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5605" windowHeight="16440" tabRatio="731" activeTab="1"/>
  </bookViews>
  <sheets>
    <sheet name="All Area_main" sheetId="12" r:id="rId1"/>
    <sheet name="New Note" sheetId="1" r:id="rId2"/>
    <sheet name="Sheet7" sheetId="18" r:id="rId3"/>
    <sheet name="note" sheetId="15" r:id="rId4"/>
    <sheet name="tusar" sheetId="17" r:id="rId5"/>
    <sheet name="Sheet1" sheetId="16" r:id="rId6"/>
    <sheet name="All Area (3)" sheetId="10" r:id="rId7"/>
    <sheet name="id" sheetId="9" r:id="rId8"/>
    <sheet name="All Area (4)" sheetId="11" r:id="rId9"/>
    <sheet name="All Area" sheetId="2" r:id="rId10"/>
    <sheet name="All Area (2)" sheetId="4" r:id="rId11"/>
    <sheet name="Sheet2" sheetId="3" r:id="rId12"/>
    <sheet name="Sheet3" sheetId="5" r:id="rId13"/>
    <sheet name="Sheet4" sheetId="6" r:id="rId14"/>
    <sheet name="Sheet5" sheetId="7" r:id="rId15"/>
    <sheet name="Sheet6" sheetId="8" r:id="rId16"/>
    <sheet name="Sheet8" sheetId="13" r:id="rId17"/>
    <sheet name="Sheet9" sheetId="14" r:id="rId18"/>
  </sheets>
  <definedNames>
    <definedName name="_xlnm._FilterDatabase" localSheetId="9" hidden="1">'All Area'!$C$1:$C$667</definedName>
    <definedName name="_xlnm._FilterDatabase" localSheetId="10" hidden="1">'All Area (2)'!$C$1:$C$655</definedName>
    <definedName name="_xlnm._FilterDatabase" localSheetId="6" hidden="1">'All Area (3)'!$C$1:$C$662</definedName>
    <definedName name="_xlnm._FilterDatabase" localSheetId="8" hidden="1">'All Area (4)'!$C$1:$C$595</definedName>
    <definedName name="_xlnm._FilterDatabase" localSheetId="0" hidden="1">'All Area_main'!$C$1:$C$764</definedName>
    <definedName name="_xlnm._FilterDatabase" localSheetId="1" hidden="1">'New Note'!$A$1:$S$164</definedName>
    <definedName name="_xlnm._FilterDatabase" localSheetId="2" hidden="1">Sheet7!$A$1:$D$26</definedName>
    <definedName name="_xlnm._FilterDatabase" localSheetId="17" hidden="1">Sheet9!$A$1:$E$22</definedName>
  </definedNames>
  <calcPr calcId="144525"/>
</workbook>
</file>

<file path=xl/calcChain.xml><?xml version="1.0" encoding="utf-8"?>
<calcChain xmlns="http://schemas.openxmlformats.org/spreadsheetml/2006/main">
  <c r="G98" i="12" l="1"/>
  <c r="E67" i="12"/>
  <c r="G91" i="12"/>
  <c r="E475" i="12"/>
  <c r="F475" i="12"/>
  <c r="G517" i="12"/>
  <c r="G106" i="12"/>
  <c r="E545" i="12"/>
  <c r="G12" i="12"/>
  <c r="G867" i="12"/>
  <c r="G462" i="12"/>
  <c r="G719" i="12"/>
  <c r="G509" i="12"/>
  <c r="G487" i="12"/>
  <c r="G755" i="12" l="1"/>
  <c r="F580" i="12"/>
  <c r="G644" i="12" l="1"/>
  <c r="G508" i="12"/>
  <c r="G884" i="12"/>
  <c r="G432" i="12" l="1"/>
  <c r="G306" i="12" l="1"/>
  <c r="G952" i="12"/>
  <c r="G623" i="12"/>
  <c r="G885" i="12"/>
  <c r="G159" i="12"/>
  <c r="G718" i="12"/>
  <c r="G430" i="12"/>
  <c r="G431" i="12"/>
  <c r="G310" i="12"/>
  <c r="G307" i="12"/>
  <c r="G249" i="12"/>
  <c r="G625" i="12"/>
  <c r="G60" i="12"/>
  <c r="G950" i="12"/>
  <c r="E426" i="12"/>
  <c r="E701" i="12"/>
  <c r="E618" i="12"/>
  <c r="E97" i="12"/>
  <c r="E224" i="12"/>
  <c r="G619" i="12" l="1"/>
  <c r="E303" i="12"/>
  <c r="G303" i="12" s="1"/>
  <c r="E422" i="12"/>
  <c r="F942" i="12"/>
  <c r="E942" i="12"/>
  <c r="E420" i="12"/>
  <c r="E421" i="12"/>
  <c r="E940" i="12" l="1"/>
  <c r="G940" i="12" s="1"/>
  <c r="E939" i="12"/>
  <c r="E166" i="12"/>
  <c r="F614" i="12"/>
  <c r="F279" i="12"/>
  <c r="E612" i="12"/>
  <c r="E145" i="12"/>
  <c r="E501" i="12"/>
  <c r="E882" i="12"/>
  <c r="E414" i="12"/>
  <c r="E752" i="12"/>
  <c r="E412" i="12"/>
  <c r="E498" i="12" l="1"/>
  <c r="G498" i="12" s="1"/>
  <c r="E499" i="12"/>
  <c r="F570" i="12"/>
  <c r="E570" i="12"/>
  <c r="F280" i="12"/>
  <c r="E280" i="12"/>
  <c r="E606" i="12"/>
  <c r="E734" i="12"/>
  <c r="E43" i="12"/>
  <c r="G314" i="12"/>
  <c r="E316" i="12"/>
  <c r="F79" i="12"/>
  <c r="F183" i="12"/>
  <c r="F284" i="12"/>
  <c r="F725" i="12" l="1"/>
  <c r="E235" i="12" l="1"/>
  <c r="E529" i="12"/>
  <c r="G921" i="12"/>
  <c r="E326" i="12"/>
  <c r="E837" i="12"/>
  <c r="E895" i="12" l="1"/>
  <c r="G93" i="12"/>
  <c r="F750" i="12" l="1"/>
  <c r="F534" i="12" l="1"/>
  <c r="E872" i="12"/>
  <c r="E96" i="12"/>
  <c r="G24" i="12"/>
  <c r="G544" i="12"/>
  <c r="F545" i="12"/>
  <c r="E902" i="12"/>
  <c r="E29" i="12"/>
  <c r="F269" i="12" l="1"/>
  <c r="E269" i="12"/>
  <c r="E94" i="12"/>
  <c r="E469" i="12"/>
  <c r="G469" i="12" s="1"/>
  <c r="F291" i="12" l="1"/>
  <c r="E346" i="12"/>
  <c r="G346" i="12" s="1"/>
  <c r="G345" i="12"/>
  <c r="E676" i="12"/>
  <c r="E679" i="12" l="1"/>
  <c r="E681" i="12"/>
  <c r="E799" i="12"/>
  <c r="G351" i="12"/>
  <c r="E688" i="12"/>
  <c r="E833" i="12"/>
  <c r="E843" i="12"/>
  <c r="E486" i="12"/>
  <c r="F473" i="12"/>
  <c r="F713" i="12"/>
  <c r="E713" i="12"/>
  <c r="E291" i="12"/>
  <c r="E593" i="12"/>
  <c r="E49" i="12"/>
  <c r="E396" i="12"/>
  <c r="F136" i="12"/>
  <c r="E136" i="12"/>
  <c r="E572" i="12"/>
  <c r="F140" i="12"/>
  <c r="E243" i="12" l="1"/>
  <c r="G355" i="12"/>
  <c r="G357" i="12"/>
  <c r="E356" i="12"/>
  <c r="G356" i="12" s="1"/>
  <c r="E292" i="12"/>
  <c r="F294" i="12"/>
  <c r="E575" i="12"/>
  <c r="E358" i="12"/>
  <c r="E362" i="12"/>
  <c r="E375" i="12"/>
  <c r="E376" i="12"/>
  <c r="E379" i="12"/>
  <c r="G579" i="12" l="1"/>
  <c r="F7" i="12"/>
  <c r="E178" i="12"/>
  <c r="E137" i="12"/>
  <c r="G137" i="12" s="1"/>
  <c r="E915" i="12"/>
  <c r="E458" i="12"/>
  <c r="E732" i="12"/>
  <c r="E582" i="12"/>
  <c r="F49" i="12"/>
  <c r="E140" i="12"/>
  <c r="E394" i="12"/>
  <c r="E257" i="12"/>
  <c r="F67" i="12" l="1"/>
  <c r="E613" i="12"/>
  <c r="E590" i="12"/>
  <c r="E476" i="12"/>
  <c r="G67" i="12" l="1"/>
  <c r="F199" i="12"/>
  <c r="E859" i="12" l="1"/>
  <c r="F419" i="12"/>
  <c r="E419" i="12"/>
  <c r="E384" i="12"/>
  <c r="E599" i="12"/>
  <c r="E409" i="12"/>
  <c r="E410" i="12"/>
  <c r="E216" i="12"/>
  <c r="E377" i="12"/>
  <c r="E733" i="12"/>
  <c r="E279" i="12"/>
  <c r="E763" i="12"/>
  <c r="F682" i="12"/>
  <c r="E682" i="12"/>
  <c r="E608" i="12"/>
  <c r="E300" i="12"/>
  <c r="F491" i="12"/>
  <c r="E491" i="12"/>
  <c r="E502" i="12"/>
  <c r="F753" i="12"/>
  <c r="E753" i="12"/>
  <c r="F97" i="12"/>
  <c r="F923" i="12"/>
  <c r="G112" i="12"/>
  <c r="E112" i="12"/>
  <c r="E171" i="12" l="1"/>
  <c r="G171" i="12" s="1"/>
  <c r="G335" i="12"/>
  <c r="F152" i="12"/>
  <c r="F110" i="12"/>
  <c r="E219" i="12" l="1"/>
  <c r="G765" i="12"/>
  <c r="G703" i="12"/>
  <c r="G702" i="12"/>
  <c r="G947" i="12"/>
  <c r="G944" i="12"/>
  <c r="G97" i="12"/>
  <c r="G69" i="12"/>
  <c r="G520" i="12"/>
  <c r="G50" i="16" l="1"/>
  <c r="E49" i="16"/>
  <c r="G49" i="16" s="1"/>
  <c r="E48" i="16"/>
  <c r="E47" i="16"/>
  <c r="G47" i="16" s="1"/>
  <c r="E46" i="16"/>
  <c r="G46" i="16" s="1"/>
  <c r="E44" i="16"/>
  <c r="G44" i="16" s="1"/>
  <c r="E43" i="16"/>
  <c r="G43" i="16" s="1"/>
  <c r="G42" i="16"/>
  <c r="G41" i="16"/>
  <c r="G40" i="16"/>
  <c r="G39" i="16"/>
  <c r="E38" i="16"/>
  <c r="G38" i="16" s="1"/>
  <c r="G37" i="16"/>
  <c r="G36" i="16"/>
  <c r="G32" i="16"/>
  <c r="G31" i="16"/>
  <c r="G30" i="16"/>
  <c r="F29" i="16"/>
  <c r="G29" i="16" s="1"/>
  <c r="G27" i="16"/>
  <c r="F24" i="16"/>
  <c r="E24" i="16"/>
  <c r="G24" i="16" s="1"/>
  <c r="E20" i="16"/>
  <c r="G19" i="16"/>
  <c r="F18" i="16"/>
  <c r="E18" i="16"/>
  <c r="G17" i="16"/>
  <c r="F16" i="16"/>
  <c r="G16" i="16" s="1"/>
  <c r="F15" i="16"/>
  <c r="G15" i="16" s="1"/>
  <c r="E12" i="16"/>
  <c r="G12" i="16" s="1"/>
  <c r="F11" i="16"/>
  <c r="G11" i="16" s="1"/>
  <c r="F10" i="16"/>
  <c r="G10" i="16" s="1"/>
  <c r="G5" i="16"/>
  <c r="E4" i="16"/>
  <c r="G4" i="16" s="1"/>
  <c r="E3" i="16"/>
  <c r="G18" i="16" l="1"/>
  <c r="G224" i="12"/>
  <c r="G618" i="12"/>
  <c r="F138" i="12"/>
  <c r="E138" i="12"/>
  <c r="F369" i="12"/>
  <c r="E369" i="12"/>
  <c r="F29" i="12"/>
  <c r="E747" i="12"/>
  <c r="F411" i="12"/>
  <c r="E360" i="12"/>
  <c r="G360" i="12" s="1"/>
  <c r="E294" i="12"/>
  <c r="E746" i="12"/>
  <c r="E275" i="12"/>
  <c r="E302" i="12"/>
  <c r="E631" i="12"/>
  <c r="F366" i="12"/>
  <c r="E366" i="12"/>
  <c r="E367" i="12"/>
  <c r="F500" i="12"/>
  <c r="E500" i="12"/>
  <c r="G45" i="12"/>
  <c r="F843" i="12"/>
  <c r="F926" i="12"/>
  <c r="E363" i="12"/>
  <c r="E581" i="12"/>
  <c r="G293" i="12"/>
  <c r="F212" i="12" l="1"/>
  <c r="G286" i="12" l="1"/>
  <c r="E284" i="12"/>
  <c r="G284" i="12" s="1"/>
  <c r="G942" i="12"/>
  <c r="G419" i="12"/>
  <c r="G269" i="12"/>
  <c r="E319" i="12"/>
  <c r="E941" i="12"/>
  <c r="E11" i="12"/>
  <c r="E838" i="12"/>
  <c r="F615" i="12"/>
  <c r="E615" i="12"/>
  <c r="G837" i="12" l="1"/>
  <c r="G163" i="12" l="1"/>
  <c r="F292" i="12" l="1"/>
  <c r="G676" i="12"/>
  <c r="G938" i="12" l="1"/>
  <c r="G943" i="12"/>
  <c r="G753" i="12"/>
  <c r="G59" i="12"/>
  <c r="G503" i="12"/>
  <c r="G506" i="12"/>
  <c r="G283" i="12"/>
  <c r="G221" i="12"/>
  <c r="F474" i="12"/>
  <c r="F896" i="12"/>
  <c r="G864" i="12"/>
  <c r="E299" i="12"/>
  <c r="F613" i="12"/>
  <c r="E937" i="12"/>
  <c r="E411" i="12"/>
  <c r="G411" i="12" s="1"/>
  <c r="F833" i="12"/>
  <c r="E382" i="12"/>
  <c r="E637" i="12" l="1"/>
  <c r="E296" i="12"/>
  <c r="E610" i="12"/>
  <c r="G610" i="12" s="1"/>
  <c r="E405" i="12"/>
  <c r="G405" i="12" s="1"/>
  <c r="F732" i="12" l="1"/>
  <c r="E383" i="12"/>
  <c r="G502" i="12"/>
  <c r="E15" i="12" l="1"/>
  <c r="G615" i="12"/>
  <c r="F246" i="12" l="1"/>
  <c r="G571" i="12"/>
  <c r="E210" i="12" l="1"/>
  <c r="E251" i="12"/>
  <c r="G500" i="12"/>
  <c r="E234" i="12"/>
  <c r="E881" i="12"/>
  <c r="F530" i="12"/>
  <c r="E530" i="12"/>
  <c r="G279" i="12"/>
  <c r="G456" i="12"/>
  <c r="F824" i="12"/>
  <c r="G272" i="12"/>
  <c r="I747" i="12" l="1"/>
  <c r="G859" i="12"/>
  <c r="F457" i="12" l="1"/>
  <c r="G185" i="12"/>
  <c r="E413" i="12" l="1"/>
  <c r="G895" i="12" l="1"/>
  <c r="F205" i="12" l="1"/>
  <c r="G255" i="12"/>
  <c r="G866" i="12" l="1"/>
  <c r="G809" i="12"/>
  <c r="F827" i="12"/>
  <c r="G643" i="12" l="1"/>
  <c r="F708" i="12"/>
  <c r="G376" i="12"/>
  <c r="G606" i="12"/>
  <c r="G838" i="12"/>
  <c r="G194" i="12"/>
  <c r="G613" i="12"/>
  <c r="G688" i="12"/>
  <c r="E37" i="12" l="1"/>
  <c r="G37" i="12" s="1"/>
  <c r="G653" i="12"/>
  <c r="G614" i="12"/>
  <c r="G609" i="12" l="1"/>
  <c r="G648" i="12" l="1"/>
  <c r="G679" i="12" l="1"/>
  <c r="E448" i="2" l="1"/>
  <c r="G280" i="12"/>
  <c r="F934" i="12"/>
  <c r="G934" i="12" s="1"/>
  <c r="G931" i="12"/>
  <c r="G930" i="12"/>
  <c r="G929" i="12"/>
  <c r="G928" i="12"/>
  <c r="G926" i="12"/>
  <c r="G923" i="12"/>
  <c r="G915" i="12"/>
  <c r="G903" i="12"/>
  <c r="G901" i="12"/>
  <c r="F900" i="12"/>
  <c r="G900" i="12" s="1"/>
  <c r="G896" i="12"/>
  <c r="G891" i="12"/>
  <c r="G880" i="12"/>
  <c r="G878" i="12"/>
  <c r="G876" i="12"/>
  <c r="G872" i="12"/>
  <c r="G862" i="12"/>
  <c r="G860" i="12"/>
  <c r="G858" i="12"/>
  <c r="G857" i="12"/>
  <c r="F856" i="12"/>
  <c r="E856" i="12"/>
  <c r="G847" i="12"/>
  <c r="G843" i="12"/>
  <c r="G842" i="12"/>
  <c r="G840" i="12"/>
  <c r="G833" i="12"/>
  <c r="G832" i="12"/>
  <c r="G827" i="12"/>
  <c r="G824" i="12"/>
  <c r="F812" i="12"/>
  <c r="G812" i="12" s="1"/>
  <c r="E805" i="12"/>
  <c r="G805" i="12" s="1"/>
  <c r="G804" i="12"/>
  <c r="G803" i="12"/>
  <c r="G802" i="12"/>
  <c r="G801" i="12"/>
  <c r="G785" i="12"/>
  <c r="G784" i="12"/>
  <c r="G783" i="12"/>
  <c r="G781" i="12"/>
  <c r="G771" i="12"/>
  <c r="G764" i="12"/>
  <c r="G763" i="12"/>
  <c r="G752" i="12"/>
  <c r="E751" i="12"/>
  <c r="E750" i="12"/>
  <c r="G750" i="12" s="1"/>
  <c r="G749" i="12"/>
  <c r="G747" i="12"/>
  <c r="G746" i="12"/>
  <c r="G745" i="12"/>
  <c r="G744" i="12"/>
  <c r="G743" i="12"/>
  <c r="G742" i="12"/>
  <c r="E741" i="12"/>
  <c r="G741" i="12" s="1"/>
  <c r="G740" i="12"/>
  <c r="G739" i="12"/>
  <c r="G736" i="12"/>
  <c r="G735" i="12"/>
  <c r="G733" i="12"/>
  <c r="G732" i="12"/>
  <c r="E730" i="12"/>
  <c r="G730" i="12" s="1"/>
  <c r="G729" i="12"/>
  <c r="G724" i="12"/>
  <c r="G723" i="12"/>
  <c r="G716" i="12"/>
  <c r="G715" i="12"/>
  <c r="G714" i="12"/>
  <c r="G713" i="12"/>
  <c r="G711" i="12"/>
  <c r="E708" i="12"/>
  <c r="G708" i="12" s="1"/>
  <c r="G699" i="12"/>
  <c r="G698" i="12"/>
  <c r="G691" i="12"/>
  <c r="G690" i="12"/>
  <c r="G689" i="12"/>
  <c r="G686" i="12"/>
  <c r="G685" i="12"/>
  <c r="E683" i="12"/>
  <c r="G683" i="12" s="1"/>
  <c r="G682" i="12"/>
  <c r="G680" i="12"/>
  <c r="G677" i="12"/>
  <c r="G668" i="12"/>
  <c r="G664" i="12"/>
  <c r="G662" i="12"/>
  <c r="G661" i="12"/>
  <c r="F660" i="12"/>
  <c r="G660" i="12" s="1"/>
  <c r="G659" i="12"/>
  <c r="G639" i="12"/>
  <c r="F638" i="12"/>
  <c r="G638" i="12" s="1"/>
  <c r="G637" i="12"/>
  <c r="G636" i="12"/>
  <c r="F635" i="12"/>
  <c r="G635" i="12" s="1"/>
  <c r="G632" i="12"/>
  <c r="G631" i="12"/>
  <c r="G630" i="12"/>
  <c r="G605" i="12"/>
  <c r="G604" i="12"/>
  <c r="G603" i="12"/>
  <c r="G599" i="12"/>
  <c r="F597" i="12"/>
  <c r="G597" i="12" s="1"/>
  <c r="E596" i="12"/>
  <c r="G596" i="12" s="1"/>
  <c r="E595" i="12"/>
  <c r="G595" i="12" s="1"/>
  <c r="G594" i="12"/>
  <c r="F593" i="12"/>
  <c r="G592" i="12"/>
  <c r="G591" i="12"/>
  <c r="G590" i="12"/>
  <c r="G583" i="12"/>
  <c r="G581" i="12"/>
  <c r="G580" i="12"/>
  <c r="R579" i="12"/>
  <c r="G578" i="12"/>
  <c r="E576" i="12"/>
  <c r="G576" i="12" s="1"/>
  <c r="G575" i="12"/>
  <c r="G574" i="12"/>
  <c r="G572" i="12"/>
  <c r="G570" i="12"/>
  <c r="G569" i="12"/>
  <c r="G566" i="12"/>
  <c r="G565" i="12"/>
  <c r="G564" i="12"/>
  <c r="G563" i="12"/>
  <c r="G562" i="12"/>
  <c r="G561" i="12"/>
  <c r="G560" i="12"/>
  <c r="G559" i="12"/>
  <c r="G558" i="12"/>
  <c r="G557" i="12"/>
  <c r="G556" i="12"/>
  <c r="G550" i="12"/>
  <c r="G549" i="12"/>
  <c r="F548" i="12"/>
  <c r="G548" i="12" s="1"/>
  <c r="G546" i="12"/>
  <c r="G545" i="12"/>
  <c r="G539" i="12"/>
  <c r="G534" i="12"/>
  <c r="G530" i="12"/>
  <c r="G526" i="12"/>
  <c r="F515" i="12"/>
  <c r="G515" i="12" s="1"/>
  <c r="G514" i="12"/>
  <c r="G513" i="12"/>
  <c r="G497" i="12"/>
  <c r="G492" i="12"/>
  <c r="G491" i="12"/>
  <c r="G489" i="12"/>
  <c r="G488" i="12"/>
  <c r="G486" i="12"/>
  <c r="G479" i="12"/>
  <c r="G478" i="12"/>
  <c r="G476" i="12"/>
  <c r="G475" i="12"/>
  <c r="G474" i="12"/>
  <c r="E473" i="12"/>
  <c r="G473" i="12" s="1"/>
  <c r="F472" i="12"/>
  <c r="G472" i="12" s="1"/>
  <c r="G471" i="12"/>
  <c r="G470" i="12"/>
  <c r="G466" i="12"/>
  <c r="G458" i="12"/>
  <c r="G457" i="12"/>
  <c r="G455" i="12"/>
  <c r="G453" i="12"/>
  <c r="G450" i="12"/>
  <c r="G448" i="12"/>
  <c r="G447" i="12"/>
  <c r="G446" i="12"/>
  <c r="G445" i="12"/>
  <c r="G443" i="12"/>
  <c r="G408" i="12"/>
  <c r="G407" i="12"/>
  <c r="G406" i="12"/>
  <c r="G404" i="12"/>
  <c r="G402" i="12"/>
  <c r="G401" i="12"/>
  <c r="G396" i="12"/>
  <c r="G395" i="12"/>
  <c r="G394" i="12"/>
  <c r="G393" i="12"/>
  <c r="G391" i="12"/>
  <c r="G389" i="12"/>
  <c r="G387" i="12"/>
  <c r="G386" i="12"/>
  <c r="G384" i="12"/>
  <c r="G383" i="12"/>
  <c r="G382" i="12"/>
  <c r="G380" i="12"/>
  <c r="G379" i="12"/>
  <c r="G378" i="12"/>
  <c r="G377" i="12"/>
  <c r="G375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59" i="12"/>
  <c r="G358" i="12"/>
  <c r="G352" i="12"/>
  <c r="G344" i="12"/>
  <c r="G331" i="12"/>
  <c r="G326" i="12"/>
  <c r="G322" i="12"/>
  <c r="G321" i="12"/>
  <c r="G318" i="12"/>
  <c r="G317" i="12"/>
  <c r="G316" i="12"/>
  <c r="G296" i="12"/>
  <c r="G295" i="12"/>
  <c r="G292" i="12"/>
  <c r="G291" i="12"/>
  <c r="G285" i="12"/>
  <c r="G277" i="12"/>
  <c r="G275" i="12"/>
  <c r="G264" i="12"/>
  <c r="F257" i="12"/>
  <c r="G257" i="12" s="1"/>
  <c r="G250" i="12"/>
  <c r="G725" i="12"/>
  <c r="G248" i="12"/>
  <c r="F247" i="12"/>
  <c r="G247" i="12" s="1"/>
  <c r="G246" i="12"/>
  <c r="G243" i="12"/>
  <c r="F242" i="12"/>
  <c r="G242" i="12" s="1"/>
  <c r="F241" i="12"/>
  <c r="G241" i="12" s="1"/>
  <c r="G236" i="12"/>
  <c r="G235" i="12"/>
  <c r="G231" i="12"/>
  <c r="G230" i="12"/>
  <c r="G229" i="12"/>
  <c r="F217" i="12"/>
  <c r="E217" i="12"/>
  <c r="G216" i="12"/>
  <c r="F215" i="12"/>
  <c r="G215" i="12" s="1"/>
  <c r="E212" i="12"/>
  <c r="F211" i="12"/>
  <c r="G211" i="12" s="1"/>
  <c r="F210" i="12"/>
  <c r="G209" i="12"/>
  <c r="G208" i="12"/>
  <c r="F206" i="12"/>
  <c r="G206" i="12" s="1"/>
  <c r="G205" i="12"/>
  <c r="E199" i="12"/>
  <c r="G197" i="12"/>
  <c r="F197" i="12"/>
  <c r="G195" i="12"/>
  <c r="G183" i="12"/>
  <c r="F178" i="12"/>
  <c r="G152" i="12"/>
  <c r="G151" i="12"/>
  <c r="G142" i="12"/>
  <c r="E141" i="12"/>
  <c r="G141" i="12" s="1"/>
  <c r="G140" i="12"/>
  <c r="G139" i="12"/>
  <c r="G138" i="12"/>
  <c r="G136" i="12"/>
  <c r="E135" i="12"/>
  <c r="G135" i="12" s="1"/>
  <c r="G134" i="12"/>
  <c r="G131" i="12"/>
  <c r="G123" i="12"/>
  <c r="G117" i="12"/>
  <c r="G115" i="12"/>
  <c r="G110" i="12"/>
  <c r="G105" i="12"/>
  <c r="G96" i="12"/>
  <c r="F95" i="12"/>
  <c r="G95" i="12" s="1"/>
  <c r="G94" i="12"/>
  <c r="G82" i="12"/>
  <c r="G81" i="12"/>
  <c r="G80" i="12"/>
  <c r="G79" i="12"/>
  <c r="F73" i="12"/>
  <c r="G73" i="12" s="1"/>
  <c r="G72" i="12"/>
  <c r="F66" i="12"/>
  <c r="G66" i="12" s="1"/>
  <c r="G65" i="12"/>
  <c r="G63" i="12"/>
  <c r="E57" i="12"/>
  <c r="G57" i="12" s="1"/>
  <c r="G56" i="12"/>
  <c r="G49" i="12"/>
  <c r="F47" i="12"/>
  <c r="G47" i="12" s="1"/>
  <c r="G43" i="12"/>
  <c r="G36" i="12"/>
  <c r="G32" i="12"/>
  <c r="G31" i="12"/>
  <c r="G29" i="12"/>
  <c r="G28" i="12"/>
  <c r="F18" i="12"/>
  <c r="G18" i="12" s="1"/>
  <c r="G15" i="12"/>
  <c r="F14" i="12"/>
  <c r="G14" i="12" s="1"/>
  <c r="G13" i="12"/>
  <c r="G11" i="12"/>
  <c r="F9" i="12"/>
  <c r="G9" i="12" s="1"/>
  <c r="F8" i="12"/>
  <c r="E8" i="12"/>
  <c r="G7" i="12"/>
  <c r="G4" i="12"/>
  <c r="G3" i="12"/>
  <c r="G72" i="2"/>
  <c r="E282" i="2"/>
  <c r="G808" i="2"/>
  <c r="G783" i="2"/>
  <c r="G856" i="12" l="1"/>
  <c r="G178" i="12"/>
  <c r="G593" i="12"/>
  <c r="G8" i="12"/>
  <c r="G210" i="12"/>
  <c r="G217" i="12"/>
  <c r="G294" i="12"/>
  <c r="G199" i="12"/>
  <c r="G212" i="12"/>
  <c r="G665" i="2"/>
  <c r="E636" i="2"/>
  <c r="F620" i="2"/>
  <c r="E616" i="2"/>
  <c r="G615" i="2" s="1"/>
  <c r="G533" i="2" l="1"/>
  <c r="E530" i="2"/>
  <c r="E528" i="2"/>
  <c r="E514" i="2"/>
  <c r="G463" i="2"/>
  <c r="E427" i="2"/>
  <c r="E426" i="2"/>
  <c r="F744" i="2" l="1"/>
  <c r="E382" i="2" l="1"/>
  <c r="E340" i="2"/>
  <c r="E335" i="2"/>
  <c r="G291" i="2"/>
  <c r="F282" i="2"/>
  <c r="E279" i="2"/>
  <c r="E265" i="2"/>
  <c r="F239" i="2"/>
  <c r="E233" i="2"/>
  <c r="E211" i="2"/>
  <c r="F207" i="2"/>
  <c r="E207" i="2"/>
  <c r="G204" i="2"/>
  <c r="G192" i="2"/>
  <c r="F192" i="2"/>
  <c r="G141" i="2"/>
  <c r="E136" i="2"/>
  <c r="G104" i="2"/>
  <c r="F79" i="2"/>
  <c r="E59" i="2"/>
  <c r="G45" i="2"/>
  <c r="F18" i="2"/>
  <c r="E11" i="2"/>
  <c r="F8" i="2"/>
  <c r="E8" i="2"/>
  <c r="G4" i="2"/>
  <c r="F3" i="2"/>
  <c r="E531" i="2" l="1"/>
  <c r="E449" i="2" l="1"/>
  <c r="F725" i="2" l="1"/>
  <c r="E205" i="2"/>
  <c r="F205" i="2"/>
  <c r="F713" i="2" l="1"/>
  <c r="E303" i="11" l="1"/>
  <c r="E116" i="11"/>
  <c r="G116" i="11" s="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02" i="11"/>
  <c r="G203" i="11"/>
  <c r="G204" i="11"/>
  <c r="G205" i="11"/>
  <c r="G206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188" i="11"/>
  <c r="G189" i="11"/>
  <c r="G190" i="11"/>
  <c r="G191" i="11"/>
  <c r="G192" i="11"/>
  <c r="G193" i="11"/>
  <c r="G195" i="11"/>
  <c r="G196" i="11"/>
  <c r="G197" i="11"/>
  <c r="G198" i="11"/>
  <c r="G200" i="11"/>
  <c r="G168" i="11"/>
  <c r="G169" i="11"/>
  <c r="G170" i="11"/>
  <c r="G171" i="11"/>
  <c r="G173" i="11"/>
  <c r="G174" i="11"/>
  <c r="G175" i="11"/>
  <c r="G176" i="11"/>
  <c r="G179" i="11"/>
  <c r="G180" i="11"/>
  <c r="G181" i="11"/>
  <c r="G182" i="11"/>
  <c r="G183" i="11"/>
  <c r="G184" i="11"/>
  <c r="G185" i="11"/>
  <c r="G186" i="11"/>
  <c r="G163" i="11"/>
  <c r="G164" i="11"/>
  <c r="G165" i="11"/>
  <c r="G166" i="11"/>
  <c r="G159" i="11"/>
  <c r="G157" i="11"/>
  <c r="G158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6" i="11"/>
  <c r="G147" i="11"/>
  <c r="G148" i="11"/>
  <c r="G149" i="11"/>
  <c r="G150" i="11"/>
  <c r="G151" i="11"/>
  <c r="G152" i="11"/>
  <c r="G153" i="11"/>
  <c r="G154" i="11"/>
  <c r="G155" i="11"/>
  <c r="G156" i="11"/>
  <c r="G115" i="11"/>
  <c r="G117" i="11"/>
  <c r="G118" i="11"/>
  <c r="G119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04" i="11"/>
  <c r="G105" i="11"/>
  <c r="G106" i="11"/>
  <c r="G107" i="11"/>
  <c r="G108" i="11"/>
  <c r="G109" i="11"/>
  <c r="G110" i="11"/>
  <c r="G111" i="11"/>
  <c r="G112" i="11"/>
  <c r="G113" i="11"/>
  <c r="G114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65" i="11"/>
  <c r="G66" i="11"/>
  <c r="G67" i="11"/>
  <c r="G68" i="11"/>
  <c r="G69" i="11"/>
  <c r="G70" i="11"/>
  <c r="G44" i="11"/>
  <c r="G45" i="11"/>
  <c r="G46" i="11"/>
  <c r="G47" i="11"/>
  <c r="G48" i="11"/>
  <c r="G49" i="11"/>
  <c r="G50" i="11"/>
  <c r="G51" i="11"/>
  <c r="G52" i="11"/>
  <c r="G53" i="11"/>
  <c r="G55" i="11"/>
  <c r="G56" i="11"/>
  <c r="G57" i="11"/>
  <c r="G58" i="11"/>
  <c r="G60" i="11"/>
  <c r="G61" i="11"/>
  <c r="G62" i="11"/>
  <c r="G63" i="11"/>
  <c r="G64" i="11"/>
  <c r="G31" i="11"/>
  <c r="G32" i="11"/>
  <c r="G33" i="11"/>
  <c r="G34" i="11"/>
  <c r="G35" i="11"/>
  <c r="G36" i="11"/>
  <c r="G37" i="11"/>
  <c r="G38" i="11"/>
  <c r="G39" i="11"/>
  <c r="G40" i="11"/>
  <c r="G42" i="11"/>
  <c r="G43" i="11"/>
  <c r="G16" i="11"/>
  <c r="G17" i="11"/>
  <c r="G18" i="11"/>
  <c r="G19" i="11"/>
  <c r="G21" i="11"/>
  <c r="G22" i="11"/>
  <c r="G23" i="11"/>
  <c r="G24" i="11"/>
  <c r="G25" i="11"/>
  <c r="G26" i="11"/>
  <c r="G27" i="11"/>
  <c r="G28" i="11"/>
  <c r="G29" i="11"/>
  <c r="G30" i="11"/>
  <c r="G14" i="11"/>
  <c r="G15" i="11"/>
  <c r="G13" i="11"/>
  <c r="G7" i="11"/>
  <c r="G8" i="11"/>
  <c r="G9" i="11"/>
  <c r="G10" i="11"/>
  <c r="G11" i="11"/>
  <c r="G12" i="11"/>
  <c r="G4" i="11"/>
  <c r="G5" i="11"/>
  <c r="G6" i="11"/>
  <c r="F732" i="11"/>
  <c r="F721" i="11"/>
  <c r="F698" i="11"/>
  <c r="E671" i="11"/>
  <c r="F668" i="11"/>
  <c r="E668" i="11"/>
  <c r="E630" i="11"/>
  <c r="E587" i="11"/>
  <c r="E586" i="11"/>
  <c r="E585" i="11"/>
  <c r="E577" i="11"/>
  <c r="E572" i="11"/>
  <c r="F570" i="11"/>
  <c r="G560" i="11"/>
  <c r="G559" i="11"/>
  <c r="G558" i="11"/>
  <c r="G557" i="11"/>
  <c r="E534" i="11"/>
  <c r="E530" i="11"/>
  <c r="F511" i="11"/>
  <c r="F494" i="11"/>
  <c r="F491" i="11"/>
  <c r="E485" i="11"/>
  <c r="F481" i="11"/>
  <c r="E481" i="11"/>
  <c r="F475" i="11"/>
  <c r="E473" i="11"/>
  <c r="F471" i="11"/>
  <c r="E461" i="11"/>
  <c r="R460" i="11"/>
  <c r="F451" i="11"/>
  <c r="F429" i="11"/>
  <c r="F402" i="11"/>
  <c r="E373" i="11"/>
  <c r="F372" i="11"/>
  <c r="E371" i="11"/>
  <c r="F349" i="11"/>
  <c r="E320" i="11"/>
  <c r="E311" i="11"/>
  <c r="E304" i="11"/>
  <c r="F302" i="11"/>
  <c r="E248" i="11"/>
  <c r="E246" i="11"/>
  <c r="E223" i="11"/>
  <c r="F207" i="11"/>
  <c r="E207" i="11"/>
  <c r="G207" i="11" s="1"/>
  <c r="F201" i="11"/>
  <c r="G201" i="11" s="1"/>
  <c r="F199" i="11"/>
  <c r="G199" i="11" s="1"/>
  <c r="F194" i="11"/>
  <c r="G194" i="11" s="1"/>
  <c r="F193" i="11"/>
  <c r="E187" i="11"/>
  <c r="G187" i="11" s="1"/>
  <c r="F178" i="11"/>
  <c r="E178" i="11"/>
  <c r="G178" i="11" s="1"/>
  <c r="E177" i="11"/>
  <c r="G177" i="11" s="1"/>
  <c r="F176" i="11"/>
  <c r="F173" i="11"/>
  <c r="E173" i="11"/>
  <c r="F172" i="11"/>
  <c r="G172" i="11" s="1"/>
  <c r="F167" i="11"/>
  <c r="G167" i="11" s="1"/>
  <c r="F162" i="11"/>
  <c r="E162" i="11"/>
  <c r="G160" i="11"/>
  <c r="F145" i="11"/>
  <c r="E145" i="11"/>
  <c r="G145" i="11" s="1"/>
  <c r="E120" i="11"/>
  <c r="G120" i="11" s="1"/>
  <c r="F119" i="11"/>
  <c r="E114" i="11"/>
  <c r="F77" i="11"/>
  <c r="F59" i="11"/>
  <c r="G59" i="11" s="1"/>
  <c r="F54" i="11"/>
  <c r="G54" i="11" s="1"/>
  <c r="F41" i="11"/>
  <c r="G41" i="11" s="1"/>
  <c r="F20" i="11"/>
  <c r="G20" i="11" s="1"/>
  <c r="F9" i="11"/>
  <c r="G3" i="11"/>
  <c r="E640" i="2"/>
  <c r="E542" i="2"/>
  <c r="E592" i="2"/>
  <c r="E424" i="2"/>
  <c r="E707" i="2"/>
  <c r="E761" i="2"/>
  <c r="E350" i="2"/>
  <c r="E225" i="2"/>
  <c r="G225" i="2" s="1"/>
  <c r="I9" i="10"/>
  <c r="E1048576" i="10"/>
  <c r="G822" i="10"/>
  <c r="F822" i="10"/>
  <c r="G820" i="10"/>
  <c r="G819" i="10"/>
  <c r="G818" i="10"/>
  <c r="G817" i="10"/>
  <c r="G816" i="10"/>
  <c r="G814" i="10"/>
  <c r="G811" i="10"/>
  <c r="F811" i="10"/>
  <c r="G791" i="10"/>
  <c r="G789" i="10"/>
  <c r="G788" i="10"/>
  <c r="F788" i="10"/>
  <c r="G785" i="10"/>
  <c r="G783" i="10"/>
  <c r="G771" i="10"/>
  <c r="G769" i="10"/>
  <c r="G767" i="10"/>
  <c r="G763" i="10"/>
  <c r="G760" i="10"/>
  <c r="G758" i="10"/>
  <c r="E757" i="10"/>
  <c r="G757" i="10" s="1"/>
  <c r="G756" i="10"/>
  <c r="G755" i="10"/>
  <c r="G754" i="10"/>
  <c r="F754" i="10"/>
  <c r="E754" i="10"/>
  <c r="G745" i="10"/>
  <c r="G741" i="10"/>
  <c r="G740" i="10"/>
  <c r="G738" i="10"/>
  <c r="G730" i="10"/>
  <c r="G729" i="10"/>
  <c r="G724" i="10"/>
  <c r="G721" i="10"/>
  <c r="G709" i="10"/>
  <c r="G702" i="10"/>
  <c r="G701" i="10"/>
  <c r="G700" i="10"/>
  <c r="G699" i="10"/>
  <c r="G698" i="10"/>
  <c r="G682" i="10"/>
  <c r="G681" i="10"/>
  <c r="G680" i="10"/>
  <c r="G678" i="10"/>
  <c r="G668" i="10"/>
  <c r="G662" i="10"/>
  <c r="G653" i="10"/>
  <c r="E652" i="10"/>
  <c r="E651" i="10"/>
  <c r="G651" i="10" s="1"/>
  <c r="G650" i="10"/>
  <c r="E650" i="10"/>
  <c r="G648" i="10"/>
  <c r="G647" i="10"/>
  <c r="G646" i="10"/>
  <c r="G645" i="10"/>
  <c r="G644" i="10"/>
  <c r="G643" i="10"/>
  <c r="E642" i="10"/>
  <c r="G642" i="10" s="1"/>
  <c r="G641" i="10"/>
  <c r="G640" i="10"/>
  <c r="G637" i="10"/>
  <c r="G636" i="10"/>
  <c r="G634" i="10"/>
  <c r="G633" i="10"/>
  <c r="F633" i="10"/>
  <c r="G631" i="10"/>
  <c r="G630" i="10"/>
  <c r="G627" i="10"/>
  <c r="G626" i="10"/>
  <c r="G625" i="10"/>
  <c r="G621" i="10"/>
  <c r="G619" i="10"/>
  <c r="G618" i="10"/>
  <c r="G617" i="10"/>
  <c r="G616" i="10"/>
  <c r="G614" i="10"/>
  <c r="G607" i="10"/>
  <c r="G606" i="10"/>
  <c r="G604" i="10"/>
  <c r="G599" i="10"/>
  <c r="G598" i="10"/>
  <c r="G597" i="10"/>
  <c r="G594" i="10"/>
  <c r="G593" i="10"/>
  <c r="G591" i="10"/>
  <c r="E591" i="10"/>
  <c r="G590" i="10"/>
  <c r="G588" i="10"/>
  <c r="G585" i="10"/>
  <c r="G576" i="10"/>
  <c r="G572" i="10"/>
  <c r="G570" i="10"/>
  <c r="G569" i="10"/>
  <c r="G568" i="10"/>
  <c r="F568" i="10"/>
  <c r="G567" i="10"/>
  <c r="G550" i="10"/>
  <c r="F549" i="10"/>
  <c r="G549" i="10" s="1"/>
  <c r="G548" i="10"/>
  <c r="G547" i="10"/>
  <c r="F546" i="10"/>
  <c r="G546" i="10" s="1"/>
  <c r="G543" i="10"/>
  <c r="G542" i="10"/>
  <c r="G541" i="10"/>
  <c r="G536" i="10"/>
  <c r="G535" i="10"/>
  <c r="G534" i="10"/>
  <c r="F534" i="10"/>
  <c r="E534" i="10"/>
  <c r="G528" i="10"/>
  <c r="F528" i="10"/>
  <c r="G527" i="10"/>
  <c r="G526" i="10"/>
  <c r="E526" i="10"/>
  <c r="G525" i="10"/>
  <c r="G524" i="10"/>
  <c r="F524" i="10"/>
  <c r="G523" i="10"/>
  <c r="G522" i="10"/>
  <c r="G521" i="10"/>
  <c r="G520" i="10"/>
  <c r="G519" i="10"/>
  <c r="G518" i="10"/>
  <c r="G517" i="10"/>
  <c r="G516" i="10"/>
  <c r="G515" i="10"/>
  <c r="R514" i="10"/>
  <c r="G514" i="10"/>
  <c r="E514" i="10"/>
  <c r="G512" i="10"/>
  <c r="G511" i="10"/>
  <c r="G510" i="10"/>
  <c r="G509" i="10"/>
  <c r="G508" i="10"/>
  <c r="G506" i="10"/>
  <c r="F504" i="10"/>
  <c r="G504" i="10" s="1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4" i="10"/>
  <c r="G483" i="10"/>
  <c r="F482" i="10"/>
  <c r="G482" i="10" s="1"/>
  <c r="G480" i="10"/>
  <c r="G479" i="10"/>
  <c r="G473" i="10"/>
  <c r="G468" i="10"/>
  <c r="G464" i="10"/>
  <c r="G453" i="10"/>
  <c r="F453" i="10"/>
  <c r="G452" i="10"/>
  <c r="G451" i="10"/>
  <c r="G450" i="10"/>
  <c r="G445" i="10"/>
  <c r="G440" i="10"/>
  <c r="G439" i="10"/>
  <c r="G437" i="10"/>
  <c r="G436" i="10"/>
  <c r="G435" i="10"/>
  <c r="G428" i="10"/>
  <c r="G427" i="10"/>
  <c r="G426" i="10"/>
  <c r="G425" i="10"/>
  <c r="G424" i="10"/>
  <c r="G423" i="10"/>
  <c r="G422" i="10"/>
  <c r="G421" i="10"/>
  <c r="F421" i="10"/>
  <c r="E420" i="10"/>
  <c r="G420" i="10" s="1"/>
  <c r="G419" i="10"/>
  <c r="G415" i="10"/>
  <c r="G408" i="10"/>
  <c r="G407" i="10"/>
  <c r="G405" i="10"/>
  <c r="G403" i="10"/>
  <c r="G402" i="10"/>
  <c r="G401" i="10"/>
  <c r="G400" i="10"/>
  <c r="G398" i="10"/>
  <c r="G397" i="10"/>
  <c r="G396" i="10"/>
  <c r="F396" i="10"/>
  <c r="G395" i="10"/>
  <c r="G393" i="10"/>
  <c r="G380" i="10"/>
  <c r="G379" i="10"/>
  <c r="G378" i="10"/>
  <c r="G376" i="10"/>
  <c r="G374" i="10"/>
  <c r="G373" i="10"/>
  <c r="G368" i="10"/>
  <c r="G367" i="10"/>
  <c r="G366" i="10"/>
  <c r="G365" i="10"/>
  <c r="G364" i="10"/>
  <c r="G362" i="10"/>
  <c r="G361" i="10"/>
  <c r="G360" i="10"/>
  <c r="G359" i="10"/>
  <c r="G358" i="10"/>
  <c r="E357" i="10"/>
  <c r="G357" i="10" s="1"/>
  <c r="G356" i="10"/>
  <c r="G355" i="10"/>
  <c r="G353" i="10"/>
  <c r="G352" i="10"/>
  <c r="G351" i="10"/>
  <c r="G350" i="10"/>
  <c r="E349" i="10"/>
  <c r="G349" i="10" s="1"/>
  <c r="G348" i="10"/>
  <c r="F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2" i="10"/>
  <c r="G331" i="10"/>
  <c r="G325" i="10"/>
  <c r="G317" i="10"/>
  <c r="G304" i="10"/>
  <c r="G299" i="10"/>
  <c r="G295" i="10"/>
  <c r="G294" i="10"/>
  <c r="E292" i="10"/>
  <c r="G290" i="10"/>
  <c r="G289" i="10"/>
  <c r="G284" i="10"/>
  <c r="G283" i="10"/>
  <c r="G282" i="10"/>
  <c r="G280" i="10"/>
  <c r="G279" i="10"/>
  <c r="G274" i="10"/>
  <c r="G273" i="10"/>
  <c r="G267" i="10"/>
  <c r="E265" i="10"/>
  <c r="G265" i="10" s="1"/>
  <c r="G254" i="10"/>
  <c r="F247" i="10"/>
  <c r="G247" i="10" s="1"/>
  <c r="G240" i="10"/>
  <c r="F239" i="10"/>
  <c r="G239" i="10" s="1"/>
  <c r="G238" i="10"/>
  <c r="F237" i="10"/>
  <c r="G237" i="10" s="1"/>
  <c r="G236" i="10"/>
  <c r="G233" i="10"/>
  <c r="G232" i="10"/>
  <c r="F232" i="10"/>
  <c r="F231" i="10"/>
  <c r="G231" i="10" s="1"/>
  <c r="G226" i="10"/>
  <c r="E225" i="10"/>
  <c r="G225" i="10" s="1"/>
  <c r="G224" i="10"/>
  <c r="G221" i="10"/>
  <c r="G220" i="10"/>
  <c r="G219" i="10"/>
  <c r="G216" i="10"/>
  <c r="G214" i="10"/>
  <c r="G213" i="10"/>
  <c r="F212" i="10"/>
  <c r="E212" i="10"/>
  <c r="G212" i="10" s="1"/>
  <c r="E211" i="10"/>
  <c r="G211" i="10" s="1"/>
  <c r="F210" i="10"/>
  <c r="G210" i="10" s="1"/>
  <c r="G208" i="10"/>
  <c r="F207" i="10"/>
  <c r="E207" i="10"/>
  <c r="G207" i="10" s="1"/>
  <c r="F206" i="10"/>
  <c r="G206" i="10" s="1"/>
  <c r="G205" i="10"/>
  <c r="G203" i="10"/>
  <c r="F201" i="10"/>
  <c r="G201" i="10" s="1"/>
  <c r="G200" i="10"/>
  <c r="F194" i="10"/>
  <c r="G194" i="10" s="1"/>
  <c r="E194" i="10"/>
  <c r="G192" i="10"/>
  <c r="G190" i="10"/>
  <c r="G189" i="10"/>
  <c r="G178" i="10"/>
  <c r="G175" i="10"/>
  <c r="G174" i="10"/>
  <c r="F173" i="10"/>
  <c r="E173" i="10"/>
  <c r="G173" i="10" s="1"/>
  <c r="G148" i="10"/>
  <c r="G147" i="10"/>
  <c r="E140" i="10"/>
  <c r="G140" i="10" s="1"/>
  <c r="G139" i="10"/>
  <c r="F139" i="10"/>
  <c r="G138" i="10"/>
  <c r="G137" i="10"/>
  <c r="G136" i="10"/>
  <c r="G135" i="10"/>
  <c r="G134" i="10"/>
  <c r="E134" i="10"/>
  <c r="G133" i="10"/>
  <c r="G130" i="10"/>
  <c r="G122" i="10"/>
  <c r="G116" i="10"/>
  <c r="G114" i="10"/>
  <c r="G109" i="10"/>
  <c r="G96" i="10"/>
  <c r="G95" i="10"/>
  <c r="F95" i="10"/>
  <c r="G94" i="10"/>
  <c r="G82" i="10"/>
  <c r="G81" i="10"/>
  <c r="G80" i="10"/>
  <c r="G79" i="10"/>
  <c r="F73" i="10"/>
  <c r="G73" i="10" s="1"/>
  <c r="G67" i="10"/>
  <c r="G66" i="10"/>
  <c r="F66" i="10"/>
  <c r="G65" i="10"/>
  <c r="G63" i="10"/>
  <c r="G60" i="10"/>
  <c r="G59" i="10"/>
  <c r="G58" i="10"/>
  <c r="G51" i="10"/>
  <c r="G49" i="10"/>
  <c r="F49" i="10"/>
  <c r="G42" i="10"/>
  <c r="G38" i="10"/>
  <c r="G37" i="10"/>
  <c r="G35" i="10"/>
  <c r="G34" i="10"/>
  <c r="G24" i="10"/>
  <c r="F24" i="10"/>
  <c r="G19" i="10"/>
  <c r="G18" i="10"/>
  <c r="G12" i="10"/>
  <c r="G11" i="10"/>
  <c r="F9" i="10"/>
  <c r="G9" i="10" s="1"/>
  <c r="G8" i="10"/>
  <c r="G7" i="10"/>
  <c r="G3" i="10"/>
  <c r="I2" i="11" l="1"/>
  <c r="G162" i="11"/>
  <c r="R516" i="2"/>
  <c r="G657" i="2"/>
  <c r="E655" i="2"/>
  <c r="G654" i="2" s="1"/>
  <c r="G283" i="2"/>
  <c r="G763" i="2"/>
  <c r="G240" i="2"/>
  <c r="G299" i="2"/>
  <c r="G290" i="2"/>
  <c r="G684" i="2"/>
  <c r="G279" i="2"/>
  <c r="G284" i="2"/>
  <c r="G611" i="2"/>
  <c r="G42" i="2"/>
  <c r="G733" i="2"/>
  <c r="F24" i="2"/>
  <c r="G254" i="2" l="1"/>
  <c r="G416" i="2"/>
  <c r="G728" i="2"/>
  <c r="E518" i="2"/>
  <c r="G517" i="2" s="1"/>
  <c r="F397" i="2"/>
  <c r="F201" i="2"/>
  <c r="E656" i="2"/>
  <c r="G537" i="2" l="1"/>
  <c r="G767" i="2"/>
  <c r="G282" i="2"/>
  <c r="G409" i="2"/>
  <c r="E758" i="2"/>
  <c r="F757" i="2"/>
  <c r="F231" i="2"/>
  <c r="F827" i="2" l="1"/>
  <c r="G827" i="2" s="1"/>
  <c r="F637" i="2"/>
  <c r="G471" i="2" l="1"/>
  <c r="G114" i="2"/>
  <c r="F485" i="2"/>
  <c r="G464" i="4"/>
  <c r="G404" i="4" l="1"/>
  <c r="F752" i="4"/>
  <c r="F736" i="4"/>
  <c r="G593" i="4"/>
  <c r="G625" i="4"/>
  <c r="F625" i="4"/>
  <c r="G277" i="4"/>
  <c r="F717" i="4"/>
  <c r="E657" i="2" l="1"/>
  <c r="E212" i="2"/>
  <c r="E173" i="2"/>
  <c r="G529" i="2"/>
  <c r="F9" i="2"/>
  <c r="G603" i="2"/>
  <c r="F49" i="2"/>
  <c r="F173" i="2"/>
  <c r="F73" i="2" l="1"/>
  <c r="G819" i="2" l="1"/>
  <c r="G816" i="2"/>
  <c r="F139" i="2"/>
  <c r="F194" i="2"/>
  <c r="F95" i="2"/>
  <c r="G95" i="2" s="1"/>
  <c r="F206" i="2" l="1"/>
  <c r="G239" i="2"/>
  <c r="F507" i="2"/>
  <c r="G226" i="2"/>
  <c r="G78" i="8"/>
  <c r="G77" i="8"/>
  <c r="E77" i="8"/>
  <c r="G76" i="8"/>
  <c r="G75" i="8"/>
  <c r="G74" i="8"/>
  <c r="G61" i="8"/>
  <c r="G60" i="8"/>
  <c r="G59" i="8"/>
  <c r="G58" i="8"/>
  <c r="G57" i="8"/>
  <c r="G41" i="8"/>
  <c r="G40" i="8"/>
  <c r="G37" i="8"/>
  <c r="G29" i="8"/>
  <c r="G28" i="8"/>
  <c r="G27" i="8"/>
  <c r="G26" i="8"/>
  <c r="G24" i="8"/>
  <c r="G17" i="8"/>
  <c r="F16" i="8"/>
  <c r="G16" i="8" s="1"/>
  <c r="G15" i="8"/>
  <c r="G12" i="8"/>
  <c r="F11" i="8"/>
  <c r="G11" i="8" s="1"/>
  <c r="G10" i="8"/>
  <c r="E4" i="8"/>
  <c r="G4" i="8" s="1"/>
  <c r="G3" i="8"/>
  <c r="F247" i="2" l="1"/>
  <c r="G429" i="2"/>
  <c r="G788" i="2" l="1"/>
  <c r="F531" i="2"/>
  <c r="F793" i="2"/>
  <c r="G231" i="2"/>
  <c r="F549" i="2"/>
  <c r="F572" i="2"/>
  <c r="G379" i="2" l="1"/>
  <c r="E647" i="2" l="1"/>
  <c r="G357" i="2"/>
  <c r="E134" i="2"/>
  <c r="G134" i="2" s="1"/>
  <c r="E422" i="2"/>
  <c r="E349" i="2"/>
  <c r="G760" i="2"/>
  <c r="G136" i="2"/>
  <c r="G598" i="2"/>
  <c r="F237" i="2"/>
  <c r="F212" i="2"/>
  <c r="G24" i="2"/>
  <c r="F232" i="2"/>
  <c r="G96" i="2" l="1"/>
  <c r="G295" i="2"/>
  <c r="G349" i="2"/>
  <c r="F66" i="2"/>
  <c r="G66" i="2"/>
  <c r="G325" i="2" l="1"/>
  <c r="F210" i="2"/>
  <c r="G713" i="2"/>
  <c r="G638" i="2" l="1"/>
  <c r="E596" i="2"/>
  <c r="E194" i="2"/>
  <c r="F527" i="2" l="1"/>
  <c r="G441" i="2"/>
  <c r="G49" i="2"/>
  <c r="G157" i="5"/>
  <c r="G154" i="5"/>
  <c r="G153" i="5"/>
  <c r="G152" i="5"/>
  <c r="G131" i="5"/>
  <c r="G130" i="5"/>
  <c r="E124" i="5"/>
  <c r="G124" i="5" s="1"/>
  <c r="G123" i="5"/>
  <c r="G122" i="5"/>
  <c r="G121" i="5"/>
  <c r="G120" i="5"/>
  <c r="G119" i="5"/>
  <c r="G118" i="5"/>
  <c r="G117" i="5"/>
  <c r="G116" i="5"/>
  <c r="G113" i="5"/>
  <c r="G105" i="5"/>
  <c r="G99" i="5"/>
  <c r="G92" i="5"/>
  <c r="G81" i="5"/>
  <c r="G80" i="5"/>
  <c r="G71" i="5"/>
  <c r="G70" i="5"/>
  <c r="G69" i="5"/>
  <c r="G68" i="5"/>
  <c r="G65" i="5"/>
  <c r="G60" i="5"/>
  <c r="G59" i="5"/>
  <c r="G58" i="5"/>
  <c r="G56" i="5"/>
  <c r="G53" i="5"/>
  <c r="G52" i="5"/>
  <c r="G51" i="5"/>
  <c r="G45" i="5"/>
  <c r="G33" i="5"/>
  <c r="G32" i="5"/>
  <c r="G30" i="5"/>
  <c r="G29" i="5"/>
  <c r="G17" i="5"/>
  <c r="G16" i="5"/>
  <c r="G13" i="5"/>
  <c r="G12" i="5"/>
  <c r="F10" i="5"/>
  <c r="G10" i="5" s="1"/>
  <c r="G9" i="5"/>
  <c r="G8" i="5"/>
  <c r="G4" i="5"/>
  <c r="G704" i="2"/>
  <c r="G440" i="2" l="1"/>
  <c r="G539" i="2"/>
  <c r="G178" i="2"/>
  <c r="F456" i="2" l="1"/>
  <c r="F422" i="2"/>
  <c r="F552" i="2"/>
  <c r="G91" i="4"/>
  <c r="G92" i="4"/>
  <c r="G93" i="4"/>
  <c r="G83" i="4"/>
  <c r="G84" i="4"/>
  <c r="G85" i="4"/>
  <c r="G72" i="4"/>
  <c r="G68" i="4"/>
  <c r="G64" i="4"/>
  <c r="G55" i="4"/>
  <c r="G56" i="4"/>
  <c r="G57" i="4"/>
  <c r="G45" i="4"/>
  <c r="G46" i="4"/>
  <c r="G47" i="4"/>
  <c r="G48" i="4"/>
  <c r="G49" i="4"/>
  <c r="G50" i="4"/>
  <c r="G37" i="4"/>
  <c r="G38" i="4"/>
  <c r="G39" i="4"/>
  <c r="G40" i="4"/>
  <c r="G41" i="4"/>
  <c r="G42" i="4"/>
  <c r="G30" i="4"/>
  <c r="G31" i="4"/>
  <c r="G32" i="4"/>
  <c r="G33" i="4"/>
  <c r="G34" i="4"/>
  <c r="G24" i="4"/>
  <c r="G25" i="4"/>
  <c r="G26" i="4"/>
  <c r="G23" i="4"/>
  <c r="G191" i="4"/>
  <c r="G192" i="4"/>
  <c r="G193" i="4"/>
  <c r="G194" i="4"/>
  <c r="G195" i="4"/>
  <c r="G180" i="4"/>
  <c r="G181" i="4"/>
  <c r="G182" i="4"/>
  <c r="G183" i="4"/>
  <c r="G184" i="4"/>
  <c r="G185" i="4"/>
  <c r="G186" i="4"/>
  <c r="G179" i="4"/>
  <c r="G168" i="4"/>
  <c r="G169" i="4"/>
  <c r="G167" i="4"/>
  <c r="G160" i="4"/>
  <c r="G161" i="4"/>
  <c r="G162" i="4"/>
  <c r="G159" i="4"/>
  <c r="G150" i="4"/>
  <c r="G151" i="4"/>
  <c r="G152" i="4"/>
  <c r="G153" i="4"/>
  <c r="G154" i="4"/>
  <c r="G155" i="4"/>
  <c r="G147" i="4"/>
  <c r="G142" i="4"/>
  <c r="G143" i="4"/>
  <c r="G131" i="4"/>
  <c r="G132" i="4"/>
  <c r="G123" i="4"/>
  <c r="G124" i="4"/>
  <c r="G125" i="4"/>
  <c r="G126" i="4"/>
  <c r="G127" i="4"/>
  <c r="G128" i="4"/>
  <c r="G129" i="4"/>
  <c r="G130" i="4"/>
  <c r="G122" i="4"/>
  <c r="G117" i="4"/>
  <c r="G118" i="4"/>
  <c r="G119" i="4"/>
  <c r="G120" i="4"/>
  <c r="G121" i="4"/>
  <c r="G116" i="4"/>
  <c r="G110" i="4"/>
  <c r="G111" i="4"/>
  <c r="G112" i="4"/>
  <c r="G113" i="4"/>
  <c r="G114" i="4"/>
  <c r="G115" i="4"/>
  <c r="G101" i="4"/>
  <c r="G102" i="4"/>
  <c r="G103" i="4"/>
  <c r="G104" i="4"/>
  <c r="G105" i="4"/>
  <c r="G106" i="4"/>
  <c r="G107" i="4"/>
  <c r="G108" i="4"/>
  <c r="G819" i="4"/>
  <c r="G818" i="4"/>
  <c r="G817" i="4"/>
  <c r="G816" i="4"/>
  <c r="G815" i="4"/>
  <c r="G813" i="4"/>
  <c r="G789" i="4"/>
  <c r="G787" i="4"/>
  <c r="G786" i="4"/>
  <c r="G783" i="4"/>
  <c r="G769" i="4"/>
  <c r="G768" i="4"/>
  <c r="G766" i="4"/>
  <c r="G764" i="4"/>
  <c r="G756" i="4"/>
  <c r="G755" i="4"/>
  <c r="G754" i="4"/>
  <c r="G753" i="4"/>
  <c r="G752" i="4"/>
  <c r="G740" i="4"/>
  <c r="G736" i="4"/>
  <c r="G735" i="4"/>
  <c r="G733" i="4"/>
  <c r="G725" i="4"/>
  <c r="G717" i="4"/>
  <c r="G714" i="4"/>
  <c r="G695" i="4"/>
  <c r="G694" i="4"/>
  <c r="G692" i="4"/>
  <c r="G691" i="4"/>
  <c r="G675" i="4"/>
  <c r="G674" i="4"/>
  <c r="G671" i="4"/>
  <c r="G661" i="4"/>
  <c r="G655" i="4"/>
  <c r="G645" i="4"/>
  <c r="G644" i="4"/>
  <c r="G642" i="4"/>
  <c r="G641" i="4"/>
  <c r="G640" i="4"/>
  <c r="G639" i="4"/>
  <c r="G638" i="4"/>
  <c r="G637" i="4"/>
  <c r="G636" i="4"/>
  <c r="G635" i="4"/>
  <c r="G634" i="4"/>
  <c r="G631" i="4"/>
  <c r="G630" i="4"/>
  <c r="G627" i="4"/>
  <c r="G624" i="4"/>
  <c r="G621" i="4"/>
  <c r="G620" i="4"/>
  <c r="G619" i="4"/>
  <c r="G618" i="4"/>
  <c r="G617" i="4"/>
  <c r="G614" i="4"/>
  <c r="G613" i="4"/>
  <c r="G612" i="4"/>
  <c r="G611" i="4"/>
  <c r="G610" i="4"/>
  <c r="G609" i="4"/>
  <c r="G607" i="4"/>
  <c r="G600" i="4"/>
  <c r="G598" i="4"/>
  <c r="G592" i="4"/>
  <c r="G591" i="4"/>
  <c r="G587" i="4"/>
  <c r="G585" i="4"/>
  <c r="G584" i="4"/>
  <c r="G582" i="4"/>
  <c r="G579" i="4"/>
  <c r="G570" i="4"/>
  <c r="G566" i="4"/>
  <c r="G564" i="4"/>
  <c r="G563" i="4"/>
  <c r="G562" i="4"/>
  <c r="G561" i="4"/>
  <c r="G545" i="4"/>
  <c r="G544" i="4"/>
  <c r="G543" i="4"/>
  <c r="G542" i="4"/>
  <c r="G541" i="4"/>
  <c r="G538" i="4"/>
  <c r="G537" i="4"/>
  <c r="G536" i="4"/>
  <c r="G531" i="4"/>
  <c r="G530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8" i="4"/>
  <c r="G507" i="4"/>
  <c r="G506" i="4"/>
  <c r="G505" i="4"/>
  <c r="G504" i="4"/>
  <c r="G502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0" i="4"/>
  <c r="G479" i="4"/>
  <c r="G478" i="4"/>
  <c r="G476" i="4"/>
  <c r="G475" i="4"/>
  <c r="G469" i="4"/>
  <c r="G460" i="4"/>
  <c r="G449" i="4"/>
  <c r="G448" i="4"/>
  <c r="G447" i="4"/>
  <c r="G446" i="4"/>
  <c r="G442" i="4"/>
  <c r="G434" i="4"/>
  <c r="G433" i="4"/>
  <c r="G432" i="4"/>
  <c r="G424" i="4"/>
  <c r="G423" i="4"/>
  <c r="G422" i="4"/>
  <c r="G421" i="4"/>
  <c r="G420" i="4"/>
  <c r="G419" i="4"/>
  <c r="G417" i="4"/>
  <c r="G416" i="4"/>
  <c r="G415" i="4"/>
  <c r="G403" i="4"/>
  <c r="G401" i="4"/>
  <c r="G399" i="4"/>
  <c r="G398" i="4"/>
  <c r="G397" i="4"/>
  <c r="G396" i="4"/>
  <c r="G394" i="4"/>
  <c r="G393" i="4"/>
  <c r="G392" i="4"/>
  <c r="G391" i="4"/>
  <c r="G389" i="4"/>
  <c r="G388" i="4"/>
  <c r="G379" i="4"/>
  <c r="G377" i="4"/>
  <c r="G375" i="4"/>
  <c r="G373" i="4"/>
  <c r="G372" i="4"/>
  <c r="G367" i="4"/>
  <c r="G366" i="4"/>
  <c r="G365" i="4"/>
  <c r="G364" i="4"/>
  <c r="G363" i="4"/>
  <c r="G361" i="4"/>
  <c r="G360" i="4"/>
  <c r="G359" i="4"/>
  <c r="G358" i="4"/>
  <c r="G357" i="4"/>
  <c r="G356" i="4"/>
  <c r="G355" i="4"/>
  <c r="G354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1" i="4"/>
  <c r="G330" i="4"/>
  <c r="G316" i="4"/>
  <c r="G303" i="4"/>
  <c r="G292" i="4"/>
  <c r="G287" i="4"/>
  <c r="G279" i="4"/>
  <c r="G273" i="4"/>
  <c r="G272" i="4"/>
  <c r="G268" i="4"/>
  <c r="G266" i="4"/>
  <c r="G247" i="4"/>
  <c r="G240" i="4"/>
  <c r="G239" i="4"/>
  <c r="G238" i="4"/>
  <c r="G235" i="4"/>
  <c r="G234" i="4"/>
  <c r="G226" i="4"/>
  <c r="G225" i="4"/>
  <c r="G222" i="4"/>
  <c r="G221" i="4"/>
  <c r="G220" i="4"/>
  <c r="G217" i="4"/>
  <c r="G216" i="4"/>
  <c r="G215" i="4"/>
  <c r="G214" i="4"/>
  <c r="G213" i="4"/>
  <c r="G212" i="4"/>
  <c r="G211" i="4"/>
  <c r="G209" i="4"/>
  <c r="G208" i="4"/>
  <c r="G207" i="4"/>
  <c r="G206" i="4"/>
  <c r="G204" i="4"/>
  <c r="G202" i="4"/>
  <c r="G201" i="4"/>
  <c r="G190" i="4"/>
  <c r="G176" i="4"/>
  <c r="G175" i="4"/>
  <c r="G174" i="4"/>
  <c r="K102" i="4" s="1"/>
  <c r="G149" i="4"/>
  <c r="G148" i="4"/>
  <c r="E141" i="4"/>
  <c r="G141" i="4" s="1"/>
  <c r="G140" i="4"/>
  <c r="G139" i="4"/>
  <c r="G138" i="4"/>
  <c r="G137" i="4"/>
  <c r="G136" i="4"/>
  <c r="G135" i="4"/>
  <c r="G134" i="4"/>
  <c r="G133" i="4"/>
  <c r="G109" i="4"/>
  <c r="G95" i="4"/>
  <c r="G94" i="4"/>
  <c r="G82" i="4"/>
  <c r="G81" i="4"/>
  <c r="G80" i="4"/>
  <c r="G79" i="4"/>
  <c r="G73" i="4"/>
  <c r="G67" i="4"/>
  <c r="G66" i="4"/>
  <c r="G65" i="4"/>
  <c r="G63" i="4"/>
  <c r="G60" i="4"/>
  <c r="G59" i="4"/>
  <c r="G58" i="4"/>
  <c r="G51" i="4"/>
  <c r="G36" i="4"/>
  <c r="G35" i="4"/>
  <c r="G19" i="4"/>
  <c r="G18" i="4"/>
  <c r="G12" i="4"/>
  <c r="G11" i="4"/>
  <c r="F9" i="4"/>
  <c r="G9" i="4" s="1"/>
  <c r="G8" i="4"/>
  <c r="G7" i="4"/>
  <c r="G3" i="4"/>
  <c r="G822" i="2" l="1"/>
  <c r="G823" i="2"/>
  <c r="G824" i="2"/>
  <c r="G825" i="2"/>
  <c r="G821" i="2"/>
  <c r="G796" i="2"/>
  <c r="G794" i="2"/>
  <c r="G793" i="2"/>
  <c r="G790" i="2"/>
  <c r="G538" i="2"/>
  <c r="G553" i="2"/>
  <c r="G552" i="2"/>
  <c r="G551" i="2"/>
  <c r="G550" i="2"/>
  <c r="G549" i="2"/>
  <c r="G546" i="2"/>
  <c r="G545" i="2"/>
  <c r="G544" i="2"/>
  <c r="G446" i="2"/>
  <c r="G438" i="2"/>
  <c r="G267" i="2"/>
  <c r="G265" i="2"/>
  <c r="G378" i="2"/>
  <c r="G380" i="2"/>
  <c r="G148" i="2"/>
  <c r="G147" i="2"/>
  <c r="G376" i="2"/>
  <c r="G610" i="2"/>
  <c r="G437" i="2"/>
  <c r="G436" i="2"/>
  <c r="G428" i="2"/>
  <c r="G775" i="2"/>
  <c r="G773" i="2"/>
  <c r="G771" i="2"/>
  <c r="G761" i="2"/>
  <c r="G759" i="2"/>
  <c r="G758" i="2"/>
  <c r="G757" i="2"/>
  <c r="G394" i="2" l="1"/>
  <c r="G655" i="2"/>
  <c r="G374" i="2"/>
  <c r="G748" i="2"/>
  <c r="G744" i="2"/>
  <c r="G743" i="2"/>
  <c r="G741" i="2"/>
  <c r="G734" i="2"/>
  <c r="G725" i="2"/>
  <c r="G703" i="2"/>
  <c r="G705" i="2"/>
  <c r="G706" i="2"/>
  <c r="G702" i="2"/>
  <c r="G686" i="2"/>
  <c r="G685" i="2"/>
  <c r="G682" i="2"/>
  <c r="G672" i="2"/>
  <c r="G69" i="3"/>
  <c r="G68" i="3"/>
  <c r="G67" i="3"/>
  <c r="G66" i="3"/>
  <c r="G65" i="3"/>
  <c r="G64" i="3"/>
  <c r="G63" i="3"/>
  <c r="G62" i="3"/>
  <c r="G61" i="3"/>
  <c r="G54" i="3"/>
  <c r="G52" i="3"/>
  <c r="G51" i="3"/>
  <c r="G48" i="3"/>
  <c r="G47" i="3"/>
  <c r="G46" i="3"/>
  <c r="G45" i="3"/>
  <c r="G44" i="3"/>
  <c r="G41" i="3"/>
  <c r="G40" i="3"/>
  <c r="G39" i="3"/>
  <c r="G38" i="3"/>
  <c r="G37" i="3"/>
  <c r="G36" i="3"/>
  <c r="G34" i="3"/>
  <c r="G26" i="3"/>
  <c r="G24" i="3"/>
  <c r="G22" i="3"/>
  <c r="G21" i="3"/>
  <c r="G20" i="3"/>
  <c r="G19" i="3"/>
  <c r="G17" i="3"/>
  <c r="G16" i="3"/>
  <c r="G15" i="3"/>
  <c r="G14" i="3"/>
  <c r="G12" i="3"/>
  <c r="G637" i="2"/>
  <c r="G666" i="2"/>
  <c r="G652" i="2"/>
  <c r="G571" i="2"/>
  <c r="G572" i="2"/>
  <c r="G573" i="2"/>
  <c r="G574" i="2"/>
  <c r="G576" i="2"/>
  <c r="G580" i="2"/>
  <c r="G589" i="2"/>
  <c r="G592" i="2"/>
  <c r="G594" i="2"/>
  <c r="G595" i="2"/>
  <c r="G597" i="2"/>
  <c r="G601" i="2"/>
  <c r="G602" i="2"/>
  <c r="G618" i="2"/>
  <c r="G620" i="2"/>
  <c r="G621" i="2"/>
  <c r="G622" i="2"/>
  <c r="G623" i="2"/>
  <c r="G625" i="2"/>
  <c r="G629" i="2"/>
  <c r="G630" i="2"/>
  <c r="G631" i="2"/>
  <c r="G634" i="2"/>
  <c r="G635" i="2"/>
  <c r="G640" i="2"/>
  <c r="G641" i="2"/>
  <c r="G644" i="2"/>
  <c r="G645" i="2"/>
  <c r="G646" i="2"/>
  <c r="G647" i="2"/>
  <c r="G648" i="2"/>
  <c r="G649" i="2"/>
  <c r="G650" i="2"/>
  <c r="G651" i="2"/>
  <c r="G504" i="2"/>
  <c r="G505" i="2"/>
  <c r="G506" i="2"/>
  <c r="G507" i="2"/>
  <c r="G509" i="2"/>
  <c r="G511" i="2"/>
  <c r="G512" i="2"/>
  <c r="G513" i="2"/>
  <c r="G514" i="2"/>
  <c r="G515" i="2"/>
  <c r="G518" i="2"/>
  <c r="G519" i="2"/>
  <c r="G520" i="2"/>
  <c r="G521" i="2"/>
  <c r="G523" i="2"/>
  <c r="G524" i="2"/>
  <c r="G525" i="2"/>
  <c r="G526" i="2"/>
  <c r="G527" i="2"/>
  <c r="G528" i="2"/>
  <c r="G530" i="2"/>
  <c r="G531" i="2"/>
  <c r="G493" i="2"/>
  <c r="G494" i="2"/>
  <c r="G495" i="2"/>
  <c r="G496" i="2"/>
  <c r="G497" i="2"/>
  <c r="G498" i="2"/>
  <c r="G499" i="2"/>
  <c r="G500" i="2"/>
  <c r="G501" i="2"/>
  <c r="G502" i="2"/>
  <c r="G503" i="2"/>
  <c r="G482" i="2"/>
  <c r="G483" i="2"/>
  <c r="G485" i="2"/>
  <c r="G486" i="2"/>
  <c r="G487" i="2"/>
  <c r="G373" i="2"/>
  <c r="G467" i="2"/>
  <c r="G476" i="2"/>
  <c r="G420" i="2"/>
  <c r="G421" i="2"/>
  <c r="G422" i="2"/>
  <c r="G423" i="2"/>
  <c r="G424" i="2"/>
  <c r="G425" i="2"/>
  <c r="G426" i="2"/>
  <c r="G427" i="2"/>
  <c r="G453" i="2"/>
  <c r="G454" i="2"/>
  <c r="G455" i="2"/>
  <c r="G456" i="2"/>
  <c r="G397" i="2"/>
  <c r="G398" i="2"/>
  <c r="G399" i="2"/>
  <c r="G401" i="2"/>
  <c r="G404" i="2"/>
  <c r="G406" i="2"/>
  <c r="G408" i="2"/>
  <c r="G396" i="2"/>
  <c r="G332" i="2" l="1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8" i="2"/>
  <c r="G350" i="2"/>
  <c r="G351" i="2"/>
  <c r="G352" i="2"/>
  <c r="G353" i="2"/>
  <c r="G355" i="2"/>
  <c r="G356" i="2"/>
  <c r="G358" i="2"/>
  <c r="G359" i="2"/>
  <c r="G360" i="2"/>
  <c r="G362" i="2"/>
  <c r="G364" i="2"/>
  <c r="G365" i="2"/>
  <c r="G366" i="2"/>
  <c r="G367" i="2"/>
  <c r="G368" i="2"/>
  <c r="G331" i="2"/>
  <c r="G317" i="2"/>
  <c r="G304" i="2"/>
  <c r="G294" i="2"/>
  <c r="G289" i="2"/>
  <c r="G274" i="2" l="1"/>
  <c r="G280" i="2"/>
  <c r="G273" i="2"/>
  <c r="G210" i="2"/>
  <c r="G211" i="2"/>
  <c r="G212" i="2"/>
  <c r="G213" i="2"/>
  <c r="G216" i="2"/>
  <c r="G219" i="2"/>
  <c r="G220" i="2"/>
  <c r="G221" i="2"/>
  <c r="G232" i="2"/>
  <c r="G233" i="2"/>
  <c r="G236" i="2"/>
  <c r="G237" i="2"/>
  <c r="G238" i="2"/>
  <c r="G247" i="2"/>
  <c r="E140" i="2"/>
  <c r="G140" i="2" s="1"/>
  <c r="G58" i="2" l="1"/>
  <c r="G59" i="2"/>
  <c r="G60" i="2"/>
  <c r="G51" i="2"/>
  <c r="G200" i="2"/>
  <c r="G201" i="2"/>
  <c r="G203" i="2"/>
  <c r="G205" i="2"/>
  <c r="G206" i="2"/>
  <c r="G207" i="2"/>
  <c r="G208" i="2"/>
  <c r="G190" i="2"/>
  <c r="G194" i="2"/>
  <c r="G173" i="2"/>
  <c r="G174" i="2"/>
  <c r="G175" i="2"/>
  <c r="G139" i="2"/>
  <c r="G130" i="2"/>
  <c r="G133" i="2"/>
  <c r="G135" i="2"/>
  <c r="G137" i="2"/>
  <c r="G138" i="2"/>
  <c r="G116" i="2"/>
  <c r="G122" i="2"/>
  <c r="G109" i="2"/>
  <c r="G94" i="2"/>
  <c r="G79" i="2"/>
  <c r="G80" i="2"/>
  <c r="G81" i="2"/>
  <c r="G82" i="2"/>
  <c r="G65" i="2"/>
  <c r="G67" i="2"/>
  <c r="G73" i="2"/>
  <c r="G63" i="2"/>
  <c r="G3" i="2"/>
  <c r="G37" i="2"/>
  <c r="G38" i="2"/>
  <c r="G35" i="2"/>
  <c r="G34" i="2"/>
  <c r="G19" i="2"/>
  <c r="G18" i="2"/>
  <c r="G7" i="2"/>
  <c r="G9" i="2"/>
  <c r="G11" i="2"/>
  <c r="G12" i="2"/>
  <c r="G8" i="2"/>
</calcChain>
</file>

<file path=xl/sharedStrings.xml><?xml version="1.0" encoding="utf-8"?>
<sst xmlns="http://schemas.openxmlformats.org/spreadsheetml/2006/main" count="21315" uniqueCount="2589">
  <si>
    <t>Contact ID</t>
  </si>
  <si>
    <t>Name</t>
  </si>
  <si>
    <t>Opening Balance</t>
  </si>
  <si>
    <t>Address</t>
  </si>
  <si>
    <t>Mobile</t>
  </si>
  <si>
    <t>CO0678</t>
  </si>
  <si>
    <t>কাজল</t>
  </si>
  <si>
    <t>৳ 0.00</t>
  </si>
  <si>
    <t>শেখবাজার</t>
  </si>
  <si>
    <t>CO0677</t>
  </si>
  <si>
    <t>নাজু চৌধুরী</t>
  </si>
  <si>
    <t>বেগুন বাড়ি</t>
  </si>
  <si>
    <t>01739210347</t>
  </si>
  <si>
    <t>CO0676</t>
  </si>
  <si>
    <t>গফরান</t>
  </si>
  <si>
    <t>ডাড়াপাড়, গৌরীপুর</t>
  </si>
  <si>
    <t>CO0675</t>
  </si>
  <si>
    <t>জিয়ারুল</t>
  </si>
  <si>
    <t>পীর বকস পাড়া, গৌরীপুর</t>
  </si>
  <si>
    <t>CO0674</t>
  </si>
  <si>
    <t>রহিম (ভাই)</t>
  </si>
  <si>
    <t>গৌরীপুর , জুম্মা পাড়া</t>
  </si>
  <si>
    <t>CO0673</t>
  </si>
  <si>
    <t>ফুল বাবু</t>
  </si>
  <si>
    <t>শিবরাম পুর</t>
  </si>
  <si>
    <t>CO0672</t>
  </si>
  <si>
    <t>রতিন /পরেশ</t>
  </si>
  <si>
    <t>CO0671</t>
  </si>
  <si>
    <t>সাইদ /উজ্জল</t>
  </si>
  <si>
    <t>মিলন পুর</t>
  </si>
  <si>
    <t>01791331194</t>
  </si>
  <si>
    <t>CO0670</t>
  </si>
  <si>
    <t>লিটন</t>
  </si>
  <si>
    <t>CO0669</t>
  </si>
  <si>
    <t>দেবধন / তপন</t>
  </si>
  <si>
    <t>রথবাজার</t>
  </si>
  <si>
    <t>CO0668</t>
  </si>
  <si>
    <t>আরিফ</t>
  </si>
  <si>
    <t>বড় খোচাবাড়ি</t>
  </si>
  <si>
    <t>01717305211</t>
  </si>
  <si>
    <t>CO0667</t>
  </si>
  <si>
    <t>বেলাল</t>
  </si>
  <si>
    <t>29 মাইল</t>
  </si>
  <si>
    <t>017136888467</t>
  </si>
  <si>
    <t>CO0666</t>
  </si>
  <si>
    <t>মানিক</t>
  </si>
  <si>
    <t>পল্লি বিদ্যুৎ</t>
  </si>
  <si>
    <t>01713982175</t>
  </si>
  <si>
    <t>CO0665</t>
  </si>
  <si>
    <t>আক্তার মাস্টার</t>
  </si>
  <si>
    <t>দানার হাট</t>
  </si>
  <si>
    <t>01788233030</t>
  </si>
  <si>
    <t>CO0664</t>
  </si>
  <si>
    <t>নাছিম</t>
  </si>
  <si>
    <t>01745082009</t>
  </si>
  <si>
    <t>CO0663</t>
  </si>
  <si>
    <t>এরশাদ খা</t>
  </si>
  <si>
    <t>বড় খোচাবাড়ি</t>
  </si>
  <si>
    <t>01722928730</t>
  </si>
  <si>
    <t>CO0662</t>
  </si>
  <si>
    <t>নারগুন</t>
  </si>
  <si>
    <t>01717622926</t>
  </si>
  <si>
    <t>CO0661</t>
  </si>
  <si>
    <t>বাবু</t>
  </si>
  <si>
    <t>28 মাইল</t>
  </si>
  <si>
    <t>01712589389</t>
  </si>
  <si>
    <t>CO0660</t>
  </si>
  <si>
    <t>দেলোয়ার</t>
  </si>
  <si>
    <t>তরত বাড়ি</t>
  </si>
  <si>
    <t>01723773932</t>
  </si>
  <si>
    <t>CO0658</t>
  </si>
  <si>
    <t>কাপি/ নাহিদ মিস্ত্রি</t>
  </si>
  <si>
    <t>ভবলা</t>
  </si>
  <si>
    <t>01799082568</t>
  </si>
  <si>
    <t>CO0657</t>
  </si>
  <si>
    <t>পমিল রায়</t>
  </si>
  <si>
    <t>CO0656</t>
  </si>
  <si>
    <t>সুমন</t>
  </si>
  <si>
    <t>CO0655</t>
  </si>
  <si>
    <t>তারা মিয়া</t>
  </si>
  <si>
    <t>01737439963</t>
  </si>
  <si>
    <t>CO0654</t>
  </si>
  <si>
    <t>ওহাব আলি</t>
  </si>
  <si>
    <t>মুন্সিপাড়া, দৌলতপুর</t>
  </si>
  <si>
    <t>01737465222</t>
  </si>
  <si>
    <t>CO0653</t>
  </si>
  <si>
    <t>উজ্জল রায় /হাকিম</t>
  </si>
  <si>
    <t>গাংগর</t>
  </si>
  <si>
    <t>CO0652</t>
  </si>
  <si>
    <t>মন মহন মাস্টার</t>
  </si>
  <si>
    <t>বালিকা বিদ্যালয়</t>
  </si>
  <si>
    <t>CO0651</t>
  </si>
  <si>
    <t>01767565646</t>
  </si>
  <si>
    <t>CO0650</t>
  </si>
  <si>
    <t>হয়রত আলি</t>
  </si>
  <si>
    <t>01740011810</t>
  </si>
  <si>
    <t>CO0649</t>
  </si>
  <si>
    <t>সাইফুল ইসলাম</t>
  </si>
  <si>
    <t>01705839176</t>
  </si>
  <si>
    <t>CO0648</t>
  </si>
  <si>
    <t>হুমায়ুন কবির</t>
  </si>
  <si>
    <t>ঠাকুরগাঁও</t>
  </si>
  <si>
    <t>CO0647</t>
  </si>
  <si>
    <t>আলিম</t>
  </si>
  <si>
    <t>CO0646</t>
  </si>
  <si>
    <t>কার্তিক চেয়ারম্যান</t>
  </si>
  <si>
    <t>CO0645</t>
  </si>
  <si>
    <t>সাইফুল /নওশাদ</t>
  </si>
  <si>
    <t>CO0644</t>
  </si>
  <si>
    <t>মাইনুল  ইসলাম</t>
  </si>
  <si>
    <t>ধনগাঁও</t>
  </si>
  <si>
    <t>CO0643</t>
  </si>
  <si>
    <t>মাহবুব আলম</t>
  </si>
  <si>
    <t>দেউলি</t>
  </si>
  <si>
    <t>01726977256</t>
  </si>
  <si>
    <t>CO0642</t>
  </si>
  <si>
    <t>হাবিবুর রহমান</t>
  </si>
  <si>
    <t>কুমিল্লা হাড়ী</t>
  </si>
  <si>
    <t>বুলু মিস্ত্রি</t>
  </si>
  <si>
    <t>01761789402</t>
  </si>
  <si>
    <t>CO0640</t>
  </si>
  <si>
    <t>সাইদুল কুলি</t>
  </si>
  <si>
    <t>কিসমত দৌলতপুর</t>
  </si>
  <si>
    <t>CO0639</t>
  </si>
  <si>
    <t>CO0638</t>
  </si>
  <si>
    <t>হিরা লাল ডাক্তার</t>
  </si>
  <si>
    <t>01780587622</t>
  </si>
  <si>
    <t>CO0637</t>
  </si>
  <si>
    <t>বেলাল হোসেন</t>
  </si>
  <si>
    <t>চকহলদ্দি</t>
  </si>
  <si>
    <t>01729407698</t>
  </si>
  <si>
    <t>CO0636</t>
  </si>
  <si>
    <t>জলিল চাচা</t>
  </si>
  <si>
    <t>CO0635</t>
  </si>
  <si>
    <t>মনিরুল ইসলাম বাহার</t>
  </si>
  <si>
    <t>01737801054</t>
  </si>
  <si>
    <t>CO0634</t>
  </si>
  <si>
    <t>শহিদুল ইসলাম</t>
  </si>
  <si>
    <t>01722100705</t>
  </si>
  <si>
    <t>CO0633</t>
  </si>
  <si>
    <t>মো: রাতুল</t>
  </si>
  <si>
    <t>চন্ডিপুর</t>
  </si>
  <si>
    <t>01717133075</t>
  </si>
  <si>
    <t>CO0632</t>
  </si>
  <si>
    <t>আব্দুর রহমান</t>
  </si>
  <si>
    <t>আরাজী লস্করা</t>
  </si>
  <si>
    <t>01894575184</t>
  </si>
  <si>
    <t>CO0630</t>
  </si>
  <si>
    <t>রুবা আক্তার</t>
  </si>
  <si>
    <t>01754173478</t>
  </si>
  <si>
    <t>CO0629</t>
  </si>
  <si>
    <t>খাইরুল ইসলাম</t>
  </si>
  <si>
    <t>পীরবাড়ি</t>
  </si>
  <si>
    <t>01734195606</t>
  </si>
  <si>
    <t>CO0628</t>
  </si>
  <si>
    <t>দীনেশ রায়</t>
  </si>
  <si>
    <t>লক্ষীপুর</t>
  </si>
  <si>
    <t>01738710419</t>
  </si>
  <si>
    <t>CO0627</t>
  </si>
  <si>
    <t>01723454776</t>
  </si>
  <si>
    <t>CO0626</t>
  </si>
  <si>
    <t>রুবেল</t>
  </si>
  <si>
    <t>CO0625</t>
  </si>
  <si>
    <t>আব্দুল হামিদ</t>
  </si>
  <si>
    <t>কুমিল্লা হাড়ি</t>
  </si>
  <si>
    <t>CO0624</t>
  </si>
  <si>
    <t>রমজান</t>
  </si>
  <si>
    <t>01738696266</t>
  </si>
  <si>
    <t>CO0622</t>
  </si>
  <si>
    <t>মো: আইয়ুব আলি</t>
  </si>
  <si>
    <t>CO0621</t>
  </si>
  <si>
    <t>প্রভাস রায়</t>
  </si>
  <si>
    <t>01722251839</t>
  </si>
  <si>
    <t>CO0620</t>
  </si>
  <si>
    <t>গৌরীপুর</t>
  </si>
  <si>
    <t>CO0619</t>
  </si>
  <si>
    <t>পরিমল</t>
  </si>
  <si>
    <t>সিংঙ্গিয়া</t>
  </si>
  <si>
    <t>CO0618</t>
  </si>
  <si>
    <t>নাজিমা বেগম</t>
  </si>
  <si>
    <t>018380138</t>
  </si>
  <si>
    <t>CO0617</t>
  </si>
  <si>
    <t>গোলাম /মাস্টার</t>
  </si>
  <si>
    <t>CO0615</t>
  </si>
  <si>
    <t>তহিদুল ইসলাম</t>
  </si>
  <si>
    <t>CO0614</t>
  </si>
  <si>
    <t>সাব্বির</t>
  </si>
  <si>
    <t>পেরাডাইস অটো রাইস মিল</t>
  </si>
  <si>
    <t>CO0613</t>
  </si>
  <si>
    <t>রিদয়</t>
  </si>
  <si>
    <t>খোচাবাড়ি</t>
  </si>
  <si>
    <t>01780918265</t>
  </si>
  <si>
    <t>CO0612</t>
  </si>
  <si>
    <t>জিবন/দেলোয়ার</t>
  </si>
  <si>
    <t>01776944330</t>
  </si>
  <si>
    <t>CO0611</t>
  </si>
  <si>
    <t>রেজাউল ভাই</t>
  </si>
  <si>
    <t>24 টিবল</t>
  </si>
  <si>
    <t>CO0610</t>
  </si>
  <si>
    <t>মো হারুউর /রশিত</t>
  </si>
  <si>
    <t>দলুয়া হাট</t>
  </si>
  <si>
    <t>01739235382</t>
  </si>
  <si>
    <t>CO0609</t>
  </si>
  <si>
    <t>মো: ছানা উল্লাহ</t>
  </si>
  <si>
    <t>CO0608</t>
  </si>
  <si>
    <t>মো: মমিন</t>
  </si>
  <si>
    <t>গলিম বাবু</t>
  </si>
  <si>
    <t>CO0607</t>
  </si>
  <si>
    <t>এরশাদ মোল্লা</t>
  </si>
  <si>
    <t>গানপাড়া, গৌরীপুর</t>
  </si>
  <si>
    <t>01719857918</t>
  </si>
  <si>
    <t>CO0606</t>
  </si>
  <si>
    <t>শ্রী প্রদিপ রায়</t>
  </si>
  <si>
    <t>01738987067</t>
  </si>
  <si>
    <t>CO0605</t>
  </si>
  <si>
    <t>রবিউল ইসলাম</t>
  </si>
  <si>
    <t>ঝারীর মোড়</t>
  </si>
  <si>
    <t>CO0604</t>
  </si>
  <si>
    <t>তহিদুল ইসলাম ঘটু</t>
  </si>
  <si>
    <t>CO0603</t>
  </si>
  <si>
    <t>মো: আক্তারুল</t>
  </si>
  <si>
    <t>CO0602</t>
  </si>
  <si>
    <t>মতি হাজি</t>
  </si>
  <si>
    <t>01766510606</t>
  </si>
  <si>
    <t>CO0601</t>
  </si>
  <si>
    <t>লক্ষন রায়</t>
  </si>
  <si>
    <t>CO0600</t>
  </si>
  <si>
    <t>মহি দিপ্তি রানী রায়</t>
  </si>
  <si>
    <t>01790680878</t>
  </si>
  <si>
    <t>CO0599</t>
  </si>
  <si>
    <t>নাজমুল (ভ্যান)</t>
  </si>
  <si>
    <t>01751266553</t>
  </si>
  <si>
    <t>CO0598</t>
  </si>
  <si>
    <t>রাজা/ আক্তারুল</t>
  </si>
  <si>
    <t>CO0597</t>
  </si>
  <si>
    <t>জামাল ভাই</t>
  </si>
  <si>
    <t>ডাঙ্গিপুকুর</t>
  </si>
  <si>
    <t>CO0596</t>
  </si>
  <si>
    <t>রিপেন মাস্টার</t>
  </si>
  <si>
    <t>মদনসাকোঁ</t>
  </si>
  <si>
    <t>CO0595</t>
  </si>
  <si>
    <t>মো: সিরাজ (জামাই)</t>
  </si>
  <si>
    <t>01712365488</t>
  </si>
  <si>
    <t>CO0594</t>
  </si>
  <si>
    <t>মো: সাইফুল ইসলাম</t>
  </si>
  <si>
    <t>CO0593</t>
  </si>
  <si>
    <t>মো: মতিউর রহমান</t>
  </si>
  <si>
    <t>ধনীপাড়া , গৌরীপুর</t>
  </si>
  <si>
    <t>01951070232</t>
  </si>
  <si>
    <t>CO0592</t>
  </si>
  <si>
    <t>তপন (ড্রাইভার )</t>
  </si>
  <si>
    <t>01737822847</t>
  </si>
  <si>
    <t>CO0591</t>
  </si>
  <si>
    <t>মনজুরুল ইসলাম</t>
  </si>
  <si>
    <t>CO0590</t>
  </si>
  <si>
    <t>মো: জিয়া</t>
  </si>
  <si>
    <t>মাহানপুর</t>
  </si>
  <si>
    <t>CO0589</t>
  </si>
  <si>
    <t>চান রায়</t>
  </si>
  <si>
    <t>01710680994</t>
  </si>
  <si>
    <t>CO0588</t>
  </si>
  <si>
    <t>অর্জুন রায়</t>
  </si>
  <si>
    <t>গাংগর, শিবরামপুর</t>
  </si>
  <si>
    <t>01723405882</t>
  </si>
  <si>
    <t>CO0587</t>
  </si>
  <si>
    <t>মোছা: আসমা খাতুন</t>
  </si>
  <si>
    <t>জগন্নাথপুর</t>
  </si>
  <si>
    <t>01827817275</t>
  </si>
  <si>
    <t>CO0586</t>
  </si>
  <si>
    <t>আনোয়ার হোসেন</t>
  </si>
  <si>
    <t>বাহাদুর পাড়া</t>
  </si>
  <si>
    <t>CO0585</t>
  </si>
  <si>
    <t>বুলু ভাই</t>
  </si>
  <si>
    <t>CO0584</t>
  </si>
  <si>
    <t>রেজাউল করীম</t>
  </si>
  <si>
    <t>CO0583</t>
  </si>
  <si>
    <t>পদীপ ঘোষ</t>
  </si>
  <si>
    <t>মালাকার, গৌরীপুর</t>
  </si>
  <si>
    <t>01722683839</t>
  </si>
  <si>
    <t>CO0582</t>
  </si>
  <si>
    <t>নুনু মিয়া</t>
  </si>
  <si>
    <t>ধনীপাড়া</t>
  </si>
  <si>
    <t>01314233134</t>
  </si>
  <si>
    <t>CO0581</t>
  </si>
  <si>
    <t>পল্লব রায় ঘোষ</t>
  </si>
  <si>
    <t>CO0580</t>
  </si>
  <si>
    <t>শ্রী: মানষ রায়</t>
  </si>
  <si>
    <t>CO0578</t>
  </si>
  <si>
    <t>রফিকুল  ইসলাম</t>
  </si>
  <si>
    <t>017557662106</t>
  </si>
  <si>
    <t>CO0577</t>
  </si>
  <si>
    <t>মাজেদুল  ইসলাম</t>
  </si>
  <si>
    <t>01740300614</t>
  </si>
  <si>
    <t>CO0576</t>
  </si>
  <si>
    <t>সিরাজুল (ভাই)</t>
  </si>
  <si>
    <t>CO0575</t>
  </si>
  <si>
    <t>আশাদুল</t>
  </si>
  <si>
    <t>CO0574</t>
  </si>
  <si>
    <t>01723590841</t>
  </si>
  <si>
    <t>CO0573</t>
  </si>
  <si>
    <t>জেনারুল</t>
  </si>
  <si>
    <t>খোচাবাড়ি</t>
  </si>
  <si>
    <t>CO0572</t>
  </si>
  <si>
    <t>হেমন্ত ঘোষ</t>
  </si>
  <si>
    <t>CO0571</t>
  </si>
  <si>
    <t>আরিফুল ইসলাম</t>
  </si>
  <si>
    <t>CO0570</t>
  </si>
  <si>
    <t>সুবাস</t>
  </si>
  <si>
    <t>CO0569</t>
  </si>
  <si>
    <t>শাহজাহান</t>
  </si>
  <si>
    <t>মেরিনার মোড়</t>
  </si>
  <si>
    <t>CO0568</t>
  </si>
  <si>
    <t>কমলেস</t>
  </si>
  <si>
    <t>CO0567</t>
  </si>
  <si>
    <t>স্বপন</t>
  </si>
  <si>
    <t>CO0566</t>
  </si>
  <si>
    <t>আনিছ ভাই</t>
  </si>
  <si>
    <t>01710907340</t>
  </si>
  <si>
    <t>CO0565</t>
  </si>
  <si>
    <t>আনোয়ার/বাবুল  ম্যানেজার</t>
  </si>
  <si>
    <t>CO0564</t>
  </si>
  <si>
    <t>মলিন</t>
  </si>
  <si>
    <t>CO0563</t>
  </si>
  <si>
    <t>বাবুল</t>
  </si>
  <si>
    <t>01704389918</t>
  </si>
  <si>
    <t>CO0562</t>
  </si>
  <si>
    <t>মোহাম্মদ আলি</t>
  </si>
  <si>
    <t>খাগড়াবাড়ি</t>
  </si>
  <si>
    <t>CO0561</t>
  </si>
  <si>
    <t>01737604370</t>
  </si>
  <si>
    <t>CO0560</t>
  </si>
  <si>
    <t>নুরু ভাগিনা</t>
  </si>
  <si>
    <t>হাওয়াকালী</t>
  </si>
  <si>
    <t>01763678529</t>
  </si>
  <si>
    <t>CO0559</t>
  </si>
  <si>
    <t>সুশান্ত মাস্টার</t>
  </si>
  <si>
    <t>CO0558</t>
  </si>
  <si>
    <t>0172354194</t>
  </si>
  <si>
    <t>CO0557</t>
  </si>
  <si>
    <t>শ্রী: ভবেশ রায়</t>
  </si>
  <si>
    <t>শিবপুর</t>
  </si>
  <si>
    <t>0172355801</t>
  </si>
  <si>
    <t>CO0556</t>
  </si>
  <si>
    <t>সুরুজ মামা</t>
  </si>
  <si>
    <t>CO0555</t>
  </si>
  <si>
    <t>আশরাফুল</t>
  </si>
  <si>
    <t>CO0554</t>
  </si>
  <si>
    <t>আব্দুর রউফ</t>
  </si>
  <si>
    <t>01723891603</t>
  </si>
  <si>
    <t>CO0553</t>
  </si>
  <si>
    <t>হাবিবুর (ভাই)</t>
  </si>
  <si>
    <t>মুরগির পাইকার, সিঙ্গিয়া</t>
  </si>
  <si>
    <t>01720802746</t>
  </si>
  <si>
    <t>CO0552</t>
  </si>
  <si>
    <t>আমেনা বেগম</t>
  </si>
  <si>
    <t>মালদ পাড়া,</t>
  </si>
  <si>
    <t>CO0551</t>
  </si>
  <si>
    <t>সাদ্দাম (ভাই)</t>
  </si>
  <si>
    <t>CO0550</t>
  </si>
  <si>
    <t>CO0549</t>
  </si>
  <si>
    <t>সুপেন</t>
  </si>
  <si>
    <t>CO0548</t>
  </si>
  <si>
    <t>শহিদ মেম্বার</t>
  </si>
  <si>
    <t>CO0546</t>
  </si>
  <si>
    <t>পরেশ</t>
  </si>
  <si>
    <t>CO0545</t>
  </si>
  <si>
    <t>তোজাম্মেল</t>
  </si>
  <si>
    <t>CO0544</t>
  </si>
  <si>
    <t>শ্রী: প্রাণ</t>
  </si>
  <si>
    <t>CO0543</t>
  </si>
  <si>
    <t>নাজমুল</t>
  </si>
  <si>
    <t>CO0542</t>
  </si>
  <si>
    <t>সফিকুল (ভাই)</t>
  </si>
  <si>
    <t>01763172415</t>
  </si>
  <si>
    <t>CO0541</t>
  </si>
  <si>
    <t>দুলাল ভাই</t>
  </si>
  <si>
    <t>01701903696</t>
  </si>
  <si>
    <t>CO0540</t>
  </si>
  <si>
    <t>রিয়াজুল</t>
  </si>
  <si>
    <t>সরকারপাড়া, খোচাবাড়ি</t>
  </si>
  <si>
    <t>CO0539</t>
  </si>
  <si>
    <t>রাসেল ভাই</t>
  </si>
  <si>
    <t>ছোট খোচাবাড়ি</t>
  </si>
  <si>
    <t>01770501373</t>
  </si>
  <si>
    <t>CO0538</t>
  </si>
  <si>
    <t>নুর ইসলাম (ভেল্টু)</t>
  </si>
  <si>
    <t>01768997939</t>
  </si>
  <si>
    <t>CO0537</t>
  </si>
  <si>
    <t>জর্জ (ভাই)</t>
  </si>
  <si>
    <t>CO0536</t>
  </si>
  <si>
    <t>মিন্টু (ভাই)</t>
  </si>
  <si>
    <t>ডোডাপাড়া</t>
  </si>
  <si>
    <t>01780917691</t>
  </si>
  <si>
    <t>CO0535</t>
  </si>
  <si>
    <t>হাফিজুল ইসলাম</t>
  </si>
  <si>
    <t>01744463542</t>
  </si>
  <si>
    <t>CO0534</t>
  </si>
  <si>
    <t>আতাউলা</t>
  </si>
  <si>
    <t>CO0533</t>
  </si>
  <si>
    <t>নুরুল আমিন</t>
  </si>
  <si>
    <t>CO0532</t>
  </si>
  <si>
    <t>কালাম (ভাই)</t>
  </si>
  <si>
    <t>01327821122</t>
  </si>
  <si>
    <t>CO0531</t>
  </si>
  <si>
    <t>মুনির</t>
  </si>
  <si>
    <t>01722283493</t>
  </si>
  <si>
    <t>CO0530</t>
  </si>
  <si>
    <t>কাদের ভাই</t>
  </si>
  <si>
    <t>01763882814</t>
  </si>
  <si>
    <t>CO0529</t>
  </si>
  <si>
    <t>মনসুর (ভাই) মিল</t>
  </si>
  <si>
    <t>CO0528</t>
  </si>
  <si>
    <t>শফিকুল ইসলাম</t>
  </si>
  <si>
    <t>01773476395</t>
  </si>
  <si>
    <t>CO0527</t>
  </si>
  <si>
    <t>দিনেশ</t>
  </si>
  <si>
    <t>মালিপাড়া . গৌরীপুর</t>
  </si>
  <si>
    <t>01750288925</t>
  </si>
  <si>
    <t>CO0526</t>
  </si>
  <si>
    <t>সাইদ</t>
  </si>
  <si>
    <t>CO0525</t>
  </si>
  <si>
    <t>রাশেদ</t>
  </si>
  <si>
    <t>CO0524</t>
  </si>
  <si>
    <t>আমিনুল ইসলাম</t>
  </si>
  <si>
    <t>সরকার পাড়া</t>
  </si>
  <si>
    <t>CO0523</t>
  </si>
  <si>
    <t>ইসমাইল</t>
  </si>
  <si>
    <t>01704022301</t>
  </si>
  <si>
    <t>CO0522</t>
  </si>
  <si>
    <t>নারায়ন</t>
  </si>
  <si>
    <t>লস্করা মন্দির</t>
  </si>
  <si>
    <t>CO0521</t>
  </si>
  <si>
    <t>ফারুক</t>
  </si>
  <si>
    <t>পীরগঞ্জ</t>
  </si>
  <si>
    <t>01718198491</t>
  </si>
  <si>
    <t>CO0520</t>
  </si>
  <si>
    <t>নুর আলম</t>
  </si>
  <si>
    <t>CO0519</t>
  </si>
  <si>
    <t>রতন  মাস্টার</t>
  </si>
  <si>
    <t>01773476624</t>
  </si>
  <si>
    <t>CO0518</t>
  </si>
  <si>
    <t>রাজিব</t>
  </si>
  <si>
    <t>CO0517</t>
  </si>
  <si>
    <t>01738153242</t>
  </si>
  <si>
    <t>CO0516</t>
  </si>
  <si>
    <t>রাজ্জাক</t>
  </si>
  <si>
    <t>মাঝাপাড়া</t>
  </si>
  <si>
    <t>01318125588</t>
  </si>
  <si>
    <t>CO0515</t>
  </si>
  <si>
    <t>কামরুল</t>
  </si>
  <si>
    <t>CO0514</t>
  </si>
  <si>
    <t>তইজত আলী</t>
  </si>
  <si>
    <t>01753818663</t>
  </si>
  <si>
    <t>CO0513</t>
  </si>
  <si>
    <t>CO0512</t>
  </si>
  <si>
    <t>মামুন</t>
  </si>
  <si>
    <t>CO0511</t>
  </si>
  <si>
    <t>দুলাল ঘোষ</t>
  </si>
  <si>
    <t>0138585424</t>
  </si>
  <si>
    <t>CO0510</t>
  </si>
  <si>
    <t>জাকারিয়া</t>
  </si>
  <si>
    <t>হাবুশ পাড়া</t>
  </si>
  <si>
    <t>CO0509</t>
  </si>
  <si>
    <t>গৌতম / তপন</t>
  </si>
  <si>
    <t>01736202950</t>
  </si>
  <si>
    <t>CO0508</t>
  </si>
  <si>
    <t>মিথিলা আক্তার</t>
  </si>
  <si>
    <t>01737364766</t>
  </si>
  <si>
    <t>CO0507</t>
  </si>
  <si>
    <t>হেলাল</t>
  </si>
  <si>
    <t>01881288061</t>
  </si>
  <si>
    <t>CO0506</t>
  </si>
  <si>
    <t>ঝানু/তপন</t>
  </si>
  <si>
    <t>CO0505</t>
  </si>
  <si>
    <t>রজিন্দ্রনাথ রায়</t>
  </si>
  <si>
    <t>CO0504</t>
  </si>
  <si>
    <t>সোনা মিয়া</t>
  </si>
  <si>
    <t>গড়েয়া</t>
  </si>
  <si>
    <t>CO0503</t>
  </si>
  <si>
    <t>পরিমল রায়</t>
  </si>
  <si>
    <t>CO0502</t>
  </si>
  <si>
    <t>হারুন</t>
  </si>
  <si>
    <t>01780977387</t>
  </si>
  <si>
    <t>CO0501</t>
  </si>
  <si>
    <t>কালী বাবু</t>
  </si>
  <si>
    <t>01723880190</t>
  </si>
  <si>
    <t>CO0500</t>
  </si>
  <si>
    <t>হাবিবুল্লা</t>
  </si>
  <si>
    <t>CO0499</t>
  </si>
  <si>
    <t>সজল</t>
  </si>
  <si>
    <t>01723156993</t>
  </si>
  <si>
    <t>CO0498</t>
  </si>
  <si>
    <t>মিঠুন</t>
  </si>
  <si>
    <t>01738153244</t>
  </si>
  <si>
    <t>CO0497</t>
  </si>
  <si>
    <t>আল মামুন</t>
  </si>
  <si>
    <t>রাজাপুকুর</t>
  </si>
  <si>
    <t>01740626368</t>
  </si>
  <si>
    <t>CO0496</t>
  </si>
  <si>
    <t>ছোট খোচাবাড়ি</t>
  </si>
  <si>
    <t>01739989598</t>
  </si>
  <si>
    <t>CO0495</t>
  </si>
  <si>
    <t>জাকির</t>
  </si>
  <si>
    <t>CO0494</t>
  </si>
  <si>
    <t>হান্নান  (মিস্ত্রি )</t>
  </si>
  <si>
    <t>মন্ডল পাড়া , নারগুন</t>
  </si>
  <si>
    <t>01713730788</t>
  </si>
  <si>
    <t>CO0493</t>
  </si>
  <si>
    <t>লিমন</t>
  </si>
  <si>
    <t>CO0492</t>
  </si>
  <si>
    <t>লুসান</t>
  </si>
  <si>
    <t>01723107905</t>
  </si>
  <si>
    <t>CO0491</t>
  </si>
  <si>
    <t>শহিদ / বাবলু</t>
  </si>
  <si>
    <t>CO0490</t>
  </si>
  <si>
    <t>CO0489</t>
  </si>
  <si>
    <t>জাকির (ভাই)</t>
  </si>
  <si>
    <t>CO0488</t>
  </si>
  <si>
    <t>আ: মতিন</t>
  </si>
  <si>
    <t>CO0487</t>
  </si>
  <si>
    <t>গৌরীপুর মন্সিপাড়া</t>
  </si>
  <si>
    <t>01768970427</t>
  </si>
  <si>
    <t>CO0486</t>
  </si>
  <si>
    <t>আব্দুল্লা</t>
  </si>
  <si>
    <t>মন্ডল পাড়া</t>
  </si>
  <si>
    <t>01751329858</t>
  </si>
  <si>
    <t>CO0485</t>
  </si>
  <si>
    <t>বিমল ঠাকুর</t>
  </si>
  <si>
    <t>01710359656</t>
  </si>
  <si>
    <t>CO0484</t>
  </si>
  <si>
    <t>ছাত্তার</t>
  </si>
  <si>
    <t>CO0483</t>
  </si>
  <si>
    <t>আনোয়ার</t>
  </si>
  <si>
    <t>হাবুশ পাড়া  (মহেন্দ্র )</t>
  </si>
  <si>
    <t>01731113946</t>
  </si>
  <si>
    <t>CO0482</t>
  </si>
  <si>
    <t>আনিসুর রহমান</t>
  </si>
  <si>
    <t>01738539611</t>
  </si>
  <si>
    <t>CO0481</t>
  </si>
  <si>
    <t>বুড়ির ধাম, গৌরীপুর</t>
  </si>
  <si>
    <t>0173599118</t>
  </si>
  <si>
    <t>CO0480</t>
  </si>
  <si>
    <t>ফজলু/মাস্টার</t>
  </si>
  <si>
    <t>CO0479</t>
  </si>
  <si>
    <t>নুকুল রায়</t>
  </si>
  <si>
    <t>0173868226</t>
  </si>
  <si>
    <t>CO0478</t>
  </si>
  <si>
    <t>জামে মসজিদ</t>
  </si>
  <si>
    <t>CO0477</t>
  </si>
  <si>
    <t>মোস্তাফিজুর</t>
  </si>
  <si>
    <t>বাশগাড়া</t>
  </si>
  <si>
    <t>01725093751</t>
  </si>
  <si>
    <t>CO0476</t>
  </si>
  <si>
    <t>সুমন /রেজাউল</t>
  </si>
  <si>
    <t>বোচাপুকুর</t>
  </si>
  <si>
    <t>01750780383</t>
  </si>
  <si>
    <t>CO0475</t>
  </si>
  <si>
    <t>আবু তাহের</t>
  </si>
  <si>
    <t>CO0473</t>
  </si>
  <si>
    <t>জামাল /ঝাকু</t>
  </si>
  <si>
    <t>CO0472</t>
  </si>
  <si>
    <t>আমির হামজা</t>
  </si>
  <si>
    <t>বাবলু ফার্ম</t>
  </si>
  <si>
    <t>01701444722</t>
  </si>
  <si>
    <t>CO0471</t>
  </si>
  <si>
    <t>সোলেমান ইসলাম</t>
  </si>
  <si>
    <t>01783262351</t>
  </si>
  <si>
    <t>CO0470</t>
  </si>
  <si>
    <t>রতন</t>
  </si>
  <si>
    <t>01724546150</t>
  </si>
  <si>
    <t>CO0469</t>
  </si>
  <si>
    <t>জিন্নাত (ভাগিনা )</t>
  </si>
  <si>
    <t>CO0468</t>
  </si>
  <si>
    <t>শরীফ (ভাই)</t>
  </si>
  <si>
    <t>কালীবাড়ি</t>
  </si>
  <si>
    <t>CO0467</t>
  </si>
  <si>
    <t>CO0466</t>
  </si>
  <si>
    <t>হেমন্ত রায়</t>
  </si>
  <si>
    <t>শিবরামপুর</t>
  </si>
  <si>
    <t>CO0465</t>
  </si>
  <si>
    <t>আশিক (ভাতিজা)</t>
  </si>
  <si>
    <t>01736232933</t>
  </si>
  <si>
    <t>CO0464</t>
  </si>
  <si>
    <t>রাজ্জাক আলি</t>
  </si>
  <si>
    <t>01721458965</t>
  </si>
  <si>
    <t>CO0463</t>
  </si>
  <si>
    <t>শ্যাম সুন্দর</t>
  </si>
  <si>
    <t>লস্করা</t>
  </si>
  <si>
    <t>CO0462</t>
  </si>
  <si>
    <t>অনিমেশ রায়</t>
  </si>
  <si>
    <t>দলুয়া পাড়া, গৌরীপুর</t>
  </si>
  <si>
    <t>01780744149</t>
  </si>
  <si>
    <t>CO0461</t>
  </si>
  <si>
    <t>ডোলগবিন্দ</t>
  </si>
  <si>
    <t>ধরধরা , গৌরিপুর</t>
  </si>
  <si>
    <t>01315377381</t>
  </si>
  <si>
    <t>CO0460</t>
  </si>
  <si>
    <t>তামান্না  এন্টারপ্রাইজ</t>
  </si>
  <si>
    <t>CO0459</t>
  </si>
  <si>
    <t>লুৎফর রহমান</t>
  </si>
  <si>
    <t>বাশাগাড়া, গৌরীপুর</t>
  </si>
  <si>
    <t>01315397385</t>
  </si>
  <si>
    <t>CO0458</t>
  </si>
  <si>
    <t>সজীব/ ইয়াসিন</t>
  </si>
  <si>
    <t>জুম্মাপাড়া</t>
  </si>
  <si>
    <t>01892930436</t>
  </si>
  <si>
    <t>CO0457</t>
  </si>
  <si>
    <t>জাহাঙ্গীর</t>
  </si>
  <si>
    <t>01711418719</t>
  </si>
  <si>
    <t>CO0456</t>
  </si>
  <si>
    <t>রিপন মিয়া</t>
  </si>
  <si>
    <t>ঠাকুরগাঁও/ গৌরীপুর</t>
  </si>
  <si>
    <t>CO0455</t>
  </si>
  <si>
    <t>শিশির</t>
  </si>
  <si>
    <t>মথুরাপুর</t>
  </si>
  <si>
    <t>CO0454</t>
  </si>
  <si>
    <t>সফিকুল  ( ড্রাইভার)</t>
  </si>
  <si>
    <t>CO0453</t>
  </si>
  <si>
    <t>মোজাহারুল</t>
  </si>
  <si>
    <t>01737528055</t>
  </si>
  <si>
    <t>CO0452</t>
  </si>
  <si>
    <t>CO0451</t>
  </si>
  <si>
    <t>CO0450</t>
  </si>
  <si>
    <t>সবুজ (ভাই)</t>
  </si>
  <si>
    <t>CO0449</t>
  </si>
  <si>
    <t>বিনয় রায়</t>
  </si>
  <si>
    <t>লস্করপুর</t>
  </si>
  <si>
    <t>01331922035</t>
  </si>
  <si>
    <t>CO0448</t>
  </si>
  <si>
    <t>সুজন ( ভাগিনা )</t>
  </si>
  <si>
    <t>CO0447</t>
  </si>
  <si>
    <t>রানা</t>
  </si>
  <si>
    <t>CO0446</t>
  </si>
  <si>
    <t>বাসু (ভাই)</t>
  </si>
  <si>
    <t>CO0445</t>
  </si>
  <si>
    <t>শহিদ</t>
  </si>
  <si>
    <t>01767054458</t>
  </si>
  <si>
    <t>CO0444</t>
  </si>
  <si>
    <t>মকসেদুল  কুলি</t>
  </si>
  <si>
    <t>01773106785</t>
  </si>
  <si>
    <t>CO0443</t>
  </si>
  <si>
    <t>সোহেল</t>
  </si>
  <si>
    <t>CO0442</t>
  </si>
  <si>
    <t>হায়দার</t>
  </si>
  <si>
    <t>CO0441</t>
  </si>
  <si>
    <t>সবুজ</t>
  </si>
  <si>
    <t>01740322605</t>
  </si>
  <si>
    <t>CO0440</t>
  </si>
  <si>
    <t>বিনয়  ( কুলি )</t>
  </si>
  <si>
    <t>বউ রাণি</t>
  </si>
  <si>
    <t>01761022107</t>
  </si>
  <si>
    <t>CO0439</t>
  </si>
  <si>
    <t>হাজির উদ্দীন</t>
  </si>
  <si>
    <t>01738636323</t>
  </si>
  <si>
    <t>CO0438</t>
  </si>
  <si>
    <t>রুকুন উদ্দীন</t>
  </si>
  <si>
    <t>01750669006</t>
  </si>
  <si>
    <t>CO0437</t>
  </si>
  <si>
    <t>আলামিন</t>
  </si>
  <si>
    <t>01738118983</t>
  </si>
  <si>
    <t>CO0436</t>
  </si>
  <si>
    <t>ডালিম</t>
  </si>
  <si>
    <t>01738636904</t>
  </si>
  <si>
    <t>CO0435</t>
  </si>
  <si>
    <t>কুদ্দুস/ নুর ইসলাম</t>
  </si>
  <si>
    <t>CO0434</t>
  </si>
  <si>
    <t>জবায়দুর ইসলাম</t>
  </si>
  <si>
    <t>CO0433</t>
  </si>
  <si>
    <t>01713813541</t>
  </si>
  <si>
    <t>CO0432</t>
  </si>
  <si>
    <t>ছাদী এন্টারপ্রাইজ</t>
  </si>
  <si>
    <t>CO0431</t>
  </si>
  <si>
    <t>সবুজ ( খালু)</t>
  </si>
  <si>
    <t>CO0430</t>
  </si>
  <si>
    <t>সামাদ</t>
  </si>
  <si>
    <t>01863403079</t>
  </si>
  <si>
    <t>CO0429</t>
  </si>
  <si>
    <t>রাশেদ কুলি</t>
  </si>
  <si>
    <t>দৌলতপুর</t>
  </si>
  <si>
    <t>01796915038</t>
  </si>
  <si>
    <t>CO0428</t>
  </si>
  <si>
    <t>তুলশি</t>
  </si>
  <si>
    <t>01737820294</t>
  </si>
  <si>
    <t>CO0427</t>
  </si>
  <si>
    <t>ময়না</t>
  </si>
  <si>
    <t>BNP ধাম</t>
  </si>
  <si>
    <t>01785418704</t>
  </si>
  <si>
    <t>CO0426</t>
  </si>
  <si>
    <t>শাহিন মিস্ত্রি</t>
  </si>
  <si>
    <t>01794940099</t>
  </si>
  <si>
    <t>CO0425</t>
  </si>
  <si>
    <t>নুর ইসলাম</t>
  </si>
  <si>
    <t>01793849024</t>
  </si>
  <si>
    <t>CO0424</t>
  </si>
  <si>
    <t>সফিকুল</t>
  </si>
  <si>
    <t>01716577608</t>
  </si>
  <si>
    <t>CO0423</t>
  </si>
  <si>
    <t>দুলাল (কাপরিয়া)</t>
  </si>
  <si>
    <t>দৌলতপুর</t>
  </si>
  <si>
    <t>01730971785</t>
  </si>
  <si>
    <t>CO0422</t>
  </si>
  <si>
    <t>সানু</t>
  </si>
  <si>
    <t>CO0421</t>
  </si>
  <si>
    <t>সাইদুল (কসাই)</t>
  </si>
  <si>
    <t>CO0420</t>
  </si>
  <si>
    <t>সাবু</t>
  </si>
  <si>
    <t>CO0419</t>
  </si>
  <si>
    <t>ছুটু ড্রাইভার</t>
  </si>
  <si>
    <t>CO0418</t>
  </si>
  <si>
    <t>CO0417</t>
  </si>
  <si>
    <t>অনিমেশ</t>
  </si>
  <si>
    <t>01720553848</t>
  </si>
  <si>
    <t>CO0416</t>
  </si>
  <si>
    <t>শহিদুল</t>
  </si>
  <si>
    <t>বালিয়া হাট</t>
  </si>
  <si>
    <t>CO0415</t>
  </si>
  <si>
    <t>দুলাল /শরিফ</t>
  </si>
  <si>
    <t>ভবলা, নারগুন</t>
  </si>
  <si>
    <t>CO0414</t>
  </si>
  <si>
    <t>কালাম /রাশেদ</t>
  </si>
  <si>
    <t>CO0413</t>
  </si>
  <si>
    <t>শাহালম</t>
  </si>
  <si>
    <t>CO0412</t>
  </si>
  <si>
    <t>CO0411</t>
  </si>
  <si>
    <t>সেলেমান /শাহিদুল</t>
  </si>
  <si>
    <t>CO0410</t>
  </si>
  <si>
    <t>CO0409</t>
  </si>
  <si>
    <t>এরশাদুল</t>
  </si>
  <si>
    <t>01751462867</t>
  </si>
  <si>
    <t>CO0408</t>
  </si>
  <si>
    <t>CO0407</t>
  </si>
  <si>
    <t>খাগরাবাড়ি মাদ্রাসা</t>
  </si>
  <si>
    <t>মাদ্রাসা খাগরাবাড়ি</t>
  </si>
  <si>
    <t>CO0406</t>
  </si>
  <si>
    <t>জর্জ মিয়া</t>
  </si>
  <si>
    <t>CO0405</t>
  </si>
  <si>
    <t>CO0404</t>
  </si>
  <si>
    <t>আলম / মান্নান</t>
  </si>
  <si>
    <t>বীরগঞ্জ</t>
  </si>
  <si>
    <t>CO0403</t>
  </si>
  <si>
    <t>CO0402</t>
  </si>
  <si>
    <t>নজরুল</t>
  </si>
  <si>
    <t>CO0401</t>
  </si>
  <si>
    <t>শহিদ , (ড্রাইভার)</t>
  </si>
  <si>
    <t>CO0400</t>
  </si>
  <si>
    <t>এহতেশামুল ( হুজুর )</t>
  </si>
  <si>
    <t>CO0399</t>
  </si>
  <si>
    <t>এরশাদ আলি</t>
  </si>
  <si>
    <t>CO0398</t>
  </si>
  <si>
    <t>রফিকুল  মিস্ত্রি</t>
  </si>
  <si>
    <t>01763172400</t>
  </si>
  <si>
    <t>CO0397</t>
  </si>
  <si>
    <t>জহিরুল চা</t>
  </si>
  <si>
    <t>CO0396</t>
  </si>
  <si>
    <t>লিমন (কাচঁ ঘর)</t>
  </si>
  <si>
    <t>CO0395</t>
  </si>
  <si>
    <t>CO0394</t>
  </si>
  <si>
    <t>পুর্ব নারগুন</t>
  </si>
  <si>
    <t>01310413025</t>
  </si>
  <si>
    <t>CO0393</t>
  </si>
  <si>
    <t>ইসাহাক মিস্ত্রি</t>
  </si>
  <si>
    <t>CO0392</t>
  </si>
  <si>
    <t>রমজান (বিয়াই)</t>
  </si>
  <si>
    <t>01779857832</t>
  </si>
  <si>
    <t>CO0391</t>
  </si>
  <si>
    <t>উসমান (ভাতিজা)</t>
  </si>
  <si>
    <t>CO0390</t>
  </si>
  <si>
    <t>বসুন্ধরা</t>
  </si>
  <si>
    <t>CO0389</t>
  </si>
  <si>
    <t>জনব আলী</t>
  </si>
  <si>
    <t>CO0388</t>
  </si>
  <si>
    <t>ইউনুস  আলি</t>
  </si>
  <si>
    <t>ভালুকাই</t>
  </si>
  <si>
    <t>CO0387</t>
  </si>
  <si>
    <t>রতন রায়</t>
  </si>
  <si>
    <t>CO0386</t>
  </si>
  <si>
    <t>ইয়াজুল মিয়া</t>
  </si>
  <si>
    <t>CO0385</t>
  </si>
  <si>
    <t>আলমগীর</t>
  </si>
  <si>
    <t>বাঠুপাড়া , বেগুন</t>
  </si>
  <si>
    <t>01751463609</t>
  </si>
  <si>
    <t>CO0384</t>
  </si>
  <si>
    <t>চৈতু রায়</t>
  </si>
  <si>
    <t>CO0383</t>
  </si>
  <si>
    <t>01763286972</t>
  </si>
  <si>
    <t>CO0382</t>
  </si>
  <si>
    <t>মোশারফ</t>
  </si>
  <si>
    <t>01739016404</t>
  </si>
  <si>
    <t>CO0381</t>
  </si>
  <si>
    <t>বিদ্যাসাগর</t>
  </si>
  <si>
    <t>01774663187</t>
  </si>
  <si>
    <t>CO0380</t>
  </si>
  <si>
    <t>CO0379</t>
  </si>
  <si>
    <t>সোহেল রানা</t>
  </si>
  <si>
    <t>রণপাড়া</t>
  </si>
  <si>
    <t>01784040961</t>
  </si>
  <si>
    <t>CO0378</t>
  </si>
  <si>
    <t>সুলতান আলি</t>
  </si>
  <si>
    <t>পশ্চিম বেগুন বাড়ি</t>
  </si>
  <si>
    <t>CO0377</t>
  </si>
  <si>
    <t>আনারুল ইসলাম</t>
  </si>
  <si>
    <t>রণপাড়া,</t>
  </si>
  <si>
    <t>01701966832</t>
  </si>
  <si>
    <t>CO0376</t>
  </si>
  <si>
    <t>তরিকুল ইসলাম</t>
  </si>
  <si>
    <t>01736268584</t>
  </si>
  <si>
    <t>CO0375</t>
  </si>
  <si>
    <t>CO0374</t>
  </si>
  <si>
    <t>হানিফ</t>
  </si>
  <si>
    <t>CO0373</t>
  </si>
  <si>
    <t>আশাদুল ইসলাম</t>
  </si>
  <si>
    <t>CO0372</t>
  </si>
  <si>
    <t>CO0371</t>
  </si>
  <si>
    <t>CO0370</t>
  </si>
  <si>
    <t>আলম মিয়া</t>
  </si>
  <si>
    <t>বদলি পাড়া</t>
  </si>
  <si>
    <t>01767093901</t>
  </si>
  <si>
    <t>CO0369</t>
  </si>
  <si>
    <t>আলতাফুর</t>
  </si>
  <si>
    <t>মন্সিপাড়া</t>
  </si>
  <si>
    <t>01760955748</t>
  </si>
  <si>
    <t>CO0368</t>
  </si>
  <si>
    <t>নর্থ  এগ্রো ফার্ম</t>
  </si>
  <si>
    <t>CO0367</t>
  </si>
  <si>
    <t>খই ভ্যান</t>
  </si>
  <si>
    <t>CO0366</t>
  </si>
  <si>
    <t>আকরাম</t>
  </si>
  <si>
    <t>কাচামাল, খোচাবাড়ি</t>
  </si>
  <si>
    <t>CO0365</t>
  </si>
  <si>
    <t>অনন্ত রায়</t>
  </si>
  <si>
    <t>CO0364</t>
  </si>
  <si>
    <t>আজিরুল ইসলাম</t>
  </si>
  <si>
    <t>CO0363</t>
  </si>
  <si>
    <t>মোজাহারুল ইসলাম</t>
  </si>
  <si>
    <t>বদলিপাড়া, বান্দিনগর</t>
  </si>
  <si>
    <t>017377274310</t>
  </si>
  <si>
    <t>CO0362</t>
  </si>
  <si>
    <t>সুপেন মাস্টার</t>
  </si>
  <si>
    <t>CO0361</t>
  </si>
  <si>
    <t>বাবুল  হোসেন</t>
  </si>
  <si>
    <t>CO0360</t>
  </si>
  <si>
    <t>আব্দুল হক</t>
  </si>
  <si>
    <t>সিংঙ্গিয়া, নারগুন ডিকি</t>
  </si>
  <si>
    <t>CO0359</t>
  </si>
  <si>
    <t>আনারুল</t>
  </si>
  <si>
    <t>01762772102</t>
  </si>
  <si>
    <t>CO0358</t>
  </si>
  <si>
    <t>রিফাত হোসেন</t>
  </si>
  <si>
    <t>01762055264</t>
  </si>
  <si>
    <t>CO0357</t>
  </si>
  <si>
    <t>মুকচেদুল ইসলাম</t>
  </si>
  <si>
    <t>0133845594</t>
  </si>
  <si>
    <t>CO0356</t>
  </si>
  <si>
    <t>আজিজ</t>
  </si>
  <si>
    <t>CO0355</t>
  </si>
  <si>
    <t>আক্তারুল ইসলাম</t>
  </si>
  <si>
    <t>CO0354</t>
  </si>
  <si>
    <t>মিরাজ</t>
  </si>
  <si>
    <t>CO0353</t>
  </si>
  <si>
    <t>আজিজুল  ইসলাম</t>
  </si>
  <si>
    <t>CO0352</t>
  </si>
  <si>
    <t>সিরাজুল  /মকবুল</t>
  </si>
  <si>
    <t>মন্সিপাড়া , দৌলতপুর</t>
  </si>
  <si>
    <t>01794040110</t>
  </si>
  <si>
    <t>CO0351</t>
  </si>
  <si>
    <t>বেলাল চন্দ্র রায়</t>
  </si>
  <si>
    <t>তালপাড়া</t>
  </si>
  <si>
    <t>CO0350</t>
  </si>
  <si>
    <t>আনোয়ার মিস্ত্রি</t>
  </si>
  <si>
    <t>01750958116</t>
  </si>
  <si>
    <t>CO0349</t>
  </si>
  <si>
    <t>CO0348</t>
  </si>
  <si>
    <t>কামাল (হুমায়ুন)</t>
  </si>
  <si>
    <t>01738647294</t>
  </si>
  <si>
    <t>CO0347</t>
  </si>
  <si>
    <t>CO0346</t>
  </si>
  <si>
    <t>সুরুজ ( ভাই)</t>
  </si>
  <si>
    <t>CO0345</t>
  </si>
  <si>
    <t>01737845173</t>
  </si>
  <si>
    <t>CO0344</t>
  </si>
  <si>
    <t>সাইফুল  (জামাই)</t>
  </si>
  <si>
    <t>01732563704</t>
  </si>
  <si>
    <t>CO0343</t>
  </si>
  <si>
    <t>নড়েন চন্দ্র রায়</t>
  </si>
  <si>
    <t>CO0342</t>
  </si>
  <si>
    <t>আগুন রায়</t>
  </si>
  <si>
    <t>01325784992</t>
  </si>
  <si>
    <t>CO0341</t>
  </si>
  <si>
    <t>বাঠুপাড়া</t>
  </si>
  <si>
    <t>01734476621</t>
  </si>
  <si>
    <t>CO0340</t>
  </si>
  <si>
    <t>মো: সাগর</t>
  </si>
  <si>
    <t>চনকালি, লস্কোপুর</t>
  </si>
  <si>
    <t>0175123500</t>
  </si>
  <si>
    <t>CO0339</t>
  </si>
  <si>
    <t>01367361316</t>
  </si>
  <si>
    <t>CO0338</t>
  </si>
  <si>
    <t>নুর জামান</t>
  </si>
  <si>
    <t>বকস পাড়া, গৌরীপুর</t>
  </si>
  <si>
    <t>CO0337</t>
  </si>
  <si>
    <t>নাহার</t>
  </si>
  <si>
    <t>CO0336</t>
  </si>
  <si>
    <t>মো: রহিম</t>
  </si>
  <si>
    <t>CO0335</t>
  </si>
  <si>
    <t>রাজা</t>
  </si>
  <si>
    <t>CO0334</t>
  </si>
  <si>
    <t>মো: রাজু ( ভাতিজা)</t>
  </si>
  <si>
    <t>CO0333</t>
  </si>
  <si>
    <t>মুনসুর আলী</t>
  </si>
  <si>
    <t>পামীর পাড়া</t>
  </si>
  <si>
    <t>CO0332</t>
  </si>
  <si>
    <t>রহিম উদ্দীন</t>
  </si>
  <si>
    <t>CO0331</t>
  </si>
  <si>
    <t>আ: করিম</t>
  </si>
  <si>
    <t>CO0330</t>
  </si>
  <si>
    <t>সাদেকুল (ডেকারেটর</t>
  </si>
  <si>
    <t>CO0329</t>
  </si>
  <si>
    <t>রায়হান/রানা</t>
  </si>
  <si>
    <t>CO0328</t>
  </si>
  <si>
    <t>ডালিম (ভ্যান)</t>
  </si>
  <si>
    <t>0174448537</t>
  </si>
  <si>
    <t>CO0327</t>
  </si>
  <si>
    <t>কুন্দুস</t>
  </si>
  <si>
    <t>শাহপাড়া, নতুন ব্রীজ</t>
  </si>
  <si>
    <t>01317170439</t>
  </si>
  <si>
    <t>CO0326</t>
  </si>
  <si>
    <t>শাহালম (রায়হান )</t>
  </si>
  <si>
    <t>CO0325</t>
  </si>
  <si>
    <t>রায়হান</t>
  </si>
  <si>
    <t>CO0324</t>
  </si>
  <si>
    <t>জমিরুল</t>
  </si>
  <si>
    <t>01792831439</t>
  </si>
  <si>
    <t>CO0323</t>
  </si>
  <si>
    <t>শহিদুল (বাবু)</t>
  </si>
  <si>
    <t>ফকির পাড়া</t>
  </si>
  <si>
    <t>01737820612</t>
  </si>
  <si>
    <t>CO0322</t>
  </si>
  <si>
    <t>মনছুর/শহিদুল মাস্টার</t>
  </si>
  <si>
    <t>CO0321</t>
  </si>
  <si>
    <t>আক্তারুল</t>
  </si>
  <si>
    <t>লিখনের টিচার</t>
  </si>
  <si>
    <t>01737709435</t>
  </si>
  <si>
    <t>CO0320</t>
  </si>
  <si>
    <t>আইয়ুব আলী</t>
  </si>
  <si>
    <t>01707479250</t>
  </si>
  <si>
    <t>CO0319</t>
  </si>
  <si>
    <t>কালাম ( আম-লিচু)</t>
  </si>
  <si>
    <t>CO0318</t>
  </si>
  <si>
    <t>মানিক / কামরুল</t>
  </si>
  <si>
    <t>CO0317</t>
  </si>
  <si>
    <t>মোশারফ তুতু</t>
  </si>
  <si>
    <t>CO0316</t>
  </si>
  <si>
    <t>বুলু</t>
  </si>
  <si>
    <t>01729926303</t>
  </si>
  <si>
    <t>CO0315</t>
  </si>
  <si>
    <t>শহীদ</t>
  </si>
  <si>
    <t>CO0314</t>
  </si>
  <si>
    <t>বাদল ইসলাম</t>
  </si>
  <si>
    <t>CO0313</t>
  </si>
  <si>
    <t>CO0312</t>
  </si>
  <si>
    <t>খরশেদ</t>
  </si>
  <si>
    <t>CO0311</t>
  </si>
  <si>
    <t>সাহেব আলি</t>
  </si>
  <si>
    <t>01961365777</t>
  </si>
  <si>
    <t>CO0310</t>
  </si>
  <si>
    <t>সামসুল ইসলাম</t>
  </si>
  <si>
    <t>CO0309</t>
  </si>
  <si>
    <t>আনু / সাহিদা</t>
  </si>
  <si>
    <t>CO0308</t>
  </si>
  <si>
    <t>CO0307</t>
  </si>
  <si>
    <t>বুধু</t>
  </si>
  <si>
    <t>বাদুপাড়া</t>
  </si>
  <si>
    <t>CO0306</t>
  </si>
  <si>
    <t>শাপলা খাতুন</t>
  </si>
  <si>
    <t>CO0305</t>
  </si>
  <si>
    <t>কবির (ভাগিনা )</t>
  </si>
  <si>
    <t>CO0304</t>
  </si>
  <si>
    <t>রিপন (ভাই)</t>
  </si>
  <si>
    <t>01743346906</t>
  </si>
  <si>
    <t>CO0303</t>
  </si>
  <si>
    <t>লিটন / ধিরেন</t>
  </si>
  <si>
    <t>CO0302</t>
  </si>
  <si>
    <t>হাসিনা</t>
  </si>
  <si>
    <t>CO0301</t>
  </si>
  <si>
    <t>রহিম (বস্তা)</t>
  </si>
  <si>
    <t>CO0300</t>
  </si>
  <si>
    <t>হাবিব</t>
  </si>
  <si>
    <t>CO0299</t>
  </si>
  <si>
    <t>ফারুক  (মামা)</t>
  </si>
  <si>
    <t>CO0298</t>
  </si>
  <si>
    <t>বাবলু সাহেব</t>
  </si>
  <si>
    <t>CO0297</t>
  </si>
  <si>
    <t>কোনপাড়া</t>
  </si>
  <si>
    <t>CO0295</t>
  </si>
  <si>
    <t>আফছার আলি</t>
  </si>
  <si>
    <t>017741196026</t>
  </si>
  <si>
    <t>CO0294</t>
  </si>
  <si>
    <t>জুয়েল /আইয়ুব</t>
  </si>
  <si>
    <t>01751342335</t>
  </si>
  <si>
    <t>CO0293</t>
  </si>
  <si>
    <t>01755106755</t>
  </si>
  <si>
    <t>CO0292</t>
  </si>
  <si>
    <t>CO0291</t>
  </si>
  <si>
    <t>মনসুর (ভাই)</t>
  </si>
  <si>
    <t>CO0290</t>
  </si>
  <si>
    <t>CO0289</t>
  </si>
  <si>
    <t>বিপুল রায়</t>
  </si>
  <si>
    <t>CO0288</t>
  </si>
  <si>
    <t>লাবলু চৌধুরি</t>
  </si>
  <si>
    <t>CO0287</t>
  </si>
  <si>
    <t>ধিরেন্দ্রনাথ</t>
  </si>
  <si>
    <t>CO0286</t>
  </si>
  <si>
    <t>সিরাজুল  / মিরাজ  UP</t>
  </si>
  <si>
    <t>CO0285</t>
  </si>
  <si>
    <t>নজু (ভ্যান)</t>
  </si>
  <si>
    <t>CO0284</t>
  </si>
  <si>
    <t>ইউনুস</t>
  </si>
  <si>
    <t>CO0283</t>
  </si>
  <si>
    <t>কাশেম ( নাইট গার্ড )</t>
  </si>
  <si>
    <t>CO0282</t>
  </si>
  <si>
    <t>মো: আজিজুল 2</t>
  </si>
  <si>
    <t>CO0281</t>
  </si>
  <si>
    <t>সাইফুল</t>
  </si>
  <si>
    <t>CO0280</t>
  </si>
  <si>
    <t>01746448910</t>
  </si>
  <si>
    <t>CO0279</t>
  </si>
  <si>
    <t>আক্তারুল ( ভ্যান )</t>
  </si>
  <si>
    <t>CO0278</t>
  </si>
  <si>
    <t>জগদিশ</t>
  </si>
  <si>
    <t>CO0276</t>
  </si>
  <si>
    <t>নৈমত</t>
  </si>
  <si>
    <t>01737527922</t>
  </si>
  <si>
    <t>CO0275</t>
  </si>
  <si>
    <t>মন্টু</t>
  </si>
  <si>
    <t>01737520220</t>
  </si>
  <si>
    <t>CO0274</t>
  </si>
  <si>
    <t>মানিক (ভাই)</t>
  </si>
  <si>
    <t>সালান্দর</t>
  </si>
  <si>
    <t>01309884437</t>
  </si>
  <si>
    <t>CO0273</t>
  </si>
  <si>
    <t>নয়ন / জিন্নাত</t>
  </si>
  <si>
    <t>01788856314</t>
  </si>
  <si>
    <t>CO0272</t>
  </si>
  <si>
    <t>নারায়ন / ধলা</t>
  </si>
  <si>
    <t>আলমপুর</t>
  </si>
  <si>
    <t>01758310081</t>
  </si>
  <si>
    <t>CO0271</t>
  </si>
  <si>
    <t>অঞ্জনা রায়</t>
  </si>
  <si>
    <t>01738503033</t>
  </si>
  <si>
    <t>CO0270</t>
  </si>
  <si>
    <t>হীরন ( কাপরিয়া)</t>
  </si>
  <si>
    <t>CO0269</t>
  </si>
  <si>
    <t>ভবেশ (কাঠ মিল)</t>
  </si>
  <si>
    <t>CO0268</t>
  </si>
  <si>
    <t>রনি রায়</t>
  </si>
  <si>
    <t>01799053838</t>
  </si>
  <si>
    <t>CO0266</t>
  </si>
  <si>
    <t>আ: জব্বার</t>
  </si>
  <si>
    <t>01723695613</t>
  </si>
  <si>
    <t>CO0265</t>
  </si>
  <si>
    <t>নজিন চন্দ্র</t>
  </si>
  <si>
    <t>বাসুদেবপুর</t>
  </si>
  <si>
    <t>01759062673</t>
  </si>
  <si>
    <t>CO0264</t>
  </si>
  <si>
    <t>সাইদুর</t>
  </si>
  <si>
    <t>017344198636</t>
  </si>
  <si>
    <t>CO0263</t>
  </si>
  <si>
    <t>জাফর আলি</t>
  </si>
  <si>
    <t>ভালুকাই , কান্দর</t>
  </si>
  <si>
    <t>CO0262</t>
  </si>
  <si>
    <t>কৃষ্ণ পাগলু</t>
  </si>
  <si>
    <t>01783139555</t>
  </si>
  <si>
    <t>CO0260</t>
  </si>
  <si>
    <t>রহুল আমিন</t>
  </si>
  <si>
    <t>CO0258</t>
  </si>
  <si>
    <t>মশিউর রহমান</t>
  </si>
  <si>
    <t>শাহাপাড়া, BNP অফিস</t>
  </si>
  <si>
    <t>01842196212</t>
  </si>
  <si>
    <t>CO0257</t>
  </si>
  <si>
    <t>রহমত উল্লা</t>
  </si>
  <si>
    <t>01757950751</t>
  </si>
  <si>
    <t>CO0256</t>
  </si>
  <si>
    <t>আলম মেম্বার</t>
  </si>
  <si>
    <t>CO0255</t>
  </si>
  <si>
    <t>সাদ্দাম হোসেন</t>
  </si>
  <si>
    <t>01740998160</t>
  </si>
  <si>
    <t>CO0254</t>
  </si>
  <si>
    <t>মোস্তফা / জামাল খা</t>
  </si>
  <si>
    <t>CO0253</t>
  </si>
  <si>
    <t>সবুজ /কবির</t>
  </si>
  <si>
    <t>01317950458</t>
  </si>
  <si>
    <t>CO0252</t>
  </si>
  <si>
    <t>মো: ইয়াসিন (ভাগিনা )</t>
  </si>
  <si>
    <t>CO0251</t>
  </si>
  <si>
    <t>নারায়ন ঘোষ</t>
  </si>
  <si>
    <t>CO0250</t>
  </si>
  <si>
    <t>বাঙ্গালি পাড়া</t>
  </si>
  <si>
    <t>CO0249</t>
  </si>
  <si>
    <t>01796103383</t>
  </si>
  <si>
    <t>CO0248</t>
  </si>
  <si>
    <t>বিপ্লব মিস্ত্রি</t>
  </si>
  <si>
    <t>01723994525</t>
  </si>
  <si>
    <t>CO0247</t>
  </si>
  <si>
    <t>মো: এরশাদ</t>
  </si>
  <si>
    <t>01722561805</t>
  </si>
  <si>
    <t>CO0246</t>
  </si>
  <si>
    <t>টগর</t>
  </si>
  <si>
    <t>01717929811</t>
  </si>
  <si>
    <t>CO0245</t>
  </si>
  <si>
    <t>সফিকুল ইসলাম</t>
  </si>
  <si>
    <t>01830718578</t>
  </si>
  <si>
    <t>CO0244</t>
  </si>
  <si>
    <t>গিয়াস উদ্দীন</t>
  </si>
  <si>
    <t>মন্সিপাড়া, সিংঙ্গিয়া</t>
  </si>
  <si>
    <t>CO0243</t>
  </si>
  <si>
    <t>আলাল</t>
  </si>
  <si>
    <t>CO0242</t>
  </si>
  <si>
    <t>খোকন</t>
  </si>
  <si>
    <t>01912143928</t>
  </si>
  <si>
    <t>CO0241</t>
  </si>
  <si>
    <t>লিটন চেয়াম্যান</t>
  </si>
  <si>
    <t>বাদুপাড়া , জগন্নাথপুর</t>
  </si>
  <si>
    <t>CO0240</t>
  </si>
  <si>
    <t>মো: সাইফুল</t>
  </si>
  <si>
    <t>কলোনি</t>
  </si>
  <si>
    <t>01740994490</t>
  </si>
  <si>
    <t>CO0239</t>
  </si>
  <si>
    <t>স্বপ্না আক্তার</t>
  </si>
  <si>
    <t>01788999469</t>
  </si>
  <si>
    <t>CO0238</t>
  </si>
  <si>
    <t>মো: শাহিনুর ইসলাম (শানু)</t>
  </si>
  <si>
    <t>01775073447</t>
  </si>
  <si>
    <t>CO0237</t>
  </si>
  <si>
    <t>বাবুল/ আলাল</t>
  </si>
  <si>
    <t>CO0236</t>
  </si>
  <si>
    <t>সুজন</t>
  </si>
  <si>
    <t>01723549126</t>
  </si>
  <si>
    <t>CO0235</t>
  </si>
  <si>
    <t>01717135991</t>
  </si>
  <si>
    <t>CO0234</t>
  </si>
  <si>
    <t>মো: আলি (মাক্কু)</t>
  </si>
  <si>
    <t>01918035037</t>
  </si>
  <si>
    <t>CO0233</t>
  </si>
  <si>
    <t>তৈবুর রহমান</t>
  </si>
  <si>
    <t>01784729596</t>
  </si>
  <si>
    <t>CO0232</t>
  </si>
  <si>
    <t>আনছার আলি</t>
  </si>
  <si>
    <t>01892291361</t>
  </si>
  <si>
    <t>CO0231</t>
  </si>
  <si>
    <t>রশনি  বর্মন</t>
  </si>
  <si>
    <t>গোবিন্দ পাড়া</t>
  </si>
  <si>
    <t>01737904557</t>
  </si>
  <si>
    <t>CO0230</t>
  </si>
  <si>
    <t>খাদেমুল (হুজুর)</t>
  </si>
  <si>
    <t>01722415990</t>
  </si>
  <si>
    <t>CO0229</t>
  </si>
  <si>
    <t>সামসুদ্দিন</t>
  </si>
  <si>
    <t>01723596468</t>
  </si>
  <si>
    <t>CO0228</t>
  </si>
  <si>
    <t>খোকন রায়</t>
  </si>
  <si>
    <t>নারগুন, কহর পাড়া</t>
  </si>
  <si>
    <t>01708873108</t>
  </si>
  <si>
    <t>CO0227</t>
  </si>
  <si>
    <t>মানিক (বেয়াই)</t>
  </si>
  <si>
    <t>01717366886</t>
  </si>
  <si>
    <t>CO0226</t>
  </si>
  <si>
    <t>01737188703</t>
  </si>
  <si>
    <t>CO0225</t>
  </si>
  <si>
    <t>আ: রহমান (বুড়া)</t>
  </si>
  <si>
    <t>CO0224</t>
  </si>
  <si>
    <t>01744855583</t>
  </si>
  <si>
    <t>CO0223</t>
  </si>
  <si>
    <t>মো: হামিদুল ইসলাম</t>
  </si>
  <si>
    <t>01751428585</t>
  </si>
  <si>
    <t>CO0222</t>
  </si>
  <si>
    <t>মো: আসমাউল</t>
  </si>
  <si>
    <t>01767076505</t>
  </si>
  <si>
    <t>CO0221</t>
  </si>
  <si>
    <t>মো: শাহিন</t>
  </si>
  <si>
    <t>01773082087</t>
  </si>
  <si>
    <t>CO0220</t>
  </si>
  <si>
    <t>ছলিম উদ্দীন</t>
  </si>
  <si>
    <t>উত্তর বোচাপুকুর</t>
  </si>
  <si>
    <t>CO0219</t>
  </si>
  <si>
    <t>সাদিকুল ইসলাম</t>
  </si>
  <si>
    <t>01733295524</t>
  </si>
  <si>
    <t>CO0218</t>
  </si>
  <si>
    <t>CO0217</t>
  </si>
  <si>
    <t>শরিফুল ইসলাম</t>
  </si>
  <si>
    <t>নারগুন বোচা পুকুর</t>
  </si>
  <si>
    <t>01751444776</t>
  </si>
  <si>
    <t>CO0216</t>
  </si>
  <si>
    <t>01739262682</t>
  </si>
  <si>
    <t>CO0215</t>
  </si>
  <si>
    <t>আবুল কালাম</t>
  </si>
  <si>
    <t>নারগুন, কহরপাড়া</t>
  </si>
  <si>
    <t>CO0214</t>
  </si>
  <si>
    <t>মো: মাসুম</t>
  </si>
  <si>
    <t>সেন্টারের হাট</t>
  </si>
  <si>
    <t>01788227768</t>
  </si>
  <si>
    <t>CO0213</t>
  </si>
  <si>
    <t>বদিউল ইসলাম</t>
  </si>
  <si>
    <t>01792830451</t>
  </si>
  <si>
    <t>CO0212</t>
  </si>
  <si>
    <t>বিজয় (ভ্যান)</t>
  </si>
  <si>
    <t>CO0211</t>
  </si>
  <si>
    <t>রিমন</t>
  </si>
  <si>
    <t>01313323343</t>
  </si>
  <si>
    <t>লস্করপুর , রানিপাড়া</t>
  </si>
  <si>
    <t>CO0209</t>
  </si>
  <si>
    <t>ননী গোপাল</t>
  </si>
  <si>
    <t>পুর্ব বেগুন বাড়ি</t>
  </si>
  <si>
    <t>01728378344</t>
  </si>
  <si>
    <t>CO0208</t>
  </si>
  <si>
    <t>মো: নাইম</t>
  </si>
  <si>
    <t>CO0207</t>
  </si>
  <si>
    <t>মিলন / ইনসান</t>
  </si>
  <si>
    <t>01312344723</t>
  </si>
  <si>
    <t>CO0206</t>
  </si>
  <si>
    <t>বিনত রায়</t>
  </si>
  <si>
    <t>01797799502</t>
  </si>
  <si>
    <t>CO0205</t>
  </si>
  <si>
    <t>তোফাজ্জল হোসেন</t>
  </si>
  <si>
    <t>রণপাড়া, রাণিপাড়া</t>
  </si>
  <si>
    <t>01799143328</t>
  </si>
  <si>
    <t>CO0204</t>
  </si>
  <si>
    <t>দুলাল (ভ্যান )</t>
  </si>
  <si>
    <t>01737706460</t>
  </si>
  <si>
    <t>CO0203</t>
  </si>
  <si>
    <t>রানিপাড়া</t>
  </si>
  <si>
    <t>01331922034</t>
  </si>
  <si>
    <t>CO0202</t>
  </si>
  <si>
    <t>ভুট্রো  (ভাই)</t>
  </si>
  <si>
    <t>01723182108</t>
  </si>
  <si>
    <t>CO0201</t>
  </si>
  <si>
    <t>ভাদু রায়</t>
  </si>
  <si>
    <t>01770720439</t>
  </si>
  <si>
    <t>CO0200</t>
  </si>
  <si>
    <t>ধর্ম রায়</t>
  </si>
  <si>
    <t>01743981798</t>
  </si>
  <si>
    <t>CO0199</t>
  </si>
  <si>
    <t>রুবেল রায়</t>
  </si>
  <si>
    <t>পাইকপাড়া</t>
  </si>
  <si>
    <t>01790443980</t>
  </si>
  <si>
    <t>CO0198</t>
  </si>
  <si>
    <t>শুশীল  রায়</t>
  </si>
  <si>
    <t>01744694946</t>
  </si>
  <si>
    <t>CO0196</t>
  </si>
  <si>
    <t>01710214496</t>
  </si>
  <si>
    <t>CO0195</t>
  </si>
  <si>
    <t>লিমন কাজি</t>
  </si>
  <si>
    <t>CO0194</t>
  </si>
  <si>
    <t>মো: ইসমাইল</t>
  </si>
  <si>
    <t>01768882153</t>
  </si>
  <si>
    <t>CO0193</t>
  </si>
  <si>
    <t>মঙ্গলু রায়</t>
  </si>
  <si>
    <t>01723550802</t>
  </si>
  <si>
    <t>CO0192</t>
  </si>
  <si>
    <t>01740651377</t>
  </si>
  <si>
    <t>CO0191</t>
  </si>
  <si>
    <t>ইব্রাহিম</t>
  </si>
  <si>
    <t>01796738919</t>
  </si>
  <si>
    <t>CO0190</t>
  </si>
  <si>
    <t>পরকিত রায়</t>
  </si>
  <si>
    <t>01737536396</t>
  </si>
  <si>
    <t>CO0189</t>
  </si>
  <si>
    <t>জহিরুল</t>
  </si>
  <si>
    <t>CO0188</t>
  </si>
  <si>
    <t>সুকুমার রায়</t>
  </si>
  <si>
    <t>01718844297</t>
  </si>
  <si>
    <t>CO0187</t>
  </si>
  <si>
    <t>সবুজ ইসলাম</t>
  </si>
  <si>
    <t>01784101424</t>
  </si>
  <si>
    <t>CO0186</t>
  </si>
  <si>
    <t>বিমল</t>
  </si>
  <si>
    <t>01756542724</t>
  </si>
  <si>
    <t>CO0185</t>
  </si>
  <si>
    <t>01740051204</t>
  </si>
  <si>
    <t>CO0184</t>
  </si>
  <si>
    <t>01774415328</t>
  </si>
  <si>
    <t>CO0183</t>
  </si>
  <si>
    <t>CO0182</t>
  </si>
  <si>
    <t>মনসুর আলি</t>
  </si>
  <si>
    <t>01768916798</t>
  </si>
  <si>
    <t>CO0181</t>
  </si>
  <si>
    <t>উত্তম রায়</t>
  </si>
  <si>
    <t>01740010442</t>
  </si>
  <si>
    <t>CO0180</t>
  </si>
  <si>
    <t>যতিৎ রায়</t>
  </si>
  <si>
    <t>01783090103</t>
  </si>
  <si>
    <t>CO0179</t>
  </si>
  <si>
    <t>রহিদুল ইসলাম</t>
  </si>
  <si>
    <t>01795359860</t>
  </si>
  <si>
    <t>CO0178</t>
  </si>
  <si>
    <t>সাব্বির ইসলাম</t>
  </si>
  <si>
    <t>01301776026</t>
  </si>
  <si>
    <t>CO0177</t>
  </si>
  <si>
    <t>01717782615</t>
  </si>
  <si>
    <t>CO0176</t>
  </si>
  <si>
    <t>আবেদ আলি</t>
  </si>
  <si>
    <t>01740300556</t>
  </si>
  <si>
    <t>CO0175</t>
  </si>
  <si>
    <t>01780587027</t>
  </si>
  <si>
    <t>CO0174</t>
  </si>
  <si>
    <t>জিয়া</t>
  </si>
  <si>
    <t>01718081158</t>
  </si>
  <si>
    <t>CO0173</t>
  </si>
  <si>
    <t>ইনসান</t>
  </si>
  <si>
    <t>CO0172</t>
  </si>
  <si>
    <t>শরিফুল (ইনসান)</t>
  </si>
  <si>
    <t>01717299799</t>
  </si>
  <si>
    <t>CO0171</t>
  </si>
  <si>
    <t>এনামুল হক</t>
  </si>
  <si>
    <t>01728842505</t>
  </si>
  <si>
    <t>CO0170</t>
  </si>
  <si>
    <t>মো: সাত্তার</t>
  </si>
  <si>
    <t>01704385961</t>
  </si>
  <si>
    <t>CO0169</t>
  </si>
  <si>
    <t>ধীরেন চন্দ্র</t>
  </si>
  <si>
    <t>ডাঙ্গিপাড়া , বেগুন বাড়ি</t>
  </si>
  <si>
    <t>01784930803</t>
  </si>
  <si>
    <t>CO0168</t>
  </si>
  <si>
    <t>CO0167</t>
  </si>
  <si>
    <t>রশিদুল</t>
  </si>
  <si>
    <t>CO0166</t>
  </si>
  <si>
    <t>ধীরেন</t>
  </si>
  <si>
    <t>CO0165</t>
  </si>
  <si>
    <t>আমিরুজ্জামান</t>
  </si>
  <si>
    <t>01723868107</t>
  </si>
  <si>
    <t>CO0164</t>
  </si>
  <si>
    <t>আনন্দ</t>
  </si>
  <si>
    <t>01785352644</t>
  </si>
  <si>
    <t>CO0163</t>
  </si>
  <si>
    <t>বাবুল (মাছ)</t>
  </si>
  <si>
    <t>01738696268</t>
  </si>
  <si>
    <t>CO0162</t>
  </si>
  <si>
    <t>বিলপাড়া</t>
  </si>
  <si>
    <t>01773853350</t>
  </si>
  <si>
    <t>CO0161</t>
  </si>
  <si>
    <t>সাজু ( ভাগিনা )</t>
  </si>
  <si>
    <t>CO0160</t>
  </si>
  <si>
    <t>CO0159</t>
  </si>
  <si>
    <t>শাহজাহান হুজুর</t>
  </si>
  <si>
    <t>CO0158</t>
  </si>
  <si>
    <t>মনতাজ</t>
  </si>
  <si>
    <t>01765936891</t>
  </si>
  <si>
    <t>CO0157</t>
  </si>
  <si>
    <t>মো: সামসুল হুদা</t>
  </si>
  <si>
    <t>01723858486</t>
  </si>
  <si>
    <t>CO0156</t>
  </si>
  <si>
    <t>দিনেশ ভ্যান</t>
  </si>
  <si>
    <t>CO0155</t>
  </si>
  <si>
    <t>টিপু</t>
  </si>
  <si>
    <t>CO0154</t>
  </si>
  <si>
    <t>শাহাকুলি</t>
  </si>
  <si>
    <t>CO0151</t>
  </si>
  <si>
    <t>রহুল আমিন ‍(হোটেল )</t>
  </si>
  <si>
    <t>CO0149</t>
  </si>
  <si>
    <t>কালু ( মান্নান )</t>
  </si>
  <si>
    <t>CO0148</t>
  </si>
  <si>
    <t>রাজ্জাক (ধুমা)</t>
  </si>
  <si>
    <t>CO0147</t>
  </si>
  <si>
    <t>মান্নান (ড্রাইভার )</t>
  </si>
  <si>
    <t>CO0146</t>
  </si>
  <si>
    <t>মো: আজিজুল  (মান্নান)</t>
  </si>
  <si>
    <t>CO0145</t>
  </si>
  <si>
    <t>বাবু / (রহুল আমিন)</t>
  </si>
  <si>
    <t>CO0144</t>
  </si>
  <si>
    <t>মো: হান্নান</t>
  </si>
  <si>
    <t>01773072917</t>
  </si>
  <si>
    <t>CO0143</t>
  </si>
  <si>
    <t>তালপাড়া , গৌরীপুর</t>
  </si>
  <si>
    <t>01767382141</t>
  </si>
  <si>
    <t>CO0142</t>
  </si>
  <si>
    <t>ফরিদুল ইসলাম</t>
  </si>
  <si>
    <t>01314208186</t>
  </si>
  <si>
    <t>CO0141</t>
  </si>
  <si>
    <t>CO0140</t>
  </si>
  <si>
    <t>রুমেজা খাতুন</t>
  </si>
  <si>
    <t>CO0139</t>
  </si>
  <si>
    <t>সনাতন</t>
  </si>
  <si>
    <t>017378321360</t>
  </si>
  <si>
    <t>CO0138</t>
  </si>
  <si>
    <t>ইয়াসিন /আনোয়ার</t>
  </si>
  <si>
    <t>CO0137</t>
  </si>
  <si>
    <t>মো: কাউসার আলি</t>
  </si>
  <si>
    <t>CO0136</t>
  </si>
  <si>
    <t>নুরল ইসলাম</t>
  </si>
  <si>
    <t>মাস্টারপাড়া , গৌরীপুর</t>
  </si>
  <si>
    <t>CO0135</t>
  </si>
  <si>
    <t>মো: মাইনুল ইসলাম</t>
  </si>
  <si>
    <t>গৌরীপুর</t>
  </si>
  <si>
    <t>CO0133</t>
  </si>
  <si>
    <t>শ্রী: ধনেস্বর</t>
  </si>
  <si>
    <t>CO0132</t>
  </si>
  <si>
    <t>মো: রফিকুল ইসলাম</t>
  </si>
  <si>
    <t>CO0131</t>
  </si>
  <si>
    <t>মো: রেজাউল</t>
  </si>
  <si>
    <t>01737423701</t>
  </si>
  <si>
    <t>CO0130</t>
  </si>
  <si>
    <t>রাধাকান্ত</t>
  </si>
  <si>
    <t>গৌরীপুর  তালপাড়া</t>
  </si>
  <si>
    <t>01780962737</t>
  </si>
  <si>
    <t>CO0129</t>
  </si>
  <si>
    <t>01745828488</t>
  </si>
  <si>
    <t>CO0128</t>
  </si>
  <si>
    <t>চন্দন সাগর</t>
  </si>
  <si>
    <t>CO0127</t>
  </si>
  <si>
    <t>মো: আলামিন  (পদ্মা)</t>
  </si>
  <si>
    <t>01300495825</t>
  </si>
  <si>
    <t>CO0126</t>
  </si>
  <si>
    <t>মো: রপিন</t>
  </si>
  <si>
    <t>CO0125</t>
  </si>
  <si>
    <t>মো: তহিদুল ইসলাম</t>
  </si>
  <si>
    <t>01787301234</t>
  </si>
  <si>
    <t>CO0124</t>
  </si>
  <si>
    <t>মো: হাবিবুর রহমান</t>
  </si>
  <si>
    <t>01780663457</t>
  </si>
  <si>
    <t>CO0123</t>
  </si>
  <si>
    <t>মো: বদিউল /রাজ্জাক</t>
  </si>
  <si>
    <t>01331916212</t>
  </si>
  <si>
    <t>CO0122</t>
  </si>
  <si>
    <t>মো: সিদ্দিকুল</t>
  </si>
  <si>
    <t>গৌরীপুর, পর্ব পীরবকস পাড়া</t>
  </si>
  <si>
    <t>CO0121</t>
  </si>
  <si>
    <t>মো: আ: রাজ্জাক</t>
  </si>
  <si>
    <t>গৌরীপুর , বদলি পাড়া</t>
  </si>
  <si>
    <t>01718615357</t>
  </si>
  <si>
    <t>CO0120</t>
  </si>
  <si>
    <t>রশিদুল / লুৎফর</t>
  </si>
  <si>
    <t>01735560840</t>
  </si>
  <si>
    <t>CO0119</t>
  </si>
  <si>
    <t>মো: জয়নাল/ রাজ্জাক</t>
  </si>
  <si>
    <t>গৌরীপুর , মালিপাড়া</t>
  </si>
  <si>
    <t>01750321903</t>
  </si>
  <si>
    <t>CO0118</t>
  </si>
  <si>
    <t>মো: রফিকুল</t>
  </si>
  <si>
    <t>বুরুজপাড়া, গৌরীপুর</t>
  </si>
  <si>
    <t>CO0117</t>
  </si>
  <si>
    <t>মো: রইম  (ভাই)</t>
  </si>
  <si>
    <t>CO0116</t>
  </si>
  <si>
    <t>মো: ছইম</t>
  </si>
  <si>
    <t>01610814916</t>
  </si>
  <si>
    <t>CO0115</t>
  </si>
  <si>
    <t>মো: আইযুব আলি</t>
  </si>
  <si>
    <t>CO0114</t>
  </si>
  <si>
    <t>মো: হালিম</t>
  </si>
  <si>
    <t>01772946697</t>
  </si>
  <si>
    <t>CO0113</t>
  </si>
  <si>
    <t>তহিদুল  ইসলাম</t>
  </si>
  <si>
    <t>01723562877</t>
  </si>
  <si>
    <t>CO0112</t>
  </si>
  <si>
    <t>মো: মান্নান (চাচা)</t>
  </si>
  <si>
    <t>CO0111</t>
  </si>
  <si>
    <t>মো: মাসুদ ,মমির উদ্দীন</t>
  </si>
  <si>
    <t>01749453078</t>
  </si>
  <si>
    <t>CO0110</t>
  </si>
  <si>
    <t>CO0109</t>
  </si>
  <si>
    <t>01705801456</t>
  </si>
  <si>
    <t>CO0108</t>
  </si>
  <si>
    <t>বাবুল হোসেন</t>
  </si>
  <si>
    <t>01783268878</t>
  </si>
  <si>
    <t>CO0107</t>
  </si>
  <si>
    <t>শসিমোহন</t>
  </si>
  <si>
    <t>CO0106</t>
  </si>
  <si>
    <t>মোছা: ফারহানা আফরোজা</t>
  </si>
  <si>
    <t>01755468410</t>
  </si>
  <si>
    <t>CO0105</t>
  </si>
  <si>
    <t>মো: মোজাহারুল ইসলাম</t>
  </si>
  <si>
    <t>CO0104</t>
  </si>
  <si>
    <t>মো: সাইদুল</t>
  </si>
  <si>
    <t>01710323528</t>
  </si>
  <si>
    <t>CO0103</t>
  </si>
  <si>
    <t>মো: জাহাঙ্গির  আলম</t>
  </si>
  <si>
    <t>ধনগাঁও মোড়</t>
  </si>
  <si>
    <t>01723402369</t>
  </si>
  <si>
    <t>CO0102</t>
  </si>
  <si>
    <t>জয়নাল আবেদীন</t>
  </si>
  <si>
    <t>গোলাপগঞ্জ</t>
  </si>
  <si>
    <t>CO0101</t>
  </si>
  <si>
    <t>01742741528</t>
  </si>
  <si>
    <t>CO0100</t>
  </si>
  <si>
    <t>বাচচু / হাবিবর রহমান</t>
  </si>
  <si>
    <t>CO0099</t>
  </si>
  <si>
    <t>মো: মমিনুল ইসলাম</t>
  </si>
  <si>
    <t>ফুলবাড়ি, গড়েয়া</t>
  </si>
  <si>
    <t>CO0098</t>
  </si>
  <si>
    <t>মো: ইয়াসিন আলি</t>
  </si>
  <si>
    <t>CO0097</t>
  </si>
  <si>
    <t>মো: বেলাল হেসেন</t>
  </si>
  <si>
    <t>CO0094</t>
  </si>
  <si>
    <t>মো: মোশারফ হোসেন</t>
  </si>
  <si>
    <t>01723748501</t>
  </si>
  <si>
    <t>CO0093</t>
  </si>
  <si>
    <t>মহেশ্বর</t>
  </si>
  <si>
    <t>017141558104</t>
  </si>
  <si>
    <t>CO0091</t>
  </si>
  <si>
    <t>মো: জয়নুল আবেদিন</t>
  </si>
  <si>
    <t>CO0090</t>
  </si>
  <si>
    <t>মো: মঞ্জরুল ইসলাম</t>
  </si>
  <si>
    <t>CO0089</t>
  </si>
  <si>
    <t>উজ্জল</t>
  </si>
  <si>
    <t>01580778214</t>
  </si>
  <si>
    <t>CO0088</t>
  </si>
  <si>
    <t>সুর্য কান্ত রায়</t>
  </si>
  <si>
    <t>CO0087</t>
  </si>
  <si>
    <t>মো: আবুল বাসেদ</t>
  </si>
  <si>
    <t>CO0086</t>
  </si>
  <si>
    <t>আফিয়া ট্রের্ডাস</t>
  </si>
  <si>
    <t>01723389017</t>
  </si>
  <si>
    <t>CO0085</t>
  </si>
  <si>
    <t>শ্রী করুনা কান্ত রায়</t>
  </si>
  <si>
    <t>01723168909</t>
  </si>
  <si>
    <t>CO0084</t>
  </si>
  <si>
    <t>বিনত রায় (মেম্বর)</t>
  </si>
  <si>
    <t>01767392363</t>
  </si>
  <si>
    <t>CO0083</t>
  </si>
  <si>
    <t>মো: রবিউল</t>
  </si>
  <si>
    <t>CO0082</t>
  </si>
  <si>
    <t>মো: আশাদুল</t>
  </si>
  <si>
    <t>CO0081</t>
  </si>
  <si>
    <t>মো: ফারুক</t>
  </si>
  <si>
    <t>CO0080</t>
  </si>
  <si>
    <t>মো: রেজাউল করিম</t>
  </si>
  <si>
    <t>CO0079</t>
  </si>
  <si>
    <t>মো: মিজানুর রহমান</t>
  </si>
  <si>
    <t>CO0078</t>
  </si>
  <si>
    <t>মো: আবুল  হোসেন</t>
  </si>
  <si>
    <t>চকহলদ্দি মোড়</t>
  </si>
  <si>
    <t>CO0077</t>
  </si>
  <si>
    <t>মো: আরিফ</t>
  </si>
  <si>
    <t>CO0076</t>
  </si>
  <si>
    <t>মো: মোস্তাফিজুর রহমান</t>
  </si>
  <si>
    <t>CO0075</t>
  </si>
  <si>
    <t>মো: আতাউর রহমান  বাবু</t>
  </si>
  <si>
    <t>CO0074</t>
  </si>
  <si>
    <t>CO0073</t>
  </si>
  <si>
    <t>মি: মানিক চন্দ্র রায়</t>
  </si>
  <si>
    <t>কাটাপুকুরি , শিবরামপুর</t>
  </si>
  <si>
    <t>01728024773</t>
  </si>
  <si>
    <t>CO0072</t>
  </si>
  <si>
    <t>মো: মনসুর আলি</t>
  </si>
  <si>
    <t>CO0071</t>
  </si>
  <si>
    <t>মো: শাহিন আলম</t>
  </si>
  <si>
    <t>01764804019</t>
  </si>
  <si>
    <t>CO0070</t>
  </si>
  <si>
    <t>মো: জব্বার</t>
  </si>
  <si>
    <t>CO0069</t>
  </si>
  <si>
    <t>কৃষ্ণ</t>
  </si>
  <si>
    <t>CO0068</t>
  </si>
  <si>
    <t>সরমোহন</t>
  </si>
  <si>
    <t>CO0067</t>
  </si>
  <si>
    <t>মো: গনি</t>
  </si>
  <si>
    <t>01722842437</t>
  </si>
  <si>
    <t>CO0066</t>
  </si>
  <si>
    <t>নুরেশ</t>
  </si>
  <si>
    <t>01744780756</t>
  </si>
  <si>
    <t>CO0065</t>
  </si>
  <si>
    <t>মো: জুয়েল</t>
  </si>
  <si>
    <t>গৌরীপুর , গানপাড়া</t>
  </si>
  <si>
    <t>CO0064</t>
  </si>
  <si>
    <t>CO0063</t>
  </si>
  <si>
    <t>শ্রী চম্পা রানি</t>
  </si>
  <si>
    <t>01785204025</t>
  </si>
  <si>
    <t>CO0062</t>
  </si>
  <si>
    <t>মো: রকুনুজ্জামান</t>
  </si>
  <si>
    <t>CO0061</t>
  </si>
  <si>
    <t>বিউটি রানি</t>
  </si>
  <si>
    <t>গৌরীপুর তালপাড়া</t>
  </si>
  <si>
    <t>01762814889</t>
  </si>
  <si>
    <t>CO0060</t>
  </si>
  <si>
    <t>মো: মকসেদুল ইসলাম</t>
  </si>
  <si>
    <t>জয়নন্দ বাজার</t>
  </si>
  <si>
    <t>CO0059</t>
  </si>
  <si>
    <t>মো: নাহিদ</t>
  </si>
  <si>
    <t>নারগুন ভবলা</t>
  </si>
  <si>
    <t>CO0058</t>
  </si>
  <si>
    <t>রনজিৎ রায়</t>
  </si>
  <si>
    <t>বড় ভবানি</t>
  </si>
  <si>
    <t>CO0057</t>
  </si>
  <si>
    <t>01740542489</t>
  </si>
  <si>
    <t>CO0056</t>
  </si>
  <si>
    <t>মো: সারোয়ার ইসলাম</t>
  </si>
  <si>
    <t>নওপাড়া</t>
  </si>
  <si>
    <t>CO0055</t>
  </si>
  <si>
    <t>মো: রশিদুল ইসলাম</t>
  </si>
  <si>
    <t>CO0054</t>
  </si>
  <si>
    <t>মো: বাবু</t>
  </si>
  <si>
    <t>01304447067</t>
  </si>
  <si>
    <t>CO0053</t>
  </si>
  <si>
    <t>মো: লিটন</t>
  </si>
  <si>
    <t>খেকিডাঙ্গী বাজার</t>
  </si>
  <si>
    <t>CO0052</t>
  </si>
  <si>
    <t>মো: লুৎফর রহমান</t>
  </si>
  <si>
    <t>রনপাড়া , মাহান পুর</t>
  </si>
  <si>
    <t>CO0051</t>
  </si>
  <si>
    <t>মো: সোহেল রানা</t>
  </si>
  <si>
    <t>01734548399</t>
  </si>
  <si>
    <t>CO0050</t>
  </si>
  <si>
    <t>মো: ইউসুন</t>
  </si>
  <si>
    <t>01717475301</t>
  </si>
  <si>
    <t>CO0049</t>
  </si>
  <si>
    <t>মো: ফিরাজুল ইসলাম</t>
  </si>
  <si>
    <t>কুচবাড়ি</t>
  </si>
  <si>
    <t>CO0048</t>
  </si>
  <si>
    <t>01783136637</t>
  </si>
  <si>
    <t>CO0047</t>
  </si>
  <si>
    <t>CO0046</t>
  </si>
  <si>
    <t>মো: আজিবর রহমান</t>
  </si>
  <si>
    <t>01737279177</t>
  </si>
  <si>
    <t>CO0043</t>
  </si>
  <si>
    <t>মো: নজরুল ইসলাম</t>
  </si>
  <si>
    <t>CO0042</t>
  </si>
  <si>
    <t>মো: দুলাল মহুরি</t>
  </si>
  <si>
    <t>CO0041</t>
  </si>
  <si>
    <t>মো: স্বপন</t>
  </si>
  <si>
    <t>CO0040</t>
  </si>
  <si>
    <t>মো: আনিসুর রহমান</t>
  </si>
  <si>
    <t>CO0039</t>
  </si>
  <si>
    <t>মো: সাদেকুল ইসলাম</t>
  </si>
  <si>
    <t>01719423112</t>
  </si>
  <si>
    <t>CO0038</t>
  </si>
  <si>
    <t>মো: উজ্জল</t>
  </si>
  <si>
    <t>CO0037</t>
  </si>
  <si>
    <t>মো: জহিরুল ইসলাম</t>
  </si>
  <si>
    <t>01773853334</t>
  </si>
  <si>
    <t>CO0036</t>
  </si>
  <si>
    <t>মো: ইউসুফ আলি</t>
  </si>
  <si>
    <t>01783045710</t>
  </si>
  <si>
    <t>CO0035</t>
  </si>
  <si>
    <t>মো: হাসান আলি</t>
  </si>
  <si>
    <t>01718172988</t>
  </si>
  <si>
    <t>CO0034</t>
  </si>
  <si>
    <t>মো: আমির  হোসেন  (বিপুল)</t>
  </si>
  <si>
    <t>01713688093</t>
  </si>
  <si>
    <t>CO0033</t>
  </si>
  <si>
    <t>মো: রহুল আমিন</t>
  </si>
  <si>
    <t>01712415811</t>
  </si>
  <si>
    <t>CO0032</t>
  </si>
  <si>
    <t>মো: মোশারফ রহমান</t>
  </si>
  <si>
    <t>01761880352</t>
  </si>
  <si>
    <t>CO0031</t>
  </si>
  <si>
    <t>নারগুন কহর পাড়া</t>
  </si>
  <si>
    <t>CO0030</t>
  </si>
  <si>
    <t>মো: আব্দুর রহমান</t>
  </si>
  <si>
    <t>25 মাইল</t>
  </si>
  <si>
    <t>CO0029</t>
  </si>
  <si>
    <t>মো: ইয়াকুব আলি মাস্টার</t>
  </si>
  <si>
    <t>01719460356</t>
  </si>
  <si>
    <t>CO0028</t>
  </si>
  <si>
    <t>শ্রী পঙ্কজ</t>
  </si>
  <si>
    <t>01751430871</t>
  </si>
  <si>
    <t>CO0027</t>
  </si>
  <si>
    <t>মো: আশরাফুল ইসলাম</t>
  </si>
  <si>
    <t>01744466899</t>
  </si>
  <si>
    <t>CO0026</t>
  </si>
  <si>
    <t>শ্রী উপেদ্রনাথ</t>
  </si>
  <si>
    <t>01761257155</t>
  </si>
  <si>
    <t>CO0025</t>
  </si>
  <si>
    <t>মো: শামিম</t>
  </si>
  <si>
    <t>01302148673</t>
  </si>
  <si>
    <t>CO0024</t>
  </si>
  <si>
    <t>মো: হুমায়ুন</t>
  </si>
  <si>
    <t>CO0023</t>
  </si>
  <si>
    <t>মো: হানিফ</t>
  </si>
  <si>
    <t>01713688492</t>
  </si>
  <si>
    <t>CO0022</t>
  </si>
  <si>
    <t>মো: আলমগির</t>
  </si>
  <si>
    <t>01723812116</t>
  </si>
  <si>
    <t>CO0021</t>
  </si>
  <si>
    <t>মো: আনোয়ার</t>
  </si>
  <si>
    <t>01710693901</t>
  </si>
  <si>
    <t>CO0020</t>
  </si>
  <si>
    <t>01750586285</t>
  </si>
  <si>
    <t>CO0019</t>
  </si>
  <si>
    <t>মো: জিয়ারুল</t>
  </si>
  <si>
    <t>CO0018</t>
  </si>
  <si>
    <t>মো: আব্দুল্লা</t>
  </si>
  <si>
    <t>01751438638</t>
  </si>
  <si>
    <t>CO0017</t>
  </si>
  <si>
    <t>মো: সবুজ</t>
  </si>
  <si>
    <t>01767210813</t>
  </si>
  <si>
    <t>CO0016</t>
  </si>
  <si>
    <t>মো: মোর্শেদ</t>
  </si>
  <si>
    <t>01706788262</t>
  </si>
  <si>
    <t>CO0015</t>
  </si>
  <si>
    <t>শ্রী পরিমল</t>
  </si>
  <si>
    <t>01722373203</t>
  </si>
  <si>
    <t>CO0014</t>
  </si>
  <si>
    <t>মো: মাহফুজ</t>
  </si>
  <si>
    <t>নারগুণ ফুটানি বাজার</t>
  </si>
  <si>
    <t>01756793976</t>
  </si>
  <si>
    <t>CO0013</t>
  </si>
  <si>
    <t>মো: সাদ্দাম</t>
  </si>
  <si>
    <t>01764885797</t>
  </si>
  <si>
    <t>CO0012</t>
  </si>
  <si>
    <t>মো: ‍দুলাল</t>
  </si>
  <si>
    <t>নারগুন , সেন্টার হাট</t>
  </si>
  <si>
    <t>CO0011</t>
  </si>
  <si>
    <t>শ্রী: রাহুল  রায়</t>
  </si>
  <si>
    <t>মালিপাড়া,   খোচাবাড়ি</t>
  </si>
  <si>
    <t>CO0010</t>
  </si>
  <si>
    <t>সুজন/জিয়ারুল</t>
  </si>
  <si>
    <t>গৌরীপুর জুম্মাপাড়া</t>
  </si>
  <si>
    <t>01304465334</t>
  </si>
  <si>
    <t>CO0009</t>
  </si>
  <si>
    <t>CO0008</t>
  </si>
  <si>
    <t>শ্রী যতিশ রায়</t>
  </si>
  <si>
    <t>01738214145</t>
  </si>
  <si>
    <t>CO0007</t>
  </si>
  <si>
    <t>মো: আইনুল ইসলাম</t>
  </si>
  <si>
    <t>01773086112</t>
  </si>
  <si>
    <t>CO0006</t>
  </si>
  <si>
    <t>মো: শাহজাহান</t>
  </si>
  <si>
    <t>01723454745</t>
  </si>
  <si>
    <t>CO0005</t>
  </si>
  <si>
    <t>মো: আশরাফুল</t>
  </si>
  <si>
    <t>গৌরীপুর জুম্মা পাড়া</t>
  </si>
  <si>
    <t>0171172542</t>
  </si>
  <si>
    <t>CO0004</t>
  </si>
  <si>
    <t>বড় খোচাবাড়ি হাট</t>
  </si>
  <si>
    <t>01741696716</t>
  </si>
  <si>
    <t>CO0003</t>
  </si>
  <si>
    <t>মো: জসিম উদ্দীন</t>
  </si>
  <si>
    <t>01757906125</t>
  </si>
  <si>
    <t>CO0002</t>
  </si>
  <si>
    <t>01747203892</t>
  </si>
  <si>
    <t xml:space="preserve">Total Paid </t>
  </si>
  <si>
    <t>Due</t>
  </si>
  <si>
    <t xml:space="preserve">বাসুদেবপুর </t>
  </si>
  <si>
    <t xml:space="preserve">    </t>
  </si>
  <si>
    <t>মন্তব্য</t>
  </si>
  <si>
    <t>স্বাক্ষর</t>
  </si>
  <si>
    <t>শেখ বাজার</t>
  </si>
  <si>
    <t xml:space="preserve">ভালুকাই </t>
  </si>
  <si>
    <t xml:space="preserve">চকহলদি </t>
  </si>
  <si>
    <t>চেয়ারম্যান পাড়া,
 শিবরামপুর</t>
  </si>
  <si>
    <t xml:space="preserve">28 মাইল </t>
  </si>
  <si>
    <t xml:space="preserve">29 মাইল </t>
  </si>
  <si>
    <t>29 মাইল ,
 মেরিনার মোড়</t>
  </si>
  <si>
    <t>29 মাইল
  ধন্দগাঁও</t>
  </si>
  <si>
    <t>29 মাইল
 তালপাড়া</t>
  </si>
  <si>
    <t>29 মাইল 
 সুপার</t>
  </si>
  <si>
    <t>28 মাইল 
রঘুন্নাথপুর</t>
  </si>
  <si>
    <t>সাতোর , 
28 মাইল</t>
  </si>
  <si>
    <t xml:space="preserve">25 মাইল </t>
  </si>
  <si>
    <t xml:space="preserve">তরথ বাড়ি </t>
  </si>
  <si>
    <t>তরথবাড়ি, 
খেখিডাঙ্গী বাজার</t>
  </si>
  <si>
    <t>তরত বাড়ি , 
রানিপাড়া</t>
  </si>
  <si>
    <t>কে বি পাম্প, 
ছোট খোচাবাড়ি</t>
  </si>
  <si>
    <t xml:space="preserve">মিন্টু </t>
  </si>
  <si>
    <t xml:space="preserve">কোনপাড়া </t>
  </si>
  <si>
    <t>রণপাড়া, 
রাণিপাড়া</t>
  </si>
  <si>
    <t>রণপাড়া,
 রাণিপাড়া</t>
  </si>
  <si>
    <t>রনপাড়া 
 মাহান পুর</t>
  </si>
  <si>
    <t>লস্করপুর , 
রানিপাড়া</t>
  </si>
  <si>
    <t>লস্করপুর ,
 রানিপাড়া</t>
  </si>
  <si>
    <t xml:space="preserve">  </t>
  </si>
  <si>
    <t>রণপাড়া
, রাণিপাড়া</t>
  </si>
  <si>
    <t>খাগড়াবাড়ি 
 কান্দর</t>
  </si>
  <si>
    <t>ID</t>
  </si>
  <si>
    <t>শিবরাম পুর
  নতুন হাট</t>
  </si>
  <si>
    <t>শিবরামপুর 
আদর্শ পাড়া,</t>
  </si>
  <si>
    <t>শিবরামপুর 
হাজিপাড়া</t>
  </si>
  <si>
    <t>শিবরাম পুর  
নতুন হাট</t>
  </si>
  <si>
    <t>শিবরাম পুর ,
 কুলচন্ডি</t>
  </si>
  <si>
    <t>শিবরাম পুর 
 নতুন হাট</t>
  </si>
  <si>
    <t>ফুল চন্ডি,
 শিবরাম পুর</t>
  </si>
  <si>
    <t>গাংগর,
 শিবরামপুর</t>
  </si>
  <si>
    <t>কালীবাড়ি ,
 ঠাকুরগাঁও</t>
  </si>
  <si>
    <t>ঠাকুরগাঁও 
 ( শিক্ষা অফিস)</t>
  </si>
  <si>
    <t>দলুয়া , 
ঠাকুরগাঁও</t>
  </si>
  <si>
    <t>কি: দৌলতপুর , 
মাঝাপাড়া</t>
  </si>
  <si>
    <t>দৌলতপুর, 
মালিপাড়া</t>
  </si>
  <si>
    <t>ডাড়াপাড়,
 গৌরীপুর</t>
  </si>
  <si>
    <t>গৌরীপুর ,
 জুম্মা পাড়া</t>
  </si>
  <si>
    <t xml:space="preserve">Total </t>
  </si>
  <si>
    <t>প্রপুল্ল/ তপন</t>
  </si>
  <si>
    <t>নর্থ  এগ্রো ফার্ম ,  
মাঝাপাড়া</t>
  </si>
  <si>
    <t>নুরু মেম্বার পাড়া, 
গলিমবাবু</t>
  </si>
  <si>
    <t>মন্দির পাড়া, 
ঠাকুরগাঁও</t>
  </si>
  <si>
    <t>কাটাপুকুরি 
, শিবরামপুর</t>
  </si>
  <si>
    <t>কাটাপুকুরি , 
শিবরামপুর</t>
  </si>
  <si>
    <t>বিভিন্ন জায়গায়</t>
  </si>
  <si>
    <t>Comment</t>
  </si>
  <si>
    <t xml:space="preserve">শিবরামপুর </t>
  </si>
  <si>
    <t>লাবলু চৌধুরী</t>
  </si>
  <si>
    <t>জের: 26990</t>
  </si>
  <si>
    <t>মেমো: 2323</t>
  </si>
  <si>
    <t xml:space="preserve">সিমেন্ট 80 ব্যাগ </t>
  </si>
  <si>
    <t>মেমো: 2324,</t>
  </si>
  <si>
    <t>30/6/25, মেমো: 2326</t>
  </si>
  <si>
    <t>10000 জমা</t>
  </si>
  <si>
    <t>মেমো: 2327</t>
  </si>
  <si>
    <t>মেমো: 2328</t>
  </si>
  <si>
    <t>মেমো: 2329</t>
  </si>
  <si>
    <t>ইউরিয়া 10 ব্যাগ = 13500/-</t>
  </si>
  <si>
    <t>টি এসপি 12 ব্যাগ =16200/-</t>
  </si>
  <si>
    <t>এম ও পি 7 ব্যাগ = 7000/-</t>
  </si>
  <si>
    <t>অনান্য মাল বাবদ = 7500/-</t>
  </si>
  <si>
    <t xml:space="preserve">মোট: </t>
  </si>
  <si>
    <t>44200/-</t>
  </si>
  <si>
    <t>8/7/25=  মেমো: 2334</t>
  </si>
  <si>
    <t>8/7/25 মেমো: 2835</t>
  </si>
  <si>
    <t xml:space="preserve">  মেমো: 2337</t>
  </si>
  <si>
    <t>8/7/25 মেমো: 2338</t>
  </si>
  <si>
    <t>মেমো: 2347</t>
  </si>
  <si>
    <t>মেমো: 2346</t>
  </si>
  <si>
    <t>মেমো: 2348</t>
  </si>
  <si>
    <t>17/7/25=মেমো: 2352</t>
  </si>
  <si>
    <t>17/7/25 মেমো: 2353</t>
  </si>
  <si>
    <t>17/7/25 মেমো: 2354 25875</t>
  </si>
  <si>
    <t>মেমো: 2357</t>
  </si>
  <si>
    <t>মেমো: 2358</t>
  </si>
  <si>
    <t>CO0686</t>
  </si>
  <si>
    <t>আমির  হোসেন</t>
  </si>
  <si>
    <t>CO0685</t>
  </si>
  <si>
    <t>মো: শাহালম</t>
  </si>
  <si>
    <t>01304477216</t>
  </si>
  <si>
    <t>৳ 11,600.00</t>
  </si>
  <si>
    <t>CO0684</t>
  </si>
  <si>
    <t>মো: সোহেল</t>
  </si>
  <si>
    <t>0179599183</t>
  </si>
  <si>
    <t>CO0683</t>
  </si>
  <si>
    <t>মি: নবদাস</t>
  </si>
  <si>
    <t>CO0682</t>
  </si>
  <si>
    <t>কছির উদ্দীন/ আশরাফুল</t>
  </si>
  <si>
    <t>01743581003</t>
  </si>
  <si>
    <t>CO0681</t>
  </si>
  <si>
    <t>মমিনুল ইসলাম</t>
  </si>
  <si>
    <t>01737848511</t>
  </si>
  <si>
    <t>৳17,910.00</t>
  </si>
  <si>
    <t>CO0680</t>
  </si>
  <si>
    <t>সাদেকুল ইসলাম</t>
  </si>
  <si>
    <t>কোটাপাড়া, বেগুন বাড়ি</t>
  </si>
  <si>
    <t>01723891559</t>
  </si>
  <si>
    <t>Bangla</t>
  </si>
  <si>
    <t>Mark</t>
  </si>
  <si>
    <t>gpa</t>
  </si>
  <si>
    <t>grade</t>
  </si>
  <si>
    <t>#</t>
  </si>
  <si>
    <t>Roll</t>
  </si>
  <si>
    <t>Agritech</t>
  </si>
  <si>
    <t>Auto Crop Care Limited</t>
  </si>
  <si>
    <t>ACI Formulations Limited</t>
  </si>
  <si>
    <t>Alpha Agro Limited</t>
  </si>
  <si>
    <t>Bayer CropScience Limited</t>
  </si>
  <si>
    <t>BASF Bangladesh Limited</t>
  </si>
  <si>
    <t>Bangladesh Agricultural Industries</t>
  </si>
  <si>
    <t>Corbel Chemical Industries Ltd.</t>
  </si>
  <si>
    <t>Delco Agro Industries</t>
  </si>
  <si>
    <t>Digital Crop Solution</t>
  </si>
  <si>
    <t>Dhaka Crop Care</t>
  </si>
  <si>
    <t>D.M Crop Care Ltd</t>
  </si>
  <si>
    <t>Eon Agro Industries Limited</t>
  </si>
  <si>
    <t>Eminence Chemical Industries Ltd</t>
  </si>
  <si>
    <t>E H &amp; Agrovet Limited</t>
  </si>
  <si>
    <t>FMC Chemical International AG</t>
  </si>
  <si>
    <t>Green Care Bangladesh</t>
  </si>
  <si>
    <t>General Agro Chemicals Limited</t>
  </si>
  <si>
    <t>GME Agro Limited</t>
  </si>
  <si>
    <t>Gurpukur Corporation</t>
  </si>
  <si>
    <t>Genetica</t>
  </si>
  <si>
    <t>Hossain Enterprise C.C.Limited</t>
  </si>
  <si>
    <t>Hazi Abdul Hakim Sawdagor</t>
  </si>
  <si>
    <t>Intefa</t>
  </si>
  <si>
    <t>Integrated Crop Care Bangladesh</t>
  </si>
  <si>
    <t>Integrated Crop Solution Bangladesh</t>
  </si>
  <si>
    <t>Indofil Bangladesh Industries Pvt. Ltd.</t>
  </si>
  <si>
    <t>K S Agro Crop Care</t>
  </si>
  <si>
    <t>Lark International</t>
  </si>
  <si>
    <t>Larsen Chemical Industries (Pvt) Ltd.</t>
  </si>
  <si>
    <t>Mamun Agro Products Limited</t>
  </si>
  <si>
    <t>MAP Agro Industries Limited</t>
  </si>
  <si>
    <t>Mimpex Agrochemicals Limited</t>
  </si>
  <si>
    <t>Mosco Marketing Company</t>
  </si>
  <si>
    <t>Marshal Agrovet Chemical Industries Ltd</t>
  </si>
  <si>
    <t>Nokon Limited</t>
  </si>
  <si>
    <t>Naafco (Private) Limited</t>
  </si>
  <si>
    <t>Northern Crop Care Limited</t>
  </si>
  <si>
    <t>Oroni International Limited</t>
  </si>
  <si>
    <t>Orbit Agro Industry</t>
  </si>
  <si>
    <t>Prime Ago Limited</t>
  </si>
  <si>
    <t>Padma Agro Sprayers Co.</t>
  </si>
  <si>
    <t>Roza Agro</t>
  </si>
  <si>
    <t>Reximco Insecticides Limited</t>
  </si>
  <si>
    <t>Raven Agro Chemicals Limited</t>
  </si>
  <si>
    <t>Reximco Chemical Industries</t>
  </si>
  <si>
    <t>Rajib Agro Chemicals Limited</t>
  </si>
  <si>
    <t>SARK Bangladesh</t>
  </si>
  <si>
    <t>Shetu Pesticides Ltd</t>
  </si>
  <si>
    <t>Shetu Corporation Limited</t>
  </si>
  <si>
    <t>Sea Trade Fertilizer Limited</t>
  </si>
  <si>
    <t>Syngenta Bangladesh Limited</t>
  </si>
  <si>
    <t>Square Pharmaceuticals Limited</t>
  </si>
  <si>
    <t>Sun Seed Pesticides</t>
  </si>
  <si>
    <t>Star Particle Board Mills Ltd</t>
  </si>
  <si>
    <t>Sabir Fertilizer &amp; Chemical Complex Ltd</t>
  </si>
  <si>
    <t>Supreme Seed Company</t>
  </si>
  <si>
    <t>Shochho Bangladesh</t>
  </si>
  <si>
    <t>Siam Crop Care</t>
  </si>
  <si>
    <t>Sadik Agrochemicals Co.</t>
  </si>
  <si>
    <t>Surovi Agro Industries Ltd</t>
  </si>
  <si>
    <t>Safi Agro</t>
  </si>
  <si>
    <t>Sweet Agrovet Limited</t>
  </si>
  <si>
    <t>The Limit Agroproducts Limited</t>
  </si>
  <si>
    <t>Smart Agrovet</t>
  </si>
  <si>
    <t>Valent Tech Limited</t>
  </si>
  <si>
    <t>CO0150</t>
  </si>
  <si>
    <t>কেমিস্ট এগ্রো</t>
  </si>
  <si>
    <t xml:space="preserve"> 18/7/25 মেমো: 2359,</t>
  </si>
  <si>
    <t xml:space="preserve">17/7/25 মেমো: </t>
  </si>
  <si>
    <t xml:space="preserve"> ‍১লাখ 65 হাজার</t>
  </si>
  <si>
    <t>CO0197</t>
  </si>
  <si>
    <t>মেমো: 2367</t>
  </si>
  <si>
    <t>CO0153</t>
  </si>
  <si>
    <t>মুন্সিপাড়া, গৌরীপুর</t>
  </si>
  <si>
    <t>ফরিদ ড্রাইভার</t>
  </si>
  <si>
    <t>01726841434</t>
  </si>
  <si>
    <t>এগ্রিটেক</t>
  </si>
  <si>
    <t>অটো ক্রপ কেয়ার লিমিটেড</t>
  </si>
  <si>
    <t>এসিআই ফর্মুলেশনস লিমিটেড</t>
  </si>
  <si>
    <t>আলফা অ্যাগ্রো লিমিটেড</t>
  </si>
  <si>
    <t>বেয়ার ক্রপসায়েন্স লিমিটেড</t>
  </si>
  <si>
    <t>বিএএসএফ বাংলাদেশ লিমিটেড</t>
  </si>
  <si>
    <t>বাংলাদেশ কৃষি শিল্প</t>
  </si>
  <si>
    <t>করবেল কেমিক্যাল ইন্ডাস্ট্রিজ লিমিটেড</t>
  </si>
  <si>
    <t>ডেলকো অ্যাগ্রো ইন্ডাস্ট্রিজ</t>
  </si>
  <si>
    <t>ডিজিটাল ক্রপ সলিউশন</t>
  </si>
  <si>
    <t>ঢাকা ক্রপ কেয়ার</t>
  </si>
  <si>
    <t>ডি.এম ক্রপ কেয়ার লিমিটেড</t>
  </si>
  <si>
    <t>ইওন অ্যাগ্রো ইন্ডাস্ট্রিজ লিমিটেড</t>
  </si>
  <si>
    <t>এমিনেন্স কেমিক্যাল ইন্ডাস্ট্রিজ লিমিটেড</t>
  </si>
  <si>
    <t>ই এইচ অ্যান্ড অ্যাগ্রোভেট লিমিটেড</t>
  </si>
  <si>
    <t>এফএমসি কেমিক্যাল ইন্টারন্যাশনাল এজি</t>
  </si>
  <si>
    <t>গ্রিন কেয়ার বাংলাদেশ</t>
  </si>
  <si>
    <t>জেনারেল অ্যাগ্রো কেমিক্যালস লিমিটেড</t>
  </si>
  <si>
    <t>জিএমই অ্যাগ্রো লিমিটেড</t>
  </si>
  <si>
    <t>গুরপুকুর কর্পোরেশন</t>
  </si>
  <si>
    <t>জেনেটিকা</t>
  </si>
  <si>
    <t>হোসেন এন্টারপ্রাইজ সি.সি. লিমিটেড</t>
  </si>
  <si>
    <t>হাজী আব্দুল হাকিম সওদাগর</t>
  </si>
  <si>
    <t>ইন্টেফা</t>
  </si>
  <si>
    <t>ইন্টিগ্রেটেড ক্রপ কেয়ার বাংলাদেশ</t>
  </si>
  <si>
    <t>ইন্টিগ্রেটেড ক্রপ সলিউশন বাংলাদেশ</t>
  </si>
  <si>
    <t>ইন্ডোফিল বাংলাদেশ ইন্ডাস্ট্রিজ প্রাইভেট লিমিটেড লিমিটেড</t>
  </si>
  <si>
    <t>কে এস অ্যাগ্রো ক্রপ কেয়ার</t>
  </si>
  <si>
    <t>লার্ক ইন্টারন্যাশনাল</t>
  </si>
  <si>
    <t>লারসেন কেমিক্যাল ইন্ডাস্ট্রিজ (প্রাইভেট) লিমিটেড</t>
  </si>
  <si>
    <t>মামুন অ্যাগ্রো প্রোডাক্টস লিমিটেড</t>
  </si>
  <si>
    <t>ম্যাকডোনাল্ড বাংলাদেশ (প্রাইভেট) লিমিটেড</t>
  </si>
  <si>
    <t>এমএপি অ্যাগ্রো ইন্ডাস্ট্রিজ লিমিটেড</t>
  </si>
  <si>
    <t>মিম্পেক্স অ্যাগ্রোকেমিক্যালস লিমিটেড</t>
  </si>
  <si>
    <t>মস্কো মার্কেটিং কোম্পানি</t>
  </si>
  <si>
    <t>মার্শাল অ্যাগ্রোভেট কেমিক্যাল ইন্ডাস্ট্রিজ লিমিটেড</t>
  </si>
  <si>
    <t>নোকন লিমিটেড</t>
  </si>
  <si>
    <t>নাফকো (প্রাইভেট) লিমিটেড</t>
  </si>
  <si>
    <t>নর্দার্ন ক্রপ কেয়ার লিমিটেড</t>
  </si>
  <si>
    <t>ওরোনি ইন্টারন্যাশনাল লিমিটেড</t>
  </si>
  <si>
    <t>অরবিট অ্যাগ্রো ইন্ডাস্ট্রি</t>
  </si>
  <si>
    <t>প্রাইম অ্যাগো লিমিটেড</t>
  </si>
  <si>
    <t>পদ্মা অ্যাগ্রো স্প্রেয়ার্স কোং</t>
  </si>
  <si>
    <t>রোজা অ্যাগ্রো</t>
  </si>
  <si>
    <t>রেক্সিমকো ইনসেকটিসাইডস লিমিটেড</t>
  </si>
  <si>
    <t>রেভেন অ্যাগ্রো কেমিক্যালস লিমিটেড</t>
  </si>
  <si>
    <t>রেক্সিমকো কেমিক্যাল ইন্ডাস্ট্রিজ</t>
  </si>
  <si>
    <t>রাজীব অ্যাগ্রো কেমিক্যালস লিমিটেড</t>
  </si>
  <si>
    <t>সার্ক বাংলাদেশ</t>
  </si>
  <si>
    <t>শেটু পেস্টিসাইডস লিমিটেড</t>
  </si>
  <si>
    <t>শেটু কর্পোরেশন লিমিটেড</t>
  </si>
  <si>
    <t>সি ট্রেড ফার্টিলাইজার লিমিটেড</t>
  </si>
  <si>
    <t>সিনজেন্টা বাংলাদেশ লিমিটেড</t>
  </si>
  <si>
    <t>স্কয়ার ফার্মাসিউটিক্যালস লিমিটেড</t>
  </si>
  <si>
    <t>সান সিড পেস্টিসাইডস</t>
  </si>
  <si>
    <t>স্টার পার্টিকেল বোর্ড মিলস লিমিটেড</t>
  </si>
  <si>
    <t>সাবির ফার্টিলাইজার অ্যান্ড কেমিক্যাল কমপ্লেক্স লিমিটেড</t>
  </si>
  <si>
    <t>সুপ্রিম সিড কোম্পানি</t>
  </si>
  <si>
    <t>শোচো বাংলাদেশ</t>
  </si>
  <si>
    <t>সিয়াম ক্রপ কেয়ার</t>
  </si>
  <si>
    <t>সাদিক অ্যাগ্রোকেমিক্যালস কোং</t>
  </si>
  <si>
    <t>সুরোভি অ্যাগ্রো ইন্ডাস্ট্রিজ লিমিটেড</t>
  </si>
  <si>
    <t>সাফি অ্যাগ্রো</t>
  </si>
  <si>
    <t>সুইট অ্যাগ্রোভেট লিমিটেড</t>
  </si>
  <si>
    <t>দ্য লিমিট অ্যাগ্রোপ্রডাক্টস লিমিটেড</t>
  </si>
  <si>
    <t>স্মার্ট অ্যাগ্রোভেট</t>
  </si>
  <si>
    <t>ভ্যালেন্ট টেক লিমিটেড</t>
  </si>
  <si>
    <t xml:space="preserve">লিটন </t>
  </si>
  <si>
    <t>CO0092</t>
  </si>
  <si>
    <t>লিটন ঘোষ</t>
  </si>
  <si>
    <t>CO0095</t>
  </si>
  <si>
    <t>প্রমদ</t>
  </si>
  <si>
    <t>CO0096</t>
  </si>
  <si>
    <t xml:space="preserve">ফারাবাড়ি </t>
  </si>
  <si>
    <t xml:space="preserve">8 ব্যাগ আশা , 540 টাকা, জমা : 1500/- সেল বাবদ </t>
  </si>
  <si>
    <t xml:space="preserve">ছলিম উদ্দীন (চাচা) </t>
  </si>
  <si>
    <t xml:space="preserve">উত্তর বোচাপুকুর </t>
  </si>
  <si>
    <t>CO0721</t>
  </si>
  <si>
    <t>সুধা/ কটো</t>
  </si>
  <si>
    <t xml:space="preserve"> CO0735</t>
  </si>
  <si>
    <t>বিষু বর্মন</t>
  </si>
  <si>
    <t>দৌলতপুর , মালিপাড়া</t>
  </si>
  <si>
    <t>CO0731</t>
  </si>
  <si>
    <t xml:space="preserve">আব্দুর রশিদ </t>
  </si>
  <si>
    <t>খাগরাবাড়ি</t>
  </si>
  <si>
    <t xml:space="preserve">CO0729 </t>
  </si>
  <si>
    <t>রিদয়/ নাতি</t>
  </si>
  <si>
    <t>CO0728</t>
  </si>
  <si>
    <t>মলিন মিস্ত্রি</t>
  </si>
  <si>
    <t xml:space="preserve">দৌলতপুর </t>
  </si>
  <si>
    <t>CO0722</t>
  </si>
  <si>
    <t>আজাদ</t>
  </si>
  <si>
    <t>গৌরীপুর , হাইওয়ে রোড</t>
  </si>
  <si>
    <t xml:space="preserve"> CO0740</t>
  </si>
  <si>
    <t>ঋজু মাস্টার</t>
  </si>
  <si>
    <t>CO0739</t>
  </si>
  <si>
    <t>CO0738</t>
  </si>
  <si>
    <t xml:space="preserve">তসলিম </t>
  </si>
  <si>
    <t>CO0737</t>
  </si>
  <si>
    <t>CO0734</t>
  </si>
  <si>
    <t>মহেশ কাকা</t>
  </si>
  <si>
    <t xml:space="preserve">নারগুন </t>
  </si>
  <si>
    <t>CO0733</t>
  </si>
  <si>
    <t xml:space="preserve">মফিজুল ইসলাম </t>
  </si>
  <si>
    <t xml:space="preserve">দলুয়া </t>
  </si>
  <si>
    <t>CO0732</t>
  </si>
  <si>
    <t>হারুন এস আই</t>
  </si>
  <si>
    <t>CO0730</t>
  </si>
  <si>
    <t>মনসুর ভাই</t>
  </si>
  <si>
    <t xml:space="preserve">কলিম উদ্দীন </t>
  </si>
  <si>
    <t>CO0727</t>
  </si>
  <si>
    <t>CO0726</t>
  </si>
  <si>
    <t xml:space="preserve">মজিবর রহমান </t>
  </si>
  <si>
    <t>বোচাপুকুর নারগুন</t>
  </si>
  <si>
    <t>CO0725</t>
  </si>
  <si>
    <t>অভিশান</t>
  </si>
  <si>
    <t>বসভাঙ্গা</t>
  </si>
  <si>
    <t>CO0724</t>
  </si>
  <si>
    <t>.</t>
  </si>
  <si>
    <t>রহিম</t>
  </si>
  <si>
    <t>CO0723</t>
  </si>
  <si>
    <t>কলোনি , ঠাকুরগাঁও</t>
  </si>
  <si>
    <t>CO0720</t>
  </si>
  <si>
    <t xml:space="preserve">হাসিবুল </t>
  </si>
  <si>
    <t>CO0719</t>
  </si>
  <si>
    <t xml:space="preserve">দুলব রায় </t>
  </si>
  <si>
    <t> 01767222823</t>
  </si>
  <si>
    <t>CO0718</t>
  </si>
  <si>
    <t xml:space="preserve">সাদেকুল </t>
  </si>
  <si>
    <t>কুমিল্লাহাড়ি</t>
  </si>
  <si>
    <t>CO0715</t>
  </si>
  <si>
    <t xml:space="preserve">আনোয়ার (ভাগিনা) </t>
  </si>
  <si>
    <t>CO0741</t>
  </si>
  <si>
    <t xml:space="preserve">আমিনুল </t>
  </si>
  <si>
    <t xml:space="preserve">গৌরীপুর </t>
  </si>
  <si>
    <t>CO0743</t>
  </si>
  <si>
    <t>সমসেদ</t>
  </si>
  <si>
    <t>CO0742</t>
  </si>
  <si>
    <t xml:space="preserve">লুৎফর রহমান </t>
  </si>
  <si>
    <t>পুর্ব বেগুন বাড়ি , 
ইব্রাহিম মেম্বার পাড়া</t>
  </si>
  <si>
    <t>CO0744</t>
  </si>
  <si>
    <t xml:space="preserve">হাবলু </t>
  </si>
  <si>
    <t>CO0762</t>
  </si>
  <si>
    <t>CO0760</t>
  </si>
  <si>
    <t>CO0759</t>
  </si>
  <si>
    <t>CO0758</t>
  </si>
  <si>
    <t>CO0757</t>
  </si>
  <si>
    <t>CO0756</t>
  </si>
  <si>
    <t>CO0755</t>
  </si>
  <si>
    <t>CO0754</t>
  </si>
  <si>
    <t>CO0753</t>
  </si>
  <si>
    <t>CO0752</t>
  </si>
  <si>
    <t>CO0751</t>
  </si>
  <si>
    <t>CO0750</t>
  </si>
  <si>
    <t>CO0749</t>
  </si>
  <si>
    <t>CO0748</t>
  </si>
  <si>
    <t>CO0747</t>
  </si>
  <si>
    <t>CO0746</t>
  </si>
  <si>
    <t>CO0745</t>
  </si>
  <si>
    <t>CO0740</t>
  </si>
  <si>
    <t>CO0735</t>
  </si>
  <si>
    <t>CO0729</t>
  </si>
  <si>
    <t>CO0717</t>
  </si>
  <si>
    <t>CO0690</t>
  </si>
  <si>
    <t>CO0641</t>
  </si>
  <si>
    <t>CO0631</t>
  </si>
  <si>
    <t>CO0616</t>
  </si>
  <si>
    <t>CO0547</t>
  </si>
  <si>
    <t>CO0474</t>
  </si>
  <si>
    <t>CO0296</t>
  </si>
  <si>
    <t>CO0277</t>
  </si>
  <si>
    <t>CO0267</t>
  </si>
  <si>
    <t>CO0261</t>
  </si>
  <si>
    <t>CO0259</t>
  </si>
  <si>
    <t>CO0210</t>
  </si>
  <si>
    <t>CO0152</t>
  </si>
  <si>
    <t>CO0134</t>
  </si>
  <si>
    <t>CO0045</t>
  </si>
  <si>
    <t>CO0044</t>
  </si>
  <si>
    <t>CO0001</t>
  </si>
  <si>
    <t>CO0763</t>
  </si>
  <si>
    <t>CO0767</t>
  </si>
  <si>
    <t>CO0766</t>
  </si>
  <si>
    <t>CO0765</t>
  </si>
  <si>
    <t>CO0764</t>
  </si>
  <si>
    <t>হাফিজুর রহমান</t>
  </si>
  <si>
    <t>01784981889</t>
  </si>
  <si>
    <t>আলামিন / হারুন</t>
  </si>
  <si>
    <t>01737003509</t>
  </si>
  <si>
    <t>লিয়াকত স্যার</t>
  </si>
  <si>
    <t>01737527046</t>
  </si>
  <si>
    <t>সামিউল ইসলাম ( আলু ব্যবসায়ী)</t>
  </si>
  <si>
    <t>01904294310</t>
  </si>
  <si>
    <t>শাহজাহান ( গ্যাস)</t>
  </si>
  <si>
    <t>000000</t>
  </si>
  <si>
    <t>মকসেদ আলি</t>
  </si>
  <si>
    <t>রানীপাড়া</t>
  </si>
  <si>
    <t>01841428321</t>
  </si>
  <si>
    <t>রাকিব ভাই</t>
  </si>
  <si>
    <t>01758188060</t>
  </si>
  <si>
    <t>ইয়াকুব আলি</t>
  </si>
  <si>
    <t>সত্যপীর ব্রীজ</t>
  </si>
  <si>
    <t>01827160738</t>
  </si>
  <si>
    <t>মো: রহমান ভাই</t>
  </si>
  <si>
    <t>01723280582</t>
  </si>
  <si>
    <t>প্রভাত</t>
  </si>
  <si>
    <t>01772720655</t>
  </si>
  <si>
    <t>ফুটানি</t>
  </si>
  <si>
    <t>01334705309</t>
  </si>
  <si>
    <t>মো: মনসুর আলি (মিস্ত্রি)</t>
  </si>
  <si>
    <t>01744974666</t>
  </si>
  <si>
    <t>মাজেদুল  ইসলাম  (অটো)</t>
  </si>
  <si>
    <t>পুর্ব বেগুন বাড়ি , মেরিনার মোড়</t>
  </si>
  <si>
    <t>01737586740</t>
  </si>
  <si>
    <t>নুরি</t>
  </si>
  <si>
    <t>01794840503</t>
  </si>
  <si>
    <t>আল আমিন</t>
  </si>
  <si>
    <t>017112036826</t>
  </si>
  <si>
    <t>মো: উজ্জল( ভাই)</t>
  </si>
  <si>
    <t>01738553437</t>
  </si>
  <si>
    <t>মো: দবিরুর ইসলাম</t>
  </si>
  <si>
    <t>নারগুন কনপাড়া</t>
  </si>
  <si>
    <t>01745792229</t>
  </si>
  <si>
    <t>সুবোদ মেকার</t>
  </si>
  <si>
    <t>01719199872</t>
  </si>
  <si>
    <t>দৌলতপুর , হাবুশ পাড়া</t>
  </si>
  <si>
    <t>01720499183</t>
  </si>
  <si>
    <t>ঠিকানা</t>
  </si>
  <si>
    <t>update</t>
  </si>
  <si>
    <t>সামিউল ইসলাম
 ( আলু ব্যবসায়ী)</t>
  </si>
  <si>
    <t>CO0768</t>
  </si>
  <si>
    <t>CO0769</t>
  </si>
  <si>
    <t>আব্বাস আলি</t>
  </si>
  <si>
    <t xml:space="preserve"> মাহবুব আলম (ভাই</t>
  </si>
  <si>
    <t>রবি কান্ত</t>
  </si>
  <si>
    <t>CO0770</t>
  </si>
  <si>
    <t>CO0771</t>
  </si>
  <si>
    <t>CO0772</t>
  </si>
  <si>
    <t>CO0773</t>
  </si>
  <si>
    <t xml:space="preserve">0021 একাউন্ট  থেকে মোট টাকা: 201,942/-
</t>
  </si>
  <si>
    <t xml:space="preserve">চেক </t>
  </si>
  <si>
    <t>CO0774</t>
  </si>
  <si>
    <t xml:space="preserve">দীপ্তি রাণি / ভুপাল রায় </t>
  </si>
  <si>
    <t>মানিক কুমার</t>
  </si>
  <si>
    <t xml:space="preserve">এন্তাজুল ইসলাম </t>
  </si>
  <si>
    <t>CO0775</t>
  </si>
  <si>
    <t>নুর ইসলাম / র্জজ মিয়া</t>
  </si>
  <si>
    <t>01332064591</t>
  </si>
  <si>
    <t xml:space="preserve">শাহি মিস্ত্রি </t>
  </si>
  <si>
    <t xml:space="preserve">কুমিল্লা হাড়ি </t>
  </si>
  <si>
    <t>01784950194</t>
  </si>
  <si>
    <t>বাদশা/বদিউল মিস্ত্রি</t>
  </si>
  <si>
    <t xml:space="preserve"> বিডি স্কুল , বেগুনবাড়ি</t>
  </si>
  <si>
    <t>01736816875</t>
  </si>
  <si>
    <t>CO0776</t>
  </si>
  <si>
    <t>01723168804</t>
  </si>
  <si>
    <t xml:space="preserve"> </t>
  </si>
  <si>
    <t xml:space="preserve">শহিদুল </t>
  </si>
  <si>
    <t>CO0777</t>
  </si>
  <si>
    <t>Note</t>
  </si>
  <si>
    <t>CO0778</t>
  </si>
  <si>
    <t>CO0780</t>
  </si>
  <si>
    <t>নয়ন/ সাইফুল</t>
  </si>
  <si>
    <t xml:space="preserve">কলোনি , </t>
  </si>
  <si>
    <t xml:space="preserve">মাজেদুল ইসলাম </t>
  </si>
  <si>
    <t xml:space="preserve">01721567177
</t>
  </si>
  <si>
    <t xml:space="preserve">সুরুজ (ভাই) </t>
  </si>
  <si>
    <t xml:space="preserve">01748905442
</t>
  </si>
  <si>
    <t>CO0781</t>
  </si>
  <si>
    <t>CO0783</t>
  </si>
  <si>
    <t>CO0779</t>
  </si>
  <si>
    <t>CO0788</t>
  </si>
  <si>
    <t>CO0789</t>
  </si>
  <si>
    <t>আপডেট</t>
  </si>
  <si>
    <t>CO0786</t>
  </si>
  <si>
    <t>জাহাঙ্গীর আলম/ মজিবর</t>
  </si>
  <si>
    <t xml:space="preserve">বদলিপাড়া, নারগুন </t>
  </si>
  <si>
    <t>দানারহাট</t>
  </si>
  <si>
    <t xml:space="preserve">মামুন / রুবেল </t>
  </si>
  <si>
    <t>CO0787</t>
  </si>
  <si>
    <t xml:space="preserve">সবর আলি </t>
  </si>
  <si>
    <t>CO0790</t>
  </si>
  <si>
    <t>CO0791</t>
  </si>
  <si>
    <t>CO0792</t>
  </si>
  <si>
    <t>CO0793</t>
  </si>
  <si>
    <t>CO0795</t>
  </si>
  <si>
    <t>01595533387</t>
  </si>
  <si>
    <t>রহুল আমিন (সার ব্যবসায়ি)</t>
  </si>
  <si>
    <t>আলমগীর ড্রাইভার</t>
  </si>
  <si>
    <t>01792949710</t>
  </si>
  <si>
    <t>দীপু /কটো</t>
  </si>
  <si>
    <t>01765352874</t>
  </si>
  <si>
    <t>ডা: আহসান উল্লা</t>
  </si>
  <si>
    <t>দৌলতপুর, মুন্সিপাড়া</t>
  </si>
  <si>
    <t>01721009547</t>
  </si>
  <si>
    <t>মাওলানা মুনসেফ আলি</t>
  </si>
  <si>
    <t>নগেন কাপুরিয়া</t>
  </si>
  <si>
    <t>গৌরীপুর, মুন্সিপাড়া</t>
  </si>
  <si>
    <t>রুহুল আমিন</t>
  </si>
  <si>
    <t>পাওয়ার হাউস</t>
  </si>
  <si>
    <t>01717637133</t>
  </si>
  <si>
    <t xml:space="preserve">রজন </t>
  </si>
  <si>
    <t xml:space="preserve">মো: রমজান আলি </t>
  </si>
  <si>
    <t>01341569862</t>
  </si>
  <si>
    <t>CO0782</t>
  </si>
  <si>
    <t>CO0796</t>
  </si>
  <si>
    <t xml:space="preserve">রুহুল আমিন </t>
  </si>
  <si>
    <t>01734720751</t>
  </si>
  <si>
    <t>CO0797</t>
  </si>
  <si>
    <t>অনন্ত মাস্টার</t>
  </si>
  <si>
    <t>আরাজি লস্করপুর</t>
  </si>
  <si>
    <t>01737050944</t>
  </si>
  <si>
    <t>CO0785</t>
  </si>
  <si>
    <t>01714946876</t>
  </si>
  <si>
    <t>CO0784</t>
  </si>
  <si>
    <t xml:space="preserve">ধনীপাড়া, দৌলতপুর </t>
  </si>
  <si>
    <t>01710307671</t>
  </si>
  <si>
    <t>দেলোয়ার হোসেন</t>
  </si>
  <si>
    <t xml:space="preserve"> শাপলা ( জুতার দোকান ) </t>
  </si>
  <si>
    <t>01717359245</t>
  </si>
  <si>
    <t>CO0794</t>
  </si>
  <si>
    <t xml:space="preserve">বাশগাড়া,দৌলতপুর </t>
  </si>
  <si>
    <t>CO0801</t>
  </si>
  <si>
    <t>NOTE UPDATE</t>
  </si>
  <si>
    <t>CO0808</t>
  </si>
  <si>
    <t>CO0807</t>
  </si>
  <si>
    <t xml:space="preserve"> রেজা হেয়ার ফ্যাশন </t>
  </si>
  <si>
    <t xml:space="preserve">6000 টাকা </t>
  </si>
  <si>
    <t>অহিদ</t>
  </si>
  <si>
    <t>01766096777</t>
  </si>
  <si>
    <t>CO0823</t>
  </si>
  <si>
    <t>মানিক কাপরিয়া</t>
  </si>
  <si>
    <t>01312597325</t>
  </si>
  <si>
    <t>CO0815</t>
  </si>
  <si>
    <t>CO0812</t>
  </si>
  <si>
    <t>আলম বেকারি</t>
  </si>
  <si>
    <t>CO0800</t>
  </si>
  <si>
    <t>লতিবুর রহমান</t>
  </si>
  <si>
    <t>01713813894</t>
  </si>
  <si>
    <t>CO0824</t>
  </si>
  <si>
    <t>01888778155</t>
  </si>
  <si>
    <t>CO0822</t>
  </si>
  <si>
    <t>আতুল</t>
  </si>
  <si>
    <t>CO0817</t>
  </si>
  <si>
    <t>মকলেছুর</t>
  </si>
  <si>
    <t>গৌরীপুর , বরুজপাড়া</t>
  </si>
  <si>
    <t>CO0814</t>
  </si>
  <si>
    <t>মিলন মেম্বার</t>
  </si>
  <si>
    <t>01729849703</t>
  </si>
  <si>
    <t>CO0810</t>
  </si>
  <si>
    <t>দুলাল ভ্যান</t>
  </si>
  <si>
    <t>01738269037</t>
  </si>
  <si>
    <t>CO0816</t>
  </si>
  <si>
    <t>01797032235</t>
  </si>
  <si>
    <t>মতিন ভাই</t>
  </si>
  <si>
    <t>29 মাইল নতুন পাড়া</t>
  </si>
  <si>
    <t>01773283380</t>
  </si>
  <si>
    <t>01729935580</t>
  </si>
  <si>
    <t>বিকাশ রায়</t>
  </si>
  <si>
    <t>CO0798</t>
  </si>
  <si>
    <t>01314523740</t>
  </si>
  <si>
    <t>সিদ্দিকুর রহমান</t>
  </si>
  <si>
    <t>CO0799</t>
  </si>
  <si>
    <t>01728235837</t>
  </si>
  <si>
    <t>মো: জুয়েল ইসলাম</t>
  </si>
  <si>
    <t>01737891123</t>
  </si>
  <si>
    <t>মো: বাদশা</t>
  </si>
  <si>
    <t>CO0802</t>
  </si>
  <si>
    <t>01723891945</t>
  </si>
  <si>
    <t>গোলাম রব্বানি / আশরাফুল</t>
  </si>
  <si>
    <t>CO0803</t>
  </si>
  <si>
    <t>01746961976</t>
  </si>
  <si>
    <t>CO0804</t>
  </si>
  <si>
    <t>01985393666</t>
  </si>
  <si>
    <t>মোছা: নাছরিন</t>
  </si>
  <si>
    <t>CO0805</t>
  </si>
  <si>
    <t>01324075068</t>
  </si>
  <si>
    <t>মো: ইউনুস আলি / মমিন</t>
  </si>
  <si>
    <t>CO0806</t>
  </si>
  <si>
    <t>সিদ্দিক  হুজুর/ ইউনুস</t>
  </si>
  <si>
    <t>01713783601</t>
  </si>
  <si>
    <t>খাইরুল ইসলাম / রুহুল আমিন</t>
  </si>
  <si>
    <t>CO0809</t>
  </si>
  <si>
    <t>01744760802</t>
  </si>
  <si>
    <t>দৌলতপুর সরকারপাড়া</t>
  </si>
  <si>
    <t>আবেদুর রহমান</t>
  </si>
  <si>
    <t>CO0811</t>
  </si>
  <si>
    <t>01724645730</t>
  </si>
  <si>
    <t>কাঞ্চন / শীল</t>
  </si>
  <si>
    <t>CO0813</t>
  </si>
  <si>
    <t>01752370236</t>
  </si>
  <si>
    <t>লাবু / কটো</t>
  </si>
  <si>
    <t>CO0818</t>
  </si>
  <si>
    <t>জিয়ারুল ইসলাম</t>
  </si>
  <si>
    <t>CO0819</t>
  </si>
  <si>
    <t>দিলিপ  চা দোকান</t>
  </si>
  <si>
    <t>CO0820</t>
  </si>
  <si>
    <t>নতুন পাড়া</t>
  </si>
  <si>
    <t>হুজুর</t>
  </si>
  <si>
    <t>CO0821</t>
  </si>
  <si>
    <t>বোদা</t>
  </si>
  <si>
    <t>রুকুন ভাগিনা</t>
  </si>
  <si>
    <t>CO0825</t>
  </si>
  <si>
    <t>m</t>
  </si>
  <si>
    <t>CO0830</t>
  </si>
  <si>
    <t>সাদ্দাম/ রশিদুল</t>
  </si>
  <si>
    <t>01817667831</t>
  </si>
  <si>
    <t>CO0826</t>
  </si>
  <si>
    <t>CO0831</t>
  </si>
  <si>
    <t>মম</t>
  </si>
  <si>
    <t>d</t>
  </si>
  <si>
    <t>650</t>
  </si>
  <si>
    <t>1100</t>
  </si>
  <si>
    <t>CO0832</t>
  </si>
  <si>
    <r>
      <rPr>
        <b/>
        <sz val="18"/>
        <rFont val="SutonnyMJ"/>
      </rPr>
      <t xml:space="preserve">Av`©k K…lK ZvwjKv
</t>
    </r>
    <r>
      <rPr>
        <b/>
        <sz val="16"/>
        <rFont val="SutonnyMJ"/>
      </rPr>
      <t xml:space="preserve">‡mZz †cw÷mvBWm wjwg‡UW - w`bvRcyi
</t>
    </r>
    <r>
      <rPr>
        <b/>
        <sz val="14"/>
        <rFont val="SutonnyMJ"/>
      </rPr>
      <t>bvg:                                                         ‡UwiUwi:                                          wW‡cv: w`bvRcyi</t>
    </r>
  </si>
  <si>
    <r>
      <rPr>
        <b/>
        <sz val="14"/>
        <rFont val="SutonnyMJ"/>
      </rPr>
      <t>µwgK</t>
    </r>
  </si>
  <si>
    <r>
      <rPr>
        <b/>
        <sz val="14"/>
        <rFont val="SutonnyMJ"/>
      </rPr>
      <t>K…l‡Ki bvg</t>
    </r>
  </si>
  <si>
    <r>
      <rPr>
        <b/>
        <sz val="14"/>
        <rFont val="SutonnyMJ"/>
      </rPr>
      <t>wVKvbv</t>
    </r>
  </si>
  <si>
    <r>
      <rPr>
        <b/>
        <sz val="14"/>
        <rFont val="SutonnyMJ"/>
      </rPr>
      <t>Rwg cwigvb</t>
    </r>
  </si>
  <si>
    <r>
      <rPr>
        <b/>
        <sz val="14"/>
        <rFont val="SutonnyMJ"/>
      </rPr>
      <t>†gvevBj b¤^i</t>
    </r>
  </si>
  <si>
    <t xml:space="preserve">মো: সাইদ </t>
  </si>
  <si>
    <t xml:space="preserve">খাইরুল ইসলাম </t>
  </si>
  <si>
    <t xml:space="preserve">দীপ্তি রাণি  </t>
  </si>
  <si>
    <t>01781047536</t>
  </si>
  <si>
    <t>01737987672</t>
  </si>
  <si>
    <t>01740846865</t>
  </si>
  <si>
    <t>01718949755</t>
  </si>
  <si>
    <t xml:space="preserve">নুর ইসলাম </t>
  </si>
  <si>
    <t>আনিছ</t>
  </si>
  <si>
    <t xml:space="preserve">ভুট্রো  </t>
  </si>
  <si>
    <t>নয়ন</t>
  </si>
  <si>
    <t xml:space="preserve">সাইদুল </t>
  </si>
  <si>
    <t xml:space="preserve">রাশেদ </t>
  </si>
  <si>
    <t xml:space="preserve"> লুৎফর</t>
  </si>
  <si>
    <t xml:space="preserve">আলামিন </t>
  </si>
  <si>
    <t xml:space="preserve">রমজান </t>
  </si>
  <si>
    <t>01737587031</t>
  </si>
  <si>
    <t>01766459182</t>
  </si>
  <si>
    <t>01737475221</t>
  </si>
  <si>
    <t>01713863947</t>
  </si>
  <si>
    <t xml:space="preserve">মানিক </t>
  </si>
  <si>
    <t xml:space="preserve">মামুন </t>
  </si>
  <si>
    <t xml:space="preserve">হান্নান </t>
  </si>
  <si>
    <t xml:space="preserve">শাহিন </t>
  </si>
  <si>
    <t xml:space="preserve">মিলন </t>
  </si>
  <si>
    <t xml:space="preserve">মো: বদিউল </t>
  </si>
  <si>
    <t xml:space="preserve">রফিকুল  </t>
  </si>
  <si>
    <t xml:space="preserve">রিপন </t>
  </si>
  <si>
    <t xml:space="preserve">বিনত রায় </t>
  </si>
  <si>
    <t xml:space="preserve">হাবিবুর </t>
  </si>
  <si>
    <t xml:space="preserve">কাঞ্চন </t>
  </si>
  <si>
    <t xml:space="preserve"> সিঙ্গিয়া</t>
  </si>
  <si>
    <t xml:space="preserve">দুলাল </t>
  </si>
  <si>
    <t xml:space="preserve">খাদেমুল </t>
  </si>
  <si>
    <t xml:space="preserve">লস্করপুর </t>
  </si>
  <si>
    <t xml:space="preserve">হাবুশ পাড়া  </t>
  </si>
  <si>
    <t>জুয়েল</t>
  </si>
  <si>
    <t>CO0827</t>
  </si>
  <si>
    <t>01719199940</t>
  </si>
  <si>
    <t>CO0860</t>
  </si>
  <si>
    <t>CO0829</t>
  </si>
  <si>
    <t>CO0828</t>
  </si>
  <si>
    <t>CO0866</t>
  </si>
  <si>
    <t>জাহিদ /দুলাল হোসেন</t>
  </si>
  <si>
    <t>01713863761</t>
  </si>
  <si>
    <t>CO0865</t>
  </si>
  <si>
    <t>01722658220</t>
  </si>
  <si>
    <t>CO0864</t>
  </si>
  <si>
    <t>আশরাদুল ইসলাম</t>
  </si>
  <si>
    <t>কহরপাড়া</t>
  </si>
  <si>
    <t>01760564758</t>
  </si>
  <si>
    <t>CO0863</t>
  </si>
  <si>
    <t>01794323328</t>
  </si>
  <si>
    <t>CO0862</t>
  </si>
  <si>
    <t>গজেন দাদা</t>
  </si>
  <si>
    <t>29 মাইল, তালপড়া</t>
  </si>
  <si>
    <t>01723182109</t>
  </si>
  <si>
    <t>CO0861</t>
  </si>
  <si>
    <t>মিজানুর রহমান</t>
  </si>
  <si>
    <t>01737620414</t>
  </si>
  <si>
    <t>জাহাঙ্গীর  আলম / রশিদুল</t>
  </si>
  <si>
    <t>01813828566</t>
  </si>
  <si>
    <t>CO0859</t>
  </si>
  <si>
    <t>মজনু বিয়াই</t>
  </si>
  <si>
    <t>CO0858</t>
  </si>
  <si>
    <t>আবু বক্কর / মনসুর</t>
  </si>
  <si>
    <t>সরকার পাড়া , দৌলতপুর</t>
  </si>
  <si>
    <t>01773477405</t>
  </si>
  <si>
    <t>CO0857</t>
  </si>
  <si>
    <t>বাচ্চা বাবু /ভুপেন বাবু</t>
  </si>
  <si>
    <t>01722658222</t>
  </si>
  <si>
    <t>CO0856</t>
  </si>
  <si>
    <t>মামুন (কাপরিয়া)</t>
  </si>
  <si>
    <t>01710384148</t>
  </si>
  <si>
    <t>CO0855</t>
  </si>
  <si>
    <t>CO0854</t>
  </si>
  <si>
    <t>স্বাধীন ভাই</t>
  </si>
  <si>
    <t>01713770815</t>
  </si>
  <si>
    <t>CO0853</t>
  </si>
  <si>
    <t>সুজন রায় মিস্ত্রি</t>
  </si>
  <si>
    <t>01723395849</t>
  </si>
  <si>
    <t>CO0852</t>
  </si>
  <si>
    <t>বাচ্চু কুলি</t>
  </si>
  <si>
    <t>সোনালি পাম্প</t>
  </si>
  <si>
    <t>CO0851</t>
  </si>
  <si>
    <t>মোহাম্মদ আলি (ভ্যান)</t>
  </si>
  <si>
    <t>সিংঙ্গিয়া, মুন্সিপাড়া</t>
  </si>
  <si>
    <t>01780666620</t>
  </si>
  <si>
    <t>CO0850</t>
  </si>
  <si>
    <t>CO0849</t>
  </si>
  <si>
    <t>রাশেদ ( আলু ব্যবসায়ি)</t>
  </si>
  <si>
    <t>01306158265</t>
  </si>
  <si>
    <t>CO0848</t>
  </si>
  <si>
    <t>রহমান (মাছ)</t>
  </si>
  <si>
    <t>CO0847</t>
  </si>
  <si>
    <t>হামিদুল ইসলাম</t>
  </si>
  <si>
    <t>CO0846</t>
  </si>
  <si>
    <t>ভুট্রো মিস্ত্রি</t>
  </si>
  <si>
    <t>01737188835</t>
  </si>
  <si>
    <t>CO0845</t>
  </si>
  <si>
    <t>শরিফ</t>
  </si>
  <si>
    <t>01724489458</t>
  </si>
  <si>
    <t>CO0844</t>
  </si>
  <si>
    <t>নুর ইসলাম / বাবুল মেম্বার চাচা</t>
  </si>
  <si>
    <t>CO0843</t>
  </si>
  <si>
    <t>01728706482</t>
  </si>
  <si>
    <t>CO0842</t>
  </si>
  <si>
    <t>নুরুল আমিন (বিডিআর)</t>
  </si>
  <si>
    <t>01724552810</t>
  </si>
  <si>
    <t>CO0841</t>
  </si>
  <si>
    <t>ফজলু মামা</t>
  </si>
  <si>
    <t>01716461727</t>
  </si>
  <si>
    <t>CO0840</t>
  </si>
  <si>
    <t>CO0839</t>
  </si>
  <si>
    <t>ফয়জুল ইসলাম</t>
  </si>
  <si>
    <t>01786818445</t>
  </si>
  <si>
    <t>CO0838</t>
  </si>
  <si>
    <t>গোবিন্দ্র / সাত্তার</t>
  </si>
  <si>
    <t>ধনগাও</t>
  </si>
  <si>
    <t>01325008930</t>
  </si>
  <si>
    <t>CO0837</t>
  </si>
  <si>
    <t>01737070515</t>
  </si>
  <si>
    <t>CO0836</t>
  </si>
  <si>
    <t>গৌরীপুর স্কুল পাড়া</t>
  </si>
  <si>
    <t>01814411378</t>
  </si>
  <si>
    <t>CO0835</t>
  </si>
  <si>
    <t>লস্করপুর বড় কুমারী</t>
  </si>
  <si>
    <t>01707462845</t>
  </si>
  <si>
    <t>CO0834</t>
  </si>
  <si>
    <t>তুলেশ রায়</t>
  </si>
  <si>
    <t>গৌরীপুর, দুলুয়াপাড়া</t>
  </si>
  <si>
    <t>CO0833</t>
  </si>
  <si>
    <t>খাদেমুল</t>
  </si>
  <si>
    <t>সরকারপাড়া</t>
  </si>
  <si>
    <t>01757691258</t>
  </si>
  <si>
    <t>দমাশু</t>
  </si>
  <si>
    <t>01749199372</t>
  </si>
  <si>
    <t>সেলিম সাহেব</t>
  </si>
  <si>
    <t>01710718414</t>
  </si>
  <si>
    <t>নুরুল ইসলাম</t>
  </si>
  <si>
    <t>01621024633</t>
  </si>
  <si>
    <t>শ্রী: চিত্র মোহনী</t>
  </si>
  <si>
    <t>01740819332</t>
  </si>
  <si>
    <t>মাহফুজ ভাই</t>
  </si>
  <si>
    <t>01774232974</t>
  </si>
  <si>
    <t>কাজল ভাই</t>
  </si>
  <si>
    <t>কালীতলা</t>
  </si>
  <si>
    <t>01929962515</t>
  </si>
  <si>
    <t>Last Check</t>
  </si>
  <si>
    <t xml:space="preserve"> 01755171282</t>
  </si>
  <si>
    <t xml:space="preserve">  01745623020</t>
  </si>
  <si>
    <t xml:space="preserve">  01713785330</t>
  </si>
  <si>
    <t xml:space="preserve">  01718617420</t>
  </si>
  <si>
    <t>Out of Sheet</t>
  </si>
  <si>
    <t xml:space="preserve">  01701304053</t>
  </si>
  <si>
    <t xml:space="preserve">  01728911729</t>
  </si>
  <si>
    <t xml:space="preserve">  01712994195</t>
  </si>
  <si>
    <t>রবিউল ইসলাম টিপু</t>
  </si>
  <si>
    <t xml:space="preserve">  01725387083</t>
  </si>
  <si>
    <t>soft fee: 2000</t>
  </si>
  <si>
    <t xml:space="preserve">  01767408317</t>
  </si>
  <si>
    <t>আ: কুদ্দুস</t>
  </si>
  <si>
    <t xml:space="preserve">  01786795273</t>
  </si>
  <si>
    <t>মকসেদুল ইসলাম</t>
  </si>
  <si>
    <t>CO0579</t>
  </si>
  <si>
    <t>বিপেন মাস্টার</t>
  </si>
  <si>
    <t>সাত্তার/ আক্তারুল</t>
  </si>
  <si>
    <t xml:space="preserve">  01773321494</t>
  </si>
  <si>
    <t>save</t>
  </si>
  <si>
    <t xml:space="preserve">  01770874820</t>
  </si>
  <si>
    <t>CO0659</t>
  </si>
  <si>
    <t xml:space="preserve">  01743210680</t>
  </si>
  <si>
    <t>CO0679</t>
  </si>
  <si>
    <t>CO0688</t>
  </si>
  <si>
    <t>CO0691</t>
  </si>
  <si>
    <t>CO0701</t>
  </si>
  <si>
    <t>CO0702</t>
  </si>
  <si>
    <t>CO0703</t>
  </si>
  <si>
    <t>01766393665</t>
  </si>
  <si>
    <t>CO0736</t>
  </si>
  <si>
    <t>CO0761</t>
  </si>
  <si>
    <t>CO0873</t>
  </si>
  <si>
    <t>স্বপন / নুরল আমিন</t>
  </si>
  <si>
    <t>01310199953</t>
  </si>
  <si>
    <t>CO0872</t>
  </si>
  <si>
    <t>জগদিশ রায়/ বিজয় ভ্যান</t>
  </si>
  <si>
    <t>লস্করপুর চনকালী</t>
  </si>
  <si>
    <t>01773449992</t>
  </si>
  <si>
    <t>CO0871</t>
  </si>
  <si>
    <t>01723482432</t>
  </si>
  <si>
    <t>CO0870</t>
  </si>
  <si>
    <t>01728027200</t>
  </si>
  <si>
    <t>CO0869</t>
  </si>
  <si>
    <t>শাহজাহান ইসলাম</t>
  </si>
  <si>
    <t>01762114728</t>
  </si>
  <si>
    <t>CO0868</t>
  </si>
  <si>
    <t>জামাল ভাই (ভ্যান)</t>
  </si>
  <si>
    <t>01773193133</t>
  </si>
  <si>
    <t>CO0867</t>
  </si>
  <si>
    <t>01738375314</t>
  </si>
  <si>
    <t>New Sale</t>
  </si>
  <si>
    <t>CO0879</t>
  </si>
  <si>
    <t>CO0874</t>
  </si>
  <si>
    <t>CO0886</t>
  </si>
  <si>
    <t>আমেশ্বর রায়</t>
  </si>
  <si>
    <t>01773046047</t>
  </si>
  <si>
    <t>CO0885</t>
  </si>
  <si>
    <t>আসাদ</t>
  </si>
  <si>
    <t>01751428599</t>
  </si>
  <si>
    <t>CO0884</t>
  </si>
  <si>
    <t>আবুল হোসেন</t>
  </si>
  <si>
    <t>01720304243</t>
  </si>
  <si>
    <t>CO0883</t>
  </si>
  <si>
    <t>নারায়ন রায়</t>
  </si>
  <si>
    <t>বড় খোচাবাড়ি, আদিবাসি মার্কেট</t>
  </si>
  <si>
    <t>01738173217</t>
  </si>
  <si>
    <t>CO0882</t>
  </si>
  <si>
    <t>পরেশ চন্দ্র</t>
  </si>
  <si>
    <t>01756492149</t>
  </si>
  <si>
    <t>CO0881</t>
  </si>
  <si>
    <t>পোকাতি , সেন্টারের হাটঁ</t>
  </si>
  <si>
    <t>01761303275</t>
  </si>
  <si>
    <t>CO0880</t>
  </si>
  <si>
    <t>আবেদুল</t>
  </si>
  <si>
    <t>01717194021</t>
  </si>
  <si>
    <t>বদিউল ইসলাম / সেলিম</t>
  </si>
  <si>
    <t>29 মাইল ধন্দোগাও</t>
  </si>
  <si>
    <t>01334112662</t>
  </si>
  <si>
    <t>CO0878</t>
  </si>
  <si>
    <t>আনছারুল ইসলাম</t>
  </si>
  <si>
    <t>01740054270</t>
  </si>
  <si>
    <t>CO0877</t>
  </si>
  <si>
    <t>আতাউর রহমান</t>
  </si>
  <si>
    <t>01721568219</t>
  </si>
  <si>
    <t>CO0876</t>
  </si>
  <si>
    <t>কমল কিসমো / সাবু ভাই</t>
  </si>
  <si>
    <t>01774648550</t>
  </si>
  <si>
    <t>CO0875</t>
  </si>
  <si>
    <t>মনিরুল ইসলাম</t>
  </si>
  <si>
    <t>01705548677</t>
  </si>
  <si>
    <t>মো: সিরাজুল ইসলাম</t>
  </si>
  <si>
    <t>01712543739</t>
  </si>
  <si>
    <t>zero Balance</t>
  </si>
  <si>
    <t xml:space="preserve">ননী গোপাল </t>
  </si>
  <si>
    <t>সাকিব</t>
  </si>
  <si>
    <t>গুফরান</t>
  </si>
  <si>
    <t>01308148214</t>
  </si>
  <si>
    <t>Data not found</t>
  </si>
  <si>
    <t>জেম এগ্রি সেন্টার</t>
  </si>
  <si>
    <t>01743346998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</si>
</sst>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&quot;£&quot;#,##0.00"/>
  </numFmts>
  <fonts count="40">
    <font>
      <sz val="11"/>
      <name val="Calibri"/>
    </font>
    <font>
      <b/>
      <sz val="14"/>
      <name val="Calibri"/>
      <family val="2"/>
    </font>
    <font>
      <sz val="14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sz val="14"/>
      <color rgb="FF121926"/>
      <name val="Arial"/>
      <family val="2"/>
    </font>
    <font>
      <b/>
      <u/>
      <sz val="14"/>
      <name val="Calibri"/>
      <family val="2"/>
    </font>
    <font>
      <sz val="14"/>
      <color rgb="FFFF0000"/>
      <name val="Calibri"/>
      <family val="2"/>
    </font>
    <font>
      <sz val="12"/>
      <name val="Calibri"/>
      <family val="2"/>
    </font>
    <font>
      <sz val="11"/>
      <color rgb="FF121926"/>
      <name val="Arial"/>
      <family val="2"/>
    </font>
    <font>
      <sz val="10"/>
      <color rgb="FF333333"/>
      <name val="Droid Sans"/>
    </font>
    <font>
      <sz val="14"/>
      <color theme="0"/>
      <name val="Calibri"/>
      <family val="2"/>
    </font>
    <font>
      <sz val="11"/>
      <color theme="0"/>
      <name val="Arial"/>
      <family val="2"/>
    </font>
    <font>
      <b/>
      <sz val="16"/>
      <color theme="0"/>
      <name val="Calibri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1"/>
      <color rgb="FF777777"/>
      <name val="Arial"/>
      <family val="2"/>
    </font>
    <font>
      <b/>
      <sz val="11"/>
      <color rgb="FF121926"/>
      <name val="Arial"/>
      <family val="2"/>
    </font>
    <font>
      <b/>
      <sz val="11"/>
      <name val="Calibri"/>
      <family val="2"/>
    </font>
    <font>
      <sz val="14"/>
      <color theme="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9"/>
      <color rgb="FFF5365C"/>
      <name val="Arial"/>
      <family val="2"/>
    </font>
    <font>
      <sz val="11"/>
      <color rgb="FF000000"/>
      <name val="Arial"/>
      <family val="2"/>
    </font>
    <font>
      <sz val="11"/>
      <color theme="3" tint="0.39997558519241921"/>
      <name val="Arial"/>
      <family val="2"/>
    </font>
    <font>
      <sz val="14"/>
      <color rgb="FF000000"/>
      <name val="Arial"/>
      <family val="2"/>
    </font>
    <font>
      <u/>
      <sz val="18"/>
      <name val="Calibri"/>
      <family val="2"/>
    </font>
    <font>
      <sz val="14"/>
      <color rgb="FF777777"/>
      <name val="Arial"/>
      <family val="2"/>
    </font>
    <font>
      <sz val="14"/>
      <color rgb="FFFF0000"/>
      <name val="Arial"/>
      <family val="2"/>
    </font>
    <font>
      <sz val="14"/>
      <color theme="0"/>
      <name val="Arial"/>
      <family val="2"/>
    </font>
    <font>
      <b/>
      <sz val="14"/>
      <color theme="0"/>
      <name val="Calibri"/>
      <family val="2"/>
    </font>
    <font>
      <b/>
      <sz val="10"/>
      <name val="SutonnyMJ"/>
    </font>
    <font>
      <b/>
      <sz val="18"/>
      <name val="SutonnyMJ"/>
    </font>
    <font>
      <b/>
      <sz val="16"/>
      <name val="SutonnyMJ"/>
    </font>
    <font>
      <b/>
      <sz val="14"/>
      <name val="SutonnyMJ"/>
    </font>
    <font>
      <sz val="16"/>
      <color rgb="FFFF0000"/>
      <name val="Calibri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4F4F4"/>
      </left>
      <right style="medium">
        <color rgb="FFF4F4F4"/>
      </right>
      <top/>
      <bottom style="medium">
        <color rgb="FFF4F4F4"/>
      </bottom>
      <diagonal/>
    </border>
    <border>
      <left/>
      <right style="medium">
        <color rgb="FFF4F4F4"/>
      </right>
      <top/>
      <bottom style="medium">
        <color rgb="FFF4F4F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4">
    <xf numFmtId="0" fontId="0" fillId="0" borderId="0" xfId="0" applyFont="1" applyFill="1" applyBorder="1"/>
    <xf numFmtId="0" fontId="2" fillId="0" borderId="0" xfId="0" applyFont="1" applyFill="1" applyBorder="1"/>
    <xf numFmtId="1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4" fontId="2" fillId="0" borderId="1" xfId="0" applyNumberFormat="1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2" fontId="3" fillId="0" borderId="1" xfId="0" applyNumberFormat="1" applyFont="1" applyFill="1" applyBorder="1" applyAlignment="1">
      <alignment vertical="top"/>
    </xf>
    <xf numFmtId="1" fontId="3" fillId="0" borderId="1" xfId="0" applyNumberFormat="1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2" fontId="2" fillId="0" borderId="1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164" fontId="3" fillId="0" borderId="1" xfId="0" applyNumberFormat="1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164" fontId="2" fillId="0" borderId="1" xfId="0" applyNumberFormat="1" applyFont="1" applyFill="1" applyBorder="1"/>
    <xf numFmtId="164" fontId="4" fillId="0" borderId="1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5" fillId="0" borderId="1" xfId="0" applyNumberFormat="1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164" fontId="4" fillId="0" borderId="0" xfId="0" applyNumberFormat="1" applyFont="1" applyFill="1" applyBorder="1"/>
    <xf numFmtId="1" fontId="4" fillId="0" borderId="0" xfId="0" applyNumberFormat="1" applyFont="1" applyFill="1" applyBorder="1"/>
    <xf numFmtId="164" fontId="2" fillId="0" borderId="1" xfId="0" applyNumberFormat="1" applyFont="1" applyFill="1" applyBorder="1" applyAlignment="1">
      <alignment vertical="top"/>
    </xf>
    <xf numFmtId="164" fontId="3" fillId="0" borderId="1" xfId="0" applyNumberFormat="1" applyFont="1" applyFill="1" applyBorder="1" applyAlignment="1">
      <alignment vertical="top"/>
    </xf>
    <xf numFmtId="164" fontId="5" fillId="0" borderId="1" xfId="0" applyNumberFormat="1" applyFont="1" applyFill="1" applyBorder="1" applyAlignment="1">
      <alignment vertical="top"/>
    </xf>
    <xf numFmtId="164" fontId="4" fillId="0" borderId="1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6" fontId="2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7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6" fontId="7" fillId="2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 indent="1"/>
    </xf>
    <xf numFmtId="4" fontId="5" fillId="0" borderId="1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3" fontId="5" fillId="0" borderId="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9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7" fillId="0" borderId="0" xfId="0" applyFont="1" applyFill="1" applyBorder="1"/>
    <xf numFmtId="0" fontId="18" fillId="0" borderId="0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/>
    <xf numFmtId="0" fontId="2" fillId="0" borderId="0" xfId="0" applyFont="1" applyFill="1" applyBorder="1" applyAlignment="1"/>
    <xf numFmtId="0" fontId="19" fillId="0" borderId="0" xfId="0" applyFont="1" applyFill="1" applyBorder="1"/>
    <xf numFmtId="3" fontId="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5" fillId="0" borderId="1" xfId="0" applyFont="1" applyFill="1" applyBorder="1"/>
    <xf numFmtId="0" fontId="0" fillId="0" borderId="1" xfId="0" applyFont="1" applyFill="1" applyBorder="1"/>
    <xf numFmtId="0" fontId="9" fillId="0" borderId="1" xfId="0" applyFont="1" applyFill="1" applyBorder="1"/>
    <xf numFmtId="0" fontId="1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2" borderId="0" xfId="0" applyFont="1" applyFill="1" applyBorder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1" fontId="1" fillId="0" borderId="4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vertical="center"/>
    </xf>
    <xf numFmtId="1" fontId="3" fillId="0" borderId="4" xfId="0" applyNumberFormat="1" applyFont="1" applyFill="1" applyBorder="1" applyAlignment="1">
      <alignment vertical="center"/>
    </xf>
    <xf numFmtId="1" fontId="3" fillId="0" borderId="5" xfId="0" applyNumberFormat="1" applyFont="1" applyFill="1" applyBorder="1" applyAlignment="1">
      <alignment vertical="center"/>
    </xf>
    <xf numFmtId="1" fontId="3" fillId="0" borderId="6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4" fontId="15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4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6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0" fillId="0" borderId="0" xfId="0" applyFont="1" applyFill="1" applyBorder="1"/>
    <xf numFmtId="1" fontId="0" fillId="0" borderId="0" xfId="0" applyNumberFormat="1" applyFont="1" applyFill="1" applyBorder="1"/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64" fontId="21" fillId="0" borderId="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5" fillId="0" borderId="1" xfId="0" applyFont="1" applyFill="1" applyBorder="1"/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wrapText="1"/>
    </xf>
    <xf numFmtId="0" fontId="4" fillId="0" borderId="9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0" fillId="0" borderId="10" xfId="0" applyFont="1" applyFill="1" applyBorder="1"/>
    <xf numFmtId="0" fontId="1" fillId="0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4" fontId="0" fillId="0" borderId="0" xfId="0" applyNumberFormat="1" applyFont="1" applyFill="1" applyBorder="1"/>
    <xf numFmtId="4" fontId="2" fillId="0" borderId="0" xfId="0" applyNumberFormat="1" applyFont="1" applyFill="1" applyBorder="1"/>
    <xf numFmtId="0" fontId="5" fillId="0" borderId="5" xfId="0" applyFont="1" applyFill="1" applyBorder="1" applyAlignment="1">
      <alignment horizontal="center" vertical="center"/>
    </xf>
    <xf numFmtId="0" fontId="23" fillId="0" borderId="0" xfId="0" applyFont="1" applyFill="1" applyBorder="1"/>
    <xf numFmtId="4" fontId="24" fillId="0" borderId="0" xfId="0" applyNumberFormat="1" applyFont="1" applyFill="1" applyBorder="1"/>
    <xf numFmtId="0" fontId="9" fillId="2" borderId="0" xfId="0" applyFont="1" applyFill="1" applyBorder="1"/>
    <xf numFmtId="14" fontId="0" fillId="0" borderId="0" xfId="0" applyNumberFormat="1" applyFont="1" applyFill="1" applyBorder="1"/>
    <xf numFmtId="0" fontId="25" fillId="0" borderId="0" xfId="0" applyFont="1" applyFill="1" applyBorder="1"/>
    <xf numFmtId="0" fontId="15" fillId="2" borderId="0" xfId="0" applyFont="1" applyFill="1" applyBorder="1"/>
    <xf numFmtId="0" fontId="23" fillId="2" borderId="0" xfId="0" applyFont="1" applyFill="1" applyBorder="1"/>
    <xf numFmtId="0" fontId="26" fillId="2" borderId="0" xfId="0" applyFont="1" applyFill="1" applyBorder="1"/>
    <xf numFmtId="0" fontId="0" fillId="0" borderId="0" xfId="0"/>
    <xf numFmtId="0" fontId="9" fillId="0" borderId="0" xfId="0" applyFont="1"/>
    <xf numFmtId="0" fontId="7" fillId="2" borderId="1" xfId="0" applyFont="1" applyFill="1" applyBorder="1" applyAlignment="1">
      <alignment horizontal="center"/>
    </xf>
    <xf numFmtId="0" fontId="17" fillId="2" borderId="0" xfId="0" applyFont="1" applyFill="1" applyBorder="1"/>
    <xf numFmtId="0" fontId="0" fillId="2" borderId="0" xfId="0" applyFill="1"/>
    <xf numFmtId="0" fontId="28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top" wrapText="1"/>
    </xf>
    <xf numFmtId="14" fontId="23" fillId="0" borderId="0" xfId="0" applyNumberFormat="1" applyFont="1" applyFill="1" applyBorder="1"/>
    <xf numFmtId="0" fontId="7" fillId="0" borderId="1" xfId="0" applyFont="1" applyFill="1" applyBorder="1"/>
    <xf numFmtId="14" fontId="7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6" fillId="0" borderId="14" xfId="0" applyFont="1" applyFill="1" applyBorder="1" applyAlignment="1">
      <alignment horizontal="left" vertical="center" wrapText="1"/>
    </xf>
    <xf numFmtId="0" fontId="36" fillId="0" borderId="14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left" vertical="center" wrapText="1"/>
    </xf>
    <xf numFmtId="0" fontId="9" fillId="5" borderId="2" xfId="0" applyFont="1" applyFill="1" applyBorder="1" applyAlignment="1">
      <alignment vertical="top" wrapText="1"/>
    </xf>
    <xf numFmtId="0" fontId="9" fillId="5" borderId="3" xfId="0" applyFont="1" applyFill="1" applyBorder="1" applyAlignment="1">
      <alignment vertical="top" wrapTex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4" fontId="7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left" vertical="center"/>
    </xf>
    <xf numFmtId="0" fontId="30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left" vertical="center"/>
    </xf>
    <xf numFmtId="0" fontId="37" fillId="0" borderId="0" xfId="0" applyFont="1" applyFill="1" applyBorder="1"/>
    <xf numFmtId="14" fontId="37" fillId="0" borderId="0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4" fontId="2" fillId="3" borderId="0" xfId="0" applyNumberFormat="1" applyFont="1" applyFill="1" applyBorder="1" applyAlignment="1">
      <alignment horizontal="left" vertical="center"/>
    </xf>
    <xf numFmtId="16" fontId="2" fillId="3" borderId="0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/>
    </xf>
    <xf numFmtId="3" fontId="2" fillId="8" borderId="1" xfId="0" applyNumberFormat="1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49" fontId="2" fillId="9" borderId="1" xfId="0" applyNumberFormat="1" applyFont="1" applyFill="1" applyBorder="1" applyAlignment="1">
      <alignment horizontal="left" vertical="center"/>
    </xf>
    <xf numFmtId="3" fontId="2" fillId="9" borderId="1" xfId="0" applyNumberFormat="1" applyFont="1" applyFill="1" applyBorder="1" applyAlignment="1">
      <alignment horizontal="left" vertical="center"/>
    </xf>
    <xf numFmtId="164" fontId="2" fillId="9" borderId="1" xfId="0" applyNumberFormat="1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49" fontId="2" fillId="10" borderId="1" xfId="0" applyNumberFormat="1" applyFont="1" applyFill="1" applyBorder="1" applyAlignment="1">
      <alignment horizontal="left" vertical="center"/>
    </xf>
    <xf numFmtId="3" fontId="2" fillId="10" borderId="1" xfId="0" applyNumberFormat="1" applyFont="1" applyFill="1" applyBorder="1" applyAlignment="1">
      <alignment horizontal="left" vertical="center"/>
    </xf>
    <xf numFmtId="164" fontId="2" fillId="10" borderId="1" xfId="0" applyNumberFormat="1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49" fontId="2" fillId="11" borderId="1" xfId="0" applyNumberFormat="1" applyFont="1" applyFill="1" applyBorder="1" applyAlignment="1">
      <alignment horizontal="left" vertical="center"/>
    </xf>
    <xf numFmtId="3" fontId="2" fillId="11" borderId="1" xfId="0" applyNumberFormat="1" applyFont="1" applyFill="1" applyBorder="1" applyAlignment="1">
      <alignment horizontal="left" vertical="center"/>
    </xf>
    <xf numFmtId="164" fontId="2" fillId="11" borderId="1" xfId="0" applyNumberFormat="1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49" fontId="2" fillId="12" borderId="1" xfId="0" applyNumberFormat="1" applyFont="1" applyFill="1" applyBorder="1" applyAlignment="1">
      <alignment horizontal="left" vertical="center"/>
    </xf>
    <xf numFmtId="3" fontId="2" fillId="12" borderId="1" xfId="0" applyNumberFormat="1" applyFont="1" applyFill="1" applyBorder="1" applyAlignment="1">
      <alignment horizontal="left" vertical="center"/>
    </xf>
    <xf numFmtId="164" fontId="2" fillId="12" borderId="1" xfId="0" applyNumberFormat="1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49" fontId="2" fillId="13" borderId="1" xfId="0" applyNumberFormat="1" applyFont="1" applyFill="1" applyBorder="1" applyAlignment="1">
      <alignment horizontal="left" vertical="center"/>
    </xf>
    <xf numFmtId="3" fontId="2" fillId="13" borderId="1" xfId="0" applyNumberFormat="1" applyFont="1" applyFill="1" applyBorder="1" applyAlignment="1">
      <alignment horizontal="left" vertical="center"/>
    </xf>
    <xf numFmtId="164" fontId="2" fillId="13" borderId="1" xfId="0" applyNumberFormat="1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3" fontId="5" fillId="13" borderId="1" xfId="0" applyNumberFormat="1" applyFont="1" applyFill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49" fontId="2" fillId="14" borderId="1" xfId="0" applyNumberFormat="1" applyFont="1" applyFill="1" applyBorder="1" applyAlignment="1">
      <alignment horizontal="left" vertical="center"/>
    </xf>
    <xf numFmtId="3" fontId="2" fillId="14" borderId="1" xfId="0" applyNumberFormat="1" applyFont="1" applyFill="1" applyBorder="1" applyAlignment="1">
      <alignment horizontal="left" vertical="center"/>
    </xf>
    <xf numFmtId="164" fontId="2" fillId="14" borderId="1" xfId="0" applyNumberFormat="1" applyFont="1" applyFill="1" applyBorder="1" applyAlignment="1">
      <alignment horizontal="left" vertical="center"/>
    </xf>
    <xf numFmtId="0" fontId="2" fillId="14" borderId="0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49" fontId="2" fillId="15" borderId="1" xfId="0" applyNumberFormat="1" applyFont="1" applyFill="1" applyBorder="1" applyAlignment="1">
      <alignment horizontal="left" vertical="center"/>
    </xf>
    <xf numFmtId="3" fontId="2" fillId="15" borderId="1" xfId="0" applyNumberFormat="1" applyFont="1" applyFill="1" applyBorder="1" applyAlignment="1">
      <alignment horizontal="left" vertical="center"/>
    </xf>
    <xf numFmtId="164" fontId="2" fillId="15" borderId="1" xfId="0" applyNumberFormat="1" applyFont="1" applyFill="1" applyBorder="1" applyAlignment="1">
      <alignment horizontal="left" vertical="center"/>
    </xf>
    <xf numFmtId="0" fontId="2" fillId="15" borderId="0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49" fontId="2" fillId="16" borderId="1" xfId="0" applyNumberFormat="1" applyFont="1" applyFill="1" applyBorder="1" applyAlignment="1">
      <alignment horizontal="left" vertical="center"/>
    </xf>
    <xf numFmtId="3" fontId="2" fillId="16" borderId="1" xfId="0" applyNumberFormat="1" applyFont="1" applyFill="1" applyBorder="1" applyAlignment="1">
      <alignment horizontal="left" vertical="center"/>
    </xf>
    <xf numFmtId="164" fontId="2" fillId="16" borderId="1" xfId="0" applyNumberFormat="1" applyFont="1" applyFill="1" applyBorder="1" applyAlignment="1">
      <alignment horizontal="left" vertical="center"/>
    </xf>
    <xf numFmtId="0" fontId="2" fillId="16" borderId="0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49" fontId="2" fillId="17" borderId="1" xfId="0" applyNumberFormat="1" applyFont="1" applyFill="1" applyBorder="1" applyAlignment="1">
      <alignment horizontal="left" vertical="center"/>
    </xf>
    <xf numFmtId="3" fontId="2" fillId="17" borderId="1" xfId="0" applyNumberFormat="1" applyFont="1" applyFill="1" applyBorder="1" applyAlignment="1">
      <alignment horizontal="left" vertical="center"/>
    </xf>
    <xf numFmtId="164" fontId="2" fillId="17" borderId="1" xfId="0" applyNumberFormat="1" applyFont="1" applyFill="1" applyBorder="1" applyAlignment="1">
      <alignment horizontal="left" vertical="center"/>
    </xf>
    <xf numFmtId="0" fontId="2" fillId="17" borderId="0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49" fontId="2" fillId="18" borderId="1" xfId="0" applyNumberFormat="1" applyFont="1" applyFill="1" applyBorder="1" applyAlignment="1">
      <alignment horizontal="left" vertical="center"/>
    </xf>
    <xf numFmtId="3" fontId="2" fillId="18" borderId="1" xfId="0" applyNumberFormat="1" applyFont="1" applyFill="1" applyBorder="1" applyAlignment="1">
      <alignment horizontal="left" vertical="center"/>
    </xf>
    <xf numFmtId="164" fontId="2" fillId="18" borderId="1" xfId="0" applyNumberFormat="1" applyFont="1" applyFill="1" applyBorder="1" applyAlignment="1">
      <alignment horizontal="left" vertical="center"/>
    </xf>
    <xf numFmtId="0" fontId="2" fillId="18" borderId="0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49" fontId="2" fillId="19" borderId="1" xfId="0" applyNumberFormat="1" applyFont="1" applyFill="1" applyBorder="1" applyAlignment="1">
      <alignment horizontal="left" vertical="center"/>
    </xf>
    <xf numFmtId="3" fontId="2" fillId="19" borderId="1" xfId="0" applyNumberFormat="1" applyFont="1" applyFill="1" applyBorder="1" applyAlignment="1">
      <alignment horizontal="left" vertical="center"/>
    </xf>
    <xf numFmtId="164" fontId="2" fillId="19" borderId="1" xfId="0" applyNumberFormat="1" applyFont="1" applyFill="1" applyBorder="1" applyAlignment="1">
      <alignment horizontal="left" vertical="center"/>
    </xf>
    <xf numFmtId="0" fontId="2" fillId="19" borderId="0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49" fontId="2" fillId="20" borderId="1" xfId="0" applyNumberFormat="1" applyFont="1" applyFill="1" applyBorder="1" applyAlignment="1">
      <alignment horizontal="left" vertical="center"/>
    </xf>
    <xf numFmtId="3" fontId="2" fillId="20" borderId="1" xfId="0" applyNumberFormat="1" applyFont="1" applyFill="1" applyBorder="1" applyAlignment="1">
      <alignment horizontal="left" vertical="center"/>
    </xf>
    <xf numFmtId="164" fontId="2" fillId="20" borderId="1" xfId="0" applyNumberFormat="1" applyFont="1" applyFill="1" applyBorder="1" applyAlignment="1">
      <alignment horizontal="left" vertical="center"/>
    </xf>
    <xf numFmtId="0" fontId="2" fillId="20" borderId="0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49" fontId="2" fillId="21" borderId="1" xfId="0" applyNumberFormat="1" applyFont="1" applyFill="1" applyBorder="1" applyAlignment="1">
      <alignment horizontal="left" vertical="center"/>
    </xf>
    <xf numFmtId="3" fontId="2" fillId="21" borderId="1" xfId="0" applyNumberFormat="1" applyFont="1" applyFill="1" applyBorder="1" applyAlignment="1">
      <alignment horizontal="left" vertical="center"/>
    </xf>
    <xf numFmtId="164" fontId="2" fillId="21" borderId="1" xfId="0" applyNumberFormat="1" applyFont="1" applyFill="1" applyBorder="1" applyAlignment="1">
      <alignment horizontal="left" vertical="center"/>
    </xf>
    <xf numFmtId="0" fontId="2" fillId="21" borderId="0" xfId="0" applyFont="1" applyFill="1" applyBorder="1" applyAlignment="1">
      <alignment horizontal="left" vertical="center"/>
    </xf>
    <xf numFmtId="1" fontId="2" fillId="17" borderId="1" xfId="0" applyNumberFormat="1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left" vertical="center"/>
    </xf>
    <xf numFmtId="49" fontId="2" fillId="22" borderId="1" xfId="0" applyNumberFormat="1" applyFont="1" applyFill="1" applyBorder="1" applyAlignment="1">
      <alignment horizontal="left" vertical="center"/>
    </xf>
    <xf numFmtId="3" fontId="2" fillId="22" borderId="1" xfId="0" applyNumberFormat="1" applyFont="1" applyFill="1" applyBorder="1" applyAlignment="1">
      <alignment horizontal="left" vertical="center"/>
    </xf>
    <xf numFmtId="164" fontId="2" fillId="22" borderId="1" xfId="0" applyNumberFormat="1" applyFont="1" applyFill="1" applyBorder="1" applyAlignment="1">
      <alignment horizontal="left" vertical="center"/>
    </xf>
    <xf numFmtId="0" fontId="2" fillId="22" borderId="0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49" fontId="2" fillId="23" borderId="1" xfId="0" applyNumberFormat="1" applyFont="1" applyFill="1" applyBorder="1" applyAlignment="1">
      <alignment horizontal="left" vertical="center"/>
    </xf>
    <xf numFmtId="3" fontId="2" fillId="23" borderId="1" xfId="0" applyNumberFormat="1" applyFont="1" applyFill="1" applyBorder="1" applyAlignment="1">
      <alignment horizontal="left" vertical="center"/>
    </xf>
    <xf numFmtId="164" fontId="2" fillId="23" borderId="1" xfId="0" applyNumberFormat="1" applyFont="1" applyFill="1" applyBorder="1" applyAlignment="1">
      <alignment horizontal="left" vertical="center"/>
    </xf>
    <xf numFmtId="0" fontId="2" fillId="23" borderId="0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 wrapText="1"/>
    </xf>
    <xf numFmtId="0" fontId="4" fillId="20" borderId="0" xfId="0" applyFont="1" applyFill="1" applyBorder="1"/>
    <xf numFmtId="0" fontId="2" fillId="24" borderId="1" xfId="0" applyFont="1" applyFill="1" applyBorder="1" applyAlignment="1">
      <alignment horizontal="left" vertical="center"/>
    </xf>
    <xf numFmtId="49" fontId="2" fillId="24" borderId="1" xfId="0" applyNumberFormat="1" applyFont="1" applyFill="1" applyBorder="1" applyAlignment="1">
      <alignment horizontal="left" vertical="center"/>
    </xf>
    <xf numFmtId="3" fontId="2" fillId="24" borderId="1" xfId="0" applyNumberFormat="1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left" vertical="center"/>
    </xf>
    <xf numFmtId="49" fontId="2" fillId="25" borderId="1" xfId="0" applyNumberFormat="1" applyFont="1" applyFill="1" applyBorder="1" applyAlignment="1">
      <alignment horizontal="left" vertical="center"/>
    </xf>
    <xf numFmtId="3" fontId="2" fillId="25" borderId="1" xfId="0" applyNumberFormat="1" applyFont="1" applyFill="1" applyBorder="1" applyAlignment="1">
      <alignment horizontal="left" vertical="center"/>
    </xf>
    <xf numFmtId="164" fontId="2" fillId="25" borderId="1" xfId="0" applyNumberFormat="1" applyFont="1" applyFill="1" applyBorder="1" applyAlignment="1">
      <alignment horizontal="left" vertical="center"/>
    </xf>
    <xf numFmtId="0" fontId="2" fillId="25" borderId="0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left" vertical="center"/>
    </xf>
    <xf numFmtId="49" fontId="2" fillId="26" borderId="1" xfId="0" applyNumberFormat="1" applyFont="1" applyFill="1" applyBorder="1" applyAlignment="1">
      <alignment horizontal="left" vertical="center"/>
    </xf>
    <xf numFmtId="3" fontId="2" fillId="26" borderId="1" xfId="0" applyNumberFormat="1" applyFont="1" applyFill="1" applyBorder="1" applyAlignment="1">
      <alignment horizontal="left" vertical="center"/>
    </xf>
    <xf numFmtId="164" fontId="2" fillId="26" borderId="1" xfId="0" applyNumberFormat="1" applyFont="1" applyFill="1" applyBorder="1" applyAlignment="1">
      <alignment horizontal="left" vertical="center"/>
    </xf>
    <xf numFmtId="0" fontId="2" fillId="26" borderId="0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3" fontId="5" fillId="20" borderId="1" xfId="0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 wrapText="1"/>
    </xf>
    <xf numFmtId="0" fontId="21" fillId="21" borderId="1" xfId="0" applyFont="1" applyFill="1" applyBorder="1" applyAlignment="1">
      <alignment horizontal="left" vertical="center"/>
    </xf>
    <xf numFmtId="0" fontId="21" fillId="21" borderId="1" xfId="0" applyFont="1" applyFill="1" applyBorder="1" applyAlignment="1">
      <alignment horizontal="left" vertical="center" wrapText="1"/>
    </xf>
    <xf numFmtId="49" fontId="21" fillId="21" borderId="1" xfId="0" applyNumberFormat="1" applyFont="1" applyFill="1" applyBorder="1" applyAlignment="1">
      <alignment horizontal="left" vertical="center"/>
    </xf>
    <xf numFmtId="3" fontId="21" fillId="21" borderId="1" xfId="0" applyNumberFormat="1" applyFont="1" applyFill="1" applyBorder="1" applyAlignment="1">
      <alignment horizontal="left" vertical="center"/>
    </xf>
    <xf numFmtId="164" fontId="21" fillId="21" borderId="1" xfId="0" applyNumberFormat="1" applyFont="1" applyFill="1" applyBorder="1" applyAlignment="1">
      <alignment horizontal="left" vertical="center"/>
    </xf>
    <xf numFmtId="0" fontId="38" fillId="21" borderId="1" xfId="0" applyFont="1" applyFill="1" applyBorder="1" applyAlignment="1">
      <alignment horizontal="left" vertical="center"/>
    </xf>
    <xf numFmtId="0" fontId="21" fillId="21" borderId="0" xfId="0" applyFont="1" applyFill="1" applyBorder="1" applyAlignment="1">
      <alignment horizontal="left" vertical="center"/>
    </xf>
    <xf numFmtId="0" fontId="38" fillId="21" borderId="0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left" vertical="center"/>
    </xf>
    <xf numFmtId="49" fontId="2" fillId="27" borderId="1" xfId="0" applyNumberFormat="1" applyFont="1" applyFill="1" applyBorder="1" applyAlignment="1">
      <alignment horizontal="left" vertical="center"/>
    </xf>
    <xf numFmtId="3" fontId="2" fillId="27" borderId="1" xfId="0" applyNumberFormat="1" applyFont="1" applyFill="1" applyBorder="1" applyAlignment="1">
      <alignment horizontal="left" vertical="center"/>
    </xf>
    <xf numFmtId="164" fontId="2" fillId="27" borderId="1" xfId="0" applyNumberFormat="1" applyFont="1" applyFill="1" applyBorder="1" applyAlignment="1">
      <alignment horizontal="left" vertical="center"/>
    </xf>
    <xf numFmtId="0" fontId="2" fillId="27" borderId="0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left" vertical="center"/>
    </xf>
    <xf numFmtId="49" fontId="2" fillId="28" borderId="1" xfId="0" applyNumberFormat="1" applyFont="1" applyFill="1" applyBorder="1" applyAlignment="1">
      <alignment horizontal="left" vertical="center"/>
    </xf>
    <xf numFmtId="3" fontId="2" fillId="28" borderId="1" xfId="0" applyNumberFormat="1" applyFont="1" applyFill="1" applyBorder="1" applyAlignment="1">
      <alignment horizontal="left" vertical="center"/>
    </xf>
    <xf numFmtId="164" fontId="2" fillId="28" borderId="1" xfId="0" applyNumberFormat="1" applyFont="1" applyFill="1" applyBorder="1" applyAlignment="1">
      <alignment horizontal="left" vertical="center"/>
    </xf>
    <xf numFmtId="0" fontId="2" fillId="28" borderId="0" xfId="0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/>
    </xf>
    <xf numFmtId="49" fontId="2" fillId="29" borderId="1" xfId="0" applyNumberFormat="1" applyFont="1" applyFill="1" applyBorder="1" applyAlignment="1">
      <alignment horizontal="left" vertical="center"/>
    </xf>
    <xf numFmtId="3" fontId="2" fillId="29" borderId="1" xfId="0" applyNumberFormat="1" applyFont="1" applyFill="1" applyBorder="1" applyAlignment="1">
      <alignment horizontal="left" vertical="center"/>
    </xf>
    <xf numFmtId="164" fontId="2" fillId="29" borderId="1" xfId="0" applyNumberFormat="1" applyFont="1" applyFill="1" applyBorder="1" applyAlignment="1">
      <alignment horizontal="left" vertical="center"/>
    </xf>
    <xf numFmtId="0" fontId="2" fillId="29" borderId="0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left" vertical="center"/>
    </xf>
    <xf numFmtId="49" fontId="2" fillId="30" borderId="1" xfId="0" applyNumberFormat="1" applyFont="1" applyFill="1" applyBorder="1" applyAlignment="1">
      <alignment horizontal="left" vertical="center"/>
    </xf>
    <xf numFmtId="3" fontId="2" fillId="30" borderId="1" xfId="0" applyNumberFormat="1" applyFont="1" applyFill="1" applyBorder="1" applyAlignment="1">
      <alignment horizontal="left" vertical="center"/>
    </xf>
    <xf numFmtId="164" fontId="2" fillId="30" borderId="1" xfId="0" applyNumberFormat="1" applyFont="1" applyFill="1" applyBorder="1" applyAlignment="1">
      <alignment horizontal="left" vertical="center"/>
    </xf>
    <xf numFmtId="0" fontId="2" fillId="30" borderId="0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left" vertical="center"/>
    </xf>
    <xf numFmtId="49" fontId="14" fillId="20" borderId="1" xfId="0" applyNumberFormat="1" applyFont="1" applyFill="1" applyBorder="1" applyAlignment="1">
      <alignment horizontal="left" vertical="center"/>
    </xf>
    <xf numFmtId="3" fontId="14" fillId="20" borderId="1" xfId="0" applyNumberFormat="1" applyFont="1" applyFill="1" applyBorder="1" applyAlignment="1">
      <alignment horizontal="left" vertical="center"/>
    </xf>
    <xf numFmtId="4" fontId="5" fillId="20" borderId="1" xfId="0" applyNumberFormat="1" applyFont="1" applyFill="1" applyBorder="1" applyAlignment="1">
      <alignment horizontal="left" vertical="center"/>
    </xf>
    <xf numFmtId="0" fontId="14" fillId="20" borderId="0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left" vertical="center"/>
    </xf>
    <xf numFmtId="49" fontId="2" fillId="31" borderId="1" xfId="0" applyNumberFormat="1" applyFont="1" applyFill="1" applyBorder="1" applyAlignment="1">
      <alignment horizontal="left" vertical="center"/>
    </xf>
    <xf numFmtId="3" fontId="2" fillId="31" borderId="1" xfId="0" applyNumberFormat="1" applyFont="1" applyFill="1" applyBorder="1" applyAlignment="1">
      <alignment horizontal="left" vertical="center"/>
    </xf>
    <xf numFmtId="164" fontId="2" fillId="31" borderId="1" xfId="0" applyNumberFormat="1" applyFont="1" applyFill="1" applyBorder="1" applyAlignment="1">
      <alignment horizontal="left" vertical="center"/>
    </xf>
    <xf numFmtId="0" fontId="2" fillId="31" borderId="0" xfId="0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left" vertical="center"/>
    </xf>
    <xf numFmtId="49" fontId="2" fillId="32" borderId="1" xfId="0" applyNumberFormat="1" applyFont="1" applyFill="1" applyBorder="1" applyAlignment="1">
      <alignment horizontal="left" vertical="center"/>
    </xf>
    <xf numFmtId="3" fontId="2" fillId="32" borderId="1" xfId="0" applyNumberFormat="1" applyFont="1" applyFill="1" applyBorder="1" applyAlignment="1">
      <alignment horizontal="left" vertical="center"/>
    </xf>
    <xf numFmtId="164" fontId="2" fillId="32" borderId="1" xfId="0" applyNumberFormat="1" applyFont="1" applyFill="1" applyBorder="1" applyAlignment="1">
      <alignment horizontal="left" vertical="center"/>
    </xf>
    <xf numFmtId="0" fontId="2" fillId="32" borderId="0" xfId="0" applyFont="1" applyFill="1" applyBorder="1" applyAlignment="1">
      <alignment horizontal="left" vertical="center"/>
    </xf>
    <xf numFmtId="14" fontId="2" fillId="30" borderId="0" xfId="0" applyNumberFormat="1" applyFont="1" applyFill="1" applyBorder="1" applyAlignment="1">
      <alignment horizontal="left" vertical="center"/>
    </xf>
    <xf numFmtId="16" fontId="2" fillId="30" borderId="0" xfId="0" applyNumberFormat="1" applyFont="1" applyFill="1" applyBorder="1" applyAlignment="1">
      <alignment horizontal="left" vertical="center"/>
    </xf>
    <xf numFmtId="16" fontId="7" fillId="20" borderId="0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left" vertical="center"/>
    </xf>
    <xf numFmtId="49" fontId="2" fillId="33" borderId="1" xfId="0" applyNumberFormat="1" applyFont="1" applyFill="1" applyBorder="1" applyAlignment="1">
      <alignment horizontal="left" vertical="center"/>
    </xf>
    <xf numFmtId="3" fontId="2" fillId="33" borderId="1" xfId="0" applyNumberFormat="1" applyFont="1" applyFill="1" applyBorder="1" applyAlignment="1">
      <alignment horizontal="left" vertical="center"/>
    </xf>
    <xf numFmtId="164" fontId="2" fillId="33" borderId="1" xfId="0" applyNumberFormat="1" applyFont="1" applyFill="1" applyBorder="1" applyAlignment="1">
      <alignment horizontal="left" vertical="center"/>
    </xf>
    <xf numFmtId="0" fontId="2" fillId="33" borderId="0" xfId="0" applyFont="1" applyFill="1" applyBorder="1" applyAlignment="1">
      <alignment horizontal="left" vertical="center"/>
    </xf>
    <xf numFmtId="0" fontId="30" fillId="31" borderId="0" xfId="0" applyFont="1" applyFill="1" applyBorder="1" applyAlignment="1">
      <alignment horizontal="left" vertical="center"/>
    </xf>
    <xf numFmtId="1" fontId="2" fillId="31" borderId="1" xfId="0" applyNumberFormat="1" applyFont="1" applyFill="1" applyBorder="1" applyAlignment="1">
      <alignment horizontal="left" vertical="center"/>
    </xf>
    <xf numFmtId="0" fontId="11" fillId="31" borderId="0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 wrapText="1"/>
    </xf>
    <xf numFmtId="1" fontId="2" fillId="20" borderId="1" xfId="0" applyNumberFormat="1" applyFont="1" applyFill="1" applyBorder="1" applyAlignment="1">
      <alignment horizontal="left" vertical="center"/>
    </xf>
    <xf numFmtId="0" fontId="21" fillId="31" borderId="1" xfId="0" applyFont="1" applyFill="1" applyBorder="1" applyAlignment="1">
      <alignment horizontal="left" vertical="center"/>
    </xf>
    <xf numFmtId="49" fontId="21" fillId="31" borderId="1" xfId="0" applyNumberFormat="1" applyFont="1" applyFill="1" applyBorder="1" applyAlignment="1">
      <alignment horizontal="left" vertical="center"/>
    </xf>
    <xf numFmtId="3" fontId="21" fillId="31" borderId="1" xfId="0" applyNumberFormat="1" applyFont="1" applyFill="1" applyBorder="1" applyAlignment="1">
      <alignment horizontal="left" vertical="center"/>
    </xf>
    <xf numFmtId="164" fontId="21" fillId="31" borderId="1" xfId="0" applyNumberFormat="1" applyFont="1" applyFill="1" applyBorder="1" applyAlignment="1">
      <alignment horizontal="left" vertical="center"/>
    </xf>
    <xf numFmtId="0" fontId="21" fillId="31" borderId="0" xfId="0" applyFont="1" applyFill="1" applyBorder="1" applyAlignment="1">
      <alignment horizontal="left" vertical="center"/>
    </xf>
    <xf numFmtId="0" fontId="30" fillId="15" borderId="0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left" vertical="center"/>
    </xf>
    <xf numFmtId="49" fontId="2" fillId="34" borderId="1" xfId="0" applyNumberFormat="1" applyFont="1" applyFill="1" applyBorder="1" applyAlignment="1">
      <alignment horizontal="left" vertical="center"/>
    </xf>
    <xf numFmtId="3" fontId="2" fillId="34" borderId="1" xfId="0" applyNumberFormat="1" applyFont="1" applyFill="1" applyBorder="1" applyAlignment="1">
      <alignment horizontal="left" vertical="center"/>
    </xf>
    <xf numFmtId="164" fontId="2" fillId="34" borderId="1" xfId="0" applyNumberFormat="1" applyFont="1" applyFill="1" applyBorder="1" applyAlignment="1">
      <alignment horizontal="left" vertical="center"/>
    </xf>
    <xf numFmtId="0" fontId="30" fillId="34" borderId="0" xfId="0" applyFont="1" applyFill="1" applyBorder="1" applyAlignment="1">
      <alignment horizontal="left" vertical="center"/>
    </xf>
    <xf numFmtId="0" fontId="2" fillId="34" borderId="0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left" vertical="center"/>
    </xf>
    <xf numFmtId="49" fontId="2" fillId="35" borderId="1" xfId="0" applyNumberFormat="1" applyFont="1" applyFill="1" applyBorder="1" applyAlignment="1">
      <alignment horizontal="left" vertical="center"/>
    </xf>
    <xf numFmtId="3" fontId="2" fillId="35" borderId="1" xfId="0" applyNumberFormat="1" applyFont="1" applyFill="1" applyBorder="1" applyAlignment="1">
      <alignment horizontal="left" vertical="center"/>
    </xf>
    <xf numFmtId="164" fontId="2" fillId="35" borderId="1" xfId="0" applyNumberFormat="1" applyFont="1" applyFill="1" applyBorder="1" applyAlignment="1">
      <alignment horizontal="left" vertical="center"/>
    </xf>
    <xf numFmtId="0" fontId="30" fillId="35" borderId="6" xfId="0" applyFont="1" applyFill="1" applyBorder="1" applyAlignment="1">
      <alignment horizontal="left" vertical="center"/>
    </xf>
    <xf numFmtId="0" fontId="2" fillId="35" borderId="0" xfId="0" applyFont="1" applyFill="1" applyBorder="1" applyAlignment="1">
      <alignment horizontal="left" vertical="center"/>
    </xf>
    <xf numFmtId="0" fontId="30" fillId="18" borderId="6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 wrapText="1"/>
    </xf>
    <xf numFmtId="0" fontId="2" fillId="36" borderId="1" xfId="0" applyFont="1" applyFill="1" applyBorder="1" applyAlignment="1">
      <alignment horizontal="left" vertical="center"/>
    </xf>
    <xf numFmtId="49" fontId="2" fillId="36" borderId="1" xfId="0" applyNumberFormat="1" applyFont="1" applyFill="1" applyBorder="1" applyAlignment="1">
      <alignment horizontal="left" vertical="center"/>
    </xf>
    <xf numFmtId="3" fontId="2" fillId="36" borderId="1" xfId="0" applyNumberFormat="1" applyFont="1" applyFill="1" applyBorder="1" applyAlignment="1">
      <alignment horizontal="left" vertical="center"/>
    </xf>
    <xf numFmtId="164" fontId="2" fillId="36" borderId="1" xfId="0" applyNumberFormat="1" applyFont="1" applyFill="1" applyBorder="1" applyAlignment="1">
      <alignment horizontal="left" vertical="center"/>
    </xf>
    <xf numFmtId="0" fontId="2" fillId="36" borderId="0" xfId="0" applyFont="1" applyFill="1" applyBorder="1" applyAlignment="1">
      <alignment horizontal="left" vertical="center"/>
    </xf>
    <xf numFmtId="0" fontId="30" fillId="24" borderId="0" xfId="0" applyFont="1" applyFill="1" applyBorder="1" applyAlignment="1">
      <alignment horizontal="left" vertical="center"/>
    </xf>
    <xf numFmtId="0" fontId="30" fillId="17" borderId="6" xfId="0" applyFont="1" applyFill="1" applyBorder="1" applyAlignment="1">
      <alignment horizontal="left" vertical="center"/>
    </xf>
    <xf numFmtId="0" fontId="30" fillId="17" borderId="0" xfId="0" applyFont="1" applyFill="1" applyBorder="1" applyAlignment="1">
      <alignment horizontal="left" vertical="center"/>
    </xf>
    <xf numFmtId="0" fontId="11" fillId="21" borderId="0" xfId="0" applyFont="1" applyFill="1" applyBorder="1" applyAlignment="1">
      <alignment horizontal="left" vertical="center"/>
    </xf>
    <xf numFmtId="0" fontId="11" fillId="18" borderId="0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left" vertical="center"/>
    </xf>
    <xf numFmtId="49" fontId="21" fillId="18" borderId="1" xfId="0" applyNumberFormat="1" applyFont="1" applyFill="1" applyBorder="1" applyAlignment="1">
      <alignment horizontal="left" vertical="center"/>
    </xf>
    <xf numFmtId="3" fontId="21" fillId="18" borderId="1" xfId="0" applyNumberFormat="1" applyFont="1" applyFill="1" applyBorder="1" applyAlignment="1">
      <alignment horizontal="left" vertical="center"/>
    </xf>
    <xf numFmtId="164" fontId="21" fillId="18" borderId="1" xfId="0" applyNumberFormat="1" applyFont="1" applyFill="1" applyBorder="1" applyAlignment="1">
      <alignment horizontal="left" vertical="center"/>
    </xf>
    <xf numFmtId="0" fontId="21" fillId="18" borderId="0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 wrapText="1"/>
    </xf>
    <xf numFmtId="0" fontId="30" fillId="2" borderId="6" xfId="0" applyFont="1" applyFill="1" applyBorder="1" applyAlignment="1">
      <alignment horizontal="left" vertical="center"/>
    </xf>
    <xf numFmtId="1" fontId="2" fillId="18" borderId="1" xfId="0" applyNumberFormat="1" applyFont="1" applyFill="1" applyBorder="1" applyAlignment="1">
      <alignment horizontal="left" vertical="center"/>
    </xf>
    <xf numFmtId="0" fontId="30" fillId="21" borderId="6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/>
    </xf>
    <xf numFmtId="0" fontId="21" fillId="24" borderId="1" xfId="0" applyFont="1" applyFill="1" applyBorder="1" applyAlignment="1">
      <alignment horizontal="left" vertical="center"/>
    </xf>
    <xf numFmtId="49" fontId="21" fillId="24" borderId="1" xfId="0" applyNumberFormat="1" applyFont="1" applyFill="1" applyBorder="1" applyAlignment="1">
      <alignment horizontal="left" vertical="center"/>
    </xf>
    <xf numFmtId="3" fontId="21" fillId="24" borderId="1" xfId="0" applyNumberFormat="1" applyFont="1" applyFill="1" applyBorder="1" applyAlignment="1">
      <alignment horizontal="left" vertical="center"/>
    </xf>
    <xf numFmtId="164" fontId="21" fillId="24" borderId="1" xfId="0" applyNumberFormat="1" applyFont="1" applyFill="1" applyBorder="1" applyAlignment="1">
      <alignment horizontal="left" vertical="center"/>
    </xf>
    <xf numFmtId="0" fontId="21" fillId="24" borderId="0" xfId="0" applyFont="1" applyFill="1" applyBorder="1" applyAlignment="1">
      <alignment horizontal="left" vertical="center"/>
    </xf>
    <xf numFmtId="0" fontId="11" fillId="24" borderId="0" xfId="0" applyFont="1" applyFill="1" applyBorder="1" applyAlignment="1">
      <alignment horizontal="left" vertical="center"/>
    </xf>
    <xf numFmtId="0" fontId="31" fillId="24" borderId="0" xfId="0" applyFont="1" applyFill="1" applyBorder="1" applyAlignment="1">
      <alignment horizontal="left" vertical="center"/>
    </xf>
    <xf numFmtId="0" fontId="11" fillId="8" borderId="0" xfId="0" applyFont="1" applyFill="1" applyBorder="1" applyAlignment="1">
      <alignment horizontal="left" vertical="center"/>
    </xf>
    <xf numFmtId="0" fontId="31" fillId="8" borderId="0" xfId="0" applyFont="1" applyFill="1" applyBorder="1" applyAlignment="1">
      <alignment horizontal="left" vertical="center"/>
    </xf>
    <xf numFmtId="0" fontId="11" fillId="17" borderId="0" xfId="0" applyFont="1" applyFill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/>
    </xf>
    <xf numFmtId="0" fontId="21" fillId="30" borderId="1" xfId="0" applyFont="1" applyFill="1" applyBorder="1" applyAlignment="1">
      <alignment horizontal="left" vertical="center"/>
    </xf>
    <xf numFmtId="49" fontId="21" fillId="30" borderId="1" xfId="0" applyNumberFormat="1" applyFont="1" applyFill="1" applyBorder="1" applyAlignment="1">
      <alignment horizontal="left" vertical="center"/>
    </xf>
    <xf numFmtId="3" fontId="21" fillId="30" borderId="1" xfId="0" applyNumberFormat="1" applyFont="1" applyFill="1" applyBorder="1" applyAlignment="1">
      <alignment horizontal="left" vertical="center"/>
    </xf>
    <xf numFmtId="164" fontId="21" fillId="30" borderId="1" xfId="0" applyNumberFormat="1" applyFont="1" applyFill="1" applyBorder="1" applyAlignment="1">
      <alignment horizontal="left" vertical="center"/>
    </xf>
    <xf numFmtId="0" fontId="21" fillId="30" borderId="0" xfId="0" applyFont="1" applyFill="1" applyBorder="1" applyAlignment="1">
      <alignment horizontal="left" vertical="center"/>
    </xf>
    <xf numFmtId="0" fontId="29" fillId="31" borderId="0" xfId="0" applyFont="1" applyFill="1" applyBorder="1" applyAlignment="1">
      <alignment horizontal="left" vertical="center" wrapText="1"/>
    </xf>
    <xf numFmtId="0" fontId="4" fillId="7" borderId="0" xfId="0" applyFont="1" applyFill="1" applyBorder="1"/>
    <xf numFmtId="0" fontId="30" fillId="18" borderId="0" xfId="0" applyFont="1" applyFill="1" applyBorder="1" applyAlignment="1">
      <alignment horizontal="left" vertical="center"/>
    </xf>
    <xf numFmtId="0" fontId="38" fillId="3" borderId="0" xfId="0" applyFont="1" applyFill="1" applyBorder="1" applyAlignment="1">
      <alignment horizontal="left" vertical="center"/>
    </xf>
    <xf numFmtId="4" fontId="2" fillId="21" borderId="1" xfId="0" applyNumberFormat="1" applyFont="1" applyFill="1" applyBorder="1" applyAlignment="1">
      <alignment horizontal="left" vertical="center"/>
    </xf>
    <xf numFmtId="0" fontId="30" fillId="20" borderId="0" xfId="0" applyFont="1" applyFill="1" applyBorder="1" applyAlignment="1">
      <alignment horizontal="left" vertical="center"/>
    </xf>
    <xf numFmtId="0" fontId="4" fillId="24" borderId="0" xfId="0" applyFont="1" applyFill="1" applyBorder="1"/>
    <xf numFmtId="49" fontId="5" fillId="24" borderId="1" xfId="0" applyNumberFormat="1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1" fontId="2" fillId="24" borderId="1" xfId="0" applyNumberFormat="1" applyFont="1" applyFill="1" applyBorder="1" applyAlignment="1">
      <alignment horizontal="left" vertical="center"/>
    </xf>
    <xf numFmtId="1" fontId="2" fillId="21" borderId="1" xfId="0" applyNumberFormat="1" applyFont="1" applyFill="1" applyBorder="1" applyAlignment="1">
      <alignment horizontal="left" vertical="center"/>
    </xf>
    <xf numFmtId="0" fontId="5" fillId="21" borderId="0" xfId="0" applyFont="1" applyFill="1" applyBorder="1" applyAlignment="1">
      <alignment horizontal="left" vertical="center"/>
    </xf>
    <xf numFmtId="49" fontId="5" fillId="18" borderId="1" xfId="0" applyNumberFormat="1" applyFont="1" applyFill="1" applyBorder="1" applyAlignment="1">
      <alignment horizontal="left" vertical="center"/>
    </xf>
    <xf numFmtId="3" fontId="5" fillId="18" borderId="1" xfId="0" applyNumberFormat="1" applyFont="1" applyFill="1" applyBorder="1" applyAlignment="1">
      <alignment horizontal="left" vertical="center"/>
    </xf>
    <xf numFmtId="49" fontId="14" fillId="18" borderId="1" xfId="0" applyNumberFormat="1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/>
    </xf>
    <xf numFmtId="49" fontId="2" fillId="24" borderId="1" xfId="0" applyNumberFormat="1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/>
    </xf>
    <xf numFmtId="49" fontId="2" fillId="24" borderId="1" xfId="0" applyNumberFormat="1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left" vertical="center"/>
    </xf>
    <xf numFmtId="3" fontId="5" fillId="8" borderId="1" xfId="0" applyNumberFormat="1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 vertical="center"/>
    </xf>
    <xf numFmtId="0" fontId="7" fillId="21" borderId="0" xfId="0" applyFont="1" applyFill="1" applyBorder="1" applyAlignment="1">
      <alignment horizontal="left" vertical="center"/>
    </xf>
    <xf numFmtId="0" fontId="1" fillId="24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horizontal="left" vertical="center"/>
    </xf>
    <xf numFmtId="0" fontId="7" fillId="18" borderId="0" xfId="0" applyFont="1" applyFill="1" applyBorder="1" applyAlignment="1">
      <alignment horizontal="left" vertical="center"/>
    </xf>
    <xf numFmtId="4" fontId="2" fillId="18" borderId="1" xfId="0" applyNumberFormat="1" applyFont="1" applyFill="1" applyBorder="1" applyAlignment="1">
      <alignment horizontal="left" vertical="center"/>
    </xf>
    <xf numFmtId="0" fontId="1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18" borderId="1" xfId="0" applyNumberFormat="1" applyFont="1" applyFill="1" applyBorder="1" applyAlignment="1">
      <alignment horizontal="left" vertical="center" wrapText="1"/>
    </xf>
    <xf numFmtId="3" fontId="5" fillId="24" borderId="1" xfId="0" applyNumberFormat="1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49" fontId="5" fillId="21" borderId="1" xfId="0" applyNumberFormat="1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left" vertical="center"/>
    </xf>
    <xf numFmtId="49" fontId="5" fillId="31" borderId="1" xfId="0" applyNumberFormat="1" applyFont="1" applyFill="1" applyBorder="1" applyAlignment="1">
      <alignment horizontal="left" vertical="center"/>
    </xf>
    <xf numFmtId="3" fontId="5" fillId="31" borderId="1" xfId="0" applyNumberFormat="1" applyFont="1" applyFill="1" applyBorder="1" applyAlignment="1">
      <alignment horizontal="left" vertical="center"/>
    </xf>
    <xf numFmtId="0" fontId="5" fillId="31" borderId="0" xfId="0" applyFont="1" applyFill="1" applyBorder="1" applyAlignment="1">
      <alignment horizontal="left" vertical="center"/>
    </xf>
    <xf numFmtId="4" fontId="5" fillId="31" borderId="1" xfId="0" applyNumberFormat="1" applyFont="1" applyFill="1" applyBorder="1" applyAlignment="1">
      <alignment horizontal="left" vertical="center"/>
    </xf>
    <xf numFmtId="0" fontId="1" fillId="31" borderId="0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left" vertical="center"/>
    </xf>
    <xf numFmtId="49" fontId="5" fillId="34" borderId="1" xfId="0" applyNumberFormat="1" applyFont="1" applyFill="1" applyBorder="1" applyAlignment="1">
      <alignment horizontal="left" vertical="center"/>
    </xf>
    <xf numFmtId="3" fontId="5" fillId="34" borderId="1" xfId="0" applyNumberFormat="1" applyFont="1" applyFill="1" applyBorder="1" applyAlignment="1">
      <alignment horizontal="left" vertical="center"/>
    </xf>
    <xf numFmtId="0" fontId="5" fillId="34" borderId="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" fillId="26" borderId="0" xfId="0" applyFont="1" applyFill="1" applyBorder="1" applyAlignment="1">
      <alignment horizontal="left" vertical="center"/>
    </xf>
    <xf numFmtId="3" fontId="5" fillId="21" borderId="1" xfId="0" applyNumberFormat="1" applyFont="1" applyFill="1" applyBorder="1" applyAlignment="1">
      <alignment horizontal="left" vertical="center"/>
    </xf>
    <xf numFmtId="0" fontId="1" fillId="21" borderId="0" xfId="0" applyFont="1" applyFill="1" applyBorder="1" applyAlignment="1">
      <alignment horizontal="left" vertical="center"/>
    </xf>
    <xf numFmtId="3" fontId="5" fillId="23" borderId="1" xfId="0" applyNumberFormat="1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3" borderId="0" xfId="0" applyFont="1" applyFill="1" applyBorder="1" applyAlignment="1">
      <alignment horizontal="left" vertical="center"/>
    </xf>
    <xf numFmtId="4" fontId="5" fillId="23" borderId="1" xfId="0" applyNumberFormat="1" applyFont="1" applyFill="1" applyBorder="1" applyAlignment="1">
      <alignment horizontal="left" vertical="center"/>
    </xf>
    <xf numFmtId="0" fontId="1" fillId="23" borderId="0" xfId="0" applyFont="1" applyFill="1" applyBorder="1" applyAlignment="1">
      <alignment horizontal="left" vertical="center"/>
    </xf>
    <xf numFmtId="0" fontId="14" fillId="23" borderId="1" xfId="0" applyFont="1" applyFill="1" applyBorder="1" applyAlignment="1">
      <alignment horizontal="left" vertical="center"/>
    </xf>
    <xf numFmtId="0" fontId="14" fillId="23" borderId="0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5" fillId="20" borderId="0" xfId="0" applyFont="1" applyFill="1" applyBorder="1" applyAlignment="1">
      <alignment horizontal="left" vertical="center"/>
    </xf>
    <xf numFmtId="0" fontId="1" fillId="20" borderId="0" xfId="0" applyFont="1" applyFill="1" applyBorder="1" applyAlignment="1">
      <alignment horizontal="left" vertical="center"/>
    </xf>
    <xf numFmtId="3" fontId="2" fillId="18" borderId="0" xfId="0" applyNumberFormat="1" applyFont="1" applyFill="1" applyBorder="1" applyAlignment="1">
      <alignment horizontal="left" vertical="center"/>
    </xf>
    <xf numFmtId="164" fontId="2" fillId="18" borderId="0" xfId="0" applyNumberFormat="1" applyFont="1" applyFill="1" applyBorder="1" applyAlignment="1">
      <alignment horizontal="left" vertical="center"/>
    </xf>
    <xf numFmtId="4" fontId="5" fillId="18" borderId="1" xfId="0" applyNumberFormat="1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0" fontId="5" fillId="26" borderId="1" xfId="0" applyFont="1" applyFill="1" applyBorder="1" applyAlignment="1">
      <alignment horizontal="left" vertical="center"/>
    </xf>
    <xf numFmtId="0" fontId="5" fillId="26" borderId="0" xfId="0" applyFont="1" applyFill="1" applyBorder="1" applyAlignment="1">
      <alignment horizontal="left" vertical="center"/>
    </xf>
    <xf numFmtId="3" fontId="2" fillId="31" borderId="0" xfId="0" applyNumberFormat="1" applyFont="1" applyFill="1" applyBorder="1" applyAlignment="1">
      <alignment horizontal="left" vertical="center"/>
    </xf>
    <xf numFmtId="3" fontId="2" fillId="21" borderId="0" xfId="0" applyNumberFormat="1" applyFont="1" applyFill="1" applyBorder="1" applyAlignment="1">
      <alignment horizontal="left" vertical="center"/>
    </xf>
    <xf numFmtId="0" fontId="2" fillId="20" borderId="0" xfId="0" applyFont="1" applyFill="1" applyBorder="1" applyAlignment="1">
      <alignment horizontal="left"/>
    </xf>
    <xf numFmtId="49" fontId="2" fillId="20" borderId="0" xfId="0" applyNumberFormat="1" applyFont="1" applyFill="1" applyBorder="1" applyAlignment="1">
      <alignment horizontal="left" vertical="center"/>
    </xf>
    <xf numFmtId="3" fontId="2" fillId="20" borderId="0" xfId="0" applyNumberFormat="1" applyFont="1" applyFill="1" applyBorder="1" applyAlignment="1">
      <alignment horizontal="left" vertical="center"/>
    </xf>
    <xf numFmtId="164" fontId="2" fillId="20" borderId="0" xfId="0" applyNumberFormat="1" applyFont="1" applyFill="1" applyBorder="1" applyAlignment="1">
      <alignment horizontal="left" vertical="center"/>
    </xf>
    <xf numFmtId="164" fontId="2" fillId="31" borderId="0" xfId="0" applyNumberFormat="1" applyFont="1" applyFill="1" applyBorder="1" applyAlignment="1">
      <alignment horizontal="left" vertical="center"/>
    </xf>
    <xf numFmtId="4" fontId="5" fillId="24" borderId="1" xfId="0" applyNumberFormat="1" applyFont="1" applyFill="1" applyBorder="1" applyAlignment="1">
      <alignment horizontal="left" vertical="center"/>
    </xf>
    <xf numFmtId="0" fontId="5" fillId="24" borderId="0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3" fontId="5" fillId="14" borderId="1" xfId="0" applyNumberFormat="1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0" xfId="0" applyFont="1" applyFill="1" applyBorder="1" applyAlignment="1">
      <alignment horizontal="left" vertical="center"/>
    </xf>
    <xf numFmtId="0" fontId="2" fillId="18" borderId="0" xfId="0" applyFont="1" applyFill="1" applyBorder="1"/>
    <xf numFmtId="4" fontId="2" fillId="18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/>
    <xf numFmtId="4" fontId="2" fillId="2" borderId="0" xfId="0" applyNumberFormat="1" applyFont="1" applyFill="1" applyBorder="1" applyAlignment="1">
      <alignment horizontal="left" vertical="center"/>
    </xf>
    <xf numFmtId="0" fontId="2" fillId="20" borderId="0" xfId="0" applyFont="1" applyFill="1" applyBorder="1"/>
    <xf numFmtId="4" fontId="2" fillId="2" borderId="1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/>
    </xf>
    <xf numFmtId="49" fontId="2" fillId="24" borderId="1" xfId="0" applyNumberFormat="1" applyFont="1" applyFill="1" applyBorder="1" applyAlignment="1">
      <alignment horizontal="left" vertical="center"/>
    </xf>
    <xf numFmtId="0" fontId="39" fillId="0" borderId="0" xfId="0" applyFont="1" applyFill="1" applyBorder="1"/>
    <xf numFmtId="0" fontId="2" fillId="24" borderId="1" xfId="0" applyFont="1" applyFill="1" applyBorder="1" applyAlignment="1">
      <alignment horizontal="left" vertical="center"/>
    </xf>
    <xf numFmtId="49" fontId="2" fillId="24" borderId="1" xfId="0" applyNumberFormat="1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left" vertical="center"/>
    </xf>
    <xf numFmtId="164" fontId="2" fillId="24" borderId="1" xfId="0" applyNumberFormat="1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/>
    </xf>
    <xf numFmtId="0" fontId="33" fillId="0" borderId="1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1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49" fontId="2" fillId="18" borderId="1" xfId="0" applyNumberFormat="1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vertical="center"/>
    </xf>
    <xf numFmtId="164" fontId="2" fillId="18" borderId="1" xfId="0" applyNumberFormat="1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18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left" vertical="center"/>
    </xf>
    <xf numFmtId="0" fontId="4" fillId="18" borderId="0" xfId="0" applyFont="1" applyFill="1" applyBorder="1"/>
    <xf numFmtId="164" fontId="5" fillId="18" borderId="1" xfId="0" applyNumberFormat="1" applyFont="1" applyFill="1" applyBorder="1" applyAlignment="1">
      <alignment horizontal="left" vertical="center"/>
    </xf>
    <xf numFmtId="0" fontId="2" fillId="21" borderId="0" xfId="0" applyFont="1" applyFill="1" applyBorder="1"/>
    <xf numFmtId="0" fontId="4" fillId="3" borderId="0" xfId="0" applyFont="1" applyFill="1" applyBorder="1"/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5" fillId="3" borderId="0" xfId="0" applyFont="1" applyFill="1" applyBorder="1"/>
    <xf numFmtId="49" fontId="2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/>
    <xf numFmtId="3" fontId="2" fillId="3" borderId="0" xfId="0" applyNumberFormat="1" applyFont="1" applyFill="1" applyBorder="1" applyAlignment="1">
      <alignment horizontal="left" vertical="center"/>
    </xf>
    <xf numFmtId="164" fontId="2" fillId="3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/>
    <xf numFmtId="4" fontId="4" fillId="2" borderId="0" xfId="0" applyNumberFormat="1" applyFont="1" applyFill="1" applyBorder="1"/>
    <xf numFmtId="0" fontId="2" fillId="16" borderId="0" xfId="0" applyFont="1" applyFill="1" applyBorder="1"/>
    <xf numFmtId="0" fontId="2" fillId="16" borderId="1" xfId="0" applyFont="1" applyFill="1" applyBorder="1" applyAlignment="1">
      <alignment horizontal="left" vertical="center" wrapText="1"/>
    </xf>
    <xf numFmtId="0" fontId="7" fillId="16" borderId="0" xfId="0" applyFont="1" applyFill="1" applyBorder="1" applyAlignment="1">
      <alignment horizontal="left" vertical="center"/>
    </xf>
    <xf numFmtId="14" fontId="2" fillId="16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57"/>
  <sheetViews>
    <sheetView topLeftCell="A579" zoomScaleNormal="100" workbookViewId="0">
      <selection activeCell="I592" sqref="I592"/>
    </sheetView>
  </sheetViews>
  <sheetFormatPr defaultRowHeight="18.75"/>
  <cols>
    <col min="1" max="1" width="11.7109375" style="215" bestFit="1" customWidth="1"/>
    <col min="2" max="2" width="29.7109375" style="215" customWidth="1"/>
    <col min="3" max="3" width="22.28515625" style="215" customWidth="1"/>
    <col min="4" max="4" width="19.5703125" style="234" bestFit="1" customWidth="1"/>
    <col min="5" max="5" width="15.42578125" style="260" bestFit="1" customWidth="1"/>
    <col min="6" max="6" width="15.42578125" style="233" bestFit="1" customWidth="1"/>
    <col min="7" max="7" width="15" style="233" bestFit="1" customWidth="1"/>
    <col min="8" max="8" width="12.28515625" style="215" bestFit="1" customWidth="1"/>
    <col min="9" max="9" width="58.42578125" style="215" bestFit="1" customWidth="1"/>
    <col min="10" max="10" width="15.42578125" style="215" bestFit="1" customWidth="1"/>
    <col min="11" max="11" width="20.140625" style="215" bestFit="1" customWidth="1"/>
    <col min="12" max="12" width="8.42578125" style="215" bestFit="1" customWidth="1"/>
    <col min="13" max="13" width="11.7109375" style="215" bestFit="1" customWidth="1"/>
    <col min="14" max="14" width="15.42578125" style="215" bestFit="1" customWidth="1"/>
    <col min="15" max="15" width="8.42578125" style="215" bestFit="1" customWidth="1"/>
    <col min="16" max="16" width="8.7109375" style="215" bestFit="1" customWidth="1"/>
    <col min="17" max="17" width="15.42578125" style="215" bestFit="1" customWidth="1"/>
    <col min="18" max="18" width="8.42578125" style="215" bestFit="1" customWidth="1"/>
    <col min="19" max="19" width="7.85546875" style="215" bestFit="1" customWidth="1"/>
    <col min="20" max="20" width="15.42578125" style="215" bestFit="1" customWidth="1"/>
    <col min="21" max="21" width="7" style="215" bestFit="1" customWidth="1"/>
    <col min="22" max="16384" width="9.140625" style="215"/>
  </cols>
  <sheetData>
    <row r="1" spans="1:11">
      <c r="A1" s="607" t="s">
        <v>152</v>
      </c>
      <c r="B1" s="607"/>
      <c r="C1" s="607"/>
      <c r="D1" s="607"/>
      <c r="E1" s="607"/>
      <c r="F1" s="607"/>
      <c r="G1" s="607"/>
      <c r="H1" s="607"/>
      <c r="J1" s="216" t="s">
        <v>2147</v>
      </c>
      <c r="K1" s="217">
        <v>45983</v>
      </c>
    </row>
    <row r="2" spans="1:11" s="221" customFormat="1">
      <c r="A2" s="218" t="s">
        <v>1760</v>
      </c>
      <c r="B2" s="218" t="s">
        <v>1</v>
      </c>
      <c r="C2" s="218" t="s">
        <v>3</v>
      </c>
      <c r="D2" s="219" t="s">
        <v>4</v>
      </c>
      <c r="E2" s="256" t="s">
        <v>1776</v>
      </c>
      <c r="F2" s="220" t="s">
        <v>1727</v>
      </c>
      <c r="G2" s="220" t="s">
        <v>1728</v>
      </c>
      <c r="H2" s="218" t="s">
        <v>1784</v>
      </c>
      <c r="K2" s="221" t="s">
        <v>2322</v>
      </c>
    </row>
    <row r="3" spans="1:11" s="348" customFormat="1">
      <c r="A3" s="344" t="s">
        <v>150</v>
      </c>
      <c r="B3" s="344" t="s">
        <v>151</v>
      </c>
      <c r="C3" s="344" t="s">
        <v>152</v>
      </c>
      <c r="D3" s="345" t="s">
        <v>153</v>
      </c>
      <c r="E3" s="346">
        <v>18000</v>
      </c>
      <c r="F3" s="347">
        <v>18000</v>
      </c>
      <c r="G3" s="347">
        <f>E3-F3</f>
        <v>0</v>
      </c>
      <c r="H3" s="344"/>
    </row>
    <row r="4" spans="1:11" s="333" customFormat="1">
      <c r="A4" s="329" t="s">
        <v>165</v>
      </c>
      <c r="B4" s="329" t="s">
        <v>166</v>
      </c>
      <c r="C4" s="329" t="s">
        <v>152</v>
      </c>
      <c r="D4" s="330" t="s">
        <v>167</v>
      </c>
      <c r="E4" s="331">
        <v>65200</v>
      </c>
      <c r="F4" s="332">
        <v>20000</v>
      </c>
      <c r="G4" s="332">
        <f>E4-F4</f>
        <v>45200</v>
      </c>
      <c r="H4" s="329"/>
    </row>
    <row r="5" spans="1:11" s="318" customFormat="1">
      <c r="A5" s="314" t="s">
        <v>744</v>
      </c>
      <c r="B5" s="314" t="s">
        <v>745</v>
      </c>
      <c r="C5" s="314" t="s">
        <v>152</v>
      </c>
      <c r="D5" s="315" t="s">
        <v>1730</v>
      </c>
      <c r="E5" s="316">
        <v>5800</v>
      </c>
      <c r="F5" s="317"/>
      <c r="G5" s="317"/>
      <c r="H5" s="314"/>
    </row>
    <row r="6" spans="1:11" s="229" customFormat="1">
      <c r="A6" s="242" t="s">
        <v>1490</v>
      </c>
      <c r="B6" s="242" t="s">
        <v>1491</v>
      </c>
      <c r="C6" s="242" t="s">
        <v>152</v>
      </c>
      <c r="D6" s="244" t="s">
        <v>1492</v>
      </c>
      <c r="E6" s="258">
        <v>21990</v>
      </c>
      <c r="F6" s="245"/>
      <c r="G6" s="245"/>
      <c r="H6" s="242"/>
    </row>
    <row r="7" spans="1:11" s="232" customFormat="1">
      <c r="A7" s="251" t="s">
        <v>1522</v>
      </c>
      <c r="B7" s="251" t="s">
        <v>1523</v>
      </c>
      <c r="C7" s="251" t="s">
        <v>152</v>
      </c>
      <c r="D7" s="252" t="s">
        <v>1730</v>
      </c>
      <c r="E7" s="259">
        <v>21220</v>
      </c>
      <c r="F7" s="253">
        <f>15000+1500+2000</f>
        <v>18500</v>
      </c>
      <c r="G7" s="253">
        <f>E7-F7</f>
        <v>2720</v>
      </c>
      <c r="H7" s="251"/>
    </row>
    <row r="8" spans="1:11" s="229" customFormat="1">
      <c r="A8" s="242" t="s">
        <v>1542</v>
      </c>
      <c r="B8" s="242" t="s">
        <v>1543</v>
      </c>
      <c r="C8" s="242" t="s">
        <v>152</v>
      </c>
      <c r="D8" s="244" t="s">
        <v>1544</v>
      </c>
      <c r="E8" s="258">
        <f>56332+15250</f>
        <v>71582</v>
      </c>
      <c r="F8" s="245">
        <f>47000+5000</f>
        <v>52000</v>
      </c>
      <c r="G8" s="245">
        <f>E8-F8</f>
        <v>19582</v>
      </c>
      <c r="H8" s="242"/>
    </row>
    <row r="9" spans="1:11" s="333" customFormat="1">
      <c r="A9" s="329" t="s">
        <v>1623</v>
      </c>
      <c r="B9" s="329" t="s">
        <v>1624</v>
      </c>
      <c r="C9" s="329" t="s">
        <v>152</v>
      </c>
      <c r="D9" s="330" t="s">
        <v>1625</v>
      </c>
      <c r="E9" s="331">
        <v>135145</v>
      </c>
      <c r="F9" s="647">
        <f>115000+5000+5000</f>
        <v>125000</v>
      </c>
      <c r="G9" s="332">
        <f>E9-F9</f>
        <v>10145</v>
      </c>
      <c r="H9" s="329"/>
    </row>
    <row r="10" spans="1:11" s="333" customFormat="1">
      <c r="A10" s="329" t="s">
        <v>1649</v>
      </c>
      <c r="B10" s="329" t="s">
        <v>1650</v>
      </c>
      <c r="C10" s="329" t="s">
        <v>152</v>
      </c>
      <c r="D10" s="330" t="s">
        <v>1651</v>
      </c>
      <c r="E10" s="331">
        <v>200</v>
      </c>
      <c r="F10" s="332"/>
      <c r="G10" s="332"/>
      <c r="H10" s="329"/>
    </row>
    <row r="11" spans="1:11" s="333" customFormat="1">
      <c r="A11" s="329" t="s">
        <v>1658</v>
      </c>
      <c r="B11" s="329" t="s">
        <v>1659</v>
      </c>
      <c r="C11" s="329" t="s">
        <v>152</v>
      </c>
      <c r="D11" s="330" t="s">
        <v>1660</v>
      </c>
      <c r="E11" s="510">
        <f>55597+3210+3500</f>
        <v>62307</v>
      </c>
      <c r="F11" s="647">
        <v>50000</v>
      </c>
      <c r="G11" s="332">
        <f>E11-F11</f>
        <v>12307</v>
      </c>
      <c r="H11" s="329"/>
    </row>
    <row r="12" spans="1:11" s="333" customFormat="1" ht="21">
      <c r="A12" s="646" t="s">
        <v>2091</v>
      </c>
      <c r="B12" s="329" t="s">
        <v>2583</v>
      </c>
      <c r="C12" s="329" t="s">
        <v>152</v>
      </c>
      <c r="D12" s="330"/>
      <c r="E12" s="510">
        <v>9140</v>
      </c>
      <c r="F12" s="647">
        <v>4000</v>
      </c>
      <c r="G12" s="332">
        <f>E12-F12</f>
        <v>5140</v>
      </c>
      <c r="H12" s="329"/>
    </row>
    <row r="13" spans="1:11" s="333" customFormat="1">
      <c r="A13" s="329" t="s">
        <v>1663</v>
      </c>
      <c r="B13" s="329" t="s">
        <v>1664</v>
      </c>
      <c r="C13" s="329" t="s">
        <v>152</v>
      </c>
      <c r="D13" s="330" t="s">
        <v>1665</v>
      </c>
      <c r="E13" s="331">
        <v>95935</v>
      </c>
      <c r="F13" s="647">
        <v>40000</v>
      </c>
      <c r="G13" s="332">
        <f>E13-F13</f>
        <v>55935</v>
      </c>
      <c r="H13" s="329"/>
    </row>
    <row r="14" spans="1:11" s="343" customFormat="1">
      <c r="A14" s="339" t="s">
        <v>1059</v>
      </c>
      <c r="B14" s="339" t="s">
        <v>1060</v>
      </c>
      <c r="C14" s="339" t="s">
        <v>1061</v>
      </c>
      <c r="D14" s="340" t="s">
        <v>1062</v>
      </c>
      <c r="E14" s="341">
        <v>3050</v>
      </c>
      <c r="F14" s="342">
        <f>2000+750</f>
        <v>2750</v>
      </c>
      <c r="G14" s="342">
        <f>E14-F14</f>
        <v>300</v>
      </c>
      <c r="H14" s="339"/>
    </row>
    <row r="15" spans="1:11" s="333" customFormat="1">
      <c r="A15" s="329" t="s">
        <v>1069</v>
      </c>
      <c r="B15" s="329" t="s">
        <v>1070</v>
      </c>
      <c r="C15" s="329" t="s">
        <v>1061</v>
      </c>
      <c r="D15" s="330" t="s">
        <v>1071</v>
      </c>
      <c r="E15" s="331">
        <f>8840+1350</f>
        <v>10190</v>
      </c>
      <c r="F15" s="332">
        <v>8840</v>
      </c>
      <c r="G15" s="332">
        <f>E15-F15</f>
        <v>1350</v>
      </c>
      <c r="H15" s="329"/>
    </row>
    <row r="16" spans="1:11" s="221" customFormat="1">
      <c r="A16" s="218" t="s">
        <v>1760</v>
      </c>
      <c r="B16" s="218" t="s">
        <v>1</v>
      </c>
      <c r="C16" s="218" t="s">
        <v>3</v>
      </c>
      <c r="D16" s="219" t="s">
        <v>4</v>
      </c>
      <c r="E16" s="256" t="s">
        <v>1776</v>
      </c>
      <c r="F16" s="220" t="s">
        <v>1727</v>
      </c>
      <c r="G16" s="220" t="s">
        <v>1728</v>
      </c>
      <c r="H16" s="218" t="s">
        <v>1784</v>
      </c>
    </row>
    <row r="17" spans="1:9" s="418" customFormat="1">
      <c r="A17" s="414" t="s">
        <v>1042</v>
      </c>
      <c r="B17" s="414" t="s">
        <v>1043</v>
      </c>
      <c r="C17" s="414" t="s">
        <v>1044</v>
      </c>
      <c r="D17" s="415" t="s">
        <v>1045</v>
      </c>
      <c r="E17" s="416">
        <v>5400</v>
      </c>
      <c r="F17" s="417"/>
      <c r="G17" s="417"/>
      <c r="H17" s="414"/>
    </row>
    <row r="18" spans="1:9" s="229" customFormat="1" ht="21">
      <c r="A18" s="242" t="s">
        <v>1479</v>
      </c>
      <c r="B18" s="242" t="s">
        <v>6</v>
      </c>
      <c r="C18" s="242" t="s">
        <v>1044</v>
      </c>
      <c r="D18" s="244" t="s">
        <v>1480</v>
      </c>
      <c r="E18" s="258">
        <v>123000</v>
      </c>
      <c r="F18" s="245">
        <f>40000+20000</f>
        <v>60000</v>
      </c>
      <c r="G18" s="245">
        <f>E18-F18</f>
        <v>63000</v>
      </c>
      <c r="H18" s="242"/>
      <c r="I18" s="29"/>
    </row>
    <row r="19" spans="1:9" s="333" customFormat="1">
      <c r="A19" s="333" t="s">
        <v>2380</v>
      </c>
      <c r="B19" s="333" t="s">
        <v>2480</v>
      </c>
      <c r="C19" s="333" t="s">
        <v>1044</v>
      </c>
      <c r="D19" s="333" t="s">
        <v>2481</v>
      </c>
      <c r="E19" s="331">
        <v>6550</v>
      </c>
      <c r="F19" s="332"/>
      <c r="G19" s="332"/>
      <c r="H19" s="329"/>
    </row>
    <row r="20" spans="1:9">
      <c r="A20" s="222"/>
      <c r="B20" s="222"/>
      <c r="C20" s="222"/>
      <c r="D20" s="223"/>
      <c r="E20" s="235"/>
      <c r="F20" s="224"/>
      <c r="G20" s="224"/>
      <c r="H20" s="222"/>
    </row>
    <row r="21" spans="1:9">
      <c r="A21" s="222"/>
      <c r="B21" s="222"/>
      <c r="C21" s="222"/>
      <c r="D21" s="223"/>
      <c r="E21" s="235"/>
      <c r="F21" s="224"/>
      <c r="G21" s="224"/>
      <c r="H21" s="222"/>
    </row>
    <row r="22" spans="1:9">
      <c r="A22" s="608" t="s">
        <v>327</v>
      </c>
      <c r="B22" s="608"/>
      <c r="C22" s="608"/>
      <c r="D22" s="608"/>
      <c r="E22" s="608"/>
      <c r="F22" s="608"/>
      <c r="G22" s="608"/>
      <c r="H22" s="608"/>
    </row>
    <row r="23" spans="1:9" s="221" customFormat="1">
      <c r="A23" s="218" t="s">
        <v>1760</v>
      </c>
      <c r="B23" s="218" t="s">
        <v>1</v>
      </c>
      <c r="C23" s="218" t="s">
        <v>3</v>
      </c>
      <c r="D23" s="219" t="s">
        <v>4</v>
      </c>
      <c r="E23" s="256" t="s">
        <v>1776</v>
      </c>
      <c r="F23" s="220" t="s">
        <v>1727</v>
      </c>
      <c r="G23" s="220" t="s">
        <v>1728</v>
      </c>
      <c r="H23" s="218"/>
    </row>
    <row r="24" spans="1:9" s="366" customFormat="1">
      <c r="A24" s="362" t="s">
        <v>400</v>
      </c>
      <c r="B24" s="362" t="s">
        <v>401</v>
      </c>
      <c r="C24" s="362" t="s">
        <v>327</v>
      </c>
      <c r="D24" s="363" t="s">
        <v>402</v>
      </c>
      <c r="E24" s="364">
        <v>30500</v>
      </c>
      <c r="F24" s="365">
        <v>15000</v>
      </c>
      <c r="G24" s="365">
        <f>E24-F24</f>
        <v>15500</v>
      </c>
      <c r="H24" s="362"/>
    </row>
    <row r="25" spans="1:9" s="313" customFormat="1">
      <c r="A25" s="309" t="s">
        <v>403</v>
      </c>
      <c r="B25" s="309" t="s">
        <v>404</v>
      </c>
      <c r="C25" s="309" t="s">
        <v>327</v>
      </c>
      <c r="D25" s="310" t="s">
        <v>405</v>
      </c>
      <c r="E25" s="311">
        <v>49000</v>
      </c>
      <c r="F25" s="312"/>
      <c r="G25" s="312"/>
      <c r="H25" s="309"/>
    </row>
    <row r="26" spans="1:9" s="366" customFormat="1" ht="37.5">
      <c r="A26" s="362" t="s">
        <v>411</v>
      </c>
      <c r="B26" s="362" t="s">
        <v>412</v>
      </c>
      <c r="C26" s="436" t="s">
        <v>1759</v>
      </c>
      <c r="D26" s="363" t="s">
        <v>413</v>
      </c>
      <c r="E26" s="364">
        <v>15000</v>
      </c>
      <c r="F26" s="365"/>
      <c r="G26" s="365"/>
      <c r="H26" s="362"/>
    </row>
    <row r="27" spans="1:9" s="274" customFormat="1">
      <c r="A27" s="270" t="s">
        <v>418</v>
      </c>
      <c r="B27" s="270" t="s">
        <v>419</v>
      </c>
      <c r="C27" s="270" t="s">
        <v>327</v>
      </c>
      <c r="D27" s="271" t="s">
        <v>1730</v>
      </c>
      <c r="E27" s="272">
        <v>3000</v>
      </c>
      <c r="F27" s="273"/>
      <c r="G27" s="273"/>
      <c r="H27" s="270"/>
    </row>
    <row r="28" spans="1:9" s="366" customFormat="1">
      <c r="A28" s="362" t="s">
        <v>480</v>
      </c>
      <c r="B28" s="362" t="s">
        <v>481</v>
      </c>
      <c r="C28" s="362" t="s">
        <v>327</v>
      </c>
      <c r="D28" s="363" t="s">
        <v>482</v>
      </c>
      <c r="E28" s="364">
        <v>52500</v>
      </c>
      <c r="F28" s="365">
        <v>18000</v>
      </c>
      <c r="G28" s="365">
        <f>E28-F28</f>
        <v>34500</v>
      </c>
      <c r="H28" s="362"/>
    </row>
    <row r="29" spans="1:9" s="229" customFormat="1">
      <c r="A29" s="242" t="s">
        <v>634</v>
      </c>
      <c r="B29" s="242" t="s">
        <v>2247</v>
      </c>
      <c r="C29" s="242" t="s">
        <v>327</v>
      </c>
      <c r="D29" s="244" t="s">
        <v>2248</v>
      </c>
      <c r="E29" s="258">
        <f>10000+26000+5300+680</f>
        <v>41980</v>
      </c>
      <c r="F29" s="245">
        <f>5000+20000+3000</f>
        <v>28000</v>
      </c>
      <c r="G29" s="245">
        <f>E29-F29</f>
        <v>13980</v>
      </c>
      <c r="H29" s="242"/>
    </row>
    <row r="30" spans="1:9" s="318" customFormat="1">
      <c r="A30" s="314" t="s">
        <v>735</v>
      </c>
      <c r="B30" s="314" t="s">
        <v>713</v>
      </c>
      <c r="C30" s="314" t="s">
        <v>327</v>
      </c>
      <c r="D30" s="315" t="s">
        <v>1730</v>
      </c>
      <c r="E30" s="316">
        <v>300</v>
      </c>
      <c r="F30" s="317"/>
      <c r="G30" s="317"/>
      <c r="H30" s="314"/>
    </row>
    <row r="31" spans="1:9" s="366" customFormat="1">
      <c r="A31" s="362" t="s">
        <v>879</v>
      </c>
      <c r="B31" s="362" t="s">
        <v>880</v>
      </c>
      <c r="C31" s="362" t="s">
        <v>327</v>
      </c>
      <c r="D31" s="363" t="s">
        <v>881</v>
      </c>
      <c r="E31" s="364">
        <v>11250</v>
      </c>
      <c r="F31" s="365">
        <v>5000</v>
      </c>
      <c r="G31" s="365">
        <f>E31-F31</f>
        <v>6250</v>
      </c>
      <c r="H31" s="362"/>
    </row>
    <row r="32" spans="1:9" s="274" customFormat="1">
      <c r="A32" s="270" t="s">
        <v>958</v>
      </c>
      <c r="B32" s="270" t="s">
        <v>32</v>
      </c>
      <c r="C32" s="270" t="s">
        <v>327</v>
      </c>
      <c r="D32" s="271" t="s">
        <v>1730</v>
      </c>
      <c r="E32" s="272">
        <v>12212</v>
      </c>
      <c r="F32" s="273">
        <v>7000</v>
      </c>
      <c r="G32" s="273">
        <f>E32-F32</f>
        <v>5212</v>
      </c>
      <c r="H32" s="270"/>
    </row>
    <row r="33" spans="1:8" s="343" customFormat="1">
      <c r="A33" s="339" t="s">
        <v>959</v>
      </c>
      <c r="B33" s="339" t="s">
        <v>960</v>
      </c>
      <c r="C33" s="339" t="s">
        <v>327</v>
      </c>
      <c r="D33" s="340" t="s">
        <v>1730</v>
      </c>
      <c r="E33" s="341">
        <v>650</v>
      </c>
      <c r="F33" s="342"/>
      <c r="G33" s="342"/>
      <c r="H33" s="339"/>
    </row>
    <row r="34" spans="1:8" s="418" customFormat="1">
      <c r="A34" s="414" t="s">
        <v>1046</v>
      </c>
      <c r="B34" s="414" t="s">
        <v>1047</v>
      </c>
      <c r="C34" s="414" t="s">
        <v>327</v>
      </c>
      <c r="D34" s="415" t="s">
        <v>1048</v>
      </c>
      <c r="E34" s="416">
        <v>200</v>
      </c>
      <c r="F34" s="417"/>
      <c r="G34" s="417"/>
      <c r="H34" s="414"/>
    </row>
    <row r="35" spans="1:8" s="318" customFormat="1">
      <c r="A35" s="314" t="s">
        <v>730</v>
      </c>
      <c r="B35" s="314" t="s">
        <v>731</v>
      </c>
      <c r="C35" s="314" t="s">
        <v>732</v>
      </c>
      <c r="D35" s="315" t="s">
        <v>1757</v>
      </c>
      <c r="E35" s="316">
        <v>1590</v>
      </c>
      <c r="F35" s="317"/>
      <c r="G35" s="317"/>
      <c r="H35" s="314"/>
    </row>
    <row r="36" spans="1:8" s="333" customFormat="1">
      <c r="A36" s="329" t="s">
        <v>2001</v>
      </c>
      <c r="B36" s="329" t="s">
        <v>2002</v>
      </c>
      <c r="C36" s="329" t="s">
        <v>2003</v>
      </c>
      <c r="D36" s="330">
        <v>1740846865</v>
      </c>
      <c r="E36" s="331">
        <v>10800</v>
      </c>
      <c r="F36" s="332">
        <v>5000</v>
      </c>
      <c r="G36" s="332">
        <f t="shared" ref="G36:G37" si="0">E36-F36</f>
        <v>5800</v>
      </c>
      <c r="H36" s="329"/>
    </row>
    <row r="37" spans="1:8" s="413" customFormat="1">
      <c r="A37" s="409" t="s">
        <v>2090</v>
      </c>
      <c r="B37" s="409" t="s">
        <v>2153</v>
      </c>
      <c r="C37" s="339" t="s">
        <v>2003</v>
      </c>
      <c r="D37" s="410">
        <v>1737987672</v>
      </c>
      <c r="E37" s="411">
        <f>6170+650</f>
        <v>6820</v>
      </c>
      <c r="F37" s="412">
        <v>3650</v>
      </c>
      <c r="G37" s="342">
        <f t="shared" si="0"/>
        <v>3170</v>
      </c>
      <c r="H37" s="409"/>
    </row>
    <row r="38" spans="1:8" s="562" customFormat="1">
      <c r="A38" s="355" t="s">
        <v>2271</v>
      </c>
      <c r="B38" s="355" t="s">
        <v>853</v>
      </c>
      <c r="C38" s="355" t="s">
        <v>327</v>
      </c>
      <c r="D38" s="356" t="s">
        <v>2272</v>
      </c>
      <c r="E38" s="357">
        <v>700</v>
      </c>
      <c r="F38" s="559"/>
      <c r="G38" s="358"/>
      <c r="H38" s="561"/>
    </row>
    <row r="39" spans="1:8" s="587" customFormat="1">
      <c r="A39" s="333" t="s">
        <v>2401</v>
      </c>
      <c r="B39" s="333" t="s">
        <v>2402</v>
      </c>
      <c r="C39" s="333" t="s">
        <v>327</v>
      </c>
      <c r="D39" s="333"/>
      <c r="E39" s="331">
        <v>11000</v>
      </c>
      <c r="F39" s="569"/>
      <c r="G39" s="332"/>
      <c r="H39" s="586"/>
    </row>
    <row r="40" spans="1:8" s="479" customFormat="1">
      <c r="A40" s="229" t="s">
        <v>2413</v>
      </c>
      <c r="B40" s="229" t="s">
        <v>635</v>
      </c>
      <c r="C40" s="229" t="s">
        <v>327</v>
      </c>
      <c r="D40" s="229" t="s">
        <v>636</v>
      </c>
      <c r="E40" s="258">
        <v>5000</v>
      </c>
      <c r="F40" s="262"/>
      <c r="G40" s="245"/>
      <c r="H40" s="585"/>
    </row>
    <row r="41" spans="1:8">
      <c r="A41" s="608" t="s">
        <v>1733</v>
      </c>
      <c r="B41" s="608"/>
      <c r="C41" s="608"/>
      <c r="D41" s="608"/>
      <c r="E41" s="608"/>
      <c r="F41" s="608"/>
      <c r="G41" s="608"/>
      <c r="H41" s="608"/>
    </row>
    <row r="42" spans="1:8" s="221" customFormat="1">
      <c r="A42" s="218" t="s">
        <v>1760</v>
      </c>
      <c r="B42" s="218" t="s">
        <v>1</v>
      </c>
      <c r="C42" s="218" t="s">
        <v>3</v>
      </c>
      <c r="D42" s="219" t="s">
        <v>4</v>
      </c>
      <c r="E42" s="256" t="s">
        <v>1776</v>
      </c>
      <c r="F42" s="220" t="s">
        <v>1727</v>
      </c>
      <c r="G42" s="220" t="s">
        <v>1728</v>
      </c>
      <c r="H42" s="218" t="s">
        <v>1784</v>
      </c>
    </row>
    <row r="43" spans="1:8" s="274" customFormat="1">
      <c r="A43" s="270" t="s">
        <v>5</v>
      </c>
      <c r="B43" s="270" t="s">
        <v>6</v>
      </c>
      <c r="C43" s="270" t="s">
        <v>8</v>
      </c>
      <c r="D43" s="271" t="s">
        <v>1757</v>
      </c>
      <c r="E43" s="272">
        <f>7575+1580+1000</f>
        <v>10155</v>
      </c>
      <c r="F43" s="273">
        <v>6000</v>
      </c>
      <c r="G43" s="273">
        <f t="shared" ref="G43:G45" si="1">E43-F43</f>
        <v>4155</v>
      </c>
      <c r="H43" s="270"/>
    </row>
    <row r="44" spans="1:8" s="366" customFormat="1">
      <c r="A44" s="362" t="s">
        <v>31</v>
      </c>
      <c r="B44" s="362" t="s">
        <v>32</v>
      </c>
      <c r="C44" s="362" t="s">
        <v>8</v>
      </c>
      <c r="D44" s="363" t="s">
        <v>1757</v>
      </c>
      <c r="E44" s="364">
        <v>2300</v>
      </c>
      <c r="F44" s="365"/>
      <c r="G44" s="365"/>
      <c r="H44" s="362"/>
    </row>
    <row r="45" spans="1:8" s="308" customFormat="1">
      <c r="A45" s="269" t="s">
        <v>133</v>
      </c>
      <c r="B45" s="269" t="s">
        <v>134</v>
      </c>
      <c r="C45" s="269" t="s">
        <v>8</v>
      </c>
      <c r="D45" s="305" t="s">
        <v>135</v>
      </c>
      <c r="E45" s="306">
        <v>24200</v>
      </c>
      <c r="F45" s="307">
        <v>20000</v>
      </c>
      <c r="G45" s="307">
        <f t="shared" si="1"/>
        <v>4200</v>
      </c>
      <c r="H45" s="269"/>
    </row>
    <row r="46" spans="1:8" s="366" customFormat="1">
      <c r="A46" s="362" t="s">
        <v>507</v>
      </c>
      <c r="B46" s="362" t="s">
        <v>508</v>
      </c>
      <c r="C46" s="362" t="s">
        <v>8</v>
      </c>
      <c r="D46" s="363" t="s">
        <v>1757</v>
      </c>
      <c r="E46" s="364">
        <v>2300</v>
      </c>
      <c r="F46" s="365"/>
      <c r="G46" s="365"/>
      <c r="H46" s="362"/>
    </row>
    <row r="47" spans="1:8" s="348" customFormat="1">
      <c r="A47" s="344" t="s">
        <v>509</v>
      </c>
      <c r="B47" s="344" t="s">
        <v>510</v>
      </c>
      <c r="C47" s="344" t="s">
        <v>8</v>
      </c>
      <c r="D47" s="345" t="s">
        <v>511</v>
      </c>
      <c r="E47" s="346">
        <v>12250</v>
      </c>
      <c r="F47" s="347">
        <f>7000+5250</f>
        <v>12250</v>
      </c>
      <c r="G47" s="347">
        <f>E47-F47</f>
        <v>0</v>
      </c>
      <c r="H47" s="344"/>
    </row>
    <row r="48" spans="1:8" s="366" customFormat="1">
      <c r="A48" s="362" t="s">
        <v>875</v>
      </c>
      <c r="B48" s="362" t="s">
        <v>876</v>
      </c>
      <c r="C48" s="362" t="s">
        <v>8</v>
      </c>
      <c r="D48" s="363" t="s">
        <v>1757</v>
      </c>
      <c r="E48" s="364">
        <v>370</v>
      </c>
      <c r="F48" s="365"/>
      <c r="G48" s="365"/>
      <c r="H48" s="362"/>
    </row>
    <row r="49" spans="1:8" s="241" customFormat="1">
      <c r="A49" s="238" t="s">
        <v>1607</v>
      </c>
      <c r="B49" s="238" t="s">
        <v>1608</v>
      </c>
      <c r="C49" s="238" t="s">
        <v>8</v>
      </c>
      <c r="D49" s="239" t="s">
        <v>1757</v>
      </c>
      <c r="E49" s="257">
        <f>250300+5850+1100+2100+2600+3120+5200+5200+1040+1040</f>
        <v>277550</v>
      </c>
      <c r="F49" s="240">
        <f>89000+3600</f>
        <v>92600</v>
      </c>
      <c r="G49" s="240">
        <f>E49-F49</f>
        <v>184950</v>
      </c>
      <c r="H49" s="238"/>
    </row>
    <row r="50" spans="1:8" s="366" customFormat="1">
      <c r="A50" s="362" t="s">
        <v>1816</v>
      </c>
      <c r="B50" s="362" t="s">
        <v>1817</v>
      </c>
      <c r="C50" s="362" t="s">
        <v>8</v>
      </c>
      <c r="D50" s="363" t="s">
        <v>1818</v>
      </c>
      <c r="E50" s="364">
        <v>11600</v>
      </c>
      <c r="F50" s="365"/>
      <c r="G50" s="365"/>
      <c r="H50" s="362"/>
    </row>
    <row r="51" spans="1:8">
      <c r="A51" s="608" t="s">
        <v>1734</v>
      </c>
      <c r="B51" s="608"/>
      <c r="C51" s="608"/>
      <c r="D51" s="608"/>
      <c r="E51" s="608"/>
      <c r="F51" s="608"/>
      <c r="G51" s="608"/>
      <c r="H51" s="608"/>
    </row>
    <row r="52" spans="1:8" s="221" customFormat="1">
      <c r="A52" s="218" t="s">
        <v>1760</v>
      </c>
      <c r="B52" s="218" t="s">
        <v>1</v>
      </c>
      <c r="C52" s="218" t="s">
        <v>3</v>
      </c>
      <c r="D52" s="219" t="s">
        <v>4</v>
      </c>
      <c r="E52" s="256" t="s">
        <v>1776</v>
      </c>
      <c r="F52" s="220" t="s">
        <v>1727</v>
      </c>
      <c r="G52" s="220" t="s">
        <v>1728</v>
      </c>
      <c r="H52" s="218" t="s">
        <v>1784</v>
      </c>
    </row>
    <row r="53" spans="1:8" s="318" customFormat="1">
      <c r="A53" s="314" t="s">
        <v>770</v>
      </c>
      <c r="B53" s="314" t="s">
        <v>771</v>
      </c>
      <c r="C53" s="314" t="s">
        <v>772</v>
      </c>
      <c r="D53" s="315" t="s">
        <v>1757</v>
      </c>
      <c r="E53" s="316">
        <v>400</v>
      </c>
      <c r="F53" s="317"/>
      <c r="G53" s="317"/>
      <c r="H53" s="314"/>
    </row>
    <row r="54" spans="1:8" s="333" customFormat="1">
      <c r="A54" s="329" t="s">
        <v>843</v>
      </c>
      <c r="B54" s="329" t="s">
        <v>844</v>
      </c>
      <c r="C54" s="329" t="s">
        <v>772</v>
      </c>
      <c r="D54" s="330" t="s">
        <v>845</v>
      </c>
      <c r="E54" s="331">
        <v>6000</v>
      </c>
      <c r="F54" s="332"/>
      <c r="G54" s="332"/>
      <c r="H54" s="329"/>
    </row>
    <row r="55" spans="1:8" s="229" customFormat="1">
      <c r="A55" s="242" t="s">
        <v>846</v>
      </c>
      <c r="B55" s="242" t="s">
        <v>847</v>
      </c>
      <c r="C55" s="242" t="s">
        <v>772</v>
      </c>
      <c r="D55" s="244" t="s">
        <v>848</v>
      </c>
      <c r="E55" s="258">
        <v>3480</v>
      </c>
      <c r="F55" s="245"/>
      <c r="G55" s="245"/>
      <c r="H55" s="242"/>
    </row>
    <row r="56" spans="1:8" s="366" customFormat="1">
      <c r="A56" s="600" t="s">
        <v>961</v>
      </c>
      <c r="B56" s="600" t="s">
        <v>962</v>
      </c>
      <c r="C56" s="600" t="s">
        <v>772</v>
      </c>
      <c r="D56" s="602" t="s">
        <v>963</v>
      </c>
      <c r="E56" s="364">
        <v>25110</v>
      </c>
      <c r="F56" s="601">
        <v>10000</v>
      </c>
      <c r="G56" s="601">
        <f>E56-F56</f>
        <v>15110</v>
      </c>
      <c r="H56" s="600"/>
    </row>
    <row r="57" spans="1:8" s="408" customFormat="1">
      <c r="A57" s="404" t="s">
        <v>1066</v>
      </c>
      <c r="B57" s="404" t="s">
        <v>1067</v>
      </c>
      <c r="C57" s="404" t="s">
        <v>1068</v>
      </c>
      <c r="D57" s="405" t="s">
        <v>1757</v>
      </c>
      <c r="E57" s="406">
        <f>16820+2000</f>
        <v>18820</v>
      </c>
      <c r="F57" s="407">
        <v>15000</v>
      </c>
      <c r="G57" s="407">
        <f>E57-F57</f>
        <v>3820</v>
      </c>
      <c r="H57" s="404"/>
    </row>
    <row r="58" spans="1:8" s="333" customFormat="1">
      <c r="A58" s="329" t="s">
        <v>1072</v>
      </c>
      <c r="B58" s="329" t="s">
        <v>1073</v>
      </c>
      <c r="C58" s="329" t="s">
        <v>772</v>
      </c>
      <c r="D58" s="330" t="s">
        <v>1757</v>
      </c>
      <c r="E58" s="331">
        <v>3300</v>
      </c>
      <c r="F58" s="332"/>
      <c r="G58" s="332"/>
      <c r="H58" s="329"/>
    </row>
    <row r="59" spans="1:8" s="376" customFormat="1">
      <c r="A59" s="372" t="s">
        <v>2204</v>
      </c>
      <c r="B59" s="372" t="s">
        <v>2221</v>
      </c>
      <c r="C59" s="372" t="s">
        <v>772</v>
      </c>
      <c r="D59" s="373" t="s">
        <v>2222</v>
      </c>
      <c r="E59" s="374">
        <v>15300</v>
      </c>
      <c r="F59" s="375">
        <v>10000</v>
      </c>
      <c r="G59" s="375">
        <f>E59-F59</f>
        <v>5300</v>
      </c>
      <c r="H59" s="372"/>
    </row>
    <row r="60" spans="1:8" s="333" customFormat="1">
      <c r="A60" s="333" t="s">
        <v>2376</v>
      </c>
      <c r="B60" s="333" t="s">
        <v>2482</v>
      </c>
      <c r="C60" s="333" t="s">
        <v>772</v>
      </c>
      <c r="D60" s="333" t="s">
        <v>2483</v>
      </c>
      <c r="E60" s="331">
        <v>13430</v>
      </c>
      <c r="F60" s="332">
        <v>7650</v>
      </c>
      <c r="G60" s="375">
        <f>E60-F60</f>
        <v>5780</v>
      </c>
      <c r="H60" s="329"/>
    </row>
    <row r="61" spans="1:8">
      <c r="A61" s="609" t="s">
        <v>206</v>
      </c>
      <c r="B61" s="609"/>
      <c r="C61" s="609"/>
      <c r="D61" s="609"/>
      <c r="E61" s="609"/>
      <c r="F61" s="609"/>
      <c r="G61" s="609"/>
      <c r="H61" s="609"/>
    </row>
    <row r="62" spans="1:8">
      <c r="A62" s="222" t="s">
        <v>1760</v>
      </c>
      <c r="B62" s="222" t="s">
        <v>1</v>
      </c>
      <c r="C62" s="222" t="s">
        <v>3</v>
      </c>
      <c r="D62" s="223" t="s">
        <v>4</v>
      </c>
      <c r="E62" s="235" t="s">
        <v>1776</v>
      </c>
      <c r="F62" s="224" t="s">
        <v>1727</v>
      </c>
      <c r="G62" s="224" t="s">
        <v>1728</v>
      </c>
      <c r="H62" s="222" t="s">
        <v>1784</v>
      </c>
    </row>
    <row r="63" spans="1:8" s="418" customFormat="1">
      <c r="A63" s="414" t="s">
        <v>204</v>
      </c>
      <c r="B63" s="414" t="s">
        <v>205</v>
      </c>
      <c r="C63" s="414" t="s">
        <v>206</v>
      </c>
      <c r="D63" s="415" t="s">
        <v>1757</v>
      </c>
      <c r="E63" s="416">
        <v>83260</v>
      </c>
      <c r="F63" s="417">
        <v>69000</v>
      </c>
      <c r="G63" s="417">
        <f>E63-F63</f>
        <v>14260</v>
      </c>
      <c r="H63" s="414"/>
    </row>
    <row r="64" spans="1:8" s="274" customFormat="1">
      <c r="A64" s="270" t="s">
        <v>437</v>
      </c>
      <c r="B64" s="270" t="s">
        <v>438</v>
      </c>
      <c r="C64" s="270" t="s">
        <v>206</v>
      </c>
      <c r="D64" s="271" t="s">
        <v>439</v>
      </c>
      <c r="E64" s="272">
        <v>36550</v>
      </c>
      <c r="F64" s="273"/>
      <c r="G64" s="273"/>
      <c r="H64" s="270"/>
    </row>
    <row r="65" spans="1:8" s="328" customFormat="1">
      <c r="A65" s="324" t="s">
        <v>526</v>
      </c>
      <c r="B65" s="324" t="s">
        <v>527</v>
      </c>
      <c r="C65" s="324" t="s">
        <v>206</v>
      </c>
      <c r="D65" s="325" t="s">
        <v>528</v>
      </c>
      <c r="E65" s="326">
        <v>36000</v>
      </c>
      <c r="F65" s="327">
        <v>18000</v>
      </c>
      <c r="G65" s="327">
        <f>E65-F65</f>
        <v>18000</v>
      </c>
      <c r="H65" s="324"/>
    </row>
    <row r="66" spans="1:8" s="229" customFormat="1">
      <c r="A66" s="242" t="s">
        <v>1516</v>
      </c>
      <c r="B66" s="242" t="s">
        <v>1517</v>
      </c>
      <c r="C66" s="242" t="s">
        <v>206</v>
      </c>
      <c r="D66" s="244" t="s">
        <v>1757</v>
      </c>
      <c r="E66" s="258">
        <v>88940</v>
      </c>
      <c r="F66" s="245">
        <f>50000+10000</f>
        <v>60000</v>
      </c>
      <c r="G66" s="245">
        <f>E66-F66</f>
        <v>28940</v>
      </c>
      <c r="H66" s="242"/>
    </row>
    <row r="67" spans="1:8" s="323" customFormat="1">
      <c r="A67" s="319" t="s">
        <v>1632</v>
      </c>
      <c r="B67" s="319" t="s">
        <v>1633</v>
      </c>
      <c r="C67" s="319" t="s">
        <v>206</v>
      </c>
      <c r="D67" s="320" t="s">
        <v>1634</v>
      </c>
      <c r="E67" s="321">
        <f>261460+34200+4400</f>
        <v>300060</v>
      </c>
      <c r="F67" s="322">
        <f>230000+10000</f>
        <v>240000</v>
      </c>
      <c r="G67" s="322">
        <f>E67-F67</f>
        <v>60060</v>
      </c>
      <c r="H67" s="319"/>
    </row>
    <row r="68" spans="1:8" s="318" customFormat="1" ht="37.5">
      <c r="A68" s="314" t="s">
        <v>708</v>
      </c>
      <c r="B68" s="314" t="s">
        <v>345</v>
      </c>
      <c r="C68" s="457" t="s">
        <v>1779</v>
      </c>
      <c r="D68" s="315" t="s">
        <v>1757</v>
      </c>
      <c r="E68" s="316">
        <v>800</v>
      </c>
      <c r="F68" s="317"/>
      <c r="G68" s="317"/>
      <c r="H68" s="314"/>
    </row>
    <row r="69" spans="1:8" s="376" customFormat="1">
      <c r="A69" s="372" t="s">
        <v>2281</v>
      </c>
      <c r="B69" s="372" t="s">
        <v>2280</v>
      </c>
      <c r="C69" s="372" t="s">
        <v>206</v>
      </c>
      <c r="D69" s="373" t="s">
        <v>2279</v>
      </c>
      <c r="E69" s="374">
        <v>15900</v>
      </c>
      <c r="F69" s="375">
        <v>10000</v>
      </c>
      <c r="G69" s="375">
        <f t="shared" ref="G69" si="2">E69-F69</f>
        <v>5900</v>
      </c>
      <c r="H69" s="372"/>
    </row>
    <row r="70" spans="1:8">
      <c r="A70" s="609" t="s">
        <v>1735</v>
      </c>
      <c r="B70" s="609"/>
      <c r="C70" s="609"/>
      <c r="D70" s="609"/>
      <c r="E70" s="609"/>
      <c r="F70" s="609"/>
      <c r="G70" s="609"/>
      <c r="H70" s="609"/>
    </row>
    <row r="71" spans="1:8" s="221" customFormat="1">
      <c r="A71" s="218" t="s">
        <v>1760</v>
      </c>
      <c r="B71" s="218" t="s">
        <v>1</v>
      </c>
      <c r="C71" s="218" t="s">
        <v>3</v>
      </c>
      <c r="D71" s="219" t="s">
        <v>4</v>
      </c>
      <c r="E71" s="256" t="s">
        <v>1776</v>
      </c>
      <c r="F71" s="220" t="s">
        <v>1727</v>
      </c>
      <c r="G71" s="220" t="s">
        <v>1728</v>
      </c>
      <c r="H71" s="218" t="s">
        <v>1784</v>
      </c>
    </row>
    <row r="72" spans="1:8" s="348" customFormat="1">
      <c r="A72" s="344" t="s">
        <v>127</v>
      </c>
      <c r="B72" s="344" t="s">
        <v>128</v>
      </c>
      <c r="C72" s="344" t="s">
        <v>129</v>
      </c>
      <c r="D72" s="345" t="s">
        <v>130</v>
      </c>
      <c r="E72" s="346">
        <v>8950</v>
      </c>
      <c r="F72" s="347">
        <v>8950</v>
      </c>
      <c r="G72" s="347">
        <f>E72-F72</f>
        <v>0</v>
      </c>
      <c r="H72" s="344"/>
    </row>
    <row r="73" spans="1:8" s="229" customFormat="1">
      <c r="A73" s="242" t="s">
        <v>1526</v>
      </c>
      <c r="B73" s="242" t="s">
        <v>1527</v>
      </c>
      <c r="C73" s="242" t="s">
        <v>1528</v>
      </c>
      <c r="D73" s="244" t="s">
        <v>1757</v>
      </c>
      <c r="E73" s="258">
        <v>74990</v>
      </c>
      <c r="F73" s="245">
        <f>57000+3990</f>
        <v>60990</v>
      </c>
      <c r="G73" s="245">
        <f>E73-F73</f>
        <v>14000</v>
      </c>
      <c r="H73" s="242"/>
    </row>
    <row r="74" spans="1:8">
      <c r="A74" s="222"/>
      <c r="B74" s="222"/>
      <c r="C74" s="222"/>
      <c r="D74" s="223"/>
      <c r="E74" s="235"/>
      <c r="F74" s="224"/>
      <c r="G74" s="224"/>
      <c r="H74" s="222"/>
    </row>
    <row r="75" spans="1:8">
      <c r="A75" s="222"/>
      <c r="B75" s="222"/>
      <c r="C75" s="222"/>
      <c r="D75" s="223"/>
      <c r="E75" s="235"/>
      <c r="F75" s="224"/>
      <c r="G75" s="224"/>
      <c r="H75" s="222"/>
    </row>
    <row r="76" spans="1:8">
      <c r="A76" s="222"/>
      <c r="B76" s="222"/>
      <c r="C76" s="222"/>
      <c r="D76" s="223"/>
      <c r="E76" s="235"/>
      <c r="F76" s="224"/>
      <c r="G76" s="224"/>
      <c r="H76" s="222"/>
    </row>
    <row r="77" spans="1:8">
      <c r="A77" s="609" t="s">
        <v>29</v>
      </c>
      <c r="B77" s="609"/>
      <c r="C77" s="609"/>
      <c r="D77" s="609"/>
      <c r="E77" s="609"/>
      <c r="F77" s="609"/>
      <c r="G77" s="609"/>
      <c r="H77" s="609"/>
    </row>
    <row r="78" spans="1:8" s="221" customFormat="1">
      <c r="A78" s="218" t="s">
        <v>1760</v>
      </c>
      <c r="B78" s="218" t="s">
        <v>1</v>
      </c>
      <c r="C78" s="218" t="s">
        <v>3</v>
      </c>
      <c r="D78" s="219" t="s">
        <v>4</v>
      </c>
      <c r="E78" s="256" t="s">
        <v>1776</v>
      </c>
      <c r="F78" s="220" t="s">
        <v>1727</v>
      </c>
      <c r="G78" s="220" t="s">
        <v>1728</v>
      </c>
      <c r="H78" s="218" t="s">
        <v>1784</v>
      </c>
    </row>
    <row r="79" spans="1:8" s="318" customFormat="1">
      <c r="A79" s="314" t="s">
        <v>27</v>
      </c>
      <c r="B79" s="314" t="s">
        <v>28</v>
      </c>
      <c r="C79" s="314" t="s">
        <v>29</v>
      </c>
      <c r="D79" s="315" t="s">
        <v>30</v>
      </c>
      <c r="E79" s="316">
        <v>60600</v>
      </c>
      <c r="F79" s="317">
        <f>34400+10000+7850</f>
        <v>52250</v>
      </c>
      <c r="G79" s="317">
        <f>E79-F79</f>
        <v>8350</v>
      </c>
      <c r="H79" s="314"/>
    </row>
    <row r="80" spans="1:8" s="366" customFormat="1">
      <c r="A80" s="362" t="s">
        <v>671</v>
      </c>
      <c r="B80" s="362" t="s">
        <v>672</v>
      </c>
      <c r="C80" s="362" t="s">
        <v>29</v>
      </c>
      <c r="D80" s="363" t="s">
        <v>1757</v>
      </c>
      <c r="E80" s="364">
        <v>50500</v>
      </c>
      <c r="F80" s="365">
        <v>30000</v>
      </c>
      <c r="G80" s="365">
        <f>E80-F80</f>
        <v>20500</v>
      </c>
      <c r="H80" s="362"/>
    </row>
    <row r="81" spans="1:8" s="408" customFormat="1">
      <c r="A81" s="404" t="s">
        <v>673</v>
      </c>
      <c r="B81" s="404" t="s">
        <v>674</v>
      </c>
      <c r="C81" s="404" t="s">
        <v>29</v>
      </c>
      <c r="D81" s="405" t="s">
        <v>675</v>
      </c>
      <c r="E81" s="406">
        <v>14000</v>
      </c>
      <c r="F81" s="407">
        <v>13000</v>
      </c>
      <c r="G81" s="407">
        <f>E81-F81</f>
        <v>1000</v>
      </c>
      <c r="H81" s="404"/>
    </row>
    <row r="82" spans="1:8" s="333" customFormat="1">
      <c r="A82" s="329" t="s">
        <v>690</v>
      </c>
      <c r="B82" s="329" t="s">
        <v>691</v>
      </c>
      <c r="C82" s="329" t="s">
        <v>29</v>
      </c>
      <c r="D82" s="330" t="s">
        <v>692</v>
      </c>
      <c r="E82" s="331">
        <v>10400</v>
      </c>
      <c r="F82" s="332">
        <v>9000</v>
      </c>
      <c r="G82" s="332">
        <f>E82-F82</f>
        <v>1400</v>
      </c>
      <c r="H82" s="329"/>
    </row>
    <row r="83" spans="1:8" s="343" customFormat="1">
      <c r="A83" s="339" t="s">
        <v>871</v>
      </c>
      <c r="B83" s="339" t="s">
        <v>872</v>
      </c>
      <c r="C83" s="339" t="s">
        <v>29</v>
      </c>
      <c r="D83" s="340" t="s">
        <v>873</v>
      </c>
      <c r="E83" s="341">
        <v>3330</v>
      </c>
      <c r="F83" s="342"/>
      <c r="G83" s="342"/>
      <c r="H83" s="339"/>
    </row>
    <row r="84" spans="1:8" s="366" customFormat="1">
      <c r="A84" s="362" t="s">
        <v>874</v>
      </c>
      <c r="B84" s="362" t="s">
        <v>100</v>
      </c>
      <c r="C84" s="362" t="s">
        <v>29</v>
      </c>
      <c r="D84" s="363" t="s">
        <v>873</v>
      </c>
      <c r="E84" s="364">
        <v>7445</v>
      </c>
      <c r="F84" s="365"/>
      <c r="G84" s="365"/>
      <c r="H84" s="362"/>
    </row>
    <row r="85" spans="1:8" s="274" customFormat="1">
      <c r="A85" s="270" t="s">
        <v>954</v>
      </c>
      <c r="B85" s="270" t="s">
        <v>955</v>
      </c>
      <c r="C85" s="270" t="s">
        <v>29</v>
      </c>
      <c r="D85" s="271" t="s">
        <v>1757</v>
      </c>
      <c r="E85" s="272">
        <v>6500</v>
      </c>
      <c r="F85" s="273"/>
      <c r="G85" s="273"/>
      <c r="H85" s="270"/>
    </row>
    <row r="86" spans="1:8">
      <c r="A86" s="222"/>
      <c r="B86" s="222"/>
      <c r="C86" s="222"/>
      <c r="D86" s="223"/>
      <c r="E86" s="235"/>
      <c r="F86" s="224"/>
      <c r="G86" s="224"/>
      <c r="H86" s="222"/>
    </row>
    <row r="87" spans="1:8">
      <c r="A87" s="222"/>
      <c r="B87" s="222"/>
      <c r="C87" s="222"/>
      <c r="D87" s="223"/>
      <c r="E87" s="235"/>
      <c r="F87" s="224"/>
      <c r="G87" s="224"/>
      <c r="H87" s="222"/>
    </row>
    <row r="88" spans="1:8">
      <c r="A88" s="222"/>
      <c r="B88" s="222"/>
      <c r="C88" s="222"/>
      <c r="D88" s="223"/>
      <c r="E88" s="235"/>
      <c r="F88" s="224"/>
      <c r="G88" s="224"/>
      <c r="H88" s="222"/>
    </row>
    <row r="89" spans="1:8">
      <c r="A89" s="609" t="s">
        <v>141</v>
      </c>
      <c r="B89" s="609"/>
      <c r="C89" s="609"/>
      <c r="D89" s="609"/>
      <c r="E89" s="609"/>
      <c r="F89" s="609"/>
      <c r="G89" s="609"/>
      <c r="H89" s="609"/>
    </row>
    <row r="90" spans="1:8" s="221" customFormat="1">
      <c r="A90" s="218" t="s">
        <v>1760</v>
      </c>
      <c r="B90" s="218" t="s">
        <v>1</v>
      </c>
      <c r="C90" s="218" t="s">
        <v>3</v>
      </c>
      <c r="D90" s="219" t="s">
        <v>4</v>
      </c>
      <c r="E90" s="256" t="s">
        <v>1776</v>
      </c>
      <c r="F90" s="220" t="s">
        <v>1727</v>
      </c>
      <c r="G90" s="220" t="s">
        <v>1728</v>
      </c>
      <c r="H90" s="218" t="s">
        <v>1784</v>
      </c>
    </row>
    <row r="91" spans="1:8" s="323" customFormat="1">
      <c r="A91" s="319" t="s">
        <v>139</v>
      </c>
      <c r="B91" s="319" t="s">
        <v>140</v>
      </c>
      <c r="C91" s="319" t="s">
        <v>141</v>
      </c>
      <c r="D91" s="320" t="s">
        <v>142</v>
      </c>
      <c r="E91" s="321">
        <v>57000</v>
      </c>
      <c r="F91" s="322">
        <v>7850</v>
      </c>
      <c r="G91" s="322">
        <f>E91-F91</f>
        <v>49150</v>
      </c>
      <c r="H91" s="319"/>
    </row>
    <row r="92" spans="1:8" s="333" customFormat="1">
      <c r="A92" s="329" t="s">
        <v>243</v>
      </c>
      <c r="B92" s="329" t="s">
        <v>244</v>
      </c>
      <c r="C92" s="329" t="s">
        <v>141</v>
      </c>
      <c r="D92" s="330" t="s">
        <v>1757</v>
      </c>
      <c r="E92" s="331">
        <v>3000</v>
      </c>
      <c r="F92" s="332"/>
      <c r="G92" s="332"/>
      <c r="H92" s="329"/>
    </row>
    <row r="93" spans="1:8" s="229" customFormat="1">
      <c r="A93" s="242" t="s">
        <v>369</v>
      </c>
      <c r="B93" s="242" t="s">
        <v>370</v>
      </c>
      <c r="C93" s="242" t="s">
        <v>141</v>
      </c>
      <c r="D93" s="244" t="s">
        <v>1757</v>
      </c>
      <c r="E93" s="258">
        <v>23500</v>
      </c>
      <c r="F93" s="245">
        <v>23000</v>
      </c>
      <c r="G93" s="245">
        <f>E93-F93</f>
        <v>500</v>
      </c>
      <c r="H93" s="242"/>
    </row>
    <row r="94" spans="1:8" s="333" customFormat="1">
      <c r="A94" s="329" t="s">
        <v>654</v>
      </c>
      <c r="B94" s="329" t="s">
        <v>655</v>
      </c>
      <c r="C94" s="329" t="s">
        <v>141</v>
      </c>
      <c r="D94" s="330" t="s">
        <v>656</v>
      </c>
      <c r="E94" s="331">
        <f>50000+4050+1600+4000+1700+7450+600+3500+200</f>
        <v>73100</v>
      </c>
      <c r="F94" s="332">
        <v>36000</v>
      </c>
      <c r="G94" s="332">
        <f>E94-F94</f>
        <v>37100</v>
      </c>
      <c r="H94" s="329"/>
    </row>
    <row r="95" spans="1:8" s="348" customFormat="1">
      <c r="A95" s="344" t="s">
        <v>1063</v>
      </c>
      <c r="B95" s="344" t="s">
        <v>1064</v>
      </c>
      <c r="C95" s="344" t="s">
        <v>141</v>
      </c>
      <c r="D95" s="345" t="s">
        <v>1065</v>
      </c>
      <c r="E95" s="346">
        <v>28270</v>
      </c>
      <c r="F95" s="347">
        <f>23000+5270</f>
        <v>28270</v>
      </c>
      <c r="G95" s="347">
        <f>E95-F95</f>
        <v>0</v>
      </c>
      <c r="H95" s="344"/>
    </row>
    <row r="96" spans="1:8" s="366" customFormat="1">
      <c r="A96" s="362" t="s">
        <v>398</v>
      </c>
      <c r="B96" s="362" t="s">
        <v>399</v>
      </c>
      <c r="C96" s="362" t="s">
        <v>141</v>
      </c>
      <c r="D96" s="363">
        <v>1718949755</v>
      </c>
      <c r="E96" s="364">
        <f>150600+11550+12600+3300+13850+13850</f>
        <v>205750</v>
      </c>
      <c r="F96" s="365">
        <v>113000</v>
      </c>
      <c r="G96" s="365">
        <f>E96-F96</f>
        <v>92750</v>
      </c>
      <c r="H96" s="362"/>
    </row>
    <row r="97" spans="1:8" s="229" customFormat="1">
      <c r="A97" s="242" t="s">
        <v>2301</v>
      </c>
      <c r="B97" s="242" t="s">
        <v>2300</v>
      </c>
      <c r="C97" s="242" t="s">
        <v>141</v>
      </c>
      <c r="D97" s="244" t="s">
        <v>2299</v>
      </c>
      <c r="E97" s="258">
        <f>29000+14000+14500</f>
        <v>57500</v>
      </c>
      <c r="F97" s="245">
        <f>5000+10000</f>
        <v>15000</v>
      </c>
      <c r="G97" s="245">
        <f>E97-F97</f>
        <v>42500</v>
      </c>
      <c r="H97" s="242"/>
    </row>
    <row r="98" spans="1:8" s="323" customFormat="1">
      <c r="A98" s="323" t="s">
        <v>2390</v>
      </c>
      <c r="B98" s="323" t="s">
        <v>128</v>
      </c>
      <c r="C98" s="323" t="s">
        <v>141</v>
      </c>
      <c r="D98" s="323" t="s">
        <v>2391</v>
      </c>
      <c r="E98" s="321">
        <v>10400</v>
      </c>
      <c r="F98" s="322">
        <v>8000</v>
      </c>
      <c r="G98" s="322">
        <f>E98-F98</f>
        <v>2400</v>
      </c>
      <c r="H98" s="319"/>
    </row>
    <row r="99" spans="1:8" s="343" customFormat="1">
      <c r="A99" s="343" t="s">
        <v>2438</v>
      </c>
      <c r="B99" s="343" t="s">
        <v>2439</v>
      </c>
      <c r="C99" s="343" t="s">
        <v>141</v>
      </c>
      <c r="D99" s="343" t="s">
        <v>2440</v>
      </c>
      <c r="E99" s="341">
        <v>28000</v>
      </c>
      <c r="F99" s="342"/>
      <c r="G99" s="342"/>
      <c r="H99" s="339"/>
    </row>
    <row r="100" spans="1:8">
      <c r="A100" s="609" t="s">
        <v>24</v>
      </c>
      <c r="B100" s="609"/>
      <c r="C100" s="609"/>
      <c r="D100" s="609"/>
      <c r="E100" s="609"/>
      <c r="F100" s="609"/>
      <c r="G100" s="609"/>
      <c r="H100" s="609"/>
    </row>
    <row r="101" spans="1:8" s="221" customFormat="1">
      <c r="A101" s="218" t="s">
        <v>1760</v>
      </c>
      <c r="B101" s="218" t="s">
        <v>1</v>
      </c>
      <c r="C101" s="218" t="s">
        <v>3</v>
      </c>
      <c r="D101" s="219" t="s">
        <v>4</v>
      </c>
      <c r="E101" s="256" t="s">
        <v>1776</v>
      </c>
      <c r="F101" s="220" t="s">
        <v>1727</v>
      </c>
      <c r="G101" s="220" t="s">
        <v>1728</v>
      </c>
      <c r="H101" s="218" t="s">
        <v>1784</v>
      </c>
    </row>
    <row r="102" spans="1:8" s="333" customFormat="1">
      <c r="A102" s="329" t="s">
        <v>22</v>
      </c>
      <c r="B102" s="329" t="s">
        <v>23</v>
      </c>
      <c r="C102" s="329" t="s">
        <v>24</v>
      </c>
      <c r="D102" s="330" t="s">
        <v>1757</v>
      </c>
      <c r="E102" s="331">
        <v>2000</v>
      </c>
      <c r="F102" s="332"/>
      <c r="G102" s="332"/>
      <c r="H102" s="329"/>
    </row>
    <row r="103" spans="1:8" s="318" customFormat="1">
      <c r="A103" s="314" t="s">
        <v>25</v>
      </c>
      <c r="B103" s="314" t="s">
        <v>26</v>
      </c>
      <c r="C103" s="314" t="s">
        <v>24</v>
      </c>
      <c r="D103" s="315" t="s">
        <v>1757</v>
      </c>
      <c r="E103" s="316">
        <v>2000</v>
      </c>
      <c r="F103" s="317"/>
      <c r="G103" s="317"/>
      <c r="H103" s="314"/>
    </row>
    <row r="104" spans="1:8" s="366" customFormat="1">
      <c r="A104" s="362" t="s">
        <v>74</v>
      </c>
      <c r="B104" s="362" t="s">
        <v>75</v>
      </c>
      <c r="C104" s="362" t="s">
        <v>24</v>
      </c>
      <c r="D104" s="363" t="s">
        <v>1757</v>
      </c>
      <c r="E104" s="364">
        <v>1000</v>
      </c>
      <c r="F104" s="365"/>
      <c r="G104" s="365"/>
      <c r="H104" s="362"/>
    </row>
    <row r="105" spans="1:8" s="229" customFormat="1" ht="37.5">
      <c r="A105" s="242" t="s">
        <v>76</v>
      </c>
      <c r="B105" s="242" t="s">
        <v>77</v>
      </c>
      <c r="C105" s="243" t="s">
        <v>1761</v>
      </c>
      <c r="D105" s="244" t="s">
        <v>1757</v>
      </c>
      <c r="E105" s="258">
        <v>23000</v>
      </c>
      <c r="F105" s="245">
        <v>20000</v>
      </c>
      <c r="G105" s="245">
        <f>E105-F105</f>
        <v>3000</v>
      </c>
      <c r="H105" s="242"/>
    </row>
    <row r="106" spans="1:8" s="348" customFormat="1" ht="37.5">
      <c r="A106" s="344" t="s">
        <v>131</v>
      </c>
      <c r="B106" s="344" t="s">
        <v>132</v>
      </c>
      <c r="C106" s="360" t="s">
        <v>1762</v>
      </c>
      <c r="D106" s="345" t="s">
        <v>1757</v>
      </c>
      <c r="E106" s="346">
        <v>6000</v>
      </c>
      <c r="F106" s="346">
        <v>6000</v>
      </c>
      <c r="G106" s="347">
        <f>E106-F106</f>
        <v>0</v>
      </c>
      <c r="H106" s="344"/>
    </row>
    <row r="107" spans="1:8" s="333" customFormat="1">
      <c r="A107" s="329" t="s">
        <v>160</v>
      </c>
      <c r="B107" s="329" t="s">
        <v>161</v>
      </c>
      <c r="C107" s="329" t="s">
        <v>24</v>
      </c>
      <c r="D107" s="330" t="s">
        <v>1757</v>
      </c>
      <c r="E107" s="331">
        <v>25400</v>
      </c>
      <c r="F107" s="332"/>
      <c r="G107" s="332"/>
      <c r="H107" s="329"/>
    </row>
    <row r="108" spans="1:8" s="418" customFormat="1">
      <c r="A108" s="414" t="s">
        <v>181</v>
      </c>
      <c r="B108" s="414" t="s">
        <v>182</v>
      </c>
      <c r="C108" s="414" t="s">
        <v>24</v>
      </c>
      <c r="D108" s="415" t="s">
        <v>1757</v>
      </c>
      <c r="E108" s="416">
        <v>3500</v>
      </c>
      <c r="F108" s="417"/>
      <c r="G108" s="417"/>
      <c r="H108" s="414"/>
    </row>
    <row r="109" spans="1:8" s="348" customFormat="1">
      <c r="A109" s="344" t="s">
        <v>211</v>
      </c>
      <c r="B109" s="344" t="s">
        <v>212</v>
      </c>
      <c r="C109" s="344" t="s">
        <v>24</v>
      </c>
      <c r="D109" s="345" t="s">
        <v>213</v>
      </c>
      <c r="E109" s="346">
        <v>28000</v>
      </c>
      <c r="F109" s="347">
        <v>28000</v>
      </c>
      <c r="G109" s="347">
        <v>0</v>
      </c>
      <c r="H109" s="344"/>
    </row>
    <row r="110" spans="1:8" s="318" customFormat="1">
      <c r="A110" s="314" t="s">
        <v>217</v>
      </c>
      <c r="B110" s="314" t="s">
        <v>218</v>
      </c>
      <c r="C110" s="314" t="s">
        <v>24</v>
      </c>
      <c r="D110" s="315" t="s">
        <v>1757</v>
      </c>
      <c r="E110" s="316">
        <v>138000</v>
      </c>
      <c r="F110" s="317">
        <f>60000+15000</f>
        <v>75000</v>
      </c>
      <c r="G110" s="317">
        <f>E110-F110</f>
        <v>63000</v>
      </c>
      <c r="H110" s="314"/>
    </row>
    <row r="111" spans="1:8" s="408" customFormat="1">
      <c r="A111" s="404" t="s">
        <v>224</v>
      </c>
      <c r="B111" s="404" t="s">
        <v>225</v>
      </c>
      <c r="C111" s="404" t="s">
        <v>24</v>
      </c>
      <c r="D111" s="405" t="s">
        <v>1757</v>
      </c>
      <c r="E111" s="406">
        <v>34000</v>
      </c>
      <c r="F111" s="407"/>
      <c r="G111" s="407"/>
      <c r="H111" s="404"/>
    </row>
    <row r="112" spans="1:8" s="274" customFormat="1">
      <c r="A112" s="270" t="s">
        <v>257</v>
      </c>
      <c r="B112" s="270" t="s">
        <v>258</v>
      </c>
      <c r="C112" s="270" t="s">
        <v>24</v>
      </c>
      <c r="D112" s="271" t="s">
        <v>259</v>
      </c>
      <c r="E112" s="272">
        <f>6600+200</f>
        <v>6800</v>
      </c>
      <c r="F112" s="273">
        <v>2000</v>
      </c>
      <c r="G112" s="273">
        <f>E112-F112</f>
        <v>4800</v>
      </c>
      <c r="H112" s="270"/>
    </row>
    <row r="113" spans="1:8" s="403" customFormat="1">
      <c r="A113" s="399" t="s">
        <v>285</v>
      </c>
      <c r="B113" s="399" t="s">
        <v>286</v>
      </c>
      <c r="C113" s="399" t="s">
        <v>24</v>
      </c>
      <c r="D113" s="400" t="s">
        <v>1757</v>
      </c>
      <c r="E113" s="401">
        <v>1000</v>
      </c>
      <c r="F113" s="402"/>
      <c r="G113" s="402"/>
      <c r="H113" s="399"/>
    </row>
    <row r="114" spans="1:8" s="333" customFormat="1">
      <c r="A114" s="329" t="s">
        <v>295</v>
      </c>
      <c r="B114" s="329" t="s">
        <v>296</v>
      </c>
      <c r="C114" s="329" t="s">
        <v>24</v>
      </c>
      <c r="D114" s="330" t="s">
        <v>1757</v>
      </c>
      <c r="E114" s="331">
        <v>21400</v>
      </c>
      <c r="F114" s="332"/>
      <c r="G114" s="332"/>
      <c r="H114" s="329"/>
    </row>
    <row r="115" spans="1:8" s="328" customFormat="1">
      <c r="A115" s="324" t="s">
        <v>306</v>
      </c>
      <c r="B115" s="324" t="s">
        <v>307</v>
      </c>
      <c r="C115" s="324" t="s">
        <v>24</v>
      </c>
      <c r="D115" s="325" t="s">
        <v>1757</v>
      </c>
      <c r="E115" s="326">
        <v>103500</v>
      </c>
      <c r="F115" s="327">
        <v>63500</v>
      </c>
      <c r="G115" s="327">
        <f>E115-F115</f>
        <v>40000</v>
      </c>
      <c r="H115" s="324"/>
    </row>
    <row r="116" spans="1:8" s="366" customFormat="1">
      <c r="A116" s="362" t="s">
        <v>344</v>
      </c>
      <c r="B116" s="362" t="s">
        <v>345</v>
      </c>
      <c r="C116" s="362" t="s">
        <v>24</v>
      </c>
      <c r="D116" s="363" t="s">
        <v>1757</v>
      </c>
      <c r="E116" s="364">
        <v>21400</v>
      </c>
      <c r="F116" s="365"/>
      <c r="G116" s="365"/>
      <c r="H116" s="362"/>
    </row>
    <row r="117" spans="1:8" s="229" customFormat="1">
      <c r="A117" s="242" t="s">
        <v>346</v>
      </c>
      <c r="B117" s="242" t="s">
        <v>347</v>
      </c>
      <c r="C117" s="242" t="s">
        <v>24</v>
      </c>
      <c r="D117" s="244" t="s">
        <v>348</v>
      </c>
      <c r="E117" s="258">
        <v>58500</v>
      </c>
      <c r="F117" s="245">
        <v>10000</v>
      </c>
      <c r="G117" s="245">
        <f>E117-F117</f>
        <v>48500</v>
      </c>
      <c r="H117" s="242"/>
    </row>
    <row r="118" spans="1:8" s="343" customFormat="1">
      <c r="A118" s="339" t="s">
        <v>363</v>
      </c>
      <c r="B118" s="339" t="s">
        <v>364</v>
      </c>
      <c r="C118" s="339" t="s">
        <v>24</v>
      </c>
      <c r="D118" s="340" t="s">
        <v>1757</v>
      </c>
      <c r="E118" s="341">
        <v>8000</v>
      </c>
      <c r="F118" s="342"/>
      <c r="G118" s="342"/>
      <c r="H118" s="339"/>
    </row>
    <row r="119" spans="1:8" s="229" customFormat="1">
      <c r="A119" s="242" t="s">
        <v>367</v>
      </c>
      <c r="B119" s="242" t="s">
        <v>368</v>
      </c>
      <c r="C119" s="242" t="s">
        <v>24</v>
      </c>
      <c r="D119" s="244" t="s">
        <v>1757</v>
      </c>
      <c r="E119" s="258">
        <v>2700</v>
      </c>
      <c r="F119" s="245"/>
      <c r="G119" s="245"/>
      <c r="H119" s="242"/>
    </row>
    <row r="120" spans="1:8" s="274" customFormat="1">
      <c r="A120" s="270" t="s">
        <v>435</v>
      </c>
      <c r="B120" s="270" t="s">
        <v>436</v>
      </c>
      <c r="C120" s="270" t="s">
        <v>24</v>
      </c>
      <c r="D120" s="271" t="s">
        <v>1757</v>
      </c>
      <c r="E120" s="272">
        <v>8000</v>
      </c>
      <c r="F120" s="273"/>
      <c r="G120" s="273"/>
      <c r="H120" s="270"/>
    </row>
    <row r="121" spans="1:8" s="366" customFormat="1">
      <c r="A121" s="362" t="s">
        <v>473</v>
      </c>
      <c r="B121" s="362" t="s">
        <v>474</v>
      </c>
      <c r="C121" s="362" t="s">
        <v>24</v>
      </c>
      <c r="D121" s="363" t="s">
        <v>1757</v>
      </c>
      <c r="E121" s="364">
        <v>2000</v>
      </c>
      <c r="F121" s="365"/>
      <c r="G121" s="365"/>
      <c r="H121" s="362"/>
    </row>
    <row r="122" spans="1:8" s="418" customFormat="1">
      <c r="A122" s="414" t="s">
        <v>478</v>
      </c>
      <c r="B122" s="414" t="s">
        <v>479</v>
      </c>
      <c r="C122" s="414" t="s">
        <v>24</v>
      </c>
      <c r="D122" s="415" t="s">
        <v>1757</v>
      </c>
      <c r="E122" s="416">
        <v>1000</v>
      </c>
      <c r="F122" s="417"/>
      <c r="G122" s="417"/>
      <c r="H122" s="414"/>
    </row>
    <row r="123" spans="1:8" s="366" customFormat="1">
      <c r="A123" s="362" t="s">
        <v>512</v>
      </c>
      <c r="B123" s="362" t="s">
        <v>513</v>
      </c>
      <c r="C123" s="362" t="s">
        <v>24</v>
      </c>
      <c r="D123" s="363" t="s">
        <v>1757</v>
      </c>
      <c r="E123" s="364">
        <v>98000</v>
      </c>
      <c r="F123" s="365">
        <v>49000</v>
      </c>
      <c r="G123" s="365">
        <f>E123-F123</f>
        <v>49000</v>
      </c>
      <c r="H123" s="362"/>
    </row>
    <row r="124" spans="1:8" s="328" customFormat="1">
      <c r="A124" s="324" t="s">
        <v>529</v>
      </c>
      <c r="B124" s="324" t="s">
        <v>530</v>
      </c>
      <c r="C124" s="324" t="s">
        <v>24</v>
      </c>
      <c r="D124" s="325" t="s">
        <v>1757</v>
      </c>
      <c r="E124" s="326">
        <v>4500</v>
      </c>
      <c r="F124" s="327"/>
      <c r="G124" s="327"/>
      <c r="H124" s="324"/>
    </row>
    <row r="125" spans="1:8" s="366" customFormat="1">
      <c r="A125" s="362" t="s">
        <v>543</v>
      </c>
      <c r="B125" s="362" t="s">
        <v>544</v>
      </c>
      <c r="C125" s="362" t="s">
        <v>24</v>
      </c>
      <c r="D125" s="363" t="s">
        <v>545</v>
      </c>
      <c r="E125" s="364">
        <v>750</v>
      </c>
      <c r="F125" s="365"/>
      <c r="G125" s="365"/>
      <c r="H125" s="362"/>
    </row>
    <row r="126" spans="1:8" s="328" customFormat="1">
      <c r="A126" s="324" t="s">
        <v>576</v>
      </c>
      <c r="B126" s="324" t="s">
        <v>577</v>
      </c>
      <c r="C126" s="324" t="s">
        <v>578</v>
      </c>
      <c r="D126" s="325" t="s">
        <v>1757</v>
      </c>
      <c r="E126" s="326">
        <v>11500</v>
      </c>
      <c r="F126" s="327"/>
      <c r="G126" s="327"/>
      <c r="H126" s="324"/>
    </row>
    <row r="127" spans="1:8" s="333" customFormat="1" ht="37.5">
      <c r="A127" s="329" t="s">
        <v>620</v>
      </c>
      <c r="B127" s="329" t="s">
        <v>77</v>
      </c>
      <c r="C127" s="474" t="s">
        <v>1763</v>
      </c>
      <c r="D127" s="330" t="s">
        <v>1757</v>
      </c>
      <c r="E127" s="331">
        <v>211850</v>
      </c>
      <c r="F127" s="332"/>
      <c r="G127" s="332"/>
      <c r="H127" s="329"/>
    </row>
    <row r="128" spans="1:8" s="318" customFormat="1">
      <c r="A128" s="314" t="s">
        <v>768</v>
      </c>
      <c r="B128" s="314" t="s">
        <v>769</v>
      </c>
      <c r="C128" s="314" t="s">
        <v>578</v>
      </c>
      <c r="D128" s="315" t="s">
        <v>1757</v>
      </c>
      <c r="E128" s="316">
        <v>900</v>
      </c>
      <c r="F128" s="317"/>
      <c r="G128" s="317"/>
      <c r="H128" s="314"/>
    </row>
    <row r="129" spans="1:11" s="449" customFormat="1">
      <c r="A129" s="444" t="s">
        <v>775</v>
      </c>
      <c r="B129" s="444" t="s">
        <v>776</v>
      </c>
      <c r="C129" s="444" t="s">
        <v>578</v>
      </c>
      <c r="D129" s="445" t="s">
        <v>1757</v>
      </c>
      <c r="E129" s="446">
        <v>680</v>
      </c>
      <c r="F129" s="447"/>
      <c r="G129" s="447"/>
      <c r="H129" s="444"/>
    </row>
    <row r="130" spans="1:11" s="343" customFormat="1">
      <c r="A130" s="339" t="s">
        <v>870</v>
      </c>
      <c r="B130" s="339" t="s">
        <v>436</v>
      </c>
      <c r="C130" s="339" t="s">
        <v>578</v>
      </c>
      <c r="D130" s="340" t="s">
        <v>1757</v>
      </c>
      <c r="E130" s="341">
        <v>2250</v>
      </c>
      <c r="F130" s="342"/>
      <c r="G130" s="342"/>
      <c r="H130" s="339"/>
    </row>
    <row r="131" spans="1:11" s="366" customFormat="1" ht="37.5">
      <c r="A131" s="362" t="s">
        <v>877</v>
      </c>
      <c r="B131" s="362" t="s">
        <v>804</v>
      </c>
      <c r="C131" s="436" t="s">
        <v>1763</v>
      </c>
      <c r="D131" s="363" t="s">
        <v>878</v>
      </c>
      <c r="E131" s="364">
        <v>25500</v>
      </c>
      <c r="F131" s="365">
        <v>5000</v>
      </c>
      <c r="G131" s="365">
        <f>E131-F131</f>
        <v>20500</v>
      </c>
      <c r="H131" s="362"/>
    </row>
    <row r="132" spans="1:11" s="274" customFormat="1" ht="37.5">
      <c r="A132" s="270" t="s">
        <v>956</v>
      </c>
      <c r="B132" s="270" t="s">
        <v>957</v>
      </c>
      <c r="C132" s="427" t="s">
        <v>1764</v>
      </c>
      <c r="D132" s="271" t="s">
        <v>1757</v>
      </c>
      <c r="E132" s="272">
        <v>20960</v>
      </c>
      <c r="F132" s="273"/>
      <c r="G132" s="273"/>
      <c r="H132" s="270"/>
    </row>
    <row r="133" spans="1:11" s="418" customFormat="1">
      <c r="A133" s="414" t="s">
        <v>1051</v>
      </c>
      <c r="B133" s="414" t="s">
        <v>1052</v>
      </c>
      <c r="C133" s="414" t="s">
        <v>24</v>
      </c>
      <c r="D133" s="415" t="s">
        <v>1757</v>
      </c>
      <c r="E133" s="416">
        <v>6450</v>
      </c>
      <c r="F133" s="417"/>
      <c r="G133" s="417"/>
      <c r="H133" s="414"/>
    </row>
    <row r="134" spans="1:11" s="343" customFormat="1" ht="37.5">
      <c r="A134" s="339" t="s">
        <v>1053</v>
      </c>
      <c r="B134" s="339" t="s">
        <v>1054</v>
      </c>
      <c r="C134" s="379" t="s">
        <v>1765</v>
      </c>
      <c r="D134" s="340" t="s">
        <v>1055</v>
      </c>
      <c r="E134" s="341">
        <v>20600</v>
      </c>
      <c r="F134" s="342">
        <v>10000</v>
      </c>
      <c r="G134" s="342">
        <f t="shared" ref="G134:G142" si="3">E134-F134</f>
        <v>10600</v>
      </c>
      <c r="H134" s="339"/>
    </row>
    <row r="135" spans="1:11" s="229" customFormat="1" ht="37.5">
      <c r="A135" s="242" t="s">
        <v>1529</v>
      </c>
      <c r="B135" s="242" t="s">
        <v>1530</v>
      </c>
      <c r="C135" s="243" t="s">
        <v>1764</v>
      </c>
      <c r="D135" s="244" t="s">
        <v>1757</v>
      </c>
      <c r="E135" s="258">
        <f>196880+J135+K135</f>
        <v>237440</v>
      </c>
      <c r="F135" s="245">
        <v>160500</v>
      </c>
      <c r="G135" s="245">
        <f t="shared" si="3"/>
        <v>76940</v>
      </c>
      <c r="H135" s="242"/>
      <c r="I135" s="229" t="s">
        <v>1802</v>
      </c>
      <c r="J135" s="229">
        <v>29560</v>
      </c>
      <c r="K135" s="229">
        <v>11000</v>
      </c>
    </row>
    <row r="136" spans="1:11" s="232" customFormat="1" ht="37.5">
      <c r="A136" s="251" t="s">
        <v>1535</v>
      </c>
      <c r="B136" s="251" t="s">
        <v>1525</v>
      </c>
      <c r="C136" s="254" t="s">
        <v>1766</v>
      </c>
      <c r="D136" s="252" t="s">
        <v>1757</v>
      </c>
      <c r="E136" s="259">
        <f>452370+100000</f>
        <v>552370</v>
      </c>
      <c r="F136" s="253">
        <f>248960+50000+20000+30000</f>
        <v>348960</v>
      </c>
      <c r="G136" s="253">
        <f t="shared" si="3"/>
        <v>203410</v>
      </c>
      <c r="H136" s="251"/>
    </row>
    <row r="137" spans="1:11" s="229" customFormat="1" ht="37.5">
      <c r="A137" s="242" t="s">
        <v>1547</v>
      </c>
      <c r="B137" s="242" t="s">
        <v>1548</v>
      </c>
      <c r="C137" s="243" t="s">
        <v>1764</v>
      </c>
      <c r="D137" s="244" t="s">
        <v>1757</v>
      </c>
      <c r="E137" s="258">
        <f>178975+2100+7000+14500</f>
        <v>202575</v>
      </c>
      <c r="F137" s="245">
        <v>150000</v>
      </c>
      <c r="G137" s="245">
        <f t="shared" si="3"/>
        <v>52575</v>
      </c>
      <c r="H137" s="242"/>
      <c r="I137" s="229" t="s">
        <v>1804</v>
      </c>
      <c r="J137" s="229">
        <v>7000</v>
      </c>
    </row>
    <row r="138" spans="1:11" s="232" customFormat="1" ht="37.5">
      <c r="A138" s="251" t="s">
        <v>1560</v>
      </c>
      <c r="B138" s="251" t="s">
        <v>565</v>
      </c>
      <c r="C138" s="254" t="s">
        <v>1761</v>
      </c>
      <c r="D138" s="252" t="s">
        <v>1757</v>
      </c>
      <c r="E138" s="259">
        <f>82730+50700</f>
        <v>133430</v>
      </c>
      <c r="F138" s="253">
        <f>50000+30000</f>
        <v>80000</v>
      </c>
      <c r="G138" s="253">
        <f t="shared" si="3"/>
        <v>53430</v>
      </c>
      <c r="H138" s="251"/>
    </row>
    <row r="139" spans="1:11" s="229" customFormat="1" ht="37.5">
      <c r="A139" s="242" t="s">
        <v>1604</v>
      </c>
      <c r="B139" s="242" t="s">
        <v>1489</v>
      </c>
      <c r="C139" s="243" t="s">
        <v>1764</v>
      </c>
      <c r="D139" s="244" t="s">
        <v>1605</v>
      </c>
      <c r="E139" s="258">
        <v>50380</v>
      </c>
      <c r="F139" s="245">
        <v>40000</v>
      </c>
      <c r="G139" s="245">
        <f t="shared" si="3"/>
        <v>10380</v>
      </c>
      <c r="H139" s="242"/>
    </row>
    <row r="140" spans="1:11" s="229" customFormat="1">
      <c r="A140" s="242" t="s">
        <v>1614</v>
      </c>
      <c r="B140" s="242" t="s">
        <v>1615</v>
      </c>
      <c r="C140" s="242" t="s">
        <v>24</v>
      </c>
      <c r="D140" s="244" t="s">
        <v>1757</v>
      </c>
      <c r="E140" s="258">
        <f>830776+214200+707600+128225+204000+4250</f>
        <v>2089051</v>
      </c>
      <c r="F140" s="245">
        <f>550000+60000+9200+30000+8800+50000+20000</f>
        <v>728000</v>
      </c>
      <c r="G140" s="245">
        <f t="shared" si="3"/>
        <v>1361051</v>
      </c>
      <c r="H140" s="242"/>
    </row>
    <row r="141" spans="1:11" s="328" customFormat="1" ht="37.5">
      <c r="A141" s="324" t="s">
        <v>546</v>
      </c>
      <c r="B141" s="324" t="s">
        <v>547</v>
      </c>
      <c r="C141" s="478" t="s">
        <v>1767</v>
      </c>
      <c r="D141" s="325">
        <v>0</v>
      </c>
      <c r="E141" s="326">
        <f>71800+87810</f>
        <v>159610</v>
      </c>
      <c r="F141" s="327">
        <v>70000</v>
      </c>
      <c r="G141" s="327">
        <f t="shared" si="3"/>
        <v>89610</v>
      </c>
      <c r="H141" s="324"/>
    </row>
    <row r="142" spans="1:11" s="403" customFormat="1" ht="37.5">
      <c r="A142" s="399" t="s">
        <v>290</v>
      </c>
      <c r="B142" s="399" t="s">
        <v>291</v>
      </c>
      <c r="C142" s="490" t="s">
        <v>1736</v>
      </c>
      <c r="D142" s="400" t="s">
        <v>292</v>
      </c>
      <c r="E142" s="401">
        <v>40800</v>
      </c>
      <c r="F142" s="402">
        <v>10000</v>
      </c>
      <c r="G142" s="402">
        <f t="shared" si="3"/>
        <v>30800</v>
      </c>
      <c r="H142" s="399"/>
    </row>
    <row r="143" spans="1:11" s="229" customFormat="1" ht="37.5">
      <c r="A143" s="268" t="s">
        <v>1989</v>
      </c>
      <c r="B143" s="242" t="s">
        <v>1990</v>
      </c>
      <c r="C143" s="243" t="s">
        <v>1764</v>
      </c>
      <c r="D143" s="244"/>
      <c r="E143" s="258">
        <v>1730</v>
      </c>
      <c r="F143" s="245"/>
      <c r="G143" s="245"/>
      <c r="H143" s="242"/>
    </row>
    <row r="144" spans="1:11" s="418" customFormat="1">
      <c r="A144" s="414" t="s">
        <v>33</v>
      </c>
      <c r="B144" s="414" t="s">
        <v>34</v>
      </c>
      <c r="C144" s="414" t="s">
        <v>35</v>
      </c>
      <c r="D144" s="415" t="s">
        <v>1757</v>
      </c>
      <c r="E144" s="416">
        <v>8000</v>
      </c>
      <c r="F144" s="417"/>
      <c r="G144" s="417"/>
      <c r="H144" s="414"/>
    </row>
    <row r="145" spans="1:8" s="302" customFormat="1">
      <c r="A145" s="298" t="s">
        <v>2073</v>
      </c>
      <c r="B145" s="298" t="s">
        <v>2135</v>
      </c>
      <c r="C145" s="298" t="s">
        <v>24</v>
      </c>
      <c r="D145" s="299" t="s">
        <v>2136</v>
      </c>
      <c r="E145" s="300">
        <f>31440+10900+160+2200</f>
        <v>44700</v>
      </c>
      <c r="F145" s="301"/>
      <c r="G145" s="301"/>
      <c r="H145" s="298"/>
    </row>
    <row r="146" spans="1:8" s="229" customFormat="1">
      <c r="A146" s="593" t="s">
        <v>2527</v>
      </c>
      <c r="B146" s="593" t="s">
        <v>272</v>
      </c>
      <c r="C146" s="593" t="s">
        <v>578</v>
      </c>
      <c r="D146" s="593" t="s">
        <v>2528</v>
      </c>
      <c r="E146" s="258">
        <v>9900</v>
      </c>
      <c r="F146" s="245"/>
      <c r="G146" s="245"/>
      <c r="H146" s="242"/>
    </row>
    <row r="147" spans="1:8" s="343" customFormat="1">
      <c r="A147" s="343" t="s">
        <v>2448</v>
      </c>
      <c r="B147" s="343" t="s">
        <v>2449</v>
      </c>
      <c r="C147" s="343" t="s">
        <v>578</v>
      </c>
      <c r="D147" s="343" t="s">
        <v>2450</v>
      </c>
      <c r="E147" s="341">
        <v>28500</v>
      </c>
      <c r="F147" s="342"/>
      <c r="G147" s="342"/>
      <c r="H147" s="339"/>
    </row>
    <row r="148" spans="1:8">
      <c r="A148" s="608" t="s">
        <v>110</v>
      </c>
      <c r="B148" s="608"/>
      <c r="C148" s="608"/>
      <c r="D148" s="608"/>
      <c r="E148" s="608"/>
      <c r="F148" s="608"/>
      <c r="G148" s="608"/>
      <c r="H148" s="608"/>
    </row>
    <row r="149" spans="1:8" s="221" customFormat="1">
      <c r="A149" s="218" t="s">
        <v>1760</v>
      </c>
      <c r="B149" s="218" t="s">
        <v>1</v>
      </c>
      <c r="C149" s="218" t="s">
        <v>3</v>
      </c>
      <c r="D149" s="219" t="s">
        <v>4</v>
      </c>
      <c r="E149" s="256" t="s">
        <v>1776</v>
      </c>
      <c r="F149" s="220" t="s">
        <v>1727</v>
      </c>
      <c r="G149" s="220" t="s">
        <v>1728</v>
      </c>
      <c r="H149" s="218" t="s">
        <v>1784</v>
      </c>
    </row>
    <row r="150" spans="1:8" s="333" customFormat="1">
      <c r="A150" s="329" t="s">
        <v>108</v>
      </c>
      <c r="B150" s="329" t="s">
        <v>109</v>
      </c>
      <c r="C150" s="329" t="s">
        <v>110</v>
      </c>
      <c r="D150" s="330" t="s">
        <v>1757</v>
      </c>
      <c r="E150" s="331">
        <v>63000</v>
      </c>
      <c r="F150" s="332"/>
      <c r="G150" s="332"/>
      <c r="H150" s="329"/>
    </row>
    <row r="151" spans="1:8" s="313" customFormat="1">
      <c r="A151" s="309" t="s">
        <v>124</v>
      </c>
      <c r="B151" s="309" t="s">
        <v>125</v>
      </c>
      <c r="C151" s="309" t="s">
        <v>110</v>
      </c>
      <c r="D151" s="310" t="s">
        <v>126</v>
      </c>
      <c r="E151" s="311">
        <v>51000</v>
      </c>
      <c r="F151" s="312">
        <v>10000</v>
      </c>
      <c r="G151" s="312">
        <f>E151-F151</f>
        <v>41000</v>
      </c>
      <c r="H151" s="309"/>
    </row>
    <row r="152" spans="1:8" s="333" customFormat="1">
      <c r="A152" s="329" t="s">
        <v>158</v>
      </c>
      <c r="B152" s="329" t="s">
        <v>116</v>
      </c>
      <c r="C152" s="329" t="s">
        <v>110</v>
      </c>
      <c r="D152" s="330" t="s">
        <v>159</v>
      </c>
      <c r="E152" s="331">
        <v>90400</v>
      </c>
      <c r="F152" s="332">
        <f>84000+5000</f>
        <v>89000</v>
      </c>
      <c r="G152" s="332">
        <f>E152-F152</f>
        <v>1400</v>
      </c>
      <c r="H152" s="329"/>
    </row>
    <row r="153" spans="1:8" s="418" customFormat="1">
      <c r="A153" s="414" t="s">
        <v>170</v>
      </c>
      <c r="B153" s="414" t="s">
        <v>171</v>
      </c>
      <c r="C153" s="414" t="s">
        <v>110</v>
      </c>
      <c r="D153" s="415" t="s">
        <v>172</v>
      </c>
      <c r="E153" s="416">
        <v>66500</v>
      </c>
      <c r="F153" s="417"/>
      <c r="G153" s="417"/>
      <c r="H153" s="414"/>
    </row>
    <row r="154" spans="1:8" s="408" customFormat="1">
      <c r="A154" s="404" t="s">
        <v>226</v>
      </c>
      <c r="B154" s="404" t="s">
        <v>227</v>
      </c>
      <c r="C154" s="404" t="s">
        <v>110</v>
      </c>
      <c r="D154" s="405" t="s">
        <v>228</v>
      </c>
      <c r="E154" s="406">
        <v>46000</v>
      </c>
      <c r="F154" s="407"/>
      <c r="G154" s="407"/>
      <c r="H154" s="404"/>
    </row>
    <row r="155" spans="1:8" s="328" customFormat="1">
      <c r="A155" s="324" t="s">
        <v>514</v>
      </c>
      <c r="B155" s="324" t="s">
        <v>1777</v>
      </c>
      <c r="C155" s="324" t="s">
        <v>110</v>
      </c>
      <c r="D155" s="325" t="s">
        <v>1757</v>
      </c>
      <c r="E155" s="326">
        <v>16000</v>
      </c>
      <c r="F155" s="327"/>
      <c r="G155" s="327"/>
      <c r="H155" s="324"/>
    </row>
    <row r="156" spans="1:8" s="449" customFormat="1">
      <c r="A156" s="444" t="s">
        <v>773</v>
      </c>
      <c r="B156" s="444" t="s">
        <v>774</v>
      </c>
      <c r="C156" s="444" t="s">
        <v>110</v>
      </c>
      <c r="D156" s="445" t="s">
        <v>1757</v>
      </c>
      <c r="E156" s="446">
        <v>400</v>
      </c>
      <c r="F156" s="447"/>
      <c r="G156" s="447"/>
      <c r="H156" s="444"/>
    </row>
    <row r="157" spans="1:8" s="229" customFormat="1">
      <c r="A157" s="242" t="s">
        <v>1472</v>
      </c>
      <c r="B157" s="242" t="s">
        <v>1473</v>
      </c>
      <c r="C157" s="242" t="s">
        <v>1474</v>
      </c>
      <c r="D157" s="244" t="s">
        <v>1475</v>
      </c>
      <c r="E157" s="258">
        <v>5195</v>
      </c>
      <c r="F157" s="245"/>
      <c r="G157" s="245"/>
      <c r="H157" s="242"/>
    </row>
    <row r="158" spans="1:8" s="323" customFormat="1" ht="18" customHeight="1">
      <c r="A158" s="319" t="s">
        <v>1621</v>
      </c>
      <c r="B158" s="319" t="s">
        <v>1622</v>
      </c>
      <c r="C158" s="319" t="s">
        <v>110</v>
      </c>
      <c r="D158" s="320" t="s">
        <v>1757</v>
      </c>
      <c r="E158" s="321">
        <v>5400</v>
      </c>
      <c r="F158" s="322"/>
      <c r="G158" s="322"/>
      <c r="H158" s="319"/>
    </row>
    <row r="159" spans="1:8" s="343" customFormat="1">
      <c r="A159" s="343" t="s">
        <v>2455</v>
      </c>
      <c r="B159" s="343" t="s">
        <v>2456</v>
      </c>
      <c r="C159" s="343" t="s">
        <v>2457</v>
      </c>
      <c r="D159" s="343" t="s">
        <v>2458</v>
      </c>
      <c r="E159" s="341">
        <v>22800</v>
      </c>
      <c r="F159" s="342">
        <v>8000</v>
      </c>
      <c r="G159" s="342">
        <f>E159-F159</f>
        <v>14800</v>
      </c>
      <c r="H159" s="339"/>
    </row>
    <row r="160" spans="1:8">
      <c r="A160" s="609" t="s">
        <v>262</v>
      </c>
      <c r="B160" s="609"/>
      <c r="C160" s="609"/>
      <c r="D160" s="609"/>
      <c r="E160" s="609"/>
      <c r="F160" s="609"/>
      <c r="G160" s="609"/>
      <c r="H160" s="609"/>
    </row>
    <row r="161" spans="1:8" s="221" customFormat="1">
      <c r="A161" s="218" t="s">
        <v>1760</v>
      </c>
      <c r="B161" s="218" t="s">
        <v>1</v>
      </c>
      <c r="C161" s="218" t="s">
        <v>3</v>
      </c>
      <c r="D161" s="219" t="s">
        <v>4</v>
      </c>
      <c r="E161" s="256" t="s">
        <v>1776</v>
      </c>
      <c r="F161" s="220" t="s">
        <v>1727</v>
      </c>
      <c r="G161" s="220" t="s">
        <v>1728</v>
      </c>
      <c r="H161" s="218" t="s">
        <v>1784</v>
      </c>
    </row>
    <row r="162" spans="1:8" s="229" customFormat="1">
      <c r="A162" s="242" t="s">
        <v>85</v>
      </c>
      <c r="B162" s="242" t="s">
        <v>86</v>
      </c>
      <c r="C162" s="242" t="s">
        <v>87</v>
      </c>
      <c r="D162" s="244" t="s">
        <v>1757</v>
      </c>
      <c r="E162" s="258">
        <v>3600</v>
      </c>
      <c r="F162" s="245"/>
      <c r="G162" s="245"/>
      <c r="H162" s="242"/>
    </row>
    <row r="163" spans="1:8" s="418" customFormat="1">
      <c r="A163" s="414" t="s">
        <v>178</v>
      </c>
      <c r="B163" s="414" t="s">
        <v>179</v>
      </c>
      <c r="C163" s="414" t="s">
        <v>87</v>
      </c>
      <c r="D163" s="415" t="s">
        <v>180</v>
      </c>
      <c r="E163" s="416">
        <v>38450</v>
      </c>
      <c r="F163" s="417">
        <v>20000</v>
      </c>
      <c r="G163" s="417">
        <f>E163-F163</f>
        <v>18450</v>
      </c>
      <c r="H163" s="414"/>
    </row>
    <row r="164" spans="1:8" s="274" customFormat="1" ht="37.5">
      <c r="A164" s="270" t="s">
        <v>260</v>
      </c>
      <c r="B164" s="270" t="s">
        <v>261</v>
      </c>
      <c r="C164" s="427" t="s">
        <v>1768</v>
      </c>
      <c r="D164" s="271" t="s">
        <v>263</v>
      </c>
      <c r="E164" s="272">
        <v>51000</v>
      </c>
      <c r="F164" s="273"/>
      <c r="G164" s="273"/>
      <c r="H164" s="270"/>
    </row>
    <row r="165" spans="1:8" s="229" customFormat="1">
      <c r="A165" s="242" t="s">
        <v>365</v>
      </c>
      <c r="B165" s="242" t="s">
        <v>366</v>
      </c>
      <c r="C165" s="242" t="s">
        <v>87</v>
      </c>
      <c r="D165" s="244" t="s">
        <v>1757</v>
      </c>
      <c r="E165" s="258">
        <v>6950</v>
      </c>
      <c r="F165" s="245"/>
      <c r="G165" s="245"/>
      <c r="H165" s="242"/>
    </row>
    <row r="166" spans="1:8" s="333" customFormat="1">
      <c r="A166" s="533" t="s">
        <v>2154</v>
      </c>
      <c r="B166" s="329" t="s">
        <v>2161</v>
      </c>
      <c r="C166" s="329" t="s">
        <v>87</v>
      </c>
      <c r="D166" s="330">
        <v>1781047536</v>
      </c>
      <c r="E166" s="331">
        <f>1750+5650+1500+4950+3350</f>
        <v>17200</v>
      </c>
      <c r="F166" s="332"/>
      <c r="G166" s="332"/>
      <c r="H166" s="329"/>
    </row>
    <row r="167" spans="1:8" s="418" customFormat="1">
      <c r="A167" s="418" t="s">
        <v>2433</v>
      </c>
      <c r="B167" s="418" t="s">
        <v>2434</v>
      </c>
      <c r="C167" s="418" t="s">
        <v>87</v>
      </c>
      <c r="E167" s="416">
        <v>1050</v>
      </c>
      <c r="F167" s="417"/>
      <c r="G167" s="417"/>
      <c r="H167" s="414"/>
    </row>
    <row r="168" spans="1:8" s="343" customFormat="1">
      <c r="A168" s="343" t="s">
        <v>2443</v>
      </c>
      <c r="B168" s="343" t="s">
        <v>684</v>
      </c>
      <c r="C168" s="343" t="s">
        <v>87</v>
      </c>
      <c r="D168" s="343" t="s">
        <v>2444</v>
      </c>
      <c r="E168" s="341">
        <v>3000</v>
      </c>
      <c r="F168" s="342"/>
      <c r="G168" s="342"/>
      <c r="H168" s="339"/>
    </row>
    <row r="169" spans="1:8">
      <c r="A169" s="609" t="s">
        <v>239</v>
      </c>
      <c r="B169" s="609"/>
      <c r="C169" s="609"/>
      <c r="D169" s="609"/>
      <c r="E169" s="609"/>
      <c r="F169" s="609"/>
      <c r="G169" s="609"/>
      <c r="H169" s="609"/>
    </row>
    <row r="170" spans="1:8" s="221" customFormat="1">
      <c r="A170" s="218" t="s">
        <v>1760</v>
      </c>
      <c r="B170" s="218" t="s">
        <v>1</v>
      </c>
      <c r="C170" s="218" t="s">
        <v>3</v>
      </c>
      <c r="D170" s="219" t="s">
        <v>4</v>
      </c>
      <c r="E170" s="256" t="s">
        <v>1776</v>
      </c>
      <c r="F170" s="220" t="s">
        <v>1727</v>
      </c>
      <c r="G170" s="220" t="s">
        <v>1728</v>
      </c>
      <c r="H170" s="218" t="s">
        <v>1784</v>
      </c>
    </row>
    <row r="171" spans="1:8" s="333" customFormat="1">
      <c r="A171" s="329" t="s">
        <v>237</v>
      </c>
      <c r="B171" s="329" t="s">
        <v>2504</v>
      </c>
      <c r="C171" s="329" t="s">
        <v>239</v>
      </c>
      <c r="D171" s="330" t="s">
        <v>1757</v>
      </c>
      <c r="E171" s="331">
        <f>22500+11000+7150+3300</f>
        <v>43950</v>
      </c>
      <c r="F171" s="332">
        <v>22500</v>
      </c>
      <c r="G171" s="332">
        <f>E171-F171</f>
        <v>21450</v>
      </c>
      <c r="H171" s="329"/>
    </row>
    <row r="172" spans="1:8" s="229" customFormat="1">
      <c r="A172" s="242" t="s">
        <v>320</v>
      </c>
      <c r="B172" s="242" t="s">
        <v>321</v>
      </c>
      <c r="C172" s="242" t="s">
        <v>239</v>
      </c>
      <c r="D172" s="244" t="s">
        <v>1757</v>
      </c>
      <c r="E172" s="258">
        <v>3400</v>
      </c>
      <c r="F172" s="245"/>
      <c r="G172" s="245"/>
      <c r="H172" s="242"/>
    </row>
    <row r="173" spans="1:8" s="328" customFormat="1">
      <c r="A173" s="324" t="s">
        <v>680</v>
      </c>
      <c r="B173" s="324" t="s">
        <v>681</v>
      </c>
      <c r="C173" s="324" t="s">
        <v>239</v>
      </c>
      <c r="D173" s="325" t="s">
        <v>682</v>
      </c>
      <c r="E173" s="326">
        <v>3600</v>
      </c>
      <c r="F173" s="327"/>
      <c r="G173" s="327"/>
      <c r="H173" s="324"/>
    </row>
    <row r="174" spans="1:8">
      <c r="A174" s="222"/>
      <c r="B174" s="222"/>
      <c r="C174" s="222"/>
      <c r="D174" s="223"/>
      <c r="E174" s="235"/>
      <c r="F174" s="224"/>
      <c r="G174" s="224"/>
      <c r="H174" s="222"/>
    </row>
    <row r="175" spans="1:8">
      <c r="A175" s="222"/>
      <c r="B175" s="222"/>
      <c r="C175" s="222"/>
      <c r="D175" s="223"/>
      <c r="E175" s="235"/>
      <c r="F175" s="224"/>
      <c r="G175" s="224"/>
      <c r="H175" s="222"/>
    </row>
    <row r="176" spans="1:8">
      <c r="A176" s="609" t="s">
        <v>1538</v>
      </c>
      <c r="B176" s="609"/>
      <c r="C176" s="609"/>
      <c r="D176" s="609"/>
      <c r="E176" s="609"/>
      <c r="F176" s="609"/>
      <c r="G176" s="609"/>
      <c r="H176" s="609"/>
    </row>
    <row r="177" spans="1:9" s="221" customFormat="1">
      <c r="A177" s="218" t="s">
        <v>1760</v>
      </c>
      <c r="B177" s="218" t="s">
        <v>1</v>
      </c>
      <c r="C177" s="218" t="s">
        <v>3</v>
      </c>
      <c r="D177" s="219" t="s">
        <v>4</v>
      </c>
      <c r="E177" s="256" t="s">
        <v>1776</v>
      </c>
      <c r="F177" s="220" t="s">
        <v>1727</v>
      </c>
      <c r="G177" s="220" t="s">
        <v>1728</v>
      </c>
      <c r="H177" s="218" t="s">
        <v>1784</v>
      </c>
    </row>
    <row r="178" spans="1:9" s="229" customFormat="1" ht="37.5">
      <c r="A178" s="242" t="s">
        <v>1536</v>
      </c>
      <c r="B178" s="242" t="s">
        <v>1537</v>
      </c>
      <c r="C178" s="243" t="s">
        <v>1781</v>
      </c>
      <c r="D178" s="244" t="s">
        <v>1539</v>
      </c>
      <c r="E178" s="258">
        <f>30400+7000+25500</f>
        <v>62900</v>
      </c>
      <c r="F178" s="245">
        <f>15000+15000</f>
        <v>30000</v>
      </c>
      <c r="G178" s="245">
        <f>E178-F178</f>
        <v>32900</v>
      </c>
      <c r="H178" s="242"/>
    </row>
    <row r="179" spans="1:9" s="232" customFormat="1" ht="37.5">
      <c r="A179" s="251" t="s">
        <v>1549</v>
      </c>
      <c r="B179" s="251" t="s">
        <v>1550</v>
      </c>
      <c r="C179" s="254" t="s">
        <v>1782</v>
      </c>
      <c r="D179" s="252" t="s">
        <v>1757</v>
      </c>
      <c r="E179" s="259">
        <v>1600</v>
      </c>
      <c r="F179" s="253"/>
      <c r="G179" s="253"/>
      <c r="H179" s="251"/>
    </row>
    <row r="180" spans="1:9">
      <c r="A180" s="222"/>
      <c r="B180" s="222"/>
      <c r="C180" s="222"/>
      <c r="D180" s="223"/>
      <c r="E180" s="235"/>
      <c r="F180" s="224"/>
      <c r="G180" s="224"/>
      <c r="H180" s="222"/>
      <c r="I180" s="225"/>
    </row>
    <row r="181" spans="1:9">
      <c r="A181" s="609" t="s">
        <v>113</v>
      </c>
      <c r="B181" s="609"/>
      <c r="C181" s="609"/>
      <c r="D181" s="609"/>
      <c r="E181" s="609"/>
      <c r="F181" s="609"/>
      <c r="G181" s="609"/>
      <c r="H181" s="609"/>
    </row>
    <row r="182" spans="1:9" s="221" customFormat="1">
      <c r="A182" s="218" t="s">
        <v>1760</v>
      </c>
      <c r="B182" s="218" t="s">
        <v>1</v>
      </c>
      <c r="C182" s="218" t="s">
        <v>3</v>
      </c>
      <c r="D182" s="219" t="s">
        <v>4</v>
      </c>
      <c r="E182" s="256" t="s">
        <v>1776</v>
      </c>
      <c r="F182" s="220" t="s">
        <v>1727</v>
      </c>
      <c r="G182" s="220" t="s">
        <v>1728</v>
      </c>
      <c r="H182" s="218" t="s">
        <v>1784</v>
      </c>
    </row>
    <row r="183" spans="1:9" s="333" customFormat="1">
      <c r="A183" s="329" t="s">
        <v>111</v>
      </c>
      <c r="B183" s="329" t="s">
        <v>112</v>
      </c>
      <c r="C183" s="329" t="s">
        <v>113</v>
      </c>
      <c r="D183" s="330" t="s">
        <v>114</v>
      </c>
      <c r="E183" s="331">
        <v>89600</v>
      </c>
      <c r="F183" s="332">
        <f>50000+20000</f>
        <v>70000</v>
      </c>
      <c r="G183" s="332">
        <f>E183-F183</f>
        <v>19600</v>
      </c>
      <c r="H183" s="329"/>
    </row>
    <row r="184" spans="1:9" s="328" customFormat="1">
      <c r="A184" s="324" t="s">
        <v>297</v>
      </c>
      <c r="B184" s="324" t="s">
        <v>109</v>
      </c>
      <c r="C184" s="324" t="s">
        <v>113</v>
      </c>
      <c r="D184" s="325" t="s">
        <v>298</v>
      </c>
      <c r="E184" s="326">
        <v>8500</v>
      </c>
      <c r="F184" s="327"/>
      <c r="G184" s="327"/>
      <c r="H184" s="324"/>
    </row>
    <row r="185" spans="1:9" s="348" customFormat="1">
      <c r="A185" s="344" t="s">
        <v>315</v>
      </c>
      <c r="B185" s="344" t="s">
        <v>316</v>
      </c>
      <c r="C185" s="344" t="s">
        <v>113</v>
      </c>
      <c r="D185" s="345" t="s">
        <v>317</v>
      </c>
      <c r="E185" s="346">
        <v>9000</v>
      </c>
      <c r="F185" s="347">
        <v>9000</v>
      </c>
      <c r="G185" s="347">
        <f t="shared" ref="G185" si="4">E185-F185</f>
        <v>0</v>
      </c>
      <c r="H185" s="344"/>
    </row>
    <row r="186" spans="1:9" s="343" customFormat="1">
      <c r="A186" s="339" t="s">
        <v>2086</v>
      </c>
      <c r="B186" s="339" t="s">
        <v>362</v>
      </c>
      <c r="C186" s="339" t="s">
        <v>113</v>
      </c>
      <c r="D186" s="340" t="s">
        <v>1757</v>
      </c>
      <c r="E186" s="341">
        <v>22000</v>
      </c>
      <c r="F186" s="342"/>
      <c r="G186" s="342"/>
      <c r="H186" s="339"/>
    </row>
    <row r="187" spans="1:9" s="366" customFormat="1">
      <c r="A187" s="362" t="s">
        <v>501</v>
      </c>
      <c r="B187" s="362" t="s">
        <v>502</v>
      </c>
      <c r="C187" s="362" t="s">
        <v>113</v>
      </c>
      <c r="D187" s="363" t="s">
        <v>1757</v>
      </c>
      <c r="E187" s="364">
        <v>14000</v>
      </c>
      <c r="F187" s="365"/>
      <c r="G187" s="365"/>
      <c r="H187" s="362"/>
    </row>
    <row r="188" spans="1:9" s="318" customFormat="1">
      <c r="A188" s="314" t="s">
        <v>733</v>
      </c>
      <c r="B188" s="314" t="s">
        <v>734</v>
      </c>
      <c r="C188" s="314" t="s">
        <v>113</v>
      </c>
      <c r="D188" s="315" t="s">
        <v>1757</v>
      </c>
      <c r="E188" s="316">
        <v>2440</v>
      </c>
      <c r="F188" s="317"/>
      <c r="G188" s="317"/>
      <c r="H188" s="314"/>
    </row>
    <row r="189" spans="1:9">
      <c r="A189" s="222" t="s">
        <v>33</v>
      </c>
      <c r="B189" s="222" t="s">
        <v>34</v>
      </c>
      <c r="C189" s="222" t="s">
        <v>35</v>
      </c>
      <c r="D189" s="223" t="s">
        <v>1757</v>
      </c>
      <c r="E189" s="235">
        <v>8000</v>
      </c>
      <c r="F189" s="224"/>
      <c r="G189" s="224"/>
      <c r="H189" s="222"/>
    </row>
    <row r="190" spans="1:9" s="229" customFormat="1">
      <c r="A190" s="534" t="s">
        <v>2157</v>
      </c>
      <c r="B190" s="242" t="s">
        <v>2165</v>
      </c>
      <c r="C190" s="242" t="s">
        <v>113</v>
      </c>
      <c r="D190" s="244" t="s">
        <v>2166</v>
      </c>
      <c r="E190" s="519">
        <v>3600</v>
      </c>
      <c r="F190" s="245"/>
      <c r="G190" s="245"/>
      <c r="H190" s="242"/>
    </row>
    <row r="191" spans="1:9">
      <c r="A191" s="222"/>
      <c r="B191" s="222"/>
      <c r="C191" s="222"/>
      <c r="D191" s="223"/>
      <c r="E191" s="235"/>
      <c r="F191" s="224"/>
      <c r="G191" s="224"/>
      <c r="H191" s="222"/>
    </row>
    <row r="192" spans="1:9">
      <c r="A192" s="609" t="s">
        <v>1737</v>
      </c>
      <c r="B192" s="609"/>
      <c r="C192" s="609"/>
      <c r="D192" s="609"/>
      <c r="E192" s="609"/>
      <c r="F192" s="609"/>
      <c r="G192" s="609"/>
      <c r="H192" s="609"/>
    </row>
    <row r="193" spans="1:12" s="221" customFormat="1">
      <c r="A193" s="218" t="s">
        <v>1760</v>
      </c>
      <c r="B193" s="218" t="s">
        <v>1</v>
      </c>
      <c r="C193" s="218" t="s">
        <v>3</v>
      </c>
      <c r="D193" s="219" t="s">
        <v>4</v>
      </c>
      <c r="E193" s="256" t="s">
        <v>1776</v>
      </c>
      <c r="F193" s="220" t="s">
        <v>1727</v>
      </c>
      <c r="G193" s="220" t="s">
        <v>1728</v>
      </c>
      <c r="H193" s="218" t="s">
        <v>1784</v>
      </c>
    </row>
    <row r="194" spans="1:12" s="348" customFormat="1">
      <c r="A194" s="344" t="s">
        <v>192</v>
      </c>
      <c r="B194" s="344" t="s">
        <v>193</v>
      </c>
      <c r="C194" s="344" t="s">
        <v>64</v>
      </c>
      <c r="D194" s="345" t="s">
        <v>194</v>
      </c>
      <c r="E194" s="346">
        <v>122000</v>
      </c>
      <c r="F194" s="346">
        <v>122000</v>
      </c>
      <c r="G194" s="347">
        <f>E194-F194</f>
        <v>0</v>
      </c>
      <c r="H194" s="344"/>
    </row>
    <row r="195" spans="1:12" s="279" customFormat="1" ht="37.5">
      <c r="A195" s="275" t="s">
        <v>1376</v>
      </c>
      <c r="B195" s="275" t="s">
        <v>32</v>
      </c>
      <c r="C195" s="297" t="s">
        <v>1744</v>
      </c>
      <c r="D195" s="276" t="s">
        <v>1757</v>
      </c>
      <c r="E195" s="277">
        <v>28360</v>
      </c>
      <c r="F195" s="278">
        <v>15000</v>
      </c>
      <c r="G195" s="278">
        <f>E195-F195</f>
        <v>13360</v>
      </c>
      <c r="H195" s="275"/>
    </row>
    <row r="196" spans="1:12" s="229" customFormat="1">
      <c r="A196" s="242" t="s">
        <v>1500</v>
      </c>
      <c r="B196" s="242" t="s">
        <v>1501</v>
      </c>
      <c r="C196" s="242" t="s">
        <v>64</v>
      </c>
      <c r="D196" s="244" t="s">
        <v>1502</v>
      </c>
      <c r="E196" s="258">
        <v>49560</v>
      </c>
      <c r="F196" s="245"/>
      <c r="G196" s="245"/>
      <c r="H196" s="242"/>
    </row>
    <row r="197" spans="1:12" s="366" customFormat="1">
      <c r="A197" s="604" t="s">
        <v>62</v>
      </c>
      <c r="B197" s="604" t="s">
        <v>1534</v>
      </c>
      <c r="C197" s="604" t="s">
        <v>64</v>
      </c>
      <c r="D197" s="605" t="s">
        <v>65</v>
      </c>
      <c r="E197" s="364">
        <v>35432</v>
      </c>
      <c r="F197" s="606">
        <f>10000+10000</f>
        <v>20000</v>
      </c>
      <c r="G197" s="606">
        <f>E197+26990-10000-10000</f>
        <v>42422</v>
      </c>
      <c r="H197" s="362"/>
    </row>
    <row r="198" spans="1:12" s="366" customFormat="1">
      <c r="A198" s="604"/>
      <c r="B198" s="604"/>
      <c r="C198" s="604"/>
      <c r="D198" s="605"/>
      <c r="E198" s="364" t="s">
        <v>1787</v>
      </c>
      <c r="F198" s="606"/>
      <c r="G198" s="606"/>
      <c r="H198" s="362"/>
    </row>
    <row r="199" spans="1:12" s="323" customFormat="1" ht="37.5">
      <c r="A199" s="319" t="s">
        <v>1722</v>
      </c>
      <c r="B199" s="319" t="s">
        <v>1723</v>
      </c>
      <c r="C199" s="661" t="s">
        <v>1743</v>
      </c>
      <c r="D199" s="320" t="s">
        <v>1724</v>
      </c>
      <c r="E199" s="321">
        <f>247805+J199+17250</f>
        <v>283105</v>
      </c>
      <c r="F199" s="322">
        <f>15000+53040+50000+10000</f>
        <v>128040</v>
      </c>
      <c r="G199" s="322">
        <f>E199-F199</f>
        <v>155065</v>
      </c>
      <c r="H199" s="319"/>
      <c r="I199" s="323" t="s">
        <v>1790</v>
      </c>
      <c r="J199" s="323">
        <v>18050</v>
      </c>
      <c r="K199" s="663">
        <v>45837</v>
      </c>
      <c r="L199" s="323">
        <v>17250</v>
      </c>
    </row>
    <row r="200" spans="1:12">
      <c r="A200" s="222"/>
      <c r="B200" s="222"/>
      <c r="C200" s="222"/>
      <c r="D200" s="223"/>
      <c r="E200" s="235"/>
      <c r="F200" s="224"/>
      <c r="G200" s="224"/>
      <c r="H200" s="222"/>
    </row>
    <row r="201" spans="1:12">
      <c r="A201" s="222"/>
      <c r="B201" s="222"/>
      <c r="C201" s="222"/>
      <c r="D201" s="223"/>
      <c r="E201" s="235"/>
      <c r="F201" s="224"/>
      <c r="G201" s="224"/>
      <c r="H201" s="222"/>
    </row>
    <row r="202" spans="1:12">
      <c r="A202" s="222"/>
      <c r="B202" s="222"/>
      <c r="C202" s="222"/>
      <c r="D202" s="223"/>
      <c r="E202" s="235"/>
      <c r="F202" s="224"/>
      <c r="G202" s="224"/>
      <c r="H202" s="222"/>
    </row>
    <row r="203" spans="1:12">
      <c r="A203" s="609" t="s">
        <v>1738</v>
      </c>
      <c r="B203" s="609"/>
      <c r="C203" s="609"/>
      <c r="D203" s="609"/>
      <c r="E203" s="609"/>
      <c r="F203" s="609"/>
      <c r="G203" s="609"/>
      <c r="H203" s="609"/>
    </row>
    <row r="204" spans="1:12" s="221" customFormat="1">
      <c r="A204" s="218" t="s">
        <v>1760</v>
      </c>
      <c r="B204" s="218" t="s">
        <v>1</v>
      </c>
      <c r="C204" s="218" t="s">
        <v>3</v>
      </c>
      <c r="D204" s="219" t="s">
        <v>4</v>
      </c>
      <c r="E204" s="256" t="s">
        <v>1776</v>
      </c>
      <c r="F204" s="220" t="s">
        <v>1727</v>
      </c>
      <c r="G204" s="220" t="s">
        <v>1728</v>
      </c>
      <c r="H204" s="218" t="s">
        <v>1784</v>
      </c>
    </row>
    <row r="205" spans="1:12" s="403" customFormat="1">
      <c r="A205" s="399" t="s">
        <v>287</v>
      </c>
      <c r="B205" s="399" t="s">
        <v>288</v>
      </c>
      <c r="C205" s="399" t="s">
        <v>42</v>
      </c>
      <c r="D205" s="400" t="s">
        <v>289</v>
      </c>
      <c r="E205" s="401">
        <v>10000</v>
      </c>
      <c r="F205" s="402">
        <f>3000+3500</f>
        <v>6500</v>
      </c>
      <c r="G205" s="402">
        <f>E205-F205</f>
        <v>3500</v>
      </c>
      <c r="H205" s="399"/>
    </row>
    <row r="206" spans="1:12" s="328" customFormat="1">
      <c r="A206" s="324" t="s">
        <v>304</v>
      </c>
      <c r="B206" s="324" t="s">
        <v>305</v>
      </c>
      <c r="C206" s="324" t="s">
        <v>42</v>
      </c>
      <c r="D206" s="325" t="s">
        <v>1757</v>
      </c>
      <c r="E206" s="326">
        <v>15000</v>
      </c>
      <c r="F206" s="327">
        <f>5000+5000</f>
        <v>10000</v>
      </c>
      <c r="G206" s="327">
        <f>E206-F206</f>
        <v>5000</v>
      </c>
      <c r="H206" s="324"/>
    </row>
    <row r="207" spans="1:12" s="333" customFormat="1" ht="37.5">
      <c r="A207" s="329" t="s">
        <v>517</v>
      </c>
      <c r="B207" s="329" t="s">
        <v>518</v>
      </c>
      <c r="C207" s="474" t="s">
        <v>1742</v>
      </c>
      <c r="D207" s="330" t="s">
        <v>1757</v>
      </c>
      <c r="E207" s="331">
        <v>62000</v>
      </c>
      <c r="F207" s="332"/>
      <c r="G207" s="332"/>
      <c r="H207" s="329"/>
      <c r="I207" s="333">
        <v>1850717035</v>
      </c>
    </row>
    <row r="208" spans="1:12" s="274" customFormat="1">
      <c r="A208" s="270" t="s">
        <v>1379</v>
      </c>
      <c r="B208" s="270" t="s">
        <v>1380</v>
      </c>
      <c r="C208" s="270" t="s">
        <v>42</v>
      </c>
      <c r="D208" s="271" t="s">
        <v>1381</v>
      </c>
      <c r="E208" s="272">
        <v>8070</v>
      </c>
      <c r="F208" s="273">
        <v>7000</v>
      </c>
      <c r="G208" s="273">
        <f>E208-F208</f>
        <v>1070</v>
      </c>
      <c r="H208" s="270"/>
    </row>
    <row r="209" spans="1:9" s="284" customFormat="1" ht="37.5">
      <c r="A209" s="280" t="s">
        <v>1407</v>
      </c>
      <c r="B209" s="280" t="s">
        <v>1408</v>
      </c>
      <c r="C209" s="285" t="s">
        <v>1739</v>
      </c>
      <c r="D209" s="281" t="s">
        <v>1409</v>
      </c>
      <c r="E209" s="282">
        <v>123440</v>
      </c>
      <c r="F209" s="283">
        <v>15000</v>
      </c>
      <c r="G209" s="283">
        <f>E209-F209</f>
        <v>108440</v>
      </c>
      <c r="H209" s="280"/>
    </row>
    <row r="210" spans="1:9" s="274" customFormat="1">
      <c r="A210" s="270" t="s">
        <v>1412</v>
      </c>
      <c r="B210" s="270" t="s">
        <v>1413</v>
      </c>
      <c r="C210" s="270" t="s">
        <v>42</v>
      </c>
      <c r="D210" s="271" t="s">
        <v>1414</v>
      </c>
      <c r="E210" s="272">
        <f>16990+9000+3850</f>
        <v>29840</v>
      </c>
      <c r="F210" s="273">
        <f>15000+1990</f>
        <v>16990</v>
      </c>
      <c r="G210" s="273">
        <f>E210-F210</f>
        <v>12850</v>
      </c>
      <c r="H210" s="270"/>
    </row>
    <row r="211" spans="1:9" s="229" customFormat="1">
      <c r="A211" s="242" t="s">
        <v>1462</v>
      </c>
      <c r="B211" s="242" t="s">
        <v>1463</v>
      </c>
      <c r="C211" s="242" t="s">
        <v>42</v>
      </c>
      <c r="D211" s="244" t="s">
        <v>1757</v>
      </c>
      <c r="E211" s="258">
        <v>37950</v>
      </c>
      <c r="F211" s="245">
        <f>9000+5000</f>
        <v>14000</v>
      </c>
      <c r="G211" s="245">
        <f t="shared" ref="G211:G257" si="5">E211-F211</f>
        <v>23950</v>
      </c>
      <c r="H211" s="242"/>
    </row>
    <row r="212" spans="1:9" s="232" customFormat="1">
      <c r="A212" s="251" t="s">
        <v>1467</v>
      </c>
      <c r="B212" s="251" t="s">
        <v>1468</v>
      </c>
      <c r="C212" s="251" t="s">
        <v>42</v>
      </c>
      <c r="D212" s="252" t="s">
        <v>1757</v>
      </c>
      <c r="E212" s="259">
        <f>25750+25875+15525+25750</f>
        <v>92900</v>
      </c>
      <c r="F212" s="253">
        <f>20000+20000+20000+5000+10000</f>
        <v>75000</v>
      </c>
      <c r="G212" s="253">
        <f t="shared" si="5"/>
        <v>17900</v>
      </c>
      <c r="H212" s="251"/>
      <c r="I212" s="232" t="s">
        <v>1811</v>
      </c>
    </row>
    <row r="213" spans="1:9" s="229" customFormat="1">
      <c r="A213" s="242" t="s">
        <v>1503</v>
      </c>
      <c r="B213" s="242" t="s">
        <v>1504</v>
      </c>
      <c r="C213" s="242" t="s">
        <v>42</v>
      </c>
      <c r="D213" s="244" t="s">
        <v>1757</v>
      </c>
      <c r="E213" s="258">
        <v>8320</v>
      </c>
      <c r="F213" s="245"/>
      <c r="G213" s="245"/>
      <c r="H213" s="242"/>
    </row>
    <row r="214" spans="1:9" s="232" customFormat="1" ht="37.5">
      <c r="A214" s="251" t="s">
        <v>1561</v>
      </c>
      <c r="B214" s="251" t="s">
        <v>1562</v>
      </c>
      <c r="C214" s="254" t="s">
        <v>1740</v>
      </c>
      <c r="D214" s="252" t="s">
        <v>1563</v>
      </c>
      <c r="E214" s="259">
        <v>130000</v>
      </c>
      <c r="F214" s="253"/>
      <c r="G214" s="253"/>
      <c r="H214" s="251"/>
    </row>
    <row r="215" spans="1:9" s="323" customFormat="1">
      <c r="A215" s="319" t="s">
        <v>1638</v>
      </c>
      <c r="B215" s="319" t="s">
        <v>1639</v>
      </c>
      <c r="C215" s="319" t="s">
        <v>42</v>
      </c>
      <c r="D215" s="320" t="s">
        <v>1640</v>
      </c>
      <c r="E215" s="321">
        <v>31320</v>
      </c>
      <c r="F215" s="322">
        <f>25000+6000</f>
        <v>31000</v>
      </c>
      <c r="G215" s="322">
        <f t="shared" si="5"/>
        <v>320</v>
      </c>
      <c r="H215" s="319"/>
      <c r="I215" s="662"/>
    </row>
    <row r="216" spans="1:9" s="323" customFormat="1">
      <c r="A216" s="319" t="s">
        <v>1655</v>
      </c>
      <c r="B216" s="319" t="s">
        <v>1656</v>
      </c>
      <c r="C216" s="319" t="s">
        <v>42</v>
      </c>
      <c r="D216" s="320" t="s">
        <v>1657</v>
      </c>
      <c r="E216" s="321">
        <f>164083+12200+12320</f>
        <v>188603</v>
      </c>
      <c r="F216" s="322">
        <v>90000</v>
      </c>
      <c r="G216" s="322">
        <f t="shared" si="5"/>
        <v>98603</v>
      </c>
      <c r="H216" s="319"/>
    </row>
    <row r="217" spans="1:9" s="323" customFormat="1">
      <c r="A217" s="319" t="s">
        <v>1666</v>
      </c>
      <c r="B217" s="319" t="s">
        <v>1667</v>
      </c>
      <c r="C217" s="319" t="s">
        <v>42</v>
      </c>
      <c r="D217" s="320" t="s">
        <v>1668</v>
      </c>
      <c r="E217" s="321">
        <f>295915+2950</f>
        <v>298865</v>
      </c>
      <c r="F217" s="322">
        <f>190000+10000</f>
        <v>200000</v>
      </c>
      <c r="G217" s="322">
        <f t="shared" si="5"/>
        <v>98865</v>
      </c>
      <c r="H217" s="319"/>
      <c r="I217" s="323" t="s">
        <v>1914</v>
      </c>
    </row>
    <row r="218" spans="1:9" s="323" customFormat="1" ht="37.5">
      <c r="A218" s="319" t="s">
        <v>1706</v>
      </c>
      <c r="B218" s="319" t="s">
        <v>1707</v>
      </c>
      <c r="C218" s="661" t="s">
        <v>1741</v>
      </c>
      <c r="D218" s="320" t="s">
        <v>1708</v>
      </c>
      <c r="E218" s="321">
        <v>19400</v>
      </c>
      <c r="F218" s="322"/>
      <c r="G218" s="322"/>
      <c r="H218" s="319"/>
    </row>
    <row r="219" spans="1:9" s="418" customFormat="1">
      <c r="A219" s="414" t="s">
        <v>40</v>
      </c>
      <c r="B219" s="414" t="s">
        <v>41</v>
      </c>
      <c r="C219" s="414" t="s">
        <v>42</v>
      </c>
      <c r="D219" s="415" t="s">
        <v>43</v>
      </c>
      <c r="E219" s="416">
        <f>31800+500</f>
        <v>32300</v>
      </c>
      <c r="F219" s="417"/>
      <c r="G219" s="417"/>
      <c r="H219" s="414"/>
    </row>
    <row r="220" spans="1:9" s="366" customFormat="1">
      <c r="A220" s="362" t="s">
        <v>1814</v>
      </c>
      <c r="B220" s="362" t="s">
        <v>1815</v>
      </c>
      <c r="C220" s="362" t="s">
        <v>42</v>
      </c>
      <c r="D220" s="363"/>
      <c r="E220" s="364">
        <v>21000</v>
      </c>
      <c r="F220" s="365"/>
      <c r="G220" s="365"/>
      <c r="H220" s="362"/>
    </row>
    <row r="221" spans="1:9" s="229" customFormat="1">
      <c r="A221" s="242" t="s">
        <v>2187</v>
      </c>
      <c r="B221" s="242" t="s">
        <v>2207</v>
      </c>
      <c r="C221" s="242" t="s">
        <v>42</v>
      </c>
      <c r="D221" s="244" t="s">
        <v>2208</v>
      </c>
      <c r="E221" s="258">
        <v>49980</v>
      </c>
      <c r="F221" s="245">
        <v>41000</v>
      </c>
      <c r="G221" s="245">
        <f t="shared" si="5"/>
        <v>8980</v>
      </c>
      <c r="H221" s="242"/>
    </row>
    <row r="222" spans="1:9" s="376" customFormat="1">
      <c r="A222" s="372" t="s">
        <v>2224</v>
      </c>
      <c r="B222" s="372" t="s">
        <v>2225</v>
      </c>
      <c r="C222" s="372" t="s">
        <v>42</v>
      </c>
      <c r="D222" s="373" t="s">
        <v>2226</v>
      </c>
      <c r="E222" s="374">
        <v>39900</v>
      </c>
      <c r="F222" s="375"/>
      <c r="G222" s="375"/>
      <c r="H222" s="372"/>
    </row>
    <row r="223" spans="1:9" s="323" customFormat="1">
      <c r="A223" s="323" t="s">
        <v>2392</v>
      </c>
      <c r="B223" s="323" t="s">
        <v>2393</v>
      </c>
      <c r="C223" s="323" t="s">
        <v>2394</v>
      </c>
      <c r="D223" s="323" t="s">
        <v>2395</v>
      </c>
      <c r="E223" s="321">
        <v>11000</v>
      </c>
      <c r="F223" s="322"/>
      <c r="G223" s="322"/>
      <c r="H223" s="319"/>
    </row>
    <row r="224" spans="1:9" s="229" customFormat="1">
      <c r="A224" s="242" t="s">
        <v>2243</v>
      </c>
      <c r="B224" s="242" t="s">
        <v>2273</v>
      </c>
      <c r="C224" s="242" t="s">
        <v>2274</v>
      </c>
      <c r="D224" s="244" t="s">
        <v>2275</v>
      </c>
      <c r="E224" s="258">
        <f>10260+2570+3700</f>
        <v>16530</v>
      </c>
      <c r="F224" s="245">
        <v>810</v>
      </c>
      <c r="G224" s="245">
        <f t="shared" si="5"/>
        <v>15720</v>
      </c>
      <c r="H224" s="242"/>
    </row>
    <row r="225" spans="1:9" s="229" customFormat="1">
      <c r="A225" s="593" t="s">
        <v>2392</v>
      </c>
      <c r="B225" s="593" t="s">
        <v>2393</v>
      </c>
      <c r="C225" s="593" t="s">
        <v>2394</v>
      </c>
      <c r="D225" s="593" t="s">
        <v>2395</v>
      </c>
      <c r="E225" s="258">
        <v>11000</v>
      </c>
      <c r="F225" s="245"/>
      <c r="G225" s="245"/>
      <c r="H225" s="242"/>
    </row>
    <row r="226" spans="1:9" s="323" customFormat="1">
      <c r="A226" s="660" t="s">
        <v>2540</v>
      </c>
      <c r="B226" s="660" t="s">
        <v>2564</v>
      </c>
      <c r="C226" s="660" t="s">
        <v>2565</v>
      </c>
      <c r="D226" s="660" t="s">
        <v>2566</v>
      </c>
      <c r="E226" s="321">
        <v>42400</v>
      </c>
      <c r="F226" s="322"/>
      <c r="G226" s="322"/>
      <c r="H226" s="319"/>
    </row>
    <row r="227" spans="1:9">
      <c r="A227" s="609" t="s">
        <v>1745</v>
      </c>
      <c r="B227" s="609"/>
      <c r="C227" s="609"/>
      <c r="D227" s="609"/>
      <c r="E227" s="609"/>
      <c r="F227" s="609"/>
      <c r="G227" s="609"/>
      <c r="H227" s="609"/>
    </row>
    <row r="228" spans="1:9" s="221" customFormat="1">
      <c r="A228" s="218" t="s">
        <v>1760</v>
      </c>
      <c r="B228" s="218" t="s">
        <v>1</v>
      </c>
      <c r="C228" s="218" t="s">
        <v>3</v>
      </c>
      <c r="D228" s="219" t="s">
        <v>4</v>
      </c>
      <c r="E228" s="256" t="s">
        <v>1776</v>
      </c>
      <c r="F228" s="220" t="s">
        <v>1727</v>
      </c>
      <c r="G228" s="220" t="s">
        <v>1728</v>
      </c>
      <c r="H228" s="218" t="s">
        <v>1784</v>
      </c>
    </row>
    <row r="229" spans="1:9" s="348" customFormat="1">
      <c r="A229" s="344" t="s">
        <v>1643</v>
      </c>
      <c r="B229" s="344" t="s">
        <v>1644</v>
      </c>
      <c r="C229" s="344" t="s">
        <v>1645</v>
      </c>
      <c r="D229" s="345" t="s">
        <v>1757</v>
      </c>
      <c r="E229" s="346">
        <v>231600</v>
      </c>
      <c r="F229" s="347">
        <v>231600</v>
      </c>
      <c r="G229" s="347">
        <f t="shared" si="5"/>
        <v>0</v>
      </c>
      <c r="H229" s="344"/>
    </row>
    <row r="230" spans="1:9">
      <c r="A230" s="222"/>
      <c r="B230" s="222"/>
      <c r="C230" s="222"/>
      <c r="D230" s="223"/>
      <c r="E230" s="235"/>
      <c r="F230" s="224"/>
      <c r="G230" s="224">
        <f t="shared" si="5"/>
        <v>0</v>
      </c>
      <c r="H230" s="222"/>
    </row>
    <row r="231" spans="1:9">
      <c r="A231" s="222"/>
      <c r="B231" s="222"/>
      <c r="C231" s="222"/>
      <c r="D231" s="223"/>
      <c r="E231" s="235"/>
      <c r="F231" s="224"/>
      <c r="G231" s="224">
        <f t="shared" si="5"/>
        <v>0</v>
      </c>
      <c r="H231" s="222"/>
    </row>
    <row r="232" spans="1:9">
      <c r="A232" s="609" t="s">
        <v>1746</v>
      </c>
      <c r="B232" s="609"/>
      <c r="C232" s="609"/>
      <c r="D232" s="609"/>
      <c r="E232" s="609"/>
      <c r="F232" s="609"/>
      <c r="G232" s="609"/>
      <c r="H232" s="609"/>
    </row>
    <row r="233" spans="1:9" s="221" customFormat="1">
      <c r="A233" s="218" t="s">
        <v>1760</v>
      </c>
      <c r="B233" s="218" t="s">
        <v>1</v>
      </c>
      <c r="C233" s="218" t="s">
        <v>3</v>
      </c>
      <c r="D233" s="219" t="s">
        <v>4</v>
      </c>
      <c r="E233" s="256" t="s">
        <v>1776</v>
      </c>
      <c r="F233" s="220" t="s">
        <v>1727</v>
      </c>
      <c r="G233" s="220" t="s">
        <v>1728</v>
      </c>
      <c r="H233" s="218" t="s">
        <v>1784</v>
      </c>
    </row>
    <row r="234" spans="1:9" s="366" customFormat="1">
      <c r="A234" s="362" t="s">
        <v>66</v>
      </c>
      <c r="B234" s="362" t="s">
        <v>67</v>
      </c>
      <c r="C234" s="362" t="s">
        <v>68</v>
      </c>
      <c r="D234" s="363" t="s">
        <v>69</v>
      </c>
      <c r="E234" s="364">
        <f>14750+5500</f>
        <v>20250</v>
      </c>
      <c r="F234" s="365"/>
      <c r="G234" s="365"/>
      <c r="H234" s="362"/>
    </row>
    <row r="235" spans="1:9" s="418" customFormat="1">
      <c r="A235" s="414" t="s">
        <v>183</v>
      </c>
      <c r="B235" s="414" t="s">
        <v>184</v>
      </c>
      <c r="C235" s="414" t="s">
        <v>68</v>
      </c>
      <c r="D235" s="415" t="s">
        <v>2506</v>
      </c>
      <c r="E235" s="416">
        <f>185000+400+550+1700+3400</f>
        <v>191050</v>
      </c>
      <c r="F235" s="417">
        <v>50000</v>
      </c>
      <c r="G235" s="417">
        <f>E235-F235</f>
        <v>141050</v>
      </c>
      <c r="H235" s="414"/>
      <c r="I235" s="418" t="s">
        <v>1807</v>
      </c>
    </row>
    <row r="236" spans="1:9" s="366" customFormat="1">
      <c r="A236" s="362" t="s">
        <v>328</v>
      </c>
      <c r="B236" s="362" t="s">
        <v>109</v>
      </c>
      <c r="C236" s="362" t="s">
        <v>68</v>
      </c>
      <c r="D236" s="363" t="s">
        <v>329</v>
      </c>
      <c r="E236" s="364">
        <v>16000</v>
      </c>
      <c r="F236" s="365">
        <v>6000</v>
      </c>
      <c r="G236" s="365">
        <f t="shared" si="5"/>
        <v>10000</v>
      </c>
      <c r="H236" s="362"/>
    </row>
    <row r="237" spans="1:9" s="229" customFormat="1">
      <c r="A237" s="242" t="s">
        <v>488</v>
      </c>
      <c r="B237" s="242" t="s">
        <v>489</v>
      </c>
      <c r="C237" s="242" t="s">
        <v>68</v>
      </c>
      <c r="D237" s="244" t="s">
        <v>490</v>
      </c>
      <c r="E237" s="258">
        <v>2710</v>
      </c>
      <c r="F237" s="245"/>
      <c r="G237" s="245"/>
      <c r="H237" s="242"/>
    </row>
    <row r="238" spans="1:9" s="328" customFormat="1">
      <c r="A238" s="324" t="s">
        <v>657</v>
      </c>
      <c r="B238" s="324" t="s">
        <v>658</v>
      </c>
      <c r="C238" s="324" t="s">
        <v>68</v>
      </c>
      <c r="D238" s="325" t="s">
        <v>659</v>
      </c>
      <c r="E238" s="326">
        <v>61040</v>
      </c>
      <c r="F238" s="327"/>
      <c r="G238" s="327"/>
      <c r="H238" s="324"/>
    </row>
    <row r="239" spans="1:9" s="333" customFormat="1">
      <c r="A239" s="329" t="s">
        <v>785</v>
      </c>
      <c r="B239" s="329" t="s">
        <v>786</v>
      </c>
      <c r="C239" s="329" t="s">
        <v>68</v>
      </c>
      <c r="D239" s="330" t="s">
        <v>787</v>
      </c>
      <c r="E239" s="331">
        <v>1150</v>
      </c>
      <c r="F239" s="332"/>
      <c r="G239" s="332"/>
      <c r="H239" s="329"/>
    </row>
    <row r="240" spans="1:9" s="343" customFormat="1">
      <c r="A240" s="339" t="s">
        <v>1205</v>
      </c>
      <c r="B240" s="339" t="s">
        <v>1206</v>
      </c>
      <c r="C240" s="339" t="s">
        <v>68</v>
      </c>
      <c r="D240" s="340" t="s">
        <v>1207</v>
      </c>
      <c r="E240" s="341">
        <v>6500</v>
      </c>
      <c r="F240" s="342"/>
      <c r="G240" s="342"/>
      <c r="H240" s="339"/>
    </row>
    <row r="241" spans="1:9" s="366" customFormat="1">
      <c r="A241" s="362" t="s">
        <v>1213</v>
      </c>
      <c r="B241" s="362" t="s">
        <v>1214</v>
      </c>
      <c r="C241" s="362" t="s">
        <v>68</v>
      </c>
      <c r="D241" s="363" t="s">
        <v>1757</v>
      </c>
      <c r="E241" s="364">
        <v>34290</v>
      </c>
      <c r="F241" s="365">
        <f>25000+5000</f>
        <v>30000</v>
      </c>
      <c r="G241" s="365">
        <f t="shared" si="5"/>
        <v>4290</v>
      </c>
      <c r="H241" s="362"/>
    </row>
    <row r="242" spans="1:9" s="348" customFormat="1" ht="37.5">
      <c r="A242" s="344" t="s">
        <v>1231</v>
      </c>
      <c r="B242" s="344" t="s">
        <v>1232</v>
      </c>
      <c r="C242" s="360" t="s">
        <v>1748</v>
      </c>
      <c r="D242" s="345" t="s">
        <v>1233</v>
      </c>
      <c r="E242" s="346">
        <v>15540</v>
      </c>
      <c r="F242" s="347">
        <f>9000+6540</f>
        <v>15540</v>
      </c>
      <c r="G242" s="347">
        <f t="shared" si="5"/>
        <v>0</v>
      </c>
      <c r="H242" s="344"/>
    </row>
    <row r="243" spans="1:9" s="323" customFormat="1">
      <c r="A243" s="319" t="s">
        <v>1298</v>
      </c>
      <c r="B243" s="319" t="s">
        <v>1299</v>
      </c>
      <c r="C243" s="319" t="s">
        <v>68</v>
      </c>
      <c r="D243" s="320" t="s">
        <v>1300</v>
      </c>
      <c r="E243" s="321">
        <f>84660+5100+9500+15750+10800+6230</f>
        <v>132040</v>
      </c>
      <c r="F243" s="322">
        <v>50000</v>
      </c>
      <c r="G243" s="322">
        <f t="shared" si="5"/>
        <v>82040</v>
      </c>
      <c r="H243" s="319"/>
    </row>
    <row r="244" spans="1:9" s="313" customFormat="1">
      <c r="A244" s="309" t="s">
        <v>1303</v>
      </c>
      <c r="B244" s="309" t="s">
        <v>1304</v>
      </c>
      <c r="C244" s="309" t="s">
        <v>68</v>
      </c>
      <c r="D244" s="310" t="s">
        <v>1305</v>
      </c>
      <c r="E244" s="311">
        <v>75600</v>
      </c>
      <c r="F244" s="312"/>
      <c r="G244" s="312"/>
      <c r="H244" s="309"/>
    </row>
    <row r="245" spans="1:9" s="318" customFormat="1">
      <c r="A245" s="314" t="s">
        <v>1322</v>
      </c>
      <c r="B245" s="314" t="s">
        <v>1323</v>
      </c>
      <c r="C245" s="314" t="s">
        <v>68</v>
      </c>
      <c r="D245" s="315" t="s">
        <v>1757</v>
      </c>
      <c r="E245" s="316">
        <v>671780</v>
      </c>
      <c r="F245" s="317"/>
      <c r="G245" s="317"/>
      <c r="H245" s="314"/>
    </row>
    <row r="246" spans="1:9">
      <c r="A246" s="222" t="s">
        <v>1661</v>
      </c>
      <c r="B246" s="222" t="s">
        <v>1662</v>
      </c>
      <c r="C246" s="222" t="s">
        <v>68</v>
      </c>
      <c r="D246" s="223" t="s">
        <v>1757</v>
      </c>
      <c r="E246" s="235">
        <v>212250</v>
      </c>
      <c r="F246" s="224">
        <f>80000+20000</f>
        <v>100000</v>
      </c>
      <c r="G246" s="224">
        <f t="shared" si="5"/>
        <v>112250</v>
      </c>
      <c r="H246" s="222"/>
    </row>
    <row r="247" spans="1:9" s="229" customFormat="1" ht="37.5">
      <c r="A247" s="242" t="s">
        <v>1712</v>
      </c>
      <c r="B247" s="242" t="s">
        <v>1713</v>
      </c>
      <c r="C247" s="243" t="s">
        <v>1747</v>
      </c>
      <c r="D247" s="244" t="s">
        <v>1714</v>
      </c>
      <c r="E247" s="258">
        <v>26235</v>
      </c>
      <c r="F247" s="245">
        <f>16000+2000</f>
        <v>18000</v>
      </c>
      <c r="G247" s="245">
        <f t="shared" si="5"/>
        <v>8235</v>
      </c>
      <c r="H247" s="242"/>
    </row>
    <row r="248" spans="1:9" s="274" customFormat="1">
      <c r="A248" s="270" t="s">
        <v>254</v>
      </c>
      <c r="B248" s="270" t="s">
        <v>255</v>
      </c>
      <c r="C248" s="270" t="s">
        <v>256</v>
      </c>
      <c r="D248" s="271" t="s">
        <v>1757</v>
      </c>
      <c r="E248" s="272">
        <v>47000</v>
      </c>
      <c r="F248" s="273"/>
      <c r="G248" s="273">
        <f t="shared" si="5"/>
        <v>47000</v>
      </c>
      <c r="H248" s="270"/>
    </row>
    <row r="249" spans="1:9" s="348" customFormat="1">
      <c r="A249" s="348" t="s">
        <v>2323</v>
      </c>
      <c r="B249" s="348" t="s">
        <v>2324</v>
      </c>
      <c r="C249" s="348" t="s">
        <v>68</v>
      </c>
      <c r="D249" s="348" t="s">
        <v>2325</v>
      </c>
      <c r="E249" s="347">
        <v>22000</v>
      </c>
      <c r="F249" s="347">
        <v>22000</v>
      </c>
      <c r="G249" s="347">
        <f t="shared" si="5"/>
        <v>0</v>
      </c>
      <c r="H249" s="344"/>
    </row>
    <row r="250" spans="1:9" s="229" customFormat="1">
      <c r="A250" s="242" t="s">
        <v>2012</v>
      </c>
      <c r="B250" s="242" t="s">
        <v>2013</v>
      </c>
      <c r="C250" s="242" t="s">
        <v>68</v>
      </c>
      <c r="D250" s="244">
        <v>1833831959</v>
      </c>
      <c r="E250" s="258">
        <v>20690</v>
      </c>
      <c r="F250" s="245">
        <v>7000</v>
      </c>
      <c r="G250" s="245">
        <f t="shared" si="5"/>
        <v>13690</v>
      </c>
      <c r="H250" s="242"/>
    </row>
    <row r="251" spans="1:9" s="333" customFormat="1">
      <c r="A251" s="329" t="s">
        <v>2026</v>
      </c>
      <c r="B251" s="329" t="s">
        <v>2027</v>
      </c>
      <c r="C251" s="329" t="s">
        <v>68</v>
      </c>
      <c r="D251" s="511">
        <v>1721385679</v>
      </c>
      <c r="E251" s="510">
        <f>33900+2400</f>
        <v>36300</v>
      </c>
      <c r="F251" s="332"/>
      <c r="G251" s="332"/>
      <c r="H251" s="329"/>
    </row>
    <row r="252" spans="1:9">
      <c r="A252" s="222"/>
      <c r="B252" s="222"/>
      <c r="C252" s="222"/>
      <c r="D252" s="223"/>
      <c r="E252" s="235"/>
      <c r="F252" s="224"/>
      <c r="G252" s="224"/>
      <c r="H252" s="222"/>
    </row>
    <row r="253" spans="1:9">
      <c r="A253" s="609" t="s">
        <v>197</v>
      </c>
      <c r="B253" s="609"/>
      <c r="C253" s="609"/>
      <c r="D253" s="609"/>
      <c r="E253" s="609"/>
      <c r="F253" s="609"/>
      <c r="G253" s="609"/>
      <c r="H253" s="609"/>
    </row>
    <row r="254" spans="1:9" s="221" customFormat="1">
      <c r="A254" s="218" t="s">
        <v>1760</v>
      </c>
      <c r="B254" s="218" t="s">
        <v>1</v>
      </c>
      <c r="C254" s="218" t="s">
        <v>3</v>
      </c>
      <c r="D254" s="219" t="s">
        <v>4</v>
      </c>
      <c r="E254" s="256" t="s">
        <v>1776</v>
      </c>
      <c r="F254" s="220" t="s">
        <v>1727</v>
      </c>
      <c r="G254" s="220" t="s">
        <v>1728</v>
      </c>
      <c r="H254" s="218" t="s">
        <v>1784</v>
      </c>
    </row>
    <row r="255" spans="1:9" s="418" customFormat="1">
      <c r="A255" s="414" t="s">
        <v>195</v>
      </c>
      <c r="B255" s="414" t="s">
        <v>196</v>
      </c>
      <c r="C255" s="414" t="s">
        <v>197</v>
      </c>
      <c r="D255" s="415" t="s">
        <v>1757</v>
      </c>
      <c r="E255" s="416">
        <v>345000</v>
      </c>
      <c r="F255" s="417">
        <v>100000</v>
      </c>
      <c r="G255" s="417">
        <f t="shared" si="5"/>
        <v>245000</v>
      </c>
      <c r="H255" s="414"/>
      <c r="I255" s="497">
        <v>1721385679</v>
      </c>
    </row>
    <row r="256" spans="1:9" s="333" customFormat="1">
      <c r="A256" s="329" t="s">
        <v>791</v>
      </c>
      <c r="B256" s="329" t="s">
        <v>618</v>
      </c>
      <c r="C256" s="329" t="s">
        <v>197</v>
      </c>
      <c r="D256" s="330" t="s">
        <v>1757</v>
      </c>
      <c r="E256" s="331">
        <v>5200</v>
      </c>
      <c r="F256" s="332"/>
      <c r="G256" s="332"/>
      <c r="H256" s="329"/>
    </row>
    <row r="257" spans="1:8" s="229" customFormat="1">
      <c r="A257" s="242" t="s">
        <v>1629</v>
      </c>
      <c r="B257" s="242" t="s">
        <v>1630</v>
      </c>
      <c r="C257" s="242" t="s">
        <v>197</v>
      </c>
      <c r="D257" s="244" t="s">
        <v>1631</v>
      </c>
      <c r="E257" s="258">
        <f>130962+21205+6985+1250+5210</f>
        <v>165612</v>
      </c>
      <c r="F257" s="245">
        <f>80000+17000</f>
        <v>97000</v>
      </c>
      <c r="G257" s="245">
        <f t="shared" si="5"/>
        <v>68612</v>
      </c>
      <c r="H257" s="242"/>
    </row>
    <row r="258" spans="1:8" s="343" customFormat="1" ht="37.5">
      <c r="A258" s="339" t="s">
        <v>358</v>
      </c>
      <c r="B258" s="339" t="s">
        <v>137</v>
      </c>
      <c r="C258" s="379" t="s">
        <v>1749</v>
      </c>
      <c r="D258" s="340" t="s">
        <v>1757</v>
      </c>
      <c r="E258" s="341">
        <v>125180</v>
      </c>
      <c r="F258" s="342"/>
      <c r="G258" s="342"/>
      <c r="H258" s="339"/>
    </row>
    <row r="259" spans="1:8">
      <c r="A259" s="222"/>
      <c r="B259" s="222"/>
      <c r="C259" s="222"/>
      <c r="D259" s="223"/>
      <c r="E259" s="235"/>
      <c r="F259" s="224"/>
      <c r="G259" s="224"/>
      <c r="H259" s="222"/>
    </row>
    <row r="260" spans="1:8">
      <c r="A260" s="222"/>
      <c r="B260" s="222"/>
      <c r="C260" s="222"/>
      <c r="D260" s="223"/>
      <c r="E260" s="235"/>
      <c r="F260" s="224"/>
      <c r="G260" s="224"/>
      <c r="H260" s="222"/>
    </row>
    <row r="261" spans="1:8">
      <c r="A261" s="222"/>
      <c r="B261" s="222"/>
      <c r="C261" s="222"/>
      <c r="D261" s="223"/>
      <c r="E261" s="235"/>
      <c r="F261" s="224"/>
      <c r="G261" s="224"/>
      <c r="H261" s="222"/>
    </row>
    <row r="262" spans="1:8">
      <c r="A262" s="609" t="s">
        <v>101</v>
      </c>
      <c r="B262" s="609"/>
      <c r="C262" s="609"/>
      <c r="D262" s="609"/>
      <c r="E262" s="609"/>
      <c r="F262" s="609"/>
      <c r="G262" s="609"/>
      <c r="H262" s="609"/>
    </row>
    <row r="263" spans="1:8" s="221" customFormat="1">
      <c r="A263" s="218" t="s">
        <v>1760</v>
      </c>
      <c r="B263" s="218" t="s">
        <v>1</v>
      </c>
      <c r="C263" s="218" t="s">
        <v>3</v>
      </c>
      <c r="D263" s="219" t="s">
        <v>4</v>
      </c>
      <c r="E263" s="256" t="s">
        <v>1776</v>
      </c>
      <c r="F263" s="220" t="s">
        <v>1727</v>
      </c>
      <c r="G263" s="220" t="s">
        <v>1728</v>
      </c>
      <c r="H263" s="218" t="s">
        <v>1784</v>
      </c>
    </row>
    <row r="264" spans="1:8" s="366" customFormat="1" ht="37.5">
      <c r="A264" s="362" t="s">
        <v>387</v>
      </c>
      <c r="B264" s="362" t="s">
        <v>388</v>
      </c>
      <c r="C264" s="436" t="s">
        <v>1769</v>
      </c>
      <c r="D264" s="363" t="s">
        <v>1757</v>
      </c>
      <c r="E264" s="364">
        <v>245040</v>
      </c>
      <c r="F264" s="365">
        <v>150000</v>
      </c>
      <c r="G264" s="365">
        <f>E264-F264</f>
        <v>95040</v>
      </c>
      <c r="H264" s="362"/>
    </row>
    <row r="265" spans="1:8" s="313" customFormat="1">
      <c r="A265" s="309" t="s">
        <v>406</v>
      </c>
      <c r="B265" s="309" t="s">
        <v>407</v>
      </c>
      <c r="C265" s="309" t="s">
        <v>101</v>
      </c>
      <c r="D265" s="310" t="s">
        <v>408</v>
      </c>
      <c r="E265" s="311">
        <v>17000</v>
      </c>
      <c r="F265" s="312"/>
      <c r="G265" s="312"/>
      <c r="H265" s="309"/>
    </row>
    <row r="266" spans="1:8" s="229" customFormat="1" ht="37.5">
      <c r="A266" s="242" t="s">
        <v>454</v>
      </c>
      <c r="B266" s="242" t="s">
        <v>455</v>
      </c>
      <c r="C266" s="243" t="s">
        <v>1770</v>
      </c>
      <c r="D266" s="244" t="s">
        <v>1757</v>
      </c>
      <c r="E266" s="258">
        <v>1400</v>
      </c>
      <c r="F266" s="245"/>
      <c r="G266" s="245"/>
      <c r="H266" s="242"/>
    </row>
    <row r="267" spans="1:8" s="366" customFormat="1">
      <c r="A267" s="362" t="s">
        <v>572</v>
      </c>
      <c r="B267" s="362" t="s">
        <v>573</v>
      </c>
      <c r="C267" s="362" t="s">
        <v>574</v>
      </c>
      <c r="D267" s="363" t="s">
        <v>1757</v>
      </c>
      <c r="E267" s="364">
        <v>48000</v>
      </c>
      <c r="F267" s="365"/>
      <c r="G267" s="365"/>
      <c r="H267" s="362"/>
    </row>
    <row r="268" spans="1:8" s="348" customFormat="1">
      <c r="A268" s="344" t="s">
        <v>596</v>
      </c>
      <c r="B268" s="344" t="s">
        <v>597</v>
      </c>
      <c r="C268" s="344" t="s">
        <v>101</v>
      </c>
      <c r="D268" s="345" t="s">
        <v>1757</v>
      </c>
      <c r="E268" s="346">
        <v>128800</v>
      </c>
      <c r="F268" s="347">
        <v>128800</v>
      </c>
      <c r="G268" s="347">
        <v>0</v>
      </c>
      <c r="H268" s="344"/>
    </row>
    <row r="269" spans="1:8" s="328" customFormat="1">
      <c r="A269" s="324" t="s">
        <v>642</v>
      </c>
      <c r="B269" s="324" t="s">
        <v>643</v>
      </c>
      <c r="C269" s="324" t="s">
        <v>101</v>
      </c>
      <c r="D269" s="325" t="s">
        <v>1757</v>
      </c>
      <c r="E269" s="326">
        <f>16000+27000+81000+5400+8100+2700+5400+5400+8100</f>
        <v>159100</v>
      </c>
      <c r="F269" s="327">
        <f>9000+1000</f>
        <v>10000</v>
      </c>
      <c r="G269" s="327">
        <f t="shared" ref="G269" si="6">E269-F269</f>
        <v>149100</v>
      </c>
      <c r="H269" s="324"/>
    </row>
    <row r="270" spans="1:8" s="366" customFormat="1">
      <c r="A270" s="362" t="s">
        <v>669</v>
      </c>
      <c r="B270" s="362" t="s">
        <v>670</v>
      </c>
      <c r="C270" s="362" t="s">
        <v>101</v>
      </c>
      <c r="D270" s="363" t="s">
        <v>1757</v>
      </c>
      <c r="E270" s="364">
        <v>222724</v>
      </c>
      <c r="F270" s="365"/>
      <c r="G270" s="365"/>
      <c r="H270" s="362"/>
    </row>
    <row r="271" spans="1:8" s="274" customFormat="1">
      <c r="A271" s="270" t="s">
        <v>903</v>
      </c>
      <c r="B271" s="270" t="s">
        <v>904</v>
      </c>
      <c r="C271" s="270" t="s">
        <v>101</v>
      </c>
      <c r="D271" s="271" t="s">
        <v>1757</v>
      </c>
      <c r="E271" s="272">
        <v>1450</v>
      </c>
      <c r="F271" s="273"/>
      <c r="G271" s="273"/>
      <c r="H271" s="270"/>
    </row>
    <row r="272" spans="1:8" s="232" customFormat="1">
      <c r="A272" s="251" t="s">
        <v>1469</v>
      </c>
      <c r="B272" s="251" t="s">
        <v>2181</v>
      </c>
      <c r="C272" s="251" t="s">
        <v>2182</v>
      </c>
      <c r="D272" s="252" t="s">
        <v>1471</v>
      </c>
      <c r="E272" s="259">
        <v>195905</v>
      </c>
      <c r="F272" s="253">
        <v>20000</v>
      </c>
      <c r="G272" s="253">
        <f t="shared" ref="G272" si="7">E272-F272</f>
        <v>175905</v>
      </c>
      <c r="H272" s="251"/>
    </row>
    <row r="273" spans="1:12" s="229" customFormat="1" ht="37.5">
      <c r="A273" s="242" t="s">
        <v>1505</v>
      </c>
      <c r="B273" s="242" t="s">
        <v>1506</v>
      </c>
      <c r="C273" s="243" t="s">
        <v>1771</v>
      </c>
      <c r="D273" s="244" t="s">
        <v>1757</v>
      </c>
      <c r="E273" s="258">
        <v>27810</v>
      </c>
      <c r="F273" s="245"/>
      <c r="G273" s="245"/>
      <c r="H273" s="242"/>
    </row>
    <row r="274" spans="1:12" s="418" customFormat="1">
      <c r="A274" s="414" t="s">
        <v>44</v>
      </c>
      <c r="B274" s="414" t="s">
        <v>45</v>
      </c>
      <c r="C274" s="414" t="s">
        <v>46</v>
      </c>
      <c r="D274" s="415" t="s">
        <v>47</v>
      </c>
      <c r="E274" s="416">
        <v>3220</v>
      </c>
      <c r="F274" s="417"/>
      <c r="G274" s="417"/>
      <c r="H274" s="414"/>
    </row>
    <row r="275" spans="1:12" s="333" customFormat="1">
      <c r="A275" s="329" t="s">
        <v>1116</v>
      </c>
      <c r="B275" s="329" t="s">
        <v>1117</v>
      </c>
      <c r="C275" s="329" t="s">
        <v>46</v>
      </c>
      <c r="D275" s="330" t="s">
        <v>1118</v>
      </c>
      <c r="E275" s="331">
        <f>100420+11600+15250+2150</f>
        <v>129420</v>
      </c>
      <c r="F275" s="332">
        <v>50000</v>
      </c>
      <c r="G275" s="332">
        <f>E275-F275</f>
        <v>79420</v>
      </c>
      <c r="H275" s="329"/>
    </row>
    <row r="276" spans="1:12" s="232" customFormat="1" ht="37.5">
      <c r="A276" s="251" t="s">
        <v>1507</v>
      </c>
      <c r="B276" s="251" t="s">
        <v>1508</v>
      </c>
      <c r="C276" s="254" t="s">
        <v>1780</v>
      </c>
      <c r="D276" s="252" t="s">
        <v>1509</v>
      </c>
      <c r="E276" s="259">
        <v>47538</v>
      </c>
      <c r="F276" s="253"/>
      <c r="G276" s="253"/>
      <c r="H276" s="251"/>
      <c r="K276" s="500" t="s">
        <v>19</v>
      </c>
    </row>
    <row r="277" spans="1:12" s="229" customFormat="1">
      <c r="A277" s="242" t="s">
        <v>1129</v>
      </c>
      <c r="B277" s="242" t="s">
        <v>1130</v>
      </c>
      <c r="C277" s="242" t="s">
        <v>46</v>
      </c>
      <c r="D277" s="244" t="s">
        <v>1131</v>
      </c>
      <c r="E277" s="258">
        <v>8630</v>
      </c>
      <c r="F277" s="245">
        <v>4000</v>
      </c>
      <c r="G277" s="245">
        <f>E277-F277</f>
        <v>4630</v>
      </c>
      <c r="H277" s="242"/>
      <c r="K277" s="388"/>
    </row>
    <row r="278" spans="1:12" s="333" customFormat="1">
      <c r="A278" s="329" t="s">
        <v>2024</v>
      </c>
      <c r="B278" s="329" t="s">
        <v>2025</v>
      </c>
      <c r="C278" s="329" t="s">
        <v>101</v>
      </c>
      <c r="D278" s="330"/>
      <c r="E278" s="331">
        <v>11550</v>
      </c>
      <c r="F278" s="332"/>
      <c r="G278" s="332"/>
      <c r="H278" s="329"/>
      <c r="K278" s="499"/>
    </row>
    <row r="279" spans="1:12" s="229" customFormat="1">
      <c r="A279" s="242" t="s">
        <v>2064</v>
      </c>
      <c r="B279" s="242" t="s">
        <v>2119</v>
      </c>
      <c r="C279" s="242" t="s">
        <v>2120</v>
      </c>
      <c r="D279" s="244"/>
      <c r="E279" s="258">
        <f>190500+160650</f>
        <v>351150</v>
      </c>
      <c r="F279" s="245">
        <f>50000+45000+50000+9600+20000+30000</f>
        <v>204600</v>
      </c>
      <c r="G279" s="245">
        <f t="shared" ref="G279:G280" si="8">E279-F279</f>
        <v>146550</v>
      </c>
      <c r="H279" s="242"/>
      <c r="K279" s="388"/>
    </row>
    <row r="280" spans="1:12" s="366" customFormat="1">
      <c r="A280" s="362" t="s">
        <v>2041</v>
      </c>
      <c r="B280" s="362" t="s">
        <v>2042</v>
      </c>
      <c r="C280" s="362" t="s">
        <v>2040</v>
      </c>
      <c r="D280" s="363" t="s">
        <v>2517</v>
      </c>
      <c r="E280" s="364">
        <f>350+3450+1550+4000+1200+18710</f>
        <v>29260</v>
      </c>
      <c r="F280" s="365">
        <f>1000+9000</f>
        <v>10000</v>
      </c>
      <c r="G280" s="365">
        <f t="shared" si="8"/>
        <v>19260</v>
      </c>
      <c r="H280" s="362"/>
      <c r="K280" s="463"/>
    </row>
    <row r="281" spans="1:12" ht="19.5" thickBot="1">
      <c r="A281" s="608" t="s">
        <v>678</v>
      </c>
      <c r="B281" s="608"/>
      <c r="C281" s="608"/>
      <c r="D281" s="608"/>
      <c r="E281" s="608"/>
      <c r="F281" s="608"/>
      <c r="G281" s="608"/>
      <c r="H281" s="608"/>
      <c r="K281" s="227"/>
      <c r="L281" s="228"/>
    </row>
    <row r="282" spans="1:12" s="221" customFormat="1">
      <c r="A282" s="218" t="s">
        <v>1760</v>
      </c>
      <c r="B282" s="218" t="s">
        <v>1</v>
      </c>
      <c r="C282" s="218" t="s">
        <v>3</v>
      </c>
      <c r="D282" s="219" t="s">
        <v>4</v>
      </c>
      <c r="E282" s="256" t="s">
        <v>1776</v>
      </c>
      <c r="F282" s="220" t="s">
        <v>1727</v>
      </c>
      <c r="G282" s="220" t="s">
        <v>1728</v>
      </c>
      <c r="H282" s="218" t="s">
        <v>1784</v>
      </c>
      <c r="K282" s="226" t="s">
        <v>1399</v>
      </c>
    </row>
    <row r="283" spans="1:12" s="229" customFormat="1">
      <c r="A283" s="242" t="s">
        <v>2189</v>
      </c>
      <c r="B283" s="242" t="s">
        <v>2211</v>
      </c>
      <c r="C283" s="242" t="s">
        <v>2212</v>
      </c>
      <c r="D283" s="244" t="s">
        <v>2213</v>
      </c>
      <c r="E283" s="258">
        <v>6300</v>
      </c>
      <c r="F283" s="245">
        <v>1000</v>
      </c>
      <c r="G283" s="245">
        <f t="shared" ref="G283:G284" si="9">E283-F283</f>
        <v>5300</v>
      </c>
      <c r="H283" s="242"/>
      <c r="K283" s="388"/>
    </row>
    <row r="284" spans="1:12" s="333" customFormat="1">
      <c r="A284" s="329" t="s">
        <v>120</v>
      </c>
      <c r="B284" s="329" t="s">
        <v>121</v>
      </c>
      <c r="C284" s="329" t="s">
        <v>122</v>
      </c>
      <c r="D284" s="330" t="s">
        <v>2508</v>
      </c>
      <c r="E284" s="331">
        <f>46000+27500</f>
        <v>73500</v>
      </c>
      <c r="F284" s="332">
        <f>7500+42000</f>
        <v>49500</v>
      </c>
      <c r="G284" s="332">
        <f t="shared" si="9"/>
        <v>24000</v>
      </c>
      <c r="H284" s="329"/>
      <c r="K284" s="499"/>
    </row>
    <row r="285" spans="1:12" s="328" customFormat="1">
      <c r="A285" s="324" t="s">
        <v>676</v>
      </c>
      <c r="B285" s="324" t="s">
        <v>677</v>
      </c>
      <c r="C285" s="324" t="s">
        <v>678</v>
      </c>
      <c r="D285" s="325" t="s">
        <v>679</v>
      </c>
      <c r="E285" s="326">
        <v>18770</v>
      </c>
      <c r="F285" s="327">
        <v>16050</v>
      </c>
      <c r="G285" s="327">
        <f>E285-F285</f>
        <v>2720</v>
      </c>
      <c r="H285" s="324"/>
      <c r="K285" s="465"/>
    </row>
    <row r="286" spans="1:12" s="366" customFormat="1">
      <c r="A286" s="362" t="s">
        <v>696</v>
      </c>
      <c r="B286" s="362" t="s">
        <v>697</v>
      </c>
      <c r="C286" s="362" t="s">
        <v>698</v>
      </c>
      <c r="D286" s="363" t="s">
        <v>699</v>
      </c>
      <c r="E286" s="364">
        <v>56200</v>
      </c>
      <c r="F286" s="365">
        <v>20000</v>
      </c>
      <c r="G286" s="365">
        <f>E286-F286</f>
        <v>36200</v>
      </c>
      <c r="H286" s="362"/>
      <c r="K286" s="463" t="s">
        <v>1259</v>
      </c>
    </row>
    <row r="287" spans="1:12" s="229" customFormat="1">
      <c r="A287" s="242" t="s">
        <v>830</v>
      </c>
      <c r="B287" s="242" t="s">
        <v>831</v>
      </c>
      <c r="C287" s="242" t="s">
        <v>698</v>
      </c>
      <c r="D287" s="244" t="s">
        <v>1757</v>
      </c>
      <c r="E287" s="258">
        <v>240</v>
      </c>
      <c r="F287" s="245"/>
      <c r="G287" s="245"/>
      <c r="H287" s="242"/>
      <c r="I287" s="229" t="s">
        <v>2024</v>
      </c>
      <c r="K287" s="388" t="s">
        <v>596</v>
      </c>
    </row>
    <row r="288" spans="1:12" s="418" customFormat="1">
      <c r="A288" s="414" t="s">
        <v>918</v>
      </c>
      <c r="B288" s="414" t="s">
        <v>919</v>
      </c>
      <c r="C288" s="414" t="s">
        <v>698</v>
      </c>
      <c r="D288" s="415" t="s">
        <v>920</v>
      </c>
      <c r="E288" s="416">
        <v>400</v>
      </c>
      <c r="F288" s="417"/>
      <c r="G288" s="417"/>
      <c r="H288" s="414"/>
      <c r="K288" s="433"/>
    </row>
    <row r="289" spans="1:11" s="333" customFormat="1">
      <c r="A289" s="329" t="s">
        <v>1015</v>
      </c>
      <c r="B289" s="329" t="s">
        <v>1016</v>
      </c>
      <c r="C289" s="329" t="s">
        <v>698</v>
      </c>
      <c r="D289" s="330" t="s">
        <v>1757</v>
      </c>
      <c r="E289" s="331">
        <v>980</v>
      </c>
      <c r="F289" s="332"/>
      <c r="G289" s="332"/>
      <c r="H289" s="329"/>
      <c r="K289" s="499" t="s">
        <v>387</v>
      </c>
    </row>
    <row r="290" spans="1:11" s="386" customFormat="1" ht="37.5">
      <c r="A290" s="380" t="s">
        <v>1142</v>
      </c>
      <c r="B290" s="380" t="s">
        <v>1143</v>
      </c>
      <c r="C290" s="381" t="s">
        <v>1772</v>
      </c>
      <c r="D290" s="382" t="s">
        <v>1144</v>
      </c>
      <c r="E290" s="383">
        <v>16650</v>
      </c>
      <c r="F290" s="384">
        <v>16650</v>
      </c>
      <c r="G290" s="384">
        <v>0</v>
      </c>
      <c r="H290" s="385"/>
      <c r="K290" s="387" t="s">
        <v>78</v>
      </c>
    </row>
    <row r="291" spans="1:11" s="386" customFormat="1" ht="37.5">
      <c r="A291" s="380" t="s">
        <v>1254</v>
      </c>
      <c r="B291" s="380" t="s">
        <v>1255</v>
      </c>
      <c r="C291" s="381" t="s">
        <v>1773</v>
      </c>
      <c r="D291" s="382" t="s">
        <v>1256</v>
      </c>
      <c r="E291" s="383">
        <f>20460+2330+4150+4400+900</f>
        <v>32240</v>
      </c>
      <c r="F291" s="383">
        <f>20460+2330+4150+4400+900</f>
        <v>32240</v>
      </c>
      <c r="G291" s="384">
        <f>E291-F291</f>
        <v>0</v>
      </c>
      <c r="H291" s="380"/>
    </row>
    <row r="292" spans="1:11" s="274" customFormat="1">
      <c r="A292" s="270" t="s">
        <v>1349</v>
      </c>
      <c r="B292" s="270" t="s">
        <v>1350</v>
      </c>
      <c r="C292" s="270" t="s">
        <v>698</v>
      </c>
      <c r="D292" s="271" t="s">
        <v>1757</v>
      </c>
      <c r="E292" s="272">
        <f>27850+1100</f>
        <v>28950</v>
      </c>
      <c r="F292" s="273">
        <f>10000+12850</f>
        <v>22850</v>
      </c>
      <c r="G292" s="273">
        <f>E292-F292</f>
        <v>6100</v>
      </c>
      <c r="H292" s="270"/>
    </row>
    <row r="293" spans="1:11" s="348" customFormat="1">
      <c r="A293" s="344" t="s">
        <v>1825</v>
      </c>
      <c r="B293" s="344" t="s">
        <v>1826</v>
      </c>
      <c r="C293" s="344" t="s">
        <v>678</v>
      </c>
      <c r="D293" s="345" t="s">
        <v>1827</v>
      </c>
      <c r="E293" s="346">
        <v>22000</v>
      </c>
      <c r="F293" s="501">
        <v>22000</v>
      </c>
      <c r="G293" s="347">
        <f>E293-F293</f>
        <v>0</v>
      </c>
      <c r="H293" s="344"/>
    </row>
    <row r="294" spans="1:11" s="302" customFormat="1">
      <c r="A294" s="298" t="s">
        <v>1908</v>
      </c>
      <c r="B294" s="298" t="s">
        <v>1909</v>
      </c>
      <c r="C294" s="298" t="s">
        <v>678</v>
      </c>
      <c r="D294" s="299"/>
      <c r="E294" s="303">
        <f>132858+1300+1300+1250</f>
        <v>136708</v>
      </c>
      <c r="F294" s="303">
        <f>67708+10000+15000+30000</f>
        <v>122708</v>
      </c>
      <c r="G294" s="301">
        <f>E294-F294</f>
        <v>14000</v>
      </c>
      <c r="H294" s="298"/>
      <c r="I294" s="302" t="s">
        <v>1910</v>
      </c>
      <c r="J294" s="302">
        <v>500</v>
      </c>
      <c r="K294" s="304"/>
    </row>
    <row r="295" spans="1:11" s="229" customFormat="1">
      <c r="A295" s="242" t="s">
        <v>1998</v>
      </c>
      <c r="B295" s="242" t="s">
        <v>1999</v>
      </c>
      <c r="C295" s="242" t="s">
        <v>2000</v>
      </c>
      <c r="D295" s="244"/>
      <c r="E295" s="258">
        <v>16200</v>
      </c>
      <c r="F295" s="245">
        <v>10000</v>
      </c>
      <c r="G295" s="245">
        <f t="shared" ref="G295:G296" si="10">E295-F295</f>
        <v>6200</v>
      </c>
      <c r="H295" s="242"/>
    </row>
    <row r="296" spans="1:11" s="333" customFormat="1">
      <c r="A296" s="329" t="s">
        <v>2006</v>
      </c>
      <c r="B296" s="329" t="s">
        <v>2007</v>
      </c>
      <c r="C296" s="329" t="s">
        <v>2008</v>
      </c>
      <c r="D296" s="330">
        <v>1713713223</v>
      </c>
      <c r="E296" s="331">
        <f>5300+4240</f>
        <v>9540</v>
      </c>
      <c r="F296" s="332">
        <v>1000</v>
      </c>
      <c r="G296" s="332">
        <f t="shared" si="10"/>
        <v>8540</v>
      </c>
      <c r="H296" s="329"/>
    </row>
    <row r="297" spans="1:11" s="229" customFormat="1">
      <c r="A297" s="242" t="s">
        <v>2067</v>
      </c>
      <c r="B297" s="242" t="s">
        <v>2124</v>
      </c>
      <c r="C297" s="242" t="s">
        <v>698</v>
      </c>
      <c r="D297" s="244"/>
      <c r="E297" s="258">
        <v>7400</v>
      </c>
      <c r="F297" s="245"/>
      <c r="G297" s="245"/>
      <c r="H297" s="242"/>
    </row>
    <row r="298" spans="1:11" s="313" customFormat="1">
      <c r="A298" s="309" t="s">
        <v>2070</v>
      </c>
      <c r="B298" s="309" t="s">
        <v>2128</v>
      </c>
      <c r="C298" s="309" t="s">
        <v>678</v>
      </c>
      <c r="D298" s="310" t="s">
        <v>2129</v>
      </c>
      <c r="E298" s="311">
        <v>9050</v>
      </c>
      <c r="F298" s="312"/>
      <c r="G298" s="312"/>
      <c r="H298" s="309"/>
    </row>
    <row r="299" spans="1:11" s="274" customFormat="1">
      <c r="A299" s="270" t="s">
        <v>2077</v>
      </c>
      <c r="B299" s="270" t="s">
        <v>658</v>
      </c>
      <c r="C299" s="270" t="s">
        <v>2144</v>
      </c>
      <c r="D299" s="271" t="s">
        <v>2145</v>
      </c>
      <c r="E299" s="272">
        <f>15900+1900</f>
        <v>17800</v>
      </c>
      <c r="F299" s="273"/>
      <c r="G299" s="273"/>
      <c r="H299" s="270"/>
    </row>
    <row r="300" spans="1:11" s="333" customFormat="1">
      <c r="A300" s="329" t="s">
        <v>2155</v>
      </c>
      <c r="B300" s="329" t="s">
        <v>2162</v>
      </c>
      <c r="C300" s="329" t="s">
        <v>2000</v>
      </c>
      <c r="D300" s="330">
        <v>1737126922</v>
      </c>
      <c r="E300" s="331">
        <f>750+1390+2040+2410</f>
        <v>6590</v>
      </c>
      <c r="F300" s="332"/>
      <c r="G300" s="332"/>
      <c r="H300" s="329"/>
    </row>
    <row r="301" spans="1:11" s="366" customFormat="1">
      <c r="A301" s="515" t="s">
        <v>2233</v>
      </c>
      <c r="B301" s="515" t="s">
        <v>2151</v>
      </c>
      <c r="C301" s="515" t="s">
        <v>2234</v>
      </c>
      <c r="D301" s="516" t="s">
        <v>2235</v>
      </c>
      <c r="E301" s="364">
        <v>10000</v>
      </c>
      <c r="F301" s="517"/>
      <c r="G301" s="517"/>
      <c r="H301" s="515"/>
    </row>
    <row r="302" spans="1:11" s="229" customFormat="1">
      <c r="A302" s="242" t="s">
        <v>2173</v>
      </c>
      <c r="B302" s="242" t="s">
        <v>137</v>
      </c>
      <c r="C302" s="242" t="s">
        <v>2144</v>
      </c>
      <c r="D302" s="244" t="s">
        <v>2174</v>
      </c>
      <c r="E302" s="258">
        <f>2850+700</f>
        <v>3550</v>
      </c>
      <c r="F302" s="245"/>
      <c r="G302" s="245"/>
      <c r="H302" s="242"/>
    </row>
    <row r="303" spans="1:11" s="376" customFormat="1">
      <c r="A303" s="372" t="s">
        <v>2239</v>
      </c>
      <c r="B303" s="372" t="s">
        <v>814</v>
      </c>
      <c r="C303" s="372" t="s">
        <v>2240</v>
      </c>
      <c r="D303" s="373" t="s">
        <v>551</v>
      </c>
      <c r="E303" s="374">
        <f>13250+6360</f>
        <v>19610</v>
      </c>
      <c r="F303" s="375">
        <v>2000</v>
      </c>
      <c r="G303" s="375">
        <f>E303-F303</f>
        <v>17610</v>
      </c>
      <c r="H303" s="372"/>
    </row>
    <row r="304" spans="1:11" s="343" customFormat="1">
      <c r="A304" s="339" t="s">
        <v>2311</v>
      </c>
      <c r="B304" s="339" t="s">
        <v>2310</v>
      </c>
      <c r="C304" s="339" t="s">
        <v>698</v>
      </c>
      <c r="D304" s="340" t="s">
        <v>2309</v>
      </c>
      <c r="E304" s="341">
        <v>1000</v>
      </c>
      <c r="F304" s="342"/>
      <c r="G304" s="342"/>
      <c r="H304" s="339"/>
    </row>
    <row r="305" spans="1:9" s="229" customFormat="1">
      <c r="A305" s="242" t="s">
        <v>2305</v>
      </c>
      <c r="B305" s="242" t="s">
        <v>2304</v>
      </c>
      <c r="C305" s="242" t="s">
        <v>2303</v>
      </c>
      <c r="D305" s="244" t="s">
        <v>2302</v>
      </c>
      <c r="E305" s="258">
        <v>5300</v>
      </c>
      <c r="F305" s="245"/>
      <c r="G305" s="245"/>
      <c r="H305" s="242"/>
    </row>
    <row r="306" spans="1:9" s="343" customFormat="1">
      <c r="A306" s="343" t="s">
        <v>2435</v>
      </c>
      <c r="B306" s="343" t="s">
        <v>2436</v>
      </c>
      <c r="C306" s="343" t="s">
        <v>678</v>
      </c>
      <c r="D306" s="343" t="s">
        <v>2437</v>
      </c>
      <c r="E306" s="341">
        <v>1140</v>
      </c>
      <c r="F306" s="341">
        <v>1140</v>
      </c>
      <c r="G306" s="307">
        <f>E306-F306</f>
        <v>0</v>
      </c>
      <c r="H306" s="339"/>
    </row>
    <row r="307" spans="1:9" s="308" customFormat="1">
      <c r="A307" s="308" t="s">
        <v>2332</v>
      </c>
      <c r="B307" s="308" t="s">
        <v>2474</v>
      </c>
      <c r="C307" s="308" t="s">
        <v>678</v>
      </c>
      <c r="D307" s="308" t="s">
        <v>2475</v>
      </c>
      <c r="E307" s="306">
        <v>21600</v>
      </c>
      <c r="F307" s="307">
        <v>8000</v>
      </c>
      <c r="G307" s="307">
        <f>E307-F307</f>
        <v>13600</v>
      </c>
      <c r="H307" s="269"/>
    </row>
    <row r="308" spans="1:9" s="229" customFormat="1">
      <c r="A308" s="229" t="s">
        <v>2396</v>
      </c>
      <c r="B308" s="229" t="s">
        <v>2397</v>
      </c>
      <c r="C308" s="229" t="s">
        <v>424</v>
      </c>
      <c r="D308" s="229" t="s">
        <v>2398</v>
      </c>
      <c r="E308" s="258">
        <v>5500</v>
      </c>
      <c r="F308" s="245"/>
      <c r="G308" s="245"/>
      <c r="H308" s="242"/>
    </row>
    <row r="309" spans="1:9" s="229" customFormat="1">
      <c r="A309" s="229" t="s">
        <v>2403</v>
      </c>
      <c r="B309" s="229" t="s">
        <v>2404</v>
      </c>
      <c r="C309" s="229" t="s">
        <v>2405</v>
      </c>
      <c r="D309" s="229" t="s">
        <v>2406</v>
      </c>
      <c r="E309" s="258">
        <v>7700</v>
      </c>
      <c r="F309" s="245"/>
      <c r="G309" s="245"/>
      <c r="H309" s="242"/>
    </row>
    <row r="310" spans="1:9" s="348" customFormat="1">
      <c r="A310" s="348" t="s">
        <v>2470</v>
      </c>
      <c r="B310" s="348" t="s">
        <v>2471</v>
      </c>
      <c r="C310" s="348" t="s">
        <v>2472</v>
      </c>
      <c r="D310" s="348" t="s">
        <v>2473</v>
      </c>
      <c r="E310" s="346">
        <v>5300</v>
      </c>
      <c r="F310" s="346">
        <v>5300</v>
      </c>
      <c r="G310" s="347">
        <f>E310-F310</f>
        <v>0</v>
      </c>
      <c r="H310" s="344"/>
    </row>
    <row r="311" spans="1:9" s="343" customFormat="1">
      <c r="A311" s="595" t="s">
        <v>2531</v>
      </c>
      <c r="B311" s="595" t="s">
        <v>2532</v>
      </c>
      <c r="C311" s="595" t="s">
        <v>678</v>
      </c>
      <c r="D311" s="595" t="s">
        <v>2533</v>
      </c>
      <c r="E311" s="341">
        <v>36990</v>
      </c>
      <c r="F311" s="341"/>
      <c r="G311" s="342"/>
      <c r="H311" s="339"/>
    </row>
    <row r="312" spans="1:9">
      <c r="A312" s="608" t="s">
        <v>174</v>
      </c>
      <c r="B312" s="608"/>
      <c r="C312" s="608"/>
      <c r="D312" s="608"/>
      <c r="E312" s="608"/>
      <c r="F312" s="608"/>
      <c r="G312" s="608"/>
      <c r="H312" s="608"/>
    </row>
    <row r="313" spans="1:9" s="221" customFormat="1">
      <c r="A313" s="218" t="s">
        <v>1760</v>
      </c>
      <c r="B313" s="218" t="s">
        <v>1</v>
      </c>
      <c r="C313" s="218" t="s">
        <v>3</v>
      </c>
      <c r="D313" s="219" t="s">
        <v>4</v>
      </c>
      <c r="E313" s="256" t="s">
        <v>1776</v>
      </c>
      <c r="F313" s="220" t="s">
        <v>1727</v>
      </c>
      <c r="G313" s="220" t="s">
        <v>1728</v>
      </c>
      <c r="H313" s="218" t="s">
        <v>1784</v>
      </c>
      <c r="I313" s="1" t="s">
        <v>2531</v>
      </c>
    </row>
    <row r="314" spans="1:9" s="274" customFormat="1" ht="37.5">
      <c r="A314" s="270" t="s">
        <v>13</v>
      </c>
      <c r="B314" s="270" t="s">
        <v>14</v>
      </c>
      <c r="C314" s="427" t="s">
        <v>1774</v>
      </c>
      <c r="D314" s="271" t="s">
        <v>2510</v>
      </c>
      <c r="E314" s="272">
        <v>4400</v>
      </c>
      <c r="F314" s="273">
        <v>3600</v>
      </c>
      <c r="G314" s="273">
        <f>E314-F314</f>
        <v>800</v>
      </c>
      <c r="H314" s="270"/>
    </row>
    <row r="315" spans="1:9" s="423" customFormat="1">
      <c r="A315" s="419" t="s">
        <v>16</v>
      </c>
      <c r="B315" s="419" t="s">
        <v>17</v>
      </c>
      <c r="C315" s="419" t="s">
        <v>18</v>
      </c>
      <c r="D315" s="420" t="s">
        <v>1757</v>
      </c>
      <c r="E315" s="421">
        <v>500</v>
      </c>
      <c r="F315" s="422"/>
      <c r="G315" s="422"/>
      <c r="H315" s="419"/>
    </row>
    <row r="316" spans="1:9" s="333" customFormat="1" ht="37.5">
      <c r="A316" s="329" t="s">
        <v>19</v>
      </c>
      <c r="B316" s="329" t="s">
        <v>20</v>
      </c>
      <c r="C316" s="474" t="s">
        <v>1775</v>
      </c>
      <c r="D316" s="330" t="s">
        <v>1757</v>
      </c>
      <c r="E316" s="331">
        <f>16340+1600+2800+1200</f>
        <v>21940</v>
      </c>
      <c r="F316" s="332">
        <v>10000</v>
      </c>
      <c r="G316" s="332">
        <f>E316-F316</f>
        <v>11940</v>
      </c>
      <c r="H316" s="329"/>
    </row>
    <row r="317" spans="1:9" s="333" customFormat="1">
      <c r="A317" s="329" t="s">
        <v>123</v>
      </c>
      <c r="B317" s="329" t="s">
        <v>37</v>
      </c>
      <c r="C317" s="329" t="s">
        <v>21</v>
      </c>
      <c r="D317" s="330" t="s">
        <v>1757</v>
      </c>
      <c r="E317" s="331">
        <v>10200</v>
      </c>
      <c r="F317" s="332">
        <v>5000</v>
      </c>
      <c r="G317" s="332">
        <f>E317-F317</f>
        <v>5200</v>
      </c>
      <c r="H317" s="329"/>
    </row>
    <row r="318" spans="1:9" s="308" customFormat="1">
      <c r="A318" s="269" t="s">
        <v>147</v>
      </c>
      <c r="B318" s="269" t="s">
        <v>148</v>
      </c>
      <c r="C318" s="269" t="s">
        <v>18</v>
      </c>
      <c r="D318" s="305" t="s">
        <v>149</v>
      </c>
      <c r="E318" s="306">
        <v>29000</v>
      </c>
      <c r="F318" s="307">
        <v>25000</v>
      </c>
      <c r="G318" s="307">
        <f>E318-F318</f>
        <v>4000</v>
      </c>
      <c r="H318" s="269"/>
    </row>
    <row r="319" spans="1:9" s="333" customFormat="1">
      <c r="A319" s="329" t="s">
        <v>168</v>
      </c>
      <c r="B319" s="329" t="s">
        <v>169</v>
      </c>
      <c r="C319" s="329" t="s">
        <v>21</v>
      </c>
      <c r="D319" s="330" t="s">
        <v>2205</v>
      </c>
      <c r="E319" s="331">
        <f>114410+3150+4550</f>
        <v>122110</v>
      </c>
      <c r="F319" s="332"/>
      <c r="G319" s="332"/>
      <c r="H319" s="329"/>
      <c r="I319" s="333" t="s">
        <v>1806</v>
      </c>
    </row>
    <row r="320" spans="1:9" s="418" customFormat="1">
      <c r="A320" s="414" t="s">
        <v>173</v>
      </c>
      <c r="B320" s="414" t="s">
        <v>77</v>
      </c>
      <c r="C320" s="414" t="s">
        <v>174</v>
      </c>
      <c r="D320" s="415" t="s">
        <v>1757</v>
      </c>
      <c r="E320" s="416">
        <v>16000</v>
      </c>
      <c r="F320" s="417"/>
      <c r="G320" s="417"/>
      <c r="H320" s="414"/>
    </row>
    <row r="321" spans="1:8" s="496" customFormat="1">
      <c r="A321" s="492" t="s">
        <v>221</v>
      </c>
      <c r="B321" s="492" t="s">
        <v>222</v>
      </c>
      <c r="C321" s="492" t="s">
        <v>174</v>
      </c>
      <c r="D321" s="493" t="s">
        <v>223</v>
      </c>
      <c r="E321" s="494">
        <v>57430</v>
      </c>
      <c r="F321" s="495">
        <v>15000</v>
      </c>
      <c r="G321" s="495">
        <f>E321-F321</f>
        <v>42430</v>
      </c>
      <c r="H321" s="492"/>
    </row>
    <row r="322" spans="1:8" s="333" customFormat="1">
      <c r="A322" s="329" t="s">
        <v>245</v>
      </c>
      <c r="B322" s="329" t="s">
        <v>246</v>
      </c>
      <c r="C322" s="329" t="s">
        <v>247</v>
      </c>
      <c r="D322" s="330" t="s">
        <v>248</v>
      </c>
      <c r="E322" s="331">
        <v>25000</v>
      </c>
      <c r="F322" s="332">
        <v>10000</v>
      </c>
      <c r="G322" s="332">
        <f>E322-F322</f>
        <v>15000</v>
      </c>
      <c r="H322" s="491"/>
    </row>
    <row r="323" spans="1:8" s="274" customFormat="1">
      <c r="A323" s="270" t="s">
        <v>249</v>
      </c>
      <c r="B323" s="270" t="s">
        <v>250</v>
      </c>
      <c r="C323" s="270" t="s">
        <v>174</v>
      </c>
      <c r="D323" s="271" t="s">
        <v>251</v>
      </c>
      <c r="E323" s="272">
        <v>5360</v>
      </c>
      <c r="F323" s="273"/>
      <c r="G323" s="273"/>
      <c r="H323" s="270"/>
    </row>
    <row r="324" spans="1:8" s="333" customFormat="1">
      <c r="A324" s="329" t="s">
        <v>271</v>
      </c>
      <c r="B324" s="329" t="s">
        <v>272</v>
      </c>
      <c r="C324" s="329" t="s">
        <v>174</v>
      </c>
      <c r="D324" s="330" t="s">
        <v>1757</v>
      </c>
      <c r="E324" s="331">
        <v>43240</v>
      </c>
      <c r="F324" s="332"/>
      <c r="G324" s="332"/>
      <c r="H324" s="329"/>
    </row>
    <row r="325" spans="1:8" s="418" customFormat="1">
      <c r="A325" s="414" t="s">
        <v>279</v>
      </c>
      <c r="B325" s="414" t="s">
        <v>280</v>
      </c>
      <c r="C325" s="414" t="s">
        <v>281</v>
      </c>
      <c r="D325" s="415" t="s">
        <v>282</v>
      </c>
      <c r="E325" s="416">
        <v>31400</v>
      </c>
      <c r="F325" s="417"/>
      <c r="G325" s="417"/>
      <c r="H325" s="414"/>
    </row>
    <row r="326" spans="1:8" s="366" customFormat="1">
      <c r="A326" s="362" t="s">
        <v>313</v>
      </c>
      <c r="B326" s="362" t="s">
        <v>314</v>
      </c>
      <c r="C326" s="362" t="s">
        <v>15</v>
      </c>
      <c r="D326" s="363" t="s">
        <v>1757</v>
      </c>
      <c r="E326" s="364">
        <f>10000+3240</f>
        <v>13240</v>
      </c>
      <c r="F326" s="365">
        <v>5000</v>
      </c>
      <c r="G326" s="365">
        <f t="shared" ref="G326" si="11">E326-F326</f>
        <v>8240</v>
      </c>
      <c r="H326" s="362"/>
    </row>
    <row r="327" spans="1:8" s="343" customFormat="1">
      <c r="A327" s="339" t="s">
        <v>359</v>
      </c>
      <c r="B327" s="339" t="s">
        <v>360</v>
      </c>
      <c r="C327" s="339" t="s">
        <v>174</v>
      </c>
      <c r="D327" s="340" t="s">
        <v>1757</v>
      </c>
      <c r="E327" s="341">
        <v>1500</v>
      </c>
      <c r="F327" s="342"/>
      <c r="G327" s="342"/>
      <c r="H327" s="339"/>
    </row>
    <row r="328" spans="1:8" s="274" customFormat="1">
      <c r="A328" s="270" t="s">
        <v>414</v>
      </c>
      <c r="B328" s="270" t="s">
        <v>415</v>
      </c>
      <c r="C328" s="270" t="s">
        <v>416</v>
      </c>
      <c r="D328" s="271" t="s">
        <v>417</v>
      </c>
      <c r="E328" s="272">
        <v>6100</v>
      </c>
      <c r="F328" s="273"/>
      <c r="G328" s="273"/>
      <c r="H328" s="270"/>
    </row>
    <row r="329" spans="1:8" s="229" customFormat="1">
      <c r="A329" s="242" t="s">
        <v>450</v>
      </c>
      <c r="B329" s="242" t="s">
        <v>451</v>
      </c>
      <c r="C329" s="242" t="s">
        <v>281</v>
      </c>
      <c r="D329" s="244" t="s">
        <v>452</v>
      </c>
      <c r="E329" s="258">
        <v>20000</v>
      </c>
      <c r="F329" s="245"/>
      <c r="G329" s="245"/>
      <c r="H329" s="242"/>
    </row>
    <row r="330" spans="1:8" s="274" customFormat="1">
      <c r="A330" s="270" t="s">
        <v>462</v>
      </c>
      <c r="B330" s="270" t="s">
        <v>463</v>
      </c>
      <c r="C330" s="270" t="s">
        <v>416</v>
      </c>
      <c r="D330" s="271" t="s">
        <v>464</v>
      </c>
      <c r="E330" s="272">
        <v>9830</v>
      </c>
      <c r="F330" s="273"/>
      <c r="G330" s="273"/>
      <c r="H330" s="270"/>
    </row>
    <row r="331" spans="1:8" s="333" customFormat="1">
      <c r="A331" s="329" t="s">
        <v>519</v>
      </c>
      <c r="B331" s="329" t="s">
        <v>166</v>
      </c>
      <c r="C331" s="329" t="s">
        <v>520</v>
      </c>
      <c r="D331" s="330" t="s">
        <v>521</v>
      </c>
      <c r="E331" s="331">
        <v>30375</v>
      </c>
      <c r="F331" s="332">
        <v>20000</v>
      </c>
      <c r="G331" s="332">
        <f>E331-F331</f>
        <v>10375</v>
      </c>
      <c r="H331" s="329"/>
    </row>
    <row r="332" spans="1:8" s="328" customFormat="1">
      <c r="A332" s="324" t="s">
        <v>538</v>
      </c>
      <c r="B332" s="324" t="s">
        <v>469</v>
      </c>
      <c r="C332" s="324" t="s">
        <v>539</v>
      </c>
      <c r="D332" s="325" t="s">
        <v>540</v>
      </c>
      <c r="E332" s="326">
        <v>4000</v>
      </c>
      <c r="F332" s="327"/>
      <c r="G332" s="327"/>
      <c r="H332" s="324"/>
    </row>
    <row r="333" spans="1:8" s="366" customFormat="1">
      <c r="A333" s="362" t="s">
        <v>588</v>
      </c>
      <c r="B333" s="362" t="s">
        <v>589</v>
      </c>
      <c r="C333" s="362" t="s">
        <v>590</v>
      </c>
      <c r="D333" s="363" t="s">
        <v>591</v>
      </c>
      <c r="E333" s="364">
        <v>6200</v>
      </c>
      <c r="F333" s="365"/>
      <c r="G333" s="365"/>
      <c r="H333" s="362"/>
    </row>
    <row r="334" spans="1:8" s="328" customFormat="1">
      <c r="A334" s="324" t="s">
        <v>592</v>
      </c>
      <c r="B334" s="324" t="s">
        <v>593</v>
      </c>
      <c r="C334" s="324" t="s">
        <v>594</v>
      </c>
      <c r="D334" s="325" t="s">
        <v>595</v>
      </c>
      <c r="E334" s="326">
        <v>6200</v>
      </c>
      <c r="F334" s="327"/>
      <c r="G334" s="327"/>
      <c r="H334" s="324"/>
    </row>
    <row r="335" spans="1:8" s="333" customFormat="1">
      <c r="A335" s="329" t="s">
        <v>602</v>
      </c>
      <c r="B335" s="329" t="s">
        <v>603</v>
      </c>
      <c r="C335" s="329" t="s">
        <v>604</v>
      </c>
      <c r="D335" s="330" t="s">
        <v>605</v>
      </c>
      <c r="E335" s="331">
        <v>22000</v>
      </c>
      <c r="F335" s="332">
        <v>4000</v>
      </c>
      <c r="G335" s="332">
        <f>E335-F335</f>
        <v>18000</v>
      </c>
      <c r="H335" s="329"/>
    </row>
    <row r="336" spans="1:8" s="229" customFormat="1">
      <c r="A336" s="242" t="s">
        <v>609</v>
      </c>
      <c r="B336" s="242" t="s">
        <v>610</v>
      </c>
      <c r="C336" s="242" t="s">
        <v>611</v>
      </c>
      <c r="D336" s="244" t="s">
        <v>1757</v>
      </c>
      <c r="E336" s="258">
        <v>24280</v>
      </c>
      <c r="F336" s="245"/>
      <c r="G336" s="245"/>
      <c r="H336" s="242"/>
    </row>
    <row r="337" spans="1:8" s="333" customFormat="1">
      <c r="A337" s="329" t="s">
        <v>615</v>
      </c>
      <c r="B337" s="329" t="s">
        <v>616</v>
      </c>
      <c r="C337" s="329" t="s">
        <v>174</v>
      </c>
      <c r="D337" s="330" t="s">
        <v>1757</v>
      </c>
      <c r="E337" s="331">
        <v>17100</v>
      </c>
      <c r="F337" s="332"/>
      <c r="G337" s="332"/>
      <c r="H337" s="329"/>
    </row>
    <row r="338" spans="1:8" s="229" customFormat="1">
      <c r="A338" s="242" t="s">
        <v>809</v>
      </c>
      <c r="B338" s="242" t="s">
        <v>810</v>
      </c>
      <c r="C338" s="242" t="s">
        <v>174</v>
      </c>
      <c r="D338" s="244" t="s">
        <v>1757</v>
      </c>
      <c r="E338" s="258">
        <v>320</v>
      </c>
      <c r="F338" s="245"/>
      <c r="G338" s="245"/>
      <c r="H338" s="242"/>
    </row>
    <row r="339" spans="1:8" s="302" customFormat="1">
      <c r="A339" s="298" t="s">
        <v>811</v>
      </c>
      <c r="B339" s="298" t="s">
        <v>137</v>
      </c>
      <c r="C339" s="298" t="s">
        <v>174</v>
      </c>
      <c r="D339" s="299" t="s">
        <v>1757</v>
      </c>
      <c r="E339" s="300">
        <v>150</v>
      </c>
      <c r="F339" s="301"/>
      <c r="G339" s="301"/>
      <c r="H339" s="298"/>
    </row>
    <row r="340" spans="1:8" s="333" customFormat="1">
      <c r="A340" s="329" t="s">
        <v>812</v>
      </c>
      <c r="B340" s="329" t="s">
        <v>161</v>
      </c>
      <c r="C340" s="329" t="s">
        <v>174</v>
      </c>
      <c r="D340" s="330" t="s">
        <v>1757</v>
      </c>
      <c r="E340" s="331">
        <v>4620</v>
      </c>
      <c r="F340" s="332"/>
      <c r="G340" s="332"/>
      <c r="H340" s="329"/>
    </row>
    <row r="341" spans="1:8" s="418" customFormat="1">
      <c r="A341" s="414" t="s">
        <v>813</v>
      </c>
      <c r="B341" s="414" t="s">
        <v>814</v>
      </c>
      <c r="C341" s="414" t="s">
        <v>815</v>
      </c>
      <c r="D341" s="415" t="s">
        <v>816</v>
      </c>
      <c r="E341" s="416">
        <v>3520</v>
      </c>
      <c r="F341" s="417"/>
      <c r="G341" s="417"/>
      <c r="H341" s="414"/>
    </row>
    <row r="342" spans="1:8" s="274" customFormat="1">
      <c r="A342" s="270" t="s">
        <v>832</v>
      </c>
      <c r="B342" s="270" t="s">
        <v>833</v>
      </c>
      <c r="C342" s="270" t="s">
        <v>834</v>
      </c>
      <c r="D342" s="271" t="s">
        <v>835</v>
      </c>
      <c r="E342" s="272">
        <v>3050</v>
      </c>
      <c r="F342" s="273"/>
      <c r="G342" s="273"/>
      <c r="H342" s="270"/>
    </row>
    <row r="343" spans="1:8" s="333" customFormat="1">
      <c r="A343" s="329" t="s">
        <v>852</v>
      </c>
      <c r="B343" s="329" t="s">
        <v>853</v>
      </c>
      <c r="C343" s="329" t="s">
        <v>174</v>
      </c>
      <c r="D343" s="330" t="s">
        <v>1757</v>
      </c>
      <c r="E343" s="331">
        <v>875</v>
      </c>
      <c r="F343" s="332"/>
      <c r="G343" s="332"/>
      <c r="H343" s="329"/>
    </row>
    <row r="344" spans="1:8" s="229" customFormat="1">
      <c r="A344" s="242" t="s">
        <v>896</v>
      </c>
      <c r="B344" s="242" t="s">
        <v>897</v>
      </c>
      <c r="C344" s="242" t="s">
        <v>898</v>
      </c>
      <c r="D344" s="244" t="s">
        <v>1757</v>
      </c>
      <c r="E344" s="258">
        <v>8750</v>
      </c>
      <c r="F344" s="245">
        <v>5000</v>
      </c>
      <c r="G344" s="245">
        <f>E344-F344</f>
        <v>3750</v>
      </c>
      <c r="H344" s="242"/>
    </row>
    <row r="345" spans="1:8" s="408" customFormat="1">
      <c r="A345" s="404" t="s">
        <v>899</v>
      </c>
      <c r="B345" s="404" t="s">
        <v>900</v>
      </c>
      <c r="C345" s="404" t="s">
        <v>898</v>
      </c>
      <c r="D345" s="405" t="s">
        <v>1757</v>
      </c>
      <c r="E345" s="406">
        <v>200</v>
      </c>
      <c r="F345" s="407"/>
      <c r="G345" s="407">
        <f t="shared" ref="G345:G346" si="12">E345-F345</f>
        <v>200</v>
      </c>
      <c r="H345" s="404"/>
    </row>
    <row r="346" spans="1:8" s="274" customFormat="1">
      <c r="A346" s="270" t="s">
        <v>901</v>
      </c>
      <c r="B346" s="270" t="s">
        <v>902</v>
      </c>
      <c r="C346" s="270" t="s">
        <v>604</v>
      </c>
      <c r="D346" s="271" t="s">
        <v>2501</v>
      </c>
      <c r="E346" s="272">
        <f>3990+520</f>
        <v>4510</v>
      </c>
      <c r="F346" s="273">
        <v>3480</v>
      </c>
      <c r="G346" s="273">
        <f t="shared" si="12"/>
        <v>1030</v>
      </c>
      <c r="H346" s="270"/>
    </row>
    <row r="347" spans="1:8" s="333" customFormat="1">
      <c r="A347" s="329" t="s">
        <v>907</v>
      </c>
      <c r="B347" s="329" t="s">
        <v>908</v>
      </c>
      <c r="C347" s="329" t="s">
        <v>909</v>
      </c>
      <c r="D347" s="330" t="s">
        <v>1757</v>
      </c>
      <c r="E347" s="331">
        <v>3070</v>
      </c>
      <c r="F347" s="332"/>
      <c r="G347" s="332"/>
      <c r="H347" s="329"/>
    </row>
    <row r="348" spans="1:8" s="313" customFormat="1">
      <c r="A348" s="309" t="s">
        <v>932</v>
      </c>
      <c r="B348" s="309" t="s">
        <v>933</v>
      </c>
      <c r="C348" s="309" t="s">
        <v>934</v>
      </c>
      <c r="D348" s="310" t="s">
        <v>935</v>
      </c>
      <c r="E348" s="311">
        <v>108680</v>
      </c>
      <c r="F348" s="312"/>
      <c r="G348" s="312"/>
      <c r="H348" s="309"/>
    </row>
    <row r="349" spans="1:8" s="313" customFormat="1">
      <c r="A349" s="309" t="s">
        <v>942</v>
      </c>
      <c r="B349" s="309" t="s">
        <v>943</v>
      </c>
      <c r="C349" s="309" t="s">
        <v>416</v>
      </c>
      <c r="D349" s="310" t="s">
        <v>944</v>
      </c>
      <c r="E349" s="311">
        <v>8260</v>
      </c>
      <c r="F349" s="312"/>
      <c r="G349" s="312"/>
      <c r="H349" s="309"/>
    </row>
    <row r="350" spans="1:8" s="274" customFormat="1">
      <c r="A350" s="270" t="s">
        <v>951</v>
      </c>
      <c r="B350" s="270" t="s">
        <v>952</v>
      </c>
      <c r="C350" s="270" t="s">
        <v>416</v>
      </c>
      <c r="D350" s="271" t="s">
        <v>953</v>
      </c>
      <c r="E350" s="272">
        <v>34660</v>
      </c>
      <c r="F350" s="273"/>
      <c r="G350" s="273"/>
      <c r="H350" s="270"/>
    </row>
    <row r="351" spans="1:8" s="333" customFormat="1">
      <c r="A351" s="329" t="s">
        <v>1027</v>
      </c>
      <c r="B351" s="329" t="s">
        <v>1028</v>
      </c>
      <c r="C351" s="329" t="s">
        <v>174</v>
      </c>
      <c r="D351" s="330" t="s">
        <v>1757</v>
      </c>
      <c r="E351" s="331">
        <v>28650</v>
      </c>
      <c r="F351" s="332">
        <v>10000</v>
      </c>
      <c r="G351" s="332">
        <f>E351-F351</f>
        <v>18650</v>
      </c>
      <c r="H351" s="329"/>
    </row>
    <row r="352" spans="1:8" s="313" customFormat="1">
      <c r="A352" s="309" t="s">
        <v>1029</v>
      </c>
      <c r="B352" s="309" t="s">
        <v>1030</v>
      </c>
      <c r="C352" s="309" t="s">
        <v>174</v>
      </c>
      <c r="D352" s="310" t="s">
        <v>1031</v>
      </c>
      <c r="E352" s="311">
        <v>4200</v>
      </c>
      <c r="F352" s="312">
        <v>2500</v>
      </c>
      <c r="G352" s="312">
        <f>E352-F352</f>
        <v>1700</v>
      </c>
      <c r="H352" s="309"/>
    </row>
    <row r="353" spans="1:11" s="343" customFormat="1">
      <c r="A353" s="339" t="s">
        <v>1032</v>
      </c>
      <c r="B353" s="339" t="s">
        <v>1033</v>
      </c>
      <c r="C353" s="339" t="s">
        <v>174</v>
      </c>
      <c r="D353" s="340" t="s">
        <v>1034</v>
      </c>
      <c r="E353" s="341">
        <v>3380</v>
      </c>
      <c r="F353" s="342">
        <v>3000</v>
      </c>
      <c r="G353" s="342">
        <v>380</v>
      </c>
      <c r="H353" s="339"/>
    </row>
    <row r="354" spans="1:11" s="354" customFormat="1">
      <c r="A354" s="350" t="s">
        <v>1240</v>
      </c>
      <c r="B354" s="350" t="s">
        <v>1241</v>
      </c>
      <c r="C354" s="350" t="s">
        <v>1242</v>
      </c>
      <c r="D354" s="351" t="s">
        <v>1243</v>
      </c>
      <c r="E354" s="352">
        <v>20400</v>
      </c>
      <c r="F354" s="353"/>
      <c r="G354" s="353"/>
      <c r="H354" s="350"/>
    </row>
    <row r="355" spans="1:11" s="313" customFormat="1">
      <c r="A355" s="309" t="s">
        <v>1340</v>
      </c>
      <c r="B355" s="309" t="s">
        <v>645</v>
      </c>
      <c r="C355" s="309" t="s">
        <v>281</v>
      </c>
      <c r="D355" s="310" t="s">
        <v>1757</v>
      </c>
      <c r="E355" s="311">
        <v>5070</v>
      </c>
      <c r="F355" s="312">
        <v>4000</v>
      </c>
      <c r="G355" s="312">
        <f t="shared" ref="G355:G357" si="13">E355-F355</f>
        <v>1070</v>
      </c>
      <c r="H355" s="309"/>
    </row>
    <row r="356" spans="1:11" s="308" customFormat="1">
      <c r="A356" s="269" t="s">
        <v>1346</v>
      </c>
      <c r="B356" s="269" t="s">
        <v>1347</v>
      </c>
      <c r="C356" s="269" t="s">
        <v>281</v>
      </c>
      <c r="D356" s="305" t="s">
        <v>1348</v>
      </c>
      <c r="E356" s="306">
        <f>3500+3845+1150+1060</f>
        <v>9555</v>
      </c>
      <c r="F356" s="307">
        <v>2000</v>
      </c>
      <c r="G356" s="273">
        <f t="shared" si="13"/>
        <v>7555</v>
      </c>
      <c r="H356" s="269"/>
    </row>
    <row r="357" spans="1:11" s="274" customFormat="1">
      <c r="A357" s="270" t="s">
        <v>1370</v>
      </c>
      <c r="B357" s="270" t="s">
        <v>625</v>
      </c>
      <c r="C357" s="270" t="s">
        <v>1371</v>
      </c>
      <c r="D357" s="271" t="s">
        <v>1372</v>
      </c>
      <c r="E357" s="272">
        <v>5800</v>
      </c>
      <c r="F357" s="273">
        <v>5000</v>
      </c>
      <c r="G357" s="273">
        <f t="shared" si="13"/>
        <v>800</v>
      </c>
      <c r="H357" s="270"/>
    </row>
    <row r="358" spans="1:11" s="274" customFormat="1">
      <c r="A358" s="270" t="s">
        <v>1373</v>
      </c>
      <c r="B358" s="270" t="s">
        <v>1374</v>
      </c>
      <c r="C358" s="270" t="s">
        <v>21</v>
      </c>
      <c r="D358" s="271" t="s">
        <v>1375</v>
      </c>
      <c r="E358" s="272">
        <f>18480+9500</f>
        <v>27980</v>
      </c>
      <c r="F358" s="273">
        <v>15000</v>
      </c>
      <c r="G358" s="273">
        <f>E358-F358</f>
        <v>12980</v>
      </c>
      <c r="H358" s="270"/>
    </row>
    <row r="359" spans="1:11" s="279" customFormat="1">
      <c r="A359" s="275" t="s">
        <v>1377</v>
      </c>
      <c r="B359" s="275" t="s">
        <v>1378</v>
      </c>
      <c r="C359" s="275" t="s">
        <v>416</v>
      </c>
      <c r="D359" s="276" t="s">
        <v>1757</v>
      </c>
      <c r="E359" s="277">
        <v>19140</v>
      </c>
      <c r="F359" s="278">
        <v>14000</v>
      </c>
      <c r="G359" s="278">
        <f>E359-F359</f>
        <v>5140</v>
      </c>
      <c r="H359" s="275"/>
    </row>
    <row r="360" spans="1:11" s="274" customFormat="1">
      <c r="A360" s="270" t="s">
        <v>1382</v>
      </c>
      <c r="B360" s="270" t="s">
        <v>1383</v>
      </c>
      <c r="C360" s="270" t="s">
        <v>594</v>
      </c>
      <c r="D360" s="271" t="s">
        <v>1757</v>
      </c>
      <c r="E360" s="272">
        <f>23250+3100</f>
        <v>26350</v>
      </c>
      <c r="F360" s="273">
        <v>20000</v>
      </c>
      <c r="G360" s="273">
        <f>E360-F360</f>
        <v>6350</v>
      </c>
      <c r="H360" s="270"/>
    </row>
    <row r="361" spans="1:11" s="295" customFormat="1">
      <c r="A361" s="291" t="s">
        <v>1384</v>
      </c>
      <c r="B361" s="291" t="s">
        <v>1385</v>
      </c>
      <c r="C361" s="291" t="s">
        <v>416</v>
      </c>
      <c r="D361" s="292" t="s">
        <v>816</v>
      </c>
      <c r="E361" s="293">
        <v>20450</v>
      </c>
      <c r="F361" s="294">
        <v>20450</v>
      </c>
      <c r="G361" s="294">
        <f t="shared" ref="G361:G380" si="14">E361-F361</f>
        <v>0</v>
      </c>
      <c r="H361" s="291"/>
      <c r="K361" s="296"/>
    </row>
    <row r="362" spans="1:11" s="229" customFormat="1">
      <c r="A362" s="242" t="s">
        <v>1386</v>
      </c>
      <c r="B362" s="242" t="s">
        <v>1387</v>
      </c>
      <c r="C362" s="242" t="s">
        <v>1388</v>
      </c>
      <c r="D362" s="244" t="s">
        <v>2493</v>
      </c>
      <c r="E362" s="258">
        <f>21000+2100+6050+5900</f>
        <v>35050</v>
      </c>
      <c r="F362" s="245">
        <v>10500</v>
      </c>
      <c r="G362" s="245">
        <f t="shared" si="14"/>
        <v>24550</v>
      </c>
      <c r="H362" s="242"/>
      <c r="K362" s="230" t="s">
        <v>78</v>
      </c>
    </row>
    <row r="363" spans="1:11" s="290" customFormat="1">
      <c r="A363" s="286" t="s">
        <v>1389</v>
      </c>
      <c r="B363" s="286" t="s">
        <v>1390</v>
      </c>
      <c r="C363" s="286" t="s">
        <v>1391</v>
      </c>
      <c r="D363" s="287" t="s">
        <v>1757</v>
      </c>
      <c r="E363" s="288">
        <f>21180+500</f>
        <v>21680</v>
      </c>
      <c r="F363" s="289">
        <v>10000</v>
      </c>
      <c r="G363" s="289">
        <f t="shared" si="14"/>
        <v>11680</v>
      </c>
      <c r="H363" s="286"/>
    </row>
    <row r="364" spans="1:11" s="274" customFormat="1">
      <c r="A364" s="270" t="s">
        <v>1392</v>
      </c>
      <c r="B364" s="270" t="s">
        <v>1393</v>
      </c>
      <c r="C364" s="270" t="s">
        <v>1391</v>
      </c>
      <c r="D364" s="271" t="s">
        <v>1757</v>
      </c>
      <c r="E364" s="272">
        <v>4880</v>
      </c>
      <c r="F364" s="273">
        <v>4000</v>
      </c>
      <c r="G364" s="273">
        <f t="shared" si="14"/>
        <v>880</v>
      </c>
      <c r="H364" s="270"/>
    </row>
    <row r="365" spans="1:11" s="232" customFormat="1">
      <c r="A365" s="251" t="s">
        <v>1394</v>
      </c>
      <c r="B365" s="251" t="s">
        <v>1395</v>
      </c>
      <c r="C365" s="251" t="s">
        <v>15</v>
      </c>
      <c r="D365" s="252" t="s">
        <v>1757</v>
      </c>
      <c r="E365" s="259">
        <v>5700</v>
      </c>
      <c r="F365" s="253">
        <v>4700</v>
      </c>
      <c r="G365" s="253">
        <f t="shared" si="14"/>
        <v>1000</v>
      </c>
      <c r="H365" s="251"/>
    </row>
    <row r="366" spans="1:11" s="232" customFormat="1">
      <c r="A366" s="251" t="s">
        <v>1396</v>
      </c>
      <c r="B366" s="251" t="s">
        <v>1397</v>
      </c>
      <c r="C366" s="251" t="s">
        <v>594</v>
      </c>
      <c r="D366" s="252" t="s">
        <v>1398</v>
      </c>
      <c r="E366" s="259">
        <f>11750+8770</f>
        <v>20520</v>
      </c>
      <c r="F366" s="253">
        <f>5000+3000</f>
        <v>8000</v>
      </c>
      <c r="G366" s="253">
        <f t="shared" si="14"/>
        <v>12520</v>
      </c>
      <c r="H366" s="251"/>
    </row>
    <row r="367" spans="1:11" s="229" customFormat="1">
      <c r="A367" s="242" t="s">
        <v>1399</v>
      </c>
      <c r="B367" s="242" t="s">
        <v>1400</v>
      </c>
      <c r="C367" s="242" t="s">
        <v>1401</v>
      </c>
      <c r="D367" s="244" t="s">
        <v>1402</v>
      </c>
      <c r="E367" s="258">
        <f>38590+23500</f>
        <v>62090</v>
      </c>
      <c r="F367" s="245">
        <v>30000</v>
      </c>
      <c r="G367" s="245">
        <f t="shared" si="14"/>
        <v>32090</v>
      </c>
      <c r="H367" s="242"/>
    </row>
    <row r="368" spans="1:11" s="229" customFormat="1">
      <c r="A368" s="242" t="s">
        <v>1403</v>
      </c>
      <c r="B368" s="242" t="s">
        <v>565</v>
      </c>
      <c r="C368" s="242" t="s">
        <v>520</v>
      </c>
      <c r="D368" s="244" t="s">
        <v>1404</v>
      </c>
      <c r="E368" s="258">
        <v>29050</v>
      </c>
      <c r="F368" s="245">
        <v>14000</v>
      </c>
      <c r="G368" s="245">
        <f t="shared" si="14"/>
        <v>15050</v>
      </c>
      <c r="H368" s="242"/>
    </row>
    <row r="369" spans="1:12" s="229" customFormat="1">
      <c r="A369" s="242" t="s">
        <v>1405</v>
      </c>
      <c r="B369" s="242" t="s">
        <v>1406</v>
      </c>
      <c r="C369" s="242" t="s">
        <v>594</v>
      </c>
      <c r="D369" s="244" t="s">
        <v>1757</v>
      </c>
      <c r="E369" s="258">
        <f>2970+1300</f>
        <v>4270</v>
      </c>
      <c r="F369" s="245">
        <f>2000+500</f>
        <v>2500</v>
      </c>
      <c r="G369" s="245">
        <f t="shared" si="14"/>
        <v>1770</v>
      </c>
      <c r="H369" s="242"/>
    </row>
    <row r="370" spans="1:12" s="284" customFormat="1">
      <c r="A370" s="280" t="s">
        <v>1410</v>
      </c>
      <c r="B370" s="280" t="s">
        <v>1411</v>
      </c>
      <c r="C370" s="280" t="s">
        <v>1391</v>
      </c>
      <c r="D370" s="281" t="s">
        <v>1757</v>
      </c>
      <c r="E370" s="282">
        <v>9480</v>
      </c>
      <c r="F370" s="283">
        <v>5000</v>
      </c>
      <c r="G370" s="283">
        <f t="shared" si="14"/>
        <v>4480</v>
      </c>
      <c r="H370" s="280"/>
    </row>
    <row r="371" spans="1:12" s="274" customFormat="1">
      <c r="A371" s="270" t="s">
        <v>1415</v>
      </c>
      <c r="B371" s="270" t="s">
        <v>1416</v>
      </c>
      <c r="C371" s="270" t="s">
        <v>1391</v>
      </c>
      <c r="D371" s="271" t="s">
        <v>1417</v>
      </c>
      <c r="E371" s="272">
        <v>11110</v>
      </c>
      <c r="F371" s="273">
        <v>6000</v>
      </c>
      <c r="G371" s="273">
        <f t="shared" si="14"/>
        <v>5110</v>
      </c>
      <c r="H371" s="270"/>
    </row>
    <row r="372" spans="1:12" s="279" customFormat="1">
      <c r="A372" s="275" t="s">
        <v>1418</v>
      </c>
      <c r="B372" s="275" t="s">
        <v>1419</v>
      </c>
      <c r="C372" s="275" t="s">
        <v>1391</v>
      </c>
      <c r="D372" s="276" t="s">
        <v>1420</v>
      </c>
      <c r="E372" s="277">
        <v>22750</v>
      </c>
      <c r="F372" s="278">
        <v>17000</v>
      </c>
      <c r="G372" s="278">
        <f t="shared" si="14"/>
        <v>5750</v>
      </c>
      <c r="H372" s="275"/>
    </row>
    <row r="373" spans="1:12" s="279" customFormat="1">
      <c r="A373" s="275" t="s">
        <v>1421</v>
      </c>
      <c r="B373" s="275" t="s">
        <v>1422</v>
      </c>
      <c r="C373" s="275" t="s">
        <v>1423</v>
      </c>
      <c r="D373" s="276" t="s">
        <v>1757</v>
      </c>
      <c r="E373" s="277">
        <v>3810</v>
      </c>
      <c r="F373" s="278">
        <v>3000</v>
      </c>
      <c r="G373" s="278">
        <f t="shared" si="14"/>
        <v>810</v>
      </c>
      <c r="H373" s="275"/>
    </row>
    <row r="374" spans="1:12" s="274" customFormat="1">
      <c r="A374" s="270" t="s">
        <v>1424</v>
      </c>
      <c r="B374" s="270" t="s">
        <v>1425</v>
      </c>
      <c r="C374" s="270" t="s">
        <v>1426</v>
      </c>
      <c r="D374" s="271" t="s">
        <v>1427</v>
      </c>
      <c r="E374" s="272">
        <v>22940</v>
      </c>
      <c r="F374" s="273"/>
      <c r="G374" s="273"/>
      <c r="H374" s="270"/>
    </row>
    <row r="375" spans="1:12" s="274" customFormat="1">
      <c r="A375" s="270" t="s">
        <v>1428</v>
      </c>
      <c r="B375" s="270" t="s">
        <v>1429</v>
      </c>
      <c r="C375" s="270" t="s">
        <v>1391</v>
      </c>
      <c r="D375" s="271" t="s">
        <v>1430</v>
      </c>
      <c r="E375" s="272">
        <f>190530+4300+4600+3060</f>
        <v>202490</v>
      </c>
      <c r="F375" s="273">
        <v>139000</v>
      </c>
      <c r="G375" s="273">
        <f t="shared" si="14"/>
        <v>63490</v>
      </c>
      <c r="H375" s="270"/>
    </row>
    <row r="376" spans="1:12" s="232" customFormat="1">
      <c r="A376" s="251" t="s">
        <v>1431</v>
      </c>
      <c r="B376" s="251" t="s">
        <v>1432</v>
      </c>
      <c r="C376" s="251" t="s">
        <v>1433</v>
      </c>
      <c r="D376" s="252" t="s">
        <v>1434</v>
      </c>
      <c r="E376" s="259">
        <f>89665+4650+1250+5820+1200</f>
        <v>102585</v>
      </c>
      <c r="F376" s="253">
        <v>50000</v>
      </c>
      <c r="G376" s="253">
        <f t="shared" si="14"/>
        <v>52585</v>
      </c>
      <c r="H376" s="251"/>
      <c r="I376" s="232" t="s">
        <v>1809</v>
      </c>
      <c r="J376" s="232">
        <v>30600</v>
      </c>
    </row>
    <row r="377" spans="1:12" s="274" customFormat="1">
      <c r="A377" s="270" t="s">
        <v>1435</v>
      </c>
      <c r="B377" s="270" t="s">
        <v>1436</v>
      </c>
      <c r="C377" s="270" t="s">
        <v>1437</v>
      </c>
      <c r="D377" s="271" t="s">
        <v>1757</v>
      </c>
      <c r="E377" s="272">
        <f>50220+750+3500+6600+2310+1850</f>
        <v>65230</v>
      </c>
      <c r="F377" s="273">
        <v>40000</v>
      </c>
      <c r="G377" s="273">
        <f t="shared" si="14"/>
        <v>25230</v>
      </c>
      <c r="H377" s="270"/>
    </row>
    <row r="378" spans="1:12" s="229" customFormat="1">
      <c r="A378" s="242" t="s">
        <v>1438</v>
      </c>
      <c r="B378" s="242" t="s">
        <v>1439</v>
      </c>
      <c r="C378" s="242" t="s">
        <v>174</v>
      </c>
      <c r="D378" s="244" t="s">
        <v>1757</v>
      </c>
      <c r="E378" s="258">
        <v>33140</v>
      </c>
      <c r="F378" s="245">
        <v>20000</v>
      </c>
      <c r="G378" s="245">
        <f t="shared" si="14"/>
        <v>13140</v>
      </c>
      <c r="H378" s="242"/>
    </row>
    <row r="379" spans="1:12" s="232" customFormat="1">
      <c r="A379" s="251" t="s">
        <v>1440</v>
      </c>
      <c r="B379" s="251" t="s">
        <v>1441</v>
      </c>
      <c r="C379" s="251" t="s">
        <v>21</v>
      </c>
      <c r="D379" s="252" t="s">
        <v>1442</v>
      </c>
      <c r="E379" s="259">
        <f>84780+3350+4350</f>
        <v>92480</v>
      </c>
      <c r="F379" s="253">
        <v>70000</v>
      </c>
      <c r="G379" s="253">
        <f t="shared" si="14"/>
        <v>22480</v>
      </c>
      <c r="H379" s="251"/>
    </row>
    <row r="380" spans="1:12" s="229" customFormat="1">
      <c r="A380" s="242" t="s">
        <v>1443</v>
      </c>
      <c r="B380" s="242" t="s">
        <v>1444</v>
      </c>
      <c r="C380" s="242" t="s">
        <v>1423</v>
      </c>
      <c r="D380" s="244" t="s">
        <v>1757</v>
      </c>
      <c r="E380" s="258">
        <v>80990</v>
      </c>
      <c r="F380" s="245">
        <v>75000</v>
      </c>
      <c r="G380" s="245">
        <f t="shared" si="14"/>
        <v>5990</v>
      </c>
      <c r="H380" s="242"/>
    </row>
    <row r="381" spans="1:12" s="232" customFormat="1">
      <c r="A381" s="251" t="s">
        <v>1445</v>
      </c>
      <c r="B381" s="251" t="s">
        <v>1446</v>
      </c>
      <c r="C381" s="251" t="s">
        <v>174</v>
      </c>
      <c r="D381" s="252" t="s">
        <v>1447</v>
      </c>
      <c r="E381" s="259">
        <v>3450</v>
      </c>
      <c r="F381" s="253"/>
      <c r="G381" s="253"/>
      <c r="H381" s="251"/>
    </row>
    <row r="382" spans="1:12" s="232" customFormat="1">
      <c r="A382" s="251" t="s">
        <v>1448</v>
      </c>
      <c r="B382" s="251" t="s">
        <v>1449</v>
      </c>
      <c r="C382" s="251" t="s">
        <v>1391</v>
      </c>
      <c r="D382" s="252" t="s">
        <v>1450</v>
      </c>
      <c r="E382" s="259">
        <f>30890+1100</f>
        <v>31990</v>
      </c>
      <c r="F382" s="253">
        <v>24000</v>
      </c>
      <c r="G382" s="253">
        <f t="shared" ref="G382:G389" si="15">E382-F382</f>
        <v>7990</v>
      </c>
      <c r="H382" s="251"/>
    </row>
    <row r="383" spans="1:12" s="229" customFormat="1">
      <c r="A383" s="242" t="s">
        <v>1451</v>
      </c>
      <c r="B383" s="242" t="s">
        <v>1452</v>
      </c>
      <c r="C383" s="242" t="s">
        <v>1391</v>
      </c>
      <c r="D383" s="244" t="s">
        <v>1757</v>
      </c>
      <c r="E383" s="258">
        <f>67460+6900+1600</f>
        <v>75960</v>
      </c>
      <c r="F383" s="245">
        <v>40000</v>
      </c>
      <c r="G383" s="245">
        <f t="shared" si="15"/>
        <v>35960</v>
      </c>
      <c r="H383" s="242"/>
    </row>
    <row r="384" spans="1:12" s="232" customFormat="1">
      <c r="A384" s="251" t="s">
        <v>1453</v>
      </c>
      <c r="B384" s="251" t="s">
        <v>1454</v>
      </c>
      <c r="C384" s="251" t="s">
        <v>1391</v>
      </c>
      <c r="D384" s="252" t="s">
        <v>1455</v>
      </c>
      <c r="E384" s="259">
        <f>475910+5100+350+12000</f>
        <v>493360</v>
      </c>
      <c r="F384" s="253">
        <v>280000</v>
      </c>
      <c r="G384" s="253">
        <f>E384-F384</f>
        <v>213360</v>
      </c>
      <c r="H384" s="251"/>
      <c r="I384" s="232" t="s">
        <v>1803</v>
      </c>
      <c r="J384" s="232">
        <v>3350</v>
      </c>
      <c r="K384" s="232" t="s">
        <v>1812</v>
      </c>
      <c r="L384" s="232">
        <v>2000</v>
      </c>
    </row>
    <row r="385" spans="1:16384" s="229" customFormat="1">
      <c r="A385" s="242" t="s">
        <v>1456</v>
      </c>
      <c r="B385" s="242" t="s">
        <v>1374</v>
      </c>
      <c r="C385" s="242" t="s">
        <v>1391</v>
      </c>
      <c r="D385" s="244" t="s">
        <v>1757</v>
      </c>
      <c r="E385" s="258">
        <v>550</v>
      </c>
      <c r="F385" s="245"/>
      <c r="G385" s="245"/>
      <c r="H385" s="242"/>
    </row>
    <row r="386" spans="1:16384" s="232" customFormat="1">
      <c r="A386" s="251" t="s">
        <v>1457</v>
      </c>
      <c r="B386" s="251" t="s">
        <v>220</v>
      </c>
      <c r="C386" s="251" t="s">
        <v>1391</v>
      </c>
      <c r="D386" s="252" t="s">
        <v>1458</v>
      </c>
      <c r="E386" s="259">
        <v>19660</v>
      </c>
      <c r="F386" s="253">
        <v>15000</v>
      </c>
      <c r="G386" s="253">
        <f t="shared" si="15"/>
        <v>4660</v>
      </c>
      <c r="H386" s="251"/>
    </row>
    <row r="387" spans="1:16384" s="229" customFormat="1">
      <c r="A387" s="242" t="s">
        <v>1459</v>
      </c>
      <c r="B387" s="242" t="s">
        <v>1460</v>
      </c>
      <c r="C387" s="242" t="s">
        <v>1433</v>
      </c>
      <c r="D387" s="244" t="s">
        <v>1461</v>
      </c>
      <c r="E387" s="258">
        <v>28560</v>
      </c>
      <c r="F387" s="245">
        <v>10000</v>
      </c>
      <c r="G387" s="245">
        <f t="shared" si="15"/>
        <v>18560</v>
      </c>
      <c r="H387" s="242"/>
    </row>
    <row r="388" spans="1:16384" s="229" customFormat="1">
      <c r="A388" s="242" t="s">
        <v>1481</v>
      </c>
      <c r="B388" s="242" t="s">
        <v>1482</v>
      </c>
      <c r="C388" s="242" t="s">
        <v>594</v>
      </c>
      <c r="D388" s="244" t="s">
        <v>1757</v>
      </c>
      <c r="E388" s="258">
        <v>1850</v>
      </c>
      <c r="F388" s="245"/>
      <c r="G388" s="245"/>
      <c r="H388" s="242"/>
    </row>
    <row r="389" spans="1:16384" s="232" customFormat="1">
      <c r="A389" s="251" t="s">
        <v>1557</v>
      </c>
      <c r="B389" s="251" t="s">
        <v>1558</v>
      </c>
      <c r="C389" s="251" t="s">
        <v>1559</v>
      </c>
      <c r="D389" s="252" t="s">
        <v>1757</v>
      </c>
      <c r="E389" s="259">
        <v>159790</v>
      </c>
      <c r="F389" s="253">
        <v>104000</v>
      </c>
      <c r="G389" s="253">
        <f t="shared" si="15"/>
        <v>55790</v>
      </c>
      <c r="H389" s="251"/>
    </row>
    <row r="390" spans="1:16384" s="229" customFormat="1">
      <c r="A390" s="242" t="s">
        <v>1566</v>
      </c>
      <c r="B390" s="242" t="s">
        <v>1567</v>
      </c>
      <c r="C390" s="242" t="s">
        <v>1568</v>
      </c>
      <c r="D390" s="244" t="s">
        <v>1569</v>
      </c>
      <c r="E390" s="258">
        <v>27000</v>
      </c>
      <c r="F390" s="245"/>
      <c r="G390" s="245"/>
      <c r="H390" s="242"/>
    </row>
    <row r="391" spans="1:16384" s="229" customFormat="1">
      <c r="A391" s="242" t="s">
        <v>1610</v>
      </c>
      <c r="B391" s="242" t="s">
        <v>1611</v>
      </c>
      <c r="C391" s="242" t="s">
        <v>21</v>
      </c>
      <c r="D391" s="244" t="s">
        <v>1609</v>
      </c>
      <c r="E391" s="258">
        <v>65000</v>
      </c>
      <c r="F391" s="245">
        <v>50000</v>
      </c>
      <c r="G391" s="245">
        <f>E391-F391</f>
        <v>15000</v>
      </c>
      <c r="H391" s="242"/>
    </row>
    <row r="392" spans="1:16384" s="229" customFormat="1" ht="21">
      <c r="A392" s="658" t="s">
        <v>2083</v>
      </c>
      <c r="B392" s="658" t="s">
        <v>599</v>
      </c>
      <c r="C392" s="658" t="s">
        <v>1391</v>
      </c>
      <c r="D392" s="244" t="s">
        <v>2585</v>
      </c>
      <c r="E392" s="659">
        <v>90000</v>
      </c>
      <c r="F392" s="658"/>
      <c r="G392" s="658"/>
      <c r="H392" s="658"/>
      <c r="I392" s="658"/>
      <c r="J392" s="658"/>
      <c r="K392" s="658"/>
      <c r="L392" s="658"/>
      <c r="M392" s="658"/>
      <c r="N392" s="658"/>
      <c r="O392" s="658"/>
      <c r="P392" s="658"/>
      <c r="Q392" s="658"/>
      <c r="R392" s="658"/>
      <c r="S392" s="658"/>
      <c r="T392" s="658"/>
      <c r="U392" s="658"/>
      <c r="V392" s="658"/>
      <c r="W392" s="658"/>
      <c r="X392" s="658"/>
      <c r="Y392" s="658"/>
      <c r="Z392" s="658"/>
      <c r="AA392" s="658"/>
      <c r="AB392" s="658"/>
      <c r="AC392" s="658"/>
      <c r="AD392" s="658"/>
      <c r="AE392" s="658"/>
      <c r="AF392" s="658"/>
      <c r="AG392" s="658"/>
      <c r="AH392" s="658"/>
      <c r="AI392" s="658"/>
      <c r="AJ392" s="658"/>
      <c r="AK392" s="658"/>
      <c r="AL392" s="658"/>
      <c r="AM392" s="658"/>
      <c r="AN392" s="658"/>
      <c r="AO392" s="658"/>
      <c r="AP392" s="658"/>
      <c r="AQ392" s="658"/>
      <c r="AR392" s="658"/>
      <c r="AS392" s="658"/>
      <c r="AT392" s="658"/>
      <c r="AU392" s="658"/>
      <c r="AV392" s="658"/>
      <c r="AW392" s="658"/>
      <c r="AX392" s="658"/>
      <c r="AY392" s="658"/>
      <c r="AZ392" s="658"/>
      <c r="BA392" s="658"/>
      <c r="BB392" s="658"/>
      <c r="BC392" s="658"/>
      <c r="BD392" s="658"/>
      <c r="BE392" s="658"/>
      <c r="BF392" s="658"/>
      <c r="BG392" s="658"/>
      <c r="BH392" s="658"/>
      <c r="BI392" s="658"/>
      <c r="BJ392" s="658"/>
      <c r="BK392" s="658"/>
      <c r="BL392" s="658"/>
      <c r="BM392" s="658"/>
      <c r="BN392" s="658"/>
      <c r="BO392" s="658"/>
      <c r="BP392" s="658"/>
      <c r="BQ392" s="658"/>
      <c r="BR392" s="658"/>
      <c r="BS392" s="658"/>
      <c r="BT392" s="658"/>
      <c r="BU392" s="658"/>
      <c r="BV392" s="658"/>
      <c r="BW392" s="658"/>
      <c r="BX392" s="658"/>
      <c r="BY392" s="658"/>
      <c r="BZ392" s="658"/>
      <c r="CA392" s="658"/>
      <c r="CB392" s="658"/>
      <c r="CC392" s="658"/>
      <c r="CD392" s="658"/>
      <c r="CE392" s="658"/>
      <c r="CF392" s="658"/>
      <c r="CG392" s="658"/>
      <c r="CH392" s="658"/>
      <c r="CI392" s="658"/>
      <c r="CJ392" s="658"/>
      <c r="CK392" s="658"/>
      <c r="CL392" s="658"/>
      <c r="CM392" s="658"/>
      <c r="CN392" s="658"/>
      <c r="CO392" s="658"/>
      <c r="CP392" s="658"/>
      <c r="CQ392" s="658"/>
      <c r="CR392" s="658"/>
      <c r="CS392" s="658"/>
      <c r="CT392" s="658"/>
      <c r="CU392" s="658"/>
      <c r="CV392" s="658"/>
      <c r="CW392" s="658"/>
      <c r="CX392" s="658"/>
      <c r="CY392" s="658"/>
      <c r="CZ392" s="658"/>
      <c r="DA392" s="658"/>
      <c r="DB392" s="658"/>
      <c r="DC392" s="658"/>
      <c r="DD392" s="658"/>
      <c r="DE392" s="658"/>
      <c r="DF392" s="658"/>
      <c r="DG392" s="658"/>
      <c r="DH392" s="658"/>
      <c r="DI392" s="658"/>
      <c r="DJ392" s="658"/>
      <c r="DK392" s="658"/>
      <c r="DL392" s="658"/>
      <c r="DM392" s="658"/>
      <c r="DN392" s="658"/>
      <c r="DO392" s="658"/>
      <c r="DP392" s="658"/>
      <c r="DQ392" s="658"/>
      <c r="DR392" s="658"/>
      <c r="DS392" s="658"/>
      <c r="DT392" s="658"/>
      <c r="DU392" s="658"/>
      <c r="DV392" s="658"/>
      <c r="DW392" s="658"/>
      <c r="DX392" s="658"/>
      <c r="DY392" s="658"/>
      <c r="DZ392" s="658"/>
      <c r="EA392" s="658"/>
      <c r="EB392" s="658"/>
      <c r="EC392" s="658"/>
      <c r="ED392" s="658"/>
      <c r="EE392" s="658"/>
      <c r="EF392" s="658"/>
      <c r="EG392" s="658"/>
      <c r="EH392" s="658"/>
      <c r="EI392" s="658"/>
      <c r="EJ392" s="658"/>
      <c r="EK392" s="658"/>
      <c r="EL392" s="658"/>
      <c r="EM392" s="658"/>
      <c r="EN392" s="658"/>
      <c r="EO392" s="658"/>
      <c r="EP392" s="658"/>
      <c r="EQ392" s="658"/>
      <c r="ER392" s="658"/>
      <c r="ES392" s="658"/>
      <c r="ET392" s="658"/>
      <c r="EU392" s="658"/>
      <c r="EV392" s="658"/>
      <c r="EW392" s="658"/>
      <c r="EX392" s="658"/>
      <c r="EY392" s="658"/>
      <c r="EZ392" s="658"/>
      <c r="FA392" s="658"/>
      <c r="FB392" s="658"/>
      <c r="FC392" s="658"/>
      <c r="FD392" s="658"/>
      <c r="FE392" s="658"/>
      <c r="FF392" s="658"/>
      <c r="FG392" s="658"/>
      <c r="FH392" s="658"/>
      <c r="FI392" s="658"/>
      <c r="FJ392" s="658"/>
      <c r="FK392" s="658"/>
      <c r="FL392" s="658"/>
      <c r="FM392" s="658"/>
      <c r="FN392" s="658"/>
      <c r="FO392" s="658"/>
      <c r="FP392" s="658"/>
      <c r="FQ392" s="658"/>
      <c r="FR392" s="658"/>
      <c r="FS392" s="658"/>
      <c r="FT392" s="658"/>
      <c r="FU392" s="658"/>
      <c r="FV392" s="658"/>
      <c r="FW392" s="658"/>
      <c r="FX392" s="658"/>
      <c r="FY392" s="658"/>
      <c r="FZ392" s="658"/>
      <c r="GA392" s="658"/>
      <c r="GB392" s="658"/>
      <c r="GC392" s="658"/>
      <c r="GD392" s="658"/>
      <c r="GE392" s="658"/>
      <c r="GF392" s="658"/>
      <c r="GG392" s="658"/>
      <c r="GH392" s="658"/>
      <c r="GI392" s="658"/>
      <c r="GJ392" s="658"/>
      <c r="GK392" s="658"/>
      <c r="GL392" s="658"/>
      <c r="GM392" s="658"/>
      <c r="GN392" s="658"/>
      <c r="GO392" s="658"/>
      <c r="GP392" s="658"/>
      <c r="GQ392" s="658"/>
      <c r="GR392" s="658"/>
      <c r="GS392" s="658"/>
      <c r="GT392" s="658"/>
      <c r="GU392" s="658"/>
      <c r="GV392" s="658"/>
      <c r="GW392" s="658"/>
      <c r="GX392" s="658"/>
      <c r="GY392" s="658"/>
      <c r="GZ392" s="658"/>
      <c r="HA392" s="658"/>
      <c r="HB392" s="658"/>
      <c r="HC392" s="658"/>
      <c r="HD392" s="658"/>
      <c r="HE392" s="658"/>
      <c r="HF392" s="658"/>
      <c r="HG392" s="658"/>
      <c r="HH392" s="658"/>
      <c r="HI392" s="658"/>
      <c r="HJ392" s="658"/>
      <c r="HK392" s="658"/>
      <c r="HL392" s="658"/>
      <c r="HM392" s="658"/>
      <c r="HN392" s="658"/>
      <c r="HO392" s="658"/>
      <c r="HP392" s="658"/>
      <c r="HQ392" s="658"/>
      <c r="HR392" s="658"/>
      <c r="HS392" s="658"/>
      <c r="HT392" s="658"/>
      <c r="HU392" s="658"/>
      <c r="HV392" s="658"/>
      <c r="HW392" s="658"/>
      <c r="HX392" s="658"/>
      <c r="HY392" s="658"/>
      <c r="HZ392" s="658"/>
      <c r="IA392" s="658"/>
      <c r="IB392" s="658"/>
      <c r="IC392" s="658"/>
      <c r="ID392" s="658"/>
      <c r="IE392" s="658"/>
      <c r="IF392" s="658"/>
      <c r="IG392" s="658"/>
      <c r="IH392" s="658"/>
      <c r="II392" s="658"/>
      <c r="IJ392" s="658"/>
      <c r="IK392" s="658"/>
      <c r="IL392" s="658"/>
      <c r="IM392" s="658"/>
      <c r="IN392" s="658"/>
      <c r="IO392" s="658"/>
      <c r="IP392" s="658"/>
      <c r="IQ392" s="658"/>
      <c r="IR392" s="658"/>
      <c r="IS392" s="658"/>
      <c r="IT392" s="658"/>
      <c r="IU392" s="658"/>
      <c r="IV392" s="658"/>
      <c r="IW392" s="658"/>
      <c r="IX392" s="658"/>
      <c r="IY392" s="658"/>
      <c r="IZ392" s="658"/>
      <c r="JA392" s="658"/>
      <c r="JB392" s="658"/>
      <c r="JC392" s="658"/>
      <c r="JD392" s="658"/>
      <c r="JE392" s="658"/>
      <c r="JF392" s="658"/>
      <c r="JG392" s="658"/>
      <c r="JH392" s="658"/>
      <c r="JI392" s="658"/>
      <c r="JJ392" s="658"/>
      <c r="JK392" s="658"/>
      <c r="JL392" s="658"/>
      <c r="JM392" s="658"/>
      <c r="JN392" s="658"/>
      <c r="JO392" s="658"/>
      <c r="JP392" s="658"/>
      <c r="JQ392" s="658"/>
      <c r="JR392" s="658"/>
      <c r="JS392" s="658"/>
      <c r="JT392" s="658"/>
      <c r="JU392" s="658"/>
      <c r="JV392" s="658"/>
      <c r="JW392" s="658"/>
      <c r="JX392" s="658"/>
      <c r="JY392" s="658"/>
      <c r="JZ392" s="658"/>
      <c r="KA392" s="658"/>
      <c r="KB392" s="658"/>
      <c r="KC392" s="658"/>
      <c r="KD392" s="658"/>
      <c r="KE392" s="658"/>
      <c r="KF392" s="658"/>
      <c r="KG392" s="658"/>
      <c r="KH392" s="658"/>
      <c r="KI392" s="658"/>
      <c r="KJ392" s="658"/>
      <c r="KK392" s="658"/>
      <c r="KL392" s="658"/>
      <c r="KM392" s="658"/>
      <c r="KN392" s="658"/>
      <c r="KO392" s="658"/>
      <c r="KP392" s="658"/>
      <c r="KQ392" s="658"/>
      <c r="KR392" s="658"/>
      <c r="KS392" s="658"/>
      <c r="KT392" s="658"/>
      <c r="KU392" s="658"/>
      <c r="KV392" s="658"/>
      <c r="KW392" s="658"/>
      <c r="KX392" s="658"/>
      <c r="KY392" s="658"/>
      <c r="KZ392" s="658"/>
      <c r="LA392" s="658"/>
      <c r="LB392" s="658"/>
      <c r="LC392" s="658"/>
      <c r="LD392" s="658"/>
      <c r="LE392" s="658"/>
      <c r="LF392" s="658"/>
      <c r="LG392" s="658"/>
      <c r="LH392" s="658"/>
      <c r="LI392" s="658"/>
      <c r="LJ392" s="658"/>
      <c r="LK392" s="658"/>
      <c r="LL392" s="658"/>
      <c r="LM392" s="658"/>
      <c r="LN392" s="658"/>
      <c r="LO392" s="658"/>
      <c r="LP392" s="658"/>
      <c r="LQ392" s="658"/>
      <c r="LR392" s="658"/>
      <c r="LS392" s="658"/>
      <c r="LT392" s="658"/>
      <c r="LU392" s="658"/>
      <c r="LV392" s="658"/>
      <c r="LW392" s="658"/>
      <c r="LX392" s="658"/>
      <c r="LY392" s="658"/>
      <c r="LZ392" s="658"/>
      <c r="MA392" s="658"/>
      <c r="MB392" s="658"/>
      <c r="MC392" s="658"/>
      <c r="MD392" s="658"/>
      <c r="ME392" s="658"/>
      <c r="MF392" s="658"/>
      <c r="MG392" s="658"/>
      <c r="MH392" s="658"/>
      <c r="MI392" s="658"/>
      <c r="MJ392" s="658"/>
      <c r="MK392" s="658"/>
      <c r="ML392" s="658"/>
      <c r="MM392" s="658"/>
      <c r="MN392" s="658"/>
      <c r="MO392" s="658"/>
      <c r="MP392" s="658"/>
      <c r="MQ392" s="658"/>
      <c r="MR392" s="658"/>
      <c r="MS392" s="658"/>
      <c r="MT392" s="658"/>
      <c r="MU392" s="658"/>
      <c r="MV392" s="658"/>
      <c r="MW392" s="658"/>
      <c r="MX392" s="658"/>
      <c r="MY392" s="658"/>
      <c r="MZ392" s="658"/>
      <c r="NA392" s="658"/>
      <c r="NB392" s="658"/>
      <c r="NC392" s="658"/>
      <c r="ND392" s="658"/>
      <c r="NE392" s="658"/>
      <c r="NF392" s="658"/>
      <c r="NG392" s="658"/>
      <c r="NH392" s="658"/>
      <c r="NI392" s="658"/>
      <c r="NJ392" s="658"/>
      <c r="NK392" s="658"/>
      <c r="NL392" s="658"/>
      <c r="NM392" s="658"/>
      <c r="NN392" s="658"/>
      <c r="NO392" s="658"/>
      <c r="NP392" s="658"/>
      <c r="NQ392" s="658"/>
      <c r="NR392" s="658"/>
      <c r="NS392" s="658"/>
      <c r="NT392" s="658"/>
      <c r="NU392" s="658"/>
      <c r="NV392" s="658"/>
      <c r="NW392" s="658"/>
      <c r="NX392" s="658"/>
      <c r="NY392" s="658"/>
      <c r="NZ392" s="658"/>
      <c r="OA392" s="658"/>
      <c r="OB392" s="658"/>
      <c r="OC392" s="658"/>
      <c r="OD392" s="658"/>
      <c r="OE392" s="658"/>
      <c r="OF392" s="658"/>
      <c r="OG392" s="658"/>
      <c r="OH392" s="658"/>
      <c r="OI392" s="658"/>
      <c r="OJ392" s="658"/>
      <c r="OK392" s="658"/>
      <c r="OL392" s="658"/>
      <c r="OM392" s="658"/>
      <c r="ON392" s="658"/>
      <c r="OO392" s="658"/>
      <c r="OP392" s="658"/>
      <c r="OQ392" s="658"/>
      <c r="OR392" s="658"/>
      <c r="OS392" s="658"/>
      <c r="OT392" s="658"/>
      <c r="OU392" s="658"/>
      <c r="OV392" s="658"/>
      <c r="OW392" s="658"/>
      <c r="OX392" s="658"/>
      <c r="OY392" s="658"/>
      <c r="OZ392" s="658"/>
      <c r="PA392" s="658"/>
      <c r="PB392" s="658"/>
      <c r="PC392" s="658"/>
      <c r="PD392" s="658"/>
      <c r="PE392" s="658"/>
      <c r="PF392" s="658"/>
      <c r="PG392" s="658"/>
      <c r="PH392" s="658"/>
      <c r="PI392" s="658"/>
      <c r="PJ392" s="658"/>
      <c r="PK392" s="658"/>
      <c r="PL392" s="658"/>
      <c r="PM392" s="658"/>
      <c r="PN392" s="658"/>
      <c r="PO392" s="658"/>
      <c r="PP392" s="658"/>
      <c r="PQ392" s="658"/>
      <c r="PR392" s="658"/>
      <c r="PS392" s="658"/>
      <c r="PT392" s="658"/>
      <c r="PU392" s="658"/>
      <c r="PV392" s="658"/>
      <c r="PW392" s="658"/>
      <c r="PX392" s="658"/>
      <c r="PY392" s="658"/>
      <c r="PZ392" s="658"/>
      <c r="QA392" s="658"/>
      <c r="QB392" s="658"/>
      <c r="QC392" s="658"/>
      <c r="QD392" s="658"/>
      <c r="QE392" s="658"/>
      <c r="QF392" s="658"/>
      <c r="QG392" s="658"/>
      <c r="QH392" s="658"/>
      <c r="QI392" s="658"/>
      <c r="QJ392" s="658"/>
      <c r="QK392" s="658"/>
      <c r="QL392" s="658"/>
      <c r="QM392" s="658"/>
      <c r="QN392" s="658"/>
      <c r="QO392" s="658"/>
      <c r="QP392" s="658"/>
      <c r="QQ392" s="658"/>
      <c r="QR392" s="658"/>
      <c r="QS392" s="658"/>
      <c r="QT392" s="658"/>
      <c r="QU392" s="658"/>
      <c r="QV392" s="658"/>
      <c r="QW392" s="658"/>
      <c r="QX392" s="658"/>
      <c r="QY392" s="658"/>
      <c r="QZ392" s="658"/>
      <c r="RA392" s="658"/>
      <c r="RB392" s="658"/>
      <c r="RC392" s="658"/>
      <c r="RD392" s="658"/>
      <c r="RE392" s="658"/>
      <c r="RF392" s="658"/>
      <c r="RG392" s="658"/>
      <c r="RH392" s="658"/>
      <c r="RI392" s="658"/>
      <c r="RJ392" s="658"/>
      <c r="RK392" s="658"/>
      <c r="RL392" s="658"/>
      <c r="RM392" s="658"/>
      <c r="RN392" s="658"/>
      <c r="RO392" s="658"/>
      <c r="RP392" s="658"/>
      <c r="RQ392" s="658"/>
      <c r="RR392" s="658"/>
      <c r="RS392" s="658"/>
      <c r="RT392" s="658"/>
      <c r="RU392" s="658"/>
      <c r="RV392" s="658"/>
      <c r="RW392" s="658"/>
      <c r="RX392" s="658"/>
      <c r="RY392" s="658"/>
      <c r="RZ392" s="658"/>
      <c r="SA392" s="658"/>
      <c r="SB392" s="658"/>
      <c r="SC392" s="658"/>
      <c r="SD392" s="658"/>
      <c r="SE392" s="658"/>
      <c r="SF392" s="658"/>
      <c r="SG392" s="658"/>
      <c r="SH392" s="658"/>
      <c r="SI392" s="658"/>
      <c r="SJ392" s="658"/>
      <c r="SK392" s="658"/>
      <c r="SL392" s="658"/>
      <c r="SM392" s="658"/>
      <c r="SN392" s="658"/>
      <c r="SO392" s="658"/>
      <c r="SP392" s="658"/>
      <c r="SQ392" s="658"/>
      <c r="SR392" s="658"/>
      <c r="SS392" s="658"/>
      <c r="ST392" s="658"/>
      <c r="SU392" s="658"/>
      <c r="SV392" s="658"/>
      <c r="SW392" s="658"/>
      <c r="SX392" s="658"/>
      <c r="SY392" s="658"/>
      <c r="SZ392" s="658"/>
      <c r="TA392" s="658"/>
      <c r="TB392" s="658"/>
      <c r="TC392" s="658"/>
      <c r="TD392" s="658"/>
      <c r="TE392" s="658"/>
      <c r="TF392" s="658"/>
      <c r="TG392" s="658"/>
      <c r="TH392" s="658"/>
      <c r="TI392" s="658"/>
      <c r="TJ392" s="658"/>
      <c r="TK392" s="658"/>
      <c r="TL392" s="658"/>
      <c r="TM392" s="658"/>
      <c r="TN392" s="658"/>
      <c r="TO392" s="658"/>
      <c r="TP392" s="658"/>
      <c r="TQ392" s="658"/>
      <c r="TR392" s="658"/>
      <c r="TS392" s="658"/>
      <c r="TT392" s="658"/>
      <c r="TU392" s="658"/>
      <c r="TV392" s="658"/>
      <c r="TW392" s="658"/>
      <c r="TX392" s="658"/>
      <c r="TY392" s="658"/>
      <c r="TZ392" s="658"/>
      <c r="UA392" s="658"/>
      <c r="UB392" s="658"/>
      <c r="UC392" s="658"/>
      <c r="UD392" s="658"/>
      <c r="UE392" s="658"/>
      <c r="UF392" s="658"/>
      <c r="UG392" s="658"/>
      <c r="UH392" s="658"/>
      <c r="UI392" s="658"/>
      <c r="UJ392" s="658"/>
      <c r="UK392" s="658"/>
      <c r="UL392" s="658"/>
      <c r="UM392" s="658"/>
      <c r="UN392" s="658"/>
      <c r="UO392" s="658"/>
      <c r="UP392" s="658"/>
      <c r="UQ392" s="658"/>
      <c r="UR392" s="658"/>
      <c r="US392" s="658"/>
      <c r="UT392" s="658"/>
      <c r="UU392" s="658"/>
      <c r="UV392" s="658"/>
      <c r="UW392" s="658"/>
      <c r="UX392" s="658"/>
      <c r="UY392" s="658"/>
      <c r="UZ392" s="658"/>
      <c r="VA392" s="658"/>
      <c r="VB392" s="658"/>
      <c r="VC392" s="658"/>
      <c r="VD392" s="658"/>
      <c r="VE392" s="658"/>
      <c r="VF392" s="658"/>
      <c r="VG392" s="658"/>
      <c r="VH392" s="658"/>
      <c r="VI392" s="658"/>
      <c r="VJ392" s="658"/>
      <c r="VK392" s="658"/>
      <c r="VL392" s="658"/>
      <c r="VM392" s="658"/>
      <c r="VN392" s="658"/>
      <c r="VO392" s="658"/>
      <c r="VP392" s="658"/>
      <c r="VQ392" s="658"/>
      <c r="VR392" s="658"/>
      <c r="VS392" s="658"/>
      <c r="VT392" s="658"/>
      <c r="VU392" s="658"/>
      <c r="VV392" s="658"/>
      <c r="VW392" s="658"/>
      <c r="VX392" s="658"/>
      <c r="VY392" s="658"/>
      <c r="VZ392" s="658"/>
      <c r="WA392" s="658"/>
      <c r="WB392" s="658"/>
      <c r="WC392" s="658"/>
      <c r="WD392" s="658"/>
      <c r="WE392" s="658"/>
      <c r="WF392" s="658"/>
      <c r="WG392" s="658"/>
      <c r="WH392" s="658"/>
      <c r="WI392" s="658"/>
      <c r="WJ392" s="658"/>
      <c r="WK392" s="658"/>
      <c r="WL392" s="658"/>
      <c r="WM392" s="658"/>
      <c r="WN392" s="658"/>
      <c r="WO392" s="658"/>
      <c r="WP392" s="658"/>
      <c r="WQ392" s="658"/>
      <c r="WR392" s="658"/>
      <c r="WS392" s="658"/>
      <c r="WT392" s="658"/>
      <c r="WU392" s="658"/>
      <c r="WV392" s="658"/>
      <c r="WW392" s="658"/>
      <c r="WX392" s="658"/>
      <c r="WY392" s="658"/>
      <c r="WZ392" s="658"/>
      <c r="XA392" s="658"/>
      <c r="XB392" s="658"/>
      <c r="XC392" s="658"/>
      <c r="XD392" s="658"/>
      <c r="XE392" s="658"/>
      <c r="XF392" s="658"/>
      <c r="XG392" s="658"/>
      <c r="XH392" s="658"/>
      <c r="XI392" s="658"/>
      <c r="XJ392" s="658"/>
      <c r="XK392" s="658"/>
      <c r="XL392" s="658"/>
      <c r="XM392" s="658"/>
      <c r="XN392" s="658"/>
      <c r="XO392" s="658"/>
      <c r="XP392" s="658"/>
      <c r="XQ392" s="658"/>
      <c r="XR392" s="658"/>
      <c r="XS392" s="658"/>
      <c r="XT392" s="658"/>
      <c r="XU392" s="658"/>
      <c r="XV392" s="658"/>
      <c r="XW392" s="658"/>
      <c r="XX392" s="658"/>
      <c r="XY392" s="658"/>
      <c r="XZ392" s="658"/>
      <c r="YA392" s="658"/>
      <c r="YB392" s="658"/>
      <c r="YC392" s="658"/>
      <c r="YD392" s="658"/>
      <c r="YE392" s="658"/>
      <c r="YF392" s="658"/>
      <c r="YG392" s="658"/>
      <c r="YH392" s="658"/>
      <c r="YI392" s="658"/>
      <c r="YJ392" s="658"/>
      <c r="YK392" s="658"/>
      <c r="YL392" s="658"/>
      <c r="YM392" s="658"/>
      <c r="YN392" s="658"/>
      <c r="YO392" s="658"/>
      <c r="YP392" s="658"/>
      <c r="YQ392" s="658"/>
      <c r="YR392" s="658"/>
      <c r="YS392" s="658"/>
      <c r="YT392" s="658"/>
      <c r="YU392" s="658"/>
      <c r="YV392" s="658"/>
      <c r="YW392" s="658"/>
      <c r="YX392" s="658"/>
      <c r="YY392" s="658"/>
      <c r="YZ392" s="658"/>
      <c r="ZA392" s="658"/>
      <c r="ZB392" s="658"/>
      <c r="ZC392" s="658"/>
      <c r="ZD392" s="658"/>
      <c r="ZE392" s="658"/>
      <c r="ZF392" s="658"/>
      <c r="ZG392" s="658"/>
      <c r="ZH392" s="658"/>
      <c r="ZI392" s="658"/>
      <c r="ZJ392" s="658"/>
      <c r="ZK392" s="658"/>
      <c r="ZL392" s="658"/>
      <c r="ZM392" s="658"/>
      <c r="ZN392" s="658"/>
      <c r="ZO392" s="658"/>
      <c r="ZP392" s="658"/>
      <c r="ZQ392" s="658"/>
      <c r="ZR392" s="658"/>
      <c r="ZS392" s="658"/>
      <c r="ZT392" s="658"/>
      <c r="ZU392" s="658"/>
      <c r="ZV392" s="658"/>
      <c r="ZW392" s="658"/>
      <c r="ZX392" s="658"/>
      <c r="ZY392" s="658"/>
      <c r="ZZ392" s="658"/>
      <c r="AAA392" s="658"/>
      <c r="AAB392" s="658"/>
      <c r="AAC392" s="658"/>
      <c r="AAD392" s="658"/>
      <c r="AAE392" s="658"/>
      <c r="AAF392" s="658"/>
      <c r="AAG392" s="658"/>
      <c r="AAH392" s="658"/>
      <c r="AAI392" s="658"/>
      <c r="AAJ392" s="658"/>
      <c r="AAK392" s="658"/>
      <c r="AAL392" s="658"/>
      <c r="AAM392" s="658"/>
      <c r="AAN392" s="658"/>
      <c r="AAO392" s="658"/>
      <c r="AAP392" s="658"/>
      <c r="AAQ392" s="658"/>
      <c r="AAR392" s="658"/>
      <c r="AAS392" s="658"/>
      <c r="AAT392" s="658"/>
      <c r="AAU392" s="658"/>
      <c r="AAV392" s="658"/>
      <c r="AAW392" s="658"/>
      <c r="AAX392" s="658"/>
      <c r="AAY392" s="658"/>
      <c r="AAZ392" s="658"/>
      <c r="ABA392" s="658"/>
      <c r="ABB392" s="658"/>
      <c r="ABC392" s="658"/>
      <c r="ABD392" s="658"/>
      <c r="ABE392" s="658"/>
      <c r="ABF392" s="658"/>
      <c r="ABG392" s="658"/>
      <c r="ABH392" s="658"/>
      <c r="ABI392" s="658"/>
      <c r="ABJ392" s="658"/>
      <c r="ABK392" s="658"/>
      <c r="ABL392" s="658"/>
      <c r="ABM392" s="658"/>
      <c r="ABN392" s="658"/>
      <c r="ABO392" s="658"/>
      <c r="ABP392" s="658"/>
      <c r="ABQ392" s="658"/>
      <c r="ABR392" s="658"/>
      <c r="ABS392" s="658"/>
      <c r="ABT392" s="658"/>
      <c r="ABU392" s="658"/>
      <c r="ABV392" s="658"/>
      <c r="ABW392" s="658"/>
      <c r="ABX392" s="658"/>
      <c r="ABY392" s="658"/>
      <c r="ABZ392" s="658"/>
      <c r="ACA392" s="658"/>
      <c r="ACB392" s="658"/>
      <c r="ACC392" s="658"/>
      <c r="ACD392" s="658"/>
      <c r="ACE392" s="658"/>
      <c r="ACF392" s="658"/>
      <c r="ACG392" s="658"/>
      <c r="ACH392" s="658"/>
      <c r="ACI392" s="658"/>
      <c r="ACJ392" s="658"/>
      <c r="ACK392" s="658"/>
      <c r="ACL392" s="658"/>
      <c r="ACM392" s="658"/>
      <c r="ACN392" s="658"/>
      <c r="ACO392" s="658"/>
      <c r="ACP392" s="658"/>
      <c r="ACQ392" s="658"/>
      <c r="ACR392" s="658"/>
      <c r="ACS392" s="658"/>
      <c r="ACT392" s="658"/>
      <c r="ACU392" s="658"/>
      <c r="ACV392" s="658"/>
      <c r="ACW392" s="658"/>
      <c r="ACX392" s="658"/>
      <c r="ACY392" s="658"/>
      <c r="ACZ392" s="658"/>
      <c r="ADA392" s="658"/>
      <c r="ADB392" s="658"/>
      <c r="ADC392" s="658"/>
      <c r="ADD392" s="658"/>
      <c r="ADE392" s="658"/>
      <c r="ADF392" s="658"/>
      <c r="ADG392" s="658"/>
      <c r="ADH392" s="658"/>
      <c r="ADI392" s="658"/>
      <c r="ADJ392" s="658"/>
      <c r="ADK392" s="658"/>
      <c r="ADL392" s="658"/>
      <c r="ADM392" s="658"/>
      <c r="ADN392" s="658"/>
      <c r="ADO392" s="658"/>
      <c r="ADP392" s="658"/>
      <c r="ADQ392" s="658"/>
      <c r="ADR392" s="658"/>
      <c r="ADS392" s="658"/>
      <c r="ADT392" s="658"/>
      <c r="ADU392" s="658"/>
      <c r="ADV392" s="658"/>
      <c r="ADW392" s="658"/>
      <c r="ADX392" s="658"/>
      <c r="ADY392" s="658"/>
      <c r="ADZ392" s="658"/>
      <c r="AEA392" s="658"/>
      <c r="AEB392" s="658"/>
      <c r="AEC392" s="658"/>
      <c r="AED392" s="658"/>
      <c r="AEE392" s="658"/>
      <c r="AEF392" s="658"/>
      <c r="AEG392" s="658"/>
      <c r="AEH392" s="658"/>
      <c r="AEI392" s="658"/>
      <c r="AEJ392" s="658"/>
      <c r="AEK392" s="658"/>
      <c r="AEL392" s="658"/>
      <c r="AEM392" s="658"/>
      <c r="AEN392" s="658"/>
      <c r="AEO392" s="658"/>
      <c r="AEP392" s="658"/>
      <c r="AEQ392" s="658"/>
      <c r="AER392" s="658"/>
      <c r="AES392" s="658"/>
      <c r="AET392" s="658"/>
      <c r="AEU392" s="658"/>
      <c r="AEV392" s="658"/>
      <c r="AEW392" s="658"/>
      <c r="AEX392" s="658"/>
      <c r="AEY392" s="658"/>
      <c r="AEZ392" s="658"/>
      <c r="AFA392" s="658"/>
      <c r="AFB392" s="658"/>
      <c r="AFC392" s="658"/>
      <c r="AFD392" s="658"/>
      <c r="AFE392" s="658"/>
      <c r="AFF392" s="658"/>
      <c r="AFG392" s="658"/>
      <c r="AFH392" s="658"/>
      <c r="AFI392" s="658"/>
      <c r="AFJ392" s="658"/>
      <c r="AFK392" s="658"/>
      <c r="AFL392" s="658"/>
      <c r="AFM392" s="658"/>
      <c r="AFN392" s="658"/>
      <c r="AFO392" s="658"/>
      <c r="AFP392" s="658"/>
      <c r="AFQ392" s="658"/>
      <c r="AFR392" s="658"/>
      <c r="AFS392" s="658"/>
      <c r="AFT392" s="658"/>
      <c r="AFU392" s="658"/>
      <c r="AFV392" s="658"/>
      <c r="AFW392" s="658"/>
      <c r="AFX392" s="658"/>
      <c r="AFY392" s="658"/>
      <c r="AFZ392" s="658"/>
      <c r="AGA392" s="658"/>
      <c r="AGB392" s="658"/>
      <c r="AGC392" s="658"/>
      <c r="AGD392" s="658"/>
      <c r="AGE392" s="658"/>
      <c r="AGF392" s="658"/>
      <c r="AGG392" s="658"/>
      <c r="AGH392" s="658"/>
      <c r="AGI392" s="658"/>
      <c r="AGJ392" s="658"/>
      <c r="AGK392" s="658"/>
      <c r="AGL392" s="658"/>
      <c r="AGM392" s="658"/>
      <c r="AGN392" s="658"/>
      <c r="AGO392" s="658"/>
      <c r="AGP392" s="658"/>
      <c r="AGQ392" s="658"/>
      <c r="AGR392" s="658"/>
      <c r="AGS392" s="658"/>
      <c r="AGT392" s="658"/>
      <c r="AGU392" s="658"/>
      <c r="AGV392" s="658"/>
      <c r="AGW392" s="658"/>
      <c r="AGX392" s="658"/>
      <c r="AGY392" s="658"/>
      <c r="AGZ392" s="658"/>
      <c r="AHA392" s="658"/>
      <c r="AHB392" s="658"/>
      <c r="AHC392" s="658"/>
      <c r="AHD392" s="658"/>
      <c r="AHE392" s="658"/>
      <c r="AHF392" s="658"/>
      <c r="AHG392" s="658"/>
      <c r="AHH392" s="658"/>
      <c r="AHI392" s="658"/>
      <c r="AHJ392" s="658"/>
      <c r="AHK392" s="658"/>
      <c r="AHL392" s="658"/>
      <c r="AHM392" s="658"/>
      <c r="AHN392" s="658"/>
      <c r="AHO392" s="658"/>
      <c r="AHP392" s="658"/>
      <c r="AHQ392" s="658"/>
      <c r="AHR392" s="658"/>
      <c r="AHS392" s="658"/>
      <c r="AHT392" s="658"/>
      <c r="AHU392" s="658"/>
      <c r="AHV392" s="658"/>
      <c r="AHW392" s="658"/>
      <c r="AHX392" s="658"/>
      <c r="AHY392" s="658"/>
      <c r="AHZ392" s="658"/>
      <c r="AIA392" s="658"/>
      <c r="AIB392" s="658"/>
      <c r="AIC392" s="658"/>
      <c r="AID392" s="658"/>
      <c r="AIE392" s="658"/>
      <c r="AIF392" s="658"/>
      <c r="AIG392" s="658"/>
      <c r="AIH392" s="658"/>
      <c r="AII392" s="658"/>
      <c r="AIJ392" s="658"/>
      <c r="AIK392" s="658"/>
      <c r="AIL392" s="658"/>
      <c r="AIM392" s="658"/>
      <c r="AIN392" s="658"/>
      <c r="AIO392" s="658"/>
      <c r="AIP392" s="658"/>
      <c r="AIQ392" s="658"/>
      <c r="AIR392" s="658"/>
      <c r="AIS392" s="658"/>
      <c r="AIT392" s="658"/>
      <c r="AIU392" s="658"/>
      <c r="AIV392" s="658"/>
      <c r="AIW392" s="658"/>
      <c r="AIX392" s="658"/>
      <c r="AIY392" s="658"/>
      <c r="AIZ392" s="658"/>
      <c r="AJA392" s="658"/>
      <c r="AJB392" s="658"/>
      <c r="AJC392" s="658"/>
      <c r="AJD392" s="658"/>
      <c r="AJE392" s="658"/>
      <c r="AJF392" s="658"/>
      <c r="AJG392" s="658"/>
      <c r="AJH392" s="658"/>
      <c r="AJI392" s="658"/>
      <c r="AJJ392" s="658"/>
      <c r="AJK392" s="658"/>
      <c r="AJL392" s="658"/>
      <c r="AJM392" s="658"/>
      <c r="AJN392" s="658"/>
      <c r="AJO392" s="658"/>
      <c r="AJP392" s="658"/>
      <c r="AJQ392" s="658"/>
      <c r="AJR392" s="658"/>
      <c r="AJS392" s="658"/>
      <c r="AJT392" s="658"/>
      <c r="AJU392" s="658"/>
      <c r="AJV392" s="658"/>
      <c r="AJW392" s="658"/>
      <c r="AJX392" s="658"/>
      <c r="AJY392" s="658"/>
      <c r="AJZ392" s="658"/>
      <c r="AKA392" s="658"/>
      <c r="AKB392" s="658"/>
      <c r="AKC392" s="658"/>
      <c r="AKD392" s="658"/>
      <c r="AKE392" s="658"/>
      <c r="AKF392" s="658"/>
      <c r="AKG392" s="658"/>
      <c r="AKH392" s="658"/>
      <c r="AKI392" s="658"/>
      <c r="AKJ392" s="658"/>
      <c r="AKK392" s="658"/>
      <c r="AKL392" s="658"/>
      <c r="AKM392" s="658"/>
      <c r="AKN392" s="658"/>
      <c r="AKO392" s="658"/>
      <c r="AKP392" s="658"/>
      <c r="AKQ392" s="658"/>
      <c r="AKR392" s="658"/>
      <c r="AKS392" s="658"/>
      <c r="AKT392" s="658"/>
      <c r="AKU392" s="658"/>
      <c r="AKV392" s="658"/>
      <c r="AKW392" s="658"/>
      <c r="AKX392" s="658"/>
      <c r="AKY392" s="658"/>
      <c r="AKZ392" s="658"/>
      <c r="ALA392" s="658"/>
      <c r="ALB392" s="658"/>
      <c r="ALC392" s="658"/>
      <c r="ALD392" s="658"/>
      <c r="ALE392" s="658"/>
      <c r="ALF392" s="658"/>
      <c r="ALG392" s="658"/>
      <c r="ALH392" s="658"/>
      <c r="ALI392" s="658"/>
      <c r="ALJ392" s="658"/>
      <c r="ALK392" s="658"/>
      <c r="ALL392" s="658"/>
      <c r="ALM392" s="658"/>
      <c r="ALN392" s="658"/>
      <c r="ALO392" s="658"/>
      <c r="ALP392" s="658"/>
      <c r="ALQ392" s="658"/>
      <c r="ALR392" s="658"/>
      <c r="ALS392" s="658"/>
      <c r="ALT392" s="658"/>
      <c r="ALU392" s="658"/>
      <c r="ALV392" s="658"/>
      <c r="ALW392" s="658"/>
      <c r="ALX392" s="658"/>
      <c r="ALY392" s="658"/>
      <c r="ALZ392" s="658"/>
      <c r="AMA392" s="658"/>
      <c r="AMB392" s="658"/>
      <c r="AMC392" s="658"/>
      <c r="AMD392" s="658"/>
      <c r="AME392" s="658"/>
      <c r="AMF392" s="658"/>
      <c r="AMG392" s="658"/>
      <c r="AMH392" s="658"/>
      <c r="AMI392" s="658"/>
      <c r="AMJ392" s="658"/>
      <c r="AMK392" s="658"/>
      <c r="AML392" s="658"/>
      <c r="AMM392" s="658"/>
      <c r="AMN392" s="658"/>
      <c r="AMO392" s="658"/>
      <c r="AMP392" s="658"/>
      <c r="AMQ392" s="658"/>
      <c r="AMR392" s="658"/>
      <c r="AMS392" s="658"/>
      <c r="AMT392" s="658"/>
      <c r="AMU392" s="658"/>
      <c r="AMV392" s="658"/>
      <c r="AMW392" s="658"/>
      <c r="AMX392" s="658"/>
      <c r="AMY392" s="658"/>
      <c r="AMZ392" s="658"/>
      <c r="ANA392" s="658"/>
      <c r="ANB392" s="658"/>
      <c r="ANC392" s="658"/>
      <c r="AND392" s="658"/>
      <c r="ANE392" s="658"/>
      <c r="ANF392" s="658"/>
      <c r="ANG392" s="658"/>
      <c r="ANH392" s="658"/>
      <c r="ANI392" s="658"/>
      <c r="ANJ392" s="658"/>
      <c r="ANK392" s="658"/>
      <c r="ANL392" s="658"/>
      <c r="ANM392" s="658"/>
      <c r="ANN392" s="658"/>
      <c r="ANO392" s="658"/>
      <c r="ANP392" s="658"/>
      <c r="ANQ392" s="658"/>
      <c r="ANR392" s="658"/>
      <c r="ANS392" s="658"/>
      <c r="ANT392" s="658"/>
      <c r="ANU392" s="658"/>
      <c r="ANV392" s="658"/>
      <c r="ANW392" s="658"/>
      <c r="ANX392" s="658"/>
      <c r="ANY392" s="658"/>
      <c r="ANZ392" s="658"/>
      <c r="AOA392" s="658"/>
      <c r="AOB392" s="658"/>
      <c r="AOC392" s="658"/>
      <c r="AOD392" s="658"/>
      <c r="AOE392" s="658"/>
      <c r="AOF392" s="658"/>
      <c r="AOG392" s="658"/>
      <c r="AOH392" s="658"/>
      <c r="AOI392" s="658"/>
      <c r="AOJ392" s="658"/>
      <c r="AOK392" s="658"/>
      <c r="AOL392" s="658"/>
      <c r="AOM392" s="658"/>
      <c r="AON392" s="658"/>
      <c r="AOO392" s="658"/>
      <c r="AOP392" s="658"/>
      <c r="AOQ392" s="658"/>
      <c r="AOR392" s="658"/>
      <c r="AOS392" s="658"/>
      <c r="AOT392" s="658"/>
      <c r="AOU392" s="658"/>
      <c r="AOV392" s="658"/>
      <c r="AOW392" s="658"/>
      <c r="AOX392" s="658"/>
      <c r="AOY392" s="658"/>
      <c r="AOZ392" s="658"/>
      <c r="APA392" s="658"/>
      <c r="APB392" s="658"/>
      <c r="APC392" s="658"/>
      <c r="APD392" s="658"/>
      <c r="APE392" s="658"/>
      <c r="APF392" s="658"/>
      <c r="APG392" s="658"/>
      <c r="APH392" s="658"/>
      <c r="API392" s="658"/>
      <c r="APJ392" s="658"/>
      <c r="APK392" s="658"/>
      <c r="APL392" s="658"/>
      <c r="APM392" s="658"/>
      <c r="APN392" s="658"/>
      <c r="APO392" s="658"/>
      <c r="APP392" s="658"/>
      <c r="APQ392" s="658"/>
      <c r="APR392" s="658"/>
      <c r="APS392" s="658"/>
      <c r="APT392" s="658"/>
      <c r="APU392" s="658"/>
      <c r="APV392" s="658"/>
      <c r="APW392" s="658"/>
      <c r="APX392" s="658"/>
      <c r="APY392" s="658"/>
      <c r="APZ392" s="658"/>
      <c r="AQA392" s="658"/>
      <c r="AQB392" s="658"/>
      <c r="AQC392" s="658"/>
      <c r="AQD392" s="658"/>
      <c r="AQE392" s="658"/>
      <c r="AQF392" s="658"/>
      <c r="AQG392" s="658"/>
      <c r="AQH392" s="658"/>
      <c r="AQI392" s="658"/>
      <c r="AQJ392" s="658"/>
      <c r="AQK392" s="658"/>
      <c r="AQL392" s="658"/>
      <c r="AQM392" s="658"/>
      <c r="AQN392" s="658"/>
      <c r="AQO392" s="658"/>
      <c r="AQP392" s="658"/>
      <c r="AQQ392" s="658"/>
      <c r="AQR392" s="658"/>
      <c r="AQS392" s="658"/>
      <c r="AQT392" s="658"/>
      <c r="AQU392" s="658"/>
      <c r="AQV392" s="658"/>
      <c r="AQW392" s="658"/>
      <c r="AQX392" s="658"/>
      <c r="AQY392" s="658"/>
      <c r="AQZ392" s="658"/>
      <c r="ARA392" s="658"/>
      <c r="ARB392" s="658"/>
      <c r="ARC392" s="658"/>
      <c r="ARD392" s="658"/>
      <c r="ARE392" s="658"/>
      <c r="ARF392" s="658"/>
      <c r="ARG392" s="658"/>
      <c r="ARH392" s="658"/>
      <c r="ARI392" s="658"/>
      <c r="ARJ392" s="658"/>
      <c r="ARK392" s="658"/>
      <c r="ARL392" s="658"/>
      <c r="ARM392" s="658"/>
      <c r="ARN392" s="658"/>
      <c r="ARO392" s="658"/>
      <c r="ARP392" s="658"/>
      <c r="ARQ392" s="658"/>
      <c r="ARR392" s="658"/>
      <c r="ARS392" s="658"/>
      <c r="ART392" s="658"/>
      <c r="ARU392" s="658"/>
      <c r="ARV392" s="658"/>
      <c r="ARW392" s="658"/>
      <c r="ARX392" s="658"/>
      <c r="ARY392" s="658"/>
      <c r="ARZ392" s="658"/>
      <c r="ASA392" s="658"/>
      <c r="ASB392" s="658"/>
      <c r="ASC392" s="658"/>
      <c r="ASD392" s="658"/>
      <c r="ASE392" s="658"/>
      <c r="ASF392" s="658"/>
      <c r="ASG392" s="658"/>
      <c r="ASH392" s="658"/>
      <c r="ASI392" s="658"/>
      <c r="ASJ392" s="658"/>
      <c r="ASK392" s="658"/>
      <c r="ASL392" s="658"/>
      <c r="ASM392" s="658"/>
      <c r="ASN392" s="658"/>
      <c r="ASO392" s="658"/>
      <c r="ASP392" s="658"/>
      <c r="ASQ392" s="658"/>
      <c r="ASR392" s="658"/>
      <c r="ASS392" s="658"/>
      <c r="AST392" s="658"/>
      <c r="ASU392" s="658"/>
      <c r="ASV392" s="658"/>
      <c r="ASW392" s="658"/>
      <c r="ASX392" s="658"/>
      <c r="ASY392" s="658"/>
      <c r="ASZ392" s="658"/>
      <c r="ATA392" s="658"/>
      <c r="ATB392" s="658"/>
      <c r="ATC392" s="658"/>
      <c r="ATD392" s="658"/>
      <c r="ATE392" s="658"/>
      <c r="ATF392" s="658"/>
      <c r="ATG392" s="658"/>
      <c r="ATH392" s="658"/>
      <c r="ATI392" s="658"/>
      <c r="ATJ392" s="658"/>
      <c r="ATK392" s="658"/>
      <c r="ATL392" s="658"/>
      <c r="ATM392" s="658"/>
      <c r="ATN392" s="658"/>
      <c r="ATO392" s="658"/>
      <c r="ATP392" s="658"/>
      <c r="ATQ392" s="658"/>
      <c r="ATR392" s="658"/>
      <c r="ATS392" s="658"/>
      <c r="ATT392" s="658"/>
      <c r="ATU392" s="658"/>
      <c r="ATV392" s="658"/>
      <c r="ATW392" s="658"/>
      <c r="ATX392" s="658"/>
      <c r="ATY392" s="658"/>
      <c r="ATZ392" s="658"/>
      <c r="AUA392" s="658"/>
      <c r="AUB392" s="658"/>
      <c r="AUC392" s="658"/>
      <c r="AUD392" s="658"/>
      <c r="AUE392" s="658"/>
      <c r="AUF392" s="658"/>
      <c r="AUG392" s="658"/>
      <c r="AUH392" s="658"/>
      <c r="AUI392" s="658"/>
      <c r="AUJ392" s="658"/>
      <c r="AUK392" s="658"/>
      <c r="AUL392" s="658"/>
      <c r="AUM392" s="658"/>
      <c r="AUN392" s="658"/>
      <c r="AUO392" s="658"/>
      <c r="AUP392" s="658"/>
      <c r="AUQ392" s="658"/>
      <c r="AUR392" s="658"/>
      <c r="AUS392" s="658"/>
      <c r="AUT392" s="658"/>
      <c r="AUU392" s="658"/>
      <c r="AUV392" s="658"/>
      <c r="AUW392" s="658"/>
      <c r="AUX392" s="658"/>
      <c r="AUY392" s="658"/>
      <c r="AUZ392" s="658"/>
      <c r="AVA392" s="658"/>
      <c r="AVB392" s="658"/>
      <c r="AVC392" s="658"/>
      <c r="AVD392" s="658"/>
      <c r="AVE392" s="658"/>
      <c r="AVF392" s="658"/>
      <c r="AVG392" s="658"/>
      <c r="AVH392" s="658"/>
      <c r="AVI392" s="658"/>
      <c r="AVJ392" s="658"/>
      <c r="AVK392" s="658"/>
      <c r="AVL392" s="658"/>
      <c r="AVM392" s="658"/>
      <c r="AVN392" s="658"/>
      <c r="AVO392" s="658"/>
      <c r="AVP392" s="658"/>
      <c r="AVQ392" s="658"/>
      <c r="AVR392" s="658"/>
      <c r="AVS392" s="658"/>
      <c r="AVT392" s="658"/>
      <c r="AVU392" s="658"/>
      <c r="AVV392" s="658"/>
      <c r="AVW392" s="658"/>
      <c r="AVX392" s="658"/>
      <c r="AVY392" s="658"/>
      <c r="AVZ392" s="658"/>
      <c r="AWA392" s="658"/>
      <c r="AWB392" s="658"/>
      <c r="AWC392" s="658"/>
      <c r="AWD392" s="658"/>
      <c r="AWE392" s="658"/>
      <c r="AWF392" s="658"/>
      <c r="AWG392" s="658"/>
      <c r="AWH392" s="658"/>
      <c r="AWI392" s="658"/>
      <c r="AWJ392" s="658"/>
      <c r="AWK392" s="658"/>
      <c r="AWL392" s="658"/>
      <c r="AWM392" s="658"/>
      <c r="AWN392" s="658"/>
      <c r="AWO392" s="658"/>
      <c r="AWP392" s="658"/>
      <c r="AWQ392" s="658"/>
      <c r="AWR392" s="658"/>
      <c r="AWS392" s="658"/>
      <c r="AWT392" s="658"/>
      <c r="AWU392" s="658"/>
      <c r="AWV392" s="658"/>
      <c r="AWW392" s="658"/>
      <c r="AWX392" s="658"/>
      <c r="AWY392" s="658"/>
      <c r="AWZ392" s="658"/>
      <c r="AXA392" s="658"/>
      <c r="AXB392" s="658"/>
      <c r="AXC392" s="658"/>
      <c r="AXD392" s="658"/>
      <c r="AXE392" s="658"/>
      <c r="AXF392" s="658"/>
      <c r="AXG392" s="658"/>
      <c r="AXH392" s="658"/>
      <c r="AXI392" s="658"/>
      <c r="AXJ392" s="658"/>
      <c r="AXK392" s="658"/>
      <c r="AXL392" s="658"/>
      <c r="AXM392" s="658"/>
      <c r="AXN392" s="658"/>
      <c r="AXO392" s="658"/>
      <c r="AXP392" s="658"/>
      <c r="AXQ392" s="658"/>
      <c r="AXR392" s="658"/>
      <c r="AXS392" s="658"/>
      <c r="AXT392" s="658"/>
      <c r="AXU392" s="658"/>
      <c r="AXV392" s="658"/>
      <c r="AXW392" s="658"/>
      <c r="AXX392" s="658"/>
      <c r="AXY392" s="658"/>
      <c r="AXZ392" s="658"/>
      <c r="AYA392" s="658"/>
      <c r="AYB392" s="658"/>
      <c r="AYC392" s="658"/>
      <c r="AYD392" s="658"/>
      <c r="AYE392" s="658"/>
      <c r="AYF392" s="658"/>
      <c r="AYG392" s="658"/>
      <c r="AYH392" s="658"/>
      <c r="AYI392" s="658"/>
      <c r="AYJ392" s="658"/>
      <c r="AYK392" s="658"/>
      <c r="AYL392" s="658"/>
      <c r="AYM392" s="658"/>
      <c r="AYN392" s="658"/>
      <c r="AYO392" s="658"/>
      <c r="AYP392" s="658"/>
      <c r="AYQ392" s="658"/>
      <c r="AYR392" s="658"/>
      <c r="AYS392" s="658"/>
      <c r="AYT392" s="658"/>
      <c r="AYU392" s="658"/>
      <c r="AYV392" s="658"/>
      <c r="AYW392" s="658"/>
      <c r="AYX392" s="658"/>
      <c r="AYY392" s="658"/>
      <c r="AYZ392" s="658"/>
      <c r="AZA392" s="658"/>
      <c r="AZB392" s="658"/>
      <c r="AZC392" s="658"/>
      <c r="AZD392" s="658"/>
      <c r="AZE392" s="658"/>
      <c r="AZF392" s="658"/>
      <c r="AZG392" s="658"/>
      <c r="AZH392" s="658"/>
      <c r="AZI392" s="658"/>
      <c r="AZJ392" s="658"/>
      <c r="AZK392" s="658"/>
      <c r="AZL392" s="658"/>
      <c r="AZM392" s="658"/>
      <c r="AZN392" s="658"/>
      <c r="AZO392" s="658"/>
      <c r="AZP392" s="658"/>
      <c r="AZQ392" s="658"/>
      <c r="AZR392" s="658"/>
      <c r="AZS392" s="658"/>
      <c r="AZT392" s="658"/>
      <c r="AZU392" s="658"/>
      <c r="AZV392" s="658"/>
      <c r="AZW392" s="658"/>
      <c r="AZX392" s="658"/>
      <c r="AZY392" s="658"/>
      <c r="AZZ392" s="658"/>
      <c r="BAA392" s="658"/>
      <c r="BAB392" s="658"/>
      <c r="BAC392" s="658"/>
      <c r="BAD392" s="658"/>
      <c r="BAE392" s="658"/>
      <c r="BAF392" s="658"/>
      <c r="BAG392" s="658"/>
      <c r="BAH392" s="658"/>
      <c r="BAI392" s="658"/>
      <c r="BAJ392" s="658"/>
      <c r="BAK392" s="658"/>
      <c r="BAL392" s="658"/>
      <c r="BAM392" s="658"/>
      <c r="BAN392" s="658"/>
      <c r="BAO392" s="658"/>
      <c r="BAP392" s="658"/>
      <c r="BAQ392" s="658"/>
      <c r="BAR392" s="658"/>
      <c r="BAS392" s="658"/>
      <c r="BAT392" s="658"/>
      <c r="BAU392" s="658"/>
      <c r="BAV392" s="658"/>
      <c r="BAW392" s="658"/>
      <c r="BAX392" s="658"/>
      <c r="BAY392" s="658"/>
      <c r="BAZ392" s="658"/>
      <c r="BBA392" s="658"/>
      <c r="BBB392" s="658"/>
      <c r="BBC392" s="658"/>
      <c r="BBD392" s="658"/>
      <c r="BBE392" s="658"/>
      <c r="BBF392" s="658"/>
      <c r="BBG392" s="658"/>
      <c r="BBH392" s="658"/>
      <c r="BBI392" s="658"/>
      <c r="BBJ392" s="658"/>
      <c r="BBK392" s="658"/>
      <c r="BBL392" s="658"/>
      <c r="BBM392" s="658"/>
      <c r="BBN392" s="658"/>
      <c r="BBO392" s="658"/>
      <c r="BBP392" s="658"/>
      <c r="BBQ392" s="658"/>
      <c r="BBR392" s="658"/>
      <c r="BBS392" s="658"/>
      <c r="BBT392" s="658"/>
      <c r="BBU392" s="658"/>
      <c r="BBV392" s="658"/>
      <c r="BBW392" s="658"/>
      <c r="BBX392" s="658"/>
      <c r="BBY392" s="658"/>
      <c r="BBZ392" s="658"/>
      <c r="BCA392" s="658"/>
      <c r="BCB392" s="658"/>
      <c r="BCC392" s="658"/>
      <c r="BCD392" s="658"/>
      <c r="BCE392" s="658"/>
      <c r="BCF392" s="658"/>
      <c r="BCG392" s="658"/>
      <c r="BCH392" s="658"/>
      <c r="BCI392" s="658"/>
      <c r="BCJ392" s="658"/>
      <c r="BCK392" s="658"/>
      <c r="BCL392" s="658"/>
      <c r="BCM392" s="658"/>
      <c r="BCN392" s="658"/>
      <c r="BCO392" s="658"/>
      <c r="BCP392" s="658"/>
      <c r="BCQ392" s="658"/>
      <c r="BCR392" s="658"/>
      <c r="BCS392" s="658"/>
      <c r="BCT392" s="658"/>
      <c r="BCU392" s="658"/>
      <c r="BCV392" s="658"/>
      <c r="BCW392" s="658"/>
      <c r="BCX392" s="658"/>
      <c r="BCY392" s="658"/>
      <c r="BCZ392" s="658"/>
      <c r="BDA392" s="658"/>
      <c r="BDB392" s="658"/>
      <c r="BDC392" s="658"/>
      <c r="BDD392" s="658"/>
      <c r="BDE392" s="658"/>
      <c r="BDF392" s="658"/>
      <c r="BDG392" s="658"/>
      <c r="BDH392" s="658"/>
      <c r="BDI392" s="658"/>
      <c r="BDJ392" s="658"/>
      <c r="BDK392" s="658"/>
      <c r="BDL392" s="658"/>
      <c r="BDM392" s="658"/>
      <c r="BDN392" s="658"/>
      <c r="BDO392" s="658"/>
      <c r="BDP392" s="658"/>
      <c r="BDQ392" s="658"/>
      <c r="BDR392" s="658"/>
      <c r="BDS392" s="658"/>
      <c r="BDT392" s="658"/>
      <c r="BDU392" s="658"/>
      <c r="BDV392" s="658"/>
      <c r="BDW392" s="658"/>
      <c r="BDX392" s="658"/>
      <c r="BDY392" s="658"/>
      <c r="BDZ392" s="658"/>
      <c r="BEA392" s="658"/>
      <c r="BEB392" s="658"/>
      <c r="BEC392" s="658"/>
      <c r="BED392" s="658"/>
      <c r="BEE392" s="658"/>
      <c r="BEF392" s="658"/>
      <c r="BEG392" s="658"/>
      <c r="BEH392" s="658"/>
      <c r="BEI392" s="658"/>
      <c r="BEJ392" s="658"/>
      <c r="BEK392" s="658"/>
      <c r="BEL392" s="658"/>
      <c r="BEM392" s="658"/>
      <c r="BEN392" s="658"/>
      <c r="BEO392" s="658"/>
      <c r="BEP392" s="658"/>
      <c r="BEQ392" s="658"/>
      <c r="BER392" s="658"/>
      <c r="BES392" s="658"/>
      <c r="BET392" s="658"/>
      <c r="BEU392" s="658"/>
      <c r="BEV392" s="658"/>
      <c r="BEW392" s="658"/>
      <c r="BEX392" s="658"/>
      <c r="BEY392" s="658"/>
      <c r="BEZ392" s="658"/>
      <c r="BFA392" s="658"/>
      <c r="BFB392" s="658"/>
      <c r="BFC392" s="658"/>
      <c r="BFD392" s="658"/>
      <c r="BFE392" s="658"/>
      <c r="BFF392" s="658"/>
      <c r="BFG392" s="658"/>
      <c r="BFH392" s="658"/>
      <c r="BFI392" s="658"/>
      <c r="BFJ392" s="658"/>
      <c r="BFK392" s="658"/>
      <c r="BFL392" s="658"/>
      <c r="BFM392" s="658"/>
      <c r="BFN392" s="658"/>
      <c r="BFO392" s="658"/>
      <c r="BFP392" s="658"/>
      <c r="BFQ392" s="658"/>
      <c r="BFR392" s="658"/>
      <c r="BFS392" s="658"/>
      <c r="BFT392" s="658"/>
      <c r="BFU392" s="658"/>
      <c r="BFV392" s="658"/>
      <c r="BFW392" s="658"/>
      <c r="BFX392" s="658"/>
      <c r="BFY392" s="658"/>
      <c r="BFZ392" s="658"/>
      <c r="BGA392" s="658"/>
      <c r="BGB392" s="658"/>
      <c r="BGC392" s="658"/>
      <c r="BGD392" s="658"/>
      <c r="BGE392" s="658"/>
      <c r="BGF392" s="658"/>
      <c r="BGG392" s="658"/>
      <c r="BGH392" s="658"/>
      <c r="BGI392" s="658"/>
      <c r="BGJ392" s="658"/>
      <c r="BGK392" s="658"/>
      <c r="BGL392" s="658"/>
      <c r="BGM392" s="658"/>
      <c r="BGN392" s="658"/>
      <c r="BGO392" s="658"/>
      <c r="BGP392" s="658"/>
      <c r="BGQ392" s="658"/>
      <c r="BGR392" s="658"/>
      <c r="BGS392" s="658"/>
      <c r="BGT392" s="658"/>
      <c r="BGU392" s="658"/>
      <c r="BGV392" s="658"/>
      <c r="BGW392" s="658"/>
      <c r="BGX392" s="658"/>
      <c r="BGY392" s="658"/>
      <c r="BGZ392" s="658"/>
      <c r="BHA392" s="658"/>
      <c r="BHB392" s="658"/>
      <c r="BHC392" s="658"/>
      <c r="BHD392" s="658"/>
      <c r="BHE392" s="658"/>
      <c r="BHF392" s="658"/>
      <c r="BHG392" s="658"/>
      <c r="BHH392" s="658"/>
      <c r="BHI392" s="658"/>
      <c r="BHJ392" s="658"/>
      <c r="BHK392" s="658"/>
      <c r="BHL392" s="658"/>
      <c r="BHM392" s="658"/>
      <c r="BHN392" s="658"/>
      <c r="BHO392" s="658"/>
      <c r="BHP392" s="658"/>
      <c r="BHQ392" s="658"/>
      <c r="BHR392" s="658"/>
      <c r="BHS392" s="658"/>
      <c r="BHT392" s="658"/>
      <c r="BHU392" s="658"/>
      <c r="BHV392" s="658"/>
      <c r="BHW392" s="658"/>
      <c r="BHX392" s="658"/>
      <c r="BHY392" s="658"/>
      <c r="BHZ392" s="658"/>
      <c r="BIA392" s="658"/>
      <c r="BIB392" s="658"/>
      <c r="BIC392" s="658"/>
      <c r="BID392" s="658"/>
      <c r="BIE392" s="658"/>
      <c r="BIF392" s="658"/>
      <c r="BIG392" s="658"/>
      <c r="BIH392" s="658"/>
      <c r="BII392" s="658"/>
      <c r="BIJ392" s="658"/>
      <c r="BIK392" s="658"/>
      <c r="BIL392" s="658"/>
      <c r="BIM392" s="658"/>
      <c r="BIN392" s="658"/>
      <c r="BIO392" s="658"/>
      <c r="BIP392" s="658"/>
      <c r="BIQ392" s="658"/>
      <c r="BIR392" s="658"/>
      <c r="BIS392" s="658"/>
      <c r="BIT392" s="658"/>
      <c r="BIU392" s="658"/>
      <c r="BIV392" s="658"/>
      <c r="BIW392" s="658"/>
      <c r="BIX392" s="658"/>
      <c r="BIY392" s="658"/>
      <c r="BIZ392" s="658"/>
      <c r="BJA392" s="658"/>
      <c r="BJB392" s="658"/>
      <c r="BJC392" s="658"/>
      <c r="BJD392" s="658"/>
      <c r="BJE392" s="658"/>
      <c r="BJF392" s="658"/>
      <c r="BJG392" s="658"/>
      <c r="BJH392" s="658"/>
      <c r="BJI392" s="658"/>
      <c r="BJJ392" s="658"/>
      <c r="BJK392" s="658"/>
      <c r="BJL392" s="658"/>
      <c r="BJM392" s="658"/>
      <c r="BJN392" s="658"/>
      <c r="BJO392" s="658"/>
      <c r="BJP392" s="658"/>
      <c r="BJQ392" s="658"/>
      <c r="BJR392" s="658"/>
      <c r="BJS392" s="658"/>
      <c r="BJT392" s="658"/>
      <c r="BJU392" s="658"/>
      <c r="BJV392" s="658"/>
      <c r="BJW392" s="658"/>
      <c r="BJX392" s="658"/>
      <c r="BJY392" s="658"/>
      <c r="BJZ392" s="658"/>
      <c r="BKA392" s="658"/>
      <c r="BKB392" s="658"/>
      <c r="BKC392" s="658"/>
      <c r="BKD392" s="658"/>
      <c r="BKE392" s="658"/>
      <c r="BKF392" s="658"/>
      <c r="BKG392" s="658"/>
      <c r="BKH392" s="658"/>
      <c r="BKI392" s="658"/>
      <c r="BKJ392" s="658"/>
      <c r="BKK392" s="658"/>
      <c r="BKL392" s="658"/>
      <c r="BKM392" s="658"/>
      <c r="BKN392" s="658"/>
      <c r="BKO392" s="658"/>
      <c r="BKP392" s="658"/>
      <c r="BKQ392" s="658"/>
      <c r="BKR392" s="658"/>
      <c r="BKS392" s="658"/>
      <c r="BKT392" s="658"/>
      <c r="BKU392" s="658"/>
      <c r="BKV392" s="658"/>
      <c r="BKW392" s="658"/>
      <c r="BKX392" s="658"/>
      <c r="BKY392" s="658"/>
      <c r="BKZ392" s="658"/>
      <c r="BLA392" s="658"/>
      <c r="BLB392" s="658"/>
      <c r="BLC392" s="658"/>
      <c r="BLD392" s="658"/>
      <c r="BLE392" s="658"/>
      <c r="BLF392" s="658"/>
      <c r="BLG392" s="658"/>
      <c r="BLH392" s="658"/>
      <c r="BLI392" s="658"/>
      <c r="BLJ392" s="658"/>
      <c r="BLK392" s="658"/>
      <c r="BLL392" s="658"/>
      <c r="BLM392" s="658"/>
      <c r="BLN392" s="658"/>
      <c r="BLO392" s="658"/>
      <c r="BLP392" s="658"/>
      <c r="BLQ392" s="658"/>
      <c r="BLR392" s="658"/>
      <c r="BLS392" s="658"/>
      <c r="BLT392" s="658"/>
      <c r="BLU392" s="658"/>
      <c r="BLV392" s="658"/>
      <c r="BLW392" s="658"/>
      <c r="BLX392" s="658"/>
      <c r="BLY392" s="658"/>
      <c r="BLZ392" s="658"/>
      <c r="BMA392" s="658"/>
      <c r="BMB392" s="658"/>
      <c r="BMC392" s="658"/>
      <c r="BMD392" s="658"/>
      <c r="BME392" s="658"/>
      <c r="BMF392" s="658"/>
      <c r="BMG392" s="658"/>
      <c r="BMH392" s="658"/>
      <c r="BMI392" s="658"/>
      <c r="BMJ392" s="658"/>
      <c r="BMK392" s="658"/>
      <c r="BML392" s="658"/>
      <c r="BMM392" s="658"/>
      <c r="BMN392" s="658"/>
      <c r="BMO392" s="658"/>
      <c r="BMP392" s="658"/>
      <c r="BMQ392" s="658"/>
      <c r="BMR392" s="658"/>
      <c r="BMS392" s="658"/>
      <c r="BMT392" s="658"/>
      <c r="BMU392" s="658"/>
      <c r="BMV392" s="658"/>
      <c r="BMW392" s="658"/>
      <c r="BMX392" s="658"/>
      <c r="BMY392" s="658"/>
      <c r="BMZ392" s="658"/>
      <c r="BNA392" s="658"/>
      <c r="BNB392" s="658"/>
      <c r="BNC392" s="658"/>
      <c r="BND392" s="658"/>
      <c r="BNE392" s="658"/>
      <c r="BNF392" s="658"/>
      <c r="BNG392" s="658"/>
      <c r="BNH392" s="658"/>
      <c r="BNI392" s="658"/>
      <c r="BNJ392" s="658"/>
      <c r="BNK392" s="658"/>
      <c r="BNL392" s="658"/>
      <c r="BNM392" s="658"/>
      <c r="BNN392" s="658"/>
      <c r="BNO392" s="658"/>
      <c r="BNP392" s="658"/>
      <c r="BNQ392" s="658"/>
      <c r="BNR392" s="658"/>
      <c r="BNS392" s="658"/>
      <c r="BNT392" s="658"/>
      <c r="BNU392" s="658"/>
      <c r="BNV392" s="658"/>
      <c r="BNW392" s="658"/>
      <c r="BNX392" s="658"/>
      <c r="BNY392" s="658"/>
      <c r="BNZ392" s="658"/>
      <c r="BOA392" s="658"/>
      <c r="BOB392" s="658"/>
      <c r="BOC392" s="658"/>
      <c r="BOD392" s="658"/>
      <c r="BOE392" s="658"/>
      <c r="BOF392" s="658"/>
      <c r="BOG392" s="658"/>
      <c r="BOH392" s="658"/>
      <c r="BOI392" s="658"/>
      <c r="BOJ392" s="658"/>
      <c r="BOK392" s="658"/>
      <c r="BOL392" s="658"/>
      <c r="BOM392" s="658"/>
      <c r="BON392" s="658"/>
      <c r="BOO392" s="658"/>
      <c r="BOP392" s="658"/>
      <c r="BOQ392" s="658"/>
      <c r="BOR392" s="658"/>
      <c r="BOS392" s="658"/>
      <c r="BOT392" s="658"/>
      <c r="BOU392" s="658"/>
      <c r="BOV392" s="658"/>
      <c r="BOW392" s="658"/>
      <c r="BOX392" s="658"/>
      <c r="BOY392" s="658"/>
      <c r="BOZ392" s="658"/>
      <c r="BPA392" s="658"/>
      <c r="BPB392" s="658"/>
      <c r="BPC392" s="658"/>
      <c r="BPD392" s="658"/>
      <c r="BPE392" s="658"/>
      <c r="BPF392" s="658"/>
      <c r="BPG392" s="658"/>
      <c r="BPH392" s="658"/>
      <c r="BPI392" s="658"/>
      <c r="BPJ392" s="658"/>
      <c r="BPK392" s="658"/>
      <c r="BPL392" s="658"/>
      <c r="BPM392" s="658"/>
      <c r="BPN392" s="658"/>
      <c r="BPO392" s="658"/>
      <c r="BPP392" s="658"/>
      <c r="BPQ392" s="658"/>
      <c r="BPR392" s="658"/>
      <c r="BPS392" s="658"/>
      <c r="BPT392" s="658"/>
      <c r="BPU392" s="658"/>
      <c r="BPV392" s="658"/>
      <c r="BPW392" s="658"/>
      <c r="BPX392" s="658"/>
      <c r="BPY392" s="658"/>
      <c r="BPZ392" s="658"/>
      <c r="BQA392" s="658"/>
      <c r="BQB392" s="658"/>
      <c r="BQC392" s="658"/>
      <c r="BQD392" s="658"/>
      <c r="BQE392" s="658"/>
      <c r="BQF392" s="658"/>
      <c r="BQG392" s="658"/>
      <c r="BQH392" s="658"/>
      <c r="BQI392" s="658"/>
      <c r="BQJ392" s="658"/>
      <c r="BQK392" s="658"/>
      <c r="BQL392" s="658"/>
      <c r="BQM392" s="658"/>
      <c r="BQN392" s="658"/>
      <c r="BQO392" s="658"/>
      <c r="BQP392" s="658"/>
      <c r="BQQ392" s="658"/>
      <c r="BQR392" s="658"/>
      <c r="BQS392" s="658"/>
      <c r="BQT392" s="658"/>
      <c r="BQU392" s="658"/>
      <c r="BQV392" s="658"/>
      <c r="BQW392" s="658"/>
      <c r="BQX392" s="658"/>
      <c r="BQY392" s="658"/>
      <c r="BQZ392" s="658"/>
      <c r="BRA392" s="658"/>
      <c r="BRB392" s="658"/>
      <c r="BRC392" s="658"/>
      <c r="BRD392" s="658"/>
      <c r="BRE392" s="658"/>
      <c r="BRF392" s="658"/>
      <c r="BRG392" s="658"/>
      <c r="BRH392" s="658"/>
      <c r="BRI392" s="658"/>
      <c r="BRJ392" s="658"/>
      <c r="BRK392" s="658"/>
      <c r="BRL392" s="658"/>
      <c r="BRM392" s="658"/>
      <c r="BRN392" s="658"/>
      <c r="BRO392" s="658"/>
      <c r="BRP392" s="658"/>
      <c r="BRQ392" s="658"/>
      <c r="BRR392" s="658"/>
      <c r="BRS392" s="658"/>
      <c r="BRT392" s="658"/>
      <c r="BRU392" s="658"/>
      <c r="BRV392" s="658"/>
      <c r="BRW392" s="658"/>
      <c r="BRX392" s="658"/>
      <c r="BRY392" s="658"/>
      <c r="BRZ392" s="658"/>
      <c r="BSA392" s="658"/>
      <c r="BSB392" s="658"/>
      <c r="BSC392" s="658"/>
      <c r="BSD392" s="658"/>
      <c r="BSE392" s="658"/>
      <c r="BSF392" s="658"/>
      <c r="BSG392" s="658"/>
      <c r="BSH392" s="658"/>
      <c r="BSI392" s="658"/>
      <c r="BSJ392" s="658"/>
      <c r="BSK392" s="658"/>
      <c r="BSL392" s="658"/>
      <c r="BSM392" s="658"/>
      <c r="BSN392" s="658"/>
      <c r="BSO392" s="658"/>
      <c r="BSP392" s="658"/>
      <c r="BSQ392" s="658"/>
      <c r="BSR392" s="658"/>
      <c r="BSS392" s="658"/>
      <c r="BST392" s="658"/>
      <c r="BSU392" s="658"/>
      <c r="BSV392" s="658"/>
      <c r="BSW392" s="658"/>
      <c r="BSX392" s="658"/>
      <c r="BSY392" s="658"/>
      <c r="BSZ392" s="658"/>
      <c r="BTA392" s="658"/>
      <c r="BTB392" s="658"/>
      <c r="BTC392" s="658"/>
      <c r="BTD392" s="658"/>
      <c r="BTE392" s="658"/>
      <c r="BTF392" s="658"/>
      <c r="BTG392" s="658"/>
      <c r="BTH392" s="658"/>
      <c r="BTI392" s="658"/>
      <c r="BTJ392" s="658"/>
      <c r="BTK392" s="658"/>
      <c r="BTL392" s="658"/>
      <c r="BTM392" s="658"/>
      <c r="BTN392" s="658"/>
      <c r="BTO392" s="658"/>
      <c r="BTP392" s="658"/>
      <c r="BTQ392" s="658"/>
      <c r="BTR392" s="658"/>
      <c r="BTS392" s="658"/>
      <c r="BTT392" s="658"/>
      <c r="BTU392" s="658"/>
      <c r="BTV392" s="658"/>
      <c r="BTW392" s="658"/>
      <c r="BTX392" s="658"/>
      <c r="BTY392" s="658"/>
      <c r="BTZ392" s="658"/>
      <c r="BUA392" s="658"/>
      <c r="BUB392" s="658"/>
      <c r="BUC392" s="658"/>
      <c r="BUD392" s="658"/>
      <c r="BUE392" s="658"/>
      <c r="BUF392" s="658"/>
      <c r="BUG392" s="658"/>
      <c r="BUH392" s="658"/>
      <c r="BUI392" s="658"/>
      <c r="BUJ392" s="658"/>
      <c r="BUK392" s="658"/>
      <c r="BUL392" s="658"/>
      <c r="BUM392" s="658"/>
      <c r="BUN392" s="658"/>
      <c r="BUO392" s="658"/>
      <c r="BUP392" s="658"/>
      <c r="BUQ392" s="658"/>
      <c r="BUR392" s="658"/>
      <c r="BUS392" s="658"/>
      <c r="BUT392" s="658"/>
      <c r="BUU392" s="658"/>
      <c r="BUV392" s="658"/>
      <c r="BUW392" s="658"/>
      <c r="BUX392" s="658"/>
      <c r="BUY392" s="658"/>
      <c r="BUZ392" s="658"/>
      <c r="BVA392" s="658"/>
      <c r="BVB392" s="658"/>
      <c r="BVC392" s="658"/>
      <c r="BVD392" s="658"/>
      <c r="BVE392" s="658"/>
      <c r="BVF392" s="658"/>
      <c r="BVG392" s="658"/>
      <c r="BVH392" s="658"/>
      <c r="BVI392" s="658"/>
      <c r="BVJ392" s="658"/>
      <c r="BVK392" s="658"/>
      <c r="BVL392" s="658"/>
      <c r="BVM392" s="658"/>
      <c r="BVN392" s="658"/>
      <c r="BVO392" s="658"/>
      <c r="BVP392" s="658"/>
      <c r="BVQ392" s="658"/>
      <c r="BVR392" s="658"/>
      <c r="BVS392" s="658"/>
      <c r="BVT392" s="658"/>
      <c r="BVU392" s="658"/>
      <c r="BVV392" s="658"/>
      <c r="BVW392" s="658"/>
      <c r="BVX392" s="658"/>
      <c r="BVY392" s="658"/>
      <c r="BVZ392" s="658"/>
      <c r="BWA392" s="658"/>
      <c r="BWB392" s="658"/>
      <c r="BWC392" s="658"/>
      <c r="BWD392" s="658"/>
      <c r="BWE392" s="658"/>
      <c r="BWF392" s="658"/>
      <c r="BWG392" s="658"/>
      <c r="BWH392" s="658"/>
      <c r="BWI392" s="658"/>
      <c r="BWJ392" s="658"/>
      <c r="BWK392" s="658"/>
      <c r="BWL392" s="658"/>
      <c r="BWM392" s="658"/>
      <c r="BWN392" s="658"/>
      <c r="BWO392" s="658"/>
      <c r="BWP392" s="658"/>
      <c r="BWQ392" s="658"/>
      <c r="BWR392" s="658"/>
      <c r="BWS392" s="658"/>
      <c r="BWT392" s="658"/>
      <c r="BWU392" s="658"/>
      <c r="BWV392" s="658"/>
      <c r="BWW392" s="658"/>
      <c r="BWX392" s="658"/>
      <c r="BWY392" s="658"/>
      <c r="BWZ392" s="658"/>
      <c r="BXA392" s="658"/>
      <c r="BXB392" s="658"/>
      <c r="BXC392" s="658"/>
      <c r="BXD392" s="658"/>
      <c r="BXE392" s="658"/>
      <c r="BXF392" s="658"/>
      <c r="BXG392" s="658"/>
      <c r="BXH392" s="658"/>
      <c r="BXI392" s="658"/>
      <c r="BXJ392" s="658"/>
      <c r="BXK392" s="658"/>
      <c r="BXL392" s="658"/>
      <c r="BXM392" s="658"/>
      <c r="BXN392" s="658"/>
      <c r="BXO392" s="658"/>
      <c r="BXP392" s="658"/>
      <c r="BXQ392" s="658"/>
      <c r="BXR392" s="658"/>
      <c r="BXS392" s="658"/>
      <c r="BXT392" s="658"/>
      <c r="BXU392" s="658"/>
      <c r="BXV392" s="658"/>
      <c r="BXW392" s="658"/>
      <c r="BXX392" s="658"/>
      <c r="BXY392" s="658"/>
      <c r="BXZ392" s="658"/>
      <c r="BYA392" s="658"/>
      <c r="BYB392" s="658"/>
      <c r="BYC392" s="658"/>
      <c r="BYD392" s="658"/>
      <c r="BYE392" s="658"/>
      <c r="BYF392" s="658"/>
      <c r="BYG392" s="658"/>
      <c r="BYH392" s="658"/>
      <c r="BYI392" s="658"/>
      <c r="BYJ392" s="658"/>
      <c r="BYK392" s="658"/>
      <c r="BYL392" s="658"/>
      <c r="BYM392" s="658"/>
      <c r="BYN392" s="658"/>
      <c r="BYO392" s="658"/>
      <c r="BYP392" s="658"/>
      <c r="BYQ392" s="658"/>
      <c r="BYR392" s="658"/>
      <c r="BYS392" s="658"/>
      <c r="BYT392" s="658"/>
      <c r="BYU392" s="658"/>
      <c r="BYV392" s="658"/>
      <c r="BYW392" s="658"/>
      <c r="BYX392" s="658"/>
      <c r="BYY392" s="658"/>
      <c r="BYZ392" s="658"/>
      <c r="BZA392" s="658"/>
      <c r="BZB392" s="658"/>
      <c r="BZC392" s="658"/>
      <c r="BZD392" s="658"/>
      <c r="BZE392" s="658"/>
      <c r="BZF392" s="658"/>
      <c r="BZG392" s="658"/>
      <c r="BZH392" s="658"/>
      <c r="BZI392" s="658"/>
      <c r="BZJ392" s="658"/>
      <c r="BZK392" s="658"/>
      <c r="BZL392" s="658"/>
      <c r="BZM392" s="658"/>
      <c r="BZN392" s="658"/>
      <c r="BZO392" s="658"/>
      <c r="BZP392" s="658"/>
      <c r="BZQ392" s="658"/>
      <c r="BZR392" s="658"/>
      <c r="BZS392" s="658"/>
      <c r="BZT392" s="658"/>
      <c r="BZU392" s="658"/>
      <c r="BZV392" s="658"/>
      <c r="BZW392" s="658"/>
      <c r="BZX392" s="658"/>
      <c r="BZY392" s="658"/>
      <c r="BZZ392" s="658"/>
      <c r="CAA392" s="658"/>
      <c r="CAB392" s="658"/>
      <c r="CAC392" s="658"/>
      <c r="CAD392" s="658"/>
      <c r="CAE392" s="658"/>
      <c r="CAF392" s="658"/>
      <c r="CAG392" s="658"/>
      <c r="CAH392" s="658"/>
      <c r="CAI392" s="658"/>
      <c r="CAJ392" s="658"/>
      <c r="CAK392" s="658"/>
      <c r="CAL392" s="658"/>
      <c r="CAM392" s="658"/>
      <c r="CAN392" s="658"/>
      <c r="CAO392" s="658"/>
      <c r="CAP392" s="658"/>
      <c r="CAQ392" s="658"/>
      <c r="CAR392" s="658"/>
      <c r="CAS392" s="658"/>
      <c r="CAT392" s="658"/>
      <c r="CAU392" s="658"/>
      <c r="CAV392" s="658"/>
      <c r="CAW392" s="658"/>
      <c r="CAX392" s="658"/>
      <c r="CAY392" s="658"/>
      <c r="CAZ392" s="658"/>
      <c r="CBA392" s="658"/>
      <c r="CBB392" s="658"/>
      <c r="CBC392" s="658"/>
      <c r="CBD392" s="658"/>
      <c r="CBE392" s="658"/>
      <c r="CBF392" s="658"/>
      <c r="CBG392" s="658"/>
      <c r="CBH392" s="658"/>
      <c r="CBI392" s="658"/>
      <c r="CBJ392" s="658"/>
      <c r="CBK392" s="658"/>
      <c r="CBL392" s="658"/>
      <c r="CBM392" s="658"/>
      <c r="CBN392" s="658"/>
      <c r="CBO392" s="658"/>
      <c r="CBP392" s="658"/>
      <c r="CBQ392" s="658"/>
      <c r="CBR392" s="658"/>
      <c r="CBS392" s="658"/>
      <c r="CBT392" s="658"/>
      <c r="CBU392" s="658"/>
      <c r="CBV392" s="658"/>
      <c r="CBW392" s="658"/>
      <c r="CBX392" s="658"/>
      <c r="CBY392" s="658"/>
      <c r="CBZ392" s="658"/>
      <c r="CCA392" s="658"/>
      <c r="CCB392" s="658"/>
      <c r="CCC392" s="658"/>
      <c r="CCD392" s="658"/>
      <c r="CCE392" s="658"/>
      <c r="CCF392" s="658"/>
      <c r="CCG392" s="658"/>
      <c r="CCH392" s="658"/>
      <c r="CCI392" s="658"/>
      <c r="CCJ392" s="658"/>
      <c r="CCK392" s="658"/>
      <c r="CCL392" s="658"/>
      <c r="CCM392" s="658"/>
      <c r="CCN392" s="658"/>
      <c r="CCO392" s="658"/>
      <c r="CCP392" s="658"/>
      <c r="CCQ392" s="658"/>
      <c r="CCR392" s="658"/>
      <c r="CCS392" s="658"/>
      <c r="CCT392" s="658"/>
      <c r="CCU392" s="658"/>
      <c r="CCV392" s="658"/>
      <c r="CCW392" s="658"/>
      <c r="CCX392" s="658"/>
      <c r="CCY392" s="658"/>
      <c r="CCZ392" s="658"/>
      <c r="CDA392" s="658"/>
      <c r="CDB392" s="658"/>
      <c r="CDC392" s="658"/>
      <c r="CDD392" s="658"/>
      <c r="CDE392" s="658"/>
      <c r="CDF392" s="658"/>
      <c r="CDG392" s="658"/>
      <c r="CDH392" s="658"/>
      <c r="CDI392" s="658"/>
      <c r="CDJ392" s="658"/>
      <c r="CDK392" s="658"/>
      <c r="CDL392" s="658"/>
      <c r="CDM392" s="658"/>
      <c r="CDN392" s="658"/>
      <c r="CDO392" s="658"/>
      <c r="CDP392" s="658"/>
      <c r="CDQ392" s="658"/>
      <c r="CDR392" s="658"/>
      <c r="CDS392" s="658"/>
      <c r="CDT392" s="658"/>
      <c r="CDU392" s="658"/>
      <c r="CDV392" s="658"/>
      <c r="CDW392" s="658"/>
      <c r="CDX392" s="658"/>
      <c r="CDY392" s="658"/>
      <c r="CDZ392" s="658"/>
      <c r="CEA392" s="658"/>
      <c r="CEB392" s="658"/>
      <c r="CEC392" s="658"/>
      <c r="CED392" s="658"/>
      <c r="CEE392" s="658"/>
      <c r="CEF392" s="658"/>
      <c r="CEG392" s="658"/>
      <c r="CEH392" s="658"/>
      <c r="CEI392" s="658"/>
      <c r="CEJ392" s="658"/>
      <c r="CEK392" s="658"/>
      <c r="CEL392" s="658"/>
      <c r="CEM392" s="658"/>
      <c r="CEN392" s="658"/>
      <c r="CEO392" s="658"/>
      <c r="CEP392" s="658"/>
      <c r="CEQ392" s="658"/>
      <c r="CER392" s="658"/>
      <c r="CES392" s="658"/>
      <c r="CET392" s="658"/>
      <c r="CEU392" s="658"/>
      <c r="CEV392" s="658"/>
      <c r="CEW392" s="658"/>
      <c r="CEX392" s="658"/>
      <c r="CEY392" s="658"/>
      <c r="CEZ392" s="658"/>
      <c r="CFA392" s="658"/>
      <c r="CFB392" s="658"/>
      <c r="CFC392" s="658"/>
      <c r="CFD392" s="658"/>
      <c r="CFE392" s="658"/>
      <c r="CFF392" s="658"/>
      <c r="CFG392" s="658"/>
      <c r="CFH392" s="658"/>
      <c r="CFI392" s="658"/>
      <c r="CFJ392" s="658"/>
      <c r="CFK392" s="658"/>
      <c r="CFL392" s="658"/>
      <c r="CFM392" s="658"/>
      <c r="CFN392" s="658"/>
      <c r="CFO392" s="658"/>
      <c r="CFP392" s="658"/>
      <c r="CFQ392" s="658"/>
      <c r="CFR392" s="658"/>
      <c r="CFS392" s="658"/>
      <c r="CFT392" s="658"/>
      <c r="CFU392" s="658"/>
      <c r="CFV392" s="658"/>
      <c r="CFW392" s="658"/>
      <c r="CFX392" s="658"/>
      <c r="CFY392" s="658"/>
      <c r="CFZ392" s="658"/>
      <c r="CGA392" s="658"/>
      <c r="CGB392" s="658"/>
      <c r="CGC392" s="658"/>
      <c r="CGD392" s="658"/>
      <c r="CGE392" s="658"/>
      <c r="CGF392" s="658"/>
      <c r="CGG392" s="658"/>
      <c r="CGH392" s="658"/>
      <c r="CGI392" s="658"/>
      <c r="CGJ392" s="658"/>
      <c r="CGK392" s="658"/>
      <c r="CGL392" s="658"/>
      <c r="CGM392" s="658"/>
      <c r="CGN392" s="658"/>
      <c r="CGO392" s="658"/>
      <c r="CGP392" s="658"/>
      <c r="CGQ392" s="658"/>
      <c r="CGR392" s="658"/>
      <c r="CGS392" s="658"/>
      <c r="CGT392" s="658"/>
      <c r="CGU392" s="658"/>
      <c r="CGV392" s="658"/>
      <c r="CGW392" s="658"/>
      <c r="CGX392" s="658"/>
      <c r="CGY392" s="658"/>
      <c r="CGZ392" s="658"/>
      <c r="CHA392" s="658"/>
      <c r="CHB392" s="658"/>
      <c r="CHC392" s="658"/>
      <c r="CHD392" s="658"/>
      <c r="CHE392" s="658"/>
      <c r="CHF392" s="658"/>
      <c r="CHG392" s="658"/>
      <c r="CHH392" s="658"/>
      <c r="CHI392" s="658"/>
      <c r="CHJ392" s="658"/>
      <c r="CHK392" s="658"/>
      <c r="CHL392" s="658"/>
      <c r="CHM392" s="658"/>
      <c r="CHN392" s="658"/>
      <c r="CHO392" s="658"/>
      <c r="CHP392" s="658"/>
      <c r="CHQ392" s="658"/>
      <c r="CHR392" s="658"/>
      <c r="CHS392" s="658"/>
      <c r="CHT392" s="658"/>
      <c r="CHU392" s="658"/>
      <c r="CHV392" s="658"/>
      <c r="CHW392" s="658"/>
      <c r="CHX392" s="658"/>
      <c r="CHY392" s="658"/>
      <c r="CHZ392" s="658"/>
      <c r="CIA392" s="658"/>
      <c r="CIB392" s="658"/>
      <c r="CIC392" s="658"/>
      <c r="CID392" s="658"/>
      <c r="CIE392" s="658"/>
      <c r="CIF392" s="658"/>
      <c r="CIG392" s="658"/>
      <c r="CIH392" s="658"/>
      <c r="CII392" s="658"/>
      <c r="CIJ392" s="658"/>
      <c r="CIK392" s="658"/>
      <c r="CIL392" s="658"/>
      <c r="CIM392" s="658"/>
      <c r="CIN392" s="658"/>
      <c r="CIO392" s="658"/>
      <c r="CIP392" s="658"/>
      <c r="CIQ392" s="658"/>
      <c r="CIR392" s="658"/>
      <c r="CIS392" s="658"/>
      <c r="CIT392" s="658"/>
      <c r="CIU392" s="658"/>
      <c r="CIV392" s="658"/>
      <c r="CIW392" s="658"/>
      <c r="CIX392" s="658"/>
      <c r="CIY392" s="658"/>
      <c r="CIZ392" s="658"/>
      <c r="CJA392" s="658"/>
      <c r="CJB392" s="658"/>
      <c r="CJC392" s="658"/>
      <c r="CJD392" s="658"/>
      <c r="CJE392" s="658"/>
      <c r="CJF392" s="658"/>
      <c r="CJG392" s="658"/>
      <c r="CJH392" s="658"/>
      <c r="CJI392" s="658"/>
      <c r="CJJ392" s="658"/>
      <c r="CJK392" s="658"/>
      <c r="CJL392" s="658"/>
      <c r="CJM392" s="658"/>
      <c r="CJN392" s="658"/>
      <c r="CJO392" s="658"/>
      <c r="CJP392" s="658"/>
      <c r="CJQ392" s="658"/>
      <c r="CJR392" s="658"/>
      <c r="CJS392" s="658"/>
      <c r="CJT392" s="658"/>
      <c r="CJU392" s="658"/>
      <c r="CJV392" s="658"/>
      <c r="CJW392" s="658"/>
      <c r="CJX392" s="658"/>
      <c r="CJY392" s="658"/>
      <c r="CJZ392" s="658"/>
      <c r="CKA392" s="658"/>
      <c r="CKB392" s="658"/>
      <c r="CKC392" s="658"/>
      <c r="CKD392" s="658"/>
      <c r="CKE392" s="658"/>
      <c r="CKF392" s="658"/>
      <c r="CKG392" s="658"/>
      <c r="CKH392" s="658"/>
      <c r="CKI392" s="658"/>
      <c r="CKJ392" s="658"/>
      <c r="CKK392" s="658"/>
      <c r="CKL392" s="658"/>
      <c r="CKM392" s="658"/>
      <c r="CKN392" s="658"/>
      <c r="CKO392" s="658"/>
      <c r="CKP392" s="658"/>
      <c r="CKQ392" s="658"/>
      <c r="CKR392" s="658"/>
      <c r="CKS392" s="658"/>
      <c r="CKT392" s="658"/>
      <c r="CKU392" s="658"/>
      <c r="CKV392" s="658"/>
      <c r="CKW392" s="658"/>
      <c r="CKX392" s="658"/>
      <c r="CKY392" s="658"/>
      <c r="CKZ392" s="658"/>
      <c r="CLA392" s="658"/>
      <c r="CLB392" s="658"/>
      <c r="CLC392" s="658"/>
      <c r="CLD392" s="658"/>
      <c r="CLE392" s="658"/>
      <c r="CLF392" s="658"/>
      <c r="CLG392" s="658"/>
      <c r="CLH392" s="658"/>
      <c r="CLI392" s="658"/>
      <c r="CLJ392" s="658"/>
      <c r="CLK392" s="658"/>
      <c r="CLL392" s="658"/>
      <c r="CLM392" s="658"/>
      <c r="CLN392" s="658"/>
      <c r="CLO392" s="658"/>
      <c r="CLP392" s="658"/>
      <c r="CLQ392" s="658"/>
      <c r="CLR392" s="658"/>
      <c r="CLS392" s="658"/>
      <c r="CLT392" s="658"/>
      <c r="CLU392" s="658"/>
      <c r="CLV392" s="658"/>
      <c r="CLW392" s="658"/>
      <c r="CLX392" s="658"/>
      <c r="CLY392" s="658"/>
      <c r="CLZ392" s="658"/>
      <c r="CMA392" s="658"/>
      <c r="CMB392" s="658"/>
      <c r="CMC392" s="658"/>
      <c r="CMD392" s="658"/>
      <c r="CME392" s="658"/>
      <c r="CMF392" s="658"/>
      <c r="CMG392" s="658"/>
      <c r="CMH392" s="658"/>
      <c r="CMI392" s="658"/>
      <c r="CMJ392" s="658"/>
      <c r="CMK392" s="658"/>
      <c r="CML392" s="658"/>
      <c r="CMM392" s="658"/>
      <c r="CMN392" s="658"/>
      <c r="CMO392" s="658"/>
      <c r="CMP392" s="658"/>
      <c r="CMQ392" s="658"/>
      <c r="CMR392" s="658"/>
      <c r="CMS392" s="658"/>
      <c r="CMT392" s="658"/>
      <c r="CMU392" s="658"/>
      <c r="CMV392" s="658"/>
      <c r="CMW392" s="658"/>
      <c r="CMX392" s="658"/>
      <c r="CMY392" s="658"/>
      <c r="CMZ392" s="658"/>
      <c r="CNA392" s="658"/>
      <c r="CNB392" s="658"/>
      <c r="CNC392" s="658"/>
      <c r="CND392" s="658"/>
      <c r="CNE392" s="658"/>
      <c r="CNF392" s="658"/>
      <c r="CNG392" s="658"/>
      <c r="CNH392" s="658"/>
      <c r="CNI392" s="658"/>
      <c r="CNJ392" s="658"/>
      <c r="CNK392" s="658"/>
      <c r="CNL392" s="658"/>
      <c r="CNM392" s="658"/>
      <c r="CNN392" s="658"/>
      <c r="CNO392" s="658"/>
      <c r="CNP392" s="658"/>
      <c r="CNQ392" s="658"/>
      <c r="CNR392" s="658"/>
      <c r="CNS392" s="658"/>
      <c r="CNT392" s="658"/>
      <c r="CNU392" s="658"/>
      <c r="CNV392" s="658"/>
      <c r="CNW392" s="658"/>
      <c r="CNX392" s="658"/>
      <c r="CNY392" s="658"/>
      <c r="CNZ392" s="658"/>
      <c r="COA392" s="658"/>
      <c r="COB392" s="658"/>
      <c r="COC392" s="658"/>
      <c r="COD392" s="658"/>
      <c r="COE392" s="658"/>
      <c r="COF392" s="658"/>
      <c r="COG392" s="658"/>
      <c r="COH392" s="658"/>
      <c r="COI392" s="658"/>
      <c r="COJ392" s="658"/>
      <c r="COK392" s="658"/>
      <c r="COL392" s="658"/>
      <c r="COM392" s="658"/>
      <c r="CON392" s="658"/>
      <c r="COO392" s="658"/>
      <c r="COP392" s="658"/>
      <c r="COQ392" s="658"/>
      <c r="COR392" s="658"/>
      <c r="COS392" s="658"/>
      <c r="COT392" s="658"/>
      <c r="COU392" s="658"/>
      <c r="COV392" s="658"/>
      <c r="COW392" s="658"/>
      <c r="COX392" s="658"/>
      <c r="COY392" s="658"/>
      <c r="COZ392" s="658"/>
      <c r="CPA392" s="658"/>
      <c r="CPB392" s="658"/>
      <c r="CPC392" s="658"/>
      <c r="CPD392" s="658"/>
      <c r="CPE392" s="658"/>
      <c r="CPF392" s="658"/>
      <c r="CPG392" s="658"/>
      <c r="CPH392" s="658"/>
      <c r="CPI392" s="658"/>
      <c r="CPJ392" s="658"/>
      <c r="CPK392" s="658"/>
      <c r="CPL392" s="658"/>
      <c r="CPM392" s="658"/>
      <c r="CPN392" s="658"/>
      <c r="CPO392" s="658"/>
      <c r="CPP392" s="658"/>
      <c r="CPQ392" s="658"/>
      <c r="CPR392" s="658"/>
      <c r="CPS392" s="658"/>
      <c r="CPT392" s="658"/>
      <c r="CPU392" s="658"/>
      <c r="CPV392" s="658"/>
      <c r="CPW392" s="658"/>
      <c r="CPX392" s="658"/>
      <c r="CPY392" s="658"/>
      <c r="CPZ392" s="658"/>
      <c r="CQA392" s="658"/>
      <c r="CQB392" s="658"/>
      <c r="CQC392" s="658"/>
      <c r="CQD392" s="658"/>
      <c r="CQE392" s="658"/>
      <c r="CQF392" s="658"/>
      <c r="CQG392" s="658"/>
      <c r="CQH392" s="658"/>
      <c r="CQI392" s="658"/>
      <c r="CQJ392" s="658"/>
      <c r="CQK392" s="658"/>
      <c r="CQL392" s="658"/>
      <c r="CQM392" s="658"/>
      <c r="CQN392" s="658"/>
      <c r="CQO392" s="658"/>
      <c r="CQP392" s="658"/>
      <c r="CQQ392" s="658"/>
      <c r="CQR392" s="658"/>
      <c r="CQS392" s="658"/>
      <c r="CQT392" s="658"/>
      <c r="CQU392" s="658"/>
      <c r="CQV392" s="658"/>
      <c r="CQW392" s="658"/>
      <c r="CQX392" s="658"/>
      <c r="CQY392" s="658"/>
      <c r="CQZ392" s="658"/>
      <c r="CRA392" s="658"/>
      <c r="CRB392" s="658"/>
      <c r="CRC392" s="658"/>
      <c r="CRD392" s="658"/>
      <c r="CRE392" s="658"/>
      <c r="CRF392" s="658"/>
      <c r="CRG392" s="658"/>
      <c r="CRH392" s="658"/>
      <c r="CRI392" s="658"/>
      <c r="CRJ392" s="658"/>
      <c r="CRK392" s="658"/>
      <c r="CRL392" s="658"/>
      <c r="CRM392" s="658"/>
      <c r="CRN392" s="658"/>
      <c r="CRO392" s="658"/>
      <c r="CRP392" s="658"/>
      <c r="CRQ392" s="658"/>
      <c r="CRR392" s="658"/>
      <c r="CRS392" s="658"/>
      <c r="CRT392" s="658"/>
      <c r="CRU392" s="658"/>
      <c r="CRV392" s="658"/>
      <c r="CRW392" s="658"/>
      <c r="CRX392" s="658"/>
      <c r="CRY392" s="658"/>
      <c r="CRZ392" s="658"/>
      <c r="CSA392" s="658"/>
      <c r="CSB392" s="658"/>
      <c r="CSC392" s="658"/>
      <c r="CSD392" s="658"/>
      <c r="CSE392" s="658"/>
      <c r="CSF392" s="658"/>
      <c r="CSG392" s="658"/>
      <c r="CSH392" s="658"/>
      <c r="CSI392" s="658"/>
      <c r="CSJ392" s="658"/>
      <c r="CSK392" s="658"/>
      <c r="CSL392" s="658"/>
      <c r="CSM392" s="658"/>
      <c r="CSN392" s="658"/>
      <c r="CSO392" s="658"/>
      <c r="CSP392" s="658"/>
      <c r="CSQ392" s="658"/>
      <c r="CSR392" s="658"/>
      <c r="CSS392" s="658"/>
      <c r="CST392" s="658"/>
      <c r="CSU392" s="658"/>
      <c r="CSV392" s="658"/>
      <c r="CSW392" s="658"/>
      <c r="CSX392" s="658"/>
      <c r="CSY392" s="658"/>
      <c r="CSZ392" s="658"/>
      <c r="CTA392" s="658"/>
      <c r="CTB392" s="658"/>
      <c r="CTC392" s="658"/>
      <c r="CTD392" s="658"/>
      <c r="CTE392" s="658"/>
      <c r="CTF392" s="658"/>
      <c r="CTG392" s="658"/>
      <c r="CTH392" s="658"/>
      <c r="CTI392" s="658"/>
      <c r="CTJ392" s="658"/>
      <c r="CTK392" s="658"/>
      <c r="CTL392" s="658"/>
      <c r="CTM392" s="658"/>
      <c r="CTN392" s="658"/>
      <c r="CTO392" s="658"/>
      <c r="CTP392" s="658"/>
      <c r="CTQ392" s="658"/>
      <c r="CTR392" s="658"/>
      <c r="CTS392" s="658"/>
      <c r="CTT392" s="658"/>
      <c r="CTU392" s="658"/>
      <c r="CTV392" s="658"/>
      <c r="CTW392" s="658"/>
      <c r="CTX392" s="658"/>
      <c r="CTY392" s="658"/>
      <c r="CTZ392" s="658"/>
      <c r="CUA392" s="658"/>
      <c r="CUB392" s="658"/>
      <c r="CUC392" s="658"/>
      <c r="CUD392" s="658"/>
      <c r="CUE392" s="658"/>
      <c r="CUF392" s="658"/>
      <c r="CUG392" s="658"/>
      <c r="CUH392" s="658"/>
      <c r="CUI392" s="658"/>
      <c r="CUJ392" s="658"/>
      <c r="CUK392" s="658"/>
      <c r="CUL392" s="658"/>
      <c r="CUM392" s="658"/>
      <c r="CUN392" s="658"/>
      <c r="CUO392" s="658"/>
      <c r="CUP392" s="658"/>
      <c r="CUQ392" s="658"/>
      <c r="CUR392" s="658"/>
      <c r="CUS392" s="658"/>
      <c r="CUT392" s="658"/>
      <c r="CUU392" s="658"/>
      <c r="CUV392" s="658"/>
      <c r="CUW392" s="658"/>
      <c r="CUX392" s="658"/>
      <c r="CUY392" s="658"/>
      <c r="CUZ392" s="658"/>
      <c r="CVA392" s="658"/>
      <c r="CVB392" s="658"/>
      <c r="CVC392" s="658"/>
      <c r="CVD392" s="658"/>
      <c r="CVE392" s="658"/>
      <c r="CVF392" s="658"/>
      <c r="CVG392" s="658"/>
      <c r="CVH392" s="658"/>
      <c r="CVI392" s="658"/>
      <c r="CVJ392" s="658"/>
      <c r="CVK392" s="658"/>
      <c r="CVL392" s="658"/>
      <c r="CVM392" s="658"/>
      <c r="CVN392" s="658"/>
      <c r="CVO392" s="658"/>
      <c r="CVP392" s="658"/>
      <c r="CVQ392" s="658"/>
      <c r="CVR392" s="658"/>
      <c r="CVS392" s="658"/>
      <c r="CVT392" s="658"/>
      <c r="CVU392" s="658"/>
      <c r="CVV392" s="658"/>
      <c r="CVW392" s="658"/>
      <c r="CVX392" s="658"/>
      <c r="CVY392" s="658"/>
      <c r="CVZ392" s="658"/>
      <c r="CWA392" s="658"/>
      <c r="CWB392" s="658"/>
      <c r="CWC392" s="658"/>
      <c r="CWD392" s="658"/>
      <c r="CWE392" s="658"/>
      <c r="CWF392" s="658"/>
      <c r="CWG392" s="658"/>
      <c r="CWH392" s="658"/>
      <c r="CWI392" s="658"/>
      <c r="CWJ392" s="658"/>
      <c r="CWK392" s="658"/>
      <c r="CWL392" s="658"/>
      <c r="CWM392" s="658"/>
      <c r="CWN392" s="658"/>
      <c r="CWO392" s="658"/>
      <c r="CWP392" s="658"/>
      <c r="CWQ392" s="658"/>
      <c r="CWR392" s="658"/>
      <c r="CWS392" s="658"/>
      <c r="CWT392" s="658"/>
      <c r="CWU392" s="658"/>
      <c r="CWV392" s="658"/>
      <c r="CWW392" s="658"/>
      <c r="CWX392" s="658"/>
      <c r="CWY392" s="658"/>
      <c r="CWZ392" s="658"/>
      <c r="CXA392" s="658"/>
      <c r="CXB392" s="658"/>
      <c r="CXC392" s="658"/>
      <c r="CXD392" s="658"/>
      <c r="CXE392" s="658"/>
      <c r="CXF392" s="658"/>
      <c r="CXG392" s="658"/>
      <c r="CXH392" s="658"/>
      <c r="CXI392" s="658"/>
      <c r="CXJ392" s="658"/>
      <c r="CXK392" s="658"/>
      <c r="CXL392" s="658"/>
      <c r="CXM392" s="658"/>
      <c r="CXN392" s="658"/>
      <c r="CXO392" s="658"/>
      <c r="CXP392" s="658"/>
      <c r="CXQ392" s="658"/>
      <c r="CXR392" s="658"/>
      <c r="CXS392" s="658"/>
      <c r="CXT392" s="658"/>
      <c r="CXU392" s="658"/>
      <c r="CXV392" s="658"/>
      <c r="CXW392" s="658"/>
      <c r="CXX392" s="658"/>
      <c r="CXY392" s="658"/>
      <c r="CXZ392" s="658"/>
      <c r="CYA392" s="658"/>
      <c r="CYB392" s="658"/>
      <c r="CYC392" s="658"/>
      <c r="CYD392" s="658"/>
      <c r="CYE392" s="658"/>
      <c r="CYF392" s="658"/>
      <c r="CYG392" s="658"/>
      <c r="CYH392" s="658"/>
      <c r="CYI392" s="658"/>
      <c r="CYJ392" s="658"/>
      <c r="CYK392" s="658"/>
      <c r="CYL392" s="658"/>
      <c r="CYM392" s="658"/>
      <c r="CYN392" s="658"/>
      <c r="CYO392" s="658"/>
      <c r="CYP392" s="658"/>
      <c r="CYQ392" s="658"/>
      <c r="CYR392" s="658"/>
      <c r="CYS392" s="658"/>
      <c r="CYT392" s="658"/>
      <c r="CYU392" s="658"/>
      <c r="CYV392" s="658"/>
      <c r="CYW392" s="658"/>
      <c r="CYX392" s="658"/>
      <c r="CYY392" s="658"/>
      <c r="CYZ392" s="658"/>
      <c r="CZA392" s="658"/>
      <c r="CZB392" s="658"/>
      <c r="CZC392" s="658"/>
      <c r="CZD392" s="658"/>
      <c r="CZE392" s="658"/>
      <c r="CZF392" s="658"/>
      <c r="CZG392" s="658"/>
      <c r="CZH392" s="658"/>
      <c r="CZI392" s="658"/>
      <c r="CZJ392" s="658"/>
      <c r="CZK392" s="658"/>
      <c r="CZL392" s="658"/>
      <c r="CZM392" s="658"/>
      <c r="CZN392" s="658"/>
      <c r="CZO392" s="658"/>
      <c r="CZP392" s="658"/>
      <c r="CZQ392" s="658"/>
      <c r="CZR392" s="658"/>
      <c r="CZS392" s="658"/>
      <c r="CZT392" s="658"/>
      <c r="CZU392" s="658"/>
      <c r="CZV392" s="658"/>
      <c r="CZW392" s="658"/>
      <c r="CZX392" s="658"/>
      <c r="CZY392" s="658"/>
      <c r="CZZ392" s="658"/>
      <c r="DAA392" s="658"/>
      <c r="DAB392" s="658"/>
      <c r="DAC392" s="658"/>
      <c r="DAD392" s="658"/>
      <c r="DAE392" s="658"/>
      <c r="DAF392" s="658"/>
      <c r="DAG392" s="658"/>
      <c r="DAH392" s="658"/>
      <c r="DAI392" s="658"/>
      <c r="DAJ392" s="658"/>
      <c r="DAK392" s="658"/>
      <c r="DAL392" s="658"/>
      <c r="DAM392" s="658"/>
      <c r="DAN392" s="658"/>
      <c r="DAO392" s="658"/>
      <c r="DAP392" s="658"/>
      <c r="DAQ392" s="658"/>
      <c r="DAR392" s="658"/>
      <c r="DAS392" s="658"/>
      <c r="DAT392" s="658"/>
      <c r="DAU392" s="658"/>
      <c r="DAV392" s="658"/>
      <c r="DAW392" s="658"/>
      <c r="DAX392" s="658"/>
      <c r="DAY392" s="658"/>
      <c r="DAZ392" s="658"/>
      <c r="DBA392" s="658"/>
      <c r="DBB392" s="658"/>
      <c r="DBC392" s="658"/>
      <c r="DBD392" s="658"/>
      <c r="DBE392" s="658"/>
      <c r="DBF392" s="658"/>
      <c r="DBG392" s="658"/>
      <c r="DBH392" s="658"/>
      <c r="DBI392" s="658"/>
      <c r="DBJ392" s="658"/>
      <c r="DBK392" s="658"/>
      <c r="DBL392" s="658"/>
      <c r="DBM392" s="658"/>
      <c r="DBN392" s="658"/>
      <c r="DBO392" s="658"/>
      <c r="DBP392" s="658"/>
      <c r="DBQ392" s="658"/>
      <c r="DBR392" s="658"/>
      <c r="DBS392" s="658"/>
      <c r="DBT392" s="658"/>
      <c r="DBU392" s="658"/>
      <c r="DBV392" s="658"/>
      <c r="DBW392" s="658"/>
      <c r="DBX392" s="658"/>
      <c r="DBY392" s="658"/>
      <c r="DBZ392" s="658"/>
      <c r="DCA392" s="658"/>
      <c r="DCB392" s="658"/>
      <c r="DCC392" s="658"/>
      <c r="DCD392" s="658"/>
      <c r="DCE392" s="658"/>
      <c r="DCF392" s="658"/>
      <c r="DCG392" s="658"/>
      <c r="DCH392" s="658"/>
      <c r="DCI392" s="658"/>
      <c r="DCJ392" s="658"/>
      <c r="DCK392" s="658"/>
      <c r="DCL392" s="658"/>
      <c r="DCM392" s="658"/>
      <c r="DCN392" s="658"/>
      <c r="DCO392" s="658"/>
      <c r="DCP392" s="658"/>
      <c r="DCQ392" s="658"/>
      <c r="DCR392" s="658"/>
      <c r="DCS392" s="658"/>
      <c r="DCT392" s="658"/>
      <c r="DCU392" s="658"/>
      <c r="DCV392" s="658"/>
      <c r="DCW392" s="658"/>
      <c r="DCX392" s="658"/>
      <c r="DCY392" s="658"/>
      <c r="DCZ392" s="658"/>
      <c r="DDA392" s="658"/>
      <c r="DDB392" s="658"/>
      <c r="DDC392" s="658"/>
      <c r="DDD392" s="658"/>
      <c r="DDE392" s="658"/>
      <c r="DDF392" s="658"/>
      <c r="DDG392" s="658"/>
      <c r="DDH392" s="658"/>
      <c r="DDI392" s="658"/>
      <c r="DDJ392" s="658"/>
      <c r="DDK392" s="658"/>
      <c r="DDL392" s="658"/>
      <c r="DDM392" s="658"/>
      <c r="DDN392" s="658"/>
      <c r="DDO392" s="658"/>
      <c r="DDP392" s="658"/>
      <c r="DDQ392" s="658"/>
      <c r="DDR392" s="658"/>
      <c r="DDS392" s="658"/>
      <c r="DDT392" s="658"/>
      <c r="DDU392" s="658"/>
      <c r="DDV392" s="658"/>
      <c r="DDW392" s="658"/>
      <c r="DDX392" s="658"/>
      <c r="DDY392" s="658"/>
      <c r="DDZ392" s="658"/>
      <c r="DEA392" s="658"/>
      <c r="DEB392" s="658"/>
      <c r="DEC392" s="658"/>
      <c r="DED392" s="658"/>
      <c r="DEE392" s="658"/>
      <c r="DEF392" s="658"/>
      <c r="DEG392" s="658"/>
      <c r="DEH392" s="658"/>
      <c r="DEI392" s="658"/>
      <c r="DEJ392" s="658"/>
      <c r="DEK392" s="658"/>
      <c r="DEL392" s="658"/>
      <c r="DEM392" s="658"/>
      <c r="DEN392" s="658"/>
      <c r="DEO392" s="658"/>
      <c r="DEP392" s="658"/>
      <c r="DEQ392" s="658"/>
      <c r="DER392" s="658"/>
      <c r="DES392" s="658"/>
      <c r="DET392" s="658"/>
      <c r="DEU392" s="658"/>
      <c r="DEV392" s="658"/>
      <c r="DEW392" s="658"/>
      <c r="DEX392" s="658"/>
      <c r="DEY392" s="658"/>
      <c r="DEZ392" s="658"/>
      <c r="DFA392" s="658"/>
      <c r="DFB392" s="658"/>
      <c r="DFC392" s="658"/>
      <c r="DFD392" s="658"/>
      <c r="DFE392" s="658"/>
      <c r="DFF392" s="658"/>
      <c r="DFG392" s="658"/>
      <c r="DFH392" s="658"/>
      <c r="DFI392" s="658"/>
      <c r="DFJ392" s="658"/>
      <c r="DFK392" s="658"/>
      <c r="DFL392" s="658"/>
      <c r="DFM392" s="658"/>
      <c r="DFN392" s="658"/>
      <c r="DFO392" s="658"/>
      <c r="DFP392" s="658"/>
      <c r="DFQ392" s="658"/>
      <c r="DFR392" s="658"/>
      <c r="DFS392" s="658"/>
      <c r="DFT392" s="658"/>
      <c r="DFU392" s="658"/>
      <c r="DFV392" s="658"/>
      <c r="DFW392" s="658"/>
      <c r="DFX392" s="658"/>
      <c r="DFY392" s="658"/>
      <c r="DFZ392" s="658"/>
      <c r="DGA392" s="658"/>
      <c r="DGB392" s="658"/>
      <c r="DGC392" s="658"/>
      <c r="DGD392" s="658"/>
      <c r="DGE392" s="658"/>
      <c r="DGF392" s="658"/>
      <c r="DGG392" s="658"/>
      <c r="DGH392" s="658"/>
      <c r="DGI392" s="658"/>
      <c r="DGJ392" s="658"/>
      <c r="DGK392" s="658"/>
      <c r="DGL392" s="658"/>
      <c r="DGM392" s="658"/>
      <c r="DGN392" s="658"/>
      <c r="DGO392" s="658"/>
      <c r="DGP392" s="658"/>
      <c r="DGQ392" s="658"/>
      <c r="DGR392" s="658"/>
      <c r="DGS392" s="658"/>
      <c r="DGT392" s="658"/>
      <c r="DGU392" s="658"/>
      <c r="DGV392" s="658"/>
      <c r="DGW392" s="658"/>
      <c r="DGX392" s="658"/>
      <c r="DGY392" s="658"/>
      <c r="DGZ392" s="658"/>
      <c r="DHA392" s="658"/>
      <c r="DHB392" s="658"/>
      <c r="DHC392" s="658"/>
      <c r="DHD392" s="658"/>
      <c r="DHE392" s="658"/>
      <c r="DHF392" s="658"/>
      <c r="DHG392" s="658"/>
      <c r="DHH392" s="658"/>
      <c r="DHI392" s="658"/>
      <c r="DHJ392" s="658"/>
      <c r="DHK392" s="658"/>
      <c r="DHL392" s="658"/>
      <c r="DHM392" s="658"/>
      <c r="DHN392" s="658"/>
      <c r="DHO392" s="658"/>
      <c r="DHP392" s="658"/>
      <c r="DHQ392" s="658"/>
      <c r="DHR392" s="658"/>
      <c r="DHS392" s="658"/>
      <c r="DHT392" s="658"/>
      <c r="DHU392" s="658"/>
      <c r="DHV392" s="658"/>
      <c r="DHW392" s="658"/>
      <c r="DHX392" s="658"/>
      <c r="DHY392" s="658"/>
      <c r="DHZ392" s="658"/>
      <c r="DIA392" s="658"/>
      <c r="DIB392" s="658"/>
      <c r="DIC392" s="658"/>
      <c r="DID392" s="658"/>
      <c r="DIE392" s="658"/>
      <c r="DIF392" s="658"/>
      <c r="DIG392" s="658"/>
      <c r="DIH392" s="658"/>
      <c r="DII392" s="658"/>
      <c r="DIJ392" s="658"/>
      <c r="DIK392" s="658"/>
      <c r="DIL392" s="658"/>
      <c r="DIM392" s="658"/>
      <c r="DIN392" s="658"/>
      <c r="DIO392" s="658"/>
      <c r="DIP392" s="658"/>
      <c r="DIQ392" s="658"/>
      <c r="DIR392" s="658"/>
      <c r="DIS392" s="658"/>
      <c r="DIT392" s="658"/>
      <c r="DIU392" s="658"/>
      <c r="DIV392" s="658"/>
      <c r="DIW392" s="658"/>
      <c r="DIX392" s="658"/>
      <c r="DIY392" s="658"/>
      <c r="DIZ392" s="658"/>
      <c r="DJA392" s="658"/>
      <c r="DJB392" s="658"/>
      <c r="DJC392" s="658"/>
      <c r="DJD392" s="658"/>
      <c r="DJE392" s="658"/>
      <c r="DJF392" s="658"/>
      <c r="DJG392" s="658"/>
      <c r="DJH392" s="658"/>
      <c r="DJI392" s="658"/>
      <c r="DJJ392" s="658"/>
      <c r="DJK392" s="658"/>
      <c r="DJL392" s="658"/>
      <c r="DJM392" s="658"/>
      <c r="DJN392" s="658"/>
      <c r="DJO392" s="658"/>
      <c r="DJP392" s="658"/>
      <c r="DJQ392" s="658"/>
      <c r="DJR392" s="658"/>
      <c r="DJS392" s="658"/>
      <c r="DJT392" s="658"/>
      <c r="DJU392" s="658"/>
      <c r="DJV392" s="658"/>
      <c r="DJW392" s="658"/>
      <c r="DJX392" s="658"/>
      <c r="DJY392" s="658"/>
      <c r="DJZ392" s="658"/>
      <c r="DKA392" s="658"/>
      <c r="DKB392" s="658"/>
      <c r="DKC392" s="658"/>
      <c r="DKD392" s="658"/>
      <c r="DKE392" s="658"/>
      <c r="DKF392" s="658"/>
      <c r="DKG392" s="658"/>
      <c r="DKH392" s="658"/>
      <c r="DKI392" s="658"/>
      <c r="DKJ392" s="658"/>
      <c r="DKK392" s="658"/>
      <c r="DKL392" s="658"/>
      <c r="DKM392" s="658"/>
      <c r="DKN392" s="658"/>
      <c r="DKO392" s="658"/>
      <c r="DKP392" s="658"/>
      <c r="DKQ392" s="658"/>
      <c r="DKR392" s="658"/>
      <c r="DKS392" s="658"/>
      <c r="DKT392" s="658"/>
      <c r="DKU392" s="658"/>
      <c r="DKV392" s="658"/>
      <c r="DKW392" s="658"/>
      <c r="DKX392" s="658"/>
      <c r="DKY392" s="658"/>
      <c r="DKZ392" s="658"/>
      <c r="DLA392" s="658"/>
      <c r="DLB392" s="658"/>
      <c r="DLC392" s="658"/>
      <c r="DLD392" s="658"/>
      <c r="DLE392" s="658"/>
      <c r="DLF392" s="658"/>
      <c r="DLG392" s="658"/>
      <c r="DLH392" s="658"/>
      <c r="DLI392" s="658"/>
      <c r="DLJ392" s="658"/>
      <c r="DLK392" s="658"/>
      <c r="DLL392" s="658"/>
      <c r="DLM392" s="658"/>
      <c r="DLN392" s="658"/>
      <c r="DLO392" s="658"/>
      <c r="DLP392" s="658"/>
      <c r="DLQ392" s="658"/>
      <c r="DLR392" s="658"/>
      <c r="DLS392" s="658"/>
      <c r="DLT392" s="658"/>
      <c r="DLU392" s="658"/>
      <c r="DLV392" s="658"/>
      <c r="DLW392" s="658"/>
      <c r="DLX392" s="658"/>
      <c r="DLY392" s="658"/>
      <c r="DLZ392" s="658"/>
      <c r="DMA392" s="658"/>
      <c r="DMB392" s="658"/>
      <c r="DMC392" s="658"/>
      <c r="DMD392" s="658"/>
      <c r="DME392" s="658"/>
      <c r="DMF392" s="658"/>
      <c r="DMG392" s="658"/>
      <c r="DMH392" s="658"/>
      <c r="DMI392" s="658"/>
      <c r="DMJ392" s="658"/>
      <c r="DMK392" s="658"/>
      <c r="DML392" s="658"/>
      <c r="DMM392" s="658"/>
      <c r="DMN392" s="658"/>
      <c r="DMO392" s="658"/>
      <c r="DMP392" s="658"/>
      <c r="DMQ392" s="658"/>
      <c r="DMR392" s="658"/>
      <c r="DMS392" s="658"/>
      <c r="DMT392" s="658"/>
      <c r="DMU392" s="658"/>
      <c r="DMV392" s="658"/>
      <c r="DMW392" s="658"/>
      <c r="DMX392" s="658"/>
      <c r="DMY392" s="658"/>
      <c r="DMZ392" s="658"/>
      <c r="DNA392" s="658"/>
      <c r="DNB392" s="658"/>
      <c r="DNC392" s="658"/>
      <c r="DND392" s="658"/>
      <c r="DNE392" s="658"/>
      <c r="DNF392" s="658"/>
      <c r="DNG392" s="658"/>
      <c r="DNH392" s="658"/>
      <c r="DNI392" s="658"/>
      <c r="DNJ392" s="658"/>
      <c r="DNK392" s="658"/>
      <c r="DNL392" s="658"/>
      <c r="DNM392" s="658"/>
      <c r="DNN392" s="658"/>
      <c r="DNO392" s="658"/>
      <c r="DNP392" s="658"/>
      <c r="DNQ392" s="658"/>
      <c r="DNR392" s="658"/>
      <c r="DNS392" s="658"/>
      <c r="DNT392" s="658"/>
      <c r="DNU392" s="658"/>
      <c r="DNV392" s="658"/>
      <c r="DNW392" s="658"/>
      <c r="DNX392" s="658"/>
      <c r="DNY392" s="658"/>
      <c r="DNZ392" s="658"/>
      <c r="DOA392" s="658"/>
      <c r="DOB392" s="658"/>
      <c r="DOC392" s="658"/>
      <c r="DOD392" s="658"/>
      <c r="DOE392" s="658"/>
      <c r="DOF392" s="658"/>
      <c r="DOG392" s="658"/>
      <c r="DOH392" s="658"/>
      <c r="DOI392" s="658"/>
      <c r="DOJ392" s="658"/>
      <c r="DOK392" s="658"/>
      <c r="DOL392" s="658"/>
      <c r="DOM392" s="658"/>
      <c r="DON392" s="658"/>
      <c r="DOO392" s="658"/>
      <c r="DOP392" s="658"/>
      <c r="DOQ392" s="658"/>
      <c r="DOR392" s="658"/>
      <c r="DOS392" s="658"/>
      <c r="DOT392" s="658"/>
      <c r="DOU392" s="658"/>
      <c r="DOV392" s="658"/>
      <c r="DOW392" s="658"/>
      <c r="DOX392" s="658"/>
      <c r="DOY392" s="658"/>
      <c r="DOZ392" s="658"/>
      <c r="DPA392" s="658"/>
      <c r="DPB392" s="658"/>
      <c r="DPC392" s="658"/>
      <c r="DPD392" s="658"/>
      <c r="DPE392" s="658"/>
      <c r="DPF392" s="658"/>
      <c r="DPG392" s="658"/>
      <c r="DPH392" s="658"/>
      <c r="DPI392" s="658"/>
      <c r="DPJ392" s="658"/>
      <c r="DPK392" s="658"/>
      <c r="DPL392" s="658"/>
      <c r="DPM392" s="658"/>
      <c r="DPN392" s="658"/>
      <c r="DPO392" s="658"/>
      <c r="DPP392" s="658"/>
      <c r="DPQ392" s="658"/>
      <c r="DPR392" s="658"/>
      <c r="DPS392" s="658"/>
      <c r="DPT392" s="658"/>
      <c r="DPU392" s="658"/>
      <c r="DPV392" s="658"/>
      <c r="DPW392" s="658"/>
      <c r="DPX392" s="658"/>
      <c r="DPY392" s="658"/>
      <c r="DPZ392" s="658"/>
      <c r="DQA392" s="658"/>
      <c r="DQB392" s="658"/>
      <c r="DQC392" s="658"/>
      <c r="DQD392" s="658"/>
      <c r="DQE392" s="658"/>
      <c r="DQF392" s="658"/>
      <c r="DQG392" s="658"/>
      <c r="DQH392" s="658"/>
      <c r="DQI392" s="658"/>
      <c r="DQJ392" s="658"/>
      <c r="DQK392" s="658"/>
      <c r="DQL392" s="658"/>
      <c r="DQM392" s="658"/>
      <c r="DQN392" s="658"/>
      <c r="DQO392" s="658"/>
      <c r="DQP392" s="658"/>
      <c r="DQQ392" s="658"/>
      <c r="DQR392" s="658"/>
      <c r="DQS392" s="658"/>
      <c r="DQT392" s="658"/>
      <c r="DQU392" s="658"/>
      <c r="DQV392" s="658"/>
      <c r="DQW392" s="658"/>
      <c r="DQX392" s="658"/>
      <c r="DQY392" s="658"/>
      <c r="DQZ392" s="658"/>
      <c r="DRA392" s="658"/>
      <c r="DRB392" s="658"/>
      <c r="DRC392" s="658"/>
      <c r="DRD392" s="658"/>
      <c r="DRE392" s="658"/>
      <c r="DRF392" s="658"/>
      <c r="DRG392" s="658"/>
      <c r="DRH392" s="658"/>
      <c r="DRI392" s="658"/>
      <c r="DRJ392" s="658"/>
      <c r="DRK392" s="658"/>
      <c r="DRL392" s="658"/>
      <c r="DRM392" s="658"/>
      <c r="DRN392" s="658"/>
      <c r="DRO392" s="658"/>
      <c r="DRP392" s="658"/>
      <c r="DRQ392" s="658"/>
      <c r="DRR392" s="658"/>
      <c r="DRS392" s="658"/>
      <c r="DRT392" s="658"/>
      <c r="DRU392" s="658"/>
      <c r="DRV392" s="658"/>
      <c r="DRW392" s="658"/>
      <c r="DRX392" s="658"/>
      <c r="DRY392" s="658"/>
      <c r="DRZ392" s="658"/>
      <c r="DSA392" s="658"/>
      <c r="DSB392" s="658"/>
      <c r="DSC392" s="658"/>
      <c r="DSD392" s="658"/>
      <c r="DSE392" s="658"/>
      <c r="DSF392" s="658"/>
      <c r="DSG392" s="658"/>
      <c r="DSH392" s="658"/>
      <c r="DSI392" s="658"/>
      <c r="DSJ392" s="658"/>
      <c r="DSK392" s="658"/>
      <c r="DSL392" s="658"/>
      <c r="DSM392" s="658"/>
      <c r="DSN392" s="658"/>
      <c r="DSO392" s="658"/>
      <c r="DSP392" s="658"/>
      <c r="DSQ392" s="658"/>
      <c r="DSR392" s="658"/>
      <c r="DSS392" s="658"/>
      <c r="DST392" s="658"/>
      <c r="DSU392" s="658"/>
      <c r="DSV392" s="658"/>
      <c r="DSW392" s="658"/>
      <c r="DSX392" s="658"/>
      <c r="DSY392" s="658"/>
      <c r="DSZ392" s="658"/>
      <c r="DTA392" s="658"/>
      <c r="DTB392" s="658"/>
      <c r="DTC392" s="658"/>
      <c r="DTD392" s="658"/>
      <c r="DTE392" s="658"/>
      <c r="DTF392" s="658"/>
      <c r="DTG392" s="658"/>
      <c r="DTH392" s="658"/>
      <c r="DTI392" s="658"/>
      <c r="DTJ392" s="658"/>
      <c r="DTK392" s="658"/>
      <c r="DTL392" s="658"/>
      <c r="DTM392" s="658"/>
      <c r="DTN392" s="658"/>
      <c r="DTO392" s="658"/>
      <c r="DTP392" s="658"/>
      <c r="DTQ392" s="658"/>
      <c r="DTR392" s="658"/>
      <c r="DTS392" s="658"/>
      <c r="DTT392" s="658"/>
      <c r="DTU392" s="658"/>
      <c r="DTV392" s="658"/>
      <c r="DTW392" s="658"/>
      <c r="DTX392" s="658"/>
      <c r="DTY392" s="658"/>
      <c r="DTZ392" s="658"/>
      <c r="DUA392" s="658"/>
      <c r="DUB392" s="658"/>
      <c r="DUC392" s="658"/>
      <c r="DUD392" s="658"/>
      <c r="DUE392" s="658"/>
      <c r="DUF392" s="658"/>
      <c r="DUG392" s="658"/>
      <c r="DUH392" s="658"/>
      <c r="DUI392" s="658"/>
      <c r="DUJ392" s="658"/>
      <c r="DUK392" s="658"/>
      <c r="DUL392" s="658"/>
      <c r="DUM392" s="658"/>
      <c r="DUN392" s="658"/>
      <c r="DUO392" s="658"/>
      <c r="DUP392" s="658"/>
      <c r="DUQ392" s="658"/>
      <c r="DUR392" s="658"/>
      <c r="DUS392" s="658"/>
      <c r="DUT392" s="658"/>
      <c r="DUU392" s="658"/>
      <c r="DUV392" s="658"/>
      <c r="DUW392" s="658"/>
      <c r="DUX392" s="658"/>
      <c r="DUY392" s="658"/>
      <c r="DUZ392" s="658"/>
      <c r="DVA392" s="658"/>
      <c r="DVB392" s="658"/>
      <c r="DVC392" s="658"/>
      <c r="DVD392" s="658"/>
      <c r="DVE392" s="658"/>
      <c r="DVF392" s="658"/>
      <c r="DVG392" s="658"/>
      <c r="DVH392" s="658"/>
      <c r="DVI392" s="658"/>
      <c r="DVJ392" s="658"/>
      <c r="DVK392" s="658"/>
      <c r="DVL392" s="658"/>
      <c r="DVM392" s="658"/>
      <c r="DVN392" s="658"/>
      <c r="DVO392" s="658"/>
      <c r="DVP392" s="658"/>
      <c r="DVQ392" s="658"/>
      <c r="DVR392" s="658"/>
      <c r="DVS392" s="658"/>
      <c r="DVT392" s="658"/>
      <c r="DVU392" s="658"/>
      <c r="DVV392" s="658"/>
      <c r="DVW392" s="658"/>
      <c r="DVX392" s="658"/>
      <c r="DVY392" s="658"/>
      <c r="DVZ392" s="658"/>
      <c r="DWA392" s="658"/>
      <c r="DWB392" s="658"/>
      <c r="DWC392" s="658"/>
      <c r="DWD392" s="658"/>
      <c r="DWE392" s="658"/>
      <c r="DWF392" s="658"/>
      <c r="DWG392" s="658"/>
      <c r="DWH392" s="658"/>
      <c r="DWI392" s="658"/>
      <c r="DWJ392" s="658"/>
      <c r="DWK392" s="658"/>
      <c r="DWL392" s="658"/>
      <c r="DWM392" s="658"/>
      <c r="DWN392" s="658"/>
      <c r="DWO392" s="658"/>
      <c r="DWP392" s="658"/>
      <c r="DWQ392" s="658"/>
      <c r="DWR392" s="658"/>
      <c r="DWS392" s="658"/>
      <c r="DWT392" s="658"/>
      <c r="DWU392" s="658"/>
      <c r="DWV392" s="658"/>
      <c r="DWW392" s="658"/>
      <c r="DWX392" s="658"/>
      <c r="DWY392" s="658"/>
      <c r="DWZ392" s="658"/>
      <c r="DXA392" s="658"/>
      <c r="DXB392" s="658"/>
      <c r="DXC392" s="658"/>
      <c r="DXD392" s="658"/>
      <c r="DXE392" s="658"/>
      <c r="DXF392" s="658"/>
      <c r="DXG392" s="658"/>
      <c r="DXH392" s="658"/>
      <c r="DXI392" s="658"/>
      <c r="DXJ392" s="658"/>
      <c r="DXK392" s="658"/>
      <c r="DXL392" s="658"/>
      <c r="DXM392" s="658"/>
      <c r="DXN392" s="658"/>
      <c r="DXO392" s="658"/>
      <c r="DXP392" s="658"/>
      <c r="DXQ392" s="658"/>
      <c r="DXR392" s="658"/>
      <c r="DXS392" s="658"/>
      <c r="DXT392" s="658"/>
      <c r="DXU392" s="658"/>
      <c r="DXV392" s="658"/>
      <c r="DXW392" s="658"/>
      <c r="DXX392" s="658"/>
      <c r="DXY392" s="658"/>
      <c r="DXZ392" s="658"/>
      <c r="DYA392" s="658"/>
      <c r="DYB392" s="658"/>
      <c r="DYC392" s="658"/>
      <c r="DYD392" s="658"/>
      <c r="DYE392" s="658"/>
      <c r="DYF392" s="658"/>
      <c r="DYG392" s="658"/>
      <c r="DYH392" s="658"/>
      <c r="DYI392" s="658"/>
      <c r="DYJ392" s="658"/>
      <c r="DYK392" s="658"/>
      <c r="DYL392" s="658"/>
      <c r="DYM392" s="658"/>
      <c r="DYN392" s="658"/>
      <c r="DYO392" s="658"/>
      <c r="DYP392" s="658"/>
      <c r="DYQ392" s="658"/>
      <c r="DYR392" s="658"/>
      <c r="DYS392" s="658"/>
      <c r="DYT392" s="658"/>
      <c r="DYU392" s="658"/>
      <c r="DYV392" s="658"/>
      <c r="DYW392" s="658"/>
      <c r="DYX392" s="658"/>
      <c r="DYY392" s="658"/>
      <c r="DYZ392" s="658"/>
      <c r="DZA392" s="658"/>
      <c r="DZB392" s="658"/>
      <c r="DZC392" s="658"/>
      <c r="DZD392" s="658"/>
      <c r="DZE392" s="658"/>
      <c r="DZF392" s="658"/>
      <c r="DZG392" s="658"/>
      <c r="DZH392" s="658"/>
      <c r="DZI392" s="658"/>
      <c r="DZJ392" s="658"/>
      <c r="DZK392" s="658"/>
      <c r="DZL392" s="658"/>
      <c r="DZM392" s="658"/>
      <c r="DZN392" s="658"/>
      <c r="DZO392" s="658"/>
      <c r="DZP392" s="658"/>
      <c r="DZQ392" s="658"/>
      <c r="DZR392" s="658"/>
      <c r="DZS392" s="658"/>
      <c r="DZT392" s="658"/>
      <c r="DZU392" s="658"/>
      <c r="DZV392" s="658"/>
      <c r="DZW392" s="658"/>
      <c r="DZX392" s="658"/>
      <c r="DZY392" s="658"/>
      <c r="DZZ392" s="658"/>
      <c r="EAA392" s="658"/>
      <c r="EAB392" s="658"/>
      <c r="EAC392" s="658"/>
      <c r="EAD392" s="658"/>
      <c r="EAE392" s="658"/>
      <c r="EAF392" s="658"/>
      <c r="EAG392" s="658"/>
      <c r="EAH392" s="658"/>
      <c r="EAI392" s="658"/>
      <c r="EAJ392" s="658"/>
      <c r="EAK392" s="658"/>
      <c r="EAL392" s="658"/>
      <c r="EAM392" s="658"/>
      <c r="EAN392" s="658"/>
      <c r="EAO392" s="658"/>
      <c r="EAP392" s="658"/>
      <c r="EAQ392" s="658"/>
      <c r="EAR392" s="658"/>
      <c r="EAS392" s="658"/>
      <c r="EAT392" s="658"/>
      <c r="EAU392" s="658"/>
      <c r="EAV392" s="658"/>
      <c r="EAW392" s="658"/>
      <c r="EAX392" s="658"/>
      <c r="EAY392" s="658"/>
      <c r="EAZ392" s="658"/>
      <c r="EBA392" s="658"/>
      <c r="EBB392" s="658"/>
      <c r="EBC392" s="658"/>
      <c r="EBD392" s="658"/>
      <c r="EBE392" s="658"/>
      <c r="EBF392" s="658"/>
      <c r="EBG392" s="658"/>
      <c r="EBH392" s="658"/>
      <c r="EBI392" s="658"/>
      <c r="EBJ392" s="658"/>
      <c r="EBK392" s="658"/>
      <c r="EBL392" s="658"/>
      <c r="EBM392" s="658"/>
      <c r="EBN392" s="658"/>
      <c r="EBO392" s="658"/>
      <c r="EBP392" s="658"/>
      <c r="EBQ392" s="658"/>
      <c r="EBR392" s="658"/>
      <c r="EBS392" s="658"/>
      <c r="EBT392" s="658"/>
      <c r="EBU392" s="658"/>
      <c r="EBV392" s="658"/>
      <c r="EBW392" s="658"/>
      <c r="EBX392" s="658"/>
      <c r="EBY392" s="658"/>
      <c r="EBZ392" s="658"/>
      <c r="ECA392" s="658"/>
      <c r="ECB392" s="658"/>
      <c r="ECC392" s="658"/>
      <c r="ECD392" s="658"/>
      <c r="ECE392" s="658"/>
      <c r="ECF392" s="658"/>
      <c r="ECG392" s="658"/>
      <c r="ECH392" s="658"/>
      <c r="ECI392" s="658"/>
      <c r="ECJ392" s="658"/>
      <c r="ECK392" s="658"/>
      <c r="ECL392" s="658"/>
      <c r="ECM392" s="658"/>
      <c r="ECN392" s="658"/>
      <c r="ECO392" s="658"/>
      <c r="ECP392" s="658"/>
      <c r="ECQ392" s="658"/>
      <c r="ECR392" s="658"/>
      <c r="ECS392" s="658"/>
      <c r="ECT392" s="658"/>
      <c r="ECU392" s="658"/>
      <c r="ECV392" s="658"/>
      <c r="ECW392" s="658"/>
      <c r="ECX392" s="658"/>
      <c r="ECY392" s="658"/>
      <c r="ECZ392" s="658"/>
      <c r="EDA392" s="658"/>
      <c r="EDB392" s="658"/>
      <c r="EDC392" s="658"/>
      <c r="EDD392" s="658"/>
      <c r="EDE392" s="658"/>
      <c r="EDF392" s="658"/>
      <c r="EDG392" s="658"/>
      <c r="EDH392" s="658"/>
      <c r="EDI392" s="658"/>
      <c r="EDJ392" s="658"/>
      <c r="EDK392" s="658"/>
      <c r="EDL392" s="658"/>
      <c r="EDM392" s="658"/>
      <c r="EDN392" s="658"/>
      <c r="EDO392" s="658"/>
      <c r="EDP392" s="658"/>
      <c r="EDQ392" s="658"/>
      <c r="EDR392" s="658"/>
      <c r="EDS392" s="658"/>
      <c r="EDT392" s="658"/>
      <c r="EDU392" s="658"/>
      <c r="EDV392" s="658"/>
      <c r="EDW392" s="658"/>
      <c r="EDX392" s="658"/>
      <c r="EDY392" s="658"/>
      <c r="EDZ392" s="658"/>
      <c r="EEA392" s="658"/>
      <c r="EEB392" s="658"/>
      <c r="EEC392" s="658"/>
      <c r="EED392" s="658"/>
      <c r="EEE392" s="658"/>
      <c r="EEF392" s="658"/>
      <c r="EEG392" s="658"/>
      <c r="EEH392" s="658"/>
      <c r="EEI392" s="658"/>
      <c r="EEJ392" s="658"/>
      <c r="EEK392" s="658"/>
      <c r="EEL392" s="658"/>
      <c r="EEM392" s="658"/>
      <c r="EEN392" s="658"/>
      <c r="EEO392" s="658"/>
      <c r="EEP392" s="658"/>
      <c r="EEQ392" s="658"/>
      <c r="EER392" s="658"/>
      <c r="EES392" s="658"/>
      <c r="EET392" s="658"/>
      <c r="EEU392" s="658"/>
      <c r="EEV392" s="658"/>
      <c r="EEW392" s="658"/>
      <c r="EEX392" s="658"/>
      <c r="EEY392" s="658"/>
      <c r="EEZ392" s="658"/>
      <c r="EFA392" s="658"/>
      <c r="EFB392" s="658"/>
      <c r="EFC392" s="658"/>
      <c r="EFD392" s="658"/>
      <c r="EFE392" s="658"/>
      <c r="EFF392" s="658"/>
      <c r="EFG392" s="658"/>
      <c r="EFH392" s="658"/>
      <c r="EFI392" s="658"/>
      <c r="EFJ392" s="658"/>
      <c r="EFK392" s="658"/>
      <c r="EFL392" s="658"/>
      <c r="EFM392" s="658"/>
      <c r="EFN392" s="658"/>
      <c r="EFO392" s="658"/>
      <c r="EFP392" s="658"/>
      <c r="EFQ392" s="658"/>
      <c r="EFR392" s="658"/>
      <c r="EFS392" s="658"/>
      <c r="EFT392" s="658"/>
      <c r="EFU392" s="658"/>
      <c r="EFV392" s="658"/>
      <c r="EFW392" s="658"/>
      <c r="EFX392" s="658"/>
      <c r="EFY392" s="658"/>
      <c r="EFZ392" s="658"/>
      <c r="EGA392" s="658"/>
      <c r="EGB392" s="658"/>
      <c r="EGC392" s="658"/>
      <c r="EGD392" s="658"/>
      <c r="EGE392" s="658"/>
      <c r="EGF392" s="658"/>
      <c r="EGG392" s="658"/>
      <c r="EGH392" s="658"/>
      <c r="EGI392" s="658"/>
      <c r="EGJ392" s="658"/>
      <c r="EGK392" s="658"/>
      <c r="EGL392" s="658"/>
      <c r="EGM392" s="658"/>
      <c r="EGN392" s="658"/>
      <c r="EGO392" s="658"/>
      <c r="EGP392" s="658"/>
      <c r="EGQ392" s="658"/>
      <c r="EGR392" s="658"/>
      <c r="EGS392" s="658"/>
      <c r="EGT392" s="658"/>
      <c r="EGU392" s="658"/>
      <c r="EGV392" s="658"/>
      <c r="EGW392" s="658"/>
      <c r="EGX392" s="658"/>
      <c r="EGY392" s="658"/>
      <c r="EGZ392" s="658"/>
      <c r="EHA392" s="658"/>
      <c r="EHB392" s="658"/>
      <c r="EHC392" s="658"/>
      <c r="EHD392" s="658"/>
      <c r="EHE392" s="658"/>
      <c r="EHF392" s="658"/>
      <c r="EHG392" s="658"/>
      <c r="EHH392" s="658"/>
      <c r="EHI392" s="658"/>
      <c r="EHJ392" s="658"/>
      <c r="EHK392" s="658"/>
      <c r="EHL392" s="658"/>
      <c r="EHM392" s="658"/>
      <c r="EHN392" s="658"/>
      <c r="EHO392" s="658"/>
      <c r="EHP392" s="658"/>
      <c r="EHQ392" s="658"/>
      <c r="EHR392" s="658"/>
      <c r="EHS392" s="658"/>
      <c r="EHT392" s="658"/>
      <c r="EHU392" s="658"/>
      <c r="EHV392" s="658"/>
      <c r="EHW392" s="658"/>
      <c r="EHX392" s="658"/>
      <c r="EHY392" s="658"/>
      <c r="EHZ392" s="658"/>
      <c r="EIA392" s="658"/>
      <c r="EIB392" s="658"/>
      <c r="EIC392" s="658"/>
      <c r="EID392" s="658"/>
      <c r="EIE392" s="658"/>
      <c r="EIF392" s="658"/>
      <c r="EIG392" s="658"/>
      <c r="EIH392" s="658"/>
      <c r="EII392" s="658"/>
      <c r="EIJ392" s="658"/>
      <c r="EIK392" s="658"/>
      <c r="EIL392" s="658"/>
      <c r="EIM392" s="658"/>
      <c r="EIN392" s="658"/>
      <c r="EIO392" s="658"/>
      <c r="EIP392" s="658"/>
      <c r="EIQ392" s="658"/>
      <c r="EIR392" s="658"/>
      <c r="EIS392" s="658"/>
      <c r="EIT392" s="658"/>
      <c r="EIU392" s="658"/>
      <c r="EIV392" s="658"/>
      <c r="EIW392" s="658"/>
      <c r="EIX392" s="658"/>
      <c r="EIY392" s="658"/>
      <c r="EIZ392" s="658"/>
      <c r="EJA392" s="658"/>
      <c r="EJB392" s="658"/>
      <c r="EJC392" s="658"/>
      <c r="EJD392" s="658"/>
      <c r="EJE392" s="658"/>
      <c r="EJF392" s="658"/>
      <c r="EJG392" s="658"/>
      <c r="EJH392" s="658"/>
      <c r="EJI392" s="658"/>
      <c r="EJJ392" s="658"/>
      <c r="EJK392" s="658"/>
      <c r="EJL392" s="658"/>
      <c r="EJM392" s="658"/>
      <c r="EJN392" s="658"/>
      <c r="EJO392" s="658"/>
      <c r="EJP392" s="658"/>
      <c r="EJQ392" s="658"/>
      <c r="EJR392" s="658"/>
      <c r="EJS392" s="658"/>
      <c r="EJT392" s="658"/>
      <c r="EJU392" s="658"/>
      <c r="EJV392" s="658"/>
      <c r="EJW392" s="658"/>
      <c r="EJX392" s="658"/>
      <c r="EJY392" s="658"/>
      <c r="EJZ392" s="658"/>
      <c r="EKA392" s="658"/>
      <c r="EKB392" s="658"/>
      <c r="EKC392" s="658"/>
      <c r="EKD392" s="658"/>
      <c r="EKE392" s="658"/>
      <c r="EKF392" s="658"/>
      <c r="EKG392" s="658"/>
      <c r="EKH392" s="658"/>
      <c r="EKI392" s="658"/>
      <c r="EKJ392" s="658"/>
      <c r="EKK392" s="658"/>
      <c r="EKL392" s="658"/>
      <c r="EKM392" s="658"/>
      <c r="EKN392" s="658"/>
      <c r="EKO392" s="658"/>
      <c r="EKP392" s="658"/>
      <c r="EKQ392" s="658"/>
      <c r="EKR392" s="658"/>
      <c r="EKS392" s="658"/>
      <c r="EKT392" s="658"/>
      <c r="EKU392" s="658"/>
      <c r="EKV392" s="658"/>
      <c r="EKW392" s="658"/>
      <c r="EKX392" s="658"/>
      <c r="EKY392" s="658"/>
      <c r="EKZ392" s="658"/>
      <c r="ELA392" s="658"/>
      <c r="ELB392" s="658"/>
      <c r="ELC392" s="658"/>
      <c r="ELD392" s="658"/>
      <c r="ELE392" s="658"/>
      <c r="ELF392" s="658"/>
      <c r="ELG392" s="658"/>
      <c r="ELH392" s="658"/>
      <c r="ELI392" s="658"/>
      <c r="ELJ392" s="658"/>
      <c r="ELK392" s="658"/>
      <c r="ELL392" s="658"/>
      <c r="ELM392" s="658"/>
      <c r="ELN392" s="658"/>
      <c r="ELO392" s="658"/>
      <c r="ELP392" s="658"/>
      <c r="ELQ392" s="658"/>
      <c r="ELR392" s="658"/>
      <c r="ELS392" s="658"/>
      <c r="ELT392" s="658"/>
      <c r="ELU392" s="658"/>
      <c r="ELV392" s="658"/>
      <c r="ELW392" s="658"/>
      <c r="ELX392" s="658"/>
      <c r="ELY392" s="658"/>
      <c r="ELZ392" s="658"/>
      <c r="EMA392" s="658"/>
      <c r="EMB392" s="658"/>
      <c r="EMC392" s="658"/>
      <c r="EMD392" s="658"/>
      <c r="EME392" s="658"/>
      <c r="EMF392" s="658"/>
      <c r="EMG392" s="658"/>
      <c r="EMH392" s="658"/>
      <c r="EMI392" s="658"/>
      <c r="EMJ392" s="658"/>
      <c r="EMK392" s="658"/>
      <c r="EML392" s="658"/>
      <c r="EMM392" s="658"/>
      <c r="EMN392" s="658"/>
      <c r="EMO392" s="658"/>
      <c r="EMP392" s="658"/>
      <c r="EMQ392" s="658"/>
      <c r="EMR392" s="658"/>
      <c r="EMS392" s="658"/>
      <c r="EMT392" s="658"/>
      <c r="EMU392" s="658"/>
      <c r="EMV392" s="658"/>
      <c r="EMW392" s="658"/>
      <c r="EMX392" s="658"/>
      <c r="EMY392" s="658"/>
      <c r="EMZ392" s="658"/>
      <c r="ENA392" s="658"/>
      <c r="ENB392" s="658"/>
      <c r="ENC392" s="658"/>
      <c r="END392" s="658"/>
      <c r="ENE392" s="658"/>
      <c r="ENF392" s="658"/>
      <c r="ENG392" s="658"/>
      <c r="ENH392" s="658"/>
      <c r="ENI392" s="658"/>
      <c r="ENJ392" s="658"/>
      <c r="ENK392" s="658"/>
      <c r="ENL392" s="658"/>
      <c r="ENM392" s="658"/>
      <c r="ENN392" s="658"/>
      <c r="ENO392" s="658"/>
      <c r="ENP392" s="658"/>
      <c r="ENQ392" s="658"/>
      <c r="ENR392" s="658"/>
      <c r="ENS392" s="658"/>
      <c r="ENT392" s="658"/>
      <c r="ENU392" s="658"/>
      <c r="ENV392" s="658"/>
      <c r="ENW392" s="658"/>
      <c r="ENX392" s="658"/>
      <c r="ENY392" s="658"/>
      <c r="ENZ392" s="658"/>
      <c r="EOA392" s="658"/>
      <c r="EOB392" s="658"/>
      <c r="EOC392" s="658"/>
      <c r="EOD392" s="658"/>
      <c r="EOE392" s="658"/>
      <c r="EOF392" s="658"/>
      <c r="EOG392" s="658"/>
      <c r="EOH392" s="658"/>
      <c r="EOI392" s="658"/>
      <c r="EOJ392" s="658"/>
      <c r="EOK392" s="658"/>
      <c r="EOL392" s="658"/>
      <c r="EOM392" s="658"/>
      <c r="EON392" s="658"/>
      <c r="EOO392" s="658"/>
      <c r="EOP392" s="658"/>
      <c r="EOQ392" s="658"/>
      <c r="EOR392" s="658"/>
      <c r="EOS392" s="658"/>
      <c r="EOT392" s="658"/>
      <c r="EOU392" s="658"/>
      <c r="EOV392" s="658"/>
      <c r="EOW392" s="658"/>
      <c r="EOX392" s="658"/>
      <c r="EOY392" s="658"/>
      <c r="EOZ392" s="658"/>
      <c r="EPA392" s="658"/>
      <c r="EPB392" s="658"/>
      <c r="EPC392" s="658"/>
      <c r="EPD392" s="658"/>
      <c r="EPE392" s="658"/>
      <c r="EPF392" s="658"/>
      <c r="EPG392" s="658"/>
      <c r="EPH392" s="658"/>
      <c r="EPI392" s="658"/>
      <c r="EPJ392" s="658"/>
      <c r="EPK392" s="658"/>
      <c r="EPL392" s="658"/>
      <c r="EPM392" s="658"/>
      <c r="EPN392" s="658"/>
      <c r="EPO392" s="658"/>
      <c r="EPP392" s="658"/>
      <c r="EPQ392" s="658"/>
      <c r="EPR392" s="658"/>
      <c r="EPS392" s="658"/>
      <c r="EPT392" s="658"/>
      <c r="EPU392" s="658"/>
      <c r="EPV392" s="658"/>
      <c r="EPW392" s="658"/>
      <c r="EPX392" s="658"/>
      <c r="EPY392" s="658"/>
      <c r="EPZ392" s="658"/>
      <c r="EQA392" s="658"/>
      <c r="EQB392" s="658"/>
      <c r="EQC392" s="658"/>
      <c r="EQD392" s="658"/>
      <c r="EQE392" s="658"/>
      <c r="EQF392" s="658"/>
      <c r="EQG392" s="658"/>
      <c r="EQH392" s="658"/>
      <c r="EQI392" s="658"/>
      <c r="EQJ392" s="658"/>
      <c r="EQK392" s="658"/>
      <c r="EQL392" s="658"/>
      <c r="EQM392" s="658"/>
      <c r="EQN392" s="658"/>
      <c r="EQO392" s="658"/>
      <c r="EQP392" s="658"/>
      <c r="EQQ392" s="658"/>
      <c r="EQR392" s="658"/>
      <c r="EQS392" s="658"/>
      <c r="EQT392" s="658"/>
      <c r="EQU392" s="658"/>
      <c r="EQV392" s="658"/>
      <c r="EQW392" s="658"/>
      <c r="EQX392" s="658"/>
      <c r="EQY392" s="658"/>
      <c r="EQZ392" s="658"/>
      <c r="ERA392" s="658"/>
      <c r="ERB392" s="658"/>
      <c r="ERC392" s="658"/>
      <c r="ERD392" s="658"/>
      <c r="ERE392" s="658"/>
      <c r="ERF392" s="658"/>
      <c r="ERG392" s="658"/>
      <c r="ERH392" s="658"/>
      <c r="ERI392" s="658"/>
      <c r="ERJ392" s="658"/>
      <c r="ERK392" s="658"/>
      <c r="ERL392" s="658"/>
      <c r="ERM392" s="658"/>
      <c r="ERN392" s="658"/>
      <c r="ERO392" s="658"/>
      <c r="ERP392" s="658"/>
      <c r="ERQ392" s="658"/>
      <c r="ERR392" s="658"/>
      <c r="ERS392" s="658"/>
      <c r="ERT392" s="658"/>
      <c r="ERU392" s="658"/>
      <c r="ERV392" s="658"/>
      <c r="ERW392" s="658"/>
      <c r="ERX392" s="658"/>
      <c r="ERY392" s="658"/>
      <c r="ERZ392" s="658"/>
      <c r="ESA392" s="658"/>
      <c r="ESB392" s="658"/>
      <c r="ESC392" s="658"/>
      <c r="ESD392" s="658"/>
      <c r="ESE392" s="658"/>
      <c r="ESF392" s="658"/>
      <c r="ESG392" s="658"/>
      <c r="ESH392" s="658"/>
      <c r="ESI392" s="658"/>
      <c r="ESJ392" s="658"/>
      <c r="ESK392" s="658"/>
      <c r="ESL392" s="658"/>
      <c r="ESM392" s="658"/>
      <c r="ESN392" s="658"/>
      <c r="ESO392" s="658"/>
      <c r="ESP392" s="658"/>
      <c r="ESQ392" s="658"/>
      <c r="ESR392" s="658"/>
      <c r="ESS392" s="658"/>
      <c r="EST392" s="658"/>
      <c r="ESU392" s="658"/>
      <c r="ESV392" s="658"/>
      <c r="ESW392" s="658"/>
      <c r="ESX392" s="658"/>
      <c r="ESY392" s="658"/>
      <c r="ESZ392" s="658"/>
      <c r="ETA392" s="658"/>
      <c r="ETB392" s="658"/>
      <c r="ETC392" s="658"/>
      <c r="ETD392" s="658"/>
      <c r="ETE392" s="658"/>
      <c r="ETF392" s="658"/>
      <c r="ETG392" s="658"/>
      <c r="ETH392" s="658"/>
      <c r="ETI392" s="658"/>
      <c r="ETJ392" s="658"/>
      <c r="ETK392" s="658"/>
      <c r="ETL392" s="658"/>
      <c r="ETM392" s="658"/>
      <c r="ETN392" s="658"/>
      <c r="ETO392" s="658"/>
      <c r="ETP392" s="658"/>
      <c r="ETQ392" s="658"/>
      <c r="ETR392" s="658"/>
      <c r="ETS392" s="658"/>
      <c r="ETT392" s="658"/>
      <c r="ETU392" s="658"/>
      <c r="ETV392" s="658"/>
      <c r="ETW392" s="658"/>
      <c r="ETX392" s="658"/>
      <c r="ETY392" s="658"/>
      <c r="ETZ392" s="658"/>
      <c r="EUA392" s="658"/>
      <c r="EUB392" s="658"/>
      <c r="EUC392" s="658"/>
      <c r="EUD392" s="658"/>
      <c r="EUE392" s="658"/>
      <c r="EUF392" s="658"/>
      <c r="EUG392" s="658"/>
      <c r="EUH392" s="658"/>
      <c r="EUI392" s="658"/>
      <c r="EUJ392" s="658"/>
      <c r="EUK392" s="658"/>
      <c r="EUL392" s="658"/>
      <c r="EUM392" s="658"/>
      <c r="EUN392" s="658"/>
      <c r="EUO392" s="658"/>
      <c r="EUP392" s="658"/>
      <c r="EUQ392" s="658"/>
      <c r="EUR392" s="658"/>
      <c r="EUS392" s="658"/>
      <c r="EUT392" s="658"/>
      <c r="EUU392" s="658"/>
      <c r="EUV392" s="658"/>
      <c r="EUW392" s="658"/>
      <c r="EUX392" s="658"/>
      <c r="EUY392" s="658"/>
      <c r="EUZ392" s="658"/>
      <c r="EVA392" s="658"/>
      <c r="EVB392" s="658"/>
      <c r="EVC392" s="658"/>
      <c r="EVD392" s="658"/>
      <c r="EVE392" s="658"/>
      <c r="EVF392" s="658"/>
      <c r="EVG392" s="658"/>
      <c r="EVH392" s="658"/>
      <c r="EVI392" s="658"/>
      <c r="EVJ392" s="658"/>
      <c r="EVK392" s="658"/>
      <c r="EVL392" s="658"/>
      <c r="EVM392" s="658"/>
      <c r="EVN392" s="658"/>
      <c r="EVO392" s="658"/>
      <c r="EVP392" s="658"/>
      <c r="EVQ392" s="658"/>
      <c r="EVR392" s="658"/>
      <c r="EVS392" s="658"/>
      <c r="EVT392" s="658"/>
      <c r="EVU392" s="658"/>
      <c r="EVV392" s="658"/>
      <c r="EVW392" s="658"/>
      <c r="EVX392" s="658"/>
      <c r="EVY392" s="658"/>
      <c r="EVZ392" s="658"/>
      <c r="EWA392" s="658"/>
      <c r="EWB392" s="658"/>
      <c r="EWC392" s="658"/>
      <c r="EWD392" s="658"/>
      <c r="EWE392" s="658"/>
      <c r="EWF392" s="658"/>
      <c r="EWG392" s="658"/>
      <c r="EWH392" s="658"/>
      <c r="EWI392" s="658"/>
      <c r="EWJ392" s="658"/>
      <c r="EWK392" s="658"/>
      <c r="EWL392" s="658"/>
      <c r="EWM392" s="658"/>
      <c r="EWN392" s="658"/>
      <c r="EWO392" s="658"/>
      <c r="EWP392" s="658"/>
      <c r="EWQ392" s="658"/>
      <c r="EWR392" s="658"/>
      <c r="EWS392" s="658"/>
      <c r="EWT392" s="658"/>
      <c r="EWU392" s="658"/>
      <c r="EWV392" s="658"/>
      <c r="EWW392" s="658"/>
      <c r="EWX392" s="658"/>
      <c r="EWY392" s="658"/>
      <c r="EWZ392" s="658"/>
      <c r="EXA392" s="658"/>
      <c r="EXB392" s="658"/>
      <c r="EXC392" s="658"/>
      <c r="EXD392" s="658"/>
      <c r="EXE392" s="658"/>
      <c r="EXF392" s="658"/>
      <c r="EXG392" s="658"/>
      <c r="EXH392" s="658"/>
      <c r="EXI392" s="658"/>
      <c r="EXJ392" s="658"/>
      <c r="EXK392" s="658"/>
      <c r="EXL392" s="658"/>
      <c r="EXM392" s="658"/>
      <c r="EXN392" s="658"/>
      <c r="EXO392" s="658"/>
      <c r="EXP392" s="658"/>
      <c r="EXQ392" s="658"/>
      <c r="EXR392" s="658"/>
      <c r="EXS392" s="658"/>
      <c r="EXT392" s="658"/>
      <c r="EXU392" s="658"/>
      <c r="EXV392" s="658"/>
      <c r="EXW392" s="658"/>
      <c r="EXX392" s="658"/>
      <c r="EXY392" s="658"/>
      <c r="EXZ392" s="658"/>
      <c r="EYA392" s="658"/>
      <c r="EYB392" s="658"/>
      <c r="EYC392" s="658"/>
      <c r="EYD392" s="658"/>
      <c r="EYE392" s="658"/>
      <c r="EYF392" s="658"/>
      <c r="EYG392" s="658"/>
      <c r="EYH392" s="658"/>
      <c r="EYI392" s="658"/>
      <c r="EYJ392" s="658"/>
      <c r="EYK392" s="658"/>
      <c r="EYL392" s="658"/>
      <c r="EYM392" s="658"/>
      <c r="EYN392" s="658"/>
      <c r="EYO392" s="658"/>
      <c r="EYP392" s="658"/>
      <c r="EYQ392" s="658"/>
      <c r="EYR392" s="658"/>
      <c r="EYS392" s="658"/>
      <c r="EYT392" s="658"/>
      <c r="EYU392" s="658"/>
      <c r="EYV392" s="658"/>
      <c r="EYW392" s="658"/>
      <c r="EYX392" s="658"/>
      <c r="EYY392" s="658"/>
      <c r="EYZ392" s="658"/>
      <c r="EZA392" s="658"/>
      <c r="EZB392" s="658"/>
      <c r="EZC392" s="658"/>
      <c r="EZD392" s="658"/>
      <c r="EZE392" s="658"/>
      <c r="EZF392" s="658"/>
      <c r="EZG392" s="658"/>
      <c r="EZH392" s="658"/>
      <c r="EZI392" s="658"/>
      <c r="EZJ392" s="658"/>
      <c r="EZK392" s="658"/>
      <c r="EZL392" s="658"/>
      <c r="EZM392" s="658"/>
      <c r="EZN392" s="658"/>
      <c r="EZO392" s="658"/>
      <c r="EZP392" s="658"/>
      <c r="EZQ392" s="658"/>
      <c r="EZR392" s="658"/>
      <c r="EZS392" s="658"/>
      <c r="EZT392" s="658"/>
      <c r="EZU392" s="658"/>
      <c r="EZV392" s="658"/>
      <c r="EZW392" s="658"/>
      <c r="EZX392" s="658"/>
      <c r="EZY392" s="658"/>
      <c r="EZZ392" s="658"/>
      <c r="FAA392" s="658"/>
      <c r="FAB392" s="658"/>
      <c r="FAC392" s="658"/>
      <c r="FAD392" s="658"/>
      <c r="FAE392" s="658"/>
      <c r="FAF392" s="658"/>
      <c r="FAG392" s="658"/>
      <c r="FAH392" s="658"/>
      <c r="FAI392" s="658"/>
      <c r="FAJ392" s="658"/>
      <c r="FAK392" s="658"/>
      <c r="FAL392" s="658"/>
      <c r="FAM392" s="658"/>
      <c r="FAN392" s="658"/>
      <c r="FAO392" s="658"/>
      <c r="FAP392" s="658"/>
      <c r="FAQ392" s="658"/>
      <c r="FAR392" s="658"/>
      <c r="FAS392" s="658"/>
      <c r="FAT392" s="658"/>
      <c r="FAU392" s="658"/>
      <c r="FAV392" s="658"/>
      <c r="FAW392" s="658"/>
      <c r="FAX392" s="658"/>
      <c r="FAY392" s="658"/>
      <c r="FAZ392" s="658"/>
      <c r="FBA392" s="658"/>
      <c r="FBB392" s="658"/>
      <c r="FBC392" s="658"/>
      <c r="FBD392" s="658"/>
      <c r="FBE392" s="658"/>
      <c r="FBF392" s="658"/>
      <c r="FBG392" s="658"/>
      <c r="FBH392" s="658"/>
      <c r="FBI392" s="658"/>
      <c r="FBJ392" s="658"/>
      <c r="FBK392" s="658"/>
      <c r="FBL392" s="658"/>
      <c r="FBM392" s="658"/>
      <c r="FBN392" s="658"/>
      <c r="FBO392" s="658"/>
      <c r="FBP392" s="658"/>
      <c r="FBQ392" s="658"/>
      <c r="FBR392" s="658"/>
      <c r="FBS392" s="658"/>
      <c r="FBT392" s="658"/>
      <c r="FBU392" s="658"/>
      <c r="FBV392" s="658"/>
      <c r="FBW392" s="658"/>
      <c r="FBX392" s="658"/>
      <c r="FBY392" s="658"/>
      <c r="FBZ392" s="658"/>
      <c r="FCA392" s="658"/>
      <c r="FCB392" s="658"/>
      <c r="FCC392" s="658"/>
      <c r="FCD392" s="658"/>
      <c r="FCE392" s="658"/>
      <c r="FCF392" s="658"/>
      <c r="FCG392" s="658"/>
      <c r="FCH392" s="658"/>
      <c r="FCI392" s="658"/>
      <c r="FCJ392" s="658"/>
      <c r="FCK392" s="658"/>
      <c r="FCL392" s="658"/>
      <c r="FCM392" s="658"/>
      <c r="FCN392" s="658"/>
      <c r="FCO392" s="658"/>
      <c r="FCP392" s="658"/>
      <c r="FCQ392" s="658"/>
      <c r="FCR392" s="658"/>
      <c r="FCS392" s="658"/>
      <c r="FCT392" s="658"/>
      <c r="FCU392" s="658"/>
      <c r="FCV392" s="658"/>
      <c r="FCW392" s="658"/>
      <c r="FCX392" s="658"/>
      <c r="FCY392" s="658"/>
      <c r="FCZ392" s="658"/>
      <c r="FDA392" s="658"/>
      <c r="FDB392" s="658"/>
      <c r="FDC392" s="658"/>
      <c r="FDD392" s="658"/>
      <c r="FDE392" s="658"/>
      <c r="FDF392" s="658"/>
      <c r="FDG392" s="658"/>
      <c r="FDH392" s="658"/>
      <c r="FDI392" s="658"/>
      <c r="FDJ392" s="658"/>
      <c r="FDK392" s="658"/>
      <c r="FDL392" s="658"/>
      <c r="FDM392" s="658"/>
      <c r="FDN392" s="658"/>
      <c r="FDO392" s="658"/>
      <c r="FDP392" s="658"/>
      <c r="FDQ392" s="658"/>
      <c r="FDR392" s="658"/>
      <c r="FDS392" s="658"/>
      <c r="FDT392" s="658"/>
      <c r="FDU392" s="658"/>
      <c r="FDV392" s="658"/>
      <c r="FDW392" s="658"/>
      <c r="FDX392" s="658"/>
      <c r="FDY392" s="658"/>
      <c r="FDZ392" s="658"/>
      <c r="FEA392" s="658"/>
      <c r="FEB392" s="658"/>
      <c r="FEC392" s="658"/>
      <c r="FED392" s="658"/>
      <c r="FEE392" s="658"/>
      <c r="FEF392" s="658"/>
      <c r="FEG392" s="658"/>
      <c r="FEH392" s="658"/>
      <c r="FEI392" s="658"/>
      <c r="FEJ392" s="658"/>
      <c r="FEK392" s="658"/>
      <c r="FEL392" s="658"/>
      <c r="FEM392" s="658"/>
      <c r="FEN392" s="658"/>
      <c r="FEO392" s="658"/>
      <c r="FEP392" s="658"/>
      <c r="FEQ392" s="658"/>
      <c r="FER392" s="658"/>
      <c r="FES392" s="658"/>
      <c r="FET392" s="658"/>
      <c r="FEU392" s="658"/>
      <c r="FEV392" s="658"/>
      <c r="FEW392" s="658"/>
      <c r="FEX392" s="658"/>
      <c r="FEY392" s="658"/>
      <c r="FEZ392" s="658"/>
      <c r="FFA392" s="658"/>
      <c r="FFB392" s="658"/>
      <c r="FFC392" s="658"/>
      <c r="FFD392" s="658"/>
      <c r="FFE392" s="658"/>
      <c r="FFF392" s="658"/>
      <c r="FFG392" s="658"/>
      <c r="FFH392" s="658"/>
      <c r="FFI392" s="658"/>
      <c r="FFJ392" s="658"/>
      <c r="FFK392" s="658"/>
      <c r="FFL392" s="658"/>
      <c r="FFM392" s="658"/>
      <c r="FFN392" s="658"/>
      <c r="FFO392" s="658"/>
      <c r="FFP392" s="658"/>
      <c r="FFQ392" s="658"/>
      <c r="FFR392" s="658"/>
      <c r="FFS392" s="658"/>
      <c r="FFT392" s="658"/>
      <c r="FFU392" s="658"/>
      <c r="FFV392" s="658"/>
      <c r="FFW392" s="658"/>
      <c r="FFX392" s="658"/>
      <c r="FFY392" s="658"/>
      <c r="FFZ392" s="658"/>
      <c r="FGA392" s="658"/>
      <c r="FGB392" s="658"/>
      <c r="FGC392" s="658"/>
      <c r="FGD392" s="658"/>
      <c r="FGE392" s="658"/>
      <c r="FGF392" s="658"/>
      <c r="FGG392" s="658"/>
      <c r="FGH392" s="658"/>
      <c r="FGI392" s="658"/>
      <c r="FGJ392" s="658"/>
      <c r="FGK392" s="658"/>
      <c r="FGL392" s="658"/>
      <c r="FGM392" s="658"/>
      <c r="FGN392" s="658"/>
      <c r="FGO392" s="658"/>
      <c r="FGP392" s="658"/>
      <c r="FGQ392" s="658"/>
      <c r="FGR392" s="658"/>
      <c r="FGS392" s="658"/>
      <c r="FGT392" s="658"/>
      <c r="FGU392" s="658"/>
      <c r="FGV392" s="658"/>
      <c r="FGW392" s="658"/>
      <c r="FGX392" s="658"/>
      <c r="FGY392" s="658"/>
      <c r="FGZ392" s="658"/>
      <c r="FHA392" s="658"/>
      <c r="FHB392" s="658"/>
      <c r="FHC392" s="658"/>
      <c r="FHD392" s="658"/>
      <c r="FHE392" s="658"/>
      <c r="FHF392" s="658"/>
      <c r="FHG392" s="658"/>
      <c r="FHH392" s="658"/>
      <c r="FHI392" s="658"/>
      <c r="FHJ392" s="658"/>
      <c r="FHK392" s="658"/>
      <c r="FHL392" s="658"/>
      <c r="FHM392" s="658"/>
      <c r="FHN392" s="658"/>
      <c r="FHO392" s="658"/>
      <c r="FHP392" s="658"/>
      <c r="FHQ392" s="658"/>
      <c r="FHR392" s="658"/>
      <c r="FHS392" s="658"/>
      <c r="FHT392" s="658"/>
      <c r="FHU392" s="658"/>
      <c r="FHV392" s="658"/>
      <c r="FHW392" s="658"/>
      <c r="FHX392" s="658"/>
      <c r="FHY392" s="658"/>
      <c r="FHZ392" s="658"/>
      <c r="FIA392" s="658"/>
      <c r="FIB392" s="658"/>
      <c r="FIC392" s="658"/>
      <c r="FID392" s="658"/>
      <c r="FIE392" s="658"/>
      <c r="FIF392" s="658"/>
      <c r="FIG392" s="658"/>
      <c r="FIH392" s="658"/>
      <c r="FII392" s="658"/>
      <c r="FIJ392" s="658"/>
      <c r="FIK392" s="658"/>
      <c r="FIL392" s="658"/>
      <c r="FIM392" s="658"/>
      <c r="FIN392" s="658"/>
      <c r="FIO392" s="658"/>
      <c r="FIP392" s="658"/>
      <c r="FIQ392" s="658"/>
      <c r="FIR392" s="658"/>
      <c r="FIS392" s="658"/>
      <c r="FIT392" s="658"/>
      <c r="FIU392" s="658"/>
      <c r="FIV392" s="658"/>
      <c r="FIW392" s="658"/>
      <c r="FIX392" s="658"/>
      <c r="FIY392" s="658"/>
      <c r="FIZ392" s="658"/>
      <c r="FJA392" s="658"/>
      <c r="FJB392" s="658"/>
      <c r="FJC392" s="658"/>
      <c r="FJD392" s="658"/>
      <c r="FJE392" s="658"/>
      <c r="FJF392" s="658"/>
      <c r="FJG392" s="658"/>
      <c r="FJH392" s="658"/>
      <c r="FJI392" s="658"/>
      <c r="FJJ392" s="658"/>
      <c r="FJK392" s="658"/>
      <c r="FJL392" s="658"/>
      <c r="FJM392" s="658"/>
      <c r="FJN392" s="658"/>
      <c r="FJO392" s="658"/>
      <c r="FJP392" s="658"/>
      <c r="FJQ392" s="658"/>
      <c r="FJR392" s="658"/>
      <c r="FJS392" s="658"/>
      <c r="FJT392" s="658"/>
      <c r="FJU392" s="658"/>
      <c r="FJV392" s="658"/>
      <c r="FJW392" s="658"/>
      <c r="FJX392" s="658"/>
      <c r="FJY392" s="658"/>
      <c r="FJZ392" s="658"/>
      <c r="FKA392" s="658"/>
      <c r="FKB392" s="658"/>
      <c r="FKC392" s="658"/>
      <c r="FKD392" s="658"/>
      <c r="FKE392" s="658"/>
      <c r="FKF392" s="658"/>
      <c r="FKG392" s="658"/>
      <c r="FKH392" s="658"/>
      <c r="FKI392" s="658"/>
      <c r="FKJ392" s="658"/>
      <c r="FKK392" s="658"/>
      <c r="FKL392" s="658"/>
      <c r="FKM392" s="658"/>
      <c r="FKN392" s="658"/>
      <c r="FKO392" s="658"/>
      <c r="FKP392" s="658"/>
      <c r="FKQ392" s="658"/>
      <c r="FKR392" s="658"/>
      <c r="FKS392" s="658"/>
      <c r="FKT392" s="658"/>
      <c r="FKU392" s="658"/>
      <c r="FKV392" s="658"/>
      <c r="FKW392" s="658"/>
      <c r="FKX392" s="658"/>
      <c r="FKY392" s="658"/>
      <c r="FKZ392" s="658"/>
      <c r="FLA392" s="658"/>
      <c r="FLB392" s="658"/>
      <c r="FLC392" s="658"/>
      <c r="FLD392" s="658"/>
      <c r="FLE392" s="658"/>
      <c r="FLF392" s="658"/>
      <c r="FLG392" s="658"/>
      <c r="FLH392" s="658"/>
      <c r="FLI392" s="658"/>
      <c r="FLJ392" s="658"/>
      <c r="FLK392" s="658"/>
      <c r="FLL392" s="658"/>
      <c r="FLM392" s="658"/>
      <c r="FLN392" s="658"/>
      <c r="FLO392" s="658"/>
      <c r="FLP392" s="658"/>
      <c r="FLQ392" s="658"/>
      <c r="FLR392" s="658"/>
      <c r="FLS392" s="658"/>
      <c r="FLT392" s="658"/>
      <c r="FLU392" s="658"/>
      <c r="FLV392" s="658"/>
      <c r="FLW392" s="658"/>
      <c r="FLX392" s="658"/>
      <c r="FLY392" s="658"/>
      <c r="FLZ392" s="658"/>
      <c r="FMA392" s="658"/>
      <c r="FMB392" s="658"/>
      <c r="FMC392" s="658"/>
      <c r="FMD392" s="658"/>
      <c r="FME392" s="658"/>
      <c r="FMF392" s="658"/>
      <c r="FMG392" s="658"/>
      <c r="FMH392" s="658"/>
      <c r="FMI392" s="658"/>
      <c r="FMJ392" s="658"/>
      <c r="FMK392" s="658"/>
      <c r="FML392" s="658"/>
      <c r="FMM392" s="658"/>
      <c r="FMN392" s="658"/>
      <c r="FMO392" s="658"/>
      <c r="FMP392" s="658"/>
      <c r="FMQ392" s="658"/>
      <c r="FMR392" s="658"/>
      <c r="FMS392" s="658"/>
      <c r="FMT392" s="658"/>
      <c r="FMU392" s="658"/>
      <c r="FMV392" s="658"/>
      <c r="FMW392" s="658"/>
      <c r="FMX392" s="658"/>
      <c r="FMY392" s="658"/>
      <c r="FMZ392" s="658"/>
      <c r="FNA392" s="658"/>
      <c r="FNB392" s="658"/>
      <c r="FNC392" s="658"/>
      <c r="FND392" s="658"/>
      <c r="FNE392" s="658"/>
      <c r="FNF392" s="658"/>
      <c r="FNG392" s="658"/>
      <c r="FNH392" s="658"/>
      <c r="FNI392" s="658"/>
      <c r="FNJ392" s="658"/>
      <c r="FNK392" s="658"/>
      <c r="FNL392" s="658"/>
      <c r="FNM392" s="658"/>
      <c r="FNN392" s="658"/>
      <c r="FNO392" s="658"/>
      <c r="FNP392" s="658"/>
      <c r="FNQ392" s="658"/>
      <c r="FNR392" s="658"/>
      <c r="FNS392" s="658"/>
      <c r="FNT392" s="658"/>
      <c r="FNU392" s="658"/>
      <c r="FNV392" s="658"/>
      <c r="FNW392" s="658"/>
      <c r="FNX392" s="658"/>
      <c r="FNY392" s="658"/>
      <c r="FNZ392" s="658"/>
      <c r="FOA392" s="658"/>
      <c r="FOB392" s="658"/>
      <c r="FOC392" s="658"/>
      <c r="FOD392" s="658"/>
      <c r="FOE392" s="658"/>
      <c r="FOF392" s="658"/>
      <c r="FOG392" s="658"/>
      <c r="FOH392" s="658"/>
      <c r="FOI392" s="658"/>
      <c r="FOJ392" s="658"/>
      <c r="FOK392" s="658"/>
      <c r="FOL392" s="658"/>
      <c r="FOM392" s="658"/>
      <c r="FON392" s="658"/>
      <c r="FOO392" s="658"/>
      <c r="FOP392" s="658"/>
      <c r="FOQ392" s="658"/>
      <c r="FOR392" s="658"/>
      <c r="FOS392" s="658"/>
      <c r="FOT392" s="658"/>
      <c r="FOU392" s="658"/>
      <c r="FOV392" s="658"/>
      <c r="FOW392" s="658"/>
      <c r="FOX392" s="658"/>
      <c r="FOY392" s="658"/>
      <c r="FOZ392" s="658"/>
      <c r="FPA392" s="658"/>
      <c r="FPB392" s="658"/>
      <c r="FPC392" s="658"/>
      <c r="FPD392" s="658"/>
      <c r="FPE392" s="658"/>
      <c r="FPF392" s="658"/>
      <c r="FPG392" s="658"/>
      <c r="FPH392" s="658"/>
      <c r="FPI392" s="658"/>
      <c r="FPJ392" s="658"/>
      <c r="FPK392" s="658"/>
      <c r="FPL392" s="658"/>
      <c r="FPM392" s="658"/>
      <c r="FPN392" s="658"/>
      <c r="FPO392" s="658"/>
      <c r="FPP392" s="658"/>
      <c r="FPQ392" s="658"/>
      <c r="FPR392" s="658"/>
      <c r="FPS392" s="658"/>
      <c r="FPT392" s="658"/>
      <c r="FPU392" s="658"/>
      <c r="FPV392" s="658"/>
      <c r="FPW392" s="658"/>
      <c r="FPX392" s="658"/>
      <c r="FPY392" s="658"/>
      <c r="FPZ392" s="658"/>
      <c r="FQA392" s="658"/>
      <c r="FQB392" s="658"/>
      <c r="FQC392" s="658"/>
      <c r="FQD392" s="658"/>
      <c r="FQE392" s="658"/>
      <c r="FQF392" s="658"/>
      <c r="FQG392" s="658"/>
      <c r="FQH392" s="658"/>
      <c r="FQI392" s="658"/>
      <c r="FQJ392" s="658"/>
      <c r="FQK392" s="658"/>
      <c r="FQL392" s="658"/>
      <c r="FQM392" s="658"/>
      <c r="FQN392" s="658"/>
      <c r="FQO392" s="658"/>
      <c r="FQP392" s="658"/>
      <c r="FQQ392" s="658"/>
      <c r="FQR392" s="658"/>
      <c r="FQS392" s="658"/>
      <c r="FQT392" s="658"/>
      <c r="FQU392" s="658"/>
      <c r="FQV392" s="658"/>
      <c r="FQW392" s="658"/>
      <c r="FQX392" s="658"/>
      <c r="FQY392" s="658"/>
      <c r="FQZ392" s="658"/>
      <c r="FRA392" s="658"/>
      <c r="FRB392" s="658"/>
      <c r="FRC392" s="658"/>
      <c r="FRD392" s="658"/>
      <c r="FRE392" s="658"/>
      <c r="FRF392" s="658"/>
      <c r="FRG392" s="658"/>
      <c r="FRH392" s="658"/>
      <c r="FRI392" s="658"/>
      <c r="FRJ392" s="658"/>
      <c r="FRK392" s="658"/>
      <c r="FRL392" s="658"/>
      <c r="FRM392" s="658"/>
      <c r="FRN392" s="658"/>
      <c r="FRO392" s="658"/>
      <c r="FRP392" s="658"/>
      <c r="FRQ392" s="658"/>
      <c r="FRR392" s="658"/>
      <c r="FRS392" s="658"/>
      <c r="FRT392" s="658"/>
      <c r="FRU392" s="658"/>
      <c r="FRV392" s="658"/>
      <c r="FRW392" s="658"/>
      <c r="FRX392" s="658"/>
      <c r="FRY392" s="658"/>
      <c r="FRZ392" s="658"/>
      <c r="FSA392" s="658"/>
      <c r="FSB392" s="658"/>
      <c r="FSC392" s="658"/>
      <c r="FSD392" s="658"/>
      <c r="FSE392" s="658"/>
      <c r="FSF392" s="658"/>
      <c r="FSG392" s="658"/>
      <c r="FSH392" s="658"/>
      <c r="FSI392" s="658"/>
      <c r="FSJ392" s="658"/>
      <c r="FSK392" s="658"/>
      <c r="FSL392" s="658"/>
      <c r="FSM392" s="658"/>
      <c r="FSN392" s="658"/>
      <c r="FSO392" s="658"/>
      <c r="FSP392" s="658"/>
      <c r="FSQ392" s="658"/>
      <c r="FSR392" s="658"/>
      <c r="FSS392" s="658"/>
      <c r="FST392" s="658"/>
      <c r="FSU392" s="658"/>
      <c r="FSV392" s="658"/>
      <c r="FSW392" s="658"/>
      <c r="FSX392" s="658"/>
      <c r="FSY392" s="658"/>
      <c r="FSZ392" s="658"/>
      <c r="FTA392" s="658"/>
      <c r="FTB392" s="658"/>
      <c r="FTC392" s="658"/>
      <c r="FTD392" s="658"/>
      <c r="FTE392" s="658"/>
      <c r="FTF392" s="658"/>
      <c r="FTG392" s="658"/>
      <c r="FTH392" s="658"/>
      <c r="FTI392" s="658"/>
      <c r="FTJ392" s="658"/>
      <c r="FTK392" s="658"/>
      <c r="FTL392" s="658"/>
      <c r="FTM392" s="658"/>
      <c r="FTN392" s="658"/>
      <c r="FTO392" s="658"/>
      <c r="FTP392" s="658"/>
      <c r="FTQ392" s="658"/>
      <c r="FTR392" s="658"/>
      <c r="FTS392" s="658"/>
      <c r="FTT392" s="658"/>
      <c r="FTU392" s="658"/>
      <c r="FTV392" s="658"/>
      <c r="FTW392" s="658"/>
      <c r="FTX392" s="658"/>
      <c r="FTY392" s="658"/>
      <c r="FTZ392" s="658"/>
      <c r="FUA392" s="658"/>
      <c r="FUB392" s="658"/>
      <c r="FUC392" s="658"/>
      <c r="FUD392" s="658"/>
      <c r="FUE392" s="658"/>
      <c r="FUF392" s="658"/>
      <c r="FUG392" s="658"/>
      <c r="FUH392" s="658"/>
      <c r="FUI392" s="658"/>
      <c r="FUJ392" s="658"/>
      <c r="FUK392" s="658"/>
      <c r="FUL392" s="658"/>
      <c r="FUM392" s="658"/>
      <c r="FUN392" s="658"/>
      <c r="FUO392" s="658"/>
      <c r="FUP392" s="658"/>
      <c r="FUQ392" s="658"/>
      <c r="FUR392" s="658"/>
      <c r="FUS392" s="658"/>
      <c r="FUT392" s="658"/>
      <c r="FUU392" s="658"/>
      <c r="FUV392" s="658"/>
      <c r="FUW392" s="658"/>
      <c r="FUX392" s="658"/>
      <c r="FUY392" s="658"/>
      <c r="FUZ392" s="658"/>
      <c r="FVA392" s="658"/>
      <c r="FVB392" s="658"/>
      <c r="FVC392" s="658"/>
      <c r="FVD392" s="658"/>
      <c r="FVE392" s="658"/>
      <c r="FVF392" s="658"/>
      <c r="FVG392" s="658"/>
      <c r="FVH392" s="658"/>
      <c r="FVI392" s="658"/>
      <c r="FVJ392" s="658"/>
      <c r="FVK392" s="658"/>
      <c r="FVL392" s="658"/>
      <c r="FVM392" s="658"/>
      <c r="FVN392" s="658"/>
      <c r="FVO392" s="658"/>
      <c r="FVP392" s="658"/>
      <c r="FVQ392" s="658"/>
      <c r="FVR392" s="658"/>
      <c r="FVS392" s="658"/>
      <c r="FVT392" s="658"/>
      <c r="FVU392" s="658"/>
      <c r="FVV392" s="658"/>
      <c r="FVW392" s="658"/>
      <c r="FVX392" s="658"/>
      <c r="FVY392" s="658"/>
      <c r="FVZ392" s="658"/>
      <c r="FWA392" s="658"/>
      <c r="FWB392" s="658"/>
      <c r="FWC392" s="658"/>
      <c r="FWD392" s="658"/>
      <c r="FWE392" s="658"/>
      <c r="FWF392" s="658"/>
      <c r="FWG392" s="658"/>
      <c r="FWH392" s="658"/>
      <c r="FWI392" s="658"/>
      <c r="FWJ392" s="658"/>
      <c r="FWK392" s="658"/>
      <c r="FWL392" s="658"/>
      <c r="FWM392" s="658"/>
      <c r="FWN392" s="658"/>
      <c r="FWO392" s="658"/>
      <c r="FWP392" s="658"/>
      <c r="FWQ392" s="658"/>
      <c r="FWR392" s="658"/>
      <c r="FWS392" s="658"/>
      <c r="FWT392" s="658"/>
      <c r="FWU392" s="658"/>
      <c r="FWV392" s="658"/>
      <c r="FWW392" s="658"/>
      <c r="FWX392" s="658"/>
      <c r="FWY392" s="658"/>
      <c r="FWZ392" s="658"/>
      <c r="FXA392" s="658"/>
      <c r="FXB392" s="658"/>
      <c r="FXC392" s="658"/>
      <c r="FXD392" s="658"/>
      <c r="FXE392" s="658"/>
      <c r="FXF392" s="658"/>
      <c r="FXG392" s="658"/>
      <c r="FXH392" s="658"/>
      <c r="FXI392" s="658"/>
      <c r="FXJ392" s="658"/>
      <c r="FXK392" s="658"/>
      <c r="FXL392" s="658"/>
      <c r="FXM392" s="658"/>
      <c r="FXN392" s="658"/>
      <c r="FXO392" s="658"/>
      <c r="FXP392" s="658"/>
      <c r="FXQ392" s="658"/>
      <c r="FXR392" s="658"/>
      <c r="FXS392" s="658"/>
      <c r="FXT392" s="658"/>
      <c r="FXU392" s="658"/>
      <c r="FXV392" s="658"/>
      <c r="FXW392" s="658"/>
      <c r="FXX392" s="658"/>
      <c r="FXY392" s="658"/>
      <c r="FXZ392" s="658"/>
      <c r="FYA392" s="658"/>
      <c r="FYB392" s="658"/>
      <c r="FYC392" s="658"/>
      <c r="FYD392" s="658"/>
      <c r="FYE392" s="658"/>
      <c r="FYF392" s="658"/>
      <c r="FYG392" s="658"/>
      <c r="FYH392" s="658"/>
      <c r="FYI392" s="658"/>
      <c r="FYJ392" s="658"/>
      <c r="FYK392" s="658"/>
      <c r="FYL392" s="658"/>
      <c r="FYM392" s="658"/>
      <c r="FYN392" s="658"/>
      <c r="FYO392" s="658"/>
      <c r="FYP392" s="658"/>
      <c r="FYQ392" s="658"/>
      <c r="FYR392" s="658"/>
      <c r="FYS392" s="658"/>
      <c r="FYT392" s="658"/>
      <c r="FYU392" s="658"/>
      <c r="FYV392" s="658"/>
      <c r="FYW392" s="658"/>
      <c r="FYX392" s="658"/>
      <c r="FYY392" s="658"/>
      <c r="FYZ392" s="658"/>
      <c r="FZA392" s="658"/>
      <c r="FZB392" s="658"/>
      <c r="FZC392" s="658"/>
      <c r="FZD392" s="658"/>
      <c r="FZE392" s="658"/>
      <c r="FZF392" s="658"/>
      <c r="FZG392" s="658"/>
      <c r="FZH392" s="658"/>
      <c r="FZI392" s="658"/>
      <c r="FZJ392" s="658"/>
      <c r="FZK392" s="658"/>
      <c r="FZL392" s="658"/>
      <c r="FZM392" s="658"/>
      <c r="FZN392" s="658"/>
      <c r="FZO392" s="658"/>
      <c r="FZP392" s="658"/>
      <c r="FZQ392" s="658"/>
      <c r="FZR392" s="658"/>
      <c r="FZS392" s="658"/>
      <c r="FZT392" s="658"/>
      <c r="FZU392" s="658"/>
      <c r="FZV392" s="658"/>
      <c r="FZW392" s="658"/>
      <c r="FZX392" s="658"/>
      <c r="FZY392" s="658"/>
      <c r="FZZ392" s="658"/>
      <c r="GAA392" s="658"/>
      <c r="GAB392" s="658"/>
      <c r="GAC392" s="658"/>
      <c r="GAD392" s="658"/>
      <c r="GAE392" s="658"/>
      <c r="GAF392" s="658"/>
      <c r="GAG392" s="658"/>
      <c r="GAH392" s="658"/>
      <c r="GAI392" s="658"/>
      <c r="GAJ392" s="658"/>
      <c r="GAK392" s="658"/>
      <c r="GAL392" s="658"/>
      <c r="GAM392" s="658"/>
      <c r="GAN392" s="658"/>
      <c r="GAO392" s="658"/>
      <c r="GAP392" s="658"/>
      <c r="GAQ392" s="658"/>
      <c r="GAR392" s="658"/>
      <c r="GAS392" s="658"/>
      <c r="GAT392" s="658"/>
      <c r="GAU392" s="658"/>
      <c r="GAV392" s="658"/>
      <c r="GAW392" s="658"/>
      <c r="GAX392" s="658"/>
      <c r="GAY392" s="658"/>
      <c r="GAZ392" s="658"/>
      <c r="GBA392" s="658"/>
      <c r="GBB392" s="658"/>
      <c r="GBC392" s="658"/>
      <c r="GBD392" s="658"/>
      <c r="GBE392" s="658"/>
      <c r="GBF392" s="658"/>
      <c r="GBG392" s="658"/>
      <c r="GBH392" s="658"/>
      <c r="GBI392" s="658"/>
      <c r="GBJ392" s="658"/>
      <c r="GBK392" s="658"/>
      <c r="GBL392" s="658"/>
      <c r="GBM392" s="658"/>
      <c r="GBN392" s="658"/>
      <c r="GBO392" s="658"/>
      <c r="GBP392" s="658"/>
      <c r="GBQ392" s="658"/>
      <c r="GBR392" s="658"/>
      <c r="GBS392" s="658"/>
      <c r="GBT392" s="658"/>
      <c r="GBU392" s="658"/>
      <c r="GBV392" s="658"/>
      <c r="GBW392" s="658"/>
      <c r="GBX392" s="658"/>
      <c r="GBY392" s="658"/>
      <c r="GBZ392" s="658"/>
      <c r="GCA392" s="658"/>
      <c r="GCB392" s="658"/>
      <c r="GCC392" s="658"/>
      <c r="GCD392" s="658"/>
      <c r="GCE392" s="658"/>
      <c r="GCF392" s="658"/>
      <c r="GCG392" s="658"/>
      <c r="GCH392" s="658"/>
      <c r="GCI392" s="658"/>
      <c r="GCJ392" s="658"/>
      <c r="GCK392" s="658"/>
      <c r="GCL392" s="658"/>
      <c r="GCM392" s="658"/>
      <c r="GCN392" s="658"/>
      <c r="GCO392" s="658"/>
      <c r="GCP392" s="658"/>
      <c r="GCQ392" s="658"/>
      <c r="GCR392" s="658"/>
      <c r="GCS392" s="658"/>
      <c r="GCT392" s="658"/>
      <c r="GCU392" s="658"/>
      <c r="GCV392" s="658"/>
      <c r="GCW392" s="658"/>
      <c r="GCX392" s="658"/>
      <c r="GCY392" s="658"/>
      <c r="GCZ392" s="658"/>
      <c r="GDA392" s="658"/>
      <c r="GDB392" s="658"/>
      <c r="GDC392" s="658"/>
      <c r="GDD392" s="658"/>
      <c r="GDE392" s="658"/>
      <c r="GDF392" s="658"/>
      <c r="GDG392" s="658"/>
      <c r="GDH392" s="658"/>
      <c r="GDI392" s="658"/>
      <c r="GDJ392" s="658"/>
      <c r="GDK392" s="658"/>
      <c r="GDL392" s="658"/>
      <c r="GDM392" s="658"/>
      <c r="GDN392" s="658"/>
      <c r="GDO392" s="658"/>
      <c r="GDP392" s="658"/>
      <c r="GDQ392" s="658"/>
      <c r="GDR392" s="658"/>
      <c r="GDS392" s="658"/>
      <c r="GDT392" s="658"/>
      <c r="GDU392" s="658"/>
      <c r="GDV392" s="658"/>
      <c r="GDW392" s="658"/>
      <c r="GDX392" s="658"/>
      <c r="GDY392" s="658"/>
      <c r="GDZ392" s="658"/>
      <c r="GEA392" s="658"/>
      <c r="GEB392" s="658"/>
      <c r="GEC392" s="658"/>
      <c r="GED392" s="658"/>
      <c r="GEE392" s="658"/>
      <c r="GEF392" s="658"/>
      <c r="GEG392" s="658"/>
      <c r="GEH392" s="658"/>
      <c r="GEI392" s="658"/>
      <c r="GEJ392" s="658"/>
      <c r="GEK392" s="658"/>
      <c r="GEL392" s="658"/>
      <c r="GEM392" s="658"/>
      <c r="GEN392" s="658"/>
      <c r="GEO392" s="658"/>
      <c r="GEP392" s="658"/>
      <c r="GEQ392" s="658"/>
      <c r="GER392" s="658"/>
      <c r="GES392" s="658"/>
      <c r="GET392" s="658"/>
      <c r="GEU392" s="658"/>
      <c r="GEV392" s="658"/>
      <c r="GEW392" s="658"/>
      <c r="GEX392" s="658"/>
      <c r="GEY392" s="658"/>
      <c r="GEZ392" s="658"/>
      <c r="GFA392" s="658"/>
      <c r="GFB392" s="658"/>
      <c r="GFC392" s="658"/>
      <c r="GFD392" s="658"/>
      <c r="GFE392" s="658"/>
      <c r="GFF392" s="658"/>
      <c r="GFG392" s="658"/>
      <c r="GFH392" s="658"/>
      <c r="GFI392" s="658"/>
      <c r="GFJ392" s="658"/>
      <c r="GFK392" s="658"/>
      <c r="GFL392" s="658"/>
      <c r="GFM392" s="658"/>
      <c r="GFN392" s="658"/>
      <c r="GFO392" s="658"/>
      <c r="GFP392" s="658"/>
      <c r="GFQ392" s="658"/>
      <c r="GFR392" s="658"/>
      <c r="GFS392" s="658"/>
      <c r="GFT392" s="658"/>
      <c r="GFU392" s="658"/>
      <c r="GFV392" s="658"/>
      <c r="GFW392" s="658"/>
      <c r="GFX392" s="658"/>
      <c r="GFY392" s="658"/>
      <c r="GFZ392" s="658"/>
      <c r="GGA392" s="658"/>
      <c r="GGB392" s="658"/>
      <c r="GGC392" s="658"/>
      <c r="GGD392" s="658"/>
      <c r="GGE392" s="658"/>
      <c r="GGF392" s="658"/>
      <c r="GGG392" s="658"/>
      <c r="GGH392" s="658"/>
      <c r="GGI392" s="658"/>
      <c r="GGJ392" s="658"/>
      <c r="GGK392" s="658"/>
      <c r="GGL392" s="658"/>
      <c r="GGM392" s="658"/>
      <c r="GGN392" s="658"/>
      <c r="GGO392" s="658"/>
      <c r="GGP392" s="658"/>
      <c r="GGQ392" s="658"/>
      <c r="GGR392" s="658"/>
      <c r="GGS392" s="658"/>
      <c r="GGT392" s="658"/>
      <c r="GGU392" s="658"/>
      <c r="GGV392" s="658"/>
      <c r="GGW392" s="658"/>
      <c r="GGX392" s="658"/>
      <c r="GGY392" s="658"/>
      <c r="GGZ392" s="658"/>
      <c r="GHA392" s="658"/>
      <c r="GHB392" s="658"/>
      <c r="GHC392" s="658"/>
      <c r="GHD392" s="658"/>
      <c r="GHE392" s="658"/>
      <c r="GHF392" s="658"/>
      <c r="GHG392" s="658"/>
      <c r="GHH392" s="658"/>
      <c r="GHI392" s="658"/>
      <c r="GHJ392" s="658"/>
      <c r="GHK392" s="658"/>
      <c r="GHL392" s="658"/>
      <c r="GHM392" s="658"/>
      <c r="GHN392" s="658"/>
      <c r="GHO392" s="658"/>
      <c r="GHP392" s="658"/>
      <c r="GHQ392" s="658"/>
      <c r="GHR392" s="658"/>
      <c r="GHS392" s="658"/>
      <c r="GHT392" s="658"/>
      <c r="GHU392" s="658"/>
      <c r="GHV392" s="658"/>
      <c r="GHW392" s="658"/>
      <c r="GHX392" s="658"/>
      <c r="GHY392" s="658"/>
      <c r="GHZ392" s="658"/>
      <c r="GIA392" s="658"/>
      <c r="GIB392" s="658"/>
      <c r="GIC392" s="658"/>
      <c r="GID392" s="658"/>
      <c r="GIE392" s="658"/>
      <c r="GIF392" s="658"/>
      <c r="GIG392" s="658"/>
      <c r="GIH392" s="658"/>
      <c r="GII392" s="658"/>
      <c r="GIJ392" s="658"/>
      <c r="GIK392" s="658"/>
      <c r="GIL392" s="658"/>
      <c r="GIM392" s="658"/>
      <c r="GIN392" s="658"/>
      <c r="GIO392" s="658"/>
      <c r="GIP392" s="658"/>
      <c r="GIQ392" s="658"/>
      <c r="GIR392" s="658"/>
      <c r="GIS392" s="658"/>
      <c r="GIT392" s="658"/>
      <c r="GIU392" s="658"/>
      <c r="GIV392" s="658"/>
      <c r="GIW392" s="658"/>
      <c r="GIX392" s="658"/>
      <c r="GIY392" s="658"/>
      <c r="GIZ392" s="658"/>
      <c r="GJA392" s="658"/>
      <c r="GJB392" s="658"/>
      <c r="GJC392" s="658"/>
      <c r="GJD392" s="658"/>
      <c r="GJE392" s="658"/>
      <c r="GJF392" s="658"/>
      <c r="GJG392" s="658"/>
      <c r="GJH392" s="658"/>
      <c r="GJI392" s="658"/>
      <c r="GJJ392" s="658"/>
      <c r="GJK392" s="658"/>
      <c r="GJL392" s="658"/>
      <c r="GJM392" s="658"/>
      <c r="GJN392" s="658"/>
      <c r="GJO392" s="658"/>
      <c r="GJP392" s="658"/>
      <c r="GJQ392" s="658"/>
      <c r="GJR392" s="658"/>
      <c r="GJS392" s="658"/>
      <c r="GJT392" s="658"/>
      <c r="GJU392" s="658"/>
      <c r="GJV392" s="658"/>
      <c r="GJW392" s="658"/>
      <c r="GJX392" s="658"/>
      <c r="GJY392" s="658"/>
      <c r="GJZ392" s="658"/>
      <c r="GKA392" s="658"/>
      <c r="GKB392" s="658"/>
      <c r="GKC392" s="658"/>
      <c r="GKD392" s="658"/>
      <c r="GKE392" s="658"/>
      <c r="GKF392" s="658"/>
      <c r="GKG392" s="658"/>
      <c r="GKH392" s="658"/>
      <c r="GKI392" s="658"/>
      <c r="GKJ392" s="658"/>
      <c r="GKK392" s="658"/>
      <c r="GKL392" s="658"/>
      <c r="GKM392" s="658"/>
      <c r="GKN392" s="658"/>
      <c r="GKO392" s="658"/>
      <c r="GKP392" s="658"/>
      <c r="GKQ392" s="658"/>
      <c r="GKR392" s="658"/>
      <c r="GKS392" s="658"/>
      <c r="GKT392" s="658"/>
      <c r="GKU392" s="658"/>
      <c r="GKV392" s="658"/>
      <c r="GKW392" s="658"/>
      <c r="GKX392" s="658"/>
      <c r="GKY392" s="658"/>
      <c r="GKZ392" s="658"/>
      <c r="GLA392" s="658"/>
      <c r="GLB392" s="658"/>
      <c r="GLC392" s="658"/>
      <c r="GLD392" s="658"/>
      <c r="GLE392" s="658"/>
      <c r="GLF392" s="658"/>
      <c r="GLG392" s="658"/>
      <c r="GLH392" s="658"/>
      <c r="GLI392" s="658"/>
      <c r="GLJ392" s="658"/>
      <c r="GLK392" s="658"/>
      <c r="GLL392" s="658"/>
      <c r="GLM392" s="658"/>
      <c r="GLN392" s="658"/>
      <c r="GLO392" s="658"/>
      <c r="GLP392" s="658"/>
      <c r="GLQ392" s="658"/>
      <c r="GLR392" s="658"/>
      <c r="GLS392" s="658"/>
      <c r="GLT392" s="658"/>
      <c r="GLU392" s="658"/>
      <c r="GLV392" s="658"/>
      <c r="GLW392" s="658"/>
      <c r="GLX392" s="658"/>
      <c r="GLY392" s="658"/>
      <c r="GLZ392" s="658"/>
      <c r="GMA392" s="658"/>
      <c r="GMB392" s="658"/>
      <c r="GMC392" s="658"/>
      <c r="GMD392" s="658"/>
      <c r="GME392" s="658"/>
      <c r="GMF392" s="658"/>
      <c r="GMG392" s="658"/>
      <c r="GMH392" s="658"/>
      <c r="GMI392" s="658"/>
      <c r="GMJ392" s="658"/>
      <c r="GMK392" s="658"/>
      <c r="GML392" s="658"/>
      <c r="GMM392" s="658"/>
      <c r="GMN392" s="658"/>
      <c r="GMO392" s="658"/>
      <c r="GMP392" s="658"/>
      <c r="GMQ392" s="658"/>
      <c r="GMR392" s="658"/>
      <c r="GMS392" s="658"/>
      <c r="GMT392" s="658"/>
      <c r="GMU392" s="658"/>
      <c r="GMV392" s="658"/>
      <c r="GMW392" s="658"/>
      <c r="GMX392" s="658"/>
      <c r="GMY392" s="658"/>
      <c r="GMZ392" s="658"/>
      <c r="GNA392" s="658"/>
      <c r="GNB392" s="658"/>
      <c r="GNC392" s="658"/>
      <c r="GND392" s="658"/>
      <c r="GNE392" s="658"/>
      <c r="GNF392" s="658"/>
      <c r="GNG392" s="658"/>
      <c r="GNH392" s="658"/>
      <c r="GNI392" s="658"/>
      <c r="GNJ392" s="658"/>
      <c r="GNK392" s="658"/>
      <c r="GNL392" s="658"/>
      <c r="GNM392" s="658"/>
      <c r="GNN392" s="658"/>
      <c r="GNO392" s="658"/>
      <c r="GNP392" s="658"/>
      <c r="GNQ392" s="658"/>
      <c r="GNR392" s="658"/>
      <c r="GNS392" s="658"/>
      <c r="GNT392" s="658"/>
      <c r="GNU392" s="658"/>
      <c r="GNV392" s="658"/>
      <c r="GNW392" s="658"/>
      <c r="GNX392" s="658"/>
      <c r="GNY392" s="658"/>
      <c r="GNZ392" s="658"/>
      <c r="GOA392" s="658"/>
      <c r="GOB392" s="658"/>
      <c r="GOC392" s="658"/>
      <c r="GOD392" s="658"/>
      <c r="GOE392" s="658"/>
      <c r="GOF392" s="658"/>
      <c r="GOG392" s="658"/>
      <c r="GOH392" s="658"/>
      <c r="GOI392" s="658"/>
      <c r="GOJ392" s="658"/>
      <c r="GOK392" s="658"/>
      <c r="GOL392" s="658"/>
      <c r="GOM392" s="658"/>
      <c r="GON392" s="658"/>
      <c r="GOO392" s="658"/>
      <c r="GOP392" s="658"/>
      <c r="GOQ392" s="658"/>
      <c r="GOR392" s="658"/>
      <c r="GOS392" s="658"/>
      <c r="GOT392" s="658"/>
      <c r="GOU392" s="658"/>
      <c r="GOV392" s="658"/>
      <c r="GOW392" s="658"/>
      <c r="GOX392" s="658"/>
      <c r="GOY392" s="658"/>
      <c r="GOZ392" s="658"/>
      <c r="GPA392" s="658"/>
      <c r="GPB392" s="658"/>
      <c r="GPC392" s="658"/>
      <c r="GPD392" s="658"/>
      <c r="GPE392" s="658"/>
      <c r="GPF392" s="658"/>
      <c r="GPG392" s="658"/>
      <c r="GPH392" s="658"/>
      <c r="GPI392" s="658"/>
      <c r="GPJ392" s="658"/>
      <c r="GPK392" s="658"/>
      <c r="GPL392" s="658"/>
      <c r="GPM392" s="658"/>
      <c r="GPN392" s="658"/>
      <c r="GPO392" s="658"/>
      <c r="GPP392" s="658"/>
      <c r="GPQ392" s="658"/>
      <c r="GPR392" s="658"/>
      <c r="GPS392" s="658"/>
      <c r="GPT392" s="658"/>
      <c r="GPU392" s="658"/>
      <c r="GPV392" s="658"/>
      <c r="GPW392" s="658"/>
      <c r="GPX392" s="658"/>
      <c r="GPY392" s="658"/>
      <c r="GPZ392" s="658"/>
      <c r="GQA392" s="658"/>
      <c r="GQB392" s="658"/>
      <c r="GQC392" s="658"/>
      <c r="GQD392" s="658"/>
      <c r="GQE392" s="658"/>
      <c r="GQF392" s="658"/>
      <c r="GQG392" s="658"/>
      <c r="GQH392" s="658"/>
      <c r="GQI392" s="658"/>
      <c r="GQJ392" s="658"/>
      <c r="GQK392" s="658"/>
      <c r="GQL392" s="658"/>
      <c r="GQM392" s="658"/>
      <c r="GQN392" s="658"/>
      <c r="GQO392" s="658"/>
      <c r="GQP392" s="658"/>
      <c r="GQQ392" s="658"/>
      <c r="GQR392" s="658"/>
      <c r="GQS392" s="658"/>
      <c r="GQT392" s="658"/>
      <c r="GQU392" s="658"/>
      <c r="GQV392" s="658"/>
      <c r="GQW392" s="658"/>
      <c r="GQX392" s="658"/>
      <c r="GQY392" s="658"/>
      <c r="GQZ392" s="658"/>
      <c r="GRA392" s="658"/>
      <c r="GRB392" s="658"/>
      <c r="GRC392" s="658"/>
      <c r="GRD392" s="658"/>
      <c r="GRE392" s="658"/>
      <c r="GRF392" s="658"/>
      <c r="GRG392" s="658"/>
      <c r="GRH392" s="658"/>
      <c r="GRI392" s="658"/>
      <c r="GRJ392" s="658"/>
      <c r="GRK392" s="658"/>
      <c r="GRL392" s="658"/>
      <c r="GRM392" s="658"/>
      <c r="GRN392" s="658"/>
      <c r="GRO392" s="658"/>
      <c r="GRP392" s="658"/>
      <c r="GRQ392" s="658"/>
      <c r="GRR392" s="658"/>
      <c r="GRS392" s="658"/>
      <c r="GRT392" s="658"/>
      <c r="GRU392" s="658"/>
      <c r="GRV392" s="658"/>
      <c r="GRW392" s="658"/>
      <c r="GRX392" s="658"/>
      <c r="GRY392" s="658"/>
      <c r="GRZ392" s="658"/>
      <c r="GSA392" s="658"/>
      <c r="GSB392" s="658"/>
      <c r="GSC392" s="658"/>
      <c r="GSD392" s="658"/>
      <c r="GSE392" s="658"/>
      <c r="GSF392" s="658"/>
      <c r="GSG392" s="658"/>
      <c r="GSH392" s="658"/>
      <c r="GSI392" s="658"/>
      <c r="GSJ392" s="658"/>
      <c r="GSK392" s="658"/>
      <c r="GSL392" s="658"/>
      <c r="GSM392" s="658"/>
      <c r="GSN392" s="658"/>
      <c r="GSO392" s="658"/>
      <c r="GSP392" s="658"/>
      <c r="GSQ392" s="658"/>
      <c r="GSR392" s="658"/>
      <c r="GSS392" s="658"/>
      <c r="GST392" s="658"/>
      <c r="GSU392" s="658"/>
      <c r="GSV392" s="658"/>
      <c r="GSW392" s="658"/>
      <c r="GSX392" s="658"/>
      <c r="GSY392" s="658"/>
      <c r="GSZ392" s="658"/>
      <c r="GTA392" s="658"/>
      <c r="GTB392" s="658"/>
      <c r="GTC392" s="658"/>
      <c r="GTD392" s="658"/>
      <c r="GTE392" s="658"/>
      <c r="GTF392" s="658"/>
      <c r="GTG392" s="658"/>
      <c r="GTH392" s="658"/>
      <c r="GTI392" s="658"/>
      <c r="GTJ392" s="658"/>
      <c r="GTK392" s="658"/>
      <c r="GTL392" s="658"/>
      <c r="GTM392" s="658"/>
      <c r="GTN392" s="658"/>
      <c r="GTO392" s="658"/>
      <c r="GTP392" s="658"/>
      <c r="GTQ392" s="658"/>
      <c r="GTR392" s="658"/>
      <c r="GTS392" s="658"/>
      <c r="GTT392" s="658"/>
      <c r="GTU392" s="658"/>
      <c r="GTV392" s="658"/>
      <c r="GTW392" s="658"/>
      <c r="GTX392" s="658"/>
      <c r="GTY392" s="658"/>
      <c r="GTZ392" s="658"/>
      <c r="GUA392" s="658"/>
      <c r="GUB392" s="658"/>
      <c r="GUC392" s="658"/>
      <c r="GUD392" s="658"/>
      <c r="GUE392" s="658"/>
      <c r="GUF392" s="658"/>
      <c r="GUG392" s="658"/>
      <c r="GUH392" s="658"/>
      <c r="GUI392" s="658"/>
      <c r="GUJ392" s="658"/>
      <c r="GUK392" s="658"/>
      <c r="GUL392" s="658"/>
      <c r="GUM392" s="658"/>
      <c r="GUN392" s="658"/>
      <c r="GUO392" s="658"/>
      <c r="GUP392" s="658"/>
      <c r="GUQ392" s="658"/>
      <c r="GUR392" s="658"/>
      <c r="GUS392" s="658"/>
      <c r="GUT392" s="658"/>
      <c r="GUU392" s="658"/>
      <c r="GUV392" s="658"/>
      <c r="GUW392" s="658"/>
      <c r="GUX392" s="658"/>
      <c r="GUY392" s="658"/>
      <c r="GUZ392" s="658"/>
      <c r="GVA392" s="658"/>
      <c r="GVB392" s="658"/>
      <c r="GVC392" s="658"/>
      <c r="GVD392" s="658"/>
      <c r="GVE392" s="658"/>
      <c r="GVF392" s="658"/>
      <c r="GVG392" s="658"/>
      <c r="GVH392" s="658"/>
      <c r="GVI392" s="658"/>
      <c r="GVJ392" s="658"/>
      <c r="GVK392" s="658"/>
      <c r="GVL392" s="658"/>
      <c r="GVM392" s="658"/>
      <c r="GVN392" s="658"/>
      <c r="GVO392" s="658"/>
      <c r="GVP392" s="658"/>
      <c r="GVQ392" s="658"/>
      <c r="GVR392" s="658"/>
      <c r="GVS392" s="658"/>
      <c r="GVT392" s="658"/>
      <c r="GVU392" s="658"/>
      <c r="GVV392" s="658"/>
      <c r="GVW392" s="658"/>
      <c r="GVX392" s="658"/>
      <c r="GVY392" s="658"/>
      <c r="GVZ392" s="658"/>
      <c r="GWA392" s="658"/>
      <c r="GWB392" s="658"/>
      <c r="GWC392" s="658"/>
      <c r="GWD392" s="658"/>
      <c r="GWE392" s="658"/>
      <c r="GWF392" s="658"/>
      <c r="GWG392" s="658"/>
      <c r="GWH392" s="658"/>
      <c r="GWI392" s="658"/>
      <c r="GWJ392" s="658"/>
      <c r="GWK392" s="658"/>
      <c r="GWL392" s="658"/>
      <c r="GWM392" s="658"/>
      <c r="GWN392" s="658"/>
      <c r="GWO392" s="658"/>
      <c r="GWP392" s="658"/>
      <c r="GWQ392" s="658"/>
      <c r="GWR392" s="658"/>
      <c r="GWS392" s="658"/>
      <c r="GWT392" s="658"/>
      <c r="GWU392" s="658"/>
      <c r="GWV392" s="658"/>
      <c r="GWW392" s="658"/>
      <c r="GWX392" s="658"/>
      <c r="GWY392" s="658"/>
      <c r="GWZ392" s="658"/>
      <c r="GXA392" s="658"/>
      <c r="GXB392" s="658"/>
      <c r="GXC392" s="658"/>
      <c r="GXD392" s="658"/>
      <c r="GXE392" s="658"/>
      <c r="GXF392" s="658"/>
      <c r="GXG392" s="658"/>
      <c r="GXH392" s="658"/>
      <c r="GXI392" s="658"/>
      <c r="GXJ392" s="658"/>
      <c r="GXK392" s="658"/>
      <c r="GXL392" s="658"/>
      <c r="GXM392" s="658"/>
      <c r="GXN392" s="658"/>
      <c r="GXO392" s="658"/>
      <c r="GXP392" s="658"/>
      <c r="GXQ392" s="658"/>
      <c r="GXR392" s="658"/>
      <c r="GXS392" s="658"/>
      <c r="GXT392" s="658"/>
      <c r="GXU392" s="658"/>
      <c r="GXV392" s="658"/>
      <c r="GXW392" s="658"/>
      <c r="GXX392" s="658"/>
      <c r="GXY392" s="658"/>
      <c r="GXZ392" s="658"/>
      <c r="GYA392" s="658"/>
      <c r="GYB392" s="658"/>
      <c r="GYC392" s="658"/>
      <c r="GYD392" s="658"/>
      <c r="GYE392" s="658"/>
      <c r="GYF392" s="658"/>
      <c r="GYG392" s="658"/>
      <c r="GYH392" s="658"/>
      <c r="GYI392" s="658"/>
      <c r="GYJ392" s="658"/>
      <c r="GYK392" s="658"/>
      <c r="GYL392" s="658"/>
      <c r="GYM392" s="658"/>
      <c r="GYN392" s="658"/>
      <c r="GYO392" s="658"/>
      <c r="GYP392" s="658"/>
      <c r="GYQ392" s="658"/>
      <c r="GYR392" s="658"/>
      <c r="GYS392" s="658"/>
      <c r="GYT392" s="658"/>
      <c r="GYU392" s="658"/>
      <c r="GYV392" s="658"/>
      <c r="GYW392" s="658"/>
      <c r="GYX392" s="658"/>
      <c r="GYY392" s="658"/>
      <c r="GYZ392" s="658"/>
      <c r="GZA392" s="658"/>
      <c r="GZB392" s="658"/>
      <c r="GZC392" s="658"/>
      <c r="GZD392" s="658"/>
      <c r="GZE392" s="658"/>
      <c r="GZF392" s="658"/>
      <c r="GZG392" s="658"/>
      <c r="GZH392" s="658"/>
      <c r="GZI392" s="658"/>
      <c r="GZJ392" s="658"/>
      <c r="GZK392" s="658"/>
      <c r="GZL392" s="658"/>
      <c r="GZM392" s="658"/>
      <c r="GZN392" s="658"/>
      <c r="GZO392" s="658"/>
      <c r="GZP392" s="658"/>
      <c r="GZQ392" s="658"/>
      <c r="GZR392" s="658"/>
      <c r="GZS392" s="658"/>
      <c r="GZT392" s="658"/>
      <c r="GZU392" s="658"/>
      <c r="GZV392" s="658"/>
      <c r="GZW392" s="658"/>
      <c r="GZX392" s="658"/>
      <c r="GZY392" s="658"/>
      <c r="GZZ392" s="658"/>
      <c r="HAA392" s="658"/>
      <c r="HAB392" s="658"/>
      <c r="HAC392" s="658"/>
      <c r="HAD392" s="658"/>
      <c r="HAE392" s="658"/>
      <c r="HAF392" s="658"/>
      <c r="HAG392" s="658"/>
      <c r="HAH392" s="658"/>
      <c r="HAI392" s="658"/>
      <c r="HAJ392" s="658"/>
      <c r="HAK392" s="658"/>
      <c r="HAL392" s="658"/>
      <c r="HAM392" s="658"/>
      <c r="HAN392" s="658"/>
      <c r="HAO392" s="658"/>
      <c r="HAP392" s="658"/>
      <c r="HAQ392" s="658"/>
      <c r="HAR392" s="658"/>
      <c r="HAS392" s="658"/>
      <c r="HAT392" s="658"/>
      <c r="HAU392" s="658"/>
      <c r="HAV392" s="658"/>
      <c r="HAW392" s="658"/>
      <c r="HAX392" s="658"/>
      <c r="HAY392" s="658"/>
      <c r="HAZ392" s="658"/>
      <c r="HBA392" s="658"/>
      <c r="HBB392" s="658"/>
      <c r="HBC392" s="658"/>
      <c r="HBD392" s="658"/>
      <c r="HBE392" s="658"/>
      <c r="HBF392" s="658"/>
      <c r="HBG392" s="658"/>
      <c r="HBH392" s="658"/>
      <c r="HBI392" s="658"/>
      <c r="HBJ392" s="658"/>
      <c r="HBK392" s="658"/>
      <c r="HBL392" s="658"/>
      <c r="HBM392" s="658"/>
      <c r="HBN392" s="658"/>
      <c r="HBO392" s="658"/>
      <c r="HBP392" s="658"/>
      <c r="HBQ392" s="658"/>
      <c r="HBR392" s="658"/>
      <c r="HBS392" s="658"/>
      <c r="HBT392" s="658"/>
      <c r="HBU392" s="658"/>
      <c r="HBV392" s="658"/>
      <c r="HBW392" s="658"/>
      <c r="HBX392" s="658"/>
      <c r="HBY392" s="658"/>
      <c r="HBZ392" s="658"/>
      <c r="HCA392" s="658"/>
      <c r="HCB392" s="658"/>
      <c r="HCC392" s="658"/>
      <c r="HCD392" s="658"/>
      <c r="HCE392" s="658"/>
      <c r="HCF392" s="658"/>
      <c r="HCG392" s="658"/>
      <c r="HCH392" s="658"/>
      <c r="HCI392" s="658"/>
      <c r="HCJ392" s="658"/>
      <c r="HCK392" s="658"/>
      <c r="HCL392" s="658"/>
      <c r="HCM392" s="658"/>
      <c r="HCN392" s="658"/>
      <c r="HCO392" s="658"/>
      <c r="HCP392" s="658"/>
      <c r="HCQ392" s="658"/>
      <c r="HCR392" s="658"/>
      <c r="HCS392" s="658"/>
      <c r="HCT392" s="658"/>
      <c r="HCU392" s="658"/>
      <c r="HCV392" s="658"/>
      <c r="HCW392" s="658"/>
      <c r="HCX392" s="658"/>
      <c r="HCY392" s="658"/>
      <c r="HCZ392" s="658"/>
      <c r="HDA392" s="658"/>
      <c r="HDB392" s="658"/>
      <c r="HDC392" s="658"/>
      <c r="HDD392" s="658"/>
      <c r="HDE392" s="658"/>
      <c r="HDF392" s="658"/>
      <c r="HDG392" s="658"/>
      <c r="HDH392" s="658"/>
      <c r="HDI392" s="658"/>
      <c r="HDJ392" s="658"/>
      <c r="HDK392" s="658"/>
      <c r="HDL392" s="658"/>
      <c r="HDM392" s="658"/>
      <c r="HDN392" s="658"/>
      <c r="HDO392" s="658"/>
      <c r="HDP392" s="658"/>
      <c r="HDQ392" s="658"/>
      <c r="HDR392" s="658"/>
      <c r="HDS392" s="658"/>
      <c r="HDT392" s="658"/>
      <c r="HDU392" s="658"/>
      <c r="HDV392" s="658"/>
      <c r="HDW392" s="658"/>
      <c r="HDX392" s="658"/>
      <c r="HDY392" s="658"/>
      <c r="HDZ392" s="658"/>
      <c r="HEA392" s="658"/>
      <c r="HEB392" s="658"/>
      <c r="HEC392" s="658"/>
      <c r="HED392" s="658"/>
      <c r="HEE392" s="658"/>
      <c r="HEF392" s="658"/>
      <c r="HEG392" s="658"/>
      <c r="HEH392" s="658"/>
      <c r="HEI392" s="658"/>
      <c r="HEJ392" s="658"/>
      <c r="HEK392" s="658"/>
      <c r="HEL392" s="658"/>
      <c r="HEM392" s="658"/>
      <c r="HEN392" s="658"/>
      <c r="HEO392" s="658"/>
      <c r="HEP392" s="658"/>
      <c r="HEQ392" s="658"/>
      <c r="HER392" s="658"/>
      <c r="HES392" s="658"/>
      <c r="HET392" s="658"/>
      <c r="HEU392" s="658"/>
      <c r="HEV392" s="658"/>
      <c r="HEW392" s="658"/>
      <c r="HEX392" s="658"/>
      <c r="HEY392" s="658"/>
      <c r="HEZ392" s="658"/>
      <c r="HFA392" s="658"/>
      <c r="HFB392" s="658"/>
      <c r="HFC392" s="658"/>
      <c r="HFD392" s="658"/>
      <c r="HFE392" s="658"/>
      <c r="HFF392" s="658"/>
      <c r="HFG392" s="658"/>
      <c r="HFH392" s="658"/>
      <c r="HFI392" s="658"/>
      <c r="HFJ392" s="658"/>
      <c r="HFK392" s="658"/>
      <c r="HFL392" s="658"/>
      <c r="HFM392" s="658"/>
      <c r="HFN392" s="658"/>
      <c r="HFO392" s="658"/>
      <c r="HFP392" s="658"/>
      <c r="HFQ392" s="658"/>
      <c r="HFR392" s="658"/>
      <c r="HFS392" s="658"/>
      <c r="HFT392" s="658"/>
      <c r="HFU392" s="658"/>
      <c r="HFV392" s="658"/>
      <c r="HFW392" s="658"/>
      <c r="HFX392" s="658"/>
      <c r="HFY392" s="658"/>
      <c r="HFZ392" s="658"/>
      <c r="HGA392" s="658"/>
      <c r="HGB392" s="658"/>
      <c r="HGC392" s="658"/>
      <c r="HGD392" s="658"/>
      <c r="HGE392" s="658"/>
      <c r="HGF392" s="658"/>
      <c r="HGG392" s="658"/>
      <c r="HGH392" s="658"/>
      <c r="HGI392" s="658"/>
      <c r="HGJ392" s="658"/>
      <c r="HGK392" s="658"/>
      <c r="HGL392" s="658"/>
      <c r="HGM392" s="658"/>
      <c r="HGN392" s="658"/>
      <c r="HGO392" s="658"/>
      <c r="HGP392" s="658"/>
      <c r="HGQ392" s="658"/>
      <c r="HGR392" s="658"/>
      <c r="HGS392" s="658"/>
      <c r="HGT392" s="658"/>
      <c r="HGU392" s="658"/>
      <c r="HGV392" s="658"/>
      <c r="HGW392" s="658"/>
      <c r="HGX392" s="658"/>
      <c r="HGY392" s="658"/>
      <c r="HGZ392" s="658"/>
      <c r="HHA392" s="658"/>
      <c r="HHB392" s="658"/>
      <c r="HHC392" s="658"/>
      <c r="HHD392" s="658"/>
      <c r="HHE392" s="658"/>
      <c r="HHF392" s="658"/>
      <c r="HHG392" s="658"/>
      <c r="HHH392" s="658"/>
      <c r="HHI392" s="658"/>
      <c r="HHJ392" s="658"/>
      <c r="HHK392" s="658"/>
      <c r="HHL392" s="658"/>
      <c r="HHM392" s="658"/>
      <c r="HHN392" s="658"/>
      <c r="HHO392" s="658"/>
      <c r="HHP392" s="658"/>
      <c r="HHQ392" s="658"/>
      <c r="HHR392" s="658"/>
      <c r="HHS392" s="658"/>
      <c r="HHT392" s="658"/>
      <c r="HHU392" s="658"/>
      <c r="HHV392" s="658"/>
      <c r="HHW392" s="658"/>
      <c r="HHX392" s="658"/>
      <c r="HHY392" s="658"/>
      <c r="HHZ392" s="658"/>
      <c r="HIA392" s="658"/>
      <c r="HIB392" s="658"/>
      <c r="HIC392" s="658"/>
      <c r="HID392" s="658"/>
      <c r="HIE392" s="658"/>
      <c r="HIF392" s="658"/>
      <c r="HIG392" s="658"/>
      <c r="HIH392" s="658"/>
      <c r="HII392" s="658"/>
      <c r="HIJ392" s="658"/>
      <c r="HIK392" s="658"/>
      <c r="HIL392" s="658"/>
      <c r="HIM392" s="658"/>
      <c r="HIN392" s="658"/>
      <c r="HIO392" s="658"/>
      <c r="HIP392" s="658"/>
      <c r="HIQ392" s="658"/>
      <c r="HIR392" s="658"/>
      <c r="HIS392" s="658"/>
      <c r="HIT392" s="658"/>
      <c r="HIU392" s="658"/>
      <c r="HIV392" s="658"/>
      <c r="HIW392" s="658"/>
      <c r="HIX392" s="658"/>
      <c r="HIY392" s="658"/>
      <c r="HIZ392" s="658"/>
      <c r="HJA392" s="658"/>
      <c r="HJB392" s="658"/>
      <c r="HJC392" s="658"/>
      <c r="HJD392" s="658"/>
      <c r="HJE392" s="658"/>
      <c r="HJF392" s="658"/>
      <c r="HJG392" s="658"/>
      <c r="HJH392" s="658"/>
      <c r="HJI392" s="658"/>
      <c r="HJJ392" s="658"/>
      <c r="HJK392" s="658"/>
      <c r="HJL392" s="658"/>
      <c r="HJM392" s="658"/>
      <c r="HJN392" s="658"/>
      <c r="HJO392" s="658"/>
      <c r="HJP392" s="658"/>
      <c r="HJQ392" s="658"/>
      <c r="HJR392" s="658"/>
      <c r="HJS392" s="658"/>
      <c r="HJT392" s="658"/>
      <c r="HJU392" s="658"/>
      <c r="HJV392" s="658"/>
      <c r="HJW392" s="658"/>
      <c r="HJX392" s="658"/>
      <c r="HJY392" s="658"/>
      <c r="HJZ392" s="658"/>
      <c r="HKA392" s="658"/>
      <c r="HKB392" s="658"/>
      <c r="HKC392" s="658"/>
      <c r="HKD392" s="658"/>
      <c r="HKE392" s="658"/>
      <c r="HKF392" s="658"/>
      <c r="HKG392" s="658"/>
      <c r="HKH392" s="658"/>
      <c r="HKI392" s="658"/>
      <c r="HKJ392" s="658"/>
      <c r="HKK392" s="658"/>
      <c r="HKL392" s="658"/>
      <c r="HKM392" s="658"/>
      <c r="HKN392" s="658"/>
      <c r="HKO392" s="658"/>
      <c r="HKP392" s="658"/>
      <c r="HKQ392" s="658"/>
      <c r="HKR392" s="658"/>
      <c r="HKS392" s="658"/>
      <c r="HKT392" s="658"/>
      <c r="HKU392" s="658"/>
      <c r="HKV392" s="658"/>
      <c r="HKW392" s="658"/>
      <c r="HKX392" s="658"/>
      <c r="HKY392" s="658"/>
      <c r="HKZ392" s="658"/>
      <c r="HLA392" s="658"/>
      <c r="HLB392" s="658"/>
      <c r="HLC392" s="658"/>
      <c r="HLD392" s="658"/>
      <c r="HLE392" s="658"/>
      <c r="HLF392" s="658"/>
      <c r="HLG392" s="658"/>
      <c r="HLH392" s="658"/>
      <c r="HLI392" s="658"/>
      <c r="HLJ392" s="658"/>
      <c r="HLK392" s="658"/>
      <c r="HLL392" s="658"/>
      <c r="HLM392" s="658"/>
      <c r="HLN392" s="658"/>
      <c r="HLO392" s="658"/>
      <c r="HLP392" s="658"/>
      <c r="HLQ392" s="658"/>
      <c r="HLR392" s="658"/>
      <c r="HLS392" s="658"/>
      <c r="HLT392" s="658"/>
      <c r="HLU392" s="658"/>
      <c r="HLV392" s="658"/>
      <c r="HLW392" s="658"/>
      <c r="HLX392" s="658"/>
      <c r="HLY392" s="658"/>
      <c r="HLZ392" s="658"/>
      <c r="HMA392" s="658"/>
      <c r="HMB392" s="658"/>
      <c r="HMC392" s="658"/>
      <c r="HMD392" s="658"/>
      <c r="HME392" s="658"/>
      <c r="HMF392" s="658"/>
      <c r="HMG392" s="658"/>
      <c r="HMH392" s="658"/>
      <c r="HMI392" s="658"/>
      <c r="HMJ392" s="658"/>
      <c r="HMK392" s="658"/>
      <c r="HML392" s="658"/>
      <c r="HMM392" s="658"/>
      <c r="HMN392" s="658"/>
      <c r="HMO392" s="658"/>
      <c r="HMP392" s="658"/>
      <c r="HMQ392" s="658"/>
      <c r="HMR392" s="658"/>
      <c r="HMS392" s="658"/>
      <c r="HMT392" s="658"/>
      <c r="HMU392" s="658"/>
      <c r="HMV392" s="658"/>
      <c r="HMW392" s="658"/>
      <c r="HMX392" s="658"/>
      <c r="HMY392" s="658"/>
      <c r="HMZ392" s="658"/>
      <c r="HNA392" s="658"/>
      <c r="HNB392" s="658"/>
      <c r="HNC392" s="658"/>
      <c r="HND392" s="658"/>
      <c r="HNE392" s="658"/>
      <c r="HNF392" s="658"/>
      <c r="HNG392" s="658"/>
      <c r="HNH392" s="658"/>
      <c r="HNI392" s="658"/>
      <c r="HNJ392" s="658"/>
      <c r="HNK392" s="658"/>
      <c r="HNL392" s="658"/>
      <c r="HNM392" s="658"/>
      <c r="HNN392" s="658"/>
      <c r="HNO392" s="658"/>
      <c r="HNP392" s="658"/>
      <c r="HNQ392" s="658"/>
      <c r="HNR392" s="658"/>
      <c r="HNS392" s="658"/>
      <c r="HNT392" s="658"/>
      <c r="HNU392" s="658"/>
      <c r="HNV392" s="658"/>
      <c r="HNW392" s="658"/>
      <c r="HNX392" s="658"/>
      <c r="HNY392" s="658"/>
      <c r="HNZ392" s="658"/>
      <c r="HOA392" s="658"/>
      <c r="HOB392" s="658"/>
      <c r="HOC392" s="658"/>
      <c r="HOD392" s="658"/>
      <c r="HOE392" s="658"/>
      <c r="HOF392" s="658"/>
      <c r="HOG392" s="658"/>
      <c r="HOH392" s="658"/>
      <c r="HOI392" s="658"/>
      <c r="HOJ392" s="658"/>
      <c r="HOK392" s="658"/>
      <c r="HOL392" s="658"/>
      <c r="HOM392" s="658"/>
      <c r="HON392" s="658"/>
      <c r="HOO392" s="658"/>
      <c r="HOP392" s="658"/>
      <c r="HOQ392" s="658"/>
      <c r="HOR392" s="658"/>
      <c r="HOS392" s="658"/>
      <c r="HOT392" s="658"/>
      <c r="HOU392" s="658"/>
      <c r="HOV392" s="658"/>
      <c r="HOW392" s="658"/>
      <c r="HOX392" s="658"/>
      <c r="HOY392" s="658"/>
      <c r="HOZ392" s="658"/>
      <c r="HPA392" s="658"/>
      <c r="HPB392" s="658"/>
      <c r="HPC392" s="658"/>
      <c r="HPD392" s="658"/>
      <c r="HPE392" s="658"/>
      <c r="HPF392" s="658"/>
      <c r="HPG392" s="658"/>
      <c r="HPH392" s="658"/>
      <c r="HPI392" s="658"/>
      <c r="HPJ392" s="658"/>
      <c r="HPK392" s="658"/>
      <c r="HPL392" s="658"/>
      <c r="HPM392" s="658"/>
      <c r="HPN392" s="658"/>
      <c r="HPO392" s="658"/>
      <c r="HPP392" s="658"/>
      <c r="HPQ392" s="658"/>
      <c r="HPR392" s="658"/>
      <c r="HPS392" s="658"/>
      <c r="HPT392" s="658"/>
      <c r="HPU392" s="658"/>
      <c r="HPV392" s="658"/>
      <c r="HPW392" s="658"/>
      <c r="HPX392" s="658"/>
      <c r="HPY392" s="658"/>
      <c r="HPZ392" s="658"/>
      <c r="HQA392" s="658"/>
      <c r="HQB392" s="658"/>
      <c r="HQC392" s="658"/>
      <c r="HQD392" s="658"/>
      <c r="HQE392" s="658"/>
      <c r="HQF392" s="658"/>
      <c r="HQG392" s="658"/>
      <c r="HQH392" s="658"/>
      <c r="HQI392" s="658"/>
      <c r="HQJ392" s="658"/>
      <c r="HQK392" s="658"/>
      <c r="HQL392" s="658"/>
      <c r="HQM392" s="658"/>
      <c r="HQN392" s="658"/>
      <c r="HQO392" s="658"/>
      <c r="HQP392" s="658"/>
      <c r="HQQ392" s="658"/>
      <c r="HQR392" s="658"/>
      <c r="HQS392" s="658"/>
      <c r="HQT392" s="658"/>
      <c r="HQU392" s="658"/>
      <c r="HQV392" s="658"/>
      <c r="HQW392" s="658"/>
      <c r="HQX392" s="658"/>
      <c r="HQY392" s="658"/>
      <c r="HQZ392" s="658"/>
      <c r="HRA392" s="658"/>
      <c r="HRB392" s="658"/>
      <c r="HRC392" s="658"/>
      <c r="HRD392" s="658"/>
      <c r="HRE392" s="658"/>
      <c r="HRF392" s="658"/>
      <c r="HRG392" s="658"/>
      <c r="HRH392" s="658"/>
      <c r="HRI392" s="658"/>
      <c r="HRJ392" s="658"/>
      <c r="HRK392" s="658"/>
      <c r="HRL392" s="658"/>
      <c r="HRM392" s="658"/>
      <c r="HRN392" s="658"/>
      <c r="HRO392" s="658"/>
      <c r="HRP392" s="658"/>
      <c r="HRQ392" s="658"/>
      <c r="HRR392" s="658"/>
      <c r="HRS392" s="658"/>
      <c r="HRT392" s="658"/>
      <c r="HRU392" s="658"/>
      <c r="HRV392" s="658"/>
      <c r="HRW392" s="658"/>
      <c r="HRX392" s="658"/>
      <c r="HRY392" s="658"/>
      <c r="HRZ392" s="658"/>
      <c r="HSA392" s="658"/>
      <c r="HSB392" s="658"/>
      <c r="HSC392" s="658"/>
      <c r="HSD392" s="658"/>
      <c r="HSE392" s="658"/>
      <c r="HSF392" s="658"/>
      <c r="HSG392" s="658"/>
      <c r="HSH392" s="658"/>
      <c r="HSI392" s="658"/>
      <c r="HSJ392" s="658"/>
      <c r="HSK392" s="658"/>
      <c r="HSL392" s="658"/>
      <c r="HSM392" s="658"/>
      <c r="HSN392" s="658"/>
      <c r="HSO392" s="658"/>
      <c r="HSP392" s="658"/>
      <c r="HSQ392" s="658"/>
      <c r="HSR392" s="658"/>
      <c r="HSS392" s="658"/>
      <c r="HST392" s="658"/>
      <c r="HSU392" s="658"/>
      <c r="HSV392" s="658"/>
      <c r="HSW392" s="658"/>
      <c r="HSX392" s="658"/>
      <c r="HSY392" s="658"/>
      <c r="HSZ392" s="658"/>
      <c r="HTA392" s="658"/>
      <c r="HTB392" s="658"/>
      <c r="HTC392" s="658"/>
      <c r="HTD392" s="658"/>
      <c r="HTE392" s="658"/>
      <c r="HTF392" s="658"/>
      <c r="HTG392" s="658"/>
      <c r="HTH392" s="658"/>
      <c r="HTI392" s="658"/>
      <c r="HTJ392" s="658"/>
      <c r="HTK392" s="658"/>
      <c r="HTL392" s="658"/>
      <c r="HTM392" s="658"/>
      <c r="HTN392" s="658"/>
      <c r="HTO392" s="658"/>
      <c r="HTP392" s="658"/>
      <c r="HTQ392" s="658"/>
      <c r="HTR392" s="658"/>
      <c r="HTS392" s="658"/>
      <c r="HTT392" s="658"/>
      <c r="HTU392" s="658"/>
      <c r="HTV392" s="658"/>
      <c r="HTW392" s="658"/>
      <c r="HTX392" s="658"/>
      <c r="HTY392" s="658"/>
      <c r="HTZ392" s="658"/>
      <c r="HUA392" s="658"/>
      <c r="HUB392" s="658"/>
      <c r="HUC392" s="658"/>
      <c r="HUD392" s="658"/>
      <c r="HUE392" s="658"/>
      <c r="HUF392" s="658"/>
      <c r="HUG392" s="658"/>
      <c r="HUH392" s="658"/>
      <c r="HUI392" s="658"/>
      <c r="HUJ392" s="658"/>
      <c r="HUK392" s="658"/>
      <c r="HUL392" s="658"/>
      <c r="HUM392" s="658"/>
      <c r="HUN392" s="658"/>
      <c r="HUO392" s="658"/>
      <c r="HUP392" s="658"/>
      <c r="HUQ392" s="658"/>
      <c r="HUR392" s="658"/>
      <c r="HUS392" s="658"/>
      <c r="HUT392" s="658"/>
      <c r="HUU392" s="658"/>
      <c r="HUV392" s="658"/>
      <c r="HUW392" s="658"/>
      <c r="HUX392" s="658"/>
      <c r="HUY392" s="658"/>
      <c r="HUZ392" s="658"/>
      <c r="HVA392" s="658"/>
      <c r="HVB392" s="658"/>
      <c r="HVC392" s="658"/>
      <c r="HVD392" s="658"/>
      <c r="HVE392" s="658"/>
      <c r="HVF392" s="658"/>
      <c r="HVG392" s="658"/>
      <c r="HVH392" s="658"/>
      <c r="HVI392" s="658"/>
      <c r="HVJ392" s="658"/>
      <c r="HVK392" s="658"/>
      <c r="HVL392" s="658"/>
      <c r="HVM392" s="658"/>
      <c r="HVN392" s="658"/>
      <c r="HVO392" s="658"/>
      <c r="HVP392" s="658"/>
      <c r="HVQ392" s="658"/>
      <c r="HVR392" s="658"/>
      <c r="HVS392" s="658"/>
      <c r="HVT392" s="658"/>
      <c r="HVU392" s="658"/>
      <c r="HVV392" s="658"/>
      <c r="HVW392" s="658"/>
      <c r="HVX392" s="658"/>
      <c r="HVY392" s="658"/>
      <c r="HVZ392" s="658"/>
      <c r="HWA392" s="658"/>
      <c r="HWB392" s="658"/>
      <c r="HWC392" s="658"/>
      <c r="HWD392" s="658"/>
      <c r="HWE392" s="658"/>
      <c r="HWF392" s="658"/>
      <c r="HWG392" s="658"/>
      <c r="HWH392" s="658"/>
      <c r="HWI392" s="658"/>
      <c r="HWJ392" s="658"/>
      <c r="HWK392" s="658"/>
      <c r="HWL392" s="658"/>
      <c r="HWM392" s="658"/>
      <c r="HWN392" s="658"/>
      <c r="HWO392" s="658"/>
      <c r="HWP392" s="658"/>
      <c r="HWQ392" s="658"/>
      <c r="HWR392" s="658"/>
      <c r="HWS392" s="658"/>
      <c r="HWT392" s="658"/>
      <c r="HWU392" s="658"/>
      <c r="HWV392" s="658"/>
      <c r="HWW392" s="658"/>
      <c r="HWX392" s="658"/>
      <c r="HWY392" s="658"/>
      <c r="HWZ392" s="658"/>
      <c r="HXA392" s="658"/>
      <c r="HXB392" s="658"/>
      <c r="HXC392" s="658"/>
      <c r="HXD392" s="658"/>
      <c r="HXE392" s="658"/>
      <c r="HXF392" s="658"/>
      <c r="HXG392" s="658"/>
      <c r="HXH392" s="658"/>
      <c r="HXI392" s="658"/>
      <c r="HXJ392" s="658"/>
      <c r="HXK392" s="658"/>
      <c r="HXL392" s="658"/>
      <c r="HXM392" s="658"/>
      <c r="HXN392" s="658"/>
      <c r="HXO392" s="658"/>
      <c r="HXP392" s="658"/>
      <c r="HXQ392" s="658"/>
      <c r="HXR392" s="658"/>
      <c r="HXS392" s="658"/>
      <c r="HXT392" s="658"/>
      <c r="HXU392" s="658"/>
      <c r="HXV392" s="658"/>
      <c r="HXW392" s="658"/>
      <c r="HXX392" s="658"/>
      <c r="HXY392" s="658"/>
      <c r="HXZ392" s="658"/>
      <c r="HYA392" s="658"/>
      <c r="HYB392" s="658"/>
      <c r="HYC392" s="658"/>
      <c r="HYD392" s="658"/>
      <c r="HYE392" s="658"/>
      <c r="HYF392" s="658"/>
      <c r="HYG392" s="658"/>
      <c r="HYH392" s="658"/>
      <c r="HYI392" s="658"/>
      <c r="HYJ392" s="658"/>
      <c r="HYK392" s="658"/>
      <c r="HYL392" s="658"/>
      <c r="HYM392" s="658"/>
      <c r="HYN392" s="658"/>
      <c r="HYO392" s="658"/>
      <c r="HYP392" s="658"/>
      <c r="HYQ392" s="658"/>
      <c r="HYR392" s="658"/>
      <c r="HYS392" s="658"/>
      <c r="HYT392" s="658"/>
      <c r="HYU392" s="658"/>
      <c r="HYV392" s="658"/>
      <c r="HYW392" s="658"/>
      <c r="HYX392" s="658"/>
      <c r="HYY392" s="658"/>
      <c r="HYZ392" s="658"/>
      <c r="HZA392" s="658"/>
      <c r="HZB392" s="658"/>
      <c r="HZC392" s="658"/>
      <c r="HZD392" s="658"/>
      <c r="HZE392" s="658"/>
      <c r="HZF392" s="658"/>
      <c r="HZG392" s="658"/>
      <c r="HZH392" s="658"/>
      <c r="HZI392" s="658"/>
      <c r="HZJ392" s="658"/>
      <c r="HZK392" s="658"/>
      <c r="HZL392" s="658"/>
      <c r="HZM392" s="658"/>
      <c r="HZN392" s="658"/>
      <c r="HZO392" s="658"/>
      <c r="HZP392" s="658"/>
      <c r="HZQ392" s="658"/>
      <c r="HZR392" s="658"/>
      <c r="HZS392" s="658"/>
      <c r="HZT392" s="658"/>
      <c r="HZU392" s="658"/>
      <c r="HZV392" s="658"/>
      <c r="HZW392" s="658"/>
      <c r="HZX392" s="658"/>
      <c r="HZY392" s="658"/>
      <c r="HZZ392" s="658"/>
      <c r="IAA392" s="658"/>
      <c r="IAB392" s="658"/>
      <c r="IAC392" s="658"/>
      <c r="IAD392" s="658"/>
      <c r="IAE392" s="658"/>
      <c r="IAF392" s="658"/>
      <c r="IAG392" s="658"/>
      <c r="IAH392" s="658"/>
      <c r="IAI392" s="658"/>
      <c r="IAJ392" s="658"/>
      <c r="IAK392" s="658"/>
      <c r="IAL392" s="658"/>
      <c r="IAM392" s="658"/>
      <c r="IAN392" s="658"/>
      <c r="IAO392" s="658"/>
      <c r="IAP392" s="658"/>
      <c r="IAQ392" s="658"/>
      <c r="IAR392" s="658"/>
      <c r="IAS392" s="658"/>
      <c r="IAT392" s="658"/>
      <c r="IAU392" s="658"/>
      <c r="IAV392" s="658"/>
      <c r="IAW392" s="658"/>
      <c r="IAX392" s="658"/>
      <c r="IAY392" s="658"/>
      <c r="IAZ392" s="658"/>
      <c r="IBA392" s="658"/>
      <c r="IBB392" s="658"/>
      <c r="IBC392" s="658"/>
      <c r="IBD392" s="658"/>
      <c r="IBE392" s="658"/>
      <c r="IBF392" s="658"/>
      <c r="IBG392" s="658"/>
      <c r="IBH392" s="658"/>
      <c r="IBI392" s="658"/>
      <c r="IBJ392" s="658"/>
      <c r="IBK392" s="658"/>
      <c r="IBL392" s="658"/>
      <c r="IBM392" s="658"/>
      <c r="IBN392" s="658"/>
      <c r="IBO392" s="658"/>
      <c r="IBP392" s="658"/>
      <c r="IBQ392" s="658"/>
      <c r="IBR392" s="658"/>
      <c r="IBS392" s="658"/>
      <c r="IBT392" s="658"/>
      <c r="IBU392" s="658"/>
      <c r="IBV392" s="658"/>
      <c r="IBW392" s="658"/>
      <c r="IBX392" s="658"/>
      <c r="IBY392" s="658"/>
      <c r="IBZ392" s="658"/>
      <c r="ICA392" s="658"/>
      <c r="ICB392" s="658"/>
      <c r="ICC392" s="658"/>
      <c r="ICD392" s="658"/>
      <c r="ICE392" s="658"/>
      <c r="ICF392" s="658"/>
      <c r="ICG392" s="658"/>
      <c r="ICH392" s="658"/>
      <c r="ICI392" s="658"/>
      <c r="ICJ392" s="658"/>
      <c r="ICK392" s="658"/>
      <c r="ICL392" s="658"/>
      <c r="ICM392" s="658"/>
      <c r="ICN392" s="658"/>
      <c r="ICO392" s="658"/>
      <c r="ICP392" s="658"/>
      <c r="ICQ392" s="658"/>
      <c r="ICR392" s="658"/>
      <c r="ICS392" s="658"/>
      <c r="ICT392" s="658"/>
      <c r="ICU392" s="658"/>
      <c r="ICV392" s="658"/>
      <c r="ICW392" s="658"/>
      <c r="ICX392" s="658"/>
      <c r="ICY392" s="658"/>
      <c r="ICZ392" s="658"/>
      <c r="IDA392" s="658"/>
      <c r="IDB392" s="658"/>
      <c r="IDC392" s="658"/>
      <c r="IDD392" s="658"/>
      <c r="IDE392" s="658"/>
      <c r="IDF392" s="658"/>
      <c r="IDG392" s="658"/>
      <c r="IDH392" s="658"/>
      <c r="IDI392" s="658"/>
      <c r="IDJ392" s="658"/>
      <c r="IDK392" s="658"/>
      <c r="IDL392" s="658"/>
      <c r="IDM392" s="658"/>
      <c r="IDN392" s="658"/>
      <c r="IDO392" s="658"/>
      <c r="IDP392" s="658"/>
      <c r="IDQ392" s="658"/>
      <c r="IDR392" s="658"/>
      <c r="IDS392" s="658"/>
      <c r="IDT392" s="658"/>
      <c r="IDU392" s="658"/>
      <c r="IDV392" s="658"/>
      <c r="IDW392" s="658"/>
      <c r="IDX392" s="658"/>
      <c r="IDY392" s="658"/>
      <c r="IDZ392" s="658"/>
      <c r="IEA392" s="658"/>
      <c r="IEB392" s="658"/>
      <c r="IEC392" s="658"/>
      <c r="IED392" s="658"/>
      <c r="IEE392" s="658"/>
      <c r="IEF392" s="658"/>
      <c r="IEG392" s="658"/>
      <c r="IEH392" s="658"/>
      <c r="IEI392" s="658"/>
      <c r="IEJ392" s="658"/>
      <c r="IEK392" s="658"/>
      <c r="IEL392" s="658"/>
      <c r="IEM392" s="658"/>
      <c r="IEN392" s="658"/>
      <c r="IEO392" s="658"/>
      <c r="IEP392" s="658"/>
      <c r="IEQ392" s="658"/>
      <c r="IER392" s="658"/>
      <c r="IES392" s="658"/>
      <c r="IET392" s="658"/>
      <c r="IEU392" s="658"/>
      <c r="IEV392" s="658"/>
      <c r="IEW392" s="658"/>
      <c r="IEX392" s="658"/>
      <c r="IEY392" s="658"/>
      <c r="IEZ392" s="658"/>
      <c r="IFA392" s="658"/>
      <c r="IFB392" s="658"/>
      <c r="IFC392" s="658"/>
      <c r="IFD392" s="658"/>
      <c r="IFE392" s="658"/>
      <c r="IFF392" s="658"/>
      <c r="IFG392" s="658"/>
      <c r="IFH392" s="658"/>
      <c r="IFI392" s="658"/>
      <c r="IFJ392" s="658"/>
      <c r="IFK392" s="658"/>
      <c r="IFL392" s="658"/>
      <c r="IFM392" s="658"/>
      <c r="IFN392" s="658"/>
      <c r="IFO392" s="658"/>
      <c r="IFP392" s="658"/>
      <c r="IFQ392" s="658"/>
      <c r="IFR392" s="658"/>
      <c r="IFS392" s="658"/>
      <c r="IFT392" s="658"/>
      <c r="IFU392" s="658"/>
      <c r="IFV392" s="658"/>
      <c r="IFW392" s="658"/>
      <c r="IFX392" s="658"/>
      <c r="IFY392" s="658"/>
      <c r="IFZ392" s="658"/>
      <c r="IGA392" s="658"/>
      <c r="IGB392" s="658"/>
      <c r="IGC392" s="658"/>
      <c r="IGD392" s="658"/>
      <c r="IGE392" s="658"/>
      <c r="IGF392" s="658"/>
      <c r="IGG392" s="658"/>
      <c r="IGH392" s="658"/>
      <c r="IGI392" s="658"/>
      <c r="IGJ392" s="658"/>
      <c r="IGK392" s="658"/>
      <c r="IGL392" s="658"/>
      <c r="IGM392" s="658"/>
      <c r="IGN392" s="658"/>
      <c r="IGO392" s="658"/>
      <c r="IGP392" s="658"/>
      <c r="IGQ392" s="658"/>
      <c r="IGR392" s="658"/>
      <c r="IGS392" s="658"/>
      <c r="IGT392" s="658"/>
      <c r="IGU392" s="658"/>
      <c r="IGV392" s="658"/>
      <c r="IGW392" s="658"/>
      <c r="IGX392" s="658"/>
      <c r="IGY392" s="658"/>
      <c r="IGZ392" s="658"/>
      <c r="IHA392" s="658"/>
      <c r="IHB392" s="658"/>
      <c r="IHC392" s="658"/>
      <c r="IHD392" s="658"/>
      <c r="IHE392" s="658"/>
      <c r="IHF392" s="658"/>
      <c r="IHG392" s="658"/>
      <c r="IHH392" s="658"/>
      <c r="IHI392" s="658"/>
      <c r="IHJ392" s="658"/>
      <c r="IHK392" s="658"/>
      <c r="IHL392" s="658"/>
      <c r="IHM392" s="658"/>
      <c r="IHN392" s="658"/>
      <c r="IHO392" s="658"/>
      <c r="IHP392" s="658"/>
      <c r="IHQ392" s="658"/>
      <c r="IHR392" s="658"/>
      <c r="IHS392" s="658"/>
      <c r="IHT392" s="658"/>
      <c r="IHU392" s="658"/>
      <c r="IHV392" s="658"/>
      <c r="IHW392" s="658"/>
      <c r="IHX392" s="658"/>
      <c r="IHY392" s="658"/>
      <c r="IHZ392" s="658"/>
      <c r="IIA392" s="658"/>
      <c r="IIB392" s="658"/>
      <c r="IIC392" s="658"/>
      <c r="IID392" s="658"/>
      <c r="IIE392" s="658"/>
      <c r="IIF392" s="658"/>
      <c r="IIG392" s="658"/>
      <c r="IIH392" s="658"/>
      <c r="III392" s="658"/>
      <c r="IIJ392" s="658"/>
      <c r="IIK392" s="658"/>
      <c r="IIL392" s="658"/>
      <c r="IIM392" s="658"/>
      <c r="IIN392" s="658"/>
      <c r="IIO392" s="658"/>
      <c r="IIP392" s="658"/>
      <c r="IIQ392" s="658"/>
      <c r="IIR392" s="658"/>
      <c r="IIS392" s="658"/>
      <c r="IIT392" s="658"/>
      <c r="IIU392" s="658"/>
      <c r="IIV392" s="658"/>
      <c r="IIW392" s="658"/>
      <c r="IIX392" s="658"/>
      <c r="IIY392" s="658"/>
      <c r="IIZ392" s="658"/>
      <c r="IJA392" s="658"/>
      <c r="IJB392" s="658"/>
      <c r="IJC392" s="658"/>
      <c r="IJD392" s="658"/>
      <c r="IJE392" s="658"/>
      <c r="IJF392" s="658"/>
      <c r="IJG392" s="658"/>
      <c r="IJH392" s="658"/>
      <c r="IJI392" s="658"/>
      <c r="IJJ392" s="658"/>
      <c r="IJK392" s="658"/>
      <c r="IJL392" s="658"/>
      <c r="IJM392" s="658"/>
      <c r="IJN392" s="658"/>
      <c r="IJO392" s="658"/>
      <c r="IJP392" s="658"/>
      <c r="IJQ392" s="658"/>
      <c r="IJR392" s="658"/>
      <c r="IJS392" s="658"/>
      <c r="IJT392" s="658"/>
      <c r="IJU392" s="658"/>
      <c r="IJV392" s="658"/>
      <c r="IJW392" s="658"/>
      <c r="IJX392" s="658"/>
      <c r="IJY392" s="658"/>
      <c r="IJZ392" s="658"/>
      <c r="IKA392" s="658"/>
      <c r="IKB392" s="658"/>
      <c r="IKC392" s="658"/>
      <c r="IKD392" s="658"/>
      <c r="IKE392" s="658"/>
      <c r="IKF392" s="658"/>
      <c r="IKG392" s="658"/>
      <c r="IKH392" s="658"/>
      <c r="IKI392" s="658"/>
      <c r="IKJ392" s="658"/>
      <c r="IKK392" s="658"/>
      <c r="IKL392" s="658"/>
      <c r="IKM392" s="658"/>
      <c r="IKN392" s="658"/>
      <c r="IKO392" s="658"/>
      <c r="IKP392" s="658"/>
      <c r="IKQ392" s="658"/>
      <c r="IKR392" s="658"/>
      <c r="IKS392" s="658"/>
      <c r="IKT392" s="658"/>
      <c r="IKU392" s="658"/>
      <c r="IKV392" s="658"/>
      <c r="IKW392" s="658"/>
      <c r="IKX392" s="658"/>
      <c r="IKY392" s="658"/>
      <c r="IKZ392" s="658"/>
      <c r="ILA392" s="658"/>
      <c r="ILB392" s="658"/>
      <c r="ILC392" s="658"/>
      <c r="ILD392" s="658"/>
      <c r="ILE392" s="658"/>
      <c r="ILF392" s="658"/>
      <c r="ILG392" s="658"/>
      <c r="ILH392" s="658"/>
      <c r="ILI392" s="658"/>
      <c r="ILJ392" s="658"/>
      <c r="ILK392" s="658"/>
      <c r="ILL392" s="658"/>
      <c r="ILM392" s="658"/>
      <c r="ILN392" s="658"/>
      <c r="ILO392" s="658"/>
      <c r="ILP392" s="658"/>
      <c r="ILQ392" s="658"/>
      <c r="ILR392" s="658"/>
      <c r="ILS392" s="658"/>
      <c r="ILT392" s="658"/>
      <c r="ILU392" s="658"/>
      <c r="ILV392" s="658"/>
      <c r="ILW392" s="658"/>
      <c r="ILX392" s="658"/>
      <c r="ILY392" s="658"/>
      <c r="ILZ392" s="658"/>
      <c r="IMA392" s="658"/>
      <c r="IMB392" s="658"/>
      <c r="IMC392" s="658"/>
      <c r="IMD392" s="658"/>
      <c r="IME392" s="658"/>
      <c r="IMF392" s="658"/>
      <c r="IMG392" s="658"/>
      <c r="IMH392" s="658"/>
      <c r="IMI392" s="658"/>
      <c r="IMJ392" s="658"/>
      <c r="IMK392" s="658"/>
      <c r="IML392" s="658"/>
      <c r="IMM392" s="658"/>
      <c r="IMN392" s="658"/>
      <c r="IMO392" s="658"/>
      <c r="IMP392" s="658"/>
      <c r="IMQ392" s="658"/>
      <c r="IMR392" s="658"/>
      <c r="IMS392" s="658"/>
      <c r="IMT392" s="658"/>
      <c r="IMU392" s="658"/>
      <c r="IMV392" s="658"/>
      <c r="IMW392" s="658"/>
      <c r="IMX392" s="658"/>
      <c r="IMY392" s="658"/>
      <c r="IMZ392" s="658"/>
      <c r="INA392" s="658"/>
      <c r="INB392" s="658"/>
      <c r="INC392" s="658"/>
      <c r="IND392" s="658"/>
      <c r="INE392" s="658"/>
      <c r="INF392" s="658"/>
      <c r="ING392" s="658"/>
      <c r="INH392" s="658"/>
      <c r="INI392" s="658"/>
      <c r="INJ392" s="658"/>
      <c r="INK392" s="658"/>
      <c r="INL392" s="658"/>
      <c r="INM392" s="658"/>
      <c r="INN392" s="658"/>
      <c r="INO392" s="658"/>
      <c r="INP392" s="658"/>
      <c r="INQ392" s="658"/>
      <c r="INR392" s="658"/>
      <c r="INS392" s="658"/>
      <c r="INT392" s="658"/>
      <c r="INU392" s="658"/>
      <c r="INV392" s="658"/>
      <c r="INW392" s="658"/>
      <c r="INX392" s="658"/>
      <c r="INY392" s="658"/>
      <c r="INZ392" s="658"/>
      <c r="IOA392" s="658"/>
      <c r="IOB392" s="658"/>
      <c r="IOC392" s="658"/>
      <c r="IOD392" s="658"/>
      <c r="IOE392" s="658"/>
      <c r="IOF392" s="658"/>
      <c r="IOG392" s="658"/>
      <c r="IOH392" s="658"/>
      <c r="IOI392" s="658"/>
      <c r="IOJ392" s="658"/>
      <c r="IOK392" s="658"/>
      <c r="IOL392" s="658"/>
      <c r="IOM392" s="658"/>
      <c r="ION392" s="658"/>
      <c r="IOO392" s="658"/>
      <c r="IOP392" s="658"/>
      <c r="IOQ392" s="658"/>
      <c r="IOR392" s="658"/>
      <c r="IOS392" s="658"/>
      <c r="IOT392" s="658"/>
      <c r="IOU392" s="658"/>
      <c r="IOV392" s="658"/>
      <c r="IOW392" s="658"/>
      <c r="IOX392" s="658"/>
      <c r="IOY392" s="658"/>
      <c r="IOZ392" s="658"/>
      <c r="IPA392" s="658"/>
      <c r="IPB392" s="658"/>
      <c r="IPC392" s="658"/>
      <c r="IPD392" s="658"/>
      <c r="IPE392" s="658"/>
      <c r="IPF392" s="658"/>
      <c r="IPG392" s="658"/>
      <c r="IPH392" s="658"/>
      <c r="IPI392" s="658"/>
      <c r="IPJ392" s="658"/>
      <c r="IPK392" s="658"/>
      <c r="IPL392" s="658"/>
      <c r="IPM392" s="658"/>
      <c r="IPN392" s="658"/>
      <c r="IPO392" s="658"/>
      <c r="IPP392" s="658"/>
      <c r="IPQ392" s="658"/>
      <c r="IPR392" s="658"/>
      <c r="IPS392" s="658"/>
      <c r="IPT392" s="658"/>
      <c r="IPU392" s="658"/>
      <c r="IPV392" s="658"/>
      <c r="IPW392" s="658"/>
      <c r="IPX392" s="658"/>
      <c r="IPY392" s="658"/>
      <c r="IPZ392" s="658"/>
      <c r="IQA392" s="658"/>
      <c r="IQB392" s="658"/>
      <c r="IQC392" s="658"/>
      <c r="IQD392" s="658"/>
      <c r="IQE392" s="658"/>
      <c r="IQF392" s="658"/>
      <c r="IQG392" s="658"/>
      <c r="IQH392" s="658"/>
      <c r="IQI392" s="658"/>
      <c r="IQJ392" s="658"/>
      <c r="IQK392" s="658"/>
      <c r="IQL392" s="658"/>
      <c r="IQM392" s="658"/>
      <c r="IQN392" s="658"/>
      <c r="IQO392" s="658"/>
      <c r="IQP392" s="658"/>
      <c r="IQQ392" s="658"/>
      <c r="IQR392" s="658"/>
      <c r="IQS392" s="658"/>
      <c r="IQT392" s="658"/>
      <c r="IQU392" s="658"/>
      <c r="IQV392" s="658"/>
      <c r="IQW392" s="658"/>
      <c r="IQX392" s="658"/>
      <c r="IQY392" s="658"/>
      <c r="IQZ392" s="658"/>
      <c r="IRA392" s="658"/>
      <c r="IRB392" s="658"/>
      <c r="IRC392" s="658"/>
      <c r="IRD392" s="658"/>
      <c r="IRE392" s="658"/>
      <c r="IRF392" s="658"/>
      <c r="IRG392" s="658"/>
      <c r="IRH392" s="658"/>
      <c r="IRI392" s="658"/>
      <c r="IRJ392" s="658"/>
      <c r="IRK392" s="658"/>
      <c r="IRL392" s="658"/>
      <c r="IRM392" s="658"/>
      <c r="IRN392" s="658"/>
      <c r="IRO392" s="658"/>
      <c r="IRP392" s="658"/>
      <c r="IRQ392" s="658"/>
      <c r="IRR392" s="658"/>
      <c r="IRS392" s="658"/>
      <c r="IRT392" s="658"/>
      <c r="IRU392" s="658"/>
      <c r="IRV392" s="658"/>
      <c r="IRW392" s="658"/>
      <c r="IRX392" s="658"/>
      <c r="IRY392" s="658"/>
      <c r="IRZ392" s="658"/>
      <c r="ISA392" s="658"/>
      <c r="ISB392" s="658"/>
      <c r="ISC392" s="658"/>
      <c r="ISD392" s="658"/>
      <c r="ISE392" s="658"/>
      <c r="ISF392" s="658"/>
      <c r="ISG392" s="658"/>
      <c r="ISH392" s="658"/>
      <c r="ISI392" s="658"/>
      <c r="ISJ392" s="658"/>
      <c r="ISK392" s="658"/>
      <c r="ISL392" s="658"/>
      <c r="ISM392" s="658"/>
      <c r="ISN392" s="658"/>
      <c r="ISO392" s="658"/>
      <c r="ISP392" s="658"/>
      <c r="ISQ392" s="658"/>
      <c r="ISR392" s="658"/>
      <c r="ISS392" s="658"/>
      <c r="IST392" s="658"/>
      <c r="ISU392" s="658"/>
      <c r="ISV392" s="658"/>
      <c r="ISW392" s="658"/>
      <c r="ISX392" s="658"/>
      <c r="ISY392" s="658"/>
      <c r="ISZ392" s="658"/>
      <c r="ITA392" s="658"/>
      <c r="ITB392" s="658"/>
      <c r="ITC392" s="658"/>
      <c r="ITD392" s="658"/>
      <c r="ITE392" s="658"/>
      <c r="ITF392" s="658"/>
      <c r="ITG392" s="658"/>
      <c r="ITH392" s="658"/>
      <c r="ITI392" s="658"/>
      <c r="ITJ392" s="658"/>
      <c r="ITK392" s="658"/>
      <c r="ITL392" s="658"/>
      <c r="ITM392" s="658"/>
      <c r="ITN392" s="658"/>
      <c r="ITO392" s="658"/>
      <c r="ITP392" s="658"/>
      <c r="ITQ392" s="658"/>
      <c r="ITR392" s="658"/>
      <c r="ITS392" s="658"/>
      <c r="ITT392" s="658"/>
      <c r="ITU392" s="658"/>
      <c r="ITV392" s="658"/>
      <c r="ITW392" s="658"/>
      <c r="ITX392" s="658"/>
      <c r="ITY392" s="658"/>
      <c r="ITZ392" s="658"/>
      <c r="IUA392" s="658"/>
      <c r="IUB392" s="658"/>
      <c r="IUC392" s="658"/>
      <c r="IUD392" s="658"/>
      <c r="IUE392" s="658"/>
      <c r="IUF392" s="658"/>
      <c r="IUG392" s="658"/>
      <c r="IUH392" s="658"/>
      <c r="IUI392" s="658"/>
      <c r="IUJ392" s="658"/>
      <c r="IUK392" s="658"/>
      <c r="IUL392" s="658"/>
      <c r="IUM392" s="658"/>
      <c r="IUN392" s="658"/>
      <c r="IUO392" s="658"/>
      <c r="IUP392" s="658"/>
      <c r="IUQ392" s="658"/>
      <c r="IUR392" s="658"/>
      <c r="IUS392" s="658"/>
      <c r="IUT392" s="658"/>
      <c r="IUU392" s="658"/>
      <c r="IUV392" s="658"/>
      <c r="IUW392" s="658"/>
      <c r="IUX392" s="658"/>
      <c r="IUY392" s="658"/>
      <c r="IUZ392" s="658"/>
      <c r="IVA392" s="658"/>
      <c r="IVB392" s="658"/>
      <c r="IVC392" s="658"/>
      <c r="IVD392" s="658"/>
      <c r="IVE392" s="658"/>
      <c r="IVF392" s="658"/>
      <c r="IVG392" s="658"/>
      <c r="IVH392" s="658"/>
      <c r="IVI392" s="658"/>
      <c r="IVJ392" s="658"/>
      <c r="IVK392" s="658"/>
      <c r="IVL392" s="658"/>
      <c r="IVM392" s="658"/>
      <c r="IVN392" s="658"/>
      <c r="IVO392" s="658"/>
      <c r="IVP392" s="658"/>
      <c r="IVQ392" s="658"/>
      <c r="IVR392" s="658"/>
      <c r="IVS392" s="658"/>
      <c r="IVT392" s="658"/>
      <c r="IVU392" s="658"/>
      <c r="IVV392" s="658"/>
      <c r="IVW392" s="658"/>
      <c r="IVX392" s="658"/>
      <c r="IVY392" s="658"/>
      <c r="IVZ392" s="658"/>
      <c r="IWA392" s="658"/>
      <c r="IWB392" s="658"/>
      <c r="IWC392" s="658"/>
      <c r="IWD392" s="658"/>
      <c r="IWE392" s="658"/>
      <c r="IWF392" s="658"/>
      <c r="IWG392" s="658"/>
      <c r="IWH392" s="658"/>
      <c r="IWI392" s="658"/>
      <c r="IWJ392" s="658"/>
      <c r="IWK392" s="658"/>
      <c r="IWL392" s="658"/>
      <c r="IWM392" s="658"/>
      <c r="IWN392" s="658"/>
      <c r="IWO392" s="658"/>
      <c r="IWP392" s="658"/>
      <c r="IWQ392" s="658"/>
      <c r="IWR392" s="658"/>
      <c r="IWS392" s="658"/>
      <c r="IWT392" s="658"/>
      <c r="IWU392" s="658"/>
      <c r="IWV392" s="658"/>
      <c r="IWW392" s="658"/>
      <c r="IWX392" s="658"/>
      <c r="IWY392" s="658"/>
      <c r="IWZ392" s="658"/>
      <c r="IXA392" s="658"/>
      <c r="IXB392" s="658"/>
      <c r="IXC392" s="658"/>
      <c r="IXD392" s="658"/>
      <c r="IXE392" s="658"/>
      <c r="IXF392" s="658"/>
      <c r="IXG392" s="658"/>
      <c r="IXH392" s="658"/>
      <c r="IXI392" s="658"/>
      <c r="IXJ392" s="658"/>
      <c r="IXK392" s="658"/>
      <c r="IXL392" s="658"/>
      <c r="IXM392" s="658"/>
      <c r="IXN392" s="658"/>
      <c r="IXO392" s="658"/>
      <c r="IXP392" s="658"/>
      <c r="IXQ392" s="658"/>
      <c r="IXR392" s="658"/>
      <c r="IXS392" s="658"/>
      <c r="IXT392" s="658"/>
      <c r="IXU392" s="658"/>
      <c r="IXV392" s="658"/>
      <c r="IXW392" s="658"/>
      <c r="IXX392" s="658"/>
      <c r="IXY392" s="658"/>
      <c r="IXZ392" s="658"/>
      <c r="IYA392" s="658"/>
      <c r="IYB392" s="658"/>
      <c r="IYC392" s="658"/>
      <c r="IYD392" s="658"/>
      <c r="IYE392" s="658"/>
      <c r="IYF392" s="658"/>
      <c r="IYG392" s="658"/>
      <c r="IYH392" s="658"/>
      <c r="IYI392" s="658"/>
      <c r="IYJ392" s="658"/>
      <c r="IYK392" s="658"/>
      <c r="IYL392" s="658"/>
      <c r="IYM392" s="658"/>
      <c r="IYN392" s="658"/>
      <c r="IYO392" s="658"/>
      <c r="IYP392" s="658"/>
      <c r="IYQ392" s="658"/>
      <c r="IYR392" s="658"/>
      <c r="IYS392" s="658"/>
      <c r="IYT392" s="658"/>
      <c r="IYU392" s="658"/>
      <c r="IYV392" s="658"/>
      <c r="IYW392" s="658"/>
      <c r="IYX392" s="658"/>
      <c r="IYY392" s="658"/>
      <c r="IYZ392" s="658"/>
      <c r="IZA392" s="658"/>
      <c r="IZB392" s="658"/>
      <c r="IZC392" s="658"/>
      <c r="IZD392" s="658"/>
      <c r="IZE392" s="658"/>
      <c r="IZF392" s="658"/>
      <c r="IZG392" s="658"/>
      <c r="IZH392" s="658"/>
      <c r="IZI392" s="658"/>
      <c r="IZJ392" s="658"/>
      <c r="IZK392" s="658"/>
      <c r="IZL392" s="658"/>
      <c r="IZM392" s="658"/>
      <c r="IZN392" s="658"/>
      <c r="IZO392" s="658"/>
      <c r="IZP392" s="658"/>
      <c r="IZQ392" s="658"/>
      <c r="IZR392" s="658"/>
      <c r="IZS392" s="658"/>
      <c r="IZT392" s="658"/>
      <c r="IZU392" s="658"/>
      <c r="IZV392" s="658"/>
      <c r="IZW392" s="658"/>
      <c r="IZX392" s="658"/>
      <c r="IZY392" s="658"/>
      <c r="IZZ392" s="658"/>
      <c r="JAA392" s="658"/>
      <c r="JAB392" s="658"/>
      <c r="JAC392" s="658"/>
      <c r="JAD392" s="658"/>
      <c r="JAE392" s="658"/>
      <c r="JAF392" s="658"/>
      <c r="JAG392" s="658"/>
      <c r="JAH392" s="658"/>
      <c r="JAI392" s="658"/>
      <c r="JAJ392" s="658"/>
      <c r="JAK392" s="658"/>
      <c r="JAL392" s="658"/>
      <c r="JAM392" s="658"/>
      <c r="JAN392" s="658"/>
      <c r="JAO392" s="658"/>
      <c r="JAP392" s="658"/>
      <c r="JAQ392" s="658"/>
      <c r="JAR392" s="658"/>
      <c r="JAS392" s="658"/>
      <c r="JAT392" s="658"/>
      <c r="JAU392" s="658"/>
      <c r="JAV392" s="658"/>
      <c r="JAW392" s="658"/>
      <c r="JAX392" s="658"/>
      <c r="JAY392" s="658"/>
      <c r="JAZ392" s="658"/>
      <c r="JBA392" s="658"/>
      <c r="JBB392" s="658"/>
      <c r="JBC392" s="658"/>
      <c r="JBD392" s="658"/>
      <c r="JBE392" s="658"/>
      <c r="JBF392" s="658"/>
      <c r="JBG392" s="658"/>
      <c r="JBH392" s="658"/>
      <c r="JBI392" s="658"/>
      <c r="JBJ392" s="658"/>
      <c r="JBK392" s="658"/>
      <c r="JBL392" s="658"/>
      <c r="JBM392" s="658"/>
      <c r="JBN392" s="658"/>
      <c r="JBO392" s="658"/>
      <c r="JBP392" s="658"/>
      <c r="JBQ392" s="658"/>
      <c r="JBR392" s="658"/>
      <c r="JBS392" s="658"/>
      <c r="JBT392" s="658"/>
      <c r="JBU392" s="658"/>
      <c r="JBV392" s="658"/>
      <c r="JBW392" s="658"/>
      <c r="JBX392" s="658"/>
      <c r="JBY392" s="658"/>
      <c r="JBZ392" s="658"/>
      <c r="JCA392" s="658"/>
      <c r="JCB392" s="658"/>
      <c r="JCC392" s="658"/>
      <c r="JCD392" s="658"/>
      <c r="JCE392" s="658"/>
      <c r="JCF392" s="658"/>
      <c r="JCG392" s="658"/>
      <c r="JCH392" s="658"/>
      <c r="JCI392" s="658"/>
      <c r="JCJ392" s="658"/>
      <c r="JCK392" s="658"/>
      <c r="JCL392" s="658"/>
      <c r="JCM392" s="658"/>
      <c r="JCN392" s="658"/>
      <c r="JCO392" s="658"/>
      <c r="JCP392" s="658"/>
      <c r="JCQ392" s="658"/>
      <c r="JCR392" s="658"/>
      <c r="JCS392" s="658"/>
      <c r="JCT392" s="658"/>
      <c r="JCU392" s="658"/>
      <c r="JCV392" s="658"/>
      <c r="JCW392" s="658"/>
      <c r="JCX392" s="658"/>
      <c r="JCY392" s="658"/>
      <c r="JCZ392" s="658"/>
      <c r="JDA392" s="658"/>
      <c r="JDB392" s="658"/>
      <c r="JDC392" s="658"/>
      <c r="JDD392" s="658"/>
      <c r="JDE392" s="658"/>
      <c r="JDF392" s="658"/>
      <c r="JDG392" s="658"/>
      <c r="JDH392" s="658"/>
      <c r="JDI392" s="658"/>
      <c r="JDJ392" s="658"/>
      <c r="JDK392" s="658"/>
      <c r="JDL392" s="658"/>
      <c r="JDM392" s="658"/>
      <c r="JDN392" s="658"/>
      <c r="JDO392" s="658"/>
      <c r="JDP392" s="658"/>
      <c r="JDQ392" s="658"/>
      <c r="JDR392" s="658"/>
      <c r="JDS392" s="658"/>
      <c r="JDT392" s="658"/>
      <c r="JDU392" s="658"/>
      <c r="JDV392" s="658"/>
      <c r="JDW392" s="658"/>
      <c r="JDX392" s="658"/>
      <c r="JDY392" s="658"/>
      <c r="JDZ392" s="658"/>
      <c r="JEA392" s="658"/>
      <c r="JEB392" s="658"/>
      <c r="JEC392" s="658"/>
      <c r="JED392" s="658"/>
      <c r="JEE392" s="658"/>
      <c r="JEF392" s="658"/>
      <c r="JEG392" s="658"/>
      <c r="JEH392" s="658"/>
      <c r="JEI392" s="658"/>
      <c r="JEJ392" s="658"/>
      <c r="JEK392" s="658"/>
      <c r="JEL392" s="658"/>
      <c r="JEM392" s="658"/>
      <c r="JEN392" s="658"/>
      <c r="JEO392" s="658"/>
      <c r="JEP392" s="658"/>
      <c r="JEQ392" s="658"/>
      <c r="JER392" s="658"/>
      <c r="JES392" s="658"/>
      <c r="JET392" s="658"/>
      <c r="JEU392" s="658"/>
      <c r="JEV392" s="658"/>
      <c r="JEW392" s="658"/>
      <c r="JEX392" s="658"/>
      <c r="JEY392" s="658"/>
      <c r="JEZ392" s="658"/>
      <c r="JFA392" s="658"/>
      <c r="JFB392" s="658"/>
      <c r="JFC392" s="658"/>
      <c r="JFD392" s="658"/>
      <c r="JFE392" s="658"/>
      <c r="JFF392" s="658"/>
      <c r="JFG392" s="658"/>
      <c r="JFH392" s="658"/>
      <c r="JFI392" s="658"/>
      <c r="JFJ392" s="658"/>
      <c r="JFK392" s="658"/>
      <c r="JFL392" s="658"/>
      <c r="JFM392" s="658"/>
      <c r="JFN392" s="658"/>
      <c r="JFO392" s="658"/>
      <c r="JFP392" s="658"/>
      <c r="JFQ392" s="658"/>
      <c r="JFR392" s="658"/>
      <c r="JFS392" s="658"/>
      <c r="JFT392" s="658"/>
      <c r="JFU392" s="658"/>
      <c r="JFV392" s="658"/>
      <c r="JFW392" s="658"/>
      <c r="JFX392" s="658"/>
      <c r="JFY392" s="658"/>
      <c r="JFZ392" s="658"/>
      <c r="JGA392" s="658"/>
      <c r="JGB392" s="658"/>
      <c r="JGC392" s="658"/>
      <c r="JGD392" s="658"/>
      <c r="JGE392" s="658"/>
      <c r="JGF392" s="658"/>
      <c r="JGG392" s="658"/>
      <c r="JGH392" s="658"/>
      <c r="JGI392" s="658"/>
      <c r="JGJ392" s="658"/>
      <c r="JGK392" s="658"/>
      <c r="JGL392" s="658"/>
      <c r="JGM392" s="658"/>
      <c r="JGN392" s="658"/>
      <c r="JGO392" s="658"/>
      <c r="JGP392" s="658"/>
      <c r="JGQ392" s="658"/>
      <c r="JGR392" s="658"/>
      <c r="JGS392" s="658"/>
      <c r="JGT392" s="658"/>
      <c r="JGU392" s="658"/>
      <c r="JGV392" s="658"/>
      <c r="JGW392" s="658"/>
      <c r="JGX392" s="658"/>
      <c r="JGY392" s="658"/>
      <c r="JGZ392" s="658"/>
      <c r="JHA392" s="658"/>
      <c r="JHB392" s="658"/>
      <c r="JHC392" s="658"/>
      <c r="JHD392" s="658"/>
      <c r="JHE392" s="658"/>
      <c r="JHF392" s="658"/>
      <c r="JHG392" s="658"/>
      <c r="JHH392" s="658"/>
      <c r="JHI392" s="658"/>
      <c r="JHJ392" s="658"/>
      <c r="JHK392" s="658"/>
      <c r="JHL392" s="658"/>
      <c r="JHM392" s="658"/>
      <c r="JHN392" s="658"/>
      <c r="JHO392" s="658"/>
      <c r="JHP392" s="658"/>
      <c r="JHQ392" s="658"/>
      <c r="JHR392" s="658"/>
      <c r="JHS392" s="658"/>
      <c r="JHT392" s="658"/>
      <c r="JHU392" s="658"/>
      <c r="JHV392" s="658"/>
      <c r="JHW392" s="658"/>
      <c r="JHX392" s="658"/>
      <c r="JHY392" s="658"/>
      <c r="JHZ392" s="658"/>
      <c r="JIA392" s="658"/>
      <c r="JIB392" s="658"/>
      <c r="JIC392" s="658"/>
      <c r="JID392" s="658"/>
      <c r="JIE392" s="658"/>
      <c r="JIF392" s="658"/>
      <c r="JIG392" s="658"/>
      <c r="JIH392" s="658"/>
      <c r="JII392" s="658"/>
      <c r="JIJ392" s="658"/>
      <c r="JIK392" s="658"/>
      <c r="JIL392" s="658"/>
      <c r="JIM392" s="658"/>
      <c r="JIN392" s="658"/>
      <c r="JIO392" s="658"/>
      <c r="JIP392" s="658"/>
      <c r="JIQ392" s="658"/>
      <c r="JIR392" s="658"/>
      <c r="JIS392" s="658"/>
      <c r="JIT392" s="658"/>
      <c r="JIU392" s="658"/>
      <c r="JIV392" s="658"/>
      <c r="JIW392" s="658"/>
      <c r="JIX392" s="658"/>
      <c r="JIY392" s="658"/>
      <c r="JIZ392" s="658"/>
      <c r="JJA392" s="658"/>
      <c r="JJB392" s="658"/>
      <c r="JJC392" s="658"/>
      <c r="JJD392" s="658"/>
      <c r="JJE392" s="658"/>
      <c r="JJF392" s="658"/>
      <c r="JJG392" s="658"/>
      <c r="JJH392" s="658"/>
      <c r="JJI392" s="658"/>
      <c r="JJJ392" s="658"/>
      <c r="JJK392" s="658"/>
      <c r="JJL392" s="658"/>
      <c r="JJM392" s="658"/>
      <c r="JJN392" s="658"/>
      <c r="JJO392" s="658"/>
      <c r="JJP392" s="658"/>
      <c r="JJQ392" s="658"/>
      <c r="JJR392" s="658"/>
      <c r="JJS392" s="658"/>
      <c r="JJT392" s="658"/>
      <c r="JJU392" s="658"/>
      <c r="JJV392" s="658"/>
      <c r="JJW392" s="658"/>
      <c r="JJX392" s="658"/>
      <c r="JJY392" s="658"/>
      <c r="JJZ392" s="658"/>
      <c r="JKA392" s="658"/>
      <c r="JKB392" s="658"/>
      <c r="JKC392" s="658"/>
      <c r="JKD392" s="658"/>
      <c r="JKE392" s="658"/>
      <c r="JKF392" s="658"/>
      <c r="JKG392" s="658"/>
      <c r="JKH392" s="658"/>
      <c r="JKI392" s="658"/>
      <c r="JKJ392" s="658"/>
      <c r="JKK392" s="658"/>
      <c r="JKL392" s="658"/>
      <c r="JKM392" s="658"/>
      <c r="JKN392" s="658"/>
      <c r="JKO392" s="658"/>
      <c r="JKP392" s="658"/>
      <c r="JKQ392" s="658"/>
      <c r="JKR392" s="658"/>
      <c r="JKS392" s="658"/>
      <c r="JKT392" s="658"/>
      <c r="JKU392" s="658"/>
      <c r="JKV392" s="658"/>
      <c r="JKW392" s="658"/>
      <c r="JKX392" s="658"/>
      <c r="JKY392" s="658"/>
      <c r="JKZ392" s="658"/>
      <c r="JLA392" s="658"/>
      <c r="JLB392" s="658"/>
      <c r="JLC392" s="658"/>
      <c r="JLD392" s="658"/>
      <c r="JLE392" s="658"/>
      <c r="JLF392" s="658"/>
      <c r="JLG392" s="658"/>
      <c r="JLH392" s="658"/>
      <c r="JLI392" s="658"/>
      <c r="JLJ392" s="658"/>
      <c r="JLK392" s="658"/>
      <c r="JLL392" s="658"/>
      <c r="JLM392" s="658"/>
      <c r="JLN392" s="658"/>
      <c r="JLO392" s="658"/>
      <c r="JLP392" s="658"/>
      <c r="JLQ392" s="658"/>
      <c r="JLR392" s="658"/>
      <c r="JLS392" s="658"/>
      <c r="JLT392" s="658"/>
      <c r="JLU392" s="658"/>
      <c r="JLV392" s="658"/>
      <c r="JLW392" s="658"/>
      <c r="JLX392" s="658"/>
      <c r="JLY392" s="658"/>
      <c r="JLZ392" s="658"/>
      <c r="JMA392" s="658"/>
      <c r="JMB392" s="658"/>
      <c r="JMC392" s="658"/>
      <c r="JMD392" s="658"/>
      <c r="JME392" s="658"/>
      <c r="JMF392" s="658"/>
      <c r="JMG392" s="658"/>
      <c r="JMH392" s="658"/>
      <c r="JMI392" s="658"/>
      <c r="JMJ392" s="658"/>
      <c r="JMK392" s="658"/>
      <c r="JML392" s="658"/>
      <c r="JMM392" s="658"/>
      <c r="JMN392" s="658"/>
      <c r="JMO392" s="658"/>
      <c r="JMP392" s="658"/>
      <c r="JMQ392" s="658"/>
      <c r="JMR392" s="658"/>
      <c r="JMS392" s="658"/>
      <c r="JMT392" s="658"/>
      <c r="JMU392" s="658"/>
      <c r="JMV392" s="658"/>
      <c r="JMW392" s="658"/>
      <c r="JMX392" s="658"/>
      <c r="JMY392" s="658"/>
      <c r="JMZ392" s="658"/>
      <c r="JNA392" s="658"/>
      <c r="JNB392" s="658"/>
      <c r="JNC392" s="658"/>
      <c r="JND392" s="658"/>
      <c r="JNE392" s="658"/>
      <c r="JNF392" s="658"/>
      <c r="JNG392" s="658"/>
      <c r="JNH392" s="658"/>
      <c r="JNI392" s="658"/>
      <c r="JNJ392" s="658"/>
      <c r="JNK392" s="658"/>
      <c r="JNL392" s="658"/>
      <c r="JNM392" s="658"/>
      <c r="JNN392" s="658"/>
      <c r="JNO392" s="658"/>
      <c r="JNP392" s="658"/>
      <c r="JNQ392" s="658"/>
      <c r="JNR392" s="658"/>
      <c r="JNS392" s="658"/>
      <c r="JNT392" s="658"/>
      <c r="JNU392" s="658"/>
      <c r="JNV392" s="658"/>
      <c r="JNW392" s="658"/>
      <c r="JNX392" s="658"/>
      <c r="JNY392" s="658"/>
      <c r="JNZ392" s="658"/>
      <c r="JOA392" s="658"/>
      <c r="JOB392" s="658"/>
      <c r="JOC392" s="658"/>
      <c r="JOD392" s="658"/>
      <c r="JOE392" s="658"/>
      <c r="JOF392" s="658"/>
      <c r="JOG392" s="658"/>
      <c r="JOH392" s="658"/>
      <c r="JOI392" s="658"/>
      <c r="JOJ392" s="658"/>
      <c r="JOK392" s="658"/>
      <c r="JOL392" s="658"/>
      <c r="JOM392" s="658"/>
      <c r="JON392" s="658"/>
      <c r="JOO392" s="658"/>
      <c r="JOP392" s="658"/>
      <c r="JOQ392" s="658"/>
      <c r="JOR392" s="658"/>
      <c r="JOS392" s="658"/>
      <c r="JOT392" s="658"/>
      <c r="JOU392" s="658"/>
      <c r="JOV392" s="658"/>
      <c r="JOW392" s="658"/>
      <c r="JOX392" s="658"/>
      <c r="JOY392" s="658"/>
      <c r="JOZ392" s="658"/>
      <c r="JPA392" s="658"/>
      <c r="JPB392" s="658"/>
      <c r="JPC392" s="658"/>
      <c r="JPD392" s="658"/>
      <c r="JPE392" s="658"/>
      <c r="JPF392" s="658"/>
      <c r="JPG392" s="658"/>
      <c r="JPH392" s="658"/>
      <c r="JPI392" s="658"/>
      <c r="JPJ392" s="658"/>
      <c r="JPK392" s="658"/>
      <c r="JPL392" s="658"/>
      <c r="JPM392" s="658"/>
      <c r="JPN392" s="658"/>
      <c r="JPO392" s="658"/>
      <c r="JPP392" s="658"/>
      <c r="JPQ392" s="658"/>
      <c r="JPR392" s="658"/>
      <c r="JPS392" s="658"/>
      <c r="JPT392" s="658"/>
      <c r="JPU392" s="658"/>
      <c r="JPV392" s="658"/>
      <c r="JPW392" s="658"/>
      <c r="JPX392" s="658"/>
      <c r="JPY392" s="658"/>
      <c r="JPZ392" s="658"/>
      <c r="JQA392" s="658"/>
      <c r="JQB392" s="658"/>
      <c r="JQC392" s="658"/>
      <c r="JQD392" s="658"/>
      <c r="JQE392" s="658"/>
      <c r="JQF392" s="658"/>
      <c r="JQG392" s="658"/>
      <c r="JQH392" s="658"/>
      <c r="JQI392" s="658"/>
      <c r="JQJ392" s="658"/>
      <c r="JQK392" s="658"/>
      <c r="JQL392" s="658"/>
      <c r="JQM392" s="658"/>
      <c r="JQN392" s="658"/>
      <c r="JQO392" s="658"/>
      <c r="JQP392" s="658"/>
      <c r="JQQ392" s="658"/>
      <c r="JQR392" s="658"/>
      <c r="JQS392" s="658"/>
      <c r="JQT392" s="658"/>
      <c r="JQU392" s="658"/>
      <c r="JQV392" s="658"/>
      <c r="JQW392" s="658"/>
      <c r="JQX392" s="658"/>
      <c r="JQY392" s="658"/>
      <c r="JQZ392" s="658"/>
      <c r="JRA392" s="658"/>
      <c r="JRB392" s="658"/>
      <c r="JRC392" s="658"/>
      <c r="JRD392" s="658"/>
      <c r="JRE392" s="658"/>
      <c r="JRF392" s="658"/>
      <c r="JRG392" s="658"/>
      <c r="JRH392" s="658"/>
      <c r="JRI392" s="658"/>
      <c r="JRJ392" s="658"/>
      <c r="JRK392" s="658"/>
      <c r="JRL392" s="658"/>
      <c r="JRM392" s="658"/>
      <c r="JRN392" s="658"/>
      <c r="JRO392" s="658"/>
      <c r="JRP392" s="658"/>
      <c r="JRQ392" s="658"/>
      <c r="JRR392" s="658"/>
      <c r="JRS392" s="658"/>
      <c r="JRT392" s="658"/>
      <c r="JRU392" s="658"/>
      <c r="JRV392" s="658"/>
      <c r="JRW392" s="658"/>
      <c r="JRX392" s="658"/>
      <c r="JRY392" s="658"/>
      <c r="JRZ392" s="658"/>
      <c r="JSA392" s="658"/>
      <c r="JSB392" s="658"/>
      <c r="JSC392" s="658"/>
      <c r="JSD392" s="658"/>
      <c r="JSE392" s="658"/>
      <c r="JSF392" s="658"/>
      <c r="JSG392" s="658"/>
      <c r="JSH392" s="658"/>
      <c r="JSI392" s="658"/>
      <c r="JSJ392" s="658"/>
      <c r="JSK392" s="658"/>
      <c r="JSL392" s="658"/>
      <c r="JSM392" s="658"/>
      <c r="JSN392" s="658"/>
      <c r="JSO392" s="658"/>
      <c r="JSP392" s="658"/>
      <c r="JSQ392" s="658"/>
      <c r="JSR392" s="658"/>
      <c r="JSS392" s="658"/>
      <c r="JST392" s="658"/>
      <c r="JSU392" s="658"/>
      <c r="JSV392" s="658"/>
      <c r="JSW392" s="658"/>
      <c r="JSX392" s="658"/>
      <c r="JSY392" s="658"/>
      <c r="JSZ392" s="658"/>
      <c r="JTA392" s="658"/>
      <c r="JTB392" s="658"/>
      <c r="JTC392" s="658"/>
      <c r="JTD392" s="658"/>
      <c r="JTE392" s="658"/>
      <c r="JTF392" s="658"/>
      <c r="JTG392" s="658"/>
      <c r="JTH392" s="658"/>
      <c r="JTI392" s="658"/>
      <c r="JTJ392" s="658"/>
      <c r="JTK392" s="658"/>
      <c r="JTL392" s="658"/>
      <c r="JTM392" s="658"/>
      <c r="JTN392" s="658"/>
      <c r="JTO392" s="658"/>
      <c r="JTP392" s="658"/>
      <c r="JTQ392" s="658"/>
      <c r="JTR392" s="658"/>
      <c r="JTS392" s="658"/>
      <c r="JTT392" s="658"/>
      <c r="JTU392" s="658"/>
      <c r="JTV392" s="658"/>
      <c r="JTW392" s="658"/>
      <c r="JTX392" s="658"/>
      <c r="JTY392" s="658"/>
      <c r="JTZ392" s="658"/>
      <c r="JUA392" s="658"/>
      <c r="JUB392" s="658"/>
      <c r="JUC392" s="658"/>
      <c r="JUD392" s="658"/>
      <c r="JUE392" s="658"/>
      <c r="JUF392" s="658"/>
      <c r="JUG392" s="658"/>
      <c r="JUH392" s="658"/>
      <c r="JUI392" s="658"/>
      <c r="JUJ392" s="658"/>
      <c r="JUK392" s="658"/>
      <c r="JUL392" s="658"/>
      <c r="JUM392" s="658"/>
      <c r="JUN392" s="658"/>
      <c r="JUO392" s="658"/>
      <c r="JUP392" s="658"/>
      <c r="JUQ392" s="658"/>
      <c r="JUR392" s="658"/>
      <c r="JUS392" s="658"/>
      <c r="JUT392" s="658"/>
      <c r="JUU392" s="658"/>
      <c r="JUV392" s="658"/>
      <c r="JUW392" s="658"/>
      <c r="JUX392" s="658"/>
      <c r="JUY392" s="658"/>
      <c r="JUZ392" s="658"/>
      <c r="JVA392" s="658"/>
      <c r="JVB392" s="658"/>
      <c r="JVC392" s="658"/>
      <c r="JVD392" s="658"/>
      <c r="JVE392" s="658"/>
      <c r="JVF392" s="658"/>
      <c r="JVG392" s="658"/>
      <c r="JVH392" s="658"/>
      <c r="JVI392" s="658"/>
      <c r="JVJ392" s="658"/>
      <c r="JVK392" s="658"/>
      <c r="JVL392" s="658"/>
      <c r="JVM392" s="658"/>
      <c r="JVN392" s="658"/>
      <c r="JVO392" s="658"/>
      <c r="JVP392" s="658"/>
      <c r="JVQ392" s="658"/>
      <c r="JVR392" s="658"/>
      <c r="JVS392" s="658"/>
      <c r="JVT392" s="658"/>
      <c r="JVU392" s="658"/>
      <c r="JVV392" s="658"/>
      <c r="JVW392" s="658"/>
      <c r="JVX392" s="658"/>
      <c r="JVY392" s="658"/>
      <c r="JVZ392" s="658"/>
      <c r="JWA392" s="658"/>
      <c r="JWB392" s="658"/>
      <c r="JWC392" s="658"/>
      <c r="JWD392" s="658"/>
      <c r="JWE392" s="658"/>
      <c r="JWF392" s="658"/>
      <c r="JWG392" s="658"/>
      <c r="JWH392" s="658"/>
      <c r="JWI392" s="658"/>
      <c r="JWJ392" s="658"/>
      <c r="JWK392" s="658"/>
      <c r="JWL392" s="658"/>
      <c r="JWM392" s="658"/>
      <c r="JWN392" s="658"/>
      <c r="JWO392" s="658"/>
      <c r="JWP392" s="658"/>
      <c r="JWQ392" s="658"/>
      <c r="JWR392" s="658"/>
      <c r="JWS392" s="658"/>
      <c r="JWT392" s="658"/>
      <c r="JWU392" s="658"/>
      <c r="JWV392" s="658"/>
      <c r="JWW392" s="658"/>
      <c r="JWX392" s="658"/>
      <c r="JWY392" s="658"/>
      <c r="JWZ392" s="658"/>
      <c r="JXA392" s="658"/>
      <c r="JXB392" s="658"/>
      <c r="JXC392" s="658"/>
      <c r="JXD392" s="658"/>
      <c r="JXE392" s="658"/>
      <c r="JXF392" s="658"/>
      <c r="JXG392" s="658"/>
      <c r="JXH392" s="658"/>
      <c r="JXI392" s="658"/>
      <c r="JXJ392" s="658"/>
      <c r="JXK392" s="658"/>
      <c r="JXL392" s="658"/>
      <c r="JXM392" s="658"/>
      <c r="JXN392" s="658"/>
      <c r="JXO392" s="658"/>
      <c r="JXP392" s="658"/>
      <c r="JXQ392" s="658"/>
      <c r="JXR392" s="658"/>
      <c r="JXS392" s="658"/>
      <c r="JXT392" s="658"/>
      <c r="JXU392" s="658"/>
      <c r="JXV392" s="658"/>
      <c r="JXW392" s="658"/>
      <c r="JXX392" s="658"/>
      <c r="JXY392" s="658"/>
      <c r="JXZ392" s="658"/>
      <c r="JYA392" s="658"/>
      <c r="JYB392" s="658"/>
      <c r="JYC392" s="658"/>
      <c r="JYD392" s="658"/>
      <c r="JYE392" s="658"/>
      <c r="JYF392" s="658"/>
      <c r="JYG392" s="658"/>
      <c r="JYH392" s="658"/>
      <c r="JYI392" s="658"/>
      <c r="JYJ392" s="658"/>
      <c r="JYK392" s="658"/>
      <c r="JYL392" s="658"/>
      <c r="JYM392" s="658"/>
      <c r="JYN392" s="658"/>
      <c r="JYO392" s="658"/>
      <c r="JYP392" s="658"/>
      <c r="JYQ392" s="658"/>
      <c r="JYR392" s="658"/>
      <c r="JYS392" s="658"/>
      <c r="JYT392" s="658"/>
      <c r="JYU392" s="658"/>
      <c r="JYV392" s="658"/>
      <c r="JYW392" s="658"/>
      <c r="JYX392" s="658"/>
      <c r="JYY392" s="658"/>
      <c r="JYZ392" s="658"/>
      <c r="JZA392" s="658"/>
      <c r="JZB392" s="658"/>
      <c r="JZC392" s="658"/>
      <c r="JZD392" s="658"/>
      <c r="JZE392" s="658"/>
      <c r="JZF392" s="658"/>
      <c r="JZG392" s="658"/>
      <c r="JZH392" s="658"/>
      <c r="JZI392" s="658"/>
      <c r="JZJ392" s="658"/>
      <c r="JZK392" s="658"/>
      <c r="JZL392" s="658"/>
      <c r="JZM392" s="658"/>
      <c r="JZN392" s="658"/>
      <c r="JZO392" s="658"/>
      <c r="JZP392" s="658"/>
      <c r="JZQ392" s="658"/>
      <c r="JZR392" s="658"/>
      <c r="JZS392" s="658"/>
      <c r="JZT392" s="658"/>
      <c r="JZU392" s="658"/>
      <c r="JZV392" s="658"/>
      <c r="JZW392" s="658"/>
      <c r="JZX392" s="658"/>
      <c r="JZY392" s="658"/>
      <c r="JZZ392" s="658"/>
      <c r="KAA392" s="658"/>
      <c r="KAB392" s="658"/>
      <c r="KAC392" s="658"/>
      <c r="KAD392" s="658"/>
      <c r="KAE392" s="658"/>
      <c r="KAF392" s="658"/>
      <c r="KAG392" s="658"/>
      <c r="KAH392" s="658"/>
      <c r="KAI392" s="658"/>
      <c r="KAJ392" s="658"/>
      <c r="KAK392" s="658"/>
      <c r="KAL392" s="658"/>
      <c r="KAM392" s="658"/>
      <c r="KAN392" s="658"/>
      <c r="KAO392" s="658"/>
      <c r="KAP392" s="658"/>
      <c r="KAQ392" s="658"/>
      <c r="KAR392" s="658"/>
      <c r="KAS392" s="658"/>
      <c r="KAT392" s="658"/>
      <c r="KAU392" s="658"/>
      <c r="KAV392" s="658"/>
      <c r="KAW392" s="658"/>
      <c r="KAX392" s="658"/>
      <c r="KAY392" s="658"/>
      <c r="KAZ392" s="658"/>
      <c r="KBA392" s="658"/>
      <c r="KBB392" s="658"/>
      <c r="KBC392" s="658"/>
      <c r="KBD392" s="658"/>
      <c r="KBE392" s="658"/>
      <c r="KBF392" s="658"/>
      <c r="KBG392" s="658"/>
      <c r="KBH392" s="658"/>
      <c r="KBI392" s="658"/>
      <c r="KBJ392" s="658"/>
      <c r="KBK392" s="658"/>
      <c r="KBL392" s="658"/>
      <c r="KBM392" s="658"/>
      <c r="KBN392" s="658"/>
      <c r="KBO392" s="658"/>
      <c r="KBP392" s="658"/>
      <c r="KBQ392" s="658"/>
      <c r="KBR392" s="658"/>
      <c r="KBS392" s="658"/>
      <c r="KBT392" s="658"/>
      <c r="KBU392" s="658"/>
      <c r="KBV392" s="658"/>
      <c r="KBW392" s="658"/>
      <c r="KBX392" s="658"/>
      <c r="KBY392" s="658"/>
      <c r="KBZ392" s="658"/>
      <c r="KCA392" s="658"/>
      <c r="KCB392" s="658"/>
      <c r="KCC392" s="658"/>
      <c r="KCD392" s="658"/>
      <c r="KCE392" s="658"/>
      <c r="KCF392" s="658"/>
      <c r="KCG392" s="658"/>
      <c r="KCH392" s="658"/>
      <c r="KCI392" s="658"/>
      <c r="KCJ392" s="658"/>
      <c r="KCK392" s="658"/>
      <c r="KCL392" s="658"/>
      <c r="KCM392" s="658"/>
      <c r="KCN392" s="658"/>
      <c r="KCO392" s="658"/>
      <c r="KCP392" s="658"/>
      <c r="KCQ392" s="658"/>
      <c r="KCR392" s="658"/>
      <c r="KCS392" s="658"/>
      <c r="KCT392" s="658"/>
      <c r="KCU392" s="658"/>
      <c r="KCV392" s="658"/>
      <c r="KCW392" s="658"/>
      <c r="KCX392" s="658"/>
      <c r="KCY392" s="658"/>
      <c r="KCZ392" s="658"/>
      <c r="KDA392" s="658"/>
      <c r="KDB392" s="658"/>
      <c r="KDC392" s="658"/>
      <c r="KDD392" s="658"/>
      <c r="KDE392" s="658"/>
      <c r="KDF392" s="658"/>
      <c r="KDG392" s="658"/>
      <c r="KDH392" s="658"/>
      <c r="KDI392" s="658"/>
      <c r="KDJ392" s="658"/>
      <c r="KDK392" s="658"/>
      <c r="KDL392" s="658"/>
      <c r="KDM392" s="658"/>
      <c r="KDN392" s="658"/>
      <c r="KDO392" s="658"/>
      <c r="KDP392" s="658"/>
      <c r="KDQ392" s="658"/>
      <c r="KDR392" s="658"/>
      <c r="KDS392" s="658"/>
      <c r="KDT392" s="658"/>
      <c r="KDU392" s="658"/>
      <c r="KDV392" s="658"/>
      <c r="KDW392" s="658"/>
      <c r="KDX392" s="658"/>
      <c r="KDY392" s="658"/>
      <c r="KDZ392" s="658"/>
      <c r="KEA392" s="658"/>
      <c r="KEB392" s="658"/>
      <c r="KEC392" s="658"/>
      <c r="KED392" s="658"/>
      <c r="KEE392" s="658"/>
      <c r="KEF392" s="658"/>
      <c r="KEG392" s="658"/>
      <c r="KEH392" s="658"/>
      <c r="KEI392" s="658"/>
      <c r="KEJ392" s="658"/>
      <c r="KEK392" s="658"/>
      <c r="KEL392" s="658"/>
      <c r="KEM392" s="658"/>
      <c r="KEN392" s="658"/>
      <c r="KEO392" s="658"/>
      <c r="KEP392" s="658"/>
      <c r="KEQ392" s="658"/>
      <c r="KER392" s="658"/>
      <c r="KES392" s="658"/>
      <c r="KET392" s="658"/>
      <c r="KEU392" s="658"/>
      <c r="KEV392" s="658"/>
      <c r="KEW392" s="658"/>
      <c r="KEX392" s="658"/>
      <c r="KEY392" s="658"/>
      <c r="KEZ392" s="658"/>
      <c r="KFA392" s="658"/>
      <c r="KFB392" s="658"/>
      <c r="KFC392" s="658"/>
      <c r="KFD392" s="658"/>
      <c r="KFE392" s="658"/>
      <c r="KFF392" s="658"/>
      <c r="KFG392" s="658"/>
      <c r="KFH392" s="658"/>
      <c r="KFI392" s="658"/>
      <c r="KFJ392" s="658"/>
      <c r="KFK392" s="658"/>
      <c r="KFL392" s="658"/>
      <c r="KFM392" s="658"/>
      <c r="KFN392" s="658"/>
      <c r="KFO392" s="658"/>
      <c r="KFP392" s="658"/>
      <c r="KFQ392" s="658"/>
      <c r="KFR392" s="658"/>
      <c r="KFS392" s="658"/>
      <c r="KFT392" s="658"/>
      <c r="KFU392" s="658"/>
      <c r="KFV392" s="658"/>
      <c r="KFW392" s="658"/>
      <c r="KFX392" s="658"/>
      <c r="KFY392" s="658"/>
      <c r="KFZ392" s="658"/>
      <c r="KGA392" s="658"/>
      <c r="KGB392" s="658"/>
      <c r="KGC392" s="658"/>
      <c r="KGD392" s="658"/>
      <c r="KGE392" s="658"/>
      <c r="KGF392" s="658"/>
      <c r="KGG392" s="658"/>
      <c r="KGH392" s="658"/>
      <c r="KGI392" s="658"/>
      <c r="KGJ392" s="658"/>
      <c r="KGK392" s="658"/>
      <c r="KGL392" s="658"/>
      <c r="KGM392" s="658"/>
      <c r="KGN392" s="658"/>
      <c r="KGO392" s="658"/>
      <c r="KGP392" s="658"/>
      <c r="KGQ392" s="658"/>
      <c r="KGR392" s="658"/>
      <c r="KGS392" s="658"/>
      <c r="KGT392" s="658"/>
      <c r="KGU392" s="658"/>
      <c r="KGV392" s="658"/>
      <c r="KGW392" s="658"/>
      <c r="KGX392" s="658"/>
      <c r="KGY392" s="658"/>
      <c r="KGZ392" s="658"/>
      <c r="KHA392" s="658"/>
      <c r="KHB392" s="658"/>
      <c r="KHC392" s="658"/>
      <c r="KHD392" s="658"/>
      <c r="KHE392" s="658"/>
      <c r="KHF392" s="658"/>
      <c r="KHG392" s="658"/>
      <c r="KHH392" s="658"/>
      <c r="KHI392" s="658"/>
      <c r="KHJ392" s="658"/>
      <c r="KHK392" s="658"/>
      <c r="KHL392" s="658"/>
      <c r="KHM392" s="658"/>
      <c r="KHN392" s="658"/>
      <c r="KHO392" s="658"/>
      <c r="KHP392" s="658"/>
      <c r="KHQ392" s="658"/>
      <c r="KHR392" s="658"/>
      <c r="KHS392" s="658"/>
      <c r="KHT392" s="658"/>
      <c r="KHU392" s="658"/>
      <c r="KHV392" s="658"/>
      <c r="KHW392" s="658"/>
      <c r="KHX392" s="658"/>
      <c r="KHY392" s="658"/>
      <c r="KHZ392" s="658"/>
      <c r="KIA392" s="658"/>
      <c r="KIB392" s="658"/>
      <c r="KIC392" s="658"/>
      <c r="KID392" s="658"/>
      <c r="KIE392" s="658"/>
      <c r="KIF392" s="658"/>
      <c r="KIG392" s="658"/>
      <c r="KIH392" s="658"/>
      <c r="KII392" s="658"/>
      <c r="KIJ392" s="658"/>
      <c r="KIK392" s="658"/>
      <c r="KIL392" s="658"/>
      <c r="KIM392" s="658"/>
      <c r="KIN392" s="658"/>
      <c r="KIO392" s="658"/>
      <c r="KIP392" s="658"/>
      <c r="KIQ392" s="658"/>
      <c r="KIR392" s="658"/>
      <c r="KIS392" s="658"/>
      <c r="KIT392" s="658"/>
      <c r="KIU392" s="658"/>
      <c r="KIV392" s="658"/>
      <c r="KIW392" s="658"/>
      <c r="KIX392" s="658"/>
      <c r="KIY392" s="658"/>
      <c r="KIZ392" s="658"/>
      <c r="KJA392" s="658"/>
      <c r="KJB392" s="658"/>
      <c r="KJC392" s="658"/>
      <c r="KJD392" s="658"/>
      <c r="KJE392" s="658"/>
      <c r="KJF392" s="658"/>
      <c r="KJG392" s="658"/>
      <c r="KJH392" s="658"/>
      <c r="KJI392" s="658"/>
      <c r="KJJ392" s="658"/>
      <c r="KJK392" s="658"/>
      <c r="KJL392" s="658"/>
      <c r="KJM392" s="658"/>
      <c r="KJN392" s="658"/>
      <c r="KJO392" s="658"/>
      <c r="KJP392" s="658"/>
      <c r="KJQ392" s="658"/>
      <c r="KJR392" s="658"/>
      <c r="KJS392" s="658"/>
      <c r="KJT392" s="658"/>
      <c r="KJU392" s="658"/>
      <c r="KJV392" s="658"/>
      <c r="KJW392" s="658"/>
      <c r="KJX392" s="658"/>
      <c r="KJY392" s="658"/>
      <c r="KJZ392" s="658"/>
      <c r="KKA392" s="658"/>
      <c r="KKB392" s="658"/>
      <c r="KKC392" s="658"/>
      <c r="KKD392" s="658"/>
      <c r="KKE392" s="658"/>
      <c r="KKF392" s="658"/>
      <c r="KKG392" s="658"/>
      <c r="KKH392" s="658"/>
      <c r="KKI392" s="658"/>
      <c r="KKJ392" s="658"/>
      <c r="KKK392" s="658"/>
      <c r="KKL392" s="658"/>
      <c r="KKM392" s="658"/>
      <c r="KKN392" s="658"/>
      <c r="KKO392" s="658"/>
      <c r="KKP392" s="658"/>
      <c r="KKQ392" s="658"/>
      <c r="KKR392" s="658"/>
      <c r="KKS392" s="658"/>
      <c r="KKT392" s="658"/>
      <c r="KKU392" s="658"/>
      <c r="KKV392" s="658"/>
      <c r="KKW392" s="658"/>
      <c r="KKX392" s="658"/>
      <c r="KKY392" s="658"/>
      <c r="KKZ392" s="658"/>
      <c r="KLA392" s="658"/>
      <c r="KLB392" s="658"/>
      <c r="KLC392" s="658"/>
      <c r="KLD392" s="658"/>
      <c r="KLE392" s="658"/>
      <c r="KLF392" s="658"/>
      <c r="KLG392" s="658"/>
      <c r="KLH392" s="658"/>
      <c r="KLI392" s="658"/>
      <c r="KLJ392" s="658"/>
      <c r="KLK392" s="658"/>
      <c r="KLL392" s="658"/>
      <c r="KLM392" s="658"/>
      <c r="KLN392" s="658"/>
      <c r="KLO392" s="658"/>
      <c r="KLP392" s="658"/>
      <c r="KLQ392" s="658"/>
      <c r="KLR392" s="658"/>
      <c r="KLS392" s="658"/>
      <c r="KLT392" s="658"/>
      <c r="KLU392" s="658"/>
      <c r="KLV392" s="658"/>
      <c r="KLW392" s="658"/>
      <c r="KLX392" s="658"/>
      <c r="KLY392" s="658"/>
      <c r="KLZ392" s="658"/>
      <c r="KMA392" s="658"/>
      <c r="KMB392" s="658"/>
      <c r="KMC392" s="658"/>
      <c r="KMD392" s="658"/>
      <c r="KME392" s="658"/>
      <c r="KMF392" s="658"/>
      <c r="KMG392" s="658"/>
      <c r="KMH392" s="658"/>
      <c r="KMI392" s="658"/>
      <c r="KMJ392" s="658"/>
      <c r="KMK392" s="658"/>
      <c r="KML392" s="658"/>
      <c r="KMM392" s="658"/>
      <c r="KMN392" s="658"/>
      <c r="KMO392" s="658"/>
      <c r="KMP392" s="658"/>
      <c r="KMQ392" s="658"/>
      <c r="KMR392" s="658"/>
      <c r="KMS392" s="658"/>
      <c r="KMT392" s="658"/>
      <c r="KMU392" s="658"/>
      <c r="KMV392" s="658"/>
      <c r="KMW392" s="658"/>
      <c r="KMX392" s="658"/>
      <c r="KMY392" s="658"/>
      <c r="KMZ392" s="658"/>
      <c r="KNA392" s="658"/>
      <c r="KNB392" s="658"/>
      <c r="KNC392" s="658"/>
      <c r="KND392" s="658"/>
      <c r="KNE392" s="658"/>
      <c r="KNF392" s="658"/>
      <c r="KNG392" s="658"/>
      <c r="KNH392" s="658"/>
      <c r="KNI392" s="658"/>
      <c r="KNJ392" s="658"/>
      <c r="KNK392" s="658"/>
      <c r="KNL392" s="658"/>
      <c r="KNM392" s="658"/>
      <c r="KNN392" s="658"/>
      <c r="KNO392" s="658"/>
      <c r="KNP392" s="658"/>
      <c r="KNQ392" s="658"/>
      <c r="KNR392" s="658"/>
      <c r="KNS392" s="658"/>
      <c r="KNT392" s="658"/>
      <c r="KNU392" s="658"/>
      <c r="KNV392" s="658"/>
      <c r="KNW392" s="658"/>
      <c r="KNX392" s="658"/>
      <c r="KNY392" s="658"/>
      <c r="KNZ392" s="658"/>
      <c r="KOA392" s="658"/>
      <c r="KOB392" s="658"/>
      <c r="KOC392" s="658"/>
      <c r="KOD392" s="658"/>
      <c r="KOE392" s="658"/>
      <c r="KOF392" s="658"/>
      <c r="KOG392" s="658"/>
      <c r="KOH392" s="658"/>
      <c r="KOI392" s="658"/>
      <c r="KOJ392" s="658"/>
      <c r="KOK392" s="658"/>
      <c r="KOL392" s="658"/>
      <c r="KOM392" s="658"/>
      <c r="KON392" s="658"/>
      <c r="KOO392" s="658"/>
      <c r="KOP392" s="658"/>
      <c r="KOQ392" s="658"/>
      <c r="KOR392" s="658"/>
      <c r="KOS392" s="658"/>
      <c r="KOT392" s="658"/>
      <c r="KOU392" s="658"/>
      <c r="KOV392" s="658"/>
      <c r="KOW392" s="658"/>
      <c r="KOX392" s="658"/>
      <c r="KOY392" s="658"/>
      <c r="KOZ392" s="658"/>
      <c r="KPA392" s="658"/>
      <c r="KPB392" s="658"/>
      <c r="KPC392" s="658"/>
      <c r="KPD392" s="658"/>
      <c r="KPE392" s="658"/>
      <c r="KPF392" s="658"/>
      <c r="KPG392" s="658"/>
      <c r="KPH392" s="658"/>
      <c r="KPI392" s="658"/>
      <c r="KPJ392" s="658"/>
      <c r="KPK392" s="658"/>
      <c r="KPL392" s="658"/>
      <c r="KPM392" s="658"/>
      <c r="KPN392" s="658"/>
      <c r="KPO392" s="658"/>
      <c r="KPP392" s="658"/>
      <c r="KPQ392" s="658"/>
      <c r="KPR392" s="658"/>
      <c r="KPS392" s="658"/>
      <c r="KPT392" s="658"/>
      <c r="KPU392" s="658"/>
      <c r="KPV392" s="658"/>
      <c r="KPW392" s="658"/>
      <c r="KPX392" s="658"/>
      <c r="KPY392" s="658"/>
      <c r="KPZ392" s="658"/>
      <c r="KQA392" s="658"/>
      <c r="KQB392" s="658"/>
      <c r="KQC392" s="658"/>
      <c r="KQD392" s="658"/>
      <c r="KQE392" s="658"/>
      <c r="KQF392" s="658"/>
      <c r="KQG392" s="658"/>
      <c r="KQH392" s="658"/>
      <c r="KQI392" s="658"/>
      <c r="KQJ392" s="658"/>
      <c r="KQK392" s="658"/>
      <c r="KQL392" s="658"/>
      <c r="KQM392" s="658"/>
      <c r="KQN392" s="658"/>
      <c r="KQO392" s="658"/>
      <c r="KQP392" s="658"/>
      <c r="KQQ392" s="658"/>
      <c r="KQR392" s="658"/>
      <c r="KQS392" s="658"/>
      <c r="KQT392" s="658"/>
      <c r="KQU392" s="658"/>
      <c r="KQV392" s="658"/>
      <c r="KQW392" s="658"/>
      <c r="KQX392" s="658"/>
      <c r="KQY392" s="658"/>
      <c r="KQZ392" s="658"/>
      <c r="KRA392" s="658"/>
      <c r="KRB392" s="658"/>
      <c r="KRC392" s="658"/>
      <c r="KRD392" s="658"/>
      <c r="KRE392" s="658"/>
      <c r="KRF392" s="658"/>
      <c r="KRG392" s="658"/>
      <c r="KRH392" s="658"/>
      <c r="KRI392" s="658"/>
      <c r="KRJ392" s="658"/>
      <c r="KRK392" s="658"/>
      <c r="KRL392" s="658"/>
      <c r="KRM392" s="658"/>
      <c r="KRN392" s="658"/>
      <c r="KRO392" s="658"/>
      <c r="KRP392" s="658"/>
      <c r="KRQ392" s="658"/>
      <c r="KRR392" s="658"/>
      <c r="KRS392" s="658"/>
      <c r="KRT392" s="658"/>
      <c r="KRU392" s="658"/>
      <c r="KRV392" s="658"/>
      <c r="KRW392" s="658"/>
      <c r="KRX392" s="658"/>
      <c r="KRY392" s="658"/>
      <c r="KRZ392" s="658"/>
      <c r="KSA392" s="658"/>
      <c r="KSB392" s="658"/>
      <c r="KSC392" s="658"/>
      <c r="KSD392" s="658"/>
      <c r="KSE392" s="658"/>
      <c r="KSF392" s="658"/>
      <c r="KSG392" s="658"/>
      <c r="KSH392" s="658"/>
      <c r="KSI392" s="658"/>
      <c r="KSJ392" s="658"/>
      <c r="KSK392" s="658"/>
      <c r="KSL392" s="658"/>
      <c r="KSM392" s="658"/>
      <c r="KSN392" s="658"/>
      <c r="KSO392" s="658"/>
      <c r="KSP392" s="658"/>
      <c r="KSQ392" s="658"/>
      <c r="KSR392" s="658"/>
      <c r="KSS392" s="658"/>
      <c r="KST392" s="658"/>
      <c r="KSU392" s="658"/>
      <c r="KSV392" s="658"/>
      <c r="KSW392" s="658"/>
      <c r="KSX392" s="658"/>
      <c r="KSY392" s="658"/>
      <c r="KSZ392" s="658"/>
      <c r="KTA392" s="658"/>
      <c r="KTB392" s="658"/>
      <c r="KTC392" s="658"/>
      <c r="KTD392" s="658"/>
      <c r="KTE392" s="658"/>
      <c r="KTF392" s="658"/>
      <c r="KTG392" s="658"/>
      <c r="KTH392" s="658"/>
      <c r="KTI392" s="658"/>
      <c r="KTJ392" s="658"/>
      <c r="KTK392" s="658"/>
      <c r="KTL392" s="658"/>
      <c r="KTM392" s="658"/>
      <c r="KTN392" s="658"/>
      <c r="KTO392" s="658"/>
      <c r="KTP392" s="658"/>
      <c r="KTQ392" s="658"/>
      <c r="KTR392" s="658"/>
      <c r="KTS392" s="658"/>
      <c r="KTT392" s="658"/>
      <c r="KTU392" s="658"/>
      <c r="KTV392" s="658"/>
      <c r="KTW392" s="658"/>
      <c r="KTX392" s="658"/>
      <c r="KTY392" s="658"/>
      <c r="KTZ392" s="658"/>
      <c r="KUA392" s="658"/>
      <c r="KUB392" s="658"/>
      <c r="KUC392" s="658"/>
      <c r="KUD392" s="658"/>
      <c r="KUE392" s="658"/>
      <c r="KUF392" s="658"/>
      <c r="KUG392" s="658"/>
      <c r="KUH392" s="658"/>
      <c r="KUI392" s="658"/>
      <c r="KUJ392" s="658"/>
      <c r="KUK392" s="658"/>
      <c r="KUL392" s="658"/>
      <c r="KUM392" s="658"/>
      <c r="KUN392" s="658"/>
      <c r="KUO392" s="658"/>
      <c r="KUP392" s="658"/>
      <c r="KUQ392" s="658"/>
      <c r="KUR392" s="658"/>
      <c r="KUS392" s="658"/>
      <c r="KUT392" s="658"/>
      <c r="KUU392" s="658"/>
      <c r="KUV392" s="658"/>
      <c r="KUW392" s="658"/>
      <c r="KUX392" s="658"/>
      <c r="KUY392" s="658"/>
      <c r="KUZ392" s="658"/>
      <c r="KVA392" s="658"/>
      <c r="KVB392" s="658"/>
      <c r="KVC392" s="658"/>
      <c r="KVD392" s="658"/>
      <c r="KVE392" s="658"/>
      <c r="KVF392" s="658"/>
      <c r="KVG392" s="658"/>
      <c r="KVH392" s="658"/>
      <c r="KVI392" s="658"/>
      <c r="KVJ392" s="658"/>
      <c r="KVK392" s="658"/>
      <c r="KVL392" s="658"/>
      <c r="KVM392" s="658"/>
      <c r="KVN392" s="658"/>
      <c r="KVO392" s="658"/>
      <c r="KVP392" s="658"/>
      <c r="KVQ392" s="658"/>
      <c r="KVR392" s="658"/>
      <c r="KVS392" s="658"/>
      <c r="KVT392" s="658"/>
      <c r="KVU392" s="658"/>
      <c r="KVV392" s="658"/>
      <c r="KVW392" s="658"/>
      <c r="KVX392" s="658"/>
      <c r="KVY392" s="658"/>
      <c r="KVZ392" s="658"/>
      <c r="KWA392" s="658"/>
      <c r="KWB392" s="658"/>
      <c r="KWC392" s="658"/>
      <c r="KWD392" s="658"/>
      <c r="KWE392" s="658"/>
      <c r="KWF392" s="658"/>
      <c r="KWG392" s="658"/>
      <c r="KWH392" s="658"/>
      <c r="KWI392" s="658"/>
      <c r="KWJ392" s="658"/>
      <c r="KWK392" s="658"/>
      <c r="KWL392" s="658"/>
      <c r="KWM392" s="658"/>
      <c r="KWN392" s="658"/>
      <c r="KWO392" s="658"/>
      <c r="KWP392" s="658"/>
      <c r="KWQ392" s="658"/>
      <c r="KWR392" s="658"/>
      <c r="KWS392" s="658"/>
      <c r="KWT392" s="658"/>
      <c r="KWU392" s="658"/>
      <c r="KWV392" s="658"/>
      <c r="KWW392" s="658"/>
      <c r="KWX392" s="658"/>
      <c r="KWY392" s="658"/>
      <c r="KWZ392" s="658"/>
      <c r="KXA392" s="658"/>
      <c r="KXB392" s="658"/>
      <c r="KXC392" s="658"/>
      <c r="KXD392" s="658"/>
      <c r="KXE392" s="658"/>
      <c r="KXF392" s="658"/>
      <c r="KXG392" s="658"/>
      <c r="KXH392" s="658"/>
      <c r="KXI392" s="658"/>
      <c r="KXJ392" s="658"/>
      <c r="KXK392" s="658"/>
      <c r="KXL392" s="658"/>
      <c r="KXM392" s="658"/>
      <c r="KXN392" s="658"/>
      <c r="KXO392" s="658"/>
      <c r="KXP392" s="658"/>
      <c r="KXQ392" s="658"/>
      <c r="KXR392" s="658"/>
      <c r="KXS392" s="658"/>
      <c r="KXT392" s="658"/>
      <c r="KXU392" s="658"/>
      <c r="KXV392" s="658"/>
      <c r="KXW392" s="658"/>
      <c r="KXX392" s="658"/>
      <c r="KXY392" s="658"/>
      <c r="KXZ392" s="658"/>
      <c r="KYA392" s="658"/>
      <c r="KYB392" s="658"/>
      <c r="KYC392" s="658"/>
      <c r="KYD392" s="658"/>
      <c r="KYE392" s="658"/>
      <c r="KYF392" s="658"/>
      <c r="KYG392" s="658"/>
      <c r="KYH392" s="658"/>
      <c r="KYI392" s="658"/>
      <c r="KYJ392" s="658"/>
      <c r="KYK392" s="658"/>
      <c r="KYL392" s="658"/>
      <c r="KYM392" s="658"/>
      <c r="KYN392" s="658"/>
      <c r="KYO392" s="658"/>
      <c r="KYP392" s="658"/>
      <c r="KYQ392" s="658"/>
      <c r="KYR392" s="658"/>
      <c r="KYS392" s="658"/>
      <c r="KYT392" s="658"/>
      <c r="KYU392" s="658"/>
      <c r="KYV392" s="658"/>
      <c r="KYW392" s="658"/>
      <c r="KYX392" s="658"/>
      <c r="KYY392" s="658"/>
      <c r="KYZ392" s="658"/>
      <c r="KZA392" s="658"/>
      <c r="KZB392" s="658"/>
      <c r="KZC392" s="658"/>
      <c r="KZD392" s="658"/>
      <c r="KZE392" s="658"/>
      <c r="KZF392" s="658"/>
      <c r="KZG392" s="658"/>
      <c r="KZH392" s="658"/>
      <c r="KZI392" s="658"/>
      <c r="KZJ392" s="658"/>
      <c r="KZK392" s="658"/>
      <c r="KZL392" s="658"/>
      <c r="KZM392" s="658"/>
      <c r="KZN392" s="658"/>
      <c r="KZO392" s="658"/>
      <c r="KZP392" s="658"/>
      <c r="KZQ392" s="658"/>
      <c r="KZR392" s="658"/>
      <c r="KZS392" s="658"/>
      <c r="KZT392" s="658"/>
      <c r="KZU392" s="658"/>
      <c r="KZV392" s="658"/>
      <c r="KZW392" s="658"/>
      <c r="KZX392" s="658"/>
      <c r="KZY392" s="658"/>
      <c r="KZZ392" s="658"/>
      <c r="LAA392" s="658"/>
      <c r="LAB392" s="658"/>
      <c r="LAC392" s="658"/>
      <c r="LAD392" s="658"/>
      <c r="LAE392" s="658"/>
      <c r="LAF392" s="658"/>
      <c r="LAG392" s="658"/>
      <c r="LAH392" s="658"/>
      <c r="LAI392" s="658"/>
      <c r="LAJ392" s="658"/>
      <c r="LAK392" s="658"/>
      <c r="LAL392" s="658"/>
      <c r="LAM392" s="658"/>
      <c r="LAN392" s="658"/>
      <c r="LAO392" s="658"/>
      <c r="LAP392" s="658"/>
      <c r="LAQ392" s="658"/>
      <c r="LAR392" s="658"/>
      <c r="LAS392" s="658"/>
      <c r="LAT392" s="658"/>
      <c r="LAU392" s="658"/>
      <c r="LAV392" s="658"/>
      <c r="LAW392" s="658"/>
      <c r="LAX392" s="658"/>
      <c r="LAY392" s="658"/>
      <c r="LAZ392" s="658"/>
      <c r="LBA392" s="658"/>
      <c r="LBB392" s="658"/>
      <c r="LBC392" s="658"/>
      <c r="LBD392" s="658"/>
      <c r="LBE392" s="658"/>
      <c r="LBF392" s="658"/>
      <c r="LBG392" s="658"/>
      <c r="LBH392" s="658"/>
      <c r="LBI392" s="658"/>
      <c r="LBJ392" s="658"/>
      <c r="LBK392" s="658"/>
      <c r="LBL392" s="658"/>
      <c r="LBM392" s="658"/>
      <c r="LBN392" s="658"/>
      <c r="LBO392" s="658"/>
      <c r="LBP392" s="658"/>
      <c r="LBQ392" s="658"/>
      <c r="LBR392" s="658"/>
      <c r="LBS392" s="658"/>
      <c r="LBT392" s="658"/>
      <c r="LBU392" s="658"/>
      <c r="LBV392" s="658"/>
      <c r="LBW392" s="658"/>
      <c r="LBX392" s="658"/>
      <c r="LBY392" s="658"/>
      <c r="LBZ392" s="658"/>
      <c r="LCA392" s="658"/>
      <c r="LCB392" s="658"/>
      <c r="LCC392" s="658"/>
      <c r="LCD392" s="658"/>
      <c r="LCE392" s="658"/>
      <c r="LCF392" s="658"/>
      <c r="LCG392" s="658"/>
      <c r="LCH392" s="658"/>
      <c r="LCI392" s="658"/>
      <c r="LCJ392" s="658"/>
      <c r="LCK392" s="658"/>
      <c r="LCL392" s="658"/>
      <c r="LCM392" s="658"/>
      <c r="LCN392" s="658"/>
      <c r="LCO392" s="658"/>
      <c r="LCP392" s="658"/>
      <c r="LCQ392" s="658"/>
      <c r="LCR392" s="658"/>
      <c r="LCS392" s="658"/>
      <c r="LCT392" s="658"/>
      <c r="LCU392" s="658"/>
      <c r="LCV392" s="658"/>
      <c r="LCW392" s="658"/>
      <c r="LCX392" s="658"/>
      <c r="LCY392" s="658"/>
      <c r="LCZ392" s="658"/>
      <c r="LDA392" s="658"/>
      <c r="LDB392" s="658"/>
      <c r="LDC392" s="658"/>
      <c r="LDD392" s="658"/>
      <c r="LDE392" s="658"/>
      <c r="LDF392" s="658"/>
      <c r="LDG392" s="658"/>
      <c r="LDH392" s="658"/>
      <c r="LDI392" s="658"/>
      <c r="LDJ392" s="658"/>
      <c r="LDK392" s="658"/>
      <c r="LDL392" s="658"/>
      <c r="LDM392" s="658"/>
      <c r="LDN392" s="658"/>
      <c r="LDO392" s="658"/>
      <c r="LDP392" s="658"/>
      <c r="LDQ392" s="658"/>
      <c r="LDR392" s="658"/>
      <c r="LDS392" s="658"/>
      <c r="LDT392" s="658"/>
      <c r="LDU392" s="658"/>
      <c r="LDV392" s="658"/>
      <c r="LDW392" s="658"/>
      <c r="LDX392" s="658"/>
      <c r="LDY392" s="658"/>
      <c r="LDZ392" s="658"/>
      <c r="LEA392" s="658"/>
      <c r="LEB392" s="658"/>
      <c r="LEC392" s="658"/>
      <c r="LED392" s="658"/>
      <c r="LEE392" s="658"/>
      <c r="LEF392" s="658"/>
      <c r="LEG392" s="658"/>
      <c r="LEH392" s="658"/>
      <c r="LEI392" s="658"/>
      <c r="LEJ392" s="658"/>
      <c r="LEK392" s="658"/>
      <c r="LEL392" s="658"/>
      <c r="LEM392" s="658"/>
      <c r="LEN392" s="658"/>
      <c r="LEO392" s="658"/>
      <c r="LEP392" s="658"/>
      <c r="LEQ392" s="658"/>
      <c r="LER392" s="658"/>
      <c r="LES392" s="658"/>
      <c r="LET392" s="658"/>
      <c r="LEU392" s="658"/>
      <c r="LEV392" s="658"/>
      <c r="LEW392" s="658"/>
      <c r="LEX392" s="658"/>
      <c r="LEY392" s="658"/>
      <c r="LEZ392" s="658"/>
      <c r="LFA392" s="658"/>
      <c r="LFB392" s="658"/>
      <c r="LFC392" s="658"/>
      <c r="LFD392" s="658"/>
      <c r="LFE392" s="658"/>
      <c r="LFF392" s="658"/>
      <c r="LFG392" s="658"/>
      <c r="LFH392" s="658"/>
      <c r="LFI392" s="658"/>
      <c r="LFJ392" s="658"/>
      <c r="LFK392" s="658"/>
      <c r="LFL392" s="658"/>
      <c r="LFM392" s="658"/>
      <c r="LFN392" s="658"/>
      <c r="LFO392" s="658"/>
      <c r="LFP392" s="658"/>
      <c r="LFQ392" s="658"/>
      <c r="LFR392" s="658"/>
      <c r="LFS392" s="658"/>
      <c r="LFT392" s="658"/>
      <c r="LFU392" s="658"/>
      <c r="LFV392" s="658"/>
      <c r="LFW392" s="658"/>
      <c r="LFX392" s="658"/>
      <c r="LFY392" s="658"/>
      <c r="LFZ392" s="658"/>
      <c r="LGA392" s="658"/>
      <c r="LGB392" s="658"/>
      <c r="LGC392" s="658"/>
      <c r="LGD392" s="658"/>
      <c r="LGE392" s="658"/>
      <c r="LGF392" s="658"/>
      <c r="LGG392" s="658"/>
      <c r="LGH392" s="658"/>
      <c r="LGI392" s="658"/>
      <c r="LGJ392" s="658"/>
      <c r="LGK392" s="658"/>
      <c r="LGL392" s="658"/>
      <c r="LGM392" s="658"/>
      <c r="LGN392" s="658"/>
      <c r="LGO392" s="658"/>
      <c r="LGP392" s="658"/>
      <c r="LGQ392" s="658"/>
      <c r="LGR392" s="658"/>
      <c r="LGS392" s="658"/>
      <c r="LGT392" s="658"/>
      <c r="LGU392" s="658"/>
      <c r="LGV392" s="658"/>
      <c r="LGW392" s="658"/>
      <c r="LGX392" s="658"/>
      <c r="LGY392" s="658"/>
      <c r="LGZ392" s="658"/>
      <c r="LHA392" s="658"/>
      <c r="LHB392" s="658"/>
      <c r="LHC392" s="658"/>
      <c r="LHD392" s="658"/>
      <c r="LHE392" s="658"/>
      <c r="LHF392" s="658"/>
      <c r="LHG392" s="658"/>
      <c r="LHH392" s="658"/>
      <c r="LHI392" s="658"/>
      <c r="LHJ392" s="658"/>
      <c r="LHK392" s="658"/>
      <c r="LHL392" s="658"/>
      <c r="LHM392" s="658"/>
      <c r="LHN392" s="658"/>
      <c r="LHO392" s="658"/>
      <c r="LHP392" s="658"/>
      <c r="LHQ392" s="658"/>
      <c r="LHR392" s="658"/>
      <c r="LHS392" s="658"/>
      <c r="LHT392" s="658"/>
      <c r="LHU392" s="658"/>
      <c r="LHV392" s="658"/>
      <c r="LHW392" s="658"/>
      <c r="LHX392" s="658"/>
      <c r="LHY392" s="658"/>
      <c r="LHZ392" s="658"/>
      <c r="LIA392" s="658"/>
      <c r="LIB392" s="658"/>
      <c r="LIC392" s="658"/>
      <c r="LID392" s="658"/>
      <c r="LIE392" s="658"/>
      <c r="LIF392" s="658"/>
      <c r="LIG392" s="658"/>
      <c r="LIH392" s="658"/>
      <c r="LII392" s="658"/>
      <c r="LIJ392" s="658"/>
      <c r="LIK392" s="658"/>
      <c r="LIL392" s="658"/>
      <c r="LIM392" s="658"/>
      <c r="LIN392" s="658"/>
      <c r="LIO392" s="658"/>
      <c r="LIP392" s="658"/>
      <c r="LIQ392" s="658"/>
      <c r="LIR392" s="658"/>
      <c r="LIS392" s="658"/>
      <c r="LIT392" s="658"/>
      <c r="LIU392" s="658"/>
      <c r="LIV392" s="658"/>
      <c r="LIW392" s="658"/>
      <c r="LIX392" s="658"/>
      <c r="LIY392" s="658"/>
      <c r="LIZ392" s="658"/>
      <c r="LJA392" s="658"/>
      <c r="LJB392" s="658"/>
      <c r="LJC392" s="658"/>
      <c r="LJD392" s="658"/>
      <c r="LJE392" s="658"/>
      <c r="LJF392" s="658"/>
      <c r="LJG392" s="658"/>
      <c r="LJH392" s="658"/>
      <c r="LJI392" s="658"/>
      <c r="LJJ392" s="658"/>
      <c r="LJK392" s="658"/>
      <c r="LJL392" s="658"/>
      <c r="LJM392" s="658"/>
      <c r="LJN392" s="658"/>
      <c r="LJO392" s="658"/>
      <c r="LJP392" s="658"/>
      <c r="LJQ392" s="658"/>
      <c r="LJR392" s="658"/>
      <c r="LJS392" s="658"/>
      <c r="LJT392" s="658"/>
      <c r="LJU392" s="658"/>
      <c r="LJV392" s="658"/>
      <c r="LJW392" s="658"/>
      <c r="LJX392" s="658"/>
      <c r="LJY392" s="658"/>
      <c r="LJZ392" s="658"/>
      <c r="LKA392" s="658"/>
      <c r="LKB392" s="658"/>
      <c r="LKC392" s="658"/>
      <c r="LKD392" s="658"/>
      <c r="LKE392" s="658"/>
      <c r="LKF392" s="658"/>
      <c r="LKG392" s="658"/>
      <c r="LKH392" s="658"/>
      <c r="LKI392" s="658"/>
      <c r="LKJ392" s="658"/>
      <c r="LKK392" s="658"/>
      <c r="LKL392" s="658"/>
      <c r="LKM392" s="658"/>
      <c r="LKN392" s="658"/>
      <c r="LKO392" s="658"/>
      <c r="LKP392" s="658"/>
      <c r="LKQ392" s="658"/>
      <c r="LKR392" s="658"/>
      <c r="LKS392" s="658"/>
      <c r="LKT392" s="658"/>
      <c r="LKU392" s="658"/>
      <c r="LKV392" s="658"/>
      <c r="LKW392" s="658"/>
      <c r="LKX392" s="658"/>
      <c r="LKY392" s="658"/>
      <c r="LKZ392" s="658"/>
      <c r="LLA392" s="658"/>
      <c r="LLB392" s="658"/>
      <c r="LLC392" s="658"/>
      <c r="LLD392" s="658"/>
      <c r="LLE392" s="658"/>
      <c r="LLF392" s="658"/>
      <c r="LLG392" s="658"/>
      <c r="LLH392" s="658"/>
      <c r="LLI392" s="658"/>
      <c r="LLJ392" s="658"/>
      <c r="LLK392" s="658"/>
      <c r="LLL392" s="658"/>
      <c r="LLM392" s="658"/>
      <c r="LLN392" s="658"/>
      <c r="LLO392" s="658"/>
      <c r="LLP392" s="658"/>
      <c r="LLQ392" s="658"/>
      <c r="LLR392" s="658"/>
      <c r="LLS392" s="658"/>
      <c r="LLT392" s="658"/>
      <c r="LLU392" s="658"/>
      <c r="LLV392" s="658"/>
      <c r="LLW392" s="658"/>
      <c r="LLX392" s="658"/>
      <c r="LLY392" s="658"/>
      <c r="LLZ392" s="658"/>
      <c r="LMA392" s="658"/>
      <c r="LMB392" s="658"/>
      <c r="LMC392" s="658"/>
      <c r="LMD392" s="658"/>
      <c r="LME392" s="658"/>
      <c r="LMF392" s="658"/>
      <c r="LMG392" s="658"/>
      <c r="LMH392" s="658"/>
      <c r="LMI392" s="658"/>
      <c r="LMJ392" s="658"/>
      <c r="LMK392" s="658"/>
      <c r="LML392" s="658"/>
      <c r="LMM392" s="658"/>
      <c r="LMN392" s="658"/>
      <c r="LMO392" s="658"/>
      <c r="LMP392" s="658"/>
      <c r="LMQ392" s="658"/>
      <c r="LMR392" s="658"/>
      <c r="LMS392" s="658"/>
      <c r="LMT392" s="658"/>
      <c r="LMU392" s="658"/>
      <c r="LMV392" s="658"/>
      <c r="LMW392" s="658"/>
      <c r="LMX392" s="658"/>
      <c r="LMY392" s="658"/>
      <c r="LMZ392" s="658"/>
      <c r="LNA392" s="658"/>
      <c r="LNB392" s="658"/>
      <c r="LNC392" s="658"/>
      <c r="LND392" s="658"/>
      <c r="LNE392" s="658"/>
      <c r="LNF392" s="658"/>
      <c r="LNG392" s="658"/>
      <c r="LNH392" s="658"/>
      <c r="LNI392" s="658"/>
      <c r="LNJ392" s="658"/>
      <c r="LNK392" s="658"/>
      <c r="LNL392" s="658"/>
      <c r="LNM392" s="658"/>
      <c r="LNN392" s="658"/>
      <c r="LNO392" s="658"/>
      <c r="LNP392" s="658"/>
      <c r="LNQ392" s="658"/>
      <c r="LNR392" s="658"/>
      <c r="LNS392" s="658"/>
      <c r="LNT392" s="658"/>
      <c r="LNU392" s="658"/>
      <c r="LNV392" s="658"/>
      <c r="LNW392" s="658"/>
      <c r="LNX392" s="658"/>
      <c r="LNY392" s="658"/>
      <c r="LNZ392" s="658"/>
      <c r="LOA392" s="658"/>
      <c r="LOB392" s="658"/>
      <c r="LOC392" s="658"/>
      <c r="LOD392" s="658"/>
      <c r="LOE392" s="658"/>
      <c r="LOF392" s="658"/>
      <c r="LOG392" s="658"/>
      <c r="LOH392" s="658"/>
      <c r="LOI392" s="658"/>
      <c r="LOJ392" s="658"/>
      <c r="LOK392" s="658"/>
      <c r="LOL392" s="658"/>
      <c r="LOM392" s="658"/>
      <c r="LON392" s="658"/>
      <c r="LOO392" s="658"/>
      <c r="LOP392" s="658"/>
      <c r="LOQ392" s="658"/>
      <c r="LOR392" s="658"/>
      <c r="LOS392" s="658"/>
      <c r="LOT392" s="658"/>
      <c r="LOU392" s="658"/>
      <c r="LOV392" s="658"/>
      <c r="LOW392" s="658"/>
      <c r="LOX392" s="658"/>
      <c r="LOY392" s="658"/>
      <c r="LOZ392" s="658"/>
      <c r="LPA392" s="658"/>
      <c r="LPB392" s="658"/>
      <c r="LPC392" s="658"/>
      <c r="LPD392" s="658"/>
      <c r="LPE392" s="658"/>
      <c r="LPF392" s="658"/>
      <c r="LPG392" s="658"/>
      <c r="LPH392" s="658"/>
      <c r="LPI392" s="658"/>
      <c r="LPJ392" s="658"/>
      <c r="LPK392" s="658"/>
      <c r="LPL392" s="658"/>
      <c r="LPM392" s="658"/>
      <c r="LPN392" s="658"/>
      <c r="LPO392" s="658"/>
      <c r="LPP392" s="658"/>
      <c r="LPQ392" s="658"/>
      <c r="LPR392" s="658"/>
      <c r="LPS392" s="658"/>
      <c r="LPT392" s="658"/>
      <c r="LPU392" s="658"/>
      <c r="LPV392" s="658"/>
      <c r="LPW392" s="658"/>
      <c r="LPX392" s="658"/>
      <c r="LPY392" s="658"/>
      <c r="LPZ392" s="658"/>
      <c r="LQA392" s="658"/>
      <c r="LQB392" s="658"/>
      <c r="LQC392" s="658"/>
      <c r="LQD392" s="658"/>
      <c r="LQE392" s="658"/>
      <c r="LQF392" s="658"/>
      <c r="LQG392" s="658"/>
      <c r="LQH392" s="658"/>
      <c r="LQI392" s="658"/>
      <c r="LQJ392" s="658"/>
      <c r="LQK392" s="658"/>
      <c r="LQL392" s="658"/>
      <c r="LQM392" s="658"/>
      <c r="LQN392" s="658"/>
      <c r="LQO392" s="658"/>
      <c r="LQP392" s="658"/>
      <c r="LQQ392" s="658"/>
      <c r="LQR392" s="658"/>
      <c r="LQS392" s="658"/>
      <c r="LQT392" s="658"/>
      <c r="LQU392" s="658"/>
      <c r="LQV392" s="658"/>
      <c r="LQW392" s="658"/>
      <c r="LQX392" s="658"/>
      <c r="LQY392" s="658"/>
      <c r="LQZ392" s="658"/>
      <c r="LRA392" s="658"/>
      <c r="LRB392" s="658"/>
      <c r="LRC392" s="658"/>
      <c r="LRD392" s="658"/>
      <c r="LRE392" s="658"/>
      <c r="LRF392" s="658"/>
      <c r="LRG392" s="658"/>
      <c r="LRH392" s="658"/>
      <c r="LRI392" s="658"/>
      <c r="LRJ392" s="658"/>
      <c r="LRK392" s="658"/>
      <c r="LRL392" s="658"/>
      <c r="LRM392" s="658"/>
      <c r="LRN392" s="658"/>
      <c r="LRO392" s="658"/>
      <c r="LRP392" s="658"/>
      <c r="LRQ392" s="658"/>
      <c r="LRR392" s="658"/>
      <c r="LRS392" s="658"/>
      <c r="LRT392" s="658"/>
      <c r="LRU392" s="658"/>
      <c r="LRV392" s="658"/>
      <c r="LRW392" s="658"/>
      <c r="LRX392" s="658"/>
      <c r="LRY392" s="658"/>
      <c r="LRZ392" s="658"/>
      <c r="LSA392" s="658"/>
      <c r="LSB392" s="658"/>
      <c r="LSC392" s="658"/>
      <c r="LSD392" s="658"/>
      <c r="LSE392" s="658"/>
      <c r="LSF392" s="658"/>
      <c r="LSG392" s="658"/>
      <c r="LSH392" s="658"/>
      <c r="LSI392" s="658"/>
      <c r="LSJ392" s="658"/>
      <c r="LSK392" s="658"/>
      <c r="LSL392" s="658"/>
      <c r="LSM392" s="658"/>
      <c r="LSN392" s="658"/>
      <c r="LSO392" s="658"/>
      <c r="LSP392" s="658"/>
      <c r="LSQ392" s="658"/>
      <c r="LSR392" s="658"/>
      <c r="LSS392" s="658"/>
      <c r="LST392" s="658"/>
      <c r="LSU392" s="658"/>
      <c r="LSV392" s="658"/>
      <c r="LSW392" s="658"/>
      <c r="LSX392" s="658"/>
      <c r="LSY392" s="658"/>
      <c r="LSZ392" s="658"/>
      <c r="LTA392" s="658"/>
      <c r="LTB392" s="658"/>
      <c r="LTC392" s="658"/>
      <c r="LTD392" s="658"/>
      <c r="LTE392" s="658"/>
      <c r="LTF392" s="658"/>
      <c r="LTG392" s="658"/>
      <c r="LTH392" s="658"/>
      <c r="LTI392" s="658"/>
      <c r="LTJ392" s="658"/>
      <c r="LTK392" s="658"/>
      <c r="LTL392" s="658"/>
      <c r="LTM392" s="658"/>
      <c r="LTN392" s="658"/>
      <c r="LTO392" s="658"/>
      <c r="LTP392" s="658"/>
      <c r="LTQ392" s="658"/>
      <c r="LTR392" s="658"/>
      <c r="LTS392" s="658"/>
      <c r="LTT392" s="658"/>
      <c r="LTU392" s="658"/>
      <c r="LTV392" s="658"/>
      <c r="LTW392" s="658"/>
      <c r="LTX392" s="658"/>
      <c r="LTY392" s="658"/>
      <c r="LTZ392" s="658"/>
      <c r="LUA392" s="658"/>
      <c r="LUB392" s="658"/>
      <c r="LUC392" s="658"/>
      <c r="LUD392" s="658"/>
      <c r="LUE392" s="658"/>
      <c r="LUF392" s="658"/>
      <c r="LUG392" s="658"/>
      <c r="LUH392" s="658"/>
      <c r="LUI392" s="658"/>
      <c r="LUJ392" s="658"/>
      <c r="LUK392" s="658"/>
      <c r="LUL392" s="658"/>
      <c r="LUM392" s="658"/>
      <c r="LUN392" s="658"/>
      <c r="LUO392" s="658"/>
      <c r="LUP392" s="658"/>
      <c r="LUQ392" s="658"/>
      <c r="LUR392" s="658"/>
      <c r="LUS392" s="658"/>
      <c r="LUT392" s="658"/>
      <c r="LUU392" s="658"/>
      <c r="LUV392" s="658"/>
      <c r="LUW392" s="658"/>
      <c r="LUX392" s="658"/>
      <c r="LUY392" s="658"/>
      <c r="LUZ392" s="658"/>
      <c r="LVA392" s="658"/>
      <c r="LVB392" s="658"/>
      <c r="LVC392" s="658"/>
      <c r="LVD392" s="658"/>
      <c r="LVE392" s="658"/>
      <c r="LVF392" s="658"/>
      <c r="LVG392" s="658"/>
      <c r="LVH392" s="658"/>
      <c r="LVI392" s="658"/>
      <c r="LVJ392" s="658"/>
      <c r="LVK392" s="658"/>
      <c r="LVL392" s="658"/>
      <c r="LVM392" s="658"/>
      <c r="LVN392" s="658"/>
      <c r="LVO392" s="658"/>
      <c r="LVP392" s="658"/>
      <c r="LVQ392" s="658"/>
      <c r="LVR392" s="658"/>
      <c r="LVS392" s="658"/>
      <c r="LVT392" s="658"/>
      <c r="LVU392" s="658"/>
      <c r="LVV392" s="658"/>
      <c r="LVW392" s="658"/>
      <c r="LVX392" s="658"/>
      <c r="LVY392" s="658"/>
      <c r="LVZ392" s="658"/>
      <c r="LWA392" s="658"/>
      <c r="LWB392" s="658"/>
      <c r="LWC392" s="658"/>
      <c r="LWD392" s="658"/>
      <c r="LWE392" s="658"/>
      <c r="LWF392" s="658"/>
      <c r="LWG392" s="658"/>
      <c r="LWH392" s="658"/>
      <c r="LWI392" s="658"/>
      <c r="LWJ392" s="658"/>
      <c r="LWK392" s="658"/>
      <c r="LWL392" s="658"/>
      <c r="LWM392" s="658"/>
      <c r="LWN392" s="658"/>
      <c r="LWO392" s="658"/>
      <c r="LWP392" s="658"/>
      <c r="LWQ392" s="658"/>
      <c r="LWR392" s="658"/>
      <c r="LWS392" s="658"/>
      <c r="LWT392" s="658"/>
      <c r="LWU392" s="658"/>
      <c r="LWV392" s="658"/>
      <c r="LWW392" s="658"/>
      <c r="LWX392" s="658"/>
      <c r="LWY392" s="658"/>
      <c r="LWZ392" s="658"/>
      <c r="LXA392" s="658"/>
      <c r="LXB392" s="658"/>
      <c r="LXC392" s="658"/>
      <c r="LXD392" s="658"/>
      <c r="LXE392" s="658"/>
      <c r="LXF392" s="658"/>
      <c r="LXG392" s="658"/>
      <c r="LXH392" s="658"/>
      <c r="LXI392" s="658"/>
      <c r="LXJ392" s="658"/>
      <c r="LXK392" s="658"/>
      <c r="LXL392" s="658"/>
      <c r="LXM392" s="658"/>
      <c r="LXN392" s="658"/>
      <c r="LXO392" s="658"/>
      <c r="LXP392" s="658"/>
      <c r="LXQ392" s="658"/>
      <c r="LXR392" s="658"/>
      <c r="LXS392" s="658"/>
      <c r="LXT392" s="658"/>
      <c r="LXU392" s="658"/>
      <c r="LXV392" s="658"/>
      <c r="LXW392" s="658"/>
      <c r="LXX392" s="658"/>
      <c r="LXY392" s="658"/>
      <c r="LXZ392" s="658"/>
      <c r="LYA392" s="658"/>
      <c r="LYB392" s="658"/>
      <c r="LYC392" s="658"/>
      <c r="LYD392" s="658"/>
      <c r="LYE392" s="658"/>
      <c r="LYF392" s="658"/>
      <c r="LYG392" s="658"/>
      <c r="LYH392" s="658"/>
      <c r="LYI392" s="658"/>
      <c r="LYJ392" s="658"/>
      <c r="LYK392" s="658"/>
      <c r="LYL392" s="658"/>
      <c r="LYM392" s="658"/>
      <c r="LYN392" s="658"/>
      <c r="LYO392" s="658"/>
      <c r="LYP392" s="658"/>
      <c r="LYQ392" s="658"/>
      <c r="LYR392" s="658"/>
      <c r="LYS392" s="658"/>
      <c r="LYT392" s="658"/>
      <c r="LYU392" s="658"/>
      <c r="LYV392" s="658"/>
      <c r="LYW392" s="658"/>
      <c r="LYX392" s="658"/>
      <c r="LYY392" s="658"/>
      <c r="LYZ392" s="658"/>
      <c r="LZA392" s="658"/>
      <c r="LZB392" s="658"/>
      <c r="LZC392" s="658"/>
      <c r="LZD392" s="658"/>
      <c r="LZE392" s="658"/>
      <c r="LZF392" s="658"/>
      <c r="LZG392" s="658"/>
      <c r="LZH392" s="658"/>
      <c r="LZI392" s="658"/>
      <c r="LZJ392" s="658"/>
      <c r="LZK392" s="658"/>
      <c r="LZL392" s="658"/>
      <c r="LZM392" s="658"/>
      <c r="LZN392" s="658"/>
      <c r="LZO392" s="658"/>
      <c r="LZP392" s="658"/>
      <c r="LZQ392" s="658"/>
      <c r="LZR392" s="658"/>
      <c r="LZS392" s="658"/>
      <c r="LZT392" s="658"/>
      <c r="LZU392" s="658"/>
      <c r="LZV392" s="658"/>
      <c r="LZW392" s="658"/>
      <c r="LZX392" s="658"/>
      <c r="LZY392" s="658"/>
      <c r="LZZ392" s="658"/>
      <c r="MAA392" s="658"/>
      <c r="MAB392" s="658"/>
      <c r="MAC392" s="658"/>
      <c r="MAD392" s="658"/>
      <c r="MAE392" s="658"/>
      <c r="MAF392" s="658"/>
      <c r="MAG392" s="658"/>
      <c r="MAH392" s="658"/>
      <c r="MAI392" s="658"/>
      <c r="MAJ392" s="658"/>
      <c r="MAK392" s="658"/>
      <c r="MAL392" s="658"/>
      <c r="MAM392" s="658"/>
      <c r="MAN392" s="658"/>
      <c r="MAO392" s="658"/>
      <c r="MAP392" s="658"/>
      <c r="MAQ392" s="658"/>
      <c r="MAR392" s="658"/>
      <c r="MAS392" s="658"/>
      <c r="MAT392" s="658"/>
      <c r="MAU392" s="658"/>
      <c r="MAV392" s="658"/>
      <c r="MAW392" s="658"/>
      <c r="MAX392" s="658"/>
      <c r="MAY392" s="658"/>
      <c r="MAZ392" s="658"/>
      <c r="MBA392" s="658"/>
      <c r="MBB392" s="658"/>
      <c r="MBC392" s="658"/>
      <c r="MBD392" s="658"/>
      <c r="MBE392" s="658"/>
      <c r="MBF392" s="658"/>
      <c r="MBG392" s="658"/>
      <c r="MBH392" s="658"/>
      <c r="MBI392" s="658"/>
      <c r="MBJ392" s="658"/>
      <c r="MBK392" s="658"/>
      <c r="MBL392" s="658"/>
      <c r="MBM392" s="658"/>
      <c r="MBN392" s="658"/>
      <c r="MBO392" s="658"/>
      <c r="MBP392" s="658"/>
      <c r="MBQ392" s="658"/>
      <c r="MBR392" s="658"/>
      <c r="MBS392" s="658"/>
      <c r="MBT392" s="658"/>
      <c r="MBU392" s="658"/>
      <c r="MBV392" s="658"/>
      <c r="MBW392" s="658"/>
      <c r="MBX392" s="658"/>
      <c r="MBY392" s="658"/>
      <c r="MBZ392" s="658"/>
      <c r="MCA392" s="658"/>
      <c r="MCB392" s="658"/>
      <c r="MCC392" s="658"/>
      <c r="MCD392" s="658"/>
      <c r="MCE392" s="658"/>
      <c r="MCF392" s="658"/>
      <c r="MCG392" s="658"/>
      <c r="MCH392" s="658"/>
      <c r="MCI392" s="658"/>
      <c r="MCJ392" s="658"/>
      <c r="MCK392" s="658"/>
      <c r="MCL392" s="658"/>
      <c r="MCM392" s="658"/>
      <c r="MCN392" s="658"/>
      <c r="MCO392" s="658"/>
      <c r="MCP392" s="658"/>
      <c r="MCQ392" s="658"/>
      <c r="MCR392" s="658"/>
      <c r="MCS392" s="658"/>
      <c r="MCT392" s="658"/>
      <c r="MCU392" s="658"/>
      <c r="MCV392" s="658"/>
      <c r="MCW392" s="658"/>
      <c r="MCX392" s="658"/>
      <c r="MCY392" s="658"/>
      <c r="MCZ392" s="658"/>
      <c r="MDA392" s="658"/>
      <c r="MDB392" s="658"/>
      <c r="MDC392" s="658"/>
      <c r="MDD392" s="658"/>
      <c r="MDE392" s="658"/>
      <c r="MDF392" s="658"/>
      <c r="MDG392" s="658"/>
      <c r="MDH392" s="658"/>
      <c r="MDI392" s="658"/>
      <c r="MDJ392" s="658"/>
      <c r="MDK392" s="658"/>
      <c r="MDL392" s="658"/>
      <c r="MDM392" s="658"/>
      <c r="MDN392" s="658"/>
      <c r="MDO392" s="658"/>
      <c r="MDP392" s="658"/>
      <c r="MDQ392" s="658"/>
      <c r="MDR392" s="658"/>
      <c r="MDS392" s="658"/>
      <c r="MDT392" s="658"/>
      <c r="MDU392" s="658"/>
      <c r="MDV392" s="658"/>
      <c r="MDW392" s="658"/>
      <c r="MDX392" s="658"/>
      <c r="MDY392" s="658"/>
      <c r="MDZ392" s="658"/>
      <c r="MEA392" s="658"/>
      <c r="MEB392" s="658"/>
      <c r="MEC392" s="658"/>
      <c r="MED392" s="658"/>
      <c r="MEE392" s="658"/>
      <c r="MEF392" s="658"/>
      <c r="MEG392" s="658"/>
      <c r="MEH392" s="658"/>
      <c r="MEI392" s="658"/>
      <c r="MEJ392" s="658"/>
      <c r="MEK392" s="658"/>
      <c r="MEL392" s="658"/>
      <c r="MEM392" s="658"/>
      <c r="MEN392" s="658"/>
      <c r="MEO392" s="658"/>
      <c r="MEP392" s="658"/>
      <c r="MEQ392" s="658"/>
      <c r="MER392" s="658"/>
      <c r="MES392" s="658"/>
      <c r="MET392" s="658"/>
      <c r="MEU392" s="658"/>
      <c r="MEV392" s="658"/>
      <c r="MEW392" s="658"/>
      <c r="MEX392" s="658"/>
      <c r="MEY392" s="658"/>
      <c r="MEZ392" s="658"/>
      <c r="MFA392" s="658"/>
      <c r="MFB392" s="658"/>
      <c r="MFC392" s="658"/>
      <c r="MFD392" s="658"/>
      <c r="MFE392" s="658"/>
      <c r="MFF392" s="658"/>
      <c r="MFG392" s="658"/>
      <c r="MFH392" s="658"/>
      <c r="MFI392" s="658"/>
      <c r="MFJ392" s="658"/>
      <c r="MFK392" s="658"/>
      <c r="MFL392" s="658"/>
      <c r="MFM392" s="658"/>
      <c r="MFN392" s="658"/>
      <c r="MFO392" s="658"/>
      <c r="MFP392" s="658"/>
      <c r="MFQ392" s="658"/>
      <c r="MFR392" s="658"/>
      <c r="MFS392" s="658"/>
      <c r="MFT392" s="658"/>
      <c r="MFU392" s="658"/>
      <c r="MFV392" s="658"/>
      <c r="MFW392" s="658"/>
      <c r="MFX392" s="658"/>
      <c r="MFY392" s="658"/>
      <c r="MFZ392" s="658"/>
      <c r="MGA392" s="658"/>
      <c r="MGB392" s="658"/>
      <c r="MGC392" s="658"/>
      <c r="MGD392" s="658"/>
      <c r="MGE392" s="658"/>
      <c r="MGF392" s="658"/>
      <c r="MGG392" s="658"/>
      <c r="MGH392" s="658"/>
      <c r="MGI392" s="658"/>
      <c r="MGJ392" s="658"/>
      <c r="MGK392" s="658"/>
      <c r="MGL392" s="658"/>
      <c r="MGM392" s="658"/>
      <c r="MGN392" s="658"/>
      <c r="MGO392" s="658"/>
      <c r="MGP392" s="658"/>
      <c r="MGQ392" s="658"/>
      <c r="MGR392" s="658"/>
      <c r="MGS392" s="658"/>
      <c r="MGT392" s="658"/>
      <c r="MGU392" s="658"/>
      <c r="MGV392" s="658"/>
      <c r="MGW392" s="658"/>
      <c r="MGX392" s="658"/>
      <c r="MGY392" s="658"/>
      <c r="MGZ392" s="658"/>
      <c r="MHA392" s="658"/>
      <c r="MHB392" s="658"/>
      <c r="MHC392" s="658"/>
      <c r="MHD392" s="658"/>
      <c r="MHE392" s="658"/>
      <c r="MHF392" s="658"/>
      <c r="MHG392" s="658"/>
      <c r="MHH392" s="658"/>
      <c r="MHI392" s="658"/>
      <c r="MHJ392" s="658"/>
      <c r="MHK392" s="658"/>
      <c r="MHL392" s="658"/>
      <c r="MHM392" s="658"/>
      <c r="MHN392" s="658"/>
      <c r="MHO392" s="658"/>
      <c r="MHP392" s="658"/>
      <c r="MHQ392" s="658"/>
      <c r="MHR392" s="658"/>
      <c r="MHS392" s="658"/>
      <c r="MHT392" s="658"/>
      <c r="MHU392" s="658"/>
      <c r="MHV392" s="658"/>
      <c r="MHW392" s="658"/>
      <c r="MHX392" s="658"/>
      <c r="MHY392" s="658"/>
      <c r="MHZ392" s="658"/>
      <c r="MIA392" s="658"/>
      <c r="MIB392" s="658"/>
      <c r="MIC392" s="658"/>
      <c r="MID392" s="658"/>
      <c r="MIE392" s="658"/>
      <c r="MIF392" s="658"/>
      <c r="MIG392" s="658"/>
      <c r="MIH392" s="658"/>
      <c r="MII392" s="658"/>
      <c r="MIJ392" s="658"/>
      <c r="MIK392" s="658"/>
      <c r="MIL392" s="658"/>
      <c r="MIM392" s="658"/>
      <c r="MIN392" s="658"/>
      <c r="MIO392" s="658"/>
      <c r="MIP392" s="658"/>
      <c r="MIQ392" s="658"/>
      <c r="MIR392" s="658"/>
      <c r="MIS392" s="658"/>
      <c r="MIT392" s="658"/>
      <c r="MIU392" s="658"/>
      <c r="MIV392" s="658"/>
      <c r="MIW392" s="658"/>
      <c r="MIX392" s="658"/>
      <c r="MIY392" s="658"/>
      <c r="MIZ392" s="658"/>
      <c r="MJA392" s="658"/>
      <c r="MJB392" s="658"/>
      <c r="MJC392" s="658"/>
      <c r="MJD392" s="658"/>
      <c r="MJE392" s="658"/>
      <c r="MJF392" s="658"/>
      <c r="MJG392" s="658"/>
      <c r="MJH392" s="658"/>
      <c r="MJI392" s="658"/>
      <c r="MJJ392" s="658"/>
      <c r="MJK392" s="658"/>
      <c r="MJL392" s="658"/>
      <c r="MJM392" s="658"/>
      <c r="MJN392" s="658"/>
      <c r="MJO392" s="658"/>
      <c r="MJP392" s="658"/>
      <c r="MJQ392" s="658"/>
      <c r="MJR392" s="658"/>
      <c r="MJS392" s="658"/>
      <c r="MJT392" s="658"/>
      <c r="MJU392" s="658"/>
      <c r="MJV392" s="658"/>
      <c r="MJW392" s="658"/>
      <c r="MJX392" s="658"/>
      <c r="MJY392" s="658"/>
      <c r="MJZ392" s="658"/>
      <c r="MKA392" s="658"/>
      <c r="MKB392" s="658"/>
      <c r="MKC392" s="658"/>
      <c r="MKD392" s="658"/>
      <c r="MKE392" s="658"/>
      <c r="MKF392" s="658"/>
      <c r="MKG392" s="658"/>
      <c r="MKH392" s="658"/>
      <c r="MKI392" s="658"/>
      <c r="MKJ392" s="658"/>
      <c r="MKK392" s="658"/>
      <c r="MKL392" s="658"/>
      <c r="MKM392" s="658"/>
      <c r="MKN392" s="658"/>
      <c r="MKO392" s="658"/>
      <c r="MKP392" s="658"/>
      <c r="MKQ392" s="658"/>
      <c r="MKR392" s="658"/>
      <c r="MKS392" s="658"/>
      <c r="MKT392" s="658"/>
      <c r="MKU392" s="658"/>
      <c r="MKV392" s="658"/>
      <c r="MKW392" s="658"/>
      <c r="MKX392" s="658"/>
      <c r="MKY392" s="658"/>
      <c r="MKZ392" s="658"/>
      <c r="MLA392" s="658"/>
      <c r="MLB392" s="658"/>
      <c r="MLC392" s="658"/>
      <c r="MLD392" s="658"/>
      <c r="MLE392" s="658"/>
      <c r="MLF392" s="658"/>
      <c r="MLG392" s="658"/>
      <c r="MLH392" s="658"/>
      <c r="MLI392" s="658"/>
      <c r="MLJ392" s="658"/>
      <c r="MLK392" s="658"/>
      <c r="MLL392" s="658"/>
      <c r="MLM392" s="658"/>
      <c r="MLN392" s="658"/>
      <c r="MLO392" s="658"/>
      <c r="MLP392" s="658"/>
      <c r="MLQ392" s="658"/>
      <c r="MLR392" s="658"/>
      <c r="MLS392" s="658"/>
      <c r="MLT392" s="658"/>
      <c r="MLU392" s="658"/>
      <c r="MLV392" s="658"/>
      <c r="MLW392" s="658"/>
      <c r="MLX392" s="658"/>
      <c r="MLY392" s="658"/>
      <c r="MLZ392" s="658"/>
      <c r="MMA392" s="658"/>
      <c r="MMB392" s="658"/>
      <c r="MMC392" s="658"/>
      <c r="MMD392" s="658"/>
      <c r="MME392" s="658"/>
      <c r="MMF392" s="658"/>
      <c r="MMG392" s="658"/>
      <c r="MMH392" s="658"/>
      <c r="MMI392" s="658"/>
      <c r="MMJ392" s="658"/>
      <c r="MMK392" s="658"/>
      <c r="MML392" s="658"/>
      <c r="MMM392" s="658"/>
      <c r="MMN392" s="658"/>
      <c r="MMO392" s="658"/>
      <c r="MMP392" s="658"/>
      <c r="MMQ392" s="658"/>
      <c r="MMR392" s="658"/>
      <c r="MMS392" s="658"/>
      <c r="MMT392" s="658"/>
      <c r="MMU392" s="658"/>
      <c r="MMV392" s="658"/>
      <c r="MMW392" s="658"/>
      <c r="MMX392" s="658"/>
      <c r="MMY392" s="658"/>
      <c r="MMZ392" s="658"/>
      <c r="MNA392" s="658"/>
      <c r="MNB392" s="658"/>
      <c r="MNC392" s="658"/>
      <c r="MND392" s="658"/>
      <c r="MNE392" s="658"/>
      <c r="MNF392" s="658"/>
      <c r="MNG392" s="658"/>
      <c r="MNH392" s="658"/>
      <c r="MNI392" s="658"/>
      <c r="MNJ392" s="658"/>
      <c r="MNK392" s="658"/>
      <c r="MNL392" s="658"/>
      <c r="MNM392" s="658"/>
      <c r="MNN392" s="658"/>
      <c r="MNO392" s="658"/>
      <c r="MNP392" s="658"/>
      <c r="MNQ392" s="658"/>
      <c r="MNR392" s="658"/>
      <c r="MNS392" s="658"/>
      <c r="MNT392" s="658"/>
      <c r="MNU392" s="658"/>
      <c r="MNV392" s="658"/>
      <c r="MNW392" s="658"/>
      <c r="MNX392" s="658"/>
      <c r="MNY392" s="658"/>
      <c r="MNZ392" s="658"/>
      <c r="MOA392" s="658"/>
      <c r="MOB392" s="658"/>
      <c r="MOC392" s="658"/>
      <c r="MOD392" s="658"/>
      <c r="MOE392" s="658"/>
      <c r="MOF392" s="658"/>
      <c r="MOG392" s="658"/>
      <c r="MOH392" s="658"/>
      <c r="MOI392" s="658"/>
      <c r="MOJ392" s="658"/>
      <c r="MOK392" s="658"/>
      <c r="MOL392" s="658"/>
      <c r="MOM392" s="658"/>
      <c r="MON392" s="658"/>
      <c r="MOO392" s="658"/>
      <c r="MOP392" s="658"/>
      <c r="MOQ392" s="658"/>
      <c r="MOR392" s="658"/>
      <c r="MOS392" s="658"/>
      <c r="MOT392" s="658"/>
      <c r="MOU392" s="658"/>
      <c r="MOV392" s="658"/>
      <c r="MOW392" s="658"/>
      <c r="MOX392" s="658"/>
      <c r="MOY392" s="658"/>
      <c r="MOZ392" s="658"/>
      <c r="MPA392" s="658"/>
      <c r="MPB392" s="658"/>
      <c r="MPC392" s="658"/>
      <c r="MPD392" s="658"/>
      <c r="MPE392" s="658"/>
      <c r="MPF392" s="658"/>
      <c r="MPG392" s="658"/>
      <c r="MPH392" s="658"/>
      <c r="MPI392" s="658"/>
      <c r="MPJ392" s="658"/>
      <c r="MPK392" s="658"/>
      <c r="MPL392" s="658"/>
      <c r="MPM392" s="658"/>
      <c r="MPN392" s="658"/>
      <c r="MPO392" s="658"/>
      <c r="MPP392" s="658"/>
      <c r="MPQ392" s="658"/>
      <c r="MPR392" s="658"/>
      <c r="MPS392" s="658"/>
      <c r="MPT392" s="658"/>
      <c r="MPU392" s="658"/>
      <c r="MPV392" s="658"/>
      <c r="MPW392" s="658"/>
      <c r="MPX392" s="658"/>
      <c r="MPY392" s="658"/>
      <c r="MPZ392" s="658"/>
      <c r="MQA392" s="658"/>
      <c r="MQB392" s="658"/>
      <c r="MQC392" s="658"/>
      <c r="MQD392" s="658"/>
      <c r="MQE392" s="658"/>
      <c r="MQF392" s="658"/>
      <c r="MQG392" s="658"/>
      <c r="MQH392" s="658"/>
      <c r="MQI392" s="658"/>
      <c r="MQJ392" s="658"/>
      <c r="MQK392" s="658"/>
      <c r="MQL392" s="658"/>
      <c r="MQM392" s="658"/>
      <c r="MQN392" s="658"/>
      <c r="MQO392" s="658"/>
      <c r="MQP392" s="658"/>
      <c r="MQQ392" s="658"/>
      <c r="MQR392" s="658"/>
      <c r="MQS392" s="658"/>
      <c r="MQT392" s="658"/>
      <c r="MQU392" s="658"/>
      <c r="MQV392" s="658"/>
      <c r="MQW392" s="658"/>
      <c r="MQX392" s="658"/>
      <c r="MQY392" s="658"/>
      <c r="MQZ392" s="658"/>
      <c r="MRA392" s="658"/>
      <c r="MRB392" s="658"/>
      <c r="MRC392" s="658"/>
      <c r="MRD392" s="658"/>
      <c r="MRE392" s="658"/>
      <c r="MRF392" s="658"/>
      <c r="MRG392" s="658"/>
      <c r="MRH392" s="658"/>
      <c r="MRI392" s="658"/>
      <c r="MRJ392" s="658"/>
      <c r="MRK392" s="658"/>
      <c r="MRL392" s="658"/>
      <c r="MRM392" s="658"/>
      <c r="MRN392" s="658"/>
      <c r="MRO392" s="658"/>
      <c r="MRP392" s="658"/>
      <c r="MRQ392" s="658"/>
      <c r="MRR392" s="658"/>
      <c r="MRS392" s="658"/>
      <c r="MRT392" s="658"/>
      <c r="MRU392" s="658"/>
      <c r="MRV392" s="658"/>
      <c r="MRW392" s="658"/>
      <c r="MRX392" s="658"/>
      <c r="MRY392" s="658"/>
      <c r="MRZ392" s="658"/>
      <c r="MSA392" s="658"/>
      <c r="MSB392" s="658"/>
      <c r="MSC392" s="658"/>
      <c r="MSD392" s="658"/>
      <c r="MSE392" s="658"/>
      <c r="MSF392" s="658"/>
      <c r="MSG392" s="658"/>
      <c r="MSH392" s="658"/>
      <c r="MSI392" s="658"/>
      <c r="MSJ392" s="658"/>
      <c r="MSK392" s="658"/>
      <c r="MSL392" s="658"/>
      <c r="MSM392" s="658"/>
      <c r="MSN392" s="658"/>
      <c r="MSO392" s="658"/>
      <c r="MSP392" s="658"/>
      <c r="MSQ392" s="658"/>
      <c r="MSR392" s="658"/>
      <c r="MSS392" s="658"/>
      <c r="MST392" s="658"/>
      <c r="MSU392" s="658"/>
      <c r="MSV392" s="658"/>
      <c r="MSW392" s="658"/>
      <c r="MSX392" s="658"/>
      <c r="MSY392" s="658"/>
      <c r="MSZ392" s="658"/>
      <c r="MTA392" s="658"/>
      <c r="MTB392" s="658"/>
      <c r="MTC392" s="658"/>
      <c r="MTD392" s="658"/>
      <c r="MTE392" s="658"/>
      <c r="MTF392" s="658"/>
      <c r="MTG392" s="658"/>
      <c r="MTH392" s="658"/>
      <c r="MTI392" s="658"/>
      <c r="MTJ392" s="658"/>
      <c r="MTK392" s="658"/>
      <c r="MTL392" s="658"/>
      <c r="MTM392" s="658"/>
      <c r="MTN392" s="658"/>
      <c r="MTO392" s="658"/>
      <c r="MTP392" s="658"/>
      <c r="MTQ392" s="658"/>
      <c r="MTR392" s="658"/>
      <c r="MTS392" s="658"/>
      <c r="MTT392" s="658"/>
      <c r="MTU392" s="658"/>
      <c r="MTV392" s="658"/>
      <c r="MTW392" s="658"/>
      <c r="MTX392" s="658"/>
      <c r="MTY392" s="658"/>
      <c r="MTZ392" s="658"/>
      <c r="MUA392" s="658"/>
      <c r="MUB392" s="658"/>
      <c r="MUC392" s="658"/>
      <c r="MUD392" s="658"/>
      <c r="MUE392" s="658"/>
      <c r="MUF392" s="658"/>
      <c r="MUG392" s="658"/>
      <c r="MUH392" s="658"/>
      <c r="MUI392" s="658"/>
      <c r="MUJ392" s="658"/>
      <c r="MUK392" s="658"/>
      <c r="MUL392" s="658"/>
      <c r="MUM392" s="658"/>
      <c r="MUN392" s="658"/>
      <c r="MUO392" s="658"/>
      <c r="MUP392" s="658"/>
      <c r="MUQ392" s="658"/>
      <c r="MUR392" s="658"/>
      <c r="MUS392" s="658"/>
      <c r="MUT392" s="658"/>
      <c r="MUU392" s="658"/>
      <c r="MUV392" s="658"/>
      <c r="MUW392" s="658"/>
      <c r="MUX392" s="658"/>
      <c r="MUY392" s="658"/>
      <c r="MUZ392" s="658"/>
      <c r="MVA392" s="658"/>
      <c r="MVB392" s="658"/>
      <c r="MVC392" s="658"/>
      <c r="MVD392" s="658"/>
      <c r="MVE392" s="658"/>
      <c r="MVF392" s="658"/>
      <c r="MVG392" s="658"/>
      <c r="MVH392" s="658"/>
      <c r="MVI392" s="658"/>
      <c r="MVJ392" s="658"/>
      <c r="MVK392" s="658"/>
      <c r="MVL392" s="658"/>
      <c r="MVM392" s="658"/>
      <c r="MVN392" s="658"/>
      <c r="MVO392" s="658"/>
      <c r="MVP392" s="658"/>
      <c r="MVQ392" s="658"/>
      <c r="MVR392" s="658"/>
      <c r="MVS392" s="658"/>
      <c r="MVT392" s="658"/>
      <c r="MVU392" s="658"/>
      <c r="MVV392" s="658"/>
      <c r="MVW392" s="658"/>
      <c r="MVX392" s="658"/>
      <c r="MVY392" s="658"/>
      <c r="MVZ392" s="658"/>
      <c r="MWA392" s="658"/>
      <c r="MWB392" s="658"/>
      <c r="MWC392" s="658"/>
      <c r="MWD392" s="658"/>
      <c r="MWE392" s="658"/>
      <c r="MWF392" s="658"/>
      <c r="MWG392" s="658"/>
      <c r="MWH392" s="658"/>
      <c r="MWI392" s="658"/>
      <c r="MWJ392" s="658"/>
      <c r="MWK392" s="658"/>
      <c r="MWL392" s="658"/>
      <c r="MWM392" s="658"/>
      <c r="MWN392" s="658"/>
      <c r="MWO392" s="658"/>
      <c r="MWP392" s="658"/>
      <c r="MWQ392" s="658"/>
      <c r="MWR392" s="658"/>
      <c r="MWS392" s="658"/>
      <c r="MWT392" s="658"/>
      <c r="MWU392" s="658"/>
      <c r="MWV392" s="658"/>
      <c r="MWW392" s="658"/>
      <c r="MWX392" s="658"/>
      <c r="MWY392" s="658"/>
      <c r="MWZ392" s="658"/>
      <c r="MXA392" s="658"/>
      <c r="MXB392" s="658"/>
      <c r="MXC392" s="658"/>
      <c r="MXD392" s="658"/>
      <c r="MXE392" s="658"/>
      <c r="MXF392" s="658"/>
      <c r="MXG392" s="658"/>
      <c r="MXH392" s="658"/>
      <c r="MXI392" s="658"/>
      <c r="MXJ392" s="658"/>
      <c r="MXK392" s="658"/>
      <c r="MXL392" s="658"/>
      <c r="MXM392" s="658"/>
      <c r="MXN392" s="658"/>
      <c r="MXO392" s="658"/>
      <c r="MXP392" s="658"/>
      <c r="MXQ392" s="658"/>
      <c r="MXR392" s="658"/>
      <c r="MXS392" s="658"/>
      <c r="MXT392" s="658"/>
      <c r="MXU392" s="658"/>
      <c r="MXV392" s="658"/>
      <c r="MXW392" s="658"/>
      <c r="MXX392" s="658"/>
      <c r="MXY392" s="658"/>
      <c r="MXZ392" s="658"/>
      <c r="MYA392" s="658"/>
      <c r="MYB392" s="658"/>
      <c r="MYC392" s="658"/>
      <c r="MYD392" s="658"/>
      <c r="MYE392" s="658"/>
      <c r="MYF392" s="658"/>
      <c r="MYG392" s="658"/>
      <c r="MYH392" s="658"/>
      <c r="MYI392" s="658"/>
      <c r="MYJ392" s="658"/>
      <c r="MYK392" s="658"/>
      <c r="MYL392" s="658"/>
      <c r="MYM392" s="658"/>
      <c r="MYN392" s="658"/>
      <c r="MYO392" s="658"/>
      <c r="MYP392" s="658"/>
      <c r="MYQ392" s="658"/>
      <c r="MYR392" s="658"/>
      <c r="MYS392" s="658"/>
      <c r="MYT392" s="658"/>
      <c r="MYU392" s="658"/>
      <c r="MYV392" s="658"/>
      <c r="MYW392" s="658"/>
      <c r="MYX392" s="658"/>
      <c r="MYY392" s="658"/>
      <c r="MYZ392" s="658"/>
      <c r="MZA392" s="658"/>
      <c r="MZB392" s="658"/>
      <c r="MZC392" s="658"/>
      <c r="MZD392" s="658"/>
      <c r="MZE392" s="658"/>
      <c r="MZF392" s="658"/>
      <c r="MZG392" s="658"/>
      <c r="MZH392" s="658"/>
      <c r="MZI392" s="658"/>
      <c r="MZJ392" s="658"/>
      <c r="MZK392" s="658"/>
      <c r="MZL392" s="658"/>
      <c r="MZM392" s="658"/>
      <c r="MZN392" s="658"/>
      <c r="MZO392" s="658"/>
      <c r="MZP392" s="658"/>
      <c r="MZQ392" s="658"/>
      <c r="MZR392" s="658"/>
      <c r="MZS392" s="658"/>
      <c r="MZT392" s="658"/>
      <c r="MZU392" s="658"/>
      <c r="MZV392" s="658"/>
      <c r="MZW392" s="658"/>
      <c r="MZX392" s="658"/>
      <c r="MZY392" s="658"/>
      <c r="MZZ392" s="658"/>
      <c r="NAA392" s="658"/>
      <c r="NAB392" s="658"/>
      <c r="NAC392" s="658"/>
      <c r="NAD392" s="658"/>
      <c r="NAE392" s="658"/>
      <c r="NAF392" s="658"/>
      <c r="NAG392" s="658"/>
      <c r="NAH392" s="658"/>
      <c r="NAI392" s="658"/>
      <c r="NAJ392" s="658"/>
      <c r="NAK392" s="658"/>
      <c r="NAL392" s="658"/>
      <c r="NAM392" s="658"/>
      <c r="NAN392" s="658"/>
      <c r="NAO392" s="658"/>
      <c r="NAP392" s="658"/>
      <c r="NAQ392" s="658"/>
      <c r="NAR392" s="658"/>
      <c r="NAS392" s="658"/>
      <c r="NAT392" s="658"/>
      <c r="NAU392" s="658"/>
      <c r="NAV392" s="658"/>
      <c r="NAW392" s="658"/>
      <c r="NAX392" s="658"/>
      <c r="NAY392" s="658"/>
      <c r="NAZ392" s="658"/>
      <c r="NBA392" s="658"/>
      <c r="NBB392" s="658"/>
      <c r="NBC392" s="658"/>
      <c r="NBD392" s="658"/>
      <c r="NBE392" s="658"/>
      <c r="NBF392" s="658"/>
      <c r="NBG392" s="658"/>
      <c r="NBH392" s="658"/>
      <c r="NBI392" s="658"/>
      <c r="NBJ392" s="658"/>
      <c r="NBK392" s="658"/>
      <c r="NBL392" s="658"/>
      <c r="NBM392" s="658"/>
      <c r="NBN392" s="658"/>
      <c r="NBO392" s="658"/>
      <c r="NBP392" s="658"/>
      <c r="NBQ392" s="658"/>
      <c r="NBR392" s="658"/>
      <c r="NBS392" s="658"/>
      <c r="NBT392" s="658"/>
      <c r="NBU392" s="658"/>
      <c r="NBV392" s="658"/>
      <c r="NBW392" s="658"/>
      <c r="NBX392" s="658"/>
      <c r="NBY392" s="658"/>
      <c r="NBZ392" s="658"/>
      <c r="NCA392" s="658"/>
      <c r="NCB392" s="658"/>
      <c r="NCC392" s="658"/>
      <c r="NCD392" s="658"/>
      <c r="NCE392" s="658"/>
      <c r="NCF392" s="658"/>
      <c r="NCG392" s="658"/>
      <c r="NCH392" s="658"/>
      <c r="NCI392" s="658"/>
      <c r="NCJ392" s="658"/>
      <c r="NCK392" s="658"/>
      <c r="NCL392" s="658"/>
      <c r="NCM392" s="658"/>
      <c r="NCN392" s="658"/>
      <c r="NCO392" s="658"/>
      <c r="NCP392" s="658"/>
      <c r="NCQ392" s="658"/>
      <c r="NCR392" s="658"/>
      <c r="NCS392" s="658"/>
      <c r="NCT392" s="658"/>
      <c r="NCU392" s="658"/>
      <c r="NCV392" s="658"/>
      <c r="NCW392" s="658"/>
      <c r="NCX392" s="658"/>
      <c r="NCY392" s="658"/>
      <c r="NCZ392" s="658"/>
      <c r="NDA392" s="658"/>
      <c r="NDB392" s="658"/>
      <c r="NDC392" s="658"/>
      <c r="NDD392" s="658"/>
      <c r="NDE392" s="658"/>
      <c r="NDF392" s="658"/>
      <c r="NDG392" s="658"/>
      <c r="NDH392" s="658"/>
      <c r="NDI392" s="658"/>
      <c r="NDJ392" s="658"/>
      <c r="NDK392" s="658"/>
      <c r="NDL392" s="658"/>
      <c r="NDM392" s="658"/>
      <c r="NDN392" s="658"/>
      <c r="NDO392" s="658"/>
      <c r="NDP392" s="658"/>
      <c r="NDQ392" s="658"/>
      <c r="NDR392" s="658"/>
      <c r="NDS392" s="658"/>
      <c r="NDT392" s="658"/>
      <c r="NDU392" s="658"/>
      <c r="NDV392" s="658"/>
      <c r="NDW392" s="658"/>
      <c r="NDX392" s="658"/>
      <c r="NDY392" s="658"/>
      <c r="NDZ392" s="658"/>
      <c r="NEA392" s="658"/>
      <c r="NEB392" s="658"/>
      <c r="NEC392" s="658"/>
      <c r="NED392" s="658"/>
      <c r="NEE392" s="658"/>
      <c r="NEF392" s="658"/>
      <c r="NEG392" s="658"/>
      <c r="NEH392" s="658"/>
      <c r="NEI392" s="658"/>
      <c r="NEJ392" s="658"/>
      <c r="NEK392" s="658"/>
      <c r="NEL392" s="658"/>
      <c r="NEM392" s="658"/>
      <c r="NEN392" s="658"/>
      <c r="NEO392" s="658"/>
      <c r="NEP392" s="658"/>
      <c r="NEQ392" s="658"/>
      <c r="NER392" s="658"/>
      <c r="NES392" s="658"/>
      <c r="NET392" s="658"/>
      <c r="NEU392" s="658"/>
      <c r="NEV392" s="658"/>
      <c r="NEW392" s="658"/>
      <c r="NEX392" s="658"/>
      <c r="NEY392" s="658"/>
      <c r="NEZ392" s="658"/>
      <c r="NFA392" s="658"/>
      <c r="NFB392" s="658"/>
      <c r="NFC392" s="658"/>
      <c r="NFD392" s="658"/>
      <c r="NFE392" s="658"/>
      <c r="NFF392" s="658"/>
      <c r="NFG392" s="658"/>
      <c r="NFH392" s="658"/>
      <c r="NFI392" s="658"/>
      <c r="NFJ392" s="658"/>
      <c r="NFK392" s="658"/>
      <c r="NFL392" s="658"/>
      <c r="NFM392" s="658"/>
      <c r="NFN392" s="658"/>
      <c r="NFO392" s="658"/>
      <c r="NFP392" s="658"/>
      <c r="NFQ392" s="658"/>
      <c r="NFR392" s="658"/>
      <c r="NFS392" s="658"/>
      <c r="NFT392" s="658"/>
      <c r="NFU392" s="658"/>
      <c r="NFV392" s="658"/>
      <c r="NFW392" s="658"/>
      <c r="NFX392" s="658"/>
      <c r="NFY392" s="658"/>
      <c r="NFZ392" s="658"/>
      <c r="NGA392" s="658"/>
      <c r="NGB392" s="658"/>
      <c r="NGC392" s="658"/>
      <c r="NGD392" s="658"/>
      <c r="NGE392" s="658"/>
      <c r="NGF392" s="658"/>
      <c r="NGG392" s="658"/>
      <c r="NGH392" s="658"/>
      <c r="NGI392" s="658"/>
      <c r="NGJ392" s="658"/>
      <c r="NGK392" s="658"/>
      <c r="NGL392" s="658"/>
      <c r="NGM392" s="658"/>
      <c r="NGN392" s="658"/>
      <c r="NGO392" s="658"/>
      <c r="NGP392" s="658"/>
      <c r="NGQ392" s="658"/>
      <c r="NGR392" s="658"/>
      <c r="NGS392" s="658"/>
      <c r="NGT392" s="658"/>
      <c r="NGU392" s="658"/>
      <c r="NGV392" s="658"/>
      <c r="NGW392" s="658"/>
      <c r="NGX392" s="658"/>
      <c r="NGY392" s="658"/>
      <c r="NGZ392" s="658"/>
      <c r="NHA392" s="658"/>
      <c r="NHB392" s="658"/>
      <c r="NHC392" s="658"/>
      <c r="NHD392" s="658"/>
      <c r="NHE392" s="658"/>
      <c r="NHF392" s="658"/>
      <c r="NHG392" s="658"/>
      <c r="NHH392" s="658"/>
      <c r="NHI392" s="658"/>
      <c r="NHJ392" s="658"/>
      <c r="NHK392" s="658"/>
      <c r="NHL392" s="658"/>
      <c r="NHM392" s="658"/>
      <c r="NHN392" s="658"/>
      <c r="NHO392" s="658"/>
      <c r="NHP392" s="658"/>
      <c r="NHQ392" s="658"/>
      <c r="NHR392" s="658"/>
      <c r="NHS392" s="658"/>
      <c r="NHT392" s="658"/>
      <c r="NHU392" s="658"/>
      <c r="NHV392" s="658"/>
      <c r="NHW392" s="658"/>
      <c r="NHX392" s="658"/>
      <c r="NHY392" s="658"/>
      <c r="NHZ392" s="658"/>
      <c r="NIA392" s="658"/>
      <c r="NIB392" s="658"/>
      <c r="NIC392" s="658"/>
      <c r="NID392" s="658"/>
      <c r="NIE392" s="658"/>
      <c r="NIF392" s="658"/>
      <c r="NIG392" s="658"/>
      <c r="NIH392" s="658"/>
      <c r="NII392" s="658"/>
      <c r="NIJ392" s="658"/>
      <c r="NIK392" s="658"/>
      <c r="NIL392" s="658"/>
      <c r="NIM392" s="658"/>
      <c r="NIN392" s="658"/>
      <c r="NIO392" s="658"/>
      <c r="NIP392" s="658"/>
      <c r="NIQ392" s="658"/>
      <c r="NIR392" s="658"/>
      <c r="NIS392" s="658"/>
      <c r="NIT392" s="658"/>
      <c r="NIU392" s="658"/>
      <c r="NIV392" s="658"/>
      <c r="NIW392" s="658"/>
      <c r="NIX392" s="658"/>
      <c r="NIY392" s="658"/>
      <c r="NIZ392" s="658"/>
      <c r="NJA392" s="658"/>
      <c r="NJB392" s="658"/>
      <c r="NJC392" s="658"/>
      <c r="NJD392" s="658"/>
      <c r="NJE392" s="658"/>
      <c r="NJF392" s="658"/>
      <c r="NJG392" s="658"/>
      <c r="NJH392" s="658"/>
      <c r="NJI392" s="658"/>
      <c r="NJJ392" s="658"/>
      <c r="NJK392" s="658"/>
      <c r="NJL392" s="658"/>
      <c r="NJM392" s="658"/>
      <c r="NJN392" s="658"/>
      <c r="NJO392" s="658"/>
      <c r="NJP392" s="658"/>
      <c r="NJQ392" s="658"/>
      <c r="NJR392" s="658"/>
      <c r="NJS392" s="658"/>
      <c r="NJT392" s="658"/>
      <c r="NJU392" s="658"/>
      <c r="NJV392" s="658"/>
      <c r="NJW392" s="658"/>
      <c r="NJX392" s="658"/>
      <c r="NJY392" s="658"/>
      <c r="NJZ392" s="658"/>
      <c r="NKA392" s="658"/>
      <c r="NKB392" s="658"/>
      <c r="NKC392" s="658"/>
      <c r="NKD392" s="658"/>
      <c r="NKE392" s="658"/>
      <c r="NKF392" s="658"/>
      <c r="NKG392" s="658"/>
      <c r="NKH392" s="658"/>
      <c r="NKI392" s="658"/>
      <c r="NKJ392" s="658"/>
      <c r="NKK392" s="658"/>
      <c r="NKL392" s="658"/>
      <c r="NKM392" s="658"/>
      <c r="NKN392" s="658"/>
      <c r="NKO392" s="658"/>
      <c r="NKP392" s="658"/>
      <c r="NKQ392" s="658"/>
      <c r="NKR392" s="658"/>
      <c r="NKS392" s="658"/>
      <c r="NKT392" s="658"/>
      <c r="NKU392" s="658"/>
      <c r="NKV392" s="658"/>
      <c r="NKW392" s="658"/>
      <c r="NKX392" s="658"/>
      <c r="NKY392" s="658"/>
      <c r="NKZ392" s="658"/>
      <c r="NLA392" s="658"/>
      <c r="NLB392" s="658"/>
      <c r="NLC392" s="658"/>
      <c r="NLD392" s="658"/>
      <c r="NLE392" s="658"/>
      <c r="NLF392" s="658"/>
      <c r="NLG392" s="658"/>
      <c r="NLH392" s="658"/>
      <c r="NLI392" s="658"/>
      <c r="NLJ392" s="658"/>
      <c r="NLK392" s="658"/>
      <c r="NLL392" s="658"/>
      <c r="NLM392" s="658"/>
      <c r="NLN392" s="658"/>
      <c r="NLO392" s="658"/>
      <c r="NLP392" s="658"/>
      <c r="NLQ392" s="658"/>
      <c r="NLR392" s="658"/>
      <c r="NLS392" s="658"/>
      <c r="NLT392" s="658"/>
      <c r="NLU392" s="658"/>
      <c r="NLV392" s="658"/>
      <c r="NLW392" s="658"/>
      <c r="NLX392" s="658"/>
      <c r="NLY392" s="658"/>
      <c r="NLZ392" s="658"/>
      <c r="NMA392" s="658"/>
      <c r="NMB392" s="658"/>
      <c r="NMC392" s="658"/>
      <c r="NMD392" s="658"/>
      <c r="NME392" s="658"/>
      <c r="NMF392" s="658"/>
      <c r="NMG392" s="658"/>
      <c r="NMH392" s="658"/>
      <c r="NMI392" s="658"/>
      <c r="NMJ392" s="658"/>
      <c r="NMK392" s="658"/>
      <c r="NML392" s="658"/>
      <c r="NMM392" s="658"/>
      <c r="NMN392" s="658"/>
      <c r="NMO392" s="658"/>
      <c r="NMP392" s="658"/>
      <c r="NMQ392" s="658"/>
      <c r="NMR392" s="658"/>
      <c r="NMS392" s="658"/>
      <c r="NMT392" s="658"/>
      <c r="NMU392" s="658"/>
      <c r="NMV392" s="658"/>
      <c r="NMW392" s="658"/>
      <c r="NMX392" s="658"/>
      <c r="NMY392" s="658"/>
      <c r="NMZ392" s="658"/>
      <c r="NNA392" s="658"/>
      <c r="NNB392" s="658"/>
      <c r="NNC392" s="658"/>
      <c r="NND392" s="658"/>
      <c r="NNE392" s="658"/>
      <c r="NNF392" s="658"/>
      <c r="NNG392" s="658"/>
      <c r="NNH392" s="658"/>
      <c r="NNI392" s="658"/>
      <c r="NNJ392" s="658"/>
      <c r="NNK392" s="658"/>
      <c r="NNL392" s="658"/>
      <c r="NNM392" s="658"/>
      <c r="NNN392" s="658"/>
      <c r="NNO392" s="658"/>
      <c r="NNP392" s="658"/>
      <c r="NNQ392" s="658"/>
      <c r="NNR392" s="658"/>
      <c r="NNS392" s="658"/>
      <c r="NNT392" s="658"/>
      <c r="NNU392" s="658"/>
      <c r="NNV392" s="658"/>
      <c r="NNW392" s="658"/>
      <c r="NNX392" s="658"/>
      <c r="NNY392" s="658"/>
      <c r="NNZ392" s="658"/>
      <c r="NOA392" s="658"/>
      <c r="NOB392" s="658"/>
      <c r="NOC392" s="658"/>
      <c r="NOD392" s="658"/>
      <c r="NOE392" s="658"/>
      <c r="NOF392" s="658"/>
      <c r="NOG392" s="658"/>
      <c r="NOH392" s="658"/>
      <c r="NOI392" s="658"/>
      <c r="NOJ392" s="658"/>
      <c r="NOK392" s="658"/>
      <c r="NOL392" s="658"/>
      <c r="NOM392" s="658"/>
      <c r="NON392" s="658"/>
      <c r="NOO392" s="658"/>
      <c r="NOP392" s="658"/>
      <c r="NOQ392" s="658"/>
      <c r="NOR392" s="658"/>
      <c r="NOS392" s="658"/>
      <c r="NOT392" s="658"/>
      <c r="NOU392" s="658"/>
      <c r="NOV392" s="658"/>
      <c r="NOW392" s="658"/>
      <c r="NOX392" s="658"/>
      <c r="NOY392" s="658"/>
      <c r="NOZ392" s="658"/>
      <c r="NPA392" s="658"/>
      <c r="NPB392" s="658"/>
      <c r="NPC392" s="658"/>
      <c r="NPD392" s="658"/>
      <c r="NPE392" s="658"/>
      <c r="NPF392" s="658"/>
      <c r="NPG392" s="658"/>
      <c r="NPH392" s="658"/>
      <c r="NPI392" s="658"/>
      <c r="NPJ392" s="658"/>
      <c r="NPK392" s="658"/>
      <c r="NPL392" s="658"/>
      <c r="NPM392" s="658"/>
      <c r="NPN392" s="658"/>
      <c r="NPO392" s="658"/>
      <c r="NPP392" s="658"/>
      <c r="NPQ392" s="658"/>
      <c r="NPR392" s="658"/>
      <c r="NPS392" s="658"/>
      <c r="NPT392" s="658"/>
      <c r="NPU392" s="658"/>
      <c r="NPV392" s="658"/>
      <c r="NPW392" s="658"/>
      <c r="NPX392" s="658"/>
      <c r="NPY392" s="658"/>
      <c r="NPZ392" s="658"/>
      <c r="NQA392" s="658"/>
      <c r="NQB392" s="658"/>
      <c r="NQC392" s="658"/>
      <c r="NQD392" s="658"/>
      <c r="NQE392" s="658"/>
      <c r="NQF392" s="658"/>
      <c r="NQG392" s="658"/>
      <c r="NQH392" s="658"/>
      <c r="NQI392" s="658"/>
      <c r="NQJ392" s="658"/>
      <c r="NQK392" s="658"/>
      <c r="NQL392" s="658"/>
      <c r="NQM392" s="658"/>
      <c r="NQN392" s="658"/>
      <c r="NQO392" s="658"/>
      <c r="NQP392" s="658"/>
      <c r="NQQ392" s="658"/>
      <c r="NQR392" s="658"/>
      <c r="NQS392" s="658"/>
      <c r="NQT392" s="658"/>
      <c r="NQU392" s="658"/>
      <c r="NQV392" s="658"/>
      <c r="NQW392" s="658"/>
      <c r="NQX392" s="658"/>
      <c r="NQY392" s="658"/>
      <c r="NQZ392" s="658"/>
      <c r="NRA392" s="658"/>
      <c r="NRB392" s="658"/>
      <c r="NRC392" s="658"/>
      <c r="NRD392" s="658"/>
      <c r="NRE392" s="658"/>
      <c r="NRF392" s="658"/>
      <c r="NRG392" s="658"/>
      <c r="NRH392" s="658"/>
      <c r="NRI392" s="658"/>
      <c r="NRJ392" s="658"/>
      <c r="NRK392" s="658"/>
      <c r="NRL392" s="658"/>
      <c r="NRM392" s="658"/>
      <c r="NRN392" s="658"/>
      <c r="NRO392" s="658"/>
      <c r="NRP392" s="658"/>
      <c r="NRQ392" s="658"/>
      <c r="NRR392" s="658"/>
      <c r="NRS392" s="658"/>
      <c r="NRT392" s="658"/>
      <c r="NRU392" s="658"/>
      <c r="NRV392" s="658"/>
      <c r="NRW392" s="658"/>
      <c r="NRX392" s="658"/>
      <c r="NRY392" s="658"/>
      <c r="NRZ392" s="658"/>
      <c r="NSA392" s="658"/>
      <c r="NSB392" s="658"/>
      <c r="NSC392" s="658"/>
      <c r="NSD392" s="658"/>
      <c r="NSE392" s="658"/>
      <c r="NSF392" s="658"/>
      <c r="NSG392" s="658"/>
      <c r="NSH392" s="658"/>
      <c r="NSI392" s="658"/>
      <c r="NSJ392" s="658"/>
      <c r="NSK392" s="658"/>
      <c r="NSL392" s="658"/>
      <c r="NSM392" s="658"/>
      <c r="NSN392" s="658"/>
      <c r="NSO392" s="658"/>
      <c r="NSP392" s="658"/>
      <c r="NSQ392" s="658"/>
      <c r="NSR392" s="658"/>
      <c r="NSS392" s="658"/>
      <c r="NST392" s="658"/>
      <c r="NSU392" s="658"/>
      <c r="NSV392" s="658"/>
      <c r="NSW392" s="658"/>
      <c r="NSX392" s="658"/>
      <c r="NSY392" s="658"/>
      <c r="NSZ392" s="658"/>
      <c r="NTA392" s="658"/>
      <c r="NTB392" s="658"/>
      <c r="NTC392" s="658"/>
      <c r="NTD392" s="658"/>
      <c r="NTE392" s="658"/>
      <c r="NTF392" s="658"/>
      <c r="NTG392" s="658"/>
      <c r="NTH392" s="658"/>
      <c r="NTI392" s="658"/>
      <c r="NTJ392" s="658"/>
      <c r="NTK392" s="658"/>
      <c r="NTL392" s="658"/>
      <c r="NTM392" s="658"/>
      <c r="NTN392" s="658"/>
      <c r="NTO392" s="658"/>
      <c r="NTP392" s="658"/>
      <c r="NTQ392" s="658"/>
      <c r="NTR392" s="658"/>
      <c r="NTS392" s="658"/>
      <c r="NTT392" s="658"/>
      <c r="NTU392" s="658"/>
      <c r="NTV392" s="658"/>
      <c r="NTW392" s="658"/>
      <c r="NTX392" s="658"/>
      <c r="NTY392" s="658"/>
      <c r="NTZ392" s="658"/>
      <c r="NUA392" s="658"/>
      <c r="NUB392" s="658"/>
      <c r="NUC392" s="658"/>
      <c r="NUD392" s="658"/>
      <c r="NUE392" s="658"/>
      <c r="NUF392" s="658"/>
      <c r="NUG392" s="658"/>
      <c r="NUH392" s="658"/>
      <c r="NUI392" s="658"/>
      <c r="NUJ392" s="658"/>
      <c r="NUK392" s="658"/>
      <c r="NUL392" s="658"/>
      <c r="NUM392" s="658"/>
      <c r="NUN392" s="658"/>
      <c r="NUO392" s="658"/>
      <c r="NUP392" s="658"/>
      <c r="NUQ392" s="658"/>
      <c r="NUR392" s="658"/>
      <c r="NUS392" s="658"/>
      <c r="NUT392" s="658"/>
      <c r="NUU392" s="658"/>
      <c r="NUV392" s="658"/>
      <c r="NUW392" s="658"/>
      <c r="NUX392" s="658"/>
      <c r="NUY392" s="658"/>
      <c r="NUZ392" s="658"/>
      <c r="NVA392" s="658"/>
      <c r="NVB392" s="658"/>
      <c r="NVC392" s="658"/>
      <c r="NVD392" s="658"/>
      <c r="NVE392" s="658"/>
      <c r="NVF392" s="658"/>
      <c r="NVG392" s="658"/>
      <c r="NVH392" s="658"/>
      <c r="NVI392" s="658"/>
      <c r="NVJ392" s="658"/>
      <c r="NVK392" s="658"/>
      <c r="NVL392" s="658"/>
      <c r="NVM392" s="658"/>
      <c r="NVN392" s="658"/>
      <c r="NVO392" s="658"/>
      <c r="NVP392" s="658"/>
      <c r="NVQ392" s="658"/>
      <c r="NVR392" s="658"/>
      <c r="NVS392" s="658"/>
      <c r="NVT392" s="658"/>
      <c r="NVU392" s="658"/>
      <c r="NVV392" s="658"/>
      <c r="NVW392" s="658"/>
      <c r="NVX392" s="658"/>
      <c r="NVY392" s="658"/>
      <c r="NVZ392" s="658"/>
      <c r="NWA392" s="658"/>
      <c r="NWB392" s="658"/>
      <c r="NWC392" s="658"/>
      <c r="NWD392" s="658"/>
      <c r="NWE392" s="658"/>
      <c r="NWF392" s="658"/>
      <c r="NWG392" s="658"/>
      <c r="NWH392" s="658"/>
      <c r="NWI392" s="658"/>
      <c r="NWJ392" s="658"/>
      <c r="NWK392" s="658"/>
      <c r="NWL392" s="658"/>
      <c r="NWM392" s="658"/>
      <c r="NWN392" s="658"/>
      <c r="NWO392" s="658"/>
      <c r="NWP392" s="658"/>
      <c r="NWQ392" s="658"/>
      <c r="NWR392" s="658"/>
      <c r="NWS392" s="658"/>
      <c r="NWT392" s="658"/>
      <c r="NWU392" s="658"/>
      <c r="NWV392" s="658"/>
      <c r="NWW392" s="658"/>
      <c r="NWX392" s="658"/>
      <c r="NWY392" s="658"/>
      <c r="NWZ392" s="658"/>
      <c r="NXA392" s="658"/>
      <c r="NXB392" s="658"/>
      <c r="NXC392" s="658"/>
      <c r="NXD392" s="658"/>
      <c r="NXE392" s="658"/>
      <c r="NXF392" s="658"/>
      <c r="NXG392" s="658"/>
      <c r="NXH392" s="658"/>
      <c r="NXI392" s="658"/>
      <c r="NXJ392" s="658"/>
      <c r="NXK392" s="658"/>
      <c r="NXL392" s="658"/>
      <c r="NXM392" s="658"/>
      <c r="NXN392" s="658"/>
      <c r="NXO392" s="658"/>
      <c r="NXP392" s="658"/>
      <c r="NXQ392" s="658"/>
      <c r="NXR392" s="658"/>
      <c r="NXS392" s="658"/>
      <c r="NXT392" s="658"/>
      <c r="NXU392" s="658"/>
      <c r="NXV392" s="658"/>
      <c r="NXW392" s="658"/>
      <c r="NXX392" s="658"/>
      <c r="NXY392" s="658"/>
      <c r="NXZ392" s="658"/>
      <c r="NYA392" s="658"/>
      <c r="NYB392" s="658"/>
      <c r="NYC392" s="658"/>
      <c r="NYD392" s="658"/>
      <c r="NYE392" s="658"/>
      <c r="NYF392" s="658"/>
      <c r="NYG392" s="658"/>
      <c r="NYH392" s="658"/>
      <c r="NYI392" s="658"/>
      <c r="NYJ392" s="658"/>
      <c r="NYK392" s="658"/>
      <c r="NYL392" s="658"/>
      <c r="NYM392" s="658"/>
      <c r="NYN392" s="658"/>
      <c r="NYO392" s="658"/>
      <c r="NYP392" s="658"/>
      <c r="NYQ392" s="658"/>
      <c r="NYR392" s="658"/>
      <c r="NYS392" s="658"/>
      <c r="NYT392" s="658"/>
      <c r="NYU392" s="658"/>
      <c r="NYV392" s="658"/>
      <c r="NYW392" s="658"/>
      <c r="NYX392" s="658"/>
      <c r="NYY392" s="658"/>
      <c r="NYZ392" s="658"/>
      <c r="NZA392" s="658"/>
      <c r="NZB392" s="658"/>
      <c r="NZC392" s="658"/>
      <c r="NZD392" s="658"/>
      <c r="NZE392" s="658"/>
      <c r="NZF392" s="658"/>
      <c r="NZG392" s="658"/>
      <c r="NZH392" s="658"/>
      <c r="NZI392" s="658"/>
      <c r="NZJ392" s="658"/>
      <c r="NZK392" s="658"/>
      <c r="NZL392" s="658"/>
      <c r="NZM392" s="658"/>
      <c r="NZN392" s="658"/>
      <c r="NZO392" s="658"/>
      <c r="NZP392" s="658"/>
      <c r="NZQ392" s="658"/>
      <c r="NZR392" s="658"/>
      <c r="NZS392" s="658"/>
      <c r="NZT392" s="658"/>
      <c r="NZU392" s="658"/>
      <c r="NZV392" s="658"/>
      <c r="NZW392" s="658"/>
      <c r="NZX392" s="658"/>
      <c r="NZY392" s="658"/>
      <c r="NZZ392" s="658"/>
      <c r="OAA392" s="658"/>
      <c r="OAB392" s="658"/>
      <c r="OAC392" s="658"/>
      <c r="OAD392" s="658"/>
      <c r="OAE392" s="658"/>
      <c r="OAF392" s="658"/>
      <c r="OAG392" s="658"/>
      <c r="OAH392" s="658"/>
      <c r="OAI392" s="658"/>
      <c r="OAJ392" s="658"/>
      <c r="OAK392" s="658"/>
      <c r="OAL392" s="658"/>
      <c r="OAM392" s="658"/>
      <c r="OAN392" s="658"/>
      <c r="OAO392" s="658"/>
      <c r="OAP392" s="658"/>
      <c r="OAQ392" s="658"/>
      <c r="OAR392" s="658"/>
      <c r="OAS392" s="658"/>
      <c r="OAT392" s="658"/>
      <c r="OAU392" s="658"/>
      <c r="OAV392" s="658"/>
      <c r="OAW392" s="658"/>
      <c r="OAX392" s="658"/>
      <c r="OAY392" s="658"/>
      <c r="OAZ392" s="658"/>
      <c r="OBA392" s="658"/>
      <c r="OBB392" s="658"/>
      <c r="OBC392" s="658"/>
      <c r="OBD392" s="658"/>
      <c r="OBE392" s="658"/>
      <c r="OBF392" s="658"/>
      <c r="OBG392" s="658"/>
      <c r="OBH392" s="658"/>
      <c r="OBI392" s="658"/>
      <c r="OBJ392" s="658"/>
      <c r="OBK392" s="658"/>
      <c r="OBL392" s="658"/>
      <c r="OBM392" s="658"/>
      <c r="OBN392" s="658"/>
      <c r="OBO392" s="658"/>
      <c r="OBP392" s="658"/>
      <c r="OBQ392" s="658"/>
      <c r="OBR392" s="658"/>
      <c r="OBS392" s="658"/>
      <c r="OBT392" s="658"/>
      <c r="OBU392" s="658"/>
      <c r="OBV392" s="658"/>
      <c r="OBW392" s="658"/>
      <c r="OBX392" s="658"/>
      <c r="OBY392" s="658"/>
      <c r="OBZ392" s="658"/>
      <c r="OCA392" s="658"/>
      <c r="OCB392" s="658"/>
      <c r="OCC392" s="658"/>
      <c r="OCD392" s="658"/>
      <c r="OCE392" s="658"/>
      <c r="OCF392" s="658"/>
      <c r="OCG392" s="658"/>
      <c r="OCH392" s="658"/>
      <c r="OCI392" s="658"/>
      <c r="OCJ392" s="658"/>
      <c r="OCK392" s="658"/>
      <c r="OCL392" s="658"/>
      <c r="OCM392" s="658"/>
      <c r="OCN392" s="658"/>
      <c r="OCO392" s="658"/>
      <c r="OCP392" s="658"/>
      <c r="OCQ392" s="658"/>
      <c r="OCR392" s="658"/>
      <c r="OCS392" s="658"/>
      <c r="OCT392" s="658"/>
      <c r="OCU392" s="658"/>
      <c r="OCV392" s="658"/>
      <c r="OCW392" s="658"/>
      <c r="OCX392" s="658"/>
      <c r="OCY392" s="658"/>
      <c r="OCZ392" s="658"/>
      <c r="ODA392" s="658"/>
      <c r="ODB392" s="658"/>
      <c r="ODC392" s="658"/>
      <c r="ODD392" s="658"/>
      <c r="ODE392" s="658"/>
      <c r="ODF392" s="658"/>
      <c r="ODG392" s="658"/>
      <c r="ODH392" s="658"/>
      <c r="ODI392" s="658"/>
      <c r="ODJ392" s="658"/>
      <c r="ODK392" s="658"/>
      <c r="ODL392" s="658"/>
      <c r="ODM392" s="658"/>
      <c r="ODN392" s="658"/>
      <c r="ODO392" s="658"/>
      <c r="ODP392" s="658"/>
      <c r="ODQ392" s="658"/>
      <c r="ODR392" s="658"/>
      <c r="ODS392" s="658"/>
      <c r="ODT392" s="658"/>
      <c r="ODU392" s="658"/>
      <c r="ODV392" s="658"/>
      <c r="ODW392" s="658"/>
      <c r="ODX392" s="658"/>
      <c r="ODY392" s="658"/>
      <c r="ODZ392" s="658"/>
      <c r="OEA392" s="658"/>
      <c r="OEB392" s="658"/>
      <c r="OEC392" s="658"/>
      <c r="OED392" s="658"/>
      <c r="OEE392" s="658"/>
      <c r="OEF392" s="658"/>
      <c r="OEG392" s="658"/>
      <c r="OEH392" s="658"/>
      <c r="OEI392" s="658"/>
      <c r="OEJ392" s="658"/>
      <c r="OEK392" s="658"/>
      <c r="OEL392" s="658"/>
      <c r="OEM392" s="658"/>
      <c r="OEN392" s="658"/>
      <c r="OEO392" s="658"/>
      <c r="OEP392" s="658"/>
      <c r="OEQ392" s="658"/>
      <c r="OER392" s="658"/>
      <c r="OES392" s="658"/>
      <c r="OET392" s="658"/>
      <c r="OEU392" s="658"/>
      <c r="OEV392" s="658"/>
      <c r="OEW392" s="658"/>
      <c r="OEX392" s="658"/>
      <c r="OEY392" s="658"/>
      <c r="OEZ392" s="658"/>
      <c r="OFA392" s="658"/>
      <c r="OFB392" s="658"/>
      <c r="OFC392" s="658"/>
      <c r="OFD392" s="658"/>
      <c r="OFE392" s="658"/>
      <c r="OFF392" s="658"/>
      <c r="OFG392" s="658"/>
      <c r="OFH392" s="658"/>
      <c r="OFI392" s="658"/>
      <c r="OFJ392" s="658"/>
      <c r="OFK392" s="658"/>
      <c r="OFL392" s="658"/>
      <c r="OFM392" s="658"/>
      <c r="OFN392" s="658"/>
      <c r="OFO392" s="658"/>
      <c r="OFP392" s="658"/>
      <c r="OFQ392" s="658"/>
      <c r="OFR392" s="658"/>
      <c r="OFS392" s="658"/>
      <c r="OFT392" s="658"/>
      <c r="OFU392" s="658"/>
      <c r="OFV392" s="658"/>
      <c r="OFW392" s="658"/>
      <c r="OFX392" s="658"/>
      <c r="OFY392" s="658"/>
      <c r="OFZ392" s="658"/>
      <c r="OGA392" s="658"/>
      <c r="OGB392" s="658"/>
      <c r="OGC392" s="658"/>
      <c r="OGD392" s="658"/>
      <c r="OGE392" s="658"/>
      <c r="OGF392" s="658"/>
      <c r="OGG392" s="658"/>
      <c r="OGH392" s="658"/>
      <c r="OGI392" s="658"/>
      <c r="OGJ392" s="658"/>
      <c r="OGK392" s="658"/>
      <c r="OGL392" s="658"/>
      <c r="OGM392" s="658"/>
      <c r="OGN392" s="658"/>
      <c r="OGO392" s="658"/>
      <c r="OGP392" s="658"/>
      <c r="OGQ392" s="658"/>
      <c r="OGR392" s="658"/>
      <c r="OGS392" s="658"/>
      <c r="OGT392" s="658"/>
      <c r="OGU392" s="658"/>
      <c r="OGV392" s="658"/>
      <c r="OGW392" s="658"/>
      <c r="OGX392" s="658"/>
      <c r="OGY392" s="658"/>
      <c r="OGZ392" s="658"/>
      <c r="OHA392" s="658"/>
      <c r="OHB392" s="658"/>
      <c r="OHC392" s="658"/>
      <c r="OHD392" s="658"/>
      <c r="OHE392" s="658"/>
      <c r="OHF392" s="658"/>
      <c r="OHG392" s="658"/>
      <c r="OHH392" s="658"/>
      <c r="OHI392" s="658"/>
      <c r="OHJ392" s="658"/>
      <c r="OHK392" s="658"/>
      <c r="OHL392" s="658"/>
      <c r="OHM392" s="658"/>
      <c r="OHN392" s="658"/>
      <c r="OHO392" s="658"/>
      <c r="OHP392" s="658"/>
      <c r="OHQ392" s="658"/>
      <c r="OHR392" s="658"/>
      <c r="OHS392" s="658"/>
      <c r="OHT392" s="658"/>
      <c r="OHU392" s="658"/>
      <c r="OHV392" s="658"/>
      <c r="OHW392" s="658"/>
      <c r="OHX392" s="658"/>
      <c r="OHY392" s="658"/>
      <c r="OHZ392" s="658"/>
      <c r="OIA392" s="658"/>
      <c r="OIB392" s="658"/>
      <c r="OIC392" s="658"/>
      <c r="OID392" s="658"/>
      <c r="OIE392" s="658"/>
      <c r="OIF392" s="658"/>
      <c r="OIG392" s="658"/>
      <c r="OIH392" s="658"/>
      <c r="OII392" s="658"/>
      <c r="OIJ392" s="658"/>
      <c r="OIK392" s="658"/>
      <c r="OIL392" s="658"/>
      <c r="OIM392" s="658"/>
      <c r="OIN392" s="658"/>
      <c r="OIO392" s="658"/>
      <c r="OIP392" s="658"/>
      <c r="OIQ392" s="658"/>
      <c r="OIR392" s="658"/>
      <c r="OIS392" s="658"/>
      <c r="OIT392" s="658"/>
      <c r="OIU392" s="658"/>
      <c r="OIV392" s="658"/>
      <c r="OIW392" s="658"/>
      <c r="OIX392" s="658"/>
      <c r="OIY392" s="658"/>
      <c r="OIZ392" s="658"/>
      <c r="OJA392" s="658"/>
      <c r="OJB392" s="658"/>
      <c r="OJC392" s="658"/>
      <c r="OJD392" s="658"/>
      <c r="OJE392" s="658"/>
      <c r="OJF392" s="658"/>
      <c r="OJG392" s="658"/>
      <c r="OJH392" s="658"/>
      <c r="OJI392" s="658"/>
      <c r="OJJ392" s="658"/>
      <c r="OJK392" s="658"/>
      <c r="OJL392" s="658"/>
      <c r="OJM392" s="658"/>
      <c r="OJN392" s="658"/>
      <c r="OJO392" s="658"/>
      <c r="OJP392" s="658"/>
      <c r="OJQ392" s="658"/>
      <c r="OJR392" s="658"/>
      <c r="OJS392" s="658"/>
      <c r="OJT392" s="658"/>
      <c r="OJU392" s="658"/>
      <c r="OJV392" s="658"/>
      <c r="OJW392" s="658"/>
      <c r="OJX392" s="658"/>
      <c r="OJY392" s="658"/>
      <c r="OJZ392" s="658"/>
      <c r="OKA392" s="658"/>
      <c r="OKB392" s="658"/>
      <c r="OKC392" s="658"/>
      <c r="OKD392" s="658"/>
      <c r="OKE392" s="658"/>
      <c r="OKF392" s="658"/>
      <c r="OKG392" s="658"/>
      <c r="OKH392" s="658"/>
      <c r="OKI392" s="658"/>
      <c r="OKJ392" s="658"/>
      <c r="OKK392" s="658"/>
      <c r="OKL392" s="658"/>
      <c r="OKM392" s="658"/>
      <c r="OKN392" s="658"/>
      <c r="OKO392" s="658"/>
      <c r="OKP392" s="658"/>
      <c r="OKQ392" s="658"/>
      <c r="OKR392" s="658"/>
      <c r="OKS392" s="658"/>
      <c r="OKT392" s="658"/>
      <c r="OKU392" s="658"/>
      <c r="OKV392" s="658"/>
      <c r="OKW392" s="658"/>
      <c r="OKX392" s="658"/>
      <c r="OKY392" s="658"/>
      <c r="OKZ392" s="658"/>
      <c r="OLA392" s="658"/>
      <c r="OLB392" s="658"/>
      <c r="OLC392" s="658"/>
      <c r="OLD392" s="658"/>
      <c r="OLE392" s="658"/>
      <c r="OLF392" s="658"/>
      <c r="OLG392" s="658"/>
      <c r="OLH392" s="658"/>
      <c r="OLI392" s="658"/>
      <c r="OLJ392" s="658"/>
      <c r="OLK392" s="658"/>
      <c r="OLL392" s="658"/>
      <c r="OLM392" s="658"/>
      <c r="OLN392" s="658"/>
      <c r="OLO392" s="658"/>
      <c r="OLP392" s="658"/>
      <c r="OLQ392" s="658"/>
      <c r="OLR392" s="658"/>
      <c r="OLS392" s="658"/>
      <c r="OLT392" s="658"/>
      <c r="OLU392" s="658"/>
      <c r="OLV392" s="658"/>
      <c r="OLW392" s="658"/>
      <c r="OLX392" s="658"/>
      <c r="OLY392" s="658"/>
      <c r="OLZ392" s="658"/>
      <c r="OMA392" s="658"/>
      <c r="OMB392" s="658"/>
      <c r="OMC392" s="658"/>
      <c r="OMD392" s="658"/>
      <c r="OME392" s="658"/>
      <c r="OMF392" s="658"/>
      <c r="OMG392" s="658"/>
      <c r="OMH392" s="658"/>
      <c r="OMI392" s="658"/>
      <c r="OMJ392" s="658"/>
      <c r="OMK392" s="658"/>
      <c r="OML392" s="658"/>
      <c r="OMM392" s="658"/>
      <c r="OMN392" s="658"/>
      <c r="OMO392" s="658"/>
      <c r="OMP392" s="658"/>
      <c r="OMQ392" s="658"/>
      <c r="OMR392" s="658"/>
      <c r="OMS392" s="658"/>
      <c r="OMT392" s="658"/>
      <c r="OMU392" s="658"/>
      <c r="OMV392" s="658"/>
      <c r="OMW392" s="658"/>
      <c r="OMX392" s="658"/>
      <c r="OMY392" s="658"/>
      <c r="OMZ392" s="658"/>
      <c r="ONA392" s="658"/>
      <c r="ONB392" s="658"/>
      <c r="ONC392" s="658"/>
      <c r="OND392" s="658"/>
      <c r="ONE392" s="658"/>
      <c r="ONF392" s="658"/>
      <c r="ONG392" s="658"/>
      <c r="ONH392" s="658"/>
      <c r="ONI392" s="658"/>
      <c r="ONJ392" s="658"/>
      <c r="ONK392" s="658"/>
      <c r="ONL392" s="658"/>
      <c r="ONM392" s="658"/>
      <c r="ONN392" s="658"/>
      <c r="ONO392" s="658"/>
      <c r="ONP392" s="658"/>
      <c r="ONQ392" s="658"/>
      <c r="ONR392" s="658"/>
      <c r="ONS392" s="658"/>
      <c r="ONT392" s="658"/>
      <c r="ONU392" s="658"/>
      <c r="ONV392" s="658"/>
      <c r="ONW392" s="658"/>
      <c r="ONX392" s="658"/>
      <c r="ONY392" s="658"/>
      <c r="ONZ392" s="658"/>
      <c r="OOA392" s="658"/>
      <c r="OOB392" s="658"/>
      <c r="OOC392" s="658"/>
      <c r="OOD392" s="658"/>
      <c r="OOE392" s="658"/>
      <c r="OOF392" s="658"/>
      <c r="OOG392" s="658"/>
      <c r="OOH392" s="658"/>
      <c r="OOI392" s="658"/>
      <c r="OOJ392" s="658"/>
      <c r="OOK392" s="658"/>
      <c r="OOL392" s="658"/>
      <c r="OOM392" s="658"/>
      <c r="OON392" s="658"/>
      <c r="OOO392" s="658"/>
      <c r="OOP392" s="658"/>
      <c r="OOQ392" s="658"/>
      <c r="OOR392" s="658"/>
      <c r="OOS392" s="658"/>
      <c r="OOT392" s="658"/>
      <c r="OOU392" s="658"/>
      <c r="OOV392" s="658"/>
      <c r="OOW392" s="658"/>
      <c r="OOX392" s="658"/>
      <c r="OOY392" s="658"/>
      <c r="OOZ392" s="658"/>
      <c r="OPA392" s="658"/>
      <c r="OPB392" s="658"/>
      <c r="OPC392" s="658"/>
      <c r="OPD392" s="658"/>
      <c r="OPE392" s="658"/>
      <c r="OPF392" s="658"/>
      <c r="OPG392" s="658"/>
      <c r="OPH392" s="658"/>
      <c r="OPI392" s="658"/>
      <c r="OPJ392" s="658"/>
      <c r="OPK392" s="658"/>
      <c r="OPL392" s="658"/>
      <c r="OPM392" s="658"/>
      <c r="OPN392" s="658"/>
      <c r="OPO392" s="658"/>
      <c r="OPP392" s="658"/>
      <c r="OPQ392" s="658"/>
      <c r="OPR392" s="658"/>
      <c r="OPS392" s="658"/>
      <c r="OPT392" s="658"/>
      <c r="OPU392" s="658"/>
      <c r="OPV392" s="658"/>
      <c r="OPW392" s="658"/>
      <c r="OPX392" s="658"/>
      <c r="OPY392" s="658"/>
      <c r="OPZ392" s="658"/>
      <c r="OQA392" s="658"/>
      <c r="OQB392" s="658"/>
      <c r="OQC392" s="658"/>
      <c r="OQD392" s="658"/>
      <c r="OQE392" s="658"/>
      <c r="OQF392" s="658"/>
      <c r="OQG392" s="658"/>
      <c r="OQH392" s="658"/>
      <c r="OQI392" s="658"/>
      <c r="OQJ392" s="658"/>
      <c r="OQK392" s="658"/>
      <c r="OQL392" s="658"/>
      <c r="OQM392" s="658"/>
      <c r="OQN392" s="658"/>
      <c r="OQO392" s="658"/>
      <c r="OQP392" s="658"/>
      <c r="OQQ392" s="658"/>
      <c r="OQR392" s="658"/>
      <c r="OQS392" s="658"/>
      <c r="OQT392" s="658"/>
      <c r="OQU392" s="658"/>
      <c r="OQV392" s="658"/>
      <c r="OQW392" s="658"/>
      <c r="OQX392" s="658"/>
      <c r="OQY392" s="658"/>
      <c r="OQZ392" s="658"/>
      <c r="ORA392" s="658"/>
      <c r="ORB392" s="658"/>
      <c r="ORC392" s="658"/>
      <c r="ORD392" s="658"/>
      <c r="ORE392" s="658"/>
      <c r="ORF392" s="658"/>
      <c r="ORG392" s="658"/>
      <c r="ORH392" s="658"/>
      <c r="ORI392" s="658"/>
      <c r="ORJ392" s="658"/>
      <c r="ORK392" s="658"/>
      <c r="ORL392" s="658"/>
      <c r="ORM392" s="658"/>
      <c r="ORN392" s="658"/>
      <c r="ORO392" s="658"/>
      <c r="ORP392" s="658"/>
      <c r="ORQ392" s="658"/>
      <c r="ORR392" s="658"/>
      <c r="ORS392" s="658"/>
      <c r="ORT392" s="658"/>
      <c r="ORU392" s="658"/>
      <c r="ORV392" s="658"/>
      <c r="ORW392" s="658"/>
      <c r="ORX392" s="658"/>
      <c r="ORY392" s="658"/>
      <c r="ORZ392" s="658"/>
      <c r="OSA392" s="658"/>
      <c r="OSB392" s="658"/>
      <c r="OSC392" s="658"/>
      <c r="OSD392" s="658"/>
      <c r="OSE392" s="658"/>
      <c r="OSF392" s="658"/>
      <c r="OSG392" s="658"/>
      <c r="OSH392" s="658"/>
      <c r="OSI392" s="658"/>
      <c r="OSJ392" s="658"/>
      <c r="OSK392" s="658"/>
      <c r="OSL392" s="658"/>
      <c r="OSM392" s="658"/>
      <c r="OSN392" s="658"/>
      <c r="OSO392" s="658"/>
      <c r="OSP392" s="658"/>
      <c r="OSQ392" s="658"/>
      <c r="OSR392" s="658"/>
      <c r="OSS392" s="658"/>
      <c r="OST392" s="658"/>
      <c r="OSU392" s="658"/>
      <c r="OSV392" s="658"/>
      <c r="OSW392" s="658"/>
      <c r="OSX392" s="658"/>
      <c r="OSY392" s="658"/>
      <c r="OSZ392" s="658"/>
      <c r="OTA392" s="658"/>
      <c r="OTB392" s="658"/>
      <c r="OTC392" s="658"/>
      <c r="OTD392" s="658"/>
      <c r="OTE392" s="658"/>
      <c r="OTF392" s="658"/>
      <c r="OTG392" s="658"/>
      <c r="OTH392" s="658"/>
      <c r="OTI392" s="658"/>
      <c r="OTJ392" s="658"/>
      <c r="OTK392" s="658"/>
      <c r="OTL392" s="658"/>
      <c r="OTM392" s="658"/>
      <c r="OTN392" s="658"/>
      <c r="OTO392" s="658"/>
      <c r="OTP392" s="658"/>
      <c r="OTQ392" s="658"/>
      <c r="OTR392" s="658"/>
      <c r="OTS392" s="658"/>
      <c r="OTT392" s="658"/>
      <c r="OTU392" s="658"/>
      <c r="OTV392" s="658"/>
      <c r="OTW392" s="658"/>
      <c r="OTX392" s="658"/>
      <c r="OTY392" s="658"/>
      <c r="OTZ392" s="658"/>
      <c r="OUA392" s="658"/>
      <c r="OUB392" s="658"/>
      <c r="OUC392" s="658"/>
      <c r="OUD392" s="658"/>
      <c r="OUE392" s="658"/>
      <c r="OUF392" s="658"/>
      <c r="OUG392" s="658"/>
      <c r="OUH392" s="658"/>
      <c r="OUI392" s="658"/>
      <c r="OUJ392" s="658"/>
      <c r="OUK392" s="658"/>
      <c r="OUL392" s="658"/>
      <c r="OUM392" s="658"/>
      <c r="OUN392" s="658"/>
      <c r="OUO392" s="658"/>
      <c r="OUP392" s="658"/>
      <c r="OUQ392" s="658"/>
      <c r="OUR392" s="658"/>
      <c r="OUS392" s="658"/>
      <c r="OUT392" s="658"/>
      <c r="OUU392" s="658"/>
      <c r="OUV392" s="658"/>
      <c r="OUW392" s="658"/>
      <c r="OUX392" s="658"/>
      <c r="OUY392" s="658"/>
      <c r="OUZ392" s="658"/>
      <c r="OVA392" s="658"/>
      <c r="OVB392" s="658"/>
      <c r="OVC392" s="658"/>
      <c r="OVD392" s="658"/>
      <c r="OVE392" s="658"/>
      <c r="OVF392" s="658"/>
      <c r="OVG392" s="658"/>
      <c r="OVH392" s="658"/>
      <c r="OVI392" s="658"/>
      <c r="OVJ392" s="658"/>
      <c r="OVK392" s="658"/>
      <c r="OVL392" s="658"/>
      <c r="OVM392" s="658"/>
      <c r="OVN392" s="658"/>
      <c r="OVO392" s="658"/>
      <c r="OVP392" s="658"/>
      <c r="OVQ392" s="658"/>
      <c r="OVR392" s="658"/>
      <c r="OVS392" s="658"/>
      <c r="OVT392" s="658"/>
      <c r="OVU392" s="658"/>
      <c r="OVV392" s="658"/>
      <c r="OVW392" s="658"/>
      <c r="OVX392" s="658"/>
      <c r="OVY392" s="658"/>
      <c r="OVZ392" s="658"/>
      <c r="OWA392" s="658"/>
      <c r="OWB392" s="658"/>
      <c r="OWC392" s="658"/>
      <c r="OWD392" s="658"/>
      <c r="OWE392" s="658"/>
      <c r="OWF392" s="658"/>
      <c r="OWG392" s="658"/>
      <c r="OWH392" s="658"/>
      <c r="OWI392" s="658"/>
      <c r="OWJ392" s="658"/>
      <c r="OWK392" s="658"/>
      <c r="OWL392" s="658"/>
      <c r="OWM392" s="658"/>
      <c r="OWN392" s="658"/>
      <c r="OWO392" s="658"/>
      <c r="OWP392" s="658"/>
      <c r="OWQ392" s="658"/>
      <c r="OWR392" s="658"/>
      <c r="OWS392" s="658"/>
      <c r="OWT392" s="658"/>
      <c r="OWU392" s="658"/>
      <c r="OWV392" s="658"/>
      <c r="OWW392" s="658"/>
      <c r="OWX392" s="658"/>
      <c r="OWY392" s="658"/>
      <c r="OWZ392" s="658"/>
      <c r="OXA392" s="658"/>
      <c r="OXB392" s="658"/>
      <c r="OXC392" s="658"/>
      <c r="OXD392" s="658"/>
      <c r="OXE392" s="658"/>
      <c r="OXF392" s="658"/>
      <c r="OXG392" s="658"/>
      <c r="OXH392" s="658"/>
      <c r="OXI392" s="658"/>
      <c r="OXJ392" s="658"/>
      <c r="OXK392" s="658"/>
      <c r="OXL392" s="658"/>
      <c r="OXM392" s="658"/>
      <c r="OXN392" s="658"/>
      <c r="OXO392" s="658"/>
      <c r="OXP392" s="658"/>
      <c r="OXQ392" s="658"/>
      <c r="OXR392" s="658"/>
      <c r="OXS392" s="658"/>
      <c r="OXT392" s="658"/>
      <c r="OXU392" s="658"/>
      <c r="OXV392" s="658"/>
      <c r="OXW392" s="658"/>
      <c r="OXX392" s="658"/>
      <c r="OXY392" s="658"/>
      <c r="OXZ392" s="658"/>
      <c r="OYA392" s="658"/>
      <c r="OYB392" s="658"/>
      <c r="OYC392" s="658"/>
      <c r="OYD392" s="658"/>
      <c r="OYE392" s="658"/>
      <c r="OYF392" s="658"/>
      <c r="OYG392" s="658"/>
      <c r="OYH392" s="658"/>
      <c r="OYI392" s="658"/>
      <c r="OYJ392" s="658"/>
      <c r="OYK392" s="658"/>
      <c r="OYL392" s="658"/>
      <c r="OYM392" s="658"/>
      <c r="OYN392" s="658"/>
      <c r="OYO392" s="658"/>
      <c r="OYP392" s="658"/>
      <c r="OYQ392" s="658"/>
      <c r="OYR392" s="658"/>
      <c r="OYS392" s="658"/>
      <c r="OYT392" s="658"/>
      <c r="OYU392" s="658"/>
      <c r="OYV392" s="658"/>
      <c r="OYW392" s="658"/>
      <c r="OYX392" s="658"/>
      <c r="OYY392" s="658"/>
      <c r="OYZ392" s="658"/>
      <c r="OZA392" s="658"/>
      <c r="OZB392" s="658"/>
      <c r="OZC392" s="658"/>
      <c r="OZD392" s="658"/>
      <c r="OZE392" s="658"/>
      <c r="OZF392" s="658"/>
      <c r="OZG392" s="658"/>
      <c r="OZH392" s="658"/>
      <c r="OZI392" s="658"/>
      <c r="OZJ392" s="658"/>
      <c r="OZK392" s="658"/>
      <c r="OZL392" s="658"/>
      <c r="OZM392" s="658"/>
      <c r="OZN392" s="658"/>
      <c r="OZO392" s="658"/>
      <c r="OZP392" s="658"/>
      <c r="OZQ392" s="658"/>
      <c r="OZR392" s="658"/>
      <c r="OZS392" s="658"/>
      <c r="OZT392" s="658"/>
      <c r="OZU392" s="658"/>
      <c r="OZV392" s="658"/>
      <c r="OZW392" s="658"/>
      <c r="OZX392" s="658"/>
      <c r="OZY392" s="658"/>
      <c r="OZZ392" s="658"/>
      <c r="PAA392" s="658"/>
      <c r="PAB392" s="658"/>
      <c r="PAC392" s="658"/>
      <c r="PAD392" s="658"/>
      <c r="PAE392" s="658"/>
      <c r="PAF392" s="658"/>
      <c r="PAG392" s="658"/>
      <c r="PAH392" s="658"/>
      <c r="PAI392" s="658"/>
      <c r="PAJ392" s="658"/>
      <c r="PAK392" s="658"/>
      <c r="PAL392" s="658"/>
      <c r="PAM392" s="658"/>
      <c r="PAN392" s="658"/>
      <c r="PAO392" s="658"/>
      <c r="PAP392" s="658"/>
      <c r="PAQ392" s="658"/>
      <c r="PAR392" s="658"/>
      <c r="PAS392" s="658"/>
      <c r="PAT392" s="658"/>
      <c r="PAU392" s="658"/>
      <c r="PAV392" s="658"/>
      <c r="PAW392" s="658"/>
      <c r="PAX392" s="658"/>
      <c r="PAY392" s="658"/>
      <c r="PAZ392" s="658"/>
      <c r="PBA392" s="658"/>
      <c r="PBB392" s="658"/>
      <c r="PBC392" s="658"/>
      <c r="PBD392" s="658"/>
      <c r="PBE392" s="658"/>
      <c r="PBF392" s="658"/>
      <c r="PBG392" s="658"/>
      <c r="PBH392" s="658"/>
      <c r="PBI392" s="658"/>
      <c r="PBJ392" s="658"/>
      <c r="PBK392" s="658"/>
      <c r="PBL392" s="658"/>
      <c r="PBM392" s="658"/>
      <c r="PBN392" s="658"/>
      <c r="PBO392" s="658"/>
      <c r="PBP392" s="658"/>
      <c r="PBQ392" s="658"/>
      <c r="PBR392" s="658"/>
      <c r="PBS392" s="658"/>
      <c r="PBT392" s="658"/>
      <c r="PBU392" s="658"/>
      <c r="PBV392" s="658"/>
      <c r="PBW392" s="658"/>
      <c r="PBX392" s="658"/>
      <c r="PBY392" s="658"/>
      <c r="PBZ392" s="658"/>
      <c r="PCA392" s="658"/>
      <c r="PCB392" s="658"/>
      <c r="PCC392" s="658"/>
      <c r="PCD392" s="658"/>
      <c r="PCE392" s="658"/>
      <c r="PCF392" s="658"/>
      <c r="PCG392" s="658"/>
      <c r="PCH392" s="658"/>
      <c r="PCI392" s="658"/>
      <c r="PCJ392" s="658"/>
      <c r="PCK392" s="658"/>
      <c r="PCL392" s="658"/>
      <c r="PCM392" s="658"/>
      <c r="PCN392" s="658"/>
      <c r="PCO392" s="658"/>
      <c r="PCP392" s="658"/>
      <c r="PCQ392" s="658"/>
      <c r="PCR392" s="658"/>
      <c r="PCS392" s="658"/>
      <c r="PCT392" s="658"/>
      <c r="PCU392" s="658"/>
      <c r="PCV392" s="658"/>
      <c r="PCW392" s="658"/>
      <c r="PCX392" s="658"/>
      <c r="PCY392" s="658"/>
      <c r="PCZ392" s="658"/>
      <c r="PDA392" s="658"/>
      <c r="PDB392" s="658"/>
      <c r="PDC392" s="658"/>
      <c r="PDD392" s="658"/>
      <c r="PDE392" s="658"/>
      <c r="PDF392" s="658"/>
      <c r="PDG392" s="658"/>
      <c r="PDH392" s="658"/>
      <c r="PDI392" s="658"/>
      <c r="PDJ392" s="658"/>
      <c r="PDK392" s="658"/>
      <c r="PDL392" s="658"/>
      <c r="PDM392" s="658"/>
      <c r="PDN392" s="658"/>
      <c r="PDO392" s="658"/>
      <c r="PDP392" s="658"/>
      <c r="PDQ392" s="658"/>
      <c r="PDR392" s="658"/>
      <c r="PDS392" s="658"/>
      <c r="PDT392" s="658"/>
      <c r="PDU392" s="658"/>
      <c r="PDV392" s="658"/>
      <c r="PDW392" s="658"/>
      <c r="PDX392" s="658"/>
      <c r="PDY392" s="658"/>
      <c r="PDZ392" s="658"/>
      <c r="PEA392" s="658"/>
      <c r="PEB392" s="658"/>
      <c r="PEC392" s="658"/>
      <c r="PED392" s="658"/>
      <c r="PEE392" s="658"/>
      <c r="PEF392" s="658"/>
      <c r="PEG392" s="658"/>
      <c r="PEH392" s="658"/>
      <c r="PEI392" s="658"/>
      <c r="PEJ392" s="658"/>
      <c r="PEK392" s="658"/>
      <c r="PEL392" s="658"/>
      <c r="PEM392" s="658"/>
      <c r="PEN392" s="658"/>
      <c r="PEO392" s="658"/>
      <c r="PEP392" s="658"/>
      <c r="PEQ392" s="658"/>
      <c r="PER392" s="658"/>
      <c r="PES392" s="658"/>
      <c r="PET392" s="658"/>
      <c r="PEU392" s="658"/>
      <c r="PEV392" s="658"/>
      <c r="PEW392" s="658"/>
      <c r="PEX392" s="658"/>
      <c r="PEY392" s="658"/>
      <c r="PEZ392" s="658"/>
      <c r="PFA392" s="658"/>
      <c r="PFB392" s="658"/>
      <c r="PFC392" s="658"/>
      <c r="PFD392" s="658"/>
      <c r="PFE392" s="658"/>
      <c r="PFF392" s="658"/>
      <c r="PFG392" s="658"/>
      <c r="PFH392" s="658"/>
      <c r="PFI392" s="658"/>
      <c r="PFJ392" s="658"/>
      <c r="PFK392" s="658"/>
      <c r="PFL392" s="658"/>
      <c r="PFM392" s="658"/>
      <c r="PFN392" s="658"/>
      <c r="PFO392" s="658"/>
      <c r="PFP392" s="658"/>
      <c r="PFQ392" s="658"/>
      <c r="PFR392" s="658"/>
      <c r="PFS392" s="658"/>
      <c r="PFT392" s="658"/>
      <c r="PFU392" s="658"/>
      <c r="PFV392" s="658"/>
      <c r="PFW392" s="658"/>
      <c r="PFX392" s="658"/>
      <c r="PFY392" s="658"/>
      <c r="PFZ392" s="658"/>
      <c r="PGA392" s="658"/>
      <c r="PGB392" s="658"/>
      <c r="PGC392" s="658"/>
      <c r="PGD392" s="658"/>
      <c r="PGE392" s="658"/>
      <c r="PGF392" s="658"/>
      <c r="PGG392" s="658"/>
      <c r="PGH392" s="658"/>
      <c r="PGI392" s="658"/>
      <c r="PGJ392" s="658"/>
      <c r="PGK392" s="658"/>
      <c r="PGL392" s="658"/>
      <c r="PGM392" s="658"/>
      <c r="PGN392" s="658"/>
      <c r="PGO392" s="658"/>
      <c r="PGP392" s="658"/>
      <c r="PGQ392" s="658"/>
      <c r="PGR392" s="658"/>
      <c r="PGS392" s="658"/>
      <c r="PGT392" s="658"/>
      <c r="PGU392" s="658"/>
      <c r="PGV392" s="658"/>
      <c r="PGW392" s="658"/>
      <c r="PGX392" s="658"/>
      <c r="PGY392" s="658"/>
      <c r="PGZ392" s="658"/>
      <c r="PHA392" s="658"/>
      <c r="PHB392" s="658"/>
      <c r="PHC392" s="658"/>
      <c r="PHD392" s="658"/>
      <c r="PHE392" s="658"/>
      <c r="PHF392" s="658"/>
      <c r="PHG392" s="658"/>
      <c r="PHH392" s="658"/>
      <c r="PHI392" s="658"/>
      <c r="PHJ392" s="658"/>
      <c r="PHK392" s="658"/>
      <c r="PHL392" s="658"/>
      <c r="PHM392" s="658"/>
      <c r="PHN392" s="658"/>
      <c r="PHO392" s="658"/>
      <c r="PHP392" s="658"/>
      <c r="PHQ392" s="658"/>
      <c r="PHR392" s="658"/>
      <c r="PHS392" s="658"/>
      <c r="PHT392" s="658"/>
      <c r="PHU392" s="658"/>
      <c r="PHV392" s="658"/>
      <c r="PHW392" s="658"/>
      <c r="PHX392" s="658"/>
      <c r="PHY392" s="658"/>
      <c r="PHZ392" s="658"/>
      <c r="PIA392" s="658"/>
      <c r="PIB392" s="658"/>
      <c r="PIC392" s="658"/>
      <c r="PID392" s="658"/>
      <c r="PIE392" s="658"/>
      <c r="PIF392" s="658"/>
      <c r="PIG392" s="658"/>
      <c r="PIH392" s="658"/>
      <c r="PII392" s="658"/>
      <c r="PIJ392" s="658"/>
      <c r="PIK392" s="658"/>
      <c r="PIL392" s="658"/>
      <c r="PIM392" s="658"/>
      <c r="PIN392" s="658"/>
      <c r="PIO392" s="658"/>
      <c r="PIP392" s="658"/>
      <c r="PIQ392" s="658"/>
      <c r="PIR392" s="658"/>
      <c r="PIS392" s="658"/>
      <c r="PIT392" s="658"/>
      <c r="PIU392" s="658"/>
      <c r="PIV392" s="658"/>
      <c r="PIW392" s="658"/>
      <c r="PIX392" s="658"/>
      <c r="PIY392" s="658"/>
      <c r="PIZ392" s="658"/>
      <c r="PJA392" s="658"/>
      <c r="PJB392" s="658"/>
      <c r="PJC392" s="658"/>
      <c r="PJD392" s="658"/>
      <c r="PJE392" s="658"/>
      <c r="PJF392" s="658"/>
      <c r="PJG392" s="658"/>
      <c r="PJH392" s="658"/>
      <c r="PJI392" s="658"/>
      <c r="PJJ392" s="658"/>
      <c r="PJK392" s="658"/>
      <c r="PJL392" s="658"/>
      <c r="PJM392" s="658"/>
      <c r="PJN392" s="658"/>
      <c r="PJO392" s="658"/>
      <c r="PJP392" s="658"/>
      <c r="PJQ392" s="658"/>
      <c r="PJR392" s="658"/>
      <c r="PJS392" s="658"/>
      <c r="PJT392" s="658"/>
      <c r="PJU392" s="658"/>
      <c r="PJV392" s="658"/>
      <c r="PJW392" s="658"/>
      <c r="PJX392" s="658"/>
      <c r="PJY392" s="658"/>
      <c r="PJZ392" s="658"/>
      <c r="PKA392" s="658"/>
      <c r="PKB392" s="658"/>
      <c r="PKC392" s="658"/>
      <c r="PKD392" s="658"/>
      <c r="PKE392" s="658"/>
      <c r="PKF392" s="658"/>
      <c r="PKG392" s="658"/>
      <c r="PKH392" s="658"/>
      <c r="PKI392" s="658"/>
      <c r="PKJ392" s="658"/>
      <c r="PKK392" s="658"/>
      <c r="PKL392" s="658"/>
      <c r="PKM392" s="658"/>
      <c r="PKN392" s="658"/>
      <c r="PKO392" s="658"/>
      <c r="PKP392" s="658"/>
      <c r="PKQ392" s="658"/>
      <c r="PKR392" s="658"/>
      <c r="PKS392" s="658"/>
      <c r="PKT392" s="658"/>
      <c r="PKU392" s="658"/>
      <c r="PKV392" s="658"/>
      <c r="PKW392" s="658"/>
      <c r="PKX392" s="658"/>
      <c r="PKY392" s="658"/>
      <c r="PKZ392" s="658"/>
      <c r="PLA392" s="658"/>
      <c r="PLB392" s="658"/>
      <c r="PLC392" s="658"/>
      <c r="PLD392" s="658"/>
      <c r="PLE392" s="658"/>
      <c r="PLF392" s="658"/>
      <c r="PLG392" s="658"/>
      <c r="PLH392" s="658"/>
      <c r="PLI392" s="658"/>
      <c r="PLJ392" s="658"/>
      <c r="PLK392" s="658"/>
      <c r="PLL392" s="658"/>
      <c r="PLM392" s="658"/>
      <c r="PLN392" s="658"/>
      <c r="PLO392" s="658"/>
      <c r="PLP392" s="658"/>
      <c r="PLQ392" s="658"/>
      <c r="PLR392" s="658"/>
      <c r="PLS392" s="658"/>
      <c r="PLT392" s="658"/>
      <c r="PLU392" s="658"/>
      <c r="PLV392" s="658"/>
      <c r="PLW392" s="658"/>
      <c r="PLX392" s="658"/>
      <c r="PLY392" s="658"/>
      <c r="PLZ392" s="658"/>
      <c r="PMA392" s="658"/>
      <c r="PMB392" s="658"/>
      <c r="PMC392" s="658"/>
      <c r="PMD392" s="658"/>
      <c r="PME392" s="658"/>
      <c r="PMF392" s="658"/>
      <c r="PMG392" s="658"/>
      <c r="PMH392" s="658"/>
      <c r="PMI392" s="658"/>
      <c r="PMJ392" s="658"/>
      <c r="PMK392" s="658"/>
      <c r="PML392" s="658"/>
      <c r="PMM392" s="658"/>
      <c r="PMN392" s="658"/>
      <c r="PMO392" s="658"/>
      <c r="PMP392" s="658"/>
      <c r="PMQ392" s="658"/>
      <c r="PMR392" s="658"/>
      <c r="PMS392" s="658"/>
      <c r="PMT392" s="658"/>
      <c r="PMU392" s="658"/>
      <c r="PMV392" s="658"/>
      <c r="PMW392" s="658"/>
      <c r="PMX392" s="658"/>
      <c r="PMY392" s="658"/>
      <c r="PMZ392" s="658"/>
      <c r="PNA392" s="658"/>
      <c r="PNB392" s="658"/>
      <c r="PNC392" s="658"/>
      <c r="PND392" s="658"/>
      <c r="PNE392" s="658"/>
      <c r="PNF392" s="658"/>
      <c r="PNG392" s="658"/>
      <c r="PNH392" s="658"/>
      <c r="PNI392" s="658"/>
      <c r="PNJ392" s="658"/>
      <c r="PNK392" s="658"/>
      <c r="PNL392" s="658"/>
      <c r="PNM392" s="658"/>
      <c r="PNN392" s="658"/>
      <c r="PNO392" s="658"/>
      <c r="PNP392" s="658"/>
      <c r="PNQ392" s="658"/>
      <c r="PNR392" s="658"/>
      <c r="PNS392" s="658"/>
      <c r="PNT392" s="658"/>
      <c r="PNU392" s="658"/>
      <c r="PNV392" s="658"/>
      <c r="PNW392" s="658"/>
      <c r="PNX392" s="658"/>
      <c r="PNY392" s="658"/>
      <c r="PNZ392" s="658"/>
      <c r="POA392" s="658"/>
      <c r="POB392" s="658"/>
      <c r="POC392" s="658"/>
      <c r="POD392" s="658"/>
      <c r="POE392" s="658"/>
      <c r="POF392" s="658"/>
      <c r="POG392" s="658"/>
      <c r="POH392" s="658"/>
      <c r="POI392" s="658"/>
      <c r="POJ392" s="658"/>
      <c r="POK392" s="658"/>
      <c r="POL392" s="658"/>
      <c r="POM392" s="658"/>
      <c r="PON392" s="658"/>
      <c r="POO392" s="658"/>
      <c r="POP392" s="658"/>
      <c r="POQ392" s="658"/>
      <c r="POR392" s="658"/>
      <c r="POS392" s="658"/>
      <c r="POT392" s="658"/>
      <c r="POU392" s="658"/>
      <c r="POV392" s="658"/>
      <c r="POW392" s="658"/>
      <c r="POX392" s="658"/>
      <c r="POY392" s="658"/>
      <c r="POZ392" s="658"/>
      <c r="PPA392" s="658"/>
      <c r="PPB392" s="658"/>
      <c r="PPC392" s="658"/>
      <c r="PPD392" s="658"/>
      <c r="PPE392" s="658"/>
      <c r="PPF392" s="658"/>
      <c r="PPG392" s="658"/>
      <c r="PPH392" s="658"/>
      <c r="PPI392" s="658"/>
      <c r="PPJ392" s="658"/>
      <c r="PPK392" s="658"/>
      <c r="PPL392" s="658"/>
      <c r="PPM392" s="658"/>
      <c r="PPN392" s="658"/>
      <c r="PPO392" s="658"/>
      <c r="PPP392" s="658"/>
      <c r="PPQ392" s="658"/>
      <c r="PPR392" s="658"/>
      <c r="PPS392" s="658"/>
      <c r="PPT392" s="658"/>
      <c r="PPU392" s="658"/>
      <c r="PPV392" s="658"/>
      <c r="PPW392" s="658"/>
      <c r="PPX392" s="658"/>
      <c r="PPY392" s="658"/>
      <c r="PPZ392" s="658"/>
      <c r="PQA392" s="658"/>
      <c r="PQB392" s="658"/>
      <c r="PQC392" s="658"/>
      <c r="PQD392" s="658"/>
      <c r="PQE392" s="658"/>
      <c r="PQF392" s="658"/>
      <c r="PQG392" s="658"/>
      <c r="PQH392" s="658"/>
      <c r="PQI392" s="658"/>
      <c r="PQJ392" s="658"/>
      <c r="PQK392" s="658"/>
      <c r="PQL392" s="658"/>
      <c r="PQM392" s="658"/>
      <c r="PQN392" s="658"/>
      <c r="PQO392" s="658"/>
      <c r="PQP392" s="658"/>
      <c r="PQQ392" s="658"/>
      <c r="PQR392" s="658"/>
      <c r="PQS392" s="658"/>
      <c r="PQT392" s="658"/>
      <c r="PQU392" s="658"/>
      <c r="PQV392" s="658"/>
      <c r="PQW392" s="658"/>
      <c r="PQX392" s="658"/>
      <c r="PQY392" s="658"/>
      <c r="PQZ392" s="658"/>
      <c r="PRA392" s="658"/>
      <c r="PRB392" s="658"/>
      <c r="PRC392" s="658"/>
      <c r="PRD392" s="658"/>
      <c r="PRE392" s="658"/>
      <c r="PRF392" s="658"/>
      <c r="PRG392" s="658"/>
      <c r="PRH392" s="658"/>
      <c r="PRI392" s="658"/>
      <c r="PRJ392" s="658"/>
      <c r="PRK392" s="658"/>
      <c r="PRL392" s="658"/>
      <c r="PRM392" s="658"/>
      <c r="PRN392" s="658"/>
      <c r="PRO392" s="658"/>
      <c r="PRP392" s="658"/>
      <c r="PRQ392" s="658"/>
      <c r="PRR392" s="658"/>
      <c r="PRS392" s="658"/>
      <c r="PRT392" s="658"/>
      <c r="PRU392" s="658"/>
      <c r="PRV392" s="658"/>
      <c r="PRW392" s="658"/>
      <c r="PRX392" s="658"/>
      <c r="PRY392" s="658"/>
      <c r="PRZ392" s="658"/>
      <c r="PSA392" s="658"/>
      <c r="PSB392" s="658"/>
      <c r="PSC392" s="658"/>
      <c r="PSD392" s="658"/>
      <c r="PSE392" s="658"/>
      <c r="PSF392" s="658"/>
      <c r="PSG392" s="658"/>
      <c r="PSH392" s="658"/>
      <c r="PSI392" s="658"/>
      <c r="PSJ392" s="658"/>
      <c r="PSK392" s="658"/>
      <c r="PSL392" s="658"/>
      <c r="PSM392" s="658"/>
      <c r="PSN392" s="658"/>
      <c r="PSO392" s="658"/>
      <c r="PSP392" s="658"/>
      <c r="PSQ392" s="658"/>
      <c r="PSR392" s="658"/>
      <c r="PSS392" s="658"/>
      <c r="PST392" s="658"/>
      <c r="PSU392" s="658"/>
      <c r="PSV392" s="658"/>
      <c r="PSW392" s="658"/>
      <c r="PSX392" s="658"/>
      <c r="PSY392" s="658"/>
      <c r="PSZ392" s="658"/>
      <c r="PTA392" s="658"/>
      <c r="PTB392" s="658"/>
      <c r="PTC392" s="658"/>
      <c r="PTD392" s="658"/>
      <c r="PTE392" s="658"/>
      <c r="PTF392" s="658"/>
      <c r="PTG392" s="658"/>
      <c r="PTH392" s="658"/>
      <c r="PTI392" s="658"/>
      <c r="PTJ392" s="658"/>
      <c r="PTK392" s="658"/>
      <c r="PTL392" s="658"/>
      <c r="PTM392" s="658"/>
      <c r="PTN392" s="658"/>
      <c r="PTO392" s="658"/>
      <c r="PTP392" s="658"/>
      <c r="PTQ392" s="658"/>
      <c r="PTR392" s="658"/>
      <c r="PTS392" s="658"/>
      <c r="PTT392" s="658"/>
      <c r="PTU392" s="658"/>
      <c r="PTV392" s="658"/>
      <c r="PTW392" s="658"/>
      <c r="PTX392" s="658"/>
      <c r="PTY392" s="658"/>
      <c r="PTZ392" s="658"/>
      <c r="PUA392" s="658"/>
      <c r="PUB392" s="658"/>
      <c r="PUC392" s="658"/>
      <c r="PUD392" s="658"/>
      <c r="PUE392" s="658"/>
      <c r="PUF392" s="658"/>
      <c r="PUG392" s="658"/>
      <c r="PUH392" s="658"/>
      <c r="PUI392" s="658"/>
      <c r="PUJ392" s="658"/>
      <c r="PUK392" s="658"/>
      <c r="PUL392" s="658"/>
      <c r="PUM392" s="658"/>
      <c r="PUN392" s="658"/>
      <c r="PUO392" s="658"/>
      <c r="PUP392" s="658"/>
      <c r="PUQ392" s="658"/>
      <c r="PUR392" s="658"/>
      <c r="PUS392" s="658"/>
      <c r="PUT392" s="658"/>
      <c r="PUU392" s="658"/>
      <c r="PUV392" s="658"/>
      <c r="PUW392" s="658"/>
      <c r="PUX392" s="658"/>
      <c r="PUY392" s="658"/>
      <c r="PUZ392" s="658"/>
      <c r="PVA392" s="658"/>
      <c r="PVB392" s="658"/>
      <c r="PVC392" s="658"/>
      <c r="PVD392" s="658"/>
      <c r="PVE392" s="658"/>
      <c r="PVF392" s="658"/>
      <c r="PVG392" s="658"/>
      <c r="PVH392" s="658"/>
      <c r="PVI392" s="658"/>
      <c r="PVJ392" s="658"/>
      <c r="PVK392" s="658"/>
      <c r="PVL392" s="658"/>
      <c r="PVM392" s="658"/>
      <c r="PVN392" s="658"/>
      <c r="PVO392" s="658"/>
      <c r="PVP392" s="658"/>
      <c r="PVQ392" s="658"/>
      <c r="PVR392" s="658"/>
      <c r="PVS392" s="658"/>
      <c r="PVT392" s="658"/>
      <c r="PVU392" s="658"/>
      <c r="PVV392" s="658"/>
      <c r="PVW392" s="658"/>
      <c r="PVX392" s="658"/>
      <c r="PVY392" s="658"/>
      <c r="PVZ392" s="658"/>
      <c r="PWA392" s="658"/>
      <c r="PWB392" s="658"/>
      <c r="PWC392" s="658"/>
      <c r="PWD392" s="658"/>
      <c r="PWE392" s="658"/>
      <c r="PWF392" s="658"/>
      <c r="PWG392" s="658"/>
      <c r="PWH392" s="658"/>
      <c r="PWI392" s="658"/>
      <c r="PWJ392" s="658"/>
      <c r="PWK392" s="658"/>
      <c r="PWL392" s="658"/>
      <c r="PWM392" s="658"/>
      <c r="PWN392" s="658"/>
      <c r="PWO392" s="658"/>
      <c r="PWP392" s="658"/>
      <c r="PWQ392" s="658"/>
      <c r="PWR392" s="658"/>
      <c r="PWS392" s="658"/>
      <c r="PWT392" s="658"/>
      <c r="PWU392" s="658"/>
      <c r="PWV392" s="658"/>
      <c r="PWW392" s="658"/>
      <c r="PWX392" s="658"/>
      <c r="PWY392" s="658"/>
      <c r="PWZ392" s="658"/>
      <c r="PXA392" s="658"/>
      <c r="PXB392" s="658"/>
      <c r="PXC392" s="658"/>
      <c r="PXD392" s="658"/>
      <c r="PXE392" s="658"/>
      <c r="PXF392" s="658"/>
      <c r="PXG392" s="658"/>
      <c r="PXH392" s="658"/>
      <c r="PXI392" s="658"/>
      <c r="PXJ392" s="658"/>
      <c r="PXK392" s="658"/>
      <c r="PXL392" s="658"/>
      <c r="PXM392" s="658"/>
      <c r="PXN392" s="658"/>
      <c r="PXO392" s="658"/>
      <c r="PXP392" s="658"/>
      <c r="PXQ392" s="658"/>
      <c r="PXR392" s="658"/>
      <c r="PXS392" s="658"/>
      <c r="PXT392" s="658"/>
      <c r="PXU392" s="658"/>
      <c r="PXV392" s="658"/>
      <c r="PXW392" s="658"/>
      <c r="PXX392" s="658"/>
      <c r="PXY392" s="658"/>
      <c r="PXZ392" s="658"/>
      <c r="PYA392" s="658"/>
      <c r="PYB392" s="658"/>
      <c r="PYC392" s="658"/>
      <c r="PYD392" s="658"/>
      <c r="PYE392" s="658"/>
      <c r="PYF392" s="658"/>
      <c r="PYG392" s="658"/>
      <c r="PYH392" s="658"/>
      <c r="PYI392" s="658"/>
      <c r="PYJ392" s="658"/>
      <c r="PYK392" s="658"/>
      <c r="PYL392" s="658"/>
      <c r="PYM392" s="658"/>
      <c r="PYN392" s="658"/>
      <c r="PYO392" s="658"/>
      <c r="PYP392" s="658"/>
      <c r="PYQ392" s="658"/>
      <c r="PYR392" s="658"/>
      <c r="PYS392" s="658"/>
      <c r="PYT392" s="658"/>
      <c r="PYU392" s="658"/>
      <c r="PYV392" s="658"/>
      <c r="PYW392" s="658"/>
      <c r="PYX392" s="658"/>
      <c r="PYY392" s="658"/>
      <c r="PYZ392" s="658"/>
      <c r="PZA392" s="658"/>
      <c r="PZB392" s="658"/>
      <c r="PZC392" s="658"/>
      <c r="PZD392" s="658"/>
      <c r="PZE392" s="658"/>
      <c r="PZF392" s="658"/>
      <c r="PZG392" s="658"/>
      <c r="PZH392" s="658"/>
      <c r="PZI392" s="658"/>
      <c r="PZJ392" s="658"/>
      <c r="PZK392" s="658"/>
      <c r="PZL392" s="658"/>
      <c r="PZM392" s="658"/>
      <c r="PZN392" s="658"/>
      <c r="PZO392" s="658"/>
      <c r="PZP392" s="658"/>
      <c r="PZQ392" s="658"/>
      <c r="PZR392" s="658"/>
      <c r="PZS392" s="658"/>
      <c r="PZT392" s="658"/>
      <c r="PZU392" s="658"/>
      <c r="PZV392" s="658"/>
      <c r="PZW392" s="658"/>
      <c r="PZX392" s="658"/>
      <c r="PZY392" s="658"/>
      <c r="PZZ392" s="658"/>
      <c r="QAA392" s="658"/>
      <c r="QAB392" s="658"/>
      <c r="QAC392" s="658"/>
      <c r="QAD392" s="658"/>
      <c r="QAE392" s="658"/>
      <c r="QAF392" s="658"/>
      <c r="QAG392" s="658"/>
      <c r="QAH392" s="658"/>
      <c r="QAI392" s="658"/>
      <c r="QAJ392" s="658"/>
      <c r="QAK392" s="658"/>
      <c r="QAL392" s="658"/>
      <c r="QAM392" s="658"/>
      <c r="QAN392" s="658"/>
      <c r="QAO392" s="658"/>
      <c r="QAP392" s="658"/>
      <c r="QAQ392" s="658"/>
      <c r="QAR392" s="658"/>
      <c r="QAS392" s="658"/>
      <c r="QAT392" s="658"/>
      <c r="QAU392" s="658"/>
      <c r="QAV392" s="658"/>
      <c r="QAW392" s="658"/>
      <c r="QAX392" s="658"/>
      <c r="QAY392" s="658"/>
      <c r="QAZ392" s="658"/>
      <c r="QBA392" s="658"/>
      <c r="QBB392" s="658"/>
      <c r="QBC392" s="658"/>
      <c r="QBD392" s="658"/>
      <c r="QBE392" s="658"/>
      <c r="QBF392" s="658"/>
      <c r="QBG392" s="658"/>
      <c r="QBH392" s="658"/>
      <c r="QBI392" s="658"/>
      <c r="QBJ392" s="658"/>
      <c r="QBK392" s="658"/>
      <c r="QBL392" s="658"/>
      <c r="QBM392" s="658"/>
      <c r="QBN392" s="658"/>
      <c r="QBO392" s="658"/>
      <c r="QBP392" s="658"/>
      <c r="QBQ392" s="658"/>
      <c r="QBR392" s="658"/>
      <c r="QBS392" s="658"/>
      <c r="QBT392" s="658"/>
      <c r="QBU392" s="658"/>
      <c r="QBV392" s="658"/>
      <c r="QBW392" s="658"/>
      <c r="QBX392" s="658"/>
      <c r="QBY392" s="658"/>
      <c r="QBZ392" s="658"/>
      <c r="QCA392" s="658"/>
      <c r="QCB392" s="658"/>
      <c r="QCC392" s="658"/>
      <c r="QCD392" s="658"/>
      <c r="QCE392" s="658"/>
      <c r="QCF392" s="658"/>
      <c r="QCG392" s="658"/>
      <c r="QCH392" s="658"/>
      <c r="QCI392" s="658"/>
      <c r="QCJ392" s="658"/>
      <c r="QCK392" s="658"/>
      <c r="QCL392" s="658"/>
      <c r="QCM392" s="658"/>
      <c r="QCN392" s="658"/>
      <c r="QCO392" s="658"/>
      <c r="QCP392" s="658"/>
      <c r="QCQ392" s="658"/>
      <c r="QCR392" s="658"/>
      <c r="QCS392" s="658"/>
      <c r="QCT392" s="658"/>
      <c r="QCU392" s="658"/>
      <c r="QCV392" s="658"/>
      <c r="QCW392" s="658"/>
      <c r="QCX392" s="658"/>
      <c r="QCY392" s="658"/>
      <c r="QCZ392" s="658"/>
      <c r="QDA392" s="658"/>
      <c r="QDB392" s="658"/>
      <c r="QDC392" s="658"/>
      <c r="QDD392" s="658"/>
      <c r="QDE392" s="658"/>
      <c r="QDF392" s="658"/>
      <c r="QDG392" s="658"/>
      <c r="QDH392" s="658"/>
      <c r="QDI392" s="658"/>
      <c r="QDJ392" s="658"/>
      <c r="QDK392" s="658"/>
      <c r="QDL392" s="658"/>
      <c r="QDM392" s="658"/>
      <c r="QDN392" s="658"/>
      <c r="QDO392" s="658"/>
      <c r="QDP392" s="658"/>
      <c r="QDQ392" s="658"/>
      <c r="QDR392" s="658"/>
      <c r="QDS392" s="658"/>
      <c r="QDT392" s="658"/>
      <c r="QDU392" s="658"/>
      <c r="QDV392" s="658"/>
      <c r="QDW392" s="658"/>
      <c r="QDX392" s="658"/>
      <c r="QDY392" s="658"/>
      <c r="QDZ392" s="658"/>
      <c r="QEA392" s="658"/>
      <c r="QEB392" s="658"/>
      <c r="QEC392" s="658"/>
      <c r="QED392" s="658"/>
      <c r="QEE392" s="658"/>
      <c r="QEF392" s="658"/>
      <c r="QEG392" s="658"/>
      <c r="QEH392" s="658"/>
      <c r="QEI392" s="658"/>
      <c r="QEJ392" s="658"/>
      <c r="QEK392" s="658"/>
      <c r="QEL392" s="658"/>
      <c r="QEM392" s="658"/>
      <c r="QEN392" s="658"/>
      <c r="QEO392" s="658"/>
      <c r="QEP392" s="658"/>
      <c r="QEQ392" s="658"/>
      <c r="QER392" s="658"/>
      <c r="QES392" s="658"/>
      <c r="QET392" s="658"/>
      <c r="QEU392" s="658"/>
      <c r="QEV392" s="658"/>
      <c r="QEW392" s="658"/>
      <c r="QEX392" s="658"/>
      <c r="QEY392" s="658"/>
      <c r="QEZ392" s="658"/>
      <c r="QFA392" s="658"/>
      <c r="QFB392" s="658"/>
      <c r="QFC392" s="658"/>
      <c r="QFD392" s="658"/>
      <c r="QFE392" s="658"/>
      <c r="QFF392" s="658"/>
      <c r="QFG392" s="658"/>
      <c r="QFH392" s="658"/>
      <c r="QFI392" s="658"/>
      <c r="QFJ392" s="658"/>
      <c r="QFK392" s="658"/>
      <c r="QFL392" s="658"/>
      <c r="QFM392" s="658"/>
      <c r="QFN392" s="658"/>
      <c r="QFO392" s="658"/>
      <c r="QFP392" s="658"/>
      <c r="QFQ392" s="658"/>
      <c r="QFR392" s="658"/>
      <c r="QFS392" s="658"/>
      <c r="QFT392" s="658"/>
      <c r="QFU392" s="658"/>
      <c r="QFV392" s="658"/>
      <c r="QFW392" s="658"/>
      <c r="QFX392" s="658"/>
      <c r="QFY392" s="658"/>
      <c r="QFZ392" s="658"/>
      <c r="QGA392" s="658"/>
      <c r="QGB392" s="658"/>
      <c r="QGC392" s="658"/>
      <c r="QGD392" s="658"/>
      <c r="QGE392" s="658"/>
      <c r="QGF392" s="658"/>
      <c r="QGG392" s="658"/>
      <c r="QGH392" s="658"/>
      <c r="QGI392" s="658"/>
      <c r="QGJ392" s="658"/>
      <c r="QGK392" s="658"/>
      <c r="QGL392" s="658"/>
      <c r="QGM392" s="658"/>
      <c r="QGN392" s="658"/>
      <c r="QGO392" s="658"/>
      <c r="QGP392" s="658"/>
      <c r="QGQ392" s="658"/>
      <c r="QGR392" s="658"/>
      <c r="QGS392" s="658"/>
      <c r="QGT392" s="658"/>
      <c r="QGU392" s="658"/>
      <c r="QGV392" s="658"/>
      <c r="QGW392" s="658"/>
      <c r="QGX392" s="658"/>
      <c r="QGY392" s="658"/>
      <c r="QGZ392" s="658"/>
      <c r="QHA392" s="658"/>
      <c r="QHB392" s="658"/>
      <c r="QHC392" s="658"/>
      <c r="QHD392" s="658"/>
      <c r="QHE392" s="658"/>
      <c r="QHF392" s="658"/>
      <c r="QHG392" s="658"/>
      <c r="QHH392" s="658"/>
      <c r="QHI392" s="658"/>
      <c r="QHJ392" s="658"/>
      <c r="QHK392" s="658"/>
      <c r="QHL392" s="658"/>
      <c r="QHM392" s="658"/>
      <c r="QHN392" s="658"/>
      <c r="QHO392" s="658"/>
      <c r="QHP392" s="658"/>
      <c r="QHQ392" s="658"/>
      <c r="QHR392" s="658"/>
      <c r="QHS392" s="658"/>
      <c r="QHT392" s="658"/>
      <c r="QHU392" s="658"/>
      <c r="QHV392" s="658"/>
      <c r="QHW392" s="658"/>
      <c r="QHX392" s="658"/>
      <c r="QHY392" s="658"/>
      <c r="QHZ392" s="658"/>
      <c r="QIA392" s="658"/>
      <c r="QIB392" s="658"/>
      <c r="QIC392" s="658"/>
      <c r="QID392" s="658"/>
      <c r="QIE392" s="658"/>
      <c r="QIF392" s="658"/>
      <c r="QIG392" s="658"/>
      <c r="QIH392" s="658"/>
      <c r="QII392" s="658"/>
      <c r="QIJ392" s="658"/>
      <c r="QIK392" s="658"/>
      <c r="QIL392" s="658"/>
      <c r="QIM392" s="658"/>
      <c r="QIN392" s="658"/>
      <c r="QIO392" s="658"/>
      <c r="QIP392" s="658"/>
      <c r="QIQ392" s="658"/>
      <c r="QIR392" s="658"/>
      <c r="QIS392" s="658"/>
      <c r="QIT392" s="658"/>
      <c r="QIU392" s="658"/>
      <c r="QIV392" s="658"/>
      <c r="QIW392" s="658"/>
      <c r="QIX392" s="658"/>
      <c r="QIY392" s="658"/>
      <c r="QIZ392" s="658"/>
      <c r="QJA392" s="658"/>
      <c r="QJB392" s="658"/>
      <c r="QJC392" s="658"/>
      <c r="QJD392" s="658"/>
      <c r="QJE392" s="658"/>
      <c r="QJF392" s="658"/>
      <c r="QJG392" s="658"/>
      <c r="QJH392" s="658"/>
      <c r="QJI392" s="658"/>
      <c r="QJJ392" s="658"/>
      <c r="QJK392" s="658"/>
      <c r="QJL392" s="658"/>
      <c r="QJM392" s="658"/>
      <c r="QJN392" s="658"/>
      <c r="QJO392" s="658"/>
      <c r="QJP392" s="658"/>
      <c r="QJQ392" s="658"/>
      <c r="QJR392" s="658"/>
      <c r="QJS392" s="658"/>
      <c r="QJT392" s="658"/>
      <c r="QJU392" s="658"/>
      <c r="QJV392" s="658"/>
      <c r="QJW392" s="658"/>
      <c r="QJX392" s="658"/>
      <c r="QJY392" s="658"/>
      <c r="QJZ392" s="658"/>
      <c r="QKA392" s="658"/>
      <c r="QKB392" s="658"/>
      <c r="QKC392" s="658"/>
      <c r="QKD392" s="658"/>
      <c r="QKE392" s="658"/>
      <c r="QKF392" s="658"/>
      <c r="QKG392" s="658"/>
      <c r="QKH392" s="658"/>
      <c r="QKI392" s="658"/>
      <c r="QKJ392" s="658"/>
      <c r="QKK392" s="658"/>
      <c r="QKL392" s="658"/>
      <c r="QKM392" s="658"/>
      <c r="QKN392" s="658"/>
      <c r="QKO392" s="658"/>
      <c r="QKP392" s="658"/>
      <c r="QKQ392" s="658"/>
      <c r="QKR392" s="658"/>
      <c r="QKS392" s="658"/>
      <c r="QKT392" s="658"/>
      <c r="QKU392" s="658"/>
      <c r="QKV392" s="658"/>
      <c r="QKW392" s="658"/>
      <c r="QKX392" s="658"/>
      <c r="QKY392" s="658"/>
      <c r="QKZ392" s="658"/>
      <c r="QLA392" s="658"/>
      <c r="QLB392" s="658"/>
      <c r="QLC392" s="658"/>
      <c r="QLD392" s="658"/>
      <c r="QLE392" s="658"/>
      <c r="QLF392" s="658"/>
      <c r="QLG392" s="658"/>
      <c r="QLH392" s="658"/>
      <c r="QLI392" s="658"/>
      <c r="QLJ392" s="658"/>
      <c r="QLK392" s="658"/>
      <c r="QLL392" s="658"/>
      <c r="QLM392" s="658"/>
      <c r="QLN392" s="658"/>
      <c r="QLO392" s="658"/>
      <c r="QLP392" s="658"/>
      <c r="QLQ392" s="658"/>
      <c r="QLR392" s="658"/>
      <c r="QLS392" s="658"/>
      <c r="QLT392" s="658"/>
      <c r="QLU392" s="658"/>
      <c r="QLV392" s="658"/>
      <c r="QLW392" s="658"/>
      <c r="QLX392" s="658"/>
      <c r="QLY392" s="658"/>
      <c r="QLZ392" s="658"/>
      <c r="QMA392" s="658"/>
      <c r="QMB392" s="658"/>
      <c r="QMC392" s="658"/>
      <c r="QMD392" s="658"/>
      <c r="QME392" s="658"/>
      <c r="QMF392" s="658"/>
      <c r="QMG392" s="658"/>
      <c r="QMH392" s="658"/>
      <c r="QMI392" s="658"/>
      <c r="QMJ392" s="658"/>
      <c r="QMK392" s="658"/>
      <c r="QML392" s="658"/>
      <c r="QMM392" s="658"/>
      <c r="QMN392" s="658"/>
      <c r="QMO392" s="658"/>
      <c r="QMP392" s="658"/>
      <c r="QMQ392" s="658"/>
      <c r="QMR392" s="658"/>
      <c r="QMS392" s="658"/>
      <c r="QMT392" s="658"/>
      <c r="QMU392" s="658"/>
      <c r="QMV392" s="658"/>
      <c r="QMW392" s="658"/>
      <c r="QMX392" s="658"/>
      <c r="QMY392" s="658"/>
      <c r="QMZ392" s="658"/>
      <c r="QNA392" s="658"/>
      <c r="QNB392" s="658"/>
      <c r="QNC392" s="658"/>
      <c r="QND392" s="658"/>
      <c r="QNE392" s="658"/>
      <c r="QNF392" s="658"/>
      <c r="QNG392" s="658"/>
      <c r="QNH392" s="658"/>
      <c r="QNI392" s="658"/>
      <c r="QNJ392" s="658"/>
      <c r="QNK392" s="658"/>
      <c r="QNL392" s="658"/>
      <c r="QNM392" s="658"/>
      <c r="QNN392" s="658"/>
      <c r="QNO392" s="658"/>
      <c r="QNP392" s="658"/>
      <c r="QNQ392" s="658"/>
      <c r="QNR392" s="658"/>
      <c r="QNS392" s="658"/>
      <c r="QNT392" s="658"/>
      <c r="QNU392" s="658"/>
      <c r="QNV392" s="658"/>
      <c r="QNW392" s="658"/>
      <c r="QNX392" s="658"/>
      <c r="QNY392" s="658"/>
      <c r="QNZ392" s="658"/>
      <c r="QOA392" s="658"/>
      <c r="QOB392" s="658"/>
      <c r="QOC392" s="658"/>
      <c r="QOD392" s="658"/>
      <c r="QOE392" s="658"/>
      <c r="QOF392" s="658"/>
      <c r="QOG392" s="658"/>
      <c r="QOH392" s="658"/>
      <c r="QOI392" s="658"/>
      <c r="QOJ392" s="658"/>
      <c r="QOK392" s="658"/>
      <c r="QOL392" s="658"/>
      <c r="QOM392" s="658"/>
      <c r="QON392" s="658"/>
      <c r="QOO392" s="658"/>
      <c r="QOP392" s="658"/>
      <c r="QOQ392" s="658"/>
      <c r="QOR392" s="658"/>
      <c r="QOS392" s="658"/>
      <c r="QOT392" s="658"/>
      <c r="QOU392" s="658"/>
      <c r="QOV392" s="658"/>
      <c r="QOW392" s="658"/>
      <c r="QOX392" s="658"/>
      <c r="QOY392" s="658"/>
      <c r="QOZ392" s="658"/>
      <c r="QPA392" s="658"/>
      <c r="QPB392" s="658"/>
      <c r="QPC392" s="658"/>
      <c r="QPD392" s="658"/>
      <c r="QPE392" s="658"/>
      <c r="QPF392" s="658"/>
      <c r="QPG392" s="658"/>
      <c r="QPH392" s="658"/>
      <c r="QPI392" s="658"/>
      <c r="QPJ392" s="658"/>
      <c r="QPK392" s="658"/>
      <c r="QPL392" s="658"/>
      <c r="QPM392" s="658"/>
      <c r="QPN392" s="658"/>
      <c r="QPO392" s="658"/>
      <c r="QPP392" s="658"/>
      <c r="QPQ392" s="658"/>
      <c r="QPR392" s="658"/>
      <c r="QPS392" s="658"/>
      <c r="QPT392" s="658"/>
      <c r="QPU392" s="658"/>
      <c r="QPV392" s="658"/>
      <c r="QPW392" s="658"/>
      <c r="QPX392" s="658"/>
      <c r="QPY392" s="658"/>
      <c r="QPZ392" s="658"/>
      <c r="QQA392" s="658"/>
      <c r="QQB392" s="658"/>
      <c r="QQC392" s="658"/>
      <c r="QQD392" s="658"/>
      <c r="QQE392" s="658"/>
      <c r="QQF392" s="658"/>
      <c r="QQG392" s="658"/>
      <c r="QQH392" s="658"/>
      <c r="QQI392" s="658"/>
      <c r="QQJ392" s="658"/>
      <c r="QQK392" s="658"/>
      <c r="QQL392" s="658"/>
      <c r="QQM392" s="658"/>
      <c r="QQN392" s="658"/>
      <c r="QQO392" s="658"/>
      <c r="QQP392" s="658"/>
      <c r="QQQ392" s="658"/>
      <c r="QQR392" s="658"/>
      <c r="QQS392" s="658"/>
      <c r="QQT392" s="658"/>
      <c r="QQU392" s="658"/>
      <c r="QQV392" s="658"/>
      <c r="QQW392" s="658"/>
      <c r="QQX392" s="658"/>
      <c r="QQY392" s="658"/>
      <c r="QQZ392" s="658"/>
      <c r="QRA392" s="658"/>
      <c r="QRB392" s="658"/>
      <c r="QRC392" s="658"/>
      <c r="QRD392" s="658"/>
      <c r="QRE392" s="658"/>
      <c r="QRF392" s="658"/>
      <c r="QRG392" s="658"/>
      <c r="QRH392" s="658"/>
      <c r="QRI392" s="658"/>
      <c r="QRJ392" s="658"/>
      <c r="QRK392" s="658"/>
      <c r="QRL392" s="658"/>
      <c r="QRM392" s="658"/>
      <c r="QRN392" s="658"/>
      <c r="QRO392" s="658"/>
      <c r="QRP392" s="658"/>
      <c r="QRQ392" s="658"/>
      <c r="QRR392" s="658"/>
      <c r="QRS392" s="658"/>
      <c r="QRT392" s="658"/>
      <c r="QRU392" s="658"/>
      <c r="QRV392" s="658"/>
      <c r="QRW392" s="658"/>
      <c r="QRX392" s="658"/>
      <c r="QRY392" s="658"/>
      <c r="QRZ392" s="658"/>
      <c r="QSA392" s="658"/>
      <c r="QSB392" s="658"/>
      <c r="QSC392" s="658"/>
      <c r="QSD392" s="658"/>
      <c r="QSE392" s="658"/>
      <c r="QSF392" s="658"/>
      <c r="QSG392" s="658"/>
      <c r="QSH392" s="658"/>
      <c r="QSI392" s="658"/>
      <c r="QSJ392" s="658"/>
      <c r="QSK392" s="658"/>
      <c r="QSL392" s="658"/>
      <c r="QSM392" s="658"/>
      <c r="QSN392" s="658"/>
      <c r="QSO392" s="658"/>
      <c r="QSP392" s="658"/>
      <c r="QSQ392" s="658"/>
      <c r="QSR392" s="658"/>
      <c r="QSS392" s="658"/>
      <c r="QST392" s="658"/>
      <c r="QSU392" s="658"/>
      <c r="QSV392" s="658"/>
      <c r="QSW392" s="658"/>
      <c r="QSX392" s="658"/>
      <c r="QSY392" s="658"/>
      <c r="QSZ392" s="658"/>
      <c r="QTA392" s="658"/>
      <c r="QTB392" s="658"/>
      <c r="QTC392" s="658"/>
      <c r="QTD392" s="658"/>
      <c r="QTE392" s="658"/>
      <c r="QTF392" s="658"/>
      <c r="QTG392" s="658"/>
      <c r="QTH392" s="658"/>
      <c r="QTI392" s="658"/>
      <c r="QTJ392" s="658"/>
      <c r="QTK392" s="658"/>
      <c r="QTL392" s="658"/>
      <c r="QTM392" s="658"/>
      <c r="QTN392" s="658"/>
      <c r="QTO392" s="658"/>
      <c r="QTP392" s="658"/>
      <c r="QTQ392" s="658"/>
      <c r="QTR392" s="658"/>
      <c r="QTS392" s="658"/>
      <c r="QTT392" s="658"/>
      <c r="QTU392" s="658"/>
      <c r="QTV392" s="658"/>
      <c r="QTW392" s="658"/>
      <c r="QTX392" s="658"/>
      <c r="QTY392" s="658"/>
      <c r="QTZ392" s="658"/>
      <c r="QUA392" s="658"/>
      <c r="QUB392" s="658"/>
      <c r="QUC392" s="658"/>
      <c r="QUD392" s="658"/>
      <c r="QUE392" s="658"/>
      <c r="QUF392" s="658"/>
      <c r="QUG392" s="658"/>
      <c r="QUH392" s="658"/>
      <c r="QUI392" s="658"/>
      <c r="QUJ392" s="658"/>
      <c r="QUK392" s="658"/>
      <c r="QUL392" s="658"/>
      <c r="QUM392" s="658"/>
      <c r="QUN392" s="658"/>
      <c r="QUO392" s="658"/>
      <c r="QUP392" s="658"/>
      <c r="QUQ392" s="658"/>
      <c r="QUR392" s="658"/>
      <c r="QUS392" s="658"/>
      <c r="QUT392" s="658"/>
      <c r="QUU392" s="658"/>
      <c r="QUV392" s="658"/>
      <c r="QUW392" s="658"/>
      <c r="QUX392" s="658"/>
      <c r="QUY392" s="658"/>
      <c r="QUZ392" s="658"/>
      <c r="QVA392" s="658"/>
      <c r="QVB392" s="658"/>
      <c r="QVC392" s="658"/>
      <c r="QVD392" s="658"/>
      <c r="QVE392" s="658"/>
      <c r="QVF392" s="658"/>
      <c r="QVG392" s="658"/>
      <c r="QVH392" s="658"/>
      <c r="QVI392" s="658"/>
      <c r="QVJ392" s="658"/>
      <c r="QVK392" s="658"/>
      <c r="QVL392" s="658"/>
      <c r="QVM392" s="658"/>
      <c r="QVN392" s="658"/>
      <c r="QVO392" s="658"/>
      <c r="QVP392" s="658"/>
      <c r="QVQ392" s="658"/>
      <c r="QVR392" s="658"/>
      <c r="QVS392" s="658"/>
      <c r="QVT392" s="658"/>
      <c r="QVU392" s="658"/>
      <c r="QVV392" s="658"/>
      <c r="QVW392" s="658"/>
      <c r="QVX392" s="658"/>
      <c r="QVY392" s="658"/>
      <c r="QVZ392" s="658"/>
      <c r="QWA392" s="658"/>
      <c r="QWB392" s="658"/>
      <c r="QWC392" s="658"/>
      <c r="QWD392" s="658"/>
      <c r="QWE392" s="658"/>
      <c r="QWF392" s="658"/>
      <c r="QWG392" s="658"/>
      <c r="QWH392" s="658"/>
      <c r="QWI392" s="658"/>
      <c r="QWJ392" s="658"/>
      <c r="QWK392" s="658"/>
      <c r="QWL392" s="658"/>
      <c r="QWM392" s="658"/>
      <c r="QWN392" s="658"/>
      <c r="QWO392" s="658"/>
      <c r="QWP392" s="658"/>
      <c r="QWQ392" s="658"/>
      <c r="QWR392" s="658"/>
      <c r="QWS392" s="658"/>
      <c r="QWT392" s="658"/>
      <c r="QWU392" s="658"/>
      <c r="QWV392" s="658"/>
      <c r="QWW392" s="658"/>
      <c r="QWX392" s="658"/>
      <c r="QWY392" s="658"/>
      <c r="QWZ392" s="658"/>
      <c r="QXA392" s="658"/>
      <c r="QXB392" s="658"/>
      <c r="QXC392" s="658"/>
      <c r="QXD392" s="658"/>
      <c r="QXE392" s="658"/>
      <c r="QXF392" s="658"/>
      <c r="QXG392" s="658"/>
      <c r="QXH392" s="658"/>
      <c r="QXI392" s="658"/>
      <c r="QXJ392" s="658"/>
      <c r="QXK392" s="658"/>
      <c r="QXL392" s="658"/>
      <c r="QXM392" s="658"/>
      <c r="QXN392" s="658"/>
      <c r="QXO392" s="658"/>
      <c r="QXP392" s="658"/>
      <c r="QXQ392" s="658"/>
      <c r="QXR392" s="658"/>
      <c r="QXS392" s="658"/>
      <c r="QXT392" s="658"/>
      <c r="QXU392" s="658"/>
      <c r="QXV392" s="658"/>
      <c r="QXW392" s="658"/>
      <c r="QXX392" s="658"/>
      <c r="QXY392" s="658"/>
      <c r="QXZ392" s="658"/>
      <c r="QYA392" s="658"/>
      <c r="QYB392" s="658"/>
      <c r="QYC392" s="658"/>
      <c r="QYD392" s="658"/>
      <c r="QYE392" s="658"/>
      <c r="QYF392" s="658"/>
      <c r="QYG392" s="658"/>
      <c r="QYH392" s="658"/>
      <c r="QYI392" s="658"/>
      <c r="QYJ392" s="658"/>
      <c r="QYK392" s="658"/>
      <c r="QYL392" s="658"/>
      <c r="QYM392" s="658"/>
      <c r="QYN392" s="658"/>
      <c r="QYO392" s="658"/>
      <c r="QYP392" s="658"/>
      <c r="QYQ392" s="658"/>
      <c r="QYR392" s="658"/>
      <c r="QYS392" s="658"/>
      <c r="QYT392" s="658"/>
      <c r="QYU392" s="658"/>
      <c r="QYV392" s="658"/>
      <c r="QYW392" s="658"/>
      <c r="QYX392" s="658"/>
      <c r="QYY392" s="658"/>
      <c r="QYZ392" s="658"/>
      <c r="QZA392" s="658"/>
      <c r="QZB392" s="658"/>
      <c r="QZC392" s="658"/>
      <c r="QZD392" s="658"/>
      <c r="QZE392" s="658"/>
      <c r="QZF392" s="658"/>
      <c r="QZG392" s="658"/>
      <c r="QZH392" s="658"/>
      <c r="QZI392" s="658"/>
      <c r="QZJ392" s="658"/>
      <c r="QZK392" s="658"/>
      <c r="QZL392" s="658"/>
      <c r="QZM392" s="658"/>
      <c r="QZN392" s="658"/>
      <c r="QZO392" s="658"/>
      <c r="QZP392" s="658"/>
      <c r="QZQ392" s="658"/>
      <c r="QZR392" s="658"/>
      <c r="QZS392" s="658"/>
      <c r="QZT392" s="658"/>
      <c r="QZU392" s="658"/>
      <c r="QZV392" s="658"/>
      <c r="QZW392" s="658"/>
      <c r="QZX392" s="658"/>
      <c r="QZY392" s="658"/>
      <c r="QZZ392" s="658"/>
      <c r="RAA392" s="658"/>
      <c r="RAB392" s="658"/>
      <c r="RAC392" s="658"/>
      <c r="RAD392" s="658"/>
      <c r="RAE392" s="658"/>
      <c r="RAF392" s="658"/>
      <c r="RAG392" s="658"/>
      <c r="RAH392" s="658"/>
      <c r="RAI392" s="658"/>
      <c r="RAJ392" s="658"/>
      <c r="RAK392" s="658"/>
      <c r="RAL392" s="658"/>
      <c r="RAM392" s="658"/>
      <c r="RAN392" s="658"/>
      <c r="RAO392" s="658"/>
      <c r="RAP392" s="658"/>
      <c r="RAQ392" s="658"/>
      <c r="RAR392" s="658"/>
      <c r="RAS392" s="658"/>
      <c r="RAT392" s="658"/>
      <c r="RAU392" s="658"/>
      <c r="RAV392" s="658"/>
      <c r="RAW392" s="658"/>
      <c r="RAX392" s="658"/>
      <c r="RAY392" s="658"/>
      <c r="RAZ392" s="658"/>
      <c r="RBA392" s="658"/>
      <c r="RBB392" s="658"/>
      <c r="RBC392" s="658"/>
      <c r="RBD392" s="658"/>
      <c r="RBE392" s="658"/>
      <c r="RBF392" s="658"/>
      <c r="RBG392" s="658"/>
      <c r="RBH392" s="658"/>
      <c r="RBI392" s="658"/>
      <c r="RBJ392" s="658"/>
      <c r="RBK392" s="658"/>
      <c r="RBL392" s="658"/>
      <c r="RBM392" s="658"/>
      <c r="RBN392" s="658"/>
      <c r="RBO392" s="658"/>
      <c r="RBP392" s="658"/>
      <c r="RBQ392" s="658"/>
      <c r="RBR392" s="658"/>
      <c r="RBS392" s="658"/>
      <c r="RBT392" s="658"/>
      <c r="RBU392" s="658"/>
      <c r="RBV392" s="658"/>
      <c r="RBW392" s="658"/>
      <c r="RBX392" s="658"/>
      <c r="RBY392" s="658"/>
      <c r="RBZ392" s="658"/>
      <c r="RCA392" s="658"/>
      <c r="RCB392" s="658"/>
      <c r="RCC392" s="658"/>
      <c r="RCD392" s="658"/>
      <c r="RCE392" s="658"/>
      <c r="RCF392" s="658"/>
      <c r="RCG392" s="658"/>
      <c r="RCH392" s="658"/>
      <c r="RCI392" s="658"/>
      <c r="RCJ392" s="658"/>
      <c r="RCK392" s="658"/>
      <c r="RCL392" s="658"/>
      <c r="RCM392" s="658"/>
      <c r="RCN392" s="658"/>
      <c r="RCO392" s="658"/>
      <c r="RCP392" s="658"/>
      <c r="RCQ392" s="658"/>
      <c r="RCR392" s="658"/>
      <c r="RCS392" s="658"/>
      <c r="RCT392" s="658"/>
      <c r="RCU392" s="658"/>
      <c r="RCV392" s="658"/>
      <c r="RCW392" s="658"/>
      <c r="RCX392" s="658"/>
      <c r="RCY392" s="658"/>
      <c r="RCZ392" s="658"/>
      <c r="RDA392" s="658"/>
      <c r="RDB392" s="658"/>
      <c r="RDC392" s="658"/>
      <c r="RDD392" s="658"/>
      <c r="RDE392" s="658"/>
      <c r="RDF392" s="658"/>
      <c r="RDG392" s="658"/>
      <c r="RDH392" s="658"/>
      <c r="RDI392" s="658"/>
      <c r="RDJ392" s="658"/>
      <c r="RDK392" s="658"/>
      <c r="RDL392" s="658"/>
      <c r="RDM392" s="658"/>
      <c r="RDN392" s="658"/>
      <c r="RDO392" s="658"/>
      <c r="RDP392" s="658"/>
      <c r="RDQ392" s="658"/>
      <c r="RDR392" s="658"/>
      <c r="RDS392" s="658"/>
      <c r="RDT392" s="658"/>
      <c r="RDU392" s="658"/>
      <c r="RDV392" s="658"/>
      <c r="RDW392" s="658"/>
      <c r="RDX392" s="658"/>
      <c r="RDY392" s="658"/>
      <c r="RDZ392" s="658"/>
      <c r="REA392" s="658"/>
      <c r="REB392" s="658"/>
      <c r="REC392" s="658"/>
      <c r="RED392" s="658"/>
      <c r="REE392" s="658"/>
      <c r="REF392" s="658"/>
      <c r="REG392" s="658"/>
      <c r="REH392" s="658"/>
      <c r="REI392" s="658"/>
      <c r="REJ392" s="658"/>
      <c r="REK392" s="658"/>
      <c r="REL392" s="658"/>
      <c r="REM392" s="658"/>
      <c r="REN392" s="658"/>
      <c r="REO392" s="658"/>
      <c r="REP392" s="658"/>
      <c r="REQ392" s="658"/>
      <c r="RER392" s="658"/>
      <c r="RES392" s="658"/>
      <c r="RET392" s="658"/>
      <c r="REU392" s="658"/>
      <c r="REV392" s="658"/>
      <c r="REW392" s="658"/>
      <c r="REX392" s="658"/>
      <c r="REY392" s="658"/>
      <c r="REZ392" s="658"/>
      <c r="RFA392" s="658"/>
      <c r="RFB392" s="658"/>
      <c r="RFC392" s="658"/>
      <c r="RFD392" s="658"/>
      <c r="RFE392" s="658"/>
      <c r="RFF392" s="658"/>
      <c r="RFG392" s="658"/>
      <c r="RFH392" s="658"/>
      <c r="RFI392" s="658"/>
      <c r="RFJ392" s="658"/>
      <c r="RFK392" s="658"/>
      <c r="RFL392" s="658"/>
      <c r="RFM392" s="658"/>
      <c r="RFN392" s="658"/>
      <c r="RFO392" s="658"/>
      <c r="RFP392" s="658"/>
      <c r="RFQ392" s="658"/>
      <c r="RFR392" s="658"/>
      <c r="RFS392" s="658"/>
      <c r="RFT392" s="658"/>
      <c r="RFU392" s="658"/>
      <c r="RFV392" s="658"/>
      <c r="RFW392" s="658"/>
      <c r="RFX392" s="658"/>
      <c r="RFY392" s="658"/>
      <c r="RFZ392" s="658"/>
      <c r="RGA392" s="658"/>
      <c r="RGB392" s="658"/>
      <c r="RGC392" s="658"/>
      <c r="RGD392" s="658"/>
      <c r="RGE392" s="658"/>
      <c r="RGF392" s="658"/>
      <c r="RGG392" s="658"/>
      <c r="RGH392" s="658"/>
      <c r="RGI392" s="658"/>
      <c r="RGJ392" s="658"/>
      <c r="RGK392" s="658"/>
      <c r="RGL392" s="658"/>
      <c r="RGM392" s="658"/>
      <c r="RGN392" s="658"/>
      <c r="RGO392" s="658"/>
      <c r="RGP392" s="658"/>
      <c r="RGQ392" s="658"/>
      <c r="RGR392" s="658"/>
      <c r="RGS392" s="658"/>
      <c r="RGT392" s="658"/>
      <c r="RGU392" s="658"/>
      <c r="RGV392" s="658"/>
      <c r="RGW392" s="658"/>
      <c r="RGX392" s="658"/>
      <c r="RGY392" s="658"/>
      <c r="RGZ392" s="658"/>
      <c r="RHA392" s="658"/>
      <c r="RHB392" s="658"/>
      <c r="RHC392" s="658"/>
      <c r="RHD392" s="658"/>
      <c r="RHE392" s="658"/>
      <c r="RHF392" s="658"/>
      <c r="RHG392" s="658"/>
      <c r="RHH392" s="658"/>
      <c r="RHI392" s="658"/>
      <c r="RHJ392" s="658"/>
      <c r="RHK392" s="658"/>
      <c r="RHL392" s="658"/>
      <c r="RHM392" s="658"/>
      <c r="RHN392" s="658"/>
      <c r="RHO392" s="658"/>
      <c r="RHP392" s="658"/>
      <c r="RHQ392" s="658"/>
      <c r="RHR392" s="658"/>
      <c r="RHS392" s="658"/>
      <c r="RHT392" s="658"/>
      <c r="RHU392" s="658"/>
      <c r="RHV392" s="658"/>
      <c r="RHW392" s="658"/>
      <c r="RHX392" s="658"/>
      <c r="RHY392" s="658"/>
      <c r="RHZ392" s="658"/>
      <c r="RIA392" s="658"/>
      <c r="RIB392" s="658"/>
      <c r="RIC392" s="658"/>
      <c r="RID392" s="658"/>
      <c r="RIE392" s="658"/>
      <c r="RIF392" s="658"/>
      <c r="RIG392" s="658"/>
      <c r="RIH392" s="658"/>
      <c r="RII392" s="658"/>
      <c r="RIJ392" s="658"/>
      <c r="RIK392" s="658"/>
      <c r="RIL392" s="658"/>
      <c r="RIM392" s="658"/>
      <c r="RIN392" s="658"/>
      <c r="RIO392" s="658"/>
      <c r="RIP392" s="658"/>
      <c r="RIQ392" s="658"/>
      <c r="RIR392" s="658"/>
      <c r="RIS392" s="658"/>
      <c r="RIT392" s="658"/>
      <c r="RIU392" s="658"/>
      <c r="RIV392" s="658"/>
      <c r="RIW392" s="658"/>
      <c r="RIX392" s="658"/>
      <c r="RIY392" s="658"/>
      <c r="RIZ392" s="658"/>
      <c r="RJA392" s="658"/>
      <c r="RJB392" s="658"/>
      <c r="RJC392" s="658"/>
      <c r="RJD392" s="658"/>
      <c r="RJE392" s="658"/>
      <c r="RJF392" s="658"/>
      <c r="RJG392" s="658"/>
      <c r="RJH392" s="658"/>
      <c r="RJI392" s="658"/>
      <c r="RJJ392" s="658"/>
      <c r="RJK392" s="658"/>
      <c r="RJL392" s="658"/>
      <c r="RJM392" s="658"/>
      <c r="RJN392" s="658"/>
      <c r="RJO392" s="658"/>
      <c r="RJP392" s="658"/>
      <c r="RJQ392" s="658"/>
      <c r="RJR392" s="658"/>
      <c r="RJS392" s="658"/>
      <c r="RJT392" s="658"/>
      <c r="RJU392" s="658"/>
      <c r="RJV392" s="658"/>
      <c r="RJW392" s="658"/>
      <c r="RJX392" s="658"/>
      <c r="RJY392" s="658"/>
      <c r="RJZ392" s="658"/>
      <c r="RKA392" s="658"/>
      <c r="RKB392" s="658"/>
      <c r="RKC392" s="658"/>
      <c r="RKD392" s="658"/>
      <c r="RKE392" s="658"/>
      <c r="RKF392" s="658"/>
      <c r="RKG392" s="658"/>
      <c r="RKH392" s="658"/>
      <c r="RKI392" s="658"/>
      <c r="RKJ392" s="658"/>
      <c r="RKK392" s="658"/>
      <c r="RKL392" s="658"/>
      <c r="RKM392" s="658"/>
      <c r="RKN392" s="658"/>
      <c r="RKO392" s="658"/>
      <c r="RKP392" s="658"/>
      <c r="RKQ392" s="658"/>
      <c r="RKR392" s="658"/>
      <c r="RKS392" s="658"/>
      <c r="RKT392" s="658"/>
      <c r="RKU392" s="658"/>
      <c r="RKV392" s="658"/>
      <c r="RKW392" s="658"/>
      <c r="RKX392" s="658"/>
      <c r="RKY392" s="658"/>
      <c r="RKZ392" s="658"/>
      <c r="RLA392" s="658"/>
      <c r="RLB392" s="658"/>
      <c r="RLC392" s="658"/>
      <c r="RLD392" s="658"/>
      <c r="RLE392" s="658"/>
      <c r="RLF392" s="658"/>
      <c r="RLG392" s="658"/>
      <c r="RLH392" s="658"/>
      <c r="RLI392" s="658"/>
      <c r="RLJ392" s="658"/>
      <c r="RLK392" s="658"/>
      <c r="RLL392" s="658"/>
      <c r="RLM392" s="658"/>
      <c r="RLN392" s="658"/>
      <c r="RLO392" s="658"/>
      <c r="RLP392" s="658"/>
      <c r="RLQ392" s="658"/>
      <c r="RLR392" s="658"/>
      <c r="RLS392" s="658"/>
      <c r="RLT392" s="658"/>
      <c r="RLU392" s="658"/>
      <c r="RLV392" s="658"/>
      <c r="RLW392" s="658"/>
      <c r="RLX392" s="658"/>
      <c r="RLY392" s="658"/>
      <c r="RLZ392" s="658"/>
      <c r="RMA392" s="658"/>
      <c r="RMB392" s="658"/>
      <c r="RMC392" s="658"/>
      <c r="RMD392" s="658"/>
      <c r="RME392" s="658"/>
      <c r="RMF392" s="658"/>
      <c r="RMG392" s="658"/>
      <c r="RMH392" s="658"/>
      <c r="RMI392" s="658"/>
      <c r="RMJ392" s="658"/>
      <c r="RMK392" s="658"/>
      <c r="RML392" s="658"/>
      <c r="RMM392" s="658"/>
      <c r="RMN392" s="658"/>
      <c r="RMO392" s="658"/>
      <c r="RMP392" s="658"/>
      <c r="RMQ392" s="658"/>
      <c r="RMR392" s="658"/>
      <c r="RMS392" s="658"/>
      <c r="RMT392" s="658"/>
      <c r="RMU392" s="658"/>
      <c r="RMV392" s="658"/>
      <c r="RMW392" s="658"/>
      <c r="RMX392" s="658"/>
      <c r="RMY392" s="658"/>
      <c r="RMZ392" s="658"/>
      <c r="RNA392" s="658"/>
      <c r="RNB392" s="658"/>
      <c r="RNC392" s="658"/>
      <c r="RND392" s="658"/>
      <c r="RNE392" s="658"/>
      <c r="RNF392" s="658"/>
      <c r="RNG392" s="658"/>
      <c r="RNH392" s="658"/>
      <c r="RNI392" s="658"/>
      <c r="RNJ392" s="658"/>
      <c r="RNK392" s="658"/>
      <c r="RNL392" s="658"/>
      <c r="RNM392" s="658"/>
      <c r="RNN392" s="658"/>
      <c r="RNO392" s="658"/>
      <c r="RNP392" s="658"/>
      <c r="RNQ392" s="658"/>
      <c r="RNR392" s="658"/>
      <c r="RNS392" s="658"/>
      <c r="RNT392" s="658"/>
      <c r="RNU392" s="658"/>
      <c r="RNV392" s="658"/>
      <c r="RNW392" s="658"/>
      <c r="RNX392" s="658"/>
      <c r="RNY392" s="658"/>
      <c r="RNZ392" s="658"/>
      <c r="ROA392" s="658"/>
      <c r="ROB392" s="658"/>
      <c r="ROC392" s="658"/>
      <c r="ROD392" s="658"/>
      <c r="ROE392" s="658"/>
      <c r="ROF392" s="658"/>
      <c r="ROG392" s="658"/>
      <c r="ROH392" s="658"/>
      <c r="ROI392" s="658"/>
      <c r="ROJ392" s="658"/>
      <c r="ROK392" s="658"/>
      <c r="ROL392" s="658"/>
      <c r="ROM392" s="658"/>
      <c r="RON392" s="658"/>
      <c r="ROO392" s="658"/>
      <c r="ROP392" s="658"/>
      <c r="ROQ392" s="658"/>
      <c r="ROR392" s="658"/>
      <c r="ROS392" s="658"/>
      <c r="ROT392" s="658"/>
      <c r="ROU392" s="658"/>
      <c r="ROV392" s="658"/>
      <c r="ROW392" s="658"/>
      <c r="ROX392" s="658"/>
      <c r="ROY392" s="658"/>
      <c r="ROZ392" s="658"/>
      <c r="RPA392" s="658"/>
      <c r="RPB392" s="658"/>
      <c r="RPC392" s="658"/>
      <c r="RPD392" s="658"/>
      <c r="RPE392" s="658"/>
      <c r="RPF392" s="658"/>
      <c r="RPG392" s="658"/>
      <c r="RPH392" s="658"/>
      <c r="RPI392" s="658"/>
      <c r="RPJ392" s="658"/>
      <c r="RPK392" s="658"/>
      <c r="RPL392" s="658"/>
      <c r="RPM392" s="658"/>
      <c r="RPN392" s="658"/>
      <c r="RPO392" s="658"/>
      <c r="RPP392" s="658"/>
      <c r="RPQ392" s="658"/>
      <c r="RPR392" s="658"/>
      <c r="RPS392" s="658"/>
      <c r="RPT392" s="658"/>
      <c r="RPU392" s="658"/>
      <c r="RPV392" s="658"/>
      <c r="RPW392" s="658"/>
      <c r="RPX392" s="658"/>
      <c r="RPY392" s="658"/>
      <c r="RPZ392" s="658"/>
      <c r="RQA392" s="658"/>
      <c r="RQB392" s="658"/>
      <c r="RQC392" s="658"/>
      <c r="RQD392" s="658"/>
      <c r="RQE392" s="658"/>
      <c r="RQF392" s="658"/>
      <c r="RQG392" s="658"/>
      <c r="RQH392" s="658"/>
      <c r="RQI392" s="658"/>
      <c r="RQJ392" s="658"/>
      <c r="RQK392" s="658"/>
      <c r="RQL392" s="658"/>
      <c r="RQM392" s="658"/>
      <c r="RQN392" s="658"/>
      <c r="RQO392" s="658"/>
      <c r="RQP392" s="658"/>
      <c r="RQQ392" s="658"/>
      <c r="RQR392" s="658"/>
      <c r="RQS392" s="658"/>
      <c r="RQT392" s="658"/>
      <c r="RQU392" s="658"/>
      <c r="RQV392" s="658"/>
      <c r="RQW392" s="658"/>
      <c r="RQX392" s="658"/>
      <c r="RQY392" s="658"/>
      <c r="RQZ392" s="658"/>
      <c r="RRA392" s="658"/>
      <c r="RRB392" s="658"/>
      <c r="RRC392" s="658"/>
      <c r="RRD392" s="658"/>
      <c r="RRE392" s="658"/>
      <c r="RRF392" s="658"/>
      <c r="RRG392" s="658"/>
      <c r="RRH392" s="658"/>
      <c r="RRI392" s="658"/>
      <c r="RRJ392" s="658"/>
      <c r="RRK392" s="658"/>
      <c r="RRL392" s="658"/>
      <c r="RRM392" s="658"/>
      <c r="RRN392" s="658"/>
      <c r="RRO392" s="658"/>
      <c r="RRP392" s="658"/>
      <c r="RRQ392" s="658"/>
      <c r="RRR392" s="658"/>
      <c r="RRS392" s="658"/>
      <c r="RRT392" s="658"/>
      <c r="RRU392" s="658"/>
      <c r="RRV392" s="658"/>
      <c r="RRW392" s="658"/>
      <c r="RRX392" s="658"/>
      <c r="RRY392" s="658"/>
      <c r="RRZ392" s="658"/>
      <c r="RSA392" s="658"/>
      <c r="RSB392" s="658"/>
      <c r="RSC392" s="658"/>
      <c r="RSD392" s="658"/>
      <c r="RSE392" s="658"/>
      <c r="RSF392" s="658"/>
      <c r="RSG392" s="658"/>
      <c r="RSH392" s="658"/>
      <c r="RSI392" s="658"/>
      <c r="RSJ392" s="658"/>
      <c r="RSK392" s="658"/>
      <c r="RSL392" s="658"/>
      <c r="RSM392" s="658"/>
      <c r="RSN392" s="658"/>
      <c r="RSO392" s="658"/>
      <c r="RSP392" s="658"/>
      <c r="RSQ392" s="658"/>
      <c r="RSR392" s="658"/>
      <c r="RSS392" s="658"/>
      <c r="RST392" s="658"/>
      <c r="RSU392" s="658"/>
      <c r="RSV392" s="658"/>
      <c r="RSW392" s="658"/>
      <c r="RSX392" s="658"/>
      <c r="RSY392" s="658"/>
      <c r="RSZ392" s="658"/>
      <c r="RTA392" s="658"/>
      <c r="RTB392" s="658"/>
      <c r="RTC392" s="658"/>
      <c r="RTD392" s="658"/>
      <c r="RTE392" s="658"/>
      <c r="RTF392" s="658"/>
      <c r="RTG392" s="658"/>
      <c r="RTH392" s="658"/>
      <c r="RTI392" s="658"/>
      <c r="RTJ392" s="658"/>
      <c r="RTK392" s="658"/>
      <c r="RTL392" s="658"/>
      <c r="RTM392" s="658"/>
      <c r="RTN392" s="658"/>
      <c r="RTO392" s="658"/>
      <c r="RTP392" s="658"/>
      <c r="RTQ392" s="658"/>
      <c r="RTR392" s="658"/>
      <c r="RTS392" s="658"/>
      <c r="RTT392" s="658"/>
      <c r="RTU392" s="658"/>
      <c r="RTV392" s="658"/>
      <c r="RTW392" s="658"/>
      <c r="RTX392" s="658"/>
      <c r="RTY392" s="658"/>
      <c r="RTZ392" s="658"/>
      <c r="RUA392" s="658"/>
      <c r="RUB392" s="658"/>
      <c r="RUC392" s="658"/>
      <c r="RUD392" s="658"/>
      <c r="RUE392" s="658"/>
      <c r="RUF392" s="658"/>
      <c r="RUG392" s="658"/>
      <c r="RUH392" s="658"/>
      <c r="RUI392" s="658"/>
      <c r="RUJ392" s="658"/>
      <c r="RUK392" s="658"/>
      <c r="RUL392" s="658"/>
      <c r="RUM392" s="658"/>
      <c r="RUN392" s="658"/>
      <c r="RUO392" s="658"/>
      <c r="RUP392" s="658"/>
      <c r="RUQ392" s="658"/>
      <c r="RUR392" s="658"/>
      <c r="RUS392" s="658"/>
      <c r="RUT392" s="658"/>
      <c r="RUU392" s="658"/>
      <c r="RUV392" s="658"/>
      <c r="RUW392" s="658"/>
      <c r="RUX392" s="658"/>
      <c r="RUY392" s="658"/>
      <c r="RUZ392" s="658"/>
      <c r="RVA392" s="658"/>
      <c r="RVB392" s="658"/>
      <c r="RVC392" s="658"/>
      <c r="RVD392" s="658"/>
      <c r="RVE392" s="658"/>
      <c r="RVF392" s="658"/>
      <c r="RVG392" s="658"/>
      <c r="RVH392" s="658"/>
      <c r="RVI392" s="658"/>
      <c r="RVJ392" s="658"/>
      <c r="RVK392" s="658"/>
      <c r="RVL392" s="658"/>
      <c r="RVM392" s="658"/>
      <c r="RVN392" s="658"/>
      <c r="RVO392" s="658"/>
      <c r="RVP392" s="658"/>
      <c r="RVQ392" s="658"/>
      <c r="RVR392" s="658"/>
      <c r="RVS392" s="658"/>
      <c r="RVT392" s="658"/>
      <c r="RVU392" s="658"/>
      <c r="RVV392" s="658"/>
      <c r="RVW392" s="658"/>
      <c r="RVX392" s="658"/>
      <c r="RVY392" s="658"/>
      <c r="RVZ392" s="658"/>
      <c r="RWA392" s="658"/>
      <c r="RWB392" s="658"/>
      <c r="RWC392" s="658"/>
      <c r="RWD392" s="658"/>
      <c r="RWE392" s="658"/>
      <c r="RWF392" s="658"/>
      <c r="RWG392" s="658"/>
      <c r="RWH392" s="658"/>
      <c r="RWI392" s="658"/>
      <c r="RWJ392" s="658"/>
      <c r="RWK392" s="658"/>
      <c r="RWL392" s="658"/>
      <c r="RWM392" s="658"/>
      <c r="RWN392" s="658"/>
      <c r="RWO392" s="658"/>
      <c r="RWP392" s="658"/>
      <c r="RWQ392" s="658"/>
      <c r="RWR392" s="658"/>
      <c r="RWS392" s="658"/>
      <c r="RWT392" s="658"/>
      <c r="RWU392" s="658"/>
      <c r="RWV392" s="658"/>
      <c r="RWW392" s="658"/>
      <c r="RWX392" s="658"/>
      <c r="RWY392" s="658"/>
      <c r="RWZ392" s="658"/>
      <c r="RXA392" s="658"/>
      <c r="RXB392" s="658"/>
      <c r="RXC392" s="658"/>
      <c r="RXD392" s="658"/>
      <c r="RXE392" s="658"/>
      <c r="RXF392" s="658"/>
      <c r="RXG392" s="658"/>
      <c r="RXH392" s="658"/>
      <c r="RXI392" s="658"/>
      <c r="RXJ392" s="658"/>
      <c r="RXK392" s="658"/>
      <c r="RXL392" s="658"/>
      <c r="RXM392" s="658"/>
      <c r="RXN392" s="658"/>
      <c r="RXO392" s="658"/>
      <c r="RXP392" s="658"/>
      <c r="RXQ392" s="658"/>
      <c r="RXR392" s="658"/>
      <c r="RXS392" s="658"/>
      <c r="RXT392" s="658"/>
      <c r="RXU392" s="658"/>
      <c r="RXV392" s="658"/>
      <c r="RXW392" s="658"/>
      <c r="RXX392" s="658"/>
      <c r="RXY392" s="658"/>
      <c r="RXZ392" s="658"/>
      <c r="RYA392" s="658"/>
      <c r="RYB392" s="658"/>
      <c r="RYC392" s="658"/>
      <c r="RYD392" s="658"/>
      <c r="RYE392" s="658"/>
      <c r="RYF392" s="658"/>
      <c r="RYG392" s="658"/>
      <c r="RYH392" s="658"/>
      <c r="RYI392" s="658"/>
      <c r="RYJ392" s="658"/>
      <c r="RYK392" s="658"/>
      <c r="RYL392" s="658"/>
      <c r="RYM392" s="658"/>
      <c r="RYN392" s="658"/>
      <c r="RYO392" s="658"/>
      <c r="RYP392" s="658"/>
      <c r="RYQ392" s="658"/>
      <c r="RYR392" s="658"/>
      <c r="RYS392" s="658"/>
      <c r="RYT392" s="658"/>
      <c r="RYU392" s="658"/>
      <c r="RYV392" s="658"/>
      <c r="RYW392" s="658"/>
      <c r="RYX392" s="658"/>
      <c r="RYY392" s="658"/>
      <c r="RYZ392" s="658"/>
      <c r="RZA392" s="658"/>
      <c r="RZB392" s="658"/>
      <c r="RZC392" s="658"/>
      <c r="RZD392" s="658"/>
      <c r="RZE392" s="658"/>
      <c r="RZF392" s="658"/>
      <c r="RZG392" s="658"/>
      <c r="RZH392" s="658"/>
      <c r="RZI392" s="658"/>
      <c r="RZJ392" s="658"/>
      <c r="RZK392" s="658"/>
      <c r="RZL392" s="658"/>
      <c r="RZM392" s="658"/>
      <c r="RZN392" s="658"/>
      <c r="RZO392" s="658"/>
      <c r="RZP392" s="658"/>
      <c r="RZQ392" s="658"/>
      <c r="RZR392" s="658"/>
      <c r="RZS392" s="658"/>
      <c r="RZT392" s="658"/>
      <c r="RZU392" s="658"/>
      <c r="RZV392" s="658"/>
      <c r="RZW392" s="658"/>
      <c r="RZX392" s="658"/>
      <c r="RZY392" s="658"/>
      <c r="RZZ392" s="658"/>
      <c r="SAA392" s="658"/>
      <c r="SAB392" s="658"/>
      <c r="SAC392" s="658"/>
      <c r="SAD392" s="658"/>
      <c r="SAE392" s="658"/>
      <c r="SAF392" s="658"/>
      <c r="SAG392" s="658"/>
      <c r="SAH392" s="658"/>
      <c r="SAI392" s="658"/>
      <c r="SAJ392" s="658"/>
      <c r="SAK392" s="658"/>
      <c r="SAL392" s="658"/>
      <c r="SAM392" s="658"/>
      <c r="SAN392" s="658"/>
      <c r="SAO392" s="658"/>
      <c r="SAP392" s="658"/>
      <c r="SAQ392" s="658"/>
      <c r="SAR392" s="658"/>
      <c r="SAS392" s="658"/>
      <c r="SAT392" s="658"/>
      <c r="SAU392" s="658"/>
      <c r="SAV392" s="658"/>
      <c r="SAW392" s="658"/>
      <c r="SAX392" s="658"/>
      <c r="SAY392" s="658"/>
      <c r="SAZ392" s="658"/>
      <c r="SBA392" s="658"/>
      <c r="SBB392" s="658"/>
      <c r="SBC392" s="658"/>
      <c r="SBD392" s="658"/>
      <c r="SBE392" s="658"/>
      <c r="SBF392" s="658"/>
      <c r="SBG392" s="658"/>
      <c r="SBH392" s="658"/>
      <c r="SBI392" s="658"/>
      <c r="SBJ392" s="658"/>
      <c r="SBK392" s="658"/>
      <c r="SBL392" s="658"/>
      <c r="SBM392" s="658"/>
      <c r="SBN392" s="658"/>
      <c r="SBO392" s="658"/>
      <c r="SBP392" s="658"/>
      <c r="SBQ392" s="658"/>
      <c r="SBR392" s="658"/>
      <c r="SBS392" s="658"/>
      <c r="SBT392" s="658"/>
      <c r="SBU392" s="658"/>
      <c r="SBV392" s="658"/>
      <c r="SBW392" s="658"/>
      <c r="SBX392" s="658"/>
      <c r="SBY392" s="658"/>
      <c r="SBZ392" s="658"/>
      <c r="SCA392" s="658"/>
      <c r="SCB392" s="658"/>
      <c r="SCC392" s="658"/>
      <c r="SCD392" s="658"/>
      <c r="SCE392" s="658"/>
      <c r="SCF392" s="658"/>
      <c r="SCG392" s="658"/>
      <c r="SCH392" s="658"/>
      <c r="SCI392" s="658"/>
      <c r="SCJ392" s="658"/>
      <c r="SCK392" s="658"/>
      <c r="SCL392" s="658"/>
      <c r="SCM392" s="658"/>
      <c r="SCN392" s="658"/>
      <c r="SCO392" s="658"/>
      <c r="SCP392" s="658"/>
      <c r="SCQ392" s="658"/>
      <c r="SCR392" s="658"/>
      <c r="SCS392" s="658"/>
      <c r="SCT392" s="658"/>
      <c r="SCU392" s="658"/>
      <c r="SCV392" s="658"/>
      <c r="SCW392" s="658"/>
      <c r="SCX392" s="658"/>
      <c r="SCY392" s="658"/>
      <c r="SCZ392" s="658"/>
      <c r="SDA392" s="658"/>
      <c r="SDB392" s="658"/>
      <c r="SDC392" s="658"/>
      <c r="SDD392" s="658"/>
      <c r="SDE392" s="658"/>
      <c r="SDF392" s="658"/>
      <c r="SDG392" s="658"/>
      <c r="SDH392" s="658"/>
      <c r="SDI392" s="658"/>
      <c r="SDJ392" s="658"/>
      <c r="SDK392" s="658"/>
      <c r="SDL392" s="658"/>
      <c r="SDM392" s="658"/>
      <c r="SDN392" s="658"/>
      <c r="SDO392" s="658"/>
      <c r="SDP392" s="658"/>
      <c r="SDQ392" s="658"/>
      <c r="SDR392" s="658"/>
      <c r="SDS392" s="658"/>
      <c r="SDT392" s="658"/>
      <c r="SDU392" s="658"/>
      <c r="SDV392" s="658"/>
      <c r="SDW392" s="658"/>
      <c r="SDX392" s="658"/>
      <c r="SDY392" s="658"/>
      <c r="SDZ392" s="658"/>
      <c r="SEA392" s="658"/>
      <c r="SEB392" s="658"/>
      <c r="SEC392" s="658"/>
      <c r="SED392" s="658"/>
      <c r="SEE392" s="658"/>
      <c r="SEF392" s="658"/>
      <c r="SEG392" s="658"/>
      <c r="SEH392" s="658"/>
      <c r="SEI392" s="658"/>
      <c r="SEJ392" s="658"/>
      <c r="SEK392" s="658"/>
      <c r="SEL392" s="658"/>
      <c r="SEM392" s="658"/>
      <c r="SEN392" s="658"/>
      <c r="SEO392" s="658"/>
      <c r="SEP392" s="658"/>
      <c r="SEQ392" s="658"/>
      <c r="SER392" s="658"/>
      <c r="SES392" s="658"/>
      <c r="SET392" s="658"/>
      <c r="SEU392" s="658"/>
      <c r="SEV392" s="658"/>
      <c r="SEW392" s="658"/>
      <c r="SEX392" s="658"/>
      <c r="SEY392" s="658"/>
      <c r="SEZ392" s="658"/>
      <c r="SFA392" s="658"/>
      <c r="SFB392" s="658"/>
      <c r="SFC392" s="658"/>
      <c r="SFD392" s="658"/>
      <c r="SFE392" s="658"/>
      <c r="SFF392" s="658"/>
      <c r="SFG392" s="658"/>
      <c r="SFH392" s="658"/>
      <c r="SFI392" s="658"/>
      <c r="SFJ392" s="658"/>
      <c r="SFK392" s="658"/>
      <c r="SFL392" s="658"/>
      <c r="SFM392" s="658"/>
      <c r="SFN392" s="658"/>
      <c r="SFO392" s="658"/>
      <c r="SFP392" s="658"/>
      <c r="SFQ392" s="658"/>
      <c r="SFR392" s="658"/>
      <c r="SFS392" s="658"/>
      <c r="SFT392" s="658"/>
      <c r="SFU392" s="658"/>
      <c r="SFV392" s="658"/>
      <c r="SFW392" s="658"/>
      <c r="SFX392" s="658"/>
      <c r="SFY392" s="658"/>
      <c r="SFZ392" s="658"/>
      <c r="SGA392" s="658"/>
      <c r="SGB392" s="658"/>
      <c r="SGC392" s="658"/>
      <c r="SGD392" s="658"/>
      <c r="SGE392" s="658"/>
      <c r="SGF392" s="658"/>
      <c r="SGG392" s="658"/>
      <c r="SGH392" s="658"/>
      <c r="SGI392" s="658"/>
      <c r="SGJ392" s="658"/>
      <c r="SGK392" s="658"/>
      <c r="SGL392" s="658"/>
      <c r="SGM392" s="658"/>
      <c r="SGN392" s="658"/>
      <c r="SGO392" s="658"/>
      <c r="SGP392" s="658"/>
      <c r="SGQ392" s="658"/>
      <c r="SGR392" s="658"/>
      <c r="SGS392" s="658"/>
      <c r="SGT392" s="658"/>
      <c r="SGU392" s="658"/>
      <c r="SGV392" s="658"/>
      <c r="SGW392" s="658"/>
      <c r="SGX392" s="658"/>
      <c r="SGY392" s="658"/>
      <c r="SGZ392" s="658"/>
      <c r="SHA392" s="658"/>
      <c r="SHB392" s="658"/>
      <c r="SHC392" s="658"/>
      <c r="SHD392" s="658"/>
      <c r="SHE392" s="658"/>
      <c r="SHF392" s="658"/>
      <c r="SHG392" s="658"/>
      <c r="SHH392" s="658"/>
      <c r="SHI392" s="658"/>
      <c r="SHJ392" s="658"/>
      <c r="SHK392" s="658"/>
      <c r="SHL392" s="658"/>
      <c r="SHM392" s="658"/>
      <c r="SHN392" s="658"/>
      <c r="SHO392" s="658"/>
      <c r="SHP392" s="658"/>
      <c r="SHQ392" s="658"/>
      <c r="SHR392" s="658"/>
      <c r="SHS392" s="658"/>
      <c r="SHT392" s="658"/>
      <c r="SHU392" s="658"/>
      <c r="SHV392" s="658"/>
      <c r="SHW392" s="658"/>
      <c r="SHX392" s="658"/>
      <c r="SHY392" s="658"/>
      <c r="SHZ392" s="658"/>
      <c r="SIA392" s="658"/>
      <c r="SIB392" s="658"/>
      <c r="SIC392" s="658"/>
      <c r="SID392" s="658"/>
      <c r="SIE392" s="658"/>
      <c r="SIF392" s="658"/>
      <c r="SIG392" s="658"/>
      <c r="SIH392" s="658"/>
      <c r="SII392" s="658"/>
      <c r="SIJ392" s="658"/>
      <c r="SIK392" s="658"/>
      <c r="SIL392" s="658"/>
      <c r="SIM392" s="658"/>
      <c r="SIN392" s="658"/>
      <c r="SIO392" s="658"/>
      <c r="SIP392" s="658"/>
      <c r="SIQ392" s="658"/>
      <c r="SIR392" s="658"/>
      <c r="SIS392" s="658"/>
      <c r="SIT392" s="658"/>
      <c r="SIU392" s="658"/>
      <c r="SIV392" s="658"/>
      <c r="SIW392" s="658"/>
      <c r="SIX392" s="658"/>
      <c r="SIY392" s="658"/>
      <c r="SIZ392" s="658"/>
      <c r="SJA392" s="658"/>
      <c r="SJB392" s="658"/>
      <c r="SJC392" s="658"/>
      <c r="SJD392" s="658"/>
      <c r="SJE392" s="658"/>
      <c r="SJF392" s="658"/>
      <c r="SJG392" s="658"/>
      <c r="SJH392" s="658"/>
      <c r="SJI392" s="658"/>
      <c r="SJJ392" s="658"/>
      <c r="SJK392" s="658"/>
      <c r="SJL392" s="658"/>
      <c r="SJM392" s="658"/>
      <c r="SJN392" s="658"/>
      <c r="SJO392" s="658"/>
      <c r="SJP392" s="658"/>
      <c r="SJQ392" s="658"/>
      <c r="SJR392" s="658"/>
      <c r="SJS392" s="658"/>
      <c r="SJT392" s="658"/>
      <c r="SJU392" s="658"/>
      <c r="SJV392" s="658"/>
      <c r="SJW392" s="658"/>
      <c r="SJX392" s="658"/>
      <c r="SJY392" s="658"/>
      <c r="SJZ392" s="658"/>
      <c r="SKA392" s="658"/>
      <c r="SKB392" s="658"/>
      <c r="SKC392" s="658"/>
      <c r="SKD392" s="658"/>
      <c r="SKE392" s="658"/>
      <c r="SKF392" s="658"/>
      <c r="SKG392" s="658"/>
      <c r="SKH392" s="658"/>
      <c r="SKI392" s="658"/>
      <c r="SKJ392" s="658"/>
      <c r="SKK392" s="658"/>
      <c r="SKL392" s="658"/>
      <c r="SKM392" s="658"/>
      <c r="SKN392" s="658"/>
      <c r="SKO392" s="658"/>
      <c r="SKP392" s="658"/>
      <c r="SKQ392" s="658"/>
      <c r="SKR392" s="658"/>
      <c r="SKS392" s="658"/>
      <c r="SKT392" s="658"/>
      <c r="SKU392" s="658"/>
      <c r="SKV392" s="658"/>
      <c r="SKW392" s="658"/>
      <c r="SKX392" s="658"/>
      <c r="SKY392" s="658"/>
      <c r="SKZ392" s="658"/>
      <c r="SLA392" s="658"/>
      <c r="SLB392" s="658"/>
      <c r="SLC392" s="658"/>
      <c r="SLD392" s="658"/>
      <c r="SLE392" s="658"/>
      <c r="SLF392" s="658"/>
      <c r="SLG392" s="658"/>
      <c r="SLH392" s="658"/>
      <c r="SLI392" s="658"/>
      <c r="SLJ392" s="658"/>
      <c r="SLK392" s="658"/>
      <c r="SLL392" s="658"/>
      <c r="SLM392" s="658"/>
      <c r="SLN392" s="658"/>
      <c r="SLO392" s="658"/>
      <c r="SLP392" s="658"/>
      <c r="SLQ392" s="658"/>
      <c r="SLR392" s="658"/>
      <c r="SLS392" s="658"/>
      <c r="SLT392" s="658"/>
      <c r="SLU392" s="658"/>
      <c r="SLV392" s="658"/>
      <c r="SLW392" s="658"/>
      <c r="SLX392" s="658"/>
      <c r="SLY392" s="658"/>
      <c r="SLZ392" s="658"/>
      <c r="SMA392" s="658"/>
      <c r="SMB392" s="658"/>
      <c r="SMC392" s="658"/>
      <c r="SMD392" s="658"/>
      <c r="SME392" s="658"/>
      <c r="SMF392" s="658"/>
      <c r="SMG392" s="658"/>
      <c r="SMH392" s="658"/>
      <c r="SMI392" s="658"/>
      <c r="SMJ392" s="658"/>
      <c r="SMK392" s="658"/>
      <c r="SML392" s="658"/>
      <c r="SMM392" s="658"/>
      <c r="SMN392" s="658"/>
      <c r="SMO392" s="658"/>
      <c r="SMP392" s="658"/>
      <c r="SMQ392" s="658"/>
      <c r="SMR392" s="658"/>
      <c r="SMS392" s="658"/>
      <c r="SMT392" s="658"/>
      <c r="SMU392" s="658"/>
      <c r="SMV392" s="658"/>
      <c r="SMW392" s="658"/>
      <c r="SMX392" s="658"/>
      <c r="SMY392" s="658"/>
      <c r="SMZ392" s="658"/>
      <c r="SNA392" s="658"/>
      <c r="SNB392" s="658"/>
      <c r="SNC392" s="658"/>
      <c r="SND392" s="658"/>
      <c r="SNE392" s="658"/>
      <c r="SNF392" s="658"/>
      <c r="SNG392" s="658"/>
      <c r="SNH392" s="658"/>
      <c r="SNI392" s="658"/>
      <c r="SNJ392" s="658"/>
      <c r="SNK392" s="658"/>
      <c r="SNL392" s="658"/>
      <c r="SNM392" s="658"/>
      <c r="SNN392" s="658"/>
      <c r="SNO392" s="658"/>
      <c r="SNP392" s="658"/>
      <c r="SNQ392" s="658"/>
      <c r="SNR392" s="658"/>
      <c r="SNS392" s="658"/>
      <c r="SNT392" s="658"/>
      <c r="SNU392" s="658"/>
      <c r="SNV392" s="658"/>
      <c r="SNW392" s="658"/>
      <c r="SNX392" s="658"/>
      <c r="SNY392" s="658"/>
      <c r="SNZ392" s="658"/>
      <c r="SOA392" s="658"/>
      <c r="SOB392" s="658"/>
      <c r="SOC392" s="658"/>
      <c r="SOD392" s="658"/>
      <c r="SOE392" s="658"/>
      <c r="SOF392" s="658"/>
      <c r="SOG392" s="658"/>
      <c r="SOH392" s="658"/>
      <c r="SOI392" s="658"/>
      <c r="SOJ392" s="658"/>
      <c r="SOK392" s="658"/>
      <c r="SOL392" s="658"/>
      <c r="SOM392" s="658"/>
      <c r="SON392" s="658"/>
      <c r="SOO392" s="658"/>
      <c r="SOP392" s="658"/>
      <c r="SOQ392" s="658"/>
      <c r="SOR392" s="658"/>
      <c r="SOS392" s="658"/>
      <c r="SOT392" s="658"/>
      <c r="SOU392" s="658"/>
      <c r="SOV392" s="658"/>
      <c r="SOW392" s="658"/>
      <c r="SOX392" s="658"/>
      <c r="SOY392" s="658"/>
      <c r="SOZ392" s="658"/>
      <c r="SPA392" s="658"/>
      <c r="SPB392" s="658"/>
      <c r="SPC392" s="658"/>
      <c r="SPD392" s="658"/>
      <c r="SPE392" s="658"/>
      <c r="SPF392" s="658"/>
      <c r="SPG392" s="658"/>
      <c r="SPH392" s="658"/>
      <c r="SPI392" s="658"/>
      <c r="SPJ392" s="658"/>
      <c r="SPK392" s="658"/>
      <c r="SPL392" s="658"/>
      <c r="SPM392" s="658"/>
      <c r="SPN392" s="658"/>
      <c r="SPO392" s="658"/>
      <c r="SPP392" s="658"/>
      <c r="SPQ392" s="658"/>
      <c r="SPR392" s="658"/>
      <c r="SPS392" s="658"/>
      <c r="SPT392" s="658"/>
      <c r="SPU392" s="658"/>
      <c r="SPV392" s="658"/>
      <c r="SPW392" s="658"/>
      <c r="SPX392" s="658"/>
      <c r="SPY392" s="658"/>
      <c r="SPZ392" s="658"/>
      <c r="SQA392" s="658"/>
      <c r="SQB392" s="658"/>
      <c r="SQC392" s="658"/>
      <c r="SQD392" s="658"/>
      <c r="SQE392" s="658"/>
      <c r="SQF392" s="658"/>
      <c r="SQG392" s="658"/>
      <c r="SQH392" s="658"/>
      <c r="SQI392" s="658"/>
      <c r="SQJ392" s="658"/>
      <c r="SQK392" s="658"/>
      <c r="SQL392" s="658"/>
      <c r="SQM392" s="658"/>
      <c r="SQN392" s="658"/>
      <c r="SQO392" s="658"/>
      <c r="SQP392" s="658"/>
      <c r="SQQ392" s="658"/>
      <c r="SQR392" s="658"/>
      <c r="SQS392" s="658"/>
      <c r="SQT392" s="658"/>
      <c r="SQU392" s="658"/>
      <c r="SQV392" s="658"/>
      <c r="SQW392" s="658"/>
      <c r="SQX392" s="658"/>
      <c r="SQY392" s="658"/>
      <c r="SQZ392" s="658"/>
      <c r="SRA392" s="658"/>
      <c r="SRB392" s="658"/>
      <c r="SRC392" s="658"/>
      <c r="SRD392" s="658"/>
      <c r="SRE392" s="658"/>
      <c r="SRF392" s="658"/>
      <c r="SRG392" s="658"/>
      <c r="SRH392" s="658"/>
      <c r="SRI392" s="658"/>
      <c r="SRJ392" s="658"/>
      <c r="SRK392" s="658"/>
      <c r="SRL392" s="658"/>
      <c r="SRM392" s="658"/>
      <c r="SRN392" s="658"/>
      <c r="SRO392" s="658"/>
      <c r="SRP392" s="658"/>
      <c r="SRQ392" s="658"/>
      <c r="SRR392" s="658"/>
      <c r="SRS392" s="658"/>
      <c r="SRT392" s="658"/>
      <c r="SRU392" s="658"/>
      <c r="SRV392" s="658"/>
      <c r="SRW392" s="658"/>
      <c r="SRX392" s="658"/>
      <c r="SRY392" s="658"/>
      <c r="SRZ392" s="658"/>
      <c r="SSA392" s="658"/>
      <c r="SSB392" s="658"/>
      <c r="SSC392" s="658"/>
      <c r="SSD392" s="658"/>
      <c r="SSE392" s="658"/>
      <c r="SSF392" s="658"/>
      <c r="SSG392" s="658"/>
      <c r="SSH392" s="658"/>
      <c r="SSI392" s="658"/>
      <c r="SSJ392" s="658"/>
      <c r="SSK392" s="658"/>
      <c r="SSL392" s="658"/>
      <c r="SSM392" s="658"/>
      <c r="SSN392" s="658"/>
      <c r="SSO392" s="658"/>
      <c r="SSP392" s="658"/>
      <c r="SSQ392" s="658"/>
      <c r="SSR392" s="658"/>
      <c r="SSS392" s="658"/>
      <c r="SST392" s="658"/>
      <c r="SSU392" s="658"/>
      <c r="SSV392" s="658"/>
      <c r="SSW392" s="658"/>
      <c r="SSX392" s="658"/>
      <c r="SSY392" s="658"/>
      <c r="SSZ392" s="658"/>
      <c r="STA392" s="658"/>
      <c r="STB392" s="658"/>
      <c r="STC392" s="658"/>
      <c r="STD392" s="658"/>
      <c r="STE392" s="658"/>
      <c r="STF392" s="658"/>
      <c r="STG392" s="658"/>
      <c r="STH392" s="658"/>
      <c r="STI392" s="658"/>
      <c r="STJ392" s="658"/>
      <c r="STK392" s="658"/>
      <c r="STL392" s="658"/>
      <c r="STM392" s="658"/>
      <c r="STN392" s="658"/>
      <c r="STO392" s="658"/>
      <c r="STP392" s="658"/>
      <c r="STQ392" s="658"/>
      <c r="STR392" s="658"/>
      <c r="STS392" s="658"/>
      <c r="STT392" s="658"/>
      <c r="STU392" s="658"/>
      <c r="STV392" s="658"/>
      <c r="STW392" s="658"/>
      <c r="STX392" s="658"/>
      <c r="STY392" s="658"/>
      <c r="STZ392" s="658"/>
      <c r="SUA392" s="658"/>
      <c r="SUB392" s="658"/>
      <c r="SUC392" s="658"/>
      <c r="SUD392" s="658"/>
      <c r="SUE392" s="658"/>
      <c r="SUF392" s="658"/>
      <c r="SUG392" s="658"/>
      <c r="SUH392" s="658"/>
      <c r="SUI392" s="658"/>
      <c r="SUJ392" s="658"/>
      <c r="SUK392" s="658"/>
      <c r="SUL392" s="658"/>
      <c r="SUM392" s="658"/>
      <c r="SUN392" s="658"/>
      <c r="SUO392" s="658"/>
      <c r="SUP392" s="658"/>
      <c r="SUQ392" s="658"/>
      <c r="SUR392" s="658"/>
      <c r="SUS392" s="658"/>
      <c r="SUT392" s="658"/>
      <c r="SUU392" s="658"/>
      <c r="SUV392" s="658"/>
      <c r="SUW392" s="658"/>
      <c r="SUX392" s="658"/>
      <c r="SUY392" s="658"/>
      <c r="SUZ392" s="658"/>
      <c r="SVA392" s="658"/>
      <c r="SVB392" s="658"/>
      <c r="SVC392" s="658"/>
      <c r="SVD392" s="658"/>
      <c r="SVE392" s="658"/>
      <c r="SVF392" s="658"/>
      <c r="SVG392" s="658"/>
      <c r="SVH392" s="658"/>
      <c r="SVI392" s="658"/>
      <c r="SVJ392" s="658"/>
      <c r="SVK392" s="658"/>
      <c r="SVL392" s="658"/>
      <c r="SVM392" s="658"/>
      <c r="SVN392" s="658"/>
      <c r="SVO392" s="658"/>
      <c r="SVP392" s="658"/>
      <c r="SVQ392" s="658"/>
      <c r="SVR392" s="658"/>
      <c r="SVS392" s="658"/>
      <c r="SVT392" s="658"/>
      <c r="SVU392" s="658"/>
      <c r="SVV392" s="658"/>
      <c r="SVW392" s="658"/>
      <c r="SVX392" s="658"/>
      <c r="SVY392" s="658"/>
      <c r="SVZ392" s="658"/>
      <c r="SWA392" s="658"/>
      <c r="SWB392" s="658"/>
      <c r="SWC392" s="658"/>
      <c r="SWD392" s="658"/>
      <c r="SWE392" s="658"/>
      <c r="SWF392" s="658"/>
      <c r="SWG392" s="658"/>
      <c r="SWH392" s="658"/>
      <c r="SWI392" s="658"/>
      <c r="SWJ392" s="658"/>
      <c r="SWK392" s="658"/>
      <c r="SWL392" s="658"/>
      <c r="SWM392" s="658"/>
      <c r="SWN392" s="658"/>
      <c r="SWO392" s="658"/>
      <c r="SWP392" s="658"/>
      <c r="SWQ392" s="658"/>
      <c r="SWR392" s="658"/>
      <c r="SWS392" s="658"/>
      <c r="SWT392" s="658"/>
      <c r="SWU392" s="658"/>
      <c r="SWV392" s="658"/>
      <c r="SWW392" s="658"/>
      <c r="SWX392" s="658"/>
      <c r="SWY392" s="658"/>
      <c r="SWZ392" s="658"/>
      <c r="SXA392" s="658"/>
      <c r="SXB392" s="658"/>
      <c r="SXC392" s="658"/>
      <c r="SXD392" s="658"/>
      <c r="SXE392" s="658"/>
      <c r="SXF392" s="658"/>
      <c r="SXG392" s="658"/>
      <c r="SXH392" s="658"/>
      <c r="SXI392" s="658"/>
      <c r="SXJ392" s="658"/>
      <c r="SXK392" s="658"/>
      <c r="SXL392" s="658"/>
      <c r="SXM392" s="658"/>
      <c r="SXN392" s="658"/>
      <c r="SXO392" s="658"/>
      <c r="SXP392" s="658"/>
      <c r="SXQ392" s="658"/>
      <c r="SXR392" s="658"/>
      <c r="SXS392" s="658"/>
      <c r="SXT392" s="658"/>
      <c r="SXU392" s="658"/>
      <c r="SXV392" s="658"/>
      <c r="SXW392" s="658"/>
      <c r="SXX392" s="658"/>
      <c r="SXY392" s="658"/>
      <c r="SXZ392" s="658"/>
      <c r="SYA392" s="658"/>
      <c r="SYB392" s="658"/>
      <c r="SYC392" s="658"/>
      <c r="SYD392" s="658"/>
      <c r="SYE392" s="658"/>
      <c r="SYF392" s="658"/>
      <c r="SYG392" s="658"/>
      <c r="SYH392" s="658"/>
      <c r="SYI392" s="658"/>
      <c r="SYJ392" s="658"/>
      <c r="SYK392" s="658"/>
      <c r="SYL392" s="658"/>
      <c r="SYM392" s="658"/>
      <c r="SYN392" s="658"/>
      <c r="SYO392" s="658"/>
      <c r="SYP392" s="658"/>
      <c r="SYQ392" s="658"/>
      <c r="SYR392" s="658"/>
      <c r="SYS392" s="658"/>
      <c r="SYT392" s="658"/>
      <c r="SYU392" s="658"/>
      <c r="SYV392" s="658"/>
      <c r="SYW392" s="658"/>
      <c r="SYX392" s="658"/>
      <c r="SYY392" s="658"/>
      <c r="SYZ392" s="658"/>
      <c r="SZA392" s="658"/>
      <c r="SZB392" s="658"/>
      <c r="SZC392" s="658"/>
      <c r="SZD392" s="658"/>
      <c r="SZE392" s="658"/>
      <c r="SZF392" s="658"/>
      <c r="SZG392" s="658"/>
      <c r="SZH392" s="658"/>
      <c r="SZI392" s="658"/>
      <c r="SZJ392" s="658"/>
      <c r="SZK392" s="658"/>
      <c r="SZL392" s="658"/>
      <c r="SZM392" s="658"/>
      <c r="SZN392" s="658"/>
      <c r="SZO392" s="658"/>
      <c r="SZP392" s="658"/>
      <c r="SZQ392" s="658"/>
      <c r="SZR392" s="658"/>
      <c r="SZS392" s="658"/>
      <c r="SZT392" s="658"/>
      <c r="SZU392" s="658"/>
      <c r="SZV392" s="658"/>
      <c r="SZW392" s="658"/>
      <c r="SZX392" s="658"/>
      <c r="SZY392" s="658"/>
      <c r="SZZ392" s="658"/>
      <c r="TAA392" s="658"/>
      <c r="TAB392" s="658"/>
      <c r="TAC392" s="658"/>
      <c r="TAD392" s="658"/>
      <c r="TAE392" s="658"/>
      <c r="TAF392" s="658"/>
      <c r="TAG392" s="658"/>
      <c r="TAH392" s="658"/>
      <c r="TAI392" s="658"/>
      <c r="TAJ392" s="658"/>
      <c r="TAK392" s="658"/>
      <c r="TAL392" s="658"/>
      <c r="TAM392" s="658"/>
      <c r="TAN392" s="658"/>
      <c r="TAO392" s="658"/>
      <c r="TAP392" s="658"/>
      <c r="TAQ392" s="658"/>
      <c r="TAR392" s="658"/>
      <c r="TAS392" s="658"/>
      <c r="TAT392" s="658"/>
      <c r="TAU392" s="658"/>
      <c r="TAV392" s="658"/>
      <c r="TAW392" s="658"/>
      <c r="TAX392" s="658"/>
      <c r="TAY392" s="658"/>
      <c r="TAZ392" s="658"/>
      <c r="TBA392" s="658"/>
      <c r="TBB392" s="658"/>
      <c r="TBC392" s="658"/>
      <c r="TBD392" s="658"/>
      <c r="TBE392" s="658"/>
      <c r="TBF392" s="658"/>
      <c r="TBG392" s="658"/>
      <c r="TBH392" s="658"/>
      <c r="TBI392" s="658"/>
      <c r="TBJ392" s="658"/>
      <c r="TBK392" s="658"/>
      <c r="TBL392" s="658"/>
      <c r="TBM392" s="658"/>
      <c r="TBN392" s="658"/>
      <c r="TBO392" s="658"/>
      <c r="TBP392" s="658"/>
      <c r="TBQ392" s="658"/>
      <c r="TBR392" s="658"/>
      <c r="TBS392" s="658"/>
      <c r="TBT392" s="658"/>
      <c r="TBU392" s="658"/>
      <c r="TBV392" s="658"/>
      <c r="TBW392" s="658"/>
      <c r="TBX392" s="658"/>
      <c r="TBY392" s="658"/>
      <c r="TBZ392" s="658"/>
      <c r="TCA392" s="658"/>
      <c r="TCB392" s="658"/>
      <c r="TCC392" s="658"/>
      <c r="TCD392" s="658"/>
      <c r="TCE392" s="658"/>
      <c r="TCF392" s="658"/>
      <c r="TCG392" s="658"/>
      <c r="TCH392" s="658"/>
      <c r="TCI392" s="658"/>
      <c r="TCJ392" s="658"/>
      <c r="TCK392" s="658"/>
      <c r="TCL392" s="658"/>
      <c r="TCM392" s="658"/>
      <c r="TCN392" s="658"/>
      <c r="TCO392" s="658"/>
      <c r="TCP392" s="658"/>
      <c r="TCQ392" s="658"/>
      <c r="TCR392" s="658"/>
      <c r="TCS392" s="658"/>
      <c r="TCT392" s="658"/>
      <c r="TCU392" s="658"/>
      <c r="TCV392" s="658"/>
      <c r="TCW392" s="658"/>
      <c r="TCX392" s="658"/>
      <c r="TCY392" s="658"/>
      <c r="TCZ392" s="658"/>
      <c r="TDA392" s="658"/>
      <c r="TDB392" s="658"/>
      <c r="TDC392" s="658"/>
      <c r="TDD392" s="658"/>
      <c r="TDE392" s="658"/>
      <c r="TDF392" s="658"/>
      <c r="TDG392" s="658"/>
      <c r="TDH392" s="658"/>
      <c r="TDI392" s="658"/>
      <c r="TDJ392" s="658"/>
      <c r="TDK392" s="658"/>
      <c r="TDL392" s="658"/>
      <c r="TDM392" s="658"/>
      <c r="TDN392" s="658"/>
      <c r="TDO392" s="658"/>
      <c r="TDP392" s="658"/>
      <c r="TDQ392" s="658"/>
      <c r="TDR392" s="658"/>
      <c r="TDS392" s="658"/>
      <c r="TDT392" s="658"/>
      <c r="TDU392" s="658"/>
      <c r="TDV392" s="658"/>
      <c r="TDW392" s="658"/>
      <c r="TDX392" s="658"/>
      <c r="TDY392" s="658"/>
      <c r="TDZ392" s="658"/>
      <c r="TEA392" s="658"/>
      <c r="TEB392" s="658"/>
      <c r="TEC392" s="658"/>
      <c r="TED392" s="658"/>
      <c r="TEE392" s="658"/>
      <c r="TEF392" s="658"/>
      <c r="TEG392" s="658"/>
      <c r="TEH392" s="658"/>
      <c r="TEI392" s="658"/>
      <c r="TEJ392" s="658"/>
      <c r="TEK392" s="658"/>
      <c r="TEL392" s="658"/>
      <c r="TEM392" s="658"/>
      <c r="TEN392" s="658"/>
      <c r="TEO392" s="658"/>
      <c r="TEP392" s="658"/>
      <c r="TEQ392" s="658"/>
      <c r="TER392" s="658"/>
      <c r="TES392" s="658"/>
      <c r="TET392" s="658"/>
      <c r="TEU392" s="658"/>
      <c r="TEV392" s="658"/>
      <c r="TEW392" s="658"/>
      <c r="TEX392" s="658"/>
      <c r="TEY392" s="658"/>
      <c r="TEZ392" s="658"/>
      <c r="TFA392" s="658"/>
      <c r="TFB392" s="658"/>
      <c r="TFC392" s="658"/>
      <c r="TFD392" s="658"/>
      <c r="TFE392" s="658"/>
      <c r="TFF392" s="658"/>
      <c r="TFG392" s="658"/>
      <c r="TFH392" s="658"/>
      <c r="TFI392" s="658"/>
      <c r="TFJ392" s="658"/>
      <c r="TFK392" s="658"/>
      <c r="TFL392" s="658"/>
      <c r="TFM392" s="658"/>
      <c r="TFN392" s="658"/>
      <c r="TFO392" s="658"/>
      <c r="TFP392" s="658"/>
      <c r="TFQ392" s="658"/>
      <c r="TFR392" s="658"/>
      <c r="TFS392" s="658"/>
      <c r="TFT392" s="658"/>
      <c r="TFU392" s="658"/>
      <c r="TFV392" s="658"/>
      <c r="TFW392" s="658"/>
      <c r="TFX392" s="658"/>
      <c r="TFY392" s="658"/>
      <c r="TFZ392" s="658"/>
      <c r="TGA392" s="658"/>
      <c r="TGB392" s="658"/>
      <c r="TGC392" s="658"/>
      <c r="TGD392" s="658"/>
      <c r="TGE392" s="658"/>
      <c r="TGF392" s="658"/>
      <c r="TGG392" s="658"/>
      <c r="TGH392" s="658"/>
      <c r="TGI392" s="658"/>
      <c r="TGJ392" s="658"/>
      <c r="TGK392" s="658"/>
      <c r="TGL392" s="658"/>
      <c r="TGM392" s="658"/>
      <c r="TGN392" s="658"/>
      <c r="TGO392" s="658"/>
      <c r="TGP392" s="658"/>
      <c r="TGQ392" s="658"/>
      <c r="TGR392" s="658"/>
      <c r="TGS392" s="658"/>
      <c r="TGT392" s="658"/>
      <c r="TGU392" s="658"/>
      <c r="TGV392" s="658"/>
      <c r="TGW392" s="658"/>
      <c r="TGX392" s="658"/>
      <c r="TGY392" s="658"/>
      <c r="TGZ392" s="658"/>
      <c r="THA392" s="658"/>
      <c r="THB392" s="658"/>
      <c r="THC392" s="658"/>
      <c r="THD392" s="658"/>
      <c r="THE392" s="658"/>
      <c r="THF392" s="658"/>
      <c r="THG392" s="658"/>
      <c r="THH392" s="658"/>
      <c r="THI392" s="658"/>
      <c r="THJ392" s="658"/>
      <c r="THK392" s="658"/>
      <c r="THL392" s="658"/>
      <c r="THM392" s="658"/>
      <c r="THN392" s="658"/>
      <c r="THO392" s="658"/>
      <c r="THP392" s="658"/>
      <c r="THQ392" s="658"/>
      <c r="THR392" s="658"/>
      <c r="THS392" s="658"/>
      <c r="THT392" s="658"/>
      <c r="THU392" s="658"/>
      <c r="THV392" s="658"/>
      <c r="THW392" s="658"/>
      <c r="THX392" s="658"/>
      <c r="THY392" s="658"/>
      <c r="THZ392" s="658"/>
      <c r="TIA392" s="658"/>
      <c r="TIB392" s="658"/>
      <c r="TIC392" s="658"/>
      <c r="TID392" s="658"/>
      <c r="TIE392" s="658"/>
      <c r="TIF392" s="658"/>
      <c r="TIG392" s="658"/>
      <c r="TIH392" s="658"/>
      <c r="TII392" s="658"/>
      <c r="TIJ392" s="658"/>
      <c r="TIK392" s="658"/>
      <c r="TIL392" s="658"/>
      <c r="TIM392" s="658"/>
      <c r="TIN392" s="658"/>
      <c r="TIO392" s="658"/>
      <c r="TIP392" s="658"/>
      <c r="TIQ392" s="658"/>
      <c r="TIR392" s="658"/>
      <c r="TIS392" s="658"/>
      <c r="TIT392" s="658"/>
      <c r="TIU392" s="658"/>
      <c r="TIV392" s="658"/>
      <c r="TIW392" s="658"/>
      <c r="TIX392" s="658"/>
      <c r="TIY392" s="658"/>
      <c r="TIZ392" s="658"/>
      <c r="TJA392" s="658"/>
      <c r="TJB392" s="658"/>
      <c r="TJC392" s="658"/>
      <c r="TJD392" s="658"/>
      <c r="TJE392" s="658"/>
      <c r="TJF392" s="658"/>
      <c r="TJG392" s="658"/>
      <c r="TJH392" s="658"/>
      <c r="TJI392" s="658"/>
      <c r="TJJ392" s="658"/>
      <c r="TJK392" s="658"/>
      <c r="TJL392" s="658"/>
      <c r="TJM392" s="658"/>
      <c r="TJN392" s="658"/>
      <c r="TJO392" s="658"/>
      <c r="TJP392" s="658"/>
      <c r="TJQ392" s="658"/>
      <c r="TJR392" s="658"/>
      <c r="TJS392" s="658"/>
      <c r="TJT392" s="658"/>
      <c r="TJU392" s="658"/>
      <c r="TJV392" s="658"/>
      <c r="TJW392" s="658"/>
      <c r="TJX392" s="658"/>
      <c r="TJY392" s="658"/>
      <c r="TJZ392" s="658"/>
      <c r="TKA392" s="658"/>
      <c r="TKB392" s="658"/>
      <c r="TKC392" s="658"/>
      <c r="TKD392" s="658"/>
      <c r="TKE392" s="658"/>
      <c r="TKF392" s="658"/>
      <c r="TKG392" s="658"/>
      <c r="TKH392" s="658"/>
      <c r="TKI392" s="658"/>
      <c r="TKJ392" s="658"/>
      <c r="TKK392" s="658"/>
      <c r="TKL392" s="658"/>
      <c r="TKM392" s="658"/>
      <c r="TKN392" s="658"/>
      <c r="TKO392" s="658"/>
      <c r="TKP392" s="658"/>
      <c r="TKQ392" s="658"/>
      <c r="TKR392" s="658"/>
      <c r="TKS392" s="658"/>
      <c r="TKT392" s="658"/>
      <c r="TKU392" s="658"/>
      <c r="TKV392" s="658"/>
      <c r="TKW392" s="658"/>
      <c r="TKX392" s="658"/>
      <c r="TKY392" s="658"/>
      <c r="TKZ392" s="658"/>
      <c r="TLA392" s="658"/>
      <c r="TLB392" s="658"/>
      <c r="TLC392" s="658"/>
      <c r="TLD392" s="658"/>
      <c r="TLE392" s="658"/>
      <c r="TLF392" s="658"/>
      <c r="TLG392" s="658"/>
      <c r="TLH392" s="658"/>
      <c r="TLI392" s="658"/>
      <c r="TLJ392" s="658"/>
      <c r="TLK392" s="658"/>
      <c r="TLL392" s="658"/>
      <c r="TLM392" s="658"/>
      <c r="TLN392" s="658"/>
      <c r="TLO392" s="658"/>
      <c r="TLP392" s="658"/>
      <c r="TLQ392" s="658"/>
      <c r="TLR392" s="658"/>
      <c r="TLS392" s="658"/>
      <c r="TLT392" s="658"/>
      <c r="TLU392" s="658"/>
      <c r="TLV392" s="658"/>
      <c r="TLW392" s="658"/>
      <c r="TLX392" s="658"/>
      <c r="TLY392" s="658"/>
      <c r="TLZ392" s="658"/>
      <c r="TMA392" s="658"/>
      <c r="TMB392" s="658"/>
      <c r="TMC392" s="658"/>
      <c r="TMD392" s="658"/>
      <c r="TME392" s="658"/>
      <c r="TMF392" s="658"/>
      <c r="TMG392" s="658"/>
      <c r="TMH392" s="658"/>
      <c r="TMI392" s="658"/>
      <c r="TMJ392" s="658"/>
      <c r="TMK392" s="658"/>
      <c r="TML392" s="658"/>
      <c r="TMM392" s="658"/>
      <c r="TMN392" s="658"/>
      <c r="TMO392" s="658"/>
      <c r="TMP392" s="658"/>
      <c r="TMQ392" s="658"/>
      <c r="TMR392" s="658"/>
      <c r="TMS392" s="658"/>
      <c r="TMT392" s="658"/>
      <c r="TMU392" s="658"/>
      <c r="TMV392" s="658"/>
      <c r="TMW392" s="658"/>
      <c r="TMX392" s="658"/>
      <c r="TMY392" s="658"/>
      <c r="TMZ392" s="658"/>
      <c r="TNA392" s="658"/>
      <c r="TNB392" s="658"/>
      <c r="TNC392" s="658"/>
      <c r="TND392" s="658"/>
      <c r="TNE392" s="658"/>
      <c r="TNF392" s="658"/>
      <c r="TNG392" s="658"/>
      <c r="TNH392" s="658"/>
      <c r="TNI392" s="658"/>
      <c r="TNJ392" s="658"/>
      <c r="TNK392" s="658"/>
      <c r="TNL392" s="658"/>
      <c r="TNM392" s="658"/>
      <c r="TNN392" s="658"/>
      <c r="TNO392" s="658"/>
      <c r="TNP392" s="658"/>
      <c r="TNQ392" s="658"/>
      <c r="TNR392" s="658"/>
      <c r="TNS392" s="658"/>
      <c r="TNT392" s="658"/>
      <c r="TNU392" s="658"/>
      <c r="TNV392" s="658"/>
      <c r="TNW392" s="658"/>
      <c r="TNX392" s="658"/>
      <c r="TNY392" s="658"/>
      <c r="TNZ392" s="658"/>
      <c r="TOA392" s="658"/>
      <c r="TOB392" s="658"/>
      <c r="TOC392" s="658"/>
      <c r="TOD392" s="658"/>
      <c r="TOE392" s="658"/>
      <c r="TOF392" s="658"/>
      <c r="TOG392" s="658"/>
      <c r="TOH392" s="658"/>
      <c r="TOI392" s="658"/>
      <c r="TOJ392" s="658"/>
      <c r="TOK392" s="658"/>
      <c r="TOL392" s="658"/>
      <c r="TOM392" s="658"/>
      <c r="TON392" s="658"/>
      <c r="TOO392" s="658"/>
      <c r="TOP392" s="658"/>
      <c r="TOQ392" s="658"/>
      <c r="TOR392" s="658"/>
      <c r="TOS392" s="658"/>
      <c r="TOT392" s="658"/>
      <c r="TOU392" s="658"/>
      <c r="TOV392" s="658"/>
      <c r="TOW392" s="658"/>
      <c r="TOX392" s="658"/>
      <c r="TOY392" s="658"/>
      <c r="TOZ392" s="658"/>
      <c r="TPA392" s="658"/>
      <c r="TPB392" s="658"/>
      <c r="TPC392" s="658"/>
      <c r="TPD392" s="658"/>
      <c r="TPE392" s="658"/>
      <c r="TPF392" s="658"/>
      <c r="TPG392" s="658"/>
      <c r="TPH392" s="658"/>
      <c r="TPI392" s="658"/>
      <c r="TPJ392" s="658"/>
      <c r="TPK392" s="658"/>
      <c r="TPL392" s="658"/>
      <c r="TPM392" s="658"/>
      <c r="TPN392" s="658"/>
      <c r="TPO392" s="658"/>
      <c r="TPP392" s="658"/>
      <c r="TPQ392" s="658"/>
      <c r="TPR392" s="658"/>
      <c r="TPS392" s="658"/>
      <c r="TPT392" s="658"/>
      <c r="TPU392" s="658"/>
      <c r="TPV392" s="658"/>
      <c r="TPW392" s="658"/>
      <c r="TPX392" s="658"/>
      <c r="TPY392" s="658"/>
      <c r="TPZ392" s="658"/>
      <c r="TQA392" s="658"/>
      <c r="TQB392" s="658"/>
      <c r="TQC392" s="658"/>
      <c r="TQD392" s="658"/>
      <c r="TQE392" s="658"/>
      <c r="TQF392" s="658"/>
      <c r="TQG392" s="658"/>
      <c r="TQH392" s="658"/>
      <c r="TQI392" s="658"/>
      <c r="TQJ392" s="658"/>
      <c r="TQK392" s="658"/>
      <c r="TQL392" s="658"/>
      <c r="TQM392" s="658"/>
      <c r="TQN392" s="658"/>
      <c r="TQO392" s="658"/>
      <c r="TQP392" s="658"/>
      <c r="TQQ392" s="658"/>
      <c r="TQR392" s="658"/>
      <c r="TQS392" s="658"/>
      <c r="TQT392" s="658"/>
      <c r="TQU392" s="658"/>
      <c r="TQV392" s="658"/>
      <c r="TQW392" s="658"/>
      <c r="TQX392" s="658"/>
      <c r="TQY392" s="658"/>
      <c r="TQZ392" s="658"/>
      <c r="TRA392" s="658"/>
      <c r="TRB392" s="658"/>
      <c r="TRC392" s="658"/>
      <c r="TRD392" s="658"/>
      <c r="TRE392" s="658"/>
      <c r="TRF392" s="658"/>
      <c r="TRG392" s="658"/>
      <c r="TRH392" s="658"/>
      <c r="TRI392" s="658"/>
      <c r="TRJ392" s="658"/>
      <c r="TRK392" s="658"/>
      <c r="TRL392" s="658"/>
      <c r="TRM392" s="658"/>
      <c r="TRN392" s="658"/>
      <c r="TRO392" s="658"/>
      <c r="TRP392" s="658"/>
      <c r="TRQ392" s="658"/>
      <c r="TRR392" s="658"/>
      <c r="TRS392" s="658"/>
      <c r="TRT392" s="658"/>
      <c r="TRU392" s="658"/>
      <c r="TRV392" s="658"/>
      <c r="TRW392" s="658"/>
      <c r="TRX392" s="658"/>
      <c r="TRY392" s="658"/>
      <c r="TRZ392" s="658"/>
      <c r="TSA392" s="658"/>
      <c r="TSB392" s="658"/>
      <c r="TSC392" s="658"/>
      <c r="TSD392" s="658"/>
      <c r="TSE392" s="658"/>
      <c r="TSF392" s="658"/>
      <c r="TSG392" s="658"/>
      <c r="TSH392" s="658"/>
      <c r="TSI392" s="658"/>
      <c r="TSJ392" s="658"/>
      <c r="TSK392" s="658"/>
      <c r="TSL392" s="658"/>
      <c r="TSM392" s="658"/>
      <c r="TSN392" s="658"/>
      <c r="TSO392" s="658"/>
      <c r="TSP392" s="658"/>
      <c r="TSQ392" s="658"/>
      <c r="TSR392" s="658"/>
      <c r="TSS392" s="658"/>
      <c r="TST392" s="658"/>
      <c r="TSU392" s="658"/>
      <c r="TSV392" s="658"/>
      <c r="TSW392" s="658"/>
      <c r="TSX392" s="658"/>
      <c r="TSY392" s="658"/>
      <c r="TSZ392" s="658"/>
      <c r="TTA392" s="658"/>
      <c r="TTB392" s="658"/>
      <c r="TTC392" s="658"/>
      <c r="TTD392" s="658"/>
      <c r="TTE392" s="658"/>
      <c r="TTF392" s="658"/>
      <c r="TTG392" s="658"/>
      <c r="TTH392" s="658"/>
      <c r="TTI392" s="658"/>
      <c r="TTJ392" s="658"/>
      <c r="TTK392" s="658"/>
      <c r="TTL392" s="658"/>
      <c r="TTM392" s="658"/>
      <c r="TTN392" s="658"/>
      <c r="TTO392" s="658"/>
      <c r="TTP392" s="658"/>
      <c r="TTQ392" s="658"/>
      <c r="TTR392" s="658"/>
      <c r="TTS392" s="658"/>
      <c r="TTT392" s="658"/>
      <c r="TTU392" s="658"/>
      <c r="TTV392" s="658"/>
      <c r="TTW392" s="658"/>
      <c r="TTX392" s="658"/>
      <c r="TTY392" s="658"/>
      <c r="TTZ392" s="658"/>
      <c r="TUA392" s="658"/>
      <c r="TUB392" s="658"/>
      <c r="TUC392" s="658"/>
      <c r="TUD392" s="658"/>
      <c r="TUE392" s="658"/>
      <c r="TUF392" s="658"/>
      <c r="TUG392" s="658"/>
      <c r="TUH392" s="658"/>
      <c r="TUI392" s="658"/>
      <c r="TUJ392" s="658"/>
      <c r="TUK392" s="658"/>
      <c r="TUL392" s="658"/>
      <c r="TUM392" s="658"/>
      <c r="TUN392" s="658"/>
      <c r="TUO392" s="658"/>
      <c r="TUP392" s="658"/>
      <c r="TUQ392" s="658"/>
      <c r="TUR392" s="658"/>
      <c r="TUS392" s="658"/>
      <c r="TUT392" s="658"/>
      <c r="TUU392" s="658"/>
      <c r="TUV392" s="658"/>
      <c r="TUW392" s="658"/>
      <c r="TUX392" s="658"/>
      <c r="TUY392" s="658"/>
      <c r="TUZ392" s="658"/>
      <c r="TVA392" s="658"/>
      <c r="TVB392" s="658"/>
      <c r="TVC392" s="658"/>
      <c r="TVD392" s="658"/>
      <c r="TVE392" s="658"/>
      <c r="TVF392" s="658"/>
      <c r="TVG392" s="658"/>
      <c r="TVH392" s="658"/>
      <c r="TVI392" s="658"/>
      <c r="TVJ392" s="658"/>
      <c r="TVK392" s="658"/>
      <c r="TVL392" s="658"/>
      <c r="TVM392" s="658"/>
      <c r="TVN392" s="658"/>
      <c r="TVO392" s="658"/>
      <c r="TVP392" s="658"/>
      <c r="TVQ392" s="658"/>
      <c r="TVR392" s="658"/>
      <c r="TVS392" s="658"/>
      <c r="TVT392" s="658"/>
      <c r="TVU392" s="658"/>
      <c r="TVV392" s="658"/>
      <c r="TVW392" s="658"/>
      <c r="TVX392" s="658"/>
      <c r="TVY392" s="658"/>
      <c r="TVZ392" s="658"/>
      <c r="TWA392" s="658"/>
      <c r="TWB392" s="658"/>
      <c r="TWC392" s="658"/>
      <c r="TWD392" s="658"/>
      <c r="TWE392" s="658"/>
      <c r="TWF392" s="658"/>
      <c r="TWG392" s="658"/>
      <c r="TWH392" s="658"/>
      <c r="TWI392" s="658"/>
      <c r="TWJ392" s="658"/>
      <c r="TWK392" s="658"/>
      <c r="TWL392" s="658"/>
      <c r="TWM392" s="658"/>
      <c r="TWN392" s="658"/>
      <c r="TWO392" s="658"/>
      <c r="TWP392" s="658"/>
      <c r="TWQ392" s="658"/>
      <c r="TWR392" s="658"/>
      <c r="TWS392" s="658"/>
      <c r="TWT392" s="658"/>
      <c r="TWU392" s="658"/>
      <c r="TWV392" s="658"/>
      <c r="TWW392" s="658"/>
      <c r="TWX392" s="658"/>
      <c r="TWY392" s="658"/>
      <c r="TWZ392" s="658"/>
      <c r="TXA392" s="658"/>
      <c r="TXB392" s="658"/>
      <c r="TXC392" s="658"/>
      <c r="TXD392" s="658"/>
      <c r="TXE392" s="658"/>
      <c r="TXF392" s="658"/>
      <c r="TXG392" s="658"/>
      <c r="TXH392" s="658"/>
      <c r="TXI392" s="658"/>
      <c r="TXJ392" s="658"/>
      <c r="TXK392" s="658"/>
      <c r="TXL392" s="658"/>
      <c r="TXM392" s="658"/>
      <c r="TXN392" s="658"/>
      <c r="TXO392" s="658"/>
      <c r="TXP392" s="658"/>
      <c r="TXQ392" s="658"/>
      <c r="TXR392" s="658"/>
      <c r="TXS392" s="658"/>
      <c r="TXT392" s="658"/>
      <c r="TXU392" s="658"/>
      <c r="TXV392" s="658"/>
      <c r="TXW392" s="658"/>
      <c r="TXX392" s="658"/>
      <c r="TXY392" s="658"/>
      <c r="TXZ392" s="658"/>
      <c r="TYA392" s="658"/>
      <c r="TYB392" s="658"/>
      <c r="TYC392" s="658"/>
      <c r="TYD392" s="658"/>
      <c r="TYE392" s="658"/>
      <c r="TYF392" s="658"/>
      <c r="TYG392" s="658"/>
      <c r="TYH392" s="658"/>
      <c r="TYI392" s="658"/>
      <c r="TYJ392" s="658"/>
      <c r="TYK392" s="658"/>
      <c r="TYL392" s="658"/>
      <c r="TYM392" s="658"/>
      <c r="TYN392" s="658"/>
      <c r="TYO392" s="658"/>
      <c r="TYP392" s="658"/>
      <c r="TYQ392" s="658"/>
      <c r="TYR392" s="658"/>
      <c r="TYS392" s="658"/>
      <c r="TYT392" s="658"/>
      <c r="TYU392" s="658"/>
      <c r="TYV392" s="658"/>
      <c r="TYW392" s="658"/>
      <c r="TYX392" s="658"/>
      <c r="TYY392" s="658"/>
      <c r="TYZ392" s="658"/>
      <c r="TZA392" s="658"/>
      <c r="TZB392" s="658"/>
      <c r="TZC392" s="658"/>
      <c r="TZD392" s="658"/>
      <c r="TZE392" s="658"/>
      <c r="TZF392" s="658"/>
      <c r="TZG392" s="658"/>
      <c r="TZH392" s="658"/>
      <c r="TZI392" s="658"/>
      <c r="TZJ392" s="658"/>
      <c r="TZK392" s="658"/>
      <c r="TZL392" s="658"/>
      <c r="TZM392" s="658"/>
      <c r="TZN392" s="658"/>
      <c r="TZO392" s="658"/>
      <c r="TZP392" s="658"/>
      <c r="TZQ392" s="658"/>
      <c r="TZR392" s="658"/>
      <c r="TZS392" s="658"/>
      <c r="TZT392" s="658"/>
      <c r="TZU392" s="658"/>
      <c r="TZV392" s="658"/>
      <c r="TZW392" s="658"/>
      <c r="TZX392" s="658"/>
      <c r="TZY392" s="658"/>
      <c r="TZZ392" s="658"/>
      <c r="UAA392" s="658"/>
      <c r="UAB392" s="658"/>
      <c r="UAC392" s="658"/>
      <c r="UAD392" s="658"/>
      <c r="UAE392" s="658"/>
      <c r="UAF392" s="658"/>
      <c r="UAG392" s="658"/>
      <c r="UAH392" s="658"/>
      <c r="UAI392" s="658"/>
      <c r="UAJ392" s="658"/>
      <c r="UAK392" s="658"/>
      <c r="UAL392" s="658"/>
      <c r="UAM392" s="658"/>
      <c r="UAN392" s="658"/>
      <c r="UAO392" s="658"/>
      <c r="UAP392" s="658"/>
      <c r="UAQ392" s="658"/>
      <c r="UAR392" s="658"/>
      <c r="UAS392" s="658"/>
      <c r="UAT392" s="658"/>
      <c r="UAU392" s="658"/>
      <c r="UAV392" s="658"/>
      <c r="UAW392" s="658"/>
      <c r="UAX392" s="658"/>
      <c r="UAY392" s="658"/>
      <c r="UAZ392" s="658"/>
      <c r="UBA392" s="658"/>
      <c r="UBB392" s="658"/>
      <c r="UBC392" s="658"/>
      <c r="UBD392" s="658"/>
      <c r="UBE392" s="658"/>
      <c r="UBF392" s="658"/>
      <c r="UBG392" s="658"/>
      <c r="UBH392" s="658"/>
      <c r="UBI392" s="658"/>
      <c r="UBJ392" s="658"/>
      <c r="UBK392" s="658"/>
      <c r="UBL392" s="658"/>
      <c r="UBM392" s="658"/>
      <c r="UBN392" s="658"/>
      <c r="UBO392" s="658"/>
      <c r="UBP392" s="658"/>
      <c r="UBQ392" s="658"/>
      <c r="UBR392" s="658"/>
      <c r="UBS392" s="658"/>
      <c r="UBT392" s="658"/>
      <c r="UBU392" s="658"/>
      <c r="UBV392" s="658"/>
      <c r="UBW392" s="658"/>
      <c r="UBX392" s="658"/>
      <c r="UBY392" s="658"/>
      <c r="UBZ392" s="658"/>
      <c r="UCA392" s="658"/>
      <c r="UCB392" s="658"/>
      <c r="UCC392" s="658"/>
      <c r="UCD392" s="658"/>
      <c r="UCE392" s="658"/>
      <c r="UCF392" s="658"/>
      <c r="UCG392" s="658"/>
      <c r="UCH392" s="658"/>
      <c r="UCI392" s="658"/>
      <c r="UCJ392" s="658"/>
      <c r="UCK392" s="658"/>
      <c r="UCL392" s="658"/>
      <c r="UCM392" s="658"/>
      <c r="UCN392" s="658"/>
      <c r="UCO392" s="658"/>
      <c r="UCP392" s="658"/>
      <c r="UCQ392" s="658"/>
      <c r="UCR392" s="658"/>
      <c r="UCS392" s="658"/>
      <c r="UCT392" s="658"/>
      <c r="UCU392" s="658"/>
      <c r="UCV392" s="658"/>
      <c r="UCW392" s="658"/>
      <c r="UCX392" s="658"/>
      <c r="UCY392" s="658"/>
      <c r="UCZ392" s="658"/>
      <c r="UDA392" s="658"/>
      <c r="UDB392" s="658"/>
      <c r="UDC392" s="658"/>
      <c r="UDD392" s="658"/>
      <c r="UDE392" s="658"/>
      <c r="UDF392" s="658"/>
      <c r="UDG392" s="658"/>
      <c r="UDH392" s="658"/>
      <c r="UDI392" s="658"/>
      <c r="UDJ392" s="658"/>
      <c r="UDK392" s="658"/>
      <c r="UDL392" s="658"/>
      <c r="UDM392" s="658"/>
      <c r="UDN392" s="658"/>
      <c r="UDO392" s="658"/>
      <c r="UDP392" s="658"/>
      <c r="UDQ392" s="658"/>
      <c r="UDR392" s="658"/>
      <c r="UDS392" s="658"/>
      <c r="UDT392" s="658"/>
      <c r="UDU392" s="658"/>
      <c r="UDV392" s="658"/>
      <c r="UDW392" s="658"/>
      <c r="UDX392" s="658"/>
      <c r="UDY392" s="658"/>
      <c r="UDZ392" s="658"/>
      <c r="UEA392" s="658"/>
      <c r="UEB392" s="658"/>
      <c r="UEC392" s="658"/>
      <c r="UED392" s="658"/>
      <c r="UEE392" s="658"/>
      <c r="UEF392" s="658"/>
      <c r="UEG392" s="658"/>
      <c r="UEH392" s="658"/>
      <c r="UEI392" s="658"/>
      <c r="UEJ392" s="658"/>
      <c r="UEK392" s="658"/>
      <c r="UEL392" s="658"/>
      <c r="UEM392" s="658"/>
      <c r="UEN392" s="658"/>
      <c r="UEO392" s="658"/>
      <c r="UEP392" s="658"/>
      <c r="UEQ392" s="658"/>
      <c r="UER392" s="658"/>
      <c r="UES392" s="658"/>
      <c r="UET392" s="658"/>
      <c r="UEU392" s="658"/>
      <c r="UEV392" s="658"/>
      <c r="UEW392" s="658"/>
      <c r="UEX392" s="658"/>
      <c r="UEY392" s="658"/>
      <c r="UEZ392" s="658"/>
      <c r="UFA392" s="658"/>
      <c r="UFB392" s="658"/>
      <c r="UFC392" s="658"/>
      <c r="UFD392" s="658"/>
      <c r="UFE392" s="658"/>
      <c r="UFF392" s="658"/>
      <c r="UFG392" s="658"/>
      <c r="UFH392" s="658"/>
      <c r="UFI392" s="658"/>
      <c r="UFJ392" s="658"/>
      <c r="UFK392" s="658"/>
      <c r="UFL392" s="658"/>
      <c r="UFM392" s="658"/>
      <c r="UFN392" s="658"/>
      <c r="UFO392" s="658"/>
      <c r="UFP392" s="658"/>
      <c r="UFQ392" s="658"/>
      <c r="UFR392" s="658"/>
      <c r="UFS392" s="658"/>
      <c r="UFT392" s="658"/>
      <c r="UFU392" s="658"/>
      <c r="UFV392" s="658"/>
      <c r="UFW392" s="658"/>
      <c r="UFX392" s="658"/>
      <c r="UFY392" s="658"/>
      <c r="UFZ392" s="658"/>
      <c r="UGA392" s="658"/>
      <c r="UGB392" s="658"/>
      <c r="UGC392" s="658"/>
      <c r="UGD392" s="658"/>
      <c r="UGE392" s="658"/>
      <c r="UGF392" s="658"/>
      <c r="UGG392" s="658"/>
      <c r="UGH392" s="658"/>
      <c r="UGI392" s="658"/>
      <c r="UGJ392" s="658"/>
      <c r="UGK392" s="658"/>
      <c r="UGL392" s="658"/>
      <c r="UGM392" s="658"/>
      <c r="UGN392" s="658"/>
      <c r="UGO392" s="658"/>
      <c r="UGP392" s="658"/>
      <c r="UGQ392" s="658"/>
      <c r="UGR392" s="658"/>
      <c r="UGS392" s="658"/>
      <c r="UGT392" s="658"/>
      <c r="UGU392" s="658"/>
      <c r="UGV392" s="658"/>
      <c r="UGW392" s="658"/>
      <c r="UGX392" s="658"/>
      <c r="UGY392" s="658"/>
      <c r="UGZ392" s="658"/>
      <c r="UHA392" s="658"/>
      <c r="UHB392" s="658"/>
      <c r="UHC392" s="658"/>
      <c r="UHD392" s="658"/>
      <c r="UHE392" s="658"/>
      <c r="UHF392" s="658"/>
      <c r="UHG392" s="658"/>
      <c r="UHH392" s="658"/>
      <c r="UHI392" s="658"/>
      <c r="UHJ392" s="658"/>
      <c r="UHK392" s="658"/>
      <c r="UHL392" s="658"/>
      <c r="UHM392" s="658"/>
      <c r="UHN392" s="658"/>
      <c r="UHO392" s="658"/>
      <c r="UHP392" s="658"/>
      <c r="UHQ392" s="658"/>
      <c r="UHR392" s="658"/>
      <c r="UHS392" s="658"/>
      <c r="UHT392" s="658"/>
      <c r="UHU392" s="658"/>
      <c r="UHV392" s="658"/>
      <c r="UHW392" s="658"/>
      <c r="UHX392" s="658"/>
      <c r="UHY392" s="658"/>
      <c r="UHZ392" s="658"/>
      <c r="UIA392" s="658"/>
      <c r="UIB392" s="658"/>
      <c r="UIC392" s="658"/>
      <c r="UID392" s="658"/>
      <c r="UIE392" s="658"/>
      <c r="UIF392" s="658"/>
      <c r="UIG392" s="658"/>
      <c r="UIH392" s="658"/>
      <c r="UII392" s="658"/>
      <c r="UIJ392" s="658"/>
      <c r="UIK392" s="658"/>
      <c r="UIL392" s="658"/>
      <c r="UIM392" s="658"/>
      <c r="UIN392" s="658"/>
      <c r="UIO392" s="658"/>
      <c r="UIP392" s="658"/>
      <c r="UIQ392" s="658"/>
      <c r="UIR392" s="658"/>
      <c r="UIS392" s="658"/>
      <c r="UIT392" s="658"/>
      <c r="UIU392" s="658"/>
      <c r="UIV392" s="658"/>
      <c r="UIW392" s="658"/>
      <c r="UIX392" s="658"/>
      <c r="UIY392" s="658"/>
      <c r="UIZ392" s="658"/>
      <c r="UJA392" s="658"/>
      <c r="UJB392" s="658"/>
      <c r="UJC392" s="658"/>
      <c r="UJD392" s="658"/>
      <c r="UJE392" s="658"/>
      <c r="UJF392" s="658"/>
      <c r="UJG392" s="658"/>
      <c r="UJH392" s="658"/>
      <c r="UJI392" s="658"/>
      <c r="UJJ392" s="658"/>
      <c r="UJK392" s="658"/>
      <c r="UJL392" s="658"/>
      <c r="UJM392" s="658"/>
      <c r="UJN392" s="658"/>
      <c r="UJO392" s="658"/>
      <c r="UJP392" s="658"/>
      <c r="UJQ392" s="658"/>
      <c r="UJR392" s="658"/>
      <c r="UJS392" s="658"/>
      <c r="UJT392" s="658"/>
      <c r="UJU392" s="658"/>
      <c r="UJV392" s="658"/>
      <c r="UJW392" s="658"/>
      <c r="UJX392" s="658"/>
      <c r="UJY392" s="658"/>
      <c r="UJZ392" s="658"/>
      <c r="UKA392" s="658"/>
      <c r="UKB392" s="658"/>
      <c r="UKC392" s="658"/>
      <c r="UKD392" s="658"/>
      <c r="UKE392" s="658"/>
      <c r="UKF392" s="658"/>
      <c r="UKG392" s="658"/>
      <c r="UKH392" s="658"/>
      <c r="UKI392" s="658"/>
      <c r="UKJ392" s="658"/>
      <c r="UKK392" s="658"/>
      <c r="UKL392" s="658"/>
      <c r="UKM392" s="658"/>
      <c r="UKN392" s="658"/>
      <c r="UKO392" s="658"/>
      <c r="UKP392" s="658"/>
      <c r="UKQ392" s="658"/>
      <c r="UKR392" s="658"/>
      <c r="UKS392" s="658"/>
      <c r="UKT392" s="658"/>
      <c r="UKU392" s="658"/>
      <c r="UKV392" s="658"/>
      <c r="UKW392" s="658"/>
      <c r="UKX392" s="658"/>
      <c r="UKY392" s="658"/>
      <c r="UKZ392" s="658"/>
      <c r="ULA392" s="658"/>
      <c r="ULB392" s="658"/>
      <c r="ULC392" s="658"/>
      <c r="ULD392" s="658"/>
      <c r="ULE392" s="658"/>
      <c r="ULF392" s="658"/>
      <c r="ULG392" s="658"/>
      <c r="ULH392" s="658"/>
      <c r="ULI392" s="658"/>
      <c r="ULJ392" s="658"/>
      <c r="ULK392" s="658"/>
      <c r="ULL392" s="658"/>
      <c r="ULM392" s="658"/>
      <c r="ULN392" s="658"/>
      <c r="ULO392" s="658"/>
      <c r="ULP392" s="658"/>
      <c r="ULQ392" s="658"/>
      <c r="ULR392" s="658"/>
      <c r="ULS392" s="658"/>
      <c r="ULT392" s="658"/>
      <c r="ULU392" s="658"/>
      <c r="ULV392" s="658"/>
      <c r="ULW392" s="658"/>
      <c r="ULX392" s="658"/>
      <c r="ULY392" s="658"/>
      <c r="ULZ392" s="658"/>
      <c r="UMA392" s="658"/>
      <c r="UMB392" s="658"/>
      <c r="UMC392" s="658"/>
      <c r="UMD392" s="658"/>
      <c r="UME392" s="658"/>
      <c r="UMF392" s="658"/>
      <c r="UMG392" s="658"/>
      <c r="UMH392" s="658"/>
      <c r="UMI392" s="658"/>
      <c r="UMJ392" s="658"/>
      <c r="UMK392" s="658"/>
      <c r="UML392" s="658"/>
      <c r="UMM392" s="658"/>
      <c r="UMN392" s="658"/>
      <c r="UMO392" s="658"/>
      <c r="UMP392" s="658"/>
      <c r="UMQ392" s="658"/>
      <c r="UMR392" s="658"/>
      <c r="UMS392" s="658"/>
      <c r="UMT392" s="658"/>
      <c r="UMU392" s="658"/>
      <c r="UMV392" s="658"/>
      <c r="UMW392" s="658"/>
      <c r="UMX392" s="658"/>
      <c r="UMY392" s="658"/>
      <c r="UMZ392" s="658"/>
      <c r="UNA392" s="658"/>
      <c r="UNB392" s="658"/>
      <c r="UNC392" s="658"/>
      <c r="UND392" s="658"/>
      <c r="UNE392" s="658"/>
      <c r="UNF392" s="658"/>
      <c r="UNG392" s="658"/>
      <c r="UNH392" s="658"/>
      <c r="UNI392" s="658"/>
      <c r="UNJ392" s="658"/>
      <c r="UNK392" s="658"/>
      <c r="UNL392" s="658"/>
      <c r="UNM392" s="658"/>
      <c r="UNN392" s="658"/>
      <c r="UNO392" s="658"/>
      <c r="UNP392" s="658"/>
      <c r="UNQ392" s="658"/>
      <c r="UNR392" s="658"/>
      <c r="UNS392" s="658"/>
      <c r="UNT392" s="658"/>
      <c r="UNU392" s="658"/>
      <c r="UNV392" s="658"/>
      <c r="UNW392" s="658"/>
      <c r="UNX392" s="658"/>
      <c r="UNY392" s="658"/>
      <c r="UNZ392" s="658"/>
      <c r="UOA392" s="658"/>
      <c r="UOB392" s="658"/>
      <c r="UOC392" s="658"/>
      <c r="UOD392" s="658"/>
      <c r="UOE392" s="658"/>
      <c r="UOF392" s="658"/>
      <c r="UOG392" s="658"/>
      <c r="UOH392" s="658"/>
      <c r="UOI392" s="658"/>
      <c r="UOJ392" s="658"/>
      <c r="UOK392" s="658"/>
      <c r="UOL392" s="658"/>
      <c r="UOM392" s="658"/>
      <c r="UON392" s="658"/>
      <c r="UOO392" s="658"/>
      <c r="UOP392" s="658"/>
      <c r="UOQ392" s="658"/>
      <c r="UOR392" s="658"/>
      <c r="UOS392" s="658"/>
      <c r="UOT392" s="658"/>
      <c r="UOU392" s="658"/>
      <c r="UOV392" s="658"/>
      <c r="UOW392" s="658"/>
      <c r="UOX392" s="658"/>
      <c r="UOY392" s="658"/>
      <c r="UOZ392" s="658"/>
      <c r="UPA392" s="658"/>
      <c r="UPB392" s="658"/>
      <c r="UPC392" s="658"/>
      <c r="UPD392" s="658"/>
      <c r="UPE392" s="658"/>
      <c r="UPF392" s="658"/>
      <c r="UPG392" s="658"/>
      <c r="UPH392" s="658"/>
      <c r="UPI392" s="658"/>
      <c r="UPJ392" s="658"/>
      <c r="UPK392" s="658"/>
      <c r="UPL392" s="658"/>
      <c r="UPM392" s="658"/>
      <c r="UPN392" s="658"/>
      <c r="UPO392" s="658"/>
      <c r="UPP392" s="658"/>
      <c r="UPQ392" s="658"/>
      <c r="UPR392" s="658"/>
      <c r="UPS392" s="658"/>
      <c r="UPT392" s="658"/>
      <c r="UPU392" s="658"/>
      <c r="UPV392" s="658"/>
      <c r="UPW392" s="658"/>
      <c r="UPX392" s="658"/>
      <c r="UPY392" s="658"/>
      <c r="UPZ392" s="658"/>
      <c r="UQA392" s="658"/>
      <c r="UQB392" s="658"/>
      <c r="UQC392" s="658"/>
      <c r="UQD392" s="658"/>
      <c r="UQE392" s="658"/>
      <c r="UQF392" s="658"/>
      <c r="UQG392" s="658"/>
      <c r="UQH392" s="658"/>
      <c r="UQI392" s="658"/>
      <c r="UQJ392" s="658"/>
      <c r="UQK392" s="658"/>
      <c r="UQL392" s="658"/>
      <c r="UQM392" s="658"/>
      <c r="UQN392" s="658"/>
      <c r="UQO392" s="658"/>
      <c r="UQP392" s="658"/>
      <c r="UQQ392" s="658"/>
      <c r="UQR392" s="658"/>
      <c r="UQS392" s="658"/>
      <c r="UQT392" s="658"/>
      <c r="UQU392" s="658"/>
      <c r="UQV392" s="658"/>
      <c r="UQW392" s="658"/>
      <c r="UQX392" s="658"/>
      <c r="UQY392" s="658"/>
      <c r="UQZ392" s="658"/>
      <c r="URA392" s="658"/>
      <c r="URB392" s="658"/>
      <c r="URC392" s="658"/>
      <c r="URD392" s="658"/>
      <c r="URE392" s="658"/>
      <c r="URF392" s="658"/>
      <c r="URG392" s="658"/>
      <c r="URH392" s="658"/>
      <c r="URI392" s="658"/>
      <c r="URJ392" s="658"/>
      <c r="URK392" s="658"/>
      <c r="URL392" s="658"/>
      <c r="URM392" s="658"/>
      <c r="URN392" s="658"/>
      <c r="URO392" s="658"/>
      <c r="URP392" s="658"/>
      <c r="URQ392" s="658"/>
      <c r="URR392" s="658"/>
      <c r="URS392" s="658"/>
      <c r="URT392" s="658"/>
      <c r="URU392" s="658"/>
      <c r="URV392" s="658"/>
      <c r="URW392" s="658"/>
      <c r="URX392" s="658"/>
      <c r="URY392" s="658"/>
      <c r="URZ392" s="658"/>
      <c r="USA392" s="658"/>
      <c r="USB392" s="658"/>
      <c r="USC392" s="658"/>
      <c r="USD392" s="658"/>
      <c r="USE392" s="658"/>
      <c r="USF392" s="658"/>
      <c r="USG392" s="658"/>
      <c r="USH392" s="658"/>
      <c r="USI392" s="658"/>
      <c r="USJ392" s="658"/>
      <c r="USK392" s="658"/>
      <c r="USL392" s="658"/>
      <c r="USM392" s="658"/>
      <c r="USN392" s="658"/>
      <c r="USO392" s="658"/>
      <c r="USP392" s="658"/>
      <c r="USQ392" s="658"/>
      <c r="USR392" s="658"/>
      <c r="USS392" s="658"/>
      <c r="UST392" s="658"/>
      <c r="USU392" s="658"/>
      <c r="USV392" s="658"/>
      <c r="USW392" s="658"/>
      <c r="USX392" s="658"/>
      <c r="USY392" s="658"/>
      <c r="USZ392" s="658"/>
      <c r="UTA392" s="658"/>
      <c r="UTB392" s="658"/>
      <c r="UTC392" s="658"/>
      <c r="UTD392" s="658"/>
      <c r="UTE392" s="658"/>
      <c r="UTF392" s="658"/>
      <c r="UTG392" s="658"/>
      <c r="UTH392" s="658"/>
      <c r="UTI392" s="658"/>
      <c r="UTJ392" s="658"/>
      <c r="UTK392" s="658"/>
      <c r="UTL392" s="658"/>
      <c r="UTM392" s="658"/>
      <c r="UTN392" s="658"/>
      <c r="UTO392" s="658"/>
      <c r="UTP392" s="658"/>
      <c r="UTQ392" s="658"/>
      <c r="UTR392" s="658"/>
      <c r="UTS392" s="658"/>
      <c r="UTT392" s="658"/>
      <c r="UTU392" s="658"/>
      <c r="UTV392" s="658"/>
      <c r="UTW392" s="658"/>
      <c r="UTX392" s="658"/>
      <c r="UTY392" s="658"/>
      <c r="UTZ392" s="658"/>
      <c r="UUA392" s="658"/>
      <c r="UUB392" s="658"/>
      <c r="UUC392" s="658"/>
      <c r="UUD392" s="658"/>
      <c r="UUE392" s="658"/>
      <c r="UUF392" s="658"/>
      <c r="UUG392" s="658"/>
      <c r="UUH392" s="658"/>
      <c r="UUI392" s="658"/>
      <c r="UUJ392" s="658"/>
      <c r="UUK392" s="658"/>
      <c r="UUL392" s="658"/>
      <c r="UUM392" s="658"/>
      <c r="UUN392" s="658"/>
      <c r="UUO392" s="658"/>
      <c r="UUP392" s="658"/>
      <c r="UUQ392" s="658"/>
      <c r="UUR392" s="658"/>
      <c r="UUS392" s="658"/>
      <c r="UUT392" s="658"/>
      <c r="UUU392" s="658"/>
      <c r="UUV392" s="658"/>
      <c r="UUW392" s="658"/>
      <c r="UUX392" s="658"/>
      <c r="UUY392" s="658"/>
      <c r="UUZ392" s="658"/>
      <c r="UVA392" s="658"/>
      <c r="UVB392" s="658"/>
      <c r="UVC392" s="658"/>
      <c r="UVD392" s="658"/>
      <c r="UVE392" s="658"/>
      <c r="UVF392" s="658"/>
      <c r="UVG392" s="658"/>
      <c r="UVH392" s="658"/>
      <c r="UVI392" s="658"/>
      <c r="UVJ392" s="658"/>
      <c r="UVK392" s="658"/>
      <c r="UVL392" s="658"/>
      <c r="UVM392" s="658"/>
      <c r="UVN392" s="658"/>
      <c r="UVO392" s="658"/>
      <c r="UVP392" s="658"/>
      <c r="UVQ392" s="658"/>
      <c r="UVR392" s="658"/>
      <c r="UVS392" s="658"/>
      <c r="UVT392" s="658"/>
      <c r="UVU392" s="658"/>
      <c r="UVV392" s="658"/>
      <c r="UVW392" s="658"/>
      <c r="UVX392" s="658"/>
      <c r="UVY392" s="658"/>
      <c r="UVZ392" s="658"/>
      <c r="UWA392" s="658"/>
      <c r="UWB392" s="658"/>
      <c r="UWC392" s="658"/>
      <c r="UWD392" s="658"/>
      <c r="UWE392" s="658"/>
      <c r="UWF392" s="658"/>
      <c r="UWG392" s="658"/>
      <c r="UWH392" s="658"/>
      <c r="UWI392" s="658"/>
      <c r="UWJ392" s="658"/>
      <c r="UWK392" s="658"/>
      <c r="UWL392" s="658"/>
      <c r="UWM392" s="658"/>
      <c r="UWN392" s="658"/>
      <c r="UWO392" s="658"/>
      <c r="UWP392" s="658"/>
      <c r="UWQ392" s="658"/>
      <c r="UWR392" s="658"/>
      <c r="UWS392" s="658"/>
      <c r="UWT392" s="658"/>
      <c r="UWU392" s="658"/>
      <c r="UWV392" s="658"/>
      <c r="UWW392" s="658"/>
      <c r="UWX392" s="658"/>
      <c r="UWY392" s="658"/>
      <c r="UWZ392" s="658"/>
      <c r="UXA392" s="658"/>
      <c r="UXB392" s="658"/>
      <c r="UXC392" s="658"/>
      <c r="UXD392" s="658"/>
      <c r="UXE392" s="658"/>
      <c r="UXF392" s="658"/>
      <c r="UXG392" s="658"/>
      <c r="UXH392" s="658"/>
      <c r="UXI392" s="658"/>
      <c r="UXJ392" s="658"/>
      <c r="UXK392" s="658"/>
      <c r="UXL392" s="658"/>
      <c r="UXM392" s="658"/>
      <c r="UXN392" s="658"/>
      <c r="UXO392" s="658"/>
      <c r="UXP392" s="658"/>
      <c r="UXQ392" s="658"/>
      <c r="UXR392" s="658"/>
      <c r="UXS392" s="658"/>
      <c r="UXT392" s="658"/>
      <c r="UXU392" s="658"/>
      <c r="UXV392" s="658"/>
      <c r="UXW392" s="658"/>
      <c r="UXX392" s="658"/>
      <c r="UXY392" s="658"/>
      <c r="UXZ392" s="658"/>
      <c r="UYA392" s="658"/>
      <c r="UYB392" s="658"/>
      <c r="UYC392" s="658"/>
      <c r="UYD392" s="658"/>
      <c r="UYE392" s="658"/>
      <c r="UYF392" s="658"/>
      <c r="UYG392" s="658"/>
      <c r="UYH392" s="658"/>
      <c r="UYI392" s="658"/>
      <c r="UYJ392" s="658"/>
      <c r="UYK392" s="658"/>
      <c r="UYL392" s="658"/>
      <c r="UYM392" s="658"/>
      <c r="UYN392" s="658"/>
      <c r="UYO392" s="658"/>
      <c r="UYP392" s="658"/>
      <c r="UYQ392" s="658"/>
      <c r="UYR392" s="658"/>
      <c r="UYS392" s="658"/>
      <c r="UYT392" s="658"/>
      <c r="UYU392" s="658"/>
      <c r="UYV392" s="658"/>
      <c r="UYW392" s="658"/>
      <c r="UYX392" s="658"/>
      <c r="UYY392" s="658"/>
      <c r="UYZ392" s="658"/>
      <c r="UZA392" s="658"/>
      <c r="UZB392" s="658"/>
      <c r="UZC392" s="658"/>
      <c r="UZD392" s="658"/>
      <c r="UZE392" s="658"/>
      <c r="UZF392" s="658"/>
      <c r="UZG392" s="658"/>
      <c r="UZH392" s="658"/>
      <c r="UZI392" s="658"/>
      <c r="UZJ392" s="658"/>
      <c r="UZK392" s="658"/>
      <c r="UZL392" s="658"/>
      <c r="UZM392" s="658"/>
      <c r="UZN392" s="658"/>
      <c r="UZO392" s="658"/>
      <c r="UZP392" s="658"/>
      <c r="UZQ392" s="658"/>
      <c r="UZR392" s="658"/>
      <c r="UZS392" s="658"/>
      <c r="UZT392" s="658"/>
      <c r="UZU392" s="658"/>
      <c r="UZV392" s="658"/>
      <c r="UZW392" s="658"/>
      <c r="UZX392" s="658"/>
      <c r="UZY392" s="658"/>
      <c r="UZZ392" s="658"/>
      <c r="VAA392" s="658"/>
      <c r="VAB392" s="658"/>
      <c r="VAC392" s="658"/>
      <c r="VAD392" s="658"/>
      <c r="VAE392" s="658"/>
      <c r="VAF392" s="658"/>
      <c r="VAG392" s="658"/>
      <c r="VAH392" s="658"/>
      <c r="VAI392" s="658"/>
      <c r="VAJ392" s="658"/>
      <c r="VAK392" s="658"/>
      <c r="VAL392" s="658"/>
      <c r="VAM392" s="658"/>
      <c r="VAN392" s="658"/>
      <c r="VAO392" s="658"/>
      <c r="VAP392" s="658"/>
      <c r="VAQ392" s="658"/>
      <c r="VAR392" s="658"/>
      <c r="VAS392" s="658"/>
      <c r="VAT392" s="658"/>
      <c r="VAU392" s="658"/>
      <c r="VAV392" s="658"/>
      <c r="VAW392" s="658"/>
      <c r="VAX392" s="658"/>
      <c r="VAY392" s="658"/>
      <c r="VAZ392" s="658"/>
      <c r="VBA392" s="658"/>
      <c r="VBB392" s="658"/>
      <c r="VBC392" s="658"/>
      <c r="VBD392" s="658"/>
      <c r="VBE392" s="658"/>
      <c r="VBF392" s="658"/>
      <c r="VBG392" s="658"/>
      <c r="VBH392" s="658"/>
      <c r="VBI392" s="658"/>
      <c r="VBJ392" s="658"/>
      <c r="VBK392" s="658"/>
      <c r="VBL392" s="658"/>
      <c r="VBM392" s="658"/>
      <c r="VBN392" s="658"/>
      <c r="VBO392" s="658"/>
      <c r="VBP392" s="658"/>
      <c r="VBQ392" s="658"/>
      <c r="VBR392" s="658"/>
      <c r="VBS392" s="658"/>
      <c r="VBT392" s="658"/>
      <c r="VBU392" s="658"/>
      <c r="VBV392" s="658"/>
      <c r="VBW392" s="658"/>
      <c r="VBX392" s="658"/>
      <c r="VBY392" s="658"/>
      <c r="VBZ392" s="658"/>
      <c r="VCA392" s="658"/>
      <c r="VCB392" s="658"/>
      <c r="VCC392" s="658"/>
      <c r="VCD392" s="658"/>
      <c r="VCE392" s="658"/>
      <c r="VCF392" s="658"/>
      <c r="VCG392" s="658"/>
      <c r="VCH392" s="658"/>
      <c r="VCI392" s="658"/>
      <c r="VCJ392" s="658"/>
      <c r="VCK392" s="658"/>
      <c r="VCL392" s="658"/>
      <c r="VCM392" s="658"/>
      <c r="VCN392" s="658"/>
      <c r="VCO392" s="658"/>
      <c r="VCP392" s="658"/>
      <c r="VCQ392" s="658"/>
      <c r="VCR392" s="658"/>
      <c r="VCS392" s="658"/>
      <c r="VCT392" s="658"/>
      <c r="VCU392" s="658"/>
      <c r="VCV392" s="658"/>
      <c r="VCW392" s="658"/>
      <c r="VCX392" s="658"/>
      <c r="VCY392" s="658"/>
      <c r="VCZ392" s="658"/>
      <c r="VDA392" s="658"/>
      <c r="VDB392" s="658"/>
      <c r="VDC392" s="658"/>
      <c r="VDD392" s="658"/>
      <c r="VDE392" s="658"/>
      <c r="VDF392" s="658"/>
      <c r="VDG392" s="658"/>
      <c r="VDH392" s="658"/>
      <c r="VDI392" s="658"/>
      <c r="VDJ392" s="658"/>
      <c r="VDK392" s="658"/>
      <c r="VDL392" s="658"/>
      <c r="VDM392" s="658"/>
      <c r="VDN392" s="658"/>
      <c r="VDO392" s="658"/>
      <c r="VDP392" s="658"/>
      <c r="VDQ392" s="658"/>
      <c r="VDR392" s="658"/>
      <c r="VDS392" s="658"/>
      <c r="VDT392" s="658"/>
      <c r="VDU392" s="658"/>
      <c r="VDV392" s="658"/>
      <c r="VDW392" s="658"/>
      <c r="VDX392" s="658"/>
      <c r="VDY392" s="658"/>
      <c r="VDZ392" s="658"/>
      <c r="VEA392" s="658"/>
      <c r="VEB392" s="658"/>
      <c r="VEC392" s="658"/>
      <c r="VED392" s="658"/>
      <c r="VEE392" s="658"/>
      <c r="VEF392" s="658"/>
      <c r="VEG392" s="658"/>
      <c r="VEH392" s="658"/>
      <c r="VEI392" s="658"/>
      <c r="VEJ392" s="658"/>
      <c r="VEK392" s="658"/>
      <c r="VEL392" s="658"/>
      <c r="VEM392" s="658"/>
      <c r="VEN392" s="658"/>
      <c r="VEO392" s="658"/>
      <c r="VEP392" s="658"/>
      <c r="VEQ392" s="658"/>
      <c r="VER392" s="658"/>
      <c r="VES392" s="658"/>
      <c r="VET392" s="658"/>
      <c r="VEU392" s="658"/>
      <c r="VEV392" s="658"/>
      <c r="VEW392" s="658"/>
      <c r="VEX392" s="658"/>
      <c r="VEY392" s="658"/>
      <c r="VEZ392" s="658"/>
      <c r="VFA392" s="658"/>
      <c r="VFB392" s="658"/>
      <c r="VFC392" s="658"/>
      <c r="VFD392" s="658"/>
      <c r="VFE392" s="658"/>
      <c r="VFF392" s="658"/>
      <c r="VFG392" s="658"/>
      <c r="VFH392" s="658"/>
      <c r="VFI392" s="658"/>
      <c r="VFJ392" s="658"/>
      <c r="VFK392" s="658"/>
      <c r="VFL392" s="658"/>
      <c r="VFM392" s="658"/>
      <c r="VFN392" s="658"/>
      <c r="VFO392" s="658"/>
      <c r="VFP392" s="658"/>
      <c r="VFQ392" s="658"/>
      <c r="VFR392" s="658"/>
      <c r="VFS392" s="658"/>
      <c r="VFT392" s="658"/>
      <c r="VFU392" s="658"/>
      <c r="VFV392" s="658"/>
      <c r="VFW392" s="658"/>
      <c r="VFX392" s="658"/>
      <c r="VFY392" s="658"/>
      <c r="VFZ392" s="658"/>
      <c r="VGA392" s="658"/>
      <c r="VGB392" s="658"/>
      <c r="VGC392" s="658"/>
      <c r="VGD392" s="658"/>
      <c r="VGE392" s="658"/>
      <c r="VGF392" s="658"/>
      <c r="VGG392" s="658"/>
      <c r="VGH392" s="658"/>
      <c r="VGI392" s="658"/>
      <c r="VGJ392" s="658"/>
      <c r="VGK392" s="658"/>
      <c r="VGL392" s="658"/>
      <c r="VGM392" s="658"/>
      <c r="VGN392" s="658"/>
      <c r="VGO392" s="658"/>
      <c r="VGP392" s="658"/>
      <c r="VGQ392" s="658"/>
      <c r="VGR392" s="658"/>
      <c r="VGS392" s="658"/>
      <c r="VGT392" s="658"/>
      <c r="VGU392" s="658"/>
      <c r="VGV392" s="658"/>
      <c r="VGW392" s="658"/>
      <c r="VGX392" s="658"/>
      <c r="VGY392" s="658"/>
      <c r="VGZ392" s="658"/>
      <c r="VHA392" s="658"/>
      <c r="VHB392" s="658"/>
      <c r="VHC392" s="658"/>
      <c r="VHD392" s="658"/>
      <c r="VHE392" s="658"/>
      <c r="VHF392" s="658"/>
      <c r="VHG392" s="658"/>
      <c r="VHH392" s="658"/>
      <c r="VHI392" s="658"/>
      <c r="VHJ392" s="658"/>
      <c r="VHK392" s="658"/>
      <c r="VHL392" s="658"/>
      <c r="VHM392" s="658"/>
      <c r="VHN392" s="658"/>
      <c r="VHO392" s="658"/>
      <c r="VHP392" s="658"/>
      <c r="VHQ392" s="658"/>
      <c r="VHR392" s="658"/>
      <c r="VHS392" s="658"/>
      <c r="VHT392" s="658"/>
      <c r="VHU392" s="658"/>
      <c r="VHV392" s="658"/>
      <c r="VHW392" s="658"/>
      <c r="VHX392" s="658"/>
      <c r="VHY392" s="658"/>
      <c r="VHZ392" s="658"/>
      <c r="VIA392" s="658"/>
      <c r="VIB392" s="658"/>
      <c r="VIC392" s="658"/>
      <c r="VID392" s="658"/>
      <c r="VIE392" s="658"/>
      <c r="VIF392" s="658"/>
      <c r="VIG392" s="658"/>
      <c r="VIH392" s="658"/>
      <c r="VII392" s="658"/>
      <c r="VIJ392" s="658"/>
      <c r="VIK392" s="658"/>
      <c r="VIL392" s="658"/>
      <c r="VIM392" s="658"/>
      <c r="VIN392" s="658"/>
      <c r="VIO392" s="658"/>
      <c r="VIP392" s="658"/>
      <c r="VIQ392" s="658"/>
      <c r="VIR392" s="658"/>
      <c r="VIS392" s="658"/>
      <c r="VIT392" s="658"/>
      <c r="VIU392" s="658"/>
      <c r="VIV392" s="658"/>
      <c r="VIW392" s="658"/>
      <c r="VIX392" s="658"/>
      <c r="VIY392" s="658"/>
      <c r="VIZ392" s="658"/>
      <c r="VJA392" s="658"/>
      <c r="VJB392" s="658"/>
      <c r="VJC392" s="658"/>
      <c r="VJD392" s="658"/>
      <c r="VJE392" s="658"/>
      <c r="VJF392" s="658"/>
      <c r="VJG392" s="658"/>
      <c r="VJH392" s="658"/>
      <c r="VJI392" s="658"/>
      <c r="VJJ392" s="658"/>
      <c r="VJK392" s="658"/>
      <c r="VJL392" s="658"/>
      <c r="VJM392" s="658"/>
      <c r="VJN392" s="658"/>
      <c r="VJO392" s="658"/>
      <c r="VJP392" s="658"/>
      <c r="VJQ392" s="658"/>
      <c r="VJR392" s="658"/>
      <c r="VJS392" s="658"/>
      <c r="VJT392" s="658"/>
      <c r="VJU392" s="658"/>
      <c r="VJV392" s="658"/>
      <c r="VJW392" s="658"/>
      <c r="VJX392" s="658"/>
      <c r="VJY392" s="658"/>
      <c r="VJZ392" s="658"/>
      <c r="VKA392" s="658"/>
      <c r="VKB392" s="658"/>
      <c r="VKC392" s="658"/>
      <c r="VKD392" s="658"/>
      <c r="VKE392" s="658"/>
      <c r="VKF392" s="658"/>
      <c r="VKG392" s="658"/>
      <c r="VKH392" s="658"/>
      <c r="VKI392" s="658"/>
      <c r="VKJ392" s="658"/>
      <c r="VKK392" s="658"/>
      <c r="VKL392" s="658"/>
      <c r="VKM392" s="658"/>
      <c r="VKN392" s="658"/>
      <c r="VKO392" s="658"/>
      <c r="VKP392" s="658"/>
      <c r="VKQ392" s="658"/>
      <c r="VKR392" s="658"/>
      <c r="VKS392" s="658"/>
      <c r="VKT392" s="658"/>
      <c r="VKU392" s="658"/>
      <c r="VKV392" s="658"/>
      <c r="VKW392" s="658"/>
      <c r="VKX392" s="658"/>
      <c r="VKY392" s="658"/>
      <c r="VKZ392" s="658"/>
      <c r="VLA392" s="658"/>
      <c r="VLB392" s="658"/>
      <c r="VLC392" s="658"/>
      <c r="VLD392" s="658"/>
      <c r="VLE392" s="658"/>
      <c r="VLF392" s="658"/>
      <c r="VLG392" s="658"/>
      <c r="VLH392" s="658"/>
      <c r="VLI392" s="658"/>
      <c r="VLJ392" s="658"/>
      <c r="VLK392" s="658"/>
      <c r="VLL392" s="658"/>
      <c r="VLM392" s="658"/>
      <c r="VLN392" s="658"/>
      <c r="VLO392" s="658"/>
      <c r="VLP392" s="658"/>
      <c r="VLQ392" s="658"/>
      <c r="VLR392" s="658"/>
      <c r="VLS392" s="658"/>
      <c r="VLT392" s="658"/>
      <c r="VLU392" s="658"/>
      <c r="VLV392" s="658"/>
      <c r="VLW392" s="658"/>
      <c r="VLX392" s="658"/>
      <c r="VLY392" s="658"/>
      <c r="VLZ392" s="658"/>
      <c r="VMA392" s="658"/>
      <c r="VMB392" s="658"/>
      <c r="VMC392" s="658"/>
      <c r="VMD392" s="658"/>
      <c r="VME392" s="658"/>
      <c r="VMF392" s="658"/>
      <c r="VMG392" s="658"/>
      <c r="VMH392" s="658"/>
      <c r="VMI392" s="658"/>
      <c r="VMJ392" s="658"/>
      <c r="VMK392" s="658"/>
      <c r="VML392" s="658"/>
      <c r="VMM392" s="658"/>
      <c r="VMN392" s="658"/>
      <c r="VMO392" s="658"/>
      <c r="VMP392" s="658"/>
      <c r="VMQ392" s="658"/>
      <c r="VMR392" s="658"/>
      <c r="VMS392" s="658"/>
      <c r="VMT392" s="658"/>
      <c r="VMU392" s="658"/>
      <c r="VMV392" s="658"/>
      <c r="VMW392" s="658"/>
      <c r="VMX392" s="658"/>
      <c r="VMY392" s="658"/>
      <c r="VMZ392" s="658"/>
      <c r="VNA392" s="658"/>
      <c r="VNB392" s="658"/>
      <c r="VNC392" s="658"/>
      <c r="VND392" s="658"/>
      <c r="VNE392" s="658"/>
      <c r="VNF392" s="658"/>
      <c r="VNG392" s="658"/>
      <c r="VNH392" s="658"/>
      <c r="VNI392" s="658"/>
      <c r="VNJ392" s="658"/>
      <c r="VNK392" s="658"/>
      <c r="VNL392" s="658"/>
      <c r="VNM392" s="658"/>
      <c r="VNN392" s="658"/>
      <c r="VNO392" s="658"/>
      <c r="VNP392" s="658"/>
      <c r="VNQ392" s="658"/>
      <c r="VNR392" s="658"/>
      <c r="VNS392" s="658"/>
      <c r="VNT392" s="658"/>
      <c r="VNU392" s="658"/>
      <c r="VNV392" s="658"/>
      <c r="VNW392" s="658"/>
      <c r="VNX392" s="658"/>
      <c r="VNY392" s="658"/>
      <c r="VNZ392" s="658"/>
      <c r="VOA392" s="658"/>
      <c r="VOB392" s="658"/>
      <c r="VOC392" s="658"/>
      <c r="VOD392" s="658"/>
      <c r="VOE392" s="658"/>
      <c r="VOF392" s="658"/>
      <c r="VOG392" s="658"/>
      <c r="VOH392" s="658"/>
      <c r="VOI392" s="658"/>
      <c r="VOJ392" s="658"/>
      <c r="VOK392" s="658"/>
      <c r="VOL392" s="658"/>
      <c r="VOM392" s="658"/>
      <c r="VON392" s="658"/>
      <c r="VOO392" s="658"/>
      <c r="VOP392" s="658"/>
      <c r="VOQ392" s="658"/>
      <c r="VOR392" s="658"/>
      <c r="VOS392" s="658"/>
      <c r="VOT392" s="658"/>
      <c r="VOU392" s="658"/>
      <c r="VOV392" s="658"/>
      <c r="VOW392" s="658"/>
      <c r="VOX392" s="658"/>
      <c r="VOY392" s="658"/>
      <c r="VOZ392" s="658"/>
      <c r="VPA392" s="658"/>
      <c r="VPB392" s="658"/>
      <c r="VPC392" s="658"/>
      <c r="VPD392" s="658"/>
      <c r="VPE392" s="658"/>
      <c r="VPF392" s="658"/>
      <c r="VPG392" s="658"/>
      <c r="VPH392" s="658"/>
      <c r="VPI392" s="658"/>
      <c r="VPJ392" s="658"/>
      <c r="VPK392" s="658"/>
      <c r="VPL392" s="658"/>
      <c r="VPM392" s="658"/>
      <c r="VPN392" s="658"/>
      <c r="VPO392" s="658"/>
      <c r="VPP392" s="658"/>
      <c r="VPQ392" s="658"/>
      <c r="VPR392" s="658"/>
      <c r="VPS392" s="658"/>
      <c r="VPT392" s="658"/>
      <c r="VPU392" s="658"/>
      <c r="VPV392" s="658"/>
      <c r="VPW392" s="658"/>
      <c r="VPX392" s="658"/>
      <c r="VPY392" s="658"/>
      <c r="VPZ392" s="658"/>
      <c r="VQA392" s="658"/>
      <c r="VQB392" s="658"/>
      <c r="VQC392" s="658"/>
      <c r="VQD392" s="658"/>
      <c r="VQE392" s="658"/>
      <c r="VQF392" s="658"/>
      <c r="VQG392" s="658"/>
      <c r="VQH392" s="658"/>
      <c r="VQI392" s="658"/>
      <c r="VQJ392" s="658"/>
      <c r="VQK392" s="658"/>
      <c r="VQL392" s="658"/>
      <c r="VQM392" s="658"/>
      <c r="VQN392" s="658"/>
      <c r="VQO392" s="658"/>
      <c r="VQP392" s="658"/>
      <c r="VQQ392" s="658"/>
      <c r="VQR392" s="658"/>
      <c r="VQS392" s="658"/>
      <c r="VQT392" s="658"/>
      <c r="VQU392" s="658"/>
      <c r="VQV392" s="658"/>
      <c r="VQW392" s="658"/>
      <c r="VQX392" s="658"/>
      <c r="VQY392" s="658"/>
      <c r="VQZ392" s="658"/>
      <c r="VRA392" s="658"/>
      <c r="VRB392" s="658"/>
      <c r="VRC392" s="658"/>
      <c r="VRD392" s="658"/>
      <c r="VRE392" s="658"/>
      <c r="VRF392" s="658"/>
      <c r="VRG392" s="658"/>
      <c r="VRH392" s="658"/>
      <c r="VRI392" s="658"/>
      <c r="VRJ392" s="658"/>
      <c r="VRK392" s="658"/>
      <c r="VRL392" s="658"/>
      <c r="VRM392" s="658"/>
      <c r="VRN392" s="658"/>
      <c r="VRO392" s="658"/>
      <c r="VRP392" s="658"/>
      <c r="VRQ392" s="658"/>
      <c r="VRR392" s="658"/>
      <c r="VRS392" s="658"/>
      <c r="VRT392" s="658"/>
      <c r="VRU392" s="658"/>
      <c r="VRV392" s="658"/>
      <c r="VRW392" s="658"/>
      <c r="VRX392" s="658"/>
      <c r="VRY392" s="658"/>
      <c r="VRZ392" s="658"/>
      <c r="VSA392" s="658"/>
      <c r="VSB392" s="658"/>
      <c r="VSC392" s="658"/>
      <c r="VSD392" s="658"/>
      <c r="VSE392" s="658"/>
      <c r="VSF392" s="658"/>
      <c r="VSG392" s="658"/>
      <c r="VSH392" s="658"/>
      <c r="VSI392" s="658"/>
      <c r="VSJ392" s="658"/>
      <c r="VSK392" s="658"/>
      <c r="VSL392" s="658"/>
      <c r="VSM392" s="658"/>
      <c r="VSN392" s="658"/>
      <c r="VSO392" s="658"/>
      <c r="VSP392" s="658"/>
      <c r="VSQ392" s="658"/>
      <c r="VSR392" s="658"/>
      <c r="VSS392" s="658"/>
      <c r="VST392" s="658"/>
      <c r="VSU392" s="658"/>
      <c r="VSV392" s="658"/>
      <c r="VSW392" s="658"/>
      <c r="VSX392" s="658"/>
      <c r="VSY392" s="658"/>
      <c r="VSZ392" s="658"/>
      <c r="VTA392" s="658"/>
      <c r="VTB392" s="658"/>
      <c r="VTC392" s="658"/>
      <c r="VTD392" s="658"/>
      <c r="VTE392" s="658"/>
      <c r="VTF392" s="658"/>
      <c r="VTG392" s="658"/>
      <c r="VTH392" s="658"/>
      <c r="VTI392" s="658"/>
      <c r="VTJ392" s="658"/>
      <c r="VTK392" s="658"/>
      <c r="VTL392" s="658"/>
      <c r="VTM392" s="658"/>
      <c r="VTN392" s="658"/>
      <c r="VTO392" s="658"/>
      <c r="VTP392" s="658"/>
      <c r="VTQ392" s="658"/>
      <c r="VTR392" s="658"/>
      <c r="VTS392" s="658"/>
      <c r="VTT392" s="658"/>
      <c r="VTU392" s="658"/>
      <c r="VTV392" s="658"/>
      <c r="VTW392" s="658"/>
      <c r="VTX392" s="658"/>
      <c r="VTY392" s="658"/>
      <c r="VTZ392" s="658"/>
      <c r="VUA392" s="658"/>
      <c r="VUB392" s="658"/>
      <c r="VUC392" s="658"/>
      <c r="VUD392" s="658"/>
      <c r="VUE392" s="658"/>
      <c r="VUF392" s="658"/>
      <c r="VUG392" s="658"/>
      <c r="VUH392" s="658"/>
      <c r="VUI392" s="658"/>
      <c r="VUJ392" s="658"/>
      <c r="VUK392" s="658"/>
      <c r="VUL392" s="658"/>
      <c r="VUM392" s="658"/>
      <c r="VUN392" s="658"/>
      <c r="VUO392" s="658"/>
      <c r="VUP392" s="658"/>
      <c r="VUQ392" s="658"/>
      <c r="VUR392" s="658"/>
      <c r="VUS392" s="658"/>
      <c r="VUT392" s="658"/>
      <c r="VUU392" s="658"/>
      <c r="VUV392" s="658"/>
      <c r="VUW392" s="658"/>
      <c r="VUX392" s="658"/>
      <c r="VUY392" s="658"/>
      <c r="VUZ392" s="658"/>
      <c r="VVA392" s="658"/>
      <c r="VVB392" s="658"/>
      <c r="VVC392" s="658"/>
      <c r="VVD392" s="658"/>
      <c r="VVE392" s="658"/>
      <c r="VVF392" s="658"/>
      <c r="VVG392" s="658"/>
      <c r="VVH392" s="658"/>
      <c r="VVI392" s="658"/>
      <c r="VVJ392" s="658"/>
      <c r="VVK392" s="658"/>
      <c r="VVL392" s="658"/>
      <c r="VVM392" s="658"/>
      <c r="VVN392" s="658"/>
      <c r="VVO392" s="658"/>
      <c r="VVP392" s="658"/>
      <c r="VVQ392" s="658"/>
      <c r="VVR392" s="658"/>
      <c r="VVS392" s="658"/>
      <c r="VVT392" s="658"/>
      <c r="VVU392" s="658"/>
      <c r="VVV392" s="658"/>
      <c r="VVW392" s="658"/>
      <c r="VVX392" s="658"/>
      <c r="VVY392" s="658"/>
      <c r="VVZ392" s="658"/>
      <c r="VWA392" s="658"/>
      <c r="VWB392" s="658"/>
      <c r="VWC392" s="658"/>
      <c r="VWD392" s="658"/>
      <c r="VWE392" s="658"/>
      <c r="VWF392" s="658"/>
      <c r="VWG392" s="658"/>
      <c r="VWH392" s="658"/>
      <c r="VWI392" s="658"/>
      <c r="VWJ392" s="658"/>
      <c r="VWK392" s="658"/>
      <c r="VWL392" s="658"/>
      <c r="VWM392" s="658"/>
      <c r="VWN392" s="658"/>
      <c r="VWO392" s="658"/>
      <c r="VWP392" s="658"/>
      <c r="VWQ392" s="658"/>
      <c r="VWR392" s="658"/>
      <c r="VWS392" s="658"/>
      <c r="VWT392" s="658"/>
      <c r="VWU392" s="658"/>
      <c r="VWV392" s="658"/>
      <c r="VWW392" s="658"/>
      <c r="VWX392" s="658"/>
      <c r="VWY392" s="658"/>
      <c r="VWZ392" s="658"/>
      <c r="VXA392" s="658"/>
      <c r="VXB392" s="658"/>
      <c r="VXC392" s="658"/>
      <c r="VXD392" s="658"/>
      <c r="VXE392" s="658"/>
      <c r="VXF392" s="658"/>
      <c r="VXG392" s="658"/>
      <c r="VXH392" s="658"/>
      <c r="VXI392" s="658"/>
      <c r="VXJ392" s="658"/>
      <c r="VXK392" s="658"/>
      <c r="VXL392" s="658"/>
      <c r="VXM392" s="658"/>
      <c r="VXN392" s="658"/>
      <c r="VXO392" s="658"/>
      <c r="VXP392" s="658"/>
      <c r="VXQ392" s="658"/>
      <c r="VXR392" s="658"/>
      <c r="VXS392" s="658"/>
      <c r="VXT392" s="658"/>
      <c r="VXU392" s="658"/>
      <c r="VXV392" s="658"/>
      <c r="VXW392" s="658"/>
      <c r="VXX392" s="658"/>
      <c r="VXY392" s="658"/>
      <c r="VXZ392" s="658"/>
      <c r="VYA392" s="658"/>
      <c r="VYB392" s="658"/>
      <c r="VYC392" s="658"/>
      <c r="VYD392" s="658"/>
      <c r="VYE392" s="658"/>
      <c r="VYF392" s="658"/>
      <c r="VYG392" s="658"/>
      <c r="VYH392" s="658"/>
      <c r="VYI392" s="658"/>
      <c r="VYJ392" s="658"/>
      <c r="VYK392" s="658"/>
      <c r="VYL392" s="658"/>
      <c r="VYM392" s="658"/>
      <c r="VYN392" s="658"/>
      <c r="VYO392" s="658"/>
      <c r="VYP392" s="658"/>
      <c r="VYQ392" s="658"/>
      <c r="VYR392" s="658"/>
      <c r="VYS392" s="658"/>
      <c r="VYT392" s="658"/>
      <c r="VYU392" s="658"/>
      <c r="VYV392" s="658"/>
      <c r="VYW392" s="658"/>
      <c r="VYX392" s="658"/>
      <c r="VYY392" s="658"/>
      <c r="VYZ392" s="658"/>
      <c r="VZA392" s="658"/>
      <c r="VZB392" s="658"/>
      <c r="VZC392" s="658"/>
      <c r="VZD392" s="658"/>
      <c r="VZE392" s="658"/>
      <c r="VZF392" s="658"/>
      <c r="VZG392" s="658"/>
      <c r="VZH392" s="658"/>
      <c r="VZI392" s="658"/>
      <c r="VZJ392" s="658"/>
      <c r="VZK392" s="658"/>
      <c r="VZL392" s="658"/>
      <c r="VZM392" s="658"/>
      <c r="VZN392" s="658"/>
      <c r="VZO392" s="658"/>
      <c r="VZP392" s="658"/>
      <c r="VZQ392" s="658"/>
      <c r="VZR392" s="658"/>
      <c r="VZS392" s="658"/>
      <c r="VZT392" s="658"/>
      <c r="VZU392" s="658"/>
      <c r="VZV392" s="658"/>
      <c r="VZW392" s="658"/>
      <c r="VZX392" s="658"/>
      <c r="VZY392" s="658"/>
      <c r="VZZ392" s="658"/>
      <c r="WAA392" s="658"/>
      <c r="WAB392" s="658"/>
      <c r="WAC392" s="658"/>
      <c r="WAD392" s="658"/>
      <c r="WAE392" s="658"/>
      <c r="WAF392" s="658"/>
      <c r="WAG392" s="658"/>
      <c r="WAH392" s="658"/>
      <c r="WAI392" s="658"/>
      <c r="WAJ392" s="658"/>
      <c r="WAK392" s="658"/>
      <c r="WAL392" s="658"/>
      <c r="WAM392" s="658"/>
      <c r="WAN392" s="658"/>
      <c r="WAO392" s="658"/>
      <c r="WAP392" s="658"/>
      <c r="WAQ392" s="658"/>
      <c r="WAR392" s="658"/>
      <c r="WAS392" s="658"/>
      <c r="WAT392" s="658"/>
      <c r="WAU392" s="658"/>
      <c r="WAV392" s="658"/>
      <c r="WAW392" s="658"/>
      <c r="WAX392" s="658"/>
      <c r="WAY392" s="658"/>
      <c r="WAZ392" s="658"/>
      <c r="WBA392" s="658"/>
      <c r="WBB392" s="658"/>
      <c r="WBC392" s="658"/>
      <c r="WBD392" s="658"/>
      <c r="WBE392" s="658"/>
      <c r="WBF392" s="658"/>
      <c r="WBG392" s="658"/>
      <c r="WBH392" s="658"/>
      <c r="WBI392" s="658"/>
      <c r="WBJ392" s="658"/>
      <c r="WBK392" s="658"/>
      <c r="WBL392" s="658"/>
      <c r="WBM392" s="658"/>
      <c r="WBN392" s="658"/>
      <c r="WBO392" s="658"/>
      <c r="WBP392" s="658"/>
      <c r="WBQ392" s="658"/>
      <c r="WBR392" s="658"/>
      <c r="WBS392" s="658"/>
      <c r="WBT392" s="658"/>
      <c r="WBU392" s="658"/>
      <c r="WBV392" s="658"/>
      <c r="WBW392" s="658"/>
      <c r="WBX392" s="658"/>
      <c r="WBY392" s="658"/>
      <c r="WBZ392" s="658"/>
      <c r="WCA392" s="658"/>
      <c r="WCB392" s="658"/>
      <c r="WCC392" s="658"/>
      <c r="WCD392" s="658"/>
      <c r="WCE392" s="658"/>
      <c r="WCF392" s="658"/>
      <c r="WCG392" s="658"/>
      <c r="WCH392" s="658"/>
      <c r="WCI392" s="658"/>
      <c r="WCJ392" s="658"/>
      <c r="WCK392" s="658"/>
      <c r="WCL392" s="658"/>
      <c r="WCM392" s="658"/>
      <c r="WCN392" s="658"/>
      <c r="WCO392" s="658"/>
      <c r="WCP392" s="658"/>
      <c r="WCQ392" s="658"/>
      <c r="WCR392" s="658"/>
      <c r="WCS392" s="658"/>
      <c r="WCT392" s="658"/>
      <c r="WCU392" s="658"/>
      <c r="WCV392" s="658"/>
      <c r="WCW392" s="658"/>
      <c r="WCX392" s="658"/>
      <c r="WCY392" s="658"/>
      <c r="WCZ392" s="658"/>
      <c r="WDA392" s="658"/>
      <c r="WDB392" s="658"/>
      <c r="WDC392" s="658"/>
      <c r="WDD392" s="658"/>
      <c r="WDE392" s="658"/>
      <c r="WDF392" s="658"/>
      <c r="WDG392" s="658"/>
      <c r="WDH392" s="658"/>
      <c r="WDI392" s="658"/>
      <c r="WDJ392" s="658"/>
      <c r="WDK392" s="658"/>
      <c r="WDL392" s="658"/>
      <c r="WDM392" s="658"/>
      <c r="WDN392" s="658"/>
      <c r="WDO392" s="658"/>
      <c r="WDP392" s="658"/>
      <c r="WDQ392" s="658"/>
      <c r="WDR392" s="658"/>
      <c r="WDS392" s="658"/>
      <c r="WDT392" s="658"/>
      <c r="WDU392" s="658"/>
      <c r="WDV392" s="658"/>
      <c r="WDW392" s="658"/>
      <c r="WDX392" s="658"/>
      <c r="WDY392" s="658"/>
      <c r="WDZ392" s="658"/>
      <c r="WEA392" s="658"/>
      <c r="WEB392" s="658"/>
      <c r="WEC392" s="658"/>
      <c r="WED392" s="658"/>
      <c r="WEE392" s="658"/>
      <c r="WEF392" s="658"/>
      <c r="WEG392" s="658"/>
      <c r="WEH392" s="658"/>
      <c r="WEI392" s="658"/>
      <c r="WEJ392" s="658"/>
      <c r="WEK392" s="658"/>
      <c r="WEL392" s="658"/>
      <c r="WEM392" s="658"/>
      <c r="WEN392" s="658"/>
      <c r="WEO392" s="658"/>
      <c r="WEP392" s="658"/>
      <c r="WEQ392" s="658"/>
      <c r="WER392" s="658"/>
      <c r="WES392" s="658"/>
      <c r="WET392" s="658"/>
      <c r="WEU392" s="658"/>
      <c r="WEV392" s="658"/>
      <c r="WEW392" s="658"/>
      <c r="WEX392" s="658"/>
      <c r="WEY392" s="658"/>
      <c r="WEZ392" s="658"/>
      <c r="WFA392" s="658"/>
      <c r="WFB392" s="658"/>
      <c r="WFC392" s="658"/>
      <c r="WFD392" s="658"/>
      <c r="WFE392" s="658"/>
      <c r="WFF392" s="658"/>
      <c r="WFG392" s="658"/>
      <c r="WFH392" s="658"/>
      <c r="WFI392" s="658"/>
      <c r="WFJ392" s="658"/>
      <c r="WFK392" s="658"/>
      <c r="WFL392" s="658"/>
      <c r="WFM392" s="658"/>
      <c r="WFN392" s="658"/>
      <c r="WFO392" s="658"/>
      <c r="WFP392" s="658"/>
      <c r="WFQ392" s="658"/>
      <c r="WFR392" s="658"/>
      <c r="WFS392" s="658"/>
      <c r="WFT392" s="658"/>
      <c r="WFU392" s="658"/>
      <c r="WFV392" s="658"/>
      <c r="WFW392" s="658"/>
      <c r="WFX392" s="658"/>
      <c r="WFY392" s="658"/>
      <c r="WFZ392" s="658"/>
      <c r="WGA392" s="658"/>
      <c r="WGB392" s="658"/>
      <c r="WGC392" s="658"/>
      <c r="WGD392" s="658"/>
      <c r="WGE392" s="658"/>
      <c r="WGF392" s="658"/>
      <c r="WGG392" s="658"/>
      <c r="WGH392" s="658"/>
      <c r="WGI392" s="658"/>
      <c r="WGJ392" s="658"/>
      <c r="WGK392" s="658"/>
      <c r="WGL392" s="658"/>
      <c r="WGM392" s="658"/>
      <c r="WGN392" s="658"/>
      <c r="WGO392" s="658"/>
      <c r="WGP392" s="658"/>
      <c r="WGQ392" s="658"/>
      <c r="WGR392" s="658"/>
      <c r="WGS392" s="658"/>
      <c r="WGT392" s="658"/>
      <c r="WGU392" s="658"/>
      <c r="WGV392" s="658"/>
      <c r="WGW392" s="658"/>
      <c r="WGX392" s="658"/>
      <c r="WGY392" s="658"/>
      <c r="WGZ392" s="658"/>
      <c r="WHA392" s="658"/>
      <c r="WHB392" s="658"/>
      <c r="WHC392" s="658"/>
      <c r="WHD392" s="658"/>
      <c r="WHE392" s="658"/>
      <c r="WHF392" s="658"/>
      <c r="WHG392" s="658"/>
      <c r="WHH392" s="658"/>
      <c r="WHI392" s="658"/>
      <c r="WHJ392" s="658"/>
      <c r="WHK392" s="658"/>
      <c r="WHL392" s="658"/>
      <c r="WHM392" s="658"/>
      <c r="WHN392" s="658"/>
      <c r="WHO392" s="658"/>
      <c r="WHP392" s="658"/>
      <c r="WHQ392" s="658"/>
      <c r="WHR392" s="658"/>
      <c r="WHS392" s="658"/>
      <c r="WHT392" s="658"/>
      <c r="WHU392" s="658"/>
      <c r="WHV392" s="658"/>
      <c r="WHW392" s="658"/>
      <c r="WHX392" s="658"/>
      <c r="WHY392" s="658"/>
      <c r="WHZ392" s="658"/>
      <c r="WIA392" s="658"/>
      <c r="WIB392" s="658"/>
      <c r="WIC392" s="658"/>
      <c r="WID392" s="658"/>
      <c r="WIE392" s="658"/>
      <c r="WIF392" s="658"/>
      <c r="WIG392" s="658"/>
      <c r="WIH392" s="658"/>
      <c r="WII392" s="658"/>
      <c r="WIJ392" s="658"/>
      <c r="WIK392" s="658"/>
      <c r="WIL392" s="658"/>
      <c r="WIM392" s="658"/>
      <c r="WIN392" s="658"/>
      <c r="WIO392" s="658"/>
      <c r="WIP392" s="658"/>
      <c r="WIQ392" s="658"/>
      <c r="WIR392" s="658"/>
      <c r="WIS392" s="658"/>
      <c r="WIT392" s="658"/>
      <c r="WIU392" s="658"/>
      <c r="WIV392" s="658"/>
      <c r="WIW392" s="658"/>
      <c r="WIX392" s="658"/>
      <c r="WIY392" s="658"/>
      <c r="WIZ392" s="658"/>
      <c r="WJA392" s="658"/>
      <c r="WJB392" s="658"/>
      <c r="WJC392" s="658"/>
      <c r="WJD392" s="658"/>
      <c r="WJE392" s="658"/>
      <c r="WJF392" s="658"/>
      <c r="WJG392" s="658"/>
      <c r="WJH392" s="658"/>
      <c r="WJI392" s="658"/>
      <c r="WJJ392" s="658"/>
      <c r="WJK392" s="658"/>
      <c r="WJL392" s="658"/>
      <c r="WJM392" s="658"/>
      <c r="WJN392" s="658"/>
      <c r="WJO392" s="658"/>
      <c r="WJP392" s="658"/>
      <c r="WJQ392" s="658"/>
      <c r="WJR392" s="658"/>
      <c r="WJS392" s="658"/>
      <c r="WJT392" s="658"/>
      <c r="WJU392" s="658"/>
      <c r="WJV392" s="658"/>
      <c r="WJW392" s="658"/>
      <c r="WJX392" s="658"/>
      <c r="WJY392" s="658"/>
      <c r="WJZ392" s="658"/>
      <c r="WKA392" s="658"/>
      <c r="WKB392" s="658"/>
      <c r="WKC392" s="658"/>
      <c r="WKD392" s="658"/>
      <c r="WKE392" s="658"/>
      <c r="WKF392" s="658"/>
      <c r="WKG392" s="658"/>
      <c r="WKH392" s="658"/>
      <c r="WKI392" s="658"/>
      <c r="WKJ392" s="658"/>
      <c r="WKK392" s="658"/>
      <c r="WKL392" s="658"/>
      <c r="WKM392" s="658"/>
      <c r="WKN392" s="658"/>
      <c r="WKO392" s="658"/>
      <c r="WKP392" s="658"/>
      <c r="WKQ392" s="658"/>
      <c r="WKR392" s="658"/>
      <c r="WKS392" s="658"/>
      <c r="WKT392" s="658"/>
      <c r="WKU392" s="658"/>
      <c r="WKV392" s="658"/>
      <c r="WKW392" s="658"/>
      <c r="WKX392" s="658"/>
      <c r="WKY392" s="658"/>
      <c r="WKZ392" s="658"/>
      <c r="WLA392" s="658"/>
      <c r="WLB392" s="658"/>
      <c r="WLC392" s="658"/>
      <c r="WLD392" s="658"/>
      <c r="WLE392" s="658"/>
      <c r="WLF392" s="658"/>
      <c r="WLG392" s="658"/>
      <c r="WLH392" s="658"/>
      <c r="WLI392" s="658"/>
      <c r="WLJ392" s="658"/>
      <c r="WLK392" s="658"/>
      <c r="WLL392" s="658"/>
      <c r="WLM392" s="658"/>
      <c r="WLN392" s="658"/>
      <c r="WLO392" s="658"/>
      <c r="WLP392" s="658"/>
      <c r="WLQ392" s="658"/>
      <c r="WLR392" s="658"/>
      <c r="WLS392" s="658"/>
      <c r="WLT392" s="658"/>
      <c r="WLU392" s="658"/>
      <c r="WLV392" s="658"/>
      <c r="WLW392" s="658"/>
      <c r="WLX392" s="658"/>
      <c r="WLY392" s="658"/>
      <c r="WLZ392" s="658"/>
      <c r="WMA392" s="658"/>
      <c r="WMB392" s="658"/>
      <c r="WMC392" s="658"/>
      <c r="WMD392" s="658"/>
      <c r="WME392" s="658"/>
      <c r="WMF392" s="658"/>
      <c r="WMG392" s="658"/>
      <c r="WMH392" s="658"/>
      <c r="WMI392" s="658"/>
      <c r="WMJ392" s="658"/>
      <c r="WMK392" s="658"/>
      <c r="WML392" s="658"/>
      <c r="WMM392" s="658"/>
      <c r="WMN392" s="658"/>
      <c r="WMO392" s="658"/>
      <c r="WMP392" s="658"/>
      <c r="WMQ392" s="658"/>
      <c r="WMR392" s="658"/>
      <c r="WMS392" s="658"/>
      <c r="WMT392" s="658"/>
      <c r="WMU392" s="658"/>
      <c r="WMV392" s="658"/>
      <c r="WMW392" s="658"/>
      <c r="WMX392" s="658"/>
      <c r="WMY392" s="658"/>
      <c r="WMZ392" s="658"/>
      <c r="WNA392" s="658"/>
      <c r="WNB392" s="658"/>
      <c r="WNC392" s="658"/>
      <c r="WND392" s="658"/>
      <c r="WNE392" s="658"/>
      <c r="WNF392" s="658"/>
      <c r="WNG392" s="658"/>
      <c r="WNH392" s="658"/>
      <c r="WNI392" s="658"/>
      <c r="WNJ392" s="658"/>
      <c r="WNK392" s="658"/>
      <c r="WNL392" s="658"/>
      <c r="WNM392" s="658"/>
      <c r="WNN392" s="658"/>
      <c r="WNO392" s="658"/>
      <c r="WNP392" s="658"/>
      <c r="WNQ392" s="658"/>
      <c r="WNR392" s="658"/>
      <c r="WNS392" s="658"/>
      <c r="WNT392" s="658"/>
      <c r="WNU392" s="658"/>
      <c r="WNV392" s="658"/>
      <c r="WNW392" s="658"/>
      <c r="WNX392" s="658"/>
      <c r="WNY392" s="658"/>
      <c r="WNZ392" s="658"/>
      <c r="WOA392" s="658"/>
      <c r="WOB392" s="658"/>
      <c r="WOC392" s="658"/>
      <c r="WOD392" s="658"/>
      <c r="WOE392" s="658"/>
      <c r="WOF392" s="658"/>
      <c r="WOG392" s="658"/>
      <c r="WOH392" s="658"/>
      <c r="WOI392" s="658"/>
      <c r="WOJ392" s="658"/>
      <c r="WOK392" s="658"/>
      <c r="WOL392" s="658"/>
      <c r="WOM392" s="658"/>
      <c r="WON392" s="658"/>
      <c r="WOO392" s="658"/>
      <c r="WOP392" s="658"/>
      <c r="WOQ392" s="658"/>
      <c r="WOR392" s="658"/>
      <c r="WOS392" s="658"/>
      <c r="WOT392" s="658"/>
      <c r="WOU392" s="658"/>
      <c r="WOV392" s="658"/>
      <c r="WOW392" s="658"/>
      <c r="WOX392" s="658"/>
      <c r="WOY392" s="658"/>
      <c r="WOZ392" s="658"/>
      <c r="WPA392" s="658"/>
      <c r="WPB392" s="658"/>
      <c r="WPC392" s="658"/>
      <c r="WPD392" s="658"/>
      <c r="WPE392" s="658"/>
      <c r="WPF392" s="658"/>
      <c r="WPG392" s="658"/>
      <c r="WPH392" s="658"/>
      <c r="WPI392" s="658"/>
      <c r="WPJ392" s="658"/>
      <c r="WPK392" s="658"/>
      <c r="WPL392" s="658"/>
      <c r="WPM392" s="658"/>
      <c r="WPN392" s="658"/>
      <c r="WPO392" s="658"/>
      <c r="WPP392" s="658"/>
      <c r="WPQ392" s="658"/>
      <c r="WPR392" s="658"/>
      <c r="WPS392" s="658"/>
      <c r="WPT392" s="658"/>
      <c r="WPU392" s="658"/>
      <c r="WPV392" s="658"/>
      <c r="WPW392" s="658"/>
      <c r="WPX392" s="658"/>
      <c r="WPY392" s="658"/>
      <c r="WPZ392" s="658"/>
      <c r="WQA392" s="658"/>
      <c r="WQB392" s="658"/>
      <c r="WQC392" s="658"/>
      <c r="WQD392" s="658"/>
      <c r="WQE392" s="658"/>
      <c r="WQF392" s="658"/>
      <c r="WQG392" s="658"/>
      <c r="WQH392" s="658"/>
      <c r="WQI392" s="658"/>
      <c r="WQJ392" s="658"/>
      <c r="WQK392" s="658"/>
      <c r="WQL392" s="658"/>
      <c r="WQM392" s="658"/>
      <c r="WQN392" s="658"/>
      <c r="WQO392" s="658"/>
      <c r="WQP392" s="658"/>
      <c r="WQQ392" s="658"/>
      <c r="WQR392" s="658"/>
      <c r="WQS392" s="658"/>
      <c r="WQT392" s="658"/>
      <c r="WQU392" s="658"/>
      <c r="WQV392" s="658"/>
      <c r="WQW392" s="658"/>
      <c r="WQX392" s="658"/>
      <c r="WQY392" s="658"/>
      <c r="WQZ392" s="658"/>
      <c r="WRA392" s="658"/>
      <c r="WRB392" s="658"/>
      <c r="WRC392" s="658"/>
      <c r="WRD392" s="658"/>
      <c r="WRE392" s="658"/>
      <c r="WRF392" s="658"/>
      <c r="WRG392" s="658"/>
      <c r="WRH392" s="658"/>
      <c r="WRI392" s="658"/>
      <c r="WRJ392" s="658"/>
      <c r="WRK392" s="658"/>
      <c r="WRL392" s="658"/>
      <c r="WRM392" s="658"/>
      <c r="WRN392" s="658"/>
      <c r="WRO392" s="658"/>
      <c r="WRP392" s="658"/>
      <c r="WRQ392" s="658"/>
      <c r="WRR392" s="658"/>
      <c r="WRS392" s="658"/>
      <c r="WRT392" s="658"/>
      <c r="WRU392" s="658"/>
      <c r="WRV392" s="658"/>
      <c r="WRW392" s="658"/>
      <c r="WRX392" s="658"/>
      <c r="WRY392" s="658"/>
      <c r="WRZ392" s="658"/>
      <c r="WSA392" s="658"/>
      <c r="WSB392" s="658"/>
      <c r="WSC392" s="658"/>
      <c r="WSD392" s="658"/>
      <c r="WSE392" s="658"/>
      <c r="WSF392" s="658"/>
      <c r="WSG392" s="658"/>
      <c r="WSH392" s="658"/>
      <c r="WSI392" s="658"/>
      <c r="WSJ392" s="658"/>
      <c r="WSK392" s="658"/>
      <c r="WSL392" s="658"/>
      <c r="WSM392" s="658"/>
      <c r="WSN392" s="658"/>
      <c r="WSO392" s="658"/>
      <c r="WSP392" s="658"/>
      <c r="WSQ392" s="658"/>
      <c r="WSR392" s="658"/>
      <c r="WSS392" s="658"/>
      <c r="WST392" s="658"/>
      <c r="WSU392" s="658"/>
      <c r="WSV392" s="658"/>
      <c r="WSW392" s="658"/>
      <c r="WSX392" s="658"/>
      <c r="WSY392" s="658"/>
      <c r="WSZ392" s="658"/>
      <c r="WTA392" s="658"/>
      <c r="WTB392" s="658"/>
      <c r="WTC392" s="658"/>
      <c r="WTD392" s="658"/>
      <c r="WTE392" s="658"/>
      <c r="WTF392" s="658"/>
      <c r="WTG392" s="658"/>
      <c r="WTH392" s="658"/>
      <c r="WTI392" s="658"/>
      <c r="WTJ392" s="658"/>
      <c r="WTK392" s="658"/>
      <c r="WTL392" s="658"/>
      <c r="WTM392" s="658"/>
      <c r="WTN392" s="658"/>
      <c r="WTO392" s="658"/>
      <c r="WTP392" s="658"/>
      <c r="WTQ392" s="658"/>
      <c r="WTR392" s="658"/>
      <c r="WTS392" s="658"/>
      <c r="WTT392" s="658"/>
      <c r="WTU392" s="658"/>
      <c r="WTV392" s="658"/>
      <c r="WTW392" s="658"/>
      <c r="WTX392" s="658"/>
      <c r="WTY392" s="658"/>
      <c r="WTZ392" s="658"/>
      <c r="WUA392" s="658"/>
      <c r="WUB392" s="658"/>
      <c r="WUC392" s="658"/>
      <c r="WUD392" s="658"/>
      <c r="WUE392" s="658"/>
      <c r="WUF392" s="658"/>
      <c r="WUG392" s="658"/>
      <c r="WUH392" s="658"/>
      <c r="WUI392" s="658"/>
      <c r="WUJ392" s="658"/>
      <c r="WUK392" s="658"/>
      <c r="WUL392" s="658"/>
      <c r="WUM392" s="658"/>
      <c r="WUN392" s="658"/>
      <c r="WUO392" s="658"/>
      <c r="WUP392" s="658"/>
      <c r="WUQ392" s="658"/>
      <c r="WUR392" s="658"/>
      <c r="WUS392" s="658"/>
      <c r="WUT392" s="658"/>
      <c r="WUU392" s="658"/>
      <c r="WUV392" s="658"/>
      <c r="WUW392" s="658"/>
      <c r="WUX392" s="658"/>
      <c r="WUY392" s="658"/>
      <c r="WUZ392" s="658"/>
      <c r="WVA392" s="658"/>
      <c r="WVB392" s="658"/>
      <c r="WVC392" s="658"/>
      <c r="WVD392" s="658"/>
      <c r="WVE392" s="658"/>
      <c r="WVF392" s="658"/>
      <c r="WVG392" s="658"/>
      <c r="WVH392" s="658"/>
      <c r="WVI392" s="658"/>
      <c r="WVJ392" s="658"/>
      <c r="WVK392" s="658"/>
      <c r="WVL392" s="658"/>
      <c r="WVM392" s="658"/>
      <c r="WVN392" s="658"/>
      <c r="WVO392" s="658"/>
      <c r="WVP392" s="658"/>
      <c r="WVQ392" s="658"/>
      <c r="WVR392" s="658"/>
      <c r="WVS392" s="658"/>
      <c r="WVT392" s="658"/>
      <c r="WVU392" s="658"/>
      <c r="WVV392" s="658"/>
      <c r="WVW392" s="658"/>
      <c r="WVX392" s="658"/>
      <c r="WVY392" s="658"/>
      <c r="WVZ392" s="658"/>
      <c r="WWA392" s="658"/>
      <c r="WWB392" s="658"/>
      <c r="WWC392" s="658"/>
      <c r="WWD392" s="658"/>
      <c r="WWE392" s="658"/>
      <c r="WWF392" s="658"/>
      <c r="WWG392" s="658"/>
      <c r="WWH392" s="658"/>
      <c r="WWI392" s="658"/>
      <c r="WWJ392" s="658"/>
      <c r="WWK392" s="658"/>
      <c r="WWL392" s="658"/>
      <c r="WWM392" s="658"/>
      <c r="WWN392" s="658"/>
      <c r="WWO392" s="658"/>
      <c r="WWP392" s="658"/>
      <c r="WWQ392" s="658"/>
      <c r="WWR392" s="658"/>
      <c r="WWS392" s="658"/>
      <c r="WWT392" s="658"/>
      <c r="WWU392" s="658"/>
      <c r="WWV392" s="658"/>
      <c r="WWW392" s="658"/>
      <c r="WWX392" s="658"/>
      <c r="WWY392" s="658"/>
      <c r="WWZ392" s="658"/>
      <c r="WXA392" s="658"/>
      <c r="WXB392" s="658"/>
      <c r="WXC392" s="658"/>
      <c r="WXD392" s="658"/>
      <c r="WXE392" s="658"/>
      <c r="WXF392" s="658"/>
      <c r="WXG392" s="658"/>
      <c r="WXH392" s="658"/>
      <c r="WXI392" s="658"/>
      <c r="WXJ392" s="658"/>
      <c r="WXK392" s="658"/>
      <c r="WXL392" s="658"/>
      <c r="WXM392" s="658"/>
      <c r="WXN392" s="658"/>
      <c r="WXO392" s="658"/>
      <c r="WXP392" s="658"/>
      <c r="WXQ392" s="658"/>
      <c r="WXR392" s="658"/>
      <c r="WXS392" s="658"/>
      <c r="WXT392" s="658"/>
      <c r="WXU392" s="658"/>
      <c r="WXV392" s="658"/>
      <c r="WXW392" s="658"/>
      <c r="WXX392" s="658"/>
      <c r="WXY392" s="658"/>
      <c r="WXZ392" s="658"/>
      <c r="WYA392" s="658"/>
      <c r="WYB392" s="658"/>
      <c r="WYC392" s="658"/>
      <c r="WYD392" s="658"/>
      <c r="WYE392" s="658"/>
      <c r="WYF392" s="658"/>
      <c r="WYG392" s="658"/>
      <c r="WYH392" s="658"/>
      <c r="WYI392" s="658"/>
      <c r="WYJ392" s="658"/>
      <c r="WYK392" s="658"/>
      <c r="WYL392" s="658"/>
      <c r="WYM392" s="658"/>
      <c r="WYN392" s="658"/>
      <c r="WYO392" s="658"/>
      <c r="WYP392" s="658"/>
      <c r="WYQ392" s="658"/>
      <c r="WYR392" s="658"/>
      <c r="WYS392" s="658"/>
      <c r="WYT392" s="658"/>
      <c r="WYU392" s="658"/>
      <c r="WYV392" s="658"/>
      <c r="WYW392" s="658"/>
      <c r="WYX392" s="658"/>
      <c r="WYY392" s="658"/>
      <c r="WYZ392" s="658"/>
      <c r="WZA392" s="658"/>
      <c r="WZB392" s="658"/>
      <c r="WZC392" s="658"/>
      <c r="WZD392" s="658"/>
      <c r="WZE392" s="658"/>
      <c r="WZF392" s="658"/>
      <c r="WZG392" s="658"/>
      <c r="WZH392" s="658"/>
      <c r="WZI392" s="658"/>
      <c r="WZJ392" s="658"/>
      <c r="WZK392" s="658"/>
      <c r="WZL392" s="658"/>
      <c r="WZM392" s="658"/>
      <c r="WZN392" s="658"/>
      <c r="WZO392" s="658"/>
      <c r="WZP392" s="658"/>
      <c r="WZQ392" s="658"/>
      <c r="WZR392" s="658"/>
      <c r="WZS392" s="658"/>
      <c r="WZT392" s="658"/>
      <c r="WZU392" s="658"/>
      <c r="WZV392" s="658"/>
      <c r="WZW392" s="658"/>
      <c r="WZX392" s="658"/>
      <c r="WZY392" s="658"/>
      <c r="WZZ392" s="658"/>
      <c r="XAA392" s="658"/>
      <c r="XAB392" s="658"/>
      <c r="XAC392" s="658"/>
      <c r="XAD392" s="658"/>
      <c r="XAE392" s="658"/>
      <c r="XAF392" s="658"/>
      <c r="XAG392" s="658"/>
      <c r="XAH392" s="658"/>
      <c r="XAI392" s="658"/>
      <c r="XAJ392" s="658"/>
      <c r="XAK392" s="658"/>
      <c r="XAL392" s="658"/>
      <c r="XAM392" s="658"/>
      <c r="XAN392" s="658"/>
      <c r="XAO392" s="658"/>
      <c r="XAP392" s="658"/>
      <c r="XAQ392" s="658"/>
      <c r="XAR392" s="658"/>
      <c r="XAS392" s="658"/>
      <c r="XAT392" s="658"/>
      <c r="XAU392" s="658"/>
      <c r="XAV392" s="658"/>
      <c r="XAW392" s="658"/>
      <c r="XAX392" s="658"/>
      <c r="XAY392" s="658"/>
      <c r="XAZ392" s="658"/>
      <c r="XBA392" s="658"/>
      <c r="XBB392" s="658"/>
      <c r="XBC392" s="658"/>
      <c r="XBD392" s="658"/>
      <c r="XBE392" s="658"/>
      <c r="XBF392" s="658"/>
      <c r="XBG392" s="658"/>
      <c r="XBH392" s="658"/>
      <c r="XBI392" s="658"/>
      <c r="XBJ392" s="658"/>
      <c r="XBK392" s="658"/>
      <c r="XBL392" s="658"/>
      <c r="XBM392" s="658"/>
      <c r="XBN392" s="658"/>
      <c r="XBO392" s="658"/>
      <c r="XBP392" s="658"/>
      <c r="XBQ392" s="658"/>
      <c r="XBR392" s="658"/>
      <c r="XBS392" s="658"/>
      <c r="XBT392" s="658"/>
      <c r="XBU392" s="658"/>
      <c r="XBV392" s="658"/>
      <c r="XBW392" s="658"/>
      <c r="XBX392" s="658"/>
      <c r="XBY392" s="658"/>
      <c r="XBZ392" s="658"/>
      <c r="XCA392" s="658"/>
      <c r="XCB392" s="658"/>
      <c r="XCC392" s="658"/>
      <c r="XCD392" s="658"/>
      <c r="XCE392" s="658"/>
      <c r="XCF392" s="658"/>
      <c r="XCG392" s="658"/>
      <c r="XCH392" s="658"/>
      <c r="XCI392" s="658"/>
      <c r="XCJ392" s="658"/>
      <c r="XCK392" s="658"/>
      <c r="XCL392" s="658"/>
      <c r="XCM392" s="658"/>
      <c r="XCN392" s="658"/>
      <c r="XCO392" s="658"/>
      <c r="XCP392" s="658"/>
      <c r="XCQ392" s="658"/>
      <c r="XCR392" s="658"/>
      <c r="XCS392" s="658"/>
      <c r="XCT392" s="658"/>
      <c r="XCU392" s="658"/>
      <c r="XCV392" s="658"/>
      <c r="XCW392" s="658"/>
      <c r="XCX392" s="658"/>
      <c r="XCY392" s="658"/>
      <c r="XCZ392" s="658"/>
      <c r="XDA392" s="658"/>
      <c r="XDB392" s="658"/>
      <c r="XDC392" s="658"/>
      <c r="XDD392" s="658"/>
      <c r="XDE392" s="658"/>
      <c r="XDF392" s="658"/>
      <c r="XDG392" s="658"/>
      <c r="XDH392" s="658"/>
      <c r="XDI392" s="658"/>
      <c r="XDJ392" s="658"/>
      <c r="XDK392" s="658"/>
      <c r="XDL392" s="658"/>
      <c r="XDM392" s="658"/>
      <c r="XDN392" s="658"/>
      <c r="XDO392" s="658"/>
      <c r="XDP392" s="658"/>
      <c r="XDQ392" s="658"/>
      <c r="XDR392" s="658"/>
      <c r="XDS392" s="658"/>
      <c r="XDT392" s="658"/>
      <c r="XDU392" s="658"/>
      <c r="XDV392" s="658"/>
      <c r="XDW392" s="658"/>
      <c r="XDX392" s="658"/>
      <c r="XDY392" s="658"/>
      <c r="XDZ392" s="658"/>
      <c r="XEA392" s="658"/>
      <c r="XEB392" s="658"/>
      <c r="XEC392" s="658"/>
      <c r="XED392" s="658"/>
      <c r="XEE392" s="658"/>
      <c r="XEF392" s="658"/>
      <c r="XEG392" s="658"/>
      <c r="XEH392" s="658"/>
      <c r="XEI392" s="658"/>
      <c r="XEJ392" s="658"/>
      <c r="XEK392" s="658"/>
      <c r="XEL392" s="658"/>
      <c r="XEM392" s="658"/>
      <c r="XEN392" s="658"/>
      <c r="XEO392" s="658"/>
      <c r="XEP392" s="658"/>
      <c r="XEQ392" s="658"/>
      <c r="XER392" s="658"/>
      <c r="XES392" s="658"/>
      <c r="XET392" s="658"/>
      <c r="XEU392" s="658"/>
      <c r="XEV392" s="658"/>
      <c r="XEW392" s="658"/>
      <c r="XEX392" s="658"/>
      <c r="XEY392" s="658"/>
      <c r="XEZ392" s="658"/>
      <c r="XFA392" s="658"/>
      <c r="XFB392" s="658"/>
      <c r="XFC392" s="658"/>
      <c r="XFD392" s="658"/>
    </row>
    <row r="393" spans="1:16384" s="229" customFormat="1">
      <c r="A393" s="242" t="s">
        <v>1612</v>
      </c>
      <c r="B393" s="242" t="s">
        <v>1613</v>
      </c>
      <c r="C393" s="242" t="s">
        <v>21</v>
      </c>
      <c r="D393" s="244" t="s">
        <v>1757</v>
      </c>
      <c r="E393" s="258">
        <v>100375</v>
      </c>
      <c r="F393" s="245">
        <v>25000</v>
      </c>
      <c r="G393" s="245">
        <f>E393-F393</f>
        <v>75375</v>
      </c>
      <c r="H393" s="242"/>
    </row>
    <row r="394" spans="1:16384" s="229" customFormat="1">
      <c r="A394" s="242" t="s">
        <v>1616</v>
      </c>
      <c r="B394" s="242" t="s">
        <v>1617</v>
      </c>
      <c r="C394" s="242" t="s">
        <v>21</v>
      </c>
      <c r="D394" s="244" t="s">
        <v>2489</v>
      </c>
      <c r="E394" s="258">
        <f>522660+4700+1000+4970+4950</f>
        <v>538280</v>
      </c>
      <c r="F394" s="245">
        <v>400000</v>
      </c>
      <c r="G394" s="245">
        <f>E394-F394</f>
        <v>138280</v>
      </c>
      <c r="H394" s="242"/>
    </row>
    <row r="395" spans="1:16384" s="229" customFormat="1">
      <c r="A395" s="242" t="s">
        <v>1674</v>
      </c>
      <c r="B395" s="242" t="s">
        <v>1675</v>
      </c>
      <c r="C395" s="242" t="s">
        <v>1391</v>
      </c>
      <c r="D395" s="244" t="s">
        <v>2488</v>
      </c>
      <c r="E395" s="258">
        <v>16200</v>
      </c>
      <c r="F395" s="245">
        <v>10000</v>
      </c>
      <c r="G395" s="245">
        <f>E395-F395</f>
        <v>6200</v>
      </c>
      <c r="H395" s="242"/>
    </row>
    <row r="396" spans="1:16384" s="229" customFormat="1">
      <c r="A396" s="242" t="s">
        <v>1679</v>
      </c>
      <c r="B396" s="242" t="s">
        <v>1680</v>
      </c>
      <c r="C396" s="242" t="s">
        <v>1391</v>
      </c>
      <c r="D396" s="244" t="s">
        <v>1681</v>
      </c>
      <c r="E396" s="258">
        <f>554068+10000</f>
        <v>564068</v>
      </c>
      <c r="F396" s="245">
        <v>370000</v>
      </c>
      <c r="G396" s="245">
        <f>E396-F396</f>
        <v>194068</v>
      </c>
      <c r="H396" s="242"/>
    </row>
    <row r="397" spans="1:16384" s="229" customFormat="1">
      <c r="A397" s="242" t="s">
        <v>1701</v>
      </c>
      <c r="B397" s="242" t="s">
        <v>1702</v>
      </c>
      <c r="C397" s="242" t="s">
        <v>1703</v>
      </c>
      <c r="D397" s="244" t="s">
        <v>1704</v>
      </c>
      <c r="E397" s="258">
        <v>17550</v>
      </c>
      <c r="F397" s="245"/>
      <c r="G397" s="245"/>
      <c r="H397" s="242"/>
    </row>
    <row r="398" spans="1:16384" s="229" customFormat="1">
      <c r="A398" s="242" t="s">
        <v>1705</v>
      </c>
      <c r="B398" s="242" t="s">
        <v>1585</v>
      </c>
      <c r="C398" s="242" t="s">
        <v>1703</v>
      </c>
      <c r="D398" s="244"/>
      <c r="E398" s="258">
        <v>315535</v>
      </c>
      <c r="F398" s="245"/>
      <c r="G398" s="245"/>
      <c r="H398" s="242"/>
    </row>
    <row r="399" spans="1:16384" s="229" customFormat="1">
      <c r="A399" s="242" t="s">
        <v>1709</v>
      </c>
      <c r="B399" s="242" t="s">
        <v>1710</v>
      </c>
      <c r="C399" s="242" t="s">
        <v>1703</v>
      </c>
      <c r="D399" s="244" t="s">
        <v>1711</v>
      </c>
      <c r="E399" s="258">
        <v>49450</v>
      </c>
      <c r="F399" s="245"/>
      <c r="G399" s="245"/>
      <c r="H399" s="242"/>
    </row>
    <row r="400" spans="1:16384" s="418" customFormat="1">
      <c r="A400" s="414" t="s">
        <v>207</v>
      </c>
      <c r="B400" s="414" t="s">
        <v>208</v>
      </c>
      <c r="C400" s="414" t="s">
        <v>209</v>
      </c>
      <c r="D400" s="415" t="s">
        <v>210</v>
      </c>
      <c r="E400" s="416">
        <v>13500</v>
      </c>
      <c r="F400" s="417"/>
      <c r="G400" s="417"/>
      <c r="H400" s="414"/>
    </row>
    <row r="401" spans="1:9" s="318" customFormat="1">
      <c r="A401" s="314" t="s">
        <v>1326</v>
      </c>
      <c r="B401" s="314" t="s">
        <v>1327</v>
      </c>
      <c r="C401" s="314" t="s">
        <v>209</v>
      </c>
      <c r="D401" s="315" t="s">
        <v>1328</v>
      </c>
      <c r="E401" s="316">
        <v>17520</v>
      </c>
      <c r="F401" s="317">
        <v>7120</v>
      </c>
      <c r="G401" s="317">
        <f>E401-F401</f>
        <v>10400</v>
      </c>
      <c r="H401" s="314"/>
    </row>
    <row r="402" spans="1:9" s="229" customFormat="1">
      <c r="A402" s="242" t="s">
        <v>1715</v>
      </c>
      <c r="B402" s="242" t="s">
        <v>1716</v>
      </c>
      <c r="C402" s="242" t="s">
        <v>1717</v>
      </c>
      <c r="D402" s="244" t="s">
        <v>1718</v>
      </c>
      <c r="E402" s="258">
        <v>53380</v>
      </c>
      <c r="F402" s="245">
        <v>30000</v>
      </c>
      <c r="G402" s="245">
        <f>E402-F402</f>
        <v>23380</v>
      </c>
      <c r="H402" s="468"/>
    </row>
    <row r="403" spans="1:9" s="343" customFormat="1">
      <c r="A403" s="339" t="s">
        <v>864</v>
      </c>
      <c r="B403" s="339" t="s">
        <v>865</v>
      </c>
      <c r="C403" s="339" t="s">
        <v>866</v>
      </c>
      <c r="D403" s="340" t="s">
        <v>1757</v>
      </c>
      <c r="E403" s="341">
        <v>600</v>
      </c>
      <c r="F403" s="342"/>
      <c r="G403" s="342"/>
      <c r="H403" s="437"/>
    </row>
    <row r="404" spans="1:9" s="232" customFormat="1">
      <c r="A404" s="251" t="s">
        <v>1554</v>
      </c>
      <c r="B404" s="251" t="s">
        <v>1555</v>
      </c>
      <c r="C404" s="251" t="s">
        <v>866</v>
      </c>
      <c r="D404" s="252" t="s">
        <v>1556</v>
      </c>
      <c r="E404" s="259">
        <v>65000</v>
      </c>
      <c r="F404" s="253">
        <v>61000</v>
      </c>
      <c r="G404" s="253">
        <f>E404-F404</f>
        <v>4000</v>
      </c>
      <c r="H404" s="255"/>
    </row>
    <row r="405" spans="1:9" s="328" customFormat="1">
      <c r="A405" s="324" t="s">
        <v>548</v>
      </c>
      <c r="B405" s="324" t="s">
        <v>549</v>
      </c>
      <c r="C405" s="324" t="s">
        <v>550</v>
      </c>
      <c r="D405" s="325" t="s">
        <v>551</v>
      </c>
      <c r="E405" s="326">
        <f>2000+18200</f>
        <v>20200</v>
      </c>
      <c r="F405" s="327">
        <v>10000</v>
      </c>
      <c r="G405" s="327">
        <f>E405-F405</f>
        <v>10200</v>
      </c>
      <c r="H405" s="349"/>
    </row>
    <row r="406" spans="1:9" s="333" customFormat="1">
      <c r="A406" s="329" t="s">
        <v>598</v>
      </c>
      <c r="B406" s="329" t="s">
        <v>599</v>
      </c>
      <c r="C406" s="329" t="s">
        <v>600</v>
      </c>
      <c r="D406" s="330" t="s">
        <v>601</v>
      </c>
      <c r="E406" s="331">
        <v>60000</v>
      </c>
      <c r="F406" s="332">
        <v>35000</v>
      </c>
      <c r="G406" s="332">
        <f>E406-F406</f>
        <v>25000</v>
      </c>
      <c r="H406" s="476"/>
    </row>
    <row r="407" spans="1:9" s="229" customFormat="1">
      <c r="A407" s="242" t="s">
        <v>630</v>
      </c>
      <c r="B407" s="242" t="s">
        <v>631</v>
      </c>
      <c r="C407" s="242" t="s">
        <v>550</v>
      </c>
      <c r="D407" s="244" t="s">
        <v>1757</v>
      </c>
      <c r="E407" s="258">
        <v>6550</v>
      </c>
      <c r="F407" s="245">
        <v>5000</v>
      </c>
      <c r="G407" s="245">
        <f>E407-F407</f>
        <v>1550</v>
      </c>
      <c r="H407" s="468"/>
    </row>
    <row r="408" spans="1:9" s="418" customFormat="1">
      <c r="A408" s="414" t="s">
        <v>916</v>
      </c>
      <c r="B408" s="414" t="s">
        <v>917</v>
      </c>
      <c r="C408" s="414" t="s">
        <v>550</v>
      </c>
      <c r="D408" s="415" t="s">
        <v>1757</v>
      </c>
      <c r="E408" s="416">
        <v>15600</v>
      </c>
      <c r="F408" s="417">
        <v>9500</v>
      </c>
      <c r="G408" s="417">
        <f>E408-F408</f>
        <v>6100</v>
      </c>
      <c r="H408" s="434"/>
    </row>
    <row r="409" spans="1:9" s="366" customFormat="1">
      <c r="A409" s="505" t="s">
        <v>1996</v>
      </c>
      <c r="B409" s="362" t="s">
        <v>1997</v>
      </c>
      <c r="C409" s="362" t="s">
        <v>416</v>
      </c>
      <c r="D409" s="363">
        <v>1744761339</v>
      </c>
      <c r="E409" s="364">
        <f>2495+900</f>
        <v>3395</v>
      </c>
      <c r="F409" s="365"/>
      <c r="G409" s="365"/>
      <c r="H409" s="506"/>
    </row>
    <row r="410" spans="1:9" s="328" customFormat="1">
      <c r="A410" s="324" t="s">
        <v>1913</v>
      </c>
      <c r="B410" s="324" t="s">
        <v>804</v>
      </c>
      <c r="C410" s="324" t="s">
        <v>1916</v>
      </c>
      <c r="D410" s="325">
        <v>1737587031</v>
      </c>
      <c r="E410" s="326">
        <f>11680+1600</f>
        <v>13280</v>
      </c>
      <c r="F410" s="327"/>
      <c r="G410" s="327"/>
      <c r="H410" s="349"/>
    </row>
    <row r="411" spans="1:9" s="348" customFormat="1">
      <c r="A411" s="344" t="s">
        <v>2009</v>
      </c>
      <c r="B411" s="344" t="s">
        <v>2010</v>
      </c>
      <c r="C411" s="344" t="s">
        <v>2011</v>
      </c>
      <c r="D411" s="345"/>
      <c r="E411" s="346">
        <f>7150+5300+1100</f>
        <v>13550</v>
      </c>
      <c r="F411" s="501">
        <f>7150+2300+4100</f>
        <v>13550</v>
      </c>
      <c r="G411" s="347">
        <f t="shared" ref="G411" si="16">E411-F411</f>
        <v>0</v>
      </c>
      <c r="H411" s="507"/>
      <c r="I411" s="508" t="s">
        <v>2051</v>
      </c>
    </row>
    <row r="412" spans="1:9" s="229" customFormat="1">
      <c r="A412" s="242" t="s">
        <v>2017</v>
      </c>
      <c r="B412" s="242" t="s">
        <v>625</v>
      </c>
      <c r="C412" s="242" t="s">
        <v>416</v>
      </c>
      <c r="D412" s="518">
        <v>1766459182</v>
      </c>
      <c r="E412" s="519">
        <f>6925+4050+1050+1250</f>
        <v>13275</v>
      </c>
      <c r="F412" s="245"/>
      <c r="G412" s="245"/>
      <c r="H412" s="468"/>
    </row>
    <row r="413" spans="1:9" s="333" customFormat="1">
      <c r="A413" s="329" t="s">
        <v>2033</v>
      </c>
      <c r="B413" s="329" t="s">
        <v>1022</v>
      </c>
      <c r="C413" s="329" t="s">
        <v>18</v>
      </c>
      <c r="D413" s="509">
        <v>1737475221</v>
      </c>
      <c r="E413" s="510">
        <f>4500+4750</f>
        <v>9250</v>
      </c>
      <c r="F413" s="332"/>
      <c r="G413" s="332"/>
      <c r="H413" s="476"/>
    </row>
    <row r="414" spans="1:9" s="229" customFormat="1">
      <c r="A414" s="268" t="s">
        <v>2051</v>
      </c>
      <c r="B414" s="242" t="s">
        <v>2052</v>
      </c>
      <c r="C414" s="242" t="s">
        <v>2053</v>
      </c>
      <c r="D414" s="518">
        <v>1713863947</v>
      </c>
      <c r="E414" s="519">
        <f>5400+500</f>
        <v>5900</v>
      </c>
      <c r="F414" s="245"/>
      <c r="G414" s="245"/>
      <c r="H414" s="468"/>
      <c r="I414" s="241"/>
    </row>
    <row r="415" spans="1:9" s="366" customFormat="1">
      <c r="A415" s="512" t="s">
        <v>2102</v>
      </c>
      <c r="B415" s="512" t="s">
        <v>2108</v>
      </c>
      <c r="C415" s="512" t="s">
        <v>174</v>
      </c>
      <c r="D415" s="514" t="s">
        <v>2109</v>
      </c>
      <c r="E415" s="364">
        <v>1060</v>
      </c>
      <c r="F415" s="513"/>
      <c r="G415" s="513"/>
      <c r="H415" s="506"/>
      <c r="I415" s="528"/>
    </row>
    <row r="416" spans="1:9" s="348" customFormat="1">
      <c r="A416" s="344" t="s">
        <v>2072</v>
      </c>
      <c r="B416" s="344" t="s">
        <v>2133</v>
      </c>
      <c r="C416" s="344" t="s">
        <v>174</v>
      </c>
      <c r="D416" s="345" t="s">
        <v>2134</v>
      </c>
      <c r="E416" s="346">
        <v>1000</v>
      </c>
      <c r="F416" s="346">
        <v>1000</v>
      </c>
      <c r="G416" s="347">
        <v>0</v>
      </c>
      <c r="H416" s="507"/>
      <c r="I416" s="525"/>
    </row>
    <row r="417" spans="1:16384" s="229" customFormat="1">
      <c r="A417" s="242" t="s">
        <v>2061</v>
      </c>
      <c r="B417" s="242" t="s">
        <v>2114</v>
      </c>
      <c r="C417" s="242" t="s">
        <v>18</v>
      </c>
      <c r="D417" s="244" t="s">
        <v>2175</v>
      </c>
      <c r="E417" s="258">
        <v>5150</v>
      </c>
      <c r="F417" s="245"/>
      <c r="G417" s="245"/>
      <c r="H417" s="468"/>
      <c r="I417" s="241"/>
    </row>
    <row r="418" spans="1:16384" s="274" customFormat="1">
      <c r="A418" s="270" t="s">
        <v>2076</v>
      </c>
      <c r="B418" s="270" t="s">
        <v>2142</v>
      </c>
      <c r="C418" s="270" t="s">
        <v>174</v>
      </c>
      <c r="D418" s="271" t="s">
        <v>2143</v>
      </c>
      <c r="E418" s="272">
        <v>23750</v>
      </c>
      <c r="F418" s="273"/>
      <c r="G418" s="273"/>
      <c r="H418" s="523"/>
      <c r="I418" s="524"/>
    </row>
    <row r="419" spans="1:16384" s="333" customFormat="1">
      <c r="A419" s="329" t="s">
        <v>2149</v>
      </c>
      <c r="B419" s="329" t="s">
        <v>2151</v>
      </c>
      <c r="C419" s="329" t="s">
        <v>174</v>
      </c>
      <c r="D419" s="330">
        <v>1735120014</v>
      </c>
      <c r="E419" s="331">
        <f>4300+5500+5600</f>
        <v>15400</v>
      </c>
      <c r="F419" s="332">
        <f>3000+1500</f>
        <v>4500</v>
      </c>
      <c r="G419" s="332">
        <f>E419-F419</f>
        <v>10900</v>
      </c>
      <c r="H419" s="476"/>
      <c r="I419" s="529"/>
    </row>
    <row r="420" spans="1:16384" s="449" customFormat="1">
      <c r="A420" s="444" t="s">
        <v>2201</v>
      </c>
      <c r="B420" s="547" t="s">
        <v>2215</v>
      </c>
      <c r="C420" s="548" t="s">
        <v>1391</v>
      </c>
      <c r="D420" s="549">
        <v>1740476297</v>
      </c>
      <c r="E420" s="550">
        <f>1640+1300+1000</f>
        <v>3940</v>
      </c>
      <c r="F420" s="548"/>
      <c r="G420" s="548"/>
      <c r="H420" s="548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51"/>
      <c r="AB420" s="551"/>
      <c r="AC420" s="551"/>
      <c r="AD420" s="551"/>
      <c r="AE420" s="551"/>
      <c r="AF420" s="551"/>
      <c r="AG420" s="551"/>
      <c r="AH420" s="551"/>
      <c r="AI420" s="551"/>
      <c r="AJ420" s="551"/>
      <c r="AK420" s="551"/>
      <c r="AL420" s="551"/>
      <c r="AM420" s="551"/>
      <c r="AN420" s="551"/>
      <c r="AO420" s="551"/>
      <c r="AP420" s="551"/>
      <c r="AQ420" s="551"/>
      <c r="AR420" s="551"/>
      <c r="AS420" s="551"/>
      <c r="AT420" s="551"/>
      <c r="AU420" s="551"/>
      <c r="AV420" s="551"/>
      <c r="AW420" s="551"/>
      <c r="AX420" s="551"/>
      <c r="AY420" s="551"/>
      <c r="AZ420" s="551"/>
      <c r="BA420" s="551"/>
      <c r="BB420" s="551"/>
      <c r="BC420" s="551"/>
      <c r="BD420" s="551"/>
      <c r="BE420" s="551"/>
      <c r="BF420" s="551"/>
      <c r="BG420" s="551"/>
      <c r="BH420" s="551"/>
      <c r="BI420" s="551"/>
      <c r="BJ420" s="551"/>
      <c r="BK420" s="551"/>
      <c r="BL420" s="551"/>
      <c r="BM420" s="551"/>
      <c r="BN420" s="551"/>
      <c r="BO420" s="551"/>
      <c r="BP420" s="551"/>
      <c r="BQ420" s="551"/>
      <c r="BR420" s="551"/>
      <c r="BS420" s="551"/>
      <c r="BT420" s="551"/>
      <c r="BU420" s="551"/>
      <c r="BV420" s="551"/>
      <c r="BW420" s="551"/>
      <c r="BX420" s="551"/>
      <c r="BY420" s="551"/>
      <c r="BZ420" s="551"/>
      <c r="CA420" s="551"/>
      <c r="CB420" s="551"/>
      <c r="CC420" s="551"/>
      <c r="CD420" s="551"/>
      <c r="CE420" s="551"/>
      <c r="CF420" s="551"/>
      <c r="CG420" s="551"/>
      <c r="CH420" s="551"/>
      <c r="CI420" s="551"/>
      <c r="CJ420" s="551"/>
      <c r="CK420" s="551"/>
      <c r="CL420" s="551"/>
      <c r="CM420" s="551"/>
      <c r="CN420" s="551"/>
      <c r="CO420" s="551"/>
      <c r="CP420" s="551"/>
      <c r="CQ420" s="551"/>
      <c r="CR420" s="551"/>
      <c r="CS420" s="551"/>
      <c r="CT420" s="551"/>
      <c r="CU420" s="551"/>
      <c r="CV420" s="551"/>
      <c r="CW420" s="551"/>
      <c r="CX420" s="551"/>
      <c r="CY420" s="551"/>
      <c r="CZ420" s="551"/>
      <c r="DA420" s="551"/>
      <c r="DB420" s="551"/>
      <c r="DC420" s="551"/>
      <c r="DD420" s="551"/>
      <c r="DE420" s="551"/>
      <c r="DF420" s="551"/>
      <c r="DG420" s="551"/>
      <c r="DH420" s="551"/>
      <c r="DI420" s="551"/>
      <c r="DJ420" s="551"/>
      <c r="DK420" s="551"/>
      <c r="DL420" s="551"/>
      <c r="DM420" s="551"/>
      <c r="DN420" s="551"/>
      <c r="DO420" s="551"/>
      <c r="DP420" s="551"/>
      <c r="DQ420" s="551"/>
      <c r="DR420" s="551"/>
      <c r="DS420" s="551"/>
      <c r="DT420" s="551"/>
      <c r="DU420" s="551"/>
      <c r="DV420" s="551"/>
      <c r="DW420" s="551"/>
      <c r="DX420" s="551"/>
      <c r="DY420" s="551"/>
      <c r="DZ420" s="551"/>
      <c r="EA420" s="551"/>
      <c r="EB420" s="551"/>
      <c r="EC420" s="551"/>
      <c r="ED420" s="551"/>
      <c r="EE420" s="551"/>
      <c r="EF420" s="551"/>
      <c r="EG420" s="551"/>
      <c r="EH420" s="551"/>
      <c r="EI420" s="551"/>
      <c r="EJ420" s="551"/>
      <c r="EK420" s="551"/>
      <c r="EL420" s="551"/>
      <c r="EM420" s="551"/>
      <c r="EN420" s="551"/>
      <c r="EO420" s="551"/>
      <c r="EP420" s="551"/>
      <c r="EQ420" s="551"/>
      <c r="ER420" s="551"/>
      <c r="ES420" s="551"/>
      <c r="ET420" s="551"/>
      <c r="EU420" s="551"/>
      <c r="EV420" s="551"/>
      <c r="EW420" s="551"/>
      <c r="EX420" s="551"/>
      <c r="EY420" s="551"/>
      <c r="EZ420" s="551"/>
      <c r="FA420" s="551"/>
      <c r="FB420" s="551"/>
      <c r="FC420" s="551"/>
      <c r="FD420" s="551"/>
      <c r="FE420" s="551"/>
      <c r="FF420" s="551"/>
      <c r="FG420" s="551"/>
      <c r="FH420" s="551"/>
      <c r="FI420" s="551"/>
      <c r="FJ420" s="551"/>
      <c r="FK420" s="551"/>
      <c r="FL420" s="551"/>
      <c r="FM420" s="551"/>
      <c r="FN420" s="551"/>
      <c r="FO420" s="551"/>
      <c r="FP420" s="551"/>
      <c r="FQ420" s="551"/>
      <c r="FR420" s="551"/>
      <c r="FS420" s="551"/>
      <c r="FT420" s="551"/>
      <c r="FU420" s="551"/>
      <c r="FV420" s="551"/>
      <c r="FW420" s="551"/>
      <c r="FX420" s="551"/>
      <c r="FY420" s="551"/>
      <c r="FZ420" s="551"/>
      <c r="GA420" s="551"/>
      <c r="GB420" s="551"/>
      <c r="GC420" s="551"/>
      <c r="GD420" s="551"/>
      <c r="GE420" s="551"/>
      <c r="GF420" s="551"/>
      <c r="GG420" s="551"/>
      <c r="GH420" s="551"/>
      <c r="GI420" s="551"/>
      <c r="GJ420" s="551"/>
      <c r="GK420" s="551"/>
      <c r="GL420" s="551"/>
      <c r="GM420" s="551"/>
      <c r="GN420" s="551"/>
      <c r="GO420" s="551"/>
      <c r="GP420" s="551"/>
      <c r="GQ420" s="551"/>
      <c r="GR420" s="551"/>
      <c r="GS420" s="551"/>
      <c r="GT420" s="551"/>
      <c r="GU420" s="551"/>
      <c r="GV420" s="551"/>
      <c r="GW420" s="551"/>
      <c r="GX420" s="551"/>
      <c r="GY420" s="551"/>
      <c r="GZ420" s="551"/>
      <c r="HA420" s="551"/>
      <c r="HB420" s="551"/>
      <c r="HC420" s="551"/>
      <c r="HD420" s="551"/>
      <c r="HE420" s="551"/>
      <c r="HF420" s="551"/>
      <c r="HG420" s="551"/>
      <c r="HH420" s="551"/>
      <c r="HI420" s="551"/>
      <c r="HJ420" s="551"/>
      <c r="HK420" s="551"/>
      <c r="HL420" s="551"/>
      <c r="HM420" s="551"/>
      <c r="HN420" s="551"/>
      <c r="HO420" s="551"/>
      <c r="HP420" s="551"/>
      <c r="HQ420" s="551"/>
      <c r="HR420" s="551"/>
      <c r="HS420" s="551"/>
      <c r="HT420" s="551"/>
      <c r="HU420" s="551"/>
      <c r="HV420" s="551"/>
      <c r="HW420" s="551"/>
      <c r="HX420" s="551"/>
      <c r="HY420" s="551"/>
      <c r="HZ420" s="551"/>
      <c r="IA420" s="551"/>
      <c r="IB420" s="551"/>
      <c r="IC420" s="551"/>
      <c r="ID420" s="551"/>
      <c r="IE420" s="551"/>
      <c r="IF420" s="551"/>
      <c r="IG420" s="551"/>
      <c r="IH420" s="551"/>
      <c r="II420" s="551"/>
      <c r="IJ420" s="551"/>
      <c r="IK420" s="551"/>
      <c r="IL420" s="551"/>
      <c r="IM420" s="551"/>
      <c r="IN420" s="551"/>
      <c r="IO420" s="551"/>
      <c r="IP420" s="551"/>
      <c r="IQ420" s="551"/>
      <c r="IR420" s="551"/>
      <c r="IS420" s="551"/>
      <c r="IT420" s="551"/>
      <c r="IU420" s="551"/>
      <c r="IV420" s="551"/>
      <c r="IW420" s="551"/>
      <c r="IX420" s="551"/>
      <c r="IY420" s="551"/>
      <c r="IZ420" s="551"/>
      <c r="JA420" s="551"/>
      <c r="JB420" s="551"/>
      <c r="JC420" s="551"/>
      <c r="JD420" s="551"/>
      <c r="JE420" s="551"/>
      <c r="JF420" s="551"/>
      <c r="JG420" s="551"/>
      <c r="JH420" s="551"/>
      <c r="JI420" s="551"/>
      <c r="JJ420" s="551"/>
      <c r="JK420" s="551"/>
      <c r="JL420" s="551"/>
      <c r="JM420" s="551"/>
      <c r="JN420" s="551"/>
      <c r="JO420" s="551"/>
      <c r="JP420" s="551"/>
      <c r="JQ420" s="551"/>
      <c r="JR420" s="551"/>
      <c r="JS420" s="551"/>
      <c r="JT420" s="551"/>
      <c r="JU420" s="551"/>
      <c r="JV420" s="551"/>
      <c r="JW420" s="551"/>
      <c r="JX420" s="551"/>
      <c r="JY420" s="551"/>
      <c r="JZ420" s="551"/>
      <c r="KA420" s="551"/>
      <c r="KB420" s="551"/>
      <c r="KC420" s="551"/>
      <c r="KD420" s="551"/>
      <c r="KE420" s="551"/>
      <c r="KF420" s="551"/>
      <c r="KG420" s="551"/>
      <c r="KH420" s="551"/>
      <c r="KI420" s="551"/>
      <c r="KJ420" s="551"/>
      <c r="KK420" s="551"/>
      <c r="KL420" s="551"/>
      <c r="KM420" s="551"/>
      <c r="KN420" s="551"/>
      <c r="KO420" s="551"/>
      <c r="KP420" s="551"/>
      <c r="KQ420" s="551"/>
      <c r="KR420" s="551"/>
      <c r="KS420" s="551"/>
      <c r="KT420" s="551"/>
      <c r="KU420" s="551"/>
      <c r="KV420" s="551"/>
      <c r="KW420" s="551"/>
      <c r="KX420" s="551"/>
      <c r="KY420" s="551"/>
      <c r="KZ420" s="551"/>
      <c r="LA420" s="551"/>
      <c r="LB420" s="551"/>
      <c r="LC420" s="551"/>
      <c r="LD420" s="551"/>
      <c r="LE420" s="551"/>
      <c r="LF420" s="551"/>
      <c r="LG420" s="551"/>
      <c r="LH420" s="551"/>
      <c r="LI420" s="551"/>
      <c r="LJ420" s="551"/>
      <c r="LK420" s="551"/>
      <c r="LL420" s="551"/>
      <c r="LM420" s="551"/>
      <c r="LN420" s="551"/>
      <c r="LO420" s="551"/>
      <c r="LP420" s="551"/>
      <c r="LQ420" s="551"/>
      <c r="LR420" s="551"/>
      <c r="LS420" s="551"/>
      <c r="LT420" s="551"/>
      <c r="LU420" s="551"/>
      <c r="LV420" s="551"/>
      <c r="LW420" s="551"/>
      <c r="LX420" s="551"/>
      <c r="LY420" s="551"/>
      <c r="LZ420" s="551"/>
      <c r="MA420" s="551"/>
      <c r="MB420" s="551"/>
      <c r="MC420" s="551"/>
      <c r="MD420" s="551"/>
      <c r="ME420" s="551"/>
      <c r="MF420" s="551"/>
      <c r="MG420" s="551"/>
      <c r="MH420" s="551"/>
      <c r="MI420" s="551"/>
      <c r="MJ420" s="551"/>
      <c r="MK420" s="551"/>
      <c r="ML420" s="551"/>
      <c r="MM420" s="551"/>
      <c r="MN420" s="551"/>
      <c r="MO420" s="551"/>
      <c r="MP420" s="551"/>
      <c r="MQ420" s="551"/>
      <c r="MR420" s="551"/>
      <c r="MS420" s="551"/>
      <c r="MT420" s="551"/>
      <c r="MU420" s="551"/>
      <c r="MV420" s="551"/>
      <c r="MW420" s="551"/>
      <c r="MX420" s="551"/>
      <c r="MY420" s="551"/>
      <c r="MZ420" s="551"/>
      <c r="NA420" s="551"/>
      <c r="NB420" s="551"/>
      <c r="NC420" s="551"/>
      <c r="ND420" s="551"/>
      <c r="NE420" s="551"/>
      <c r="NF420" s="551"/>
      <c r="NG420" s="551"/>
      <c r="NH420" s="551"/>
      <c r="NI420" s="551"/>
      <c r="NJ420" s="551"/>
      <c r="NK420" s="551"/>
      <c r="NL420" s="551"/>
      <c r="NM420" s="551"/>
      <c r="NN420" s="551"/>
      <c r="NO420" s="551"/>
      <c r="NP420" s="551"/>
      <c r="NQ420" s="551"/>
      <c r="NR420" s="551"/>
      <c r="NS420" s="551"/>
      <c r="NT420" s="551"/>
      <c r="NU420" s="551"/>
      <c r="NV420" s="551"/>
      <c r="NW420" s="551"/>
      <c r="NX420" s="551"/>
      <c r="NY420" s="551"/>
      <c r="NZ420" s="551"/>
      <c r="OA420" s="551"/>
      <c r="OB420" s="551"/>
      <c r="OC420" s="551"/>
      <c r="OD420" s="551"/>
      <c r="OE420" s="551"/>
      <c r="OF420" s="551"/>
      <c r="OG420" s="551"/>
      <c r="OH420" s="551"/>
      <c r="OI420" s="551"/>
      <c r="OJ420" s="551"/>
      <c r="OK420" s="551"/>
      <c r="OL420" s="551"/>
      <c r="OM420" s="551"/>
      <c r="ON420" s="551"/>
      <c r="OO420" s="551"/>
      <c r="OP420" s="551"/>
      <c r="OQ420" s="551"/>
      <c r="OR420" s="551"/>
      <c r="OS420" s="551"/>
      <c r="OT420" s="551"/>
      <c r="OU420" s="551"/>
      <c r="OV420" s="551"/>
      <c r="OW420" s="551"/>
      <c r="OX420" s="551"/>
      <c r="OY420" s="551"/>
      <c r="OZ420" s="551"/>
      <c r="PA420" s="551"/>
      <c r="PB420" s="551"/>
      <c r="PC420" s="551"/>
      <c r="PD420" s="551"/>
      <c r="PE420" s="551"/>
      <c r="PF420" s="551"/>
      <c r="PG420" s="551"/>
      <c r="PH420" s="551"/>
      <c r="PI420" s="551"/>
      <c r="PJ420" s="551"/>
      <c r="PK420" s="551"/>
      <c r="PL420" s="551"/>
      <c r="PM420" s="551"/>
      <c r="PN420" s="551"/>
      <c r="PO420" s="551"/>
      <c r="PP420" s="551"/>
      <c r="PQ420" s="551"/>
      <c r="PR420" s="551"/>
      <c r="PS420" s="551"/>
      <c r="PT420" s="551"/>
      <c r="PU420" s="551"/>
      <c r="PV420" s="551"/>
      <c r="PW420" s="551"/>
      <c r="PX420" s="551"/>
      <c r="PY420" s="551"/>
      <c r="PZ420" s="551"/>
      <c r="QA420" s="551"/>
      <c r="QB420" s="551"/>
      <c r="QC420" s="551"/>
      <c r="QD420" s="551"/>
      <c r="QE420" s="551"/>
      <c r="QF420" s="551"/>
      <c r="QG420" s="551"/>
      <c r="QH420" s="551"/>
      <c r="QI420" s="551"/>
      <c r="QJ420" s="551"/>
      <c r="QK420" s="551"/>
      <c r="QL420" s="551"/>
      <c r="QM420" s="551"/>
      <c r="QN420" s="551"/>
      <c r="QO420" s="551"/>
      <c r="QP420" s="551"/>
      <c r="QQ420" s="551"/>
      <c r="QR420" s="551"/>
      <c r="QS420" s="551"/>
      <c r="QT420" s="551"/>
      <c r="QU420" s="551"/>
      <c r="QV420" s="551"/>
      <c r="QW420" s="551"/>
      <c r="QX420" s="551"/>
      <c r="QY420" s="551"/>
      <c r="QZ420" s="551"/>
      <c r="RA420" s="551"/>
      <c r="RB420" s="551"/>
      <c r="RC420" s="551"/>
      <c r="RD420" s="551"/>
      <c r="RE420" s="551"/>
      <c r="RF420" s="551"/>
      <c r="RG420" s="551"/>
      <c r="RH420" s="551"/>
      <c r="RI420" s="551"/>
      <c r="RJ420" s="551"/>
      <c r="RK420" s="551"/>
      <c r="RL420" s="551"/>
      <c r="RM420" s="551"/>
      <c r="RN420" s="551"/>
      <c r="RO420" s="551"/>
      <c r="RP420" s="551"/>
      <c r="RQ420" s="551"/>
      <c r="RR420" s="551"/>
      <c r="RS420" s="551"/>
      <c r="RT420" s="551"/>
      <c r="RU420" s="551"/>
      <c r="RV420" s="551"/>
      <c r="RW420" s="551"/>
      <c r="RX420" s="551"/>
      <c r="RY420" s="551"/>
      <c r="RZ420" s="551"/>
      <c r="SA420" s="551"/>
      <c r="SB420" s="551"/>
      <c r="SC420" s="551"/>
      <c r="SD420" s="551"/>
      <c r="SE420" s="551"/>
      <c r="SF420" s="551"/>
      <c r="SG420" s="551"/>
      <c r="SH420" s="551"/>
      <c r="SI420" s="551"/>
      <c r="SJ420" s="551"/>
      <c r="SK420" s="551"/>
      <c r="SL420" s="551"/>
      <c r="SM420" s="551"/>
      <c r="SN420" s="551"/>
      <c r="SO420" s="551"/>
      <c r="SP420" s="551"/>
      <c r="SQ420" s="551"/>
      <c r="SR420" s="551"/>
      <c r="SS420" s="551"/>
      <c r="ST420" s="551"/>
      <c r="SU420" s="551"/>
      <c r="SV420" s="551"/>
      <c r="SW420" s="551"/>
      <c r="SX420" s="551"/>
      <c r="SY420" s="551"/>
      <c r="SZ420" s="551"/>
      <c r="TA420" s="551"/>
      <c r="TB420" s="551"/>
      <c r="TC420" s="551"/>
      <c r="TD420" s="551"/>
      <c r="TE420" s="551"/>
      <c r="TF420" s="551"/>
      <c r="TG420" s="551"/>
      <c r="TH420" s="551"/>
      <c r="TI420" s="551"/>
      <c r="TJ420" s="551"/>
      <c r="TK420" s="551"/>
      <c r="TL420" s="551"/>
      <c r="TM420" s="551"/>
      <c r="TN420" s="551"/>
      <c r="TO420" s="551"/>
      <c r="TP420" s="551"/>
      <c r="TQ420" s="551"/>
      <c r="TR420" s="551"/>
      <c r="TS420" s="551"/>
      <c r="TT420" s="551"/>
      <c r="TU420" s="551"/>
      <c r="TV420" s="551"/>
      <c r="TW420" s="551"/>
      <c r="TX420" s="551"/>
      <c r="TY420" s="551"/>
      <c r="TZ420" s="551"/>
      <c r="UA420" s="551"/>
      <c r="UB420" s="551"/>
      <c r="UC420" s="551"/>
      <c r="UD420" s="551"/>
      <c r="UE420" s="551"/>
      <c r="UF420" s="551"/>
      <c r="UG420" s="551"/>
      <c r="UH420" s="551"/>
      <c r="UI420" s="551"/>
      <c r="UJ420" s="551"/>
      <c r="UK420" s="551"/>
      <c r="UL420" s="551"/>
      <c r="UM420" s="551"/>
      <c r="UN420" s="551"/>
      <c r="UO420" s="551"/>
      <c r="UP420" s="551"/>
      <c r="UQ420" s="551"/>
      <c r="UR420" s="551"/>
      <c r="US420" s="551"/>
      <c r="UT420" s="551"/>
      <c r="UU420" s="551"/>
      <c r="UV420" s="551"/>
      <c r="UW420" s="551"/>
      <c r="UX420" s="551"/>
      <c r="UY420" s="551"/>
      <c r="UZ420" s="551"/>
      <c r="VA420" s="551"/>
      <c r="VB420" s="551"/>
      <c r="VC420" s="551"/>
      <c r="VD420" s="551"/>
      <c r="VE420" s="551"/>
      <c r="VF420" s="551"/>
      <c r="VG420" s="551"/>
      <c r="VH420" s="551"/>
      <c r="VI420" s="551"/>
      <c r="VJ420" s="551"/>
      <c r="VK420" s="551"/>
      <c r="VL420" s="551"/>
      <c r="VM420" s="551"/>
      <c r="VN420" s="551"/>
      <c r="VO420" s="551"/>
      <c r="VP420" s="551"/>
      <c r="VQ420" s="551"/>
      <c r="VR420" s="551"/>
      <c r="VS420" s="551"/>
      <c r="VT420" s="551"/>
      <c r="VU420" s="551"/>
      <c r="VV420" s="551"/>
      <c r="VW420" s="551"/>
      <c r="VX420" s="551"/>
      <c r="VY420" s="551"/>
      <c r="VZ420" s="551"/>
      <c r="WA420" s="551"/>
      <c r="WB420" s="551"/>
      <c r="WC420" s="551"/>
      <c r="WD420" s="551"/>
      <c r="WE420" s="551"/>
      <c r="WF420" s="551"/>
      <c r="WG420" s="551"/>
      <c r="WH420" s="551"/>
      <c r="WI420" s="551"/>
      <c r="WJ420" s="551"/>
      <c r="WK420" s="551"/>
      <c r="WL420" s="551"/>
      <c r="WM420" s="551"/>
      <c r="WN420" s="551"/>
      <c r="WO420" s="551"/>
      <c r="WP420" s="551"/>
      <c r="WQ420" s="551"/>
      <c r="WR420" s="551"/>
      <c r="WS420" s="551"/>
      <c r="WT420" s="551"/>
      <c r="WU420" s="551"/>
      <c r="WV420" s="551"/>
      <c r="WW420" s="551"/>
      <c r="WX420" s="551"/>
      <c r="WY420" s="551"/>
      <c r="WZ420" s="551"/>
      <c r="XA420" s="551"/>
      <c r="XB420" s="551"/>
      <c r="XC420" s="551"/>
      <c r="XD420" s="551"/>
      <c r="XE420" s="551"/>
      <c r="XF420" s="551"/>
      <c r="XG420" s="551"/>
      <c r="XH420" s="551"/>
      <c r="XI420" s="551"/>
      <c r="XJ420" s="551"/>
      <c r="XK420" s="551"/>
      <c r="XL420" s="551"/>
      <c r="XM420" s="551"/>
      <c r="XN420" s="551"/>
      <c r="XO420" s="551"/>
      <c r="XP420" s="551"/>
      <c r="XQ420" s="551"/>
      <c r="XR420" s="551"/>
      <c r="XS420" s="551"/>
      <c r="XT420" s="551"/>
      <c r="XU420" s="551"/>
      <c r="XV420" s="551"/>
      <c r="XW420" s="551"/>
      <c r="XX420" s="551"/>
      <c r="XY420" s="551"/>
      <c r="XZ420" s="551"/>
      <c r="YA420" s="551"/>
      <c r="YB420" s="551"/>
      <c r="YC420" s="551"/>
      <c r="YD420" s="551"/>
      <c r="YE420" s="551"/>
      <c r="YF420" s="551"/>
      <c r="YG420" s="551"/>
      <c r="YH420" s="551"/>
      <c r="YI420" s="551"/>
      <c r="YJ420" s="551"/>
      <c r="YK420" s="551"/>
      <c r="YL420" s="551"/>
      <c r="YM420" s="551"/>
      <c r="YN420" s="551"/>
      <c r="YO420" s="551"/>
      <c r="YP420" s="551"/>
      <c r="YQ420" s="551"/>
      <c r="YR420" s="551"/>
      <c r="YS420" s="551"/>
      <c r="YT420" s="551"/>
      <c r="YU420" s="551"/>
      <c r="YV420" s="551"/>
      <c r="YW420" s="551"/>
      <c r="YX420" s="551"/>
      <c r="YY420" s="551"/>
      <c r="YZ420" s="551"/>
      <c r="ZA420" s="551"/>
      <c r="ZB420" s="551"/>
      <c r="ZC420" s="551"/>
      <c r="ZD420" s="551"/>
      <c r="ZE420" s="551"/>
      <c r="ZF420" s="551"/>
      <c r="ZG420" s="551"/>
      <c r="ZH420" s="551"/>
      <c r="ZI420" s="551"/>
      <c r="ZJ420" s="551"/>
      <c r="ZK420" s="551"/>
      <c r="ZL420" s="551"/>
      <c r="ZM420" s="551"/>
      <c r="ZN420" s="551"/>
      <c r="ZO420" s="551"/>
      <c r="ZP420" s="551"/>
      <c r="ZQ420" s="551"/>
      <c r="ZR420" s="551"/>
      <c r="ZS420" s="551"/>
      <c r="ZT420" s="551"/>
      <c r="ZU420" s="551"/>
      <c r="ZV420" s="551"/>
      <c r="ZW420" s="551"/>
      <c r="ZX420" s="551"/>
      <c r="ZY420" s="551"/>
      <c r="ZZ420" s="551"/>
      <c r="AAA420" s="551"/>
      <c r="AAB420" s="551"/>
      <c r="AAC420" s="551"/>
      <c r="AAD420" s="551"/>
      <c r="AAE420" s="551"/>
      <c r="AAF420" s="551"/>
      <c r="AAG420" s="551"/>
      <c r="AAH420" s="551"/>
      <c r="AAI420" s="551"/>
      <c r="AAJ420" s="551"/>
      <c r="AAK420" s="551"/>
      <c r="AAL420" s="551"/>
      <c r="AAM420" s="551"/>
      <c r="AAN420" s="551"/>
      <c r="AAO420" s="551"/>
      <c r="AAP420" s="551"/>
      <c r="AAQ420" s="551"/>
      <c r="AAR420" s="551"/>
      <c r="AAS420" s="551"/>
      <c r="AAT420" s="551"/>
      <c r="AAU420" s="551"/>
      <c r="AAV420" s="551"/>
      <c r="AAW420" s="551"/>
      <c r="AAX420" s="551"/>
      <c r="AAY420" s="551"/>
      <c r="AAZ420" s="551"/>
      <c r="ABA420" s="551"/>
      <c r="ABB420" s="551"/>
      <c r="ABC420" s="551"/>
      <c r="ABD420" s="551"/>
      <c r="ABE420" s="551"/>
      <c r="ABF420" s="551"/>
      <c r="ABG420" s="551"/>
      <c r="ABH420" s="551"/>
      <c r="ABI420" s="551"/>
      <c r="ABJ420" s="551"/>
      <c r="ABK420" s="551"/>
      <c r="ABL420" s="551"/>
      <c r="ABM420" s="551"/>
      <c r="ABN420" s="551"/>
      <c r="ABO420" s="551"/>
      <c r="ABP420" s="551"/>
      <c r="ABQ420" s="551"/>
      <c r="ABR420" s="551"/>
      <c r="ABS420" s="551"/>
      <c r="ABT420" s="551"/>
      <c r="ABU420" s="551"/>
      <c r="ABV420" s="551"/>
      <c r="ABW420" s="551"/>
      <c r="ABX420" s="551"/>
      <c r="ABY420" s="551"/>
      <c r="ABZ420" s="551"/>
      <c r="ACA420" s="551"/>
      <c r="ACB420" s="551"/>
      <c r="ACC420" s="551"/>
      <c r="ACD420" s="551"/>
      <c r="ACE420" s="551"/>
      <c r="ACF420" s="551"/>
      <c r="ACG420" s="551"/>
      <c r="ACH420" s="551"/>
      <c r="ACI420" s="551"/>
      <c r="ACJ420" s="551"/>
      <c r="ACK420" s="551"/>
      <c r="ACL420" s="551"/>
      <c r="ACM420" s="551"/>
      <c r="ACN420" s="551"/>
      <c r="ACO420" s="551"/>
      <c r="ACP420" s="551"/>
      <c r="ACQ420" s="551"/>
      <c r="ACR420" s="551"/>
      <c r="ACS420" s="551"/>
      <c r="ACT420" s="551"/>
      <c r="ACU420" s="551"/>
      <c r="ACV420" s="551"/>
      <c r="ACW420" s="551"/>
      <c r="ACX420" s="551"/>
      <c r="ACY420" s="551"/>
      <c r="ACZ420" s="551"/>
      <c r="ADA420" s="551"/>
      <c r="ADB420" s="551"/>
      <c r="ADC420" s="551"/>
      <c r="ADD420" s="551"/>
      <c r="ADE420" s="551"/>
      <c r="ADF420" s="551"/>
      <c r="ADG420" s="551"/>
      <c r="ADH420" s="551"/>
      <c r="ADI420" s="551"/>
      <c r="ADJ420" s="551"/>
      <c r="ADK420" s="551"/>
      <c r="ADL420" s="551"/>
      <c r="ADM420" s="551"/>
      <c r="ADN420" s="551"/>
      <c r="ADO420" s="551"/>
      <c r="ADP420" s="551"/>
      <c r="ADQ420" s="551"/>
      <c r="ADR420" s="551"/>
      <c r="ADS420" s="551"/>
      <c r="ADT420" s="551"/>
      <c r="ADU420" s="551"/>
      <c r="ADV420" s="551"/>
      <c r="ADW420" s="551"/>
      <c r="ADX420" s="551"/>
      <c r="ADY420" s="551"/>
      <c r="ADZ420" s="551"/>
      <c r="AEA420" s="551"/>
      <c r="AEB420" s="551"/>
      <c r="AEC420" s="551"/>
      <c r="AED420" s="551"/>
      <c r="AEE420" s="551"/>
      <c r="AEF420" s="551"/>
      <c r="AEG420" s="551"/>
      <c r="AEH420" s="551"/>
      <c r="AEI420" s="551"/>
      <c r="AEJ420" s="551"/>
      <c r="AEK420" s="551"/>
      <c r="AEL420" s="551"/>
      <c r="AEM420" s="551"/>
      <c r="AEN420" s="551"/>
      <c r="AEO420" s="551"/>
      <c r="AEP420" s="551"/>
      <c r="AEQ420" s="551"/>
      <c r="AER420" s="551"/>
      <c r="AES420" s="551"/>
      <c r="AET420" s="551"/>
      <c r="AEU420" s="551"/>
      <c r="AEV420" s="551"/>
      <c r="AEW420" s="551"/>
      <c r="AEX420" s="551"/>
      <c r="AEY420" s="551"/>
      <c r="AEZ420" s="551"/>
      <c r="AFA420" s="551"/>
      <c r="AFB420" s="551"/>
      <c r="AFC420" s="551"/>
      <c r="AFD420" s="551"/>
      <c r="AFE420" s="551"/>
      <c r="AFF420" s="551"/>
      <c r="AFG420" s="551"/>
      <c r="AFH420" s="551"/>
      <c r="AFI420" s="551"/>
      <c r="AFJ420" s="551"/>
      <c r="AFK420" s="551"/>
      <c r="AFL420" s="551"/>
      <c r="AFM420" s="551"/>
      <c r="AFN420" s="551"/>
      <c r="AFO420" s="551"/>
      <c r="AFP420" s="551"/>
      <c r="AFQ420" s="551"/>
      <c r="AFR420" s="551"/>
      <c r="AFS420" s="551"/>
      <c r="AFT420" s="551"/>
      <c r="AFU420" s="551"/>
      <c r="AFV420" s="551"/>
      <c r="AFW420" s="551"/>
      <c r="AFX420" s="551"/>
      <c r="AFY420" s="551"/>
      <c r="AFZ420" s="551"/>
      <c r="AGA420" s="551"/>
      <c r="AGB420" s="551"/>
      <c r="AGC420" s="551"/>
      <c r="AGD420" s="551"/>
      <c r="AGE420" s="551"/>
      <c r="AGF420" s="551"/>
      <c r="AGG420" s="551"/>
      <c r="AGH420" s="551"/>
      <c r="AGI420" s="551"/>
      <c r="AGJ420" s="551"/>
      <c r="AGK420" s="551"/>
      <c r="AGL420" s="551"/>
      <c r="AGM420" s="551"/>
      <c r="AGN420" s="551"/>
      <c r="AGO420" s="551"/>
      <c r="AGP420" s="551"/>
      <c r="AGQ420" s="551"/>
      <c r="AGR420" s="551"/>
      <c r="AGS420" s="551"/>
      <c r="AGT420" s="551"/>
      <c r="AGU420" s="551"/>
      <c r="AGV420" s="551"/>
      <c r="AGW420" s="551"/>
      <c r="AGX420" s="551"/>
      <c r="AGY420" s="551"/>
      <c r="AGZ420" s="551"/>
      <c r="AHA420" s="551"/>
      <c r="AHB420" s="551"/>
      <c r="AHC420" s="551"/>
      <c r="AHD420" s="551"/>
      <c r="AHE420" s="551"/>
      <c r="AHF420" s="551"/>
      <c r="AHG420" s="551"/>
      <c r="AHH420" s="551"/>
      <c r="AHI420" s="551"/>
      <c r="AHJ420" s="551"/>
      <c r="AHK420" s="551"/>
      <c r="AHL420" s="551"/>
      <c r="AHM420" s="551"/>
      <c r="AHN420" s="551"/>
      <c r="AHO420" s="551"/>
      <c r="AHP420" s="551"/>
      <c r="AHQ420" s="551"/>
      <c r="AHR420" s="551"/>
      <c r="AHS420" s="551"/>
      <c r="AHT420" s="551"/>
      <c r="AHU420" s="551"/>
      <c r="AHV420" s="551"/>
      <c r="AHW420" s="551"/>
      <c r="AHX420" s="551"/>
      <c r="AHY420" s="551"/>
      <c r="AHZ420" s="551"/>
      <c r="AIA420" s="551"/>
      <c r="AIB420" s="551"/>
      <c r="AIC420" s="551"/>
      <c r="AID420" s="551"/>
      <c r="AIE420" s="551"/>
      <c r="AIF420" s="551"/>
      <c r="AIG420" s="551"/>
      <c r="AIH420" s="551"/>
      <c r="AII420" s="551"/>
      <c r="AIJ420" s="551"/>
      <c r="AIK420" s="551"/>
      <c r="AIL420" s="551"/>
      <c r="AIM420" s="551"/>
      <c r="AIN420" s="551"/>
      <c r="AIO420" s="551"/>
      <c r="AIP420" s="551"/>
      <c r="AIQ420" s="551"/>
      <c r="AIR420" s="551"/>
      <c r="AIS420" s="551"/>
      <c r="AIT420" s="551"/>
      <c r="AIU420" s="551"/>
      <c r="AIV420" s="551"/>
      <c r="AIW420" s="551"/>
      <c r="AIX420" s="551"/>
      <c r="AIY420" s="551"/>
      <c r="AIZ420" s="551"/>
      <c r="AJA420" s="551"/>
      <c r="AJB420" s="551"/>
      <c r="AJC420" s="551"/>
      <c r="AJD420" s="551"/>
      <c r="AJE420" s="551"/>
      <c r="AJF420" s="551"/>
      <c r="AJG420" s="551"/>
      <c r="AJH420" s="551"/>
      <c r="AJI420" s="551"/>
      <c r="AJJ420" s="551"/>
      <c r="AJK420" s="551"/>
      <c r="AJL420" s="551"/>
      <c r="AJM420" s="551"/>
      <c r="AJN420" s="551"/>
      <c r="AJO420" s="551"/>
      <c r="AJP420" s="551"/>
      <c r="AJQ420" s="551"/>
      <c r="AJR420" s="551"/>
      <c r="AJS420" s="551"/>
      <c r="AJT420" s="551"/>
      <c r="AJU420" s="551"/>
      <c r="AJV420" s="551"/>
      <c r="AJW420" s="551"/>
      <c r="AJX420" s="551"/>
      <c r="AJY420" s="551"/>
      <c r="AJZ420" s="551"/>
      <c r="AKA420" s="551"/>
      <c r="AKB420" s="551"/>
      <c r="AKC420" s="551"/>
      <c r="AKD420" s="551"/>
      <c r="AKE420" s="551"/>
      <c r="AKF420" s="551"/>
      <c r="AKG420" s="551"/>
      <c r="AKH420" s="551"/>
      <c r="AKI420" s="551"/>
      <c r="AKJ420" s="551"/>
      <c r="AKK420" s="551"/>
      <c r="AKL420" s="551"/>
      <c r="AKM420" s="551"/>
      <c r="AKN420" s="551"/>
      <c r="AKO420" s="551"/>
      <c r="AKP420" s="551"/>
      <c r="AKQ420" s="551"/>
      <c r="AKR420" s="551"/>
      <c r="AKS420" s="551"/>
      <c r="AKT420" s="551"/>
      <c r="AKU420" s="551"/>
      <c r="AKV420" s="551"/>
      <c r="AKW420" s="551"/>
      <c r="AKX420" s="551"/>
      <c r="AKY420" s="551"/>
      <c r="AKZ420" s="551"/>
      <c r="ALA420" s="551"/>
      <c r="ALB420" s="551"/>
      <c r="ALC420" s="551"/>
      <c r="ALD420" s="551"/>
      <c r="ALE420" s="551"/>
      <c r="ALF420" s="551"/>
      <c r="ALG420" s="551"/>
      <c r="ALH420" s="551"/>
      <c r="ALI420" s="551"/>
      <c r="ALJ420" s="551"/>
      <c r="ALK420" s="551"/>
      <c r="ALL420" s="551"/>
      <c r="ALM420" s="551"/>
      <c r="ALN420" s="551"/>
      <c r="ALO420" s="551"/>
      <c r="ALP420" s="551"/>
      <c r="ALQ420" s="551"/>
      <c r="ALR420" s="551"/>
      <c r="ALS420" s="551"/>
      <c r="ALT420" s="551"/>
      <c r="ALU420" s="551"/>
      <c r="ALV420" s="551"/>
      <c r="ALW420" s="551"/>
      <c r="ALX420" s="551"/>
      <c r="ALY420" s="551"/>
      <c r="ALZ420" s="551"/>
      <c r="AMA420" s="551"/>
      <c r="AMB420" s="551"/>
      <c r="AMC420" s="551"/>
      <c r="AMD420" s="551"/>
      <c r="AME420" s="551"/>
      <c r="AMF420" s="551"/>
      <c r="AMG420" s="551"/>
      <c r="AMH420" s="551"/>
      <c r="AMI420" s="551"/>
      <c r="AMJ420" s="551"/>
      <c r="AMK420" s="551"/>
      <c r="AML420" s="551"/>
      <c r="AMM420" s="551"/>
      <c r="AMN420" s="551"/>
      <c r="AMO420" s="551"/>
      <c r="AMP420" s="551"/>
      <c r="AMQ420" s="551"/>
      <c r="AMR420" s="551"/>
      <c r="AMS420" s="551"/>
      <c r="AMT420" s="551"/>
      <c r="AMU420" s="551"/>
      <c r="AMV420" s="551"/>
      <c r="AMW420" s="551"/>
      <c r="AMX420" s="551"/>
      <c r="AMY420" s="551"/>
      <c r="AMZ420" s="551"/>
      <c r="ANA420" s="551"/>
      <c r="ANB420" s="551"/>
      <c r="ANC420" s="551"/>
      <c r="AND420" s="551"/>
      <c r="ANE420" s="551"/>
      <c r="ANF420" s="551"/>
      <c r="ANG420" s="551"/>
      <c r="ANH420" s="551"/>
      <c r="ANI420" s="551"/>
      <c r="ANJ420" s="551"/>
      <c r="ANK420" s="551"/>
      <c r="ANL420" s="551"/>
      <c r="ANM420" s="551"/>
      <c r="ANN420" s="551"/>
      <c r="ANO420" s="551"/>
      <c r="ANP420" s="551"/>
      <c r="ANQ420" s="551"/>
      <c r="ANR420" s="551"/>
      <c r="ANS420" s="551"/>
      <c r="ANT420" s="551"/>
      <c r="ANU420" s="551"/>
      <c r="ANV420" s="551"/>
      <c r="ANW420" s="551"/>
      <c r="ANX420" s="551"/>
      <c r="ANY420" s="551"/>
      <c r="ANZ420" s="551"/>
      <c r="AOA420" s="551"/>
      <c r="AOB420" s="551"/>
      <c r="AOC420" s="551"/>
      <c r="AOD420" s="551"/>
      <c r="AOE420" s="551"/>
      <c r="AOF420" s="551"/>
      <c r="AOG420" s="551"/>
      <c r="AOH420" s="551"/>
      <c r="AOI420" s="551"/>
      <c r="AOJ420" s="551"/>
      <c r="AOK420" s="551"/>
      <c r="AOL420" s="551"/>
      <c r="AOM420" s="551"/>
      <c r="AON420" s="551"/>
      <c r="AOO420" s="551"/>
      <c r="AOP420" s="551"/>
      <c r="AOQ420" s="551"/>
      <c r="AOR420" s="551"/>
      <c r="AOS420" s="551"/>
      <c r="AOT420" s="551"/>
      <c r="AOU420" s="551"/>
      <c r="AOV420" s="551"/>
      <c r="AOW420" s="551"/>
      <c r="AOX420" s="551"/>
      <c r="AOY420" s="551"/>
      <c r="AOZ420" s="551"/>
      <c r="APA420" s="551"/>
      <c r="APB420" s="551"/>
      <c r="APC420" s="551"/>
      <c r="APD420" s="551"/>
      <c r="APE420" s="551"/>
      <c r="APF420" s="551"/>
      <c r="APG420" s="551"/>
      <c r="APH420" s="551"/>
      <c r="API420" s="551"/>
      <c r="APJ420" s="551"/>
      <c r="APK420" s="551"/>
      <c r="APL420" s="551"/>
      <c r="APM420" s="551"/>
      <c r="APN420" s="551"/>
      <c r="APO420" s="551"/>
      <c r="APP420" s="551"/>
      <c r="APQ420" s="551"/>
      <c r="APR420" s="551"/>
      <c r="APS420" s="551"/>
      <c r="APT420" s="551"/>
      <c r="APU420" s="551"/>
      <c r="APV420" s="551"/>
      <c r="APW420" s="551"/>
      <c r="APX420" s="551"/>
      <c r="APY420" s="551"/>
      <c r="APZ420" s="551"/>
      <c r="AQA420" s="551"/>
      <c r="AQB420" s="551"/>
      <c r="AQC420" s="551"/>
      <c r="AQD420" s="551"/>
      <c r="AQE420" s="551"/>
      <c r="AQF420" s="551"/>
      <c r="AQG420" s="551"/>
      <c r="AQH420" s="551"/>
      <c r="AQI420" s="551"/>
      <c r="AQJ420" s="551"/>
      <c r="AQK420" s="551"/>
      <c r="AQL420" s="551"/>
      <c r="AQM420" s="551"/>
      <c r="AQN420" s="551"/>
      <c r="AQO420" s="551"/>
      <c r="AQP420" s="551"/>
      <c r="AQQ420" s="551"/>
      <c r="AQR420" s="551"/>
      <c r="AQS420" s="551"/>
      <c r="AQT420" s="551"/>
      <c r="AQU420" s="551"/>
      <c r="AQV420" s="551"/>
      <c r="AQW420" s="551"/>
      <c r="AQX420" s="551"/>
      <c r="AQY420" s="551"/>
      <c r="AQZ420" s="551"/>
      <c r="ARA420" s="551"/>
      <c r="ARB420" s="551"/>
      <c r="ARC420" s="551"/>
      <c r="ARD420" s="551"/>
      <c r="ARE420" s="551"/>
      <c r="ARF420" s="551"/>
      <c r="ARG420" s="551"/>
      <c r="ARH420" s="551"/>
      <c r="ARI420" s="551"/>
      <c r="ARJ420" s="551"/>
      <c r="ARK420" s="551"/>
      <c r="ARL420" s="551"/>
      <c r="ARM420" s="551"/>
      <c r="ARN420" s="551"/>
      <c r="ARO420" s="551"/>
      <c r="ARP420" s="551"/>
      <c r="ARQ420" s="551"/>
      <c r="ARR420" s="551"/>
      <c r="ARS420" s="551"/>
      <c r="ART420" s="551"/>
      <c r="ARU420" s="551"/>
      <c r="ARV420" s="551"/>
      <c r="ARW420" s="551"/>
      <c r="ARX420" s="551"/>
      <c r="ARY420" s="551"/>
      <c r="ARZ420" s="551"/>
      <c r="ASA420" s="551"/>
      <c r="ASB420" s="551"/>
      <c r="ASC420" s="551"/>
      <c r="ASD420" s="551"/>
      <c r="ASE420" s="551"/>
      <c r="ASF420" s="551"/>
      <c r="ASG420" s="551"/>
      <c r="ASH420" s="551"/>
      <c r="ASI420" s="551"/>
      <c r="ASJ420" s="551"/>
      <c r="ASK420" s="551"/>
      <c r="ASL420" s="551"/>
      <c r="ASM420" s="551"/>
      <c r="ASN420" s="551"/>
      <c r="ASO420" s="551"/>
      <c r="ASP420" s="551"/>
      <c r="ASQ420" s="551"/>
      <c r="ASR420" s="551"/>
      <c r="ASS420" s="551"/>
      <c r="AST420" s="551"/>
      <c r="ASU420" s="551"/>
      <c r="ASV420" s="551"/>
      <c r="ASW420" s="551"/>
      <c r="ASX420" s="551"/>
      <c r="ASY420" s="551"/>
      <c r="ASZ420" s="551"/>
      <c r="ATA420" s="551"/>
      <c r="ATB420" s="551"/>
      <c r="ATC420" s="551"/>
      <c r="ATD420" s="551"/>
      <c r="ATE420" s="551"/>
      <c r="ATF420" s="551"/>
      <c r="ATG420" s="551"/>
      <c r="ATH420" s="551"/>
      <c r="ATI420" s="551"/>
      <c r="ATJ420" s="551"/>
      <c r="ATK420" s="551"/>
      <c r="ATL420" s="551"/>
      <c r="ATM420" s="551"/>
      <c r="ATN420" s="551"/>
      <c r="ATO420" s="551"/>
      <c r="ATP420" s="551"/>
      <c r="ATQ420" s="551"/>
      <c r="ATR420" s="551"/>
      <c r="ATS420" s="551"/>
      <c r="ATT420" s="551"/>
      <c r="ATU420" s="551"/>
      <c r="ATV420" s="551"/>
      <c r="ATW420" s="551"/>
      <c r="ATX420" s="551"/>
      <c r="ATY420" s="551"/>
      <c r="ATZ420" s="551"/>
      <c r="AUA420" s="551"/>
      <c r="AUB420" s="551"/>
      <c r="AUC420" s="551"/>
      <c r="AUD420" s="551"/>
      <c r="AUE420" s="551"/>
      <c r="AUF420" s="551"/>
      <c r="AUG420" s="551"/>
      <c r="AUH420" s="551"/>
      <c r="AUI420" s="551"/>
      <c r="AUJ420" s="551"/>
      <c r="AUK420" s="551"/>
      <c r="AUL420" s="551"/>
      <c r="AUM420" s="551"/>
      <c r="AUN420" s="551"/>
      <c r="AUO420" s="551"/>
      <c r="AUP420" s="551"/>
      <c r="AUQ420" s="551"/>
      <c r="AUR420" s="551"/>
      <c r="AUS420" s="551"/>
      <c r="AUT420" s="551"/>
      <c r="AUU420" s="551"/>
      <c r="AUV420" s="551"/>
      <c r="AUW420" s="551"/>
      <c r="AUX420" s="551"/>
      <c r="AUY420" s="551"/>
      <c r="AUZ420" s="551"/>
      <c r="AVA420" s="551"/>
      <c r="AVB420" s="551"/>
      <c r="AVC420" s="551"/>
      <c r="AVD420" s="551"/>
      <c r="AVE420" s="551"/>
      <c r="AVF420" s="551"/>
      <c r="AVG420" s="551"/>
      <c r="AVH420" s="551"/>
      <c r="AVI420" s="551"/>
      <c r="AVJ420" s="551"/>
      <c r="AVK420" s="551"/>
      <c r="AVL420" s="551"/>
      <c r="AVM420" s="551"/>
      <c r="AVN420" s="551"/>
      <c r="AVO420" s="551"/>
      <c r="AVP420" s="551"/>
      <c r="AVQ420" s="551"/>
      <c r="AVR420" s="551"/>
      <c r="AVS420" s="551"/>
      <c r="AVT420" s="551"/>
      <c r="AVU420" s="551"/>
      <c r="AVV420" s="551"/>
      <c r="AVW420" s="551"/>
      <c r="AVX420" s="551"/>
      <c r="AVY420" s="551"/>
      <c r="AVZ420" s="551"/>
      <c r="AWA420" s="551"/>
      <c r="AWB420" s="551"/>
      <c r="AWC420" s="551"/>
      <c r="AWD420" s="551"/>
      <c r="AWE420" s="551"/>
      <c r="AWF420" s="551"/>
      <c r="AWG420" s="551"/>
      <c r="AWH420" s="551"/>
      <c r="AWI420" s="551"/>
      <c r="AWJ420" s="551"/>
      <c r="AWK420" s="551"/>
      <c r="AWL420" s="551"/>
      <c r="AWM420" s="551"/>
      <c r="AWN420" s="551"/>
      <c r="AWO420" s="551"/>
      <c r="AWP420" s="551"/>
      <c r="AWQ420" s="551"/>
      <c r="AWR420" s="551"/>
      <c r="AWS420" s="551"/>
      <c r="AWT420" s="551"/>
      <c r="AWU420" s="551"/>
      <c r="AWV420" s="551"/>
      <c r="AWW420" s="551"/>
      <c r="AWX420" s="551"/>
      <c r="AWY420" s="551"/>
      <c r="AWZ420" s="551"/>
      <c r="AXA420" s="551"/>
      <c r="AXB420" s="551"/>
      <c r="AXC420" s="551"/>
      <c r="AXD420" s="551"/>
      <c r="AXE420" s="551"/>
      <c r="AXF420" s="551"/>
      <c r="AXG420" s="551"/>
      <c r="AXH420" s="551"/>
      <c r="AXI420" s="551"/>
      <c r="AXJ420" s="551"/>
      <c r="AXK420" s="551"/>
      <c r="AXL420" s="551"/>
      <c r="AXM420" s="551"/>
      <c r="AXN420" s="551"/>
      <c r="AXO420" s="551"/>
      <c r="AXP420" s="551"/>
      <c r="AXQ420" s="551"/>
      <c r="AXR420" s="551"/>
      <c r="AXS420" s="551"/>
      <c r="AXT420" s="551"/>
      <c r="AXU420" s="551"/>
      <c r="AXV420" s="551"/>
      <c r="AXW420" s="551"/>
      <c r="AXX420" s="551"/>
      <c r="AXY420" s="551"/>
      <c r="AXZ420" s="551"/>
      <c r="AYA420" s="551"/>
      <c r="AYB420" s="551"/>
      <c r="AYC420" s="551"/>
      <c r="AYD420" s="551"/>
      <c r="AYE420" s="551"/>
      <c r="AYF420" s="551"/>
      <c r="AYG420" s="551"/>
      <c r="AYH420" s="551"/>
      <c r="AYI420" s="551"/>
      <c r="AYJ420" s="551"/>
      <c r="AYK420" s="551"/>
      <c r="AYL420" s="551"/>
      <c r="AYM420" s="551"/>
      <c r="AYN420" s="551"/>
      <c r="AYO420" s="551"/>
      <c r="AYP420" s="551"/>
      <c r="AYQ420" s="551"/>
      <c r="AYR420" s="551"/>
      <c r="AYS420" s="551"/>
      <c r="AYT420" s="551"/>
      <c r="AYU420" s="551"/>
      <c r="AYV420" s="551"/>
      <c r="AYW420" s="551"/>
      <c r="AYX420" s="551"/>
      <c r="AYY420" s="551"/>
      <c r="AYZ420" s="551"/>
      <c r="AZA420" s="551"/>
      <c r="AZB420" s="551"/>
      <c r="AZC420" s="551"/>
      <c r="AZD420" s="551"/>
      <c r="AZE420" s="551"/>
      <c r="AZF420" s="551"/>
      <c r="AZG420" s="551"/>
      <c r="AZH420" s="551"/>
      <c r="AZI420" s="551"/>
      <c r="AZJ420" s="551"/>
      <c r="AZK420" s="551"/>
      <c r="AZL420" s="551"/>
      <c r="AZM420" s="551"/>
      <c r="AZN420" s="551"/>
      <c r="AZO420" s="551"/>
      <c r="AZP420" s="551"/>
      <c r="AZQ420" s="551"/>
      <c r="AZR420" s="551"/>
      <c r="AZS420" s="551"/>
      <c r="AZT420" s="551"/>
      <c r="AZU420" s="551"/>
      <c r="AZV420" s="551"/>
      <c r="AZW420" s="551"/>
      <c r="AZX420" s="551"/>
      <c r="AZY420" s="551"/>
      <c r="AZZ420" s="551"/>
      <c r="BAA420" s="551"/>
      <c r="BAB420" s="551"/>
      <c r="BAC420" s="551"/>
      <c r="BAD420" s="551"/>
      <c r="BAE420" s="551"/>
      <c r="BAF420" s="551"/>
      <c r="BAG420" s="551"/>
      <c r="BAH420" s="551"/>
      <c r="BAI420" s="551"/>
      <c r="BAJ420" s="551"/>
      <c r="BAK420" s="551"/>
      <c r="BAL420" s="551"/>
      <c r="BAM420" s="551"/>
      <c r="BAN420" s="551"/>
      <c r="BAO420" s="551"/>
      <c r="BAP420" s="551"/>
      <c r="BAQ420" s="551"/>
      <c r="BAR420" s="551"/>
      <c r="BAS420" s="551"/>
      <c r="BAT420" s="551"/>
      <c r="BAU420" s="551"/>
      <c r="BAV420" s="551"/>
      <c r="BAW420" s="551"/>
      <c r="BAX420" s="551"/>
      <c r="BAY420" s="551"/>
      <c r="BAZ420" s="551"/>
      <c r="BBA420" s="551"/>
      <c r="BBB420" s="551"/>
      <c r="BBC420" s="551"/>
      <c r="BBD420" s="551"/>
      <c r="BBE420" s="551"/>
      <c r="BBF420" s="551"/>
      <c r="BBG420" s="551"/>
      <c r="BBH420" s="551"/>
      <c r="BBI420" s="551"/>
      <c r="BBJ420" s="551"/>
      <c r="BBK420" s="551"/>
      <c r="BBL420" s="551"/>
      <c r="BBM420" s="551"/>
      <c r="BBN420" s="551"/>
      <c r="BBO420" s="551"/>
      <c r="BBP420" s="551"/>
      <c r="BBQ420" s="551"/>
      <c r="BBR420" s="551"/>
      <c r="BBS420" s="551"/>
      <c r="BBT420" s="551"/>
      <c r="BBU420" s="551"/>
      <c r="BBV420" s="551"/>
      <c r="BBW420" s="551"/>
      <c r="BBX420" s="551"/>
      <c r="BBY420" s="551"/>
      <c r="BBZ420" s="551"/>
      <c r="BCA420" s="551"/>
      <c r="BCB420" s="551"/>
      <c r="BCC420" s="551"/>
      <c r="BCD420" s="551"/>
      <c r="BCE420" s="551"/>
      <c r="BCF420" s="551"/>
      <c r="BCG420" s="551"/>
      <c r="BCH420" s="551"/>
      <c r="BCI420" s="551"/>
      <c r="BCJ420" s="551"/>
      <c r="BCK420" s="551"/>
      <c r="BCL420" s="551"/>
      <c r="BCM420" s="551"/>
      <c r="BCN420" s="551"/>
      <c r="BCO420" s="551"/>
      <c r="BCP420" s="551"/>
      <c r="BCQ420" s="551"/>
      <c r="BCR420" s="551"/>
      <c r="BCS420" s="551"/>
      <c r="BCT420" s="551"/>
      <c r="BCU420" s="551"/>
      <c r="BCV420" s="551"/>
      <c r="BCW420" s="551"/>
      <c r="BCX420" s="551"/>
      <c r="BCY420" s="551"/>
      <c r="BCZ420" s="551"/>
      <c r="BDA420" s="551"/>
      <c r="BDB420" s="551"/>
      <c r="BDC420" s="551"/>
      <c r="BDD420" s="551"/>
      <c r="BDE420" s="551"/>
      <c r="BDF420" s="551"/>
      <c r="BDG420" s="551"/>
      <c r="BDH420" s="551"/>
      <c r="BDI420" s="551"/>
      <c r="BDJ420" s="551"/>
      <c r="BDK420" s="551"/>
      <c r="BDL420" s="551"/>
      <c r="BDM420" s="551"/>
      <c r="BDN420" s="551"/>
      <c r="BDO420" s="551"/>
      <c r="BDP420" s="551"/>
      <c r="BDQ420" s="551"/>
      <c r="BDR420" s="551"/>
      <c r="BDS420" s="551"/>
      <c r="BDT420" s="551"/>
      <c r="BDU420" s="551"/>
      <c r="BDV420" s="551"/>
      <c r="BDW420" s="551"/>
      <c r="BDX420" s="551"/>
      <c r="BDY420" s="551"/>
      <c r="BDZ420" s="551"/>
      <c r="BEA420" s="551"/>
      <c r="BEB420" s="551"/>
      <c r="BEC420" s="551"/>
      <c r="BED420" s="551"/>
      <c r="BEE420" s="551"/>
      <c r="BEF420" s="551"/>
      <c r="BEG420" s="551"/>
      <c r="BEH420" s="551"/>
      <c r="BEI420" s="551"/>
      <c r="BEJ420" s="551"/>
      <c r="BEK420" s="551"/>
      <c r="BEL420" s="551"/>
      <c r="BEM420" s="551"/>
      <c r="BEN420" s="551"/>
      <c r="BEO420" s="551"/>
      <c r="BEP420" s="551"/>
      <c r="BEQ420" s="551"/>
      <c r="BER420" s="551"/>
      <c r="BES420" s="551"/>
      <c r="BET420" s="551"/>
      <c r="BEU420" s="551"/>
      <c r="BEV420" s="551"/>
      <c r="BEW420" s="551"/>
      <c r="BEX420" s="551"/>
      <c r="BEY420" s="551"/>
      <c r="BEZ420" s="551"/>
      <c r="BFA420" s="551"/>
      <c r="BFB420" s="551"/>
      <c r="BFC420" s="551"/>
      <c r="BFD420" s="551"/>
      <c r="BFE420" s="551"/>
      <c r="BFF420" s="551"/>
      <c r="BFG420" s="551"/>
      <c r="BFH420" s="551"/>
      <c r="BFI420" s="551"/>
      <c r="BFJ420" s="551"/>
      <c r="BFK420" s="551"/>
      <c r="BFL420" s="551"/>
      <c r="BFM420" s="551"/>
      <c r="BFN420" s="551"/>
      <c r="BFO420" s="551"/>
      <c r="BFP420" s="551"/>
      <c r="BFQ420" s="551"/>
      <c r="BFR420" s="551"/>
      <c r="BFS420" s="551"/>
      <c r="BFT420" s="551"/>
      <c r="BFU420" s="551"/>
      <c r="BFV420" s="551"/>
      <c r="BFW420" s="551"/>
      <c r="BFX420" s="551"/>
      <c r="BFY420" s="551"/>
      <c r="BFZ420" s="551"/>
      <c r="BGA420" s="551"/>
      <c r="BGB420" s="551"/>
      <c r="BGC420" s="551"/>
      <c r="BGD420" s="551"/>
      <c r="BGE420" s="551"/>
      <c r="BGF420" s="551"/>
      <c r="BGG420" s="551"/>
      <c r="BGH420" s="551"/>
      <c r="BGI420" s="551"/>
      <c r="BGJ420" s="551"/>
      <c r="BGK420" s="551"/>
      <c r="BGL420" s="551"/>
      <c r="BGM420" s="551"/>
      <c r="BGN420" s="551"/>
      <c r="BGO420" s="551"/>
      <c r="BGP420" s="551"/>
      <c r="BGQ420" s="551"/>
      <c r="BGR420" s="551"/>
      <c r="BGS420" s="551"/>
      <c r="BGT420" s="551"/>
      <c r="BGU420" s="551"/>
      <c r="BGV420" s="551"/>
      <c r="BGW420" s="551"/>
      <c r="BGX420" s="551"/>
      <c r="BGY420" s="551"/>
      <c r="BGZ420" s="551"/>
      <c r="BHA420" s="551"/>
      <c r="BHB420" s="551"/>
      <c r="BHC420" s="551"/>
      <c r="BHD420" s="551"/>
      <c r="BHE420" s="551"/>
      <c r="BHF420" s="551"/>
      <c r="BHG420" s="551"/>
      <c r="BHH420" s="551"/>
      <c r="BHI420" s="551"/>
      <c r="BHJ420" s="551"/>
      <c r="BHK420" s="551"/>
      <c r="BHL420" s="551"/>
      <c r="BHM420" s="551"/>
      <c r="BHN420" s="551"/>
      <c r="BHO420" s="551"/>
      <c r="BHP420" s="551"/>
      <c r="BHQ420" s="551"/>
      <c r="BHR420" s="551"/>
      <c r="BHS420" s="551"/>
      <c r="BHT420" s="551"/>
      <c r="BHU420" s="551"/>
      <c r="BHV420" s="551"/>
      <c r="BHW420" s="551"/>
      <c r="BHX420" s="551"/>
      <c r="BHY420" s="551"/>
      <c r="BHZ420" s="551"/>
      <c r="BIA420" s="551"/>
      <c r="BIB420" s="551"/>
      <c r="BIC420" s="551"/>
      <c r="BID420" s="551"/>
      <c r="BIE420" s="551"/>
      <c r="BIF420" s="551"/>
      <c r="BIG420" s="551"/>
      <c r="BIH420" s="551"/>
      <c r="BII420" s="551"/>
      <c r="BIJ420" s="551"/>
      <c r="BIK420" s="551"/>
      <c r="BIL420" s="551"/>
      <c r="BIM420" s="551"/>
      <c r="BIN420" s="551"/>
      <c r="BIO420" s="551"/>
      <c r="BIP420" s="551"/>
      <c r="BIQ420" s="551"/>
      <c r="BIR420" s="551"/>
      <c r="BIS420" s="551"/>
      <c r="BIT420" s="551"/>
      <c r="BIU420" s="551"/>
      <c r="BIV420" s="551"/>
      <c r="BIW420" s="551"/>
      <c r="BIX420" s="551"/>
      <c r="BIY420" s="551"/>
      <c r="BIZ420" s="551"/>
      <c r="BJA420" s="551"/>
      <c r="BJB420" s="551"/>
      <c r="BJC420" s="551"/>
      <c r="BJD420" s="551"/>
      <c r="BJE420" s="551"/>
      <c r="BJF420" s="551"/>
      <c r="BJG420" s="551"/>
      <c r="BJH420" s="551"/>
      <c r="BJI420" s="551"/>
      <c r="BJJ420" s="551"/>
      <c r="BJK420" s="551"/>
      <c r="BJL420" s="551"/>
      <c r="BJM420" s="551"/>
      <c r="BJN420" s="551"/>
      <c r="BJO420" s="551"/>
      <c r="BJP420" s="551"/>
      <c r="BJQ420" s="551"/>
      <c r="BJR420" s="551"/>
      <c r="BJS420" s="551"/>
      <c r="BJT420" s="551"/>
      <c r="BJU420" s="551"/>
      <c r="BJV420" s="551"/>
      <c r="BJW420" s="551"/>
      <c r="BJX420" s="551"/>
      <c r="BJY420" s="551"/>
      <c r="BJZ420" s="551"/>
      <c r="BKA420" s="551"/>
      <c r="BKB420" s="551"/>
      <c r="BKC420" s="551"/>
      <c r="BKD420" s="551"/>
      <c r="BKE420" s="551"/>
      <c r="BKF420" s="551"/>
      <c r="BKG420" s="551"/>
      <c r="BKH420" s="551"/>
      <c r="BKI420" s="551"/>
      <c r="BKJ420" s="551"/>
      <c r="BKK420" s="551"/>
      <c r="BKL420" s="551"/>
      <c r="BKM420" s="551"/>
      <c r="BKN420" s="551"/>
      <c r="BKO420" s="551"/>
      <c r="BKP420" s="551"/>
      <c r="BKQ420" s="551"/>
      <c r="BKR420" s="551"/>
      <c r="BKS420" s="551"/>
      <c r="BKT420" s="551"/>
      <c r="BKU420" s="551"/>
      <c r="BKV420" s="551"/>
      <c r="BKW420" s="551"/>
      <c r="BKX420" s="551"/>
      <c r="BKY420" s="551"/>
      <c r="BKZ420" s="551"/>
      <c r="BLA420" s="551"/>
      <c r="BLB420" s="551"/>
      <c r="BLC420" s="551"/>
      <c r="BLD420" s="551"/>
      <c r="BLE420" s="551"/>
      <c r="BLF420" s="551"/>
      <c r="BLG420" s="551"/>
      <c r="BLH420" s="551"/>
      <c r="BLI420" s="551"/>
      <c r="BLJ420" s="551"/>
      <c r="BLK420" s="551"/>
      <c r="BLL420" s="551"/>
      <c r="BLM420" s="551"/>
      <c r="BLN420" s="551"/>
      <c r="BLO420" s="551"/>
      <c r="BLP420" s="551"/>
      <c r="BLQ420" s="551"/>
      <c r="BLR420" s="551"/>
      <c r="BLS420" s="551"/>
      <c r="BLT420" s="551"/>
      <c r="BLU420" s="551"/>
      <c r="BLV420" s="551"/>
      <c r="BLW420" s="551"/>
      <c r="BLX420" s="551"/>
      <c r="BLY420" s="551"/>
      <c r="BLZ420" s="551"/>
      <c r="BMA420" s="551"/>
      <c r="BMB420" s="551"/>
      <c r="BMC420" s="551"/>
      <c r="BMD420" s="551"/>
      <c r="BME420" s="551"/>
      <c r="BMF420" s="551"/>
      <c r="BMG420" s="551"/>
      <c r="BMH420" s="551"/>
      <c r="BMI420" s="551"/>
      <c r="BMJ420" s="551"/>
      <c r="BMK420" s="551"/>
      <c r="BML420" s="551"/>
      <c r="BMM420" s="551"/>
      <c r="BMN420" s="551"/>
      <c r="BMO420" s="551"/>
      <c r="BMP420" s="551"/>
      <c r="BMQ420" s="551"/>
      <c r="BMR420" s="551"/>
      <c r="BMS420" s="551"/>
      <c r="BMT420" s="551"/>
      <c r="BMU420" s="551"/>
      <c r="BMV420" s="551"/>
      <c r="BMW420" s="551"/>
      <c r="BMX420" s="551"/>
      <c r="BMY420" s="551"/>
      <c r="BMZ420" s="551"/>
      <c r="BNA420" s="551"/>
      <c r="BNB420" s="551"/>
      <c r="BNC420" s="551"/>
      <c r="BND420" s="551"/>
      <c r="BNE420" s="551"/>
      <c r="BNF420" s="551"/>
      <c r="BNG420" s="551"/>
      <c r="BNH420" s="551"/>
      <c r="BNI420" s="551"/>
      <c r="BNJ420" s="551"/>
      <c r="BNK420" s="551"/>
      <c r="BNL420" s="551"/>
      <c r="BNM420" s="551"/>
      <c r="BNN420" s="551"/>
      <c r="BNO420" s="551"/>
      <c r="BNP420" s="551"/>
      <c r="BNQ420" s="551"/>
      <c r="BNR420" s="551"/>
      <c r="BNS420" s="551"/>
      <c r="BNT420" s="551"/>
      <c r="BNU420" s="551"/>
      <c r="BNV420" s="551"/>
      <c r="BNW420" s="551"/>
      <c r="BNX420" s="551"/>
      <c r="BNY420" s="551"/>
      <c r="BNZ420" s="551"/>
      <c r="BOA420" s="551"/>
      <c r="BOB420" s="551"/>
      <c r="BOC420" s="551"/>
      <c r="BOD420" s="551"/>
      <c r="BOE420" s="551"/>
      <c r="BOF420" s="551"/>
      <c r="BOG420" s="551"/>
      <c r="BOH420" s="551"/>
      <c r="BOI420" s="551"/>
      <c r="BOJ420" s="551"/>
      <c r="BOK420" s="551"/>
      <c r="BOL420" s="551"/>
      <c r="BOM420" s="551"/>
      <c r="BON420" s="551"/>
      <c r="BOO420" s="551"/>
      <c r="BOP420" s="551"/>
      <c r="BOQ420" s="551"/>
      <c r="BOR420" s="551"/>
      <c r="BOS420" s="551"/>
      <c r="BOT420" s="551"/>
      <c r="BOU420" s="551"/>
      <c r="BOV420" s="551"/>
      <c r="BOW420" s="551"/>
      <c r="BOX420" s="551"/>
      <c r="BOY420" s="551"/>
      <c r="BOZ420" s="551"/>
      <c r="BPA420" s="551"/>
      <c r="BPB420" s="551"/>
      <c r="BPC420" s="551"/>
      <c r="BPD420" s="551"/>
      <c r="BPE420" s="551"/>
      <c r="BPF420" s="551"/>
      <c r="BPG420" s="551"/>
      <c r="BPH420" s="551"/>
      <c r="BPI420" s="551"/>
      <c r="BPJ420" s="551"/>
      <c r="BPK420" s="551"/>
      <c r="BPL420" s="551"/>
      <c r="BPM420" s="551"/>
      <c r="BPN420" s="551"/>
      <c r="BPO420" s="551"/>
      <c r="BPP420" s="551"/>
      <c r="BPQ420" s="551"/>
      <c r="BPR420" s="551"/>
      <c r="BPS420" s="551"/>
      <c r="BPT420" s="551"/>
      <c r="BPU420" s="551"/>
      <c r="BPV420" s="551"/>
      <c r="BPW420" s="551"/>
      <c r="BPX420" s="551"/>
      <c r="BPY420" s="551"/>
      <c r="BPZ420" s="551"/>
      <c r="BQA420" s="551"/>
      <c r="BQB420" s="551"/>
      <c r="BQC420" s="551"/>
      <c r="BQD420" s="551"/>
      <c r="BQE420" s="551"/>
      <c r="BQF420" s="551"/>
      <c r="BQG420" s="551"/>
      <c r="BQH420" s="551"/>
      <c r="BQI420" s="551"/>
      <c r="BQJ420" s="551"/>
      <c r="BQK420" s="551"/>
      <c r="BQL420" s="551"/>
      <c r="BQM420" s="551"/>
      <c r="BQN420" s="551"/>
      <c r="BQO420" s="551"/>
      <c r="BQP420" s="551"/>
      <c r="BQQ420" s="551"/>
      <c r="BQR420" s="551"/>
      <c r="BQS420" s="551"/>
      <c r="BQT420" s="551"/>
      <c r="BQU420" s="551"/>
      <c r="BQV420" s="551"/>
      <c r="BQW420" s="551"/>
      <c r="BQX420" s="551"/>
      <c r="BQY420" s="551"/>
      <c r="BQZ420" s="551"/>
      <c r="BRA420" s="551"/>
      <c r="BRB420" s="551"/>
      <c r="BRC420" s="551"/>
      <c r="BRD420" s="551"/>
      <c r="BRE420" s="551"/>
      <c r="BRF420" s="551"/>
      <c r="BRG420" s="551"/>
      <c r="BRH420" s="551"/>
      <c r="BRI420" s="551"/>
      <c r="BRJ420" s="551"/>
      <c r="BRK420" s="551"/>
      <c r="BRL420" s="551"/>
      <c r="BRM420" s="551"/>
      <c r="BRN420" s="551"/>
      <c r="BRO420" s="551"/>
      <c r="BRP420" s="551"/>
      <c r="BRQ420" s="551"/>
      <c r="BRR420" s="551"/>
      <c r="BRS420" s="551"/>
      <c r="BRT420" s="551"/>
      <c r="BRU420" s="551"/>
      <c r="BRV420" s="551"/>
      <c r="BRW420" s="551"/>
      <c r="BRX420" s="551"/>
      <c r="BRY420" s="551"/>
      <c r="BRZ420" s="551"/>
      <c r="BSA420" s="551"/>
      <c r="BSB420" s="551"/>
      <c r="BSC420" s="551"/>
      <c r="BSD420" s="551"/>
      <c r="BSE420" s="551"/>
      <c r="BSF420" s="551"/>
      <c r="BSG420" s="551"/>
      <c r="BSH420" s="551"/>
      <c r="BSI420" s="551"/>
      <c r="BSJ420" s="551"/>
      <c r="BSK420" s="551"/>
      <c r="BSL420" s="551"/>
      <c r="BSM420" s="551"/>
      <c r="BSN420" s="551"/>
      <c r="BSO420" s="551"/>
      <c r="BSP420" s="551"/>
      <c r="BSQ420" s="551"/>
      <c r="BSR420" s="551"/>
      <c r="BSS420" s="551"/>
      <c r="BST420" s="551"/>
      <c r="BSU420" s="551"/>
      <c r="BSV420" s="551"/>
      <c r="BSW420" s="551"/>
      <c r="BSX420" s="551"/>
      <c r="BSY420" s="551"/>
      <c r="BSZ420" s="551"/>
      <c r="BTA420" s="551"/>
      <c r="BTB420" s="551"/>
      <c r="BTC420" s="551"/>
      <c r="BTD420" s="551"/>
      <c r="BTE420" s="551"/>
      <c r="BTF420" s="551"/>
      <c r="BTG420" s="551"/>
      <c r="BTH420" s="551"/>
      <c r="BTI420" s="551"/>
      <c r="BTJ420" s="551"/>
      <c r="BTK420" s="551"/>
      <c r="BTL420" s="551"/>
      <c r="BTM420" s="551"/>
      <c r="BTN420" s="551"/>
      <c r="BTO420" s="551"/>
      <c r="BTP420" s="551"/>
      <c r="BTQ420" s="551"/>
      <c r="BTR420" s="551"/>
      <c r="BTS420" s="551"/>
      <c r="BTT420" s="551"/>
      <c r="BTU420" s="551"/>
      <c r="BTV420" s="551"/>
      <c r="BTW420" s="551"/>
      <c r="BTX420" s="551"/>
      <c r="BTY420" s="551"/>
      <c r="BTZ420" s="551"/>
      <c r="BUA420" s="551"/>
      <c r="BUB420" s="551"/>
      <c r="BUC420" s="551"/>
      <c r="BUD420" s="551"/>
      <c r="BUE420" s="551"/>
      <c r="BUF420" s="551"/>
      <c r="BUG420" s="551"/>
      <c r="BUH420" s="551"/>
      <c r="BUI420" s="551"/>
      <c r="BUJ420" s="551"/>
      <c r="BUK420" s="551"/>
      <c r="BUL420" s="551"/>
      <c r="BUM420" s="551"/>
      <c r="BUN420" s="551"/>
      <c r="BUO420" s="551"/>
      <c r="BUP420" s="551"/>
      <c r="BUQ420" s="551"/>
      <c r="BUR420" s="551"/>
      <c r="BUS420" s="551"/>
      <c r="BUT420" s="551"/>
      <c r="BUU420" s="551"/>
      <c r="BUV420" s="551"/>
      <c r="BUW420" s="551"/>
      <c r="BUX420" s="551"/>
      <c r="BUY420" s="551"/>
      <c r="BUZ420" s="551"/>
      <c r="BVA420" s="551"/>
      <c r="BVB420" s="551"/>
      <c r="BVC420" s="551"/>
      <c r="BVD420" s="551"/>
      <c r="BVE420" s="551"/>
      <c r="BVF420" s="551"/>
      <c r="BVG420" s="551"/>
      <c r="BVH420" s="551"/>
      <c r="BVI420" s="551"/>
      <c r="BVJ420" s="551"/>
      <c r="BVK420" s="551"/>
      <c r="BVL420" s="551"/>
      <c r="BVM420" s="551"/>
      <c r="BVN420" s="551"/>
      <c r="BVO420" s="551"/>
      <c r="BVP420" s="551"/>
      <c r="BVQ420" s="551"/>
      <c r="BVR420" s="551"/>
      <c r="BVS420" s="551"/>
      <c r="BVT420" s="551"/>
      <c r="BVU420" s="551"/>
      <c r="BVV420" s="551"/>
      <c r="BVW420" s="551"/>
      <c r="BVX420" s="551"/>
      <c r="BVY420" s="551"/>
      <c r="BVZ420" s="551"/>
      <c r="BWA420" s="551"/>
      <c r="BWB420" s="551"/>
      <c r="BWC420" s="551"/>
      <c r="BWD420" s="551"/>
      <c r="BWE420" s="551"/>
      <c r="BWF420" s="551"/>
      <c r="BWG420" s="551"/>
      <c r="BWH420" s="551"/>
      <c r="BWI420" s="551"/>
      <c r="BWJ420" s="551"/>
      <c r="BWK420" s="551"/>
      <c r="BWL420" s="551"/>
      <c r="BWM420" s="551"/>
      <c r="BWN420" s="551"/>
      <c r="BWO420" s="551"/>
      <c r="BWP420" s="551"/>
      <c r="BWQ420" s="551"/>
      <c r="BWR420" s="551"/>
      <c r="BWS420" s="551"/>
      <c r="BWT420" s="551"/>
      <c r="BWU420" s="551"/>
      <c r="BWV420" s="551"/>
      <c r="BWW420" s="551"/>
      <c r="BWX420" s="551"/>
      <c r="BWY420" s="551"/>
      <c r="BWZ420" s="551"/>
      <c r="BXA420" s="551"/>
      <c r="BXB420" s="551"/>
      <c r="BXC420" s="551"/>
      <c r="BXD420" s="551"/>
      <c r="BXE420" s="551"/>
      <c r="BXF420" s="551"/>
      <c r="BXG420" s="551"/>
      <c r="BXH420" s="551"/>
      <c r="BXI420" s="551"/>
      <c r="BXJ420" s="551"/>
      <c r="BXK420" s="551"/>
      <c r="BXL420" s="551"/>
      <c r="BXM420" s="551"/>
      <c r="BXN420" s="551"/>
      <c r="BXO420" s="551"/>
      <c r="BXP420" s="551"/>
      <c r="BXQ420" s="551"/>
      <c r="BXR420" s="551"/>
      <c r="BXS420" s="551"/>
      <c r="BXT420" s="551"/>
      <c r="BXU420" s="551"/>
      <c r="BXV420" s="551"/>
      <c r="BXW420" s="551"/>
      <c r="BXX420" s="551"/>
      <c r="BXY420" s="551"/>
      <c r="BXZ420" s="551"/>
      <c r="BYA420" s="551"/>
      <c r="BYB420" s="551"/>
      <c r="BYC420" s="551"/>
      <c r="BYD420" s="551"/>
      <c r="BYE420" s="551"/>
      <c r="BYF420" s="551"/>
      <c r="BYG420" s="551"/>
      <c r="BYH420" s="551"/>
      <c r="BYI420" s="551"/>
      <c r="BYJ420" s="551"/>
      <c r="BYK420" s="551"/>
      <c r="BYL420" s="551"/>
      <c r="BYM420" s="551"/>
      <c r="BYN420" s="551"/>
      <c r="BYO420" s="551"/>
      <c r="BYP420" s="551"/>
      <c r="BYQ420" s="551"/>
      <c r="BYR420" s="551"/>
      <c r="BYS420" s="551"/>
      <c r="BYT420" s="551"/>
      <c r="BYU420" s="551"/>
      <c r="BYV420" s="551"/>
      <c r="BYW420" s="551"/>
      <c r="BYX420" s="551"/>
      <c r="BYY420" s="551"/>
      <c r="BYZ420" s="551"/>
      <c r="BZA420" s="551"/>
      <c r="BZB420" s="551"/>
      <c r="BZC420" s="551"/>
      <c r="BZD420" s="551"/>
      <c r="BZE420" s="551"/>
      <c r="BZF420" s="551"/>
      <c r="BZG420" s="551"/>
      <c r="BZH420" s="551"/>
      <c r="BZI420" s="551"/>
      <c r="BZJ420" s="551"/>
      <c r="BZK420" s="551"/>
      <c r="BZL420" s="551"/>
      <c r="BZM420" s="551"/>
      <c r="BZN420" s="551"/>
      <c r="BZO420" s="551"/>
      <c r="BZP420" s="551"/>
      <c r="BZQ420" s="551"/>
      <c r="BZR420" s="551"/>
      <c r="BZS420" s="551"/>
      <c r="BZT420" s="551"/>
      <c r="BZU420" s="551"/>
      <c r="BZV420" s="551"/>
      <c r="BZW420" s="551"/>
      <c r="BZX420" s="551"/>
      <c r="BZY420" s="551"/>
      <c r="BZZ420" s="551"/>
      <c r="CAA420" s="551"/>
      <c r="CAB420" s="551"/>
      <c r="CAC420" s="551"/>
      <c r="CAD420" s="551"/>
      <c r="CAE420" s="551"/>
      <c r="CAF420" s="551"/>
      <c r="CAG420" s="551"/>
      <c r="CAH420" s="551"/>
      <c r="CAI420" s="551"/>
      <c r="CAJ420" s="551"/>
      <c r="CAK420" s="551"/>
      <c r="CAL420" s="551"/>
      <c r="CAM420" s="551"/>
      <c r="CAN420" s="551"/>
      <c r="CAO420" s="551"/>
      <c r="CAP420" s="551"/>
      <c r="CAQ420" s="551"/>
      <c r="CAR420" s="551"/>
      <c r="CAS420" s="551"/>
      <c r="CAT420" s="551"/>
      <c r="CAU420" s="551"/>
      <c r="CAV420" s="551"/>
      <c r="CAW420" s="551"/>
      <c r="CAX420" s="551"/>
      <c r="CAY420" s="551"/>
      <c r="CAZ420" s="551"/>
      <c r="CBA420" s="551"/>
      <c r="CBB420" s="551"/>
      <c r="CBC420" s="551"/>
      <c r="CBD420" s="551"/>
      <c r="CBE420" s="551"/>
      <c r="CBF420" s="551"/>
      <c r="CBG420" s="551"/>
      <c r="CBH420" s="551"/>
      <c r="CBI420" s="551"/>
      <c r="CBJ420" s="551"/>
      <c r="CBK420" s="551"/>
      <c r="CBL420" s="551"/>
      <c r="CBM420" s="551"/>
      <c r="CBN420" s="551"/>
      <c r="CBO420" s="551"/>
      <c r="CBP420" s="551"/>
      <c r="CBQ420" s="551"/>
      <c r="CBR420" s="551"/>
      <c r="CBS420" s="551"/>
      <c r="CBT420" s="551"/>
      <c r="CBU420" s="551"/>
      <c r="CBV420" s="551"/>
      <c r="CBW420" s="551"/>
      <c r="CBX420" s="551"/>
      <c r="CBY420" s="551"/>
      <c r="CBZ420" s="551"/>
      <c r="CCA420" s="551"/>
      <c r="CCB420" s="551"/>
      <c r="CCC420" s="551"/>
      <c r="CCD420" s="551"/>
      <c r="CCE420" s="551"/>
      <c r="CCF420" s="551"/>
      <c r="CCG420" s="551"/>
      <c r="CCH420" s="551"/>
      <c r="CCI420" s="551"/>
      <c r="CCJ420" s="551"/>
      <c r="CCK420" s="551"/>
      <c r="CCL420" s="551"/>
      <c r="CCM420" s="551"/>
      <c r="CCN420" s="551"/>
      <c r="CCO420" s="551"/>
      <c r="CCP420" s="551"/>
      <c r="CCQ420" s="551"/>
      <c r="CCR420" s="551"/>
      <c r="CCS420" s="551"/>
      <c r="CCT420" s="551"/>
      <c r="CCU420" s="551"/>
      <c r="CCV420" s="551"/>
      <c r="CCW420" s="551"/>
      <c r="CCX420" s="551"/>
      <c r="CCY420" s="551"/>
      <c r="CCZ420" s="551"/>
      <c r="CDA420" s="551"/>
      <c r="CDB420" s="551"/>
      <c r="CDC420" s="551"/>
      <c r="CDD420" s="551"/>
      <c r="CDE420" s="551"/>
      <c r="CDF420" s="551"/>
      <c r="CDG420" s="551"/>
      <c r="CDH420" s="551"/>
      <c r="CDI420" s="551"/>
      <c r="CDJ420" s="551"/>
      <c r="CDK420" s="551"/>
      <c r="CDL420" s="551"/>
      <c r="CDM420" s="551"/>
      <c r="CDN420" s="551"/>
      <c r="CDO420" s="551"/>
      <c r="CDP420" s="551"/>
      <c r="CDQ420" s="551"/>
      <c r="CDR420" s="551"/>
      <c r="CDS420" s="551"/>
      <c r="CDT420" s="551"/>
      <c r="CDU420" s="551"/>
      <c r="CDV420" s="551"/>
      <c r="CDW420" s="551"/>
      <c r="CDX420" s="551"/>
      <c r="CDY420" s="551"/>
      <c r="CDZ420" s="551"/>
      <c r="CEA420" s="551"/>
      <c r="CEB420" s="551"/>
      <c r="CEC420" s="551"/>
      <c r="CED420" s="551"/>
      <c r="CEE420" s="551"/>
      <c r="CEF420" s="551"/>
      <c r="CEG420" s="551"/>
      <c r="CEH420" s="551"/>
      <c r="CEI420" s="551"/>
      <c r="CEJ420" s="551"/>
      <c r="CEK420" s="551"/>
      <c r="CEL420" s="551"/>
      <c r="CEM420" s="551"/>
      <c r="CEN420" s="551"/>
      <c r="CEO420" s="551"/>
      <c r="CEP420" s="551"/>
      <c r="CEQ420" s="551"/>
      <c r="CER420" s="551"/>
      <c r="CES420" s="551"/>
      <c r="CET420" s="551"/>
      <c r="CEU420" s="551"/>
      <c r="CEV420" s="551"/>
      <c r="CEW420" s="551"/>
      <c r="CEX420" s="551"/>
      <c r="CEY420" s="551"/>
      <c r="CEZ420" s="551"/>
      <c r="CFA420" s="551"/>
      <c r="CFB420" s="551"/>
      <c r="CFC420" s="551"/>
      <c r="CFD420" s="551"/>
      <c r="CFE420" s="551"/>
      <c r="CFF420" s="551"/>
      <c r="CFG420" s="551"/>
      <c r="CFH420" s="551"/>
      <c r="CFI420" s="551"/>
      <c r="CFJ420" s="551"/>
      <c r="CFK420" s="551"/>
      <c r="CFL420" s="551"/>
      <c r="CFM420" s="551"/>
      <c r="CFN420" s="551"/>
      <c r="CFO420" s="551"/>
      <c r="CFP420" s="551"/>
      <c r="CFQ420" s="551"/>
      <c r="CFR420" s="551"/>
      <c r="CFS420" s="551"/>
      <c r="CFT420" s="551"/>
      <c r="CFU420" s="551"/>
      <c r="CFV420" s="551"/>
      <c r="CFW420" s="551"/>
      <c r="CFX420" s="551"/>
      <c r="CFY420" s="551"/>
      <c r="CFZ420" s="551"/>
      <c r="CGA420" s="551"/>
      <c r="CGB420" s="551"/>
      <c r="CGC420" s="551"/>
      <c r="CGD420" s="551"/>
      <c r="CGE420" s="551"/>
      <c r="CGF420" s="551"/>
      <c r="CGG420" s="551"/>
      <c r="CGH420" s="551"/>
      <c r="CGI420" s="551"/>
      <c r="CGJ420" s="551"/>
      <c r="CGK420" s="551"/>
      <c r="CGL420" s="551"/>
      <c r="CGM420" s="551"/>
      <c r="CGN420" s="551"/>
      <c r="CGO420" s="551"/>
      <c r="CGP420" s="551"/>
      <c r="CGQ420" s="551"/>
      <c r="CGR420" s="551"/>
      <c r="CGS420" s="551"/>
      <c r="CGT420" s="551"/>
      <c r="CGU420" s="551"/>
      <c r="CGV420" s="551"/>
      <c r="CGW420" s="551"/>
      <c r="CGX420" s="551"/>
      <c r="CGY420" s="551"/>
      <c r="CGZ420" s="551"/>
      <c r="CHA420" s="551"/>
      <c r="CHB420" s="551"/>
      <c r="CHC420" s="551"/>
      <c r="CHD420" s="551"/>
      <c r="CHE420" s="551"/>
      <c r="CHF420" s="551"/>
      <c r="CHG420" s="551"/>
      <c r="CHH420" s="551"/>
      <c r="CHI420" s="551"/>
      <c r="CHJ420" s="551"/>
      <c r="CHK420" s="551"/>
      <c r="CHL420" s="551"/>
      <c r="CHM420" s="551"/>
      <c r="CHN420" s="551"/>
      <c r="CHO420" s="551"/>
      <c r="CHP420" s="551"/>
      <c r="CHQ420" s="551"/>
      <c r="CHR420" s="551"/>
      <c r="CHS420" s="551"/>
      <c r="CHT420" s="551"/>
      <c r="CHU420" s="551"/>
      <c r="CHV420" s="551"/>
      <c r="CHW420" s="551"/>
      <c r="CHX420" s="551"/>
      <c r="CHY420" s="551"/>
      <c r="CHZ420" s="551"/>
      <c r="CIA420" s="551"/>
      <c r="CIB420" s="551"/>
      <c r="CIC420" s="551"/>
      <c r="CID420" s="551"/>
      <c r="CIE420" s="551"/>
      <c r="CIF420" s="551"/>
      <c r="CIG420" s="551"/>
      <c r="CIH420" s="551"/>
      <c r="CII420" s="551"/>
      <c r="CIJ420" s="551"/>
      <c r="CIK420" s="551"/>
      <c r="CIL420" s="551"/>
      <c r="CIM420" s="551"/>
      <c r="CIN420" s="551"/>
      <c r="CIO420" s="551"/>
      <c r="CIP420" s="551"/>
      <c r="CIQ420" s="551"/>
      <c r="CIR420" s="551"/>
      <c r="CIS420" s="551"/>
      <c r="CIT420" s="551"/>
      <c r="CIU420" s="551"/>
      <c r="CIV420" s="551"/>
      <c r="CIW420" s="551"/>
      <c r="CIX420" s="551"/>
      <c r="CIY420" s="551"/>
      <c r="CIZ420" s="551"/>
      <c r="CJA420" s="551"/>
      <c r="CJB420" s="551"/>
      <c r="CJC420" s="551"/>
      <c r="CJD420" s="551"/>
      <c r="CJE420" s="551"/>
      <c r="CJF420" s="551"/>
      <c r="CJG420" s="551"/>
      <c r="CJH420" s="551"/>
      <c r="CJI420" s="551"/>
      <c r="CJJ420" s="551"/>
      <c r="CJK420" s="551"/>
      <c r="CJL420" s="551"/>
      <c r="CJM420" s="551"/>
      <c r="CJN420" s="551"/>
      <c r="CJO420" s="551"/>
      <c r="CJP420" s="551"/>
      <c r="CJQ420" s="551"/>
      <c r="CJR420" s="551"/>
      <c r="CJS420" s="551"/>
      <c r="CJT420" s="551"/>
      <c r="CJU420" s="551"/>
      <c r="CJV420" s="551"/>
      <c r="CJW420" s="551"/>
      <c r="CJX420" s="551"/>
      <c r="CJY420" s="551"/>
      <c r="CJZ420" s="551"/>
      <c r="CKA420" s="551"/>
      <c r="CKB420" s="551"/>
      <c r="CKC420" s="551"/>
      <c r="CKD420" s="551"/>
      <c r="CKE420" s="551"/>
      <c r="CKF420" s="551"/>
      <c r="CKG420" s="551"/>
      <c r="CKH420" s="551"/>
      <c r="CKI420" s="551"/>
      <c r="CKJ420" s="551"/>
      <c r="CKK420" s="551"/>
      <c r="CKL420" s="551"/>
      <c r="CKM420" s="551"/>
      <c r="CKN420" s="551"/>
      <c r="CKO420" s="551"/>
      <c r="CKP420" s="551"/>
      <c r="CKQ420" s="551"/>
      <c r="CKR420" s="551"/>
      <c r="CKS420" s="551"/>
      <c r="CKT420" s="551"/>
      <c r="CKU420" s="551"/>
      <c r="CKV420" s="551"/>
      <c r="CKW420" s="551"/>
      <c r="CKX420" s="551"/>
      <c r="CKY420" s="551"/>
      <c r="CKZ420" s="551"/>
      <c r="CLA420" s="551"/>
      <c r="CLB420" s="551"/>
      <c r="CLC420" s="551"/>
      <c r="CLD420" s="551"/>
      <c r="CLE420" s="551"/>
      <c r="CLF420" s="551"/>
      <c r="CLG420" s="551"/>
      <c r="CLH420" s="551"/>
      <c r="CLI420" s="551"/>
      <c r="CLJ420" s="551"/>
      <c r="CLK420" s="551"/>
      <c r="CLL420" s="551"/>
      <c r="CLM420" s="551"/>
      <c r="CLN420" s="551"/>
      <c r="CLO420" s="551"/>
      <c r="CLP420" s="551"/>
      <c r="CLQ420" s="551"/>
      <c r="CLR420" s="551"/>
      <c r="CLS420" s="551"/>
      <c r="CLT420" s="551"/>
      <c r="CLU420" s="551"/>
      <c r="CLV420" s="551"/>
      <c r="CLW420" s="551"/>
      <c r="CLX420" s="551"/>
      <c r="CLY420" s="551"/>
      <c r="CLZ420" s="551"/>
      <c r="CMA420" s="551"/>
      <c r="CMB420" s="551"/>
      <c r="CMC420" s="551"/>
      <c r="CMD420" s="551"/>
      <c r="CME420" s="551"/>
      <c r="CMF420" s="551"/>
      <c r="CMG420" s="551"/>
      <c r="CMH420" s="551"/>
      <c r="CMI420" s="551"/>
      <c r="CMJ420" s="551"/>
      <c r="CMK420" s="551"/>
      <c r="CML420" s="551"/>
      <c r="CMM420" s="551"/>
      <c r="CMN420" s="551"/>
      <c r="CMO420" s="551"/>
      <c r="CMP420" s="551"/>
      <c r="CMQ420" s="551"/>
      <c r="CMR420" s="551"/>
      <c r="CMS420" s="551"/>
      <c r="CMT420" s="551"/>
      <c r="CMU420" s="551"/>
      <c r="CMV420" s="551"/>
      <c r="CMW420" s="551"/>
      <c r="CMX420" s="551"/>
      <c r="CMY420" s="551"/>
      <c r="CMZ420" s="551"/>
      <c r="CNA420" s="551"/>
      <c r="CNB420" s="551"/>
      <c r="CNC420" s="551"/>
      <c r="CND420" s="551"/>
      <c r="CNE420" s="551"/>
      <c r="CNF420" s="551"/>
      <c r="CNG420" s="551"/>
      <c r="CNH420" s="551"/>
      <c r="CNI420" s="551"/>
      <c r="CNJ420" s="551"/>
      <c r="CNK420" s="551"/>
      <c r="CNL420" s="551"/>
      <c r="CNM420" s="551"/>
      <c r="CNN420" s="551"/>
      <c r="CNO420" s="551"/>
      <c r="CNP420" s="551"/>
      <c r="CNQ420" s="551"/>
      <c r="CNR420" s="551"/>
      <c r="CNS420" s="551"/>
      <c r="CNT420" s="551"/>
      <c r="CNU420" s="551"/>
      <c r="CNV420" s="551"/>
      <c r="CNW420" s="551"/>
      <c r="CNX420" s="551"/>
      <c r="CNY420" s="551"/>
      <c r="CNZ420" s="551"/>
      <c r="COA420" s="551"/>
      <c r="COB420" s="551"/>
      <c r="COC420" s="551"/>
      <c r="COD420" s="551"/>
      <c r="COE420" s="551"/>
      <c r="COF420" s="551"/>
      <c r="COG420" s="551"/>
      <c r="COH420" s="551"/>
      <c r="COI420" s="551"/>
      <c r="COJ420" s="551"/>
      <c r="COK420" s="551"/>
      <c r="COL420" s="551"/>
      <c r="COM420" s="551"/>
      <c r="CON420" s="551"/>
      <c r="COO420" s="551"/>
      <c r="COP420" s="551"/>
      <c r="COQ420" s="551"/>
      <c r="COR420" s="551"/>
      <c r="COS420" s="551"/>
      <c r="COT420" s="551"/>
      <c r="COU420" s="551"/>
      <c r="COV420" s="551"/>
      <c r="COW420" s="551"/>
      <c r="COX420" s="551"/>
      <c r="COY420" s="551"/>
      <c r="COZ420" s="551"/>
      <c r="CPA420" s="551"/>
      <c r="CPB420" s="551"/>
      <c r="CPC420" s="551"/>
      <c r="CPD420" s="551"/>
      <c r="CPE420" s="551"/>
      <c r="CPF420" s="551"/>
      <c r="CPG420" s="551"/>
      <c r="CPH420" s="551"/>
      <c r="CPI420" s="551"/>
      <c r="CPJ420" s="551"/>
      <c r="CPK420" s="551"/>
      <c r="CPL420" s="551"/>
      <c r="CPM420" s="551"/>
      <c r="CPN420" s="551"/>
      <c r="CPO420" s="551"/>
      <c r="CPP420" s="551"/>
      <c r="CPQ420" s="551"/>
      <c r="CPR420" s="551"/>
      <c r="CPS420" s="551"/>
      <c r="CPT420" s="551"/>
      <c r="CPU420" s="551"/>
      <c r="CPV420" s="551"/>
      <c r="CPW420" s="551"/>
      <c r="CPX420" s="551"/>
      <c r="CPY420" s="551"/>
      <c r="CPZ420" s="551"/>
      <c r="CQA420" s="551"/>
      <c r="CQB420" s="551"/>
      <c r="CQC420" s="551"/>
      <c r="CQD420" s="551"/>
      <c r="CQE420" s="551"/>
      <c r="CQF420" s="551"/>
      <c r="CQG420" s="551"/>
      <c r="CQH420" s="551"/>
      <c r="CQI420" s="551"/>
      <c r="CQJ420" s="551"/>
      <c r="CQK420" s="551"/>
      <c r="CQL420" s="551"/>
      <c r="CQM420" s="551"/>
      <c r="CQN420" s="551"/>
      <c r="CQO420" s="551"/>
      <c r="CQP420" s="551"/>
      <c r="CQQ420" s="551"/>
      <c r="CQR420" s="551"/>
      <c r="CQS420" s="551"/>
      <c r="CQT420" s="551"/>
      <c r="CQU420" s="551"/>
      <c r="CQV420" s="551"/>
      <c r="CQW420" s="551"/>
      <c r="CQX420" s="551"/>
      <c r="CQY420" s="551"/>
      <c r="CQZ420" s="551"/>
      <c r="CRA420" s="551"/>
      <c r="CRB420" s="551"/>
      <c r="CRC420" s="551"/>
      <c r="CRD420" s="551"/>
      <c r="CRE420" s="551"/>
      <c r="CRF420" s="551"/>
      <c r="CRG420" s="551"/>
      <c r="CRH420" s="551"/>
      <c r="CRI420" s="551"/>
      <c r="CRJ420" s="551"/>
      <c r="CRK420" s="551"/>
      <c r="CRL420" s="551"/>
      <c r="CRM420" s="551"/>
      <c r="CRN420" s="551"/>
      <c r="CRO420" s="551"/>
      <c r="CRP420" s="551"/>
      <c r="CRQ420" s="551"/>
      <c r="CRR420" s="551"/>
      <c r="CRS420" s="551"/>
      <c r="CRT420" s="551"/>
      <c r="CRU420" s="551"/>
      <c r="CRV420" s="551"/>
      <c r="CRW420" s="551"/>
      <c r="CRX420" s="551"/>
      <c r="CRY420" s="551"/>
      <c r="CRZ420" s="551"/>
      <c r="CSA420" s="551"/>
      <c r="CSB420" s="551"/>
      <c r="CSC420" s="551"/>
      <c r="CSD420" s="551"/>
      <c r="CSE420" s="551"/>
      <c r="CSF420" s="551"/>
      <c r="CSG420" s="551"/>
      <c r="CSH420" s="551"/>
      <c r="CSI420" s="551"/>
      <c r="CSJ420" s="551"/>
      <c r="CSK420" s="551"/>
      <c r="CSL420" s="551"/>
      <c r="CSM420" s="551"/>
      <c r="CSN420" s="551"/>
      <c r="CSO420" s="551"/>
      <c r="CSP420" s="551"/>
      <c r="CSQ420" s="551"/>
      <c r="CSR420" s="551"/>
      <c r="CSS420" s="551"/>
      <c r="CST420" s="551"/>
      <c r="CSU420" s="551"/>
      <c r="CSV420" s="551"/>
      <c r="CSW420" s="551"/>
      <c r="CSX420" s="551"/>
      <c r="CSY420" s="551"/>
      <c r="CSZ420" s="551"/>
      <c r="CTA420" s="551"/>
      <c r="CTB420" s="551"/>
      <c r="CTC420" s="551"/>
      <c r="CTD420" s="551"/>
      <c r="CTE420" s="551"/>
      <c r="CTF420" s="551"/>
      <c r="CTG420" s="551"/>
      <c r="CTH420" s="551"/>
      <c r="CTI420" s="551"/>
      <c r="CTJ420" s="551"/>
      <c r="CTK420" s="551"/>
      <c r="CTL420" s="551"/>
      <c r="CTM420" s="551"/>
      <c r="CTN420" s="551"/>
      <c r="CTO420" s="551"/>
      <c r="CTP420" s="551"/>
      <c r="CTQ420" s="551"/>
      <c r="CTR420" s="551"/>
      <c r="CTS420" s="551"/>
      <c r="CTT420" s="551"/>
      <c r="CTU420" s="551"/>
      <c r="CTV420" s="551"/>
      <c r="CTW420" s="551"/>
      <c r="CTX420" s="551"/>
      <c r="CTY420" s="551"/>
      <c r="CTZ420" s="551"/>
      <c r="CUA420" s="551"/>
      <c r="CUB420" s="551"/>
      <c r="CUC420" s="551"/>
      <c r="CUD420" s="551"/>
      <c r="CUE420" s="551"/>
      <c r="CUF420" s="551"/>
      <c r="CUG420" s="551"/>
      <c r="CUH420" s="551"/>
      <c r="CUI420" s="551"/>
      <c r="CUJ420" s="551"/>
      <c r="CUK420" s="551"/>
      <c r="CUL420" s="551"/>
      <c r="CUM420" s="551"/>
      <c r="CUN420" s="551"/>
      <c r="CUO420" s="551"/>
      <c r="CUP420" s="551"/>
      <c r="CUQ420" s="551"/>
      <c r="CUR420" s="551"/>
      <c r="CUS420" s="551"/>
      <c r="CUT420" s="551"/>
      <c r="CUU420" s="551"/>
      <c r="CUV420" s="551"/>
      <c r="CUW420" s="551"/>
      <c r="CUX420" s="551"/>
      <c r="CUY420" s="551"/>
      <c r="CUZ420" s="551"/>
      <c r="CVA420" s="551"/>
      <c r="CVB420" s="551"/>
      <c r="CVC420" s="551"/>
      <c r="CVD420" s="551"/>
      <c r="CVE420" s="551"/>
      <c r="CVF420" s="551"/>
      <c r="CVG420" s="551"/>
      <c r="CVH420" s="551"/>
      <c r="CVI420" s="551"/>
      <c r="CVJ420" s="551"/>
      <c r="CVK420" s="551"/>
      <c r="CVL420" s="551"/>
      <c r="CVM420" s="551"/>
      <c r="CVN420" s="551"/>
      <c r="CVO420" s="551"/>
      <c r="CVP420" s="551"/>
      <c r="CVQ420" s="551"/>
      <c r="CVR420" s="551"/>
      <c r="CVS420" s="551"/>
      <c r="CVT420" s="551"/>
      <c r="CVU420" s="551"/>
      <c r="CVV420" s="551"/>
      <c r="CVW420" s="551"/>
      <c r="CVX420" s="551"/>
      <c r="CVY420" s="551"/>
      <c r="CVZ420" s="551"/>
      <c r="CWA420" s="551"/>
      <c r="CWB420" s="551"/>
      <c r="CWC420" s="551"/>
      <c r="CWD420" s="551"/>
      <c r="CWE420" s="551"/>
      <c r="CWF420" s="551"/>
      <c r="CWG420" s="551"/>
      <c r="CWH420" s="551"/>
      <c r="CWI420" s="551"/>
      <c r="CWJ420" s="551"/>
      <c r="CWK420" s="551"/>
      <c r="CWL420" s="551"/>
      <c r="CWM420" s="551"/>
      <c r="CWN420" s="551"/>
      <c r="CWO420" s="551"/>
      <c r="CWP420" s="551"/>
      <c r="CWQ420" s="551"/>
      <c r="CWR420" s="551"/>
      <c r="CWS420" s="551"/>
      <c r="CWT420" s="551"/>
      <c r="CWU420" s="551"/>
      <c r="CWV420" s="551"/>
      <c r="CWW420" s="551"/>
      <c r="CWX420" s="551"/>
      <c r="CWY420" s="551"/>
      <c r="CWZ420" s="551"/>
      <c r="CXA420" s="551"/>
      <c r="CXB420" s="551"/>
      <c r="CXC420" s="551"/>
      <c r="CXD420" s="551"/>
      <c r="CXE420" s="551"/>
      <c r="CXF420" s="551"/>
      <c r="CXG420" s="551"/>
      <c r="CXH420" s="551"/>
      <c r="CXI420" s="551"/>
      <c r="CXJ420" s="551"/>
      <c r="CXK420" s="551"/>
      <c r="CXL420" s="551"/>
      <c r="CXM420" s="551"/>
      <c r="CXN420" s="551"/>
      <c r="CXO420" s="551"/>
      <c r="CXP420" s="551"/>
      <c r="CXQ420" s="551"/>
      <c r="CXR420" s="551"/>
      <c r="CXS420" s="551"/>
      <c r="CXT420" s="551"/>
      <c r="CXU420" s="551"/>
      <c r="CXV420" s="551"/>
      <c r="CXW420" s="551"/>
      <c r="CXX420" s="551"/>
      <c r="CXY420" s="551"/>
      <c r="CXZ420" s="551"/>
      <c r="CYA420" s="551"/>
      <c r="CYB420" s="551"/>
      <c r="CYC420" s="551"/>
      <c r="CYD420" s="551"/>
      <c r="CYE420" s="551"/>
      <c r="CYF420" s="551"/>
      <c r="CYG420" s="551"/>
      <c r="CYH420" s="551"/>
      <c r="CYI420" s="551"/>
      <c r="CYJ420" s="551"/>
      <c r="CYK420" s="551"/>
      <c r="CYL420" s="551"/>
      <c r="CYM420" s="551"/>
      <c r="CYN420" s="551"/>
      <c r="CYO420" s="551"/>
      <c r="CYP420" s="551"/>
      <c r="CYQ420" s="551"/>
      <c r="CYR420" s="551"/>
      <c r="CYS420" s="551"/>
      <c r="CYT420" s="551"/>
      <c r="CYU420" s="551"/>
      <c r="CYV420" s="551"/>
      <c r="CYW420" s="551"/>
      <c r="CYX420" s="551"/>
      <c r="CYY420" s="551"/>
      <c r="CYZ420" s="551"/>
      <c r="CZA420" s="551"/>
      <c r="CZB420" s="551"/>
      <c r="CZC420" s="551"/>
      <c r="CZD420" s="551"/>
      <c r="CZE420" s="551"/>
      <c r="CZF420" s="551"/>
      <c r="CZG420" s="551"/>
      <c r="CZH420" s="551"/>
      <c r="CZI420" s="551"/>
      <c r="CZJ420" s="551"/>
      <c r="CZK420" s="551"/>
      <c r="CZL420" s="551"/>
      <c r="CZM420" s="551"/>
      <c r="CZN420" s="551"/>
      <c r="CZO420" s="551"/>
      <c r="CZP420" s="551"/>
      <c r="CZQ420" s="551"/>
      <c r="CZR420" s="551"/>
      <c r="CZS420" s="551"/>
      <c r="CZT420" s="551"/>
      <c r="CZU420" s="551"/>
      <c r="CZV420" s="551"/>
      <c r="CZW420" s="551"/>
      <c r="CZX420" s="551"/>
      <c r="CZY420" s="551"/>
      <c r="CZZ420" s="551"/>
      <c r="DAA420" s="551"/>
      <c r="DAB420" s="551"/>
      <c r="DAC420" s="551"/>
      <c r="DAD420" s="551"/>
      <c r="DAE420" s="551"/>
      <c r="DAF420" s="551"/>
      <c r="DAG420" s="551"/>
      <c r="DAH420" s="551"/>
      <c r="DAI420" s="551"/>
      <c r="DAJ420" s="551"/>
      <c r="DAK420" s="551"/>
      <c r="DAL420" s="551"/>
      <c r="DAM420" s="551"/>
      <c r="DAN420" s="551"/>
      <c r="DAO420" s="551"/>
      <c r="DAP420" s="551"/>
      <c r="DAQ420" s="551"/>
      <c r="DAR420" s="551"/>
      <c r="DAS420" s="551"/>
      <c r="DAT420" s="551"/>
      <c r="DAU420" s="551"/>
      <c r="DAV420" s="551"/>
      <c r="DAW420" s="551"/>
      <c r="DAX420" s="551"/>
      <c r="DAY420" s="551"/>
      <c r="DAZ420" s="551"/>
      <c r="DBA420" s="551"/>
      <c r="DBB420" s="551"/>
      <c r="DBC420" s="551"/>
      <c r="DBD420" s="551"/>
      <c r="DBE420" s="551"/>
      <c r="DBF420" s="551"/>
      <c r="DBG420" s="551"/>
      <c r="DBH420" s="551"/>
      <c r="DBI420" s="551"/>
      <c r="DBJ420" s="551"/>
      <c r="DBK420" s="551"/>
      <c r="DBL420" s="551"/>
      <c r="DBM420" s="551"/>
      <c r="DBN420" s="551"/>
      <c r="DBO420" s="551"/>
      <c r="DBP420" s="551"/>
      <c r="DBQ420" s="551"/>
      <c r="DBR420" s="551"/>
      <c r="DBS420" s="551"/>
      <c r="DBT420" s="551"/>
      <c r="DBU420" s="551"/>
      <c r="DBV420" s="551"/>
      <c r="DBW420" s="551"/>
      <c r="DBX420" s="551"/>
      <c r="DBY420" s="551"/>
      <c r="DBZ420" s="551"/>
      <c r="DCA420" s="551"/>
      <c r="DCB420" s="551"/>
      <c r="DCC420" s="551"/>
      <c r="DCD420" s="551"/>
      <c r="DCE420" s="551"/>
      <c r="DCF420" s="551"/>
      <c r="DCG420" s="551"/>
      <c r="DCH420" s="551"/>
      <c r="DCI420" s="551"/>
      <c r="DCJ420" s="551"/>
      <c r="DCK420" s="551"/>
      <c r="DCL420" s="551"/>
      <c r="DCM420" s="551"/>
      <c r="DCN420" s="551"/>
      <c r="DCO420" s="551"/>
      <c r="DCP420" s="551"/>
      <c r="DCQ420" s="551"/>
      <c r="DCR420" s="551"/>
      <c r="DCS420" s="551"/>
      <c r="DCT420" s="551"/>
      <c r="DCU420" s="551"/>
      <c r="DCV420" s="551"/>
      <c r="DCW420" s="551"/>
      <c r="DCX420" s="551"/>
      <c r="DCY420" s="551"/>
      <c r="DCZ420" s="551"/>
      <c r="DDA420" s="551"/>
      <c r="DDB420" s="551"/>
      <c r="DDC420" s="551"/>
      <c r="DDD420" s="551"/>
      <c r="DDE420" s="551"/>
      <c r="DDF420" s="551"/>
      <c r="DDG420" s="551"/>
      <c r="DDH420" s="551"/>
      <c r="DDI420" s="551"/>
      <c r="DDJ420" s="551"/>
      <c r="DDK420" s="551"/>
      <c r="DDL420" s="551"/>
      <c r="DDM420" s="551"/>
      <c r="DDN420" s="551"/>
      <c r="DDO420" s="551"/>
      <c r="DDP420" s="551"/>
      <c r="DDQ420" s="551"/>
      <c r="DDR420" s="551"/>
      <c r="DDS420" s="551"/>
      <c r="DDT420" s="551"/>
      <c r="DDU420" s="551"/>
      <c r="DDV420" s="551"/>
      <c r="DDW420" s="551"/>
      <c r="DDX420" s="551"/>
      <c r="DDY420" s="551"/>
      <c r="DDZ420" s="551"/>
      <c r="DEA420" s="551"/>
      <c r="DEB420" s="551"/>
      <c r="DEC420" s="551"/>
      <c r="DED420" s="551"/>
      <c r="DEE420" s="551"/>
      <c r="DEF420" s="551"/>
      <c r="DEG420" s="551"/>
      <c r="DEH420" s="551"/>
      <c r="DEI420" s="551"/>
      <c r="DEJ420" s="551"/>
      <c r="DEK420" s="551"/>
      <c r="DEL420" s="551"/>
      <c r="DEM420" s="551"/>
      <c r="DEN420" s="551"/>
      <c r="DEO420" s="551"/>
      <c r="DEP420" s="551"/>
      <c r="DEQ420" s="551"/>
      <c r="DER420" s="551"/>
      <c r="DES420" s="551"/>
      <c r="DET420" s="551"/>
      <c r="DEU420" s="551"/>
      <c r="DEV420" s="551"/>
      <c r="DEW420" s="551"/>
      <c r="DEX420" s="551"/>
      <c r="DEY420" s="551"/>
      <c r="DEZ420" s="551"/>
      <c r="DFA420" s="551"/>
      <c r="DFB420" s="551"/>
      <c r="DFC420" s="551"/>
      <c r="DFD420" s="551"/>
      <c r="DFE420" s="551"/>
      <c r="DFF420" s="551"/>
      <c r="DFG420" s="551"/>
      <c r="DFH420" s="551"/>
      <c r="DFI420" s="551"/>
      <c r="DFJ420" s="551"/>
      <c r="DFK420" s="551"/>
      <c r="DFL420" s="551"/>
      <c r="DFM420" s="551"/>
      <c r="DFN420" s="551"/>
      <c r="DFO420" s="551"/>
      <c r="DFP420" s="551"/>
      <c r="DFQ420" s="551"/>
      <c r="DFR420" s="551"/>
      <c r="DFS420" s="551"/>
      <c r="DFT420" s="551"/>
      <c r="DFU420" s="551"/>
      <c r="DFV420" s="551"/>
      <c r="DFW420" s="551"/>
      <c r="DFX420" s="551"/>
      <c r="DFY420" s="551"/>
      <c r="DFZ420" s="551"/>
      <c r="DGA420" s="551"/>
      <c r="DGB420" s="551"/>
      <c r="DGC420" s="551"/>
      <c r="DGD420" s="551"/>
      <c r="DGE420" s="551"/>
      <c r="DGF420" s="551"/>
      <c r="DGG420" s="551"/>
      <c r="DGH420" s="551"/>
      <c r="DGI420" s="551"/>
      <c r="DGJ420" s="551"/>
      <c r="DGK420" s="551"/>
      <c r="DGL420" s="551"/>
      <c r="DGM420" s="551"/>
      <c r="DGN420" s="551"/>
      <c r="DGO420" s="551"/>
      <c r="DGP420" s="551"/>
      <c r="DGQ420" s="551"/>
      <c r="DGR420" s="551"/>
      <c r="DGS420" s="551"/>
      <c r="DGT420" s="551"/>
      <c r="DGU420" s="551"/>
      <c r="DGV420" s="551"/>
      <c r="DGW420" s="551"/>
      <c r="DGX420" s="551"/>
      <c r="DGY420" s="551"/>
      <c r="DGZ420" s="551"/>
      <c r="DHA420" s="551"/>
      <c r="DHB420" s="551"/>
      <c r="DHC420" s="551"/>
      <c r="DHD420" s="551"/>
      <c r="DHE420" s="551"/>
      <c r="DHF420" s="551"/>
      <c r="DHG420" s="551"/>
      <c r="DHH420" s="551"/>
      <c r="DHI420" s="551"/>
      <c r="DHJ420" s="551"/>
      <c r="DHK420" s="551"/>
      <c r="DHL420" s="551"/>
      <c r="DHM420" s="551"/>
      <c r="DHN420" s="551"/>
      <c r="DHO420" s="551"/>
      <c r="DHP420" s="551"/>
      <c r="DHQ420" s="551"/>
      <c r="DHR420" s="551"/>
      <c r="DHS420" s="551"/>
      <c r="DHT420" s="551"/>
      <c r="DHU420" s="551"/>
      <c r="DHV420" s="551"/>
      <c r="DHW420" s="551"/>
      <c r="DHX420" s="551"/>
      <c r="DHY420" s="551"/>
      <c r="DHZ420" s="551"/>
      <c r="DIA420" s="551"/>
      <c r="DIB420" s="551"/>
      <c r="DIC420" s="551"/>
      <c r="DID420" s="551"/>
      <c r="DIE420" s="551"/>
      <c r="DIF420" s="551"/>
      <c r="DIG420" s="551"/>
      <c r="DIH420" s="551"/>
      <c r="DII420" s="551"/>
      <c r="DIJ420" s="551"/>
      <c r="DIK420" s="551"/>
      <c r="DIL420" s="551"/>
      <c r="DIM420" s="551"/>
      <c r="DIN420" s="551"/>
      <c r="DIO420" s="551"/>
      <c r="DIP420" s="551"/>
      <c r="DIQ420" s="551"/>
      <c r="DIR420" s="551"/>
      <c r="DIS420" s="551"/>
      <c r="DIT420" s="551"/>
      <c r="DIU420" s="551"/>
      <c r="DIV420" s="551"/>
      <c r="DIW420" s="551"/>
      <c r="DIX420" s="551"/>
      <c r="DIY420" s="551"/>
      <c r="DIZ420" s="551"/>
      <c r="DJA420" s="551"/>
      <c r="DJB420" s="551"/>
      <c r="DJC420" s="551"/>
      <c r="DJD420" s="551"/>
      <c r="DJE420" s="551"/>
      <c r="DJF420" s="551"/>
      <c r="DJG420" s="551"/>
      <c r="DJH420" s="551"/>
      <c r="DJI420" s="551"/>
      <c r="DJJ420" s="551"/>
      <c r="DJK420" s="551"/>
      <c r="DJL420" s="551"/>
      <c r="DJM420" s="551"/>
      <c r="DJN420" s="551"/>
      <c r="DJO420" s="551"/>
      <c r="DJP420" s="551"/>
      <c r="DJQ420" s="551"/>
      <c r="DJR420" s="551"/>
      <c r="DJS420" s="551"/>
      <c r="DJT420" s="551"/>
      <c r="DJU420" s="551"/>
      <c r="DJV420" s="551"/>
      <c r="DJW420" s="551"/>
      <c r="DJX420" s="551"/>
      <c r="DJY420" s="551"/>
      <c r="DJZ420" s="551"/>
      <c r="DKA420" s="551"/>
      <c r="DKB420" s="551"/>
      <c r="DKC420" s="551"/>
      <c r="DKD420" s="551"/>
      <c r="DKE420" s="551"/>
      <c r="DKF420" s="551"/>
      <c r="DKG420" s="551"/>
      <c r="DKH420" s="551"/>
      <c r="DKI420" s="551"/>
      <c r="DKJ420" s="551"/>
      <c r="DKK420" s="551"/>
      <c r="DKL420" s="551"/>
      <c r="DKM420" s="551"/>
      <c r="DKN420" s="551"/>
      <c r="DKO420" s="551"/>
      <c r="DKP420" s="551"/>
      <c r="DKQ420" s="551"/>
      <c r="DKR420" s="551"/>
      <c r="DKS420" s="551"/>
      <c r="DKT420" s="551"/>
      <c r="DKU420" s="551"/>
      <c r="DKV420" s="551"/>
      <c r="DKW420" s="551"/>
      <c r="DKX420" s="551"/>
      <c r="DKY420" s="551"/>
      <c r="DKZ420" s="551"/>
      <c r="DLA420" s="551"/>
      <c r="DLB420" s="551"/>
      <c r="DLC420" s="551"/>
      <c r="DLD420" s="551"/>
      <c r="DLE420" s="551"/>
      <c r="DLF420" s="551"/>
      <c r="DLG420" s="551"/>
      <c r="DLH420" s="551"/>
      <c r="DLI420" s="551"/>
      <c r="DLJ420" s="551"/>
      <c r="DLK420" s="551"/>
      <c r="DLL420" s="551"/>
      <c r="DLM420" s="551"/>
      <c r="DLN420" s="551"/>
      <c r="DLO420" s="551"/>
      <c r="DLP420" s="551"/>
      <c r="DLQ420" s="551"/>
      <c r="DLR420" s="551"/>
      <c r="DLS420" s="551"/>
      <c r="DLT420" s="551"/>
      <c r="DLU420" s="551"/>
      <c r="DLV420" s="551"/>
      <c r="DLW420" s="551"/>
      <c r="DLX420" s="551"/>
      <c r="DLY420" s="551"/>
      <c r="DLZ420" s="551"/>
      <c r="DMA420" s="551"/>
      <c r="DMB420" s="551"/>
      <c r="DMC420" s="551"/>
      <c r="DMD420" s="551"/>
      <c r="DME420" s="551"/>
      <c r="DMF420" s="551"/>
      <c r="DMG420" s="551"/>
      <c r="DMH420" s="551"/>
      <c r="DMI420" s="551"/>
      <c r="DMJ420" s="551"/>
      <c r="DMK420" s="551"/>
      <c r="DML420" s="551"/>
      <c r="DMM420" s="551"/>
      <c r="DMN420" s="551"/>
      <c r="DMO420" s="551"/>
      <c r="DMP420" s="551"/>
      <c r="DMQ420" s="551"/>
      <c r="DMR420" s="551"/>
      <c r="DMS420" s="551"/>
      <c r="DMT420" s="551"/>
      <c r="DMU420" s="551"/>
      <c r="DMV420" s="551"/>
      <c r="DMW420" s="551"/>
      <c r="DMX420" s="551"/>
      <c r="DMY420" s="551"/>
      <c r="DMZ420" s="551"/>
      <c r="DNA420" s="551"/>
      <c r="DNB420" s="551"/>
      <c r="DNC420" s="551"/>
      <c r="DND420" s="551"/>
      <c r="DNE420" s="551"/>
      <c r="DNF420" s="551"/>
      <c r="DNG420" s="551"/>
      <c r="DNH420" s="551"/>
      <c r="DNI420" s="551"/>
      <c r="DNJ420" s="551"/>
      <c r="DNK420" s="551"/>
      <c r="DNL420" s="551"/>
      <c r="DNM420" s="551"/>
      <c r="DNN420" s="551"/>
      <c r="DNO420" s="551"/>
      <c r="DNP420" s="551"/>
      <c r="DNQ420" s="551"/>
      <c r="DNR420" s="551"/>
      <c r="DNS420" s="551"/>
      <c r="DNT420" s="551"/>
      <c r="DNU420" s="551"/>
      <c r="DNV420" s="551"/>
      <c r="DNW420" s="551"/>
      <c r="DNX420" s="551"/>
      <c r="DNY420" s="551"/>
      <c r="DNZ420" s="551"/>
      <c r="DOA420" s="551"/>
      <c r="DOB420" s="551"/>
      <c r="DOC420" s="551"/>
      <c r="DOD420" s="551"/>
      <c r="DOE420" s="551"/>
      <c r="DOF420" s="551"/>
      <c r="DOG420" s="551"/>
      <c r="DOH420" s="551"/>
      <c r="DOI420" s="551"/>
      <c r="DOJ420" s="551"/>
      <c r="DOK420" s="551"/>
      <c r="DOL420" s="551"/>
      <c r="DOM420" s="551"/>
      <c r="DON420" s="551"/>
      <c r="DOO420" s="551"/>
      <c r="DOP420" s="551"/>
      <c r="DOQ420" s="551"/>
      <c r="DOR420" s="551"/>
      <c r="DOS420" s="551"/>
      <c r="DOT420" s="551"/>
      <c r="DOU420" s="551"/>
      <c r="DOV420" s="551"/>
      <c r="DOW420" s="551"/>
      <c r="DOX420" s="551"/>
      <c r="DOY420" s="551"/>
      <c r="DOZ420" s="551"/>
      <c r="DPA420" s="551"/>
      <c r="DPB420" s="551"/>
      <c r="DPC420" s="551"/>
      <c r="DPD420" s="551"/>
      <c r="DPE420" s="551"/>
      <c r="DPF420" s="551"/>
      <c r="DPG420" s="551"/>
      <c r="DPH420" s="551"/>
      <c r="DPI420" s="551"/>
      <c r="DPJ420" s="551"/>
      <c r="DPK420" s="551"/>
      <c r="DPL420" s="551"/>
      <c r="DPM420" s="551"/>
      <c r="DPN420" s="551"/>
      <c r="DPO420" s="551"/>
      <c r="DPP420" s="551"/>
      <c r="DPQ420" s="551"/>
      <c r="DPR420" s="551"/>
      <c r="DPS420" s="551"/>
      <c r="DPT420" s="551"/>
      <c r="DPU420" s="551"/>
      <c r="DPV420" s="551"/>
      <c r="DPW420" s="551"/>
      <c r="DPX420" s="551"/>
      <c r="DPY420" s="551"/>
      <c r="DPZ420" s="551"/>
      <c r="DQA420" s="551"/>
      <c r="DQB420" s="551"/>
      <c r="DQC420" s="551"/>
      <c r="DQD420" s="551"/>
      <c r="DQE420" s="551"/>
      <c r="DQF420" s="551"/>
      <c r="DQG420" s="551"/>
      <c r="DQH420" s="551"/>
      <c r="DQI420" s="551"/>
      <c r="DQJ420" s="551"/>
      <c r="DQK420" s="551"/>
      <c r="DQL420" s="551"/>
      <c r="DQM420" s="551"/>
      <c r="DQN420" s="551"/>
      <c r="DQO420" s="551"/>
      <c r="DQP420" s="551"/>
      <c r="DQQ420" s="551"/>
      <c r="DQR420" s="551"/>
      <c r="DQS420" s="551"/>
      <c r="DQT420" s="551"/>
      <c r="DQU420" s="551"/>
      <c r="DQV420" s="551"/>
      <c r="DQW420" s="551"/>
      <c r="DQX420" s="551"/>
      <c r="DQY420" s="551"/>
      <c r="DQZ420" s="551"/>
      <c r="DRA420" s="551"/>
      <c r="DRB420" s="551"/>
      <c r="DRC420" s="551"/>
      <c r="DRD420" s="551"/>
      <c r="DRE420" s="551"/>
      <c r="DRF420" s="551"/>
      <c r="DRG420" s="551"/>
      <c r="DRH420" s="551"/>
      <c r="DRI420" s="551"/>
      <c r="DRJ420" s="551"/>
      <c r="DRK420" s="551"/>
      <c r="DRL420" s="551"/>
      <c r="DRM420" s="551"/>
      <c r="DRN420" s="551"/>
      <c r="DRO420" s="551"/>
      <c r="DRP420" s="551"/>
      <c r="DRQ420" s="551"/>
      <c r="DRR420" s="551"/>
      <c r="DRS420" s="551"/>
      <c r="DRT420" s="551"/>
      <c r="DRU420" s="551"/>
      <c r="DRV420" s="551"/>
      <c r="DRW420" s="551"/>
      <c r="DRX420" s="551"/>
      <c r="DRY420" s="551"/>
      <c r="DRZ420" s="551"/>
      <c r="DSA420" s="551"/>
      <c r="DSB420" s="551"/>
      <c r="DSC420" s="551"/>
      <c r="DSD420" s="551"/>
      <c r="DSE420" s="551"/>
      <c r="DSF420" s="551"/>
      <c r="DSG420" s="551"/>
      <c r="DSH420" s="551"/>
      <c r="DSI420" s="551"/>
      <c r="DSJ420" s="551"/>
      <c r="DSK420" s="551"/>
      <c r="DSL420" s="551"/>
      <c r="DSM420" s="551"/>
      <c r="DSN420" s="551"/>
      <c r="DSO420" s="551"/>
      <c r="DSP420" s="551"/>
      <c r="DSQ420" s="551"/>
      <c r="DSR420" s="551"/>
      <c r="DSS420" s="551"/>
      <c r="DST420" s="551"/>
      <c r="DSU420" s="551"/>
      <c r="DSV420" s="551"/>
      <c r="DSW420" s="551"/>
      <c r="DSX420" s="551"/>
      <c r="DSY420" s="551"/>
      <c r="DSZ420" s="551"/>
      <c r="DTA420" s="551"/>
      <c r="DTB420" s="551"/>
      <c r="DTC420" s="551"/>
      <c r="DTD420" s="551"/>
      <c r="DTE420" s="551"/>
      <c r="DTF420" s="551"/>
      <c r="DTG420" s="551"/>
      <c r="DTH420" s="551"/>
      <c r="DTI420" s="551"/>
      <c r="DTJ420" s="551"/>
      <c r="DTK420" s="551"/>
      <c r="DTL420" s="551"/>
      <c r="DTM420" s="551"/>
      <c r="DTN420" s="551"/>
      <c r="DTO420" s="551"/>
      <c r="DTP420" s="551"/>
      <c r="DTQ420" s="551"/>
      <c r="DTR420" s="551"/>
      <c r="DTS420" s="551"/>
      <c r="DTT420" s="551"/>
      <c r="DTU420" s="551"/>
      <c r="DTV420" s="551"/>
      <c r="DTW420" s="551"/>
      <c r="DTX420" s="551"/>
      <c r="DTY420" s="551"/>
      <c r="DTZ420" s="551"/>
      <c r="DUA420" s="551"/>
      <c r="DUB420" s="551"/>
      <c r="DUC420" s="551"/>
      <c r="DUD420" s="551"/>
      <c r="DUE420" s="551"/>
      <c r="DUF420" s="551"/>
      <c r="DUG420" s="551"/>
      <c r="DUH420" s="551"/>
      <c r="DUI420" s="551"/>
      <c r="DUJ420" s="551"/>
      <c r="DUK420" s="551"/>
      <c r="DUL420" s="551"/>
      <c r="DUM420" s="551"/>
      <c r="DUN420" s="551"/>
      <c r="DUO420" s="551"/>
      <c r="DUP420" s="551"/>
      <c r="DUQ420" s="551"/>
      <c r="DUR420" s="551"/>
      <c r="DUS420" s="551"/>
      <c r="DUT420" s="551"/>
      <c r="DUU420" s="551"/>
      <c r="DUV420" s="551"/>
      <c r="DUW420" s="551"/>
      <c r="DUX420" s="551"/>
      <c r="DUY420" s="551"/>
      <c r="DUZ420" s="551"/>
      <c r="DVA420" s="551"/>
      <c r="DVB420" s="551"/>
      <c r="DVC420" s="551"/>
      <c r="DVD420" s="551"/>
      <c r="DVE420" s="551"/>
      <c r="DVF420" s="551"/>
      <c r="DVG420" s="551"/>
      <c r="DVH420" s="551"/>
      <c r="DVI420" s="551"/>
      <c r="DVJ420" s="551"/>
      <c r="DVK420" s="551"/>
      <c r="DVL420" s="551"/>
      <c r="DVM420" s="551"/>
      <c r="DVN420" s="551"/>
      <c r="DVO420" s="551"/>
      <c r="DVP420" s="551"/>
      <c r="DVQ420" s="551"/>
      <c r="DVR420" s="551"/>
      <c r="DVS420" s="551"/>
      <c r="DVT420" s="551"/>
      <c r="DVU420" s="551"/>
      <c r="DVV420" s="551"/>
      <c r="DVW420" s="551"/>
      <c r="DVX420" s="551"/>
      <c r="DVY420" s="551"/>
      <c r="DVZ420" s="551"/>
      <c r="DWA420" s="551"/>
      <c r="DWB420" s="551"/>
      <c r="DWC420" s="551"/>
      <c r="DWD420" s="551"/>
      <c r="DWE420" s="551"/>
      <c r="DWF420" s="551"/>
      <c r="DWG420" s="551"/>
      <c r="DWH420" s="551"/>
      <c r="DWI420" s="551"/>
      <c r="DWJ420" s="551"/>
      <c r="DWK420" s="551"/>
      <c r="DWL420" s="551"/>
      <c r="DWM420" s="551"/>
      <c r="DWN420" s="551"/>
      <c r="DWO420" s="551"/>
      <c r="DWP420" s="551"/>
      <c r="DWQ420" s="551"/>
      <c r="DWR420" s="551"/>
      <c r="DWS420" s="551"/>
      <c r="DWT420" s="551"/>
      <c r="DWU420" s="551"/>
      <c r="DWV420" s="551"/>
      <c r="DWW420" s="551"/>
      <c r="DWX420" s="551"/>
      <c r="DWY420" s="551"/>
      <c r="DWZ420" s="551"/>
      <c r="DXA420" s="551"/>
      <c r="DXB420" s="551"/>
      <c r="DXC420" s="551"/>
      <c r="DXD420" s="551"/>
      <c r="DXE420" s="551"/>
      <c r="DXF420" s="551"/>
      <c r="DXG420" s="551"/>
      <c r="DXH420" s="551"/>
      <c r="DXI420" s="551"/>
      <c r="DXJ420" s="551"/>
      <c r="DXK420" s="551"/>
      <c r="DXL420" s="551"/>
      <c r="DXM420" s="551"/>
      <c r="DXN420" s="551"/>
      <c r="DXO420" s="551"/>
      <c r="DXP420" s="551"/>
      <c r="DXQ420" s="551"/>
      <c r="DXR420" s="551"/>
      <c r="DXS420" s="551"/>
      <c r="DXT420" s="551"/>
      <c r="DXU420" s="551"/>
      <c r="DXV420" s="551"/>
      <c r="DXW420" s="551"/>
      <c r="DXX420" s="551"/>
      <c r="DXY420" s="551"/>
      <c r="DXZ420" s="551"/>
      <c r="DYA420" s="551"/>
      <c r="DYB420" s="551"/>
      <c r="DYC420" s="551"/>
      <c r="DYD420" s="551"/>
      <c r="DYE420" s="551"/>
      <c r="DYF420" s="551"/>
      <c r="DYG420" s="551"/>
      <c r="DYH420" s="551"/>
      <c r="DYI420" s="551"/>
      <c r="DYJ420" s="551"/>
      <c r="DYK420" s="551"/>
      <c r="DYL420" s="551"/>
      <c r="DYM420" s="551"/>
      <c r="DYN420" s="551"/>
      <c r="DYO420" s="551"/>
      <c r="DYP420" s="551"/>
      <c r="DYQ420" s="551"/>
      <c r="DYR420" s="551"/>
      <c r="DYS420" s="551"/>
      <c r="DYT420" s="551"/>
      <c r="DYU420" s="551"/>
      <c r="DYV420" s="551"/>
      <c r="DYW420" s="551"/>
      <c r="DYX420" s="551"/>
      <c r="DYY420" s="551"/>
      <c r="DYZ420" s="551"/>
      <c r="DZA420" s="551"/>
      <c r="DZB420" s="551"/>
      <c r="DZC420" s="551"/>
      <c r="DZD420" s="551"/>
      <c r="DZE420" s="551"/>
      <c r="DZF420" s="551"/>
      <c r="DZG420" s="551"/>
      <c r="DZH420" s="551"/>
      <c r="DZI420" s="551"/>
      <c r="DZJ420" s="551"/>
      <c r="DZK420" s="551"/>
      <c r="DZL420" s="551"/>
      <c r="DZM420" s="551"/>
      <c r="DZN420" s="551"/>
      <c r="DZO420" s="551"/>
      <c r="DZP420" s="551"/>
      <c r="DZQ420" s="551"/>
      <c r="DZR420" s="551"/>
      <c r="DZS420" s="551"/>
      <c r="DZT420" s="551"/>
      <c r="DZU420" s="551"/>
      <c r="DZV420" s="551"/>
      <c r="DZW420" s="551"/>
      <c r="DZX420" s="551"/>
      <c r="DZY420" s="551"/>
      <c r="DZZ420" s="551"/>
      <c r="EAA420" s="551"/>
      <c r="EAB420" s="551"/>
      <c r="EAC420" s="551"/>
      <c r="EAD420" s="551"/>
      <c r="EAE420" s="551"/>
      <c r="EAF420" s="551"/>
      <c r="EAG420" s="551"/>
      <c r="EAH420" s="551"/>
      <c r="EAI420" s="551"/>
      <c r="EAJ420" s="551"/>
      <c r="EAK420" s="551"/>
      <c r="EAL420" s="551"/>
      <c r="EAM420" s="551"/>
      <c r="EAN420" s="551"/>
      <c r="EAO420" s="551"/>
      <c r="EAP420" s="551"/>
      <c r="EAQ420" s="551"/>
      <c r="EAR420" s="551"/>
      <c r="EAS420" s="551"/>
      <c r="EAT420" s="551"/>
      <c r="EAU420" s="551"/>
      <c r="EAV420" s="551"/>
      <c r="EAW420" s="551"/>
      <c r="EAX420" s="551"/>
      <c r="EAY420" s="551"/>
      <c r="EAZ420" s="551"/>
      <c r="EBA420" s="551"/>
      <c r="EBB420" s="551"/>
      <c r="EBC420" s="551"/>
      <c r="EBD420" s="551"/>
      <c r="EBE420" s="551"/>
      <c r="EBF420" s="551"/>
      <c r="EBG420" s="551"/>
      <c r="EBH420" s="551"/>
      <c r="EBI420" s="551"/>
      <c r="EBJ420" s="551"/>
      <c r="EBK420" s="551"/>
      <c r="EBL420" s="551"/>
      <c r="EBM420" s="551"/>
      <c r="EBN420" s="551"/>
      <c r="EBO420" s="551"/>
      <c r="EBP420" s="551"/>
      <c r="EBQ420" s="551"/>
      <c r="EBR420" s="551"/>
      <c r="EBS420" s="551"/>
      <c r="EBT420" s="551"/>
      <c r="EBU420" s="551"/>
      <c r="EBV420" s="551"/>
      <c r="EBW420" s="551"/>
      <c r="EBX420" s="551"/>
      <c r="EBY420" s="551"/>
      <c r="EBZ420" s="551"/>
      <c r="ECA420" s="551"/>
      <c r="ECB420" s="551"/>
      <c r="ECC420" s="551"/>
      <c r="ECD420" s="551"/>
      <c r="ECE420" s="551"/>
      <c r="ECF420" s="551"/>
      <c r="ECG420" s="551"/>
      <c r="ECH420" s="551"/>
      <c r="ECI420" s="551"/>
      <c r="ECJ420" s="551"/>
      <c r="ECK420" s="551"/>
      <c r="ECL420" s="551"/>
      <c r="ECM420" s="551"/>
      <c r="ECN420" s="551"/>
      <c r="ECO420" s="551"/>
      <c r="ECP420" s="551"/>
      <c r="ECQ420" s="551"/>
      <c r="ECR420" s="551"/>
      <c r="ECS420" s="551"/>
      <c r="ECT420" s="551"/>
      <c r="ECU420" s="551"/>
      <c r="ECV420" s="551"/>
      <c r="ECW420" s="551"/>
      <c r="ECX420" s="551"/>
      <c r="ECY420" s="551"/>
      <c r="ECZ420" s="551"/>
      <c r="EDA420" s="551"/>
      <c r="EDB420" s="551"/>
      <c r="EDC420" s="551"/>
      <c r="EDD420" s="551"/>
      <c r="EDE420" s="551"/>
      <c r="EDF420" s="551"/>
      <c r="EDG420" s="551"/>
      <c r="EDH420" s="551"/>
      <c r="EDI420" s="551"/>
      <c r="EDJ420" s="551"/>
      <c r="EDK420" s="551"/>
      <c r="EDL420" s="551"/>
      <c r="EDM420" s="551"/>
      <c r="EDN420" s="551"/>
      <c r="EDO420" s="551"/>
      <c r="EDP420" s="551"/>
      <c r="EDQ420" s="551"/>
      <c r="EDR420" s="551"/>
      <c r="EDS420" s="551"/>
      <c r="EDT420" s="551"/>
      <c r="EDU420" s="551"/>
      <c r="EDV420" s="551"/>
      <c r="EDW420" s="551"/>
      <c r="EDX420" s="551"/>
      <c r="EDY420" s="551"/>
      <c r="EDZ420" s="551"/>
      <c r="EEA420" s="551"/>
      <c r="EEB420" s="551"/>
      <c r="EEC420" s="551"/>
      <c r="EED420" s="551"/>
      <c r="EEE420" s="551"/>
      <c r="EEF420" s="551"/>
      <c r="EEG420" s="551"/>
      <c r="EEH420" s="551"/>
      <c r="EEI420" s="551"/>
      <c r="EEJ420" s="551"/>
      <c r="EEK420" s="551"/>
      <c r="EEL420" s="551"/>
      <c r="EEM420" s="551"/>
      <c r="EEN420" s="551"/>
      <c r="EEO420" s="551"/>
      <c r="EEP420" s="551"/>
      <c r="EEQ420" s="551"/>
      <c r="EER420" s="551"/>
      <c r="EES420" s="551"/>
      <c r="EET420" s="551"/>
      <c r="EEU420" s="551"/>
      <c r="EEV420" s="551"/>
      <c r="EEW420" s="551"/>
      <c r="EEX420" s="551"/>
      <c r="EEY420" s="551"/>
      <c r="EEZ420" s="551"/>
      <c r="EFA420" s="551"/>
      <c r="EFB420" s="551"/>
      <c r="EFC420" s="551"/>
      <c r="EFD420" s="551"/>
      <c r="EFE420" s="551"/>
      <c r="EFF420" s="551"/>
      <c r="EFG420" s="551"/>
      <c r="EFH420" s="551"/>
      <c r="EFI420" s="551"/>
      <c r="EFJ420" s="551"/>
      <c r="EFK420" s="551"/>
      <c r="EFL420" s="551"/>
      <c r="EFM420" s="551"/>
      <c r="EFN420" s="551"/>
      <c r="EFO420" s="551"/>
      <c r="EFP420" s="551"/>
      <c r="EFQ420" s="551"/>
      <c r="EFR420" s="551"/>
      <c r="EFS420" s="551"/>
      <c r="EFT420" s="551"/>
      <c r="EFU420" s="551"/>
      <c r="EFV420" s="551"/>
      <c r="EFW420" s="551"/>
      <c r="EFX420" s="551"/>
      <c r="EFY420" s="551"/>
      <c r="EFZ420" s="551"/>
      <c r="EGA420" s="551"/>
      <c r="EGB420" s="551"/>
      <c r="EGC420" s="551"/>
      <c r="EGD420" s="551"/>
      <c r="EGE420" s="551"/>
      <c r="EGF420" s="551"/>
      <c r="EGG420" s="551"/>
      <c r="EGH420" s="551"/>
      <c r="EGI420" s="551"/>
      <c r="EGJ420" s="551"/>
      <c r="EGK420" s="551"/>
      <c r="EGL420" s="551"/>
      <c r="EGM420" s="551"/>
      <c r="EGN420" s="551"/>
      <c r="EGO420" s="551"/>
      <c r="EGP420" s="551"/>
      <c r="EGQ420" s="551"/>
      <c r="EGR420" s="551"/>
      <c r="EGS420" s="551"/>
      <c r="EGT420" s="551"/>
      <c r="EGU420" s="551"/>
      <c r="EGV420" s="551"/>
      <c r="EGW420" s="551"/>
      <c r="EGX420" s="551"/>
      <c r="EGY420" s="551"/>
      <c r="EGZ420" s="551"/>
      <c r="EHA420" s="551"/>
      <c r="EHB420" s="551"/>
      <c r="EHC420" s="551"/>
      <c r="EHD420" s="551"/>
      <c r="EHE420" s="551"/>
      <c r="EHF420" s="551"/>
      <c r="EHG420" s="551"/>
      <c r="EHH420" s="551"/>
      <c r="EHI420" s="551"/>
      <c r="EHJ420" s="551"/>
      <c r="EHK420" s="551"/>
      <c r="EHL420" s="551"/>
      <c r="EHM420" s="551"/>
      <c r="EHN420" s="551"/>
      <c r="EHO420" s="551"/>
      <c r="EHP420" s="551"/>
      <c r="EHQ420" s="551"/>
      <c r="EHR420" s="551"/>
      <c r="EHS420" s="551"/>
      <c r="EHT420" s="551"/>
      <c r="EHU420" s="551"/>
      <c r="EHV420" s="551"/>
      <c r="EHW420" s="551"/>
      <c r="EHX420" s="551"/>
      <c r="EHY420" s="551"/>
      <c r="EHZ420" s="551"/>
      <c r="EIA420" s="551"/>
      <c r="EIB420" s="551"/>
      <c r="EIC420" s="551"/>
      <c r="EID420" s="551"/>
      <c r="EIE420" s="551"/>
      <c r="EIF420" s="551"/>
      <c r="EIG420" s="551"/>
      <c r="EIH420" s="551"/>
      <c r="EII420" s="551"/>
      <c r="EIJ420" s="551"/>
      <c r="EIK420" s="551"/>
      <c r="EIL420" s="551"/>
      <c r="EIM420" s="551"/>
      <c r="EIN420" s="551"/>
      <c r="EIO420" s="551"/>
      <c r="EIP420" s="551"/>
      <c r="EIQ420" s="551"/>
      <c r="EIR420" s="551"/>
      <c r="EIS420" s="551"/>
      <c r="EIT420" s="551"/>
      <c r="EIU420" s="551"/>
      <c r="EIV420" s="551"/>
      <c r="EIW420" s="551"/>
      <c r="EIX420" s="551"/>
      <c r="EIY420" s="551"/>
      <c r="EIZ420" s="551"/>
      <c r="EJA420" s="551"/>
      <c r="EJB420" s="551"/>
      <c r="EJC420" s="551"/>
      <c r="EJD420" s="551"/>
      <c r="EJE420" s="551"/>
      <c r="EJF420" s="551"/>
      <c r="EJG420" s="551"/>
      <c r="EJH420" s="551"/>
      <c r="EJI420" s="551"/>
      <c r="EJJ420" s="551"/>
      <c r="EJK420" s="551"/>
      <c r="EJL420" s="551"/>
      <c r="EJM420" s="551"/>
      <c r="EJN420" s="551"/>
      <c r="EJO420" s="551"/>
      <c r="EJP420" s="551"/>
      <c r="EJQ420" s="551"/>
      <c r="EJR420" s="551"/>
      <c r="EJS420" s="551"/>
      <c r="EJT420" s="551"/>
      <c r="EJU420" s="551"/>
      <c r="EJV420" s="551"/>
      <c r="EJW420" s="551"/>
      <c r="EJX420" s="551"/>
      <c r="EJY420" s="551"/>
      <c r="EJZ420" s="551"/>
      <c r="EKA420" s="551"/>
      <c r="EKB420" s="551"/>
      <c r="EKC420" s="551"/>
      <c r="EKD420" s="551"/>
      <c r="EKE420" s="551"/>
      <c r="EKF420" s="551"/>
      <c r="EKG420" s="551"/>
      <c r="EKH420" s="551"/>
      <c r="EKI420" s="551"/>
      <c r="EKJ420" s="551"/>
      <c r="EKK420" s="551"/>
      <c r="EKL420" s="551"/>
      <c r="EKM420" s="551"/>
      <c r="EKN420" s="551"/>
      <c r="EKO420" s="551"/>
      <c r="EKP420" s="551"/>
      <c r="EKQ420" s="551"/>
      <c r="EKR420" s="551"/>
      <c r="EKS420" s="551"/>
      <c r="EKT420" s="551"/>
      <c r="EKU420" s="551"/>
      <c r="EKV420" s="551"/>
      <c r="EKW420" s="551"/>
      <c r="EKX420" s="551"/>
      <c r="EKY420" s="551"/>
      <c r="EKZ420" s="551"/>
      <c r="ELA420" s="551"/>
      <c r="ELB420" s="551"/>
      <c r="ELC420" s="551"/>
      <c r="ELD420" s="551"/>
      <c r="ELE420" s="551"/>
      <c r="ELF420" s="551"/>
      <c r="ELG420" s="551"/>
      <c r="ELH420" s="551"/>
      <c r="ELI420" s="551"/>
      <c r="ELJ420" s="551"/>
      <c r="ELK420" s="551"/>
      <c r="ELL420" s="551"/>
      <c r="ELM420" s="551"/>
      <c r="ELN420" s="551"/>
      <c r="ELO420" s="551"/>
      <c r="ELP420" s="551"/>
      <c r="ELQ420" s="551"/>
      <c r="ELR420" s="551"/>
      <c r="ELS420" s="551"/>
      <c r="ELT420" s="551"/>
      <c r="ELU420" s="551"/>
      <c r="ELV420" s="551"/>
      <c r="ELW420" s="551"/>
      <c r="ELX420" s="551"/>
      <c r="ELY420" s="551"/>
      <c r="ELZ420" s="551"/>
      <c r="EMA420" s="551"/>
      <c r="EMB420" s="551"/>
      <c r="EMC420" s="551"/>
      <c r="EMD420" s="551"/>
      <c r="EME420" s="551"/>
      <c r="EMF420" s="551"/>
      <c r="EMG420" s="551"/>
      <c r="EMH420" s="551"/>
      <c r="EMI420" s="551"/>
      <c r="EMJ420" s="551"/>
      <c r="EMK420" s="551"/>
      <c r="EML420" s="551"/>
      <c r="EMM420" s="551"/>
      <c r="EMN420" s="551"/>
      <c r="EMO420" s="551"/>
      <c r="EMP420" s="551"/>
      <c r="EMQ420" s="551"/>
      <c r="EMR420" s="551"/>
      <c r="EMS420" s="551"/>
      <c r="EMT420" s="551"/>
      <c r="EMU420" s="551"/>
      <c r="EMV420" s="551"/>
      <c r="EMW420" s="551"/>
      <c r="EMX420" s="551"/>
      <c r="EMY420" s="551"/>
      <c r="EMZ420" s="551"/>
      <c r="ENA420" s="551"/>
      <c r="ENB420" s="551"/>
      <c r="ENC420" s="551"/>
      <c r="END420" s="551"/>
      <c r="ENE420" s="551"/>
      <c r="ENF420" s="551"/>
      <c r="ENG420" s="551"/>
      <c r="ENH420" s="551"/>
      <c r="ENI420" s="551"/>
      <c r="ENJ420" s="551"/>
      <c r="ENK420" s="551"/>
      <c r="ENL420" s="551"/>
      <c r="ENM420" s="551"/>
      <c r="ENN420" s="551"/>
      <c r="ENO420" s="551"/>
      <c r="ENP420" s="551"/>
      <c r="ENQ420" s="551"/>
      <c r="ENR420" s="551"/>
      <c r="ENS420" s="551"/>
      <c r="ENT420" s="551"/>
      <c r="ENU420" s="551"/>
      <c r="ENV420" s="551"/>
      <c r="ENW420" s="551"/>
      <c r="ENX420" s="551"/>
      <c r="ENY420" s="551"/>
      <c r="ENZ420" s="551"/>
      <c r="EOA420" s="551"/>
      <c r="EOB420" s="551"/>
      <c r="EOC420" s="551"/>
      <c r="EOD420" s="551"/>
      <c r="EOE420" s="551"/>
      <c r="EOF420" s="551"/>
      <c r="EOG420" s="551"/>
      <c r="EOH420" s="551"/>
      <c r="EOI420" s="551"/>
      <c r="EOJ420" s="551"/>
      <c r="EOK420" s="551"/>
      <c r="EOL420" s="551"/>
      <c r="EOM420" s="551"/>
      <c r="EON420" s="551"/>
      <c r="EOO420" s="551"/>
      <c r="EOP420" s="551"/>
      <c r="EOQ420" s="551"/>
      <c r="EOR420" s="551"/>
      <c r="EOS420" s="551"/>
      <c r="EOT420" s="551"/>
      <c r="EOU420" s="551"/>
      <c r="EOV420" s="551"/>
      <c r="EOW420" s="551"/>
      <c r="EOX420" s="551"/>
      <c r="EOY420" s="551"/>
      <c r="EOZ420" s="551"/>
      <c r="EPA420" s="551"/>
      <c r="EPB420" s="551"/>
      <c r="EPC420" s="551"/>
      <c r="EPD420" s="551"/>
      <c r="EPE420" s="551"/>
      <c r="EPF420" s="551"/>
      <c r="EPG420" s="551"/>
      <c r="EPH420" s="551"/>
      <c r="EPI420" s="551"/>
      <c r="EPJ420" s="551"/>
      <c r="EPK420" s="551"/>
      <c r="EPL420" s="551"/>
      <c r="EPM420" s="551"/>
      <c r="EPN420" s="551"/>
      <c r="EPO420" s="551"/>
      <c r="EPP420" s="551"/>
      <c r="EPQ420" s="551"/>
      <c r="EPR420" s="551"/>
      <c r="EPS420" s="551"/>
      <c r="EPT420" s="551"/>
      <c r="EPU420" s="551"/>
      <c r="EPV420" s="551"/>
      <c r="EPW420" s="551"/>
      <c r="EPX420" s="551"/>
      <c r="EPY420" s="551"/>
      <c r="EPZ420" s="551"/>
      <c r="EQA420" s="551"/>
      <c r="EQB420" s="551"/>
      <c r="EQC420" s="551"/>
      <c r="EQD420" s="551"/>
      <c r="EQE420" s="551"/>
      <c r="EQF420" s="551"/>
      <c r="EQG420" s="551"/>
      <c r="EQH420" s="551"/>
      <c r="EQI420" s="551"/>
      <c r="EQJ420" s="551"/>
      <c r="EQK420" s="551"/>
      <c r="EQL420" s="551"/>
      <c r="EQM420" s="551"/>
      <c r="EQN420" s="551"/>
      <c r="EQO420" s="551"/>
      <c r="EQP420" s="551"/>
      <c r="EQQ420" s="551"/>
      <c r="EQR420" s="551"/>
      <c r="EQS420" s="551"/>
      <c r="EQT420" s="551"/>
      <c r="EQU420" s="551"/>
      <c r="EQV420" s="551"/>
      <c r="EQW420" s="551"/>
      <c r="EQX420" s="551"/>
      <c r="EQY420" s="551"/>
      <c r="EQZ420" s="551"/>
      <c r="ERA420" s="551"/>
      <c r="ERB420" s="551"/>
      <c r="ERC420" s="551"/>
      <c r="ERD420" s="551"/>
      <c r="ERE420" s="551"/>
      <c r="ERF420" s="551"/>
      <c r="ERG420" s="551"/>
      <c r="ERH420" s="551"/>
      <c r="ERI420" s="551"/>
      <c r="ERJ420" s="551"/>
      <c r="ERK420" s="551"/>
      <c r="ERL420" s="551"/>
      <c r="ERM420" s="551"/>
      <c r="ERN420" s="551"/>
      <c r="ERO420" s="551"/>
      <c r="ERP420" s="551"/>
      <c r="ERQ420" s="551"/>
      <c r="ERR420" s="551"/>
      <c r="ERS420" s="551"/>
      <c r="ERT420" s="551"/>
      <c r="ERU420" s="551"/>
      <c r="ERV420" s="551"/>
      <c r="ERW420" s="551"/>
      <c r="ERX420" s="551"/>
      <c r="ERY420" s="551"/>
      <c r="ERZ420" s="551"/>
      <c r="ESA420" s="551"/>
      <c r="ESB420" s="551"/>
      <c r="ESC420" s="551"/>
      <c r="ESD420" s="551"/>
      <c r="ESE420" s="551"/>
      <c r="ESF420" s="551"/>
      <c r="ESG420" s="551"/>
      <c r="ESH420" s="551"/>
      <c r="ESI420" s="551"/>
      <c r="ESJ420" s="551"/>
      <c r="ESK420" s="551"/>
      <c r="ESL420" s="551"/>
      <c r="ESM420" s="551"/>
      <c r="ESN420" s="551"/>
      <c r="ESO420" s="551"/>
      <c r="ESP420" s="551"/>
      <c r="ESQ420" s="551"/>
      <c r="ESR420" s="551"/>
      <c r="ESS420" s="551"/>
      <c r="EST420" s="551"/>
      <c r="ESU420" s="551"/>
      <c r="ESV420" s="551"/>
      <c r="ESW420" s="551"/>
      <c r="ESX420" s="551"/>
      <c r="ESY420" s="551"/>
      <c r="ESZ420" s="551"/>
      <c r="ETA420" s="551"/>
      <c r="ETB420" s="551"/>
      <c r="ETC420" s="551"/>
      <c r="ETD420" s="551"/>
      <c r="ETE420" s="551"/>
      <c r="ETF420" s="551"/>
      <c r="ETG420" s="551"/>
      <c r="ETH420" s="551"/>
      <c r="ETI420" s="551"/>
      <c r="ETJ420" s="551"/>
      <c r="ETK420" s="551"/>
      <c r="ETL420" s="551"/>
      <c r="ETM420" s="551"/>
      <c r="ETN420" s="551"/>
      <c r="ETO420" s="551"/>
      <c r="ETP420" s="551"/>
      <c r="ETQ420" s="551"/>
      <c r="ETR420" s="551"/>
      <c r="ETS420" s="551"/>
      <c r="ETT420" s="551"/>
      <c r="ETU420" s="551"/>
      <c r="ETV420" s="551"/>
      <c r="ETW420" s="551"/>
      <c r="ETX420" s="551"/>
      <c r="ETY420" s="551"/>
      <c r="ETZ420" s="551"/>
      <c r="EUA420" s="551"/>
      <c r="EUB420" s="551"/>
      <c r="EUC420" s="551"/>
      <c r="EUD420" s="551"/>
      <c r="EUE420" s="551"/>
      <c r="EUF420" s="551"/>
      <c r="EUG420" s="551"/>
      <c r="EUH420" s="551"/>
      <c r="EUI420" s="551"/>
      <c r="EUJ420" s="551"/>
      <c r="EUK420" s="551"/>
      <c r="EUL420" s="551"/>
      <c r="EUM420" s="551"/>
      <c r="EUN420" s="551"/>
      <c r="EUO420" s="551"/>
      <c r="EUP420" s="551"/>
      <c r="EUQ420" s="551"/>
      <c r="EUR420" s="551"/>
      <c r="EUS420" s="551"/>
      <c r="EUT420" s="551"/>
      <c r="EUU420" s="551"/>
      <c r="EUV420" s="551"/>
      <c r="EUW420" s="551"/>
      <c r="EUX420" s="551"/>
      <c r="EUY420" s="551"/>
      <c r="EUZ420" s="551"/>
      <c r="EVA420" s="551"/>
      <c r="EVB420" s="551"/>
      <c r="EVC420" s="551"/>
      <c r="EVD420" s="551"/>
      <c r="EVE420" s="551"/>
      <c r="EVF420" s="551"/>
      <c r="EVG420" s="551"/>
      <c r="EVH420" s="551"/>
      <c r="EVI420" s="551"/>
      <c r="EVJ420" s="551"/>
      <c r="EVK420" s="551"/>
      <c r="EVL420" s="551"/>
      <c r="EVM420" s="551"/>
      <c r="EVN420" s="551"/>
      <c r="EVO420" s="551"/>
      <c r="EVP420" s="551"/>
      <c r="EVQ420" s="551"/>
      <c r="EVR420" s="551"/>
      <c r="EVS420" s="551"/>
      <c r="EVT420" s="551"/>
      <c r="EVU420" s="551"/>
      <c r="EVV420" s="551"/>
      <c r="EVW420" s="551"/>
      <c r="EVX420" s="551"/>
      <c r="EVY420" s="551"/>
      <c r="EVZ420" s="551"/>
      <c r="EWA420" s="551"/>
      <c r="EWB420" s="551"/>
      <c r="EWC420" s="551"/>
      <c r="EWD420" s="551"/>
      <c r="EWE420" s="551"/>
      <c r="EWF420" s="551"/>
      <c r="EWG420" s="551"/>
      <c r="EWH420" s="551"/>
      <c r="EWI420" s="551"/>
      <c r="EWJ420" s="551"/>
      <c r="EWK420" s="551"/>
      <c r="EWL420" s="551"/>
      <c r="EWM420" s="551"/>
      <c r="EWN420" s="551"/>
      <c r="EWO420" s="551"/>
      <c r="EWP420" s="551"/>
      <c r="EWQ420" s="551"/>
      <c r="EWR420" s="551"/>
      <c r="EWS420" s="551"/>
      <c r="EWT420" s="551"/>
      <c r="EWU420" s="551"/>
      <c r="EWV420" s="551"/>
      <c r="EWW420" s="551"/>
      <c r="EWX420" s="551"/>
      <c r="EWY420" s="551"/>
      <c r="EWZ420" s="551"/>
      <c r="EXA420" s="551"/>
      <c r="EXB420" s="551"/>
      <c r="EXC420" s="551"/>
      <c r="EXD420" s="551"/>
      <c r="EXE420" s="551"/>
      <c r="EXF420" s="551"/>
      <c r="EXG420" s="551"/>
      <c r="EXH420" s="551"/>
      <c r="EXI420" s="551"/>
      <c r="EXJ420" s="551"/>
      <c r="EXK420" s="551"/>
      <c r="EXL420" s="551"/>
      <c r="EXM420" s="551"/>
      <c r="EXN420" s="551"/>
      <c r="EXO420" s="551"/>
      <c r="EXP420" s="551"/>
      <c r="EXQ420" s="551"/>
      <c r="EXR420" s="551"/>
      <c r="EXS420" s="551"/>
      <c r="EXT420" s="551"/>
      <c r="EXU420" s="551"/>
      <c r="EXV420" s="551"/>
      <c r="EXW420" s="551"/>
      <c r="EXX420" s="551"/>
      <c r="EXY420" s="551"/>
      <c r="EXZ420" s="551"/>
      <c r="EYA420" s="551"/>
      <c r="EYB420" s="551"/>
      <c r="EYC420" s="551"/>
      <c r="EYD420" s="551"/>
      <c r="EYE420" s="551"/>
      <c r="EYF420" s="551"/>
      <c r="EYG420" s="551"/>
      <c r="EYH420" s="551"/>
      <c r="EYI420" s="551"/>
      <c r="EYJ420" s="551"/>
      <c r="EYK420" s="551"/>
      <c r="EYL420" s="551"/>
      <c r="EYM420" s="551"/>
      <c r="EYN420" s="551"/>
      <c r="EYO420" s="551"/>
      <c r="EYP420" s="551"/>
      <c r="EYQ420" s="551"/>
      <c r="EYR420" s="551"/>
      <c r="EYS420" s="551"/>
      <c r="EYT420" s="551"/>
      <c r="EYU420" s="551"/>
      <c r="EYV420" s="551"/>
      <c r="EYW420" s="551"/>
      <c r="EYX420" s="551"/>
      <c r="EYY420" s="551"/>
      <c r="EYZ420" s="551"/>
      <c r="EZA420" s="551"/>
      <c r="EZB420" s="551"/>
      <c r="EZC420" s="551"/>
      <c r="EZD420" s="551"/>
      <c r="EZE420" s="551"/>
      <c r="EZF420" s="551"/>
      <c r="EZG420" s="551"/>
      <c r="EZH420" s="551"/>
      <c r="EZI420" s="551"/>
      <c r="EZJ420" s="551"/>
      <c r="EZK420" s="551"/>
      <c r="EZL420" s="551"/>
      <c r="EZM420" s="551"/>
      <c r="EZN420" s="551"/>
      <c r="EZO420" s="551"/>
      <c r="EZP420" s="551"/>
      <c r="EZQ420" s="551"/>
      <c r="EZR420" s="551"/>
      <c r="EZS420" s="551"/>
      <c r="EZT420" s="551"/>
      <c r="EZU420" s="551"/>
      <c r="EZV420" s="551"/>
      <c r="EZW420" s="551"/>
      <c r="EZX420" s="551"/>
      <c r="EZY420" s="551"/>
      <c r="EZZ420" s="551"/>
      <c r="FAA420" s="551"/>
      <c r="FAB420" s="551"/>
      <c r="FAC420" s="551"/>
      <c r="FAD420" s="551"/>
      <c r="FAE420" s="551"/>
      <c r="FAF420" s="551"/>
      <c r="FAG420" s="551"/>
      <c r="FAH420" s="551"/>
      <c r="FAI420" s="551"/>
      <c r="FAJ420" s="551"/>
      <c r="FAK420" s="551"/>
      <c r="FAL420" s="551"/>
      <c r="FAM420" s="551"/>
      <c r="FAN420" s="551"/>
      <c r="FAO420" s="551"/>
      <c r="FAP420" s="551"/>
      <c r="FAQ420" s="551"/>
      <c r="FAR420" s="551"/>
      <c r="FAS420" s="551"/>
      <c r="FAT420" s="551"/>
      <c r="FAU420" s="551"/>
      <c r="FAV420" s="551"/>
      <c r="FAW420" s="551"/>
      <c r="FAX420" s="551"/>
      <c r="FAY420" s="551"/>
      <c r="FAZ420" s="551"/>
      <c r="FBA420" s="551"/>
      <c r="FBB420" s="551"/>
      <c r="FBC420" s="551"/>
      <c r="FBD420" s="551"/>
      <c r="FBE420" s="551"/>
      <c r="FBF420" s="551"/>
      <c r="FBG420" s="551"/>
      <c r="FBH420" s="551"/>
      <c r="FBI420" s="551"/>
      <c r="FBJ420" s="551"/>
      <c r="FBK420" s="551"/>
      <c r="FBL420" s="551"/>
      <c r="FBM420" s="551"/>
      <c r="FBN420" s="551"/>
      <c r="FBO420" s="551"/>
      <c r="FBP420" s="551"/>
      <c r="FBQ420" s="551"/>
      <c r="FBR420" s="551"/>
      <c r="FBS420" s="551"/>
      <c r="FBT420" s="551"/>
      <c r="FBU420" s="551"/>
      <c r="FBV420" s="551"/>
      <c r="FBW420" s="551"/>
      <c r="FBX420" s="551"/>
      <c r="FBY420" s="551"/>
      <c r="FBZ420" s="551"/>
      <c r="FCA420" s="551"/>
      <c r="FCB420" s="551"/>
      <c r="FCC420" s="551"/>
      <c r="FCD420" s="551"/>
      <c r="FCE420" s="551"/>
      <c r="FCF420" s="551"/>
      <c r="FCG420" s="551"/>
      <c r="FCH420" s="551"/>
      <c r="FCI420" s="551"/>
      <c r="FCJ420" s="551"/>
      <c r="FCK420" s="551"/>
      <c r="FCL420" s="551"/>
      <c r="FCM420" s="551"/>
      <c r="FCN420" s="551"/>
      <c r="FCO420" s="551"/>
      <c r="FCP420" s="551"/>
      <c r="FCQ420" s="551"/>
      <c r="FCR420" s="551"/>
      <c r="FCS420" s="551"/>
      <c r="FCT420" s="551"/>
      <c r="FCU420" s="551"/>
      <c r="FCV420" s="551"/>
      <c r="FCW420" s="551"/>
      <c r="FCX420" s="551"/>
      <c r="FCY420" s="551"/>
      <c r="FCZ420" s="551"/>
      <c r="FDA420" s="551"/>
      <c r="FDB420" s="551"/>
      <c r="FDC420" s="551"/>
      <c r="FDD420" s="551"/>
      <c r="FDE420" s="551"/>
      <c r="FDF420" s="551"/>
      <c r="FDG420" s="551"/>
      <c r="FDH420" s="551"/>
      <c r="FDI420" s="551"/>
      <c r="FDJ420" s="551"/>
      <c r="FDK420" s="551"/>
      <c r="FDL420" s="551"/>
      <c r="FDM420" s="551"/>
      <c r="FDN420" s="551"/>
      <c r="FDO420" s="551"/>
      <c r="FDP420" s="551"/>
      <c r="FDQ420" s="551"/>
      <c r="FDR420" s="551"/>
      <c r="FDS420" s="551"/>
      <c r="FDT420" s="551"/>
      <c r="FDU420" s="551"/>
      <c r="FDV420" s="551"/>
      <c r="FDW420" s="551"/>
      <c r="FDX420" s="551"/>
      <c r="FDY420" s="551"/>
      <c r="FDZ420" s="551"/>
      <c r="FEA420" s="551"/>
      <c r="FEB420" s="551"/>
      <c r="FEC420" s="551"/>
      <c r="FED420" s="551"/>
      <c r="FEE420" s="551"/>
      <c r="FEF420" s="551"/>
      <c r="FEG420" s="551"/>
      <c r="FEH420" s="551"/>
      <c r="FEI420" s="551"/>
      <c r="FEJ420" s="551"/>
      <c r="FEK420" s="551"/>
      <c r="FEL420" s="551"/>
      <c r="FEM420" s="551"/>
      <c r="FEN420" s="551"/>
      <c r="FEO420" s="551"/>
      <c r="FEP420" s="551"/>
      <c r="FEQ420" s="551"/>
      <c r="FER420" s="551"/>
      <c r="FES420" s="551"/>
      <c r="FET420" s="551"/>
      <c r="FEU420" s="551"/>
      <c r="FEV420" s="551"/>
      <c r="FEW420" s="551"/>
      <c r="FEX420" s="551"/>
      <c r="FEY420" s="551"/>
      <c r="FEZ420" s="551"/>
      <c r="FFA420" s="551"/>
      <c r="FFB420" s="551"/>
      <c r="FFC420" s="551"/>
      <c r="FFD420" s="551"/>
      <c r="FFE420" s="551"/>
      <c r="FFF420" s="551"/>
      <c r="FFG420" s="551"/>
      <c r="FFH420" s="551"/>
      <c r="FFI420" s="551"/>
      <c r="FFJ420" s="551"/>
      <c r="FFK420" s="551"/>
      <c r="FFL420" s="551"/>
      <c r="FFM420" s="551"/>
      <c r="FFN420" s="551"/>
      <c r="FFO420" s="551"/>
      <c r="FFP420" s="551"/>
      <c r="FFQ420" s="551"/>
      <c r="FFR420" s="551"/>
      <c r="FFS420" s="551"/>
      <c r="FFT420" s="551"/>
      <c r="FFU420" s="551"/>
      <c r="FFV420" s="551"/>
      <c r="FFW420" s="551"/>
      <c r="FFX420" s="551"/>
      <c r="FFY420" s="551"/>
      <c r="FFZ420" s="551"/>
      <c r="FGA420" s="551"/>
      <c r="FGB420" s="551"/>
      <c r="FGC420" s="551"/>
      <c r="FGD420" s="551"/>
      <c r="FGE420" s="551"/>
      <c r="FGF420" s="551"/>
      <c r="FGG420" s="551"/>
      <c r="FGH420" s="551"/>
      <c r="FGI420" s="551"/>
      <c r="FGJ420" s="551"/>
      <c r="FGK420" s="551"/>
      <c r="FGL420" s="551"/>
      <c r="FGM420" s="551"/>
      <c r="FGN420" s="551"/>
      <c r="FGO420" s="551"/>
      <c r="FGP420" s="551"/>
      <c r="FGQ420" s="551"/>
      <c r="FGR420" s="551"/>
      <c r="FGS420" s="551"/>
      <c r="FGT420" s="551"/>
      <c r="FGU420" s="551"/>
      <c r="FGV420" s="551"/>
      <c r="FGW420" s="551"/>
      <c r="FGX420" s="551"/>
      <c r="FGY420" s="551"/>
      <c r="FGZ420" s="551"/>
      <c r="FHA420" s="551"/>
      <c r="FHB420" s="551"/>
      <c r="FHC420" s="551"/>
      <c r="FHD420" s="551"/>
      <c r="FHE420" s="551"/>
      <c r="FHF420" s="551"/>
      <c r="FHG420" s="551"/>
      <c r="FHH420" s="551"/>
      <c r="FHI420" s="551"/>
      <c r="FHJ420" s="551"/>
      <c r="FHK420" s="551"/>
      <c r="FHL420" s="551"/>
      <c r="FHM420" s="551"/>
      <c r="FHN420" s="551"/>
      <c r="FHO420" s="551"/>
      <c r="FHP420" s="551"/>
      <c r="FHQ420" s="551"/>
      <c r="FHR420" s="551"/>
      <c r="FHS420" s="551"/>
      <c r="FHT420" s="551"/>
      <c r="FHU420" s="551"/>
      <c r="FHV420" s="551"/>
      <c r="FHW420" s="551"/>
      <c r="FHX420" s="551"/>
      <c r="FHY420" s="551"/>
      <c r="FHZ420" s="551"/>
      <c r="FIA420" s="551"/>
      <c r="FIB420" s="551"/>
      <c r="FIC420" s="551"/>
      <c r="FID420" s="551"/>
      <c r="FIE420" s="551"/>
      <c r="FIF420" s="551"/>
      <c r="FIG420" s="551"/>
      <c r="FIH420" s="551"/>
      <c r="FII420" s="551"/>
      <c r="FIJ420" s="551"/>
      <c r="FIK420" s="551"/>
      <c r="FIL420" s="551"/>
      <c r="FIM420" s="551"/>
      <c r="FIN420" s="551"/>
      <c r="FIO420" s="551"/>
      <c r="FIP420" s="551"/>
      <c r="FIQ420" s="551"/>
      <c r="FIR420" s="551"/>
      <c r="FIS420" s="551"/>
      <c r="FIT420" s="551"/>
      <c r="FIU420" s="551"/>
      <c r="FIV420" s="551"/>
      <c r="FIW420" s="551"/>
      <c r="FIX420" s="551"/>
      <c r="FIY420" s="551"/>
      <c r="FIZ420" s="551"/>
      <c r="FJA420" s="551"/>
      <c r="FJB420" s="551"/>
      <c r="FJC420" s="551"/>
      <c r="FJD420" s="551"/>
      <c r="FJE420" s="551"/>
      <c r="FJF420" s="551"/>
      <c r="FJG420" s="551"/>
      <c r="FJH420" s="551"/>
      <c r="FJI420" s="551"/>
      <c r="FJJ420" s="551"/>
      <c r="FJK420" s="551"/>
      <c r="FJL420" s="551"/>
      <c r="FJM420" s="551"/>
      <c r="FJN420" s="551"/>
      <c r="FJO420" s="551"/>
      <c r="FJP420" s="551"/>
      <c r="FJQ420" s="551"/>
      <c r="FJR420" s="551"/>
      <c r="FJS420" s="551"/>
      <c r="FJT420" s="551"/>
      <c r="FJU420" s="551"/>
      <c r="FJV420" s="551"/>
      <c r="FJW420" s="551"/>
      <c r="FJX420" s="551"/>
      <c r="FJY420" s="551"/>
      <c r="FJZ420" s="551"/>
      <c r="FKA420" s="551"/>
      <c r="FKB420" s="551"/>
      <c r="FKC420" s="551"/>
      <c r="FKD420" s="551"/>
      <c r="FKE420" s="551"/>
      <c r="FKF420" s="551"/>
      <c r="FKG420" s="551"/>
      <c r="FKH420" s="551"/>
      <c r="FKI420" s="551"/>
      <c r="FKJ420" s="551"/>
      <c r="FKK420" s="551"/>
      <c r="FKL420" s="551"/>
      <c r="FKM420" s="551"/>
      <c r="FKN420" s="551"/>
      <c r="FKO420" s="551"/>
      <c r="FKP420" s="551"/>
      <c r="FKQ420" s="551"/>
      <c r="FKR420" s="551"/>
      <c r="FKS420" s="551"/>
      <c r="FKT420" s="551"/>
      <c r="FKU420" s="551"/>
      <c r="FKV420" s="551"/>
      <c r="FKW420" s="551"/>
      <c r="FKX420" s="551"/>
      <c r="FKY420" s="551"/>
      <c r="FKZ420" s="551"/>
      <c r="FLA420" s="551"/>
      <c r="FLB420" s="551"/>
      <c r="FLC420" s="551"/>
      <c r="FLD420" s="551"/>
      <c r="FLE420" s="551"/>
      <c r="FLF420" s="551"/>
      <c r="FLG420" s="551"/>
      <c r="FLH420" s="551"/>
      <c r="FLI420" s="551"/>
      <c r="FLJ420" s="551"/>
      <c r="FLK420" s="551"/>
      <c r="FLL420" s="551"/>
      <c r="FLM420" s="551"/>
      <c r="FLN420" s="551"/>
      <c r="FLO420" s="551"/>
      <c r="FLP420" s="551"/>
      <c r="FLQ420" s="551"/>
      <c r="FLR420" s="551"/>
      <c r="FLS420" s="551"/>
      <c r="FLT420" s="551"/>
      <c r="FLU420" s="551"/>
      <c r="FLV420" s="551"/>
      <c r="FLW420" s="551"/>
      <c r="FLX420" s="551"/>
      <c r="FLY420" s="551"/>
      <c r="FLZ420" s="551"/>
      <c r="FMA420" s="551"/>
      <c r="FMB420" s="551"/>
      <c r="FMC420" s="551"/>
      <c r="FMD420" s="551"/>
      <c r="FME420" s="551"/>
      <c r="FMF420" s="551"/>
      <c r="FMG420" s="551"/>
      <c r="FMH420" s="551"/>
      <c r="FMI420" s="551"/>
      <c r="FMJ420" s="551"/>
      <c r="FMK420" s="551"/>
      <c r="FML420" s="551"/>
      <c r="FMM420" s="551"/>
      <c r="FMN420" s="551"/>
      <c r="FMO420" s="551"/>
      <c r="FMP420" s="551"/>
      <c r="FMQ420" s="551"/>
      <c r="FMR420" s="551"/>
      <c r="FMS420" s="551"/>
      <c r="FMT420" s="551"/>
      <c r="FMU420" s="551"/>
      <c r="FMV420" s="551"/>
      <c r="FMW420" s="551"/>
      <c r="FMX420" s="551"/>
      <c r="FMY420" s="551"/>
      <c r="FMZ420" s="551"/>
      <c r="FNA420" s="551"/>
      <c r="FNB420" s="551"/>
      <c r="FNC420" s="551"/>
      <c r="FND420" s="551"/>
      <c r="FNE420" s="551"/>
      <c r="FNF420" s="551"/>
      <c r="FNG420" s="551"/>
      <c r="FNH420" s="551"/>
      <c r="FNI420" s="551"/>
      <c r="FNJ420" s="551"/>
      <c r="FNK420" s="551"/>
      <c r="FNL420" s="551"/>
      <c r="FNM420" s="551"/>
      <c r="FNN420" s="551"/>
      <c r="FNO420" s="551"/>
      <c r="FNP420" s="551"/>
      <c r="FNQ420" s="551"/>
      <c r="FNR420" s="551"/>
      <c r="FNS420" s="551"/>
      <c r="FNT420" s="551"/>
      <c r="FNU420" s="551"/>
      <c r="FNV420" s="551"/>
      <c r="FNW420" s="551"/>
      <c r="FNX420" s="551"/>
      <c r="FNY420" s="551"/>
      <c r="FNZ420" s="551"/>
      <c r="FOA420" s="551"/>
      <c r="FOB420" s="551"/>
      <c r="FOC420" s="551"/>
      <c r="FOD420" s="551"/>
      <c r="FOE420" s="551"/>
      <c r="FOF420" s="551"/>
      <c r="FOG420" s="551"/>
      <c r="FOH420" s="551"/>
      <c r="FOI420" s="551"/>
      <c r="FOJ420" s="551"/>
      <c r="FOK420" s="551"/>
      <c r="FOL420" s="551"/>
      <c r="FOM420" s="551"/>
      <c r="FON420" s="551"/>
      <c r="FOO420" s="551"/>
      <c r="FOP420" s="551"/>
      <c r="FOQ420" s="551"/>
      <c r="FOR420" s="551"/>
      <c r="FOS420" s="551"/>
      <c r="FOT420" s="551"/>
      <c r="FOU420" s="551"/>
      <c r="FOV420" s="551"/>
      <c r="FOW420" s="551"/>
      <c r="FOX420" s="551"/>
      <c r="FOY420" s="551"/>
      <c r="FOZ420" s="551"/>
      <c r="FPA420" s="551"/>
      <c r="FPB420" s="551"/>
      <c r="FPC420" s="551"/>
      <c r="FPD420" s="551"/>
      <c r="FPE420" s="551"/>
      <c r="FPF420" s="551"/>
      <c r="FPG420" s="551"/>
      <c r="FPH420" s="551"/>
      <c r="FPI420" s="551"/>
      <c r="FPJ420" s="551"/>
      <c r="FPK420" s="551"/>
      <c r="FPL420" s="551"/>
      <c r="FPM420" s="551"/>
      <c r="FPN420" s="551"/>
      <c r="FPO420" s="551"/>
      <c r="FPP420" s="551"/>
      <c r="FPQ420" s="551"/>
      <c r="FPR420" s="551"/>
      <c r="FPS420" s="551"/>
      <c r="FPT420" s="551"/>
      <c r="FPU420" s="551"/>
      <c r="FPV420" s="551"/>
      <c r="FPW420" s="551"/>
      <c r="FPX420" s="551"/>
      <c r="FPY420" s="551"/>
      <c r="FPZ420" s="551"/>
      <c r="FQA420" s="551"/>
      <c r="FQB420" s="551"/>
      <c r="FQC420" s="551"/>
      <c r="FQD420" s="551"/>
      <c r="FQE420" s="551"/>
      <c r="FQF420" s="551"/>
      <c r="FQG420" s="551"/>
      <c r="FQH420" s="551"/>
      <c r="FQI420" s="551"/>
      <c r="FQJ420" s="551"/>
      <c r="FQK420" s="551"/>
      <c r="FQL420" s="551"/>
      <c r="FQM420" s="551"/>
      <c r="FQN420" s="551"/>
      <c r="FQO420" s="551"/>
      <c r="FQP420" s="551"/>
      <c r="FQQ420" s="551"/>
      <c r="FQR420" s="551"/>
      <c r="FQS420" s="551"/>
      <c r="FQT420" s="551"/>
      <c r="FQU420" s="551"/>
      <c r="FQV420" s="551"/>
      <c r="FQW420" s="551"/>
      <c r="FQX420" s="551"/>
      <c r="FQY420" s="551"/>
      <c r="FQZ420" s="551"/>
      <c r="FRA420" s="551"/>
      <c r="FRB420" s="551"/>
      <c r="FRC420" s="551"/>
      <c r="FRD420" s="551"/>
      <c r="FRE420" s="551"/>
      <c r="FRF420" s="551"/>
      <c r="FRG420" s="551"/>
      <c r="FRH420" s="551"/>
      <c r="FRI420" s="551"/>
      <c r="FRJ420" s="551"/>
      <c r="FRK420" s="551"/>
      <c r="FRL420" s="551"/>
      <c r="FRM420" s="551"/>
      <c r="FRN420" s="551"/>
      <c r="FRO420" s="551"/>
      <c r="FRP420" s="551"/>
      <c r="FRQ420" s="551"/>
      <c r="FRR420" s="551"/>
      <c r="FRS420" s="551"/>
      <c r="FRT420" s="551"/>
      <c r="FRU420" s="551"/>
      <c r="FRV420" s="551"/>
      <c r="FRW420" s="551"/>
      <c r="FRX420" s="551"/>
      <c r="FRY420" s="551"/>
      <c r="FRZ420" s="551"/>
      <c r="FSA420" s="551"/>
      <c r="FSB420" s="551"/>
      <c r="FSC420" s="551"/>
      <c r="FSD420" s="551"/>
      <c r="FSE420" s="551"/>
      <c r="FSF420" s="551"/>
      <c r="FSG420" s="551"/>
      <c r="FSH420" s="551"/>
      <c r="FSI420" s="551"/>
      <c r="FSJ420" s="551"/>
      <c r="FSK420" s="551"/>
      <c r="FSL420" s="551"/>
      <c r="FSM420" s="551"/>
      <c r="FSN420" s="551"/>
      <c r="FSO420" s="551"/>
      <c r="FSP420" s="551"/>
      <c r="FSQ420" s="551"/>
      <c r="FSR420" s="551"/>
      <c r="FSS420" s="551"/>
      <c r="FST420" s="551"/>
      <c r="FSU420" s="551"/>
      <c r="FSV420" s="551"/>
      <c r="FSW420" s="551"/>
      <c r="FSX420" s="551"/>
      <c r="FSY420" s="551"/>
      <c r="FSZ420" s="551"/>
      <c r="FTA420" s="551"/>
      <c r="FTB420" s="551"/>
      <c r="FTC420" s="551"/>
      <c r="FTD420" s="551"/>
      <c r="FTE420" s="551"/>
      <c r="FTF420" s="551"/>
      <c r="FTG420" s="551"/>
      <c r="FTH420" s="551"/>
      <c r="FTI420" s="551"/>
      <c r="FTJ420" s="551"/>
      <c r="FTK420" s="551"/>
      <c r="FTL420" s="551"/>
      <c r="FTM420" s="551"/>
      <c r="FTN420" s="551"/>
      <c r="FTO420" s="551"/>
      <c r="FTP420" s="551"/>
      <c r="FTQ420" s="551"/>
      <c r="FTR420" s="551"/>
      <c r="FTS420" s="551"/>
      <c r="FTT420" s="551"/>
      <c r="FTU420" s="551"/>
      <c r="FTV420" s="551"/>
      <c r="FTW420" s="551"/>
      <c r="FTX420" s="551"/>
      <c r="FTY420" s="551"/>
      <c r="FTZ420" s="551"/>
      <c r="FUA420" s="551"/>
      <c r="FUB420" s="551"/>
      <c r="FUC420" s="551"/>
      <c r="FUD420" s="551"/>
      <c r="FUE420" s="551"/>
      <c r="FUF420" s="551"/>
      <c r="FUG420" s="551"/>
      <c r="FUH420" s="551"/>
      <c r="FUI420" s="551"/>
      <c r="FUJ420" s="551"/>
      <c r="FUK420" s="551"/>
      <c r="FUL420" s="551"/>
      <c r="FUM420" s="551"/>
      <c r="FUN420" s="551"/>
      <c r="FUO420" s="551"/>
      <c r="FUP420" s="551"/>
      <c r="FUQ420" s="551"/>
      <c r="FUR420" s="551"/>
      <c r="FUS420" s="551"/>
      <c r="FUT420" s="551"/>
      <c r="FUU420" s="551"/>
      <c r="FUV420" s="551"/>
      <c r="FUW420" s="551"/>
      <c r="FUX420" s="551"/>
      <c r="FUY420" s="551"/>
      <c r="FUZ420" s="551"/>
      <c r="FVA420" s="551"/>
      <c r="FVB420" s="551"/>
      <c r="FVC420" s="551"/>
      <c r="FVD420" s="551"/>
      <c r="FVE420" s="551"/>
      <c r="FVF420" s="551"/>
      <c r="FVG420" s="551"/>
      <c r="FVH420" s="551"/>
      <c r="FVI420" s="551"/>
      <c r="FVJ420" s="551"/>
      <c r="FVK420" s="551"/>
      <c r="FVL420" s="551"/>
      <c r="FVM420" s="551"/>
      <c r="FVN420" s="551"/>
      <c r="FVO420" s="551"/>
      <c r="FVP420" s="551"/>
      <c r="FVQ420" s="551"/>
      <c r="FVR420" s="551"/>
      <c r="FVS420" s="551"/>
      <c r="FVT420" s="551"/>
      <c r="FVU420" s="551"/>
      <c r="FVV420" s="551"/>
      <c r="FVW420" s="551"/>
      <c r="FVX420" s="551"/>
      <c r="FVY420" s="551"/>
      <c r="FVZ420" s="551"/>
      <c r="FWA420" s="551"/>
      <c r="FWB420" s="551"/>
      <c r="FWC420" s="551"/>
      <c r="FWD420" s="551"/>
      <c r="FWE420" s="551"/>
      <c r="FWF420" s="551"/>
      <c r="FWG420" s="551"/>
      <c r="FWH420" s="551"/>
      <c r="FWI420" s="551"/>
      <c r="FWJ420" s="551"/>
      <c r="FWK420" s="551"/>
      <c r="FWL420" s="551"/>
      <c r="FWM420" s="551"/>
      <c r="FWN420" s="551"/>
      <c r="FWO420" s="551"/>
      <c r="FWP420" s="551"/>
      <c r="FWQ420" s="551"/>
      <c r="FWR420" s="551"/>
      <c r="FWS420" s="551"/>
      <c r="FWT420" s="551"/>
      <c r="FWU420" s="551"/>
      <c r="FWV420" s="551"/>
      <c r="FWW420" s="551"/>
      <c r="FWX420" s="551"/>
      <c r="FWY420" s="551"/>
      <c r="FWZ420" s="551"/>
      <c r="FXA420" s="551"/>
      <c r="FXB420" s="551"/>
      <c r="FXC420" s="551"/>
      <c r="FXD420" s="551"/>
      <c r="FXE420" s="551"/>
      <c r="FXF420" s="551"/>
      <c r="FXG420" s="551"/>
      <c r="FXH420" s="551"/>
      <c r="FXI420" s="551"/>
      <c r="FXJ420" s="551"/>
      <c r="FXK420" s="551"/>
      <c r="FXL420" s="551"/>
      <c r="FXM420" s="551"/>
      <c r="FXN420" s="551"/>
      <c r="FXO420" s="551"/>
      <c r="FXP420" s="551"/>
      <c r="FXQ420" s="551"/>
      <c r="FXR420" s="551"/>
      <c r="FXS420" s="551"/>
      <c r="FXT420" s="551"/>
      <c r="FXU420" s="551"/>
      <c r="FXV420" s="551"/>
      <c r="FXW420" s="551"/>
      <c r="FXX420" s="551"/>
      <c r="FXY420" s="551"/>
      <c r="FXZ420" s="551"/>
      <c r="FYA420" s="551"/>
      <c r="FYB420" s="551"/>
      <c r="FYC420" s="551"/>
      <c r="FYD420" s="551"/>
      <c r="FYE420" s="551"/>
      <c r="FYF420" s="551"/>
      <c r="FYG420" s="551"/>
      <c r="FYH420" s="551"/>
      <c r="FYI420" s="551"/>
      <c r="FYJ420" s="551"/>
      <c r="FYK420" s="551"/>
      <c r="FYL420" s="551"/>
      <c r="FYM420" s="551"/>
      <c r="FYN420" s="551"/>
      <c r="FYO420" s="551"/>
      <c r="FYP420" s="551"/>
      <c r="FYQ420" s="551"/>
      <c r="FYR420" s="551"/>
      <c r="FYS420" s="551"/>
      <c r="FYT420" s="551"/>
      <c r="FYU420" s="551"/>
      <c r="FYV420" s="551"/>
      <c r="FYW420" s="551"/>
      <c r="FYX420" s="551"/>
      <c r="FYY420" s="551"/>
      <c r="FYZ420" s="551"/>
      <c r="FZA420" s="551"/>
      <c r="FZB420" s="551"/>
      <c r="FZC420" s="551"/>
      <c r="FZD420" s="551"/>
      <c r="FZE420" s="551"/>
      <c r="FZF420" s="551"/>
      <c r="FZG420" s="551"/>
      <c r="FZH420" s="551"/>
      <c r="FZI420" s="551"/>
      <c r="FZJ420" s="551"/>
      <c r="FZK420" s="551"/>
      <c r="FZL420" s="551"/>
      <c r="FZM420" s="551"/>
      <c r="FZN420" s="551"/>
      <c r="FZO420" s="551"/>
      <c r="FZP420" s="551"/>
      <c r="FZQ420" s="551"/>
      <c r="FZR420" s="551"/>
      <c r="FZS420" s="551"/>
      <c r="FZT420" s="551"/>
      <c r="FZU420" s="551"/>
      <c r="FZV420" s="551"/>
      <c r="FZW420" s="551"/>
      <c r="FZX420" s="551"/>
      <c r="FZY420" s="551"/>
      <c r="FZZ420" s="551"/>
      <c r="GAA420" s="551"/>
      <c r="GAB420" s="551"/>
      <c r="GAC420" s="551"/>
      <c r="GAD420" s="551"/>
      <c r="GAE420" s="551"/>
      <c r="GAF420" s="551"/>
      <c r="GAG420" s="551"/>
      <c r="GAH420" s="551"/>
      <c r="GAI420" s="551"/>
      <c r="GAJ420" s="551"/>
      <c r="GAK420" s="551"/>
      <c r="GAL420" s="551"/>
      <c r="GAM420" s="551"/>
      <c r="GAN420" s="551"/>
      <c r="GAO420" s="551"/>
      <c r="GAP420" s="551"/>
      <c r="GAQ420" s="551"/>
      <c r="GAR420" s="551"/>
      <c r="GAS420" s="551"/>
      <c r="GAT420" s="551"/>
      <c r="GAU420" s="551"/>
      <c r="GAV420" s="551"/>
      <c r="GAW420" s="551"/>
      <c r="GAX420" s="551"/>
      <c r="GAY420" s="551"/>
      <c r="GAZ420" s="551"/>
      <c r="GBA420" s="551"/>
      <c r="GBB420" s="551"/>
      <c r="GBC420" s="551"/>
      <c r="GBD420" s="551"/>
      <c r="GBE420" s="551"/>
      <c r="GBF420" s="551"/>
      <c r="GBG420" s="551"/>
      <c r="GBH420" s="551"/>
      <c r="GBI420" s="551"/>
      <c r="GBJ420" s="551"/>
      <c r="GBK420" s="551"/>
      <c r="GBL420" s="551"/>
      <c r="GBM420" s="551"/>
      <c r="GBN420" s="551"/>
      <c r="GBO420" s="551"/>
      <c r="GBP420" s="551"/>
      <c r="GBQ420" s="551"/>
      <c r="GBR420" s="551"/>
      <c r="GBS420" s="551"/>
      <c r="GBT420" s="551"/>
      <c r="GBU420" s="551"/>
      <c r="GBV420" s="551"/>
      <c r="GBW420" s="551"/>
      <c r="GBX420" s="551"/>
      <c r="GBY420" s="551"/>
      <c r="GBZ420" s="551"/>
      <c r="GCA420" s="551"/>
      <c r="GCB420" s="551"/>
      <c r="GCC420" s="551"/>
      <c r="GCD420" s="551"/>
      <c r="GCE420" s="551"/>
      <c r="GCF420" s="551"/>
      <c r="GCG420" s="551"/>
      <c r="GCH420" s="551"/>
      <c r="GCI420" s="551"/>
      <c r="GCJ420" s="551"/>
      <c r="GCK420" s="551"/>
      <c r="GCL420" s="551"/>
      <c r="GCM420" s="551"/>
      <c r="GCN420" s="551"/>
      <c r="GCO420" s="551"/>
      <c r="GCP420" s="551"/>
      <c r="GCQ420" s="551"/>
      <c r="GCR420" s="551"/>
      <c r="GCS420" s="551"/>
      <c r="GCT420" s="551"/>
      <c r="GCU420" s="551"/>
      <c r="GCV420" s="551"/>
      <c r="GCW420" s="551"/>
      <c r="GCX420" s="551"/>
      <c r="GCY420" s="551"/>
      <c r="GCZ420" s="551"/>
      <c r="GDA420" s="551"/>
      <c r="GDB420" s="551"/>
      <c r="GDC420" s="551"/>
      <c r="GDD420" s="551"/>
      <c r="GDE420" s="551"/>
      <c r="GDF420" s="551"/>
      <c r="GDG420" s="551"/>
      <c r="GDH420" s="551"/>
      <c r="GDI420" s="551"/>
      <c r="GDJ420" s="551"/>
      <c r="GDK420" s="551"/>
      <c r="GDL420" s="551"/>
      <c r="GDM420" s="551"/>
      <c r="GDN420" s="551"/>
      <c r="GDO420" s="551"/>
      <c r="GDP420" s="551"/>
      <c r="GDQ420" s="551"/>
      <c r="GDR420" s="551"/>
      <c r="GDS420" s="551"/>
      <c r="GDT420" s="551"/>
      <c r="GDU420" s="551"/>
      <c r="GDV420" s="551"/>
      <c r="GDW420" s="551"/>
      <c r="GDX420" s="551"/>
      <c r="GDY420" s="551"/>
      <c r="GDZ420" s="551"/>
      <c r="GEA420" s="551"/>
      <c r="GEB420" s="551"/>
      <c r="GEC420" s="551"/>
      <c r="GED420" s="551"/>
      <c r="GEE420" s="551"/>
      <c r="GEF420" s="551"/>
      <c r="GEG420" s="551"/>
      <c r="GEH420" s="551"/>
      <c r="GEI420" s="551"/>
      <c r="GEJ420" s="551"/>
      <c r="GEK420" s="551"/>
      <c r="GEL420" s="551"/>
      <c r="GEM420" s="551"/>
      <c r="GEN420" s="551"/>
      <c r="GEO420" s="551"/>
      <c r="GEP420" s="551"/>
      <c r="GEQ420" s="551"/>
      <c r="GER420" s="551"/>
      <c r="GES420" s="551"/>
      <c r="GET420" s="551"/>
      <c r="GEU420" s="551"/>
      <c r="GEV420" s="551"/>
      <c r="GEW420" s="551"/>
      <c r="GEX420" s="551"/>
      <c r="GEY420" s="551"/>
      <c r="GEZ420" s="551"/>
      <c r="GFA420" s="551"/>
      <c r="GFB420" s="551"/>
      <c r="GFC420" s="551"/>
      <c r="GFD420" s="551"/>
      <c r="GFE420" s="551"/>
      <c r="GFF420" s="551"/>
      <c r="GFG420" s="551"/>
      <c r="GFH420" s="551"/>
      <c r="GFI420" s="551"/>
      <c r="GFJ420" s="551"/>
      <c r="GFK420" s="551"/>
      <c r="GFL420" s="551"/>
      <c r="GFM420" s="551"/>
      <c r="GFN420" s="551"/>
      <c r="GFO420" s="551"/>
      <c r="GFP420" s="551"/>
      <c r="GFQ420" s="551"/>
      <c r="GFR420" s="551"/>
      <c r="GFS420" s="551"/>
      <c r="GFT420" s="551"/>
      <c r="GFU420" s="551"/>
      <c r="GFV420" s="551"/>
      <c r="GFW420" s="551"/>
      <c r="GFX420" s="551"/>
      <c r="GFY420" s="551"/>
      <c r="GFZ420" s="551"/>
      <c r="GGA420" s="551"/>
      <c r="GGB420" s="551"/>
      <c r="GGC420" s="551"/>
      <c r="GGD420" s="551"/>
      <c r="GGE420" s="551"/>
      <c r="GGF420" s="551"/>
      <c r="GGG420" s="551"/>
      <c r="GGH420" s="551"/>
      <c r="GGI420" s="551"/>
      <c r="GGJ420" s="551"/>
      <c r="GGK420" s="551"/>
      <c r="GGL420" s="551"/>
      <c r="GGM420" s="551"/>
      <c r="GGN420" s="551"/>
      <c r="GGO420" s="551"/>
      <c r="GGP420" s="551"/>
      <c r="GGQ420" s="551"/>
      <c r="GGR420" s="551"/>
      <c r="GGS420" s="551"/>
      <c r="GGT420" s="551"/>
      <c r="GGU420" s="551"/>
      <c r="GGV420" s="551"/>
      <c r="GGW420" s="551"/>
      <c r="GGX420" s="551"/>
      <c r="GGY420" s="551"/>
      <c r="GGZ420" s="551"/>
      <c r="GHA420" s="551"/>
      <c r="GHB420" s="551"/>
      <c r="GHC420" s="551"/>
      <c r="GHD420" s="551"/>
      <c r="GHE420" s="551"/>
      <c r="GHF420" s="551"/>
      <c r="GHG420" s="551"/>
      <c r="GHH420" s="551"/>
      <c r="GHI420" s="551"/>
      <c r="GHJ420" s="551"/>
      <c r="GHK420" s="551"/>
      <c r="GHL420" s="551"/>
      <c r="GHM420" s="551"/>
      <c r="GHN420" s="551"/>
      <c r="GHO420" s="551"/>
      <c r="GHP420" s="551"/>
      <c r="GHQ420" s="551"/>
      <c r="GHR420" s="551"/>
      <c r="GHS420" s="551"/>
      <c r="GHT420" s="551"/>
      <c r="GHU420" s="551"/>
      <c r="GHV420" s="551"/>
      <c r="GHW420" s="551"/>
      <c r="GHX420" s="551"/>
      <c r="GHY420" s="551"/>
      <c r="GHZ420" s="551"/>
      <c r="GIA420" s="551"/>
      <c r="GIB420" s="551"/>
      <c r="GIC420" s="551"/>
      <c r="GID420" s="551"/>
      <c r="GIE420" s="551"/>
      <c r="GIF420" s="551"/>
      <c r="GIG420" s="551"/>
      <c r="GIH420" s="551"/>
      <c r="GII420" s="551"/>
      <c r="GIJ420" s="551"/>
      <c r="GIK420" s="551"/>
      <c r="GIL420" s="551"/>
      <c r="GIM420" s="551"/>
      <c r="GIN420" s="551"/>
      <c r="GIO420" s="551"/>
      <c r="GIP420" s="551"/>
      <c r="GIQ420" s="551"/>
      <c r="GIR420" s="551"/>
      <c r="GIS420" s="551"/>
      <c r="GIT420" s="551"/>
      <c r="GIU420" s="551"/>
      <c r="GIV420" s="551"/>
      <c r="GIW420" s="551"/>
      <c r="GIX420" s="551"/>
      <c r="GIY420" s="551"/>
      <c r="GIZ420" s="551"/>
      <c r="GJA420" s="551"/>
      <c r="GJB420" s="551"/>
      <c r="GJC420" s="551"/>
      <c r="GJD420" s="551"/>
      <c r="GJE420" s="551"/>
      <c r="GJF420" s="551"/>
      <c r="GJG420" s="551"/>
      <c r="GJH420" s="551"/>
      <c r="GJI420" s="551"/>
      <c r="GJJ420" s="551"/>
      <c r="GJK420" s="551"/>
      <c r="GJL420" s="551"/>
      <c r="GJM420" s="551"/>
      <c r="GJN420" s="551"/>
      <c r="GJO420" s="551"/>
      <c r="GJP420" s="551"/>
      <c r="GJQ420" s="551"/>
      <c r="GJR420" s="551"/>
      <c r="GJS420" s="551"/>
      <c r="GJT420" s="551"/>
      <c r="GJU420" s="551"/>
      <c r="GJV420" s="551"/>
      <c r="GJW420" s="551"/>
      <c r="GJX420" s="551"/>
      <c r="GJY420" s="551"/>
      <c r="GJZ420" s="551"/>
      <c r="GKA420" s="551"/>
      <c r="GKB420" s="551"/>
      <c r="GKC420" s="551"/>
      <c r="GKD420" s="551"/>
      <c r="GKE420" s="551"/>
      <c r="GKF420" s="551"/>
      <c r="GKG420" s="551"/>
      <c r="GKH420" s="551"/>
      <c r="GKI420" s="551"/>
      <c r="GKJ420" s="551"/>
      <c r="GKK420" s="551"/>
      <c r="GKL420" s="551"/>
      <c r="GKM420" s="551"/>
      <c r="GKN420" s="551"/>
      <c r="GKO420" s="551"/>
      <c r="GKP420" s="551"/>
      <c r="GKQ420" s="551"/>
      <c r="GKR420" s="551"/>
      <c r="GKS420" s="551"/>
      <c r="GKT420" s="551"/>
      <c r="GKU420" s="551"/>
      <c r="GKV420" s="551"/>
      <c r="GKW420" s="551"/>
      <c r="GKX420" s="551"/>
      <c r="GKY420" s="551"/>
      <c r="GKZ420" s="551"/>
      <c r="GLA420" s="551"/>
      <c r="GLB420" s="551"/>
      <c r="GLC420" s="551"/>
      <c r="GLD420" s="551"/>
      <c r="GLE420" s="551"/>
      <c r="GLF420" s="551"/>
      <c r="GLG420" s="551"/>
      <c r="GLH420" s="551"/>
      <c r="GLI420" s="551"/>
      <c r="GLJ420" s="551"/>
      <c r="GLK420" s="551"/>
      <c r="GLL420" s="551"/>
      <c r="GLM420" s="551"/>
      <c r="GLN420" s="551"/>
      <c r="GLO420" s="551"/>
      <c r="GLP420" s="551"/>
      <c r="GLQ420" s="551"/>
      <c r="GLR420" s="551"/>
      <c r="GLS420" s="551"/>
      <c r="GLT420" s="551"/>
      <c r="GLU420" s="551"/>
      <c r="GLV420" s="551"/>
      <c r="GLW420" s="551"/>
      <c r="GLX420" s="551"/>
      <c r="GLY420" s="551"/>
      <c r="GLZ420" s="551"/>
      <c r="GMA420" s="551"/>
      <c r="GMB420" s="551"/>
      <c r="GMC420" s="551"/>
      <c r="GMD420" s="551"/>
      <c r="GME420" s="551"/>
      <c r="GMF420" s="551"/>
      <c r="GMG420" s="551"/>
      <c r="GMH420" s="551"/>
      <c r="GMI420" s="551"/>
      <c r="GMJ420" s="551"/>
      <c r="GMK420" s="551"/>
      <c r="GML420" s="551"/>
      <c r="GMM420" s="551"/>
      <c r="GMN420" s="551"/>
      <c r="GMO420" s="551"/>
      <c r="GMP420" s="551"/>
      <c r="GMQ420" s="551"/>
      <c r="GMR420" s="551"/>
      <c r="GMS420" s="551"/>
      <c r="GMT420" s="551"/>
      <c r="GMU420" s="551"/>
      <c r="GMV420" s="551"/>
      <c r="GMW420" s="551"/>
      <c r="GMX420" s="551"/>
      <c r="GMY420" s="551"/>
      <c r="GMZ420" s="551"/>
      <c r="GNA420" s="551"/>
      <c r="GNB420" s="551"/>
      <c r="GNC420" s="551"/>
      <c r="GND420" s="551"/>
      <c r="GNE420" s="551"/>
      <c r="GNF420" s="551"/>
      <c r="GNG420" s="551"/>
      <c r="GNH420" s="551"/>
      <c r="GNI420" s="551"/>
      <c r="GNJ420" s="551"/>
      <c r="GNK420" s="551"/>
      <c r="GNL420" s="551"/>
      <c r="GNM420" s="551"/>
      <c r="GNN420" s="551"/>
      <c r="GNO420" s="551"/>
      <c r="GNP420" s="551"/>
      <c r="GNQ420" s="551"/>
      <c r="GNR420" s="551"/>
      <c r="GNS420" s="551"/>
      <c r="GNT420" s="551"/>
      <c r="GNU420" s="551"/>
      <c r="GNV420" s="551"/>
      <c r="GNW420" s="551"/>
      <c r="GNX420" s="551"/>
      <c r="GNY420" s="551"/>
      <c r="GNZ420" s="551"/>
      <c r="GOA420" s="551"/>
      <c r="GOB420" s="551"/>
      <c r="GOC420" s="551"/>
      <c r="GOD420" s="551"/>
      <c r="GOE420" s="551"/>
      <c r="GOF420" s="551"/>
      <c r="GOG420" s="551"/>
      <c r="GOH420" s="551"/>
      <c r="GOI420" s="551"/>
      <c r="GOJ420" s="551"/>
      <c r="GOK420" s="551"/>
      <c r="GOL420" s="551"/>
      <c r="GOM420" s="551"/>
      <c r="GON420" s="551"/>
      <c r="GOO420" s="551"/>
      <c r="GOP420" s="551"/>
      <c r="GOQ420" s="551"/>
      <c r="GOR420" s="551"/>
      <c r="GOS420" s="551"/>
      <c r="GOT420" s="551"/>
      <c r="GOU420" s="551"/>
      <c r="GOV420" s="551"/>
      <c r="GOW420" s="551"/>
      <c r="GOX420" s="551"/>
      <c r="GOY420" s="551"/>
      <c r="GOZ420" s="551"/>
      <c r="GPA420" s="551"/>
      <c r="GPB420" s="551"/>
      <c r="GPC420" s="551"/>
      <c r="GPD420" s="551"/>
      <c r="GPE420" s="551"/>
      <c r="GPF420" s="551"/>
      <c r="GPG420" s="551"/>
      <c r="GPH420" s="551"/>
      <c r="GPI420" s="551"/>
      <c r="GPJ420" s="551"/>
      <c r="GPK420" s="551"/>
      <c r="GPL420" s="551"/>
      <c r="GPM420" s="551"/>
      <c r="GPN420" s="551"/>
      <c r="GPO420" s="551"/>
      <c r="GPP420" s="551"/>
      <c r="GPQ420" s="551"/>
      <c r="GPR420" s="551"/>
      <c r="GPS420" s="551"/>
      <c r="GPT420" s="551"/>
      <c r="GPU420" s="551"/>
      <c r="GPV420" s="551"/>
      <c r="GPW420" s="551"/>
      <c r="GPX420" s="551"/>
      <c r="GPY420" s="551"/>
      <c r="GPZ420" s="551"/>
      <c r="GQA420" s="551"/>
      <c r="GQB420" s="551"/>
      <c r="GQC420" s="551"/>
      <c r="GQD420" s="551"/>
      <c r="GQE420" s="551"/>
      <c r="GQF420" s="551"/>
      <c r="GQG420" s="551"/>
      <c r="GQH420" s="551"/>
      <c r="GQI420" s="551"/>
      <c r="GQJ420" s="551"/>
      <c r="GQK420" s="551"/>
      <c r="GQL420" s="551"/>
      <c r="GQM420" s="551"/>
      <c r="GQN420" s="551"/>
      <c r="GQO420" s="551"/>
      <c r="GQP420" s="551"/>
      <c r="GQQ420" s="551"/>
      <c r="GQR420" s="551"/>
      <c r="GQS420" s="551"/>
      <c r="GQT420" s="551"/>
      <c r="GQU420" s="551"/>
      <c r="GQV420" s="551"/>
      <c r="GQW420" s="551"/>
      <c r="GQX420" s="551"/>
      <c r="GQY420" s="551"/>
      <c r="GQZ420" s="551"/>
      <c r="GRA420" s="551"/>
      <c r="GRB420" s="551"/>
      <c r="GRC420" s="551"/>
      <c r="GRD420" s="551"/>
      <c r="GRE420" s="551"/>
      <c r="GRF420" s="551"/>
      <c r="GRG420" s="551"/>
      <c r="GRH420" s="551"/>
      <c r="GRI420" s="551"/>
      <c r="GRJ420" s="551"/>
      <c r="GRK420" s="551"/>
      <c r="GRL420" s="551"/>
      <c r="GRM420" s="551"/>
      <c r="GRN420" s="551"/>
      <c r="GRO420" s="551"/>
      <c r="GRP420" s="551"/>
      <c r="GRQ420" s="551"/>
      <c r="GRR420" s="551"/>
      <c r="GRS420" s="551"/>
      <c r="GRT420" s="551"/>
      <c r="GRU420" s="551"/>
      <c r="GRV420" s="551"/>
      <c r="GRW420" s="551"/>
      <c r="GRX420" s="551"/>
      <c r="GRY420" s="551"/>
      <c r="GRZ420" s="551"/>
      <c r="GSA420" s="551"/>
      <c r="GSB420" s="551"/>
      <c r="GSC420" s="551"/>
      <c r="GSD420" s="551"/>
      <c r="GSE420" s="551"/>
      <c r="GSF420" s="551"/>
      <c r="GSG420" s="551"/>
      <c r="GSH420" s="551"/>
      <c r="GSI420" s="551"/>
      <c r="GSJ420" s="551"/>
      <c r="GSK420" s="551"/>
      <c r="GSL420" s="551"/>
      <c r="GSM420" s="551"/>
      <c r="GSN420" s="551"/>
      <c r="GSO420" s="551"/>
      <c r="GSP420" s="551"/>
      <c r="GSQ420" s="551"/>
      <c r="GSR420" s="551"/>
      <c r="GSS420" s="551"/>
      <c r="GST420" s="551"/>
      <c r="GSU420" s="551"/>
      <c r="GSV420" s="551"/>
      <c r="GSW420" s="551"/>
      <c r="GSX420" s="551"/>
      <c r="GSY420" s="551"/>
      <c r="GSZ420" s="551"/>
      <c r="GTA420" s="551"/>
      <c r="GTB420" s="551"/>
      <c r="GTC420" s="551"/>
      <c r="GTD420" s="551"/>
      <c r="GTE420" s="551"/>
      <c r="GTF420" s="551"/>
      <c r="GTG420" s="551"/>
      <c r="GTH420" s="551"/>
      <c r="GTI420" s="551"/>
      <c r="GTJ420" s="551"/>
      <c r="GTK420" s="551"/>
      <c r="GTL420" s="551"/>
      <c r="GTM420" s="551"/>
      <c r="GTN420" s="551"/>
      <c r="GTO420" s="551"/>
      <c r="GTP420" s="551"/>
      <c r="GTQ420" s="551"/>
      <c r="GTR420" s="551"/>
      <c r="GTS420" s="551"/>
      <c r="GTT420" s="551"/>
      <c r="GTU420" s="551"/>
      <c r="GTV420" s="551"/>
      <c r="GTW420" s="551"/>
      <c r="GTX420" s="551"/>
      <c r="GTY420" s="551"/>
      <c r="GTZ420" s="551"/>
      <c r="GUA420" s="551"/>
      <c r="GUB420" s="551"/>
      <c r="GUC420" s="551"/>
      <c r="GUD420" s="551"/>
      <c r="GUE420" s="551"/>
      <c r="GUF420" s="551"/>
      <c r="GUG420" s="551"/>
      <c r="GUH420" s="551"/>
      <c r="GUI420" s="551"/>
      <c r="GUJ420" s="551"/>
      <c r="GUK420" s="551"/>
      <c r="GUL420" s="551"/>
      <c r="GUM420" s="551"/>
      <c r="GUN420" s="551"/>
      <c r="GUO420" s="551"/>
      <c r="GUP420" s="551"/>
      <c r="GUQ420" s="551"/>
      <c r="GUR420" s="551"/>
      <c r="GUS420" s="551"/>
      <c r="GUT420" s="551"/>
      <c r="GUU420" s="551"/>
      <c r="GUV420" s="551"/>
      <c r="GUW420" s="551"/>
      <c r="GUX420" s="551"/>
      <c r="GUY420" s="551"/>
      <c r="GUZ420" s="551"/>
      <c r="GVA420" s="551"/>
      <c r="GVB420" s="551"/>
      <c r="GVC420" s="551"/>
      <c r="GVD420" s="551"/>
      <c r="GVE420" s="551"/>
      <c r="GVF420" s="551"/>
      <c r="GVG420" s="551"/>
      <c r="GVH420" s="551"/>
      <c r="GVI420" s="551"/>
      <c r="GVJ420" s="551"/>
      <c r="GVK420" s="551"/>
      <c r="GVL420" s="551"/>
      <c r="GVM420" s="551"/>
      <c r="GVN420" s="551"/>
      <c r="GVO420" s="551"/>
      <c r="GVP420" s="551"/>
      <c r="GVQ420" s="551"/>
      <c r="GVR420" s="551"/>
      <c r="GVS420" s="551"/>
      <c r="GVT420" s="551"/>
      <c r="GVU420" s="551"/>
      <c r="GVV420" s="551"/>
      <c r="GVW420" s="551"/>
      <c r="GVX420" s="551"/>
      <c r="GVY420" s="551"/>
      <c r="GVZ420" s="551"/>
      <c r="GWA420" s="551"/>
      <c r="GWB420" s="551"/>
      <c r="GWC420" s="551"/>
      <c r="GWD420" s="551"/>
      <c r="GWE420" s="551"/>
      <c r="GWF420" s="551"/>
      <c r="GWG420" s="551"/>
      <c r="GWH420" s="551"/>
      <c r="GWI420" s="551"/>
      <c r="GWJ420" s="551"/>
      <c r="GWK420" s="551"/>
      <c r="GWL420" s="551"/>
      <c r="GWM420" s="551"/>
      <c r="GWN420" s="551"/>
      <c r="GWO420" s="551"/>
      <c r="GWP420" s="551"/>
      <c r="GWQ420" s="551"/>
      <c r="GWR420" s="551"/>
      <c r="GWS420" s="551"/>
      <c r="GWT420" s="551"/>
      <c r="GWU420" s="551"/>
      <c r="GWV420" s="551"/>
      <c r="GWW420" s="551"/>
      <c r="GWX420" s="551"/>
      <c r="GWY420" s="551"/>
      <c r="GWZ420" s="551"/>
      <c r="GXA420" s="551"/>
      <c r="GXB420" s="551"/>
      <c r="GXC420" s="551"/>
      <c r="GXD420" s="551"/>
      <c r="GXE420" s="551"/>
      <c r="GXF420" s="551"/>
      <c r="GXG420" s="551"/>
      <c r="GXH420" s="551"/>
      <c r="GXI420" s="551"/>
      <c r="GXJ420" s="551"/>
      <c r="GXK420" s="551"/>
      <c r="GXL420" s="551"/>
      <c r="GXM420" s="551"/>
      <c r="GXN420" s="551"/>
      <c r="GXO420" s="551"/>
      <c r="GXP420" s="551"/>
      <c r="GXQ420" s="551"/>
      <c r="GXR420" s="551"/>
      <c r="GXS420" s="551"/>
      <c r="GXT420" s="551"/>
      <c r="GXU420" s="551"/>
      <c r="GXV420" s="551"/>
      <c r="GXW420" s="551"/>
      <c r="GXX420" s="551"/>
      <c r="GXY420" s="551"/>
      <c r="GXZ420" s="551"/>
      <c r="GYA420" s="551"/>
      <c r="GYB420" s="551"/>
      <c r="GYC420" s="551"/>
      <c r="GYD420" s="551"/>
      <c r="GYE420" s="551"/>
      <c r="GYF420" s="551"/>
      <c r="GYG420" s="551"/>
      <c r="GYH420" s="551"/>
      <c r="GYI420" s="551"/>
      <c r="GYJ420" s="551"/>
      <c r="GYK420" s="551"/>
      <c r="GYL420" s="551"/>
      <c r="GYM420" s="551"/>
      <c r="GYN420" s="551"/>
      <c r="GYO420" s="551"/>
      <c r="GYP420" s="551"/>
      <c r="GYQ420" s="551"/>
      <c r="GYR420" s="551"/>
      <c r="GYS420" s="551"/>
      <c r="GYT420" s="551"/>
      <c r="GYU420" s="551"/>
      <c r="GYV420" s="551"/>
      <c r="GYW420" s="551"/>
      <c r="GYX420" s="551"/>
      <c r="GYY420" s="551"/>
      <c r="GYZ420" s="551"/>
      <c r="GZA420" s="551"/>
      <c r="GZB420" s="551"/>
      <c r="GZC420" s="551"/>
      <c r="GZD420" s="551"/>
      <c r="GZE420" s="551"/>
      <c r="GZF420" s="551"/>
      <c r="GZG420" s="551"/>
      <c r="GZH420" s="551"/>
      <c r="GZI420" s="551"/>
      <c r="GZJ420" s="551"/>
      <c r="GZK420" s="551"/>
      <c r="GZL420" s="551"/>
      <c r="GZM420" s="551"/>
      <c r="GZN420" s="551"/>
      <c r="GZO420" s="551"/>
      <c r="GZP420" s="551"/>
      <c r="GZQ420" s="551"/>
      <c r="GZR420" s="551"/>
      <c r="GZS420" s="551"/>
      <c r="GZT420" s="551"/>
      <c r="GZU420" s="551"/>
      <c r="GZV420" s="551"/>
      <c r="GZW420" s="551"/>
      <c r="GZX420" s="551"/>
      <c r="GZY420" s="551"/>
      <c r="GZZ420" s="551"/>
      <c r="HAA420" s="551"/>
      <c r="HAB420" s="551"/>
      <c r="HAC420" s="551"/>
      <c r="HAD420" s="551"/>
      <c r="HAE420" s="551"/>
      <c r="HAF420" s="551"/>
      <c r="HAG420" s="551"/>
      <c r="HAH420" s="551"/>
      <c r="HAI420" s="551"/>
      <c r="HAJ420" s="551"/>
      <c r="HAK420" s="551"/>
      <c r="HAL420" s="551"/>
      <c r="HAM420" s="551"/>
      <c r="HAN420" s="551"/>
      <c r="HAO420" s="551"/>
      <c r="HAP420" s="551"/>
      <c r="HAQ420" s="551"/>
      <c r="HAR420" s="551"/>
      <c r="HAS420" s="551"/>
      <c r="HAT420" s="551"/>
      <c r="HAU420" s="551"/>
      <c r="HAV420" s="551"/>
      <c r="HAW420" s="551"/>
      <c r="HAX420" s="551"/>
      <c r="HAY420" s="551"/>
      <c r="HAZ420" s="551"/>
      <c r="HBA420" s="551"/>
      <c r="HBB420" s="551"/>
      <c r="HBC420" s="551"/>
      <c r="HBD420" s="551"/>
      <c r="HBE420" s="551"/>
      <c r="HBF420" s="551"/>
      <c r="HBG420" s="551"/>
      <c r="HBH420" s="551"/>
      <c r="HBI420" s="551"/>
      <c r="HBJ420" s="551"/>
      <c r="HBK420" s="551"/>
      <c r="HBL420" s="551"/>
      <c r="HBM420" s="551"/>
      <c r="HBN420" s="551"/>
      <c r="HBO420" s="551"/>
      <c r="HBP420" s="551"/>
      <c r="HBQ420" s="551"/>
      <c r="HBR420" s="551"/>
      <c r="HBS420" s="551"/>
      <c r="HBT420" s="551"/>
      <c r="HBU420" s="551"/>
      <c r="HBV420" s="551"/>
      <c r="HBW420" s="551"/>
      <c r="HBX420" s="551"/>
      <c r="HBY420" s="551"/>
      <c r="HBZ420" s="551"/>
      <c r="HCA420" s="551"/>
      <c r="HCB420" s="551"/>
      <c r="HCC420" s="551"/>
      <c r="HCD420" s="551"/>
      <c r="HCE420" s="551"/>
      <c r="HCF420" s="551"/>
      <c r="HCG420" s="551"/>
      <c r="HCH420" s="551"/>
      <c r="HCI420" s="551"/>
      <c r="HCJ420" s="551"/>
      <c r="HCK420" s="551"/>
      <c r="HCL420" s="551"/>
      <c r="HCM420" s="551"/>
      <c r="HCN420" s="551"/>
      <c r="HCO420" s="551"/>
      <c r="HCP420" s="551"/>
      <c r="HCQ420" s="551"/>
      <c r="HCR420" s="551"/>
      <c r="HCS420" s="551"/>
      <c r="HCT420" s="551"/>
      <c r="HCU420" s="551"/>
      <c r="HCV420" s="551"/>
      <c r="HCW420" s="551"/>
      <c r="HCX420" s="551"/>
      <c r="HCY420" s="551"/>
      <c r="HCZ420" s="551"/>
      <c r="HDA420" s="551"/>
      <c r="HDB420" s="551"/>
      <c r="HDC420" s="551"/>
      <c r="HDD420" s="551"/>
      <c r="HDE420" s="551"/>
      <c r="HDF420" s="551"/>
      <c r="HDG420" s="551"/>
      <c r="HDH420" s="551"/>
      <c r="HDI420" s="551"/>
      <c r="HDJ420" s="551"/>
      <c r="HDK420" s="551"/>
      <c r="HDL420" s="551"/>
      <c r="HDM420" s="551"/>
      <c r="HDN420" s="551"/>
      <c r="HDO420" s="551"/>
      <c r="HDP420" s="551"/>
      <c r="HDQ420" s="551"/>
      <c r="HDR420" s="551"/>
      <c r="HDS420" s="551"/>
      <c r="HDT420" s="551"/>
      <c r="HDU420" s="551"/>
      <c r="HDV420" s="551"/>
      <c r="HDW420" s="551"/>
      <c r="HDX420" s="551"/>
      <c r="HDY420" s="551"/>
      <c r="HDZ420" s="551"/>
      <c r="HEA420" s="551"/>
      <c r="HEB420" s="551"/>
      <c r="HEC420" s="551"/>
      <c r="HED420" s="551"/>
      <c r="HEE420" s="551"/>
      <c r="HEF420" s="551"/>
      <c r="HEG420" s="551"/>
      <c r="HEH420" s="551"/>
      <c r="HEI420" s="551"/>
      <c r="HEJ420" s="551"/>
      <c r="HEK420" s="551"/>
      <c r="HEL420" s="551"/>
      <c r="HEM420" s="551"/>
      <c r="HEN420" s="551"/>
      <c r="HEO420" s="551"/>
      <c r="HEP420" s="551"/>
      <c r="HEQ420" s="551"/>
      <c r="HER420" s="551"/>
      <c r="HES420" s="551"/>
      <c r="HET420" s="551"/>
      <c r="HEU420" s="551"/>
      <c r="HEV420" s="551"/>
      <c r="HEW420" s="551"/>
      <c r="HEX420" s="551"/>
      <c r="HEY420" s="551"/>
      <c r="HEZ420" s="551"/>
      <c r="HFA420" s="551"/>
      <c r="HFB420" s="551"/>
      <c r="HFC420" s="551"/>
      <c r="HFD420" s="551"/>
      <c r="HFE420" s="551"/>
      <c r="HFF420" s="551"/>
      <c r="HFG420" s="551"/>
      <c r="HFH420" s="551"/>
      <c r="HFI420" s="551"/>
      <c r="HFJ420" s="551"/>
      <c r="HFK420" s="551"/>
      <c r="HFL420" s="551"/>
      <c r="HFM420" s="551"/>
      <c r="HFN420" s="551"/>
      <c r="HFO420" s="551"/>
      <c r="HFP420" s="551"/>
      <c r="HFQ420" s="551"/>
      <c r="HFR420" s="551"/>
      <c r="HFS420" s="551"/>
      <c r="HFT420" s="551"/>
      <c r="HFU420" s="551"/>
      <c r="HFV420" s="551"/>
      <c r="HFW420" s="551"/>
      <c r="HFX420" s="551"/>
      <c r="HFY420" s="551"/>
      <c r="HFZ420" s="551"/>
      <c r="HGA420" s="551"/>
      <c r="HGB420" s="551"/>
      <c r="HGC420" s="551"/>
      <c r="HGD420" s="551"/>
      <c r="HGE420" s="551"/>
      <c r="HGF420" s="551"/>
      <c r="HGG420" s="551"/>
      <c r="HGH420" s="551"/>
      <c r="HGI420" s="551"/>
      <c r="HGJ420" s="551"/>
      <c r="HGK420" s="551"/>
      <c r="HGL420" s="551"/>
      <c r="HGM420" s="551"/>
      <c r="HGN420" s="551"/>
      <c r="HGO420" s="551"/>
      <c r="HGP420" s="551"/>
      <c r="HGQ420" s="551"/>
      <c r="HGR420" s="551"/>
      <c r="HGS420" s="551"/>
      <c r="HGT420" s="551"/>
      <c r="HGU420" s="551"/>
      <c r="HGV420" s="551"/>
      <c r="HGW420" s="551"/>
      <c r="HGX420" s="551"/>
      <c r="HGY420" s="551"/>
      <c r="HGZ420" s="551"/>
      <c r="HHA420" s="551"/>
      <c r="HHB420" s="551"/>
      <c r="HHC420" s="551"/>
      <c r="HHD420" s="551"/>
      <c r="HHE420" s="551"/>
      <c r="HHF420" s="551"/>
      <c r="HHG420" s="551"/>
      <c r="HHH420" s="551"/>
      <c r="HHI420" s="551"/>
      <c r="HHJ420" s="551"/>
      <c r="HHK420" s="551"/>
      <c r="HHL420" s="551"/>
      <c r="HHM420" s="551"/>
      <c r="HHN420" s="551"/>
      <c r="HHO420" s="551"/>
      <c r="HHP420" s="551"/>
      <c r="HHQ420" s="551"/>
      <c r="HHR420" s="551"/>
      <c r="HHS420" s="551"/>
      <c r="HHT420" s="551"/>
      <c r="HHU420" s="551"/>
      <c r="HHV420" s="551"/>
      <c r="HHW420" s="551"/>
      <c r="HHX420" s="551"/>
      <c r="HHY420" s="551"/>
      <c r="HHZ420" s="551"/>
      <c r="HIA420" s="551"/>
      <c r="HIB420" s="551"/>
      <c r="HIC420" s="551"/>
      <c r="HID420" s="551"/>
      <c r="HIE420" s="551"/>
      <c r="HIF420" s="551"/>
      <c r="HIG420" s="551"/>
      <c r="HIH420" s="551"/>
      <c r="HII420" s="551"/>
      <c r="HIJ420" s="551"/>
      <c r="HIK420" s="551"/>
      <c r="HIL420" s="551"/>
      <c r="HIM420" s="551"/>
      <c r="HIN420" s="551"/>
      <c r="HIO420" s="551"/>
      <c r="HIP420" s="551"/>
      <c r="HIQ420" s="551"/>
      <c r="HIR420" s="551"/>
      <c r="HIS420" s="551"/>
      <c r="HIT420" s="551"/>
      <c r="HIU420" s="551"/>
      <c r="HIV420" s="551"/>
      <c r="HIW420" s="551"/>
      <c r="HIX420" s="551"/>
      <c r="HIY420" s="551"/>
      <c r="HIZ420" s="551"/>
      <c r="HJA420" s="551"/>
      <c r="HJB420" s="551"/>
      <c r="HJC420" s="551"/>
      <c r="HJD420" s="551"/>
      <c r="HJE420" s="551"/>
      <c r="HJF420" s="551"/>
      <c r="HJG420" s="551"/>
      <c r="HJH420" s="551"/>
      <c r="HJI420" s="551"/>
      <c r="HJJ420" s="551"/>
      <c r="HJK420" s="551"/>
      <c r="HJL420" s="551"/>
      <c r="HJM420" s="551"/>
      <c r="HJN420" s="551"/>
      <c r="HJO420" s="551"/>
      <c r="HJP420" s="551"/>
      <c r="HJQ420" s="551"/>
      <c r="HJR420" s="551"/>
      <c r="HJS420" s="551"/>
      <c r="HJT420" s="551"/>
      <c r="HJU420" s="551"/>
      <c r="HJV420" s="551"/>
      <c r="HJW420" s="551"/>
      <c r="HJX420" s="551"/>
      <c r="HJY420" s="551"/>
      <c r="HJZ420" s="551"/>
      <c r="HKA420" s="551"/>
      <c r="HKB420" s="551"/>
      <c r="HKC420" s="551"/>
      <c r="HKD420" s="551"/>
      <c r="HKE420" s="551"/>
      <c r="HKF420" s="551"/>
      <c r="HKG420" s="551"/>
      <c r="HKH420" s="551"/>
      <c r="HKI420" s="551"/>
      <c r="HKJ420" s="551"/>
      <c r="HKK420" s="551"/>
      <c r="HKL420" s="551"/>
      <c r="HKM420" s="551"/>
      <c r="HKN420" s="551"/>
      <c r="HKO420" s="551"/>
      <c r="HKP420" s="551"/>
      <c r="HKQ420" s="551"/>
      <c r="HKR420" s="551"/>
      <c r="HKS420" s="551"/>
      <c r="HKT420" s="551"/>
      <c r="HKU420" s="551"/>
      <c r="HKV420" s="551"/>
      <c r="HKW420" s="551"/>
      <c r="HKX420" s="551"/>
      <c r="HKY420" s="551"/>
      <c r="HKZ420" s="551"/>
      <c r="HLA420" s="551"/>
      <c r="HLB420" s="551"/>
      <c r="HLC420" s="551"/>
      <c r="HLD420" s="551"/>
      <c r="HLE420" s="551"/>
      <c r="HLF420" s="551"/>
      <c r="HLG420" s="551"/>
      <c r="HLH420" s="551"/>
      <c r="HLI420" s="551"/>
      <c r="HLJ420" s="551"/>
      <c r="HLK420" s="551"/>
      <c r="HLL420" s="551"/>
      <c r="HLM420" s="551"/>
      <c r="HLN420" s="551"/>
      <c r="HLO420" s="551"/>
      <c r="HLP420" s="551"/>
      <c r="HLQ420" s="551"/>
      <c r="HLR420" s="551"/>
      <c r="HLS420" s="551"/>
      <c r="HLT420" s="551"/>
      <c r="HLU420" s="551"/>
      <c r="HLV420" s="551"/>
      <c r="HLW420" s="551"/>
      <c r="HLX420" s="551"/>
      <c r="HLY420" s="551"/>
      <c r="HLZ420" s="551"/>
      <c r="HMA420" s="551"/>
      <c r="HMB420" s="551"/>
      <c r="HMC420" s="551"/>
      <c r="HMD420" s="551"/>
      <c r="HME420" s="551"/>
      <c r="HMF420" s="551"/>
      <c r="HMG420" s="551"/>
      <c r="HMH420" s="551"/>
      <c r="HMI420" s="551"/>
      <c r="HMJ420" s="551"/>
      <c r="HMK420" s="551"/>
      <c r="HML420" s="551"/>
      <c r="HMM420" s="551"/>
      <c r="HMN420" s="551"/>
      <c r="HMO420" s="551"/>
      <c r="HMP420" s="551"/>
      <c r="HMQ420" s="551"/>
      <c r="HMR420" s="551"/>
      <c r="HMS420" s="551"/>
      <c r="HMT420" s="551"/>
      <c r="HMU420" s="551"/>
      <c r="HMV420" s="551"/>
      <c r="HMW420" s="551"/>
      <c r="HMX420" s="551"/>
      <c r="HMY420" s="551"/>
      <c r="HMZ420" s="551"/>
      <c r="HNA420" s="551"/>
      <c r="HNB420" s="551"/>
      <c r="HNC420" s="551"/>
      <c r="HND420" s="551"/>
      <c r="HNE420" s="551"/>
      <c r="HNF420" s="551"/>
      <c r="HNG420" s="551"/>
      <c r="HNH420" s="551"/>
      <c r="HNI420" s="551"/>
      <c r="HNJ420" s="551"/>
      <c r="HNK420" s="551"/>
      <c r="HNL420" s="551"/>
      <c r="HNM420" s="551"/>
      <c r="HNN420" s="551"/>
      <c r="HNO420" s="551"/>
      <c r="HNP420" s="551"/>
      <c r="HNQ420" s="551"/>
      <c r="HNR420" s="551"/>
      <c r="HNS420" s="551"/>
      <c r="HNT420" s="551"/>
      <c r="HNU420" s="551"/>
      <c r="HNV420" s="551"/>
      <c r="HNW420" s="551"/>
      <c r="HNX420" s="551"/>
      <c r="HNY420" s="551"/>
      <c r="HNZ420" s="551"/>
      <c r="HOA420" s="551"/>
      <c r="HOB420" s="551"/>
      <c r="HOC420" s="551"/>
      <c r="HOD420" s="551"/>
      <c r="HOE420" s="551"/>
      <c r="HOF420" s="551"/>
      <c r="HOG420" s="551"/>
      <c r="HOH420" s="551"/>
      <c r="HOI420" s="551"/>
      <c r="HOJ420" s="551"/>
      <c r="HOK420" s="551"/>
      <c r="HOL420" s="551"/>
      <c r="HOM420" s="551"/>
      <c r="HON420" s="551"/>
      <c r="HOO420" s="551"/>
      <c r="HOP420" s="551"/>
      <c r="HOQ420" s="551"/>
      <c r="HOR420" s="551"/>
      <c r="HOS420" s="551"/>
      <c r="HOT420" s="551"/>
      <c r="HOU420" s="551"/>
      <c r="HOV420" s="551"/>
      <c r="HOW420" s="551"/>
      <c r="HOX420" s="551"/>
      <c r="HOY420" s="551"/>
      <c r="HOZ420" s="551"/>
      <c r="HPA420" s="551"/>
      <c r="HPB420" s="551"/>
      <c r="HPC420" s="551"/>
      <c r="HPD420" s="551"/>
      <c r="HPE420" s="551"/>
      <c r="HPF420" s="551"/>
      <c r="HPG420" s="551"/>
      <c r="HPH420" s="551"/>
      <c r="HPI420" s="551"/>
      <c r="HPJ420" s="551"/>
      <c r="HPK420" s="551"/>
      <c r="HPL420" s="551"/>
      <c r="HPM420" s="551"/>
      <c r="HPN420" s="551"/>
      <c r="HPO420" s="551"/>
      <c r="HPP420" s="551"/>
      <c r="HPQ420" s="551"/>
      <c r="HPR420" s="551"/>
      <c r="HPS420" s="551"/>
      <c r="HPT420" s="551"/>
      <c r="HPU420" s="551"/>
      <c r="HPV420" s="551"/>
      <c r="HPW420" s="551"/>
      <c r="HPX420" s="551"/>
      <c r="HPY420" s="551"/>
      <c r="HPZ420" s="551"/>
      <c r="HQA420" s="551"/>
      <c r="HQB420" s="551"/>
      <c r="HQC420" s="551"/>
      <c r="HQD420" s="551"/>
      <c r="HQE420" s="551"/>
      <c r="HQF420" s="551"/>
      <c r="HQG420" s="551"/>
      <c r="HQH420" s="551"/>
      <c r="HQI420" s="551"/>
      <c r="HQJ420" s="551"/>
      <c r="HQK420" s="551"/>
      <c r="HQL420" s="551"/>
      <c r="HQM420" s="551"/>
      <c r="HQN420" s="551"/>
      <c r="HQO420" s="551"/>
      <c r="HQP420" s="551"/>
      <c r="HQQ420" s="551"/>
      <c r="HQR420" s="551"/>
      <c r="HQS420" s="551"/>
      <c r="HQT420" s="551"/>
      <c r="HQU420" s="551"/>
      <c r="HQV420" s="551"/>
      <c r="HQW420" s="551"/>
      <c r="HQX420" s="551"/>
      <c r="HQY420" s="551"/>
      <c r="HQZ420" s="551"/>
      <c r="HRA420" s="551"/>
      <c r="HRB420" s="551"/>
      <c r="HRC420" s="551"/>
      <c r="HRD420" s="551"/>
      <c r="HRE420" s="551"/>
      <c r="HRF420" s="551"/>
      <c r="HRG420" s="551"/>
      <c r="HRH420" s="551"/>
      <c r="HRI420" s="551"/>
      <c r="HRJ420" s="551"/>
      <c r="HRK420" s="551"/>
      <c r="HRL420" s="551"/>
      <c r="HRM420" s="551"/>
      <c r="HRN420" s="551"/>
      <c r="HRO420" s="551"/>
      <c r="HRP420" s="551"/>
      <c r="HRQ420" s="551"/>
      <c r="HRR420" s="551"/>
      <c r="HRS420" s="551"/>
      <c r="HRT420" s="551"/>
      <c r="HRU420" s="551"/>
      <c r="HRV420" s="551"/>
      <c r="HRW420" s="551"/>
      <c r="HRX420" s="551"/>
      <c r="HRY420" s="551"/>
      <c r="HRZ420" s="551"/>
      <c r="HSA420" s="551"/>
      <c r="HSB420" s="551"/>
      <c r="HSC420" s="551"/>
      <c r="HSD420" s="551"/>
      <c r="HSE420" s="551"/>
      <c r="HSF420" s="551"/>
      <c r="HSG420" s="551"/>
      <c r="HSH420" s="551"/>
      <c r="HSI420" s="551"/>
      <c r="HSJ420" s="551"/>
      <c r="HSK420" s="551"/>
      <c r="HSL420" s="551"/>
      <c r="HSM420" s="551"/>
      <c r="HSN420" s="551"/>
      <c r="HSO420" s="551"/>
      <c r="HSP420" s="551"/>
      <c r="HSQ420" s="551"/>
      <c r="HSR420" s="551"/>
      <c r="HSS420" s="551"/>
      <c r="HST420" s="551"/>
      <c r="HSU420" s="551"/>
      <c r="HSV420" s="551"/>
      <c r="HSW420" s="551"/>
      <c r="HSX420" s="551"/>
      <c r="HSY420" s="551"/>
      <c r="HSZ420" s="551"/>
      <c r="HTA420" s="551"/>
      <c r="HTB420" s="551"/>
      <c r="HTC420" s="551"/>
      <c r="HTD420" s="551"/>
      <c r="HTE420" s="551"/>
      <c r="HTF420" s="551"/>
      <c r="HTG420" s="551"/>
      <c r="HTH420" s="551"/>
      <c r="HTI420" s="551"/>
      <c r="HTJ420" s="551"/>
      <c r="HTK420" s="551"/>
      <c r="HTL420" s="551"/>
      <c r="HTM420" s="551"/>
      <c r="HTN420" s="551"/>
      <c r="HTO420" s="551"/>
      <c r="HTP420" s="551"/>
      <c r="HTQ420" s="551"/>
      <c r="HTR420" s="551"/>
      <c r="HTS420" s="551"/>
      <c r="HTT420" s="551"/>
      <c r="HTU420" s="551"/>
      <c r="HTV420" s="551"/>
      <c r="HTW420" s="551"/>
      <c r="HTX420" s="551"/>
      <c r="HTY420" s="551"/>
      <c r="HTZ420" s="551"/>
      <c r="HUA420" s="551"/>
      <c r="HUB420" s="551"/>
      <c r="HUC420" s="551"/>
      <c r="HUD420" s="551"/>
      <c r="HUE420" s="551"/>
      <c r="HUF420" s="551"/>
      <c r="HUG420" s="551"/>
      <c r="HUH420" s="551"/>
      <c r="HUI420" s="551"/>
      <c r="HUJ420" s="551"/>
      <c r="HUK420" s="551"/>
      <c r="HUL420" s="551"/>
      <c r="HUM420" s="551"/>
      <c r="HUN420" s="551"/>
      <c r="HUO420" s="551"/>
      <c r="HUP420" s="551"/>
      <c r="HUQ420" s="551"/>
      <c r="HUR420" s="551"/>
      <c r="HUS420" s="551"/>
      <c r="HUT420" s="551"/>
      <c r="HUU420" s="551"/>
      <c r="HUV420" s="551"/>
      <c r="HUW420" s="551"/>
      <c r="HUX420" s="551"/>
      <c r="HUY420" s="551"/>
      <c r="HUZ420" s="551"/>
      <c r="HVA420" s="551"/>
      <c r="HVB420" s="551"/>
      <c r="HVC420" s="551"/>
      <c r="HVD420" s="551"/>
      <c r="HVE420" s="551"/>
      <c r="HVF420" s="551"/>
      <c r="HVG420" s="551"/>
      <c r="HVH420" s="551"/>
      <c r="HVI420" s="551"/>
      <c r="HVJ420" s="551"/>
      <c r="HVK420" s="551"/>
      <c r="HVL420" s="551"/>
      <c r="HVM420" s="551"/>
      <c r="HVN420" s="551"/>
      <c r="HVO420" s="551"/>
      <c r="HVP420" s="551"/>
      <c r="HVQ420" s="551"/>
      <c r="HVR420" s="551"/>
      <c r="HVS420" s="551"/>
      <c r="HVT420" s="551"/>
      <c r="HVU420" s="551"/>
      <c r="HVV420" s="551"/>
      <c r="HVW420" s="551"/>
      <c r="HVX420" s="551"/>
      <c r="HVY420" s="551"/>
      <c r="HVZ420" s="551"/>
      <c r="HWA420" s="551"/>
      <c r="HWB420" s="551"/>
      <c r="HWC420" s="551"/>
      <c r="HWD420" s="551"/>
      <c r="HWE420" s="551"/>
      <c r="HWF420" s="551"/>
      <c r="HWG420" s="551"/>
      <c r="HWH420" s="551"/>
      <c r="HWI420" s="551"/>
      <c r="HWJ420" s="551"/>
      <c r="HWK420" s="551"/>
      <c r="HWL420" s="551"/>
      <c r="HWM420" s="551"/>
      <c r="HWN420" s="551"/>
      <c r="HWO420" s="551"/>
      <c r="HWP420" s="551"/>
      <c r="HWQ420" s="551"/>
      <c r="HWR420" s="551"/>
      <c r="HWS420" s="551"/>
      <c r="HWT420" s="551"/>
      <c r="HWU420" s="551"/>
      <c r="HWV420" s="551"/>
      <c r="HWW420" s="551"/>
      <c r="HWX420" s="551"/>
      <c r="HWY420" s="551"/>
      <c r="HWZ420" s="551"/>
      <c r="HXA420" s="551"/>
      <c r="HXB420" s="551"/>
      <c r="HXC420" s="551"/>
      <c r="HXD420" s="551"/>
      <c r="HXE420" s="551"/>
      <c r="HXF420" s="551"/>
      <c r="HXG420" s="551"/>
      <c r="HXH420" s="551"/>
      <c r="HXI420" s="551"/>
      <c r="HXJ420" s="551"/>
      <c r="HXK420" s="551"/>
      <c r="HXL420" s="551"/>
      <c r="HXM420" s="551"/>
      <c r="HXN420" s="551"/>
      <c r="HXO420" s="551"/>
      <c r="HXP420" s="551"/>
      <c r="HXQ420" s="551"/>
      <c r="HXR420" s="551"/>
      <c r="HXS420" s="551"/>
      <c r="HXT420" s="551"/>
      <c r="HXU420" s="551"/>
      <c r="HXV420" s="551"/>
      <c r="HXW420" s="551"/>
      <c r="HXX420" s="551"/>
      <c r="HXY420" s="551"/>
      <c r="HXZ420" s="551"/>
      <c r="HYA420" s="551"/>
      <c r="HYB420" s="551"/>
      <c r="HYC420" s="551"/>
      <c r="HYD420" s="551"/>
      <c r="HYE420" s="551"/>
      <c r="HYF420" s="551"/>
      <c r="HYG420" s="551"/>
      <c r="HYH420" s="551"/>
      <c r="HYI420" s="551"/>
      <c r="HYJ420" s="551"/>
      <c r="HYK420" s="551"/>
      <c r="HYL420" s="551"/>
      <c r="HYM420" s="551"/>
      <c r="HYN420" s="551"/>
      <c r="HYO420" s="551"/>
      <c r="HYP420" s="551"/>
      <c r="HYQ420" s="551"/>
      <c r="HYR420" s="551"/>
      <c r="HYS420" s="551"/>
      <c r="HYT420" s="551"/>
      <c r="HYU420" s="551"/>
      <c r="HYV420" s="551"/>
      <c r="HYW420" s="551"/>
      <c r="HYX420" s="551"/>
      <c r="HYY420" s="551"/>
      <c r="HYZ420" s="551"/>
      <c r="HZA420" s="551"/>
      <c r="HZB420" s="551"/>
      <c r="HZC420" s="551"/>
      <c r="HZD420" s="551"/>
      <c r="HZE420" s="551"/>
      <c r="HZF420" s="551"/>
      <c r="HZG420" s="551"/>
      <c r="HZH420" s="551"/>
      <c r="HZI420" s="551"/>
      <c r="HZJ420" s="551"/>
      <c r="HZK420" s="551"/>
      <c r="HZL420" s="551"/>
      <c r="HZM420" s="551"/>
      <c r="HZN420" s="551"/>
      <c r="HZO420" s="551"/>
      <c r="HZP420" s="551"/>
      <c r="HZQ420" s="551"/>
      <c r="HZR420" s="551"/>
      <c r="HZS420" s="551"/>
      <c r="HZT420" s="551"/>
      <c r="HZU420" s="551"/>
      <c r="HZV420" s="551"/>
      <c r="HZW420" s="551"/>
      <c r="HZX420" s="551"/>
      <c r="HZY420" s="551"/>
      <c r="HZZ420" s="551"/>
      <c r="IAA420" s="551"/>
      <c r="IAB420" s="551"/>
      <c r="IAC420" s="551"/>
      <c r="IAD420" s="551"/>
      <c r="IAE420" s="551"/>
      <c r="IAF420" s="551"/>
      <c r="IAG420" s="551"/>
      <c r="IAH420" s="551"/>
      <c r="IAI420" s="551"/>
      <c r="IAJ420" s="551"/>
      <c r="IAK420" s="551"/>
      <c r="IAL420" s="551"/>
      <c r="IAM420" s="551"/>
      <c r="IAN420" s="551"/>
      <c r="IAO420" s="551"/>
      <c r="IAP420" s="551"/>
      <c r="IAQ420" s="551"/>
      <c r="IAR420" s="551"/>
      <c r="IAS420" s="551"/>
      <c r="IAT420" s="551"/>
      <c r="IAU420" s="551"/>
      <c r="IAV420" s="551"/>
      <c r="IAW420" s="551"/>
      <c r="IAX420" s="551"/>
      <c r="IAY420" s="551"/>
      <c r="IAZ420" s="551"/>
      <c r="IBA420" s="551"/>
      <c r="IBB420" s="551"/>
      <c r="IBC420" s="551"/>
      <c r="IBD420" s="551"/>
      <c r="IBE420" s="551"/>
      <c r="IBF420" s="551"/>
      <c r="IBG420" s="551"/>
      <c r="IBH420" s="551"/>
      <c r="IBI420" s="551"/>
      <c r="IBJ420" s="551"/>
      <c r="IBK420" s="551"/>
      <c r="IBL420" s="551"/>
      <c r="IBM420" s="551"/>
      <c r="IBN420" s="551"/>
      <c r="IBO420" s="551"/>
      <c r="IBP420" s="551"/>
      <c r="IBQ420" s="551"/>
      <c r="IBR420" s="551"/>
      <c r="IBS420" s="551"/>
      <c r="IBT420" s="551"/>
      <c r="IBU420" s="551"/>
      <c r="IBV420" s="551"/>
      <c r="IBW420" s="551"/>
      <c r="IBX420" s="551"/>
      <c r="IBY420" s="551"/>
      <c r="IBZ420" s="551"/>
      <c r="ICA420" s="551"/>
      <c r="ICB420" s="551"/>
      <c r="ICC420" s="551"/>
      <c r="ICD420" s="551"/>
      <c r="ICE420" s="551"/>
      <c r="ICF420" s="551"/>
      <c r="ICG420" s="551"/>
      <c r="ICH420" s="551"/>
      <c r="ICI420" s="551"/>
      <c r="ICJ420" s="551"/>
      <c r="ICK420" s="551"/>
      <c r="ICL420" s="551"/>
      <c r="ICM420" s="551"/>
      <c r="ICN420" s="551"/>
      <c r="ICO420" s="551"/>
      <c r="ICP420" s="551"/>
      <c r="ICQ420" s="551"/>
      <c r="ICR420" s="551"/>
      <c r="ICS420" s="551"/>
      <c r="ICT420" s="551"/>
      <c r="ICU420" s="551"/>
      <c r="ICV420" s="551"/>
      <c r="ICW420" s="551"/>
      <c r="ICX420" s="551"/>
      <c r="ICY420" s="551"/>
      <c r="ICZ420" s="551"/>
      <c r="IDA420" s="551"/>
      <c r="IDB420" s="551"/>
      <c r="IDC420" s="551"/>
      <c r="IDD420" s="551"/>
      <c r="IDE420" s="551"/>
      <c r="IDF420" s="551"/>
      <c r="IDG420" s="551"/>
      <c r="IDH420" s="551"/>
      <c r="IDI420" s="551"/>
      <c r="IDJ420" s="551"/>
      <c r="IDK420" s="551"/>
      <c r="IDL420" s="551"/>
      <c r="IDM420" s="551"/>
      <c r="IDN420" s="551"/>
      <c r="IDO420" s="551"/>
      <c r="IDP420" s="551"/>
      <c r="IDQ420" s="551"/>
      <c r="IDR420" s="551"/>
      <c r="IDS420" s="551"/>
      <c r="IDT420" s="551"/>
      <c r="IDU420" s="551"/>
      <c r="IDV420" s="551"/>
      <c r="IDW420" s="551"/>
      <c r="IDX420" s="551"/>
      <c r="IDY420" s="551"/>
      <c r="IDZ420" s="551"/>
      <c r="IEA420" s="551"/>
      <c r="IEB420" s="551"/>
      <c r="IEC420" s="551"/>
      <c r="IED420" s="551"/>
      <c r="IEE420" s="551"/>
      <c r="IEF420" s="551"/>
      <c r="IEG420" s="551"/>
      <c r="IEH420" s="551"/>
      <c r="IEI420" s="551"/>
      <c r="IEJ420" s="551"/>
      <c r="IEK420" s="551"/>
      <c r="IEL420" s="551"/>
      <c r="IEM420" s="551"/>
      <c r="IEN420" s="551"/>
      <c r="IEO420" s="551"/>
      <c r="IEP420" s="551"/>
      <c r="IEQ420" s="551"/>
      <c r="IER420" s="551"/>
      <c r="IES420" s="551"/>
      <c r="IET420" s="551"/>
      <c r="IEU420" s="551"/>
      <c r="IEV420" s="551"/>
      <c r="IEW420" s="551"/>
      <c r="IEX420" s="551"/>
      <c r="IEY420" s="551"/>
      <c r="IEZ420" s="551"/>
      <c r="IFA420" s="551"/>
      <c r="IFB420" s="551"/>
      <c r="IFC420" s="551"/>
      <c r="IFD420" s="551"/>
      <c r="IFE420" s="551"/>
      <c r="IFF420" s="551"/>
      <c r="IFG420" s="551"/>
      <c r="IFH420" s="551"/>
      <c r="IFI420" s="551"/>
      <c r="IFJ420" s="551"/>
      <c r="IFK420" s="551"/>
      <c r="IFL420" s="551"/>
      <c r="IFM420" s="551"/>
      <c r="IFN420" s="551"/>
      <c r="IFO420" s="551"/>
      <c r="IFP420" s="551"/>
      <c r="IFQ420" s="551"/>
      <c r="IFR420" s="551"/>
      <c r="IFS420" s="551"/>
      <c r="IFT420" s="551"/>
      <c r="IFU420" s="551"/>
      <c r="IFV420" s="551"/>
      <c r="IFW420" s="551"/>
      <c r="IFX420" s="551"/>
      <c r="IFY420" s="551"/>
      <c r="IFZ420" s="551"/>
      <c r="IGA420" s="551"/>
      <c r="IGB420" s="551"/>
      <c r="IGC420" s="551"/>
      <c r="IGD420" s="551"/>
      <c r="IGE420" s="551"/>
      <c r="IGF420" s="551"/>
      <c r="IGG420" s="551"/>
      <c r="IGH420" s="551"/>
      <c r="IGI420" s="551"/>
      <c r="IGJ420" s="551"/>
      <c r="IGK420" s="551"/>
      <c r="IGL420" s="551"/>
      <c r="IGM420" s="551"/>
      <c r="IGN420" s="551"/>
      <c r="IGO420" s="551"/>
      <c r="IGP420" s="551"/>
      <c r="IGQ420" s="551"/>
      <c r="IGR420" s="551"/>
      <c r="IGS420" s="551"/>
      <c r="IGT420" s="551"/>
      <c r="IGU420" s="551"/>
      <c r="IGV420" s="551"/>
      <c r="IGW420" s="551"/>
      <c r="IGX420" s="551"/>
      <c r="IGY420" s="551"/>
      <c r="IGZ420" s="551"/>
      <c r="IHA420" s="551"/>
      <c r="IHB420" s="551"/>
      <c r="IHC420" s="551"/>
      <c r="IHD420" s="551"/>
      <c r="IHE420" s="551"/>
      <c r="IHF420" s="551"/>
      <c r="IHG420" s="551"/>
      <c r="IHH420" s="551"/>
      <c r="IHI420" s="551"/>
      <c r="IHJ420" s="551"/>
      <c r="IHK420" s="551"/>
      <c r="IHL420" s="551"/>
      <c r="IHM420" s="551"/>
      <c r="IHN420" s="551"/>
      <c r="IHO420" s="551"/>
      <c r="IHP420" s="551"/>
      <c r="IHQ420" s="551"/>
      <c r="IHR420" s="551"/>
      <c r="IHS420" s="551"/>
      <c r="IHT420" s="551"/>
      <c r="IHU420" s="551"/>
      <c r="IHV420" s="551"/>
      <c r="IHW420" s="551"/>
      <c r="IHX420" s="551"/>
      <c r="IHY420" s="551"/>
      <c r="IHZ420" s="551"/>
      <c r="IIA420" s="551"/>
      <c r="IIB420" s="551"/>
      <c r="IIC420" s="551"/>
      <c r="IID420" s="551"/>
      <c r="IIE420" s="551"/>
      <c r="IIF420" s="551"/>
      <c r="IIG420" s="551"/>
      <c r="IIH420" s="551"/>
      <c r="III420" s="551"/>
      <c r="IIJ420" s="551"/>
      <c r="IIK420" s="551"/>
      <c r="IIL420" s="551"/>
      <c r="IIM420" s="551"/>
      <c r="IIN420" s="551"/>
      <c r="IIO420" s="551"/>
      <c r="IIP420" s="551"/>
      <c r="IIQ420" s="551"/>
      <c r="IIR420" s="551"/>
      <c r="IIS420" s="551"/>
      <c r="IIT420" s="551"/>
      <c r="IIU420" s="551"/>
      <c r="IIV420" s="551"/>
      <c r="IIW420" s="551"/>
      <c r="IIX420" s="551"/>
      <c r="IIY420" s="551"/>
      <c r="IIZ420" s="551"/>
      <c r="IJA420" s="551"/>
      <c r="IJB420" s="551"/>
      <c r="IJC420" s="551"/>
      <c r="IJD420" s="551"/>
      <c r="IJE420" s="551"/>
      <c r="IJF420" s="551"/>
      <c r="IJG420" s="551"/>
      <c r="IJH420" s="551"/>
      <c r="IJI420" s="551"/>
      <c r="IJJ420" s="551"/>
      <c r="IJK420" s="551"/>
      <c r="IJL420" s="551"/>
      <c r="IJM420" s="551"/>
      <c r="IJN420" s="551"/>
      <c r="IJO420" s="551"/>
      <c r="IJP420" s="551"/>
      <c r="IJQ420" s="551"/>
      <c r="IJR420" s="551"/>
      <c r="IJS420" s="551"/>
      <c r="IJT420" s="551"/>
      <c r="IJU420" s="551"/>
      <c r="IJV420" s="551"/>
      <c r="IJW420" s="551"/>
      <c r="IJX420" s="551"/>
      <c r="IJY420" s="551"/>
      <c r="IJZ420" s="551"/>
      <c r="IKA420" s="551"/>
      <c r="IKB420" s="551"/>
      <c r="IKC420" s="551"/>
      <c r="IKD420" s="551"/>
      <c r="IKE420" s="551"/>
      <c r="IKF420" s="551"/>
      <c r="IKG420" s="551"/>
      <c r="IKH420" s="551"/>
      <c r="IKI420" s="551"/>
      <c r="IKJ420" s="551"/>
      <c r="IKK420" s="551"/>
      <c r="IKL420" s="551"/>
      <c r="IKM420" s="551"/>
      <c r="IKN420" s="551"/>
      <c r="IKO420" s="551"/>
      <c r="IKP420" s="551"/>
      <c r="IKQ420" s="551"/>
      <c r="IKR420" s="551"/>
      <c r="IKS420" s="551"/>
      <c r="IKT420" s="551"/>
      <c r="IKU420" s="551"/>
      <c r="IKV420" s="551"/>
      <c r="IKW420" s="551"/>
      <c r="IKX420" s="551"/>
      <c r="IKY420" s="551"/>
      <c r="IKZ420" s="551"/>
      <c r="ILA420" s="551"/>
      <c r="ILB420" s="551"/>
      <c r="ILC420" s="551"/>
      <c r="ILD420" s="551"/>
      <c r="ILE420" s="551"/>
      <c r="ILF420" s="551"/>
      <c r="ILG420" s="551"/>
      <c r="ILH420" s="551"/>
      <c r="ILI420" s="551"/>
      <c r="ILJ420" s="551"/>
      <c r="ILK420" s="551"/>
      <c r="ILL420" s="551"/>
      <c r="ILM420" s="551"/>
      <c r="ILN420" s="551"/>
      <c r="ILO420" s="551"/>
      <c r="ILP420" s="551"/>
      <c r="ILQ420" s="551"/>
      <c r="ILR420" s="551"/>
      <c r="ILS420" s="551"/>
      <c r="ILT420" s="551"/>
      <c r="ILU420" s="551"/>
      <c r="ILV420" s="551"/>
      <c r="ILW420" s="551"/>
      <c r="ILX420" s="551"/>
      <c r="ILY420" s="551"/>
      <c r="ILZ420" s="551"/>
      <c r="IMA420" s="551"/>
      <c r="IMB420" s="551"/>
      <c r="IMC420" s="551"/>
      <c r="IMD420" s="551"/>
      <c r="IME420" s="551"/>
      <c r="IMF420" s="551"/>
      <c r="IMG420" s="551"/>
      <c r="IMH420" s="551"/>
      <c r="IMI420" s="551"/>
      <c r="IMJ420" s="551"/>
      <c r="IMK420" s="551"/>
      <c r="IML420" s="551"/>
      <c r="IMM420" s="551"/>
      <c r="IMN420" s="551"/>
      <c r="IMO420" s="551"/>
      <c r="IMP420" s="551"/>
      <c r="IMQ420" s="551"/>
      <c r="IMR420" s="551"/>
      <c r="IMS420" s="551"/>
      <c r="IMT420" s="551"/>
      <c r="IMU420" s="551"/>
      <c r="IMV420" s="551"/>
      <c r="IMW420" s="551"/>
      <c r="IMX420" s="551"/>
      <c r="IMY420" s="551"/>
      <c r="IMZ420" s="551"/>
      <c r="INA420" s="551"/>
      <c r="INB420" s="551"/>
      <c r="INC420" s="551"/>
      <c r="IND420" s="551"/>
      <c r="INE420" s="551"/>
      <c r="INF420" s="551"/>
      <c r="ING420" s="551"/>
      <c r="INH420" s="551"/>
      <c r="INI420" s="551"/>
      <c r="INJ420" s="551"/>
      <c r="INK420" s="551"/>
      <c r="INL420" s="551"/>
      <c r="INM420" s="551"/>
      <c r="INN420" s="551"/>
      <c r="INO420" s="551"/>
      <c r="INP420" s="551"/>
      <c r="INQ420" s="551"/>
      <c r="INR420" s="551"/>
      <c r="INS420" s="551"/>
      <c r="INT420" s="551"/>
      <c r="INU420" s="551"/>
      <c r="INV420" s="551"/>
      <c r="INW420" s="551"/>
      <c r="INX420" s="551"/>
      <c r="INY420" s="551"/>
      <c r="INZ420" s="551"/>
      <c r="IOA420" s="551"/>
      <c r="IOB420" s="551"/>
      <c r="IOC420" s="551"/>
      <c r="IOD420" s="551"/>
      <c r="IOE420" s="551"/>
      <c r="IOF420" s="551"/>
      <c r="IOG420" s="551"/>
      <c r="IOH420" s="551"/>
      <c r="IOI420" s="551"/>
      <c r="IOJ420" s="551"/>
      <c r="IOK420" s="551"/>
      <c r="IOL420" s="551"/>
      <c r="IOM420" s="551"/>
      <c r="ION420" s="551"/>
      <c r="IOO420" s="551"/>
      <c r="IOP420" s="551"/>
      <c r="IOQ420" s="551"/>
      <c r="IOR420" s="551"/>
      <c r="IOS420" s="551"/>
      <c r="IOT420" s="551"/>
      <c r="IOU420" s="551"/>
      <c r="IOV420" s="551"/>
      <c r="IOW420" s="551"/>
      <c r="IOX420" s="551"/>
      <c r="IOY420" s="551"/>
      <c r="IOZ420" s="551"/>
      <c r="IPA420" s="551"/>
      <c r="IPB420" s="551"/>
      <c r="IPC420" s="551"/>
      <c r="IPD420" s="551"/>
      <c r="IPE420" s="551"/>
      <c r="IPF420" s="551"/>
      <c r="IPG420" s="551"/>
      <c r="IPH420" s="551"/>
      <c r="IPI420" s="551"/>
      <c r="IPJ420" s="551"/>
      <c r="IPK420" s="551"/>
      <c r="IPL420" s="551"/>
      <c r="IPM420" s="551"/>
      <c r="IPN420" s="551"/>
      <c r="IPO420" s="551"/>
      <c r="IPP420" s="551"/>
      <c r="IPQ420" s="551"/>
      <c r="IPR420" s="551"/>
      <c r="IPS420" s="551"/>
      <c r="IPT420" s="551"/>
      <c r="IPU420" s="551"/>
      <c r="IPV420" s="551"/>
      <c r="IPW420" s="551"/>
      <c r="IPX420" s="551"/>
      <c r="IPY420" s="551"/>
      <c r="IPZ420" s="551"/>
      <c r="IQA420" s="551"/>
      <c r="IQB420" s="551"/>
      <c r="IQC420" s="551"/>
      <c r="IQD420" s="551"/>
      <c r="IQE420" s="551"/>
      <c r="IQF420" s="551"/>
      <c r="IQG420" s="551"/>
      <c r="IQH420" s="551"/>
      <c r="IQI420" s="551"/>
      <c r="IQJ420" s="551"/>
      <c r="IQK420" s="551"/>
      <c r="IQL420" s="551"/>
      <c r="IQM420" s="551"/>
      <c r="IQN420" s="551"/>
      <c r="IQO420" s="551"/>
      <c r="IQP420" s="551"/>
      <c r="IQQ420" s="551"/>
      <c r="IQR420" s="551"/>
      <c r="IQS420" s="551"/>
      <c r="IQT420" s="551"/>
      <c r="IQU420" s="551"/>
      <c r="IQV420" s="551"/>
      <c r="IQW420" s="551"/>
      <c r="IQX420" s="551"/>
      <c r="IQY420" s="551"/>
      <c r="IQZ420" s="551"/>
      <c r="IRA420" s="551"/>
      <c r="IRB420" s="551"/>
      <c r="IRC420" s="551"/>
      <c r="IRD420" s="551"/>
      <c r="IRE420" s="551"/>
      <c r="IRF420" s="551"/>
      <c r="IRG420" s="551"/>
      <c r="IRH420" s="551"/>
      <c r="IRI420" s="551"/>
      <c r="IRJ420" s="551"/>
      <c r="IRK420" s="551"/>
      <c r="IRL420" s="551"/>
      <c r="IRM420" s="551"/>
      <c r="IRN420" s="551"/>
      <c r="IRO420" s="551"/>
      <c r="IRP420" s="551"/>
      <c r="IRQ420" s="551"/>
      <c r="IRR420" s="551"/>
      <c r="IRS420" s="551"/>
      <c r="IRT420" s="551"/>
      <c r="IRU420" s="551"/>
      <c r="IRV420" s="551"/>
      <c r="IRW420" s="551"/>
      <c r="IRX420" s="551"/>
      <c r="IRY420" s="551"/>
      <c r="IRZ420" s="551"/>
      <c r="ISA420" s="551"/>
      <c r="ISB420" s="551"/>
      <c r="ISC420" s="551"/>
      <c r="ISD420" s="551"/>
      <c r="ISE420" s="551"/>
      <c r="ISF420" s="551"/>
      <c r="ISG420" s="551"/>
      <c r="ISH420" s="551"/>
      <c r="ISI420" s="551"/>
      <c r="ISJ420" s="551"/>
      <c r="ISK420" s="551"/>
      <c r="ISL420" s="551"/>
      <c r="ISM420" s="551"/>
      <c r="ISN420" s="551"/>
      <c r="ISO420" s="551"/>
      <c r="ISP420" s="551"/>
      <c r="ISQ420" s="551"/>
      <c r="ISR420" s="551"/>
      <c r="ISS420" s="551"/>
      <c r="IST420" s="551"/>
      <c r="ISU420" s="551"/>
      <c r="ISV420" s="551"/>
      <c r="ISW420" s="551"/>
      <c r="ISX420" s="551"/>
      <c r="ISY420" s="551"/>
      <c r="ISZ420" s="551"/>
      <c r="ITA420" s="551"/>
      <c r="ITB420" s="551"/>
      <c r="ITC420" s="551"/>
      <c r="ITD420" s="551"/>
      <c r="ITE420" s="551"/>
      <c r="ITF420" s="551"/>
      <c r="ITG420" s="551"/>
      <c r="ITH420" s="551"/>
      <c r="ITI420" s="551"/>
      <c r="ITJ420" s="551"/>
      <c r="ITK420" s="551"/>
      <c r="ITL420" s="551"/>
      <c r="ITM420" s="551"/>
      <c r="ITN420" s="551"/>
      <c r="ITO420" s="551"/>
      <c r="ITP420" s="551"/>
      <c r="ITQ420" s="551"/>
      <c r="ITR420" s="551"/>
      <c r="ITS420" s="551"/>
      <c r="ITT420" s="551"/>
      <c r="ITU420" s="551"/>
      <c r="ITV420" s="551"/>
      <c r="ITW420" s="551"/>
      <c r="ITX420" s="551"/>
      <c r="ITY420" s="551"/>
      <c r="ITZ420" s="551"/>
      <c r="IUA420" s="551"/>
      <c r="IUB420" s="551"/>
      <c r="IUC420" s="551"/>
      <c r="IUD420" s="551"/>
      <c r="IUE420" s="551"/>
      <c r="IUF420" s="551"/>
      <c r="IUG420" s="551"/>
      <c r="IUH420" s="551"/>
      <c r="IUI420" s="551"/>
      <c r="IUJ420" s="551"/>
      <c r="IUK420" s="551"/>
      <c r="IUL420" s="551"/>
      <c r="IUM420" s="551"/>
      <c r="IUN420" s="551"/>
      <c r="IUO420" s="551"/>
      <c r="IUP420" s="551"/>
      <c r="IUQ420" s="551"/>
      <c r="IUR420" s="551"/>
      <c r="IUS420" s="551"/>
      <c r="IUT420" s="551"/>
      <c r="IUU420" s="551"/>
      <c r="IUV420" s="551"/>
      <c r="IUW420" s="551"/>
      <c r="IUX420" s="551"/>
      <c r="IUY420" s="551"/>
      <c r="IUZ420" s="551"/>
      <c r="IVA420" s="551"/>
      <c r="IVB420" s="551"/>
      <c r="IVC420" s="551"/>
      <c r="IVD420" s="551"/>
      <c r="IVE420" s="551"/>
      <c r="IVF420" s="551"/>
      <c r="IVG420" s="551"/>
      <c r="IVH420" s="551"/>
      <c r="IVI420" s="551"/>
      <c r="IVJ420" s="551"/>
      <c r="IVK420" s="551"/>
      <c r="IVL420" s="551"/>
      <c r="IVM420" s="551"/>
      <c r="IVN420" s="551"/>
      <c r="IVO420" s="551"/>
      <c r="IVP420" s="551"/>
      <c r="IVQ420" s="551"/>
      <c r="IVR420" s="551"/>
      <c r="IVS420" s="551"/>
      <c r="IVT420" s="551"/>
      <c r="IVU420" s="551"/>
      <c r="IVV420" s="551"/>
      <c r="IVW420" s="551"/>
      <c r="IVX420" s="551"/>
      <c r="IVY420" s="551"/>
      <c r="IVZ420" s="551"/>
      <c r="IWA420" s="551"/>
      <c r="IWB420" s="551"/>
      <c r="IWC420" s="551"/>
      <c r="IWD420" s="551"/>
      <c r="IWE420" s="551"/>
      <c r="IWF420" s="551"/>
      <c r="IWG420" s="551"/>
      <c r="IWH420" s="551"/>
      <c r="IWI420" s="551"/>
      <c r="IWJ420" s="551"/>
      <c r="IWK420" s="551"/>
      <c r="IWL420" s="551"/>
      <c r="IWM420" s="551"/>
      <c r="IWN420" s="551"/>
      <c r="IWO420" s="551"/>
      <c r="IWP420" s="551"/>
      <c r="IWQ420" s="551"/>
      <c r="IWR420" s="551"/>
      <c r="IWS420" s="551"/>
      <c r="IWT420" s="551"/>
      <c r="IWU420" s="551"/>
      <c r="IWV420" s="551"/>
      <c r="IWW420" s="551"/>
      <c r="IWX420" s="551"/>
      <c r="IWY420" s="551"/>
      <c r="IWZ420" s="551"/>
      <c r="IXA420" s="551"/>
      <c r="IXB420" s="551"/>
      <c r="IXC420" s="551"/>
      <c r="IXD420" s="551"/>
      <c r="IXE420" s="551"/>
      <c r="IXF420" s="551"/>
      <c r="IXG420" s="551"/>
      <c r="IXH420" s="551"/>
      <c r="IXI420" s="551"/>
      <c r="IXJ420" s="551"/>
      <c r="IXK420" s="551"/>
      <c r="IXL420" s="551"/>
      <c r="IXM420" s="551"/>
      <c r="IXN420" s="551"/>
      <c r="IXO420" s="551"/>
      <c r="IXP420" s="551"/>
      <c r="IXQ420" s="551"/>
      <c r="IXR420" s="551"/>
      <c r="IXS420" s="551"/>
      <c r="IXT420" s="551"/>
      <c r="IXU420" s="551"/>
      <c r="IXV420" s="551"/>
      <c r="IXW420" s="551"/>
      <c r="IXX420" s="551"/>
      <c r="IXY420" s="551"/>
      <c r="IXZ420" s="551"/>
      <c r="IYA420" s="551"/>
      <c r="IYB420" s="551"/>
      <c r="IYC420" s="551"/>
      <c r="IYD420" s="551"/>
      <c r="IYE420" s="551"/>
      <c r="IYF420" s="551"/>
      <c r="IYG420" s="551"/>
      <c r="IYH420" s="551"/>
      <c r="IYI420" s="551"/>
      <c r="IYJ420" s="551"/>
      <c r="IYK420" s="551"/>
      <c r="IYL420" s="551"/>
      <c r="IYM420" s="551"/>
      <c r="IYN420" s="551"/>
      <c r="IYO420" s="551"/>
      <c r="IYP420" s="551"/>
      <c r="IYQ420" s="551"/>
      <c r="IYR420" s="551"/>
      <c r="IYS420" s="551"/>
      <c r="IYT420" s="551"/>
      <c r="IYU420" s="551"/>
      <c r="IYV420" s="551"/>
      <c r="IYW420" s="551"/>
      <c r="IYX420" s="551"/>
      <c r="IYY420" s="551"/>
      <c r="IYZ420" s="551"/>
      <c r="IZA420" s="551"/>
      <c r="IZB420" s="551"/>
      <c r="IZC420" s="551"/>
      <c r="IZD420" s="551"/>
      <c r="IZE420" s="551"/>
      <c r="IZF420" s="551"/>
      <c r="IZG420" s="551"/>
      <c r="IZH420" s="551"/>
      <c r="IZI420" s="551"/>
      <c r="IZJ420" s="551"/>
      <c r="IZK420" s="551"/>
      <c r="IZL420" s="551"/>
      <c r="IZM420" s="551"/>
      <c r="IZN420" s="551"/>
      <c r="IZO420" s="551"/>
      <c r="IZP420" s="551"/>
      <c r="IZQ420" s="551"/>
      <c r="IZR420" s="551"/>
      <c r="IZS420" s="551"/>
      <c r="IZT420" s="551"/>
      <c r="IZU420" s="551"/>
      <c r="IZV420" s="551"/>
      <c r="IZW420" s="551"/>
      <c r="IZX420" s="551"/>
      <c r="IZY420" s="551"/>
      <c r="IZZ420" s="551"/>
      <c r="JAA420" s="551"/>
      <c r="JAB420" s="551"/>
      <c r="JAC420" s="551"/>
      <c r="JAD420" s="551"/>
      <c r="JAE420" s="551"/>
      <c r="JAF420" s="551"/>
      <c r="JAG420" s="551"/>
      <c r="JAH420" s="551"/>
      <c r="JAI420" s="551"/>
      <c r="JAJ420" s="551"/>
      <c r="JAK420" s="551"/>
      <c r="JAL420" s="551"/>
      <c r="JAM420" s="551"/>
      <c r="JAN420" s="551"/>
      <c r="JAO420" s="551"/>
      <c r="JAP420" s="551"/>
      <c r="JAQ420" s="551"/>
      <c r="JAR420" s="551"/>
      <c r="JAS420" s="551"/>
      <c r="JAT420" s="551"/>
      <c r="JAU420" s="551"/>
      <c r="JAV420" s="551"/>
      <c r="JAW420" s="551"/>
      <c r="JAX420" s="551"/>
      <c r="JAY420" s="551"/>
      <c r="JAZ420" s="551"/>
      <c r="JBA420" s="551"/>
      <c r="JBB420" s="551"/>
      <c r="JBC420" s="551"/>
      <c r="JBD420" s="551"/>
      <c r="JBE420" s="551"/>
      <c r="JBF420" s="551"/>
      <c r="JBG420" s="551"/>
      <c r="JBH420" s="551"/>
      <c r="JBI420" s="551"/>
      <c r="JBJ420" s="551"/>
      <c r="JBK420" s="551"/>
      <c r="JBL420" s="551"/>
      <c r="JBM420" s="551"/>
      <c r="JBN420" s="551"/>
      <c r="JBO420" s="551"/>
      <c r="JBP420" s="551"/>
      <c r="JBQ420" s="551"/>
      <c r="JBR420" s="551"/>
      <c r="JBS420" s="551"/>
      <c r="JBT420" s="551"/>
      <c r="JBU420" s="551"/>
      <c r="JBV420" s="551"/>
      <c r="JBW420" s="551"/>
      <c r="JBX420" s="551"/>
      <c r="JBY420" s="551"/>
      <c r="JBZ420" s="551"/>
      <c r="JCA420" s="551"/>
      <c r="JCB420" s="551"/>
      <c r="JCC420" s="551"/>
      <c r="JCD420" s="551"/>
      <c r="JCE420" s="551"/>
      <c r="JCF420" s="551"/>
      <c r="JCG420" s="551"/>
      <c r="JCH420" s="551"/>
      <c r="JCI420" s="551"/>
      <c r="JCJ420" s="551"/>
      <c r="JCK420" s="551"/>
      <c r="JCL420" s="551"/>
      <c r="JCM420" s="551"/>
      <c r="JCN420" s="551"/>
      <c r="JCO420" s="551"/>
      <c r="JCP420" s="551"/>
      <c r="JCQ420" s="551"/>
      <c r="JCR420" s="551"/>
      <c r="JCS420" s="551"/>
      <c r="JCT420" s="551"/>
      <c r="JCU420" s="551"/>
      <c r="JCV420" s="551"/>
      <c r="JCW420" s="551"/>
      <c r="JCX420" s="551"/>
      <c r="JCY420" s="551"/>
      <c r="JCZ420" s="551"/>
      <c r="JDA420" s="551"/>
      <c r="JDB420" s="551"/>
      <c r="JDC420" s="551"/>
      <c r="JDD420" s="551"/>
      <c r="JDE420" s="551"/>
      <c r="JDF420" s="551"/>
      <c r="JDG420" s="551"/>
      <c r="JDH420" s="551"/>
      <c r="JDI420" s="551"/>
      <c r="JDJ420" s="551"/>
      <c r="JDK420" s="551"/>
      <c r="JDL420" s="551"/>
      <c r="JDM420" s="551"/>
      <c r="JDN420" s="551"/>
      <c r="JDO420" s="551"/>
      <c r="JDP420" s="551"/>
      <c r="JDQ420" s="551"/>
      <c r="JDR420" s="551"/>
      <c r="JDS420" s="551"/>
      <c r="JDT420" s="551"/>
      <c r="JDU420" s="551"/>
      <c r="JDV420" s="551"/>
      <c r="JDW420" s="551"/>
      <c r="JDX420" s="551"/>
      <c r="JDY420" s="551"/>
      <c r="JDZ420" s="551"/>
      <c r="JEA420" s="551"/>
      <c r="JEB420" s="551"/>
      <c r="JEC420" s="551"/>
      <c r="JED420" s="551"/>
      <c r="JEE420" s="551"/>
      <c r="JEF420" s="551"/>
      <c r="JEG420" s="551"/>
      <c r="JEH420" s="551"/>
      <c r="JEI420" s="551"/>
      <c r="JEJ420" s="551"/>
      <c r="JEK420" s="551"/>
      <c r="JEL420" s="551"/>
      <c r="JEM420" s="551"/>
      <c r="JEN420" s="551"/>
      <c r="JEO420" s="551"/>
      <c r="JEP420" s="551"/>
      <c r="JEQ420" s="551"/>
      <c r="JER420" s="551"/>
      <c r="JES420" s="551"/>
      <c r="JET420" s="551"/>
      <c r="JEU420" s="551"/>
      <c r="JEV420" s="551"/>
      <c r="JEW420" s="551"/>
      <c r="JEX420" s="551"/>
      <c r="JEY420" s="551"/>
      <c r="JEZ420" s="551"/>
      <c r="JFA420" s="551"/>
      <c r="JFB420" s="551"/>
      <c r="JFC420" s="551"/>
      <c r="JFD420" s="551"/>
      <c r="JFE420" s="551"/>
      <c r="JFF420" s="551"/>
      <c r="JFG420" s="551"/>
      <c r="JFH420" s="551"/>
      <c r="JFI420" s="551"/>
      <c r="JFJ420" s="551"/>
      <c r="JFK420" s="551"/>
      <c r="JFL420" s="551"/>
      <c r="JFM420" s="551"/>
      <c r="JFN420" s="551"/>
      <c r="JFO420" s="551"/>
      <c r="JFP420" s="551"/>
      <c r="JFQ420" s="551"/>
      <c r="JFR420" s="551"/>
      <c r="JFS420" s="551"/>
      <c r="JFT420" s="551"/>
      <c r="JFU420" s="551"/>
      <c r="JFV420" s="551"/>
      <c r="JFW420" s="551"/>
      <c r="JFX420" s="551"/>
      <c r="JFY420" s="551"/>
      <c r="JFZ420" s="551"/>
      <c r="JGA420" s="551"/>
      <c r="JGB420" s="551"/>
      <c r="JGC420" s="551"/>
      <c r="JGD420" s="551"/>
      <c r="JGE420" s="551"/>
      <c r="JGF420" s="551"/>
      <c r="JGG420" s="551"/>
      <c r="JGH420" s="551"/>
      <c r="JGI420" s="551"/>
      <c r="JGJ420" s="551"/>
      <c r="JGK420" s="551"/>
      <c r="JGL420" s="551"/>
      <c r="JGM420" s="551"/>
      <c r="JGN420" s="551"/>
      <c r="JGO420" s="551"/>
      <c r="JGP420" s="551"/>
      <c r="JGQ420" s="551"/>
      <c r="JGR420" s="551"/>
      <c r="JGS420" s="551"/>
      <c r="JGT420" s="551"/>
      <c r="JGU420" s="551"/>
      <c r="JGV420" s="551"/>
      <c r="JGW420" s="551"/>
      <c r="JGX420" s="551"/>
      <c r="JGY420" s="551"/>
      <c r="JGZ420" s="551"/>
      <c r="JHA420" s="551"/>
      <c r="JHB420" s="551"/>
      <c r="JHC420" s="551"/>
      <c r="JHD420" s="551"/>
      <c r="JHE420" s="551"/>
      <c r="JHF420" s="551"/>
      <c r="JHG420" s="551"/>
      <c r="JHH420" s="551"/>
      <c r="JHI420" s="551"/>
      <c r="JHJ420" s="551"/>
      <c r="JHK420" s="551"/>
      <c r="JHL420" s="551"/>
      <c r="JHM420" s="551"/>
      <c r="JHN420" s="551"/>
      <c r="JHO420" s="551"/>
      <c r="JHP420" s="551"/>
      <c r="JHQ420" s="551"/>
      <c r="JHR420" s="551"/>
      <c r="JHS420" s="551"/>
      <c r="JHT420" s="551"/>
      <c r="JHU420" s="551"/>
      <c r="JHV420" s="551"/>
      <c r="JHW420" s="551"/>
      <c r="JHX420" s="551"/>
      <c r="JHY420" s="551"/>
      <c r="JHZ420" s="551"/>
      <c r="JIA420" s="551"/>
      <c r="JIB420" s="551"/>
      <c r="JIC420" s="551"/>
      <c r="JID420" s="551"/>
      <c r="JIE420" s="551"/>
      <c r="JIF420" s="551"/>
      <c r="JIG420" s="551"/>
      <c r="JIH420" s="551"/>
      <c r="JII420" s="551"/>
      <c r="JIJ420" s="551"/>
      <c r="JIK420" s="551"/>
      <c r="JIL420" s="551"/>
      <c r="JIM420" s="551"/>
      <c r="JIN420" s="551"/>
      <c r="JIO420" s="551"/>
      <c r="JIP420" s="551"/>
      <c r="JIQ420" s="551"/>
      <c r="JIR420" s="551"/>
      <c r="JIS420" s="551"/>
      <c r="JIT420" s="551"/>
      <c r="JIU420" s="551"/>
      <c r="JIV420" s="551"/>
      <c r="JIW420" s="551"/>
      <c r="JIX420" s="551"/>
      <c r="JIY420" s="551"/>
      <c r="JIZ420" s="551"/>
      <c r="JJA420" s="551"/>
      <c r="JJB420" s="551"/>
      <c r="JJC420" s="551"/>
      <c r="JJD420" s="551"/>
      <c r="JJE420" s="551"/>
      <c r="JJF420" s="551"/>
      <c r="JJG420" s="551"/>
      <c r="JJH420" s="551"/>
      <c r="JJI420" s="551"/>
      <c r="JJJ420" s="551"/>
      <c r="JJK420" s="551"/>
      <c r="JJL420" s="551"/>
      <c r="JJM420" s="551"/>
      <c r="JJN420" s="551"/>
      <c r="JJO420" s="551"/>
      <c r="JJP420" s="551"/>
      <c r="JJQ420" s="551"/>
      <c r="JJR420" s="551"/>
      <c r="JJS420" s="551"/>
      <c r="JJT420" s="551"/>
      <c r="JJU420" s="551"/>
      <c r="JJV420" s="551"/>
      <c r="JJW420" s="551"/>
      <c r="JJX420" s="551"/>
      <c r="JJY420" s="551"/>
      <c r="JJZ420" s="551"/>
      <c r="JKA420" s="551"/>
      <c r="JKB420" s="551"/>
      <c r="JKC420" s="551"/>
      <c r="JKD420" s="551"/>
      <c r="JKE420" s="551"/>
      <c r="JKF420" s="551"/>
      <c r="JKG420" s="551"/>
      <c r="JKH420" s="551"/>
      <c r="JKI420" s="551"/>
      <c r="JKJ420" s="551"/>
      <c r="JKK420" s="551"/>
      <c r="JKL420" s="551"/>
      <c r="JKM420" s="551"/>
      <c r="JKN420" s="551"/>
      <c r="JKO420" s="551"/>
      <c r="JKP420" s="551"/>
      <c r="JKQ420" s="551"/>
      <c r="JKR420" s="551"/>
      <c r="JKS420" s="551"/>
      <c r="JKT420" s="551"/>
      <c r="JKU420" s="551"/>
      <c r="JKV420" s="551"/>
      <c r="JKW420" s="551"/>
      <c r="JKX420" s="551"/>
      <c r="JKY420" s="551"/>
      <c r="JKZ420" s="551"/>
      <c r="JLA420" s="551"/>
      <c r="JLB420" s="551"/>
      <c r="JLC420" s="551"/>
      <c r="JLD420" s="551"/>
      <c r="JLE420" s="551"/>
      <c r="JLF420" s="551"/>
      <c r="JLG420" s="551"/>
      <c r="JLH420" s="551"/>
      <c r="JLI420" s="551"/>
      <c r="JLJ420" s="551"/>
      <c r="JLK420" s="551"/>
      <c r="JLL420" s="551"/>
      <c r="JLM420" s="551"/>
      <c r="JLN420" s="551"/>
      <c r="JLO420" s="551"/>
      <c r="JLP420" s="551"/>
      <c r="JLQ420" s="551"/>
      <c r="JLR420" s="551"/>
      <c r="JLS420" s="551"/>
      <c r="JLT420" s="551"/>
      <c r="JLU420" s="551"/>
      <c r="JLV420" s="551"/>
      <c r="JLW420" s="551"/>
      <c r="JLX420" s="551"/>
      <c r="JLY420" s="551"/>
      <c r="JLZ420" s="551"/>
      <c r="JMA420" s="551"/>
      <c r="JMB420" s="551"/>
      <c r="JMC420" s="551"/>
      <c r="JMD420" s="551"/>
      <c r="JME420" s="551"/>
      <c r="JMF420" s="551"/>
      <c r="JMG420" s="551"/>
      <c r="JMH420" s="551"/>
      <c r="JMI420" s="551"/>
      <c r="JMJ420" s="551"/>
      <c r="JMK420" s="551"/>
      <c r="JML420" s="551"/>
      <c r="JMM420" s="551"/>
      <c r="JMN420" s="551"/>
      <c r="JMO420" s="551"/>
      <c r="JMP420" s="551"/>
      <c r="JMQ420" s="551"/>
      <c r="JMR420" s="551"/>
      <c r="JMS420" s="551"/>
      <c r="JMT420" s="551"/>
      <c r="JMU420" s="551"/>
      <c r="JMV420" s="551"/>
      <c r="JMW420" s="551"/>
      <c r="JMX420" s="551"/>
      <c r="JMY420" s="551"/>
      <c r="JMZ420" s="551"/>
      <c r="JNA420" s="551"/>
      <c r="JNB420" s="551"/>
      <c r="JNC420" s="551"/>
      <c r="JND420" s="551"/>
      <c r="JNE420" s="551"/>
      <c r="JNF420" s="551"/>
      <c r="JNG420" s="551"/>
      <c r="JNH420" s="551"/>
      <c r="JNI420" s="551"/>
      <c r="JNJ420" s="551"/>
      <c r="JNK420" s="551"/>
      <c r="JNL420" s="551"/>
      <c r="JNM420" s="551"/>
      <c r="JNN420" s="551"/>
      <c r="JNO420" s="551"/>
      <c r="JNP420" s="551"/>
      <c r="JNQ420" s="551"/>
      <c r="JNR420" s="551"/>
      <c r="JNS420" s="551"/>
      <c r="JNT420" s="551"/>
      <c r="JNU420" s="551"/>
      <c r="JNV420" s="551"/>
      <c r="JNW420" s="551"/>
      <c r="JNX420" s="551"/>
      <c r="JNY420" s="551"/>
      <c r="JNZ420" s="551"/>
      <c r="JOA420" s="551"/>
      <c r="JOB420" s="551"/>
      <c r="JOC420" s="551"/>
      <c r="JOD420" s="551"/>
      <c r="JOE420" s="551"/>
      <c r="JOF420" s="551"/>
      <c r="JOG420" s="551"/>
      <c r="JOH420" s="551"/>
      <c r="JOI420" s="551"/>
      <c r="JOJ420" s="551"/>
      <c r="JOK420" s="551"/>
      <c r="JOL420" s="551"/>
      <c r="JOM420" s="551"/>
      <c r="JON420" s="551"/>
      <c r="JOO420" s="551"/>
      <c r="JOP420" s="551"/>
      <c r="JOQ420" s="551"/>
      <c r="JOR420" s="551"/>
      <c r="JOS420" s="551"/>
      <c r="JOT420" s="551"/>
      <c r="JOU420" s="551"/>
      <c r="JOV420" s="551"/>
      <c r="JOW420" s="551"/>
      <c r="JOX420" s="551"/>
      <c r="JOY420" s="551"/>
      <c r="JOZ420" s="551"/>
      <c r="JPA420" s="551"/>
      <c r="JPB420" s="551"/>
      <c r="JPC420" s="551"/>
      <c r="JPD420" s="551"/>
      <c r="JPE420" s="551"/>
      <c r="JPF420" s="551"/>
      <c r="JPG420" s="551"/>
      <c r="JPH420" s="551"/>
      <c r="JPI420" s="551"/>
      <c r="JPJ420" s="551"/>
      <c r="JPK420" s="551"/>
      <c r="JPL420" s="551"/>
      <c r="JPM420" s="551"/>
      <c r="JPN420" s="551"/>
      <c r="JPO420" s="551"/>
      <c r="JPP420" s="551"/>
      <c r="JPQ420" s="551"/>
      <c r="JPR420" s="551"/>
      <c r="JPS420" s="551"/>
      <c r="JPT420" s="551"/>
      <c r="JPU420" s="551"/>
      <c r="JPV420" s="551"/>
      <c r="JPW420" s="551"/>
      <c r="JPX420" s="551"/>
      <c r="JPY420" s="551"/>
      <c r="JPZ420" s="551"/>
      <c r="JQA420" s="551"/>
      <c r="JQB420" s="551"/>
      <c r="JQC420" s="551"/>
      <c r="JQD420" s="551"/>
      <c r="JQE420" s="551"/>
      <c r="JQF420" s="551"/>
      <c r="JQG420" s="551"/>
      <c r="JQH420" s="551"/>
      <c r="JQI420" s="551"/>
      <c r="JQJ420" s="551"/>
      <c r="JQK420" s="551"/>
      <c r="JQL420" s="551"/>
      <c r="JQM420" s="551"/>
      <c r="JQN420" s="551"/>
      <c r="JQO420" s="551"/>
      <c r="JQP420" s="551"/>
      <c r="JQQ420" s="551"/>
      <c r="JQR420" s="551"/>
      <c r="JQS420" s="551"/>
      <c r="JQT420" s="551"/>
      <c r="JQU420" s="551"/>
      <c r="JQV420" s="551"/>
      <c r="JQW420" s="551"/>
      <c r="JQX420" s="551"/>
      <c r="JQY420" s="551"/>
      <c r="JQZ420" s="551"/>
      <c r="JRA420" s="551"/>
      <c r="JRB420" s="551"/>
      <c r="JRC420" s="551"/>
      <c r="JRD420" s="551"/>
      <c r="JRE420" s="551"/>
      <c r="JRF420" s="551"/>
      <c r="JRG420" s="551"/>
      <c r="JRH420" s="551"/>
      <c r="JRI420" s="551"/>
      <c r="JRJ420" s="551"/>
      <c r="JRK420" s="551"/>
      <c r="JRL420" s="551"/>
      <c r="JRM420" s="551"/>
      <c r="JRN420" s="551"/>
      <c r="JRO420" s="551"/>
      <c r="JRP420" s="551"/>
      <c r="JRQ420" s="551"/>
      <c r="JRR420" s="551"/>
      <c r="JRS420" s="551"/>
      <c r="JRT420" s="551"/>
      <c r="JRU420" s="551"/>
      <c r="JRV420" s="551"/>
      <c r="JRW420" s="551"/>
      <c r="JRX420" s="551"/>
      <c r="JRY420" s="551"/>
      <c r="JRZ420" s="551"/>
      <c r="JSA420" s="551"/>
      <c r="JSB420" s="551"/>
      <c r="JSC420" s="551"/>
      <c r="JSD420" s="551"/>
      <c r="JSE420" s="551"/>
      <c r="JSF420" s="551"/>
      <c r="JSG420" s="551"/>
      <c r="JSH420" s="551"/>
      <c r="JSI420" s="551"/>
      <c r="JSJ420" s="551"/>
      <c r="JSK420" s="551"/>
      <c r="JSL420" s="551"/>
      <c r="JSM420" s="551"/>
      <c r="JSN420" s="551"/>
      <c r="JSO420" s="551"/>
      <c r="JSP420" s="551"/>
      <c r="JSQ420" s="551"/>
      <c r="JSR420" s="551"/>
      <c r="JSS420" s="551"/>
      <c r="JST420" s="551"/>
      <c r="JSU420" s="551"/>
      <c r="JSV420" s="551"/>
      <c r="JSW420" s="551"/>
      <c r="JSX420" s="551"/>
      <c r="JSY420" s="551"/>
      <c r="JSZ420" s="551"/>
      <c r="JTA420" s="551"/>
      <c r="JTB420" s="551"/>
      <c r="JTC420" s="551"/>
      <c r="JTD420" s="551"/>
      <c r="JTE420" s="551"/>
      <c r="JTF420" s="551"/>
      <c r="JTG420" s="551"/>
      <c r="JTH420" s="551"/>
      <c r="JTI420" s="551"/>
      <c r="JTJ420" s="551"/>
      <c r="JTK420" s="551"/>
      <c r="JTL420" s="551"/>
      <c r="JTM420" s="551"/>
      <c r="JTN420" s="551"/>
      <c r="JTO420" s="551"/>
      <c r="JTP420" s="551"/>
      <c r="JTQ420" s="551"/>
      <c r="JTR420" s="551"/>
      <c r="JTS420" s="551"/>
      <c r="JTT420" s="551"/>
      <c r="JTU420" s="551"/>
      <c r="JTV420" s="551"/>
      <c r="JTW420" s="551"/>
      <c r="JTX420" s="551"/>
      <c r="JTY420" s="551"/>
      <c r="JTZ420" s="551"/>
      <c r="JUA420" s="551"/>
      <c r="JUB420" s="551"/>
      <c r="JUC420" s="551"/>
      <c r="JUD420" s="551"/>
      <c r="JUE420" s="551"/>
      <c r="JUF420" s="551"/>
      <c r="JUG420" s="551"/>
      <c r="JUH420" s="551"/>
      <c r="JUI420" s="551"/>
      <c r="JUJ420" s="551"/>
      <c r="JUK420" s="551"/>
      <c r="JUL420" s="551"/>
      <c r="JUM420" s="551"/>
      <c r="JUN420" s="551"/>
      <c r="JUO420" s="551"/>
      <c r="JUP420" s="551"/>
      <c r="JUQ420" s="551"/>
      <c r="JUR420" s="551"/>
      <c r="JUS420" s="551"/>
      <c r="JUT420" s="551"/>
      <c r="JUU420" s="551"/>
      <c r="JUV420" s="551"/>
      <c r="JUW420" s="551"/>
      <c r="JUX420" s="551"/>
      <c r="JUY420" s="551"/>
      <c r="JUZ420" s="551"/>
      <c r="JVA420" s="551"/>
      <c r="JVB420" s="551"/>
      <c r="JVC420" s="551"/>
      <c r="JVD420" s="551"/>
      <c r="JVE420" s="551"/>
      <c r="JVF420" s="551"/>
      <c r="JVG420" s="551"/>
      <c r="JVH420" s="551"/>
      <c r="JVI420" s="551"/>
      <c r="JVJ420" s="551"/>
      <c r="JVK420" s="551"/>
      <c r="JVL420" s="551"/>
      <c r="JVM420" s="551"/>
      <c r="JVN420" s="551"/>
      <c r="JVO420" s="551"/>
      <c r="JVP420" s="551"/>
      <c r="JVQ420" s="551"/>
      <c r="JVR420" s="551"/>
      <c r="JVS420" s="551"/>
      <c r="JVT420" s="551"/>
      <c r="JVU420" s="551"/>
      <c r="JVV420" s="551"/>
      <c r="JVW420" s="551"/>
      <c r="JVX420" s="551"/>
      <c r="JVY420" s="551"/>
      <c r="JVZ420" s="551"/>
      <c r="JWA420" s="551"/>
      <c r="JWB420" s="551"/>
      <c r="JWC420" s="551"/>
      <c r="JWD420" s="551"/>
      <c r="JWE420" s="551"/>
      <c r="JWF420" s="551"/>
      <c r="JWG420" s="551"/>
      <c r="JWH420" s="551"/>
      <c r="JWI420" s="551"/>
      <c r="JWJ420" s="551"/>
      <c r="JWK420" s="551"/>
      <c r="JWL420" s="551"/>
      <c r="JWM420" s="551"/>
      <c r="JWN420" s="551"/>
      <c r="JWO420" s="551"/>
      <c r="JWP420" s="551"/>
      <c r="JWQ420" s="551"/>
      <c r="JWR420" s="551"/>
      <c r="JWS420" s="551"/>
      <c r="JWT420" s="551"/>
      <c r="JWU420" s="551"/>
      <c r="JWV420" s="551"/>
      <c r="JWW420" s="551"/>
      <c r="JWX420" s="551"/>
      <c r="JWY420" s="551"/>
      <c r="JWZ420" s="551"/>
      <c r="JXA420" s="551"/>
      <c r="JXB420" s="551"/>
      <c r="JXC420" s="551"/>
      <c r="JXD420" s="551"/>
      <c r="JXE420" s="551"/>
      <c r="JXF420" s="551"/>
      <c r="JXG420" s="551"/>
      <c r="JXH420" s="551"/>
      <c r="JXI420" s="551"/>
      <c r="JXJ420" s="551"/>
      <c r="JXK420" s="551"/>
      <c r="JXL420" s="551"/>
      <c r="JXM420" s="551"/>
      <c r="JXN420" s="551"/>
      <c r="JXO420" s="551"/>
      <c r="JXP420" s="551"/>
      <c r="JXQ420" s="551"/>
      <c r="JXR420" s="551"/>
      <c r="JXS420" s="551"/>
      <c r="JXT420" s="551"/>
      <c r="JXU420" s="551"/>
      <c r="JXV420" s="551"/>
      <c r="JXW420" s="551"/>
      <c r="JXX420" s="551"/>
      <c r="JXY420" s="551"/>
      <c r="JXZ420" s="551"/>
      <c r="JYA420" s="551"/>
      <c r="JYB420" s="551"/>
      <c r="JYC420" s="551"/>
      <c r="JYD420" s="551"/>
      <c r="JYE420" s="551"/>
      <c r="JYF420" s="551"/>
      <c r="JYG420" s="551"/>
      <c r="JYH420" s="551"/>
      <c r="JYI420" s="551"/>
      <c r="JYJ420" s="551"/>
      <c r="JYK420" s="551"/>
      <c r="JYL420" s="551"/>
      <c r="JYM420" s="551"/>
      <c r="JYN420" s="551"/>
      <c r="JYO420" s="551"/>
      <c r="JYP420" s="551"/>
      <c r="JYQ420" s="551"/>
      <c r="JYR420" s="551"/>
      <c r="JYS420" s="551"/>
      <c r="JYT420" s="551"/>
      <c r="JYU420" s="551"/>
      <c r="JYV420" s="551"/>
      <c r="JYW420" s="551"/>
      <c r="JYX420" s="551"/>
      <c r="JYY420" s="551"/>
      <c r="JYZ420" s="551"/>
      <c r="JZA420" s="551"/>
      <c r="JZB420" s="551"/>
      <c r="JZC420" s="551"/>
      <c r="JZD420" s="551"/>
      <c r="JZE420" s="551"/>
      <c r="JZF420" s="551"/>
      <c r="JZG420" s="551"/>
      <c r="JZH420" s="551"/>
      <c r="JZI420" s="551"/>
      <c r="JZJ420" s="551"/>
      <c r="JZK420" s="551"/>
      <c r="JZL420" s="551"/>
      <c r="JZM420" s="551"/>
      <c r="JZN420" s="551"/>
      <c r="JZO420" s="551"/>
      <c r="JZP420" s="551"/>
      <c r="JZQ420" s="551"/>
      <c r="JZR420" s="551"/>
      <c r="JZS420" s="551"/>
      <c r="JZT420" s="551"/>
      <c r="JZU420" s="551"/>
      <c r="JZV420" s="551"/>
      <c r="JZW420" s="551"/>
      <c r="JZX420" s="551"/>
      <c r="JZY420" s="551"/>
      <c r="JZZ420" s="551"/>
      <c r="KAA420" s="551"/>
      <c r="KAB420" s="551"/>
      <c r="KAC420" s="551"/>
      <c r="KAD420" s="551"/>
      <c r="KAE420" s="551"/>
      <c r="KAF420" s="551"/>
      <c r="KAG420" s="551"/>
      <c r="KAH420" s="551"/>
      <c r="KAI420" s="551"/>
      <c r="KAJ420" s="551"/>
      <c r="KAK420" s="551"/>
      <c r="KAL420" s="551"/>
      <c r="KAM420" s="551"/>
      <c r="KAN420" s="551"/>
      <c r="KAO420" s="551"/>
      <c r="KAP420" s="551"/>
      <c r="KAQ420" s="551"/>
      <c r="KAR420" s="551"/>
      <c r="KAS420" s="551"/>
      <c r="KAT420" s="551"/>
      <c r="KAU420" s="551"/>
      <c r="KAV420" s="551"/>
      <c r="KAW420" s="551"/>
      <c r="KAX420" s="551"/>
      <c r="KAY420" s="551"/>
      <c r="KAZ420" s="551"/>
      <c r="KBA420" s="551"/>
      <c r="KBB420" s="551"/>
      <c r="KBC420" s="551"/>
      <c r="KBD420" s="551"/>
      <c r="KBE420" s="551"/>
      <c r="KBF420" s="551"/>
      <c r="KBG420" s="551"/>
      <c r="KBH420" s="551"/>
      <c r="KBI420" s="551"/>
      <c r="KBJ420" s="551"/>
      <c r="KBK420" s="551"/>
      <c r="KBL420" s="551"/>
      <c r="KBM420" s="551"/>
      <c r="KBN420" s="551"/>
      <c r="KBO420" s="551"/>
      <c r="KBP420" s="551"/>
      <c r="KBQ420" s="551"/>
      <c r="KBR420" s="551"/>
      <c r="KBS420" s="551"/>
      <c r="KBT420" s="551"/>
      <c r="KBU420" s="551"/>
      <c r="KBV420" s="551"/>
      <c r="KBW420" s="551"/>
      <c r="KBX420" s="551"/>
      <c r="KBY420" s="551"/>
      <c r="KBZ420" s="551"/>
      <c r="KCA420" s="551"/>
      <c r="KCB420" s="551"/>
      <c r="KCC420" s="551"/>
      <c r="KCD420" s="551"/>
      <c r="KCE420" s="551"/>
      <c r="KCF420" s="551"/>
      <c r="KCG420" s="551"/>
      <c r="KCH420" s="551"/>
      <c r="KCI420" s="551"/>
      <c r="KCJ420" s="551"/>
      <c r="KCK420" s="551"/>
      <c r="KCL420" s="551"/>
      <c r="KCM420" s="551"/>
      <c r="KCN420" s="551"/>
      <c r="KCO420" s="551"/>
      <c r="KCP420" s="551"/>
      <c r="KCQ420" s="551"/>
      <c r="KCR420" s="551"/>
      <c r="KCS420" s="551"/>
      <c r="KCT420" s="551"/>
      <c r="KCU420" s="551"/>
      <c r="KCV420" s="551"/>
      <c r="KCW420" s="551"/>
      <c r="KCX420" s="551"/>
      <c r="KCY420" s="551"/>
      <c r="KCZ420" s="551"/>
      <c r="KDA420" s="551"/>
      <c r="KDB420" s="551"/>
      <c r="KDC420" s="551"/>
      <c r="KDD420" s="551"/>
      <c r="KDE420" s="551"/>
      <c r="KDF420" s="551"/>
      <c r="KDG420" s="551"/>
      <c r="KDH420" s="551"/>
      <c r="KDI420" s="551"/>
      <c r="KDJ420" s="551"/>
      <c r="KDK420" s="551"/>
      <c r="KDL420" s="551"/>
      <c r="KDM420" s="551"/>
      <c r="KDN420" s="551"/>
      <c r="KDO420" s="551"/>
      <c r="KDP420" s="551"/>
      <c r="KDQ420" s="551"/>
      <c r="KDR420" s="551"/>
      <c r="KDS420" s="551"/>
      <c r="KDT420" s="551"/>
      <c r="KDU420" s="551"/>
      <c r="KDV420" s="551"/>
      <c r="KDW420" s="551"/>
      <c r="KDX420" s="551"/>
      <c r="KDY420" s="551"/>
      <c r="KDZ420" s="551"/>
      <c r="KEA420" s="551"/>
      <c r="KEB420" s="551"/>
      <c r="KEC420" s="551"/>
      <c r="KED420" s="551"/>
      <c r="KEE420" s="551"/>
      <c r="KEF420" s="551"/>
      <c r="KEG420" s="551"/>
      <c r="KEH420" s="551"/>
      <c r="KEI420" s="551"/>
      <c r="KEJ420" s="551"/>
      <c r="KEK420" s="551"/>
      <c r="KEL420" s="551"/>
      <c r="KEM420" s="551"/>
      <c r="KEN420" s="551"/>
      <c r="KEO420" s="551"/>
      <c r="KEP420" s="551"/>
      <c r="KEQ420" s="551"/>
      <c r="KER420" s="551"/>
      <c r="KES420" s="551"/>
      <c r="KET420" s="551"/>
      <c r="KEU420" s="551"/>
      <c r="KEV420" s="551"/>
      <c r="KEW420" s="551"/>
      <c r="KEX420" s="551"/>
      <c r="KEY420" s="551"/>
      <c r="KEZ420" s="551"/>
      <c r="KFA420" s="551"/>
      <c r="KFB420" s="551"/>
      <c r="KFC420" s="551"/>
      <c r="KFD420" s="551"/>
      <c r="KFE420" s="551"/>
      <c r="KFF420" s="551"/>
      <c r="KFG420" s="551"/>
      <c r="KFH420" s="551"/>
      <c r="KFI420" s="551"/>
      <c r="KFJ420" s="551"/>
      <c r="KFK420" s="551"/>
      <c r="KFL420" s="551"/>
      <c r="KFM420" s="551"/>
      <c r="KFN420" s="551"/>
      <c r="KFO420" s="551"/>
      <c r="KFP420" s="551"/>
      <c r="KFQ420" s="551"/>
      <c r="KFR420" s="551"/>
      <c r="KFS420" s="551"/>
      <c r="KFT420" s="551"/>
      <c r="KFU420" s="551"/>
      <c r="KFV420" s="551"/>
      <c r="KFW420" s="551"/>
      <c r="KFX420" s="551"/>
      <c r="KFY420" s="551"/>
      <c r="KFZ420" s="551"/>
      <c r="KGA420" s="551"/>
      <c r="KGB420" s="551"/>
      <c r="KGC420" s="551"/>
      <c r="KGD420" s="551"/>
      <c r="KGE420" s="551"/>
      <c r="KGF420" s="551"/>
      <c r="KGG420" s="551"/>
      <c r="KGH420" s="551"/>
      <c r="KGI420" s="551"/>
      <c r="KGJ420" s="551"/>
      <c r="KGK420" s="551"/>
      <c r="KGL420" s="551"/>
      <c r="KGM420" s="551"/>
      <c r="KGN420" s="551"/>
      <c r="KGO420" s="551"/>
      <c r="KGP420" s="551"/>
      <c r="KGQ420" s="551"/>
      <c r="KGR420" s="551"/>
      <c r="KGS420" s="551"/>
      <c r="KGT420" s="551"/>
      <c r="KGU420" s="551"/>
      <c r="KGV420" s="551"/>
      <c r="KGW420" s="551"/>
      <c r="KGX420" s="551"/>
      <c r="KGY420" s="551"/>
      <c r="KGZ420" s="551"/>
      <c r="KHA420" s="551"/>
      <c r="KHB420" s="551"/>
      <c r="KHC420" s="551"/>
      <c r="KHD420" s="551"/>
      <c r="KHE420" s="551"/>
      <c r="KHF420" s="551"/>
      <c r="KHG420" s="551"/>
      <c r="KHH420" s="551"/>
      <c r="KHI420" s="551"/>
      <c r="KHJ420" s="551"/>
      <c r="KHK420" s="551"/>
      <c r="KHL420" s="551"/>
      <c r="KHM420" s="551"/>
      <c r="KHN420" s="551"/>
      <c r="KHO420" s="551"/>
      <c r="KHP420" s="551"/>
      <c r="KHQ420" s="551"/>
      <c r="KHR420" s="551"/>
      <c r="KHS420" s="551"/>
      <c r="KHT420" s="551"/>
      <c r="KHU420" s="551"/>
      <c r="KHV420" s="551"/>
      <c r="KHW420" s="551"/>
      <c r="KHX420" s="551"/>
      <c r="KHY420" s="551"/>
      <c r="KHZ420" s="551"/>
      <c r="KIA420" s="551"/>
      <c r="KIB420" s="551"/>
      <c r="KIC420" s="551"/>
      <c r="KID420" s="551"/>
      <c r="KIE420" s="551"/>
      <c r="KIF420" s="551"/>
      <c r="KIG420" s="551"/>
      <c r="KIH420" s="551"/>
      <c r="KII420" s="551"/>
      <c r="KIJ420" s="551"/>
      <c r="KIK420" s="551"/>
      <c r="KIL420" s="551"/>
      <c r="KIM420" s="551"/>
      <c r="KIN420" s="551"/>
      <c r="KIO420" s="551"/>
      <c r="KIP420" s="551"/>
      <c r="KIQ420" s="551"/>
      <c r="KIR420" s="551"/>
      <c r="KIS420" s="551"/>
      <c r="KIT420" s="551"/>
      <c r="KIU420" s="551"/>
      <c r="KIV420" s="551"/>
      <c r="KIW420" s="551"/>
      <c r="KIX420" s="551"/>
      <c r="KIY420" s="551"/>
      <c r="KIZ420" s="551"/>
      <c r="KJA420" s="551"/>
      <c r="KJB420" s="551"/>
      <c r="KJC420" s="551"/>
      <c r="KJD420" s="551"/>
      <c r="KJE420" s="551"/>
      <c r="KJF420" s="551"/>
      <c r="KJG420" s="551"/>
      <c r="KJH420" s="551"/>
      <c r="KJI420" s="551"/>
      <c r="KJJ420" s="551"/>
      <c r="KJK420" s="551"/>
      <c r="KJL420" s="551"/>
      <c r="KJM420" s="551"/>
      <c r="KJN420" s="551"/>
      <c r="KJO420" s="551"/>
      <c r="KJP420" s="551"/>
      <c r="KJQ420" s="551"/>
      <c r="KJR420" s="551"/>
      <c r="KJS420" s="551"/>
      <c r="KJT420" s="551"/>
      <c r="KJU420" s="551"/>
      <c r="KJV420" s="551"/>
      <c r="KJW420" s="551"/>
      <c r="KJX420" s="551"/>
      <c r="KJY420" s="551"/>
      <c r="KJZ420" s="551"/>
      <c r="KKA420" s="551"/>
      <c r="KKB420" s="551"/>
      <c r="KKC420" s="551"/>
      <c r="KKD420" s="551"/>
      <c r="KKE420" s="551"/>
      <c r="KKF420" s="551"/>
      <c r="KKG420" s="551"/>
      <c r="KKH420" s="551"/>
      <c r="KKI420" s="551"/>
      <c r="KKJ420" s="551"/>
      <c r="KKK420" s="551"/>
      <c r="KKL420" s="551"/>
      <c r="KKM420" s="551"/>
      <c r="KKN420" s="551"/>
      <c r="KKO420" s="551"/>
      <c r="KKP420" s="551"/>
      <c r="KKQ420" s="551"/>
      <c r="KKR420" s="551"/>
      <c r="KKS420" s="551"/>
      <c r="KKT420" s="551"/>
      <c r="KKU420" s="551"/>
      <c r="KKV420" s="551"/>
      <c r="KKW420" s="551"/>
      <c r="KKX420" s="551"/>
      <c r="KKY420" s="551"/>
      <c r="KKZ420" s="551"/>
      <c r="KLA420" s="551"/>
      <c r="KLB420" s="551"/>
      <c r="KLC420" s="551"/>
      <c r="KLD420" s="551"/>
      <c r="KLE420" s="551"/>
      <c r="KLF420" s="551"/>
      <c r="KLG420" s="551"/>
      <c r="KLH420" s="551"/>
      <c r="KLI420" s="551"/>
      <c r="KLJ420" s="551"/>
      <c r="KLK420" s="551"/>
      <c r="KLL420" s="551"/>
      <c r="KLM420" s="551"/>
      <c r="KLN420" s="551"/>
      <c r="KLO420" s="551"/>
      <c r="KLP420" s="551"/>
      <c r="KLQ420" s="551"/>
      <c r="KLR420" s="551"/>
      <c r="KLS420" s="551"/>
      <c r="KLT420" s="551"/>
      <c r="KLU420" s="551"/>
      <c r="KLV420" s="551"/>
      <c r="KLW420" s="551"/>
      <c r="KLX420" s="551"/>
      <c r="KLY420" s="551"/>
      <c r="KLZ420" s="551"/>
      <c r="KMA420" s="551"/>
      <c r="KMB420" s="551"/>
      <c r="KMC420" s="551"/>
      <c r="KMD420" s="551"/>
      <c r="KME420" s="551"/>
      <c r="KMF420" s="551"/>
      <c r="KMG420" s="551"/>
      <c r="KMH420" s="551"/>
      <c r="KMI420" s="551"/>
      <c r="KMJ420" s="551"/>
      <c r="KMK420" s="551"/>
      <c r="KML420" s="551"/>
      <c r="KMM420" s="551"/>
      <c r="KMN420" s="551"/>
      <c r="KMO420" s="551"/>
      <c r="KMP420" s="551"/>
      <c r="KMQ420" s="551"/>
      <c r="KMR420" s="551"/>
      <c r="KMS420" s="551"/>
      <c r="KMT420" s="551"/>
      <c r="KMU420" s="551"/>
      <c r="KMV420" s="551"/>
      <c r="KMW420" s="551"/>
      <c r="KMX420" s="551"/>
      <c r="KMY420" s="551"/>
      <c r="KMZ420" s="551"/>
      <c r="KNA420" s="551"/>
      <c r="KNB420" s="551"/>
      <c r="KNC420" s="551"/>
      <c r="KND420" s="551"/>
      <c r="KNE420" s="551"/>
      <c r="KNF420" s="551"/>
      <c r="KNG420" s="551"/>
      <c r="KNH420" s="551"/>
      <c r="KNI420" s="551"/>
      <c r="KNJ420" s="551"/>
      <c r="KNK420" s="551"/>
      <c r="KNL420" s="551"/>
      <c r="KNM420" s="551"/>
      <c r="KNN420" s="551"/>
      <c r="KNO420" s="551"/>
      <c r="KNP420" s="551"/>
      <c r="KNQ420" s="551"/>
      <c r="KNR420" s="551"/>
      <c r="KNS420" s="551"/>
      <c r="KNT420" s="551"/>
      <c r="KNU420" s="551"/>
      <c r="KNV420" s="551"/>
      <c r="KNW420" s="551"/>
      <c r="KNX420" s="551"/>
      <c r="KNY420" s="551"/>
      <c r="KNZ420" s="551"/>
      <c r="KOA420" s="551"/>
      <c r="KOB420" s="551"/>
      <c r="KOC420" s="551"/>
      <c r="KOD420" s="551"/>
      <c r="KOE420" s="551"/>
      <c r="KOF420" s="551"/>
      <c r="KOG420" s="551"/>
      <c r="KOH420" s="551"/>
      <c r="KOI420" s="551"/>
      <c r="KOJ420" s="551"/>
      <c r="KOK420" s="551"/>
      <c r="KOL420" s="551"/>
      <c r="KOM420" s="551"/>
      <c r="KON420" s="551"/>
      <c r="KOO420" s="551"/>
      <c r="KOP420" s="551"/>
      <c r="KOQ420" s="551"/>
      <c r="KOR420" s="551"/>
      <c r="KOS420" s="551"/>
      <c r="KOT420" s="551"/>
      <c r="KOU420" s="551"/>
      <c r="KOV420" s="551"/>
      <c r="KOW420" s="551"/>
      <c r="KOX420" s="551"/>
      <c r="KOY420" s="551"/>
      <c r="KOZ420" s="551"/>
      <c r="KPA420" s="551"/>
      <c r="KPB420" s="551"/>
      <c r="KPC420" s="551"/>
      <c r="KPD420" s="551"/>
      <c r="KPE420" s="551"/>
      <c r="KPF420" s="551"/>
      <c r="KPG420" s="551"/>
      <c r="KPH420" s="551"/>
      <c r="KPI420" s="551"/>
      <c r="KPJ420" s="551"/>
      <c r="KPK420" s="551"/>
      <c r="KPL420" s="551"/>
      <c r="KPM420" s="551"/>
      <c r="KPN420" s="551"/>
      <c r="KPO420" s="551"/>
      <c r="KPP420" s="551"/>
      <c r="KPQ420" s="551"/>
      <c r="KPR420" s="551"/>
      <c r="KPS420" s="551"/>
      <c r="KPT420" s="551"/>
      <c r="KPU420" s="551"/>
      <c r="KPV420" s="551"/>
      <c r="KPW420" s="551"/>
      <c r="KPX420" s="551"/>
      <c r="KPY420" s="551"/>
      <c r="KPZ420" s="551"/>
      <c r="KQA420" s="551"/>
      <c r="KQB420" s="551"/>
      <c r="KQC420" s="551"/>
      <c r="KQD420" s="551"/>
      <c r="KQE420" s="551"/>
      <c r="KQF420" s="551"/>
      <c r="KQG420" s="551"/>
      <c r="KQH420" s="551"/>
      <c r="KQI420" s="551"/>
      <c r="KQJ420" s="551"/>
      <c r="KQK420" s="551"/>
      <c r="KQL420" s="551"/>
      <c r="KQM420" s="551"/>
      <c r="KQN420" s="551"/>
      <c r="KQO420" s="551"/>
      <c r="KQP420" s="551"/>
      <c r="KQQ420" s="551"/>
      <c r="KQR420" s="551"/>
      <c r="KQS420" s="551"/>
      <c r="KQT420" s="551"/>
      <c r="KQU420" s="551"/>
      <c r="KQV420" s="551"/>
      <c r="KQW420" s="551"/>
      <c r="KQX420" s="551"/>
      <c r="KQY420" s="551"/>
      <c r="KQZ420" s="551"/>
      <c r="KRA420" s="551"/>
      <c r="KRB420" s="551"/>
      <c r="KRC420" s="551"/>
      <c r="KRD420" s="551"/>
      <c r="KRE420" s="551"/>
      <c r="KRF420" s="551"/>
      <c r="KRG420" s="551"/>
      <c r="KRH420" s="551"/>
      <c r="KRI420" s="551"/>
      <c r="KRJ420" s="551"/>
      <c r="KRK420" s="551"/>
      <c r="KRL420" s="551"/>
      <c r="KRM420" s="551"/>
      <c r="KRN420" s="551"/>
      <c r="KRO420" s="551"/>
      <c r="KRP420" s="551"/>
      <c r="KRQ420" s="551"/>
      <c r="KRR420" s="551"/>
      <c r="KRS420" s="551"/>
      <c r="KRT420" s="551"/>
      <c r="KRU420" s="551"/>
      <c r="KRV420" s="551"/>
      <c r="KRW420" s="551"/>
      <c r="KRX420" s="551"/>
      <c r="KRY420" s="551"/>
      <c r="KRZ420" s="551"/>
      <c r="KSA420" s="551"/>
      <c r="KSB420" s="551"/>
      <c r="KSC420" s="551"/>
      <c r="KSD420" s="551"/>
      <c r="KSE420" s="551"/>
      <c r="KSF420" s="551"/>
      <c r="KSG420" s="551"/>
      <c r="KSH420" s="551"/>
      <c r="KSI420" s="551"/>
      <c r="KSJ420" s="551"/>
      <c r="KSK420" s="551"/>
      <c r="KSL420" s="551"/>
      <c r="KSM420" s="551"/>
      <c r="KSN420" s="551"/>
      <c r="KSO420" s="551"/>
      <c r="KSP420" s="551"/>
      <c r="KSQ420" s="551"/>
      <c r="KSR420" s="551"/>
      <c r="KSS420" s="551"/>
      <c r="KST420" s="551"/>
      <c r="KSU420" s="551"/>
      <c r="KSV420" s="551"/>
      <c r="KSW420" s="551"/>
      <c r="KSX420" s="551"/>
      <c r="KSY420" s="551"/>
      <c r="KSZ420" s="551"/>
      <c r="KTA420" s="551"/>
      <c r="KTB420" s="551"/>
      <c r="KTC420" s="551"/>
      <c r="KTD420" s="551"/>
      <c r="KTE420" s="551"/>
      <c r="KTF420" s="551"/>
      <c r="KTG420" s="551"/>
      <c r="KTH420" s="551"/>
      <c r="KTI420" s="551"/>
      <c r="KTJ420" s="551"/>
      <c r="KTK420" s="551"/>
      <c r="KTL420" s="551"/>
      <c r="KTM420" s="551"/>
      <c r="KTN420" s="551"/>
      <c r="KTO420" s="551"/>
      <c r="KTP420" s="551"/>
      <c r="KTQ420" s="551"/>
      <c r="KTR420" s="551"/>
      <c r="KTS420" s="551"/>
      <c r="KTT420" s="551"/>
      <c r="KTU420" s="551"/>
      <c r="KTV420" s="551"/>
      <c r="KTW420" s="551"/>
      <c r="KTX420" s="551"/>
      <c r="KTY420" s="551"/>
      <c r="KTZ420" s="551"/>
      <c r="KUA420" s="551"/>
      <c r="KUB420" s="551"/>
      <c r="KUC420" s="551"/>
      <c r="KUD420" s="551"/>
      <c r="KUE420" s="551"/>
      <c r="KUF420" s="551"/>
      <c r="KUG420" s="551"/>
      <c r="KUH420" s="551"/>
      <c r="KUI420" s="551"/>
      <c r="KUJ420" s="551"/>
      <c r="KUK420" s="551"/>
      <c r="KUL420" s="551"/>
      <c r="KUM420" s="551"/>
      <c r="KUN420" s="551"/>
      <c r="KUO420" s="551"/>
      <c r="KUP420" s="551"/>
      <c r="KUQ420" s="551"/>
      <c r="KUR420" s="551"/>
      <c r="KUS420" s="551"/>
      <c r="KUT420" s="551"/>
      <c r="KUU420" s="551"/>
      <c r="KUV420" s="551"/>
      <c r="KUW420" s="551"/>
      <c r="KUX420" s="551"/>
      <c r="KUY420" s="551"/>
      <c r="KUZ420" s="551"/>
      <c r="KVA420" s="551"/>
      <c r="KVB420" s="551"/>
      <c r="KVC420" s="551"/>
      <c r="KVD420" s="551"/>
      <c r="KVE420" s="551"/>
      <c r="KVF420" s="551"/>
      <c r="KVG420" s="551"/>
      <c r="KVH420" s="551"/>
      <c r="KVI420" s="551"/>
      <c r="KVJ420" s="551"/>
      <c r="KVK420" s="551"/>
      <c r="KVL420" s="551"/>
      <c r="KVM420" s="551"/>
      <c r="KVN420" s="551"/>
      <c r="KVO420" s="551"/>
      <c r="KVP420" s="551"/>
      <c r="KVQ420" s="551"/>
      <c r="KVR420" s="551"/>
      <c r="KVS420" s="551"/>
      <c r="KVT420" s="551"/>
      <c r="KVU420" s="551"/>
      <c r="KVV420" s="551"/>
      <c r="KVW420" s="551"/>
      <c r="KVX420" s="551"/>
      <c r="KVY420" s="551"/>
      <c r="KVZ420" s="551"/>
      <c r="KWA420" s="551"/>
      <c r="KWB420" s="551"/>
      <c r="KWC420" s="551"/>
      <c r="KWD420" s="551"/>
      <c r="KWE420" s="551"/>
      <c r="KWF420" s="551"/>
      <c r="KWG420" s="551"/>
      <c r="KWH420" s="551"/>
      <c r="KWI420" s="551"/>
      <c r="KWJ420" s="551"/>
      <c r="KWK420" s="551"/>
      <c r="KWL420" s="551"/>
      <c r="KWM420" s="551"/>
      <c r="KWN420" s="551"/>
      <c r="KWO420" s="551"/>
      <c r="KWP420" s="551"/>
      <c r="KWQ420" s="551"/>
      <c r="KWR420" s="551"/>
      <c r="KWS420" s="551"/>
      <c r="KWT420" s="551"/>
      <c r="KWU420" s="551"/>
      <c r="KWV420" s="551"/>
      <c r="KWW420" s="551"/>
      <c r="KWX420" s="551"/>
      <c r="KWY420" s="551"/>
      <c r="KWZ420" s="551"/>
      <c r="KXA420" s="551"/>
      <c r="KXB420" s="551"/>
      <c r="KXC420" s="551"/>
      <c r="KXD420" s="551"/>
      <c r="KXE420" s="551"/>
      <c r="KXF420" s="551"/>
      <c r="KXG420" s="551"/>
      <c r="KXH420" s="551"/>
      <c r="KXI420" s="551"/>
      <c r="KXJ420" s="551"/>
      <c r="KXK420" s="551"/>
      <c r="KXL420" s="551"/>
      <c r="KXM420" s="551"/>
      <c r="KXN420" s="551"/>
      <c r="KXO420" s="551"/>
      <c r="KXP420" s="551"/>
      <c r="KXQ420" s="551"/>
      <c r="KXR420" s="551"/>
      <c r="KXS420" s="551"/>
      <c r="KXT420" s="551"/>
      <c r="KXU420" s="551"/>
      <c r="KXV420" s="551"/>
      <c r="KXW420" s="551"/>
      <c r="KXX420" s="551"/>
      <c r="KXY420" s="551"/>
      <c r="KXZ420" s="551"/>
      <c r="KYA420" s="551"/>
      <c r="KYB420" s="551"/>
      <c r="KYC420" s="551"/>
      <c r="KYD420" s="551"/>
      <c r="KYE420" s="551"/>
      <c r="KYF420" s="551"/>
      <c r="KYG420" s="551"/>
      <c r="KYH420" s="551"/>
      <c r="KYI420" s="551"/>
      <c r="KYJ420" s="551"/>
      <c r="KYK420" s="551"/>
      <c r="KYL420" s="551"/>
      <c r="KYM420" s="551"/>
      <c r="KYN420" s="551"/>
      <c r="KYO420" s="551"/>
      <c r="KYP420" s="551"/>
      <c r="KYQ420" s="551"/>
      <c r="KYR420" s="551"/>
      <c r="KYS420" s="551"/>
      <c r="KYT420" s="551"/>
      <c r="KYU420" s="551"/>
      <c r="KYV420" s="551"/>
      <c r="KYW420" s="551"/>
      <c r="KYX420" s="551"/>
      <c r="KYY420" s="551"/>
      <c r="KYZ420" s="551"/>
      <c r="KZA420" s="551"/>
      <c r="KZB420" s="551"/>
      <c r="KZC420" s="551"/>
      <c r="KZD420" s="551"/>
      <c r="KZE420" s="551"/>
      <c r="KZF420" s="551"/>
      <c r="KZG420" s="551"/>
      <c r="KZH420" s="551"/>
      <c r="KZI420" s="551"/>
      <c r="KZJ420" s="551"/>
      <c r="KZK420" s="551"/>
      <c r="KZL420" s="551"/>
      <c r="KZM420" s="551"/>
      <c r="KZN420" s="551"/>
      <c r="KZO420" s="551"/>
      <c r="KZP420" s="551"/>
      <c r="KZQ420" s="551"/>
      <c r="KZR420" s="551"/>
      <c r="KZS420" s="551"/>
      <c r="KZT420" s="551"/>
      <c r="KZU420" s="551"/>
      <c r="KZV420" s="551"/>
      <c r="KZW420" s="551"/>
      <c r="KZX420" s="551"/>
      <c r="KZY420" s="551"/>
      <c r="KZZ420" s="551"/>
      <c r="LAA420" s="551"/>
      <c r="LAB420" s="551"/>
      <c r="LAC420" s="551"/>
      <c r="LAD420" s="551"/>
      <c r="LAE420" s="551"/>
      <c r="LAF420" s="551"/>
      <c r="LAG420" s="551"/>
      <c r="LAH420" s="551"/>
      <c r="LAI420" s="551"/>
      <c r="LAJ420" s="551"/>
      <c r="LAK420" s="551"/>
      <c r="LAL420" s="551"/>
      <c r="LAM420" s="551"/>
      <c r="LAN420" s="551"/>
      <c r="LAO420" s="551"/>
      <c r="LAP420" s="551"/>
      <c r="LAQ420" s="551"/>
      <c r="LAR420" s="551"/>
      <c r="LAS420" s="551"/>
      <c r="LAT420" s="551"/>
      <c r="LAU420" s="551"/>
      <c r="LAV420" s="551"/>
      <c r="LAW420" s="551"/>
      <c r="LAX420" s="551"/>
      <c r="LAY420" s="551"/>
      <c r="LAZ420" s="551"/>
      <c r="LBA420" s="551"/>
      <c r="LBB420" s="551"/>
      <c r="LBC420" s="551"/>
      <c r="LBD420" s="551"/>
      <c r="LBE420" s="551"/>
      <c r="LBF420" s="551"/>
      <c r="LBG420" s="551"/>
      <c r="LBH420" s="551"/>
      <c r="LBI420" s="551"/>
      <c r="LBJ420" s="551"/>
      <c r="LBK420" s="551"/>
      <c r="LBL420" s="551"/>
      <c r="LBM420" s="551"/>
      <c r="LBN420" s="551"/>
      <c r="LBO420" s="551"/>
      <c r="LBP420" s="551"/>
      <c r="LBQ420" s="551"/>
      <c r="LBR420" s="551"/>
      <c r="LBS420" s="551"/>
      <c r="LBT420" s="551"/>
      <c r="LBU420" s="551"/>
      <c r="LBV420" s="551"/>
      <c r="LBW420" s="551"/>
      <c r="LBX420" s="551"/>
      <c r="LBY420" s="551"/>
      <c r="LBZ420" s="551"/>
      <c r="LCA420" s="551"/>
      <c r="LCB420" s="551"/>
      <c r="LCC420" s="551"/>
      <c r="LCD420" s="551"/>
      <c r="LCE420" s="551"/>
      <c r="LCF420" s="551"/>
      <c r="LCG420" s="551"/>
      <c r="LCH420" s="551"/>
      <c r="LCI420" s="551"/>
      <c r="LCJ420" s="551"/>
      <c r="LCK420" s="551"/>
      <c r="LCL420" s="551"/>
      <c r="LCM420" s="551"/>
      <c r="LCN420" s="551"/>
      <c r="LCO420" s="551"/>
      <c r="LCP420" s="551"/>
      <c r="LCQ420" s="551"/>
      <c r="LCR420" s="551"/>
      <c r="LCS420" s="551"/>
      <c r="LCT420" s="551"/>
      <c r="LCU420" s="551"/>
      <c r="LCV420" s="551"/>
      <c r="LCW420" s="551"/>
      <c r="LCX420" s="551"/>
      <c r="LCY420" s="551"/>
      <c r="LCZ420" s="551"/>
      <c r="LDA420" s="551"/>
      <c r="LDB420" s="551"/>
      <c r="LDC420" s="551"/>
      <c r="LDD420" s="551"/>
      <c r="LDE420" s="551"/>
      <c r="LDF420" s="551"/>
      <c r="LDG420" s="551"/>
      <c r="LDH420" s="551"/>
      <c r="LDI420" s="551"/>
      <c r="LDJ420" s="551"/>
      <c r="LDK420" s="551"/>
      <c r="LDL420" s="551"/>
      <c r="LDM420" s="551"/>
      <c r="LDN420" s="551"/>
      <c r="LDO420" s="551"/>
      <c r="LDP420" s="551"/>
      <c r="LDQ420" s="551"/>
      <c r="LDR420" s="551"/>
      <c r="LDS420" s="551"/>
      <c r="LDT420" s="551"/>
      <c r="LDU420" s="551"/>
      <c r="LDV420" s="551"/>
      <c r="LDW420" s="551"/>
      <c r="LDX420" s="551"/>
      <c r="LDY420" s="551"/>
      <c r="LDZ420" s="551"/>
      <c r="LEA420" s="551"/>
      <c r="LEB420" s="551"/>
      <c r="LEC420" s="551"/>
      <c r="LED420" s="551"/>
      <c r="LEE420" s="551"/>
      <c r="LEF420" s="551"/>
      <c r="LEG420" s="551"/>
      <c r="LEH420" s="551"/>
      <c r="LEI420" s="551"/>
      <c r="LEJ420" s="551"/>
      <c r="LEK420" s="551"/>
      <c r="LEL420" s="551"/>
      <c r="LEM420" s="551"/>
      <c r="LEN420" s="551"/>
      <c r="LEO420" s="551"/>
      <c r="LEP420" s="551"/>
      <c r="LEQ420" s="551"/>
      <c r="LER420" s="551"/>
      <c r="LES420" s="551"/>
      <c r="LET420" s="551"/>
      <c r="LEU420" s="551"/>
      <c r="LEV420" s="551"/>
      <c r="LEW420" s="551"/>
      <c r="LEX420" s="551"/>
      <c r="LEY420" s="551"/>
      <c r="LEZ420" s="551"/>
      <c r="LFA420" s="551"/>
      <c r="LFB420" s="551"/>
      <c r="LFC420" s="551"/>
      <c r="LFD420" s="551"/>
      <c r="LFE420" s="551"/>
      <c r="LFF420" s="551"/>
      <c r="LFG420" s="551"/>
      <c r="LFH420" s="551"/>
      <c r="LFI420" s="551"/>
      <c r="LFJ420" s="551"/>
      <c r="LFK420" s="551"/>
      <c r="LFL420" s="551"/>
      <c r="LFM420" s="551"/>
      <c r="LFN420" s="551"/>
      <c r="LFO420" s="551"/>
      <c r="LFP420" s="551"/>
      <c r="LFQ420" s="551"/>
      <c r="LFR420" s="551"/>
      <c r="LFS420" s="551"/>
      <c r="LFT420" s="551"/>
      <c r="LFU420" s="551"/>
      <c r="LFV420" s="551"/>
      <c r="LFW420" s="551"/>
      <c r="LFX420" s="551"/>
      <c r="LFY420" s="551"/>
      <c r="LFZ420" s="551"/>
      <c r="LGA420" s="551"/>
      <c r="LGB420" s="551"/>
      <c r="LGC420" s="551"/>
      <c r="LGD420" s="551"/>
      <c r="LGE420" s="551"/>
      <c r="LGF420" s="551"/>
      <c r="LGG420" s="551"/>
      <c r="LGH420" s="551"/>
      <c r="LGI420" s="551"/>
      <c r="LGJ420" s="551"/>
      <c r="LGK420" s="551"/>
      <c r="LGL420" s="551"/>
      <c r="LGM420" s="551"/>
      <c r="LGN420" s="551"/>
      <c r="LGO420" s="551"/>
      <c r="LGP420" s="551"/>
      <c r="LGQ420" s="551"/>
      <c r="LGR420" s="551"/>
      <c r="LGS420" s="551"/>
      <c r="LGT420" s="551"/>
      <c r="LGU420" s="551"/>
      <c r="LGV420" s="551"/>
      <c r="LGW420" s="551"/>
      <c r="LGX420" s="551"/>
      <c r="LGY420" s="551"/>
      <c r="LGZ420" s="551"/>
      <c r="LHA420" s="551"/>
      <c r="LHB420" s="551"/>
      <c r="LHC420" s="551"/>
      <c r="LHD420" s="551"/>
      <c r="LHE420" s="551"/>
      <c r="LHF420" s="551"/>
      <c r="LHG420" s="551"/>
      <c r="LHH420" s="551"/>
      <c r="LHI420" s="551"/>
      <c r="LHJ420" s="551"/>
      <c r="LHK420" s="551"/>
      <c r="LHL420" s="551"/>
      <c r="LHM420" s="551"/>
      <c r="LHN420" s="551"/>
      <c r="LHO420" s="551"/>
      <c r="LHP420" s="551"/>
      <c r="LHQ420" s="551"/>
      <c r="LHR420" s="551"/>
      <c r="LHS420" s="551"/>
      <c r="LHT420" s="551"/>
      <c r="LHU420" s="551"/>
      <c r="LHV420" s="551"/>
      <c r="LHW420" s="551"/>
      <c r="LHX420" s="551"/>
      <c r="LHY420" s="551"/>
      <c r="LHZ420" s="551"/>
      <c r="LIA420" s="551"/>
      <c r="LIB420" s="551"/>
      <c r="LIC420" s="551"/>
      <c r="LID420" s="551"/>
      <c r="LIE420" s="551"/>
      <c r="LIF420" s="551"/>
      <c r="LIG420" s="551"/>
      <c r="LIH420" s="551"/>
      <c r="LII420" s="551"/>
      <c r="LIJ420" s="551"/>
      <c r="LIK420" s="551"/>
      <c r="LIL420" s="551"/>
      <c r="LIM420" s="551"/>
      <c r="LIN420" s="551"/>
      <c r="LIO420" s="551"/>
      <c r="LIP420" s="551"/>
      <c r="LIQ420" s="551"/>
      <c r="LIR420" s="551"/>
      <c r="LIS420" s="551"/>
      <c r="LIT420" s="551"/>
      <c r="LIU420" s="551"/>
      <c r="LIV420" s="551"/>
      <c r="LIW420" s="551"/>
      <c r="LIX420" s="551"/>
      <c r="LIY420" s="551"/>
      <c r="LIZ420" s="551"/>
      <c r="LJA420" s="551"/>
      <c r="LJB420" s="551"/>
      <c r="LJC420" s="551"/>
      <c r="LJD420" s="551"/>
      <c r="LJE420" s="551"/>
      <c r="LJF420" s="551"/>
      <c r="LJG420" s="551"/>
      <c r="LJH420" s="551"/>
      <c r="LJI420" s="551"/>
      <c r="LJJ420" s="551"/>
      <c r="LJK420" s="551"/>
      <c r="LJL420" s="551"/>
      <c r="LJM420" s="551"/>
      <c r="LJN420" s="551"/>
      <c r="LJO420" s="551"/>
      <c r="LJP420" s="551"/>
      <c r="LJQ420" s="551"/>
      <c r="LJR420" s="551"/>
      <c r="LJS420" s="551"/>
      <c r="LJT420" s="551"/>
      <c r="LJU420" s="551"/>
      <c r="LJV420" s="551"/>
      <c r="LJW420" s="551"/>
      <c r="LJX420" s="551"/>
      <c r="LJY420" s="551"/>
      <c r="LJZ420" s="551"/>
      <c r="LKA420" s="551"/>
      <c r="LKB420" s="551"/>
      <c r="LKC420" s="551"/>
      <c r="LKD420" s="551"/>
      <c r="LKE420" s="551"/>
      <c r="LKF420" s="551"/>
      <c r="LKG420" s="551"/>
      <c r="LKH420" s="551"/>
      <c r="LKI420" s="551"/>
      <c r="LKJ420" s="551"/>
      <c r="LKK420" s="551"/>
      <c r="LKL420" s="551"/>
      <c r="LKM420" s="551"/>
      <c r="LKN420" s="551"/>
      <c r="LKO420" s="551"/>
      <c r="LKP420" s="551"/>
      <c r="LKQ420" s="551"/>
      <c r="LKR420" s="551"/>
      <c r="LKS420" s="551"/>
      <c r="LKT420" s="551"/>
      <c r="LKU420" s="551"/>
      <c r="LKV420" s="551"/>
      <c r="LKW420" s="551"/>
      <c r="LKX420" s="551"/>
      <c r="LKY420" s="551"/>
      <c r="LKZ420" s="551"/>
      <c r="LLA420" s="551"/>
      <c r="LLB420" s="551"/>
      <c r="LLC420" s="551"/>
      <c r="LLD420" s="551"/>
      <c r="LLE420" s="551"/>
      <c r="LLF420" s="551"/>
      <c r="LLG420" s="551"/>
      <c r="LLH420" s="551"/>
      <c r="LLI420" s="551"/>
      <c r="LLJ420" s="551"/>
      <c r="LLK420" s="551"/>
      <c r="LLL420" s="551"/>
      <c r="LLM420" s="551"/>
      <c r="LLN420" s="551"/>
      <c r="LLO420" s="551"/>
      <c r="LLP420" s="551"/>
      <c r="LLQ420" s="551"/>
      <c r="LLR420" s="551"/>
      <c r="LLS420" s="551"/>
      <c r="LLT420" s="551"/>
      <c r="LLU420" s="551"/>
      <c r="LLV420" s="551"/>
      <c r="LLW420" s="551"/>
      <c r="LLX420" s="551"/>
      <c r="LLY420" s="551"/>
      <c r="LLZ420" s="551"/>
      <c r="LMA420" s="551"/>
      <c r="LMB420" s="551"/>
      <c r="LMC420" s="551"/>
      <c r="LMD420" s="551"/>
      <c r="LME420" s="551"/>
      <c r="LMF420" s="551"/>
      <c r="LMG420" s="551"/>
      <c r="LMH420" s="551"/>
      <c r="LMI420" s="551"/>
      <c r="LMJ420" s="551"/>
      <c r="LMK420" s="551"/>
      <c r="LML420" s="551"/>
      <c r="LMM420" s="551"/>
      <c r="LMN420" s="551"/>
      <c r="LMO420" s="551"/>
      <c r="LMP420" s="551"/>
      <c r="LMQ420" s="551"/>
      <c r="LMR420" s="551"/>
      <c r="LMS420" s="551"/>
      <c r="LMT420" s="551"/>
      <c r="LMU420" s="551"/>
      <c r="LMV420" s="551"/>
      <c r="LMW420" s="551"/>
      <c r="LMX420" s="551"/>
      <c r="LMY420" s="551"/>
      <c r="LMZ420" s="551"/>
      <c r="LNA420" s="551"/>
      <c r="LNB420" s="551"/>
      <c r="LNC420" s="551"/>
      <c r="LND420" s="551"/>
      <c r="LNE420" s="551"/>
      <c r="LNF420" s="551"/>
      <c r="LNG420" s="551"/>
      <c r="LNH420" s="551"/>
      <c r="LNI420" s="551"/>
      <c r="LNJ420" s="551"/>
      <c r="LNK420" s="551"/>
      <c r="LNL420" s="551"/>
      <c r="LNM420" s="551"/>
      <c r="LNN420" s="551"/>
      <c r="LNO420" s="551"/>
      <c r="LNP420" s="551"/>
      <c r="LNQ420" s="551"/>
      <c r="LNR420" s="551"/>
      <c r="LNS420" s="551"/>
      <c r="LNT420" s="551"/>
      <c r="LNU420" s="551"/>
      <c r="LNV420" s="551"/>
      <c r="LNW420" s="551"/>
      <c r="LNX420" s="551"/>
      <c r="LNY420" s="551"/>
      <c r="LNZ420" s="551"/>
      <c r="LOA420" s="551"/>
      <c r="LOB420" s="551"/>
      <c r="LOC420" s="551"/>
      <c r="LOD420" s="551"/>
      <c r="LOE420" s="551"/>
      <c r="LOF420" s="551"/>
      <c r="LOG420" s="551"/>
      <c r="LOH420" s="551"/>
      <c r="LOI420" s="551"/>
      <c r="LOJ420" s="551"/>
      <c r="LOK420" s="551"/>
      <c r="LOL420" s="551"/>
      <c r="LOM420" s="551"/>
      <c r="LON420" s="551"/>
      <c r="LOO420" s="551"/>
      <c r="LOP420" s="551"/>
      <c r="LOQ420" s="551"/>
      <c r="LOR420" s="551"/>
      <c r="LOS420" s="551"/>
      <c r="LOT420" s="551"/>
      <c r="LOU420" s="551"/>
      <c r="LOV420" s="551"/>
      <c r="LOW420" s="551"/>
      <c r="LOX420" s="551"/>
      <c r="LOY420" s="551"/>
      <c r="LOZ420" s="551"/>
      <c r="LPA420" s="551"/>
      <c r="LPB420" s="551"/>
      <c r="LPC420" s="551"/>
      <c r="LPD420" s="551"/>
      <c r="LPE420" s="551"/>
      <c r="LPF420" s="551"/>
      <c r="LPG420" s="551"/>
      <c r="LPH420" s="551"/>
      <c r="LPI420" s="551"/>
      <c r="LPJ420" s="551"/>
      <c r="LPK420" s="551"/>
      <c r="LPL420" s="551"/>
      <c r="LPM420" s="551"/>
      <c r="LPN420" s="551"/>
      <c r="LPO420" s="551"/>
      <c r="LPP420" s="551"/>
      <c r="LPQ420" s="551"/>
      <c r="LPR420" s="551"/>
      <c r="LPS420" s="551"/>
      <c r="LPT420" s="551"/>
      <c r="LPU420" s="551"/>
      <c r="LPV420" s="551"/>
      <c r="LPW420" s="551"/>
      <c r="LPX420" s="551"/>
      <c r="LPY420" s="551"/>
      <c r="LPZ420" s="551"/>
      <c r="LQA420" s="551"/>
      <c r="LQB420" s="551"/>
      <c r="LQC420" s="551"/>
      <c r="LQD420" s="551"/>
      <c r="LQE420" s="551"/>
      <c r="LQF420" s="551"/>
      <c r="LQG420" s="551"/>
      <c r="LQH420" s="551"/>
      <c r="LQI420" s="551"/>
      <c r="LQJ420" s="551"/>
      <c r="LQK420" s="551"/>
      <c r="LQL420" s="551"/>
      <c r="LQM420" s="551"/>
      <c r="LQN420" s="551"/>
      <c r="LQO420" s="551"/>
      <c r="LQP420" s="551"/>
      <c r="LQQ420" s="551"/>
      <c r="LQR420" s="551"/>
      <c r="LQS420" s="551"/>
      <c r="LQT420" s="551"/>
      <c r="LQU420" s="551"/>
      <c r="LQV420" s="551"/>
      <c r="LQW420" s="551"/>
      <c r="LQX420" s="551"/>
      <c r="LQY420" s="551"/>
      <c r="LQZ420" s="551"/>
      <c r="LRA420" s="551"/>
      <c r="LRB420" s="551"/>
      <c r="LRC420" s="551"/>
      <c r="LRD420" s="551"/>
      <c r="LRE420" s="551"/>
      <c r="LRF420" s="551"/>
      <c r="LRG420" s="551"/>
      <c r="LRH420" s="551"/>
      <c r="LRI420" s="551"/>
      <c r="LRJ420" s="551"/>
      <c r="LRK420" s="551"/>
      <c r="LRL420" s="551"/>
      <c r="LRM420" s="551"/>
      <c r="LRN420" s="551"/>
      <c r="LRO420" s="551"/>
      <c r="LRP420" s="551"/>
      <c r="LRQ420" s="551"/>
      <c r="LRR420" s="551"/>
      <c r="LRS420" s="551"/>
      <c r="LRT420" s="551"/>
      <c r="LRU420" s="551"/>
      <c r="LRV420" s="551"/>
      <c r="LRW420" s="551"/>
      <c r="LRX420" s="551"/>
      <c r="LRY420" s="551"/>
      <c r="LRZ420" s="551"/>
      <c r="LSA420" s="551"/>
      <c r="LSB420" s="551"/>
      <c r="LSC420" s="551"/>
      <c r="LSD420" s="551"/>
      <c r="LSE420" s="551"/>
      <c r="LSF420" s="551"/>
      <c r="LSG420" s="551"/>
      <c r="LSH420" s="551"/>
      <c r="LSI420" s="551"/>
      <c r="LSJ420" s="551"/>
      <c r="LSK420" s="551"/>
      <c r="LSL420" s="551"/>
      <c r="LSM420" s="551"/>
      <c r="LSN420" s="551"/>
      <c r="LSO420" s="551"/>
      <c r="LSP420" s="551"/>
      <c r="LSQ420" s="551"/>
      <c r="LSR420" s="551"/>
      <c r="LSS420" s="551"/>
      <c r="LST420" s="551"/>
      <c r="LSU420" s="551"/>
      <c r="LSV420" s="551"/>
      <c r="LSW420" s="551"/>
      <c r="LSX420" s="551"/>
      <c r="LSY420" s="551"/>
      <c r="LSZ420" s="551"/>
      <c r="LTA420" s="551"/>
      <c r="LTB420" s="551"/>
      <c r="LTC420" s="551"/>
      <c r="LTD420" s="551"/>
      <c r="LTE420" s="551"/>
      <c r="LTF420" s="551"/>
      <c r="LTG420" s="551"/>
      <c r="LTH420" s="551"/>
      <c r="LTI420" s="551"/>
      <c r="LTJ420" s="551"/>
      <c r="LTK420" s="551"/>
      <c r="LTL420" s="551"/>
      <c r="LTM420" s="551"/>
      <c r="LTN420" s="551"/>
      <c r="LTO420" s="551"/>
      <c r="LTP420" s="551"/>
      <c r="LTQ420" s="551"/>
      <c r="LTR420" s="551"/>
      <c r="LTS420" s="551"/>
      <c r="LTT420" s="551"/>
      <c r="LTU420" s="551"/>
      <c r="LTV420" s="551"/>
      <c r="LTW420" s="551"/>
      <c r="LTX420" s="551"/>
      <c r="LTY420" s="551"/>
      <c r="LTZ420" s="551"/>
      <c r="LUA420" s="551"/>
      <c r="LUB420" s="551"/>
      <c r="LUC420" s="551"/>
      <c r="LUD420" s="551"/>
      <c r="LUE420" s="551"/>
      <c r="LUF420" s="551"/>
      <c r="LUG420" s="551"/>
      <c r="LUH420" s="551"/>
      <c r="LUI420" s="551"/>
      <c r="LUJ420" s="551"/>
      <c r="LUK420" s="551"/>
      <c r="LUL420" s="551"/>
      <c r="LUM420" s="551"/>
      <c r="LUN420" s="551"/>
      <c r="LUO420" s="551"/>
      <c r="LUP420" s="551"/>
      <c r="LUQ420" s="551"/>
      <c r="LUR420" s="551"/>
      <c r="LUS420" s="551"/>
      <c r="LUT420" s="551"/>
      <c r="LUU420" s="551"/>
      <c r="LUV420" s="551"/>
      <c r="LUW420" s="551"/>
      <c r="LUX420" s="551"/>
      <c r="LUY420" s="551"/>
      <c r="LUZ420" s="551"/>
      <c r="LVA420" s="551"/>
      <c r="LVB420" s="551"/>
      <c r="LVC420" s="551"/>
      <c r="LVD420" s="551"/>
      <c r="LVE420" s="551"/>
      <c r="LVF420" s="551"/>
      <c r="LVG420" s="551"/>
      <c r="LVH420" s="551"/>
      <c r="LVI420" s="551"/>
      <c r="LVJ420" s="551"/>
      <c r="LVK420" s="551"/>
      <c r="LVL420" s="551"/>
      <c r="LVM420" s="551"/>
      <c r="LVN420" s="551"/>
      <c r="LVO420" s="551"/>
      <c r="LVP420" s="551"/>
      <c r="LVQ420" s="551"/>
      <c r="LVR420" s="551"/>
      <c r="LVS420" s="551"/>
      <c r="LVT420" s="551"/>
      <c r="LVU420" s="551"/>
      <c r="LVV420" s="551"/>
      <c r="LVW420" s="551"/>
      <c r="LVX420" s="551"/>
      <c r="LVY420" s="551"/>
      <c r="LVZ420" s="551"/>
      <c r="LWA420" s="551"/>
      <c r="LWB420" s="551"/>
      <c r="LWC420" s="551"/>
      <c r="LWD420" s="551"/>
      <c r="LWE420" s="551"/>
      <c r="LWF420" s="551"/>
      <c r="LWG420" s="551"/>
      <c r="LWH420" s="551"/>
      <c r="LWI420" s="551"/>
      <c r="LWJ420" s="551"/>
      <c r="LWK420" s="551"/>
      <c r="LWL420" s="551"/>
      <c r="LWM420" s="551"/>
      <c r="LWN420" s="551"/>
      <c r="LWO420" s="551"/>
      <c r="LWP420" s="551"/>
      <c r="LWQ420" s="551"/>
      <c r="LWR420" s="551"/>
      <c r="LWS420" s="551"/>
      <c r="LWT420" s="551"/>
      <c r="LWU420" s="551"/>
      <c r="LWV420" s="551"/>
      <c r="LWW420" s="551"/>
      <c r="LWX420" s="551"/>
      <c r="LWY420" s="551"/>
      <c r="LWZ420" s="551"/>
      <c r="LXA420" s="551"/>
      <c r="LXB420" s="551"/>
      <c r="LXC420" s="551"/>
      <c r="LXD420" s="551"/>
      <c r="LXE420" s="551"/>
      <c r="LXF420" s="551"/>
      <c r="LXG420" s="551"/>
      <c r="LXH420" s="551"/>
      <c r="LXI420" s="551"/>
      <c r="LXJ420" s="551"/>
      <c r="LXK420" s="551"/>
      <c r="LXL420" s="551"/>
      <c r="LXM420" s="551"/>
      <c r="LXN420" s="551"/>
      <c r="LXO420" s="551"/>
      <c r="LXP420" s="551"/>
      <c r="LXQ420" s="551"/>
      <c r="LXR420" s="551"/>
      <c r="LXS420" s="551"/>
      <c r="LXT420" s="551"/>
      <c r="LXU420" s="551"/>
      <c r="LXV420" s="551"/>
      <c r="LXW420" s="551"/>
      <c r="LXX420" s="551"/>
      <c r="LXY420" s="551"/>
      <c r="LXZ420" s="551"/>
      <c r="LYA420" s="551"/>
      <c r="LYB420" s="551"/>
      <c r="LYC420" s="551"/>
      <c r="LYD420" s="551"/>
      <c r="LYE420" s="551"/>
      <c r="LYF420" s="551"/>
      <c r="LYG420" s="551"/>
      <c r="LYH420" s="551"/>
      <c r="LYI420" s="551"/>
      <c r="LYJ420" s="551"/>
      <c r="LYK420" s="551"/>
      <c r="LYL420" s="551"/>
      <c r="LYM420" s="551"/>
      <c r="LYN420" s="551"/>
      <c r="LYO420" s="551"/>
      <c r="LYP420" s="551"/>
      <c r="LYQ420" s="551"/>
      <c r="LYR420" s="551"/>
      <c r="LYS420" s="551"/>
      <c r="LYT420" s="551"/>
      <c r="LYU420" s="551"/>
      <c r="LYV420" s="551"/>
      <c r="LYW420" s="551"/>
      <c r="LYX420" s="551"/>
      <c r="LYY420" s="551"/>
      <c r="LYZ420" s="551"/>
      <c r="LZA420" s="551"/>
      <c r="LZB420" s="551"/>
      <c r="LZC420" s="551"/>
      <c r="LZD420" s="551"/>
      <c r="LZE420" s="551"/>
      <c r="LZF420" s="551"/>
      <c r="LZG420" s="551"/>
      <c r="LZH420" s="551"/>
      <c r="LZI420" s="551"/>
      <c r="LZJ420" s="551"/>
      <c r="LZK420" s="551"/>
      <c r="LZL420" s="551"/>
      <c r="LZM420" s="551"/>
      <c r="LZN420" s="551"/>
      <c r="LZO420" s="551"/>
      <c r="LZP420" s="551"/>
      <c r="LZQ420" s="551"/>
      <c r="LZR420" s="551"/>
      <c r="LZS420" s="551"/>
      <c r="LZT420" s="551"/>
      <c r="LZU420" s="551"/>
      <c r="LZV420" s="551"/>
      <c r="LZW420" s="551"/>
      <c r="LZX420" s="551"/>
      <c r="LZY420" s="551"/>
      <c r="LZZ420" s="551"/>
      <c r="MAA420" s="551"/>
      <c r="MAB420" s="551"/>
      <c r="MAC420" s="551"/>
      <c r="MAD420" s="551"/>
      <c r="MAE420" s="551"/>
      <c r="MAF420" s="551"/>
      <c r="MAG420" s="551"/>
      <c r="MAH420" s="551"/>
      <c r="MAI420" s="551"/>
      <c r="MAJ420" s="551"/>
      <c r="MAK420" s="551"/>
      <c r="MAL420" s="551"/>
      <c r="MAM420" s="551"/>
      <c r="MAN420" s="551"/>
      <c r="MAO420" s="551"/>
      <c r="MAP420" s="551"/>
      <c r="MAQ420" s="551"/>
      <c r="MAR420" s="551"/>
      <c r="MAS420" s="551"/>
      <c r="MAT420" s="551"/>
      <c r="MAU420" s="551"/>
      <c r="MAV420" s="551"/>
      <c r="MAW420" s="551"/>
      <c r="MAX420" s="551"/>
      <c r="MAY420" s="551"/>
      <c r="MAZ420" s="551"/>
      <c r="MBA420" s="551"/>
      <c r="MBB420" s="551"/>
      <c r="MBC420" s="551"/>
      <c r="MBD420" s="551"/>
      <c r="MBE420" s="551"/>
      <c r="MBF420" s="551"/>
      <c r="MBG420" s="551"/>
      <c r="MBH420" s="551"/>
      <c r="MBI420" s="551"/>
      <c r="MBJ420" s="551"/>
      <c r="MBK420" s="551"/>
      <c r="MBL420" s="551"/>
      <c r="MBM420" s="551"/>
      <c r="MBN420" s="551"/>
      <c r="MBO420" s="551"/>
      <c r="MBP420" s="551"/>
      <c r="MBQ420" s="551"/>
      <c r="MBR420" s="551"/>
      <c r="MBS420" s="551"/>
      <c r="MBT420" s="551"/>
      <c r="MBU420" s="551"/>
      <c r="MBV420" s="551"/>
      <c r="MBW420" s="551"/>
      <c r="MBX420" s="551"/>
      <c r="MBY420" s="551"/>
      <c r="MBZ420" s="551"/>
      <c r="MCA420" s="551"/>
      <c r="MCB420" s="551"/>
      <c r="MCC420" s="551"/>
      <c r="MCD420" s="551"/>
      <c r="MCE420" s="551"/>
      <c r="MCF420" s="551"/>
      <c r="MCG420" s="551"/>
      <c r="MCH420" s="551"/>
      <c r="MCI420" s="551"/>
      <c r="MCJ420" s="551"/>
      <c r="MCK420" s="551"/>
      <c r="MCL420" s="551"/>
      <c r="MCM420" s="551"/>
      <c r="MCN420" s="551"/>
      <c r="MCO420" s="551"/>
      <c r="MCP420" s="551"/>
      <c r="MCQ420" s="551"/>
      <c r="MCR420" s="551"/>
      <c r="MCS420" s="551"/>
      <c r="MCT420" s="551"/>
      <c r="MCU420" s="551"/>
      <c r="MCV420" s="551"/>
      <c r="MCW420" s="551"/>
      <c r="MCX420" s="551"/>
      <c r="MCY420" s="551"/>
      <c r="MCZ420" s="551"/>
      <c r="MDA420" s="551"/>
      <c r="MDB420" s="551"/>
      <c r="MDC420" s="551"/>
      <c r="MDD420" s="551"/>
      <c r="MDE420" s="551"/>
      <c r="MDF420" s="551"/>
      <c r="MDG420" s="551"/>
      <c r="MDH420" s="551"/>
      <c r="MDI420" s="551"/>
      <c r="MDJ420" s="551"/>
      <c r="MDK420" s="551"/>
      <c r="MDL420" s="551"/>
      <c r="MDM420" s="551"/>
      <c r="MDN420" s="551"/>
      <c r="MDO420" s="551"/>
      <c r="MDP420" s="551"/>
      <c r="MDQ420" s="551"/>
      <c r="MDR420" s="551"/>
      <c r="MDS420" s="551"/>
      <c r="MDT420" s="551"/>
      <c r="MDU420" s="551"/>
      <c r="MDV420" s="551"/>
      <c r="MDW420" s="551"/>
      <c r="MDX420" s="551"/>
      <c r="MDY420" s="551"/>
      <c r="MDZ420" s="551"/>
      <c r="MEA420" s="551"/>
      <c r="MEB420" s="551"/>
      <c r="MEC420" s="551"/>
      <c r="MED420" s="551"/>
      <c r="MEE420" s="551"/>
      <c r="MEF420" s="551"/>
      <c r="MEG420" s="551"/>
      <c r="MEH420" s="551"/>
      <c r="MEI420" s="551"/>
      <c r="MEJ420" s="551"/>
      <c r="MEK420" s="551"/>
      <c r="MEL420" s="551"/>
      <c r="MEM420" s="551"/>
      <c r="MEN420" s="551"/>
      <c r="MEO420" s="551"/>
      <c r="MEP420" s="551"/>
      <c r="MEQ420" s="551"/>
      <c r="MER420" s="551"/>
      <c r="MES420" s="551"/>
      <c r="MET420" s="551"/>
      <c r="MEU420" s="551"/>
      <c r="MEV420" s="551"/>
      <c r="MEW420" s="551"/>
      <c r="MEX420" s="551"/>
      <c r="MEY420" s="551"/>
      <c r="MEZ420" s="551"/>
      <c r="MFA420" s="551"/>
      <c r="MFB420" s="551"/>
      <c r="MFC420" s="551"/>
      <c r="MFD420" s="551"/>
      <c r="MFE420" s="551"/>
      <c r="MFF420" s="551"/>
      <c r="MFG420" s="551"/>
      <c r="MFH420" s="551"/>
      <c r="MFI420" s="551"/>
      <c r="MFJ420" s="551"/>
      <c r="MFK420" s="551"/>
      <c r="MFL420" s="551"/>
      <c r="MFM420" s="551"/>
      <c r="MFN420" s="551"/>
      <c r="MFO420" s="551"/>
      <c r="MFP420" s="551"/>
      <c r="MFQ420" s="551"/>
      <c r="MFR420" s="551"/>
      <c r="MFS420" s="551"/>
      <c r="MFT420" s="551"/>
      <c r="MFU420" s="551"/>
      <c r="MFV420" s="551"/>
      <c r="MFW420" s="551"/>
      <c r="MFX420" s="551"/>
      <c r="MFY420" s="551"/>
      <c r="MFZ420" s="551"/>
      <c r="MGA420" s="551"/>
      <c r="MGB420" s="551"/>
      <c r="MGC420" s="551"/>
      <c r="MGD420" s="551"/>
      <c r="MGE420" s="551"/>
      <c r="MGF420" s="551"/>
      <c r="MGG420" s="551"/>
      <c r="MGH420" s="551"/>
      <c r="MGI420" s="551"/>
      <c r="MGJ420" s="551"/>
      <c r="MGK420" s="551"/>
      <c r="MGL420" s="551"/>
      <c r="MGM420" s="551"/>
      <c r="MGN420" s="551"/>
      <c r="MGO420" s="551"/>
      <c r="MGP420" s="551"/>
      <c r="MGQ420" s="551"/>
      <c r="MGR420" s="551"/>
      <c r="MGS420" s="551"/>
      <c r="MGT420" s="551"/>
      <c r="MGU420" s="551"/>
      <c r="MGV420" s="551"/>
      <c r="MGW420" s="551"/>
      <c r="MGX420" s="551"/>
      <c r="MGY420" s="551"/>
      <c r="MGZ420" s="551"/>
      <c r="MHA420" s="551"/>
      <c r="MHB420" s="551"/>
      <c r="MHC420" s="551"/>
      <c r="MHD420" s="551"/>
      <c r="MHE420" s="551"/>
      <c r="MHF420" s="551"/>
      <c r="MHG420" s="551"/>
      <c r="MHH420" s="551"/>
      <c r="MHI420" s="551"/>
      <c r="MHJ420" s="551"/>
      <c r="MHK420" s="551"/>
      <c r="MHL420" s="551"/>
      <c r="MHM420" s="551"/>
      <c r="MHN420" s="551"/>
      <c r="MHO420" s="551"/>
      <c r="MHP420" s="551"/>
      <c r="MHQ420" s="551"/>
      <c r="MHR420" s="551"/>
      <c r="MHS420" s="551"/>
      <c r="MHT420" s="551"/>
      <c r="MHU420" s="551"/>
      <c r="MHV420" s="551"/>
      <c r="MHW420" s="551"/>
      <c r="MHX420" s="551"/>
      <c r="MHY420" s="551"/>
      <c r="MHZ420" s="551"/>
      <c r="MIA420" s="551"/>
      <c r="MIB420" s="551"/>
      <c r="MIC420" s="551"/>
      <c r="MID420" s="551"/>
      <c r="MIE420" s="551"/>
      <c r="MIF420" s="551"/>
      <c r="MIG420" s="551"/>
      <c r="MIH420" s="551"/>
      <c r="MII420" s="551"/>
      <c r="MIJ420" s="551"/>
      <c r="MIK420" s="551"/>
      <c r="MIL420" s="551"/>
      <c r="MIM420" s="551"/>
      <c r="MIN420" s="551"/>
      <c r="MIO420" s="551"/>
      <c r="MIP420" s="551"/>
      <c r="MIQ420" s="551"/>
      <c r="MIR420" s="551"/>
      <c r="MIS420" s="551"/>
      <c r="MIT420" s="551"/>
      <c r="MIU420" s="551"/>
      <c r="MIV420" s="551"/>
      <c r="MIW420" s="551"/>
      <c r="MIX420" s="551"/>
      <c r="MIY420" s="551"/>
      <c r="MIZ420" s="551"/>
      <c r="MJA420" s="551"/>
      <c r="MJB420" s="551"/>
      <c r="MJC420" s="551"/>
      <c r="MJD420" s="551"/>
      <c r="MJE420" s="551"/>
      <c r="MJF420" s="551"/>
      <c r="MJG420" s="551"/>
      <c r="MJH420" s="551"/>
      <c r="MJI420" s="551"/>
      <c r="MJJ420" s="551"/>
      <c r="MJK420" s="551"/>
      <c r="MJL420" s="551"/>
      <c r="MJM420" s="551"/>
      <c r="MJN420" s="551"/>
      <c r="MJO420" s="551"/>
      <c r="MJP420" s="551"/>
      <c r="MJQ420" s="551"/>
      <c r="MJR420" s="551"/>
      <c r="MJS420" s="551"/>
      <c r="MJT420" s="551"/>
      <c r="MJU420" s="551"/>
      <c r="MJV420" s="551"/>
      <c r="MJW420" s="551"/>
      <c r="MJX420" s="551"/>
      <c r="MJY420" s="551"/>
      <c r="MJZ420" s="551"/>
      <c r="MKA420" s="551"/>
      <c r="MKB420" s="551"/>
      <c r="MKC420" s="551"/>
      <c r="MKD420" s="551"/>
      <c r="MKE420" s="551"/>
      <c r="MKF420" s="551"/>
      <c r="MKG420" s="551"/>
      <c r="MKH420" s="551"/>
      <c r="MKI420" s="551"/>
      <c r="MKJ420" s="551"/>
      <c r="MKK420" s="551"/>
      <c r="MKL420" s="551"/>
      <c r="MKM420" s="551"/>
      <c r="MKN420" s="551"/>
      <c r="MKO420" s="551"/>
      <c r="MKP420" s="551"/>
      <c r="MKQ420" s="551"/>
      <c r="MKR420" s="551"/>
      <c r="MKS420" s="551"/>
      <c r="MKT420" s="551"/>
      <c r="MKU420" s="551"/>
      <c r="MKV420" s="551"/>
      <c r="MKW420" s="551"/>
      <c r="MKX420" s="551"/>
      <c r="MKY420" s="551"/>
      <c r="MKZ420" s="551"/>
      <c r="MLA420" s="551"/>
      <c r="MLB420" s="551"/>
      <c r="MLC420" s="551"/>
      <c r="MLD420" s="551"/>
      <c r="MLE420" s="551"/>
      <c r="MLF420" s="551"/>
      <c r="MLG420" s="551"/>
      <c r="MLH420" s="551"/>
      <c r="MLI420" s="551"/>
      <c r="MLJ420" s="551"/>
      <c r="MLK420" s="551"/>
      <c r="MLL420" s="551"/>
      <c r="MLM420" s="551"/>
      <c r="MLN420" s="551"/>
      <c r="MLO420" s="551"/>
      <c r="MLP420" s="551"/>
      <c r="MLQ420" s="551"/>
      <c r="MLR420" s="551"/>
      <c r="MLS420" s="551"/>
      <c r="MLT420" s="551"/>
      <c r="MLU420" s="551"/>
      <c r="MLV420" s="551"/>
      <c r="MLW420" s="551"/>
      <c r="MLX420" s="551"/>
      <c r="MLY420" s="551"/>
      <c r="MLZ420" s="551"/>
      <c r="MMA420" s="551"/>
      <c r="MMB420" s="551"/>
      <c r="MMC420" s="551"/>
      <c r="MMD420" s="551"/>
      <c r="MME420" s="551"/>
      <c r="MMF420" s="551"/>
      <c r="MMG420" s="551"/>
      <c r="MMH420" s="551"/>
      <c r="MMI420" s="551"/>
      <c r="MMJ420" s="551"/>
      <c r="MMK420" s="551"/>
      <c r="MML420" s="551"/>
      <c r="MMM420" s="551"/>
      <c r="MMN420" s="551"/>
      <c r="MMO420" s="551"/>
      <c r="MMP420" s="551"/>
      <c r="MMQ420" s="551"/>
      <c r="MMR420" s="551"/>
      <c r="MMS420" s="551"/>
      <c r="MMT420" s="551"/>
      <c r="MMU420" s="551"/>
      <c r="MMV420" s="551"/>
      <c r="MMW420" s="551"/>
      <c r="MMX420" s="551"/>
      <c r="MMY420" s="551"/>
      <c r="MMZ420" s="551"/>
      <c r="MNA420" s="551"/>
      <c r="MNB420" s="551"/>
      <c r="MNC420" s="551"/>
      <c r="MND420" s="551"/>
      <c r="MNE420" s="551"/>
      <c r="MNF420" s="551"/>
      <c r="MNG420" s="551"/>
      <c r="MNH420" s="551"/>
      <c r="MNI420" s="551"/>
      <c r="MNJ420" s="551"/>
      <c r="MNK420" s="551"/>
      <c r="MNL420" s="551"/>
      <c r="MNM420" s="551"/>
      <c r="MNN420" s="551"/>
      <c r="MNO420" s="551"/>
      <c r="MNP420" s="551"/>
      <c r="MNQ420" s="551"/>
      <c r="MNR420" s="551"/>
      <c r="MNS420" s="551"/>
      <c r="MNT420" s="551"/>
      <c r="MNU420" s="551"/>
      <c r="MNV420" s="551"/>
      <c r="MNW420" s="551"/>
      <c r="MNX420" s="551"/>
      <c r="MNY420" s="551"/>
      <c r="MNZ420" s="551"/>
      <c r="MOA420" s="551"/>
      <c r="MOB420" s="551"/>
      <c r="MOC420" s="551"/>
      <c r="MOD420" s="551"/>
      <c r="MOE420" s="551"/>
      <c r="MOF420" s="551"/>
      <c r="MOG420" s="551"/>
      <c r="MOH420" s="551"/>
      <c r="MOI420" s="551"/>
      <c r="MOJ420" s="551"/>
      <c r="MOK420" s="551"/>
      <c r="MOL420" s="551"/>
      <c r="MOM420" s="551"/>
      <c r="MON420" s="551"/>
      <c r="MOO420" s="551"/>
      <c r="MOP420" s="551"/>
      <c r="MOQ420" s="551"/>
      <c r="MOR420" s="551"/>
      <c r="MOS420" s="551"/>
      <c r="MOT420" s="551"/>
      <c r="MOU420" s="551"/>
      <c r="MOV420" s="551"/>
      <c r="MOW420" s="551"/>
      <c r="MOX420" s="551"/>
      <c r="MOY420" s="551"/>
      <c r="MOZ420" s="551"/>
      <c r="MPA420" s="551"/>
      <c r="MPB420" s="551"/>
      <c r="MPC420" s="551"/>
      <c r="MPD420" s="551"/>
      <c r="MPE420" s="551"/>
      <c r="MPF420" s="551"/>
      <c r="MPG420" s="551"/>
      <c r="MPH420" s="551"/>
      <c r="MPI420" s="551"/>
      <c r="MPJ420" s="551"/>
      <c r="MPK420" s="551"/>
      <c r="MPL420" s="551"/>
      <c r="MPM420" s="551"/>
      <c r="MPN420" s="551"/>
      <c r="MPO420" s="551"/>
      <c r="MPP420" s="551"/>
      <c r="MPQ420" s="551"/>
      <c r="MPR420" s="551"/>
      <c r="MPS420" s="551"/>
      <c r="MPT420" s="551"/>
      <c r="MPU420" s="551"/>
      <c r="MPV420" s="551"/>
      <c r="MPW420" s="551"/>
      <c r="MPX420" s="551"/>
      <c r="MPY420" s="551"/>
      <c r="MPZ420" s="551"/>
      <c r="MQA420" s="551"/>
      <c r="MQB420" s="551"/>
      <c r="MQC420" s="551"/>
      <c r="MQD420" s="551"/>
      <c r="MQE420" s="551"/>
      <c r="MQF420" s="551"/>
      <c r="MQG420" s="551"/>
      <c r="MQH420" s="551"/>
      <c r="MQI420" s="551"/>
      <c r="MQJ420" s="551"/>
      <c r="MQK420" s="551"/>
      <c r="MQL420" s="551"/>
      <c r="MQM420" s="551"/>
      <c r="MQN420" s="551"/>
      <c r="MQO420" s="551"/>
      <c r="MQP420" s="551"/>
      <c r="MQQ420" s="551"/>
      <c r="MQR420" s="551"/>
      <c r="MQS420" s="551"/>
      <c r="MQT420" s="551"/>
      <c r="MQU420" s="551"/>
      <c r="MQV420" s="551"/>
      <c r="MQW420" s="551"/>
      <c r="MQX420" s="551"/>
      <c r="MQY420" s="551"/>
      <c r="MQZ420" s="551"/>
      <c r="MRA420" s="551"/>
      <c r="MRB420" s="551"/>
      <c r="MRC420" s="551"/>
      <c r="MRD420" s="551"/>
      <c r="MRE420" s="551"/>
      <c r="MRF420" s="551"/>
      <c r="MRG420" s="551"/>
      <c r="MRH420" s="551"/>
      <c r="MRI420" s="551"/>
      <c r="MRJ420" s="551"/>
      <c r="MRK420" s="551"/>
      <c r="MRL420" s="551"/>
      <c r="MRM420" s="551"/>
      <c r="MRN420" s="551"/>
      <c r="MRO420" s="551"/>
      <c r="MRP420" s="551"/>
      <c r="MRQ420" s="551"/>
      <c r="MRR420" s="551"/>
      <c r="MRS420" s="551"/>
      <c r="MRT420" s="551"/>
      <c r="MRU420" s="551"/>
      <c r="MRV420" s="551"/>
      <c r="MRW420" s="551"/>
      <c r="MRX420" s="551"/>
      <c r="MRY420" s="551"/>
      <c r="MRZ420" s="551"/>
      <c r="MSA420" s="551"/>
      <c r="MSB420" s="551"/>
      <c r="MSC420" s="551"/>
      <c r="MSD420" s="551"/>
      <c r="MSE420" s="551"/>
      <c r="MSF420" s="551"/>
      <c r="MSG420" s="551"/>
      <c r="MSH420" s="551"/>
      <c r="MSI420" s="551"/>
      <c r="MSJ420" s="551"/>
      <c r="MSK420" s="551"/>
      <c r="MSL420" s="551"/>
      <c r="MSM420" s="551"/>
      <c r="MSN420" s="551"/>
      <c r="MSO420" s="551"/>
      <c r="MSP420" s="551"/>
      <c r="MSQ420" s="551"/>
      <c r="MSR420" s="551"/>
      <c r="MSS420" s="551"/>
      <c r="MST420" s="551"/>
      <c r="MSU420" s="551"/>
      <c r="MSV420" s="551"/>
      <c r="MSW420" s="551"/>
      <c r="MSX420" s="551"/>
      <c r="MSY420" s="551"/>
      <c r="MSZ420" s="551"/>
      <c r="MTA420" s="551"/>
      <c r="MTB420" s="551"/>
      <c r="MTC420" s="551"/>
      <c r="MTD420" s="551"/>
      <c r="MTE420" s="551"/>
      <c r="MTF420" s="551"/>
      <c r="MTG420" s="551"/>
      <c r="MTH420" s="551"/>
      <c r="MTI420" s="551"/>
      <c r="MTJ420" s="551"/>
      <c r="MTK420" s="551"/>
      <c r="MTL420" s="551"/>
      <c r="MTM420" s="551"/>
      <c r="MTN420" s="551"/>
      <c r="MTO420" s="551"/>
      <c r="MTP420" s="551"/>
      <c r="MTQ420" s="551"/>
      <c r="MTR420" s="551"/>
      <c r="MTS420" s="551"/>
      <c r="MTT420" s="551"/>
      <c r="MTU420" s="551"/>
      <c r="MTV420" s="551"/>
      <c r="MTW420" s="551"/>
      <c r="MTX420" s="551"/>
      <c r="MTY420" s="551"/>
      <c r="MTZ420" s="551"/>
      <c r="MUA420" s="551"/>
      <c r="MUB420" s="551"/>
      <c r="MUC420" s="551"/>
      <c r="MUD420" s="551"/>
      <c r="MUE420" s="551"/>
      <c r="MUF420" s="551"/>
      <c r="MUG420" s="551"/>
      <c r="MUH420" s="551"/>
      <c r="MUI420" s="551"/>
      <c r="MUJ420" s="551"/>
      <c r="MUK420" s="551"/>
      <c r="MUL420" s="551"/>
      <c r="MUM420" s="551"/>
      <c r="MUN420" s="551"/>
      <c r="MUO420" s="551"/>
      <c r="MUP420" s="551"/>
      <c r="MUQ420" s="551"/>
      <c r="MUR420" s="551"/>
      <c r="MUS420" s="551"/>
      <c r="MUT420" s="551"/>
      <c r="MUU420" s="551"/>
      <c r="MUV420" s="551"/>
      <c r="MUW420" s="551"/>
      <c r="MUX420" s="551"/>
      <c r="MUY420" s="551"/>
      <c r="MUZ420" s="551"/>
      <c r="MVA420" s="551"/>
      <c r="MVB420" s="551"/>
      <c r="MVC420" s="551"/>
      <c r="MVD420" s="551"/>
      <c r="MVE420" s="551"/>
      <c r="MVF420" s="551"/>
      <c r="MVG420" s="551"/>
      <c r="MVH420" s="551"/>
      <c r="MVI420" s="551"/>
      <c r="MVJ420" s="551"/>
      <c r="MVK420" s="551"/>
      <c r="MVL420" s="551"/>
      <c r="MVM420" s="551"/>
      <c r="MVN420" s="551"/>
      <c r="MVO420" s="551"/>
      <c r="MVP420" s="551"/>
      <c r="MVQ420" s="551"/>
      <c r="MVR420" s="551"/>
      <c r="MVS420" s="551"/>
      <c r="MVT420" s="551"/>
      <c r="MVU420" s="551"/>
      <c r="MVV420" s="551"/>
      <c r="MVW420" s="551"/>
      <c r="MVX420" s="551"/>
      <c r="MVY420" s="551"/>
      <c r="MVZ420" s="551"/>
      <c r="MWA420" s="551"/>
      <c r="MWB420" s="551"/>
      <c r="MWC420" s="551"/>
      <c r="MWD420" s="551"/>
      <c r="MWE420" s="551"/>
      <c r="MWF420" s="551"/>
      <c r="MWG420" s="551"/>
      <c r="MWH420" s="551"/>
      <c r="MWI420" s="551"/>
      <c r="MWJ420" s="551"/>
      <c r="MWK420" s="551"/>
      <c r="MWL420" s="551"/>
      <c r="MWM420" s="551"/>
      <c r="MWN420" s="551"/>
      <c r="MWO420" s="551"/>
      <c r="MWP420" s="551"/>
      <c r="MWQ420" s="551"/>
      <c r="MWR420" s="551"/>
      <c r="MWS420" s="551"/>
      <c r="MWT420" s="551"/>
      <c r="MWU420" s="551"/>
      <c r="MWV420" s="551"/>
      <c r="MWW420" s="551"/>
      <c r="MWX420" s="551"/>
      <c r="MWY420" s="551"/>
      <c r="MWZ420" s="551"/>
      <c r="MXA420" s="551"/>
      <c r="MXB420" s="551"/>
      <c r="MXC420" s="551"/>
      <c r="MXD420" s="551"/>
      <c r="MXE420" s="551"/>
      <c r="MXF420" s="551"/>
      <c r="MXG420" s="551"/>
      <c r="MXH420" s="551"/>
      <c r="MXI420" s="551"/>
      <c r="MXJ420" s="551"/>
      <c r="MXK420" s="551"/>
      <c r="MXL420" s="551"/>
      <c r="MXM420" s="551"/>
      <c r="MXN420" s="551"/>
      <c r="MXO420" s="551"/>
      <c r="MXP420" s="551"/>
      <c r="MXQ420" s="551"/>
      <c r="MXR420" s="551"/>
      <c r="MXS420" s="551"/>
      <c r="MXT420" s="551"/>
      <c r="MXU420" s="551"/>
      <c r="MXV420" s="551"/>
      <c r="MXW420" s="551"/>
      <c r="MXX420" s="551"/>
      <c r="MXY420" s="551"/>
      <c r="MXZ420" s="551"/>
      <c r="MYA420" s="551"/>
      <c r="MYB420" s="551"/>
      <c r="MYC420" s="551"/>
      <c r="MYD420" s="551"/>
      <c r="MYE420" s="551"/>
      <c r="MYF420" s="551"/>
      <c r="MYG420" s="551"/>
      <c r="MYH420" s="551"/>
      <c r="MYI420" s="551"/>
      <c r="MYJ420" s="551"/>
      <c r="MYK420" s="551"/>
      <c r="MYL420" s="551"/>
      <c r="MYM420" s="551"/>
      <c r="MYN420" s="551"/>
      <c r="MYO420" s="551"/>
      <c r="MYP420" s="551"/>
      <c r="MYQ420" s="551"/>
      <c r="MYR420" s="551"/>
      <c r="MYS420" s="551"/>
      <c r="MYT420" s="551"/>
      <c r="MYU420" s="551"/>
      <c r="MYV420" s="551"/>
      <c r="MYW420" s="551"/>
      <c r="MYX420" s="551"/>
      <c r="MYY420" s="551"/>
      <c r="MYZ420" s="551"/>
      <c r="MZA420" s="551"/>
      <c r="MZB420" s="551"/>
      <c r="MZC420" s="551"/>
      <c r="MZD420" s="551"/>
      <c r="MZE420" s="551"/>
      <c r="MZF420" s="551"/>
      <c r="MZG420" s="551"/>
      <c r="MZH420" s="551"/>
      <c r="MZI420" s="551"/>
      <c r="MZJ420" s="551"/>
      <c r="MZK420" s="551"/>
      <c r="MZL420" s="551"/>
      <c r="MZM420" s="551"/>
      <c r="MZN420" s="551"/>
      <c r="MZO420" s="551"/>
      <c r="MZP420" s="551"/>
      <c r="MZQ420" s="551"/>
      <c r="MZR420" s="551"/>
      <c r="MZS420" s="551"/>
      <c r="MZT420" s="551"/>
      <c r="MZU420" s="551"/>
      <c r="MZV420" s="551"/>
      <c r="MZW420" s="551"/>
      <c r="MZX420" s="551"/>
      <c r="MZY420" s="551"/>
      <c r="MZZ420" s="551"/>
      <c r="NAA420" s="551"/>
      <c r="NAB420" s="551"/>
      <c r="NAC420" s="551"/>
      <c r="NAD420" s="551"/>
      <c r="NAE420" s="551"/>
      <c r="NAF420" s="551"/>
      <c r="NAG420" s="551"/>
      <c r="NAH420" s="551"/>
      <c r="NAI420" s="551"/>
      <c r="NAJ420" s="551"/>
      <c r="NAK420" s="551"/>
      <c r="NAL420" s="551"/>
      <c r="NAM420" s="551"/>
      <c r="NAN420" s="551"/>
      <c r="NAO420" s="551"/>
      <c r="NAP420" s="551"/>
      <c r="NAQ420" s="551"/>
      <c r="NAR420" s="551"/>
      <c r="NAS420" s="551"/>
      <c r="NAT420" s="551"/>
      <c r="NAU420" s="551"/>
      <c r="NAV420" s="551"/>
      <c r="NAW420" s="551"/>
      <c r="NAX420" s="551"/>
      <c r="NAY420" s="551"/>
      <c r="NAZ420" s="551"/>
      <c r="NBA420" s="551"/>
      <c r="NBB420" s="551"/>
      <c r="NBC420" s="551"/>
      <c r="NBD420" s="551"/>
      <c r="NBE420" s="551"/>
      <c r="NBF420" s="551"/>
      <c r="NBG420" s="551"/>
      <c r="NBH420" s="551"/>
      <c r="NBI420" s="551"/>
      <c r="NBJ420" s="551"/>
      <c r="NBK420" s="551"/>
      <c r="NBL420" s="551"/>
      <c r="NBM420" s="551"/>
      <c r="NBN420" s="551"/>
      <c r="NBO420" s="551"/>
      <c r="NBP420" s="551"/>
      <c r="NBQ420" s="551"/>
      <c r="NBR420" s="551"/>
      <c r="NBS420" s="551"/>
      <c r="NBT420" s="551"/>
      <c r="NBU420" s="551"/>
      <c r="NBV420" s="551"/>
      <c r="NBW420" s="551"/>
      <c r="NBX420" s="551"/>
      <c r="NBY420" s="551"/>
      <c r="NBZ420" s="551"/>
      <c r="NCA420" s="551"/>
      <c r="NCB420" s="551"/>
      <c r="NCC420" s="551"/>
      <c r="NCD420" s="551"/>
      <c r="NCE420" s="551"/>
      <c r="NCF420" s="551"/>
      <c r="NCG420" s="551"/>
      <c r="NCH420" s="551"/>
      <c r="NCI420" s="551"/>
      <c r="NCJ420" s="551"/>
      <c r="NCK420" s="551"/>
      <c r="NCL420" s="551"/>
      <c r="NCM420" s="551"/>
      <c r="NCN420" s="551"/>
      <c r="NCO420" s="551"/>
      <c r="NCP420" s="551"/>
      <c r="NCQ420" s="551"/>
      <c r="NCR420" s="551"/>
      <c r="NCS420" s="551"/>
      <c r="NCT420" s="551"/>
      <c r="NCU420" s="551"/>
      <c r="NCV420" s="551"/>
      <c r="NCW420" s="551"/>
      <c r="NCX420" s="551"/>
      <c r="NCY420" s="551"/>
      <c r="NCZ420" s="551"/>
      <c r="NDA420" s="551"/>
      <c r="NDB420" s="551"/>
      <c r="NDC420" s="551"/>
      <c r="NDD420" s="551"/>
      <c r="NDE420" s="551"/>
      <c r="NDF420" s="551"/>
      <c r="NDG420" s="551"/>
      <c r="NDH420" s="551"/>
      <c r="NDI420" s="551"/>
      <c r="NDJ420" s="551"/>
      <c r="NDK420" s="551"/>
      <c r="NDL420" s="551"/>
      <c r="NDM420" s="551"/>
      <c r="NDN420" s="551"/>
      <c r="NDO420" s="551"/>
      <c r="NDP420" s="551"/>
      <c r="NDQ420" s="551"/>
      <c r="NDR420" s="551"/>
      <c r="NDS420" s="551"/>
      <c r="NDT420" s="551"/>
      <c r="NDU420" s="551"/>
      <c r="NDV420" s="551"/>
      <c r="NDW420" s="551"/>
      <c r="NDX420" s="551"/>
      <c r="NDY420" s="551"/>
      <c r="NDZ420" s="551"/>
      <c r="NEA420" s="551"/>
      <c r="NEB420" s="551"/>
      <c r="NEC420" s="551"/>
      <c r="NED420" s="551"/>
      <c r="NEE420" s="551"/>
      <c r="NEF420" s="551"/>
      <c r="NEG420" s="551"/>
      <c r="NEH420" s="551"/>
      <c r="NEI420" s="551"/>
      <c r="NEJ420" s="551"/>
      <c r="NEK420" s="551"/>
      <c r="NEL420" s="551"/>
      <c r="NEM420" s="551"/>
      <c r="NEN420" s="551"/>
      <c r="NEO420" s="551"/>
      <c r="NEP420" s="551"/>
      <c r="NEQ420" s="551"/>
      <c r="NER420" s="551"/>
      <c r="NES420" s="551"/>
      <c r="NET420" s="551"/>
      <c r="NEU420" s="551"/>
      <c r="NEV420" s="551"/>
      <c r="NEW420" s="551"/>
      <c r="NEX420" s="551"/>
      <c r="NEY420" s="551"/>
      <c r="NEZ420" s="551"/>
      <c r="NFA420" s="551"/>
      <c r="NFB420" s="551"/>
      <c r="NFC420" s="551"/>
      <c r="NFD420" s="551"/>
      <c r="NFE420" s="551"/>
      <c r="NFF420" s="551"/>
      <c r="NFG420" s="551"/>
      <c r="NFH420" s="551"/>
      <c r="NFI420" s="551"/>
      <c r="NFJ420" s="551"/>
      <c r="NFK420" s="551"/>
      <c r="NFL420" s="551"/>
      <c r="NFM420" s="551"/>
      <c r="NFN420" s="551"/>
      <c r="NFO420" s="551"/>
      <c r="NFP420" s="551"/>
      <c r="NFQ420" s="551"/>
      <c r="NFR420" s="551"/>
      <c r="NFS420" s="551"/>
      <c r="NFT420" s="551"/>
      <c r="NFU420" s="551"/>
      <c r="NFV420" s="551"/>
      <c r="NFW420" s="551"/>
      <c r="NFX420" s="551"/>
      <c r="NFY420" s="551"/>
      <c r="NFZ420" s="551"/>
      <c r="NGA420" s="551"/>
      <c r="NGB420" s="551"/>
      <c r="NGC420" s="551"/>
      <c r="NGD420" s="551"/>
      <c r="NGE420" s="551"/>
      <c r="NGF420" s="551"/>
      <c r="NGG420" s="551"/>
      <c r="NGH420" s="551"/>
      <c r="NGI420" s="551"/>
      <c r="NGJ420" s="551"/>
      <c r="NGK420" s="551"/>
      <c r="NGL420" s="551"/>
      <c r="NGM420" s="551"/>
      <c r="NGN420" s="551"/>
      <c r="NGO420" s="551"/>
      <c r="NGP420" s="551"/>
      <c r="NGQ420" s="551"/>
      <c r="NGR420" s="551"/>
      <c r="NGS420" s="551"/>
      <c r="NGT420" s="551"/>
      <c r="NGU420" s="551"/>
      <c r="NGV420" s="551"/>
      <c r="NGW420" s="551"/>
      <c r="NGX420" s="551"/>
      <c r="NGY420" s="551"/>
      <c r="NGZ420" s="551"/>
      <c r="NHA420" s="551"/>
      <c r="NHB420" s="551"/>
      <c r="NHC420" s="551"/>
      <c r="NHD420" s="551"/>
      <c r="NHE420" s="551"/>
      <c r="NHF420" s="551"/>
      <c r="NHG420" s="551"/>
      <c r="NHH420" s="551"/>
      <c r="NHI420" s="551"/>
      <c r="NHJ420" s="551"/>
      <c r="NHK420" s="551"/>
      <c r="NHL420" s="551"/>
      <c r="NHM420" s="551"/>
      <c r="NHN420" s="551"/>
      <c r="NHO420" s="551"/>
      <c r="NHP420" s="551"/>
      <c r="NHQ420" s="551"/>
      <c r="NHR420" s="551"/>
      <c r="NHS420" s="551"/>
      <c r="NHT420" s="551"/>
      <c r="NHU420" s="551"/>
      <c r="NHV420" s="551"/>
      <c r="NHW420" s="551"/>
      <c r="NHX420" s="551"/>
      <c r="NHY420" s="551"/>
      <c r="NHZ420" s="551"/>
      <c r="NIA420" s="551"/>
      <c r="NIB420" s="551"/>
      <c r="NIC420" s="551"/>
      <c r="NID420" s="551"/>
      <c r="NIE420" s="551"/>
      <c r="NIF420" s="551"/>
      <c r="NIG420" s="551"/>
      <c r="NIH420" s="551"/>
      <c r="NII420" s="551"/>
      <c r="NIJ420" s="551"/>
      <c r="NIK420" s="551"/>
      <c r="NIL420" s="551"/>
      <c r="NIM420" s="551"/>
      <c r="NIN420" s="551"/>
      <c r="NIO420" s="551"/>
      <c r="NIP420" s="551"/>
      <c r="NIQ420" s="551"/>
      <c r="NIR420" s="551"/>
      <c r="NIS420" s="551"/>
      <c r="NIT420" s="551"/>
      <c r="NIU420" s="551"/>
      <c r="NIV420" s="551"/>
      <c r="NIW420" s="551"/>
      <c r="NIX420" s="551"/>
      <c r="NIY420" s="551"/>
      <c r="NIZ420" s="551"/>
      <c r="NJA420" s="551"/>
      <c r="NJB420" s="551"/>
      <c r="NJC420" s="551"/>
      <c r="NJD420" s="551"/>
      <c r="NJE420" s="551"/>
      <c r="NJF420" s="551"/>
      <c r="NJG420" s="551"/>
      <c r="NJH420" s="551"/>
      <c r="NJI420" s="551"/>
      <c r="NJJ420" s="551"/>
      <c r="NJK420" s="551"/>
      <c r="NJL420" s="551"/>
      <c r="NJM420" s="551"/>
      <c r="NJN420" s="551"/>
      <c r="NJO420" s="551"/>
      <c r="NJP420" s="551"/>
      <c r="NJQ420" s="551"/>
      <c r="NJR420" s="551"/>
      <c r="NJS420" s="551"/>
      <c r="NJT420" s="551"/>
      <c r="NJU420" s="551"/>
      <c r="NJV420" s="551"/>
      <c r="NJW420" s="551"/>
      <c r="NJX420" s="551"/>
      <c r="NJY420" s="551"/>
      <c r="NJZ420" s="551"/>
      <c r="NKA420" s="551"/>
      <c r="NKB420" s="551"/>
      <c r="NKC420" s="551"/>
      <c r="NKD420" s="551"/>
      <c r="NKE420" s="551"/>
      <c r="NKF420" s="551"/>
      <c r="NKG420" s="551"/>
      <c r="NKH420" s="551"/>
      <c r="NKI420" s="551"/>
      <c r="NKJ420" s="551"/>
      <c r="NKK420" s="551"/>
      <c r="NKL420" s="551"/>
      <c r="NKM420" s="551"/>
      <c r="NKN420" s="551"/>
      <c r="NKO420" s="551"/>
      <c r="NKP420" s="551"/>
      <c r="NKQ420" s="551"/>
      <c r="NKR420" s="551"/>
      <c r="NKS420" s="551"/>
      <c r="NKT420" s="551"/>
      <c r="NKU420" s="551"/>
      <c r="NKV420" s="551"/>
      <c r="NKW420" s="551"/>
      <c r="NKX420" s="551"/>
      <c r="NKY420" s="551"/>
      <c r="NKZ420" s="551"/>
      <c r="NLA420" s="551"/>
      <c r="NLB420" s="551"/>
      <c r="NLC420" s="551"/>
      <c r="NLD420" s="551"/>
      <c r="NLE420" s="551"/>
      <c r="NLF420" s="551"/>
      <c r="NLG420" s="551"/>
      <c r="NLH420" s="551"/>
      <c r="NLI420" s="551"/>
      <c r="NLJ420" s="551"/>
      <c r="NLK420" s="551"/>
      <c r="NLL420" s="551"/>
      <c r="NLM420" s="551"/>
      <c r="NLN420" s="551"/>
      <c r="NLO420" s="551"/>
      <c r="NLP420" s="551"/>
      <c r="NLQ420" s="551"/>
      <c r="NLR420" s="551"/>
      <c r="NLS420" s="551"/>
      <c r="NLT420" s="551"/>
      <c r="NLU420" s="551"/>
      <c r="NLV420" s="551"/>
      <c r="NLW420" s="551"/>
      <c r="NLX420" s="551"/>
      <c r="NLY420" s="551"/>
      <c r="NLZ420" s="551"/>
      <c r="NMA420" s="551"/>
      <c r="NMB420" s="551"/>
      <c r="NMC420" s="551"/>
      <c r="NMD420" s="551"/>
      <c r="NME420" s="551"/>
      <c r="NMF420" s="551"/>
      <c r="NMG420" s="551"/>
      <c r="NMH420" s="551"/>
      <c r="NMI420" s="551"/>
      <c r="NMJ420" s="551"/>
      <c r="NMK420" s="551"/>
      <c r="NML420" s="551"/>
      <c r="NMM420" s="551"/>
      <c r="NMN420" s="551"/>
      <c r="NMO420" s="551"/>
      <c r="NMP420" s="551"/>
      <c r="NMQ420" s="551"/>
      <c r="NMR420" s="551"/>
      <c r="NMS420" s="551"/>
      <c r="NMT420" s="551"/>
      <c r="NMU420" s="551"/>
      <c r="NMV420" s="551"/>
      <c r="NMW420" s="551"/>
      <c r="NMX420" s="551"/>
      <c r="NMY420" s="551"/>
      <c r="NMZ420" s="551"/>
      <c r="NNA420" s="551"/>
      <c r="NNB420" s="551"/>
      <c r="NNC420" s="551"/>
      <c r="NND420" s="551"/>
      <c r="NNE420" s="551"/>
      <c r="NNF420" s="551"/>
      <c r="NNG420" s="551"/>
      <c r="NNH420" s="551"/>
      <c r="NNI420" s="551"/>
      <c r="NNJ420" s="551"/>
      <c r="NNK420" s="551"/>
      <c r="NNL420" s="551"/>
      <c r="NNM420" s="551"/>
      <c r="NNN420" s="551"/>
      <c r="NNO420" s="551"/>
      <c r="NNP420" s="551"/>
      <c r="NNQ420" s="551"/>
      <c r="NNR420" s="551"/>
      <c r="NNS420" s="551"/>
      <c r="NNT420" s="551"/>
      <c r="NNU420" s="551"/>
      <c r="NNV420" s="551"/>
      <c r="NNW420" s="551"/>
      <c r="NNX420" s="551"/>
      <c r="NNY420" s="551"/>
      <c r="NNZ420" s="551"/>
      <c r="NOA420" s="551"/>
      <c r="NOB420" s="551"/>
      <c r="NOC420" s="551"/>
      <c r="NOD420" s="551"/>
      <c r="NOE420" s="551"/>
      <c r="NOF420" s="551"/>
      <c r="NOG420" s="551"/>
      <c r="NOH420" s="551"/>
      <c r="NOI420" s="551"/>
      <c r="NOJ420" s="551"/>
      <c r="NOK420" s="551"/>
      <c r="NOL420" s="551"/>
      <c r="NOM420" s="551"/>
      <c r="NON420" s="551"/>
      <c r="NOO420" s="551"/>
      <c r="NOP420" s="551"/>
      <c r="NOQ420" s="551"/>
      <c r="NOR420" s="551"/>
      <c r="NOS420" s="551"/>
      <c r="NOT420" s="551"/>
      <c r="NOU420" s="551"/>
      <c r="NOV420" s="551"/>
      <c r="NOW420" s="551"/>
      <c r="NOX420" s="551"/>
      <c r="NOY420" s="551"/>
      <c r="NOZ420" s="551"/>
      <c r="NPA420" s="551"/>
      <c r="NPB420" s="551"/>
      <c r="NPC420" s="551"/>
      <c r="NPD420" s="551"/>
      <c r="NPE420" s="551"/>
      <c r="NPF420" s="551"/>
      <c r="NPG420" s="551"/>
      <c r="NPH420" s="551"/>
      <c r="NPI420" s="551"/>
      <c r="NPJ420" s="551"/>
      <c r="NPK420" s="551"/>
      <c r="NPL420" s="551"/>
      <c r="NPM420" s="551"/>
      <c r="NPN420" s="551"/>
      <c r="NPO420" s="551"/>
      <c r="NPP420" s="551"/>
      <c r="NPQ420" s="551"/>
      <c r="NPR420" s="551"/>
      <c r="NPS420" s="551"/>
      <c r="NPT420" s="551"/>
      <c r="NPU420" s="551"/>
      <c r="NPV420" s="551"/>
      <c r="NPW420" s="551"/>
      <c r="NPX420" s="551"/>
      <c r="NPY420" s="551"/>
      <c r="NPZ420" s="551"/>
      <c r="NQA420" s="551"/>
      <c r="NQB420" s="551"/>
      <c r="NQC420" s="551"/>
      <c r="NQD420" s="551"/>
      <c r="NQE420" s="551"/>
      <c r="NQF420" s="551"/>
      <c r="NQG420" s="551"/>
      <c r="NQH420" s="551"/>
      <c r="NQI420" s="551"/>
      <c r="NQJ420" s="551"/>
      <c r="NQK420" s="551"/>
      <c r="NQL420" s="551"/>
      <c r="NQM420" s="551"/>
      <c r="NQN420" s="551"/>
      <c r="NQO420" s="551"/>
      <c r="NQP420" s="551"/>
      <c r="NQQ420" s="551"/>
      <c r="NQR420" s="551"/>
      <c r="NQS420" s="551"/>
      <c r="NQT420" s="551"/>
      <c r="NQU420" s="551"/>
      <c r="NQV420" s="551"/>
      <c r="NQW420" s="551"/>
      <c r="NQX420" s="551"/>
      <c r="NQY420" s="551"/>
      <c r="NQZ420" s="551"/>
      <c r="NRA420" s="551"/>
      <c r="NRB420" s="551"/>
      <c r="NRC420" s="551"/>
      <c r="NRD420" s="551"/>
      <c r="NRE420" s="551"/>
      <c r="NRF420" s="551"/>
      <c r="NRG420" s="551"/>
      <c r="NRH420" s="551"/>
      <c r="NRI420" s="551"/>
      <c r="NRJ420" s="551"/>
      <c r="NRK420" s="551"/>
      <c r="NRL420" s="551"/>
      <c r="NRM420" s="551"/>
      <c r="NRN420" s="551"/>
      <c r="NRO420" s="551"/>
      <c r="NRP420" s="551"/>
      <c r="NRQ420" s="551"/>
      <c r="NRR420" s="551"/>
      <c r="NRS420" s="551"/>
      <c r="NRT420" s="551"/>
      <c r="NRU420" s="551"/>
      <c r="NRV420" s="551"/>
      <c r="NRW420" s="551"/>
      <c r="NRX420" s="551"/>
      <c r="NRY420" s="551"/>
      <c r="NRZ420" s="551"/>
      <c r="NSA420" s="551"/>
      <c r="NSB420" s="551"/>
      <c r="NSC420" s="551"/>
      <c r="NSD420" s="551"/>
      <c r="NSE420" s="551"/>
      <c r="NSF420" s="551"/>
      <c r="NSG420" s="551"/>
      <c r="NSH420" s="551"/>
      <c r="NSI420" s="551"/>
      <c r="NSJ420" s="551"/>
      <c r="NSK420" s="551"/>
      <c r="NSL420" s="551"/>
      <c r="NSM420" s="551"/>
      <c r="NSN420" s="551"/>
      <c r="NSO420" s="551"/>
      <c r="NSP420" s="551"/>
      <c r="NSQ420" s="551"/>
      <c r="NSR420" s="551"/>
      <c r="NSS420" s="551"/>
      <c r="NST420" s="551"/>
      <c r="NSU420" s="551"/>
      <c r="NSV420" s="551"/>
      <c r="NSW420" s="551"/>
      <c r="NSX420" s="551"/>
      <c r="NSY420" s="551"/>
      <c r="NSZ420" s="551"/>
      <c r="NTA420" s="551"/>
      <c r="NTB420" s="551"/>
      <c r="NTC420" s="551"/>
      <c r="NTD420" s="551"/>
      <c r="NTE420" s="551"/>
      <c r="NTF420" s="551"/>
      <c r="NTG420" s="551"/>
      <c r="NTH420" s="551"/>
      <c r="NTI420" s="551"/>
      <c r="NTJ420" s="551"/>
      <c r="NTK420" s="551"/>
      <c r="NTL420" s="551"/>
      <c r="NTM420" s="551"/>
      <c r="NTN420" s="551"/>
      <c r="NTO420" s="551"/>
      <c r="NTP420" s="551"/>
      <c r="NTQ420" s="551"/>
      <c r="NTR420" s="551"/>
      <c r="NTS420" s="551"/>
      <c r="NTT420" s="551"/>
      <c r="NTU420" s="551"/>
      <c r="NTV420" s="551"/>
      <c r="NTW420" s="551"/>
      <c r="NTX420" s="551"/>
      <c r="NTY420" s="551"/>
      <c r="NTZ420" s="551"/>
      <c r="NUA420" s="551"/>
      <c r="NUB420" s="551"/>
      <c r="NUC420" s="551"/>
      <c r="NUD420" s="551"/>
      <c r="NUE420" s="551"/>
      <c r="NUF420" s="551"/>
      <c r="NUG420" s="551"/>
      <c r="NUH420" s="551"/>
      <c r="NUI420" s="551"/>
      <c r="NUJ420" s="551"/>
      <c r="NUK420" s="551"/>
      <c r="NUL420" s="551"/>
      <c r="NUM420" s="551"/>
      <c r="NUN420" s="551"/>
      <c r="NUO420" s="551"/>
      <c r="NUP420" s="551"/>
      <c r="NUQ420" s="551"/>
      <c r="NUR420" s="551"/>
      <c r="NUS420" s="551"/>
      <c r="NUT420" s="551"/>
      <c r="NUU420" s="551"/>
      <c r="NUV420" s="551"/>
      <c r="NUW420" s="551"/>
      <c r="NUX420" s="551"/>
      <c r="NUY420" s="551"/>
      <c r="NUZ420" s="551"/>
      <c r="NVA420" s="551"/>
      <c r="NVB420" s="551"/>
      <c r="NVC420" s="551"/>
      <c r="NVD420" s="551"/>
      <c r="NVE420" s="551"/>
      <c r="NVF420" s="551"/>
      <c r="NVG420" s="551"/>
      <c r="NVH420" s="551"/>
      <c r="NVI420" s="551"/>
      <c r="NVJ420" s="551"/>
      <c r="NVK420" s="551"/>
      <c r="NVL420" s="551"/>
      <c r="NVM420" s="551"/>
      <c r="NVN420" s="551"/>
      <c r="NVO420" s="551"/>
      <c r="NVP420" s="551"/>
      <c r="NVQ420" s="551"/>
      <c r="NVR420" s="551"/>
      <c r="NVS420" s="551"/>
      <c r="NVT420" s="551"/>
      <c r="NVU420" s="551"/>
      <c r="NVV420" s="551"/>
      <c r="NVW420" s="551"/>
      <c r="NVX420" s="551"/>
      <c r="NVY420" s="551"/>
      <c r="NVZ420" s="551"/>
      <c r="NWA420" s="551"/>
      <c r="NWB420" s="551"/>
      <c r="NWC420" s="551"/>
      <c r="NWD420" s="551"/>
      <c r="NWE420" s="551"/>
      <c r="NWF420" s="551"/>
      <c r="NWG420" s="551"/>
      <c r="NWH420" s="551"/>
      <c r="NWI420" s="551"/>
      <c r="NWJ420" s="551"/>
      <c r="NWK420" s="551"/>
      <c r="NWL420" s="551"/>
      <c r="NWM420" s="551"/>
      <c r="NWN420" s="551"/>
      <c r="NWO420" s="551"/>
      <c r="NWP420" s="551"/>
      <c r="NWQ420" s="551"/>
      <c r="NWR420" s="551"/>
      <c r="NWS420" s="551"/>
      <c r="NWT420" s="551"/>
      <c r="NWU420" s="551"/>
      <c r="NWV420" s="551"/>
      <c r="NWW420" s="551"/>
      <c r="NWX420" s="551"/>
      <c r="NWY420" s="551"/>
      <c r="NWZ420" s="551"/>
      <c r="NXA420" s="551"/>
      <c r="NXB420" s="551"/>
      <c r="NXC420" s="551"/>
      <c r="NXD420" s="551"/>
      <c r="NXE420" s="551"/>
      <c r="NXF420" s="551"/>
      <c r="NXG420" s="551"/>
      <c r="NXH420" s="551"/>
      <c r="NXI420" s="551"/>
      <c r="NXJ420" s="551"/>
      <c r="NXK420" s="551"/>
      <c r="NXL420" s="551"/>
      <c r="NXM420" s="551"/>
      <c r="NXN420" s="551"/>
      <c r="NXO420" s="551"/>
      <c r="NXP420" s="551"/>
      <c r="NXQ420" s="551"/>
      <c r="NXR420" s="551"/>
      <c r="NXS420" s="551"/>
      <c r="NXT420" s="551"/>
      <c r="NXU420" s="551"/>
      <c r="NXV420" s="551"/>
      <c r="NXW420" s="551"/>
      <c r="NXX420" s="551"/>
      <c r="NXY420" s="551"/>
      <c r="NXZ420" s="551"/>
      <c r="NYA420" s="551"/>
      <c r="NYB420" s="551"/>
      <c r="NYC420" s="551"/>
      <c r="NYD420" s="551"/>
      <c r="NYE420" s="551"/>
      <c r="NYF420" s="551"/>
      <c r="NYG420" s="551"/>
      <c r="NYH420" s="551"/>
      <c r="NYI420" s="551"/>
      <c r="NYJ420" s="551"/>
      <c r="NYK420" s="551"/>
      <c r="NYL420" s="551"/>
      <c r="NYM420" s="551"/>
      <c r="NYN420" s="551"/>
      <c r="NYO420" s="551"/>
      <c r="NYP420" s="551"/>
      <c r="NYQ420" s="551"/>
      <c r="NYR420" s="551"/>
      <c r="NYS420" s="551"/>
      <c r="NYT420" s="551"/>
      <c r="NYU420" s="551"/>
      <c r="NYV420" s="551"/>
      <c r="NYW420" s="551"/>
      <c r="NYX420" s="551"/>
      <c r="NYY420" s="551"/>
      <c r="NYZ420" s="551"/>
      <c r="NZA420" s="551"/>
      <c r="NZB420" s="551"/>
      <c r="NZC420" s="551"/>
      <c r="NZD420" s="551"/>
      <c r="NZE420" s="551"/>
      <c r="NZF420" s="551"/>
      <c r="NZG420" s="551"/>
      <c r="NZH420" s="551"/>
      <c r="NZI420" s="551"/>
      <c r="NZJ420" s="551"/>
      <c r="NZK420" s="551"/>
      <c r="NZL420" s="551"/>
      <c r="NZM420" s="551"/>
      <c r="NZN420" s="551"/>
      <c r="NZO420" s="551"/>
      <c r="NZP420" s="551"/>
      <c r="NZQ420" s="551"/>
      <c r="NZR420" s="551"/>
      <c r="NZS420" s="551"/>
      <c r="NZT420" s="551"/>
      <c r="NZU420" s="551"/>
      <c r="NZV420" s="551"/>
      <c r="NZW420" s="551"/>
      <c r="NZX420" s="551"/>
      <c r="NZY420" s="551"/>
      <c r="NZZ420" s="551"/>
      <c r="OAA420" s="551"/>
      <c r="OAB420" s="551"/>
      <c r="OAC420" s="551"/>
      <c r="OAD420" s="551"/>
      <c r="OAE420" s="551"/>
      <c r="OAF420" s="551"/>
      <c r="OAG420" s="551"/>
      <c r="OAH420" s="551"/>
      <c r="OAI420" s="551"/>
      <c r="OAJ420" s="551"/>
      <c r="OAK420" s="551"/>
      <c r="OAL420" s="551"/>
      <c r="OAM420" s="551"/>
      <c r="OAN420" s="551"/>
      <c r="OAO420" s="551"/>
      <c r="OAP420" s="551"/>
      <c r="OAQ420" s="551"/>
      <c r="OAR420" s="551"/>
      <c r="OAS420" s="551"/>
      <c r="OAT420" s="551"/>
      <c r="OAU420" s="551"/>
      <c r="OAV420" s="551"/>
      <c r="OAW420" s="551"/>
      <c r="OAX420" s="551"/>
      <c r="OAY420" s="551"/>
      <c r="OAZ420" s="551"/>
      <c r="OBA420" s="551"/>
      <c r="OBB420" s="551"/>
      <c r="OBC420" s="551"/>
      <c r="OBD420" s="551"/>
      <c r="OBE420" s="551"/>
      <c r="OBF420" s="551"/>
      <c r="OBG420" s="551"/>
      <c r="OBH420" s="551"/>
      <c r="OBI420" s="551"/>
      <c r="OBJ420" s="551"/>
      <c r="OBK420" s="551"/>
      <c r="OBL420" s="551"/>
      <c r="OBM420" s="551"/>
      <c r="OBN420" s="551"/>
      <c r="OBO420" s="551"/>
      <c r="OBP420" s="551"/>
      <c r="OBQ420" s="551"/>
      <c r="OBR420" s="551"/>
      <c r="OBS420" s="551"/>
      <c r="OBT420" s="551"/>
      <c r="OBU420" s="551"/>
      <c r="OBV420" s="551"/>
      <c r="OBW420" s="551"/>
      <c r="OBX420" s="551"/>
      <c r="OBY420" s="551"/>
      <c r="OBZ420" s="551"/>
      <c r="OCA420" s="551"/>
      <c r="OCB420" s="551"/>
      <c r="OCC420" s="551"/>
      <c r="OCD420" s="551"/>
      <c r="OCE420" s="551"/>
      <c r="OCF420" s="551"/>
      <c r="OCG420" s="551"/>
      <c r="OCH420" s="551"/>
      <c r="OCI420" s="551"/>
      <c r="OCJ420" s="551"/>
      <c r="OCK420" s="551"/>
      <c r="OCL420" s="551"/>
      <c r="OCM420" s="551"/>
      <c r="OCN420" s="551"/>
      <c r="OCO420" s="551"/>
      <c r="OCP420" s="551"/>
      <c r="OCQ420" s="551"/>
      <c r="OCR420" s="551"/>
      <c r="OCS420" s="551"/>
      <c r="OCT420" s="551"/>
      <c r="OCU420" s="551"/>
      <c r="OCV420" s="551"/>
      <c r="OCW420" s="551"/>
      <c r="OCX420" s="551"/>
      <c r="OCY420" s="551"/>
      <c r="OCZ420" s="551"/>
      <c r="ODA420" s="551"/>
      <c r="ODB420" s="551"/>
      <c r="ODC420" s="551"/>
      <c r="ODD420" s="551"/>
      <c r="ODE420" s="551"/>
      <c r="ODF420" s="551"/>
      <c r="ODG420" s="551"/>
      <c r="ODH420" s="551"/>
      <c r="ODI420" s="551"/>
      <c r="ODJ420" s="551"/>
      <c r="ODK420" s="551"/>
      <c r="ODL420" s="551"/>
      <c r="ODM420" s="551"/>
      <c r="ODN420" s="551"/>
      <c r="ODO420" s="551"/>
      <c r="ODP420" s="551"/>
      <c r="ODQ420" s="551"/>
      <c r="ODR420" s="551"/>
      <c r="ODS420" s="551"/>
      <c r="ODT420" s="551"/>
      <c r="ODU420" s="551"/>
      <c r="ODV420" s="551"/>
      <c r="ODW420" s="551"/>
      <c r="ODX420" s="551"/>
      <c r="ODY420" s="551"/>
      <c r="ODZ420" s="551"/>
      <c r="OEA420" s="551"/>
      <c r="OEB420" s="551"/>
      <c r="OEC420" s="551"/>
      <c r="OED420" s="551"/>
      <c r="OEE420" s="551"/>
      <c r="OEF420" s="551"/>
      <c r="OEG420" s="551"/>
      <c r="OEH420" s="551"/>
      <c r="OEI420" s="551"/>
      <c r="OEJ420" s="551"/>
      <c r="OEK420" s="551"/>
      <c r="OEL420" s="551"/>
      <c r="OEM420" s="551"/>
      <c r="OEN420" s="551"/>
      <c r="OEO420" s="551"/>
      <c r="OEP420" s="551"/>
      <c r="OEQ420" s="551"/>
      <c r="OER420" s="551"/>
      <c r="OES420" s="551"/>
      <c r="OET420" s="551"/>
      <c r="OEU420" s="551"/>
      <c r="OEV420" s="551"/>
      <c r="OEW420" s="551"/>
      <c r="OEX420" s="551"/>
      <c r="OEY420" s="551"/>
      <c r="OEZ420" s="551"/>
      <c r="OFA420" s="551"/>
      <c r="OFB420" s="551"/>
      <c r="OFC420" s="551"/>
      <c r="OFD420" s="551"/>
      <c r="OFE420" s="551"/>
      <c r="OFF420" s="551"/>
      <c r="OFG420" s="551"/>
      <c r="OFH420" s="551"/>
      <c r="OFI420" s="551"/>
      <c r="OFJ420" s="551"/>
      <c r="OFK420" s="551"/>
      <c r="OFL420" s="551"/>
      <c r="OFM420" s="551"/>
      <c r="OFN420" s="551"/>
      <c r="OFO420" s="551"/>
      <c r="OFP420" s="551"/>
      <c r="OFQ420" s="551"/>
      <c r="OFR420" s="551"/>
      <c r="OFS420" s="551"/>
      <c r="OFT420" s="551"/>
      <c r="OFU420" s="551"/>
      <c r="OFV420" s="551"/>
      <c r="OFW420" s="551"/>
      <c r="OFX420" s="551"/>
      <c r="OFY420" s="551"/>
      <c r="OFZ420" s="551"/>
      <c r="OGA420" s="551"/>
      <c r="OGB420" s="551"/>
      <c r="OGC420" s="551"/>
      <c r="OGD420" s="551"/>
      <c r="OGE420" s="551"/>
      <c r="OGF420" s="551"/>
      <c r="OGG420" s="551"/>
      <c r="OGH420" s="551"/>
      <c r="OGI420" s="551"/>
      <c r="OGJ420" s="551"/>
      <c r="OGK420" s="551"/>
      <c r="OGL420" s="551"/>
      <c r="OGM420" s="551"/>
      <c r="OGN420" s="551"/>
      <c r="OGO420" s="551"/>
      <c r="OGP420" s="551"/>
      <c r="OGQ420" s="551"/>
      <c r="OGR420" s="551"/>
      <c r="OGS420" s="551"/>
      <c r="OGT420" s="551"/>
      <c r="OGU420" s="551"/>
      <c r="OGV420" s="551"/>
      <c r="OGW420" s="551"/>
      <c r="OGX420" s="551"/>
      <c r="OGY420" s="551"/>
      <c r="OGZ420" s="551"/>
      <c r="OHA420" s="551"/>
      <c r="OHB420" s="551"/>
      <c r="OHC420" s="551"/>
      <c r="OHD420" s="551"/>
      <c r="OHE420" s="551"/>
      <c r="OHF420" s="551"/>
      <c r="OHG420" s="551"/>
      <c r="OHH420" s="551"/>
      <c r="OHI420" s="551"/>
      <c r="OHJ420" s="551"/>
      <c r="OHK420" s="551"/>
      <c r="OHL420" s="551"/>
      <c r="OHM420" s="551"/>
      <c r="OHN420" s="551"/>
      <c r="OHO420" s="551"/>
      <c r="OHP420" s="551"/>
      <c r="OHQ420" s="551"/>
      <c r="OHR420" s="551"/>
      <c r="OHS420" s="551"/>
      <c r="OHT420" s="551"/>
      <c r="OHU420" s="551"/>
      <c r="OHV420" s="551"/>
      <c r="OHW420" s="551"/>
      <c r="OHX420" s="551"/>
      <c r="OHY420" s="551"/>
      <c r="OHZ420" s="551"/>
      <c r="OIA420" s="551"/>
      <c r="OIB420" s="551"/>
      <c r="OIC420" s="551"/>
      <c r="OID420" s="551"/>
      <c r="OIE420" s="551"/>
      <c r="OIF420" s="551"/>
      <c r="OIG420" s="551"/>
      <c r="OIH420" s="551"/>
      <c r="OII420" s="551"/>
      <c r="OIJ420" s="551"/>
      <c r="OIK420" s="551"/>
      <c r="OIL420" s="551"/>
      <c r="OIM420" s="551"/>
      <c r="OIN420" s="551"/>
      <c r="OIO420" s="551"/>
      <c r="OIP420" s="551"/>
      <c r="OIQ420" s="551"/>
      <c r="OIR420" s="551"/>
      <c r="OIS420" s="551"/>
      <c r="OIT420" s="551"/>
      <c r="OIU420" s="551"/>
      <c r="OIV420" s="551"/>
      <c r="OIW420" s="551"/>
      <c r="OIX420" s="551"/>
      <c r="OIY420" s="551"/>
      <c r="OIZ420" s="551"/>
      <c r="OJA420" s="551"/>
      <c r="OJB420" s="551"/>
      <c r="OJC420" s="551"/>
      <c r="OJD420" s="551"/>
      <c r="OJE420" s="551"/>
      <c r="OJF420" s="551"/>
      <c r="OJG420" s="551"/>
      <c r="OJH420" s="551"/>
      <c r="OJI420" s="551"/>
      <c r="OJJ420" s="551"/>
      <c r="OJK420" s="551"/>
      <c r="OJL420" s="551"/>
      <c r="OJM420" s="551"/>
      <c r="OJN420" s="551"/>
      <c r="OJO420" s="551"/>
      <c r="OJP420" s="551"/>
      <c r="OJQ420" s="551"/>
      <c r="OJR420" s="551"/>
      <c r="OJS420" s="551"/>
      <c r="OJT420" s="551"/>
      <c r="OJU420" s="551"/>
      <c r="OJV420" s="551"/>
      <c r="OJW420" s="551"/>
      <c r="OJX420" s="551"/>
      <c r="OJY420" s="551"/>
      <c r="OJZ420" s="551"/>
      <c r="OKA420" s="551"/>
      <c r="OKB420" s="551"/>
      <c r="OKC420" s="551"/>
      <c r="OKD420" s="551"/>
      <c r="OKE420" s="551"/>
      <c r="OKF420" s="551"/>
      <c r="OKG420" s="551"/>
      <c r="OKH420" s="551"/>
      <c r="OKI420" s="551"/>
      <c r="OKJ420" s="551"/>
      <c r="OKK420" s="551"/>
      <c r="OKL420" s="551"/>
      <c r="OKM420" s="551"/>
      <c r="OKN420" s="551"/>
      <c r="OKO420" s="551"/>
      <c r="OKP420" s="551"/>
      <c r="OKQ420" s="551"/>
      <c r="OKR420" s="551"/>
      <c r="OKS420" s="551"/>
      <c r="OKT420" s="551"/>
      <c r="OKU420" s="551"/>
      <c r="OKV420" s="551"/>
      <c r="OKW420" s="551"/>
      <c r="OKX420" s="551"/>
      <c r="OKY420" s="551"/>
      <c r="OKZ420" s="551"/>
      <c r="OLA420" s="551"/>
      <c r="OLB420" s="551"/>
      <c r="OLC420" s="551"/>
      <c r="OLD420" s="551"/>
      <c r="OLE420" s="551"/>
      <c r="OLF420" s="551"/>
      <c r="OLG420" s="551"/>
      <c r="OLH420" s="551"/>
      <c r="OLI420" s="551"/>
      <c r="OLJ420" s="551"/>
      <c r="OLK420" s="551"/>
      <c r="OLL420" s="551"/>
      <c r="OLM420" s="551"/>
      <c r="OLN420" s="551"/>
      <c r="OLO420" s="551"/>
      <c r="OLP420" s="551"/>
      <c r="OLQ420" s="551"/>
      <c r="OLR420" s="551"/>
      <c r="OLS420" s="551"/>
      <c r="OLT420" s="551"/>
      <c r="OLU420" s="551"/>
      <c r="OLV420" s="551"/>
      <c r="OLW420" s="551"/>
      <c r="OLX420" s="551"/>
      <c r="OLY420" s="551"/>
      <c r="OLZ420" s="551"/>
      <c r="OMA420" s="551"/>
      <c r="OMB420" s="551"/>
      <c r="OMC420" s="551"/>
      <c r="OMD420" s="551"/>
      <c r="OME420" s="551"/>
      <c r="OMF420" s="551"/>
      <c r="OMG420" s="551"/>
      <c r="OMH420" s="551"/>
      <c r="OMI420" s="551"/>
      <c r="OMJ420" s="551"/>
      <c r="OMK420" s="551"/>
      <c r="OML420" s="551"/>
      <c r="OMM420" s="551"/>
      <c r="OMN420" s="551"/>
      <c r="OMO420" s="551"/>
      <c r="OMP420" s="551"/>
      <c r="OMQ420" s="551"/>
      <c r="OMR420" s="551"/>
      <c r="OMS420" s="551"/>
      <c r="OMT420" s="551"/>
      <c r="OMU420" s="551"/>
      <c r="OMV420" s="551"/>
      <c r="OMW420" s="551"/>
      <c r="OMX420" s="551"/>
      <c r="OMY420" s="551"/>
      <c r="OMZ420" s="551"/>
      <c r="ONA420" s="551"/>
      <c r="ONB420" s="551"/>
      <c r="ONC420" s="551"/>
      <c r="OND420" s="551"/>
      <c r="ONE420" s="551"/>
      <c r="ONF420" s="551"/>
      <c r="ONG420" s="551"/>
      <c r="ONH420" s="551"/>
      <c r="ONI420" s="551"/>
      <c r="ONJ420" s="551"/>
      <c r="ONK420" s="551"/>
      <c r="ONL420" s="551"/>
      <c r="ONM420" s="551"/>
      <c r="ONN420" s="551"/>
      <c r="ONO420" s="551"/>
      <c r="ONP420" s="551"/>
      <c r="ONQ420" s="551"/>
      <c r="ONR420" s="551"/>
      <c r="ONS420" s="551"/>
      <c r="ONT420" s="551"/>
      <c r="ONU420" s="551"/>
      <c r="ONV420" s="551"/>
      <c r="ONW420" s="551"/>
      <c r="ONX420" s="551"/>
      <c r="ONY420" s="551"/>
      <c r="ONZ420" s="551"/>
      <c r="OOA420" s="551"/>
      <c r="OOB420" s="551"/>
      <c r="OOC420" s="551"/>
      <c r="OOD420" s="551"/>
      <c r="OOE420" s="551"/>
      <c r="OOF420" s="551"/>
      <c r="OOG420" s="551"/>
      <c r="OOH420" s="551"/>
      <c r="OOI420" s="551"/>
      <c r="OOJ420" s="551"/>
      <c r="OOK420" s="551"/>
      <c r="OOL420" s="551"/>
      <c r="OOM420" s="551"/>
      <c r="OON420" s="551"/>
      <c r="OOO420" s="551"/>
      <c r="OOP420" s="551"/>
      <c r="OOQ420" s="551"/>
      <c r="OOR420" s="551"/>
      <c r="OOS420" s="551"/>
      <c r="OOT420" s="551"/>
      <c r="OOU420" s="551"/>
      <c r="OOV420" s="551"/>
      <c r="OOW420" s="551"/>
      <c r="OOX420" s="551"/>
      <c r="OOY420" s="551"/>
      <c r="OOZ420" s="551"/>
      <c r="OPA420" s="551"/>
      <c r="OPB420" s="551"/>
      <c r="OPC420" s="551"/>
      <c r="OPD420" s="551"/>
      <c r="OPE420" s="551"/>
      <c r="OPF420" s="551"/>
      <c r="OPG420" s="551"/>
      <c r="OPH420" s="551"/>
      <c r="OPI420" s="551"/>
      <c r="OPJ420" s="551"/>
      <c r="OPK420" s="551"/>
      <c r="OPL420" s="551"/>
      <c r="OPM420" s="551"/>
      <c r="OPN420" s="551"/>
      <c r="OPO420" s="551"/>
      <c r="OPP420" s="551"/>
      <c r="OPQ420" s="551"/>
      <c r="OPR420" s="551"/>
      <c r="OPS420" s="551"/>
      <c r="OPT420" s="551"/>
      <c r="OPU420" s="551"/>
      <c r="OPV420" s="551"/>
      <c r="OPW420" s="551"/>
      <c r="OPX420" s="551"/>
      <c r="OPY420" s="551"/>
      <c r="OPZ420" s="551"/>
      <c r="OQA420" s="551"/>
      <c r="OQB420" s="551"/>
      <c r="OQC420" s="551"/>
      <c r="OQD420" s="551"/>
      <c r="OQE420" s="551"/>
      <c r="OQF420" s="551"/>
      <c r="OQG420" s="551"/>
      <c r="OQH420" s="551"/>
      <c r="OQI420" s="551"/>
      <c r="OQJ420" s="551"/>
      <c r="OQK420" s="551"/>
      <c r="OQL420" s="551"/>
      <c r="OQM420" s="551"/>
      <c r="OQN420" s="551"/>
      <c r="OQO420" s="551"/>
      <c r="OQP420" s="551"/>
      <c r="OQQ420" s="551"/>
      <c r="OQR420" s="551"/>
      <c r="OQS420" s="551"/>
      <c r="OQT420" s="551"/>
      <c r="OQU420" s="551"/>
      <c r="OQV420" s="551"/>
      <c r="OQW420" s="551"/>
      <c r="OQX420" s="551"/>
      <c r="OQY420" s="551"/>
      <c r="OQZ420" s="551"/>
      <c r="ORA420" s="551"/>
      <c r="ORB420" s="551"/>
      <c r="ORC420" s="551"/>
      <c r="ORD420" s="551"/>
      <c r="ORE420" s="551"/>
      <c r="ORF420" s="551"/>
      <c r="ORG420" s="551"/>
      <c r="ORH420" s="551"/>
      <c r="ORI420" s="551"/>
      <c r="ORJ420" s="551"/>
      <c r="ORK420" s="551"/>
      <c r="ORL420" s="551"/>
      <c r="ORM420" s="551"/>
      <c r="ORN420" s="551"/>
      <c r="ORO420" s="551"/>
      <c r="ORP420" s="551"/>
      <c r="ORQ420" s="551"/>
      <c r="ORR420" s="551"/>
      <c r="ORS420" s="551"/>
      <c r="ORT420" s="551"/>
      <c r="ORU420" s="551"/>
      <c r="ORV420" s="551"/>
      <c r="ORW420" s="551"/>
      <c r="ORX420" s="551"/>
      <c r="ORY420" s="551"/>
      <c r="ORZ420" s="551"/>
      <c r="OSA420" s="551"/>
      <c r="OSB420" s="551"/>
      <c r="OSC420" s="551"/>
      <c r="OSD420" s="551"/>
      <c r="OSE420" s="551"/>
      <c r="OSF420" s="551"/>
      <c r="OSG420" s="551"/>
      <c r="OSH420" s="551"/>
      <c r="OSI420" s="551"/>
      <c r="OSJ420" s="551"/>
      <c r="OSK420" s="551"/>
      <c r="OSL420" s="551"/>
      <c r="OSM420" s="551"/>
      <c r="OSN420" s="551"/>
      <c r="OSO420" s="551"/>
      <c r="OSP420" s="551"/>
      <c r="OSQ420" s="551"/>
      <c r="OSR420" s="551"/>
      <c r="OSS420" s="551"/>
      <c r="OST420" s="551"/>
      <c r="OSU420" s="551"/>
      <c r="OSV420" s="551"/>
      <c r="OSW420" s="551"/>
      <c r="OSX420" s="551"/>
      <c r="OSY420" s="551"/>
      <c r="OSZ420" s="551"/>
      <c r="OTA420" s="551"/>
      <c r="OTB420" s="551"/>
      <c r="OTC420" s="551"/>
      <c r="OTD420" s="551"/>
      <c r="OTE420" s="551"/>
      <c r="OTF420" s="551"/>
      <c r="OTG420" s="551"/>
      <c r="OTH420" s="551"/>
      <c r="OTI420" s="551"/>
      <c r="OTJ420" s="551"/>
      <c r="OTK420" s="551"/>
      <c r="OTL420" s="551"/>
      <c r="OTM420" s="551"/>
      <c r="OTN420" s="551"/>
      <c r="OTO420" s="551"/>
      <c r="OTP420" s="551"/>
      <c r="OTQ420" s="551"/>
      <c r="OTR420" s="551"/>
      <c r="OTS420" s="551"/>
      <c r="OTT420" s="551"/>
      <c r="OTU420" s="551"/>
      <c r="OTV420" s="551"/>
      <c r="OTW420" s="551"/>
      <c r="OTX420" s="551"/>
      <c r="OTY420" s="551"/>
      <c r="OTZ420" s="551"/>
      <c r="OUA420" s="551"/>
      <c r="OUB420" s="551"/>
      <c r="OUC420" s="551"/>
      <c r="OUD420" s="551"/>
      <c r="OUE420" s="551"/>
      <c r="OUF420" s="551"/>
      <c r="OUG420" s="551"/>
      <c r="OUH420" s="551"/>
      <c r="OUI420" s="551"/>
      <c r="OUJ420" s="551"/>
      <c r="OUK420" s="551"/>
      <c r="OUL420" s="551"/>
      <c r="OUM420" s="551"/>
      <c r="OUN420" s="551"/>
      <c r="OUO420" s="551"/>
      <c r="OUP420" s="551"/>
      <c r="OUQ420" s="551"/>
      <c r="OUR420" s="551"/>
      <c r="OUS420" s="551"/>
      <c r="OUT420" s="551"/>
      <c r="OUU420" s="551"/>
      <c r="OUV420" s="551"/>
      <c r="OUW420" s="551"/>
      <c r="OUX420" s="551"/>
      <c r="OUY420" s="551"/>
      <c r="OUZ420" s="551"/>
      <c r="OVA420" s="551"/>
      <c r="OVB420" s="551"/>
      <c r="OVC420" s="551"/>
      <c r="OVD420" s="551"/>
      <c r="OVE420" s="551"/>
      <c r="OVF420" s="551"/>
      <c r="OVG420" s="551"/>
      <c r="OVH420" s="551"/>
      <c r="OVI420" s="551"/>
      <c r="OVJ420" s="551"/>
      <c r="OVK420" s="551"/>
      <c r="OVL420" s="551"/>
      <c r="OVM420" s="551"/>
      <c r="OVN420" s="551"/>
      <c r="OVO420" s="551"/>
      <c r="OVP420" s="551"/>
      <c r="OVQ420" s="551"/>
      <c r="OVR420" s="551"/>
      <c r="OVS420" s="551"/>
      <c r="OVT420" s="551"/>
      <c r="OVU420" s="551"/>
      <c r="OVV420" s="551"/>
      <c r="OVW420" s="551"/>
      <c r="OVX420" s="551"/>
      <c r="OVY420" s="551"/>
      <c r="OVZ420" s="551"/>
      <c r="OWA420" s="551"/>
      <c r="OWB420" s="551"/>
      <c r="OWC420" s="551"/>
      <c r="OWD420" s="551"/>
      <c r="OWE420" s="551"/>
      <c r="OWF420" s="551"/>
      <c r="OWG420" s="551"/>
      <c r="OWH420" s="551"/>
      <c r="OWI420" s="551"/>
      <c r="OWJ420" s="551"/>
      <c r="OWK420" s="551"/>
      <c r="OWL420" s="551"/>
      <c r="OWM420" s="551"/>
      <c r="OWN420" s="551"/>
      <c r="OWO420" s="551"/>
      <c r="OWP420" s="551"/>
      <c r="OWQ420" s="551"/>
      <c r="OWR420" s="551"/>
      <c r="OWS420" s="551"/>
      <c r="OWT420" s="551"/>
      <c r="OWU420" s="551"/>
      <c r="OWV420" s="551"/>
      <c r="OWW420" s="551"/>
      <c r="OWX420" s="551"/>
      <c r="OWY420" s="551"/>
      <c r="OWZ420" s="551"/>
      <c r="OXA420" s="551"/>
      <c r="OXB420" s="551"/>
      <c r="OXC420" s="551"/>
      <c r="OXD420" s="551"/>
      <c r="OXE420" s="551"/>
      <c r="OXF420" s="551"/>
      <c r="OXG420" s="551"/>
      <c r="OXH420" s="551"/>
      <c r="OXI420" s="551"/>
      <c r="OXJ420" s="551"/>
      <c r="OXK420" s="551"/>
      <c r="OXL420" s="551"/>
      <c r="OXM420" s="551"/>
      <c r="OXN420" s="551"/>
      <c r="OXO420" s="551"/>
      <c r="OXP420" s="551"/>
      <c r="OXQ420" s="551"/>
      <c r="OXR420" s="551"/>
      <c r="OXS420" s="551"/>
      <c r="OXT420" s="551"/>
      <c r="OXU420" s="551"/>
      <c r="OXV420" s="551"/>
      <c r="OXW420" s="551"/>
      <c r="OXX420" s="551"/>
      <c r="OXY420" s="551"/>
      <c r="OXZ420" s="551"/>
      <c r="OYA420" s="551"/>
      <c r="OYB420" s="551"/>
      <c r="OYC420" s="551"/>
      <c r="OYD420" s="551"/>
      <c r="OYE420" s="551"/>
      <c r="OYF420" s="551"/>
      <c r="OYG420" s="551"/>
      <c r="OYH420" s="551"/>
      <c r="OYI420" s="551"/>
      <c r="OYJ420" s="551"/>
      <c r="OYK420" s="551"/>
      <c r="OYL420" s="551"/>
      <c r="OYM420" s="551"/>
      <c r="OYN420" s="551"/>
      <c r="OYO420" s="551"/>
      <c r="OYP420" s="551"/>
      <c r="OYQ420" s="551"/>
      <c r="OYR420" s="551"/>
      <c r="OYS420" s="551"/>
      <c r="OYT420" s="551"/>
      <c r="OYU420" s="551"/>
      <c r="OYV420" s="551"/>
      <c r="OYW420" s="551"/>
      <c r="OYX420" s="551"/>
      <c r="OYY420" s="551"/>
      <c r="OYZ420" s="551"/>
      <c r="OZA420" s="551"/>
      <c r="OZB420" s="551"/>
      <c r="OZC420" s="551"/>
      <c r="OZD420" s="551"/>
      <c r="OZE420" s="551"/>
      <c r="OZF420" s="551"/>
      <c r="OZG420" s="551"/>
      <c r="OZH420" s="551"/>
      <c r="OZI420" s="551"/>
      <c r="OZJ420" s="551"/>
      <c r="OZK420" s="551"/>
      <c r="OZL420" s="551"/>
      <c r="OZM420" s="551"/>
      <c r="OZN420" s="551"/>
      <c r="OZO420" s="551"/>
      <c r="OZP420" s="551"/>
      <c r="OZQ420" s="551"/>
      <c r="OZR420" s="551"/>
      <c r="OZS420" s="551"/>
      <c r="OZT420" s="551"/>
      <c r="OZU420" s="551"/>
      <c r="OZV420" s="551"/>
      <c r="OZW420" s="551"/>
      <c r="OZX420" s="551"/>
      <c r="OZY420" s="551"/>
      <c r="OZZ420" s="551"/>
      <c r="PAA420" s="551"/>
      <c r="PAB420" s="551"/>
      <c r="PAC420" s="551"/>
      <c r="PAD420" s="551"/>
      <c r="PAE420" s="551"/>
      <c r="PAF420" s="551"/>
      <c r="PAG420" s="551"/>
      <c r="PAH420" s="551"/>
      <c r="PAI420" s="551"/>
      <c r="PAJ420" s="551"/>
      <c r="PAK420" s="551"/>
      <c r="PAL420" s="551"/>
      <c r="PAM420" s="551"/>
      <c r="PAN420" s="551"/>
      <c r="PAO420" s="551"/>
      <c r="PAP420" s="551"/>
      <c r="PAQ420" s="551"/>
      <c r="PAR420" s="551"/>
      <c r="PAS420" s="551"/>
      <c r="PAT420" s="551"/>
      <c r="PAU420" s="551"/>
      <c r="PAV420" s="551"/>
      <c r="PAW420" s="551"/>
      <c r="PAX420" s="551"/>
      <c r="PAY420" s="551"/>
      <c r="PAZ420" s="551"/>
      <c r="PBA420" s="551"/>
      <c r="PBB420" s="551"/>
      <c r="PBC420" s="551"/>
      <c r="PBD420" s="551"/>
      <c r="PBE420" s="551"/>
      <c r="PBF420" s="551"/>
      <c r="PBG420" s="551"/>
      <c r="PBH420" s="551"/>
      <c r="PBI420" s="551"/>
      <c r="PBJ420" s="551"/>
      <c r="PBK420" s="551"/>
      <c r="PBL420" s="551"/>
      <c r="PBM420" s="551"/>
      <c r="PBN420" s="551"/>
      <c r="PBO420" s="551"/>
      <c r="PBP420" s="551"/>
      <c r="PBQ420" s="551"/>
      <c r="PBR420" s="551"/>
      <c r="PBS420" s="551"/>
      <c r="PBT420" s="551"/>
      <c r="PBU420" s="551"/>
      <c r="PBV420" s="551"/>
      <c r="PBW420" s="551"/>
      <c r="PBX420" s="551"/>
      <c r="PBY420" s="551"/>
      <c r="PBZ420" s="551"/>
      <c r="PCA420" s="551"/>
      <c r="PCB420" s="551"/>
      <c r="PCC420" s="551"/>
      <c r="PCD420" s="551"/>
      <c r="PCE420" s="551"/>
      <c r="PCF420" s="551"/>
      <c r="PCG420" s="551"/>
      <c r="PCH420" s="551"/>
      <c r="PCI420" s="551"/>
      <c r="PCJ420" s="551"/>
      <c r="PCK420" s="551"/>
      <c r="PCL420" s="551"/>
      <c r="PCM420" s="551"/>
      <c r="PCN420" s="551"/>
      <c r="PCO420" s="551"/>
      <c r="PCP420" s="551"/>
      <c r="PCQ420" s="551"/>
      <c r="PCR420" s="551"/>
      <c r="PCS420" s="551"/>
      <c r="PCT420" s="551"/>
      <c r="PCU420" s="551"/>
      <c r="PCV420" s="551"/>
      <c r="PCW420" s="551"/>
      <c r="PCX420" s="551"/>
      <c r="PCY420" s="551"/>
      <c r="PCZ420" s="551"/>
      <c r="PDA420" s="551"/>
      <c r="PDB420" s="551"/>
      <c r="PDC420" s="551"/>
      <c r="PDD420" s="551"/>
      <c r="PDE420" s="551"/>
      <c r="PDF420" s="551"/>
      <c r="PDG420" s="551"/>
      <c r="PDH420" s="551"/>
      <c r="PDI420" s="551"/>
      <c r="PDJ420" s="551"/>
      <c r="PDK420" s="551"/>
      <c r="PDL420" s="551"/>
      <c r="PDM420" s="551"/>
      <c r="PDN420" s="551"/>
      <c r="PDO420" s="551"/>
      <c r="PDP420" s="551"/>
      <c r="PDQ420" s="551"/>
      <c r="PDR420" s="551"/>
      <c r="PDS420" s="551"/>
      <c r="PDT420" s="551"/>
      <c r="PDU420" s="551"/>
      <c r="PDV420" s="551"/>
      <c r="PDW420" s="551"/>
      <c r="PDX420" s="551"/>
      <c r="PDY420" s="551"/>
      <c r="PDZ420" s="551"/>
      <c r="PEA420" s="551"/>
      <c r="PEB420" s="551"/>
      <c r="PEC420" s="551"/>
      <c r="PED420" s="551"/>
      <c r="PEE420" s="551"/>
      <c r="PEF420" s="551"/>
      <c r="PEG420" s="551"/>
      <c r="PEH420" s="551"/>
      <c r="PEI420" s="551"/>
      <c r="PEJ420" s="551"/>
      <c r="PEK420" s="551"/>
      <c r="PEL420" s="551"/>
      <c r="PEM420" s="551"/>
      <c r="PEN420" s="551"/>
      <c r="PEO420" s="551"/>
      <c r="PEP420" s="551"/>
      <c r="PEQ420" s="551"/>
      <c r="PER420" s="551"/>
      <c r="PES420" s="551"/>
      <c r="PET420" s="551"/>
      <c r="PEU420" s="551"/>
      <c r="PEV420" s="551"/>
      <c r="PEW420" s="551"/>
      <c r="PEX420" s="551"/>
      <c r="PEY420" s="551"/>
      <c r="PEZ420" s="551"/>
      <c r="PFA420" s="551"/>
      <c r="PFB420" s="551"/>
      <c r="PFC420" s="551"/>
      <c r="PFD420" s="551"/>
      <c r="PFE420" s="551"/>
      <c r="PFF420" s="551"/>
      <c r="PFG420" s="551"/>
      <c r="PFH420" s="551"/>
      <c r="PFI420" s="551"/>
      <c r="PFJ420" s="551"/>
      <c r="PFK420" s="551"/>
      <c r="PFL420" s="551"/>
      <c r="PFM420" s="551"/>
      <c r="PFN420" s="551"/>
      <c r="PFO420" s="551"/>
      <c r="PFP420" s="551"/>
      <c r="PFQ420" s="551"/>
      <c r="PFR420" s="551"/>
      <c r="PFS420" s="551"/>
      <c r="PFT420" s="551"/>
      <c r="PFU420" s="551"/>
      <c r="PFV420" s="551"/>
      <c r="PFW420" s="551"/>
      <c r="PFX420" s="551"/>
      <c r="PFY420" s="551"/>
      <c r="PFZ420" s="551"/>
      <c r="PGA420" s="551"/>
      <c r="PGB420" s="551"/>
      <c r="PGC420" s="551"/>
      <c r="PGD420" s="551"/>
      <c r="PGE420" s="551"/>
      <c r="PGF420" s="551"/>
      <c r="PGG420" s="551"/>
      <c r="PGH420" s="551"/>
      <c r="PGI420" s="551"/>
      <c r="PGJ420" s="551"/>
      <c r="PGK420" s="551"/>
      <c r="PGL420" s="551"/>
      <c r="PGM420" s="551"/>
      <c r="PGN420" s="551"/>
      <c r="PGO420" s="551"/>
      <c r="PGP420" s="551"/>
      <c r="PGQ420" s="551"/>
      <c r="PGR420" s="551"/>
      <c r="PGS420" s="551"/>
      <c r="PGT420" s="551"/>
      <c r="PGU420" s="551"/>
      <c r="PGV420" s="551"/>
      <c r="PGW420" s="551"/>
      <c r="PGX420" s="551"/>
      <c r="PGY420" s="551"/>
      <c r="PGZ420" s="551"/>
      <c r="PHA420" s="551"/>
      <c r="PHB420" s="551"/>
      <c r="PHC420" s="551"/>
      <c r="PHD420" s="551"/>
      <c r="PHE420" s="551"/>
      <c r="PHF420" s="551"/>
      <c r="PHG420" s="551"/>
      <c r="PHH420" s="551"/>
      <c r="PHI420" s="551"/>
      <c r="PHJ420" s="551"/>
      <c r="PHK420" s="551"/>
      <c r="PHL420" s="551"/>
      <c r="PHM420" s="551"/>
      <c r="PHN420" s="551"/>
      <c r="PHO420" s="551"/>
      <c r="PHP420" s="551"/>
      <c r="PHQ420" s="551"/>
      <c r="PHR420" s="551"/>
      <c r="PHS420" s="551"/>
      <c r="PHT420" s="551"/>
      <c r="PHU420" s="551"/>
      <c r="PHV420" s="551"/>
      <c r="PHW420" s="551"/>
      <c r="PHX420" s="551"/>
      <c r="PHY420" s="551"/>
      <c r="PHZ420" s="551"/>
      <c r="PIA420" s="551"/>
      <c r="PIB420" s="551"/>
      <c r="PIC420" s="551"/>
      <c r="PID420" s="551"/>
      <c r="PIE420" s="551"/>
      <c r="PIF420" s="551"/>
      <c r="PIG420" s="551"/>
      <c r="PIH420" s="551"/>
      <c r="PII420" s="551"/>
      <c r="PIJ420" s="551"/>
      <c r="PIK420" s="551"/>
      <c r="PIL420" s="551"/>
      <c r="PIM420" s="551"/>
      <c r="PIN420" s="551"/>
      <c r="PIO420" s="551"/>
      <c r="PIP420" s="551"/>
      <c r="PIQ420" s="551"/>
      <c r="PIR420" s="551"/>
      <c r="PIS420" s="551"/>
      <c r="PIT420" s="551"/>
      <c r="PIU420" s="551"/>
      <c r="PIV420" s="551"/>
      <c r="PIW420" s="551"/>
      <c r="PIX420" s="551"/>
      <c r="PIY420" s="551"/>
      <c r="PIZ420" s="551"/>
      <c r="PJA420" s="551"/>
      <c r="PJB420" s="551"/>
      <c r="PJC420" s="551"/>
      <c r="PJD420" s="551"/>
      <c r="PJE420" s="551"/>
      <c r="PJF420" s="551"/>
      <c r="PJG420" s="551"/>
      <c r="PJH420" s="551"/>
      <c r="PJI420" s="551"/>
      <c r="PJJ420" s="551"/>
      <c r="PJK420" s="551"/>
      <c r="PJL420" s="551"/>
      <c r="PJM420" s="551"/>
      <c r="PJN420" s="551"/>
      <c r="PJO420" s="551"/>
      <c r="PJP420" s="551"/>
      <c r="PJQ420" s="551"/>
      <c r="PJR420" s="551"/>
      <c r="PJS420" s="551"/>
      <c r="PJT420" s="551"/>
      <c r="PJU420" s="551"/>
      <c r="PJV420" s="551"/>
      <c r="PJW420" s="551"/>
      <c r="PJX420" s="551"/>
      <c r="PJY420" s="551"/>
      <c r="PJZ420" s="551"/>
      <c r="PKA420" s="551"/>
      <c r="PKB420" s="551"/>
      <c r="PKC420" s="551"/>
      <c r="PKD420" s="551"/>
      <c r="PKE420" s="551"/>
      <c r="PKF420" s="551"/>
      <c r="PKG420" s="551"/>
      <c r="PKH420" s="551"/>
      <c r="PKI420" s="551"/>
      <c r="PKJ420" s="551"/>
      <c r="PKK420" s="551"/>
      <c r="PKL420" s="551"/>
      <c r="PKM420" s="551"/>
      <c r="PKN420" s="551"/>
      <c r="PKO420" s="551"/>
      <c r="PKP420" s="551"/>
      <c r="PKQ420" s="551"/>
      <c r="PKR420" s="551"/>
      <c r="PKS420" s="551"/>
      <c r="PKT420" s="551"/>
      <c r="PKU420" s="551"/>
      <c r="PKV420" s="551"/>
      <c r="PKW420" s="551"/>
      <c r="PKX420" s="551"/>
      <c r="PKY420" s="551"/>
      <c r="PKZ420" s="551"/>
      <c r="PLA420" s="551"/>
      <c r="PLB420" s="551"/>
      <c r="PLC420" s="551"/>
      <c r="PLD420" s="551"/>
      <c r="PLE420" s="551"/>
      <c r="PLF420" s="551"/>
      <c r="PLG420" s="551"/>
      <c r="PLH420" s="551"/>
      <c r="PLI420" s="551"/>
      <c r="PLJ420" s="551"/>
      <c r="PLK420" s="551"/>
      <c r="PLL420" s="551"/>
      <c r="PLM420" s="551"/>
      <c r="PLN420" s="551"/>
      <c r="PLO420" s="551"/>
      <c r="PLP420" s="551"/>
      <c r="PLQ420" s="551"/>
      <c r="PLR420" s="551"/>
      <c r="PLS420" s="551"/>
      <c r="PLT420" s="551"/>
      <c r="PLU420" s="551"/>
      <c r="PLV420" s="551"/>
      <c r="PLW420" s="551"/>
      <c r="PLX420" s="551"/>
      <c r="PLY420" s="551"/>
      <c r="PLZ420" s="551"/>
      <c r="PMA420" s="551"/>
      <c r="PMB420" s="551"/>
      <c r="PMC420" s="551"/>
      <c r="PMD420" s="551"/>
      <c r="PME420" s="551"/>
      <c r="PMF420" s="551"/>
      <c r="PMG420" s="551"/>
      <c r="PMH420" s="551"/>
      <c r="PMI420" s="551"/>
      <c r="PMJ420" s="551"/>
      <c r="PMK420" s="551"/>
      <c r="PML420" s="551"/>
      <c r="PMM420" s="551"/>
      <c r="PMN420" s="551"/>
      <c r="PMO420" s="551"/>
      <c r="PMP420" s="551"/>
      <c r="PMQ420" s="551"/>
      <c r="PMR420" s="551"/>
      <c r="PMS420" s="551"/>
      <c r="PMT420" s="551"/>
      <c r="PMU420" s="551"/>
      <c r="PMV420" s="551"/>
      <c r="PMW420" s="551"/>
      <c r="PMX420" s="551"/>
      <c r="PMY420" s="551"/>
      <c r="PMZ420" s="551"/>
      <c r="PNA420" s="551"/>
      <c r="PNB420" s="551"/>
      <c r="PNC420" s="551"/>
      <c r="PND420" s="551"/>
      <c r="PNE420" s="551"/>
      <c r="PNF420" s="551"/>
      <c r="PNG420" s="551"/>
      <c r="PNH420" s="551"/>
      <c r="PNI420" s="551"/>
      <c r="PNJ420" s="551"/>
      <c r="PNK420" s="551"/>
      <c r="PNL420" s="551"/>
      <c r="PNM420" s="551"/>
      <c r="PNN420" s="551"/>
      <c r="PNO420" s="551"/>
      <c r="PNP420" s="551"/>
      <c r="PNQ420" s="551"/>
      <c r="PNR420" s="551"/>
      <c r="PNS420" s="551"/>
      <c r="PNT420" s="551"/>
      <c r="PNU420" s="551"/>
      <c r="PNV420" s="551"/>
      <c r="PNW420" s="551"/>
      <c r="PNX420" s="551"/>
      <c r="PNY420" s="551"/>
      <c r="PNZ420" s="551"/>
      <c r="POA420" s="551"/>
      <c r="POB420" s="551"/>
      <c r="POC420" s="551"/>
      <c r="POD420" s="551"/>
      <c r="POE420" s="551"/>
      <c r="POF420" s="551"/>
      <c r="POG420" s="551"/>
      <c r="POH420" s="551"/>
      <c r="POI420" s="551"/>
      <c r="POJ420" s="551"/>
      <c r="POK420" s="551"/>
      <c r="POL420" s="551"/>
      <c r="POM420" s="551"/>
      <c r="PON420" s="551"/>
      <c r="POO420" s="551"/>
      <c r="POP420" s="551"/>
      <c r="POQ420" s="551"/>
      <c r="POR420" s="551"/>
      <c r="POS420" s="551"/>
      <c r="POT420" s="551"/>
      <c r="POU420" s="551"/>
      <c r="POV420" s="551"/>
      <c r="POW420" s="551"/>
      <c r="POX420" s="551"/>
      <c r="POY420" s="551"/>
      <c r="POZ420" s="551"/>
      <c r="PPA420" s="551"/>
      <c r="PPB420" s="551"/>
      <c r="PPC420" s="551"/>
      <c r="PPD420" s="551"/>
      <c r="PPE420" s="551"/>
      <c r="PPF420" s="551"/>
      <c r="PPG420" s="551"/>
      <c r="PPH420" s="551"/>
      <c r="PPI420" s="551"/>
      <c r="PPJ420" s="551"/>
      <c r="PPK420" s="551"/>
      <c r="PPL420" s="551"/>
      <c r="PPM420" s="551"/>
      <c r="PPN420" s="551"/>
      <c r="PPO420" s="551"/>
      <c r="PPP420" s="551"/>
      <c r="PPQ420" s="551"/>
      <c r="PPR420" s="551"/>
      <c r="PPS420" s="551"/>
      <c r="PPT420" s="551"/>
      <c r="PPU420" s="551"/>
      <c r="PPV420" s="551"/>
      <c r="PPW420" s="551"/>
      <c r="PPX420" s="551"/>
      <c r="PPY420" s="551"/>
      <c r="PPZ420" s="551"/>
      <c r="PQA420" s="551"/>
      <c r="PQB420" s="551"/>
      <c r="PQC420" s="551"/>
      <c r="PQD420" s="551"/>
      <c r="PQE420" s="551"/>
      <c r="PQF420" s="551"/>
      <c r="PQG420" s="551"/>
      <c r="PQH420" s="551"/>
      <c r="PQI420" s="551"/>
      <c r="PQJ420" s="551"/>
      <c r="PQK420" s="551"/>
      <c r="PQL420" s="551"/>
      <c r="PQM420" s="551"/>
      <c r="PQN420" s="551"/>
      <c r="PQO420" s="551"/>
      <c r="PQP420" s="551"/>
      <c r="PQQ420" s="551"/>
      <c r="PQR420" s="551"/>
      <c r="PQS420" s="551"/>
      <c r="PQT420" s="551"/>
      <c r="PQU420" s="551"/>
      <c r="PQV420" s="551"/>
      <c r="PQW420" s="551"/>
      <c r="PQX420" s="551"/>
      <c r="PQY420" s="551"/>
      <c r="PQZ420" s="551"/>
      <c r="PRA420" s="551"/>
      <c r="PRB420" s="551"/>
      <c r="PRC420" s="551"/>
      <c r="PRD420" s="551"/>
      <c r="PRE420" s="551"/>
      <c r="PRF420" s="551"/>
      <c r="PRG420" s="551"/>
      <c r="PRH420" s="551"/>
      <c r="PRI420" s="551"/>
      <c r="PRJ420" s="551"/>
      <c r="PRK420" s="551"/>
      <c r="PRL420" s="551"/>
      <c r="PRM420" s="551"/>
      <c r="PRN420" s="551"/>
      <c r="PRO420" s="551"/>
      <c r="PRP420" s="551"/>
      <c r="PRQ420" s="551"/>
      <c r="PRR420" s="551"/>
      <c r="PRS420" s="551"/>
      <c r="PRT420" s="551"/>
      <c r="PRU420" s="551"/>
      <c r="PRV420" s="551"/>
      <c r="PRW420" s="551"/>
      <c r="PRX420" s="551"/>
      <c r="PRY420" s="551"/>
      <c r="PRZ420" s="551"/>
      <c r="PSA420" s="551"/>
      <c r="PSB420" s="551"/>
      <c r="PSC420" s="551"/>
      <c r="PSD420" s="551"/>
      <c r="PSE420" s="551"/>
      <c r="PSF420" s="551"/>
      <c r="PSG420" s="551"/>
      <c r="PSH420" s="551"/>
      <c r="PSI420" s="551"/>
      <c r="PSJ420" s="551"/>
      <c r="PSK420" s="551"/>
      <c r="PSL420" s="551"/>
      <c r="PSM420" s="551"/>
      <c r="PSN420" s="551"/>
      <c r="PSO420" s="551"/>
      <c r="PSP420" s="551"/>
      <c r="PSQ420" s="551"/>
      <c r="PSR420" s="551"/>
      <c r="PSS420" s="551"/>
      <c r="PST420" s="551"/>
      <c r="PSU420" s="551"/>
      <c r="PSV420" s="551"/>
      <c r="PSW420" s="551"/>
      <c r="PSX420" s="551"/>
      <c r="PSY420" s="551"/>
      <c r="PSZ420" s="551"/>
      <c r="PTA420" s="551"/>
      <c r="PTB420" s="551"/>
      <c r="PTC420" s="551"/>
      <c r="PTD420" s="551"/>
      <c r="PTE420" s="551"/>
      <c r="PTF420" s="551"/>
      <c r="PTG420" s="551"/>
      <c r="PTH420" s="551"/>
      <c r="PTI420" s="551"/>
      <c r="PTJ420" s="551"/>
      <c r="PTK420" s="551"/>
      <c r="PTL420" s="551"/>
      <c r="PTM420" s="551"/>
      <c r="PTN420" s="551"/>
      <c r="PTO420" s="551"/>
      <c r="PTP420" s="551"/>
      <c r="PTQ420" s="551"/>
      <c r="PTR420" s="551"/>
      <c r="PTS420" s="551"/>
      <c r="PTT420" s="551"/>
      <c r="PTU420" s="551"/>
      <c r="PTV420" s="551"/>
      <c r="PTW420" s="551"/>
      <c r="PTX420" s="551"/>
      <c r="PTY420" s="551"/>
      <c r="PTZ420" s="551"/>
      <c r="PUA420" s="551"/>
      <c r="PUB420" s="551"/>
      <c r="PUC420" s="551"/>
      <c r="PUD420" s="551"/>
      <c r="PUE420" s="551"/>
      <c r="PUF420" s="551"/>
      <c r="PUG420" s="551"/>
      <c r="PUH420" s="551"/>
      <c r="PUI420" s="551"/>
      <c r="PUJ420" s="551"/>
      <c r="PUK420" s="551"/>
      <c r="PUL420" s="551"/>
      <c r="PUM420" s="551"/>
      <c r="PUN420" s="551"/>
      <c r="PUO420" s="551"/>
      <c r="PUP420" s="551"/>
      <c r="PUQ420" s="551"/>
      <c r="PUR420" s="551"/>
      <c r="PUS420" s="551"/>
      <c r="PUT420" s="551"/>
      <c r="PUU420" s="551"/>
      <c r="PUV420" s="551"/>
      <c r="PUW420" s="551"/>
      <c r="PUX420" s="551"/>
      <c r="PUY420" s="551"/>
      <c r="PUZ420" s="551"/>
      <c r="PVA420" s="551"/>
      <c r="PVB420" s="551"/>
      <c r="PVC420" s="551"/>
      <c r="PVD420" s="551"/>
      <c r="PVE420" s="551"/>
      <c r="PVF420" s="551"/>
      <c r="PVG420" s="551"/>
      <c r="PVH420" s="551"/>
      <c r="PVI420" s="551"/>
      <c r="PVJ420" s="551"/>
      <c r="PVK420" s="551"/>
      <c r="PVL420" s="551"/>
      <c r="PVM420" s="551"/>
      <c r="PVN420" s="551"/>
      <c r="PVO420" s="551"/>
      <c r="PVP420" s="551"/>
      <c r="PVQ420" s="551"/>
      <c r="PVR420" s="551"/>
      <c r="PVS420" s="551"/>
      <c r="PVT420" s="551"/>
      <c r="PVU420" s="551"/>
      <c r="PVV420" s="551"/>
      <c r="PVW420" s="551"/>
      <c r="PVX420" s="551"/>
      <c r="PVY420" s="551"/>
      <c r="PVZ420" s="551"/>
      <c r="PWA420" s="551"/>
      <c r="PWB420" s="551"/>
      <c r="PWC420" s="551"/>
      <c r="PWD420" s="551"/>
      <c r="PWE420" s="551"/>
      <c r="PWF420" s="551"/>
      <c r="PWG420" s="551"/>
      <c r="PWH420" s="551"/>
      <c r="PWI420" s="551"/>
      <c r="PWJ420" s="551"/>
      <c r="PWK420" s="551"/>
      <c r="PWL420" s="551"/>
      <c r="PWM420" s="551"/>
      <c r="PWN420" s="551"/>
      <c r="PWO420" s="551"/>
      <c r="PWP420" s="551"/>
      <c r="PWQ420" s="551"/>
      <c r="PWR420" s="551"/>
      <c r="PWS420" s="551"/>
      <c r="PWT420" s="551"/>
      <c r="PWU420" s="551"/>
      <c r="PWV420" s="551"/>
      <c r="PWW420" s="551"/>
      <c r="PWX420" s="551"/>
      <c r="PWY420" s="551"/>
      <c r="PWZ420" s="551"/>
      <c r="PXA420" s="551"/>
      <c r="PXB420" s="551"/>
      <c r="PXC420" s="551"/>
      <c r="PXD420" s="551"/>
      <c r="PXE420" s="551"/>
      <c r="PXF420" s="551"/>
      <c r="PXG420" s="551"/>
      <c r="PXH420" s="551"/>
      <c r="PXI420" s="551"/>
      <c r="PXJ420" s="551"/>
      <c r="PXK420" s="551"/>
      <c r="PXL420" s="551"/>
      <c r="PXM420" s="551"/>
      <c r="PXN420" s="551"/>
      <c r="PXO420" s="551"/>
      <c r="PXP420" s="551"/>
      <c r="PXQ420" s="551"/>
      <c r="PXR420" s="551"/>
      <c r="PXS420" s="551"/>
      <c r="PXT420" s="551"/>
      <c r="PXU420" s="551"/>
      <c r="PXV420" s="551"/>
      <c r="PXW420" s="551"/>
      <c r="PXX420" s="551"/>
      <c r="PXY420" s="551"/>
      <c r="PXZ420" s="551"/>
      <c r="PYA420" s="551"/>
      <c r="PYB420" s="551"/>
      <c r="PYC420" s="551"/>
      <c r="PYD420" s="551"/>
      <c r="PYE420" s="551"/>
      <c r="PYF420" s="551"/>
      <c r="PYG420" s="551"/>
      <c r="PYH420" s="551"/>
      <c r="PYI420" s="551"/>
      <c r="PYJ420" s="551"/>
      <c r="PYK420" s="551"/>
      <c r="PYL420" s="551"/>
      <c r="PYM420" s="551"/>
      <c r="PYN420" s="551"/>
      <c r="PYO420" s="551"/>
      <c r="PYP420" s="551"/>
      <c r="PYQ420" s="551"/>
      <c r="PYR420" s="551"/>
      <c r="PYS420" s="551"/>
      <c r="PYT420" s="551"/>
      <c r="PYU420" s="551"/>
      <c r="PYV420" s="551"/>
      <c r="PYW420" s="551"/>
      <c r="PYX420" s="551"/>
      <c r="PYY420" s="551"/>
      <c r="PYZ420" s="551"/>
      <c r="PZA420" s="551"/>
      <c r="PZB420" s="551"/>
      <c r="PZC420" s="551"/>
      <c r="PZD420" s="551"/>
      <c r="PZE420" s="551"/>
      <c r="PZF420" s="551"/>
      <c r="PZG420" s="551"/>
      <c r="PZH420" s="551"/>
      <c r="PZI420" s="551"/>
      <c r="PZJ420" s="551"/>
      <c r="PZK420" s="551"/>
      <c r="PZL420" s="551"/>
      <c r="PZM420" s="551"/>
      <c r="PZN420" s="551"/>
      <c r="PZO420" s="551"/>
      <c r="PZP420" s="551"/>
      <c r="PZQ420" s="551"/>
      <c r="PZR420" s="551"/>
      <c r="PZS420" s="551"/>
      <c r="PZT420" s="551"/>
      <c r="PZU420" s="551"/>
      <c r="PZV420" s="551"/>
      <c r="PZW420" s="551"/>
      <c r="PZX420" s="551"/>
      <c r="PZY420" s="551"/>
      <c r="PZZ420" s="551"/>
      <c r="QAA420" s="551"/>
      <c r="QAB420" s="551"/>
      <c r="QAC420" s="551"/>
      <c r="QAD420" s="551"/>
      <c r="QAE420" s="551"/>
      <c r="QAF420" s="551"/>
      <c r="QAG420" s="551"/>
      <c r="QAH420" s="551"/>
      <c r="QAI420" s="551"/>
      <c r="QAJ420" s="551"/>
      <c r="QAK420" s="551"/>
      <c r="QAL420" s="551"/>
      <c r="QAM420" s="551"/>
      <c r="QAN420" s="551"/>
      <c r="QAO420" s="551"/>
      <c r="QAP420" s="551"/>
      <c r="QAQ420" s="551"/>
      <c r="QAR420" s="551"/>
      <c r="QAS420" s="551"/>
      <c r="QAT420" s="551"/>
      <c r="QAU420" s="551"/>
      <c r="QAV420" s="551"/>
      <c r="QAW420" s="551"/>
      <c r="QAX420" s="551"/>
      <c r="QAY420" s="551"/>
      <c r="QAZ420" s="551"/>
      <c r="QBA420" s="551"/>
      <c r="QBB420" s="551"/>
      <c r="QBC420" s="551"/>
      <c r="QBD420" s="551"/>
      <c r="QBE420" s="551"/>
      <c r="QBF420" s="551"/>
      <c r="QBG420" s="551"/>
      <c r="QBH420" s="551"/>
      <c r="QBI420" s="551"/>
      <c r="QBJ420" s="551"/>
      <c r="QBK420" s="551"/>
      <c r="QBL420" s="551"/>
      <c r="QBM420" s="551"/>
      <c r="QBN420" s="551"/>
      <c r="QBO420" s="551"/>
      <c r="QBP420" s="551"/>
      <c r="QBQ420" s="551"/>
      <c r="QBR420" s="551"/>
      <c r="QBS420" s="551"/>
      <c r="QBT420" s="551"/>
      <c r="QBU420" s="551"/>
      <c r="QBV420" s="551"/>
      <c r="QBW420" s="551"/>
      <c r="QBX420" s="551"/>
      <c r="QBY420" s="551"/>
      <c r="QBZ420" s="551"/>
      <c r="QCA420" s="551"/>
      <c r="QCB420" s="551"/>
      <c r="QCC420" s="551"/>
      <c r="QCD420" s="551"/>
      <c r="QCE420" s="551"/>
      <c r="QCF420" s="551"/>
      <c r="QCG420" s="551"/>
      <c r="QCH420" s="551"/>
      <c r="QCI420" s="551"/>
      <c r="QCJ420" s="551"/>
      <c r="QCK420" s="551"/>
      <c r="QCL420" s="551"/>
      <c r="QCM420" s="551"/>
      <c r="QCN420" s="551"/>
      <c r="QCO420" s="551"/>
      <c r="QCP420" s="551"/>
      <c r="QCQ420" s="551"/>
      <c r="QCR420" s="551"/>
      <c r="QCS420" s="551"/>
      <c r="QCT420" s="551"/>
      <c r="QCU420" s="551"/>
      <c r="QCV420" s="551"/>
      <c r="QCW420" s="551"/>
      <c r="QCX420" s="551"/>
      <c r="QCY420" s="551"/>
      <c r="QCZ420" s="551"/>
      <c r="QDA420" s="551"/>
      <c r="QDB420" s="551"/>
      <c r="QDC420" s="551"/>
      <c r="QDD420" s="551"/>
      <c r="QDE420" s="551"/>
      <c r="QDF420" s="551"/>
      <c r="QDG420" s="551"/>
      <c r="QDH420" s="551"/>
      <c r="QDI420" s="551"/>
      <c r="QDJ420" s="551"/>
      <c r="QDK420" s="551"/>
      <c r="QDL420" s="551"/>
      <c r="QDM420" s="551"/>
      <c r="QDN420" s="551"/>
      <c r="QDO420" s="551"/>
      <c r="QDP420" s="551"/>
      <c r="QDQ420" s="551"/>
      <c r="QDR420" s="551"/>
      <c r="QDS420" s="551"/>
      <c r="QDT420" s="551"/>
      <c r="QDU420" s="551"/>
      <c r="QDV420" s="551"/>
      <c r="QDW420" s="551"/>
      <c r="QDX420" s="551"/>
      <c r="QDY420" s="551"/>
      <c r="QDZ420" s="551"/>
      <c r="QEA420" s="551"/>
      <c r="QEB420" s="551"/>
      <c r="QEC420" s="551"/>
      <c r="QED420" s="551"/>
      <c r="QEE420" s="551"/>
      <c r="QEF420" s="551"/>
      <c r="QEG420" s="551"/>
      <c r="QEH420" s="551"/>
      <c r="QEI420" s="551"/>
      <c r="QEJ420" s="551"/>
      <c r="QEK420" s="551"/>
      <c r="QEL420" s="551"/>
      <c r="QEM420" s="551"/>
      <c r="QEN420" s="551"/>
      <c r="QEO420" s="551"/>
      <c r="QEP420" s="551"/>
      <c r="QEQ420" s="551"/>
      <c r="QER420" s="551"/>
      <c r="QES420" s="551"/>
      <c r="QET420" s="551"/>
      <c r="QEU420" s="551"/>
      <c r="QEV420" s="551"/>
      <c r="QEW420" s="551"/>
      <c r="QEX420" s="551"/>
      <c r="QEY420" s="551"/>
      <c r="QEZ420" s="551"/>
      <c r="QFA420" s="551"/>
      <c r="QFB420" s="551"/>
      <c r="QFC420" s="551"/>
      <c r="QFD420" s="551"/>
      <c r="QFE420" s="551"/>
      <c r="QFF420" s="551"/>
      <c r="QFG420" s="551"/>
      <c r="QFH420" s="551"/>
      <c r="QFI420" s="551"/>
      <c r="QFJ420" s="551"/>
      <c r="QFK420" s="551"/>
      <c r="QFL420" s="551"/>
      <c r="QFM420" s="551"/>
      <c r="QFN420" s="551"/>
      <c r="QFO420" s="551"/>
      <c r="QFP420" s="551"/>
      <c r="QFQ420" s="551"/>
      <c r="QFR420" s="551"/>
      <c r="QFS420" s="551"/>
      <c r="QFT420" s="551"/>
      <c r="QFU420" s="551"/>
      <c r="QFV420" s="551"/>
      <c r="QFW420" s="551"/>
      <c r="QFX420" s="551"/>
      <c r="QFY420" s="551"/>
      <c r="QFZ420" s="551"/>
      <c r="QGA420" s="551"/>
      <c r="QGB420" s="551"/>
      <c r="QGC420" s="551"/>
      <c r="QGD420" s="551"/>
      <c r="QGE420" s="551"/>
      <c r="QGF420" s="551"/>
      <c r="QGG420" s="551"/>
      <c r="QGH420" s="551"/>
      <c r="QGI420" s="551"/>
      <c r="QGJ420" s="551"/>
      <c r="QGK420" s="551"/>
      <c r="QGL420" s="551"/>
      <c r="QGM420" s="551"/>
      <c r="QGN420" s="551"/>
      <c r="QGO420" s="551"/>
      <c r="QGP420" s="551"/>
      <c r="QGQ420" s="551"/>
      <c r="QGR420" s="551"/>
      <c r="QGS420" s="551"/>
      <c r="QGT420" s="551"/>
      <c r="QGU420" s="551"/>
      <c r="QGV420" s="551"/>
      <c r="QGW420" s="551"/>
      <c r="QGX420" s="551"/>
      <c r="QGY420" s="551"/>
      <c r="QGZ420" s="551"/>
      <c r="QHA420" s="551"/>
      <c r="QHB420" s="551"/>
      <c r="QHC420" s="551"/>
      <c r="QHD420" s="551"/>
      <c r="QHE420" s="551"/>
      <c r="QHF420" s="551"/>
      <c r="QHG420" s="551"/>
      <c r="QHH420" s="551"/>
      <c r="QHI420" s="551"/>
      <c r="QHJ420" s="551"/>
      <c r="QHK420" s="551"/>
      <c r="QHL420" s="551"/>
      <c r="QHM420" s="551"/>
      <c r="QHN420" s="551"/>
      <c r="QHO420" s="551"/>
      <c r="QHP420" s="551"/>
      <c r="QHQ420" s="551"/>
      <c r="QHR420" s="551"/>
      <c r="QHS420" s="551"/>
      <c r="QHT420" s="551"/>
      <c r="QHU420" s="551"/>
      <c r="QHV420" s="551"/>
      <c r="QHW420" s="551"/>
      <c r="QHX420" s="551"/>
      <c r="QHY420" s="551"/>
      <c r="QHZ420" s="551"/>
      <c r="QIA420" s="551"/>
      <c r="QIB420" s="551"/>
      <c r="QIC420" s="551"/>
      <c r="QID420" s="551"/>
      <c r="QIE420" s="551"/>
      <c r="QIF420" s="551"/>
      <c r="QIG420" s="551"/>
      <c r="QIH420" s="551"/>
      <c r="QII420" s="551"/>
      <c r="QIJ420" s="551"/>
      <c r="QIK420" s="551"/>
      <c r="QIL420" s="551"/>
      <c r="QIM420" s="551"/>
      <c r="QIN420" s="551"/>
      <c r="QIO420" s="551"/>
      <c r="QIP420" s="551"/>
      <c r="QIQ420" s="551"/>
      <c r="QIR420" s="551"/>
      <c r="QIS420" s="551"/>
      <c r="QIT420" s="551"/>
      <c r="QIU420" s="551"/>
      <c r="QIV420" s="551"/>
      <c r="QIW420" s="551"/>
      <c r="QIX420" s="551"/>
      <c r="QIY420" s="551"/>
      <c r="QIZ420" s="551"/>
      <c r="QJA420" s="551"/>
      <c r="QJB420" s="551"/>
      <c r="QJC420" s="551"/>
      <c r="QJD420" s="551"/>
      <c r="QJE420" s="551"/>
      <c r="QJF420" s="551"/>
      <c r="QJG420" s="551"/>
      <c r="QJH420" s="551"/>
      <c r="QJI420" s="551"/>
      <c r="QJJ420" s="551"/>
      <c r="QJK420" s="551"/>
      <c r="QJL420" s="551"/>
      <c r="QJM420" s="551"/>
      <c r="QJN420" s="551"/>
      <c r="QJO420" s="551"/>
      <c r="QJP420" s="551"/>
      <c r="QJQ420" s="551"/>
      <c r="QJR420" s="551"/>
      <c r="QJS420" s="551"/>
      <c r="QJT420" s="551"/>
      <c r="QJU420" s="551"/>
      <c r="QJV420" s="551"/>
      <c r="QJW420" s="551"/>
      <c r="QJX420" s="551"/>
      <c r="QJY420" s="551"/>
      <c r="QJZ420" s="551"/>
      <c r="QKA420" s="551"/>
      <c r="QKB420" s="551"/>
      <c r="QKC420" s="551"/>
      <c r="QKD420" s="551"/>
      <c r="QKE420" s="551"/>
      <c r="QKF420" s="551"/>
      <c r="QKG420" s="551"/>
      <c r="QKH420" s="551"/>
      <c r="QKI420" s="551"/>
      <c r="QKJ420" s="551"/>
      <c r="QKK420" s="551"/>
      <c r="QKL420" s="551"/>
      <c r="QKM420" s="551"/>
      <c r="QKN420" s="551"/>
      <c r="QKO420" s="551"/>
      <c r="QKP420" s="551"/>
      <c r="QKQ420" s="551"/>
      <c r="QKR420" s="551"/>
      <c r="QKS420" s="551"/>
      <c r="QKT420" s="551"/>
      <c r="QKU420" s="551"/>
      <c r="QKV420" s="551"/>
      <c r="QKW420" s="551"/>
      <c r="QKX420" s="551"/>
      <c r="QKY420" s="551"/>
      <c r="QKZ420" s="551"/>
      <c r="QLA420" s="551"/>
      <c r="QLB420" s="551"/>
      <c r="QLC420" s="551"/>
      <c r="QLD420" s="551"/>
      <c r="QLE420" s="551"/>
      <c r="QLF420" s="551"/>
      <c r="QLG420" s="551"/>
      <c r="QLH420" s="551"/>
      <c r="QLI420" s="551"/>
      <c r="QLJ420" s="551"/>
      <c r="QLK420" s="551"/>
      <c r="QLL420" s="551"/>
      <c r="QLM420" s="551"/>
      <c r="QLN420" s="551"/>
      <c r="QLO420" s="551"/>
      <c r="QLP420" s="551"/>
      <c r="QLQ420" s="551"/>
      <c r="QLR420" s="551"/>
      <c r="QLS420" s="551"/>
      <c r="QLT420" s="551"/>
      <c r="QLU420" s="551"/>
      <c r="QLV420" s="551"/>
      <c r="QLW420" s="551"/>
      <c r="QLX420" s="551"/>
      <c r="QLY420" s="551"/>
      <c r="QLZ420" s="551"/>
      <c r="QMA420" s="551"/>
      <c r="QMB420" s="551"/>
      <c r="QMC420" s="551"/>
      <c r="QMD420" s="551"/>
      <c r="QME420" s="551"/>
      <c r="QMF420" s="551"/>
      <c r="QMG420" s="551"/>
      <c r="QMH420" s="551"/>
      <c r="QMI420" s="551"/>
      <c r="QMJ420" s="551"/>
      <c r="QMK420" s="551"/>
      <c r="QML420" s="551"/>
      <c r="QMM420" s="551"/>
      <c r="QMN420" s="551"/>
      <c r="QMO420" s="551"/>
      <c r="QMP420" s="551"/>
      <c r="QMQ420" s="551"/>
      <c r="QMR420" s="551"/>
      <c r="QMS420" s="551"/>
      <c r="QMT420" s="551"/>
      <c r="QMU420" s="551"/>
      <c r="QMV420" s="551"/>
      <c r="QMW420" s="551"/>
      <c r="QMX420" s="551"/>
      <c r="QMY420" s="551"/>
      <c r="QMZ420" s="551"/>
      <c r="QNA420" s="551"/>
      <c r="QNB420" s="551"/>
      <c r="QNC420" s="551"/>
      <c r="QND420" s="551"/>
      <c r="QNE420" s="551"/>
      <c r="QNF420" s="551"/>
      <c r="QNG420" s="551"/>
      <c r="QNH420" s="551"/>
      <c r="QNI420" s="551"/>
      <c r="QNJ420" s="551"/>
      <c r="QNK420" s="551"/>
      <c r="QNL420" s="551"/>
      <c r="QNM420" s="551"/>
      <c r="QNN420" s="551"/>
      <c r="QNO420" s="551"/>
      <c r="QNP420" s="551"/>
      <c r="QNQ420" s="551"/>
      <c r="QNR420" s="551"/>
      <c r="QNS420" s="551"/>
      <c r="QNT420" s="551"/>
      <c r="QNU420" s="551"/>
      <c r="QNV420" s="551"/>
      <c r="QNW420" s="551"/>
      <c r="QNX420" s="551"/>
      <c r="QNY420" s="551"/>
      <c r="QNZ420" s="551"/>
      <c r="QOA420" s="551"/>
      <c r="QOB420" s="551"/>
      <c r="QOC420" s="551"/>
      <c r="QOD420" s="551"/>
      <c r="QOE420" s="551"/>
      <c r="QOF420" s="551"/>
      <c r="QOG420" s="551"/>
      <c r="QOH420" s="551"/>
      <c r="QOI420" s="551"/>
      <c r="QOJ420" s="551"/>
      <c r="QOK420" s="551"/>
      <c r="QOL420" s="551"/>
      <c r="QOM420" s="551"/>
      <c r="QON420" s="551"/>
      <c r="QOO420" s="551"/>
      <c r="QOP420" s="551"/>
      <c r="QOQ420" s="551"/>
      <c r="QOR420" s="551"/>
      <c r="QOS420" s="551"/>
      <c r="QOT420" s="551"/>
      <c r="QOU420" s="551"/>
      <c r="QOV420" s="551"/>
      <c r="QOW420" s="551"/>
      <c r="QOX420" s="551"/>
      <c r="QOY420" s="551"/>
      <c r="QOZ420" s="551"/>
      <c r="QPA420" s="551"/>
      <c r="QPB420" s="551"/>
      <c r="QPC420" s="551"/>
      <c r="QPD420" s="551"/>
      <c r="QPE420" s="551"/>
      <c r="QPF420" s="551"/>
      <c r="QPG420" s="551"/>
      <c r="QPH420" s="551"/>
      <c r="QPI420" s="551"/>
      <c r="QPJ420" s="551"/>
      <c r="QPK420" s="551"/>
      <c r="QPL420" s="551"/>
      <c r="QPM420" s="551"/>
      <c r="QPN420" s="551"/>
      <c r="QPO420" s="551"/>
      <c r="QPP420" s="551"/>
      <c r="QPQ420" s="551"/>
      <c r="QPR420" s="551"/>
      <c r="QPS420" s="551"/>
      <c r="QPT420" s="551"/>
      <c r="QPU420" s="551"/>
      <c r="QPV420" s="551"/>
      <c r="QPW420" s="551"/>
      <c r="QPX420" s="551"/>
      <c r="QPY420" s="551"/>
      <c r="QPZ420" s="551"/>
      <c r="QQA420" s="551"/>
      <c r="QQB420" s="551"/>
      <c r="QQC420" s="551"/>
      <c r="QQD420" s="551"/>
      <c r="QQE420" s="551"/>
      <c r="QQF420" s="551"/>
      <c r="QQG420" s="551"/>
      <c r="QQH420" s="551"/>
      <c r="QQI420" s="551"/>
      <c r="QQJ420" s="551"/>
      <c r="QQK420" s="551"/>
      <c r="QQL420" s="551"/>
      <c r="QQM420" s="551"/>
      <c r="QQN420" s="551"/>
      <c r="QQO420" s="551"/>
      <c r="QQP420" s="551"/>
      <c r="QQQ420" s="551"/>
      <c r="QQR420" s="551"/>
      <c r="QQS420" s="551"/>
      <c r="QQT420" s="551"/>
      <c r="QQU420" s="551"/>
      <c r="QQV420" s="551"/>
      <c r="QQW420" s="551"/>
      <c r="QQX420" s="551"/>
      <c r="QQY420" s="551"/>
      <c r="QQZ420" s="551"/>
      <c r="QRA420" s="551"/>
      <c r="QRB420" s="551"/>
      <c r="QRC420" s="551"/>
      <c r="QRD420" s="551"/>
      <c r="QRE420" s="551"/>
      <c r="QRF420" s="551"/>
      <c r="QRG420" s="551"/>
      <c r="QRH420" s="551"/>
      <c r="QRI420" s="551"/>
      <c r="QRJ420" s="551"/>
      <c r="QRK420" s="551"/>
      <c r="QRL420" s="551"/>
      <c r="QRM420" s="551"/>
      <c r="QRN420" s="551"/>
      <c r="QRO420" s="551"/>
      <c r="QRP420" s="551"/>
      <c r="QRQ420" s="551"/>
      <c r="QRR420" s="551"/>
      <c r="QRS420" s="551"/>
      <c r="QRT420" s="551"/>
      <c r="QRU420" s="551"/>
      <c r="QRV420" s="551"/>
      <c r="QRW420" s="551"/>
      <c r="QRX420" s="551"/>
      <c r="QRY420" s="551"/>
      <c r="QRZ420" s="551"/>
      <c r="QSA420" s="551"/>
      <c r="QSB420" s="551"/>
      <c r="QSC420" s="551"/>
      <c r="QSD420" s="551"/>
      <c r="QSE420" s="551"/>
      <c r="QSF420" s="551"/>
      <c r="QSG420" s="551"/>
      <c r="QSH420" s="551"/>
      <c r="QSI420" s="551"/>
      <c r="QSJ420" s="551"/>
      <c r="QSK420" s="551"/>
      <c r="QSL420" s="551"/>
      <c r="QSM420" s="551"/>
      <c r="QSN420" s="551"/>
      <c r="QSO420" s="551"/>
      <c r="QSP420" s="551"/>
      <c r="QSQ420" s="551"/>
      <c r="QSR420" s="551"/>
      <c r="QSS420" s="551"/>
      <c r="QST420" s="551"/>
      <c r="QSU420" s="551"/>
      <c r="QSV420" s="551"/>
      <c r="QSW420" s="551"/>
      <c r="QSX420" s="551"/>
      <c r="QSY420" s="551"/>
      <c r="QSZ420" s="551"/>
      <c r="QTA420" s="551"/>
      <c r="QTB420" s="551"/>
      <c r="QTC420" s="551"/>
      <c r="QTD420" s="551"/>
      <c r="QTE420" s="551"/>
      <c r="QTF420" s="551"/>
      <c r="QTG420" s="551"/>
      <c r="QTH420" s="551"/>
      <c r="QTI420" s="551"/>
      <c r="QTJ420" s="551"/>
      <c r="QTK420" s="551"/>
      <c r="QTL420" s="551"/>
      <c r="QTM420" s="551"/>
      <c r="QTN420" s="551"/>
      <c r="QTO420" s="551"/>
      <c r="QTP420" s="551"/>
      <c r="QTQ420" s="551"/>
      <c r="QTR420" s="551"/>
      <c r="QTS420" s="551"/>
      <c r="QTT420" s="551"/>
      <c r="QTU420" s="551"/>
      <c r="QTV420" s="551"/>
      <c r="QTW420" s="551"/>
      <c r="QTX420" s="551"/>
      <c r="QTY420" s="551"/>
      <c r="QTZ420" s="551"/>
      <c r="QUA420" s="551"/>
      <c r="QUB420" s="551"/>
      <c r="QUC420" s="551"/>
      <c r="QUD420" s="551"/>
      <c r="QUE420" s="551"/>
      <c r="QUF420" s="551"/>
      <c r="QUG420" s="551"/>
      <c r="QUH420" s="551"/>
      <c r="QUI420" s="551"/>
      <c r="QUJ420" s="551"/>
      <c r="QUK420" s="551"/>
      <c r="QUL420" s="551"/>
      <c r="QUM420" s="551"/>
      <c r="QUN420" s="551"/>
      <c r="QUO420" s="551"/>
      <c r="QUP420" s="551"/>
      <c r="QUQ420" s="551"/>
      <c r="QUR420" s="551"/>
      <c r="QUS420" s="551"/>
      <c r="QUT420" s="551"/>
      <c r="QUU420" s="551"/>
      <c r="QUV420" s="551"/>
      <c r="QUW420" s="551"/>
      <c r="QUX420" s="551"/>
      <c r="QUY420" s="551"/>
      <c r="QUZ420" s="551"/>
      <c r="QVA420" s="551"/>
      <c r="QVB420" s="551"/>
      <c r="QVC420" s="551"/>
      <c r="QVD420" s="551"/>
      <c r="QVE420" s="551"/>
      <c r="QVF420" s="551"/>
      <c r="QVG420" s="551"/>
      <c r="QVH420" s="551"/>
      <c r="QVI420" s="551"/>
      <c r="QVJ420" s="551"/>
      <c r="QVK420" s="551"/>
      <c r="QVL420" s="551"/>
      <c r="QVM420" s="551"/>
      <c r="QVN420" s="551"/>
      <c r="QVO420" s="551"/>
      <c r="QVP420" s="551"/>
      <c r="QVQ420" s="551"/>
      <c r="QVR420" s="551"/>
      <c r="QVS420" s="551"/>
      <c r="QVT420" s="551"/>
      <c r="QVU420" s="551"/>
      <c r="QVV420" s="551"/>
      <c r="QVW420" s="551"/>
      <c r="QVX420" s="551"/>
      <c r="QVY420" s="551"/>
      <c r="QVZ420" s="551"/>
      <c r="QWA420" s="551"/>
      <c r="QWB420" s="551"/>
      <c r="QWC420" s="551"/>
      <c r="QWD420" s="551"/>
      <c r="QWE420" s="551"/>
      <c r="QWF420" s="551"/>
      <c r="QWG420" s="551"/>
      <c r="QWH420" s="551"/>
      <c r="QWI420" s="551"/>
      <c r="QWJ420" s="551"/>
      <c r="QWK420" s="551"/>
      <c r="QWL420" s="551"/>
      <c r="QWM420" s="551"/>
      <c r="QWN420" s="551"/>
      <c r="QWO420" s="551"/>
      <c r="QWP420" s="551"/>
      <c r="QWQ420" s="551"/>
      <c r="QWR420" s="551"/>
      <c r="QWS420" s="551"/>
      <c r="QWT420" s="551"/>
      <c r="QWU420" s="551"/>
      <c r="QWV420" s="551"/>
      <c r="QWW420" s="551"/>
      <c r="QWX420" s="551"/>
      <c r="QWY420" s="551"/>
      <c r="QWZ420" s="551"/>
      <c r="QXA420" s="551"/>
      <c r="QXB420" s="551"/>
      <c r="QXC420" s="551"/>
      <c r="QXD420" s="551"/>
      <c r="QXE420" s="551"/>
      <c r="QXF420" s="551"/>
      <c r="QXG420" s="551"/>
      <c r="QXH420" s="551"/>
      <c r="QXI420" s="551"/>
      <c r="QXJ420" s="551"/>
      <c r="QXK420" s="551"/>
      <c r="QXL420" s="551"/>
      <c r="QXM420" s="551"/>
      <c r="QXN420" s="551"/>
      <c r="QXO420" s="551"/>
      <c r="QXP420" s="551"/>
      <c r="QXQ420" s="551"/>
      <c r="QXR420" s="551"/>
      <c r="QXS420" s="551"/>
      <c r="QXT420" s="551"/>
      <c r="QXU420" s="551"/>
      <c r="QXV420" s="551"/>
      <c r="QXW420" s="551"/>
      <c r="QXX420" s="551"/>
      <c r="QXY420" s="551"/>
      <c r="QXZ420" s="551"/>
      <c r="QYA420" s="551"/>
      <c r="QYB420" s="551"/>
      <c r="QYC420" s="551"/>
      <c r="QYD420" s="551"/>
      <c r="QYE420" s="551"/>
      <c r="QYF420" s="551"/>
      <c r="QYG420" s="551"/>
      <c r="QYH420" s="551"/>
      <c r="QYI420" s="551"/>
      <c r="QYJ420" s="551"/>
      <c r="QYK420" s="551"/>
      <c r="QYL420" s="551"/>
      <c r="QYM420" s="551"/>
      <c r="QYN420" s="551"/>
      <c r="QYO420" s="551"/>
      <c r="QYP420" s="551"/>
      <c r="QYQ420" s="551"/>
      <c r="QYR420" s="551"/>
      <c r="QYS420" s="551"/>
      <c r="QYT420" s="551"/>
      <c r="QYU420" s="551"/>
      <c r="QYV420" s="551"/>
      <c r="QYW420" s="551"/>
      <c r="QYX420" s="551"/>
      <c r="QYY420" s="551"/>
      <c r="QYZ420" s="551"/>
      <c r="QZA420" s="551"/>
      <c r="QZB420" s="551"/>
      <c r="QZC420" s="551"/>
      <c r="QZD420" s="551"/>
      <c r="QZE420" s="551"/>
      <c r="QZF420" s="551"/>
      <c r="QZG420" s="551"/>
      <c r="QZH420" s="551"/>
      <c r="QZI420" s="551"/>
      <c r="QZJ420" s="551"/>
      <c r="QZK420" s="551"/>
      <c r="QZL420" s="551"/>
      <c r="QZM420" s="551"/>
      <c r="QZN420" s="551"/>
      <c r="QZO420" s="551"/>
      <c r="QZP420" s="551"/>
      <c r="QZQ420" s="551"/>
      <c r="QZR420" s="551"/>
      <c r="QZS420" s="551"/>
      <c r="QZT420" s="551"/>
      <c r="QZU420" s="551"/>
      <c r="QZV420" s="551"/>
      <c r="QZW420" s="551"/>
      <c r="QZX420" s="551"/>
      <c r="QZY420" s="551"/>
      <c r="QZZ420" s="551"/>
      <c r="RAA420" s="551"/>
      <c r="RAB420" s="551"/>
      <c r="RAC420" s="551"/>
      <c r="RAD420" s="551"/>
      <c r="RAE420" s="551"/>
      <c r="RAF420" s="551"/>
      <c r="RAG420" s="551"/>
      <c r="RAH420" s="551"/>
      <c r="RAI420" s="551"/>
      <c r="RAJ420" s="551"/>
      <c r="RAK420" s="551"/>
      <c r="RAL420" s="551"/>
      <c r="RAM420" s="551"/>
      <c r="RAN420" s="551"/>
      <c r="RAO420" s="551"/>
      <c r="RAP420" s="551"/>
      <c r="RAQ420" s="551"/>
      <c r="RAR420" s="551"/>
      <c r="RAS420" s="551"/>
      <c r="RAT420" s="551"/>
      <c r="RAU420" s="551"/>
      <c r="RAV420" s="551"/>
      <c r="RAW420" s="551"/>
      <c r="RAX420" s="551"/>
      <c r="RAY420" s="551"/>
      <c r="RAZ420" s="551"/>
      <c r="RBA420" s="551"/>
      <c r="RBB420" s="551"/>
      <c r="RBC420" s="551"/>
      <c r="RBD420" s="551"/>
      <c r="RBE420" s="551"/>
      <c r="RBF420" s="551"/>
      <c r="RBG420" s="551"/>
      <c r="RBH420" s="551"/>
      <c r="RBI420" s="551"/>
      <c r="RBJ420" s="551"/>
      <c r="RBK420" s="551"/>
      <c r="RBL420" s="551"/>
      <c r="RBM420" s="551"/>
      <c r="RBN420" s="551"/>
      <c r="RBO420" s="551"/>
      <c r="RBP420" s="551"/>
      <c r="RBQ420" s="551"/>
      <c r="RBR420" s="551"/>
      <c r="RBS420" s="551"/>
      <c r="RBT420" s="551"/>
      <c r="RBU420" s="551"/>
      <c r="RBV420" s="551"/>
      <c r="RBW420" s="551"/>
      <c r="RBX420" s="551"/>
      <c r="RBY420" s="551"/>
      <c r="RBZ420" s="551"/>
      <c r="RCA420" s="551"/>
      <c r="RCB420" s="551"/>
      <c r="RCC420" s="551"/>
      <c r="RCD420" s="551"/>
      <c r="RCE420" s="551"/>
      <c r="RCF420" s="551"/>
      <c r="RCG420" s="551"/>
      <c r="RCH420" s="551"/>
      <c r="RCI420" s="551"/>
      <c r="RCJ420" s="551"/>
      <c r="RCK420" s="551"/>
      <c r="RCL420" s="551"/>
      <c r="RCM420" s="551"/>
      <c r="RCN420" s="551"/>
      <c r="RCO420" s="551"/>
      <c r="RCP420" s="551"/>
      <c r="RCQ420" s="551"/>
      <c r="RCR420" s="551"/>
      <c r="RCS420" s="551"/>
      <c r="RCT420" s="551"/>
      <c r="RCU420" s="551"/>
      <c r="RCV420" s="551"/>
      <c r="RCW420" s="551"/>
      <c r="RCX420" s="551"/>
      <c r="RCY420" s="551"/>
      <c r="RCZ420" s="551"/>
      <c r="RDA420" s="551"/>
      <c r="RDB420" s="551"/>
      <c r="RDC420" s="551"/>
      <c r="RDD420" s="551"/>
      <c r="RDE420" s="551"/>
      <c r="RDF420" s="551"/>
      <c r="RDG420" s="551"/>
      <c r="RDH420" s="551"/>
      <c r="RDI420" s="551"/>
      <c r="RDJ420" s="551"/>
      <c r="RDK420" s="551"/>
      <c r="RDL420" s="551"/>
      <c r="RDM420" s="551"/>
      <c r="RDN420" s="551"/>
      <c r="RDO420" s="551"/>
      <c r="RDP420" s="551"/>
      <c r="RDQ420" s="551"/>
      <c r="RDR420" s="551"/>
      <c r="RDS420" s="551"/>
      <c r="RDT420" s="551"/>
      <c r="RDU420" s="551"/>
      <c r="RDV420" s="551"/>
      <c r="RDW420" s="551"/>
      <c r="RDX420" s="551"/>
      <c r="RDY420" s="551"/>
      <c r="RDZ420" s="551"/>
      <c r="REA420" s="551"/>
      <c r="REB420" s="551"/>
      <c r="REC420" s="551"/>
      <c r="RED420" s="551"/>
      <c r="REE420" s="551"/>
      <c r="REF420" s="551"/>
      <c r="REG420" s="551"/>
      <c r="REH420" s="551"/>
      <c r="REI420" s="551"/>
      <c r="REJ420" s="551"/>
      <c r="REK420" s="551"/>
      <c r="REL420" s="551"/>
      <c r="REM420" s="551"/>
      <c r="REN420" s="551"/>
      <c r="REO420" s="551"/>
      <c r="REP420" s="551"/>
      <c r="REQ420" s="551"/>
      <c r="RER420" s="551"/>
      <c r="RES420" s="551"/>
      <c r="RET420" s="551"/>
      <c r="REU420" s="551"/>
      <c r="REV420" s="551"/>
      <c r="REW420" s="551"/>
      <c r="REX420" s="551"/>
      <c r="REY420" s="551"/>
      <c r="REZ420" s="551"/>
      <c r="RFA420" s="551"/>
      <c r="RFB420" s="551"/>
      <c r="RFC420" s="551"/>
      <c r="RFD420" s="551"/>
      <c r="RFE420" s="551"/>
      <c r="RFF420" s="551"/>
      <c r="RFG420" s="551"/>
      <c r="RFH420" s="551"/>
      <c r="RFI420" s="551"/>
      <c r="RFJ420" s="551"/>
      <c r="RFK420" s="551"/>
      <c r="RFL420" s="551"/>
      <c r="RFM420" s="551"/>
      <c r="RFN420" s="551"/>
      <c r="RFO420" s="551"/>
      <c r="RFP420" s="551"/>
      <c r="RFQ420" s="551"/>
      <c r="RFR420" s="551"/>
      <c r="RFS420" s="551"/>
      <c r="RFT420" s="551"/>
      <c r="RFU420" s="551"/>
      <c r="RFV420" s="551"/>
      <c r="RFW420" s="551"/>
      <c r="RFX420" s="551"/>
      <c r="RFY420" s="551"/>
      <c r="RFZ420" s="551"/>
      <c r="RGA420" s="551"/>
      <c r="RGB420" s="551"/>
      <c r="RGC420" s="551"/>
      <c r="RGD420" s="551"/>
      <c r="RGE420" s="551"/>
      <c r="RGF420" s="551"/>
      <c r="RGG420" s="551"/>
      <c r="RGH420" s="551"/>
      <c r="RGI420" s="551"/>
      <c r="RGJ420" s="551"/>
      <c r="RGK420" s="551"/>
      <c r="RGL420" s="551"/>
      <c r="RGM420" s="551"/>
      <c r="RGN420" s="551"/>
      <c r="RGO420" s="551"/>
      <c r="RGP420" s="551"/>
      <c r="RGQ420" s="551"/>
      <c r="RGR420" s="551"/>
      <c r="RGS420" s="551"/>
      <c r="RGT420" s="551"/>
      <c r="RGU420" s="551"/>
      <c r="RGV420" s="551"/>
      <c r="RGW420" s="551"/>
      <c r="RGX420" s="551"/>
      <c r="RGY420" s="551"/>
      <c r="RGZ420" s="551"/>
      <c r="RHA420" s="551"/>
      <c r="RHB420" s="551"/>
      <c r="RHC420" s="551"/>
      <c r="RHD420" s="551"/>
      <c r="RHE420" s="551"/>
      <c r="RHF420" s="551"/>
      <c r="RHG420" s="551"/>
      <c r="RHH420" s="551"/>
      <c r="RHI420" s="551"/>
      <c r="RHJ420" s="551"/>
      <c r="RHK420" s="551"/>
      <c r="RHL420" s="551"/>
      <c r="RHM420" s="551"/>
      <c r="RHN420" s="551"/>
      <c r="RHO420" s="551"/>
      <c r="RHP420" s="551"/>
      <c r="RHQ420" s="551"/>
      <c r="RHR420" s="551"/>
      <c r="RHS420" s="551"/>
      <c r="RHT420" s="551"/>
      <c r="RHU420" s="551"/>
      <c r="RHV420" s="551"/>
      <c r="RHW420" s="551"/>
      <c r="RHX420" s="551"/>
      <c r="RHY420" s="551"/>
      <c r="RHZ420" s="551"/>
      <c r="RIA420" s="551"/>
      <c r="RIB420" s="551"/>
      <c r="RIC420" s="551"/>
      <c r="RID420" s="551"/>
      <c r="RIE420" s="551"/>
      <c r="RIF420" s="551"/>
      <c r="RIG420" s="551"/>
      <c r="RIH420" s="551"/>
      <c r="RII420" s="551"/>
      <c r="RIJ420" s="551"/>
      <c r="RIK420" s="551"/>
      <c r="RIL420" s="551"/>
      <c r="RIM420" s="551"/>
      <c r="RIN420" s="551"/>
      <c r="RIO420" s="551"/>
      <c r="RIP420" s="551"/>
      <c r="RIQ420" s="551"/>
      <c r="RIR420" s="551"/>
      <c r="RIS420" s="551"/>
      <c r="RIT420" s="551"/>
      <c r="RIU420" s="551"/>
      <c r="RIV420" s="551"/>
      <c r="RIW420" s="551"/>
      <c r="RIX420" s="551"/>
      <c r="RIY420" s="551"/>
      <c r="RIZ420" s="551"/>
      <c r="RJA420" s="551"/>
      <c r="RJB420" s="551"/>
      <c r="RJC420" s="551"/>
      <c r="RJD420" s="551"/>
      <c r="RJE420" s="551"/>
      <c r="RJF420" s="551"/>
      <c r="RJG420" s="551"/>
      <c r="RJH420" s="551"/>
      <c r="RJI420" s="551"/>
      <c r="RJJ420" s="551"/>
      <c r="RJK420" s="551"/>
      <c r="RJL420" s="551"/>
      <c r="RJM420" s="551"/>
      <c r="RJN420" s="551"/>
      <c r="RJO420" s="551"/>
      <c r="RJP420" s="551"/>
      <c r="RJQ420" s="551"/>
      <c r="RJR420" s="551"/>
      <c r="RJS420" s="551"/>
      <c r="RJT420" s="551"/>
      <c r="RJU420" s="551"/>
      <c r="RJV420" s="551"/>
      <c r="RJW420" s="551"/>
      <c r="RJX420" s="551"/>
      <c r="RJY420" s="551"/>
      <c r="RJZ420" s="551"/>
      <c r="RKA420" s="551"/>
      <c r="RKB420" s="551"/>
      <c r="RKC420" s="551"/>
      <c r="RKD420" s="551"/>
      <c r="RKE420" s="551"/>
      <c r="RKF420" s="551"/>
      <c r="RKG420" s="551"/>
      <c r="RKH420" s="551"/>
      <c r="RKI420" s="551"/>
      <c r="RKJ420" s="551"/>
      <c r="RKK420" s="551"/>
      <c r="RKL420" s="551"/>
      <c r="RKM420" s="551"/>
      <c r="RKN420" s="551"/>
      <c r="RKO420" s="551"/>
      <c r="RKP420" s="551"/>
      <c r="RKQ420" s="551"/>
      <c r="RKR420" s="551"/>
      <c r="RKS420" s="551"/>
      <c r="RKT420" s="551"/>
      <c r="RKU420" s="551"/>
      <c r="RKV420" s="551"/>
      <c r="RKW420" s="551"/>
      <c r="RKX420" s="551"/>
      <c r="RKY420" s="551"/>
      <c r="RKZ420" s="551"/>
      <c r="RLA420" s="551"/>
      <c r="RLB420" s="551"/>
      <c r="RLC420" s="551"/>
      <c r="RLD420" s="551"/>
      <c r="RLE420" s="551"/>
      <c r="RLF420" s="551"/>
      <c r="RLG420" s="551"/>
      <c r="RLH420" s="551"/>
      <c r="RLI420" s="551"/>
      <c r="RLJ420" s="551"/>
      <c r="RLK420" s="551"/>
      <c r="RLL420" s="551"/>
      <c r="RLM420" s="551"/>
      <c r="RLN420" s="551"/>
      <c r="RLO420" s="551"/>
      <c r="RLP420" s="551"/>
      <c r="RLQ420" s="551"/>
      <c r="RLR420" s="551"/>
      <c r="RLS420" s="551"/>
      <c r="RLT420" s="551"/>
      <c r="RLU420" s="551"/>
      <c r="RLV420" s="551"/>
      <c r="RLW420" s="551"/>
      <c r="RLX420" s="551"/>
      <c r="RLY420" s="551"/>
      <c r="RLZ420" s="551"/>
      <c r="RMA420" s="551"/>
      <c r="RMB420" s="551"/>
      <c r="RMC420" s="551"/>
      <c r="RMD420" s="551"/>
      <c r="RME420" s="551"/>
      <c r="RMF420" s="551"/>
      <c r="RMG420" s="551"/>
      <c r="RMH420" s="551"/>
      <c r="RMI420" s="551"/>
      <c r="RMJ420" s="551"/>
      <c r="RMK420" s="551"/>
      <c r="RML420" s="551"/>
      <c r="RMM420" s="551"/>
      <c r="RMN420" s="551"/>
      <c r="RMO420" s="551"/>
      <c r="RMP420" s="551"/>
      <c r="RMQ420" s="551"/>
      <c r="RMR420" s="551"/>
      <c r="RMS420" s="551"/>
      <c r="RMT420" s="551"/>
      <c r="RMU420" s="551"/>
      <c r="RMV420" s="551"/>
      <c r="RMW420" s="551"/>
      <c r="RMX420" s="551"/>
      <c r="RMY420" s="551"/>
      <c r="RMZ420" s="551"/>
      <c r="RNA420" s="551"/>
      <c r="RNB420" s="551"/>
      <c r="RNC420" s="551"/>
      <c r="RND420" s="551"/>
      <c r="RNE420" s="551"/>
      <c r="RNF420" s="551"/>
      <c r="RNG420" s="551"/>
      <c r="RNH420" s="551"/>
      <c r="RNI420" s="551"/>
      <c r="RNJ420" s="551"/>
      <c r="RNK420" s="551"/>
      <c r="RNL420" s="551"/>
      <c r="RNM420" s="551"/>
      <c r="RNN420" s="551"/>
      <c r="RNO420" s="551"/>
      <c r="RNP420" s="551"/>
      <c r="RNQ420" s="551"/>
      <c r="RNR420" s="551"/>
      <c r="RNS420" s="551"/>
      <c r="RNT420" s="551"/>
      <c r="RNU420" s="551"/>
      <c r="RNV420" s="551"/>
      <c r="RNW420" s="551"/>
      <c r="RNX420" s="551"/>
      <c r="RNY420" s="551"/>
      <c r="RNZ420" s="551"/>
      <c r="ROA420" s="551"/>
      <c r="ROB420" s="551"/>
      <c r="ROC420" s="551"/>
      <c r="ROD420" s="551"/>
      <c r="ROE420" s="551"/>
      <c r="ROF420" s="551"/>
      <c r="ROG420" s="551"/>
      <c r="ROH420" s="551"/>
      <c r="ROI420" s="551"/>
      <c r="ROJ420" s="551"/>
      <c r="ROK420" s="551"/>
      <c r="ROL420" s="551"/>
      <c r="ROM420" s="551"/>
      <c r="RON420" s="551"/>
      <c r="ROO420" s="551"/>
      <c r="ROP420" s="551"/>
      <c r="ROQ420" s="551"/>
      <c r="ROR420" s="551"/>
      <c r="ROS420" s="551"/>
      <c r="ROT420" s="551"/>
      <c r="ROU420" s="551"/>
      <c r="ROV420" s="551"/>
      <c r="ROW420" s="551"/>
      <c r="ROX420" s="551"/>
      <c r="ROY420" s="551"/>
      <c r="ROZ420" s="551"/>
      <c r="RPA420" s="551"/>
      <c r="RPB420" s="551"/>
      <c r="RPC420" s="551"/>
      <c r="RPD420" s="551"/>
      <c r="RPE420" s="551"/>
      <c r="RPF420" s="551"/>
      <c r="RPG420" s="551"/>
      <c r="RPH420" s="551"/>
      <c r="RPI420" s="551"/>
      <c r="RPJ420" s="551"/>
      <c r="RPK420" s="551"/>
      <c r="RPL420" s="551"/>
      <c r="RPM420" s="551"/>
      <c r="RPN420" s="551"/>
      <c r="RPO420" s="551"/>
      <c r="RPP420" s="551"/>
      <c r="RPQ420" s="551"/>
      <c r="RPR420" s="551"/>
      <c r="RPS420" s="551"/>
      <c r="RPT420" s="551"/>
      <c r="RPU420" s="551"/>
      <c r="RPV420" s="551"/>
      <c r="RPW420" s="551"/>
      <c r="RPX420" s="551"/>
      <c r="RPY420" s="551"/>
      <c r="RPZ420" s="551"/>
      <c r="RQA420" s="551"/>
      <c r="RQB420" s="551"/>
      <c r="RQC420" s="551"/>
      <c r="RQD420" s="551"/>
      <c r="RQE420" s="551"/>
      <c r="RQF420" s="551"/>
      <c r="RQG420" s="551"/>
      <c r="RQH420" s="551"/>
      <c r="RQI420" s="551"/>
      <c r="RQJ420" s="551"/>
      <c r="RQK420" s="551"/>
      <c r="RQL420" s="551"/>
      <c r="RQM420" s="551"/>
      <c r="RQN420" s="551"/>
      <c r="RQO420" s="551"/>
      <c r="RQP420" s="551"/>
      <c r="RQQ420" s="551"/>
      <c r="RQR420" s="551"/>
      <c r="RQS420" s="551"/>
      <c r="RQT420" s="551"/>
      <c r="RQU420" s="551"/>
      <c r="RQV420" s="551"/>
      <c r="RQW420" s="551"/>
      <c r="RQX420" s="551"/>
      <c r="RQY420" s="551"/>
      <c r="RQZ420" s="551"/>
      <c r="RRA420" s="551"/>
      <c r="RRB420" s="551"/>
      <c r="RRC420" s="551"/>
      <c r="RRD420" s="551"/>
      <c r="RRE420" s="551"/>
      <c r="RRF420" s="551"/>
      <c r="RRG420" s="551"/>
      <c r="RRH420" s="551"/>
      <c r="RRI420" s="551"/>
      <c r="RRJ420" s="551"/>
      <c r="RRK420" s="551"/>
      <c r="RRL420" s="551"/>
      <c r="RRM420" s="551"/>
      <c r="RRN420" s="551"/>
      <c r="RRO420" s="551"/>
      <c r="RRP420" s="551"/>
      <c r="RRQ420" s="551"/>
      <c r="RRR420" s="551"/>
      <c r="RRS420" s="551"/>
      <c r="RRT420" s="551"/>
      <c r="RRU420" s="551"/>
      <c r="RRV420" s="551"/>
      <c r="RRW420" s="551"/>
      <c r="RRX420" s="551"/>
      <c r="RRY420" s="551"/>
      <c r="RRZ420" s="551"/>
      <c r="RSA420" s="551"/>
      <c r="RSB420" s="551"/>
      <c r="RSC420" s="551"/>
      <c r="RSD420" s="551"/>
      <c r="RSE420" s="551"/>
      <c r="RSF420" s="551"/>
      <c r="RSG420" s="551"/>
      <c r="RSH420" s="551"/>
      <c r="RSI420" s="551"/>
      <c r="RSJ420" s="551"/>
      <c r="RSK420" s="551"/>
      <c r="RSL420" s="551"/>
      <c r="RSM420" s="551"/>
      <c r="RSN420" s="551"/>
      <c r="RSO420" s="551"/>
      <c r="RSP420" s="551"/>
      <c r="RSQ420" s="551"/>
      <c r="RSR420" s="551"/>
      <c r="RSS420" s="551"/>
      <c r="RST420" s="551"/>
      <c r="RSU420" s="551"/>
      <c r="RSV420" s="551"/>
      <c r="RSW420" s="551"/>
      <c r="RSX420" s="551"/>
      <c r="RSY420" s="551"/>
      <c r="RSZ420" s="551"/>
      <c r="RTA420" s="551"/>
      <c r="RTB420" s="551"/>
      <c r="RTC420" s="551"/>
      <c r="RTD420" s="551"/>
      <c r="RTE420" s="551"/>
      <c r="RTF420" s="551"/>
      <c r="RTG420" s="551"/>
      <c r="RTH420" s="551"/>
      <c r="RTI420" s="551"/>
      <c r="RTJ420" s="551"/>
      <c r="RTK420" s="551"/>
      <c r="RTL420" s="551"/>
      <c r="RTM420" s="551"/>
      <c r="RTN420" s="551"/>
      <c r="RTO420" s="551"/>
      <c r="RTP420" s="551"/>
      <c r="RTQ420" s="551"/>
      <c r="RTR420" s="551"/>
      <c r="RTS420" s="551"/>
      <c r="RTT420" s="551"/>
      <c r="RTU420" s="551"/>
      <c r="RTV420" s="551"/>
      <c r="RTW420" s="551"/>
      <c r="RTX420" s="551"/>
      <c r="RTY420" s="551"/>
      <c r="RTZ420" s="551"/>
      <c r="RUA420" s="551"/>
      <c r="RUB420" s="551"/>
      <c r="RUC420" s="551"/>
      <c r="RUD420" s="551"/>
      <c r="RUE420" s="551"/>
      <c r="RUF420" s="551"/>
      <c r="RUG420" s="551"/>
      <c r="RUH420" s="551"/>
      <c r="RUI420" s="551"/>
      <c r="RUJ420" s="551"/>
      <c r="RUK420" s="551"/>
      <c r="RUL420" s="551"/>
      <c r="RUM420" s="551"/>
      <c r="RUN420" s="551"/>
      <c r="RUO420" s="551"/>
      <c r="RUP420" s="551"/>
      <c r="RUQ420" s="551"/>
      <c r="RUR420" s="551"/>
      <c r="RUS420" s="551"/>
      <c r="RUT420" s="551"/>
      <c r="RUU420" s="551"/>
      <c r="RUV420" s="551"/>
      <c r="RUW420" s="551"/>
      <c r="RUX420" s="551"/>
      <c r="RUY420" s="551"/>
      <c r="RUZ420" s="551"/>
      <c r="RVA420" s="551"/>
      <c r="RVB420" s="551"/>
      <c r="RVC420" s="551"/>
      <c r="RVD420" s="551"/>
      <c r="RVE420" s="551"/>
      <c r="RVF420" s="551"/>
      <c r="RVG420" s="551"/>
      <c r="RVH420" s="551"/>
      <c r="RVI420" s="551"/>
      <c r="RVJ420" s="551"/>
      <c r="RVK420" s="551"/>
      <c r="RVL420" s="551"/>
      <c r="RVM420" s="551"/>
      <c r="RVN420" s="551"/>
      <c r="RVO420" s="551"/>
      <c r="RVP420" s="551"/>
      <c r="RVQ420" s="551"/>
      <c r="RVR420" s="551"/>
      <c r="RVS420" s="551"/>
      <c r="RVT420" s="551"/>
      <c r="RVU420" s="551"/>
      <c r="RVV420" s="551"/>
      <c r="RVW420" s="551"/>
      <c r="RVX420" s="551"/>
      <c r="RVY420" s="551"/>
      <c r="RVZ420" s="551"/>
      <c r="RWA420" s="551"/>
      <c r="RWB420" s="551"/>
      <c r="RWC420" s="551"/>
      <c r="RWD420" s="551"/>
      <c r="RWE420" s="551"/>
      <c r="RWF420" s="551"/>
      <c r="RWG420" s="551"/>
      <c r="RWH420" s="551"/>
      <c r="RWI420" s="551"/>
      <c r="RWJ420" s="551"/>
      <c r="RWK420" s="551"/>
      <c r="RWL420" s="551"/>
      <c r="RWM420" s="551"/>
      <c r="RWN420" s="551"/>
      <c r="RWO420" s="551"/>
      <c r="RWP420" s="551"/>
      <c r="RWQ420" s="551"/>
      <c r="RWR420" s="551"/>
      <c r="RWS420" s="551"/>
      <c r="RWT420" s="551"/>
      <c r="RWU420" s="551"/>
      <c r="RWV420" s="551"/>
      <c r="RWW420" s="551"/>
      <c r="RWX420" s="551"/>
      <c r="RWY420" s="551"/>
      <c r="RWZ420" s="551"/>
      <c r="RXA420" s="551"/>
      <c r="RXB420" s="551"/>
      <c r="RXC420" s="551"/>
      <c r="RXD420" s="551"/>
      <c r="RXE420" s="551"/>
      <c r="RXF420" s="551"/>
      <c r="RXG420" s="551"/>
      <c r="RXH420" s="551"/>
      <c r="RXI420" s="551"/>
      <c r="RXJ420" s="551"/>
      <c r="RXK420" s="551"/>
      <c r="RXL420" s="551"/>
      <c r="RXM420" s="551"/>
      <c r="RXN420" s="551"/>
      <c r="RXO420" s="551"/>
      <c r="RXP420" s="551"/>
      <c r="RXQ420" s="551"/>
      <c r="RXR420" s="551"/>
      <c r="RXS420" s="551"/>
      <c r="RXT420" s="551"/>
      <c r="RXU420" s="551"/>
      <c r="RXV420" s="551"/>
      <c r="RXW420" s="551"/>
      <c r="RXX420" s="551"/>
      <c r="RXY420" s="551"/>
      <c r="RXZ420" s="551"/>
      <c r="RYA420" s="551"/>
      <c r="RYB420" s="551"/>
      <c r="RYC420" s="551"/>
      <c r="RYD420" s="551"/>
      <c r="RYE420" s="551"/>
      <c r="RYF420" s="551"/>
      <c r="RYG420" s="551"/>
      <c r="RYH420" s="551"/>
      <c r="RYI420" s="551"/>
      <c r="RYJ420" s="551"/>
      <c r="RYK420" s="551"/>
      <c r="RYL420" s="551"/>
      <c r="RYM420" s="551"/>
      <c r="RYN420" s="551"/>
      <c r="RYO420" s="551"/>
      <c r="RYP420" s="551"/>
      <c r="RYQ420" s="551"/>
      <c r="RYR420" s="551"/>
      <c r="RYS420" s="551"/>
      <c r="RYT420" s="551"/>
      <c r="RYU420" s="551"/>
      <c r="RYV420" s="551"/>
      <c r="RYW420" s="551"/>
      <c r="RYX420" s="551"/>
      <c r="RYY420" s="551"/>
      <c r="RYZ420" s="551"/>
      <c r="RZA420" s="551"/>
      <c r="RZB420" s="551"/>
      <c r="RZC420" s="551"/>
      <c r="RZD420" s="551"/>
      <c r="RZE420" s="551"/>
      <c r="RZF420" s="551"/>
      <c r="RZG420" s="551"/>
      <c r="RZH420" s="551"/>
      <c r="RZI420" s="551"/>
      <c r="RZJ420" s="551"/>
      <c r="RZK420" s="551"/>
      <c r="RZL420" s="551"/>
      <c r="RZM420" s="551"/>
      <c r="RZN420" s="551"/>
      <c r="RZO420" s="551"/>
      <c r="RZP420" s="551"/>
      <c r="RZQ420" s="551"/>
      <c r="RZR420" s="551"/>
      <c r="RZS420" s="551"/>
      <c r="RZT420" s="551"/>
      <c r="RZU420" s="551"/>
      <c r="RZV420" s="551"/>
      <c r="RZW420" s="551"/>
      <c r="RZX420" s="551"/>
      <c r="RZY420" s="551"/>
      <c r="RZZ420" s="551"/>
      <c r="SAA420" s="551"/>
      <c r="SAB420" s="551"/>
      <c r="SAC420" s="551"/>
      <c r="SAD420" s="551"/>
      <c r="SAE420" s="551"/>
      <c r="SAF420" s="551"/>
      <c r="SAG420" s="551"/>
      <c r="SAH420" s="551"/>
      <c r="SAI420" s="551"/>
      <c r="SAJ420" s="551"/>
      <c r="SAK420" s="551"/>
      <c r="SAL420" s="551"/>
      <c r="SAM420" s="551"/>
      <c r="SAN420" s="551"/>
      <c r="SAO420" s="551"/>
      <c r="SAP420" s="551"/>
      <c r="SAQ420" s="551"/>
      <c r="SAR420" s="551"/>
      <c r="SAS420" s="551"/>
      <c r="SAT420" s="551"/>
      <c r="SAU420" s="551"/>
      <c r="SAV420" s="551"/>
      <c r="SAW420" s="551"/>
      <c r="SAX420" s="551"/>
      <c r="SAY420" s="551"/>
      <c r="SAZ420" s="551"/>
      <c r="SBA420" s="551"/>
      <c r="SBB420" s="551"/>
      <c r="SBC420" s="551"/>
      <c r="SBD420" s="551"/>
      <c r="SBE420" s="551"/>
      <c r="SBF420" s="551"/>
      <c r="SBG420" s="551"/>
      <c r="SBH420" s="551"/>
      <c r="SBI420" s="551"/>
      <c r="SBJ420" s="551"/>
      <c r="SBK420" s="551"/>
      <c r="SBL420" s="551"/>
      <c r="SBM420" s="551"/>
      <c r="SBN420" s="551"/>
      <c r="SBO420" s="551"/>
      <c r="SBP420" s="551"/>
      <c r="SBQ420" s="551"/>
      <c r="SBR420" s="551"/>
      <c r="SBS420" s="551"/>
      <c r="SBT420" s="551"/>
      <c r="SBU420" s="551"/>
      <c r="SBV420" s="551"/>
      <c r="SBW420" s="551"/>
      <c r="SBX420" s="551"/>
      <c r="SBY420" s="551"/>
      <c r="SBZ420" s="551"/>
      <c r="SCA420" s="551"/>
      <c r="SCB420" s="551"/>
      <c r="SCC420" s="551"/>
      <c r="SCD420" s="551"/>
      <c r="SCE420" s="551"/>
      <c r="SCF420" s="551"/>
      <c r="SCG420" s="551"/>
      <c r="SCH420" s="551"/>
      <c r="SCI420" s="551"/>
      <c r="SCJ420" s="551"/>
      <c r="SCK420" s="551"/>
      <c r="SCL420" s="551"/>
      <c r="SCM420" s="551"/>
      <c r="SCN420" s="551"/>
      <c r="SCO420" s="551"/>
      <c r="SCP420" s="551"/>
      <c r="SCQ420" s="551"/>
      <c r="SCR420" s="551"/>
      <c r="SCS420" s="551"/>
      <c r="SCT420" s="551"/>
      <c r="SCU420" s="551"/>
      <c r="SCV420" s="551"/>
      <c r="SCW420" s="551"/>
      <c r="SCX420" s="551"/>
      <c r="SCY420" s="551"/>
      <c r="SCZ420" s="551"/>
      <c r="SDA420" s="551"/>
      <c r="SDB420" s="551"/>
      <c r="SDC420" s="551"/>
      <c r="SDD420" s="551"/>
      <c r="SDE420" s="551"/>
      <c r="SDF420" s="551"/>
      <c r="SDG420" s="551"/>
      <c r="SDH420" s="551"/>
      <c r="SDI420" s="551"/>
      <c r="SDJ420" s="551"/>
      <c r="SDK420" s="551"/>
      <c r="SDL420" s="551"/>
      <c r="SDM420" s="551"/>
      <c r="SDN420" s="551"/>
      <c r="SDO420" s="551"/>
      <c r="SDP420" s="551"/>
      <c r="SDQ420" s="551"/>
      <c r="SDR420" s="551"/>
      <c r="SDS420" s="551"/>
      <c r="SDT420" s="551"/>
      <c r="SDU420" s="551"/>
      <c r="SDV420" s="551"/>
      <c r="SDW420" s="551"/>
      <c r="SDX420" s="551"/>
      <c r="SDY420" s="551"/>
      <c r="SDZ420" s="551"/>
      <c r="SEA420" s="551"/>
      <c r="SEB420" s="551"/>
      <c r="SEC420" s="551"/>
      <c r="SED420" s="551"/>
      <c r="SEE420" s="551"/>
      <c r="SEF420" s="551"/>
      <c r="SEG420" s="551"/>
      <c r="SEH420" s="551"/>
      <c r="SEI420" s="551"/>
      <c r="SEJ420" s="551"/>
      <c r="SEK420" s="551"/>
      <c r="SEL420" s="551"/>
      <c r="SEM420" s="551"/>
      <c r="SEN420" s="551"/>
      <c r="SEO420" s="551"/>
      <c r="SEP420" s="551"/>
      <c r="SEQ420" s="551"/>
      <c r="SER420" s="551"/>
      <c r="SES420" s="551"/>
      <c r="SET420" s="551"/>
      <c r="SEU420" s="551"/>
      <c r="SEV420" s="551"/>
      <c r="SEW420" s="551"/>
      <c r="SEX420" s="551"/>
      <c r="SEY420" s="551"/>
      <c r="SEZ420" s="551"/>
      <c r="SFA420" s="551"/>
      <c r="SFB420" s="551"/>
      <c r="SFC420" s="551"/>
      <c r="SFD420" s="551"/>
      <c r="SFE420" s="551"/>
      <c r="SFF420" s="551"/>
      <c r="SFG420" s="551"/>
      <c r="SFH420" s="551"/>
      <c r="SFI420" s="551"/>
      <c r="SFJ420" s="551"/>
      <c r="SFK420" s="551"/>
      <c r="SFL420" s="551"/>
      <c r="SFM420" s="551"/>
      <c r="SFN420" s="551"/>
      <c r="SFO420" s="551"/>
      <c r="SFP420" s="551"/>
      <c r="SFQ420" s="551"/>
      <c r="SFR420" s="551"/>
      <c r="SFS420" s="551"/>
      <c r="SFT420" s="551"/>
      <c r="SFU420" s="551"/>
      <c r="SFV420" s="551"/>
      <c r="SFW420" s="551"/>
      <c r="SFX420" s="551"/>
      <c r="SFY420" s="551"/>
      <c r="SFZ420" s="551"/>
      <c r="SGA420" s="551"/>
      <c r="SGB420" s="551"/>
      <c r="SGC420" s="551"/>
      <c r="SGD420" s="551"/>
      <c r="SGE420" s="551"/>
      <c r="SGF420" s="551"/>
      <c r="SGG420" s="551"/>
      <c r="SGH420" s="551"/>
      <c r="SGI420" s="551"/>
      <c r="SGJ420" s="551"/>
      <c r="SGK420" s="551"/>
      <c r="SGL420" s="551"/>
      <c r="SGM420" s="551"/>
      <c r="SGN420" s="551"/>
      <c r="SGO420" s="551"/>
      <c r="SGP420" s="551"/>
      <c r="SGQ420" s="551"/>
      <c r="SGR420" s="551"/>
      <c r="SGS420" s="551"/>
      <c r="SGT420" s="551"/>
      <c r="SGU420" s="551"/>
      <c r="SGV420" s="551"/>
      <c r="SGW420" s="551"/>
      <c r="SGX420" s="551"/>
      <c r="SGY420" s="551"/>
      <c r="SGZ420" s="551"/>
      <c r="SHA420" s="551"/>
      <c r="SHB420" s="551"/>
      <c r="SHC420" s="551"/>
      <c r="SHD420" s="551"/>
      <c r="SHE420" s="551"/>
      <c r="SHF420" s="551"/>
      <c r="SHG420" s="551"/>
      <c r="SHH420" s="551"/>
      <c r="SHI420" s="551"/>
      <c r="SHJ420" s="551"/>
      <c r="SHK420" s="551"/>
      <c r="SHL420" s="551"/>
      <c r="SHM420" s="551"/>
      <c r="SHN420" s="551"/>
      <c r="SHO420" s="551"/>
      <c r="SHP420" s="551"/>
      <c r="SHQ420" s="551"/>
      <c r="SHR420" s="551"/>
      <c r="SHS420" s="551"/>
      <c r="SHT420" s="551"/>
      <c r="SHU420" s="551"/>
      <c r="SHV420" s="551"/>
      <c r="SHW420" s="551"/>
      <c r="SHX420" s="551"/>
      <c r="SHY420" s="551"/>
      <c r="SHZ420" s="551"/>
      <c r="SIA420" s="551"/>
      <c r="SIB420" s="551"/>
      <c r="SIC420" s="551"/>
      <c r="SID420" s="551"/>
      <c r="SIE420" s="551"/>
      <c r="SIF420" s="551"/>
      <c r="SIG420" s="551"/>
      <c r="SIH420" s="551"/>
      <c r="SII420" s="551"/>
      <c r="SIJ420" s="551"/>
      <c r="SIK420" s="551"/>
      <c r="SIL420" s="551"/>
      <c r="SIM420" s="551"/>
      <c r="SIN420" s="551"/>
      <c r="SIO420" s="551"/>
      <c r="SIP420" s="551"/>
      <c r="SIQ420" s="551"/>
      <c r="SIR420" s="551"/>
      <c r="SIS420" s="551"/>
      <c r="SIT420" s="551"/>
      <c r="SIU420" s="551"/>
      <c r="SIV420" s="551"/>
      <c r="SIW420" s="551"/>
      <c r="SIX420" s="551"/>
      <c r="SIY420" s="551"/>
      <c r="SIZ420" s="551"/>
      <c r="SJA420" s="551"/>
      <c r="SJB420" s="551"/>
      <c r="SJC420" s="551"/>
      <c r="SJD420" s="551"/>
      <c r="SJE420" s="551"/>
      <c r="SJF420" s="551"/>
      <c r="SJG420" s="551"/>
      <c r="SJH420" s="551"/>
      <c r="SJI420" s="551"/>
      <c r="SJJ420" s="551"/>
      <c r="SJK420" s="551"/>
      <c r="SJL420" s="551"/>
      <c r="SJM420" s="551"/>
      <c r="SJN420" s="551"/>
      <c r="SJO420" s="551"/>
      <c r="SJP420" s="551"/>
      <c r="SJQ420" s="551"/>
      <c r="SJR420" s="551"/>
      <c r="SJS420" s="551"/>
      <c r="SJT420" s="551"/>
      <c r="SJU420" s="551"/>
      <c r="SJV420" s="551"/>
      <c r="SJW420" s="551"/>
      <c r="SJX420" s="551"/>
      <c r="SJY420" s="551"/>
      <c r="SJZ420" s="551"/>
      <c r="SKA420" s="551"/>
      <c r="SKB420" s="551"/>
      <c r="SKC420" s="551"/>
      <c r="SKD420" s="551"/>
      <c r="SKE420" s="551"/>
      <c r="SKF420" s="551"/>
      <c r="SKG420" s="551"/>
      <c r="SKH420" s="551"/>
      <c r="SKI420" s="551"/>
      <c r="SKJ420" s="551"/>
      <c r="SKK420" s="551"/>
      <c r="SKL420" s="551"/>
      <c r="SKM420" s="551"/>
      <c r="SKN420" s="551"/>
      <c r="SKO420" s="551"/>
      <c r="SKP420" s="551"/>
      <c r="SKQ420" s="551"/>
      <c r="SKR420" s="551"/>
      <c r="SKS420" s="551"/>
      <c r="SKT420" s="551"/>
      <c r="SKU420" s="551"/>
      <c r="SKV420" s="551"/>
      <c r="SKW420" s="551"/>
      <c r="SKX420" s="551"/>
      <c r="SKY420" s="551"/>
      <c r="SKZ420" s="551"/>
      <c r="SLA420" s="551"/>
      <c r="SLB420" s="551"/>
      <c r="SLC420" s="551"/>
      <c r="SLD420" s="551"/>
      <c r="SLE420" s="551"/>
      <c r="SLF420" s="551"/>
      <c r="SLG420" s="551"/>
      <c r="SLH420" s="551"/>
      <c r="SLI420" s="551"/>
      <c r="SLJ420" s="551"/>
      <c r="SLK420" s="551"/>
      <c r="SLL420" s="551"/>
      <c r="SLM420" s="551"/>
      <c r="SLN420" s="551"/>
      <c r="SLO420" s="551"/>
      <c r="SLP420" s="551"/>
      <c r="SLQ420" s="551"/>
      <c r="SLR420" s="551"/>
      <c r="SLS420" s="551"/>
      <c r="SLT420" s="551"/>
      <c r="SLU420" s="551"/>
      <c r="SLV420" s="551"/>
      <c r="SLW420" s="551"/>
      <c r="SLX420" s="551"/>
      <c r="SLY420" s="551"/>
      <c r="SLZ420" s="551"/>
      <c r="SMA420" s="551"/>
      <c r="SMB420" s="551"/>
      <c r="SMC420" s="551"/>
      <c r="SMD420" s="551"/>
      <c r="SME420" s="551"/>
      <c r="SMF420" s="551"/>
      <c r="SMG420" s="551"/>
      <c r="SMH420" s="551"/>
      <c r="SMI420" s="551"/>
      <c r="SMJ420" s="551"/>
      <c r="SMK420" s="551"/>
      <c r="SML420" s="551"/>
      <c r="SMM420" s="551"/>
      <c r="SMN420" s="551"/>
      <c r="SMO420" s="551"/>
      <c r="SMP420" s="551"/>
      <c r="SMQ420" s="551"/>
      <c r="SMR420" s="551"/>
      <c r="SMS420" s="551"/>
      <c r="SMT420" s="551"/>
      <c r="SMU420" s="551"/>
      <c r="SMV420" s="551"/>
      <c r="SMW420" s="551"/>
      <c r="SMX420" s="551"/>
      <c r="SMY420" s="551"/>
      <c r="SMZ420" s="551"/>
      <c r="SNA420" s="551"/>
      <c r="SNB420" s="551"/>
      <c r="SNC420" s="551"/>
      <c r="SND420" s="551"/>
      <c r="SNE420" s="551"/>
      <c r="SNF420" s="551"/>
      <c r="SNG420" s="551"/>
      <c r="SNH420" s="551"/>
      <c r="SNI420" s="551"/>
      <c r="SNJ420" s="551"/>
      <c r="SNK420" s="551"/>
      <c r="SNL420" s="551"/>
      <c r="SNM420" s="551"/>
      <c r="SNN420" s="551"/>
      <c r="SNO420" s="551"/>
      <c r="SNP420" s="551"/>
      <c r="SNQ420" s="551"/>
      <c r="SNR420" s="551"/>
      <c r="SNS420" s="551"/>
      <c r="SNT420" s="551"/>
      <c r="SNU420" s="551"/>
      <c r="SNV420" s="551"/>
      <c r="SNW420" s="551"/>
      <c r="SNX420" s="551"/>
      <c r="SNY420" s="551"/>
      <c r="SNZ420" s="551"/>
      <c r="SOA420" s="551"/>
      <c r="SOB420" s="551"/>
      <c r="SOC420" s="551"/>
      <c r="SOD420" s="551"/>
      <c r="SOE420" s="551"/>
      <c r="SOF420" s="551"/>
      <c r="SOG420" s="551"/>
      <c r="SOH420" s="551"/>
      <c r="SOI420" s="551"/>
      <c r="SOJ420" s="551"/>
      <c r="SOK420" s="551"/>
      <c r="SOL420" s="551"/>
      <c r="SOM420" s="551"/>
      <c r="SON420" s="551"/>
      <c r="SOO420" s="551"/>
      <c r="SOP420" s="551"/>
      <c r="SOQ420" s="551"/>
      <c r="SOR420" s="551"/>
      <c r="SOS420" s="551"/>
      <c r="SOT420" s="551"/>
      <c r="SOU420" s="551"/>
      <c r="SOV420" s="551"/>
      <c r="SOW420" s="551"/>
      <c r="SOX420" s="551"/>
      <c r="SOY420" s="551"/>
      <c r="SOZ420" s="551"/>
      <c r="SPA420" s="551"/>
      <c r="SPB420" s="551"/>
      <c r="SPC420" s="551"/>
      <c r="SPD420" s="551"/>
      <c r="SPE420" s="551"/>
      <c r="SPF420" s="551"/>
      <c r="SPG420" s="551"/>
      <c r="SPH420" s="551"/>
      <c r="SPI420" s="551"/>
      <c r="SPJ420" s="551"/>
      <c r="SPK420" s="551"/>
      <c r="SPL420" s="551"/>
      <c r="SPM420" s="551"/>
      <c r="SPN420" s="551"/>
      <c r="SPO420" s="551"/>
      <c r="SPP420" s="551"/>
      <c r="SPQ420" s="551"/>
      <c r="SPR420" s="551"/>
      <c r="SPS420" s="551"/>
      <c r="SPT420" s="551"/>
      <c r="SPU420" s="551"/>
      <c r="SPV420" s="551"/>
      <c r="SPW420" s="551"/>
      <c r="SPX420" s="551"/>
      <c r="SPY420" s="551"/>
      <c r="SPZ420" s="551"/>
      <c r="SQA420" s="551"/>
      <c r="SQB420" s="551"/>
      <c r="SQC420" s="551"/>
      <c r="SQD420" s="551"/>
      <c r="SQE420" s="551"/>
      <c r="SQF420" s="551"/>
      <c r="SQG420" s="551"/>
      <c r="SQH420" s="551"/>
      <c r="SQI420" s="551"/>
      <c r="SQJ420" s="551"/>
      <c r="SQK420" s="551"/>
      <c r="SQL420" s="551"/>
      <c r="SQM420" s="551"/>
      <c r="SQN420" s="551"/>
      <c r="SQO420" s="551"/>
      <c r="SQP420" s="551"/>
      <c r="SQQ420" s="551"/>
      <c r="SQR420" s="551"/>
      <c r="SQS420" s="551"/>
      <c r="SQT420" s="551"/>
      <c r="SQU420" s="551"/>
      <c r="SQV420" s="551"/>
      <c r="SQW420" s="551"/>
      <c r="SQX420" s="551"/>
      <c r="SQY420" s="551"/>
      <c r="SQZ420" s="551"/>
      <c r="SRA420" s="551"/>
      <c r="SRB420" s="551"/>
      <c r="SRC420" s="551"/>
      <c r="SRD420" s="551"/>
      <c r="SRE420" s="551"/>
      <c r="SRF420" s="551"/>
      <c r="SRG420" s="551"/>
      <c r="SRH420" s="551"/>
      <c r="SRI420" s="551"/>
      <c r="SRJ420" s="551"/>
      <c r="SRK420" s="551"/>
      <c r="SRL420" s="551"/>
      <c r="SRM420" s="551"/>
      <c r="SRN420" s="551"/>
      <c r="SRO420" s="551"/>
      <c r="SRP420" s="551"/>
      <c r="SRQ420" s="551"/>
      <c r="SRR420" s="551"/>
      <c r="SRS420" s="551"/>
      <c r="SRT420" s="551"/>
      <c r="SRU420" s="551"/>
      <c r="SRV420" s="551"/>
      <c r="SRW420" s="551"/>
      <c r="SRX420" s="551"/>
      <c r="SRY420" s="551"/>
      <c r="SRZ420" s="551"/>
      <c r="SSA420" s="551"/>
      <c r="SSB420" s="551"/>
      <c r="SSC420" s="551"/>
      <c r="SSD420" s="551"/>
      <c r="SSE420" s="551"/>
      <c r="SSF420" s="551"/>
      <c r="SSG420" s="551"/>
      <c r="SSH420" s="551"/>
      <c r="SSI420" s="551"/>
      <c r="SSJ420" s="551"/>
      <c r="SSK420" s="551"/>
      <c r="SSL420" s="551"/>
      <c r="SSM420" s="551"/>
      <c r="SSN420" s="551"/>
      <c r="SSO420" s="551"/>
      <c r="SSP420" s="551"/>
      <c r="SSQ420" s="551"/>
      <c r="SSR420" s="551"/>
      <c r="SSS420" s="551"/>
      <c r="SST420" s="551"/>
      <c r="SSU420" s="551"/>
      <c r="SSV420" s="551"/>
      <c r="SSW420" s="551"/>
      <c r="SSX420" s="551"/>
      <c r="SSY420" s="551"/>
      <c r="SSZ420" s="551"/>
      <c r="STA420" s="551"/>
      <c r="STB420" s="551"/>
      <c r="STC420" s="551"/>
      <c r="STD420" s="551"/>
      <c r="STE420" s="551"/>
      <c r="STF420" s="551"/>
      <c r="STG420" s="551"/>
      <c r="STH420" s="551"/>
      <c r="STI420" s="551"/>
      <c r="STJ420" s="551"/>
      <c r="STK420" s="551"/>
      <c r="STL420" s="551"/>
      <c r="STM420" s="551"/>
      <c r="STN420" s="551"/>
      <c r="STO420" s="551"/>
      <c r="STP420" s="551"/>
      <c r="STQ420" s="551"/>
      <c r="STR420" s="551"/>
      <c r="STS420" s="551"/>
      <c r="STT420" s="551"/>
      <c r="STU420" s="551"/>
      <c r="STV420" s="551"/>
      <c r="STW420" s="551"/>
      <c r="STX420" s="551"/>
      <c r="STY420" s="551"/>
      <c r="STZ420" s="551"/>
      <c r="SUA420" s="551"/>
      <c r="SUB420" s="551"/>
      <c r="SUC420" s="551"/>
      <c r="SUD420" s="551"/>
      <c r="SUE420" s="551"/>
      <c r="SUF420" s="551"/>
      <c r="SUG420" s="551"/>
      <c r="SUH420" s="551"/>
      <c r="SUI420" s="551"/>
      <c r="SUJ420" s="551"/>
      <c r="SUK420" s="551"/>
      <c r="SUL420" s="551"/>
      <c r="SUM420" s="551"/>
      <c r="SUN420" s="551"/>
      <c r="SUO420" s="551"/>
      <c r="SUP420" s="551"/>
      <c r="SUQ420" s="551"/>
      <c r="SUR420" s="551"/>
      <c r="SUS420" s="551"/>
      <c r="SUT420" s="551"/>
      <c r="SUU420" s="551"/>
      <c r="SUV420" s="551"/>
      <c r="SUW420" s="551"/>
      <c r="SUX420" s="551"/>
      <c r="SUY420" s="551"/>
      <c r="SUZ420" s="551"/>
      <c r="SVA420" s="551"/>
      <c r="SVB420" s="551"/>
      <c r="SVC420" s="551"/>
      <c r="SVD420" s="551"/>
      <c r="SVE420" s="551"/>
      <c r="SVF420" s="551"/>
      <c r="SVG420" s="551"/>
      <c r="SVH420" s="551"/>
      <c r="SVI420" s="551"/>
      <c r="SVJ420" s="551"/>
      <c r="SVK420" s="551"/>
      <c r="SVL420" s="551"/>
      <c r="SVM420" s="551"/>
      <c r="SVN420" s="551"/>
      <c r="SVO420" s="551"/>
      <c r="SVP420" s="551"/>
      <c r="SVQ420" s="551"/>
      <c r="SVR420" s="551"/>
      <c r="SVS420" s="551"/>
      <c r="SVT420" s="551"/>
      <c r="SVU420" s="551"/>
      <c r="SVV420" s="551"/>
      <c r="SVW420" s="551"/>
      <c r="SVX420" s="551"/>
      <c r="SVY420" s="551"/>
      <c r="SVZ420" s="551"/>
      <c r="SWA420" s="551"/>
      <c r="SWB420" s="551"/>
      <c r="SWC420" s="551"/>
      <c r="SWD420" s="551"/>
      <c r="SWE420" s="551"/>
      <c r="SWF420" s="551"/>
      <c r="SWG420" s="551"/>
      <c r="SWH420" s="551"/>
      <c r="SWI420" s="551"/>
      <c r="SWJ420" s="551"/>
      <c r="SWK420" s="551"/>
      <c r="SWL420" s="551"/>
      <c r="SWM420" s="551"/>
      <c r="SWN420" s="551"/>
      <c r="SWO420" s="551"/>
      <c r="SWP420" s="551"/>
      <c r="SWQ420" s="551"/>
      <c r="SWR420" s="551"/>
      <c r="SWS420" s="551"/>
      <c r="SWT420" s="551"/>
      <c r="SWU420" s="551"/>
      <c r="SWV420" s="551"/>
      <c r="SWW420" s="551"/>
      <c r="SWX420" s="551"/>
      <c r="SWY420" s="551"/>
      <c r="SWZ420" s="551"/>
      <c r="SXA420" s="551"/>
      <c r="SXB420" s="551"/>
      <c r="SXC420" s="551"/>
      <c r="SXD420" s="551"/>
      <c r="SXE420" s="551"/>
      <c r="SXF420" s="551"/>
      <c r="SXG420" s="551"/>
      <c r="SXH420" s="551"/>
      <c r="SXI420" s="551"/>
      <c r="SXJ420" s="551"/>
      <c r="SXK420" s="551"/>
      <c r="SXL420" s="551"/>
      <c r="SXM420" s="551"/>
      <c r="SXN420" s="551"/>
      <c r="SXO420" s="551"/>
      <c r="SXP420" s="551"/>
      <c r="SXQ420" s="551"/>
      <c r="SXR420" s="551"/>
      <c r="SXS420" s="551"/>
      <c r="SXT420" s="551"/>
      <c r="SXU420" s="551"/>
      <c r="SXV420" s="551"/>
      <c r="SXW420" s="551"/>
      <c r="SXX420" s="551"/>
      <c r="SXY420" s="551"/>
      <c r="SXZ420" s="551"/>
      <c r="SYA420" s="551"/>
      <c r="SYB420" s="551"/>
      <c r="SYC420" s="551"/>
      <c r="SYD420" s="551"/>
      <c r="SYE420" s="551"/>
      <c r="SYF420" s="551"/>
      <c r="SYG420" s="551"/>
      <c r="SYH420" s="551"/>
      <c r="SYI420" s="551"/>
      <c r="SYJ420" s="551"/>
      <c r="SYK420" s="551"/>
      <c r="SYL420" s="551"/>
      <c r="SYM420" s="551"/>
      <c r="SYN420" s="551"/>
      <c r="SYO420" s="551"/>
      <c r="SYP420" s="551"/>
      <c r="SYQ420" s="551"/>
      <c r="SYR420" s="551"/>
      <c r="SYS420" s="551"/>
      <c r="SYT420" s="551"/>
      <c r="SYU420" s="551"/>
      <c r="SYV420" s="551"/>
      <c r="SYW420" s="551"/>
      <c r="SYX420" s="551"/>
      <c r="SYY420" s="551"/>
      <c r="SYZ420" s="551"/>
      <c r="SZA420" s="551"/>
      <c r="SZB420" s="551"/>
      <c r="SZC420" s="551"/>
      <c r="SZD420" s="551"/>
      <c r="SZE420" s="551"/>
      <c r="SZF420" s="551"/>
      <c r="SZG420" s="551"/>
      <c r="SZH420" s="551"/>
      <c r="SZI420" s="551"/>
      <c r="SZJ420" s="551"/>
      <c r="SZK420" s="551"/>
      <c r="SZL420" s="551"/>
      <c r="SZM420" s="551"/>
      <c r="SZN420" s="551"/>
      <c r="SZO420" s="551"/>
      <c r="SZP420" s="551"/>
      <c r="SZQ420" s="551"/>
      <c r="SZR420" s="551"/>
      <c r="SZS420" s="551"/>
      <c r="SZT420" s="551"/>
      <c r="SZU420" s="551"/>
      <c r="SZV420" s="551"/>
      <c r="SZW420" s="551"/>
      <c r="SZX420" s="551"/>
      <c r="SZY420" s="551"/>
      <c r="SZZ420" s="551"/>
      <c r="TAA420" s="551"/>
      <c r="TAB420" s="551"/>
      <c r="TAC420" s="551"/>
      <c r="TAD420" s="551"/>
      <c r="TAE420" s="551"/>
      <c r="TAF420" s="551"/>
      <c r="TAG420" s="551"/>
      <c r="TAH420" s="551"/>
      <c r="TAI420" s="551"/>
      <c r="TAJ420" s="551"/>
      <c r="TAK420" s="551"/>
      <c r="TAL420" s="551"/>
      <c r="TAM420" s="551"/>
      <c r="TAN420" s="551"/>
      <c r="TAO420" s="551"/>
      <c r="TAP420" s="551"/>
      <c r="TAQ420" s="551"/>
      <c r="TAR420" s="551"/>
      <c r="TAS420" s="551"/>
      <c r="TAT420" s="551"/>
      <c r="TAU420" s="551"/>
      <c r="TAV420" s="551"/>
      <c r="TAW420" s="551"/>
      <c r="TAX420" s="551"/>
      <c r="TAY420" s="551"/>
      <c r="TAZ420" s="551"/>
      <c r="TBA420" s="551"/>
      <c r="TBB420" s="551"/>
      <c r="TBC420" s="551"/>
      <c r="TBD420" s="551"/>
      <c r="TBE420" s="551"/>
      <c r="TBF420" s="551"/>
      <c r="TBG420" s="551"/>
      <c r="TBH420" s="551"/>
      <c r="TBI420" s="551"/>
      <c r="TBJ420" s="551"/>
      <c r="TBK420" s="551"/>
      <c r="TBL420" s="551"/>
      <c r="TBM420" s="551"/>
      <c r="TBN420" s="551"/>
      <c r="TBO420" s="551"/>
      <c r="TBP420" s="551"/>
      <c r="TBQ420" s="551"/>
      <c r="TBR420" s="551"/>
      <c r="TBS420" s="551"/>
      <c r="TBT420" s="551"/>
      <c r="TBU420" s="551"/>
      <c r="TBV420" s="551"/>
      <c r="TBW420" s="551"/>
      <c r="TBX420" s="551"/>
      <c r="TBY420" s="551"/>
      <c r="TBZ420" s="551"/>
      <c r="TCA420" s="551"/>
      <c r="TCB420" s="551"/>
      <c r="TCC420" s="551"/>
      <c r="TCD420" s="551"/>
      <c r="TCE420" s="551"/>
      <c r="TCF420" s="551"/>
      <c r="TCG420" s="551"/>
      <c r="TCH420" s="551"/>
      <c r="TCI420" s="551"/>
      <c r="TCJ420" s="551"/>
      <c r="TCK420" s="551"/>
      <c r="TCL420" s="551"/>
      <c r="TCM420" s="551"/>
      <c r="TCN420" s="551"/>
      <c r="TCO420" s="551"/>
      <c r="TCP420" s="551"/>
      <c r="TCQ420" s="551"/>
      <c r="TCR420" s="551"/>
      <c r="TCS420" s="551"/>
      <c r="TCT420" s="551"/>
      <c r="TCU420" s="551"/>
      <c r="TCV420" s="551"/>
      <c r="TCW420" s="551"/>
      <c r="TCX420" s="551"/>
      <c r="TCY420" s="551"/>
      <c r="TCZ420" s="551"/>
      <c r="TDA420" s="551"/>
      <c r="TDB420" s="551"/>
      <c r="TDC420" s="551"/>
      <c r="TDD420" s="551"/>
      <c r="TDE420" s="551"/>
      <c r="TDF420" s="551"/>
      <c r="TDG420" s="551"/>
      <c r="TDH420" s="551"/>
      <c r="TDI420" s="551"/>
      <c r="TDJ420" s="551"/>
      <c r="TDK420" s="551"/>
      <c r="TDL420" s="551"/>
      <c r="TDM420" s="551"/>
      <c r="TDN420" s="551"/>
      <c r="TDO420" s="551"/>
      <c r="TDP420" s="551"/>
      <c r="TDQ420" s="551"/>
      <c r="TDR420" s="551"/>
      <c r="TDS420" s="551"/>
      <c r="TDT420" s="551"/>
      <c r="TDU420" s="551"/>
      <c r="TDV420" s="551"/>
      <c r="TDW420" s="551"/>
      <c r="TDX420" s="551"/>
      <c r="TDY420" s="551"/>
      <c r="TDZ420" s="551"/>
      <c r="TEA420" s="551"/>
      <c r="TEB420" s="551"/>
      <c r="TEC420" s="551"/>
      <c r="TED420" s="551"/>
      <c r="TEE420" s="551"/>
      <c r="TEF420" s="551"/>
      <c r="TEG420" s="551"/>
      <c r="TEH420" s="551"/>
      <c r="TEI420" s="551"/>
      <c r="TEJ420" s="551"/>
      <c r="TEK420" s="551"/>
      <c r="TEL420" s="551"/>
      <c r="TEM420" s="551"/>
      <c r="TEN420" s="551"/>
      <c r="TEO420" s="551"/>
      <c r="TEP420" s="551"/>
      <c r="TEQ420" s="551"/>
      <c r="TER420" s="551"/>
      <c r="TES420" s="551"/>
      <c r="TET420" s="551"/>
      <c r="TEU420" s="551"/>
      <c r="TEV420" s="551"/>
      <c r="TEW420" s="551"/>
      <c r="TEX420" s="551"/>
      <c r="TEY420" s="551"/>
      <c r="TEZ420" s="551"/>
      <c r="TFA420" s="551"/>
      <c r="TFB420" s="551"/>
      <c r="TFC420" s="551"/>
      <c r="TFD420" s="551"/>
      <c r="TFE420" s="551"/>
      <c r="TFF420" s="551"/>
      <c r="TFG420" s="551"/>
      <c r="TFH420" s="551"/>
      <c r="TFI420" s="551"/>
      <c r="TFJ420" s="551"/>
      <c r="TFK420" s="551"/>
      <c r="TFL420" s="551"/>
      <c r="TFM420" s="551"/>
      <c r="TFN420" s="551"/>
      <c r="TFO420" s="551"/>
      <c r="TFP420" s="551"/>
      <c r="TFQ420" s="551"/>
      <c r="TFR420" s="551"/>
      <c r="TFS420" s="551"/>
      <c r="TFT420" s="551"/>
      <c r="TFU420" s="551"/>
      <c r="TFV420" s="551"/>
      <c r="TFW420" s="551"/>
      <c r="TFX420" s="551"/>
      <c r="TFY420" s="551"/>
      <c r="TFZ420" s="551"/>
      <c r="TGA420" s="551"/>
      <c r="TGB420" s="551"/>
      <c r="TGC420" s="551"/>
      <c r="TGD420" s="551"/>
      <c r="TGE420" s="551"/>
      <c r="TGF420" s="551"/>
      <c r="TGG420" s="551"/>
      <c r="TGH420" s="551"/>
      <c r="TGI420" s="551"/>
      <c r="TGJ420" s="551"/>
      <c r="TGK420" s="551"/>
      <c r="TGL420" s="551"/>
      <c r="TGM420" s="551"/>
      <c r="TGN420" s="551"/>
      <c r="TGO420" s="551"/>
      <c r="TGP420" s="551"/>
      <c r="TGQ420" s="551"/>
      <c r="TGR420" s="551"/>
      <c r="TGS420" s="551"/>
      <c r="TGT420" s="551"/>
      <c r="TGU420" s="551"/>
      <c r="TGV420" s="551"/>
      <c r="TGW420" s="551"/>
      <c r="TGX420" s="551"/>
      <c r="TGY420" s="551"/>
      <c r="TGZ420" s="551"/>
      <c r="THA420" s="551"/>
      <c r="THB420" s="551"/>
      <c r="THC420" s="551"/>
      <c r="THD420" s="551"/>
      <c r="THE420" s="551"/>
      <c r="THF420" s="551"/>
      <c r="THG420" s="551"/>
      <c r="THH420" s="551"/>
      <c r="THI420" s="551"/>
      <c r="THJ420" s="551"/>
      <c r="THK420" s="551"/>
      <c r="THL420" s="551"/>
      <c r="THM420" s="551"/>
      <c r="THN420" s="551"/>
      <c r="THO420" s="551"/>
      <c r="THP420" s="551"/>
      <c r="THQ420" s="551"/>
      <c r="THR420" s="551"/>
      <c r="THS420" s="551"/>
      <c r="THT420" s="551"/>
      <c r="THU420" s="551"/>
      <c r="THV420" s="551"/>
      <c r="THW420" s="551"/>
      <c r="THX420" s="551"/>
      <c r="THY420" s="551"/>
      <c r="THZ420" s="551"/>
      <c r="TIA420" s="551"/>
      <c r="TIB420" s="551"/>
      <c r="TIC420" s="551"/>
      <c r="TID420" s="551"/>
      <c r="TIE420" s="551"/>
      <c r="TIF420" s="551"/>
      <c r="TIG420" s="551"/>
      <c r="TIH420" s="551"/>
      <c r="TII420" s="551"/>
      <c r="TIJ420" s="551"/>
      <c r="TIK420" s="551"/>
      <c r="TIL420" s="551"/>
      <c r="TIM420" s="551"/>
      <c r="TIN420" s="551"/>
      <c r="TIO420" s="551"/>
      <c r="TIP420" s="551"/>
      <c r="TIQ420" s="551"/>
      <c r="TIR420" s="551"/>
      <c r="TIS420" s="551"/>
      <c r="TIT420" s="551"/>
      <c r="TIU420" s="551"/>
      <c r="TIV420" s="551"/>
      <c r="TIW420" s="551"/>
      <c r="TIX420" s="551"/>
      <c r="TIY420" s="551"/>
      <c r="TIZ420" s="551"/>
      <c r="TJA420" s="551"/>
      <c r="TJB420" s="551"/>
      <c r="TJC420" s="551"/>
      <c r="TJD420" s="551"/>
      <c r="TJE420" s="551"/>
      <c r="TJF420" s="551"/>
      <c r="TJG420" s="551"/>
      <c r="TJH420" s="551"/>
      <c r="TJI420" s="551"/>
      <c r="TJJ420" s="551"/>
      <c r="TJK420" s="551"/>
      <c r="TJL420" s="551"/>
      <c r="TJM420" s="551"/>
      <c r="TJN420" s="551"/>
      <c r="TJO420" s="551"/>
      <c r="TJP420" s="551"/>
      <c r="TJQ420" s="551"/>
      <c r="TJR420" s="551"/>
      <c r="TJS420" s="551"/>
      <c r="TJT420" s="551"/>
      <c r="TJU420" s="551"/>
      <c r="TJV420" s="551"/>
      <c r="TJW420" s="551"/>
      <c r="TJX420" s="551"/>
      <c r="TJY420" s="551"/>
      <c r="TJZ420" s="551"/>
      <c r="TKA420" s="551"/>
      <c r="TKB420" s="551"/>
      <c r="TKC420" s="551"/>
      <c r="TKD420" s="551"/>
      <c r="TKE420" s="551"/>
      <c r="TKF420" s="551"/>
      <c r="TKG420" s="551"/>
      <c r="TKH420" s="551"/>
      <c r="TKI420" s="551"/>
      <c r="TKJ420" s="551"/>
      <c r="TKK420" s="551"/>
      <c r="TKL420" s="551"/>
      <c r="TKM420" s="551"/>
      <c r="TKN420" s="551"/>
      <c r="TKO420" s="551"/>
      <c r="TKP420" s="551"/>
      <c r="TKQ420" s="551"/>
      <c r="TKR420" s="551"/>
      <c r="TKS420" s="551"/>
      <c r="TKT420" s="551"/>
      <c r="TKU420" s="551"/>
      <c r="TKV420" s="551"/>
      <c r="TKW420" s="551"/>
      <c r="TKX420" s="551"/>
      <c r="TKY420" s="551"/>
      <c r="TKZ420" s="551"/>
      <c r="TLA420" s="551"/>
      <c r="TLB420" s="551"/>
      <c r="TLC420" s="551"/>
      <c r="TLD420" s="551"/>
      <c r="TLE420" s="551"/>
      <c r="TLF420" s="551"/>
      <c r="TLG420" s="551"/>
      <c r="TLH420" s="551"/>
      <c r="TLI420" s="551"/>
      <c r="TLJ420" s="551"/>
      <c r="TLK420" s="551"/>
      <c r="TLL420" s="551"/>
      <c r="TLM420" s="551"/>
      <c r="TLN420" s="551"/>
      <c r="TLO420" s="551"/>
      <c r="TLP420" s="551"/>
      <c r="TLQ420" s="551"/>
      <c r="TLR420" s="551"/>
      <c r="TLS420" s="551"/>
      <c r="TLT420" s="551"/>
      <c r="TLU420" s="551"/>
      <c r="TLV420" s="551"/>
      <c r="TLW420" s="551"/>
      <c r="TLX420" s="551"/>
      <c r="TLY420" s="551"/>
      <c r="TLZ420" s="551"/>
      <c r="TMA420" s="551"/>
      <c r="TMB420" s="551"/>
      <c r="TMC420" s="551"/>
      <c r="TMD420" s="551"/>
      <c r="TME420" s="551"/>
      <c r="TMF420" s="551"/>
      <c r="TMG420" s="551"/>
      <c r="TMH420" s="551"/>
      <c r="TMI420" s="551"/>
      <c r="TMJ420" s="551"/>
      <c r="TMK420" s="551"/>
      <c r="TML420" s="551"/>
      <c r="TMM420" s="551"/>
      <c r="TMN420" s="551"/>
      <c r="TMO420" s="551"/>
      <c r="TMP420" s="551"/>
      <c r="TMQ420" s="551"/>
      <c r="TMR420" s="551"/>
      <c r="TMS420" s="551"/>
      <c r="TMT420" s="551"/>
      <c r="TMU420" s="551"/>
      <c r="TMV420" s="551"/>
      <c r="TMW420" s="551"/>
      <c r="TMX420" s="551"/>
      <c r="TMY420" s="551"/>
      <c r="TMZ420" s="551"/>
      <c r="TNA420" s="551"/>
      <c r="TNB420" s="551"/>
      <c r="TNC420" s="551"/>
      <c r="TND420" s="551"/>
      <c r="TNE420" s="551"/>
      <c r="TNF420" s="551"/>
      <c r="TNG420" s="551"/>
      <c r="TNH420" s="551"/>
      <c r="TNI420" s="551"/>
      <c r="TNJ420" s="551"/>
      <c r="TNK420" s="551"/>
      <c r="TNL420" s="551"/>
      <c r="TNM420" s="551"/>
      <c r="TNN420" s="551"/>
      <c r="TNO420" s="551"/>
      <c r="TNP420" s="551"/>
      <c r="TNQ420" s="551"/>
      <c r="TNR420" s="551"/>
      <c r="TNS420" s="551"/>
      <c r="TNT420" s="551"/>
      <c r="TNU420" s="551"/>
      <c r="TNV420" s="551"/>
      <c r="TNW420" s="551"/>
      <c r="TNX420" s="551"/>
      <c r="TNY420" s="551"/>
      <c r="TNZ420" s="551"/>
      <c r="TOA420" s="551"/>
      <c r="TOB420" s="551"/>
      <c r="TOC420" s="551"/>
      <c r="TOD420" s="551"/>
      <c r="TOE420" s="551"/>
      <c r="TOF420" s="551"/>
      <c r="TOG420" s="551"/>
      <c r="TOH420" s="551"/>
      <c r="TOI420" s="551"/>
      <c r="TOJ420" s="551"/>
      <c r="TOK420" s="551"/>
      <c r="TOL420" s="551"/>
      <c r="TOM420" s="551"/>
      <c r="TON420" s="551"/>
      <c r="TOO420" s="551"/>
      <c r="TOP420" s="551"/>
      <c r="TOQ420" s="551"/>
      <c r="TOR420" s="551"/>
      <c r="TOS420" s="551"/>
      <c r="TOT420" s="551"/>
      <c r="TOU420" s="551"/>
      <c r="TOV420" s="551"/>
      <c r="TOW420" s="551"/>
      <c r="TOX420" s="551"/>
      <c r="TOY420" s="551"/>
      <c r="TOZ420" s="551"/>
      <c r="TPA420" s="551"/>
      <c r="TPB420" s="551"/>
      <c r="TPC420" s="551"/>
      <c r="TPD420" s="551"/>
      <c r="TPE420" s="551"/>
      <c r="TPF420" s="551"/>
      <c r="TPG420" s="551"/>
      <c r="TPH420" s="551"/>
      <c r="TPI420" s="551"/>
      <c r="TPJ420" s="551"/>
      <c r="TPK420" s="551"/>
      <c r="TPL420" s="551"/>
      <c r="TPM420" s="551"/>
      <c r="TPN420" s="551"/>
      <c r="TPO420" s="551"/>
      <c r="TPP420" s="551"/>
      <c r="TPQ420" s="551"/>
      <c r="TPR420" s="551"/>
      <c r="TPS420" s="551"/>
      <c r="TPT420" s="551"/>
      <c r="TPU420" s="551"/>
      <c r="TPV420" s="551"/>
      <c r="TPW420" s="551"/>
      <c r="TPX420" s="551"/>
      <c r="TPY420" s="551"/>
      <c r="TPZ420" s="551"/>
      <c r="TQA420" s="551"/>
      <c r="TQB420" s="551"/>
      <c r="TQC420" s="551"/>
      <c r="TQD420" s="551"/>
      <c r="TQE420" s="551"/>
      <c r="TQF420" s="551"/>
      <c r="TQG420" s="551"/>
      <c r="TQH420" s="551"/>
      <c r="TQI420" s="551"/>
      <c r="TQJ420" s="551"/>
      <c r="TQK420" s="551"/>
      <c r="TQL420" s="551"/>
      <c r="TQM420" s="551"/>
      <c r="TQN420" s="551"/>
      <c r="TQO420" s="551"/>
      <c r="TQP420" s="551"/>
      <c r="TQQ420" s="551"/>
      <c r="TQR420" s="551"/>
      <c r="TQS420" s="551"/>
      <c r="TQT420" s="551"/>
      <c r="TQU420" s="551"/>
      <c r="TQV420" s="551"/>
      <c r="TQW420" s="551"/>
      <c r="TQX420" s="551"/>
      <c r="TQY420" s="551"/>
      <c r="TQZ420" s="551"/>
      <c r="TRA420" s="551"/>
      <c r="TRB420" s="551"/>
      <c r="TRC420" s="551"/>
      <c r="TRD420" s="551"/>
      <c r="TRE420" s="551"/>
      <c r="TRF420" s="551"/>
      <c r="TRG420" s="551"/>
      <c r="TRH420" s="551"/>
      <c r="TRI420" s="551"/>
      <c r="TRJ420" s="551"/>
      <c r="TRK420" s="551"/>
      <c r="TRL420" s="551"/>
      <c r="TRM420" s="551"/>
      <c r="TRN420" s="551"/>
      <c r="TRO420" s="551"/>
      <c r="TRP420" s="551"/>
      <c r="TRQ420" s="551"/>
      <c r="TRR420" s="551"/>
      <c r="TRS420" s="551"/>
      <c r="TRT420" s="551"/>
      <c r="TRU420" s="551"/>
      <c r="TRV420" s="551"/>
      <c r="TRW420" s="551"/>
      <c r="TRX420" s="551"/>
      <c r="TRY420" s="551"/>
      <c r="TRZ420" s="551"/>
      <c r="TSA420" s="551"/>
      <c r="TSB420" s="551"/>
      <c r="TSC420" s="551"/>
      <c r="TSD420" s="551"/>
      <c r="TSE420" s="551"/>
      <c r="TSF420" s="551"/>
      <c r="TSG420" s="551"/>
      <c r="TSH420" s="551"/>
      <c r="TSI420" s="551"/>
      <c r="TSJ420" s="551"/>
      <c r="TSK420" s="551"/>
      <c r="TSL420" s="551"/>
      <c r="TSM420" s="551"/>
      <c r="TSN420" s="551"/>
      <c r="TSO420" s="551"/>
      <c r="TSP420" s="551"/>
      <c r="TSQ420" s="551"/>
      <c r="TSR420" s="551"/>
      <c r="TSS420" s="551"/>
      <c r="TST420" s="551"/>
      <c r="TSU420" s="551"/>
      <c r="TSV420" s="551"/>
      <c r="TSW420" s="551"/>
      <c r="TSX420" s="551"/>
      <c r="TSY420" s="551"/>
      <c r="TSZ420" s="551"/>
      <c r="TTA420" s="551"/>
      <c r="TTB420" s="551"/>
      <c r="TTC420" s="551"/>
      <c r="TTD420" s="551"/>
      <c r="TTE420" s="551"/>
      <c r="TTF420" s="551"/>
      <c r="TTG420" s="551"/>
      <c r="TTH420" s="551"/>
      <c r="TTI420" s="551"/>
      <c r="TTJ420" s="551"/>
      <c r="TTK420" s="551"/>
      <c r="TTL420" s="551"/>
      <c r="TTM420" s="551"/>
      <c r="TTN420" s="551"/>
      <c r="TTO420" s="551"/>
      <c r="TTP420" s="551"/>
      <c r="TTQ420" s="551"/>
      <c r="TTR420" s="551"/>
      <c r="TTS420" s="551"/>
      <c r="TTT420" s="551"/>
      <c r="TTU420" s="551"/>
      <c r="TTV420" s="551"/>
      <c r="TTW420" s="551"/>
      <c r="TTX420" s="551"/>
      <c r="TTY420" s="551"/>
      <c r="TTZ420" s="551"/>
      <c r="TUA420" s="551"/>
      <c r="TUB420" s="551"/>
      <c r="TUC420" s="551"/>
      <c r="TUD420" s="551"/>
      <c r="TUE420" s="551"/>
      <c r="TUF420" s="551"/>
      <c r="TUG420" s="551"/>
      <c r="TUH420" s="551"/>
      <c r="TUI420" s="551"/>
      <c r="TUJ420" s="551"/>
      <c r="TUK420" s="551"/>
      <c r="TUL420" s="551"/>
      <c r="TUM420" s="551"/>
      <c r="TUN420" s="551"/>
      <c r="TUO420" s="551"/>
      <c r="TUP420" s="551"/>
      <c r="TUQ420" s="551"/>
      <c r="TUR420" s="551"/>
      <c r="TUS420" s="551"/>
      <c r="TUT420" s="551"/>
      <c r="TUU420" s="551"/>
      <c r="TUV420" s="551"/>
      <c r="TUW420" s="551"/>
      <c r="TUX420" s="551"/>
      <c r="TUY420" s="551"/>
      <c r="TUZ420" s="551"/>
      <c r="TVA420" s="551"/>
      <c r="TVB420" s="551"/>
      <c r="TVC420" s="551"/>
      <c r="TVD420" s="551"/>
      <c r="TVE420" s="551"/>
      <c r="TVF420" s="551"/>
      <c r="TVG420" s="551"/>
      <c r="TVH420" s="551"/>
      <c r="TVI420" s="551"/>
      <c r="TVJ420" s="551"/>
      <c r="TVK420" s="551"/>
      <c r="TVL420" s="551"/>
      <c r="TVM420" s="551"/>
      <c r="TVN420" s="551"/>
      <c r="TVO420" s="551"/>
      <c r="TVP420" s="551"/>
      <c r="TVQ420" s="551"/>
      <c r="TVR420" s="551"/>
      <c r="TVS420" s="551"/>
      <c r="TVT420" s="551"/>
      <c r="TVU420" s="551"/>
      <c r="TVV420" s="551"/>
      <c r="TVW420" s="551"/>
      <c r="TVX420" s="551"/>
      <c r="TVY420" s="551"/>
      <c r="TVZ420" s="551"/>
      <c r="TWA420" s="551"/>
      <c r="TWB420" s="551"/>
      <c r="TWC420" s="551"/>
      <c r="TWD420" s="551"/>
      <c r="TWE420" s="551"/>
      <c r="TWF420" s="551"/>
      <c r="TWG420" s="551"/>
      <c r="TWH420" s="551"/>
      <c r="TWI420" s="551"/>
      <c r="TWJ420" s="551"/>
      <c r="TWK420" s="551"/>
      <c r="TWL420" s="551"/>
      <c r="TWM420" s="551"/>
      <c r="TWN420" s="551"/>
      <c r="TWO420" s="551"/>
      <c r="TWP420" s="551"/>
      <c r="TWQ420" s="551"/>
      <c r="TWR420" s="551"/>
      <c r="TWS420" s="551"/>
      <c r="TWT420" s="551"/>
      <c r="TWU420" s="551"/>
      <c r="TWV420" s="551"/>
      <c r="TWW420" s="551"/>
      <c r="TWX420" s="551"/>
      <c r="TWY420" s="551"/>
      <c r="TWZ420" s="551"/>
      <c r="TXA420" s="551"/>
      <c r="TXB420" s="551"/>
      <c r="TXC420" s="551"/>
      <c r="TXD420" s="551"/>
      <c r="TXE420" s="551"/>
      <c r="TXF420" s="551"/>
      <c r="TXG420" s="551"/>
      <c r="TXH420" s="551"/>
      <c r="TXI420" s="551"/>
      <c r="TXJ420" s="551"/>
      <c r="TXK420" s="551"/>
      <c r="TXL420" s="551"/>
      <c r="TXM420" s="551"/>
      <c r="TXN420" s="551"/>
      <c r="TXO420" s="551"/>
      <c r="TXP420" s="551"/>
      <c r="TXQ420" s="551"/>
      <c r="TXR420" s="551"/>
      <c r="TXS420" s="551"/>
      <c r="TXT420" s="551"/>
      <c r="TXU420" s="551"/>
      <c r="TXV420" s="551"/>
      <c r="TXW420" s="551"/>
      <c r="TXX420" s="551"/>
      <c r="TXY420" s="551"/>
      <c r="TXZ420" s="551"/>
      <c r="TYA420" s="551"/>
      <c r="TYB420" s="551"/>
      <c r="TYC420" s="551"/>
      <c r="TYD420" s="551"/>
      <c r="TYE420" s="551"/>
      <c r="TYF420" s="551"/>
      <c r="TYG420" s="551"/>
      <c r="TYH420" s="551"/>
      <c r="TYI420" s="551"/>
      <c r="TYJ420" s="551"/>
      <c r="TYK420" s="551"/>
      <c r="TYL420" s="551"/>
      <c r="TYM420" s="551"/>
      <c r="TYN420" s="551"/>
      <c r="TYO420" s="551"/>
      <c r="TYP420" s="551"/>
      <c r="TYQ420" s="551"/>
      <c r="TYR420" s="551"/>
      <c r="TYS420" s="551"/>
      <c r="TYT420" s="551"/>
      <c r="TYU420" s="551"/>
      <c r="TYV420" s="551"/>
      <c r="TYW420" s="551"/>
      <c r="TYX420" s="551"/>
      <c r="TYY420" s="551"/>
      <c r="TYZ420" s="551"/>
      <c r="TZA420" s="551"/>
      <c r="TZB420" s="551"/>
      <c r="TZC420" s="551"/>
      <c r="TZD420" s="551"/>
      <c r="TZE420" s="551"/>
      <c r="TZF420" s="551"/>
      <c r="TZG420" s="551"/>
      <c r="TZH420" s="551"/>
      <c r="TZI420" s="551"/>
      <c r="TZJ420" s="551"/>
      <c r="TZK420" s="551"/>
      <c r="TZL420" s="551"/>
      <c r="TZM420" s="551"/>
      <c r="TZN420" s="551"/>
      <c r="TZO420" s="551"/>
      <c r="TZP420" s="551"/>
      <c r="TZQ420" s="551"/>
      <c r="TZR420" s="551"/>
      <c r="TZS420" s="551"/>
      <c r="TZT420" s="551"/>
      <c r="TZU420" s="551"/>
      <c r="TZV420" s="551"/>
      <c r="TZW420" s="551"/>
      <c r="TZX420" s="551"/>
      <c r="TZY420" s="551"/>
      <c r="TZZ420" s="551"/>
      <c r="UAA420" s="551"/>
      <c r="UAB420" s="551"/>
      <c r="UAC420" s="551"/>
      <c r="UAD420" s="551"/>
      <c r="UAE420" s="551"/>
      <c r="UAF420" s="551"/>
      <c r="UAG420" s="551"/>
      <c r="UAH420" s="551"/>
      <c r="UAI420" s="551"/>
      <c r="UAJ420" s="551"/>
      <c r="UAK420" s="551"/>
      <c r="UAL420" s="551"/>
      <c r="UAM420" s="551"/>
      <c r="UAN420" s="551"/>
      <c r="UAO420" s="551"/>
      <c r="UAP420" s="551"/>
      <c r="UAQ420" s="551"/>
      <c r="UAR420" s="551"/>
      <c r="UAS420" s="551"/>
      <c r="UAT420" s="551"/>
      <c r="UAU420" s="551"/>
      <c r="UAV420" s="551"/>
      <c r="UAW420" s="551"/>
      <c r="UAX420" s="551"/>
      <c r="UAY420" s="551"/>
      <c r="UAZ420" s="551"/>
      <c r="UBA420" s="551"/>
      <c r="UBB420" s="551"/>
      <c r="UBC420" s="551"/>
      <c r="UBD420" s="551"/>
      <c r="UBE420" s="551"/>
      <c r="UBF420" s="551"/>
      <c r="UBG420" s="551"/>
      <c r="UBH420" s="551"/>
      <c r="UBI420" s="551"/>
      <c r="UBJ420" s="551"/>
      <c r="UBK420" s="551"/>
      <c r="UBL420" s="551"/>
      <c r="UBM420" s="551"/>
      <c r="UBN420" s="551"/>
      <c r="UBO420" s="551"/>
      <c r="UBP420" s="551"/>
      <c r="UBQ420" s="551"/>
      <c r="UBR420" s="551"/>
      <c r="UBS420" s="551"/>
      <c r="UBT420" s="551"/>
      <c r="UBU420" s="551"/>
      <c r="UBV420" s="551"/>
      <c r="UBW420" s="551"/>
      <c r="UBX420" s="551"/>
      <c r="UBY420" s="551"/>
      <c r="UBZ420" s="551"/>
      <c r="UCA420" s="551"/>
      <c r="UCB420" s="551"/>
      <c r="UCC420" s="551"/>
      <c r="UCD420" s="551"/>
      <c r="UCE420" s="551"/>
      <c r="UCF420" s="551"/>
      <c r="UCG420" s="551"/>
      <c r="UCH420" s="551"/>
      <c r="UCI420" s="551"/>
      <c r="UCJ420" s="551"/>
      <c r="UCK420" s="551"/>
      <c r="UCL420" s="551"/>
      <c r="UCM420" s="551"/>
      <c r="UCN420" s="551"/>
      <c r="UCO420" s="551"/>
      <c r="UCP420" s="551"/>
      <c r="UCQ420" s="551"/>
      <c r="UCR420" s="551"/>
      <c r="UCS420" s="551"/>
      <c r="UCT420" s="551"/>
      <c r="UCU420" s="551"/>
      <c r="UCV420" s="551"/>
      <c r="UCW420" s="551"/>
      <c r="UCX420" s="551"/>
      <c r="UCY420" s="551"/>
      <c r="UCZ420" s="551"/>
      <c r="UDA420" s="551"/>
      <c r="UDB420" s="551"/>
      <c r="UDC420" s="551"/>
      <c r="UDD420" s="551"/>
      <c r="UDE420" s="551"/>
      <c r="UDF420" s="551"/>
      <c r="UDG420" s="551"/>
      <c r="UDH420" s="551"/>
      <c r="UDI420" s="551"/>
      <c r="UDJ420" s="551"/>
      <c r="UDK420" s="551"/>
      <c r="UDL420" s="551"/>
      <c r="UDM420" s="551"/>
      <c r="UDN420" s="551"/>
      <c r="UDO420" s="551"/>
      <c r="UDP420" s="551"/>
      <c r="UDQ420" s="551"/>
      <c r="UDR420" s="551"/>
      <c r="UDS420" s="551"/>
      <c r="UDT420" s="551"/>
      <c r="UDU420" s="551"/>
      <c r="UDV420" s="551"/>
      <c r="UDW420" s="551"/>
      <c r="UDX420" s="551"/>
      <c r="UDY420" s="551"/>
      <c r="UDZ420" s="551"/>
      <c r="UEA420" s="551"/>
      <c r="UEB420" s="551"/>
      <c r="UEC420" s="551"/>
      <c r="UED420" s="551"/>
      <c r="UEE420" s="551"/>
      <c r="UEF420" s="551"/>
      <c r="UEG420" s="551"/>
      <c r="UEH420" s="551"/>
      <c r="UEI420" s="551"/>
      <c r="UEJ420" s="551"/>
      <c r="UEK420" s="551"/>
      <c r="UEL420" s="551"/>
      <c r="UEM420" s="551"/>
      <c r="UEN420" s="551"/>
      <c r="UEO420" s="551"/>
      <c r="UEP420" s="551"/>
      <c r="UEQ420" s="551"/>
      <c r="UER420" s="551"/>
      <c r="UES420" s="551"/>
      <c r="UET420" s="551"/>
      <c r="UEU420" s="551"/>
      <c r="UEV420" s="551"/>
      <c r="UEW420" s="551"/>
      <c r="UEX420" s="551"/>
      <c r="UEY420" s="551"/>
      <c r="UEZ420" s="551"/>
      <c r="UFA420" s="551"/>
      <c r="UFB420" s="551"/>
      <c r="UFC420" s="551"/>
      <c r="UFD420" s="551"/>
      <c r="UFE420" s="551"/>
      <c r="UFF420" s="551"/>
      <c r="UFG420" s="551"/>
      <c r="UFH420" s="551"/>
      <c r="UFI420" s="551"/>
      <c r="UFJ420" s="551"/>
      <c r="UFK420" s="551"/>
      <c r="UFL420" s="551"/>
      <c r="UFM420" s="551"/>
      <c r="UFN420" s="551"/>
      <c r="UFO420" s="551"/>
      <c r="UFP420" s="551"/>
      <c r="UFQ420" s="551"/>
      <c r="UFR420" s="551"/>
      <c r="UFS420" s="551"/>
      <c r="UFT420" s="551"/>
      <c r="UFU420" s="551"/>
      <c r="UFV420" s="551"/>
      <c r="UFW420" s="551"/>
      <c r="UFX420" s="551"/>
      <c r="UFY420" s="551"/>
      <c r="UFZ420" s="551"/>
      <c r="UGA420" s="551"/>
      <c r="UGB420" s="551"/>
      <c r="UGC420" s="551"/>
      <c r="UGD420" s="551"/>
      <c r="UGE420" s="551"/>
      <c r="UGF420" s="551"/>
      <c r="UGG420" s="551"/>
      <c r="UGH420" s="551"/>
      <c r="UGI420" s="551"/>
      <c r="UGJ420" s="551"/>
      <c r="UGK420" s="551"/>
      <c r="UGL420" s="551"/>
      <c r="UGM420" s="551"/>
      <c r="UGN420" s="551"/>
      <c r="UGO420" s="551"/>
      <c r="UGP420" s="551"/>
      <c r="UGQ420" s="551"/>
      <c r="UGR420" s="551"/>
      <c r="UGS420" s="551"/>
      <c r="UGT420" s="551"/>
      <c r="UGU420" s="551"/>
      <c r="UGV420" s="551"/>
      <c r="UGW420" s="551"/>
      <c r="UGX420" s="551"/>
      <c r="UGY420" s="551"/>
      <c r="UGZ420" s="551"/>
      <c r="UHA420" s="551"/>
      <c r="UHB420" s="551"/>
      <c r="UHC420" s="551"/>
      <c r="UHD420" s="551"/>
      <c r="UHE420" s="551"/>
      <c r="UHF420" s="551"/>
      <c r="UHG420" s="551"/>
      <c r="UHH420" s="551"/>
      <c r="UHI420" s="551"/>
      <c r="UHJ420" s="551"/>
      <c r="UHK420" s="551"/>
      <c r="UHL420" s="551"/>
      <c r="UHM420" s="551"/>
      <c r="UHN420" s="551"/>
      <c r="UHO420" s="551"/>
      <c r="UHP420" s="551"/>
      <c r="UHQ420" s="551"/>
      <c r="UHR420" s="551"/>
      <c r="UHS420" s="551"/>
      <c r="UHT420" s="551"/>
      <c r="UHU420" s="551"/>
      <c r="UHV420" s="551"/>
      <c r="UHW420" s="551"/>
      <c r="UHX420" s="551"/>
      <c r="UHY420" s="551"/>
      <c r="UHZ420" s="551"/>
      <c r="UIA420" s="551"/>
      <c r="UIB420" s="551"/>
      <c r="UIC420" s="551"/>
      <c r="UID420" s="551"/>
      <c r="UIE420" s="551"/>
      <c r="UIF420" s="551"/>
      <c r="UIG420" s="551"/>
      <c r="UIH420" s="551"/>
      <c r="UII420" s="551"/>
      <c r="UIJ420" s="551"/>
      <c r="UIK420" s="551"/>
      <c r="UIL420" s="551"/>
      <c r="UIM420" s="551"/>
      <c r="UIN420" s="551"/>
      <c r="UIO420" s="551"/>
      <c r="UIP420" s="551"/>
      <c r="UIQ420" s="551"/>
      <c r="UIR420" s="551"/>
      <c r="UIS420" s="551"/>
      <c r="UIT420" s="551"/>
      <c r="UIU420" s="551"/>
      <c r="UIV420" s="551"/>
      <c r="UIW420" s="551"/>
      <c r="UIX420" s="551"/>
      <c r="UIY420" s="551"/>
      <c r="UIZ420" s="551"/>
      <c r="UJA420" s="551"/>
      <c r="UJB420" s="551"/>
      <c r="UJC420" s="551"/>
      <c r="UJD420" s="551"/>
      <c r="UJE420" s="551"/>
      <c r="UJF420" s="551"/>
      <c r="UJG420" s="551"/>
      <c r="UJH420" s="551"/>
      <c r="UJI420" s="551"/>
      <c r="UJJ420" s="551"/>
      <c r="UJK420" s="551"/>
      <c r="UJL420" s="551"/>
      <c r="UJM420" s="551"/>
      <c r="UJN420" s="551"/>
      <c r="UJO420" s="551"/>
      <c r="UJP420" s="551"/>
      <c r="UJQ420" s="551"/>
      <c r="UJR420" s="551"/>
      <c r="UJS420" s="551"/>
      <c r="UJT420" s="551"/>
      <c r="UJU420" s="551"/>
      <c r="UJV420" s="551"/>
      <c r="UJW420" s="551"/>
      <c r="UJX420" s="551"/>
      <c r="UJY420" s="551"/>
      <c r="UJZ420" s="551"/>
      <c r="UKA420" s="551"/>
      <c r="UKB420" s="551"/>
      <c r="UKC420" s="551"/>
      <c r="UKD420" s="551"/>
      <c r="UKE420" s="551"/>
      <c r="UKF420" s="551"/>
      <c r="UKG420" s="551"/>
      <c r="UKH420" s="551"/>
      <c r="UKI420" s="551"/>
      <c r="UKJ420" s="551"/>
      <c r="UKK420" s="551"/>
      <c r="UKL420" s="551"/>
      <c r="UKM420" s="551"/>
      <c r="UKN420" s="551"/>
      <c r="UKO420" s="551"/>
      <c r="UKP420" s="551"/>
      <c r="UKQ420" s="551"/>
      <c r="UKR420" s="551"/>
      <c r="UKS420" s="551"/>
      <c r="UKT420" s="551"/>
      <c r="UKU420" s="551"/>
      <c r="UKV420" s="551"/>
      <c r="UKW420" s="551"/>
      <c r="UKX420" s="551"/>
      <c r="UKY420" s="551"/>
      <c r="UKZ420" s="551"/>
      <c r="ULA420" s="551"/>
      <c r="ULB420" s="551"/>
      <c r="ULC420" s="551"/>
      <c r="ULD420" s="551"/>
      <c r="ULE420" s="551"/>
      <c r="ULF420" s="551"/>
      <c r="ULG420" s="551"/>
      <c r="ULH420" s="551"/>
      <c r="ULI420" s="551"/>
      <c r="ULJ420" s="551"/>
      <c r="ULK420" s="551"/>
      <c r="ULL420" s="551"/>
      <c r="ULM420" s="551"/>
      <c r="ULN420" s="551"/>
      <c r="ULO420" s="551"/>
      <c r="ULP420" s="551"/>
      <c r="ULQ420" s="551"/>
      <c r="ULR420" s="551"/>
      <c r="ULS420" s="551"/>
      <c r="ULT420" s="551"/>
      <c r="ULU420" s="551"/>
      <c r="ULV420" s="551"/>
      <c r="ULW420" s="551"/>
      <c r="ULX420" s="551"/>
      <c r="ULY420" s="551"/>
      <c r="ULZ420" s="551"/>
      <c r="UMA420" s="551"/>
      <c r="UMB420" s="551"/>
      <c r="UMC420" s="551"/>
      <c r="UMD420" s="551"/>
      <c r="UME420" s="551"/>
      <c r="UMF420" s="551"/>
      <c r="UMG420" s="551"/>
      <c r="UMH420" s="551"/>
      <c r="UMI420" s="551"/>
      <c r="UMJ420" s="551"/>
      <c r="UMK420" s="551"/>
      <c r="UML420" s="551"/>
      <c r="UMM420" s="551"/>
      <c r="UMN420" s="551"/>
      <c r="UMO420" s="551"/>
      <c r="UMP420" s="551"/>
      <c r="UMQ420" s="551"/>
      <c r="UMR420" s="551"/>
      <c r="UMS420" s="551"/>
      <c r="UMT420" s="551"/>
      <c r="UMU420" s="551"/>
      <c r="UMV420" s="551"/>
      <c r="UMW420" s="551"/>
      <c r="UMX420" s="551"/>
      <c r="UMY420" s="551"/>
      <c r="UMZ420" s="551"/>
      <c r="UNA420" s="551"/>
      <c r="UNB420" s="551"/>
      <c r="UNC420" s="551"/>
      <c r="UND420" s="551"/>
      <c r="UNE420" s="551"/>
      <c r="UNF420" s="551"/>
      <c r="UNG420" s="551"/>
      <c r="UNH420" s="551"/>
      <c r="UNI420" s="551"/>
      <c r="UNJ420" s="551"/>
      <c r="UNK420" s="551"/>
      <c r="UNL420" s="551"/>
      <c r="UNM420" s="551"/>
      <c r="UNN420" s="551"/>
      <c r="UNO420" s="551"/>
      <c r="UNP420" s="551"/>
      <c r="UNQ420" s="551"/>
      <c r="UNR420" s="551"/>
      <c r="UNS420" s="551"/>
      <c r="UNT420" s="551"/>
      <c r="UNU420" s="551"/>
      <c r="UNV420" s="551"/>
      <c r="UNW420" s="551"/>
      <c r="UNX420" s="551"/>
      <c r="UNY420" s="551"/>
      <c r="UNZ420" s="551"/>
      <c r="UOA420" s="551"/>
      <c r="UOB420" s="551"/>
      <c r="UOC420" s="551"/>
      <c r="UOD420" s="551"/>
      <c r="UOE420" s="551"/>
      <c r="UOF420" s="551"/>
      <c r="UOG420" s="551"/>
      <c r="UOH420" s="551"/>
      <c r="UOI420" s="551"/>
      <c r="UOJ420" s="551"/>
      <c r="UOK420" s="551"/>
      <c r="UOL420" s="551"/>
      <c r="UOM420" s="551"/>
      <c r="UON420" s="551"/>
      <c r="UOO420" s="551"/>
      <c r="UOP420" s="551"/>
      <c r="UOQ420" s="551"/>
      <c r="UOR420" s="551"/>
      <c r="UOS420" s="551"/>
      <c r="UOT420" s="551"/>
      <c r="UOU420" s="551"/>
      <c r="UOV420" s="551"/>
      <c r="UOW420" s="551"/>
      <c r="UOX420" s="551"/>
      <c r="UOY420" s="551"/>
      <c r="UOZ420" s="551"/>
      <c r="UPA420" s="551"/>
      <c r="UPB420" s="551"/>
      <c r="UPC420" s="551"/>
      <c r="UPD420" s="551"/>
      <c r="UPE420" s="551"/>
      <c r="UPF420" s="551"/>
      <c r="UPG420" s="551"/>
      <c r="UPH420" s="551"/>
      <c r="UPI420" s="551"/>
      <c r="UPJ420" s="551"/>
      <c r="UPK420" s="551"/>
      <c r="UPL420" s="551"/>
      <c r="UPM420" s="551"/>
      <c r="UPN420" s="551"/>
      <c r="UPO420" s="551"/>
      <c r="UPP420" s="551"/>
      <c r="UPQ420" s="551"/>
      <c r="UPR420" s="551"/>
      <c r="UPS420" s="551"/>
      <c r="UPT420" s="551"/>
      <c r="UPU420" s="551"/>
      <c r="UPV420" s="551"/>
      <c r="UPW420" s="551"/>
      <c r="UPX420" s="551"/>
      <c r="UPY420" s="551"/>
      <c r="UPZ420" s="551"/>
      <c r="UQA420" s="551"/>
      <c r="UQB420" s="551"/>
      <c r="UQC420" s="551"/>
      <c r="UQD420" s="551"/>
      <c r="UQE420" s="551"/>
      <c r="UQF420" s="551"/>
      <c r="UQG420" s="551"/>
      <c r="UQH420" s="551"/>
      <c r="UQI420" s="551"/>
      <c r="UQJ420" s="551"/>
      <c r="UQK420" s="551"/>
      <c r="UQL420" s="551"/>
      <c r="UQM420" s="551"/>
      <c r="UQN420" s="551"/>
      <c r="UQO420" s="551"/>
      <c r="UQP420" s="551"/>
      <c r="UQQ420" s="551"/>
      <c r="UQR420" s="551"/>
      <c r="UQS420" s="551"/>
      <c r="UQT420" s="551"/>
      <c r="UQU420" s="551"/>
      <c r="UQV420" s="551"/>
      <c r="UQW420" s="551"/>
      <c r="UQX420" s="551"/>
      <c r="UQY420" s="551"/>
      <c r="UQZ420" s="551"/>
      <c r="URA420" s="551"/>
      <c r="URB420" s="551"/>
      <c r="URC420" s="551"/>
      <c r="URD420" s="551"/>
      <c r="URE420" s="551"/>
      <c r="URF420" s="551"/>
      <c r="URG420" s="551"/>
      <c r="URH420" s="551"/>
      <c r="URI420" s="551"/>
      <c r="URJ420" s="551"/>
      <c r="URK420" s="551"/>
      <c r="URL420" s="551"/>
      <c r="URM420" s="551"/>
      <c r="URN420" s="551"/>
      <c r="URO420" s="551"/>
      <c r="URP420" s="551"/>
      <c r="URQ420" s="551"/>
      <c r="URR420" s="551"/>
      <c r="URS420" s="551"/>
      <c r="URT420" s="551"/>
      <c r="URU420" s="551"/>
      <c r="URV420" s="551"/>
      <c r="URW420" s="551"/>
      <c r="URX420" s="551"/>
      <c r="URY420" s="551"/>
      <c r="URZ420" s="551"/>
      <c r="USA420" s="551"/>
      <c r="USB420" s="551"/>
      <c r="USC420" s="551"/>
      <c r="USD420" s="551"/>
      <c r="USE420" s="551"/>
      <c r="USF420" s="551"/>
      <c r="USG420" s="551"/>
      <c r="USH420" s="551"/>
      <c r="USI420" s="551"/>
      <c r="USJ420" s="551"/>
      <c r="USK420" s="551"/>
      <c r="USL420" s="551"/>
      <c r="USM420" s="551"/>
      <c r="USN420" s="551"/>
      <c r="USO420" s="551"/>
      <c r="USP420" s="551"/>
      <c r="USQ420" s="551"/>
      <c r="USR420" s="551"/>
      <c r="USS420" s="551"/>
      <c r="UST420" s="551"/>
      <c r="USU420" s="551"/>
      <c r="USV420" s="551"/>
      <c r="USW420" s="551"/>
      <c r="USX420" s="551"/>
      <c r="USY420" s="551"/>
      <c r="USZ420" s="551"/>
      <c r="UTA420" s="551"/>
      <c r="UTB420" s="551"/>
      <c r="UTC420" s="551"/>
      <c r="UTD420" s="551"/>
      <c r="UTE420" s="551"/>
      <c r="UTF420" s="551"/>
      <c r="UTG420" s="551"/>
      <c r="UTH420" s="551"/>
      <c r="UTI420" s="551"/>
      <c r="UTJ420" s="551"/>
      <c r="UTK420" s="551"/>
      <c r="UTL420" s="551"/>
      <c r="UTM420" s="551"/>
      <c r="UTN420" s="551"/>
      <c r="UTO420" s="551"/>
      <c r="UTP420" s="551"/>
      <c r="UTQ420" s="551"/>
      <c r="UTR420" s="551"/>
      <c r="UTS420" s="551"/>
      <c r="UTT420" s="551"/>
      <c r="UTU420" s="551"/>
      <c r="UTV420" s="551"/>
      <c r="UTW420" s="551"/>
      <c r="UTX420" s="551"/>
      <c r="UTY420" s="551"/>
      <c r="UTZ420" s="551"/>
      <c r="UUA420" s="551"/>
      <c r="UUB420" s="551"/>
      <c r="UUC420" s="551"/>
      <c r="UUD420" s="551"/>
      <c r="UUE420" s="551"/>
      <c r="UUF420" s="551"/>
      <c r="UUG420" s="551"/>
      <c r="UUH420" s="551"/>
      <c r="UUI420" s="551"/>
      <c r="UUJ420" s="551"/>
      <c r="UUK420" s="551"/>
      <c r="UUL420" s="551"/>
      <c r="UUM420" s="551"/>
      <c r="UUN420" s="551"/>
      <c r="UUO420" s="551"/>
      <c r="UUP420" s="551"/>
      <c r="UUQ420" s="551"/>
      <c r="UUR420" s="551"/>
      <c r="UUS420" s="551"/>
      <c r="UUT420" s="551"/>
      <c r="UUU420" s="551"/>
      <c r="UUV420" s="551"/>
      <c r="UUW420" s="551"/>
      <c r="UUX420" s="551"/>
      <c r="UUY420" s="551"/>
      <c r="UUZ420" s="551"/>
      <c r="UVA420" s="551"/>
      <c r="UVB420" s="551"/>
      <c r="UVC420" s="551"/>
      <c r="UVD420" s="551"/>
      <c r="UVE420" s="551"/>
      <c r="UVF420" s="551"/>
      <c r="UVG420" s="551"/>
      <c r="UVH420" s="551"/>
      <c r="UVI420" s="551"/>
      <c r="UVJ420" s="551"/>
      <c r="UVK420" s="551"/>
      <c r="UVL420" s="551"/>
      <c r="UVM420" s="551"/>
      <c r="UVN420" s="551"/>
      <c r="UVO420" s="551"/>
      <c r="UVP420" s="551"/>
      <c r="UVQ420" s="551"/>
      <c r="UVR420" s="551"/>
      <c r="UVS420" s="551"/>
      <c r="UVT420" s="551"/>
      <c r="UVU420" s="551"/>
      <c r="UVV420" s="551"/>
      <c r="UVW420" s="551"/>
      <c r="UVX420" s="551"/>
      <c r="UVY420" s="551"/>
      <c r="UVZ420" s="551"/>
      <c r="UWA420" s="551"/>
      <c r="UWB420" s="551"/>
      <c r="UWC420" s="551"/>
      <c r="UWD420" s="551"/>
      <c r="UWE420" s="551"/>
      <c r="UWF420" s="551"/>
      <c r="UWG420" s="551"/>
      <c r="UWH420" s="551"/>
      <c r="UWI420" s="551"/>
      <c r="UWJ420" s="551"/>
      <c r="UWK420" s="551"/>
      <c r="UWL420" s="551"/>
      <c r="UWM420" s="551"/>
      <c r="UWN420" s="551"/>
      <c r="UWO420" s="551"/>
      <c r="UWP420" s="551"/>
      <c r="UWQ420" s="551"/>
      <c r="UWR420" s="551"/>
      <c r="UWS420" s="551"/>
      <c r="UWT420" s="551"/>
      <c r="UWU420" s="551"/>
      <c r="UWV420" s="551"/>
      <c r="UWW420" s="551"/>
      <c r="UWX420" s="551"/>
      <c r="UWY420" s="551"/>
      <c r="UWZ420" s="551"/>
      <c r="UXA420" s="551"/>
      <c r="UXB420" s="551"/>
      <c r="UXC420" s="551"/>
      <c r="UXD420" s="551"/>
      <c r="UXE420" s="551"/>
      <c r="UXF420" s="551"/>
      <c r="UXG420" s="551"/>
      <c r="UXH420" s="551"/>
      <c r="UXI420" s="551"/>
      <c r="UXJ420" s="551"/>
      <c r="UXK420" s="551"/>
      <c r="UXL420" s="551"/>
      <c r="UXM420" s="551"/>
      <c r="UXN420" s="551"/>
      <c r="UXO420" s="551"/>
      <c r="UXP420" s="551"/>
      <c r="UXQ420" s="551"/>
      <c r="UXR420" s="551"/>
      <c r="UXS420" s="551"/>
      <c r="UXT420" s="551"/>
      <c r="UXU420" s="551"/>
      <c r="UXV420" s="551"/>
      <c r="UXW420" s="551"/>
      <c r="UXX420" s="551"/>
      <c r="UXY420" s="551"/>
      <c r="UXZ420" s="551"/>
      <c r="UYA420" s="551"/>
      <c r="UYB420" s="551"/>
      <c r="UYC420" s="551"/>
      <c r="UYD420" s="551"/>
      <c r="UYE420" s="551"/>
      <c r="UYF420" s="551"/>
      <c r="UYG420" s="551"/>
      <c r="UYH420" s="551"/>
      <c r="UYI420" s="551"/>
      <c r="UYJ420" s="551"/>
      <c r="UYK420" s="551"/>
      <c r="UYL420" s="551"/>
      <c r="UYM420" s="551"/>
      <c r="UYN420" s="551"/>
      <c r="UYO420" s="551"/>
      <c r="UYP420" s="551"/>
      <c r="UYQ420" s="551"/>
      <c r="UYR420" s="551"/>
      <c r="UYS420" s="551"/>
      <c r="UYT420" s="551"/>
      <c r="UYU420" s="551"/>
      <c r="UYV420" s="551"/>
      <c r="UYW420" s="551"/>
      <c r="UYX420" s="551"/>
      <c r="UYY420" s="551"/>
      <c r="UYZ420" s="551"/>
      <c r="UZA420" s="551"/>
      <c r="UZB420" s="551"/>
      <c r="UZC420" s="551"/>
      <c r="UZD420" s="551"/>
      <c r="UZE420" s="551"/>
      <c r="UZF420" s="551"/>
      <c r="UZG420" s="551"/>
      <c r="UZH420" s="551"/>
      <c r="UZI420" s="551"/>
      <c r="UZJ420" s="551"/>
      <c r="UZK420" s="551"/>
      <c r="UZL420" s="551"/>
      <c r="UZM420" s="551"/>
      <c r="UZN420" s="551"/>
      <c r="UZO420" s="551"/>
      <c r="UZP420" s="551"/>
      <c r="UZQ420" s="551"/>
      <c r="UZR420" s="551"/>
      <c r="UZS420" s="551"/>
      <c r="UZT420" s="551"/>
      <c r="UZU420" s="551"/>
      <c r="UZV420" s="551"/>
      <c r="UZW420" s="551"/>
      <c r="UZX420" s="551"/>
      <c r="UZY420" s="551"/>
      <c r="UZZ420" s="551"/>
      <c r="VAA420" s="551"/>
      <c r="VAB420" s="551"/>
      <c r="VAC420" s="551"/>
      <c r="VAD420" s="551"/>
      <c r="VAE420" s="551"/>
      <c r="VAF420" s="551"/>
      <c r="VAG420" s="551"/>
      <c r="VAH420" s="551"/>
      <c r="VAI420" s="551"/>
      <c r="VAJ420" s="551"/>
      <c r="VAK420" s="551"/>
      <c r="VAL420" s="551"/>
      <c r="VAM420" s="551"/>
      <c r="VAN420" s="551"/>
      <c r="VAO420" s="551"/>
      <c r="VAP420" s="551"/>
      <c r="VAQ420" s="551"/>
      <c r="VAR420" s="551"/>
      <c r="VAS420" s="551"/>
      <c r="VAT420" s="551"/>
      <c r="VAU420" s="551"/>
      <c r="VAV420" s="551"/>
      <c r="VAW420" s="551"/>
      <c r="VAX420" s="551"/>
      <c r="VAY420" s="551"/>
      <c r="VAZ420" s="551"/>
      <c r="VBA420" s="551"/>
      <c r="VBB420" s="551"/>
      <c r="VBC420" s="551"/>
      <c r="VBD420" s="551"/>
      <c r="VBE420" s="551"/>
      <c r="VBF420" s="551"/>
      <c r="VBG420" s="551"/>
      <c r="VBH420" s="551"/>
      <c r="VBI420" s="551"/>
      <c r="VBJ420" s="551"/>
      <c r="VBK420" s="551"/>
      <c r="VBL420" s="551"/>
      <c r="VBM420" s="551"/>
      <c r="VBN420" s="551"/>
      <c r="VBO420" s="551"/>
      <c r="VBP420" s="551"/>
      <c r="VBQ420" s="551"/>
      <c r="VBR420" s="551"/>
      <c r="VBS420" s="551"/>
      <c r="VBT420" s="551"/>
      <c r="VBU420" s="551"/>
      <c r="VBV420" s="551"/>
      <c r="VBW420" s="551"/>
      <c r="VBX420" s="551"/>
      <c r="VBY420" s="551"/>
      <c r="VBZ420" s="551"/>
      <c r="VCA420" s="551"/>
      <c r="VCB420" s="551"/>
      <c r="VCC420" s="551"/>
      <c r="VCD420" s="551"/>
      <c r="VCE420" s="551"/>
      <c r="VCF420" s="551"/>
      <c r="VCG420" s="551"/>
      <c r="VCH420" s="551"/>
      <c r="VCI420" s="551"/>
      <c r="VCJ420" s="551"/>
      <c r="VCK420" s="551"/>
      <c r="VCL420" s="551"/>
      <c r="VCM420" s="551"/>
      <c r="VCN420" s="551"/>
      <c r="VCO420" s="551"/>
      <c r="VCP420" s="551"/>
      <c r="VCQ420" s="551"/>
      <c r="VCR420" s="551"/>
      <c r="VCS420" s="551"/>
      <c r="VCT420" s="551"/>
      <c r="VCU420" s="551"/>
      <c r="VCV420" s="551"/>
      <c r="VCW420" s="551"/>
      <c r="VCX420" s="551"/>
      <c r="VCY420" s="551"/>
      <c r="VCZ420" s="551"/>
      <c r="VDA420" s="551"/>
      <c r="VDB420" s="551"/>
      <c r="VDC420" s="551"/>
      <c r="VDD420" s="551"/>
      <c r="VDE420" s="551"/>
      <c r="VDF420" s="551"/>
      <c r="VDG420" s="551"/>
      <c r="VDH420" s="551"/>
      <c r="VDI420" s="551"/>
      <c r="VDJ420" s="551"/>
      <c r="VDK420" s="551"/>
      <c r="VDL420" s="551"/>
      <c r="VDM420" s="551"/>
      <c r="VDN420" s="551"/>
      <c r="VDO420" s="551"/>
      <c r="VDP420" s="551"/>
      <c r="VDQ420" s="551"/>
      <c r="VDR420" s="551"/>
      <c r="VDS420" s="551"/>
      <c r="VDT420" s="551"/>
      <c r="VDU420" s="551"/>
      <c r="VDV420" s="551"/>
      <c r="VDW420" s="551"/>
      <c r="VDX420" s="551"/>
      <c r="VDY420" s="551"/>
      <c r="VDZ420" s="551"/>
      <c r="VEA420" s="551"/>
      <c r="VEB420" s="551"/>
      <c r="VEC420" s="551"/>
      <c r="VED420" s="551"/>
      <c r="VEE420" s="551"/>
      <c r="VEF420" s="551"/>
      <c r="VEG420" s="551"/>
      <c r="VEH420" s="551"/>
      <c r="VEI420" s="551"/>
      <c r="VEJ420" s="551"/>
      <c r="VEK420" s="551"/>
      <c r="VEL420" s="551"/>
      <c r="VEM420" s="551"/>
      <c r="VEN420" s="551"/>
      <c r="VEO420" s="551"/>
      <c r="VEP420" s="551"/>
      <c r="VEQ420" s="551"/>
      <c r="VER420" s="551"/>
      <c r="VES420" s="551"/>
      <c r="VET420" s="551"/>
      <c r="VEU420" s="551"/>
      <c r="VEV420" s="551"/>
      <c r="VEW420" s="551"/>
      <c r="VEX420" s="551"/>
      <c r="VEY420" s="551"/>
      <c r="VEZ420" s="551"/>
      <c r="VFA420" s="551"/>
      <c r="VFB420" s="551"/>
      <c r="VFC420" s="551"/>
      <c r="VFD420" s="551"/>
      <c r="VFE420" s="551"/>
      <c r="VFF420" s="551"/>
      <c r="VFG420" s="551"/>
      <c r="VFH420" s="551"/>
      <c r="VFI420" s="551"/>
      <c r="VFJ420" s="551"/>
      <c r="VFK420" s="551"/>
      <c r="VFL420" s="551"/>
      <c r="VFM420" s="551"/>
      <c r="VFN420" s="551"/>
      <c r="VFO420" s="551"/>
      <c r="VFP420" s="551"/>
      <c r="VFQ420" s="551"/>
      <c r="VFR420" s="551"/>
      <c r="VFS420" s="551"/>
      <c r="VFT420" s="551"/>
      <c r="VFU420" s="551"/>
      <c r="VFV420" s="551"/>
      <c r="VFW420" s="551"/>
      <c r="VFX420" s="551"/>
      <c r="VFY420" s="551"/>
      <c r="VFZ420" s="551"/>
      <c r="VGA420" s="551"/>
      <c r="VGB420" s="551"/>
      <c r="VGC420" s="551"/>
      <c r="VGD420" s="551"/>
      <c r="VGE420" s="551"/>
      <c r="VGF420" s="551"/>
      <c r="VGG420" s="551"/>
      <c r="VGH420" s="551"/>
      <c r="VGI420" s="551"/>
      <c r="VGJ420" s="551"/>
      <c r="VGK420" s="551"/>
      <c r="VGL420" s="551"/>
      <c r="VGM420" s="551"/>
      <c r="VGN420" s="551"/>
      <c r="VGO420" s="551"/>
      <c r="VGP420" s="551"/>
      <c r="VGQ420" s="551"/>
      <c r="VGR420" s="551"/>
      <c r="VGS420" s="551"/>
      <c r="VGT420" s="551"/>
      <c r="VGU420" s="551"/>
      <c r="VGV420" s="551"/>
      <c r="VGW420" s="551"/>
      <c r="VGX420" s="551"/>
      <c r="VGY420" s="551"/>
      <c r="VGZ420" s="551"/>
      <c r="VHA420" s="551"/>
      <c r="VHB420" s="551"/>
      <c r="VHC420" s="551"/>
      <c r="VHD420" s="551"/>
      <c r="VHE420" s="551"/>
      <c r="VHF420" s="551"/>
      <c r="VHG420" s="551"/>
      <c r="VHH420" s="551"/>
      <c r="VHI420" s="551"/>
      <c r="VHJ420" s="551"/>
      <c r="VHK420" s="551"/>
      <c r="VHL420" s="551"/>
      <c r="VHM420" s="551"/>
      <c r="VHN420" s="551"/>
      <c r="VHO420" s="551"/>
      <c r="VHP420" s="551"/>
      <c r="VHQ420" s="551"/>
      <c r="VHR420" s="551"/>
      <c r="VHS420" s="551"/>
      <c r="VHT420" s="551"/>
      <c r="VHU420" s="551"/>
      <c r="VHV420" s="551"/>
      <c r="VHW420" s="551"/>
      <c r="VHX420" s="551"/>
      <c r="VHY420" s="551"/>
      <c r="VHZ420" s="551"/>
      <c r="VIA420" s="551"/>
      <c r="VIB420" s="551"/>
      <c r="VIC420" s="551"/>
      <c r="VID420" s="551"/>
      <c r="VIE420" s="551"/>
      <c r="VIF420" s="551"/>
      <c r="VIG420" s="551"/>
      <c r="VIH420" s="551"/>
      <c r="VII420" s="551"/>
      <c r="VIJ420" s="551"/>
      <c r="VIK420" s="551"/>
      <c r="VIL420" s="551"/>
      <c r="VIM420" s="551"/>
      <c r="VIN420" s="551"/>
      <c r="VIO420" s="551"/>
      <c r="VIP420" s="551"/>
      <c r="VIQ420" s="551"/>
      <c r="VIR420" s="551"/>
      <c r="VIS420" s="551"/>
      <c r="VIT420" s="551"/>
      <c r="VIU420" s="551"/>
      <c r="VIV420" s="551"/>
      <c r="VIW420" s="551"/>
      <c r="VIX420" s="551"/>
      <c r="VIY420" s="551"/>
      <c r="VIZ420" s="551"/>
      <c r="VJA420" s="551"/>
      <c r="VJB420" s="551"/>
      <c r="VJC420" s="551"/>
      <c r="VJD420" s="551"/>
      <c r="VJE420" s="551"/>
      <c r="VJF420" s="551"/>
      <c r="VJG420" s="551"/>
      <c r="VJH420" s="551"/>
      <c r="VJI420" s="551"/>
      <c r="VJJ420" s="551"/>
      <c r="VJK420" s="551"/>
      <c r="VJL420" s="551"/>
      <c r="VJM420" s="551"/>
      <c r="VJN420" s="551"/>
      <c r="VJO420" s="551"/>
      <c r="VJP420" s="551"/>
      <c r="VJQ420" s="551"/>
      <c r="VJR420" s="551"/>
      <c r="VJS420" s="551"/>
      <c r="VJT420" s="551"/>
      <c r="VJU420" s="551"/>
      <c r="VJV420" s="551"/>
      <c r="VJW420" s="551"/>
      <c r="VJX420" s="551"/>
      <c r="VJY420" s="551"/>
      <c r="VJZ420" s="551"/>
      <c r="VKA420" s="551"/>
      <c r="VKB420" s="551"/>
      <c r="VKC420" s="551"/>
      <c r="VKD420" s="551"/>
      <c r="VKE420" s="551"/>
      <c r="VKF420" s="551"/>
      <c r="VKG420" s="551"/>
      <c r="VKH420" s="551"/>
      <c r="VKI420" s="551"/>
      <c r="VKJ420" s="551"/>
      <c r="VKK420" s="551"/>
      <c r="VKL420" s="551"/>
      <c r="VKM420" s="551"/>
      <c r="VKN420" s="551"/>
      <c r="VKO420" s="551"/>
      <c r="VKP420" s="551"/>
      <c r="VKQ420" s="551"/>
      <c r="VKR420" s="551"/>
      <c r="VKS420" s="551"/>
      <c r="VKT420" s="551"/>
      <c r="VKU420" s="551"/>
      <c r="VKV420" s="551"/>
      <c r="VKW420" s="551"/>
      <c r="VKX420" s="551"/>
      <c r="VKY420" s="551"/>
      <c r="VKZ420" s="551"/>
      <c r="VLA420" s="551"/>
      <c r="VLB420" s="551"/>
      <c r="VLC420" s="551"/>
      <c r="VLD420" s="551"/>
      <c r="VLE420" s="551"/>
      <c r="VLF420" s="551"/>
      <c r="VLG420" s="551"/>
      <c r="VLH420" s="551"/>
      <c r="VLI420" s="551"/>
      <c r="VLJ420" s="551"/>
      <c r="VLK420" s="551"/>
      <c r="VLL420" s="551"/>
      <c r="VLM420" s="551"/>
      <c r="VLN420" s="551"/>
      <c r="VLO420" s="551"/>
      <c r="VLP420" s="551"/>
      <c r="VLQ420" s="551"/>
      <c r="VLR420" s="551"/>
      <c r="VLS420" s="551"/>
      <c r="VLT420" s="551"/>
      <c r="VLU420" s="551"/>
      <c r="VLV420" s="551"/>
      <c r="VLW420" s="551"/>
      <c r="VLX420" s="551"/>
      <c r="VLY420" s="551"/>
      <c r="VLZ420" s="551"/>
      <c r="VMA420" s="551"/>
      <c r="VMB420" s="551"/>
      <c r="VMC420" s="551"/>
      <c r="VMD420" s="551"/>
      <c r="VME420" s="551"/>
      <c r="VMF420" s="551"/>
      <c r="VMG420" s="551"/>
      <c r="VMH420" s="551"/>
      <c r="VMI420" s="551"/>
      <c r="VMJ420" s="551"/>
      <c r="VMK420" s="551"/>
      <c r="VML420" s="551"/>
      <c r="VMM420" s="551"/>
      <c r="VMN420" s="551"/>
      <c r="VMO420" s="551"/>
      <c r="VMP420" s="551"/>
      <c r="VMQ420" s="551"/>
      <c r="VMR420" s="551"/>
      <c r="VMS420" s="551"/>
      <c r="VMT420" s="551"/>
      <c r="VMU420" s="551"/>
      <c r="VMV420" s="551"/>
      <c r="VMW420" s="551"/>
      <c r="VMX420" s="551"/>
      <c r="VMY420" s="551"/>
      <c r="VMZ420" s="551"/>
      <c r="VNA420" s="551"/>
      <c r="VNB420" s="551"/>
      <c r="VNC420" s="551"/>
      <c r="VND420" s="551"/>
      <c r="VNE420" s="551"/>
      <c r="VNF420" s="551"/>
      <c r="VNG420" s="551"/>
      <c r="VNH420" s="551"/>
      <c r="VNI420" s="551"/>
      <c r="VNJ420" s="551"/>
      <c r="VNK420" s="551"/>
      <c r="VNL420" s="551"/>
      <c r="VNM420" s="551"/>
      <c r="VNN420" s="551"/>
      <c r="VNO420" s="551"/>
      <c r="VNP420" s="551"/>
      <c r="VNQ420" s="551"/>
      <c r="VNR420" s="551"/>
      <c r="VNS420" s="551"/>
      <c r="VNT420" s="551"/>
      <c r="VNU420" s="551"/>
      <c r="VNV420" s="551"/>
      <c r="VNW420" s="551"/>
      <c r="VNX420" s="551"/>
      <c r="VNY420" s="551"/>
      <c r="VNZ420" s="551"/>
      <c r="VOA420" s="551"/>
      <c r="VOB420" s="551"/>
      <c r="VOC420" s="551"/>
      <c r="VOD420" s="551"/>
      <c r="VOE420" s="551"/>
      <c r="VOF420" s="551"/>
      <c r="VOG420" s="551"/>
      <c r="VOH420" s="551"/>
      <c r="VOI420" s="551"/>
      <c r="VOJ420" s="551"/>
      <c r="VOK420" s="551"/>
      <c r="VOL420" s="551"/>
      <c r="VOM420" s="551"/>
      <c r="VON420" s="551"/>
      <c r="VOO420" s="551"/>
      <c r="VOP420" s="551"/>
      <c r="VOQ420" s="551"/>
      <c r="VOR420" s="551"/>
      <c r="VOS420" s="551"/>
      <c r="VOT420" s="551"/>
      <c r="VOU420" s="551"/>
      <c r="VOV420" s="551"/>
      <c r="VOW420" s="551"/>
      <c r="VOX420" s="551"/>
      <c r="VOY420" s="551"/>
      <c r="VOZ420" s="551"/>
      <c r="VPA420" s="551"/>
      <c r="VPB420" s="551"/>
      <c r="VPC420" s="551"/>
      <c r="VPD420" s="551"/>
      <c r="VPE420" s="551"/>
      <c r="VPF420" s="551"/>
      <c r="VPG420" s="551"/>
      <c r="VPH420" s="551"/>
      <c r="VPI420" s="551"/>
      <c r="VPJ420" s="551"/>
      <c r="VPK420" s="551"/>
      <c r="VPL420" s="551"/>
      <c r="VPM420" s="551"/>
      <c r="VPN420" s="551"/>
      <c r="VPO420" s="551"/>
      <c r="VPP420" s="551"/>
      <c r="VPQ420" s="551"/>
      <c r="VPR420" s="551"/>
      <c r="VPS420" s="551"/>
      <c r="VPT420" s="551"/>
      <c r="VPU420" s="551"/>
      <c r="VPV420" s="551"/>
      <c r="VPW420" s="551"/>
      <c r="VPX420" s="551"/>
      <c r="VPY420" s="551"/>
      <c r="VPZ420" s="551"/>
      <c r="VQA420" s="551"/>
      <c r="VQB420" s="551"/>
      <c r="VQC420" s="551"/>
      <c r="VQD420" s="551"/>
      <c r="VQE420" s="551"/>
      <c r="VQF420" s="551"/>
      <c r="VQG420" s="551"/>
      <c r="VQH420" s="551"/>
      <c r="VQI420" s="551"/>
      <c r="VQJ420" s="551"/>
      <c r="VQK420" s="551"/>
      <c r="VQL420" s="551"/>
      <c r="VQM420" s="551"/>
      <c r="VQN420" s="551"/>
      <c r="VQO420" s="551"/>
      <c r="VQP420" s="551"/>
      <c r="VQQ420" s="551"/>
      <c r="VQR420" s="551"/>
      <c r="VQS420" s="551"/>
      <c r="VQT420" s="551"/>
      <c r="VQU420" s="551"/>
      <c r="VQV420" s="551"/>
      <c r="VQW420" s="551"/>
      <c r="VQX420" s="551"/>
      <c r="VQY420" s="551"/>
      <c r="VQZ420" s="551"/>
      <c r="VRA420" s="551"/>
      <c r="VRB420" s="551"/>
      <c r="VRC420" s="551"/>
      <c r="VRD420" s="551"/>
      <c r="VRE420" s="551"/>
      <c r="VRF420" s="551"/>
      <c r="VRG420" s="551"/>
      <c r="VRH420" s="551"/>
      <c r="VRI420" s="551"/>
      <c r="VRJ420" s="551"/>
      <c r="VRK420" s="551"/>
      <c r="VRL420" s="551"/>
      <c r="VRM420" s="551"/>
      <c r="VRN420" s="551"/>
      <c r="VRO420" s="551"/>
      <c r="VRP420" s="551"/>
      <c r="VRQ420" s="551"/>
      <c r="VRR420" s="551"/>
      <c r="VRS420" s="551"/>
      <c r="VRT420" s="551"/>
      <c r="VRU420" s="551"/>
      <c r="VRV420" s="551"/>
      <c r="VRW420" s="551"/>
      <c r="VRX420" s="551"/>
      <c r="VRY420" s="551"/>
      <c r="VRZ420" s="551"/>
      <c r="VSA420" s="551"/>
      <c r="VSB420" s="551"/>
      <c r="VSC420" s="551"/>
      <c r="VSD420" s="551"/>
      <c r="VSE420" s="551"/>
      <c r="VSF420" s="551"/>
      <c r="VSG420" s="551"/>
      <c r="VSH420" s="551"/>
      <c r="VSI420" s="551"/>
      <c r="VSJ420" s="551"/>
      <c r="VSK420" s="551"/>
      <c r="VSL420" s="551"/>
      <c r="VSM420" s="551"/>
      <c r="VSN420" s="551"/>
      <c r="VSO420" s="551"/>
      <c r="VSP420" s="551"/>
      <c r="VSQ420" s="551"/>
      <c r="VSR420" s="551"/>
      <c r="VSS420" s="551"/>
      <c r="VST420" s="551"/>
      <c r="VSU420" s="551"/>
      <c r="VSV420" s="551"/>
      <c r="VSW420" s="551"/>
      <c r="VSX420" s="551"/>
      <c r="VSY420" s="551"/>
      <c r="VSZ420" s="551"/>
      <c r="VTA420" s="551"/>
      <c r="VTB420" s="551"/>
      <c r="VTC420" s="551"/>
      <c r="VTD420" s="551"/>
      <c r="VTE420" s="551"/>
      <c r="VTF420" s="551"/>
      <c r="VTG420" s="551"/>
      <c r="VTH420" s="551"/>
      <c r="VTI420" s="551"/>
      <c r="VTJ420" s="551"/>
      <c r="VTK420" s="551"/>
      <c r="VTL420" s="551"/>
      <c r="VTM420" s="551"/>
      <c r="VTN420" s="551"/>
      <c r="VTO420" s="551"/>
      <c r="VTP420" s="551"/>
      <c r="VTQ420" s="551"/>
      <c r="VTR420" s="551"/>
      <c r="VTS420" s="551"/>
      <c r="VTT420" s="551"/>
      <c r="VTU420" s="551"/>
      <c r="VTV420" s="551"/>
      <c r="VTW420" s="551"/>
      <c r="VTX420" s="551"/>
      <c r="VTY420" s="551"/>
      <c r="VTZ420" s="551"/>
      <c r="VUA420" s="551"/>
      <c r="VUB420" s="551"/>
      <c r="VUC420" s="551"/>
      <c r="VUD420" s="551"/>
      <c r="VUE420" s="551"/>
      <c r="VUF420" s="551"/>
      <c r="VUG420" s="551"/>
      <c r="VUH420" s="551"/>
      <c r="VUI420" s="551"/>
      <c r="VUJ420" s="551"/>
      <c r="VUK420" s="551"/>
      <c r="VUL420" s="551"/>
      <c r="VUM420" s="551"/>
      <c r="VUN420" s="551"/>
      <c r="VUO420" s="551"/>
      <c r="VUP420" s="551"/>
      <c r="VUQ420" s="551"/>
      <c r="VUR420" s="551"/>
      <c r="VUS420" s="551"/>
      <c r="VUT420" s="551"/>
      <c r="VUU420" s="551"/>
      <c r="VUV420" s="551"/>
      <c r="VUW420" s="551"/>
      <c r="VUX420" s="551"/>
      <c r="VUY420" s="551"/>
      <c r="VUZ420" s="551"/>
      <c r="VVA420" s="551"/>
      <c r="VVB420" s="551"/>
      <c r="VVC420" s="551"/>
      <c r="VVD420" s="551"/>
      <c r="VVE420" s="551"/>
      <c r="VVF420" s="551"/>
      <c r="VVG420" s="551"/>
      <c r="VVH420" s="551"/>
      <c r="VVI420" s="551"/>
      <c r="VVJ420" s="551"/>
      <c r="VVK420" s="551"/>
      <c r="VVL420" s="551"/>
      <c r="VVM420" s="551"/>
      <c r="VVN420" s="551"/>
      <c r="VVO420" s="551"/>
      <c r="VVP420" s="551"/>
      <c r="VVQ420" s="551"/>
      <c r="VVR420" s="551"/>
      <c r="VVS420" s="551"/>
      <c r="VVT420" s="551"/>
      <c r="VVU420" s="551"/>
      <c r="VVV420" s="551"/>
      <c r="VVW420" s="551"/>
      <c r="VVX420" s="551"/>
      <c r="VVY420" s="551"/>
      <c r="VVZ420" s="551"/>
      <c r="VWA420" s="551"/>
      <c r="VWB420" s="551"/>
      <c r="VWC420" s="551"/>
      <c r="VWD420" s="551"/>
      <c r="VWE420" s="551"/>
      <c r="VWF420" s="551"/>
      <c r="VWG420" s="551"/>
      <c r="VWH420" s="551"/>
      <c r="VWI420" s="551"/>
      <c r="VWJ420" s="551"/>
      <c r="VWK420" s="551"/>
      <c r="VWL420" s="551"/>
      <c r="VWM420" s="551"/>
      <c r="VWN420" s="551"/>
      <c r="VWO420" s="551"/>
      <c r="VWP420" s="551"/>
      <c r="VWQ420" s="551"/>
      <c r="VWR420" s="551"/>
      <c r="VWS420" s="551"/>
      <c r="VWT420" s="551"/>
      <c r="VWU420" s="551"/>
      <c r="VWV420" s="551"/>
      <c r="VWW420" s="551"/>
      <c r="VWX420" s="551"/>
      <c r="VWY420" s="551"/>
      <c r="VWZ420" s="551"/>
      <c r="VXA420" s="551"/>
      <c r="VXB420" s="551"/>
      <c r="VXC420" s="551"/>
      <c r="VXD420" s="551"/>
      <c r="VXE420" s="551"/>
      <c r="VXF420" s="551"/>
      <c r="VXG420" s="551"/>
      <c r="VXH420" s="551"/>
      <c r="VXI420" s="551"/>
      <c r="VXJ420" s="551"/>
      <c r="VXK420" s="551"/>
      <c r="VXL420" s="551"/>
      <c r="VXM420" s="551"/>
      <c r="VXN420" s="551"/>
      <c r="VXO420" s="551"/>
      <c r="VXP420" s="551"/>
      <c r="VXQ420" s="551"/>
      <c r="VXR420" s="551"/>
      <c r="VXS420" s="551"/>
      <c r="VXT420" s="551"/>
      <c r="VXU420" s="551"/>
      <c r="VXV420" s="551"/>
      <c r="VXW420" s="551"/>
      <c r="VXX420" s="551"/>
      <c r="VXY420" s="551"/>
      <c r="VXZ420" s="551"/>
      <c r="VYA420" s="551"/>
      <c r="VYB420" s="551"/>
      <c r="VYC420" s="551"/>
      <c r="VYD420" s="551"/>
      <c r="VYE420" s="551"/>
      <c r="VYF420" s="551"/>
      <c r="VYG420" s="551"/>
      <c r="VYH420" s="551"/>
      <c r="VYI420" s="551"/>
      <c r="VYJ420" s="551"/>
      <c r="VYK420" s="551"/>
      <c r="VYL420" s="551"/>
      <c r="VYM420" s="551"/>
      <c r="VYN420" s="551"/>
      <c r="VYO420" s="551"/>
      <c r="VYP420" s="551"/>
      <c r="VYQ420" s="551"/>
      <c r="VYR420" s="551"/>
      <c r="VYS420" s="551"/>
      <c r="VYT420" s="551"/>
      <c r="VYU420" s="551"/>
      <c r="VYV420" s="551"/>
      <c r="VYW420" s="551"/>
      <c r="VYX420" s="551"/>
      <c r="VYY420" s="551"/>
      <c r="VYZ420" s="551"/>
      <c r="VZA420" s="551"/>
      <c r="VZB420" s="551"/>
      <c r="VZC420" s="551"/>
      <c r="VZD420" s="551"/>
      <c r="VZE420" s="551"/>
      <c r="VZF420" s="551"/>
      <c r="VZG420" s="551"/>
      <c r="VZH420" s="551"/>
      <c r="VZI420" s="551"/>
      <c r="VZJ420" s="551"/>
      <c r="VZK420" s="551"/>
      <c r="VZL420" s="551"/>
      <c r="VZM420" s="551"/>
      <c r="VZN420" s="551"/>
      <c r="VZO420" s="551"/>
      <c r="VZP420" s="551"/>
      <c r="VZQ420" s="551"/>
      <c r="VZR420" s="551"/>
      <c r="VZS420" s="551"/>
      <c r="VZT420" s="551"/>
      <c r="VZU420" s="551"/>
      <c r="VZV420" s="551"/>
      <c r="VZW420" s="551"/>
      <c r="VZX420" s="551"/>
      <c r="VZY420" s="551"/>
      <c r="VZZ420" s="551"/>
      <c r="WAA420" s="551"/>
      <c r="WAB420" s="551"/>
      <c r="WAC420" s="551"/>
      <c r="WAD420" s="551"/>
      <c r="WAE420" s="551"/>
      <c r="WAF420" s="551"/>
      <c r="WAG420" s="551"/>
      <c r="WAH420" s="551"/>
      <c r="WAI420" s="551"/>
      <c r="WAJ420" s="551"/>
      <c r="WAK420" s="551"/>
      <c r="WAL420" s="551"/>
      <c r="WAM420" s="551"/>
      <c r="WAN420" s="551"/>
      <c r="WAO420" s="551"/>
      <c r="WAP420" s="551"/>
      <c r="WAQ420" s="551"/>
      <c r="WAR420" s="551"/>
      <c r="WAS420" s="551"/>
      <c r="WAT420" s="551"/>
      <c r="WAU420" s="551"/>
      <c r="WAV420" s="551"/>
      <c r="WAW420" s="551"/>
      <c r="WAX420" s="551"/>
      <c r="WAY420" s="551"/>
      <c r="WAZ420" s="551"/>
      <c r="WBA420" s="551"/>
      <c r="WBB420" s="551"/>
      <c r="WBC420" s="551"/>
      <c r="WBD420" s="551"/>
      <c r="WBE420" s="551"/>
      <c r="WBF420" s="551"/>
      <c r="WBG420" s="551"/>
      <c r="WBH420" s="551"/>
      <c r="WBI420" s="551"/>
      <c r="WBJ420" s="551"/>
      <c r="WBK420" s="551"/>
      <c r="WBL420" s="551"/>
      <c r="WBM420" s="551"/>
      <c r="WBN420" s="551"/>
      <c r="WBO420" s="551"/>
      <c r="WBP420" s="551"/>
      <c r="WBQ420" s="551"/>
      <c r="WBR420" s="551"/>
      <c r="WBS420" s="551"/>
      <c r="WBT420" s="551"/>
      <c r="WBU420" s="551"/>
      <c r="WBV420" s="551"/>
      <c r="WBW420" s="551"/>
      <c r="WBX420" s="551"/>
      <c r="WBY420" s="551"/>
      <c r="WBZ420" s="551"/>
      <c r="WCA420" s="551"/>
      <c r="WCB420" s="551"/>
      <c r="WCC420" s="551"/>
      <c r="WCD420" s="551"/>
      <c r="WCE420" s="551"/>
      <c r="WCF420" s="551"/>
      <c r="WCG420" s="551"/>
      <c r="WCH420" s="551"/>
      <c r="WCI420" s="551"/>
      <c r="WCJ420" s="551"/>
      <c r="WCK420" s="551"/>
      <c r="WCL420" s="551"/>
      <c r="WCM420" s="551"/>
      <c r="WCN420" s="551"/>
      <c r="WCO420" s="551"/>
      <c r="WCP420" s="551"/>
      <c r="WCQ420" s="551"/>
      <c r="WCR420" s="551"/>
      <c r="WCS420" s="551"/>
      <c r="WCT420" s="551"/>
      <c r="WCU420" s="551"/>
      <c r="WCV420" s="551"/>
      <c r="WCW420" s="551"/>
      <c r="WCX420" s="551"/>
      <c r="WCY420" s="551"/>
      <c r="WCZ420" s="551"/>
      <c r="WDA420" s="551"/>
      <c r="WDB420" s="551"/>
      <c r="WDC420" s="551"/>
      <c r="WDD420" s="551"/>
      <c r="WDE420" s="551"/>
      <c r="WDF420" s="551"/>
      <c r="WDG420" s="551"/>
      <c r="WDH420" s="551"/>
      <c r="WDI420" s="551"/>
      <c r="WDJ420" s="551"/>
      <c r="WDK420" s="551"/>
      <c r="WDL420" s="551"/>
      <c r="WDM420" s="551"/>
      <c r="WDN420" s="551"/>
      <c r="WDO420" s="551"/>
      <c r="WDP420" s="551"/>
      <c r="WDQ420" s="551"/>
      <c r="WDR420" s="551"/>
      <c r="WDS420" s="551"/>
      <c r="WDT420" s="551"/>
      <c r="WDU420" s="551"/>
      <c r="WDV420" s="551"/>
      <c r="WDW420" s="551"/>
      <c r="WDX420" s="551"/>
      <c r="WDY420" s="551"/>
      <c r="WDZ420" s="551"/>
      <c r="WEA420" s="551"/>
      <c r="WEB420" s="551"/>
      <c r="WEC420" s="551"/>
      <c r="WED420" s="551"/>
      <c r="WEE420" s="551"/>
      <c r="WEF420" s="551"/>
      <c r="WEG420" s="551"/>
      <c r="WEH420" s="551"/>
      <c r="WEI420" s="551"/>
      <c r="WEJ420" s="551"/>
      <c r="WEK420" s="551"/>
      <c r="WEL420" s="551"/>
      <c r="WEM420" s="551"/>
      <c r="WEN420" s="551"/>
      <c r="WEO420" s="551"/>
      <c r="WEP420" s="551"/>
      <c r="WEQ420" s="551"/>
      <c r="WER420" s="551"/>
      <c r="WES420" s="551"/>
      <c r="WET420" s="551"/>
      <c r="WEU420" s="551"/>
      <c r="WEV420" s="551"/>
      <c r="WEW420" s="551"/>
      <c r="WEX420" s="551"/>
      <c r="WEY420" s="551"/>
      <c r="WEZ420" s="551"/>
      <c r="WFA420" s="551"/>
      <c r="WFB420" s="551"/>
      <c r="WFC420" s="551"/>
      <c r="WFD420" s="551"/>
      <c r="WFE420" s="551"/>
      <c r="WFF420" s="551"/>
      <c r="WFG420" s="551"/>
      <c r="WFH420" s="551"/>
      <c r="WFI420" s="551"/>
      <c r="WFJ420" s="551"/>
      <c r="WFK420" s="551"/>
      <c r="WFL420" s="551"/>
      <c r="WFM420" s="551"/>
      <c r="WFN420" s="551"/>
      <c r="WFO420" s="551"/>
      <c r="WFP420" s="551"/>
      <c r="WFQ420" s="551"/>
      <c r="WFR420" s="551"/>
      <c r="WFS420" s="551"/>
      <c r="WFT420" s="551"/>
      <c r="WFU420" s="551"/>
      <c r="WFV420" s="551"/>
      <c r="WFW420" s="551"/>
      <c r="WFX420" s="551"/>
      <c r="WFY420" s="551"/>
      <c r="WFZ420" s="551"/>
      <c r="WGA420" s="551"/>
      <c r="WGB420" s="551"/>
      <c r="WGC420" s="551"/>
      <c r="WGD420" s="551"/>
      <c r="WGE420" s="551"/>
      <c r="WGF420" s="551"/>
      <c r="WGG420" s="551"/>
      <c r="WGH420" s="551"/>
      <c r="WGI420" s="551"/>
      <c r="WGJ420" s="551"/>
      <c r="WGK420" s="551"/>
      <c r="WGL420" s="551"/>
      <c r="WGM420" s="551"/>
      <c r="WGN420" s="551"/>
      <c r="WGO420" s="551"/>
      <c r="WGP420" s="551"/>
      <c r="WGQ420" s="551"/>
      <c r="WGR420" s="551"/>
      <c r="WGS420" s="551"/>
      <c r="WGT420" s="551"/>
      <c r="WGU420" s="551"/>
      <c r="WGV420" s="551"/>
      <c r="WGW420" s="551"/>
      <c r="WGX420" s="551"/>
      <c r="WGY420" s="551"/>
      <c r="WGZ420" s="551"/>
      <c r="WHA420" s="551"/>
      <c r="WHB420" s="551"/>
      <c r="WHC420" s="551"/>
      <c r="WHD420" s="551"/>
      <c r="WHE420" s="551"/>
      <c r="WHF420" s="551"/>
      <c r="WHG420" s="551"/>
      <c r="WHH420" s="551"/>
      <c r="WHI420" s="551"/>
      <c r="WHJ420" s="551"/>
      <c r="WHK420" s="551"/>
      <c r="WHL420" s="551"/>
      <c r="WHM420" s="551"/>
      <c r="WHN420" s="551"/>
      <c r="WHO420" s="551"/>
      <c r="WHP420" s="551"/>
      <c r="WHQ420" s="551"/>
      <c r="WHR420" s="551"/>
      <c r="WHS420" s="551"/>
      <c r="WHT420" s="551"/>
      <c r="WHU420" s="551"/>
      <c r="WHV420" s="551"/>
      <c r="WHW420" s="551"/>
      <c r="WHX420" s="551"/>
      <c r="WHY420" s="551"/>
      <c r="WHZ420" s="551"/>
      <c r="WIA420" s="551"/>
      <c r="WIB420" s="551"/>
      <c r="WIC420" s="551"/>
      <c r="WID420" s="551"/>
      <c r="WIE420" s="551"/>
      <c r="WIF420" s="551"/>
      <c r="WIG420" s="551"/>
      <c r="WIH420" s="551"/>
      <c r="WII420" s="551"/>
      <c r="WIJ420" s="551"/>
      <c r="WIK420" s="551"/>
      <c r="WIL420" s="551"/>
      <c r="WIM420" s="551"/>
      <c r="WIN420" s="551"/>
      <c r="WIO420" s="551"/>
      <c r="WIP420" s="551"/>
      <c r="WIQ420" s="551"/>
      <c r="WIR420" s="551"/>
      <c r="WIS420" s="551"/>
      <c r="WIT420" s="551"/>
      <c r="WIU420" s="551"/>
      <c r="WIV420" s="551"/>
      <c r="WIW420" s="551"/>
      <c r="WIX420" s="551"/>
      <c r="WIY420" s="551"/>
      <c r="WIZ420" s="551"/>
      <c r="WJA420" s="551"/>
      <c r="WJB420" s="551"/>
      <c r="WJC420" s="551"/>
      <c r="WJD420" s="551"/>
      <c r="WJE420" s="551"/>
      <c r="WJF420" s="551"/>
      <c r="WJG420" s="551"/>
      <c r="WJH420" s="551"/>
      <c r="WJI420" s="551"/>
      <c r="WJJ420" s="551"/>
      <c r="WJK420" s="551"/>
      <c r="WJL420" s="551"/>
      <c r="WJM420" s="551"/>
      <c r="WJN420" s="551"/>
      <c r="WJO420" s="551"/>
      <c r="WJP420" s="551"/>
      <c r="WJQ420" s="551"/>
      <c r="WJR420" s="551"/>
      <c r="WJS420" s="551"/>
      <c r="WJT420" s="551"/>
      <c r="WJU420" s="551"/>
      <c r="WJV420" s="551"/>
      <c r="WJW420" s="551"/>
      <c r="WJX420" s="551"/>
      <c r="WJY420" s="551"/>
      <c r="WJZ420" s="551"/>
      <c r="WKA420" s="551"/>
      <c r="WKB420" s="551"/>
      <c r="WKC420" s="551"/>
      <c r="WKD420" s="551"/>
      <c r="WKE420" s="551"/>
      <c r="WKF420" s="551"/>
      <c r="WKG420" s="551"/>
      <c r="WKH420" s="551"/>
      <c r="WKI420" s="551"/>
      <c r="WKJ420" s="551"/>
      <c r="WKK420" s="551"/>
      <c r="WKL420" s="551"/>
      <c r="WKM420" s="551"/>
      <c r="WKN420" s="551"/>
      <c r="WKO420" s="551"/>
      <c r="WKP420" s="551"/>
      <c r="WKQ420" s="551"/>
      <c r="WKR420" s="551"/>
      <c r="WKS420" s="551"/>
      <c r="WKT420" s="551"/>
      <c r="WKU420" s="551"/>
      <c r="WKV420" s="551"/>
      <c r="WKW420" s="551"/>
      <c r="WKX420" s="551"/>
      <c r="WKY420" s="551"/>
      <c r="WKZ420" s="551"/>
      <c r="WLA420" s="551"/>
      <c r="WLB420" s="551"/>
      <c r="WLC420" s="551"/>
      <c r="WLD420" s="551"/>
      <c r="WLE420" s="551"/>
      <c r="WLF420" s="551"/>
      <c r="WLG420" s="551"/>
      <c r="WLH420" s="551"/>
      <c r="WLI420" s="551"/>
      <c r="WLJ420" s="551"/>
      <c r="WLK420" s="551"/>
      <c r="WLL420" s="551"/>
      <c r="WLM420" s="551"/>
      <c r="WLN420" s="551"/>
      <c r="WLO420" s="551"/>
      <c r="WLP420" s="551"/>
      <c r="WLQ420" s="551"/>
      <c r="WLR420" s="551"/>
      <c r="WLS420" s="551"/>
      <c r="WLT420" s="551"/>
      <c r="WLU420" s="551"/>
      <c r="WLV420" s="551"/>
      <c r="WLW420" s="551"/>
      <c r="WLX420" s="551"/>
      <c r="WLY420" s="551"/>
      <c r="WLZ420" s="551"/>
      <c r="WMA420" s="551"/>
      <c r="WMB420" s="551"/>
      <c r="WMC420" s="551"/>
      <c r="WMD420" s="551"/>
      <c r="WME420" s="551"/>
      <c r="WMF420" s="551"/>
      <c r="WMG420" s="551"/>
      <c r="WMH420" s="551"/>
      <c r="WMI420" s="551"/>
      <c r="WMJ420" s="551"/>
      <c r="WMK420" s="551"/>
      <c r="WML420" s="551"/>
      <c r="WMM420" s="551"/>
      <c r="WMN420" s="551"/>
      <c r="WMO420" s="551"/>
      <c r="WMP420" s="551"/>
      <c r="WMQ420" s="551"/>
      <c r="WMR420" s="551"/>
      <c r="WMS420" s="551"/>
      <c r="WMT420" s="551"/>
      <c r="WMU420" s="551"/>
      <c r="WMV420" s="551"/>
      <c r="WMW420" s="551"/>
      <c r="WMX420" s="551"/>
      <c r="WMY420" s="551"/>
      <c r="WMZ420" s="551"/>
      <c r="WNA420" s="551"/>
      <c r="WNB420" s="551"/>
      <c r="WNC420" s="551"/>
      <c r="WND420" s="551"/>
      <c r="WNE420" s="551"/>
      <c r="WNF420" s="551"/>
      <c r="WNG420" s="551"/>
      <c r="WNH420" s="551"/>
      <c r="WNI420" s="551"/>
      <c r="WNJ420" s="551"/>
      <c r="WNK420" s="551"/>
      <c r="WNL420" s="551"/>
      <c r="WNM420" s="551"/>
      <c r="WNN420" s="551"/>
      <c r="WNO420" s="551"/>
      <c r="WNP420" s="551"/>
      <c r="WNQ420" s="551"/>
      <c r="WNR420" s="551"/>
      <c r="WNS420" s="551"/>
      <c r="WNT420" s="551"/>
      <c r="WNU420" s="551"/>
      <c r="WNV420" s="551"/>
      <c r="WNW420" s="551"/>
      <c r="WNX420" s="551"/>
      <c r="WNY420" s="551"/>
      <c r="WNZ420" s="551"/>
      <c r="WOA420" s="551"/>
      <c r="WOB420" s="551"/>
      <c r="WOC420" s="551"/>
      <c r="WOD420" s="551"/>
      <c r="WOE420" s="551"/>
      <c r="WOF420" s="551"/>
      <c r="WOG420" s="551"/>
      <c r="WOH420" s="551"/>
      <c r="WOI420" s="551"/>
      <c r="WOJ420" s="551"/>
      <c r="WOK420" s="551"/>
      <c r="WOL420" s="551"/>
      <c r="WOM420" s="551"/>
      <c r="WON420" s="551"/>
      <c r="WOO420" s="551"/>
      <c r="WOP420" s="551"/>
      <c r="WOQ420" s="551"/>
      <c r="WOR420" s="551"/>
      <c r="WOS420" s="551"/>
      <c r="WOT420" s="551"/>
      <c r="WOU420" s="551"/>
      <c r="WOV420" s="551"/>
      <c r="WOW420" s="551"/>
      <c r="WOX420" s="551"/>
      <c r="WOY420" s="551"/>
      <c r="WOZ420" s="551"/>
      <c r="WPA420" s="551"/>
      <c r="WPB420" s="551"/>
      <c r="WPC420" s="551"/>
      <c r="WPD420" s="551"/>
      <c r="WPE420" s="551"/>
      <c r="WPF420" s="551"/>
      <c r="WPG420" s="551"/>
      <c r="WPH420" s="551"/>
      <c r="WPI420" s="551"/>
      <c r="WPJ420" s="551"/>
      <c r="WPK420" s="551"/>
      <c r="WPL420" s="551"/>
      <c r="WPM420" s="551"/>
      <c r="WPN420" s="551"/>
      <c r="WPO420" s="551"/>
      <c r="WPP420" s="551"/>
      <c r="WPQ420" s="551"/>
      <c r="WPR420" s="551"/>
      <c r="WPS420" s="551"/>
      <c r="WPT420" s="551"/>
      <c r="WPU420" s="551"/>
      <c r="WPV420" s="551"/>
      <c r="WPW420" s="551"/>
      <c r="WPX420" s="551"/>
      <c r="WPY420" s="551"/>
      <c r="WPZ420" s="551"/>
      <c r="WQA420" s="551"/>
      <c r="WQB420" s="551"/>
      <c r="WQC420" s="551"/>
      <c r="WQD420" s="551"/>
      <c r="WQE420" s="551"/>
      <c r="WQF420" s="551"/>
      <c r="WQG420" s="551"/>
      <c r="WQH420" s="551"/>
      <c r="WQI420" s="551"/>
      <c r="WQJ420" s="551"/>
      <c r="WQK420" s="551"/>
      <c r="WQL420" s="551"/>
      <c r="WQM420" s="551"/>
      <c r="WQN420" s="551"/>
      <c r="WQO420" s="551"/>
      <c r="WQP420" s="551"/>
      <c r="WQQ420" s="551"/>
      <c r="WQR420" s="551"/>
      <c r="WQS420" s="551"/>
      <c r="WQT420" s="551"/>
      <c r="WQU420" s="551"/>
      <c r="WQV420" s="551"/>
      <c r="WQW420" s="551"/>
      <c r="WQX420" s="551"/>
      <c r="WQY420" s="551"/>
      <c r="WQZ420" s="551"/>
      <c r="WRA420" s="551"/>
      <c r="WRB420" s="551"/>
      <c r="WRC420" s="551"/>
      <c r="WRD420" s="551"/>
      <c r="WRE420" s="551"/>
      <c r="WRF420" s="551"/>
      <c r="WRG420" s="551"/>
      <c r="WRH420" s="551"/>
      <c r="WRI420" s="551"/>
      <c r="WRJ420" s="551"/>
      <c r="WRK420" s="551"/>
      <c r="WRL420" s="551"/>
      <c r="WRM420" s="551"/>
      <c r="WRN420" s="551"/>
      <c r="WRO420" s="551"/>
      <c r="WRP420" s="551"/>
      <c r="WRQ420" s="551"/>
      <c r="WRR420" s="551"/>
      <c r="WRS420" s="551"/>
      <c r="WRT420" s="551"/>
      <c r="WRU420" s="551"/>
      <c r="WRV420" s="551"/>
      <c r="WRW420" s="551"/>
      <c r="WRX420" s="551"/>
      <c r="WRY420" s="551"/>
      <c r="WRZ420" s="551"/>
      <c r="WSA420" s="551"/>
      <c r="WSB420" s="551"/>
      <c r="WSC420" s="551"/>
      <c r="WSD420" s="551"/>
      <c r="WSE420" s="551"/>
      <c r="WSF420" s="551"/>
      <c r="WSG420" s="551"/>
      <c r="WSH420" s="551"/>
      <c r="WSI420" s="551"/>
      <c r="WSJ420" s="551"/>
      <c r="WSK420" s="551"/>
      <c r="WSL420" s="551"/>
      <c r="WSM420" s="551"/>
      <c r="WSN420" s="551"/>
      <c r="WSO420" s="551"/>
      <c r="WSP420" s="551"/>
      <c r="WSQ420" s="551"/>
      <c r="WSR420" s="551"/>
      <c r="WSS420" s="551"/>
      <c r="WST420" s="551"/>
      <c r="WSU420" s="551"/>
      <c r="WSV420" s="551"/>
      <c r="WSW420" s="551"/>
      <c r="WSX420" s="551"/>
      <c r="WSY420" s="551"/>
      <c r="WSZ420" s="551"/>
      <c r="WTA420" s="551"/>
      <c r="WTB420" s="551"/>
      <c r="WTC420" s="551"/>
      <c r="WTD420" s="551"/>
      <c r="WTE420" s="551"/>
      <c r="WTF420" s="551"/>
      <c r="WTG420" s="551"/>
      <c r="WTH420" s="551"/>
      <c r="WTI420" s="551"/>
      <c r="WTJ420" s="551"/>
      <c r="WTK420" s="551"/>
      <c r="WTL420" s="551"/>
      <c r="WTM420" s="551"/>
      <c r="WTN420" s="551"/>
      <c r="WTO420" s="551"/>
      <c r="WTP420" s="551"/>
      <c r="WTQ420" s="551"/>
      <c r="WTR420" s="551"/>
      <c r="WTS420" s="551"/>
      <c r="WTT420" s="551"/>
      <c r="WTU420" s="551"/>
      <c r="WTV420" s="551"/>
      <c r="WTW420" s="551"/>
      <c r="WTX420" s="551"/>
      <c r="WTY420" s="551"/>
      <c r="WTZ420" s="551"/>
      <c r="WUA420" s="551"/>
      <c r="WUB420" s="551"/>
      <c r="WUC420" s="551"/>
      <c r="WUD420" s="551"/>
      <c r="WUE420" s="551"/>
      <c r="WUF420" s="551"/>
      <c r="WUG420" s="551"/>
      <c r="WUH420" s="551"/>
      <c r="WUI420" s="551"/>
      <c r="WUJ420" s="551"/>
      <c r="WUK420" s="551"/>
      <c r="WUL420" s="551"/>
      <c r="WUM420" s="551"/>
      <c r="WUN420" s="551"/>
      <c r="WUO420" s="551"/>
      <c r="WUP420" s="551"/>
      <c r="WUQ420" s="551"/>
      <c r="WUR420" s="551"/>
      <c r="WUS420" s="551"/>
      <c r="WUT420" s="551"/>
      <c r="WUU420" s="551"/>
      <c r="WUV420" s="551"/>
      <c r="WUW420" s="551"/>
      <c r="WUX420" s="551"/>
      <c r="WUY420" s="551"/>
      <c r="WUZ420" s="551"/>
      <c r="WVA420" s="551"/>
      <c r="WVB420" s="551"/>
      <c r="WVC420" s="551"/>
      <c r="WVD420" s="551"/>
      <c r="WVE420" s="551"/>
      <c r="WVF420" s="551"/>
      <c r="WVG420" s="551"/>
      <c r="WVH420" s="551"/>
      <c r="WVI420" s="551"/>
      <c r="WVJ420" s="551"/>
      <c r="WVK420" s="551"/>
      <c r="WVL420" s="551"/>
      <c r="WVM420" s="551"/>
      <c r="WVN420" s="551"/>
      <c r="WVO420" s="551"/>
      <c r="WVP420" s="551"/>
      <c r="WVQ420" s="551"/>
      <c r="WVR420" s="551"/>
      <c r="WVS420" s="551"/>
      <c r="WVT420" s="551"/>
      <c r="WVU420" s="551"/>
      <c r="WVV420" s="551"/>
      <c r="WVW420" s="551"/>
      <c r="WVX420" s="551"/>
      <c r="WVY420" s="551"/>
      <c r="WVZ420" s="551"/>
      <c r="WWA420" s="551"/>
      <c r="WWB420" s="551"/>
      <c r="WWC420" s="551"/>
      <c r="WWD420" s="551"/>
      <c r="WWE420" s="551"/>
      <c r="WWF420" s="551"/>
      <c r="WWG420" s="551"/>
      <c r="WWH420" s="551"/>
      <c r="WWI420" s="551"/>
      <c r="WWJ420" s="551"/>
      <c r="WWK420" s="551"/>
      <c r="WWL420" s="551"/>
      <c r="WWM420" s="551"/>
      <c r="WWN420" s="551"/>
      <c r="WWO420" s="551"/>
      <c r="WWP420" s="551"/>
      <c r="WWQ420" s="551"/>
      <c r="WWR420" s="551"/>
      <c r="WWS420" s="551"/>
      <c r="WWT420" s="551"/>
      <c r="WWU420" s="551"/>
      <c r="WWV420" s="551"/>
      <c r="WWW420" s="551"/>
      <c r="WWX420" s="551"/>
      <c r="WWY420" s="551"/>
      <c r="WWZ420" s="551"/>
      <c r="WXA420" s="551"/>
      <c r="WXB420" s="551"/>
      <c r="WXC420" s="551"/>
      <c r="WXD420" s="551"/>
      <c r="WXE420" s="551"/>
      <c r="WXF420" s="551"/>
      <c r="WXG420" s="551"/>
      <c r="WXH420" s="551"/>
      <c r="WXI420" s="551"/>
      <c r="WXJ420" s="551"/>
      <c r="WXK420" s="551"/>
      <c r="WXL420" s="551"/>
      <c r="WXM420" s="551"/>
      <c r="WXN420" s="551"/>
      <c r="WXO420" s="551"/>
      <c r="WXP420" s="551"/>
      <c r="WXQ420" s="551"/>
      <c r="WXR420" s="551"/>
      <c r="WXS420" s="551"/>
      <c r="WXT420" s="551"/>
      <c r="WXU420" s="551"/>
      <c r="WXV420" s="551"/>
      <c r="WXW420" s="551"/>
      <c r="WXX420" s="551"/>
      <c r="WXY420" s="551"/>
      <c r="WXZ420" s="551"/>
      <c r="WYA420" s="551"/>
      <c r="WYB420" s="551"/>
      <c r="WYC420" s="551"/>
      <c r="WYD420" s="551"/>
      <c r="WYE420" s="551"/>
      <c r="WYF420" s="551"/>
      <c r="WYG420" s="551"/>
      <c r="WYH420" s="551"/>
      <c r="WYI420" s="551"/>
      <c r="WYJ420" s="551"/>
      <c r="WYK420" s="551"/>
      <c r="WYL420" s="551"/>
      <c r="WYM420" s="551"/>
      <c r="WYN420" s="551"/>
      <c r="WYO420" s="551"/>
      <c r="WYP420" s="551"/>
      <c r="WYQ420" s="551"/>
      <c r="WYR420" s="551"/>
      <c r="WYS420" s="551"/>
      <c r="WYT420" s="551"/>
      <c r="WYU420" s="551"/>
      <c r="WYV420" s="551"/>
      <c r="WYW420" s="551"/>
      <c r="WYX420" s="551"/>
      <c r="WYY420" s="551"/>
      <c r="WYZ420" s="551"/>
      <c r="WZA420" s="551"/>
      <c r="WZB420" s="551"/>
      <c r="WZC420" s="551"/>
      <c r="WZD420" s="551"/>
      <c r="WZE420" s="551"/>
      <c r="WZF420" s="551"/>
      <c r="WZG420" s="551"/>
      <c r="WZH420" s="551"/>
      <c r="WZI420" s="551"/>
      <c r="WZJ420" s="551"/>
      <c r="WZK420" s="551"/>
      <c r="WZL420" s="551"/>
      <c r="WZM420" s="551"/>
      <c r="WZN420" s="551"/>
      <c r="WZO420" s="551"/>
      <c r="WZP420" s="551"/>
      <c r="WZQ420" s="551"/>
      <c r="WZR420" s="551"/>
      <c r="WZS420" s="551"/>
      <c r="WZT420" s="551"/>
      <c r="WZU420" s="551"/>
      <c r="WZV420" s="551"/>
      <c r="WZW420" s="551"/>
      <c r="WZX420" s="551"/>
      <c r="WZY420" s="551"/>
      <c r="WZZ420" s="551"/>
      <c r="XAA420" s="551"/>
      <c r="XAB420" s="551"/>
      <c r="XAC420" s="551"/>
      <c r="XAD420" s="551"/>
      <c r="XAE420" s="551"/>
      <c r="XAF420" s="551"/>
      <c r="XAG420" s="551"/>
      <c r="XAH420" s="551"/>
      <c r="XAI420" s="551"/>
      <c r="XAJ420" s="551"/>
      <c r="XAK420" s="551"/>
      <c r="XAL420" s="551"/>
      <c r="XAM420" s="551"/>
      <c r="XAN420" s="551"/>
      <c r="XAO420" s="551"/>
      <c r="XAP420" s="551"/>
      <c r="XAQ420" s="551"/>
      <c r="XAR420" s="551"/>
      <c r="XAS420" s="551"/>
      <c r="XAT420" s="551"/>
      <c r="XAU420" s="551"/>
      <c r="XAV420" s="551"/>
      <c r="XAW420" s="551"/>
      <c r="XAX420" s="551"/>
      <c r="XAY420" s="551"/>
      <c r="XAZ420" s="551"/>
      <c r="XBA420" s="551"/>
      <c r="XBB420" s="551"/>
      <c r="XBC420" s="551"/>
      <c r="XBD420" s="551"/>
      <c r="XBE420" s="551"/>
      <c r="XBF420" s="551"/>
      <c r="XBG420" s="551"/>
      <c r="XBH420" s="551"/>
      <c r="XBI420" s="551"/>
      <c r="XBJ420" s="551"/>
      <c r="XBK420" s="551"/>
      <c r="XBL420" s="551"/>
      <c r="XBM420" s="551"/>
      <c r="XBN420" s="551"/>
      <c r="XBO420" s="551"/>
      <c r="XBP420" s="551"/>
      <c r="XBQ420" s="551"/>
      <c r="XBR420" s="551"/>
      <c r="XBS420" s="551"/>
      <c r="XBT420" s="551"/>
      <c r="XBU420" s="551"/>
      <c r="XBV420" s="551"/>
      <c r="XBW420" s="551"/>
      <c r="XBX420" s="551"/>
      <c r="XBY420" s="551"/>
      <c r="XBZ420" s="551"/>
      <c r="XCA420" s="551"/>
      <c r="XCB420" s="551"/>
      <c r="XCC420" s="551"/>
      <c r="XCD420" s="551"/>
      <c r="XCE420" s="551"/>
      <c r="XCF420" s="551"/>
      <c r="XCG420" s="551"/>
      <c r="XCH420" s="551"/>
      <c r="XCI420" s="551"/>
      <c r="XCJ420" s="551"/>
      <c r="XCK420" s="551"/>
      <c r="XCL420" s="551"/>
      <c r="XCM420" s="551"/>
      <c r="XCN420" s="551"/>
      <c r="XCO420" s="551"/>
      <c r="XCP420" s="551"/>
      <c r="XCQ420" s="551"/>
      <c r="XCR420" s="551"/>
      <c r="XCS420" s="551"/>
      <c r="XCT420" s="551"/>
      <c r="XCU420" s="551"/>
      <c r="XCV420" s="551"/>
      <c r="XCW420" s="551"/>
      <c r="XCX420" s="551"/>
      <c r="XCY420" s="551"/>
      <c r="XCZ420" s="551"/>
      <c r="XDA420" s="551"/>
      <c r="XDB420" s="551"/>
      <c r="XDC420" s="551"/>
      <c r="XDD420" s="551"/>
      <c r="XDE420" s="551"/>
      <c r="XDF420" s="551"/>
      <c r="XDG420" s="551"/>
      <c r="XDH420" s="551"/>
      <c r="XDI420" s="551"/>
      <c r="XDJ420" s="551"/>
      <c r="XDK420" s="551"/>
      <c r="XDL420" s="551"/>
      <c r="XDM420" s="551"/>
      <c r="XDN420" s="551"/>
      <c r="XDO420" s="551"/>
      <c r="XDP420" s="551"/>
      <c r="XDQ420" s="551"/>
      <c r="XDR420" s="551"/>
      <c r="XDS420" s="551"/>
      <c r="XDT420" s="551"/>
      <c r="XDU420" s="551"/>
      <c r="XDV420" s="551"/>
      <c r="XDW420" s="551"/>
      <c r="XDX420" s="551"/>
      <c r="XDY420" s="551"/>
      <c r="XDZ420" s="551"/>
      <c r="XEA420" s="551"/>
      <c r="XEB420" s="551"/>
      <c r="XEC420" s="551"/>
      <c r="XED420" s="551"/>
      <c r="XEE420" s="551"/>
      <c r="XEF420" s="551"/>
      <c r="XEG420" s="551"/>
      <c r="XEH420" s="551"/>
      <c r="XEI420" s="551"/>
      <c r="XEJ420" s="551"/>
      <c r="XEK420" s="551"/>
      <c r="XEL420" s="551"/>
      <c r="XEM420" s="551"/>
      <c r="XEN420" s="551"/>
      <c r="XEO420" s="551"/>
      <c r="XEP420" s="551"/>
      <c r="XEQ420" s="551"/>
      <c r="XER420" s="551"/>
      <c r="XES420" s="551"/>
      <c r="XET420" s="551"/>
      <c r="XEU420" s="551"/>
      <c r="XEV420" s="551"/>
      <c r="XEW420" s="551"/>
      <c r="XEX420" s="551"/>
      <c r="XEY420" s="551"/>
      <c r="XEZ420" s="551"/>
      <c r="XFA420" s="551"/>
      <c r="XFB420" s="551"/>
      <c r="XFC420" s="551"/>
      <c r="XFD420" s="551"/>
    </row>
    <row r="421" spans="1:16384" s="418" customFormat="1">
      <c r="A421" s="414" t="s">
        <v>2198</v>
      </c>
      <c r="B421" s="541" t="s">
        <v>2119</v>
      </c>
      <c r="C421" s="541" t="s">
        <v>2216</v>
      </c>
      <c r="D421" s="542">
        <v>1737582100</v>
      </c>
      <c r="E421" s="543">
        <f>6600+530</f>
        <v>7130</v>
      </c>
      <c r="F421" s="541"/>
      <c r="G421" s="541"/>
      <c r="H421" s="541"/>
      <c r="I421" s="544"/>
      <c r="J421" s="544"/>
      <c r="K421" s="544"/>
      <c r="L421" s="544"/>
      <c r="M421" s="544"/>
      <c r="N421" s="544"/>
      <c r="O421" s="544"/>
      <c r="P421" s="544"/>
      <c r="Q421" s="544"/>
      <c r="R421" s="544"/>
      <c r="S421" s="544"/>
      <c r="T421" s="544"/>
      <c r="U421" s="544"/>
      <c r="V421" s="544"/>
      <c r="W421" s="544"/>
      <c r="X421" s="544"/>
      <c r="Y421" s="544"/>
      <c r="Z421" s="544"/>
      <c r="AA421" s="544"/>
      <c r="AB421" s="544"/>
      <c r="AC421" s="544"/>
      <c r="AD421" s="544"/>
      <c r="AE421" s="544"/>
      <c r="AF421" s="544"/>
      <c r="AG421" s="544"/>
      <c r="AH421" s="544"/>
      <c r="AI421" s="544"/>
      <c r="AJ421" s="544"/>
      <c r="AK421" s="544"/>
      <c r="AL421" s="544"/>
      <c r="AM421" s="544"/>
      <c r="AN421" s="544"/>
      <c r="AO421" s="544"/>
      <c r="AP421" s="544"/>
      <c r="AQ421" s="544"/>
      <c r="AR421" s="544"/>
      <c r="AS421" s="544"/>
      <c r="AT421" s="544"/>
      <c r="AU421" s="544"/>
      <c r="AV421" s="544"/>
      <c r="AW421" s="544"/>
      <c r="AX421" s="544"/>
      <c r="AY421" s="544"/>
      <c r="AZ421" s="544"/>
      <c r="BA421" s="544"/>
      <c r="BB421" s="544"/>
      <c r="BC421" s="544"/>
      <c r="BD421" s="544"/>
      <c r="BE421" s="544"/>
      <c r="BF421" s="544"/>
      <c r="BG421" s="544"/>
      <c r="BH421" s="544"/>
      <c r="BI421" s="544"/>
      <c r="BJ421" s="544"/>
      <c r="BK421" s="544"/>
      <c r="BL421" s="544"/>
      <c r="BM421" s="544"/>
      <c r="BN421" s="544"/>
      <c r="BO421" s="544"/>
      <c r="BP421" s="544"/>
      <c r="BQ421" s="544"/>
      <c r="BR421" s="544"/>
      <c r="BS421" s="544"/>
      <c r="BT421" s="544"/>
      <c r="BU421" s="544"/>
      <c r="BV421" s="544"/>
      <c r="BW421" s="544"/>
      <c r="BX421" s="544"/>
      <c r="BY421" s="544"/>
      <c r="BZ421" s="544"/>
      <c r="CA421" s="544"/>
      <c r="CB421" s="544"/>
      <c r="CC421" s="544"/>
      <c r="CD421" s="544"/>
      <c r="CE421" s="544"/>
      <c r="CF421" s="544"/>
      <c r="CG421" s="544"/>
      <c r="CH421" s="544"/>
      <c r="CI421" s="544"/>
      <c r="CJ421" s="544"/>
      <c r="CK421" s="544"/>
      <c r="CL421" s="544"/>
      <c r="CM421" s="544"/>
      <c r="CN421" s="544"/>
      <c r="CO421" s="544"/>
      <c r="CP421" s="544"/>
      <c r="CQ421" s="544"/>
      <c r="CR421" s="544"/>
      <c r="CS421" s="544"/>
      <c r="CT421" s="544"/>
      <c r="CU421" s="544"/>
      <c r="CV421" s="544"/>
      <c r="CW421" s="544"/>
      <c r="CX421" s="544"/>
      <c r="CY421" s="544"/>
      <c r="CZ421" s="544"/>
      <c r="DA421" s="544"/>
      <c r="DB421" s="544"/>
      <c r="DC421" s="544"/>
      <c r="DD421" s="544"/>
      <c r="DE421" s="544"/>
      <c r="DF421" s="544"/>
      <c r="DG421" s="544"/>
      <c r="DH421" s="544"/>
      <c r="DI421" s="544"/>
      <c r="DJ421" s="544"/>
      <c r="DK421" s="544"/>
      <c r="DL421" s="544"/>
      <c r="DM421" s="544"/>
      <c r="DN421" s="544"/>
      <c r="DO421" s="544"/>
      <c r="DP421" s="544"/>
      <c r="DQ421" s="544"/>
      <c r="DR421" s="544"/>
      <c r="DS421" s="544"/>
      <c r="DT421" s="544"/>
      <c r="DU421" s="544"/>
      <c r="DV421" s="544"/>
      <c r="DW421" s="544"/>
      <c r="DX421" s="544"/>
      <c r="DY421" s="544"/>
      <c r="DZ421" s="544"/>
      <c r="EA421" s="544"/>
      <c r="EB421" s="544"/>
      <c r="EC421" s="544"/>
      <c r="ED421" s="544"/>
      <c r="EE421" s="544"/>
      <c r="EF421" s="544"/>
      <c r="EG421" s="544"/>
      <c r="EH421" s="544"/>
      <c r="EI421" s="544"/>
      <c r="EJ421" s="544"/>
      <c r="EK421" s="544"/>
      <c r="EL421" s="544"/>
      <c r="EM421" s="544"/>
      <c r="EN421" s="544"/>
      <c r="EO421" s="544"/>
      <c r="EP421" s="544"/>
      <c r="EQ421" s="544"/>
      <c r="ER421" s="544"/>
      <c r="ES421" s="544"/>
      <c r="ET421" s="544"/>
      <c r="EU421" s="544"/>
      <c r="EV421" s="544"/>
      <c r="EW421" s="544"/>
      <c r="EX421" s="544"/>
      <c r="EY421" s="544"/>
      <c r="EZ421" s="544"/>
      <c r="FA421" s="544"/>
      <c r="FB421" s="544"/>
      <c r="FC421" s="544"/>
      <c r="FD421" s="544"/>
      <c r="FE421" s="544"/>
      <c r="FF421" s="544"/>
      <c r="FG421" s="544"/>
      <c r="FH421" s="544"/>
      <c r="FI421" s="544"/>
      <c r="FJ421" s="544"/>
      <c r="FK421" s="544"/>
      <c r="FL421" s="544"/>
      <c r="FM421" s="544"/>
      <c r="FN421" s="544"/>
      <c r="FO421" s="544"/>
      <c r="FP421" s="544"/>
      <c r="FQ421" s="544"/>
      <c r="FR421" s="544"/>
      <c r="FS421" s="544"/>
      <c r="FT421" s="544"/>
      <c r="FU421" s="544"/>
      <c r="FV421" s="544"/>
      <c r="FW421" s="544"/>
      <c r="FX421" s="544"/>
      <c r="FY421" s="544"/>
      <c r="FZ421" s="544"/>
      <c r="GA421" s="544"/>
      <c r="GB421" s="544"/>
      <c r="GC421" s="544"/>
      <c r="GD421" s="544"/>
      <c r="GE421" s="544"/>
      <c r="GF421" s="544"/>
      <c r="GG421" s="544"/>
      <c r="GH421" s="544"/>
      <c r="GI421" s="544"/>
      <c r="GJ421" s="544"/>
      <c r="GK421" s="544"/>
      <c r="GL421" s="544"/>
      <c r="GM421" s="544"/>
      <c r="GN421" s="544"/>
      <c r="GO421" s="544"/>
      <c r="GP421" s="544"/>
      <c r="GQ421" s="544"/>
      <c r="GR421" s="544"/>
      <c r="GS421" s="544"/>
      <c r="GT421" s="544"/>
      <c r="GU421" s="544"/>
      <c r="GV421" s="544"/>
      <c r="GW421" s="544"/>
      <c r="GX421" s="544"/>
      <c r="GY421" s="544"/>
      <c r="GZ421" s="544"/>
      <c r="HA421" s="544"/>
      <c r="HB421" s="544"/>
      <c r="HC421" s="544"/>
      <c r="HD421" s="544"/>
      <c r="HE421" s="544"/>
      <c r="HF421" s="544"/>
      <c r="HG421" s="544"/>
      <c r="HH421" s="544"/>
      <c r="HI421" s="544"/>
      <c r="HJ421" s="544"/>
      <c r="HK421" s="544"/>
      <c r="HL421" s="544"/>
      <c r="HM421" s="544"/>
      <c r="HN421" s="544"/>
      <c r="HO421" s="544"/>
      <c r="HP421" s="544"/>
      <c r="HQ421" s="544"/>
      <c r="HR421" s="544"/>
      <c r="HS421" s="544"/>
      <c r="HT421" s="544"/>
      <c r="HU421" s="544"/>
      <c r="HV421" s="544"/>
      <c r="HW421" s="544"/>
      <c r="HX421" s="544"/>
      <c r="HY421" s="544"/>
      <c r="HZ421" s="544"/>
      <c r="IA421" s="544"/>
      <c r="IB421" s="544"/>
      <c r="IC421" s="544"/>
      <c r="ID421" s="544"/>
      <c r="IE421" s="544"/>
      <c r="IF421" s="544"/>
      <c r="IG421" s="544"/>
      <c r="IH421" s="544"/>
      <c r="II421" s="544"/>
      <c r="IJ421" s="544"/>
      <c r="IK421" s="544"/>
      <c r="IL421" s="544"/>
      <c r="IM421" s="544"/>
      <c r="IN421" s="544"/>
      <c r="IO421" s="544"/>
      <c r="IP421" s="544"/>
      <c r="IQ421" s="544"/>
      <c r="IR421" s="544"/>
      <c r="IS421" s="544"/>
      <c r="IT421" s="544"/>
      <c r="IU421" s="544"/>
      <c r="IV421" s="544"/>
      <c r="IW421" s="544"/>
      <c r="IX421" s="544"/>
      <c r="IY421" s="544"/>
      <c r="IZ421" s="544"/>
      <c r="JA421" s="544"/>
      <c r="JB421" s="544"/>
      <c r="JC421" s="544"/>
      <c r="JD421" s="544"/>
      <c r="JE421" s="544"/>
      <c r="JF421" s="544"/>
      <c r="JG421" s="544"/>
      <c r="JH421" s="544"/>
      <c r="JI421" s="544"/>
      <c r="JJ421" s="544"/>
      <c r="JK421" s="544"/>
      <c r="JL421" s="544"/>
      <c r="JM421" s="544"/>
      <c r="JN421" s="544"/>
      <c r="JO421" s="544"/>
      <c r="JP421" s="544"/>
      <c r="JQ421" s="544"/>
      <c r="JR421" s="544"/>
      <c r="JS421" s="544"/>
      <c r="JT421" s="544"/>
      <c r="JU421" s="544"/>
      <c r="JV421" s="544"/>
      <c r="JW421" s="544"/>
      <c r="JX421" s="544"/>
      <c r="JY421" s="544"/>
      <c r="JZ421" s="544"/>
      <c r="KA421" s="544"/>
      <c r="KB421" s="544"/>
      <c r="KC421" s="544"/>
      <c r="KD421" s="544"/>
      <c r="KE421" s="544"/>
      <c r="KF421" s="544"/>
      <c r="KG421" s="544"/>
      <c r="KH421" s="544"/>
      <c r="KI421" s="544"/>
      <c r="KJ421" s="544"/>
      <c r="KK421" s="544"/>
      <c r="KL421" s="544"/>
      <c r="KM421" s="544"/>
      <c r="KN421" s="544"/>
      <c r="KO421" s="544"/>
      <c r="KP421" s="544"/>
      <c r="KQ421" s="544"/>
      <c r="KR421" s="544"/>
      <c r="KS421" s="544"/>
      <c r="KT421" s="544"/>
      <c r="KU421" s="544"/>
      <c r="KV421" s="544"/>
      <c r="KW421" s="544"/>
      <c r="KX421" s="544"/>
      <c r="KY421" s="544"/>
      <c r="KZ421" s="544"/>
      <c r="LA421" s="544"/>
      <c r="LB421" s="544"/>
      <c r="LC421" s="544"/>
      <c r="LD421" s="544"/>
      <c r="LE421" s="544"/>
      <c r="LF421" s="544"/>
      <c r="LG421" s="544"/>
      <c r="LH421" s="544"/>
      <c r="LI421" s="544"/>
      <c r="LJ421" s="544"/>
      <c r="LK421" s="544"/>
      <c r="LL421" s="544"/>
      <c r="LM421" s="544"/>
      <c r="LN421" s="544"/>
      <c r="LO421" s="544"/>
      <c r="LP421" s="544"/>
      <c r="LQ421" s="544"/>
      <c r="LR421" s="544"/>
      <c r="LS421" s="544"/>
      <c r="LT421" s="544"/>
      <c r="LU421" s="544"/>
      <c r="LV421" s="544"/>
      <c r="LW421" s="544"/>
      <c r="LX421" s="544"/>
      <c r="LY421" s="544"/>
      <c r="LZ421" s="544"/>
      <c r="MA421" s="544"/>
      <c r="MB421" s="544"/>
      <c r="MC421" s="544"/>
      <c r="MD421" s="544"/>
      <c r="ME421" s="544"/>
      <c r="MF421" s="544"/>
      <c r="MG421" s="544"/>
      <c r="MH421" s="544"/>
      <c r="MI421" s="544"/>
      <c r="MJ421" s="544"/>
      <c r="MK421" s="544"/>
      <c r="ML421" s="544"/>
      <c r="MM421" s="544"/>
      <c r="MN421" s="544"/>
      <c r="MO421" s="544"/>
      <c r="MP421" s="544"/>
      <c r="MQ421" s="544"/>
      <c r="MR421" s="544"/>
      <c r="MS421" s="544"/>
      <c r="MT421" s="544"/>
      <c r="MU421" s="544"/>
      <c r="MV421" s="544"/>
      <c r="MW421" s="544"/>
      <c r="MX421" s="544"/>
      <c r="MY421" s="544"/>
      <c r="MZ421" s="544"/>
      <c r="NA421" s="544"/>
      <c r="NB421" s="544"/>
      <c r="NC421" s="544"/>
      <c r="ND421" s="544"/>
      <c r="NE421" s="544"/>
      <c r="NF421" s="544"/>
      <c r="NG421" s="544"/>
      <c r="NH421" s="544"/>
      <c r="NI421" s="544"/>
      <c r="NJ421" s="544"/>
      <c r="NK421" s="544"/>
      <c r="NL421" s="544"/>
      <c r="NM421" s="544"/>
      <c r="NN421" s="544"/>
      <c r="NO421" s="544"/>
      <c r="NP421" s="544"/>
      <c r="NQ421" s="544"/>
      <c r="NR421" s="544"/>
      <c r="NS421" s="544"/>
      <c r="NT421" s="544"/>
      <c r="NU421" s="544"/>
      <c r="NV421" s="544"/>
      <c r="NW421" s="544"/>
      <c r="NX421" s="544"/>
      <c r="NY421" s="544"/>
      <c r="NZ421" s="544"/>
      <c r="OA421" s="544"/>
      <c r="OB421" s="544"/>
      <c r="OC421" s="544"/>
      <c r="OD421" s="544"/>
      <c r="OE421" s="544"/>
      <c r="OF421" s="544"/>
      <c r="OG421" s="544"/>
      <c r="OH421" s="544"/>
      <c r="OI421" s="544"/>
      <c r="OJ421" s="544"/>
      <c r="OK421" s="544"/>
      <c r="OL421" s="544"/>
      <c r="OM421" s="544"/>
      <c r="ON421" s="544"/>
      <c r="OO421" s="544"/>
      <c r="OP421" s="544"/>
      <c r="OQ421" s="544"/>
      <c r="OR421" s="544"/>
      <c r="OS421" s="544"/>
      <c r="OT421" s="544"/>
      <c r="OU421" s="544"/>
      <c r="OV421" s="544"/>
      <c r="OW421" s="544"/>
      <c r="OX421" s="544"/>
      <c r="OY421" s="544"/>
      <c r="OZ421" s="544"/>
      <c r="PA421" s="544"/>
      <c r="PB421" s="544"/>
      <c r="PC421" s="544"/>
      <c r="PD421" s="544"/>
      <c r="PE421" s="544"/>
      <c r="PF421" s="544"/>
      <c r="PG421" s="544"/>
      <c r="PH421" s="544"/>
      <c r="PI421" s="544"/>
      <c r="PJ421" s="544"/>
      <c r="PK421" s="544"/>
      <c r="PL421" s="544"/>
      <c r="PM421" s="544"/>
      <c r="PN421" s="544"/>
      <c r="PO421" s="544"/>
      <c r="PP421" s="544"/>
      <c r="PQ421" s="544"/>
      <c r="PR421" s="544"/>
      <c r="PS421" s="544"/>
      <c r="PT421" s="544"/>
      <c r="PU421" s="544"/>
      <c r="PV421" s="544"/>
      <c r="PW421" s="544"/>
      <c r="PX421" s="544"/>
      <c r="PY421" s="544"/>
      <c r="PZ421" s="544"/>
      <c r="QA421" s="544"/>
      <c r="QB421" s="544"/>
      <c r="QC421" s="544"/>
      <c r="QD421" s="544"/>
      <c r="QE421" s="544"/>
      <c r="QF421" s="544"/>
      <c r="QG421" s="544"/>
      <c r="QH421" s="544"/>
      <c r="QI421" s="544"/>
      <c r="QJ421" s="544"/>
      <c r="QK421" s="544"/>
      <c r="QL421" s="544"/>
      <c r="QM421" s="544"/>
      <c r="QN421" s="544"/>
      <c r="QO421" s="544"/>
      <c r="QP421" s="544"/>
      <c r="QQ421" s="544"/>
      <c r="QR421" s="544"/>
      <c r="QS421" s="544"/>
      <c r="QT421" s="544"/>
      <c r="QU421" s="544"/>
      <c r="QV421" s="544"/>
      <c r="QW421" s="544"/>
      <c r="QX421" s="544"/>
      <c r="QY421" s="544"/>
      <c r="QZ421" s="544"/>
      <c r="RA421" s="544"/>
      <c r="RB421" s="544"/>
      <c r="RC421" s="544"/>
      <c r="RD421" s="544"/>
      <c r="RE421" s="544"/>
      <c r="RF421" s="544"/>
      <c r="RG421" s="544"/>
      <c r="RH421" s="544"/>
      <c r="RI421" s="544"/>
      <c r="RJ421" s="544"/>
      <c r="RK421" s="544"/>
      <c r="RL421" s="544"/>
      <c r="RM421" s="544"/>
      <c r="RN421" s="544"/>
      <c r="RO421" s="544"/>
      <c r="RP421" s="544"/>
      <c r="RQ421" s="544"/>
      <c r="RR421" s="544"/>
      <c r="RS421" s="544"/>
      <c r="RT421" s="544"/>
      <c r="RU421" s="544"/>
      <c r="RV421" s="544"/>
      <c r="RW421" s="544"/>
      <c r="RX421" s="544"/>
      <c r="RY421" s="544"/>
      <c r="RZ421" s="544"/>
      <c r="SA421" s="544"/>
      <c r="SB421" s="544"/>
      <c r="SC421" s="544"/>
      <c r="SD421" s="544"/>
      <c r="SE421" s="544"/>
      <c r="SF421" s="544"/>
      <c r="SG421" s="544"/>
      <c r="SH421" s="544"/>
      <c r="SI421" s="544"/>
      <c r="SJ421" s="544"/>
      <c r="SK421" s="544"/>
      <c r="SL421" s="544"/>
      <c r="SM421" s="544"/>
      <c r="SN421" s="544"/>
      <c r="SO421" s="544"/>
      <c r="SP421" s="544"/>
      <c r="SQ421" s="544"/>
      <c r="SR421" s="544"/>
      <c r="SS421" s="544"/>
      <c r="ST421" s="544"/>
      <c r="SU421" s="544"/>
      <c r="SV421" s="544"/>
      <c r="SW421" s="544"/>
      <c r="SX421" s="544"/>
      <c r="SY421" s="544"/>
      <c r="SZ421" s="544"/>
      <c r="TA421" s="544"/>
      <c r="TB421" s="544"/>
      <c r="TC421" s="544"/>
      <c r="TD421" s="544"/>
      <c r="TE421" s="544"/>
      <c r="TF421" s="544"/>
      <c r="TG421" s="544"/>
      <c r="TH421" s="544"/>
      <c r="TI421" s="544"/>
      <c r="TJ421" s="544"/>
      <c r="TK421" s="544"/>
      <c r="TL421" s="544"/>
      <c r="TM421" s="544"/>
      <c r="TN421" s="544"/>
      <c r="TO421" s="544"/>
      <c r="TP421" s="544"/>
      <c r="TQ421" s="544"/>
      <c r="TR421" s="544"/>
      <c r="TS421" s="544"/>
      <c r="TT421" s="544"/>
      <c r="TU421" s="544"/>
      <c r="TV421" s="544"/>
      <c r="TW421" s="544"/>
      <c r="TX421" s="544"/>
      <c r="TY421" s="544"/>
      <c r="TZ421" s="544"/>
      <c r="UA421" s="544"/>
      <c r="UB421" s="544"/>
      <c r="UC421" s="544"/>
      <c r="UD421" s="544"/>
      <c r="UE421" s="544"/>
      <c r="UF421" s="544"/>
      <c r="UG421" s="544"/>
      <c r="UH421" s="544"/>
      <c r="UI421" s="544"/>
      <c r="UJ421" s="544"/>
      <c r="UK421" s="544"/>
      <c r="UL421" s="544"/>
      <c r="UM421" s="544"/>
      <c r="UN421" s="544"/>
      <c r="UO421" s="544"/>
      <c r="UP421" s="544"/>
      <c r="UQ421" s="544"/>
      <c r="UR421" s="544"/>
      <c r="US421" s="544"/>
      <c r="UT421" s="544"/>
      <c r="UU421" s="544"/>
      <c r="UV421" s="544"/>
      <c r="UW421" s="544"/>
      <c r="UX421" s="544"/>
      <c r="UY421" s="544"/>
      <c r="UZ421" s="544"/>
      <c r="VA421" s="544"/>
      <c r="VB421" s="544"/>
      <c r="VC421" s="544"/>
      <c r="VD421" s="544"/>
      <c r="VE421" s="544"/>
      <c r="VF421" s="544"/>
      <c r="VG421" s="544"/>
      <c r="VH421" s="544"/>
      <c r="VI421" s="544"/>
      <c r="VJ421" s="544"/>
      <c r="VK421" s="544"/>
      <c r="VL421" s="544"/>
      <c r="VM421" s="544"/>
      <c r="VN421" s="544"/>
      <c r="VO421" s="544"/>
      <c r="VP421" s="544"/>
      <c r="VQ421" s="544"/>
      <c r="VR421" s="544"/>
      <c r="VS421" s="544"/>
      <c r="VT421" s="544"/>
      <c r="VU421" s="544"/>
      <c r="VV421" s="544"/>
      <c r="VW421" s="544"/>
      <c r="VX421" s="544"/>
      <c r="VY421" s="544"/>
      <c r="VZ421" s="544"/>
      <c r="WA421" s="544"/>
      <c r="WB421" s="544"/>
      <c r="WC421" s="544"/>
      <c r="WD421" s="544"/>
      <c r="WE421" s="544"/>
      <c r="WF421" s="544"/>
      <c r="WG421" s="544"/>
      <c r="WH421" s="544"/>
      <c r="WI421" s="544"/>
      <c r="WJ421" s="544"/>
      <c r="WK421" s="544"/>
      <c r="WL421" s="544"/>
      <c r="WM421" s="544"/>
      <c r="WN421" s="544"/>
      <c r="WO421" s="544"/>
      <c r="WP421" s="544"/>
      <c r="WQ421" s="544"/>
      <c r="WR421" s="544"/>
      <c r="WS421" s="544"/>
      <c r="WT421" s="544"/>
      <c r="WU421" s="544"/>
      <c r="WV421" s="544"/>
      <c r="WW421" s="544"/>
      <c r="WX421" s="544"/>
      <c r="WY421" s="544"/>
      <c r="WZ421" s="544"/>
      <c r="XA421" s="544"/>
      <c r="XB421" s="544"/>
      <c r="XC421" s="544"/>
      <c r="XD421" s="544"/>
      <c r="XE421" s="544"/>
      <c r="XF421" s="544"/>
      <c r="XG421" s="544"/>
      <c r="XH421" s="544"/>
      <c r="XI421" s="544"/>
      <c r="XJ421" s="544"/>
      <c r="XK421" s="544"/>
      <c r="XL421" s="544"/>
      <c r="XM421" s="544"/>
      <c r="XN421" s="544"/>
      <c r="XO421" s="544"/>
      <c r="XP421" s="544"/>
      <c r="XQ421" s="544"/>
      <c r="XR421" s="544"/>
      <c r="XS421" s="544"/>
      <c r="XT421" s="544"/>
      <c r="XU421" s="544"/>
      <c r="XV421" s="544"/>
      <c r="XW421" s="544"/>
      <c r="XX421" s="544"/>
      <c r="XY421" s="544"/>
      <c r="XZ421" s="544"/>
      <c r="YA421" s="544"/>
      <c r="YB421" s="544"/>
      <c r="YC421" s="544"/>
      <c r="YD421" s="544"/>
      <c r="YE421" s="544"/>
      <c r="YF421" s="544"/>
      <c r="YG421" s="544"/>
      <c r="YH421" s="544"/>
      <c r="YI421" s="544"/>
      <c r="YJ421" s="544"/>
      <c r="YK421" s="544"/>
      <c r="YL421" s="544"/>
      <c r="YM421" s="544"/>
      <c r="YN421" s="544"/>
      <c r="YO421" s="544"/>
      <c r="YP421" s="544"/>
      <c r="YQ421" s="544"/>
      <c r="YR421" s="544"/>
      <c r="YS421" s="544"/>
      <c r="YT421" s="544"/>
      <c r="YU421" s="544"/>
      <c r="YV421" s="544"/>
      <c r="YW421" s="544"/>
      <c r="YX421" s="544"/>
      <c r="YY421" s="544"/>
      <c r="YZ421" s="544"/>
      <c r="ZA421" s="544"/>
      <c r="ZB421" s="544"/>
      <c r="ZC421" s="544"/>
      <c r="ZD421" s="544"/>
      <c r="ZE421" s="544"/>
      <c r="ZF421" s="544"/>
      <c r="ZG421" s="544"/>
      <c r="ZH421" s="544"/>
      <c r="ZI421" s="544"/>
      <c r="ZJ421" s="544"/>
      <c r="ZK421" s="544"/>
      <c r="ZL421" s="544"/>
      <c r="ZM421" s="544"/>
      <c r="ZN421" s="544"/>
      <c r="ZO421" s="544"/>
      <c r="ZP421" s="544"/>
      <c r="ZQ421" s="544"/>
      <c r="ZR421" s="544"/>
      <c r="ZS421" s="544"/>
      <c r="ZT421" s="544"/>
      <c r="ZU421" s="544"/>
      <c r="ZV421" s="544"/>
      <c r="ZW421" s="544"/>
      <c r="ZX421" s="544"/>
      <c r="ZY421" s="544"/>
      <c r="ZZ421" s="544"/>
      <c r="AAA421" s="544"/>
      <c r="AAB421" s="544"/>
      <c r="AAC421" s="544"/>
      <c r="AAD421" s="544"/>
      <c r="AAE421" s="544"/>
      <c r="AAF421" s="544"/>
      <c r="AAG421" s="544"/>
      <c r="AAH421" s="544"/>
      <c r="AAI421" s="544"/>
      <c r="AAJ421" s="544"/>
      <c r="AAK421" s="544"/>
      <c r="AAL421" s="544"/>
      <c r="AAM421" s="544"/>
      <c r="AAN421" s="544"/>
      <c r="AAO421" s="544"/>
      <c r="AAP421" s="544"/>
      <c r="AAQ421" s="544"/>
      <c r="AAR421" s="544"/>
      <c r="AAS421" s="544"/>
      <c r="AAT421" s="544"/>
      <c r="AAU421" s="544"/>
      <c r="AAV421" s="544"/>
      <c r="AAW421" s="544"/>
      <c r="AAX421" s="544"/>
      <c r="AAY421" s="544"/>
      <c r="AAZ421" s="544"/>
      <c r="ABA421" s="544"/>
      <c r="ABB421" s="544"/>
      <c r="ABC421" s="544"/>
      <c r="ABD421" s="544"/>
      <c r="ABE421" s="544"/>
      <c r="ABF421" s="544"/>
      <c r="ABG421" s="544"/>
      <c r="ABH421" s="544"/>
      <c r="ABI421" s="544"/>
      <c r="ABJ421" s="544"/>
      <c r="ABK421" s="544"/>
      <c r="ABL421" s="544"/>
      <c r="ABM421" s="544"/>
      <c r="ABN421" s="544"/>
      <c r="ABO421" s="544"/>
      <c r="ABP421" s="544"/>
      <c r="ABQ421" s="544"/>
      <c r="ABR421" s="544"/>
      <c r="ABS421" s="544"/>
      <c r="ABT421" s="544"/>
      <c r="ABU421" s="544"/>
      <c r="ABV421" s="544"/>
      <c r="ABW421" s="544"/>
      <c r="ABX421" s="544"/>
      <c r="ABY421" s="544"/>
      <c r="ABZ421" s="544"/>
      <c r="ACA421" s="544"/>
      <c r="ACB421" s="544"/>
      <c r="ACC421" s="544"/>
      <c r="ACD421" s="544"/>
      <c r="ACE421" s="544"/>
      <c r="ACF421" s="544"/>
      <c r="ACG421" s="544"/>
      <c r="ACH421" s="544"/>
      <c r="ACI421" s="544"/>
      <c r="ACJ421" s="544"/>
      <c r="ACK421" s="544"/>
      <c r="ACL421" s="544"/>
      <c r="ACM421" s="544"/>
      <c r="ACN421" s="544"/>
      <c r="ACO421" s="544"/>
      <c r="ACP421" s="544"/>
      <c r="ACQ421" s="544"/>
      <c r="ACR421" s="544"/>
      <c r="ACS421" s="544"/>
      <c r="ACT421" s="544"/>
      <c r="ACU421" s="544"/>
      <c r="ACV421" s="544"/>
      <c r="ACW421" s="544"/>
      <c r="ACX421" s="544"/>
      <c r="ACY421" s="544"/>
      <c r="ACZ421" s="544"/>
      <c r="ADA421" s="544"/>
      <c r="ADB421" s="544"/>
      <c r="ADC421" s="544"/>
      <c r="ADD421" s="544"/>
      <c r="ADE421" s="544"/>
      <c r="ADF421" s="544"/>
      <c r="ADG421" s="544"/>
      <c r="ADH421" s="544"/>
      <c r="ADI421" s="544"/>
      <c r="ADJ421" s="544"/>
      <c r="ADK421" s="544"/>
      <c r="ADL421" s="544"/>
      <c r="ADM421" s="544"/>
      <c r="ADN421" s="544"/>
      <c r="ADO421" s="544"/>
      <c r="ADP421" s="544"/>
      <c r="ADQ421" s="544"/>
      <c r="ADR421" s="544"/>
      <c r="ADS421" s="544"/>
      <c r="ADT421" s="544"/>
      <c r="ADU421" s="544"/>
      <c r="ADV421" s="544"/>
      <c r="ADW421" s="544"/>
      <c r="ADX421" s="544"/>
      <c r="ADY421" s="544"/>
      <c r="ADZ421" s="544"/>
      <c r="AEA421" s="544"/>
      <c r="AEB421" s="544"/>
      <c r="AEC421" s="544"/>
      <c r="AED421" s="544"/>
      <c r="AEE421" s="544"/>
      <c r="AEF421" s="544"/>
      <c r="AEG421" s="544"/>
      <c r="AEH421" s="544"/>
      <c r="AEI421" s="544"/>
      <c r="AEJ421" s="544"/>
      <c r="AEK421" s="544"/>
      <c r="AEL421" s="544"/>
      <c r="AEM421" s="544"/>
      <c r="AEN421" s="544"/>
      <c r="AEO421" s="544"/>
      <c r="AEP421" s="544"/>
      <c r="AEQ421" s="544"/>
      <c r="AER421" s="544"/>
      <c r="AES421" s="544"/>
      <c r="AET421" s="544"/>
      <c r="AEU421" s="544"/>
      <c r="AEV421" s="544"/>
      <c r="AEW421" s="544"/>
      <c r="AEX421" s="544"/>
      <c r="AEY421" s="544"/>
      <c r="AEZ421" s="544"/>
      <c r="AFA421" s="544"/>
      <c r="AFB421" s="544"/>
      <c r="AFC421" s="544"/>
      <c r="AFD421" s="544"/>
      <c r="AFE421" s="544"/>
      <c r="AFF421" s="544"/>
      <c r="AFG421" s="544"/>
      <c r="AFH421" s="544"/>
      <c r="AFI421" s="544"/>
      <c r="AFJ421" s="544"/>
      <c r="AFK421" s="544"/>
      <c r="AFL421" s="544"/>
      <c r="AFM421" s="544"/>
      <c r="AFN421" s="544"/>
      <c r="AFO421" s="544"/>
      <c r="AFP421" s="544"/>
      <c r="AFQ421" s="544"/>
      <c r="AFR421" s="544"/>
      <c r="AFS421" s="544"/>
      <c r="AFT421" s="544"/>
      <c r="AFU421" s="544"/>
      <c r="AFV421" s="544"/>
      <c r="AFW421" s="544"/>
      <c r="AFX421" s="544"/>
      <c r="AFY421" s="544"/>
      <c r="AFZ421" s="544"/>
      <c r="AGA421" s="544"/>
      <c r="AGB421" s="544"/>
      <c r="AGC421" s="544"/>
      <c r="AGD421" s="544"/>
      <c r="AGE421" s="544"/>
      <c r="AGF421" s="544"/>
      <c r="AGG421" s="544"/>
      <c r="AGH421" s="544"/>
      <c r="AGI421" s="544"/>
      <c r="AGJ421" s="544"/>
      <c r="AGK421" s="544"/>
      <c r="AGL421" s="544"/>
      <c r="AGM421" s="544"/>
      <c r="AGN421" s="544"/>
      <c r="AGO421" s="544"/>
      <c r="AGP421" s="544"/>
      <c r="AGQ421" s="544"/>
      <c r="AGR421" s="544"/>
      <c r="AGS421" s="544"/>
      <c r="AGT421" s="544"/>
      <c r="AGU421" s="544"/>
      <c r="AGV421" s="544"/>
      <c r="AGW421" s="544"/>
      <c r="AGX421" s="544"/>
      <c r="AGY421" s="544"/>
      <c r="AGZ421" s="544"/>
      <c r="AHA421" s="544"/>
      <c r="AHB421" s="544"/>
      <c r="AHC421" s="544"/>
      <c r="AHD421" s="544"/>
      <c r="AHE421" s="544"/>
      <c r="AHF421" s="544"/>
      <c r="AHG421" s="544"/>
      <c r="AHH421" s="544"/>
      <c r="AHI421" s="544"/>
      <c r="AHJ421" s="544"/>
      <c r="AHK421" s="544"/>
      <c r="AHL421" s="544"/>
      <c r="AHM421" s="544"/>
      <c r="AHN421" s="544"/>
      <c r="AHO421" s="544"/>
      <c r="AHP421" s="544"/>
      <c r="AHQ421" s="544"/>
      <c r="AHR421" s="544"/>
      <c r="AHS421" s="544"/>
      <c r="AHT421" s="544"/>
      <c r="AHU421" s="544"/>
      <c r="AHV421" s="544"/>
      <c r="AHW421" s="544"/>
      <c r="AHX421" s="544"/>
      <c r="AHY421" s="544"/>
      <c r="AHZ421" s="544"/>
      <c r="AIA421" s="544"/>
      <c r="AIB421" s="544"/>
      <c r="AIC421" s="544"/>
      <c r="AID421" s="544"/>
      <c r="AIE421" s="544"/>
      <c r="AIF421" s="544"/>
      <c r="AIG421" s="544"/>
      <c r="AIH421" s="544"/>
      <c r="AII421" s="544"/>
      <c r="AIJ421" s="544"/>
      <c r="AIK421" s="544"/>
      <c r="AIL421" s="544"/>
      <c r="AIM421" s="544"/>
      <c r="AIN421" s="544"/>
      <c r="AIO421" s="544"/>
      <c r="AIP421" s="544"/>
      <c r="AIQ421" s="544"/>
      <c r="AIR421" s="544"/>
      <c r="AIS421" s="544"/>
      <c r="AIT421" s="544"/>
      <c r="AIU421" s="544"/>
      <c r="AIV421" s="544"/>
      <c r="AIW421" s="544"/>
      <c r="AIX421" s="544"/>
      <c r="AIY421" s="544"/>
      <c r="AIZ421" s="544"/>
      <c r="AJA421" s="544"/>
      <c r="AJB421" s="544"/>
      <c r="AJC421" s="544"/>
      <c r="AJD421" s="544"/>
      <c r="AJE421" s="544"/>
      <c r="AJF421" s="544"/>
      <c r="AJG421" s="544"/>
      <c r="AJH421" s="544"/>
      <c r="AJI421" s="544"/>
      <c r="AJJ421" s="544"/>
      <c r="AJK421" s="544"/>
      <c r="AJL421" s="544"/>
      <c r="AJM421" s="544"/>
      <c r="AJN421" s="544"/>
      <c r="AJO421" s="544"/>
      <c r="AJP421" s="544"/>
      <c r="AJQ421" s="544"/>
      <c r="AJR421" s="544"/>
      <c r="AJS421" s="544"/>
      <c r="AJT421" s="544"/>
      <c r="AJU421" s="544"/>
      <c r="AJV421" s="544"/>
      <c r="AJW421" s="544"/>
      <c r="AJX421" s="544"/>
      <c r="AJY421" s="544"/>
      <c r="AJZ421" s="544"/>
      <c r="AKA421" s="544"/>
      <c r="AKB421" s="544"/>
      <c r="AKC421" s="544"/>
      <c r="AKD421" s="544"/>
      <c r="AKE421" s="544"/>
      <c r="AKF421" s="544"/>
      <c r="AKG421" s="544"/>
      <c r="AKH421" s="544"/>
      <c r="AKI421" s="544"/>
      <c r="AKJ421" s="544"/>
      <c r="AKK421" s="544"/>
      <c r="AKL421" s="544"/>
      <c r="AKM421" s="544"/>
      <c r="AKN421" s="544"/>
      <c r="AKO421" s="544"/>
      <c r="AKP421" s="544"/>
      <c r="AKQ421" s="544"/>
      <c r="AKR421" s="544"/>
      <c r="AKS421" s="544"/>
      <c r="AKT421" s="544"/>
      <c r="AKU421" s="544"/>
      <c r="AKV421" s="544"/>
      <c r="AKW421" s="544"/>
      <c r="AKX421" s="544"/>
      <c r="AKY421" s="544"/>
      <c r="AKZ421" s="544"/>
      <c r="ALA421" s="544"/>
      <c r="ALB421" s="544"/>
      <c r="ALC421" s="544"/>
      <c r="ALD421" s="544"/>
      <c r="ALE421" s="544"/>
      <c r="ALF421" s="544"/>
      <c r="ALG421" s="544"/>
      <c r="ALH421" s="544"/>
      <c r="ALI421" s="544"/>
      <c r="ALJ421" s="544"/>
      <c r="ALK421" s="544"/>
      <c r="ALL421" s="544"/>
      <c r="ALM421" s="544"/>
      <c r="ALN421" s="544"/>
      <c r="ALO421" s="544"/>
      <c r="ALP421" s="544"/>
      <c r="ALQ421" s="544"/>
      <c r="ALR421" s="544"/>
      <c r="ALS421" s="544"/>
      <c r="ALT421" s="544"/>
      <c r="ALU421" s="544"/>
      <c r="ALV421" s="544"/>
      <c r="ALW421" s="544"/>
      <c r="ALX421" s="544"/>
      <c r="ALY421" s="544"/>
      <c r="ALZ421" s="544"/>
      <c r="AMA421" s="544"/>
      <c r="AMB421" s="544"/>
      <c r="AMC421" s="544"/>
      <c r="AMD421" s="544"/>
      <c r="AME421" s="544"/>
      <c r="AMF421" s="544"/>
      <c r="AMG421" s="544"/>
      <c r="AMH421" s="544"/>
      <c r="AMI421" s="544"/>
      <c r="AMJ421" s="544"/>
      <c r="AMK421" s="544"/>
      <c r="AML421" s="544"/>
      <c r="AMM421" s="544"/>
      <c r="AMN421" s="544"/>
      <c r="AMO421" s="544"/>
      <c r="AMP421" s="544"/>
      <c r="AMQ421" s="544"/>
      <c r="AMR421" s="544"/>
      <c r="AMS421" s="544"/>
      <c r="AMT421" s="544"/>
      <c r="AMU421" s="544"/>
      <c r="AMV421" s="544"/>
      <c r="AMW421" s="544"/>
      <c r="AMX421" s="544"/>
      <c r="AMY421" s="544"/>
      <c r="AMZ421" s="544"/>
      <c r="ANA421" s="544"/>
      <c r="ANB421" s="544"/>
      <c r="ANC421" s="544"/>
      <c r="AND421" s="544"/>
      <c r="ANE421" s="544"/>
      <c r="ANF421" s="544"/>
      <c r="ANG421" s="544"/>
      <c r="ANH421" s="544"/>
      <c r="ANI421" s="544"/>
      <c r="ANJ421" s="544"/>
      <c r="ANK421" s="544"/>
      <c r="ANL421" s="544"/>
      <c r="ANM421" s="544"/>
      <c r="ANN421" s="544"/>
      <c r="ANO421" s="544"/>
      <c r="ANP421" s="544"/>
      <c r="ANQ421" s="544"/>
      <c r="ANR421" s="544"/>
      <c r="ANS421" s="544"/>
      <c r="ANT421" s="544"/>
      <c r="ANU421" s="544"/>
      <c r="ANV421" s="544"/>
      <c r="ANW421" s="544"/>
      <c r="ANX421" s="544"/>
      <c r="ANY421" s="544"/>
      <c r="ANZ421" s="544"/>
      <c r="AOA421" s="544"/>
      <c r="AOB421" s="544"/>
      <c r="AOC421" s="544"/>
      <c r="AOD421" s="544"/>
      <c r="AOE421" s="544"/>
      <c r="AOF421" s="544"/>
      <c r="AOG421" s="544"/>
      <c r="AOH421" s="544"/>
      <c r="AOI421" s="544"/>
      <c r="AOJ421" s="544"/>
      <c r="AOK421" s="544"/>
      <c r="AOL421" s="544"/>
      <c r="AOM421" s="544"/>
      <c r="AON421" s="544"/>
      <c r="AOO421" s="544"/>
      <c r="AOP421" s="544"/>
      <c r="AOQ421" s="544"/>
      <c r="AOR421" s="544"/>
      <c r="AOS421" s="544"/>
      <c r="AOT421" s="544"/>
      <c r="AOU421" s="544"/>
      <c r="AOV421" s="544"/>
      <c r="AOW421" s="544"/>
      <c r="AOX421" s="544"/>
      <c r="AOY421" s="544"/>
      <c r="AOZ421" s="544"/>
      <c r="APA421" s="544"/>
      <c r="APB421" s="544"/>
      <c r="APC421" s="544"/>
      <c r="APD421" s="544"/>
      <c r="APE421" s="544"/>
      <c r="APF421" s="544"/>
      <c r="APG421" s="544"/>
      <c r="APH421" s="544"/>
      <c r="API421" s="544"/>
      <c r="APJ421" s="544"/>
      <c r="APK421" s="544"/>
      <c r="APL421" s="544"/>
      <c r="APM421" s="544"/>
      <c r="APN421" s="544"/>
      <c r="APO421" s="544"/>
      <c r="APP421" s="544"/>
      <c r="APQ421" s="544"/>
      <c r="APR421" s="544"/>
      <c r="APS421" s="544"/>
      <c r="APT421" s="544"/>
      <c r="APU421" s="544"/>
      <c r="APV421" s="544"/>
      <c r="APW421" s="544"/>
      <c r="APX421" s="544"/>
      <c r="APY421" s="544"/>
      <c r="APZ421" s="544"/>
      <c r="AQA421" s="544"/>
      <c r="AQB421" s="544"/>
      <c r="AQC421" s="544"/>
      <c r="AQD421" s="544"/>
      <c r="AQE421" s="544"/>
      <c r="AQF421" s="544"/>
      <c r="AQG421" s="544"/>
      <c r="AQH421" s="544"/>
      <c r="AQI421" s="544"/>
      <c r="AQJ421" s="544"/>
      <c r="AQK421" s="544"/>
      <c r="AQL421" s="544"/>
      <c r="AQM421" s="544"/>
      <c r="AQN421" s="544"/>
      <c r="AQO421" s="544"/>
      <c r="AQP421" s="544"/>
      <c r="AQQ421" s="544"/>
      <c r="AQR421" s="544"/>
      <c r="AQS421" s="544"/>
      <c r="AQT421" s="544"/>
      <c r="AQU421" s="544"/>
      <c r="AQV421" s="544"/>
      <c r="AQW421" s="544"/>
      <c r="AQX421" s="544"/>
      <c r="AQY421" s="544"/>
      <c r="AQZ421" s="544"/>
      <c r="ARA421" s="544"/>
      <c r="ARB421" s="544"/>
      <c r="ARC421" s="544"/>
      <c r="ARD421" s="544"/>
      <c r="ARE421" s="544"/>
      <c r="ARF421" s="544"/>
      <c r="ARG421" s="544"/>
      <c r="ARH421" s="544"/>
      <c r="ARI421" s="544"/>
      <c r="ARJ421" s="544"/>
      <c r="ARK421" s="544"/>
      <c r="ARL421" s="544"/>
      <c r="ARM421" s="544"/>
      <c r="ARN421" s="544"/>
      <c r="ARO421" s="544"/>
      <c r="ARP421" s="544"/>
      <c r="ARQ421" s="544"/>
      <c r="ARR421" s="544"/>
      <c r="ARS421" s="544"/>
      <c r="ART421" s="544"/>
      <c r="ARU421" s="544"/>
      <c r="ARV421" s="544"/>
      <c r="ARW421" s="544"/>
      <c r="ARX421" s="544"/>
      <c r="ARY421" s="544"/>
      <c r="ARZ421" s="544"/>
      <c r="ASA421" s="544"/>
      <c r="ASB421" s="544"/>
      <c r="ASC421" s="544"/>
      <c r="ASD421" s="544"/>
      <c r="ASE421" s="544"/>
      <c r="ASF421" s="544"/>
      <c r="ASG421" s="544"/>
      <c r="ASH421" s="544"/>
      <c r="ASI421" s="544"/>
      <c r="ASJ421" s="544"/>
      <c r="ASK421" s="544"/>
      <c r="ASL421" s="544"/>
      <c r="ASM421" s="544"/>
      <c r="ASN421" s="544"/>
      <c r="ASO421" s="544"/>
      <c r="ASP421" s="544"/>
      <c r="ASQ421" s="544"/>
      <c r="ASR421" s="544"/>
      <c r="ASS421" s="544"/>
      <c r="AST421" s="544"/>
      <c r="ASU421" s="544"/>
      <c r="ASV421" s="544"/>
      <c r="ASW421" s="544"/>
      <c r="ASX421" s="544"/>
      <c r="ASY421" s="544"/>
      <c r="ASZ421" s="544"/>
      <c r="ATA421" s="544"/>
      <c r="ATB421" s="544"/>
      <c r="ATC421" s="544"/>
      <c r="ATD421" s="544"/>
      <c r="ATE421" s="544"/>
      <c r="ATF421" s="544"/>
      <c r="ATG421" s="544"/>
      <c r="ATH421" s="544"/>
      <c r="ATI421" s="544"/>
      <c r="ATJ421" s="544"/>
      <c r="ATK421" s="544"/>
      <c r="ATL421" s="544"/>
      <c r="ATM421" s="544"/>
      <c r="ATN421" s="544"/>
      <c r="ATO421" s="544"/>
      <c r="ATP421" s="544"/>
      <c r="ATQ421" s="544"/>
      <c r="ATR421" s="544"/>
      <c r="ATS421" s="544"/>
      <c r="ATT421" s="544"/>
      <c r="ATU421" s="544"/>
      <c r="ATV421" s="544"/>
      <c r="ATW421" s="544"/>
      <c r="ATX421" s="544"/>
      <c r="ATY421" s="544"/>
      <c r="ATZ421" s="544"/>
      <c r="AUA421" s="544"/>
      <c r="AUB421" s="544"/>
      <c r="AUC421" s="544"/>
      <c r="AUD421" s="544"/>
      <c r="AUE421" s="544"/>
      <c r="AUF421" s="544"/>
      <c r="AUG421" s="544"/>
      <c r="AUH421" s="544"/>
      <c r="AUI421" s="544"/>
      <c r="AUJ421" s="544"/>
      <c r="AUK421" s="544"/>
      <c r="AUL421" s="544"/>
      <c r="AUM421" s="544"/>
      <c r="AUN421" s="544"/>
      <c r="AUO421" s="544"/>
      <c r="AUP421" s="544"/>
      <c r="AUQ421" s="544"/>
      <c r="AUR421" s="544"/>
      <c r="AUS421" s="544"/>
      <c r="AUT421" s="544"/>
      <c r="AUU421" s="544"/>
      <c r="AUV421" s="544"/>
      <c r="AUW421" s="544"/>
      <c r="AUX421" s="544"/>
      <c r="AUY421" s="544"/>
      <c r="AUZ421" s="544"/>
      <c r="AVA421" s="544"/>
      <c r="AVB421" s="544"/>
      <c r="AVC421" s="544"/>
      <c r="AVD421" s="544"/>
      <c r="AVE421" s="544"/>
      <c r="AVF421" s="544"/>
      <c r="AVG421" s="544"/>
      <c r="AVH421" s="544"/>
      <c r="AVI421" s="544"/>
      <c r="AVJ421" s="544"/>
      <c r="AVK421" s="544"/>
      <c r="AVL421" s="544"/>
      <c r="AVM421" s="544"/>
      <c r="AVN421" s="544"/>
      <c r="AVO421" s="544"/>
      <c r="AVP421" s="544"/>
      <c r="AVQ421" s="544"/>
      <c r="AVR421" s="544"/>
      <c r="AVS421" s="544"/>
      <c r="AVT421" s="544"/>
      <c r="AVU421" s="544"/>
      <c r="AVV421" s="544"/>
      <c r="AVW421" s="544"/>
      <c r="AVX421" s="544"/>
      <c r="AVY421" s="544"/>
      <c r="AVZ421" s="544"/>
      <c r="AWA421" s="544"/>
      <c r="AWB421" s="544"/>
      <c r="AWC421" s="544"/>
      <c r="AWD421" s="544"/>
      <c r="AWE421" s="544"/>
      <c r="AWF421" s="544"/>
      <c r="AWG421" s="544"/>
      <c r="AWH421" s="544"/>
      <c r="AWI421" s="544"/>
      <c r="AWJ421" s="544"/>
      <c r="AWK421" s="544"/>
      <c r="AWL421" s="544"/>
      <c r="AWM421" s="544"/>
      <c r="AWN421" s="544"/>
      <c r="AWO421" s="544"/>
      <c r="AWP421" s="544"/>
      <c r="AWQ421" s="544"/>
      <c r="AWR421" s="544"/>
      <c r="AWS421" s="544"/>
      <c r="AWT421" s="544"/>
      <c r="AWU421" s="544"/>
      <c r="AWV421" s="544"/>
      <c r="AWW421" s="544"/>
      <c r="AWX421" s="544"/>
      <c r="AWY421" s="544"/>
      <c r="AWZ421" s="544"/>
      <c r="AXA421" s="544"/>
      <c r="AXB421" s="544"/>
      <c r="AXC421" s="544"/>
      <c r="AXD421" s="544"/>
      <c r="AXE421" s="544"/>
      <c r="AXF421" s="544"/>
      <c r="AXG421" s="544"/>
      <c r="AXH421" s="544"/>
      <c r="AXI421" s="544"/>
      <c r="AXJ421" s="544"/>
      <c r="AXK421" s="544"/>
      <c r="AXL421" s="544"/>
      <c r="AXM421" s="544"/>
      <c r="AXN421" s="544"/>
      <c r="AXO421" s="544"/>
      <c r="AXP421" s="544"/>
      <c r="AXQ421" s="544"/>
      <c r="AXR421" s="544"/>
      <c r="AXS421" s="544"/>
      <c r="AXT421" s="544"/>
      <c r="AXU421" s="544"/>
      <c r="AXV421" s="544"/>
      <c r="AXW421" s="544"/>
      <c r="AXX421" s="544"/>
      <c r="AXY421" s="544"/>
      <c r="AXZ421" s="544"/>
      <c r="AYA421" s="544"/>
      <c r="AYB421" s="544"/>
      <c r="AYC421" s="544"/>
      <c r="AYD421" s="544"/>
      <c r="AYE421" s="544"/>
      <c r="AYF421" s="544"/>
      <c r="AYG421" s="544"/>
      <c r="AYH421" s="544"/>
      <c r="AYI421" s="544"/>
      <c r="AYJ421" s="544"/>
      <c r="AYK421" s="544"/>
      <c r="AYL421" s="544"/>
      <c r="AYM421" s="544"/>
      <c r="AYN421" s="544"/>
      <c r="AYO421" s="544"/>
      <c r="AYP421" s="544"/>
      <c r="AYQ421" s="544"/>
      <c r="AYR421" s="544"/>
      <c r="AYS421" s="544"/>
      <c r="AYT421" s="544"/>
      <c r="AYU421" s="544"/>
      <c r="AYV421" s="544"/>
      <c r="AYW421" s="544"/>
      <c r="AYX421" s="544"/>
      <c r="AYY421" s="544"/>
      <c r="AYZ421" s="544"/>
      <c r="AZA421" s="544"/>
      <c r="AZB421" s="544"/>
      <c r="AZC421" s="544"/>
      <c r="AZD421" s="544"/>
      <c r="AZE421" s="544"/>
      <c r="AZF421" s="544"/>
      <c r="AZG421" s="544"/>
      <c r="AZH421" s="544"/>
      <c r="AZI421" s="544"/>
      <c r="AZJ421" s="544"/>
      <c r="AZK421" s="544"/>
      <c r="AZL421" s="544"/>
      <c r="AZM421" s="544"/>
      <c r="AZN421" s="544"/>
      <c r="AZO421" s="544"/>
      <c r="AZP421" s="544"/>
      <c r="AZQ421" s="544"/>
      <c r="AZR421" s="544"/>
      <c r="AZS421" s="544"/>
      <c r="AZT421" s="544"/>
      <c r="AZU421" s="544"/>
      <c r="AZV421" s="544"/>
      <c r="AZW421" s="544"/>
      <c r="AZX421" s="544"/>
      <c r="AZY421" s="544"/>
      <c r="AZZ421" s="544"/>
      <c r="BAA421" s="544"/>
      <c r="BAB421" s="544"/>
      <c r="BAC421" s="544"/>
      <c r="BAD421" s="544"/>
      <c r="BAE421" s="544"/>
      <c r="BAF421" s="544"/>
      <c r="BAG421" s="544"/>
      <c r="BAH421" s="544"/>
      <c r="BAI421" s="544"/>
      <c r="BAJ421" s="544"/>
      <c r="BAK421" s="544"/>
      <c r="BAL421" s="544"/>
      <c r="BAM421" s="544"/>
      <c r="BAN421" s="544"/>
      <c r="BAO421" s="544"/>
      <c r="BAP421" s="544"/>
      <c r="BAQ421" s="544"/>
      <c r="BAR421" s="544"/>
      <c r="BAS421" s="544"/>
      <c r="BAT421" s="544"/>
      <c r="BAU421" s="544"/>
      <c r="BAV421" s="544"/>
      <c r="BAW421" s="544"/>
      <c r="BAX421" s="544"/>
      <c r="BAY421" s="544"/>
      <c r="BAZ421" s="544"/>
      <c r="BBA421" s="544"/>
      <c r="BBB421" s="544"/>
      <c r="BBC421" s="544"/>
      <c r="BBD421" s="544"/>
      <c r="BBE421" s="544"/>
      <c r="BBF421" s="544"/>
      <c r="BBG421" s="544"/>
      <c r="BBH421" s="544"/>
      <c r="BBI421" s="544"/>
      <c r="BBJ421" s="544"/>
      <c r="BBK421" s="544"/>
      <c r="BBL421" s="544"/>
      <c r="BBM421" s="544"/>
      <c r="BBN421" s="544"/>
      <c r="BBO421" s="544"/>
      <c r="BBP421" s="544"/>
      <c r="BBQ421" s="544"/>
      <c r="BBR421" s="544"/>
      <c r="BBS421" s="544"/>
      <c r="BBT421" s="544"/>
      <c r="BBU421" s="544"/>
      <c r="BBV421" s="544"/>
      <c r="BBW421" s="544"/>
      <c r="BBX421" s="544"/>
      <c r="BBY421" s="544"/>
      <c r="BBZ421" s="544"/>
      <c r="BCA421" s="544"/>
      <c r="BCB421" s="544"/>
      <c r="BCC421" s="544"/>
      <c r="BCD421" s="544"/>
      <c r="BCE421" s="544"/>
      <c r="BCF421" s="544"/>
      <c r="BCG421" s="544"/>
      <c r="BCH421" s="544"/>
      <c r="BCI421" s="544"/>
      <c r="BCJ421" s="544"/>
      <c r="BCK421" s="544"/>
      <c r="BCL421" s="544"/>
      <c r="BCM421" s="544"/>
      <c r="BCN421" s="544"/>
      <c r="BCO421" s="544"/>
      <c r="BCP421" s="544"/>
      <c r="BCQ421" s="544"/>
      <c r="BCR421" s="544"/>
      <c r="BCS421" s="544"/>
      <c r="BCT421" s="544"/>
      <c r="BCU421" s="544"/>
      <c r="BCV421" s="544"/>
      <c r="BCW421" s="544"/>
      <c r="BCX421" s="544"/>
      <c r="BCY421" s="544"/>
      <c r="BCZ421" s="544"/>
      <c r="BDA421" s="544"/>
      <c r="BDB421" s="544"/>
      <c r="BDC421" s="544"/>
      <c r="BDD421" s="544"/>
      <c r="BDE421" s="544"/>
      <c r="BDF421" s="544"/>
      <c r="BDG421" s="544"/>
      <c r="BDH421" s="544"/>
      <c r="BDI421" s="544"/>
      <c r="BDJ421" s="544"/>
      <c r="BDK421" s="544"/>
      <c r="BDL421" s="544"/>
      <c r="BDM421" s="544"/>
      <c r="BDN421" s="544"/>
      <c r="BDO421" s="544"/>
      <c r="BDP421" s="544"/>
      <c r="BDQ421" s="544"/>
      <c r="BDR421" s="544"/>
      <c r="BDS421" s="544"/>
      <c r="BDT421" s="544"/>
      <c r="BDU421" s="544"/>
      <c r="BDV421" s="544"/>
      <c r="BDW421" s="544"/>
      <c r="BDX421" s="544"/>
      <c r="BDY421" s="544"/>
      <c r="BDZ421" s="544"/>
      <c r="BEA421" s="544"/>
      <c r="BEB421" s="544"/>
      <c r="BEC421" s="544"/>
      <c r="BED421" s="544"/>
      <c r="BEE421" s="544"/>
      <c r="BEF421" s="544"/>
      <c r="BEG421" s="544"/>
      <c r="BEH421" s="544"/>
      <c r="BEI421" s="544"/>
      <c r="BEJ421" s="544"/>
      <c r="BEK421" s="544"/>
      <c r="BEL421" s="544"/>
      <c r="BEM421" s="544"/>
      <c r="BEN421" s="544"/>
      <c r="BEO421" s="544"/>
      <c r="BEP421" s="544"/>
      <c r="BEQ421" s="544"/>
      <c r="BER421" s="544"/>
      <c r="BES421" s="544"/>
      <c r="BET421" s="544"/>
      <c r="BEU421" s="544"/>
      <c r="BEV421" s="544"/>
      <c r="BEW421" s="544"/>
      <c r="BEX421" s="544"/>
      <c r="BEY421" s="544"/>
      <c r="BEZ421" s="544"/>
      <c r="BFA421" s="544"/>
      <c r="BFB421" s="544"/>
      <c r="BFC421" s="544"/>
      <c r="BFD421" s="544"/>
      <c r="BFE421" s="544"/>
      <c r="BFF421" s="544"/>
      <c r="BFG421" s="544"/>
      <c r="BFH421" s="544"/>
      <c r="BFI421" s="544"/>
      <c r="BFJ421" s="544"/>
      <c r="BFK421" s="544"/>
      <c r="BFL421" s="544"/>
      <c r="BFM421" s="544"/>
      <c r="BFN421" s="544"/>
      <c r="BFO421" s="544"/>
      <c r="BFP421" s="544"/>
      <c r="BFQ421" s="544"/>
      <c r="BFR421" s="544"/>
      <c r="BFS421" s="544"/>
      <c r="BFT421" s="544"/>
      <c r="BFU421" s="544"/>
      <c r="BFV421" s="544"/>
      <c r="BFW421" s="544"/>
      <c r="BFX421" s="544"/>
      <c r="BFY421" s="544"/>
      <c r="BFZ421" s="544"/>
      <c r="BGA421" s="544"/>
      <c r="BGB421" s="544"/>
      <c r="BGC421" s="544"/>
      <c r="BGD421" s="544"/>
      <c r="BGE421" s="544"/>
      <c r="BGF421" s="544"/>
      <c r="BGG421" s="544"/>
      <c r="BGH421" s="544"/>
      <c r="BGI421" s="544"/>
      <c r="BGJ421" s="544"/>
      <c r="BGK421" s="544"/>
      <c r="BGL421" s="544"/>
      <c r="BGM421" s="544"/>
      <c r="BGN421" s="544"/>
      <c r="BGO421" s="544"/>
      <c r="BGP421" s="544"/>
      <c r="BGQ421" s="544"/>
      <c r="BGR421" s="544"/>
      <c r="BGS421" s="544"/>
      <c r="BGT421" s="544"/>
      <c r="BGU421" s="544"/>
      <c r="BGV421" s="544"/>
      <c r="BGW421" s="544"/>
      <c r="BGX421" s="544"/>
      <c r="BGY421" s="544"/>
      <c r="BGZ421" s="544"/>
      <c r="BHA421" s="544"/>
      <c r="BHB421" s="544"/>
      <c r="BHC421" s="544"/>
      <c r="BHD421" s="544"/>
      <c r="BHE421" s="544"/>
      <c r="BHF421" s="544"/>
      <c r="BHG421" s="544"/>
      <c r="BHH421" s="544"/>
      <c r="BHI421" s="544"/>
      <c r="BHJ421" s="544"/>
      <c r="BHK421" s="544"/>
      <c r="BHL421" s="544"/>
      <c r="BHM421" s="544"/>
      <c r="BHN421" s="544"/>
      <c r="BHO421" s="544"/>
      <c r="BHP421" s="544"/>
      <c r="BHQ421" s="544"/>
      <c r="BHR421" s="544"/>
      <c r="BHS421" s="544"/>
      <c r="BHT421" s="544"/>
      <c r="BHU421" s="544"/>
      <c r="BHV421" s="544"/>
      <c r="BHW421" s="544"/>
      <c r="BHX421" s="544"/>
      <c r="BHY421" s="544"/>
      <c r="BHZ421" s="544"/>
      <c r="BIA421" s="544"/>
      <c r="BIB421" s="544"/>
      <c r="BIC421" s="544"/>
      <c r="BID421" s="544"/>
      <c r="BIE421" s="544"/>
      <c r="BIF421" s="544"/>
      <c r="BIG421" s="544"/>
      <c r="BIH421" s="544"/>
      <c r="BII421" s="544"/>
      <c r="BIJ421" s="544"/>
      <c r="BIK421" s="544"/>
      <c r="BIL421" s="544"/>
      <c r="BIM421" s="544"/>
      <c r="BIN421" s="544"/>
      <c r="BIO421" s="544"/>
      <c r="BIP421" s="544"/>
      <c r="BIQ421" s="544"/>
      <c r="BIR421" s="544"/>
      <c r="BIS421" s="544"/>
      <c r="BIT421" s="544"/>
      <c r="BIU421" s="544"/>
      <c r="BIV421" s="544"/>
      <c r="BIW421" s="544"/>
      <c r="BIX421" s="544"/>
      <c r="BIY421" s="544"/>
      <c r="BIZ421" s="544"/>
      <c r="BJA421" s="544"/>
      <c r="BJB421" s="544"/>
      <c r="BJC421" s="544"/>
      <c r="BJD421" s="544"/>
      <c r="BJE421" s="544"/>
      <c r="BJF421" s="544"/>
      <c r="BJG421" s="544"/>
      <c r="BJH421" s="544"/>
      <c r="BJI421" s="544"/>
      <c r="BJJ421" s="544"/>
      <c r="BJK421" s="544"/>
      <c r="BJL421" s="544"/>
      <c r="BJM421" s="544"/>
      <c r="BJN421" s="544"/>
      <c r="BJO421" s="544"/>
      <c r="BJP421" s="544"/>
      <c r="BJQ421" s="544"/>
      <c r="BJR421" s="544"/>
      <c r="BJS421" s="544"/>
      <c r="BJT421" s="544"/>
      <c r="BJU421" s="544"/>
      <c r="BJV421" s="544"/>
      <c r="BJW421" s="544"/>
      <c r="BJX421" s="544"/>
      <c r="BJY421" s="544"/>
      <c r="BJZ421" s="544"/>
      <c r="BKA421" s="544"/>
      <c r="BKB421" s="544"/>
      <c r="BKC421" s="544"/>
      <c r="BKD421" s="544"/>
      <c r="BKE421" s="544"/>
      <c r="BKF421" s="544"/>
      <c r="BKG421" s="544"/>
      <c r="BKH421" s="544"/>
      <c r="BKI421" s="544"/>
      <c r="BKJ421" s="544"/>
      <c r="BKK421" s="544"/>
      <c r="BKL421" s="544"/>
      <c r="BKM421" s="544"/>
      <c r="BKN421" s="544"/>
      <c r="BKO421" s="544"/>
      <c r="BKP421" s="544"/>
      <c r="BKQ421" s="544"/>
      <c r="BKR421" s="544"/>
      <c r="BKS421" s="544"/>
      <c r="BKT421" s="544"/>
      <c r="BKU421" s="544"/>
      <c r="BKV421" s="544"/>
      <c r="BKW421" s="544"/>
      <c r="BKX421" s="544"/>
      <c r="BKY421" s="544"/>
      <c r="BKZ421" s="544"/>
      <c r="BLA421" s="544"/>
      <c r="BLB421" s="544"/>
      <c r="BLC421" s="544"/>
      <c r="BLD421" s="544"/>
      <c r="BLE421" s="544"/>
      <c r="BLF421" s="544"/>
      <c r="BLG421" s="544"/>
      <c r="BLH421" s="544"/>
      <c r="BLI421" s="544"/>
      <c r="BLJ421" s="544"/>
      <c r="BLK421" s="544"/>
      <c r="BLL421" s="544"/>
      <c r="BLM421" s="544"/>
      <c r="BLN421" s="544"/>
      <c r="BLO421" s="544"/>
      <c r="BLP421" s="544"/>
      <c r="BLQ421" s="544"/>
      <c r="BLR421" s="544"/>
      <c r="BLS421" s="544"/>
      <c r="BLT421" s="544"/>
      <c r="BLU421" s="544"/>
      <c r="BLV421" s="544"/>
      <c r="BLW421" s="544"/>
      <c r="BLX421" s="544"/>
      <c r="BLY421" s="544"/>
      <c r="BLZ421" s="544"/>
      <c r="BMA421" s="544"/>
      <c r="BMB421" s="544"/>
      <c r="BMC421" s="544"/>
      <c r="BMD421" s="544"/>
      <c r="BME421" s="544"/>
      <c r="BMF421" s="544"/>
      <c r="BMG421" s="544"/>
      <c r="BMH421" s="544"/>
      <c r="BMI421" s="544"/>
      <c r="BMJ421" s="544"/>
      <c r="BMK421" s="544"/>
      <c r="BML421" s="544"/>
      <c r="BMM421" s="544"/>
      <c r="BMN421" s="544"/>
      <c r="BMO421" s="544"/>
      <c r="BMP421" s="544"/>
      <c r="BMQ421" s="544"/>
      <c r="BMR421" s="544"/>
      <c r="BMS421" s="544"/>
      <c r="BMT421" s="544"/>
      <c r="BMU421" s="544"/>
      <c r="BMV421" s="544"/>
      <c r="BMW421" s="544"/>
      <c r="BMX421" s="544"/>
      <c r="BMY421" s="544"/>
      <c r="BMZ421" s="544"/>
      <c r="BNA421" s="544"/>
      <c r="BNB421" s="544"/>
      <c r="BNC421" s="544"/>
      <c r="BND421" s="544"/>
      <c r="BNE421" s="544"/>
      <c r="BNF421" s="544"/>
      <c r="BNG421" s="544"/>
      <c r="BNH421" s="544"/>
      <c r="BNI421" s="544"/>
      <c r="BNJ421" s="544"/>
      <c r="BNK421" s="544"/>
      <c r="BNL421" s="544"/>
      <c r="BNM421" s="544"/>
      <c r="BNN421" s="544"/>
      <c r="BNO421" s="544"/>
      <c r="BNP421" s="544"/>
      <c r="BNQ421" s="544"/>
      <c r="BNR421" s="544"/>
      <c r="BNS421" s="544"/>
      <c r="BNT421" s="544"/>
      <c r="BNU421" s="544"/>
      <c r="BNV421" s="544"/>
      <c r="BNW421" s="544"/>
      <c r="BNX421" s="544"/>
      <c r="BNY421" s="544"/>
      <c r="BNZ421" s="544"/>
      <c r="BOA421" s="544"/>
      <c r="BOB421" s="544"/>
      <c r="BOC421" s="544"/>
      <c r="BOD421" s="544"/>
      <c r="BOE421" s="544"/>
      <c r="BOF421" s="544"/>
      <c r="BOG421" s="544"/>
      <c r="BOH421" s="544"/>
      <c r="BOI421" s="544"/>
      <c r="BOJ421" s="544"/>
      <c r="BOK421" s="544"/>
      <c r="BOL421" s="544"/>
      <c r="BOM421" s="544"/>
      <c r="BON421" s="544"/>
      <c r="BOO421" s="544"/>
      <c r="BOP421" s="544"/>
      <c r="BOQ421" s="544"/>
      <c r="BOR421" s="544"/>
      <c r="BOS421" s="544"/>
      <c r="BOT421" s="544"/>
      <c r="BOU421" s="544"/>
      <c r="BOV421" s="544"/>
      <c r="BOW421" s="544"/>
      <c r="BOX421" s="544"/>
      <c r="BOY421" s="544"/>
      <c r="BOZ421" s="544"/>
      <c r="BPA421" s="544"/>
      <c r="BPB421" s="544"/>
      <c r="BPC421" s="544"/>
      <c r="BPD421" s="544"/>
      <c r="BPE421" s="544"/>
      <c r="BPF421" s="544"/>
      <c r="BPG421" s="544"/>
      <c r="BPH421" s="544"/>
      <c r="BPI421" s="544"/>
      <c r="BPJ421" s="544"/>
      <c r="BPK421" s="544"/>
      <c r="BPL421" s="544"/>
      <c r="BPM421" s="544"/>
      <c r="BPN421" s="544"/>
      <c r="BPO421" s="544"/>
      <c r="BPP421" s="544"/>
      <c r="BPQ421" s="544"/>
      <c r="BPR421" s="544"/>
      <c r="BPS421" s="544"/>
      <c r="BPT421" s="544"/>
      <c r="BPU421" s="544"/>
      <c r="BPV421" s="544"/>
      <c r="BPW421" s="544"/>
      <c r="BPX421" s="544"/>
      <c r="BPY421" s="544"/>
      <c r="BPZ421" s="544"/>
      <c r="BQA421" s="544"/>
      <c r="BQB421" s="544"/>
      <c r="BQC421" s="544"/>
      <c r="BQD421" s="544"/>
      <c r="BQE421" s="544"/>
      <c r="BQF421" s="544"/>
      <c r="BQG421" s="544"/>
      <c r="BQH421" s="544"/>
      <c r="BQI421" s="544"/>
      <c r="BQJ421" s="544"/>
      <c r="BQK421" s="544"/>
      <c r="BQL421" s="544"/>
      <c r="BQM421" s="544"/>
      <c r="BQN421" s="544"/>
      <c r="BQO421" s="544"/>
      <c r="BQP421" s="544"/>
      <c r="BQQ421" s="544"/>
      <c r="BQR421" s="544"/>
      <c r="BQS421" s="544"/>
      <c r="BQT421" s="544"/>
      <c r="BQU421" s="544"/>
      <c r="BQV421" s="544"/>
      <c r="BQW421" s="544"/>
      <c r="BQX421" s="544"/>
      <c r="BQY421" s="544"/>
      <c r="BQZ421" s="544"/>
      <c r="BRA421" s="544"/>
      <c r="BRB421" s="544"/>
      <c r="BRC421" s="544"/>
      <c r="BRD421" s="544"/>
      <c r="BRE421" s="544"/>
      <c r="BRF421" s="544"/>
      <c r="BRG421" s="544"/>
      <c r="BRH421" s="544"/>
      <c r="BRI421" s="544"/>
      <c r="BRJ421" s="544"/>
      <c r="BRK421" s="544"/>
      <c r="BRL421" s="544"/>
      <c r="BRM421" s="544"/>
      <c r="BRN421" s="544"/>
      <c r="BRO421" s="544"/>
      <c r="BRP421" s="544"/>
      <c r="BRQ421" s="544"/>
      <c r="BRR421" s="544"/>
      <c r="BRS421" s="544"/>
      <c r="BRT421" s="544"/>
      <c r="BRU421" s="544"/>
      <c r="BRV421" s="544"/>
      <c r="BRW421" s="544"/>
      <c r="BRX421" s="544"/>
      <c r="BRY421" s="544"/>
      <c r="BRZ421" s="544"/>
      <c r="BSA421" s="544"/>
      <c r="BSB421" s="544"/>
      <c r="BSC421" s="544"/>
      <c r="BSD421" s="544"/>
      <c r="BSE421" s="544"/>
      <c r="BSF421" s="544"/>
      <c r="BSG421" s="544"/>
      <c r="BSH421" s="544"/>
      <c r="BSI421" s="544"/>
      <c r="BSJ421" s="544"/>
      <c r="BSK421" s="544"/>
      <c r="BSL421" s="544"/>
      <c r="BSM421" s="544"/>
      <c r="BSN421" s="544"/>
      <c r="BSO421" s="544"/>
      <c r="BSP421" s="544"/>
      <c r="BSQ421" s="544"/>
      <c r="BSR421" s="544"/>
      <c r="BSS421" s="544"/>
      <c r="BST421" s="544"/>
      <c r="BSU421" s="544"/>
      <c r="BSV421" s="544"/>
      <c r="BSW421" s="544"/>
      <c r="BSX421" s="544"/>
      <c r="BSY421" s="544"/>
      <c r="BSZ421" s="544"/>
      <c r="BTA421" s="544"/>
      <c r="BTB421" s="544"/>
      <c r="BTC421" s="544"/>
      <c r="BTD421" s="544"/>
      <c r="BTE421" s="544"/>
      <c r="BTF421" s="544"/>
      <c r="BTG421" s="544"/>
      <c r="BTH421" s="544"/>
      <c r="BTI421" s="544"/>
      <c r="BTJ421" s="544"/>
      <c r="BTK421" s="544"/>
      <c r="BTL421" s="544"/>
      <c r="BTM421" s="544"/>
      <c r="BTN421" s="544"/>
      <c r="BTO421" s="544"/>
      <c r="BTP421" s="544"/>
      <c r="BTQ421" s="544"/>
      <c r="BTR421" s="544"/>
      <c r="BTS421" s="544"/>
      <c r="BTT421" s="544"/>
      <c r="BTU421" s="544"/>
      <c r="BTV421" s="544"/>
      <c r="BTW421" s="544"/>
      <c r="BTX421" s="544"/>
      <c r="BTY421" s="544"/>
      <c r="BTZ421" s="544"/>
      <c r="BUA421" s="544"/>
      <c r="BUB421" s="544"/>
      <c r="BUC421" s="544"/>
      <c r="BUD421" s="544"/>
      <c r="BUE421" s="544"/>
      <c r="BUF421" s="544"/>
      <c r="BUG421" s="544"/>
      <c r="BUH421" s="544"/>
      <c r="BUI421" s="544"/>
      <c r="BUJ421" s="544"/>
      <c r="BUK421" s="544"/>
      <c r="BUL421" s="544"/>
      <c r="BUM421" s="544"/>
      <c r="BUN421" s="544"/>
      <c r="BUO421" s="544"/>
      <c r="BUP421" s="544"/>
      <c r="BUQ421" s="544"/>
      <c r="BUR421" s="544"/>
      <c r="BUS421" s="544"/>
      <c r="BUT421" s="544"/>
      <c r="BUU421" s="544"/>
      <c r="BUV421" s="544"/>
      <c r="BUW421" s="544"/>
      <c r="BUX421" s="544"/>
      <c r="BUY421" s="544"/>
      <c r="BUZ421" s="544"/>
      <c r="BVA421" s="544"/>
      <c r="BVB421" s="544"/>
      <c r="BVC421" s="544"/>
      <c r="BVD421" s="544"/>
      <c r="BVE421" s="544"/>
      <c r="BVF421" s="544"/>
      <c r="BVG421" s="544"/>
      <c r="BVH421" s="544"/>
      <c r="BVI421" s="544"/>
      <c r="BVJ421" s="544"/>
      <c r="BVK421" s="544"/>
      <c r="BVL421" s="544"/>
      <c r="BVM421" s="544"/>
      <c r="BVN421" s="544"/>
      <c r="BVO421" s="544"/>
      <c r="BVP421" s="544"/>
      <c r="BVQ421" s="544"/>
      <c r="BVR421" s="544"/>
      <c r="BVS421" s="544"/>
      <c r="BVT421" s="544"/>
      <c r="BVU421" s="544"/>
      <c r="BVV421" s="544"/>
      <c r="BVW421" s="544"/>
      <c r="BVX421" s="544"/>
      <c r="BVY421" s="544"/>
      <c r="BVZ421" s="544"/>
      <c r="BWA421" s="544"/>
      <c r="BWB421" s="544"/>
      <c r="BWC421" s="544"/>
      <c r="BWD421" s="544"/>
      <c r="BWE421" s="544"/>
      <c r="BWF421" s="544"/>
      <c r="BWG421" s="544"/>
      <c r="BWH421" s="544"/>
      <c r="BWI421" s="544"/>
      <c r="BWJ421" s="544"/>
      <c r="BWK421" s="544"/>
      <c r="BWL421" s="544"/>
      <c r="BWM421" s="544"/>
      <c r="BWN421" s="544"/>
      <c r="BWO421" s="544"/>
      <c r="BWP421" s="544"/>
      <c r="BWQ421" s="544"/>
      <c r="BWR421" s="544"/>
      <c r="BWS421" s="544"/>
      <c r="BWT421" s="544"/>
      <c r="BWU421" s="544"/>
      <c r="BWV421" s="544"/>
      <c r="BWW421" s="544"/>
      <c r="BWX421" s="544"/>
      <c r="BWY421" s="544"/>
      <c r="BWZ421" s="544"/>
      <c r="BXA421" s="544"/>
      <c r="BXB421" s="544"/>
      <c r="BXC421" s="544"/>
      <c r="BXD421" s="544"/>
      <c r="BXE421" s="544"/>
      <c r="BXF421" s="544"/>
      <c r="BXG421" s="544"/>
      <c r="BXH421" s="544"/>
      <c r="BXI421" s="544"/>
      <c r="BXJ421" s="544"/>
      <c r="BXK421" s="544"/>
      <c r="BXL421" s="544"/>
      <c r="BXM421" s="544"/>
      <c r="BXN421" s="544"/>
      <c r="BXO421" s="544"/>
      <c r="BXP421" s="544"/>
      <c r="BXQ421" s="544"/>
      <c r="BXR421" s="544"/>
      <c r="BXS421" s="544"/>
      <c r="BXT421" s="544"/>
      <c r="BXU421" s="544"/>
      <c r="BXV421" s="544"/>
      <c r="BXW421" s="544"/>
      <c r="BXX421" s="544"/>
      <c r="BXY421" s="544"/>
      <c r="BXZ421" s="544"/>
      <c r="BYA421" s="544"/>
      <c r="BYB421" s="544"/>
      <c r="BYC421" s="544"/>
      <c r="BYD421" s="544"/>
      <c r="BYE421" s="544"/>
      <c r="BYF421" s="544"/>
      <c r="BYG421" s="544"/>
      <c r="BYH421" s="544"/>
      <c r="BYI421" s="544"/>
      <c r="BYJ421" s="544"/>
      <c r="BYK421" s="544"/>
      <c r="BYL421" s="544"/>
      <c r="BYM421" s="544"/>
      <c r="BYN421" s="544"/>
      <c r="BYO421" s="544"/>
      <c r="BYP421" s="544"/>
      <c r="BYQ421" s="544"/>
      <c r="BYR421" s="544"/>
      <c r="BYS421" s="544"/>
      <c r="BYT421" s="544"/>
      <c r="BYU421" s="544"/>
      <c r="BYV421" s="544"/>
      <c r="BYW421" s="544"/>
      <c r="BYX421" s="544"/>
      <c r="BYY421" s="544"/>
      <c r="BYZ421" s="544"/>
      <c r="BZA421" s="544"/>
      <c r="BZB421" s="544"/>
      <c r="BZC421" s="544"/>
      <c r="BZD421" s="544"/>
      <c r="BZE421" s="544"/>
      <c r="BZF421" s="544"/>
      <c r="BZG421" s="544"/>
      <c r="BZH421" s="544"/>
      <c r="BZI421" s="544"/>
      <c r="BZJ421" s="544"/>
      <c r="BZK421" s="544"/>
      <c r="BZL421" s="544"/>
      <c r="BZM421" s="544"/>
      <c r="BZN421" s="544"/>
      <c r="BZO421" s="544"/>
      <c r="BZP421" s="544"/>
      <c r="BZQ421" s="544"/>
      <c r="BZR421" s="544"/>
      <c r="BZS421" s="544"/>
      <c r="BZT421" s="544"/>
      <c r="BZU421" s="544"/>
      <c r="BZV421" s="544"/>
      <c r="BZW421" s="544"/>
      <c r="BZX421" s="544"/>
      <c r="BZY421" s="544"/>
      <c r="BZZ421" s="544"/>
      <c r="CAA421" s="544"/>
      <c r="CAB421" s="544"/>
      <c r="CAC421" s="544"/>
      <c r="CAD421" s="544"/>
      <c r="CAE421" s="544"/>
      <c r="CAF421" s="544"/>
      <c r="CAG421" s="544"/>
      <c r="CAH421" s="544"/>
      <c r="CAI421" s="544"/>
      <c r="CAJ421" s="544"/>
      <c r="CAK421" s="544"/>
      <c r="CAL421" s="544"/>
      <c r="CAM421" s="544"/>
      <c r="CAN421" s="544"/>
      <c r="CAO421" s="544"/>
      <c r="CAP421" s="544"/>
      <c r="CAQ421" s="544"/>
      <c r="CAR421" s="544"/>
      <c r="CAS421" s="544"/>
      <c r="CAT421" s="544"/>
      <c r="CAU421" s="544"/>
      <c r="CAV421" s="544"/>
      <c r="CAW421" s="544"/>
      <c r="CAX421" s="544"/>
      <c r="CAY421" s="544"/>
      <c r="CAZ421" s="544"/>
      <c r="CBA421" s="544"/>
      <c r="CBB421" s="544"/>
      <c r="CBC421" s="544"/>
      <c r="CBD421" s="544"/>
      <c r="CBE421" s="544"/>
      <c r="CBF421" s="544"/>
      <c r="CBG421" s="544"/>
      <c r="CBH421" s="544"/>
      <c r="CBI421" s="544"/>
      <c r="CBJ421" s="544"/>
      <c r="CBK421" s="544"/>
      <c r="CBL421" s="544"/>
      <c r="CBM421" s="544"/>
      <c r="CBN421" s="544"/>
      <c r="CBO421" s="544"/>
      <c r="CBP421" s="544"/>
      <c r="CBQ421" s="544"/>
      <c r="CBR421" s="544"/>
      <c r="CBS421" s="544"/>
      <c r="CBT421" s="544"/>
      <c r="CBU421" s="544"/>
      <c r="CBV421" s="544"/>
      <c r="CBW421" s="544"/>
      <c r="CBX421" s="544"/>
      <c r="CBY421" s="544"/>
      <c r="CBZ421" s="544"/>
      <c r="CCA421" s="544"/>
      <c r="CCB421" s="544"/>
      <c r="CCC421" s="544"/>
      <c r="CCD421" s="544"/>
      <c r="CCE421" s="544"/>
      <c r="CCF421" s="544"/>
      <c r="CCG421" s="544"/>
      <c r="CCH421" s="544"/>
      <c r="CCI421" s="544"/>
      <c r="CCJ421" s="544"/>
      <c r="CCK421" s="544"/>
      <c r="CCL421" s="544"/>
      <c r="CCM421" s="544"/>
      <c r="CCN421" s="544"/>
      <c r="CCO421" s="544"/>
      <c r="CCP421" s="544"/>
      <c r="CCQ421" s="544"/>
      <c r="CCR421" s="544"/>
      <c r="CCS421" s="544"/>
      <c r="CCT421" s="544"/>
      <c r="CCU421" s="544"/>
      <c r="CCV421" s="544"/>
      <c r="CCW421" s="544"/>
      <c r="CCX421" s="544"/>
      <c r="CCY421" s="544"/>
      <c r="CCZ421" s="544"/>
      <c r="CDA421" s="544"/>
      <c r="CDB421" s="544"/>
      <c r="CDC421" s="544"/>
      <c r="CDD421" s="544"/>
      <c r="CDE421" s="544"/>
      <c r="CDF421" s="544"/>
      <c r="CDG421" s="544"/>
      <c r="CDH421" s="544"/>
      <c r="CDI421" s="544"/>
      <c r="CDJ421" s="544"/>
      <c r="CDK421" s="544"/>
      <c r="CDL421" s="544"/>
      <c r="CDM421" s="544"/>
      <c r="CDN421" s="544"/>
      <c r="CDO421" s="544"/>
      <c r="CDP421" s="544"/>
      <c r="CDQ421" s="544"/>
      <c r="CDR421" s="544"/>
      <c r="CDS421" s="544"/>
      <c r="CDT421" s="544"/>
      <c r="CDU421" s="544"/>
      <c r="CDV421" s="544"/>
      <c r="CDW421" s="544"/>
      <c r="CDX421" s="544"/>
      <c r="CDY421" s="544"/>
      <c r="CDZ421" s="544"/>
      <c r="CEA421" s="544"/>
      <c r="CEB421" s="544"/>
      <c r="CEC421" s="544"/>
      <c r="CED421" s="544"/>
      <c r="CEE421" s="544"/>
      <c r="CEF421" s="544"/>
      <c r="CEG421" s="544"/>
      <c r="CEH421" s="544"/>
      <c r="CEI421" s="544"/>
      <c r="CEJ421" s="544"/>
      <c r="CEK421" s="544"/>
      <c r="CEL421" s="544"/>
      <c r="CEM421" s="544"/>
      <c r="CEN421" s="544"/>
      <c r="CEO421" s="544"/>
      <c r="CEP421" s="544"/>
      <c r="CEQ421" s="544"/>
      <c r="CER421" s="544"/>
      <c r="CES421" s="544"/>
      <c r="CET421" s="544"/>
      <c r="CEU421" s="544"/>
      <c r="CEV421" s="544"/>
      <c r="CEW421" s="544"/>
      <c r="CEX421" s="544"/>
      <c r="CEY421" s="544"/>
      <c r="CEZ421" s="544"/>
      <c r="CFA421" s="544"/>
      <c r="CFB421" s="544"/>
      <c r="CFC421" s="544"/>
      <c r="CFD421" s="544"/>
      <c r="CFE421" s="544"/>
      <c r="CFF421" s="544"/>
      <c r="CFG421" s="544"/>
      <c r="CFH421" s="544"/>
      <c r="CFI421" s="544"/>
      <c r="CFJ421" s="544"/>
      <c r="CFK421" s="544"/>
      <c r="CFL421" s="544"/>
      <c r="CFM421" s="544"/>
      <c r="CFN421" s="544"/>
      <c r="CFO421" s="544"/>
      <c r="CFP421" s="544"/>
      <c r="CFQ421" s="544"/>
      <c r="CFR421" s="544"/>
      <c r="CFS421" s="544"/>
      <c r="CFT421" s="544"/>
      <c r="CFU421" s="544"/>
      <c r="CFV421" s="544"/>
      <c r="CFW421" s="544"/>
      <c r="CFX421" s="544"/>
      <c r="CFY421" s="544"/>
      <c r="CFZ421" s="544"/>
      <c r="CGA421" s="544"/>
      <c r="CGB421" s="544"/>
      <c r="CGC421" s="544"/>
      <c r="CGD421" s="544"/>
      <c r="CGE421" s="544"/>
      <c r="CGF421" s="544"/>
      <c r="CGG421" s="544"/>
      <c r="CGH421" s="544"/>
      <c r="CGI421" s="544"/>
      <c r="CGJ421" s="544"/>
      <c r="CGK421" s="544"/>
      <c r="CGL421" s="544"/>
      <c r="CGM421" s="544"/>
      <c r="CGN421" s="544"/>
      <c r="CGO421" s="544"/>
      <c r="CGP421" s="544"/>
      <c r="CGQ421" s="544"/>
      <c r="CGR421" s="544"/>
      <c r="CGS421" s="544"/>
      <c r="CGT421" s="544"/>
      <c r="CGU421" s="544"/>
      <c r="CGV421" s="544"/>
      <c r="CGW421" s="544"/>
      <c r="CGX421" s="544"/>
      <c r="CGY421" s="544"/>
      <c r="CGZ421" s="544"/>
      <c r="CHA421" s="544"/>
      <c r="CHB421" s="544"/>
      <c r="CHC421" s="544"/>
      <c r="CHD421" s="544"/>
      <c r="CHE421" s="544"/>
      <c r="CHF421" s="544"/>
      <c r="CHG421" s="544"/>
      <c r="CHH421" s="544"/>
      <c r="CHI421" s="544"/>
      <c r="CHJ421" s="544"/>
      <c r="CHK421" s="544"/>
      <c r="CHL421" s="544"/>
      <c r="CHM421" s="544"/>
      <c r="CHN421" s="544"/>
      <c r="CHO421" s="544"/>
      <c r="CHP421" s="544"/>
      <c r="CHQ421" s="544"/>
      <c r="CHR421" s="544"/>
      <c r="CHS421" s="544"/>
      <c r="CHT421" s="544"/>
      <c r="CHU421" s="544"/>
      <c r="CHV421" s="544"/>
      <c r="CHW421" s="544"/>
      <c r="CHX421" s="544"/>
      <c r="CHY421" s="544"/>
      <c r="CHZ421" s="544"/>
      <c r="CIA421" s="544"/>
      <c r="CIB421" s="544"/>
      <c r="CIC421" s="544"/>
      <c r="CID421" s="544"/>
      <c r="CIE421" s="544"/>
      <c r="CIF421" s="544"/>
      <c r="CIG421" s="544"/>
      <c r="CIH421" s="544"/>
      <c r="CII421" s="544"/>
      <c r="CIJ421" s="544"/>
      <c r="CIK421" s="544"/>
      <c r="CIL421" s="544"/>
      <c r="CIM421" s="544"/>
      <c r="CIN421" s="544"/>
      <c r="CIO421" s="544"/>
      <c r="CIP421" s="544"/>
      <c r="CIQ421" s="544"/>
      <c r="CIR421" s="544"/>
      <c r="CIS421" s="544"/>
      <c r="CIT421" s="544"/>
      <c r="CIU421" s="544"/>
      <c r="CIV421" s="544"/>
      <c r="CIW421" s="544"/>
      <c r="CIX421" s="544"/>
      <c r="CIY421" s="544"/>
      <c r="CIZ421" s="544"/>
      <c r="CJA421" s="544"/>
      <c r="CJB421" s="544"/>
      <c r="CJC421" s="544"/>
      <c r="CJD421" s="544"/>
      <c r="CJE421" s="544"/>
      <c r="CJF421" s="544"/>
      <c r="CJG421" s="544"/>
      <c r="CJH421" s="544"/>
      <c r="CJI421" s="544"/>
      <c r="CJJ421" s="544"/>
      <c r="CJK421" s="544"/>
      <c r="CJL421" s="544"/>
      <c r="CJM421" s="544"/>
      <c r="CJN421" s="544"/>
      <c r="CJO421" s="544"/>
      <c r="CJP421" s="544"/>
      <c r="CJQ421" s="544"/>
      <c r="CJR421" s="544"/>
      <c r="CJS421" s="544"/>
      <c r="CJT421" s="544"/>
      <c r="CJU421" s="544"/>
      <c r="CJV421" s="544"/>
      <c r="CJW421" s="544"/>
      <c r="CJX421" s="544"/>
      <c r="CJY421" s="544"/>
      <c r="CJZ421" s="544"/>
      <c r="CKA421" s="544"/>
      <c r="CKB421" s="544"/>
      <c r="CKC421" s="544"/>
      <c r="CKD421" s="544"/>
      <c r="CKE421" s="544"/>
      <c r="CKF421" s="544"/>
      <c r="CKG421" s="544"/>
      <c r="CKH421" s="544"/>
      <c r="CKI421" s="544"/>
      <c r="CKJ421" s="544"/>
      <c r="CKK421" s="544"/>
      <c r="CKL421" s="544"/>
      <c r="CKM421" s="544"/>
      <c r="CKN421" s="544"/>
      <c r="CKO421" s="544"/>
      <c r="CKP421" s="544"/>
      <c r="CKQ421" s="544"/>
      <c r="CKR421" s="544"/>
      <c r="CKS421" s="544"/>
      <c r="CKT421" s="544"/>
      <c r="CKU421" s="544"/>
      <c r="CKV421" s="544"/>
      <c r="CKW421" s="544"/>
      <c r="CKX421" s="544"/>
      <c r="CKY421" s="544"/>
      <c r="CKZ421" s="544"/>
      <c r="CLA421" s="544"/>
      <c r="CLB421" s="544"/>
      <c r="CLC421" s="544"/>
      <c r="CLD421" s="544"/>
      <c r="CLE421" s="544"/>
      <c r="CLF421" s="544"/>
      <c r="CLG421" s="544"/>
      <c r="CLH421" s="544"/>
      <c r="CLI421" s="544"/>
      <c r="CLJ421" s="544"/>
      <c r="CLK421" s="544"/>
      <c r="CLL421" s="544"/>
      <c r="CLM421" s="544"/>
      <c r="CLN421" s="544"/>
      <c r="CLO421" s="544"/>
      <c r="CLP421" s="544"/>
      <c r="CLQ421" s="544"/>
      <c r="CLR421" s="544"/>
      <c r="CLS421" s="544"/>
      <c r="CLT421" s="544"/>
      <c r="CLU421" s="544"/>
      <c r="CLV421" s="544"/>
      <c r="CLW421" s="544"/>
      <c r="CLX421" s="544"/>
      <c r="CLY421" s="544"/>
      <c r="CLZ421" s="544"/>
      <c r="CMA421" s="544"/>
      <c r="CMB421" s="544"/>
      <c r="CMC421" s="544"/>
      <c r="CMD421" s="544"/>
      <c r="CME421" s="544"/>
      <c r="CMF421" s="544"/>
      <c r="CMG421" s="544"/>
      <c r="CMH421" s="544"/>
      <c r="CMI421" s="544"/>
      <c r="CMJ421" s="544"/>
      <c r="CMK421" s="544"/>
      <c r="CML421" s="544"/>
      <c r="CMM421" s="544"/>
      <c r="CMN421" s="544"/>
      <c r="CMO421" s="544"/>
      <c r="CMP421" s="544"/>
      <c r="CMQ421" s="544"/>
      <c r="CMR421" s="544"/>
      <c r="CMS421" s="544"/>
      <c r="CMT421" s="544"/>
      <c r="CMU421" s="544"/>
      <c r="CMV421" s="544"/>
      <c r="CMW421" s="544"/>
      <c r="CMX421" s="544"/>
      <c r="CMY421" s="544"/>
      <c r="CMZ421" s="544"/>
      <c r="CNA421" s="544"/>
      <c r="CNB421" s="544"/>
      <c r="CNC421" s="544"/>
      <c r="CND421" s="544"/>
      <c r="CNE421" s="544"/>
      <c r="CNF421" s="544"/>
      <c r="CNG421" s="544"/>
      <c r="CNH421" s="544"/>
      <c r="CNI421" s="544"/>
      <c r="CNJ421" s="544"/>
      <c r="CNK421" s="544"/>
      <c r="CNL421" s="544"/>
      <c r="CNM421" s="544"/>
      <c r="CNN421" s="544"/>
      <c r="CNO421" s="544"/>
      <c r="CNP421" s="544"/>
      <c r="CNQ421" s="544"/>
      <c r="CNR421" s="544"/>
      <c r="CNS421" s="544"/>
      <c r="CNT421" s="544"/>
      <c r="CNU421" s="544"/>
      <c r="CNV421" s="544"/>
      <c r="CNW421" s="544"/>
      <c r="CNX421" s="544"/>
      <c r="CNY421" s="544"/>
      <c r="CNZ421" s="544"/>
      <c r="COA421" s="544"/>
      <c r="COB421" s="544"/>
      <c r="COC421" s="544"/>
      <c r="COD421" s="544"/>
      <c r="COE421" s="544"/>
      <c r="COF421" s="544"/>
      <c r="COG421" s="544"/>
      <c r="COH421" s="544"/>
      <c r="COI421" s="544"/>
      <c r="COJ421" s="544"/>
      <c r="COK421" s="544"/>
      <c r="COL421" s="544"/>
      <c r="COM421" s="544"/>
      <c r="CON421" s="544"/>
      <c r="COO421" s="544"/>
      <c r="COP421" s="544"/>
      <c r="COQ421" s="544"/>
      <c r="COR421" s="544"/>
      <c r="COS421" s="544"/>
      <c r="COT421" s="544"/>
      <c r="COU421" s="544"/>
      <c r="COV421" s="544"/>
      <c r="COW421" s="544"/>
      <c r="COX421" s="544"/>
      <c r="COY421" s="544"/>
      <c r="COZ421" s="544"/>
      <c r="CPA421" s="544"/>
      <c r="CPB421" s="544"/>
      <c r="CPC421" s="544"/>
      <c r="CPD421" s="544"/>
      <c r="CPE421" s="544"/>
      <c r="CPF421" s="544"/>
      <c r="CPG421" s="544"/>
      <c r="CPH421" s="544"/>
      <c r="CPI421" s="544"/>
      <c r="CPJ421" s="544"/>
      <c r="CPK421" s="544"/>
      <c r="CPL421" s="544"/>
      <c r="CPM421" s="544"/>
      <c r="CPN421" s="544"/>
      <c r="CPO421" s="544"/>
      <c r="CPP421" s="544"/>
      <c r="CPQ421" s="544"/>
      <c r="CPR421" s="544"/>
      <c r="CPS421" s="544"/>
      <c r="CPT421" s="544"/>
      <c r="CPU421" s="544"/>
      <c r="CPV421" s="544"/>
      <c r="CPW421" s="544"/>
      <c r="CPX421" s="544"/>
      <c r="CPY421" s="544"/>
      <c r="CPZ421" s="544"/>
      <c r="CQA421" s="544"/>
      <c r="CQB421" s="544"/>
      <c r="CQC421" s="544"/>
      <c r="CQD421" s="544"/>
      <c r="CQE421" s="544"/>
      <c r="CQF421" s="544"/>
      <c r="CQG421" s="544"/>
      <c r="CQH421" s="544"/>
      <c r="CQI421" s="544"/>
      <c r="CQJ421" s="544"/>
      <c r="CQK421" s="544"/>
      <c r="CQL421" s="544"/>
      <c r="CQM421" s="544"/>
      <c r="CQN421" s="544"/>
      <c r="CQO421" s="544"/>
      <c r="CQP421" s="544"/>
      <c r="CQQ421" s="544"/>
      <c r="CQR421" s="544"/>
      <c r="CQS421" s="544"/>
      <c r="CQT421" s="544"/>
      <c r="CQU421" s="544"/>
      <c r="CQV421" s="544"/>
      <c r="CQW421" s="544"/>
      <c r="CQX421" s="544"/>
      <c r="CQY421" s="544"/>
      <c r="CQZ421" s="544"/>
      <c r="CRA421" s="544"/>
      <c r="CRB421" s="544"/>
      <c r="CRC421" s="544"/>
      <c r="CRD421" s="544"/>
      <c r="CRE421" s="544"/>
      <c r="CRF421" s="544"/>
      <c r="CRG421" s="544"/>
      <c r="CRH421" s="544"/>
      <c r="CRI421" s="544"/>
      <c r="CRJ421" s="544"/>
      <c r="CRK421" s="544"/>
      <c r="CRL421" s="544"/>
      <c r="CRM421" s="544"/>
      <c r="CRN421" s="544"/>
      <c r="CRO421" s="544"/>
      <c r="CRP421" s="544"/>
      <c r="CRQ421" s="544"/>
      <c r="CRR421" s="544"/>
      <c r="CRS421" s="544"/>
      <c r="CRT421" s="544"/>
      <c r="CRU421" s="544"/>
      <c r="CRV421" s="544"/>
      <c r="CRW421" s="544"/>
      <c r="CRX421" s="544"/>
      <c r="CRY421" s="544"/>
      <c r="CRZ421" s="544"/>
      <c r="CSA421" s="544"/>
      <c r="CSB421" s="544"/>
      <c r="CSC421" s="544"/>
      <c r="CSD421" s="544"/>
      <c r="CSE421" s="544"/>
      <c r="CSF421" s="544"/>
      <c r="CSG421" s="544"/>
      <c r="CSH421" s="544"/>
      <c r="CSI421" s="544"/>
      <c r="CSJ421" s="544"/>
      <c r="CSK421" s="544"/>
      <c r="CSL421" s="544"/>
      <c r="CSM421" s="544"/>
      <c r="CSN421" s="544"/>
      <c r="CSO421" s="544"/>
      <c r="CSP421" s="544"/>
      <c r="CSQ421" s="544"/>
      <c r="CSR421" s="544"/>
      <c r="CSS421" s="544"/>
      <c r="CST421" s="544"/>
      <c r="CSU421" s="544"/>
      <c r="CSV421" s="544"/>
      <c r="CSW421" s="544"/>
      <c r="CSX421" s="544"/>
      <c r="CSY421" s="544"/>
      <c r="CSZ421" s="544"/>
      <c r="CTA421" s="544"/>
      <c r="CTB421" s="544"/>
      <c r="CTC421" s="544"/>
      <c r="CTD421" s="544"/>
      <c r="CTE421" s="544"/>
      <c r="CTF421" s="544"/>
      <c r="CTG421" s="544"/>
      <c r="CTH421" s="544"/>
      <c r="CTI421" s="544"/>
      <c r="CTJ421" s="544"/>
      <c r="CTK421" s="544"/>
      <c r="CTL421" s="544"/>
      <c r="CTM421" s="544"/>
      <c r="CTN421" s="544"/>
      <c r="CTO421" s="544"/>
      <c r="CTP421" s="544"/>
      <c r="CTQ421" s="544"/>
      <c r="CTR421" s="544"/>
      <c r="CTS421" s="544"/>
      <c r="CTT421" s="544"/>
      <c r="CTU421" s="544"/>
      <c r="CTV421" s="544"/>
      <c r="CTW421" s="544"/>
      <c r="CTX421" s="544"/>
      <c r="CTY421" s="544"/>
      <c r="CTZ421" s="544"/>
      <c r="CUA421" s="544"/>
      <c r="CUB421" s="544"/>
      <c r="CUC421" s="544"/>
      <c r="CUD421" s="544"/>
      <c r="CUE421" s="544"/>
      <c r="CUF421" s="544"/>
      <c r="CUG421" s="544"/>
      <c r="CUH421" s="544"/>
      <c r="CUI421" s="544"/>
      <c r="CUJ421" s="544"/>
      <c r="CUK421" s="544"/>
      <c r="CUL421" s="544"/>
      <c r="CUM421" s="544"/>
      <c r="CUN421" s="544"/>
      <c r="CUO421" s="544"/>
      <c r="CUP421" s="544"/>
      <c r="CUQ421" s="544"/>
      <c r="CUR421" s="544"/>
      <c r="CUS421" s="544"/>
      <c r="CUT421" s="544"/>
      <c r="CUU421" s="544"/>
      <c r="CUV421" s="544"/>
      <c r="CUW421" s="544"/>
      <c r="CUX421" s="544"/>
      <c r="CUY421" s="544"/>
      <c r="CUZ421" s="544"/>
      <c r="CVA421" s="544"/>
      <c r="CVB421" s="544"/>
      <c r="CVC421" s="544"/>
      <c r="CVD421" s="544"/>
      <c r="CVE421" s="544"/>
      <c r="CVF421" s="544"/>
      <c r="CVG421" s="544"/>
      <c r="CVH421" s="544"/>
      <c r="CVI421" s="544"/>
      <c r="CVJ421" s="544"/>
      <c r="CVK421" s="544"/>
      <c r="CVL421" s="544"/>
      <c r="CVM421" s="544"/>
      <c r="CVN421" s="544"/>
      <c r="CVO421" s="544"/>
      <c r="CVP421" s="544"/>
      <c r="CVQ421" s="544"/>
      <c r="CVR421" s="544"/>
      <c r="CVS421" s="544"/>
      <c r="CVT421" s="544"/>
      <c r="CVU421" s="544"/>
      <c r="CVV421" s="544"/>
      <c r="CVW421" s="544"/>
      <c r="CVX421" s="544"/>
      <c r="CVY421" s="544"/>
      <c r="CVZ421" s="544"/>
      <c r="CWA421" s="544"/>
      <c r="CWB421" s="544"/>
      <c r="CWC421" s="544"/>
      <c r="CWD421" s="544"/>
      <c r="CWE421" s="544"/>
      <c r="CWF421" s="544"/>
      <c r="CWG421" s="544"/>
      <c r="CWH421" s="544"/>
      <c r="CWI421" s="544"/>
      <c r="CWJ421" s="544"/>
      <c r="CWK421" s="544"/>
      <c r="CWL421" s="544"/>
      <c r="CWM421" s="544"/>
      <c r="CWN421" s="544"/>
      <c r="CWO421" s="544"/>
      <c r="CWP421" s="544"/>
      <c r="CWQ421" s="544"/>
      <c r="CWR421" s="544"/>
      <c r="CWS421" s="544"/>
      <c r="CWT421" s="544"/>
      <c r="CWU421" s="544"/>
      <c r="CWV421" s="544"/>
      <c r="CWW421" s="544"/>
      <c r="CWX421" s="544"/>
      <c r="CWY421" s="544"/>
      <c r="CWZ421" s="544"/>
      <c r="CXA421" s="544"/>
      <c r="CXB421" s="544"/>
      <c r="CXC421" s="544"/>
      <c r="CXD421" s="544"/>
      <c r="CXE421" s="544"/>
      <c r="CXF421" s="544"/>
      <c r="CXG421" s="544"/>
      <c r="CXH421" s="544"/>
      <c r="CXI421" s="544"/>
      <c r="CXJ421" s="544"/>
      <c r="CXK421" s="544"/>
      <c r="CXL421" s="544"/>
      <c r="CXM421" s="544"/>
      <c r="CXN421" s="544"/>
      <c r="CXO421" s="544"/>
      <c r="CXP421" s="544"/>
      <c r="CXQ421" s="544"/>
      <c r="CXR421" s="544"/>
      <c r="CXS421" s="544"/>
      <c r="CXT421" s="544"/>
      <c r="CXU421" s="544"/>
      <c r="CXV421" s="544"/>
      <c r="CXW421" s="544"/>
      <c r="CXX421" s="544"/>
      <c r="CXY421" s="544"/>
      <c r="CXZ421" s="544"/>
      <c r="CYA421" s="544"/>
      <c r="CYB421" s="544"/>
      <c r="CYC421" s="544"/>
      <c r="CYD421" s="544"/>
      <c r="CYE421" s="544"/>
      <c r="CYF421" s="544"/>
      <c r="CYG421" s="544"/>
      <c r="CYH421" s="544"/>
      <c r="CYI421" s="544"/>
      <c r="CYJ421" s="544"/>
      <c r="CYK421" s="544"/>
      <c r="CYL421" s="544"/>
      <c r="CYM421" s="544"/>
      <c r="CYN421" s="544"/>
      <c r="CYO421" s="544"/>
      <c r="CYP421" s="544"/>
      <c r="CYQ421" s="544"/>
      <c r="CYR421" s="544"/>
      <c r="CYS421" s="544"/>
      <c r="CYT421" s="544"/>
      <c r="CYU421" s="544"/>
      <c r="CYV421" s="544"/>
      <c r="CYW421" s="544"/>
      <c r="CYX421" s="544"/>
      <c r="CYY421" s="544"/>
      <c r="CYZ421" s="544"/>
      <c r="CZA421" s="544"/>
      <c r="CZB421" s="544"/>
      <c r="CZC421" s="544"/>
      <c r="CZD421" s="544"/>
      <c r="CZE421" s="544"/>
      <c r="CZF421" s="544"/>
      <c r="CZG421" s="544"/>
      <c r="CZH421" s="544"/>
      <c r="CZI421" s="544"/>
      <c r="CZJ421" s="544"/>
      <c r="CZK421" s="544"/>
      <c r="CZL421" s="544"/>
      <c r="CZM421" s="544"/>
      <c r="CZN421" s="544"/>
      <c r="CZO421" s="544"/>
      <c r="CZP421" s="544"/>
      <c r="CZQ421" s="544"/>
      <c r="CZR421" s="544"/>
      <c r="CZS421" s="544"/>
      <c r="CZT421" s="544"/>
      <c r="CZU421" s="544"/>
      <c r="CZV421" s="544"/>
      <c r="CZW421" s="544"/>
      <c r="CZX421" s="544"/>
      <c r="CZY421" s="544"/>
      <c r="CZZ421" s="544"/>
      <c r="DAA421" s="544"/>
      <c r="DAB421" s="544"/>
      <c r="DAC421" s="544"/>
      <c r="DAD421" s="544"/>
      <c r="DAE421" s="544"/>
      <c r="DAF421" s="544"/>
      <c r="DAG421" s="544"/>
      <c r="DAH421" s="544"/>
      <c r="DAI421" s="544"/>
      <c r="DAJ421" s="544"/>
      <c r="DAK421" s="544"/>
      <c r="DAL421" s="544"/>
      <c r="DAM421" s="544"/>
      <c r="DAN421" s="544"/>
      <c r="DAO421" s="544"/>
      <c r="DAP421" s="544"/>
      <c r="DAQ421" s="544"/>
      <c r="DAR421" s="544"/>
      <c r="DAS421" s="544"/>
      <c r="DAT421" s="544"/>
      <c r="DAU421" s="544"/>
      <c r="DAV421" s="544"/>
      <c r="DAW421" s="544"/>
      <c r="DAX421" s="544"/>
      <c r="DAY421" s="544"/>
      <c r="DAZ421" s="544"/>
      <c r="DBA421" s="544"/>
      <c r="DBB421" s="544"/>
      <c r="DBC421" s="544"/>
      <c r="DBD421" s="544"/>
      <c r="DBE421" s="544"/>
      <c r="DBF421" s="544"/>
      <c r="DBG421" s="544"/>
      <c r="DBH421" s="544"/>
      <c r="DBI421" s="544"/>
      <c r="DBJ421" s="544"/>
      <c r="DBK421" s="544"/>
      <c r="DBL421" s="544"/>
      <c r="DBM421" s="544"/>
      <c r="DBN421" s="544"/>
      <c r="DBO421" s="544"/>
      <c r="DBP421" s="544"/>
      <c r="DBQ421" s="544"/>
      <c r="DBR421" s="544"/>
      <c r="DBS421" s="544"/>
      <c r="DBT421" s="544"/>
      <c r="DBU421" s="544"/>
      <c r="DBV421" s="544"/>
      <c r="DBW421" s="544"/>
      <c r="DBX421" s="544"/>
      <c r="DBY421" s="544"/>
      <c r="DBZ421" s="544"/>
      <c r="DCA421" s="544"/>
      <c r="DCB421" s="544"/>
      <c r="DCC421" s="544"/>
      <c r="DCD421" s="544"/>
      <c r="DCE421" s="544"/>
      <c r="DCF421" s="544"/>
      <c r="DCG421" s="544"/>
      <c r="DCH421" s="544"/>
      <c r="DCI421" s="544"/>
      <c r="DCJ421" s="544"/>
      <c r="DCK421" s="544"/>
      <c r="DCL421" s="544"/>
      <c r="DCM421" s="544"/>
      <c r="DCN421" s="544"/>
      <c r="DCO421" s="544"/>
      <c r="DCP421" s="544"/>
      <c r="DCQ421" s="544"/>
      <c r="DCR421" s="544"/>
      <c r="DCS421" s="544"/>
      <c r="DCT421" s="544"/>
      <c r="DCU421" s="544"/>
      <c r="DCV421" s="544"/>
      <c r="DCW421" s="544"/>
      <c r="DCX421" s="544"/>
      <c r="DCY421" s="544"/>
      <c r="DCZ421" s="544"/>
      <c r="DDA421" s="544"/>
      <c r="DDB421" s="544"/>
      <c r="DDC421" s="544"/>
      <c r="DDD421" s="544"/>
      <c r="DDE421" s="544"/>
      <c r="DDF421" s="544"/>
      <c r="DDG421" s="544"/>
      <c r="DDH421" s="544"/>
      <c r="DDI421" s="544"/>
      <c r="DDJ421" s="544"/>
      <c r="DDK421" s="544"/>
      <c r="DDL421" s="544"/>
      <c r="DDM421" s="544"/>
      <c r="DDN421" s="544"/>
      <c r="DDO421" s="544"/>
      <c r="DDP421" s="544"/>
      <c r="DDQ421" s="544"/>
      <c r="DDR421" s="544"/>
      <c r="DDS421" s="544"/>
      <c r="DDT421" s="544"/>
      <c r="DDU421" s="544"/>
      <c r="DDV421" s="544"/>
      <c r="DDW421" s="544"/>
      <c r="DDX421" s="544"/>
      <c r="DDY421" s="544"/>
      <c r="DDZ421" s="544"/>
      <c r="DEA421" s="544"/>
      <c r="DEB421" s="544"/>
      <c r="DEC421" s="544"/>
      <c r="DED421" s="544"/>
      <c r="DEE421" s="544"/>
      <c r="DEF421" s="544"/>
      <c r="DEG421" s="544"/>
      <c r="DEH421" s="544"/>
      <c r="DEI421" s="544"/>
      <c r="DEJ421" s="544"/>
      <c r="DEK421" s="544"/>
      <c r="DEL421" s="544"/>
      <c r="DEM421" s="544"/>
      <c r="DEN421" s="544"/>
      <c r="DEO421" s="544"/>
      <c r="DEP421" s="544"/>
      <c r="DEQ421" s="544"/>
      <c r="DER421" s="544"/>
      <c r="DES421" s="544"/>
      <c r="DET421" s="544"/>
      <c r="DEU421" s="544"/>
      <c r="DEV421" s="544"/>
      <c r="DEW421" s="544"/>
      <c r="DEX421" s="544"/>
      <c r="DEY421" s="544"/>
      <c r="DEZ421" s="544"/>
      <c r="DFA421" s="544"/>
      <c r="DFB421" s="544"/>
      <c r="DFC421" s="544"/>
      <c r="DFD421" s="544"/>
      <c r="DFE421" s="544"/>
      <c r="DFF421" s="544"/>
      <c r="DFG421" s="544"/>
      <c r="DFH421" s="544"/>
      <c r="DFI421" s="544"/>
      <c r="DFJ421" s="544"/>
      <c r="DFK421" s="544"/>
      <c r="DFL421" s="544"/>
      <c r="DFM421" s="544"/>
      <c r="DFN421" s="544"/>
      <c r="DFO421" s="544"/>
      <c r="DFP421" s="544"/>
      <c r="DFQ421" s="544"/>
      <c r="DFR421" s="544"/>
      <c r="DFS421" s="544"/>
      <c r="DFT421" s="544"/>
      <c r="DFU421" s="544"/>
      <c r="DFV421" s="544"/>
      <c r="DFW421" s="544"/>
      <c r="DFX421" s="544"/>
      <c r="DFY421" s="544"/>
      <c r="DFZ421" s="544"/>
      <c r="DGA421" s="544"/>
      <c r="DGB421" s="544"/>
      <c r="DGC421" s="544"/>
      <c r="DGD421" s="544"/>
      <c r="DGE421" s="544"/>
      <c r="DGF421" s="544"/>
      <c r="DGG421" s="544"/>
      <c r="DGH421" s="544"/>
      <c r="DGI421" s="544"/>
      <c r="DGJ421" s="544"/>
      <c r="DGK421" s="544"/>
      <c r="DGL421" s="544"/>
      <c r="DGM421" s="544"/>
      <c r="DGN421" s="544"/>
      <c r="DGO421" s="544"/>
      <c r="DGP421" s="544"/>
      <c r="DGQ421" s="544"/>
      <c r="DGR421" s="544"/>
      <c r="DGS421" s="544"/>
      <c r="DGT421" s="544"/>
      <c r="DGU421" s="544"/>
      <c r="DGV421" s="544"/>
      <c r="DGW421" s="544"/>
      <c r="DGX421" s="544"/>
      <c r="DGY421" s="544"/>
      <c r="DGZ421" s="544"/>
      <c r="DHA421" s="544"/>
      <c r="DHB421" s="544"/>
      <c r="DHC421" s="544"/>
      <c r="DHD421" s="544"/>
      <c r="DHE421" s="544"/>
      <c r="DHF421" s="544"/>
      <c r="DHG421" s="544"/>
      <c r="DHH421" s="544"/>
      <c r="DHI421" s="544"/>
      <c r="DHJ421" s="544"/>
      <c r="DHK421" s="544"/>
      <c r="DHL421" s="544"/>
      <c r="DHM421" s="544"/>
      <c r="DHN421" s="544"/>
      <c r="DHO421" s="544"/>
      <c r="DHP421" s="544"/>
      <c r="DHQ421" s="544"/>
      <c r="DHR421" s="544"/>
      <c r="DHS421" s="544"/>
      <c r="DHT421" s="544"/>
      <c r="DHU421" s="544"/>
      <c r="DHV421" s="544"/>
      <c r="DHW421" s="544"/>
      <c r="DHX421" s="544"/>
      <c r="DHY421" s="544"/>
      <c r="DHZ421" s="544"/>
      <c r="DIA421" s="544"/>
      <c r="DIB421" s="544"/>
      <c r="DIC421" s="544"/>
      <c r="DID421" s="544"/>
      <c r="DIE421" s="544"/>
      <c r="DIF421" s="544"/>
      <c r="DIG421" s="544"/>
      <c r="DIH421" s="544"/>
      <c r="DII421" s="544"/>
      <c r="DIJ421" s="544"/>
      <c r="DIK421" s="544"/>
      <c r="DIL421" s="544"/>
      <c r="DIM421" s="544"/>
      <c r="DIN421" s="544"/>
      <c r="DIO421" s="544"/>
      <c r="DIP421" s="544"/>
      <c r="DIQ421" s="544"/>
      <c r="DIR421" s="544"/>
      <c r="DIS421" s="544"/>
      <c r="DIT421" s="544"/>
      <c r="DIU421" s="544"/>
      <c r="DIV421" s="544"/>
      <c r="DIW421" s="544"/>
      <c r="DIX421" s="544"/>
      <c r="DIY421" s="544"/>
      <c r="DIZ421" s="544"/>
      <c r="DJA421" s="544"/>
      <c r="DJB421" s="544"/>
      <c r="DJC421" s="544"/>
      <c r="DJD421" s="544"/>
      <c r="DJE421" s="544"/>
      <c r="DJF421" s="544"/>
      <c r="DJG421" s="544"/>
      <c r="DJH421" s="544"/>
      <c r="DJI421" s="544"/>
      <c r="DJJ421" s="544"/>
      <c r="DJK421" s="544"/>
      <c r="DJL421" s="544"/>
      <c r="DJM421" s="544"/>
      <c r="DJN421" s="544"/>
      <c r="DJO421" s="544"/>
      <c r="DJP421" s="544"/>
      <c r="DJQ421" s="544"/>
      <c r="DJR421" s="544"/>
      <c r="DJS421" s="544"/>
      <c r="DJT421" s="544"/>
      <c r="DJU421" s="544"/>
      <c r="DJV421" s="544"/>
      <c r="DJW421" s="544"/>
      <c r="DJX421" s="544"/>
      <c r="DJY421" s="544"/>
      <c r="DJZ421" s="544"/>
      <c r="DKA421" s="544"/>
      <c r="DKB421" s="544"/>
      <c r="DKC421" s="544"/>
      <c r="DKD421" s="544"/>
      <c r="DKE421" s="544"/>
      <c r="DKF421" s="544"/>
      <c r="DKG421" s="544"/>
      <c r="DKH421" s="544"/>
      <c r="DKI421" s="544"/>
      <c r="DKJ421" s="544"/>
      <c r="DKK421" s="544"/>
      <c r="DKL421" s="544"/>
      <c r="DKM421" s="544"/>
      <c r="DKN421" s="544"/>
      <c r="DKO421" s="544"/>
      <c r="DKP421" s="544"/>
      <c r="DKQ421" s="544"/>
      <c r="DKR421" s="544"/>
      <c r="DKS421" s="544"/>
      <c r="DKT421" s="544"/>
      <c r="DKU421" s="544"/>
      <c r="DKV421" s="544"/>
      <c r="DKW421" s="544"/>
      <c r="DKX421" s="544"/>
      <c r="DKY421" s="544"/>
      <c r="DKZ421" s="544"/>
      <c r="DLA421" s="544"/>
      <c r="DLB421" s="544"/>
      <c r="DLC421" s="544"/>
      <c r="DLD421" s="544"/>
      <c r="DLE421" s="544"/>
      <c r="DLF421" s="544"/>
      <c r="DLG421" s="544"/>
      <c r="DLH421" s="544"/>
      <c r="DLI421" s="544"/>
      <c r="DLJ421" s="544"/>
      <c r="DLK421" s="544"/>
      <c r="DLL421" s="544"/>
      <c r="DLM421" s="544"/>
      <c r="DLN421" s="544"/>
      <c r="DLO421" s="544"/>
      <c r="DLP421" s="544"/>
      <c r="DLQ421" s="544"/>
      <c r="DLR421" s="544"/>
      <c r="DLS421" s="544"/>
      <c r="DLT421" s="544"/>
      <c r="DLU421" s="544"/>
      <c r="DLV421" s="544"/>
      <c r="DLW421" s="544"/>
      <c r="DLX421" s="544"/>
      <c r="DLY421" s="544"/>
      <c r="DLZ421" s="544"/>
      <c r="DMA421" s="544"/>
      <c r="DMB421" s="544"/>
      <c r="DMC421" s="544"/>
      <c r="DMD421" s="544"/>
      <c r="DME421" s="544"/>
      <c r="DMF421" s="544"/>
      <c r="DMG421" s="544"/>
      <c r="DMH421" s="544"/>
      <c r="DMI421" s="544"/>
      <c r="DMJ421" s="544"/>
      <c r="DMK421" s="544"/>
      <c r="DML421" s="544"/>
      <c r="DMM421" s="544"/>
      <c r="DMN421" s="544"/>
      <c r="DMO421" s="544"/>
      <c r="DMP421" s="544"/>
      <c r="DMQ421" s="544"/>
      <c r="DMR421" s="544"/>
      <c r="DMS421" s="544"/>
      <c r="DMT421" s="544"/>
      <c r="DMU421" s="544"/>
      <c r="DMV421" s="544"/>
      <c r="DMW421" s="544"/>
      <c r="DMX421" s="544"/>
      <c r="DMY421" s="544"/>
      <c r="DMZ421" s="544"/>
      <c r="DNA421" s="544"/>
      <c r="DNB421" s="544"/>
      <c r="DNC421" s="544"/>
      <c r="DND421" s="544"/>
      <c r="DNE421" s="544"/>
      <c r="DNF421" s="544"/>
      <c r="DNG421" s="544"/>
      <c r="DNH421" s="544"/>
      <c r="DNI421" s="544"/>
      <c r="DNJ421" s="544"/>
      <c r="DNK421" s="544"/>
      <c r="DNL421" s="544"/>
      <c r="DNM421" s="544"/>
      <c r="DNN421" s="544"/>
      <c r="DNO421" s="544"/>
      <c r="DNP421" s="544"/>
      <c r="DNQ421" s="544"/>
      <c r="DNR421" s="544"/>
      <c r="DNS421" s="544"/>
      <c r="DNT421" s="544"/>
      <c r="DNU421" s="544"/>
      <c r="DNV421" s="544"/>
      <c r="DNW421" s="544"/>
      <c r="DNX421" s="544"/>
      <c r="DNY421" s="544"/>
      <c r="DNZ421" s="544"/>
      <c r="DOA421" s="544"/>
      <c r="DOB421" s="544"/>
      <c r="DOC421" s="544"/>
      <c r="DOD421" s="544"/>
      <c r="DOE421" s="544"/>
      <c r="DOF421" s="544"/>
      <c r="DOG421" s="544"/>
      <c r="DOH421" s="544"/>
      <c r="DOI421" s="544"/>
      <c r="DOJ421" s="544"/>
      <c r="DOK421" s="544"/>
      <c r="DOL421" s="544"/>
      <c r="DOM421" s="544"/>
      <c r="DON421" s="544"/>
      <c r="DOO421" s="544"/>
      <c r="DOP421" s="544"/>
      <c r="DOQ421" s="544"/>
      <c r="DOR421" s="544"/>
      <c r="DOS421" s="544"/>
      <c r="DOT421" s="544"/>
      <c r="DOU421" s="544"/>
      <c r="DOV421" s="544"/>
      <c r="DOW421" s="544"/>
      <c r="DOX421" s="544"/>
      <c r="DOY421" s="544"/>
      <c r="DOZ421" s="544"/>
      <c r="DPA421" s="544"/>
      <c r="DPB421" s="544"/>
      <c r="DPC421" s="544"/>
      <c r="DPD421" s="544"/>
      <c r="DPE421" s="544"/>
      <c r="DPF421" s="544"/>
      <c r="DPG421" s="544"/>
      <c r="DPH421" s="544"/>
      <c r="DPI421" s="544"/>
      <c r="DPJ421" s="544"/>
      <c r="DPK421" s="544"/>
      <c r="DPL421" s="544"/>
      <c r="DPM421" s="544"/>
      <c r="DPN421" s="544"/>
      <c r="DPO421" s="544"/>
      <c r="DPP421" s="544"/>
      <c r="DPQ421" s="544"/>
      <c r="DPR421" s="544"/>
      <c r="DPS421" s="544"/>
      <c r="DPT421" s="544"/>
      <c r="DPU421" s="544"/>
      <c r="DPV421" s="544"/>
      <c r="DPW421" s="544"/>
      <c r="DPX421" s="544"/>
      <c r="DPY421" s="544"/>
      <c r="DPZ421" s="544"/>
      <c r="DQA421" s="544"/>
      <c r="DQB421" s="544"/>
      <c r="DQC421" s="544"/>
      <c r="DQD421" s="544"/>
      <c r="DQE421" s="544"/>
      <c r="DQF421" s="544"/>
      <c r="DQG421" s="544"/>
      <c r="DQH421" s="544"/>
      <c r="DQI421" s="544"/>
      <c r="DQJ421" s="544"/>
      <c r="DQK421" s="544"/>
      <c r="DQL421" s="544"/>
      <c r="DQM421" s="544"/>
      <c r="DQN421" s="544"/>
      <c r="DQO421" s="544"/>
      <c r="DQP421" s="544"/>
      <c r="DQQ421" s="544"/>
      <c r="DQR421" s="544"/>
      <c r="DQS421" s="544"/>
      <c r="DQT421" s="544"/>
      <c r="DQU421" s="544"/>
      <c r="DQV421" s="544"/>
      <c r="DQW421" s="544"/>
      <c r="DQX421" s="544"/>
      <c r="DQY421" s="544"/>
      <c r="DQZ421" s="544"/>
      <c r="DRA421" s="544"/>
      <c r="DRB421" s="544"/>
      <c r="DRC421" s="544"/>
      <c r="DRD421" s="544"/>
      <c r="DRE421" s="544"/>
      <c r="DRF421" s="544"/>
      <c r="DRG421" s="544"/>
      <c r="DRH421" s="544"/>
      <c r="DRI421" s="544"/>
      <c r="DRJ421" s="544"/>
      <c r="DRK421" s="544"/>
      <c r="DRL421" s="544"/>
      <c r="DRM421" s="544"/>
      <c r="DRN421" s="544"/>
      <c r="DRO421" s="544"/>
      <c r="DRP421" s="544"/>
      <c r="DRQ421" s="544"/>
      <c r="DRR421" s="544"/>
      <c r="DRS421" s="544"/>
      <c r="DRT421" s="544"/>
      <c r="DRU421" s="544"/>
      <c r="DRV421" s="544"/>
      <c r="DRW421" s="544"/>
      <c r="DRX421" s="544"/>
      <c r="DRY421" s="544"/>
      <c r="DRZ421" s="544"/>
      <c r="DSA421" s="544"/>
      <c r="DSB421" s="544"/>
      <c r="DSC421" s="544"/>
      <c r="DSD421" s="544"/>
      <c r="DSE421" s="544"/>
      <c r="DSF421" s="544"/>
      <c r="DSG421" s="544"/>
      <c r="DSH421" s="544"/>
      <c r="DSI421" s="544"/>
      <c r="DSJ421" s="544"/>
      <c r="DSK421" s="544"/>
      <c r="DSL421" s="544"/>
      <c r="DSM421" s="544"/>
      <c r="DSN421" s="544"/>
      <c r="DSO421" s="544"/>
      <c r="DSP421" s="544"/>
      <c r="DSQ421" s="544"/>
      <c r="DSR421" s="544"/>
      <c r="DSS421" s="544"/>
      <c r="DST421" s="544"/>
      <c r="DSU421" s="544"/>
      <c r="DSV421" s="544"/>
      <c r="DSW421" s="544"/>
      <c r="DSX421" s="544"/>
      <c r="DSY421" s="544"/>
      <c r="DSZ421" s="544"/>
      <c r="DTA421" s="544"/>
      <c r="DTB421" s="544"/>
      <c r="DTC421" s="544"/>
      <c r="DTD421" s="544"/>
      <c r="DTE421" s="544"/>
      <c r="DTF421" s="544"/>
      <c r="DTG421" s="544"/>
      <c r="DTH421" s="544"/>
      <c r="DTI421" s="544"/>
      <c r="DTJ421" s="544"/>
      <c r="DTK421" s="544"/>
      <c r="DTL421" s="544"/>
      <c r="DTM421" s="544"/>
      <c r="DTN421" s="544"/>
      <c r="DTO421" s="544"/>
      <c r="DTP421" s="544"/>
      <c r="DTQ421" s="544"/>
      <c r="DTR421" s="544"/>
      <c r="DTS421" s="544"/>
      <c r="DTT421" s="544"/>
      <c r="DTU421" s="544"/>
      <c r="DTV421" s="544"/>
      <c r="DTW421" s="544"/>
      <c r="DTX421" s="544"/>
      <c r="DTY421" s="544"/>
      <c r="DTZ421" s="544"/>
      <c r="DUA421" s="544"/>
      <c r="DUB421" s="544"/>
      <c r="DUC421" s="544"/>
      <c r="DUD421" s="544"/>
      <c r="DUE421" s="544"/>
      <c r="DUF421" s="544"/>
      <c r="DUG421" s="544"/>
      <c r="DUH421" s="544"/>
      <c r="DUI421" s="544"/>
      <c r="DUJ421" s="544"/>
      <c r="DUK421" s="544"/>
      <c r="DUL421" s="544"/>
      <c r="DUM421" s="544"/>
      <c r="DUN421" s="544"/>
      <c r="DUO421" s="544"/>
      <c r="DUP421" s="544"/>
      <c r="DUQ421" s="544"/>
      <c r="DUR421" s="544"/>
      <c r="DUS421" s="544"/>
      <c r="DUT421" s="544"/>
      <c r="DUU421" s="544"/>
      <c r="DUV421" s="544"/>
      <c r="DUW421" s="544"/>
      <c r="DUX421" s="544"/>
      <c r="DUY421" s="544"/>
      <c r="DUZ421" s="544"/>
      <c r="DVA421" s="544"/>
      <c r="DVB421" s="544"/>
      <c r="DVC421" s="544"/>
      <c r="DVD421" s="544"/>
      <c r="DVE421" s="544"/>
      <c r="DVF421" s="544"/>
      <c r="DVG421" s="544"/>
      <c r="DVH421" s="544"/>
      <c r="DVI421" s="544"/>
      <c r="DVJ421" s="544"/>
      <c r="DVK421" s="544"/>
      <c r="DVL421" s="544"/>
      <c r="DVM421" s="544"/>
      <c r="DVN421" s="544"/>
      <c r="DVO421" s="544"/>
      <c r="DVP421" s="544"/>
      <c r="DVQ421" s="544"/>
      <c r="DVR421" s="544"/>
      <c r="DVS421" s="544"/>
      <c r="DVT421" s="544"/>
      <c r="DVU421" s="544"/>
      <c r="DVV421" s="544"/>
      <c r="DVW421" s="544"/>
      <c r="DVX421" s="544"/>
      <c r="DVY421" s="544"/>
      <c r="DVZ421" s="544"/>
      <c r="DWA421" s="544"/>
      <c r="DWB421" s="544"/>
      <c r="DWC421" s="544"/>
      <c r="DWD421" s="544"/>
      <c r="DWE421" s="544"/>
      <c r="DWF421" s="544"/>
      <c r="DWG421" s="544"/>
      <c r="DWH421" s="544"/>
      <c r="DWI421" s="544"/>
      <c r="DWJ421" s="544"/>
      <c r="DWK421" s="544"/>
      <c r="DWL421" s="544"/>
      <c r="DWM421" s="544"/>
      <c r="DWN421" s="544"/>
      <c r="DWO421" s="544"/>
      <c r="DWP421" s="544"/>
      <c r="DWQ421" s="544"/>
      <c r="DWR421" s="544"/>
      <c r="DWS421" s="544"/>
      <c r="DWT421" s="544"/>
      <c r="DWU421" s="544"/>
      <c r="DWV421" s="544"/>
      <c r="DWW421" s="544"/>
      <c r="DWX421" s="544"/>
      <c r="DWY421" s="544"/>
      <c r="DWZ421" s="544"/>
      <c r="DXA421" s="544"/>
      <c r="DXB421" s="544"/>
      <c r="DXC421" s="544"/>
      <c r="DXD421" s="544"/>
      <c r="DXE421" s="544"/>
      <c r="DXF421" s="544"/>
      <c r="DXG421" s="544"/>
      <c r="DXH421" s="544"/>
      <c r="DXI421" s="544"/>
      <c r="DXJ421" s="544"/>
      <c r="DXK421" s="544"/>
      <c r="DXL421" s="544"/>
      <c r="DXM421" s="544"/>
      <c r="DXN421" s="544"/>
      <c r="DXO421" s="544"/>
      <c r="DXP421" s="544"/>
      <c r="DXQ421" s="544"/>
      <c r="DXR421" s="544"/>
      <c r="DXS421" s="544"/>
      <c r="DXT421" s="544"/>
      <c r="DXU421" s="544"/>
      <c r="DXV421" s="544"/>
      <c r="DXW421" s="544"/>
      <c r="DXX421" s="544"/>
      <c r="DXY421" s="544"/>
      <c r="DXZ421" s="544"/>
      <c r="DYA421" s="544"/>
      <c r="DYB421" s="544"/>
      <c r="DYC421" s="544"/>
      <c r="DYD421" s="544"/>
      <c r="DYE421" s="544"/>
      <c r="DYF421" s="544"/>
      <c r="DYG421" s="544"/>
      <c r="DYH421" s="544"/>
      <c r="DYI421" s="544"/>
      <c r="DYJ421" s="544"/>
      <c r="DYK421" s="544"/>
      <c r="DYL421" s="544"/>
      <c r="DYM421" s="544"/>
      <c r="DYN421" s="544"/>
      <c r="DYO421" s="544"/>
      <c r="DYP421" s="544"/>
      <c r="DYQ421" s="544"/>
      <c r="DYR421" s="544"/>
      <c r="DYS421" s="544"/>
      <c r="DYT421" s="544"/>
      <c r="DYU421" s="544"/>
      <c r="DYV421" s="544"/>
      <c r="DYW421" s="544"/>
      <c r="DYX421" s="544"/>
      <c r="DYY421" s="544"/>
      <c r="DYZ421" s="544"/>
      <c r="DZA421" s="544"/>
      <c r="DZB421" s="544"/>
      <c r="DZC421" s="544"/>
      <c r="DZD421" s="544"/>
      <c r="DZE421" s="544"/>
      <c r="DZF421" s="544"/>
      <c r="DZG421" s="544"/>
      <c r="DZH421" s="544"/>
      <c r="DZI421" s="544"/>
      <c r="DZJ421" s="544"/>
      <c r="DZK421" s="544"/>
      <c r="DZL421" s="544"/>
      <c r="DZM421" s="544"/>
      <c r="DZN421" s="544"/>
      <c r="DZO421" s="544"/>
      <c r="DZP421" s="544"/>
      <c r="DZQ421" s="544"/>
      <c r="DZR421" s="544"/>
      <c r="DZS421" s="544"/>
      <c r="DZT421" s="544"/>
      <c r="DZU421" s="544"/>
      <c r="DZV421" s="544"/>
      <c r="DZW421" s="544"/>
      <c r="DZX421" s="544"/>
      <c r="DZY421" s="544"/>
      <c r="DZZ421" s="544"/>
      <c r="EAA421" s="544"/>
      <c r="EAB421" s="544"/>
      <c r="EAC421" s="544"/>
      <c r="EAD421" s="544"/>
      <c r="EAE421" s="544"/>
      <c r="EAF421" s="544"/>
      <c r="EAG421" s="544"/>
      <c r="EAH421" s="544"/>
      <c r="EAI421" s="544"/>
      <c r="EAJ421" s="544"/>
      <c r="EAK421" s="544"/>
      <c r="EAL421" s="544"/>
      <c r="EAM421" s="544"/>
      <c r="EAN421" s="544"/>
      <c r="EAO421" s="544"/>
      <c r="EAP421" s="544"/>
      <c r="EAQ421" s="544"/>
      <c r="EAR421" s="544"/>
      <c r="EAS421" s="544"/>
      <c r="EAT421" s="544"/>
      <c r="EAU421" s="544"/>
      <c r="EAV421" s="544"/>
      <c r="EAW421" s="544"/>
      <c r="EAX421" s="544"/>
      <c r="EAY421" s="544"/>
      <c r="EAZ421" s="544"/>
      <c r="EBA421" s="544"/>
      <c r="EBB421" s="544"/>
      <c r="EBC421" s="544"/>
      <c r="EBD421" s="544"/>
      <c r="EBE421" s="544"/>
      <c r="EBF421" s="544"/>
      <c r="EBG421" s="544"/>
      <c r="EBH421" s="544"/>
      <c r="EBI421" s="544"/>
      <c r="EBJ421" s="544"/>
      <c r="EBK421" s="544"/>
      <c r="EBL421" s="544"/>
      <c r="EBM421" s="544"/>
      <c r="EBN421" s="544"/>
      <c r="EBO421" s="544"/>
      <c r="EBP421" s="544"/>
      <c r="EBQ421" s="544"/>
      <c r="EBR421" s="544"/>
      <c r="EBS421" s="544"/>
      <c r="EBT421" s="544"/>
      <c r="EBU421" s="544"/>
      <c r="EBV421" s="544"/>
      <c r="EBW421" s="544"/>
      <c r="EBX421" s="544"/>
      <c r="EBY421" s="544"/>
      <c r="EBZ421" s="544"/>
      <c r="ECA421" s="544"/>
      <c r="ECB421" s="544"/>
      <c r="ECC421" s="544"/>
      <c r="ECD421" s="544"/>
      <c r="ECE421" s="544"/>
      <c r="ECF421" s="544"/>
      <c r="ECG421" s="544"/>
      <c r="ECH421" s="544"/>
      <c r="ECI421" s="544"/>
      <c r="ECJ421" s="544"/>
      <c r="ECK421" s="544"/>
      <c r="ECL421" s="544"/>
      <c r="ECM421" s="544"/>
      <c r="ECN421" s="544"/>
      <c r="ECO421" s="544"/>
      <c r="ECP421" s="544"/>
      <c r="ECQ421" s="544"/>
      <c r="ECR421" s="544"/>
      <c r="ECS421" s="544"/>
      <c r="ECT421" s="544"/>
      <c r="ECU421" s="544"/>
      <c r="ECV421" s="544"/>
      <c r="ECW421" s="544"/>
      <c r="ECX421" s="544"/>
      <c r="ECY421" s="544"/>
      <c r="ECZ421" s="544"/>
      <c r="EDA421" s="544"/>
      <c r="EDB421" s="544"/>
      <c r="EDC421" s="544"/>
      <c r="EDD421" s="544"/>
      <c r="EDE421" s="544"/>
      <c r="EDF421" s="544"/>
      <c r="EDG421" s="544"/>
      <c r="EDH421" s="544"/>
      <c r="EDI421" s="544"/>
      <c r="EDJ421" s="544"/>
      <c r="EDK421" s="544"/>
      <c r="EDL421" s="544"/>
      <c r="EDM421" s="544"/>
      <c r="EDN421" s="544"/>
      <c r="EDO421" s="544"/>
      <c r="EDP421" s="544"/>
      <c r="EDQ421" s="544"/>
      <c r="EDR421" s="544"/>
      <c r="EDS421" s="544"/>
      <c r="EDT421" s="544"/>
      <c r="EDU421" s="544"/>
      <c r="EDV421" s="544"/>
      <c r="EDW421" s="544"/>
      <c r="EDX421" s="544"/>
      <c r="EDY421" s="544"/>
      <c r="EDZ421" s="544"/>
      <c r="EEA421" s="544"/>
      <c r="EEB421" s="544"/>
      <c r="EEC421" s="544"/>
      <c r="EED421" s="544"/>
      <c r="EEE421" s="544"/>
      <c r="EEF421" s="544"/>
      <c r="EEG421" s="544"/>
      <c r="EEH421" s="544"/>
      <c r="EEI421" s="544"/>
      <c r="EEJ421" s="544"/>
      <c r="EEK421" s="544"/>
      <c r="EEL421" s="544"/>
      <c r="EEM421" s="544"/>
      <c r="EEN421" s="544"/>
      <c r="EEO421" s="544"/>
      <c r="EEP421" s="544"/>
      <c r="EEQ421" s="544"/>
      <c r="EER421" s="544"/>
      <c r="EES421" s="544"/>
      <c r="EET421" s="544"/>
      <c r="EEU421" s="544"/>
      <c r="EEV421" s="544"/>
      <c r="EEW421" s="544"/>
      <c r="EEX421" s="544"/>
      <c r="EEY421" s="544"/>
      <c r="EEZ421" s="544"/>
      <c r="EFA421" s="544"/>
      <c r="EFB421" s="544"/>
      <c r="EFC421" s="544"/>
      <c r="EFD421" s="544"/>
      <c r="EFE421" s="544"/>
      <c r="EFF421" s="544"/>
      <c r="EFG421" s="544"/>
      <c r="EFH421" s="544"/>
      <c r="EFI421" s="544"/>
      <c r="EFJ421" s="544"/>
      <c r="EFK421" s="544"/>
      <c r="EFL421" s="544"/>
      <c r="EFM421" s="544"/>
      <c r="EFN421" s="544"/>
      <c r="EFO421" s="544"/>
      <c r="EFP421" s="544"/>
      <c r="EFQ421" s="544"/>
      <c r="EFR421" s="544"/>
      <c r="EFS421" s="544"/>
      <c r="EFT421" s="544"/>
      <c r="EFU421" s="544"/>
      <c r="EFV421" s="544"/>
      <c r="EFW421" s="544"/>
      <c r="EFX421" s="544"/>
      <c r="EFY421" s="544"/>
      <c r="EFZ421" s="544"/>
      <c r="EGA421" s="544"/>
      <c r="EGB421" s="544"/>
      <c r="EGC421" s="544"/>
      <c r="EGD421" s="544"/>
      <c r="EGE421" s="544"/>
      <c r="EGF421" s="544"/>
      <c r="EGG421" s="544"/>
      <c r="EGH421" s="544"/>
      <c r="EGI421" s="544"/>
      <c r="EGJ421" s="544"/>
      <c r="EGK421" s="544"/>
      <c r="EGL421" s="544"/>
      <c r="EGM421" s="544"/>
      <c r="EGN421" s="544"/>
      <c r="EGO421" s="544"/>
      <c r="EGP421" s="544"/>
      <c r="EGQ421" s="544"/>
      <c r="EGR421" s="544"/>
      <c r="EGS421" s="544"/>
      <c r="EGT421" s="544"/>
      <c r="EGU421" s="544"/>
      <c r="EGV421" s="544"/>
      <c r="EGW421" s="544"/>
      <c r="EGX421" s="544"/>
      <c r="EGY421" s="544"/>
      <c r="EGZ421" s="544"/>
      <c r="EHA421" s="544"/>
      <c r="EHB421" s="544"/>
      <c r="EHC421" s="544"/>
      <c r="EHD421" s="544"/>
      <c r="EHE421" s="544"/>
      <c r="EHF421" s="544"/>
      <c r="EHG421" s="544"/>
      <c r="EHH421" s="544"/>
      <c r="EHI421" s="544"/>
      <c r="EHJ421" s="544"/>
      <c r="EHK421" s="544"/>
      <c r="EHL421" s="544"/>
      <c r="EHM421" s="544"/>
      <c r="EHN421" s="544"/>
      <c r="EHO421" s="544"/>
      <c r="EHP421" s="544"/>
      <c r="EHQ421" s="544"/>
      <c r="EHR421" s="544"/>
      <c r="EHS421" s="544"/>
      <c r="EHT421" s="544"/>
      <c r="EHU421" s="544"/>
      <c r="EHV421" s="544"/>
      <c r="EHW421" s="544"/>
      <c r="EHX421" s="544"/>
      <c r="EHY421" s="544"/>
      <c r="EHZ421" s="544"/>
      <c r="EIA421" s="544"/>
      <c r="EIB421" s="544"/>
      <c r="EIC421" s="544"/>
      <c r="EID421" s="544"/>
      <c r="EIE421" s="544"/>
      <c r="EIF421" s="544"/>
      <c r="EIG421" s="544"/>
      <c r="EIH421" s="544"/>
      <c r="EII421" s="544"/>
      <c r="EIJ421" s="544"/>
      <c r="EIK421" s="544"/>
      <c r="EIL421" s="544"/>
      <c r="EIM421" s="544"/>
      <c r="EIN421" s="544"/>
      <c r="EIO421" s="544"/>
      <c r="EIP421" s="544"/>
      <c r="EIQ421" s="544"/>
      <c r="EIR421" s="544"/>
      <c r="EIS421" s="544"/>
      <c r="EIT421" s="544"/>
      <c r="EIU421" s="544"/>
      <c r="EIV421" s="544"/>
      <c r="EIW421" s="544"/>
      <c r="EIX421" s="544"/>
      <c r="EIY421" s="544"/>
      <c r="EIZ421" s="544"/>
      <c r="EJA421" s="544"/>
      <c r="EJB421" s="544"/>
      <c r="EJC421" s="544"/>
      <c r="EJD421" s="544"/>
      <c r="EJE421" s="544"/>
      <c r="EJF421" s="544"/>
      <c r="EJG421" s="544"/>
      <c r="EJH421" s="544"/>
      <c r="EJI421" s="544"/>
      <c r="EJJ421" s="544"/>
      <c r="EJK421" s="544"/>
      <c r="EJL421" s="544"/>
      <c r="EJM421" s="544"/>
      <c r="EJN421" s="544"/>
      <c r="EJO421" s="544"/>
      <c r="EJP421" s="544"/>
      <c r="EJQ421" s="544"/>
      <c r="EJR421" s="544"/>
      <c r="EJS421" s="544"/>
      <c r="EJT421" s="544"/>
      <c r="EJU421" s="544"/>
      <c r="EJV421" s="544"/>
      <c r="EJW421" s="544"/>
      <c r="EJX421" s="544"/>
      <c r="EJY421" s="544"/>
      <c r="EJZ421" s="544"/>
      <c r="EKA421" s="544"/>
      <c r="EKB421" s="544"/>
      <c r="EKC421" s="544"/>
      <c r="EKD421" s="544"/>
      <c r="EKE421" s="544"/>
      <c r="EKF421" s="544"/>
      <c r="EKG421" s="544"/>
      <c r="EKH421" s="544"/>
      <c r="EKI421" s="544"/>
      <c r="EKJ421" s="544"/>
      <c r="EKK421" s="544"/>
      <c r="EKL421" s="544"/>
      <c r="EKM421" s="544"/>
      <c r="EKN421" s="544"/>
      <c r="EKO421" s="544"/>
      <c r="EKP421" s="544"/>
      <c r="EKQ421" s="544"/>
      <c r="EKR421" s="544"/>
      <c r="EKS421" s="544"/>
      <c r="EKT421" s="544"/>
      <c r="EKU421" s="544"/>
      <c r="EKV421" s="544"/>
      <c r="EKW421" s="544"/>
      <c r="EKX421" s="544"/>
      <c r="EKY421" s="544"/>
      <c r="EKZ421" s="544"/>
      <c r="ELA421" s="544"/>
      <c r="ELB421" s="544"/>
      <c r="ELC421" s="544"/>
      <c r="ELD421" s="544"/>
      <c r="ELE421" s="544"/>
      <c r="ELF421" s="544"/>
      <c r="ELG421" s="544"/>
      <c r="ELH421" s="544"/>
      <c r="ELI421" s="544"/>
      <c r="ELJ421" s="544"/>
      <c r="ELK421" s="544"/>
      <c r="ELL421" s="544"/>
      <c r="ELM421" s="544"/>
      <c r="ELN421" s="544"/>
      <c r="ELO421" s="544"/>
      <c r="ELP421" s="544"/>
      <c r="ELQ421" s="544"/>
      <c r="ELR421" s="544"/>
      <c r="ELS421" s="544"/>
      <c r="ELT421" s="544"/>
      <c r="ELU421" s="544"/>
      <c r="ELV421" s="544"/>
      <c r="ELW421" s="544"/>
      <c r="ELX421" s="544"/>
      <c r="ELY421" s="544"/>
      <c r="ELZ421" s="544"/>
      <c r="EMA421" s="544"/>
      <c r="EMB421" s="544"/>
      <c r="EMC421" s="544"/>
      <c r="EMD421" s="544"/>
      <c r="EME421" s="544"/>
      <c r="EMF421" s="544"/>
      <c r="EMG421" s="544"/>
      <c r="EMH421" s="544"/>
      <c r="EMI421" s="544"/>
      <c r="EMJ421" s="544"/>
      <c r="EMK421" s="544"/>
      <c r="EML421" s="544"/>
      <c r="EMM421" s="544"/>
      <c r="EMN421" s="544"/>
      <c r="EMO421" s="544"/>
      <c r="EMP421" s="544"/>
      <c r="EMQ421" s="544"/>
      <c r="EMR421" s="544"/>
      <c r="EMS421" s="544"/>
      <c r="EMT421" s="544"/>
      <c r="EMU421" s="544"/>
      <c r="EMV421" s="544"/>
      <c r="EMW421" s="544"/>
      <c r="EMX421" s="544"/>
      <c r="EMY421" s="544"/>
      <c r="EMZ421" s="544"/>
      <c r="ENA421" s="544"/>
      <c r="ENB421" s="544"/>
      <c r="ENC421" s="544"/>
      <c r="END421" s="544"/>
      <c r="ENE421" s="544"/>
      <c r="ENF421" s="544"/>
      <c r="ENG421" s="544"/>
      <c r="ENH421" s="544"/>
      <c r="ENI421" s="544"/>
      <c r="ENJ421" s="544"/>
      <c r="ENK421" s="544"/>
      <c r="ENL421" s="544"/>
      <c r="ENM421" s="544"/>
      <c r="ENN421" s="544"/>
      <c r="ENO421" s="544"/>
      <c r="ENP421" s="544"/>
      <c r="ENQ421" s="544"/>
      <c r="ENR421" s="544"/>
      <c r="ENS421" s="544"/>
      <c r="ENT421" s="544"/>
      <c r="ENU421" s="544"/>
      <c r="ENV421" s="544"/>
      <c r="ENW421" s="544"/>
      <c r="ENX421" s="544"/>
      <c r="ENY421" s="544"/>
      <c r="ENZ421" s="544"/>
      <c r="EOA421" s="544"/>
      <c r="EOB421" s="544"/>
      <c r="EOC421" s="544"/>
      <c r="EOD421" s="544"/>
      <c r="EOE421" s="544"/>
      <c r="EOF421" s="544"/>
      <c r="EOG421" s="544"/>
      <c r="EOH421" s="544"/>
      <c r="EOI421" s="544"/>
      <c r="EOJ421" s="544"/>
      <c r="EOK421" s="544"/>
      <c r="EOL421" s="544"/>
      <c r="EOM421" s="544"/>
      <c r="EON421" s="544"/>
      <c r="EOO421" s="544"/>
      <c r="EOP421" s="544"/>
      <c r="EOQ421" s="544"/>
      <c r="EOR421" s="544"/>
      <c r="EOS421" s="544"/>
      <c r="EOT421" s="544"/>
      <c r="EOU421" s="544"/>
      <c r="EOV421" s="544"/>
      <c r="EOW421" s="544"/>
      <c r="EOX421" s="544"/>
      <c r="EOY421" s="544"/>
      <c r="EOZ421" s="544"/>
      <c r="EPA421" s="544"/>
      <c r="EPB421" s="544"/>
      <c r="EPC421" s="544"/>
      <c r="EPD421" s="544"/>
      <c r="EPE421" s="544"/>
      <c r="EPF421" s="544"/>
      <c r="EPG421" s="544"/>
      <c r="EPH421" s="544"/>
      <c r="EPI421" s="544"/>
      <c r="EPJ421" s="544"/>
      <c r="EPK421" s="544"/>
      <c r="EPL421" s="544"/>
      <c r="EPM421" s="544"/>
      <c r="EPN421" s="544"/>
      <c r="EPO421" s="544"/>
      <c r="EPP421" s="544"/>
      <c r="EPQ421" s="544"/>
      <c r="EPR421" s="544"/>
      <c r="EPS421" s="544"/>
      <c r="EPT421" s="544"/>
      <c r="EPU421" s="544"/>
      <c r="EPV421" s="544"/>
      <c r="EPW421" s="544"/>
      <c r="EPX421" s="544"/>
      <c r="EPY421" s="544"/>
      <c r="EPZ421" s="544"/>
      <c r="EQA421" s="544"/>
      <c r="EQB421" s="544"/>
      <c r="EQC421" s="544"/>
      <c r="EQD421" s="544"/>
      <c r="EQE421" s="544"/>
      <c r="EQF421" s="544"/>
      <c r="EQG421" s="544"/>
      <c r="EQH421" s="544"/>
      <c r="EQI421" s="544"/>
      <c r="EQJ421" s="544"/>
      <c r="EQK421" s="544"/>
      <c r="EQL421" s="544"/>
      <c r="EQM421" s="544"/>
      <c r="EQN421" s="544"/>
      <c r="EQO421" s="544"/>
      <c r="EQP421" s="544"/>
      <c r="EQQ421" s="544"/>
      <c r="EQR421" s="544"/>
      <c r="EQS421" s="544"/>
      <c r="EQT421" s="544"/>
      <c r="EQU421" s="544"/>
      <c r="EQV421" s="544"/>
      <c r="EQW421" s="544"/>
      <c r="EQX421" s="544"/>
      <c r="EQY421" s="544"/>
      <c r="EQZ421" s="544"/>
      <c r="ERA421" s="544"/>
      <c r="ERB421" s="544"/>
      <c r="ERC421" s="544"/>
      <c r="ERD421" s="544"/>
      <c r="ERE421" s="544"/>
      <c r="ERF421" s="544"/>
      <c r="ERG421" s="544"/>
      <c r="ERH421" s="544"/>
      <c r="ERI421" s="544"/>
      <c r="ERJ421" s="544"/>
      <c r="ERK421" s="544"/>
      <c r="ERL421" s="544"/>
      <c r="ERM421" s="544"/>
      <c r="ERN421" s="544"/>
      <c r="ERO421" s="544"/>
      <c r="ERP421" s="544"/>
      <c r="ERQ421" s="544"/>
      <c r="ERR421" s="544"/>
      <c r="ERS421" s="544"/>
      <c r="ERT421" s="544"/>
      <c r="ERU421" s="544"/>
      <c r="ERV421" s="544"/>
      <c r="ERW421" s="544"/>
      <c r="ERX421" s="544"/>
      <c r="ERY421" s="544"/>
      <c r="ERZ421" s="544"/>
      <c r="ESA421" s="544"/>
      <c r="ESB421" s="544"/>
      <c r="ESC421" s="544"/>
      <c r="ESD421" s="544"/>
      <c r="ESE421" s="544"/>
      <c r="ESF421" s="544"/>
      <c r="ESG421" s="544"/>
      <c r="ESH421" s="544"/>
      <c r="ESI421" s="544"/>
      <c r="ESJ421" s="544"/>
      <c r="ESK421" s="544"/>
      <c r="ESL421" s="544"/>
      <c r="ESM421" s="544"/>
      <c r="ESN421" s="544"/>
      <c r="ESO421" s="544"/>
      <c r="ESP421" s="544"/>
      <c r="ESQ421" s="544"/>
      <c r="ESR421" s="544"/>
      <c r="ESS421" s="544"/>
      <c r="EST421" s="544"/>
      <c r="ESU421" s="544"/>
      <c r="ESV421" s="544"/>
      <c r="ESW421" s="544"/>
      <c r="ESX421" s="544"/>
      <c r="ESY421" s="544"/>
      <c r="ESZ421" s="544"/>
      <c r="ETA421" s="544"/>
      <c r="ETB421" s="544"/>
      <c r="ETC421" s="544"/>
      <c r="ETD421" s="544"/>
      <c r="ETE421" s="544"/>
      <c r="ETF421" s="544"/>
      <c r="ETG421" s="544"/>
      <c r="ETH421" s="544"/>
      <c r="ETI421" s="544"/>
      <c r="ETJ421" s="544"/>
      <c r="ETK421" s="544"/>
      <c r="ETL421" s="544"/>
      <c r="ETM421" s="544"/>
      <c r="ETN421" s="544"/>
      <c r="ETO421" s="544"/>
      <c r="ETP421" s="544"/>
      <c r="ETQ421" s="544"/>
      <c r="ETR421" s="544"/>
      <c r="ETS421" s="544"/>
      <c r="ETT421" s="544"/>
      <c r="ETU421" s="544"/>
      <c r="ETV421" s="544"/>
      <c r="ETW421" s="544"/>
      <c r="ETX421" s="544"/>
      <c r="ETY421" s="544"/>
      <c r="ETZ421" s="544"/>
      <c r="EUA421" s="544"/>
      <c r="EUB421" s="544"/>
      <c r="EUC421" s="544"/>
      <c r="EUD421" s="544"/>
      <c r="EUE421" s="544"/>
      <c r="EUF421" s="544"/>
      <c r="EUG421" s="544"/>
      <c r="EUH421" s="544"/>
      <c r="EUI421" s="544"/>
      <c r="EUJ421" s="544"/>
      <c r="EUK421" s="544"/>
      <c r="EUL421" s="544"/>
      <c r="EUM421" s="544"/>
      <c r="EUN421" s="544"/>
      <c r="EUO421" s="544"/>
      <c r="EUP421" s="544"/>
      <c r="EUQ421" s="544"/>
      <c r="EUR421" s="544"/>
      <c r="EUS421" s="544"/>
      <c r="EUT421" s="544"/>
      <c r="EUU421" s="544"/>
      <c r="EUV421" s="544"/>
      <c r="EUW421" s="544"/>
      <c r="EUX421" s="544"/>
      <c r="EUY421" s="544"/>
      <c r="EUZ421" s="544"/>
      <c r="EVA421" s="544"/>
      <c r="EVB421" s="544"/>
      <c r="EVC421" s="544"/>
      <c r="EVD421" s="544"/>
      <c r="EVE421" s="544"/>
      <c r="EVF421" s="544"/>
      <c r="EVG421" s="544"/>
      <c r="EVH421" s="544"/>
      <c r="EVI421" s="544"/>
      <c r="EVJ421" s="544"/>
      <c r="EVK421" s="544"/>
      <c r="EVL421" s="544"/>
      <c r="EVM421" s="544"/>
      <c r="EVN421" s="544"/>
      <c r="EVO421" s="544"/>
      <c r="EVP421" s="544"/>
      <c r="EVQ421" s="544"/>
      <c r="EVR421" s="544"/>
      <c r="EVS421" s="544"/>
      <c r="EVT421" s="544"/>
      <c r="EVU421" s="544"/>
      <c r="EVV421" s="544"/>
      <c r="EVW421" s="544"/>
      <c r="EVX421" s="544"/>
      <c r="EVY421" s="544"/>
      <c r="EVZ421" s="544"/>
      <c r="EWA421" s="544"/>
      <c r="EWB421" s="544"/>
      <c r="EWC421" s="544"/>
      <c r="EWD421" s="544"/>
      <c r="EWE421" s="544"/>
      <c r="EWF421" s="544"/>
      <c r="EWG421" s="544"/>
      <c r="EWH421" s="544"/>
      <c r="EWI421" s="544"/>
      <c r="EWJ421" s="544"/>
      <c r="EWK421" s="544"/>
      <c r="EWL421" s="544"/>
      <c r="EWM421" s="544"/>
      <c r="EWN421" s="544"/>
      <c r="EWO421" s="544"/>
      <c r="EWP421" s="544"/>
      <c r="EWQ421" s="544"/>
      <c r="EWR421" s="544"/>
      <c r="EWS421" s="544"/>
      <c r="EWT421" s="544"/>
      <c r="EWU421" s="544"/>
      <c r="EWV421" s="544"/>
      <c r="EWW421" s="544"/>
      <c r="EWX421" s="544"/>
      <c r="EWY421" s="544"/>
      <c r="EWZ421" s="544"/>
      <c r="EXA421" s="544"/>
      <c r="EXB421" s="544"/>
      <c r="EXC421" s="544"/>
      <c r="EXD421" s="544"/>
      <c r="EXE421" s="544"/>
      <c r="EXF421" s="544"/>
      <c r="EXG421" s="544"/>
      <c r="EXH421" s="544"/>
      <c r="EXI421" s="544"/>
      <c r="EXJ421" s="544"/>
      <c r="EXK421" s="544"/>
      <c r="EXL421" s="544"/>
      <c r="EXM421" s="544"/>
      <c r="EXN421" s="544"/>
      <c r="EXO421" s="544"/>
      <c r="EXP421" s="544"/>
      <c r="EXQ421" s="544"/>
      <c r="EXR421" s="544"/>
      <c r="EXS421" s="544"/>
      <c r="EXT421" s="544"/>
      <c r="EXU421" s="544"/>
      <c r="EXV421" s="544"/>
      <c r="EXW421" s="544"/>
      <c r="EXX421" s="544"/>
      <c r="EXY421" s="544"/>
      <c r="EXZ421" s="544"/>
      <c r="EYA421" s="544"/>
      <c r="EYB421" s="544"/>
      <c r="EYC421" s="544"/>
      <c r="EYD421" s="544"/>
      <c r="EYE421" s="544"/>
      <c r="EYF421" s="544"/>
      <c r="EYG421" s="544"/>
      <c r="EYH421" s="544"/>
      <c r="EYI421" s="544"/>
      <c r="EYJ421" s="544"/>
      <c r="EYK421" s="544"/>
      <c r="EYL421" s="544"/>
      <c r="EYM421" s="544"/>
      <c r="EYN421" s="544"/>
      <c r="EYO421" s="544"/>
      <c r="EYP421" s="544"/>
      <c r="EYQ421" s="544"/>
      <c r="EYR421" s="544"/>
      <c r="EYS421" s="544"/>
      <c r="EYT421" s="544"/>
      <c r="EYU421" s="544"/>
      <c r="EYV421" s="544"/>
      <c r="EYW421" s="544"/>
      <c r="EYX421" s="544"/>
      <c r="EYY421" s="544"/>
      <c r="EYZ421" s="544"/>
      <c r="EZA421" s="544"/>
      <c r="EZB421" s="544"/>
      <c r="EZC421" s="544"/>
      <c r="EZD421" s="544"/>
      <c r="EZE421" s="544"/>
      <c r="EZF421" s="544"/>
      <c r="EZG421" s="544"/>
      <c r="EZH421" s="544"/>
      <c r="EZI421" s="544"/>
      <c r="EZJ421" s="544"/>
      <c r="EZK421" s="544"/>
      <c r="EZL421" s="544"/>
      <c r="EZM421" s="544"/>
      <c r="EZN421" s="544"/>
      <c r="EZO421" s="544"/>
      <c r="EZP421" s="544"/>
      <c r="EZQ421" s="544"/>
      <c r="EZR421" s="544"/>
      <c r="EZS421" s="544"/>
      <c r="EZT421" s="544"/>
      <c r="EZU421" s="544"/>
      <c r="EZV421" s="544"/>
      <c r="EZW421" s="544"/>
      <c r="EZX421" s="544"/>
      <c r="EZY421" s="544"/>
      <c r="EZZ421" s="544"/>
      <c r="FAA421" s="544"/>
      <c r="FAB421" s="544"/>
      <c r="FAC421" s="544"/>
      <c r="FAD421" s="544"/>
      <c r="FAE421" s="544"/>
      <c r="FAF421" s="544"/>
      <c r="FAG421" s="544"/>
      <c r="FAH421" s="544"/>
      <c r="FAI421" s="544"/>
      <c r="FAJ421" s="544"/>
      <c r="FAK421" s="544"/>
      <c r="FAL421" s="544"/>
      <c r="FAM421" s="544"/>
      <c r="FAN421" s="544"/>
      <c r="FAO421" s="544"/>
      <c r="FAP421" s="544"/>
      <c r="FAQ421" s="544"/>
      <c r="FAR421" s="544"/>
      <c r="FAS421" s="544"/>
      <c r="FAT421" s="544"/>
      <c r="FAU421" s="544"/>
      <c r="FAV421" s="544"/>
      <c r="FAW421" s="544"/>
      <c r="FAX421" s="544"/>
      <c r="FAY421" s="544"/>
      <c r="FAZ421" s="544"/>
      <c r="FBA421" s="544"/>
      <c r="FBB421" s="544"/>
      <c r="FBC421" s="544"/>
      <c r="FBD421" s="544"/>
      <c r="FBE421" s="544"/>
      <c r="FBF421" s="544"/>
      <c r="FBG421" s="544"/>
      <c r="FBH421" s="544"/>
      <c r="FBI421" s="544"/>
      <c r="FBJ421" s="544"/>
      <c r="FBK421" s="544"/>
      <c r="FBL421" s="544"/>
      <c r="FBM421" s="544"/>
      <c r="FBN421" s="544"/>
      <c r="FBO421" s="544"/>
      <c r="FBP421" s="544"/>
      <c r="FBQ421" s="544"/>
      <c r="FBR421" s="544"/>
      <c r="FBS421" s="544"/>
      <c r="FBT421" s="544"/>
      <c r="FBU421" s="544"/>
      <c r="FBV421" s="544"/>
      <c r="FBW421" s="544"/>
      <c r="FBX421" s="544"/>
      <c r="FBY421" s="544"/>
      <c r="FBZ421" s="544"/>
      <c r="FCA421" s="544"/>
      <c r="FCB421" s="544"/>
      <c r="FCC421" s="544"/>
      <c r="FCD421" s="544"/>
      <c r="FCE421" s="544"/>
      <c r="FCF421" s="544"/>
      <c r="FCG421" s="544"/>
      <c r="FCH421" s="544"/>
      <c r="FCI421" s="544"/>
      <c r="FCJ421" s="544"/>
      <c r="FCK421" s="544"/>
      <c r="FCL421" s="544"/>
      <c r="FCM421" s="544"/>
      <c r="FCN421" s="544"/>
      <c r="FCO421" s="544"/>
      <c r="FCP421" s="544"/>
      <c r="FCQ421" s="544"/>
      <c r="FCR421" s="544"/>
      <c r="FCS421" s="544"/>
      <c r="FCT421" s="544"/>
      <c r="FCU421" s="544"/>
      <c r="FCV421" s="544"/>
      <c r="FCW421" s="544"/>
      <c r="FCX421" s="544"/>
      <c r="FCY421" s="544"/>
      <c r="FCZ421" s="544"/>
      <c r="FDA421" s="544"/>
      <c r="FDB421" s="544"/>
      <c r="FDC421" s="544"/>
      <c r="FDD421" s="544"/>
      <c r="FDE421" s="544"/>
      <c r="FDF421" s="544"/>
      <c r="FDG421" s="544"/>
      <c r="FDH421" s="544"/>
      <c r="FDI421" s="544"/>
      <c r="FDJ421" s="544"/>
      <c r="FDK421" s="544"/>
      <c r="FDL421" s="544"/>
      <c r="FDM421" s="544"/>
      <c r="FDN421" s="544"/>
      <c r="FDO421" s="544"/>
      <c r="FDP421" s="544"/>
      <c r="FDQ421" s="544"/>
      <c r="FDR421" s="544"/>
      <c r="FDS421" s="544"/>
      <c r="FDT421" s="544"/>
      <c r="FDU421" s="544"/>
      <c r="FDV421" s="544"/>
      <c r="FDW421" s="544"/>
      <c r="FDX421" s="544"/>
      <c r="FDY421" s="544"/>
      <c r="FDZ421" s="544"/>
      <c r="FEA421" s="544"/>
      <c r="FEB421" s="544"/>
      <c r="FEC421" s="544"/>
      <c r="FED421" s="544"/>
      <c r="FEE421" s="544"/>
      <c r="FEF421" s="544"/>
      <c r="FEG421" s="544"/>
      <c r="FEH421" s="544"/>
      <c r="FEI421" s="544"/>
      <c r="FEJ421" s="544"/>
      <c r="FEK421" s="544"/>
      <c r="FEL421" s="544"/>
      <c r="FEM421" s="544"/>
      <c r="FEN421" s="544"/>
      <c r="FEO421" s="544"/>
      <c r="FEP421" s="544"/>
      <c r="FEQ421" s="544"/>
      <c r="FER421" s="544"/>
      <c r="FES421" s="544"/>
      <c r="FET421" s="544"/>
      <c r="FEU421" s="544"/>
      <c r="FEV421" s="544"/>
      <c r="FEW421" s="544"/>
      <c r="FEX421" s="544"/>
      <c r="FEY421" s="544"/>
      <c r="FEZ421" s="544"/>
      <c r="FFA421" s="544"/>
      <c r="FFB421" s="544"/>
      <c r="FFC421" s="544"/>
      <c r="FFD421" s="544"/>
      <c r="FFE421" s="544"/>
      <c r="FFF421" s="544"/>
      <c r="FFG421" s="544"/>
      <c r="FFH421" s="544"/>
      <c r="FFI421" s="544"/>
      <c r="FFJ421" s="544"/>
      <c r="FFK421" s="544"/>
      <c r="FFL421" s="544"/>
      <c r="FFM421" s="544"/>
      <c r="FFN421" s="544"/>
      <c r="FFO421" s="544"/>
      <c r="FFP421" s="544"/>
      <c r="FFQ421" s="544"/>
      <c r="FFR421" s="544"/>
      <c r="FFS421" s="544"/>
      <c r="FFT421" s="544"/>
      <c r="FFU421" s="544"/>
      <c r="FFV421" s="544"/>
      <c r="FFW421" s="544"/>
      <c r="FFX421" s="544"/>
      <c r="FFY421" s="544"/>
      <c r="FFZ421" s="544"/>
      <c r="FGA421" s="544"/>
      <c r="FGB421" s="544"/>
      <c r="FGC421" s="544"/>
      <c r="FGD421" s="544"/>
      <c r="FGE421" s="544"/>
      <c r="FGF421" s="544"/>
      <c r="FGG421" s="544"/>
      <c r="FGH421" s="544"/>
      <c r="FGI421" s="544"/>
      <c r="FGJ421" s="544"/>
      <c r="FGK421" s="544"/>
      <c r="FGL421" s="544"/>
      <c r="FGM421" s="544"/>
      <c r="FGN421" s="544"/>
      <c r="FGO421" s="544"/>
      <c r="FGP421" s="544"/>
      <c r="FGQ421" s="544"/>
      <c r="FGR421" s="544"/>
      <c r="FGS421" s="544"/>
      <c r="FGT421" s="544"/>
      <c r="FGU421" s="544"/>
      <c r="FGV421" s="544"/>
      <c r="FGW421" s="544"/>
      <c r="FGX421" s="544"/>
      <c r="FGY421" s="544"/>
      <c r="FGZ421" s="544"/>
      <c r="FHA421" s="544"/>
      <c r="FHB421" s="544"/>
      <c r="FHC421" s="544"/>
      <c r="FHD421" s="544"/>
      <c r="FHE421" s="544"/>
      <c r="FHF421" s="544"/>
      <c r="FHG421" s="544"/>
      <c r="FHH421" s="544"/>
      <c r="FHI421" s="544"/>
      <c r="FHJ421" s="544"/>
      <c r="FHK421" s="544"/>
      <c r="FHL421" s="544"/>
      <c r="FHM421" s="544"/>
      <c r="FHN421" s="544"/>
      <c r="FHO421" s="544"/>
      <c r="FHP421" s="544"/>
      <c r="FHQ421" s="544"/>
      <c r="FHR421" s="544"/>
      <c r="FHS421" s="544"/>
      <c r="FHT421" s="544"/>
      <c r="FHU421" s="544"/>
      <c r="FHV421" s="544"/>
      <c r="FHW421" s="544"/>
      <c r="FHX421" s="544"/>
      <c r="FHY421" s="544"/>
      <c r="FHZ421" s="544"/>
      <c r="FIA421" s="544"/>
      <c r="FIB421" s="544"/>
      <c r="FIC421" s="544"/>
      <c r="FID421" s="544"/>
      <c r="FIE421" s="544"/>
      <c r="FIF421" s="544"/>
      <c r="FIG421" s="544"/>
      <c r="FIH421" s="544"/>
      <c r="FII421" s="544"/>
      <c r="FIJ421" s="544"/>
      <c r="FIK421" s="544"/>
      <c r="FIL421" s="544"/>
      <c r="FIM421" s="544"/>
      <c r="FIN421" s="544"/>
      <c r="FIO421" s="544"/>
      <c r="FIP421" s="544"/>
      <c r="FIQ421" s="544"/>
      <c r="FIR421" s="544"/>
      <c r="FIS421" s="544"/>
      <c r="FIT421" s="544"/>
      <c r="FIU421" s="544"/>
      <c r="FIV421" s="544"/>
      <c r="FIW421" s="544"/>
      <c r="FIX421" s="544"/>
      <c r="FIY421" s="544"/>
      <c r="FIZ421" s="544"/>
      <c r="FJA421" s="544"/>
      <c r="FJB421" s="544"/>
      <c r="FJC421" s="544"/>
      <c r="FJD421" s="544"/>
      <c r="FJE421" s="544"/>
      <c r="FJF421" s="544"/>
      <c r="FJG421" s="544"/>
      <c r="FJH421" s="544"/>
      <c r="FJI421" s="544"/>
      <c r="FJJ421" s="544"/>
      <c r="FJK421" s="544"/>
      <c r="FJL421" s="544"/>
      <c r="FJM421" s="544"/>
      <c r="FJN421" s="544"/>
      <c r="FJO421" s="544"/>
      <c r="FJP421" s="544"/>
      <c r="FJQ421" s="544"/>
      <c r="FJR421" s="544"/>
      <c r="FJS421" s="544"/>
      <c r="FJT421" s="544"/>
      <c r="FJU421" s="544"/>
      <c r="FJV421" s="544"/>
      <c r="FJW421" s="544"/>
      <c r="FJX421" s="544"/>
      <c r="FJY421" s="544"/>
      <c r="FJZ421" s="544"/>
      <c r="FKA421" s="544"/>
      <c r="FKB421" s="544"/>
      <c r="FKC421" s="544"/>
      <c r="FKD421" s="544"/>
      <c r="FKE421" s="544"/>
      <c r="FKF421" s="544"/>
      <c r="FKG421" s="544"/>
      <c r="FKH421" s="544"/>
      <c r="FKI421" s="544"/>
      <c r="FKJ421" s="544"/>
      <c r="FKK421" s="544"/>
      <c r="FKL421" s="544"/>
      <c r="FKM421" s="544"/>
      <c r="FKN421" s="544"/>
      <c r="FKO421" s="544"/>
      <c r="FKP421" s="544"/>
      <c r="FKQ421" s="544"/>
      <c r="FKR421" s="544"/>
      <c r="FKS421" s="544"/>
      <c r="FKT421" s="544"/>
      <c r="FKU421" s="544"/>
      <c r="FKV421" s="544"/>
      <c r="FKW421" s="544"/>
      <c r="FKX421" s="544"/>
      <c r="FKY421" s="544"/>
      <c r="FKZ421" s="544"/>
      <c r="FLA421" s="544"/>
      <c r="FLB421" s="544"/>
      <c r="FLC421" s="544"/>
      <c r="FLD421" s="544"/>
      <c r="FLE421" s="544"/>
      <c r="FLF421" s="544"/>
      <c r="FLG421" s="544"/>
      <c r="FLH421" s="544"/>
      <c r="FLI421" s="544"/>
      <c r="FLJ421" s="544"/>
      <c r="FLK421" s="544"/>
      <c r="FLL421" s="544"/>
      <c r="FLM421" s="544"/>
      <c r="FLN421" s="544"/>
      <c r="FLO421" s="544"/>
      <c r="FLP421" s="544"/>
      <c r="FLQ421" s="544"/>
      <c r="FLR421" s="544"/>
      <c r="FLS421" s="544"/>
      <c r="FLT421" s="544"/>
      <c r="FLU421" s="544"/>
      <c r="FLV421" s="544"/>
      <c r="FLW421" s="544"/>
      <c r="FLX421" s="544"/>
      <c r="FLY421" s="544"/>
      <c r="FLZ421" s="544"/>
      <c r="FMA421" s="544"/>
      <c r="FMB421" s="544"/>
      <c r="FMC421" s="544"/>
      <c r="FMD421" s="544"/>
      <c r="FME421" s="544"/>
      <c r="FMF421" s="544"/>
      <c r="FMG421" s="544"/>
      <c r="FMH421" s="544"/>
      <c r="FMI421" s="544"/>
      <c r="FMJ421" s="544"/>
      <c r="FMK421" s="544"/>
      <c r="FML421" s="544"/>
      <c r="FMM421" s="544"/>
      <c r="FMN421" s="544"/>
      <c r="FMO421" s="544"/>
      <c r="FMP421" s="544"/>
      <c r="FMQ421" s="544"/>
      <c r="FMR421" s="544"/>
      <c r="FMS421" s="544"/>
      <c r="FMT421" s="544"/>
      <c r="FMU421" s="544"/>
      <c r="FMV421" s="544"/>
      <c r="FMW421" s="544"/>
      <c r="FMX421" s="544"/>
      <c r="FMY421" s="544"/>
      <c r="FMZ421" s="544"/>
      <c r="FNA421" s="544"/>
      <c r="FNB421" s="544"/>
      <c r="FNC421" s="544"/>
      <c r="FND421" s="544"/>
      <c r="FNE421" s="544"/>
      <c r="FNF421" s="544"/>
      <c r="FNG421" s="544"/>
      <c r="FNH421" s="544"/>
      <c r="FNI421" s="544"/>
      <c r="FNJ421" s="544"/>
      <c r="FNK421" s="544"/>
      <c r="FNL421" s="544"/>
      <c r="FNM421" s="544"/>
      <c r="FNN421" s="544"/>
      <c r="FNO421" s="544"/>
      <c r="FNP421" s="544"/>
      <c r="FNQ421" s="544"/>
      <c r="FNR421" s="544"/>
      <c r="FNS421" s="544"/>
      <c r="FNT421" s="544"/>
      <c r="FNU421" s="544"/>
      <c r="FNV421" s="544"/>
      <c r="FNW421" s="544"/>
      <c r="FNX421" s="544"/>
      <c r="FNY421" s="544"/>
      <c r="FNZ421" s="544"/>
      <c r="FOA421" s="544"/>
      <c r="FOB421" s="544"/>
      <c r="FOC421" s="544"/>
      <c r="FOD421" s="544"/>
      <c r="FOE421" s="544"/>
      <c r="FOF421" s="544"/>
      <c r="FOG421" s="544"/>
      <c r="FOH421" s="544"/>
      <c r="FOI421" s="544"/>
      <c r="FOJ421" s="544"/>
      <c r="FOK421" s="544"/>
      <c r="FOL421" s="544"/>
      <c r="FOM421" s="544"/>
      <c r="FON421" s="544"/>
      <c r="FOO421" s="544"/>
      <c r="FOP421" s="544"/>
      <c r="FOQ421" s="544"/>
      <c r="FOR421" s="544"/>
      <c r="FOS421" s="544"/>
      <c r="FOT421" s="544"/>
      <c r="FOU421" s="544"/>
      <c r="FOV421" s="544"/>
      <c r="FOW421" s="544"/>
      <c r="FOX421" s="544"/>
      <c r="FOY421" s="544"/>
      <c r="FOZ421" s="544"/>
      <c r="FPA421" s="544"/>
      <c r="FPB421" s="544"/>
      <c r="FPC421" s="544"/>
      <c r="FPD421" s="544"/>
      <c r="FPE421" s="544"/>
      <c r="FPF421" s="544"/>
      <c r="FPG421" s="544"/>
      <c r="FPH421" s="544"/>
      <c r="FPI421" s="544"/>
      <c r="FPJ421" s="544"/>
      <c r="FPK421" s="544"/>
      <c r="FPL421" s="544"/>
      <c r="FPM421" s="544"/>
      <c r="FPN421" s="544"/>
      <c r="FPO421" s="544"/>
      <c r="FPP421" s="544"/>
      <c r="FPQ421" s="544"/>
      <c r="FPR421" s="544"/>
      <c r="FPS421" s="544"/>
      <c r="FPT421" s="544"/>
      <c r="FPU421" s="544"/>
      <c r="FPV421" s="544"/>
      <c r="FPW421" s="544"/>
      <c r="FPX421" s="544"/>
      <c r="FPY421" s="544"/>
      <c r="FPZ421" s="544"/>
      <c r="FQA421" s="544"/>
      <c r="FQB421" s="544"/>
      <c r="FQC421" s="544"/>
      <c r="FQD421" s="544"/>
      <c r="FQE421" s="544"/>
      <c r="FQF421" s="544"/>
      <c r="FQG421" s="544"/>
      <c r="FQH421" s="544"/>
      <c r="FQI421" s="544"/>
      <c r="FQJ421" s="544"/>
      <c r="FQK421" s="544"/>
      <c r="FQL421" s="544"/>
      <c r="FQM421" s="544"/>
      <c r="FQN421" s="544"/>
      <c r="FQO421" s="544"/>
      <c r="FQP421" s="544"/>
      <c r="FQQ421" s="544"/>
      <c r="FQR421" s="544"/>
      <c r="FQS421" s="544"/>
      <c r="FQT421" s="544"/>
      <c r="FQU421" s="544"/>
      <c r="FQV421" s="544"/>
      <c r="FQW421" s="544"/>
      <c r="FQX421" s="544"/>
      <c r="FQY421" s="544"/>
      <c r="FQZ421" s="544"/>
      <c r="FRA421" s="544"/>
      <c r="FRB421" s="544"/>
      <c r="FRC421" s="544"/>
      <c r="FRD421" s="544"/>
      <c r="FRE421" s="544"/>
      <c r="FRF421" s="544"/>
      <c r="FRG421" s="544"/>
      <c r="FRH421" s="544"/>
      <c r="FRI421" s="544"/>
      <c r="FRJ421" s="544"/>
      <c r="FRK421" s="544"/>
      <c r="FRL421" s="544"/>
      <c r="FRM421" s="544"/>
      <c r="FRN421" s="544"/>
      <c r="FRO421" s="544"/>
      <c r="FRP421" s="544"/>
      <c r="FRQ421" s="544"/>
      <c r="FRR421" s="544"/>
      <c r="FRS421" s="544"/>
      <c r="FRT421" s="544"/>
      <c r="FRU421" s="544"/>
      <c r="FRV421" s="544"/>
      <c r="FRW421" s="544"/>
      <c r="FRX421" s="544"/>
      <c r="FRY421" s="544"/>
      <c r="FRZ421" s="544"/>
      <c r="FSA421" s="544"/>
      <c r="FSB421" s="544"/>
      <c r="FSC421" s="544"/>
      <c r="FSD421" s="544"/>
      <c r="FSE421" s="544"/>
      <c r="FSF421" s="544"/>
      <c r="FSG421" s="544"/>
      <c r="FSH421" s="544"/>
      <c r="FSI421" s="544"/>
      <c r="FSJ421" s="544"/>
      <c r="FSK421" s="544"/>
      <c r="FSL421" s="544"/>
      <c r="FSM421" s="544"/>
      <c r="FSN421" s="544"/>
      <c r="FSO421" s="544"/>
      <c r="FSP421" s="544"/>
      <c r="FSQ421" s="544"/>
      <c r="FSR421" s="544"/>
      <c r="FSS421" s="544"/>
      <c r="FST421" s="544"/>
      <c r="FSU421" s="544"/>
      <c r="FSV421" s="544"/>
      <c r="FSW421" s="544"/>
      <c r="FSX421" s="544"/>
      <c r="FSY421" s="544"/>
      <c r="FSZ421" s="544"/>
      <c r="FTA421" s="544"/>
      <c r="FTB421" s="544"/>
      <c r="FTC421" s="544"/>
      <c r="FTD421" s="544"/>
      <c r="FTE421" s="544"/>
      <c r="FTF421" s="544"/>
      <c r="FTG421" s="544"/>
      <c r="FTH421" s="544"/>
      <c r="FTI421" s="544"/>
      <c r="FTJ421" s="544"/>
      <c r="FTK421" s="544"/>
      <c r="FTL421" s="544"/>
      <c r="FTM421" s="544"/>
      <c r="FTN421" s="544"/>
      <c r="FTO421" s="544"/>
      <c r="FTP421" s="544"/>
      <c r="FTQ421" s="544"/>
      <c r="FTR421" s="544"/>
      <c r="FTS421" s="544"/>
      <c r="FTT421" s="544"/>
      <c r="FTU421" s="544"/>
      <c r="FTV421" s="544"/>
      <c r="FTW421" s="544"/>
      <c r="FTX421" s="544"/>
      <c r="FTY421" s="544"/>
      <c r="FTZ421" s="544"/>
      <c r="FUA421" s="544"/>
      <c r="FUB421" s="544"/>
      <c r="FUC421" s="544"/>
      <c r="FUD421" s="544"/>
      <c r="FUE421" s="544"/>
      <c r="FUF421" s="544"/>
      <c r="FUG421" s="544"/>
      <c r="FUH421" s="544"/>
      <c r="FUI421" s="544"/>
      <c r="FUJ421" s="544"/>
      <c r="FUK421" s="544"/>
      <c r="FUL421" s="544"/>
      <c r="FUM421" s="544"/>
      <c r="FUN421" s="544"/>
      <c r="FUO421" s="544"/>
      <c r="FUP421" s="544"/>
      <c r="FUQ421" s="544"/>
      <c r="FUR421" s="544"/>
      <c r="FUS421" s="544"/>
      <c r="FUT421" s="544"/>
      <c r="FUU421" s="544"/>
      <c r="FUV421" s="544"/>
      <c r="FUW421" s="544"/>
      <c r="FUX421" s="544"/>
      <c r="FUY421" s="544"/>
      <c r="FUZ421" s="544"/>
      <c r="FVA421" s="544"/>
      <c r="FVB421" s="544"/>
      <c r="FVC421" s="544"/>
      <c r="FVD421" s="544"/>
      <c r="FVE421" s="544"/>
      <c r="FVF421" s="544"/>
      <c r="FVG421" s="544"/>
      <c r="FVH421" s="544"/>
      <c r="FVI421" s="544"/>
      <c r="FVJ421" s="544"/>
      <c r="FVK421" s="544"/>
      <c r="FVL421" s="544"/>
      <c r="FVM421" s="544"/>
      <c r="FVN421" s="544"/>
      <c r="FVO421" s="544"/>
      <c r="FVP421" s="544"/>
      <c r="FVQ421" s="544"/>
      <c r="FVR421" s="544"/>
      <c r="FVS421" s="544"/>
      <c r="FVT421" s="544"/>
      <c r="FVU421" s="544"/>
      <c r="FVV421" s="544"/>
      <c r="FVW421" s="544"/>
      <c r="FVX421" s="544"/>
      <c r="FVY421" s="544"/>
      <c r="FVZ421" s="544"/>
      <c r="FWA421" s="544"/>
      <c r="FWB421" s="544"/>
      <c r="FWC421" s="544"/>
      <c r="FWD421" s="544"/>
      <c r="FWE421" s="544"/>
      <c r="FWF421" s="544"/>
      <c r="FWG421" s="544"/>
      <c r="FWH421" s="544"/>
      <c r="FWI421" s="544"/>
      <c r="FWJ421" s="544"/>
      <c r="FWK421" s="544"/>
      <c r="FWL421" s="544"/>
      <c r="FWM421" s="544"/>
      <c r="FWN421" s="544"/>
      <c r="FWO421" s="544"/>
      <c r="FWP421" s="544"/>
      <c r="FWQ421" s="544"/>
      <c r="FWR421" s="544"/>
      <c r="FWS421" s="544"/>
      <c r="FWT421" s="544"/>
      <c r="FWU421" s="544"/>
      <c r="FWV421" s="544"/>
      <c r="FWW421" s="544"/>
      <c r="FWX421" s="544"/>
      <c r="FWY421" s="544"/>
      <c r="FWZ421" s="544"/>
      <c r="FXA421" s="544"/>
      <c r="FXB421" s="544"/>
      <c r="FXC421" s="544"/>
      <c r="FXD421" s="544"/>
      <c r="FXE421" s="544"/>
      <c r="FXF421" s="544"/>
      <c r="FXG421" s="544"/>
      <c r="FXH421" s="544"/>
      <c r="FXI421" s="544"/>
      <c r="FXJ421" s="544"/>
      <c r="FXK421" s="544"/>
      <c r="FXL421" s="544"/>
      <c r="FXM421" s="544"/>
      <c r="FXN421" s="544"/>
      <c r="FXO421" s="544"/>
      <c r="FXP421" s="544"/>
      <c r="FXQ421" s="544"/>
      <c r="FXR421" s="544"/>
      <c r="FXS421" s="544"/>
      <c r="FXT421" s="544"/>
      <c r="FXU421" s="544"/>
      <c r="FXV421" s="544"/>
      <c r="FXW421" s="544"/>
      <c r="FXX421" s="544"/>
      <c r="FXY421" s="544"/>
      <c r="FXZ421" s="544"/>
      <c r="FYA421" s="544"/>
      <c r="FYB421" s="544"/>
      <c r="FYC421" s="544"/>
      <c r="FYD421" s="544"/>
      <c r="FYE421" s="544"/>
      <c r="FYF421" s="544"/>
      <c r="FYG421" s="544"/>
      <c r="FYH421" s="544"/>
      <c r="FYI421" s="544"/>
      <c r="FYJ421" s="544"/>
      <c r="FYK421" s="544"/>
      <c r="FYL421" s="544"/>
      <c r="FYM421" s="544"/>
      <c r="FYN421" s="544"/>
      <c r="FYO421" s="544"/>
      <c r="FYP421" s="544"/>
      <c r="FYQ421" s="544"/>
      <c r="FYR421" s="544"/>
      <c r="FYS421" s="544"/>
      <c r="FYT421" s="544"/>
      <c r="FYU421" s="544"/>
      <c r="FYV421" s="544"/>
      <c r="FYW421" s="544"/>
      <c r="FYX421" s="544"/>
      <c r="FYY421" s="544"/>
      <c r="FYZ421" s="544"/>
      <c r="FZA421" s="544"/>
      <c r="FZB421" s="544"/>
      <c r="FZC421" s="544"/>
      <c r="FZD421" s="544"/>
      <c r="FZE421" s="544"/>
      <c r="FZF421" s="544"/>
      <c r="FZG421" s="544"/>
      <c r="FZH421" s="544"/>
      <c r="FZI421" s="544"/>
      <c r="FZJ421" s="544"/>
      <c r="FZK421" s="544"/>
      <c r="FZL421" s="544"/>
      <c r="FZM421" s="544"/>
      <c r="FZN421" s="544"/>
      <c r="FZO421" s="544"/>
      <c r="FZP421" s="544"/>
      <c r="FZQ421" s="544"/>
      <c r="FZR421" s="544"/>
      <c r="FZS421" s="544"/>
      <c r="FZT421" s="544"/>
      <c r="FZU421" s="544"/>
      <c r="FZV421" s="544"/>
      <c r="FZW421" s="544"/>
      <c r="FZX421" s="544"/>
      <c r="FZY421" s="544"/>
      <c r="FZZ421" s="544"/>
      <c r="GAA421" s="544"/>
      <c r="GAB421" s="544"/>
      <c r="GAC421" s="544"/>
      <c r="GAD421" s="544"/>
      <c r="GAE421" s="544"/>
      <c r="GAF421" s="544"/>
      <c r="GAG421" s="544"/>
      <c r="GAH421" s="544"/>
      <c r="GAI421" s="544"/>
      <c r="GAJ421" s="544"/>
      <c r="GAK421" s="544"/>
      <c r="GAL421" s="544"/>
      <c r="GAM421" s="544"/>
      <c r="GAN421" s="544"/>
      <c r="GAO421" s="544"/>
      <c r="GAP421" s="544"/>
      <c r="GAQ421" s="544"/>
      <c r="GAR421" s="544"/>
      <c r="GAS421" s="544"/>
      <c r="GAT421" s="544"/>
      <c r="GAU421" s="544"/>
      <c r="GAV421" s="544"/>
      <c r="GAW421" s="544"/>
      <c r="GAX421" s="544"/>
      <c r="GAY421" s="544"/>
      <c r="GAZ421" s="544"/>
      <c r="GBA421" s="544"/>
      <c r="GBB421" s="544"/>
      <c r="GBC421" s="544"/>
      <c r="GBD421" s="544"/>
      <c r="GBE421" s="544"/>
      <c r="GBF421" s="544"/>
      <c r="GBG421" s="544"/>
      <c r="GBH421" s="544"/>
      <c r="GBI421" s="544"/>
      <c r="GBJ421" s="544"/>
      <c r="GBK421" s="544"/>
      <c r="GBL421" s="544"/>
      <c r="GBM421" s="544"/>
      <c r="GBN421" s="544"/>
      <c r="GBO421" s="544"/>
      <c r="GBP421" s="544"/>
      <c r="GBQ421" s="544"/>
      <c r="GBR421" s="544"/>
      <c r="GBS421" s="544"/>
      <c r="GBT421" s="544"/>
      <c r="GBU421" s="544"/>
      <c r="GBV421" s="544"/>
      <c r="GBW421" s="544"/>
      <c r="GBX421" s="544"/>
      <c r="GBY421" s="544"/>
      <c r="GBZ421" s="544"/>
      <c r="GCA421" s="544"/>
      <c r="GCB421" s="544"/>
      <c r="GCC421" s="544"/>
      <c r="GCD421" s="544"/>
      <c r="GCE421" s="544"/>
      <c r="GCF421" s="544"/>
      <c r="GCG421" s="544"/>
      <c r="GCH421" s="544"/>
      <c r="GCI421" s="544"/>
      <c r="GCJ421" s="544"/>
      <c r="GCK421" s="544"/>
      <c r="GCL421" s="544"/>
      <c r="GCM421" s="544"/>
      <c r="GCN421" s="544"/>
      <c r="GCO421" s="544"/>
      <c r="GCP421" s="544"/>
      <c r="GCQ421" s="544"/>
      <c r="GCR421" s="544"/>
      <c r="GCS421" s="544"/>
      <c r="GCT421" s="544"/>
      <c r="GCU421" s="544"/>
      <c r="GCV421" s="544"/>
      <c r="GCW421" s="544"/>
      <c r="GCX421" s="544"/>
      <c r="GCY421" s="544"/>
      <c r="GCZ421" s="544"/>
      <c r="GDA421" s="544"/>
      <c r="GDB421" s="544"/>
      <c r="GDC421" s="544"/>
      <c r="GDD421" s="544"/>
      <c r="GDE421" s="544"/>
      <c r="GDF421" s="544"/>
      <c r="GDG421" s="544"/>
      <c r="GDH421" s="544"/>
      <c r="GDI421" s="544"/>
      <c r="GDJ421" s="544"/>
      <c r="GDK421" s="544"/>
      <c r="GDL421" s="544"/>
      <c r="GDM421" s="544"/>
      <c r="GDN421" s="544"/>
      <c r="GDO421" s="544"/>
      <c r="GDP421" s="544"/>
      <c r="GDQ421" s="544"/>
      <c r="GDR421" s="544"/>
      <c r="GDS421" s="544"/>
      <c r="GDT421" s="544"/>
      <c r="GDU421" s="544"/>
      <c r="GDV421" s="544"/>
      <c r="GDW421" s="544"/>
      <c r="GDX421" s="544"/>
      <c r="GDY421" s="544"/>
      <c r="GDZ421" s="544"/>
      <c r="GEA421" s="544"/>
      <c r="GEB421" s="544"/>
      <c r="GEC421" s="544"/>
      <c r="GED421" s="544"/>
      <c r="GEE421" s="544"/>
      <c r="GEF421" s="544"/>
      <c r="GEG421" s="544"/>
      <c r="GEH421" s="544"/>
      <c r="GEI421" s="544"/>
      <c r="GEJ421" s="544"/>
      <c r="GEK421" s="544"/>
      <c r="GEL421" s="544"/>
      <c r="GEM421" s="544"/>
      <c r="GEN421" s="544"/>
      <c r="GEO421" s="544"/>
      <c r="GEP421" s="544"/>
      <c r="GEQ421" s="544"/>
      <c r="GER421" s="544"/>
      <c r="GES421" s="544"/>
      <c r="GET421" s="544"/>
      <c r="GEU421" s="544"/>
      <c r="GEV421" s="544"/>
      <c r="GEW421" s="544"/>
      <c r="GEX421" s="544"/>
      <c r="GEY421" s="544"/>
      <c r="GEZ421" s="544"/>
      <c r="GFA421" s="544"/>
      <c r="GFB421" s="544"/>
      <c r="GFC421" s="544"/>
      <c r="GFD421" s="544"/>
      <c r="GFE421" s="544"/>
      <c r="GFF421" s="544"/>
      <c r="GFG421" s="544"/>
      <c r="GFH421" s="544"/>
      <c r="GFI421" s="544"/>
      <c r="GFJ421" s="544"/>
      <c r="GFK421" s="544"/>
      <c r="GFL421" s="544"/>
      <c r="GFM421" s="544"/>
      <c r="GFN421" s="544"/>
      <c r="GFO421" s="544"/>
      <c r="GFP421" s="544"/>
      <c r="GFQ421" s="544"/>
      <c r="GFR421" s="544"/>
      <c r="GFS421" s="544"/>
      <c r="GFT421" s="544"/>
      <c r="GFU421" s="544"/>
      <c r="GFV421" s="544"/>
      <c r="GFW421" s="544"/>
      <c r="GFX421" s="544"/>
      <c r="GFY421" s="544"/>
      <c r="GFZ421" s="544"/>
      <c r="GGA421" s="544"/>
      <c r="GGB421" s="544"/>
      <c r="GGC421" s="544"/>
      <c r="GGD421" s="544"/>
      <c r="GGE421" s="544"/>
      <c r="GGF421" s="544"/>
      <c r="GGG421" s="544"/>
      <c r="GGH421" s="544"/>
      <c r="GGI421" s="544"/>
      <c r="GGJ421" s="544"/>
      <c r="GGK421" s="544"/>
      <c r="GGL421" s="544"/>
      <c r="GGM421" s="544"/>
      <c r="GGN421" s="544"/>
      <c r="GGO421" s="544"/>
      <c r="GGP421" s="544"/>
      <c r="GGQ421" s="544"/>
      <c r="GGR421" s="544"/>
      <c r="GGS421" s="544"/>
      <c r="GGT421" s="544"/>
      <c r="GGU421" s="544"/>
      <c r="GGV421" s="544"/>
      <c r="GGW421" s="544"/>
      <c r="GGX421" s="544"/>
      <c r="GGY421" s="544"/>
      <c r="GGZ421" s="544"/>
      <c r="GHA421" s="544"/>
      <c r="GHB421" s="544"/>
      <c r="GHC421" s="544"/>
      <c r="GHD421" s="544"/>
      <c r="GHE421" s="544"/>
      <c r="GHF421" s="544"/>
      <c r="GHG421" s="544"/>
      <c r="GHH421" s="544"/>
      <c r="GHI421" s="544"/>
      <c r="GHJ421" s="544"/>
      <c r="GHK421" s="544"/>
      <c r="GHL421" s="544"/>
      <c r="GHM421" s="544"/>
      <c r="GHN421" s="544"/>
      <c r="GHO421" s="544"/>
      <c r="GHP421" s="544"/>
      <c r="GHQ421" s="544"/>
      <c r="GHR421" s="544"/>
      <c r="GHS421" s="544"/>
      <c r="GHT421" s="544"/>
      <c r="GHU421" s="544"/>
      <c r="GHV421" s="544"/>
      <c r="GHW421" s="544"/>
      <c r="GHX421" s="544"/>
      <c r="GHY421" s="544"/>
      <c r="GHZ421" s="544"/>
      <c r="GIA421" s="544"/>
      <c r="GIB421" s="544"/>
      <c r="GIC421" s="544"/>
      <c r="GID421" s="544"/>
      <c r="GIE421" s="544"/>
      <c r="GIF421" s="544"/>
      <c r="GIG421" s="544"/>
      <c r="GIH421" s="544"/>
      <c r="GII421" s="544"/>
      <c r="GIJ421" s="544"/>
      <c r="GIK421" s="544"/>
      <c r="GIL421" s="544"/>
      <c r="GIM421" s="544"/>
      <c r="GIN421" s="544"/>
      <c r="GIO421" s="544"/>
      <c r="GIP421" s="544"/>
      <c r="GIQ421" s="544"/>
      <c r="GIR421" s="544"/>
      <c r="GIS421" s="544"/>
      <c r="GIT421" s="544"/>
      <c r="GIU421" s="544"/>
      <c r="GIV421" s="544"/>
      <c r="GIW421" s="544"/>
      <c r="GIX421" s="544"/>
      <c r="GIY421" s="544"/>
      <c r="GIZ421" s="544"/>
      <c r="GJA421" s="544"/>
      <c r="GJB421" s="544"/>
      <c r="GJC421" s="544"/>
      <c r="GJD421" s="544"/>
      <c r="GJE421" s="544"/>
      <c r="GJF421" s="544"/>
      <c r="GJG421" s="544"/>
      <c r="GJH421" s="544"/>
      <c r="GJI421" s="544"/>
      <c r="GJJ421" s="544"/>
      <c r="GJK421" s="544"/>
      <c r="GJL421" s="544"/>
      <c r="GJM421" s="544"/>
      <c r="GJN421" s="544"/>
      <c r="GJO421" s="544"/>
      <c r="GJP421" s="544"/>
      <c r="GJQ421" s="544"/>
      <c r="GJR421" s="544"/>
      <c r="GJS421" s="544"/>
      <c r="GJT421" s="544"/>
      <c r="GJU421" s="544"/>
      <c r="GJV421" s="544"/>
      <c r="GJW421" s="544"/>
      <c r="GJX421" s="544"/>
      <c r="GJY421" s="544"/>
      <c r="GJZ421" s="544"/>
      <c r="GKA421" s="544"/>
      <c r="GKB421" s="544"/>
      <c r="GKC421" s="544"/>
      <c r="GKD421" s="544"/>
      <c r="GKE421" s="544"/>
      <c r="GKF421" s="544"/>
      <c r="GKG421" s="544"/>
      <c r="GKH421" s="544"/>
      <c r="GKI421" s="544"/>
      <c r="GKJ421" s="544"/>
      <c r="GKK421" s="544"/>
      <c r="GKL421" s="544"/>
      <c r="GKM421" s="544"/>
      <c r="GKN421" s="544"/>
      <c r="GKO421" s="544"/>
      <c r="GKP421" s="544"/>
      <c r="GKQ421" s="544"/>
      <c r="GKR421" s="544"/>
      <c r="GKS421" s="544"/>
      <c r="GKT421" s="544"/>
      <c r="GKU421" s="544"/>
      <c r="GKV421" s="544"/>
      <c r="GKW421" s="544"/>
      <c r="GKX421" s="544"/>
      <c r="GKY421" s="544"/>
      <c r="GKZ421" s="544"/>
      <c r="GLA421" s="544"/>
      <c r="GLB421" s="544"/>
      <c r="GLC421" s="544"/>
      <c r="GLD421" s="544"/>
      <c r="GLE421" s="544"/>
      <c r="GLF421" s="544"/>
      <c r="GLG421" s="544"/>
      <c r="GLH421" s="544"/>
      <c r="GLI421" s="544"/>
      <c r="GLJ421" s="544"/>
      <c r="GLK421" s="544"/>
      <c r="GLL421" s="544"/>
      <c r="GLM421" s="544"/>
      <c r="GLN421" s="544"/>
      <c r="GLO421" s="544"/>
      <c r="GLP421" s="544"/>
      <c r="GLQ421" s="544"/>
      <c r="GLR421" s="544"/>
      <c r="GLS421" s="544"/>
      <c r="GLT421" s="544"/>
      <c r="GLU421" s="544"/>
      <c r="GLV421" s="544"/>
      <c r="GLW421" s="544"/>
      <c r="GLX421" s="544"/>
      <c r="GLY421" s="544"/>
      <c r="GLZ421" s="544"/>
      <c r="GMA421" s="544"/>
      <c r="GMB421" s="544"/>
      <c r="GMC421" s="544"/>
      <c r="GMD421" s="544"/>
      <c r="GME421" s="544"/>
      <c r="GMF421" s="544"/>
      <c r="GMG421" s="544"/>
      <c r="GMH421" s="544"/>
      <c r="GMI421" s="544"/>
      <c r="GMJ421" s="544"/>
      <c r="GMK421" s="544"/>
      <c r="GML421" s="544"/>
      <c r="GMM421" s="544"/>
      <c r="GMN421" s="544"/>
      <c r="GMO421" s="544"/>
      <c r="GMP421" s="544"/>
      <c r="GMQ421" s="544"/>
      <c r="GMR421" s="544"/>
      <c r="GMS421" s="544"/>
      <c r="GMT421" s="544"/>
      <c r="GMU421" s="544"/>
      <c r="GMV421" s="544"/>
      <c r="GMW421" s="544"/>
      <c r="GMX421" s="544"/>
      <c r="GMY421" s="544"/>
      <c r="GMZ421" s="544"/>
      <c r="GNA421" s="544"/>
      <c r="GNB421" s="544"/>
      <c r="GNC421" s="544"/>
      <c r="GND421" s="544"/>
      <c r="GNE421" s="544"/>
      <c r="GNF421" s="544"/>
      <c r="GNG421" s="544"/>
      <c r="GNH421" s="544"/>
      <c r="GNI421" s="544"/>
      <c r="GNJ421" s="544"/>
      <c r="GNK421" s="544"/>
      <c r="GNL421" s="544"/>
      <c r="GNM421" s="544"/>
      <c r="GNN421" s="544"/>
      <c r="GNO421" s="544"/>
      <c r="GNP421" s="544"/>
      <c r="GNQ421" s="544"/>
      <c r="GNR421" s="544"/>
      <c r="GNS421" s="544"/>
      <c r="GNT421" s="544"/>
      <c r="GNU421" s="544"/>
      <c r="GNV421" s="544"/>
      <c r="GNW421" s="544"/>
      <c r="GNX421" s="544"/>
      <c r="GNY421" s="544"/>
      <c r="GNZ421" s="544"/>
      <c r="GOA421" s="544"/>
      <c r="GOB421" s="544"/>
      <c r="GOC421" s="544"/>
      <c r="GOD421" s="544"/>
      <c r="GOE421" s="544"/>
      <c r="GOF421" s="544"/>
      <c r="GOG421" s="544"/>
      <c r="GOH421" s="544"/>
      <c r="GOI421" s="544"/>
      <c r="GOJ421" s="544"/>
      <c r="GOK421" s="544"/>
      <c r="GOL421" s="544"/>
      <c r="GOM421" s="544"/>
      <c r="GON421" s="544"/>
      <c r="GOO421" s="544"/>
      <c r="GOP421" s="544"/>
      <c r="GOQ421" s="544"/>
      <c r="GOR421" s="544"/>
      <c r="GOS421" s="544"/>
      <c r="GOT421" s="544"/>
      <c r="GOU421" s="544"/>
      <c r="GOV421" s="544"/>
      <c r="GOW421" s="544"/>
      <c r="GOX421" s="544"/>
      <c r="GOY421" s="544"/>
      <c r="GOZ421" s="544"/>
      <c r="GPA421" s="544"/>
      <c r="GPB421" s="544"/>
      <c r="GPC421" s="544"/>
      <c r="GPD421" s="544"/>
      <c r="GPE421" s="544"/>
      <c r="GPF421" s="544"/>
      <c r="GPG421" s="544"/>
      <c r="GPH421" s="544"/>
      <c r="GPI421" s="544"/>
      <c r="GPJ421" s="544"/>
      <c r="GPK421" s="544"/>
      <c r="GPL421" s="544"/>
      <c r="GPM421" s="544"/>
      <c r="GPN421" s="544"/>
      <c r="GPO421" s="544"/>
      <c r="GPP421" s="544"/>
      <c r="GPQ421" s="544"/>
      <c r="GPR421" s="544"/>
      <c r="GPS421" s="544"/>
      <c r="GPT421" s="544"/>
      <c r="GPU421" s="544"/>
      <c r="GPV421" s="544"/>
      <c r="GPW421" s="544"/>
      <c r="GPX421" s="544"/>
      <c r="GPY421" s="544"/>
      <c r="GPZ421" s="544"/>
      <c r="GQA421" s="544"/>
      <c r="GQB421" s="544"/>
      <c r="GQC421" s="544"/>
      <c r="GQD421" s="544"/>
      <c r="GQE421" s="544"/>
      <c r="GQF421" s="544"/>
      <c r="GQG421" s="544"/>
      <c r="GQH421" s="544"/>
      <c r="GQI421" s="544"/>
      <c r="GQJ421" s="544"/>
      <c r="GQK421" s="544"/>
      <c r="GQL421" s="544"/>
      <c r="GQM421" s="544"/>
      <c r="GQN421" s="544"/>
      <c r="GQO421" s="544"/>
      <c r="GQP421" s="544"/>
      <c r="GQQ421" s="544"/>
      <c r="GQR421" s="544"/>
      <c r="GQS421" s="544"/>
      <c r="GQT421" s="544"/>
      <c r="GQU421" s="544"/>
      <c r="GQV421" s="544"/>
      <c r="GQW421" s="544"/>
      <c r="GQX421" s="544"/>
      <c r="GQY421" s="544"/>
      <c r="GQZ421" s="544"/>
      <c r="GRA421" s="544"/>
      <c r="GRB421" s="544"/>
      <c r="GRC421" s="544"/>
      <c r="GRD421" s="544"/>
      <c r="GRE421" s="544"/>
      <c r="GRF421" s="544"/>
      <c r="GRG421" s="544"/>
      <c r="GRH421" s="544"/>
      <c r="GRI421" s="544"/>
      <c r="GRJ421" s="544"/>
      <c r="GRK421" s="544"/>
      <c r="GRL421" s="544"/>
      <c r="GRM421" s="544"/>
      <c r="GRN421" s="544"/>
      <c r="GRO421" s="544"/>
      <c r="GRP421" s="544"/>
      <c r="GRQ421" s="544"/>
      <c r="GRR421" s="544"/>
      <c r="GRS421" s="544"/>
      <c r="GRT421" s="544"/>
      <c r="GRU421" s="544"/>
      <c r="GRV421" s="544"/>
      <c r="GRW421" s="544"/>
      <c r="GRX421" s="544"/>
      <c r="GRY421" s="544"/>
      <c r="GRZ421" s="544"/>
      <c r="GSA421" s="544"/>
      <c r="GSB421" s="544"/>
      <c r="GSC421" s="544"/>
      <c r="GSD421" s="544"/>
      <c r="GSE421" s="544"/>
      <c r="GSF421" s="544"/>
      <c r="GSG421" s="544"/>
      <c r="GSH421" s="544"/>
      <c r="GSI421" s="544"/>
      <c r="GSJ421" s="544"/>
      <c r="GSK421" s="544"/>
      <c r="GSL421" s="544"/>
      <c r="GSM421" s="544"/>
      <c r="GSN421" s="544"/>
      <c r="GSO421" s="544"/>
      <c r="GSP421" s="544"/>
      <c r="GSQ421" s="544"/>
      <c r="GSR421" s="544"/>
      <c r="GSS421" s="544"/>
      <c r="GST421" s="544"/>
      <c r="GSU421" s="544"/>
      <c r="GSV421" s="544"/>
      <c r="GSW421" s="544"/>
      <c r="GSX421" s="544"/>
      <c r="GSY421" s="544"/>
      <c r="GSZ421" s="544"/>
      <c r="GTA421" s="544"/>
      <c r="GTB421" s="544"/>
      <c r="GTC421" s="544"/>
      <c r="GTD421" s="544"/>
      <c r="GTE421" s="544"/>
      <c r="GTF421" s="544"/>
      <c r="GTG421" s="544"/>
      <c r="GTH421" s="544"/>
      <c r="GTI421" s="544"/>
      <c r="GTJ421" s="544"/>
      <c r="GTK421" s="544"/>
      <c r="GTL421" s="544"/>
      <c r="GTM421" s="544"/>
      <c r="GTN421" s="544"/>
      <c r="GTO421" s="544"/>
      <c r="GTP421" s="544"/>
      <c r="GTQ421" s="544"/>
      <c r="GTR421" s="544"/>
      <c r="GTS421" s="544"/>
      <c r="GTT421" s="544"/>
      <c r="GTU421" s="544"/>
      <c r="GTV421" s="544"/>
      <c r="GTW421" s="544"/>
      <c r="GTX421" s="544"/>
      <c r="GTY421" s="544"/>
      <c r="GTZ421" s="544"/>
      <c r="GUA421" s="544"/>
      <c r="GUB421" s="544"/>
      <c r="GUC421" s="544"/>
      <c r="GUD421" s="544"/>
      <c r="GUE421" s="544"/>
      <c r="GUF421" s="544"/>
      <c r="GUG421" s="544"/>
      <c r="GUH421" s="544"/>
      <c r="GUI421" s="544"/>
      <c r="GUJ421" s="544"/>
      <c r="GUK421" s="544"/>
      <c r="GUL421" s="544"/>
      <c r="GUM421" s="544"/>
      <c r="GUN421" s="544"/>
      <c r="GUO421" s="544"/>
      <c r="GUP421" s="544"/>
      <c r="GUQ421" s="544"/>
      <c r="GUR421" s="544"/>
      <c r="GUS421" s="544"/>
      <c r="GUT421" s="544"/>
      <c r="GUU421" s="544"/>
      <c r="GUV421" s="544"/>
      <c r="GUW421" s="544"/>
      <c r="GUX421" s="544"/>
      <c r="GUY421" s="544"/>
      <c r="GUZ421" s="544"/>
      <c r="GVA421" s="544"/>
      <c r="GVB421" s="544"/>
      <c r="GVC421" s="544"/>
      <c r="GVD421" s="544"/>
      <c r="GVE421" s="544"/>
      <c r="GVF421" s="544"/>
      <c r="GVG421" s="544"/>
      <c r="GVH421" s="544"/>
      <c r="GVI421" s="544"/>
      <c r="GVJ421" s="544"/>
      <c r="GVK421" s="544"/>
      <c r="GVL421" s="544"/>
      <c r="GVM421" s="544"/>
      <c r="GVN421" s="544"/>
      <c r="GVO421" s="544"/>
      <c r="GVP421" s="544"/>
      <c r="GVQ421" s="544"/>
      <c r="GVR421" s="544"/>
      <c r="GVS421" s="544"/>
      <c r="GVT421" s="544"/>
      <c r="GVU421" s="544"/>
      <c r="GVV421" s="544"/>
      <c r="GVW421" s="544"/>
      <c r="GVX421" s="544"/>
      <c r="GVY421" s="544"/>
      <c r="GVZ421" s="544"/>
      <c r="GWA421" s="544"/>
      <c r="GWB421" s="544"/>
      <c r="GWC421" s="544"/>
      <c r="GWD421" s="544"/>
      <c r="GWE421" s="544"/>
      <c r="GWF421" s="544"/>
      <c r="GWG421" s="544"/>
      <c r="GWH421" s="544"/>
      <c r="GWI421" s="544"/>
      <c r="GWJ421" s="544"/>
      <c r="GWK421" s="544"/>
      <c r="GWL421" s="544"/>
      <c r="GWM421" s="544"/>
      <c r="GWN421" s="544"/>
      <c r="GWO421" s="544"/>
      <c r="GWP421" s="544"/>
      <c r="GWQ421" s="544"/>
      <c r="GWR421" s="544"/>
      <c r="GWS421" s="544"/>
      <c r="GWT421" s="544"/>
      <c r="GWU421" s="544"/>
      <c r="GWV421" s="544"/>
      <c r="GWW421" s="544"/>
      <c r="GWX421" s="544"/>
      <c r="GWY421" s="544"/>
      <c r="GWZ421" s="544"/>
      <c r="GXA421" s="544"/>
      <c r="GXB421" s="544"/>
      <c r="GXC421" s="544"/>
      <c r="GXD421" s="544"/>
      <c r="GXE421" s="544"/>
      <c r="GXF421" s="544"/>
      <c r="GXG421" s="544"/>
      <c r="GXH421" s="544"/>
      <c r="GXI421" s="544"/>
      <c r="GXJ421" s="544"/>
      <c r="GXK421" s="544"/>
      <c r="GXL421" s="544"/>
      <c r="GXM421" s="544"/>
      <c r="GXN421" s="544"/>
      <c r="GXO421" s="544"/>
      <c r="GXP421" s="544"/>
      <c r="GXQ421" s="544"/>
      <c r="GXR421" s="544"/>
      <c r="GXS421" s="544"/>
      <c r="GXT421" s="544"/>
      <c r="GXU421" s="544"/>
      <c r="GXV421" s="544"/>
      <c r="GXW421" s="544"/>
      <c r="GXX421" s="544"/>
      <c r="GXY421" s="544"/>
      <c r="GXZ421" s="544"/>
      <c r="GYA421" s="544"/>
      <c r="GYB421" s="544"/>
      <c r="GYC421" s="544"/>
      <c r="GYD421" s="544"/>
      <c r="GYE421" s="544"/>
      <c r="GYF421" s="544"/>
      <c r="GYG421" s="544"/>
      <c r="GYH421" s="544"/>
      <c r="GYI421" s="544"/>
      <c r="GYJ421" s="544"/>
      <c r="GYK421" s="544"/>
      <c r="GYL421" s="544"/>
      <c r="GYM421" s="544"/>
      <c r="GYN421" s="544"/>
      <c r="GYO421" s="544"/>
      <c r="GYP421" s="544"/>
      <c r="GYQ421" s="544"/>
      <c r="GYR421" s="544"/>
      <c r="GYS421" s="544"/>
      <c r="GYT421" s="544"/>
      <c r="GYU421" s="544"/>
      <c r="GYV421" s="544"/>
      <c r="GYW421" s="544"/>
      <c r="GYX421" s="544"/>
      <c r="GYY421" s="544"/>
      <c r="GYZ421" s="544"/>
      <c r="GZA421" s="544"/>
      <c r="GZB421" s="544"/>
      <c r="GZC421" s="544"/>
      <c r="GZD421" s="544"/>
      <c r="GZE421" s="544"/>
      <c r="GZF421" s="544"/>
      <c r="GZG421" s="544"/>
      <c r="GZH421" s="544"/>
      <c r="GZI421" s="544"/>
      <c r="GZJ421" s="544"/>
      <c r="GZK421" s="544"/>
      <c r="GZL421" s="544"/>
      <c r="GZM421" s="544"/>
      <c r="GZN421" s="544"/>
      <c r="GZO421" s="544"/>
      <c r="GZP421" s="544"/>
      <c r="GZQ421" s="544"/>
      <c r="GZR421" s="544"/>
      <c r="GZS421" s="544"/>
      <c r="GZT421" s="544"/>
      <c r="GZU421" s="544"/>
      <c r="GZV421" s="544"/>
      <c r="GZW421" s="544"/>
      <c r="GZX421" s="544"/>
      <c r="GZY421" s="544"/>
      <c r="GZZ421" s="544"/>
      <c r="HAA421" s="544"/>
      <c r="HAB421" s="544"/>
      <c r="HAC421" s="544"/>
      <c r="HAD421" s="544"/>
      <c r="HAE421" s="544"/>
      <c r="HAF421" s="544"/>
      <c r="HAG421" s="544"/>
      <c r="HAH421" s="544"/>
      <c r="HAI421" s="544"/>
      <c r="HAJ421" s="544"/>
      <c r="HAK421" s="544"/>
      <c r="HAL421" s="544"/>
      <c r="HAM421" s="544"/>
      <c r="HAN421" s="544"/>
      <c r="HAO421" s="544"/>
      <c r="HAP421" s="544"/>
      <c r="HAQ421" s="544"/>
      <c r="HAR421" s="544"/>
      <c r="HAS421" s="544"/>
      <c r="HAT421" s="544"/>
      <c r="HAU421" s="544"/>
      <c r="HAV421" s="544"/>
      <c r="HAW421" s="544"/>
      <c r="HAX421" s="544"/>
      <c r="HAY421" s="544"/>
      <c r="HAZ421" s="544"/>
      <c r="HBA421" s="544"/>
      <c r="HBB421" s="544"/>
      <c r="HBC421" s="544"/>
      <c r="HBD421" s="544"/>
      <c r="HBE421" s="544"/>
      <c r="HBF421" s="544"/>
      <c r="HBG421" s="544"/>
      <c r="HBH421" s="544"/>
      <c r="HBI421" s="544"/>
      <c r="HBJ421" s="544"/>
      <c r="HBK421" s="544"/>
      <c r="HBL421" s="544"/>
      <c r="HBM421" s="544"/>
      <c r="HBN421" s="544"/>
      <c r="HBO421" s="544"/>
      <c r="HBP421" s="544"/>
      <c r="HBQ421" s="544"/>
      <c r="HBR421" s="544"/>
      <c r="HBS421" s="544"/>
      <c r="HBT421" s="544"/>
      <c r="HBU421" s="544"/>
      <c r="HBV421" s="544"/>
      <c r="HBW421" s="544"/>
      <c r="HBX421" s="544"/>
      <c r="HBY421" s="544"/>
      <c r="HBZ421" s="544"/>
      <c r="HCA421" s="544"/>
      <c r="HCB421" s="544"/>
      <c r="HCC421" s="544"/>
      <c r="HCD421" s="544"/>
      <c r="HCE421" s="544"/>
      <c r="HCF421" s="544"/>
      <c r="HCG421" s="544"/>
      <c r="HCH421" s="544"/>
      <c r="HCI421" s="544"/>
      <c r="HCJ421" s="544"/>
      <c r="HCK421" s="544"/>
      <c r="HCL421" s="544"/>
      <c r="HCM421" s="544"/>
      <c r="HCN421" s="544"/>
      <c r="HCO421" s="544"/>
      <c r="HCP421" s="544"/>
      <c r="HCQ421" s="544"/>
      <c r="HCR421" s="544"/>
      <c r="HCS421" s="544"/>
      <c r="HCT421" s="544"/>
      <c r="HCU421" s="544"/>
      <c r="HCV421" s="544"/>
      <c r="HCW421" s="544"/>
      <c r="HCX421" s="544"/>
      <c r="HCY421" s="544"/>
      <c r="HCZ421" s="544"/>
      <c r="HDA421" s="544"/>
      <c r="HDB421" s="544"/>
      <c r="HDC421" s="544"/>
      <c r="HDD421" s="544"/>
      <c r="HDE421" s="544"/>
      <c r="HDF421" s="544"/>
      <c r="HDG421" s="544"/>
      <c r="HDH421" s="544"/>
      <c r="HDI421" s="544"/>
      <c r="HDJ421" s="544"/>
      <c r="HDK421" s="544"/>
      <c r="HDL421" s="544"/>
      <c r="HDM421" s="544"/>
      <c r="HDN421" s="544"/>
      <c r="HDO421" s="544"/>
      <c r="HDP421" s="544"/>
      <c r="HDQ421" s="544"/>
      <c r="HDR421" s="544"/>
      <c r="HDS421" s="544"/>
      <c r="HDT421" s="544"/>
      <c r="HDU421" s="544"/>
      <c r="HDV421" s="544"/>
      <c r="HDW421" s="544"/>
      <c r="HDX421" s="544"/>
      <c r="HDY421" s="544"/>
      <c r="HDZ421" s="544"/>
      <c r="HEA421" s="544"/>
      <c r="HEB421" s="544"/>
      <c r="HEC421" s="544"/>
      <c r="HED421" s="544"/>
      <c r="HEE421" s="544"/>
      <c r="HEF421" s="544"/>
      <c r="HEG421" s="544"/>
      <c r="HEH421" s="544"/>
      <c r="HEI421" s="544"/>
      <c r="HEJ421" s="544"/>
      <c r="HEK421" s="544"/>
      <c r="HEL421" s="544"/>
      <c r="HEM421" s="544"/>
      <c r="HEN421" s="544"/>
      <c r="HEO421" s="544"/>
      <c r="HEP421" s="544"/>
      <c r="HEQ421" s="544"/>
      <c r="HER421" s="544"/>
      <c r="HES421" s="544"/>
      <c r="HET421" s="544"/>
      <c r="HEU421" s="544"/>
      <c r="HEV421" s="544"/>
      <c r="HEW421" s="544"/>
      <c r="HEX421" s="544"/>
      <c r="HEY421" s="544"/>
      <c r="HEZ421" s="544"/>
      <c r="HFA421" s="544"/>
      <c r="HFB421" s="544"/>
      <c r="HFC421" s="544"/>
      <c r="HFD421" s="544"/>
      <c r="HFE421" s="544"/>
      <c r="HFF421" s="544"/>
      <c r="HFG421" s="544"/>
      <c r="HFH421" s="544"/>
      <c r="HFI421" s="544"/>
      <c r="HFJ421" s="544"/>
      <c r="HFK421" s="544"/>
      <c r="HFL421" s="544"/>
      <c r="HFM421" s="544"/>
      <c r="HFN421" s="544"/>
      <c r="HFO421" s="544"/>
      <c r="HFP421" s="544"/>
      <c r="HFQ421" s="544"/>
      <c r="HFR421" s="544"/>
      <c r="HFS421" s="544"/>
      <c r="HFT421" s="544"/>
      <c r="HFU421" s="544"/>
      <c r="HFV421" s="544"/>
      <c r="HFW421" s="544"/>
      <c r="HFX421" s="544"/>
      <c r="HFY421" s="544"/>
      <c r="HFZ421" s="544"/>
      <c r="HGA421" s="544"/>
      <c r="HGB421" s="544"/>
      <c r="HGC421" s="544"/>
      <c r="HGD421" s="544"/>
      <c r="HGE421" s="544"/>
      <c r="HGF421" s="544"/>
      <c r="HGG421" s="544"/>
      <c r="HGH421" s="544"/>
      <c r="HGI421" s="544"/>
      <c r="HGJ421" s="544"/>
      <c r="HGK421" s="544"/>
      <c r="HGL421" s="544"/>
      <c r="HGM421" s="544"/>
      <c r="HGN421" s="544"/>
      <c r="HGO421" s="544"/>
      <c r="HGP421" s="544"/>
      <c r="HGQ421" s="544"/>
      <c r="HGR421" s="544"/>
      <c r="HGS421" s="544"/>
      <c r="HGT421" s="544"/>
      <c r="HGU421" s="544"/>
      <c r="HGV421" s="544"/>
      <c r="HGW421" s="544"/>
      <c r="HGX421" s="544"/>
      <c r="HGY421" s="544"/>
      <c r="HGZ421" s="544"/>
      <c r="HHA421" s="544"/>
      <c r="HHB421" s="544"/>
      <c r="HHC421" s="544"/>
      <c r="HHD421" s="544"/>
      <c r="HHE421" s="544"/>
      <c r="HHF421" s="544"/>
      <c r="HHG421" s="544"/>
      <c r="HHH421" s="544"/>
      <c r="HHI421" s="544"/>
      <c r="HHJ421" s="544"/>
      <c r="HHK421" s="544"/>
      <c r="HHL421" s="544"/>
      <c r="HHM421" s="544"/>
      <c r="HHN421" s="544"/>
      <c r="HHO421" s="544"/>
      <c r="HHP421" s="544"/>
      <c r="HHQ421" s="544"/>
      <c r="HHR421" s="544"/>
      <c r="HHS421" s="544"/>
      <c r="HHT421" s="544"/>
      <c r="HHU421" s="544"/>
      <c r="HHV421" s="544"/>
      <c r="HHW421" s="544"/>
      <c r="HHX421" s="544"/>
      <c r="HHY421" s="544"/>
      <c r="HHZ421" s="544"/>
      <c r="HIA421" s="544"/>
      <c r="HIB421" s="544"/>
      <c r="HIC421" s="544"/>
      <c r="HID421" s="544"/>
      <c r="HIE421" s="544"/>
      <c r="HIF421" s="544"/>
      <c r="HIG421" s="544"/>
      <c r="HIH421" s="544"/>
      <c r="HII421" s="544"/>
      <c r="HIJ421" s="544"/>
      <c r="HIK421" s="544"/>
      <c r="HIL421" s="544"/>
      <c r="HIM421" s="544"/>
      <c r="HIN421" s="544"/>
      <c r="HIO421" s="544"/>
      <c r="HIP421" s="544"/>
      <c r="HIQ421" s="544"/>
      <c r="HIR421" s="544"/>
      <c r="HIS421" s="544"/>
      <c r="HIT421" s="544"/>
      <c r="HIU421" s="544"/>
      <c r="HIV421" s="544"/>
      <c r="HIW421" s="544"/>
      <c r="HIX421" s="544"/>
      <c r="HIY421" s="544"/>
      <c r="HIZ421" s="544"/>
      <c r="HJA421" s="544"/>
      <c r="HJB421" s="544"/>
      <c r="HJC421" s="544"/>
      <c r="HJD421" s="544"/>
      <c r="HJE421" s="544"/>
      <c r="HJF421" s="544"/>
      <c r="HJG421" s="544"/>
      <c r="HJH421" s="544"/>
      <c r="HJI421" s="544"/>
      <c r="HJJ421" s="544"/>
      <c r="HJK421" s="544"/>
      <c r="HJL421" s="544"/>
      <c r="HJM421" s="544"/>
      <c r="HJN421" s="544"/>
      <c r="HJO421" s="544"/>
      <c r="HJP421" s="544"/>
      <c r="HJQ421" s="544"/>
      <c r="HJR421" s="544"/>
      <c r="HJS421" s="544"/>
      <c r="HJT421" s="544"/>
      <c r="HJU421" s="544"/>
      <c r="HJV421" s="544"/>
      <c r="HJW421" s="544"/>
      <c r="HJX421" s="544"/>
      <c r="HJY421" s="544"/>
      <c r="HJZ421" s="544"/>
      <c r="HKA421" s="544"/>
      <c r="HKB421" s="544"/>
      <c r="HKC421" s="544"/>
      <c r="HKD421" s="544"/>
      <c r="HKE421" s="544"/>
      <c r="HKF421" s="544"/>
      <c r="HKG421" s="544"/>
      <c r="HKH421" s="544"/>
      <c r="HKI421" s="544"/>
      <c r="HKJ421" s="544"/>
      <c r="HKK421" s="544"/>
      <c r="HKL421" s="544"/>
      <c r="HKM421" s="544"/>
      <c r="HKN421" s="544"/>
      <c r="HKO421" s="544"/>
      <c r="HKP421" s="544"/>
      <c r="HKQ421" s="544"/>
      <c r="HKR421" s="544"/>
      <c r="HKS421" s="544"/>
      <c r="HKT421" s="544"/>
      <c r="HKU421" s="544"/>
      <c r="HKV421" s="544"/>
      <c r="HKW421" s="544"/>
      <c r="HKX421" s="544"/>
      <c r="HKY421" s="544"/>
      <c r="HKZ421" s="544"/>
      <c r="HLA421" s="544"/>
      <c r="HLB421" s="544"/>
      <c r="HLC421" s="544"/>
      <c r="HLD421" s="544"/>
      <c r="HLE421" s="544"/>
      <c r="HLF421" s="544"/>
      <c r="HLG421" s="544"/>
      <c r="HLH421" s="544"/>
      <c r="HLI421" s="544"/>
      <c r="HLJ421" s="544"/>
      <c r="HLK421" s="544"/>
      <c r="HLL421" s="544"/>
      <c r="HLM421" s="544"/>
      <c r="HLN421" s="544"/>
      <c r="HLO421" s="544"/>
      <c r="HLP421" s="544"/>
      <c r="HLQ421" s="544"/>
      <c r="HLR421" s="544"/>
      <c r="HLS421" s="544"/>
      <c r="HLT421" s="544"/>
      <c r="HLU421" s="544"/>
      <c r="HLV421" s="544"/>
      <c r="HLW421" s="544"/>
      <c r="HLX421" s="544"/>
      <c r="HLY421" s="544"/>
      <c r="HLZ421" s="544"/>
      <c r="HMA421" s="544"/>
      <c r="HMB421" s="544"/>
      <c r="HMC421" s="544"/>
      <c r="HMD421" s="544"/>
      <c r="HME421" s="544"/>
      <c r="HMF421" s="544"/>
      <c r="HMG421" s="544"/>
      <c r="HMH421" s="544"/>
      <c r="HMI421" s="544"/>
      <c r="HMJ421" s="544"/>
      <c r="HMK421" s="544"/>
      <c r="HML421" s="544"/>
      <c r="HMM421" s="544"/>
      <c r="HMN421" s="544"/>
      <c r="HMO421" s="544"/>
      <c r="HMP421" s="544"/>
      <c r="HMQ421" s="544"/>
      <c r="HMR421" s="544"/>
      <c r="HMS421" s="544"/>
      <c r="HMT421" s="544"/>
      <c r="HMU421" s="544"/>
      <c r="HMV421" s="544"/>
      <c r="HMW421" s="544"/>
      <c r="HMX421" s="544"/>
      <c r="HMY421" s="544"/>
      <c r="HMZ421" s="544"/>
      <c r="HNA421" s="544"/>
      <c r="HNB421" s="544"/>
      <c r="HNC421" s="544"/>
      <c r="HND421" s="544"/>
      <c r="HNE421" s="544"/>
      <c r="HNF421" s="544"/>
      <c r="HNG421" s="544"/>
      <c r="HNH421" s="544"/>
      <c r="HNI421" s="544"/>
      <c r="HNJ421" s="544"/>
      <c r="HNK421" s="544"/>
      <c r="HNL421" s="544"/>
      <c r="HNM421" s="544"/>
      <c r="HNN421" s="544"/>
      <c r="HNO421" s="544"/>
      <c r="HNP421" s="544"/>
      <c r="HNQ421" s="544"/>
      <c r="HNR421" s="544"/>
      <c r="HNS421" s="544"/>
      <c r="HNT421" s="544"/>
      <c r="HNU421" s="544"/>
      <c r="HNV421" s="544"/>
      <c r="HNW421" s="544"/>
      <c r="HNX421" s="544"/>
      <c r="HNY421" s="544"/>
      <c r="HNZ421" s="544"/>
      <c r="HOA421" s="544"/>
      <c r="HOB421" s="544"/>
      <c r="HOC421" s="544"/>
      <c r="HOD421" s="544"/>
      <c r="HOE421" s="544"/>
      <c r="HOF421" s="544"/>
      <c r="HOG421" s="544"/>
      <c r="HOH421" s="544"/>
      <c r="HOI421" s="544"/>
      <c r="HOJ421" s="544"/>
      <c r="HOK421" s="544"/>
      <c r="HOL421" s="544"/>
      <c r="HOM421" s="544"/>
      <c r="HON421" s="544"/>
      <c r="HOO421" s="544"/>
      <c r="HOP421" s="544"/>
      <c r="HOQ421" s="544"/>
      <c r="HOR421" s="544"/>
      <c r="HOS421" s="544"/>
      <c r="HOT421" s="544"/>
      <c r="HOU421" s="544"/>
      <c r="HOV421" s="544"/>
      <c r="HOW421" s="544"/>
      <c r="HOX421" s="544"/>
      <c r="HOY421" s="544"/>
      <c r="HOZ421" s="544"/>
      <c r="HPA421" s="544"/>
      <c r="HPB421" s="544"/>
      <c r="HPC421" s="544"/>
      <c r="HPD421" s="544"/>
      <c r="HPE421" s="544"/>
      <c r="HPF421" s="544"/>
      <c r="HPG421" s="544"/>
      <c r="HPH421" s="544"/>
      <c r="HPI421" s="544"/>
      <c r="HPJ421" s="544"/>
      <c r="HPK421" s="544"/>
      <c r="HPL421" s="544"/>
      <c r="HPM421" s="544"/>
      <c r="HPN421" s="544"/>
      <c r="HPO421" s="544"/>
      <c r="HPP421" s="544"/>
      <c r="HPQ421" s="544"/>
      <c r="HPR421" s="544"/>
      <c r="HPS421" s="544"/>
      <c r="HPT421" s="544"/>
      <c r="HPU421" s="544"/>
      <c r="HPV421" s="544"/>
      <c r="HPW421" s="544"/>
      <c r="HPX421" s="544"/>
      <c r="HPY421" s="544"/>
      <c r="HPZ421" s="544"/>
      <c r="HQA421" s="544"/>
      <c r="HQB421" s="544"/>
      <c r="HQC421" s="544"/>
      <c r="HQD421" s="544"/>
      <c r="HQE421" s="544"/>
      <c r="HQF421" s="544"/>
      <c r="HQG421" s="544"/>
      <c r="HQH421" s="544"/>
      <c r="HQI421" s="544"/>
      <c r="HQJ421" s="544"/>
      <c r="HQK421" s="544"/>
      <c r="HQL421" s="544"/>
      <c r="HQM421" s="544"/>
      <c r="HQN421" s="544"/>
      <c r="HQO421" s="544"/>
      <c r="HQP421" s="544"/>
      <c r="HQQ421" s="544"/>
      <c r="HQR421" s="544"/>
      <c r="HQS421" s="544"/>
      <c r="HQT421" s="544"/>
      <c r="HQU421" s="544"/>
      <c r="HQV421" s="544"/>
      <c r="HQW421" s="544"/>
      <c r="HQX421" s="544"/>
      <c r="HQY421" s="544"/>
      <c r="HQZ421" s="544"/>
      <c r="HRA421" s="544"/>
      <c r="HRB421" s="544"/>
      <c r="HRC421" s="544"/>
      <c r="HRD421" s="544"/>
      <c r="HRE421" s="544"/>
      <c r="HRF421" s="544"/>
      <c r="HRG421" s="544"/>
      <c r="HRH421" s="544"/>
      <c r="HRI421" s="544"/>
      <c r="HRJ421" s="544"/>
      <c r="HRK421" s="544"/>
      <c r="HRL421" s="544"/>
      <c r="HRM421" s="544"/>
      <c r="HRN421" s="544"/>
      <c r="HRO421" s="544"/>
      <c r="HRP421" s="544"/>
      <c r="HRQ421" s="544"/>
      <c r="HRR421" s="544"/>
      <c r="HRS421" s="544"/>
      <c r="HRT421" s="544"/>
      <c r="HRU421" s="544"/>
      <c r="HRV421" s="544"/>
      <c r="HRW421" s="544"/>
      <c r="HRX421" s="544"/>
      <c r="HRY421" s="544"/>
      <c r="HRZ421" s="544"/>
      <c r="HSA421" s="544"/>
      <c r="HSB421" s="544"/>
      <c r="HSC421" s="544"/>
      <c r="HSD421" s="544"/>
      <c r="HSE421" s="544"/>
      <c r="HSF421" s="544"/>
      <c r="HSG421" s="544"/>
      <c r="HSH421" s="544"/>
      <c r="HSI421" s="544"/>
      <c r="HSJ421" s="544"/>
      <c r="HSK421" s="544"/>
      <c r="HSL421" s="544"/>
      <c r="HSM421" s="544"/>
      <c r="HSN421" s="544"/>
      <c r="HSO421" s="544"/>
      <c r="HSP421" s="544"/>
      <c r="HSQ421" s="544"/>
      <c r="HSR421" s="544"/>
      <c r="HSS421" s="544"/>
      <c r="HST421" s="544"/>
      <c r="HSU421" s="544"/>
      <c r="HSV421" s="544"/>
      <c r="HSW421" s="544"/>
      <c r="HSX421" s="544"/>
      <c r="HSY421" s="544"/>
      <c r="HSZ421" s="544"/>
      <c r="HTA421" s="544"/>
      <c r="HTB421" s="544"/>
      <c r="HTC421" s="544"/>
      <c r="HTD421" s="544"/>
      <c r="HTE421" s="544"/>
      <c r="HTF421" s="544"/>
      <c r="HTG421" s="544"/>
      <c r="HTH421" s="544"/>
      <c r="HTI421" s="544"/>
      <c r="HTJ421" s="544"/>
      <c r="HTK421" s="544"/>
      <c r="HTL421" s="544"/>
      <c r="HTM421" s="544"/>
      <c r="HTN421" s="544"/>
      <c r="HTO421" s="544"/>
      <c r="HTP421" s="544"/>
      <c r="HTQ421" s="544"/>
      <c r="HTR421" s="544"/>
      <c r="HTS421" s="544"/>
      <c r="HTT421" s="544"/>
      <c r="HTU421" s="544"/>
      <c r="HTV421" s="544"/>
      <c r="HTW421" s="544"/>
      <c r="HTX421" s="544"/>
      <c r="HTY421" s="544"/>
      <c r="HTZ421" s="544"/>
      <c r="HUA421" s="544"/>
      <c r="HUB421" s="544"/>
      <c r="HUC421" s="544"/>
      <c r="HUD421" s="544"/>
      <c r="HUE421" s="544"/>
      <c r="HUF421" s="544"/>
      <c r="HUG421" s="544"/>
      <c r="HUH421" s="544"/>
      <c r="HUI421" s="544"/>
      <c r="HUJ421" s="544"/>
      <c r="HUK421" s="544"/>
      <c r="HUL421" s="544"/>
      <c r="HUM421" s="544"/>
      <c r="HUN421" s="544"/>
      <c r="HUO421" s="544"/>
      <c r="HUP421" s="544"/>
      <c r="HUQ421" s="544"/>
      <c r="HUR421" s="544"/>
      <c r="HUS421" s="544"/>
      <c r="HUT421" s="544"/>
      <c r="HUU421" s="544"/>
      <c r="HUV421" s="544"/>
      <c r="HUW421" s="544"/>
      <c r="HUX421" s="544"/>
      <c r="HUY421" s="544"/>
      <c r="HUZ421" s="544"/>
      <c r="HVA421" s="544"/>
      <c r="HVB421" s="544"/>
      <c r="HVC421" s="544"/>
      <c r="HVD421" s="544"/>
      <c r="HVE421" s="544"/>
      <c r="HVF421" s="544"/>
      <c r="HVG421" s="544"/>
      <c r="HVH421" s="544"/>
      <c r="HVI421" s="544"/>
      <c r="HVJ421" s="544"/>
      <c r="HVK421" s="544"/>
      <c r="HVL421" s="544"/>
      <c r="HVM421" s="544"/>
      <c r="HVN421" s="544"/>
      <c r="HVO421" s="544"/>
      <c r="HVP421" s="544"/>
      <c r="HVQ421" s="544"/>
      <c r="HVR421" s="544"/>
      <c r="HVS421" s="544"/>
      <c r="HVT421" s="544"/>
      <c r="HVU421" s="544"/>
      <c r="HVV421" s="544"/>
      <c r="HVW421" s="544"/>
      <c r="HVX421" s="544"/>
      <c r="HVY421" s="544"/>
      <c r="HVZ421" s="544"/>
      <c r="HWA421" s="544"/>
      <c r="HWB421" s="544"/>
      <c r="HWC421" s="544"/>
      <c r="HWD421" s="544"/>
      <c r="HWE421" s="544"/>
      <c r="HWF421" s="544"/>
      <c r="HWG421" s="544"/>
      <c r="HWH421" s="544"/>
      <c r="HWI421" s="544"/>
      <c r="HWJ421" s="544"/>
      <c r="HWK421" s="544"/>
      <c r="HWL421" s="544"/>
      <c r="HWM421" s="544"/>
      <c r="HWN421" s="544"/>
      <c r="HWO421" s="544"/>
      <c r="HWP421" s="544"/>
      <c r="HWQ421" s="544"/>
      <c r="HWR421" s="544"/>
      <c r="HWS421" s="544"/>
      <c r="HWT421" s="544"/>
      <c r="HWU421" s="544"/>
      <c r="HWV421" s="544"/>
      <c r="HWW421" s="544"/>
      <c r="HWX421" s="544"/>
      <c r="HWY421" s="544"/>
      <c r="HWZ421" s="544"/>
      <c r="HXA421" s="544"/>
      <c r="HXB421" s="544"/>
      <c r="HXC421" s="544"/>
      <c r="HXD421" s="544"/>
      <c r="HXE421" s="544"/>
      <c r="HXF421" s="544"/>
      <c r="HXG421" s="544"/>
      <c r="HXH421" s="544"/>
      <c r="HXI421" s="544"/>
      <c r="HXJ421" s="544"/>
      <c r="HXK421" s="544"/>
      <c r="HXL421" s="544"/>
      <c r="HXM421" s="544"/>
      <c r="HXN421" s="544"/>
      <c r="HXO421" s="544"/>
      <c r="HXP421" s="544"/>
      <c r="HXQ421" s="544"/>
      <c r="HXR421" s="544"/>
      <c r="HXS421" s="544"/>
      <c r="HXT421" s="544"/>
      <c r="HXU421" s="544"/>
      <c r="HXV421" s="544"/>
      <c r="HXW421" s="544"/>
      <c r="HXX421" s="544"/>
      <c r="HXY421" s="544"/>
      <c r="HXZ421" s="544"/>
      <c r="HYA421" s="544"/>
      <c r="HYB421" s="544"/>
      <c r="HYC421" s="544"/>
      <c r="HYD421" s="544"/>
      <c r="HYE421" s="544"/>
      <c r="HYF421" s="544"/>
      <c r="HYG421" s="544"/>
      <c r="HYH421" s="544"/>
      <c r="HYI421" s="544"/>
      <c r="HYJ421" s="544"/>
      <c r="HYK421" s="544"/>
      <c r="HYL421" s="544"/>
      <c r="HYM421" s="544"/>
      <c r="HYN421" s="544"/>
      <c r="HYO421" s="544"/>
      <c r="HYP421" s="544"/>
      <c r="HYQ421" s="544"/>
      <c r="HYR421" s="544"/>
      <c r="HYS421" s="544"/>
      <c r="HYT421" s="544"/>
      <c r="HYU421" s="544"/>
      <c r="HYV421" s="544"/>
      <c r="HYW421" s="544"/>
      <c r="HYX421" s="544"/>
      <c r="HYY421" s="544"/>
      <c r="HYZ421" s="544"/>
      <c r="HZA421" s="544"/>
      <c r="HZB421" s="544"/>
      <c r="HZC421" s="544"/>
      <c r="HZD421" s="544"/>
      <c r="HZE421" s="544"/>
      <c r="HZF421" s="544"/>
      <c r="HZG421" s="544"/>
      <c r="HZH421" s="544"/>
      <c r="HZI421" s="544"/>
      <c r="HZJ421" s="544"/>
      <c r="HZK421" s="544"/>
      <c r="HZL421" s="544"/>
      <c r="HZM421" s="544"/>
      <c r="HZN421" s="544"/>
      <c r="HZO421" s="544"/>
      <c r="HZP421" s="544"/>
      <c r="HZQ421" s="544"/>
      <c r="HZR421" s="544"/>
      <c r="HZS421" s="544"/>
      <c r="HZT421" s="544"/>
      <c r="HZU421" s="544"/>
      <c r="HZV421" s="544"/>
      <c r="HZW421" s="544"/>
      <c r="HZX421" s="544"/>
      <c r="HZY421" s="544"/>
      <c r="HZZ421" s="544"/>
      <c r="IAA421" s="544"/>
      <c r="IAB421" s="544"/>
      <c r="IAC421" s="544"/>
      <c r="IAD421" s="544"/>
      <c r="IAE421" s="544"/>
      <c r="IAF421" s="544"/>
      <c r="IAG421" s="544"/>
      <c r="IAH421" s="544"/>
      <c r="IAI421" s="544"/>
      <c r="IAJ421" s="544"/>
      <c r="IAK421" s="544"/>
      <c r="IAL421" s="544"/>
      <c r="IAM421" s="544"/>
      <c r="IAN421" s="544"/>
      <c r="IAO421" s="544"/>
      <c r="IAP421" s="544"/>
      <c r="IAQ421" s="544"/>
      <c r="IAR421" s="544"/>
      <c r="IAS421" s="544"/>
      <c r="IAT421" s="544"/>
      <c r="IAU421" s="544"/>
      <c r="IAV421" s="544"/>
      <c r="IAW421" s="544"/>
      <c r="IAX421" s="544"/>
      <c r="IAY421" s="544"/>
      <c r="IAZ421" s="544"/>
      <c r="IBA421" s="544"/>
      <c r="IBB421" s="544"/>
      <c r="IBC421" s="544"/>
      <c r="IBD421" s="544"/>
      <c r="IBE421" s="544"/>
      <c r="IBF421" s="544"/>
      <c r="IBG421" s="544"/>
      <c r="IBH421" s="544"/>
      <c r="IBI421" s="544"/>
      <c r="IBJ421" s="544"/>
      <c r="IBK421" s="544"/>
      <c r="IBL421" s="544"/>
      <c r="IBM421" s="544"/>
      <c r="IBN421" s="544"/>
      <c r="IBO421" s="544"/>
      <c r="IBP421" s="544"/>
      <c r="IBQ421" s="544"/>
      <c r="IBR421" s="544"/>
      <c r="IBS421" s="544"/>
      <c r="IBT421" s="544"/>
      <c r="IBU421" s="544"/>
      <c r="IBV421" s="544"/>
      <c r="IBW421" s="544"/>
      <c r="IBX421" s="544"/>
      <c r="IBY421" s="544"/>
      <c r="IBZ421" s="544"/>
      <c r="ICA421" s="544"/>
      <c r="ICB421" s="544"/>
      <c r="ICC421" s="544"/>
      <c r="ICD421" s="544"/>
      <c r="ICE421" s="544"/>
      <c r="ICF421" s="544"/>
      <c r="ICG421" s="544"/>
      <c r="ICH421" s="544"/>
      <c r="ICI421" s="544"/>
      <c r="ICJ421" s="544"/>
      <c r="ICK421" s="544"/>
      <c r="ICL421" s="544"/>
      <c r="ICM421" s="544"/>
      <c r="ICN421" s="544"/>
      <c r="ICO421" s="544"/>
      <c r="ICP421" s="544"/>
      <c r="ICQ421" s="544"/>
      <c r="ICR421" s="544"/>
      <c r="ICS421" s="544"/>
      <c r="ICT421" s="544"/>
      <c r="ICU421" s="544"/>
      <c r="ICV421" s="544"/>
      <c r="ICW421" s="544"/>
      <c r="ICX421" s="544"/>
      <c r="ICY421" s="544"/>
      <c r="ICZ421" s="544"/>
      <c r="IDA421" s="544"/>
      <c r="IDB421" s="544"/>
      <c r="IDC421" s="544"/>
      <c r="IDD421" s="544"/>
      <c r="IDE421" s="544"/>
      <c r="IDF421" s="544"/>
      <c r="IDG421" s="544"/>
      <c r="IDH421" s="544"/>
      <c r="IDI421" s="544"/>
      <c r="IDJ421" s="544"/>
      <c r="IDK421" s="544"/>
      <c r="IDL421" s="544"/>
      <c r="IDM421" s="544"/>
      <c r="IDN421" s="544"/>
      <c r="IDO421" s="544"/>
      <c r="IDP421" s="544"/>
      <c r="IDQ421" s="544"/>
      <c r="IDR421" s="544"/>
      <c r="IDS421" s="544"/>
      <c r="IDT421" s="544"/>
      <c r="IDU421" s="544"/>
      <c r="IDV421" s="544"/>
      <c r="IDW421" s="544"/>
      <c r="IDX421" s="544"/>
      <c r="IDY421" s="544"/>
      <c r="IDZ421" s="544"/>
      <c r="IEA421" s="544"/>
      <c r="IEB421" s="544"/>
      <c r="IEC421" s="544"/>
      <c r="IED421" s="544"/>
      <c r="IEE421" s="544"/>
      <c r="IEF421" s="544"/>
      <c r="IEG421" s="544"/>
      <c r="IEH421" s="544"/>
      <c r="IEI421" s="544"/>
      <c r="IEJ421" s="544"/>
      <c r="IEK421" s="544"/>
      <c r="IEL421" s="544"/>
      <c r="IEM421" s="544"/>
      <c r="IEN421" s="544"/>
      <c r="IEO421" s="544"/>
      <c r="IEP421" s="544"/>
      <c r="IEQ421" s="544"/>
      <c r="IER421" s="544"/>
      <c r="IES421" s="544"/>
      <c r="IET421" s="544"/>
      <c r="IEU421" s="544"/>
      <c r="IEV421" s="544"/>
      <c r="IEW421" s="544"/>
      <c r="IEX421" s="544"/>
      <c r="IEY421" s="544"/>
      <c r="IEZ421" s="544"/>
      <c r="IFA421" s="544"/>
      <c r="IFB421" s="544"/>
      <c r="IFC421" s="544"/>
      <c r="IFD421" s="544"/>
      <c r="IFE421" s="544"/>
      <c r="IFF421" s="544"/>
      <c r="IFG421" s="544"/>
      <c r="IFH421" s="544"/>
      <c r="IFI421" s="544"/>
      <c r="IFJ421" s="544"/>
      <c r="IFK421" s="544"/>
      <c r="IFL421" s="544"/>
      <c r="IFM421" s="544"/>
      <c r="IFN421" s="544"/>
      <c r="IFO421" s="544"/>
      <c r="IFP421" s="544"/>
      <c r="IFQ421" s="544"/>
      <c r="IFR421" s="544"/>
      <c r="IFS421" s="544"/>
      <c r="IFT421" s="544"/>
      <c r="IFU421" s="544"/>
      <c r="IFV421" s="544"/>
      <c r="IFW421" s="544"/>
      <c r="IFX421" s="544"/>
      <c r="IFY421" s="544"/>
      <c r="IFZ421" s="544"/>
      <c r="IGA421" s="544"/>
      <c r="IGB421" s="544"/>
      <c r="IGC421" s="544"/>
      <c r="IGD421" s="544"/>
      <c r="IGE421" s="544"/>
      <c r="IGF421" s="544"/>
      <c r="IGG421" s="544"/>
      <c r="IGH421" s="544"/>
      <c r="IGI421" s="544"/>
      <c r="IGJ421" s="544"/>
      <c r="IGK421" s="544"/>
      <c r="IGL421" s="544"/>
      <c r="IGM421" s="544"/>
      <c r="IGN421" s="544"/>
      <c r="IGO421" s="544"/>
      <c r="IGP421" s="544"/>
      <c r="IGQ421" s="544"/>
      <c r="IGR421" s="544"/>
      <c r="IGS421" s="544"/>
      <c r="IGT421" s="544"/>
      <c r="IGU421" s="544"/>
      <c r="IGV421" s="544"/>
      <c r="IGW421" s="544"/>
      <c r="IGX421" s="544"/>
      <c r="IGY421" s="544"/>
      <c r="IGZ421" s="544"/>
      <c r="IHA421" s="544"/>
      <c r="IHB421" s="544"/>
      <c r="IHC421" s="544"/>
      <c r="IHD421" s="544"/>
      <c r="IHE421" s="544"/>
      <c r="IHF421" s="544"/>
      <c r="IHG421" s="544"/>
      <c r="IHH421" s="544"/>
      <c r="IHI421" s="544"/>
      <c r="IHJ421" s="544"/>
      <c r="IHK421" s="544"/>
      <c r="IHL421" s="544"/>
      <c r="IHM421" s="544"/>
      <c r="IHN421" s="544"/>
      <c r="IHO421" s="544"/>
      <c r="IHP421" s="544"/>
      <c r="IHQ421" s="544"/>
      <c r="IHR421" s="544"/>
      <c r="IHS421" s="544"/>
      <c r="IHT421" s="544"/>
      <c r="IHU421" s="544"/>
      <c r="IHV421" s="544"/>
      <c r="IHW421" s="544"/>
      <c r="IHX421" s="544"/>
      <c r="IHY421" s="544"/>
      <c r="IHZ421" s="544"/>
      <c r="IIA421" s="544"/>
      <c r="IIB421" s="544"/>
      <c r="IIC421" s="544"/>
      <c r="IID421" s="544"/>
      <c r="IIE421" s="544"/>
      <c r="IIF421" s="544"/>
      <c r="IIG421" s="544"/>
      <c r="IIH421" s="544"/>
      <c r="III421" s="544"/>
      <c r="IIJ421" s="544"/>
      <c r="IIK421" s="544"/>
      <c r="IIL421" s="544"/>
      <c r="IIM421" s="544"/>
      <c r="IIN421" s="544"/>
      <c r="IIO421" s="544"/>
      <c r="IIP421" s="544"/>
      <c r="IIQ421" s="544"/>
      <c r="IIR421" s="544"/>
      <c r="IIS421" s="544"/>
      <c r="IIT421" s="544"/>
      <c r="IIU421" s="544"/>
      <c r="IIV421" s="544"/>
      <c r="IIW421" s="544"/>
      <c r="IIX421" s="544"/>
      <c r="IIY421" s="544"/>
      <c r="IIZ421" s="544"/>
      <c r="IJA421" s="544"/>
      <c r="IJB421" s="544"/>
      <c r="IJC421" s="544"/>
      <c r="IJD421" s="544"/>
      <c r="IJE421" s="544"/>
      <c r="IJF421" s="544"/>
      <c r="IJG421" s="544"/>
      <c r="IJH421" s="544"/>
      <c r="IJI421" s="544"/>
      <c r="IJJ421" s="544"/>
      <c r="IJK421" s="544"/>
      <c r="IJL421" s="544"/>
      <c r="IJM421" s="544"/>
      <c r="IJN421" s="544"/>
      <c r="IJO421" s="544"/>
      <c r="IJP421" s="544"/>
      <c r="IJQ421" s="544"/>
      <c r="IJR421" s="544"/>
      <c r="IJS421" s="544"/>
      <c r="IJT421" s="544"/>
      <c r="IJU421" s="544"/>
      <c r="IJV421" s="544"/>
      <c r="IJW421" s="544"/>
      <c r="IJX421" s="544"/>
      <c r="IJY421" s="544"/>
      <c r="IJZ421" s="544"/>
      <c r="IKA421" s="544"/>
      <c r="IKB421" s="544"/>
      <c r="IKC421" s="544"/>
      <c r="IKD421" s="544"/>
      <c r="IKE421" s="544"/>
      <c r="IKF421" s="544"/>
      <c r="IKG421" s="544"/>
      <c r="IKH421" s="544"/>
      <c r="IKI421" s="544"/>
      <c r="IKJ421" s="544"/>
      <c r="IKK421" s="544"/>
      <c r="IKL421" s="544"/>
      <c r="IKM421" s="544"/>
      <c r="IKN421" s="544"/>
      <c r="IKO421" s="544"/>
      <c r="IKP421" s="544"/>
      <c r="IKQ421" s="544"/>
      <c r="IKR421" s="544"/>
      <c r="IKS421" s="544"/>
      <c r="IKT421" s="544"/>
      <c r="IKU421" s="544"/>
      <c r="IKV421" s="544"/>
      <c r="IKW421" s="544"/>
      <c r="IKX421" s="544"/>
      <c r="IKY421" s="544"/>
      <c r="IKZ421" s="544"/>
      <c r="ILA421" s="544"/>
      <c r="ILB421" s="544"/>
      <c r="ILC421" s="544"/>
      <c r="ILD421" s="544"/>
      <c r="ILE421" s="544"/>
      <c r="ILF421" s="544"/>
      <c r="ILG421" s="544"/>
      <c r="ILH421" s="544"/>
      <c r="ILI421" s="544"/>
      <c r="ILJ421" s="544"/>
      <c r="ILK421" s="544"/>
      <c r="ILL421" s="544"/>
      <c r="ILM421" s="544"/>
      <c r="ILN421" s="544"/>
      <c r="ILO421" s="544"/>
      <c r="ILP421" s="544"/>
      <c r="ILQ421" s="544"/>
      <c r="ILR421" s="544"/>
      <c r="ILS421" s="544"/>
      <c r="ILT421" s="544"/>
      <c r="ILU421" s="544"/>
      <c r="ILV421" s="544"/>
      <c r="ILW421" s="544"/>
      <c r="ILX421" s="544"/>
      <c r="ILY421" s="544"/>
      <c r="ILZ421" s="544"/>
      <c r="IMA421" s="544"/>
      <c r="IMB421" s="544"/>
      <c r="IMC421" s="544"/>
      <c r="IMD421" s="544"/>
      <c r="IME421" s="544"/>
      <c r="IMF421" s="544"/>
      <c r="IMG421" s="544"/>
      <c r="IMH421" s="544"/>
      <c r="IMI421" s="544"/>
      <c r="IMJ421" s="544"/>
      <c r="IMK421" s="544"/>
      <c r="IML421" s="544"/>
      <c r="IMM421" s="544"/>
      <c r="IMN421" s="544"/>
      <c r="IMO421" s="544"/>
      <c r="IMP421" s="544"/>
      <c r="IMQ421" s="544"/>
      <c r="IMR421" s="544"/>
      <c r="IMS421" s="544"/>
      <c r="IMT421" s="544"/>
      <c r="IMU421" s="544"/>
      <c r="IMV421" s="544"/>
      <c r="IMW421" s="544"/>
      <c r="IMX421" s="544"/>
      <c r="IMY421" s="544"/>
      <c r="IMZ421" s="544"/>
      <c r="INA421" s="544"/>
      <c r="INB421" s="544"/>
      <c r="INC421" s="544"/>
      <c r="IND421" s="544"/>
      <c r="INE421" s="544"/>
      <c r="INF421" s="544"/>
      <c r="ING421" s="544"/>
      <c r="INH421" s="544"/>
      <c r="INI421" s="544"/>
      <c r="INJ421" s="544"/>
      <c r="INK421" s="544"/>
      <c r="INL421" s="544"/>
      <c r="INM421" s="544"/>
      <c r="INN421" s="544"/>
      <c r="INO421" s="544"/>
      <c r="INP421" s="544"/>
      <c r="INQ421" s="544"/>
      <c r="INR421" s="544"/>
      <c r="INS421" s="544"/>
      <c r="INT421" s="544"/>
      <c r="INU421" s="544"/>
      <c r="INV421" s="544"/>
      <c r="INW421" s="544"/>
      <c r="INX421" s="544"/>
      <c r="INY421" s="544"/>
      <c r="INZ421" s="544"/>
      <c r="IOA421" s="544"/>
      <c r="IOB421" s="544"/>
      <c r="IOC421" s="544"/>
      <c r="IOD421" s="544"/>
      <c r="IOE421" s="544"/>
      <c r="IOF421" s="544"/>
      <c r="IOG421" s="544"/>
      <c r="IOH421" s="544"/>
      <c r="IOI421" s="544"/>
      <c r="IOJ421" s="544"/>
      <c r="IOK421" s="544"/>
      <c r="IOL421" s="544"/>
      <c r="IOM421" s="544"/>
      <c r="ION421" s="544"/>
      <c r="IOO421" s="544"/>
      <c r="IOP421" s="544"/>
      <c r="IOQ421" s="544"/>
      <c r="IOR421" s="544"/>
      <c r="IOS421" s="544"/>
      <c r="IOT421" s="544"/>
      <c r="IOU421" s="544"/>
      <c r="IOV421" s="544"/>
      <c r="IOW421" s="544"/>
      <c r="IOX421" s="544"/>
      <c r="IOY421" s="544"/>
      <c r="IOZ421" s="544"/>
      <c r="IPA421" s="544"/>
      <c r="IPB421" s="544"/>
      <c r="IPC421" s="544"/>
      <c r="IPD421" s="544"/>
      <c r="IPE421" s="544"/>
      <c r="IPF421" s="544"/>
      <c r="IPG421" s="544"/>
      <c r="IPH421" s="544"/>
      <c r="IPI421" s="544"/>
      <c r="IPJ421" s="544"/>
      <c r="IPK421" s="544"/>
      <c r="IPL421" s="544"/>
      <c r="IPM421" s="544"/>
      <c r="IPN421" s="544"/>
      <c r="IPO421" s="544"/>
      <c r="IPP421" s="544"/>
      <c r="IPQ421" s="544"/>
      <c r="IPR421" s="544"/>
      <c r="IPS421" s="544"/>
      <c r="IPT421" s="544"/>
      <c r="IPU421" s="544"/>
      <c r="IPV421" s="544"/>
      <c r="IPW421" s="544"/>
      <c r="IPX421" s="544"/>
      <c r="IPY421" s="544"/>
      <c r="IPZ421" s="544"/>
      <c r="IQA421" s="544"/>
      <c r="IQB421" s="544"/>
      <c r="IQC421" s="544"/>
      <c r="IQD421" s="544"/>
      <c r="IQE421" s="544"/>
      <c r="IQF421" s="544"/>
      <c r="IQG421" s="544"/>
      <c r="IQH421" s="544"/>
      <c r="IQI421" s="544"/>
      <c r="IQJ421" s="544"/>
      <c r="IQK421" s="544"/>
      <c r="IQL421" s="544"/>
      <c r="IQM421" s="544"/>
      <c r="IQN421" s="544"/>
      <c r="IQO421" s="544"/>
      <c r="IQP421" s="544"/>
      <c r="IQQ421" s="544"/>
      <c r="IQR421" s="544"/>
      <c r="IQS421" s="544"/>
      <c r="IQT421" s="544"/>
      <c r="IQU421" s="544"/>
      <c r="IQV421" s="544"/>
      <c r="IQW421" s="544"/>
      <c r="IQX421" s="544"/>
      <c r="IQY421" s="544"/>
      <c r="IQZ421" s="544"/>
      <c r="IRA421" s="544"/>
      <c r="IRB421" s="544"/>
      <c r="IRC421" s="544"/>
      <c r="IRD421" s="544"/>
      <c r="IRE421" s="544"/>
      <c r="IRF421" s="544"/>
      <c r="IRG421" s="544"/>
      <c r="IRH421" s="544"/>
      <c r="IRI421" s="544"/>
      <c r="IRJ421" s="544"/>
      <c r="IRK421" s="544"/>
      <c r="IRL421" s="544"/>
      <c r="IRM421" s="544"/>
      <c r="IRN421" s="544"/>
      <c r="IRO421" s="544"/>
      <c r="IRP421" s="544"/>
      <c r="IRQ421" s="544"/>
      <c r="IRR421" s="544"/>
      <c r="IRS421" s="544"/>
      <c r="IRT421" s="544"/>
      <c r="IRU421" s="544"/>
      <c r="IRV421" s="544"/>
      <c r="IRW421" s="544"/>
      <c r="IRX421" s="544"/>
      <c r="IRY421" s="544"/>
      <c r="IRZ421" s="544"/>
      <c r="ISA421" s="544"/>
      <c r="ISB421" s="544"/>
      <c r="ISC421" s="544"/>
      <c r="ISD421" s="544"/>
      <c r="ISE421" s="544"/>
      <c r="ISF421" s="544"/>
      <c r="ISG421" s="544"/>
      <c r="ISH421" s="544"/>
      <c r="ISI421" s="544"/>
      <c r="ISJ421" s="544"/>
      <c r="ISK421" s="544"/>
      <c r="ISL421" s="544"/>
      <c r="ISM421" s="544"/>
      <c r="ISN421" s="544"/>
      <c r="ISO421" s="544"/>
      <c r="ISP421" s="544"/>
      <c r="ISQ421" s="544"/>
      <c r="ISR421" s="544"/>
      <c r="ISS421" s="544"/>
      <c r="IST421" s="544"/>
      <c r="ISU421" s="544"/>
      <c r="ISV421" s="544"/>
      <c r="ISW421" s="544"/>
      <c r="ISX421" s="544"/>
      <c r="ISY421" s="544"/>
      <c r="ISZ421" s="544"/>
      <c r="ITA421" s="544"/>
      <c r="ITB421" s="544"/>
      <c r="ITC421" s="544"/>
      <c r="ITD421" s="544"/>
      <c r="ITE421" s="544"/>
      <c r="ITF421" s="544"/>
      <c r="ITG421" s="544"/>
      <c r="ITH421" s="544"/>
      <c r="ITI421" s="544"/>
      <c r="ITJ421" s="544"/>
      <c r="ITK421" s="544"/>
      <c r="ITL421" s="544"/>
      <c r="ITM421" s="544"/>
      <c r="ITN421" s="544"/>
      <c r="ITO421" s="544"/>
      <c r="ITP421" s="544"/>
      <c r="ITQ421" s="544"/>
      <c r="ITR421" s="544"/>
      <c r="ITS421" s="544"/>
      <c r="ITT421" s="544"/>
      <c r="ITU421" s="544"/>
      <c r="ITV421" s="544"/>
      <c r="ITW421" s="544"/>
      <c r="ITX421" s="544"/>
      <c r="ITY421" s="544"/>
      <c r="ITZ421" s="544"/>
      <c r="IUA421" s="544"/>
      <c r="IUB421" s="544"/>
      <c r="IUC421" s="544"/>
      <c r="IUD421" s="544"/>
      <c r="IUE421" s="544"/>
      <c r="IUF421" s="544"/>
      <c r="IUG421" s="544"/>
      <c r="IUH421" s="544"/>
      <c r="IUI421" s="544"/>
      <c r="IUJ421" s="544"/>
      <c r="IUK421" s="544"/>
      <c r="IUL421" s="544"/>
      <c r="IUM421" s="544"/>
      <c r="IUN421" s="544"/>
      <c r="IUO421" s="544"/>
      <c r="IUP421" s="544"/>
      <c r="IUQ421" s="544"/>
      <c r="IUR421" s="544"/>
      <c r="IUS421" s="544"/>
      <c r="IUT421" s="544"/>
      <c r="IUU421" s="544"/>
      <c r="IUV421" s="544"/>
      <c r="IUW421" s="544"/>
      <c r="IUX421" s="544"/>
      <c r="IUY421" s="544"/>
      <c r="IUZ421" s="544"/>
      <c r="IVA421" s="544"/>
      <c r="IVB421" s="544"/>
      <c r="IVC421" s="544"/>
      <c r="IVD421" s="544"/>
      <c r="IVE421" s="544"/>
      <c r="IVF421" s="544"/>
      <c r="IVG421" s="544"/>
      <c r="IVH421" s="544"/>
      <c r="IVI421" s="544"/>
      <c r="IVJ421" s="544"/>
      <c r="IVK421" s="544"/>
      <c r="IVL421" s="544"/>
      <c r="IVM421" s="544"/>
      <c r="IVN421" s="544"/>
      <c r="IVO421" s="544"/>
      <c r="IVP421" s="544"/>
      <c r="IVQ421" s="544"/>
      <c r="IVR421" s="544"/>
      <c r="IVS421" s="544"/>
      <c r="IVT421" s="544"/>
      <c r="IVU421" s="544"/>
      <c r="IVV421" s="544"/>
      <c r="IVW421" s="544"/>
      <c r="IVX421" s="544"/>
      <c r="IVY421" s="544"/>
      <c r="IVZ421" s="544"/>
      <c r="IWA421" s="544"/>
      <c r="IWB421" s="544"/>
      <c r="IWC421" s="544"/>
      <c r="IWD421" s="544"/>
      <c r="IWE421" s="544"/>
      <c r="IWF421" s="544"/>
      <c r="IWG421" s="544"/>
      <c r="IWH421" s="544"/>
      <c r="IWI421" s="544"/>
      <c r="IWJ421" s="544"/>
      <c r="IWK421" s="544"/>
      <c r="IWL421" s="544"/>
      <c r="IWM421" s="544"/>
      <c r="IWN421" s="544"/>
      <c r="IWO421" s="544"/>
      <c r="IWP421" s="544"/>
      <c r="IWQ421" s="544"/>
      <c r="IWR421" s="544"/>
      <c r="IWS421" s="544"/>
      <c r="IWT421" s="544"/>
      <c r="IWU421" s="544"/>
      <c r="IWV421" s="544"/>
      <c r="IWW421" s="544"/>
      <c r="IWX421" s="544"/>
      <c r="IWY421" s="544"/>
      <c r="IWZ421" s="544"/>
      <c r="IXA421" s="544"/>
      <c r="IXB421" s="544"/>
      <c r="IXC421" s="544"/>
      <c r="IXD421" s="544"/>
      <c r="IXE421" s="544"/>
      <c r="IXF421" s="544"/>
      <c r="IXG421" s="544"/>
      <c r="IXH421" s="544"/>
      <c r="IXI421" s="544"/>
      <c r="IXJ421" s="544"/>
      <c r="IXK421" s="544"/>
      <c r="IXL421" s="544"/>
      <c r="IXM421" s="544"/>
      <c r="IXN421" s="544"/>
      <c r="IXO421" s="544"/>
      <c r="IXP421" s="544"/>
      <c r="IXQ421" s="544"/>
      <c r="IXR421" s="544"/>
      <c r="IXS421" s="544"/>
      <c r="IXT421" s="544"/>
      <c r="IXU421" s="544"/>
      <c r="IXV421" s="544"/>
      <c r="IXW421" s="544"/>
      <c r="IXX421" s="544"/>
      <c r="IXY421" s="544"/>
      <c r="IXZ421" s="544"/>
      <c r="IYA421" s="544"/>
      <c r="IYB421" s="544"/>
      <c r="IYC421" s="544"/>
      <c r="IYD421" s="544"/>
      <c r="IYE421" s="544"/>
      <c r="IYF421" s="544"/>
      <c r="IYG421" s="544"/>
      <c r="IYH421" s="544"/>
      <c r="IYI421" s="544"/>
      <c r="IYJ421" s="544"/>
      <c r="IYK421" s="544"/>
      <c r="IYL421" s="544"/>
      <c r="IYM421" s="544"/>
      <c r="IYN421" s="544"/>
      <c r="IYO421" s="544"/>
      <c r="IYP421" s="544"/>
      <c r="IYQ421" s="544"/>
      <c r="IYR421" s="544"/>
      <c r="IYS421" s="544"/>
      <c r="IYT421" s="544"/>
      <c r="IYU421" s="544"/>
      <c r="IYV421" s="544"/>
      <c r="IYW421" s="544"/>
      <c r="IYX421" s="544"/>
      <c r="IYY421" s="544"/>
      <c r="IYZ421" s="544"/>
      <c r="IZA421" s="544"/>
      <c r="IZB421" s="544"/>
      <c r="IZC421" s="544"/>
      <c r="IZD421" s="544"/>
      <c r="IZE421" s="544"/>
      <c r="IZF421" s="544"/>
      <c r="IZG421" s="544"/>
      <c r="IZH421" s="544"/>
      <c r="IZI421" s="544"/>
      <c r="IZJ421" s="544"/>
      <c r="IZK421" s="544"/>
      <c r="IZL421" s="544"/>
      <c r="IZM421" s="544"/>
      <c r="IZN421" s="544"/>
      <c r="IZO421" s="544"/>
      <c r="IZP421" s="544"/>
      <c r="IZQ421" s="544"/>
      <c r="IZR421" s="544"/>
      <c r="IZS421" s="544"/>
      <c r="IZT421" s="544"/>
      <c r="IZU421" s="544"/>
      <c r="IZV421" s="544"/>
      <c r="IZW421" s="544"/>
      <c r="IZX421" s="544"/>
      <c r="IZY421" s="544"/>
      <c r="IZZ421" s="544"/>
      <c r="JAA421" s="544"/>
      <c r="JAB421" s="544"/>
      <c r="JAC421" s="544"/>
      <c r="JAD421" s="544"/>
      <c r="JAE421" s="544"/>
      <c r="JAF421" s="544"/>
      <c r="JAG421" s="544"/>
      <c r="JAH421" s="544"/>
      <c r="JAI421" s="544"/>
      <c r="JAJ421" s="544"/>
      <c r="JAK421" s="544"/>
      <c r="JAL421" s="544"/>
      <c r="JAM421" s="544"/>
      <c r="JAN421" s="544"/>
      <c r="JAO421" s="544"/>
      <c r="JAP421" s="544"/>
      <c r="JAQ421" s="544"/>
      <c r="JAR421" s="544"/>
      <c r="JAS421" s="544"/>
      <c r="JAT421" s="544"/>
      <c r="JAU421" s="544"/>
      <c r="JAV421" s="544"/>
      <c r="JAW421" s="544"/>
      <c r="JAX421" s="544"/>
      <c r="JAY421" s="544"/>
      <c r="JAZ421" s="544"/>
      <c r="JBA421" s="544"/>
      <c r="JBB421" s="544"/>
      <c r="JBC421" s="544"/>
      <c r="JBD421" s="544"/>
      <c r="JBE421" s="544"/>
      <c r="JBF421" s="544"/>
      <c r="JBG421" s="544"/>
      <c r="JBH421" s="544"/>
      <c r="JBI421" s="544"/>
      <c r="JBJ421" s="544"/>
      <c r="JBK421" s="544"/>
      <c r="JBL421" s="544"/>
      <c r="JBM421" s="544"/>
      <c r="JBN421" s="544"/>
      <c r="JBO421" s="544"/>
      <c r="JBP421" s="544"/>
      <c r="JBQ421" s="544"/>
      <c r="JBR421" s="544"/>
      <c r="JBS421" s="544"/>
      <c r="JBT421" s="544"/>
      <c r="JBU421" s="544"/>
      <c r="JBV421" s="544"/>
      <c r="JBW421" s="544"/>
      <c r="JBX421" s="544"/>
      <c r="JBY421" s="544"/>
      <c r="JBZ421" s="544"/>
      <c r="JCA421" s="544"/>
      <c r="JCB421" s="544"/>
      <c r="JCC421" s="544"/>
      <c r="JCD421" s="544"/>
      <c r="JCE421" s="544"/>
      <c r="JCF421" s="544"/>
      <c r="JCG421" s="544"/>
      <c r="JCH421" s="544"/>
      <c r="JCI421" s="544"/>
      <c r="JCJ421" s="544"/>
      <c r="JCK421" s="544"/>
      <c r="JCL421" s="544"/>
      <c r="JCM421" s="544"/>
      <c r="JCN421" s="544"/>
      <c r="JCO421" s="544"/>
      <c r="JCP421" s="544"/>
      <c r="JCQ421" s="544"/>
      <c r="JCR421" s="544"/>
      <c r="JCS421" s="544"/>
      <c r="JCT421" s="544"/>
      <c r="JCU421" s="544"/>
      <c r="JCV421" s="544"/>
      <c r="JCW421" s="544"/>
      <c r="JCX421" s="544"/>
      <c r="JCY421" s="544"/>
      <c r="JCZ421" s="544"/>
      <c r="JDA421" s="544"/>
      <c r="JDB421" s="544"/>
      <c r="JDC421" s="544"/>
      <c r="JDD421" s="544"/>
      <c r="JDE421" s="544"/>
      <c r="JDF421" s="544"/>
      <c r="JDG421" s="544"/>
      <c r="JDH421" s="544"/>
      <c r="JDI421" s="544"/>
      <c r="JDJ421" s="544"/>
      <c r="JDK421" s="544"/>
      <c r="JDL421" s="544"/>
      <c r="JDM421" s="544"/>
      <c r="JDN421" s="544"/>
      <c r="JDO421" s="544"/>
      <c r="JDP421" s="544"/>
      <c r="JDQ421" s="544"/>
      <c r="JDR421" s="544"/>
      <c r="JDS421" s="544"/>
      <c r="JDT421" s="544"/>
      <c r="JDU421" s="544"/>
      <c r="JDV421" s="544"/>
      <c r="JDW421" s="544"/>
      <c r="JDX421" s="544"/>
      <c r="JDY421" s="544"/>
      <c r="JDZ421" s="544"/>
      <c r="JEA421" s="544"/>
      <c r="JEB421" s="544"/>
      <c r="JEC421" s="544"/>
      <c r="JED421" s="544"/>
      <c r="JEE421" s="544"/>
      <c r="JEF421" s="544"/>
      <c r="JEG421" s="544"/>
      <c r="JEH421" s="544"/>
      <c r="JEI421" s="544"/>
      <c r="JEJ421" s="544"/>
      <c r="JEK421" s="544"/>
      <c r="JEL421" s="544"/>
      <c r="JEM421" s="544"/>
      <c r="JEN421" s="544"/>
      <c r="JEO421" s="544"/>
      <c r="JEP421" s="544"/>
      <c r="JEQ421" s="544"/>
      <c r="JER421" s="544"/>
      <c r="JES421" s="544"/>
      <c r="JET421" s="544"/>
      <c r="JEU421" s="544"/>
      <c r="JEV421" s="544"/>
      <c r="JEW421" s="544"/>
      <c r="JEX421" s="544"/>
      <c r="JEY421" s="544"/>
      <c r="JEZ421" s="544"/>
      <c r="JFA421" s="544"/>
      <c r="JFB421" s="544"/>
      <c r="JFC421" s="544"/>
      <c r="JFD421" s="544"/>
      <c r="JFE421" s="544"/>
      <c r="JFF421" s="544"/>
      <c r="JFG421" s="544"/>
      <c r="JFH421" s="544"/>
      <c r="JFI421" s="544"/>
      <c r="JFJ421" s="544"/>
      <c r="JFK421" s="544"/>
      <c r="JFL421" s="544"/>
      <c r="JFM421" s="544"/>
      <c r="JFN421" s="544"/>
      <c r="JFO421" s="544"/>
      <c r="JFP421" s="544"/>
      <c r="JFQ421" s="544"/>
      <c r="JFR421" s="544"/>
      <c r="JFS421" s="544"/>
      <c r="JFT421" s="544"/>
      <c r="JFU421" s="544"/>
      <c r="JFV421" s="544"/>
      <c r="JFW421" s="544"/>
      <c r="JFX421" s="544"/>
      <c r="JFY421" s="544"/>
      <c r="JFZ421" s="544"/>
      <c r="JGA421" s="544"/>
      <c r="JGB421" s="544"/>
      <c r="JGC421" s="544"/>
      <c r="JGD421" s="544"/>
      <c r="JGE421" s="544"/>
      <c r="JGF421" s="544"/>
      <c r="JGG421" s="544"/>
      <c r="JGH421" s="544"/>
      <c r="JGI421" s="544"/>
      <c r="JGJ421" s="544"/>
      <c r="JGK421" s="544"/>
      <c r="JGL421" s="544"/>
      <c r="JGM421" s="544"/>
      <c r="JGN421" s="544"/>
      <c r="JGO421" s="544"/>
      <c r="JGP421" s="544"/>
      <c r="JGQ421" s="544"/>
      <c r="JGR421" s="544"/>
      <c r="JGS421" s="544"/>
      <c r="JGT421" s="544"/>
      <c r="JGU421" s="544"/>
      <c r="JGV421" s="544"/>
      <c r="JGW421" s="544"/>
      <c r="JGX421" s="544"/>
      <c r="JGY421" s="544"/>
      <c r="JGZ421" s="544"/>
      <c r="JHA421" s="544"/>
      <c r="JHB421" s="544"/>
      <c r="JHC421" s="544"/>
      <c r="JHD421" s="544"/>
      <c r="JHE421" s="544"/>
      <c r="JHF421" s="544"/>
      <c r="JHG421" s="544"/>
      <c r="JHH421" s="544"/>
      <c r="JHI421" s="544"/>
      <c r="JHJ421" s="544"/>
      <c r="JHK421" s="544"/>
      <c r="JHL421" s="544"/>
      <c r="JHM421" s="544"/>
      <c r="JHN421" s="544"/>
      <c r="JHO421" s="544"/>
      <c r="JHP421" s="544"/>
      <c r="JHQ421" s="544"/>
      <c r="JHR421" s="544"/>
      <c r="JHS421" s="544"/>
      <c r="JHT421" s="544"/>
      <c r="JHU421" s="544"/>
      <c r="JHV421" s="544"/>
      <c r="JHW421" s="544"/>
      <c r="JHX421" s="544"/>
      <c r="JHY421" s="544"/>
      <c r="JHZ421" s="544"/>
      <c r="JIA421" s="544"/>
      <c r="JIB421" s="544"/>
      <c r="JIC421" s="544"/>
      <c r="JID421" s="544"/>
      <c r="JIE421" s="544"/>
      <c r="JIF421" s="544"/>
      <c r="JIG421" s="544"/>
      <c r="JIH421" s="544"/>
      <c r="JII421" s="544"/>
      <c r="JIJ421" s="544"/>
      <c r="JIK421" s="544"/>
      <c r="JIL421" s="544"/>
      <c r="JIM421" s="544"/>
      <c r="JIN421" s="544"/>
      <c r="JIO421" s="544"/>
      <c r="JIP421" s="544"/>
      <c r="JIQ421" s="544"/>
      <c r="JIR421" s="544"/>
      <c r="JIS421" s="544"/>
      <c r="JIT421" s="544"/>
      <c r="JIU421" s="544"/>
      <c r="JIV421" s="544"/>
      <c r="JIW421" s="544"/>
      <c r="JIX421" s="544"/>
      <c r="JIY421" s="544"/>
      <c r="JIZ421" s="544"/>
      <c r="JJA421" s="544"/>
      <c r="JJB421" s="544"/>
      <c r="JJC421" s="544"/>
      <c r="JJD421" s="544"/>
      <c r="JJE421" s="544"/>
      <c r="JJF421" s="544"/>
      <c r="JJG421" s="544"/>
      <c r="JJH421" s="544"/>
      <c r="JJI421" s="544"/>
      <c r="JJJ421" s="544"/>
      <c r="JJK421" s="544"/>
      <c r="JJL421" s="544"/>
      <c r="JJM421" s="544"/>
      <c r="JJN421" s="544"/>
      <c r="JJO421" s="544"/>
      <c r="JJP421" s="544"/>
      <c r="JJQ421" s="544"/>
      <c r="JJR421" s="544"/>
      <c r="JJS421" s="544"/>
      <c r="JJT421" s="544"/>
      <c r="JJU421" s="544"/>
      <c r="JJV421" s="544"/>
      <c r="JJW421" s="544"/>
      <c r="JJX421" s="544"/>
      <c r="JJY421" s="544"/>
      <c r="JJZ421" s="544"/>
      <c r="JKA421" s="544"/>
      <c r="JKB421" s="544"/>
      <c r="JKC421" s="544"/>
      <c r="JKD421" s="544"/>
      <c r="JKE421" s="544"/>
      <c r="JKF421" s="544"/>
      <c r="JKG421" s="544"/>
      <c r="JKH421" s="544"/>
      <c r="JKI421" s="544"/>
      <c r="JKJ421" s="544"/>
      <c r="JKK421" s="544"/>
      <c r="JKL421" s="544"/>
      <c r="JKM421" s="544"/>
      <c r="JKN421" s="544"/>
      <c r="JKO421" s="544"/>
      <c r="JKP421" s="544"/>
      <c r="JKQ421" s="544"/>
      <c r="JKR421" s="544"/>
      <c r="JKS421" s="544"/>
      <c r="JKT421" s="544"/>
      <c r="JKU421" s="544"/>
      <c r="JKV421" s="544"/>
      <c r="JKW421" s="544"/>
      <c r="JKX421" s="544"/>
      <c r="JKY421" s="544"/>
      <c r="JKZ421" s="544"/>
      <c r="JLA421" s="544"/>
      <c r="JLB421" s="544"/>
      <c r="JLC421" s="544"/>
      <c r="JLD421" s="544"/>
      <c r="JLE421" s="544"/>
      <c r="JLF421" s="544"/>
      <c r="JLG421" s="544"/>
      <c r="JLH421" s="544"/>
      <c r="JLI421" s="544"/>
      <c r="JLJ421" s="544"/>
      <c r="JLK421" s="544"/>
      <c r="JLL421" s="544"/>
      <c r="JLM421" s="544"/>
      <c r="JLN421" s="544"/>
      <c r="JLO421" s="544"/>
      <c r="JLP421" s="544"/>
      <c r="JLQ421" s="544"/>
      <c r="JLR421" s="544"/>
      <c r="JLS421" s="544"/>
      <c r="JLT421" s="544"/>
      <c r="JLU421" s="544"/>
      <c r="JLV421" s="544"/>
      <c r="JLW421" s="544"/>
      <c r="JLX421" s="544"/>
      <c r="JLY421" s="544"/>
      <c r="JLZ421" s="544"/>
      <c r="JMA421" s="544"/>
      <c r="JMB421" s="544"/>
      <c r="JMC421" s="544"/>
      <c r="JMD421" s="544"/>
      <c r="JME421" s="544"/>
      <c r="JMF421" s="544"/>
      <c r="JMG421" s="544"/>
      <c r="JMH421" s="544"/>
      <c r="JMI421" s="544"/>
      <c r="JMJ421" s="544"/>
      <c r="JMK421" s="544"/>
      <c r="JML421" s="544"/>
      <c r="JMM421" s="544"/>
      <c r="JMN421" s="544"/>
      <c r="JMO421" s="544"/>
      <c r="JMP421" s="544"/>
      <c r="JMQ421" s="544"/>
      <c r="JMR421" s="544"/>
      <c r="JMS421" s="544"/>
      <c r="JMT421" s="544"/>
      <c r="JMU421" s="544"/>
      <c r="JMV421" s="544"/>
      <c r="JMW421" s="544"/>
      <c r="JMX421" s="544"/>
      <c r="JMY421" s="544"/>
      <c r="JMZ421" s="544"/>
      <c r="JNA421" s="544"/>
      <c r="JNB421" s="544"/>
      <c r="JNC421" s="544"/>
      <c r="JND421" s="544"/>
      <c r="JNE421" s="544"/>
      <c r="JNF421" s="544"/>
      <c r="JNG421" s="544"/>
      <c r="JNH421" s="544"/>
      <c r="JNI421" s="544"/>
      <c r="JNJ421" s="544"/>
      <c r="JNK421" s="544"/>
      <c r="JNL421" s="544"/>
      <c r="JNM421" s="544"/>
      <c r="JNN421" s="544"/>
      <c r="JNO421" s="544"/>
      <c r="JNP421" s="544"/>
      <c r="JNQ421" s="544"/>
      <c r="JNR421" s="544"/>
      <c r="JNS421" s="544"/>
      <c r="JNT421" s="544"/>
      <c r="JNU421" s="544"/>
      <c r="JNV421" s="544"/>
      <c r="JNW421" s="544"/>
      <c r="JNX421" s="544"/>
      <c r="JNY421" s="544"/>
      <c r="JNZ421" s="544"/>
      <c r="JOA421" s="544"/>
      <c r="JOB421" s="544"/>
      <c r="JOC421" s="544"/>
      <c r="JOD421" s="544"/>
      <c r="JOE421" s="544"/>
      <c r="JOF421" s="544"/>
      <c r="JOG421" s="544"/>
      <c r="JOH421" s="544"/>
      <c r="JOI421" s="544"/>
      <c r="JOJ421" s="544"/>
      <c r="JOK421" s="544"/>
      <c r="JOL421" s="544"/>
      <c r="JOM421" s="544"/>
      <c r="JON421" s="544"/>
      <c r="JOO421" s="544"/>
      <c r="JOP421" s="544"/>
      <c r="JOQ421" s="544"/>
      <c r="JOR421" s="544"/>
      <c r="JOS421" s="544"/>
      <c r="JOT421" s="544"/>
      <c r="JOU421" s="544"/>
      <c r="JOV421" s="544"/>
      <c r="JOW421" s="544"/>
      <c r="JOX421" s="544"/>
      <c r="JOY421" s="544"/>
      <c r="JOZ421" s="544"/>
      <c r="JPA421" s="544"/>
      <c r="JPB421" s="544"/>
      <c r="JPC421" s="544"/>
      <c r="JPD421" s="544"/>
      <c r="JPE421" s="544"/>
      <c r="JPF421" s="544"/>
      <c r="JPG421" s="544"/>
      <c r="JPH421" s="544"/>
      <c r="JPI421" s="544"/>
      <c r="JPJ421" s="544"/>
      <c r="JPK421" s="544"/>
      <c r="JPL421" s="544"/>
      <c r="JPM421" s="544"/>
      <c r="JPN421" s="544"/>
      <c r="JPO421" s="544"/>
      <c r="JPP421" s="544"/>
      <c r="JPQ421" s="544"/>
      <c r="JPR421" s="544"/>
      <c r="JPS421" s="544"/>
      <c r="JPT421" s="544"/>
      <c r="JPU421" s="544"/>
      <c r="JPV421" s="544"/>
      <c r="JPW421" s="544"/>
      <c r="JPX421" s="544"/>
      <c r="JPY421" s="544"/>
      <c r="JPZ421" s="544"/>
      <c r="JQA421" s="544"/>
      <c r="JQB421" s="544"/>
      <c r="JQC421" s="544"/>
      <c r="JQD421" s="544"/>
      <c r="JQE421" s="544"/>
      <c r="JQF421" s="544"/>
      <c r="JQG421" s="544"/>
      <c r="JQH421" s="544"/>
      <c r="JQI421" s="544"/>
      <c r="JQJ421" s="544"/>
      <c r="JQK421" s="544"/>
      <c r="JQL421" s="544"/>
      <c r="JQM421" s="544"/>
      <c r="JQN421" s="544"/>
      <c r="JQO421" s="544"/>
      <c r="JQP421" s="544"/>
      <c r="JQQ421" s="544"/>
      <c r="JQR421" s="544"/>
      <c r="JQS421" s="544"/>
      <c r="JQT421" s="544"/>
      <c r="JQU421" s="544"/>
      <c r="JQV421" s="544"/>
      <c r="JQW421" s="544"/>
      <c r="JQX421" s="544"/>
      <c r="JQY421" s="544"/>
      <c r="JQZ421" s="544"/>
      <c r="JRA421" s="544"/>
      <c r="JRB421" s="544"/>
      <c r="JRC421" s="544"/>
      <c r="JRD421" s="544"/>
      <c r="JRE421" s="544"/>
      <c r="JRF421" s="544"/>
      <c r="JRG421" s="544"/>
      <c r="JRH421" s="544"/>
      <c r="JRI421" s="544"/>
      <c r="JRJ421" s="544"/>
      <c r="JRK421" s="544"/>
      <c r="JRL421" s="544"/>
      <c r="JRM421" s="544"/>
      <c r="JRN421" s="544"/>
      <c r="JRO421" s="544"/>
      <c r="JRP421" s="544"/>
      <c r="JRQ421" s="544"/>
      <c r="JRR421" s="544"/>
      <c r="JRS421" s="544"/>
      <c r="JRT421" s="544"/>
      <c r="JRU421" s="544"/>
      <c r="JRV421" s="544"/>
      <c r="JRW421" s="544"/>
      <c r="JRX421" s="544"/>
      <c r="JRY421" s="544"/>
      <c r="JRZ421" s="544"/>
      <c r="JSA421" s="544"/>
      <c r="JSB421" s="544"/>
      <c r="JSC421" s="544"/>
      <c r="JSD421" s="544"/>
      <c r="JSE421" s="544"/>
      <c r="JSF421" s="544"/>
      <c r="JSG421" s="544"/>
      <c r="JSH421" s="544"/>
      <c r="JSI421" s="544"/>
      <c r="JSJ421" s="544"/>
      <c r="JSK421" s="544"/>
      <c r="JSL421" s="544"/>
      <c r="JSM421" s="544"/>
      <c r="JSN421" s="544"/>
      <c r="JSO421" s="544"/>
      <c r="JSP421" s="544"/>
      <c r="JSQ421" s="544"/>
      <c r="JSR421" s="544"/>
      <c r="JSS421" s="544"/>
      <c r="JST421" s="544"/>
      <c r="JSU421" s="544"/>
      <c r="JSV421" s="544"/>
      <c r="JSW421" s="544"/>
      <c r="JSX421" s="544"/>
      <c r="JSY421" s="544"/>
      <c r="JSZ421" s="544"/>
      <c r="JTA421" s="544"/>
      <c r="JTB421" s="544"/>
      <c r="JTC421" s="544"/>
      <c r="JTD421" s="544"/>
      <c r="JTE421" s="544"/>
      <c r="JTF421" s="544"/>
      <c r="JTG421" s="544"/>
      <c r="JTH421" s="544"/>
      <c r="JTI421" s="544"/>
      <c r="JTJ421" s="544"/>
      <c r="JTK421" s="544"/>
      <c r="JTL421" s="544"/>
      <c r="JTM421" s="544"/>
      <c r="JTN421" s="544"/>
      <c r="JTO421" s="544"/>
      <c r="JTP421" s="544"/>
      <c r="JTQ421" s="544"/>
      <c r="JTR421" s="544"/>
      <c r="JTS421" s="544"/>
      <c r="JTT421" s="544"/>
      <c r="JTU421" s="544"/>
      <c r="JTV421" s="544"/>
      <c r="JTW421" s="544"/>
      <c r="JTX421" s="544"/>
      <c r="JTY421" s="544"/>
      <c r="JTZ421" s="544"/>
      <c r="JUA421" s="544"/>
      <c r="JUB421" s="544"/>
      <c r="JUC421" s="544"/>
      <c r="JUD421" s="544"/>
      <c r="JUE421" s="544"/>
      <c r="JUF421" s="544"/>
      <c r="JUG421" s="544"/>
      <c r="JUH421" s="544"/>
      <c r="JUI421" s="544"/>
      <c r="JUJ421" s="544"/>
      <c r="JUK421" s="544"/>
      <c r="JUL421" s="544"/>
      <c r="JUM421" s="544"/>
      <c r="JUN421" s="544"/>
      <c r="JUO421" s="544"/>
      <c r="JUP421" s="544"/>
      <c r="JUQ421" s="544"/>
      <c r="JUR421" s="544"/>
      <c r="JUS421" s="544"/>
      <c r="JUT421" s="544"/>
      <c r="JUU421" s="544"/>
      <c r="JUV421" s="544"/>
      <c r="JUW421" s="544"/>
      <c r="JUX421" s="544"/>
      <c r="JUY421" s="544"/>
      <c r="JUZ421" s="544"/>
      <c r="JVA421" s="544"/>
      <c r="JVB421" s="544"/>
      <c r="JVC421" s="544"/>
      <c r="JVD421" s="544"/>
      <c r="JVE421" s="544"/>
      <c r="JVF421" s="544"/>
      <c r="JVG421" s="544"/>
      <c r="JVH421" s="544"/>
      <c r="JVI421" s="544"/>
      <c r="JVJ421" s="544"/>
      <c r="JVK421" s="544"/>
      <c r="JVL421" s="544"/>
      <c r="JVM421" s="544"/>
      <c r="JVN421" s="544"/>
      <c r="JVO421" s="544"/>
      <c r="JVP421" s="544"/>
      <c r="JVQ421" s="544"/>
      <c r="JVR421" s="544"/>
      <c r="JVS421" s="544"/>
      <c r="JVT421" s="544"/>
      <c r="JVU421" s="544"/>
      <c r="JVV421" s="544"/>
      <c r="JVW421" s="544"/>
      <c r="JVX421" s="544"/>
      <c r="JVY421" s="544"/>
      <c r="JVZ421" s="544"/>
      <c r="JWA421" s="544"/>
      <c r="JWB421" s="544"/>
      <c r="JWC421" s="544"/>
      <c r="JWD421" s="544"/>
      <c r="JWE421" s="544"/>
      <c r="JWF421" s="544"/>
      <c r="JWG421" s="544"/>
      <c r="JWH421" s="544"/>
      <c r="JWI421" s="544"/>
      <c r="JWJ421" s="544"/>
      <c r="JWK421" s="544"/>
      <c r="JWL421" s="544"/>
      <c r="JWM421" s="544"/>
      <c r="JWN421" s="544"/>
      <c r="JWO421" s="544"/>
      <c r="JWP421" s="544"/>
      <c r="JWQ421" s="544"/>
      <c r="JWR421" s="544"/>
      <c r="JWS421" s="544"/>
      <c r="JWT421" s="544"/>
      <c r="JWU421" s="544"/>
      <c r="JWV421" s="544"/>
      <c r="JWW421" s="544"/>
      <c r="JWX421" s="544"/>
      <c r="JWY421" s="544"/>
      <c r="JWZ421" s="544"/>
      <c r="JXA421" s="544"/>
      <c r="JXB421" s="544"/>
      <c r="JXC421" s="544"/>
      <c r="JXD421" s="544"/>
      <c r="JXE421" s="544"/>
      <c r="JXF421" s="544"/>
      <c r="JXG421" s="544"/>
      <c r="JXH421" s="544"/>
      <c r="JXI421" s="544"/>
      <c r="JXJ421" s="544"/>
      <c r="JXK421" s="544"/>
      <c r="JXL421" s="544"/>
      <c r="JXM421" s="544"/>
      <c r="JXN421" s="544"/>
      <c r="JXO421" s="544"/>
      <c r="JXP421" s="544"/>
      <c r="JXQ421" s="544"/>
      <c r="JXR421" s="544"/>
      <c r="JXS421" s="544"/>
      <c r="JXT421" s="544"/>
      <c r="JXU421" s="544"/>
      <c r="JXV421" s="544"/>
      <c r="JXW421" s="544"/>
      <c r="JXX421" s="544"/>
      <c r="JXY421" s="544"/>
      <c r="JXZ421" s="544"/>
      <c r="JYA421" s="544"/>
      <c r="JYB421" s="544"/>
      <c r="JYC421" s="544"/>
      <c r="JYD421" s="544"/>
      <c r="JYE421" s="544"/>
      <c r="JYF421" s="544"/>
      <c r="JYG421" s="544"/>
      <c r="JYH421" s="544"/>
      <c r="JYI421" s="544"/>
      <c r="JYJ421" s="544"/>
      <c r="JYK421" s="544"/>
      <c r="JYL421" s="544"/>
      <c r="JYM421" s="544"/>
      <c r="JYN421" s="544"/>
      <c r="JYO421" s="544"/>
      <c r="JYP421" s="544"/>
      <c r="JYQ421" s="544"/>
      <c r="JYR421" s="544"/>
      <c r="JYS421" s="544"/>
      <c r="JYT421" s="544"/>
      <c r="JYU421" s="544"/>
      <c r="JYV421" s="544"/>
      <c r="JYW421" s="544"/>
      <c r="JYX421" s="544"/>
      <c r="JYY421" s="544"/>
      <c r="JYZ421" s="544"/>
      <c r="JZA421" s="544"/>
      <c r="JZB421" s="544"/>
      <c r="JZC421" s="544"/>
      <c r="JZD421" s="544"/>
      <c r="JZE421" s="544"/>
      <c r="JZF421" s="544"/>
      <c r="JZG421" s="544"/>
      <c r="JZH421" s="544"/>
      <c r="JZI421" s="544"/>
      <c r="JZJ421" s="544"/>
      <c r="JZK421" s="544"/>
      <c r="JZL421" s="544"/>
      <c r="JZM421" s="544"/>
      <c r="JZN421" s="544"/>
      <c r="JZO421" s="544"/>
      <c r="JZP421" s="544"/>
      <c r="JZQ421" s="544"/>
      <c r="JZR421" s="544"/>
      <c r="JZS421" s="544"/>
      <c r="JZT421" s="544"/>
      <c r="JZU421" s="544"/>
      <c r="JZV421" s="544"/>
      <c r="JZW421" s="544"/>
      <c r="JZX421" s="544"/>
      <c r="JZY421" s="544"/>
      <c r="JZZ421" s="544"/>
      <c r="KAA421" s="544"/>
      <c r="KAB421" s="544"/>
      <c r="KAC421" s="544"/>
      <c r="KAD421" s="544"/>
      <c r="KAE421" s="544"/>
      <c r="KAF421" s="544"/>
      <c r="KAG421" s="544"/>
      <c r="KAH421" s="544"/>
      <c r="KAI421" s="544"/>
      <c r="KAJ421" s="544"/>
      <c r="KAK421" s="544"/>
      <c r="KAL421" s="544"/>
      <c r="KAM421" s="544"/>
      <c r="KAN421" s="544"/>
      <c r="KAO421" s="544"/>
      <c r="KAP421" s="544"/>
      <c r="KAQ421" s="544"/>
      <c r="KAR421" s="544"/>
      <c r="KAS421" s="544"/>
      <c r="KAT421" s="544"/>
      <c r="KAU421" s="544"/>
      <c r="KAV421" s="544"/>
      <c r="KAW421" s="544"/>
      <c r="KAX421" s="544"/>
      <c r="KAY421" s="544"/>
      <c r="KAZ421" s="544"/>
      <c r="KBA421" s="544"/>
      <c r="KBB421" s="544"/>
      <c r="KBC421" s="544"/>
      <c r="KBD421" s="544"/>
      <c r="KBE421" s="544"/>
      <c r="KBF421" s="544"/>
      <c r="KBG421" s="544"/>
      <c r="KBH421" s="544"/>
      <c r="KBI421" s="544"/>
      <c r="KBJ421" s="544"/>
      <c r="KBK421" s="544"/>
      <c r="KBL421" s="544"/>
      <c r="KBM421" s="544"/>
      <c r="KBN421" s="544"/>
      <c r="KBO421" s="544"/>
      <c r="KBP421" s="544"/>
      <c r="KBQ421" s="544"/>
      <c r="KBR421" s="544"/>
      <c r="KBS421" s="544"/>
      <c r="KBT421" s="544"/>
      <c r="KBU421" s="544"/>
      <c r="KBV421" s="544"/>
      <c r="KBW421" s="544"/>
      <c r="KBX421" s="544"/>
      <c r="KBY421" s="544"/>
      <c r="KBZ421" s="544"/>
      <c r="KCA421" s="544"/>
      <c r="KCB421" s="544"/>
      <c r="KCC421" s="544"/>
      <c r="KCD421" s="544"/>
      <c r="KCE421" s="544"/>
      <c r="KCF421" s="544"/>
      <c r="KCG421" s="544"/>
      <c r="KCH421" s="544"/>
      <c r="KCI421" s="544"/>
      <c r="KCJ421" s="544"/>
      <c r="KCK421" s="544"/>
      <c r="KCL421" s="544"/>
      <c r="KCM421" s="544"/>
      <c r="KCN421" s="544"/>
      <c r="KCO421" s="544"/>
      <c r="KCP421" s="544"/>
      <c r="KCQ421" s="544"/>
      <c r="KCR421" s="544"/>
      <c r="KCS421" s="544"/>
      <c r="KCT421" s="544"/>
      <c r="KCU421" s="544"/>
      <c r="KCV421" s="544"/>
      <c r="KCW421" s="544"/>
      <c r="KCX421" s="544"/>
      <c r="KCY421" s="544"/>
      <c r="KCZ421" s="544"/>
      <c r="KDA421" s="544"/>
      <c r="KDB421" s="544"/>
      <c r="KDC421" s="544"/>
      <c r="KDD421" s="544"/>
      <c r="KDE421" s="544"/>
      <c r="KDF421" s="544"/>
      <c r="KDG421" s="544"/>
      <c r="KDH421" s="544"/>
      <c r="KDI421" s="544"/>
      <c r="KDJ421" s="544"/>
      <c r="KDK421" s="544"/>
      <c r="KDL421" s="544"/>
      <c r="KDM421" s="544"/>
      <c r="KDN421" s="544"/>
      <c r="KDO421" s="544"/>
      <c r="KDP421" s="544"/>
      <c r="KDQ421" s="544"/>
      <c r="KDR421" s="544"/>
      <c r="KDS421" s="544"/>
      <c r="KDT421" s="544"/>
      <c r="KDU421" s="544"/>
      <c r="KDV421" s="544"/>
      <c r="KDW421" s="544"/>
      <c r="KDX421" s="544"/>
      <c r="KDY421" s="544"/>
      <c r="KDZ421" s="544"/>
      <c r="KEA421" s="544"/>
      <c r="KEB421" s="544"/>
      <c r="KEC421" s="544"/>
      <c r="KED421" s="544"/>
      <c r="KEE421" s="544"/>
      <c r="KEF421" s="544"/>
      <c r="KEG421" s="544"/>
      <c r="KEH421" s="544"/>
      <c r="KEI421" s="544"/>
      <c r="KEJ421" s="544"/>
      <c r="KEK421" s="544"/>
      <c r="KEL421" s="544"/>
      <c r="KEM421" s="544"/>
      <c r="KEN421" s="544"/>
      <c r="KEO421" s="544"/>
      <c r="KEP421" s="544"/>
      <c r="KEQ421" s="544"/>
      <c r="KER421" s="544"/>
      <c r="KES421" s="544"/>
      <c r="KET421" s="544"/>
      <c r="KEU421" s="544"/>
      <c r="KEV421" s="544"/>
      <c r="KEW421" s="544"/>
      <c r="KEX421" s="544"/>
      <c r="KEY421" s="544"/>
      <c r="KEZ421" s="544"/>
      <c r="KFA421" s="544"/>
      <c r="KFB421" s="544"/>
      <c r="KFC421" s="544"/>
      <c r="KFD421" s="544"/>
      <c r="KFE421" s="544"/>
      <c r="KFF421" s="544"/>
      <c r="KFG421" s="544"/>
      <c r="KFH421" s="544"/>
      <c r="KFI421" s="544"/>
      <c r="KFJ421" s="544"/>
      <c r="KFK421" s="544"/>
      <c r="KFL421" s="544"/>
      <c r="KFM421" s="544"/>
      <c r="KFN421" s="544"/>
      <c r="KFO421" s="544"/>
      <c r="KFP421" s="544"/>
      <c r="KFQ421" s="544"/>
      <c r="KFR421" s="544"/>
      <c r="KFS421" s="544"/>
      <c r="KFT421" s="544"/>
      <c r="KFU421" s="544"/>
      <c r="KFV421" s="544"/>
      <c r="KFW421" s="544"/>
      <c r="KFX421" s="544"/>
      <c r="KFY421" s="544"/>
      <c r="KFZ421" s="544"/>
      <c r="KGA421" s="544"/>
      <c r="KGB421" s="544"/>
      <c r="KGC421" s="544"/>
      <c r="KGD421" s="544"/>
      <c r="KGE421" s="544"/>
      <c r="KGF421" s="544"/>
      <c r="KGG421" s="544"/>
      <c r="KGH421" s="544"/>
      <c r="KGI421" s="544"/>
      <c r="KGJ421" s="544"/>
      <c r="KGK421" s="544"/>
      <c r="KGL421" s="544"/>
      <c r="KGM421" s="544"/>
      <c r="KGN421" s="544"/>
      <c r="KGO421" s="544"/>
      <c r="KGP421" s="544"/>
      <c r="KGQ421" s="544"/>
      <c r="KGR421" s="544"/>
      <c r="KGS421" s="544"/>
      <c r="KGT421" s="544"/>
      <c r="KGU421" s="544"/>
      <c r="KGV421" s="544"/>
      <c r="KGW421" s="544"/>
      <c r="KGX421" s="544"/>
      <c r="KGY421" s="544"/>
      <c r="KGZ421" s="544"/>
      <c r="KHA421" s="544"/>
      <c r="KHB421" s="544"/>
      <c r="KHC421" s="544"/>
      <c r="KHD421" s="544"/>
      <c r="KHE421" s="544"/>
      <c r="KHF421" s="544"/>
      <c r="KHG421" s="544"/>
      <c r="KHH421" s="544"/>
      <c r="KHI421" s="544"/>
      <c r="KHJ421" s="544"/>
      <c r="KHK421" s="544"/>
      <c r="KHL421" s="544"/>
      <c r="KHM421" s="544"/>
      <c r="KHN421" s="544"/>
      <c r="KHO421" s="544"/>
      <c r="KHP421" s="544"/>
      <c r="KHQ421" s="544"/>
      <c r="KHR421" s="544"/>
      <c r="KHS421" s="544"/>
      <c r="KHT421" s="544"/>
      <c r="KHU421" s="544"/>
      <c r="KHV421" s="544"/>
      <c r="KHW421" s="544"/>
      <c r="KHX421" s="544"/>
      <c r="KHY421" s="544"/>
      <c r="KHZ421" s="544"/>
      <c r="KIA421" s="544"/>
      <c r="KIB421" s="544"/>
      <c r="KIC421" s="544"/>
      <c r="KID421" s="544"/>
      <c r="KIE421" s="544"/>
      <c r="KIF421" s="544"/>
      <c r="KIG421" s="544"/>
      <c r="KIH421" s="544"/>
      <c r="KII421" s="544"/>
      <c r="KIJ421" s="544"/>
      <c r="KIK421" s="544"/>
      <c r="KIL421" s="544"/>
      <c r="KIM421" s="544"/>
      <c r="KIN421" s="544"/>
      <c r="KIO421" s="544"/>
      <c r="KIP421" s="544"/>
      <c r="KIQ421" s="544"/>
      <c r="KIR421" s="544"/>
      <c r="KIS421" s="544"/>
      <c r="KIT421" s="544"/>
      <c r="KIU421" s="544"/>
      <c r="KIV421" s="544"/>
      <c r="KIW421" s="544"/>
      <c r="KIX421" s="544"/>
      <c r="KIY421" s="544"/>
      <c r="KIZ421" s="544"/>
      <c r="KJA421" s="544"/>
      <c r="KJB421" s="544"/>
      <c r="KJC421" s="544"/>
      <c r="KJD421" s="544"/>
      <c r="KJE421" s="544"/>
      <c r="KJF421" s="544"/>
      <c r="KJG421" s="544"/>
      <c r="KJH421" s="544"/>
      <c r="KJI421" s="544"/>
      <c r="KJJ421" s="544"/>
      <c r="KJK421" s="544"/>
      <c r="KJL421" s="544"/>
      <c r="KJM421" s="544"/>
      <c r="KJN421" s="544"/>
      <c r="KJO421" s="544"/>
      <c r="KJP421" s="544"/>
      <c r="KJQ421" s="544"/>
      <c r="KJR421" s="544"/>
      <c r="KJS421" s="544"/>
      <c r="KJT421" s="544"/>
      <c r="KJU421" s="544"/>
      <c r="KJV421" s="544"/>
      <c r="KJW421" s="544"/>
      <c r="KJX421" s="544"/>
      <c r="KJY421" s="544"/>
      <c r="KJZ421" s="544"/>
      <c r="KKA421" s="544"/>
      <c r="KKB421" s="544"/>
      <c r="KKC421" s="544"/>
      <c r="KKD421" s="544"/>
      <c r="KKE421" s="544"/>
      <c r="KKF421" s="544"/>
      <c r="KKG421" s="544"/>
      <c r="KKH421" s="544"/>
      <c r="KKI421" s="544"/>
      <c r="KKJ421" s="544"/>
      <c r="KKK421" s="544"/>
      <c r="KKL421" s="544"/>
      <c r="KKM421" s="544"/>
      <c r="KKN421" s="544"/>
      <c r="KKO421" s="544"/>
      <c r="KKP421" s="544"/>
      <c r="KKQ421" s="544"/>
      <c r="KKR421" s="544"/>
      <c r="KKS421" s="544"/>
      <c r="KKT421" s="544"/>
      <c r="KKU421" s="544"/>
      <c r="KKV421" s="544"/>
      <c r="KKW421" s="544"/>
      <c r="KKX421" s="544"/>
      <c r="KKY421" s="544"/>
      <c r="KKZ421" s="544"/>
      <c r="KLA421" s="544"/>
      <c r="KLB421" s="544"/>
      <c r="KLC421" s="544"/>
      <c r="KLD421" s="544"/>
      <c r="KLE421" s="544"/>
      <c r="KLF421" s="544"/>
      <c r="KLG421" s="544"/>
      <c r="KLH421" s="544"/>
      <c r="KLI421" s="544"/>
      <c r="KLJ421" s="544"/>
      <c r="KLK421" s="544"/>
      <c r="KLL421" s="544"/>
      <c r="KLM421" s="544"/>
      <c r="KLN421" s="544"/>
      <c r="KLO421" s="544"/>
      <c r="KLP421" s="544"/>
      <c r="KLQ421" s="544"/>
      <c r="KLR421" s="544"/>
      <c r="KLS421" s="544"/>
      <c r="KLT421" s="544"/>
      <c r="KLU421" s="544"/>
      <c r="KLV421" s="544"/>
      <c r="KLW421" s="544"/>
      <c r="KLX421" s="544"/>
      <c r="KLY421" s="544"/>
      <c r="KLZ421" s="544"/>
      <c r="KMA421" s="544"/>
      <c r="KMB421" s="544"/>
      <c r="KMC421" s="544"/>
      <c r="KMD421" s="544"/>
      <c r="KME421" s="544"/>
      <c r="KMF421" s="544"/>
      <c r="KMG421" s="544"/>
      <c r="KMH421" s="544"/>
      <c r="KMI421" s="544"/>
      <c r="KMJ421" s="544"/>
      <c r="KMK421" s="544"/>
      <c r="KML421" s="544"/>
      <c r="KMM421" s="544"/>
      <c r="KMN421" s="544"/>
      <c r="KMO421" s="544"/>
      <c r="KMP421" s="544"/>
      <c r="KMQ421" s="544"/>
      <c r="KMR421" s="544"/>
      <c r="KMS421" s="544"/>
      <c r="KMT421" s="544"/>
      <c r="KMU421" s="544"/>
      <c r="KMV421" s="544"/>
      <c r="KMW421" s="544"/>
      <c r="KMX421" s="544"/>
      <c r="KMY421" s="544"/>
      <c r="KMZ421" s="544"/>
      <c r="KNA421" s="544"/>
      <c r="KNB421" s="544"/>
      <c r="KNC421" s="544"/>
      <c r="KND421" s="544"/>
      <c r="KNE421" s="544"/>
      <c r="KNF421" s="544"/>
      <c r="KNG421" s="544"/>
      <c r="KNH421" s="544"/>
      <c r="KNI421" s="544"/>
      <c r="KNJ421" s="544"/>
      <c r="KNK421" s="544"/>
      <c r="KNL421" s="544"/>
      <c r="KNM421" s="544"/>
      <c r="KNN421" s="544"/>
      <c r="KNO421" s="544"/>
      <c r="KNP421" s="544"/>
      <c r="KNQ421" s="544"/>
      <c r="KNR421" s="544"/>
      <c r="KNS421" s="544"/>
      <c r="KNT421" s="544"/>
      <c r="KNU421" s="544"/>
      <c r="KNV421" s="544"/>
      <c r="KNW421" s="544"/>
      <c r="KNX421" s="544"/>
      <c r="KNY421" s="544"/>
      <c r="KNZ421" s="544"/>
      <c r="KOA421" s="544"/>
      <c r="KOB421" s="544"/>
      <c r="KOC421" s="544"/>
      <c r="KOD421" s="544"/>
      <c r="KOE421" s="544"/>
      <c r="KOF421" s="544"/>
      <c r="KOG421" s="544"/>
      <c r="KOH421" s="544"/>
      <c r="KOI421" s="544"/>
      <c r="KOJ421" s="544"/>
      <c r="KOK421" s="544"/>
      <c r="KOL421" s="544"/>
      <c r="KOM421" s="544"/>
      <c r="KON421" s="544"/>
      <c r="KOO421" s="544"/>
      <c r="KOP421" s="544"/>
      <c r="KOQ421" s="544"/>
      <c r="KOR421" s="544"/>
      <c r="KOS421" s="544"/>
      <c r="KOT421" s="544"/>
      <c r="KOU421" s="544"/>
      <c r="KOV421" s="544"/>
      <c r="KOW421" s="544"/>
      <c r="KOX421" s="544"/>
      <c r="KOY421" s="544"/>
      <c r="KOZ421" s="544"/>
      <c r="KPA421" s="544"/>
      <c r="KPB421" s="544"/>
      <c r="KPC421" s="544"/>
      <c r="KPD421" s="544"/>
      <c r="KPE421" s="544"/>
      <c r="KPF421" s="544"/>
      <c r="KPG421" s="544"/>
      <c r="KPH421" s="544"/>
      <c r="KPI421" s="544"/>
      <c r="KPJ421" s="544"/>
      <c r="KPK421" s="544"/>
      <c r="KPL421" s="544"/>
      <c r="KPM421" s="544"/>
      <c r="KPN421" s="544"/>
      <c r="KPO421" s="544"/>
      <c r="KPP421" s="544"/>
      <c r="KPQ421" s="544"/>
      <c r="KPR421" s="544"/>
      <c r="KPS421" s="544"/>
      <c r="KPT421" s="544"/>
      <c r="KPU421" s="544"/>
      <c r="KPV421" s="544"/>
      <c r="KPW421" s="544"/>
      <c r="KPX421" s="544"/>
      <c r="KPY421" s="544"/>
      <c r="KPZ421" s="544"/>
      <c r="KQA421" s="544"/>
      <c r="KQB421" s="544"/>
      <c r="KQC421" s="544"/>
      <c r="KQD421" s="544"/>
      <c r="KQE421" s="544"/>
      <c r="KQF421" s="544"/>
      <c r="KQG421" s="544"/>
      <c r="KQH421" s="544"/>
      <c r="KQI421" s="544"/>
      <c r="KQJ421" s="544"/>
      <c r="KQK421" s="544"/>
      <c r="KQL421" s="544"/>
      <c r="KQM421" s="544"/>
      <c r="KQN421" s="544"/>
      <c r="KQO421" s="544"/>
      <c r="KQP421" s="544"/>
      <c r="KQQ421" s="544"/>
      <c r="KQR421" s="544"/>
      <c r="KQS421" s="544"/>
      <c r="KQT421" s="544"/>
      <c r="KQU421" s="544"/>
      <c r="KQV421" s="544"/>
      <c r="KQW421" s="544"/>
      <c r="KQX421" s="544"/>
      <c r="KQY421" s="544"/>
      <c r="KQZ421" s="544"/>
      <c r="KRA421" s="544"/>
      <c r="KRB421" s="544"/>
      <c r="KRC421" s="544"/>
      <c r="KRD421" s="544"/>
      <c r="KRE421" s="544"/>
      <c r="KRF421" s="544"/>
      <c r="KRG421" s="544"/>
      <c r="KRH421" s="544"/>
      <c r="KRI421" s="544"/>
      <c r="KRJ421" s="544"/>
      <c r="KRK421" s="544"/>
      <c r="KRL421" s="544"/>
      <c r="KRM421" s="544"/>
      <c r="KRN421" s="544"/>
      <c r="KRO421" s="544"/>
      <c r="KRP421" s="544"/>
      <c r="KRQ421" s="544"/>
      <c r="KRR421" s="544"/>
      <c r="KRS421" s="544"/>
      <c r="KRT421" s="544"/>
      <c r="KRU421" s="544"/>
      <c r="KRV421" s="544"/>
      <c r="KRW421" s="544"/>
      <c r="KRX421" s="544"/>
      <c r="KRY421" s="544"/>
      <c r="KRZ421" s="544"/>
      <c r="KSA421" s="544"/>
      <c r="KSB421" s="544"/>
      <c r="KSC421" s="544"/>
      <c r="KSD421" s="544"/>
      <c r="KSE421" s="544"/>
      <c r="KSF421" s="544"/>
      <c r="KSG421" s="544"/>
      <c r="KSH421" s="544"/>
      <c r="KSI421" s="544"/>
      <c r="KSJ421" s="544"/>
      <c r="KSK421" s="544"/>
      <c r="KSL421" s="544"/>
      <c r="KSM421" s="544"/>
      <c r="KSN421" s="544"/>
      <c r="KSO421" s="544"/>
      <c r="KSP421" s="544"/>
      <c r="KSQ421" s="544"/>
      <c r="KSR421" s="544"/>
      <c r="KSS421" s="544"/>
      <c r="KST421" s="544"/>
      <c r="KSU421" s="544"/>
      <c r="KSV421" s="544"/>
      <c r="KSW421" s="544"/>
      <c r="KSX421" s="544"/>
      <c r="KSY421" s="544"/>
      <c r="KSZ421" s="544"/>
      <c r="KTA421" s="544"/>
      <c r="KTB421" s="544"/>
      <c r="KTC421" s="544"/>
      <c r="KTD421" s="544"/>
      <c r="KTE421" s="544"/>
      <c r="KTF421" s="544"/>
      <c r="KTG421" s="544"/>
      <c r="KTH421" s="544"/>
      <c r="KTI421" s="544"/>
      <c r="KTJ421" s="544"/>
      <c r="KTK421" s="544"/>
      <c r="KTL421" s="544"/>
      <c r="KTM421" s="544"/>
      <c r="KTN421" s="544"/>
      <c r="KTO421" s="544"/>
      <c r="KTP421" s="544"/>
      <c r="KTQ421" s="544"/>
      <c r="KTR421" s="544"/>
      <c r="KTS421" s="544"/>
      <c r="KTT421" s="544"/>
      <c r="KTU421" s="544"/>
      <c r="KTV421" s="544"/>
      <c r="KTW421" s="544"/>
      <c r="KTX421" s="544"/>
      <c r="KTY421" s="544"/>
      <c r="KTZ421" s="544"/>
      <c r="KUA421" s="544"/>
      <c r="KUB421" s="544"/>
      <c r="KUC421" s="544"/>
      <c r="KUD421" s="544"/>
      <c r="KUE421" s="544"/>
      <c r="KUF421" s="544"/>
      <c r="KUG421" s="544"/>
      <c r="KUH421" s="544"/>
      <c r="KUI421" s="544"/>
      <c r="KUJ421" s="544"/>
      <c r="KUK421" s="544"/>
      <c r="KUL421" s="544"/>
      <c r="KUM421" s="544"/>
      <c r="KUN421" s="544"/>
      <c r="KUO421" s="544"/>
      <c r="KUP421" s="544"/>
      <c r="KUQ421" s="544"/>
      <c r="KUR421" s="544"/>
      <c r="KUS421" s="544"/>
      <c r="KUT421" s="544"/>
      <c r="KUU421" s="544"/>
      <c r="KUV421" s="544"/>
      <c r="KUW421" s="544"/>
      <c r="KUX421" s="544"/>
      <c r="KUY421" s="544"/>
      <c r="KUZ421" s="544"/>
      <c r="KVA421" s="544"/>
      <c r="KVB421" s="544"/>
      <c r="KVC421" s="544"/>
      <c r="KVD421" s="544"/>
      <c r="KVE421" s="544"/>
      <c r="KVF421" s="544"/>
      <c r="KVG421" s="544"/>
      <c r="KVH421" s="544"/>
      <c r="KVI421" s="544"/>
      <c r="KVJ421" s="544"/>
      <c r="KVK421" s="544"/>
      <c r="KVL421" s="544"/>
      <c r="KVM421" s="544"/>
      <c r="KVN421" s="544"/>
      <c r="KVO421" s="544"/>
      <c r="KVP421" s="544"/>
      <c r="KVQ421" s="544"/>
      <c r="KVR421" s="544"/>
      <c r="KVS421" s="544"/>
      <c r="KVT421" s="544"/>
      <c r="KVU421" s="544"/>
      <c r="KVV421" s="544"/>
      <c r="KVW421" s="544"/>
      <c r="KVX421" s="544"/>
      <c r="KVY421" s="544"/>
      <c r="KVZ421" s="544"/>
      <c r="KWA421" s="544"/>
      <c r="KWB421" s="544"/>
      <c r="KWC421" s="544"/>
      <c r="KWD421" s="544"/>
      <c r="KWE421" s="544"/>
      <c r="KWF421" s="544"/>
      <c r="KWG421" s="544"/>
      <c r="KWH421" s="544"/>
      <c r="KWI421" s="544"/>
      <c r="KWJ421" s="544"/>
      <c r="KWK421" s="544"/>
      <c r="KWL421" s="544"/>
      <c r="KWM421" s="544"/>
      <c r="KWN421" s="544"/>
      <c r="KWO421" s="544"/>
      <c r="KWP421" s="544"/>
      <c r="KWQ421" s="544"/>
      <c r="KWR421" s="544"/>
      <c r="KWS421" s="544"/>
      <c r="KWT421" s="544"/>
      <c r="KWU421" s="544"/>
      <c r="KWV421" s="544"/>
      <c r="KWW421" s="544"/>
      <c r="KWX421" s="544"/>
      <c r="KWY421" s="544"/>
      <c r="KWZ421" s="544"/>
      <c r="KXA421" s="544"/>
      <c r="KXB421" s="544"/>
      <c r="KXC421" s="544"/>
      <c r="KXD421" s="544"/>
      <c r="KXE421" s="544"/>
      <c r="KXF421" s="544"/>
      <c r="KXG421" s="544"/>
      <c r="KXH421" s="544"/>
      <c r="KXI421" s="544"/>
      <c r="KXJ421" s="544"/>
      <c r="KXK421" s="544"/>
      <c r="KXL421" s="544"/>
      <c r="KXM421" s="544"/>
      <c r="KXN421" s="544"/>
      <c r="KXO421" s="544"/>
      <c r="KXP421" s="544"/>
      <c r="KXQ421" s="544"/>
      <c r="KXR421" s="544"/>
      <c r="KXS421" s="544"/>
      <c r="KXT421" s="544"/>
      <c r="KXU421" s="544"/>
      <c r="KXV421" s="544"/>
      <c r="KXW421" s="544"/>
      <c r="KXX421" s="544"/>
      <c r="KXY421" s="544"/>
      <c r="KXZ421" s="544"/>
      <c r="KYA421" s="544"/>
      <c r="KYB421" s="544"/>
      <c r="KYC421" s="544"/>
      <c r="KYD421" s="544"/>
      <c r="KYE421" s="544"/>
      <c r="KYF421" s="544"/>
      <c r="KYG421" s="544"/>
      <c r="KYH421" s="544"/>
      <c r="KYI421" s="544"/>
      <c r="KYJ421" s="544"/>
      <c r="KYK421" s="544"/>
      <c r="KYL421" s="544"/>
      <c r="KYM421" s="544"/>
      <c r="KYN421" s="544"/>
      <c r="KYO421" s="544"/>
      <c r="KYP421" s="544"/>
      <c r="KYQ421" s="544"/>
      <c r="KYR421" s="544"/>
      <c r="KYS421" s="544"/>
      <c r="KYT421" s="544"/>
      <c r="KYU421" s="544"/>
      <c r="KYV421" s="544"/>
      <c r="KYW421" s="544"/>
      <c r="KYX421" s="544"/>
      <c r="KYY421" s="544"/>
      <c r="KYZ421" s="544"/>
      <c r="KZA421" s="544"/>
      <c r="KZB421" s="544"/>
      <c r="KZC421" s="544"/>
      <c r="KZD421" s="544"/>
      <c r="KZE421" s="544"/>
      <c r="KZF421" s="544"/>
      <c r="KZG421" s="544"/>
      <c r="KZH421" s="544"/>
      <c r="KZI421" s="544"/>
      <c r="KZJ421" s="544"/>
      <c r="KZK421" s="544"/>
      <c r="KZL421" s="544"/>
      <c r="KZM421" s="544"/>
      <c r="KZN421" s="544"/>
      <c r="KZO421" s="544"/>
      <c r="KZP421" s="544"/>
      <c r="KZQ421" s="544"/>
      <c r="KZR421" s="544"/>
      <c r="KZS421" s="544"/>
      <c r="KZT421" s="544"/>
      <c r="KZU421" s="544"/>
      <c r="KZV421" s="544"/>
      <c r="KZW421" s="544"/>
      <c r="KZX421" s="544"/>
      <c r="KZY421" s="544"/>
      <c r="KZZ421" s="544"/>
      <c r="LAA421" s="544"/>
      <c r="LAB421" s="544"/>
      <c r="LAC421" s="544"/>
      <c r="LAD421" s="544"/>
      <c r="LAE421" s="544"/>
      <c r="LAF421" s="544"/>
      <c r="LAG421" s="544"/>
      <c r="LAH421" s="544"/>
      <c r="LAI421" s="544"/>
      <c r="LAJ421" s="544"/>
      <c r="LAK421" s="544"/>
      <c r="LAL421" s="544"/>
      <c r="LAM421" s="544"/>
      <c r="LAN421" s="544"/>
      <c r="LAO421" s="544"/>
      <c r="LAP421" s="544"/>
      <c r="LAQ421" s="544"/>
      <c r="LAR421" s="544"/>
      <c r="LAS421" s="544"/>
      <c r="LAT421" s="544"/>
      <c r="LAU421" s="544"/>
      <c r="LAV421" s="544"/>
      <c r="LAW421" s="544"/>
      <c r="LAX421" s="544"/>
      <c r="LAY421" s="544"/>
      <c r="LAZ421" s="544"/>
      <c r="LBA421" s="544"/>
      <c r="LBB421" s="544"/>
      <c r="LBC421" s="544"/>
      <c r="LBD421" s="544"/>
      <c r="LBE421" s="544"/>
      <c r="LBF421" s="544"/>
      <c r="LBG421" s="544"/>
      <c r="LBH421" s="544"/>
      <c r="LBI421" s="544"/>
      <c r="LBJ421" s="544"/>
      <c r="LBK421" s="544"/>
      <c r="LBL421" s="544"/>
      <c r="LBM421" s="544"/>
      <c r="LBN421" s="544"/>
      <c r="LBO421" s="544"/>
      <c r="LBP421" s="544"/>
      <c r="LBQ421" s="544"/>
      <c r="LBR421" s="544"/>
      <c r="LBS421" s="544"/>
      <c r="LBT421" s="544"/>
      <c r="LBU421" s="544"/>
      <c r="LBV421" s="544"/>
      <c r="LBW421" s="544"/>
      <c r="LBX421" s="544"/>
      <c r="LBY421" s="544"/>
      <c r="LBZ421" s="544"/>
      <c r="LCA421" s="544"/>
      <c r="LCB421" s="544"/>
      <c r="LCC421" s="544"/>
      <c r="LCD421" s="544"/>
      <c r="LCE421" s="544"/>
      <c r="LCF421" s="544"/>
      <c r="LCG421" s="544"/>
      <c r="LCH421" s="544"/>
      <c r="LCI421" s="544"/>
      <c r="LCJ421" s="544"/>
      <c r="LCK421" s="544"/>
      <c r="LCL421" s="544"/>
      <c r="LCM421" s="544"/>
      <c r="LCN421" s="544"/>
      <c r="LCO421" s="544"/>
      <c r="LCP421" s="544"/>
      <c r="LCQ421" s="544"/>
      <c r="LCR421" s="544"/>
      <c r="LCS421" s="544"/>
      <c r="LCT421" s="544"/>
      <c r="LCU421" s="544"/>
      <c r="LCV421" s="544"/>
      <c r="LCW421" s="544"/>
      <c r="LCX421" s="544"/>
      <c r="LCY421" s="544"/>
      <c r="LCZ421" s="544"/>
      <c r="LDA421" s="544"/>
      <c r="LDB421" s="544"/>
      <c r="LDC421" s="544"/>
      <c r="LDD421" s="544"/>
      <c r="LDE421" s="544"/>
      <c r="LDF421" s="544"/>
      <c r="LDG421" s="544"/>
      <c r="LDH421" s="544"/>
      <c r="LDI421" s="544"/>
      <c r="LDJ421" s="544"/>
      <c r="LDK421" s="544"/>
      <c r="LDL421" s="544"/>
      <c r="LDM421" s="544"/>
      <c r="LDN421" s="544"/>
      <c r="LDO421" s="544"/>
      <c r="LDP421" s="544"/>
      <c r="LDQ421" s="544"/>
      <c r="LDR421" s="544"/>
      <c r="LDS421" s="544"/>
      <c r="LDT421" s="544"/>
      <c r="LDU421" s="544"/>
      <c r="LDV421" s="544"/>
      <c r="LDW421" s="544"/>
      <c r="LDX421" s="544"/>
      <c r="LDY421" s="544"/>
      <c r="LDZ421" s="544"/>
      <c r="LEA421" s="544"/>
      <c r="LEB421" s="544"/>
      <c r="LEC421" s="544"/>
      <c r="LED421" s="544"/>
      <c r="LEE421" s="544"/>
      <c r="LEF421" s="544"/>
      <c r="LEG421" s="544"/>
      <c r="LEH421" s="544"/>
      <c r="LEI421" s="544"/>
      <c r="LEJ421" s="544"/>
      <c r="LEK421" s="544"/>
      <c r="LEL421" s="544"/>
      <c r="LEM421" s="544"/>
      <c r="LEN421" s="544"/>
      <c r="LEO421" s="544"/>
      <c r="LEP421" s="544"/>
      <c r="LEQ421" s="544"/>
      <c r="LER421" s="544"/>
      <c r="LES421" s="544"/>
      <c r="LET421" s="544"/>
      <c r="LEU421" s="544"/>
      <c r="LEV421" s="544"/>
      <c r="LEW421" s="544"/>
      <c r="LEX421" s="544"/>
      <c r="LEY421" s="544"/>
      <c r="LEZ421" s="544"/>
      <c r="LFA421" s="544"/>
      <c r="LFB421" s="544"/>
      <c r="LFC421" s="544"/>
      <c r="LFD421" s="544"/>
      <c r="LFE421" s="544"/>
      <c r="LFF421" s="544"/>
      <c r="LFG421" s="544"/>
      <c r="LFH421" s="544"/>
      <c r="LFI421" s="544"/>
      <c r="LFJ421" s="544"/>
      <c r="LFK421" s="544"/>
      <c r="LFL421" s="544"/>
      <c r="LFM421" s="544"/>
      <c r="LFN421" s="544"/>
      <c r="LFO421" s="544"/>
      <c r="LFP421" s="544"/>
      <c r="LFQ421" s="544"/>
      <c r="LFR421" s="544"/>
      <c r="LFS421" s="544"/>
      <c r="LFT421" s="544"/>
      <c r="LFU421" s="544"/>
      <c r="LFV421" s="544"/>
      <c r="LFW421" s="544"/>
      <c r="LFX421" s="544"/>
      <c r="LFY421" s="544"/>
      <c r="LFZ421" s="544"/>
      <c r="LGA421" s="544"/>
      <c r="LGB421" s="544"/>
      <c r="LGC421" s="544"/>
      <c r="LGD421" s="544"/>
      <c r="LGE421" s="544"/>
      <c r="LGF421" s="544"/>
      <c r="LGG421" s="544"/>
      <c r="LGH421" s="544"/>
      <c r="LGI421" s="544"/>
      <c r="LGJ421" s="544"/>
      <c r="LGK421" s="544"/>
      <c r="LGL421" s="544"/>
      <c r="LGM421" s="544"/>
      <c r="LGN421" s="544"/>
      <c r="LGO421" s="544"/>
      <c r="LGP421" s="544"/>
      <c r="LGQ421" s="544"/>
      <c r="LGR421" s="544"/>
      <c r="LGS421" s="544"/>
      <c r="LGT421" s="544"/>
      <c r="LGU421" s="544"/>
      <c r="LGV421" s="544"/>
      <c r="LGW421" s="544"/>
      <c r="LGX421" s="544"/>
      <c r="LGY421" s="544"/>
      <c r="LGZ421" s="544"/>
      <c r="LHA421" s="544"/>
      <c r="LHB421" s="544"/>
      <c r="LHC421" s="544"/>
      <c r="LHD421" s="544"/>
      <c r="LHE421" s="544"/>
      <c r="LHF421" s="544"/>
      <c r="LHG421" s="544"/>
      <c r="LHH421" s="544"/>
      <c r="LHI421" s="544"/>
      <c r="LHJ421" s="544"/>
      <c r="LHK421" s="544"/>
      <c r="LHL421" s="544"/>
      <c r="LHM421" s="544"/>
      <c r="LHN421" s="544"/>
      <c r="LHO421" s="544"/>
      <c r="LHP421" s="544"/>
      <c r="LHQ421" s="544"/>
      <c r="LHR421" s="544"/>
      <c r="LHS421" s="544"/>
      <c r="LHT421" s="544"/>
      <c r="LHU421" s="544"/>
      <c r="LHV421" s="544"/>
      <c r="LHW421" s="544"/>
      <c r="LHX421" s="544"/>
      <c r="LHY421" s="544"/>
      <c r="LHZ421" s="544"/>
      <c r="LIA421" s="544"/>
      <c r="LIB421" s="544"/>
      <c r="LIC421" s="544"/>
      <c r="LID421" s="544"/>
      <c r="LIE421" s="544"/>
      <c r="LIF421" s="544"/>
      <c r="LIG421" s="544"/>
      <c r="LIH421" s="544"/>
      <c r="LII421" s="544"/>
      <c r="LIJ421" s="544"/>
      <c r="LIK421" s="544"/>
      <c r="LIL421" s="544"/>
      <c r="LIM421" s="544"/>
      <c r="LIN421" s="544"/>
      <c r="LIO421" s="544"/>
      <c r="LIP421" s="544"/>
      <c r="LIQ421" s="544"/>
      <c r="LIR421" s="544"/>
      <c r="LIS421" s="544"/>
      <c r="LIT421" s="544"/>
      <c r="LIU421" s="544"/>
      <c r="LIV421" s="544"/>
      <c r="LIW421" s="544"/>
      <c r="LIX421" s="544"/>
      <c r="LIY421" s="544"/>
      <c r="LIZ421" s="544"/>
      <c r="LJA421" s="544"/>
      <c r="LJB421" s="544"/>
      <c r="LJC421" s="544"/>
      <c r="LJD421" s="544"/>
      <c r="LJE421" s="544"/>
      <c r="LJF421" s="544"/>
      <c r="LJG421" s="544"/>
      <c r="LJH421" s="544"/>
      <c r="LJI421" s="544"/>
      <c r="LJJ421" s="544"/>
      <c r="LJK421" s="544"/>
      <c r="LJL421" s="544"/>
      <c r="LJM421" s="544"/>
      <c r="LJN421" s="544"/>
      <c r="LJO421" s="544"/>
      <c r="LJP421" s="544"/>
      <c r="LJQ421" s="544"/>
      <c r="LJR421" s="544"/>
      <c r="LJS421" s="544"/>
      <c r="LJT421" s="544"/>
      <c r="LJU421" s="544"/>
      <c r="LJV421" s="544"/>
      <c r="LJW421" s="544"/>
      <c r="LJX421" s="544"/>
      <c r="LJY421" s="544"/>
      <c r="LJZ421" s="544"/>
      <c r="LKA421" s="544"/>
      <c r="LKB421" s="544"/>
      <c r="LKC421" s="544"/>
      <c r="LKD421" s="544"/>
      <c r="LKE421" s="544"/>
      <c r="LKF421" s="544"/>
      <c r="LKG421" s="544"/>
      <c r="LKH421" s="544"/>
      <c r="LKI421" s="544"/>
      <c r="LKJ421" s="544"/>
      <c r="LKK421" s="544"/>
      <c r="LKL421" s="544"/>
      <c r="LKM421" s="544"/>
      <c r="LKN421" s="544"/>
      <c r="LKO421" s="544"/>
      <c r="LKP421" s="544"/>
      <c r="LKQ421" s="544"/>
      <c r="LKR421" s="544"/>
      <c r="LKS421" s="544"/>
      <c r="LKT421" s="544"/>
      <c r="LKU421" s="544"/>
      <c r="LKV421" s="544"/>
      <c r="LKW421" s="544"/>
      <c r="LKX421" s="544"/>
      <c r="LKY421" s="544"/>
      <c r="LKZ421" s="544"/>
      <c r="LLA421" s="544"/>
      <c r="LLB421" s="544"/>
      <c r="LLC421" s="544"/>
      <c r="LLD421" s="544"/>
      <c r="LLE421" s="544"/>
      <c r="LLF421" s="544"/>
      <c r="LLG421" s="544"/>
      <c r="LLH421" s="544"/>
      <c r="LLI421" s="544"/>
      <c r="LLJ421" s="544"/>
      <c r="LLK421" s="544"/>
      <c r="LLL421" s="544"/>
      <c r="LLM421" s="544"/>
      <c r="LLN421" s="544"/>
      <c r="LLO421" s="544"/>
      <c r="LLP421" s="544"/>
      <c r="LLQ421" s="544"/>
      <c r="LLR421" s="544"/>
      <c r="LLS421" s="544"/>
      <c r="LLT421" s="544"/>
      <c r="LLU421" s="544"/>
      <c r="LLV421" s="544"/>
      <c r="LLW421" s="544"/>
      <c r="LLX421" s="544"/>
      <c r="LLY421" s="544"/>
      <c r="LLZ421" s="544"/>
      <c r="LMA421" s="544"/>
      <c r="LMB421" s="544"/>
      <c r="LMC421" s="544"/>
      <c r="LMD421" s="544"/>
      <c r="LME421" s="544"/>
      <c r="LMF421" s="544"/>
      <c r="LMG421" s="544"/>
      <c r="LMH421" s="544"/>
      <c r="LMI421" s="544"/>
      <c r="LMJ421" s="544"/>
      <c r="LMK421" s="544"/>
      <c r="LML421" s="544"/>
      <c r="LMM421" s="544"/>
      <c r="LMN421" s="544"/>
      <c r="LMO421" s="544"/>
      <c r="LMP421" s="544"/>
      <c r="LMQ421" s="544"/>
      <c r="LMR421" s="544"/>
      <c r="LMS421" s="544"/>
      <c r="LMT421" s="544"/>
      <c r="LMU421" s="544"/>
      <c r="LMV421" s="544"/>
      <c r="LMW421" s="544"/>
      <c r="LMX421" s="544"/>
      <c r="LMY421" s="544"/>
      <c r="LMZ421" s="544"/>
      <c r="LNA421" s="544"/>
      <c r="LNB421" s="544"/>
      <c r="LNC421" s="544"/>
      <c r="LND421" s="544"/>
      <c r="LNE421" s="544"/>
      <c r="LNF421" s="544"/>
      <c r="LNG421" s="544"/>
      <c r="LNH421" s="544"/>
      <c r="LNI421" s="544"/>
      <c r="LNJ421" s="544"/>
      <c r="LNK421" s="544"/>
      <c r="LNL421" s="544"/>
      <c r="LNM421" s="544"/>
      <c r="LNN421" s="544"/>
      <c r="LNO421" s="544"/>
      <c r="LNP421" s="544"/>
      <c r="LNQ421" s="544"/>
      <c r="LNR421" s="544"/>
      <c r="LNS421" s="544"/>
      <c r="LNT421" s="544"/>
      <c r="LNU421" s="544"/>
      <c r="LNV421" s="544"/>
      <c r="LNW421" s="544"/>
      <c r="LNX421" s="544"/>
      <c r="LNY421" s="544"/>
      <c r="LNZ421" s="544"/>
      <c r="LOA421" s="544"/>
      <c r="LOB421" s="544"/>
      <c r="LOC421" s="544"/>
      <c r="LOD421" s="544"/>
      <c r="LOE421" s="544"/>
      <c r="LOF421" s="544"/>
      <c r="LOG421" s="544"/>
      <c r="LOH421" s="544"/>
      <c r="LOI421" s="544"/>
      <c r="LOJ421" s="544"/>
      <c r="LOK421" s="544"/>
      <c r="LOL421" s="544"/>
      <c r="LOM421" s="544"/>
      <c r="LON421" s="544"/>
      <c r="LOO421" s="544"/>
      <c r="LOP421" s="544"/>
      <c r="LOQ421" s="544"/>
      <c r="LOR421" s="544"/>
      <c r="LOS421" s="544"/>
      <c r="LOT421" s="544"/>
      <c r="LOU421" s="544"/>
      <c r="LOV421" s="544"/>
      <c r="LOW421" s="544"/>
      <c r="LOX421" s="544"/>
      <c r="LOY421" s="544"/>
      <c r="LOZ421" s="544"/>
      <c r="LPA421" s="544"/>
      <c r="LPB421" s="544"/>
      <c r="LPC421" s="544"/>
      <c r="LPD421" s="544"/>
      <c r="LPE421" s="544"/>
      <c r="LPF421" s="544"/>
      <c r="LPG421" s="544"/>
      <c r="LPH421" s="544"/>
      <c r="LPI421" s="544"/>
      <c r="LPJ421" s="544"/>
      <c r="LPK421" s="544"/>
      <c r="LPL421" s="544"/>
      <c r="LPM421" s="544"/>
      <c r="LPN421" s="544"/>
      <c r="LPO421" s="544"/>
      <c r="LPP421" s="544"/>
      <c r="LPQ421" s="544"/>
      <c r="LPR421" s="544"/>
      <c r="LPS421" s="544"/>
      <c r="LPT421" s="544"/>
      <c r="LPU421" s="544"/>
      <c r="LPV421" s="544"/>
      <c r="LPW421" s="544"/>
      <c r="LPX421" s="544"/>
      <c r="LPY421" s="544"/>
      <c r="LPZ421" s="544"/>
      <c r="LQA421" s="544"/>
      <c r="LQB421" s="544"/>
      <c r="LQC421" s="544"/>
      <c r="LQD421" s="544"/>
      <c r="LQE421" s="544"/>
      <c r="LQF421" s="544"/>
      <c r="LQG421" s="544"/>
      <c r="LQH421" s="544"/>
      <c r="LQI421" s="544"/>
      <c r="LQJ421" s="544"/>
      <c r="LQK421" s="544"/>
      <c r="LQL421" s="544"/>
      <c r="LQM421" s="544"/>
      <c r="LQN421" s="544"/>
      <c r="LQO421" s="544"/>
      <c r="LQP421" s="544"/>
      <c r="LQQ421" s="544"/>
      <c r="LQR421" s="544"/>
      <c r="LQS421" s="544"/>
      <c r="LQT421" s="544"/>
      <c r="LQU421" s="544"/>
      <c r="LQV421" s="544"/>
      <c r="LQW421" s="544"/>
      <c r="LQX421" s="544"/>
      <c r="LQY421" s="544"/>
      <c r="LQZ421" s="544"/>
      <c r="LRA421" s="544"/>
      <c r="LRB421" s="544"/>
      <c r="LRC421" s="544"/>
      <c r="LRD421" s="544"/>
      <c r="LRE421" s="544"/>
      <c r="LRF421" s="544"/>
      <c r="LRG421" s="544"/>
      <c r="LRH421" s="544"/>
      <c r="LRI421" s="544"/>
      <c r="LRJ421" s="544"/>
      <c r="LRK421" s="544"/>
      <c r="LRL421" s="544"/>
      <c r="LRM421" s="544"/>
      <c r="LRN421" s="544"/>
      <c r="LRO421" s="544"/>
      <c r="LRP421" s="544"/>
      <c r="LRQ421" s="544"/>
      <c r="LRR421" s="544"/>
      <c r="LRS421" s="544"/>
      <c r="LRT421" s="544"/>
      <c r="LRU421" s="544"/>
      <c r="LRV421" s="544"/>
      <c r="LRW421" s="544"/>
      <c r="LRX421" s="544"/>
      <c r="LRY421" s="544"/>
      <c r="LRZ421" s="544"/>
      <c r="LSA421" s="544"/>
      <c r="LSB421" s="544"/>
      <c r="LSC421" s="544"/>
      <c r="LSD421" s="544"/>
      <c r="LSE421" s="544"/>
      <c r="LSF421" s="544"/>
      <c r="LSG421" s="544"/>
      <c r="LSH421" s="544"/>
      <c r="LSI421" s="544"/>
      <c r="LSJ421" s="544"/>
      <c r="LSK421" s="544"/>
      <c r="LSL421" s="544"/>
      <c r="LSM421" s="544"/>
      <c r="LSN421" s="544"/>
      <c r="LSO421" s="544"/>
      <c r="LSP421" s="544"/>
      <c r="LSQ421" s="544"/>
      <c r="LSR421" s="544"/>
      <c r="LSS421" s="544"/>
      <c r="LST421" s="544"/>
      <c r="LSU421" s="544"/>
      <c r="LSV421" s="544"/>
      <c r="LSW421" s="544"/>
      <c r="LSX421" s="544"/>
      <c r="LSY421" s="544"/>
      <c r="LSZ421" s="544"/>
      <c r="LTA421" s="544"/>
      <c r="LTB421" s="544"/>
      <c r="LTC421" s="544"/>
      <c r="LTD421" s="544"/>
      <c r="LTE421" s="544"/>
      <c r="LTF421" s="544"/>
      <c r="LTG421" s="544"/>
      <c r="LTH421" s="544"/>
      <c r="LTI421" s="544"/>
      <c r="LTJ421" s="544"/>
      <c r="LTK421" s="544"/>
      <c r="LTL421" s="544"/>
      <c r="LTM421" s="544"/>
      <c r="LTN421" s="544"/>
      <c r="LTO421" s="544"/>
      <c r="LTP421" s="544"/>
      <c r="LTQ421" s="544"/>
      <c r="LTR421" s="544"/>
      <c r="LTS421" s="544"/>
      <c r="LTT421" s="544"/>
      <c r="LTU421" s="544"/>
      <c r="LTV421" s="544"/>
      <c r="LTW421" s="544"/>
      <c r="LTX421" s="544"/>
      <c r="LTY421" s="544"/>
      <c r="LTZ421" s="544"/>
      <c r="LUA421" s="544"/>
      <c r="LUB421" s="544"/>
      <c r="LUC421" s="544"/>
      <c r="LUD421" s="544"/>
      <c r="LUE421" s="544"/>
      <c r="LUF421" s="544"/>
      <c r="LUG421" s="544"/>
      <c r="LUH421" s="544"/>
      <c r="LUI421" s="544"/>
      <c r="LUJ421" s="544"/>
      <c r="LUK421" s="544"/>
      <c r="LUL421" s="544"/>
      <c r="LUM421" s="544"/>
      <c r="LUN421" s="544"/>
      <c r="LUO421" s="544"/>
      <c r="LUP421" s="544"/>
      <c r="LUQ421" s="544"/>
      <c r="LUR421" s="544"/>
      <c r="LUS421" s="544"/>
      <c r="LUT421" s="544"/>
      <c r="LUU421" s="544"/>
      <c r="LUV421" s="544"/>
      <c r="LUW421" s="544"/>
      <c r="LUX421" s="544"/>
      <c r="LUY421" s="544"/>
      <c r="LUZ421" s="544"/>
      <c r="LVA421" s="544"/>
      <c r="LVB421" s="544"/>
      <c r="LVC421" s="544"/>
      <c r="LVD421" s="544"/>
      <c r="LVE421" s="544"/>
      <c r="LVF421" s="544"/>
      <c r="LVG421" s="544"/>
      <c r="LVH421" s="544"/>
      <c r="LVI421" s="544"/>
      <c r="LVJ421" s="544"/>
      <c r="LVK421" s="544"/>
      <c r="LVL421" s="544"/>
      <c r="LVM421" s="544"/>
      <c r="LVN421" s="544"/>
      <c r="LVO421" s="544"/>
      <c r="LVP421" s="544"/>
      <c r="LVQ421" s="544"/>
      <c r="LVR421" s="544"/>
      <c r="LVS421" s="544"/>
      <c r="LVT421" s="544"/>
      <c r="LVU421" s="544"/>
      <c r="LVV421" s="544"/>
      <c r="LVW421" s="544"/>
      <c r="LVX421" s="544"/>
      <c r="LVY421" s="544"/>
      <c r="LVZ421" s="544"/>
      <c r="LWA421" s="544"/>
      <c r="LWB421" s="544"/>
      <c r="LWC421" s="544"/>
      <c r="LWD421" s="544"/>
      <c r="LWE421" s="544"/>
      <c r="LWF421" s="544"/>
      <c r="LWG421" s="544"/>
      <c r="LWH421" s="544"/>
      <c r="LWI421" s="544"/>
      <c r="LWJ421" s="544"/>
      <c r="LWK421" s="544"/>
      <c r="LWL421" s="544"/>
      <c r="LWM421" s="544"/>
      <c r="LWN421" s="544"/>
      <c r="LWO421" s="544"/>
      <c r="LWP421" s="544"/>
      <c r="LWQ421" s="544"/>
      <c r="LWR421" s="544"/>
      <c r="LWS421" s="544"/>
      <c r="LWT421" s="544"/>
      <c r="LWU421" s="544"/>
      <c r="LWV421" s="544"/>
      <c r="LWW421" s="544"/>
      <c r="LWX421" s="544"/>
      <c r="LWY421" s="544"/>
      <c r="LWZ421" s="544"/>
      <c r="LXA421" s="544"/>
      <c r="LXB421" s="544"/>
      <c r="LXC421" s="544"/>
      <c r="LXD421" s="544"/>
      <c r="LXE421" s="544"/>
      <c r="LXF421" s="544"/>
      <c r="LXG421" s="544"/>
      <c r="LXH421" s="544"/>
      <c r="LXI421" s="544"/>
      <c r="LXJ421" s="544"/>
      <c r="LXK421" s="544"/>
      <c r="LXL421" s="544"/>
      <c r="LXM421" s="544"/>
      <c r="LXN421" s="544"/>
      <c r="LXO421" s="544"/>
      <c r="LXP421" s="544"/>
      <c r="LXQ421" s="544"/>
      <c r="LXR421" s="544"/>
      <c r="LXS421" s="544"/>
      <c r="LXT421" s="544"/>
      <c r="LXU421" s="544"/>
      <c r="LXV421" s="544"/>
      <c r="LXW421" s="544"/>
      <c r="LXX421" s="544"/>
      <c r="LXY421" s="544"/>
      <c r="LXZ421" s="544"/>
      <c r="LYA421" s="544"/>
      <c r="LYB421" s="544"/>
      <c r="LYC421" s="544"/>
      <c r="LYD421" s="544"/>
      <c r="LYE421" s="544"/>
      <c r="LYF421" s="544"/>
      <c r="LYG421" s="544"/>
      <c r="LYH421" s="544"/>
      <c r="LYI421" s="544"/>
      <c r="LYJ421" s="544"/>
      <c r="LYK421" s="544"/>
      <c r="LYL421" s="544"/>
      <c r="LYM421" s="544"/>
      <c r="LYN421" s="544"/>
      <c r="LYO421" s="544"/>
      <c r="LYP421" s="544"/>
      <c r="LYQ421" s="544"/>
      <c r="LYR421" s="544"/>
      <c r="LYS421" s="544"/>
      <c r="LYT421" s="544"/>
      <c r="LYU421" s="544"/>
      <c r="LYV421" s="544"/>
      <c r="LYW421" s="544"/>
      <c r="LYX421" s="544"/>
      <c r="LYY421" s="544"/>
      <c r="LYZ421" s="544"/>
      <c r="LZA421" s="544"/>
      <c r="LZB421" s="544"/>
      <c r="LZC421" s="544"/>
      <c r="LZD421" s="544"/>
      <c r="LZE421" s="544"/>
      <c r="LZF421" s="544"/>
      <c r="LZG421" s="544"/>
      <c r="LZH421" s="544"/>
      <c r="LZI421" s="544"/>
      <c r="LZJ421" s="544"/>
      <c r="LZK421" s="544"/>
      <c r="LZL421" s="544"/>
      <c r="LZM421" s="544"/>
      <c r="LZN421" s="544"/>
      <c r="LZO421" s="544"/>
      <c r="LZP421" s="544"/>
      <c r="LZQ421" s="544"/>
      <c r="LZR421" s="544"/>
      <c r="LZS421" s="544"/>
      <c r="LZT421" s="544"/>
      <c r="LZU421" s="544"/>
      <c r="LZV421" s="544"/>
      <c r="LZW421" s="544"/>
      <c r="LZX421" s="544"/>
      <c r="LZY421" s="544"/>
      <c r="LZZ421" s="544"/>
      <c r="MAA421" s="544"/>
      <c r="MAB421" s="544"/>
      <c r="MAC421" s="544"/>
      <c r="MAD421" s="544"/>
      <c r="MAE421" s="544"/>
      <c r="MAF421" s="544"/>
      <c r="MAG421" s="544"/>
      <c r="MAH421" s="544"/>
      <c r="MAI421" s="544"/>
      <c r="MAJ421" s="544"/>
      <c r="MAK421" s="544"/>
      <c r="MAL421" s="544"/>
      <c r="MAM421" s="544"/>
      <c r="MAN421" s="544"/>
      <c r="MAO421" s="544"/>
      <c r="MAP421" s="544"/>
      <c r="MAQ421" s="544"/>
      <c r="MAR421" s="544"/>
      <c r="MAS421" s="544"/>
      <c r="MAT421" s="544"/>
      <c r="MAU421" s="544"/>
      <c r="MAV421" s="544"/>
      <c r="MAW421" s="544"/>
      <c r="MAX421" s="544"/>
      <c r="MAY421" s="544"/>
      <c r="MAZ421" s="544"/>
      <c r="MBA421" s="544"/>
      <c r="MBB421" s="544"/>
      <c r="MBC421" s="544"/>
      <c r="MBD421" s="544"/>
      <c r="MBE421" s="544"/>
      <c r="MBF421" s="544"/>
      <c r="MBG421" s="544"/>
      <c r="MBH421" s="544"/>
      <c r="MBI421" s="544"/>
      <c r="MBJ421" s="544"/>
      <c r="MBK421" s="544"/>
      <c r="MBL421" s="544"/>
      <c r="MBM421" s="544"/>
      <c r="MBN421" s="544"/>
      <c r="MBO421" s="544"/>
      <c r="MBP421" s="544"/>
      <c r="MBQ421" s="544"/>
      <c r="MBR421" s="544"/>
      <c r="MBS421" s="544"/>
      <c r="MBT421" s="544"/>
      <c r="MBU421" s="544"/>
      <c r="MBV421" s="544"/>
      <c r="MBW421" s="544"/>
      <c r="MBX421" s="544"/>
      <c r="MBY421" s="544"/>
      <c r="MBZ421" s="544"/>
      <c r="MCA421" s="544"/>
      <c r="MCB421" s="544"/>
      <c r="MCC421" s="544"/>
      <c r="MCD421" s="544"/>
      <c r="MCE421" s="544"/>
      <c r="MCF421" s="544"/>
      <c r="MCG421" s="544"/>
      <c r="MCH421" s="544"/>
      <c r="MCI421" s="544"/>
      <c r="MCJ421" s="544"/>
      <c r="MCK421" s="544"/>
      <c r="MCL421" s="544"/>
      <c r="MCM421" s="544"/>
      <c r="MCN421" s="544"/>
      <c r="MCO421" s="544"/>
      <c r="MCP421" s="544"/>
      <c r="MCQ421" s="544"/>
      <c r="MCR421" s="544"/>
      <c r="MCS421" s="544"/>
      <c r="MCT421" s="544"/>
      <c r="MCU421" s="544"/>
      <c r="MCV421" s="544"/>
      <c r="MCW421" s="544"/>
      <c r="MCX421" s="544"/>
      <c r="MCY421" s="544"/>
      <c r="MCZ421" s="544"/>
      <c r="MDA421" s="544"/>
      <c r="MDB421" s="544"/>
      <c r="MDC421" s="544"/>
      <c r="MDD421" s="544"/>
      <c r="MDE421" s="544"/>
      <c r="MDF421" s="544"/>
      <c r="MDG421" s="544"/>
      <c r="MDH421" s="544"/>
      <c r="MDI421" s="544"/>
      <c r="MDJ421" s="544"/>
      <c r="MDK421" s="544"/>
      <c r="MDL421" s="544"/>
      <c r="MDM421" s="544"/>
      <c r="MDN421" s="544"/>
      <c r="MDO421" s="544"/>
      <c r="MDP421" s="544"/>
      <c r="MDQ421" s="544"/>
      <c r="MDR421" s="544"/>
      <c r="MDS421" s="544"/>
      <c r="MDT421" s="544"/>
      <c r="MDU421" s="544"/>
      <c r="MDV421" s="544"/>
      <c r="MDW421" s="544"/>
      <c r="MDX421" s="544"/>
      <c r="MDY421" s="544"/>
      <c r="MDZ421" s="544"/>
      <c r="MEA421" s="544"/>
      <c r="MEB421" s="544"/>
      <c r="MEC421" s="544"/>
      <c r="MED421" s="544"/>
      <c r="MEE421" s="544"/>
      <c r="MEF421" s="544"/>
      <c r="MEG421" s="544"/>
      <c r="MEH421" s="544"/>
      <c r="MEI421" s="544"/>
      <c r="MEJ421" s="544"/>
      <c r="MEK421" s="544"/>
      <c r="MEL421" s="544"/>
      <c r="MEM421" s="544"/>
      <c r="MEN421" s="544"/>
      <c r="MEO421" s="544"/>
      <c r="MEP421" s="544"/>
      <c r="MEQ421" s="544"/>
      <c r="MER421" s="544"/>
      <c r="MES421" s="544"/>
      <c r="MET421" s="544"/>
      <c r="MEU421" s="544"/>
      <c r="MEV421" s="544"/>
      <c r="MEW421" s="544"/>
      <c r="MEX421" s="544"/>
      <c r="MEY421" s="544"/>
      <c r="MEZ421" s="544"/>
      <c r="MFA421" s="544"/>
      <c r="MFB421" s="544"/>
      <c r="MFC421" s="544"/>
      <c r="MFD421" s="544"/>
      <c r="MFE421" s="544"/>
      <c r="MFF421" s="544"/>
      <c r="MFG421" s="544"/>
      <c r="MFH421" s="544"/>
      <c r="MFI421" s="544"/>
      <c r="MFJ421" s="544"/>
      <c r="MFK421" s="544"/>
      <c r="MFL421" s="544"/>
      <c r="MFM421" s="544"/>
      <c r="MFN421" s="544"/>
      <c r="MFO421" s="544"/>
      <c r="MFP421" s="544"/>
      <c r="MFQ421" s="544"/>
      <c r="MFR421" s="544"/>
      <c r="MFS421" s="544"/>
      <c r="MFT421" s="544"/>
      <c r="MFU421" s="544"/>
      <c r="MFV421" s="544"/>
      <c r="MFW421" s="544"/>
      <c r="MFX421" s="544"/>
      <c r="MFY421" s="544"/>
      <c r="MFZ421" s="544"/>
      <c r="MGA421" s="544"/>
      <c r="MGB421" s="544"/>
      <c r="MGC421" s="544"/>
      <c r="MGD421" s="544"/>
      <c r="MGE421" s="544"/>
      <c r="MGF421" s="544"/>
      <c r="MGG421" s="544"/>
      <c r="MGH421" s="544"/>
      <c r="MGI421" s="544"/>
      <c r="MGJ421" s="544"/>
      <c r="MGK421" s="544"/>
      <c r="MGL421" s="544"/>
      <c r="MGM421" s="544"/>
      <c r="MGN421" s="544"/>
      <c r="MGO421" s="544"/>
      <c r="MGP421" s="544"/>
      <c r="MGQ421" s="544"/>
      <c r="MGR421" s="544"/>
      <c r="MGS421" s="544"/>
      <c r="MGT421" s="544"/>
      <c r="MGU421" s="544"/>
      <c r="MGV421" s="544"/>
      <c r="MGW421" s="544"/>
      <c r="MGX421" s="544"/>
      <c r="MGY421" s="544"/>
      <c r="MGZ421" s="544"/>
      <c r="MHA421" s="544"/>
      <c r="MHB421" s="544"/>
      <c r="MHC421" s="544"/>
      <c r="MHD421" s="544"/>
      <c r="MHE421" s="544"/>
      <c r="MHF421" s="544"/>
      <c r="MHG421" s="544"/>
      <c r="MHH421" s="544"/>
      <c r="MHI421" s="544"/>
      <c r="MHJ421" s="544"/>
      <c r="MHK421" s="544"/>
      <c r="MHL421" s="544"/>
      <c r="MHM421" s="544"/>
      <c r="MHN421" s="544"/>
      <c r="MHO421" s="544"/>
      <c r="MHP421" s="544"/>
      <c r="MHQ421" s="544"/>
      <c r="MHR421" s="544"/>
      <c r="MHS421" s="544"/>
      <c r="MHT421" s="544"/>
      <c r="MHU421" s="544"/>
      <c r="MHV421" s="544"/>
      <c r="MHW421" s="544"/>
      <c r="MHX421" s="544"/>
      <c r="MHY421" s="544"/>
      <c r="MHZ421" s="544"/>
      <c r="MIA421" s="544"/>
      <c r="MIB421" s="544"/>
      <c r="MIC421" s="544"/>
      <c r="MID421" s="544"/>
      <c r="MIE421" s="544"/>
      <c r="MIF421" s="544"/>
      <c r="MIG421" s="544"/>
      <c r="MIH421" s="544"/>
      <c r="MII421" s="544"/>
      <c r="MIJ421" s="544"/>
      <c r="MIK421" s="544"/>
      <c r="MIL421" s="544"/>
      <c r="MIM421" s="544"/>
      <c r="MIN421" s="544"/>
      <c r="MIO421" s="544"/>
      <c r="MIP421" s="544"/>
      <c r="MIQ421" s="544"/>
      <c r="MIR421" s="544"/>
      <c r="MIS421" s="544"/>
      <c r="MIT421" s="544"/>
      <c r="MIU421" s="544"/>
      <c r="MIV421" s="544"/>
      <c r="MIW421" s="544"/>
      <c r="MIX421" s="544"/>
      <c r="MIY421" s="544"/>
      <c r="MIZ421" s="544"/>
      <c r="MJA421" s="544"/>
      <c r="MJB421" s="544"/>
      <c r="MJC421" s="544"/>
      <c r="MJD421" s="544"/>
      <c r="MJE421" s="544"/>
      <c r="MJF421" s="544"/>
      <c r="MJG421" s="544"/>
      <c r="MJH421" s="544"/>
      <c r="MJI421" s="544"/>
      <c r="MJJ421" s="544"/>
      <c r="MJK421" s="544"/>
      <c r="MJL421" s="544"/>
      <c r="MJM421" s="544"/>
      <c r="MJN421" s="544"/>
      <c r="MJO421" s="544"/>
      <c r="MJP421" s="544"/>
      <c r="MJQ421" s="544"/>
      <c r="MJR421" s="544"/>
      <c r="MJS421" s="544"/>
      <c r="MJT421" s="544"/>
      <c r="MJU421" s="544"/>
      <c r="MJV421" s="544"/>
      <c r="MJW421" s="544"/>
      <c r="MJX421" s="544"/>
      <c r="MJY421" s="544"/>
      <c r="MJZ421" s="544"/>
      <c r="MKA421" s="544"/>
      <c r="MKB421" s="544"/>
      <c r="MKC421" s="544"/>
      <c r="MKD421" s="544"/>
      <c r="MKE421" s="544"/>
      <c r="MKF421" s="544"/>
      <c r="MKG421" s="544"/>
      <c r="MKH421" s="544"/>
      <c r="MKI421" s="544"/>
      <c r="MKJ421" s="544"/>
      <c r="MKK421" s="544"/>
      <c r="MKL421" s="544"/>
      <c r="MKM421" s="544"/>
      <c r="MKN421" s="544"/>
      <c r="MKO421" s="544"/>
      <c r="MKP421" s="544"/>
      <c r="MKQ421" s="544"/>
      <c r="MKR421" s="544"/>
      <c r="MKS421" s="544"/>
      <c r="MKT421" s="544"/>
      <c r="MKU421" s="544"/>
      <c r="MKV421" s="544"/>
      <c r="MKW421" s="544"/>
      <c r="MKX421" s="544"/>
      <c r="MKY421" s="544"/>
      <c r="MKZ421" s="544"/>
      <c r="MLA421" s="544"/>
      <c r="MLB421" s="544"/>
      <c r="MLC421" s="544"/>
      <c r="MLD421" s="544"/>
      <c r="MLE421" s="544"/>
      <c r="MLF421" s="544"/>
      <c r="MLG421" s="544"/>
      <c r="MLH421" s="544"/>
      <c r="MLI421" s="544"/>
      <c r="MLJ421" s="544"/>
      <c r="MLK421" s="544"/>
      <c r="MLL421" s="544"/>
      <c r="MLM421" s="544"/>
      <c r="MLN421" s="544"/>
      <c r="MLO421" s="544"/>
      <c r="MLP421" s="544"/>
      <c r="MLQ421" s="544"/>
      <c r="MLR421" s="544"/>
      <c r="MLS421" s="544"/>
      <c r="MLT421" s="544"/>
      <c r="MLU421" s="544"/>
      <c r="MLV421" s="544"/>
      <c r="MLW421" s="544"/>
      <c r="MLX421" s="544"/>
      <c r="MLY421" s="544"/>
      <c r="MLZ421" s="544"/>
      <c r="MMA421" s="544"/>
      <c r="MMB421" s="544"/>
      <c r="MMC421" s="544"/>
      <c r="MMD421" s="544"/>
      <c r="MME421" s="544"/>
      <c r="MMF421" s="544"/>
      <c r="MMG421" s="544"/>
      <c r="MMH421" s="544"/>
      <c r="MMI421" s="544"/>
      <c r="MMJ421" s="544"/>
      <c r="MMK421" s="544"/>
      <c r="MML421" s="544"/>
      <c r="MMM421" s="544"/>
      <c r="MMN421" s="544"/>
      <c r="MMO421" s="544"/>
      <c r="MMP421" s="544"/>
      <c r="MMQ421" s="544"/>
      <c r="MMR421" s="544"/>
      <c r="MMS421" s="544"/>
      <c r="MMT421" s="544"/>
      <c r="MMU421" s="544"/>
      <c r="MMV421" s="544"/>
      <c r="MMW421" s="544"/>
      <c r="MMX421" s="544"/>
      <c r="MMY421" s="544"/>
      <c r="MMZ421" s="544"/>
      <c r="MNA421" s="544"/>
      <c r="MNB421" s="544"/>
      <c r="MNC421" s="544"/>
      <c r="MND421" s="544"/>
      <c r="MNE421" s="544"/>
      <c r="MNF421" s="544"/>
      <c r="MNG421" s="544"/>
      <c r="MNH421" s="544"/>
      <c r="MNI421" s="544"/>
      <c r="MNJ421" s="544"/>
      <c r="MNK421" s="544"/>
      <c r="MNL421" s="544"/>
      <c r="MNM421" s="544"/>
      <c r="MNN421" s="544"/>
      <c r="MNO421" s="544"/>
      <c r="MNP421" s="544"/>
      <c r="MNQ421" s="544"/>
      <c r="MNR421" s="544"/>
      <c r="MNS421" s="544"/>
      <c r="MNT421" s="544"/>
      <c r="MNU421" s="544"/>
      <c r="MNV421" s="544"/>
      <c r="MNW421" s="544"/>
      <c r="MNX421" s="544"/>
      <c r="MNY421" s="544"/>
      <c r="MNZ421" s="544"/>
      <c r="MOA421" s="544"/>
      <c r="MOB421" s="544"/>
      <c r="MOC421" s="544"/>
      <c r="MOD421" s="544"/>
      <c r="MOE421" s="544"/>
      <c r="MOF421" s="544"/>
      <c r="MOG421" s="544"/>
      <c r="MOH421" s="544"/>
      <c r="MOI421" s="544"/>
      <c r="MOJ421" s="544"/>
      <c r="MOK421" s="544"/>
      <c r="MOL421" s="544"/>
      <c r="MOM421" s="544"/>
      <c r="MON421" s="544"/>
      <c r="MOO421" s="544"/>
      <c r="MOP421" s="544"/>
      <c r="MOQ421" s="544"/>
      <c r="MOR421" s="544"/>
      <c r="MOS421" s="544"/>
      <c r="MOT421" s="544"/>
      <c r="MOU421" s="544"/>
      <c r="MOV421" s="544"/>
      <c r="MOW421" s="544"/>
      <c r="MOX421" s="544"/>
      <c r="MOY421" s="544"/>
      <c r="MOZ421" s="544"/>
      <c r="MPA421" s="544"/>
      <c r="MPB421" s="544"/>
      <c r="MPC421" s="544"/>
      <c r="MPD421" s="544"/>
      <c r="MPE421" s="544"/>
      <c r="MPF421" s="544"/>
      <c r="MPG421" s="544"/>
      <c r="MPH421" s="544"/>
      <c r="MPI421" s="544"/>
      <c r="MPJ421" s="544"/>
      <c r="MPK421" s="544"/>
      <c r="MPL421" s="544"/>
      <c r="MPM421" s="544"/>
      <c r="MPN421" s="544"/>
      <c r="MPO421" s="544"/>
      <c r="MPP421" s="544"/>
      <c r="MPQ421" s="544"/>
      <c r="MPR421" s="544"/>
      <c r="MPS421" s="544"/>
      <c r="MPT421" s="544"/>
      <c r="MPU421" s="544"/>
      <c r="MPV421" s="544"/>
      <c r="MPW421" s="544"/>
      <c r="MPX421" s="544"/>
      <c r="MPY421" s="544"/>
      <c r="MPZ421" s="544"/>
      <c r="MQA421" s="544"/>
      <c r="MQB421" s="544"/>
      <c r="MQC421" s="544"/>
      <c r="MQD421" s="544"/>
      <c r="MQE421" s="544"/>
      <c r="MQF421" s="544"/>
      <c r="MQG421" s="544"/>
      <c r="MQH421" s="544"/>
      <c r="MQI421" s="544"/>
      <c r="MQJ421" s="544"/>
      <c r="MQK421" s="544"/>
      <c r="MQL421" s="544"/>
      <c r="MQM421" s="544"/>
      <c r="MQN421" s="544"/>
      <c r="MQO421" s="544"/>
      <c r="MQP421" s="544"/>
      <c r="MQQ421" s="544"/>
      <c r="MQR421" s="544"/>
      <c r="MQS421" s="544"/>
      <c r="MQT421" s="544"/>
      <c r="MQU421" s="544"/>
      <c r="MQV421" s="544"/>
      <c r="MQW421" s="544"/>
      <c r="MQX421" s="544"/>
      <c r="MQY421" s="544"/>
      <c r="MQZ421" s="544"/>
      <c r="MRA421" s="544"/>
      <c r="MRB421" s="544"/>
      <c r="MRC421" s="544"/>
      <c r="MRD421" s="544"/>
      <c r="MRE421" s="544"/>
      <c r="MRF421" s="544"/>
      <c r="MRG421" s="544"/>
      <c r="MRH421" s="544"/>
      <c r="MRI421" s="544"/>
      <c r="MRJ421" s="544"/>
      <c r="MRK421" s="544"/>
      <c r="MRL421" s="544"/>
      <c r="MRM421" s="544"/>
      <c r="MRN421" s="544"/>
      <c r="MRO421" s="544"/>
      <c r="MRP421" s="544"/>
      <c r="MRQ421" s="544"/>
      <c r="MRR421" s="544"/>
      <c r="MRS421" s="544"/>
      <c r="MRT421" s="544"/>
      <c r="MRU421" s="544"/>
      <c r="MRV421" s="544"/>
      <c r="MRW421" s="544"/>
      <c r="MRX421" s="544"/>
      <c r="MRY421" s="544"/>
      <c r="MRZ421" s="544"/>
      <c r="MSA421" s="544"/>
      <c r="MSB421" s="544"/>
      <c r="MSC421" s="544"/>
      <c r="MSD421" s="544"/>
      <c r="MSE421" s="544"/>
      <c r="MSF421" s="544"/>
      <c r="MSG421" s="544"/>
      <c r="MSH421" s="544"/>
      <c r="MSI421" s="544"/>
      <c r="MSJ421" s="544"/>
      <c r="MSK421" s="544"/>
      <c r="MSL421" s="544"/>
      <c r="MSM421" s="544"/>
      <c r="MSN421" s="544"/>
      <c r="MSO421" s="544"/>
      <c r="MSP421" s="544"/>
      <c r="MSQ421" s="544"/>
      <c r="MSR421" s="544"/>
      <c r="MSS421" s="544"/>
      <c r="MST421" s="544"/>
      <c r="MSU421" s="544"/>
      <c r="MSV421" s="544"/>
      <c r="MSW421" s="544"/>
      <c r="MSX421" s="544"/>
      <c r="MSY421" s="544"/>
      <c r="MSZ421" s="544"/>
      <c r="MTA421" s="544"/>
      <c r="MTB421" s="544"/>
      <c r="MTC421" s="544"/>
      <c r="MTD421" s="544"/>
      <c r="MTE421" s="544"/>
      <c r="MTF421" s="544"/>
      <c r="MTG421" s="544"/>
      <c r="MTH421" s="544"/>
      <c r="MTI421" s="544"/>
      <c r="MTJ421" s="544"/>
      <c r="MTK421" s="544"/>
      <c r="MTL421" s="544"/>
      <c r="MTM421" s="544"/>
      <c r="MTN421" s="544"/>
      <c r="MTO421" s="544"/>
      <c r="MTP421" s="544"/>
      <c r="MTQ421" s="544"/>
      <c r="MTR421" s="544"/>
      <c r="MTS421" s="544"/>
      <c r="MTT421" s="544"/>
      <c r="MTU421" s="544"/>
      <c r="MTV421" s="544"/>
      <c r="MTW421" s="544"/>
      <c r="MTX421" s="544"/>
      <c r="MTY421" s="544"/>
      <c r="MTZ421" s="544"/>
      <c r="MUA421" s="544"/>
      <c r="MUB421" s="544"/>
      <c r="MUC421" s="544"/>
      <c r="MUD421" s="544"/>
      <c r="MUE421" s="544"/>
      <c r="MUF421" s="544"/>
      <c r="MUG421" s="544"/>
      <c r="MUH421" s="544"/>
      <c r="MUI421" s="544"/>
      <c r="MUJ421" s="544"/>
      <c r="MUK421" s="544"/>
      <c r="MUL421" s="544"/>
      <c r="MUM421" s="544"/>
      <c r="MUN421" s="544"/>
      <c r="MUO421" s="544"/>
      <c r="MUP421" s="544"/>
      <c r="MUQ421" s="544"/>
      <c r="MUR421" s="544"/>
      <c r="MUS421" s="544"/>
      <c r="MUT421" s="544"/>
      <c r="MUU421" s="544"/>
      <c r="MUV421" s="544"/>
      <c r="MUW421" s="544"/>
      <c r="MUX421" s="544"/>
      <c r="MUY421" s="544"/>
      <c r="MUZ421" s="544"/>
      <c r="MVA421" s="544"/>
      <c r="MVB421" s="544"/>
      <c r="MVC421" s="544"/>
      <c r="MVD421" s="544"/>
      <c r="MVE421" s="544"/>
      <c r="MVF421" s="544"/>
      <c r="MVG421" s="544"/>
      <c r="MVH421" s="544"/>
      <c r="MVI421" s="544"/>
      <c r="MVJ421" s="544"/>
      <c r="MVK421" s="544"/>
      <c r="MVL421" s="544"/>
      <c r="MVM421" s="544"/>
      <c r="MVN421" s="544"/>
      <c r="MVO421" s="544"/>
      <c r="MVP421" s="544"/>
      <c r="MVQ421" s="544"/>
      <c r="MVR421" s="544"/>
      <c r="MVS421" s="544"/>
      <c r="MVT421" s="544"/>
      <c r="MVU421" s="544"/>
      <c r="MVV421" s="544"/>
      <c r="MVW421" s="544"/>
      <c r="MVX421" s="544"/>
      <c r="MVY421" s="544"/>
      <c r="MVZ421" s="544"/>
      <c r="MWA421" s="544"/>
      <c r="MWB421" s="544"/>
      <c r="MWC421" s="544"/>
      <c r="MWD421" s="544"/>
      <c r="MWE421" s="544"/>
      <c r="MWF421" s="544"/>
      <c r="MWG421" s="544"/>
      <c r="MWH421" s="544"/>
      <c r="MWI421" s="544"/>
      <c r="MWJ421" s="544"/>
      <c r="MWK421" s="544"/>
      <c r="MWL421" s="544"/>
      <c r="MWM421" s="544"/>
      <c r="MWN421" s="544"/>
      <c r="MWO421" s="544"/>
      <c r="MWP421" s="544"/>
      <c r="MWQ421" s="544"/>
      <c r="MWR421" s="544"/>
      <c r="MWS421" s="544"/>
      <c r="MWT421" s="544"/>
      <c r="MWU421" s="544"/>
      <c r="MWV421" s="544"/>
      <c r="MWW421" s="544"/>
      <c r="MWX421" s="544"/>
      <c r="MWY421" s="544"/>
      <c r="MWZ421" s="544"/>
      <c r="MXA421" s="544"/>
      <c r="MXB421" s="544"/>
      <c r="MXC421" s="544"/>
      <c r="MXD421" s="544"/>
      <c r="MXE421" s="544"/>
      <c r="MXF421" s="544"/>
      <c r="MXG421" s="544"/>
      <c r="MXH421" s="544"/>
      <c r="MXI421" s="544"/>
      <c r="MXJ421" s="544"/>
      <c r="MXK421" s="544"/>
      <c r="MXL421" s="544"/>
      <c r="MXM421" s="544"/>
      <c r="MXN421" s="544"/>
      <c r="MXO421" s="544"/>
      <c r="MXP421" s="544"/>
      <c r="MXQ421" s="544"/>
      <c r="MXR421" s="544"/>
      <c r="MXS421" s="544"/>
      <c r="MXT421" s="544"/>
      <c r="MXU421" s="544"/>
      <c r="MXV421" s="544"/>
      <c r="MXW421" s="544"/>
      <c r="MXX421" s="544"/>
      <c r="MXY421" s="544"/>
      <c r="MXZ421" s="544"/>
      <c r="MYA421" s="544"/>
      <c r="MYB421" s="544"/>
      <c r="MYC421" s="544"/>
      <c r="MYD421" s="544"/>
      <c r="MYE421" s="544"/>
      <c r="MYF421" s="544"/>
      <c r="MYG421" s="544"/>
      <c r="MYH421" s="544"/>
      <c r="MYI421" s="544"/>
      <c r="MYJ421" s="544"/>
      <c r="MYK421" s="544"/>
      <c r="MYL421" s="544"/>
      <c r="MYM421" s="544"/>
      <c r="MYN421" s="544"/>
      <c r="MYO421" s="544"/>
      <c r="MYP421" s="544"/>
      <c r="MYQ421" s="544"/>
      <c r="MYR421" s="544"/>
      <c r="MYS421" s="544"/>
      <c r="MYT421" s="544"/>
      <c r="MYU421" s="544"/>
      <c r="MYV421" s="544"/>
      <c r="MYW421" s="544"/>
      <c r="MYX421" s="544"/>
      <c r="MYY421" s="544"/>
      <c r="MYZ421" s="544"/>
      <c r="MZA421" s="544"/>
      <c r="MZB421" s="544"/>
      <c r="MZC421" s="544"/>
      <c r="MZD421" s="544"/>
      <c r="MZE421" s="544"/>
      <c r="MZF421" s="544"/>
      <c r="MZG421" s="544"/>
      <c r="MZH421" s="544"/>
      <c r="MZI421" s="544"/>
      <c r="MZJ421" s="544"/>
      <c r="MZK421" s="544"/>
      <c r="MZL421" s="544"/>
      <c r="MZM421" s="544"/>
      <c r="MZN421" s="544"/>
      <c r="MZO421" s="544"/>
      <c r="MZP421" s="544"/>
      <c r="MZQ421" s="544"/>
      <c r="MZR421" s="544"/>
      <c r="MZS421" s="544"/>
      <c r="MZT421" s="544"/>
      <c r="MZU421" s="544"/>
      <c r="MZV421" s="544"/>
      <c r="MZW421" s="544"/>
      <c r="MZX421" s="544"/>
      <c r="MZY421" s="544"/>
      <c r="MZZ421" s="544"/>
      <c r="NAA421" s="544"/>
      <c r="NAB421" s="544"/>
      <c r="NAC421" s="544"/>
      <c r="NAD421" s="544"/>
      <c r="NAE421" s="544"/>
      <c r="NAF421" s="544"/>
      <c r="NAG421" s="544"/>
      <c r="NAH421" s="544"/>
      <c r="NAI421" s="544"/>
      <c r="NAJ421" s="544"/>
      <c r="NAK421" s="544"/>
      <c r="NAL421" s="544"/>
      <c r="NAM421" s="544"/>
      <c r="NAN421" s="544"/>
      <c r="NAO421" s="544"/>
      <c r="NAP421" s="544"/>
      <c r="NAQ421" s="544"/>
      <c r="NAR421" s="544"/>
      <c r="NAS421" s="544"/>
      <c r="NAT421" s="544"/>
      <c r="NAU421" s="544"/>
      <c r="NAV421" s="544"/>
      <c r="NAW421" s="544"/>
      <c r="NAX421" s="544"/>
      <c r="NAY421" s="544"/>
      <c r="NAZ421" s="544"/>
      <c r="NBA421" s="544"/>
      <c r="NBB421" s="544"/>
      <c r="NBC421" s="544"/>
      <c r="NBD421" s="544"/>
      <c r="NBE421" s="544"/>
      <c r="NBF421" s="544"/>
      <c r="NBG421" s="544"/>
      <c r="NBH421" s="544"/>
      <c r="NBI421" s="544"/>
      <c r="NBJ421" s="544"/>
      <c r="NBK421" s="544"/>
      <c r="NBL421" s="544"/>
      <c r="NBM421" s="544"/>
      <c r="NBN421" s="544"/>
      <c r="NBO421" s="544"/>
      <c r="NBP421" s="544"/>
      <c r="NBQ421" s="544"/>
      <c r="NBR421" s="544"/>
      <c r="NBS421" s="544"/>
      <c r="NBT421" s="544"/>
      <c r="NBU421" s="544"/>
      <c r="NBV421" s="544"/>
      <c r="NBW421" s="544"/>
      <c r="NBX421" s="544"/>
      <c r="NBY421" s="544"/>
      <c r="NBZ421" s="544"/>
      <c r="NCA421" s="544"/>
      <c r="NCB421" s="544"/>
      <c r="NCC421" s="544"/>
      <c r="NCD421" s="544"/>
      <c r="NCE421" s="544"/>
      <c r="NCF421" s="544"/>
      <c r="NCG421" s="544"/>
      <c r="NCH421" s="544"/>
      <c r="NCI421" s="544"/>
      <c r="NCJ421" s="544"/>
      <c r="NCK421" s="544"/>
      <c r="NCL421" s="544"/>
      <c r="NCM421" s="544"/>
      <c r="NCN421" s="544"/>
      <c r="NCO421" s="544"/>
      <c r="NCP421" s="544"/>
      <c r="NCQ421" s="544"/>
      <c r="NCR421" s="544"/>
      <c r="NCS421" s="544"/>
      <c r="NCT421" s="544"/>
      <c r="NCU421" s="544"/>
      <c r="NCV421" s="544"/>
      <c r="NCW421" s="544"/>
      <c r="NCX421" s="544"/>
      <c r="NCY421" s="544"/>
      <c r="NCZ421" s="544"/>
      <c r="NDA421" s="544"/>
      <c r="NDB421" s="544"/>
      <c r="NDC421" s="544"/>
      <c r="NDD421" s="544"/>
      <c r="NDE421" s="544"/>
      <c r="NDF421" s="544"/>
      <c r="NDG421" s="544"/>
      <c r="NDH421" s="544"/>
      <c r="NDI421" s="544"/>
      <c r="NDJ421" s="544"/>
      <c r="NDK421" s="544"/>
      <c r="NDL421" s="544"/>
      <c r="NDM421" s="544"/>
      <c r="NDN421" s="544"/>
      <c r="NDO421" s="544"/>
      <c r="NDP421" s="544"/>
      <c r="NDQ421" s="544"/>
      <c r="NDR421" s="544"/>
      <c r="NDS421" s="544"/>
      <c r="NDT421" s="544"/>
      <c r="NDU421" s="544"/>
      <c r="NDV421" s="544"/>
      <c r="NDW421" s="544"/>
      <c r="NDX421" s="544"/>
      <c r="NDY421" s="544"/>
      <c r="NDZ421" s="544"/>
      <c r="NEA421" s="544"/>
      <c r="NEB421" s="544"/>
      <c r="NEC421" s="544"/>
      <c r="NED421" s="544"/>
      <c r="NEE421" s="544"/>
      <c r="NEF421" s="544"/>
      <c r="NEG421" s="544"/>
      <c r="NEH421" s="544"/>
      <c r="NEI421" s="544"/>
      <c r="NEJ421" s="544"/>
      <c r="NEK421" s="544"/>
      <c r="NEL421" s="544"/>
      <c r="NEM421" s="544"/>
      <c r="NEN421" s="544"/>
      <c r="NEO421" s="544"/>
      <c r="NEP421" s="544"/>
      <c r="NEQ421" s="544"/>
      <c r="NER421" s="544"/>
      <c r="NES421" s="544"/>
      <c r="NET421" s="544"/>
      <c r="NEU421" s="544"/>
      <c r="NEV421" s="544"/>
      <c r="NEW421" s="544"/>
      <c r="NEX421" s="544"/>
      <c r="NEY421" s="544"/>
      <c r="NEZ421" s="544"/>
      <c r="NFA421" s="544"/>
      <c r="NFB421" s="544"/>
      <c r="NFC421" s="544"/>
      <c r="NFD421" s="544"/>
      <c r="NFE421" s="544"/>
      <c r="NFF421" s="544"/>
      <c r="NFG421" s="544"/>
      <c r="NFH421" s="544"/>
      <c r="NFI421" s="544"/>
      <c r="NFJ421" s="544"/>
      <c r="NFK421" s="544"/>
      <c r="NFL421" s="544"/>
      <c r="NFM421" s="544"/>
      <c r="NFN421" s="544"/>
      <c r="NFO421" s="544"/>
      <c r="NFP421" s="544"/>
      <c r="NFQ421" s="544"/>
      <c r="NFR421" s="544"/>
      <c r="NFS421" s="544"/>
      <c r="NFT421" s="544"/>
      <c r="NFU421" s="544"/>
      <c r="NFV421" s="544"/>
      <c r="NFW421" s="544"/>
      <c r="NFX421" s="544"/>
      <c r="NFY421" s="544"/>
      <c r="NFZ421" s="544"/>
      <c r="NGA421" s="544"/>
      <c r="NGB421" s="544"/>
      <c r="NGC421" s="544"/>
      <c r="NGD421" s="544"/>
      <c r="NGE421" s="544"/>
      <c r="NGF421" s="544"/>
      <c r="NGG421" s="544"/>
      <c r="NGH421" s="544"/>
      <c r="NGI421" s="544"/>
      <c r="NGJ421" s="544"/>
      <c r="NGK421" s="544"/>
      <c r="NGL421" s="544"/>
      <c r="NGM421" s="544"/>
      <c r="NGN421" s="544"/>
      <c r="NGO421" s="544"/>
      <c r="NGP421" s="544"/>
      <c r="NGQ421" s="544"/>
      <c r="NGR421" s="544"/>
      <c r="NGS421" s="544"/>
      <c r="NGT421" s="544"/>
      <c r="NGU421" s="544"/>
      <c r="NGV421" s="544"/>
      <c r="NGW421" s="544"/>
      <c r="NGX421" s="544"/>
      <c r="NGY421" s="544"/>
      <c r="NGZ421" s="544"/>
      <c r="NHA421" s="544"/>
      <c r="NHB421" s="544"/>
      <c r="NHC421" s="544"/>
      <c r="NHD421" s="544"/>
      <c r="NHE421" s="544"/>
      <c r="NHF421" s="544"/>
      <c r="NHG421" s="544"/>
      <c r="NHH421" s="544"/>
      <c r="NHI421" s="544"/>
      <c r="NHJ421" s="544"/>
      <c r="NHK421" s="544"/>
      <c r="NHL421" s="544"/>
      <c r="NHM421" s="544"/>
      <c r="NHN421" s="544"/>
      <c r="NHO421" s="544"/>
      <c r="NHP421" s="544"/>
      <c r="NHQ421" s="544"/>
      <c r="NHR421" s="544"/>
      <c r="NHS421" s="544"/>
      <c r="NHT421" s="544"/>
      <c r="NHU421" s="544"/>
      <c r="NHV421" s="544"/>
      <c r="NHW421" s="544"/>
      <c r="NHX421" s="544"/>
      <c r="NHY421" s="544"/>
      <c r="NHZ421" s="544"/>
      <c r="NIA421" s="544"/>
      <c r="NIB421" s="544"/>
      <c r="NIC421" s="544"/>
      <c r="NID421" s="544"/>
      <c r="NIE421" s="544"/>
      <c r="NIF421" s="544"/>
      <c r="NIG421" s="544"/>
      <c r="NIH421" s="544"/>
      <c r="NII421" s="544"/>
      <c r="NIJ421" s="544"/>
      <c r="NIK421" s="544"/>
      <c r="NIL421" s="544"/>
      <c r="NIM421" s="544"/>
      <c r="NIN421" s="544"/>
      <c r="NIO421" s="544"/>
      <c r="NIP421" s="544"/>
      <c r="NIQ421" s="544"/>
      <c r="NIR421" s="544"/>
      <c r="NIS421" s="544"/>
      <c r="NIT421" s="544"/>
      <c r="NIU421" s="544"/>
      <c r="NIV421" s="544"/>
      <c r="NIW421" s="544"/>
      <c r="NIX421" s="544"/>
      <c r="NIY421" s="544"/>
      <c r="NIZ421" s="544"/>
      <c r="NJA421" s="544"/>
      <c r="NJB421" s="544"/>
      <c r="NJC421" s="544"/>
      <c r="NJD421" s="544"/>
      <c r="NJE421" s="544"/>
      <c r="NJF421" s="544"/>
      <c r="NJG421" s="544"/>
      <c r="NJH421" s="544"/>
      <c r="NJI421" s="544"/>
      <c r="NJJ421" s="544"/>
      <c r="NJK421" s="544"/>
      <c r="NJL421" s="544"/>
      <c r="NJM421" s="544"/>
      <c r="NJN421" s="544"/>
      <c r="NJO421" s="544"/>
      <c r="NJP421" s="544"/>
      <c r="NJQ421" s="544"/>
      <c r="NJR421" s="544"/>
      <c r="NJS421" s="544"/>
      <c r="NJT421" s="544"/>
      <c r="NJU421" s="544"/>
      <c r="NJV421" s="544"/>
      <c r="NJW421" s="544"/>
      <c r="NJX421" s="544"/>
      <c r="NJY421" s="544"/>
      <c r="NJZ421" s="544"/>
      <c r="NKA421" s="544"/>
      <c r="NKB421" s="544"/>
      <c r="NKC421" s="544"/>
      <c r="NKD421" s="544"/>
      <c r="NKE421" s="544"/>
      <c r="NKF421" s="544"/>
      <c r="NKG421" s="544"/>
      <c r="NKH421" s="544"/>
      <c r="NKI421" s="544"/>
      <c r="NKJ421" s="544"/>
      <c r="NKK421" s="544"/>
      <c r="NKL421" s="544"/>
      <c r="NKM421" s="544"/>
      <c r="NKN421" s="544"/>
      <c r="NKO421" s="544"/>
      <c r="NKP421" s="544"/>
      <c r="NKQ421" s="544"/>
      <c r="NKR421" s="544"/>
      <c r="NKS421" s="544"/>
      <c r="NKT421" s="544"/>
      <c r="NKU421" s="544"/>
      <c r="NKV421" s="544"/>
      <c r="NKW421" s="544"/>
      <c r="NKX421" s="544"/>
      <c r="NKY421" s="544"/>
      <c r="NKZ421" s="544"/>
      <c r="NLA421" s="544"/>
      <c r="NLB421" s="544"/>
      <c r="NLC421" s="544"/>
      <c r="NLD421" s="544"/>
      <c r="NLE421" s="544"/>
      <c r="NLF421" s="544"/>
      <c r="NLG421" s="544"/>
      <c r="NLH421" s="544"/>
      <c r="NLI421" s="544"/>
      <c r="NLJ421" s="544"/>
      <c r="NLK421" s="544"/>
      <c r="NLL421" s="544"/>
      <c r="NLM421" s="544"/>
      <c r="NLN421" s="544"/>
      <c r="NLO421" s="544"/>
      <c r="NLP421" s="544"/>
      <c r="NLQ421" s="544"/>
      <c r="NLR421" s="544"/>
      <c r="NLS421" s="544"/>
      <c r="NLT421" s="544"/>
      <c r="NLU421" s="544"/>
      <c r="NLV421" s="544"/>
      <c r="NLW421" s="544"/>
      <c r="NLX421" s="544"/>
      <c r="NLY421" s="544"/>
      <c r="NLZ421" s="544"/>
      <c r="NMA421" s="544"/>
      <c r="NMB421" s="544"/>
      <c r="NMC421" s="544"/>
      <c r="NMD421" s="544"/>
      <c r="NME421" s="544"/>
      <c r="NMF421" s="544"/>
      <c r="NMG421" s="544"/>
      <c r="NMH421" s="544"/>
      <c r="NMI421" s="544"/>
      <c r="NMJ421" s="544"/>
      <c r="NMK421" s="544"/>
      <c r="NML421" s="544"/>
      <c r="NMM421" s="544"/>
      <c r="NMN421" s="544"/>
      <c r="NMO421" s="544"/>
      <c r="NMP421" s="544"/>
      <c r="NMQ421" s="544"/>
      <c r="NMR421" s="544"/>
      <c r="NMS421" s="544"/>
      <c r="NMT421" s="544"/>
      <c r="NMU421" s="544"/>
      <c r="NMV421" s="544"/>
      <c r="NMW421" s="544"/>
      <c r="NMX421" s="544"/>
      <c r="NMY421" s="544"/>
      <c r="NMZ421" s="544"/>
      <c r="NNA421" s="544"/>
      <c r="NNB421" s="544"/>
      <c r="NNC421" s="544"/>
      <c r="NND421" s="544"/>
      <c r="NNE421" s="544"/>
      <c r="NNF421" s="544"/>
      <c r="NNG421" s="544"/>
      <c r="NNH421" s="544"/>
      <c r="NNI421" s="544"/>
      <c r="NNJ421" s="544"/>
      <c r="NNK421" s="544"/>
      <c r="NNL421" s="544"/>
      <c r="NNM421" s="544"/>
      <c r="NNN421" s="544"/>
      <c r="NNO421" s="544"/>
      <c r="NNP421" s="544"/>
      <c r="NNQ421" s="544"/>
      <c r="NNR421" s="544"/>
      <c r="NNS421" s="544"/>
      <c r="NNT421" s="544"/>
      <c r="NNU421" s="544"/>
      <c r="NNV421" s="544"/>
      <c r="NNW421" s="544"/>
      <c r="NNX421" s="544"/>
      <c r="NNY421" s="544"/>
      <c r="NNZ421" s="544"/>
      <c r="NOA421" s="544"/>
      <c r="NOB421" s="544"/>
      <c r="NOC421" s="544"/>
      <c r="NOD421" s="544"/>
      <c r="NOE421" s="544"/>
      <c r="NOF421" s="544"/>
      <c r="NOG421" s="544"/>
      <c r="NOH421" s="544"/>
      <c r="NOI421" s="544"/>
      <c r="NOJ421" s="544"/>
      <c r="NOK421" s="544"/>
      <c r="NOL421" s="544"/>
      <c r="NOM421" s="544"/>
      <c r="NON421" s="544"/>
      <c r="NOO421" s="544"/>
      <c r="NOP421" s="544"/>
      <c r="NOQ421" s="544"/>
      <c r="NOR421" s="544"/>
      <c r="NOS421" s="544"/>
      <c r="NOT421" s="544"/>
      <c r="NOU421" s="544"/>
      <c r="NOV421" s="544"/>
      <c r="NOW421" s="544"/>
      <c r="NOX421" s="544"/>
      <c r="NOY421" s="544"/>
      <c r="NOZ421" s="544"/>
      <c r="NPA421" s="544"/>
      <c r="NPB421" s="544"/>
      <c r="NPC421" s="544"/>
      <c r="NPD421" s="544"/>
      <c r="NPE421" s="544"/>
      <c r="NPF421" s="544"/>
      <c r="NPG421" s="544"/>
      <c r="NPH421" s="544"/>
      <c r="NPI421" s="544"/>
      <c r="NPJ421" s="544"/>
      <c r="NPK421" s="544"/>
      <c r="NPL421" s="544"/>
      <c r="NPM421" s="544"/>
      <c r="NPN421" s="544"/>
      <c r="NPO421" s="544"/>
      <c r="NPP421" s="544"/>
      <c r="NPQ421" s="544"/>
      <c r="NPR421" s="544"/>
      <c r="NPS421" s="544"/>
      <c r="NPT421" s="544"/>
      <c r="NPU421" s="544"/>
      <c r="NPV421" s="544"/>
      <c r="NPW421" s="544"/>
      <c r="NPX421" s="544"/>
      <c r="NPY421" s="544"/>
      <c r="NPZ421" s="544"/>
      <c r="NQA421" s="544"/>
      <c r="NQB421" s="544"/>
      <c r="NQC421" s="544"/>
      <c r="NQD421" s="544"/>
      <c r="NQE421" s="544"/>
      <c r="NQF421" s="544"/>
      <c r="NQG421" s="544"/>
      <c r="NQH421" s="544"/>
      <c r="NQI421" s="544"/>
      <c r="NQJ421" s="544"/>
      <c r="NQK421" s="544"/>
      <c r="NQL421" s="544"/>
      <c r="NQM421" s="544"/>
      <c r="NQN421" s="544"/>
      <c r="NQO421" s="544"/>
      <c r="NQP421" s="544"/>
      <c r="NQQ421" s="544"/>
      <c r="NQR421" s="544"/>
      <c r="NQS421" s="544"/>
      <c r="NQT421" s="544"/>
      <c r="NQU421" s="544"/>
      <c r="NQV421" s="544"/>
      <c r="NQW421" s="544"/>
      <c r="NQX421" s="544"/>
      <c r="NQY421" s="544"/>
      <c r="NQZ421" s="544"/>
      <c r="NRA421" s="544"/>
      <c r="NRB421" s="544"/>
      <c r="NRC421" s="544"/>
      <c r="NRD421" s="544"/>
      <c r="NRE421" s="544"/>
      <c r="NRF421" s="544"/>
      <c r="NRG421" s="544"/>
      <c r="NRH421" s="544"/>
      <c r="NRI421" s="544"/>
      <c r="NRJ421" s="544"/>
      <c r="NRK421" s="544"/>
      <c r="NRL421" s="544"/>
      <c r="NRM421" s="544"/>
      <c r="NRN421" s="544"/>
      <c r="NRO421" s="544"/>
      <c r="NRP421" s="544"/>
      <c r="NRQ421" s="544"/>
      <c r="NRR421" s="544"/>
      <c r="NRS421" s="544"/>
      <c r="NRT421" s="544"/>
      <c r="NRU421" s="544"/>
      <c r="NRV421" s="544"/>
      <c r="NRW421" s="544"/>
      <c r="NRX421" s="544"/>
      <c r="NRY421" s="544"/>
      <c r="NRZ421" s="544"/>
      <c r="NSA421" s="544"/>
      <c r="NSB421" s="544"/>
      <c r="NSC421" s="544"/>
      <c r="NSD421" s="544"/>
      <c r="NSE421" s="544"/>
      <c r="NSF421" s="544"/>
      <c r="NSG421" s="544"/>
      <c r="NSH421" s="544"/>
      <c r="NSI421" s="544"/>
      <c r="NSJ421" s="544"/>
      <c r="NSK421" s="544"/>
      <c r="NSL421" s="544"/>
      <c r="NSM421" s="544"/>
      <c r="NSN421" s="544"/>
      <c r="NSO421" s="544"/>
      <c r="NSP421" s="544"/>
      <c r="NSQ421" s="544"/>
      <c r="NSR421" s="544"/>
      <c r="NSS421" s="544"/>
      <c r="NST421" s="544"/>
      <c r="NSU421" s="544"/>
      <c r="NSV421" s="544"/>
      <c r="NSW421" s="544"/>
      <c r="NSX421" s="544"/>
      <c r="NSY421" s="544"/>
      <c r="NSZ421" s="544"/>
      <c r="NTA421" s="544"/>
      <c r="NTB421" s="544"/>
      <c r="NTC421" s="544"/>
      <c r="NTD421" s="544"/>
      <c r="NTE421" s="544"/>
      <c r="NTF421" s="544"/>
      <c r="NTG421" s="544"/>
      <c r="NTH421" s="544"/>
      <c r="NTI421" s="544"/>
      <c r="NTJ421" s="544"/>
      <c r="NTK421" s="544"/>
      <c r="NTL421" s="544"/>
      <c r="NTM421" s="544"/>
      <c r="NTN421" s="544"/>
      <c r="NTO421" s="544"/>
      <c r="NTP421" s="544"/>
      <c r="NTQ421" s="544"/>
      <c r="NTR421" s="544"/>
      <c r="NTS421" s="544"/>
      <c r="NTT421" s="544"/>
      <c r="NTU421" s="544"/>
      <c r="NTV421" s="544"/>
      <c r="NTW421" s="544"/>
      <c r="NTX421" s="544"/>
      <c r="NTY421" s="544"/>
      <c r="NTZ421" s="544"/>
      <c r="NUA421" s="544"/>
      <c r="NUB421" s="544"/>
      <c r="NUC421" s="544"/>
      <c r="NUD421" s="544"/>
      <c r="NUE421" s="544"/>
      <c r="NUF421" s="544"/>
      <c r="NUG421" s="544"/>
      <c r="NUH421" s="544"/>
      <c r="NUI421" s="544"/>
      <c r="NUJ421" s="544"/>
      <c r="NUK421" s="544"/>
      <c r="NUL421" s="544"/>
      <c r="NUM421" s="544"/>
      <c r="NUN421" s="544"/>
      <c r="NUO421" s="544"/>
      <c r="NUP421" s="544"/>
      <c r="NUQ421" s="544"/>
      <c r="NUR421" s="544"/>
      <c r="NUS421" s="544"/>
      <c r="NUT421" s="544"/>
      <c r="NUU421" s="544"/>
      <c r="NUV421" s="544"/>
      <c r="NUW421" s="544"/>
      <c r="NUX421" s="544"/>
      <c r="NUY421" s="544"/>
      <c r="NUZ421" s="544"/>
      <c r="NVA421" s="544"/>
      <c r="NVB421" s="544"/>
      <c r="NVC421" s="544"/>
      <c r="NVD421" s="544"/>
      <c r="NVE421" s="544"/>
      <c r="NVF421" s="544"/>
      <c r="NVG421" s="544"/>
      <c r="NVH421" s="544"/>
      <c r="NVI421" s="544"/>
      <c r="NVJ421" s="544"/>
      <c r="NVK421" s="544"/>
      <c r="NVL421" s="544"/>
      <c r="NVM421" s="544"/>
      <c r="NVN421" s="544"/>
      <c r="NVO421" s="544"/>
      <c r="NVP421" s="544"/>
      <c r="NVQ421" s="544"/>
      <c r="NVR421" s="544"/>
      <c r="NVS421" s="544"/>
      <c r="NVT421" s="544"/>
      <c r="NVU421" s="544"/>
      <c r="NVV421" s="544"/>
      <c r="NVW421" s="544"/>
      <c r="NVX421" s="544"/>
      <c r="NVY421" s="544"/>
      <c r="NVZ421" s="544"/>
      <c r="NWA421" s="544"/>
      <c r="NWB421" s="544"/>
      <c r="NWC421" s="544"/>
      <c r="NWD421" s="544"/>
      <c r="NWE421" s="544"/>
      <c r="NWF421" s="544"/>
      <c r="NWG421" s="544"/>
      <c r="NWH421" s="544"/>
      <c r="NWI421" s="544"/>
      <c r="NWJ421" s="544"/>
      <c r="NWK421" s="544"/>
      <c r="NWL421" s="544"/>
      <c r="NWM421" s="544"/>
      <c r="NWN421" s="544"/>
      <c r="NWO421" s="544"/>
      <c r="NWP421" s="544"/>
      <c r="NWQ421" s="544"/>
      <c r="NWR421" s="544"/>
      <c r="NWS421" s="544"/>
      <c r="NWT421" s="544"/>
      <c r="NWU421" s="544"/>
      <c r="NWV421" s="544"/>
      <c r="NWW421" s="544"/>
      <c r="NWX421" s="544"/>
      <c r="NWY421" s="544"/>
      <c r="NWZ421" s="544"/>
      <c r="NXA421" s="544"/>
      <c r="NXB421" s="544"/>
      <c r="NXC421" s="544"/>
      <c r="NXD421" s="544"/>
      <c r="NXE421" s="544"/>
      <c r="NXF421" s="544"/>
      <c r="NXG421" s="544"/>
      <c r="NXH421" s="544"/>
      <c r="NXI421" s="544"/>
      <c r="NXJ421" s="544"/>
      <c r="NXK421" s="544"/>
      <c r="NXL421" s="544"/>
      <c r="NXM421" s="544"/>
      <c r="NXN421" s="544"/>
      <c r="NXO421" s="544"/>
      <c r="NXP421" s="544"/>
      <c r="NXQ421" s="544"/>
      <c r="NXR421" s="544"/>
      <c r="NXS421" s="544"/>
      <c r="NXT421" s="544"/>
      <c r="NXU421" s="544"/>
      <c r="NXV421" s="544"/>
      <c r="NXW421" s="544"/>
      <c r="NXX421" s="544"/>
      <c r="NXY421" s="544"/>
      <c r="NXZ421" s="544"/>
      <c r="NYA421" s="544"/>
      <c r="NYB421" s="544"/>
      <c r="NYC421" s="544"/>
      <c r="NYD421" s="544"/>
      <c r="NYE421" s="544"/>
      <c r="NYF421" s="544"/>
      <c r="NYG421" s="544"/>
      <c r="NYH421" s="544"/>
      <c r="NYI421" s="544"/>
      <c r="NYJ421" s="544"/>
      <c r="NYK421" s="544"/>
      <c r="NYL421" s="544"/>
      <c r="NYM421" s="544"/>
      <c r="NYN421" s="544"/>
      <c r="NYO421" s="544"/>
      <c r="NYP421" s="544"/>
      <c r="NYQ421" s="544"/>
      <c r="NYR421" s="544"/>
      <c r="NYS421" s="544"/>
      <c r="NYT421" s="544"/>
      <c r="NYU421" s="544"/>
      <c r="NYV421" s="544"/>
      <c r="NYW421" s="544"/>
      <c r="NYX421" s="544"/>
      <c r="NYY421" s="544"/>
      <c r="NYZ421" s="544"/>
      <c r="NZA421" s="544"/>
      <c r="NZB421" s="544"/>
      <c r="NZC421" s="544"/>
      <c r="NZD421" s="544"/>
      <c r="NZE421" s="544"/>
      <c r="NZF421" s="544"/>
      <c r="NZG421" s="544"/>
      <c r="NZH421" s="544"/>
      <c r="NZI421" s="544"/>
      <c r="NZJ421" s="544"/>
      <c r="NZK421" s="544"/>
      <c r="NZL421" s="544"/>
      <c r="NZM421" s="544"/>
      <c r="NZN421" s="544"/>
      <c r="NZO421" s="544"/>
      <c r="NZP421" s="544"/>
      <c r="NZQ421" s="544"/>
      <c r="NZR421" s="544"/>
      <c r="NZS421" s="544"/>
      <c r="NZT421" s="544"/>
      <c r="NZU421" s="544"/>
      <c r="NZV421" s="544"/>
      <c r="NZW421" s="544"/>
      <c r="NZX421" s="544"/>
      <c r="NZY421" s="544"/>
      <c r="NZZ421" s="544"/>
      <c r="OAA421" s="544"/>
      <c r="OAB421" s="544"/>
      <c r="OAC421" s="544"/>
      <c r="OAD421" s="544"/>
      <c r="OAE421" s="544"/>
      <c r="OAF421" s="544"/>
      <c r="OAG421" s="544"/>
      <c r="OAH421" s="544"/>
      <c r="OAI421" s="544"/>
      <c r="OAJ421" s="544"/>
      <c r="OAK421" s="544"/>
      <c r="OAL421" s="544"/>
      <c r="OAM421" s="544"/>
      <c r="OAN421" s="544"/>
      <c r="OAO421" s="544"/>
      <c r="OAP421" s="544"/>
      <c r="OAQ421" s="544"/>
      <c r="OAR421" s="544"/>
      <c r="OAS421" s="544"/>
      <c r="OAT421" s="544"/>
      <c r="OAU421" s="544"/>
      <c r="OAV421" s="544"/>
      <c r="OAW421" s="544"/>
      <c r="OAX421" s="544"/>
      <c r="OAY421" s="544"/>
      <c r="OAZ421" s="544"/>
      <c r="OBA421" s="544"/>
      <c r="OBB421" s="544"/>
      <c r="OBC421" s="544"/>
      <c r="OBD421" s="544"/>
      <c r="OBE421" s="544"/>
      <c r="OBF421" s="544"/>
      <c r="OBG421" s="544"/>
      <c r="OBH421" s="544"/>
      <c r="OBI421" s="544"/>
      <c r="OBJ421" s="544"/>
      <c r="OBK421" s="544"/>
      <c r="OBL421" s="544"/>
      <c r="OBM421" s="544"/>
      <c r="OBN421" s="544"/>
      <c r="OBO421" s="544"/>
      <c r="OBP421" s="544"/>
      <c r="OBQ421" s="544"/>
      <c r="OBR421" s="544"/>
      <c r="OBS421" s="544"/>
      <c r="OBT421" s="544"/>
      <c r="OBU421" s="544"/>
      <c r="OBV421" s="544"/>
      <c r="OBW421" s="544"/>
      <c r="OBX421" s="544"/>
      <c r="OBY421" s="544"/>
      <c r="OBZ421" s="544"/>
      <c r="OCA421" s="544"/>
      <c r="OCB421" s="544"/>
      <c r="OCC421" s="544"/>
      <c r="OCD421" s="544"/>
      <c r="OCE421" s="544"/>
      <c r="OCF421" s="544"/>
      <c r="OCG421" s="544"/>
      <c r="OCH421" s="544"/>
      <c r="OCI421" s="544"/>
      <c r="OCJ421" s="544"/>
      <c r="OCK421" s="544"/>
      <c r="OCL421" s="544"/>
      <c r="OCM421" s="544"/>
      <c r="OCN421" s="544"/>
      <c r="OCO421" s="544"/>
      <c r="OCP421" s="544"/>
      <c r="OCQ421" s="544"/>
      <c r="OCR421" s="544"/>
      <c r="OCS421" s="544"/>
      <c r="OCT421" s="544"/>
      <c r="OCU421" s="544"/>
      <c r="OCV421" s="544"/>
      <c r="OCW421" s="544"/>
      <c r="OCX421" s="544"/>
      <c r="OCY421" s="544"/>
      <c r="OCZ421" s="544"/>
      <c r="ODA421" s="544"/>
      <c r="ODB421" s="544"/>
      <c r="ODC421" s="544"/>
      <c r="ODD421" s="544"/>
      <c r="ODE421" s="544"/>
      <c r="ODF421" s="544"/>
      <c r="ODG421" s="544"/>
      <c r="ODH421" s="544"/>
      <c r="ODI421" s="544"/>
      <c r="ODJ421" s="544"/>
      <c r="ODK421" s="544"/>
      <c r="ODL421" s="544"/>
      <c r="ODM421" s="544"/>
      <c r="ODN421" s="544"/>
      <c r="ODO421" s="544"/>
      <c r="ODP421" s="544"/>
      <c r="ODQ421" s="544"/>
      <c r="ODR421" s="544"/>
      <c r="ODS421" s="544"/>
      <c r="ODT421" s="544"/>
      <c r="ODU421" s="544"/>
      <c r="ODV421" s="544"/>
      <c r="ODW421" s="544"/>
      <c r="ODX421" s="544"/>
      <c r="ODY421" s="544"/>
      <c r="ODZ421" s="544"/>
      <c r="OEA421" s="544"/>
      <c r="OEB421" s="544"/>
      <c r="OEC421" s="544"/>
      <c r="OED421" s="544"/>
      <c r="OEE421" s="544"/>
      <c r="OEF421" s="544"/>
      <c r="OEG421" s="544"/>
      <c r="OEH421" s="544"/>
      <c r="OEI421" s="544"/>
      <c r="OEJ421" s="544"/>
      <c r="OEK421" s="544"/>
      <c r="OEL421" s="544"/>
      <c r="OEM421" s="544"/>
      <c r="OEN421" s="544"/>
      <c r="OEO421" s="544"/>
      <c r="OEP421" s="544"/>
      <c r="OEQ421" s="544"/>
      <c r="OER421" s="544"/>
      <c r="OES421" s="544"/>
      <c r="OET421" s="544"/>
      <c r="OEU421" s="544"/>
      <c r="OEV421" s="544"/>
      <c r="OEW421" s="544"/>
      <c r="OEX421" s="544"/>
      <c r="OEY421" s="544"/>
      <c r="OEZ421" s="544"/>
      <c r="OFA421" s="544"/>
      <c r="OFB421" s="544"/>
      <c r="OFC421" s="544"/>
      <c r="OFD421" s="544"/>
      <c r="OFE421" s="544"/>
      <c r="OFF421" s="544"/>
      <c r="OFG421" s="544"/>
      <c r="OFH421" s="544"/>
      <c r="OFI421" s="544"/>
      <c r="OFJ421" s="544"/>
      <c r="OFK421" s="544"/>
      <c r="OFL421" s="544"/>
      <c r="OFM421" s="544"/>
      <c r="OFN421" s="544"/>
      <c r="OFO421" s="544"/>
      <c r="OFP421" s="544"/>
      <c r="OFQ421" s="544"/>
      <c r="OFR421" s="544"/>
      <c r="OFS421" s="544"/>
      <c r="OFT421" s="544"/>
      <c r="OFU421" s="544"/>
      <c r="OFV421" s="544"/>
      <c r="OFW421" s="544"/>
      <c r="OFX421" s="544"/>
      <c r="OFY421" s="544"/>
      <c r="OFZ421" s="544"/>
      <c r="OGA421" s="544"/>
      <c r="OGB421" s="544"/>
      <c r="OGC421" s="544"/>
      <c r="OGD421" s="544"/>
      <c r="OGE421" s="544"/>
      <c r="OGF421" s="544"/>
      <c r="OGG421" s="544"/>
      <c r="OGH421" s="544"/>
      <c r="OGI421" s="544"/>
      <c r="OGJ421" s="544"/>
      <c r="OGK421" s="544"/>
      <c r="OGL421" s="544"/>
      <c r="OGM421" s="544"/>
      <c r="OGN421" s="544"/>
      <c r="OGO421" s="544"/>
      <c r="OGP421" s="544"/>
      <c r="OGQ421" s="544"/>
      <c r="OGR421" s="544"/>
      <c r="OGS421" s="544"/>
      <c r="OGT421" s="544"/>
      <c r="OGU421" s="544"/>
      <c r="OGV421" s="544"/>
      <c r="OGW421" s="544"/>
      <c r="OGX421" s="544"/>
      <c r="OGY421" s="544"/>
      <c r="OGZ421" s="544"/>
      <c r="OHA421" s="544"/>
      <c r="OHB421" s="544"/>
      <c r="OHC421" s="544"/>
      <c r="OHD421" s="544"/>
      <c r="OHE421" s="544"/>
      <c r="OHF421" s="544"/>
      <c r="OHG421" s="544"/>
      <c r="OHH421" s="544"/>
      <c r="OHI421" s="544"/>
      <c r="OHJ421" s="544"/>
      <c r="OHK421" s="544"/>
      <c r="OHL421" s="544"/>
      <c r="OHM421" s="544"/>
      <c r="OHN421" s="544"/>
      <c r="OHO421" s="544"/>
      <c r="OHP421" s="544"/>
      <c r="OHQ421" s="544"/>
      <c r="OHR421" s="544"/>
      <c r="OHS421" s="544"/>
      <c r="OHT421" s="544"/>
      <c r="OHU421" s="544"/>
      <c r="OHV421" s="544"/>
      <c r="OHW421" s="544"/>
      <c r="OHX421" s="544"/>
      <c r="OHY421" s="544"/>
      <c r="OHZ421" s="544"/>
      <c r="OIA421" s="544"/>
      <c r="OIB421" s="544"/>
      <c r="OIC421" s="544"/>
      <c r="OID421" s="544"/>
      <c r="OIE421" s="544"/>
      <c r="OIF421" s="544"/>
      <c r="OIG421" s="544"/>
      <c r="OIH421" s="544"/>
      <c r="OII421" s="544"/>
      <c r="OIJ421" s="544"/>
      <c r="OIK421" s="544"/>
      <c r="OIL421" s="544"/>
      <c r="OIM421" s="544"/>
      <c r="OIN421" s="544"/>
      <c r="OIO421" s="544"/>
      <c r="OIP421" s="544"/>
      <c r="OIQ421" s="544"/>
      <c r="OIR421" s="544"/>
      <c r="OIS421" s="544"/>
      <c r="OIT421" s="544"/>
      <c r="OIU421" s="544"/>
      <c r="OIV421" s="544"/>
      <c r="OIW421" s="544"/>
      <c r="OIX421" s="544"/>
      <c r="OIY421" s="544"/>
      <c r="OIZ421" s="544"/>
      <c r="OJA421" s="544"/>
      <c r="OJB421" s="544"/>
      <c r="OJC421" s="544"/>
      <c r="OJD421" s="544"/>
      <c r="OJE421" s="544"/>
      <c r="OJF421" s="544"/>
      <c r="OJG421" s="544"/>
      <c r="OJH421" s="544"/>
      <c r="OJI421" s="544"/>
      <c r="OJJ421" s="544"/>
      <c r="OJK421" s="544"/>
      <c r="OJL421" s="544"/>
      <c r="OJM421" s="544"/>
      <c r="OJN421" s="544"/>
      <c r="OJO421" s="544"/>
      <c r="OJP421" s="544"/>
      <c r="OJQ421" s="544"/>
      <c r="OJR421" s="544"/>
      <c r="OJS421" s="544"/>
      <c r="OJT421" s="544"/>
      <c r="OJU421" s="544"/>
      <c r="OJV421" s="544"/>
      <c r="OJW421" s="544"/>
      <c r="OJX421" s="544"/>
      <c r="OJY421" s="544"/>
      <c r="OJZ421" s="544"/>
      <c r="OKA421" s="544"/>
      <c r="OKB421" s="544"/>
      <c r="OKC421" s="544"/>
      <c r="OKD421" s="544"/>
      <c r="OKE421" s="544"/>
      <c r="OKF421" s="544"/>
      <c r="OKG421" s="544"/>
      <c r="OKH421" s="544"/>
      <c r="OKI421" s="544"/>
      <c r="OKJ421" s="544"/>
      <c r="OKK421" s="544"/>
      <c r="OKL421" s="544"/>
      <c r="OKM421" s="544"/>
      <c r="OKN421" s="544"/>
      <c r="OKO421" s="544"/>
      <c r="OKP421" s="544"/>
      <c r="OKQ421" s="544"/>
      <c r="OKR421" s="544"/>
      <c r="OKS421" s="544"/>
      <c r="OKT421" s="544"/>
      <c r="OKU421" s="544"/>
      <c r="OKV421" s="544"/>
      <c r="OKW421" s="544"/>
      <c r="OKX421" s="544"/>
      <c r="OKY421" s="544"/>
      <c r="OKZ421" s="544"/>
      <c r="OLA421" s="544"/>
      <c r="OLB421" s="544"/>
      <c r="OLC421" s="544"/>
      <c r="OLD421" s="544"/>
      <c r="OLE421" s="544"/>
      <c r="OLF421" s="544"/>
      <c r="OLG421" s="544"/>
      <c r="OLH421" s="544"/>
      <c r="OLI421" s="544"/>
      <c r="OLJ421" s="544"/>
      <c r="OLK421" s="544"/>
      <c r="OLL421" s="544"/>
      <c r="OLM421" s="544"/>
      <c r="OLN421" s="544"/>
      <c r="OLO421" s="544"/>
      <c r="OLP421" s="544"/>
      <c r="OLQ421" s="544"/>
      <c r="OLR421" s="544"/>
      <c r="OLS421" s="544"/>
      <c r="OLT421" s="544"/>
      <c r="OLU421" s="544"/>
      <c r="OLV421" s="544"/>
      <c r="OLW421" s="544"/>
      <c r="OLX421" s="544"/>
      <c r="OLY421" s="544"/>
      <c r="OLZ421" s="544"/>
      <c r="OMA421" s="544"/>
      <c r="OMB421" s="544"/>
      <c r="OMC421" s="544"/>
      <c r="OMD421" s="544"/>
      <c r="OME421" s="544"/>
      <c r="OMF421" s="544"/>
      <c r="OMG421" s="544"/>
      <c r="OMH421" s="544"/>
      <c r="OMI421" s="544"/>
      <c r="OMJ421" s="544"/>
      <c r="OMK421" s="544"/>
      <c r="OML421" s="544"/>
      <c r="OMM421" s="544"/>
      <c r="OMN421" s="544"/>
      <c r="OMO421" s="544"/>
      <c r="OMP421" s="544"/>
      <c r="OMQ421" s="544"/>
      <c r="OMR421" s="544"/>
      <c r="OMS421" s="544"/>
      <c r="OMT421" s="544"/>
      <c r="OMU421" s="544"/>
      <c r="OMV421" s="544"/>
      <c r="OMW421" s="544"/>
      <c r="OMX421" s="544"/>
      <c r="OMY421" s="544"/>
      <c r="OMZ421" s="544"/>
      <c r="ONA421" s="544"/>
      <c r="ONB421" s="544"/>
      <c r="ONC421" s="544"/>
      <c r="OND421" s="544"/>
      <c r="ONE421" s="544"/>
      <c r="ONF421" s="544"/>
      <c r="ONG421" s="544"/>
      <c r="ONH421" s="544"/>
      <c r="ONI421" s="544"/>
      <c r="ONJ421" s="544"/>
      <c r="ONK421" s="544"/>
      <c r="ONL421" s="544"/>
      <c r="ONM421" s="544"/>
      <c r="ONN421" s="544"/>
      <c r="ONO421" s="544"/>
      <c r="ONP421" s="544"/>
      <c r="ONQ421" s="544"/>
      <c r="ONR421" s="544"/>
      <c r="ONS421" s="544"/>
      <c r="ONT421" s="544"/>
      <c r="ONU421" s="544"/>
      <c r="ONV421" s="544"/>
      <c r="ONW421" s="544"/>
      <c r="ONX421" s="544"/>
      <c r="ONY421" s="544"/>
      <c r="ONZ421" s="544"/>
      <c r="OOA421" s="544"/>
      <c r="OOB421" s="544"/>
      <c r="OOC421" s="544"/>
      <c r="OOD421" s="544"/>
      <c r="OOE421" s="544"/>
      <c r="OOF421" s="544"/>
      <c r="OOG421" s="544"/>
      <c r="OOH421" s="544"/>
      <c r="OOI421" s="544"/>
      <c r="OOJ421" s="544"/>
      <c r="OOK421" s="544"/>
      <c r="OOL421" s="544"/>
      <c r="OOM421" s="544"/>
      <c r="OON421" s="544"/>
      <c r="OOO421" s="544"/>
      <c r="OOP421" s="544"/>
      <c r="OOQ421" s="544"/>
      <c r="OOR421" s="544"/>
      <c r="OOS421" s="544"/>
      <c r="OOT421" s="544"/>
      <c r="OOU421" s="544"/>
      <c r="OOV421" s="544"/>
      <c r="OOW421" s="544"/>
      <c r="OOX421" s="544"/>
      <c r="OOY421" s="544"/>
      <c r="OOZ421" s="544"/>
      <c r="OPA421" s="544"/>
      <c r="OPB421" s="544"/>
      <c r="OPC421" s="544"/>
      <c r="OPD421" s="544"/>
      <c r="OPE421" s="544"/>
      <c r="OPF421" s="544"/>
      <c r="OPG421" s="544"/>
      <c r="OPH421" s="544"/>
      <c r="OPI421" s="544"/>
      <c r="OPJ421" s="544"/>
      <c r="OPK421" s="544"/>
      <c r="OPL421" s="544"/>
      <c r="OPM421" s="544"/>
      <c r="OPN421" s="544"/>
      <c r="OPO421" s="544"/>
      <c r="OPP421" s="544"/>
      <c r="OPQ421" s="544"/>
      <c r="OPR421" s="544"/>
      <c r="OPS421" s="544"/>
      <c r="OPT421" s="544"/>
      <c r="OPU421" s="544"/>
      <c r="OPV421" s="544"/>
      <c r="OPW421" s="544"/>
      <c r="OPX421" s="544"/>
      <c r="OPY421" s="544"/>
      <c r="OPZ421" s="544"/>
      <c r="OQA421" s="544"/>
      <c r="OQB421" s="544"/>
      <c r="OQC421" s="544"/>
      <c r="OQD421" s="544"/>
      <c r="OQE421" s="544"/>
      <c r="OQF421" s="544"/>
      <c r="OQG421" s="544"/>
      <c r="OQH421" s="544"/>
      <c r="OQI421" s="544"/>
      <c r="OQJ421" s="544"/>
      <c r="OQK421" s="544"/>
      <c r="OQL421" s="544"/>
      <c r="OQM421" s="544"/>
      <c r="OQN421" s="544"/>
      <c r="OQO421" s="544"/>
      <c r="OQP421" s="544"/>
      <c r="OQQ421" s="544"/>
      <c r="OQR421" s="544"/>
      <c r="OQS421" s="544"/>
      <c r="OQT421" s="544"/>
      <c r="OQU421" s="544"/>
      <c r="OQV421" s="544"/>
      <c r="OQW421" s="544"/>
      <c r="OQX421" s="544"/>
      <c r="OQY421" s="544"/>
      <c r="OQZ421" s="544"/>
      <c r="ORA421" s="544"/>
      <c r="ORB421" s="544"/>
      <c r="ORC421" s="544"/>
      <c r="ORD421" s="544"/>
      <c r="ORE421" s="544"/>
      <c r="ORF421" s="544"/>
      <c r="ORG421" s="544"/>
      <c r="ORH421" s="544"/>
      <c r="ORI421" s="544"/>
      <c r="ORJ421" s="544"/>
      <c r="ORK421" s="544"/>
      <c r="ORL421" s="544"/>
      <c r="ORM421" s="544"/>
      <c r="ORN421" s="544"/>
      <c r="ORO421" s="544"/>
      <c r="ORP421" s="544"/>
      <c r="ORQ421" s="544"/>
      <c r="ORR421" s="544"/>
      <c r="ORS421" s="544"/>
      <c r="ORT421" s="544"/>
      <c r="ORU421" s="544"/>
      <c r="ORV421" s="544"/>
      <c r="ORW421" s="544"/>
      <c r="ORX421" s="544"/>
      <c r="ORY421" s="544"/>
      <c r="ORZ421" s="544"/>
      <c r="OSA421" s="544"/>
      <c r="OSB421" s="544"/>
      <c r="OSC421" s="544"/>
      <c r="OSD421" s="544"/>
      <c r="OSE421" s="544"/>
      <c r="OSF421" s="544"/>
      <c r="OSG421" s="544"/>
      <c r="OSH421" s="544"/>
      <c r="OSI421" s="544"/>
      <c r="OSJ421" s="544"/>
      <c r="OSK421" s="544"/>
      <c r="OSL421" s="544"/>
      <c r="OSM421" s="544"/>
      <c r="OSN421" s="544"/>
      <c r="OSO421" s="544"/>
      <c r="OSP421" s="544"/>
      <c r="OSQ421" s="544"/>
      <c r="OSR421" s="544"/>
      <c r="OSS421" s="544"/>
      <c r="OST421" s="544"/>
      <c r="OSU421" s="544"/>
      <c r="OSV421" s="544"/>
      <c r="OSW421" s="544"/>
      <c r="OSX421" s="544"/>
      <c r="OSY421" s="544"/>
      <c r="OSZ421" s="544"/>
      <c r="OTA421" s="544"/>
      <c r="OTB421" s="544"/>
      <c r="OTC421" s="544"/>
      <c r="OTD421" s="544"/>
      <c r="OTE421" s="544"/>
      <c r="OTF421" s="544"/>
      <c r="OTG421" s="544"/>
      <c r="OTH421" s="544"/>
      <c r="OTI421" s="544"/>
      <c r="OTJ421" s="544"/>
      <c r="OTK421" s="544"/>
      <c r="OTL421" s="544"/>
      <c r="OTM421" s="544"/>
      <c r="OTN421" s="544"/>
      <c r="OTO421" s="544"/>
      <c r="OTP421" s="544"/>
      <c r="OTQ421" s="544"/>
      <c r="OTR421" s="544"/>
      <c r="OTS421" s="544"/>
      <c r="OTT421" s="544"/>
      <c r="OTU421" s="544"/>
      <c r="OTV421" s="544"/>
      <c r="OTW421" s="544"/>
      <c r="OTX421" s="544"/>
      <c r="OTY421" s="544"/>
      <c r="OTZ421" s="544"/>
      <c r="OUA421" s="544"/>
      <c r="OUB421" s="544"/>
      <c r="OUC421" s="544"/>
      <c r="OUD421" s="544"/>
      <c r="OUE421" s="544"/>
      <c r="OUF421" s="544"/>
      <c r="OUG421" s="544"/>
      <c r="OUH421" s="544"/>
      <c r="OUI421" s="544"/>
      <c r="OUJ421" s="544"/>
      <c r="OUK421" s="544"/>
      <c r="OUL421" s="544"/>
      <c r="OUM421" s="544"/>
      <c r="OUN421" s="544"/>
      <c r="OUO421" s="544"/>
      <c r="OUP421" s="544"/>
      <c r="OUQ421" s="544"/>
      <c r="OUR421" s="544"/>
      <c r="OUS421" s="544"/>
      <c r="OUT421" s="544"/>
      <c r="OUU421" s="544"/>
      <c r="OUV421" s="544"/>
      <c r="OUW421" s="544"/>
      <c r="OUX421" s="544"/>
      <c r="OUY421" s="544"/>
      <c r="OUZ421" s="544"/>
      <c r="OVA421" s="544"/>
      <c r="OVB421" s="544"/>
      <c r="OVC421" s="544"/>
      <c r="OVD421" s="544"/>
      <c r="OVE421" s="544"/>
      <c r="OVF421" s="544"/>
      <c r="OVG421" s="544"/>
      <c r="OVH421" s="544"/>
      <c r="OVI421" s="544"/>
      <c r="OVJ421" s="544"/>
      <c r="OVK421" s="544"/>
      <c r="OVL421" s="544"/>
      <c r="OVM421" s="544"/>
      <c r="OVN421" s="544"/>
      <c r="OVO421" s="544"/>
      <c r="OVP421" s="544"/>
      <c r="OVQ421" s="544"/>
      <c r="OVR421" s="544"/>
      <c r="OVS421" s="544"/>
      <c r="OVT421" s="544"/>
      <c r="OVU421" s="544"/>
      <c r="OVV421" s="544"/>
      <c r="OVW421" s="544"/>
      <c r="OVX421" s="544"/>
      <c r="OVY421" s="544"/>
      <c r="OVZ421" s="544"/>
      <c r="OWA421" s="544"/>
      <c r="OWB421" s="544"/>
      <c r="OWC421" s="544"/>
      <c r="OWD421" s="544"/>
      <c r="OWE421" s="544"/>
      <c r="OWF421" s="544"/>
      <c r="OWG421" s="544"/>
      <c r="OWH421" s="544"/>
      <c r="OWI421" s="544"/>
      <c r="OWJ421" s="544"/>
      <c r="OWK421" s="544"/>
      <c r="OWL421" s="544"/>
      <c r="OWM421" s="544"/>
      <c r="OWN421" s="544"/>
      <c r="OWO421" s="544"/>
      <c r="OWP421" s="544"/>
      <c r="OWQ421" s="544"/>
      <c r="OWR421" s="544"/>
      <c r="OWS421" s="544"/>
      <c r="OWT421" s="544"/>
      <c r="OWU421" s="544"/>
      <c r="OWV421" s="544"/>
      <c r="OWW421" s="544"/>
      <c r="OWX421" s="544"/>
      <c r="OWY421" s="544"/>
      <c r="OWZ421" s="544"/>
      <c r="OXA421" s="544"/>
      <c r="OXB421" s="544"/>
      <c r="OXC421" s="544"/>
      <c r="OXD421" s="544"/>
      <c r="OXE421" s="544"/>
      <c r="OXF421" s="544"/>
      <c r="OXG421" s="544"/>
      <c r="OXH421" s="544"/>
      <c r="OXI421" s="544"/>
      <c r="OXJ421" s="544"/>
      <c r="OXK421" s="544"/>
      <c r="OXL421" s="544"/>
      <c r="OXM421" s="544"/>
      <c r="OXN421" s="544"/>
      <c r="OXO421" s="544"/>
      <c r="OXP421" s="544"/>
      <c r="OXQ421" s="544"/>
      <c r="OXR421" s="544"/>
      <c r="OXS421" s="544"/>
      <c r="OXT421" s="544"/>
      <c r="OXU421" s="544"/>
      <c r="OXV421" s="544"/>
      <c r="OXW421" s="544"/>
      <c r="OXX421" s="544"/>
      <c r="OXY421" s="544"/>
      <c r="OXZ421" s="544"/>
      <c r="OYA421" s="544"/>
      <c r="OYB421" s="544"/>
      <c r="OYC421" s="544"/>
      <c r="OYD421" s="544"/>
      <c r="OYE421" s="544"/>
      <c r="OYF421" s="544"/>
      <c r="OYG421" s="544"/>
      <c r="OYH421" s="544"/>
      <c r="OYI421" s="544"/>
      <c r="OYJ421" s="544"/>
      <c r="OYK421" s="544"/>
      <c r="OYL421" s="544"/>
      <c r="OYM421" s="544"/>
      <c r="OYN421" s="544"/>
      <c r="OYO421" s="544"/>
      <c r="OYP421" s="544"/>
      <c r="OYQ421" s="544"/>
      <c r="OYR421" s="544"/>
      <c r="OYS421" s="544"/>
      <c r="OYT421" s="544"/>
      <c r="OYU421" s="544"/>
      <c r="OYV421" s="544"/>
      <c r="OYW421" s="544"/>
      <c r="OYX421" s="544"/>
      <c r="OYY421" s="544"/>
      <c r="OYZ421" s="544"/>
      <c r="OZA421" s="544"/>
      <c r="OZB421" s="544"/>
      <c r="OZC421" s="544"/>
      <c r="OZD421" s="544"/>
      <c r="OZE421" s="544"/>
      <c r="OZF421" s="544"/>
      <c r="OZG421" s="544"/>
      <c r="OZH421" s="544"/>
      <c r="OZI421" s="544"/>
      <c r="OZJ421" s="544"/>
      <c r="OZK421" s="544"/>
      <c r="OZL421" s="544"/>
      <c r="OZM421" s="544"/>
      <c r="OZN421" s="544"/>
      <c r="OZO421" s="544"/>
      <c r="OZP421" s="544"/>
      <c r="OZQ421" s="544"/>
      <c r="OZR421" s="544"/>
      <c r="OZS421" s="544"/>
      <c r="OZT421" s="544"/>
      <c r="OZU421" s="544"/>
      <c r="OZV421" s="544"/>
      <c r="OZW421" s="544"/>
      <c r="OZX421" s="544"/>
      <c r="OZY421" s="544"/>
      <c r="OZZ421" s="544"/>
      <c r="PAA421" s="544"/>
      <c r="PAB421" s="544"/>
      <c r="PAC421" s="544"/>
      <c r="PAD421" s="544"/>
      <c r="PAE421" s="544"/>
      <c r="PAF421" s="544"/>
      <c r="PAG421" s="544"/>
      <c r="PAH421" s="544"/>
      <c r="PAI421" s="544"/>
      <c r="PAJ421" s="544"/>
      <c r="PAK421" s="544"/>
      <c r="PAL421" s="544"/>
      <c r="PAM421" s="544"/>
      <c r="PAN421" s="544"/>
      <c r="PAO421" s="544"/>
      <c r="PAP421" s="544"/>
      <c r="PAQ421" s="544"/>
      <c r="PAR421" s="544"/>
      <c r="PAS421" s="544"/>
      <c r="PAT421" s="544"/>
      <c r="PAU421" s="544"/>
      <c r="PAV421" s="544"/>
      <c r="PAW421" s="544"/>
      <c r="PAX421" s="544"/>
      <c r="PAY421" s="544"/>
      <c r="PAZ421" s="544"/>
      <c r="PBA421" s="544"/>
      <c r="PBB421" s="544"/>
      <c r="PBC421" s="544"/>
      <c r="PBD421" s="544"/>
      <c r="PBE421" s="544"/>
      <c r="PBF421" s="544"/>
      <c r="PBG421" s="544"/>
      <c r="PBH421" s="544"/>
      <c r="PBI421" s="544"/>
      <c r="PBJ421" s="544"/>
      <c r="PBK421" s="544"/>
      <c r="PBL421" s="544"/>
      <c r="PBM421" s="544"/>
      <c r="PBN421" s="544"/>
      <c r="PBO421" s="544"/>
      <c r="PBP421" s="544"/>
      <c r="PBQ421" s="544"/>
      <c r="PBR421" s="544"/>
      <c r="PBS421" s="544"/>
      <c r="PBT421" s="544"/>
      <c r="PBU421" s="544"/>
      <c r="PBV421" s="544"/>
      <c r="PBW421" s="544"/>
      <c r="PBX421" s="544"/>
      <c r="PBY421" s="544"/>
      <c r="PBZ421" s="544"/>
      <c r="PCA421" s="544"/>
      <c r="PCB421" s="544"/>
      <c r="PCC421" s="544"/>
      <c r="PCD421" s="544"/>
      <c r="PCE421" s="544"/>
      <c r="PCF421" s="544"/>
      <c r="PCG421" s="544"/>
      <c r="PCH421" s="544"/>
      <c r="PCI421" s="544"/>
      <c r="PCJ421" s="544"/>
      <c r="PCK421" s="544"/>
      <c r="PCL421" s="544"/>
      <c r="PCM421" s="544"/>
      <c r="PCN421" s="544"/>
      <c r="PCO421" s="544"/>
      <c r="PCP421" s="544"/>
      <c r="PCQ421" s="544"/>
      <c r="PCR421" s="544"/>
      <c r="PCS421" s="544"/>
      <c r="PCT421" s="544"/>
      <c r="PCU421" s="544"/>
      <c r="PCV421" s="544"/>
      <c r="PCW421" s="544"/>
      <c r="PCX421" s="544"/>
      <c r="PCY421" s="544"/>
      <c r="PCZ421" s="544"/>
      <c r="PDA421" s="544"/>
      <c r="PDB421" s="544"/>
      <c r="PDC421" s="544"/>
      <c r="PDD421" s="544"/>
      <c r="PDE421" s="544"/>
      <c r="PDF421" s="544"/>
      <c r="PDG421" s="544"/>
      <c r="PDH421" s="544"/>
      <c r="PDI421" s="544"/>
      <c r="PDJ421" s="544"/>
      <c r="PDK421" s="544"/>
      <c r="PDL421" s="544"/>
      <c r="PDM421" s="544"/>
      <c r="PDN421" s="544"/>
      <c r="PDO421" s="544"/>
      <c r="PDP421" s="544"/>
      <c r="PDQ421" s="544"/>
      <c r="PDR421" s="544"/>
      <c r="PDS421" s="544"/>
      <c r="PDT421" s="544"/>
      <c r="PDU421" s="544"/>
      <c r="PDV421" s="544"/>
      <c r="PDW421" s="544"/>
      <c r="PDX421" s="544"/>
      <c r="PDY421" s="544"/>
      <c r="PDZ421" s="544"/>
      <c r="PEA421" s="544"/>
      <c r="PEB421" s="544"/>
      <c r="PEC421" s="544"/>
      <c r="PED421" s="544"/>
      <c r="PEE421" s="544"/>
      <c r="PEF421" s="544"/>
      <c r="PEG421" s="544"/>
      <c r="PEH421" s="544"/>
      <c r="PEI421" s="544"/>
      <c r="PEJ421" s="544"/>
      <c r="PEK421" s="544"/>
      <c r="PEL421" s="544"/>
      <c r="PEM421" s="544"/>
      <c r="PEN421" s="544"/>
      <c r="PEO421" s="544"/>
      <c r="PEP421" s="544"/>
      <c r="PEQ421" s="544"/>
      <c r="PER421" s="544"/>
      <c r="PES421" s="544"/>
      <c r="PET421" s="544"/>
      <c r="PEU421" s="544"/>
      <c r="PEV421" s="544"/>
      <c r="PEW421" s="544"/>
      <c r="PEX421" s="544"/>
      <c r="PEY421" s="544"/>
      <c r="PEZ421" s="544"/>
      <c r="PFA421" s="544"/>
      <c r="PFB421" s="544"/>
      <c r="PFC421" s="544"/>
      <c r="PFD421" s="544"/>
      <c r="PFE421" s="544"/>
      <c r="PFF421" s="544"/>
      <c r="PFG421" s="544"/>
      <c r="PFH421" s="544"/>
      <c r="PFI421" s="544"/>
      <c r="PFJ421" s="544"/>
      <c r="PFK421" s="544"/>
      <c r="PFL421" s="544"/>
      <c r="PFM421" s="544"/>
      <c r="PFN421" s="544"/>
      <c r="PFO421" s="544"/>
      <c r="PFP421" s="544"/>
      <c r="PFQ421" s="544"/>
      <c r="PFR421" s="544"/>
      <c r="PFS421" s="544"/>
      <c r="PFT421" s="544"/>
      <c r="PFU421" s="544"/>
      <c r="PFV421" s="544"/>
      <c r="PFW421" s="544"/>
      <c r="PFX421" s="544"/>
      <c r="PFY421" s="544"/>
      <c r="PFZ421" s="544"/>
      <c r="PGA421" s="544"/>
      <c r="PGB421" s="544"/>
      <c r="PGC421" s="544"/>
      <c r="PGD421" s="544"/>
      <c r="PGE421" s="544"/>
      <c r="PGF421" s="544"/>
      <c r="PGG421" s="544"/>
      <c r="PGH421" s="544"/>
      <c r="PGI421" s="544"/>
      <c r="PGJ421" s="544"/>
      <c r="PGK421" s="544"/>
      <c r="PGL421" s="544"/>
      <c r="PGM421" s="544"/>
      <c r="PGN421" s="544"/>
      <c r="PGO421" s="544"/>
      <c r="PGP421" s="544"/>
      <c r="PGQ421" s="544"/>
      <c r="PGR421" s="544"/>
      <c r="PGS421" s="544"/>
      <c r="PGT421" s="544"/>
      <c r="PGU421" s="544"/>
      <c r="PGV421" s="544"/>
      <c r="PGW421" s="544"/>
      <c r="PGX421" s="544"/>
      <c r="PGY421" s="544"/>
      <c r="PGZ421" s="544"/>
      <c r="PHA421" s="544"/>
      <c r="PHB421" s="544"/>
      <c r="PHC421" s="544"/>
      <c r="PHD421" s="544"/>
      <c r="PHE421" s="544"/>
      <c r="PHF421" s="544"/>
      <c r="PHG421" s="544"/>
      <c r="PHH421" s="544"/>
      <c r="PHI421" s="544"/>
      <c r="PHJ421" s="544"/>
      <c r="PHK421" s="544"/>
      <c r="PHL421" s="544"/>
      <c r="PHM421" s="544"/>
      <c r="PHN421" s="544"/>
      <c r="PHO421" s="544"/>
      <c r="PHP421" s="544"/>
      <c r="PHQ421" s="544"/>
      <c r="PHR421" s="544"/>
      <c r="PHS421" s="544"/>
      <c r="PHT421" s="544"/>
      <c r="PHU421" s="544"/>
      <c r="PHV421" s="544"/>
      <c r="PHW421" s="544"/>
      <c r="PHX421" s="544"/>
      <c r="PHY421" s="544"/>
      <c r="PHZ421" s="544"/>
      <c r="PIA421" s="544"/>
      <c r="PIB421" s="544"/>
      <c r="PIC421" s="544"/>
      <c r="PID421" s="544"/>
      <c r="PIE421" s="544"/>
      <c r="PIF421" s="544"/>
      <c r="PIG421" s="544"/>
      <c r="PIH421" s="544"/>
      <c r="PII421" s="544"/>
      <c r="PIJ421" s="544"/>
      <c r="PIK421" s="544"/>
      <c r="PIL421" s="544"/>
      <c r="PIM421" s="544"/>
      <c r="PIN421" s="544"/>
      <c r="PIO421" s="544"/>
      <c r="PIP421" s="544"/>
      <c r="PIQ421" s="544"/>
      <c r="PIR421" s="544"/>
      <c r="PIS421" s="544"/>
      <c r="PIT421" s="544"/>
      <c r="PIU421" s="544"/>
      <c r="PIV421" s="544"/>
      <c r="PIW421" s="544"/>
      <c r="PIX421" s="544"/>
      <c r="PIY421" s="544"/>
      <c r="PIZ421" s="544"/>
      <c r="PJA421" s="544"/>
      <c r="PJB421" s="544"/>
      <c r="PJC421" s="544"/>
      <c r="PJD421" s="544"/>
      <c r="PJE421" s="544"/>
      <c r="PJF421" s="544"/>
      <c r="PJG421" s="544"/>
      <c r="PJH421" s="544"/>
      <c r="PJI421" s="544"/>
      <c r="PJJ421" s="544"/>
      <c r="PJK421" s="544"/>
      <c r="PJL421" s="544"/>
      <c r="PJM421" s="544"/>
      <c r="PJN421" s="544"/>
      <c r="PJO421" s="544"/>
      <c r="PJP421" s="544"/>
      <c r="PJQ421" s="544"/>
      <c r="PJR421" s="544"/>
      <c r="PJS421" s="544"/>
      <c r="PJT421" s="544"/>
      <c r="PJU421" s="544"/>
      <c r="PJV421" s="544"/>
      <c r="PJW421" s="544"/>
      <c r="PJX421" s="544"/>
      <c r="PJY421" s="544"/>
      <c r="PJZ421" s="544"/>
      <c r="PKA421" s="544"/>
      <c r="PKB421" s="544"/>
      <c r="PKC421" s="544"/>
      <c r="PKD421" s="544"/>
      <c r="PKE421" s="544"/>
      <c r="PKF421" s="544"/>
      <c r="PKG421" s="544"/>
      <c r="PKH421" s="544"/>
      <c r="PKI421" s="544"/>
      <c r="PKJ421" s="544"/>
      <c r="PKK421" s="544"/>
      <c r="PKL421" s="544"/>
      <c r="PKM421" s="544"/>
      <c r="PKN421" s="544"/>
      <c r="PKO421" s="544"/>
      <c r="PKP421" s="544"/>
      <c r="PKQ421" s="544"/>
      <c r="PKR421" s="544"/>
      <c r="PKS421" s="544"/>
      <c r="PKT421" s="544"/>
      <c r="PKU421" s="544"/>
      <c r="PKV421" s="544"/>
      <c r="PKW421" s="544"/>
      <c r="PKX421" s="544"/>
      <c r="PKY421" s="544"/>
      <c r="PKZ421" s="544"/>
      <c r="PLA421" s="544"/>
      <c r="PLB421" s="544"/>
      <c r="PLC421" s="544"/>
      <c r="PLD421" s="544"/>
      <c r="PLE421" s="544"/>
      <c r="PLF421" s="544"/>
      <c r="PLG421" s="544"/>
      <c r="PLH421" s="544"/>
      <c r="PLI421" s="544"/>
      <c r="PLJ421" s="544"/>
      <c r="PLK421" s="544"/>
      <c r="PLL421" s="544"/>
      <c r="PLM421" s="544"/>
      <c r="PLN421" s="544"/>
      <c r="PLO421" s="544"/>
      <c r="PLP421" s="544"/>
      <c r="PLQ421" s="544"/>
      <c r="PLR421" s="544"/>
      <c r="PLS421" s="544"/>
      <c r="PLT421" s="544"/>
      <c r="PLU421" s="544"/>
      <c r="PLV421" s="544"/>
      <c r="PLW421" s="544"/>
      <c r="PLX421" s="544"/>
      <c r="PLY421" s="544"/>
      <c r="PLZ421" s="544"/>
      <c r="PMA421" s="544"/>
      <c r="PMB421" s="544"/>
      <c r="PMC421" s="544"/>
      <c r="PMD421" s="544"/>
      <c r="PME421" s="544"/>
      <c r="PMF421" s="544"/>
      <c r="PMG421" s="544"/>
      <c r="PMH421" s="544"/>
      <c r="PMI421" s="544"/>
      <c r="PMJ421" s="544"/>
      <c r="PMK421" s="544"/>
      <c r="PML421" s="544"/>
      <c r="PMM421" s="544"/>
      <c r="PMN421" s="544"/>
      <c r="PMO421" s="544"/>
      <c r="PMP421" s="544"/>
      <c r="PMQ421" s="544"/>
      <c r="PMR421" s="544"/>
      <c r="PMS421" s="544"/>
      <c r="PMT421" s="544"/>
      <c r="PMU421" s="544"/>
      <c r="PMV421" s="544"/>
      <c r="PMW421" s="544"/>
      <c r="PMX421" s="544"/>
      <c r="PMY421" s="544"/>
      <c r="PMZ421" s="544"/>
      <c r="PNA421" s="544"/>
      <c r="PNB421" s="544"/>
      <c r="PNC421" s="544"/>
      <c r="PND421" s="544"/>
      <c r="PNE421" s="544"/>
      <c r="PNF421" s="544"/>
      <c r="PNG421" s="544"/>
      <c r="PNH421" s="544"/>
      <c r="PNI421" s="544"/>
      <c r="PNJ421" s="544"/>
      <c r="PNK421" s="544"/>
      <c r="PNL421" s="544"/>
      <c r="PNM421" s="544"/>
      <c r="PNN421" s="544"/>
      <c r="PNO421" s="544"/>
      <c r="PNP421" s="544"/>
      <c r="PNQ421" s="544"/>
      <c r="PNR421" s="544"/>
      <c r="PNS421" s="544"/>
      <c r="PNT421" s="544"/>
      <c r="PNU421" s="544"/>
      <c r="PNV421" s="544"/>
      <c r="PNW421" s="544"/>
      <c r="PNX421" s="544"/>
      <c r="PNY421" s="544"/>
      <c r="PNZ421" s="544"/>
      <c r="POA421" s="544"/>
      <c r="POB421" s="544"/>
      <c r="POC421" s="544"/>
      <c r="POD421" s="544"/>
      <c r="POE421" s="544"/>
      <c r="POF421" s="544"/>
      <c r="POG421" s="544"/>
      <c r="POH421" s="544"/>
      <c r="POI421" s="544"/>
      <c r="POJ421" s="544"/>
      <c r="POK421" s="544"/>
      <c r="POL421" s="544"/>
      <c r="POM421" s="544"/>
      <c r="PON421" s="544"/>
      <c r="POO421" s="544"/>
      <c r="POP421" s="544"/>
      <c r="POQ421" s="544"/>
      <c r="POR421" s="544"/>
      <c r="POS421" s="544"/>
      <c r="POT421" s="544"/>
      <c r="POU421" s="544"/>
      <c r="POV421" s="544"/>
      <c r="POW421" s="544"/>
      <c r="POX421" s="544"/>
      <c r="POY421" s="544"/>
      <c r="POZ421" s="544"/>
      <c r="PPA421" s="544"/>
      <c r="PPB421" s="544"/>
      <c r="PPC421" s="544"/>
      <c r="PPD421" s="544"/>
      <c r="PPE421" s="544"/>
      <c r="PPF421" s="544"/>
      <c r="PPG421" s="544"/>
      <c r="PPH421" s="544"/>
      <c r="PPI421" s="544"/>
      <c r="PPJ421" s="544"/>
      <c r="PPK421" s="544"/>
      <c r="PPL421" s="544"/>
      <c r="PPM421" s="544"/>
      <c r="PPN421" s="544"/>
      <c r="PPO421" s="544"/>
      <c r="PPP421" s="544"/>
      <c r="PPQ421" s="544"/>
      <c r="PPR421" s="544"/>
      <c r="PPS421" s="544"/>
      <c r="PPT421" s="544"/>
      <c r="PPU421" s="544"/>
      <c r="PPV421" s="544"/>
      <c r="PPW421" s="544"/>
      <c r="PPX421" s="544"/>
      <c r="PPY421" s="544"/>
      <c r="PPZ421" s="544"/>
      <c r="PQA421" s="544"/>
      <c r="PQB421" s="544"/>
      <c r="PQC421" s="544"/>
      <c r="PQD421" s="544"/>
      <c r="PQE421" s="544"/>
      <c r="PQF421" s="544"/>
      <c r="PQG421" s="544"/>
      <c r="PQH421" s="544"/>
      <c r="PQI421" s="544"/>
      <c r="PQJ421" s="544"/>
      <c r="PQK421" s="544"/>
      <c r="PQL421" s="544"/>
      <c r="PQM421" s="544"/>
      <c r="PQN421" s="544"/>
      <c r="PQO421" s="544"/>
      <c r="PQP421" s="544"/>
      <c r="PQQ421" s="544"/>
      <c r="PQR421" s="544"/>
      <c r="PQS421" s="544"/>
      <c r="PQT421" s="544"/>
      <c r="PQU421" s="544"/>
      <c r="PQV421" s="544"/>
      <c r="PQW421" s="544"/>
      <c r="PQX421" s="544"/>
      <c r="PQY421" s="544"/>
      <c r="PQZ421" s="544"/>
      <c r="PRA421" s="544"/>
      <c r="PRB421" s="544"/>
      <c r="PRC421" s="544"/>
      <c r="PRD421" s="544"/>
      <c r="PRE421" s="544"/>
      <c r="PRF421" s="544"/>
      <c r="PRG421" s="544"/>
      <c r="PRH421" s="544"/>
      <c r="PRI421" s="544"/>
      <c r="PRJ421" s="544"/>
      <c r="PRK421" s="544"/>
      <c r="PRL421" s="544"/>
      <c r="PRM421" s="544"/>
      <c r="PRN421" s="544"/>
      <c r="PRO421" s="544"/>
      <c r="PRP421" s="544"/>
      <c r="PRQ421" s="544"/>
      <c r="PRR421" s="544"/>
      <c r="PRS421" s="544"/>
      <c r="PRT421" s="544"/>
      <c r="PRU421" s="544"/>
      <c r="PRV421" s="544"/>
      <c r="PRW421" s="544"/>
      <c r="PRX421" s="544"/>
      <c r="PRY421" s="544"/>
      <c r="PRZ421" s="544"/>
      <c r="PSA421" s="544"/>
      <c r="PSB421" s="544"/>
      <c r="PSC421" s="544"/>
      <c r="PSD421" s="544"/>
      <c r="PSE421" s="544"/>
      <c r="PSF421" s="544"/>
      <c r="PSG421" s="544"/>
      <c r="PSH421" s="544"/>
      <c r="PSI421" s="544"/>
      <c r="PSJ421" s="544"/>
      <c r="PSK421" s="544"/>
      <c r="PSL421" s="544"/>
      <c r="PSM421" s="544"/>
      <c r="PSN421" s="544"/>
      <c r="PSO421" s="544"/>
      <c r="PSP421" s="544"/>
      <c r="PSQ421" s="544"/>
      <c r="PSR421" s="544"/>
      <c r="PSS421" s="544"/>
      <c r="PST421" s="544"/>
      <c r="PSU421" s="544"/>
      <c r="PSV421" s="544"/>
      <c r="PSW421" s="544"/>
      <c r="PSX421" s="544"/>
      <c r="PSY421" s="544"/>
      <c r="PSZ421" s="544"/>
      <c r="PTA421" s="544"/>
      <c r="PTB421" s="544"/>
      <c r="PTC421" s="544"/>
      <c r="PTD421" s="544"/>
      <c r="PTE421" s="544"/>
      <c r="PTF421" s="544"/>
      <c r="PTG421" s="544"/>
      <c r="PTH421" s="544"/>
      <c r="PTI421" s="544"/>
      <c r="PTJ421" s="544"/>
      <c r="PTK421" s="544"/>
      <c r="PTL421" s="544"/>
      <c r="PTM421" s="544"/>
      <c r="PTN421" s="544"/>
      <c r="PTO421" s="544"/>
      <c r="PTP421" s="544"/>
      <c r="PTQ421" s="544"/>
      <c r="PTR421" s="544"/>
      <c r="PTS421" s="544"/>
      <c r="PTT421" s="544"/>
      <c r="PTU421" s="544"/>
      <c r="PTV421" s="544"/>
      <c r="PTW421" s="544"/>
      <c r="PTX421" s="544"/>
      <c r="PTY421" s="544"/>
      <c r="PTZ421" s="544"/>
      <c r="PUA421" s="544"/>
      <c r="PUB421" s="544"/>
      <c r="PUC421" s="544"/>
      <c r="PUD421" s="544"/>
      <c r="PUE421" s="544"/>
      <c r="PUF421" s="544"/>
      <c r="PUG421" s="544"/>
      <c r="PUH421" s="544"/>
      <c r="PUI421" s="544"/>
      <c r="PUJ421" s="544"/>
      <c r="PUK421" s="544"/>
      <c r="PUL421" s="544"/>
      <c r="PUM421" s="544"/>
      <c r="PUN421" s="544"/>
      <c r="PUO421" s="544"/>
      <c r="PUP421" s="544"/>
      <c r="PUQ421" s="544"/>
      <c r="PUR421" s="544"/>
      <c r="PUS421" s="544"/>
      <c r="PUT421" s="544"/>
      <c r="PUU421" s="544"/>
      <c r="PUV421" s="544"/>
      <c r="PUW421" s="544"/>
      <c r="PUX421" s="544"/>
      <c r="PUY421" s="544"/>
      <c r="PUZ421" s="544"/>
      <c r="PVA421" s="544"/>
      <c r="PVB421" s="544"/>
      <c r="PVC421" s="544"/>
      <c r="PVD421" s="544"/>
      <c r="PVE421" s="544"/>
      <c r="PVF421" s="544"/>
      <c r="PVG421" s="544"/>
      <c r="PVH421" s="544"/>
      <c r="PVI421" s="544"/>
      <c r="PVJ421" s="544"/>
      <c r="PVK421" s="544"/>
      <c r="PVL421" s="544"/>
      <c r="PVM421" s="544"/>
      <c r="PVN421" s="544"/>
      <c r="PVO421" s="544"/>
      <c r="PVP421" s="544"/>
      <c r="PVQ421" s="544"/>
      <c r="PVR421" s="544"/>
      <c r="PVS421" s="544"/>
      <c r="PVT421" s="544"/>
      <c r="PVU421" s="544"/>
      <c r="PVV421" s="544"/>
      <c r="PVW421" s="544"/>
      <c r="PVX421" s="544"/>
      <c r="PVY421" s="544"/>
      <c r="PVZ421" s="544"/>
      <c r="PWA421" s="544"/>
      <c r="PWB421" s="544"/>
      <c r="PWC421" s="544"/>
      <c r="PWD421" s="544"/>
      <c r="PWE421" s="544"/>
      <c r="PWF421" s="544"/>
      <c r="PWG421" s="544"/>
      <c r="PWH421" s="544"/>
      <c r="PWI421" s="544"/>
      <c r="PWJ421" s="544"/>
      <c r="PWK421" s="544"/>
      <c r="PWL421" s="544"/>
      <c r="PWM421" s="544"/>
      <c r="PWN421" s="544"/>
      <c r="PWO421" s="544"/>
      <c r="PWP421" s="544"/>
      <c r="PWQ421" s="544"/>
      <c r="PWR421" s="544"/>
      <c r="PWS421" s="544"/>
      <c r="PWT421" s="544"/>
      <c r="PWU421" s="544"/>
      <c r="PWV421" s="544"/>
      <c r="PWW421" s="544"/>
      <c r="PWX421" s="544"/>
      <c r="PWY421" s="544"/>
      <c r="PWZ421" s="544"/>
      <c r="PXA421" s="544"/>
      <c r="PXB421" s="544"/>
      <c r="PXC421" s="544"/>
      <c r="PXD421" s="544"/>
      <c r="PXE421" s="544"/>
      <c r="PXF421" s="544"/>
      <c r="PXG421" s="544"/>
      <c r="PXH421" s="544"/>
      <c r="PXI421" s="544"/>
      <c r="PXJ421" s="544"/>
      <c r="PXK421" s="544"/>
      <c r="PXL421" s="544"/>
      <c r="PXM421" s="544"/>
      <c r="PXN421" s="544"/>
      <c r="PXO421" s="544"/>
      <c r="PXP421" s="544"/>
      <c r="PXQ421" s="544"/>
      <c r="PXR421" s="544"/>
      <c r="PXS421" s="544"/>
      <c r="PXT421" s="544"/>
      <c r="PXU421" s="544"/>
      <c r="PXV421" s="544"/>
      <c r="PXW421" s="544"/>
      <c r="PXX421" s="544"/>
      <c r="PXY421" s="544"/>
      <c r="PXZ421" s="544"/>
      <c r="PYA421" s="544"/>
      <c r="PYB421" s="544"/>
      <c r="PYC421" s="544"/>
      <c r="PYD421" s="544"/>
      <c r="PYE421" s="544"/>
      <c r="PYF421" s="544"/>
      <c r="PYG421" s="544"/>
      <c r="PYH421" s="544"/>
      <c r="PYI421" s="544"/>
      <c r="PYJ421" s="544"/>
      <c r="PYK421" s="544"/>
      <c r="PYL421" s="544"/>
      <c r="PYM421" s="544"/>
      <c r="PYN421" s="544"/>
      <c r="PYO421" s="544"/>
      <c r="PYP421" s="544"/>
      <c r="PYQ421" s="544"/>
      <c r="PYR421" s="544"/>
      <c r="PYS421" s="544"/>
      <c r="PYT421" s="544"/>
      <c r="PYU421" s="544"/>
      <c r="PYV421" s="544"/>
      <c r="PYW421" s="544"/>
      <c r="PYX421" s="544"/>
      <c r="PYY421" s="544"/>
      <c r="PYZ421" s="544"/>
      <c r="PZA421" s="544"/>
      <c r="PZB421" s="544"/>
      <c r="PZC421" s="544"/>
      <c r="PZD421" s="544"/>
      <c r="PZE421" s="544"/>
      <c r="PZF421" s="544"/>
      <c r="PZG421" s="544"/>
      <c r="PZH421" s="544"/>
      <c r="PZI421" s="544"/>
      <c r="PZJ421" s="544"/>
      <c r="PZK421" s="544"/>
      <c r="PZL421" s="544"/>
      <c r="PZM421" s="544"/>
      <c r="PZN421" s="544"/>
      <c r="PZO421" s="544"/>
      <c r="PZP421" s="544"/>
      <c r="PZQ421" s="544"/>
      <c r="PZR421" s="544"/>
      <c r="PZS421" s="544"/>
      <c r="PZT421" s="544"/>
      <c r="PZU421" s="544"/>
      <c r="PZV421" s="544"/>
      <c r="PZW421" s="544"/>
      <c r="PZX421" s="544"/>
      <c r="PZY421" s="544"/>
      <c r="PZZ421" s="544"/>
      <c r="QAA421" s="544"/>
      <c r="QAB421" s="544"/>
      <c r="QAC421" s="544"/>
      <c r="QAD421" s="544"/>
      <c r="QAE421" s="544"/>
      <c r="QAF421" s="544"/>
      <c r="QAG421" s="544"/>
      <c r="QAH421" s="544"/>
      <c r="QAI421" s="544"/>
      <c r="QAJ421" s="544"/>
      <c r="QAK421" s="544"/>
      <c r="QAL421" s="544"/>
      <c r="QAM421" s="544"/>
      <c r="QAN421" s="544"/>
      <c r="QAO421" s="544"/>
      <c r="QAP421" s="544"/>
      <c r="QAQ421" s="544"/>
      <c r="QAR421" s="544"/>
      <c r="QAS421" s="544"/>
      <c r="QAT421" s="544"/>
      <c r="QAU421" s="544"/>
      <c r="QAV421" s="544"/>
      <c r="QAW421" s="544"/>
      <c r="QAX421" s="544"/>
      <c r="QAY421" s="544"/>
      <c r="QAZ421" s="544"/>
      <c r="QBA421" s="544"/>
      <c r="QBB421" s="544"/>
      <c r="QBC421" s="544"/>
      <c r="QBD421" s="544"/>
      <c r="QBE421" s="544"/>
      <c r="QBF421" s="544"/>
      <c r="QBG421" s="544"/>
      <c r="QBH421" s="544"/>
      <c r="QBI421" s="544"/>
      <c r="QBJ421" s="544"/>
      <c r="QBK421" s="544"/>
      <c r="QBL421" s="544"/>
      <c r="QBM421" s="544"/>
      <c r="QBN421" s="544"/>
      <c r="QBO421" s="544"/>
      <c r="QBP421" s="544"/>
      <c r="QBQ421" s="544"/>
      <c r="QBR421" s="544"/>
      <c r="QBS421" s="544"/>
      <c r="QBT421" s="544"/>
      <c r="QBU421" s="544"/>
      <c r="QBV421" s="544"/>
      <c r="QBW421" s="544"/>
      <c r="QBX421" s="544"/>
      <c r="QBY421" s="544"/>
      <c r="QBZ421" s="544"/>
      <c r="QCA421" s="544"/>
      <c r="QCB421" s="544"/>
      <c r="QCC421" s="544"/>
      <c r="QCD421" s="544"/>
      <c r="QCE421" s="544"/>
      <c r="QCF421" s="544"/>
      <c r="QCG421" s="544"/>
      <c r="QCH421" s="544"/>
      <c r="QCI421" s="544"/>
      <c r="QCJ421" s="544"/>
      <c r="QCK421" s="544"/>
      <c r="QCL421" s="544"/>
      <c r="QCM421" s="544"/>
      <c r="QCN421" s="544"/>
      <c r="QCO421" s="544"/>
      <c r="QCP421" s="544"/>
      <c r="QCQ421" s="544"/>
      <c r="QCR421" s="544"/>
      <c r="QCS421" s="544"/>
      <c r="QCT421" s="544"/>
      <c r="QCU421" s="544"/>
      <c r="QCV421" s="544"/>
      <c r="QCW421" s="544"/>
      <c r="QCX421" s="544"/>
      <c r="QCY421" s="544"/>
      <c r="QCZ421" s="544"/>
      <c r="QDA421" s="544"/>
      <c r="QDB421" s="544"/>
      <c r="QDC421" s="544"/>
      <c r="QDD421" s="544"/>
      <c r="QDE421" s="544"/>
      <c r="QDF421" s="544"/>
      <c r="QDG421" s="544"/>
      <c r="QDH421" s="544"/>
      <c r="QDI421" s="544"/>
      <c r="QDJ421" s="544"/>
      <c r="QDK421" s="544"/>
      <c r="QDL421" s="544"/>
      <c r="QDM421" s="544"/>
      <c r="QDN421" s="544"/>
      <c r="QDO421" s="544"/>
      <c r="QDP421" s="544"/>
      <c r="QDQ421" s="544"/>
      <c r="QDR421" s="544"/>
      <c r="QDS421" s="544"/>
      <c r="QDT421" s="544"/>
      <c r="QDU421" s="544"/>
      <c r="QDV421" s="544"/>
      <c r="QDW421" s="544"/>
      <c r="QDX421" s="544"/>
      <c r="QDY421" s="544"/>
      <c r="QDZ421" s="544"/>
      <c r="QEA421" s="544"/>
      <c r="QEB421" s="544"/>
      <c r="QEC421" s="544"/>
      <c r="QED421" s="544"/>
      <c r="QEE421" s="544"/>
      <c r="QEF421" s="544"/>
      <c r="QEG421" s="544"/>
      <c r="QEH421" s="544"/>
      <c r="QEI421" s="544"/>
      <c r="QEJ421" s="544"/>
      <c r="QEK421" s="544"/>
      <c r="QEL421" s="544"/>
      <c r="QEM421" s="544"/>
      <c r="QEN421" s="544"/>
      <c r="QEO421" s="544"/>
      <c r="QEP421" s="544"/>
      <c r="QEQ421" s="544"/>
      <c r="QER421" s="544"/>
      <c r="QES421" s="544"/>
      <c r="QET421" s="544"/>
      <c r="QEU421" s="544"/>
      <c r="QEV421" s="544"/>
      <c r="QEW421" s="544"/>
      <c r="QEX421" s="544"/>
      <c r="QEY421" s="544"/>
      <c r="QEZ421" s="544"/>
      <c r="QFA421" s="544"/>
      <c r="QFB421" s="544"/>
      <c r="QFC421" s="544"/>
      <c r="QFD421" s="544"/>
      <c r="QFE421" s="544"/>
      <c r="QFF421" s="544"/>
      <c r="QFG421" s="544"/>
      <c r="QFH421" s="544"/>
      <c r="QFI421" s="544"/>
      <c r="QFJ421" s="544"/>
      <c r="QFK421" s="544"/>
      <c r="QFL421" s="544"/>
      <c r="QFM421" s="544"/>
      <c r="QFN421" s="544"/>
      <c r="QFO421" s="544"/>
      <c r="QFP421" s="544"/>
      <c r="QFQ421" s="544"/>
      <c r="QFR421" s="544"/>
      <c r="QFS421" s="544"/>
      <c r="QFT421" s="544"/>
      <c r="QFU421" s="544"/>
      <c r="QFV421" s="544"/>
      <c r="QFW421" s="544"/>
      <c r="QFX421" s="544"/>
      <c r="QFY421" s="544"/>
      <c r="QFZ421" s="544"/>
      <c r="QGA421" s="544"/>
      <c r="QGB421" s="544"/>
      <c r="QGC421" s="544"/>
      <c r="QGD421" s="544"/>
      <c r="QGE421" s="544"/>
      <c r="QGF421" s="544"/>
      <c r="QGG421" s="544"/>
      <c r="QGH421" s="544"/>
      <c r="QGI421" s="544"/>
      <c r="QGJ421" s="544"/>
      <c r="QGK421" s="544"/>
      <c r="QGL421" s="544"/>
      <c r="QGM421" s="544"/>
      <c r="QGN421" s="544"/>
      <c r="QGO421" s="544"/>
      <c r="QGP421" s="544"/>
      <c r="QGQ421" s="544"/>
      <c r="QGR421" s="544"/>
      <c r="QGS421" s="544"/>
      <c r="QGT421" s="544"/>
      <c r="QGU421" s="544"/>
      <c r="QGV421" s="544"/>
      <c r="QGW421" s="544"/>
      <c r="QGX421" s="544"/>
      <c r="QGY421" s="544"/>
      <c r="QGZ421" s="544"/>
      <c r="QHA421" s="544"/>
      <c r="QHB421" s="544"/>
      <c r="QHC421" s="544"/>
      <c r="QHD421" s="544"/>
      <c r="QHE421" s="544"/>
      <c r="QHF421" s="544"/>
      <c r="QHG421" s="544"/>
      <c r="QHH421" s="544"/>
      <c r="QHI421" s="544"/>
      <c r="QHJ421" s="544"/>
      <c r="QHK421" s="544"/>
      <c r="QHL421" s="544"/>
      <c r="QHM421" s="544"/>
      <c r="QHN421" s="544"/>
      <c r="QHO421" s="544"/>
      <c r="QHP421" s="544"/>
      <c r="QHQ421" s="544"/>
      <c r="QHR421" s="544"/>
      <c r="QHS421" s="544"/>
      <c r="QHT421" s="544"/>
      <c r="QHU421" s="544"/>
      <c r="QHV421" s="544"/>
      <c r="QHW421" s="544"/>
      <c r="QHX421" s="544"/>
      <c r="QHY421" s="544"/>
      <c r="QHZ421" s="544"/>
      <c r="QIA421" s="544"/>
      <c r="QIB421" s="544"/>
      <c r="QIC421" s="544"/>
      <c r="QID421" s="544"/>
      <c r="QIE421" s="544"/>
      <c r="QIF421" s="544"/>
      <c r="QIG421" s="544"/>
      <c r="QIH421" s="544"/>
      <c r="QII421" s="544"/>
      <c r="QIJ421" s="544"/>
      <c r="QIK421" s="544"/>
      <c r="QIL421" s="544"/>
      <c r="QIM421" s="544"/>
      <c r="QIN421" s="544"/>
      <c r="QIO421" s="544"/>
      <c r="QIP421" s="544"/>
      <c r="QIQ421" s="544"/>
      <c r="QIR421" s="544"/>
      <c r="QIS421" s="544"/>
      <c r="QIT421" s="544"/>
      <c r="QIU421" s="544"/>
      <c r="QIV421" s="544"/>
      <c r="QIW421" s="544"/>
      <c r="QIX421" s="544"/>
      <c r="QIY421" s="544"/>
      <c r="QIZ421" s="544"/>
      <c r="QJA421" s="544"/>
      <c r="QJB421" s="544"/>
      <c r="QJC421" s="544"/>
      <c r="QJD421" s="544"/>
      <c r="QJE421" s="544"/>
      <c r="QJF421" s="544"/>
      <c r="QJG421" s="544"/>
      <c r="QJH421" s="544"/>
      <c r="QJI421" s="544"/>
      <c r="QJJ421" s="544"/>
      <c r="QJK421" s="544"/>
      <c r="QJL421" s="544"/>
      <c r="QJM421" s="544"/>
      <c r="QJN421" s="544"/>
      <c r="QJO421" s="544"/>
      <c r="QJP421" s="544"/>
      <c r="QJQ421" s="544"/>
      <c r="QJR421" s="544"/>
      <c r="QJS421" s="544"/>
      <c r="QJT421" s="544"/>
      <c r="QJU421" s="544"/>
      <c r="QJV421" s="544"/>
      <c r="QJW421" s="544"/>
      <c r="QJX421" s="544"/>
      <c r="QJY421" s="544"/>
      <c r="QJZ421" s="544"/>
      <c r="QKA421" s="544"/>
      <c r="QKB421" s="544"/>
      <c r="QKC421" s="544"/>
      <c r="QKD421" s="544"/>
      <c r="QKE421" s="544"/>
      <c r="QKF421" s="544"/>
      <c r="QKG421" s="544"/>
      <c r="QKH421" s="544"/>
      <c r="QKI421" s="544"/>
      <c r="QKJ421" s="544"/>
      <c r="QKK421" s="544"/>
      <c r="QKL421" s="544"/>
      <c r="QKM421" s="544"/>
      <c r="QKN421" s="544"/>
      <c r="QKO421" s="544"/>
      <c r="QKP421" s="544"/>
      <c r="QKQ421" s="544"/>
      <c r="QKR421" s="544"/>
      <c r="QKS421" s="544"/>
      <c r="QKT421" s="544"/>
      <c r="QKU421" s="544"/>
      <c r="QKV421" s="544"/>
      <c r="QKW421" s="544"/>
      <c r="QKX421" s="544"/>
      <c r="QKY421" s="544"/>
      <c r="QKZ421" s="544"/>
      <c r="QLA421" s="544"/>
      <c r="QLB421" s="544"/>
      <c r="QLC421" s="544"/>
      <c r="QLD421" s="544"/>
      <c r="QLE421" s="544"/>
      <c r="QLF421" s="544"/>
      <c r="QLG421" s="544"/>
      <c r="QLH421" s="544"/>
      <c r="QLI421" s="544"/>
      <c r="QLJ421" s="544"/>
      <c r="QLK421" s="544"/>
      <c r="QLL421" s="544"/>
      <c r="QLM421" s="544"/>
      <c r="QLN421" s="544"/>
      <c r="QLO421" s="544"/>
      <c r="QLP421" s="544"/>
      <c r="QLQ421" s="544"/>
      <c r="QLR421" s="544"/>
      <c r="QLS421" s="544"/>
      <c r="QLT421" s="544"/>
      <c r="QLU421" s="544"/>
      <c r="QLV421" s="544"/>
      <c r="QLW421" s="544"/>
      <c r="QLX421" s="544"/>
      <c r="QLY421" s="544"/>
      <c r="QLZ421" s="544"/>
      <c r="QMA421" s="544"/>
      <c r="QMB421" s="544"/>
      <c r="QMC421" s="544"/>
      <c r="QMD421" s="544"/>
      <c r="QME421" s="544"/>
      <c r="QMF421" s="544"/>
      <c r="QMG421" s="544"/>
      <c r="QMH421" s="544"/>
      <c r="QMI421" s="544"/>
      <c r="QMJ421" s="544"/>
      <c r="QMK421" s="544"/>
      <c r="QML421" s="544"/>
      <c r="QMM421" s="544"/>
      <c r="QMN421" s="544"/>
      <c r="QMO421" s="544"/>
      <c r="QMP421" s="544"/>
      <c r="QMQ421" s="544"/>
      <c r="QMR421" s="544"/>
      <c r="QMS421" s="544"/>
      <c r="QMT421" s="544"/>
      <c r="QMU421" s="544"/>
      <c r="QMV421" s="544"/>
      <c r="QMW421" s="544"/>
      <c r="QMX421" s="544"/>
      <c r="QMY421" s="544"/>
      <c r="QMZ421" s="544"/>
      <c r="QNA421" s="544"/>
      <c r="QNB421" s="544"/>
      <c r="QNC421" s="544"/>
      <c r="QND421" s="544"/>
      <c r="QNE421" s="544"/>
      <c r="QNF421" s="544"/>
      <c r="QNG421" s="544"/>
      <c r="QNH421" s="544"/>
      <c r="QNI421" s="544"/>
      <c r="QNJ421" s="544"/>
      <c r="QNK421" s="544"/>
      <c r="QNL421" s="544"/>
      <c r="QNM421" s="544"/>
      <c r="QNN421" s="544"/>
      <c r="QNO421" s="544"/>
      <c r="QNP421" s="544"/>
      <c r="QNQ421" s="544"/>
      <c r="QNR421" s="544"/>
      <c r="QNS421" s="544"/>
      <c r="QNT421" s="544"/>
      <c r="QNU421" s="544"/>
      <c r="QNV421" s="544"/>
      <c r="QNW421" s="544"/>
      <c r="QNX421" s="544"/>
      <c r="QNY421" s="544"/>
      <c r="QNZ421" s="544"/>
      <c r="QOA421" s="544"/>
      <c r="QOB421" s="544"/>
      <c r="QOC421" s="544"/>
      <c r="QOD421" s="544"/>
      <c r="QOE421" s="544"/>
      <c r="QOF421" s="544"/>
      <c r="QOG421" s="544"/>
      <c r="QOH421" s="544"/>
      <c r="QOI421" s="544"/>
      <c r="QOJ421" s="544"/>
      <c r="QOK421" s="544"/>
      <c r="QOL421" s="544"/>
      <c r="QOM421" s="544"/>
      <c r="QON421" s="544"/>
      <c r="QOO421" s="544"/>
      <c r="QOP421" s="544"/>
      <c r="QOQ421" s="544"/>
      <c r="QOR421" s="544"/>
      <c r="QOS421" s="544"/>
      <c r="QOT421" s="544"/>
      <c r="QOU421" s="544"/>
      <c r="QOV421" s="544"/>
      <c r="QOW421" s="544"/>
      <c r="QOX421" s="544"/>
      <c r="QOY421" s="544"/>
      <c r="QOZ421" s="544"/>
      <c r="QPA421" s="544"/>
      <c r="QPB421" s="544"/>
      <c r="QPC421" s="544"/>
      <c r="QPD421" s="544"/>
      <c r="QPE421" s="544"/>
      <c r="QPF421" s="544"/>
      <c r="QPG421" s="544"/>
      <c r="QPH421" s="544"/>
      <c r="QPI421" s="544"/>
      <c r="QPJ421" s="544"/>
      <c r="QPK421" s="544"/>
      <c r="QPL421" s="544"/>
      <c r="QPM421" s="544"/>
      <c r="QPN421" s="544"/>
      <c r="QPO421" s="544"/>
      <c r="QPP421" s="544"/>
      <c r="QPQ421" s="544"/>
      <c r="QPR421" s="544"/>
      <c r="QPS421" s="544"/>
      <c r="QPT421" s="544"/>
      <c r="QPU421" s="544"/>
      <c r="QPV421" s="544"/>
      <c r="QPW421" s="544"/>
      <c r="QPX421" s="544"/>
      <c r="QPY421" s="544"/>
      <c r="QPZ421" s="544"/>
      <c r="QQA421" s="544"/>
      <c r="QQB421" s="544"/>
      <c r="QQC421" s="544"/>
      <c r="QQD421" s="544"/>
      <c r="QQE421" s="544"/>
      <c r="QQF421" s="544"/>
      <c r="QQG421" s="544"/>
      <c r="QQH421" s="544"/>
      <c r="QQI421" s="544"/>
      <c r="QQJ421" s="544"/>
      <c r="QQK421" s="544"/>
      <c r="QQL421" s="544"/>
      <c r="QQM421" s="544"/>
      <c r="QQN421" s="544"/>
      <c r="QQO421" s="544"/>
      <c r="QQP421" s="544"/>
      <c r="QQQ421" s="544"/>
      <c r="QQR421" s="544"/>
      <c r="QQS421" s="544"/>
      <c r="QQT421" s="544"/>
      <c r="QQU421" s="544"/>
      <c r="QQV421" s="544"/>
      <c r="QQW421" s="544"/>
      <c r="QQX421" s="544"/>
      <c r="QQY421" s="544"/>
      <c r="QQZ421" s="544"/>
      <c r="QRA421" s="544"/>
      <c r="QRB421" s="544"/>
      <c r="QRC421" s="544"/>
      <c r="QRD421" s="544"/>
      <c r="QRE421" s="544"/>
      <c r="QRF421" s="544"/>
      <c r="QRG421" s="544"/>
      <c r="QRH421" s="544"/>
      <c r="QRI421" s="544"/>
      <c r="QRJ421" s="544"/>
      <c r="QRK421" s="544"/>
      <c r="QRL421" s="544"/>
      <c r="QRM421" s="544"/>
      <c r="QRN421" s="544"/>
      <c r="QRO421" s="544"/>
      <c r="QRP421" s="544"/>
      <c r="QRQ421" s="544"/>
      <c r="QRR421" s="544"/>
      <c r="QRS421" s="544"/>
      <c r="QRT421" s="544"/>
      <c r="QRU421" s="544"/>
      <c r="QRV421" s="544"/>
      <c r="QRW421" s="544"/>
      <c r="QRX421" s="544"/>
      <c r="QRY421" s="544"/>
      <c r="QRZ421" s="544"/>
      <c r="QSA421" s="544"/>
      <c r="QSB421" s="544"/>
      <c r="QSC421" s="544"/>
      <c r="QSD421" s="544"/>
      <c r="QSE421" s="544"/>
      <c r="QSF421" s="544"/>
      <c r="QSG421" s="544"/>
      <c r="QSH421" s="544"/>
      <c r="QSI421" s="544"/>
      <c r="QSJ421" s="544"/>
      <c r="QSK421" s="544"/>
      <c r="QSL421" s="544"/>
      <c r="QSM421" s="544"/>
      <c r="QSN421" s="544"/>
      <c r="QSO421" s="544"/>
      <c r="QSP421" s="544"/>
      <c r="QSQ421" s="544"/>
      <c r="QSR421" s="544"/>
      <c r="QSS421" s="544"/>
      <c r="QST421" s="544"/>
      <c r="QSU421" s="544"/>
      <c r="QSV421" s="544"/>
      <c r="QSW421" s="544"/>
      <c r="QSX421" s="544"/>
      <c r="QSY421" s="544"/>
      <c r="QSZ421" s="544"/>
      <c r="QTA421" s="544"/>
      <c r="QTB421" s="544"/>
      <c r="QTC421" s="544"/>
      <c r="QTD421" s="544"/>
      <c r="QTE421" s="544"/>
      <c r="QTF421" s="544"/>
      <c r="QTG421" s="544"/>
      <c r="QTH421" s="544"/>
      <c r="QTI421" s="544"/>
      <c r="QTJ421" s="544"/>
      <c r="QTK421" s="544"/>
      <c r="QTL421" s="544"/>
      <c r="QTM421" s="544"/>
      <c r="QTN421" s="544"/>
      <c r="QTO421" s="544"/>
      <c r="QTP421" s="544"/>
      <c r="QTQ421" s="544"/>
      <c r="QTR421" s="544"/>
      <c r="QTS421" s="544"/>
      <c r="QTT421" s="544"/>
      <c r="QTU421" s="544"/>
      <c r="QTV421" s="544"/>
      <c r="QTW421" s="544"/>
      <c r="QTX421" s="544"/>
      <c r="QTY421" s="544"/>
      <c r="QTZ421" s="544"/>
      <c r="QUA421" s="544"/>
      <c r="QUB421" s="544"/>
      <c r="QUC421" s="544"/>
      <c r="QUD421" s="544"/>
      <c r="QUE421" s="544"/>
      <c r="QUF421" s="544"/>
      <c r="QUG421" s="544"/>
      <c r="QUH421" s="544"/>
      <c r="QUI421" s="544"/>
      <c r="QUJ421" s="544"/>
      <c r="QUK421" s="544"/>
      <c r="QUL421" s="544"/>
      <c r="QUM421" s="544"/>
      <c r="QUN421" s="544"/>
      <c r="QUO421" s="544"/>
      <c r="QUP421" s="544"/>
      <c r="QUQ421" s="544"/>
      <c r="QUR421" s="544"/>
      <c r="QUS421" s="544"/>
      <c r="QUT421" s="544"/>
      <c r="QUU421" s="544"/>
      <c r="QUV421" s="544"/>
      <c r="QUW421" s="544"/>
      <c r="QUX421" s="544"/>
      <c r="QUY421" s="544"/>
      <c r="QUZ421" s="544"/>
      <c r="QVA421" s="544"/>
      <c r="QVB421" s="544"/>
      <c r="QVC421" s="544"/>
      <c r="QVD421" s="544"/>
      <c r="QVE421" s="544"/>
      <c r="QVF421" s="544"/>
      <c r="QVG421" s="544"/>
      <c r="QVH421" s="544"/>
      <c r="QVI421" s="544"/>
      <c r="QVJ421" s="544"/>
      <c r="QVK421" s="544"/>
      <c r="QVL421" s="544"/>
      <c r="QVM421" s="544"/>
      <c r="QVN421" s="544"/>
      <c r="QVO421" s="544"/>
      <c r="QVP421" s="544"/>
      <c r="QVQ421" s="544"/>
      <c r="QVR421" s="544"/>
      <c r="QVS421" s="544"/>
      <c r="QVT421" s="544"/>
      <c r="QVU421" s="544"/>
      <c r="QVV421" s="544"/>
      <c r="QVW421" s="544"/>
      <c r="QVX421" s="544"/>
      <c r="QVY421" s="544"/>
      <c r="QVZ421" s="544"/>
      <c r="QWA421" s="544"/>
      <c r="QWB421" s="544"/>
      <c r="QWC421" s="544"/>
      <c r="QWD421" s="544"/>
      <c r="QWE421" s="544"/>
      <c r="QWF421" s="544"/>
      <c r="QWG421" s="544"/>
      <c r="QWH421" s="544"/>
      <c r="QWI421" s="544"/>
      <c r="QWJ421" s="544"/>
      <c r="QWK421" s="544"/>
      <c r="QWL421" s="544"/>
      <c r="QWM421" s="544"/>
      <c r="QWN421" s="544"/>
      <c r="QWO421" s="544"/>
      <c r="QWP421" s="544"/>
      <c r="QWQ421" s="544"/>
      <c r="QWR421" s="544"/>
      <c r="QWS421" s="544"/>
      <c r="QWT421" s="544"/>
      <c r="QWU421" s="544"/>
      <c r="QWV421" s="544"/>
      <c r="QWW421" s="544"/>
      <c r="QWX421" s="544"/>
      <c r="QWY421" s="544"/>
      <c r="QWZ421" s="544"/>
      <c r="QXA421" s="544"/>
      <c r="QXB421" s="544"/>
      <c r="QXC421" s="544"/>
      <c r="QXD421" s="544"/>
      <c r="QXE421" s="544"/>
      <c r="QXF421" s="544"/>
      <c r="QXG421" s="544"/>
      <c r="QXH421" s="544"/>
      <c r="QXI421" s="544"/>
      <c r="QXJ421" s="544"/>
      <c r="QXK421" s="544"/>
      <c r="QXL421" s="544"/>
      <c r="QXM421" s="544"/>
      <c r="QXN421" s="544"/>
      <c r="QXO421" s="544"/>
      <c r="QXP421" s="544"/>
      <c r="QXQ421" s="544"/>
      <c r="QXR421" s="544"/>
      <c r="QXS421" s="544"/>
      <c r="QXT421" s="544"/>
      <c r="QXU421" s="544"/>
      <c r="QXV421" s="544"/>
      <c r="QXW421" s="544"/>
      <c r="QXX421" s="544"/>
      <c r="QXY421" s="544"/>
      <c r="QXZ421" s="544"/>
      <c r="QYA421" s="544"/>
      <c r="QYB421" s="544"/>
      <c r="QYC421" s="544"/>
      <c r="QYD421" s="544"/>
      <c r="QYE421" s="544"/>
      <c r="QYF421" s="544"/>
      <c r="QYG421" s="544"/>
      <c r="QYH421" s="544"/>
      <c r="QYI421" s="544"/>
      <c r="QYJ421" s="544"/>
      <c r="QYK421" s="544"/>
      <c r="QYL421" s="544"/>
      <c r="QYM421" s="544"/>
      <c r="QYN421" s="544"/>
      <c r="QYO421" s="544"/>
      <c r="QYP421" s="544"/>
      <c r="QYQ421" s="544"/>
      <c r="QYR421" s="544"/>
      <c r="QYS421" s="544"/>
      <c r="QYT421" s="544"/>
      <c r="QYU421" s="544"/>
      <c r="QYV421" s="544"/>
      <c r="QYW421" s="544"/>
      <c r="QYX421" s="544"/>
      <c r="QYY421" s="544"/>
      <c r="QYZ421" s="544"/>
      <c r="QZA421" s="544"/>
      <c r="QZB421" s="544"/>
      <c r="QZC421" s="544"/>
      <c r="QZD421" s="544"/>
      <c r="QZE421" s="544"/>
      <c r="QZF421" s="544"/>
      <c r="QZG421" s="544"/>
      <c r="QZH421" s="544"/>
      <c r="QZI421" s="544"/>
      <c r="QZJ421" s="544"/>
      <c r="QZK421" s="544"/>
      <c r="QZL421" s="544"/>
      <c r="QZM421" s="544"/>
      <c r="QZN421" s="544"/>
      <c r="QZO421" s="544"/>
      <c r="QZP421" s="544"/>
      <c r="QZQ421" s="544"/>
      <c r="QZR421" s="544"/>
      <c r="QZS421" s="544"/>
      <c r="QZT421" s="544"/>
      <c r="QZU421" s="544"/>
      <c r="QZV421" s="544"/>
      <c r="QZW421" s="544"/>
      <c r="QZX421" s="544"/>
      <c r="QZY421" s="544"/>
      <c r="QZZ421" s="544"/>
      <c r="RAA421" s="544"/>
      <c r="RAB421" s="544"/>
      <c r="RAC421" s="544"/>
      <c r="RAD421" s="544"/>
      <c r="RAE421" s="544"/>
      <c r="RAF421" s="544"/>
      <c r="RAG421" s="544"/>
      <c r="RAH421" s="544"/>
      <c r="RAI421" s="544"/>
      <c r="RAJ421" s="544"/>
      <c r="RAK421" s="544"/>
      <c r="RAL421" s="544"/>
      <c r="RAM421" s="544"/>
      <c r="RAN421" s="544"/>
      <c r="RAO421" s="544"/>
      <c r="RAP421" s="544"/>
      <c r="RAQ421" s="544"/>
      <c r="RAR421" s="544"/>
      <c r="RAS421" s="544"/>
      <c r="RAT421" s="544"/>
      <c r="RAU421" s="544"/>
      <c r="RAV421" s="544"/>
      <c r="RAW421" s="544"/>
      <c r="RAX421" s="544"/>
      <c r="RAY421" s="544"/>
      <c r="RAZ421" s="544"/>
      <c r="RBA421" s="544"/>
      <c r="RBB421" s="544"/>
      <c r="RBC421" s="544"/>
      <c r="RBD421" s="544"/>
      <c r="RBE421" s="544"/>
      <c r="RBF421" s="544"/>
      <c r="RBG421" s="544"/>
      <c r="RBH421" s="544"/>
      <c r="RBI421" s="544"/>
      <c r="RBJ421" s="544"/>
      <c r="RBK421" s="544"/>
      <c r="RBL421" s="544"/>
      <c r="RBM421" s="544"/>
      <c r="RBN421" s="544"/>
      <c r="RBO421" s="544"/>
      <c r="RBP421" s="544"/>
      <c r="RBQ421" s="544"/>
      <c r="RBR421" s="544"/>
      <c r="RBS421" s="544"/>
      <c r="RBT421" s="544"/>
      <c r="RBU421" s="544"/>
      <c r="RBV421" s="544"/>
      <c r="RBW421" s="544"/>
      <c r="RBX421" s="544"/>
      <c r="RBY421" s="544"/>
      <c r="RBZ421" s="544"/>
      <c r="RCA421" s="544"/>
      <c r="RCB421" s="544"/>
      <c r="RCC421" s="544"/>
      <c r="RCD421" s="544"/>
      <c r="RCE421" s="544"/>
      <c r="RCF421" s="544"/>
      <c r="RCG421" s="544"/>
      <c r="RCH421" s="544"/>
      <c r="RCI421" s="544"/>
      <c r="RCJ421" s="544"/>
      <c r="RCK421" s="544"/>
      <c r="RCL421" s="544"/>
      <c r="RCM421" s="544"/>
      <c r="RCN421" s="544"/>
      <c r="RCO421" s="544"/>
      <c r="RCP421" s="544"/>
      <c r="RCQ421" s="544"/>
      <c r="RCR421" s="544"/>
      <c r="RCS421" s="544"/>
      <c r="RCT421" s="544"/>
      <c r="RCU421" s="544"/>
      <c r="RCV421" s="544"/>
      <c r="RCW421" s="544"/>
      <c r="RCX421" s="544"/>
      <c r="RCY421" s="544"/>
      <c r="RCZ421" s="544"/>
      <c r="RDA421" s="544"/>
      <c r="RDB421" s="544"/>
      <c r="RDC421" s="544"/>
      <c r="RDD421" s="544"/>
      <c r="RDE421" s="544"/>
      <c r="RDF421" s="544"/>
      <c r="RDG421" s="544"/>
      <c r="RDH421" s="544"/>
      <c r="RDI421" s="544"/>
      <c r="RDJ421" s="544"/>
      <c r="RDK421" s="544"/>
      <c r="RDL421" s="544"/>
      <c r="RDM421" s="544"/>
      <c r="RDN421" s="544"/>
      <c r="RDO421" s="544"/>
      <c r="RDP421" s="544"/>
      <c r="RDQ421" s="544"/>
      <c r="RDR421" s="544"/>
      <c r="RDS421" s="544"/>
      <c r="RDT421" s="544"/>
      <c r="RDU421" s="544"/>
      <c r="RDV421" s="544"/>
      <c r="RDW421" s="544"/>
      <c r="RDX421" s="544"/>
      <c r="RDY421" s="544"/>
      <c r="RDZ421" s="544"/>
      <c r="REA421" s="544"/>
      <c r="REB421" s="544"/>
      <c r="REC421" s="544"/>
      <c r="RED421" s="544"/>
      <c r="REE421" s="544"/>
      <c r="REF421" s="544"/>
      <c r="REG421" s="544"/>
      <c r="REH421" s="544"/>
      <c r="REI421" s="544"/>
      <c r="REJ421" s="544"/>
      <c r="REK421" s="544"/>
      <c r="REL421" s="544"/>
      <c r="REM421" s="544"/>
      <c r="REN421" s="544"/>
      <c r="REO421" s="544"/>
      <c r="REP421" s="544"/>
      <c r="REQ421" s="544"/>
      <c r="RER421" s="544"/>
      <c r="RES421" s="544"/>
      <c r="RET421" s="544"/>
      <c r="REU421" s="544"/>
      <c r="REV421" s="544"/>
      <c r="REW421" s="544"/>
      <c r="REX421" s="544"/>
      <c r="REY421" s="544"/>
      <c r="REZ421" s="544"/>
      <c r="RFA421" s="544"/>
      <c r="RFB421" s="544"/>
      <c r="RFC421" s="544"/>
      <c r="RFD421" s="544"/>
      <c r="RFE421" s="544"/>
      <c r="RFF421" s="544"/>
      <c r="RFG421" s="544"/>
      <c r="RFH421" s="544"/>
      <c r="RFI421" s="544"/>
      <c r="RFJ421" s="544"/>
      <c r="RFK421" s="544"/>
      <c r="RFL421" s="544"/>
      <c r="RFM421" s="544"/>
      <c r="RFN421" s="544"/>
      <c r="RFO421" s="544"/>
      <c r="RFP421" s="544"/>
      <c r="RFQ421" s="544"/>
      <c r="RFR421" s="544"/>
      <c r="RFS421" s="544"/>
      <c r="RFT421" s="544"/>
      <c r="RFU421" s="544"/>
      <c r="RFV421" s="544"/>
      <c r="RFW421" s="544"/>
      <c r="RFX421" s="544"/>
      <c r="RFY421" s="544"/>
      <c r="RFZ421" s="544"/>
      <c r="RGA421" s="544"/>
      <c r="RGB421" s="544"/>
      <c r="RGC421" s="544"/>
      <c r="RGD421" s="544"/>
      <c r="RGE421" s="544"/>
      <c r="RGF421" s="544"/>
      <c r="RGG421" s="544"/>
      <c r="RGH421" s="544"/>
      <c r="RGI421" s="544"/>
      <c r="RGJ421" s="544"/>
      <c r="RGK421" s="544"/>
      <c r="RGL421" s="544"/>
      <c r="RGM421" s="544"/>
      <c r="RGN421" s="544"/>
      <c r="RGO421" s="544"/>
      <c r="RGP421" s="544"/>
      <c r="RGQ421" s="544"/>
      <c r="RGR421" s="544"/>
      <c r="RGS421" s="544"/>
      <c r="RGT421" s="544"/>
      <c r="RGU421" s="544"/>
      <c r="RGV421" s="544"/>
      <c r="RGW421" s="544"/>
      <c r="RGX421" s="544"/>
      <c r="RGY421" s="544"/>
      <c r="RGZ421" s="544"/>
      <c r="RHA421" s="544"/>
      <c r="RHB421" s="544"/>
      <c r="RHC421" s="544"/>
      <c r="RHD421" s="544"/>
      <c r="RHE421" s="544"/>
      <c r="RHF421" s="544"/>
      <c r="RHG421" s="544"/>
      <c r="RHH421" s="544"/>
      <c r="RHI421" s="544"/>
      <c r="RHJ421" s="544"/>
      <c r="RHK421" s="544"/>
      <c r="RHL421" s="544"/>
      <c r="RHM421" s="544"/>
      <c r="RHN421" s="544"/>
      <c r="RHO421" s="544"/>
      <c r="RHP421" s="544"/>
      <c r="RHQ421" s="544"/>
      <c r="RHR421" s="544"/>
      <c r="RHS421" s="544"/>
      <c r="RHT421" s="544"/>
      <c r="RHU421" s="544"/>
      <c r="RHV421" s="544"/>
      <c r="RHW421" s="544"/>
      <c r="RHX421" s="544"/>
      <c r="RHY421" s="544"/>
      <c r="RHZ421" s="544"/>
      <c r="RIA421" s="544"/>
      <c r="RIB421" s="544"/>
      <c r="RIC421" s="544"/>
      <c r="RID421" s="544"/>
      <c r="RIE421" s="544"/>
      <c r="RIF421" s="544"/>
      <c r="RIG421" s="544"/>
      <c r="RIH421" s="544"/>
      <c r="RII421" s="544"/>
      <c r="RIJ421" s="544"/>
      <c r="RIK421" s="544"/>
      <c r="RIL421" s="544"/>
      <c r="RIM421" s="544"/>
      <c r="RIN421" s="544"/>
      <c r="RIO421" s="544"/>
      <c r="RIP421" s="544"/>
      <c r="RIQ421" s="544"/>
      <c r="RIR421" s="544"/>
      <c r="RIS421" s="544"/>
      <c r="RIT421" s="544"/>
      <c r="RIU421" s="544"/>
      <c r="RIV421" s="544"/>
      <c r="RIW421" s="544"/>
      <c r="RIX421" s="544"/>
      <c r="RIY421" s="544"/>
      <c r="RIZ421" s="544"/>
      <c r="RJA421" s="544"/>
      <c r="RJB421" s="544"/>
      <c r="RJC421" s="544"/>
      <c r="RJD421" s="544"/>
      <c r="RJE421" s="544"/>
      <c r="RJF421" s="544"/>
      <c r="RJG421" s="544"/>
      <c r="RJH421" s="544"/>
      <c r="RJI421" s="544"/>
      <c r="RJJ421" s="544"/>
      <c r="RJK421" s="544"/>
      <c r="RJL421" s="544"/>
      <c r="RJM421" s="544"/>
      <c r="RJN421" s="544"/>
      <c r="RJO421" s="544"/>
      <c r="RJP421" s="544"/>
      <c r="RJQ421" s="544"/>
      <c r="RJR421" s="544"/>
      <c r="RJS421" s="544"/>
      <c r="RJT421" s="544"/>
      <c r="RJU421" s="544"/>
      <c r="RJV421" s="544"/>
      <c r="RJW421" s="544"/>
      <c r="RJX421" s="544"/>
      <c r="RJY421" s="544"/>
      <c r="RJZ421" s="544"/>
      <c r="RKA421" s="544"/>
      <c r="RKB421" s="544"/>
      <c r="RKC421" s="544"/>
      <c r="RKD421" s="544"/>
      <c r="RKE421" s="544"/>
      <c r="RKF421" s="544"/>
      <c r="RKG421" s="544"/>
      <c r="RKH421" s="544"/>
      <c r="RKI421" s="544"/>
      <c r="RKJ421" s="544"/>
      <c r="RKK421" s="544"/>
      <c r="RKL421" s="544"/>
      <c r="RKM421" s="544"/>
      <c r="RKN421" s="544"/>
      <c r="RKO421" s="544"/>
      <c r="RKP421" s="544"/>
      <c r="RKQ421" s="544"/>
      <c r="RKR421" s="544"/>
      <c r="RKS421" s="544"/>
      <c r="RKT421" s="544"/>
      <c r="RKU421" s="544"/>
      <c r="RKV421" s="544"/>
      <c r="RKW421" s="544"/>
      <c r="RKX421" s="544"/>
      <c r="RKY421" s="544"/>
      <c r="RKZ421" s="544"/>
      <c r="RLA421" s="544"/>
      <c r="RLB421" s="544"/>
      <c r="RLC421" s="544"/>
      <c r="RLD421" s="544"/>
      <c r="RLE421" s="544"/>
      <c r="RLF421" s="544"/>
      <c r="RLG421" s="544"/>
      <c r="RLH421" s="544"/>
      <c r="RLI421" s="544"/>
      <c r="RLJ421" s="544"/>
      <c r="RLK421" s="544"/>
      <c r="RLL421" s="544"/>
      <c r="RLM421" s="544"/>
      <c r="RLN421" s="544"/>
      <c r="RLO421" s="544"/>
      <c r="RLP421" s="544"/>
      <c r="RLQ421" s="544"/>
      <c r="RLR421" s="544"/>
      <c r="RLS421" s="544"/>
      <c r="RLT421" s="544"/>
      <c r="RLU421" s="544"/>
      <c r="RLV421" s="544"/>
      <c r="RLW421" s="544"/>
      <c r="RLX421" s="544"/>
      <c r="RLY421" s="544"/>
      <c r="RLZ421" s="544"/>
      <c r="RMA421" s="544"/>
      <c r="RMB421" s="544"/>
      <c r="RMC421" s="544"/>
      <c r="RMD421" s="544"/>
      <c r="RME421" s="544"/>
      <c r="RMF421" s="544"/>
      <c r="RMG421" s="544"/>
      <c r="RMH421" s="544"/>
      <c r="RMI421" s="544"/>
      <c r="RMJ421" s="544"/>
      <c r="RMK421" s="544"/>
      <c r="RML421" s="544"/>
      <c r="RMM421" s="544"/>
      <c r="RMN421" s="544"/>
      <c r="RMO421" s="544"/>
      <c r="RMP421" s="544"/>
      <c r="RMQ421" s="544"/>
      <c r="RMR421" s="544"/>
      <c r="RMS421" s="544"/>
      <c r="RMT421" s="544"/>
      <c r="RMU421" s="544"/>
      <c r="RMV421" s="544"/>
      <c r="RMW421" s="544"/>
      <c r="RMX421" s="544"/>
      <c r="RMY421" s="544"/>
      <c r="RMZ421" s="544"/>
      <c r="RNA421" s="544"/>
      <c r="RNB421" s="544"/>
      <c r="RNC421" s="544"/>
      <c r="RND421" s="544"/>
      <c r="RNE421" s="544"/>
      <c r="RNF421" s="544"/>
      <c r="RNG421" s="544"/>
      <c r="RNH421" s="544"/>
      <c r="RNI421" s="544"/>
      <c r="RNJ421" s="544"/>
      <c r="RNK421" s="544"/>
      <c r="RNL421" s="544"/>
      <c r="RNM421" s="544"/>
      <c r="RNN421" s="544"/>
      <c r="RNO421" s="544"/>
      <c r="RNP421" s="544"/>
      <c r="RNQ421" s="544"/>
      <c r="RNR421" s="544"/>
      <c r="RNS421" s="544"/>
      <c r="RNT421" s="544"/>
      <c r="RNU421" s="544"/>
      <c r="RNV421" s="544"/>
      <c r="RNW421" s="544"/>
      <c r="RNX421" s="544"/>
      <c r="RNY421" s="544"/>
      <c r="RNZ421" s="544"/>
      <c r="ROA421" s="544"/>
      <c r="ROB421" s="544"/>
      <c r="ROC421" s="544"/>
      <c r="ROD421" s="544"/>
      <c r="ROE421" s="544"/>
      <c r="ROF421" s="544"/>
      <c r="ROG421" s="544"/>
      <c r="ROH421" s="544"/>
      <c r="ROI421" s="544"/>
      <c r="ROJ421" s="544"/>
      <c r="ROK421" s="544"/>
      <c r="ROL421" s="544"/>
      <c r="ROM421" s="544"/>
      <c r="RON421" s="544"/>
      <c r="ROO421" s="544"/>
      <c r="ROP421" s="544"/>
      <c r="ROQ421" s="544"/>
      <c r="ROR421" s="544"/>
      <c r="ROS421" s="544"/>
      <c r="ROT421" s="544"/>
      <c r="ROU421" s="544"/>
      <c r="ROV421" s="544"/>
      <c r="ROW421" s="544"/>
      <c r="ROX421" s="544"/>
      <c r="ROY421" s="544"/>
      <c r="ROZ421" s="544"/>
      <c r="RPA421" s="544"/>
      <c r="RPB421" s="544"/>
      <c r="RPC421" s="544"/>
      <c r="RPD421" s="544"/>
      <c r="RPE421" s="544"/>
      <c r="RPF421" s="544"/>
      <c r="RPG421" s="544"/>
      <c r="RPH421" s="544"/>
      <c r="RPI421" s="544"/>
      <c r="RPJ421" s="544"/>
      <c r="RPK421" s="544"/>
      <c r="RPL421" s="544"/>
      <c r="RPM421" s="544"/>
      <c r="RPN421" s="544"/>
      <c r="RPO421" s="544"/>
      <c r="RPP421" s="544"/>
      <c r="RPQ421" s="544"/>
      <c r="RPR421" s="544"/>
      <c r="RPS421" s="544"/>
      <c r="RPT421" s="544"/>
      <c r="RPU421" s="544"/>
      <c r="RPV421" s="544"/>
      <c r="RPW421" s="544"/>
      <c r="RPX421" s="544"/>
      <c r="RPY421" s="544"/>
      <c r="RPZ421" s="544"/>
      <c r="RQA421" s="544"/>
      <c r="RQB421" s="544"/>
      <c r="RQC421" s="544"/>
      <c r="RQD421" s="544"/>
      <c r="RQE421" s="544"/>
      <c r="RQF421" s="544"/>
      <c r="RQG421" s="544"/>
      <c r="RQH421" s="544"/>
      <c r="RQI421" s="544"/>
      <c r="RQJ421" s="544"/>
      <c r="RQK421" s="544"/>
      <c r="RQL421" s="544"/>
      <c r="RQM421" s="544"/>
      <c r="RQN421" s="544"/>
      <c r="RQO421" s="544"/>
      <c r="RQP421" s="544"/>
      <c r="RQQ421" s="544"/>
      <c r="RQR421" s="544"/>
      <c r="RQS421" s="544"/>
      <c r="RQT421" s="544"/>
      <c r="RQU421" s="544"/>
      <c r="RQV421" s="544"/>
      <c r="RQW421" s="544"/>
      <c r="RQX421" s="544"/>
      <c r="RQY421" s="544"/>
      <c r="RQZ421" s="544"/>
      <c r="RRA421" s="544"/>
      <c r="RRB421" s="544"/>
      <c r="RRC421" s="544"/>
      <c r="RRD421" s="544"/>
      <c r="RRE421" s="544"/>
      <c r="RRF421" s="544"/>
      <c r="RRG421" s="544"/>
      <c r="RRH421" s="544"/>
      <c r="RRI421" s="544"/>
      <c r="RRJ421" s="544"/>
      <c r="RRK421" s="544"/>
      <c r="RRL421" s="544"/>
      <c r="RRM421" s="544"/>
      <c r="RRN421" s="544"/>
      <c r="RRO421" s="544"/>
      <c r="RRP421" s="544"/>
      <c r="RRQ421" s="544"/>
      <c r="RRR421" s="544"/>
      <c r="RRS421" s="544"/>
      <c r="RRT421" s="544"/>
      <c r="RRU421" s="544"/>
      <c r="RRV421" s="544"/>
      <c r="RRW421" s="544"/>
      <c r="RRX421" s="544"/>
      <c r="RRY421" s="544"/>
      <c r="RRZ421" s="544"/>
      <c r="RSA421" s="544"/>
      <c r="RSB421" s="544"/>
      <c r="RSC421" s="544"/>
      <c r="RSD421" s="544"/>
      <c r="RSE421" s="544"/>
      <c r="RSF421" s="544"/>
      <c r="RSG421" s="544"/>
      <c r="RSH421" s="544"/>
      <c r="RSI421" s="544"/>
      <c r="RSJ421" s="544"/>
      <c r="RSK421" s="544"/>
      <c r="RSL421" s="544"/>
      <c r="RSM421" s="544"/>
      <c r="RSN421" s="544"/>
      <c r="RSO421" s="544"/>
      <c r="RSP421" s="544"/>
      <c r="RSQ421" s="544"/>
      <c r="RSR421" s="544"/>
      <c r="RSS421" s="544"/>
      <c r="RST421" s="544"/>
      <c r="RSU421" s="544"/>
      <c r="RSV421" s="544"/>
      <c r="RSW421" s="544"/>
      <c r="RSX421" s="544"/>
      <c r="RSY421" s="544"/>
      <c r="RSZ421" s="544"/>
      <c r="RTA421" s="544"/>
      <c r="RTB421" s="544"/>
      <c r="RTC421" s="544"/>
      <c r="RTD421" s="544"/>
      <c r="RTE421" s="544"/>
      <c r="RTF421" s="544"/>
      <c r="RTG421" s="544"/>
      <c r="RTH421" s="544"/>
      <c r="RTI421" s="544"/>
      <c r="RTJ421" s="544"/>
      <c r="RTK421" s="544"/>
      <c r="RTL421" s="544"/>
      <c r="RTM421" s="544"/>
      <c r="RTN421" s="544"/>
      <c r="RTO421" s="544"/>
      <c r="RTP421" s="544"/>
      <c r="RTQ421" s="544"/>
      <c r="RTR421" s="544"/>
      <c r="RTS421" s="544"/>
      <c r="RTT421" s="544"/>
      <c r="RTU421" s="544"/>
      <c r="RTV421" s="544"/>
      <c r="RTW421" s="544"/>
      <c r="RTX421" s="544"/>
      <c r="RTY421" s="544"/>
      <c r="RTZ421" s="544"/>
      <c r="RUA421" s="544"/>
      <c r="RUB421" s="544"/>
      <c r="RUC421" s="544"/>
      <c r="RUD421" s="544"/>
      <c r="RUE421" s="544"/>
      <c r="RUF421" s="544"/>
      <c r="RUG421" s="544"/>
      <c r="RUH421" s="544"/>
      <c r="RUI421" s="544"/>
      <c r="RUJ421" s="544"/>
      <c r="RUK421" s="544"/>
      <c r="RUL421" s="544"/>
      <c r="RUM421" s="544"/>
      <c r="RUN421" s="544"/>
      <c r="RUO421" s="544"/>
      <c r="RUP421" s="544"/>
      <c r="RUQ421" s="544"/>
      <c r="RUR421" s="544"/>
      <c r="RUS421" s="544"/>
      <c r="RUT421" s="544"/>
      <c r="RUU421" s="544"/>
      <c r="RUV421" s="544"/>
      <c r="RUW421" s="544"/>
      <c r="RUX421" s="544"/>
      <c r="RUY421" s="544"/>
      <c r="RUZ421" s="544"/>
      <c r="RVA421" s="544"/>
      <c r="RVB421" s="544"/>
      <c r="RVC421" s="544"/>
      <c r="RVD421" s="544"/>
      <c r="RVE421" s="544"/>
      <c r="RVF421" s="544"/>
      <c r="RVG421" s="544"/>
      <c r="RVH421" s="544"/>
      <c r="RVI421" s="544"/>
      <c r="RVJ421" s="544"/>
      <c r="RVK421" s="544"/>
      <c r="RVL421" s="544"/>
      <c r="RVM421" s="544"/>
      <c r="RVN421" s="544"/>
      <c r="RVO421" s="544"/>
      <c r="RVP421" s="544"/>
      <c r="RVQ421" s="544"/>
      <c r="RVR421" s="544"/>
      <c r="RVS421" s="544"/>
      <c r="RVT421" s="544"/>
      <c r="RVU421" s="544"/>
      <c r="RVV421" s="544"/>
      <c r="RVW421" s="544"/>
      <c r="RVX421" s="544"/>
      <c r="RVY421" s="544"/>
      <c r="RVZ421" s="544"/>
      <c r="RWA421" s="544"/>
      <c r="RWB421" s="544"/>
      <c r="RWC421" s="544"/>
      <c r="RWD421" s="544"/>
      <c r="RWE421" s="544"/>
      <c r="RWF421" s="544"/>
      <c r="RWG421" s="544"/>
      <c r="RWH421" s="544"/>
      <c r="RWI421" s="544"/>
      <c r="RWJ421" s="544"/>
      <c r="RWK421" s="544"/>
      <c r="RWL421" s="544"/>
      <c r="RWM421" s="544"/>
      <c r="RWN421" s="544"/>
      <c r="RWO421" s="544"/>
      <c r="RWP421" s="544"/>
      <c r="RWQ421" s="544"/>
      <c r="RWR421" s="544"/>
      <c r="RWS421" s="544"/>
      <c r="RWT421" s="544"/>
      <c r="RWU421" s="544"/>
      <c r="RWV421" s="544"/>
      <c r="RWW421" s="544"/>
      <c r="RWX421" s="544"/>
      <c r="RWY421" s="544"/>
      <c r="RWZ421" s="544"/>
      <c r="RXA421" s="544"/>
      <c r="RXB421" s="544"/>
      <c r="RXC421" s="544"/>
      <c r="RXD421" s="544"/>
      <c r="RXE421" s="544"/>
      <c r="RXF421" s="544"/>
      <c r="RXG421" s="544"/>
      <c r="RXH421" s="544"/>
      <c r="RXI421" s="544"/>
      <c r="RXJ421" s="544"/>
      <c r="RXK421" s="544"/>
      <c r="RXL421" s="544"/>
      <c r="RXM421" s="544"/>
      <c r="RXN421" s="544"/>
      <c r="RXO421" s="544"/>
      <c r="RXP421" s="544"/>
      <c r="RXQ421" s="544"/>
      <c r="RXR421" s="544"/>
      <c r="RXS421" s="544"/>
      <c r="RXT421" s="544"/>
      <c r="RXU421" s="544"/>
      <c r="RXV421" s="544"/>
      <c r="RXW421" s="544"/>
      <c r="RXX421" s="544"/>
      <c r="RXY421" s="544"/>
      <c r="RXZ421" s="544"/>
      <c r="RYA421" s="544"/>
      <c r="RYB421" s="544"/>
      <c r="RYC421" s="544"/>
      <c r="RYD421" s="544"/>
      <c r="RYE421" s="544"/>
      <c r="RYF421" s="544"/>
      <c r="RYG421" s="544"/>
      <c r="RYH421" s="544"/>
      <c r="RYI421" s="544"/>
      <c r="RYJ421" s="544"/>
      <c r="RYK421" s="544"/>
      <c r="RYL421" s="544"/>
      <c r="RYM421" s="544"/>
      <c r="RYN421" s="544"/>
      <c r="RYO421" s="544"/>
      <c r="RYP421" s="544"/>
      <c r="RYQ421" s="544"/>
      <c r="RYR421" s="544"/>
      <c r="RYS421" s="544"/>
      <c r="RYT421" s="544"/>
      <c r="RYU421" s="544"/>
      <c r="RYV421" s="544"/>
      <c r="RYW421" s="544"/>
      <c r="RYX421" s="544"/>
      <c r="RYY421" s="544"/>
      <c r="RYZ421" s="544"/>
      <c r="RZA421" s="544"/>
      <c r="RZB421" s="544"/>
      <c r="RZC421" s="544"/>
      <c r="RZD421" s="544"/>
      <c r="RZE421" s="544"/>
      <c r="RZF421" s="544"/>
      <c r="RZG421" s="544"/>
      <c r="RZH421" s="544"/>
      <c r="RZI421" s="544"/>
      <c r="RZJ421" s="544"/>
      <c r="RZK421" s="544"/>
      <c r="RZL421" s="544"/>
      <c r="RZM421" s="544"/>
      <c r="RZN421" s="544"/>
      <c r="RZO421" s="544"/>
      <c r="RZP421" s="544"/>
      <c r="RZQ421" s="544"/>
      <c r="RZR421" s="544"/>
      <c r="RZS421" s="544"/>
      <c r="RZT421" s="544"/>
      <c r="RZU421" s="544"/>
      <c r="RZV421" s="544"/>
      <c r="RZW421" s="544"/>
      <c r="RZX421" s="544"/>
      <c r="RZY421" s="544"/>
      <c r="RZZ421" s="544"/>
      <c r="SAA421" s="544"/>
      <c r="SAB421" s="544"/>
      <c r="SAC421" s="544"/>
      <c r="SAD421" s="544"/>
      <c r="SAE421" s="544"/>
      <c r="SAF421" s="544"/>
      <c r="SAG421" s="544"/>
      <c r="SAH421" s="544"/>
      <c r="SAI421" s="544"/>
      <c r="SAJ421" s="544"/>
      <c r="SAK421" s="544"/>
      <c r="SAL421" s="544"/>
      <c r="SAM421" s="544"/>
      <c r="SAN421" s="544"/>
      <c r="SAO421" s="544"/>
      <c r="SAP421" s="544"/>
      <c r="SAQ421" s="544"/>
      <c r="SAR421" s="544"/>
      <c r="SAS421" s="544"/>
      <c r="SAT421" s="544"/>
      <c r="SAU421" s="544"/>
      <c r="SAV421" s="544"/>
      <c r="SAW421" s="544"/>
      <c r="SAX421" s="544"/>
      <c r="SAY421" s="544"/>
      <c r="SAZ421" s="544"/>
      <c r="SBA421" s="544"/>
      <c r="SBB421" s="544"/>
      <c r="SBC421" s="544"/>
      <c r="SBD421" s="544"/>
      <c r="SBE421" s="544"/>
      <c r="SBF421" s="544"/>
      <c r="SBG421" s="544"/>
      <c r="SBH421" s="544"/>
      <c r="SBI421" s="544"/>
      <c r="SBJ421" s="544"/>
      <c r="SBK421" s="544"/>
      <c r="SBL421" s="544"/>
      <c r="SBM421" s="544"/>
      <c r="SBN421" s="544"/>
      <c r="SBO421" s="544"/>
      <c r="SBP421" s="544"/>
      <c r="SBQ421" s="544"/>
      <c r="SBR421" s="544"/>
      <c r="SBS421" s="544"/>
      <c r="SBT421" s="544"/>
      <c r="SBU421" s="544"/>
      <c r="SBV421" s="544"/>
      <c r="SBW421" s="544"/>
      <c r="SBX421" s="544"/>
      <c r="SBY421" s="544"/>
      <c r="SBZ421" s="544"/>
      <c r="SCA421" s="544"/>
      <c r="SCB421" s="544"/>
      <c r="SCC421" s="544"/>
      <c r="SCD421" s="544"/>
      <c r="SCE421" s="544"/>
      <c r="SCF421" s="544"/>
      <c r="SCG421" s="544"/>
      <c r="SCH421" s="544"/>
      <c r="SCI421" s="544"/>
      <c r="SCJ421" s="544"/>
      <c r="SCK421" s="544"/>
      <c r="SCL421" s="544"/>
      <c r="SCM421" s="544"/>
      <c r="SCN421" s="544"/>
      <c r="SCO421" s="544"/>
      <c r="SCP421" s="544"/>
      <c r="SCQ421" s="544"/>
      <c r="SCR421" s="544"/>
      <c r="SCS421" s="544"/>
      <c r="SCT421" s="544"/>
      <c r="SCU421" s="544"/>
      <c r="SCV421" s="544"/>
      <c r="SCW421" s="544"/>
      <c r="SCX421" s="544"/>
      <c r="SCY421" s="544"/>
      <c r="SCZ421" s="544"/>
      <c r="SDA421" s="544"/>
      <c r="SDB421" s="544"/>
      <c r="SDC421" s="544"/>
      <c r="SDD421" s="544"/>
      <c r="SDE421" s="544"/>
      <c r="SDF421" s="544"/>
      <c r="SDG421" s="544"/>
      <c r="SDH421" s="544"/>
      <c r="SDI421" s="544"/>
      <c r="SDJ421" s="544"/>
      <c r="SDK421" s="544"/>
      <c r="SDL421" s="544"/>
      <c r="SDM421" s="544"/>
      <c r="SDN421" s="544"/>
      <c r="SDO421" s="544"/>
      <c r="SDP421" s="544"/>
      <c r="SDQ421" s="544"/>
      <c r="SDR421" s="544"/>
      <c r="SDS421" s="544"/>
      <c r="SDT421" s="544"/>
      <c r="SDU421" s="544"/>
      <c r="SDV421" s="544"/>
      <c r="SDW421" s="544"/>
      <c r="SDX421" s="544"/>
      <c r="SDY421" s="544"/>
      <c r="SDZ421" s="544"/>
      <c r="SEA421" s="544"/>
      <c r="SEB421" s="544"/>
      <c r="SEC421" s="544"/>
      <c r="SED421" s="544"/>
      <c r="SEE421" s="544"/>
      <c r="SEF421" s="544"/>
      <c r="SEG421" s="544"/>
      <c r="SEH421" s="544"/>
      <c r="SEI421" s="544"/>
      <c r="SEJ421" s="544"/>
      <c r="SEK421" s="544"/>
      <c r="SEL421" s="544"/>
      <c r="SEM421" s="544"/>
      <c r="SEN421" s="544"/>
      <c r="SEO421" s="544"/>
      <c r="SEP421" s="544"/>
      <c r="SEQ421" s="544"/>
      <c r="SER421" s="544"/>
      <c r="SES421" s="544"/>
      <c r="SET421" s="544"/>
      <c r="SEU421" s="544"/>
      <c r="SEV421" s="544"/>
      <c r="SEW421" s="544"/>
      <c r="SEX421" s="544"/>
      <c r="SEY421" s="544"/>
      <c r="SEZ421" s="544"/>
      <c r="SFA421" s="544"/>
      <c r="SFB421" s="544"/>
      <c r="SFC421" s="544"/>
      <c r="SFD421" s="544"/>
      <c r="SFE421" s="544"/>
      <c r="SFF421" s="544"/>
      <c r="SFG421" s="544"/>
      <c r="SFH421" s="544"/>
      <c r="SFI421" s="544"/>
      <c r="SFJ421" s="544"/>
      <c r="SFK421" s="544"/>
      <c r="SFL421" s="544"/>
      <c r="SFM421" s="544"/>
      <c r="SFN421" s="544"/>
      <c r="SFO421" s="544"/>
      <c r="SFP421" s="544"/>
      <c r="SFQ421" s="544"/>
      <c r="SFR421" s="544"/>
      <c r="SFS421" s="544"/>
      <c r="SFT421" s="544"/>
      <c r="SFU421" s="544"/>
      <c r="SFV421" s="544"/>
      <c r="SFW421" s="544"/>
      <c r="SFX421" s="544"/>
      <c r="SFY421" s="544"/>
      <c r="SFZ421" s="544"/>
      <c r="SGA421" s="544"/>
      <c r="SGB421" s="544"/>
      <c r="SGC421" s="544"/>
      <c r="SGD421" s="544"/>
      <c r="SGE421" s="544"/>
      <c r="SGF421" s="544"/>
      <c r="SGG421" s="544"/>
      <c r="SGH421" s="544"/>
      <c r="SGI421" s="544"/>
      <c r="SGJ421" s="544"/>
      <c r="SGK421" s="544"/>
      <c r="SGL421" s="544"/>
      <c r="SGM421" s="544"/>
      <c r="SGN421" s="544"/>
      <c r="SGO421" s="544"/>
      <c r="SGP421" s="544"/>
      <c r="SGQ421" s="544"/>
      <c r="SGR421" s="544"/>
      <c r="SGS421" s="544"/>
      <c r="SGT421" s="544"/>
      <c r="SGU421" s="544"/>
      <c r="SGV421" s="544"/>
      <c r="SGW421" s="544"/>
      <c r="SGX421" s="544"/>
      <c r="SGY421" s="544"/>
      <c r="SGZ421" s="544"/>
      <c r="SHA421" s="544"/>
      <c r="SHB421" s="544"/>
      <c r="SHC421" s="544"/>
      <c r="SHD421" s="544"/>
      <c r="SHE421" s="544"/>
      <c r="SHF421" s="544"/>
      <c r="SHG421" s="544"/>
      <c r="SHH421" s="544"/>
      <c r="SHI421" s="544"/>
      <c r="SHJ421" s="544"/>
      <c r="SHK421" s="544"/>
      <c r="SHL421" s="544"/>
      <c r="SHM421" s="544"/>
      <c r="SHN421" s="544"/>
      <c r="SHO421" s="544"/>
      <c r="SHP421" s="544"/>
      <c r="SHQ421" s="544"/>
      <c r="SHR421" s="544"/>
      <c r="SHS421" s="544"/>
      <c r="SHT421" s="544"/>
      <c r="SHU421" s="544"/>
      <c r="SHV421" s="544"/>
      <c r="SHW421" s="544"/>
      <c r="SHX421" s="544"/>
      <c r="SHY421" s="544"/>
      <c r="SHZ421" s="544"/>
      <c r="SIA421" s="544"/>
      <c r="SIB421" s="544"/>
      <c r="SIC421" s="544"/>
      <c r="SID421" s="544"/>
      <c r="SIE421" s="544"/>
      <c r="SIF421" s="544"/>
      <c r="SIG421" s="544"/>
      <c r="SIH421" s="544"/>
      <c r="SII421" s="544"/>
      <c r="SIJ421" s="544"/>
      <c r="SIK421" s="544"/>
      <c r="SIL421" s="544"/>
      <c r="SIM421" s="544"/>
      <c r="SIN421" s="544"/>
      <c r="SIO421" s="544"/>
      <c r="SIP421" s="544"/>
      <c r="SIQ421" s="544"/>
      <c r="SIR421" s="544"/>
      <c r="SIS421" s="544"/>
      <c r="SIT421" s="544"/>
      <c r="SIU421" s="544"/>
      <c r="SIV421" s="544"/>
      <c r="SIW421" s="544"/>
      <c r="SIX421" s="544"/>
      <c r="SIY421" s="544"/>
      <c r="SIZ421" s="544"/>
      <c r="SJA421" s="544"/>
      <c r="SJB421" s="544"/>
      <c r="SJC421" s="544"/>
      <c r="SJD421" s="544"/>
      <c r="SJE421" s="544"/>
      <c r="SJF421" s="544"/>
      <c r="SJG421" s="544"/>
      <c r="SJH421" s="544"/>
      <c r="SJI421" s="544"/>
      <c r="SJJ421" s="544"/>
      <c r="SJK421" s="544"/>
      <c r="SJL421" s="544"/>
      <c r="SJM421" s="544"/>
      <c r="SJN421" s="544"/>
      <c r="SJO421" s="544"/>
      <c r="SJP421" s="544"/>
      <c r="SJQ421" s="544"/>
      <c r="SJR421" s="544"/>
      <c r="SJS421" s="544"/>
      <c r="SJT421" s="544"/>
      <c r="SJU421" s="544"/>
      <c r="SJV421" s="544"/>
      <c r="SJW421" s="544"/>
      <c r="SJX421" s="544"/>
      <c r="SJY421" s="544"/>
      <c r="SJZ421" s="544"/>
      <c r="SKA421" s="544"/>
      <c r="SKB421" s="544"/>
      <c r="SKC421" s="544"/>
      <c r="SKD421" s="544"/>
      <c r="SKE421" s="544"/>
      <c r="SKF421" s="544"/>
      <c r="SKG421" s="544"/>
      <c r="SKH421" s="544"/>
      <c r="SKI421" s="544"/>
      <c r="SKJ421" s="544"/>
      <c r="SKK421" s="544"/>
      <c r="SKL421" s="544"/>
      <c r="SKM421" s="544"/>
      <c r="SKN421" s="544"/>
      <c r="SKO421" s="544"/>
      <c r="SKP421" s="544"/>
      <c r="SKQ421" s="544"/>
      <c r="SKR421" s="544"/>
      <c r="SKS421" s="544"/>
      <c r="SKT421" s="544"/>
      <c r="SKU421" s="544"/>
      <c r="SKV421" s="544"/>
      <c r="SKW421" s="544"/>
      <c r="SKX421" s="544"/>
      <c r="SKY421" s="544"/>
      <c r="SKZ421" s="544"/>
      <c r="SLA421" s="544"/>
      <c r="SLB421" s="544"/>
      <c r="SLC421" s="544"/>
      <c r="SLD421" s="544"/>
      <c r="SLE421" s="544"/>
      <c r="SLF421" s="544"/>
      <c r="SLG421" s="544"/>
      <c r="SLH421" s="544"/>
      <c r="SLI421" s="544"/>
      <c r="SLJ421" s="544"/>
      <c r="SLK421" s="544"/>
      <c r="SLL421" s="544"/>
      <c r="SLM421" s="544"/>
      <c r="SLN421" s="544"/>
      <c r="SLO421" s="544"/>
      <c r="SLP421" s="544"/>
      <c r="SLQ421" s="544"/>
      <c r="SLR421" s="544"/>
      <c r="SLS421" s="544"/>
      <c r="SLT421" s="544"/>
      <c r="SLU421" s="544"/>
      <c r="SLV421" s="544"/>
      <c r="SLW421" s="544"/>
      <c r="SLX421" s="544"/>
      <c r="SLY421" s="544"/>
      <c r="SLZ421" s="544"/>
      <c r="SMA421" s="544"/>
      <c r="SMB421" s="544"/>
      <c r="SMC421" s="544"/>
      <c r="SMD421" s="544"/>
      <c r="SME421" s="544"/>
      <c r="SMF421" s="544"/>
      <c r="SMG421" s="544"/>
      <c r="SMH421" s="544"/>
      <c r="SMI421" s="544"/>
      <c r="SMJ421" s="544"/>
      <c r="SMK421" s="544"/>
      <c r="SML421" s="544"/>
      <c r="SMM421" s="544"/>
      <c r="SMN421" s="544"/>
      <c r="SMO421" s="544"/>
      <c r="SMP421" s="544"/>
      <c r="SMQ421" s="544"/>
      <c r="SMR421" s="544"/>
      <c r="SMS421" s="544"/>
      <c r="SMT421" s="544"/>
      <c r="SMU421" s="544"/>
      <c r="SMV421" s="544"/>
      <c r="SMW421" s="544"/>
      <c r="SMX421" s="544"/>
      <c r="SMY421" s="544"/>
      <c r="SMZ421" s="544"/>
      <c r="SNA421" s="544"/>
      <c r="SNB421" s="544"/>
      <c r="SNC421" s="544"/>
      <c r="SND421" s="544"/>
      <c r="SNE421" s="544"/>
      <c r="SNF421" s="544"/>
      <c r="SNG421" s="544"/>
      <c r="SNH421" s="544"/>
      <c r="SNI421" s="544"/>
      <c r="SNJ421" s="544"/>
      <c r="SNK421" s="544"/>
      <c r="SNL421" s="544"/>
      <c r="SNM421" s="544"/>
      <c r="SNN421" s="544"/>
      <c r="SNO421" s="544"/>
      <c r="SNP421" s="544"/>
      <c r="SNQ421" s="544"/>
      <c r="SNR421" s="544"/>
      <c r="SNS421" s="544"/>
      <c r="SNT421" s="544"/>
      <c r="SNU421" s="544"/>
      <c r="SNV421" s="544"/>
      <c r="SNW421" s="544"/>
      <c r="SNX421" s="544"/>
      <c r="SNY421" s="544"/>
      <c r="SNZ421" s="544"/>
      <c r="SOA421" s="544"/>
      <c r="SOB421" s="544"/>
      <c r="SOC421" s="544"/>
      <c r="SOD421" s="544"/>
      <c r="SOE421" s="544"/>
      <c r="SOF421" s="544"/>
      <c r="SOG421" s="544"/>
      <c r="SOH421" s="544"/>
      <c r="SOI421" s="544"/>
      <c r="SOJ421" s="544"/>
      <c r="SOK421" s="544"/>
      <c r="SOL421" s="544"/>
      <c r="SOM421" s="544"/>
      <c r="SON421" s="544"/>
      <c r="SOO421" s="544"/>
      <c r="SOP421" s="544"/>
      <c r="SOQ421" s="544"/>
      <c r="SOR421" s="544"/>
      <c r="SOS421" s="544"/>
      <c r="SOT421" s="544"/>
      <c r="SOU421" s="544"/>
      <c r="SOV421" s="544"/>
      <c r="SOW421" s="544"/>
      <c r="SOX421" s="544"/>
      <c r="SOY421" s="544"/>
      <c r="SOZ421" s="544"/>
      <c r="SPA421" s="544"/>
      <c r="SPB421" s="544"/>
      <c r="SPC421" s="544"/>
      <c r="SPD421" s="544"/>
      <c r="SPE421" s="544"/>
      <c r="SPF421" s="544"/>
      <c r="SPG421" s="544"/>
      <c r="SPH421" s="544"/>
      <c r="SPI421" s="544"/>
      <c r="SPJ421" s="544"/>
      <c r="SPK421" s="544"/>
      <c r="SPL421" s="544"/>
      <c r="SPM421" s="544"/>
      <c r="SPN421" s="544"/>
      <c r="SPO421" s="544"/>
      <c r="SPP421" s="544"/>
      <c r="SPQ421" s="544"/>
      <c r="SPR421" s="544"/>
      <c r="SPS421" s="544"/>
      <c r="SPT421" s="544"/>
      <c r="SPU421" s="544"/>
      <c r="SPV421" s="544"/>
      <c r="SPW421" s="544"/>
      <c r="SPX421" s="544"/>
      <c r="SPY421" s="544"/>
      <c r="SPZ421" s="544"/>
      <c r="SQA421" s="544"/>
      <c r="SQB421" s="544"/>
      <c r="SQC421" s="544"/>
      <c r="SQD421" s="544"/>
      <c r="SQE421" s="544"/>
      <c r="SQF421" s="544"/>
      <c r="SQG421" s="544"/>
      <c r="SQH421" s="544"/>
      <c r="SQI421" s="544"/>
      <c r="SQJ421" s="544"/>
      <c r="SQK421" s="544"/>
      <c r="SQL421" s="544"/>
      <c r="SQM421" s="544"/>
      <c r="SQN421" s="544"/>
      <c r="SQO421" s="544"/>
      <c r="SQP421" s="544"/>
      <c r="SQQ421" s="544"/>
      <c r="SQR421" s="544"/>
      <c r="SQS421" s="544"/>
      <c r="SQT421" s="544"/>
      <c r="SQU421" s="544"/>
      <c r="SQV421" s="544"/>
      <c r="SQW421" s="544"/>
      <c r="SQX421" s="544"/>
      <c r="SQY421" s="544"/>
      <c r="SQZ421" s="544"/>
      <c r="SRA421" s="544"/>
      <c r="SRB421" s="544"/>
      <c r="SRC421" s="544"/>
      <c r="SRD421" s="544"/>
      <c r="SRE421" s="544"/>
      <c r="SRF421" s="544"/>
      <c r="SRG421" s="544"/>
      <c r="SRH421" s="544"/>
      <c r="SRI421" s="544"/>
      <c r="SRJ421" s="544"/>
      <c r="SRK421" s="544"/>
      <c r="SRL421" s="544"/>
      <c r="SRM421" s="544"/>
      <c r="SRN421" s="544"/>
      <c r="SRO421" s="544"/>
      <c r="SRP421" s="544"/>
      <c r="SRQ421" s="544"/>
      <c r="SRR421" s="544"/>
      <c r="SRS421" s="544"/>
      <c r="SRT421" s="544"/>
      <c r="SRU421" s="544"/>
      <c r="SRV421" s="544"/>
      <c r="SRW421" s="544"/>
      <c r="SRX421" s="544"/>
      <c r="SRY421" s="544"/>
      <c r="SRZ421" s="544"/>
      <c r="SSA421" s="544"/>
      <c r="SSB421" s="544"/>
      <c r="SSC421" s="544"/>
      <c r="SSD421" s="544"/>
      <c r="SSE421" s="544"/>
      <c r="SSF421" s="544"/>
      <c r="SSG421" s="544"/>
      <c r="SSH421" s="544"/>
      <c r="SSI421" s="544"/>
      <c r="SSJ421" s="544"/>
      <c r="SSK421" s="544"/>
      <c r="SSL421" s="544"/>
      <c r="SSM421" s="544"/>
      <c r="SSN421" s="544"/>
      <c r="SSO421" s="544"/>
      <c r="SSP421" s="544"/>
      <c r="SSQ421" s="544"/>
      <c r="SSR421" s="544"/>
      <c r="SSS421" s="544"/>
      <c r="SST421" s="544"/>
      <c r="SSU421" s="544"/>
      <c r="SSV421" s="544"/>
      <c r="SSW421" s="544"/>
      <c r="SSX421" s="544"/>
      <c r="SSY421" s="544"/>
      <c r="SSZ421" s="544"/>
      <c r="STA421" s="544"/>
      <c r="STB421" s="544"/>
      <c r="STC421" s="544"/>
      <c r="STD421" s="544"/>
      <c r="STE421" s="544"/>
      <c r="STF421" s="544"/>
      <c r="STG421" s="544"/>
      <c r="STH421" s="544"/>
      <c r="STI421" s="544"/>
      <c r="STJ421" s="544"/>
      <c r="STK421" s="544"/>
      <c r="STL421" s="544"/>
      <c r="STM421" s="544"/>
      <c r="STN421" s="544"/>
      <c r="STO421" s="544"/>
      <c r="STP421" s="544"/>
      <c r="STQ421" s="544"/>
      <c r="STR421" s="544"/>
      <c r="STS421" s="544"/>
      <c r="STT421" s="544"/>
      <c r="STU421" s="544"/>
      <c r="STV421" s="544"/>
      <c r="STW421" s="544"/>
      <c r="STX421" s="544"/>
      <c r="STY421" s="544"/>
      <c r="STZ421" s="544"/>
      <c r="SUA421" s="544"/>
      <c r="SUB421" s="544"/>
      <c r="SUC421" s="544"/>
      <c r="SUD421" s="544"/>
      <c r="SUE421" s="544"/>
      <c r="SUF421" s="544"/>
      <c r="SUG421" s="544"/>
      <c r="SUH421" s="544"/>
      <c r="SUI421" s="544"/>
      <c r="SUJ421" s="544"/>
      <c r="SUK421" s="544"/>
      <c r="SUL421" s="544"/>
      <c r="SUM421" s="544"/>
      <c r="SUN421" s="544"/>
      <c r="SUO421" s="544"/>
      <c r="SUP421" s="544"/>
      <c r="SUQ421" s="544"/>
      <c r="SUR421" s="544"/>
      <c r="SUS421" s="544"/>
      <c r="SUT421" s="544"/>
      <c r="SUU421" s="544"/>
      <c r="SUV421" s="544"/>
      <c r="SUW421" s="544"/>
      <c r="SUX421" s="544"/>
      <c r="SUY421" s="544"/>
      <c r="SUZ421" s="544"/>
      <c r="SVA421" s="544"/>
      <c r="SVB421" s="544"/>
      <c r="SVC421" s="544"/>
      <c r="SVD421" s="544"/>
      <c r="SVE421" s="544"/>
      <c r="SVF421" s="544"/>
      <c r="SVG421" s="544"/>
      <c r="SVH421" s="544"/>
      <c r="SVI421" s="544"/>
      <c r="SVJ421" s="544"/>
      <c r="SVK421" s="544"/>
      <c r="SVL421" s="544"/>
      <c r="SVM421" s="544"/>
      <c r="SVN421" s="544"/>
      <c r="SVO421" s="544"/>
      <c r="SVP421" s="544"/>
      <c r="SVQ421" s="544"/>
      <c r="SVR421" s="544"/>
      <c r="SVS421" s="544"/>
      <c r="SVT421" s="544"/>
      <c r="SVU421" s="544"/>
      <c r="SVV421" s="544"/>
      <c r="SVW421" s="544"/>
      <c r="SVX421" s="544"/>
      <c r="SVY421" s="544"/>
      <c r="SVZ421" s="544"/>
      <c r="SWA421" s="544"/>
      <c r="SWB421" s="544"/>
      <c r="SWC421" s="544"/>
      <c r="SWD421" s="544"/>
      <c r="SWE421" s="544"/>
      <c r="SWF421" s="544"/>
      <c r="SWG421" s="544"/>
      <c r="SWH421" s="544"/>
      <c r="SWI421" s="544"/>
      <c r="SWJ421" s="544"/>
      <c r="SWK421" s="544"/>
      <c r="SWL421" s="544"/>
      <c r="SWM421" s="544"/>
      <c r="SWN421" s="544"/>
      <c r="SWO421" s="544"/>
      <c r="SWP421" s="544"/>
      <c r="SWQ421" s="544"/>
      <c r="SWR421" s="544"/>
      <c r="SWS421" s="544"/>
      <c r="SWT421" s="544"/>
      <c r="SWU421" s="544"/>
      <c r="SWV421" s="544"/>
      <c r="SWW421" s="544"/>
      <c r="SWX421" s="544"/>
      <c r="SWY421" s="544"/>
      <c r="SWZ421" s="544"/>
      <c r="SXA421" s="544"/>
      <c r="SXB421" s="544"/>
      <c r="SXC421" s="544"/>
      <c r="SXD421" s="544"/>
      <c r="SXE421" s="544"/>
      <c r="SXF421" s="544"/>
      <c r="SXG421" s="544"/>
      <c r="SXH421" s="544"/>
      <c r="SXI421" s="544"/>
      <c r="SXJ421" s="544"/>
      <c r="SXK421" s="544"/>
      <c r="SXL421" s="544"/>
      <c r="SXM421" s="544"/>
      <c r="SXN421" s="544"/>
      <c r="SXO421" s="544"/>
      <c r="SXP421" s="544"/>
      <c r="SXQ421" s="544"/>
      <c r="SXR421" s="544"/>
      <c r="SXS421" s="544"/>
      <c r="SXT421" s="544"/>
      <c r="SXU421" s="544"/>
      <c r="SXV421" s="544"/>
      <c r="SXW421" s="544"/>
      <c r="SXX421" s="544"/>
      <c r="SXY421" s="544"/>
      <c r="SXZ421" s="544"/>
      <c r="SYA421" s="544"/>
      <c r="SYB421" s="544"/>
      <c r="SYC421" s="544"/>
      <c r="SYD421" s="544"/>
      <c r="SYE421" s="544"/>
      <c r="SYF421" s="544"/>
      <c r="SYG421" s="544"/>
      <c r="SYH421" s="544"/>
      <c r="SYI421" s="544"/>
      <c r="SYJ421" s="544"/>
      <c r="SYK421" s="544"/>
      <c r="SYL421" s="544"/>
      <c r="SYM421" s="544"/>
      <c r="SYN421" s="544"/>
      <c r="SYO421" s="544"/>
      <c r="SYP421" s="544"/>
      <c r="SYQ421" s="544"/>
      <c r="SYR421" s="544"/>
      <c r="SYS421" s="544"/>
      <c r="SYT421" s="544"/>
      <c r="SYU421" s="544"/>
      <c r="SYV421" s="544"/>
      <c r="SYW421" s="544"/>
      <c r="SYX421" s="544"/>
      <c r="SYY421" s="544"/>
      <c r="SYZ421" s="544"/>
      <c r="SZA421" s="544"/>
      <c r="SZB421" s="544"/>
      <c r="SZC421" s="544"/>
      <c r="SZD421" s="544"/>
      <c r="SZE421" s="544"/>
      <c r="SZF421" s="544"/>
      <c r="SZG421" s="544"/>
      <c r="SZH421" s="544"/>
      <c r="SZI421" s="544"/>
      <c r="SZJ421" s="544"/>
      <c r="SZK421" s="544"/>
      <c r="SZL421" s="544"/>
      <c r="SZM421" s="544"/>
      <c r="SZN421" s="544"/>
      <c r="SZO421" s="544"/>
      <c r="SZP421" s="544"/>
      <c r="SZQ421" s="544"/>
      <c r="SZR421" s="544"/>
      <c r="SZS421" s="544"/>
      <c r="SZT421" s="544"/>
      <c r="SZU421" s="544"/>
      <c r="SZV421" s="544"/>
      <c r="SZW421" s="544"/>
      <c r="SZX421" s="544"/>
      <c r="SZY421" s="544"/>
      <c r="SZZ421" s="544"/>
      <c r="TAA421" s="544"/>
      <c r="TAB421" s="544"/>
      <c r="TAC421" s="544"/>
      <c r="TAD421" s="544"/>
      <c r="TAE421" s="544"/>
      <c r="TAF421" s="544"/>
      <c r="TAG421" s="544"/>
      <c r="TAH421" s="544"/>
      <c r="TAI421" s="544"/>
      <c r="TAJ421" s="544"/>
      <c r="TAK421" s="544"/>
      <c r="TAL421" s="544"/>
      <c r="TAM421" s="544"/>
      <c r="TAN421" s="544"/>
      <c r="TAO421" s="544"/>
      <c r="TAP421" s="544"/>
      <c r="TAQ421" s="544"/>
      <c r="TAR421" s="544"/>
      <c r="TAS421" s="544"/>
      <c r="TAT421" s="544"/>
      <c r="TAU421" s="544"/>
      <c r="TAV421" s="544"/>
      <c r="TAW421" s="544"/>
      <c r="TAX421" s="544"/>
      <c r="TAY421" s="544"/>
      <c r="TAZ421" s="544"/>
      <c r="TBA421" s="544"/>
      <c r="TBB421" s="544"/>
      <c r="TBC421" s="544"/>
      <c r="TBD421" s="544"/>
      <c r="TBE421" s="544"/>
      <c r="TBF421" s="544"/>
      <c r="TBG421" s="544"/>
      <c r="TBH421" s="544"/>
      <c r="TBI421" s="544"/>
      <c r="TBJ421" s="544"/>
      <c r="TBK421" s="544"/>
      <c r="TBL421" s="544"/>
      <c r="TBM421" s="544"/>
      <c r="TBN421" s="544"/>
      <c r="TBO421" s="544"/>
      <c r="TBP421" s="544"/>
      <c r="TBQ421" s="544"/>
      <c r="TBR421" s="544"/>
      <c r="TBS421" s="544"/>
      <c r="TBT421" s="544"/>
      <c r="TBU421" s="544"/>
      <c r="TBV421" s="544"/>
      <c r="TBW421" s="544"/>
      <c r="TBX421" s="544"/>
      <c r="TBY421" s="544"/>
      <c r="TBZ421" s="544"/>
      <c r="TCA421" s="544"/>
      <c r="TCB421" s="544"/>
      <c r="TCC421" s="544"/>
      <c r="TCD421" s="544"/>
      <c r="TCE421" s="544"/>
      <c r="TCF421" s="544"/>
      <c r="TCG421" s="544"/>
      <c r="TCH421" s="544"/>
      <c r="TCI421" s="544"/>
      <c r="TCJ421" s="544"/>
      <c r="TCK421" s="544"/>
      <c r="TCL421" s="544"/>
      <c r="TCM421" s="544"/>
      <c r="TCN421" s="544"/>
      <c r="TCO421" s="544"/>
      <c r="TCP421" s="544"/>
      <c r="TCQ421" s="544"/>
      <c r="TCR421" s="544"/>
      <c r="TCS421" s="544"/>
      <c r="TCT421" s="544"/>
      <c r="TCU421" s="544"/>
      <c r="TCV421" s="544"/>
      <c r="TCW421" s="544"/>
      <c r="TCX421" s="544"/>
      <c r="TCY421" s="544"/>
      <c r="TCZ421" s="544"/>
      <c r="TDA421" s="544"/>
      <c r="TDB421" s="544"/>
      <c r="TDC421" s="544"/>
      <c r="TDD421" s="544"/>
      <c r="TDE421" s="544"/>
      <c r="TDF421" s="544"/>
      <c r="TDG421" s="544"/>
      <c r="TDH421" s="544"/>
      <c r="TDI421" s="544"/>
      <c r="TDJ421" s="544"/>
      <c r="TDK421" s="544"/>
      <c r="TDL421" s="544"/>
      <c r="TDM421" s="544"/>
      <c r="TDN421" s="544"/>
      <c r="TDO421" s="544"/>
      <c r="TDP421" s="544"/>
      <c r="TDQ421" s="544"/>
      <c r="TDR421" s="544"/>
      <c r="TDS421" s="544"/>
      <c r="TDT421" s="544"/>
      <c r="TDU421" s="544"/>
      <c r="TDV421" s="544"/>
      <c r="TDW421" s="544"/>
      <c r="TDX421" s="544"/>
      <c r="TDY421" s="544"/>
      <c r="TDZ421" s="544"/>
      <c r="TEA421" s="544"/>
      <c r="TEB421" s="544"/>
      <c r="TEC421" s="544"/>
      <c r="TED421" s="544"/>
      <c r="TEE421" s="544"/>
      <c r="TEF421" s="544"/>
      <c r="TEG421" s="544"/>
      <c r="TEH421" s="544"/>
      <c r="TEI421" s="544"/>
      <c r="TEJ421" s="544"/>
      <c r="TEK421" s="544"/>
      <c r="TEL421" s="544"/>
      <c r="TEM421" s="544"/>
      <c r="TEN421" s="544"/>
      <c r="TEO421" s="544"/>
      <c r="TEP421" s="544"/>
      <c r="TEQ421" s="544"/>
      <c r="TER421" s="544"/>
      <c r="TES421" s="544"/>
      <c r="TET421" s="544"/>
      <c r="TEU421" s="544"/>
      <c r="TEV421" s="544"/>
      <c r="TEW421" s="544"/>
      <c r="TEX421" s="544"/>
      <c r="TEY421" s="544"/>
      <c r="TEZ421" s="544"/>
      <c r="TFA421" s="544"/>
      <c r="TFB421" s="544"/>
      <c r="TFC421" s="544"/>
      <c r="TFD421" s="544"/>
      <c r="TFE421" s="544"/>
      <c r="TFF421" s="544"/>
      <c r="TFG421" s="544"/>
      <c r="TFH421" s="544"/>
      <c r="TFI421" s="544"/>
      <c r="TFJ421" s="544"/>
      <c r="TFK421" s="544"/>
      <c r="TFL421" s="544"/>
      <c r="TFM421" s="544"/>
      <c r="TFN421" s="544"/>
      <c r="TFO421" s="544"/>
      <c r="TFP421" s="544"/>
      <c r="TFQ421" s="544"/>
      <c r="TFR421" s="544"/>
      <c r="TFS421" s="544"/>
      <c r="TFT421" s="544"/>
      <c r="TFU421" s="544"/>
      <c r="TFV421" s="544"/>
      <c r="TFW421" s="544"/>
      <c r="TFX421" s="544"/>
      <c r="TFY421" s="544"/>
      <c r="TFZ421" s="544"/>
      <c r="TGA421" s="544"/>
      <c r="TGB421" s="544"/>
      <c r="TGC421" s="544"/>
      <c r="TGD421" s="544"/>
      <c r="TGE421" s="544"/>
      <c r="TGF421" s="544"/>
      <c r="TGG421" s="544"/>
      <c r="TGH421" s="544"/>
      <c r="TGI421" s="544"/>
      <c r="TGJ421" s="544"/>
      <c r="TGK421" s="544"/>
      <c r="TGL421" s="544"/>
      <c r="TGM421" s="544"/>
      <c r="TGN421" s="544"/>
      <c r="TGO421" s="544"/>
      <c r="TGP421" s="544"/>
      <c r="TGQ421" s="544"/>
      <c r="TGR421" s="544"/>
      <c r="TGS421" s="544"/>
      <c r="TGT421" s="544"/>
      <c r="TGU421" s="544"/>
      <c r="TGV421" s="544"/>
      <c r="TGW421" s="544"/>
      <c r="TGX421" s="544"/>
      <c r="TGY421" s="544"/>
      <c r="TGZ421" s="544"/>
      <c r="THA421" s="544"/>
      <c r="THB421" s="544"/>
      <c r="THC421" s="544"/>
      <c r="THD421" s="544"/>
      <c r="THE421" s="544"/>
      <c r="THF421" s="544"/>
      <c r="THG421" s="544"/>
      <c r="THH421" s="544"/>
      <c r="THI421" s="544"/>
      <c r="THJ421" s="544"/>
      <c r="THK421" s="544"/>
      <c r="THL421" s="544"/>
      <c r="THM421" s="544"/>
      <c r="THN421" s="544"/>
      <c r="THO421" s="544"/>
      <c r="THP421" s="544"/>
      <c r="THQ421" s="544"/>
      <c r="THR421" s="544"/>
      <c r="THS421" s="544"/>
      <c r="THT421" s="544"/>
      <c r="THU421" s="544"/>
      <c r="THV421" s="544"/>
      <c r="THW421" s="544"/>
      <c r="THX421" s="544"/>
      <c r="THY421" s="544"/>
      <c r="THZ421" s="544"/>
      <c r="TIA421" s="544"/>
      <c r="TIB421" s="544"/>
      <c r="TIC421" s="544"/>
      <c r="TID421" s="544"/>
      <c r="TIE421" s="544"/>
      <c r="TIF421" s="544"/>
      <c r="TIG421" s="544"/>
      <c r="TIH421" s="544"/>
      <c r="TII421" s="544"/>
      <c r="TIJ421" s="544"/>
      <c r="TIK421" s="544"/>
      <c r="TIL421" s="544"/>
      <c r="TIM421" s="544"/>
      <c r="TIN421" s="544"/>
      <c r="TIO421" s="544"/>
      <c r="TIP421" s="544"/>
      <c r="TIQ421" s="544"/>
      <c r="TIR421" s="544"/>
      <c r="TIS421" s="544"/>
      <c r="TIT421" s="544"/>
      <c r="TIU421" s="544"/>
      <c r="TIV421" s="544"/>
      <c r="TIW421" s="544"/>
      <c r="TIX421" s="544"/>
      <c r="TIY421" s="544"/>
      <c r="TIZ421" s="544"/>
      <c r="TJA421" s="544"/>
      <c r="TJB421" s="544"/>
      <c r="TJC421" s="544"/>
      <c r="TJD421" s="544"/>
      <c r="TJE421" s="544"/>
      <c r="TJF421" s="544"/>
      <c r="TJG421" s="544"/>
      <c r="TJH421" s="544"/>
      <c r="TJI421" s="544"/>
      <c r="TJJ421" s="544"/>
      <c r="TJK421" s="544"/>
      <c r="TJL421" s="544"/>
      <c r="TJM421" s="544"/>
      <c r="TJN421" s="544"/>
      <c r="TJO421" s="544"/>
      <c r="TJP421" s="544"/>
      <c r="TJQ421" s="544"/>
      <c r="TJR421" s="544"/>
      <c r="TJS421" s="544"/>
      <c r="TJT421" s="544"/>
      <c r="TJU421" s="544"/>
      <c r="TJV421" s="544"/>
      <c r="TJW421" s="544"/>
      <c r="TJX421" s="544"/>
      <c r="TJY421" s="544"/>
      <c r="TJZ421" s="544"/>
      <c r="TKA421" s="544"/>
      <c r="TKB421" s="544"/>
      <c r="TKC421" s="544"/>
      <c r="TKD421" s="544"/>
      <c r="TKE421" s="544"/>
      <c r="TKF421" s="544"/>
      <c r="TKG421" s="544"/>
      <c r="TKH421" s="544"/>
      <c r="TKI421" s="544"/>
      <c r="TKJ421" s="544"/>
      <c r="TKK421" s="544"/>
      <c r="TKL421" s="544"/>
      <c r="TKM421" s="544"/>
      <c r="TKN421" s="544"/>
      <c r="TKO421" s="544"/>
      <c r="TKP421" s="544"/>
      <c r="TKQ421" s="544"/>
      <c r="TKR421" s="544"/>
      <c r="TKS421" s="544"/>
      <c r="TKT421" s="544"/>
      <c r="TKU421" s="544"/>
      <c r="TKV421" s="544"/>
      <c r="TKW421" s="544"/>
      <c r="TKX421" s="544"/>
      <c r="TKY421" s="544"/>
      <c r="TKZ421" s="544"/>
      <c r="TLA421" s="544"/>
      <c r="TLB421" s="544"/>
      <c r="TLC421" s="544"/>
      <c r="TLD421" s="544"/>
      <c r="TLE421" s="544"/>
      <c r="TLF421" s="544"/>
      <c r="TLG421" s="544"/>
      <c r="TLH421" s="544"/>
      <c r="TLI421" s="544"/>
      <c r="TLJ421" s="544"/>
      <c r="TLK421" s="544"/>
      <c r="TLL421" s="544"/>
      <c r="TLM421" s="544"/>
      <c r="TLN421" s="544"/>
      <c r="TLO421" s="544"/>
      <c r="TLP421" s="544"/>
      <c r="TLQ421" s="544"/>
      <c r="TLR421" s="544"/>
      <c r="TLS421" s="544"/>
      <c r="TLT421" s="544"/>
      <c r="TLU421" s="544"/>
      <c r="TLV421" s="544"/>
      <c r="TLW421" s="544"/>
      <c r="TLX421" s="544"/>
      <c r="TLY421" s="544"/>
      <c r="TLZ421" s="544"/>
      <c r="TMA421" s="544"/>
      <c r="TMB421" s="544"/>
      <c r="TMC421" s="544"/>
      <c r="TMD421" s="544"/>
      <c r="TME421" s="544"/>
      <c r="TMF421" s="544"/>
      <c r="TMG421" s="544"/>
      <c r="TMH421" s="544"/>
      <c r="TMI421" s="544"/>
      <c r="TMJ421" s="544"/>
      <c r="TMK421" s="544"/>
      <c r="TML421" s="544"/>
      <c r="TMM421" s="544"/>
      <c r="TMN421" s="544"/>
      <c r="TMO421" s="544"/>
      <c r="TMP421" s="544"/>
      <c r="TMQ421" s="544"/>
      <c r="TMR421" s="544"/>
      <c r="TMS421" s="544"/>
      <c r="TMT421" s="544"/>
      <c r="TMU421" s="544"/>
      <c r="TMV421" s="544"/>
      <c r="TMW421" s="544"/>
      <c r="TMX421" s="544"/>
      <c r="TMY421" s="544"/>
      <c r="TMZ421" s="544"/>
      <c r="TNA421" s="544"/>
      <c r="TNB421" s="544"/>
      <c r="TNC421" s="544"/>
      <c r="TND421" s="544"/>
      <c r="TNE421" s="544"/>
      <c r="TNF421" s="544"/>
      <c r="TNG421" s="544"/>
      <c r="TNH421" s="544"/>
      <c r="TNI421" s="544"/>
      <c r="TNJ421" s="544"/>
      <c r="TNK421" s="544"/>
      <c r="TNL421" s="544"/>
      <c r="TNM421" s="544"/>
      <c r="TNN421" s="544"/>
      <c r="TNO421" s="544"/>
      <c r="TNP421" s="544"/>
      <c r="TNQ421" s="544"/>
      <c r="TNR421" s="544"/>
      <c r="TNS421" s="544"/>
      <c r="TNT421" s="544"/>
      <c r="TNU421" s="544"/>
      <c r="TNV421" s="544"/>
      <c r="TNW421" s="544"/>
      <c r="TNX421" s="544"/>
      <c r="TNY421" s="544"/>
      <c r="TNZ421" s="544"/>
      <c r="TOA421" s="544"/>
      <c r="TOB421" s="544"/>
      <c r="TOC421" s="544"/>
      <c r="TOD421" s="544"/>
      <c r="TOE421" s="544"/>
      <c r="TOF421" s="544"/>
      <c r="TOG421" s="544"/>
      <c r="TOH421" s="544"/>
      <c r="TOI421" s="544"/>
      <c r="TOJ421" s="544"/>
      <c r="TOK421" s="544"/>
      <c r="TOL421" s="544"/>
      <c r="TOM421" s="544"/>
      <c r="TON421" s="544"/>
      <c r="TOO421" s="544"/>
      <c r="TOP421" s="544"/>
      <c r="TOQ421" s="544"/>
      <c r="TOR421" s="544"/>
      <c r="TOS421" s="544"/>
      <c r="TOT421" s="544"/>
      <c r="TOU421" s="544"/>
      <c r="TOV421" s="544"/>
      <c r="TOW421" s="544"/>
      <c r="TOX421" s="544"/>
      <c r="TOY421" s="544"/>
      <c r="TOZ421" s="544"/>
      <c r="TPA421" s="544"/>
      <c r="TPB421" s="544"/>
      <c r="TPC421" s="544"/>
      <c r="TPD421" s="544"/>
      <c r="TPE421" s="544"/>
      <c r="TPF421" s="544"/>
      <c r="TPG421" s="544"/>
      <c r="TPH421" s="544"/>
      <c r="TPI421" s="544"/>
      <c r="TPJ421" s="544"/>
      <c r="TPK421" s="544"/>
      <c r="TPL421" s="544"/>
      <c r="TPM421" s="544"/>
      <c r="TPN421" s="544"/>
      <c r="TPO421" s="544"/>
      <c r="TPP421" s="544"/>
      <c r="TPQ421" s="544"/>
      <c r="TPR421" s="544"/>
      <c r="TPS421" s="544"/>
      <c r="TPT421" s="544"/>
      <c r="TPU421" s="544"/>
      <c r="TPV421" s="544"/>
      <c r="TPW421" s="544"/>
      <c r="TPX421" s="544"/>
      <c r="TPY421" s="544"/>
      <c r="TPZ421" s="544"/>
      <c r="TQA421" s="544"/>
      <c r="TQB421" s="544"/>
      <c r="TQC421" s="544"/>
      <c r="TQD421" s="544"/>
      <c r="TQE421" s="544"/>
      <c r="TQF421" s="544"/>
      <c r="TQG421" s="544"/>
      <c r="TQH421" s="544"/>
      <c r="TQI421" s="544"/>
      <c r="TQJ421" s="544"/>
      <c r="TQK421" s="544"/>
      <c r="TQL421" s="544"/>
      <c r="TQM421" s="544"/>
      <c r="TQN421" s="544"/>
      <c r="TQO421" s="544"/>
      <c r="TQP421" s="544"/>
      <c r="TQQ421" s="544"/>
      <c r="TQR421" s="544"/>
      <c r="TQS421" s="544"/>
      <c r="TQT421" s="544"/>
      <c r="TQU421" s="544"/>
      <c r="TQV421" s="544"/>
      <c r="TQW421" s="544"/>
      <c r="TQX421" s="544"/>
      <c r="TQY421" s="544"/>
      <c r="TQZ421" s="544"/>
      <c r="TRA421" s="544"/>
      <c r="TRB421" s="544"/>
      <c r="TRC421" s="544"/>
      <c r="TRD421" s="544"/>
      <c r="TRE421" s="544"/>
      <c r="TRF421" s="544"/>
      <c r="TRG421" s="544"/>
      <c r="TRH421" s="544"/>
      <c r="TRI421" s="544"/>
      <c r="TRJ421" s="544"/>
      <c r="TRK421" s="544"/>
      <c r="TRL421" s="544"/>
      <c r="TRM421" s="544"/>
      <c r="TRN421" s="544"/>
      <c r="TRO421" s="544"/>
      <c r="TRP421" s="544"/>
      <c r="TRQ421" s="544"/>
      <c r="TRR421" s="544"/>
      <c r="TRS421" s="544"/>
      <c r="TRT421" s="544"/>
      <c r="TRU421" s="544"/>
      <c r="TRV421" s="544"/>
      <c r="TRW421" s="544"/>
      <c r="TRX421" s="544"/>
      <c r="TRY421" s="544"/>
      <c r="TRZ421" s="544"/>
      <c r="TSA421" s="544"/>
      <c r="TSB421" s="544"/>
      <c r="TSC421" s="544"/>
      <c r="TSD421" s="544"/>
      <c r="TSE421" s="544"/>
      <c r="TSF421" s="544"/>
      <c r="TSG421" s="544"/>
      <c r="TSH421" s="544"/>
      <c r="TSI421" s="544"/>
      <c r="TSJ421" s="544"/>
      <c r="TSK421" s="544"/>
      <c r="TSL421" s="544"/>
      <c r="TSM421" s="544"/>
      <c r="TSN421" s="544"/>
      <c r="TSO421" s="544"/>
      <c r="TSP421" s="544"/>
      <c r="TSQ421" s="544"/>
      <c r="TSR421" s="544"/>
      <c r="TSS421" s="544"/>
      <c r="TST421" s="544"/>
      <c r="TSU421" s="544"/>
      <c r="TSV421" s="544"/>
      <c r="TSW421" s="544"/>
      <c r="TSX421" s="544"/>
      <c r="TSY421" s="544"/>
      <c r="TSZ421" s="544"/>
      <c r="TTA421" s="544"/>
      <c r="TTB421" s="544"/>
      <c r="TTC421" s="544"/>
      <c r="TTD421" s="544"/>
      <c r="TTE421" s="544"/>
      <c r="TTF421" s="544"/>
      <c r="TTG421" s="544"/>
      <c r="TTH421" s="544"/>
      <c r="TTI421" s="544"/>
      <c r="TTJ421" s="544"/>
      <c r="TTK421" s="544"/>
      <c r="TTL421" s="544"/>
      <c r="TTM421" s="544"/>
      <c r="TTN421" s="544"/>
      <c r="TTO421" s="544"/>
      <c r="TTP421" s="544"/>
      <c r="TTQ421" s="544"/>
      <c r="TTR421" s="544"/>
      <c r="TTS421" s="544"/>
      <c r="TTT421" s="544"/>
      <c r="TTU421" s="544"/>
      <c r="TTV421" s="544"/>
      <c r="TTW421" s="544"/>
      <c r="TTX421" s="544"/>
      <c r="TTY421" s="544"/>
      <c r="TTZ421" s="544"/>
      <c r="TUA421" s="544"/>
      <c r="TUB421" s="544"/>
      <c r="TUC421" s="544"/>
      <c r="TUD421" s="544"/>
      <c r="TUE421" s="544"/>
      <c r="TUF421" s="544"/>
      <c r="TUG421" s="544"/>
      <c r="TUH421" s="544"/>
      <c r="TUI421" s="544"/>
      <c r="TUJ421" s="544"/>
      <c r="TUK421" s="544"/>
      <c r="TUL421" s="544"/>
      <c r="TUM421" s="544"/>
      <c r="TUN421" s="544"/>
      <c r="TUO421" s="544"/>
      <c r="TUP421" s="544"/>
      <c r="TUQ421" s="544"/>
      <c r="TUR421" s="544"/>
      <c r="TUS421" s="544"/>
      <c r="TUT421" s="544"/>
      <c r="TUU421" s="544"/>
      <c r="TUV421" s="544"/>
      <c r="TUW421" s="544"/>
      <c r="TUX421" s="544"/>
      <c r="TUY421" s="544"/>
      <c r="TUZ421" s="544"/>
      <c r="TVA421" s="544"/>
      <c r="TVB421" s="544"/>
      <c r="TVC421" s="544"/>
      <c r="TVD421" s="544"/>
      <c r="TVE421" s="544"/>
      <c r="TVF421" s="544"/>
      <c r="TVG421" s="544"/>
      <c r="TVH421" s="544"/>
      <c r="TVI421" s="544"/>
      <c r="TVJ421" s="544"/>
      <c r="TVK421" s="544"/>
      <c r="TVL421" s="544"/>
      <c r="TVM421" s="544"/>
      <c r="TVN421" s="544"/>
      <c r="TVO421" s="544"/>
      <c r="TVP421" s="544"/>
      <c r="TVQ421" s="544"/>
      <c r="TVR421" s="544"/>
      <c r="TVS421" s="544"/>
      <c r="TVT421" s="544"/>
      <c r="TVU421" s="544"/>
      <c r="TVV421" s="544"/>
      <c r="TVW421" s="544"/>
      <c r="TVX421" s="544"/>
      <c r="TVY421" s="544"/>
      <c r="TVZ421" s="544"/>
      <c r="TWA421" s="544"/>
      <c r="TWB421" s="544"/>
      <c r="TWC421" s="544"/>
      <c r="TWD421" s="544"/>
      <c r="TWE421" s="544"/>
      <c r="TWF421" s="544"/>
      <c r="TWG421" s="544"/>
      <c r="TWH421" s="544"/>
      <c r="TWI421" s="544"/>
      <c r="TWJ421" s="544"/>
      <c r="TWK421" s="544"/>
      <c r="TWL421" s="544"/>
      <c r="TWM421" s="544"/>
      <c r="TWN421" s="544"/>
      <c r="TWO421" s="544"/>
      <c r="TWP421" s="544"/>
      <c r="TWQ421" s="544"/>
      <c r="TWR421" s="544"/>
      <c r="TWS421" s="544"/>
      <c r="TWT421" s="544"/>
      <c r="TWU421" s="544"/>
      <c r="TWV421" s="544"/>
      <c r="TWW421" s="544"/>
      <c r="TWX421" s="544"/>
      <c r="TWY421" s="544"/>
      <c r="TWZ421" s="544"/>
      <c r="TXA421" s="544"/>
      <c r="TXB421" s="544"/>
      <c r="TXC421" s="544"/>
      <c r="TXD421" s="544"/>
      <c r="TXE421" s="544"/>
      <c r="TXF421" s="544"/>
      <c r="TXG421" s="544"/>
      <c r="TXH421" s="544"/>
      <c r="TXI421" s="544"/>
      <c r="TXJ421" s="544"/>
      <c r="TXK421" s="544"/>
      <c r="TXL421" s="544"/>
      <c r="TXM421" s="544"/>
      <c r="TXN421" s="544"/>
      <c r="TXO421" s="544"/>
      <c r="TXP421" s="544"/>
      <c r="TXQ421" s="544"/>
      <c r="TXR421" s="544"/>
      <c r="TXS421" s="544"/>
      <c r="TXT421" s="544"/>
      <c r="TXU421" s="544"/>
      <c r="TXV421" s="544"/>
      <c r="TXW421" s="544"/>
      <c r="TXX421" s="544"/>
      <c r="TXY421" s="544"/>
      <c r="TXZ421" s="544"/>
      <c r="TYA421" s="544"/>
      <c r="TYB421" s="544"/>
      <c r="TYC421" s="544"/>
      <c r="TYD421" s="544"/>
      <c r="TYE421" s="544"/>
      <c r="TYF421" s="544"/>
      <c r="TYG421" s="544"/>
      <c r="TYH421" s="544"/>
      <c r="TYI421" s="544"/>
      <c r="TYJ421" s="544"/>
      <c r="TYK421" s="544"/>
      <c r="TYL421" s="544"/>
      <c r="TYM421" s="544"/>
      <c r="TYN421" s="544"/>
      <c r="TYO421" s="544"/>
      <c r="TYP421" s="544"/>
      <c r="TYQ421" s="544"/>
      <c r="TYR421" s="544"/>
      <c r="TYS421" s="544"/>
      <c r="TYT421" s="544"/>
      <c r="TYU421" s="544"/>
      <c r="TYV421" s="544"/>
      <c r="TYW421" s="544"/>
      <c r="TYX421" s="544"/>
      <c r="TYY421" s="544"/>
      <c r="TYZ421" s="544"/>
      <c r="TZA421" s="544"/>
      <c r="TZB421" s="544"/>
      <c r="TZC421" s="544"/>
      <c r="TZD421" s="544"/>
      <c r="TZE421" s="544"/>
      <c r="TZF421" s="544"/>
      <c r="TZG421" s="544"/>
      <c r="TZH421" s="544"/>
      <c r="TZI421" s="544"/>
      <c r="TZJ421" s="544"/>
      <c r="TZK421" s="544"/>
      <c r="TZL421" s="544"/>
      <c r="TZM421" s="544"/>
      <c r="TZN421" s="544"/>
      <c r="TZO421" s="544"/>
      <c r="TZP421" s="544"/>
      <c r="TZQ421" s="544"/>
      <c r="TZR421" s="544"/>
      <c r="TZS421" s="544"/>
      <c r="TZT421" s="544"/>
      <c r="TZU421" s="544"/>
      <c r="TZV421" s="544"/>
      <c r="TZW421" s="544"/>
      <c r="TZX421" s="544"/>
      <c r="TZY421" s="544"/>
      <c r="TZZ421" s="544"/>
      <c r="UAA421" s="544"/>
      <c r="UAB421" s="544"/>
      <c r="UAC421" s="544"/>
      <c r="UAD421" s="544"/>
      <c r="UAE421" s="544"/>
      <c r="UAF421" s="544"/>
      <c r="UAG421" s="544"/>
      <c r="UAH421" s="544"/>
      <c r="UAI421" s="544"/>
      <c r="UAJ421" s="544"/>
      <c r="UAK421" s="544"/>
      <c r="UAL421" s="544"/>
      <c r="UAM421" s="544"/>
      <c r="UAN421" s="544"/>
      <c r="UAO421" s="544"/>
      <c r="UAP421" s="544"/>
      <c r="UAQ421" s="544"/>
      <c r="UAR421" s="544"/>
      <c r="UAS421" s="544"/>
      <c r="UAT421" s="544"/>
      <c r="UAU421" s="544"/>
      <c r="UAV421" s="544"/>
      <c r="UAW421" s="544"/>
      <c r="UAX421" s="544"/>
      <c r="UAY421" s="544"/>
      <c r="UAZ421" s="544"/>
      <c r="UBA421" s="544"/>
      <c r="UBB421" s="544"/>
      <c r="UBC421" s="544"/>
      <c r="UBD421" s="544"/>
      <c r="UBE421" s="544"/>
      <c r="UBF421" s="544"/>
      <c r="UBG421" s="544"/>
      <c r="UBH421" s="544"/>
      <c r="UBI421" s="544"/>
      <c r="UBJ421" s="544"/>
      <c r="UBK421" s="544"/>
      <c r="UBL421" s="544"/>
      <c r="UBM421" s="544"/>
      <c r="UBN421" s="544"/>
      <c r="UBO421" s="544"/>
      <c r="UBP421" s="544"/>
      <c r="UBQ421" s="544"/>
      <c r="UBR421" s="544"/>
      <c r="UBS421" s="544"/>
      <c r="UBT421" s="544"/>
      <c r="UBU421" s="544"/>
      <c r="UBV421" s="544"/>
      <c r="UBW421" s="544"/>
      <c r="UBX421" s="544"/>
      <c r="UBY421" s="544"/>
      <c r="UBZ421" s="544"/>
      <c r="UCA421" s="544"/>
      <c r="UCB421" s="544"/>
      <c r="UCC421" s="544"/>
      <c r="UCD421" s="544"/>
      <c r="UCE421" s="544"/>
      <c r="UCF421" s="544"/>
      <c r="UCG421" s="544"/>
      <c r="UCH421" s="544"/>
      <c r="UCI421" s="544"/>
      <c r="UCJ421" s="544"/>
      <c r="UCK421" s="544"/>
      <c r="UCL421" s="544"/>
      <c r="UCM421" s="544"/>
      <c r="UCN421" s="544"/>
      <c r="UCO421" s="544"/>
      <c r="UCP421" s="544"/>
      <c r="UCQ421" s="544"/>
      <c r="UCR421" s="544"/>
      <c r="UCS421" s="544"/>
      <c r="UCT421" s="544"/>
      <c r="UCU421" s="544"/>
      <c r="UCV421" s="544"/>
      <c r="UCW421" s="544"/>
      <c r="UCX421" s="544"/>
      <c r="UCY421" s="544"/>
      <c r="UCZ421" s="544"/>
      <c r="UDA421" s="544"/>
      <c r="UDB421" s="544"/>
      <c r="UDC421" s="544"/>
      <c r="UDD421" s="544"/>
      <c r="UDE421" s="544"/>
      <c r="UDF421" s="544"/>
      <c r="UDG421" s="544"/>
      <c r="UDH421" s="544"/>
      <c r="UDI421" s="544"/>
      <c r="UDJ421" s="544"/>
      <c r="UDK421" s="544"/>
      <c r="UDL421" s="544"/>
      <c r="UDM421" s="544"/>
      <c r="UDN421" s="544"/>
      <c r="UDO421" s="544"/>
      <c r="UDP421" s="544"/>
      <c r="UDQ421" s="544"/>
      <c r="UDR421" s="544"/>
      <c r="UDS421" s="544"/>
      <c r="UDT421" s="544"/>
      <c r="UDU421" s="544"/>
      <c r="UDV421" s="544"/>
      <c r="UDW421" s="544"/>
      <c r="UDX421" s="544"/>
      <c r="UDY421" s="544"/>
      <c r="UDZ421" s="544"/>
      <c r="UEA421" s="544"/>
      <c r="UEB421" s="544"/>
      <c r="UEC421" s="544"/>
      <c r="UED421" s="544"/>
      <c r="UEE421" s="544"/>
      <c r="UEF421" s="544"/>
      <c r="UEG421" s="544"/>
      <c r="UEH421" s="544"/>
      <c r="UEI421" s="544"/>
      <c r="UEJ421" s="544"/>
      <c r="UEK421" s="544"/>
      <c r="UEL421" s="544"/>
      <c r="UEM421" s="544"/>
      <c r="UEN421" s="544"/>
      <c r="UEO421" s="544"/>
      <c r="UEP421" s="544"/>
      <c r="UEQ421" s="544"/>
      <c r="UER421" s="544"/>
      <c r="UES421" s="544"/>
      <c r="UET421" s="544"/>
      <c r="UEU421" s="544"/>
      <c r="UEV421" s="544"/>
      <c r="UEW421" s="544"/>
      <c r="UEX421" s="544"/>
      <c r="UEY421" s="544"/>
      <c r="UEZ421" s="544"/>
      <c r="UFA421" s="544"/>
      <c r="UFB421" s="544"/>
      <c r="UFC421" s="544"/>
      <c r="UFD421" s="544"/>
      <c r="UFE421" s="544"/>
      <c r="UFF421" s="544"/>
      <c r="UFG421" s="544"/>
      <c r="UFH421" s="544"/>
      <c r="UFI421" s="544"/>
      <c r="UFJ421" s="544"/>
      <c r="UFK421" s="544"/>
      <c r="UFL421" s="544"/>
      <c r="UFM421" s="544"/>
      <c r="UFN421" s="544"/>
      <c r="UFO421" s="544"/>
      <c r="UFP421" s="544"/>
      <c r="UFQ421" s="544"/>
      <c r="UFR421" s="544"/>
      <c r="UFS421" s="544"/>
      <c r="UFT421" s="544"/>
      <c r="UFU421" s="544"/>
      <c r="UFV421" s="544"/>
      <c r="UFW421" s="544"/>
      <c r="UFX421" s="544"/>
      <c r="UFY421" s="544"/>
      <c r="UFZ421" s="544"/>
      <c r="UGA421" s="544"/>
      <c r="UGB421" s="544"/>
      <c r="UGC421" s="544"/>
      <c r="UGD421" s="544"/>
      <c r="UGE421" s="544"/>
      <c r="UGF421" s="544"/>
      <c r="UGG421" s="544"/>
      <c r="UGH421" s="544"/>
      <c r="UGI421" s="544"/>
      <c r="UGJ421" s="544"/>
      <c r="UGK421" s="544"/>
      <c r="UGL421" s="544"/>
      <c r="UGM421" s="544"/>
      <c r="UGN421" s="544"/>
      <c r="UGO421" s="544"/>
      <c r="UGP421" s="544"/>
      <c r="UGQ421" s="544"/>
      <c r="UGR421" s="544"/>
      <c r="UGS421" s="544"/>
      <c r="UGT421" s="544"/>
      <c r="UGU421" s="544"/>
      <c r="UGV421" s="544"/>
      <c r="UGW421" s="544"/>
      <c r="UGX421" s="544"/>
      <c r="UGY421" s="544"/>
      <c r="UGZ421" s="544"/>
      <c r="UHA421" s="544"/>
      <c r="UHB421" s="544"/>
      <c r="UHC421" s="544"/>
      <c r="UHD421" s="544"/>
      <c r="UHE421" s="544"/>
      <c r="UHF421" s="544"/>
      <c r="UHG421" s="544"/>
      <c r="UHH421" s="544"/>
      <c r="UHI421" s="544"/>
      <c r="UHJ421" s="544"/>
      <c r="UHK421" s="544"/>
      <c r="UHL421" s="544"/>
      <c r="UHM421" s="544"/>
      <c r="UHN421" s="544"/>
      <c r="UHO421" s="544"/>
      <c r="UHP421" s="544"/>
      <c r="UHQ421" s="544"/>
      <c r="UHR421" s="544"/>
      <c r="UHS421" s="544"/>
      <c r="UHT421" s="544"/>
      <c r="UHU421" s="544"/>
      <c r="UHV421" s="544"/>
      <c r="UHW421" s="544"/>
      <c r="UHX421" s="544"/>
      <c r="UHY421" s="544"/>
      <c r="UHZ421" s="544"/>
      <c r="UIA421" s="544"/>
      <c r="UIB421" s="544"/>
      <c r="UIC421" s="544"/>
      <c r="UID421" s="544"/>
      <c r="UIE421" s="544"/>
      <c r="UIF421" s="544"/>
      <c r="UIG421" s="544"/>
      <c r="UIH421" s="544"/>
      <c r="UII421" s="544"/>
      <c r="UIJ421" s="544"/>
      <c r="UIK421" s="544"/>
      <c r="UIL421" s="544"/>
      <c r="UIM421" s="544"/>
      <c r="UIN421" s="544"/>
      <c r="UIO421" s="544"/>
      <c r="UIP421" s="544"/>
      <c r="UIQ421" s="544"/>
      <c r="UIR421" s="544"/>
      <c r="UIS421" s="544"/>
      <c r="UIT421" s="544"/>
      <c r="UIU421" s="544"/>
      <c r="UIV421" s="544"/>
      <c r="UIW421" s="544"/>
      <c r="UIX421" s="544"/>
      <c r="UIY421" s="544"/>
      <c r="UIZ421" s="544"/>
      <c r="UJA421" s="544"/>
      <c r="UJB421" s="544"/>
      <c r="UJC421" s="544"/>
      <c r="UJD421" s="544"/>
      <c r="UJE421" s="544"/>
      <c r="UJF421" s="544"/>
      <c r="UJG421" s="544"/>
      <c r="UJH421" s="544"/>
      <c r="UJI421" s="544"/>
      <c r="UJJ421" s="544"/>
      <c r="UJK421" s="544"/>
      <c r="UJL421" s="544"/>
      <c r="UJM421" s="544"/>
      <c r="UJN421" s="544"/>
      <c r="UJO421" s="544"/>
      <c r="UJP421" s="544"/>
      <c r="UJQ421" s="544"/>
      <c r="UJR421" s="544"/>
      <c r="UJS421" s="544"/>
      <c r="UJT421" s="544"/>
      <c r="UJU421" s="544"/>
      <c r="UJV421" s="544"/>
      <c r="UJW421" s="544"/>
      <c r="UJX421" s="544"/>
      <c r="UJY421" s="544"/>
      <c r="UJZ421" s="544"/>
      <c r="UKA421" s="544"/>
      <c r="UKB421" s="544"/>
      <c r="UKC421" s="544"/>
      <c r="UKD421" s="544"/>
      <c r="UKE421" s="544"/>
      <c r="UKF421" s="544"/>
      <c r="UKG421" s="544"/>
      <c r="UKH421" s="544"/>
      <c r="UKI421" s="544"/>
      <c r="UKJ421" s="544"/>
      <c r="UKK421" s="544"/>
      <c r="UKL421" s="544"/>
      <c r="UKM421" s="544"/>
      <c r="UKN421" s="544"/>
      <c r="UKO421" s="544"/>
      <c r="UKP421" s="544"/>
      <c r="UKQ421" s="544"/>
      <c r="UKR421" s="544"/>
      <c r="UKS421" s="544"/>
      <c r="UKT421" s="544"/>
      <c r="UKU421" s="544"/>
      <c r="UKV421" s="544"/>
      <c r="UKW421" s="544"/>
      <c r="UKX421" s="544"/>
      <c r="UKY421" s="544"/>
      <c r="UKZ421" s="544"/>
      <c r="ULA421" s="544"/>
      <c r="ULB421" s="544"/>
      <c r="ULC421" s="544"/>
      <c r="ULD421" s="544"/>
      <c r="ULE421" s="544"/>
      <c r="ULF421" s="544"/>
      <c r="ULG421" s="544"/>
      <c r="ULH421" s="544"/>
      <c r="ULI421" s="544"/>
      <c r="ULJ421" s="544"/>
      <c r="ULK421" s="544"/>
      <c r="ULL421" s="544"/>
      <c r="ULM421" s="544"/>
      <c r="ULN421" s="544"/>
      <c r="ULO421" s="544"/>
      <c r="ULP421" s="544"/>
      <c r="ULQ421" s="544"/>
      <c r="ULR421" s="544"/>
      <c r="ULS421" s="544"/>
      <c r="ULT421" s="544"/>
      <c r="ULU421" s="544"/>
      <c r="ULV421" s="544"/>
      <c r="ULW421" s="544"/>
      <c r="ULX421" s="544"/>
      <c r="ULY421" s="544"/>
      <c r="ULZ421" s="544"/>
      <c r="UMA421" s="544"/>
      <c r="UMB421" s="544"/>
      <c r="UMC421" s="544"/>
      <c r="UMD421" s="544"/>
      <c r="UME421" s="544"/>
      <c r="UMF421" s="544"/>
      <c r="UMG421" s="544"/>
      <c r="UMH421" s="544"/>
      <c r="UMI421" s="544"/>
      <c r="UMJ421" s="544"/>
      <c r="UMK421" s="544"/>
      <c r="UML421" s="544"/>
      <c r="UMM421" s="544"/>
      <c r="UMN421" s="544"/>
      <c r="UMO421" s="544"/>
      <c r="UMP421" s="544"/>
      <c r="UMQ421" s="544"/>
      <c r="UMR421" s="544"/>
      <c r="UMS421" s="544"/>
      <c r="UMT421" s="544"/>
      <c r="UMU421" s="544"/>
      <c r="UMV421" s="544"/>
      <c r="UMW421" s="544"/>
      <c r="UMX421" s="544"/>
      <c r="UMY421" s="544"/>
      <c r="UMZ421" s="544"/>
      <c r="UNA421" s="544"/>
      <c r="UNB421" s="544"/>
      <c r="UNC421" s="544"/>
      <c r="UND421" s="544"/>
      <c r="UNE421" s="544"/>
      <c r="UNF421" s="544"/>
      <c r="UNG421" s="544"/>
      <c r="UNH421" s="544"/>
      <c r="UNI421" s="544"/>
      <c r="UNJ421" s="544"/>
      <c r="UNK421" s="544"/>
      <c r="UNL421" s="544"/>
      <c r="UNM421" s="544"/>
      <c r="UNN421" s="544"/>
      <c r="UNO421" s="544"/>
      <c r="UNP421" s="544"/>
      <c r="UNQ421" s="544"/>
      <c r="UNR421" s="544"/>
      <c r="UNS421" s="544"/>
      <c r="UNT421" s="544"/>
      <c r="UNU421" s="544"/>
      <c r="UNV421" s="544"/>
      <c r="UNW421" s="544"/>
      <c r="UNX421" s="544"/>
      <c r="UNY421" s="544"/>
      <c r="UNZ421" s="544"/>
      <c r="UOA421" s="544"/>
      <c r="UOB421" s="544"/>
      <c r="UOC421" s="544"/>
      <c r="UOD421" s="544"/>
      <c r="UOE421" s="544"/>
      <c r="UOF421" s="544"/>
      <c r="UOG421" s="544"/>
      <c r="UOH421" s="544"/>
      <c r="UOI421" s="544"/>
      <c r="UOJ421" s="544"/>
      <c r="UOK421" s="544"/>
      <c r="UOL421" s="544"/>
      <c r="UOM421" s="544"/>
      <c r="UON421" s="544"/>
      <c r="UOO421" s="544"/>
      <c r="UOP421" s="544"/>
      <c r="UOQ421" s="544"/>
      <c r="UOR421" s="544"/>
      <c r="UOS421" s="544"/>
      <c r="UOT421" s="544"/>
      <c r="UOU421" s="544"/>
      <c r="UOV421" s="544"/>
      <c r="UOW421" s="544"/>
      <c r="UOX421" s="544"/>
      <c r="UOY421" s="544"/>
      <c r="UOZ421" s="544"/>
      <c r="UPA421" s="544"/>
      <c r="UPB421" s="544"/>
      <c r="UPC421" s="544"/>
      <c r="UPD421" s="544"/>
      <c r="UPE421" s="544"/>
      <c r="UPF421" s="544"/>
      <c r="UPG421" s="544"/>
      <c r="UPH421" s="544"/>
      <c r="UPI421" s="544"/>
      <c r="UPJ421" s="544"/>
      <c r="UPK421" s="544"/>
      <c r="UPL421" s="544"/>
      <c r="UPM421" s="544"/>
      <c r="UPN421" s="544"/>
      <c r="UPO421" s="544"/>
      <c r="UPP421" s="544"/>
      <c r="UPQ421" s="544"/>
      <c r="UPR421" s="544"/>
      <c r="UPS421" s="544"/>
      <c r="UPT421" s="544"/>
      <c r="UPU421" s="544"/>
      <c r="UPV421" s="544"/>
      <c r="UPW421" s="544"/>
      <c r="UPX421" s="544"/>
      <c r="UPY421" s="544"/>
      <c r="UPZ421" s="544"/>
      <c r="UQA421" s="544"/>
      <c r="UQB421" s="544"/>
      <c r="UQC421" s="544"/>
      <c r="UQD421" s="544"/>
      <c r="UQE421" s="544"/>
      <c r="UQF421" s="544"/>
      <c r="UQG421" s="544"/>
      <c r="UQH421" s="544"/>
      <c r="UQI421" s="544"/>
      <c r="UQJ421" s="544"/>
      <c r="UQK421" s="544"/>
      <c r="UQL421" s="544"/>
      <c r="UQM421" s="544"/>
      <c r="UQN421" s="544"/>
      <c r="UQO421" s="544"/>
      <c r="UQP421" s="544"/>
      <c r="UQQ421" s="544"/>
      <c r="UQR421" s="544"/>
      <c r="UQS421" s="544"/>
      <c r="UQT421" s="544"/>
      <c r="UQU421" s="544"/>
      <c r="UQV421" s="544"/>
      <c r="UQW421" s="544"/>
      <c r="UQX421" s="544"/>
      <c r="UQY421" s="544"/>
      <c r="UQZ421" s="544"/>
      <c r="URA421" s="544"/>
      <c r="URB421" s="544"/>
      <c r="URC421" s="544"/>
      <c r="URD421" s="544"/>
      <c r="URE421" s="544"/>
      <c r="URF421" s="544"/>
      <c r="URG421" s="544"/>
      <c r="URH421" s="544"/>
      <c r="URI421" s="544"/>
      <c r="URJ421" s="544"/>
      <c r="URK421" s="544"/>
      <c r="URL421" s="544"/>
      <c r="URM421" s="544"/>
      <c r="URN421" s="544"/>
      <c r="URO421" s="544"/>
      <c r="URP421" s="544"/>
      <c r="URQ421" s="544"/>
      <c r="URR421" s="544"/>
      <c r="URS421" s="544"/>
      <c r="URT421" s="544"/>
      <c r="URU421" s="544"/>
      <c r="URV421" s="544"/>
      <c r="URW421" s="544"/>
      <c r="URX421" s="544"/>
      <c r="URY421" s="544"/>
      <c r="URZ421" s="544"/>
      <c r="USA421" s="544"/>
      <c r="USB421" s="544"/>
      <c r="USC421" s="544"/>
      <c r="USD421" s="544"/>
      <c r="USE421" s="544"/>
      <c r="USF421" s="544"/>
      <c r="USG421" s="544"/>
      <c r="USH421" s="544"/>
      <c r="USI421" s="544"/>
      <c r="USJ421" s="544"/>
      <c r="USK421" s="544"/>
      <c r="USL421" s="544"/>
      <c r="USM421" s="544"/>
      <c r="USN421" s="544"/>
      <c r="USO421" s="544"/>
      <c r="USP421" s="544"/>
      <c r="USQ421" s="544"/>
      <c r="USR421" s="544"/>
      <c r="USS421" s="544"/>
      <c r="UST421" s="544"/>
      <c r="USU421" s="544"/>
      <c r="USV421" s="544"/>
      <c r="USW421" s="544"/>
      <c r="USX421" s="544"/>
      <c r="USY421" s="544"/>
      <c r="USZ421" s="544"/>
      <c r="UTA421" s="544"/>
      <c r="UTB421" s="544"/>
      <c r="UTC421" s="544"/>
      <c r="UTD421" s="544"/>
      <c r="UTE421" s="544"/>
      <c r="UTF421" s="544"/>
      <c r="UTG421" s="544"/>
      <c r="UTH421" s="544"/>
      <c r="UTI421" s="544"/>
      <c r="UTJ421" s="544"/>
      <c r="UTK421" s="544"/>
      <c r="UTL421" s="544"/>
      <c r="UTM421" s="544"/>
      <c r="UTN421" s="544"/>
      <c r="UTO421" s="544"/>
      <c r="UTP421" s="544"/>
      <c r="UTQ421" s="544"/>
      <c r="UTR421" s="544"/>
      <c r="UTS421" s="544"/>
      <c r="UTT421" s="544"/>
      <c r="UTU421" s="544"/>
      <c r="UTV421" s="544"/>
      <c r="UTW421" s="544"/>
      <c r="UTX421" s="544"/>
      <c r="UTY421" s="544"/>
      <c r="UTZ421" s="544"/>
      <c r="UUA421" s="544"/>
      <c r="UUB421" s="544"/>
      <c r="UUC421" s="544"/>
      <c r="UUD421" s="544"/>
      <c r="UUE421" s="544"/>
      <c r="UUF421" s="544"/>
      <c r="UUG421" s="544"/>
      <c r="UUH421" s="544"/>
      <c r="UUI421" s="544"/>
      <c r="UUJ421" s="544"/>
      <c r="UUK421" s="544"/>
      <c r="UUL421" s="544"/>
      <c r="UUM421" s="544"/>
      <c r="UUN421" s="544"/>
      <c r="UUO421" s="544"/>
      <c r="UUP421" s="544"/>
      <c r="UUQ421" s="544"/>
      <c r="UUR421" s="544"/>
      <c r="UUS421" s="544"/>
      <c r="UUT421" s="544"/>
      <c r="UUU421" s="544"/>
      <c r="UUV421" s="544"/>
      <c r="UUW421" s="544"/>
      <c r="UUX421" s="544"/>
      <c r="UUY421" s="544"/>
      <c r="UUZ421" s="544"/>
      <c r="UVA421" s="544"/>
      <c r="UVB421" s="544"/>
      <c r="UVC421" s="544"/>
      <c r="UVD421" s="544"/>
      <c r="UVE421" s="544"/>
      <c r="UVF421" s="544"/>
      <c r="UVG421" s="544"/>
      <c r="UVH421" s="544"/>
      <c r="UVI421" s="544"/>
      <c r="UVJ421" s="544"/>
      <c r="UVK421" s="544"/>
      <c r="UVL421" s="544"/>
      <c r="UVM421" s="544"/>
      <c r="UVN421" s="544"/>
      <c r="UVO421" s="544"/>
      <c r="UVP421" s="544"/>
      <c r="UVQ421" s="544"/>
      <c r="UVR421" s="544"/>
      <c r="UVS421" s="544"/>
      <c r="UVT421" s="544"/>
      <c r="UVU421" s="544"/>
      <c r="UVV421" s="544"/>
      <c r="UVW421" s="544"/>
      <c r="UVX421" s="544"/>
      <c r="UVY421" s="544"/>
      <c r="UVZ421" s="544"/>
      <c r="UWA421" s="544"/>
      <c r="UWB421" s="544"/>
      <c r="UWC421" s="544"/>
      <c r="UWD421" s="544"/>
      <c r="UWE421" s="544"/>
      <c r="UWF421" s="544"/>
      <c r="UWG421" s="544"/>
      <c r="UWH421" s="544"/>
      <c r="UWI421" s="544"/>
      <c r="UWJ421" s="544"/>
      <c r="UWK421" s="544"/>
      <c r="UWL421" s="544"/>
      <c r="UWM421" s="544"/>
      <c r="UWN421" s="544"/>
      <c r="UWO421" s="544"/>
      <c r="UWP421" s="544"/>
      <c r="UWQ421" s="544"/>
      <c r="UWR421" s="544"/>
      <c r="UWS421" s="544"/>
      <c r="UWT421" s="544"/>
      <c r="UWU421" s="544"/>
      <c r="UWV421" s="544"/>
      <c r="UWW421" s="544"/>
      <c r="UWX421" s="544"/>
      <c r="UWY421" s="544"/>
      <c r="UWZ421" s="544"/>
      <c r="UXA421" s="544"/>
      <c r="UXB421" s="544"/>
      <c r="UXC421" s="544"/>
      <c r="UXD421" s="544"/>
      <c r="UXE421" s="544"/>
      <c r="UXF421" s="544"/>
      <c r="UXG421" s="544"/>
      <c r="UXH421" s="544"/>
      <c r="UXI421" s="544"/>
      <c r="UXJ421" s="544"/>
      <c r="UXK421" s="544"/>
      <c r="UXL421" s="544"/>
      <c r="UXM421" s="544"/>
      <c r="UXN421" s="544"/>
      <c r="UXO421" s="544"/>
      <c r="UXP421" s="544"/>
      <c r="UXQ421" s="544"/>
      <c r="UXR421" s="544"/>
      <c r="UXS421" s="544"/>
      <c r="UXT421" s="544"/>
      <c r="UXU421" s="544"/>
      <c r="UXV421" s="544"/>
      <c r="UXW421" s="544"/>
      <c r="UXX421" s="544"/>
      <c r="UXY421" s="544"/>
      <c r="UXZ421" s="544"/>
      <c r="UYA421" s="544"/>
      <c r="UYB421" s="544"/>
      <c r="UYC421" s="544"/>
      <c r="UYD421" s="544"/>
      <c r="UYE421" s="544"/>
      <c r="UYF421" s="544"/>
      <c r="UYG421" s="544"/>
      <c r="UYH421" s="544"/>
      <c r="UYI421" s="544"/>
      <c r="UYJ421" s="544"/>
      <c r="UYK421" s="544"/>
      <c r="UYL421" s="544"/>
      <c r="UYM421" s="544"/>
      <c r="UYN421" s="544"/>
      <c r="UYO421" s="544"/>
      <c r="UYP421" s="544"/>
      <c r="UYQ421" s="544"/>
      <c r="UYR421" s="544"/>
      <c r="UYS421" s="544"/>
      <c r="UYT421" s="544"/>
      <c r="UYU421" s="544"/>
      <c r="UYV421" s="544"/>
      <c r="UYW421" s="544"/>
      <c r="UYX421" s="544"/>
      <c r="UYY421" s="544"/>
      <c r="UYZ421" s="544"/>
      <c r="UZA421" s="544"/>
      <c r="UZB421" s="544"/>
      <c r="UZC421" s="544"/>
      <c r="UZD421" s="544"/>
      <c r="UZE421" s="544"/>
      <c r="UZF421" s="544"/>
      <c r="UZG421" s="544"/>
      <c r="UZH421" s="544"/>
      <c r="UZI421" s="544"/>
      <c r="UZJ421" s="544"/>
      <c r="UZK421" s="544"/>
      <c r="UZL421" s="544"/>
      <c r="UZM421" s="544"/>
      <c r="UZN421" s="544"/>
      <c r="UZO421" s="544"/>
      <c r="UZP421" s="544"/>
      <c r="UZQ421" s="544"/>
      <c r="UZR421" s="544"/>
      <c r="UZS421" s="544"/>
      <c r="UZT421" s="544"/>
      <c r="UZU421" s="544"/>
      <c r="UZV421" s="544"/>
      <c r="UZW421" s="544"/>
      <c r="UZX421" s="544"/>
      <c r="UZY421" s="544"/>
      <c r="UZZ421" s="544"/>
      <c r="VAA421" s="544"/>
      <c r="VAB421" s="544"/>
      <c r="VAC421" s="544"/>
      <c r="VAD421" s="544"/>
      <c r="VAE421" s="544"/>
      <c r="VAF421" s="544"/>
      <c r="VAG421" s="544"/>
      <c r="VAH421" s="544"/>
      <c r="VAI421" s="544"/>
      <c r="VAJ421" s="544"/>
      <c r="VAK421" s="544"/>
      <c r="VAL421" s="544"/>
      <c r="VAM421" s="544"/>
      <c r="VAN421" s="544"/>
      <c r="VAO421" s="544"/>
      <c r="VAP421" s="544"/>
      <c r="VAQ421" s="544"/>
      <c r="VAR421" s="544"/>
      <c r="VAS421" s="544"/>
      <c r="VAT421" s="544"/>
      <c r="VAU421" s="544"/>
      <c r="VAV421" s="544"/>
      <c r="VAW421" s="544"/>
      <c r="VAX421" s="544"/>
      <c r="VAY421" s="544"/>
      <c r="VAZ421" s="544"/>
      <c r="VBA421" s="544"/>
      <c r="VBB421" s="544"/>
      <c r="VBC421" s="544"/>
      <c r="VBD421" s="544"/>
      <c r="VBE421" s="544"/>
      <c r="VBF421" s="544"/>
      <c r="VBG421" s="544"/>
      <c r="VBH421" s="544"/>
      <c r="VBI421" s="544"/>
      <c r="VBJ421" s="544"/>
      <c r="VBK421" s="544"/>
      <c r="VBL421" s="544"/>
      <c r="VBM421" s="544"/>
      <c r="VBN421" s="544"/>
      <c r="VBO421" s="544"/>
      <c r="VBP421" s="544"/>
      <c r="VBQ421" s="544"/>
      <c r="VBR421" s="544"/>
      <c r="VBS421" s="544"/>
      <c r="VBT421" s="544"/>
      <c r="VBU421" s="544"/>
      <c r="VBV421" s="544"/>
      <c r="VBW421" s="544"/>
      <c r="VBX421" s="544"/>
      <c r="VBY421" s="544"/>
      <c r="VBZ421" s="544"/>
      <c r="VCA421" s="544"/>
      <c r="VCB421" s="544"/>
      <c r="VCC421" s="544"/>
      <c r="VCD421" s="544"/>
      <c r="VCE421" s="544"/>
      <c r="VCF421" s="544"/>
      <c r="VCG421" s="544"/>
      <c r="VCH421" s="544"/>
      <c r="VCI421" s="544"/>
      <c r="VCJ421" s="544"/>
      <c r="VCK421" s="544"/>
      <c r="VCL421" s="544"/>
      <c r="VCM421" s="544"/>
      <c r="VCN421" s="544"/>
      <c r="VCO421" s="544"/>
      <c r="VCP421" s="544"/>
      <c r="VCQ421" s="544"/>
      <c r="VCR421" s="544"/>
      <c r="VCS421" s="544"/>
      <c r="VCT421" s="544"/>
      <c r="VCU421" s="544"/>
      <c r="VCV421" s="544"/>
      <c r="VCW421" s="544"/>
      <c r="VCX421" s="544"/>
      <c r="VCY421" s="544"/>
      <c r="VCZ421" s="544"/>
      <c r="VDA421" s="544"/>
      <c r="VDB421" s="544"/>
      <c r="VDC421" s="544"/>
      <c r="VDD421" s="544"/>
      <c r="VDE421" s="544"/>
      <c r="VDF421" s="544"/>
      <c r="VDG421" s="544"/>
      <c r="VDH421" s="544"/>
      <c r="VDI421" s="544"/>
      <c r="VDJ421" s="544"/>
      <c r="VDK421" s="544"/>
      <c r="VDL421" s="544"/>
      <c r="VDM421" s="544"/>
      <c r="VDN421" s="544"/>
      <c r="VDO421" s="544"/>
      <c r="VDP421" s="544"/>
      <c r="VDQ421" s="544"/>
      <c r="VDR421" s="544"/>
      <c r="VDS421" s="544"/>
      <c r="VDT421" s="544"/>
      <c r="VDU421" s="544"/>
      <c r="VDV421" s="544"/>
      <c r="VDW421" s="544"/>
      <c r="VDX421" s="544"/>
      <c r="VDY421" s="544"/>
      <c r="VDZ421" s="544"/>
      <c r="VEA421" s="544"/>
      <c r="VEB421" s="544"/>
      <c r="VEC421" s="544"/>
      <c r="VED421" s="544"/>
      <c r="VEE421" s="544"/>
      <c r="VEF421" s="544"/>
      <c r="VEG421" s="544"/>
      <c r="VEH421" s="544"/>
      <c r="VEI421" s="544"/>
      <c r="VEJ421" s="544"/>
      <c r="VEK421" s="544"/>
      <c r="VEL421" s="544"/>
      <c r="VEM421" s="544"/>
      <c r="VEN421" s="544"/>
      <c r="VEO421" s="544"/>
      <c r="VEP421" s="544"/>
      <c r="VEQ421" s="544"/>
      <c r="VER421" s="544"/>
      <c r="VES421" s="544"/>
      <c r="VET421" s="544"/>
      <c r="VEU421" s="544"/>
      <c r="VEV421" s="544"/>
      <c r="VEW421" s="544"/>
      <c r="VEX421" s="544"/>
      <c r="VEY421" s="544"/>
      <c r="VEZ421" s="544"/>
      <c r="VFA421" s="544"/>
      <c r="VFB421" s="544"/>
      <c r="VFC421" s="544"/>
      <c r="VFD421" s="544"/>
      <c r="VFE421" s="544"/>
      <c r="VFF421" s="544"/>
      <c r="VFG421" s="544"/>
      <c r="VFH421" s="544"/>
      <c r="VFI421" s="544"/>
      <c r="VFJ421" s="544"/>
      <c r="VFK421" s="544"/>
      <c r="VFL421" s="544"/>
      <c r="VFM421" s="544"/>
      <c r="VFN421" s="544"/>
      <c r="VFO421" s="544"/>
      <c r="VFP421" s="544"/>
      <c r="VFQ421" s="544"/>
      <c r="VFR421" s="544"/>
      <c r="VFS421" s="544"/>
      <c r="VFT421" s="544"/>
      <c r="VFU421" s="544"/>
      <c r="VFV421" s="544"/>
      <c r="VFW421" s="544"/>
      <c r="VFX421" s="544"/>
      <c r="VFY421" s="544"/>
      <c r="VFZ421" s="544"/>
      <c r="VGA421" s="544"/>
      <c r="VGB421" s="544"/>
      <c r="VGC421" s="544"/>
      <c r="VGD421" s="544"/>
      <c r="VGE421" s="544"/>
      <c r="VGF421" s="544"/>
      <c r="VGG421" s="544"/>
      <c r="VGH421" s="544"/>
      <c r="VGI421" s="544"/>
      <c r="VGJ421" s="544"/>
      <c r="VGK421" s="544"/>
      <c r="VGL421" s="544"/>
      <c r="VGM421" s="544"/>
      <c r="VGN421" s="544"/>
      <c r="VGO421" s="544"/>
      <c r="VGP421" s="544"/>
      <c r="VGQ421" s="544"/>
      <c r="VGR421" s="544"/>
      <c r="VGS421" s="544"/>
      <c r="VGT421" s="544"/>
      <c r="VGU421" s="544"/>
      <c r="VGV421" s="544"/>
      <c r="VGW421" s="544"/>
      <c r="VGX421" s="544"/>
      <c r="VGY421" s="544"/>
      <c r="VGZ421" s="544"/>
      <c r="VHA421" s="544"/>
      <c r="VHB421" s="544"/>
      <c r="VHC421" s="544"/>
      <c r="VHD421" s="544"/>
      <c r="VHE421" s="544"/>
      <c r="VHF421" s="544"/>
      <c r="VHG421" s="544"/>
      <c r="VHH421" s="544"/>
      <c r="VHI421" s="544"/>
      <c r="VHJ421" s="544"/>
      <c r="VHK421" s="544"/>
      <c r="VHL421" s="544"/>
      <c r="VHM421" s="544"/>
      <c r="VHN421" s="544"/>
      <c r="VHO421" s="544"/>
      <c r="VHP421" s="544"/>
      <c r="VHQ421" s="544"/>
      <c r="VHR421" s="544"/>
      <c r="VHS421" s="544"/>
      <c r="VHT421" s="544"/>
      <c r="VHU421" s="544"/>
      <c r="VHV421" s="544"/>
      <c r="VHW421" s="544"/>
      <c r="VHX421" s="544"/>
      <c r="VHY421" s="544"/>
      <c r="VHZ421" s="544"/>
      <c r="VIA421" s="544"/>
      <c r="VIB421" s="544"/>
      <c r="VIC421" s="544"/>
      <c r="VID421" s="544"/>
      <c r="VIE421" s="544"/>
      <c r="VIF421" s="544"/>
      <c r="VIG421" s="544"/>
      <c r="VIH421" s="544"/>
      <c r="VII421" s="544"/>
      <c r="VIJ421" s="544"/>
      <c r="VIK421" s="544"/>
      <c r="VIL421" s="544"/>
      <c r="VIM421" s="544"/>
      <c r="VIN421" s="544"/>
      <c r="VIO421" s="544"/>
      <c r="VIP421" s="544"/>
      <c r="VIQ421" s="544"/>
      <c r="VIR421" s="544"/>
      <c r="VIS421" s="544"/>
      <c r="VIT421" s="544"/>
      <c r="VIU421" s="544"/>
      <c r="VIV421" s="544"/>
      <c r="VIW421" s="544"/>
      <c r="VIX421" s="544"/>
      <c r="VIY421" s="544"/>
      <c r="VIZ421" s="544"/>
      <c r="VJA421" s="544"/>
      <c r="VJB421" s="544"/>
      <c r="VJC421" s="544"/>
      <c r="VJD421" s="544"/>
      <c r="VJE421" s="544"/>
      <c r="VJF421" s="544"/>
      <c r="VJG421" s="544"/>
      <c r="VJH421" s="544"/>
      <c r="VJI421" s="544"/>
      <c r="VJJ421" s="544"/>
      <c r="VJK421" s="544"/>
      <c r="VJL421" s="544"/>
      <c r="VJM421" s="544"/>
      <c r="VJN421" s="544"/>
      <c r="VJO421" s="544"/>
      <c r="VJP421" s="544"/>
      <c r="VJQ421" s="544"/>
      <c r="VJR421" s="544"/>
      <c r="VJS421" s="544"/>
      <c r="VJT421" s="544"/>
      <c r="VJU421" s="544"/>
      <c r="VJV421" s="544"/>
      <c r="VJW421" s="544"/>
      <c r="VJX421" s="544"/>
      <c r="VJY421" s="544"/>
      <c r="VJZ421" s="544"/>
      <c r="VKA421" s="544"/>
      <c r="VKB421" s="544"/>
      <c r="VKC421" s="544"/>
      <c r="VKD421" s="544"/>
      <c r="VKE421" s="544"/>
      <c r="VKF421" s="544"/>
      <c r="VKG421" s="544"/>
      <c r="VKH421" s="544"/>
      <c r="VKI421" s="544"/>
      <c r="VKJ421" s="544"/>
      <c r="VKK421" s="544"/>
      <c r="VKL421" s="544"/>
      <c r="VKM421" s="544"/>
      <c r="VKN421" s="544"/>
      <c r="VKO421" s="544"/>
      <c r="VKP421" s="544"/>
      <c r="VKQ421" s="544"/>
      <c r="VKR421" s="544"/>
      <c r="VKS421" s="544"/>
      <c r="VKT421" s="544"/>
      <c r="VKU421" s="544"/>
      <c r="VKV421" s="544"/>
      <c r="VKW421" s="544"/>
      <c r="VKX421" s="544"/>
      <c r="VKY421" s="544"/>
      <c r="VKZ421" s="544"/>
      <c r="VLA421" s="544"/>
      <c r="VLB421" s="544"/>
      <c r="VLC421" s="544"/>
      <c r="VLD421" s="544"/>
      <c r="VLE421" s="544"/>
      <c r="VLF421" s="544"/>
      <c r="VLG421" s="544"/>
      <c r="VLH421" s="544"/>
      <c r="VLI421" s="544"/>
      <c r="VLJ421" s="544"/>
      <c r="VLK421" s="544"/>
      <c r="VLL421" s="544"/>
      <c r="VLM421" s="544"/>
      <c r="VLN421" s="544"/>
      <c r="VLO421" s="544"/>
      <c r="VLP421" s="544"/>
      <c r="VLQ421" s="544"/>
      <c r="VLR421" s="544"/>
      <c r="VLS421" s="544"/>
      <c r="VLT421" s="544"/>
      <c r="VLU421" s="544"/>
      <c r="VLV421" s="544"/>
      <c r="VLW421" s="544"/>
      <c r="VLX421" s="544"/>
      <c r="VLY421" s="544"/>
      <c r="VLZ421" s="544"/>
      <c r="VMA421" s="544"/>
      <c r="VMB421" s="544"/>
      <c r="VMC421" s="544"/>
      <c r="VMD421" s="544"/>
      <c r="VME421" s="544"/>
      <c r="VMF421" s="544"/>
      <c r="VMG421" s="544"/>
      <c r="VMH421" s="544"/>
      <c r="VMI421" s="544"/>
      <c r="VMJ421" s="544"/>
      <c r="VMK421" s="544"/>
      <c r="VML421" s="544"/>
      <c r="VMM421" s="544"/>
      <c r="VMN421" s="544"/>
      <c r="VMO421" s="544"/>
      <c r="VMP421" s="544"/>
      <c r="VMQ421" s="544"/>
      <c r="VMR421" s="544"/>
      <c r="VMS421" s="544"/>
      <c r="VMT421" s="544"/>
      <c r="VMU421" s="544"/>
      <c r="VMV421" s="544"/>
      <c r="VMW421" s="544"/>
      <c r="VMX421" s="544"/>
      <c r="VMY421" s="544"/>
      <c r="VMZ421" s="544"/>
      <c r="VNA421" s="544"/>
      <c r="VNB421" s="544"/>
      <c r="VNC421" s="544"/>
      <c r="VND421" s="544"/>
      <c r="VNE421" s="544"/>
      <c r="VNF421" s="544"/>
      <c r="VNG421" s="544"/>
      <c r="VNH421" s="544"/>
      <c r="VNI421" s="544"/>
      <c r="VNJ421" s="544"/>
      <c r="VNK421" s="544"/>
      <c r="VNL421" s="544"/>
      <c r="VNM421" s="544"/>
      <c r="VNN421" s="544"/>
      <c r="VNO421" s="544"/>
      <c r="VNP421" s="544"/>
      <c r="VNQ421" s="544"/>
      <c r="VNR421" s="544"/>
      <c r="VNS421" s="544"/>
      <c r="VNT421" s="544"/>
      <c r="VNU421" s="544"/>
      <c r="VNV421" s="544"/>
      <c r="VNW421" s="544"/>
      <c r="VNX421" s="544"/>
      <c r="VNY421" s="544"/>
      <c r="VNZ421" s="544"/>
      <c r="VOA421" s="544"/>
      <c r="VOB421" s="544"/>
      <c r="VOC421" s="544"/>
      <c r="VOD421" s="544"/>
      <c r="VOE421" s="544"/>
      <c r="VOF421" s="544"/>
      <c r="VOG421" s="544"/>
      <c r="VOH421" s="544"/>
      <c r="VOI421" s="544"/>
      <c r="VOJ421" s="544"/>
      <c r="VOK421" s="544"/>
      <c r="VOL421" s="544"/>
      <c r="VOM421" s="544"/>
      <c r="VON421" s="544"/>
      <c r="VOO421" s="544"/>
      <c r="VOP421" s="544"/>
      <c r="VOQ421" s="544"/>
      <c r="VOR421" s="544"/>
      <c r="VOS421" s="544"/>
      <c r="VOT421" s="544"/>
      <c r="VOU421" s="544"/>
      <c r="VOV421" s="544"/>
      <c r="VOW421" s="544"/>
      <c r="VOX421" s="544"/>
      <c r="VOY421" s="544"/>
      <c r="VOZ421" s="544"/>
      <c r="VPA421" s="544"/>
      <c r="VPB421" s="544"/>
      <c r="VPC421" s="544"/>
      <c r="VPD421" s="544"/>
      <c r="VPE421" s="544"/>
      <c r="VPF421" s="544"/>
      <c r="VPG421" s="544"/>
      <c r="VPH421" s="544"/>
      <c r="VPI421" s="544"/>
      <c r="VPJ421" s="544"/>
      <c r="VPK421" s="544"/>
      <c r="VPL421" s="544"/>
      <c r="VPM421" s="544"/>
      <c r="VPN421" s="544"/>
      <c r="VPO421" s="544"/>
      <c r="VPP421" s="544"/>
      <c r="VPQ421" s="544"/>
      <c r="VPR421" s="544"/>
      <c r="VPS421" s="544"/>
      <c r="VPT421" s="544"/>
      <c r="VPU421" s="544"/>
      <c r="VPV421" s="544"/>
      <c r="VPW421" s="544"/>
      <c r="VPX421" s="544"/>
      <c r="VPY421" s="544"/>
      <c r="VPZ421" s="544"/>
      <c r="VQA421" s="544"/>
      <c r="VQB421" s="544"/>
      <c r="VQC421" s="544"/>
      <c r="VQD421" s="544"/>
      <c r="VQE421" s="544"/>
      <c r="VQF421" s="544"/>
      <c r="VQG421" s="544"/>
      <c r="VQH421" s="544"/>
      <c r="VQI421" s="544"/>
      <c r="VQJ421" s="544"/>
      <c r="VQK421" s="544"/>
      <c r="VQL421" s="544"/>
      <c r="VQM421" s="544"/>
      <c r="VQN421" s="544"/>
      <c r="VQO421" s="544"/>
      <c r="VQP421" s="544"/>
      <c r="VQQ421" s="544"/>
      <c r="VQR421" s="544"/>
      <c r="VQS421" s="544"/>
      <c r="VQT421" s="544"/>
      <c r="VQU421" s="544"/>
      <c r="VQV421" s="544"/>
      <c r="VQW421" s="544"/>
      <c r="VQX421" s="544"/>
      <c r="VQY421" s="544"/>
      <c r="VQZ421" s="544"/>
      <c r="VRA421" s="544"/>
      <c r="VRB421" s="544"/>
      <c r="VRC421" s="544"/>
      <c r="VRD421" s="544"/>
      <c r="VRE421" s="544"/>
      <c r="VRF421" s="544"/>
      <c r="VRG421" s="544"/>
      <c r="VRH421" s="544"/>
      <c r="VRI421" s="544"/>
      <c r="VRJ421" s="544"/>
      <c r="VRK421" s="544"/>
      <c r="VRL421" s="544"/>
      <c r="VRM421" s="544"/>
      <c r="VRN421" s="544"/>
      <c r="VRO421" s="544"/>
      <c r="VRP421" s="544"/>
      <c r="VRQ421" s="544"/>
      <c r="VRR421" s="544"/>
      <c r="VRS421" s="544"/>
      <c r="VRT421" s="544"/>
      <c r="VRU421" s="544"/>
      <c r="VRV421" s="544"/>
      <c r="VRW421" s="544"/>
      <c r="VRX421" s="544"/>
      <c r="VRY421" s="544"/>
      <c r="VRZ421" s="544"/>
      <c r="VSA421" s="544"/>
      <c r="VSB421" s="544"/>
      <c r="VSC421" s="544"/>
      <c r="VSD421" s="544"/>
      <c r="VSE421" s="544"/>
      <c r="VSF421" s="544"/>
      <c r="VSG421" s="544"/>
      <c r="VSH421" s="544"/>
      <c r="VSI421" s="544"/>
      <c r="VSJ421" s="544"/>
      <c r="VSK421" s="544"/>
      <c r="VSL421" s="544"/>
      <c r="VSM421" s="544"/>
      <c r="VSN421" s="544"/>
      <c r="VSO421" s="544"/>
      <c r="VSP421" s="544"/>
      <c r="VSQ421" s="544"/>
      <c r="VSR421" s="544"/>
      <c r="VSS421" s="544"/>
      <c r="VST421" s="544"/>
      <c r="VSU421" s="544"/>
      <c r="VSV421" s="544"/>
      <c r="VSW421" s="544"/>
      <c r="VSX421" s="544"/>
      <c r="VSY421" s="544"/>
      <c r="VSZ421" s="544"/>
      <c r="VTA421" s="544"/>
      <c r="VTB421" s="544"/>
      <c r="VTC421" s="544"/>
      <c r="VTD421" s="544"/>
      <c r="VTE421" s="544"/>
      <c r="VTF421" s="544"/>
      <c r="VTG421" s="544"/>
      <c r="VTH421" s="544"/>
      <c r="VTI421" s="544"/>
      <c r="VTJ421" s="544"/>
      <c r="VTK421" s="544"/>
      <c r="VTL421" s="544"/>
      <c r="VTM421" s="544"/>
      <c r="VTN421" s="544"/>
      <c r="VTO421" s="544"/>
      <c r="VTP421" s="544"/>
      <c r="VTQ421" s="544"/>
      <c r="VTR421" s="544"/>
      <c r="VTS421" s="544"/>
      <c r="VTT421" s="544"/>
      <c r="VTU421" s="544"/>
      <c r="VTV421" s="544"/>
      <c r="VTW421" s="544"/>
      <c r="VTX421" s="544"/>
      <c r="VTY421" s="544"/>
      <c r="VTZ421" s="544"/>
      <c r="VUA421" s="544"/>
      <c r="VUB421" s="544"/>
      <c r="VUC421" s="544"/>
      <c r="VUD421" s="544"/>
      <c r="VUE421" s="544"/>
      <c r="VUF421" s="544"/>
      <c r="VUG421" s="544"/>
      <c r="VUH421" s="544"/>
      <c r="VUI421" s="544"/>
      <c r="VUJ421" s="544"/>
      <c r="VUK421" s="544"/>
      <c r="VUL421" s="544"/>
      <c r="VUM421" s="544"/>
      <c r="VUN421" s="544"/>
      <c r="VUO421" s="544"/>
      <c r="VUP421" s="544"/>
      <c r="VUQ421" s="544"/>
      <c r="VUR421" s="544"/>
      <c r="VUS421" s="544"/>
      <c r="VUT421" s="544"/>
      <c r="VUU421" s="544"/>
      <c r="VUV421" s="544"/>
      <c r="VUW421" s="544"/>
      <c r="VUX421" s="544"/>
      <c r="VUY421" s="544"/>
      <c r="VUZ421" s="544"/>
      <c r="VVA421" s="544"/>
      <c r="VVB421" s="544"/>
      <c r="VVC421" s="544"/>
      <c r="VVD421" s="544"/>
      <c r="VVE421" s="544"/>
      <c r="VVF421" s="544"/>
      <c r="VVG421" s="544"/>
      <c r="VVH421" s="544"/>
      <c r="VVI421" s="544"/>
      <c r="VVJ421" s="544"/>
      <c r="VVK421" s="544"/>
      <c r="VVL421" s="544"/>
      <c r="VVM421" s="544"/>
      <c r="VVN421" s="544"/>
      <c r="VVO421" s="544"/>
      <c r="VVP421" s="544"/>
      <c r="VVQ421" s="544"/>
      <c r="VVR421" s="544"/>
      <c r="VVS421" s="544"/>
      <c r="VVT421" s="544"/>
      <c r="VVU421" s="544"/>
      <c r="VVV421" s="544"/>
      <c r="VVW421" s="544"/>
      <c r="VVX421" s="544"/>
      <c r="VVY421" s="544"/>
      <c r="VVZ421" s="544"/>
      <c r="VWA421" s="544"/>
      <c r="VWB421" s="544"/>
      <c r="VWC421" s="544"/>
      <c r="VWD421" s="544"/>
      <c r="VWE421" s="544"/>
      <c r="VWF421" s="544"/>
      <c r="VWG421" s="544"/>
      <c r="VWH421" s="544"/>
      <c r="VWI421" s="544"/>
      <c r="VWJ421" s="544"/>
      <c r="VWK421" s="544"/>
      <c r="VWL421" s="544"/>
      <c r="VWM421" s="544"/>
      <c r="VWN421" s="544"/>
      <c r="VWO421" s="544"/>
      <c r="VWP421" s="544"/>
      <c r="VWQ421" s="544"/>
      <c r="VWR421" s="544"/>
      <c r="VWS421" s="544"/>
      <c r="VWT421" s="544"/>
      <c r="VWU421" s="544"/>
      <c r="VWV421" s="544"/>
      <c r="VWW421" s="544"/>
      <c r="VWX421" s="544"/>
      <c r="VWY421" s="544"/>
      <c r="VWZ421" s="544"/>
      <c r="VXA421" s="544"/>
      <c r="VXB421" s="544"/>
      <c r="VXC421" s="544"/>
      <c r="VXD421" s="544"/>
      <c r="VXE421" s="544"/>
      <c r="VXF421" s="544"/>
      <c r="VXG421" s="544"/>
      <c r="VXH421" s="544"/>
      <c r="VXI421" s="544"/>
      <c r="VXJ421" s="544"/>
      <c r="VXK421" s="544"/>
      <c r="VXL421" s="544"/>
      <c r="VXM421" s="544"/>
      <c r="VXN421" s="544"/>
      <c r="VXO421" s="544"/>
      <c r="VXP421" s="544"/>
      <c r="VXQ421" s="544"/>
      <c r="VXR421" s="544"/>
      <c r="VXS421" s="544"/>
      <c r="VXT421" s="544"/>
      <c r="VXU421" s="544"/>
      <c r="VXV421" s="544"/>
      <c r="VXW421" s="544"/>
      <c r="VXX421" s="544"/>
      <c r="VXY421" s="544"/>
      <c r="VXZ421" s="544"/>
      <c r="VYA421" s="544"/>
      <c r="VYB421" s="544"/>
      <c r="VYC421" s="544"/>
      <c r="VYD421" s="544"/>
      <c r="VYE421" s="544"/>
      <c r="VYF421" s="544"/>
      <c r="VYG421" s="544"/>
      <c r="VYH421" s="544"/>
      <c r="VYI421" s="544"/>
      <c r="VYJ421" s="544"/>
      <c r="VYK421" s="544"/>
      <c r="VYL421" s="544"/>
      <c r="VYM421" s="544"/>
      <c r="VYN421" s="544"/>
      <c r="VYO421" s="544"/>
      <c r="VYP421" s="544"/>
      <c r="VYQ421" s="544"/>
      <c r="VYR421" s="544"/>
      <c r="VYS421" s="544"/>
      <c r="VYT421" s="544"/>
      <c r="VYU421" s="544"/>
      <c r="VYV421" s="544"/>
      <c r="VYW421" s="544"/>
      <c r="VYX421" s="544"/>
      <c r="VYY421" s="544"/>
      <c r="VYZ421" s="544"/>
      <c r="VZA421" s="544"/>
      <c r="VZB421" s="544"/>
      <c r="VZC421" s="544"/>
      <c r="VZD421" s="544"/>
      <c r="VZE421" s="544"/>
      <c r="VZF421" s="544"/>
      <c r="VZG421" s="544"/>
      <c r="VZH421" s="544"/>
      <c r="VZI421" s="544"/>
      <c r="VZJ421" s="544"/>
      <c r="VZK421" s="544"/>
      <c r="VZL421" s="544"/>
      <c r="VZM421" s="544"/>
      <c r="VZN421" s="544"/>
      <c r="VZO421" s="544"/>
      <c r="VZP421" s="544"/>
      <c r="VZQ421" s="544"/>
      <c r="VZR421" s="544"/>
      <c r="VZS421" s="544"/>
      <c r="VZT421" s="544"/>
      <c r="VZU421" s="544"/>
      <c r="VZV421" s="544"/>
      <c r="VZW421" s="544"/>
      <c r="VZX421" s="544"/>
      <c r="VZY421" s="544"/>
      <c r="VZZ421" s="544"/>
      <c r="WAA421" s="544"/>
      <c r="WAB421" s="544"/>
      <c r="WAC421" s="544"/>
      <c r="WAD421" s="544"/>
      <c r="WAE421" s="544"/>
      <c r="WAF421" s="544"/>
      <c r="WAG421" s="544"/>
      <c r="WAH421" s="544"/>
      <c r="WAI421" s="544"/>
      <c r="WAJ421" s="544"/>
      <c r="WAK421" s="544"/>
      <c r="WAL421" s="544"/>
      <c r="WAM421" s="544"/>
      <c r="WAN421" s="544"/>
      <c r="WAO421" s="544"/>
      <c r="WAP421" s="544"/>
      <c r="WAQ421" s="544"/>
      <c r="WAR421" s="544"/>
      <c r="WAS421" s="544"/>
      <c r="WAT421" s="544"/>
      <c r="WAU421" s="544"/>
      <c r="WAV421" s="544"/>
      <c r="WAW421" s="544"/>
      <c r="WAX421" s="544"/>
      <c r="WAY421" s="544"/>
      <c r="WAZ421" s="544"/>
      <c r="WBA421" s="544"/>
      <c r="WBB421" s="544"/>
      <c r="WBC421" s="544"/>
      <c r="WBD421" s="544"/>
      <c r="WBE421" s="544"/>
      <c r="WBF421" s="544"/>
      <c r="WBG421" s="544"/>
      <c r="WBH421" s="544"/>
      <c r="WBI421" s="544"/>
      <c r="WBJ421" s="544"/>
      <c r="WBK421" s="544"/>
      <c r="WBL421" s="544"/>
      <c r="WBM421" s="544"/>
      <c r="WBN421" s="544"/>
      <c r="WBO421" s="544"/>
      <c r="WBP421" s="544"/>
      <c r="WBQ421" s="544"/>
      <c r="WBR421" s="544"/>
      <c r="WBS421" s="544"/>
      <c r="WBT421" s="544"/>
      <c r="WBU421" s="544"/>
      <c r="WBV421" s="544"/>
      <c r="WBW421" s="544"/>
      <c r="WBX421" s="544"/>
      <c r="WBY421" s="544"/>
      <c r="WBZ421" s="544"/>
      <c r="WCA421" s="544"/>
      <c r="WCB421" s="544"/>
      <c r="WCC421" s="544"/>
      <c r="WCD421" s="544"/>
      <c r="WCE421" s="544"/>
      <c r="WCF421" s="544"/>
      <c r="WCG421" s="544"/>
      <c r="WCH421" s="544"/>
      <c r="WCI421" s="544"/>
      <c r="WCJ421" s="544"/>
      <c r="WCK421" s="544"/>
      <c r="WCL421" s="544"/>
      <c r="WCM421" s="544"/>
      <c r="WCN421" s="544"/>
      <c r="WCO421" s="544"/>
      <c r="WCP421" s="544"/>
      <c r="WCQ421" s="544"/>
      <c r="WCR421" s="544"/>
      <c r="WCS421" s="544"/>
      <c r="WCT421" s="544"/>
      <c r="WCU421" s="544"/>
      <c r="WCV421" s="544"/>
      <c r="WCW421" s="544"/>
      <c r="WCX421" s="544"/>
      <c r="WCY421" s="544"/>
      <c r="WCZ421" s="544"/>
      <c r="WDA421" s="544"/>
      <c r="WDB421" s="544"/>
      <c r="WDC421" s="544"/>
      <c r="WDD421" s="544"/>
      <c r="WDE421" s="544"/>
      <c r="WDF421" s="544"/>
      <c r="WDG421" s="544"/>
      <c r="WDH421" s="544"/>
      <c r="WDI421" s="544"/>
      <c r="WDJ421" s="544"/>
      <c r="WDK421" s="544"/>
      <c r="WDL421" s="544"/>
      <c r="WDM421" s="544"/>
      <c r="WDN421" s="544"/>
      <c r="WDO421" s="544"/>
      <c r="WDP421" s="544"/>
      <c r="WDQ421" s="544"/>
      <c r="WDR421" s="544"/>
      <c r="WDS421" s="544"/>
      <c r="WDT421" s="544"/>
      <c r="WDU421" s="544"/>
      <c r="WDV421" s="544"/>
      <c r="WDW421" s="544"/>
      <c r="WDX421" s="544"/>
      <c r="WDY421" s="544"/>
      <c r="WDZ421" s="544"/>
      <c r="WEA421" s="544"/>
      <c r="WEB421" s="544"/>
      <c r="WEC421" s="544"/>
      <c r="WED421" s="544"/>
      <c r="WEE421" s="544"/>
      <c r="WEF421" s="544"/>
      <c r="WEG421" s="544"/>
      <c r="WEH421" s="544"/>
      <c r="WEI421" s="544"/>
      <c r="WEJ421" s="544"/>
      <c r="WEK421" s="544"/>
      <c r="WEL421" s="544"/>
      <c r="WEM421" s="544"/>
      <c r="WEN421" s="544"/>
      <c r="WEO421" s="544"/>
      <c r="WEP421" s="544"/>
      <c r="WEQ421" s="544"/>
      <c r="WER421" s="544"/>
      <c r="WES421" s="544"/>
      <c r="WET421" s="544"/>
      <c r="WEU421" s="544"/>
      <c r="WEV421" s="544"/>
      <c r="WEW421" s="544"/>
      <c r="WEX421" s="544"/>
      <c r="WEY421" s="544"/>
      <c r="WEZ421" s="544"/>
      <c r="WFA421" s="544"/>
      <c r="WFB421" s="544"/>
      <c r="WFC421" s="544"/>
      <c r="WFD421" s="544"/>
      <c r="WFE421" s="544"/>
      <c r="WFF421" s="544"/>
      <c r="WFG421" s="544"/>
      <c r="WFH421" s="544"/>
      <c r="WFI421" s="544"/>
      <c r="WFJ421" s="544"/>
      <c r="WFK421" s="544"/>
      <c r="WFL421" s="544"/>
      <c r="WFM421" s="544"/>
      <c r="WFN421" s="544"/>
      <c r="WFO421" s="544"/>
      <c r="WFP421" s="544"/>
      <c r="WFQ421" s="544"/>
      <c r="WFR421" s="544"/>
      <c r="WFS421" s="544"/>
      <c r="WFT421" s="544"/>
      <c r="WFU421" s="544"/>
      <c r="WFV421" s="544"/>
      <c r="WFW421" s="544"/>
      <c r="WFX421" s="544"/>
      <c r="WFY421" s="544"/>
      <c r="WFZ421" s="544"/>
      <c r="WGA421" s="544"/>
      <c r="WGB421" s="544"/>
      <c r="WGC421" s="544"/>
      <c r="WGD421" s="544"/>
      <c r="WGE421" s="544"/>
      <c r="WGF421" s="544"/>
      <c r="WGG421" s="544"/>
      <c r="WGH421" s="544"/>
      <c r="WGI421" s="544"/>
      <c r="WGJ421" s="544"/>
      <c r="WGK421" s="544"/>
      <c r="WGL421" s="544"/>
      <c r="WGM421" s="544"/>
      <c r="WGN421" s="544"/>
      <c r="WGO421" s="544"/>
      <c r="WGP421" s="544"/>
      <c r="WGQ421" s="544"/>
      <c r="WGR421" s="544"/>
      <c r="WGS421" s="544"/>
      <c r="WGT421" s="544"/>
      <c r="WGU421" s="544"/>
      <c r="WGV421" s="544"/>
      <c r="WGW421" s="544"/>
      <c r="WGX421" s="544"/>
      <c r="WGY421" s="544"/>
      <c r="WGZ421" s="544"/>
      <c r="WHA421" s="544"/>
      <c r="WHB421" s="544"/>
      <c r="WHC421" s="544"/>
      <c r="WHD421" s="544"/>
      <c r="WHE421" s="544"/>
      <c r="WHF421" s="544"/>
      <c r="WHG421" s="544"/>
      <c r="WHH421" s="544"/>
      <c r="WHI421" s="544"/>
      <c r="WHJ421" s="544"/>
      <c r="WHK421" s="544"/>
      <c r="WHL421" s="544"/>
      <c r="WHM421" s="544"/>
      <c r="WHN421" s="544"/>
      <c r="WHO421" s="544"/>
      <c r="WHP421" s="544"/>
      <c r="WHQ421" s="544"/>
      <c r="WHR421" s="544"/>
      <c r="WHS421" s="544"/>
      <c r="WHT421" s="544"/>
      <c r="WHU421" s="544"/>
      <c r="WHV421" s="544"/>
      <c r="WHW421" s="544"/>
      <c r="WHX421" s="544"/>
      <c r="WHY421" s="544"/>
      <c r="WHZ421" s="544"/>
      <c r="WIA421" s="544"/>
      <c r="WIB421" s="544"/>
      <c r="WIC421" s="544"/>
      <c r="WID421" s="544"/>
      <c r="WIE421" s="544"/>
      <c r="WIF421" s="544"/>
      <c r="WIG421" s="544"/>
      <c r="WIH421" s="544"/>
      <c r="WII421" s="544"/>
      <c r="WIJ421" s="544"/>
      <c r="WIK421" s="544"/>
      <c r="WIL421" s="544"/>
      <c r="WIM421" s="544"/>
      <c r="WIN421" s="544"/>
      <c r="WIO421" s="544"/>
      <c r="WIP421" s="544"/>
      <c r="WIQ421" s="544"/>
      <c r="WIR421" s="544"/>
      <c r="WIS421" s="544"/>
      <c r="WIT421" s="544"/>
      <c r="WIU421" s="544"/>
      <c r="WIV421" s="544"/>
      <c r="WIW421" s="544"/>
      <c r="WIX421" s="544"/>
      <c r="WIY421" s="544"/>
      <c r="WIZ421" s="544"/>
      <c r="WJA421" s="544"/>
      <c r="WJB421" s="544"/>
      <c r="WJC421" s="544"/>
      <c r="WJD421" s="544"/>
      <c r="WJE421" s="544"/>
      <c r="WJF421" s="544"/>
      <c r="WJG421" s="544"/>
      <c r="WJH421" s="544"/>
      <c r="WJI421" s="544"/>
      <c r="WJJ421" s="544"/>
      <c r="WJK421" s="544"/>
      <c r="WJL421" s="544"/>
      <c r="WJM421" s="544"/>
      <c r="WJN421" s="544"/>
      <c r="WJO421" s="544"/>
      <c r="WJP421" s="544"/>
      <c r="WJQ421" s="544"/>
      <c r="WJR421" s="544"/>
      <c r="WJS421" s="544"/>
      <c r="WJT421" s="544"/>
      <c r="WJU421" s="544"/>
      <c r="WJV421" s="544"/>
      <c r="WJW421" s="544"/>
      <c r="WJX421" s="544"/>
      <c r="WJY421" s="544"/>
      <c r="WJZ421" s="544"/>
      <c r="WKA421" s="544"/>
      <c r="WKB421" s="544"/>
      <c r="WKC421" s="544"/>
      <c r="WKD421" s="544"/>
      <c r="WKE421" s="544"/>
      <c r="WKF421" s="544"/>
      <c r="WKG421" s="544"/>
      <c r="WKH421" s="544"/>
      <c r="WKI421" s="544"/>
      <c r="WKJ421" s="544"/>
      <c r="WKK421" s="544"/>
      <c r="WKL421" s="544"/>
      <c r="WKM421" s="544"/>
      <c r="WKN421" s="544"/>
      <c r="WKO421" s="544"/>
      <c r="WKP421" s="544"/>
      <c r="WKQ421" s="544"/>
      <c r="WKR421" s="544"/>
      <c r="WKS421" s="544"/>
      <c r="WKT421" s="544"/>
      <c r="WKU421" s="544"/>
      <c r="WKV421" s="544"/>
      <c r="WKW421" s="544"/>
      <c r="WKX421" s="544"/>
      <c r="WKY421" s="544"/>
      <c r="WKZ421" s="544"/>
      <c r="WLA421" s="544"/>
      <c r="WLB421" s="544"/>
      <c r="WLC421" s="544"/>
      <c r="WLD421" s="544"/>
      <c r="WLE421" s="544"/>
      <c r="WLF421" s="544"/>
      <c r="WLG421" s="544"/>
      <c r="WLH421" s="544"/>
      <c r="WLI421" s="544"/>
      <c r="WLJ421" s="544"/>
      <c r="WLK421" s="544"/>
      <c r="WLL421" s="544"/>
      <c r="WLM421" s="544"/>
      <c r="WLN421" s="544"/>
      <c r="WLO421" s="544"/>
      <c r="WLP421" s="544"/>
      <c r="WLQ421" s="544"/>
      <c r="WLR421" s="544"/>
      <c r="WLS421" s="544"/>
      <c r="WLT421" s="544"/>
      <c r="WLU421" s="544"/>
      <c r="WLV421" s="544"/>
      <c r="WLW421" s="544"/>
      <c r="WLX421" s="544"/>
      <c r="WLY421" s="544"/>
      <c r="WLZ421" s="544"/>
      <c r="WMA421" s="544"/>
      <c r="WMB421" s="544"/>
      <c r="WMC421" s="544"/>
      <c r="WMD421" s="544"/>
      <c r="WME421" s="544"/>
      <c r="WMF421" s="544"/>
      <c r="WMG421" s="544"/>
      <c r="WMH421" s="544"/>
      <c r="WMI421" s="544"/>
      <c r="WMJ421" s="544"/>
      <c r="WMK421" s="544"/>
      <c r="WML421" s="544"/>
      <c r="WMM421" s="544"/>
      <c r="WMN421" s="544"/>
      <c r="WMO421" s="544"/>
      <c r="WMP421" s="544"/>
      <c r="WMQ421" s="544"/>
      <c r="WMR421" s="544"/>
      <c r="WMS421" s="544"/>
      <c r="WMT421" s="544"/>
      <c r="WMU421" s="544"/>
      <c r="WMV421" s="544"/>
      <c r="WMW421" s="544"/>
      <c r="WMX421" s="544"/>
      <c r="WMY421" s="544"/>
      <c r="WMZ421" s="544"/>
      <c r="WNA421" s="544"/>
      <c r="WNB421" s="544"/>
      <c r="WNC421" s="544"/>
      <c r="WND421" s="544"/>
      <c r="WNE421" s="544"/>
      <c r="WNF421" s="544"/>
      <c r="WNG421" s="544"/>
      <c r="WNH421" s="544"/>
      <c r="WNI421" s="544"/>
      <c r="WNJ421" s="544"/>
      <c r="WNK421" s="544"/>
      <c r="WNL421" s="544"/>
      <c r="WNM421" s="544"/>
      <c r="WNN421" s="544"/>
      <c r="WNO421" s="544"/>
      <c r="WNP421" s="544"/>
      <c r="WNQ421" s="544"/>
      <c r="WNR421" s="544"/>
      <c r="WNS421" s="544"/>
      <c r="WNT421" s="544"/>
      <c r="WNU421" s="544"/>
      <c r="WNV421" s="544"/>
      <c r="WNW421" s="544"/>
      <c r="WNX421" s="544"/>
      <c r="WNY421" s="544"/>
      <c r="WNZ421" s="544"/>
      <c r="WOA421" s="544"/>
      <c r="WOB421" s="544"/>
      <c r="WOC421" s="544"/>
      <c r="WOD421" s="544"/>
      <c r="WOE421" s="544"/>
      <c r="WOF421" s="544"/>
      <c r="WOG421" s="544"/>
      <c r="WOH421" s="544"/>
      <c r="WOI421" s="544"/>
      <c r="WOJ421" s="544"/>
      <c r="WOK421" s="544"/>
      <c r="WOL421" s="544"/>
      <c r="WOM421" s="544"/>
      <c r="WON421" s="544"/>
      <c r="WOO421" s="544"/>
      <c r="WOP421" s="544"/>
      <c r="WOQ421" s="544"/>
      <c r="WOR421" s="544"/>
      <c r="WOS421" s="544"/>
      <c r="WOT421" s="544"/>
      <c r="WOU421" s="544"/>
      <c r="WOV421" s="544"/>
      <c r="WOW421" s="544"/>
      <c r="WOX421" s="544"/>
      <c r="WOY421" s="544"/>
      <c r="WOZ421" s="544"/>
      <c r="WPA421" s="544"/>
      <c r="WPB421" s="544"/>
      <c r="WPC421" s="544"/>
      <c r="WPD421" s="544"/>
      <c r="WPE421" s="544"/>
      <c r="WPF421" s="544"/>
      <c r="WPG421" s="544"/>
      <c r="WPH421" s="544"/>
      <c r="WPI421" s="544"/>
      <c r="WPJ421" s="544"/>
      <c r="WPK421" s="544"/>
      <c r="WPL421" s="544"/>
      <c r="WPM421" s="544"/>
      <c r="WPN421" s="544"/>
      <c r="WPO421" s="544"/>
      <c r="WPP421" s="544"/>
      <c r="WPQ421" s="544"/>
      <c r="WPR421" s="544"/>
      <c r="WPS421" s="544"/>
      <c r="WPT421" s="544"/>
      <c r="WPU421" s="544"/>
      <c r="WPV421" s="544"/>
      <c r="WPW421" s="544"/>
      <c r="WPX421" s="544"/>
      <c r="WPY421" s="544"/>
      <c r="WPZ421" s="544"/>
      <c r="WQA421" s="544"/>
      <c r="WQB421" s="544"/>
      <c r="WQC421" s="544"/>
      <c r="WQD421" s="544"/>
      <c r="WQE421" s="544"/>
      <c r="WQF421" s="544"/>
      <c r="WQG421" s="544"/>
      <c r="WQH421" s="544"/>
      <c r="WQI421" s="544"/>
      <c r="WQJ421" s="544"/>
      <c r="WQK421" s="544"/>
      <c r="WQL421" s="544"/>
      <c r="WQM421" s="544"/>
      <c r="WQN421" s="544"/>
      <c r="WQO421" s="544"/>
      <c r="WQP421" s="544"/>
      <c r="WQQ421" s="544"/>
      <c r="WQR421" s="544"/>
      <c r="WQS421" s="544"/>
      <c r="WQT421" s="544"/>
      <c r="WQU421" s="544"/>
      <c r="WQV421" s="544"/>
      <c r="WQW421" s="544"/>
      <c r="WQX421" s="544"/>
      <c r="WQY421" s="544"/>
      <c r="WQZ421" s="544"/>
      <c r="WRA421" s="544"/>
      <c r="WRB421" s="544"/>
      <c r="WRC421" s="544"/>
      <c r="WRD421" s="544"/>
      <c r="WRE421" s="544"/>
      <c r="WRF421" s="544"/>
      <c r="WRG421" s="544"/>
      <c r="WRH421" s="544"/>
      <c r="WRI421" s="544"/>
      <c r="WRJ421" s="544"/>
      <c r="WRK421" s="544"/>
      <c r="WRL421" s="544"/>
      <c r="WRM421" s="544"/>
      <c r="WRN421" s="544"/>
      <c r="WRO421" s="544"/>
      <c r="WRP421" s="544"/>
      <c r="WRQ421" s="544"/>
      <c r="WRR421" s="544"/>
      <c r="WRS421" s="544"/>
      <c r="WRT421" s="544"/>
      <c r="WRU421" s="544"/>
      <c r="WRV421" s="544"/>
      <c r="WRW421" s="544"/>
      <c r="WRX421" s="544"/>
      <c r="WRY421" s="544"/>
      <c r="WRZ421" s="544"/>
      <c r="WSA421" s="544"/>
      <c r="WSB421" s="544"/>
      <c r="WSC421" s="544"/>
      <c r="WSD421" s="544"/>
      <c r="WSE421" s="544"/>
      <c r="WSF421" s="544"/>
      <c r="WSG421" s="544"/>
      <c r="WSH421" s="544"/>
      <c r="WSI421" s="544"/>
      <c r="WSJ421" s="544"/>
      <c r="WSK421" s="544"/>
      <c r="WSL421" s="544"/>
      <c r="WSM421" s="544"/>
      <c r="WSN421" s="544"/>
      <c r="WSO421" s="544"/>
      <c r="WSP421" s="544"/>
      <c r="WSQ421" s="544"/>
      <c r="WSR421" s="544"/>
      <c r="WSS421" s="544"/>
      <c r="WST421" s="544"/>
      <c r="WSU421" s="544"/>
      <c r="WSV421" s="544"/>
      <c r="WSW421" s="544"/>
      <c r="WSX421" s="544"/>
      <c r="WSY421" s="544"/>
      <c r="WSZ421" s="544"/>
      <c r="WTA421" s="544"/>
      <c r="WTB421" s="544"/>
      <c r="WTC421" s="544"/>
      <c r="WTD421" s="544"/>
      <c r="WTE421" s="544"/>
      <c r="WTF421" s="544"/>
      <c r="WTG421" s="544"/>
      <c r="WTH421" s="544"/>
      <c r="WTI421" s="544"/>
      <c r="WTJ421" s="544"/>
      <c r="WTK421" s="544"/>
      <c r="WTL421" s="544"/>
      <c r="WTM421" s="544"/>
      <c r="WTN421" s="544"/>
      <c r="WTO421" s="544"/>
      <c r="WTP421" s="544"/>
      <c r="WTQ421" s="544"/>
      <c r="WTR421" s="544"/>
      <c r="WTS421" s="544"/>
      <c r="WTT421" s="544"/>
      <c r="WTU421" s="544"/>
      <c r="WTV421" s="544"/>
      <c r="WTW421" s="544"/>
      <c r="WTX421" s="544"/>
      <c r="WTY421" s="544"/>
      <c r="WTZ421" s="544"/>
      <c r="WUA421" s="544"/>
      <c r="WUB421" s="544"/>
      <c r="WUC421" s="544"/>
      <c r="WUD421" s="544"/>
      <c r="WUE421" s="544"/>
      <c r="WUF421" s="544"/>
      <c r="WUG421" s="544"/>
      <c r="WUH421" s="544"/>
      <c r="WUI421" s="544"/>
      <c r="WUJ421" s="544"/>
      <c r="WUK421" s="544"/>
      <c r="WUL421" s="544"/>
      <c r="WUM421" s="544"/>
      <c r="WUN421" s="544"/>
      <c r="WUO421" s="544"/>
      <c r="WUP421" s="544"/>
      <c r="WUQ421" s="544"/>
      <c r="WUR421" s="544"/>
      <c r="WUS421" s="544"/>
      <c r="WUT421" s="544"/>
      <c r="WUU421" s="544"/>
      <c r="WUV421" s="544"/>
      <c r="WUW421" s="544"/>
      <c r="WUX421" s="544"/>
      <c r="WUY421" s="544"/>
      <c r="WUZ421" s="544"/>
      <c r="WVA421" s="544"/>
      <c r="WVB421" s="544"/>
      <c r="WVC421" s="544"/>
      <c r="WVD421" s="544"/>
      <c r="WVE421" s="544"/>
      <c r="WVF421" s="544"/>
      <c r="WVG421" s="544"/>
      <c r="WVH421" s="544"/>
      <c r="WVI421" s="544"/>
      <c r="WVJ421" s="544"/>
      <c r="WVK421" s="544"/>
      <c r="WVL421" s="544"/>
      <c r="WVM421" s="544"/>
      <c r="WVN421" s="544"/>
      <c r="WVO421" s="544"/>
      <c r="WVP421" s="544"/>
      <c r="WVQ421" s="544"/>
      <c r="WVR421" s="544"/>
      <c r="WVS421" s="544"/>
      <c r="WVT421" s="544"/>
      <c r="WVU421" s="544"/>
      <c r="WVV421" s="544"/>
      <c r="WVW421" s="544"/>
      <c r="WVX421" s="544"/>
      <c r="WVY421" s="544"/>
      <c r="WVZ421" s="544"/>
      <c r="WWA421" s="544"/>
      <c r="WWB421" s="544"/>
      <c r="WWC421" s="544"/>
      <c r="WWD421" s="544"/>
      <c r="WWE421" s="544"/>
      <c r="WWF421" s="544"/>
      <c r="WWG421" s="544"/>
      <c r="WWH421" s="544"/>
      <c r="WWI421" s="544"/>
      <c r="WWJ421" s="544"/>
      <c r="WWK421" s="544"/>
      <c r="WWL421" s="544"/>
      <c r="WWM421" s="544"/>
      <c r="WWN421" s="544"/>
      <c r="WWO421" s="544"/>
      <c r="WWP421" s="544"/>
      <c r="WWQ421" s="544"/>
      <c r="WWR421" s="544"/>
      <c r="WWS421" s="544"/>
      <c r="WWT421" s="544"/>
      <c r="WWU421" s="544"/>
      <c r="WWV421" s="544"/>
      <c r="WWW421" s="544"/>
      <c r="WWX421" s="544"/>
      <c r="WWY421" s="544"/>
      <c r="WWZ421" s="544"/>
      <c r="WXA421" s="544"/>
      <c r="WXB421" s="544"/>
      <c r="WXC421" s="544"/>
      <c r="WXD421" s="544"/>
      <c r="WXE421" s="544"/>
      <c r="WXF421" s="544"/>
      <c r="WXG421" s="544"/>
      <c r="WXH421" s="544"/>
      <c r="WXI421" s="544"/>
      <c r="WXJ421" s="544"/>
      <c r="WXK421" s="544"/>
      <c r="WXL421" s="544"/>
      <c r="WXM421" s="544"/>
      <c r="WXN421" s="544"/>
      <c r="WXO421" s="544"/>
      <c r="WXP421" s="544"/>
      <c r="WXQ421" s="544"/>
      <c r="WXR421" s="544"/>
      <c r="WXS421" s="544"/>
      <c r="WXT421" s="544"/>
      <c r="WXU421" s="544"/>
      <c r="WXV421" s="544"/>
      <c r="WXW421" s="544"/>
      <c r="WXX421" s="544"/>
      <c r="WXY421" s="544"/>
      <c r="WXZ421" s="544"/>
      <c r="WYA421" s="544"/>
      <c r="WYB421" s="544"/>
      <c r="WYC421" s="544"/>
      <c r="WYD421" s="544"/>
      <c r="WYE421" s="544"/>
      <c r="WYF421" s="544"/>
      <c r="WYG421" s="544"/>
      <c r="WYH421" s="544"/>
      <c r="WYI421" s="544"/>
      <c r="WYJ421" s="544"/>
      <c r="WYK421" s="544"/>
      <c r="WYL421" s="544"/>
      <c r="WYM421" s="544"/>
      <c r="WYN421" s="544"/>
      <c r="WYO421" s="544"/>
      <c r="WYP421" s="544"/>
      <c r="WYQ421" s="544"/>
      <c r="WYR421" s="544"/>
      <c r="WYS421" s="544"/>
      <c r="WYT421" s="544"/>
      <c r="WYU421" s="544"/>
      <c r="WYV421" s="544"/>
      <c r="WYW421" s="544"/>
      <c r="WYX421" s="544"/>
      <c r="WYY421" s="544"/>
      <c r="WYZ421" s="544"/>
      <c r="WZA421" s="544"/>
      <c r="WZB421" s="544"/>
      <c r="WZC421" s="544"/>
      <c r="WZD421" s="544"/>
      <c r="WZE421" s="544"/>
      <c r="WZF421" s="544"/>
      <c r="WZG421" s="544"/>
      <c r="WZH421" s="544"/>
      <c r="WZI421" s="544"/>
      <c r="WZJ421" s="544"/>
      <c r="WZK421" s="544"/>
      <c r="WZL421" s="544"/>
      <c r="WZM421" s="544"/>
      <c r="WZN421" s="544"/>
      <c r="WZO421" s="544"/>
      <c r="WZP421" s="544"/>
      <c r="WZQ421" s="544"/>
      <c r="WZR421" s="544"/>
      <c r="WZS421" s="544"/>
      <c r="WZT421" s="544"/>
      <c r="WZU421" s="544"/>
      <c r="WZV421" s="544"/>
      <c r="WZW421" s="544"/>
      <c r="WZX421" s="544"/>
      <c r="WZY421" s="544"/>
      <c r="WZZ421" s="544"/>
      <c r="XAA421" s="544"/>
      <c r="XAB421" s="544"/>
      <c r="XAC421" s="544"/>
      <c r="XAD421" s="544"/>
      <c r="XAE421" s="544"/>
      <c r="XAF421" s="544"/>
      <c r="XAG421" s="544"/>
      <c r="XAH421" s="544"/>
      <c r="XAI421" s="544"/>
      <c r="XAJ421" s="544"/>
      <c r="XAK421" s="544"/>
      <c r="XAL421" s="544"/>
      <c r="XAM421" s="544"/>
      <c r="XAN421" s="544"/>
      <c r="XAO421" s="544"/>
      <c r="XAP421" s="544"/>
      <c r="XAQ421" s="544"/>
      <c r="XAR421" s="544"/>
      <c r="XAS421" s="544"/>
      <c r="XAT421" s="544"/>
      <c r="XAU421" s="544"/>
      <c r="XAV421" s="544"/>
      <c r="XAW421" s="544"/>
      <c r="XAX421" s="544"/>
      <c r="XAY421" s="544"/>
      <c r="XAZ421" s="544"/>
      <c r="XBA421" s="544"/>
      <c r="XBB421" s="544"/>
      <c r="XBC421" s="544"/>
      <c r="XBD421" s="544"/>
      <c r="XBE421" s="544"/>
      <c r="XBF421" s="544"/>
      <c r="XBG421" s="544"/>
      <c r="XBH421" s="544"/>
      <c r="XBI421" s="544"/>
      <c r="XBJ421" s="544"/>
      <c r="XBK421" s="544"/>
      <c r="XBL421" s="544"/>
      <c r="XBM421" s="544"/>
      <c r="XBN421" s="544"/>
      <c r="XBO421" s="544"/>
      <c r="XBP421" s="544"/>
      <c r="XBQ421" s="544"/>
      <c r="XBR421" s="544"/>
      <c r="XBS421" s="544"/>
      <c r="XBT421" s="544"/>
      <c r="XBU421" s="544"/>
      <c r="XBV421" s="544"/>
      <c r="XBW421" s="544"/>
      <c r="XBX421" s="544"/>
      <c r="XBY421" s="544"/>
      <c r="XBZ421" s="544"/>
      <c r="XCA421" s="544"/>
      <c r="XCB421" s="544"/>
      <c r="XCC421" s="544"/>
      <c r="XCD421" s="544"/>
      <c r="XCE421" s="544"/>
      <c r="XCF421" s="544"/>
      <c r="XCG421" s="544"/>
      <c r="XCH421" s="544"/>
      <c r="XCI421" s="544"/>
      <c r="XCJ421" s="544"/>
      <c r="XCK421" s="544"/>
      <c r="XCL421" s="544"/>
      <c r="XCM421" s="544"/>
      <c r="XCN421" s="544"/>
      <c r="XCO421" s="544"/>
      <c r="XCP421" s="544"/>
      <c r="XCQ421" s="544"/>
      <c r="XCR421" s="544"/>
      <c r="XCS421" s="544"/>
      <c r="XCT421" s="544"/>
      <c r="XCU421" s="544"/>
      <c r="XCV421" s="544"/>
      <c r="XCW421" s="544"/>
      <c r="XCX421" s="544"/>
      <c r="XCY421" s="544"/>
      <c r="XCZ421" s="544"/>
      <c r="XDA421" s="544"/>
      <c r="XDB421" s="544"/>
      <c r="XDC421" s="544"/>
      <c r="XDD421" s="544"/>
      <c r="XDE421" s="544"/>
      <c r="XDF421" s="544"/>
      <c r="XDG421" s="544"/>
      <c r="XDH421" s="544"/>
      <c r="XDI421" s="544"/>
      <c r="XDJ421" s="544"/>
      <c r="XDK421" s="544"/>
      <c r="XDL421" s="544"/>
      <c r="XDM421" s="544"/>
      <c r="XDN421" s="544"/>
      <c r="XDO421" s="544"/>
      <c r="XDP421" s="544"/>
      <c r="XDQ421" s="544"/>
      <c r="XDR421" s="544"/>
      <c r="XDS421" s="544"/>
      <c r="XDT421" s="544"/>
      <c r="XDU421" s="544"/>
      <c r="XDV421" s="544"/>
      <c r="XDW421" s="544"/>
      <c r="XDX421" s="544"/>
      <c r="XDY421" s="544"/>
      <c r="XDZ421" s="544"/>
      <c r="XEA421" s="544"/>
      <c r="XEB421" s="544"/>
      <c r="XEC421" s="544"/>
      <c r="XED421" s="544"/>
      <c r="XEE421" s="544"/>
      <c r="XEF421" s="544"/>
      <c r="XEG421" s="544"/>
      <c r="XEH421" s="544"/>
      <c r="XEI421" s="544"/>
      <c r="XEJ421" s="544"/>
      <c r="XEK421" s="544"/>
      <c r="XEL421" s="544"/>
      <c r="XEM421" s="544"/>
      <c r="XEN421" s="544"/>
      <c r="XEO421" s="544"/>
      <c r="XEP421" s="544"/>
      <c r="XEQ421" s="544"/>
      <c r="XER421" s="544"/>
      <c r="XES421" s="544"/>
      <c r="XET421" s="544"/>
      <c r="XEU421" s="544"/>
      <c r="XEV421" s="544"/>
      <c r="XEW421" s="544"/>
      <c r="XEX421" s="544"/>
      <c r="XEY421" s="544"/>
      <c r="XEZ421" s="544"/>
      <c r="XFA421" s="544"/>
      <c r="XFB421" s="544"/>
      <c r="XFC421" s="544"/>
      <c r="XFD421" s="544"/>
    </row>
    <row r="422" spans="1:16384" s="229" customFormat="1">
      <c r="A422" s="242" t="s">
        <v>2203</v>
      </c>
      <c r="B422" s="268" t="s">
        <v>2220</v>
      </c>
      <c r="C422" s="268" t="s">
        <v>1391</v>
      </c>
      <c r="D422" s="518">
        <v>1740575229</v>
      </c>
      <c r="E422" s="519">
        <f>2700+1930+550+3600</f>
        <v>8780</v>
      </c>
      <c r="F422" s="268"/>
      <c r="G422" s="268"/>
      <c r="H422" s="268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  <c r="AF422" s="230"/>
      <c r="AG422" s="230"/>
      <c r="AH422" s="230"/>
      <c r="AI422" s="230"/>
      <c r="AJ422" s="230"/>
      <c r="AK422" s="230"/>
      <c r="AL422" s="230"/>
      <c r="AM422" s="230"/>
      <c r="AN422" s="230"/>
      <c r="AO422" s="230"/>
      <c r="AP422" s="230"/>
      <c r="AQ422" s="230"/>
      <c r="AR422" s="230"/>
      <c r="AS422" s="230"/>
      <c r="AT422" s="230"/>
      <c r="AU422" s="230"/>
      <c r="AV422" s="230"/>
      <c r="AW422" s="230"/>
      <c r="AX422" s="230"/>
      <c r="AY422" s="230"/>
      <c r="AZ422" s="230"/>
      <c r="BA422" s="230"/>
      <c r="BB422" s="230"/>
      <c r="BC422" s="230"/>
      <c r="BD422" s="230"/>
      <c r="BE422" s="230"/>
      <c r="BF422" s="230"/>
      <c r="BG422" s="230"/>
      <c r="BH422" s="230"/>
      <c r="BI422" s="230"/>
      <c r="BJ422" s="230"/>
      <c r="BK422" s="230"/>
      <c r="BL422" s="230"/>
      <c r="BM422" s="230"/>
      <c r="BN422" s="230"/>
      <c r="BO422" s="230"/>
      <c r="BP422" s="230"/>
      <c r="BQ422" s="230"/>
      <c r="BR422" s="230"/>
      <c r="BS422" s="230"/>
      <c r="BT422" s="230"/>
      <c r="BU422" s="230"/>
      <c r="BV422" s="230"/>
      <c r="BW422" s="230"/>
      <c r="BX422" s="230"/>
      <c r="BY422" s="230"/>
      <c r="BZ422" s="230"/>
      <c r="CA422" s="230"/>
      <c r="CB422" s="230"/>
      <c r="CC422" s="230"/>
      <c r="CD422" s="230"/>
      <c r="CE422" s="230"/>
      <c r="CF422" s="230"/>
      <c r="CG422" s="230"/>
      <c r="CH422" s="230"/>
      <c r="CI422" s="230"/>
      <c r="CJ422" s="230"/>
      <c r="CK422" s="230"/>
      <c r="CL422" s="230"/>
      <c r="CM422" s="230"/>
      <c r="CN422" s="230"/>
      <c r="CO422" s="230"/>
      <c r="CP422" s="230"/>
      <c r="CQ422" s="230"/>
      <c r="CR422" s="230"/>
      <c r="CS422" s="230"/>
      <c r="CT422" s="230"/>
      <c r="CU422" s="230"/>
      <c r="CV422" s="230"/>
      <c r="CW422" s="230"/>
      <c r="CX422" s="230"/>
      <c r="CY422" s="230"/>
      <c r="CZ422" s="230"/>
      <c r="DA422" s="230"/>
      <c r="DB422" s="230"/>
      <c r="DC422" s="230"/>
      <c r="DD422" s="230"/>
      <c r="DE422" s="230"/>
      <c r="DF422" s="230"/>
      <c r="DG422" s="230"/>
      <c r="DH422" s="230"/>
      <c r="DI422" s="230"/>
      <c r="DJ422" s="230"/>
      <c r="DK422" s="230"/>
      <c r="DL422" s="230"/>
      <c r="DM422" s="230"/>
      <c r="DN422" s="230"/>
      <c r="DO422" s="230"/>
      <c r="DP422" s="230"/>
      <c r="DQ422" s="230"/>
      <c r="DR422" s="230"/>
      <c r="DS422" s="230"/>
      <c r="DT422" s="230"/>
      <c r="DU422" s="230"/>
      <c r="DV422" s="230"/>
      <c r="DW422" s="230"/>
      <c r="DX422" s="230"/>
      <c r="DY422" s="230"/>
      <c r="DZ422" s="230"/>
      <c r="EA422" s="230"/>
      <c r="EB422" s="230"/>
      <c r="EC422" s="230"/>
      <c r="ED422" s="230"/>
      <c r="EE422" s="230"/>
      <c r="EF422" s="230"/>
      <c r="EG422" s="230"/>
      <c r="EH422" s="230"/>
      <c r="EI422" s="230"/>
      <c r="EJ422" s="230"/>
      <c r="EK422" s="230"/>
      <c r="EL422" s="230"/>
      <c r="EM422" s="230"/>
      <c r="EN422" s="230"/>
      <c r="EO422" s="230"/>
      <c r="EP422" s="230"/>
      <c r="EQ422" s="230"/>
      <c r="ER422" s="230"/>
      <c r="ES422" s="230"/>
      <c r="ET422" s="230"/>
      <c r="EU422" s="230"/>
      <c r="EV422" s="230"/>
      <c r="EW422" s="230"/>
      <c r="EX422" s="230"/>
      <c r="EY422" s="230"/>
      <c r="EZ422" s="230"/>
      <c r="FA422" s="230"/>
      <c r="FB422" s="230"/>
      <c r="FC422" s="230"/>
      <c r="FD422" s="230"/>
      <c r="FE422" s="230"/>
      <c r="FF422" s="230"/>
      <c r="FG422" s="230"/>
      <c r="FH422" s="230"/>
      <c r="FI422" s="230"/>
      <c r="FJ422" s="230"/>
      <c r="FK422" s="230"/>
      <c r="FL422" s="230"/>
      <c r="FM422" s="230"/>
      <c r="FN422" s="230"/>
      <c r="FO422" s="230"/>
      <c r="FP422" s="230"/>
      <c r="FQ422" s="230"/>
      <c r="FR422" s="230"/>
      <c r="FS422" s="230"/>
      <c r="FT422" s="230"/>
      <c r="FU422" s="230"/>
      <c r="FV422" s="230"/>
      <c r="FW422" s="230"/>
      <c r="FX422" s="230"/>
      <c r="FY422" s="230"/>
      <c r="FZ422" s="230"/>
      <c r="GA422" s="230"/>
      <c r="GB422" s="230"/>
      <c r="GC422" s="230"/>
      <c r="GD422" s="230"/>
      <c r="GE422" s="230"/>
      <c r="GF422" s="230"/>
      <c r="GG422" s="230"/>
      <c r="GH422" s="230"/>
      <c r="GI422" s="230"/>
      <c r="GJ422" s="230"/>
      <c r="GK422" s="230"/>
      <c r="GL422" s="230"/>
      <c r="GM422" s="230"/>
      <c r="GN422" s="230"/>
      <c r="GO422" s="230"/>
      <c r="GP422" s="230"/>
      <c r="GQ422" s="230"/>
      <c r="GR422" s="230"/>
      <c r="GS422" s="230"/>
      <c r="GT422" s="230"/>
      <c r="GU422" s="230"/>
      <c r="GV422" s="230"/>
      <c r="GW422" s="230"/>
      <c r="GX422" s="230"/>
      <c r="GY422" s="230"/>
      <c r="GZ422" s="230"/>
      <c r="HA422" s="230"/>
      <c r="HB422" s="230"/>
      <c r="HC422" s="230"/>
      <c r="HD422" s="230"/>
      <c r="HE422" s="230"/>
      <c r="HF422" s="230"/>
      <c r="HG422" s="230"/>
      <c r="HH422" s="230"/>
      <c r="HI422" s="230"/>
      <c r="HJ422" s="230"/>
      <c r="HK422" s="230"/>
      <c r="HL422" s="230"/>
      <c r="HM422" s="230"/>
      <c r="HN422" s="230"/>
      <c r="HO422" s="230"/>
      <c r="HP422" s="230"/>
      <c r="HQ422" s="230"/>
      <c r="HR422" s="230"/>
      <c r="HS422" s="230"/>
      <c r="HT422" s="230"/>
      <c r="HU422" s="230"/>
      <c r="HV422" s="230"/>
      <c r="HW422" s="230"/>
      <c r="HX422" s="230"/>
      <c r="HY422" s="230"/>
      <c r="HZ422" s="230"/>
      <c r="IA422" s="230"/>
      <c r="IB422" s="230"/>
      <c r="IC422" s="230"/>
      <c r="ID422" s="230"/>
      <c r="IE422" s="230"/>
      <c r="IF422" s="230"/>
      <c r="IG422" s="230"/>
      <c r="IH422" s="230"/>
      <c r="II422" s="230"/>
      <c r="IJ422" s="230"/>
      <c r="IK422" s="230"/>
      <c r="IL422" s="230"/>
      <c r="IM422" s="230"/>
      <c r="IN422" s="230"/>
      <c r="IO422" s="230"/>
      <c r="IP422" s="230"/>
      <c r="IQ422" s="230"/>
      <c r="IR422" s="230"/>
      <c r="IS422" s="230"/>
      <c r="IT422" s="230"/>
      <c r="IU422" s="230"/>
      <c r="IV422" s="230"/>
      <c r="IW422" s="230"/>
      <c r="IX422" s="230"/>
      <c r="IY422" s="230"/>
      <c r="IZ422" s="230"/>
      <c r="JA422" s="230"/>
      <c r="JB422" s="230"/>
      <c r="JC422" s="230"/>
      <c r="JD422" s="230"/>
      <c r="JE422" s="230"/>
      <c r="JF422" s="230"/>
      <c r="JG422" s="230"/>
      <c r="JH422" s="230"/>
      <c r="JI422" s="230"/>
      <c r="JJ422" s="230"/>
      <c r="JK422" s="230"/>
      <c r="JL422" s="230"/>
      <c r="JM422" s="230"/>
      <c r="JN422" s="230"/>
      <c r="JO422" s="230"/>
      <c r="JP422" s="230"/>
      <c r="JQ422" s="230"/>
      <c r="JR422" s="230"/>
      <c r="JS422" s="230"/>
      <c r="JT422" s="230"/>
      <c r="JU422" s="230"/>
      <c r="JV422" s="230"/>
      <c r="JW422" s="230"/>
      <c r="JX422" s="230"/>
      <c r="JY422" s="230"/>
      <c r="JZ422" s="230"/>
      <c r="KA422" s="230"/>
      <c r="KB422" s="230"/>
      <c r="KC422" s="230"/>
      <c r="KD422" s="230"/>
      <c r="KE422" s="230"/>
      <c r="KF422" s="230"/>
      <c r="KG422" s="230"/>
      <c r="KH422" s="230"/>
      <c r="KI422" s="230"/>
      <c r="KJ422" s="230"/>
      <c r="KK422" s="230"/>
      <c r="KL422" s="230"/>
      <c r="KM422" s="230"/>
      <c r="KN422" s="230"/>
      <c r="KO422" s="230"/>
      <c r="KP422" s="230"/>
      <c r="KQ422" s="230"/>
      <c r="KR422" s="230"/>
      <c r="KS422" s="230"/>
      <c r="KT422" s="230"/>
      <c r="KU422" s="230"/>
      <c r="KV422" s="230"/>
      <c r="KW422" s="230"/>
      <c r="KX422" s="230"/>
      <c r="KY422" s="230"/>
      <c r="KZ422" s="230"/>
      <c r="LA422" s="230"/>
      <c r="LB422" s="230"/>
      <c r="LC422" s="230"/>
      <c r="LD422" s="230"/>
      <c r="LE422" s="230"/>
      <c r="LF422" s="230"/>
      <c r="LG422" s="230"/>
      <c r="LH422" s="230"/>
      <c r="LI422" s="230"/>
      <c r="LJ422" s="230"/>
      <c r="LK422" s="230"/>
      <c r="LL422" s="230"/>
      <c r="LM422" s="230"/>
      <c r="LN422" s="230"/>
      <c r="LO422" s="230"/>
      <c r="LP422" s="230"/>
      <c r="LQ422" s="230"/>
      <c r="LR422" s="230"/>
      <c r="LS422" s="230"/>
      <c r="LT422" s="230"/>
      <c r="LU422" s="230"/>
      <c r="LV422" s="230"/>
      <c r="LW422" s="230"/>
      <c r="LX422" s="230"/>
      <c r="LY422" s="230"/>
      <c r="LZ422" s="230"/>
      <c r="MA422" s="230"/>
      <c r="MB422" s="230"/>
      <c r="MC422" s="230"/>
      <c r="MD422" s="230"/>
      <c r="ME422" s="230"/>
      <c r="MF422" s="230"/>
      <c r="MG422" s="230"/>
      <c r="MH422" s="230"/>
      <c r="MI422" s="230"/>
      <c r="MJ422" s="230"/>
      <c r="MK422" s="230"/>
      <c r="ML422" s="230"/>
      <c r="MM422" s="230"/>
      <c r="MN422" s="230"/>
      <c r="MO422" s="230"/>
      <c r="MP422" s="230"/>
      <c r="MQ422" s="230"/>
      <c r="MR422" s="230"/>
      <c r="MS422" s="230"/>
      <c r="MT422" s="230"/>
      <c r="MU422" s="230"/>
      <c r="MV422" s="230"/>
      <c r="MW422" s="230"/>
      <c r="MX422" s="230"/>
      <c r="MY422" s="230"/>
      <c r="MZ422" s="230"/>
      <c r="NA422" s="230"/>
      <c r="NB422" s="230"/>
      <c r="NC422" s="230"/>
      <c r="ND422" s="230"/>
      <c r="NE422" s="230"/>
      <c r="NF422" s="230"/>
      <c r="NG422" s="230"/>
      <c r="NH422" s="230"/>
      <c r="NI422" s="230"/>
      <c r="NJ422" s="230"/>
      <c r="NK422" s="230"/>
      <c r="NL422" s="230"/>
      <c r="NM422" s="230"/>
      <c r="NN422" s="230"/>
      <c r="NO422" s="230"/>
      <c r="NP422" s="230"/>
      <c r="NQ422" s="230"/>
      <c r="NR422" s="230"/>
      <c r="NS422" s="230"/>
      <c r="NT422" s="230"/>
      <c r="NU422" s="230"/>
      <c r="NV422" s="230"/>
      <c r="NW422" s="230"/>
      <c r="NX422" s="230"/>
      <c r="NY422" s="230"/>
      <c r="NZ422" s="230"/>
      <c r="OA422" s="230"/>
      <c r="OB422" s="230"/>
      <c r="OC422" s="230"/>
      <c r="OD422" s="230"/>
      <c r="OE422" s="230"/>
      <c r="OF422" s="230"/>
      <c r="OG422" s="230"/>
      <c r="OH422" s="230"/>
      <c r="OI422" s="230"/>
      <c r="OJ422" s="230"/>
      <c r="OK422" s="230"/>
      <c r="OL422" s="230"/>
      <c r="OM422" s="230"/>
      <c r="ON422" s="230"/>
      <c r="OO422" s="230"/>
      <c r="OP422" s="230"/>
      <c r="OQ422" s="230"/>
      <c r="OR422" s="230"/>
      <c r="OS422" s="230"/>
      <c r="OT422" s="230"/>
      <c r="OU422" s="230"/>
      <c r="OV422" s="230"/>
      <c r="OW422" s="230"/>
      <c r="OX422" s="230"/>
      <c r="OY422" s="230"/>
      <c r="OZ422" s="230"/>
      <c r="PA422" s="230"/>
      <c r="PB422" s="230"/>
      <c r="PC422" s="230"/>
      <c r="PD422" s="230"/>
      <c r="PE422" s="230"/>
      <c r="PF422" s="230"/>
      <c r="PG422" s="230"/>
      <c r="PH422" s="230"/>
      <c r="PI422" s="230"/>
      <c r="PJ422" s="230"/>
      <c r="PK422" s="230"/>
      <c r="PL422" s="230"/>
      <c r="PM422" s="230"/>
      <c r="PN422" s="230"/>
      <c r="PO422" s="230"/>
      <c r="PP422" s="230"/>
      <c r="PQ422" s="230"/>
      <c r="PR422" s="230"/>
      <c r="PS422" s="230"/>
      <c r="PT422" s="230"/>
      <c r="PU422" s="230"/>
      <c r="PV422" s="230"/>
      <c r="PW422" s="230"/>
      <c r="PX422" s="230"/>
      <c r="PY422" s="230"/>
      <c r="PZ422" s="230"/>
      <c r="QA422" s="230"/>
      <c r="QB422" s="230"/>
      <c r="QC422" s="230"/>
      <c r="QD422" s="230"/>
      <c r="QE422" s="230"/>
      <c r="QF422" s="230"/>
      <c r="QG422" s="230"/>
      <c r="QH422" s="230"/>
      <c r="QI422" s="230"/>
      <c r="QJ422" s="230"/>
      <c r="QK422" s="230"/>
      <c r="QL422" s="230"/>
      <c r="QM422" s="230"/>
      <c r="QN422" s="230"/>
      <c r="QO422" s="230"/>
      <c r="QP422" s="230"/>
      <c r="QQ422" s="230"/>
      <c r="QR422" s="230"/>
      <c r="QS422" s="230"/>
      <c r="QT422" s="230"/>
      <c r="QU422" s="230"/>
      <c r="QV422" s="230"/>
      <c r="QW422" s="230"/>
      <c r="QX422" s="230"/>
      <c r="QY422" s="230"/>
      <c r="QZ422" s="230"/>
      <c r="RA422" s="230"/>
      <c r="RB422" s="230"/>
      <c r="RC422" s="230"/>
      <c r="RD422" s="230"/>
      <c r="RE422" s="230"/>
      <c r="RF422" s="230"/>
      <c r="RG422" s="230"/>
      <c r="RH422" s="230"/>
      <c r="RI422" s="230"/>
      <c r="RJ422" s="230"/>
      <c r="RK422" s="230"/>
      <c r="RL422" s="230"/>
      <c r="RM422" s="230"/>
      <c r="RN422" s="230"/>
      <c r="RO422" s="230"/>
      <c r="RP422" s="230"/>
      <c r="RQ422" s="230"/>
      <c r="RR422" s="230"/>
      <c r="RS422" s="230"/>
      <c r="RT422" s="230"/>
      <c r="RU422" s="230"/>
      <c r="RV422" s="230"/>
      <c r="RW422" s="230"/>
      <c r="RX422" s="230"/>
      <c r="RY422" s="230"/>
      <c r="RZ422" s="230"/>
      <c r="SA422" s="230"/>
      <c r="SB422" s="230"/>
      <c r="SC422" s="230"/>
      <c r="SD422" s="230"/>
      <c r="SE422" s="230"/>
      <c r="SF422" s="230"/>
      <c r="SG422" s="230"/>
      <c r="SH422" s="230"/>
      <c r="SI422" s="230"/>
      <c r="SJ422" s="230"/>
      <c r="SK422" s="230"/>
      <c r="SL422" s="230"/>
      <c r="SM422" s="230"/>
      <c r="SN422" s="230"/>
      <c r="SO422" s="230"/>
      <c r="SP422" s="230"/>
      <c r="SQ422" s="230"/>
      <c r="SR422" s="230"/>
      <c r="SS422" s="230"/>
      <c r="ST422" s="230"/>
      <c r="SU422" s="230"/>
      <c r="SV422" s="230"/>
      <c r="SW422" s="230"/>
      <c r="SX422" s="230"/>
      <c r="SY422" s="230"/>
      <c r="SZ422" s="230"/>
      <c r="TA422" s="230"/>
      <c r="TB422" s="230"/>
      <c r="TC422" s="230"/>
      <c r="TD422" s="230"/>
      <c r="TE422" s="230"/>
      <c r="TF422" s="230"/>
      <c r="TG422" s="230"/>
      <c r="TH422" s="230"/>
      <c r="TI422" s="230"/>
      <c r="TJ422" s="230"/>
      <c r="TK422" s="230"/>
      <c r="TL422" s="230"/>
      <c r="TM422" s="230"/>
      <c r="TN422" s="230"/>
      <c r="TO422" s="230"/>
      <c r="TP422" s="230"/>
      <c r="TQ422" s="230"/>
      <c r="TR422" s="230"/>
      <c r="TS422" s="230"/>
      <c r="TT422" s="230"/>
      <c r="TU422" s="230"/>
      <c r="TV422" s="230"/>
      <c r="TW422" s="230"/>
      <c r="TX422" s="230"/>
      <c r="TY422" s="230"/>
      <c r="TZ422" s="230"/>
      <c r="UA422" s="230"/>
      <c r="UB422" s="230"/>
      <c r="UC422" s="230"/>
      <c r="UD422" s="230"/>
      <c r="UE422" s="230"/>
      <c r="UF422" s="230"/>
      <c r="UG422" s="230"/>
      <c r="UH422" s="230"/>
      <c r="UI422" s="230"/>
      <c r="UJ422" s="230"/>
      <c r="UK422" s="230"/>
      <c r="UL422" s="230"/>
      <c r="UM422" s="230"/>
      <c r="UN422" s="230"/>
      <c r="UO422" s="230"/>
      <c r="UP422" s="230"/>
      <c r="UQ422" s="230"/>
      <c r="UR422" s="230"/>
      <c r="US422" s="230"/>
      <c r="UT422" s="230"/>
      <c r="UU422" s="230"/>
      <c r="UV422" s="230"/>
      <c r="UW422" s="230"/>
      <c r="UX422" s="230"/>
      <c r="UY422" s="230"/>
      <c r="UZ422" s="230"/>
      <c r="VA422" s="230"/>
      <c r="VB422" s="230"/>
      <c r="VC422" s="230"/>
      <c r="VD422" s="230"/>
      <c r="VE422" s="230"/>
      <c r="VF422" s="230"/>
      <c r="VG422" s="230"/>
      <c r="VH422" s="230"/>
      <c r="VI422" s="230"/>
      <c r="VJ422" s="230"/>
      <c r="VK422" s="230"/>
      <c r="VL422" s="230"/>
      <c r="VM422" s="230"/>
      <c r="VN422" s="230"/>
      <c r="VO422" s="230"/>
      <c r="VP422" s="230"/>
      <c r="VQ422" s="230"/>
      <c r="VR422" s="230"/>
      <c r="VS422" s="230"/>
      <c r="VT422" s="230"/>
      <c r="VU422" s="230"/>
      <c r="VV422" s="230"/>
      <c r="VW422" s="230"/>
      <c r="VX422" s="230"/>
      <c r="VY422" s="230"/>
      <c r="VZ422" s="230"/>
      <c r="WA422" s="230"/>
      <c r="WB422" s="230"/>
      <c r="WC422" s="230"/>
      <c r="WD422" s="230"/>
      <c r="WE422" s="230"/>
      <c r="WF422" s="230"/>
      <c r="WG422" s="230"/>
      <c r="WH422" s="230"/>
      <c r="WI422" s="230"/>
      <c r="WJ422" s="230"/>
      <c r="WK422" s="230"/>
      <c r="WL422" s="230"/>
      <c r="WM422" s="230"/>
      <c r="WN422" s="230"/>
      <c r="WO422" s="230"/>
      <c r="WP422" s="230"/>
      <c r="WQ422" s="230"/>
      <c r="WR422" s="230"/>
      <c r="WS422" s="230"/>
      <c r="WT422" s="230"/>
      <c r="WU422" s="230"/>
      <c r="WV422" s="230"/>
      <c r="WW422" s="230"/>
      <c r="WX422" s="230"/>
      <c r="WY422" s="230"/>
      <c r="WZ422" s="230"/>
      <c r="XA422" s="230"/>
      <c r="XB422" s="230"/>
      <c r="XC422" s="230"/>
      <c r="XD422" s="230"/>
      <c r="XE422" s="230"/>
      <c r="XF422" s="230"/>
      <c r="XG422" s="230"/>
      <c r="XH422" s="230"/>
      <c r="XI422" s="230"/>
      <c r="XJ422" s="230"/>
      <c r="XK422" s="230"/>
      <c r="XL422" s="230"/>
      <c r="XM422" s="230"/>
      <c r="XN422" s="230"/>
      <c r="XO422" s="230"/>
      <c r="XP422" s="230"/>
      <c r="XQ422" s="230"/>
      <c r="XR422" s="230"/>
      <c r="XS422" s="230"/>
      <c r="XT422" s="230"/>
      <c r="XU422" s="230"/>
      <c r="XV422" s="230"/>
      <c r="XW422" s="230"/>
      <c r="XX422" s="230"/>
      <c r="XY422" s="230"/>
      <c r="XZ422" s="230"/>
      <c r="YA422" s="230"/>
      <c r="YB422" s="230"/>
      <c r="YC422" s="230"/>
      <c r="YD422" s="230"/>
      <c r="YE422" s="230"/>
      <c r="YF422" s="230"/>
      <c r="YG422" s="230"/>
      <c r="YH422" s="230"/>
      <c r="YI422" s="230"/>
      <c r="YJ422" s="230"/>
      <c r="YK422" s="230"/>
      <c r="YL422" s="230"/>
      <c r="YM422" s="230"/>
      <c r="YN422" s="230"/>
      <c r="YO422" s="230"/>
      <c r="YP422" s="230"/>
      <c r="YQ422" s="230"/>
      <c r="YR422" s="230"/>
      <c r="YS422" s="230"/>
      <c r="YT422" s="230"/>
      <c r="YU422" s="230"/>
      <c r="YV422" s="230"/>
      <c r="YW422" s="230"/>
      <c r="YX422" s="230"/>
      <c r="YY422" s="230"/>
      <c r="YZ422" s="230"/>
      <c r="ZA422" s="230"/>
      <c r="ZB422" s="230"/>
      <c r="ZC422" s="230"/>
      <c r="ZD422" s="230"/>
      <c r="ZE422" s="230"/>
      <c r="ZF422" s="230"/>
      <c r="ZG422" s="230"/>
      <c r="ZH422" s="230"/>
      <c r="ZI422" s="230"/>
      <c r="ZJ422" s="230"/>
      <c r="ZK422" s="230"/>
      <c r="ZL422" s="230"/>
      <c r="ZM422" s="230"/>
      <c r="ZN422" s="230"/>
      <c r="ZO422" s="230"/>
      <c r="ZP422" s="230"/>
      <c r="ZQ422" s="230"/>
      <c r="ZR422" s="230"/>
      <c r="ZS422" s="230"/>
      <c r="ZT422" s="230"/>
      <c r="ZU422" s="230"/>
      <c r="ZV422" s="230"/>
      <c r="ZW422" s="230"/>
      <c r="ZX422" s="230"/>
      <c r="ZY422" s="230"/>
      <c r="ZZ422" s="230"/>
      <c r="AAA422" s="230"/>
      <c r="AAB422" s="230"/>
      <c r="AAC422" s="230"/>
      <c r="AAD422" s="230"/>
      <c r="AAE422" s="230"/>
      <c r="AAF422" s="230"/>
      <c r="AAG422" s="230"/>
      <c r="AAH422" s="230"/>
      <c r="AAI422" s="230"/>
      <c r="AAJ422" s="230"/>
      <c r="AAK422" s="230"/>
      <c r="AAL422" s="230"/>
      <c r="AAM422" s="230"/>
      <c r="AAN422" s="230"/>
      <c r="AAO422" s="230"/>
      <c r="AAP422" s="230"/>
      <c r="AAQ422" s="230"/>
      <c r="AAR422" s="230"/>
      <c r="AAS422" s="230"/>
      <c r="AAT422" s="230"/>
      <c r="AAU422" s="230"/>
      <c r="AAV422" s="230"/>
      <c r="AAW422" s="230"/>
      <c r="AAX422" s="230"/>
      <c r="AAY422" s="230"/>
      <c r="AAZ422" s="230"/>
      <c r="ABA422" s="230"/>
      <c r="ABB422" s="230"/>
      <c r="ABC422" s="230"/>
      <c r="ABD422" s="230"/>
      <c r="ABE422" s="230"/>
      <c r="ABF422" s="230"/>
      <c r="ABG422" s="230"/>
      <c r="ABH422" s="230"/>
      <c r="ABI422" s="230"/>
      <c r="ABJ422" s="230"/>
      <c r="ABK422" s="230"/>
      <c r="ABL422" s="230"/>
      <c r="ABM422" s="230"/>
      <c r="ABN422" s="230"/>
      <c r="ABO422" s="230"/>
      <c r="ABP422" s="230"/>
      <c r="ABQ422" s="230"/>
      <c r="ABR422" s="230"/>
      <c r="ABS422" s="230"/>
      <c r="ABT422" s="230"/>
      <c r="ABU422" s="230"/>
      <c r="ABV422" s="230"/>
      <c r="ABW422" s="230"/>
      <c r="ABX422" s="230"/>
      <c r="ABY422" s="230"/>
      <c r="ABZ422" s="230"/>
      <c r="ACA422" s="230"/>
      <c r="ACB422" s="230"/>
      <c r="ACC422" s="230"/>
      <c r="ACD422" s="230"/>
      <c r="ACE422" s="230"/>
      <c r="ACF422" s="230"/>
      <c r="ACG422" s="230"/>
      <c r="ACH422" s="230"/>
      <c r="ACI422" s="230"/>
      <c r="ACJ422" s="230"/>
      <c r="ACK422" s="230"/>
      <c r="ACL422" s="230"/>
      <c r="ACM422" s="230"/>
      <c r="ACN422" s="230"/>
      <c r="ACO422" s="230"/>
      <c r="ACP422" s="230"/>
      <c r="ACQ422" s="230"/>
      <c r="ACR422" s="230"/>
      <c r="ACS422" s="230"/>
      <c r="ACT422" s="230"/>
      <c r="ACU422" s="230"/>
      <c r="ACV422" s="230"/>
      <c r="ACW422" s="230"/>
      <c r="ACX422" s="230"/>
      <c r="ACY422" s="230"/>
      <c r="ACZ422" s="230"/>
      <c r="ADA422" s="230"/>
      <c r="ADB422" s="230"/>
      <c r="ADC422" s="230"/>
      <c r="ADD422" s="230"/>
      <c r="ADE422" s="230"/>
      <c r="ADF422" s="230"/>
      <c r="ADG422" s="230"/>
      <c r="ADH422" s="230"/>
      <c r="ADI422" s="230"/>
      <c r="ADJ422" s="230"/>
      <c r="ADK422" s="230"/>
      <c r="ADL422" s="230"/>
      <c r="ADM422" s="230"/>
      <c r="ADN422" s="230"/>
      <c r="ADO422" s="230"/>
      <c r="ADP422" s="230"/>
      <c r="ADQ422" s="230"/>
      <c r="ADR422" s="230"/>
      <c r="ADS422" s="230"/>
      <c r="ADT422" s="230"/>
      <c r="ADU422" s="230"/>
      <c r="ADV422" s="230"/>
      <c r="ADW422" s="230"/>
      <c r="ADX422" s="230"/>
      <c r="ADY422" s="230"/>
      <c r="ADZ422" s="230"/>
      <c r="AEA422" s="230"/>
      <c r="AEB422" s="230"/>
      <c r="AEC422" s="230"/>
      <c r="AED422" s="230"/>
      <c r="AEE422" s="230"/>
      <c r="AEF422" s="230"/>
      <c r="AEG422" s="230"/>
      <c r="AEH422" s="230"/>
      <c r="AEI422" s="230"/>
      <c r="AEJ422" s="230"/>
      <c r="AEK422" s="230"/>
      <c r="AEL422" s="230"/>
      <c r="AEM422" s="230"/>
      <c r="AEN422" s="230"/>
      <c r="AEO422" s="230"/>
      <c r="AEP422" s="230"/>
      <c r="AEQ422" s="230"/>
      <c r="AER422" s="230"/>
      <c r="AES422" s="230"/>
      <c r="AET422" s="230"/>
      <c r="AEU422" s="230"/>
      <c r="AEV422" s="230"/>
      <c r="AEW422" s="230"/>
      <c r="AEX422" s="230"/>
      <c r="AEY422" s="230"/>
      <c r="AEZ422" s="230"/>
      <c r="AFA422" s="230"/>
      <c r="AFB422" s="230"/>
      <c r="AFC422" s="230"/>
      <c r="AFD422" s="230"/>
      <c r="AFE422" s="230"/>
      <c r="AFF422" s="230"/>
      <c r="AFG422" s="230"/>
      <c r="AFH422" s="230"/>
      <c r="AFI422" s="230"/>
      <c r="AFJ422" s="230"/>
      <c r="AFK422" s="230"/>
      <c r="AFL422" s="230"/>
      <c r="AFM422" s="230"/>
      <c r="AFN422" s="230"/>
      <c r="AFO422" s="230"/>
      <c r="AFP422" s="230"/>
      <c r="AFQ422" s="230"/>
      <c r="AFR422" s="230"/>
      <c r="AFS422" s="230"/>
      <c r="AFT422" s="230"/>
      <c r="AFU422" s="230"/>
      <c r="AFV422" s="230"/>
      <c r="AFW422" s="230"/>
      <c r="AFX422" s="230"/>
      <c r="AFY422" s="230"/>
      <c r="AFZ422" s="230"/>
      <c r="AGA422" s="230"/>
      <c r="AGB422" s="230"/>
      <c r="AGC422" s="230"/>
      <c r="AGD422" s="230"/>
      <c r="AGE422" s="230"/>
      <c r="AGF422" s="230"/>
      <c r="AGG422" s="230"/>
      <c r="AGH422" s="230"/>
      <c r="AGI422" s="230"/>
      <c r="AGJ422" s="230"/>
      <c r="AGK422" s="230"/>
      <c r="AGL422" s="230"/>
      <c r="AGM422" s="230"/>
      <c r="AGN422" s="230"/>
      <c r="AGO422" s="230"/>
      <c r="AGP422" s="230"/>
      <c r="AGQ422" s="230"/>
      <c r="AGR422" s="230"/>
      <c r="AGS422" s="230"/>
      <c r="AGT422" s="230"/>
      <c r="AGU422" s="230"/>
      <c r="AGV422" s="230"/>
      <c r="AGW422" s="230"/>
      <c r="AGX422" s="230"/>
      <c r="AGY422" s="230"/>
      <c r="AGZ422" s="230"/>
      <c r="AHA422" s="230"/>
      <c r="AHB422" s="230"/>
      <c r="AHC422" s="230"/>
      <c r="AHD422" s="230"/>
      <c r="AHE422" s="230"/>
      <c r="AHF422" s="230"/>
      <c r="AHG422" s="230"/>
      <c r="AHH422" s="230"/>
      <c r="AHI422" s="230"/>
      <c r="AHJ422" s="230"/>
      <c r="AHK422" s="230"/>
      <c r="AHL422" s="230"/>
      <c r="AHM422" s="230"/>
      <c r="AHN422" s="230"/>
      <c r="AHO422" s="230"/>
      <c r="AHP422" s="230"/>
      <c r="AHQ422" s="230"/>
      <c r="AHR422" s="230"/>
      <c r="AHS422" s="230"/>
      <c r="AHT422" s="230"/>
      <c r="AHU422" s="230"/>
      <c r="AHV422" s="230"/>
      <c r="AHW422" s="230"/>
      <c r="AHX422" s="230"/>
      <c r="AHY422" s="230"/>
      <c r="AHZ422" s="230"/>
      <c r="AIA422" s="230"/>
      <c r="AIB422" s="230"/>
      <c r="AIC422" s="230"/>
      <c r="AID422" s="230"/>
      <c r="AIE422" s="230"/>
      <c r="AIF422" s="230"/>
      <c r="AIG422" s="230"/>
      <c r="AIH422" s="230"/>
      <c r="AII422" s="230"/>
      <c r="AIJ422" s="230"/>
      <c r="AIK422" s="230"/>
      <c r="AIL422" s="230"/>
      <c r="AIM422" s="230"/>
      <c r="AIN422" s="230"/>
      <c r="AIO422" s="230"/>
      <c r="AIP422" s="230"/>
      <c r="AIQ422" s="230"/>
      <c r="AIR422" s="230"/>
      <c r="AIS422" s="230"/>
      <c r="AIT422" s="230"/>
      <c r="AIU422" s="230"/>
      <c r="AIV422" s="230"/>
      <c r="AIW422" s="230"/>
      <c r="AIX422" s="230"/>
      <c r="AIY422" s="230"/>
      <c r="AIZ422" s="230"/>
      <c r="AJA422" s="230"/>
      <c r="AJB422" s="230"/>
      <c r="AJC422" s="230"/>
      <c r="AJD422" s="230"/>
      <c r="AJE422" s="230"/>
      <c r="AJF422" s="230"/>
      <c r="AJG422" s="230"/>
      <c r="AJH422" s="230"/>
      <c r="AJI422" s="230"/>
      <c r="AJJ422" s="230"/>
      <c r="AJK422" s="230"/>
      <c r="AJL422" s="230"/>
      <c r="AJM422" s="230"/>
      <c r="AJN422" s="230"/>
      <c r="AJO422" s="230"/>
      <c r="AJP422" s="230"/>
      <c r="AJQ422" s="230"/>
      <c r="AJR422" s="230"/>
      <c r="AJS422" s="230"/>
      <c r="AJT422" s="230"/>
      <c r="AJU422" s="230"/>
      <c r="AJV422" s="230"/>
      <c r="AJW422" s="230"/>
      <c r="AJX422" s="230"/>
      <c r="AJY422" s="230"/>
      <c r="AJZ422" s="230"/>
      <c r="AKA422" s="230"/>
      <c r="AKB422" s="230"/>
      <c r="AKC422" s="230"/>
      <c r="AKD422" s="230"/>
      <c r="AKE422" s="230"/>
      <c r="AKF422" s="230"/>
      <c r="AKG422" s="230"/>
      <c r="AKH422" s="230"/>
      <c r="AKI422" s="230"/>
      <c r="AKJ422" s="230"/>
      <c r="AKK422" s="230"/>
      <c r="AKL422" s="230"/>
      <c r="AKM422" s="230"/>
      <c r="AKN422" s="230"/>
      <c r="AKO422" s="230"/>
      <c r="AKP422" s="230"/>
      <c r="AKQ422" s="230"/>
      <c r="AKR422" s="230"/>
      <c r="AKS422" s="230"/>
      <c r="AKT422" s="230"/>
      <c r="AKU422" s="230"/>
      <c r="AKV422" s="230"/>
      <c r="AKW422" s="230"/>
      <c r="AKX422" s="230"/>
      <c r="AKY422" s="230"/>
      <c r="AKZ422" s="230"/>
      <c r="ALA422" s="230"/>
      <c r="ALB422" s="230"/>
      <c r="ALC422" s="230"/>
      <c r="ALD422" s="230"/>
      <c r="ALE422" s="230"/>
      <c r="ALF422" s="230"/>
      <c r="ALG422" s="230"/>
      <c r="ALH422" s="230"/>
      <c r="ALI422" s="230"/>
      <c r="ALJ422" s="230"/>
      <c r="ALK422" s="230"/>
      <c r="ALL422" s="230"/>
      <c r="ALM422" s="230"/>
      <c r="ALN422" s="230"/>
      <c r="ALO422" s="230"/>
      <c r="ALP422" s="230"/>
      <c r="ALQ422" s="230"/>
      <c r="ALR422" s="230"/>
      <c r="ALS422" s="230"/>
      <c r="ALT422" s="230"/>
      <c r="ALU422" s="230"/>
      <c r="ALV422" s="230"/>
      <c r="ALW422" s="230"/>
      <c r="ALX422" s="230"/>
      <c r="ALY422" s="230"/>
      <c r="ALZ422" s="230"/>
      <c r="AMA422" s="230"/>
      <c r="AMB422" s="230"/>
      <c r="AMC422" s="230"/>
      <c r="AMD422" s="230"/>
      <c r="AME422" s="230"/>
      <c r="AMF422" s="230"/>
      <c r="AMG422" s="230"/>
      <c r="AMH422" s="230"/>
      <c r="AMI422" s="230"/>
      <c r="AMJ422" s="230"/>
      <c r="AMK422" s="230"/>
      <c r="AML422" s="230"/>
      <c r="AMM422" s="230"/>
      <c r="AMN422" s="230"/>
      <c r="AMO422" s="230"/>
      <c r="AMP422" s="230"/>
      <c r="AMQ422" s="230"/>
      <c r="AMR422" s="230"/>
      <c r="AMS422" s="230"/>
      <c r="AMT422" s="230"/>
      <c r="AMU422" s="230"/>
      <c r="AMV422" s="230"/>
      <c r="AMW422" s="230"/>
      <c r="AMX422" s="230"/>
      <c r="AMY422" s="230"/>
      <c r="AMZ422" s="230"/>
      <c r="ANA422" s="230"/>
      <c r="ANB422" s="230"/>
      <c r="ANC422" s="230"/>
      <c r="AND422" s="230"/>
      <c r="ANE422" s="230"/>
      <c r="ANF422" s="230"/>
      <c r="ANG422" s="230"/>
      <c r="ANH422" s="230"/>
      <c r="ANI422" s="230"/>
      <c r="ANJ422" s="230"/>
      <c r="ANK422" s="230"/>
      <c r="ANL422" s="230"/>
      <c r="ANM422" s="230"/>
      <c r="ANN422" s="230"/>
      <c r="ANO422" s="230"/>
      <c r="ANP422" s="230"/>
      <c r="ANQ422" s="230"/>
      <c r="ANR422" s="230"/>
      <c r="ANS422" s="230"/>
      <c r="ANT422" s="230"/>
      <c r="ANU422" s="230"/>
      <c r="ANV422" s="230"/>
      <c r="ANW422" s="230"/>
      <c r="ANX422" s="230"/>
      <c r="ANY422" s="230"/>
      <c r="ANZ422" s="230"/>
      <c r="AOA422" s="230"/>
      <c r="AOB422" s="230"/>
      <c r="AOC422" s="230"/>
      <c r="AOD422" s="230"/>
      <c r="AOE422" s="230"/>
      <c r="AOF422" s="230"/>
      <c r="AOG422" s="230"/>
      <c r="AOH422" s="230"/>
      <c r="AOI422" s="230"/>
      <c r="AOJ422" s="230"/>
      <c r="AOK422" s="230"/>
      <c r="AOL422" s="230"/>
      <c r="AOM422" s="230"/>
      <c r="AON422" s="230"/>
      <c r="AOO422" s="230"/>
      <c r="AOP422" s="230"/>
      <c r="AOQ422" s="230"/>
      <c r="AOR422" s="230"/>
      <c r="AOS422" s="230"/>
      <c r="AOT422" s="230"/>
      <c r="AOU422" s="230"/>
      <c r="AOV422" s="230"/>
      <c r="AOW422" s="230"/>
      <c r="AOX422" s="230"/>
      <c r="AOY422" s="230"/>
      <c r="AOZ422" s="230"/>
      <c r="APA422" s="230"/>
      <c r="APB422" s="230"/>
      <c r="APC422" s="230"/>
      <c r="APD422" s="230"/>
      <c r="APE422" s="230"/>
      <c r="APF422" s="230"/>
      <c r="APG422" s="230"/>
      <c r="APH422" s="230"/>
      <c r="API422" s="230"/>
      <c r="APJ422" s="230"/>
      <c r="APK422" s="230"/>
      <c r="APL422" s="230"/>
      <c r="APM422" s="230"/>
      <c r="APN422" s="230"/>
      <c r="APO422" s="230"/>
      <c r="APP422" s="230"/>
      <c r="APQ422" s="230"/>
      <c r="APR422" s="230"/>
      <c r="APS422" s="230"/>
      <c r="APT422" s="230"/>
      <c r="APU422" s="230"/>
      <c r="APV422" s="230"/>
      <c r="APW422" s="230"/>
      <c r="APX422" s="230"/>
      <c r="APY422" s="230"/>
      <c r="APZ422" s="230"/>
      <c r="AQA422" s="230"/>
      <c r="AQB422" s="230"/>
      <c r="AQC422" s="230"/>
      <c r="AQD422" s="230"/>
      <c r="AQE422" s="230"/>
      <c r="AQF422" s="230"/>
      <c r="AQG422" s="230"/>
      <c r="AQH422" s="230"/>
      <c r="AQI422" s="230"/>
      <c r="AQJ422" s="230"/>
      <c r="AQK422" s="230"/>
      <c r="AQL422" s="230"/>
      <c r="AQM422" s="230"/>
      <c r="AQN422" s="230"/>
      <c r="AQO422" s="230"/>
      <c r="AQP422" s="230"/>
      <c r="AQQ422" s="230"/>
      <c r="AQR422" s="230"/>
      <c r="AQS422" s="230"/>
      <c r="AQT422" s="230"/>
      <c r="AQU422" s="230"/>
      <c r="AQV422" s="230"/>
      <c r="AQW422" s="230"/>
      <c r="AQX422" s="230"/>
      <c r="AQY422" s="230"/>
      <c r="AQZ422" s="230"/>
      <c r="ARA422" s="230"/>
      <c r="ARB422" s="230"/>
      <c r="ARC422" s="230"/>
      <c r="ARD422" s="230"/>
      <c r="ARE422" s="230"/>
      <c r="ARF422" s="230"/>
      <c r="ARG422" s="230"/>
      <c r="ARH422" s="230"/>
      <c r="ARI422" s="230"/>
      <c r="ARJ422" s="230"/>
      <c r="ARK422" s="230"/>
      <c r="ARL422" s="230"/>
      <c r="ARM422" s="230"/>
      <c r="ARN422" s="230"/>
      <c r="ARO422" s="230"/>
      <c r="ARP422" s="230"/>
      <c r="ARQ422" s="230"/>
      <c r="ARR422" s="230"/>
      <c r="ARS422" s="230"/>
      <c r="ART422" s="230"/>
      <c r="ARU422" s="230"/>
      <c r="ARV422" s="230"/>
      <c r="ARW422" s="230"/>
      <c r="ARX422" s="230"/>
      <c r="ARY422" s="230"/>
      <c r="ARZ422" s="230"/>
      <c r="ASA422" s="230"/>
      <c r="ASB422" s="230"/>
      <c r="ASC422" s="230"/>
      <c r="ASD422" s="230"/>
      <c r="ASE422" s="230"/>
      <c r="ASF422" s="230"/>
      <c r="ASG422" s="230"/>
      <c r="ASH422" s="230"/>
      <c r="ASI422" s="230"/>
      <c r="ASJ422" s="230"/>
      <c r="ASK422" s="230"/>
      <c r="ASL422" s="230"/>
      <c r="ASM422" s="230"/>
      <c r="ASN422" s="230"/>
      <c r="ASO422" s="230"/>
      <c r="ASP422" s="230"/>
      <c r="ASQ422" s="230"/>
      <c r="ASR422" s="230"/>
      <c r="ASS422" s="230"/>
      <c r="AST422" s="230"/>
      <c r="ASU422" s="230"/>
      <c r="ASV422" s="230"/>
      <c r="ASW422" s="230"/>
      <c r="ASX422" s="230"/>
      <c r="ASY422" s="230"/>
      <c r="ASZ422" s="230"/>
      <c r="ATA422" s="230"/>
      <c r="ATB422" s="230"/>
      <c r="ATC422" s="230"/>
      <c r="ATD422" s="230"/>
      <c r="ATE422" s="230"/>
      <c r="ATF422" s="230"/>
      <c r="ATG422" s="230"/>
      <c r="ATH422" s="230"/>
      <c r="ATI422" s="230"/>
      <c r="ATJ422" s="230"/>
      <c r="ATK422" s="230"/>
      <c r="ATL422" s="230"/>
      <c r="ATM422" s="230"/>
      <c r="ATN422" s="230"/>
      <c r="ATO422" s="230"/>
      <c r="ATP422" s="230"/>
      <c r="ATQ422" s="230"/>
      <c r="ATR422" s="230"/>
      <c r="ATS422" s="230"/>
      <c r="ATT422" s="230"/>
      <c r="ATU422" s="230"/>
      <c r="ATV422" s="230"/>
      <c r="ATW422" s="230"/>
      <c r="ATX422" s="230"/>
      <c r="ATY422" s="230"/>
      <c r="ATZ422" s="230"/>
      <c r="AUA422" s="230"/>
      <c r="AUB422" s="230"/>
      <c r="AUC422" s="230"/>
      <c r="AUD422" s="230"/>
      <c r="AUE422" s="230"/>
      <c r="AUF422" s="230"/>
      <c r="AUG422" s="230"/>
      <c r="AUH422" s="230"/>
      <c r="AUI422" s="230"/>
      <c r="AUJ422" s="230"/>
      <c r="AUK422" s="230"/>
      <c r="AUL422" s="230"/>
      <c r="AUM422" s="230"/>
      <c r="AUN422" s="230"/>
      <c r="AUO422" s="230"/>
      <c r="AUP422" s="230"/>
      <c r="AUQ422" s="230"/>
      <c r="AUR422" s="230"/>
      <c r="AUS422" s="230"/>
      <c r="AUT422" s="230"/>
      <c r="AUU422" s="230"/>
      <c r="AUV422" s="230"/>
      <c r="AUW422" s="230"/>
      <c r="AUX422" s="230"/>
      <c r="AUY422" s="230"/>
      <c r="AUZ422" s="230"/>
      <c r="AVA422" s="230"/>
      <c r="AVB422" s="230"/>
      <c r="AVC422" s="230"/>
      <c r="AVD422" s="230"/>
      <c r="AVE422" s="230"/>
      <c r="AVF422" s="230"/>
      <c r="AVG422" s="230"/>
      <c r="AVH422" s="230"/>
      <c r="AVI422" s="230"/>
      <c r="AVJ422" s="230"/>
      <c r="AVK422" s="230"/>
      <c r="AVL422" s="230"/>
      <c r="AVM422" s="230"/>
      <c r="AVN422" s="230"/>
      <c r="AVO422" s="230"/>
      <c r="AVP422" s="230"/>
      <c r="AVQ422" s="230"/>
      <c r="AVR422" s="230"/>
      <c r="AVS422" s="230"/>
      <c r="AVT422" s="230"/>
      <c r="AVU422" s="230"/>
      <c r="AVV422" s="230"/>
      <c r="AVW422" s="230"/>
      <c r="AVX422" s="230"/>
      <c r="AVY422" s="230"/>
      <c r="AVZ422" s="230"/>
      <c r="AWA422" s="230"/>
      <c r="AWB422" s="230"/>
      <c r="AWC422" s="230"/>
      <c r="AWD422" s="230"/>
      <c r="AWE422" s="230"/>
      <c r="AWF422" s="230"/>
      <c r="AWG422" s="230"/>
      <c r="AWH422" s="230"/>
      <c r="AWI422" s="230"/>
      <c r="AWJ422" s="230"/>
      <c r="AWK422" s="230"/>
      <c r="AWL422" s="230"/>
      <c r="AWM422" s="230"/>
      <c r="AWN422" s="230"/>
      <c r="AWO422" s="230"/>
      <c r="AWP422" s="230"/>
      <c r="AWQ422" s="230"/>
      <c r="AWR422" s="230"/>
      <c r="AWS422" s="230"/>
      <c r="AWT422" s="230"/>
      <c r="AWU422" s="230"/>
      <c r="AWV422" s="230"/>
      <c r="AWW422" s="230"/>
      <c r="AWX422" s="230"/>
      <c r="AWY422" s="230"/>
      <c r="AWZ422" s="230"/>
      <c r="AXA422" s="230"/>
      <c r="AXB422" s="230"/>
      <c r="AXC422" s="230"/>
      <c r="AXD422" s="230"/>
      <c r="AXE422" s="230"/>
      <c r="AXF422" s="230"/>
      <c r="AXG422" s="230"/>
      <c r="AXH422" s="230"/>
      <c r="AXI422" s="230"/>
      <c r="AXJ422" s="230"/>
      <c r="AXK422" s="230"/>
      <c r="AXL422" s="230"/>
      <c r="AXM422" s="230"/>
      <c r="AXN422" s="230"/>
      <c r="AXO422" s="230"/>
      <c r="AXP422" s="230"/>
      <c r="AXQ422" s="230"/>
      <c r="AXR422" s="230"/>
      <c r="AXS422" s="230"/>
      <c r="AXT422" s="230"/>
      <c r="AXU422" s="230"/>
      <c r="AXV422" s="230"/>
      <c r="AXW422" s="230"/>
      <c r="AXX422" s="230"/>
      <c r="AXY422" s="230"/>
      <c r="AXZ422" s="230"/>
      <c r="AYA422" s="230"/>
      <c r="AYB422" s="230"/>
      <c r="AYC422" s="230"/>
      <c r="AYD422" s="230"/>
      <c r="AYE422" s="230"/>
      <c r="AYF422" s="230"/>
      <c r="AYG422" s="230"/>
      <c r="AYH422" s="230"/>
      <c r="AYI422" s="230"/>
      <c r="AYJ422" s="230"/>
      <c r="AYK422" s="230"/>
      <c r="AYL422" s="230"/>
      <c r="AYM422" s="230"/>
      <c r="AYN422" s="230"/>
      <c r="AYO422" s="230"/>
      <c r="AYP422" s="230"/>
      <c r="AYQ422" s="230"/>
      <c r="AYR422" s="230"/>
      <c r="AYS422" s="230"/>
      <c r="AYT422" s="230"/>
      <c r="AYU422" s="230"/>
      <c r="AYV422" s="230"/>
      <c r="AYW422" s="230"/>
      <c r="AYX422" s="230"/>
      <c r="AYY422" s="230"/>
      <c r="AYZ422" s="230"/>
      <c r="AZA422" s="230"/>
      <c r="AZB422" s="230"/>
      <c r="AZC422" s="230"/>
      <c r="AZD422" s="230"/>
      <c r="AZE422" s="230"/>
      <c r="AZF422" s="230"/>
      <c r="AZG422" s="230"/>
      <c r="AZH422" s="230"/>
      <c r="AZI422" s="230"/>
      <c r="AZJ422" s="230"/>
      <c r="AZK422" s="230"/>
      <c r="AZL422" s="230"/>
      <c r="AZM422" s="230"/>
      <c r="AZN422" s="230"/>
      <c r="AZO422" s="230"/>
      <c r="AZP422" s="230"/>
      <c r="AZQ422" s="230"/>
      <c r="AZR422" s="230"/>
      <c r="AZS422" s="230"/>
      <c r="AZT422" s="230"/>
      <c r="AZU422" s="230"/>
      <c r="AZV422" s="230"/>
      <c r="AZW422" s="230"/>
      <c r="AZX422" s="230"/>
      <c r="AZY422" s="230"/>
      <c r="AZZ422" s="230"/>
      <c r="BAA422" s="230"/>
      <c r="BAB422" s="230"/>
      <c r="BAC422" s="230"/>
      <c r="BAD422" s="230"/>
      <c r="BAE422" s="230"/>
      <c r="BAF422" s="230"/>
      <c r="BAG422" s="230"/>
      <c r="BAH422" s="230"/>
      <c r="BAI422" s="230"/>
      <c r="BAJ422" s="230"/>
      <c r="BAK422" s="230"/>
      <c r="BAL422" s="230"/>
      <c r="BAM422" s="230"/>
      <c r="BAN422" s="230"/>
      <c r="BAO422" s="230"/>
      <c r="BAP422" s="230"/>
      <c r="BAQ422" s="230"/>
      <c r="BAR422" s="230"/>
      <c r="BAS422" s="230"/>
      <c r="BAT422" s="230"/>
      <c r="BAU422" s="230"/>
      <c r="BAV422" s="230"/>
      <c r="BAW422" s="230"/>
      <c r="BAX422" s="230"/>
      <c r="BAY422" s="230"/>
      <c r="BAZ422" s="230"/>
      <c r="BBA422" s="230"/>
      <c r="BBB422" s="230"/>
      <c r="BBC422" s="230"/>
      <c r="BBD422" s="230"/>
      <c r="BBE422" s="230"/>
      <c r="BBF422" s="230"/>
      <c r="BBG422" s="230"/>
      <c r="BBH422" s="230"/>
      <c r="BBI422" s="230"/>
      <c r="BBJ422" s="230"/>
      <c r="BBK422" s="230"/>
      <c r="BBL422" s="230"/>
      <c r="BBM422" s="230"/>
      <c r="BBN422" s="230"/>
      <c r="BBO422" s="230"/>
      <c r="BBP422" s="230"/>
      <c r="BBQ422" s="230"/>
      <c r="BBR422" s="230"/>
      <c r="BBS422" s="230"/>
      <c r="BBT422" s="230"/>
      <c r="BBU422" s="230"/>
      <c r="BBV422" s="230"/>
      <c r="BBW422" s="230"/>
      <c r="BBX422" s="230"/>
      <c r="BBY422" s="230"/>
      <c r="BBZ422" s="230"/>
      <c r="BCA422" s="230"/>
      <c r="BCB422" s="230"/>
      <c r="BCC422" s="230"/>
      <c r="BCD422" s="230"/>
      <c r="BCE422" s="230"/>
      <c r="BCF422" s="230"/>
      <c r="BCG422" s="230"/>
      <c r="BCH422" s="230"/>
      <c r="BCI422" s="230"/>
      <c r="BCJ422" s="230"/>
      <c r="BCK422" s="230"/>
      <c r="BCL422" s="230"/>
      <c r="BCM422" s="230"/>
      <c r="BCN422" s="230"/>
      <c r="BCO422" s="230"/>
      <c r="BCP422" s="230"/>
      <c r="BCQ422" s="230"/>
      <c r="BCR422" s="230"/>
      <c r="BCS422" s="230"/>
      <c r="BCT422" s="230"/>
      <c r="BCU422" s="230"/>
      <c r="BCV422" s="230"/>
      <c r="BCW422" s="230"/>
      <c r="BCX422" s="230"/>
      <c r="BCY422" s="230"/>
      <c r="BCZ422" s="230"/>
      <c r="BDA422" s="230"/>
      <c r="BDB422" s="230"/>
      <c r="BDC422" s="230"/>
      <c r="BDD422" s="230"/>
      <c r="BDE422" s="230"/>
      <c r="BDF422" s="230"/>
      <c r="BDG422" s="230"/>
      <c r="BDH422" s="230"/>
      <c r="BDI422" s="230"/>
      <c r="BDJ422" s="230"/>
      <c r="BDK422" s="230"/>
      <c r="BDL422" s="230"/>
      <c r="BDM422" s="230"/>
      <c r="BDN422" s="230"/>
      <c r="BDO422" s="230"/>
      <c r="BDP422" s="230"/>
      <c r="BDQ422" s="230"/>
      <c r="BDR422" s="230"/>
      <c r="BDS422" s="230"/>
      <c r="BDT422" s="230"/>
      <c r="BDU422" s="230"/>
      <c r="BDV422" s="230"/>
      <c r="BDW422" s="230"/>
      <c r="BDX422" s="230"/>
      <c r="BDY422" s="230"/>
      <c r="BDZ422" s="230"/>
      <c r="BEA422" s="230"/>
      <c r="BEB422" s="230"/>
      <c r="BEC422" s="230"/>
      <c r="BED422" s="230"/>
      <c r="BEE422" s="230"/>
      <c r="BEF422" s="230"/>
      <c r="BEG422" s="230"/>
      <c r="BEH422" s="230"/>
      <c r="BEI422" s="230"/>
      <c r="BEJ422" s="230"/>
      <c r="BEK422" s="230"/>
      <c r="BEL422" s="230"/>
      <c r="BEM422" s="230"/>
      <c r="BEN422" s="230"/>
      <c r="BEO422" s="230"/>
      <c r="BEP422" s="230"/>
      <c r="BEQ422" s="230"/>
      <c r="BER422" s="230"/>
      <c r="BES422" s="230"/>
      <c r="BET422" s="230"/>
      <c r="BEU422" s="230"/>
      <c r="BEV422" s="230"/>
      <c r="BEW422" s="230"/>
      <c r="BEX422" s="230"/>
      <c r="BEY422" s="230"/>
      <c r="BEZ422" s="230"/>
      <c r="BFA422" s="230"/>
      <c r="BFB422" s="230"/>
      <c r="BFC422" s="230"/>
      <c r="BFD422" s="230"/>
      <c r="BFE422" s="230"/>
      <c r="BFF422" s="230"/>
      <c r="BFG422" s="230"/>
      <c r="BFH422" s="230"/>
      <c r="BFI422" s="230"/>
      <c r="BFJ422" s="230"/>
      <c r="BFK422" s="230"/>
      <c r="BFL422" s="230"/>
      <c r="BFM422" s="230"/>
      <c r="BFN422" s="230"/>
      <c r="BFO422" s="230"/>
      <c r="BFP422" s="230"/>
      <c r="BFQ422" s="230"/>
      <c r="BFR422" s="230"/>
      <c r="BFS422" s="230"/>
      <c r="BFT422" s="230"/>
      <c r="BFU422" s="230"/>
      <c r="BFV422" s="230"/>
      <c r="BFW422" s="230"/>
      <c r="BFX422" s="230"/>
      <c r="BFY422" s="230"/>
      <c r="BFZ422" s="230"/>
      <c r="BGA422" s="230"/>
      <c r="BGB422" s="230"/>
      <c r="BGC422" s="230"/>
      <c r="BGD422" s="230"/>
      <c r="BGE422" s="230"/>
      <c r="BGF422" s="230"/>
      <c r="BGG422" s="230"/>
      <c r="BGH422" s="230"/>
      <c r="BGI422" s="230"/>
      <c r="BGJ422" s="230"/>
      <c r="BGK422" s="230"/>
      <c r="BGL422" s="230"/>
      <c r="BGM422" s="230"/>
      <c r="BGN422" s="230"/>
      <c r="BGO422" s="230"/>
      <c r="BGP422" s="230"/>
      <c r="BGQ422" s="230"/>
      <c r="BGR422" s="230"/>
      <c r="BGS422" s="230"/>
      <c r="BGT422" s="230"/>
      <c r="BGU422" s="230"/>
      <c r="BGV422" s="230"/>
      <c r="BGW422" s="230"/>
      <c r="BGX422" s="230"/>
      <c r="BGY422" s="230"/>
      <c r="BGZ422" s="230"/>
      <c r="BHA422" s="230"/>
      <c r="BHB422" s="230"/>
      <c r="BHC422" s="230"/>
      <c r="BHD422" s="230"/>
      <c r="BHE422" s="230"/>
      <c r="BHF422" s="230"/>
      <c r="BHG422" s="230"/>
      <c r="BHH422" s="230"/>
      <c r="BHI422" s="230"/>
      <c r="BHJ422" s="230"/>
      <c r="BHK422" s="230"/>
      <c r="BHL422" s="230"/>
      <c r="BHM422" s="230"/>
      <c r="BHN422" s="230"/>
      <c r="BHO422" s="230"/>
      <c r="BHP422" s="230"/>
      <c r="BHQ422" s="230"/>
      <c r="BHR422" s="230"/>
      <c r="BHS422" s="230"/>
      <c r="BHT422" s="230"/>
      <c r="BHU422" s="230"/>
      <c r="BHV422" s="230"/>
      <c r="BHW422" s="230"/>
      <c r="BHX422" s="230"/>
      <c r="BHY422" s="230"/>
      <c r="BHZ422" s="230"/>
      <c r="BIA422" s="230"/>
      <c r="BIB422" s="230"/>
      <c r="BIC422" s="230"/>
      <c r="BID422" s="230"/>
      <c r="BIE422" s="230"/>
      <c r="BIF422" s="230"/>
      <c r="BIG422" s="230"/>
      <c r="BIH422" s="230"/>
      <c r="BII422" s="230"/>
      <c r="BIJ422" s="230"/>
      <c r="BIK422" s="230"/>
      <c r="BIL422" s="230"/>
      <c r="BIM422" s="230"/>
      <c r="BIN422" s="230"/>
      <c r="BIO422" s="230"/>
      <c r="BIP422" s="230"/>
      <c r="BIQ422" s="230"/>
      <c r="BIR422" s="230"/>
      <c r="BIS422" s="230"/>
      <c r="BIT422" s="230"/>
      <c r="BIU422" s="230"/>
      <c r="BIV422" s="230"/>
      <c r="BIW422" s="230"/>
      <c r="BIX422" s="230"/>
      <c r="BIY422" s="230"/>
      <c r="BIZ422" s="230"/>
      <c r="BJA422" s="230"/>
      <c r="BJB422" s="230"/>
      <c r="BJC422" s="230"/>
      <c r="BJD422" s="230"/>
      <c r="BJE422" s="230"/>
      <c r="BJF422" s="230"/>
      <c r="BJG422" s="230"/>
      <c r="BJH422" s="230"/>
      <c r="BJI422" s="230"/>
      <c r="BJJ422" s="230"/>
      <c r="BJK422" s="230"/>
      <c r="BJL422" s="230"/>
      <c r="BJM422" s="230"/>
      <c r="BJN422" s="230"/>
      <c r="BJO422" s="230"/>
      <c r="BJP422" s="230"/>
      <c r="BJQ422" s="230"/>
      <c r="BJR422" s="230"/>
      <c r="BJS422" s="230"/>
      <c r="BJT422" s="230"/>
      <c r="BJU422" s="230"/>
      <c r="BJV422" s="230"/>
      <c r="BJW422" s="230"/>
      <c r="BJX422" s="230"/>
      <c r="BJY422" s="230"/>
      <c r="BJZ422" s="230"/>
      <c r="BKA422" s="230"/>
      <c r="BKB422" s="230"/>
      <c r="BKC422" s="230"/>
      <c r="BKD422" s="230"/>
      <c r="BKE422" s="230"/>
      <c r="BKF422" s="230"/>
      <c r="BKG422" s="230"/>
      <c r="BKH422" s="230"/>
      <c r="BKI422" s="230"/>
      <c r="BKJ422" s="230"/>
      <c r="BKK422" s="230"/>
      <c r="BKL422" s="230"/>
      <c r="BKM422" s="230"/>
      <c r="BKN422" s="230"/>
      <c r="BKO422" s="230"/>
      <c r="BKP422" s="230"/>
      <c r="BKQ422" s="230"/>
      <c r="BKR422" s="230"/>
      <c r="BKS422" s="230"/>
      <c r="BKT422" s="230"/>
      <c r="BKU422" s="230"/>
      <c r="BKV422" s="230"/>
      <c r="BKW422" s="230"/>
      <c r="BKX422" s="230"/>
      <c r="BKY422" s="230"/>
      <c r="BKZ422" s="230"/>
      <c r="BLA422" s="230"/>
      <c r="BLB422" s="230"/>
      <c r="BLC422" s="230"/>
      <c r="BLD422" s="230"/>
      <c r="BLE422" s="230"/>
      <c r="BLF422" s="230"/>
      <c r="BLG422" s="230"/>
      <c r="BLH422" s="230"/>
      <c r="BLI422" s="230"/>
      <c r="BLJ422" s="230"/>
      <c r="BLK422" s="230"/>
      <c r="BLL422" s="230"/>
      <c r="BLM422" s="230"/>
      <c r="BLN422" s="230"/>
      <c r="BLO422" s="230"/>
      <c r="BLP422" s="230"/>
      <c r="BLQ422" s="230"/>
      <c r="BLR422" s="230"/>
      <c r="BLS422" s="230"/>
      <c r="BLT422" s="230"/>
      <c r="BLU422" s="230"/>
      <c r="BLV422" s="230"/>
      <c r="BLW422" s="230"/>
      <c r="BLX422" s="230"/>
      <c r="BLY422" s="230"/>
      <c r="BLZ422" s="230"/>
      <c r="BMA422" s="230"/>
      <c r="BMB422" s="230"/>
      <c r="BMC422" s="230"/>
      <c r="BMD422" s="230"/>
      <c r="BME422" s="230"/>
      <c r="BMF422" s="230"/>
      <c r="BMG422" s="230"/>
      <c r="BMH422" s="230"/>
      <c r="BMI422" s="230"/>
      <c r="BMJ422" s="230"/>
      <c r="BMK422" s="230"/>
      <c r="BML422" s="230"/>
      <c r="BMM422" s="230"/>
      <c r="BMN422" s="230"/>
      <c r="BMO422" s="230"/>
      <c r="BMP422" s="230"/>
      <c r="BMQ422" s="230"/>
      <c r="BMR422" s="230"/>
      <c r="BMS422" s="230"/>
      <c r="BMT422" s="230"/>
      <c r="BMU422" s="230"/>
      <c r="BMV422" s="230"/>
      <c r="BMW422" s="230"/>
      <c r="BMX422" s="230"/>
      <c r="BMY422" s="230"/>
      <c r="BMZ422" s="230"/>
      <c r="BNA422" s="230"/>
      <c r="BNB422" s="230"/>
      <c r="BNC422" s="230"/>
      <c r="BND422" s="230"/>
      <c r="BNE422" s="230"/>
      <c r="BNF422" s="230"/>
      <c r="BNG422" s="230"/>
      <c r="BNH422" s="230"/>
      <c r="BNI422" s="230"/>
      <c r="BNJ422" s="230"/>
      <c r="BNK422" s="230"/>
      <c r="BNL422" s="230"/>
      <c r="BNM422" s="230"/>
      <c r="BNN422" s="230"/>
      <c r="BNO422" s="230"/>
      <c r="BNP422" s="230"/>
      <c r="BNQ422" s="230"/>
      <c r="BNR422" s="230"/>
      <c r="BNS422" s="230"/>
      <c r="BNT422" s="230"/>
      <c r="BNU422" s="230"/>
      <c r="BNV422" s="230"/>
      <c r="BNW422" s="230"/>
      <c r="BNX422" s="230"/>
      <c r="BNY422" s="230"/>
      <c r="BNZ422" s="230"/>
      <c r="BOA422" s="230"/>
      <c r="BOB422" s="230"/>
      <c r="BOC422" s="230"/>
      <c r="BOD422" s="230"/>
      <c r="BOE422" s="230"/>
      <c r="BOF422" s="230"/>
      <c r="BOG422" s="230"/>
      <c r="BOH422" s="230"/>
      <c r="BOI422" s="230"/>
      <c r="BOJ422" s="230"/>
      <c r="BOK422" s="230"/>
      <c r="BOL422" s="230"/>
      <c r="BOM422" s="230"/>
      <c r="BON422" s="230"/>
      <c r="BOO422" s="230"/>
      <c r="BOP422" s="230"/>
      <c r="BOQ422" s="230"/>
      <c r="BOR422" s="230"/>
      <c r="BOS422" s="230"/>
      <c r="BOT422" s="230"/>
      <c r="BOU422" s="230"/>
      <c r="BOV422" s="230"/>
      <c r="BOW422" s="230"/>
      <c r="BOX422" s="230"/>
      <c r="BOY422" s="230"/>
      <c r="BOZ422" s="230"/>
      <c r="BPA422" s="230"/>
      <c r="BPB422" s="230"/>
      <c r="BPC422" s="230"/>
      <c r="BPD422" s="230"/>
      <c r="BPE422" s="230"/>
      <c r="BPF422" s="230"/>
      <c r="BPG422" s="230"/>
      <c r="BPH422" s="230"/>
      <c r="BPI422" s="230"/>
      <c r="BPJ422" s="230"/>
      <c r="BPK422" s="230"/>
      <c r="BPL422" s="230"/>
      <c r="BPM422" s="230"/>
      <c r="BPN422" s="230"/>
      <c r="BPO422" s="230"/>
      <c r="BPP422" s="230"/>
      <c r="BPQ422" s="230"/>
      <c r="BPR422" s="230"/>
      <c r="BPS422" s="230"/>
      <c r="BPT422" s="230"/>
      <c r="BPU422" s="230"/>
      <c r="BPV422" s="230"/>
      <c r="BPW422" s="230"/>
      <c r="BPX422" s="230"/>
      <c r="BPY422" s="230"/>
      <c r="BPZ422" s="230"/>
      <c r="BQA422" s="230"/>
      <c r="BQB422" s="230"/>
      <c r="BQC422" s="230"/>
      <c r="BQD422" s="230"/>
      <c r="BQE422" s="230"/>
      <c r="BQF422" s="230"/>
      <c r="BQG422" s="230"/>
      <c r="BQH422" s="230"/>
      <c r="BQI422" s="230"/>
      <c r="BQJ422" s="230"/>
      <c r="BQK422" s="230"/>
      <c r="BQL422" s="230"/>
      <c r="BQM422" s="230"/>
      <c r="BQN422" s="230"/>
      <c r="BQO422" s="230"/>
      <c r="BQP422" s="230"/>
      <c r="BQQ422" s="230"/>
      <c r="BQR422" s="230"/>
      <c r="BQS422" s="230"/>
      <c r="BQT422" s="230"/>
      <c r="BQU422" s="230"/>
      <c r="BQV422" s="230"/>
      <c r="BQW422" s="230"/>
      <c r="BQX422" s="230"/>
      <c r="BQY422" s="230"/>
      <c r="BQZ422" s="230"/>
      <c r="BRA422" s="230"/>
      <c r="BRB422" s="230"/>
      <c r="BRC422" s="230"/>
      <c r="BRD422" s="230"/>
      <c r="BRE422" s="230"/>
      <c r="BRF422" s="230"/>
      <c r="BRG422" s="230"/>
      <c r="BRH422" s="230"/>
      <c r="BRI422" s="230"/>
      <c r="BRJ422" s="230"/>
      <c r="BRK422" s="230"/>
      <c r="BRL422" s="230"/>
      <c r="BRM422" s="230"/>
      <c r="BRN422" s="230"/>
      <c r="BRO422" s="230"/>
      <c r="BRP422" s="230"/>
      <c r="BRQ422" s="230"/>
      <c r="BRR422" s="230"/>
      <c r="BRS422" s="230"/>
      <c r="BRT422" s="230"/>
      <c r="BRU422" s="230"/>
      <c r="BRV422" s="230"/>
      <c r="BRW422" s="230"/>
      <c r="BRX422" s="230"/>
      <c r="BRY422" s="230"/>
      <c r="BRZ422" s="230"/>
      <c r="BSA422" s="230"/>
      <c r="BSB422" s="230"/>
      <c r="BSC422" s="230"/>
      <c r="BSD422" s="230"/>
      <c r="BSE422" s="230"/>
      <c r="BSF422" s="230"/>
      <c r="BSG422" s="230"/>
      <c r="BSH422" s="230"/>
      <c r="BSI422" s="230"/>
      <c r="BSJ422" s="230"/>
      <c r="BSK422" s="230"/>
      <c r="BSL422" s="230"/>
      <c r="BSM422" s="230"/>
      <c r="BSN422" s="230"/>
      <c r="BSO422" s="230"/>
      <c r="BSP422" s="230"/>
      <c r="BSQ422" s="230"/>
      <c r="BSR422" s="230"/>
      <c r="BSS422" s="230"/>
      <c r="BST422" s="230"/>
      <c r="BSU422" s="230"/>
      <c r="BSV422" s="230"/>
      <c r="BSW422" s="230"/>
      <c r="BSX422" s="230"/>
      <c r="BSY422" s="230"/>
      <c r="BSZ422" s="230"/>
      <c r="BTA422" s="230"/>
      <c r="BTB422" s="230"/>
      <c r="BTC422" s="230"/>
      <c r="BTD422" s="230"/>
      <c r="BTE422" s="230"/>
      <c r="BTF422" s="230"/>
      <c r="BTG422" s="230"/>
      <c r="BTH422" s="230"/>
      <c r="BTI422" s="230"/>
      <c r="BTJ422" s="230"/>
      <c r="BTK422" s="230"/>
      <c r="BTL422" s="230"/>
      <c r="BTM422" s="230"/>
      <c r="BTN422" s="230"/>
      <c r="BTO422" s="230"/>
      <c r="BTP422" s="230"/>
      <c r="BTQ422" s="230"/>
      <c r="BTR422" s="230"/>
      <c r="BTS422" s="230"/>
      <c r="BTT422" s="230"/>
      <c r="BTU422" s="230"/>
      <c r="BTV422" s="230"/>
      <c r="BTW422" s="230"/>
      <c r="BTX422" s="230"/>
      <c r="BTY422" s="230"/>
      <c r="BTZ422" s="230"/>
      <c r="BUA422" s="230"/>
      <c r="BUB422" s="230"/>
      <c r="BUC422" s="230"/>
      <c r="BUD422" s="230"/>
      <c r="BUE422" s="230"/>
      <c r="BUF422" s="230"/>
      <c r="BUG422" s="230"/>
      <c r="BUH422" s="230"/>
      <c r="BUI422" s="230"/>
      <c r="BUJ422" s="230"/>
      <c r="BUK422" s="230"/>
      <c r="BUL422" s="230"/>
      <c r="BUM422" s="230"/>
      <c r="BUN422" s="230"/>
      <c r="BUO422" s="230"/>
      <c r="BUP422" s="230"/>
      <c r="BUQ422" s="230"/>
      <c r="BUR422" s="230"/>
      <c r="BUS422" s="230"/>
      <c r="BUT422" s="230"/>
      <c r="BUU422" s="230"/>
      <c r="BUV422" s="230"/>
      <c r="BUW422" s="230"/>
      <c r="BUX422" s="230"/>
      <c r="BUY422" s="230"/>
      <c r="BUZ422" s="230"/>
      <c r="BVA422" s="230"/>
      <c r="BVB422" s="230"/>
      <c r="BVC422" s="230"/>
      <c r="BVD422" s="230"/>
      <c r="BVE422" s="230"/>
      <c r="BVF422" s="230"/>
      <c r="BVG422" s="230"/>
      <c r="BVH422" s="230"/>
      <c r="BVI422" s="230"/>
      <c r="BVJ422" s="230"/>
      <c r="BVK422" s="230"/>
      <c r="BVL422" s="230"/>
      <c r="BVM422" s="230"/>
      <c r="BVN422" s="230"/>
      <c r="BVO422" s="230"/>
      <c r="BVP422" s="230"/>
      <c r="BVQ422" s="230"/>
      <c r="BVR422" s="230"/>
      <c r="BVS422" s="230"/>
      <c r="BVT422" s="230"/>
      <c r="BVU422" s="230"/>
      <c r="BVV422" s="230"/>
      <c r="BVW422" s="230"/>
      <c r="BVX422" s="230"/>
      <c r="BVY422" s="230"/>
      <c r="BVZ422" s="230"/>
      <c r="BWA422" s="230"/>
      <c r="BWB422" s="230"/>
      <c r="BWC422" s="230"/>
      <c r="BWD422" s="230"/>
      <c r="BWE422" s="230"/>
      <c r="BWF422" s="230"/>
      <c r="BWG422" s="230"/>
      <c r="BWH422" s="230"/>
      <c r="BWI422" s="230"/>
      <c r="BWJ422" s="230"/>
      <c r="BWK422" s="230"/>
      <c r="BWL422" s="230"/>
      <c r="BWM422" s="230"/>
      <c r="BWN422" s="230"/>
      <c r="BWO422" s="230"/>
      <c r="BWP422" s="230"/>
      <c r="BWQ422" s="230"/>
      <c r="BWR422" s="230"/>
      <c r="BWS422" s="230"/>
      <c r="BWT422" s="230"/>
      <c r="BWU422" s="230"/>
      <c r="BWV422" s="230"/>
      <c r="BWW422" s="230"/>
      <c r="BWX422" s="230"/>
      <c r="BWY422" s="230"/>
      <c r="BWZ422" s="230"/>
      <c r="BXA422" s="230"/>
      <c r="BXB422" s="230"/>
      <c r="BXC422" s="230"/>
      <c r="BXD422" s="230"/>
      <c r="BXE422" s="230"/>
      <c r="BXF422" s="230"/>
      <c r="BXG422" s="230"/>
      <c r="BXH422" s="230"/>
      <c r="BXI422" s="230"/>
      <c r="BXJ422" s="230"/>
      <c r="BXK422" s="230"/>
      <c r="BXL422" s="230"/>
      <c r="BXM422" s="230"/>
      <c r="BXN422" s="230"/>
      <c r="BXO422" s="230"/>
      <c r="BXP422" s="230"/>
      <c r="BXQ422" s="230"/>
      <c r="BXR422" s="230"/>
      <c r="BXS422" s="230"/>
      <c r="BXT422" s="230"/>
      <c r="BXU422" s="230"/>
      <c r="BXV422" s="230"/>
      <c r="BXW422" s="230"/>
      <c r="BXX422" s="230"/>
      <c r="BXY422" s="230"/>
      <c r="BXZ422" s="230"/>
      <c r="BYA422" s="230"/>
      <c r="BYB422" s="230"/>
      <c r="BYC422" s="230"/>
      <c r="BYD422" s="230"/>
      <c r="BYE422" s="230"/>
      <c r="BYF422" s="230"/>
      <c r="BYG422" s="230"/>
      <c r="BYH422" s="230"/>
      <c r="BYI422" s="230"/>
      <c r="BYJ422" s="230"/>
      <c r="BYK422" s="230"/>
      <c r="BYL422" s="230"/>
      <c r="BYM422" s="230"/>
      <c r="BYN422" s="230"/>
      <c r="BYO422" s="230"/>
      <c r="BYP422" s="230"/>
      <c r="BYQ422" s="230"/>
      <c r="BYR422" s="230"/>
      <c r="BYS422" s="230"/>
      <c r="BYT422" s="230"/>
      <c r="BYU422" s="230"/>
      <c r="BYV422" s="230"/>
      <c r="BYW422" s="230"/>
      <c r="BYX422" s="230"/>
      <c r="BYY422" s="230"/>
      <c r="BYZ422" s="230"/>
      <c r="BZA422" s="230"/>
      <c r="BZB422" s="230"/>
      <c r="BZC422" s="230"/>
      <c r="BZD422" s="230"/>
      <c r="BZE422" s="230"/>
      <c r="BZF422" s="230"/>
      <c r="BZG422" s="230"/>
      <c r="BZH422" s="230"/>
      <c r="BZI422" s="230"/>
      <c r="BZJ422" s="230"/>
      <c r="BZK422" s="230"/>
      <c r="BZL422" s="230"/>
      <c r="BZM422" s="230"/>
      <c r="BZN422" s="230"/>
      <c r="BZO422" s="230"/>
      <c r="BZP422" s="230"/>
      <c r="BZQ422" s="230"/>
      <c r="BZR422" s="230"/>
      <c r="BZS422" s="230"/>
      <c r="BZT422" s="230"/>
      <c r="BZU422" s="230"/>
      <c r="BZV422" s="230"/>
      <c r="BZW422" s="230"/>
      <c r="BZX422" s="230"/>
      <c r="BZY422" s="230"/>
      <c r="BZZ422" s="230"/>
      <c r="CAA422" s="230"/>
      <c r="CAB422" s="230"/>
      <c r="CAC422" s="230"/>
      <c r="CAD422" s="230"/>
      <c r="CAE422" s="230"/>
      <c r="CAF422" s="230"/>
      <c r="CAG422" s="230"/>
      <c r="CAH422" s="230"/>
      <c r="CAI422" s="230"/>
      <c r="CAJ422" s="230"/>
      <c r="CAK422" s="230"/>
      <c r="CAL422" s="230"/>
      <c r="CAM422" s="230"/>
      <c r="CAN422" s="230"/>
      <c r="CAO422" s="230"/>
      <c r="CAP422" s="230"/>
      <c r="CAQ422" s="230"/>
      <c r="CAR422" s="230"/>
      <c r="CAS422" s="230"/>
      <c r="CAT422" s="230"/>
      <c r="CAU422" s="230"/>
      <c r="CAV422" s="230"/>
      <c r="CAW422" s="230"/>
      <c r="CAX422" s="230"/>
      <c r="CAY422" s="230"/>
      <c r="CAZ422" s="230"/>
      <c r="CBA422" s="230"/>
      <c r="CBB422" s="230"/>
      <c r="CBC422" s="230"/>
      <c r="CBD422" s="230"/>
      <c r="CBE422" s="230"/>
      <c r="CBF422" s="230"/>
      <c r="CBG422" s="230"/>
      <c r="CBH422" s="230"/>
      <c r="CBI422" s="230"/>
      <c r="CBJ422" s="230"/>
      <c r="CBK422" s="230"/>
      <c r="CBL422" s="230"/>
      <c r="CBM422" s="230"/>
      <c r="CBN422" s="230"/>
      <c r="CBO422" s="230"/>
      <c r="CBP422" s="230"/>
      <c r="CBQ422" s="230"/>
      <c r="CBR422" s="230"/>
      <c r="CBS422" s="230"/>
      <c r="CBT422" s="230"/>
      <c r="CBU422" s="230"/>
      <c r="CBV422" s="230"/>
      <c r="CBW422" s="230"/>
      <c r="CBX422" s="230"/>
      <c r="CBY422" s="230"/>
      <c r="CBZ422" s="230"/>
      <c r="CCA422" s="230"/>
      <c r="CCB422" s="230"/>
      <c r="CCC422" s="230"/>
      <c r="CCD422" s="230"/>
      <c r="CCE422" s="230"/>
      <c r="CCF422" s="230"/>
      <c r="CCG422" s="230"/>
      <c r="CCH422" s="230"/>
      <c r="CCI422" s="230"/>
      <c r="CCJ422" s="230"/>
      <c r="CCK422" s="230"/>
      <c r="CCL422" s="230"/>
      <c r="CCM422" s="230"/>
      <c r="CCN422" s="230"/>
      <c r="CCO422" s="230"/>
      <c r="CCP422" s="230"/>
      <c r="CCQ422" s="230"/>
      <c r="CCR422" s="230"/>
      <c r="CCS422" s="230"/>
      <c r="CCT422" s="230"/>
      <c r="CCU422" s="230"/>
      <c r="CCV422" s="230"/>
      <c r="CCW422" s="230"/>
      <c r="CCX422" s="230"/>
      <c r="CCY422" s="230"/>
      <c r="CCZ422" s="230"/>
      <c r="CDA422" s="230"/>
      <c r="CDB422" s="230"/>
      <c r="CDC422" s="230"/>
      <c r="CDD422" s="230"/>
      <c r="CDE422" s="230"/>
      <c r="CDF422" s="230"/>
      <c r="CDG422" s="230"/>
      <c r="CDH422" s="230"/>
      <c r="CDI422" s="230"/>
      <c r="CDJ422" s="230"/>
      <c r="CDK422" s="230"/>
      <c r="CDL422" s="230"/>
      <c r="CDM422" s="230"/>
      <c r="CDN422" s="230"/>
      <c r="CDO422" s="230"/>
      <c r="CDP422" s="230"/>
      <c r="CDQ422" s="230"/>
      <c r="CDR422" s="230"/>
      <c r="CDS422" s="230"/>
      <c r="CDT422" s="230"/>
      <c r="CDU422" s="230"/>
      <c r="CDV422" s="230"/>
      <c r="CDW422" s="230"/>
      <c r="CDX422" s="230"/>
      <c r="CDY422" s="230"/>
      <c r="CDZ422" s="230"/>
      <c r="CEA422" s="230"/>
      <c r="CEB422" s="230"/>
      <c r="CEC422" s="230"/>
      <c r="CED422" s="230"/>
      <c r="CEE422" s="230"/>
      <c r="CEF422" s="230"/>
      <c r="CEG422" s="230"/>
      <c r="CEH422" s="230"/>
      <c r="CEI422" s="230"/>
      <c r="CEJ422" s="230"/>
      <c r="CEK422" s="230"/>
      <c r="CEL422" s="230"/>
      <c r="CEM422" s="230"/>
      <c r="CEN422" s="230"/>
      <c r="CEO422" s="230"/>
      <c r="CEP422" s="230"/>
      <c r="CEQ422" s="230"/>
      <c r="CER422" s="230"/>
      <c r="CES422" s="230"/>
      <c r="CET422" s="230"/>
      <c r="CEU422" s="230"/>
      <c r="CEV422" s="230"/>
      <c r="CEW422" s="230"/>
      <c r="CEX422" s="230"/>
      <c r="CEY422" s="230"/>
      <c r="CEZ422" s="230"/>
      <c r="CFA422" s="230"/>
      <c r="CFB422" s="230"/>
      <c r="CFC422" s="230"/>
      <c r="CFD422" s="230"/>
      <c r="CFE422" s="230"/>
      <c r="CFF422" s="230"/>
      <c r="CFG422" s="230"/>
      <c r="CFH422" s="230"/>
      <c r="CFI422" s="230"/>
      <c r="CFJ422" s="230"/>
      <c r="CFK422" s="230"/>
      <c r="CFL422" s="230"/>
      <c r="CFM422" s="230"/>
      <c r="CFN422" s="230"/>
      <c r="CFO422" s="230"/>
      <c r="CFP422" s="230"/>
      <c r="CFQ422" s="230"/>
      <c r="CFR422" s="230"/>
      <c r="CFS422" s="230"/>
      <c r="CFT422" s="230"/>
      <c r="CFU422" s="230"/>
      <c r="CFV422" s="230"/>
      <c r="CFW422" s="230"/>
      <c r="CFX422" s="230"/>
      <c r="CFY422" s="230"/>
      <c r="CFZ422" s="230"/>
      <c r="CGA422" s="230"/>
      <c r="CGB422" s="230"/>
      <c r="CGC422" s="230"/>
      <c r="CGD422" s="230"/>
      <c r="CGE422" s="230"/>
      <c r="CGF422" s="230"/>
      <c r="CGG422" s="230"/>
      <c r="CGH422" s="230"/>
      <c r="CGI422" s="230"/>
      <c r="CGJ422" s="230"/>
      <c r="CGK422" s="230"/>
      <c r="CGL422" s="230"/>
      <c r="CGM422" s="230"/>
      <c r="CGN422" s="230"/>
      <c r="CGO422" s="230"/>
      <c r="CGP422" s="230"/>
      <c r="CGQ422" s="230"/>
      <c r="CGR422" s="230"/>
      <c r="CGS422" s="230"/>
      <c r="CGT422" s="230"/>
      <c r="CGU422" s="230"/>
      <c r="CGV422" s="230"/>
      <c r="CGW422" s="230"/>
      <c r="CGX422" s="230"/>
      <c r="CGY422" s="230"/>
      <c r="CGZ422" s="230"/>
      <c r="CHA422" s="230"/>
      <c r="CHB422" s="230"/>
      <c r="CHC422" s="230"/>
      <c r="CHD422" s="230"/>
      <c r="CHE422" s="230"/>
      <c r="CHF422" s="230"/>
      <c r="CHG422" s="230"/>
      <c r="CHH422" s="230"/>
      <c r="CHI422" s="230"/>
      <c r="CHJ422" s="230"/>
      <c r="CHK422" s="230"/>
      <c r="CHL422" s="230"/>
      <c r="CHM422" s="230"/>
      <c r="CHN422" s="230"/>
      <c r="CHO422" s="230"/>
      <c r="CHP422" s="230"/>
      <c r="CHQ422" s="230"/>
      <c r="CHR422" s="230"/>
      <c r="CHS422" s="230"/>
      <c r="CHT422" s="230"/>
      <c r="CHU422" s="230"/>
      <c r="CHV422" s="230"/>
      <c r="CHW422" s="230"/>
      <c r="CHX422" s="230"/>
      <c r="CHY422" s="230"/>
      <c r="CHZ422" s="230"/>
      <c r="CIA422" s="230"/>
      <c r="CIB422" s="230"/>
      <c r="CIC422" s="230"/>
      <c r="CID422" s="230"/>
      <c r="CIE422" s="230"/>
      <c r="CIF422" s="230"/>
      <c r="CIG422" s="230"/>
      <c r="CIH422" s="230"/>
      <c r="CII422" s="230"/>
      <c r="CIJ422" s="230"/>
      <c r="CIK422" s="230"/>
      <c r="CIL422" s="230"/>
      <c r="CIM422" s="230"/>
      <c r="CIN422" s="230"/>
      <c r="CIO422" s="230"/>
      <c r="CIP422" s="230"/>
      <c r="CIQ422" s="230"/>
      <c r="CIR422" s="230"/>
      <c r="CIS422" s="230"/>
      <c r="CIT422" s="230"/>
      <c r="CIU422" s="230"/>
      <c r="CIV422" s="230"/>
      <c r="CIW422" s="230"/>
      <c r="CIX422" s="230"/>
      <c r="CIY422" s="230"/>
      <c r="CIZ422" s="230"/>
      <c r="CJA422" s="230"/>
      <c r="CJB422" s="230"/>
      <c r="CJC422" s="230"/>
      <c r="CJD422" s="230"/>
      <c r="CJE422" s="230"/>
      <c r="CJF422" s="230"/>
      <c r="CJG422" s="230"/>
      <c r="CJH422" s="230"/>
      <c r="CJI422" s="230"/>
      <c r="CJJ422" s="230"/>
      <c r="CJK422" s="230"/>
      <c r="CJL422" s="230"/>
      <c r="CJM422" s="230"/>
      <c r="CJN422" s="230"/>
      <c r="CJO422" s="230"/>
      <c r="CJP422" s="230"/>
      <c r="CJQ422" s="230"/>
      <c r="CJR422" s="230"/>
      <c r="CJS422" s="230"/>
      <c r="CJT422" s="230"/>
      <c r="CJU422" s="230"/>
      <c r="CJV422" s="230"/>
      <c r="CJW422" s="230"/>
      <c r="CJX422" s="230"/>
      <c r="CJY422" s="230"/>
      <c r="CJZ422" s="230"/>
      <c r="CKA422" s="230"/>
      <c r="CKB422" s="230"/>
      <c r="CKC422" s="230"/>
      <c r="CKD422" s="230"/>
      <c r="CKE422" s="230"/>
      <c r="CKF422" s="230"/>
      <c r="CKG422" s="230"/>
      <c r="CKH422" s="230"/>
      <c r="CKI422" s="230"/>
      <c r="CKJ422" s="230"/>
      <c r="CKK422" s="230"/>
      <c r="CKL422" s="230"/>
      <c r="CKM422" s="230"/>
      <c r="CKN422" s="230"/>
      <c r="CKO422" s="230"/>
      <c r="CKP422" s="230"/>
      <c r="CKQ422" s="230"/>
      <c r="CKR422" s="230"/>
      <c r="CKS422" s="230"/>
      <c r="CKT422" s="230"/>
      <c r="CKU422" s="230"/>
      <c r="CKV422" s="230"/>
      <c r="CKW422" s="230"/>
      <c r="CKX422" s="230"/>
      <c r="CKY422" s="230"/>
      <c r="CKZ422" s="230"/>
      <c r="CLA422" s="230"/>
      <c r="CLB422" s="230"/>
      <c r="CLC422" s="230"/>
      <c r="CLD422" s="230"/>
      <c r="CLE422" s="230"/>
      <c r="CLF422" s="230"/>
      <c r="CLG422" s="230"/>
      <c r="CLH422" s="230"/>
      <c r="CLI422" s="230"/>
      <c r="CLJ422" s="230"/>
      <c r="CLK422" s="230"/>
      <c r="CLL422" s="230"/>
      <c r="CLM422" s="230"/>
      <c r="CLN422" s="230"/>
      <c r="CLO422" s="230"/>
      <c r="CLP422" s="230"/>
      <c r="CLQ422" s="230"/>
      <c r="CLR422" s="230"/>
      <c r="CLS422" s="230"/>
      <c r="CLT422" s="230"/>
      <c r="CLU422" s="230"/>
      <c r="CLV422" s="230"/>
      <c r="CLW422" s="230"/>
      <c r="CLX422" s="230"/>
      <c r="CLY422" s="230"/>
      <c r="CLZ422" s="230"/>
      <c r="CMA422" s="230"/>
      <c r="CMB422" s="230"/>
      <c r="CMC422" s="230"/>
      <c r="CMD422" s="230"/>
      <c r="CME422" s="230"/>
      <c r="CMF422" s="230"/>
      <c r="CMG422" s="230"/>
      <c r="CMH422" s="230"/>
      <c r="CMI422" s="230"/>
      <c r="CMJ422" s="230"/>
      <c r="CMK422" s="230"/>
      <c r="CML422" s="230"/>
      <c r="CMM422" s="230"/>
      <c r="CMN422" s="230"/>
      <c r="CMO422" s="230"/>
      <c r="CMP422" s="230"/>
      <c r="CMQ422" s="230"/>
      <c r="CMR422" s="230"/>
      <c r="CMS422" s="230"/>
      <c r="CMT422" s="230"/>
      <c r="CMU422" s="230"/>
      <c r="CMV422" s="230"/>
      <c r="CMW422" s="230"/>
      <c r="CMX422" s="230"/>
      <c r="CMY422" s="230"/>
      <c r="CMZ422" s="230"/>
      <c r="CNA422" s="230"/>
      <c r="CNB422" s="230"/>
      <c r="CNC422" s="230"/>
      <c r="CND422" s="230"/>
      <c r="CNE422" s="230"/>
      <c r="CNF422" s="230"/>
      <c r="CNG422" s="230"/>
      <c r="CNH422" s="230"/>
      <c r="CNI422" s="230"/>
      <c r="CNJ422" s="230"/>
      <c r="CNK422" s="230"/>
      <c r="CNL422" s="230"/>
      <c r="CNM422" s="230"/>
      <c r="CNN422" s="230"/>
      <c r="CNO422" s="230"/>
      <c r="CNP422" s="230"/>
      <c r="CNQ422" s="230"/>
      <c r="CNR422" s="230"/>
      <c r="CNS422" s="230"/>
      <c r="CNT422" s="230"/>
      <c r="CNU422" s="230"/>
      <c r="CNV422" s="230"/>
      <c r="CNW422" s="230"/>
      <c r="CNX422" s="230"/>
      <c r="CNY422" s="230"/>
      <c r="CNZ422" s="230"/>
      <c r="COA422" s="230"/>
      <c r="COB422" s="230"/>
      <c r="COC422" s="230"/>
      <c r="COD422" s="230"/>
      <c r="COE422" s="230"/>
      <c r="COF422" s="230"/>
      <c r="COG422" s="230"/>
      <c r="COH422" s="230"/>
      <c r="COI422" s="230"/>
      <c r="COJ422" s="230"/>
      <c r="COK422" s="230"/>
      <c r="COL422" s="230"/>
      <c r="COM422" s="230"/>
      <c r="CON422" s="230"/>
      <c r="COO422" s="230"/>
      <c r="COP422" s="230"/>
      <c r="COQ422" s="230"/>
      <c r="COR422" s="230"/>
      <c r="COS422" s="230"/>
      <c r="COT422" s="230"/>
      <c r="COU422" s="230"/>
      <c r="COV422" s="230"/>
      <c r="COW422" s="230"/>
      <c r="COX422" s="230"/>
      <c r="COY422" s="230"/>
      <c r="COZ422" s="230"/>
      <c r="CPA422" s="230"/>
      <c r="CPB422" s="230"/>
      <c r="CPC422" s="230"/>
      <c r="CPD422" s="230"/>
      <c r="CPE422" s="230"/>
      <c r="CPF422" s="230"/>
      <c r="CPG422" s="230"/>
      <c r="CPH422" s="230"/>
      <c r="CPI422" s="230"/>
      <c r="CPJ422" s="230"/>
      <c r="CPK422" s="230"/>
      <c r="CPL422" s="230"/>
      <c r="CPM422" s="230"/>
      <c r="CPN422" s="230"/>
      <c r="CPO422" s="230"/>
      <c r="CPP422" s="230"/>
      <c r="CPQ422" s="230"/>
      <c r="CPR422" s="230"/>
      <c r="CPS422" s="230"/>
      <c r="CPT422" s="230"/>
      <c r="CPU422" s="230"/>
      <c r="CPV422" s="230"/>
      <c r="CPW422" s="230"/>
      <c r="CPX422" s="230"/>
      <c r="CPY422" s="230"/>
      <c r="CPZ422" s="230"/>
      <c r="CQA422" s="230"/>
      <c r="CQB422" s="230"/>
      <c r="CQC422" s="230"/>
      <c r="CQD422" s="230"/>
      <c r="CQE422" s="230"/>
      <c r="CQF422" s="230"/>
      <c r="CQG422" s="230"/>
      <c r="CQH422" s="230"/>
      <c r="CQI422" s="230"/>
      <c r="CQJ422" s="230"/>
      <c r="CQK422" s="230"/>
      <c r="CQL422" s="230"/>
      <c r="CQM422" s="230"/>
      <c r="CQN422" s="230"/>
      <c r="CQO422" s="230"/>
      <c r="CQP422" s="230"/>
      <c r="CQQ422" s="230"/>
      <c r="CQR422" s="230"/>
      <c r="CQS422" s="230"/>
      <c r="CQT422" s="230"/>
      <c r="CQU422" s="230"/>
      <c r="CQV422" s="230"/>
      <c r="CQW422" s="230"/>
      <c r="CQX422" s="230"/>
      <c r="CQY422" s="230"/>
      <c r="CQZ422" s="230"/>
      <c r="CRA422" s="230"/>
      <c r="CRB422" s="230"/>
      <c r="CRC422" s="230"/>
      <c r="CRD422" s="230"/>
      <c r="CRE422" s="230"/>
      <c r="CRF422" s="230"/>
      <c r="CRG422" s="230"/>
      <c r="CRH422" s="230"/>
      <c r="CRI422" s="230"/>
      <c r="CRJ422" s="230"/>
      <c r="CRK422" s="230"/>
      <c r="CRL422" s="230"/>
      <c r="CRM422" s="230"/>
      <c r="CRN422" s="230"/>
      <c r="CRO422" s="230"/>
      <c r="CRP422" s="230"/>
      <c r="CRQ422" s="230"/>
      <c r="CRR422" s="230"/>
      <c r="CRS422" s="230"/>
      <c r="CRT422" s="230"/>
      <c r="CRU422" s="230"/>
      <c r="CRV422" s="230"/>
      <c r="CRW422" s="230"/>
      <c r="CRX422" s="230"/>
      <c r="CRY422" s="230"/>
      <c r="CRZ422" s="230"/>
      <c r="CSA422" s="230"/>
      <c r="CSB422" s="230"/>
      <c r="CSC422" s="230"/>
      <c r="CSD422" s="230"/>
      <c r="CSE422" s="230"/>
      <c r="CSF422" s="230"/>
      <c r="CSG422" s="230"/>
      <c r="CSH422" s="230"/>
      <c r="CSI422" s="230"/>
      <c r="CSJ422" s="230"/>
      <c r="CSK422" s="230"/>
      <c r="CSL422" s="230"/>
      <c r="CSM422" s="230"/>
      <c r="CSN422" s="230"/>
      <c r="CSO422" s="230"/>
      <c r="CSP422" s="230"/>
      <c r="CSQ422" s="230"/>
      <c r="CSR422" s="230"/>
      <c r="CSS422" s="230"/>
      <c r="CST422" s="230"/>
      <c r="CSU422" s="230"/>
      <c r="CSV422" s="230"/>
      <c r="CSW422" s="230"/>
      <c r="CSX422" s="230"/>
      <c r="CSY422" s="230"/>
      <c r="CSZ422" s="230"/>
      <c r="CTA422" s="230"/>
      <c r="CTB422" s="230"/>
      <c r="CTC422" s="230"/>
      <c r="CTD422" s="230"/>
      <c r="CTE422" s="230"/>
      <c r="CTF422" s="230"/>
      <c r="CTG422" s="230"/>
      <c r="CTH422" s="230"/>
      <c r="CTI422" s="230"/>
      <c r="CTJ422" s="230"/>
      <c r="CTK422" s="230"/>
      <c r="CTL422" s="230"/>
      <c r="CTM422" s="230"/>
      <c r="CTN422" s="230"/>
      <c r="CTO422" s="230"/>
      <c r="CTP422" s="230"/>
      <c r="CTQ422" s="230"/>
      <c r="CTR422" s="230"/>
      <c r="CTS422" s="230"/>
      <c r="CTT422" s="230"/>
      <c r="CTU422" s="230"/>
      <c r="CTV422" s="230"/>
      <c r="CTW422" s="230"/>
      <c r="CTX422" s="230"/>
      <c r="CTY422" s="230"/>
      <c r="CTZ422" s="230"/>
      <c r="CUA422" s="230"/>
      <c r="CUB422" s="230"/>
      <c r="CUC422" s="230"/>
      <c r="CUD422" s="230"/>
      <c r="CUE422" s="230"/>
      <c r="CUF422" s="230"/>
      <c r="CUG422" s="230"/>
      <c r="CUH422" s="230"/>
      <c r="CUI422" s="230"/>
      <c r="CUJ422" s="230"/>
      <c r="CUK422" s="230"/>
      <c r="CUL422" s="230"/>
      <c r="CUM422" s="230"/>
      <c r="CUN422" s="230"/>
      <c r="CUO422" s="230"/>
      <c r="CUP422" s="230"/>
      <c r="CUQ422" s="230"/>
      <c r="CUR422" s="230"/>
      <c r="CUS422" s="230"/>
      <c r="CUT422" s="230"/>
      <c r="CUU422" s="230"/>
      <c r="CUV422" s="230"/>
      <c r="CUW422" s="230"/>
      <c r="CUX422" s="230"/>
      <c r="CUY422" s="230"/>
      <c r="CUZ422" s="230"/>
      <c r="CVA422" s="230"/>
      <c r="CVB422" s="230"/>
      <c r="CVC422" s="230"/>
      <c r="CVD422" s="230"/>
      <c r="CVE422" s="230"/>
      <c r="CVF422" s="230"/>
      <c r="CVG422" s="230"/>
      <c r="CVH422" s="230"/>
      <c r="CVI422" s="230"/>
      <c r="CVJ422" s="230"/>
      <c r="CVK422" s="230"/>
      <c r="CVL422" s="230"/>
      <c r="CVM422" s="230"/>
      <c r="CVN422" s="230"/>
      <c r="CVO422" s="230"/>
      <c r="CVP422" s="230"/>
      <c r="CVQ422" s="230"/>
      <c r="CVR422" s="230"/>
      <c r="CVS422" s="230"/>
      <c r="CVT422" s="230"/>
      <c r="CVU422" s="230"/>
      <c r="CVV422" s="230"/>
      <c r="CVW422" s="230"/>
      <c r="CVX422" s="230"/>
      <c r="CVY422" s="230"/>
      <c r="CVZ422" s="230"/>
      <c r="CWA422" s="230"/>
      <c r="CWB422" s="230"/>
      <c r="CWC422" s="230"/>
      <c r="CWD422" s="230"/>
      <c r="CWE422" s="230"/>
      <c r="CWF422" s="230"/>
      <c r="CWG422" s="230"/>
      <c r="CWH422" s="230"/>
      <c r="CWI422" s="230"/>
      <c r="CWJ422" s="230"/>
      <c r="CWK422" s="230"/>
      <c r="CWL422" s="230"/>
      <c r="CWM422" s="230"/>
      <c r="CWN422" s="230"/>
      <c r="CWO422" s="230"/>
      <c r="CWP422" s="230"/>
      <c r="CWQ422" s="230"/>
      <c r="CWR422" s="230"/>
      <c r="CWS422" s="230"/>
      <c r="CWT422" s="230"/>
      <c r="CWU422" s="230"/>
      <c r="CWV422" s="230"/>
      <c r="CWW422" s="230"/>
      <c r="CWX422" s="230"/>
      <c r="CWY422" s="230"/>
      <c r="CWZ422" s="230"/>
      <c r="CXA422" s="230"/>
      <c r="CXB422" s="230"/>
      <c r="CXC422" s="230"/>
      <c r="CXD422" s="230"/>
      <c r="CXE422" s="230"/>
      <c r="CXF422" s="230"/>
      <c r="CXG422" s="230"/>
      <c r="CXH422" s="230"/>
      <c r="CXI422" s="230"/>
      <c r="CXJ422" s="230"/>
      <c r="CXK422" s="230"/>
      <c r="CXL422" s="230"/>
      <c r="CXM422" s="230"/>
      <c r="CXN422" s="230"/>
      <c r="CXO422" s="230"/>
      <c r="CXP422" s="230"/>
      <c r="CXQ422" s="230"/>
      <c r="CXR422" s="230"/>
      <c r="CXS422" s="230"/>
      <c r="CXT422" s="230"/>
      <c r="CXU422" s="230"/>
      <c r="CXV422" s="230"/>
      <c r="CXW422" s="230"/>
      <c r="CXX422" s="230"/>
      <c r="CXY422" s="230"/>
      <c r="CXZ422" s="230"/>
      <c r="CYA422" s="230"/>
      <c r="CYB422" s="230"/>
      <c r="CYC422" s="230"/>
      <c r="CYD422" s="230"/>
      <c r="CYE422" s="230"/>
      <c r="CYF422" s="230"/>
      <c r="CYG422" s="230"/>
      <c r="CYH422" s="230"/>
      <c r="CYI422" s="230"/>
      <c r="CYJ422" s="230"/>
      <c r="CYK422" s="230"/>
      <c r="CYL422" s="230"/>
      <c r="CYM422" s="230"/>
      <c r="CYN422" s="230"/>
      <c r="CYO422" s="230"/>
      <c r="CYP422" s="230"/>
      <c r="CYQ422" s="230"/>
      <c r="CYR422" s="230"/>
      <c r="CYS422" s="230"/>
      <c r="CYT422" s="230"/>
      <c r="CYU422" s="230"/>
      <c r="CYV422" s="230"/>
      <c r="CYW422" s="230"/>
      <c r="CYX422" s="230"/>
      <c r="CYY422" s="230"/>
      <c r="CYZ422" s="230"/>
      <c r="CZA422" s="230"/>
      <c r="CZB422" s="230"/>
      <c r="CZC422" s="230"/>
      <c r="CZD422" s="230"/>
      <c r="CZE422" s="230"/>
      <c r="CZF422" s="230"/>
      <c r="CZG422" s="230"/>
      <c r="CZH422" s="230"/>
      <c r="CZI422" s="230"/>
      <c r="CZJ422" s="230"/>
      <c r="CZK422" s="230"/>
      <c r="CZL422" s="230"/>
      <c r="CZM422" s="230"/>
      <c r="CZN422" s="230"/>
      <c r="CZO422" s="230"/>
      <c r="CZP422" s="230"/>
      <c r="CZQ422" s="230"/>
      <c r="CZR422" s="230"/>
      <c r="CZS422" s="230"/>
      <c r="CZT422" s="230"/>
      <c r="CZU422" s="230"/>
      <c r="CZV422" s="230"/>
      <c r="CZW422" s="230"/>
      <c r="CZX422" s="230"/>
      <c r="CZY422" s="230"/>
      <c r="CZZ422" s="230"/>
      <c r="DAA422" s="230"/>
      <c r="DAB422" s="230"/>
      <c r="DAC422" s="230"/>
      <c r="DAD422" s="230"/>
      <c r="DAE422" s="230"/>
      <c r="DAF422" s="230"/>
      <c r="DAG422" s="230"/>
      <c r="DAH422" s="230"/>
      <c r="DAI422" s="230"/>
      <c r="DAJ422" s="230"/>
      <c r="DAK422" s="230"/>
      <c r="DAL422" s="230"/>
      <c r="DAM422" s="230"/>
      <c r="DAN422" s="230"/>
      <c r="DAO422" s="230"/>
      <c r="DAP422" s="230"/>
      <c r="DAQ422" s="230"/>
      <c r="DAR422" s="230"/>
      <c r="DAS422" s="230"/>
      <c r="DAT422" s="230"/>
      <c r="DAU422" s="230"/>
      <c r="DAV422" s="230"/>
      <c r="DAW422" s="230"/>
      <c r="DAX422" s="230"/>
      <c r="DAY422" s="230"/>
      <c r="DAZ422" s="230"/>
      <c r="DBA422" s="230"/>
      <c r="DBB422" s="230"/>
      <c r="DBC422" s="230"/>
      <c r="DBD422" s="230"/>
      <c r="DBE422" s="230"/>
      <c r="DBF422" s="230"/>
      <c r="DBG422" s="230"/>
      <c r="DBH422" s="230"/>
      <c r="DBI422" s="230"/>
      <c r="DBJ422" s="230"/>
      <c r="DBK422" s="230"/>
      <c r="DBL422" s="230"/>
      <c r="DBM422" s="230"/>
      <c r="DBN422" s="230"/>
      <c r="DBO422" s="230"/>
      <c r="DBP422" s="230"/>
      <c r="DBQ422" s="230"/>
      <c r="DBR422" s="230"/>
      <c r="DBS422" s="230"/>
      <c r="DBT422" s="230"/>
      <c r="DBU422" s="230"/>
      <c r="DBV422" s="230"/>
      <c r="DBW422" s="230"/>
      <c r="DBX422" s="230"/>
      <c r="DBY422" s="230"/>
      <c r="DBZ422" s="230"/>
      <c r="DCA422" s="230"/>
      <c r="DCB422" s="230"/>
      <c r="DCC422" s="230"/>
      <c r="DCD422" s="230"/>
      <c r="DCE422" s="230"/>
      <c r="DCF422" s="230"/>
      <c r="DCG422" s="230"/>
      <c r="DCH422" s="230"/>
      <c r="DCI422" s="230"/>
      <c r="DCJ422" s="230"/>
      <c r="DCK422" s="230"/>
      <c r="DCL422" s="230"/>
      <c r="DCM422" s="230"/>
      <c r="DCN422" s="230"/>
      <c r="DCO422" s="230"/>
      <c r="DCP422" s="230"/>
      <c r="DCQ422" s="230"/>
      <c r="DCR422" s="230"/>
      <c r="DCS422" s="230"/>
      <c r="DCT422" s="230"/>
      <c r="DCU422" s="230"/>
      <c r="DCV422" s="230"/>
      <c r="DCW422" s="230"/>
      <c r="DCX422" s="230"/>
      <c r="DCY422" s="230"/>
      <c r="DCZ422" s="230"/>
      <c r="DDA422" s="230"/>
      <c r="DDB422" s="230"/>
      <c r="DDC422" s="230"/>
      <c r="DDD422" s="230"/>
      <c r="DDE422" s="230"/>
      <c r="DDF422" s="230"/>
      <c r="DDG422" s="230"/>
      <c r="DDH422" s="230"/>
      <c r="DDI422" s="230"/>
      <c r="DDJ422" s="230"/>
      <c r="DDK422" s="230"/>
      <c r="DDL422" s="230"/>
      <c r="DDM422" s="230"/>
      <c r="DDN422" s="230"/>
      <c r="DDO422" s="230"/>
      <c r="DDP422" s="230"/>
      <c r="DDQ422" s="230"/>
      <c r="DDR422" s="230"/>
      <c r="DDS422" s="230"/>
      <c r="DDT422" s="230"/>
      <c r="DDU422" s="230"/>
      <c r="DDV422" s="230"/>
      <c r="DDW422" s="230"/>
      <c r="DDX422" s="230"/>
      <c r="DDY422" s="230"/>
      <c r="DDZ422" s="230"/>
      <c r="DEA422" s="230"/>
      <c r="DEB422" s="230"/>
      <c r="DEC422" s="230"/>
      <c r="DED422" s="230"/>
      <c r="DEE422" s="230"/>
      <c r="DEF422" s="230"/>
      <c r="DEG422" s="230"/>
      <c r="DEH422" s="230"/>
      <c r="DEI422" s="230"/>
      <c r="DEJ422" s="230"/>
      <c r="DEK422" s="230"/>
      <c r="DEL422" s="230"/>
      <c r="DEM422" s="230"/>
      <c r="DEN422" s="230"/>
      <c r="DEO422" s="230"/>
      <c r="DEP422" s="230"/>
      <c r="DEQ422" s="230"/>
      <c r="DER422" s="230"/>
      <c r="DES422" s="230"/>
      <c r="DET422" s="230"/>
      <c r="DEU422" s="230"/>
      <c r="DEV422" s="230"/>
      <c r="DEW422" s="230"/>
      <c r="DEX422" s="230"/>
      <c r="DEY422" s="230"/>
      <c r="DEZ422" s="230"/>
      <c r="DFA422" s="230"/>
      <c r="DFB422" s="230"/>
      <c r="DFC422" s="230"/>
      <c r="DFD422" s="230"/>
      <c r="DFE422" s="230"/>
      <c r="DFF422" s="230"/>
      <c r="DFG422" s="230"/>
      <c r="DFH422" s="230"/>
      <c r="DFI422" s="230"/>
      <c r="DFJ422" s="230"/>
      <c r="DFK422" s="230"/>
      <c r="DFL422" s="230"/>
      <c r="DFM422" s="230"/>
      <c r="DFN422" s="230"/>
      <c r="DFO422" s="230"/>
      <c r="DFP422" s="230"/>
      <c r="DFQ422" s="230"/>
      <c r="DFR422" s="230"/>
      <c r="DFS422" s="230"/>
      <c r="DFT422" s="230"/>
      <c r="DFU422" s="230"/>
      <c r="DFV422" s="230"/>
      <c r="DFW422" s="230"/>
      <c r="DFX422" s="230"/>
      <c r="DFY422" s="230"/>
      <c r="DFZ422" s="230"/>
      <c r="DGA422" s="230"/>
      <c r="DGB422" s="230"/>
      <c r="DGC422" s="230"/>
      <c r="DGD422" s="230"/>
      <c r="DGE422" s="230"/>
      <c r="DGF422" s="230"/>
      <c r="DGG422" s="230"/>
      <c r="DGH422" s="230"/>
      <c r="DGI422" s="230"/>
      <c r="DGJ422" s="230"/>
      <c r="DGK422" s="230"/>
      <c r="DGL422" s="230"/>
      <c r="DGM422" s="230"/>
      <c r="DGN422" s="230"/>
      <c r="DGO422" s="230"/>
      <c r="DGP422" s="230"/>
      <c r="DGQ422" s="230"/>
      <c r="DGR422" s="230"/>
      <c r="DGS422" s="230"/>
      <c r="DGT422" s="230"/>
      <c r="DGU422" s="230"/>
      <c r="DGV422" s="230"/>
      <c r="DGW422" s="230"/>
      <c r="DGX422" s="230"/>
      <c r="DGY422" s="230"/>
      <c r="DGZ422" s="230"/>
      <c r="DHA422" s="230"/>
      <c r="DHB422" s="230"/>
      <c r="DHC422" s="230"/>
      <c r="DHD422" s="230"/>
      <c r="DHE422" s="230"/>
      <c r="DHF422" s="230"/>
      <c r="DHG422" s="230"/>
      <c r="DHH422" s="230"/>
      <c r="DHI422" s="230"/>
      <c r="DHJ422" s="230"/>
      <c r="DHK422" s="230"/>
      <c r="DHL422" s="230"/>
      <c r="DHM422" s="230"/>
      <c r="DHN422" s="230"/>
      <c r="DHO422" s="230"/>
      <c r="DHP422" s="230"/>
      <c r="DHQ422" s="230"/>
      <c r="DHR422" s="230"/>
      <c r="DHS422" s="230"/>
      <c r="DHT422" s="230"/>
      <c r="DHU422" s="230"/>
      <c r="DHV422" s="230"/>
      <c r="DHW422" s="230"/>
      <c r="DHX422" s="230"/>
      <c r="DHY422" s="230"/>
      <c r="DHZ422" s="230"/>
      <c r="DIA422" s="230"/>
      <c r="DIB422" s="230"/>
      <c r="DIC422" s="230"/>
      <c r="DID422" s="230"/>
      <c r="DIE422" s="230"/>
      <c r="DIF422" s="230"/>
      <c r="DIG422" s="230"/>
      <c r="DIH422" s="230"/>
      <c r="DII422" s="230"/>
      <c r="DIJ422" s="230"/>
      <c r="DIK422" s="230"/>
      <c r="DIL422" s="230"/>
      <c r="DIM422" s="230"/>
      <c r="DIN422" s="230"/>
      <c r="DIO422" s="230"/>
      <c r="DIP422" s="230"/>
      <c r="DIQ422" s="230"/>
      <c r="DIR422" s="230"/>
      <c r="DIS422" s="230"/>
      <c r="DIT422" s="230"/>
      <c r="DIU422" s="230"/>
      <c r="DIV422" s="230"/>
      <c r="DIW422" s="230"/>
      <c r="DIX422" s="230"/>
      <c r="DIY422" s="230"/>
      <c r="DIZ422" s="230"/>
      <c r="DJA422" s="230"/>
      <c r="DJB422" s="230"/>
      <c r="DJC422" s="230"/>
      <c r="DJD422" s="230"/>
      <c r="DJE422" s="230"/>
      <c r="DJF422" s="230"/>
      <c r="DJG422" s="230"/>
      <c r="DJH422" s="230"/>
      <c r="DJI422" s="230"/>
      <c r="DJJ422" s="230"/>
      <c r="DJK422" s="230"/>
      <c r="DJL422" s="230"/>
      <c r="DJM422" s="230"/>
      <c r="DJN422" s="230"/>
      <c r="DJO422" s="230"/>
      <c r="DJP422" s="230"/>
      <c r="DJQ422" s="230"/>
      <c r="DJR422" s="230"/>
      <c r="DJS422" s="230"/>
      <c r="DJT422" s="230"/>
      <c r="DJU422" s="230"/>
      <c r="DJV422" s="230"/>
      <c r="DJW422" s="230"/>
      <c r="DJX422" s="230"/>
      <c r="DJY422" s="230"/>
      <c r="DJZ422" s="230"/>
      <c r="DKA422" s="230"/>
      <c r="DKB422" s="230"/>
      <c r="DKC422" s="230"/>
      <c r="DKD422" s="230"/>
      <c r="DKE422" s="230"/>
      <c r="DKF422" s="230"/>
      <c r="DKG422" s="230"/>
      <c r="DKH422" s="230"/>
      <c r="DKI422" s="230"/>
      <c r="DKJ422" s="230"/>
      <c r="DKK422" s="230"/>
      <c r="DKL422" s="230"/>
      <c r="DKM422" s="230"/>
      <c r="DKN422" s="230"/>
      <c r="DKO422" s="230"/>
      <c r="DKP422" s="230"/>
      <c r="DKQ422" s="230"/>
      <c r="DKR422" s="230"/>
      <c r="DKS422" s="230"/>
      <c r="DKT422" s="230"/>
      <c r="DKU422" s="230"/>
      <c r="DKV422" s="230"/>
      <c r="DKW422" s="230"/>
      <c r="DKX422" s="230"/>
      <c r="DKY422" s="230"/>
      <c r="DKZ422" s="230"/>
      <c r="DLA422" s="230"/>
      <c r="DLB422" s="230"/>
      <c r="DLC422" s="230"/>
      <c r="DLD422" s="230"/>
      <c r="DLE422" s="230"/>
      <c r="DLF422" s="230"/>
      <c r="DLG422" s="230"/>
      <c r="DLH422" s="230"/>
      <c r="DLI422" s="230"/>
      <c r="DLJ422" s="230"/>
      <c r="DLK422" s="230"/>
      <c r="DLL422" s="230"/>
      <c r="DLM422" s="230"/>
      <c r="DLN422" s="230"/>
      <c r="DLO422" s="230"/>
      <c r="DLP422" s="230"/>
      <c r="DLQ422" s="230"/>
      <c r="DLR422" s="230"/>
      <c r="DLS422" s="230"/>
      <c r="DLT422" s="230"/>
      <c r="DLU422" s="230"/>
      <c r="DLV422" s="230"/>
      <c r="DLW422" s="230"/>
      <c r="DLX422" s="230"/>
      <c r="DLY422" s="230"/>
      <c r="DLZ422" s="230"/>
      <c r="DMA422" s="230"/>
      <c r="DMB422" s="230"/>
      <c r="DMC422" s="230"/>
      <c r="DMD422" s="230"/>
      <c r="DME422" s="230"/>
      <c r="DMF422" s="230"/>
      <c r="DMG422" s="230"/>
      <c r="DMH422" s="230"/>
      <c r="DMI422" s="230"/>
      <c r="DMJ422" s="230"/>
      <c r="DMK422" s="230"/>
      <c r="DML422" s="230"/>
      <c r="DMM422" s="230"/>
      <c r="DMN422" s="230"/>
      <c r="DMO422" s="230"/>
      <c r="DMP422" s="230"/>
      <c r="DMQ422" s="230"/>
      <c r="DMR422" s="230"/>
      <c r="DMS422" s="230"/>
      <c r="DMT422" s="230"/>
      <c r="DMU422" s="230"/>
      <c r="DMV422" s="230"/>
      <c r="DMW422" s="230"/>
      <c r="DMX422" s="230"/>
      <c r="DMY422" s="230"/>
      <c r="DMZ422" s="230"/>
      <c r="DNA422" s="230"/>
      <c r="DNB422" s="230"/>
      <c r="DNC422" s="230"/>
      <c r="DND422" s="230"/>
      <c r="DNE422" s="230"/>
      <c r="DNF422" s="230"/>
      <c r="DNG422" s="230"/>
      <c r="DNH422" s="230"/>
      <c r="DNI422" s="230"/>
      <c r="DNJ422" s="230"/>
      <c r="DNK422" s="230"/>
      <c r="DNL422" s="230"/>
      <c r="DNM422" s="230"/>
      <c r="DNN422" s="230"/>
      <c r="DNO422" s="230"/>
      <c r="DNP422" s="230"/>
      <c r="DNQ422" s="230"/>
      <c r="DNR422" s="230"/>
      <c r="DNS422" s="230"/>
      <c r="DNT422" s="230"/>
      <c r="DNU422" s="230"/>
      <c r="DNV422" s="230"/>
      <c r="DNW422" s="230"/>
      <c r="DNX422" s="230"/>
      <c r="DNY422" s="230"/>
      <c r="DNZ422" s="230"/>
      <c r="DOA422" s="230"/>
      <c r="DOB422" s="230"/>
      <c r="DOC422" s="230"/>
      <c r="DOD422" s="230"/>
      <c r="DOE422" s="230"/>
      <c r="DOF422" s="230"/>
      <c r="DOG422" s="230"/>
      <c r="DOH422" s="230"/>
      <c r="DOI422" s="230"/>
      <c r="DOJ422" s="230"/>
      <c r="DOK422" s="230"/>
      <c r="DOL422" s="230"/>
      <c r="DOM422" s="230"/>
      <c r="DON422" s="230"/>
      <c r="DOO422" s="230"/>
      <c r="DOP422" s="230"/>
      <c r="DOQ422" s="230"/>
      <c r="DOR422" s="230"/>
      <c r="DOS422" s="230"/>
      <c r="DOT422" s="230"/>
      <c r="DOU422" s="230"/>
      <c r="DOV422" s="230"/>
      <c r="DOW422" s="230"/>
      <c r="DOX422" s="230"/>
      <c r="DOY422" s="230"/>
      <c r="DOZ422" s="230"/>
      <c r="DPA422" s="230"/>
      <c r="DPB422" s="230"/>
      <c r="DPC422" s="230"/>
      <c r="DPD422" s="230"/>
      <c r="DPE422" s="230"/>
      <c r="DPF422" s="230"/>
      <c r="DPG422" s="230"/>
      <c r="DPH422" s="230"/>
      <c r="DPI422" s="230"/>
      <c r="DPJ422" s="230"/>
      <c r="DPK422" s="230"/>
      <c r="DPL422" s="230"/>
      <c r="DPM422" s="230"/>
      <c r="DPN422" s="230"/>
      <c r="DPO422" s="230"/>
      <c r="DPP422" s="230"/>
      <c r="DPQ422" s="230"/>
      <c r="DPR422" s="230"/>
      <c r="DPS422" s="230"/>
      <c r="DPT422" s="230"/>
      <c r="DPU422" s="230"/>
      <c r="DPV422" s="230"/>
      <c r="DPW422" s="230"/>
      <c r="DPX422" s="230"/>
      <c r="DPY422" s="230"/>
      <c r="DPZ422" s="230"/>
      <c r="DQA422" s="230"/>
      <c r="DQB422" s="230"/>
      <c r="DQC422" s="230"/>
      <c r="DQD422" s="230"/>
      <c r="DQE422" s="230"/>
      <c r="DQF422" s="230"/>
      <c r="DQG422" s="230"/>
      <c r="DQH422" s="230"/>
      <c r="DQI422" s="230"/>
      <c r="DQJ422" s="230"/>
      <c r="DQK422" s="230"/>
      <c r="DQL422" s="230"/>
      <c r="DQM422" s="230"/>
      <c r="DQN422" s="230"/>
      <c r="DQO422" s="230"/>
      <c r="DQP422" s="230"/>
      <c r="DQQ422" s="230"/>
      <c r="DQR422" s="230"/>
      <c r="DQS422" s="230"/>
      <c r="DQT422" s="230"/>
      <c r="DQU422" s="230"/>
      <c r="DQV422" s="230"/>
      <c r="DQW422" s="230"/>
      <c r="DQX422" s="230"/>
      <c r="DQY422" s="230"/>
      <c r="DQZ422" s="230"/>
      <c r="DRA422" s="230"/>
      <c r="DRB422" s="230"/>
      <c r="DRC422" s="230"/>
      <c r="DRD422" s="230"/>
      <c r="DRE422" s="230"/>
      <c r="DRF422" s="230"/>
      <c r="DRG422" s="230"/>
      <c r="DRH422" s="230"/>
      <c r="DRI422" s="230"/>
      <c r="DRJ422" s="230"/>
      <c r="DRK422" s="230"/>
      <c r="DRL422" s="230"/>
      <c r="DRM422" s="230"/>
      <c r="DRN422" s="230"/>
      <c r="DRO422" s="230"/>
      <c r="DRP422" s="230"/>
      <c r="DRQ422" s="230"/>
      <c r="DRR422" s="230"/>
      <c r="DRS422" s="230"/>
      <c r="DRT422" s="230"/>
      <c r="DRU422" s="230"/>
      <c r="DRV422" s="230"/>
      <c r="DRW422" s="230"/>
      <c r="DRX422" s="230"/>
      <c r="DRY422" s="230"/>
      <c r="DRZ422" s="230"/>
      <c r="DSA422" s="230"/>
      <c r="DSB422" s="230"/>
      <c r="DSC422" s="230"/>
      <c r="DSD422" s="230"/>
      <c r="DSE422" s="230"/>
      <c r="DSF422" s="230"/>
      <c r="DSG422" s="230"/>
      <c r="DSH422" s="230"/>
      <c r="DSI422" s="230"/>
      <c r="DSJ422" s="230"/>
      <c r="DSK422" s="230"/>
      <c r="DSL422" s="230"/>
      <c r="DSM422" s="230"/>
      <c r="DSN422" s="230"/>
      <c r="DSO422" s="230"/>
      <c r="DSP422" s="230"/>
      <c r="DSQ422" s="230"/>
      <c r="DSR422" s="230"/>
      <c r="DSS422" s="230"/>
      <c r="DST422" s="230"/>
      <c r="DSU422" s="230"/>
      <c r="DSV422" s="230"/>
      <c r="DSW422" s="230"/>
      <c r="DSX422" s="230"/>
      <c r="DSY422" s="230"/>
      <c r="DSZ422" s="230"/>
      <c r="DTA422" s="230"/>
      <c r="DTB422" s="230"/>
      <c r="DTC422" s="230"/>
      <c r="DTD422" s="230"/>
      <c r="DTE422" s="230"/>
      <c r="DTF422" s="230"/>
      <c r="DTG422" s="230"/>
      <c r="DTH422" s="230"/>
      <c r="DTI422" s="230"/>
      <c r="DTJ422" s="230"/>
      <c r="DTK422" s="230"/>
      <c r="DTL422" s="230"/>
      <c r="DTM422" s="230"/>
      <c r="DTN422" s="230"/>
      <c r="DTO422" s="230"/>
      <c r="DTP422" s="230"/>
      <c r="DTQ422" s="230"/>
      <c r="DTR422" s="230"/>
      <c r="DTS422" s="230"/>
      <c r="DTT422" s="230"/>
      <c r="DTU422" s="230"/>
      <c r="DTV422" s="230"/>
      <c r="DTW422" s="230"/>
      <c r="DTX422" s="230"/>
      <c r="DTY422" s="230"/>
      <c r="DTZ422" s="230"/>
      <c r="DUA422" s="230"/>
      <c r="DUB422" s="230"/>
      <c r="DUC422" s="230"/>
      <c r="DUD422" s="230"/>
      <c r="DUE422" s="230"/>
      <c r="DUF422" s="230"/>
      <c r="DUG422" s="230"/>
      <c r="DUH422" s="230"/>
      <c r="DUI422" s="230"/>
      <c r="DUJ422" s="230"/>
      <c r="DUK422" s="230"/>
      <c r="DUL422" s="230"/>
      <c r="DUM422" s="230"/>
      <c r="DUN422" s="230"/>
      <c r="DUO422" s="230"/>
      <c r="DUP422" s="230"/>
      <c r="DUQ422" s="230"/>
      <c r="DUR422" s="230"/>
      <c r="DUS422" s="230"/>
      <c r="DUT422" s="230"/>
      <c r="DUU422" s="230"/>
      <c r="DUV422" s="230"/>
      <c r="DUW422" s="230"/>
      <c r="DUX422" s="230"/>
      <c r="DUY422" s="230"/>
      <c r="DUZ422" s="230"/>
      <c r="DVA422" s="230"/>
      <c r="DVB422" s="230"/>
      <c r="DVC422" s="230"/>
      <c r="DVD422" s="230"/>
      <c r="DVE422" s="230"/>
      <c r="DVF422" s="230"/>
      <c r="DVG422" s="230"/>
      <c r="DVH422" s="230"/>
      <c r="DVI422" s="230"/>
      <c r="DVJ422" s="230"/>
      <c r="DVK422" s="230"/>
      <c r="DVL422" s="230"/>
      <c r="DVM422" s="230"/>
      <c r="DVN422" s="230"/>
      <c r="DVO422" s="230"/>
      <c r="DVP422" s="230"/>
      <c r="DVQ422" s="230"/>
      <c r="DVR422" s="230"/>
      <c r="DVS422" s="230"/>
      <c r="DVT422" s="230"/>
      <c r="DVU422" s="230"/>
      <c r="DVV422" s="230"/>
      <c r="DVW422" s="230"/>
      <c r="DVX422" s="230"/>
      <c r="DVY422" s="230"/>
      <c r="DVZ422" s="230"/>
      <c r="DWA422" s="230"/>
      <c r="DWB422" s="230"/>
      <c r="DWC422" s="230"/>
      <c r="DWD422" s="230"/>
      <c r="DWE422" s="230"/>
      <c r="DWF422" s="230"/>
      <c r="DWG422" s="230"/>
      <c r="DWH422" s="230"/>
      <c r="DWI422" s="230"/>
      <c r="DWJ422" s="230"/>
      <c r="DWK422" s="230"/>
      <c r="DWL422" s="230"/>
      <c r="DWM422" s="230"/>
      <c r="DWN422" s="230"/>
      <c r="DWO422" s="230"/>
      <c r="DWP422" s="230"/>
      <c r="DWQ422" s="230"/>
      <c r="DWR422" s="230"/>
      <c r="DWS422" s="230"/>
      <c r="DWT422" s="230"/>
      <c r="DWU422" s="230"/>
      <c r="DWV422" s="230"/>
      <c r="DWW422" s="230"/>
      <c r="DWX422" s="230"/>
      <c r="DWY422" s="230"/>
      <c r="DWZ422" s="230"/>
      <c r="DXA422" s="230"/>
      <c r="DXB422" s="230"/>
      <c r="DXC422" s="230"/>
      <c r="DXD422" s="230"/>
      <c r="DXE422" s="230"/>
      <c r="DXF422" s="230"/>
      <c r="DXG422" s="230"/>
      <c r="DXH422" s="230"/>
      <c r="DXI422" s="230"/>
      <c r="DXJ422" s="230"/>
      <c r="DXK422" s="230"/>
      <c r="DXL422" s="230"/>
      <c r="DXM422" s="230"/>
      <c r="DXN422" s="230"/>
      <c r="DXO422" s="230"/>
      <c r="DXP422" s="230"/>
      <c r="DXQ422" s="230"/>
      <c r="DXR422" s="230"/>
      <c r="DXS422" s="230"/>
      <c r="DXT422" s="230"/>
      <c r="DXU422" s="230"/>
      <c r="DXV422" s="230"/>
      <c r="DXW422" s="230"/>
      <c r="DXX422" s="230"/>
      <c r="DXY422" s="230"/>
      <c r="DXZ422" s="230"/>
      <c r="DYA422" s="230"/>
      <c r="DYB422" s="230"/>
      <c r="DYC422" s="230"/>
      <c r="DYD422" s="230"/>
      <c r="DYE422" s="230"/>
      <c r="DYF422" s="230"/>
      <c r="DYG422" s="230"/>
      <c r="DYH422" s="230"/>
      <c r="DYI422" s="230"/>
      <c r="DYJ422" s="230"/>
      <c r="DYK422" s="230"/>
      <c r="DYL422" s="230"/>
      <c r="DYM422" s="230"/>
      <c r="DYN422" s="230"/>
      <c r="DYO422" s="230"/>
      <c r="DYP422" s="230"/>
      <c r="DYQ422" s="230"/>
      <c r="DYR422" s="230"/>
      <c r="DYS422" s="230"/>
      <c r="DYT422" s="230"/>
      <c r="DYU422" s="230"/>
      <c r="DYV422" s="230"/>
      <c r="DYW422" s="230"/>
      <c r="DYX422" s="230"/>
      <c r="DYY422" s="230"/>
      <c r="DYZ422" s="230"/>
      <c r="DZA422" s="230"/>
      <c r="DZB422" s="230"/>
      <c r="DZC422" s="230"/>
      <c r="DZD422" s="230"/>
      <c r="DZE422" s="230"/>
      <c r="DZF422" s="230"/>
      <c r="DZG422" s="230"/>
      <c r="DZH422" s="230"/>
      <c r="DZI422" s="230"/>
      <c r="DZJ422" s="230"/>
      <c r="DZK422" s="230"/>
      <c r="DZL422" s="230"/>
      <c r="DZM422" s="230"/>
      <c r="DZN422" s="230"/>
      <c r="DZO422" s="230"/>
      <c r="DZP422" s="230"/>
      <c r="DZQ422" s="230"/>
      <c r="DZR422" s="230"/>
      <c r="DZS422" s="230"/>
      <c r="DZT422" s="230"/>
      <c r="DZU422" s="230"/>
      <c r="DZV422" s="230"/>
      <c r="DZW422" s="230"/>
      <c r="DZX422" s="230"/>
      <c r="DZY422" s="230"/>
      <c r="DZZ422" s="230"/>
      <c r="EAA422" s="230"/>
      <c r="EAB422" s="230"/>
      <c r="EAC422" s="230"/>
      <c r="EAD422" s="230"/>
      <c r="EAE422" s="230"/>
      <c r="EAF422" s="230"/>
      <c r="EAG422" s="230"/>
      <c r="EAH422" s="230"/>
      <c r="EAI422" s="230"/>
      <c r="EAJ422" s="230"/>
      <c r="EAK422" s="230"/>
      <c r="EAL422" s="230"/>
      <c r="EAM422" s="230"/>
      <c r="EAN422" s="230"/>
      <c r="EAO422" s="230"/>
      <c r="EAP422" s="230"/>
      <c r="EAQ422" s="230"/>
      <c r="EAR422" s="230"/>
      <c r="EAS422" s="230"/>
      <c r="EAT422" s="230"/>
      <c r="EAU422" s="230"/>
      <c r="EAV422" s="230"/>
      <c r="EAW422" s="230"/>
      <c r="EAX422" s="230"/>
      <c r="EAY422" s="230"/>
      <c r="EAZ422" s="230"/>
      <c r="EBA422" s="230"/>
      <c r="EBB422" s="230"/>
      <c r="EBC422" s="230"/>
      <c r="EBD422" s="230"/>
      <c r="EBE422" s="230"/>
      <c r="EBF422" s="230"/>
      <c r="EBG422" s="230"/>
      <c r="EBH422" s="230"/>
      <c r="EBI422" s="230"/>
      <c r="EBJ422" s="230"/>
      <c r="EBK422" s="230"/>
      <c r="EBL422" s="230"/>
      <c r="EBM422" s="230"/>
      <c r="EBN422" s="230"/>
      <c r="EBO422" s="230"/>
      <c r="EBP422" s="230"/>
      <c r="EBQ422" s="230"/>
      <c r="EBR422" s="230"/>
      <c r="EBS422" s="230"/>
      <c r="EBT422" s="230"/>
      <c r="EBU422" s="230"/>
      <c r="EBV422" s="230"/>
      <c r="EBW422" s="230"/>
      <c r="EBX422" s="230"/>
      <c r="EBY422" s="230"/>
      <c r="EBZ422" s="230"/>
      <c r="ECA422" s="230"/>
      <c r="ECB422" s="230"/>
      <c r="ECC422" s="230"/>
      <c r="ECD422" s="230"/>
      <c r="ECE422" s="230"/>
      <c r="ECF422" s="230"/>
      <c r="ECG422" s="230"/>
      <c r="ECH422" s="230"/>
      <c r="ECI422" s="230"/>
      <c r="ECJ422" s="230"/>
      <c r="ECK422" s="230"/>
      <c r="ECL422" s="230"/>
      <c r="ECM422" s="230"/>
      <c r="ECN422" s="230"/>
      <c r="ECO422" s="230"/>
      <c r="ECP422" s="230"/>
      <c r="ECQ422" s="230"/>
      <c r="ECR422" s="230"/>
      <c r="ECS422" s="230"/>
      <c r="ECT422" s="230"/>
      <c r="ECU422" s="230"/>
      <c r="ECV422" s="230"/>
      <c r="ECW422" s="230"/>
      <c r="ECX422" s="230"/>
      <c r="ECY422" s="230"/>
      <c r="ECZ422" s="230"/>
      <c r="EDA422" s="230"/>
      <c r="EDB422" s="230"/>
      <c r="EDC422" s="230"/>
      <c r="EDD422" s="230"/>
      <c r="EDE422" s="230"/>
      <c r="EDF422" s="230"/>
      <c r="EDG422" s="230"/>
      <c r="EDH422" s="230"/>
      <c r="EDI422" s="230"/>
      <c r="EDJ422" s="230"/>
      <c r="EDK422" s="230"/>
      <c r="EDL422" s="230"/>
      <c r="EDM422" s="230"/>
      <c r="EDN422" s="230"/>
      <c r="EDO422" s="230"/>
      <c r="EDP422" s="230"/>
      <c r="EDQ422" s="230"/>
      <c r="EDR422" s="230"/>
      <c r="EDS422" s="230"/>
      <c r="EDT422" s="230"/>
      <c r="EDU422" s="230"/>
      <c r="EDV422" s="230"/>
      <c r="EDW422" s="230"/>
      <c r="EDX422" s="230"/>
      <c r="EDY422" s="230"/>
      <c r="EDZ422" s="230"/>
      <c r="EEA422" s="230"/>
      <c r="EEB422" s="230"/>
      <c r="EEC422" s="230"/>
      <c r="EED422" s="230"/>
      <c r="EEE422" s="230"/>
      <c r="EEF422" s="230"/>
      <c r="EEG422" s="230"/>
      <c r="EEH422" s="230"/>
      <c r="EEI422" s="230"/>
      <c r="EEJ422" s="230"/>
      <c r="EEK422" s="230"/>
      <c r="EEL422" s="230"/>
      <c r="EEM422" s="230"/>
      <c r="EEN422" s="230"/>
      <c r="EEO422" s="230"/>
      <c r="EEP422" s="230"/>
      <c r="EEQ422" s="230"/>
      <c r="EER422" s="230"/>
      <c r="EES422" s="230"/>
      <c r="EET422" s="230"/>
      <c r="EEU422" s="230"/>
      <c r="EEV422" s="230"/>
      <c r="EEW422" s="230"/>
      <c r="EEX422" s="230"/>
      <c r="EEY422" s="230"/>
      <c r="EEZ422" s="230"/>
      <c r="EFA422" s="230"/>
      <c r="EFB422" s="230"/>
      <c r="EFC422" s="230"/>
      <c r="EFD422" s="230"/>
      <c r="EFE422" s="230"/>
      <c r="EFF422" s="230"/>
      <c r="EFG422" s="230"/>
      <c r="EFH422" s="230"/>
      <c r="EFI422" s="230"/>
      <c r="EFJ422" s="230"/>
      <c r="EFK422" s="230"/>
      <c r="EFL422" s="230"/>
      <c r="EFM422" s="230"/>
      <c r="EFN422" s="230"/>
      <c r="EFO422" s="230"/>
      <c r="EFP422" s="230"/>
      <c r="EFQ422" s="230"/>
      <c r="EFR422" s="230"/>
      <c r="EFS422" s="230"/>
      <c r="EFT422" s="230"/>
      <c r="EFU422" s="230"/>
      <c r="EFV422" s="230"/>
      <c r="EFW422" s="230"/>
      <c r="EFX422" s="230"/>
      <c r="EFY422" s="230"/>
      <c r="EFZ422" s="230"/>
      <c r="EGA422" s="230"/>
      <c r="EGB422" s="230"/>
      <c r="EGC422" s="230"/>
      <c r="EGD422" s="230"/>
      <c r="EGE422" s="230"/>
      <c r="EGF422" s="230"/>
      <c r="EGG422" s="230"/>
      <c r="EGH422" s="230"/>
      <c r="EGI422" s="230"/>
      <c r="EGJ422" s="230"/>
      <c r="EGK422" s="230"/>
      <c r="EGL422" s="230"/>
      <c r="EGM422" s="230"/>
      <c r="EGN422" s="230"/>
      <c r="EGO422" s="230"/>
      <c r="EGP422" s="230"/>
      <c r="EGQ422" s="230"/>
      <c r="EGR422" s="230"/>
      <c r="EGS422" s="230"/>
      <c r="EGT422" s="230"/>
      <c r="EGU422" s="230"/>
      <c r="EGV422" s="230"/>
      <c r="EGW422" s="230"/>
      <c r="EGX422" s="230"/>
      <c r="EGY422" s="230"/>
      <c r="EGZ422" s="230"/>
      <c r="EHA422" s="230"/>
      <c r="EHB422" s="230"/>
      <c r="EHC422" s="230"/>
      <c r="EHD422" s="230"/>
      <c r="EHE422" s="230"/>
      <c r="EHF422" s="230"/>
      <c r="EHG422" s="230"/>
      <c r="EHH422" s="230"/>
      <c r="EHI422" s="230"/>
      <c r="EHJ422" s="230"/>
      <c r="EHK422" s="230"/>
      <c r="EHL422" s="230"/>
      <c r="EHM422" s="230"/>
      <c r="EHN422" s="230"/>
      <c r="EHO422" s="230"/>
      <c r="EHP422" s="230"/>
      <c r="EHQ422" s="230"/>
      <c r="EHR422" s="230"/>
      <c r="EHS422" s="230"/>
      <c r="EHT422" s="230"/>
      <c r="EHU422" s="230"/>
      <c r="EHV422" s="230"/>
      <c r="EHW422" s="230"/>
      <c r="EHX422" s="230"/>
      <c r="EHY422" s="230"/>
      <c r="EHZ422" s="230"/>
      <c r="EIA422" s="230"/>
      <c r="EIB422" s="230"/>
      <c r="EIC422" s="230"/>
      <c r="EID422" s="230"/>
      <c r="EIE422" s="230"/>
      <c r="EIF422" s="230"/>
      <c r="EIG422" s="230"/>
      <c r="EIH422" s="230"/>
      <c r="EII422" s="230"/>
      <c r="EIJ422" s="230"/>
      <c r="EIK422" s="230"/>
      <c r="EIL422" s="230"/>
      <c r="EIM422" s="230"/>
      <c r="EIN422" s="230"/>
      <c r="EIO422" s="230"/>
      <c r="EIP422" s="230"/>
      <c r="EIQ422" s="230"/>
      <c r="EIR422" s="230"/>
      <c r="EIS422" s="230"/>
      <c r="EIT422" s="230"/>
      <c r="EIU422" s="230"/>
      <c r="EIV422" s="230"/>
      <c r="EIW422" s="230"/>
      <c r="EIX422" s="230"/>
      <c r="EIY422" s="230"/>
      <c r="EIZ422" s="230"/>
      <c r="EJA422" s="230"/>
      <c r="EJB422" s="230"/>
      <c r="EJC422" s="230"/>
      <c r="EJD422" s="230"/>
      <c r="EJE422" s="230"/>
      <c r="EJF422" s="230"/>
      <c r="EJG422" s="230"/>
      <c r="EJH422" s="230"/>
      <c r="EJI422" s="230"/>
      <c r="EJJ422" s="230"/>
      <c r="EJK422" s="230"/>
      <c r="EJL422" s="230"/>
      <c r="EJM422" s="230"/>
      <c r="EJN422" s="230"/>
      <c r="EJO422" s="230"/>
      <c r="EJP422" s="230"/>
      <c r="EJQ422" s="230"/>
      <c r="EJR422" s="230"/>
      <c r="EJS422" s="230"/>
      <c r="EJT422" s="230"/>
      <c r="EJU422" s="230"/>
      <c r="EJV422" s="230"/>
      <c r="EJW422" s="230"/>
      <c r="EJX422" s="230"/>
      <c r="EJY422" s="230"/>
      <c r="EJZ422" s="230"/>
      <c r="EKA422" s="230"/>
      <c r="EKB422" s="230"/>
      <c r="EKC422" s="230"/>
      <c r="EKD422" s="230"/>
      <c r="EKE422" s="230"/>
      <c r="EKF422" s="230"/>
      <c r="EKG422" s="230"/>
      <c r="EKH422" s="230"/>
      <c r="EKI422" s="230"/>
      <c r="EKJ422" s="230"/>
      <c r="EKK422" s="230"/>
      <c r="EKL422" s="230"/>
      <c r="EKM422" s="230"/>
      <c r="EKN422" s="230"/>
      <c r="EKO422" s="230"/>
      <c r="EKP422" s="230"/>
      <c r="EKQ422" s="230"/>
      <c r="EKR422" s="230"/>
      <c r="EKS422" s="230"/>
      <c r="EKT422" s="230"/>
      <c r="EKU422" s="230"/>
      <c r="EKV422" s="230"/>
      <c r="EKW422" s="230"/>
      <c r="EKX422" s="230"/>
      <c r="EKY422" s="230"/>
      <c r="EKZ422" s="230"/>
      <c r="ELA422" s="230"/>
      <c r="ELB422" s="230"/>
      <c r="ELC422" s="230"/>
      <c r="ELD422" s="230"/>
      <c r="ELE422" s="230"/>
      <c r="ELF422" s="230"/>
      <c r="ELG422" s="230"/>
      <c r="ELH422" s="230"/>
      <c r="ELI422" s="230"/>
      <c r="ELJ422" s="230"/>
      <c r="ELK422" s="230"/>
      <c r="ELL422" s="230"/>
      <c r="ELM422" s="230"/>
      <c r="ELN422" s="230"/>
      <c r="ELO422" s="230"/>
      <c r="ELP422" s="230"/>
      <c r="ELQ422" s="230"/>
      <c r="ELR422" s="230"/>
      <c r="ELS422" s="230"/>
      <c r="ELT422" s="230"/>
      <c r="ELU422" s="230"/>
      <c r="ELV422" s="230"/>
      <c r="ELW422" s="230"/>
      <c r="ELX422" s="230"/>
      <c r="ELY422" s="230"/>
      <c r="ELZ422" s="230"/>
      <c r="EMA422" s="230"/>
      <c r="EMB422" s="230"/>
      <c r="EMC422" s="230"/>
      <c r="EMD422" s="230"/>
      <c r="EME422" s="230"/>
      <c r="EMF422" s="230"/>
      <c r="EMG422" s="230"/>
      <c r="EMH422" s="230"/>
      <c r="EMI422" s="230"/>
      <c r="EMJ422" s="230"/>
      <c r="EMK422" s="230"/>
      <c r="EML422" s="230"/>
      <c r="EMM422" s="230"/>
      <c r="EMN422" s="230"/>
      <c r="EMO422" s="230"/>
      <c r="EMP422" s="230"/>
      <c r="EMQ422" s="230"/>
      <c r="EMR422" s="230"/>
      <c r="EMS422" s="230"/>
      <c r="EMT422" s="230"/>
      <c r="EMU422" s="230"/>
      <c r="EMV422" s="230"/>
      <c r="EMW422" s="230"/>
      <c r="EMX422" s="230"/>
      <c r="EMY422" s="230"/>
      <c r="EMZ422" s="230"/>
      <c r="ENA422" s="230"/>
      <c r="ENB422" s="230"/>
      <c r="ENC422" s="230"/>
      <c r="END422" s="230"/>
      <c r="ENE422" s="230"/>
      <c r="ENF422" s="230"/>
      <c r="ENG422" s="230"/>
      <c r="ENH422" s="230"/>
      <c r="ENI422" s="230"/>
      <c r="ENJ422" s="230"/>
      <c r="ENK422" s="230"/>
      <c r="ENL422" s="230"/>
      <c r="ENM422" s="230"/>
      <c r="ENN422" s="230"/>
      <c r="ENO422" s="230"/>
      <c r="ENP422" s="230"/>
      <c r="ENQ422" s="230"/>
      <c r="ENR422" s="230"/>
      <c r="ENS422" s="230"/>
      <c r="ENT422" s="230"/>
      <c r="ENU422" s="230"/>
      <c r="ENV422" s="230"/>
      <c r="ENW422" s="230"/>
      <c r="ENX422" s="230"/>
      <c r="ENY422" s="230"/>
      <c r="ENZ422" s="230"/>
      <c r="EOA422" s="230"/>
      <c r="EOB422" s="230"/>
      <c r="EOC422" s="230"/>
      <c r="EOD422" s="230"/>
      <c r="EOE422" s="230"/>
      <c r="EOF422" s="230"/>
      <c r="EOG422" s="230"/>
      <c r="EOH422" s="230"/>
      <c r="EOI422" s="230"/>
      <c r="EOJ422" s="230"/>
      <c r="EOK422" s="230"/>
      <c r="EOL422" s="230"/>
      <c r="EOM422" s="230"/>
      <c r="EON422" s="230"/>
      <c r="EOO422" s="230"/>
      <c r="EOP422" s="230"/>
      <c r="EOQ422" s="230"/>
      <c r="EOR422" s="230"/>
      <c r="EOS422" s="230"/>
      <c r="EOT422" s="230"/>
      <c r="EOU422" s="230"/>
      <c r="EOV422" s="230"/>
      <c r="EOW422" s="230"/>
      <c r="EOX422" s="230"/>
      <c r="EOY422" s="230"/>
      <c r="EOZ422" s="230"/>
      <c r="EPA422" s="230"/>
      <c r="EPB422" s="230"/>
      <c r="EPC422" s="230"/>
      <c r="EPD422" s="230"/>
      <c r="EPE422" s="230"/>
      <c r="EPF422" s="230"/>
      <c r="EPG422" s="230"/>
      <c r="EPH422" s="230"/>
      <c r="EPI422" s="230"/>
      <c r="EPJ422" s="230"/>
      <c r="EPK422" s="230"/>
      <c r="EPL422" s="230"/>
      <c r="EPM422" s="230"/>
      <c r="EPN422" s="230"/>
      <c r="EPO422" s="230"/>
      <c r="EPP422" s="230"/>
      <c r="EPQ422" s="230"/>
      <c r="EPR422" s="230"/>
      <c r="EPS422" s="230"/>
      <c r="EPT422" s="230"/>
      <c r="EPU422" s="230"/>
      <c r="EPV422" s="230"/>
      <c r="EPW422" s="230"/>
      <c r="EPX422" s="230"/>
      <c r="EPY422" s="230"/>
      <c r="EPZ422" s="230"/>
      <c r="EQA422" s="230"/>
      <c r="EQB422" s="230"/>
      <c r="EQC422" s="230"/>
      <c r="EQD422" s="230"/>
      <c r="EQE422" s="230"/>
      <c r="EQF422" s="230"/>
      <c r="EQG422" s="230"/>
      <c r="EQH422" s="230"/>
      <c r="EQI422" s="230"/>
      <c r="EQJ422" s="230"/>
      <c r="EQK422" s="230"/>
      <c r="EQL422" s="230"/>
      <c r="EQM422" s="230"/>
      <c r="EQN422" s="230"/>
      <c r="EQO422" s="230"/>
      <c r="EQP422" s="230"/>
      <c r="EQQ422" s="230"/>
      <c r="EQR422" s="230"/>
      <c r="EQS422" s="230"/>
      <c r="EQT422" s="230"/>
      <c r="EQU422" s="230"/>
      <c r="EQV422" s="230"/>
      <c r="EQW422" s="230"/>
      <c r="EQX422" s="230"/>
      <c r="EQY422" s="230"/>
      <c r="EQZ422" s="230"/>
      <c r="ERA422" s="230"/>
      <c r="ERB422" s="230"/>
      <c r="ERC422" s="230"/>
      <c r="ERD422" s="230"/>
      <c r="ERE422" s="230"/>
      <c r="ERF422" s="230"/>
      <c r="ERG422" s="230"/>
      <c r="ERH422" s="230"/>
      <c r="ERI422" s="230"/>
      <c r="ERJ422" s="230"/>
      <c r="ERK422" s="230"/>
      <c r="ERL422" s="230"/>
      <c r="ERM422" s="230"/>
      <c r="ERN422" s="230"/>
      <c r="ERO422" s="230"/>
      <c r="ERP422" s="230"/>
      <c r="ERQ422" s="230"/>
      <c r="ERR422" s="230"/>
      <c r="ERS422" s="230"/>
      <c r="ERT422" s="230"/>
      <c r="ERU422" s="230"/>
      <c r="ERV422" s="230"/>
      <c r="ERW422" s="230"/>
      <c r="ERX422" s="230"/>
      <c r="ERY422" s="230"/>
      <c r="ERZ422" s="230"/>
      <c r="ESA422" s="230"/>
      <c r="ESB422" s="230"/>
      <c r="ESC422" s="230"/>
      <c r="ESD422" s="230"/>
      <c r="ESE422" s="230"/>
      <c r="ESF422" s="230"/>
      <c r="ESG422" s="230"/>
      <c r="ESH422" s="230"/>
      <c r="ESI422" s="230"/>
      <c r="ESJ422" s="230"/>
      <c r="ESK422" s="230"/>
      <c r="ESL422" s="230"/>
      <c r="ESM422" s="230"/>
      <c r="ESN422" s="230"/>
      <c r="ESO422" s="230"/>
      <c r="ESP422" s="230"/>
      <c r="ESQ422" s="230"/>
      <c r="ESR422" s="230"/>
      <c r="ESS422" s="230"/>
      <c r="EST422" s="230"/>
      <c r="ESU422" s="230"/>
      <c r="ESV422" s="230"/>
      <c r="ESW422" s="230"/>
      <c r="ESX422" s="230"/>
      <c r="ESY422" s="230"/>
      <c r="ESZ422" s="230"/>
      <c r="ETA422" s="230"/>
      <c r="ETB422" s="230"/>
      <c r="ETC422" s="230"/>
      <c r="ETD422" s="230"/>
      <c r="ETE422" s="230"/>
      <c r="ETF422" s="230"/>
      <c r="ETG422" s="230"/>
      <c r="ETH422" s="230"/>
      <c r="ETI422" s="230"/>
      <c r="ETJ422" s="230"/>
      <c r="ETK422" s="230"/>
      <c r="ETL422" s="230"/>
      <c r="ETM422" s="230"/>
      <c r="ETN422" s="230"/>
      <c r="ETO422" s="230"/>
      <c r="ETP422" s="230"/>
      <c r="ETQ422" s="230"/>
      <c r="ETR422" s="230"/>
      <c r="ETS422" s="230"/>
      <c r="ETT422" s="230"/>
      <c r="ETU422" s="230"/>
      <c r="ETV422" s="230"/>
      <c r="ETW422" s="230"/>
      <c r="ETX422" s="230"/>
      <c r="ETY422" s="230"/>
      <c r="ETZ422" s="230"/>
      <c r="EUA422" s="230"/>
      <c r="EUB422" s="230"/>
      <c r="EUC422" s="230"/>
      <c r="EUD422" s="230"/>
      <c r="EUE422" s="230"/>
      <c r="EUF422" s="230"/>
      <c r="EUG422" s="230"/>
      <c r="EUH422" s="230"/>
      <c r="EUI422" s="230"/>
      <c r="EUJ422" s="230"/>
      <c r="EUK422" s="230"/>
      <c r="EUL422" s="230"/>
      <c r="EUM422" s="230"/>
      <c r="EUN422" s="230"/>
      <c r="EUO422" s="230"/>
      <c r="EUP422" s="230"/>
      <c r="EUQ422" s="230"/>
      <c r="EUR422" s="230"/>
      <c r="EUS422" s="230"/>
      <c r="EUT422" s="230"/>
      <c r="EUU422" s="230"/>
      <c r="EUV422" s="230"/>
      <c r="EUW422" s="230"/>
      <c r="EUX422" s="230"/>
      <c r="EUY422" s="230"/>
      <c r="EUZ422" s="230"/>
      <c r="EVA422" s="230"/>
      <c r="EVB422" s="230"/>
      <c r="EVC422" s="230"/>
      <c r="EVD422" s="230"/>
      <c r="EVE422" s="230"/>
      <c r="EVF422" s="230"/>
      <c r="EVG422" s="230"/>
      <c r="EVH422" s="230"/>
      <c r="EVI422" s="230"/>
      <c r="EVJ422" s="230"/>
      <c r="EVK422" s="230"/>
      <c r="EVL422" s="230"/>
      <c r="EVM422" s="230"/>
      <c r="EVN422" s="230"/>
      <c r="EVO422" s="230"/>
      <c r="EVP422" s="230"/>
      <c r="EVQ422" s="230"/>
      <c r="EVR422" s="230"/>
      <c r="EVS422" s="230"/>
      <c r="EVT422" s="230"/>
      <c r="EVU422" s="230"/>
      <c r="EVV422" s="230"/>
      <c r="EVW422" s="230"/>
      <c r="EVX422" s="230"/>
      <c r="EVY422" s="230"/>
      <c r="EVZ422" s="230"/>
      <c r="EWA422" s="230"/>
      <c r="EWB422" s="230"/>
      <c r="EWC422" s="230"/>
      <c r="EWD422" s="230"/>
      <c r="EWE422" s="230"/>
      <c r="EWF422" s="230"/>
      <c r="EWG422" s="230"/>
      <c r="EWH422" s="230"/>
      <c r="EWI422" s="230"/>
      <c r="EWJ422" s="230"/>
      <c r="EWK422" s="230"/>
      <c r="EWL422" s="230"/>
      <c r="EWM422" s="230"/>
      <c r="EWN422" s="230"/>
      <c r="EWO422" s="230"/>
      <c r="EWP422" s="230"/>
      <c r="EWQ422" s="230"/>
      <c r="EWR422" s="230"/>
      <c r="EWS422" s="230"/>
      <c r="EWT422" s="230"/>
      <c r="EWU422" s="230"/>
      <c r="EWV422" s="230"/>
      <c r="EWW422" s="230"/>
      <c r="EWX422" s="230"/>
      <c r="EWY422" s="230"/>
      <c r="EWZ422" s="230"/>
      <c r="EXA422" s="230"/>
      <c r="EXB422" s="230"/>
      <c r="EXC422" s="230"/>
      <c r="EXD422" s="230"/>
      <c r="EXE422" s="230"/>
      <c r="EXF422" s="230"/>
      <c r="EXG422" s="230"/>
      <c r="EXH422" s="230"/>
      <c r="EXI422" s="230"/>
      <c r="EXJ422" s="230"/>
      <c r="EXK422" s="230"/>
      <c r="EXL422" s="230"/>
      <c r="EXM422" s="230"/>
      <c r="EXN422" s="230"/>
      <c r="EXO422" s="230"/>
      <c r="EXP422" s="230"/>
      <c r="EXQ422" s="230"/>
      <c r="EXR422" s="230"/>
      <c r="EXS422" s="230"/>
      <c r="EXT422" s="230"/>
      <c r="EXU422" s="230"/>
      <c r="EXV422" s="230"/>
      <c r="EXW422" s="230"/>
      <c r="EXX422" s="230"/>
      <c r="EXY422" s="230"/>
      <c r="EXZ422" s="230"/>
      <c r="EYA422" s="230"/>
      <c r="EYB422" s="230"/>
      <c r="EYC422" s="230"/>
      <c r="EYD422" s="230"/>
      <c r="EYE422" s="230"/>
      <c r="EYF422" s="230"/>
      <c r="EYG422" s="230"/>
      <c r="EYH422" s="230"/>
      <c r="EYI422" s="230"/>
      <c r="EYJ422" s="230"/>
      <c r="EYK422" s="230"/>
      <c r="EYL422" s="230"/>
      <c r="EYM422" s="230"/>
      <c r="EYN422" s="230"/>
      <c r="EYO422" s="230"/>
      <c r="EYP422" s="230"/>
      <c r="EYQ422" s="230"/>
      <c r="EYR422" s="230"/>
      <c r="EYS422" s="230"/>
      <c r="EYT422" s="230"/>
      <c r="EYU422" s="230"/>
      <c r="EYV422" s="230"/>
      <c r="EYW422" s="230"/>
      <c r="EYX422" s="230"/>
      <c r="EYY422" s="230"/>
      <c r="EYZ422" s="230"/>
      <c r="EZA422" s="230"/>
      <c r="EZB422" s="230"/>
      <c r="EZC422" s="230"/>
      <c r="EZD422" s="230"/>
      <c r="EZE422" s="230"/>
      <c r="EZF422" s="230"/>
      <c r="EZG422" s="230"/>
      <c r="EZH422" s="230"/>
      <c r="EZI422" s="230"/>
      <c r="EZJ422" s="230"/>
      <c r="EZK422" s="230"/>
      <c r="EZL422" s="230"/>
      <c r="EZM422" s="230"/>
      <c r="EZN422" s="230"/>
      <c r="EZO422" s="230"/>
      <c r="EZP422" s="230"/>
      <c r="EZQ422" s="230"/>
      <c r="EZR422" s="230"/>
      <c r="EZS422" s="230"/>
      <c r="EZT422" s="230"/>
      <c r="EZU422" s="230"/>
      <c r="EZV422" s="230"/>
      <c r="EZW422" s="230"/>
      <c r="EZX422" s="230"/>
      <c r="EZY422" s="230"/>
      <c r="EZZ422" s="230"/>
      <c r="FAA422" s="230"/>
      <c r="FAB422" s="230"/>
      <c r="FAC422" s="230"/>
      <c r="FAD422" s="230"/>
      <c r="FAE422" s="230"/>
      <c r="FAF422" s="230"/>
      <c r="FAG422" s="230"/>
      <c r="FAH422" s="230"/>
      <c r="FAI422" s="230"/>
      <c r="FAJ422" s="230"/>
      <c r="FAK422" s="230"/>
      <c r="FAL422" s="230"/>
      <c r="FAM422" s="230"/>
      <c r="FAN422" s="230"/>
      <c r="FAO422" s="230"/>
      <c r="FAP422" s="230"/>
      <c r="FAQ422" s="230"/>
      <c r="FAR422" s="230"/>
      <c r="FAS422" s="230"/>
      <c r="FAT422" s="230"/>
      <c r="FAU422" s="230"/>
      <c r="FAV422" s="230"/>
      <c r="FAW422" s="230"/>
      <c r="FAX422" s="230"/>
      <c r="FAY422" s="230"/>
      <c r="FAZ422" s="230"/>
      <c r="FBA422" s="230"/>
      <c r="FBB422" s="230"/>
      <c r="FBC422" s="230"/>
      <c r="FBD422" s="230"/>
      <c r="FBE422" s="230"/>
      <c r="FBF422" s="230"/>
      <c r="FBG422" s="230"/>
      <c r="FBH422" s="230"/>
      <c r="FBI422" s="230"/>
      <c r="FBJ422" s="230"/>
      <c r="FBK422" s="230"/>
      <c r="FBL422" s="230"/>
      <c r="FBM422" s="230"/>
      <c r="FBN422" s="230"/>
      <c r="FBO422" s="230"/>
      <c r="FBP422" s="230"/>
      <c r="FBQ422" s="230"/>
      <c r="FBR422" s="230"/>
      <c r="FBS422" s="230"/>
      <c r="FBT422" s="230"/>
      <c r="FBU422" s="230"/>
      <c r="FBV422" s="230"/>
      <c r="FBW422" s="230"/>
      <c r="FBX422" s="230"/>
      <c r="FBY422" s="230"/>
      <c r="FBZ422" s="230"/>
      <c r="FCA422" s="230"/>
      <c r="FCB422" s="230"/>
      <c r="FCC422" s="230"/>
      <c r="FCD422" s="230"/>
      <c r="FCE422" s="230"/>
      <c r="FCF422" s="230"/>
      <c r="FCG422" s="230"/>
      <c r="FCH422" s="230"/>
      <c r="FCI422" s="230"/>
      <c r="FCJ422" s="230"/>
      <c r="FCK422" s="230"/>
      <c r="FCL422" s="230"/>
      <c r="FCM422" s="230"/>
      <c r="FCN422" s="230"/>
      <c r="FCO422" s="230"/>
      <c r="FCP422" s="230"/>
      <c r="FCQ422" s="230"/>
      <c r="FCR422" s="230"/>
      <c r="FCS422" s="230"/>
      <c r="FCT422" s="230"/>
      <c r="FCU422" s="230"/>
      <c r="FCV422" s="230"/>
      <c r="FCW422" s="230"/>
      <c r="FCX422" s="230"/>
      <c r="FCY422" s="230"/>
      <c r="FCZ422" s="230"/>
      <c r="FDA422" s="230"/>
      <c r="FDB422" s="230"/>
      <c r="FDC422" s="230"/>
      <c r="FDD422" s="230"/>
      <c r="FDE422" s="230"/>
      <c r="FDF422" s="230"/>
      <c r="FDG422" s="230"/>
      <c r="FDH422" s="230"/>
      <c r="FDI422" s="230"/>
      <c r="FDJ422" s="230"/>
      <c r="FDK422" s="230"/>
      <c r="FDL422" s="230"/>
      <c r="FDM422" s="230"/>
      <c r="FDN422" s="230"/>
      <c r="FDO422" s="230"/>
      <c r="FDP422" s="230"/>
      <c r="FDQ422" s="230"/>
      <c r="FDR422" s="230"/>
      <c r="FDS422" s="230"/>
      <c r="FDT422" s="230"/>
      <c r="FDU422" s="230"/>
      <c r="FDV422" s="230"/>
      <c r="FDW422" s="230"/>
      <c r="FDX422" s="230"/>
      <c r="FDY422" s="230"/>
      <c r="FDZ422" s="230"/>
      <c r="FEA422" s="230"/>
      <c r="FEB422" s="230"/>
      <c r="FEC422" s="230"/>
      <c r="FED422" s="230"/>
      <c r="FEE422" s="230"/>
      <c r="FEF422" s="230"/>
      <c r="FEG422" s="230"/>
      <c r="FEH422" s="230"/>
      <c r="FEI422" s="230"/>
      <c r="FEJ422" s="230"/>
      <c r="FEK422" s="230"/>
      <c r="FEL422" s="230"/>
      <c r="FEM422" s="230"/>
      <c r="FEN422" s="230"/>
      <c r="FEO422" s="230"/>
      <c r="FEP422" s="230"/>
      <c r="FEQ422" s="230"/>
      <c r="FER422" s="230"/>
      <c r="FES422" s="230"/>
      <c r="FET422" s="230"/>
      <c r="FEU422" s="230"/>
      <c r="FEV422" s="230"/>
      <c r="FEW422" s="230"/>
      <c r="FEX422" s="230"/>
      <c r="FEY422" s="230"/>
      <c r="FEZ422" s="230"/>
      <c r="FFA422" s="230"/>
      <c r="FFB422" s="230"/>
      <c r="FFC422" s="230"/>
      <c r="FFD422" s="230"/>
      <c r="FFE422" s="230"/>
      <c r="FFF422" s="230"/>
      <c r="FFG422" s="230"/>
      <c r="FFH422" s="230"/>
      <c r="FFI422" s="230"/>
      <c r="FFJ422" s="230"/>
      <c r="FFK422" s="230"/>
      <c r="FFL422" s="230"/>
      <c r="FFM422" s="230"/>
      <c r="FFN422" s="230"/>
      <c r="FFO422" s="230"/>
      <c r="FFP422" s="230"/>
      <c r="FFQ422" s="230"/>
      <c r="FFR422" s="230"/>
      <c r="FFS422" s="230"/>
      <c r="FFT422" s="230"/>
      <c r="FFU422" s="230"/>
      <c r="FFV422" s="230"/>
      <c r="FFW422" s="230"/>
      <c r="FFX422" s="230"/>
      <c r="FFY422" s="230"/>
      <c r="FFZ422" s="230"/>
      <c r="FGA422" s="230"/>
      <c r="FGB422" s="230"/>
      <c r="FGC422" s="230"/>
      <c r="FGD422" s="230"/>
      <c r="FGE422" s="230"/>
      <c r="FGF422" s="230"/>
      <c r="FGG422" s="230"/>
      <c r="FGH422" s="230"/>
      <c r="FGI422" s="230"/>
      <c r="FGJ422" s="230"/>
      <c r="FGK422" s="230"/>
      <c r="FGL422" s="230"/>
      <c r="FGM422" s="230"/>
      <c r="FGN422" s="230"/>
      <c r="FGO422" s="230"/>
      <c r="FGP422" s="230"/>
      <c r="FGQ422" s="230"/>
      <c r="FGR422" s="230"/>
      <c r="FGS422" s="230"/>
      <c r="FGT422" s="230"/>
      <c r="FGU422" s="230"/>
      <c r="FGV422" s="230"/>
      <c r="FGW422" s="230"/>
      <c r="FGX422" s="230"/>
      <c r="FGY422" s="230"/>
      <c r="FGZ422" s="230"/>
      <c r="FHA422" s="230"/>
      <c r="FHB422" s="230"/>
      <c r="FHC422" s="230"/>
      <c r="FHD422" s="230"/>
      <c r="FHE422" s="230"/>
      <c r="FHF422" s="230"/>
      <c r="FHG422" s="230"/>
      <c r="FHH422" s="230"/>
      <c r="FHI422" s="230"/>
      <c r="FHJ422" s="230"/>
      <c r="FHK422" s="230"/>
      <c r="FHL422" s="230"/>
      <c r="FHM422" s="230"/>
      <c r="FHN422" s="230"/>
      <c r="FHO422" s="230"/>
      <c r="FHP422" s="230"/>
      <c r="FHQ422" s="230"/>
      <c r="FHR422" s="230"/>
      <c r="FHS422" s="230"/>
      <c r="FHT422" s="230"/>
      <c r="FHU422" s="230"/>
      <c r="FHV422" s="230"/>
      <c r="FHW422" s="230"/>
      <c r="FHX422" s="230"/>
      <c r="FHY422" s="230"/>
      <c r="FHZ422" s="230"/>
      <c r="FIA422" s="230"/>
      <c r="FIB422" s="230"/>
      <c r="FIC422" s="230"/>
      <c r="FID422" s="230"/>
      <c r="FIE422" s="230"/>
      <c r="FIF422" s="230"/>
      <c r="FIG422" s="230"/>
      <c r="FIH422" s="230"/>
      <c r="FII422" s="230"/>
      <c r="FIJ422" s="230"/>
      <c r="FIK422" s="230"/>
      <c r="FIL422" s="230"/>
      <c r="FIM422" s="230"/>
      <c r="FIN422" s="230"/>
      <c r="FIO422" s="230"/>
      <c r="FIP422" s="230"/>
      <c r="FIQ422" s="230"/>
      <c r="FIR422" s="230"/>
      <c r="FIS422" s="230"/>
      <c r="FIT422" s="230"/>
      <c r="FIU422" s="230"/>
      <c r="FIV422" s="230"/>
      <c r="FIW422" s="230"/>
      <c r="FIX422" s="230"/>
      <c r="FIY422" s="230"/>
      <c r="FIZ422" s="230"/>
      <c r="FJA422" s="230"/>
      <c r="FJB422" s="230"/>
      <c r="FJC422" s="230"/>
      <c r="FJD422" s="230"/>
      <c r="FJE422" s="230"/>
      <c r="FJF422" s="230"/>
      <c r="FJG422" s="230"/>
      <c r="FJH422" s="230"/>
      <c r="FJI422" s="230"/>
      <c r="FJJ422" s="230"/>
      <c r="FJK422" s="230"/>
      <c r="FJL422" s="230"/>
      <c r="FJM422" s="230"/>
      <c r="FJN422" s="230"/>
      <c r="FJO422" s="230"/>
      <c r="FJP422" s="230"/>
      <c r="FJQ422" s="230"/>
      <c r="FJR422" s="230"/>
      <c r="FJS422" s="230"/>
      <c r="FJT422" s="230"/>
      <c r="FJU422" s="230"/>
      <c r="FJV422" s="230"/>
      <c r="FJW422" s="230"/>
      <c r="FJX422" s="230"/>
      <c r="FJY422" s="230"/>
      <c r="FJZ422" s="230"/>
      <c r="FKA422" s="230"/>
      <c r="FKB422" s="230"/>
      <c r="FKC422" s="230"/>
      <c r="FKD422" s="230"/>
      <c r="FKE422" s="230"/>
      <c r="FKF422" s="230"/>
      <c r="FKG422" s="230"/>
      <c r="FKH422" s="230"/>
      <c r="FKI422" s="230"/>
      <c r="FKJ422" s="230"/>
      <c r="FKK422" s="230"/>
      <c r="FKL422" s="230"/>
      <c r="FKM422" s="230"/>
      <c r="FKN422" s="230"/>
      <c r="FKO422" s="230"/>
      <c r="FKP422" s="230"/>
      <c r="FKQ422" s="230"/>
      <c r="FKR422" s="230"/>
      <c r="FKS422" s="230"/>
      <c r="FKT422" s="230"/>
      <c r="FKU422" s="230"/>
      <c r="FKV422" s="230"/>
      <c r="FKW422" s="230"/>
      <c r="FKX422" s="230"/>
      <c r="FKY422" s="230"/>
      <c r="FKZ422" s="230"/>
      <c r="FLA422" s="230"/>
      <c r="FLB422" s="230"/>
      <c r="FLC422" s="230"/>
      <c r="FLD422" s="230"/>
      <c r="FLE422" s="230"/>
      <c r="FLF422" s="230"/>
      <c r="FLG422" s="230"/>
      <c r="FLH422" s="230"/>
      <c r="FLI422" s="230"/>
      <c r="FLJ422" s="230"/>
      <c r="FLK422" s="230"/>
      <c r="FLL422" s="230"/>
      <c r="FLM422" s="230"/>
      <c r="FLN422" s="230"/>
      <c r="FLO422" s="230"/>
      <c r="FLP422" s="230"/>
      <c r="FLQ422" s="230"/>
      <c r="FLR422" s="230"/>
      <c r="FLS422" s="230"/>
      <c r="FLT422" s="230"/>
      <c r="FLU422" s="230"/>
      <c r="FLV422" s="230"/>
      <c r="FLW422" s="230"/>
      <c r="FLX422" s="230"/>
      <c r="FLY422" s="230"/>
      <c r="FLZ422" s="230"/>
      <c r="FMA422" s="230"/>
      <c r="FMB422" s="230"/>
      <c r="FMC422" s="230"/>
      <c r="FMD422" s="230"/>
      <c r="FME422" s="230"/>
      <c r="FMF422" s="230"/>
      <c r="FMG422" s="230"/>
      <c r="FMH422" s="230"/>
      <c r="FMI422" s="230"/>
      <c r="FMJ422" s="230"/>
      <c r="FMK422" s="230"/>
      <c r="FML422" s="230"/>
      <c r="FMM422" s="230"/>
      <c r="FMN422" s="230"/>
      <c r="FMO422" s="230"/>
      <c r="FMP422" s="230"/>
      <c r="FMQ422" s="230"/>
      <c r="FMR422" s="230"/>
      <c r="FMS422" s="230"/>
      <c r="FMT422" s="230"/>
      <c r="FMU422" s="230"/>
      <c r="FMV422" s="230"/>
      <c r="FMW422" s="230"/>
      <c r="FMX422" s="230"/>
      <c r="FMY422" s="230"/>
      <c r="FMZ422" s="230"/>
      <c r="FNA422" s="230"/>
      <c r="FNB422" s="230"/>
      <c r="FNC422" s="230"/>
      <c r="FND422" s="230"/>
      <c r="FNE422" s="230"/>
      <c r="FNF422" s="230"/>
      <c r="FNG422" s="230"/>
      <c r="FNH422" s="230"/>
      <c r="FNI422" s="230"/>
      <c r="FNJ422" s="230"/>
      <c r="FNK422" s="230"/>
      <c r="FNL422" s="230"/>
      <c r="FNM422" s="230"/>
      <c r="FNN422" s="230"/>
      <c r="FNO422" s="230"/>
      <c r="FNP422" s="230"/>
      <c r="FNQ422" s="230"/>
      <c r="FNR422" s="230"/>
      <c r="FNS422" s="230"/>
      <c r="FNT422" s="230"/>
      <c r="FNU422" s="230"/>
      <c r="FNV422" s="230"/>
      <c r="FNW422" s="230"/>
      <c r="FNX422" s="230"/>
      <c r="FNY422" s="230"/>
      <c r="FNZ422" s="230"/>
      <c r="FOA422" s="230"/>
      <c r="FOB422" s="230"/>
      <c r="FOC422" s="230"/>
      <c r="FOD422" s="230"/>
      <c r="FOE422" s="230"/>
      <c r="FOF422" s="230"/>
      <c r="FOG422" s="230"/>
      <c r="FOH422" s="230"/>
      <c r="FOI422" s="230"/>
      <c r="FOJ422" s="230"/>
      <c r="FOK422" s="230"/>
      <c r="FOL422" s="230"/>
      <c r="FOM422" s="230"/>
      <c r="FON422" s="230"/>
      <c r="FOO422" s="230"/>
      <c r="FOP422" s="230"/>
      <c r="FOQ422" s="230"/>
      <c r="FOR422" s="230"/>
      <c r="FOS422" s="230"/>
      <c r="FOT422" s="230"/>
      <c r="FOU422" s="230"/>
      <c r="FOV422" s="230"/>
      <c r="FOW422" s="230"/>
      <c r="FOX422" s="230"/>
      <c r="FOY422" s="230"/>
      <c r="FOZ422" s="230"/>
      <c r="FPA422" s="230"/>
      <c r="FPB422" s="230"/>
      <c r="FPC422" s="230"/>
      <c r="FPD422" s="230"/>
      <c r="FPE422" s="230"/>
      <c r="FPF422" s="230"/>
      <c r="FPG422" s="230"/>
      <c r="FPH422" s="230"/>
      <c r="FPI422" s="230"/>
      <c r="FPJ422" s="230"/>
      <c r="FPK422" s="230"/>
      <c r="FPL422" s="230"/>
      <c r="FPM422" s="230"/>
      <c r="FPN422" s="230"/>
      <c r="FPO422" s="230"/>
      <c r="FPP422" s="230"/>
      <c r="FPQ422" s="230"/>
      <c r="FPR422" s="230"/>
      <c r="FPS422" s="230"/>
      <c r="FPT422" s="230"/>
      <c r="FPU422" s="230"/>
      <c r="FPV422" s="230"/>
      <c r="FPW422" s="230"/>
      <c r="FPX422" s="230"/>
      <c r="FPY422" s="230"/>
      <c r="FPZ422" s="230"/>
      <c r="FQA422" s="230"/>
      <c r="FQB422" s="230"/>
      <c r="FQC422" s="230"/>
      <c r="FQD422" s="230"/>
      <c r="FQE422" s="230"/>
      <c r="FQF422" s="230"/>
      <c r="FQG422" s="230"/>
      <c r="FQH422" s="230"/>
      <c r="FQI422" s="230"/>
      <c r="FQJ422" s="230"/>
      <c r="FQK422" s="230"/>
      <c r="FQL422" s="230"/>
      <c r="FQM422" s="230"/>
      <c r="FQN422" s="230"/>
      <c r="FQO422" s="230"/>
      <c r="FQP422" s="230"/>
      <c r="FQQ422" s="230"/>
      <c r="FQR422" s="230"/>
      <c r="FQS422" s="230"/>
      <c r="FQT422" s="230"/>
      <c r="FQU422" s="230"/>
      <c r="FQV422" s="230"/>
      <c r="FQW422" s="230"/>
      <c r="FQX422" s="230"/>
      <c r="FQY422" s="230"/>
      <c r="FQZ422" s="230"/>
      <c r="FRA422" s="230"/>
      <c r="FRB422" s="230"/>
      <c r="FRC422" s="230"/>
      <c r="FRD422" s="230"/>
      <c r="FRE422" s="230"/>
      <c r="FRF422" s="230"/>
      <c r="FRG422" s="230"/>
      <c r="FRH422" s="230"/>
      <c r="FRI422" s="230"/>
      <c r="FRJ422" s="230"/>
      <c r="FRK422" s="230"/>
      <c r="FRL422" s="230"/>
      <c r="FRM422" s="230"/>
      <c r="FRN422" s="230"/>
      <c r="FRO422" s="230"/>
      <c r="FRP422" s="230"/>
      <c r="FRQ422" s="230"/>
      <c r="FRR422" s="230"/>
      <c r="FRS422" s="230"/>
      <c r="FRT422" s="230"/>
      <c r="FRU422" s="230"/>
      <c r="FRV422" s="230"/>
      <c r="FRW422" s="230"/>
      <c r="FRX422" s="230"/>
      <c r="FRY422" s="230"/>
      <c r="FRZ422" s="230"/>
      <c r="FSA422" s="230"/>
      <c r="FSB422" s="230"/>
      <c r="FSC422" s="230"/>
      <c r="FSD422" s="230"/>
      <c r="FSE422" s="230"/>
      <c r="FSF422" s="230"/>
      <c r="FSG422" s="230"/>
      <c r="FSH422" s="230"/>
      <c r="FSI422" s="230"/>
      <c r="FSJ422" s="230"/>
      <c r="FSK422" s="230"/>
      <c r="FSL422" s="230"/>
      <c r="FSM422" s="230"/>
      <c r="FSN422" s="230"/>
      <c r="FSO422" s="230"/>
      <c r="FSP422" s="230"/>
      <c r="FSQ422" s="230"/>
      <c r="FSR422" s="230"/>
      <c r="FSS422" s="230"/>
      <c r="FST422" s="230"/>
      <c r="FSU422" s="230"/>
      <c r="FSV422" s="230"/>
      <c r="FSW422" s="230"/>
      <c r="FSX422" s="230"/>
      <c r="FSY422" s="230"/>
      <c r="FSZ422" s="230"/>
      <c r="FTA422" s="230"/>
      <c r="FTB422" s="230"/>
      <c r="FTC422" s="230"/>
      <c r="FTD422" s="230"/>
      <c r="FTE422" s="230"/>
      <c r="FTF422" s="230"/>
      <c r="FTG422" s="230"/>
      <c r="FTH422" s="230"/>
      <c r="FTI422" s="230"/>
      <c r="FTJ422" s="230"/>
      <c r="FTK422" s="230"/>
      <c r="FTL422" s="230"/>
      <c r="FTM422" s="230"/>
      <c r="FTN422" s="230"/>
      <c r="FTO422" s="230"/>
      <c r="FTP422" s="230"/>
      <c r="FTQ422" s="230"/>
      <c r="FTR422" s="230"/>
      <c r="FTS422" s="230"/>
      <c r="FTT422" s="230"/>
      <c r="FTU422" s="230"/>
      <c r="FTV422" s="230"/>
      <c r="FTW422" s="230"/>
      <c r="FTX422" s="230"/>
      <c r="FTY422" s="230"/>
      <c r="FTZ422" s="230"/>
      <c r="FUA422" s="230"/>
      <c r="FUB422" s="230"/>
      <c r="FUC422" s="230"/>
      <c r="FUD422" s="230"/>
      <c r="FUE422" s="230"/>
      <c r="FUF422" s="230"/>
      <c r="FUG422" s="230"/>
      <c r="FUH422" s="230"/>
      <c r="FUI422" s="230"/>
      <c r="FUJ422" s="230"/>
      <c r="FUK422" s="230"/>
      <c r="FUL422" s="230"/>
      <c r="FUM422" s="230"/>
      <c r="FUN422" s="230"/>
      <c r="FUO422" s="230"/>
      <c r="FUP422" s="230"/>
      <c r="FUQ422" s="230"/>
      <c r="FUR422" s="230"/>
      <c r="FUS422" s="230"/>
      <c r="FUT422" s="230"/>
      <c r="FUU422" s="230"/>
      <c r="FUV422" s="230"/>
      <c r="FUW422" s="230"/>
      <c r="FUX422" s="230"/>
      <c r="FUY422" s="230"/>
      <c r="FUZ422" s="230"/>
      <c r="FVA422" s="230"/>
      <c r="FVB422" s="230"/>
      <c r="FVC422" s="230"/>
      <c r="FVD422" s="230"/>
      <c r="FVE422" s="230"/>
      <c r="FVF422" s="230"/>
      <c r="FVG422" s="230"/>
      <c r="FVH422" s="230"/>
      <c r="FVI422" s="230"/>
      <c r="FVJ422" s="230"/>
      <c r="FVK422" s="230"/>
      <c r="FVL422" s="230"/>
      <c r="FVM422" s="230"/>
      <c r="FVN422" s="230"/>
      <c r="FVO422" s="230"/>
      <c r="FVP422" s="230"/>
      <c r="FVQ422" s="230"/>
      <c r="FVR422" s="230"/>
      <c r="FVS422" s="230"/>
      <c r="FVT422" s="230"/>
      <c r="FVU422" s="230"/>
      <c r="FVV422" s="230"/>
      <c r="FVW422" s="230"/>
      <c r="FVX422" s="230"/>
      <c r="FVY422" s="230"/>
      <c r="FVZ422" s="230"/>
      <c r="FWA422" s="230"/>
      <c r="FWB422" s="230"/>
      <c r="FWC422" s="230"/>
      <c r="FWD422" s="230"/>
      <c r="FWE422" s="230"/>
      <c r="FWF422" s="230"/>
      <c r="FWG422" s="230"/>
      <c r="FWH422" s="230"/>
      <c r="FWI422" s="230"/>
      <c r="FWJ422" s="230"/>
      <c r="FWK422" s="230"/>
      <c r="FWL422" s="230"/>
      <c r="FWM422" s="230"/>
      <c r="FWN422" s="230"/>
      <c r="FWO422" s="230"/>
      <c r="FWP422" s="230"/>
      <c r="FWQ422" s="230"/>
      <c r="FWR422" s="230"/>
      <c r="FWS422" s="230"/>
      <c r="FWT422" s="230"/>
      <c r="FWU422" s="230"/>
      <c r="FWV422" s="230"/>
      <c r="FWW422" s="230"/>
      <c r="FWX422" s="230"/>
      <c r="FWY422" s="230"/>
      <c r="FWZ422" s="230"/>
      <c r="FXA422" s="230"/>
      <c r="FXB422" s="230"/>
      <c r="FXC422" s="230"/>
      <c r="FXD422" s="230"/>
      <c r="FXE422" s="230"/>
      <c r="FXF422" s="230"/>
      <c r="FXG422" s="230"/>
      <c r="FXH422" s="230"/>
      <c r="FXI422" s="230"/>
      <c r="FXJ422" s="230"/>
      <c r="FXK422" s="230"/>
      <c r="FXL422" s="230"/>
      <c r="FXM422" s="230"/>
      <c r="FXN422" s="230"/>
      <c r="FXO422" s="230"/>
      <c r="FXP422" s="230"/>
      <c r="FXQ422" s="230"/>
      <c r="FXR422" s="230"/>
      <c r="FXS422" s="230"/>
      <c r="FXT422" s="230"/>
      <c r="FXU422" s="230"/>
      <c r="FXV422" s="230"/>
      <c r="FXW422" s="230"/>
      <c r="FXX422" s="230"/>
      <c r="FXY422" s="230"/>
      <c r="FXZ422" s="230"/>
      <c r="FYA422" s="230"/>
      <c r="FYB422" s="230"/>
      <c r="FYC422" s="230"/>
      <c r="FYD422" s="230"/>
      <c r="FYE422" s="230"/>
      <c r="FYF422" s="230"/>
      <c r="FYG422" s="230"/>
      <c r="FYH422" s="230"/>
      <c r="FYI422" s="230"/>
      <c r="FYJ422" s="230"/>
      <c r="FYK422" s="230"/>
      <c r="FYL422" s="230"/>
      <c r="FYM422" s="230"/>
      <c r="FYN422" s="230"/>
      <c r="FYO422" s="230"/>
      <c r="FYP422" s="230"/>
      <c r="FYQ422" s="230"/>
      <c r="FYR422" s="230"/>
      <c r="FYS422" s="230"/>
      <c r="FYT422" s="230"/>
      <c r="FYU422" s="230"/>
      <c r="FYV422" s="230"/>
      <c r="FYW422" s="230"/>
      <c r="FYX422" s="230"/>
      <c r="FYY422" s="230"/>
      <c r="FYZ422" s="230"/>
      <c r="FZA422" s="230"/>
      <c r="FZB422" s="230"/>
      <c r="FZC422" s="230"/>
      <c r="FZD422" s="230"/>
      <c r="FZE422" s="230"/>
      <c r="FZF422" s="230"/>
      <c r="FZG422" s="230"/>
      <c r="FZH422" s="230"/>
      <c r="FZI422" s="230"/>
      <c r="FZJ422" s="230"/>
      <c r="FZK422" s="230"/>
      <c r="FZL422" s="230"/>
      <c r="FZM422" s="230"/>
      <c r="FZN422" s="230"/>
      <c r="FZO422" s="230"/>
      <c r="FZP422" s="230"/>
      <c r="FZQ422" s="230"/>
      <c r="FZR422" s="230"/>
      <c r="FZS422" s="230"/>
      <c r="FZT422" s="230"/>
      <c r="FZU422" s="230"/>
      <c r="FZV422" s="230"/>
      <c r="FZW422" s="230"/>
      <c r="FZX422" s="230"/>
      <c r="FZY422" s="230"/>
      <c r="FZZ422" s="230"/>
      <c r="GAA422" s="230"/>
      <c r="GAB422" s="230"/>
      <c r="GAC422" s="230"/>
      <c r="GAD422" s="230"/>
      <c r="GAE422" s="230"/>
      <c r="GAF422" s="230"/>
      <c r="GAG422" s="230"/>
      <c r="GAH422" s="230"/>
      <c r="GAI422" s="230"/>
      <c r="GAJ422" s="230"/>
      <c r="GAK422" s="230"/>
      <c r="GAL422" s="230"/>
      <c r="GAM422" s="230"/>
      <c r="GAN422" s="230"/>
      <c r="GAO422" s="230"/>
      <c r="GAP422" s="230"/>
      <c r="GAQ422" s="230"/>
      <c r="GAR422" s="230"/>
      <c r="GAS422" s="230"/>
      <c r="GAT422" s="230"/>
      <c r="GAU422" s="230"/>
      <c r="GAV422" s="230"/>
      <c r="GAW422" s="230"/>
      <c r="GAX422" s="230"/>
      <c r="GAY422" s="230"/>
      <c r="GAZ422" s="230"/>
      <c r="GBA422" s="230"/>
      <c r="GBB422" s="230"/>
      <c r="GBC422" s="230"/>
      <c r="GBD422" s="230"/>
      <c r="GBE422" s="230"/>
      <c r="GBF422" s="230"/>
      <c r="GBG422" s="230"/>
      <c r="GBH422" s="230"/>
      <c r="GBI422" s="230"/>
      <c r="GBJ422" s="230"/>
      <c r="GBK422" s="230"/>
      <c r="GBL422" s="230"/>
      <c r="GBM422" s="230"/>
      <c r="GBN422" s="230"/>
      <c r="GBO422" s="230"/>
      <c r="GBP422" s="230"/>
      <c r="GBQ422" s="230"/>
      <c r="GBR422" s="230"/>
      <c r="GBS422" s="230"/>
      <c r="GBT422" s="230"/>
      <c r="GBU422" s="230"/>
      <c r="GBV422" s="230"/>
      <c r="GBW422" s="230"/>
      <c r="GBX422" s="230"/>
      <c r="GBY422" s="230"/>
      <c r="GBZ422" s="230"/>
      <c r="GCA422" s="230"/>
      <c r="GCB422" s="230"/>
      <c r="GCC422" s="230"/>
      <c r="GCD422" s="230"/>
      <c r="GCE422" s="230"/>
      <c r="GCF422" s="230"/>
      <c r="GCG422" s="230"/>
      <c r="GCH422" s="230"/>
      <c r="GCI422" s="230"/>
      <c r="GCJ422" s="230"/>
      <c r="GCK422" s="230"/>
      <c r="GCL422" s="230"/>
      <c r="GCM422" s="230"/>
      <c r="GCN422" s="230"/>
      <c r="GCO422" s="230"/>
      <c r="GCP422" s="230"/>
      <c r="GCQ422" s="230"/>
      <c r="GCR422" s="230"/>
      <c r="GCS422" s="230"/>
      <c r="GCT422" s="230"/>
      <c r="GCU422" s="230"/>
      <c r="GCV422" s="230"/>
      <c r="GCW422" s="230"/>
      <c r="GCX422" s="230"/>
      <c r="GCY422" s="230"/>
      <c r="GCZ422" s="230"/>
      <c r="GDA422" s="230"/>
      <c r="GDB422" s="230"/>
      <c r="GDC422" s="230"/>
      <c r="GDD422" s="230"/>
      <c r="GDE422" s="230"/>
      <c r="GDF422" s="230"/>
      <c r="GDG422" s="230"/>
      <c r="GDH422" s="230"/>
      <c r="GDI422" s="230"/>
      <c r="GDJ422" s="230"/>
      <c r="GDK422" s="230"/>
      <c r="GDL422" s="230"/>
      <c r="GDM422" s="230"/>
      <c r="GDN422" s="230"/>
      <c r="GDO422" s="230"/>
      <c r="GDP422" s="230"/>
      <c r="GDQ422" s="230"/>
      <c r="GDR422" s="230"/>
      <c r="GDS422" s="230"/>
      <c r="GDT422" s="230"/>
      <c r="GDU422" s="230"/>
      <c r="GDV422" s="230"/>
      <c r="GDW422" s="230"/>
      <c r="GDX422" s="230"/>
      <c r="GDY422" s="230"/>
      <c r="GDZ422" s="230"/>
      <c r="GEA422" s="230"/>
      <c r="GEB422" s="230"/>
      <c r="GEC422" s="230"/>
      <c r="GED422" s="230"/>
      <c r="GEE422" s="230"/>
      <c r="GEF422" s="230"/>
      <c r="GEG422" s="230"/>
      <c r="GEH422" s="230"/>
      <c r="GEI422" s="230"/>
      <c r="GEJ422" s="230"/>
      <c r="GEK422" s="230"/>
      <c r="GEL422" s="230"/>
      <c r="GEM422" s="230"/>
      <c r="GEN422" s="230"/>
      <c r="GEO422" s="230"/>
      <c r="GEP422" s="230"/>
      <c r="GEQ422" s="230"/>
      <c r="GER422" s="230"/>
      <c r="GES422" s="230"/>
      <c r="GET422" s="230"/>
      <c r="GEU422" s="230"/>
      <c r="GEV422" s="230"/>
      <c r="GEW422" s="230"/>
      <c r="GEX422" s="230"/>
      <c r="GEY422" s="230"/>
      <c r="GEZ422" s="230"/>
      <c r="GFA422" s="230"/>
      <c r="GFB422" s="230"/>
      <c r="GFC422" s="230"/>
      <c r="GFD422" s="230"/>
      <c r="GFE422" s="230"/>
      <c r="GFF422" s="230"/>
      <c r="GFG422" s="230"/>
      <c r="GFH422" s="230"/>
      <c r="GFI422" s="230"/>
      <c r="GFJ422" s="230"/>
      <c r="GFK422" s="230"/>
      <c r="GFL422" s="230"/>
      <c r="GFM422" s="230"/>
      <c r="GFN422" s="230"/>
      <c r="GFO422" s="230"/>
      <c r="GFP422" s="230"/>
      <c r="GFQ422" s="230"/>
      <c r="GFR422" s="230"/>
      <c r="GFS422" s="230"/>
      <c r="GFT422" s="230"/>
      <c r="GFU422" s="230"/>
      <c r="GFV422" s="230"/>
      <c r="GFW422" s="230"/>
      <c r="GFX422" s="230"/>
      <c r="GFY422" s="230"/>
      <c r="GFZ422" s="230"/>
      <c r="GGA422" s="230"/>
      <c r="GGB422" s="230"/>
      <c r="GGC422" s="230"/>
      <c r="GGD422" s="230"/>
      <c r="GGE422" s="230"/>
      <c r="GGF422" s="230"/>
      <c r="GGG422" s="230"/>
      <c r="GGH422" s="230"/>
      <c r="GGI422" s="230"/>
      <c r="GGJ422" s="230"/>
      <c r="GGK422" s="230"/>
      <c r="GGL422" s="230"/>
      <c r="GGM422" s="230"/>
      <c r="GGN422" s="230"/>
      <c r="GGO422" s="230"/>
      <c r="GGP422" s="230"/>
      <c r="GGQ422" s="230"/>
      <c r="GGR422" s="230"/>
      <c r="GGS422" s="230"/>
      <c r="GGT422" s="230"/>
      <c r="GGU422" s="230"/>
      <c r="GGV422" s="230"/>
      <c r="GGW422" s="230"/>
      <c r="GGX422" s="230"/>
      <c r="GGY422" s="230"/>
      <c r="GGZ422" s="230"/>
      <c r="GHA422" s="230"/>
      <c r="GHB422" s="230"/>
      <c r="GHC422" s="230"/>
      <c r="GHD422" s="230"/>
      <c r="GHE422" s="230"/>
      <c r="GHF422" s="230"/>
      <c r="GHG422" s="230"/>
      <c r="GHH422" s="230"/>
      <c r="GHI422" s="230"/>
      <c r="GHJ422" s="230"/>
      <c r="GHK422" s="230"/>
      <c r="GHL422" s="230"/>
      <c r="GHM422" s="230"/>
      <c r="GHN422" s="230"/>
      <c r="GHO422" s="230"/>
      <c r="GHP422" s="230"/>
      <c r="GHQ422" s="230"/>
      <c r="GHR422" s="230"/>
      <c r="GHS422" s="230"/>
      <c r="GHT422" s="230"/>
      <c r="GHU422" s="230"/>
      <c r="GHV422" s="230"/>
      <c r="GHW422" s="230"/>
      <c r="GHX422" s="230"/>
      <c r="GHY422" s="230"/>
      <c r="GHZ422" s="230"/>
      <c r="GIA422" s="230"/>
      <c r="GIB422" s="230"/>
      <c r="GIC422" s="230"/>
      <c r="GID422" s="230"/>
      <c r="GIE422" s="230"/>
      <c r="GIF422" s="230"/>
      <c r="GIG422" s="230"/>
      <c r="GIH422" s="230"/>
      <c r="GII422" s="230"/>
      <c r="GIJ422" s="230"/>
      <c r="GIK422" s="230"/>
      <c r="GIL422" s="230"/>
      <c r="GIM422" s="230"/>
      <c r="GIN422" s="230"/>
      <c r="GIO422" s="230"/>
      <c r="GIP422" s="230"/>
      <c r="GIQ422" s="230"/>
      <c r="GIR422" s="230"/>
      <c r="GIS422" s="230"/>
      <c r="GIT422" s="230"/>
      <c r="GIU422" s="230"/>
      <c r="GIV422" s="230"/>
      <c r="GIW422" s="230"/>
      <c r="GIX422" s="230"/>
      <c r="GIY422" s="230"/>
      <c r="GIZ422" s="230"/>
      <c r="GJA422" s="230"/>
      <c r="GJB422" s="230"/>
      <c r="GJC422" s="230"/>
      <c r="GJD422" s="230"/>
      <c r="GJE422" s="230"/>
      <c r="GJF422" s="230"/>
      <c r="GJG422" s="230"/>
      <c r="GJH422" s="230"/>
      <c r="GJI422" s="230"/>
      <c r="GJJ422" s="230"/>
      <c r="GJK422" s="230"/>
      <c r="GJL422" s="230"/>
      <c r="GJM422" s="230"/>
      <c r="GJN422" s="230"/>
      <c r="GJO422" s="230"/>
      <c r="GJP422" s="230"/>
      <c r="GJQ422" s="230"/>
      <c r="GJR422" s="230"/>
      <c r="GJS422" s="230"/>
      <c r="GJT422" s="230"/>
      <c r="GJU422" s="230"/>
      <c r="GJV422" s="230"/>
      <c r="GJW422" s="230"/>
      <c r="GJX422" s="230"/>
      <c r="GJY422" s="230"/>
      <c r="GJZ422" s="230"/>
      <c r="GKA422" s="230"/>
      <c r="GKB422" s="230"/>
      <c r="GKC422" s="230"/>
      <c r="GKD422" s="230"/>
      <c r="GKE422" s="230"/>
      <c r="GKF422" s="230"/>
      <c r="GKG422" s="230"/>
      <c r="GKH422" s="230"/>
      <c r="GKI422" s="230"/>
      <c r="GKJ422" s="230"/>
      <c r="GKK422" s="230"/>
      <c r="GKL422" s="230"/>
      <c r="GKM422" s="230"/>
      <c r="GKN422" s="230"/>
      <c r="GKO422" s="230"/>
      <c r="GKP422" s="230"/>
      <c r="GKQ422" s="230"/>
      <c r="GKR422" s="230"/>
      <c r="GKS422" s="230"/>
      <c r="GKT422" s="230"/>
      <c r="GKU422" s="230"/>
      <c r="GKV422" s="230"/>
      <c r="GKW422" s="230"/>
      <c r="GKX422" s="230"/>
      <c r="GKY422" s="230"/>
      <c r="GKZ422" s="230"/>
      <c r="GLA422" s="230"/>
      <c r="GLB422" s="230"/>
      <c r="GLC422" s="230"/>
      <c r="GLD422" s="230"/>
      <c r="GLE422" s="230"/>
      <c r="GLF422" s="230"/>
      <c r="GLG422" s="230"/>
      <c r="GLH422" s="230"/>
      <c r="GLI422" s="230"/>
      <c r="GLJ422" s="230"/>
      <c r="GLK422" s="230"/>
      <c r="GLL422" s="230"/>
      <c r="GLM422" s="230"/>
      <c r="GLN422" s="230"/>
      <c r="GLO422" s="230"/>
      <c r="GLP422" s="230"/>
      <c r="GLQ422" s="230"/>
      <c r="GLR422" s="230"/>
      <c r="GLS422" s="230"/>
      <c r="GLT422" s="230"/>
      <c r="GLU422" s="230"/>
      <c r="GLV422" s="230"/>
      <c r="GLW422" s="230"/>
      <c r="GLX422" s="230"/>
      <c r="GLY422" s="230"/>
      <c r="GLZ422" s="230"/>
      <c r="GMA422" s="230"/>
      <c r="GMB422" s="230"/>
      <c r="GMC422" s="230"/>
      <c r="GMD422" s="230"/>
      <c r="GME422" s="230"/>
      <c r="GMF422" s="230"/>
      <c r="GMG422" s="230"/>
      <c r="GMH422" s="230"/>
      <c r="GMI422" s="230"/>
      <c r="GMJ422" s="230"/>
      <c r="GMK422" s="230"/>
      <c r="GML422" s="230"/>
      <c r="GMM422" s="230"/>
      <c r="GMN422" s="230"/>
      <c r="GMO422" s="230"/>
      <c r="GMP422" s="230"/>
      <c r="GMQ422" s="230"/>
      <c r="GMR422" s="230"/>
      <c r="GMS422" s="230"/>
      <c r="GMT422" s="230"/>
      <c r="GMU422" s="230"/>
      <c r="GMV422" s="230"/>
      <c r="GMW422" s="230"/>
      <c r="GMX422" s="230"/>
      <c r="GMY422" s="230"/>
      <c r="GMZ422" s="230"/>
      <c r="GNA422" s="230"/>
      <c r="GNB422" s="230"/>
      <c r="GNC422" s="230"/>
      <c r="GND422" s="230"/>
      <c r="GNE422" s="230"/>
      <c r="GNF422" s="230"/>
      <c r="GNG422" s="230"/>
      <c r="GNH422" s="230"/>
      <c r="GNI422" s="230"/>
      <c r="GNJ422" s="230"/>
      <c r="GNK422" s="230"/>
      <c r="GNL422" s="230"/>
      <c r="GNM422" s="230"/>
      <c r="GNN422" s="230"/>
      <c r="GNO422" s="230"/>
      <c r="GNP422" s="230"/>
      <c r="GNQ422" s="230"/>
      <c r="GNR422" s="230"/>
      <c r="GNS422" s="230"/>
      <c r="GNT422" s="230"/>
      <c r="GNU422" s="230"/>
      <c r="GNV422" s="230"/>
      <c r="GNW422" s="230"/>
      <c r="GNX422" s="230"/>
      <c r="GNY422" s="230"/>
      <c r="GNZ422" s="230"/>
      <c r="GOA422" s="230"/>
      <c r="GOB422" s="230"/>
      <c r="GOC422" s="230"/>
      <c r="GOD422" s="230"/>
      <c r="GOE422" s="230"/>
      <c r="GOF422" s="230"/>
      <c r="GOG422" s="230"/>
      <c r="GOH422" s="230"/>
      <c r="GOI422" s="230"/>
      <c r="GOJ422" s="230"/>
      <c r="GOK422" s="230"/>
      <c r="GOL422" s="230"/>
      <c r="GOM422" s="230"/>
      <c r="GON422" s="230"/>
      <c r="GOO422" s="230"/>
      <c r="GOP422" s="230"/>
      <c r="GOQ422" s="230"/>
      <c r="GOR422" s="230"/>
      <c r="GOS422" s="230"/>
      <c r="GOT422" s="230"/>
      <c r="GOU422" s="230"/>
      <c r="GOV422" s="230"/>
      <c r="GOW422" s="230"/>
      <c r="GOX422" s="230"/>
      <c r="GOY422" s="230"/>
      <c r="GOZ422" s="230"/>
      <c r="GPA422" s="230"/>
      <c r="GPB422" s="230"/>
      <c r="GPC422" s="230"/>
      <c r="GPD422" s="230"/>
      <c r="GPE422" s="230"/>
      <c r="GPF422" s="230"/>
      <c r="GPG422" s="230"/>
      <c r="GPH422" s="230"/>
      <c r="GPI422" s="230"/>
      <c r="GPJ422" s="230"/>
      <c r="GPK422" s="230"/>
      <c r="GPL422" s="230"/>
      <c r="GPM422" s="230"/>
      <c r="GPN422" s="230"/>
      <c r="GPO422" s="230"/>
      <c r="GPP422" s="230"/>
      <c r="GPQ422" s="230"/>
      <c r="GPR422" s="230"/>
      <c r="GPS422" s="230"/>
      <c r="GPT422" s="230"/>
      <c r="GPU422" s="230"/>
      <c r="GPV422" s="230"/>
      <c r="GPW422" s="230"/>
      <c r="GPX422" s="230"/>
      <c r="GPY422" s="230"/>
      <c r="GPZ422" s="230"/>
      <c r="GQA422" s="230"/>
      <c r="GQB422" s="230"/>
      <c r="GQC422" s="230"/>
      <c r="GQD422" s="230"/>
      <c r="GQE422" s="230"/>
      <c r="GQF422" s="230"/>
      <c r="GQG422" s="230"/>
      <c r="GQH422" s="230"/>
      <c r="GQI422" s="230"/>
      <c r="GQJ422" s="230"/>
      <c r="GQK422" s="230"/>
      <c r="GQL422" s="230"/>
      <c r="GQM422" s="230"/>
      <c r="GQN422" s="230"/>
      <c r="GQO422" s="230"/>
      <c r="GQP422" s="230"/>
      <c r="GQQ422" s="230"/>
      <c r="GQR422" s="230"/>
      <c r="GQS422" s="230"/>
      <c r="GQT422" s="230"/>
      <c r="GQU422" s="230"/>
      <c r="GQV422" s="230"/>
      <c r="GQW422" s="230"/>
      <c r="GQX422" s="230"/>
      <c r="GQY422" s="230"/>
      <c r="GQZ422" s="230"/>
      <c r="GRA422" s="230"/>
      <c r="GRB422" s="230"/>
      <c r="GRC422" s="230"/>
      <c r="GRD422" s="230"/>
      <c r="GRE422" s="230"/>
      <c r="GRF422" s="230"/>
      <c r="GRG422" s="230"/>
      <c r="GRH422" s="230"/>
      <c r="GRI422" s="230"/>
      <c r="GRJ422" s="230"/>
      <c r="GRK422" s="230"/>
      <c r="GRL422" s="230"/>
      <c r="GRM422" s="230"/>
      <c r="GRN422" s="230"/>
      <c r="GRO422" s="230"/>
      <c r="GRP422" s="230"/>
      <c r="GRQ422" s="230"/>
      <c r="GRR422" s="230"/>
      <c r="GRS422" s="230"/>
      <c r="GRT422" s="230"/>
      <c r="GRU422" s="230"/>
      <c r="GRV422" s="230"/>
      <c r="GRW422" s="230"/>
      <c r="GRX422" s="230"/>
      <c r="GRY422" s="230"/>
      <c r="GRZ422" s="230"/>
      <c r="GSA422" s="230"/>
      <c r="GSB422" s="230"/>
      <c r="GSC422" s="230"/>
      <c r="GSD422" s="230"/>
      <c r="GSE422" s="230"/>
      <c r="GSF422" s="230"/>
      <c r="GSG422" s="230"/>
      <c r="GSH422" s="230"/>
      <c r="GSI422" s="230"/>
      <c r="GSJ422" s="230"/>
      <c r="GSK422" s="230"/>
      <c r="GSL422" s="230"/>
      <c r="GSM422" s="230"/>
      <c r="GSN422" s="230"/>
      <c r="GSO422" s="230"/>
      <c r="GSP422" s="230"/>
      <c r="GSQ422" s="230"/>
      <c r="GSR422" s="230"/>
      <c r="GSS422" s="230"/>
      <c r="GST422" s="230"/>
      <c r="GSU422" s="230"/>
      <c r="GSV422" s="230"/>
      <c r="GSW422" s="230"/>
      <c r="GSX422" s="230"/>
      <c r="GSY422" s="230"/>
      <c r="GSZ422" s="230"/>
      <c r="GTA422" s="230"/>
      <c r="GTB422" s="230"/>
      <c r="GTC422" s="230"/>
      <c r="GTD422" s="230"/>
      <c r="GTE422" s="230"/>
      <c r="GTF422" s="230"/>
      <c r="GTG422" s="230"/>
      <c r="GTH422" s="230"/>
      <c r="GTI422" s="230"/>
      <c r="GTJ422" s="230"/>
      <c r="GTK422" s="230"/>
      <c r="GTL422" s="230"/>
      <c r="GTM422" s="230"/>
      <c r="GTN422" s="230"/>
      <c r="GTO422" s="230"/>
      <c r="GTP422" s="230"/>
      <c r="GTQ422" s="230"/>
      <c r="GTR422" s="230"/>
      <c r="GTS422" s="230"/>
      <c r="GTT422" s="230"/>
      <c r="GTU422" s="230"/>
      <c r="GTV422" s="230"/>
      <c r="GTW422" s="230"/>
      <c r="GTX422" s="230"/>
      <c r="GTY422" s="230"/>
      <c r="GTZ422" s="230"/>
      <c r="GUA422" s="230"/>
      <c r="GUB422" s="230"/>
      <c r="GUC422" s="230"/>
      <c r="GUD422" s="230"/>
      <c r="GUE422" s="230"/>
      <c r="GUF422" s="230"/>
      <c r="GUG422" s="230"/>
      <c r="GUH422" s="230"/>
      <c r="GUI422" s="230"/>
      <c r="GUJ422" s="230"/>
      <c r="GUK422" s="230"/>
      <c r="GUL422" s="230"/>
      <c r="GUM422" s="230"/>
      <c r="GUN422" s="230"/>
      <c r="GUO422" s="230"/>
      <c r="GUP422" s="230"/>
      <c r="GUQ422" s="230"/>
      <c r="GUR422" s="230"/>
      <c r="GUS422" s="230"/>
      <c r="GUT422" s="230"/>
      <c r="GUU422" s="230"/>
      <c r="GUV422" s="230"/>
      <c r="GUW422" s="230"/>
      <c r="GUX422" s="230"/>
      <c r="GUY422" s="230"/>
      <c r="GUZ422" s="230"/>
      <c r="GVA422" s="230"/>
      <c r="GVB422" s="230"/>
      <c r="GVC422" s="230"/>
      <c r="GVD422" s="230"/>
      <c r="GVE422" s="230"/>
      <c r="GVF422" s="230"/>
      <c r="GVG422" s="230"/>
      <c r="GVH422" s="230"/>
      <c r="GVI422" s="230"/>
      <c r="GVJ422" s="230"/>
      <c r="GVK422" s="230"/>
      <c r="GVL422" s="230"/>
      <c r="GVM422" s="230"/>
      <c r="GVN422" s="230"/>
      <c r="GVO422" s="230"/>
      <c r="GVP422" s="230"/>
      <c r="GVQ422" s="230"/>
      <c r="GVR422" s="230"/>
      <c r="GVS422" s="230"/>
      <c r="GVT422" s="230"/>
      <c r="GVU422" s="230"/>
      <c r="GVV422" s="230"/>
      <c r="GVW422" s="230"/>
      <c r="GVX422" s="230"/>
      <c r="GVY422" s="230"/>
      <c r="GVZ422" s="230"/>
      <c r="GWA422" s="230"/>
      <c r="GWB422" s="230"/>
      <c r="GWC422" s="230"/>
      <c r="GWD422" s="230"/>
      <c r="GWE422" s="230"/>
      <c r="GWF422" s="230"/>
      <c r="GWG422" s="230"/>
      <c r="GWH422" s="230"/>
      <c r="GWI422" s="230"/>
      <c r="GWJ422" s="230"/>
      <c r="GWK422" s="230"/>
      <c r="GWL422" s="230"/>
      <c r="GWM422" s="230"/>
      <c r="GWN422" s="230"/>
      <c r="GWO422" s="230"/>
      <c r="GWP422" s="230"/>
      <c r="GWQ422" s="230"/>
      <c r="GWR422" s="230"/>
      <c r="GWS422" s="230"/>
      <c r="GWT422" s="230"/>
      <c r="GWU422" s="230"/>
      <c r="GWV422" s="230"/>
      <c r="GWW422" s="230"/>
      <c r="GWX422" s="230"/>
      <c r="GWY422" s="230"/>
      <c r="GWZ422" s="230"/>
      <c r="GXA422" s="230"/>
      <c r="GXB422" s="230"/>
      <c r="GXC422" s="230"/>
      <c r="GXD422" s="230"/>
      <c r="GXE422" s="230"/>
      <c r="GXF422" s="230"/>
      <c r="GXG422" s="230"/>
      <c r="GXH422" s="230"/>
      <c r="GXI422" s="230"/>
      <c r="GXJ422" s="230"/>
      <c r="GXK422" s="230"/>
      <c r="GXL422" s="230"/>
      <c r="GXM422" s="230"/>
      <c r="GXN422" s="230"/>
      <c r="GXO422" s="230"/>
      <c r="GXP422" s="230"/>
      <c r="GXQ422" s="230"/>
      <c r="GXR422" s="230"/>
      <c r="GXS422" s="230"/>
      <c r="GXT422" s="230"/>
      <c r="GXU422" s="230"/>
      <c r="GXV422" s="230"/>
      <c r="GXW422" s="230"/>
      <c r="GXX422" s="230"/>
      <c r="GXY422" s="230"/>
      <c r="GXZ422" s="230"/>
      <c r="GYA422" s="230"/>
      <c r="GYB422" s="230"/>
      <c r="GYC422" s="230"/>
      <c r="GYD422" s="230"/>
      <c r="GYE422" s="230"/>
      <c r="GYF422" s="230"/>
      <c r="GYG422" s="230"/>
      <c r="GYH422" s="230"/>
      <c r="GYI422" s="230"/>
      <c r="GYJ422" s="230"/>
      <c r="GYK422" s="230"/>
      <c r="GYL422" s="230"/>
      <c r="GYM422" s="230"/>
      <c r="GYN422" s="230"/>
      <c r="GYO422" s="230"/>
      <c r="GYP422" s="230"/>
      <c r="GYQ422" s="230"/>
      <c r="GYR422" s="230"/>
      <c r="GYS422" s="230"/>
      <c r="GYT422" s="230"/>
      <c r="GYU422" s="230"/>
      <c r="GYV422" s="230"/>
      <c r="GYW422" s="230"/>
      <c r="GYX422" s="230"/>
      <c r="GYY422" s="230"/>
      <c r="GYZ422" s="230"/>
      <c r="GZA422" s="230"/>
      <c r="GZB422" s="230"/>
      <c r="GZC422" s="230"/>
      <c r="GZD422" s="230"/>
      <c r="GZE422" s="230"/>
      <c r="GZF422" s="230"/>
      <c r="GZG422" s="230"/>
      <c r="GZH422" s="230"/>
      <c r="GZI422" s="230"/>
      <c r="GZJ422" s="230"/>
      <c r="GZK422" s="230"/>
      <c r="GZL422" s="230"/>
      <c r="GZM422" s="230"/>
      <c r="GZN422" s="230"/>
      <c r="GZO422" s="230"/>
      <c r="GZP422" s="230"/>
      <c r="GZQ422" s="230"/>
      <c r="GZR422" s="230"/>
      <c r="GZS422" s="230"/>
      <c r="GZT422" s="230"/>
      <c r="GZU422" s="230"/>
      <c r="GZV422" s="230"/>
      <c r="GZW422" s="230"/>
      <c r="GZX422" s="230"/>
      <c r="GZY422" s="230"/>
      <c r="GZZ422" s="230"/>
      <c r="HAA422" s="230"/>
      <c r="HAB422" s="230"/>
      <c r="HAC422" s="230"/>
      <c r="HAD422" s="230"/>
      <c r="HAE422" s="230"/>
      <c r="HAF422" s="230"/>
      <c r="HAG422" s="230"/>
      <c r="HAH422" s="230"/>
      <c r="HAI422" s="230"/>
      <c r="HAJ422" s="230"/>
      <c r="HAK422" s="230"/>
      <c r="HAL422" s="230"/>
      <c r="HAM422" s="230"/>
      <c r="HAN422" s="230"/>
      <c r="HAO422" s="230"/>
      <c r="HAP422" s="230"/>
      <c r="HAQ422" s="230"/>
      <c r="HAR422" s="230"/>
      <c r="HAS422" s="230"/>
      <c r="HAT422" s="230"/>
      <c r="HAU422" s="230"/>
      <c r="HAV422" s="230"/>
      <c r="HAW422" s="230"/>
      <c r="HAX422" s="230"/>
      <c r="HAY422" s="230"/>
      <c r="HAZ422" s="230"/>
      <c r="HBA422" s="230"/>
      <c r="HBB422" s="230"/>
      <c r="HBC422" s="230"/>
      <c r="HBD422" s="230"/>
      <c r="HBE422" s="230"/>
      <c r="HBF422" s="230"/>
      <c r="HBG422" s="230"/>
      <c r="HBH422" s="230"/>
      <c r="HBI422" s="230"/>
      <c r="HBJ422" s="230"/>
      <c r="HBK422" s="230"/>
      <c r="HBL422" s="230"/>
      <c r="HBM422" s="230"/>
      <c r="HBN422" s="230"/>
      <c r="HBO422" s="230"/>
      <c r="HBP422" s="230"/>
      <c r="HBQ422" s="230"/>
      <c r="HBR422" s="230"/>
      <c r="HBS422" s="230"/>
      <c r="HBT422" s="230"/>
      <c r="HBU422" s="230"/>
      <c r="HBV422" s="230"/>
      <c r="HBW422" s="230"/>
      <c r="HBX422" s="230"/>
      <c r="HBY422" s="230"/>
      <c r="HBZ422" s="230"/>
      <c r="HCA422" s="230"/>
      <c r="HCB422" s="230"/>
      <c r="HCC422" s="230"/>
      <c r="HCD422" s="230"/>
      <c r="HCE422" s="230"/>
      <c r="HCF422" s="230"/>
      <c r="HCG422" s="230"/>
      <c r="HCH422" s="230"/>
      <c r="HCI422" s="230"/>
      <c r="HCJ422" s="230"/>
      <c r="HCK422" s="230"/>
      <c r="HCL422" s="230"/>
      <c r="HCM422" s="230"/>
      <c r="HCN422" s="230"/>
      <c r="HCO422" s="230"/>
      <c r="HCP422" s="230"/>
      <c r="HCQ422" s="230"/>
      <c r="HCR422" s="230"/>
      <c r="HCS422" s="230"/>
      <c r="HCT422" s="230"/>
      <c r="HCU422" s="230"/>
      <c r="HCV422" s="230"/>
      <c r="HCW422" s="230"/>
      <c r="HCX422" s="230"/>
      <c r="HCY422" s="230"/>
      <c r="HCZ422" s="230"/>
      <c r="HDA422" s="230"/>
      <c r="HDB422" s="230"/>
      <c r="HDC422" s="230"/>
      <c r="HDD422" s="230"/>
      <c r="HDE422" s="230"/>
      <c r="HDF422" s="230"/>
      <c r="HDG422" s="230"/>
      <c r="HDH422" s="230"/>
      <c r="HDI422" s="230"/>
      <c r="HDJ422" s="230"/>
      <c r="HDK422" s="230"/>
      <c r="HDL422" s="230"/>
      <c r="HDM422" s="230"/>
      <c r="HDN422" s="230"/>
      <c r="HDO422" s="230"/>
      <c r="HDP422" s="230"/>
      <c r="HDQ422" s="230"/>
      <c r="HDR422" s="230"/>
      <c r="HDS422" s="230"/>
      <c r="HDT422" s="230"/>
      <c r="HDU422" s="230"/>
      <c r="HDV422" s="230"/>
      <c r="HDW422" s="230"/>
      <c r="HDX422" s="230"/>
      <c r="HDY422" s="230"/>
      <c r="HDZ422" s="230"/>
      <c r="HEA422" s="230"/>
      <c r="HEB422" s="230"/>
      <c r="HEC422" s="230"/>
      <c r="HED422" s="230"/>
      <c r="HEE422" s="230"/>
      <c r="HEF422" s="230"/>
      <c r="HEG422" s="230"/>
      <c r="HEH422" s="230"/>
      <c r="HEI422" s="230"/>
      <c r="HEJ422" s="230"/>
      <c r="HEK422" s="230"/>
      <c r="HEL422" s="230"/>
      <c r="HEM422" s="230"/>
      <c r="HEN422" s="230"/>
      <c r="HEO422" s="230"/>
      <c r="HEP422" s="230"/>
      <c r="HEQ422" s="230"/>
      <c r="HER422" s="230"/>
      <c r="HES422" s="230"/>
      <c r="HET422" s="230"/>
      <c r="HEU422" s="230"/>
      <c r="HEV422" s="230"/>
      <c r="HEW422" s="230"/>
      <c r="HEX422" s="230"/>
      <c r="HEY422" s="230"/>
      <c r="HEZ422" s="230"/>
      <c r="HFA422" s="230"/>
      <c r="HFB422" s="230"/>
      <c r="HFC422" s="230"/>
      <c r="HFD422" s="230"/>
      <c r="HFE422" s="230"/>
      <c r="HFF422" s="230"/>
      <c r="HFG422" s="230"/>
      <c r="HFH422" s="230"/>
      <c r="HFI422" s="230"/>
      <c r="HFJ422" s="230"/>
      <c r="HFK422" s="230"/>
      <c r="HFL422" s="230"/>
      <c r="HFM422" s="230"/>
      <c r="HFN422" s="230"/>
      <c r="HFO422" s="230"/>
      <c r="HFP422" s="230"/>
      <c r="HFQ422" s="230"/>
      <c r="HFR422" s="230"/>
      <c r="HFS422" s="230"/>
      <c r="HFT422" s="230"/>
      <c r="HFU422" s="230"/>
      <c r="HFV422" s="230"/>
      <c r="HFW422" s="230"/>
      <c r="HFX422" s="230"/>
      <c r="HFY422" s="230"/>
      <c r="HFZ422" s="230"/>
      <c r="HGA422" s="230"/>
      <c r="HGB422" s="230"/>
      <c r="HGC422" s="230"/>
      <c r="HGD422" s="230"/>
      <c r="HGE422" s="230"/>
      <c r="HGF422" s="230"/>
      <c r="HGG422" s="230"/>
      <c r="HGH422" s="230"/>
      <c r="HGI422" s="230"/>
      <c r="HGJ422" s="230"/>
      <c r="HGK422" s="230"/>
      <c r="HGL422" s="230"/>
      <c r="HGM422" s="230"/>
      <c r="HGN422" s="230"/>
      <c r="HGO422" s="230"/>
      <c r="HGP422" s="230"/>
      <c r="HGQ422" s="230"/>
      <c r="HGR422" s="230"/>
      <c r="HGS422" s="230"/>
      <c r="HGT422" s="230"/>
      <c r="HGU422" s="230"/>
      <c r="HGV422" s="230"/>
      <c r="HGW422" s="230"/>
      <c r="HGX422" s="230"/>
      <c r="HGY422" s="230"/>
      <c r="HGZ422" s="230"/>
      <c r="HHA422" s="230"/>
      <c r="HHB422" s="230"/>
      <c r="HHC422" s="230"/>
      <c r="HHD422" s="230"/>
      <c r="HHE422" s="230"/>
      <c r="HHF422" s="230"/>
      <c r="HHG422" s="230"/>
      <c r="HHH422" s="230"/>
      <c r="HHI422" s="230"/>
      <c r="HHJ422" s="230"/>
      <c r="HHK422" s="230"/>
      <c r="HHL422" s="230"/>
      <c r="HHM422" s="230"/>
      <c r="HHN422" s="230"/>
      <c r="HHO422" s="230"/>
      <c r="HHP422" s="230"/>
      <c r="HHQ422" s="230"/>
      <c r="HHR422" s="230"/>
      <c r="HHS422" s="230"/>
      <c r="HHT422" s="230"/>
      <c r="HHU422" s="230"/>
      <c r="HHV422" s="230"/>
      <c r="HHW422" s="230"/>
      <c r="HHX422" s="230"/>
      <c r="HHY422" s="230"/>
      <c r="HHZ422" s="230"/>
      <c r="HIA422" s="230"/>
      <c r="HIB422" s="230"/>
      <c r="HIC422" s="230"/>
      <c r="HID422" s="230"/>
      <c r="HIE422" s="230"/>
      <c r="HIF422" s="230"/>
      <c r="HIG422" s="230"/>
      <c r="HIH422" s="230"/>
      <c r="HII422" s="230"/>
      <c r="HIJ422" s="230"/>
      <c r="HIK422" s="230"/>
      <c r="HIL422" s="230"/>
      <c r="HIM422" s="230"/>
      <c r="HIN422" s="230"/>
      <c r="HIO422" s="230"/>
      <c r="HIP422" s="230"/>
      <c r="HIQ422" s="230"/>
      <c r="HIR422" s="230"/>
      <c r="HIS422" s="230"/>
      <c r="HIT422" s="230"/>
      <c r="HIU422" s="230"/>
      <c r="HIV422" s="230"/>
      <c r="HIW422" s="230"/>
      <c r="HIX422" s="230"/>
      <c r="HIY422" s="230"/>
      <c r="HIZ422" s="230"/>
      <c r="HJA422" s="230"/>
      <c r="HJB422" s="230"/>
      <c r="HJC422" s="230"/>
      <c r="HJD422" s="230"/>
      <c r="HJE422" s="230"/>
      <c r="HJF422" s="230"/>
      <c r="HJG422" s="230"/>
      <c r="HJH422" s="230"/>
      <c r="HJI422" s="230"/>
      <c r="HJJ422" s="230"/>
      <c r="HJK422" s="230"/>
      <c r="HJL422" s="230"/>
      <c r="HJM422" s="230"/>
      <c r="HJN422" s="230"/>
      <c r="HJO422" s="230"/>
      <c r="HJP422" s="230"/>
      <c r="HJQ422" s="230"/>
      <c r="HJR422" s="230"/>
      <c r="HJS422" s="230"/>
      <c r="HJT422" s="230"/>
      <c r="HJU422" s="230"/>
      <c r="HJV422" s="230"/>
      <c r="HJW422" s="230"/>
      <c r="HJX422" s="230"/>
      <c r="HJY422" s="230"/>
      <c r="HJZ422" s="230"/>
      <c r="HKA422" s="230"/>
      <c r="HKB422" s="230"/>
      <c r="HKC422" s="230"/>
      <c r="HKD422" s="230"/>
      <c r="HKE422" s="230"/>
      <c r="HKF422" s="230"/>
      <c r="HKG422" s="230"/>
      <c r="HKH422" s="230"/>
      <c r="HKI422" s="230"/>
      <c r="HKJ422" s="230"/>
      <c r="HKK422" s="230"/>
      <c r="HKL422" s="230"/>
      <c r="HKM422" s="230"/>
      <c r="HKN422" s="230"/>
      <c r="HKO422" s="230"/>
      <c r="HKP422" s="230"/>
      <c r="HKQ422" s="230"/>
      <c r="HKR422" s="230"/>
      <c r="HKS422" s="230"/>
      <c r="HKT422" s="230"/>
      <c r="HKU422" s="230"/>
      <c r="HKV422" s="230"/>
      <c r="HKW422" s="230"/>
      <c r="HKX422" s="230"/>
      <c r="HKY422" s="230"/>
      <c r="HKZ422" s="230"/>
      <c r="HLA422" s="230"/>
      <c r="HLB422" s="230"/>
      <c r="HLC422" s="230"/>
      <c r="HLD422" s="230"/>
      <c r="HLE422" s="230"/>
      <c r="HLF422" s="230"/>
      <c r="HLG422" s="230"/>
      <c r="HLH422" s="230"/>
      <c r="HLI422" s="230"/>
      <c r="HLJ422" s="230"/>
      <c r="HLK422" s="230"/>
      <c r="HLL422" s="230"/>
      <c r="HLM422" s="230"/>
      <c r="HLN422" s="230"/>
      <c r="HLO422" s="230"/>
      <c r="HLP422" s="230"/>
      <c r="HLQ422" s="230"/>
      <c r="HLR422" s="230"/>
      <c r="HLS422" s="230"/>
      <c r="HLT422" s="230"/>
      <c r="HLU422" s="230"/>
      <c r="HLV422" s="230"/>
      <c r="HLW422" s="230"/>
      <c r="HLX422" s="230"/>
      <c r="HLY422" s="230"/>
      <c r="HLZ422" s="230"/>
      <c r="HMA422" s="230"/>
      <c r="HMB422" s="230"/>
      <c r="HMC422" s="230"/>
      <c r="HMD422" s="230"/>
      <c r="HME422" s="230"/>
      <c r="HMF422" s="230"/>
      <c r="HMG422" s="230"/>
      <c r="HMH422" s="230"/>
      <c r="HMI422" s="230"/>
      <c r="HMJ422" s="230"/>
      <c r="HMK422" s="230"/>
      <c r="HML422" s="230"/>
      <c r="HMM422" s="230"/>
      <c r="HMN422" s="230"/>
      <c r="HMO422" s="230"/>
      <c r="HMP422" s="230"/>
      <c r="HMQ422" s="230"/>
      <c r="HMR422" s="230"/>
      <c r="HMS422" s="230"/>
      <c r="HMT422" s="230"/>
      <c r="HMU422" s="230"/>
      <c r="HMV422" s="230"/>
      <c r="HMW422" s="230"/>
      <c r="HMX422" s="230"/>
      <c r="HMY422" s="230"/>
      <c r="HMZ422" s="230"/>
      <c r="HNA422" s="230"/>
      <c r="HNB422" s="230"/>
      <c r="HNC422" s="230"/>
      <c r="HND422" s="230"/>
      <c r="HNE422" s="230"/>
      <c r="HNF422" s="230"/>
      <c r="HNG422" s="230"/>
      <c r="HNH422" s="230"/>
      <c r="HNI422" s="230"/>
      <c r="HNJ422" s="230"/>
      <c r="HNK422" s="230"/>
      <c r="HNL422" s="230"/>
      <c r="HNM422" s="230"/>
      <c r="HNN422" s="230"/>
      <c r="HNO422" s="230"/>
      <c r="HNP422" s="230"/>
      <c r="HNQ422" s="230"/>
      <c r="HNR422" s="230"/>
      <c r="HNS422" s="230"/>
      <c r="HNT422" s="230"/>
      <c r="HNU422" s="230"/>
      <c r="HNV422" s="230"/>
      <c r="HNW422" s="230"/>
      <c r="HNX422" s="230"/>
      <c r="HNY422" s="230"/>
      <c r="HNZ422" s="230"/>
      <c r="HOA422" s="230"/>
      <c r="HOB422" s="230"/>
      <c r="HOC422" s="230"/>
      <c r="HOD422" s="230"/>
      <c r="HOE422" s="230"/>
      <c r="HOF422" s="230"/>
      <c r="HOG422" s="230"/>
      <c r="HOH422" s="230"/>
      <c r="HOI422" s="230"/>
      <c r="HOJ422" s="230"/>
      <c r="HOK422" s="230"/>
      <c r="HOL422" s="230"/>
      <c r="HOM422" s="230"/>
      <c r="HON422" s="230"/>
      <c r="HOO422" s="230"/>
      <c r="HOP422" s="230"/>
      <c r="HOQ422" s="230"/>
      <c r="HOR422" s="230"/>
      <c r="HOS422" s="230"/>
      <c r="HOT422" s="230"/>
      <c r="HOU422" s="230"/>
      <c r="HOV422" s="230"/>
      <c r="HOW422" s="230"/>
      <c r="HOX422" s="230"/>
      <c r="HOY422" s="230"/>
      <c r="HOZ422" s="230"/>
      <c r="HPA422" s="230"/>
      <c r="HPB422" s="230"/>
      <c r="HPC422" s="230"/>
      <c r="HPD422" s="230"/>
      <c r="HPE422" s="230"/>
      <c r="HPF422" s="230"/>
      <c r="HPG422" s="230"/>
      <c r="HPH422" s="230"/>
      <c r="HPI422" s="230"/>
      <c r="HPJ422" s="230"/>
      <c r="HPK422" s="230"/>
      <c r="HPL422" s="230"/>
      <c r="HPM422" s="230"/>
      <c r="HPN422" s="230"/>
      <c r="HPO422" s="230"/>
      <c r="HPP422" s="230"/>
      <c r="HPQ422" s="230"/>
      <c r="HPR422" s="230"/>
      <c r="HPS422" s="230"/>
      <c r="HPT422" s="230"/>
      <c r="HPU422" s="230"/>
      <c r="HPV422" s="230"/>
      <c r="HPW422" s="230"/>
      <c r="HPX422" s="230"/>
      <c r="HPY422" s="230"/>
      <c r="HPZ422" s="230"/>
      <c r="HQA422" s="230"/>
      <c r="HQB422" s="230"/>
      <c r="HQC422" s="230"/>
      <c r="HQD422" s="230"/>
      <c r="HQE422" s="230"/>
      <c r="HQF422" s="230"/>
      <c r="HQG422" s="230"/>
      <c r="HQH422" s="230"/>
      <c r="HQI422" s="230"/>
      <c r="HQJ422" s="230"/>
      <c r="HQK422" s="230"/>
      <c r="HQL422" s="230"/>
      <c r="HQM422" s="230"/>
      <c r="HQN422" s="230"/>
      <c r="HQO422" s="230"/>
      <c r="HQP422" s="230"/>
      <c r="HQQ422" s="230"/>
      <c r="HQR422" s="230"/>
      <c r="HQS422" s="230"/>
      <c r="HQT422" s="230"/>
      <c r="HQU422" s="230"/>
      <c r="HQV422" s="230"/>
      <c r="HQW422" s="230"/>
      <c r="HQX422" s="230"/>
      <c r="HQY422" s="230"/>
      <c r="HQZ422" s="230"/>
      <c r="HRA422" s="230"/>
      <c r="HRB422" s="230"/>
      <c r="HRC422" s="230"/>
      <c r="HRD422" s="230"/>
      <c r="HRE422" s="230"/>
      <c r="HRF422" s="230"/>
      <c r="HRG422" s="230"/>
      <c r="HRH422" s="230"/>
      <c r="HRI422" s="230"/>
      <c r="HRJ422" s="230"/>
      <c r="HRK422" s="230"/>
      <c r="HRL422" s="230"/>
      <c r="HRM422" s="230"/>
      <c r="HRN422" s="230"/>
      <c r="HRO422" s="230"/>
      <c r="HRP422" s="230"/>
      <c r="HRQ422" s="230"/>
      <c r="HRR422" s="230"/>
      <c r="HRS422" s="230"/>
      <c r="HRT422" s="230"/>
      <c r="HRU422" s="230"/>
      <c r="HRV422" s="230"/>
      <c r="HRW422" s="230"/>
      <c r="HRX422" s="230"/>
      <c r="HRY422" s="230"/>
      <c r="HRZ422" s="230"/>
      <c r="HSA422" s="230"/>
      <c r="HSB422" s="230"/>
      <c r="HSC422" s="230"/>
      <c r="HSD422" s="230"/>
      <c r="HSE422" s="230"/>
      <c r="HSF422" s="230"/>
      <c r="HSG422" s="230"/>
      <c r="HSH422" s="230"/>
      <c r="HSI422" s="230"/>
      <c r="HSJ422" s="230"/>
      <c r="HSK422" s="230"/>
      <c r="HSL422" s="230"/>
      <c r="HSM422" s="230"/>
      <c r="HSN422" s="230"/>
      <c r="HSO422" s="230"/>
      <c r="HSP422" s="230"/>
      <c r="HSQ422" s="230"/>
      <c r="HSR422" s="230"/>
      <c r="HSS422" s="230"/>
      <c r="HST422" s="230"/>
      <c r="HSU422" s="230"/>
      <c r="HSV422" s="230"/>
      <c r="HSW422" s="230"/>
      <c r="HSX422" s="230"/>
      <c r="HSY422" s="230"/>
      <c r="HSZ422" s="230"/>
      <c r="HTA422" s="230"/>
      <c r="HTB422" s="230"/>
      <c r="HTC422" s="230"/>
      <c r="HTD422" s="230"/>
      <c r="HTE422" s="230"/>
      <c r="HTF422" s="230"/>
      <c r="HTG422" s="230"/>
      <c r="HTH422" s="230"/>
      <c r="HTI422" s="230"/>
      <c r="HTJ422" s="230"/>
      <c r="HTK422" s="230"/>
      <c r="HTL422" s="230"/>
      <c r="HTM422" s="230"/>
      <c r="HTN422" s="230"/>
      <c r="HTO422" s="230"/>
      <c r="HTP422" s="230"/>
      <c r="HTQ422" s="230"/>
      <c r="HTR422" s="230"/>
      <c r="HTS422" s="230"/>
      <c r="HTT422" s="230"/>
      <c r="HTU422" s="230"/>
      <c r="HTV422" s="230"/>
      <c r="HTW422" s="230"/>
      <c r="HTX422" s="230"/>
      <c r="HTY422" s="230"/>
      <c r="HTZ422" s="230"/>
      <c r="HUA422" s="230"/>
      <c r="HUB422" s="230"/>
      <c r="HUC422" s="230"/>
      <c r="HUD422" s="230"/>
      <c r="HUE422" s="230"/>
      <c r="HUF422" s="230"/>
      <c r="HUG422" s="230"/>
      <c r="HUH422" s="230"/>
      <c r="HUI422" s="230"/>
      <c r="HUJ422" s="230"/>
      <c r="HUK422" s="230"/>
      <c r="HUL422" s="230"/>
      <c r="HUM422" s="230"/>
      <c r="HUN422" s="230"/>
      <c r="HUO422" s="230"/>
      <c r="HUP422" s="230"/>
      <c r="HUQ422" s="230"/>
      <c r="HUR422" s="230"/>
      <c r="HUS422" s="230"/>
      <c r="HUT422" s="230"/>
      <c r="HUU422" s="230"/>
      <c r="HUV422" s="230"/>
      <c r="HUW422" s="230"/>
      <c r="HUX422" s="230"/>
      <c r="HUY422" s="230"/>
      <c r="HUZ422" s="230"/>
      <c r="HVA422" s="230"/>
      <c r="HVB422" s="230"/>
      <c r="HVC422" s="230"/>
      <c r="HVD422" s="230"/>
      <c r="HVE422" s="230"/>
      <c r="HVF422" s="230"/>
      <c r="HVG422" s="230"/>
      <c r="HVH422" s="230"/>
      <c r="HVI422" s="230"/>
      <c r="HVJ422" s="230"/>
      <c r="HVK422" s="230"/>
      <c r="HVL422" s="230"/>
      <c r="HVM422" s="230"/>
      <c r="HVN422" s="230"/>
      <c r="HVO422" s="230"/>
      <c r="HVP422" s="230"/>
      <c r="HVQ422" s="230"/>
      <c r="HVR422" s="230"/>
      <c r="HVS422" s="230"/>
      <c r="HVT422" s="230"/>
      <c r="HVU422" s="230"/>
      <c r="HVV422" s="230"/>
      <c r="HVW422" s="230"/>
      <c r="HVX422" s="230"/>
      <c r="HVY422" s="230"/>
      <c r="HVZ422" s="230"/>
      <c r="HWA422" s="230"/>
      <c r="HWB422" s="230"/>
      <c r="HWC422" s="230"/>
      <c r="HWD422" s="230"/>
      <c r="HWE422" s="230"/>
      <c r="HWF422" s="230"/>
      <c r="HWG422" s="230"/>
      <c r="HWH422" s="230"/>
      <c r="HWI422" s="230"/>
      <c r="HWJ422" s="230"/>
      <c r="HWK422" s="230"/>
      <c r="HWL422" s="230"/>
      <c r="HWM422" s="230"/>
      <c r="HWN422" s="230"/>
      <c r="HWO422" s="230"/>
      <c r="HWP422" s="230"/>
      <c r="HWQ422" s="230"/>
      <c r="HWR422" s="230"/>
      <c r="HWS422" s="230"/>
      <c r="HWT422" s="230"/>
      <c r="HWU422" s="230"/>
      <c r="HWV422" s="230"/>
      <c r="HWW422" s="230"/>
      <c r="HWX422" s="230"/>
      <c r="HWY422" s="230"/>
      <c r="HWZ422" s="230"/>
      <c r="HXA422" s="230"/>
      <c r="HXB422" s="230"/>
      <c r="HXC422" s="230"/>
      <c r="HXD422" s="230"/>
      <c r="HXE422" s="230"/>
      <c r="HXF422" s="230"/>
      <c r="HXG422" s="230"/>
      <c r="HXH422" s="230"/>
      <c r="HXI422" s="230"/>
      <c r="HXJ422" s="230"/>
      <c r="HXK422" s="230"/>
      <c r="HXL422" s="230"/>
      <c r="HXM422" s="230"/>
      <c r="HXN422" s="230"/>
      <c r="HXO422" s="230"/>
      <c r="HXP422" s="230"/>
      <c r="HXQ422" s="230"/>
      <c r="HXR422" s="230"/>
      <c r="HXS422" s="230"/>
      <c r="HXT422" s="230"/>
      <c r="HXU422" s="230"/>
      <c r="HXV422" s="230"/>
      <c r="HXW422" s="230"/>
      <c r="HXX422" s="230"/>
      <c r="HXY422" s="230"/>
      <c r="HXZ422" s="230"/>
      <c r="HYA422" s="230"/>
      <c r="HYB422" s="230"/>
      <c r="HYC422" s="230"/>
      <c r="HYD422" s="230"/>
      <c r="HYE422" s="230"/>
      <c r="HYF422" s="230"/>
      <c r="HYG422" s="230"/>
      <c r="HYH422" s="230"/>
      <c r="HYI422" s="230"/>
      <c r="HYJ422" s="230"/>
      <c r="HYK422" s="230"/>
      <c r="HYL422" s="230"/>
      <c r="HYM422" s="230"/>
      <c r="HYN422" s="230"/>
      <c r="HYO422" s="230"/>
      <c r="HYP422" s="230"/>
      <c r="HYQ422" s="230"/>
      <c r="HYR422" s="230"/>
      <c r="HYS422" s="230"/>
      <c r="HYT422" s="230"/>
      <c r="HYU422" s="230"/>
      <c r="HYV422" s="230"/>
      <c r="HYW422" s="230"/>
      <c r="HYX422" s="230"/>
      <c r="HYY422" s="230"/>
      <c r="HYZ422" s="230"/>
      <c r="HZA422" s="230"/>
      <c r="HZB422" s="230"/>
      <c r="HZC422" s="230"/>
      <c r="HZD422" s="230"/>
      <c r="HZE422" s="230"/>
      <c r="HZF422" s="230"/>
      <c r="HZG422" s="230"/>
      <c r="HZH422" s="230"/>
      <c r="HZI422" s="230"/>
      <c r="HZJ422" s="230"/>
      <c r="HZK422" s="230"/>
      <c r="HZL422" s="230"/>
      <c r="HZM422" s="230"/>
      <c r="HZN422" s="230"/>
      <c r="HZO422" s="230"/>
      <c r="HZP422" s="230"/>
      <c r="HZQ422" s="230"/>
      <c r="HZR422" s="230"/>
      <c r="HZS422" s="230"/>
      <c r="HZT422" s="230"/>
      <c r="HZU422" s="230"/>
      <c r="HZV422" s="230"/>
      <c r="HZW422" s="230"/>
      <c r="HZX422" s="230"/>
      <c r="HZY422" s="230"/>
      <c r="HZZ422" s="230"/>
      <c r="IAA422" s="230"/>
      <c r="IAB422" s="230"/>
      <c r="IAC422" s="230"/>
      <c r="IAD422" s="230"/>
      <c r="IAE422" s="230"/>
      <c r="IAF422" s="230"/>
      <c r="IAG422" s="230"/>
      <c r="IAH422" s="230"/>
      <c r="IAI422" s="230"/>
      <c r="IAJ422" s="230"/>
      <c r="IAK422" s="230"/>
      <c r="IAL422" s="230"/>
      <c r="IAM422" s="230"/>
      <c r="IAN422" s="230"/>
      <c r="IAO422" s="230"/>
      <c r="IAP422" s="230"/>
      <c r="IAQ422" s="230"/>
      <c r="IAR422" s="230"/>
      <c r="IAS422" s="230"/>
      <c r="IAT422" s="230"/>
      <c r="IAU422" s="230"/>
      <c r="IAV422" s="230"/>
      <c r="IAW422" s="230"/>
      <c r="IAX422" s="230"/>
      <c r="IAY422" s="230"/>
      <c r="IAZ422" s="230"/>
      <c r="IBA422" s="230"/>
      <c r="IBB422" s="230"/>
      <c r="IBC422" s="230"/>
      <c r="IBD422" s="230"/>
      <c r="IBE422" s="230"/>
      <c r="IBF422" s="230"/>
      <c r="IBG422" s="230"/>
      <c r="IBH422" s="230"/>
      <c r="IBI422" s="230"/>
      <c r="IBJ422" s="230"/>
      <c r="IBK422" s="230"/>
      <c r="IBL422" s="230"/>
      <c r="IBM422" s="230"/>
      <c r="IBN422" s="230"/>
      <c r="IBO422" s="230"/>
      <c r="IBP422" s="230"/>
      <c r="IBQ422" s="230"/>
      <c r="IBR422" s="230"/>
      <c r="IBS422" s="230"/>
      <c r="IBT422" s="230"/>
      <c r="IBU422" s="230"/>
      <c r="IBV422" s="230"/>
      <c r="IBW422" s="230"/>
      <c r="IBX422" s="230"/>
      <c r="IBY422" s="230"/>
      <c r="IBZ422" s="230"/>
      <c r="ICA422" s="230"/>
      <c r="ICB422" s="230"/>
      <c r="ICC422" s="230"/>
      <c r="ICD422" s="230"/>
      <c r="ICE422" s="230"/>
      <c r="ICF422" s="230"/>
      <c r="ICG422" s="230"/>
      <c r="ICH422" s="230"/>
      <c r="ICI422" s="230"/>
      <c r="ICJ422" s="230"/>
      <c r="ICK422" s="230"/>
      <c r="ICL422" s="230"/>
      <c r="ICM422" s="230"/>
      <c r="ICN422" s="230"/>
      <c r="ICO422" s="230"/>
      <c r="ICP422" s="230"/>
      <c r="ICQ422" s="230"/>
      <c r="ICR422" s="230"/>
      <c r="ICS422" s="230"/>
      <c r="ICT422" s="230"/>
      <c r="ICU422" s="230"/>
      <c r="ICV422" s="230"/>
      <c r="ICW422" s="230"/>
      <c r="ICX422" s="230"/>
      <c r="ICY422" s="230"/>
      <c r="ICZ422" s="230"/>
      <c r="IDA422" s="230"/>
      <c r="IDB422" s="230"/>
      <c r="IDC422" s="230"/>
      <c r="IDD422" s="230"/>
      <c r="IDE422" s="230"/>
      <c r="IDF422" s="230"/>
      <c r="IDG422" s="230"/>
      <c r="IDH422" s="230"/>
      <c r="IDI422" s="230"/>
      <c r="IDJ422" s="230"/>
      <c r="IDK422" s="230"/>
      <c r="IDL422" s="230"/>
      <c r="IDM422" s="230"/>
      <c r="IDN422" s="230"/>
      <c r="IDO422" s="230"/>
      <c r="IDP422" s="230"/>
      <c r="IDQ422" s="230"/>
      <c r="IDR422" s="230"/>
      <c r="IDS422" s="230"/>
      <c r="IDT422" s="230"/>
      <c r="IDU422" s="230"/>
      <c r="IDV422" s="230"/>
      <c r="IDW422" s="230"/>
      <c r="IDX422" s="230"/>
      <c r="IDY422" s="230"/>
      <c r="IDZ422" s="230"/>
      <c r="IEA422" s="230"/>
      <c r="IEB422" s="230"/>
      <c r="IEC422" s="230"/>
      <c r="IED422" s="230"/>
      <c r="IEE422" s="230"/>
      <c r="IEF422" s="230"/>
      <c r="IEG422" s="230"/>
      <c r="IEH422" s="230"/>
      <c r="IEI422" s="230"/>
      <c r="IEJ422" s="230"/>
      <c r="IEK422" s="230"/>
      <c r="IEL422" s="230"/>
      <c r="IEM422" s="230"/>
      <c r="IEN422" s="230"/>
      <c r="IEO422" s="230"/>
      <c r="IEP422" s="230"/>
      <c r="IEQ422" s="230"/>
      <c r="IER422" s="230"/>
      <c r="IES422" s="230"/>
      <c r="IET422" s="230"/>
      <c r="IEU422" s="230"/>
      <c r="IEV422" s="230"/>
      <c r="IEW422" s="230"/>
      <c r="IEX422" s="230"/>
      <c r="IEY422" s="230"/>
      <c r="IEZ422" s="230"/>
      <c r="IFA422" s="230"/>
      <c r="IFB422" s="230"/>
      <c r="IFC422" s="230"/>
      <c r="IFD422" s="230"/>
      <c r="IFE422" s="230"/>
      <c r="IFF422" s="230"/>
      <c r="IFG422" s="230"/>
      <c r="IFH422" s="230"/>
      <c r="IFI422" s="230"/>
      <c r="IFJ422" s="230"/>
      <c r="IFK422" s="230"/>
      <c r="IFL422" s="230"/>
      <c r="IFM422" s="230"/>
      <c r="IFN422" s="230"/>
      <c r="IFO422" s="230"/>
      <c r="IFP422" s="230"/>
      <c r="IFQ422" s="230"/>
      <c r="IFR422" s="230"/>
      <c r="IFS422" s="230"/>
      <c r="IFT422" s="230"/>
      <c r="IFU422" s="230"/>
      <c r="IFV422" s="230"/>
      <c r="IFW422" s="230"/>
      <c r="IFX422" s="230"/>
      <c r="IFY422" s="230"/>
      <c r="IFZ422" s="230"/>
      <c r="IGA422" s="230"/>
      <c r="IGB422" s="230"/>
      <c r="IGC422" s="230"/>
      <c r="IGD422" s="230"/>
      <c r="IGE422" s="230"/>
      <c r="IGF422" s="230"/>
      <c r="IGG422" s="230"/>
      <c r="IGH422" s="230"/>
      <c r="IGI422" s="230"/>
      <c r="IGJ422" s="230"/>
      <c r="IGK422" s="230"/>
      <c r="IGL422" s="230"/>
      <c r="IGM422" s="230"/>
      <c r="IGN422" s="230"/>
      <c r="IGO422" s="230"/>
      <c r="IGP422" s="230"/>
      <c r="IGQ422" s="230"/>
      <c r="IGR422" s="230"/>
      <c r="IGS422" s="230"/>
      <c r="IGT422" s="230"/>
      <c r="IGU422" s="230"/>
      <c r="IGV422" s="230"/>
      <c r="IGW422" s="230"/>
      <c r="IGX422" s="230"/>
      <c r="IGY422" s="230"/>
      <c r="IGZ422" s="230"/>
      <c r="IHA422" s="230"/>
      <c r="IHB422" s="230"/>
      <c r="IHC422" s="230"/>
      <c r="IHD422" s="230"/>
      <c r="IHE422" s="230"/>
      <c r="IHF422" s="230"/>
      <c r="IHG422" s="230"/>
      <c r="IHH422" s="230"/>
      <c r="IHI422" s="230"/>
      <c r="IHJ422" s="230"/>
      <c r="IHK422" s="230"/>
      <c r="IHL422" s="230"/>
      <c r="IHM422" s="230"/>
      <c r="IHN422" s="230"/>
      <c r="IHO422" s="230"/>
      <c r="IHP422" s="230"/>
      <c r="IHQ422" s="230"/>
      <c r="IHR422" s="230"/>
      <c r="IHS422" s="230"/>
      <c r="IHT422" s="230"/>
      <c r="IHU422" s="230"/>
      <c r="IHV422" s="230"/>
      <c r="IHW422" s="230"/>
      <c r="IHX422" s="230"/>
      <c r="IHY422" s="230"/>
      <c r="IHZ422" s="230"/>
      <c r="IIA422" s="230"/>
      <c r="IIB422" s="230"/>
      <c r="IIC422" s="230"/>
      <c r="IID422" s="230"/>
      <c r="IIE422" s="230"/>
      <c r="IIF422" s="230"/>
      <c r="IIG422" s="230"/>
      <c r="IIH422" s="230"/>
      <c r="III422" s="230"/>
      <c r="IIJ422" s="230"/>
      <c r="IIK422" s="230"/>
      <c r="IIL422" s="230"/>
      <c r="IIM422" s="230"/>
      <c r="IIN422" s="230"/>
      <c r="IIO422" s="230"/>
      <c r="IIP422" s="230"/>
      <c r="IIQ422" s="230"/>
      <c r="IIR422" s="230"/>
      <c r="IIS422" s="230"/>
      <c r="IIT422" s="230"/>
      <c r="IIU422" s="230"/>
      <c r="IIV422" s="230"/>
      <c r="IIW422" s="230"/>
      <c r="IIX422" s="230"/>
      <c r="IIY422" s="230"/>
      <c r="IIZ422" s="230"/>
      <c r="IJA422" s="230"/>
      <c r="IJB422" s="230"/>
      <c r="IJC422" s="230"/>
      <c r="IJD422" s="230"/>
      <c r="IJE422" s="230"/>
      <c r="IJF422" s="230"/>
      <c r="IJG422" s="230"/>
      <c r="IJH422" s="230"/>
      <c r="IJI422" s="230"/>
      <c r="IJJ422" s="230"/>
      <c r="IJK422" s="230"/>
      <c r="IJL422" s="230"/>
      <c r="IJM422" s="230"/>
      <c r="IJN422" s="230"/>
      <c r="IJO422" s="230"/>
      <c r="IJP422" s="230"/>
      <c r="IJQ422" s="230"/>
      <c r="IJR422" s="230"/>
      <c r="IJS422" s="230"/>
      <c r="IJT422" s="230"/>
      <c r="IJU422" s="230"/>
      <c r="IJV422" s="230"/>
      <c r="IJW422" s="230"/>
      <c r="IJX422" s="230"/>
      <c r="IJY422" s="230"/>
      <c r="IJZ422" s="230"/>
      <c r="IKA422" s="230"/>
      <c r="IKB422" s="230"/>
      <c r="IKC422" s="230"/>
      <c r="IKD422" s="230"/>
      <c r="IKE422" s="230"/>
      <c r="IKF422" s="230"/>
      <c r="IKG422" s="230"/>
      <c r="IKH422" s="230"/>
      <c r="IKI422" s="230"/>
      <c r="IKJ422" s="230"/>
      <c r="IKK422" s="230"/>
      <c r="IKL422" s="230"/>
      <c r="IKM422" s="230"/>
      <c r="IKN422" s="230"/>
      <c r="IKO422" s="230"/>
      <c r="IKP422" s="230"/>
      <c r="IKQ422" s="230"/>
      <c r="IKR422" s="230"/>
      <c r="IKS422" s="230"/>
      <c r="IKT422" s="230"/>
      <c r="IKU422" s="230"/>
      <c r="IKV422" s="230"/>
      <c r="IKW422" s="230"/>
      <c r="IKX422" s="230"/>
      <c r="IKY422" s="230"/>
      <c r="IKZ422" s="230"/>
      <c r="ILA422" s="230"/>
      <c r="ILB422" s="230"/>
      <c r="ILC422" s="230"/>
      <c r="ILD422" s="230"/>
      <c r="ILE422" s="230"/>
      <c r="ILF422" s="230"/>
      <c r="ILG422" s="230"/>
      <c r="ILH422" s="230"/>
      <c r="ILI422" s="230"/>
      <c r="ILJ422" s="230"/>
      <c r="ILK422" s="230"/>
      <c r="ILL422" s="230"/>
      <c r="ILM422" s="230"/>
      <c r="ILN422" s="230"/>
      <c r="ILO422" s="230"/>
      <c r="ILP422" s="230"/>
      <c r="ILQ422" s="230"/>
      <c r="ILR422" s="230"/>
      <c r="ILS422" s="230"/>
      <c r="ILT422" s="230"/>
      <c r="ILU422" s="230"/>
      <c r="ILV422" s="230"/>
      <c r="ILW422" s="230"/>
      <c r="ILX422" s="230"/>
      <c r="ILY422" s="230"/>
      <c r="ILZ422" s="230"/>
      <c r="IMA422" s="230"/>
      <c r="IMB422" s="230"/>
      <c r="IMC422" s="230"/>
      <c r="IMD422" s="230"/>
      <c r="IME422" s="230"/>
      <c r="IMF422" s="230"/>
      <c r="IMG422" s="230"/>
      <c r="IMH422" s="230"/>
      <c r="IMI422" s="230"/>
      <c r="IMJ422" s="230"/>
      <c r="IMK422" s="230"/>
      <c r="IML422" s="230"/>
      <c r="IMM422" s="230"/>
      <c r="IMN422" s="230"/>
      <c r="IMO422" s="230"/>
      <c r="IMP422" s="230"/>
      <c r="IMQ422" s="230"/>
      <c r="IMR422" s="230"/>
      <c r="IMS422" s="230"/>
      <c r="IMT422" s="230"/>
      <c r="IMU422" s="230"/>
      <c r="IMV422" s="230"/>
      <c r="IMW422" s="230"/>
      <c r="IMX422" s="230"/>
      <c r="IMY422" s="230"/>
      <c r="IMZ422" s="230"/>
      <c r="INA422" s="230"/>
      <c r="INB422" s="230"/>
      <c r="INC422" s="230"/>
      <c r="IND422" s="230"/>
      <c r="INE422" s="230"/>
      <c r="INF422" s="230"/>
      <c r="ING422" s="230"/>
      <c r="INH422" s="230"/>
      <c r="INI422" s="230"/>
      <c r="INJ422" s="230"/>
      <c r="INK422" s="230"/>
      <c r="INL422" s="230"/>
      <c r="INM422" s="230"/>
      <c r="INN422" s="230"/>
      <c r="INO422" s="230"/>
      <c r="INP422" s="230"/>
      <c r="INQ422" s="230"/>
      <c r="INR422" s="230"/>
      <c r="INS422" s="230"/>
      <c r="INT422" s="230"/>
      <c r="INU422" s="230"/>
      <c r="INV422" s="230"/>
      <c r="INW422" s="230"/>
      <c r="INX422" s="230"/>
      <c r="INY422" s="230"/>
      <c r="INZ422" s="230"/>
      <c r="IOA422" s="230"/>
      <c r="IOB422" s="230"/>
      <c r="IOC422" s="230"/>
      <c r="IOD422" s="230"/>
      <c r="IOE422" s="230"/>
      <c r="IOF422" s="230"/>
      <c r="IOG422" s="230"/>
      <c r="IOH422" s="230"/>
      <c r="IOI422" s="230"/>
      <c r="IOJ422" s="230"/>
      <c r="IOK422" s="230"/>
      <c r="IOL422" s="230"/>
      <c r="IOM422" s="230"/>
      <c r="ION422" s="230"/>
      <c r="IOO422" s="230"/>
      <c r="IOP422" s="230"/>
      <c r="IOQ422" s="230"/>
      <c r="IOR422" s="230"/>
      <c r="IOS422" s="230"/>
      <c r="IOT422" s="230"/>
      <c r="IOU422" s="230"/>
      <c r="IOV422" s="230"/>
      <c r="IOW422" s="230"/>
      <c r="IOX422" s="230"/>
      <c r="IOY422" s="230"/>
      <c r="IOZ422" s="230"/>
      <c r="IPA422" s="230"/>
      <c r="IPB422" s="230"/>
      <c r="IPC422" s="230"/>
      <c r="IPD422" s="230"/>
      <c r="IPE422" s="230"/>
      <c r="IPF422" s="230"/>
      <c r="IPG422" s="230"/>
      <c r="IPH422" s="230"/>
      <c r="IPI422" s="230"/>
      <c r="IPJ422" s="230"/>
      <c r="IPK422" s="230"/>
      <c r="IPL422" s="230"/>
      <c r="IPM422" s="230"/>
      <c r="IPN422" s="230"/>
      <c r="IPO422" s="230"/>
      <c r="IPP422" s="230"/>
      <c r="IPQ422" s="230"/>
      <c r="IPR422" s="230"/>
      <c r="IPS422" s="230"/>
      <c r="IPT422" s="230"/>
      <c r="IPU422" s="230"/>
      <c r="IPV422" s="230"/>
      <c r="IPW422" s="230"/>
      <c r="IPX422" s="230"/>
      <c r="IPY422" s="230"/>
      <c r="IPZ422" s="230"/>
      <c r="IQA422" s="230"/>
      <c r="IQB422" s="230"/>
      <c r="IQC422" s="230"/>
      <c r="IQD422" s="230"/>
      <c r="IQE422" s="230"/>
      <c r="IQF422" s="230"/>
      <c r="IQG422" s="230"/>
      <c r="IQH422" s="230"/>
      <c r="IQI422" s="230"/>
      <c r="IQJ422" s="230"/>
      <c r="IQK422" s="230"/>
      <c r="IQL422" s="230"/>
      <c r="IQM422" s="230"/>
      <c r="IQN422" s="230"/>
      <c r="IQO422" s="230"/>
      <c r="IQP422" s="230"/>
      <c r="IQQ422" s="230"/>
      <c r="IQR422" s="230"/>
      <c r="IQS422" s="230"/>
      <c r="IQT422" s="230"/>
      <c r="IQU422" s="230"/>
      <c r="IQV422" s="230"/>
      <c r="IQW422" s="230"/>
      <c r="IQX422" s="230"/>
      <c r="IQY422" s="230"/>
      <c r="IQZ422" s="230"/>
      <c r="IRA422" s="230"/>
      <c r="IRB422" s="230"/>
      <c r="IRC422" s="230"/>
      <c r="IRD422" s="230"/>
      <c r="IRE422" s="230"/>
      <c r="IRF422" s="230"/>
      <c r="IRG422" s="230"/>
      <c r="IRH422" s="230"/>
      <c r="IRI422" s="230"/>
      <c r="IRJ422" s="230"/>
      <c r="IRK422" s="230"/>
      <c r="IRL422" s="230"/>
      <c r="IRM422" s="230"/>
      <c r="IRN422" s="230"/>
      <c r="IRO422" s="230"/>
      <c r="IRP422" s="230"/>
      <c r="IRQ422" s="230"/>
      <c r="IRR422" s="230"/>
      <c r="IRS422" s="230"/>
      <c r="IRT422" s="230"/>
      <c r="IRU422" s="230"/>
      <c r="IRV422" s="230"/>
      <c r="IRW422" s="230"/>
      <c r="IRX422" s="230"/>
      <c r="IRY422" s="230"/>
      <c r="IRZ422" s="230"/>
      <c r="ISA422" s="230"/>
      <c r="ISB422" s="230"/>
      <c r="ISC422" s="230"/>
      <c r="ISD422" s="230"/>
      <c r="ISE422" s="230"/>
      <c r="ISF422" s="230"/>
      <c r="ISG422" s="230"/>
      <c r="ISH422" s="230"/>
      <c r="ISI422" s="230"/>
      <c r="ISJ422" s="230"/>
      <c r="ISK422" s="230"/>
      <c r="ISL422" s="230"/>
      <c r="ISM422" s="230"/>
      <c r="ISN422" s="230"/>
      <c r="ISO422" s="230"/>
      <c r="ISP422" s="230"/>
      <c r="ISQ422" s="230"/>
      <c r="ISR422" s="230"/>
      <c r="ISS422" s="230"/>
      <c r="IST422" s="230"/>
      <c r="ISU422" s="230"/>
      <c r="ISV422" s="230"/>
      <c r="ISW422" s="230"/>
      <c r="ISX422" s="230"/>
      <c r="ISY422" s="230"/>
      <c r="ISZ422" s="230"/>
      <c r="ITA422" s="230"/>
      <c r="ITB422" s="230"/>
      <c r="ITC422" s="230"/>
      <c r="ITD422" s="230"/>
      <c r="ITE422" s="230"/>
      <c r="ITF422" s="230"/>
      <c r="ITG422" s="230"/>
      <c r="ITH422" s="230"/>
      <c r="ITI422" s="230"/>
      <c r="ITJ422" s="230"/>
      <c r="ITK422" s="230"/>
      <c r="ITL422" s="230"/>
      <c r="ITM422" s="230"/>
      <c r="ITN422" s="230"/>
      <c r="ITO422" s="230"/>
      <c r="ITP422" s="230"/>
      <c r="ITQ422" s="230"/>
      <c r="ITR422" s="230"/>
      <c r="ITS422" s="230"/>
      <c r="ITT422" s="230"/>
      <c r="ITU422" s="230"/>
      <c r="ITV422" s="230"/>
      <c r="ITW422" s="230"/>
      <c r="ITX422" s="230"/>
      <c r="ITY422" s="230"/>
      <c r="ITZ422" s="230"/>
      <c r="IUA422" s="230"/>
      <c r="IUB422" s="230"/>
      <c r="IUC422" s="230"/>
      <c r="IUD422" s="230"/>
      <c r="IUE422" s="230"/>
      <c r="IUF422" s="230"/>
      <c r="IUG422" s="230"/>
      <c r="IUH422" s="230"/>
      <c r="IUI422" s="230"/>
      <c r="IUJ422" s="230"/>
      <c r="IUK422" s="230"/>
      <c r="IUL422" s="230"/>
      <c r="IUM422" s="230"/>
      <c r="IUN422" s="230"/>
      <c r="IUO422" s="230"/>
      <c r="IUP422" s="230"/>
      <c r="IUQ422" s="230"/>
      <c r="IUR422" s="230"/>
      <c r="IUS422" s="230"/>
      <c r="IUT422" s="230"/>
      <c r="IUU422" s="230"/>
      <c r="IUV422" s="230"/>
      <c r="IUW422" s="230"/>
      <c r="IUX422" s="230"/>
      <c r="IUY422" s="230"/>
      <c r="IUZ422" s="230"/>
      <c r="IVA422" s="230"/>
      <c r="IVB422" s="230"/>
      <c r="IVC422" s="230"/>
      <c r="IVD422" s="230"/>
      <c r="IVE422" s="230"/>
      <c r="IVF422" s="230"/>
      <c r="IVG422" s="230"/>
      <c r="IVH422" s="230"/>
      <c r="IVI422" s="230"/>
      <c r="IVJ422" s="230"/>
      <c r="IVK422" s="230"/>
      <c r="IVL422" s="230"/>
      <c r="IVM422" s="230"/>
      <c r="IVN422" s="230"/>
      <c r="IVO422" s="230"/>
      <c r="IVP422" s="230"/>
      <c r="IVQ422" s="230"/>
      <c r="IVR422" s="230"/>
      <c r="IVS422" s="230"/>
      <c r="IVT422" s="230"/>
      <c r="IVU422" s="230"/>
      <c r="IVV422" s="230"/>
      <c r="IVW422" s="230"/>
      <c r="IVX422" s="230"/>
      <c r="IVY422" s="230"/>
      <c r="IVZ422" s="230"/>
      <c r="IWA422" s="230"/>
      <c r="IWB422" s="230"/>
      <c r="IWC422" s="230"/>
      <c r="IWD422" s="230"/>
      <c r="IWE422" s="230"/>
      <c r="IWF422" s="230"/>
      <c r="IWG422" s="230"/>
      <c r="IWH422" s="230"/>
      <c r="IWI422" s="230"/>
      <c r="IWJ422" s="230"/>
      <c r="IWK422" s="230"/>
      <c r="IWL422" s="230"/>
      <c r="IWM422" s="230"/>
      <c r="IWN422" s="230"/>
      <c r="IWO422" s="230"/>
      <c r="IWP422" s="230"/>
      <c r="IWQ422" s="230"/>
      <c r="IWR422" s="230"/>
      <c r="IWS422" s="230"/>
      <c r="IWT422" s="230"/>
      <c r="IWU422" s="230"/>
      <c r="IWV422" s="230"/>
      <c r="IWW422" s="230"/>
      <c r="IWX422" s="230"/>
      <c r="IWY422" s="230"/>
      <c r="IWZ422" s="230"/>
      <c r="IXA422" s="230"/>
      <c r="IXB422" s="230"/>
      <c r="IXC422" s="230"/>
      <c r="IXD422" s="230"/>
      <c r="IXE422" s="230"/>
      <c r="IXF422" s="230"/>
      <c r="IXG422" s="230"/>
      <c r="IXH422" s="230"/>
      <c r="IXI422" s="230"/>
      <c r="IXJ422" s="230"/>
      <c r="IXK422" s="230"/>
      <c r="IXL422" s="230"/>
      <c r="IXM422" s="230"/>
      <c r="IXN422" s="230"/>
      <c r="IXO422" s="230"/>
      <c r="IXP422" s="230"/>
      <c r="IXQ422" s="230"/>
      <c r="IXR422" s="230"/>
      <c r="IXS422" s="230"/>
      <c r="IXT422" s="230"/>
      <c r="IXU422" s="230"/>
      <c r="IXV422" s="230"/>
      <c r="IXW422" s="230"/>
      <c r="IXX422" s="230"/>
      <c r="IXY422" s="230"/>
      <c r="IXZ422" s="230"/>
      <c r="IYA422" s="230"/>
      <c r="IYB422" s="230"/>
      <c r="IYC422" s="230"/>
      <c r="IYD422" s="230"/>
      <c r="IYE422" s="230"/>
      <c r="IYF422" s="230"/>
      <c r="IYG422" s="230"/>
      <c r="IYH422" s="230"/>
      <c r="IYI422" s="230"/>
      <c r="IYJ422" s="230"/>
      <c r="IYK422" s="230"/>
      <c r="IYL422" s="230"/>
      <c r="IYM422" s="230"/>
      <c r="IYN422" s="230"/>
      <c r="IYO422" s="230"/>
      <c r="IYP422" s="230"/>
      <c r="IYQ422" s="230"/>
      <c r="IYR422" s="230"/>
      <c r="IYS422" s="230"/>
      <c r="IYT422" s="230"/>
      <c r="IYU422" s="230"/>
      <c r="IYV422" s="230"/>
      <c r="IYW422" s="230"/>
      <c r="IYX422" s="230"/>
      <c r="IYY422" s="230"/>
      <c r="IYZ422" s="230"/>
      <c r="IZA422" s="230"/>
      <c r="IZB422" s="230"/>
      <c r="IZC422" s="230"/>
      <c r="IZD422" s="230"/>
      <c r="IZE422" s="230"/>
      <c r="IZF422" s="230"/>
      <c r="IZG422" s="230"/>
      <c r="IZH422" s="230"/>
      <c r="IZI422" s="230"/>
      <c r="IZJ422" s="230"/>
      <c r="IZK422" s="230"/>
      <c r="IZL422" s="230"/>
      <c r="IZM422" s="230"/>
      <c r="IZN422" s="230"/>
      <c r="IZO422" s="230"/>
      <c r="IZP422" s="230"/>
      <c r="IZQ422" s="230"/>
      <c r="IZR422" s="230"/>
      <c r="IZS422" s="230"/>
      <c r="IZT422" s="230"/>
      <c r="IZU422" s="230"/>
      <c r="IZV422" s="230"/>
      <c r="IZW422" s="230"/>
      <c r="IZX422" s="230"/>
      <c r="IZY422" s="230"/>
      <c r="IZZ422" s="230"/>
      <c r="JAA422" s="230"/>
      <c r="JAB422" s="230"/>
      <c r="JAC422" s="230"/>
      <c r="JAD422" s="230"/>
      <c r="JAE422" s="230"/>
      <c r="JAF422" s="230"/>
      <c r="JAG422" s="230"/>
      <c r="JAH422" s="230"/>
      <c r="JAI422" s="230"/>
      <c r="JAJ422" s="230"/>
      <c r="JAK422" s="230"/>
      <c r="JAL422" s="230"/>
      <c r="JAM422" s="230"/>
      <c r="JAN422" s="230"/>
      <c r="JAO422" s="230"/>
      <c r="JAP422" s="230"/>
      <c r="JAQ422" s="230"/>
      <c r="JAR422" s="230"/>
      <c r="JAS422" s="230"/>
      <c r="JAT422" s="230"/>
      <c r="JAU422" s="230"/>
      <c r="JAV422" s="230"/>
      <c r="JAW422" s="230"/>
      <c r="JAX422" s="230"/>
      <c r="JAY422" s="230"/>
      <c r="JAZ422" s="230"/>
      <c r="JBA422" s="230"/>
      <c r="JBB422" s="230"/>
      <c r="JBC422" s="230"/>
      <c r="JBD422" s="230"/>
      <c r="JBE422" s="230"/>
      <c r="JBF422" s="230"/>
      <c r="JBG422" s="230"/>
      <c r="JBH422" s="230"/>
      <c r="JBI422" s="230"/>
      <c r="JBJ422" s="230"/>
      <c r="JBK422" s="230"/>
      <c r="JBL422" s="230"/>
      <c r="JBM422" s="230"/>
      <c r="JBN422" s="230"/>
      <c r="JBO422" s="230"/>
      <c r="JBP422" s="230"/>
      <c r="JBQ422" s="230"/>
      <c r="JBR422" s="230"/>
      <c r="JBS422" s="230"/>
      <c r="JBT422" s="230"/>
      <c r="JBU422" s="230"/>
      <c r="JBV422" s="230"/>
      <c r="JBW422" s="230"/>
      <c r="JBX422" s="230"/>
      <c r="JBY422" s="230"/>
      <c r="JBZ422" s="230"/>
      <c r="JCA422" s="230"/>
      <c r="JCB422" s="230"/>
      <c r="JCC422" s="230"/>
      <c r="JCD422" s="230"/>
      <c r="JCE422" s="230"/>
      <c r="JCF422" s="230"/>
      <c r="JCG422" s="230"/>
      <c r="JCH422" s="230"/>
      <c r="JCI422" s="230"/>
      <c r="JCJ422" s="230"/>
      <c r="JCK422" s="230"/>
      <c r="JCL422" s="230"/>
      <c r="JCM422" s="230"/>
      <c r="JCN422" s="230"/>
      <c r="JCO422" s="230"/>
      <c r="JCP422" s="230"/>
      <c r="JCQ422" s="230"/>
      <c r="JCR422" s="230"/>
      <c r="JCS422" s="230"/>
      <c r="JCT422" s="230"/>
      <c r="JCU422" s="230"/>
      <c r="JCV422" s="230"/>
      <c r="JCW422" s="230"/>
      <c r="JCX422" s="230"/>
      <c r="JCY422" s="230"/>
      <c r="JCZ422" s="230"/>
      <c r="JDA422" s="230"/>
      <c r="JDB422" s="230"/>
      <c r="JDC422" s="230"/>
      <c r="JDD422" s="230"/>
      <c r="JDE422" s="230"/>
      <c r="JDF422" s="230"/>
      <c r="JDG422" s="230"/>
      <c r="JDH422" s="230"/>
      <c r="JDI422" s="230"/>
      <c r="JDJ422" s="230"/>
      <c r="JDK422" s="230"/>
      <c r="JDL422" s="230"/>
      <c r="JDM422" s="230"/>
      <c r="JDN422" s="230"/>
      <c r="JDO422" s="230"/>
      <c r="JDP422" s="230"/>
      <c r="JDQ422" s="230"/>
      <c r="JDR422" s="230"/>
      <c r="JDS422" s="230"/>
      <c r="JDT422" s="230"/>
      <c r="JDU422" s="230"/>
      <c r="JDV422" s="230"/>
      <c r="JDW422" s="230"/>
      <c r="JDX422" s="230"/>
      <c r="JDY422" s="230"/>
      <c r="JDZ422" s="230"/>
      <c r="JEA422" s="230"/>
      <c r="JEB422" s="230"/>
      <c r="JEC422" s="230"/>
      <c r="JED422" s="230"/>
      <c r="JEE422" s="230"/>
      <c r="JEF422" s="230"/>
      <c r="JEG422" s="230"/>
      <c r="JEH422" s="230"/>
      <c r="JEI422" s="230"/>
      <c r="JEJ422" s="230"/>
      <c r="JEK422" s="230"/>
      <c r="JEL422" s="230"/>
      <c r="JEM422" s="230"/>
      <c r="JEN422" s="230"/>
      <c r="JEO422" s="230"/>
      <c r="JEP422" s="230"/>
      <c r="JEQ422" s="230"/>
      <c r="JER422" s="230"/>
      <c r="JES422" s="230"/>
      <c r="JET422" s="230"/>
      <c r="JEU422" s="230"/>
      <c r="JEV422" s="230"/>
      <c r="JEW422" s="230"/>
      <c r="JEX422" s="230"/>
      <c r="JEY422" s="230"/>
      <c r="JEZ422" s="230"/>
      <c r="JFA422" s="230"/>
      <c r="JFB422" s="230"/>
      <c r="JFC422" s="230"/>
      <c r="JFD422" s="230"/>
      <c r="JFE422" s="230"/>
      <c r="JFF422" s="230"/>
      <c r="JFG422" s="230"/>
      <c r="JFH422" s="230"/>
      <c r="JFI422" s="230"/>
      <c r="JFJ422" s="230"/>
      <c r="JFK422" s="230"/>
      <c r="JFL422" s="230"/>
      <c r="JFM422" s="230"/>
      <c r="JFN422" s="230"/>
      <c r="JFO422" s="230"/>
      <c r="JFP422" s="230"/>
      <c r="JFQ422" s="230"/>
      <c r="JFR422" s="230"/>
      <c r="JFS422" s="230"/>
      <c r="JFT422" s="230"/>
      <c r="JFU422" s="230"/>
      <c r="JFV422" s="230"/>
      <c r="JFW422" s="230"/>
      <c r="JFX422" s="230"/>
      <c r="JFY422" s="230"/>
      <c r="JFZ422" s="230"/>
      <c r="JGA422" s="230"/>
      <c r="JGB422" s="230"/>
      <c r="JGC422" s="230"/>
      <c r="JGD422" s="230"/>
      <c r="JGE422" s="230"/>
      <c r="JGF422" s="230"/>
      <c r="JGG422" s="230"/>
      <c r="JGH422" s="230"/>
      <c r="JGI422" s="230"/>
      <c r="JGJ422" s="230"/>
      <c r="JGK422" s="230"/>
      <c r="JGL422" s="230"/>
      <c r="JGM422" s="230"/>
      <c r="JGN422" s="230"/>
      <c r="JGO422" s="230"/>
      <c r="JGP422" s="230"/>
      <c r="JGQ422" s="230"/>
      <c r="JGR422" s="230"/>
      <c r="JGS422" s="230"/>
      <c r="JGT422" s="230"/>
      <c r="JGU422" s="230"/>
      <c r="JGV422" s="230"/>
      <c r="JGW422" s="230"/>
      <c r="JGX422" s="230"/>
      <c r="JGY422" s="230"/>
      <c r="JGZ422" s="230"/>
      <c r="JHA422" s="230"/>
      <c r="JHB422" s="230"/>
      <c r="JHC422" s="230"/>
      <c r="JHD422" s="230"/>
      <c r="JHE422" s="230"/>
      <c r="JHF422" s="230"/>
      <c r="JHG422" s="230"/>
      <c r="JHH422" s="230"/>
      <c r="JHI422" s="230"/>
      <c r="JHJ422" s="230"/>
      <c r="JHK422" s="230"/>
      <c r="JHL422" s="230"/>
      <c r="JHM422" s="230"/>
      <c r="JHN422" s="230"/>
      <c r="JHO422" s="230"/>
      <c r="JHP422" s="230"/>
      <c r="JHQ422" s="230"/>
      <c r="JHR422" s="230"/>
      <c r="JHS422" s="230"/>
      <c r="JHT422" s="230"/>
      <c r="JHU422" s="230"/>
      <c r="JHV422" s="230"/>
      <c r="JHW422" s="230"/>
      <c r="JHX422" s="230"/>
      <c r="JHY422" s="230"/>
      <c r="JHZ422" s="230"/>
      <c r="JIA422" s="230"/>
      <c r="JIB422" s="230"/>
      <c r="JIC422" s="230"/>
      <c r="JID422" s="230"/>
      <c r="JIE422" s="230"/>
      <c r="JIF422" s="230"/>
      <c r="JIG422" s="230"/>
      <c r="JIH422" s="230"/>
      <c r="JII422" s="230"/>
      <c r="JIJ422" s="230"/>
      <c r="JIK422" s="230"/>
      <c r="JIL422" s="230"/>
      <c r="JIM422" s="230"/>
      <c r="JIN422" s="230"/>
      <c r="JIO422" s="230"/>
      <c r="JIP422" s="230"/>
      <c r="JIQ422" s="230"/>
      <c r="JIR422" s="230"/>
      <c r="JIS422" s="230"/>
      <c r="JIT422" s="230"/>
      <c r="JIU422" s="230"/>
      <c r="JIV422" s="230"/>
      <c r="JIW422" s="230"/>
      <c r="JIX422" s="230"/>
      <c r="JIY422" s="230"/>
      <c r="JIZ422" s="230"/>
      <c r="JJA422" s="230"/>
      <c r="JJB422" s="230"/>
      <c r="JJC422" s="230"/>
      <c r="JJD422" s="230"/>
      <c r="JJE422" s="230"/>
      <c r="JJF422" s="230"/>
      <c r="JJG422" s="230"/>
      <c r="JJH422" s="230"/>
      <c r="JJI422" s="230"/>
      <c r="JJJ422" s="230"/>
      <c r="JJK422" s="230"/>
      <c r="JJL422" s="230"/>
      <c r="JJM422" s="230"/>
      <c r="JJN422" s="230"/>
      <c r="JJO422" s="230"/>
      <c r="JJP422" s="230"/>
      <c r="JJQ422" s="230"/>
      <c r="JJR422" s="230"/>
      <c r="JJS422" s="230"/>
      <c r="JJT422" s="230"/>
      <c r="JJU422" s="230"/>
      <c r="JJV422" s="230"/>
      <c r="JJW422" s="230"/>
      <c r="JJX422" s="230"/>
      <c r="JJY422" s="230"/>
      <c r="JJZ422" s="230"/>
      <c r="JKA422" s="230"/>
      <c r="JKB422" s="230"/>
      <c r="JKC422" s="230"/>
      <c r="JKD422" s="230"/>
      <c r="JKE422" s="230"/>
      <c r="JKF422" s="230"/>
      <c r="JKG422" s="230"/>
      <c r="JKH422" s="230"/>
      <c r="JKI422" s="230"/>
      <c r="JKJ422" s="230"/>
      <c r="JKK422" s="230"/>
      <c r="JKL422" s="230"/>
      <c r="JKM422" s="230"/>
      <c r="JKN422" s="230"/>
      <c r="JKO422" s="230"/>
      <c r="JKP422" s="230"/>
      <c r="JKQ422" s="230"/>
      <c r="JKR422" s="230"/>
      <c r="JKS422" s="230"/>
      <c r="JKT422" s="230"/>
      <c r="JKU422" s="230"/>
      <c r="JKV422" s="230"/>
      <c r="JKW422" s="230"/>
      <c r="JKX422" s="230"/>
      <c r="JKY422" s="230"/>
      <c r="JKZ422" s="230"/>
      <c r="JLA422" s="230"/>
      <c r="JLB422" s="230"/>
      <c r="JLC422" s="230"/>
      <c r="JLD422" s="230"/>
      <c r="JLE422" s="230"/>
      <c r="JLF422" s="230"/>
      <c r="JLG422" s="230"/>
      <c r="JLH422" s="230"/>
      <c r="JLI422" s="230"/>
      <c r="JLJ422" s="230"/>
      <c r="JLK422" s="230"/>
      <c r="JLL422" s="230"/>
      <c r="JLM422" s="230"/>
      <c r="JLN422" s="230"/>
      <c r="JLO422" s="230"/>
      <c r="JLP422" s="230"/>
      <c r="JLQ422" s="230"/>
      <c r="JLR422" s="230"/>
      <c r="JLS422" s="230"/>
      <c r="JLT422" s="230"/>
      <c r="JLU422" s="230"/>
      <c r="JLV422" s="230"/>
      <c r="JLW422" s="230"/>
      <c r="JLX422" s="230"/>
      <c r="JLY422" s="230"/>
      <c r="JLZ422" s="230"/>
      <c r="JMA422" s="230"/>
      <c r="JMB422" s="230"/>
      <c r="JMC422" s="230"/>
      <c r="JMD422" s="230"/>
      <c r="JME422" s="230"/>
      <c r="JMF422" s="230"/>
      <c r="JMG422" s="230"/>
      <c r="JMH422" s="230"/>
      <c r="JMI422" s="230"/>
      <c r="JMJ422" s="230"/>
      <c r="JMK422" s="230"/>
      <c r="JML422" s="230"/>
      <c r="JMM422" s="230"/>
      <c r="JMN422" s="230"/>
      <c r="JMO422" s="230"/>
      <c r="JMP422" s="230"/>
      <c r="JMQ422" s="230"/>
      <c r="JMR422" s="230"/>
      <c r="JMS422" s="230"/>
      <c r="JMT422" s="230"/>
      <c r="JMU422" s="230"/>
      <c r="JMV422" s="230"/>
      <c r="JMW422" s="230"/>
      <c r="JMX422" s="230"/>
      <c r="JMY422" s="230"/>
      <c r="JMZ422" s="230"/>
      <c r="JNA422" s="230"/>
      <c r="JNB422" s="230"/>
      <c r="JNC422" s="230"/>
      <c r="JND422" s="230"/>
      <c r="JNE422" s="230"/>
      <c r="JNF422" s="230"/>
      <c r="JNG422" s="230"/>
      <c r="JNH422" s="230"/>
      <c r="JNI422" s="230"/>
      <c r="JNJ422" s="230"/>
      <c r="JNK422" s="230"/>
      <c r="JNL422" s="230"/>
      <c r="JNM422" s="230"/>
      <c r="JNN422" s="230"/>
      <c r="JNO422" s="230"/>
      <c r="JNP422" s="230"/>
      <c r="JNQ422" s="230"/>
      <c r="JNR422" s="230"/>
      <c r="JNS422" s="230"/>
      <c r="JNT422" s="230"/>
      <c r="JNU422" s="230"/>
      <c r="JNV422" s="230"/>
      <c r="JNW422" s="230"/>
      <c r="JNX422" s="230"/>
      <c r="JNY422" s="230"/>
      <c r="JNZ422" s="230"/>
      <c r="JOA422" s="230"/>
      <c r="JOB422" s="230"/>
      <c r="JOC422" s="230"/>
      <c r="JOD422" s="230"/>
      <c r="JOE422" s="230"/>
      <c r="JOF422" s="230"/>
      <c r="JOG422" s="230"/>
      <c r="JOH422" s="230"/>
      <c r="JOI422" s="230"/>
      <c r="JOJ422" s="230"/>
      <c r="JOK422" s="230"/>
      <c r="JOL422" s="230"/>
      <c r="JOM422" s="230"/>
      <c r="JON422" s="230"/>
      <c r="JOO422" s="230"/>
      <c r="JOP422" s="230"/>
      <c r="JOQ422" s="230"/>
      <c r="JOR422" s="230"/>
      <c r="JOS422" s="230"/>
      <c r="JOT422" s="230"/>
      <c r="JOU422" s="230"/>
      <c r="JOV422" s="230"/>
      <c r="JOW422" s="230"/>
      <c r="JOX422" s="230"/>
      <c r="JOY422" s="230"/>
      <c r="JOZ422" s="230"/>
      <c r="JPA422" s="230"/>
      <c r="JPB422" s="230"/>
      <c r="JPC422" s="230"/>
      <c r="JPD422" s="230"/>
      <c r="JPE422" s="230"/>
      <c r="JPF422" s="230"/>
      <c r="JPG422" s="230"/>
      <c r="JPH422" s="230"/>
      <c r="JPI422" s="230"/>
      <c r="JPJ422" s="230"/>
      <c r="JPK422" s="230"/>
      <c r="JPL422" s="230"/>
      <c r="JPM422" s="230"/>
      <c r="JPN422" s="230"/>
      <c r="JPO422" s="230"/>
      <c r="JPP422" s="230"/>
      <c r="JPQ422" s="230"/>
      <c r="JPR422" s="230"/>
      <c r="JPS422" s="230"/>
      <c r="JPT422" s="230"/>
      <c r="JPU422" s="230"/>
      <c r="JPV422" s="230"/>
      <c r="JPW422" s="230"/>
      <c r="JPX422" s="230"/>
      <c r="JPY422" s="230"/>
      <c r="JPZ422" s="230"/>
      <c r="JQA422" s="230"/>
      <c r="JQB422" s="230"/>
      <c r="JQC422" s="230"/>
      <c r="JQD422" s="230"/>
      <c r="JQE422" s="230"/>
      <c r="JQF422" s="230"/>
      <c r="JQG422" s="230"/>
      <c r="JQH422" s="230"/>
      <c r="JQI422" s="230"/>
      <c r="JQJ422" s="230"/>
      <c r="JQK422" s="230"/>
      <c r="JQL422" s="230"/>
      <c r="JQM422" s="230"/>
      <c r="JQN422" s="230"/>
      <c r="JQO422" s="230"/>
      <c r="JQP422" s="230"/>
      <c r="JQQ422" s="230"/>
      <c r="JQR422" s="230"/>
      <c r="JQS422" s="230"/>
      <c r="JQT422" s="230"/>
      <c r="JQU422" s="230"/>
      <c r="JQV422" s="230"/>
      <c r="JQW422" s="230"/>
      <c r="JQX422" s="230"/>
      <c r="JQY422" s="230"/>
      <c r="JQZ422" s="230"/>
      <c r="JRA422" s="230"/>
      <c r="JRB422" s="230"/>
      <c r="JRC422" s="230"/>
      <c r="JRD422" s="230"/>
      <c r="JRE422" s="230"/>
      <c r="JRF422" s="230"/>
      <c r="JRG422" s="230"/>
      <c r="JRH422" s="230"/>
      <c r="JRI422" s="230"/>
      <c r="JRJ422" s="230"/>
      <c r="JRK422" s="230"/>
      <c r="JRL422" s="230"/>
      <c r="JRM422" s="230"/>
      <c r="JRN422" s="230"/>
      <c r="JRO422" s="230"/>
      <c r="JRP422" s="230"/>
      <c r="JRQ422" s="230"/>
      <c r="JRR422" s="230"/>
      <c r="JRS422" s="230"/>
      <c r="JRT422" s="230"/>
      <c r="JRU422" s="230"/>
      <c r="JRV422" s="230"/>
      <c r="JRW422" s="230"/>
      <c r="JRX422" s="230"/>
      <c r="JRY422" s="230"/>
      <c r="JRZ422" s="230"/>
      <c r="JSA422" s="230"/>
      <c r="JSB422" s="230"/>
      <c r="JSC422" s="230"/>
      <c r="JSD422" s="230"/>
      <c r="JSE422" s="230"/>
      <c r="JSF422" s="230"/>
      <c r="JSG422" s="230"/>
      <c r="JSH422" s="230"/>
      <c r="JSI422" s="230"/>
      <c r="JSJ422" s="230"/>
      <c r="JSK422" s="230"/>
      <c r="JSL422" s="230"/>
      <c r="JSM422" s="230"/>
      <c r="JSN422" s="230"/>
      <c r="JSO422" s="230"/>
      <c r="JSP422" s="230"/>
      <c r="JSQ422" s="230"/>
      <c r="JSR422" s="230"/>
      <c r="JSS422" s="230"/>
      <c r="JST422" s="230"/>
      <c r="JSU422" s="230"/>
      <c r="JSV422" s="230"/>
      <c r="JSW422" s="230"/>
      <c r="JSX422" s="230"/>
      <c r="JSY422" s="230"/>
      <c r="JSZ422" s="230"/>
      <c r="JTA422" s="230"/>
      <c r="JTB422" s="230"/>
      <c r="JTC422" s="230"/>
      <c r="JTD422" s="230"/>
      <c r="JTE422" s="230"/>
      <c r="JTF422" s="230"/>
      <c r="JTG422" s="230"/>
      <c r="JTH422" s="230"/>
      <c r="JTI422" s="230"/>
      <c r="JTJ422" s="230"/>
      <c r="JTK422" s="230"/>
      <c r="JTL422" s="230"/>
      <c r="JTM422" s="230"/>
      <c r="JTN422" s="230"/>
      <c r="JTO422" s="230"/>
      <c r="JTP422" s="230"/>
      <c r="JTQ422" s="230"/>
      <c r="JTR422" s="230"/>
      <c r="JTS422" s="230"/>
      <c r="JTT422" s="230"/>
      <c r="JTU422" s="230"/>
      <c r="JTV422" s="230"/>
      <c r="JTW422" s="230"/>
      <c r="JTX422" s="230"/>
      <c r="JTY422" s="230"/>
      <c r="JTZ422" s="230"/>
      <c r="JUA422" s="230"/>
      <c r="JUB422" s="230"/>
      <c r="JUC422" s="230"/>
      <c r="JUD422" s="230"/>
      <c r="JUE422" s="230"/>
      <c r="JUF422" s="230"/>
      <c r="JUG422" s="230"/>
      <c r="JUH422" s="230"/>
      <c r="JUI422" s="230"/>
      <c r="JUJ422" s="230"/>
      <c r="JUK422" s="230"/>
      <c r="JUL422" s="230"/>
      <c r="JUM422" s="230"/>
      <c r="JUN422" s="230"/>
      <c r="JUO422" s="230"/>
      <c r="JUP422" s="230"/>
      <c r="JUQ422" s="230"/>
      <c r="JUR422" s="230"/>
      <c r="JUS422" s="230"/>
      <c r="JUT422" s="230"/>
      <c r="JUU422" s="230"/>
      <c r="JUV422" s="230"/>
      <c r="JUW422" s="230"/>
      <c r="JUX422" s="230"/>
      <c r="JUY422" s="230"/>
      <c r="JUZ422" s="230"/>
      <c r="JVA422" s="230"/>
      <c r="JVB422" s="230"/>
      <c r="JVC422" s="230"/>
      <c r="JVD422" s="230"/>
      <c r="JVE422" s="230"/>
      <c r="JVF422" s="230"/>
      <c r="JVG422" s="230"/>
      <c r="JVH422" s="230"/>
      <c r="JVI422" s="230"/>
      <c r="JVJ422" s="230"/>
      <c r="JVK422" s="230"/>
      <c r="JVL422" s="230"/>
      <c r="JVM422" s="230"/>
      <c r="JVN422" s="230"/>
      <c r="JVO422" s="230"/>
      <c r="JVP422" s="230"/>
      <c r="JVQ422" s="230"/>
      <c r="JVR422" s="230"/>
      <c r="JVS422" s="230"/>
      <c r="JVT422" s="230"/>
      <c r="JVU422" s="230"/>
      <c r="JVV422" s="230"/>
      <c r="JVW422" s="230"/>
      <c r="JVX422" s="230"/>
      <c r="JVY422" s="230"/>
      <c r="JVZ422" s="230"/>
      <c r="JWA422" s="230"/>
      <c r="JWB422" s="230"/>
      <c r="JWC422" s="230"/>
      <c r="JWD422" s="230"/>
      <c r="JWE422" s="230"/>
      <c r="JWF422" s="230"/>
      <c r="JWG422" s="230"/>
      <c r="JWH422" s="230"/>
      <c r="JWI422" s="230"/>
      <c r="JWJ422" s="230"/>
      <c r="JWK422" s="230"/>
      <c r="JWL422" s="230"/>
      <c r="JWM422" s="230"/>
      <c r="JWN422" s="230"/>
      <c r="JWO422" s="230"/>
      <c r="JWP422" s="230"/>
      <c r="JWQ422" s="230"/>
      <c r="JWR422" s="230"/>
      <c r="JWS422" s="230"/>
      <c r="JWT422" s="230"/>
      <c r="JWU422" s="230"/>
      <c r="JWV422" s="230"/>
      <c r="JWW422" s="230"/>
      <c r="JWX422" s="230"/>
      <c r="JWY422" s="230"/>
      <c r="JWZ422" s="230"/>
      <c r="JXA422" s="230"/>
      <c r="JXB422" s="230"/>
      <c r="JXC422" s="230"/>
      <c r="JXD422" s="230"/>
      <c r="JXE422" s="230"/>
      <c r="JXF422" s="230"/>
      <c r="JXG422" s="230"/>
      <c r="JXH422" s="230"/>
      <c r="JXI422" s="230"/>
      <c r="JXJ422" s="230"/>
      <c r="JXK422" s="230"/>
      <c r="JXL422" s="230"/>
      <c r="JXM422" s="230"/>
      <c r="JXN422" s="230"/>
      <c r="JXO422" s="230"/>
      <c r="JXP422" s="230"/>
      <c r="JXQ422" s="230"/>
      <c r="JXR422" s="230"/>
      <c r="JXS422" s="230"/>
      <c r="JXT422" s="230"/>
      <c r="JXU422" s="230"/>
      <c r="JXV422" s="230"/>
      <c r="JXW422" s="230"/>
      <c r="JXX422" s="230"/>
      <c r="JXY422" s="230"/>
      <c r="JXZ422" s="230"/>
      <c r="JYA422" s="230"/>
      <c r="JYB422" s="230"/>
      <c r="JYC422" s="230"/>
      <c r="JYD422" s="230"/>
      <c r="JYE422" s="230"/>
      <c r="JYF422" s="230"/>
      <c r="JYG422" s="230"/>
      <c r="JYH422" s="230"/>
      <c r="JYI422" s="230"/>
      <c r="JYJ422" s="230"/>
      <c r="JYK422" s="230"/>
      <c r="JYL422" s="230"/>
      <c r="JYM422" s="230"/>
      <c r="JYN422" s="230"/>
      <c r="JYO422" s="230"/>
      <c r="JYP422" s="230"/>
      <c r="JYQ422" s="230"/>
      <c r="JYR422" s="230"/>
      <c r="JYS422" s="230"/>
      <c r="JYT422" s="230"/>
      <c r="JYU422" s="230"/>
      <c r="JYV422" s="230"/>
      <c r="JYW422" s="230"/>
      <c r="JYX422" s="230"/>
      <c r="JYY422" s="230"/>
      <c r="JYZ422" s="230"/>
      <c r="JZA422" s="230"/>
      <c r="JZB422" s="230"/>
      <c r="JZC422" s="230"/>
      <c r="JZD422" s="230"/>
      <c r="JZE422" s="230"/>
      <c r="JZF422" s="230"/>
      <c r="JZG422" s="230"/>
      <c r="JZH422" s="230"/>
      <c r="JZI422" s="230"/>
      <c r="JZJ422" s="230"/>
      <c r="JZK422" s="230"/>
      <c r="JZL422" s="230"/>
      <c r="JZM422" s="230"/>
      <c r="JZN422" s="230"/>
      <c r="JZO422" s="230"/>
      <c r="JZP422" s="230"/>
      <c r="JZQ422" s="230"/>
      <c r="JZR422" s="230"/>
      <c r="JZS422" s="230"/>
      <c r="JZT422" s="230"/>
      <c r="JZU422" s="230"/>
      <c r="JZV422" s="230"/>
      <c r="JZW422" s="230"/>
      <c r="JZX422" s="230"/>
      <c r="JZY422" s="230"/>
      <c r="JZZ422" s="230"/>
      <c r="KAA422" s="230"/>
      <c r="KAB422" s="230"/>
      <c r="KAC422" s="230"/>
      <c r="KAD422" s="230"/>
      <c r="KAE422" s="230"/>
      <c r="KAF422" s="230"/>
      <c r="KAG422" s="230"/>
      <c r="KAH422" s="230"/>
      <c r="KAI422" s="230"/>
      <c r="KAJ422" s="230"/>
      <c r="KAK422" s="230"/>
      <c r="KAL422" s="230"/>
      <c r="KAM422" s="230"/>
      <c r="KAN422" s="230"/>
      <c r="KAO422" s="230"/>
      <c r="KAP422" s="230"/>
      <c r="KAQ422" s="230"/>
      <c r="KAR422" s="230"/>
      <c r="KAS422" s="230"/>
      <c r="KAT422" s="230"/>
      <c r="KAU422" s="230"/>
      <c r="KAV422" s="230"/>
      <c r="KAW422" s="230"/>
      <c r="KAX422" s="230"/>
      <c r="KAY422" s="230"/>
      <c r="KAZ422" s="230"/>
      <c r="KBA422" s="230"/>
      <c r="KBB422" s="230"/>
      <c r="KBC422" s="230"/>
      <c r="KBD422" s="230"/>
      <c r="KBE422" s="230"/>
      <c r="KBF422" s="230"/>
      <c r="KBG422" s="230"/>
      <c r="KBH422" s="230"/>
      <c r="KBI422" s="230"/>
      <c r="KBJ422" s="230"/>
      <c r="KBK422" s="230"/>
      <c r="KBL422" s="230"/>
      <c r="KBM422" s="230"/>
      <c r="KBN422" s="230"/>
      <c r="KBO422" s="230"/>
      <c r="KBP422" s="230"/>
      <c r="KBQ422" s="230"/>
      <c r="KBR422" s="230"/>
      <c r="KBS422" s="230"/>
      <c r="KBT422" s="230"/>
      <c r="KBU422" s="230"/>
      <c r="KBV422" s="230"/>
      <c r="KBW422" s="230"/>
      <c r="KBX422" s="230"/>
      <c r="KBY422" s="230"/>
      <c r="KBZ422" s="230"/>
      <c r="KCA422" s="230"/>
      <c r="KCB422" s="230"/>
      <c r="KCC422" s="230"/>
      <c r="KCD422" s="230"/>
      <c r="KCE422" s="230"/>
      <c r="KCF422" s="230"/>
      <c r="KCG422" s="230"/>
      <c r="KCH422" s="230"/>
      <c r="KCI422" s="230"/>
      <c r="KCJ422" s="230"/>
      <c r="KCK422" s="230"/>
      <c r="KCL422" s="230"/>
      <c r="KCM422" s="230"/>
      <c r="KCN422" s="230"/>
      <c r="KCO422" s="230"/>
      <c r="KCP422" s="230"/>
      <c r="KCQ422" s="230"/>
      <c r="KCR422" s="230"/>
      <c r="KCS422" s="230"/>
      <c r="KCT422" s="230"/>
      <c r="KCU422" s="230"/>
      <c r="KCV422" s="230"/>
      <c r="KCW422" s="230"/>
      <c r="KCX422" s="230"/>
      <c r="KCY422" s="230"/>
      <c r="KCZ422" s="230"/>
      <c r="KDA422" s="230"/>
      <c r="KDB422" s="230"/>
      <c r="KDC422" s="230"/>
      <c r="KDD422" s="230"/>
      <c r="KDE422" s="230"/>
      <c r="KDF422" s="230"/>
      <c r="KDG422" s="230"/>
      <c r="KDH422" s="230"/>
      <c r="KDI422" s="230"/>
      <c r="KDJ422" s="230"/>
      <c r="KDK422" s="230"/>
      <c r="KDL422" s="230"/>
      <c r="KDM422" s="230"/>
      <c r="KDN422" s="230"/>
      <c r="KDO422" s="230"/>
      <c r="KDP422" s="230"/>
      <c r="KDQ422" s="230"/>
      <c r="KDR422" s="230"/>
      <c r="KDS422" s="230"/>
      <c r="KDT422" s="230"/>
      <c r="KDU422" s="230"/>
      <c r="KDV422" s="230"/>
      <c r="KDW422" s="230"/>
      <c r="KDX422" s="230"/>
      <c r="KDY422" s="230"/>
      <c r="KDZ422" s="230"/>
      <c r="KEA422" s="230"/>
      <c r="KEB422" s="230"/>
      <c r="KEC422" s="230"/>
      <c r="KED422" s="230"/>
      <c r="KEE422" s="230"/>
      <c r="KEF422" s="230"/>
      <c r="KEG422" s="230"/>
      <c r="KEH422" s="230"/>
      <c r="KEI422" s="230"/>
      <c r="KEJ422" s="230"/>
      <c r="KEK422" s="230"/>
      <c r="KEL422" s="230"/>
      <c r="KEM422" s="230"/>
      <c r="KEN422" s="230"/>
      <c r="KEO422" s="230"/>
      <c r="KEP422" s="230"/>
      <c r="KEQ422" s="230"/>
      <c r="KER422" s="230"/>
      <c r="KES422" s="230"/>
      <c r="KET422" s="230"/>
      <c r="KEU422" s="230"/>
      <c r="KEV422" s="230"/>
      <c r="KEW422" s="230"/>
      <c r="KEX422" s="230"/>
      <c r="KEY422" s="230"/>
      <c r="KEZ422" s="230"/>
      <c r="KFA422" s="230"/>
      <c r="KFB422" s="230"/>
      <c r="KFC422" s="230"/>
      <c r="KFD422" s="230"/>
      <c r="KFE422" s="230"/>
      <c r="KFF422" s="230"/>
      <c r="KFG422" s="230"/>
      <c r="KFH422" s="230"/>
      <c r="KFI422" s="230"/>
      <c r="KFJ422" s="230"/>
      <c r="KFK422" s="230"/>
      <c r="KFL422" s="230"/>
      <c r="KFM422" s="230"/>
      <c r="KFN422" s="230"/>
      <c r="KFO422" s="230"/>
      <c r="KFP422" s="230"/>
      <c r="KFQ422" s="230"/>
      <c r="KFR422" s="230"/>
      <c r="KFS422" s="230"/>
      <c r="KFT422" s="230"/>
      <c r="KFU422" s="230"/>
      <c r="KFV422" s="230"/>
      <c r="KFW422" s="230"/>
      <c r="KFX422" s="230"/>
      <c r="KFY422" s="230"/>
      <c r="KFZ422" s="230"/>
      <c r="KGA422" s="230"/>
      <c r="KGB422" s="230"/>
      <c r="KGC422" s="230"/>
      <c r="KGD422" s="230"/>
      <c r="KGE422" s="230"/>
      <c r="KGF422" s="230"/>
      <c r="KGG422" s="230"/>
      <c r="KGH422" s="230"/>
      <c r="KGI422" s="230"/>
      <c r="KGJ422" s="230"/>
      <c r="KGK422" s="230"/>
      <c r="KGL422" s="230"/>
      <c r="KGM422" s="230"/>
      <c r="KGN422" s="230"/>
      <c r="KGO422" s="230"/>
      <c r="KGP422" s="230"/>
      <c r="KGQ422" s="230"/>
      <c r="KGR422" s="230"/>
      <c r="KGS422" s="230"/>
      <c r="KGT422" s="230"/>
      <c r="KGU422" s="230"/>
      <c r="KGV422" s="230"/>
      <c r="KGW422" s="230"/>
      <c r="KGX422" s="230"/>
      <c r="KGY422" s="230"/>
      <c r="KGZ422" s="230"/>
      <c r="KHA422" s="230"/>
      <c r="KHB422" s="230"/>
      <c r="KHC422" s="230"/>
      <c r="KHD422" s="230"/>
      <c r="KHE422" s="230"/>
      <c r="KHF422" s="230"/>
      <c r="KHG422" s="230"/>
      <c r="KHH422" s="230"/>
      <c r="KHI422" s="230"/>
      <c r="KHJ422" s="230"/>
      <c r="KHK422" s="230"/>
      <c r="KHL422" s="230"/>
      <c r="KHM422" s="230"/>
      <c r="KHN422" s="230"/>
      <c r="KHO422" s="230"/>
      <c r="KHP422" s="230"/>
      <c r="KHQ422" s="230"/>
      <c r="KHR422" s="230"/>
      <c r="KHS422" s="230"/>
      <c r="KHT422" s="230"/>
      <c r="KHU422" s="230"/>
      <c r="KHV422" s="230"/>
      <c r="KHW422" s="230"/>
      <c r="KHX422" s="230"/>
      <c r="KHY422" s="230"/>
      <c r="KHZ422" s="230"/>
      <c r="KIA422" s="230"/>
      <c r="KIB422" s="230"/>
      <c r="KIC422" s="230"/>
      <c r="KID422" s="230"/>
      <c r="KIE422" s="230"/>
      <c r="KIF422" s="230"/>
      <c r="KIG422" s="230"/>
      <c r="KIH422" s="230"/>
      <c r="KII422" s="230"/>
      <c r="KIJ422" s="230"/>
      <c r="KIK422" s="230"/>
      <c r="KIL422" s="230"/>
      <c r="KIM422" s="230"/>
      <c r="KIN422" s="230"/>
      <c r="KIO422" s="230"/>
      <c r="KIP422" s="230"/>
      <c r="KIQ422" s="230"/>
      <c r="KIR422" s="230"/>
      <c r="KIS422" s="230"/>
      <c r="KIT422" s="230"/>
      <c r="KIU422" s="230"/>
      <c r="KIV422" s="230"/>
      <c r="KIW422" s="230"/>
      <c r="KIX422" s="230"/>
      <c r="KIY422" s="230"/>
      <c r="KIZ422" s="230"/>
      <c r="KJA422" s="230"/>
      <c r="KJB422" s="230"/>
      <c r="KJC422" s="230"/>
      <c r="KJD422" s="230"/>
      <c r="KJE422" s="230"/>
      <c r="KJF422" s="230"/>
      <c r="KJG422" s="230"/>
      <c r="KJH422" s="230"/>
      <c r="KJI422" s="230"/>
      <c r="KJJ422" s="230"/>
      <c r="KJK422" s="230"/>
      <c r="KJL422" s="230"/>
      <c r="KJM422" s="230"/>
      <c r="KJN422" s="230"/>
      <c r="KJO422" s="230"/>
      <c r="KJP422" s="230"/>
      <c r="KJQ422" s="230"/>
      <c r="KJR422" s="230"/>
      <c r="KJS422" s="230"/>
      <c r="KJT422" s="230"/>
      <c r="KJU422" s="230"/>
      <c r="KJV422" s="230"/>
      <c r="KJW422" s="230"/>
      <c r="KJX422" s="230"/>
      <c r="KJY422" s="230"/>
      <c r="KJZ422" s="230"/>
      <c r="KKA422" s="230"/>
      <c r="KKB422" s="230"/>
      <c r="KKC422" s="230"/>
      <c r="KKD422" s="230"/>
      <c r="KKE422" s="230"/>
      <c r="KKF422" s="230"/>
      <c r="KKG422" s="230"/>
      <c r="KKH422" s="230"/>
      <c r="KKI422" s="230"/>
      <c r="KKJ422" s="230"/>
      <c r="KKK422" s="230"/>
      <c r="KKL422" s="230"/>
      <c r="KKM422" s="230"/>
      <c r="KKN422" s="230"/>
      <c r="KKO422" s="230"/>
      <c r="KKP422" s="230"/>
      <c r="KKQ422" s="230"/>
      <c r="KKR422" s="230"/>
      <c r="KKS422" s="230"/>
      <c r="KKT422" s="230"/>
      <c r="KKU422" s="230"/>
      <c r="KKV422" s="230"/>
      <c r="KKW422" s="230"/>
      <c r="KKX422" s="230"/>
      <c r="KKY422" s="230"/>
      <c r="KKZ422" s="230"/>
      <c r="KLA422" s="230"/>
      <c r="KLB422" s="230"/>
      <c r="KLC422" s="230"/>
      <c r="KLD422" s="230"/>
      <c r="KLE422" s="230"/>
      <c r="KLF422" s="230"/>
      <c r="KLG422" s="230"/>
      <c r="KLH422" s="230"/>
      <c r="KLI422" s="230"/>
      <c r="KLJ422" s="230"/>
      <c r="KLK422" s="230"/>
      <c r="KLL422" s="230"/>
      <c r="KLM422" s="230"/>
      <c r="KLN422" s="230"/>
      <c r="KLO422" s="230"/>
      <c r="KLP422" s="230"/>
      <c r="KLQ422" s="230"/>
      <c r="KLR422" s="230"/>
      <c r="KLS422" s="230"/>
      <c r="KLT422" s="230"/>
      <c r="KLU422" s="230"/>
      <c r="KLV422" s="230"/>
      <c r="KLW422" s="230"/>
      <c r="KLX422" s="230"/>
      <c r="KLY422" s="230"/>
      <c r="KLZ422" s="230"/>
      <c r="KMA422" s="230"/>
      <c r="KMB422" s="230"/>
      <c r="KMC422" s="230"/>
      <c r="KMD422" s="230"/>
      <c r="KME422" s="230"/>
      <c r="KMF422" s="230"/>
      <c r="KMG422" s="230"/>
      <c r="KMH422" s="230"/>
      <c r="KMI422" s="230"/>
      <c r="KMJ422" s="230"/>
      <c r="KMK422" s="230"/>
      <c r="KML422" s="230"/>
      <c r="KMM422" s="230"/>
      <c r="KMN422" s="230"/>
      <c r="KMO422" s="230"/>
      <c r="KMP422" s="230"/>
      <c r="KMQ422" s="230"/>
      <c r="KMR422" s="230"/>
      <c r="KMS422" s="230"/>
      <c r="KMT422" s="230"/>
      <c r="KMU422" s="230"/>
      <c r="KMV422" s="230"/>
      <c r="KMW422" s="230"/>
      <c r="KMX422" s="230"/>
      <c r="KMY422" s="230"/>
      <c r="KMZ422" s="230"/>
      <c r="KNA422" s="230"/>
      <c r="KNB422" s="230"/>
      <c r="KNC422" s="230"/>
      <c r="KND422" s="230"/>
      <c r="KNE422" s="230"/>
      <c r="KNF422" s="230"/>
      <c r="KNG422" s="230"/>
      <c r="KNH422" s="230"/>
      <c r="KNI422" s="230"/>
      <c r="KNJ422" s="230"/>
      <c r="KNK422" s="230"/>
      <c r="KNL422" s="230"/>
      <c r="KNM422" s="230"/>
      <c r="KNN422" s="230"/>
      <c r="KNO422" s="230"/>
      <c r="KNP422" s="230"/>
      <c r="KNQ422" s="230"/>
      <c r="KNR422" s="230"/>
      <c r="KNS422" s="230"/>
      <c r="KNT422" s="230"/>
      <c r="KNU422" s="230"/>
      <c r="KNV422" s="230"/>
      <c r="KNW422" s="230"/>
      <c r="KNX422" s="230"/>
      <c r="KNY422" s="230"/>
      <c r="KNZ422" s="230"/>
      <c r="KOA422" s="230"/>
      <c r="KOB422" s="230"/>
      <c r="KOC422" s="230"/>
      <c r="KOD422" s="230"/>
      <c r="KOE422" s="230"/>
      <c r="KOF422" s="230"/>
      <c r="KOG422" s="230"/>
      <c r="KOH422" s="230"/>
      <c r="KOI422" s="230"/>
      <c r="KOJ422" s="230"/>
      <c r="KOK422" s="230"/>
      <c r="KOL422" s="230"/>
      <c r="KOM422" s="230"/>
      <c r="KON422" s="230"/>
      <c r="KOO422" s="230"/>
      <c r="KOP422" s="230"/>
      <c r="KOQ422" s="230"/>
      <c r="KOR422" s="230"/>
    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B422" s="230"/>
      <c r="KPC422" s="230"/>
      <c r="KPD422" s="230"/>
      <c r="KPE422" s="230"/>
      <c r="KPF422" s="230"/>
      <c r="KPG422" s="230"/>
      <c r="KPH422" s="230"/>
      <c r="KPI422" s="230"/>
      <c r="KPJ422" s="230"/>
      <c r="KPK422" s="230"/>
      <c r="KPL422" s="230"/>
      <c r="KPM422" s="230"/>
      <c r="KPN422" s="230"/>
      <c r="KPO422" s="230"/>
      <c r="KPP422" s="230"/>
      <c r="KPQ422" s="230"/>
      <c r="KPR422" s="230"/>
      <c r="KPS422" s="230"/>
      <c r="KPT422" s="230"/>
      <c r="KPU422" s="230"/>
      <c r="KPV422" s="230"/>
      <c r="KPW422" s="230"/>
      <c r="KPX422" s="230"/>
      <c r="KPY422" s="230"/>
      <c r="KPZ422" s="230"/>
      <c r="KQA422" s="230"/>
      <c r="KQB422" s="230"/>
      <c r="KQC422" s="230"/>
      <c r="KQD422" s="230"/>
      <c r="KQE422" s="230"/>
      <c r="KQF422" s="230"/>
      <c r="KQG422" s="230"/>
      <c r="KQH422" s="230"/>
      <c r="KQI422" s="230"/>
      <c r="KQJ422" s="230"/>
      <c r="KQK422" s="230"/>
      <c r="KQL422" s="230"/>
      <c r="KQM422" s="230"/>
      <c r="KQN422" s="230"/>
      <c r="KQO422" s="230"/>
      <c r="KQP422" s="230"/>
      <c r="KQQ422" s="230"/>
      <c r="KQR422" s="230"/>
      <c r="KQS422" s="230"/>
      <c r="KQT422" s="230"/>
      <c r="KQU422" s="230"/>
      <c r="KQV422" s="230"/>
      <c r="KQW422" s="230"/>
      <c r="KQX422" s="230"/>
      <c r="KQY422" s="230"/>
      <c r="KQZ422" s="230"/>
      <c r="KRA422" s="230"/>
      <c r="KRB422" s="230"/>
      <c r="KRC422" s="230"/>
      <c r="KRD422" s="230"/>
      <c r="KRE422" s="230"/>
      <c r="KRF422" s="230"/>
      <c r="KRG422" s="230"/>
      <c r="KRH422" s="230"/>
      <c r="KRI422" s="230"/>
      <c r="KRJ422" s="230"/>
      <c r="KRK422" s="230"/>
      <c r="KRL422" s="230"/>
      <c r="KRM422" s="230"/>
      <c r="KRN422" s="230"/>
      <c r="KRO422" s="230"/>
      <c r="KRP422" s="230"/>
      <c r="KRQ422" s="230"/>
      <c r="KRR422" s="230"/>
      <c r="KRS422" s="230"/>
      <c r="KRT422" s="230"/>
      <c r="KRU422" s="230"/>
      <c r="KRV422" s="230"/>
      <c r="KRW422" s="230"/>
      <c r="KRX422" s="230"/>
      <c r="KRY422" s="230"/>
      <c r="KRZ422" s="230"/>
      <c r="KSA422" s="230"/>
      <c r="KSB422" s="230"/>
      <c r="KSC422" s="230"/>
      <c r="KSD422" s="230"/>
      <c r="KSE422" s="230"/>
      <c r="KSF422" s="230"/>
      <c r="KSG422" s="230"/>
      <c r="KSH422" s="230"/>
      <c r="KSI422" s="230"/>
      <c r="KSJ422" s="230"/>
      <c r="KSK422" s="230"/>
      <c r="KSL422" s="230"/>
      <c r="KSM422" s="230"/>
      <c r="KSN422" s="230"/>
      <c r="KSO422" s="230"/>
      <c r="KSP422" s="230"/>
      <c r="KSQ422" s="230"/>
      <c r="KSR422" s="230"/>
      <c r="KSS422" s="230"/>
      <c r="KST422" s="230"/>
      <c r="KSU422" s="230"/>
      <c r="KSV422" s="230"/>
      <c r="KSW422" s="230"/>
      <c r="KSX422" s="230"/>
      <c r="KSY422" s="230"/>
      <c r="KSZ422" s="230"/>
      <c r="KTA422" s="230"/>
      <c r="KTB422" s="230"/>
      <c r="KTC422" s="230"/>
      <c r="KTD422" s="230"/>
      <c r="KTE422" s="230"/>
      <c r="KTF422" s="230"/>
      <c r="KTG422" s="230"/>
      <c r="KTH422" s="230"/>
      <c r="KTI422" s="230"/>
      <c r="KTJ422" s="230"/>
      <c r="KTK422" s="230"/>
      <c r="KTL422" s="230"/>
      <c r="KTM422" s="230"/>
      <c r="KTN422" s="230"/>
      <c r="KTO422" s="230"/>
      <c r="KTP422" s="230"/>
      <c r="KTQ422" s="230"/>
      <c r="KTR422" s="230"/>
      <c r="KTS422" s="230"/>
      <c r="KTT422" s="230"/>
      <c r="KTU422" s="230"/>
      <c r="KTV422" s="230"/>
      <c r="KTW422" s="230"/>
      <c r="KTX422" s="230"/>
      <c r="KTY422" s="230"/>
      <c r="KTZ422" s="230"/>
      <c r="KUA422" s="230"/>
      <c r="KUB422" s="230"/>
      <c r="KUC422" s="230"/>
      <c r="KUD422" s="230"/>
      <c r="KUE422" s="230"/>
      <c r="KUF422" s="230"/>
      <c r="KUG422" s="230"/>
      <c r="KUH422" s="230"/>
      <c r="KUI422" s="230"/>
      <c r="KUJ422" s="230"/>
      <c r="KUK422" s="230"/>
      <c r="KUL422" s="230"/>
      <c r="KUM422" s="230"/>
      <c r="KUN422" s="230"/>
      <c r="KUO422" s="230"/>
      <c r="KUP422" s="230"/>
      <c r="KUQ422" s="230"/>
      <c r="KUR422" s="230"/>
      <c r="KUS422" s="230"/>
      <c r="KUT422" s="230"/>
      <c r="KUU422" s="230"/>
      <c r="KUV422" s="230"/>
      <c r="KUW422" s="230"/>
      <c r="KUX422" s="230"/>
      <c r="KUY422" s="230"/>
      <c r="KUZ422" s="230"/>
      <c r="KVA422" s="230"/>
      <c r="KVB422" s="230"/>
      <c r="KVC422" s="230"/>
      <c r="KVD422" s="230"/>
      <c r="KVE422" s="230"/>
      <c r="KVF422" s="230"/>
      <c r="KVG422" s="230"/>
      <c r="KVH422" s="230"/>
      <c r="KVI422" s="230"/>
      <c r="KVJ422" s="230"/>
      <c r="KVK422" s="230"/>
      <c r="KVL422" s="230"/>
      <c r="KVM422" s="230"/>
      <c r="KVN422" s="230"/>
      <c r="KVO422" s="230"/>
      <c r="KVP422" s="230"/>
      <c r="KVQ422" s="230"/>
      <c r="KVR422" s="230"/>
      <c r="KVS422" s="230"/>
      <c r="KVT422" s="230"/>
      <c r="KVU422" s="230"/>
      <c r="KVV422" s="230"/>
      <c r="KVW422" s="230"/>
      <c r="KVX422" s="230"/>
      <c r="KVY422" s="230"/>
      <c r="KVZ422" s="230"/>
      <c r="KWA422" s="230"/>
      <c r="KWB422" s="230"/>
      <c r="KWC422" s="230"/>
      <c r="KWD422" s="230"/>
      <c r="KWE422" s="230"/>
      <c r="KWF422" s="230"/>
      <c r="KWG422" s="230"/>
      <c r="KWH422" s="230"/>
      <c r="KWI422" s="230"/>
      <c r="KWJ422" s="230"/>
      <c r="KWK422" s="230"/>
      <c r="KWL422" s="230"/>
      <c r="KWM422" s="230"/>
      <c r="KWN422" s="230"/>
      <c r="KWO422" s="230"/>
      <c r="KWP422" s="230"/>
      <c r="KWQ422" s="230"/>
      <c r="KWR422" s="230"/>
      <c r="KWS422" s="230"/>
      <c r="KWT422" s="230"/>
      <c r="KWU422" s="230"/>
      <c r="KWV422" s="230"/>
      <c r="KWW422" s="230"/>
      <c r="KWX422" s="230"/>
      <c r="KWY422" s="230"/>
      <c r="KWZ422" s="230"/>
      <c r="KXA422" s="230"/>
      <c r="KXB422" s="230"/>
      <c r="KXC422" s="230"/>
      <c r="KXD422" s="230"/>
      <c r="KXE422" s="230"/>
      <c r="KXF422" s="230"/>
      <c r="KXG422" s="230"/>
      <c r="KXH422" s="230"/>
      <c r="KXI422" s="230"/>
      <c r="KXJ422" s="230"/>
      <c r="KXK422" s="230"/>
      <c r="KXL422" s="230"/>
      <c r="KXM422" s="230"/>
      <c r="KXN422" s="230"/>
      <c r="KXO422" s="230"/>
      <c r="KXP422" s="230"/>
      <c r="KXQ422" s="230"/>
      <c r="KXR422" s="230"/>
      <c r="KXS422" s="230"/>
      <c r="KXT422" s="230"/>
      <c r="KXU422" s="230"/>
      <c r="KXV422" s="230"/>
      <c r="KXW422" s="230"/>
      <c r="KXX422" s="230"/>
      <c r="KXY422" s="230"/>
      <c r="KXZ422" s="230"/>
      <c r="KYA422" s="230"/>
      <c r="KYB422" s="230"/>
      <c r="KYC422" s="230"/>
      <c r="KYD422" s="230"/>
      <c r="KYE422" s="230"/>
      <c r="KYF422" s="230"/>
      <c r="KYG422" s="230"/>
      <c r="KYH422" s="230"/>
      <c r="KYI422" s="230"/>
      <c r="KYJ422" s="230"/>
      <c r="KYK422" s="230"/>
      <c r="KYL422" s="230"/>
      <c r="KYM422" s="230"/>
      <c r="KYN422" s="230"/>
      <c r="KYO422" s="230"/>
      <c r="KYP422" s="230"/>
      <c r="KYQ422" s="230"/>
      <c r="KYR422" s="230"/>
      <c r="KYS422" s="230"/>
      <c r="KYT422" s="230"/>
      <c r="KYU422" s="230"/>
      <c r="KYV422" s="230"/>
      <c r="KYW422" s="230"/>
      <c r="KYX422" s="230"/>
      <c r="KYY422" s="230"/>
      <c r="KYZ422" s="230"/>
      <c r="KZA422" s="230"/>
      <c r="KZB422" s="230"/>
      <c r="KZC422" s="230"/>
      <c r="KZD422" s="230"/>
      <c r="KZE422" s="230"/>
      <c r="KZF422" s="230"/>
      <c r="KZG422" s="230"/>
      <c r="KZH422" s="230"/>
      <c r="KZI422" s="230"/>
      <c r="KZJ422" s="230"/>
      <c r="KZK422" s="230"/>
      <c r="KZL422" s="230"/>
      <c r="KZM422" s="230"/>
      <c r="KZN422" s="230"/>
      <c r="KZO422" s="230"/>
      <c r="KZP422" s="230"/>
      <c r="KZQ422" s="230"/>
      <c r="KZR422" s="230"/>
      <c r="KZS422" s="230"/>
      <c r="KZT422" s="230"/>
      <c r="KZU422" s="230"/>
      <c r="KZV422" s="230"/>
      <c r="KZW422" s="230"/>
      <c r="KZX422" s="230"/>
      <c r="KZY422" s="230"/>
      <c r="KZZ422" s="230"/>
      <c r="LAA422" s="230"/>
      <c r="LAB422" s="230"/>
      <c r="LAC422" s="230"/>
      <c r="LAD422" s="230"/>
      <c r="LAE422" s="230"/>
      <c r="LAF422" s="230"/>
      <c r="LAG422" s="230"/>
      <c r="LAH422" s="230"/>
      <c r="LAI422" s="230"/>
      <c r="LAJ422" s="230"/>
      <c r="LAK422" s="230"/>
      <c r="LAL422" s="230"/>
      <c r="LAM422" s="230"/>
      <c r="LAN422" s="230"/>
      <c r="LAO422" s="230"/>
      <c r="LAP422" s="230"/>
      <c r="LAQ422" s="230"/>
      <c r="LAR422" s="230"/>
      <c r="LAS422" s="230"/>
      <c r="LAT422" s="230"/>
      <c r="LAU422" s="230"/>
      <c r="LAV422" s="230"/>
      <c r="LAW422" s="230"/>
      <c r="LAX422" s="230"/>
      <c r="LAY422" s="230"/>
      <c r="LAZ422" s="230"/>
      <c r="LBA422" s="230"/>
      <c r="LBB422" s="230"/>
      <c r="LBC422" s="230"/>
      <c r="LBD422" s="230"/>
      <c r="LBE422" s="230"/>
      <c r="LBF422" s="230"/>
      <c r="LBG422" s="230"/>
      <c r="LBH422" s="230"/>
      <c r="LBI422" s="230"/>
      <c r="LBJ422" s="230"/>
      <c r="LBK422" s="230"/>
      <c r="LBL422" s="230"/>
      <c r="LBM422" s="230"/>
      <c r="LBN422" s="230"/>
      <c r="LBO422" s="230"/>
      <c r="LBP422" s="230"/>
      <c r="LBQ422" s="230"/>
      <c r="LBR422" s="230"/>
      <c r="LBS422" s="230"/>
      <c r="LBT422" s="230"/>
      <c r="LBU422" s="230"/>
      <c r="LBV422" s="230"/>
      <c r="LBW422" s="230"/>
      <c r="LBX422" s="230"/>
      <c r="LBY422" s="230"/>
      <c r="LBZ422" s="230"/>
      <c r="LCA422" s="230"/>
      <c r="LCB422" s="230"/>
      <c r="LCC422" s="230"/>
      <c r="LCD422" s="230"/>
      <c r="LCE422" s="230"/>
      <c r="LCF422" s="230"/>
      <c r="LCG422" s="230"/>
      <c r="LCH422" s="230"/>
      <c r="LCI422" s="230"/>
      <c r="LCJ422" s="230"/>
      <c r="LCK422" s="230"/>
      <c r="LCL422" s="230"/>
      <c r="LCM422" s="230"/>
      <c r="LCN422" s="230"/>
      <c r="LCO422" s="230"/>
      <c r="LCP422" s="230"/>
      <c r="LCQ422" s="230"/>
      <c r="LCR422" s="230"/>
      <c r="LCS422" s="230"/>
      <c r="LCT422" s="230"/>
      <c r="LCU422" s="230"/>
      <c r="LCV422" s="230"/>
      <c r="LCW422" s="230"/>
      <c r="LCX422" s="230"/>
      <c r="LCY422" s="230"/>
      <c r="LCZ422" s="230"/>
      <c r="LDA422" s="230"/>
      <c r="LDB422" s="230"/>
      <c r="LDC422" s="230"/>
      <c r="LDD422" s="230"/>
      <c r="LDE422" s="230"/>
      <c r="LDF422" s="230"/>
      <c r="LDG422" s="230"/>
      <c r="LDH422" s="230"/>
      <c r="LDI422" s="230"/>
      <c r="LDJ422" s="230"/>
      <c r="LDK422" s="230"/>
      <c r="LDL422" s="230"/>
      <c r="LDM422" s="230"/>
      <c r="LDN422" s="230"/>
      <c r="LDO422" s="230"/>
      <c r="LDP422" s="230"/>
      <c r="LDQ422" s="230"/>
      <c r="LDR422" s="230"/>
      <c r="LDS422" s="230"/>
      <c r="LDT422" s="230"/>
      <c r="LDU422" s="230"/>
      <c r="LDV422" s="230"/>
      <c r="LDW422" s="230"/>
      <c r="LDX422" s="230"/>
      <c r="LDY422" s="230"/>
      <c r="LDZ422" s="230"/>
      <c r="LEA422" s="230"/>
      <c r="LEB422" s="230"/>
      <c r="LEC422" s="230"/>
      <c r="LED422" s="230"/>
      <c r="LEE422" s="230"/>
      <c r="LEF422" s="230"/>
      <c r="LEG422" s="230"/>
      <c r="LEH422" s="230"/>
      <c r="LEI422" s="230"/>
      <c r="LEJ422" s="230"/>
      <c r="LEK422" s="230"/>
      <c r="LEL422" s="230"/>
      <c r="LEM422" s="230"/>
      <c r="LEN422" s="230"/>
      <c r="LEO422" s="230"/>
      <c r="LEP422" s="230"/>
      <c r="LEQ422" s="230"/>
      <c r="LER422" s="230"/>
      <c r="LES422" s="230"/>
      <c r="LET422" s="230"/>
      <c r="LEU422" s="230"/>
      <c r="LEV422" s="230"/>
      <c r="LEW422" s="230"/>
      <c r="LEX422" s="230"/>
      <c r="LEY422" s="230"/>
      <c r="LEZ422" s="230"/>
      <c r="LFA422" s="230"/>
      <c r="LFB422" s="230"/>
      <c r="LFC422" s="230"/>
      <c r="LFD422" s="230"/>
      <c r="LFE422" s="230"/>
      <c r="LFF422" s="230"/>
      <c r="LFG422" s="230"/>
      <c r="LFH422" s="230"/>
      <c r="LFI422" s="230"/>
      <c r="LFJ422" s="230"/>
      <c r="LFK422" s="230"/>
      <c r="LFL422" s="230"/>
      <c r="LFM422" s="230"/>
      <c r="LFN422" s="230"/>
      <c r="LFO422" s="230"/>
      <c r="LFP422" s="230"/>
      <c r="LFQ422" s="230"/>
      <c r="LFR422" s="230"/>
      <c r="LFS422" s="230"/>
      <c r="LFT422" s="230"/>
      <c r="LFU422" s="230"/>
      <c r="LFV422" s="230"/>
      <c r="LFW422" s="230"/>
      <c r="LFX422" s="230"/>
      <c r="LFY422" s="230"/>
      <c r="LFZ422" s="230"/>
      <c r="LGA422" s="230"/>
      <c r="LGB422" s="230"/>
      <c r="LGC422" s="230"/>
      <c r="LGD422" s="230"/>
      <c r="LGE422" s="230"/>
      <c r="LGF422" s="230"/>
      <c r="LGG422" s="230"/>
      <c r="LGH422" s="230"/>
      <c r="LGI422" s="230"/>
      <c r="LGJ422" s="230"/>
      <c r="LGK422" s="230"/>
      <c r="LGL422" s="230"/>
      <c r="LGM422" s="230"/>
      <c r="LGN422" s="230"/>
      <c r="LGO422" s="230"/>
      <c r="LGP422" s="230"/>
      <c r="LGQ422" s="230"/>
      <c r="LGR422" s="230"/>
      <c r="LGS422" s="230"/>
      <c r="LGT422" s="230"/>
      <c r="LGU422" s="230"/>
      <c r="LGV422" s="230"/>
      <c r="LGW422" s="230"/>
      <c r="LGX422" s="230"/>
      <c r="LGY422" s="230"/>
      <c r="LGZ422" s="230"/>
      <c r="LHA422" s="230"/>
      <c r="LHB422" s="230"/>
      <c r="LHC422" s="230"/>
      <c r="LHD422" s="230"/>
      <c r="LHE422" s="230"/>
      <c r="LHF422" s="230"/>
      <c r="LHG422" s="230"/>
      <c r="LHH422" s="230"/>
      <c r="LHI422" s="230"/>
      <c r="LHJ422" s="230"/>
      <c r="LHK422" s="230"/>
      <c r="LHL422" s="230"/>
      <c r="LHM422" s="230"/>
      <c r="LHN422" s="230"/>
      <c r="LHO422" s="230"/>
      <c r="LHP422" s="230"/>
      <c r="LHQ422" s="230"/>
      <c r="LHR422" s="230"/>
      <c r="LHS422" s="230"/>
      <c r="LHT422" s="230"/>
      <c r="LHU422" s="230"/>
      <c r="LHV422" s="230"/>
      <c r="LHW422" s="230"/>
      <c r="LHX422" s="230"/>
      <c r="LHY422" s="230"/>
      <c r="LHZ422" s="230"/>
      <c r="LIA422" s="230"/>
      <c r="LIB422" s="230"/>
      <c r="LIC422" s="230"/>
      <c r="LID422" s="230"/>
      <c r="LIE422" s="230"/>
      <c r="LIF422" s="230"/>
      <c r="LIG422" s="230"/>
      <c r="LIH422" s="230"/>
      <c r="LII422" s="230"/>
      <c r="LIJ422" s="230"/>
      <c r="LIK422" s="230"/>
      <c r="LIL422" s="230"/>
      <c r="LIM422" s="230"/>
      <c r="LIN422" s="230"/>
      <c r="LIO422" s="230"/>
      <c r="LIP422" s="230"/>
      <c r="LIQ422" s="230"/>
      <c r="LIR422" s="230"/>
      <c r="LIS422" s="230"/>
      <c r="LIT422" s="230"/>
      <c r="LIU422" s="230"/>
      <c r="LIV422" s="230"/>
      <c r="LIW422" s="230"/>
      <c r="LIX422" s="230"/>
      <c r="LIY422" s="230"/>
      <c r="LIZ422" s="230"/>
      <c r="LJA422" s="230"/>
      <c r="LJB422" s="230"/>
      <c r="LJC422" s="230"/>
      <c r="LJD422" s="230"/>
      <c r="LJE422" s="230"/>
      <c r="LJF422" s="230"/>
      <c r="LJG422" s="230"/>
      <c r="LJH422" s="230"/>
      <c r="LJI422" s="230"/>
      <c r="LJJ422" s="230"/>
      <c r="LJK422" s="230"/>
      <c r="LJL422" s="230"/>
      <c r="LJM422" s="230"/>
      <c r="LJN422" s="230"/>
      <c r="LJO422" s="230"/>
      <c r="LJP422" s="230"/>
      <c r="LJQ422" s="230"/>
      <c r="LJR422" s="230"/>
      <c r="LJS422" s="230"/>
      <c r="LJT422" s="230"/>
      <c r="LJU422" s="230"/>
      <c r="LJV422" s="230"/>
      <c r="LJW422" s="230"/>
      <c r="LJX422" s="230"/>
      <c r="LJY422" s="230"/>
      <c r="LJZ422" s="230"/>
      <c r="LKA422" s="230"/>
      <c r="LKB422" s="230"/>
      <c r="LKC422" s="230"/>
      <c r="LKD422" s="230"/>
      <c r="LKE422" s="230"/>
      <c r="LKF422" s="230"/>
      <c r="LKG422" s="230"/>
      <c r="LKH422" s="230"/>
      <c r="LKI422" s="230"/>
      <c r="LKJ422" s="230"/>
      <c r="LKK422" s="230"/>
      <c r="LKL422" s="230"/>
      <c r="LKM422" s="230"/>
      <c r="LKN422" s="230"/>
      <c r="LKO422" s="230"/>
      <c r="LKP422" s="230"/>
      <c r="LKQ422" s="230"/>
      <c r="LKR422" s="230"/>
      <c r="LKS422" s="230"/>
      <c r="LKT422" s="230"/>
      <c r="LKU422" s="230"/>
      <c r="LKV422" s="230"/>
      <c r="LKW422" s="230"/>
      <c r="LKX422" s="230"/>
      <c r="LKY422" s="230"/>
      <c r="LKZ422" s="230"/>
      <c r="LLA422" s="230"/>
      <c r="LLB422" s="230"/>
      <c r="LLC422" s="230"/>
      <c r="LLD422" s="230"/>
      <c r="LLE422" s="230"/>
      <c r="LLF422" s="230"/>
      <c r="LLG422" s="230"/>
      <c r="LLH422" s="230"/>
      <c r="LLI422" s="230"/>
      <c r="LLJ422" s="230"/>
      <c r="LLK422" s="230"/>
      <c r="LLL422" s="230"/>
      <c r="LLM422" s="230"/>
      <c r="LLN422" s="230"/>
      <c r="LLO422" s="230"/>
      <c r="LLP422" s="230"/>
      <c r="LLQ422" s="230"/>
      <c r="LLR422" s="230"/>
      <c r="LLS422" s="230"/>
      <c r="LLT422" s="230"/>
      <c r="LLU422" s="230"/>
      <c r="LLV422" s="230"/>
      <c r="LLW422" s="230"/>
      <c r="LLX422" s="230"/>
      <c r="LLY422" s="230"/>
      <c r="LLZ422" s="230"/>
      <c r="LMA422" s="230"/>
      <c r="LMB422" s="230"/>
      <c r="LMC422" s="230"/>
      <c r="LMD422" s="230"/>
      <c r="LME422" s="230"/>
      <c r="LMF422" s="230"/>
      <c r="LMG422" s="230"/>
      <c r="LMH422" s="230"/>
      <c r="LMI422" s="230"/>
      <c r="LMJ422" s="230"/>
      <c r="LMK422" s="230"/>
      <c r="LML422" s="230"/>
      <c r="LMM422" s="230"/>
      <c r="LMN422" s="230"/>
      <c r="LMO422" s="230"/>
      <c r="LMP422" s="230"/>
      <c r="LMQ422" s="230"/>
      <c r="LMR422" s="230"/>
      <c r="LMS422" s="230"/>
      <c r="LMT422" s="230"/>
      <c r="LMU422" s="230"/>
      <c r="LMV422" s="230"/>
      <c r="LMW422" s="230"/>
      <c r="LMX422" s="230"/>
      <c r="LMY422" s="230"/>
      <c r="LMZ422" s="230"/>
      <c r="LNA422" s="230"/>
      <c r="LNB422" s="230"/>
      <c r="LNC422" s="230"/>
      <c r="LND422" s="230"/>
      <c r="LNE422" s="230"/>
      <c r="LNF422" s="230"/>
      <c r="LNG422" s="230"/>
      <c r="LNH422" s="230"/>
      <c r="LNI422" s="230"/>
      <c r="LNJ422" s="230"/>
      <c r="LNK422" s="230"/>
      <c r="LNL422" s="230"/>
      <c r="LNM422" s="230"/>
      <c r="LNN422" s="230"/>
      <c r="LNO422" s="230"/>
      <c r="LNP422" s="230"/>
      <c r="LNQ422" s="230"/>
      <c r="LNR422" s="230"/>
      <c r="LNS422" s="230"/>
      <c r="LNT422" s="230"/>
      <c r="LNU422" s="230"/>
      <c r="LNV422" s="230"/>
      <c r="LNW422" s="230"/>
      <c r="LNX422" s="230"/>
      <c r="LNY422" s="230"/>
      <c r="LNZ422" s="230"/>
      <c r="LOA422" s="230"/>
      <c r="LOB422" s="230"/>
      <c r="LOC422" s="230"/>
      <c r="LOD422" s="230"/>
      <c r="LOE422" s="230"/>
      <c r="LOF422" s="230"/>
      <c r="LOG422" s="230"/>
      <c r="LOH422" s="230"/>
      <c r="LOI422" s="230"/>
      <c r="LOJ422" s="230"/>
      <c r="LOK422" s="230"/>
      <c r="LOL422" s="230"/>
      <c r="LOM422" s="230"/>
      <c r="LON422" s="230"/>
      <c r="LOO422" s="230"/>
      <c r="LOP422" s="230"/>
      <c r="LOQ422" s="230"/>
      <c r="LOR422" s="230"/>
      <c r="LOS422" s="230"/>
      <c r="LOT422" s="230"/>
      <c r="LOU422" s="230"/>
      <c r="LOV422" s="230"/>
      <c r="LOW422" s="230"/>
      <c r="LOX422" s="230"/>
      <c r="LOY422" s="230"/>
      <c r="LOZ422" s="230"/>
      <c r="LPA422" s="230"/>
      <c r="LPB422" s="230"/>
      <c r="LPC422" s="230"/>
      <c r="LPD422" s="230"/>
      <c r="LPE422" s="230"/>
      <c r="LPF422" s="230"/>
      <c r="LPG422" s="230"/>
      <c r="LPH422" s="230"/>
      <c r="LPI422" s="230"/>
      <c r="LPJ422" s="230"/>
      <c r="LPK422" s="230"/>
      <c r="LPL422" s="230"/>
      <c r="LPM422" s="230"/>
      <c r="LPN422" s="230"/>
      <c r="LPO422" s="230"/>
      <c r="LPP422" s="230"/>
      <c r="LPQ422" s="230"/>
      <c r="LPR422" s="230"/>
      <c r="LPS422" s="230"/>
      <c r="LPT422" s="230"/>
      <c r="LPU422" s="230"/>
      <c r="LPV422" s="230"/>
      <c r="LPW422" s="230"/>
      <c r="LPX422" s="230"/>
      <c r="LPY422" s="230"/>
      <c r="LPZ422" s="230"/>
      <c r="LQA422" s="230"/>
      <c r="LQB422" s="230"/>
      <c r="LQC422" s="230"/>
      <c r="LQD422" s="230"/>
      <c r="LQE422" s="230"/>
      <c r="LQF422" s="230"/>
      <c r="LQG422" s="230"/>
      <c r="LQH422" s="230"/>
      <c r="LQI422" s="230"/>
      <c r="LQJ422" s="230"/>
      <c r="LQK422" s="230"/>
      <c r="LQL422" s="230"/>
      <c r="LQM422" s="230"/>
      <c r="LQN422" s="230"/>
      <c r="LQO422" s="230"/>
      <c r="LQP422" s="230"/>
      <c r="LQQ422" s="230"/>
      <c r="LQR422" s="230"/>
      <c r="LQS422" s="230"/>
      <c r="LQT422" s="230"/>
      <c r="LQU422" s="230"/>
      <c r="LQV422" s="230"/>
      <c r="LQW422" s="230"/>
      <c r="LQX422" s="230"/>
      <c r="LQY422" s="230"/>
      <c r="LQZ422" s="230"/>
      <c r="LRA422" s="230"/>
      <c r="LRB422" s="230"/>
      <c r="LRC422" s="230"/>
      <c r="LRD422" s="230"/>
      <c r="LRE422" s="230"/>
      <c r="LRF422" s="230"/>
      <c r="LRG422" s="230"/>
      <c r="LRH422" s="230"/>
      <c r="LRI422" s="230"/>
      <c r="LRJ422" s="230"/>
      <c r="LRK422" s="230"/>
      <c r="LRL422" s="230"/>
      <c r="LRM422" s="230"/>
      <c r="LRN422" s="230"/>
      <c r="LRO422" s="230"/>
      <c r="LRP422" s="230"/>
      <c r="LRQ422" s="230"/>
      <c r="LRR422" s="230"/>
      <c r="LRS422" s="230"/>
      <c r="LRT422" s="230"/>
      <c r="LRU422" s="230"/>
      <c r="LRV422" s="230"/>
      <c r="LRW422" s="230"/>
      <c r="LRX422" s="230"/>
      <c r="LRY422" s="230"/>
      <c r="LRZ422" s="230"/>
      <c r="LSA422" s="230"/>
      <c r="LSB422" s="230"/>
      <c r="LSC422" s="230"/>
      <c r="LSD422" s="230"/>
      <c r="LSE422" s="230"/>
      <c r="LSF422" s="230"/>
      <c r="LSG422" s="230"/>
      <c r="LSH422" s="230"/>
      <c r="LSI422" s="230"/>
      <c r="LSJ422" s="230"/>
      <c r="LSK422" s="230"/>
      <c r="LSL422" s="230"/>
      <c r="LSM422" s="230"/>
      <c r="LSN422" s="230"/>
      <c r="LSO422" s="230"/>
      <c r="LSP422" s="230"/>
      <c r="LSQ422" s="230"/>
      <c r="LSR422" s="230"/>
      <c r="LSS422" s="230"/>
      <c r="LST422" s="230"/>
      <c r="LSU422" s="230"/>
      <c r="LSV422" s="230"/>
      <c r="LSW422" s="230"/>
      <c r="LSX422" s="230"/>
      <c r="LSY422" s="230"/>
      <c r="LSZ422" s="230"/>
      <c r="LTA422" s="230"/>
      <c r="LTB422" s="230"/>
      <c r="LTC422" s="230"/>
      <c r="LTD422" s="230"/>
      <c r="LTE422" s="230"/>
      <c r="LTF422" s="230"/>
      <c r="LTG422" s="230"/>
      <c r="LTH422" s="230"/>
      <c r="LTI422" s="230"/>
      <c r="LTJ422" s="230"/>
      <c r="LTK422" s="230"/>
      <c r="LTL422" s="230"/>
      <c r="LTM422" s="230"/>
      <c r="LTN422" s="230"/>
      <c r="LTO422" s="230"/>
      <c r="LTP422" s="230"/>
      <c r="LTQ422" s="230"/>
      <c r="LTR422" s="230"/>
      <c r="LTS422" s="230"/>
      <c r="LTT422" s="230"/>
      <c r="LTU422" s="230"/>
      <c r="LTV422" s="230"/>
      <c r="LTW422" s="230"/>
      <c r="LTX422" s="230"/>
      <c r="LTY422" s="230"/>
      <c r="LTZ422" s="230"/>
      <c r="LUA422" s="230"/>
      <c r="LUB422" s="230"/>
      <c r="LUC422" s="230"/>
      <c r="LUD422" s="230"/>
      <c r="LUE422" s="230"/>
      <c r="LUF422" s="230"/>
      <c r="LUG422" s="230"/>
      <c r="LUH422" s="230"/>
      <c r="LUI422" s="230"/>
      <c r="LUJ422" s="230"/>
      <c r="LUK422" s="230"/>
      <c r="LUL422" s="230"/>
      <c r="LUM422" s="230"/>
      <c r="LUN422" s="230"/>
      <c r="LUO422" s="230"/>
      <c r="LUP422" s="230"/>
      <c r="LUQ422" s="230"/>
      <c r="LUR422" s="230"/>
      <c r="LUS422" s="230"/>
      <c r="LUT422" s="230"/>
      <c r="LUU422" s="230"/>
      <c r="LUV422" s="230"/>
      <c r="LUW422" s="230"/>
      <c r="LUX422" s="230"/>
      <c r="LUY422" s="230"/>
      <c r="LUZ422" s="230"/>
      <c r="LVA422" s="230"/>
      <c r="LVB422" s="230"/>
      <c r="LVC422" s="230"/>
      <c r="LVD422" s="230"/>
      <c r="LVE422" s="230"/>
      <c r="LVF422" s="230"/>
      <c r="LVG422" s="230"/>
      <c r="LVH422" s="230"/>
      <c r="LVI422" s="230"/>
      <c r="LVJ422" s="230"/>
      <c r="LVK422" s="230"/>
      <c r="LVL422" s="230"/>
      <c r="LVM422" s="230"/>
      <c r="LVN422" s="230"/>
      <c r="LVO422" s="230"/>
      <c r="LVP422" s="230"/>
      <c r="LVQ422" s="230"/>
      <c r="LVR422" s="230"/>
      <c r="LVS422" s="230"/>
      <c r="LVT422" s="230"/>
      <c r="LVU422" s="230"/>
      <c r="LVV422" s="230"/>
      <c r="LVW422" s="230"/>
      <c r="LVX422" s="230"/>
      <c r="LVY422" s="230"/>
      <c r="LVZ422" s="230"/>
      <c r="LWA422" s="230"/>
      <c r="LWB422" s="230"/>
      <c r="LWC422" s="230"/>
      <c r="LWD422" s="230"/>
      <c r="LWE422" s="230"/>
      <c r="LWF422" s="230"/>
      <c r="LWG422" s="230"/>
      <c r="LWH422" s="230"/>
      <c r="LWI422" s="230"/>
      <c r="LWJ422" s="230"/>
      <c r="LWK422" s="230"/>
      <c r="LWL422" s="230"/>
      <c r="LWM422" s="230"/>
      <c r="LWN422" s="230"/>
      <c r="LWO422" s="230"/>
      <c r="LWP422" s="230"/>
      <c r="LWQ422" s="230"/>
      <c r="LWR422" s="230"/>
      <c r="LWS422" s="230"/>
      <c r="LWT422" s="230"/>
      <c r="LWU422" s="230"/>
      <c r="LWV422" s="230"/>
      <c r="LWW422" s="230"/>
      <c r="LWX422" s="230"/>
      <c r="LWY422" s="230"/>
      <c r="LWZ422" s="230"/>
      <c r="LXA422" s="230"/>
      <c r="LXB422" s="230"/>
      <c r="LXC422" s="230"/>
      <c r="LXD422" s="230"/>
      <c r="LXE422" s="230"/>
      <c r="LXF422" s="230"/>
      <c r="LXG422" s="230"/>
      <c r="LXH422" s="230"/>
      <c r="LXI422" s="230"/>
      <c r="LXJ422" s="230"/>
      <c r="LXK422" s="230"/>
      <c r="LXL422" s="230"/>
      <c r="LXM422" s="230"/>
      <c r="LXN422" s="230"/>
      <c r="LXO422" s="230"/>
      <c r="LXP422" s="230"/>
      <c r="LXQ422" s="230"/>
      <c r="LXR422" s="230"/>
      <c r="LXS422" s="230"/>
      <c r="LXT422" s="230"/>
      <c r="LXU422" s="230"/>
      <c r="LXV422" s="230"/>
      <c r="LXW422" s="230"/>
      <c r="LXX422" s="230"/>
      <c r="LXY422" s="230"/>
      <c r="LXZ422" s="230"/>
      <c r="LYA422" s="230"/>
      <c r="LYB422" s="230"/>
      <c r="LYC422" s="230"/>
      <c r="LYD422" s="230"/>
      <c r="LYE422" s="230"/>
      <c r="LYF422" s="230"/>
      <c r="LYG422" s="230"/>
      <c r="LYH422" s="230"/>
      <c r="LYI422" s="230"/>
      <c r="LYJ422" s="230"/>
      <c r="LYK422" s="230"/>
      <c r="LYL422" s="230"/>
      <c r="LYM422" s="230"/>
      <c r="LYN422" s="230"/>
      <c r="LYO422" s="230"/>
      <c r="LYP422" s="230"/>
      <c r="LYQ422" s="230"/>
      <c r="LYR422" s="230"/>
      <c r="LYS422" s="230"/>
      <c r="LYT422" s="230"/>
      <c r="LYU422" s="230"/>
      <c r="LYV422" s="230"/>
      <c r="LYW422" s="230"/>
      <c r="LYX422" s="230"/>
      <c r="LYY422" s="230"/>
      <c r="LYZ422" s="230"/>
      <c r="LZA422" s="230"/>
      <c r="LZB422" s="230"/>
      <c r="LZC422" s="230"/>
      <c r="LZD422" s="230"/>
      <c r="LZE422" s="230"/>
      <c r="LZF422" s="230"/>
      <c r="LZG422" s="230"/>
      <c r="LZH422" s="230"/>
      <c r="LZI422" s="230"/>
      <c r="LZJ422" s="230"/>
      <c r="LZK422" s="230"/>
      <c r="LZL422" s="230"/>
      <c r="LZM422" s="230"/>
      <c r="LZN422" s="230"/>
      <c r="LZO422" s="230"/>
      <c r="LZP422" s="230"/>
      <c r="LZQ422" s="230"/>
      <c r="LZR422" s="230"/>
      <c r="LZS422" s="230"/>
      <c r="LZT422" s="230"/>
      <c r="LZU422" s="230"/>
      <c r="LZV422" s="230"/>
      <c r="LZW422" s="230"/>
      <c r="LZX422" s="230"/>
      <c r="LZY422" s="230"/>
      <c r="LZZ422" s="230"/>
      <c r="MAA422" s="230"/>
      <c r="MAB422" s="230"/>
      <c r="MAC422" s="230"/>
      <c r="MAD422" s="230"/>
      <c r="MAE422" s="230"/>
      <c r="MAF422" s="230"/>
      <c r="MAG422" s="230"/>
      <c r="MAH422" s="230"/>
      <c r="MAI422" s="230"/>
      <c r="MAJ422" s="230"/>
      <c r="MAK422" s="230"/>
      <c r="MAL422" s="230"/>
      <c r="MAM422" s="230"/>
      <c r="MAN422" s="230"/>
      <c r="MAO422" s="230"/>
      <c r="MAP422" s="230"/>
      <c r="MAQ422" s="230"/>
      <c r="MAR422" s="230"/>
      <c r="MAS422" s="230"/>
      <c r="MAT422" s="230"/>
      <c r="MAU422" s="230"/>
      <c r="MAV422" s="230"/>
      <c r="MAW422" s="230"/>
      <c r="MAX422" s="230"/>
      <c r="MAY422" s="230"/>
      <c r="MAZ422" s="230"/>
      <c r="MBA422" s="230"/>
      <c r="MBB422" s="230"/>
      <c r="MBC422" s="230"/>
      <c r="MBD422" s="230"/>
      <c r="MBE422" s="230"/>
      <c r="MBF422" s="230"/>
      <c r="MBG422" s="230"/>
      <c r="MBH422" s="230"/>
      <c r="MBI422" s="230"/>
      <c r="MBJ422" s="230"/>
      <c r="MBK422" s="230"/>
      <c r="MBL422" s="230"/>
      <c r="MBM422" s="230"/>
      <c r="MBN422" s="230"/>
      <c r="MBO422" s="230"/>
      <c r="MBP422" s="230"/>
      <c r="MBQ422" s="230"/>
      <c r="MBR422" s="230"/>
      <c r="MBS422" s="230"/>
      <c r="MBT422" s="230"/>
      <c r="MBU422" s="230"/>
      <c r="MBV422" s="230"/>
      <c r="MBW422" s="230"/>
      <c r="MBX422" s="230"/>
      <c r="MBY422" s="230"/>
      <c r="MBZ422" s="230"/>
      <c r="MCA422" s="230"/>
      <c r="MCB422" s="230"/>
      <c r="MCC422" s="230"/>
      <c r="MCD422" s="230"/>
      <c r="MCE422" s="230"/>
      <c r="MCF422" s="230"/>
      <c r="MCG422" s="230"/>
      <c r="MCH422" s="230"/>
      <c r="MCI422" s="230"/>
      <c r="MCJ422" s="230"/>
      <c r="MCK422" s="230"/>
      <c r="MCL422" s="230"/>
      <c r="MCM422" s="230"/>
      <c r="MCN422" s="230"/>
      <c r="MCO422" s="230"/>
      <c r="MCP422" s="230"/>
      <c r="MCQ422" s="230"/>
      <c r="MCR422" s="230"/>
      <c r="MCS422" s="230"/>
      <c r="MCT422" s="230"/>
      <c r="MCU422" s="230"/>
      <c r="MCV422" s="230"/>
      <c r="MCW422" s="230"/>
      <c r="MCX422" s="230"/>
      <c r="MCY422" s="230"/>
      <c r="MCZ422" s="230"/>
      <c r="MDA422" s="230"/>
      <c r="MDB422" s="230"/>
      <c r="MDC422" s="230"/>
      <c r="MDD422" s="230"/>
      <c r="MDE422" s="230"/>
      <c r="MDF422" s="230"/>
      <c r="MDG422" s="230"/>
      <c r="MDH422" s="230"/>
      <c r="MDI422" s="230"/>
      <c r="MDJ422" s="230"/>
      <c r="MDK422" s="230"/>
      <c r="MDL422" s="230"/>
      <c r="MDM422" s="230"/>
      <c r="MDN422" s="230"/>
      <c r="MDO422" s="230"/>
      <c r="MDP422" s="230"/>
      <c r="MDQ422" s="230"/>
      <c r="MDR422" s="230"/>
      <c r="MDS422" s="230"/>
      <c r="MDT422" s="230"/>
      <c r="MDU422" s="230"/>
      <c r="MDV422" s="230"/>
      <c r="MDW422" s="230"/>
      <c r="MDX422" s="230"/>
      <c r="MDY422" s="230"/>
      <c r="MDZ422" s="230"/>
      <c r="MEA422" s="230"/>
      <c r="MEB422" s="230"/>
      <c r="MEC422" s="230"/>
      <c r="MED422" s="230"/>
      <c r="MEE422" s="230"/>
      <c r="MEF422" s="230"/>
      <c r="MEG422" s="230"/>
      <c r="MEH422" s="230"/>
      <c r="MEI422" s="230"/>
      <c r="MEJ422" s="230"/>
      <c r="MEK422" s="230"/>
      <c r="MEL422" s="230"/>
      <c r="MEM422" s="230"/>
      <c r="MEN422" s="230"/>
      <c r="MEO422" s="230"/>
      <c r="MEP422" s="230"/>
      <c r="MEQ422" s="230"/>
      <c r="MER422" s="230"/>
      <c r="MES422" s="230"/>
      <c r="MET422" s="230"/>
      <c r="MEU422" s="230"/>
      <c r="MEV422" s="230"/>
      <c r="MEW422" s="230"/>
      <c r="MEX422" s="230"/>
      <c r="MEY422" s="230"/>
      <c r="MEZ422" s="230"/>
      <c r="MFA422" s="230"/>
      <c r="MFB422" s="230"/>
      <c r="MFC422" s="230"/>
      <c r="MFD422" s="230"/>
      <c r="MFE422" s="230"/>
      <c r="MFF422" s="230"/>
      <c r="MFG422" s="230"/>
      <c r="MFH422" s="230"/>
      <c r="MFI422" s="230"/>
      <c r="MFJ422" s="230"/>
      <c r="MFK422" s="230"/>
      <c r="MFL422" s="230"/>
      <c r="MFM422" s="230"/>
      <c r="MFN422" s="230"/>
      <c r="MFO422" s="230"/>
      <c r="MFP422" s="230"/>
      <c r="MFQ422" s="230"/>
      <c r="MFR422" s="230"/>
      <c r="MFS422" s="230"/>
      <c r="MFT422" s="230"/>
      <c r="MFU422" s="230"/>
      <c r="MFV422" s="230"/>
      <c r="MFW422" s="230"/>
      <c r="MFX422" s="230"/>
      <c r="MFY422" s="230"/>
      <c r="MFZ422" s="230"/>
      <c r="MGA422" s="230"/>
      <c r="MGB422" s="230"/>
      <c r="MGC422" s="230"/>
      <c r="MGD422" s="230"/>
      <c r="MGE422" s="230"/>
      <c r="MGF422" s="230"/>
      <c r="MGG422" s="230"/>
      <c r="MGH422" s="230"/>
      <c r="MGI422" s="230"/>
      <c r="MGJ422" s="230"/>
      <c r="MGK422" s="230"/>
      <c r="MGL422" s="230"/>
      <c r="MGM422" s="230"/>
      <c r="MGN422" s="230"/>
      <c r="MGO422" s="230"/>
      <c r="MGP422" s="230"/>
      <c r="MGQ422" s="230"/>
      <c r="MGR422" s="230"/>
      <c r="MGS422" s="230"/>
      <c r="MGT422" s="230"/>
      <c r="MGU422" s="230"/>
      <c r="MGV422" s="230"/>
      <c r="MGW422" s="230"/>
      <c r="MGX422" s="230"/>
      <c r="MGY422" s="230"/>
      <c r="MGZ422" s="230"/>
      <c r="MHA422" s="230"/>
      <c r="MHB422" s="230"/>
      <c r="MHC422" s="230"/>
      <c r="MHD422" s="230"/>
      <c r="MHE422" s="230"/>
      <c r="MHF422" s="230"/>
      <c r="MHG422" s="230"/>
      <c r="MHH422" s="230"/>
      <c r="MHI422" s="230"/>
      <c r="MHJ422" s="230"/>
      <c r="MHK422" s="230"/>
      <c r="MHL422" s="230"/>
      <c r="MHM422" s="230"/>
      <c r="MHN422" s="230"/>
      <c r="MHO422" s="230"/>
      <c r="MHP422" s="230"/>
      <c r="MHQ422" s="230"/>
      <c r="MHR422" s="230"/>
      <c r="MHS422" s="230"/>
      <c r="MHT422" s="230"/>
      <c r="MHU422" s="230"/>
      <c r="MHV422" s="230"/>
      <c r="MHW422" s="230"/>
      <c r="MHX422" s="230"/>
      <c r="MHY422" s="230"/>
      <c r="MHZ422" s="230"/>
      <c r="MIA422" s="230"/>
      <c r="MIB422" s="230"/>
      <c r="MIC422" s="230"/>
      <c r="MID422" s="230"/>
      <c r="MIE422" s="230"/>
      <c r="MIF422" s="230"/>
      <c r="MIG422" s="230"/>
      <c r="MIH422" s="230"/>
      <c r="MII422" s="230"/>
      <c r="MIJ422" s="230"/>
      <c r="MIK422" s="230"/>
      <c r="MIL422" s="230"/>
      <c r="MIM422" s="230"/>
      <c r="MIN422" s="230"/>
      <c r="MIO422" s="230"/>
      <c r="MIP422" s="230"/>
      <c r="MIQ422" s="230"/>
      <c r="MIR422" s="230"/>
      <c r="MIS422" s="230"/>
      <c r="MIT422" s="230"/>
      <c r="MIU422" s="230"/>
      <c r="MIV422" s="230"/>
      <c r="MIW422" s="230"/>
      <c r="MIX422" s="230"/>
      <c r="MIY422" s="230"/>
      <c r="MIZ422" s="230"/>
      <c r="MJA422" s="230"/>
      <c r="MJB422" s="230"/>
      <c r="MJC422" s="230"/>
      <c r="MJD422" s="230"/>
      <c r="MJE422" s="230"/>
      <c r="MJF422" s="230"/>
      <c r="MJG422" s="230"/>
      <c r="MJH422" s="230"/>
      <c r="MJI422" s="230"/>
      <c r="MJJ422" s="230"/>
      <c r="MJK422" s="230"/>
      <c r="MJL422" s="230"/>
      <c r="MJM422" s="230"/>
      <c r="MJN422" s="230"/>
      <c r="MJO422" s="230"/>
      <c r="MJP422" s="230"/>
      <c r="MJQ422" s="230"/>
      <c r="MJR422" s="230"/>
      <c r="MJS422" s="230"/>
      <c r="MJT422" s="230"/>
      <c r="MJU422" s="230"/>
      <c r="MJV422" s="230"/>
      <c r="MJW422" s="230"/>
      <c r="MJX422" s="230"/>
      <c r="MJY422" s="230"/>
      <c r="MJZ422" s="230"/>
      <c r="MKA422" s="230"/>
      <c r="MKB422" s="230"/>
      <c r="MKC422" s="230"/>
      <c r="MKD422" s="230"/>
      <c r="MKE422" s="230"/>
      <c r="MKF422" s="230"/>
      <c r="MKG422" s="230"/>
      <c r="MKH422" s="230"/>
      <c r="MKI422" s="230"/>
      <c r="MKJ422" s="230"/>
      <c r="MKK422" s="230"/>
      <c r="MKL422" s="230"/>
      <c r="MKM422" s="230"/>
      <c r="MKN422" s="230"/>
      <c r="MKO422" s="230"/>
      <c r="MKP422" s="230"/>
      <c r="MKQ422" s="230"/>
      <c r="MKR422" s="230"/>
      <c r="MKS422" s="230"/>
      <c r="MKT422" s="230"/>
      <c r="MKU422" s="230"/>
      <c r="MKV422" s="230"/>
      <c r="MKW422" s="230"/>
      <c r="MKX422" s="230"/>
      <c r="MKY422" s="230"/>
      <c r="MKZ422" s="230"/>
      <c r="MLA422" s="230"/>
      <c r="MLB422" s="230"/>
      <c r="MLC422" s="230"/>
      <c r="MLD422" s="230"/>
      <c r="MLE422" s="230"/>
      <c r="MLF422" s="230"/>
      <c r="MLG422" s="230"/>
      <c r="MLH422" s="230"/>
      <c r="MLI422" s="230"/>
      <c r="MLJ422" s="230"/>
      <c r="MLK422" s="230"/>
      <c r="MLL422" s="230"/>
      <c r="MLM422" s="230"/>
      <c r="MLN422" s="230"/>
      <c r="MLO422" s="230"/>
      <c r="MLP422" s="230"/>
      <c r="MLQ422" s="230"/>
      <c r="MLR422" s="230"/>
      <c r="MLS422" s="230"/>
      <c r="MLT422" s="230"/>
      <c r="MLU422" s="230"/>
      <c r="MLV422" s="230"/>
      <c r="MLW422" s="230"/>
      <c r="MLX422" s="230"/>
      <c r="MLY422" s="230"/>
      <c r="MLZ422" s="230"/>
      <c r="MMA422" s="230"/>
      <c r="MMB422" s="230"/>
      <c r="MMC422" s="230"/>
      <c r="MMD422" s="230"/>
      <c r="MME422" s="230"/>
      <c r="MMF422" s="230"/>
      <c r="MMG422" s="230"/>
      <c r="MMH422" s="230"/>
      <c r="MMI422" s="230"/>
      <c r="MMJ422" s="230"/>
      <c r="MMK422" s="230"/>
      <c r="MML422" s="230"/>
      <c r="MMM422" s="230"/>
      <c r="MMN422" s="230"/>
      <c r="MMO422" s="230"/>
      <c r="MMP422" s="230"/>
      <c r="MMQ422" s="230"/>
      <c r="MMR422" s="230"/>
      <c r="MMS422" s="230"/>
      <c r="MMT422" s="230"/>
      <c r="MMU422" s="230"/>
      <c r="MMV422" s="230"/>
      <c r="MMW422" s="230"/>
      <c r="MMX422" s="230"/>
      <c r="MMY422" s="230"/>
      <c r="MMZ422" s="230"/>
      <c r="MNA422" s="230"/>
      <c r="MNB422" s="230"/>
      <c r="MNC422" s="230"/>
      <c r="MND422" s="230"/>
      <c r="MNE422" s="230"/>
      <c r="MNF422" s="230"/>
      <c r="MNG422" s="230"/>
      <c r="MNH422" s="230"/>
      <c r="MNI422" s="230"/>
      <c r="MNJ422" s="230"/>
      <c r="MNK422" s="230"/>
      <c r="MNL422" s="230"/>
      <c r="MNM422" s="230"/>
      <c r="MNN422" s="230"/>
      <c r="MNO422" s="230"/>
      <c r="MNP422" s="230"/>
      <c r="MNQ422" s="230"/>
      <c r="MNR422" s="230"/>
      <c r="MNS422" s="230"/>
      <c r="MNT422" s="230"/>
      <c r="MNU422" s="230"/>
      <c r="MNV422" s="230"/>
      <c r="MNW422" s="230"/>
      <c r="MNX422" s="230"/>
      <c r="MNY422" s="230"/>
      <c r="MNZ422" s="230"/>
      <c r="MOA422" s="230"/>
      <c r="MOB422" s="230"/>
      <c r="MOC422" s="230"/>
      <c r="MOD422" s="230"/>
      <c r="MOE422" s="230"/>
      <c r="MOF422" s="230"/>
      <c r="MOG422" s="230"/>
      <c r="MOH422" s="230"/>
      <c r="MOI422" s="230"/>
      <c r="MOJ422" s="230"/>
      <c r="MOK422" s="230"/>
      <c r="MOL422" s="230"/>
      <c r="MOM422" s="230"/>
      <c r="MON422" s="230"/>
      <c r="MOO422" s="230"/>
      <c r="MOP422" s="230"/>
      <c r="MOQ422" s="230"/>
      <c r="MOR422" s="230"/>
      <c r="MOS422" s="230"/>
      <c r="MOT422" s="230"/>
      <c r="MOU422" s="230"/>
      <c r="MOV422" s="230"/>
      <c r="MOW422" s="230"/>
      <c r="MOX422" s="230"/>
      <c r="MOY422" s="230"/>
      <c r="MOZ422" s="230"/>
      <c r="MPA422" s="230"/>
      <c r="MPB422" s="230"/>
      <c r="MPC422" s="230"/>
      <c r="MPD422" s="230"/>
      <c r="MPE422" s="230"/>
      <c r="MPF422" s="230"/>
      <c r="MPG422" s="230"/>
      <c r="MPH422" s="230"/>
      <c r="MPI422" s="230"/>
      <c r="MPJ422" s="230"/>
      <c r="MPK422" s="230"/>
      <c r="MPL422" s="230"/>
      <c r="MPM422" s="230"/>
      <c r="MPN422" s="230"/>
      <c r="MPO422" s="230"/>
      <c r="MPP422" s="230"/>
      <c r="MPQ422" s="230"/>
      <c r="MPR422" s="230"/>
      <c r="MPS422" s="230"/>
      <c r="MPT422" s="230"/>
      <c r="MPU422" s="230"/>
      <c r="MPV422" s="230"/>
      <c r="MPW422" s="230"/>
      <c r="MPX422" s="230"/>
      <c r="MPY422" s="230"/>
      <c r="MPZ422" s="230"/>
      <c r="MQA422" s="230"/>
      <c r="MQB422" s="230"/>
      <c r="MQC422" s="230"/>
      <c r="MQD422" s="230"/>
      <c r="MQE422" s="230"/>
      <c r="MQF422" s="230"/>
      <c r="MQG422" s="230"/>
      <c r="MQH422" s="230"/>
      <c r="MQI422" s="230"/>
      <c r="MQJ422" s="230"/>
      <c r="MQK422" s="230"/>
      <c r="MQL422" s="230"/>
      <c r="MQM422" s="230"/>
      <c r="MQN422" s="230"/>
      <c r="MQO422" s="230"/>
      <c r="MQP422" s="230"/>
      <c r="MQQ422" s="230"/>
      <c r="MQR422" s="230"/>
      <c r="MQS422" s="230"/>
      <c r="MQT422" s="230"/>
      <c r="MQU422" s="230"/>
      <c r="MQV422" s="230"/>
      <c r="MQW422" s="230"/>
      <c r="MQX422" s="230"/>
      <c r="MQY422" s="230"/>
      <c r="MQZ422" s="230"/>
      <c r="MRA422" s="230"/>
      <c r="MRB422" s="230"/>
      <c r="MRC422" s="230"/>
      <c r="MRD422" s="230"/>
      <c r="MRE422" s="230"/>
      <c r="MRF422" s="230"/>
      <c r="MRG422" s="230"/>
      <c r="MRH422" s="230"/>
      <c r="MRI422" s="230"/>
      <c r="MRJ422" s="230"/>
      <c r="MRK422" s="230"/>
      <c r="MRL422" s="230"/>
      <c r="MRM422" s="230"/>
      <c r="MRN422" s="230"/>
      <c r="MRO422" s="230"/>
      <c r="MRP422" s="230"/>
      <c r="MRQ422" s="230"/>
      <c r="MRR422" s="230"/>
      <c r="MRS422" s="230"/>
      <c r="MRT422" s="230"/>
      <c r="MRU422" s="230"/>
      <c r="MRV422" s="230"/>
      <c r="MRW422" s="230"/>
      <c r="MRX422" s="230"/>
      <c r="MRY422" s="230"/>
      <c r="MRZ422" s="230"/>
      <c r="MSA422" s="230"/>
      <c r="MSB422" s="230"/>
      <c r="MSC422" s="230"/>
      <c r="MSD422" s="230"/>
      <c r="MSE422" s="230"/>
      <c r="MSF422" s="230"/>
      <c r="MSG422" s="230"/>
      <c r="MSH422" s="230"/>
      <c r="MSI422" s="230"/>
      <c r="MSJ422" s="230"/>
      <c r="MSK422" s="230"/>
      <c r="MSL422" s="230"/>
      <c r="MSM422" s="230"/>
      <c r="MSN422" s="230"/>
      <c r="MSO422" s="230"/>
      <c r="MSP422" s="230"/>
      <c r="MSQ422" s="230"/>
      <c r="MSR422" s="230"/>
      <c r="MSS422" s="230"/>
      <c r="MST422" s="230"/>
      <c r="MSU422" s="230"/>
      <c r="MSV422" s="230"/>
      <c r="MSW422" s="230"/>
      <c r="MSX422" s="230"/>
      <c r="MSY422" s="230"/>
      <c r="MSZ422" s="230"/>
      <c r="MTA422" s="230"/>
      <c r="MTB422" s="230"/>
      <c r="MTC422" s="230"/>
      <c r="MTD422" s="230"/>
      <c r="MTE422" s="230"/>
      <c r="MTF422" s="230"/>
      <c r="MTG422" s="230"/>
      <c r="MTH422" s="230"/>
      <c r="MTI422" s="230"/>
      <c r="MTJ422" s="230"/>
      <c r="MTK422" s="230"/>
      <c r="MTL422" s="230"/>
      <c r="MTM422" s="230"/>
      <c r="MTN422" s="230"/>
      <c r="MTO422" s="230"/>
      <c r="MTP422" s="230"/>
      <c r="MTQ422" s="230"/>
      <c r="MTR422" s="230"/>
      <c r="MTS422" s="230"/>
      <c r="MTT422" s="230"/>
      <c r="MTU422" s="230"/>
      <c r="MTV422" s="230"/>
      <c r="MTW422" s="230"/>
      <c r="MTX422" s="230"/>
      <c r="MTY422" s="230"/>
      <c r="MTZ422" s="230"/>
      <c r="MUA422" s="230"/>
      <c r="MUB422" s="230"/>
      <c r="MUC422" s="230"/>
      <c r="MUD422" s="230"/>
      <c r="MUE422" s="230"/>
      <c r="MUF422" s="230"/>
      <c r="MUG422" s="230"/>
      <c r="MUH422" s="230"/>
      <c r="MUI422" s="230"/>
      <c r="MUJ422" s="230"/>
      <c r="MUK422" s="230"/>
      <c r="MUL422" s="230"/>
      <c r="MUM422" s="230"/>
      <c r="MUN422" s="230"/>
      <c r="MUO422" s="230"/>
      <c r="MUP422" s="230"/>
      <c r="MUQ422" s="230"/>
      <c r="MUR422" s="230"/>
      <c r="MUS422" s="230"/>
      <c r="MUT422" s="230"/>
      <c r="MUU422" s="230"/>
      <c r="MUV422" s="230"/>
      <c r="MUW422" s="230"/>
      <c r="MUX422" s="230"/>
      <c r="MUY422" s="230"/>
      <c r="MUZ422" s="230"/>
      <c r="MVA422" s="230"/>
      <c r="MVB422" s="230"/>
      <c r="MVC422" s="230"/>
      <c r="MVD422" s="230"/>
      <c r="MVE422" s="230"/>
      <c r="MVF422" s="230"/>
      <c r="MVG422" s="230"/>
      <c r="MVH422" s="230"/>
      <c r="MVI422" s="230"/>
      <c r="MVJ422" s="230"/>
      <c r="MVK422" s="230"/>
      <c r="MVL422" s="230"/>
      <c r="MVM422" s="230"/>
      <c r="MVN422" s="230"/>
      <c r="MVO422" s="230"/>
      <c r="MVP422" s="230"/>
      <c r="MVQ422" s="230"/>
      <c r="MVR422" s="230"/>
      <c r="MVS422" s="230"/>
      <c r="MVT422" s="230"/>
      <c r="MVU422" s="230"/>
      <c r="MVV422" s="230"/>
      <c r="MVW422" s="230"/>
      <c r="MVX422" s="230"/>
      <c r="MVY422" s="230"/>
      <c r="MVZ422" s="230"/>
      <c r="MWA422" s="230"/>
      <c r="MWB422" s="230"/>
      <c r="MWC422" s="230"/>
      <c r="MWD422" s="230"/>
      <c r="MWE422" s="230"/>
      <c r="MWF422" s="230"/>
      <c r="MWG422" s="230"/>
      <c r="MWH422" s="230"/>
      <c r="MWI422" s="230"/>
      <c r="MWJ422" s="230"/>
      <c r="MWK422" s="230"/>
      <c r="MWL422" s="230"/>
      <c r="MWM422" s="230"/>
      <c r="MWN422" s="230"/>
      <c r="MWO422" s="230"/>
      <c r="MWP422" s="230"/>
      <c r="MWQ422" s="230"/>
      <c r="MWR422" s="230"/>
      <c r="MWS422" s="230"/>
      <c r="MWT422" s="230"/>
      <c r="MWU422" s="230"/>
      <c r="MWV422" s="230"/>
      <c r="MWW422" s="230"/>
      <c r="MWX422" s="230"/>
      <c r="MWY422" s="230"/>
      <c r="MWZ422" s="230"/>
      <c r="MXA422" s="230"/>
      <c r="MXB422" s="230"/>
      <c r="MXC422" s="230"/>
      <c r="MXD422" s="230"/>
      <c r="MXE422" s="230"/>
      <c r="MXF422" s="230"/>
      <c r="MXG422" s="230"/>
      <c r="MXH422" s="230"/>
      <c r="MXI422" s="230"/>
      <c r="MXJ422" s="230"/>
      <c r="MXK422" s="230"/>
      <c r="MXL422" s="230"/>
      <c r="MXM422" s="230"/>
      <c r="MXN422" s="230"/>
      <c r="MXO422" s="230"/>
      <c r="MXP422" s="230"/>
      <c r="MXQ422" s="230"/>
      <c r="MXR422" s="230"/>
      <c r="MXS422" s="230"/>
      <c r="MXT422" s="230"/>
      <c r="MXU422" s="230"/>
      <c r="MXV422" s="230"/>
      <c r="MXW422" s="230"/>
      <c r="MXX422" s="230"/>
      <c r="MXY422" s="230"/>
      <c r="MXZ422" s="230"/>
      <c r="MYA422" s="230"/>
      <c r="MYB422" s="230"/>
      <c r="MYC422" s="230"/>
      <c r="MYD422" s="230"/>
      <c r="MYE422" s="230"/>
      <c r="MYF422" s="230"/>
      <c r="MYG422" s="230"/>
      <c r="MYH422" s="230"/>
      <c r="MYI422" s="230"/>
      <c r="MYJ422" s="230"/>
      <c r="MYK422" s="230"/>
      <c r="MYL422" s="230"/>
      <c r="MYM422" s="230"/>
      <c r="MYN422" s="230"/>
      <c r="MYO422" s="230"/>
      <c r="MYP422" s="230"/>
      <c r="MYQ422" s="230"/>
      <c r="MYR422" s="230"/>
      <c r="MYS422" s="230"/>
      <c r="MYT422" s="230"/>
      <c r="MYU422" s="230"/>
      <c r="MYV422" s="230"/>
      <c r="MYW422" s="230"/>
      <c r="MYX422" s="230"/>
      <c r="MYY422" s="230"/>
      <c r="MYZ422" s="230"/>
      <c r="MZA422" s="230"/>
      <c r="MZB422" s="230"/>
      <c r="MZC422" s="230"/>
      <c r="MZD422" s="230"/>
      <c r="MZE422" s="230"/>
      <c r="MZF422" s="230"/>
      <c r="MZG422" s="230"/>
      <c r="MZH422" s="230"/>
      <c r="MZI422" s="230"/>
      <c r="MZJ422" s="230"/>
      <c r="MZK422" s="230"/>
      <c r="MZL422" s="230"/>
      <c r="MZM422" s="230"/>
      <c r="MZN422" s="230"/>
      <c r="MZO422" s="230"/>
      <c r="MZP422" s="230"/>
      <c r="MZQ422" s="230"/>
      <c r="MZR422" s="230"/>
      <c r="MZS422" s="230"/>
      <c r="MZT422" s="230"/>
      <c r="MZU422" s="230"/>
      <c r="MZV422" s="230"/>
      <c r="MZW422" s="230"/>
      <c r="MZX422" s="230"/>
      <c r="MZY422" s="230"/>
      <c r="MZZ422" s="230"/>
      <c r="NAA422" s="230"/>
      <c r="NAB422" s="230"/>
      <c r="NAC422" s="230"/>
      <c r="NAD422" s="230"/>
      <c r="NAE422" s="230"/>
      <c r="NAF422" s="230"/>
      <c r="NAG422" s="230"/>
      <c r="NAH422" s="230"/>
      <c r="NAI422" s="230"/>
      <c r="NAJ422" s="230"/>
      <c r="NAK422" s="230"/>
      <c r="NAL422" s="230"/>
      <c r="NAM422" s="230"/>
      <c r="NAN422" s="230"/>
      <c r="NAO422" s="230"/>
      <c r="NAP422" s="230"/>
      <c r="NAQ422" s="230"/>
      <c r="NAR422" s="230"/>
      <c r="NAS422" s="230"/>
      <c r="NAT422" s="230"/>
      <c r="NAU422" s="230"/>
      <c r="NAV422" s="230"/>
      <c r="NAW422" s="230"/>
      <c r="NAX422" s="230"/>
      <c r="NAY422" s="230"/>
      <c r="NAZ422" s="230"/>
      <c r="NBA422" s="230"/>
      <c r="NBB422" s="230"/>
      <c r="NBC422" s="230"/>
      <c r="NBD422" s="230"/>
      <c r="NBE422" s="230"/>
      <c r="NBF422" s="230"/>
      <c r="NBG422" s="230"/>
      <c r="NBH422" s="230"/>
      <c r="NBI422" s="230"/>
      <c r="NBJ422" s="230"/>
      <c r="NBK422" s="230"/>
      <c r="NBL422" s="230"/>
      <c r="NBM422" s="230"/>
      <c r="NBN422" s="230"/>
      <c r="NBO422" s="230"/>
      <c r="NBP422" s="230"/>
      <c r="NBQ422" s="230"/>
      <c r="NBR422" s="230"/>
      <c r="NBS422" s="230"/>
      <c r="NBT422" s="230"/>
      <c r="NBU422" s="230"/>
      <c r="NBV422" s="230"/>
      <c r="NBW422" s="230"/>
      <c r="NBX422" s="230"/>
      <c r="NBY422" s="230"/>
      <c r="NBZ422" s="230"/>
      <c r="NCA422" s="230"/>
      <c r="NCB422" s="230"/>
      <c r="NCC422" s="230"/>
      <c r="NCD422" s="230"/>
      <c r="NCE422" s="230"/>
      <c r="NCF422" s="230"/>
      <c r="NCG422" s="230"/>
      <c r="NCH422" s="230"/>
      <c r="NCI422" s="230"/>
      <c r="NCJ422" s="230"/>
      <c r="NCK422" s="230"/>
      <c r="NCL422" s="230"/>
      <c r="NCM422" s="230"/>
      <c r="NCN422" s="230"/>
      <c r="NCO422" s="230"/>
      <c r="NCP422" s="230"/>
      <c r="NCQ422" s="230"/>
      <c r="NCR422" s="230"/>
      <c r="NCS422" s="230"/>
      <c r="NCT422" s="230"/>
      <c r="NCU422" s="230"/>
      <c r="NCV422" s="230"/>
      <c r="NCW422" s="230"/>
      <c r="NCX422" s="230"/>
      <c r="NCY422" s="230"/>
      <c r="NCZ422" s="230"/>
      <c r="NDA422" s="230"/>
      <c r="NDB422" s="230"/>
      <c r="NDC422" s="230"/>
      <c r="NDD422" s="230"/>
      <c r="NDE422" s="230"/>
      <c r="NDF422" s="230"/>
      <c r="NDG422" s="230"/>
      <c r="NDH422" s="230"/>
      <c r="NDI422" s="230"/>
      <c r="NDJ422" s="230"/>
      <c r="NDK422" s="230"/>
      <c r="NDL422" s="230"/>
      <c r="NDM422" s="230"/>
      <c r="NDN422" s="230"/>
      <c r="NDO422" s="230"/>
      <c r="NDP422" s="230"/>
      <c r="NDQ422" s="230"/>
      <c r="NDR422" s="230"/>
      <c r="NDS422" s="230"/>
      <c r="NDT422" s="230"/>
      <c r="NDU422" s="230"/>
      <c r="NDV422" s="230"/>
      <c r="NDW422" s="230"/>
      <c r="NDX422" s="230"/>
      <c r="NDY422" s="230"/>
      <c r="NDZ422" s="230"/>
      <c r="NEA422" s="230"/>
      <c r="NEB422" s="230"/>
      <c r="NEC422" s="230"/>
      <c r="NED422" s="230"/>
      <c r="NEE422" s="230"/>
      <c r="NEF422" s="230"/>
      <c r="NEG422" s="230"/>
      <c r="NEH422" s="230"/>
      <c r="NEI422" s="230"/>
      <c r="NEJ422" s="230"/>
      <c r="NEK422" s="230"/>
      <c r="NEL422" s="230"/>
      <c r="NEM422" s="230"/>
      <c r="NEN422" s="230"/>
      <c r="NEO422" s="230"/>
      <c r="NEP422" s="230"/>
      <c r="NEQ422" s="230"/>
      <c r="NER422" s="230"/>
      <c r="NES422" s="230"/>
      <c r="NET422" s="230"/>
      <c r="NEU422" s="230"/>
      <c r="NEV422" s="230"/>
      <c r="NEW422" s="230"/>
      <c r="NEX422" s="230"/>
      <c r="NEY422" s="230"/>
      <c r="NEZ422" s="230"/>
      <c r="NFA422" s="230"/>
      <c r="NFB422" s="230"/>
      <c r="NFC422" s="230"/>
      <c r="NFD422" s="230"/>
      <c r="NFE422" s="230"/>
      <c r="NFF422" s="230"/>
      <c r="NFG422" s="230"/>
      <c r="NFH422" s="230"/>
      <c r="NFI422" s="230"/>
      <c r="NFJ422" s="230"/>
      <c r="NFK422" s="230"/>
      <c r="NFL422" s="230"/>
      <c r="NFM422" s="230"/>
      <c r="NFN422" s="230"/>
      <c r="NFO422" s="230"/>
      <c r="NFP422" s="230"/>
      <c r="NFQ422" s="230"/>
      <c r="NFR422" s="230"/>
      <c r="NFS422" s="230"/>
      <c r="NFT422" s="230"/>
      <c r="NFU422" s="230"/>
      <c r="NFV422" s="230"/>
      <c r="NFW422" s="230"/>
      <c r="NFX422" s="230"/>
      <c r="NFY422" s="230"/>
      <c r="NFZ422" s="230"/>
      <c r="NGA422" s="230"/>
      <c r="NGB422" s="230"/>
      <c r="NGC422" s="230"/>
      <c r="NGD422" s="230"/>
      <c r="NGE422" s="230"/>
      <c r="NGF422" s="230"/>
      <c r="NGG422" s="230"/>
      <c r="NGH422" s="230"/>
      <c r="NGI422" s="230"/>
      <c r="NGJ422" s="230"/>
      <c r="NGK422" s="230"/>
      <c r="NGL422" s="230"/>
      <c r="NGM422" s="230"/>
      <c r="NGN422" s="230"/>
      <c r="NGO422" s="230"/>
      <c r="NGP422" s="230"/>
      <c r="NGQ422" s="230"/>
      <c r="NGR422" s="230"/>
      <c r="NGS422" s="230"/>
      <c r="NGT422" s="230"/>
      <c r="NGU422" s="230"/>
      <c r="NGV422" s="230"/>
      <c r="NGW422" s="230"/>
      <c r="NGX422" s="230"/>
      <c r="NGY422" s="230"/>
      <c r="NGZ422" s="230"/>
      <c r="NHA422" s="230"/>
      <c r="NHB422" s="230"/>
      <c r="NHC422" s="230"/>
      <c r="NHD422" s="230"/>
      <c r="NHE422" s="230"/>
      <c r="NHF422" s="230"/>
      <c r="NHG422" s="230"/>
      <c r="NHH422" s="230"/>
      <c r="NHI422" s="230"/>
      <c r="NHJ422" s="230"/>
      <c r="NHK422" s="230"/>
      <c r="NHL422" s="230"/>
      <c r="NHM422" s="230"/>
      <c r="NHN422" s="230"/>
      <c r="NHO422" s="230"/>
      <c r="NHP422" s="230"/>
      <c r="NHQ422" s="230"/>
      <c r="NHR422" s="230"/>
      <c r="NHS422" s="230"/>
      <c r="NHT422" s="230"/>
      <c r="NHU422" s="230"/>
      <c r="NHV422" s="230"/>
      <c r="NHW422" s="230"/>
      <c r="NHX422" s="230"/>
      <c r="NHY422" s="230"/>
      <c r="NHZ422" s="230"/>
      <c r="NIA422" s="230"/>
      <c r="NIB422" s="230"/>
      <c r="NIC422" s="230"/>
      <c r="NID422" s="230"/>
      <c r="NIE422" s="230"/>
      <c r="NIF422" s="230"/>
      <c r="NIG422" s="230"/>
      <c r="NIH422" s="230"/>
      <c r="NII422" s="230"/>
      <c r="NIJ422" s="230"/>
      <c r="NIK422" s="230"/>
      <c r="NIL422" s="230"/>
      <c r="NIM422" s="230"/>
      <c r="NIN422" s="230"/>
      <c r="NIO422" s="230"/>
      <c r="NIP422" s="230"/>
      <c r="NIQ422" s="230"/>
      <c r="NIR422" s="230"/>
      <c r="NIS422" s="230"/>
      <c r="NIT422" s="230"/>
      <c r="NIU422" s="230"/>
      <c r="NIV422" s="230"/>
      <c r="NIW422" s="230"/>
      <c r="NIX422" s="230"/>
      <c r="NIY422" s="230"/>
      <c r="NIZ422" s="230"/>
      <c r="NJA422" s="230"/>
      <c r="NJB422" s="230"/>
      <c r="NJC422" s="230"/>
      <c r="NJD422" s="230"/>
      <c r="NJE422" s="230"/>
      <c r="NJF422" s="230"/>
      <c r="NJG422" s="230"/>
      <c r="NJH422" s="230"/>
      <c r="NJI422" s="230"/>
      <c r="NJJ422" s="230"/>
      <c r="NJK422" s="230"/>
      <c r="NJL422" s="230"/>
      <c r="NJM422" s="230"/>
      <c r="NJN422" s="230"/>
      <c r="NJO422" s="230"/>
      <c r="NJP422" s="230"/>
      <c r="NJQ422" s="230"/>
      <c r="NJR422" s="230"/>
      <c r="NJS422" s="230"/>
      <c r="NJT422" s="230"/>
      <c r="NJU422" s="230"/>
      <c r="NJV422" s="230"/>
      <c r="NJW422" s="230"/>
      <c r="NJX422" s="230"/>
      <c r="NJY422" s="230"/>
      <c r="NJZ422" s="230"/>
      <c r="NKA422" s="230"/>
      <c r="NKB422" s="230"/>
      <c r="NKC422" s="230"/>
      <c r="NKD422" s="230"/>
      <c r="NKE422" s="230"/>
      <c r="NKF422" s="230"/>
      <c r="NKG422" s="230"/>
      <c r="NKH422" s="230"/>
      <c r="NKI422" s="230"/>
      <c r="NKJ422" s="230"/>
      <c r="NKK422" s="230"/>
      <c r="NKL422" s="230"/>
      <c r="NKM422" s="230"/>
      <c r="NKN422" s="230"/>
      <c r="NKO422" s="230"/>
      <c r="NKP422" s="230"/>
      <c r="NKQ422" s="230"/>
      <c r="NKR422" s="230"/>
      <c r="NKS422" s="230"/>
      <c r="NKT422" s="230"/>
      <c r="NKU422" s="230"/>
      <c r="NKV422" s="230"/>
      <c r="NKW422" s="230"/>
      <c r="NKX422" s="230"/>
      <c r="NKY422" s="230"/>
      <c r="NKZ422" s="230"/>
      <c r="NLA422" s="230"/>
      <c r="NLB422" s="230"/>
      <c r="NLC422" s="230"/>
      <c r="NLD422" s="230"/>
      <c r="NLE422" s="230"/>
      <c r="NLF422" s="230"/>
      <c r="NLG422" s="230"/>
      <c r="NLH422" s="230"/>
      <c r="NLI422" s="230"/>
      <c r="NLJ422" s="230"/>
      <c r="NLK422" s="230"/>
      <c r="NLL422" s="230"/>
      <c r="NLM422" s="230"/>
      <c r="NLN422" s="230"/>
      <c r="NLO422" s="230"/>
      <c r="NLP422" s="230"/>
      <c r="NLQ422" s="230"/>
      <c r="NLR422" s="230"/>
      <c r="NLS422" s="230"/>
      <c r="NLT422" s="230"/>
      <c r="NLU422" s="230"/>
      <c r="NLV422" s="230"/>
      <c r="NLW422" s="230"/>
      <c r="NLX422" s="230"/>
      <c r="NLY422" s="230"/>
      <c r="NLZ422" s="230"/>
      <c r="NMA422" s="230"/>
      <c r="NMB422" s="230"/>
      <c r="NMC422" s="230"/>
      <c r="NMD422" s="230"/>
      <c r="NME422" s="230"/>
      <c r="NMF422" s="230"/>
      <c r="NMG422" s="230"/>
      <c r="NMH422" s="230"/>
      <c r="NMI422" s="230"/>
      <c r="NMJ422" s="230"/>
      <c r="NMK422" s="230"/>
      <c r="NML422" s="230"/>
      <c r="NMM422" s="230"/>
      <c r="NMN422" s="230"/>
      <c r="NMO422" s="230"/>
      <c r="NMP422" s="230"/>
      <c r="NMQ422" s="230"/>
      <c r="NMR422" s="230"/>
      <c r="NMS422" s="230"/>
      <c r="NMT422" s="230"/>
      <c r="NMU422" s="230"/>
      <c r="NMV422" s="230"/>
      <c r="NMW422" s="230"/>
      <c r="NMX422" s="230"/>
      <c r="NMY422" s="230"/>
      <c r="NMZ422" s="230"/>
      <c r="NNA422" s="230"/>
      <c r="NNB422" s="230"/>
      <c r="NNC422" s="230"/>
      <c r="NND422" s="230"/>
      <c r="NNE422" s="230"/>
      <c r="NNF422" s="230"/>
      <c r="NNG422" s="230"/>
      <c r="NNH422" s="230"/>
      <c r="NNI422" s="230"/>
      <c r="NNJ422" s="230"/>
      <c r="NNK422" s="230"/>
      <c r="NNL422" s="230"/>
      <c r="NNM422" s="230"/>
      <c r="NNN422" s="230"/>
      <c r="NNO422" s="230"/>
      <c r="NNP422" s="230"/>
      <c r="NNQ422" s="230"/>
      <c r="NNR422" s="230"/>
      <c r="NNS422" s="230"/>
      <c r="NNT422" s="230"/>
      <c r="NNU422" s="230"/>
      <c r="NNV422" s="230"/>
      <c r="NNW422" s="230"/>
      <c r="NNX422" s="230"/>
      <c r="NNY422" s="230"/>
      <c r="NNZ422" s="230"/>
      <c r="NOA422" s="230"/>
      <c r="NOB422" s="230"/>
      <c r="NOC422" s="230"/>
      <c r="NOD422" s="230"/>
      <c r="NOE422" s="230"/>
      <c r="NOF422" s="230"/>
      <c r="NOG422" s="230"/>
      <c r="NOH422" s="230"/>
      <c r="NOI422" s="230"/>
      <c r="NOJ422" s="230"/>
      <c r="NOK422" s="230"/>
      <c r="NOL422" s="230"/>
      <c r="NOM422" s="230"/>
      <c r="NON422" s="230"/>
      <c r="NOO422" s="230"/>
      <c r="NOP422" s="230"/>
      <c r="NOQ422" s="230"/>
      <c r="NOR422" s="230"/>
      <c r="NOS422" s="230"/>
      <c r="NOT422" s="230"/>
      <c r="NOU422" s="230"/>
      <c r="NOV422" s="230"/>
      <c r="NOW422" s="230"/>
      <c r="NOX422" s="230"/>
      <c r="NOY422" s="230"/>
      <c r="NOZ422" s="230"/>
      <c r="NPA422" s="230"/>
      <c r="NPB422" s="230"/>
      <c r="NPC422" s="230"/>
      <c r="NPD422" s="230"/>
      <c r="NPE422" s="230"/>
      <c r="NPF422" s="230"/>
      <c r="NPG422" s="230"/>
      <c r="NPH422" s="230"/>
      <c r="NPI422" s="230"/>
      <c r="NPJ422" s="230"/>
      <c r="NPK422" s="230"/>
      <c r="NPL422" s="230"/>
      <c r="NPM422" s="230"/>
      <c r="NPN422" s="230"/>
      <c r="NPO422" s="230"/>
      <c r="NPP422" s="230"/>
      <c r="NPQ422" s="230"/>
      <c r="NPR422" s="230"/>
      <c r="NPS422" s="230"/>
      <c r="NPT422" s="230"/>
      <c r="NPU422" s="230"/>
      <c r="NPV422" s="230"/>
      <c r="NPW422" s="230"/>
      <c r="NPX422" s="230"/>
      <c r="NPY422" s="230"/>
      <c r="NPZ422" s="230"/>
      <c r="NQA422" s="230"/>
      <c r="NQB422" s="230"/>
      <c r="NQC422" s="230"/>
      <c r="NQD422" s="230"/>
      <c r="NQE422" s="230"/>
      <c r="NQF422" s="230"/>
      <c r="NQG422" s="230"/>
      <c r="NQH422" s="230"/>
      <c r="NQI422" s="230"/>
      <c r="NQJ422" s="230"/>
      <c r="NQK422" s="230"/>
      <c r="NQL422" s="230"/>
      <c r="NQM422" s="230"/>
      <c r="NQN422" s="230"/>
      <c r="NQO422" s="230"/>
      <c r="NQP422" s="230"/>
      <c r="NQQ422" s="230"/>
      <c r="NQR422" s="230"/>
      <c r="NQS422" s="230"/>
      <c r="NQT422" s="230"/>
      <c r="NQU422" s="230"/>
      <c r="NQV422" s="230"/>
      <c r="NQW422" s="230"/>
      <c r="NQX422" s="230"/>
      <c r="NQY422" s="230"/>
      <c r="NQZ422" s="230"/>
      <c r="NRA422" s="230"/>
      <c r="NRB422" s="230"/>
      <c r="NRC422" s="230"/>
      <c r="NRD422" s="230"/>
      <c r="NRE422" s="230"/>
      <c r="NRF422" s="230"/>
      <c r="NRG422" s="230"/>
      <c r="NRH422" s="230"/>
      <c r="NRI422" s="230"/>
      <c r="NRJ422" s="230"/>
      <c r="NRK422" s="230"/>
      <c r="NRL422" s="230"/>
      <c r="NRM422" s="230"/>
      <c r="NRN422" s="230"/>
      <c r="NRO422" s="230"/>
      <c r="NRP422" s="230"/>
      <c r="NRQ422" s="230"/>
      <c r="NRR422" s="230"/>
      <c r="NRS422" s="230"/>
      <c r="NRT422" s="230"/>
      <c r="NRU422" s="230"/>
      <c r="NRV422" s="230"/>
      <c r="NRW422" s="230"/>
      <c r="NRX422" s="230"/>
      <c r="NRY422" s="230"/>
      <c r="NRZ422" s="230"/>
      <c r="NSA422" s="230"/>
      <c r="NSB422" s="230"/>
      <c r="NSC422" s="230"/>
      <c r="NSD422" s="230"/>
      <c r="NSE422" s="230"/>
      <c r="NSF422" s="230"/>
      <c r="NSG422" s="230"/>
      <c r="NSH422" s="230"/>
      <c r="NSI422" s="230"/>
      <c r="NSJ422" s="230"/>
      <c r="NSK422" s="230"/>
      <c r="NSL422" s="230"/>
      <c r="NSM422" s="230"/>
      <c r="NSN422" s="230"/>
      <c r="NSO422" s="230"/>
      <c r="NSP422" s="230"/>
      <c r="NSQ422" s="230"/>
      <c r="NSR422" s="230"/>
      <c r="NSS422" s="230"/>
      <c r="NST422" s="230"/>
      <c r="NSU422" s="230"/>
      <c r="NSV422" s="230"/>
      <c r="NSW422" s="230"/>
      <c r="NSX422" s="230"/>
      <c r="NSY422" s="230"/>
      <c r="NSZ422" s="230"/>
      <c r="NTA422" s="230"/>
      <c r="NTB422" s="230"/>
      <c r="NTC422" s="230"/>
      <c r="NTD422" s="230"/>
      <c r="NTE422" s="230"/>
      <c r="NTF422" s="230"/>
      <c r="NTG422" s="230"/>
      <c r="NTH422" s="230"/>
      <c r="NTI422" s="230"/>
      <c r="NTJ422" s="230"/>
      <c r="NTK422" s="230"/>
      <c r="NTL422" s="230"/>
      <c r="NTM422" s="230"/>
      <c r="NTN422" s="230"/>
      <c r="NTO422" s="230"/>
      <c r="NTP422" s="230"/>
      <c r="NTQ422" s="230"/>
      <c r="NTR422" s="230"/>
      <c r="NTS422" s="230"/>
      <c r="NTT422" s="230"/>
      <c r="NTU422" s="230"/>
      <c r="NTV422" s="230"/>
      <c r="NTW422" s="230"/>
      <c r="NTX422" s="230"/>
      <c r="NTY422" s="230"/>
      <c r="NTZ422" s="230"/>
      <c r="NUA422" s="230"/>
      <c r="NUB422" s="230"/>
      <c r="NUC422" s="230"/>
      <c r="NUD422" s="230"/>
      <c r="NUE422" s="230"/>
      <c r="NUF422" s="230"/>
      <c r="NUG422" s="230"/>
      <c r="NUH422" s="230"/>
      <c r="NUI422" s="230"/>
      <c r="NUJ422" s="230"/>
      <c r="NUK422" s="230"/>
      <c r="NUL422" s="230"/>
      <c r="NUM422" s="230"/>
      <c r="NUN422" s="230"/>
      <c r="NUO422" s="230"/>
      <c r="NUP422" s="230"/>
      <c r="NUQ422" s="230"/>
      <c r="NUR422" s="230"/>
      <c r="NUS422" s="230"/>
      <c r="NUT422" s="230"/>
      <c r="NUU422" s="230"/>
      <c r="NUV422" s="230"/>
      <c r="NUW422" s="230"/>
      <c r="NUX422" s="230"/>
      <c r="NUY422" s="230"/>
      <c r="NUZ422" s="230"/>
      <c r="NVA422" s="230"/>
      <c r="NVB422" s="230"/>
      <c r="NVC422" s="230"/>
      <c r="NVD422" s="230"/>
      <c r="NVE422" s="230"/>
      <c r="NVF422" s="230"/>
      <c r="NVG422" s="230"/>
      <c r="NVH422" s="230"/>
      <c r="NVI422" s="230"/>
      <c r="NVJ422" s="230"/>
      <c r="NVK422" s="230"/>
      <c r="NVL422" s="230"/>
      <c r="NVM422" s="230"/>
      <c r="NVN422" s="230"/>
      <c r="NVO422" s="230"/>
      <c r="NVP422" s="230"/>
      <c r="NVQ422" s="230"/>
      <c r="NVR422" s="230"/>
      <c r="NVS422" s="230"/>
      <c r="NVT422" s="230"/>
      <c r="NVU422" s="230"/>
      <c r="NVV422" s="230"/>
      <c r="NVW422" s="230"/>
      <c r="NVX422" s="230"/>
      <c r="NVY422" s="230"/>
      <c r="NVZ422" s="230"/>
      <c r="NWA422" s="230"/>
      <c r="NWB422" s="230"/>
      <c r="NWC422" s="230"/>
      <c r="NWD422" s="230"/>
      <c r="NWE422" s="230"/>
      <c r="NWF422" s="230"/>
      <c r="NWG422" s="230"/>
      <c r="NWH422" s="230"/>
      <c r="NWI422" s="230"/>
      <c r="NWJ422" s="230"/>
      <c r="NWK422" s="230"/>
      <c r="NWL422" s="230"/>
      <c r="NWM422" s="230"/>
      <c r="NWN422" s="230"/>
      <c r="NWO422" s="230"/>
      <c r="NWP422" s="230"/>
      <c r="NWQ422" s="230"/>
      <c r="NWR422" s="230"/>
      <c r="NWS422" s="230"/>
      <c r="NWT422" s="230"/>
      <c r="NWU422" s="230"/>
      <c r="NWV422" s="230"/>
      <c r="NWW422" s="230"/>
      <c r="NWX422" s="230"/>
      <c r="NWY422" s="230"/>
      <c r="NWZ422" s="230"/>
      <c r="NXA422" s="230"/>
      <c r="NXB422" s="230"/>
      <c r="NXC422" s="230"/>
      <c r="NXD422" s="230"/>
      <c r="NXE422" s="230"/>
      <c r="NXF422" s="230"/>
      <c r="NXG422" s="230"/>
      <c r="NXH422" s="230"/>
      <c r="NXI422" s="230"/>
      <c r="NXJ422" s="230"/>
      <c r="NXK422" s="230"/>
      <c r="NXL422" s="230"/>
      <c r="NXM422" s="230"/>
      <c r="NXN422" s="230"/>
      <c r="NXO422" s="230"/>
      <c r="NXP422" s="230"/>
      <c r="NXQ422" s="230"/>
      <c r="NXR422" s="230"/>
      <c r="NXS422" s="230"/>
      <c r="NXT422" s="230"/>
      <c r="NXU422" s="230"/>
      <c r="NXV422" s="230"/>
      <c r="NXW422" s="230"/>
      <c r="NXX422" s="230"/>
      <c r="NXY422" s="230"/>
      <c r="NXZ422" s="230"/>
      <c r="NYA422" s="230"/>
      <c r="NYB422" s="230"/>
      <c r="NYC422" s="230"/>
      <c r="NYD422" s="230"/>
      <c r="NYE422" s="230"/>
      <c r="NYF422" s="230"/>
      <c r="NYG422" s="230"/>
      <c r="NYH422" s="230"/>
      <c r="NYI422" s="230"/>
      <c r="NYJ422" s="230"/>
      <c r="NYK422" s="230"/>
      <c r="NYL422" s="230"/>
      <c r="NYM422" s="230"/>
      <c r="NYN422" s="230"/>
      <c r="NYO422" s="230"/>
      <c r="NYP422" s="230"/>
      <c r="NYQ422" s="230"/>
      <c r="NYR422" s="230"/>
      <c r="NYS422" s="230"/>
      <c r="NYT422" s="230"/>
      <c r="NYU422" s="230"/>
      <c r="NYV422" s="230"/>
      <c r="NYW422" s="230"/>
      <c r="NYX422" s="230"/>
      <c r="NYY422" s="230"/>
      <c r="NYZ422" s="230"/>
      <c r="NZA422" s="230"/>
      <c r="NZB422" s="230"/>
      <c r="NZC422" s="230"/>
      <c r="NZD422" s="230"/>
      <c r="NZE422" s="230"/>
      <c r="NZF422" s="230"/>
      <c r="NZG422" s="230"/>
      <c r="NZH422" s="230"/>
      <c r="NZI422" s="230"/>
      <c r="NZJ422" s="230"/>
      <c r="NZK422" s="230"/>
      <c r="NZL422" s="230"/>
      <c r="NZM422" s="230"/>
      <c r="NZN422" s="230"/>
      <c r="NZO422" s="230"/>
      <c r="NZP422" s="230"/>
      <c r="NZQ422" s="230"/>
      <c r="NZR422" s="230"/>
      <c r="NZS422" s="230"/>
      <c r="NZT422" s="230"/>
      <c r="NZU422" s="230"/>
      <c r="NZV422" s="230"/>
      <c r="NZW422" s="230"/>
      <c r="NZX422" s="230"/>
      <c r="NZY422" s="230"/>
      <c r="NZZ422" s="230"/>
      <c r="OAA422" s="230"/>
      <c r="OAB422" s="230"/>
      <c r="OAC422" s="230"/>
      <c r="OAD422" s="230"/>
      <c r="OAE422" s="230"/>
      <c r="OAF422" s="230"/>
      <c r="OAG422" s="230"/>
      <c r="OAH422" s="230"/>
      <c r="OAI422" s="230"/>
      <c r="OAJ422" s="230"/>
      <c r="OAK422" s="230"/>
      <c r="OAL422" s="230"/>
      <c r="OAM422" s="230"/>
      <c r="OAN422" s="230"/>
      <c r="OAO422" s="230"/>
      <c r="OAP422" s="230"/>
      <c r="OAQ422" s="230"/>
      <c r="OAR422" s="230"/>
      <c r="OAS422" s="230"/>
      <c r="OAT422" s="230"/>
      <c r="OAU422" s="230"/>
      <c r="OAV422" s="230"/>
      <c r="OAW422" s="230"/>
      <c r="OAX422" s="230"/>
      <c r="OAY422" s="230"/>
      <c r="OAZ422" s="230"/>
      <c r="OBA422" s="230"/>
      <c r="OBB422" s="230"/>
      <c r="OBC422" s="230"/>
      <c r="OBD422" s="230"/>
      <c r="OBE422" s="230"/>
      <c r="OBF422" s="230"/>
      <c r="OBG422" s="230"/>
      <c r="OBH422" s="230"/>
      <c r="OBI422" s="230"/>
      <c r="OBJ422" s="230"/>
      <c r="OBK422" s="230"/>
      <c r="OBL422" s="230"/>
      <c r="OBM422" s="230"/>
      <c r="OBN422" s="230"/>
      <c r="OBO422" s="230"/>
      <c r="OBP422" s="230"/>
      <c r="OBQ422" s="230"/>
      <c r="OBR422" s="230"/>
      <c r="OBS422" s="230"/>
      <c r="OBT422" s="230"/>
      <c r="OBU422" s="230"/>
      <c r="OBV422" s="230"/>
      <c r="OBW422" s="230"/>
      <c r="OBX422" s="230"/>
      <c r="OBY422" s="230"/>
      <c r="OBZ422" s="230"/>
      <c r="OCA422" s="230"/>
      <c r="OCB422" s="230"/>
      <c r="OCC422" s="230"/>
      <c r="OCD422" s="230"/>
      <c r="OCE422" s="230"/>
      <c r="OCF422" s="230"/>
      <c r="OCG422" s="230"/>
      <c r="OCH422" s="230"/>
      <c r="OCI422" s="230"/>
      <c r="OCJ422" s="230"/>
      <c r="OCK422" s="230"/>
      <c r="OCL422" s="230"/>
      <c r="OCM422" s="230"/>
      <c r="OCN422" s="230"/>
      <c r="OCO422" s="230"/>
      <c r="OCP422" s="230"/>
      <c r="OCQ422" s="230"/>
      <c r="OCR422" s="230"/>
      <c r="OCS422" s="230"/>
      <c r="OCT422" s="230"/>
      <c r="OCU422" s="230"/>
      <c r="OCV422" s="230"/>
      <c r="OCW422" s="230"/>
      <c r="OCX422" s="230"/>
      <c r="OCY422" s="230"/>
      <c r="OCZ422" s="230"/>
      <c r="ODA422" s="230"/>
      <c r="ODB422" s="230"/>
      <c r="ODC422" s="230"/>
      <c r="ODD422" s="230"/>
      <c r="ODE422" s="230"/>
      <c r="ODF422" s="230"/>
      <c r="ODG422" s="230"/>
      <c r="ODH422" s="230"/>
      <c r="ODI422" s="230"/>
      <c r="ODJ422" s="230"/>
      <c r="ODK422" s="230"/>
      <c r="ODL422" s="230"/>
      <c r="ODM422" s="230"/>
      <c r="ODN422" s="230"/>
      <c r="ODO422" s="230"/>
      <c r="ODP422" s="230"/>
      <c r="ODQ422" s="230"/>
      <c r="ODR422" s="230"/>
      <c r="ODS422" s="230"/>
      <c r="ODT422" s="230"/>
      <c r="ODU422" s="230"/>
      <c r="ODV422" s="230"/>
      <c r="ODW422" s="230"/>
      <c r="ODX422" s="230"/>
      <c r="ODY422" s="230"/>
      <c r="ODZ422" s="230"/>
      <c r="OEA422" s="230"/>
      <c r="OEB422" s="230"/>
      <c r="OEC422" s="230"/>
      <c r="OED422" s="230"/>
      <c r="OEE422" s="230"/>
      <c r="OEF422" s="230"/>
      <c r="OEG422" s="230"/>
      <c r="OEH422" s="230"/>
      <c r="OEI422" s="230"/>
      <c r="OEJ422" s="230"/>
      <c r="OEK422" s="230"/>
      <c r="OEL422" s="230"/>
      <c r="OEM422" s="230"/>
      <c r="OEN422" s="230"/>
      <c r="OEO422" s="230"/>
      <c r="OEP422" s="230"/>
      <c r="OEQ422" s="230"/>
      <c r="OER422" s="230"/>
      <c r="OES422" s="230"/>
      <c r="OET422" s="230"/>
      <c r="OEU422" s="230"/>
      <c r="OEV422" s="230"/>
      <c r="OEW422" s="230"/>
      <c r="OEX422" s="230"/>
      <c r="OEY422" s="230"/>
      <c r="OEZ422" s="230"/>
      <c r="OFA422" s="230"/>
      <c r="OFB422" s="230"/>
      <c r="OFC422" s="230"/>
      <c r="OFD422" s="230"/>
      <c r="OFE422" s="230"/>
      <c r="OFF422" s="230"/>
      <c r="OFG422" s="230"/>
      <c r="OFH422" s="230"/>
      <c r="OFI422" s="230"/>
      <c r="OFJ422" s="230"/>
      <c r="OFK422" s="230"/>
      <c r="OFL422" s="230"/>
      <c r="OFM422" s="230"/>
      <c r="OFN422" s="230"/>
      <c r="OFO422" s="230"/>
      <c r="OFP422" s="230"/>
      <c r="OFQ422" s="230"/>
      <c r="OFR422" s="230"/>
      <c r="OFS422" s="230"/>
      <c r="OFT422" s="230"/>
      <c r="OFU422" s="230"/>
      <c r="OFV422" s="230"/>
      <c r="OFW422" s="230"/>
      <c r="OFX422" s="230"/>
      <c r="OFY422" s="230"/>
      <c r="OFZ422" s="230"/>
      <c r="OGA422" s="230"/>
      <c r="OGB422" s="230"/>
      <c r="OGC422" s="230"/>
      <c r="OGD422" s="230"/>
      <c r="OGE422" s="230"/>
      <c r="OGF422" s="230"/>
      <c r="OGG422" s="230"/>
      <c r="OGH422" s="230"/>
      <c r="OGI422" s="230"/>
      <c r="OGJ422" s="230"/>
      <c r="OGK422" s="230"/>
      <c r="OGL422" s="230"/>
      <c r="OGM422" s="230"/>
      <c r="OGN422" s="230"/>
      <c r="OGO422" s="230"/>
      <c r="OGP422" s="230"/>
      <c r="OGQ422" s="230"/>
      <c r="OGR422" s="230"/>
      <c r="OGS422" s="230"/>
      <c r="OGT422" s="230"/>
      <c r="OGU422" s="230"/>
      <c r="OGV422" s="230"/>
      <c r="OGW422" s="230"/>
      <c r="OGX422" s="230"/>
      <c r="OGY422" s="230"/>
      <c r="OGZ422" s="230"/>
      <c r="OHA422" s="230"/>
      <c r="OHB422" s="230"/>
      <c r="OHC422" s="230"/>
      <c r="OHD422" s="230"/>
      <c r="OHE422" s="230"/>
      <c r="OHF422" s="230"/>
      <c r="OHG422" s="230"/>
      <c r="OHH422" s="230"/>
      <c r="OHI422" s="230"/>
      <c r="OHJ422" s="230"/>
      <c r="OHK422" s="230"/>
      <c r="OHL422" s="230"/>
      <c r="OHM422" s="230"/>
      <c r="OHN422" s="230"/>
      <c r="OHO422" s="230"/>
      <c r="OHP422" s="230"/>
      <c r="OHQ422" s="230"/>
      <c r="OHR422" s="230"/>
      <c r="OHS422" s="230"/>
      <c r="OHT422" s="230"/>
      <c r="OHU422" s="230"/>
      <c r="OHV422" s="230"/>
      <c r="OHW422" s="230"/>
      <c r="OHX422" s="230"/>
      <c r="OHY422" s="230"/>
      <c r="OHZ422" s="230"/>
      <c r="OIA422" s="230"/>
      <c r="OIB422" s="230"/>
      <c r="OIC422" s="230"/>
      <c r="OID422" s="230"/>
      <c r="OIE422" s="230"/>
      <c r="OIF422" s="230"/>
      <c r="OIG422" s="230"/>
      <c r="OIH422" s="230"/>
      <c r="OII422" s="230"/>
      <c r="OIJ422" s="230"/>
      <c r="OIK422" s="230"/>
      <c r="OIL422" s="230"/>
      <c r="OIM422" s="230"/>
      <c r="OIN422" s="230"/>
      <c r="OIO422" s="230"/>
      <c r="OIP422" s="230"/>
      <c r="OIQ422" s="230"/>
      <c r="OIR422" s="230"/>
      <c r="OIS422" s="230"/>
      <c r="OIT422" s="230"/>
      <c r="OIU422" s="230"/>
      <c r="OIV422" s="230"/>
      <c r="OIW422" s="230"/>
      <c r="OIX422" s="230"/>
      <c r="OIY422" s="230"/>
      <c r="OIZ422" s="230"/>
      <c r="OJA422" s="230"/>
      <c r="OJB422" s="230"/>
      <c r="OJC422" s="230"/>
      <c r="OJD422" s="230"/>
      <c r="OJE422" s="230"/>
      <c r="OJF422" s="230"/>
      <c r="OJG422" s="230"/>
      <c r="OJH422" s="230"/>
      <c r="OJI422" s="230"/>
      <c r="OJJ422" s="230"/>
      <c r="OJK422" s="230"/>
      <c r="OJL422" s="230"/>
      <c r="OJM422" s="230"/>
      <c r="OJN422" s="230"/>
      <c r="OJO422" s="230"/>
      <c r="OJP422" s="230"/>
      <c r="OJQ422" s="230"/>
      <c r="OJR422" s="230"/>
      <c r="OJS422" s="230"/>
      <c r="OJT422" s="230"/>
      <c r="OJU422" s="230"/>
      <c r="OJV422" s="230"/>
      <c r="OJW422" s="230"/>
      <c r="OJX422" s="230"/>
      <c r="OJY422" s="230"/>
      <c r="OJZ422" s="230"/>
      <c r="OKA422" s="230"/>
      <c r="OKB422" s="230"/>
      <c r="OKC422" s="230"/>
      <c r="OKD422" s="230"/>
      <c r="OKE422" s="230"/>
      <c r="OKF422" s="230"/>
      <c r="OKG422" s="230"/>
      <c r="OKH422" s="230"/>
      <c r="OKI422" s="230"/>
      <c r="OKJ422" s="230"/>
      <c r="OKK422" s="230"/>
      <c r="OKL422" s="230"/>
      <c r="OKM422" s="230"/>
      <c r="OKN422" s="230"/>
      <c r="OKO422" s="230"/>
      <c r="OKP422" s="230"/>
      <c r="OKQ422" s="230"/>
      <c r="OKR422" s="230"/>
      <c r="OKS422" s="230"/>
      <c r="OKT422" s="230"/>
      <c r="OKU422" s="230"/>
      <c r="OKV422" s="230"/>
      <c r="OKW422" s="230"/>
      <c r="OKX422" s="230"/>
      <c r="OKY422" s="230"/>
      <c r="OKZ422" s="230"/>
      <c r="OLA422" s="230"/>
      <c r="OLB422" s="230"/>
      <c r="OLC422" s="230"/>
      <c r="OLD422" s="230"/>
      <c r="OLE422" s="230"/>
      <c r="OLF422" s="230"/>
      <c r="OLG422" s="230"/>
      <c r="OLH422" s="230"/>
      <c r="OLI422" s="230"/>
      <c r="OLJ422" s="230"/>
      <c r="OLK422" s="230"/>
      <c r="OLL422" s="230"/>
      <c r="OLM422" s="230"/>
      <c r="OLN422" s="230"/>
      <c r="OLO422" s="230"/>
      <c r="OLP422" s="230"/>
      <c r="OLQ422" s="230"/>
      <c r="OLR422" s="230"/>
      <c r="OLS422" s="230"/>
      <c r="OLT422" s="230"/>
      <c r="OLU422" s="230"/>
      <c r="OLV422" s="230"/>
      <c r="OLW422" s="230"/>
      <c r="OLX422" s="230"/>
      <c r="OLY422" s="230"/>
      <c r="OLZ422" s="230"/>
      <c r="OMA422" s="230"/>
      <c r="OMB422" s="230"/>
      <c r="OMC422" s="230"/>
      <c r="OMD422" s="230"/>
      <c r="OME422" s="230"/>
      <c r="OMF422" s="230"/>
      <c r="OMG422" s="230"/>
      <c r="OMH422" s="230"/>
      <c r="OMI422" s="230"/>
      <c r="OMJ422" s="230"/>
      <c r="OMK422" s="230"/>
      <c r="OML422" s="230"/>
      <c r="OMM422" s="230"/>
      <c r="OMN422" s="230"/>
      <c r="OMO422" s="230"/>
      <c r="OMP422" s="230"/>
      <c r="OMQ422" s="230"/>
      <c r="OMR422" s="230"/>
      <c r="OMS422" s="230"/>
      <c r="OMT422" s="230"/>
      <c r="OMU422" s="230"/>
      <c r="OMV422" s="230"/>
      <c r="OMW422" s="230"/>
      <c r="OMX422" s="230"/>
      <c r="OMY422" s="230"/>
      <c r="OMZ422" s="230"/>
      <c r="ONA422" s="230"/>
      <c r="ONB422" s="230"/>
      <c r="ONC422" s="230"/>
      <c r="OND422" s="230"/>
      <c r="ONE422" s="230"/>
      <c r="ONF422" s="230"/>
      <c r="ONG422" s="230"/>
      <c r="ONH422" s="230"/>
      <c r="ONI422" s="230"/>
      <c r="ONJ422" s="230"/>
      <c r="ONK422" s="230"/>
      <c r="ONL422" s="230"/>
      <c r="ONM422" s="230"/>
      <c r="ONN422" s="230"/>
      <c r="ONO422" s="230"/>
      <c r="ONP422" s="230"/>
      <c r="ONQ422" s="230"/>
      <c r="ONR422" s="230"/>
      <c r="ONS422" s="230"/>
      <c r="ONT422" s="230"/>
      <c r="ONU422" s="230"/>
      <c r="ONV422" s="230"/>
      <c r="ONW422" s="230"/>
      <c r="ONX422" s="230"/>
      <c r="ONY422" s="230"/>
      <c r="ONZ422" s="230"/>
      <c r="OOA422" s="230"/>
      <c r="OOB422" s="230"/>
      <c r="OOC422" s="230"/>
      <c r="OOD422" s="230"/>
      <c r="OOE422" s="230"/>
      <c r="OOF422" s="230"/>
      <c r="OOG422" s="230"/>
      <c r="OOH422" s="230"/>
      <c r="OOI422" s="230"/>
      <c r="OOJ422" s="230"/>
      <c r="OOK422" s="230"/>
      <c r="OOL422" s="230"/>
      <c r="OOM422" s="230"/>
      <c r="OON422" s="230"/>
      <c r="OOO422" s="230"/>
      <c r="OOP422" s="230"/>
      <c r="OOQ422" s="230"/>
      <c r="OOR422" s="230"/>
      <c r="OOS422" s="230"/>
      <c r="OOT422" s="230"/>
      <c r="OOU422" s="230"/>
      <c r="OOV422" s="230"/>
      <c r="OOW422" s="230"/>
      <c r="OOX422" s="230"/>
      <c r="OOY422" s="230"/>
      <c r="OOZ422" s="230"/>
      <c r="OPA422" s="230"/>
      <c r="OPB422" s="230"/>
      <c r="OPC422" s="230"/>
      <c r="OPD422" s="230"/>
      <c r="OPE422" s="230"/>
      <c r="OPF422" s="230"/>
      <c r="OPG422" s="230"/>
      <c r="OPH422" s="230"/>
      <c r="OPI422" s="230"/>
      <c r="OPJ422" s="230"/>
      <c r="OPK422" s="230"/>
      <c r="OPL422" s="230"/>
      <c r="OPM422" s="230"/>
      <c r="OPN422" s="230"/>
      <c r="OPO422" s="230"/>
      <c r="OPP422" s="230"/>
      <c r="OPQ422" s="230"/>
      <c r="OPR422" s="230"/>
      <c r="OPS422" s="230"/>
      <c r="OPT422" s="230"/>
      <c r="OPU422" s="230"/>
      <c r="OPV422" s="230"/>
      <c r="OPW422" s="230"/>
      <c r="OPX422" s="230"/>
      <c r="OPY422" s="230"/>
      <c r="OPZ422" s="230"/>
      <c r="OQA422" s="230"/>
      <c r="OQB422" s="230"/>
      <c r="OQC422" s="230"/>
      <c r="OQD422" s="230"/>
      <c r="OQE422" s="230"/>
      <c r="OQF422" s="230"/>
      <c r="OQG422" s="230"/>
      <c r="OQH422" s="230"/>
      <c r="OQI422" s="230"/>
      <c r="OQJ422" s="230"/>
      <c r="OQK422" s="230"/>
      <c r="OQL422" s="230"/>
      <c r="OQM422" s="230"/>
      <c r="OQN422" s="230"/>
      <c r="OQO422" s="230"/>
      <c r="OQP422" s="230"/>
      <c r="OQQ422" s="230"/>
      <c r="OQR422" s="230"/>
      <c r="OQS422" s="230"/>
      <c r="OQT422" s="230"/>
      <c r="OQU422" s="230"/>
      <c r="OQV422" s="230"/>
      <c r="OQW422" s="230"/>
      <c r="OQX422" s="230"/>
      <c r="OQY422" s="230"/>
      <c r="OQZ422" s="230"/>
      <c r="ORA422" s="230"/>
      <c r="ORB422" s="230"/>
      <c r="ORC422" s="230"/>
      <c r="ORD422" s="230"/>
      <c r="ORE422" s="230"/>
      <c r="ORF422" s="230"/>
      <c r="ORG422" s="230"/>
      <c r="ORH422" s="230"/>
      <c r="ORI422" s="230"/>
      <c r="ORJ422" s="230"/>
      <c r="ORK422" s="230"/>
      <c r="ORL422" s="230"/>
      <c r="ORM422" s="230"/>
      <c r="ORN422" s="230"/>
      <c r="ORO422" s="230"/>
      <c r="ORP422" s="230"/>
      <c r="ORQ422" s="230"/>
      <c r="ORR422" s="230"/>
      <c r="ORS422" s="230"/>
      <c r="ORT422" s="230"/>
      <c r="ORU422" s="230"/>
      <c r="ORV422" s="230"/>
      <c r="ORW422" s="230"/>
      <c r="ORX422" s="230"/>
      <c r="ORY422" s="230"/>
      <c r="ORZ422" s="230"/>
      <c r="OSA422" s="230"/>
      <c r="OSB422" s="230"/>
      <c r="OSC422" s="230"/>
      <c r="OSD422" s="230"/>
      <c r="OSE422" s="230"/>
      <c r="OSF422" s="230"/>
      <c r="OSG422" s="230"/>
      <c r="OSH422" s="230"/>
      <c r="OSI422" s="230"/>
      <c r="OSJ422" s="230"/>
      <c r="OSK422" s="230"/>
      <c r="OSL422" s="230"/>
      <c r="OSM422" s="230"/>
      <c r="OSN422" s="230"/>
      <c r="OSO422" s="230"/>
      <c r="OSP422" s="230"/>
      <c r="OSQ422" s="230"/>
      <c r="OSR422" s="230"/>
      <c r="OSS422" s="230"/>
      <c r="OST422" s="230"/>
      <c r="OSU422" s="230"/>
      <c r="OSV422" s="230"/>
      <c r="OSW422" s="230"/>
      <c r="OSX422" s="230"/>
      <c r="OSY422" s="230"/>
      <c r="OSZ422" s="230"/>
      <c r="OTA422" s="230"/>
      <c r="OTB422" s="230"/>
      <c r="OTC422" s="230"/>
      <c r="OTD422" s="230"/>
      <c r="OTE422" s="230"/>
      <c r="OTF422" s="230"/>
      <c r="OTG422" s="230"/>
      <c r="OTH422" s="230"/>
      <c r="OTI422" s="230"/>
      <c r="OTJ422" s="230"/>
      <c r="OTK422" s="230"/>
      <c r="OTL422" s="230"/>
      <c r="OTM422" s="230"/>
      <c r="OTN422" s="230"/>
      <c r="OTO422" s="230"/>
      <c r="OTP422" s="230"/>
      <c r="OTQ422" s="230"/>
      <c r="OTR422" s="230"/>
      <c r="OTS422" s="230"/>
      <c r="OTT422" s="230"/>
      <c r="OTU422" s="230"/>
      <c r="OTV422" s="230"/>
      <c r="OTW422" s="230"/>
      <c r="OTX422" s="230"/>
      <c r="OTY422" s="230"/>
      <c r="OTZ422" s="230"/>
      <c r="OUA422" s="230"/>
      <c r="OUB422" s="230"/>
      <c r="OUC422" s="230"/>
      <c r="OUD422" s="230"/>
      <c r="OUE422" s="230"/>
      <c r="OUF422" s="230"/>
      <c r="OUG422" s="230"/>
      <c r="OUH422" s="230"/>
      <c r="OUI422" s="230"/>
      <c r="OUJ422" s="230"/>
      <c r="OUK422" s="230"/>
      <c r="OUL422" s="230"/>
      <c r="OUM422" s="230"/>
      <c r="OUN422" s="230"/>
      <c r="OUO422" s="230"/>
      <c r="OUP422" s="230"/>
      <c r="OUQ422" s="230"/>
      <c r="OUR422" s="230"/>
      <c r="OUS422" s="230"/>
      <c r="OUT422" s="230"/>
      <c r="OUU422" s="230"/>
      <c r="OUV422" s="230"/>
      <c r="OUW422" s="230"/>
      <c r="OUX422" s="230"/>
      <c r="OUY422" s="230"/>
      <c r="OUZ422" s="230"/>
      <c r="OVA422" s="230"/>
      <c r="OVB422" s="230"/>
      <c r="OVC422" s="230"/>
      <c r="OVD422" s="230"/>
      <c r="OVE422" s="230"/>
      <c r="OVF422" s="230"/>
      <c r="OVG422" s="230"/>
      <c r="OVH422" s="230"/>
      <c r="OVI422" s="230"/>
      <c r="OVJ422" s="230"/>
      <c r="OVK422" s="230"/>
      <c r="OVL422" s="230"/>
      <c r="OVM422" s="230"/>
      <c r="OVN422" s="230"/>
      <c r="OVO422" s="230"/>
      <c r="OVP422" s="230"/>
      <c r="OVQ422" s="230"/>
      <c r="OVR422" s="230"/>
      <c r="OVS422" s="230"/>
      <c r="OVT422" s="230"/>
      <c r="OVU422" s="230"/>
      <c r="OVV422" s="230"/>
      <c r="OVW422" s="230"/>
      <c r="OVX422" s="230"/>
      <c r="OVY422" s="230"/>
      <c r="OVZ422" s="230"/>
      <c r="OWA422" s="230"/>
      <c r="OWB422" s="230"/>
      <c r="OWC422" s="230"/>
      <c r="OWD422" s="230"/>
      <c r="OWE422" s="230"/>
      <c r="OWF422" s="230"/>
      <c r="OWG422" s="230"/>
      <c r="OWH422" s="230"/>
      <c r="OWI422" s="230"/>
      <c r="OWJ422" s="230"/>
      <c r="OWK422" s="230"/>
      <c r="OWL422" s="230"/>
      <c r="OWM422" s="230"/>
      <c r="OWN422" s="230"/>
      <c r="OWO422" s="230"/>
      <c r="OWP422" s="230"/>
      <c r="OWQ422" s="230"/>
      <c r="OWR422" s="230"/>
      <c r="OWS422" s="230"/>
      <c r="OWT422" s="230"/>
      <c r="OWU422" s="230"/>
      <c r="OWV422" s="230"/>
      <c r="OWW422" s="230"/>
      <c r="OWX422" s="230"/>
      <c r="OWY422" s="230"/>
      <c r="OWZ422" s="230"/>
      <c r="OXA422" s="230"/>
      <c r="OXB422" s="230"/>
      <c r="OXC422" s="230"/>
      <c r="OXD422" s="230"/>
      <c r="OXE422" s="230"/>
      <c r="OXF422" s="230"/>
      <c r="OXG422" s="230"/>
      <c r="OXH422" s="230"/>
      <c r="OXI422" s="230"/>
      <c r="OXJ422" s="230"/>
      <c r="OXK422" s="230"/>
      <c r="OXL422" s="230"/>
      <c r="OXM422" s="230"/>
      <c r="OXN422" s="230"/>
      <c r="OXO422" s="230"/>
      <c r="OXP422" s="230"/>
      <c r="OXQ422" s="230"/>
      <c r="OXR422" s="230"/>
      <c r="OXS422" s="230"/>
      <c r="OXT422" s="230"/>
      <c r="OXU422" s="230"/>
      <c r="OXV422" s="230"/>
      <c r="OXW422" s="230"/>
      <c r="OXX422" s="230"/>
      <c r="OXY422" s="230"/>
      <c r="OXZ422" s="230"/>
      <c r="OYA422" s="230"/>
      <c r="OYB422" s="230"/>
      <c r="OYC422" s="230"/>
      <c r="OYD422" s="230"/>
      <c r="OYE422" s="230"/>
      <c r="OYF422" s="230"/>
      <c r="OYG422" s="230"/>
      <c r="OYH422" s="230"/>
      <c r="OYI422" s="230"/>
      <c r="OYJ422" s="230"/>
      <c r="OYK422" s="230"/>
      <c r="OYL422" s="230"/>
      <c r="OYM422" s="230"/>
      <c r="OYN422" s="230"/>
      <c r="OYO422" s="230"/>
      <c r="OYP422" s="230"/>
      <c r="OYQ422" s="230"/>
      <c r="OYR422" s="230"/>
      <c r="OYS422" s="230"/>
      <c r="OYT422" s="230"/>
      <c r="OYU422" s="230"/>
      <c r="OYV422" s="230"/>
      <c r="OYW422" s="230"/>
      <c r="OYX422" s="230"/>
      <c r="OYY422" s="230"/>
      <c r="OYZ422" s="230"/>
      <c r="OZA422" s="230"/>
      <c r="OZB422" s="230"/>
      <c r="OZC422" s="230"/>
      <c r="OZD422" s="230"/>
      <c r="OZE422" s="230"/>
      <c r="OZF422" s="230"/>
      <c r="OZG422" s="230"/>
      <c r="OZH422" s="230"/>
      <c r="OZI422" s="230"/>
      <c r="OZJ422" s="230"/>
      <c r="OZK422" s="230"/>
      <c r="OZL422" s="230"/>
      <c r="OZM422" s="230"/>
      <c r="OZN422" s="230"/>
      <c r="OZO422" s="230"/>
      <c r="OZP422" s="230"/>
      <c r="OZQ422" s="230"/>
      <c r="OZR422" s="230"/>
      <c r="OZS422" s="230"/>
      <c r="OZT422" s="230"/>
      <c r="OZU422" s="230"/>
      <c r="OZV422" s="230"/>
      <c r="OZW422" s="230"/>
      <c r="OZX422" s="230"/>
      <c r="OZY422" s="230"/>
      <c r="OZZ422" s="230"/>
      <c r="PAA422" s="230"/>
      <c r="PAB422" s="230"/>
      <c r="PAC422" s="230"/>
      <c r="PAD422" s="230"/>
      <c r="PAE422" s="230"/>
      <c r="PAF422" s="230"/>
      <c r="PAG422" s="230"/>
      <c r="PAH422" s="230"/>
      <c r="PAI422" s="230"/>
      <c r="PAJ422" s="230"/>
      <c r="PAK422" s="230"/>
      <c r="PAL422" s="230"/>
      <c r="PAM422" s="230"/>
      <c r="PAN422" s="230"/>
      <c r="PAO422" s="230"/>
      <c r="PAP422" s="230"/>
      <c r="PAQ422" s="230"/>
      <c r="PAR422" s="230"/>
      <c r="PAS422" s="230"/>
      <c r="PAT422" s="230"/>
      <c r="PAU422" s="230"/>
      <c r="PAV422" s="230"/>
      <c r="PAW422" s="230"/>
      <c r="PAX422" s="230"/>
      <c r="PAY422" s="230"/>
      <c r="PAZ422" s="230"/>
      <c r="PBA422" s="230"/>
      <c r="PBB422" s="230"/>
      <c r="PBC422" s="230"/>
      <c r="PBD422" s="230"/>
      <c r="PBE422" s="230"/>
      <c r="PBF422" s="230"/>
      <c r="PBG422" s="230"/>
      <c r="PBH422" s="230"/>
      <c r="PBI422" s="230"/>
      <c r="PBJ422" s="230"/>
      <c r="PBK422" s="230"/>
      <c r="PBL422" s="230"/>
      <c r="PBM422" s="230"/>
      <c r="PBN422" s="230"/>
      <c r="PBO422" s="230"/>
      <c r="PBP422" s="230"/>
      <c r="PBQ422" s="230"/>
      <c r="PBR422" s="230"/>
      <c r="PBS422" s="230"/>
      <c r="PBT422" s="230"/>
      <c r="PBU422" s="230"/>
      <c r="PBV422" s="230"/>
      <c r="PBW422" s="230"/>
      <c r="PBX422" s="230"/>
      <c r="PBY422" s="230"/>
      <c r="PBZ422" s="230"/>
      <c r="PCA422" s="230"/>
      <c r="PCB422" s="230"/>
      <c r="PCC422" s="230"/>
      <c r="PCD422" s="230"/>
      <c r="PCE422" s="230"/>
      <c r="PCF422" s="230"/>
      <c r="PCG422" s="230"/>
      <c r="PCH422" s="230"/>
      <c r="PCI422" s="230"/>
      <c r="PCJ422" s="230"/>
      <c r="PCK422" s="230"/>
      <c r="PCL422" s="230"/>
      <c r="PCM422" s="230"/>
      <c r="PCN422" s="230"/>
      <c r="PCO422" s="230"/>
      <c r="PCP422" s="230"/>
      <c r="PCQ422" s="230"/>
      <c r="PCR422" s="230"/>
      <c r="PCS422" s="230"/>
      <c r="PCT422" s="230"/>
      <c r="PCU422" s="230"/>
      <c r="PCV422" s="230"/>
      <c r="PCW422" s="230"/>
      <c r="PCX422" s="230"/>
      <c r="PCY422" s="230"/>
      <c r="PCZ422" s="230"/>
      <c r="PDA422" s="230"/>
      <c r="PDB422" s="230"/>
      <c r="PDC422" s="230"/>
      <c r="PDD422" s="230"/>
      <c r="PDE422" s="230"/>
      <c r="PDF422" s="230"/>
      <c r="PDG422" s="230"/>
      <c r="PDH422" s="230"/>
      <c r="PDI422" s="230"/>
      <c r="PDJ422" s="230"/>
      <c r="PDK422" s="230"/>
      <c r="PDL422" s="230"/>
      <c r="PDM422" s="230"/>
      <c r="PDN422" s="230"/>
      <c r="PDO422" s="230"/>
      <c r="PDP422" s="230"/>
      <c r="PDQ422" s="230"/>
      <c r="PDR422" s="230"/>
      <c r="PDS422" s="230"/>
      <c r="PDT422" s="230"/>
      <c r="PDU422" s="230"/>
      <c r="PDV422" s="230"/>
      <c r="PDW422" s="230"/>
      <c r="PDX422" s="230"/>
      <c r="PDY422" s="230"/>
      <c r="PDZ422" s="230"/>
      <c r="PEA422" s="230"/>
      <c r="PEB422" s="230"/>
      <c r="PEC422" s="230"/>
      <c r="PED422" s="230"/>
      <c r="PEE422" s="230"/>
      <c r="PEF422" s="230"/>
      <c r="PEG422" s="230"/>
      <c r="PEH422" s="230"/>
      <c r="PEI422" s="230"/>
      <c r="PEJ422" s="230"/>
      <c r="PEK422" s="230"/>
      <c r="PEL422" s="230"/>
      <c r="PEM422" s="230"/>
      <c r="PEN422" s="230"/>
      <c r="PEO422" s="230"/>
      <c r="PEP422" s="230"/>
      <c r="PEQ422" s="230"/>
      <c r="PER422" s="230"/>
      <c r="PES422" s="230"/>
      <c r="PET422" s="230"/>
      <c r="PEU422" s="230"/>
      <c r="PEV422" s="230"/>
      <c r="PEW422" s="230"/>
      <c r="PEX422" s="230"/>
      <c r="PEY422" s="230"/>
      <c r="PEZ422" s="230"/>
      <c r="PFA422" s="230"/>
      <c r="PFB422" s="230"/>
      <c r="PFC422" s="230"/>
      <c r="PFD422" s="230"/>
      <c r="PFE422" s="230"/>
      <c r="PFF422" s="230"/>
      <c r="PFG422" s="230"/>
      <c r="PFH422" s="230"/>
      <c r="PFI422" s="230"/>
      <c r="PFJ422" s="230"/>
      <c r="PFK422" s="230"/>
      <c r="PFL422" s="230"/>
      <c r="PFM422" s="230"/>
      <c r="PFN422" s="230"/>
      <c r="PFO422" s="230"/>
      <c r="PFP422" s="230"/>
      <c r="PFQ422" s="230"/>
      <c r="PFR422" s="230"/>
      <c r="PFS422" s="230"/>
      <c r="PFT422" s="230"/>
      <c r="PFU422" s="230"/>
      <c r="PFV422" s="230"/>
      <c r="PFW422" s="230"/>
      <c r="PFX422" s="230"/>
      <c r="PFY422" s="230"/>
      <c r="PFZ422" s="230"/>
      <c r="PGA422" s="230"/>
      <c r="PGB422" s="230"/>
      <c r="PGC422" s="230"/>
      <c r="PGD422" s="230"/>
      <c r="PGE422" s="230"/>
      <c r="PGF422" s="230"/>
      <c r="PGG422" s="230"/>
      <c r="PGH422" s="230"/>
      <c r="PGI422" s="230"/>
      <c r="PGJ422" s="230"/>
      <c r="PGK422" s="230"/>
      <c r="PGL422" s="230"/>
      <c r="PGM422" s="230"/>
      <c r="PGN422" s="230"/>
      <c r="PGO422" s="230"/>
      <c r="PGP422" s="230"/>
      <c r="PGQ422" s="230"/>
      <c r="PGR422" s="230"/>
      <c r="PGS422" s="230"/>
      <c r="PGT422" s="230"/>
      <c r="PGU422" s="230"/>
      <c r="PGV422" s="230"/>
      <c r="PGW422" s="230"/>
      <c r="PGX422" s="230"/>
      <c r="PGY422" s="230"/>
      <c r="PGZ422" s="230"/>
      <c r="PHA422" s="230"/>
      <c r="PHB422" s="230"/>
      <c r="PHC422" s="230"/>
      <c r="PHD422" s="230"/>
      <c r="PHE422" s="230"/>
      <c r="PHF422" s="230"/>
      <c r="PHG422" s="230"/>
      <c r="PHH422" s="230"/>
      <c r="PHI422" s="230"/>
      <c r="PHJ422" s="230"/>
      <c r="PHK422" s="230"/>
      <c r="PHL422" s="230"/>
      <c r="PHM422" s="230"/>
      <c r="PHN422" s="230"/>
      <c r="PHO422" s="230"/>
      <c r="PHP422" s="230"/>
      <c r="PHQ422" s="230"/>
      <c r="PHR422" s="230"/>
      <c r="PHS422" s="230"/>
      <c r="PHT422" s="230"/>
      <c r="PHU422" s="230"/>
      <c r="PHV422" s="230"/>
      <c r="PHW422" s="230"/>
      <c r="PHX422" s="230"/>
      <c r="PHY422" s="230"/>
      <c r="PHZ422" s="230"/>
      <c r="PIA422" s="230"/>
      <c r="PIB422" s="230"/>
      <c r="PIC422" s="230"/>
      <c r="PID422" s="230"/>
      <c r="PIE422" s="230"/>
      <c r="PIF422" s="230"/>
      <c r="PIG422" s="230"/>
      <c r="PIH422" s="230"/>
      <c r="PII422" s="230"/>
      <c r="PIJ422" s="230"/>
      <c r="PIK422" s="230"/>
      <c r="PIL422" s="230"/>
      <c r="PIM422" s="230"/>
      <c r="PIN422" s="230"/>
      <c r="PIO422" s="230"/>
      <c r="PIP422" s="230"/>
      <c r="PIQ422" s="230"/>
      <c r="PIR422" s="230"/>
      <c r="PIS422" s="230"/>
      <c r="PIT422" s="230"/>
      <c r="PIU422" s="230"/>
      <c r="PIV422" s="230"/>
      <c r="PIW422" s="230"/>
      <c r="PIX422" s="230"/>
      <c r="PIY422" s="230"/>
      <c r="PIZ422" s="230"/>
      <c r="PJA422" s="230"/>
      <c r="PJB422" s="230"/>
      <c r="PJC422" s="230"/>
      <c r="PJD422" s="230"/>
      <c r="PJE422" s="230"/>
      <c r="PJF422" s="230"/>
      <c r="PJG422" s="230"/>
      <c r="PJH422" s="230"/>
      <c r="PJI422" s="230"/>
      <c r="PJJ422" s="230"/>
      <c r="PJK422" s="230"/>
      <c r="PJL422" s="230"/>
      <c r="PJM422" s="230"/>
      <c r="PJN422" s="230"/>
      <c r="PJO422" s="230"/>
      <c r="PJP422" s="230"/>
      <c r="PJQ422" s="230"/>
      <c r="PJR422" s="230"/>
      <c r="PJS422" s="230"/>
      <c r="PJT422" s="230"/>
      <c r="PJU422" s="230"/>
      <c r="PJV422" s="230"/>
      <c r="PJW422" s="230"/>
      <c r="PJX422" s="230"/>
      <c r="PJY422" s="230"/>
      <c r="PJZ422" s="230"/>
      <c r="PKA422" s="230"/>
      <c r="PKB422" s="230"/>
      <c r="PKC422" s="230"/>
      <c r="PKD422" s="230"/>
      <c r="PKE422" s="230"/>
      <c r="PKF422" s="230"/>
      <c r="PKG422" s="230"/>
      <c r="PKH422" s="230"/>
      <c r="PKI422" s="230"/>
      <c r="PKJ422" s="230"/>
      <c r="PKK422" s="230"/>
      <c r="PKL422" s="230"/>
      <c r="PKM422" s="230"/>
      <c r="PKN422" s="230"/>
      <c r="PKO422" s="230"/>
      <c r="PKP422" s="230"/>
      <c r="PKQ422" s="230"/>
      <c r="PKR422" s="230"/>
      <c r="PKS422" s="230"/>
      <c r="PKT422" s="230"/>
      <c r="PKU422" s="230"/>
      <c r="PKV422" s="230"/>
      <c r="PKW422" s="230"/>
      <c r="PKX422" s="230"/>
      <c r="PKY422" s="230"/>
      <c r="PKZ422" s="230"/>
      <c r="PLA422" s="230"/>
      <c r="PLB422" s="230"/>
      <c r="PLC422" s="230"/>
      <c r="PLD422" s="230"/>
      <c r="PLE422" s="230"/>
      <c r="PLF422" s="230"/>
      <c r="PLG422" s="230"/>
      <c r="PLH422" s="230"/>
      <c r="PLI422" s="230"/>
      <c r="PLJ422" s="230"/>
      <c r="PLK422" s="230"/>
      <c r="PLL422" s="230"/>
      <c r="PLM422" s="230"/>
      <c r="PLN422" s="230"/>
      <c r="PLO422" s="230"/>
      <c r="PLP422" s="230"/>
      <c r="PLQ422" s="230"/>
      <c r="PLR422" s="230"/>
      <c r="PLS422" s="230"/>
      <c r="PLT422" s="230"/>
      <c r="PLU422" s="230"/>
      <c r="PLV422" s="230"/>
      <c r="PLW422" s="230"/>
      <c r="PLX422" s="230"/>
      <c r="PLY422" s="230"/>
      <c r="PLZ422" s="230"/>
      <c r="PMA422" s="230"/>
      <c r="PMB422" s="230"/>
      <c r="PMC422" s="230"/>
      <c r="PMD422" s="230"/>
      <c r="PME422" s="230"/>
      <c r="PMF422" s="230"/>
      <c r="PMG422" s="230"/>
      <c r="PMH422" s="230"/>
      <c r="PMI422" s="230"/>
      <c r="PMJ422" s="230"/>
      <c r="PMK422" s="230"/>
      <c r="PML422" s="230"/>
      <c r="PMM422" s="230"/>
      <c r="PMN422" s="230"/>
      <c r="PMO422" s="230"/>
      <c r="PMP422" s="230"/>
      <c r="PMQ422" s="230"/>
      <c r="PMR422" s="230"/>
      <c r="PMS422" s="230"/>
      <c r="PMT422" s="230"/>
      <c r="PMU422" s="230"/>
      <c r="PMV422" s="230"/>
      <c r="PMW422" s="230"/>
      <c r="PMX422" s="230"/>
      <c r="PMY422" s="230"/>
      <c r="PMZ422" s="230"/>
      <c r="PNA422" s="230"/>
      <c r="PNB422" s="230"/>
      <c r="PNC422" s="230"/>
      <c r="PND422" s="230"/>
      <c r="PNE422" s="230"/>
      <c r="PNF422" s="230"/>
      <c r="PNG422" s="230"/>
      <c r="PNH422" s="230"/>
      <c r="PNI422" s="230"/>
      <c r="PNJ422" s="230"/>
      <c r="PNK422" s="230"/>
      <c r="PNL422" s="230"/>
      <c r="PNM422" s="230"/>
      <c r="PNN422" s="230"/>
      <c r="PNO422" s="230"/>
      <c r="PNP422" s="230"/>
      <c r="PNQ422" s="230"/>
      <c r="PNR422" s="230"/>
      <c r="PNS422" s="230"/>
      <c r="PNT422" s="230"/>
      <c r="PNU422" s="230"/>
      <c r="PNV422" s="230"/>
      <c r="PNW422" s="230"/>
      <c r="PNX422" s="230"/>
      <c r="PNY422" s="230"/>
      <c r="PNZ422" s="230"/>
      <c r="POA422" s="230"/>
      <c r="POB422" s="230"/>
      <c r="POC422" s="230"/>
      <c r="POD422" s="230"/>
      <c r="POE422" s="230"/>
      <c r="POF422" s="230"/>
      <c r="POG422" s="230"/>
      <c r="POH422" s="230"/>
      <c r="POI422" s="230"/>
      <c r="POJ422" s="230"/>
      <c r="POK422" s="230"/>
      <c r="POL422" s="230"/>
      <c r="POM422" s="230"/>
      <c r="PON422" s="230"/>
      <c r="POO422" s="230"/>
      <c r="POP422" s="230"/>
      <c r="POQ422" s="230"/>
      <c r="POR422" s="230"/>
      <c r="POS422" s="230"/>
      <c r="POT422" s="230"/>
      <c r="POU422" s="230"/>
      <c r="POV422" s="230"/>
      <c r="POW422" s="230"/>
      <c r="POX422" s="230"/>
      <c r="POY422" s="230"/>
      <c r="POZ422" s="230"/>
      <c r="PPA422" s="230"/>
      <c r="PPB422" s="230"/>
      <c r="PPC422" s="230"/>
      <c r="PPD422" s="230"/>
      <c r="PPE422" s="230"/>
      <c r="PPF422" s="230"/>
      <c r="PPG422" s="230"/>
      <c r="PPH422" s="230"/>
      <c r="PPI422" s="230"/>
      <c r="PPJ422" s="230"/>
      <c r="PPK422" s="230"/>
      <c r="PPL422" s="230"/>
      <c r="PPM422" s="230"/>
      <c r="PPN422" s="230"/>
      <c r="PPO422" s="230"/>
      <c r="PPP422" s="230"/>
      <c r="PPQ422" s="230"/>
      <c r="PPR422" s="230"/>
      <c r="PPS422" s="230"/>
      <c r="PPT422" s="230"/>
      <c r="PPU422" s="230"/>
      <c r="PPV422" s="230"/>
      <c r="PPW422" s="230"/>
      <c r="PPX422" s="230"/>
      <c r="PPY422" s="230"/>
      <c r="PPZ422" s="230"/>
      <c r="PQA422" s="230"/>
      <c r="PQB422" s="230"/>
      <c r="PQC422" s="230"/>
      <c r="PQD422" s="230"/>
      <c r="PQE422" s="230"/>
      <c r="PQF422" s="230"/>
      <c r="PQG422" s="230"/>
      <c r="PQH422" s="230"/>
      <c r="PQI422" s="230"/>
      <c r="PQJ422" s="230"/>
      <c r="PQK422" s="230"/>
      <c r="PQL422" s="230"/>
      <c r="PQM422" s="230"/>
      <c r="PQN422" s="230"/>
      <c r="PQO422" s="230"/>
      <c r="PQP422" s="230"/>
      <c r="PQQ422" s="230"/>
      <c r="PQR422" s="230"/>
      <c r="PQS422" s="230"/>
      <c r="PQT422" s="230"/>
      <c r="PQU422" s="230"/>
      <c r="PQV422" s="230"/>
      <c r="PQW422" s="230"/>
      <c r="PQX422" s="230"/>
      <c r="PQY422" s="230"/>
      <c r="PQZ422" s="230"/>
      <c r="PRA422" s="230"/>
      <c r="PRB422" s="230"/>
      <c r="PRC422" s="230"/>
      <c r="PRD422" s="230"/>
      <c r="PRE422" s="230"/>
      <c r="PRF422" s="230"/>
      <c r="PRG422" s="230"/>
      <c r="PRH422" s="230"/>
      <c r="PRI422" s="230"/>
      <c r="PRJ422" s="230"/>
      <c r="PRK422" s="230"/>
      <c r="PRL422" s="230"/>
      <c r="PRM422" s="230"/>
      <c r="PRN422" s="230"/>
      <c r="PRO422" s="230"/>
      <c r="PRP422" s="230"/>
      <c r="PRQ422" s="230"/>
      <c r="PRR422" s="230"/>
      <c r="PRS422" s="230"/>
      <c r="PRT422" s="230"/>
      <c r="PRU422" s="230"/>
      <c r="PRV422" s="230"/>
      <c r="PRW422" s="230"/>
      <c r="PRX422" s="230"/>
      <c r="PRY422" s="230"/>
      <c r="PRZ422" s="230"/>
      <c r="PSA422" s="230"/>
      <c r="PSB422" s="230"/>
      <c r="PSC422" s="230"/>
      <c r="PSD422" s="230"/>
      <c r="PSE422" s="230"/>
      <c r="PSF422" s="230"/>
      <c r="PSG422" s="230"/>
      <c r="PSH422" s="230"/>
      <c r="PSI422" s="230"/>
      <c r="PSJ422" s="230"/>
      <c r="PSK422" s="230"/>
      <c r="PSL422" s="230"/>
      <c r="PSM422" s="230"/>
      <c r="PSN422" s="230"/>
      <c r="PSO422" s="230"/>
      <c r="PSP422" s="230"/>
      <c r="PSQ422" s="230"/>
      <c r="PSR422" s="230"/>
      <c r="PSS422" s="230"/>
      <c r="PST422" s="230"/>
      <c r="PSU422" s="230"/>
      <c r="PSV422" s="230"/>
      <c r="PSW422" s="230"/>
      <c r="PSX422" s="230"/>
      <c r="PSY422" s="230"/>
      <c r="PSZ422" s="230"/>
      <c r="PTA422" s="230"/>
      <c r="PTB422" s="230"/>
      <c r="PTC422" s="230"/>
      <c r="PTD422" s="230"/>
      <c r="PTE422" s="230"/>
      <c r="PTF422" s="230"/>
      <c r="PTG422" s="230"/>
      <c r="PTH422" s="230"/>
      <c r="PTI422" s="230"/>
      <c r="PTJ422" s="230"/>
      <c r="PTK422" s="230"/>
      <c r="PTL422" s="230"/>
      <c r="PTM422" s="230"/>
      <c r="PTN422" s="230"/>
      <c r="PTO422" s="230"/>
      <c r="PTP422" s="230"/>
      <c r="PTQ422" s="230"/>
      <c r="PTR422" s="230"/>
      <c r="PTS422" s="230"/>
      <c r="PTT422" s="230"/>
      <c r="PTU422" s="230"/>
      <c r="PTV422" s="230"/>
      <c r="PTW422" s="230"/>
      <c r="PTX422" s="230"/>
      <c r="PTY422" s="230"/>
      <c r="PTZ422" s="230"/>
      <c r="PUA422" s="230"/>
      <c r="PUB422" s="230"/>
      <c r="PUC422" s="230"/>
      <c r="PUD422" s="230"/>
      <c r="PUE422" s="230"/>
      <c r="PUF422" s="230"/>
      <c r="PUG422" s="230"/>
      <c r="PUH422" s="230"/>
      <c r="PUI422" s="230"/>
      <c r="PUJ422" s="230"/>
      <c r="PUK422" s="230"/>
      <c r="PUL422" s="230"/>
      <c r="PUM422" s="230"/>
      <c r="PUN422" s="230"/>
      <c r="PUO422" s="230"/>
      <c r="PUP422" s="230"/>
      <c r="PUQ422" s="230"/>
      <c r="PUR422" s="230"/>
      <c r="PUS422" s="230"/>
      <c r="PUT422" s="230"/>
      <c r="PUU422" s="230"/>
      <c r="PUV422" s="230"/>
      <c r="PUW422" s="230"/>
      <c r="PUX422" s="230"/>
      <c r="PUY422" s="230"/>
      <c r="PUZ422" s="230"/>
      <c r="PVA422" s="230"/>
      <c r="PVB422" s="230"/>
      <c r="PVC422" s="230"/>
      <c r="PVD422" s="230"/>
      <c r="PVE422" s="230"/>
      <c r="PVF422" s="230"/>
      <c r="PVG422" s="230"/>
      <c r="PVH422" s="230"/>
      <c r="PVI422" s="230"/>
      <c r="PVJ422" s="230"/>
      <c r="PVK422" s="230"/>
      <c r="PVL422" s="230"/>
      <c r="PVM422" s="230"/>
      <c r="PVN422" s="230"/>
      <c r="PVO422" s="230"/>
      <c r="PVP422" s="230"/>
      <c r="PVQ422" s="230"/>
      <c r="PVR422" s="230"/>
      <c r="PVS422" s="230"/>
      <c r="PVT422" s="230"/>
      <c r="PVU422" s="230"/>
      <c r="PVV422" s="230"/>
      <c r="PVW422" s="230"/>
      <c r="PVX422" s="230"/>
      <c r="PVY422" s="230"/>
      <c r="PVZ422" s="230"/>
      <c r="PWA422" s="230"/>
      <c r="PWB422" s="230"/>
      <c r="PWC422" s="230"/>
      <c r="PWD422" s="230"/>
      <c r="PWE422" s="230"/>
      <c r="PWF422" s="230"/>
      <c r="PWG422" s="230"/>
      <c r="PWH422" s="230"/>
      <c r="PWI422" s="230"/>
      <c r="PWJ422" s="230"/>
      <c r="PWK422" s="230"/>
      <c r="PWL422" s="230"/>
      <c r="PWM422" s="230"/>
      <c r="PWN422" s="230"/>
      <c r="PWO422" s="230"/>
      <c r="PWP422" s="230"/>
      <c r="PWQ422" s="230"/>
      <c r="PWR422" s="230"/>
      <c r="PWS422" s="230"/>
      <c r="PWT422" s="230"/>
      <c r="PWU422" s="230"/>
      <c r="PWV422" s="230"/>
      <c r="PWW422" s="230"/>
      <c r="PWX422" s="230"/>
      <c r="PWY422" s="230"/>
      <c r="PWZ422" s="230"/>
      <c r="PXA422" s="230"/>
      <c r="PXB422" s="230"/>
      <c r="PXC422" s="230"/>
      <c r="PXD422" s="230"/>
      <c r="PXE422" s="230"/>
      <c r="PXF422" s="230"/>
      <c r="PXG422" s="230"/>
      <c r="PXH422" s="230"/>
      <c r="PXI422" s="230"/>
      <c r="PXJ422" s="230"/>
      <c r="PXK422" s="230"/>
      <c r="PXL422" s="230"/>
      <c r="PXM422" s="230"/>
      <c r="PXN422" s="230"/>
      <c r="PXO422" s="230"/>
      <c r="PXP422" s="230"/>
      <c r="PXQ422" s="230"/>
      <c r="PXR422" s="230"/>
      <c r="PXS422" s="230"/>
      <c r="PXT422" s="230"/>
      <c r="PXU422" s="230"/>
      <c r="PXV422" s="230"/>
      <c r="PXW422" s="230"/>
      <c r="PXX422" s="230"/>
      <c r="PXY422" s="230"/>
      <c r="PXZ422" s="230"/>
      <c r="PYA422" s="230"/>
      <c r="PYB422" s="230"/>
      <c r="PYC422" s="230"/>
      <c r="PYD422" s="230"/>
      <c r="PYE422" s="230"/>
      <c r="PYF422" s="230"/>
      <c r="PYG422" s="230"/>
      <c r="PYH422" s="230"/>
      <c r="PYI422" s="230"/>
      <c r="PYJ422" s="230"/>
      <c r="PYK422" s="230"/>
      <c r="PYL422" s="230"/>
      <c r="PYM422" s="230"/>
      <c r="PYN422" s="230"/>
      <c r="PYO422" s="230"/>
      <c r="PYP422" s="230"/>
      <c r="PYQ422" s="230"/>
      <c r="PYR422" s="230"/>
      <c r="PYS422" s="230"/>
      <c r="PYT422" s="230"/>
      <c r="PYU422" s="230"/>
      <c r="PYV422" s="230"/>
      <c r="PYW422" s="230"/>
      <c r="PYX422" s="230"/>
      <c r="PYY422" s="230"/>
      <c r="PYZ422" s="230"/>
      <c r="PZA422" s="230"/>
      <c r="PZB422" s="230"/>
      <c r="PZC422" s="230"/>
      <c r="PZD422" s="230"/>
      <c r="PZE422" s="230"/>
      <c r="PZF422" s="230"/>
      <c r="PZG422" s="230"/>
      <c r="PZH422" s="230"/>
      <c r="PZI422" s="230"/>
      <c r="PZJ422" s="230"/>
      <c r="PZK422" s="230"/>
      <c r="PZL422" s="230"/>
      <c r="PZM422" s="230"/>
      <c r="PZN422" s="230"/>
      <c r="PZO422" s="230"/>
      <c r="PZP422" s="230"/>
      <c r="PZQ422" s="230"/>
      <c r="PZR422" s="230"/>
      <c r="PZS422" s="230"/>
      <c r="PZT422" s="230"/>
      <c r="PZU422" s="230"/>
      <c r="PZV422" s="230"/>
      <c r="PZW422" s="230"/>
      <c r="PZX422" s="230"/>
      <c r="PZY422" s="230"/>
      <c r="PZZ422" s="230"/>
      <c r="QAA422" s="230"/>
      <c r="QAB422" s="230"/>
      <c r="QAC422" s="230"/>
      <c r="QAD422" s="230"/>
      <c r="QAE422" s="230"/>
      <c r="QAF422" s="230"/>
      <c r="QAG422" s="230"/>
      <c r="QAH422" s="230"/>
      <c r="QAI422" s="230"/>
      <c r="QAJ422" s="230"/>
      <c r="QAK422" s="230"/>
      <c r="QAL422" s="230"/>
      <c r="QAM422" s="230"/>
      <c r="QAN422" s="230"/>
      <c r="QAO422" s="230"/>
      <c r="QAP422" s="230"/>
      <c r="QAQ422" s="230"/>
      <c r="QAR422" s="230"/>
      <c r="QAS422" s="230"/>
      <c r="QAT422" s="230"/>
      <c r="QAU422" s="230"/>
      <c r="QAV422" s="230"/>
      <c r="QAW422" s="230"/>
      <c r="QAX422" s="230"/>
      <c r="QAY422" s="230"/>
      <c r="QAZ422" s="230"/>
      <c r="QBA422" s="230"/>
      <c r="QBB422" s="230"/>
      <c r="QBC422" s="230"/>
      <c r="QBD422" s="230"/>
      <c r="QBE422" s="230"/>
      <c r="QBF422" s="230"/>
      <c r="QBG422" s="230"/>
      <c r="QBH422" s="230"/>
      <c r="QBI422" s="230"/>
      <c r="QBJ422" s="230"/>
      <c r="QBK422" s="230"/>
      <c r="QBL422" s="230"/>
      <c r="QBM422" s="230"/>
      <c r="QBN422" s="230"/>
      <c r="QBO422" s="230"/>
      <c r="QBP422" s="230"/>
      <c r="QBQ422" s="230"/>
      <c r="QBR422" s="230"/>
      <c r="QBS422" s="230"/>
      <c r="QBT422" s="230"/>
      <c r="QBU422" s="230"/>
      <c r="QBV422" s="230"/>
      <c r="QBW422" s="230"/>
      <c r="QBX422" s="230"/>
      <c r="QBY422" s="230"/>
      <c r="QBZ422" s="230"/>
      <c r="QCA422" s="230"/>
      <c r="QCB422" s="230"/>
      <c r="QCC422" s="230"/>
      <c r="QCD422" s="230"/>
      <c r="QCE422" s="230"/>
      <c r="QCF422" s="230"/>
      <c r="QCG422" s="230"/>
      <c r="QCH422" s="230"/>
      <c r="QCI422" s="230"/>
      <c r="QCJ422" s="230"/>
      <c r="QCK422" s="230"/>
      <c r="QCL422" s="230"/>
      <c r="QCM422" s="230"/>
      <c r="QCN422" s="230"/>
      <c r="QCO422" s="230"/>
      <c r="QCP422" s="230"/>
      <c r="QCQ422" s="230"/>
      <c r="QCR422" s="230"/>
      <c r="QCS422" s="230"/>
      <c r="QCT422" s="230"/>
      <c r="QCU422" s="230"/>
      <c r="QCV422" s="230"/>
      <c r="QCW422" s="230"/>
      <c r="QCX422" s="230"/>
      <c r="QCY422" s="230"/>
      <c r="QCZ422" s="230"/>
      <c r="QDA422" s="230"/>
      <c r="QDB422" s="230"/>
      <c r="QDC422" s="230"/>
      <c r="QDD422" s="230"/>
      <c r="QDE422" s="230"/>
      <c r="QDF422" s="230"/>
      <c r="QDG422" s="230"/>
      <c r="QDH422" s="230"/>
      <c r="QDI422" s="230"/>
      <c r="QDJ422" s="230"/>
      <c r="QDK422" s="230"/>
      <c r="QDL422" s="230"/>
      <c r="QDM422" s="230"/>
      <c r="QDN422" s="230"/>
      <c r="QDO422" s="230"/>
      <c r="QDP422" s="230"/>
      <c r="QDQ422" s="230"/>
      <c r="QDR422" s="230"/>
      <c r="QDS422" s="230"/>
      <c r="QDT422" s="230"/>
      <c r="QDU422" s="230"/>
      <c r="QDV422" s="230"/>
      <c r="QDW422" s="230"/>
      <c r="QDX422" s="230"/>
      <c r="QDY422" s="230"/>
      <c r="QDZ422" s="230"/>
      <c r="QEA422" s="230"/>
      <c r="QEB422" s="230"/>
      <c r="QEC422" s="230"/>
      <c r="QED422" s="230"/>
      <c r="QEE422" s="230"/>
      <c r="QEF422" s="230"/>
      <c r="QEG422" s="230"/>
      <c r="QEH422" s="230"/>
      <c r="QEI422" s="230"/>
      <c r="QEJ422" s="230"/>
      <c r="QEK422" s="230"/>
      <c r="QEL422" s="230"/>
      <c r="QEM422" s="230"/>
      <c r="QEN422" s="230"/>
      <c r="QEO422" s="230"/>
      <c r="QEP422" s="230"/>
      <c r="QEQ422" s="230"/>
      <c r="QER422" s="230"/>
      <c r="QES422" s="230"/>
      <c r="QET422" s="230"/>
      <c r="QEU422" s="230"/>
      <c r="QEV422" s="230"/>
      <c r="QEW422" s="230"/>
      <c r="QEX422" s="230"/>
      <c r="QEY422" s="230"/>
      <c r="QEZ422" s="230"/>
      <c r="QFA422" s="230"/>
      <c r="QFB422" s="230"/>
      <c r="QFC422" s="230"/>
      <c r="QFD422" s="230"/>
      <c r="QFE422" s="230"/>
      <c r="QFF422" s="230"/>
      <c r="QFG422" s="230"/>
      <c r="QFH422" s="230"/>
      <c r="QFI422" s="230"/>
      <c r="QFJ422" s="230"/>
      <c r="QFK422" s="230"/>
      <c r="QFL422" s="230"/>
      <c r="QFM422" s="230"/>
      <c r="QFN422" s="230"/>
      <c r="QFO422" s="230"/>
      <c r="QFP422" s="230"/>
      <c r="QFQ422" s="230"/>
      <c r="QFR422" s="230"/>
      <c r="QFS422" s="230"/>
      <c r="QFT422" s="230"/>
      <c r="QFU422" s="230"/>
      <c r="QFV422" s="230"/>
      <c r="QFW422" s="230"/>
      <c r="QFX422" s="230"/>
      <c r="QFY422" s="230"/>
      <c r="QFZ422" s="230"/>
      <c r="QGA422" s="230"/>
      <c r="QGB422" s="230"/>
      <c r="QGC422" s="230"/>
      <c r="QGD422" s="230"/>
      <c r="QGE422" s="230"/>
      <c r="QGF422" s="230"/>
      <c r="QGG422" s="230"/>
      <c r="QGH422" s="230"/>
      <c r="QGI422" s="230"/>
      <c r="QGJ422" s="230"/>
      <c r="QGK422" s="230"/>
      <c r="QGL422" s="230"/>
      <c r="QGM422" s="230"/>
      <c r="QGN422" s="230"/>
      <c r="QGO422" s="230"/>
      <c r="QGP422" s="230"/>
      <c r="QGQ422" s="230"/>
      <c r="QGR422" s="230"/>
      <c r="QGS422" s="230"/>
      <c r="QGT422" s="230"/>
      <c r="QGU422" s="230"/>
      <c r="QGV422" s="230"/>
      <c r="QGW422" s="230"/>
      <c r="QGX422" s="230"/>
      <c r="QGY422" s="230"/>
      <c r="QGZ422" s="230"/>
      <c r="QHA422" s="230"/>
      <c r="QHB422" s="230"/>
      <c r="QHC422" s="230"/>
      <c r="QHD422" s="230"/>
      <c r="QHE422" s="230"/>
      <c r="QHF422" s="230"/>
      <c r="QHG422" s="230"/>
      <c r="QHH422" s="230"/>
      <c r="QHI422" s="230"/>
      <c r="QHJ422" s="230"/>
      <c r="QHK422" s="230"/>
      <c r="QHL422" s="230"/>
      <c r="QHM422" s="230"/>
      <c r="QHN422" s="230"/>
      <c r="QHO422" s="230"/>
      <c r="QHP422" s="230"/>
      <c r="QHQ422" s="230"/>
      <c r="QHR422" s="230"/>
      <c r="QHS422" s="230"/>
      <c r="QHT422" s="230"/>
      <c r="QHU422" s="230"/>
      <c r="QHV422" s="230"/>
      <c r="QHW422" s="230"/>
      <c r="QHX422" s="230"/>
      <c r="QHY422" s="230"/>
      <c r="QHZ422" s="230"/>
      <c r="QIA422" s="230"/>
      <c r="QIB422" s="230"/>
      <c r="QIC422" s="230"/>
      <c r="QID422" s="230"/>
      <c r="QIE422" s="230"/>
      <c r="QIF422" s="230"/>
      <c r="QIG422" s="230"/>
      <c r="QIH422" s="230"/>
      <c r="QII422" s="230"/>
      <c r="QIJ422" s="230"/>
      <c r="QIK422" s="230"/>
      <c r="QIL422" s="230"/>
      <c r="QIM422" s="230"/>
      <c r="QIN422" s="230"/>
      <c r="QIO422" s="230"/>
      <c r="QIP422" s="230"/>
      <c r="QIQ422" s="230"/>
      <c r="QIR422" s="230"/>
      <c r="QIS422" s="230"/>
      <c r="QIT422" s="230"/>
      <c r="QIU422" s="230"/>
      <c r="QIV422" s="230"/>
      <c r="QIW422" s="230"/>
      <c r="QIX422" s="230"/>
      <c r="QIY422" s="230"/>
      <c r="QIZ422" s="230"/>
      <c r="QJA422" s="230"/>
      <c r="QJB422" s="230"/>
      <c r="QJC422" s="230"/>
      <c r="QJD422" s="230"/>
      <c r="QJE422" s="230"/>
      <c r="QJF422" s="230"/>
      <c r="QJG422" s="230"/>
      <c r="QJH422" s="230"/>
      <c r="QJI422" s="230"/>
      <c r="QJJ422" s="230"/>
      <c r="QJK422" s="230"/>
      <c r="QJL422" s="230"/>
      <c r="QJM422" s="230"/>
      <c r="QJN422" s="230"/>
      <c r="QJO422" s="230"/>
      <c r="QJP422" s="230"/>
      <c r="QJQ422" s="230"/>
      <c r="QJR422" s="230"/>
      <c r="QJS422" s="230"/>
      <c r="QJT422" s="230"/>
      <c r="QJU422" s="230"/>
      <c r="QJV422" s="230"/>
      <c r="QJW422" s="230"/>
      <c r="QJX422" s="230"/>
      <c r="QJY422" s="230"/>
      <c r="QJZ422" s="230"/>
      <c r="QKA422" s="230"/>
      <c r="QKB422" s="230"/>
      <c r="QKC422" s="230"/>
      <c r="QKD422" s="230"/>
      <c r="QKE422" s="230"/>
      <c r="QKF422" s="230"/>
      <c r="QKG422" s="230"/>
      <c r="QKH422" s="230"/>
      <c r="QKI422" s="230"/>
      <c r="QKJ422" s="230"/>
      <c r="QKK422" s="230"/>
      <c r="QKL422" s="230"/>
      <c r="QKM422" s="230"/>
      <c r="QKN422" s="230"/>
      <c r="QKO422" s="230"/>
      <c r="QKP422" s="230"/>
      <c r="QKQ422" s="230"/>
      <c r="QKR422" s="230"/>
      <c r="QKS422" s="230"/>
      <c r="QKT422" s="230"/>
      <c r="QKU422" s="230"/>
      <c r="QKV422" s="230"/>
      <c r="QKW422" s="230"/>
      <c r="QKX422" s="230"/>
      <c r="QKY422" s="230"/>
      <c r="QKZ422" s="230"/>
      <c r="QLA422" s="230"/>
      <c r="QLB422" s="230"/>
      <c r="QLC422" s="230"/>
      <c r="QLD422" s="230"/>
      <c r="QLE422" s="230"/>
      <c r="QLF422" s="230"/>
      <c r="QLG422" s="230"/>
      <c r="QLH422" s="230"/>
      <c r="QLI422" s="230"/>
      <c r="QLJ422" s="230"/>
      <c r="QLK422" s="230"/>
      <c r="QLL422" s="230"/>
      <c r="QLM422" s="230"/>
      <c r="QLN422" s="230"/>
      <c r="QLO422" s="230"/>
      <c r="QLP422" s="230"/>
      <c r="QLQ422" s="230"/>
      <c r="QLR422" s="230"/>
      <c r="QLS422" s="230"/>
      <c r="QLT422" s="230"/>
      <c r="QLU422" s="230"/>
      <c r="QLV422" s="230"/>
      <c r="QLW422" s="230"/>
      <c r="QLX422" s="230"/>
      <c r="QLY422" s="230"/>
      <c r="QLZ422" s="230"/>
      <c r="QMA422" s="230"/>
      <c r="QMB422" s="230"/>
      <c r="QMC422" s="230"/>
      <c r="QMD422" s="230"/>
      <c r="QME422" s="230"/>
      <c r="QMF422" s="230"/>
      <c r="QMG422" s="230"/>
      <c r="QMH422" s="230"/>
      <c r="QMI422" s="230"/>
      <c r="QMJ422" s="230"/>
      <c r="QMK422" s="230"/>
      <c r="QML422" s="230"/>
      <c r="QMM422" s="230"/>
      <c r="QMN422" s="230"/>
      <c r="QMO422" s="230"/>
      <c r="QMP422" s="230"/>
      <c r="QMQ422" s="230"/>
      <c r="QMR422" s="230"/>
      <c r="QMS422" s="230"/>
      <c r="QMT422" s="230"/>
      <c r="QMU422" s="230"/>
      <c r="QMV422" s="230"/>
      <c r="QMW422" s="230"/>
      <c r="QMX422" s="230"/>
      <c r="QMY422" s="230"/>
      <c r="QMZ422" s="230"/>
      <c r="QNA422" s="230"/>
      <c r="QNB422" s="230"/>
      <c r="QNC422" s="230"/>
      <c r="QND422" s="230"/>
      <c r="QNE422" s="230"/>
      <c r="QNF422" s="230"/>
      <c r="QNG422" s="230"/>
      <c r="QNH422" s="230"/>
      <c r="QNI422" s="230"/>
      <c r="QNJ422" s="230"/>
      <c r="QNK422" s="230"/>
      <c r="QNL422" s="230"/>
      <c r="QNM422" s="230"/>
      <c r="QNN422" s="230"/>
      <c r="QNO422" s="230"/>
      <c r="QNP422" s="230"/>
      <c r="QNQ422" s="230"/>
      <c r="QNR422" s="230"/>
      <c r="QNS422" s="230"/>
      <c r="QNT422" s="230"/>
      <c r="QNU422" s="230"/>
      <c r="QNV422" s="230"/>
      <c r="QNW422" s="230"/>
      <c r="QNX422" s="230"/>
      <c r="QNY422" s="230"/>
      <c r="QNZ422" s="230"/>
      <c r="QOA422" s="230"/>
      <c r="QOB422" s="230"/>
      <c r="QOC422" s="230"/>
      <c r="QOD422" s="230"/>
      <c r="QOE422" s="230"/>
      <c r="QOF422" s="230"/>
      <c r="QOG422" s="230"/>
      <c r="QOH422" s="230"/>
      <c r="QOI422" s="230"/>
      <c r="QOJ422" s="230"/>
      <c r="QOK422" s="230"/>
      <c r="QOL422" s="230"/>
      <c r="QOM422" s="230"/>
      <c r="QON422" s="230"/>
      <c r="QOO422" s="230"/>
      <c r="QOP422" s="230"/>
      <c r="QOQ422" s="230"/>
      <c r="QOR422" s="230"/>
      <c r="QOS422" s="230"/>
      <c r="QOT422" s="230"/>
      <c r="QOU422" s="230"/>
      <c r="QOV422" s="230"/>
      <c r="QOW422" s="230"/>
      <c r="QOX422" s="230"/>
      <c r="QOY422" s="230"/>
      <c r="QOZ422" s="230"/>
      <c r="QPA422" s="230"/>
      <c r="QPB422" s="230"/>
      <c r="QPC422" s="230"/>
      <c r="QPD422" s="230"/>
      <c r="QPE422" s="230"/>
      <c r="QPF422" s="230"/>
      <c r="QPG422" s="230"/>
      <c r="QPH422" s="230"/>
      <c r="QPI422" s="230"/>
      <c r="QPJ422" s="230"/>
      <c r="QPK422" s="230"/>
      <c r="QPL422" s="230"/>
      <c r="QPM422" s="230"/>
      <c r="QPN422" s="230"/>
      <c r="QPO422" s="230"/>
      <c r="QPP422" s="230"/>
      <c r="QPQ422" s="230"/>
      <c r="QPR422" s="230"/>
      <c r="QPS422" s="230"/>
      <c r="QPT422" s="230"/>
      <c r="QPU422" s="230"/>
      <c r="QPV422" s="230"/>
      <c r="QPW422" s="230"/>
      <c r="QPX422" s="230"/>
      <c r="QPY422" s="230"/>
      <c r="QPZ422" s="230"/>
      <c r="QQA422" s="230"/>
      <c r="QQB422" s="230"/>
      <c r="QQC422" s="230"/>
      <c r="QQD422" s="230"/>
      <c r="QQE422" s="230"/>
      <c r="QQF422" s="230"/>
      <c r="QQG422" s="230"/>
      <c r="QQH422" s="230"/>
      <c r="QQI422" s="230"/>
      <c r="QQJ422" s="230"/>
      <c r="QQK422" s="230"/>
      <c r="QQL422" s="230"/>
      <c r="QQM422" s="230"/>
      <c r="QQN422" s="230"/>
      <c r="QQO422" s="230"/>
      <c r="QQP422" s="230"/>
      <c r="QQQ422" s="230"/>
      <c r="QQR422" s="230"/>
      <c r="QQS422" s="230"/>
      <c r="QQT422" s="230"/>
      <c r="QQU422" s="230"/>
      <c r="QQV422" s="230"/>
      <c r="QQW422" s="230"/>
      <c r="QQX422" s="230"/>
      <c r="QQY422" s="230"/>
      <c r="QQZ422" s="230"/>
      <c r="QRA422" s="230"/>
      <c r="QRB422" s="230"/>
      <c r="QRC422" s="230"/>
      <c r="QRD422" s="230"/>
      <c r="QRE422" s="230"/>
      <c r="QRF422" s="230"/>
      <c r="QRG422" s="230"/>
      <c r="QRH422" s="230"/>
      <c r="QRI422" s="230"/>
      <c r="QRJ422" s="230"/>
      <c r="QRK422" s="230"/>
      <c r="QRL422" s="230"/>
      <c r="QRM422" s="230"/>
      <c r="QRN422" s="230"/>
      <c r="QRO422" s="230"/>
      <c r="QRP422" s="230"/>
      <c r="QRQ422" s="230"/>
      <c r="QRR422" s="230"/>
      <c r="QRS422" s="230"/>
      <c r="QRT422" s="230"/>
      <c r="QRU422" s="230"/>
      <c r="QRV422" s="230"/>
      <c r="QRW422" s="230"/>
      <c r="QRX422" s="230"/>
      <c r="QRY422" s="230"/>
      <c r="QRZ422" s="230"/>
      <c r="QSA422" s="230"/>
      <c r="QSB422" s="230"/>
      <c r="QSC422" s="230"/>
      <c r="QSD422" s="230"/>
      <c r="QSE422" s="230"/>
      <c r="QSF422" s="230"/>
      <c r="QSG422" s="230"/>
      <c r="QSH422" s="230"/>
      <c r="QSI422" s="230"/>
      <c r="QSJ422" s="230"/>
      <c r="QSK422" s="230"/>
      <c r="QSL422" s="230"/>
      <c r="QSM422" s="230"/>
      <c r="QSN422" s="230"/>
      <c r="QSO422" s="230"/>
      <c r="QSP422" s="230"/>
      <c r="QSQ422" s="230"/>
      <c r="QSR422" s="230"/>
      <c r="QSS422" s="230"/>
      <c r="QST422" s="230"/>
      <c r="QSU422" s="230"/>
      <c r="QSV422" s="230"/>
      <c r="QSW422" s="230"/>
      <c r="QSX422" s="230"/>
      <c r="QSY422" s="230"/>
      <c r="QSZ422" s="230"/>
      <c r="QTA422" s="230"/>
      <c r="QTB422" s="230"/>
      <c r="QTC422" s="230"/>
      <c r="QTD422" s="230"/>
      <c r="QTE422" s="230"/>
      <c r="QTF422" s="230"/>
      <c r="QTG422" s="230"/>
      <c r="QTH422" s="230"/>
      <c r="QTI422" s="230"/>
      <c r="QTJ422" s="230"/>
      <c r="QTK422" s="230"/>
      <c r="QTL422" s="230"/>
      <c r="QTM422" s="230"/>
      <c r="QTN422" s="230"/>
      <c r="QTO422" s="230"/>
      <c r="QTP422" s="230"/>
      <c r="QTQ422" s="230"/>
      <c r="QTR422" s="230"/>
      <c r="QTS422" s="230"/>
      <c r="QTT422" s="230"/>
      <c r="QTU422" s="230"/>
      <c r="QTV422" s="230"/>
      <c r="QTW422" s="230"/>
      <c r="QTX422" s="230"/>
      <c r="QTY422" s="230"/>
      <c r="QTZ422" s="230"/>
      <c r="QUA422" s="230"/>
      <c r="QUB422" s="230"/>
      <c r="QUC422" s="230"/>
      <c r="QUD422" s="230"/>
      <c r="QUE422" s="230"/>
      <c r="QUF422" s="230"/>
      <c r="QUG422" s="230"/>
      <c r="QUH422" s="230"/>
      <c r="QUI422" s="230"/>
      <c r="QUJ422" s="230"/>
      <c r="QUK422" s="230"/>
      <c r="QUL422" s="230"/>
      <c r="QUM422" s="230"/>
      <c r="QUN422" s="230"/>
      <c r="QUO422" s="230"/>
      <c r="QUP422" s="230"/>
      <c r="QUQ422" s="230"/>
      <c r="QUR422" s="230"/>
      <c r="QUS422" s="230"/>
      <c r="QUT422" s="230"/>
      <c r="QUU422" s="230"/>
      <c r="QUV422" s="230"/>
      <c r="QUW422" s="230"/>
      <c r="QUX422" s="230"/>
      <c r="QUY422" s="230"/>
      <c r="QUZ422" s="230"/>
      <c r="QVA422" s="230"/>
      <c r="QVB422" s="230"/>
      <c r="QVC422" s="230"/>
      <c r="QVD422" s="230"/>
      <c r="QVE422" s="230"/>
      <c r="QVF422" s="230"/>
      <c r="QVG422" s="230"/>
      <c r="QVH422" s="230"/>
      <c r="QVI422" s="230"/>
      <c r="QVJ422" s="230"/>
      <c r="QVK422" s="230"/>
      <c r="QVL422" s="230"/>
      <c r="QVM422" s="230"/>
      <c r="QVN422" s="230"/>
      <c r="QVO422" s="230"/>
      <c r="QVP422" s="230"/>
      <c r="QVQ422" s="230"/>
      <c r="QVR422" s="230"/>
      <c r="QVS422" s="230"/>
      <c r="QVT422" s="230"/>
      <c r="QVU422" s="230"/>
      <c r="QVV422" s="230"/>
      <c r="QVW422" s="230"/>
      <c r="QVX422" s="230"/>
      <c r="QVY422" s="230"/>
      <c r="QVZ422" s="230"/>
      <c r="QWA422" s="230"/>
      <c r="QWB422" s="230"/>
      <c r="QWC422" s="230"/>
      <c r="QWD422" s="230"/>
      <c r="QWE422" s="230"/>
      <c r="QWF422" s="230"/>
      <c r="QWG422" s="230"/>
      <c r="QWH422" s="230"/>
      <c r="QWI422" s="230"/>
      <c r="QWJ422" s="230"/>
      <c r="QWK422" s="230"/>
      <c r="QWL422" s="230"/>
      <c r="QWM422" s="230"/>
      <c r="QWN422" s="230"/>
      <c r="QWO422" s="230"/>
      <c r="QWP422" s="230"/>
      <c r="QWQ422" s="230"/>
      <c r="QWR422" s="230"/>
      <c r="QWS422" s="230"/>
      <c r="QWT422" s="230"/>
      <c r="QWU422" s="230"/>
      <c r="QWV422" s="230"/>
      <c r="QWW422" s="230"/>
      <c r="QWX422" s="230"/>
      <c r="QWY422" s="230"/>
      <c r="QWZ422" s="230"/>
      <c r="QXA422" s="230"/>
      <c r="QXB422" s="230"/>
      <c r="QXC422" s="230"/>
      <c r="QXD422" s="230"/>
      <c r="QXE422" s="230"/>
      <c r="QXF422" s="230"/>
      <c r="QXG422" s="230"/>
      <c r="QXH422" s="230"/>
      <c r="QXI422" s="230"/>
      <c r="QXJ422" s="230"/>
      <c r="QXK422" s="230"/>
      <c r="QXL422" s="230"/>
      <c r="QXM422" s="230"/>
      <c r="QXN422" s="230"/>
      <c r="QXO422" s="230"/>
      <c r="QXP422" s="230"/>
      <c r="QXQ422" s="230"/>
      <c r="QXR422" s="230"/>
      <c r="QXS422" s="230"/>
      <c r="QXT422" s="230"/>
      <c r="QXU422" s="230"/>
      <c r="QXV422" s="230"/>
      <c r="QXW422" s="230"/>
      <c r="QXX422" s="230"/>
      <c r="QXY422" s="230"/>
      <c r="QXZ422" s="230"/>
      <c r="QYA422" s="230"/>
      <c r="QYB422" s="230"/>
      <c r="QYC422" s="230"/>
      <c r="QYD422" s="230"/>
      <c r="QYE422" s="230"/>
      <c r="QYF422" s="230"/>
      <c r="QYG422" s="230"/>
      <c r="QYH422" s="230"/>
      <c r="QYI422" s="230"/>
      <c r="QYJ422" s="230"/>
      <c r="QYK422" s="230"/>
      <c r="QYL422" s="230"/>
      <c r="QYM422" s="230"/>
      <c r="QYN422" s="230"/>
      <c r="QYO422" s="230"/>
      <c r="QYP422" s="230"/>
      <c r="QYQ422" s="230"/>
      <c r="QYR422" s="230"/>
      <c r="QYS422" s="230"/>
      <c r="QYT422" s="230"/>
      <c r="QYU422" s="230"/>
      <c r="QYV422" s="230"/>
      <c r="QYW422" s="230"/>
      <c r="QYX422" s="230"/>
      <c r="QYY422" s="230"/>
      <c r="QYZ422" s="230"/>
      <c r="QZA422" s="230"/>
      <c r="QZB422" s="230"/>
      <c r="QZC422" s="230"/>
      <c r="QZD422" s="230"/>
      <c r="QZE422" s="230"/>
      <c r="QZF422" s="230"/>
      <c r="QZG422" s="230"/>
      <c r="QZH422" s="230"/>
      <c r="QZI422" s="230"/>
      <c r="QZJ422" s="230"/>
      <c r="QZK422" s="230"/>
      <c r="QZL422" s="230"/>
      <c r="QZM422" s="230"/>
      <c r="QZN422" s="230"/>
      <c r="QZO422" s="230"/>
      <c r="QZP422" s="230"/>
      <c r="QZQ422" s="230"/>
      <c r="QZR422" s="230"/>
      <c r="QZS422" s="230"/>
      <c r="QZT422" s="230"/>
      <c r="QZU422" s="230"/>
      <c r="QZV422" s="230"/>
      <c r="QZW422" s="230"/>
      <c r="QZX422" s="230"/>
      <c r="QZY422" s="230"/>
      <c r="QZZ422" s="230"/>
      <c r="RAA422" s="230"/>
      <c r="RAB422" s="230"/>
      <c r="RAC422" s="230"/>
      <c r="RAD422" s="230"/>
      <c r="RAE422" s="230"/>
      <c r="RAF422" s="230"/>
      <c r="RAG422" s="230"/>
      <c r="RAH422" s="230"/>
      <c r="RAI422" s="230"/>
      <c r="RAJ422" s="230"/>
      <c r="RAK422" s="230"/>
      <c r="RAL422" s="230"/>
      <c r="RAM422" s="230"/>
      <c r="RAN422" s="230"/>
      <c r="RAO422" s="230"/>
      <c r="RAP422" s="230"/>
      <c r="RAQ422" s="230"/>
      <c r="RAR422" s="230"/>
      <c r="RAS422" s="230"/>
      <c r="RAT422" s="230"/>
      <c r="RAU422" s="230"/>
      <c r="RAV422" s="230"/>
      <c r="RAW422" s="230"/>
      <c r="RAX422" s="230"/>
      <c r="RAY422" s="230"/>
      <c r="RAZ422" s="230"/>
      <c r="RBA422" s="230"/>
      <c r="RBB422" s="230"/>
      <c r="RBC422" s="230"/>
      <c r="RBD422" s="230"/>
      <c r="RBE422" s="230"/>
      <c r="RBF422" s="230"/>
      <c r="RBG422" s="230"/>
      <c r="RBH422" s="230"/>
      <c r="RBI422" s="230"/>
      <c r="RBJ422" s="230"/>
      <c r="RBK422" s="230"/>
      <c r="RBL422" s="230"/>
      <c r="RBM422" s="230"/>
      <c r="RBN422" s="230"/>
      <c r="RBO422" s="230"/>
      <c r="RBP422" s="230"/>
      <c r="RBQ422" s="230"/>
      <c r="RBR422" s="230"/>
      <c r="RBS422" s="230"/>
      <c r="RBT422" s="230"/>
      <c r="RBU422" s="230"/>
      <c r="RBV422" s="230"/>
      <c r="RBW422" s="230"/>
      <c r="RBX422" s="230"/>
      <c r="RBY422" s="230"/>
      <c r="RBZ422" s="230"/>
      <c r="RCA422" s="230"/>
      <c r="RCB422" s="230"/>
      <c r="RCC422" s="230"/>
      <c r="RCD422" s="230"/>
      <c r="RCE422" s="230"/>
      <c r="RCF422" s="230"/>
      <c r="RCG422" s="230"/>
      <c r="RCH422" s="230"/>
      <c r="RCI422" s="230"/>
      <c r="RCJ422" s="230"/>
      <c r="RCK422" s="230"/>
      <c r="RCL422" s="230"/>
      <c r="RCM422" s="230"/>
      <c r="RCN422" s="230"/>
      <c r="RCO422" s="230"/>
      <c r="RCP422" s="230"/>
      <c r="RCQ422" s="230"/>
      <c r="RCR422" s="230"/>
      <c r="RCS422" s="230"/>
      <c r="RCT422" s="230"/>
      <c r="RCU422" s="230"/>
      <c r="RCV422" s="230"/>
      <c r="RCW422" s="230"/>
      <c r="RCX422" s="230"/>
      <c r="RCY422" s="230"/>
      <c r="RCZ422" s="230"/>
      <c r="RDA422" s="230"/>
      <c r="RDB422" s="230"/>
      <c r="RDC422" s="230"/>
      <c r="RDD422" s="230"/>
      <c r="RDE422" s="230"/>
      <c r="RDF422" s="230"/>
      <c r="RDG422" s="230"/>
      <c r="RDH422" s="230"/>
      <c r="RDI422" s="230"/>
      <c r="RDJ422" s="230"/>
      <c r="RDK422" s="230"/>
      <c r="RDL422" s="230"/>
      <c r="RDM422" s="230"/>
      <c r="RDN422" s="230"/>
      <c r="RDO422" s="230"/>
      <c r="RDP422" s="230"/>
      <c r="RDQ422" s="230"/>
      <c r="RDR422" s="230"/>
      <c r="RDS422" s="230"/>
      <c r="RDT422" s="230"/>
      <c r="RDU422" s="230"/>
      <c r="RDV422" s="230"/>
      <c r="RDW422" s="230"/>
      <c r="RDX422" s="230"/>
      <c r="RDY422" s="230"/>
      <c r="RDZ422" s="230"/>
      <c r="REA422" s="230"/>
      <c r="REB422" s="230"/>
      <c r="REC422" s="230"/>
      <c r="RED422" s="230"/>
      <c r="REE422" s="230"/>
      <c r="REF422" s="230"/>
      <c r="REG422" s="230"/>
      <c r="REH422" s="230"/>
      <c r="REI422" s="230"/>
      <c r="REJ422" s="230"/>
      <c r="REK422" s="230"/>
      <c r="REL422" s="230"/>
      <c r="REM422" s="230"/>
      <c r="REN422" s="230"/>
      <c r="REO422" s="230"/>
      <c r="REP422" s="230"/>
      <c r="REQ422" s="230"/>
      <c r="RER422" s="230"/>
      <c r="RES422" s="230"/>
      <c r="RET422" s="230"/>
      <c r="REU422" s="230"/>
      <c r="REV422" s="230"/>
      <c r="REW422" s="230"/>
      <c r="REX422" s="230"/>
      <c r="REY422" s="230"/>
      <c r="REZ422" s="230"/>
      <c r="RFA422" s="230"/>
      <c r="RFB422" s="230"/>
      <c r="RFC422" s="230"/>
      <c r="RFD422" s="230"/>
      <c r="RFE422" s="230"/>
      <c r="RFF422" s="230"/>
      <c r="RFG422" s="230"/>
      <c r="RFH422" s="230"/>
      <c r="RFI422" s="230"/>
      <c r="RFJ422" s="230"/>
      <c r="RFK422" s="230"/>
      <c r="RFL422" s="230"/>
      <c r="RFM422" s="230"/>
      <c r="RFN422" s="230"/>
      <c r="RFO422" s="230"/>
      <c r="RFP422" s="230"/>
      <c r="RFQ422" s="230"/>
      <c r="RFR422" s="230"/>
      <c r="RFS422" s="230"/>
      <c r="RFT422" s="230"/>
      <c r="RFU422" s="230"/>
      <c r="RFV422" s="230"/>
      <c r="RFW422" s="230"/>
      <c r="RFX422" s="230"/>
      <c r="RFY422" s="230"/>
      <c r="RFZ422" s="230"/>
      <c r="RGA422" s="230"/>
      <c r="RGB422" s="230"/>
      <c r="RGC422" s="230"/>
      <c r="RGD422" s="230"/>
      <c r="RGE422" s="230"/>
      <c r="RGF422" s="230"/>
      <c r="RGG422" s="230"/>
      <c r="RGH422" s="230"/>
      <c r="RGI422" s="230"/>
      <c r="RGJ422" s="230"/>
      <c r="RGK422" s="230"/>
      <c r="RGL422" s="230"/>
      <c r="RGM422" s="230"/>
      <c r="RGN422" s="230"/>
      <c r="RGO422" s="230"/>
      <c r="RGP422" s="230"/>
      <c r="RGQ422" s="230"/>
      <c r="RGR422" s="230"/>
      <c r="RGS422" s="230"/>
      <c r="RGT422" s="230"/>
      <c r="RGU422" s="230"/>
      <c r="RGV422" s="230"/>
      <c r="RGW422" s="230"/>
      <c r="RGX422" s="230"/>
      <c r="RGY422" s="230"/>
      <c r="RGZ422" s="230"/>
      <c r="RHA422" s="230"/>
      <c r="RHB422" s="230"/>
      <c r="RHC422" s="230"/>
      <c r="RHD422" s="230"/>
      <c r="RHE422" s="230"/>
      <c r="RHF422" s="230"/>
      <c r="RHG422" s="230"/>
      <c r="RHH422" s="230"/>
      <c r="RHI422" s="230"/>
      <c r="RHJ422" s="230"/>
      <c r="RHK422" s="230"/>
      <c r="RHL422" s="230"/>
      <c r="RHM422" s="230"/>
      <c r="RHN422" s="230"/>
      <c r="RHO422" s="230"/>
      <c r="RHP422" s="230"/>
      <c r="RHQ422" s="230"/>
      <c r="RHR422" s="230"/>
      <c r="RHS422" s="230"/>
      <c r="RHT422" s="230"/>
      <c r="RHU422" s="230"/>
      <c r="RHV422" s="230"/>
      <c r="RHW422" s="230"/>
      <c r="RHX422" s="230"/>
      <c r="RHY422" s="230"/>
      <c r="RHZ422" s="230"/>
      <c r="RIA422" s="230"/>
      <c r="RIB422" s="230"/>
      <c r="RIC422" s="230"/>
      <c r="RID422" s="230"/>
      <c r="RIE422" s="230"/>
      <c r="RIF422" s="230"/>
      <c r="RIG422" s="230"/>
      <c r="RIH422" s="230"/>
      <c r="RII422" s="230"/>
      <c r="RIJ422" s="230"/>
      <c r="RIK422" s="230"/>
      <c r="RIL422" s="230"/>
      <c r="RIM422" s="230"/>
      <c r="RIN422" s="230"/>
      <c r="RIO422" s="230"/>
      <c r="RIP422" s="230"/>
      <c r="RIQ422" s="230"/>
      <c r="RIR422" s="230"/>
      <c r="RIS422" s="230"/>
      <c r="RIT422" s="230"/>
      <c r="RIU422" s="230"/>
      <c r="RIV422" s="230"/>
      <c r="RIW422" s="230"/>
      <c r="RIX422" s="230"/>
      <c r="RIY422" s="230"/>
      <c r="RIZ422" s="230"/>
      <c r="RJA422" s="230"/>
      <c r="RJB422" s="230"/>
      <c r="RJC422" s="230"/>
      <c r="RJD422" s="230"/>
      <c r="RJE422" s="230"/>
      <c r="RJF422" s="230"/>
      <c r="RJG422" s="230"/>
      <c r="RJH422" s="230"/>
      <c r="RJI422" s="230"/>
      <c r="RJJ422" s="230"/>
      <c r="RJK422" s="230"/>
      <c r="RJL422" s="230"/>
      <c r="RJM422" s="230"/>
      <c r="RJN422" s="230"/>
      <c r="RJO422" s="230"/>
      <c r="RJP422" s="230"/>
      <c r="RJQ422" s="230"/>
      <c r="RJR422" s="230"/>
      <c r="RJS422" s="230"/>
      <c r="RJT422" s="230"/>
      <c r="RJU422" s="230"/>
      <c r="RJV422" s="230"/>
      <c r="RJW422" s="230"/>
      <c r="RJX422" s="230"/>
      <c r="RJY422" s="230"/>
      <c r="RJZ422" s="230"/>
      <c r="RKA422" s="230"/>
      <c r="RKB422" s="230"/>
      <c r="RKC422" s="230"/>
      <c r="RKD422" s="230"/>
      <c r="RKE422" s="230"/>
      <c r="RKF422" s="230"/>
      <c r="RKG422" s="230"/>
      <c r="RKH422" s="230"/>
      <c r="RKI422" s="230"/>
      <c r="RKJ422" s="230"/>
      <c r="RKK422" s="230"/>
      <c r="RKL422" s="230"/>
      <c r="RKM422" s="230"/>
      <c r="RKN422" s="230"/>
      <c r="RKO422" s="230"/>
      <c r="RKP422" s="230"/>
      <c r="RKQ422" s="230"/>
      <c r="RKR422" s="230"/>
      <c r="RKS422" s="230"/>
      <c r="RKT422" s="230"/>
      <c r="RKU422" s="230"/>
      <c r="RKV422" s="230"/>
      <c r="RKW422" s="230"/>
      <c r="RKX422" s="230"/>
      <c r="RKY422" s="230"/>
      <c r="RKZ422" s="230"/>
      <c r="RLA422" s="230"/>
      <c r="RLB422" s="230"/>
      <c r="RLC422" s="230"/>
      <c r="RLD422" s="230"/>
      <c r="RLE422" s="230"/>
      <c r="RLF422" s="230"/>
      <c r="RLG422" s="230"/>
      <c r="RLH422" s="230"/>
      <c r="RLI422" s="230"/>
      <c r="RLJ422" s="230"/>
      <c r="RLK422" s="230"/>
      <c r="RLL422" s="230"/>
      <c r="RLM422" s="230"/>
      <c r="RLN422" s="230"/>
      <c r="RLO422" s="230"/>
      <c r="RLP422" s="230"/>
      <c r="RLQ422" s="230"/>
      <c r="RLR422" s="230"/>
      <c r="RLS422" s="230"/>
      <c r="RLT422" s="230"/>
      <c r="RLU422" s="230"/>
      <c r="RLV422" s="230"/>
      <c r="RLW422" s="230"/>
      <c r="RLX422" s="230"/>
      <c r="RLY422" s="230"/>
      <c r="RLZ422" s="230"/>
      <c r="RMA422" s="230"/>
      <c r="RMB422" s="230"/>
      <c r="RMC422" s="230"/>
      <c r="RMD422" s="230"/>
      <c r="RME422" s="230"/>
      <c r="RMF422" s="230"/>
      <c r="RMG422" s="230"/>
      <c r="RMH422" s="230"/>
      <c r="RMI422" s="230"/>
      <c r="RMJ422" s="230"/>
      <c r="RMK422" s="230"/>
      <c r="RML422" s="230"/>
      <c r="RMM422" s="230"/>
      <c r="RMN422" s="230"/>
      <c r="RMO422" s="230"/>
      <c r="RMP422" s="230"/>
      <c r="RMQ422" s="230"/>
      <c r="RMR422" s="230"/>
      <c r="RMS422" s="230"/>
      <c r="RMT422" s="230"/>
      <c r="RMU422" s="230"/>
      <c r="RMV422" s="230"/>
      <c r="RMW422" s="230"/>
      <c r="RMX422" s="230"/>
      <c r="RMY422" s="230"/>
      <c r="RMZ422" s="230"/>
      <c r="RNA422" s="230"/>
      <c r="RNB422" s="230"/>
      <c r="RNC422" s="230"/>
      <c r="RND422" s="230"/>
      <c r="RNE422" s="230"/>
      <c r="RNF422" s="230"/>
      <c r="RNG422" s="230"/>
      <c r="RNH422" s="230"/>
      <c r="RNI422" s="230"/>
      <c r="RNJ422" s="230"/>
      <c r="RNK422" s="230"/>
      <c r="RNL422" s="230"/>
      <c r="RNM422" s="230"/>
      <c r="RNN422" s="230"/>
      <c r="RNO422" s="230"/>
      <c r="RNP422" s="230"/>
      <c r="RNQ422" s="230"/>
      <c r="RNR422" s="230"/>
      <c r="RNS422" s="230"/>
      <c r="RNT422" s="230"/>
      <c r="RNU422" s="230"/>
      <c r="RNV422" s="230"/>
      <c r="RNW422" s="230"/>
      <c r="RNX422" s="230"/>
      <c r="RNY422" s="230"/>
      <c r="RNZ422" s="230"/>
      <c r="ROA422" s="230"/>
      <c r="ROB422" s="230"/>
      <c r="ROC422" s="230"/>
      <c r="ROD422" s="230"/>
      <c r="ROE422" s="230"/>
      <c r="ROF422" s="230"/>
      <c r="ROG422" s="230"/>
      <c r="ROH422" s="230"/>
      <c r="ROI422" s="230"/>
      <c r="ROJ422" s="230"/>
      <c r="ROK422" s="230"/>
      <c r="ROL422" s="230"/>
      <c r="ROM422" s="230"/>
      <c r="RON422" s="230"/>
      <c r="ROO422" s="230"/>
      <c r="ROP422" s="230"/>
      <c r="ROQ422" s="230"/>
      <c r="ROR422" s="230"/>
      <c r="ROS422" s="230"/>
      <c r="ROT422" s="230"/>
      <c r="ROU422" s="230"/>
      <c r="ROV422" s="230"/>
      <c r="ROW422" s="230"/>
      <c r="ROX422" s="230"/>
      <c r="ROY422" s="230"/>
      <c r="ROZ422" s="230"/>
      <c r="RPA422" s="230"/>
      <c r="RPB422" s="230"/>
      <c r="RPC422" s="230"/>
      <c r="RPD422" s="230"/>
      <c r="RPE422" s="230"/>
      <c r="RPF422" s="230"/>
      <c r="RPG422" s="230"/>
      <c r="RPH422" s="230"/>
      <c r="RPI422" s="230"/>
      <c r="RPJ422" s="230"/>
      <c r="RPK422" s="230"/>
      <c r="RPL422" s="230"/>
      <c r="RPM422" s="230"/>
      <c r="RPN422" s="230"/>
      <c r="RPO422" s="230"/>
      <c r="RPP422" s="230"/>
      <c r="RPQ422" s="230"/>
      <c r="RPR422" s="230"/>
      <c r="RPS422" s="230"/>
      <c r="RPT422" s="230"/>
      <c r="RPU422" s="230"/>
      <c r="RPV422" s="230"/>
      <c r="RPW422" s="230"/>
      <c r="RPX422" s="230"/>
      <c r="RPY422" s="230"/>
      <c r="RPZ422" s="230"/>
      <c r="RQA422" s="230"/>
      <c r="RQB422" s="230"/>
      <c r="RQC422" s="230"/>
      <c r="RQD422" s="230"/>
      <c r="RQE422" s="230"/>
      <c r="RQF422" s="230"/>
      <c r="RQG422" s="230"/>
      <c r="RQH422" s="230"/>
      <c r="RQI422" s="230"/>
      <c r="RQJ422" s="230"/>
      <c r="RQK422" s="230"/>
      <c r="RQL422" s="230"/>
      <c r="RQM422" s="230"/>
      <c r="RQN422" s="230"/>
      <c r="RQO422" s="230"/>
      <c r="RQP422" s="230"/>
      <c r="RQQ422" s="230"/>
      <c r="RQR422" s="230"/>
      <c r="RQS422" s="230"/>
      <c r="RQT422" s="230"/>
      <c r="RQU422" s="230"/>
      <c r="RQV422" s="230"/>
      <c r="RQW422" s="230"/>
      <c r="RQX422" s="230"/>
      <c r="RQY422" s="230"/>
      <c r="RQZ422" s="230"/>
      <c r="RRA422" s="230"/>
      <c r="RRB422" s="230"/>
      <c r="RRC422" s="230"/>
      <c r="RRD422" s="230"/>
      <c r="RRE422" s="230"/>
      <c r="RRF422" s="230"/>
      <c r="RRG422" s="230"/>
      <c r="RRH422" s="230"/>
      <c r="RRI422" s="230"/>
      <c r="RRJ422" s="230"/>
      <c r="RRK422" s="230"/>
      <c r="RRL422" s="230"/>
      <c r="RRM422" s="230"/>
      <c r="RRN422" s="230"/>
      <c r="RRO422" s="230"/>
      <c r="RRP422" s="230"/>
      <c r="RRQ422" s="230"/>
      <c r="RRR422" s="230"/>
      <c r="RRS422" s="230"/>
      <c r="RRT422" s="230"/>
      <c r="RRU422" s="230"/>
      <c r="RRV422" s="230"/>
      <c r="RRW422" s="230"/>
      <c r="RRX422" s="230"/>
      <c r="RRY422" s="230"/>
      <c r="RRZ422" s="230"/>
      <c r="RSA422" s="230"/>
      <c r="RSB422" s="230"/>
      <c r="RSC422" s="230"/>
      <c r="RSD422" s="230"/>
      <c r="RSE422" s="230"/>
      <c r="RSF422" s="230"/>
      <c r="RSG422" s="230"/>
      <c r="RSH422" s="230"/>
      <c r="RSI422" s="230"/>
      <c r="RSJ422" s="230"/>
      <c r="RSK422" s="230"/>
      <c r="RSL422" s="230"/>
      <c r="RSM422" s="230"/>
      <c r="RSN422" s="230"/>
      <c r="RSO422" s="230"/>
      <c r="RSP422" s="230"/>
      <c r="RSQ422" s="230"/>
      <c r="RSR422" s="230"/>
      <c r="RSS422" s="230"/>
      <c r="RST422" s="230"/>
      <c r="RSU422" s="230"/>
      <c r="RSV422" s="230"/>
      <c r="RSW422" s="230"/>
      <c r="RSX422" s="230"/>
      <c r="RSY422" s="230"/>
      <c r="RSZ422" s="230"/>
      <c r="RTA422" s="230"/>
      <c r="RTB422" s="230"/>
      <c r="RTC422" s="230"/>
      <c r="RTD422" s="230"/>
      <c r="RTE422" s="230"/>
      <c r="RTF422" s="230"/>
      <c r="RTG422" s="230"/>
      <c r="RTH422" s="230"/>
      <c r="RTI422" s="230"/>
      <c r="RTJ422" s="230"/>
      <c r="RTK422" s="230"/>
      <c r="RTL422" s="230"/>
      <c r="RTM422" s="230"/>
      <c r="RTN422" s="230"/>
      <c r="RTO422" s="230"/>
      <c r="RTP422" s="230"/>
      <c r="RTQ422" s="230"/>
      <c r="RTR422" s="230"/>
      <c r="RTS422" s="230"/>
      <c r="RTT422" s="230"/>
      <c r="RTU422" s="230"/>
      <c r="RTV422" s="230"/>
      <c r="RTW422" s="230"/>
      <c r="RTX422" s="230"/>
      <c r="RTY422" s="230"/>
      <c r="RTZ422" s="230"/>
      <c r="RUA422" s="230"/>
      <c r="RUB422" s="230"/>
      <c r="RUC422" s="230"/>
      <c r="RUD422" s="230"/>
      <c r="RUE422" s="230"/>
      <c r="RUF422" s="230"/>
      <c r="RUG422" s="230"/>
      <c r="RUH422" s="230"/>
      <c r="RUI422" s="230"/>
      <c r="RUJ422" s="230"/>
      <c r="RUK422" s="230"/>
      <c r="RUL422" s="230"/>
      <c r="RUM422" s="230"/>
      <c r="RUN422" s="230"/>
      <c r="RUO422" s="230"/>
      <c r="RUP422" s="230"/>
      <c r="RUQ422" s="230"/>
      <c r="RUR422" s="230"/>
      <c r="RUS422" s="230"/>
      <c r="RUT422" s="230"/>
      <c r="RUU422" s="230"/>
      <c r="RUV422" s="230"/>
      <c r="RUW422" s="230"/>
      <c r="RUX422" s="230"/>
      <c r="RUY422" s="230"/>
      <c r="RUZ422" s="230"/>
      <c r="RVA422" s="230"/>
      <c r="RVB422" s="230"/>
      <c r="RVC422" s="230"/>
      <c r="RVD422" s="230"/>
      <c r="RVE422" s="230"/>
      <c r="RVF422" s="230"/>
      <c r="RVG422" s="230"/>
      <c r="RVH422" s="230"/>
      <c r="RVI422" s="230"/>
      <c r="RVJ422" s="230"/>
      <c r="RVK422" s="230"/>
      <c r="RVL422" s="230"/>
      <c r="RVM422" s="230"/>
      <c r="RVN422" s="230"/>
      <c r="RVO422" s="230"/>
      <c r="RVP422" s="230"/>
      <c r="RVQ422" s="230"/>
      <c r="RVR422" s="230"/>
      <c r="RVS422" s="230"/>
      <c r="RVT422" s="230"/>
      <c r="RVU422" s="230"/>
      <c r="RVV422" s="230"/>
      <c r="RVW422" s="230"/>
      <c r="RVX422" s="230"/>
      <c r="RVY422" s="230"/>
      <c r="RVZ422" s="230"/>
      <c r="RWA422" s="230"/>
      <c r="RWB422" s="230"/>
      <c r="RWC422" s="230"/>
      <c r="RWD422" s="230"/>
      <c r="RWE422" s="230"/>
      <c r="RWF422" s="230"/>
      <c r="RWG422" s="230"/>
      <c r="RWH422" s="230"/>
      <c r="RWI422" s="230"/>
      <c r="RWJ422" s="230"/>
      <c r="RWK422" s="230"/>
      <c r="RWL422" s="230"/>
      <c r="RWM422" s="230"/>
      <c r="RWN422" s="230"/>
      <c r="RWO422" s="230"/>
      <c r="RWP422" s="230"/>
      <c r="RWQ422" s="230"/>
      <c r="RWR422" s="230"/>
      <c r="RWS422" s="230"/>
      <c r="RWT422" s="230"/>
      <c r="RWU422" s="230"/>
      <c r="RWV422" s="230"/>
      <c r="RWW422" s="230"/>
      <c r="RWX422" s="230"/>
      <c r="RWY422" s="230"/>
      <c r="RWZ422" s="230"/>
      <c r="RXA422" s="230"/>
      <c r="RXB422" s="230"/>
      <c r="RXC422" s="230"/>
      <c r="RXD422" s="230"/>
      <c r="RXE422" s="230"/>
      <c r="RXF422" s="230"/>
      <c r="RXG422" s="230"/>
      <c r="RXH422" s="230"/>
      <c r="RXI422" s="230"/>
      <c r="RXJ422" s="230"/>
      <c r="RXK422" s="230"/>
      <c r="RXL422" s="230"/>
      <c r="RXM422" s="230"/>
      <c r="RXN422" s="230"/>
      <c r="RXO422" s="230"/>
      <c r="RXP422" s="230"/>
      <c r="RXQ422" s="230"/>
      <c r="RXR422" s="230"/>
      <c r="RXS422" s="230"/>
      <c r="RXT422" s="230"/>
      <c r="RXU422" s="230"/>
      <c r="RXV422" s="230"/>
      <c r="RXW422" s="230"/>
      <c r="RXX422" s="230"/>
      <c r="RXY422" s="230"/>
      <c r="RXZ422" s="230"/>
      <c r="RYA422" s="230"/>
      <c r="RYB422" s="230"/>
      <c r="RYC422" s="230"/>
      <c r="RYD422" s="230"/>
      <c r="RYE422" s="230"/>
      <c r="RYF422" s="230"/>
      <c r="RYG422" s="230"/>
      <c r="RYH422" s="230"/>
      <c r="RYI422" s="230"/>
      <c r="RYJ422" s="230"/>
      <c r="RYK422" s="230"/>
      <c r="RYL422" s="230"/>
      <c r="RYM422" s="230"/>
      <c r="RYN422" s="230"/>
      <c r="RYO422" s="230"/>
      <c r="RYP422" s="230"/>
      <c r="RYQ422" s="230"/>
      <c r="RYR422" s="230"/>
      <c r="RYS422" s="230"/>
      <c r="RYT422" s="230"/>
      <c r="RYU422" s="230"/>
      <c r="RYV422" s="230"/>
      <c r="RYW422" s="230"/>
      <c r="RYX422" s="230"/>
      <c r="RYY422" s="230"/>
      <c r="RYZ422" s="230"/>
      <c r="RZA422" s="230"/>
      <c r="RZB422" s="230"/>
      <c r="RZC422" s="230"/>
      <c r="RZD422" s="230"/>
      <c r="RZE422" s="230"/>
      <c r="RZF422" s="230"/>
      <c r="RZG422" s="230"/>
      <c r="RZH422" s="230"/>
      <c r="RZI422" s="230"/>
      <c r="RZJ422" s="230"/>
      <c r="RZK422" s="230"/>
      <c r="RZL422" s="230"/>
      <c r="RZM422" s="230"/>
      <c r="RZN422" s="230"/>
      <c r="RZO422" s="230"/>
      <c r="RZP422" s="230"/>
      <c r="RZQ422" s="230"/>
      <c r="RZR422" s="230"/>
      <c r="RZS422" s="230"/>
      <c r="RZT422" s="230"/>
      <c r="RZU422" s="230"/>
      <c r="RZV422" s="230"/>
      <c r="RZW422" s="230"/>
      <c r="RZX422" s="230"/>
      <c r="RZY422" s="230"/>
      <c r="RZZ422" s="230"/>
      <c r="SAA422" s="230"/>
      <c r="SAB422" s="230"/>
      <c r="SAC422" s="230"/>
      <c r="SAD422" s="230"/>
      <c r="SAE422" s="230"/>
      <c r="SAF422" s="230"/>
      <c r="SAG422" s="230"/>
      <c r="SAH422" s="230"/>
      <c r="SAI422" s="230"/>
      <c r="SAJ422" s="230"/>
      <c r="SAK422" s="230"/>
      <c r="SAL422" s="230"/>
      <c r="SAM422" s="230"/>
      <c r="SAN422" s="230"/>
      <c r="SAO422" s="230"/>
      <c r="SAP422" s="230"/>
      <c r="SAQ422" s="230"/>
      <c r="SAR422" s="230"/>
      <c r="SAS422" s="230"/>
      <c r="SAT422" s="230"/>
      <c r="SAU422" s="230"/>
      <c r="SAV422" s="230"/>
      <c r="SAW422" s="230"/>
      <c r="SAX422" s="230"/>
      <c r="SAY422" s="230"/>
      <c r="SAZ422" s="230"/>
      <c r="SBA422" s="230"/>
      <c r="SBB422" s="230"/>
      <c r="SBC422" s="230"/>
      <c r="SBD422" s="230"/>
      <c r="SBE422" s="230"/>
      <c r="SBF422" s="230"/>
      <c r="SBG422" s="230"/>
      <c r="SBH422" s="230"/>
      <c r="SBI422" s="230"/>
      <c r="SBJ422" s="230"/>
      <c r="SBK422" s="230"/>
      <c r="SBL422" s="230"/>
      <c r="SBM422" s="230"/>
      <c r="SBN422" s="230"/>
      <c r="SBO422" s="230"/>
      <c r="SBP422" s="230"/>
      <c r="SBQ422" s="230"/>
      <c r="SBR422" s="230"/>
      <c r="SBS422" s="230"/>
      <c r="SBT422" s="230"/>
      <c r="SBU422" s="230"/>
      <c r="SBV422" s="230"/>
      <c r="SBW422" s="230"/>
      <c r="SBX422" s="230"/>
      <c r="SBY422" s="230"/>
      <c r="SBZ422" s="230"/>
      <c r="SCA422" s="230"/>
      <c r="SCB422" s="230"/>
      <c r="SCC422" s="230"/>
      <c r="SCD422" s="230"/>
      <c r="SCE422" s="230"/>
      <c r="SCF422" s="230"/>
      <c r="SCG422" s="230"/>
      <c r="SCH422" s="230"/>
      <c r="SCI422" s="230"/>
      <c r="SCJ422" s="230"/>
      <c r="SCK422" s="230"/>
      <c r="SCL422" s="230"/>
      <c r="SCM422" s="230"/>
      <c r="SCN422" s="230"/>
      <c r="SCO422" s="230"/>
      <c r="SCP422" s="230"/>
      <c r="SCQ422" s="230"/>
      <c r="SCR422" s="230"/>
      <c r="SCS422" s="230"/>
      <c r="SCT422" s="230"/>
      <c r="SCU422" s="230"/>
      <c r="SCV422" s="230"/>
      <c r="SCW422" s="230"/>
      <c r="SCX422" s="230"/>
      <c r="SCY422" s="230"/>
      <c r="SCZ422" s="230"/>
      <c r="SDA422" s="230"/>
      <c r="SDB422" s="230"/>
      <c r="SDC422" s="230"/>
      <c r="SDD422" s="230"/>
      <c r="SDE422" s="230"/>
      <c r="SDF422" s="230"/>
      <c r="SDG422" s="230"/>
      <c r="SDH422" s="230"/>
      <c r="SDI422" s="230"/>
      <c r="SDJ422" s="230"/>
      <c r="SDK422" s="230"/>
      <c r="SDL422" s="230"/>
      <c r="SDM422" s="230"/>
      <c r="SDN422" s="230"/>
      <c r="SDO422" s="230"/>
      <c r="SDP422" s="230"/>
      <c r="SDQ422" s="230"/>
      <c r="SDR422" s="230"/>
      <c r="SDS422" s="230"/>
      <c r="SDT422" s="230"/>
      <c r="SDU422" s="230"/>
      <c r="SDV422" s="230"/>
      <c r="SDW422" s="230"/>
      <c r="SDX422" s="230"/>
      <c r="SDY422" s="230"/>
      <c r="SDZ422" s="230"/>
      <c r="SEA422" s="230"/>
      <c r="SEB422" s="230"/>
      <c r="SEC422" s="230"/>
      <c r="SED422" s="230"/>
      <c r="SEE422" s="230"/>
      <c r="SEF422" s="230"/>
      <c r="SEG422" s="230"/>
      <c r="SEH422" s="230"/>
      <c r="SEI422" s="230"/>
      <c r="SEJ422" s="230"/>
      <c r="SEK422" s="230"/>
      <c r="SEL422" s="230"/>
      <c r="SEM422" s="230"/>
      <c r="SEN422" s="230"/>
      <c r="SEO422" s="230"/>
      <c r="SEP422" s="230"/>
      <c r="SEQ422" s="230"/>
      <c r="SER422" s="230"/>
      <c r="SES422" s="230"/>
      <c r="SET422" s="230"/>
      <c r="SEU422" s="230"/>
      <c r="SEV422" s="230"/>
      <c r="SEW422" s="230"/>
      <c r="SEX422" s="230"/>
      <c r="SEY422" s="230"/>
      <c r="SEZ422" s="230"/>
      <c r="SFA422" s="230"/>
      <c r="SFB422" s="230"/>
      <c r="SFC422" s="230"/>
      <c r="SFD422" s="230"/>
      <c r="SFE422" s="230"/>
      <c r="SFF422" s="230"/>
      <c r="SFG422" s="230"/>
      <c r="SFH422" s="230"/>
      <c r="SFI422" s="230"/>
      <c r="SFJ422" s="230"/>
      <c r="SFK422" s="230"/>
      <c r="SFL422" s="230"/>
      <c r="SFM422" s="230"/>
      <c r="SFN422" s="230"/>
      <c r="SFO422" s="230"/>
      <c r="SFP422" s="230"/>
      <c r="SFQ422" s="230"/>
      <c r="SFR422" s="230"/>
      <c r="SFS422" s="230"/>
      <c r="SFT422" s="230"/>
      <c r="SFU422" s="230"/>
      <c r="SFV422" s="230"/>
      <c r="SFW422" s="230"/>
      <c r="SFX422" s="230"/>
      <c r="SFY422" s="230"/>
      <c r="SFZ422" s="230"/>
      <c r="SGA422" s="230"/>
      <c r="SGB422" s="230"/>
      <c r="SGC422" s="230"/>
      <c r="SGD422" s="230"/>
      <c r="SGE422" s="230"/>
      <c r="SGF422" s="230"/>
      <c r="SGG422" s="230"/>
      <c r="SGH422" s="230"/>
      <c r="SGI422" s="230"/>
      <c r="SGJ422" s="230"/>
      <c r="SGK422" s="230"/>
      <c r="SGL422" s="230"/>
      <c r="SGM422" s="230"/>
      <c r="SGN422" s="230"/>
      <c r="SGO422" s="230"/>
      <c r="SGP422" s="230"/>
      <c r="SGQ422" s="230"/>
      <c r="SGR422" s="230"/>
      <c r="SGS422" s="230"/>
      <c r="SGT422" s="230"/>
      <c r="SGU422" s="230"/>
      <c r="SGV422" s="230"/>
      <c r="SGW422" s="230"/>
      <c r="SGX422" s="230"/>
      <c r="SGY422" s="230"/>
      <c r="SGZ422" s="230"/>
      <c r="SHA422" s="230"/>
      <c r="SHB422" s="230"/>
      <c r="SHC422" s="230"/>
      <c r="SHD422" s="230"/>
      <c r="SHE422" s="230"/>
      <c r="SHF422" s="230"/>
      <c r="SHG422" s="230"/>
      <c r="SHH422" s="230"/>
      <c r="SHI422" s="230"/>
      <c r="SHJ422" s="230"/>
      <c r="SHK422" s="230"/>
      <c r="SHL422" s="230"/>
      <c r="SHM422" s="230"/>
      <c r="SHN422" s="230"/>
      <c r="SHO422" s="230"/>
      <c r="SHP422" s="230"/>
      <c r="SHQ422" s="230"/>
      <c r="SHR422" s="230"/>
      <c r="SHS422" s="230"/>
      <c r="SHT422" s="230"/>
      <c r="SHU422" s="230"/>
      <c r="SHV422" s="230"/>
      <c r="SHW422" s="230"/>
      <c r="SHX422" s="230"/>
      <c r="SHY422" s="230"/>
      <c r="SHZ422" s="230"/>
      <c r="SIA422" s="230"/>
      <c r="SIB422" s="230"/>
      <c r="SIC422" s="230"/>
      <c r="SID422" s="230"/>
      <c r="SIE422" s="230"/>
      <c r="SIF422" s="230"/>
      <c r="SIG422" s="230"/>
      <c r="SIH422" s="230"/>
      <c r="SII422" s="230"/>
      <c r="SIJ422" s="230"/>
      <c r="SIK422" s="230"/>
      <c r="SIL422" s="230"/>
      <c r="SIM422" s="230"/>
      <c r="SIN422" s="230"/>
      <c r="SIO422" s="230"/>
      <c r="SIP422" s="230"/>
      <c r="SIQ422" s="230"/>
      <c r="SIR422" s="230"/>
      <c r="SIS422" s="230"/>
      <c r="SIT422" s="230"/>
      <c r="SIU422" s="230"/>
      <c r="SIV422" s="230"/>
      <c r="SIW422" s="230"/>
      <c r="SIX422" s="230"/>
      <c r="SIY422" s="230"/>
      <c r="SIZ422" s="230"/>
      <c r="SJA422" s="230"/>
      <c r="SJB422" s="230"/>
      <c r="SJC422" s="230"/>
      <c r="SJD422" s="230"/>
      <c r="SJE422" s="230"/>
      <c r="SJF422" s="230"/>
      <c r="SJG422" s="230"/>
      <c r="SJH422" s="230"/>
      <c r="SJI422" s="230"/>
      <c r="SJJ422" s="230"/>
      <c r="SJK422" s="230"/>
      <c r="SJL422" s="230"/>
      <c r="SJM422" s="230"/>
      <c r="SJN422" s="230"/>
      <c r="SJO422" s="230"/>
      <c r="SJP422" s="230"/>
      <c r="SJQ422" s="230"/>
      <c r="SJR422" s="230"/>
      <c r="SJS422" s="230"/>
      <c r="SJT422" s="230"/>
      <c r="SJU422" s="230"/>
      <c r="SJV422" s="230"/>
      <c r="SJW422" s="230"/>
      <c r="SJX422" s="230"/>
      <c r="SJY422" s="230"/>
      <c r="SJZ422" s="230"/>
      <c r="SKA422" s="230"/>
      <c r="SKB422" s="230"/>
      <c r="SKC422" s="230"/>
      <c r="SKD422" s="230"/>
      <c r="SKE422" s="230"/>
      <c r="SKF422" s="230"/>
      <c r="SKG422" s="230"/>
      <c r="SKH422" s="230"/>
      <c r="SKI422" s="230"/>
      <c r="SKJ422" s="230"/>
      <c r="SKK422" s="230"/>
      <c r="SKL422" s="230"/>
      <c r="SKM422" s="230"/>
      <c r="SKN422" s="230"/>
      <c r="SKO422" s="230"/>
      <c r="SKP422" s="230"/>
      <c r="SKQ422" s="230"/>
      <c r="SKR422" s="230"/>
      <c r="SKS422" s="230"/>
      <c r="SKT422" s="230"/>
      <c r="SKU422" s="230"/>
      <c r="SKV422" s="230"/>
      <c r="SKW422" s="230"/>
      <c r="SKX422" s="230"/>
      <c r="SKY422" s="230"/>
      <c r="SKZ422" s="230"/>
      <c r="SLA422" s="230"/>
      <c r="SLB422" s="230"/>
      <c r="SLC422" s="230"/>
      <c r="SLD422" s="230"/>
      <c r="SLE422" s="230"/>
      <c r="SLF422" s="230"/>
      <c r="SLG422" s="230"/>
      <c r="SLH422" s="230"/>
      <c r="SLI422" s="230"/>
      <c r="SLJ422" s="230"/>
      <c r="SLK422" s="230"/>
      <c r="SLL422" s="230"/>
      <c r="SLM422" s="230"/>
      <c r="SLN422" s="230"/>
      <c r="SLO422" s="230"/>
      <c r="SLP422" s="230"/>
      <c r="SLQ422" s="230"/>
      <c r="SLR422" s="230"/>
      <c r="SLS422" s="230"/>
      <c r="SLT422" s="230"/>
      <c r="SLU422" s="230"/>
      <c r="SLV422" s="230"/>
      <c r="SLW422" s="230"/>
      <c r="SLX422" s="230"/>
      <c r="SLY422" s="230"/>
      <c r="SLZ422" s="230"/>
      <c r="SMA422" s="230"/>
      <c r="SMB422" s="230"/>
      <c r="SMC422" s="230"/>
      <c r="SMD422" s="230"/>
      <c r="SME422" s="230"/>
      <c r="SMF422" s="230"/>
      <c r="SMG422" s="230"/>
      <c r="SMH422" s="230"/>
      <c r="SMI422" s="230"/>
      <c r="SMJ422" s="230"/>
      <c r="SMK422" s="230"/>
      <c r="SML422" s="230"/>
      <c r="SMM422" s="230"/>
      <c r="SMN422" s="230"/>
      <c r="SMO422" s="230"/>
      <c r="SMP422" s="230"/>
      <c r="SMQ422" s="230"/>
      <c r="SMR422" s="230"/>
      <c r="SMS422" s="230"/>
      <c r="SMT422" s="230"/>
      <c r="SMU422" s="230"/>
      <c r="SMV422" s="230"/>
      <c r="SMW422" s="230"/>
      <c r="SMX422" s="230"/>
      <c r="SMY422" s="230"/>
      <c r="SMZ422" s="230"/>
      <c r="SNA422" s="230"/>
      <c r="SNB422" s="230"/>
      <c r="SNC422" s="230"/>
      <c r="SND422" s="230"/>
      <c r="SNE422" s="230"/>
      <c r="SNF422" s="230"/>
      <c r="SNG422" s="230"/>
      <c r="SNH422" s="230"/>
      <c r="SNI422" s="230"/>
      <c r="SNJ422" s="230"/>
      <c r="SNK422" s="230"/>
      <c r="SNL422" s="230"/>
      <c r="SNM422" s="230"/>
      <c r="SNN422" s="230"/>
      <c r="SNO422" s="230"/>
      <c r="SNP422" s="230"/>
      <c r="SNQ422" s="230"/>
      <c r="SNR422" s="230"/>
      <c r="SNS422" s="230"/>
      <c r="SNT422" s="230"/>
      <c r="SNU422" s="230"/>
      <c r="SNV422" s="230"/>
      <c r="SNW422" s="230"/>
      <c r="SNX422" s="230"/>
      <c r="SNY422" s="230"/>
      <c r="SNZ422" s="230"/>
      <c r="SOA422" s="230"/>
      <c r="SOB422" s="230"/>
      <c r="SOC422" s="230"/>
      <c r="SOD422" s="230"/>
      <c r="SOE422" s="230"/>
      <c r="SOF422" s="230"/>
      <c r="SOG422" s="230"/>
      <c r="SOH422" s="230"/>
      <c r="SOI422" s="230"/>
      <c r="SOJ422" s="230"/>
      <c r="SOK422" s="230"/>
      <c r="SOL422" s="230"/>
      <c r="SOM422" s="230"/>
      <c r="SON422" s="230"/>
      <c r="SOO422" s="230"/>
      <c r="SOP422" s="230"/>
      <c r="SOQ422" s="230"/>
      <c r="SOR422" s="230"/>
      <c r="SOS422" s="230"/>
      <c r="SOT422" s="230"/>
      <c r="SOU422" s="230"/>
      <c r="SOV422" s="230"/>
      <c r="SOW422" s="230"/>
      <c r="SOX422" s="230"/>
      <c r="SOY422" s="230"/>
      <c r="SOZ422" s="230"/>
      <c r="SPA422" s="230"/>
      <c r="SPB422" s="230"/>
      <c r="SPC422" s="230"/>
      <c r="SPD422" s="230"/>
      <c r="SPE422" s="230"/>
      <c r="SPF422" s="230"/>
      <c r="SPG422" s="230"/>
      <c r="SPH422" s="230"/>
      <c r="SPI422" s="230"/>
      <c r="SPJ422" s="230"/>
      <c r="SPK422" s="230"/>
      <c r="SPL422" s="230"/>
      <c r="SPM422" s="230"/>
      <c r="SPN422" s="230"/>
      <c r="SPO422" s="230"/>
      <c r="SPP422" s="230"/>
      <c r="SPQ422" s="230"/>
      <c r="SPR422" s="230"/>
      <c r="SPS422" s="230"/>
      <c r="SPT422" s="230"/>
      <c r="SPU422" s="230"/>
      <c r="SPV422" s="230"/>
      <c r="SPW422" s="230"/>
      <c r="SPX422" s="230"/>
      <c r="SPY422" s="230"/>
      <c r="SPZ422" s="230"/>
      <c r="SQA422" s="230"/>
      <c r="SQB422" s="230"/>
      <c r="SQC422" s="230"/>
      <c r="SQD422" s="230"/>
      <c r="SQE422" s="230"/>
      <c r="SQF422" s="230"/>
      <c r="SQG422" s="230"/>
      <c r="SQH422" s="230"/>
      <c r="SQI422" s="230"/>
      <c r="SQJ422" s="230"/>
      <c r="SQK422" s="230"/>
      <c r="SQL422" s="230"/>
      <c r="SQM422" s="230"/>
      <c r="SQN422" s="230"/>
      <c r="SQO422" s="230"/>
      <c r="SQP422" s="230"/>
      <c r="SQQ422" s="230"/>
      <c r="SQR422" s="230"/>
      <c r="SQS422" s="230"/>
      <c r="SQT422" s="230"/>
      <c r="SQU422" s="230"/>
      <c r="SQV422" s="230"/>
      <c r="SQW422" s="230"/>
      <c r="SQX422" s="230"/>
      <c r="SQY422" s="230"/>
      <c r="SQZ422" s="230"/>
      <c r="SRA422" s="230"/>
      <c r="SRB422" s="230"/>
      <c r="SRC422" s="230"/>
      <c r="SRD422" s="230"/>
      <c r="SRE422" s="230"/>
      <c r="SRF422" s="230"/>
      <c r="SRG422" s="230"/>
      <c r="SRH422" s="230"/>
      <c r="SRI422" s="230"/>
      <c r="SRJ422" s="230"/>
      <c r="SRK422" s="230"/>
      <c r="SRL422" s="230"/>
      <c r="SRM422" s="230"/>
      <c r="SRN422" s="230"/>
      <c r="SRO422" s="230"/>
      <c r="SRP422" s="230"/>
      <c r="SRQ422" s="230"/>
      <c r="SRR422" s="230"/>
      <c r="SRS422" s="230"/>
      <c r="SRT422" s="230"/>
      <c r="SRU422" s="230"/>
      <c r="SRV422" s="230"/>
      <c r="SRW422" s="230"/>
      <c r="SRX422" s="230"/>
      <c r="SRY422" s="230"/>
      <c r="SRZ422" s="230"/>
      <c r="SSA422" s="230"/>
      <c r="SSB422" s="230"/>
      <c r="SSC422" s="230"/>
      <c r="SSD422" s="230"/>
      <c r="SSE422" s="230"/>
      <c r="SSF422" s="230"/>
      <c r="SSG422" s="230"/>
      <c r="SSH422" s="230"/>
      <c r="SSI422" s="230"/>
      <c r="SSJ422" s="230"/>
      <c r="SSK422" s="230"/>
      <c r="SSL422" s="230"/>
      <c r="SSM422" s="230"/>
      <c r="SSN422" s="230"/>
      <c r="SSO422" s="230"/>
      <c r="SSP422" s="230"/>
      <c r="SSQ422" s="230"/>
      <c r="SSR422" s="230"/>
      <c r="SSS422" s="230"/>
      <c r="SST422" s="230"/>
      <c r="SSU422" s="230"/>
      <c r="SSV422" s="230"/>
      <c r="SSW422" s="230"/>
      <c r="SSX422" s="230"/>
      <c r="SSY422" s="230"/>
      <c r="SSZ422" s="230"/>
      <c r="STA422" s="230"/>
      <c r="STB422" s="230"/>
      <c r="STC422" s="230"/>
      <c r="STD422" s="230"/>
      <c r="STE422" s="230"/>
      <c r="STF422" s="230"/>
      <c r="STG422" s="230"/>
      <c r="STH422" s="230"/>
      <c r="STI422" s="230"/>
      <c r="STJ422" s="230"/>
      <c r="STK422" s="230"/>
      <c r="STL422" s="230"/>
      <c r="STM422" s="230"/>
      <c r="STN422" s="230"/>
      <c r="STO422" s="230"/>
      <c r="STP422" s="230"/>
      <c r="STQ422" s="230"/>
      <c r="STR422" s="230"/>
      <c r="STS422" s="230"/>
      <c r="STT422" s="230"/>
      <c r="STU422" s="230"/>
      <c r="STV422" s="230"/>
      <c r="STW422" s="230"/>
      <c r="STX422" s="230"/>
      <c r="STY422" s="230"/>
      <c r="STZ422" s="230"/>
      <c r="SUA422" s="230"/>
      <c r="SUB422" s="230"/>
      <c r="SUC422" s="230"/>
      <c r="SUD422" s="230"/>
      <c r="SUE422" s="230"/>
      <c r="SUF422" s="230"/>
      <c r="SUG422" s="230"/>
      <c r="SUH422" s="230"/>
      <c r="SUI422" s="230"/>
      <c r="SUJ422" s="230"/>
      <c r="SUK422" s="230"/>
      <c r="SUL422" s="230"/>
      <c r="SUM422" s="230"/>
      <c r="SUN422" s="230"/>
      <c r="SUO422" s="230"/>
      <c r="SUP422" s="230"/>
      <c r="SUQ422" s="230"/>
      <c r="SUR422" s="230"/>
      <c r="SUS422" s="230"/>
      <c r="SUT422" s="230"/>
      <c r="SUU422" s="230"/>
      <c r="SUV422" s="230"/>
      <c r="SUW422" s="230"/>
      <c r="SUX422" s="230"/>
      <c r="SUY422" s="230"/>
      <c r="SUZ422" s="230"/>
      <c r="SVA422" s="230"/>
      <c r="SVB422" s="230"/>
      <c r="SVC422" s="230"/>
      <c r="SVD422" s="230"/>
      <c r="SVE422" s="230"/>
      <c r="SVF422" s="230"/>
      <c r="SVG422" s="230"/>
      <c r="SVH422" s="230"/>
      <c r="SVI422" s="230"/>
      <c r="SVJ422" s="230"/>
      <c r="SVK422" s="230"/>
      <c r="SVL422" s="230"/>
      <c r="SVM422" s="230"/>
      <c r="SVN422" s="230"/>
      <c r="SVO422" s="230"/>
      <c r="SVP422" s="230"/>
      <c r="SVQ422" s="230"/>
      <c r="SVR422" s="230"/>
      <c r="SVS422" s="230"/>
      <c r="SVT422" s="230"/>
      <c r="SVU422" s="230"/>
      <c r="SVV422" s="230"/>
      <c r="SVW422" s="230"/>
      <c r="SVX422" s="230"/>
      <c r="SVY422" s="230"/>
      <c r="SVZ422" s="230"/>
      <c r="SWA422" s="230"/>
      <c r="SWB422" s="230"/>
      <c r="SWC422" s="230"/>
      <c r="SWD422" s="230"/>
      <c r="SWE422" s="230"/>
      <c r="SWF422" s="230"/>
      <c r="SWG422" s="230"/>
      <c r="SWH422" s="230"/>
      <c r="SWI422" s="230"/>
      <c r="SWJ422" s="230"/>
      <c r="SWK422" s="230"/>
      <c r="SWL422" s="230"/>
      <c r="SWM422" s="230"/>
      <c r="SWN422" s="230"/>
      <c r="SWO422" s="230"/>
      <c r="SWP422" s="230"/>
      <c r="SWQ422" s="230"/>
      <c r="SWR422" s="230"/>
      <c r="SWS422" s="230"/>
      <c r="SWT422" s="230"/>
      <c r="SWU422" s="230"/>
      <c r="SWV422" s="230"/>
      <c r="SWW422" s="230"/>
      <c r="SWX422" s="230"/>
      <c r="SWY422" s="230"/>
      <c r="SWZ422" s="230"/>
      <c r="SXA422" s="230"/>
      <c r="SXB422" s="230"/>
      <c r="SXC422" s="230"/>
      <c r="SXD422" s="230"/>
      <c r="SXE422" s="230"/>
      <c r="SXF422" s="230"/>
      <c r="SXG422" s="230"/>
      <c r="SXH422" s="230"/>
      <c r="SXI422" s="230"/>
      <c r="SXJ422" s="230"/>
      <c r="SXK422" s="230"/>
      <c r="SXL422" s="230"/>
      <c r="SXM422" s="230"/>
      <c r="SXN422" s="230"/>
      <c r="SXO422" s="230"/>
      <c r="SXP422" s="230"/>
      <c r="SXQ422" s="230"/>
      <c r="SXR422" s="230"/>
      <c r="SXS422" s="230"/>
      <c r="SXT422" s="230"/>
      <c r="SXU422" s="230"/>
      <c r="SXV422" s="230"/>
      <c r="SXW422" s="230"/>
      <c r="SXX422" s="230"/>
      <c r="SXY422" s="230"/>
      <c r="SXZ422" s="230"/>
      <c r="SYA422" s="230"/>
      <c r="SYB422" s="230"/>
      <c r="SYC422" s="230"/>
      <c r="SYD422" s="230"/>
      <c r="SYE422" s="230"/>
      <c r="SYF422" s="230"/>
      <c r="SYG422" s="230"/>
      <c r="SYH422" s="230"/>
      <c r="SYI422" s="230"/>
      <c r="SYJ422" s="230"/>
      <c r="SYK422" s="230"/>
      <c r="SYL422" s="230"/>
      <c r="SYM422" s="230"/>
      <c r="SYN422" s="230"/>
      <c r="SYO422" s="230"/>
      <c r="SYP422" s="230"/>
      <c r="SYQ422" s="230"/>
      <c r="SYR422" s="230"/>
      <c r="SYS422" s="230"/>
      <c r="SYT422" s="230"/>
      <c r="SYU422" s="230"/>
      <c r="SYV422" s="230"/>
      <c r="SYW422" s="230"/>
      <c r="SYX422" s="230"/>
      <c r="SYY422" s="230"/>
      <c r="SYZ422" s="230"/>
      <c r="SZA422" s="230"/>
      <c r="SZB422" s="230"/>
      <c r="SZC422" s="230"/>
      <c r="SZD422" s="230"/>
      <c r="SZE422" s="230"/>
      <c r="SZF422" s="230"/>
      <c r="SZG422" s="230"/>
      <c r="SZH422" s="230"/>
      <c r="SZI422" s="230"/>
      <c r="SZJ422" s="230"/>
      <c r="SZK422" s="230"/>
      <c r="SZL422" s="230"/>
      <c r="SZM422" s="230"/>
      <c r="SZN422" s="230"/>
      <c r="SZO422" s="230"/>
      <c r="SZP422" s="230"/>
      <c r="SZQ422" s="230"/>
      <c r="SZR422" s="230"/>
      <c r="SZS422" s="230"/>
      <c r="SZT422" s="230"/>
      <c r="SZU422" s="230"/>
      <c r="SZV422" s="230"/>
      <c r="SZW422" s="230"/>
      <c r="SZX422" s="230"/>
      <c r="SZY422" s="230"/>
      <c r="SZZ422" s="230"/>
      <c r="TAA422" s="230"/>
      <c r="TAB422" s="230"/>
      <c r="TAC422" s="230"/>
      <c r="TAD422" s="230"/>
      <c r="TAE422" s="230"/>
      <c r="TAF422" s="230"/>
      <c r="TAG422" s="230"/>
      <c r="TAH422" s="230"/>
      <c r="TAI422" s="230"/>
      <c r="TAJ422" s="230"/>
      <c r="TAK422" s="230"/>
      <c r="TAL422" s="230"/>
      <c r="TAM422" s="230"/>
      <c r="TAN422" s="230"/>
      <c r="TAO422" s="230"/>
      <c r="TAP422" s="230"/>
      <c r="TAQ422" s="230"/>
      <c r="TAR422" s="230"/>
      <c r="TAS422" s="230"/>
      <c r="TAT422" s="230"/>
      <c r="TAU422" s="230"/>
      <c r="TAV422" s="230"/>
      <c r="TAW422" s="230"/>
      <c r="TAX422" s="230"/>
      <c r="TAY422" s="230"/>
      <c r="TAZ422" s="230"/>
      <c r="TBA422" s="230"/>
      <c r="TBB422" s="230"/>
      <c r="TBC422" s="230"/>
      <c r="TBD422" s="230"/>
      <c r="TBE422" s="230"/>
      <c r="TBF422" s="230"/>
      <c r="TBG422" s="230"/>
      <c r="TBH422" s="230"/>
      <c r="TBI422" s="230"/>
      <c r="TBJ422" s="230"/>
      <c r="TBK422" s="230"/>
      <c r="TBL422" s="230"/>
      <c r="TBM422" s="230"/>
      <c r="TBN422" s="230"/>
      <c r="TBO422" s="230"/>
      <c r="TBP422" s="230"/>
      <c r="TBQ422" s="230"/>
      <c r="TBR422" s="230"/>
      <c r="TBS422" s="230"/>
      <c r="TBT422" s="230"/>
      <c r="TBU422" s="230"/>
      <c r="TBV422" s="230"/>
      <c r="TBW422" s="230"/>
      <c r="TBX422" s="230"/>
      <c r="TBY422" s="230"/>
      <c r="TBZ422" s="230"/>
      <c r="TCA422" s="230"/>
      <c r="TCB422" s="230"/>
      <c r="TCC422" s="230"/>
      <c r="TCD422" s="230"/>
      <c r="TCE422" s="230"/>
      <c r="TCF422" s="230"/>
      <c r="TCG422" s="230"/>
      <c r="TCH422" s="230"/>
      <c r="TCI422" s="230"/>
      <c r="TCJ422" s="230"/>
      <c r="TCK422" s="230"/>
      <c r="TCL422" s="230"/>
      <c r="TCM422" s="230"/>
      <c r="TCN422" s="230"/>
      <c r="TCO422" s="230"/>
      <c r="TCP422" s="230"/>
      <c r="TCQ422" s="230"/>
      <c r="TCR422" s="230"/>
      <c r="TCS422" s="230"/>
      <c r="TCT422" s="230"/>
      <c r="TCU422" s="230"/>
      <c r="TCV422" s="230"/>
      <c r="TCW422" s="230"/>
      <c r="TCX422" s="230"/>
      <c r="TCY422" s="230"/>
      <c r="TCZ422" s="230"/>
      <c r="TDA422" s="230"/>
      <c r="TDB422" s="230"/>
      <c r="TDC422" s="230"/>
      <c r="TDD422" s="230"/>
      <c r="TDE422" s="230"/>
      <c r="TDF422" s="230"/>
      <c r="TDG422" s="230"/>
      <c r="TDH422" s="230"/>
      <c r="TDI422" s="230"/>
      <c r="TDJ422" s="230"/>
      <c r="TDK422" s="230"/>
      <c r="TDL422" s="230"/>
      <c r="TDM422" s="230"/>
      <c r="TDN422" s="230"/>
      <c r="TDO422" s="230"/>
      <c r="TDP422" s="230"/>
      <c r="TDQ422" s="230"/>
      <c r="TDR422" s="230"/>
      <c r="TDS422" s="230"/>
      <c r="TDT422" s="230"/>
      <c r="TDU422" s="230"/>
      <c r="TDV422" s="230"/>
      <c r="TDW422" s="230"/>
      <c r="TDX422" s="230"/>
      <c r="TDY422" s="230"/>
      <c r="TDZ422" s="230"/>
      <c r="TEA422" s="230"/>
      <c r="TEB422" s="230"/>
      <c r="TEC422" s="230"/>
      <c r="TED422" s="230"/>
      <c r="TEE422" s="230"/>
      <c r="TEF422" s="230"/>
      <c r="TEG422" s="230"/>
      <c r="TEH422" s="230"/>
      <c r="TEI422" s="230"/>
      <c r="TEJ422" s="230"/>
      <c r="TEK422" s="230"/>
      <c r="TEL422" s="230"/>
      <c r="TEM422" s="230"/>
      <c r="TEN422" s="230"/>
      <c r="TEO422" s="230"/>
      <c r="TEP422" s="230"/>
      <c r="TEQ422" s="230"/>
      <c r="TER422" s="230"/>
      <c r="TES422" s="230"/>
      <c r="TET422" s="230"/>
      <c r="TEU422" s="230"/>
      <c r="TEV422" s="230"/>
      <c r="TEW422" s="230"/>
      <c r="TEX422" s="230"/>
      <c r="TEY422" s="230"/>
      <c r="TEZ422" s="230"/>
      <c r="TFA422" s="230"/>
      <c r="TFB422" s="230"/>
      <c r="TFC422" s="230"/>
      <c r="TFD422" s="230"/>
      <c r="TFE422" s="230"/>
      <c r="TFF422" s="230"/>
      <c r="TFG422" s="230"/>
      <c r="TFH422" s="230"/>
      <c r="TFI422" s="230"/>
      <c r="TFJ422" s="230"/>
      <c r="TFK422" s="230"/>
      <c r="TFL422" s="230"/>
      <c r="TFM422" s="230"/>
      <c r="TFN422" s="230"/>
      <c r="TFO422" s="230"/>
      <c r="TFP422" s="230"/>
      <c r="TFQ422" s="230"/>
      <c r="TFR422" s="230"/>
      <c r="TFS422" s="230"/>
      <c r="TFT422" s="230"/>
      <c r="TFU422" s="230"/>
      <c r="TFV422" s="230"/>
      <c r="TFW422" s="230"/>
      <c r="TFX422" s="230"/>
      <c r="TFY422" s="230"/>
      <c r="TFZ422" s="230"/>
      <c r="TGA422" s="230"/>
      <c r="TGB422" s="230"/>
      <c r="TGC422" s="230"/>
      <c r="TGD422" s="230"/>
      <c r="TGE422" s="230"/>
      <c r="TGF422" s="230"/>
      <c r="TGG422" s="230"/>
      <c r="TGH422" s="230"/>
      <c r="TGI422" s="230"/>
      <c r="TGJ422" s="230"/>
      <c r="TGK422" s="230"/>
      <c r="TGL422" s="230"/>
      <c r="TGM422" s="230"/>
      <c r="TGN422" s="230"/>
      <c r="TGO422" s="230"/>
      <c r="TGP422" s="230"/>
      <c r="TGQ422" s="230"/>
      <c r="TGR422" s="230"/>
      <c r="TGS422" s="230"/>
      <c r="TGT422" s="230"/>
      <c r="TGU422" s="230"/>
      <c r="TGV422" s="230"/>
      <c r="TGW422" s="230"/>
      <c r="TGX422" s="230"/>
      <c r="TGY422" s="230"/>
      <c r="TGZ422" s="230"/>
      <c r="THA422" s="230"/>
      <c r="THB422" s="230"/>
      <c r="THC422" s="230"/>
      <c r="THD422" s="230"/>
      <c r="THE422" s="230"/>
      <c r="THF422" s="230"/>
      <c r="THG422" s="230"/>
      <c r="THH422" s="230"/>
      <c r="THI422" s="230"/>
      <c r="THJ422" s="230"/>
      <c r="THK422" s="230"/>
      <c r="THL422" s="230"/>
      <c r="THM422" s="230"/>
      <c r="THN422" s="230"/>
      <c r="THO422" s="230"/>
      <c r="THP422" s="230"/>
      <c r="THQ422" s="230"/>
      <c r="THR422" s="230"/>
      <c r="THS422" s="230"/>
      <c r="THT422" s="230"/>
      <c r="THU422" s="230"/>
      <c r="THV422" s="230"/>
      <c r="THW422" s="230"/>
      <c r="THX422" s="230"/>
      <c r="THY422" s="230"/>
      <c r="THZ422" s="230"/>
      <c r="TIA422" s="230"/>
      <c r="TIB422" s="230"/>
      <c r="TIC422" s="230"/>
      <c r="TID422" s="230"/>
      <c r="TIE422" s="230"/>
      <c r="TIF422" s="230"/>
      <c r="TIG422" s="230"/>
      <c r="TIH422" s="230"/>
      <c r="TII422" s="230"/>
      <c r="TIJ422" s="230"/>
      <c r="TIK422" s="230"/>
      <c r="TIL422" s="230"/>
      <c r="TIM422" s="230"/>
      <c r="TIN422" s="230"/>
      <c r="TIO422" s="230"/>
      <c r="TIP422" s="230"/>
      <c r="TIQ422" s="230"/>
      <c r="TIR422" s="230"/>
      <c r="TIS422" s="230"/>
      <c r="TIT422" s="230"/>
      <c r="TIU422" s="230"/>
      <c r="TIV422" s="230"/>
      <c r="TIW422" s="230"/>
      <c r="TIX422" s="230"/>
      <c r="TIY422" s="230"/>
      <c r="TIZ422" s="230"/>
      <c r="TJA422" s="230"/>
      <c r="TJB422" s="230"/>
      <c r="TJC422" s="230"/>
      <c r="TJD422" s="230"/>
      <c r="TJE422" s="230"/>
      <c r="TJF422" s="230"/>
      <c r="TJG422" s="230"/>
      <c r="TJH422" s="230"/>
      <c r="TJI422" s="230"/>
      <c r="TJJ422" s="230"/>
      <c r="TJK422" s="230"/>
      <c r="TJL422" s="230"/>
      <c r="TJM422" s="230"/>
      <c r="TJN422" s="230"/>
      <c r="TJO422" s="230"/>
      <c r="TJP422" s="230"/>
      <c r="TJQ422" s="230"/>
      <c r="TJR422" s="230"/>
      <c r="TJS422" s="230"/>
      <c r="TJT422" s="230"/>
      <c r="TJU422" s="230"/>
      <c r="TJV422" s="230"/>
      <c r="TJW422" s="230"/>
      <c r="TJX422" s="230"/>
      <c r="TJY422" s="230"/>
      <c r="TJZ422" s="230"/>
      <c r="TKA422" s="230"/>
      <c r="TKB422" s="230"/>
      <c r="TKC422" s="230"/>
      <c r="TKD422" s="230"/>
      <c r="TKE422" s="230"/>
      <c r="TKF422" s="230"/>
      <c r="TKG422" s="230"/>
      <c r="TKH422" s="230"/>
      <c r="TKI422" s="230"/>
      <c r="TKJ422" s="230"/>
      <c r="TKK422" s="230"/>
      <c r="TKL422" s="230"/>
      <c r="TKM422" s="230"/>
      <c r="TKN422" s="230"/>
      <c r="TKO422" s="230"/>
      <c r="TKP422" s="230"/>
      <c r="TKQ422" s="230"/>
      <c r="TKR422" s="230"/>
      <c r="TKS422" s="230"/>
      <c r="TKT422" s="230"/>
      <c r="TKU422" s="230"/>
      <c r="TKV422" s="230"/>
      <c r="TKW422" s="230"/>
      <c r="TKX422" s="230"/>
      <c r="TKY422" s="230"/>
      <c r="TKZ422" s="230"/>
      <c r="TLA422" s="230"/>
      <c r="TLB422" s="230"/>
      <c r="TLC422" s="230"/>
      <c r="TLD422" s="230"/>
      <c r="TLE422" s="230"/>
      <c r="TLF422" s="230"/>
      <c r="TLG422" s="230"/>
      <c r="TLH422" s="230"/>
      <c r="TLI422" s="230"/>
      <c r="TLJ422" s="230"/>
      <c r="TLK422" s="230"/>
      <c r="TLL422" s="230"/>
      <c r="TLM422" s="230"/>
      <c r="TLN422" s="230"/>
      <c r="TLO422" s="230"/>
      <c r="TLP422" s="230"/>
      <c r="TLQ422" s="230"/>
      <c r="TLR422" s="230"/>
      <c r="TLS422" s="230"/>
      <c r="TLT422" s="230"/>
      <c r="TLU422" s="230"/>
      <c r="TLV422" s="230"/>
      <c r="TLW422" s="230"/>
      <c r="TLX422" s="230"/>
      <c r="TLY422" s="230"/>
      <c r="TLZ422" s="230"/>
      <c r="TMA422" s="230"/>
      <c r="TMB422" s="230"/>
      <c r="TMC422" s="230"/>
      <c r="TMD422" s="230"/>
      <c r="TME422" s="230"/>
      <c r="TMF422" s="230"/>
      <c r="TMG422" s="230"/>
      <c r="TMH422" s="230"/>
      <c r="TMI422" s="230"/>
      <c r="TMJ422" s="230"/>
      <c r="TMK422" s="230"/>
      <c r="TML422" s="230"/>
      <c r="TMM422" s="230"/>
      <c r="TMN422" s="230"/>
      <c r="TMO422" s="230"/>
      <c r="TMP422" s="230"/>
      <c r="TMQ422" s="230"/>
      <c r="TMR422" s="230"/>
      <c r="TMS422" s="230"/>
      <c r="TMT422" s="230"/>
      <c r="TMU422" s="230"/>
      <c r="TMV422" s="230"/>
      <c r="TMW422" s="230"/>
      <c r="TMX422" s="230"/>
      <c r="TMY422" s="230"/>
      <c r="TMZ422" s="230"/>
      <c r="TNA422" s="230"/>
      <c r="TNB422" s="230"/>
      <c r="TNC422" s="230"/>
      <c r="TND422" s="230"/>
      <c r="TNE422" s="230"/>
      <c r="TNF422" s="230"/>
      <c r="TNG422" s="230"/>
      <c r="TNH422" s="230"/>
      <c r="TNI422" s="230"/>
      <c r="TNJ422" s="230"/>
      <c r="TNK422" s="230"/>
      <c r="TNL422" s="230"/>
      <c r="TNM422" s="230"/>
      <c r="TNN422" s="230"/>
      <c r="TNO422" s="230"/>
      <c r="TNP422" s="230"/>
      <c r="TNQ422" s="230"/>
      <c r="TNR422" s="230"/>
      <c r="TNS422" s="230"/>
      <c r="TNT422" s="230"/>
      <c r="TNU422" s="230"/>
      <c r="TNV422" s="230"/>
      <c r="TNW422" s="230"/>
      <c r="TNX422" s="230"/>
      <c r="TNY422" s="230"/>
      <c r="TNZ422" s="230"/>
      <c r="TOA422" s="230"/>
      <c r="TOB422" s="230"/>
      <c r="TOC422" s="230"/>
      <c r="TOD422" s="230"/>
      <c r="TOE422" s="230"/>
      <c r="TOF422" s="230"/>
      <c r="TOG422" s="230"/>
      <c r="TOH422" s="230"/>
      <c r="TOI422" s="230"/>
      <c r="TOJ422" s="230"/>
      <c r="TOK422" s="230"/>
      <c r="TOL422" s="230"/>
      <c r="TOM422" s="230"/>
      <c r="TON422" s="230"/>
      <c r="TOO422" s="230"/>
      <c r="TOP422" s="230"/>
      <c r="TOQ422" s="230"/>
      <c r="TOR422" s="230"/>
      <c r="TOS422" s="230"/>
      <c r="TOT422" s="230"/>
      <c r="TOU422" s="230"/>
      <c r="TOV422" s="230"/>
      <c r="TOW422" s="230"/>
      <c r="TOX422" s="230"/>
      <c r="TOY422" s="230"/>
      <c r="TOZ422" s="230"/>
      <c r="TPA422" s="230"/>
      <c r="TPB422" s="230"/>
      <c r="TPC422" s="230"/>
      <c r="TPD422" s="230"/>
      <c r="TPE422" s="230"/>
      <c r="TPF422" s="230"/>
      <c r="TPG422" s="230"/>
      <c r="TPH422" s="230"/>
      <c r="TPI422" s="230"/>
      <c r="TPJ422" s="230"/>
      <c r="TPK422" s="230"/>
      <c r="TPL422" s="230"/>
      <c r="TPM422" s="230"/>
      <c r="TPN422" s="230"/>
      <c r="TPO422" s="230"/>
      <c r="TPP422" s="230"/>
      <c r="TPQ422" s="230"/>
      <c r="TPR422" s="230"/>
      <c r="TPS422" s="230"/>
      <c r="TPT422" s="230"/>
      <c r="TPU422" s="230"/>
      <c r="TPV422" s="230"/>
      <c r="TPW422" s="230"/>
      <c r="TPX422" s="230"/>
      <c r="TPY422" s="230"/>
      <c r="TPZ422" s="230"/>
      <c r="TQA422" s="230"/>
      <c r="TQB422" s="230"/>
      <c r="TQC422" s="230"/>
      <c r="TQD422" s="230"/>
      <c r="TQE422" s="230"/>
      <c r="TQF422" s="230"/>
      <c r="TQG422" s="230"/>
      <c r="TQH422" s="230"/>
      <c r="TQI422" s="230"/>
      <c r="TQJ422" s="230"/>
      <c r="TQK422" s="230"/>
      <c r="TQL422" s="230"/>
      <c r="TQM422" s="230"/>
      <c r="TQN422" s="230"/>
      <c r="TQO422" s="230"/>
      <c r="TQP422" s="230"/>
      <c r="TQQ422" s="230"/>
      <c r="TQR422" s="230"/>
      <c r="TQS422" s="230"/>
      <c r="TQT422" s="230"/>
      <c r="TQU422" s="230"/>
      <c r="TQV422" s="230"/>
      <c r="TQW422" s="230"/>
      <c r="TQX422" s="230"/>
      <c r="TQY422" s="230"/>
      <c r="TQZ422" s="230"/>
      <c r="TRA422" s="230"/>
      <c r="TRB422" s="230"/>
      <c r="TRC422" s="230"/>
      <c r="TRD422" s="230"/>
      <c r="TRE422" s="230"/>
      <c r="TRF422" s="230"/>
      <c r="TRG422" s="230"/>
      <c r="TRH422" s="230"/>
      <c r="TRI422" s="230"/>
      <c r="TRJ422" s="230"/>
      <c r="TRK422" s="230"/>
      <c r="TRL422" s="230"/>
      <c r="TRM422" s="230"/>
      <c r="TRN422" s="230"/>
      <c r="TRO422" s="230"/>
      <c r="TRP422" s="230"/>
      <c r="TRQ422" s="230"/>
      <c r="TRR422" s="230"/>
      <c r="TRS422" s="230"/>
      <c r="TRT422" s="230"/>
      <c r="TRU422" s="230"/>
      <c r="TRV422" s="230"/>
      <c r="TRW422" s="230"/>
      <c r="TRX422" s="230"/>
      <c r="TRY422" s="230"/>
      <c r="TRZ422" s="230"/>
      <c r="TSA422" s="230"/>
      <c r="TSB422" s="230"/>
      <c r="TSC422" s="230"/>
      <c r="TSD422" s="230"/>
      <c r="TSE422" s="230"/>
      <c r="TSF422" s="230"/>
      <c r="TSG422" s="230"/>
      <c r="TSH422" s="230"/>
      <c r="TSI422" s="230"/>
      <c r="TSJ422" s="230"/>
      <c r="TSK422" s="230"/>
      <c r="TSL422" s="230"/>
      <c r="TSM422" s="230"/>
      <c r="TSN422" s="230"/>
      <c r="TSO422" s="230"/>
      <c r="TSP422" s="230"/>
      <c r="TSQ422" s="230"/>
      <c r="TSR422" s="230"/>
      <c r="TSS422" s="230"/>
      <c r="TST422" s="230"/>
      <c r="TSU422" s="230"/>
      <c r="TSV422" s="230"/>
      <c r="TSW422" s="230"/>
      <c r="TSX422" s="230"/>
      <c r="TSY422" s="230"/>
      <c r="TSZ422" s="230"/>
      <c r="TTA422" s="230"/>
      <c r="TTB422" s="230"/>
      <c r="TTC422" s="230"/>
      <c r="TTD422" s="230"/>
      <c r="TTE422" s="230"/>
      <c r="TTF422" s="230"/>
      <c r="TTG422" s="230"/>
      <c r="TTH422" s="230"/>
      <c r="TTI422" s="230"/>
      <c r="TTJ422" s="230"/>
      <c r="TTK422" s="230"/>
      <c r="TTL422" s="230"/>
      <c r="TTM422" s="230"/>
      <c r="TTN422" s="230"/>
      <c r="TTO422" s="230"/>
      <c r="TTP422" s="230"/>
      <c r="TTQ422" s="230"/>
      <c r="TTR422" s="230"/>
      <c r="TTS422" s="230"/>
      <c r="TTT422" s="230"/>
      <c r="TTU422" s="230"/>
      <c r="TTV422" s="230"/>
      <c r="TTW422" s="230"/>
      <c r="TTX422" s="230"/>
      <c r="TTY422" s="230"/>
      <c r="TTZ422" s="230"/>
      <c r="TUA422" s="230"/>
      <c r="TUB422" s="230"/>
      <c r="TUC422" s="230"/>
      <c r="TUD422" s="230"/>
      <c r="TUE422" s="230"/>
      <c r="TUF422" s="230"/>
      <c r="TUG422" s="230"/>
      <c r="TUH422" s="230"/>
      <c r="TUI422" s="230"/>
      <c r="TUJ422" s="230"/>
      <c r="TUK422" s="230"/>
      <c r="TUL422" s="230"/>
      <c r="TUM422" s="230"/>
      <c r="TUN422" s="230"/>
      <c r="TUO422" s="230"/>
      <c r="TUP422" s="230"/>
      <c r="TUQ422" s="230"/>
      <c r="TUR422" s="230"/>
      <c r="TUS422" s="230"/>
      <c r="TUT422" s="230"/>
      <c r="TUU422" s="230"/>
      <c r="TUV422" s="230"/>
      <c r="TUW422" s="230"/>
      <c r="TUX422" s="230"/>
      <c r="TUY422" s="230"/>
      <c r="TUZ422" s="230"/>
      <c r="TVA422" s="230"/>
      <c r="TVB422" s="230"/>
      <c r="TVC422" s="230"/>
      <c r="TVD422" s="230"/>
      <c r="TVE422" s="230"/>
      <c r="TVF422" s="230"/>
      <c r="TVG422" s="230"/>
      <c r="TVH422" s="230"/>
      <c r="TVI422" s="230"/>
      <c r="TVJ422" s="230"/>
      <c r="TVK422" s="230"/>
      <c r="TVL422" s="230"/>
      <c r="TVM422" s="230"/>
      <c r="TVN422" s="230"/>
      <c r="TVO422" s="230"/>
      <c r="TVP422" s="230"/>
      <c r="TVQ422" s="230"/>
      <c r="TVR422" s="230"/>
      <c r="TVS422" s="230"/>
      <c r="TVT422" s="230"/>
      <c r="TVU422" s="230"/>
      <c r="TVV422" s="230"/>
      <c r="TVW422" s="230"/>
      <c r="TVX422" s="230"/>
      <c r="TVY422" s="230"/>
      <c r="TVZ422" s="230"/>
      <c r="TWA422" s="230"/>
      <c r="TWB422" s="230"/>
      <c r="TWC422" s="230"/>
      <c r="TWD422" s="230"/>
      <c r="TWE422" s="230"/>
      <c r="TWF422" s="230"/>
      <c r="TWG422" s="230"/>
      <c r="TWH422" s="230"/>
      <c r="TWI422" s="230"/>
      <c r="TWJ422" s="230"/>
      <c r="TWK422" s="230"/>
      <c r="TWL422" s="230"/>
      <c r="TWM422" s="230"/>
      <c r="TWN422" s="230"/>
      <c r="TWO422" s="230"/>
      <c r="TWP422" s="230"/>
      <c r="TWQ422" s="230"/>
      <c r="TWR422" s="230"/>
      <c r="TWS422" s="230"/>
      <c r="TWT422" s="230"/>
      <c r="TWU422" s="230"/>
      <c r="TWV422" s="230"/>
      <c r="TWW422" s="230"/>
      <c r="TWX422" s="230"/>
      <c r="TWY422" s="230"/>
      <c r="TWZ422" s="230"/>
      <c r="TXA422" s="230"/>
      <c r="TXB422" s="230"/>
      <c r="TXC422" s="230"/>
      <c r="TXD422" s="230"/>
      <c r="TXE422" s="230"/>
      <c r="TXF422" s="230"/>
      <c r="TXG422" s="230"/>
      <c r="TXH422" s="230"/>
      <c r="TXI422" s="230"/>
      <c r="TXJ422" s="230"/>
      <c r="TXK422" s="230"/>
      <c r="TXL422" s="230"/>
      <c r="TXM422" s="230"/>
      <c r="TXN422" s="230"/>
      <c r="TXO422" s="230"/>
      <c r="TXP422" s="230"/>
      <c r="TXQ422" s="230"/>
      <c r="TXR422" s="230"/>
      <c r="TXS422" s="230"/>
      <c r="TXT422" s="230"/>
      <c r="TXU422" s="230"/>
      <c r="TXV422" s="230"/>
      <c r="TXW422" s="230"/>
      <c r="TXX422" s="230"/>
      <c r="TXY422" s="230"/>
      <c r="TXZ422" s="230"/>
      <c r="TYA422" s="230"/>
      <c r="TYB422" s="230"/>
      <c r="TYC422" s="230"/>
      <c r="TYD422" s="230"/>
      <c r="TYE422" s="230"/>
      <c r="TYF422" s="230"/>
      <c r="TYG422" s="230"/>
      <c r="TYH422" s="230"/>
      <c r="TYI422" s="230"/>
      <c r="TYJ422" s="230"/>
      <c r="TYK422" s="230"/>
      <c r="TYL422" s="230"/>
      <c r="TYM422" s="230"/>
      <c r="TYN422" s="230"/>
      <c r="TYO422" s="230"/>
      <c r="TYP422" s="230"/>
      <c r="TYQ422" s="230"/>
      <c r="TYR422" s="230"/>
      <c r="TYS422" s="230"/>
      <c r="TYT422" s="230"/>
      <c r="TYU422" s="230"/>
      <c r="TYV422" s="230"/>
      <c r="TYW422" s="230"/>
      <c r="TYX422" s="230"/>
      <c r="TYY422" s="230"/>
      <c r="TYZ422" s="230"/>
      <c r="TZA422" s="230"/>
      <c r="TZB422" s="230"/>
      <c r="TZC422" s="230"/>
      <c r="TZD422" s="230"/>
      <c r="TZE422" s="230"/>
      <c r="TZF422" s="230"/>
      <c r="TZG422" s="230"/>
      <c r="TZH422" s="230"/>
      <c r="TZI422" s="230"/>
      <c r="TZJ422" s="230"/>
      <c r="TZK422" s="230"/>
      <c r="TZL422" s="230"/>
      <c r="TZM422" s="230"/>
      <c r="TZN422" s="230"/>
      <c r="TZO422" s="230"/>
      <c r="TZP422" s="230"/>
      <c r="TZQ422" s="230"/>
      <c r="TZR422" s="230"/>
      <c r="TZS422" s="230"/>
      <c r="TZT422" s="230"/>
      <c r="TZU422" s="230"/>
      <c r="TZV422" s="230"/>
      <c r="TZW422" s="230"/>
      <c r="TZX422" s="230"/>
      <c r="TZY422" s="230"/>
      <c r="TZZ422" s="230"/>
      <c r="UAA422" s="230"/>
      <c r="UAB422" s="230"/>
      <c r="UAC422" s="230"/>
      <c r="UAD422" s="230"/>
      <c r="UAE422" s="230"/>
      <c r="UAF422" s="230"/>
      <c r="UAG422" s="230"/>
      <c r="UAH422" s="230"/>
      <c r="UAI422" s="230"/>
      <c r="UAJ422" s="230"/>
      <c r="UAK422" s="230"/>
      <c r="UAL422" s="230"/>
      <c r="UAM422" s="230"/>
      <c r="UAN422" s="230"/>
      <c r="UAO422" s="230"/>
      <c r="UAP422" s="230"/>
      <c r="UAQ422" s="230"/>
      <c r="UAR422" s="230"/>
      <c r="UAS422" s="230"/>
      <c r="UAT422" s="230"/>
      <c r="UAU422" s="230"/>
      <c r="UAV422" s="230"/>
      <c r="UAW422" s="230"/>
      <c r="UAX422" s="230"/>
      <c r="UAY422" s="230"/>
      <c r="UAZ422" s="230"/>
      <c r="UBA422" s="230"/>
      <c r="UBB422" s="230"/>
      <c r="UBC422" s="230"/>
      <c r="UBD422" s="230"/>
      <c r="UBE422" s="230"/>
      <c r="UBF422" s="230"/>
      <c r="UBG422" s="230"/>
      <c r="UBH422" s="230"/>
      <c r="UBI422" s="230"/>
      <c r="UBJ422" s="230"/>
      <c r="UBK422" s="230"/>
      <c r="UBL422" s="230"/>
      <c r="UBM422" s="230"/>
      <c r="UBN422" s="230"/>
      <c r="UBO422" s="230"/>
      <c r="UBP422" s="230"/>
      <c r="UBQ422" s="230"/>
      <c r="UBR422" s="230"/>
      <c r="UBS422" s="230"/>
      <c r="UBT422" s="230"/>
      <c r="UBU422" s="230"/>
      <c r="UBV422" s="230"/>
      <c r="UBW422" s="230"/>
      <c r="UBX422" s="230"/>
      <c r="UBY422" s="230"/>
      <c r="UBZ422" s="230"/>
      <c r="UCA422" s="230"/>
      <c r="UCB422" s="230"/>
      <c r="UCC422" s="230"/>
      <c r="UCD422" s="230"/>
      <c r="UCE422" s="230"/>
      <c r="UCF422" s="230"/>
      <c r="UCG422" s="230"/>
      <c r="UCH422" s="230"/>
      <c r="UCI422" s="230"/>
      <c r="UCJ422" s="230"/>
      <c r="UCK422" s="230"/>
      <c r="UCL422" s="230"/>
      <c r="UCM422" s="230"/>
      <c r="UCN422" s="230"/>
      <c r="UCO422" s="230"/>
      <c r="UCP422" s="230"/>
      <c r="UCQ422" s="230"/>
      <c r="UCR422" s="230"/>
      <c r="UCS422" s="230"/>
      <c r="UCT422" s="230"/>
      <c r="UCU422" s="230"/>
      <c r="UCV422" s="230"/>
      <c r="UCW422" s="230"/>
      <c r="UCX422" s="230"/>
      <c r="UCY422" s="230"/>
      <c r="UCZ422" s="230"/>
      <c r="UDA422" s="230"/>
      <c r="UDB422" s="230"/>
      <c r="UDC422" s="230"/>
      <c r="UDD422" s="230"/>
      <c r="UDE422" s="230"/>
      <c r="UDF422" s="230"/>
      <c r="UDG422" s="230"/>
      <c r="UDH422" s="230"/>
      <c r="UDI422" s="230"/>
      <c r="UDJ422" s="230"/>
      <c r="UDK422" s="230"/>
      <c r="UDL422" s="230"/>
      <c r="UDM422" s="230"/>
      <c r="UDN422" s="230"/>
      <c r="UDO422" s="230"/>
      <c r="UDP422" s="230"/>
      <c r="UDQ422" s="230"/>
      <c r="UDR422" s="230"/>
      <c r="UDS422" s="230"/>
      <c r="UDT422" s="230"/>
      <c r="UDU422" s="230"/>
      <c r="UDV422" s="230"/>
      <c r="UDW422" s="230"/>
      <c r="UDX422" s="230"/>
      <c r="UDY422" s="230"/>
      <c r="UDZ422" s="230"/>
      <c r="UEA422" s="230"/>
      <c r="UEB422" s="230"/>
      <c r="UEC422" s="230"/>
      <c r="UED422" s="230"/>
      <c r="UEE422" s="230"/>
      <c r="UEF422" s="230"/>
      <c r="UEG422" s="230"/>
      <c r="UEH422" s="230"/>
      <c r="UEI422" s="230"/>
      <c r="UEJ422" s="230"/>
      <c r="UEK422" s="230"/>
      <c r="UEL422" s="230"/>
      <c r="UEM422" s="230"/>
      <c r="UEN422" s="230"/>
      <c r="UEO422" s="230"/>
      <c r="UEP422" s="230"/>
      <c r="UEQ422" s="230"/>
      <c r="UER422" s="230"/>
      <c r="UES422" s="230"/>
      <c r="UET422" s="230"/>
      <c r="UEU422" s="230"/>
      <c r="UEV422" s="230"/>
      <c r="UEW422" s="230"/>
      <c r="UEX422" s="230"/>
      <c r="UEY422" s="230"/>
      <c r="UEZ422" s="230"/>
      <c r="UFA422" s="230"/>
      <c r="UFB422" s="230"/>
      <c r="UFC422" s="230"/>
      <c r="UFD422" s="230"/>
      <c r="UFE422" s="230"/>
      <c r="UFF422" s="230"/>
      <c r="UFG422" s="230"/>
      <c r="UFH422" s="230"/>
      <c r="UFI422" s="230"/>
      <c r="UFJ422" s="230"/>
      <c r="UFK422" s="230"/>
      <c r="UFL422" s="230"/>
      <c r="UFM422" s="230"/>
      <c r="UFN422" s="230"/>
      <c r="UFO422" s="230"/>
      <c r="UFP422" s="230"/>
      <c r="UFQ422" s="230"/>
      <c r="UFR422" s="230"/>
      <c r="UFS422" s="230"/>
      <c r="UFT422" s="230"/>
      <c r="UFU422" s="230"/>
      <c r="UFV422" s="230"/>
      <c r="UFW422" s="230"/>
      <c r="UFX422" s="230"/>
      <c r="UFY422" s="230"/>
      <c r="UFZ422" s="230"/>
      <c r="UGA422" s="230"/>
      <c r="UGB422" s="230"/>
      <c r="UGC422" s="230"/>
      <c r="UGD422" s="230"/>
      <c r="UGE422" s="230"/>
      <c r="UGF422" s="230"/>
      <c r="UGG422" s="230"/>
      <c r="UGH422" s="230"/>
      <c r="UGI422" s="230"/>
      <c r="UGJ422" s="230"/>
      <c r="UGK422" s="230"/>
      <c r="UGL422" s="230"/>
      <c r="UGM422" s="230"/>
      <c r="UGN422" s="230"/>
      <c r="UGO422" s="230"/>
      <c r="UGP422" s="230"/>
      <c r="UGQ422" s="230"/>
      <c r="UGR422" s="230"/>
      <c r="UGS422" s="230"/>
      <c r="UGT422" s="230"/>
      <c r="UGU422" s="230"/>
      <c r="UGV422" s="230"/>
      <c r="UGW422" s="230"/>
      <c r="UGX422" s="230"/>
      <c r="UGY422" s="230"/>
      <c r="UGZ422" s="230"/>
      <c r="UHA422" s="230"/>
      <c r="UHB422" s="230"/>
      <c r="UHC422" s="230"/>
      <c r="UHD422" s="230"/>
      <c r="UHE422" s="230"/>
      <c r="UHF422" s="230"/>
      <c r="UHG422" s="230"/>
      <c r="UHH422" s="230"/>
      <c r="UHI422" s="230"/>
      <c r="UHJ422" s="230"/>
      <c r="UHK422" s="230"/>
      <c r="UHL422" s="230"/>
      <c r="UHM422" s="230"/>
      <c r="UHN422" s="230"/>
      <c r="UHO422" s="230"/>
      <c r="UHP422" s="230"/>
      <c r="UHQ422" s="230"/>
      <c r="UHR422" s="230"/>
      <c r="UHS422" s="230"/>
      <c r="UHT422" s="230"/>
      <c r="UHU422" s="230"/>
      <c r="UHV422" s="230"/>
      <c r="UHW422" s="230"/>
      <c r="UHX422" s="230"/>
      <c r="UHY422" s="230"/>
      <c r="UHZ422" s="230"/>
      <c r="UIA422" s="230"/>
      <c r="UIB422" s="230"/>
      <c r="UIC422" s="230"/>
      <c r="UID422" s="230"/>
      <c r="UIE422" s="230"/>
      <c r="UIF422" s="230"/>
      <c r="UIG422" s="230"/>
      <c r="UIH422" s="230"/>
      <c r="UII422" s="230"/>
      <c r="UIJ422" s="230"/>
      <c r="UIK422" s="230"/>
      <c r="UIL422" s="230"/>
      <c r="UIM422" s="230"/>
      <c r="UIN422" s="230"/>
      <c r="UIO422" s="230"/>
      <c r="UIP422" s="230"/>
      <c r="UIQ422" s="230"/>
      <c r="UIR422" s="230"/>
      <c r="UIS422" s="230"/>
      <c r="UIT422" s="230"/>
      <c r="UIU422" s="230"/>
      <c r="UIV422" s="230"/>
      <c r="UIW422" s="230"/>
      <c r="UIX422" s="230"/>
      <c r="UIY422" s="230"/>
      <c r="UIZ422" s="230"/>
      <c r="UJA422" s="230"/>
      <c r="UJB422" s="230"/>
      <c r="UJC422" s="230"/>
      <c r="UJD422" s="230"/>
      <c r="UJE422" s="230"/>
      <c r="UJF422" s="230"/>
      <c r="UJG422" s="230"/>
      <c r="UJH422" s="230"/>
      <c r="UJI422" s="230"/>
      <c r="UJJ422" s="230"/>
      <c r="UJK422" s="230"/>
      <c r="UJL422" s="230"/>
      <c r="UJM422" s="230"/>
      <c r="UJN422" s="230"/>
      <c r="UJO422" s="230"/>
      <c r="UJP422" s="230"/>
      <c r="UJQ422" s="230"/>
      <c r="UJR422" s="230"/>
      <c r="UJS422" s="230"/>
      <c r="UJT422" s="230"/>
      <c r="UJU422" s="230"/>
      <c r="UJV422" s="230"/>
      <c r="UJW422" s="230"/>
      <c r="UJX422" s="230"/>
      <c r="UJY422" s="230"/>
      <c r="UJZ422" s="230"/>
      <c r="UKA422" s="230"/>
      <c r="UKB422" s="230"/>
      <c r="UKC422" s="230"/>
      <c r="UKD422" s="230"/>
      <c r="UKE422" s="230"/>
      <c r="UKF422" s="230"/>
      <c r="UKG422" s="230"/>
      <c r="UKH422" s="230"/>
      <c r="UKI422" s="230"/>
      <c r="UKJ422" s="230"/>
      <c r="UKK422" s="230"/>
      <c r="UKL422" s="230"/>
      <c r="UKM422" s="230"/>
      <c r="UKN422" s="230"/>
      <c r="UKO422" s="230"/>
      <c r="UKP422" s="230"/>
      <c r="UKQ422" s="230"/>
      <c r="UKR422" s="230"/>
      <c r="UKS422" s="230"/>
      <c r="UKT422" s="230"/>
      <c r="UKU422" s="230"/>
      <c r="UKV422" s="230"/>
      <c r="UKW422" s="230"/>
      <c r="UKX422" s="230"/>
      <c r="UKY422" s="230"/>
      <c r="UKZ422" s="230"/>
      <c r="ULA422" s="230"/>
      <c r="ULB422" s="230"/>
      <c r="ULC422" s="230"/>
      <c r="ULD422" s="230"/>
      <c r="ULE422" s="230"/>
      <c r="ULF422" s="230"/>
      <c r="ULG422" s="230"/>
      <c r="ULH422" s="230"/>
      <c r="ULI422" s="230"/>
      <c r="ULJ422" s="230"/>
      <c r="ULK422" s="230"/>
      <c r="ULL422" s="230"/>
      <c r="ULM422" s="230"/>
      <c r="ULN422" s="230"/>
      <c r="ULO422" s="230"/>
      <c r="ULP422" s="230"/>
      <c r="ULQ422" s="230"/>
      <c r="ULR422" s="230"/>
      <c r="ULS422" s="230"/>
      <c r="ULT422" s="230"/>
      <c r="ULU422" s="230"/>
      <c r="ULV422" s="230"/>
      <c r="ULW422" s="230"/>
      <c r="ULX422" s="230"/>
      <c r="ULY422" s="230"/>
      <c r="ULZ422" s="230"/>
      <c r="UMA422" s="230"/>
      <c r="UMB422" s="230"/>
      <c r="UMC422" s="230"/>
      <c r="UMD422" s="230"/>
      <c r="UME422" s="230"/>
      <c r="UMF422" s="230"/>
      <c r="UMG422" s="230"/>
      <c r="UMH422" s="230"/>
      <c r="UMI422" s="230"/>
      <c r="UMJ422" s="230"/>
      <c r="UMK422" s="230"/>
      <c r="UML422" s="230"/>
      <c r="UMM422" s="230"/>
      <c r="UMN422" s="230"/>
      <c r="UMO422" s="230"/>
      <c r="UMP422" s="230"/>
      <c r="UMQ422" s="230"/>
      <c r="UMR422" s="230"/>
      <c r="UMS422" s="230"/>
      <c r="UMT422" s="230"/>
      <c r="UMU422" s="230"/>
      <c r="UMV422" s="230"/>
      <c r="UMW422" s="230"/>
      <c r="UMX422" s="230"/>
      <c r="UMY422" s="230"/>
      <c r="UMZ422" s="230"/>
      <c r="UNA422" s="230"/>
      <c r="UNB422" s="230"/>
      <c r="UNC422" s="230"/>
      <c r="UND422" s="230"/>
      <c r="UNE422" s="230"/>
      <c r="UNF422" s="230"/>
      <c r="UNG422" s="230"/>
      <c r="UNH422" s="230"/>
      <c r="UNI422" s="230"/>
      <c r="UNJ422" s="230"/>
      <c r="UNK422" s="230"/>
      <c r="UNL422" s="230"/>
      <c r="UNM422" s="230"/>
      <c r="UNN422" s="230"/>
      <c r="UNO422" s="230"/>
      <c r="UNP422" s="230"/>
      <c r="UNQ422" s="230"/>
      <c r="UNR422" s="230"/>
      <c r="UNS422" s="230"/>
      <c r="UNT422" s="230"/>
      <c r="UNU422" s="230"/>
      <c r="UNV422" s="230"/>
      <c r="UNW422" s="230"/>
      <c r="UNX422" s="230"/>
      <c r="UNY422" s="230"/>
      <c r="UNZ422" s="230"/>
      <c r="UOA422" s="230"/>
      <c r="UOB422" s="230"/>
      <c r="UOC422" s="230"/>
      <c r="UOD422" s="230"/>
      <c r="UOE422" s="230"/>
      <c r="UOF422" s="230"/>
      <c r="UOG422" s="230"/>
      <c r="UOH422" s="230"/>
      <c r="UOI422" s="230"/>
      <c r="UOJ422" s="230"/>
      <c r="UOK422" s="230"/>
      <c r="UOL422" s="230"/>
      <c r="UOM422" s="230"/>
      <c r="UON422" s="230"/>
      <c r="UOO422" s="230"/>
      <c r="UOP422" s="230"/>
      <c r="UOQ422" s="230"/>
      <c r="UOR422" s="230"/>
      <c r="UOS422" s="230"/>
      <c r="UOT422" s="230"/>
      <c r="UOU422" s="230"/>
      <c r="UOV422" s="230"/>
      <c r="UOW422" s="230"/>
      <c r="UOX422" s="230"/>
      <c r="UOY422" s="230"/>
      <c r="UOZ422" s="230"/>
      <c r="UPA422" s="230"/>
      <c r="UPB422" s="230"/>
      <c r="UPC422" s="230"/>
      <c r="UPD422" s="230"/>
      <c r="UPE422" s="230"/>
      <c r="UPF422" s="230"/>
      <c r="UPG422" s="230"/>
      <c r="UPH422" s="230"/>
      <c r="UPI422" s="230"/>
      <c r="UPJ422" s="230"/>
      <c r="UPK422" s="230"/>
      <c r="UPL422" s="230"/>
      <c r="UPM422" s="230"/>
      <c r="UPN422" s="230"/>
      <c r="UPO422" s="230"/>
      <c r="UPP422" s="230"/>
      <c r="UPQ422" s="230"/>
      <c r="UPR422" s="230"/>
      <c r="UPS422" s="230"/>
      <c r="UPT422" s="230"/>
      <c r="UPU422" s="230"/>
      <c r="UPV422" s="230"/>
      <c r="UPW422" s="230"/>
      <c r="UPX422" s="230"/>
      <c r="UPY422" s="230"/>
      <c r="UPZ422" s="230"/>
      <c r="UQA422" s="230"/>
      <c r="UQB422" s="230"/>
      <c r="UQC422" s="230"/>
      <c r="UQD422" s="230"/>
      <c r="UQE422" s="230"/>
      <c r="UQF422" s="230"/>
      <c r="UQG422" s="230"/>
      <c r="UQH422" s="230"/>
      <c r="UQI422" s="230"/>
      <c r="UQJ422" s="230"/>
      <c r="UQK422" s="230"/>
      <c r="UQL422" s="230"/>
      <c r="UQM422" s="230"/>
      <c r="UQN422" s="230"/>
      <c r="UQO422" s="230"/>
      <c r="UQP422" s="230"/>
      <c r="UQQ422" s="230"/>
      <c r="UQR422" s="230"/>
      <c r="UQS422" s="230"/>
      <c r="UQT422" s="230"/>
      <c r="UQU422" s="230"/>
      <c r="UQV422" s="230"/>
      <c r="UQW422" s="230"/>
      <c r="UQX422" s="230"/>
      <c r="UQY422" s="230"/>
      <c r="UQZ422" s="230"/>
      <c r="URA422" s="230"/>
      <c r="URB422" s="230"/>
      <c r="URC422" s="230"/>
      <c r="URD422" s="230"/>
      <c r="URE422" s="230"/>
      <c r="URF422" s="230"/>
      <c r="URG422" s="230"/>
      <c r="URH422" s="230"/>
      <c r="URI422" s="230"/>
      <c r="URJ422" s="230"/>
      <c r="URK422" s="230"/>
      <c r="URL422" s="230"/>
      <c r="URM422" s="230"/>
      <c r="URN422" s="230"/>
      <c r="URO422" s="230"/>
      <c r="URP422" s="230"/>
      <c r="URQ422" s="230"/>
      <c r="URR422" s="230"/>
      <c r="URS422" s="230"/>
      <c r="URT422" s="230"/>
      <c r="URU422" s="230"/>
      <c r="URV422" s="230"/>
      <c r="URW422" s="230"/>
      <c r="URX422" s="230"/>
      <c r="URY422" s="230"/>
      <c r="URZ422" s="230"/>
      <c r="USA422" s="230"/>
      <c r="USB422" s="230"/>
      <c r="USC422" s="230"/>
      <c r="USD422" s="230"/>
      <c r="USE422" s="230"/>
      <c r="USF422" s="230"/>
      <c r="USG422" s="230"/>
      <c r="USH422" s="230"/>
      <c r="USI422" s="230"/>
      <c r="USJ422" s="230"/>
      <c r="USK422" s="230"/>
      <c r="USL422" s="230"/>
      <c r="USM422" s="230"/>
      <c r="USN422" s="230"/>
      <c r="USO422" s="230"/>
      <c r="USP422" s="230"/>
      <c r="USQ422" s="230"/>
      <c r="USR422" s="230"/>
      <c r="USS422" s="230"/>
      <c r="UST422" s="230"/>
      <c r="USU422" s="230"/>
      <c r="USV422" s="230"/>
      <c r="USW422" s="230"/>
      <c r="USX422" s="230"/>
      <c r="USY422" s="230"/>
      <c r="USZ422" s="230"/>
      <c r="UTA422" s="230"/>
      <c r="UTB422" s="230"/>
      <c r="UTC422" s="230"/>
      <c r="UTD422" s="230"/>
      <c r="UTE422" s="230"/>
      <c r="UTF422" s="230"/>
      <c r="UTG422" s="230"/>
      <c r="UTH422" s="230"/>
      <c r="UTI422" s="230"/>
      <c r="UTJ422" s="230"/>
      <c r="UTK422" s="230"/>
      <c r="UTL422" s="230"/>
      <c r="UTM422" s="230"/>
      <c r="UTN422" s="230"/>
      <c r="UTO422" s="230"/>
      <c r="UTP422" s="230"/>
      <c r="UTQ422" s="230"/>
      <c r="UTR422" s="230"/>
      <c r="UTS422" s="230"/>
      <c r="UTT422" s="230"/>
      <c r="UTU422" s="230"/>
      <c r="UTV422" s="230"/>
      <c r="UTW422" s="230"/>
      <c r="UTX422" s="230"/>
      <c r="UTY422" s="230"/>
      <c r="UTZ422" s="230"/>
      <c r="UUA422" s="230"/>
      <c r="UUB422" s="230"/>
      <c r="UUC422" s="230"/>
      <c r="UUD422" s="230"/>
      <c r="UUE422" s="230"/>
      <c r="UUF422" s="230"/>
      <c r="UUG422" s="230"/>
      <c r="UUH422" s="230"/>
      <c r="UUI422" s="230"/>
      <c r="UUJ422" s="230"/>
      <c r="UUK422" s="230"/>
      <c r="UUL422" s="230"/>
      <c r="UUM422" s="230"/>
      <c r="UUN422" s="230"/>
      <c r="UUO422" s="230"/>
      <c r="UUP422" s="230"/>
      <c r="UUQ422" s="230"/>
      <c r="UUR422" s="230"/>
      <c r="UUS422" s="230"/>
      <c r="UUT422" s="230"/>
      <c r="UUU422" s="230"/>
      <c r="UUV422" s="230"/>
      <c r="UUW422" s="230"/>
      <c r="UUX422" s="230"/>
      <c r="UUY422" s="230"/>
      <c r="UUZ422" s="230"/>
      <c r="UVA422" s="230"/>
      <c r="UVB422" s="230"/>
      <c r="UVC422" s="230"/>
      <c r="UVD422" s="230"/>
      <c r="UVE422" s="230"/>
      <c r="UVF422" s="230"/>
      <c r="UVG422" s="230"/>
      <c r="UVH422" s="230"/>
      <c r="UVI422" s="230"/>
      <c r="UVJ422" s="230"/>
      <c r="UVK422" s="230"/>
      <c r="UVL422" s="230"/>
      <c r="UVM422" s="230"/>
      <c r="UVN422" s="230"/>
      <c r="UVO422" s="230"/>
      <c r="UVP422" s="230"/>
      <c r="UVQ422" s="230"/>
      <c r="UVR422" s="230"/>
      <c r="UVS422" s="230"/>
      <c r="UVT422" s="230"/>
      <c r="UVU422" s="230"/>
      <c r="UVV422" s="230"/>
      <c r="UVW422" s="230"/>
      <c r="UVX422" s="230"/>
      <c r="UVY422" s="230"/>
      <c r="UVZ422" s="230"/>
      <c r="UWA422" s="230"/>
      <c r="UWB422" s="230"/>
      <c r="UWC422" s="230"/>
      <c r="UWD422" s="230"/>
      <c r="UWE422" s="230"/>
      <c r="UWF422" s="230"/>
      <c r="UWG422" s="230"/>
      <c r="UWH422" s="230"/>
      <c r="UWI422" s="230"/>
      <c r="UWJ422" s="230"/>
      <c r="UWK422" s="230"/>
      <c r="UWL422" s="230"/>
      <c r="UWM422" s="230"/>
      <c r="UWN422" s="230"/>
      <c r="UWO422" s="230"/>
      <c r="UWP422" s="230"/>
      <c r="UWQ422" s="230"/>
      <c r="UWR422" s="230"/>
      <c r="UWS422" s="230"/>
      <c r="UWT422" s="230"/>
      <c r="UWU422" s="230"/>
      <c r="UWV422" s="230"/>
      <c r="UWW422" s="230"/>
      <c r="UWX422" s="230"/>
      <c r="UWY422" s="230"/>
      <c r="UWZ422" s="230"/>
      <c r="UXA422" s="230"/>
      <c r="UXB422" s="230"/>
      <c r="UXC422" s="230"/>
      <c r="UXD422" s="230"/>
      <c r="UXE422" s="230"/>
      <c r="UXF422" s="230"/>
      <c r="UXG422" s="230"/>
      <c r="UXH422" s="230"/>
      <c r="UXI422" s="230"/>
      <c r="UXJ422" s="230"/>
      <c r="UXK422" s="230"/>
      <c r="UXL422" s="230"/>
      <c r="UXM422" s="230"/>
      <c r="UXN422" s="230"/>
      <c r="UXO422" s="230"/>
      <c r="UXP422" s="230"/>
      <c r="UXQ422" s="230"/>
      <c r="UXR422" s="230"/>
      <c r="UXS422" s="230"/>
      <c r="UXT422" s="230"/>
      <c r="UXU422" s="230"/>
      <c r="UXV422" s="230"/>
      <c r="UXW422" s="230"/>
      <c r="UXX422" s="230"/>
      <c r="UXY422" s="230"/>
      <c r="UXZ422" s="230"/>
      <c r="UYA422" s="230"/>
      <c r="UYB422" s="230"/>
      <c r="UYC422" s="230"/>
      <c r="UYD422" s="230"/>
      <c r="UYE422" s="230"/>
      <c r="UYF422" s="230"/>
      <c r="UYG422" s="230"/>
      <c r="UYH422" s="230"/>
      <c r="UYI422" s="230"/>
      <c r="UYJ422" s="230"/>
      <c r="UYK422" s="230"/>
      <c r="UYL422" s="230"/>
      <c r="UYM422" s="230"/>
      <c r="UYN422" s="230"/>
      <c r="UYO422" s="230"/>
      <c r="UYP422" s="230"/>
      <c r="UYQ422" s="230"/>
      <c r="UYR422" s="230"/>
      <c r="UYS422" s="230"/>
      <c r="UYT422" s="230"/>
      <c r="UYU422" s="230"/>
      <c r="UYV422" s="230"/>
      <c r="UYW422" s="230"/>
      <c r="UYX422" s="230"/>
      <c r="UYY422" s="230"/>
      <c r="UYZ422" s="230"/>
      <c r="UZA422" s="230"/>
      <c r="UZB422" s="230"/>
      <c r="UZC422" s="230"/>
      <c r="UZD422" s="230"/>
      <c r="UZE422" s="230"/>
      <c r="UZF422" s="230"/>
      <c r="UZG422" s="230"/>
      <c r="UZH422" s="230"/>
      <c r="UZI422" s="230"/>
      <c r="UZJ422" s="230"/>
      <c r="UZK422" s="230"/>
      <c r="UZL422" s="230"/>
      <c r="UZM422" s="230"/>
      <c r="UZN422" s="230"/>
      <c r="UZO422" s="230"/>
      <c r="UZP422" s="230"/>
      <c r="UZQ422" s="230"/>
      <c r="UZR422" s="230"/>
      <c r="UZS422" s="230"/>
      <c r="UZT422" s="230"/>
      <c r="UZU422" s="230"/>
      <c r="UZV422" s="230"/>
      <c r="UZW422" s="230"/>
      <c r="UZX422" s="230"/>
      <c r="UZY422" s="230"/>
      <c r="UZZ422" s="230"/>
      <c r="VAA422" s="230"/>
      <c r="VAB422" s="230"/>
      <c r="VAC422" s="230"/>
      <c r="VAD422" s="230"/>
      <c r="VAE422" s="230"/>
      <c r="VAF422" s="230"/>
      <c r="VAG422" s="230"/>
      <c r="VAH422" s="230"/>
      <c r="VAI422" s="230"/>
      <c r="VAJ422" s="230"/>
      <c r="VAK422" s="230"/>
      <c r="VAL422" s="230"/>
      <c r="VAM422" s="230"/>
      <c r="VAN422" s="230"/>
      <c r="VAO422" s="230"/>
      <c r="VAP422" s="230"/>
      <c r="VAQ422" s="230"/>
      <c r="VAR422" s="230"/>
      <c r="VAS422" s="230"/>
      <c r="VAT422" s="230"/>
      <c r="VAU422" s="230"/>
      <c r="VAV422" s="230"/>
      <c r="VAW422" s="230"/>
      <c r="VAX422" s="230"/>
      <c r="VAY422" s="230"/>
      <c r="VAZ422" s="230"/>
      <c r="VBA422" s="230"/>
      <c r="VBB422" s="230"/>
      <c r="VBC422" s="230"/>
      <c r="VBD422" s="230"/>
      <c r="VBE422" s="230"/>
      <c r="VBF422" s="230"/>
      <c r="VBG422" s="230"/>
      <c r="VBH422" s="230"/>
      <c r="VBI422" s="230"/>
      <c r="VBJ422" s="230"/>
      <c r="VBK422" s="230"/>
      <c r="VBL422" s="230"/>
      <c r="VBM422" s="230"/>
      <c r="VBN422" s="230"/>
      <c r="VBO422" s="230"/>
      <c r="VBP422" s="230"/>
      <c r="VBQ422" s="230"/>
      <c r="VBR422" s="230"/>
      <c r="VBS422" s="230"/>
      <c r="VBT422" s="230"/>
      <c r="VBU422" s="230"/>
      <c r="VBV422" s="230"/>
      <c r="VBW422" s="230"/>
      <c r="VBX422" s="230"/>
      <c r="VBY422" s="230"/>
      <c r="VBZ422" s="230"/>
      <c r="VCA422" s="230"/>
      <c r="VCB422" s="230"/>
      <c r="VCC422" s="230"/>
      <c r="VCD422" s="230"/>
      <c r="VCE422" s="230"/>
      <c r="VCF422" s="230"/>
      <c r="VCG422" s="230"/>
      <c r="VCH422" s="230"/>
      <c r="VCI422" s="230"/>
      <c r="VCJ422" s="230"/>
      <c r="VCK422" s="230"/>
      <c r="VCL422" s="230"/>
      <c r="VCM422" s="230"/>
      <c r="VCN422" s="230"/>
      <c r="VCO422" s="230"/>
      <c r="VCP422" s="230"/>
      <c r="VCQ422" s="230"/>
      <c r="VCR422" s="230"/>
      <c r="VCS422" s="230"/>
      <c r="VCT422" s="230"/>
      <c r="VCU422" s="230"/>
      <c r="VCV422" s="230"/>
      <c r="VCW422" s="230"/>
      <c r="VCX422" s="230"/>
      <c r="VCY422" s="230"/>
      <c r="VCZ422" s="230"/>
      <c r="VDA422" s="230"/>
      <c r="VDB422" s="230"/>
      <c r="VDC422" s="230"/>
      <c r="VDD422" s="230"/>
      <c r="VDE422" s="230"/>
      <c r="VDF422" s="230"/>
      <c r="VDG422" s="230"/>
      <c r="VDH422" s="230"/>
      <c r="VDI422" s="230"/>
      <c r="VDJ422" s="230"/>
      <c r="VDK422" s="230"/>
      <c r="VDL422" s="230"/>
      <c r="VDM422" s="230"/>
      <c r="VDN422" s="230"/>
      <c r="VDO422" s="230"/>
      <c r="VDP422" s="230"/>
      <c r="VDQ422" s="230"/>
      <c r="VDR422" s="230"/>
      <c r="VDS422" s="230"/>
      <c r="VDT422" s="230"/>
      <c r="VDU422" s="230"/>
      <c r="VDV422" s="230"/>
      <c r="VDW422" s="230"/>
      <c r="VDX422" s="230"/>
      <c r="VDY422" s="230"/>
      <c r="VDZ422" s="230"/>
      <c r="VEA422" s="230"/>
      <c r="VEB422" s="230"/>
      <c r="VEC422" s="230"/>
      <c r="VED422" s="230"/>
      <c r="VEE422" s="230"/>
      <c r="VEF422" s="230"/>
      <c r="VEG422" s="230"/>
      <c r="VEH422" s="230"/>
      <c r="VEI422" s="230"/>
      <c r="VEJ422" s="230"/>
      <c r="VEK422" s="230"/>
      <c r="VEL422" s="230"/>
      <c r="VEM422" s="230"/>
      <c r="VEN422" s="230"/>
      <c r="VEO422" s="230"/>
      <c r="VEP422" s="230"/>
      <c r="VEQ422" s="230"/>
      <c r="VER422" s="230"/>
      <c r="VES422" s="230"/>
      <c r="VET422" s="230"/>
      <c r="VEU422" s="230"/>
      <c r="VEV422" s="230"/>
      <c r="VEW422" s="230"/>
      <c r="VEX422" s="230"/>
      <c r="VEY422" s="230"/>
      <c r="VEZ422" s="230"/>
      <c r="VFA422" s="230"/>
      <c r="VFB422" s="230"/>
      <c r="VFC422" s="230"/>
      <c r="VFD422" s="230"/>
      <c r="VFE422" s="230"/>
      <c r="VFF422" s="230"/>
      <c r="VFG422" s="230"/>
      <c r="VFH422" s="230"/>
      <c r="VFI422" s="230"/>
      <c r="VFJ422" s="230"/>
      <c r="VFK422" s="230"/>
      <c r="VFL422" s="230"/>
      <c r="VFM422" s="230"/>
      <c r="VFN422" s="230"/>
      <c r="VFO422" s="230"/>
      <c r="VFP422" s="230"/>
      <c r="VFQ422" s="230"/>
      <c r="VFR422" s="230"/>
      <c r="VFS422" s="230"/>
      <c r="VFT422" s="230"/>
      <c r="VFU422" s="230"/>
      <c r="VFV422" s="230"/>
      <c r="VFW422" s="230"/>
      <c r="VFX422" s="230"/>
      <c r="VFY422" s="230"/>
      <c r="VFZ422" s="230"/>
      <c r="VGA422" s="230"/>
      <c r="VGB422" s="230"/>
      <c r="VGC422" s="230"/>
      <c r="VGD422" s="230"/>
      <c r="VGE422" s="230"/>
      <c r="VGF422" s="230"/>
      <c r="VGG422" s="230"/>
      <c r="VGH422" s="230"/>
      <c r="VGI422" s="230"/>
      <c r="VGJ422" s="230"/>
      <c r="VGK422" s="230"/>
      <c r="VGL422" s="230"/>
      <c r="VGM422" s="230"/>
      <c r="VGN422" s="230"/>
      <c r="VGO422" s="230"/>
      <c r="VGP422" s="230"/>
      <c r="VGQ422" s="230"/>
      <c r="VGR422" s="230"/>
      <c r="VGS422" s="230"/>
      <c r="VGT422" s="230"/>
      <c r="VGU422" s="230"/>
      <c r="VGV422" s="230"/>
      <c r="VGW422" s="230"/>
      <c r="VGX422" s="230"/>
      <c r="VGY422" s="230"/>
      <c r="VGZ422" s="230"/>
      <c r="VHA422" s="230"/>
      <c r="VHB422" s="230"/>
      <c r="VHC422" s="230"/>
      <c r="VHD422" s="230"/>
      <c r="VHE422" s="230"/>
      <c r="VHF422" s="230"/>
      <c r="VHG422" s="230"/>
      <c r="VHH422" s="230"/>
      <c r="VHI422" s="230"/>
      <c r="VHJ422" s="230"/>
      <c r="VHK422" s="230"/>
      <c r="VHL422" s="230"/>
      <c r="VHM422" s="230"/>
      <c r="VHN422" s="230"/>
      <c r="VHO422" s="230"/>
      <c r="VHP422" s="230"/>
      <c r="VHQ422" s="230"/>
      <c r="VHR422" s="230"/>
      <c r="VHS422" s="230"/>
      <c r="VHT422" s="230"/>
      <c r="VHU422" s="230"/>
      <c r="VHV422" s="230"/>
      <c r="VHW422" s="230"/>
      <c r="VHX422" s="230"/>
      <c r="VHY422" s="230"/>
      <c r="VHZ422" s="230"/>
      <c r="VIA422" s="230"/>
      <c r="VIB422" s="230"/>
      <c r="VIC422" s="230"/>
      <c r="VID422" s="230"/>
      <c r="VIE422" s="230"/>
      <c r="VIF422" s="230"/>
      <c r="VIG422" s="230"/>
      <c r="VIH422" s="230"/>
      <c r="VII422" s="230"/>
      <c r="VIJ422" s="230"/>
      <c r="VIK422" s="230"/>
      <c r="VIL422" s="230"/>
      <c r="VIM422" s="230"/>
      <c r="VIN422" s="230"/>
      <c r="VIO422" s="230"/>
      <c r="VIP422" s="230"/>
      <c r="VIQ422" s="230"/>
      <c r="VIR422" s="230"/>
      <c r="VIS422" s="230"/>
      <c r="VIT422" s="230"/>
      <c r="VIU422" s="230"/>
      <c r="VIV422" s="230"/>
      <c r="VIW422" s="230"/>
      <c r="VIX422" s="230"/>
      <c r="VIY422" s="230"/>
      <c r="VIZ422" s="230"/>
      <c r="VJA422" s="230"/>
      <c r="VJB422" s="230"/>
      <c r="VJC422" s="230"/>
      <c r="VJD422" s="230"/>
      <c r="VJE422" s="230"/>
      <c r="VJF422" s="230"/>
      <c r="VJG422" s="230"/>
      <c r="VJH422" s="230"/>
      <c r="VJI422" s="230"/>
      <c r="VJJ422" s="230"/>
      <c r="VJK422" s="230"/>
      <c r="VJL422" s="230"/>
      <c r="VJM422" s="230"/>
      <c r="VJN422" s="230"/>
      <c r="VJO422" s="230"/>
      <c r="VJP422" s="230"/>
      <c r="VJQ422" s="230"/>
      <c r="VJR422" s="230"/>
      <c r="VJS422" s="230"/>
      <c r="VJT422" s="230"/>
      <c r="VJU422" s="230"/>
      <c r="VJV422" s="230"/>
      <c r="VJW422" s="230"/>
      <c r="VJX422" s="230"/>
      <c r="VJY422" s="230"/>
      <c r="VJZ422" s="230"/>
      <c r="VKA422" s="230"/>
      <c r="VKB422" s="230"/>
      <c r="VKC422" s="230"/>
      <c r="VKD422" s="230"/>
      <c r="VKE422" s="230"/>
      <c r="VKF422" s="230"/>
      <c r="VKG422" s="230"/>
      <c r="VKH422" s="230"/>
      <c r="VKI422" s="230"/>
      <c r="VKJ422" s="230"/>
      <c r="VKK422" s="230"/>
      <c r="VKL422" s="230"/>
      <c r="VKM422" s="230"/>
      <c r="VKN422" s="230"/>
      <c r="VKO422" s="230"/>
      <c r="VKP422" s="230"/>
      <c r="VKQ422" s="230"/>
      <c r="VKR422" s="230"/>
      <c r="VKS422" s="230"/>
      <c r="VKT422" s="230"/>
      <c r="VKU422" s="230"/>
      <c r="VKV422" s="230"/>
      <c r="VKW422" s="230"/>
      <c r="VKX422" s="230"/>
      <c r="VKY422" s="230"/>
      <c r="VKZ422" s="230"/>
      <c r="VLA422" s="230"/>
      <c r="VLB422" s="230"/>
      <c r="VLC422" s="230"/>
      <c r="VLD422" s="230"/>
      <c r="VLE422" s="230"/>
      <c r="VLF422" s="230"/>
      <c r="VLG422" s="230"/>
      <c r="VLH422" s="230"/>
      <c r="VLI422" s="230"/>
      <c r="VLJ422" s="230"/>
      <c r="VLK422" s="230"/>
      <c r="VLL422" s="230"/>
      <c r="VLM422" s="230"/>
      <c r="VLN422" s="230"/>
      <c r="VLO422" s="230"/>
      <c r="VLP422" s="230"/>
      <c r="VLQ422" s="230"/>
      <c r="VLR422" s="230"/>
      <c r="VLS422" s="230"/>
      <c r="VLT422" s="230"/>
      <c r="VLU422" s="230"/>
      <c r="VLV422" s="230"/>
      <c r="VLW422" s="230"/>
      <c r="VLX422" s="230"/>
      <c r="VLY422" s="230"/>
      <c r="VLZ422" s="230"/>
      <c r="VMA422" s="230"/>
      <c r="VMB422" s="230"/>
      <c r="VMC422" s="230"/>
      <c r="VMD422" s="230"/>
      <c r="VME422" s="230"/>
      <c r="VMF422" s="230"/>
      <c r="VMG422" s="230"/>
      <c r="VMH422" s="230"/>
      <c r="VMI422" s="230"/>
      <c r="VMJ422" s="230"/>
      <c r="VMK422" s="230"/>
      <c r="VML422" s="230"/>
      <c r="VMM422" s="230"/>
      <c r="VMN422" s="230"/>
      <c r="VMO422" s="230"/>
      <c r="VMP422" s="230"/>
      <c r="VMQ422" s="230"/>
      <c r="VMR422" s="230"/>
      <c r="VMS422" s="230"/>
      <c r="VMT422" s="230"/>
      <c r="VMU422" s="230"/>
      <c r="VMV422" s="230"/>
      <c r="VMW422" s="230"/>
      <c r="VMX422" s="230"/>
      <c r="VMY422" s="230"/>
      <c r="VMZ422" s="230"/>
      <c r="VNA422" s="230"/>
      <c r="VNB422" s="230"/>
      <c r="VNC422" s="230"/>
      <c r="VND422" s="230"/>
      <c r="VNE422" s="230"/>
      <c r="VNF422" s="230"/>
      <c r="VNG422" s="230"/>
      <c r="VNH422" s="230"/>
      <c r="VNI422" s="230"/>
      <c r="VNJ422" s="230"/>
      <c r="VNK422" s="230"/>
      <c r="VNL422" s="230"/>
      <c r="VNM422" s="230"/>
      <c r="VNN422" s="230"/>
      <c r="VNO422" s="230"/>
      <c r="VNP422" s="230"/>
      <c r="VNQ422" s="230"/>
      <c r="VNR422" s="230"/>
      <c r="VNS422" s="230"/>
      <c r="VNT422" s="230"/>
      <c r="VNU422" s="230"/>
      <c r="VNV422" s="230"/>
      <c r="VNW422" s="230"/>
      <c r="VNX422" s="230"/>
      <c r="VNY422" s="230"/>
      <c r="VNZ422" s="230"/>
      <c r="VOA422" s="230"/>
      <c r="VOB422" s="230"/>
      <c r="VOC422" s="230"/>
      <c r="VOD422" s="230"/>
      <c r="VOE422" s="230"/>
      <c r="VOF422" s="230"/>
      <c r="VOG422" s="230"/>
      <c r="VOH422" s="230"/>
      <c r="VOI422" s="230"/>
      <c r="VOJ422" s="230"/>
      <c r="VOK422" s="230"/>
      <c r="VOL422" s="230"/>
      <c r="VOM422" s="230"/>
      <c r="VON422" s="230"/>
      <c r="VOO422" s="230"/>
      <c r="VOP422" s="230"/>
      <c r="VOQ422" s="230"/>
      <c r="VOR422" s="230"/>
      <c r="VOS422" s="230"/>
      <c r="VOT422" s="230"/>
      <c r="VOU422" s="230"/>
      <c r="VOV422" s="230"/>
      <c r="VOW422" s="230"/>
      <c r="VOX422" s="230"/>
      <c r="VOY422" s="230"/>
      <c r="VOZ422" s="230"/>
      <c r="VPA422" s="230"/>
      <c r="VPB422" s="230"/>
      <c r="VPC422" s="230"/>
      <c r="VPD422" s="230"/>
      <c r="VPE422" s="230"/>
      <c r="VPF422" s="230"/>
      <c r="VPG422" s="230"/>
      <c r="VPH422" s="230"/>
      <c r="VPI422" s="230"/>
      <c r="VPJ422" s="230"/>
      <c r="VPK422" s="230"/>
      <c r="VPL422" s="230"/>
      <c r="VPM422" s="230"/>
      <c r="VPN422" s="230"/>
      <c r="VPO422" s="230"/>
      <c r="VPP422" s="230"/>
      <c r="VPQ422" s="230"/>
      <c r="VPR422" s="230"/>
      <c r="VPS422" s="230"/>
      <c r="VPT422" s="230"/>
      <c r="VPU422" s="230"/>
      <c r="VPV422" s="230"/>
      <c r="VPW422" s="230"/>
      <c r="VPX422" s="230"/>
      <c r="VPY422" s="230"/>
      <c r="VPZ422" s="230"/>
      <c r="VQA422" s="230"/>
      <c r="VQB422" s="230"/>
      <c r="VQC422" s="230"/>
      <c r="VQD422" s="230"/>
      <c r="VQE422" s="230"/>
      <c r="VQF422" s="230"/>
      <c r="VQG422" s="230"/>
      <c r="VQH422" s="230"/>
      <c r="VQI422" s="230"/>
      <c r="VQJ422" s="230"/>
      <c r="VQK422" s="230"/>
      <c r="VQL422" s="230"/>
      <c r="VQM422" s="230"/>
      <c r="VQN422" s="230"/>
      <c r="VQO422" s="230"/>
      <c r="VQP422" s="230"/>
      <c r="VQQ422" s="230"/>
      <c r="VQR422" s="230"/>
      <c r="VQS422" s="230"/>
      <c r="VQT422" s="230"/>
      <c r="VQU422" s="230"/>
      <c r="VQV422" s="230"/>
      <c r="VQW422" s="230"/>
      <c r="VQX422" s="230"/>
      <c r="VQY422" s="230"/>
      <c r="VQZ422" s="230"/>
      <c r="VRA422" s="230"/>
      <c r="VRB422" s="230"/>
      <c r="VRC422" s="230"/>
      <c r="VRD422" s="230"/>
      <c r="VRE422" s="230"/>
      <c r="VRF422" s="230"/>
      <c r="VRG422" s="230"/>
      <c r="VRH422" s="230"/>
      <c r="VRI422" s="230"/>
      <c r="VRJ422" s="230"/>
      <c r="VRK422" s="230"/>
      <c r="VRL422" s="230"/>
      <c r="VRM422" s="230"/>
      <c r="VRN422" s="230"/>
      <c r="VRO422" s="230"/>
      <c r="VRP422" s="230"/>
      <c r="VRQ422" s="230"/>
      <c r="VRR422" s="230"/>
      <c r="VRS422" s="230"/>
      <c r="VRT422" s="230"/>
      <c r="VRU422" s="230"/>
      <c r="VRV422" s="230"/>
      <c r="VRW422" s="230"/>
      <c r="VRX422" s="230"/>
      <c r="VRY422" s="230"/>
      <c r="VRZ422" s="230"/>
      <c r="VSA422" s="230"/>
      <c r="VSB422" s="230"/>
      <c r="VSC422" s="230"/>
      <c r="VSD422" s="230"/>
      <c r="VSE422" s="230"/>
      <c r="VSF422" s="230"/>
      <c r="VSG422" s="230"/>
      <c r="VSH422" s="230"/>
      <c r="VSI422" s="230"/>
      <c r="VSJ422" s="230"/>
      <c r="VSK422" s="230"/>
      <c r="VSL422" s="230"/>
      <c r="VSM422" s="230"/>
      <c r="VSN422" s="230"/>
      <c r="VSO422" s="230"/>
      <c r="VSP422" s="230"/>
      <c r="VSQ422" s="230"/>
      <c r="VSR422" s="230"/>
      <c r="VSS422" s="230"/>
      <c r="VST422" s="230"/>
      <c r="VSU422" s="230"/>
      <c r="VSV422" s="230"/>
      <c r="VSW422" s="230"/>
      <c r="VSX422" s="230"/>
      <c r="VSY422" s="230"/>
      <c r="VSZ422" s="230"/>
      <c r="VTA422" s="230"/>
      <c r="VTB422" s="230"/>
      <c r="VTC422" s="230"/>
      <c r="VTD422" s="230"/>
      <c r="VTE422" s="230"/>
      <c r="VTF422" s="230"/>
      <c r="VTG422" s="230"/>
      <c r="VTH422" s="230"/>
      <c r="VTI422" s="230"/>
      <c r="VTJ422" s="230"/>
      <c r="VTK422" s="230"/>
      <c r="VTL422" s="230"/>
      <c r="VTM422" s="230"/>
      <c r="VTN422" s="230"/>
      <c r="VTO422" s="230"/>
      <c r="VTP422" s="230"/>
      <c r="VTQ422" s="230"/>
      <c r="VTR422" s="230"/>
      <c r="VTS422" s="230"/>
      <c r="VTT422" s="230"/>
      <c r="VTU422" s="230"/>
      <c r="VTV422" s="230"/>
      <c r="VTW422" s="230"/>
      <c r="VTX422" s="230"/>
      <c r="VTY422" s="230"/>
      <c r="VTZ422" s="230"/>
      <c r="VUA422" s="230"/>
      <c r="VUB422" s="230"/>
      <c r="VUC422" s="230"/>
      <c r="VUD422" s="230"/>
      <c r="VUE422" s="230"/>
      <c r="VUF422" s="230"/>
      <c r="VUG422" s="230"/>
      <c r="VUH422" s="230"/>
      <c r="VUI422" s="230"/>
      <c r="VUJ422" s="230"/>
      <c r="VUK422" s="230"/>
      <c r="VUL422" s="230"/>
      <c r="VUM422" s="230"/>
      <c r="VUN422" s="230"/>
      <c r="VUO422" s="230"/>
      <c r="VUP422" s="230"/>
      <c r="VUQ422" s="230"/>
      <c r="VUR422" s="230"/>
      <c r="VUS422" s="230"/>
      <c r="VUT422" s="230"/>
      <c r="VUU422" s="230"/>
      <c r="VUV422" s="230"/>
      <c r="VUW422" s="230"/>
      <c r="VUX422" s="230"/>
      <c r="VUY422" s="230"/>
      <c r="VUZ422" s="230"/>
      <c r="VVA422" s="230"/>
      <c r="VVB422" s="230"/>
      <c r="VVC422" s="230"/>
      <c r="VVD422" s="230"/>
      <c r="VVE422" s="230"/>
      <c r="VVF422" s="230"/>
      <c r="VVG422" s="230"/>
      <c r="VVH422" s="230"/>
      <c r="VVI422" s="230"/>
      <c r="VVJ422" s="230"/>
      <c r="VVK422" s="230"/>
      <c r="VVL422" s="230"/>
      <c r="VVM422" s="230"/>
      <c r="VVN422" s="230"/>
      <c r="VVO422" s="230"/>
      <c r="VVP422" s="230"/>
      <c r="VVQ422" s="230"/>
      <c r="VVR422" s="230"/>
      <c r="VVS422" s="230"/>
      <c r="VVT422" s="230"/>
      <c r="VVU422" s="230"/>
      <c r="VVV422" s="230"/>
      <c r="VVW422" s="230"/>
      <c r="VVX422" s="230"/>
      <c r="VVY422" s="230"/>
      <c r="VVZ422" s="230"/>
      <c r="VWA422" s="230"/>
      <c r="VWB422" s="230"/>
      <c r="VWC422" s="230"/>
      <c r="VWD422" s="230"/>
      <c r="VWE422" s="230"/>
      <c r="VWF422" s="230"/>
      <c r="VWG422" s="230"/>
      <c r="VWH422" s="230"/>
      <c r="VWI422" s="230"/>
      <c r="VWJ422" s="230"/>
      <c r="VWK422" s="230"/>
      <c r="VWL422" s="230"/>
      <c r="VWM422" s="230"/>
      <c r="VWN422" s="230"/>
      <c r="VWO422" s="230"/>
      <c r="VWP422" s="230"/>
      <c r="VWQ422" s="230"/>
      <c r="VWR422" s="230"/>
      <c r="VWS422" s="230"/>
      <c r="VWT422" s="230"/>
      <c r="VWU422" s="230"/>
      <c r="VWV422" s="230"/>
      <c r="VWW422" s="230"/>
      <c r="VWX422" s="230"/>
      <c r="VWY422" s="230"/>
      <c r="VWZ422" s="230"/>
      <c r="VXA422" s="230"/>
      <c r="VXB422" s="230"/>
      <c r="VXC422" s="230"/>
      <c r="VXD422" s="230"/>
      <c r="VXE422" s="230"/>
      <c r="VXF422" s="230"/>
      <c r="VXG422" s="230"/>
      <c r="VXH422" s="230"/>
      <c r="VXI422" s="230"/>
      <c r="VXJ422" s="230"/>
      <c r="VXK422" s="230"/>
      <c r="VXL422" s="230"/>
      <c r="VXM422" s="230"/>
      <c r="VXN422" s="230"/>
      <c r="VXO422" s="230"/>
      <c r="VXP422" s="230"/>
      <c r="VXQ422" s="230"/>
      <c r="VXR422" s="230"/>
      <c r="VXS422" s="230"/>
      <c r="VXT422" s="230"/>
      <c r="VXU422" s="230"/>
      <c r="VXV422" s="230"/>
      <c r="VXW422" s="230"/>
      <c r="VXX422" s="230"/>
      <c r="VXY422" s="230"/>
      <c r="VXZ422" s="230"/>
      <c r="VYA422" s="230"/>
      <c r="VYB422" s="230"/>
      <c r="VYC422" s="230"/>
      <c r="VYD422" s="230"/>
      <c r="VYE422" s="230"/>
      <c r="VYF422" s="230"/>
      <c r="VYG422" s="230"/>
      <c r="VYH422" s="230"/>
      <c r="VYI422" s="230"/>
      <c r="VYJ422" s="230"/>
      <c r="VYK422" s="230"/>
      <c r="VYL422" s="230"/>
      <c r="VYM422" s="230"/>
      <c r="VYN422" s="230"/>
      <c r="VYO422" s="230"/>
      <c r="VYP422" s="230"/>
      <c r="VYQ422" s="230"/>
      <c r="VYR422" s="230"/>
      <c r="VYS422" s="230"/>
      <c r="VYT422" s="230"/>
      <c r="VYU422" s="230"/>
      <c r="VYV422" s="230"/>
      <c r="VYW422" s="230"/>
      <c r="VYX422" s="230"/>
      <c r="VYY422" s="230"/>
      <c r="VYZ422" s="230"/>
      <c r="VZA422" s="230"/>
      <c r="VZB422" s="230"/>
      <c r="VZC422" s="230"/>
      <c r="VZD422" s="230"/>
      <c r="VZE422" s="230"/>
      <c r="VZF422" s="230"/>
      <c r="VZG422" s="230"/>
      <c r="VZH422" s="230"/>
      <c r="VZI422" s="230"/>
      <c r="VZJ422" s="230"/>
      <c r="VZK422" s="230"/>
      <c r="VZL422" s="230"/>
      <c r="VZM422" s="230"/>
      <c r="VZN422" s="230"/>
      <c r="VZO422" s="230"/>
      <c r="VZP422" s="230"/>
      <c r="VZQ422" s="230"/>
      <c r="VZR422" s="230"/>
      <c r="VZS422" s="230"/>
      <c r="VZT422" s="230"/>
      <c r="VZU422" s="230"/>
      <c r="VZV422" s="230"/>
      <c r="VZW422" s="230"/>
      <c r="VZX422" s="230"/>
      <c r="VZY422" s="230"/>
      <c r="VZZ422" s="230"/>
      <c r="WAA422" s="230"/>
      <c r="WAB422" s="230"/>
      <c r="WAC422" s="230"/>
      <c r="WAD422" s="230"/>
      <c r="WAE422" s="230"/>
      <c r="WAF422" s="230"/>
      <c r="WAG422" s="230"/>
      <c r="WAH422" s="230"/>
      <c r="WAI422" s="230"/>
      <c r="WAJ422" s="230"/>
      <c r="WAK422" s="230"/>
      <c r="WAL422" s="230"/>
      <c r="WAM422" s="230"/>
      <c r="WAN422" s="230"/>
      <c r="WAO422" s="230"/>
      <c r="WAP422" s="230"/>
      <c r="WAQ422" s="230"/>
      <c r="WAR422" s="230"/>
      <c r="WAS422" s="230"/>
      <c r="WAT422" s="230"/>
      <c r="WAU422" s="230"/>
      <c r="WAV422" s="230"/>
      <c r="WAW422" s="230"/>
      <c r="WAX422" s="230"/>
      <c r="WAY422" s="230"/>
      <c r="WAZ422" s="230"/>
      <c r="WBA422" s="230"/>
      <c r="WBB422" s="230"/>
      <c r="WBC422" s="230"/>
      <c r="WBD422" s="230"/>
      <c r="WBE422" s="230"/>
      <c r="WBF422" s="230"/>
      <c r="WBG422" s="230"/>
      <c r="WBH422" s="230"/>
      <c r="WBI422" s="230"/>
      <c r="WBJ422" s="230"/>
      <c r="WBK422" s="230"/>
      <c r="WBL422" s="230"/>
      <c r="WBM422" s="230"/>
      <c r="WBN422" s="230"/>
      <c r="WBO422" s="230"/>
      <c r="WBP422" s="230"/>
      <c r="WBQ422" s="230"/>
      <c r="WBR422" s="230"/>
      <c r="WBS422" s="230"/>
      <c r="WBT422" s="230"/>
      <c r="WBU422" s="230"/>
      <c r="WBV422" s="230"/>
      <c r="WBW422" s="230"/>
      <c r="WBX422" s="230"/>
      <c r="WBY422" s="230"/>
      <c r="WBZ422" s="230"/>
      <c r="WCA422" s="230"/>
      <c r="WCB422" s="230"/>
      <c r="WCC422" s="230"/>
      <c r="WCD422" s="230"/>
      <c r="WCE422" s="230"/>
      <c r="WCF422" s="230"/>
      <c r="WCG422" s="230"/>
      <c r="WCH422" s="230"/>
      <c r="WCI422" s="230"/>
      <c r="WCJ422" s="230"/>
      <c r="WCK422" s="230"/>
      <c r="WCL422" s="230"/>
      <c r="WCM422" s="230"/>
      <c r="WCN422" s="230"/>
      <c r="WCO422" s="230"/>
      <c r="WCP422" s="230"/>
      <c r="WCQ422" s="230"/>
      <c r="WCR422" s="230"/>
      <c r="WCS422" s="230"/>
      <c r="WCT422" s="230"/>
      <c r="WCU422" s="230"/>
      <c r="WCV422" s="230"/>
      <c r="WCW422" s="230"/>
      <c r="WCX422" s="230"/>
      <c r="WCY422" s="230"/>
      <c r="WCZ422" s="230"/>
      <c r="WDA422" s="230"/>
      <c r="WDB422" s="230"/>
      <c r="WDC422" s="230"/>
      <c r="WDD422" s="230"/>
      <c r="WDE422" s="230"/>
      <c r="WDF422" s="230"/>
      <c r="WDG422" s="230"/>
      <c r="WDH422" s="230"/>
      <c r="WDI422" s="230"/>
      <c r="WDJ422" s="230"/>
      <c r="WDK422" s="230"/>
      <c r="WDL422" s="230"/>
      <c r="WDM422" s="230"/>
      <c r="WDN422" s="230"/>
      <c r="WDO422" s="230"/>
      <c r="WDP422" s="230"/>
      <c r="WDQ422" s="230"/>
      <c r="WDR422" s="230"/>
      <c r="WDS422" s="230"/>
      <c r="WDT422" s="230"/>
      <c r="WDU422" s="230"/>
      <c r="WDV422" s="230"/>
      <c r="WDW422" s="230"/>
      <c r="WDX422" s="230"/>
      <c r="WDY422" s="230"/>
      <c r="WDZ422" s="230"/>
      <c r="WEA422" s="230"/>
      <c r="WEB422" s="230"/>
      <c r="WEC422" s="230"/>
      <c r="WED422" s="230"/>
      <c r="WEE422" s="230"/>
      <c r="WEF422" s="230"/>
      <c r="WEG422" s="230"/>
      <c r="WEH422" s="230"/>
      <c r="WEI422" s="230"/>
      <c r="WEJ422" s="230"/>
      <c r="WEK422" s="230"/>
      <c r="WEL422" s="230"/>
      <c r="WEM422" s="230"/>
      <c r="WEN422" s="230"/>
      <c r="WEO422" s="230"/>
      <c r="WEP422" s="230"/>
      <c r="WEQ422" s="230"/>
      <c r="WER422" s="230"/>
      <c r="WES422" s="230"/>
      <c r="WET422" s="230"/>
      <c r="WEU422" s="230"/>
      <c r="WEV422" s="230"/>
      <c r="WEW422" s="230"/>
      <c r="WEX422" s="230"/>
      <c r="WEY422" s="230"/>
      <c r="WEZ422" s="230"/>
      <c r="WFA422" s="230"/>
      <c r="WFB422" s="230"/>
      <c r="WFC422" s="230"/>
      <c r="WFD422" s="230"/>
      <c r="WFE422" s="230"/>
      <c r="WFF422" s="230"/>
      <c r="WFG422" s="230"/>
      <c r="WFH422" s="230"/>
      <c r="WFI422" s="230"/>
      <c r="WFJ422" s="230"/>
      <c r="WFK422" s="230"/>
      <c r="WFL422" s="230"/>
      <c r="WFM422" s="230"/>
      <c r="WFN422" s="230"/>
      <c r="WFO422" s="230"/>
      <c r="WFP422" s="230"/>
      <c r="WFQ422" s="230"/>
      <c r="WFR422" s="230"/>
      <c r="WFS422" s="230"/>
      <c r="WFT422" s="230"/>
      <c r="WFU422" s="230"/>
      <c r="WFV422" s="230"/>
      <c r="WFW422" s="230"/>
      <c r="WFX422" s="230"/>
      <c r="WFY422" s="230"/>
      <c r="WFZ422" s="230"/>
      <c r="WGA422" s="230"/>
      <c r="WGB422" s="230"/>
      <c r="WGC422" s="230"/>
      <c r="WGD422" s="230"/>
      <c r="WGE422" s="230"/>
      <c r="WGF422" s="230"/>
      <c r="WGG422" s="230"/>
      <c r="WGH422" s="230"/>
      <c r="WGI422" s="230"/>
      <c r="WGJ422" s="230"/>
      <c r="WGK422" s="230"/>
      <c r="WGL422" s="230"/>
      <c r="WGM422" s="230"/>
      <c r="WGN422" s="230"/>
      <c r="WGO422" s="230"/>
      <c r="WGP422" s="230"/>
      <c r="WGQ422" s="230"/>
      <c r="WGR422" s="230"/>
      <c r="WGS422" s="230"/>
      <c r="WGT422" s="230"/>
      <c r="WGU422" s="230"/>
      <c r="WGV422" s="230"/>
      <c r="WGW422" s="230"/>
      <c r="WGX422" s="230"/>
      <c r="WGY422" s="230"/>
      <c r="WGZ422" s="230"/>
      <c r="WHA422" s="230"/>
      <c r="WHB422" s="230"/>
      <c r="WHC422" s="230"/>
      <c r="WHD422" s="230"/>
      <c r="WHE422" s="230"/>
      <c r="WHF422" s="230"/>
      <c r="WHG422" s="230"/>
      <c r="WHH422" s="230"/>
      <c r="WHI422" s="230"/>
      <c r="WHJ422" s="230"/>
      <c r="WHK422" s="230"/>
      <c r="WHL422" s="230"/>
      <c r="WHM422" s="230"/>
      <c r="WHN422" s="230"/>
      <c r="WHO422" s="230"/>
      <c r="WHP422" s="230"/>
      <c r="WHQ422" s="230"/>
      <c r="WHR422" s="230"/>
      <c r="WHS422" s="230"/>
      <c r="WHT422" s="230"/>
      <c r="WHU422" s="230"/>
      <c r="WHV422" s="230"/>
      <c r="WHW422" s="230"/>
      <c r="WHX422" s="230"/>
      <c r="WHY422" s="230"/>
      <c r="WHZ422" s="230"/>
      <c r="WIA422" s="230"/>
      <c r="WIB422" s="230"/>
      <c r="WIC422" s="230"/>
      <c r="WID422" s="230"/>
      <c r="WIE422" s="230"/>
      <c r="WIF422" s="230"/>
      <c r="WIG422" s="230"/>
      <c r="WIH422" s="230"/>
      <c r="WII422" s="230"/>
      <c r="WIJ422" s="230"/>
      <c r="WIK422" s="230"/>
      <c r="WIL422" s="230"/>
      <c r="WIM422" s="230"/>
      <c r="WIN422" s="230"/>
      <c r="WIO422" s="230"/>
      <c r="WIP422" s="230"/>
      <c r="WIQ422" s="230"/>
      <c r="WIR422" s="230"/>
      <c r="WIS422" s="230"/>
      <c r="WIT422" s="230"/>
      <c r="WIU422" s="230"/>
      <c r="WIV422" s="230"/>
      <c r="WIW422" s="230"/>
      <c r="WIX422" s="230"/>
      <c r="WIY422" s="230"/>
      <c r="WIZ422" s="230"/>
      <c r="WJA422" s="230"/>
      <c r="WJB422" s="230"/>
      <c r="WJC422" s="230"/>
      <c r="WJD422" s="230"/>
      <c r="WJE422" s="230"/>
      <c r="WJF422" s="230"/>
      <c r="WJG422" s="230"/>
      <c r="WJH422" s="230"/>
      <c r="WJI422" s="230"/>
      <c r="WJJ422" s="230"/>
      <c r="WJK422" s="230"/>
      <c r="WJL422" s="230"/>
      <c r="WJM422" s="230"/>
      <c r="WJN422" s="230"/>
      <c r="WJO422" s="230"/>
      <c r="WJP422" s="230"/>
      <c r="WJQ422" s="230"/>
      <c r="WJR422" s="230"/>
      <c r="WJS422" s="230"/>
      <c r="WJT422" s="230"/>
      <c r="WJU422" s="230"/>
      <c r="WJV422" s="230"/>
      <c r="WJW422" s="230"/>
      <c r="WJX422" s="230"/>
      <c r="WJY422" s="230"/>
      <c r="WJZ422" s="230"/>
      <c r="WKA422" s="230"/>
      <c r="WKB422" s="230"/>
      <c r="WKC422" s="230"/>
      <c r="WKD422" s="230"/>
      <c r="WKE422" s="230"/>
      <c r="WKF422" s="230"/>
      <c r="WKG422" s="230"/>
      <c r="WKH422" s="230"/>
      <c r="WKI422" s="230"/>
      <c r="WKJ422" s="230"/>
      <c r="WKK422" s="230"/>
      <c r="WKL422" s="230"/>
      <c r="WKM422" s="230"/>
      <c r="WKN422" s="230"/>
      <c r="WKO422" s="230"/>
      <c r="WKP422" s="230"/>
      <c r="WKQ422" s="230"/>
      <c r="WKR422" s="230"/>
      <c r="WKS422" s="230"/>
      <c r="WKT422" s="230"/>
      <c r="WKU422" s="230"/>
      <c r="WKV422" s="230"/>
      <c r="WKW422" s="230"/>
      <c r="WKX422" s="230"/>
      <c r="WKY422" s="230"/>
      <c r="WKZ422" s="230"/>
      <c r="WLA422" s="230"/>
      <c r="WLB422" s="230"/>
      <c r="WLC422" s="230"/>
      <c r="WLD422" s="230"/>
      <c r="WLE422" s="230"/>
      <c r="WLF422" s="230"/>
      <c r="WLG422" s="230"/>
      <c r="WLH422" s="230"/>
      <c r="WLI422" s="230"/>
      <c r="WLJ422" s="230"/>
      <c r="WLK422" s="230"/>
      <c r="WLL422" s="230"/>
      <c r="WLM422" s="230"/>
      <c r="WLN422" s="230"/>
      <c r="WLO422" s="230"/>
      <c r="WLP422" s="230"/>
      <c r="WLQ422" s="230"/>
      <c r="WLR422" s="230"/>
      <c r="WLS422" s="230"/>
      <c r="WLT422" s="230"/>
      <c r="WLU422" s="230"/>
      <c r="WLV422" s="230"/>
      <c r="WLW422" s="230"/>
      <c r="WLX422" s="230"/>
      <c r="WLY422" s="230"/>
      <c r="WLZ422" s="230"/>
      <c r="WMA422" s="230"/>
      <c r="WMB422" s="230"/>
      <c r="WMC422" s="230"/>
      <c r="WMD422" s="230"/>
      <c r="WME422" s="230"/>
      <c r="WMF422" s="230"/>
      <c r="WMG422" s="230"/>
      <c r="WMH422" s="230"/>
      <c r="WMI422" s="230"/>
      <c r="WMJ422" s="230"/>
      <c r="WMK422" s="230"/>
      <c r="WML422" s="230"/>
      <c r="WMM422" s="230"/>
      <c r="WMN422" s="230"/>
      <c r="WMO422" s="230"/>
      <c r="WMP422" s="230"/>
      <c r="WMQ422" s="230"/>
      <c r="WMR422" s="230"/>
      <c r="WMS422" s="230"/>
      <c r="WMT422" s="230"/>
      <c r="WMU422" s="230"/>
      <c r="WMV422" s="230"/>
      <c r="WMW422" s="230"/>
      <c r="WMX422" s="230"/>
      <c r="WMY422" s="230"/>
      <c r="WMZ422" s="230"/>
      <c r="WNA422" s="230"/>
      <c r="WNB422" s="230"/>
      <c r="WNC422" s="230"/>
      <c r="WND422" s="230"/>
      <c r="WNE422" s="230"/>
      <c r="WNF422" s="230"/>
      <c r="WNG422" s="230"/>
      <c r="WNH422" s="230"/>
      <c r="WNI422" s="230"/>
      <c r="WNJ422" s="230"/>
      <c r="WNK422" s="230"/>
      <c r="WNL422" s="230"/>
      <c r="WNM422" s="230"/>
      <c r="WNN422" s="230"/>
      <c r="WNO422" s="230"/>
      <c r="WNP422" s="230"/>
      <c r="WNQ422" s="230"/>
      <c r="WNR422" s="230"/>
      <c r="WNS422" s="230"/>
      <c r="WNT422" s="230"/>
      <c r="WNU422" s="230"/>
      <c r="WNV422" s="230"/>
      <c r="WNW422" s="230"/>
      <c r="WNX422" s="230"/>
      <c r="WNY422" s="230"/>
      <c r="WNZ422" s="230"/>
      <c r="WOA422" s="230"/>
      <c r="WOB422" s="230"/>
      <c r="WOC422" s="230"/>
      <c r="WOD422" s="230"/>
      <c r="WOE422" s="230"/>
      <c r="WOF422" s="230"/>
      <c r="WOG422" s="230"/>
      <c r="WOH422" s="230"/>
      <c r="WOI422" s="230"/>
      <c r="WOJ422" s="230"/>
      <c r="WOK422" s="230"/>
      <c r="WOL422" s="230"/>
      <c r="WOM422" s="230"/>
      <c r="WON422" s="230"/>
      <c r="WOO422" s="230"/>
      <c r="WOP422" s="230"/>
      <c r="WOQ422" s="230"/>
      <c r="WOR422" s="230"/>
      <c r="WOS422" s="230"/>
      <c r="WOT422" s="230"/>
      <c r="WOU422" s="230"/>
      <c r="WOV422" s="230"/>
      <c r="WOW422" s="230"/>
      <c r="WOX422" s="230"/>
      <c r="WOY422" s="230"/>
      <c r="WOZ422" s="230"/>
      <c r="WPA422" s="230"/>
      <c r="WPB422" s="230"/>
      <c r="WPC422" s="230"/>
      <c r="WPD422" s="230"/>
      <c r="WPE422" s="230"/>
      <c r="WPF422" s="230"/>
      <c r="WPG422" s="230"/>
      <c r="WPH422" s="230"/>
      <c r="WPI422" s="230"/>
      <c r="WPJ422" s="230"/>
      <c r="WPK422" s="230"/>
      <c r="WPL422" s="230"/>
      <c r="WPM422" s="230"/>
      <c r="WPN422" s="230"/>
      <c r="WPO422" s="230"/>
      <c r="WPP422" s="230"/>
      <c r="WPQ422" s="230"/>
      <c r="WPR422" s="230"/>
      <c r="WPS422" s="230"/>
      <c r="WPT422" s="230"/>
      <c r="WPU422" s="230"/>
      <c r="WPV422" s="230"/>
      <c r="WPW422" s="230"/>
      <c r="WPX422" s="230"/>
      <c r="WPY422" s="230"/>
      <c r="WPZ422" s="230"/>
      <c r="WQA422" s="230"/>
      <c r="WQB422" s="230"/>
      <c r="WQC422" s="230"/>
      <c r="WQD422" s="230"/>
      <c r="WQE422" s="230"/>
      <c r="WQF422" s="230"/>
      <c r="WQG422" s="230"/>
      <c r="WQH422" s="230"/>
      <c r="WQI422" s="230"/>
      <c r="WQJ422" s="230"/>
      <c r="WQK422" s="230"/>
      <c r="WQL422" s="230"/>
      <c r="WQM422" s="230"/>
      <c r="WQN422" s="230"/>
      <c r="WQO422" s="230"/>
      <c r="WQP422" s="230"/>
      <c r="WQQ422" s="230"/>
      <c r="WQR422" s="230"/>
      <c r="WQS422" s="230"/>
      <c r="WQT422" s="230"/>
      <c r="WQU422" s="230"/>
      <c r="WQV422" s="230"/>
      <c r="WQW422" s="230"/>
      <c r="WQX422" s="230"/>
      <c r="WQY422" s="230"/>
      <c r="WQZ422" s="230"/>
      <c r="WRA422" s="230"/>
      <c r="WRB422" s="230"/>
      <c r="WRC422" s="230"/>
      <c r="WRD422" s="230"/>
      <c r="WRE422" s="230"/>
      <c r="WRF422" s="230"/>
      <c r="WRG422" s="230"/>
      <c r="WRH422" s="230"/>
      <c r="WRI422" s="230"/>
      <c r="WRJ422" s="230"/>
      <c r="WRK422" s="230"/>
      <c r="WRL422" s="230"/>
      <c r="WRM422" s="230"/>
      <c r="WRN422" s="230"/>
      <c r="WRO422" s="230"/>
      <c r="WRP422" s="230"/>
      <c r="WRQ422" s="230"/>
      <c r="WRR422" s="230"/>
      <c r="WRS422" s="230"/>
      <c r="WRT422" s="230"/>
      <c r="WRU422" s="230"/>
      <c r="WRV422" s="230"/>
      <c r="WRW422" s="230"/>
      <c r="WRX422" s="230"/>
      <c r="WRY422" s="230"/>
      <c r="WRZ422" s="230"/>
      <c r="WSA422" s="230"/>
      <c r="WSB422" s="230"/>
      <c r="WSC422" s="230"/>
      <c r="WSD422" s="230"/>
      <c r="WSE422" s="230"/>
      <c r="WSF422" s="230"/>
      <c r="WSG422" s="230"/>
      <c r="WSH422" s="230"/>
      <c r="WSI422" s="230"/>
      <c r="WSJ422" s="230"/>
      <c r="WSK422" s="230"/>
      <c r="WSL422" s="230"/>
      <c r="WSM422" s="230"/>
      <c r="WSN422" s="230"/>
      <c r="WSO422" s="230"/>
      <c r="WSP422" s="230"/>
      <c r="WSQ422" s="230"/>
      <c r="WSR422" s="230"/>
      <c r="WSS422" s="230"/>
      <c r="WST422" s="230"/>
      <c r="WSU422" s="230"/>
      <c r="WSV422" s="230"/>
      <c r="WSW422" s="230"/>
      <c r="WSX422" s="230"/>
      <c r="WSY422" s="230"/>
      <c r="WSZ422" s="230"/>
      <c r="WTA422" s="230"/>
      <c r="WTB422" s="230"/>
      <c r="WTC422" s="230"/>
      <c r="WTD422" s="230"/>
      <c r="WTE422" s="230"/>
      <c r="WTF422" s="230"/>
      <c r="WTG422" s="230"/>
      <c r="WTH422" s="230"/>
      <c r="WTI422" s="230"/>
      <c r="WTJ422" s="230"/>
      <c r="WTK422" s="230"/>
      <c r="WTL422" s="230"/>
      <c r="WTM422" s="230"/>
      <c r="WTN422" s="230"/>
      <c r="WTO422" s="230"/>
      <c r="WTP422" s="230"/>
      <c r="WTQ422" s="230"/>
      <c r="WTR422" s="230"/>
      <c r="WTS422" s="230"/>
      <c r="WTT422" s="230"/>
      <c r="WTU422" s="230"/>
      <c r="WTV422" s="230"/>
      <c r="WTW422" s="230"/>
      <c r="WTX422" s="230"/>
      <c r="WTY422" s="230"/>
      <c r="WTZ422" s="230"/>
      <c r="WUA422" s="230"/>
      <c r="WUB422" s="230"/>
      <c r="WUC422" s="230"/>
      <c r="WUD422" s="230"/>
      <c r="WUE422" s="230"/>
      <c r="WUF422" s="230"/>
      <c r="WUG422" s="230"/>
      <c r="WUH422" s="230"/>
      <c r="WUI422" s="230"/>
      <c r="WUJ422" s="230"/>
      <c r="WUK422" s="230"/>
      <c r="WUL422" s="230"/>
      <c r="WUM422" s="230"/>
      <c r="WUN422" s="230"/>
      <c r="WUO422" s="230"/>
      <c r="WUP422" s="230"/>
      <c r="WUQ422" s="230"/>
      <c r="WUR422" s="230"/>
      <c r="WUS422" s="230"/>
      <c r="WUT422" s="230"/>
      <c r="WUU422" s="230"/>
      <c r="WUV422" s="230"/>
      <c r="WUW422" s="230"/>
      <c r="WUX422" s="230"/>
      <c r="WUY422" s="230"/>
      <c r="WUZ422" s="230"/>
      <c r="WVA422" s="230"/>
      <c r="WVB422" s="230"/>
      <c r="WVC422" s="230"/>
      <c r="WVD422" s="230"/>
      <c r="WVE422" s="230"/>
      <c r="WVF422" s="230"/>
      <c r="WVG422" s="230"/>
      <c r="WVH422" s="230"/>
      <c r="WVI422" s="230"/>
      <c r="WVJ422" s="230"/>
      <c r="WVK422" s="230"/>
      <c r="WVL422" s="230"/>
      <c r="WVM422" s="230"/>
      <c r="WVN422" s="230"/>
      <c r="WVO422" s="230"/>
      <c r="WVP422" s="230"/>
      <c r="WVQ422" s="230"/>
      <c r="WVR422" s="230"/>
      <c r="WVS422" s="230"/>
      <c r="WVT422" s="230"/>
      <c r="WVU422" s="230"/>
      <c r="WVV422" s="230"/>
      <c r="WVW422" s="230"/>
      <c r="WVX422" s="230"/>
      <c r="WVY422" s="230"/>
      <c r="WVZ422" s="230"/>
      <c r="WWA422" s="230"/>
      <c r="WWB422" s="230"/>
      <c r="WWC422" s="230"/>
      <c r="WWD422" s="230"/>
      <c r="WWE422" s="230"/>
      <c r="WWF422" s="230"/>
      <c r="WWG422" s="230"/>
      <c r="WWH422" s="230"/>
      <c r="WWI422" s="230"/>
      <c r="WWJ422" s="230"/>
      <c r="WWK422" s="230"/>
      <c r="WWL422" s="230"/>
      <c r="WWM422" s="230"/>
      <c r="WWN422" s="230"/>
      <c r="WWO422" s="230"/>
      <c r="WWP422" s="230"/>
      <c r="WWQ422" s="230"/>
      <c r="WWR422" s="230"/>
      <c r="WWS422" s="230"/>
      <c r="WWT422" s="230"/>
      <c r="WWU422" s="230"/>
      <c r="WWV422" s="230"/>
      <c r="WWW422" s="230"/>
      <c r="WWX422" s="230"/>
      <c r="WWY422" s="230"/>
      <c r="WWZ422" s="230"/>
      <c r="WXA422" s="230"/>
      <c r="WXB422" s="230"/>
      <c r="WXC422" s="230"/>
      <c r="WXD422" s="230"/>
      <c r="WXE422" s="230"/>
      <c r="WXF422" s="230"/>
      <c r="WXG422" s="230"/>
      <c r="WXH422" s="230"/>
      <c r="WXI422" s="230"/>
      <c r="WXJ422" s="230"/>
      <c r="WXK422" s="230"/>
      <c r="WXL422" s="230"/>
      <c r="WXM422" s="230"/>
      <c r="WXN422" s="230"/>
      <c r="WXO422" s="230"/>
      <c r="WXP422" s="230"/>
      <c r="WXQ422" s="230"/>
      <c r="WXR422" s="230"/>
      <c r="WXS422" s="230"/>
      <c r="WXT422" s="230"/>
      <c r="WXU422" s="230"/>
      <c r="WXV422" s="230"/>
      <c r="WXW422" s="230"/>
      <c r="WXX422" s="230"/>
      <c r="WXY422" s="230"/>
      <c r="WXZ422" s="230"/>
      <c r="WYA422" s="230"/>
      <c r="WYB422" s="230"/>
      <c r="WYC422" s="230"/>
      <c r="WYD422" s="230"/>
      <c r="WYE422" s="230"/>
      <c r="WYF422" s="230"/>
      <c r="WYG422" s="230"/>
      <c r="WYH422" s="230"/>
      <c r="WYI422" s="230"/>
      <c r="WYJ422" s="230"/>
      <c r="WYK422" s="230"/>
      <c r="WYL422" s="230"/>
      <c r="WYM422" s="230"/>
      <c r="WYN422" s="230"/>
      <c r="WYO422" s="230"/>
      <c r="WYP422" s="230"/>
      <c r="WYQ422" s="230"/>
      <c r="WYR422" s="230"/>
      <c r="WYS422" s="230"/>
      <c r="WYT422" s="230"/>
      <c r="WYU422" s="230"/>
      <c r="WYV422" s="230"/>
      <c r="WYW422" s="230"/>
      <c r="WYX422" s="230"/>
      <c r="WYY422" s="230"/>
      <c r="WYZ422" s="230"/>
      <c r="WZA422" s="230"/>
      <c r="WZB422" s="230"/>
      <c r="WZC422" s="230"/>
      <c r="WZD422" s="230"/>
      <c r="WZE422" s="230"/>
      <c r="WZF422" s="230"/>
      <c r="WZG422" s="230"/>
      <c r="WZH422" s="230"/>
      <c r="WZI422" s="230"/>
      <c r="WZJ422" s="230"/>
      <c r="WZK422" s="230"/>
      <c r="WZL422" s="230"/>
      <c r="WZM422" s="230"/>
      <c r="WZN422" s="230"/>
      <c r="WZO422" s="230"/>
      <c r="WZP422" s="230"/>
      <c r="WZQ422" s="230"/>
      <c r="WZR422" s="230"/>
      <c r="WZS422" s="230"/>
      <c r="WZT422" s="230"/>
      <c r="WZU422" s="230"/>
      <c r="WZV422" s="230"/>
      <c r="WZW422" s="230"/>
      <c r="WZX422" s="230"/>
      <c r="WZY422" s="230"/>
      <c r="WZZ422" s="230"/>
      <c r="XAA422" s="230"/>
      <c r="XAB422" s="230"/>
      <c r="XAC422" s="230"/>
      <c r="XAD422" s="230"/>
      <c r="XAE422" s="230"/>
      <c r="XAF422" s="230"/>
      <c r="XAG422" s="230"/>
      <c r="XAH422" s="230"/>
      <c r="XAI422" s="230"/>
      <c r="XAJ422" s="230"/>
      <c r="XAK422" s="230"/>
      <c r="XAL422" s="230"/>
      <c r="XAM422" s="230"/>
      <c r="XAN422" s="230"/>
      <c r="XAO422" s="230"/>
      <c r="XAP422" s="230"/>
      <c r="XAQ422" s="230"/>
      <c r="XAR422" s="230"/>
      <c r="XAS422" s="230"/>
      <c r="XAT422" s="230"/>
      <c r="XAU422" s="230"/>
      <c r="XAV422" s="230"/>
      <c r="XAW422" s="230"/>
      <c r="XAX422" s="230"/>
      <c r="XAY422" s="230"/>
      <c r="XAZ422" s="230"/>
      <c r="XBA422" s="230"/>
      <c r="XBB422" s="230"/>
      <c r="XBC422" s="230"/>
      <c r="XBD422" s="230"/>
      <c r="XBE422" s="230"/>
      <c r="XBF422" s="230"/>
      <c r="XBG422" s="230"/>
      <c r="XBH422" s="230"/>
      <c r="XBI422" s="230"/>
      <c r="XBJ422" s="230"/>
      <c r="XBK422" s="230"/>
      <c r="XBL422" s="230"/>
      <c r="XBM422" s="230"/>
      <c r="XBN422" s="230"/>
      <c r="XBO422" s="230"/>
      <c r="XBP422" s="230"/>
      <c r="XBQ422" s="230"/>
      <c r="XBR422" s="230"/>
      <c r="XBS422" s="230"/>
      <c r="XBT422" s="230"/>
      <c r="XBU422" s="230"/>
      <c r="XBV422" s="230"/>
      <c r="XBW422" s="230"/>
      <c r="XBX422" s="230"/>
      <c r="XBY422" s="230"/>
      <c r="XBZ422" s="230"/>
      <c r="XCA422" s="230"/>
      <c r="XCB422" s="230"/>
      <c r="XCC422" s="230"/>
      <c r="XCD422" s="230"/>
      <c r="XCE422" s="230"/>
      <c r="XCF422" s="230"/>
      <c r="XCG422" s="230"/>
      <c r="XCH422" s="230"/>
      <c r="XCI422" s="230"/>
      <c r="XCJ422" s="230"/>
      <c r="XCK422" s="230"/>
      <c r="XCL422" s="230"/>
      <c r="XCM422" s="230"/>
      <c r="XCN422" s="230"/>
      <c r="XCO422" s="230"/>
      <c r="XCP422" s="230"/>
      <c r="XCQ422" s="230"/>
      <c r="XCR422" s="230"/>
      <c r="XCS422" s="230"/>
      <c r="XCT422" s="230"/>
      <c r="XCU422" s="230"/>
      <c r="XCV422" s="230"/>
      <c r="XCW422" s="230"/>
      <c r="XCX422" s="230"/>
      <c r="XCY422" s="230"/>
      <c r="XCZ422" s="230"/>
      <c r="XDA422" s="230"/>
      <c r="XDB422" s="230"/>
      <c r="XDC422" s="230"/>
      <c r="XDD422" s="230"/>
      <c r="XDE422" s="230"/>
      <c r="XDF422" s="230"/>
      <c r="XDG422" s="230"/>
      <c r="XDH422" s="230"/>
      <c r="XDI422" s="230"/>
      <c r="XDJ422" s="230"/>
      <c r="XDK422" s="230"/>
      <c r="XDL422" s="230"/>
      <c r="XDM422" s="230"/>
      <c r="XDN422" s="230"/>
      <c r="XDO422" s="230"/>
      <c r="XDP422" s="230"/>
      <c r="XDQ422" s="230"/>
      <c r="XDR422" s="230"/>
      <c r="XDS422" s="230"/>
      <c r="XDT422" s="230"/>
      <c r="XDU422" s="230"/>
      <c r="XDV422" s="230"/>
      <c r="XDW422" s="230"/>
      <c r="XDX422" s="230"/>
      <c r="XDY422" s="230"/>
      <c r="XDZ422" s="230"/>
      <c r="XEA422" s="230"/>
      <c r="XEB422" s="230"/>
      <c r="XEC422" s="230"/>
      <c r="XED422" s="230"/>
      <c r="XEE422" s="230"/>
      <c r="XEF422" s="230"/>
      <c r="XEG422" s="230"/>
      <c r="XEH422" s="230"/>
      <c r="XEI422" s="230"/>
      <c r="XEJ422" s="230"/>
      <c r="XEK422" s="230"/>
      <c r="XEL422" s="230"/>
      <c r="XEM422" s="230"/>
      <c r="XEN422" s="230"/>
      <c r="XEO422" s="230"/>
      <c r="XEP422" s="230"/>
      <c r="XEQ422" s="230"/>
      <c r="XER422" s="230"/>
      <c r="XES422" s="230"/>
      <c r="XET422" s="230"/>
      <c r="XEU422" s="230"/>
      <c r="XEV422" s="230"/>
      <c r="XEW422" s="230"/>
      <c r="XEX422" s="230"/>
      <c r="XEY422" s="230"/>
      <c r="XEZ422" s="230"/>
      <c r="XFA422" s="230"/>
      <c r="XFB422" s="230"/>
      <c r="XFC422" s="230"/>
      <c r="XFD422" s="230"/>
    </row>
    <row r="423" spans="1:16384" s="343" customFormat="1">
      <c r="A423" s="339" t="s">
        <v>2258</v>
      </c>
      <c r="B423" s="339" t="s">
        <v>1188</v>
      </c>
      <c r="C423" s="339" t="s">
        <v>174</v>
      </c>
      <c r="D423" s="340" t="s">
        <v>2259</v>
      </c>
      <c r="E423" s="378">
        <v>640</v>
      </c>
      <c r="F423" s="377"/>
      <c r="G423" s="377"/>
      <c r="H423" s="377"/>
      <c r="I423" s="565"/>
      <c r="J423" s="565"/>
      <c r="K423" s="565"/>
      <c r="L423" s="565"/>
      <c r="M423" s="565"/>
      <c r="N423" s="565"/>
      <c r="O423" s="565"/>
      <c r="P423" s="565"/>
      <c r="Q423" s="565"/>
      <c r="R423" s="565"/>
      <c r="S423" s="565"/>
      <c r="T423" s="565"/>
      <c r="U423" s="565"/>
      <c r="V423" s="565"/>
      <c r="W423" s="565"/>
      <c r="X423" s="565"/>
      <c r="Y423" s="565"/>
      <c r="Z423" s="565"/>
      <c r="AA423" s="565"/>
      <c r="AB423" s="565"/>
      <c r="AC423" s="565"/>
      <c r="AD423" s="565"/>
      <c r="AE423" s="565"/>
      <c r="AF423" s="565"/>
      <c r="AG423" s="565"/>
      <c r="AH423" s="565"/>
      <c r="AI423" s="565"/>
      <c r="AJ423" s="565"/>
      <c r="AK423" s="565"/>
      <c r="AL423" s="565"/>
      <c r="AM423" s="565"/>
      <c r="AN423" s="565"/>
      <c r="AO423" s="565"/>
      <c r="AP423" s="565"/>
      <c r="AQ423" s="565"/>
      <c r="AR423" s="565"/>
      <c r="AS423" s="565"/>
      <c r="AT423" s="565"/>
      <c r="AU423" s="565"/>
      <c r="AV423" s="565"/>
      <c r="AW423" s="565"/>
      <c r="AX423" s="565"/>
      <c r="AY423" s="565"/>
      <c r="AZ423" s="565"/>
      <c r="BA423" s="565"/>
      <c r="BB423" s="565"/>
      <c r="BC423" s="565"/>
      <c r="BD423" s="565"/>
      <c r="BE423" s="565"/>
      <c r="BF423" s="565"/>
      <c r="BG423" s="565"/>
      <c r="BH423" s="565"/>
      <c r="BI423" s="565"/>
      <c r="BJ423" s="565"/>
      <c r="BK423" s="565"/>
      <c r="BL423" s="565"/>
      <c r="BM423" s="565"/>
      <c r="BN423" s="565"/>
      <c r="BO423" s="565"/>
      <c r="BP423" s="565"/>
      <c r="BQ423" s="565"/>
      <c r="BR423" s="565"/>
      <c r="BS423" s="565"/>
      <c r="BT423" s="565"/>
      <c r="BU423" s="565"/>
      <c r="BV423" s="565"/>
      <c r="BW423" s="565"/>
      <c r="BX423" s="565"/>
      <c r="BY423" s="565"/>
      <c r="BZ423" s="565"/>
      <c r="CA423" s="565"/>
      <c r="CB423" s="565"/>
      <c r="CC423" s="565"/>
      <c r="CD423" s="565"/>
      <c r="CE423" s="565"/>
      <c r="CF423" s="565"/>
      <c r="CG423" s="565"/>
      <c r="CH423" s="565"/>
      <c r="CI423" s="565"/>
      <c r="CJ423" s="565"/>
      <c r="CK423" s="565"/>
      <c r="CL423" s="565"/>
      <c r="CM423" s="565"/>
      <c r="CN423" s="565"/>
      <c r="CO423" s="565"/>
      <c r="CP423" s="565"/>
      <c r="CQ423" s="565"/>
      <c r="CR423" s="565"/>
      <c r="CS423" s="565"/>
      <c r="CT423" s="565"/>
      <c r="CU423" s="565"/>
      <c r="CV423" s="565"/>
      <c r="CW423" s="565"/>
      <c r="CX423" s="565"/>
      <c r="CY423" s="565"/>
      <c r="CZ423" s="565"/>
      <c r="DA423" s="565"/>
      <c r="DB423" s="565"/>
      <c r="DC423" s="565"/>
      <c r="DD423" s="565"/>
      <c r="DE423" s="565"/>
      <c r="DF423" s="565"/>
      <c r="DG423" s="565"/>
      <c r="DH423" s="565"/>
      <c r="DI423" s="565"/>
      <c r="DJ423" s="565"/>
      <c r="DK423" s="565"/>
      <c r="DL423" s="565"/>
      <c r="DM423" s="565"/>
      <c r="DN423" s="565"/>
      <c r="DO423" s="565"/>
      <c r="DP423" s="565"/>
      <c r="DQ423" s="565"/>
      <c r="DR423" s="565"/>
      <c r="DS423" s="565"/>
      <c r="DT423" s="565"/>
      <c r="DU423" s="565"/>
      <c r="DV423" s="565"/>
      <c r="DW423" s="565"/>
      <c r="DX423" s="565"/>
      <c r="DY423" s="565"/>
      <c r="DZ423" s="565"/>
      <c r="EA423" s="565"/>
      <c r="EB423" s="565"/>
      <c r="EC423" s="565"/>
      <c r="ED423" s="565"/>
      <c r="EE423" s="565"/>
      <c r="EF423" s="565"/>
      <c r="EG423" s="565"/>
      <c r="EH423" s="565"/>
      <c r="EI423" s="565"/>
      <c r="EJ423" s="565"/>
      <c r="EK423" s="565"/>
      <c r="EL423" s="565"/>
      <c r="EM423" s="565"/>
      <c r="EN423" s="565"/>
      <c r="EO423" s="565"/>
      <c r="EP423" s="565"/>
      <c r="EQ423" s="565"/>
      <c r="ER423" s="565"/>
      <c r="ES423" s="565"/>
      <c r="ET423" s="565"/>
      <c r="EU423" s="565"/>
      <c r="EV423" s="565"/>
      <c r="EW423" s="565"/>
      <c r="EX423" s="565"/>
      <c r="EY423" s="565"/>
      <c r="EZ423" s="565"/>
      <c r="FA423" s="565"/>
      <c r="FB423" s="565"/>
      <c r="FC423" s="565"/>
      <c r="FD423" s="565"/>
      <c r="FE423" s="565"/>
      <c r="FF423" s="565"/>
      <c r="FG423" s="565"/>
      <c r="FH423" s="565"/>
      <c r="FI423" s="565"/>
      <c r="FJ423" s="565"/>
      <c r="FK423" s="565"/>
      <c r="FL423" s="565"/>
      <c r="FM423" s="565"/>
      <c r="FN423" s="565"/>
      <c r="FO423" s="565"/>
      <c r="FP423" s="565"/>
      <c r="FQ423" s="565"/>
      <c r="FR423" s="565"/>
      <c r="FS423" s="565"/>
      <c r="FT423" s="565"/>
      <c r="FU423" s="565"/>
      <c r="FV423" s="565"/>
      <c r="FW423" s="565"/>
      <c r="FX423" s="565"/>
      <c r="FY423" s="565"/>
      <c r="FZ423" s="565"/>
      <c r="GA423" s="565"/>
      <c r="GB423" s="565"/>
      <c r="GC423" s="565"/>
      <c r="GD423" s="565"/>
      <c r="GE423" s="565"/>
      <c r="GF423" s="565"/>
      <c r="GG423" s="565"/>
      <c r="GH423" s="565"/>
      <c r="GI423" s="565"/>
      <c r="GJ423" s="565"/>
      <c r="GK423" s="565"/>
      <c r="GL423" s="565"/>
      <c r="GM423" s="565"/>
      <c r="GN423" s="565"/>
      <c r="GO423" s="565"/>
      <c r="GP423" s="565"/>
      <c r="GQ423" s="565"/>
      <c r="GR423" s="565"/>
      <c r="GS423" s="565"/>
      <c r="GT423" s="565"/>
      <c r="GU423" s="565"/>
      <c r="GV423" s="565"/>
      <c r="GW423" s="565"/>
      <c r="GX423" s="565"/>
      <c r="GY423" s="565"/>
      <c r="GZ423" s="565"/>
      <c r="HA423" s="565"/>
      <c r="HB423" s="565"/>
      <c r="HC423" s="565"/>
      <c r="HD423" s="565"/>
      <c r="HE423" s="565"/>
      <c r="HF423" s="565"/>
      <c r="HG423" s="565"/>
      <c r="HH423" s="565"/>
      <c r="HI423" s="565"/>
      <c r="HJ423" s="565"/>
      <c r="HK423" s="565"/>
      <c r="HL423" s="565"/>
      <c r="HM423" s="565"/>
      <c r="HN423" s="565"/>
      <c r="HO423" s="565"/>
      <c r="HP423" s="565"/>
      <c r="HQ423" s="565"/>
      <c r="HR423" s="565"/>
      <c r="HS423" s="565"/>
      <c r="HT423" s="565"/>
      <c r="HU423" s="565"/>
      <c r="HV423" s="565"/>
      <c r="HW423" s="565"/>
      <c r="HX423" s="565"/>
      <c r="HY423" s="565"/>
      <c r="HZ423" s="565"/>
      <c r="IA423" s="565"/>
      <c r="IB423" s="565"/>
      <c r="IC423" s="565"/>
      <c r="ID423" s="565"/>
      <c r="IE423" s="565"/>
      <c r="IF423" s="565"/>
      <c r="IG423" s="565"/>
      <c r="IH423" s="565"/>
      <c r="II423" s="565"/>
      <c r="IJ423" s="565"/>
      <c r="IK423" s="565"/>
      <c r="IL423" s="565"/>
      <c r="IM423" s="565"/>
      <c r="IN423" s="565"/>
      <c r="IO423" s="565"/>
      <c r="IP423" s="565"/>
      <c r="IQ423" s="565"/>
      <c r="IR423" s="565"/>
      <c r="IS423" s="565"/>
      <c r="IT423" s="565"/>
      <c r="IU423" s="565"/>
      <c r="IV423" s="565"/>
      <c r="IW423" s="565"/>
      <c r="IX423" s="565"/>
      <c r="IY423" s="565"/>
      <c r="IZ423" s="565"/>
      <c r="JA423" s="565"/>
      <c r="JB423" s="565"/>
      <c r="JC423" s="565"/>
      <c r="JD423" s="565"/>
      <c r="JE423" s="565"/>
      <c r="JF423" s="565"/>
      <c r="JG423" s="565"/>
      <c r="JH423" s="565"/>
      <c r="JI423" s="565"/>
      <c r="JJ423" s="565"/>
      <c r="JK423" s="565"/>
      <c r="JL423" s="565"/>
      <c r="JM423" s="565"/>
      <c r="JN423" s="565"/>
      <c r="JO423" s="565"/>
      <c r="JP423" s="565"/>
      <c r="JQ423" s="565"/>
      <c r="JR423" s="565"/>
      <c r="JS423" s="565"/>
      <c r="JT423" s="565"/>
      <c r="JU423" s="565"/>
      <c r="JV423" s="565"/>
      <c r="JW423" s="565"/>
      <c r="JX423" s="565"/>
      <c r="JY423" s="565"/>
      <c r="JZ423" s="565"/>
      <c r="KA423" s="565"/>
      <c r="KB423" s="565"/>
      <c r="KC423" s="565"/>
      <c r="KD423" s="565"/>
      <c r="KE423" s="565"/>
      <c r="KF423" s="565"/>
      <c r="KG423" s="565"/>
      <c r="KH423" s="565"/>
      <c r="KI423" s="565"/>
      <c r="KJ423" s="565"/>
      <c r="KK423" s="565"/>
      <c r="KL423" s="565"/>
      <c r="KM423" s="565"/>
      <c r="KN423" s="565"/>
      <c r="KO423" s="565"/>
      <c r="KP423" s="565"/>
      <c r="KQ423" s="565"/>
      <c r="KR423" s="565"/>
      <c r="KS423" s="565"/>
      <c r="KT423" s="565"/>
      <c r="KU423" s="565"/>
      <c r="KV423" s="565"/>
      <c r="KW423" s="565"/>
      <c r="KX423" s="565"/>
      <c r="KY423" s="565"/>
      <c r="KZ423" s="565"/>
      <c r="LA423" s="565"/>
      <c r="LB423" s="565"/>
      <c r="LC423" s="565"/>
      <c r="LD423" s="565"/>
      <c r="LE423" s="565"/>
      <c r="LF423" s="565"/>
      <c r="LG423" s="565"/>
      <c r="LH423" s="565"/>
      <c r="LI423" s="565"/>
      <c r="LJ423" s="565"/>
      <c r="LK423" s="565"/>
      <c r="LL423" s="565"/>
      <c r="LM423" s="565"/>
      <c r="LN423" s="565"/>
      <c r="LO423" s="565"/>
      <c r="LP423" s="565"/>
      <c r="LQ423" s="565"/>
      <c r="LR423" s="565"/>
      <c r="LS423" s="565"/>
      <c r="LT423" s="565"/>
      <c r="LU423" s="565"/>
      <c r="LV423" s="565"/>
      <c r="LW423" s="565"/>
      <c r="LX423" s="565"/>
      <c r="LY423" s="565"/>
      <c r="LZ423" s="565"/>
      <c r="MA423" s="565"/>
      <c r="MB423" s="565"/>
      <c r="MC423" s="565"/>
      <c r="MD423" s="565"/>
      <c r="ME423" s="565"/>
      <c r="MF423" s="565"/>
      <c r="MG423" s="565"/>
      <c r="MH423" s="565"/>
      <c r="MI423" s="565"/>
      <c r="MJ423" s="565"/>
      <c r="MK423" s="565"/>
      <c r="ML423" s="565"/>
      <c r="MM423" s="565"/>
      <c r="MN423" s="565"/>
      <c r="MO423" s="565"/>
      <c r="MP423" s="565"/>
      <c r="MQ423" s="565"/>
      <c r="MR423" s="565"/>
      <c r="MS423" s="565"/>
      <c r="MT423" s="565"/>
      <c r="MU423" s="565"/>
      <c r="MV423" s="565"/>
      <c r="MW423" s="565"/>
      <c r="MX423" s="565"/>
      <c r="MY423" s="565"/>
      <c r="MZ423" s="565"/>
      <c r="NA423" s="565"/>
      <c r="NB423" s="565"/>
      <c r="NC423" s="565"/>
      <c r="ND423" s="565"/>
      <c r="NE423" s="565"/>
      <c r="NF423" s="565"/>
      <c r="NG423" s="565"/>
      <c r="NH423" s="565"/>
      <c r="NI423" s="565"/>
      <c r="NJ423" s="565"/>
      <c r="NK423" s="565"/>
      <c r="NL423" s="565"/>
      <c r="NM423" s="565"/>
      <c r="NN423" s="565"/>
      <c r="NO423" s="565"/>
      <c r="NP423" s="565"/>
      <c r="NQ423" s="565"/>
      <c r="NR423" s="565"/>
      <c r="NS423" s="565"/>
      <c r="NT423" s="565"/>
      <c r="NU423" s="565"/>
      <c r="NV423" s="565"/>
      <c r="NW423" s="565"/>
      <c r="NX423" s="565"/>
      <c r="NY423" s="565"/>
      <c r="NZ423" s="565"/>
      <c r="OA423" s="565"/>
      <c r="OB423" s="565"/>
      <c r="OC423" s="565"/>
      <c r="OD423" s="565"/>
      <c r="OE423" s="565"/>
      <c r="OF423" s="565"/>
      <c r="OG423" s="565"/>
      <c r="OH423" s="565"/>
      <c r="OI423" s="565"/>
      <c r="OJ423" s="565"/>
      <c r="OK423" s="565"/>
      <c r="OL423" s="565"/>
      <c r="OM423" s="565"/>
      <c r="ON423" s="565"/>
      <c r="OO423" s="565"/>
      <c r="OP423" s="565"/>
      <c r="OQ423" s="565"/>
      <c r="OR423" s="565"/>
      <c r="OS423" s="565"/>
      <c r="OT423" s="565"/>
      <c r="OU423" s="565"/>
      <c r="OV423" s="565"/>
      <c r="OW423" s="565"/>
      <c r="OX423" s="565"/>
      <c r="OY423" s="565"/>
      <c r="OZ423" s="565"/>
      <c r="PA423" s="565"/>
      <c r="PB423" s="565"/>
      <c r="PC423" s="565"/>
      <c r="PD423" s="565"/>
      <c r="PE423" s="565"/>
      <c r="PF423" s="565"/>
      <c r="PG423" s="565"/>
      <c r="PH423" s="565"/>
      <c r="PI423" s="565"/>
      <c r="PJ423" s="565"/>
      <c r="PK423" s="565"/>
      <c r="PL423" s="565"/>
      <c r="PM423" s="565"/>
      <c r="PN423" s="565"/>
      <c r="PO423" s="565"/>
      <c r="PP423" s="565"/>
      <c r="PQ423" s="565"/>
      <c r="PR423" s="565"/>
      <c r="PS423" s="565"/>
      <c r="PT423" s="565"/>
      <c r="PU423" s="565"/>
      <c r="PV423" s="565"/>
      <c r="PW423" s="565"/>
      <c r="PX423" s="565"/>
      <c r="PY423" s="565"/>
      <c r="PZ423" s="565"/>
      <c r="QA423" s="565"/>
      <c r="QB423" s="565"/>
      <c r="QC423" s="565"/>
      <c r="QD423" s="565"/>
      <c r="QE423" s="565"/>
      <c r="QF423" s="565"/>
      <c r="QG423" s="565"/>
      <c r="QH423" s="565"/>
      <c r="QI423" s="565"/>
      <c r="QJ423" s="565"/>
      <c r="QK423" s="565"/>
      <c r="QL423" s="565"/>
      <c r="QM423" s="565"/>
      <c r="QN423" s="565"/>
      <c r="QO423" s="565"/>
      <c r="QP423" s="565"/>
      <c r="QQ423" s="565"/>
      <c r="QR423" s="565"/>
      <c r="QS423" s="565"/>
      <c r="QT423" s="565"/>
      <c r="QU423" s="565"/>
      <c r="QV423" s="565"/>
      <c r="QW423" s="565"/>
      <c r="QX423" s="565"/>
      <c r="QY423" s="565"/>
      <c r="QZ423" s="565"/>
      <c r="RA423" s="565"/>
      <c r="RB423" s="565"/>
      <c r="RC423" s="565"/>
      <c r="RD423" s="565"/>
      <c r="RE423" s="565"/>
      <c r="RF423" s="565"/>
      <c r="RG423" s="565"/>
      <c r="RH423" s="565"/>
      <c r="RI423" s="565"/>
      <c r="RJ423" s="565"/>
      <c r="RK423" s="565"/>
      <c r="RL423" s="565"/>
      <c r="RM423" s="565"/>
      <c r="RN423" s="565"/>
      <c r="RO423" s="565"/>
      <c r="RP423" s="565"/>
      <c r="RQ423" s="565"/>
      <c r="RR423" s="565"/>
      <c r="RS423" s="565"/>
      <c r="RT423" s="565"/>
      <c r="RU423" s="565"/>
      <c r="RV423" s="565"/>
      <c r="RW423" s="565"/>
      <c r="RX423" s="565"/>
      <c r="RY423" s="565"/>
      <c r="RZ423" s="565"/>
      <c r="SA423" s="565"/>
      <c r="SB423" s="565"/>
      <c r="SC423" s="565"/>
      <c r="SD423" s="565"/>
      <c r="SE423" s="565"/>
      <c r="SF423" s="565"/>
      <c r="SG423" s="565"/>
      <c r="SH423" s="565"/>
      <c r="SI423" s="565"/>
      <c r="SJ423" s="565"/>
      <c r="SK423" s="565"/>
      <c r="SL423" s="565"/>
      <c r="SM423" s="565"/>
      <c r="SN423" s="565"/>
      <c r="SO423" s="565"/>
      <c r="SP423" s="565"/>
      <c r="SQ423" s="565"/>
      <c r="SR423" s="565"/>
      <c r="SS423" s="565"/>
      <c r="ST423" s="565"/>
      <c r="SU423" s="565"/>
      <c r="SV423" s="565"/>
      <c r="SW423" s="565"/>
      <c r="SX423" s="565"/>
      <c r="SY423" s="565"/>
      <c r="SZ423" s="565"/>
      <c r="TA423" s="565"/>
      <c r="TB423" s="565"/>
      <c r="TC423" s="565"/>
      <c r="TD423" s="565"/>
      <c r="TE423" s="565"/>
      <c r="TF423" s="565"/>
      <c r="TG423" s="565"/>
      <c r="TH423" s="565"/>
      <c r="TI423" s="565"/>
      <c r="TJ423" s="565"/>
      <c r="TK423" s="565"/>
      <c r="TL423" s="565"/>
      <c r="TM423" s="565"/>
      <c r="TN423" s="565"/>
      <c r="TO423" s="565"/>
      <c r="TP423" s="565"/>
      <c r="TQ423" s="565"/>
      <c r="TR423" s="565"/>
      <c r="TS423" s="565"/>
      <c r="TT423" s="565"/>
      <c r="TU423" s="565"/>
      <c r="TV423" s="565"/>
      <c r="TW423" s="565"/>
      <c r="TX423" s="565"/>
      <c r="TY423" s="565"/>
      <c r="TZ423" s="565"/>
      <c r="UA423" s="565"/>
      <c r="UB423" s="565"/>
      <c r="UC423" s="565"/>
      <c r="UD423" s="565"/>
      <c r="UE423" s="565"/>
      <c r="UF423" s="565"/>
      <c r="UG423" s="565"/>
      <c r="UH423" s="565"/>
      <c r="UI423" s="565"/>
      <c r="UJ423" s="565"/>
      <c r="UK423" s="565"/>
      <c r="UL423" s="565"/>
      <c r="UM423" s="565"/>
      <c r="UN423" s="565"/>
      <c r="UO423" s="565"/>
      <c r="UP423" s="565"/>
      <c r="UQ423" s="565"/>
      <c r="UR423" s="565"/>
      <c r="US423" s="565"/>
      <c r="UT423" s="565"/>
      <c r="UU423" s="565"/>
      <c r="UV423" s="565"/>
      <c r="UW423" s="565"/>
      <c r="UX423" s="565"/>
      <c r="UY423" s="565"/>
      <c r="UZ423" s="565"/>
      <c r="VA423" s="565"/>
      <c r="VB423" s="565"/>
      <c r="VC423" s="565"/>
      <c r="VD423" s="565"/>
      <c r="VE423" s="565"/>
      <c r="VF423" s="565"/>
      <c r="VG423" s="565"/>
      <c r="VH423" s="565"/>
      <c r="VI423" s="565"/>
      <c r="VJ423" s="565"/>
      <c r="VK423" s="565"/>
      <c r="VL423" s="565"/>
      <c r="VM423" s="565"/>
      <c r="VN423" s="565"/>
      <c r="VO423" s="565"/>
      <c r="VP423" s="565"/>
      <c r="VQ423" s="565"/>
      <c r="VR423" s="565"/>
      <c r="VS423" s="565"/>
      <c r="VT423" s="565"/>
      <c r="VU423" s="565"/>
      <c r="VV423" s="565"/>
      <c r="VW423" s="565"/>
      <c r="VX423" s="565"/>
      <c r="VY423" s="565"/>
      <c r="VZ423" s="565"/>
      <c r="WA423" s="565"/>
      <c r="WB423" s="565"/>
      <c r="WC423" s="565"/>
      <c r="WD423" s="565"/>
      <c r="WE423" s="565"/>
      <c r="WF423" s="565"/>
      <c r="WG423" s="565"/>
      <c r="WH423" s="565"/>
      <c r="WI423" s="565"/>
      <c r="WJ423" s="565"/>
      <c r="WK423" s="565"/>
      <c r="WL423" s="565"/>
      <c r="WM423" s="565"/>
      <c r="WN423" s="565"/>
      <c r="WO423" s="565"/>
      <c r="WP423" s="565"/>
      <c r="WQ423" s="565"/>
      <c r="WR423" s="565"/>
      <c r="WS423" s="565"/>
      <c r="WT423" s="565"/>
      <c r="WU423" s="565"/>
      <c r="WV423" s="565"/>
      <c r="WW423" s="565"/>
      <c r="WX423" s="565"/>
      <c r="WY423" s="565"/>
      <c r="WZ423" s="565"/>
      <c r="XA423" s="565"/>
      <c r="XB423" s="565"/>
      <c r="XC423" s="565"/>
      <c r="XD423" s="565"/>
      <c r="XE423" s="565"/>
      <c r="XF423" s="565"/>
      <c r="XG423" s="565"/>
      <c r="XH423" s="565"/>
      <c r="XI423" s="565"/>
      <c r="XJ423" s="565"/>
      <c r="XK423" s="565"/>
      <c r="XL423" s="565"/>
      <c r="XM423" s="565"/>
      <c r="XN423" s="565"/>
      <c r="XO423" s="565"/>
      <c r="XP423" s="565"/>
      <c r="XQ423" s="565"/>
      <c r="XR423" s="565"/>
      <c r="XS423" s="565"/>
      <c r="XT423" s="565"/>
      <c r="XU423" s="565"/>
      <c r="XV423" s="565"/>
      <c r="XW423" s="565"/>
      <c r="XX423" s="565"/>
      <c r="XY423" s="565"/>
      <c r="XZ423" s="565"/>
      <c r="YA423" s="565"/>
      <c r="YB423" s="565"/>
      <c r="YC423" s="565"/>
      <c r="YD423" s="565"/>
      <c r="YE423" s="565"/>
      <c r="YF423" s="565"/>
      <c r="YG423" s="565"/>
      <c r="YH423" s="565"/>
      <c r="YI423" s="565"/>
      <c r="YJ423" s="565"/>
      <c r="YK423" s="565"/>
      <c r="YL423" s="565"/>
      <c r="YM423" s="565"/>
      <c r="YN423" s="565"/>
      <c r="YO423" s="565"/>
      <c r="YP423" s="565"/>
      <c r="YQ423" s="565"/>
      <c r="YR423" s="565"/>
      <c r="YS423" s="565"/>
      <c r="YT423" s="565"/>
      <c r="YU423" s="565"/>
      <c r="YV423" s="565"/>
      <c r="YW423" s="565"/>
      <c r="YX423" s="565"/>
      <c r="YY423" s="565"/>
      <c r="YZ423" s="565"/>
      <c r="ZA423" s="565"/>
      <c r="ZB423" s="565"/>
      <c r="ZC423" s="565"/>
      <c r="ZD423" s="565"/>
      <c r="ZE423" s="565"/>
      <c r="ZF423" s="565"/>
      <c r="ZG423" s="565"/>
      <c r="ZH423" s="565"/>
      <c r="ZI423" s="565"/>
      <c r="ZJ423" s="565"/>
      <c r="ZK423" s="565"/>
      <c r="ZL423" s="565"/>
      <c r="ZM423" s="565"/>
      <c r="ZN423" s="565"/>
      <c r="ZO423" s="565"/>
      <c r="ZP423" s="565"/>
      <c r="ZQ423" s="565"/>
      <c r="ZR423" s="565"/>
      <c r="ZS423" s="565"/>
      <c r="ZT423" s="565"/>
      <c r="ZU423" s="565"/>
      <c r="ZV423" s="565"/>
      <c r="ZW423" s="565"/>
      <c r="ZX423" s="565"/>
      <c r="ZY423" s="565"/>
      <c r="ZZ423" s="565"/>
      <c r="AAA423" s="565"/>
      <c r="AAB423" s="565"/>
      <c r="AAC423" s="565"/>
      <c r="AAD423" s="565"/>
      <c r="AAE423" s="565"/>
      <c r="AAF423" s="565"/>
      <c r="AAG423" s="565"/>
      <c r="AAH423" s="565"/>
      <c r="AAI423" s="565"/>
      <c r="AAJ423" s="565"/>
      <c r="AAK423" s="565"/>
      <c r="AAL423" s="565"/>
      <c r="AAM423" s="565"/>
      <c r="AAN423" s="565"/>
      <c r="AAO423" s="565"/>
      <c r="AAP423" s="565"/>
      <c r="AAQ423" s="565"/>
      <c r="AAR423" s="565"/>
      <c r="AAS423" s="565"/>
      <c r="AAT423" s="565"/>
      <c r="AAU423" s="565"/>
      <c r="AAV423" s="565"/>
      <c r="AAW423" s="565"/>
      <c r="AAX423" s="565"/>
      <c r="AAY423" s="565"/>
      <c r="AAZ423" s="565"/>
      <c r="ABA423" s="565"/>
      <c r="ABB423" s="565"/>
      <c r="ABC423" s="565"/>
      <c r="ABD423" s="565"/>
      <c r="ABE423" s="565"/>
      <c r="ABF423" s="565"/>
      <c r="ABG423" s="565"/>
      <c r="ABH423" s="565"/>
      <c r="ABI423" s="565"/>
      <c r="ABJ423" s="565"/>
      <c r="ABK423" s="565"/>
      <c r="ABL423" s="565"/>
      <c r="ABM423" s="565"/>
      <c r="ABN423" s="565"/>
      <c r="ABO423" s="565"/>
      <c r="ABP423" s="565"/>
      <c r="ABQ423" s="565"/>
      <c r="ABR423" s="565"/>
      <c r="ABS423" s="565"/>
      <c r="ABT423" s="565"/>
      <c r="ABU423" s="565"/>
      <c r="ABV423" s="565"/>
      <c r="ABW423" s="565"/>
      <c r="ABX423" s="565"/>
      <c r="ABY423" s="565"/>
      <c r="ABZ423" s="565"/>
      <c r="ACA423" s="565"/>
      <c r="ACB423" s="565"/>
      <c r="ACC423" s="565"/>
      <c r="ACD423" s="565"/>
      <c r="ACE423" s="565"/>
      <c r="ACF423" s="565"/>
      <c r="ACG423" s="565"/>
      <c r="ACH423" s="565"/>
      <c r="ACI423" s="565"/>
      <c r="ACJ423" s="565"/>
      <c r="ACK423" s="565"/>
      <c r="ACL423" s="565"/>
      <c r="ACM423" s="565"/>
      <c r="ACN423" s="565"/>
      <c r="ACO423" s="565"/>
      <c r="ACP423" s="565"/>
      <c r="ACQ423" s="565"/>
      <c r="ACR423" s="565"/>
      <c r="ACS423" s="565"/>
      <c r="ACT423" s="565"/>
      <c r="ACU423" s="565"/>
      <c r="ACV423" s="565"/>
      <c r="ACW423" s="565"/>
      <c r="ACX423" s="565"/>
      <c r="ACY423" s="565"/>
      <c r="ACZ423" s="565"/>
      <c r="ADA423" s="565"/>
      <c r="ADB423" s="565"/>
      <c r="ADC423" s="565"/>
      <c r="ADD423" s="565"/>
      <c r="ADE423" s="565"/>
      <c r="ADF423" s="565"/>
      <c r="ADG423" s="565"/>
      <c r="ADH423" s="565"/>
      <c r="ADI423" s="565"/>
      <c r="ADJ423" s="565"/>
      <c r="ADK423" s="565"/>
      <c r="ADL423" s="565"/>
      <c r="ADM423" s="565"/>
      <c r="ADN423" s="565"/>
      <c r="ADO423" s="565"/>
      <c r="ADP423" s="565"/>
      <c r="ADQ423" s="565"/>
      <c r="ADR423" s="565"/>
      <c r="ADS423" s="565"/>
      <c r="ADT423" s="565"/>
      <c r="ADU423" s="565"/>
      <c r="ADV423" s="565"/>
      <c r="ADW423" s="565"/>
      <c r="ADX423" s="565"/>
      <c r="ADY423" s="565"/>
      <c r="ADZ423" s="565"/>
      <c r="AEA423" s="565"/>
      <c r="AEB423" s="565"/>
      <c r="AEC423" s="565"/>
      <c r="AED423" s="565"/>
      <c r="AEE423" s="565"/>
      <c r="AEF423" s="565"/>
      <c r="AEG423" s="565"/>
      <c r="AEH423" s="565"/>
      <c r="AEI423" s="565"/>
      <c r="AEJ423" s="565"/>
      <c r="AEK423" s="565"/>
      <c r="AEL423" s="565"/>
      <c r="AEM423" s="565"/>
      <c r="AEN423" s="565"/>
      <c r="AEO423" s="565"/>
      <c r="AEP423" s="565"/>
      <c r="AEQ423" s="565"/>
      <c r="AER423" s="565"/>
      <c r="AES423" s="565"/>
      <c r="AET423" s="565"/>
      <c r="AEU423" s="565"/>
      <c r="AEV423" s="565"/>
      <c r="AEW423" s="565"/>
      <c r="AEX423" s="565"/>
      <c r="AEY423" s="565"/>
      <c r="AEZ423" s="565"/>
      <c r="AFA423" s="565"/>
      <c r="AFB423" s="565"/>
      <c r="AFC423" s="565"/>
      <c r="AFD423" s="565"/>
      <c r="AFE423" s="565"/>
      <c r="AFF423" s="565"/>
      <c r="AFG423" s="565"/>
      <c r="AFH423" s="565"/>
      <c r="AFI423" s="565"/>
      <c r="AFJ423" s="565"/>
      <c r="AFK423" s="565"/>
      <c r="AFL423" s="565"/>
      <c r="AFM423" s="565"/>
      <c r="AFN423" s="565"/>
      <c r="AFO423" s="565"/>
      <c r="AFP423" s="565"/>
      <c r="AFQ423" s="565"/>
      <c r="AFR423" s="565"/>
      <c r="AFS423" s="565"/>
      <c r="AFT423" s="565"/>
      <c r="AFU423" s="565"/>
      <c r="AFV423" s="565"/>
      <c r="AFW423" s="565"/>
      <c r="AFX423" s="565"/>
      <c r="AFY423" s="565"/>
      <c r="AFZ423" s="565"/>
      <c r="AGA423" s="565"/>
      <c r="AGB423" s="565"/>
      <c r="AGC423" s="565"/>
      <c r="AGD423" s="565"/>
      <c r="AGE423" s="565"/>
      <c r="AGF423" s="565"/>
      <c r="AGG423" s="565"/>
      <c r="AGH423" s="565"/>
      <c r="AGI423" s="565"/>
      <c r="AGJ423" s="565"/>
      <c r="AGK423" s="565"/>
      <c r="AGL423" s="565"/>
      <c r="AGM423" s="565"/>
      <c r="AGN423" s="565"/>
      <c r="AGO423" s="565"/>
      <c r="AGP423" s="565"/>
      <c r="AGQ423" s="565"/>
      <c r="AGR423" s="565"/>
      <c r="AGS423" s="565"/>
      <c r="AGT423" s="565"/>
      <c r="AGU423" s="565"/>
      <c r="AGV423" s="565"/>
      <c r="AGW423" s="565"/>
      <c r="AGX423" s="565"/>
      <c r="AGY423" s="565"/>
      <c r="AGZ423" s="565"/>
      <c r="AHA423" s="565"/>
      <c r="AHB423" s="565"/>
      <c r="AHC423" s="565"/>
      <c r="AHD423" s="565"/>
      <c r="AHE423" s="565"/>
      <c r="AHF423" s="565"/>
      <c r="AHG423" s="565"/>
      <c r="AHH423" s="565"/>
      <c r="AHI423" s="565"/>
      <c r="AHJ423" s="565"/>
      <c r="AHK423" s="565"/>
      <c r="AHL423" s="565"/>
      <c r="AHM423" s="565"/>
      <c r="AHN423" s="565"/>
      <c r="AHO423" s="565"/>
      <c r="AHP423" s="565"/>
      <c r="AHQ423" s="565"/>
      <c r="AHR423" s="565"/>
      <c r="AHS423" s="565"/>
      <c r="AHT423" s="565"/>
      <c r="AHU423" s="565"/>
      <c r="AHV423" s="565"/>
      <c r="AHW423" s="565"/>
      <c r="AHX423" s="565"/>
      <c r="AHY423" s="565"/>
      <c r="AHZ423" s="565"/>
      <c r="AIA423" s="565"/>
      <c r="AIB423" s="565"/>
      <c r="AIC423" s="565"/>
      <c r="AID423" s="565"/>
      <c r="AIE423" s="565"/>
      <c r="AIF423" s="565"/>
      <c r="AIG423" s="565"/>
      <c r="AIH423" s="565"/>
      <c r="AII423" s="565"/>
      <c r="AIJ423" s="565"/>
      <c r="AIK423" s="565"/>
      <c r="AIL423" s="565"/>
      <c r="AIM423" s="565"/>
      <c r="AIN423" s="565"/>
      <c r="AIO423" s="565"/>
      <c r="AIP423" s="565"/>
      <c r="AIQ423" s="565"/>
      <c r="AIR423" s="565"/>
      <c r="AIS423" s="565"/>
      <c r="AIT423" s="565"/>
      <c r="AIU423" s="565"/>
      <c r="AIV423" s="565"/>
      <c r="AIW423" s="565"/>
      <c r="AIX423" s="565"/>
      <c r="AIY423" s="565"/>
      <c r="AIZ423" s="565"/>
      <c r="AJA423" s="565"/>
      <c r="AJB423" s="565"/>
      <c r="AJC423" s="565"/>
      <c r="AJD423" s="565"/>
      <c r="AJE423" s="565"/>
      <c r="AJF423" s="565"/>
      <c r="AJG423" s="565"/>
      <c r="AJH423" s="565"/>
      <c r="AJI423" s="565"/>
      <c r="AJJ423" s="565"/>
      <c r="AJK423" s="565"/>
      <c r="AJL423" s="565"/>
      <c r="AJM423" s="565"/>
      <c r="AJN423" s="565"/>
      <c r="AJO423" s="565"/>
      <c r="AJP423" s="565"/>
      <c r="AJQ423" s="565"/>
      <c r="AJR423" s="565"/>
      <c r="AJS423" s="565"/>
      <c r="AJT423" s="565"/>
      <c r="AJU423" s="565"/>
      <c r="AJV423" s="565"/>
      <c r="AJW423" s="565"/>
      <c r="AJX423" s="565"/>
      <c r="AJY423" s="565"/>
      <c r="AJZ423" s="565"/>
      <c r="AKA423" s="565"/>
      <c r="AKB423" s="565"/>
      <c r="AKC423" s="565"/>
      <c r="AKD423" s="565"/>
      <c r="AKE423" s="565"/>
      <c r="AKF423" s="565"/>
      <c r="AKG423" s="565"/>
      <c r="AKH423" s="565"/>
      <c r="AKI423" s="565"/>
      <c r="AKJ423" s="565"/>
      <c r="AKK423" s="565"/>
      <c r="AKL423" s="565"/>
      <c r="AKM423" s="565"/>
      <c r="AKN423" s="565"/>
      <c r="AKO423" s="565"/>
      <c r="AKP423" s="565"/>
      <c r="AKQ423" s="565"/>
      <c r="AKR423" s="565"/>
      <c r="AKS423" s="565"/>
      <c r="AKT423" s="565"/>
      <c r="AKU423" s="565"/>
      <c r="AKV423" s="565"/>
      <c r="AKW423" s="565"/>
      <c r="AKX423" s="565"/>
      <c r="AKY423" s="565"/>
      <c r="AKZ423" s="565"/>
      <c r="ALA423" s="565"/>
      <c r="ALB423" s="565"/>
      <c r="ALC423" s="565"/>
      <c r="ALD423" s="565"/>
      <c r="ALE423" s="565"/>
      <c r="ALF423" s="565"/>
      <c r="ALG423" s="565"/>
      <c r="ALH423" s="565"/>
      <c r="ALI423" s="565"/>
      <c r="ALJ423" s="565"/>
      <c r="ALK423" s="565"/>
      <c r="ALL423" s="565"/>
      <c r="ALM423" s="565"/>
      <c r="ALN423" s="565"/>
      <c r="ALO423" s="565"/>
      <c r="ALP423" s="565"/>
      <c r="ALQ423" s="565"/>
      <c r="ALR423" s="565"/>
      <c r="ALS423" s="565"/>
      <c r="ALT423" s="565"/>
      <c r="ALU423" s="565"/>
      <c r="ALV423" s="565"/>
      <c r="ALW423" s="565"/>
      <c r="ALX423" s="565"/>
      <c r="ALY423" s="565"/>
      <c r="ALZ423" s="565"/>
      <c r="AMA423" s="565"/>
      <c r="AMB423" s="565"/>
      <c r="AMC423" s="565"/>
      <c r="AMD423" s="565"/>
      <c r="AME423" s="565"/>
      <c r="AMF423" s="565"/>
      <c r="AMG423" s="565"/>
      <c r="AMH423" s="565"/>
      <c r="AMI423" s="565"/>
      <c r="AMJ423" s="565"/>
      <c r="AMK423" s="565"/>
      <c r="AML423" s="565"/>
      <c r="AMM423" s="565"/>
      <c r="AMN423" s="565"/>
      <c r="AMO423" s="565"/>
      <c r="AMP423" s="565"/>
      <c r="AMQ423" s="565"/>
      <c r="AMR423" s="565"/>
      <c r="AMS423" s="565"/>
      <c r="AMT423" s="565"/>
      <c r="AMU423" s="565"/>
      <c r="AMV423" s="565"/>
      <c r="AMW423" s="565"/>
      <c r="AMX423" s="565"/>
      <c r="AMY423" s="565"/>
      <c r="AMZ423" s="565"/>
      <c r="ANA423" s="565"/>
      <c r="ANB423" s="565"/>
      <c r="ANC423" s="565"/>
      <c r="AND423" s="565"/>
      <c r="ANE423" s="565"/>
      <c r="ANF423" s="565"/>
      <c r="ANG423" s="565"/>
      <c r="ANH423" s="565"/>
      <c r="ANI423" s="565"/>
      <c r="ANJ423" s="565"/>
      <c r="ANK423" s="565"/>
      <c r="ANL423" s="565"/>
      <c r="ANM423" s="565"/>
      <c r="ANN423" s="565"/>
      <c r="ANO423" s="565"/>
      <c r="ANP423" s="565"/>
      <c r="ANQ423" s="565"/>
      <c r="ANR423" s="565"/>
      <c r="ANS423" s="565"/>
      <c r="ANT423" s="565"/>
      <c r="ANU423" s="565"/>
      <c r="ANV423" s="565"/>
      <c r="ANW423" s="565"/>
      <c r="ANX423" s="565"/>
      <c r="ANY423" s="565"/>
      <c r="ANZ423" s="565"/>
      <c r="AOA423" s="565"/>
      <c r="AOB423" s="565"/>
      <c r="AOC423" s="565"/>
      <c r="AOD423" s="565"/>
      <c r="AOE423" s="565"/>
      <c r="AOF423" s="565"/>
      <c r="AOG423" s="565"/>
      <c r="AOH423" s="565"/>
      <c r="AOI423" s="565"/>
      <c r="AOJ423" s="565"/>
      <c r="AOK423" s="565"/>
      <c r="AOL423" s="565"/>
      <c r="AOM423" s="565"/>
      <c r="AON423" s="565"/>
      <c r="AOO423" s="565"/>
      <c r="AOP423" s="565"/>
      <c r="AOQ423" s="565"/>
      <c r="AOR423" s="565"/>
      <c r="AOS423" s="565"/>
      <c r="AOT423" s="565"/>
      <c r="AOU423" s="565"/>
      <c r="AOV423" s="565"/>
      <c r="AOW423" s="565"/>
      <c r="AOX423" s="565"/>
      <c r="AOY423" s="565"/>
      <c r="AOZ423" s="565"/>
      <c r="APA423" s="565"/>
      <c r="APB423" s="565"/>
      <c r="APC423" s="565"/>
      <c r="APD423" s="565"/>
      <c r="APE423" s="565"/>
      <c r="APF423" s="565"/>
      <c r="APG423" s="565"/>
      <c r="APH423" s="565"/>
      <c r="API423" s="565"/>
      <c r="APJ423" s="565"/>
      <c r="APK423" s="565"/>
      <c r="APL423" s="565"/>
      <c r="APM423" s="565"/>
      <c r="APN423" s="565"/>
      <c r="APO423" s="565"/>
      <c r="APP423" s="565"/>
      <c r="APQ423" s="565"/>
      <c r="APR423" s="565"/>
      <c r="APS423" s="565"/>
      <c r="APT423" s="565"/>
      <c r="APU423" s="565"/>
      <c r="APV423" s="565"/>
      <c r="APW423" s="565"/>
      <c r="APX423" s="565"/>
      <c r="APY423" s="565"/>
      <c r="APZ423" s="565"/>
      <c r="AQA423" s="565"/>
      <c r="AQB423" s="565"/>
      <c r="AQC423" s="565"/>
      <c r="AQD423" s="565"/>
      <c r="AQE423" s="565"/>
      <c r="AQF423" s="565"/>
      <c r="AQG423" s="565"/>
      <c r="AQH423" s="565"/>
      <c r="AQI423" s="565"/>
      <c r="AQJ423" s="565"/>
      <c r="AQK423" s="565"/>
      <c r="AQL423" s="565"/>
      <c r="AQM423" s="565"/>
      <c r="AQN423" s="565"/>
      <c r="AQO423" s="565"/>
      <c r="AQP423" s="565"/>
      <c r="AQQ423" s="565"/>
      <c r="AQR423" s="565"/>
      <c r="AQS423" s="565"/>
      <c r="AQT423" s="565"/>
      <c r="AQU423" s="565"/>
      <c r="AQV423" s="565"/>
      <c r="AQW423" s="565"/>
      <c r="AQX423" s="565"/>
      <c r="AQY423" s="565"/>
      <c r="AQZ423" s="565"/>
      <c r="ARA423" s="565"/>
      <c r="ARB423" s="565"/>
      <c r="ARC423" s="565"/>
      <c r="ARD423" s="565"/>
      <c r="ARE423" s="565"/>
      <c r="ARF423" s="565"/>
      <c r="ARG423" s="565"/>
      <c r="ARH423" s="565"/>
      <c r="ARI423" s="565"/>
      <c r="ARJ423" s="565"/>
      <c r="ARK423" s="565"/>
      <c r="ARL423" s="565"/>
      <c r="ARM423" s="565"/>
      <c r="ARN423" s="565"/>
      <c r="ARO423" s="565"/>
      <c r="ARP423" s="565"/>
      <c r="ARQ423" s="565"/>
      <c r="ARR423" s="565"/>
      <c r="ARS423" s="565"/>
      <c r="ART423" s="565"/>
      <c r="ARU423" s="565"/>
      <c r="ARV423" s="565"/>
      <c r="ARW423" s="565"/>
      <c r="ARX423" s="565"/>
      <c r="ARY423" s="565"/>
      <c r="ARZ423" s="565"/>
      <c r="ASA423" s="565"/>
      <c r="ASB423" s="565"/>
      <c r="ASC423" s="565"/>
      <c r="ASD423" s="565"/>
      <c r="ASE423" s="565"/>
      <c r="ASF423" s="565"/>
      <c r="ASG423" s="565"/>
      <c r="ASH423" s="565"/>
      <c r="ASI423" s="565"/>
      <c r="ASJ423" s="565"/>
      <c r="ASK423" s="565"/>
      <c r="ASL423" s="565"/>
      <c r="ASM423" s="565"/>
      <c r="ASN423" s="565"/>
      <c r="ASO423" s="565"/>
      <c r="ASP423" s="565"/>
      <c r="ASQ423" s="565"/>
      <c r="ASR423" s="565"/>
      <c r="ASS423" s="565"/>
      <c r="AST423" s="565"/>
      <c r="ASU423" s="565"/>
      <c r="ASV423" s="565"/>
      <c r="ASW423" s="565"/>
      <c r="ASX423" s="565"/>
      <c r="ASY423" s="565"/>
      <c r="ASZ423" s="565"/>
      <c r="ATA423" s="565"/>
      <c r="ATB423" s="565"/>
      <c r="ATC423" s="565"/>
      <c r="ATD423" s="565"/>
      <c r="ATE423" s="565"/>
      <c r="ATF423" s="565"/>
      <c r="ATG423" s="565"/>
      <c r="ATH423" s="565"/>
      <c r="ATI423" s="565"/>
      <c r="ATJ423" s="565"/>
      <c r="ATK423" s="565"/>
      <c r="ATL423" s="565"/>
      <c r="ATM423" s="565"/>
      <c r="ATN423" s="565"/>
      <c r="ATO423" s="565"/>
      <c r="ATP423" s="565"/>
      <c r="ATQ423" s="565"/>
      <c r="ATR423" s="565"/>
      <c r="ATS423" s="565"/>
      <c r="ATT423" s="565"/>
      <c r="ATU423" s="565"/>
      <c r="ATV423" s="565"/>
      <c r="ATW423" s="565"/>
      <c r="ATX423" s="565"/>
      <c r="ATY423" s="565"/>
      <c r="ATZ423" s="565"/>
      <c r="AUA423" s="565"/>
      <c r="AUB423" s="565"/>
      <c r="AUC423" s="565"/>
      <c r="AUD423" s="565"/>
      <c r="AUE423" s="565"/>
      <c r="AUF423" s="565"/>
      <c r="AUG423" s="565"/>
      <c r="AUH423" s="565"/>
      <c r="AUI423" s="565"/>
      <c r="AUJ423" s="565"/>
      <c r="AUK423" s="565"/>
      <c r="AUL423" s="565"/>
      <c r="AUM423" s="565"/>
      <c r="AUN423" s="565"/>
      <c r="AUO423" s="565"/>
      <c r="AUP423" s="565"/>
      <c r="AUQ423" s="565"/>
      <c r="AUR423" s="565"/>
      <c r="AUS423" s="565"/>
      <c r="AUT423" s="565"/>
      <c r="AUU423" s="565"/>
      <c r="AUV423" s="565"/>
      <c r="AUW423" s="565"/>
      <c r="AUX423" s="565"/>
      <c r="AUY423" s="565"/>
      <c r="AUZ423" s="565"/>
      <c r="AVA423" s="565"/>
      <c r="AVB423" s="565"/>
      <c r="AVC423" s="565"/>
      <c r="AVD423" s="565"/>
      <c r="AVE423" s="565"/>
      <c r="AVF423" s="565"/>
      <c r="AVG423" s="565"/>
      <c r="AVH423" s="565"/>
      <c r="AVI423" s="565"/>
      <c r="AVJ423" s="565"/>
      <c r="AVK423" s="565"/>
      <c r="AVL423" s="565"/>
      <c r="AVM423" s="565"/>
      <c r="AVN423" s="565"/>
      <c r="AVO423" s="565"/>
      <c r="AVP423" s="565"/>
      <c r="AVQ423" s="565"/>
      <c r="AVR423" s="565"/>
      <c r="AVS423" s="565"/>
      <c r="AVT423" s="565"/>
      <c r="AVU423" s="565"/>
      <c r="AVV423" s="565"/>
      <c r="AVW423" s="565"/>
      <c r="AVX423" s="565"/>
      <c r="AVY423" s="565"/>
      <c r="AVZ423" s="565"/>
      <c r="AWA423" s="565"/>
      <c r="AWB423" s="565"/>
      <c r="AWC423" s="565"/>
      <c r="AWD423" s="565"/>
      <c r="AWE423" s="565"/>
      <c r="AWF423" s="565"/>
      <c r="AWG423" s="565"/>
      <c r="AWH423" s="565"/>
      <c r="AWI423" s="565"/>
      <c r="AWJ423" s="565"/>
      <c r="AWK423" s="565"/>
      <c r="AWL423" s="565"/>
      <c r="AWM423" s="565"/>
      <c r="AWN423" s="565"/>
      <c r="AWO423" s="565"/>
      <c r="AWP423" s="565"/>
      <c r="AWQ423" s="565"/>
      <c r="AWR423" s="565"/>
      <c r="AWS423" s="565"/>
      <c r="AWT423" s="565"/>
      <c r="AWU423" s="565"/>
      <c r="AWV423" s="565"/>
      <c r="AWW423" s="565"/>
      <c r="AWX423" s="565"/>
      <c r="AWY423" s="565"/>
      <c r="AWZ423" s="565"/>
      <c r="AXA423" s="565"/>
      <c r="AXB423" s="565"/>
      <c r="AXC423" s="565"/>
      <c r="AXD423" s="565"/>
      <c r="AXE423" s="565"/>
      <c r="AXF423" s="565"/>
      <c r="AXG423" s="565"/>
      <c r="AXH423" s="565"/>
      <c r="AXI423" s="565"/>
      <c r="AXJ423" s="565"/>
      <c r="AXK423" s="565"/>
      <c r="AXL423" s="565"/>
      <c r="AXM423" s="565"/>
      <c r="AXN423" s="565"/>
      <c r="AXO423" s="565"/>
      <c r="AXP423" s="565"/>
      <c r="AXQ423" s="565"/>
      <c r="AXR423" s="565"/>
      <c r="AXS423" s="565"/>
      <c r="AXT423" s="565"/>
      <c r="AXU423" s="565"/>
      <c r="AXV423" s="565"/>
      <c r="AXW423" s="565"/>
      <c r="AXX423" s="565"/>
      <c r="AXY423" s="565"/>
      <c r="AXZ423" s="565"/>
      <c r="AYA423" s="565"/>
      <c r="AYB423" s="565"/>
      <c r="AYC423" s="565"/>
      <c r="AYD423" s="565"/>
      <c r="AYE423" s="565"/>
      <c r="AYF423" s="565"/>
      <c r="AYG423" s="565"/>
      <c r="AYH423" s="565"/>
      <c r="AYI423" s="565"/>
      <c r="AYJ423" s="565"/>
      <c r="AYK423" s="565"/>
      <c r="AYL423" s="565"/>
      <c r="AYM423" s="565"/>
      <c r="AYN423" s="565"/>
      <c r="AYO423" s="565"/>
      <c r="AYP423" s="565"/>
      <c r="AYQ423" s="565"/>
      <c r="AYR423" s="565"/>
      <c r="AYS423" s="565"/>
      <c r="AYT423" s="565"/>
      <c r="AYU423" s="565"/>
      <c r="AYV423" s="565"/>
      <c r="AYW423" s="565"/>
      <c r="AYX423" s="565"/>
      <c r="AYY423" s="565"/>
      <c r="AYZ423" s="565"/>
      <c r="AZA423" s="565"/>
      <c r="AZB423" s="565"/>
      <c r="AZC423" s="565"/>
      <c r="AZD423" s="565"/>
      <c r="AZE423" s="565"/>
      <c r="AZF423" s="565"/>
      <c r="AZG423" s="565"/>
      <c r="AZH423" s="565"/>
      <c r="AZI423" s="565"/>
      <c r="AZJ423" s="565"/>
      <c r="AZK423" s="565"/>
      <c r="AZL423" s="565"/>
      <c r="AZM423" s="565"/>
      <c r="AZN423" s="565"/>
      <c r="AZO423" s="565"/>
      <c r="AZP423" s="565"/>
      <c r="AZQ423" s="565"/>
      <c r="AZR423" s="565"/>
      <c r="AZS423" s="565"/>
      <c r="AZT423" s="565"/>
      <c r="AZU423" s="565"/>
      <c r="AZV423" s="565"/>
      <c r="AZW423" s="565"/>
      <c r="AZX423" s="565"/>
      <c r="AZY423" s="565"/>
      <c r="AZZ423" s="565"/>
      <c r="BAA423" s="565"/>
      <c r="BAB423" s="565"/>
      <c r="BAC423" s="565"/>
      <c r="BAD423" s="565"/>
      <c r="BAE423" s="565"/>
      <c r="BAF423" s="565"/>
      <c r="BAG423" s="565"/>
      <c r="BAH423" s="565"/>
      <c r="BAI423" s="565"/>
      <c r="BAJ423" s="565"/>
      <c r="BAK423" s="565"/>
      <c r="BAL423" s="565"/>
      <c r="BAM423" s="565"/>
      <c r="BAN423" s="565"/>
      <c r="BAO423" s="565"/>
      <c r="BAP423" s="565"/>
      <c r="BAQ423" s="565"/>
      <c r="BAR423" s="565"/>
      <c r="BAS423" s="565"/>
      <c r="BAT423" s="565"/>
      <c r="BAU423" s="565"/>
      <c r="BAV423" s="565"/>
      <c r="BAW423" s="565"/>
      <c r="BAX423" s="565"/>
      <c r="BAY423" s="565"/>
      <c r="BAZ423" s="565"/>
      <c r="BBA423" s="565"/>
      <c r="BBB423" s="565"/>
      <c r="BBC423" s="565"/>
      <c r="BBD423" s="565"/>
      <c r="BBE423" s="565"/>
      <c r="BBF423" s="565"/>
      <c r="BBG423" s="565"/>
      <c r="BBH423" s="565"/>
      <c r="BBI423" s="565"/>
      <c r="BBJ423" s="565"/>
      <c r="BBK423" s="565"/>
      <c r="BBL423" s="565"/>
      <c r="BBM423" s="565"/>
      <c r="BBN423" s="565"/>
      <c r="BBO423" s="565"/>
      <c r="BBP423" s="565"/>
      <c r="BBQ423" s="565"/>
      <c r="BBR423" s="565"/>
      <c r="BBS423" s="565"/>
      <c r="BBT423" s="565"/>
      <c r="BBU423" s="565"/>
      <c r="BBV423" s="565"/>
      <c r="BBW423" s="565"/>
      <c r="BBX423" s="565"/>
      <c r="BBY423" s="565"/>
      <c r="BBZ423" s="565"/>
      <c r="BCA423" s="565"/>
      <c r="BCB423" s="565"/>
      <c r="BCC423" s="565"/>
      <c r="BCD423" s="565"/>
      <c r="BCE423" s="565"/>
      <c r="BCF423" s="565"/>
      <c r="BCG423" s="565"/>
      <c r="BCH423" s="565"/>
      <c r="BCI423" s="565"/>
      <c r="BCJ423" s="565"/>
      <c r="BCK423" s="565"/>
      <c r="BCL423" s="565"/>
      <c r="BCM423" s="565"/>
      <c r="BCN423" s="565"/>
      <c r="BCO423" s="565"/>
      <c r="BCP423" s="565"/>
      <c r="BCQ423" s="565"/>
      <c r="BCR423" s="565"/>
      <c r="BCS423" s="565"/>
      <c r="BCT423" s="565"/>
      <c r="BCU423" s="565"/>
      <c r="BCV423" s="565"/>
      <c r="BCW423" s="565"/>
      <c r="BCX423" s="565"/>
      <c r="BCY423" s="565"/>
      <c r="BCZ423" s="565"/>
      <c r="BDA423" s="565"/>
      <c r="BDB423" s="565"/>
      <c r="BDC423" s="565"/>
      <c r="BDD423" s="565"/>
      <c r="BDE423" s="565"/>
      <c r="BDF423" s="565"/>
      <c r="BDG423" s="565"/>
      <c r="BDH423" s="565"/>
      <c r="BDI423" s="565"/>
      <c r="BDJ423" s="565"/>
      <c r="BDK423" s="565"/>
      <c r="BDL423" s="565"/>
      <c r="BDM423" s="565"/>
      <c r="BDN423" s="565"/>
      <c r="BDO423" s="565"/>
      <c r="BDP423" s="565"/>
      <c r="BDQ423" s="565"/>
      <c r="BDR423" s="565"/>
      <c r="BDS423" s="565"/>
      <c r="BDT423" s="565"/>
      <c r="BDU423" s="565"/>
      <c r="BDV423" s="565"/>
      <c r="BDW423" s="565"/>
      <c r="BDX423" s="565"/>
      <c r="BDY423" s="565"/>
      <c r="BDZ423" s="565"/>
      <c r="BEA423" s="565"/>
      <c r="BEB423" s="565"/>
      <c r="BEC423" s="565"/>
      <c r="BED423" s="565"/>
      <c r="BEE423" s="565"/>
      <c r="BEF423" s="565"/>
      <c r="BEG423" s="565"/>
      <c r="BEH423" s="565"/>
      <c r="BEI423" s="565"/>
      <c r="BEJ423" s="565"/>
      <c r="BEK423" s="565"/>
      <c r="BEL423" s="565"/>
      <c r="BEM423" s="565"/>
      <c r="BEN423" s="565"/>
      <c r="BEO423" s="565"/>
      <c r="BEP423" s="565"/>
      <c r="BEQ423" s="565"/>
      <c r="BER423" s="565"/>
      <c r="BES423" s="565"/>
      <c r="BET423" s="565"/>
      <c r="BEU423" s="565"/>
      <c r="BEV423" s="565"/>
      <c r="BEW423" s="565"/>
      <c r="BEX423" s="565"/>
      <c r="BEY423" s="565"/>
      <c r="BEZ423" s="565"/>
      <c r="BFA423" s="565"/>
      <c r="BFB423" s="565"/>
      <c r="BFC423" s="565"/>
      <c r="BFD423" s="565"/>
      <c r="BFE423" s="565"/>
      <c r="BFF423" s="565"/>
      <c r="BFG423" s="565"/>
      <c r="BFH423" s="565"/>
      <c r="BFI423" s="565"/>
      <c r="BFJ423" s="565"/>
      <c r="BFK423" s="565"/>
      <c r="BFL423" s="565"/>
      <c r="BFM423" s="565"/>
      <c r="BFN423" s="565"/>
      <c r="BFO423" s="565"/>
      <c r="BFP423" s="565"/>
      <c r="BFQ423" s="565"/>
      <c r="BFR423" s="565"/>
      <c r="BFS423" s="565"/>
      <c r="BFT423" s="565"/>
      <c r="BFU423" s="565"/>
      <c r="BFV423" s="565"/>
      <c r="BFW423" s="565"/>
      <c r="BFX423" s="565"/>
      <c r="BFY423" s="565"/>
      <c r="BFZ423" s="565"/>
      <c r="BGA423" s="565"/>
      <c r="BGB423" s="565"/>
      <c r="BGC423" s="565"/>
      <c r="BGD423" s="565"/>
      <c r="BGE423" s="565"/>
      <c r="BGF423" s="565"/>
      <c r="BGG423" s="565"/>
      <c r="BGH423" s="565"/>
      <c r="BGI423" s="565"/>
      <c r="BGJ423" s="565"/>
      <c r="BGK423" s="565"/>
      <c r="BGL423" s="565"/>
      <c r="BGM423" s="565"/>
      <c r="BGN423" s="565"/>
      <c r="BGO423" s="565"/>
      <c r="BGP423" s="565"/>
      <c r="BGQ423" s="565"/>
      <c r="BGR423" s="565"/>
      <c r="BGS423" s="565"/>
      <c r="BGT423" s="565"/>
      <c r="BGU423" s="565"/>
      <c r="BGV423" s="565"/>
      <c r="BGW423" s="565"/>
      <c r="BGX423" s="565"/>
      <c r="BGY423" s="565"/>
      <c r="BGZ423" s="565"/>
      <c r="BHA423" s="565"/>
      <c r="BHB423" s="565"/>
      <c r="BHC423" s="565"/>
      <c r="BHD423" s="565"/>
      <c r="BHE423" s="565"/>
      <c r="BHF423" s="565"/>
      <c r="BHG423" s="565"/>
      <c r="BHH423" s="565"/>
      <c r="BHI423" s="565"/>
      <c r="BHJ423" s="565"/>
      <c r="BHK423" s="565"/>
      <c r="BHL423" s="565"/>
      <c r="BHM423" s="565"/>
      <c r="BHN423" s="565"/>
      <c r="BHO423" s="565"/>
      <c r="BHP423" s="565"/>
      <c r="BHQ423" s="565"/>
      <c r="BHR423" s="565"/>
      <c r="BHS423" s="565"/>
      <c r="BHT423" s="565"/>
      <c r="BHU423" s="565"/>
      <c r="BHV423" s="565"/>
      <c r="BHW423" s="565"/>
      <c r="BHX423" s="565"/>
      <c r="BHY423" s="565"/>
      <c r="BHZ423" s="565"/>
      <c r="BIA423" s="565"/>
      <c r="BIB423" s="565"/>
      <c r="BIC423" s="565"/>
      <c r="BID423" s="565"/>
      <c r="BIE423" s="565"/>
      <c r="BIF423" s="565"/>
      <c r="BIG423" s="565"/>
      <c r="BIH423" s="565"/>
      <c r="BII423" s="565"/>
      <c r="BIJ423" s="565"/>
      <c r="BIK423" s="565"/>
      <c r="BIL423" s="565"/>
      <c r="BIM423" s="565"/>
      <c r="BIN423" s="565"/>
      <c r="BIO423" s="565"/>
      <c r="BIP423" s="565"/>
      <c r="BIQ423" s="565"/>
      <c r="BIR423" s="565"/>
      <c r="BIS423" s="565"/>
      <c r="BIT423" s="565"/>
      <c r="BIU423" s="565"/>
      <c r="BIV423" s="565"/>
      <c r="BIW423" s="565"/>
      <c r="BIX423" s="565"/>
      <c r="BIY423" s="565"/>
      <c r="BIZ423" s="565"/>
      <c r="BJA423" s="565"/>
      <c r="BJB423" s="565"/>
      <c r="BJC423" s="565"/>
      <c r="BJD423" s="565"/>
      <c r="BJE423" s="565"/>
      <c r="BJF423" s="565"/>
      <c r="BJG423" s="565"/>
      <c r="BJH423" s="565"/>
      <c r="BJI423" s="565"/>
      <c r="BJJ423" s="565"/>
      <c r="BJK423" s="565"/>
      <c r="BJL423" s="565"/>
      <c r="BJM423" s="565"/>
      <c r="BJN423" s="565"/>
      <c r="BJO423" s="565"/>
      <c r="BJP423" s="565"/>
      <c r="BJQ423" s="565"/>
      <c r="BJR423" s="565"/>
      <c r="BJS423" s="565"/>
      <c r="BJT423" s="565"/>
      <c r="BJU423" s="565"/>
      <c r="BJV423" s="565"/>
      <c r="BJW423" s="565"/>
      <c r="BJX423" s="565"/>
      <c r="BJY423" s="565"/>
      <c r="BJZ423" s="565"/>
      <c r="BKA423" s="565"/>
      <c r="BKB423" s="565"/>
      <c r="BKC423" s="565"/>
      <c r="BKD423" s="565"/>
      <c r="BKE423" s="565"/>
      <c r="BKF423" s="565"/>
      <c r="BKG423" s="565"/>
      <c r="BKH423" s="565"/>
      <c r="BKI423" s="565"/>
      <c r="BKJ423" s="565"/>
      <c r="BKK423" s="565"/>
      <c r="BKL423" s="565"/>
      <c r="BKM423" s="565"/>
      <c r="BKN423" s="565"/>
      <c r="BKO423" s="565"/>
      <c r="BKP423" s="565"/>
      <c r="BKQ423" s="565"/>
      <c r="BKR423" s="565"/>
      <c r="BKS423" s="565"/>
      <c r="BKT423" s="565"/>
      <c r="BKU423" s="565"/>
      <c r="BKV423" s="565"/>
      <c r="BKW423" s="565"/>
      <c r="BKX423" s="565"/>
      <c r="BKY423" s="565"/>
      <c r="BKZ423" s="565"/>
      <c r="BLA423" s="565"/>
      <c r="BLB423" s="565"/>
      <c r="BLC423" s="565"/>
      <c r="BLD423" s="565"/>
      <c r="BLE423" s="565"/>
      <c r="BLF423" s="565"/>
      <c r="BLG423" s="565"/>
      <c r="BLH423" s="565"/>
      <c r="BLI423" s="565"/>
      <c r="BLJ423" s="565"/>
      <c r="BLK423" s="565"/>
      <c r="BLL423" s="565"/>
      <c r="BLM423" s="565"/>
      <c r="BLN423" s="565"/>
      <c r="BLO423" s="565"/>
      <c r="BLP423" s="565"/>
      <c r="BLQ423" s="565"/>
      <c r="BLR423" s="565"/>
      <c r="BLS423" s="565"/>
      <c r="BLT423" s="565"/>
      <c r="BLU423" s="565"/>
      <c r="BLV423" s="565"/>
      <c r="BLW423" s="565"/>
      <c r="BLX423" s="565"/>
      <c r="BLY423" s="565"/>
      <c r="BLZ423" s="565"/>
      <c r="BMA423" s="565"/>
      <c r="BMB423" s="565"/>
      <c r="BMC423" s="565"/>
      <c r="BMD423" s="565"/>
      <c r="BME423" s="565"/>
      <c r="BMF423" s="565"/>
      <c r="BMG423" s="565"/>
      <c r="BMH423" s="565"/>
      <c r="BMI423" s="565"/>
      <c r="BMJ423" s="565"/>
      <c r="BMK423" s="565"/>
      <c r="BML423" s="565"/>
      <c r="BMM423" s="565"/>
      <c r="BMN423" s="565"/>
      <c r="BMO423" s="565"/>
      <c r="BMP423" s="565"/>
      <c r="BMQ423" s="565"/>
      <c r="BMR423" s="565"/>
      <c r="BMS423" s="565"/>
      <c r="BMT423" s="565"/>
      <c r="BMU423" s="565"/>
      <c r="BMV423" s="565"/>
      <c r="BMW423" s="565"/>
      <c r="BMX423" s="565"/>
      <c r="BMY423" s="565"/>
      <c r="BMZ423" s="565"/>
      <c r="BNA423" s="565"/>
      <c r="BNB423" s="565"/>
      <c r="BNC423" s="565"/>
      <c r="BND423" s="565"/>
      <c r="BNE423" s="565"/>
      <c r="BNF423" s="565"/>
      <c r="BNG423" s="565"/>
      <c r="BNH423" s="565"/>
      <c r="BNI423" s="565"/>
      <c r="BNJ423" s="565"/>
      <c r="BNK423" s="565"/>
      <c r="BNL423" s="565"/>
      <c r="BNM423" s="565"/>
      <c r="BNN423" s="565"/>
      <c r="BNO423" s="565"/>
      <c r="BNP423" s="565"/>
      <c r="BNQ423" s="565"/>
      <c r="BNR423" s="565"/>
      <c r="BNS423" s="565"/>
      <c r="BNT423" s="565"/>
      <c r="BNU423" s="565"/>
      <c r="BNV423" s="565"/>
      <c r="BNW423" s="565"/>
      <c r="BNX423" s="565"/>
      <c r="BNY423" s="565"/>
      <c r="BNZ423" s="565"/>
      <c r="BOA423" s="565"/>
      <c r="BOB423" s="565"/>
      <c r="BOC423" s="565"/>
      <c r="BOD423" s="565"/>
      <c r="BOE423" s="565"/>
      <c r="BOF423" s="565"/>
      <c r="BOG423" s="565"/>
      <c r="BOH423" s="565"/>
      <c r="BOI423" s="565"/>
      <c r="BOJ423" s="565"/>
      <c r="BOK423" s="565"/>
      <c r="BOL423" s="565"/>
      <c r="BOM423" s="565"/>
      <c r="BON423" s="565"/>
      <c r="BOO423" s="565"/>
      <c r="BOP423" s="565"/>
      <c r="BOQ423" s="565"/>
      <c r="BOR423" s="565"/>
      <c r="BOS423" s="565"/>
      <c r="BOT423" s="565"/>
      <c r="BOU423" s="565"/>
      <c r="BOV423" s="565"/>
      <c r="BOW423" s="565"/>
      <c r="BOX423" s="565"/>
      <c r="BOY423" s="565"/>
      <c r="BOZ423" s="565"/>
      <c r="BPA423" s="565"/>
      <c r="BPB423" s="565"/>
      <c r="BPC423" s="565"/>
      <c r="BPD423" s="565"/>
      <c r="BPE423" s="565"/>
      <c r="BPF423" s="565"/>
      <c r="BPG423" s="565"/>
      <c r="BPH423" s="565"/>
      <c r="BPI423" s="565"/>
      <c r="BPJ423" s="565"/>
      <c r="BPK423" s="565"/>
      <c r="BPL423" s="565"/>
      <c r="BPM423" s="565"/>
      <c r="BPN423" s="565"/>
      <c r="BPO423" s="565"/>
      <c r="BPP423" s="565"/>
      <c r="BPQ423" s="565"/>
      <c r="BPR423" s="565"/>
      <c r="BPS423" s="565"/>
      <c r="BPT423" s="565"/>
      <c r="BPU423" s="565"/>
      <c r="BPV423" s="565"/>
      <c r="BPW423" s="565"/>
      <c r="BPX423" s="565"/>
      <c r="BPY423" s="565"/>
      <c r="BPZ423" s="565"/>
      <c r="BQA423" s="565"/>
      <c r="BQB423" s="565"/>
      <c r="BQC423" s="565"/>
      <c r="BQD423" s="565"/>
      <c r="BQE423" s="565"/>
      <c r="BQF423" s="565"/>
      <c r="BQG423" s="565"/>
      <c r="BQH423" s="565"/>
      <c r="BQI423" s="565"/>
      <c r="BQJ423" s="565"/>
      <c r="BQK423" s="565"/>
      <c r="BQL423" s="565"/>
      <c r="BQM423" s="565"/>
      <c r="BQN423" s="565"/>
      <c r="BQO423" s="565"/>
      <c r="BQP423" s="565"/>
      <c r="BQQ423" s="565"/>
      <c r="BQR423" s="565"/>
      <c r="BQS423" s="565"/>
      <c r="BQT423" s="565"/>
      <c r="BQU423" s="565"/>
      <c r="BQV423" s="565"/>
      <c r="BQW423" s="565"/>
      <c r="BQX423" s="565"/>
      <c r="BQY423" s="565"/>
      <c r="BQZ423" s="565"/>
      <c r="BRA423" s="565"/>
      <c r="BRB423" s="565"/>
      <c r="BRC423" s="565"/>
      <c r="BRD423" s="565"/>
      <c r="BRE423" s="565"/>
      <c r="BRF423" s="565"/>
      <c r="BRG423" s="565"/>
      <c r="BRH423" s="565"/>
      <c r="BRI423" s="565"/>
      <c r="BRJ423" s="565"/>
      <c r="BRK423" s="565"/>
      <c r="BRL423" s="565"/>
      <c r="BRM423" s="565"/>
      <c r="BRN423" s="565"/>
      <c r="BRO423" s="565"/>
      <c r="BRP423" s="565"/>
      <c r="BRQ423" s="565"/>
      <c r="BRR423" s="565"/>
      <c r="BRS423" s="565"/>
      <c r="BRT423" s="565"/>
      <c r="BRU423" s="565"/>
      <c r="BRV423" s="565"/>
      <c r="BRW423" s="565"/>
      <c r="BRX423" s="565"/>
      <c r="BRY423" s="565"/>
      <c r="BRZ423" s="565"/>
      <c r="BSA423" s="565"/>
      <c r="BSB423" s="565"/>
      <c r="BSC423" s="565"/>
      <c r="BSD423" s="565"/>
      <c r="BSE423" s="565"/>
      <c r="BSF423" s="565"/>
      <c r="BSG423" s="565"/>
      <c r="BSH423" s="565"/>
      <c r="BSI423" s="565"/>
      <c r="BSJ423" s="565"/>
      <c r="BSK423" s="565"/>
      <c r="BSL423" s="565"/>
      <c r="BSM423" s="565"/>
      <c r="BSN423" s="565"/>
      <c r="BSO423" s="565"/>
      <c r="BSP423" s="565"/>
      <c r="BSQ423" s="565"/>
      <c r="BSR423" s="565"/>
      <c r="BSS423" s="565"/>
      <c r="BST423" s="565"/>
      <c r="BSU423" s="565"/>
      <c r="BSV423" s="565"/>
      <c r="BSW423" s="565"/>
      <c r="BSX423" s="565"/>
      <c r="BSY423" s="565"/>
      <c r="BSZ423" s="565"/>
      <c r="BTA423" s="565"/>
      <c r="BTB423" s="565"/>
      <c r="BTC423" s="565"/>
      <c r="BTD423" s="565"/>
      <c r="BTE423" s="565"/>
      <c r="BTF423" s="565"/>
      <c r="BTG423" s="565"/>
      <c r="BTH423" s="565"/>
      <c r="BTI423" s="565"/>
      <c r="BTJ423" s="565"/>
      <c r="BTK423" s="565"/>
      <c r="BTL423" s="565"/>
      <c r="BTM423" s="565"/>
      <c r="BTN423" s="565"/>
      <c r="BTO423" s="565"/>
      <c r="BTP423" s="565"/>
      <c r="BTQ423" s="565"/>
      <c r="BTR423" s="565"/>
      <c r="BTS423" s="565"/>
      <c r="BTT423" s="565"/>
      <c r="BTU423" s="565"/>
      <c r="BTV423" s="565"/>
      <c r="BTW423" s="565"/>
      <c r="BTX423" s="565"/>
      <c r="BTY423" s="565"/>
      <c r="BTZ423" s="565"/>
      <c r="BUA423" s="565"/>
      <c r="BUB423" s="565"/>
      <c r="BUC423" s="565"/>
      <c r="BUD423" s="565"/>
      <c r="BUE423" s="565"/>
      <c r="BUF423" s="565"/>
      <c r="BUG423" s="565"/>
      <c r="BUH423" s="565"/>
      <c r="BUI423" s="565"/>
      <c r="BUJ423" s="565"/>
      <c r="BUK423" s="565"/>
      <c r="BUL423" s="565"/>
      <c r="BUM423" s="565"/>
      <c r="BUN423" s="565"/>
      <c r="BUO423" s="565"/>
      <c r="BUP423" s="565"/>
      <c r="BUQ423" s="565"/>
      <c r="BUR423" s="565"/>
      <c r="BUS423" s="565"/>
      <c r="BUT423" s="565"/>
      <c r="BUU423" s="565"/>
      <c r="BUV423" s="565"/>
      <c r="BUW423" s="565"/>
      <c r="BUX423" s="565"/>
      <c r="BUY423" s="565"/>
      <c r="BUZ423" s="565"/>
      <c r="BVA423" s="565"/>
      <c r="BVB423" s="565"/>
      <c r="BVC423" s="565"/>
      <c r="BVD423" s="565"/>
      <c r="BVE423" s="565"/>
      <c r="BVF423" s="565"/>
      <c r="BVG423" s="565"/>
      <c r="BVH423" s="565"/>
      <c r="BVI423" s="565"/>
      <c r="BVJ423" s="565"/>
      <c r="BVK423" s="565"/>
      <c r="BVL423" s="565"/>
      <c r="BVM423" s="565"/>
      <c r="BVN423" s="565"/>
      <c r="BVO423" s="565"/>
      <c r="BVP423" s="565"/>
      <c r="BVQ423" s="565"/>
      <c r="BVR423" s="565"/>
      <c r="BVS423" s="565"/>
      <c r="BVT423" s="565"/>
      <c r="BVU423" s="565"/>
      <c r="BVV423" s="565"/>
      <c r="BVW423" s="565"/>
      <c r="BVX423" s="565"/>
      <c r="BVY423" s="565"/>
      <c r="BVZ423" s="565"/>
      <c r="BWA423" s="565"/>
      <c r="BWB423" s="565"/>
      <c r="BWC423" s="565"/>
      <c r="BWD423" s="565"/>
      <c r="BWE423" s="565"/>
      <c r="BWF423" s="565"/>
      <c r="BWG423" s="565"/>
      <c r="BWH423" s="565"/>
      <c r="BWI423" s="565"/>
      <c r="BWJ423" s="565"/>
      <c r="BWK423" s="565"/>
      <c r="BWL423" s="565"/>
      <c r="BWM423" s="565"/>
      <c r="BWN423" s="565"/>
      <c r="BWO423" s="565"/>
      <c r="BWP423" s="565"/>
      <c r="BWQ423" s="565"/>
      <c r="BWR423" s="565"/>
      <c r="BWS423" s="565"/>
      <c r="BWT423" s="565"/>
      <c r="BWU423" s="565"/>
      <c r="BWV423" s="565"/>
      <c r="BWW423" s="565"/>
      <c r="BWX423" s="565"/>
      <c r="BWY423" s="565"/>
      <c r="BWZ423" s="565"/>
      <c r="BXA423" s="565"/>
      <c r="BXB423" s="565"/>
      <c r="BXC423" s="565"/>
      <c r="BXD423" s="565"/>
      <c r="BXE423" s="565"/>
      <c r="BXF423" s="565"/>
      <c r="BXG423" s="565"/>
      <c r="BXH423" s="565"/>
      <c r="BXI423" s="565"/>
      <c r="BXJ423" s="565"/>
      <c r="BXK423" s="565"/>
      <c r="BXL423" s="565"/>
      <c r="BXM423" s="565"/>
      <c r="BXN423" s="565"/>
      <c r="BXO423" s="565"/>
      <c r="BXP423" s="565"/>
      <c r="BXQ423" s="565"/>
      <c r="BXR423" s="565"/>
      <c r="BXS423" s="565"/>
      <c r="BXT423" s="565"/>
      <c r="BXU423" s="565"/>
      <c r="BXV423" s="565"/>
      <c r="BXW423" s="565"/>
      <c r="BXX423" s="565"/>
      <c r="BXY423" s="565"/>
      <c r="BXZ423" s="565"/>
      <c r="BYA423" s="565"/>
      <c r="BYB423" s="565"/>
      <c r="BYC423" s="565"/>
      <c r="BYD423" s="565"/>
      <c r="BYE423" s="565"/>
      <c r="BYF423" s="565"/>
      <c r="BYG423" s="565"/>
      <c r="BYH423" s="565"/>
      <c r="BYI423" s="565"/>
      <c r="BYJ423" s="565"/>
      <c r="BYK423" s="565"/>
      <c r="BYL423" s="565"/>
      <c r="BYM423" s="565"/>
      <c r="BYN423" s="565"/>
      <c r="BYO423" s="565"/>
      <c r="BYP423" s="565"/>
      <c r="BYQ423" s="565"/>
      <c r="BYR423" s="565"/>
      <c r="BYS423" s="565"/>
      <c r="BYT423" s="565"/>
      <c r="BYU423" s="565"/>
      <c r="BYV423" s="565"/>
      <c r="BYW423" s="565"/>
      <c r="BYX423" s="565"/>
      <c r="BYY423" s="565"/>
      <c r="BYZ423" s="565"/>
      <c r="BZA423" s="565"/>
      <c r="BZB423" s="565"/>
      <c r="BZC423" s="565"/>
      <c r="BZD423" s="565"/>
      <c r="BZE423" s="565"/>
      <c r="BZF423" s="565"/>
      <c r="BZG423" s="565"/>
      <c r="BZH423" s="565"/>
      <c r="BZI423" s="565"/>
      <c r="BZJ423" s="565"/>
      <c r="BZK423" s="565"/>
      <c r="BZL423" s="565"/>
      <c r="BZM423" s="565"/>
      <c r="BZN423" s="565"/>
      <c r="BZO423" s="565"/>
      <c r="BZP423" s="565"/>
      <c r="BZQ423" s="565"/>
      <c r="BZR423" s="565"/>
      <c r="BZS423" s="565"/>
      <c r="BZT423" s="565"/>
      <c r="BZU423" s="565"/>
      <c r="BZV423" s="565"/>
      <c r="BZW423" s="565"/>
      <c r="BZX423" s="565"/>
      <c r="BZY423" s="565"/>
      <c r="BZZ423" s="565"/>
      <c r="CAA423" s="565"/>
      <c r="CAB423" s="565"/>
      <c r="CAC423" s="565"/>
      <c r="CAD423" s="565"/>
      <c r="CAE423" s="565"/>
      <c r="CAF423" s="565"/>
      <c r="CAG423" s="565"/>
      <c r="CAH423" s="565"/>
      <c r="CAI423" s="565"/>
      <c r="CAJ423" s="565"/>
      <c r="CAK423" s="565"/>
      <c r="CAL423" s="565"/>
      <c r="CAM423" s="565"/>
      <c r="CAN423" s="565"/>
      <c r="CAO423" s="565"/>
      <c r="CAP423" s="565"/>
      <c r="CAQ423" s="565"/>
      <c r="CAR423" s="565"/>
      <c r="CAS423" s="565"/>
      <c r="CAT423" s="565"/>
      <c r="CAU423" s="565"/>
      <c r="CAV423" s="565"/>
      <c r="CAW423" s="565"/>
      <c r="CAX423" s="565"/>
      <c r="CAY423" s="565"/>
      <c r="CAZ423" s="565"/>
      <c r="CBA423" s="565"/>
      <c r="CBB423" s="565"/>
      <c r="CBC423" s="565"/>
      <c r="CBD423" s="565"/>
      <c r="CBE423" s="565"/>
      <c r="CBF423" s="565"/>
      <c r="CBG423" s="565"/>
      <c r="CBH423" s="565"/>
      <c r="CBI423" s="565"/>
      <c r="CBJ423" s="565"/>
      <c r="CBK423" s="565"/>
      <c r="CBL423" s="565"/>
      <c r="CBM423" s="565"/>
      <c r="CBN423" s="565"/>
      <c r="CBO423" s="565"/>
      <c r="CBP423" s="565"/>
      <c r="CBQ423" s="565"/>
      <c r="CBR423" s="565"/>
      <c r="CBS423" s="565"/>
      <c r="CBT423" s="565"/>
      <c r="CBU423" s="565"/>
      <c r="CBV423" s="565"/>
      <c r="CBW423" s="565"/>
      <c r="CBX423" s="565"/>
      <c r="CBY423" s="565"/>
      <c r="CBZ423" s="565"/>
      <c r="CCA423" s="565"/>
      <c r="CCB423" s="565"/>
      <c r="CCC423" s="565"/>
      <c r="CCD423" s="565"/>
      <c r="CCE423" s="565"/>
      <c r="CCF423" s="565"/>
      <c r="CCG423" s="565"/>
      <c r="CCH423" s="565"/>
      <c r="CCI423" s="565"/>
      <c r="CCJ423" s="565"/>
      <c r="CCK423" s="565"/>
      <c r="CCL423" s="565"/>
      <c r="CCM423" s="565"/>
      <c r="CCN423" s="565"/>
      <c r="CCO423" s="565"/>
      <c r="CCP423" s="565"/>
      <c r="CCQ423" s="565"/>
      <c r="CCR423" s="565"/>
      <c r="CCS423" s="565"/>
      <c r="CCT423" s="565"/>
      <c r="CCU423" s="565"/>
      <c r="CCV423" s="565"/>
      <c r="CCW423" s="565"/>
      <c r="CCX423" s="565"/>
      <c r="CCY423" s="565"/>
      <c r="CCZ423" s="565"/>
      <c r="CDA423" s="565"/>
      <c r="CDB423" s="565"/>
      <c r="CDC423" s="565"/>
      <c r="CDD423" s="565"/>
      <c r="CDE423" s="565"/>
      <c r="CDF423" s="565"/>
      <c r="CDG423" s="565"/>
      <c r="CDH423" s="565"/>
      <c r="CDI423" s="565"/>
      <c r="CDJ423" s="565"/>
      <c r="CDK423" s="565"/>
      <c r="CDL423" s="565"/>
      <c r="CDM423" s="565"/>
      <c r="CDN423" s="565"/>
      <c r="CDO423" s="565"/>
      <c r="CDP423" s="565"/>
      <c r="CDQ423" s="565"/>
      <c r="CDR423" s="565"/>
      <c r="CDS423" s="565"/>
      <c r="CDT423" s="565"/>
      <c r="CDU423" s="565"/>
      <c r="CDV423" s="565"/>
      <c r="CDW423" s="565"/>
      <c r="CDX423" s="565"/>
      <c r="CDY423" s="565"/>
      <c r="CDZ423" s="565"/>
      <c r="CEA423" s="565"/>
      <c r="CEB423" s="565"/>
      <c r="CEC423" s="565"/>
      <c r="CED423" s="565"/>
      <c r="CEE423" s="565"/>
      <c r="CEF423" s="565"/>
      <c r="CEG423" s="565"/>
      <c r="CEH423" s="565"/>
      <c r="CEI423" s="565"/>
      <c r="CEJ423" s="565"/>
      <c r="CEK423" s="565"/>
      <c r="CEL423" s="565"/>
      <c r="CEM423" s="565"/>
      <c r="CEN423" s="565"/>
      <c r="CEO423" s="565"/>
      <c r="CEP423" s="565"/>
      <c r="CEQ423" s="565"/>
      <c r="CER423" s="565"/>
      <c r="CES423" s="565"/>
      <c r="CET423" s="565"/>
      <c r="CEU423" s="565"/>
      <c r="CEV423" s="565"/>
      <c r="CEW423" s="565"/>
      <c r="CEX423" s="565"/>
      <c r="CEY423" s="565"/>
      <c r="CEZ423" s="565"/>
      <c r="CFA423" s="565"/>
      <c r="CFB423" s="565"/>
      <c r="CFC423" s="565"/>
      <c r="CFD423" s="565"/>
      <c r="CFE423" s="565"/>
      <c r="CFF423" s="565"/>
      <c r="CFG423" s="565"/>
      <c r="CFH423" s="565"/>
      <c r="CFI423" s="565"/>
      <c r="CFJ423" s="565"/>
      <c r="CFK423" s="565"/>
      <c r="CFL423" s="565"/>
      <c r="CFM423" s="565"/>
      <c r="CFN423" s="565"/>
      <c r="CFO423" s="565"/>
      <c r="CFP423" s="565"/>
      <c r="CFQ423" s="565"/>
      <c r="CFR423" s="565"/>
      <c r="CFS423" s="565"/>
      <c r="CFT423" s="565"/>
      <c r="CFU423" s="565"/>
      <c r="CFV423" s="565"/>
      <c r="CFW423" s="565"/>
      <c r="CFX423" s="565"/>
      <c r="CFY423" s="565"/>
      <c r="CFZ423" s="565"/>
      <c r="CGA423" s="565"/>
      <c r="CGB423" s="565"/>
      <c r="CGC423" s="565"/>
      <c r="CGD423" s="565"/>
      <c r="CGE423" s="565"/>
      <c r="CGF423" s="565"/>
      <c r="CGG423" s="565"/>
      <c r="CGH423" s="565"/>
      <c r="CGI423" s="565"/>
      <c r="CGJ423" s="565"/>
      <c r="CGK423" s="565"/>
      <c r="CGL423" s="565"/>
      <c r="CGM423" s="565"/>
      <c r="CGN423" s="565"/>
      <c r="CGO423" s="565"/>
      <c r="CGP423" s="565"/>
      <c r="CGQ423" s="565"/>
      <c r="CGR423" s="565"/>
      <c r="CGS423" s="565"/>
      <c r="CGT423" s="565"/>
      <c r="CGU423" s="565"/>
      <c r="CGV423" s="565"/>
      <c r="CGW423" s="565"/>
      <c r="CGX423" s="565"/>
      <c r="CGY423" s="565"/>
      <c r="CGZ423" s="565"/>
      <c r="CHA423" s="565"/>
      <c r="CHB423" s="565"/>
      <c r="CHC423" s="565"/>
      <c r="CHD423" s="565"/>
      <c r="CHE423" s="565"/>
      <c r="CHF423" s="565"/>
      <c r="CHG423" s="565"/>
      <c r="CHH423" s="565"/>
      <c r="CHI423" s="565"/>
      <c r="CHJ423" s="565"/>
      <c r="CHK423" s="565"/>
      <c r="CHL423" s="565"/>
      <c r="CHM423" s="565"/>
      <c r="CHN423" s="565"/>
      <c r="CHO423" s="565"/>
      <c r="CHP423" s="565"/>
      <c r="CHQ423" s="565"/>
      <c r="CHR423" s="565"/>
      <c r="CHS423" s="565"/>
      <c r="CHT423" s="565"/>
      <c r="CHU423" s="565"/>
      <c r="CHV423" s="565"/>
      <c r="CHW423" s="565"/>
      <c r="CHX423" s="565"/>
      <c r="CHY423" s="565"/>
      <c r="CHZ423" s="565"/>
      <c r="CIA423" s="565"/>
      <c r="CIB423" s="565"/>
      <c r="CIC423" s="565"/>
      <c r="CID423" s="565"/>
      <c r="CIE423" s="565"/>
      <c r="CIF423" s="565"/>
      <c r="CIG423" s="565"/>
      <c r="CIH423" s="565"/>
      <c r="CII423" s="565"/>
      <c r="CIJ423" s="565"/>
      <c r="CIK423" s="565"/>
      <c r="CIL423" s="565"/>
      <c r="CIM423" s="565"/>
      <c r="CIN423" s="565"/>
      <c r="CIO423" s="565"/>
      <c r="CIP423" s="565"/>
      <c r="CIQ423" s="565"/>
      <c r="CIR423" s="565"/>
      <c r="CIS423" s="565"/>
      <c r="CIT423" s="565"/>
      <c r="CIU423" s="565"/>
      <c r="CIV423" s="565"/>
      <c r="CIW423" s="565"/>
      <c r="CIX423" s="565"/>
      <c r="CIY423" s="565"/>
      <c r="CIZ423" s="565"/>
      <c r="CJA423" s="565"/>
      <c r="CJB423" s="565"/>
      <c r="CJC423" s="565"/>
      <c r="CJD423" s="565"/>
      <c r="CJE423" s="565"/>
      <c r="CJF423" s="565"/>
      <c r="CJG423" s="565"/>
      <c r="CJH423" s="565"/>
      <c r="CJI423" s="565"/>
      <c r="CJJ423" s="565"/>
      <c r="CJK423" s="565"/>
      <c r="CJL423" s="565"/>
      <c r="CJM423" s="565"/>
      <c r="CJN423" s="565"/>
      <c r="CJO423" s="565"/>
      <c r="CJP423" s="565"/>
      <c r="CJQ423" s="565"/>
      <c r="CJR423" s="565"/>
      <c r="CJS423" s="565"/>
      <c r="CJT423" s="565"/>
      <c r="CJU423" s="565"/>
      <c r="CJV423" s="565"/>
      <c r="CJW423" s="565"/>
      <c r="CJX423" s="565"/>
      <c r="CJY423" s="565"/>
      <c r="CJZ423" s="565"/>
      <c r="CKA423" s="565"/>
      <c r="CKB423" s="565"/>
      <c r="CKC423" s="565"/>
      <c r="CKD423" s="565"/>
      <c r="CKE423" s="565"/>
      <c r="CKF423" s="565"/>
      <c r="CKG423" s="565"/>
      <c r="CKH423" s="565"/>
      <c r="CKI423" s="565"/>
      <c r="CKJ423" s="565"/>
      <c r="CKK423" s="565"/>
      <c r="CKL423" s="565"/>
      <c r="CKM423" s="565"/>
      <c r="CKN423" s="565"/>
      <c r="CKO423" s="565"/>
      <c r="CKP423" s="565"/>
      <c r="CKQ423" s="565"/>
      <c r="CKR423" s="565"/>
      <c r="CKS423" s="565"/>
      <c r="CKT423" s="565"/>
      <c r="CKU423" s="565"/>
      <c r="CKV423" s="565"/>
      <c r="CKW423" s="565"/>
      <c r="CKX423" s="565"/>
      <c r="CKY423" s="565"/>
      <c r="CKZ423" s="565"/>
      <c r="CLA423" s="565"/>
      <c r="CLB423" s="565"/>
      <c r="CLC423" s="565"/>
      <c r="CLD423" s="565"/>
      <c r="CLE423" s="565"/>
      <c r="CLF423" s="565"/>
      <c r="CLG423" s="565"/>
      <c r="CLH423" s="565"/>
      <c r="CLI423" s="565"/>
      <c r="CLJ423" s="565"/>
      <c r="CLK423" s="565"/>
      <c r="CLL423" s="565"/>
      <c r="CLM423" s="565"/>
      <c r="CLN423" s="565"/>
      <c r="CLO423" s="565"/>
      <c r="CLP423" s="565"/>
      <c r="CLQ423" s="565"/>
      <c r="CLR423" s="565"/>
      <c r="CLS423" s="565"/>
      <c r="CLT423" s="565"/>
      <c r="CLU423" s="565"/>
      <c r="CLV423" s="565"/>
      <c r="CLW423" s="565"/>
      <c r="CLX423" s="565"/>
      <c r="CLY423" s="565"/>
      <c r="CLZ423" s="565"/>
      <c r="CMA423" s="565"/>
      <c r="CMB423" s="565"/>
      <c r="CMC423" s="565"/>
      <c r="CMD423" s="565"/>
      <c r="CME423" s="565"/>
      <c r="CMF423" s="565"/>
      <c r="CMG423" s="565"/>
      <c r="CMH423" s="565"/>
      <c r="CMI423" s="565"/>
      <c r="CMJ423" s="565"/>
      <c r="CMK423" s="565"/>
      <c r="CML423" s="565"/>
      <c r="CMM423" s="565"/>
      <c r="CMN423" s="565"/>
      <c r="CMO423" s="565"/>
      <c r="CMP423" s="565"/>
      <c r="CMQ423" s="565"/>
      <c r="CMR423" s="565"/>
      <c r="CMS423" s="565"/>
      <c r="CMT423" s="565"/>
      <c r="CMU423" s="565"/>
      <c r="CMV423" s="565"/>
      <c r="CMW423" s="565"/>
      <c r="CMX423" s="565"/>
      <c r="CMY423" s="565"/>
      <c r="CMZ423" s="565"/>
      <c r="CNA423" s="565"/>
      <c r="CNB423" s="565"/>
      <c r="CNC423" s="565"/>
      <c r="CND423" s="565"/>
      <c r="CNE423" s="565"/>
      <c r="CNF423" s="565"/>
      <c r="CNG423" s="565"/>
      <c r="CNH423" s="565"/>
      <c r="CNI423" s="565"/>
      <c r="CNJ423" s="565"/>
      <c r="CNK423" s="565"/>
      <c r="CNL423" s="565"/>
      <c r="CNM423" s="565"/>
      <c r="CNN423" s="565"/>
      <c r="CNO423" s="565"/>
      <c r="CNP423" s="565"/>
      <c r="CNQ423" s="565"/>
      <c r="CNR423" s="565"/>
      <c r="CNS423" s="565"/>
      <c r="CNT423" s="565"/>
      <c r="CNU423" s="565"/>
      <c r="CNV423" s="565"/>
      <c r="CNW423" s="565"/>
      <c r="CNX423" s="565"/>
      <c r="CNY423" s="565"/>
      <c r="CNZ423" s="565"/>
      <c r="COA423" s="565"/>
      <c r="COB423" s="565"/>
      <c r="COC423" s="565"/>
      <c r="COD423" s="565"/>
      <c r="COE423" s="565"/>
      <c r="COF423" s="565"/>
      <c r="COG423" s="565"/>
      <c r="COH423" s="565"/>
      <c r="COI423" s="565"/>
      <c r="COJ423" s="565"/>
      <c r="COK423" s="565"/>
      <c r="COL423" s="565"/>
      <c r="COM423" s="565"/>
      <c r="CON423" s="565"/>
      <c r="COO423" s="565"/>
      <c r="COP423" s="565"/>
      <c r="COQ423" s="565"/>
      <c r="COR423" s="565"/>
      <c r="COS423" s="565"/>
      <c r="COT423" s="565"/>
      <c r="COU423" s="565"/>
      <c r="COV423" s="565"/>
      <c r="COW423" s="565"/>
      <c r="COX423" s="565"/>
      <c r="COY423" s="565"/>
      <c r="COZ423" s="565"/>
      <c r="CPA423" s="565"/>
      <c r="CPB423" s="565"/>
      <c r="CPC423" s="565"/>
      <c r="CPD423" s="565"/>
      <c r="CPE423" s="565"/>
      <c r="CPF423" s="565"/>
      <c r="CPG423" s="565"/>
      <c r="CPH423" s="565"/>
      <c r="CPI423" s="565"/>
      <c r="CPJ423" s="565"/>
      <c r="CPK423" s="565"/>
      <c r="CPL423" s="565"/>
      <c r="CPM423" s="565"/>
      <c r="CPN423" s="565"/>
      <c r="CPO423" s="565"/>
      <c r="CPP423" s="565"/>
      <c r="CPQ423" s="565"/>
      <c r="CPR423" s="565"/>
      <c r="CPS423" s="565"/>
      <c r="CPT423" s="565"/>
      <c r="CPU423" s="565"/>
      <c r="CPV423" s="565"/>
      <c r="CPW423" s="565"/>
      <c r="CPX423" s="565"/>
      <c r="CPY423" s="565"/>
      <c r="CPZ423" s="565"/>
      <c r="CQA423" s="565"/>
      <c r="CQB423" s="565"/>
      <c r="CQC423" s="565"/>
      <c r="CQD423" s="565"/>
      <c r="CQE423" s="565"/>
      <c r="CQF423" s="565"/>
      <c r="CQG423" s="565"/>
      <c r="CQH423" s="565"/>
      <c r="CQI423" s="565"/>
      <c r="CQJ423" s="565"/>
      <c r="CQK423" s="565"/>
      <c r="CQL423" s="565"/>
      <c r="CQM423" s="565"/>
      <c r="CQN423" s="565"/>
      <c r="CQO423" s="565"/>
      <c r="CQP423" s="565"/>
      <c r="CQQ423" s="565"/>
      <c r="CQR423" s="565"/>
      <c r="CQS423" s="565"/>
      <c r="CQT423" s="565"/>
      <c r="CQU423" s="565"/>
      <c r="CQV423" s="565"/>
      <c r="CQW423" s="565"/>
      <c r="CQX423" s="565"/>
      <c r="CQY423" s="565"/>
      <c r="CQZ423" s="565"/>
      <c r="CRA423" s="565"/>
      <c r="CRB423" s="565"/>
      <c r="CRC423" s="565"/>
      <c r="CRD423" s="565"/>
      <c r="CRE423" s="565"/>
      <c r="CRF423" s="565"/>
      <c r="CRG423" s="565"/>
      <c r="CRH423" s="565"/>
      <c r="CRI423" s="565"/>
      <c r="CRJ423" s="565"/>
      <c r="CRK423" s="565"/>
      <c r="CRL423" s="565"/>
      <c r="CRM423" s="565"/>
      <c r="CRN423" s="565"/>
      <c r="CRO423" s="565"/>
      <c r="CRP423" s="565"/>
      <c r="CRQ423" s="565"/>
      <c r="CRR423" s="565"/>
      <c r="CRS423" s="565"/>
      <c r="CRT423" s="565"/>
      <c r="CRU423" s="565"/>
      <c r="CRV423" s="565"/>
      <c r="CRW423" s="565"/>
      <c r="CRX423" s="565"/>
      <c r="CRY423" s="565"/>
      <c r="CRZ423" s="565"/>
      <c r="CSA423" s="565"/>
      <c r="CSB423" s="565"/>
      <c r="CSC423" s="565"/>
      <c r="CSD423" s="565"/>
      <c r="CSE423" s="565"/>
      <c r="CSF423" s="565"/>
      <c r="CSG423" s="565"/>
      <c r="CSH423" s="565"/>
      <c r="CSI423" s="565"/>
      <c r="CSJ423" s="565"/>
      <c r="CSK423" s="565"/>
      <c r="CSL423" s="565"/>
      <c r="CSM423" s="565"/>
      <c r="CSN423" s="565"/>
      <c r="CSO423" s="565"/>
      <c r="CSP423" s="565"/>
      <c r="CSQ423" s="565"/>
      <c r="CSR423" s="565"/>
      <c r="CSS423" s="565"/>
      <c r="CST423" s="565"/>
      <c r="CSU423" s="565"/>
      <c r="CSV423" s="565"/>
      <c r="CSW423" s="565"/>
      <c r="CSX423" s="565"/>
      <c r="CSY423" s="565"/>
      <c r="CSZ423" s="565"/>
      <c r="CTA423" s="565"/>
      <c r="CTB423" s="565"/>
      <c r="CTC423" s="565"/>
      <c r="CTD423" s="565"/>
      <c r="CTE423" s="565"/>
      <c r="CTF423" s="565"/>
      <c r="CTG423" s="565"/>
      <c r="CTH423" s="565"/>
      <c r="CTI423" s="565"/>
      <c r="CTJ423" s="565"/>
      <c r="CTK423" s="565"/>
      <c r="CTL423" s="565"/>
      <c r="CTM423" s="565"/>
      <c r="CTN423" s="565"/>
      <c r="CTO423" s="565"/>
      <c r="CTP423" s="565"/>
      <c r="CTQ423" s="565"/>
      <c r="CTR423" s="565"/>
      <c r="CTS423" s="565"/>
      <c r="CTT423" s="565"/>
      <c r="CTU423" s="565"/>
      <c r="CTV423" s="565"/>
      <c r="CTW423" s="565"/>
      <c r="CTX423" s="565"/>
      <c r="CTY423" s="565"/>
      <c r="CTZ423" s="565"/>
      <c r="CUA423" s="565"/>
      <c r="CUB423" s="565"/>
      <c r="CUC423" s="565"/>
      <c r="CUD423" s="565"/>
      <c r="CUE423" s="565"/>
      <c r="CUF423" s="565"/>
      <c r="CUG423" s="565"/>
      <c r="CUH423" s="565"/>
      <c r="CUI423" s="565"/>
      <c r="CUJ423" s="565"/>
      <c r="CUK423" s="565"/>
      <c r="CUL423" s="565"/>
      <c r="CUM423" s="565"/>
      <c r="CUN423" s="565"/>
      <c r="CUO423" s="565"/>
      <c r="CUP423" s="565"/>
      <c r="CUQ423" s="565"/>
      <c r="CUR423" s="565"/>
      <c r="CUS423" s="565"/>
      <c r="CUT423" s="565"/>
      <c r="CUU423" s="565"/>
      <c r="CUV423" s="565"/>
      <c r="CUW423" s="565"/>
      <c r="CUX423" s="565"/>
      <c r="CUY423" s="565"/>
      <c r="CUZ423" s="565"/>
      <c r="CVA423" s="565"/>
      <c r="CVB423" s="565"/>
      <c r="CVC423" s="565"/>
      <c r="CVD423" s="565"/>
      <c r="CVE423" s="565"/>
      <c r="CVF423" s="565"/>
      <c r="CVG423" s="565"/>
      <c r="CVH423" s="565"/>
      <c r="CVI423" s="565"/>
      <c r="CVJ423" s="565"/>
      <c r="CVK423" s="565"/>
      <c r="CVL423" s="565"/>
      <c r="CVM423" s="565"/>
      <c r="CVN423" s="565"/>
      <c r="CVO423" s="565"/>
      <c r="CVP423" s="565"/>
      <c r="CVQ423" s="565"/>
      <c r="CVR423" s="565"/>
      <c r="CVS423" s="565"/>
      <c r="CVT423" s="565"/>
      <c r="CVU423" s="565"/>
      <c r="CVV423" s="565"/>
      <c r="CVW423" s="565"/>
      <c r="CVX423" s="565"/>
      <c r="CVY423" s="565"/>
      <c r="CVZ423" s="565"/>
      <c r="CWA423" s="565"/>
      <c r="CWB423" s="565"/>
      <c r="CWC423" s="565"/>
      <c r="CWD423" s="565"/>
      <c r="CWE423" s="565"/>
      <c r="CWF423" s="565"/>
      <c r="CWG423" s="565"/>
      <c r="CWH423" s="565"/>
      <c r="CWI423" s="565"/>
      <c r="CWJ423" s="565"/>
      <c r="CWK423" s="565"/>
      <c r="CWL423" s="565"/>
      <c r="CWM423" s="565"/>
      <c r="CWN423" s="565"/>
      <c r="CWO423" s="565"/>
      <c r="CWP423" s="565"/>
      <c r="CWQ423" s="565"/>
      <c r="CWR423" s="565"/>
      <c r="CWS423" s="565"/>
      <c r="CWT423" s="565"/>
      <c r="CWU423" s="565"/>
      <c r="CWV423" s="565"/>
      <c r="CWW423" s="565"/>
      <c r="CWX423" s="565"/>
      <c r="CWY423" s="565"/>
      <c r="CWZ423" s="565"/>
      <c r="CXA423" s="565"/>
      <c r="CXB423" s="565"/>
      <c r="CXC423" s="565"/>
      <c r="CXD423" s="565"/>
      <c r="CXE423" s="565"/>
      <c r="CXF423" s="565"/>
      <c r="CXG423" s="565"/>
      <c r="CXH423" s="565"/>
      <c r="CXI423" s="565"/>
      <c r="CXJ423" s="565"/>
      <c r="CXK423" s="565"/>
      <c r="CXL423" s="565"/>
      <c r="CXM423" s="565"/>
      <c r="CXN423" s="565"/>
      <c r="CXO423" s="565"/>
      <c r="CXP423" s="565"/>
      <c r="CXQ423" s="565"/>
      <c r="CXR423" s="565"/>
      <c r="CXS423" s="565"/>
      <c r="CXT423" s="565"/>
      <c r="CXU423" s="565"/>
      <c r="CXV423" s="565"/>
      <c r="CXW423" s="565"/>
      <c r="CXX423" s="565"/>
      <c r="CXY423" s="565"/>
      <c r="CXZ423" s="565"/>
      <c r="CYA423" s="565"/>
      <c r="CYB423" s="565"/>
      <c r="CYC423" s="565"/>
      <c r="CYD423" s="565"/>
      <c r="CYE423" s="565"/>
      <c r="CYF423" s="565"/>
      <c r="CYG423" s="565"/>
      <c r="CYH423" s="565"/>
      <c r="CYI423" s="565"/>
      <c r="CYJ423" s="565"/>
      <c r="CYK423" s="565"/>
      <c r="CYL423" s="565"/>
      <c r="CYM423" s="565"/>
      <c r="CYN423" s="565"/>
      <c r="CYO423" s="565"/>
      <c r="CYP423" s="565"/>
      <c r="CYQ423" s="565"/>
      <c r="CYR423" s="565"/>
      <c r="CYS423" s="565"/>
      <c r="CYT423" s="565"/>
      <c r="CYU423" s="565"/>
      <c r="CYV423" s="565"/>
      <c r="CYW423" s="565"/>
      <c r="CYX423" s="565"/>
      <c r="CYY423" s="565"/>
      <c r="CYZ423" s="565"/>
      <c r="CZA423" s="565"/>
      <c r="CZB423" s="565"/>
      <c r="CZC423" s="565"/>
      <c r="CZD423" s="565"/>
      <c r="CZE423" s="565"/>
      <c r="CZF423" s="565"/>
      <c r="CZG423" s="565"/>
      <c r="CZH423" s="565"/>
      <c r="CZI423" s="565"/>
      <c r="CZJ423" s="565"/>
      <c r="CZK423" s="565"/>
      <c r="CZL423" s="565"/>
      <c r="CZM423" s="565"/>
      <c r="CZN423" s="565"/>
      <c r="CZO423" s="565"/>
      <c r="CZP423" s="565"/>
      <c r="CZQ423" s="565"/>
      <c r="CZR423" s="565"/>
      <c r="CZS423" s="565"/>
      <c r="CZT423" s="565"/>
      <c r="CZU423" s="565"/>
      <c r="CZV423" s="565"/>
      <c r="CZW423" s="565"/>
      <c r="CZX423" s="565"/>
      <c r="CZY423" s="565"/>
      <c r="CZZ423" s="565"/>
      <c r="DAA423" s="565"/>
      <c r="DAB423" s="565"/>
      <c r="DAC423" s="565"/>
      <c r="DAD423" s="565"/>
      <c r="DAE423" s="565"/>
      <c r="DAF423" s="565"/>
      <c r="DAG423" s="565"/>
      <c r="DAH423" s="565"/>
      <c r="DAI423" s="565"/>
      <c r="DAJ423" s="565"/>
      <c r="DAK423" s="565"/>
      <c r="DAL423" s="565"/>
      <c r="DAM423" s="565"/>
      <c r="DAN423" s="565"/>
      <c r="DAO423" s="565"/>
      <c r="DAP423" s="565"/>
      <c r="DAQ423" s="565"/>
      <c r="DAR423" s="565"/>
      <c r="DAS423" s="565"/>
      <c r="DAT423" s="565"/>
      <c r="DAU423" s="565"/>
      <c r="DAV423" s="565"/>
      <c r="DAW423" s="565"/>
      <c r="DAX423" s="565"/>
      <c r="DAY423" s="565"/>
      <c r="DAZ423" s="565"/>
      <c r="DBA423" s="565"/>
      <c r="DBB423" s="565"/>
      <c r="DBC423" s="565"/>
      <c r="DBD423" s="565"/>
      <c r="DBE423" s="565"/>
      <c r="DBF423" s="565"/>
      <c r="DBG423" s="565"/>
      <c r="DBH423" s="565"/>
      <c r="DBI423" s="565"/>
      <c r="DBJ423" s="565"/>
      <c r="DBK423" s="565"/>
      <c r="DBL423" s="565"/>
      <c r="DBM423" s="565"/>
      <c r="DBN423" s="565"/>
      <c r="DBO423" s="565"/>
      <c r="DBP423" s="565"/>
      <c r="DBQ423" s="565"/>
      <c r="DBR423" s="565"/>
      <c r="DBS423" s="565"/>
      <c r="DBT423" s="565"/>
      <c r="DBU423" s="565"/>
      <c r="DBV423" s="565"/>
      <c r="DBW423" s="565"/>
      <c r="DBX423" s="565"/>
      <c r="DBY423" s="565"/>
      <c r="DBZ423" s="565"/>
      <c r="DCA423" s="565"/>
      <c r="DCB423" s="565"/>
      <c r="DCC423" s="565"/>
      <c r="DCD423" s="565"/>
      <c r="DCE423" s="565"/>
      <c r="DCF423" s="565"/>
      <c r="DCG423" s="565"/>
      <c r="DCH423" s="565"/>
      <c r="DCI423" s="565"/>
      <c r="DCJ423" s="565"/>
      <c r="DCK423" s="565"/>
      <c r="DCL423" s="565"/>
      <c r="DCM423" s="565"/>
      <c r="DCN423" s="565"/>
      <c r="DCO423" s="565"/>
      <c r="DCP423" s="565"/>
      <c r="DCQ423" s="565"/>
      <c r="DCR423" s="565"/>
      <c r="DCS423" s="565"/>
      <c r="DCT423" s="565"/>
      <c r="DCU423" s="565"/>
      <c r="DCV423" s="565"/>
      <c r="DCW423" s="565"/>
      <c r="DCX423" s="565"/>
      <c r="DCY423" s="565"/>
      <c r="DCZ423" s="565"/>
      <c r="DDA423" s="565"/>
      <c r="DDB423" s="565"/>
      <c r="DDC423" s="565"/>
      <c r="DDD423" s="565"/>
      <c r="DDE423" s="565"/>
      <c r="DDF423" s="565"/>
      <c r="DDG423" s="565"/>
      <c r="DDH423" s="565"/>
      <c r="DDI423" s="565"/>
      <c r="DDJ423" s="565"/>
      <c r="DDK423" s="565"/>
      <c r="DDL423" s="565"/>
      <c r="DDM423" s="565"/>
      <c r="DDN423" s="565"/>
      <c r="DDO423" s="565"/>
      <c r="DDP423" s="565"/>
      <c r="DDQ423" s="565"/>
      <c r="DDR423" s="565"/>
      <c r="DDS423" s="565"/>
      <c r="DDT423" s="565"/>
      <c r="DDU423" s="565"/>
      <c r="DDV423" s="565"/>
      <c r="DDW423" s="565"/>
      <c r="DDX423" s="565"/>
      <c r="DDY423" s="565"/>
      <c r="DDZ423" s="565"/>
      <c r="DEA423" s="565"/>
      <c r="DEB423" s="565"/>
      <c r="DEC423" s="565"/>
      <c r="DED423" s="565"/>
      <c r="DEE423" s="565"/>
      <c r="DEF423" s="565"/>
      <c r="DEG423" s="565"/>
      <c r="DEH423" s="565"/>
      <c r="DEI423" s="565"/>
      <c r="DEJ423" s="565"/>
      <c r="DEK423" s="565"/>
      <c r="DEL423" s="565"/>
      <c r="DEM423" s="565"/>
      <c r="DEN423" s="565"/>
      <c r="DEO423" s="565"/>
      <c r="DEP423" s="565"/>
      <c r="DEQ423" s="565"/>
      <c r="DER423" s="565"/>
      <c r="DES423" s="565"/>
      <c r="DET423" s="565"/>
      <c r="DEU423" s="565"/>
      <c r="DEV423" s="565"/>
      <c r="DEW423" s="565"/>
      <c r="DEX423" s="565"/>
      <c r="DEY423" s="565"/>
      <c r="DEZ423" s="565"/>
      <c r="DFA423" s="565"/>
      <c r="DFB423" s="565"/>
      <c r="DFC423" s="565"/>
      <c r="DFD423" s="565"/>
      <c r="DFE423" s="565"/>
      <c r="DFF423" s="565"/>
      <c r="DFG423" s="565"/>
      <c r="DFH423" s="565"/>
      <c r="DFI423" s="565"/>
      <c r="DFJ423" s="565"/>
      <c r="DFK423" s="565"/>
      <c r="DFL423" s="565"/>
      <c r="DFM423" s="565"/>
      <c r="DFN423" s="565"/>
      <c r="DFO423" s="565"/>
      <c r="DFP423" s="565"/>
      <c r="DFQ423" s="565"/>
      <c r="DFR423" s="565"/>
      <c r="DFS423" s="565"/>
      <c r="DFT423" s="565"/>
      <c r="DFU423" s="565"/>
      <c r="DFV423" s="565"/>
      <c r="DFW423" s="565"/>
      <c r="DFX423" s="565"/>
      <c r="DFY423" s="565"/>
      <c r="DFZ423" s="565"/>
      <c r="DGA423" s="565"/>
      <c r="DGB423" s="565"/>
      <c r="DGC423" s="565"/>
      <c r="DGD423" s="565"/>
      <c r="DGE423" s="565"/>
      <c r="DGF423" s="565"/>
      <c r="DGG423" s="565"/>
      <c r="DGH423" s="565"/>
      <c r="DGI423" s="565"/>
      <c r="DGJ423" s="565"/>
      <c r="DGK423" s="565"/>
      <c r="DGL423" s="565"/>
      <c r="DGM423" s="565"/>
      <c r="DGN423" s="565"/>
      <c r="DGO423" s="565"/>
      <c r="DGP423" s="565"/>
      <c r="DGQ423" s="565"/>
      <c r="DGR423" s="565"/>
      <c r="DGS423" s="565"/>
      <c r="DGT423" s="565"/>
      <c r="DGU423" s="565"/>
      <c r="DGV423" s="565"/>
      <c r="DGW423" s="565"/>
      <c r="DGX423" s="565"/>
      <c r="DGY423" s="565"/>
      <c r="DGZ423" s="565"/>
      <c r="DHA423" s="565"/>
      <c r="DHB423" s="565"/>
      <c r="DHC423" s="565"/>
      <c r="DHD423" s="565"/>
      <c r="DHE423" s="565"/>
      <c r="DHF423" s="565"/>
      <c r="DHG423" s="565"/>
      <c r="DHH423" s="565"/>
      <c r="DHI423" s="565"/>
      <c r="DHJ423" s="565"/>
      <c r="DHK423" s="565"/>
      <c r="DHL423" s="565"/>
      <c r="DHM423" s="565"/>
      <c r="DHN423" s="565"/>
      <c r="DHO423" s="565"/>
      <c r="DHP423" s="565"/>
      <c r="DHQ423" s="565"/>
      <c r="DHR423" s="565"/>
      <c r="DHS423" s="565"/>
      <c r="DHT423" s="565"/>
      <c r="DHU423" s="565"/>
      <c r="DHV423" s="565"/>
      <c r="DHW423" s="565"/>
      <c r="DHX423" s="565"/>
      <c r="DHY423" s="565"/>
      <c r="DHZ423" s="565"/>
      <c r="DIA423" s="565"/>
      <c r="DIB423" s="565"/>
      <c r="DIC423" s="565"/>
      <c r="DID423" s="565"/>
      <c r="DIE423" s="565"/>
      <c r="DIF423" s="565"/>
      <c r="DIG423" s="565"/>
      <c r="DIH423" s="565"/>
      <c r="DII423" s="565"/>
      <c r="DIJ423" s="565"/>
      <c r="DIK423" s="565"/>
      <c r="DIL423" s="565"/>
      <c r="DIM423" s="565"/>
      <c r="DIN423" s="565"/>
      <c r="DIO423" s="565"/>
      <c r="DIP423" s="565"/>
      <c r="DIQ423" s="565"/>
      <c r="DIR423" s="565"/>
      <c r="DIS423" s="565"/>
      <c r="DIT423" s="565"/>
      <c r="DIU423" s="565"/>
      <c r="DIV423" s="565"/>
      <c r="DIW423" s="565"/>
      <c r="DIX423" s="565"/>
      <c r="DIY423" s="565"/>
      <c r="DIZ423" s="565"/>
      <c r="DJA423" s="565"/>
      <c r="DJB423" s="565"/>
      <c r="DJC423" s="565"/>
      <c r="DJD423" s="565"/>
      <c r="DJE423" s="565"/>
      <c r="DJF423" s="565"/>
      <c r="DJG423" s="565"/>
      <c r="DJH423" s="565"/>
      <c r="DJI423" s="565"/>
      <c r="DJJ423" s="565"/>
      <c r="DJK423" s="565"/>
      <c r="DJL423" s="565"/>
      <c r="DJM423" s="565"/>
      <c r="DJN423" s="565"/>
      <c r="DJO423" s="565"/>
      <c r="DJP423" s="565"/>
      <c r="DJQ423" s="565"/>
      <c r="DJR423" s="565"/>
      <c r="DJS423" s="565"/>
      <c r="DJT423" s="565"/>
      <c r="DJU423" s="565"/>
      <c r="DJV423" s="565"/>
      <c r="DJW423" s="565"/>
      <c r="DJX423" s="565"/>
      <c r="DJY423" s="565"/>
      <c r="DJZ423" s="565"/>
      <c r="DKA423" s="565"/>
      <c r="DKB423" s="565"/>
      <c r="DKC423" s="565"/>
      <c r="DKD423" s="565"/>
      <c r="DKE423" s="565"/>
      <c r="DKF423" s="565"/>
      <c r="DKG423" s="565"/>
      <c r="DKH423" s="565"/>
      <c r="DKI423" s="565"/>
      <c r="DKJ423" s="565"/>
      <c r="DKK423" s="565"/>
      <c r="DKL423" s="565"/>
      <c r="DKM423" s="565"/>
      <c r="DKN423" s="565"/>
      <c r="DKO423" s="565"/>
      <c r="DKP423" s="565"/>
      <c r="DKQ423" s="565"/>
      <c r="DKR423" s="565"/>
      <c r="DKS423" s="565"/>
      <c r="DKT423" s="565"/>
      <c r="DKU423" s="565"/>
      <c r="DKV423" s="565"/>
      <c r="DKW423" s="565"/>
      <c r="DKX423" s="565"/>
      <c r="DKY423" s="565"/>
      <c r="DKZ423" s="565"/>
      <c r="DLA423" s="565"/>
      <c r="DLB423" s="565"/>
      <c r="DLC423" s="565"/>
      <c r="DLD423" s="565"/>
      <c r="DLE423" s="565"/>
      <c r="DLF423" s="565"/>
      <c r="DLG423" s="565"/>
      <c r="DLH423" s="565"/>
      <c r="DLI423" s="565"/>
      <c r="DLJ423" s="565"/>
      <c r="DLK423" s="565"/>
      <c r="DLL423" s="565"/>
      <c r="DLM423" s="565"/>
      <c r="DLN423" s="565"/>
      <c r="DLO423" s="565"/>
      <c r="DLP423" s="565"/>
      <c r="DLQ423" s="565"/>
      <c r="DLR423" s="565"/>
      <c r="DLS423" s="565"/>
      <c r="DLT423" s="565"/>
      <c r="DLU423" s="565"/>
      <c r="DLV423" s="565"/>
      <c r="DLW423" s="565"/>
      <c r="DLX423" s="565"/>
      <c r="DLY423" s="565"/>
      <c r="DLZ423" s="565"/>
      <c r="DMA423" s="565"/>
      <c r="DMB423" s="565"/>
      <c r="DMC423" s="565"/>
      <c r="DMD423" s="565"/>
      <c r="DME423" s="565"/>
      <c r="DMF423" s="565"/>
      <c r="DMG423" s="565"/>
      <c r="DMH423" s="565"/>
      <c r="DMI423" s="565"/>
      <c r="DMJ423" s="565"/>
      <c r="DMK423" s="565"/>
      <c r="DML423" s="565"/>
      <c r="DMM423" s="565"/>
      <c r="DMN423" s="565"/>
      <c r="DMO423" s="565"/>
      <c r="DMP423" s="565"/>
      <c r="DMQ423" s="565"/>
      <c r="DMR423" s="565"/>
      <c r="DMS423" s="565"/>
      <c r="DMT423" s="565"/>
      <c r="DMU423" s="565"/>
      <c r="DMV423" s="565"/>
      <c r="DMW423" s="565"/>
      <c r="DMX423" s="565"/>
      <c r="DMY423" s="565"/>
      <c r="DMZ423" s="565"/>
      <c r="DNA423" s="565"/>
      <c r="DNB423" s="565"/>
      <c r="DNC423" s="565"/>
      <c r="DND423" s="565"/>
      <c r="DNE423" s="565"/>
      <c r="DNF423" s="565"/>
      <c r="DNG423" s="565"/>
      <c r="DNH423" s="565"/>
      <c r="DNI423" s="565"/>
      <c r="DNJ423" s="565"/>
      <c r="DNK423" s="565"/>
      <c r="DNL423" s="565"/>
      <c r="DNM423" s="565"/>
      <c r="DNN423" s="565"/>
      <c r="DNO423" s="565"/>
      <c r="DNP423" s="565"/>
      <c r="DNQ423" s="565"/>
      <c r="DNR423" s="565"/>
      <c r="DNS423" s="565"/>
      <c r="DNT423" s="565"/>
      <c r="DNU423" s="565"/>
      <c r="DNV423" s="565"/>
      <c r="DNW423" s="565"/>
      <c r="DNX423" s="565"/>
      <c r="DNY423" s="565"/>
      <c r="DNZ423" s="565"/>
      <c r="DOA423" s="565"/>
      <c r="DOB423" s="565"/>
      <c r="DOC423" s="565"/>
      <c r="DOD423" s="565"/>
      <c r="DOE423" s="565"/>
      <c r="DOF423" s="565"/>
      <c r="DOG423" s="565"/>
      <c r="DOH423" s="565"/>
      <c r="DOI423" s="565"/>
      <c r="DOJ423" s="565"/>
      <c r="DOK423" s="565"/>
      <c r="DOL423" s="565"/>
      <c r="DOM423" s="565"/>
      <c r="DON423" s="565"/>
      <c r="DOO423" s="565"/>
      <c r="DOP423" s="565"/>
      <c r="DOQ423" s="565"/>
      <c r="DOR423" s="565"/>
      <c r="DOS423" s="565"/>
      <c r="DOT423" s="565"/>
      <c r="DOU423" s="565"/>
      <c r="DOV423" s="565"/>
      <c r="DOW423" s="565"/>
      <c r="DOX423" s="565"/>
      <c r="DOY423" s="565"/>
      <c r="DOZ423" s="565"/>
      <c r="DPA423" s="565"/>
      <c r="DPB423" s="565"/>
      <c r="DPC423" s="565"/>
      <c r="DPD423" s="565"/>
      <c r="DPE423" s="565"/>
      <c r="DPF423" s="565"/>
      <c r="DPG423" s="565"/>
      <c r="DPH423" s="565"/>
      <c r="DPI423" s="565"/>
      <c r="DPJ423" s="565"/>
      <c r="DPK423" s="565"/>
      <c r="DPL423" s="565"/>
      <c r="DPM423" s="565"/>
      <c r="DPN423" s="565"/>
      <c r="DPO423" s="565"/>
      <c r="DPP423" s="565"/>
      <c r="DPQ423" s="565"/>
      <c r="DPR423" s="565"/>
      <c r="DPS423" s="565"/>
      <c r="DPT423" s="565"/>
      <c r="DPU423" s="565"/>
      <c r="DPV423" s="565"/>
      <c r="DPW423" s="565"/>
      <c r="DPX423" s="565"/>
      <c r="DPY423" s="565"/>
      <c r="DPZ423" s="565"/>
      <c r="DQA423" s="565"/>
      <c r="DQB423" s="565"/>
      <c r="DQC423" s="565"/>
      <c r="DQD423" s="565"/>
      <c r="DQE423" s="565"/>
      <c r="DQF423" s="565"/>
      <c r="DQG423" s="565"/>
      <c r="DQH423" s="565"/>
      <c r="DQI423" s="565"/>
      <c r="DQJ423" s="565"/>
      <c r="DQK423" s="565"/>
      <c r="DQL423" s="565"/>
      <c r="DQM423" s="565"/>
      <c r="DQN423" s="565"/>
      <c r="DQO423" s="565"/>
      <c r="DQP423" s="565"/>
      <c r="DQQ423" s="565"/>
      <c r="DQR423" s="565"/>
      <c r="DQS423" s="565"/>
      <c r="DQT423" s="565"/>
      <c r="DQU423" s="565"/>
      <c r="DQV423" s="565"/>
      <c r="DQW423" s="565"/>
      <c r="DQX423" s="565"/>
      <c r="DQY423" s="565"/>
      <c r="DQZ423" s="565"/>
      <c r="DRA423" s="565"/>
      <c r="DRB423" s="565"/>
      <c r="DRC423" s="565"/>
      <c r="DRD423" s="565"/>
      <c r="DRE423" s="565"/>
      <c r="DRF423" s="565"/>
      <c r="DRG423" s="565"/>
      <c r="DRH423" s="565"/>
      <c r="DRI423" s="565"/>
      <c r="DRJ423" s="565"/>
      <c r="DRK423" s="565"/>
      <c r="DRL423" s="565"/>
      <c r="DRM423" s="565"/>
      <c r="DRN423" s="565"/>
      <c r="DRO423" s="565"/>
      <c r="DRP423" s="565"/>
      <c r="DRQ423" s="565"/>
      <c r="DRR423" s="565"/>
      <c r="DRS423" s="565"/>
      <c r="DRT423" s="565"/>
      <c r="DRU423" s="565"/>
      <c r="DRV423" s="565"/>
      <c r="DRW423" s="565"/>
      <c r="DRX423" s="565"/>
      <c r="DRY423" s="565"/>
      <c r="DRZ423" s="565"/>
      <c r="DSA423" s="565"/>
      <c r="DSB423" s="565"/>
      <c r="DSC423" s="565"/>
      <c r="DSD423" s="565"/>
      <c r="DSE423" s="565"/>
      <c r="DSF423" s="565"/>
      <c r="DSG423" s="565"/>
      <c r="DSH423" s="565"/>
      <c r="DSI423" s="565"/>
      <c r="DSJ423" s="565"/>
      <c r="DSK423" s="565"/>
      <c r="DSL423" s="565"/>
      <c r="DSM423" s="565"/>
      <c r="DSN423" s="565"/>
      <c r="DSO423" s="565"/>
      <c r="DSP423" s="565"/>
      <c r="DSQ423" s="565"/>
      <c r="DSR423" s="565"/>
      <c r="DSS423" s="565"/>
      <c r="DST423" s="565"/>
      <c r="DSU423" s="565"/>
      <c r="DSV423" s="565"/>
      <c r="DSW423" s="565"/>
      <c r="DSX423" s="565"/>
      <c r="DSY423" s="565"/>
      <c r="DSZ423" s="565"/>
      <c r="DTA423" s="565"/>
      <c r="DTB423" s="565"/>
      <c r="DTC423" s="565"/>
      <c r="DTD423" s="565"/>
      <c r="DTE423" s="565"/>
      <c r="DTF423" s="565"/>
      <c r="DTG423" s="565"/>
      <c r="DTH423" s="565"/>
      <c r="DTI423" s="565"/>
      <c r="DTJ423" s="565"/>
      <c r="DTK423" s="565"/>
      <c r="DTL423" s="565"/>
      <c r="DTM423" s="565"/>
      <c r="DTN423" s="565"/>
      <c r="DTO423" s="565"/>
      <c r="DTP423" s="565"/>
      <c r="DTQ423" s="565"/>
      <c r="DTR423" s="565"/>
      <c r="DTS423" s="565"/>
      <c r="DTT423" s="565"/>
      <c r="DTU423" s="565"/>
      <c r="DTV423" s="565"/>
      <c r="DTW423" s="565"/>
      <c r="DTX423" s="565"/>
      <c r="DTY423" s="565"/>
      <c r="DTZ423" s="565"/>
      <c r="DUA423" s="565"/>
      <c r="DUB423" s="565"/>
      <c r="DUC423" s="565"/>
      <c r="DUD423" s="565"/>
      <c r="DUE423" s="565"/>
      <c r="DUF423" s="565"/>
      <c r="DUG423" s="565"/>
      <c r="DUH423" s="565"/>
      <c r="DUI423" s="565"/>
      <c r="DUJ423" s="565"/>
      <c r="DUK423" s="565"/>
      <c r="DUL423" s="565"/>
      <c r="DUM423" s="565"/>
      <c r="DUN423" s="565"/>
      <c r="DUO423" s="565"/>
      <c r="DUP423" s="565"/>
      <c r="DUQ423" s="565"/>
      <c r="DUR423" s="565"/>
      <c r="DUS423" s="565"/>
      <c r="DUT423" s="565"/>
      <c r="DUU423" s="565"/>
      <c r="DUV423" s="565"/>
      <c r="DUW423" s="565"/>
      <c r="DUX423" s="565"/>
      <c r="DUY423" s="565"/>
      <c r="DUZ423" s="565"/>
      <c r="DVA423" s="565"/>
      <c r="DVB423" s="565"/>
      <c r="DVC423" s="565"/>
      <c r="DVD423" s="565"/>
      <c r="DVE423" s="565"/>
      <c r="DVF423" s="565"/>
      <c r="DVG423" s="565"/>
      <c r="DVH423" s="565"/>
      <c r="DVI423" s="565"/>
      <c r="DVJ423" s="565"/>
      <c r="DVK423" s="565"/>
      <c r="DVL423" s="565"/>
      <c r="DVM423" s="565"/>
      <c r="DVN423" s="565"/>
      <c r="DVO423" s="565"/>
      <c r="DVP423" s="565"/>
      <c r="DVQ423" s="565"/>
      <c r="DVR423" s="565"/>
      <c r="DVS423" s="565"/>
      <c r="DVT423" s="565"/>
      <c r="DVU423" s="565"/>
      <c r="DVV423" s="565"/>
      <c r="DVW423" s="565"/>
      <c r="DVX423" s="565"/>
      <c r="DVY423" s="565"/>
      <c r="DVZ423" s="565"/>
      <c r="DWA423" s="565"/>
      <c r="DWB423" s="565"/>
      <c r="DWC423" s="565"/>
      <c r="DWD423" s="565"/>
      <c r="DWE423" s="565"/>
      <c r="DWF423" s="565"/>
      <c r="DWG423" s="565"/>
      <c r="DWH423" s="565"/>
      <c r="DWI423" s="565"/>
      <c r="DWJ423" s="565"/>
      <c r="DWK423" s="565"/>
      <c r="DWL423" s="565"/>
      <c r="DWM423" s="565"/>
      <c r="DWN423" s="565"/>
      <c r="DWO423" s="565"/>
      <c r="DWP423" s="565"/>
      <c r="DWQ423" s="565"/>
      <c r="DWR423" s="565"/>
      <c r="DWS423" s="565"/>
      <c r="DWT423" s="565"/>
      <c r="DWU423" s="565"/>
      <c r="DWV423" s="565"/>
      <c r="DWW423" s="565"/>
      <c r="DWX423" s="565"/>
      <c r="DWY423" s="565"/>
      <c r="DWZ423" s="565"/>
      <c r="DXA423" s="565"/>
      <c r="DXB423" s="565"/>
      <c r="DXC423" s="565"/>
      <c r="DXD423" s="565"/>
      <c r="DXE423" s="565"/>
      <c r="DXF423" s="565"/>
      <c r="DXG423" s="565"/>
      <c r="DXH423" s="565"/>
      <c r="DXI423" s="565"/>
      <c r="DXJ423" s="565"/>
      <c r="DXK423" s="565"/>
      <c r="DXL423" s="565"/>
      <c r="DXM423" s="565"/>
      <c r="DXN423" s="565"/>
      <c r="DXO423" s="565"/>
      <c r="DXP423" s="565"/>
      <c r="DXQ423" s="565"/>
      <c r="DXR423" s="565"/>
      <c r="DXS423" s="565"/>
      <c r="DXT423" s="565"/>
      <c r="DXU423" s="565"/>
      <c r="DXV423" s="565"/>
      <c r="DXW423" s="565"/>
      <c r="DXX423" s="565"/>
      <c r="DXY423" s="565"/>
      <c r="DXZ423" s="565"/>
      <c r="DYA423" s="565"/>
      <c r="DYB423" s="565"/>
      <c r="DYC423" s="565"/>
      <c r="DYD423" s="565"/>
      <c r="DYE423" s="565"/>
      <c r="DYF423" s="565"/>
      <c r="DYG423" s="565"/>
      <c r="DYH423" s="565"/>
      <c r="DYI423" s="565"/>
      <c r="DYJ423" s="565"/>
      <c r="DYK423" s="565"/>
      <c r="DYL423" s="565"/>
      <c r="DYM423" s="565"/>
      <c r="DYN423" s="565"/>
      <c r="DYO423" s="565"/>
      <c r="DYP423" s="565"/>
      <c r="DYQ423" s="565"/>
      <c r="DYR423" s="565"/>
      <c r="DYS423" s="565"/>
      <c r="DYT423" s="565"/>
      <c r="DYU423" s="565"/>
      <c r="DYV423" s="565"/>
      <c r="DYW423" s="565"/>
      <c r="DYX423" s="565"/>
      <c r="DYY423" s="565"/>
      <c r="DYZ423" s="565"/>
      <c r="DZA423" s="565"/>
      <c r="DZB423" s="565"/>
      <c r="DZC423" s="565"/>
      <c r="DZD423" s="565"/>
      <c r="DZE423" s="565"/>
      <c r="DZF423" s="565"/>
      <c r="DZG423" s="565"/>
      <c r="DZH423" s="565"/>
      <c r="DZI423" s="565"/>
      <c r="DZJ423" s="565"/>
      <c r="DZK423" s="565"/>
      <c r="DZL423" s="565"/>
      <c r="DZM423" s="565"/>
      <c r="DZN423" s="565"/>
      <c r="DZO423" s="565"/>
      <c r="DZP423" s="565"/>
      <c r="DZQ423" s="565"/>
      <c r="DZR423" s="565"/>
      <c r="DZS423" s="565"/>
      <c r="DZT423" s="565"/>
      <c r="DZU423" s="565"/>
      <c r="DZV423" s="565"/>
      <c r="DZW423" s="565"/>
      <c r="DZX423" s="565"/>
      <c r="DZY423" s="565"/>
      <c r="DZZ423" s="565"/>
      <c r="EAA423" s="565"/>
      <c r="EAB423" s="565"/>
      <c r="EAC423" s="565"/>
      <c r="EAD423" s="565"/>
      <c r="EAE423" s="565"/>
      <c r="EAF423" s="565"/>
      <c r="EAG423" s="565"/>
      <c r="EAH423" s="565"/>
      <c r="EAI423" s="565"/>
      <c r="EAJ423" s="565"/>
      <c r="EAK423" s="565"/>
      <c r="EAL423" s="565"/>
      <c r="EAM423" s="565"/>
      <c r="EAN423" s="565"/>
      <c r="EAO423" s="565"/>
      <c r="EAP423" s="565"/>
      <c r="EAQ423" s="565"/>
      <c r="EAR423" s="565"/>
      <c r="EAS423" s="565"/>
      <c r="EAT423" s="565"/>
      <c r="EAU423" s="565"/>
      <c r="EAV423" s="565"/>
      <c r="EAW423" s="565"/>
      <c r="EAX423" s="565"/>
      <c r="EAY423" s="565"/>
      <c r="EAZ423" s="565"/>
      <c r="EBA423" s="565"/>
      <c r="EBB423" s="565"/>
      <c r="EBC423" s="565"/>
      <c r="EBD423" s="565"/>
      <c r="EBE423" s="565"/>
      <c r="EBF423" s="565"/>
      <c r="EBG423" s="565"/>
      <c r="EBH423" s="565"/>
      <c r="EBI423" s="565"/>
      <c r="EBJ423" s="565"/>
      <c r="EBK423" s="565"/>
      <c r="EBL423" s="565"/>
      <c r="EBM423" s="565"/>
      <c r="EBN423" s="565"/>
      <c r="EBO423" s="565"/>
      <c r="EBP423" s="565"/>
      <c r="EBQ423" s="565"/>
      <c r="EBR423" s="565"/>
      <c r="EBS423" s="565"/>
      <c r="EBT423" s="565"/>
      <c r="EBU423" s="565"/>
      <c r="EBV423" s="565"/>
      <c r="EBW423" s="565"/>
      <c r="EBX423" s="565"/>
      <c r="EBY423" s="565"/>
      <c r="EBZ423" s="565"/>
      <c r="ECA423" s="565"/>
      <c r="ECB423" s="565"/>
      <c r="ECC423" s="565"/>
      <c r="ECD423" s="565"/>
      <c r="ECE423" s="565"/>
      <c r="ECF423" s="565"/>
      <c r="ECG423" s="565"/>
      <c r="ECH423" s="565"/>
      <c r="ECI423" s="565"/>
      <c r="ECJ423" s="565"/>
      <c r="ECK423" s="565"/>
      <c r="ECL423" s="565"/>
      <c r="ECM423" s="565"/>
      <c r="ECN423" s="565"/>
      <c r="ECO423" s="565"/>
      <c r="ECP423" s="565"/>
      <c r="ECQ423" s="565"/>
      <c r="ECR423" s="565"/>
      <c r="ECS423" s="565"/>
      <c r="ECT423" s="565"/>
      <c r="ECU423" s="565"/>
      <c r="ECV423" s="565"/>
      <c r="ECW423" s="565"/>
      <c r="ECX423" s="565"/>
      <c r="ECY423" s="565"/>
      <c r="ECZ423" s="565"/>
      <c r="EDA423" s="565"/>
      <c r="EDB423" s="565"/>
      <c r="EDC423" s="565"/>
      <c r="EDD423" s="565"/>
      <c r="EDE423" s="565"/>
      <c r="EDF423" s="565"/>
      <c r="EDG423" s="565"/>
      <c r="EDH423" s="565"/>
      <c r="EDI423" s="565"/>
      <c r="EDJ423" s="565"/>
      <c r="EDK423" s="565"/>
      <c r="EDL423" s="565"/>
      <c r="EDM423" s="565"/>
      <c r="EDN423" s="565"/>
      <c r="EDO423" s="565"/>
      <c r="EDP423" s="565"/>
      <c r="EDQ423" s="565"/>
      <c r="EDR423" s="565"/>
      <c r="EDS423" s="565"/>
      <c r="EDT423" s="565"/>
      <c r="EDU423" s="565"/>
      <c r="EDV423" s="565"/>
      <c r="EDW423" s="565"/>
      <c r="EDX423" s="565"/>
      <c r="EDY423" s="565"/>
      <c r="EDZ423" s="565"/>
      <c r="EEA423" s="565"/>
      <c r="EEB423" s="565"/>
      <c r="EEC423" s="565"/>
      <c r="EED423" s="565"/>
      <c r="EEE423" s="565"/>
      <c r="EEF423" s="565"/>
      <c r="EEG423" s="565"/>
      <c r="EEH423" s="565"/>
      <c r="EEI423" s="565"/>
      <c r="EEJ423" s="565"/>
      <c r="EEK423" s="565"/>
      <c r="EEL423" s="565"/>
      <c r="EEM423" s="565"/>
      <c r="EEN423" s="565"/>
      <c r="EEO423" s="565"/>
      <c r="EEP423" s="565"/>
      <c r="EEQ423" s="565"/>
      <c r="EER423" s="565"/>
      <c r="EES423" s="565"/>
      <c r="EET423" s="565"/>
      <c r="EEU423" s="565"/>
      <c r="EEV423" s="565"/>
      <c r="EEW423" s="565"/>
      <c r="EEX423" s="565"/>
      <c r="EEY423" s="565"/>
      <c r="EEZ423" s="565"/>
      <c r="EFA423" s="565"/>
      <c r="EFB423" s="565"/>
      <c r="EFC423" s="565"/>
      <c r="EFD423" s="565"/>
      <c r="EFE423" s="565"/>
      <c r="EFF423" s="565"/>
      <c r="EFG423" s="565"/>
      <c r="EFH423" s="565"/>
      <c r="EFI423" s="565"/>
      <c r="EFJ423" s="565"/>
      <c r="EFK423" s="565"/>
      <c r="EFL423" s="565"/>
      <c r="EFM423" s="565"/>
      <c r="EFN423" s="565"/>
      <c r="EFO423" s="565"/>
      <c r="EFP423" s="565"/>
      <c r="EFQ423" s="565"/>
      <c r="EFR423" s="565"/>
      <c r="EFS423" s="565"/>
      <c r="EFT423" s="565"/>
      <c r="EFU423" s="565"/>
      <c r="EFV423" s="565"/>
      <c r="EFW423" s="565"/>
      <c r="EFX423" s="565"/>
      <c r="EFY423" s="565"/>
      <c r="EFZ423" s="565"/>
      <c r="EGA423" s="565"/>
      <c r="EGB423" s="565"/>
      <c r="EGC423" s="565"/>
      <c r="EGD423" s="565"/>
      <c r="EGE423" s="565"/>
      <c r="EGF423" s="565"/>
      <c r="EGG423" s="565"/>
      <c r="EGH423" s="565"/>
      <c r="EGI423" s="565"/>
      <c r="EGJ423" s="565"/>
      <c r="EGK423" s="565"/>
      <c r="EGL423" s="565"/>
      <c r="EGM423" s="565"/>
      <c r="EGN423" s="565"/>
      <c r="EGO423" s="565"/>
      <c r="EGP423" s="565"/>
      <c r="EGQ423" s="565"/>
      <c r="EGR423" s="565"/>
      <c r="EGS423" s="565"/>
      <c r="EGT423" s="565"/>
      <c r="EGU423" s="565"/>
      <c r="EGV423" s="565"/>
      <c r="EGW423" s="565"/>
      <c r="EGX423" s="565"/>
      <c r="EGY423" s="565"/>
      <c r="EGZ423" s="565"/>
      <c r="EHA423" s="565"/>
      <c r="EHB423" s="565"/>
      <c r="EHC423" s="565"/>
      <c r="EHD423" s="565"/>
      <c r="EHE423" s="565"/>
      <c r="EHF423" s="565"/>
      <c r="EHG423" s="565"/>
      <c r="EHH423" s="565"/>
      <c r="EHI423" s="565"/>
      <c r="EHJ423" s="565"/>
      <c r="EHK423" s="565"/>
      <c r="EHL423" s="565"/>
      <c r="EHM423" s="565"/>
      <c r="EHN423" s="565"/>
      <c r="EHO423" s="565"/>
      <c r="EHP423" s="565"/>
      <c r="EHQ423" s="565"/>
      <c r="EHR423" s="565"/>
      <c r="EHS423" s="565"/>
      <c r="EHT423" s="565"/>
      <c r="EHU423" s="565"/>
      <c r="EHV423" s="565"/>
      <c r="EHW423" s="565"/>
      <c r="EHX423" s="565"/>
      <c r="EHY423" s="565"/>
      <c r="EHZ423" s="565"/>
      <c r="EIA423" s="565"/>
      <c r="EIB423" s="565"/>
      <c r="EIC423" s="565"/>
      <c r="EID423" s="565"/>
      <c r="EIE423" s="565"/>
      <c r="EIF423" s="565"/>
      <c r="EIG423" s="565"/>
      <c r="EIH423" s="565"/>
      <c r="EII423" s="565"/>
      <c r="EIJ423" s="565"/>
      <c r="EIK423" s="565"/>
      <c r="EIL423" s="565"/>
      <c r="EIM423" s="565"/>
      <c r="EIN423" s="565"/>
      <c r="EIO423" s="565"/>
      <c r="EIP423" s="565"/>
      <c r="EIQ423" s="565"/>
      <c r="EIR423" s="565"/>
      <c r="EIS423" s="565"/>
      <c r="EIT423" s="565"/>
      <c r="EIU423" s="565"/>
      <c r="EIV423" s="565"/>
      <c r="EIW423" s="565"/>
      <c r="EIX423" s="565"/>
      <c r="EIY423" s="565"/>
      <c r="EIZ423" s="565"/>
      <c r="EJA423" s="565"/>
      <c r="EJB423" s="565"/>
      <c r="EJC423" s="565"/>
      <c r="EJD423" s="565"/>
      <c r="EJE423" s="565"/>
      <c r="EJF423" s="565"/>
      <c r="EJG423" s="565"/>
      <c r="EJH423" s="565"/>
      <c r="EJI423" s="565"/>
      <c r="EJJ423" s="565"/>
      <c r="EJK423" s="565"/>
      <c r="EJL423" s="565"/>
      <c r="EJM423" s="565"/>
      <c r="EJN423" s="565"/>
      <c r="EJO423" s="565"/>
      <c r="EJP423" s="565"/>
      <c r="EJQ423" s="565"/>
      <c r="EJR423" s="565"/>
      <c r="EJS423" s="565"/>
      <c r="EJT423" s="565"/>
      <c r="EJU423" s="565"/>
      <c r="EJV423" s="565"/>
      <c r="EJW423" s="565"/>
      <c r="EJX423" s="565"/>
      <c r="EJY423" s="565"/>
      <c r="EJZ423" s="565"/>
      <c r="EKA423" s="565"/>
      <c r="EKB423" s="565"/>
      <c r="EKC423" s="565"/>
      <c r="EKD423" s="565"/>
      <c r="EKE423" s="565"/>
      <c r="EKF423" s="565"/>
      <c r="EKG423" s="565"/>
      <c r="EKH423" s="565"/>
      <c r="EKI423" s="565"/>
      <c r="EKJ423" s="565"/>
      <c r="EKK423" s="565"/>
      <c r="EKL423" s="565"/>
      <c r="EKM423" s="565"/>
      <c r="EKN423" s="565"/>
      <c r="EKO423" s="565"/>
      <c r="EKP423" s="565"/>
      <c r="EKQ423" s="565"/>
      <c r="EKR423" s="565"/>
      <c r="EKS423" s="565"/>
      <c r="EKT423" s="565"/>
      <c r="EKU423" s="565"/>
      <c r="EKV423" s="565"/>
      <c r="EKW423" s="565"/>
      <c r="EKX423" s="565"/>
      <c r="EKY423" s="565"/>
      <c r="EKZ423" s="565"/>
      <c r="ELA423" s="565"/>
      <c r="ELB423" s="565"/>
      <c r="ELC423" s="565"/>
      <c r="ELD423" s="565"/>
      <c r="ELE423" s="565"/>
      <c r="ELF423" s="565"/>
      <c r="ELG423" s="565"/>
      <c r="ELH423" s="565"/>
      <c r="ELI423" s="565"/>
      <c r="ELJ423" s="565"/>
      <c r="ELK423" s="565"/>
      <c r="ELL423" s="565"/>
      <c r="ELM423" s="565"/>
      <c r="ELN423" s="565"/>
      <c r="ELO423" s="565"/>
      <c r="ELP423" s="565"/>
      <c r="ELQ423" s="565"/>
      <c r="ELR423" s="565"/>
      <c r="ELS423" s="565"/>
      <c r="ELT423" s="565"/>
      <c r="ELU423" s="565"/>
      <c r="ELV423" s="565"/>
      <c r="ELW423" s="565"/>
      <c r="ELX423" s="565"/>
      <c r="ELY423" s="565"/>
      <c r="ELZ423" s="565"/>
      <c r="EMA423" s="565"/>
      <c r="EMB423" s="565"/>
      <c r="EMC423" s="565"/>
      <c r="EMD423" s="565"/>
      <c r="EME423" s="565"/>
      <c r="EMF423" s="565"/>
      <c r="EMG423" s="565"/>
      <c r="EMH423" s="565"/>
      <c r="EMI423" s="565"/>
      <c r="EMJ423" s="565"/>
      <c r="EMK423" s="565"/>
      <c r="EML423" s="565"/>
      <c r="EMM423" s="565"/>
      <c r="EMN423" s="565"/>
      <c r="EMO423" s="565"/>
      <c r="EMP423" s="565"/>
      <c r="EMQ423" s="565"/>
      <c r="EMR423" s="565"/>
      <c r="EMS423" s="565"/>
      <c r="EMT423" s="565"/>
      <c r="EMU423" s="565"/>
      <c r="EMV423" s="565"/>
      <c r="EMW423" s="565"/>
      <c r="EMX423" s="565"/>
      <c r="EMY423" s="565"/>
      <c r="EMZ423" s="565"/>
      <c r="ENA423" s="565"/>
      <c r="ENB423" s="565"/>
      <c r="ENC423" s="565"/>
      <c r="END423" s="565"/>
      <c r="ENE423" s="565"/>
      <c r="ENF423" s="565"/>
      <c r="ENG423" s="565"/>
      <c r="ENH423" s="565"/>
      <c r="ENI423" s="565"/>
      <c r="ENJ423" s="565"/>
      <c r="ENK423" s="565"/>
      <c r="ENL423" s="565"/>
      <c r="ENM423" s="565"/>
      <c r="ENN423" s="565"/>
      <c r="ENO423" s="565"/>
      <c r="ENP423" s="565"/>
      <c r="ENQ423" s="565"/>
      <c r="ENR423" s="565"/>
      <c r="ENS423" s="565"/>
      <c r="ENT423" s="565"/>
      <c r="ENU423" s="565"/>
      <c r="ENV423" s="565"/>
      <c r="ENW423" s="565"/>
      <c r="ENX423" s="565"/>
      <c r="ENY423" s="565"/>
      <c r="ENZ423" s="565"/>
      <c r="EOA423" s="565"/>
      <c r="EOB423" s="565"/>
      <c r="EOC423" s="565"/>
      <c r="EOD423" s="565"/>
      <c r="EOE423" s="565"/>
      <c r="EOF423" s="565"/>
      <c r="EOG423" s="565"/>
      <c r="EOH423" s="565"/>
      <c r="EOI423" s="565"/>
      <c r="EOJ423" s="565"/>
      <c r="EOK423" s="565"/>
      <c r="EOL423" s="565"/>
      <c r="EOM423" s="565"/>
      <c r="EON423" s="565"/>
      <c r="EOO423" s="565"/>
      <c r="EOP423" s="565"/>
      <c r="EOQ423" s="565"/>
      <c r="EOR423" s="565"/>
      <c r="EOS423" s="565"/>
      <c r="EOT423" s="565"/>
      <c r="EOU423" s="565"/>
      <c r="EOV423" s="565"/>
      <c r="EOW423" s="565"/>
      <c r="EOX423" s="565"/>
      <c r="EOY423" s="565"/>
      <c r="EOZ423" s="565"/>
      <c r="EPA423" s="565"/>
      <c r="EPB423" s="565"/>
      <c r="EPC423" s="565"/>
      <c r="EPD423" s="565"/>
      <c r="EPE423" s="565"/>
      <c r="EPF423" s="565"/>
      <c r="EPG423" s="565"/>
      <c r="EPH423" s="565"/>
      <c r="EPI423" s="565"/>
      <c r="EPJ423" s="565"/>
      <c r="EPK423" s="565"/>
      <c r="EPL423" s="565"/>
      <c r="EPM423" s="565"/>
      <c r="EPN423" s="565"/>
      <c r="EPO423" s="565"/>
      <c r="EPP423" s="565"/>
      <c r="EPQ423" s="565"/>
      <c r="EPR423" s="565"/>
      <c r="EPS423" s="565"/>
      <c r="EPT423" s="565"/>
      <c r="EPU423" s="565"/>
      <c r="EPV423" s="565"/>
      <c r="EPW423" s="565"/>
      <c r="EPX423" s="565"/>
      <c r="EPY423" s="565"/>
      <c r="EPZ423" s="565"/>
      <c r="EQA423" s="565"/>
      <c r="EQB423" s="565"/>
      <c r="EQC423" s="565"/>
      <c r="EQD423" s="565"/>
      <c r="EQE423" s="565"/>
      <c r="EQF423" s="565"/>
      <c r="EQG423" s="565"/>
      <c r="EQH423" s="565"/>
      <c r="EQI423" s="565"/>
      <c r="EQJ423" s="565"/>
      <c r="EQK423" s="565"/>
      <c r="EQL423" s="565"/>
      <c r="EQM423" s="565"/>
      <c r="EQN423" s="565"/>
      <c r="EQO423" s="565"/>
      <c r="EQP423" s="565"/>
      <c r="EQQ423" s="565"/>
      <c r="EQR423" s="565"/>
      <c r="EQS423" s="565"/>
      <c r="EQT423" s="565"/>
      <c r="EQU423" s="565"/>
      <c r="EQV423" s="565"/>
      <c r="EQW423" s="565"/>
      <c r="EQX423" s="565"/>
      <c r="EQY423" s="565"/>
      <c r="EQZ423" s="565"/>
      <c r="ERA423" s="565"/>
      <c r="ERB423" s="565"/>
      <c r="ERC423" s="565"/>
      <c r="ERD423" s="565"/>
      <c r="ERE423" s="565"/>
      <c r="ERF423" s="565"/>
      <c r="ERG423" s="565"/>
      <c r="ERH423" s="565"/>
      <c r="ERI423" s="565"/>
      <c r="ERJ423" s="565"/>
      <c r="ERK423" s="565"/>
      <c r="ERL423" s="565"/>
      <c r="ERM423" s="565"/>
      <c r="ERN423" s="565"/>
      <c r="ERO423" s="565"/>
      <c r="ERP423" s="565"/>
      <c r="ERQ423" s="565"/>
      <c r="ERR423" s="565"/>
      <c r="ERS423" s="565"/>
      <c r="ERT423" s="565"/>
      <c r="ERU423" s="565"/>
      <c r="ERV423" s="565"/>
      <c r="ERW423" s="565"/>
      <c r="ERX423" s="565"/>
      <c r="ERY423" s="565"/>
      <c r="ERZ423" s="565"/>
      <c r="ESA423" s="565"/>
      <c r="ESB423" s="565"/>
      <c r="ESC423" s="565"/>
      <c r="ESD423" s="565"/>
      <c r="ESE423" s="565"/>
      <c r="ESF423" s="565"/>
      <c r="ESG423" s="565"/>
      <c r="ESH423" s="565"/>
      <c r="ESI423" s="565"/>
      <c r="ESJ423" s="565"/>
      <c r="ESK423" s="565"/>
      <c r="ESL423" s="565"/>
      <c r="ESM423" s="565"/>
      <c r="ESN423" s="565"/>
      <c r="ESO423" s="565"/>
      <c r="ESP423" s="565"/>
      <c r="ESQ423" s="565"/>
      <c r="ESR423" s="565"/>
      <c r="ESS423" s="565"/>
      <c r="EST423" s="565"/>
      <c r="ESU423" s="565"/>
      <c r="ESV423" s="565"/>
      <c r="ESW423" s="565"/>
      <c r="ESX423" s="565"/>
      <c r="ESY423" s="565"/>
      <c r="ESZ423" s="565"/>
      <c r="ETA423" s="565"/>
      <c r="ETB423" s="565"/>
      <c r="ETC423" s="565"/>
      <c r="ETD423" s="565"/>
      <c r="ETE423" s="565"/>
      <c r="ETF423" s="565"/>
      <c r="ETG423" s="565"/>
      <c r="ETH423" s="565"/>
      <c r="ETI423" s="565"/>
      <c r="ETJ423" s="565"/>
      <c r="ETK423" s="565"/>
      <c r="ETL423" s="565"/>
      <c r="ETM423" s="565"/>
      <c r="ETN423" s="565"/>
      <c r="ETO423" s="565"/>
      <c r="ETP423" s="565"/>
      <c r="ETQ423" s="565"/>
      <c r="ETR423" s="565"/>
      <c r="ETS423" s="565"/>
      <c r="ETT423" s="565"/>
      <c r="ETU423" s="565"/>
      <c r="ETV423" s="565"/>
      <c r="ETW423" s="565"/>
      <c r="ETX423" s="565"/>
      <c r="ETY423" s="565"/>
      <c r="ETZ423" s="565"/>
      <c r="EUA423" s="565"/>
      <c r="EUB423" s="565"/>
      <c r="EUC423" s="565"/>
      <c r="EUD423" s="565"/>
      <c r="EUE423" s="565"/>
      <c r="EUF423" s="565"/>
      <c r="EUG423" s="565"/>
      <c r="EUH423" s="565"/>
      <c r="EUI423" s="565"/>
      <c r="EUJ423" s="565"/>
      <c r="EUK423" s="565"/>
      <c r="EUL423" s="565"/>
      <c r="EUM423" s="565"/>
      <c r="EUN423" s="565"/>
      <c r="EUO423" s="565"/>
      <c r="EUP423" s="565"/>
      <c r="EUQ423" s="565"/>
      <c r="EUR423" s="565"/>
      <c r="EUS423" s="565"/>
      <c r="EUT423" s="565"/>
      <c r="EUU423" s="565"/>
      <c r="EUV423" s="565"/>
      <c r="EUW423" s="565"/>
      <c r="EUX423" s="565"/>
      <c r="EUY423" s="565"/>
      <c r="EUZ423" s="565"/>
      <c r="EVA423" s="565"/>
      <c r="EVB423" s="565"/>
      <c r="EVC423" s="565"/>
      <c r="EVD423" s="565"/>
      <c r="EVE423" s="565"/>
      <c r="EVF423" s="565"/>
      <c r="EVG423" s="565"/>
      <c r="EVH423" s="565"/>
      <c r="EVI423" s="565"/>
      <c r="EVJ423" s="565"/>
      <c r="EVK423" s="565"/>
      <c r="EVL423" s="565"/>
      <c r="EVM423" s="565"/>
      <c r="EVN423" s="565"/>
      <c r="EVO423" s="565"/>
      <c r="EVP423" s="565"/>
      <c r="EVQ423" s="565"/>
      <c r="EVR423" s="565"/>
      <c r="EVS423" s="565"/>
      <c r="EVT423" s="565"/>
      <c r="EVU423" s="565"/>
      <c r="EVV423" s="565"/>
      <c r="EVW423" s="565"/>
      <c r="EVX423" s="565"/>
      <c r="EVY423" s="565"/>
      <c r="EVZ423" s="565"/>
      <c r="EWA423" s="565"/>
      <c r="EWB423" s="565"/>
      <c r="EWC423" s="565"/>
      <c r="EWD423" s="565"/>
      <c r="EWE423" s="565"/>
      <c r="EWF423" s="565"/>
      <c r="EWG423" s="565"/>
      <c r="EWH423" s="565"/>
      <c r="EWI423" s="565"/>
      <c r="EWJ423" s="565"/>
      <c r="EWK423" s="565"/>
      <c r="EWL423" s="565"/>
      <c r="EWM423" s="565"/>
      <c r="EWN423" s="565"/>
      <c r="EWO423" s="565"/>
      <c r="EWP423" s="565"/>
      <c r="EWQ423" s="565"/>
      <c r="EWR423" s="565"/>
      <c r="EWS423" s="565"/>
      <c r="EWT423" s="565"/>
      <c r="EWU423" s="565"/>
      <c r="EWV423" s="565"/>
      <c r="EWW423" s="565"/>
      <c r="EWX423" s="565"/>
      <c r="EWY423" s="565"/>
      <c r="EWZ423" s="565"/>
      <c r="EXA423" s="565"/>
      <c r="EXB423" s="565"/>
      <c r="EXC423" s="565"/>
      <c r="EXD423" s="565"/>
      <c r="EXE423" s="565"/>
      <c r="EXF423" s="565"/>
      <c r="EXG423" s="565"/>
      <c r="EXH423" s="565"/>
      <c r="EXI423" s="565"/>
      <c r="EXJ423" s="565"/>
      <c r="EXK423" s="565"/>
      <c r="EXL423" s="565"/>
      <c r="EXM423" s="565"/>
      <c r="EXN423" s="565"/>
      <c r="EXO423" s="565"/>
      <c r="EXP423" s="565"/>
      <c r="EXQ423" s="565"/>
      <c r="EXR423" s="565"/>
      <c r="EXS423" s="565"/>
      <c r="EXT423" s="565"/>
      <c r="EXU423" s="565"/>
      <c r="EXV423" s="565"/>
      <c r="EXW423" s="565"/>
      <c r="EXX423" s="565"/>
      <c r="EXY423" s="565"/>
      <c r="EXZ423" s="565"/>
      <c r="EYA423" s="565"/>
      <c r="EYB423" s="565"/>
      <c r="EYC423" s="565"/>
      <c r="EYD423" s="565"/>
      <c r="EYE423" s="565"/>
      <c r="EYF423" s="565"/>
      <c r="EYG423" s="565"/>
      <c r="EYH423" s="565"/>
      <c r="EYI423" s="565"/>
      <c r="EYJ423" s="565"/>
      <c r="EYK423" s="565"/>
      <c r="EYL423" s="565"/>
      <c r="EYM423" s="565"/>
      <c r="EYN423" s="565"/>
      <c r="EYO423" s="565"/>
      <c r="EYP423" s="565"/>
      <c r="EYQ423" s="565"/>
      <c r="EYR423" s="565"/>
      <c r="EYS423" s="565"/>
      <c r="EYT423" s="565"/>
      <c r="EYU423" s="565"/>
      <c r="EYV423" s="565"/>
      <c r="EYW423" s="565"/>
      <c r="EYX423" s="565"/>
      <c r="EYY423" s="565"/>
      <c r="EYZ423" s="565"/>
      <c r="EZA423" s="565"/>
      <c r="EZB423" s="565"/>
      <c r="EZC423" s="565"/>
      <c r="EZD423" s="565"/>
      <c r="EZE423" s="565"/>
      <c r="EZF423" s="565"/>
      <c r="EZG423" s="565"/>
      <c r="EZH423" s="565"/>
      <c r="EZI423" s="565"/>
      <c r="EZJ423" s="565"/>
      <c r="EZK423" s="565"/>
      <c r="EZL423" s="565"/>
      <c r="EZM423" s="565"/>
      <c r="EZN423" s="565"/>
      <c r="EZO423" s="565"/>
      <c r="EZP423" s="565"/>
      <c r="EZQ423" s="565"/>
      <c r="EZR423" s="565"/>
      <c r="EZS423" s="565"/>
      <c r="EZT423" s="565"/>
      <c r="EZU423" s="565"/>
      <c r="EZV423" s="565"/>
      <c r="EZW423" s="565"/>
      <c r="EZX423" s="565"/>
      <c r="EZY423" s="565"/>
      <c r="EZZ423" s="565"/>
      <c r="FAA423" s="565"/>
      <c r="FAB423" s="565"/>
      <c r="FAC423" s="565"/>
      <c r="FAD423" s="565"/>
      <c r="FAE423" s="565"/>
      <c r="FAF423" s="565"/>
      <c r="FAG423" s="565"/>
      <c r="FAH423" s="565"/>
      <c r="FAI423" s="565"/>
      <c r="FAJ423" s="565"/>
      <c r="FAK423" s="565"/>
      <c r="FAL423" s="565"/>
      <c r="FAM423" s="565"/>
      <c r="FAN423" s="565"/>
      <c r="FAO423" s="565"/>
      <c r="FAP423" s="565"/>
      <c r="FAQ423" s="565"/>
      <c r="FAR423" s="565"/>
      <c r="FAS423" s="565"/>
      <c r="FAT423" s="565"/>
      <c r="FAU423" s="565"/>
      <c r="FAV423" s="565"/>
      <c r="FAW423" s="565"/>
      <c r="FAX423" s="565"/>
      <c r="FAY423" s="565"/>
      <c r="FAZ423" s="565"/>
      <c r="FBA423" s="565"/>
      <c r="FBB423" s="565"/>
      <c r="FBC423" s="565"/>
      <c r="FBD423" s="565"/>
      <c r="FBE423" s="565"/>
      <c r="FBF423" s="565"/>
      <c r="FBG423" s="565"/>
      <c r="FBH423" s="565"/>
      <c r="FBI423" s="565"/>
      <c r="FBJ423" s="565"/>
      <c r="FBK423" s="565"/>
      <c r="FBL423" s="565"/>
      <c r="FBM423" s="565"/>
      <c r="FBN423" s="565"/>
      <c r="FBO423" s="565"/>
      <c r="FBP423" s="565"/>
      <c r="FBQ423" s="565"/>
      <c r="FBR423" s="565"/>
      <c r="FBS423" s="565"/>
      <c r="FBT423" s="565"/>
      <c r="FBU423" s="565"/>
      <c r="FBV423" s="565"/>
      <c r="FBW423" s="565"/>
      <c r="FBX423" s="565"/>
      <c r="FBY423" s="565"/>
      <c r="FBZ423" s="565"/>
      <c r="FCA423" s="565"/>
      <c r="FCB423" s="565"/>
      <c r="FCC423" s="565"/>
      <c r="FCD423" s="565"/>
      <c r="FCE423" s="565"/>
      <c r="FCF423" s="565"/>
      <c r="FCG423" s="565"/>
      <c r="FCH423" s="565"/>
      <c r="FCI423" s="565"/>
      <c r="FCJ423" s="565"/>
      <c r="FCK423" s="565"/>
      <c r="FCL423" s="565"/>
      <c r="FCM423" s="565"/>
      <c r="FCN423" s="565"/>
      <c r="FCO423" s="565"/>
      <c r="FCP423" s="565"/>
      <c r="FCQ423" s="565"/>
      <c r="FCR423" s="565"/>
      <c r="FCS423" s="565"/>
      <c r="FCT423" s="565"/>
      <c r="FCU423" s="565"/>
      <c r="FCV423" s="565"/>
      <c r="FCW423" s="565"/>
      <c r="FCX423" s="565"/>
      <c r="FCY423" s="565"/>
      <c r="FCZ423" s="565"/>
      <c r="FDA423" s="565"/>
      <c r="FDB423" s="565"/>
      <c r="FDC423" s="565"/>
      <c r="FDD423" s="565"/>
      <c r="FDE423" s="565"/>
      <c r="FDF423" s="565"/>
      <c r="FDG423" s="565"/>
      <c r="FDH423" s="565"/>
      <c r="FDI423" s="565"/>
      <c r="FDJ423" s="565"/>
      <c r="FDK423" s="565"/>
      <c r="FDL423" s="565"/>
      <c r="FDM423" s="565"/>
      <c r="FDN423" s="565"/>
      <c r="FDO423" s="565"/>
      <c r="FDP423" s="565"/>
      <c r="FDQ423" s="565"/>
      <c r="FDR423" s="565"/>
      <c r="FDS423" s="565"/>
      <c r="FDT423" s="565"/>
      <c r="FDU423" s="565"/>
      <c r="FDV423" s="565"/>
      <c r="FDW423" s="565"/>
      <c r="FDX423" s="565"/>
      <c r="FDY423" s="565"/>
      <c r="FDZ423" s="565"/>
      <c r="FEA423" s="565"/>
      <c r="FEB423" s="565"/>
      <c r="FEC423" s="565"/>
      <c r="FED423" s="565"/>
      <c r="FEE423" s="565"/>
      <c r="FEF423" s="565"/>
      <c r="FEG423" s="565"/>
      <c r="FEH423" s="565"/>
      <c r="FEI423" s="565"/>
      <c r="FEJ423" s="565"/>
      <c r="FEK423" s="565"/>
      <c r="FEL423" s="565"/>
      <c r="FEM423" s="565"/>
      <c r="FEN423" s="565"/>
      <c r="FEO423" s="565"/>
      <c r="FEP423" s="565"/>
      <c r="FEQ423" s="565"/>
      <c r="FER423" s="565"/>
      <c r="FES423" s="565"/>
      <c r="FET423" s="565"/>
      <c r="FEU423" s="565"/>
      <c r="FEV423" s="565"/>
      <c r="FEW423" s="565"/>
      <c r="FEX423" s="565"/>
      <c r="FEY423" s="565"/>
      <c r="FEZ423" s="565"/>
      <c r="FFA423" s="565"/>
      <c r="FFB423" s="565"/>
      <c r="FFC423" s="565"/>
      <c r="FFD423" s="565"/>
      <c r="FFE423" s="565"/>
      <c r="FFF423" s="565"/>
      <c r="FFG423" s="565"/>
      <c r="FFH423" s="565"/>
      <c r="FFI423" s="565"/>
      <c r="FFJ423" s="565"/>
      <c r="FFK423" s="565"/>
      <c r="FFL423" s="565"/>
      <c r="FFM423" s="565"/>
      <c r="FFN423" s="565"/>
      <c r="FFO423" s="565"/>
      <c r="FFP423" s="565"/>
      <c r="FFQ423" s="565"/>
      <c r="FFR423" s="565"/>
      <c r="FFS423" s="565"/>
      <c r="FFT423" s="565"/>
      <c r="FFU423" s="565"/>
      <c r="FFV423" s="565"/>
      <c r="FFW423" s="565"/>
      <c r="FFX423" s="565"/>
      <c r="FFY423" s="565"/>
      <c r="FFZ423" s="565"/>
      <c r="FGA423" s="565"/>
      <c r="FGB423" s="565"/>
      <c r="FGC423" s="565"/>
      <c r="FGD423" s="565"/>
      <c r="FGE423" s="565"/>
      <c r="FGF423" s="565"/>
      <c r="FGG423" s="565"/>
      <c r="FGH423" s="565"/>
      <c r="FGI423" s="565"/>
      <c r="FGJ423" s="565"/>
      <c r="FGK423" s="565"/>
      <c r="FGL423" s="565"/>
      <c r="FGM423" s="565"/>
      <c r="FGN423" s="565"/>
      <c r="FGO423" s="565"/>
      <c r="FGP423" s="565"/>
      <c r="FGQ423" s="565"/>
      <c r="FGR423" s="565"/>
      <c r="FGS423" s="565"/>
      <c r="FGT423" s="565"/>
      <c r="FGU423" s="565"/>
      <c r="FGV423" s="565"/>
      <c r="FGW423" s="565"/>
      <c r="FGX423" s="565"/>
      <c r="FGY423" s="565"/>
      <c r="FGZ423" s="565"/>
      <c r="FHA423" s="565"/>
      <c r="FHB423" s="565"/>
      <c r="FHC423" s="565"/>
      <c r="FHD423" s="565"/>
      <c r="FHE423" s="565"/>
      <c r="FHF423" s="565"/>
      <c r="FHG423" s="565"/>
      <c r="FHH423" s="565"/>
      <c r="FHI423" s="565"/>
      <c r="FHJ423" s="565"/>
      <c r="FHK423" s="565"/>
      <c r="FHL423" s="565"/>
      <c r="FHM423" s="565"/>
      <c r="FHN423" s="565"/>
      <c r="FHO423" s="565"/>
      <c r="FHP423" s="565"/>
      <c r="FHQ423" s="565"/>
      <c r="FHR423" s="565"/>
      <c r="FHS423" s="565"/>
      <c r="FHT423" s="565"/>
      <c r="FHU423" s="565"/>
      <c r="FHV423" s="565"/>
      <c r="FHW423" s="565"/>
      <c r="FHX423" s="565"/>
      <c r="FHY423" s="565"/>
      <c r="FHZ423" s="565"/>
      <c r="FIA423" s="565"/>
      <c r="FIB423" s="565"/>
      <c r="FIC423" s="565"/>
      <c r="FID423" s="565"/>
      <c r="FIE423" s="565"/>
      <c r="FIF423" s="565"/>
      <c r="FIG423" s="565"/>
      <c r="FIH423" s="565"/>
      <c r="FII423" s="565"/>
      <c r="FIJ423" s="565"/>
      <c r="FIK423" s="565"/>
      <c r="FIL423" s="565"/>
      <c r="FIM423" s="565"/>
      <c r="FIN423" s="565"/>
      <c r="FIO423" s="565"/>
      <c r="FIP423" s="565"/>
      <c r="FIQ423" s="565"/>
      <c r="FIR423" s="565"/>
      <c r="FIS423" s="565"/>
      <c r="FIT423" s="565"/>
      <c r="FIU423" s="565"/>
      <c r="FIV423" s="565"/>
      <c r="FIW423" s="565"/>
      <c r="FIX423" s="565"/>
      <c r="FIY423" s="565"/>
      <c r="FIZ423" s="565"/>
      <c r="FJA423" s="565"/>
      <c r="FJB423" s="565"/>
      <c r="FJC423" s="565"/>
      <c r="FJD423" s="565"/>
      <c r="FJE423" s="565"/>
      <c r="FJF423" s="565"/>
      <c r="FJG423" s="565"/>
      <c r="FJH423" s="565"/>
      <c r="FJI423" s="565"/>
      <c r="FJJ423" s="565"/>
      <c r="FJK423" s="565"/>
      <c r="FJL423" s="565"/>
      <c r="FJM423" s="565"/>
      <c r="FJN423" s="565"/>
      <c r="FJO423" s="565"/>
      <c r="FJP423" s="565"/>
      <c r="FJQ423" s="565"/>
      <c r="FJR423" s="565"/>
      <c r="FJS423" s="565"/>
      <c r="FJT423" s="565"/>
      <c r="FJU423" s="565"/>
      <c r="FJV423" s="565"/>
      <c r="FJW423" s="565"/>
      <c r="FJX423" s="565"/>
      <c r="FJY423" s="565"/>
      <c r="FJZ423" s="565"/>
      <c r="FKA423" s="565"/>
      <c r="FKB423" s="565"/>
      <c r="FKC423" s="565"/>
      <c r="FKD423" s="565"/>
      <c r="FKE423" s="565"/>
      <c r="FKF423" s="565"/>
      <c r="FKG423" s="565"/>
      <c r="FKH423" s="565"/>
      <c r="FKI423" s="565"/>
      <c r="FKJ423" s="565"/>
      <c r="FKK423" s="565"/>
      <c r="FKL423" s="565"/>
      <c r="FKM423" s="565"/>
      <c r="FKN423" s="565"/>
      <c r="FKO423" s="565"/>
      <c r="FKP423" s="565"/>
      <c r="FKQ423" s="565"/>
      <c r="FKR423" s="565"/>
      <c r="FKS423" s="565"/>
      <c r="FKT423" s="565"/>
      <c r="FKU423" s="565"/>
      <c r="FKV423" s="565"/>
      <c r="FKW423" s="565"/>
      <c r="FKX423" s="565"/>
      <c r="FKY423" s="565"/>
      <c r="FKZ423" s="565"/>
      <c r="FLA423" s="565"/>
      <c r="FLB423" s="565"/>
      <c r="FLC423" s="565"/>
      <c r="FLD423" s="565"/>
      <c r="FLE423" s="565"/>
      <c r="FLF423" s="565"/>
      <c r="FLG423" s="565"/>
      <c r="FLH423" s="565"/>
      <c r="FLI423" s="565"/>
      <c r="FLJ423" s="565"/>
      <c r="FLK423" s="565"/>
      <c r="FLL423" s="565"/>
      <c r="FLM423" s="565"/>
      <c r="FLN423" s="565"/>
      <c r="FLO423" s="565"/>
      <c r="FLP423" s="565"/>
      <c r="FLQ423" s="565"/>
      <c r="FLR423" s="565"/>
      <c r="FLS423" s="565"/>
      <c r="FLT423" s="565"/>
      <c r="FLU423" s="565"/>
      <c r="FLV423" s="565"/>
      <c r="FLW423" s="565"/>
      <c r="FLX423" s="565"/>
      <c r="FLY423" s="565"/>
      <c r="FLZ423" s="565"/>
      <c r="FMA423" s="565"/>
      <c r="FMB423" s="565"/>
      <c r="FMC423" s="565"/>
      <c r="FMD423" s="565"/>
      <c r="FME423" s="565"/>
      <c r="FMF423" s="565"/>
      <c r="FMG423" s="565"/>
      <c r="FMH423" s="565"/>
      <c r="FMI423" s="565"/>
      <c r="FMJ423" s="565"/>
      <c r="FMK423" s="565"/>
      <c r="FML423" s="565"/>
      <c r="FMM423" s="565"/>
      <c r="FMN423" s="565"/>
      <c r="FMO423" s="565"/>
      <c r="FMP423" s="565"/>
      <c r="FMQ423" s="565"/>
      <c r="FMR423" s="565"/>
      <c r="FMS423" s="565"/>
      <c r="FMT423" s="565"/>
      <c r="FMU423" s="565"/>
      <c r="FMV423" s="565"/>
      <c r="FMW423" s="565"/>
      <c r="FMX423" s="565"/>
      <c r="FMY423" s="565"/>
      <c r="FMZ423" s="565"/>
      <c r="FNA423" s="565"/>
      <c r="FNB423" s="565"/>
      <c r="FNC423" s="565"/>
      <c r="FND423" s="565"/>
      <c r="FNE423" s="565"/>
      <c r="FNF423" s="565"/>
      <c r="FNG423" s="565"/>
      <c r="FNH423" s="565"/>
      <c r="FNI423" s="565"/>
      <c r="FNJ423" s="565"/>
      <c r="FNK423" s="565"/>
      <c r="FNL423" s="565"/>
      <c r="FNM423" s="565"/>
      <c r="FNN423" s="565"/>
      <c r="FNO423" s="565"/>
      <c r="FNP423" s="565"/>
      <c r="FNQ423" s="565"/>
      <c r="FNR423" s="565"/>
      <c r="FNS423" s="565"/>
      <c r="FNT423" s="565"/>
      <c r="FNU423" s="565"/>
      <c r="FNV423" s="565"/>
      <c r="FNW423" s="565"/>
      <c r="FNX423" s="565"/>
      <c r="FNY423" s="565"/>
      <c r="FNZ423" s="565"/>
      <c r="FOA423" s="565"/>
      <c r="FOB423" s="565"/>
      <c r="FOC423" s="565"/>
      <c r="FOD423" s="565"/>
      <c r="FOE423" s="565"/>
      <c r="FOF423" s="565"/>
      <c r="FOG423" s="565"/>
      <c r="FOH423" s="565"/>
      <c r="FOI423" s="565"/>
      <c r="FOJ423" s="565"/>
      <c r="FOK423" s="565"/>
      <c r="FOL423" s="565"/>
      <c r="FOM423" s="565"/>
      <c r="FON423" s="565"/>
      <c r="FOO423" s="565"/>
      <c r="FOP423" s="565"/>
      <c r="FOQ423" s="565"/>
      <c r="FOR423" s="565"/>
      <c r="FOS423" s="565"/>
      <c r="FOT423" s="565"/>
      <c r="FOU423" s="565"/>
      <c r="FOV423" s="565"/>
      <c r="FOW423" s="565"/>
      <c r="FOX423" s="565"/>
      <c r="FOY423" s="565"/>
      <c r="FOZ423" s="565"/>
      <c r="FPA423" s="565"/>
      <c r="FPB423" s="565"/>
      <c r="FPC423" s="565"/>
      <c r="FPD423" s="565"/>
      <c r="FPE423" s="565"/>
      <c r="FPF423" s="565"/>
      <c r="FPG423" s="565"/>
      <c r="FPH423" s="565"/>
      <c r="FPI423" s="565"/>
      <c r="FPJ423" s="565"/>
      <c r="FPK423" s="565"/>
      <c r="FPL423" s="565"/>
      <c r="FPM423" s="565"/>
      <c r="FPN423" s="565"/>
      <c r="FPO423" s="565"/>
      <c r="FPP423" s="565"/>
      <c r="FPQ423" s="565"/>
      <c r="FPR423" s="565"/>
      <c r="FPS423" s="565"/>
      <c r="FPT423" s="565"/>
      <c r="FPU423" s="565"/>
      <c r="FPV423" s="565"/>
      <c r="FPW423" s="565"/>
      <c r="FPX423" s="565"/>
      <c r="FPY423" s="565"/>
      <c r="FPZ423" s="565"/>
      <c r="FQA423" s="565"/>
      <c r="FQB423" s="565"/>
      <c r="FQC423" s="565"/>
      <c r="FQD423" s="565"/>
      <c r="FQE423" s="565"/>
      <c r="FQF423" s="565"/>
      <c r="FQG423" s="565"/>
      <c r="FQH423" s="565"/>
      <c r="FQI423" s="565"/>
      <c r="FQJ423" s="565"/>
      <c r="FQK423" s="565"/>
      <c r="FQL423" s="565"/>
      <c r="FQM423" s="565"/>
      <c r="FQN423" s="565"/>
      <c r="FQO423" s="565"/>
      <c r="FQP423" s="565"/>
      <c r="FQQ423" s="565"/>
      <c r="FQR423" s="565"/>
      <c r="FQS423" s="565"/>
      <c r="FQT423" s="565"/>
      <c r="FQU423" s="565"/>
      <c r="FQV423" s="565"/>
      <c r="FQW423" s="565"/>
      <c r="FQX423" s="565"/>
      <c r="FQY423" s="565"/>
      <c r="FQZ423" s="565"/>
      <c r="FRA423" s="565"/>
      <c r="FRB423" s="565"/>
      <c r="FRC423" s="565"/>
      <c r="FRD423" s="565"/>
      <c r="FRE423" s="565"/>
      <c r="FRF423" s="565"/>
      <c r="FRG423" s="565"/>
      <c r="FRH423" s="565"/>
      <c r="FRI423" s="565"/>
      <c r="FRJ423" s="565"/>
      <c r="FRK423" s="565"/>
      <c r="FRL423" s="565"/>
      <c r="FRM423" s="565"/>
      <c r="FRN423" s="565"/>
      <c r="FRO423" s="565"/>
      <c r="FRP423" s="565"/>
      <c r="FRQ423" s="565"/>
      <c r="FRR423" s="565"/>
      <c r="FRS423" s="565"/>
      <c r="FRT423" s="565"/>
      <c r="FRU423" s="565"/>
      <c r="FRV423" s="565"/>
      <c r="FRW423" s="565"/>
      <c r="FRX423" s="565"/>
      <c r="FRY423" s="565"/>
      <c r="FRZ423" s="565"/>
      <c r="FSA423" s="565"/>
      <c r="FSB423" s="565"/>
      <c r="FSC423" s="565"/>
      <c r="FSD423" s="565"/>
      <c r="FSE423" s="565"/>
      <c r="FSF423" s="565"/>
      <c r="FSG423" s="565"/>
      <c r="FSH423" s="565"/>
      <c r="FSI423" s="565"/>
      <c r="FSJ423" s="565"/>
      <c r="FSK423" s="565"/>
      <c r="FSL423" s="565"/>
      <c r="FSM423" s="565"/>
      <c r="FSN423" s="565"/>
      <c r="FSO423" s="565"/>
      <c r="FSP423" s="565"/>
      <c r="FSQ423" s="565"/>
      <c r="FSR423" s="565"/>
      <c r="FSS423" s="565"/>
      <c r="FST423" s="565"/>
      <c r="FSU423" s="565"/>
      <c r="FSV423" s="565"/>
      <c r="FSW423" s="565"/>
      <c r="FSX423" s="565"/>
      <c r="FSY423" s="565"/>
      <c r="FSZ423" s="565"/>
      <c r="FTA423" s="565"/>
      <c r="FTB423" s="565"/>
      <c r="FTC423" s="565"/>
      <c r="FTD423" s="565"/>
      <c r="FTE423" s="565"/>
      <c r="FTF423" s="565"/>
      <c r="FTG423" s="565"/>
      <c r="FTH423" s="565"/>
      <c r="FTI423" s="565"/>
      <c r="FTJ423" s="565"/>
      <c r="FTK423" s="565"/>
      <c r="FTL423" s="565"/>
      <c r="FTM423" s="565"/>
      <c r="FTN423" s="565"/>
      <c r="FTO423" s="565"/>
      <c r="FTP423" s="565"/>
      <c r="FTQ423" s="565"/>
      <c r="FTR423" s="565"/>
      <c r="FTS423" s="565"/>
      <c r="FTT423" s="565"/>
      <c r="FTU423" s="565"/>
      <c r="FTV423" s="565"/>
      <c r="FTW423" s="565"/>
      <c r="FTX423" s="565"/>
      <c r="FTY423" s="565"/>
      <c r="FTZ423" s="565"/>
      <c r="FUA423" s="565"/>
      <c r="FUB423" s="565"/>
      <c r="FUC423" s="565"/>
      <c r="FUD423" s="565"/>
      <c r="FUE423" s="565"/>
      <c r="FUF423" s="565"/>
      <c r="FUG423" s="565"/>
      <c r="FUH423" s="565"/>
      <c r="FUI423" s="565"/>
      <c r="FUJ423" s="565"/>
      <c r="FUK423" s="565"/>
      <c r="FUL423" s="565"/>
      <c r="FUM423" s="565"/>
      <c r="FUN423" s="565"/>
      <c r="FUO423" s="565"/>
      <c r="FUP423" s="565"/>
      <c r="FUQ423" s="565"/>
      <c r="FUR423" s="565"/>
      <c r="FUS423" s="565"/>
      <c r="FUT423" s="565"/>
      <c r="FUU423" s="565"/>
      <c r="FUV423" s="565"/>
      <c r="FUW423" s="565"/>
      <c r="FUX423" s="565"/>
      <c r="FUY423" s="565"/>
      <c r="FUZ423" s="565"/>
      <c r="FVA423" s="565"/>
      <c r="FVB423" s="565"/>
      <c r="FVC423" s="565"/>
      <c r="FVD423" s="565"/>
      <c r="FVE423" s="565"/>
      <c r="FVF423" s="565"/>
      <c r="FVG423" s="565"/>
      <c r="FVH423" s="565"/>
      <c r="FVI423" s="565"/>
      <c r="FVJ423" s="565"/>
      <c r="FVK423" s="565"/>
      <c r="FVL423" s="565"/>
      <c r="FVM423" s="565"/>
      <c r="FVN423" s="565"/>
      <c r="FVO423" s="565"/>
      <c r="FVP423" s="565"/>
      <c r="FVQ423" s="565"/>
      <c r="FVR423" s="565"/>
      <c r="FVS423" s="565"/>
      <c r="FVT423" s="565"/>
      <c r="FVU423" s="565"/>
      <c r="FVV423" s="565"/>
      <c r="FVW423" s="565"/>
      <c r="FVX423" s="565"/>
      <c r="FVY423" s="565"/>
      <c r="FVZ423" s="565"/>
      <c r="FWA423" s="565"/>
      <c r="FWB423" s="565"/>
      <c r="FWC423" s="565"/>
      <c r="FWD423" s="565"/>
      <c r="FWE423" s="565"/>
      <c r="FWF423" s="565"/>
      <c r="FWG423" s="565"/>
      <c r="FWH423" s="565"/>
      <c r="FWI423" s="565"/>
      <c r="FWJ423" s="565"/>
      <c r="FWK423" s="565"/>
      <c r="FWL423" s="565"/>
      <c r="FWM423" s="565"/>
      <c r="FWN423" s="565"/>
      <c r="FWO423" s="565"/>
      <c r="FWP423" s="565"/>
      <c r="FWQ423" s="565"/>
      <c r="FWR423" s="565"/>
      <c r="FWS423" s="565"/>
      <c r="FWT423" s="565"/>
      <c r="FWU423" s="565"/>
      <c r="FWV423" s="565"/>
      <c r="FWW423" s="565"/>
      <c r="FWX423" s="565"/>
      <c r="FWY423" s="565"/>
      <c r="FWZ423" s="565"/>
      <c r="FXA423" s="565"/>
      <c r="FXB423" s="565"/>
      <c r="FXC423" s="565"/>
      <c r="FXD423" s="565"/>
      <c r="FXE423" s="565"/>
      <c r="FXF423" s="565"/>
      <c r="FXG423" s="565"/>
      <c r="FXH423" s="565"/>
      <c r="FXI423" s="565"/>
      <c r="FXJ423" s="565"/>
      <c r="FXK423" s="565"/>
      <c r="FXL423" s="565"/>
      <c r="FXM423" s="565"/>
      <c r="FXN423" s="565"/>
      <c r="FXO423" s="565"/>
      <c r="FXP423" s="565"/>
      <c r="FXQ423" s="565"/>
      <c r="FXR423" s="565"/>
      <c r="FXS423" s="565"/>
      <c r="FXT423" s="565"/>
      <c r="FXU423" s="565"/>
      <c r="FXV423" s="565"/>
      <c r="FXW423" s="565"/>
      <c r="FXX423" s="565"/>
      <c r="FXY423" s="565"/>
      <c r="FXZ423" s="565"/>
      <c r="FYA423" s="565"/>
      <c r="FYB423" s="565"/>
      <c r="FYC423" s="565"/>
      <c r="FYD423" s="565"/>
      <c r="FYE423" s="565"/>
      <c r="FYF423" s="565"/>
      <c r="FYG423" s="565"/>
      <c r="FYH423" s="565"/>
      <c r="FYI423" s="565"/>
      <c r="FYJ423" s="565"/>
      <c r="FYK423" s="565"/>
      <c r="FYL423" s="565"/>
      <c r="FYM423" s="565"/>
      <c r="FYN423" s="565"/>
      <c r="FYO423" s="565"/>
      <c r="FYP423" s="565"/>
      <c r="FYQ423" s="565"/>
      <c r="FYR423" s="565"/>
      <c r="FYS423" s="565"/>
      <c r="FYT423" s="565"/>
      <c r="FYU423" s="565"/>
      <c r="FYV423" s="565"/>
      <c r="FYW423" s="565"/>
      <c r="FYX423" s="565"/>
      <c r="FYY423" s="565"/>
      <c r="FYZ423" s="565"/>
      <c r="FZA423" s="565"/>
      <c r="FZB423" s="565"/>
      <c r="FZC423" s="565"/>
      <c r="FZD423" s="565"/>
      <c r="FZE423" s="565"/>
      <c r="FZF423" s="565"/>
      <c r="FZG423" s="565"/>
      <c r="FZH423" s="565"/>
      <c r="FZI423" s="565"/>
      <c r="FZJ423" s="565"/>
      <c r="FZK423" s="565"/>
      <c r="FZL423" s="565"/>
      <c r="FZM423" s="565"/>
      <c r="FZN423" s="565"/>
      <c r="FZO423" s="565"/>
      <c r="FZP423" s="565"/>
      <c r="FZQ423" s="565"/>
      <c r="FZR423" s="565"/>
      <c r="FZS423" s="565"/>
      <c r="FZT423" s="565"/>
      <c r="FZU423" s="565"/>
      <c r="FZV423" s="565"/>
      <c r="FZW423" s="565"/>
      <c r="FZX423" s="565"/>
      <c r="FZY423" s="565"/>
      <c r="FZZ423" s="565"/>
      <c r="GAA423" s="565"/>
      <c r="GAB423" s="565"/>
      <c r="GAC423" s="565"/>
      <c r="GAD423" s="565"/>
      <c r="GAE423" s="565"/>
      <c r="GAF423" s="565"/>
      <c r="GAG423" s="565"/>
      <c r="GAH423" s="565"/>
      <c r="GAI423" s="565"/>
      <c r="GAJ423" s="565"/>
      <c r="GAK423" s="565"/>
      <c r="GAL423" s="565"/>
      <c r="GAM423" s="565"/>
      <c r="GAN423" s="565"/>
      <c r="GAO423" s="565"/>
      <c r="GAP423" s="565"/>
      <c r="GAQ423" s="565"/>
      <c r="GAR423" s="565"/>
      <c r="GAS423" s="565"/>
      <c r="GAT423" s="565"/>
      <c r="GAU423" s="565"/>
      <c r="GAV423" s="565"/>
      <c r="GAW423" s="565"/>
      <c r="GAX423" s="565"/>
      <c r="GAY423" s="565"/>
      <c r="GAZ423" s="565"/>
      <c r="GBA423" s="565"/>
      <c r="GBB423" s="565"/>
      <c r="GBC423" s="565"/>
      <c r="GBD423" s="565"/>
      <c r="GBE423" s="565"/>
      <c r="GBF423" s="565"/>
      <c r="GBG423" s="565"/>
      <c r="GBH423" s="565"/>
      <c r="GBI423" s="565"/>
      <c r="GBJ423" s="565"/>
      <c r="GBK423" s="565"/>
      <c r="GBL423" s="565"/>
      <c r="GBM423" s="565"/>
      <c r="GBN423" s="565"/>
      <c r="GBO423" s="565"/>
      <c r="GBP423" s="565"/>
      <c r="GBQ423" s="565"/>
      <c r="GBR423" s="565"/>
      <c r="GBS423" s="565"/>
      <c r="GBT423" s="565"/>
      <c r="GBU423" s="565"/>
      <c r="GBV423" s="565"/>
      <c r="GBW423" s="565"/>
      <c r="GBX423" s="565"/>
      <c r="GBY423" s="565"/>
      <c r="GBZ423" s="565"/>
      <c r="GCA423" s="565"/>
      <c r="GCB423" s="565"/>
      <c r="GCC423" s="565"/>
      <c r="GCD423" s="565"/>
      <c r="GCE423" s="565"/>
      <c r="GCF423" s="565"/>
      <c r="GCG423" s="565"/>
      <c r="GCH423" s="565"/>
      <c r="GCI423" s="565"/>
      <c r="GCJ423" s="565"/>
      <c r="GCK423" s="565"/>
      <c r="GCL423" s="565"/>
      <c r="GCM423" s="565"/>
      <c r="GCN423" s="565"/>
      <c r="GCO423" s="565"/>
      <c r="GCP423" s="565"/>
      <c r="GCQ423" s="565"/>
      <c r="GCR423" s="565"/>
      <c r="GCS423" s="565"/>
      <c r="GCT423" s="565"/>
      <c r="GCU423" s="565"/>
      <c r="GCV423" s="565"/>
      <c r="GCW423" s="565"/>
      <c r="GCX423" s="565"/>
      <c r="GCY423" s="565"/>
      <c r="GCZ423" s="565"/>
      <c r="GDA423" s="565"/>
      <c r="GDB423" s="565"/>
      <c r="GDC423" s="565"/>
      <c r="GDD423" s="565"/>
      <c r="GDE423" s="565"/>
      <c r="GDF423" s="565"/>
      <c r="GDG423" s="565"/>
      <c r="GDH423" s="565"/>
      <c r="GDI423" s="565"/>
      <c r="GDJ423" s="565"/>
      <c r="GDK423" s="565"/>
      <c r="GDL423" s="565"/>
      <c r="GDM423" s="565"/>
      <c r="GDN423" s="565"/>
      <c r="GDO423" s="565"/>
      <c r="GDP423" s="565"/>
      <c r="GDQ423" s="565"/>
      <c r="GDR423" s="565"/>
      <c r="GDS423" s="565"/>
      <c r="GDT423" s="565"/>
      <c r="GDU423" s="565"/>
      <c r="GDV423" s="565"/>
      <c r="GDW423" s="565"/>
      <c r="GDX423" s="565"/>
      <c r="GDY423" s="565"/>
      <c r="GDZ423" s="565"/>
      <c r="GEA423" s="565"/>
      <c r="GEB423" s="565"/>
      <c r="GEC423" s="565"/>
      <c r="GED423" s="565"/>
      <c r="GEE423" s="565"/>
      <c r="GEF423" s="565"/>
      <c r="GEG423" s="565"/>
      <c r="GEH423" s="565"/>
      <c r="GEI423" s="565"/>
      <c r="GEJ423" s="565"/>
      <c r="GEK423" s="565"/>
      <c r="GEL423" s="565"/>
      <c r="GEM423" s="565"/>
      <c r="GEN423" s="565"/>
      <c r="GEO423" s="565"/>
      <c r="GEP423" s="565"/>
      <c r="GEQ423" s="565"/>
      <c r="GER423" s="565"/>
      <c r="GES423" s="565"/>
      <c r="GET423" s="565"/>
      <c r="GEU423" s="565"/>
      <c r="GEV423" s="565"/>
      <c r="GEW423" s="565"/>
      <c r="GEX423" s="565"/>
      <c r="GEY423" s="565"/>
      <c r="GEZ423" s="565"/>
      <c r="GFA423" s="565"/>
      <c r="GFB423" s="565"/>
      <c r="GFC423" s="565"/>
      <c r="GFD423" s="565"/>
      <c r="GFE423" s="565"/>
      <c r="GFF423" s="565"/>
      <c r="GFG423" s="565"/>
      <c r="GFH423" s="565"/>
      <c r="GFI423" s="565"/>
      <c r="GFJ423" s="565"/>
      <c r="GFK423" s="565"/>
      <c r="GFL423" s="565"/>
      <c r="GFM423" s="565"/>
      <c r="GFN423" s="565"/>
      <c r="GFO423" s="565"/>
      <c r="GFP423" s="565"/>
      <c r="GFQ423" s="565"/>
      <c r="GFR423" s="565"/>
      <c r="GFS423" s="565"/>
      <c r="GFT423" s="565"/>
      <c r="GFU423" s="565"/>
      <c r="GFV423" s="565"/>
      <c r="GFW423" s="565"/>
      <c r="GFX423" s="565"/>
      <c r="GFY423" s="565"/>
      <c r="GFZ423" s="565"/>
      <c r="GGA423" s="565"/>
      <c r="GGB423" s="565"/>
      <c r="GGC423" s="565"/>
      <c r="GGD423" s="565"/>
      <c r="GGE423" s="565"/>
      <c r="GGF423" s="565"/>
      <c r="GGG423" s="565"/>
      <c r="GGH423" s="565"/>
      <c r="GGI423" s="565"/>
      <c r="GGJ423" s="565"/>
      <c r="GGK423" s="565"/>
      <c r="GGL423" s="565"/>
      <c r="GGM423" s="565"/>
      <c r="GGN423" s="565"/>
      <c r="GGO423" s="565"/>
      <c r="GGP423" s="565"/>
      <c r="GGQ423" s="565"/>
      <c r="GGR423" s="565"/>
      <c r="GGS423" s="565"/>
      <c r="GGT423" s="565"/>
      <c r="GGU423" s="565"/>
      <c r="GGV423" s="565"/>
      <c r="GGW423" s="565"/>
      <c r="GGX423" s="565"/>
      <c r="GGY423" s="565"/>
      <c r="GGZ423" s="565"/>
      <c r="GHA423" s="565"/>
      <c r="GHB423" s="565"/>
      <c r="GHC423" s="565"/>
      <c r="GHD423" s="565"/>
      <c r="GHE423" s="565"/>
      <c r="GHF423" s="565"/>
      <c r="GHG423" s="565"/>
      <c r="GHH423" s="565"/>
      <c r="GHI423" s="565"/>
      <c r="GHJ423" s="565"/>
      <c r="GHK423" s="565"/>
      <c r="GHL423" s="565"/>
      <c r="GHM423" s="565"/>
      <c r="GHN423" s="565"/>
      <c r="GHO423" s="565"/>
      <c r="GHP423" s="565"/>
      <c r="GHQ423" s="565"/>
      <c r="GHR423" s="565"/>
      <c r="GHS423" s="565"/>
      <c r="GHT423" s="565"/>
      <c r="GHU423" s="565"/>
      <c r="GHV423" s="565"/>
      <c r="GHW423" s="565"/>
      <c r="GHX423" s="565"/>
      <c r="GHY423" s="565"/>
      <c r="GHZ423" s="565"/>
      <c r="GIA423" s="565"/>
      <c r="GIB423" s="565"/>
      <c r="GIC423" s="565"/>
      <c r="GID423" s="565"/>
      <c r="GIE423" s="565"/>
      <c r="GIF423" s="565"/>
      <c r="GIG423" s="565"/>
      <c r="GIH423" s="565"/>
      <c r="GII423" s="565"/>
      <c r="GIJ423" s="565"/>
      <c r="GIK423" s="565"/>
      <c r="GIL423" s="565"/>
      <c r="GIM423" s="565"/>
      <c r="GIN423" s="565"/>
      <c r="GIO423" s="565"/>
      <c r="GIP423" s="565"/>
      <c r="GIQ423" s="565"/>
      <c r="GIR423" s="565"/>
      <c r="GIS423" s="565"/>
      <c r="GIT423" s="565"/>
      <c r="GIU423" s="565"/>
      <c r="GIV423" s="565"/>
      <c r="GIW423" s="565"/>
      <c r="GIX423" s="565"/>
      <c r="GIY423" s="565"/>
      <c r="GIZ423" s="565"/>
      <c r="GJA423" s="565"/>
      <c r="GJB423" s="565"/>
      <c r="GJC423" s="565"/>
      <c r="GJD423" s="565"/>
      <c r="GJE423" s="565"/>
      <c r="GJF423" s="565"/>
      <c r="GJG423" s="565"/>
      <c r="GJH423" s="565"/>
      <c r="GJI423" s="565"/>
      <c r="GJJ423" s="565"/>
      <c r="GJK423" s="565"/>
      <c r="GJL423" s="565"/>
      <c r="GJM423" s="565"/>
      <c r="GJN423" s="565"/>
      <c r="GJO423" s="565"/>
      <c r="GJP423" s="565"/>
      <c r="GJQ423" s="565"/>
      <c r="GJR423" s="565"/>
      <c r="GJS423" s="565"/>
      <c r="GJT423" s="565"/>
      <c r="GJU423" s="565"/>
      <c r="GJV423" s="565"/>
      <c r="GJW423" s="565"/>
      <c r="GJX423" s="565"/>
      <c r="GJY423" s="565"/>
      <c r="GJZ423" s="565"/>
      <c r="GKA423" s="565"/>
      <c r="GKB423" s="565"/>
      <c r="GKC423" s="565"/>
      <c r="GKD423" s="565"/>
      <c r="GKE423" s="565"/>
      <c r="GKF423" s="565"/>
      <c r="GKG423" s="565"/>
      <c r="GKH423" s="565"/>
      <c r="GKI423" s="565"/>
      <c r="GKJ423" s="565"/>
      <c r="GKK423" s="565"/>
      <c r="GKL423" s="565"/>
      <c r="GKM423" s="565"/>
      <c r="GKN423" s="565"/>
      <c r="GKO423" s="565"/>
      <c r="GKP423" s="565"/>
      <c r="GKQ423" s="565"/>
      <c r="GKR423" s="565"/>
      <c r="GKS423" s="565"/>
      <c r="GKT423" s="565"/>
      <c r="GKU423" s="565"/>
      <c r="GKV423" s="565"/>
      <c r="GKW423" s="565"/>
      <c r="GKX423" s="565"/>
      <c r="GKY423" s="565"/>
      <c r="GKZ423" s="565"/>
      <c r="GLA423" s="565"/>
      <c r="GLB423" s="565"/>
      <c r="GLC423" s="565"/>
      <c r="GLD423" s="565"/>
      <c r="GLE423" s="565"/>
      <c r="GLF423" s="565"/>
      <c r="GLG423" s="565"/>
      <c r="GLH423" s="565"/>
      <c r="GLI423" s="565"/>
      <c r="GLJ423" s="565"/>
      <c r="GLK423" s="565"/>
      <c r="GLL423" s="565"/>
      <c r="GLM423" s="565"/>
      <c r="GLN423" s="565"/>
      <c r="GLO423" s="565"/>
      <c r="GLP423" s="565"/>
      <c r="GLQ423" s="565"/>
      <c r="GLR423" s="565"/>
      <c r="GLS423" s="565"/>
      <c r="GLT423" s="565"/>
      <c r="GLU423" s="565"/>
      <c r="GLV423" s="565"/>
      <c r="GLW423" s="565"/>
      <c r="GLX423" s="565"/>
      <c r="GLY423" s="565"/>
      <c r="GLZ423" s="565"/>
      <c r="GMA423" s="565"/>
      <c r="GMB423" s="565"/>
      <c r="GMC423" s="565"/>
      <c r="GMD423" s="565"/>
      <c r="GME423" s="565"/>
      <c r="GMF423" s="565"/>
      <c r="GMG423" s="565"/>
      <c r="GMH423" s="565"/>
      <c r="GMI423" s="565"/>
      <c r="GMJ423" s="565"/>
      <c r="GMK423" s="565"/>
      <c r="GML423" s="565"/>
      <c r="GMM423" s="565"/>
      <c r="GMN423" s="565"/>
      <c r="GMO423" s="565"/>
      <c r="GMP423" s="565"/>
      <c r="GMQ423" s="565"/>
      <c r="GMR423" s="565"/>
      <c r="GMS423" s="565"/>
      <c r="GMT423" s="565"/>
      <c r="GMU423" s="565"/>
      <c r="GMV423" s="565"/>
      <c r="GMW423" s="565"/>
      <c r="GMX423" s="565"/>
      <c r="GMY423" s="565"/>
      <c r="GMZ423" s="565"/>
      <c r="GNA423" s="565"/>
      <c r="GNB423" s="565"/>
      <c r="GNC423" s="565"/>
      <c r="GND423" s="565"/>
      <c r="GNE423" s="565"/>
      <c r="GNF423" s="565"/>
      <c r="GNG423" s="565"/>
      <c r="GNH423" s="565"/>
      <c r="GNI423" s="565"/>
      <c r="GNJ423" s="565"/>
      <c r="GNK423" s="565"/>
      <c r="GNL423" s="565"/>
      <c r="GNM423" s="565"/>
      <c r="GNN423" s="565"/>
      <c r="GNO423" s="565"/>
      <c r="GNP423" s="565"/>
      <c r="GNQ423" s="565"/>
      <c r="GNR423" s="565"/>
      <c r="GNS423" s="565"/>
      <c r="GNT423" s="565"/>
      <c r="GNU423" s="565"/>
      <c r="GNV423" s="565"/>
      <c r="GNW423" s="565"/>
      <c r="GNX423" s="565"/>
      <c r="GNY423" s="565"/>
      <c r="GNZ423" s="565"/>
      <c r="GOA423" s="565"/>
      <c r="GOB423" s="565"/>
      <c r="GOC423" s="565"/>
      <c r="GOD423" s="565"/>
      <c r="GOE423" s="565"/>
      <c r="GOF423" s="565"/>
      <c r="GOG423" s="565"/>
      <c r="GOH423" s="565"/>
      <c r="GOI423" s="565"/>
      <c r="GOJ423" s="565"/>
      <c r="GOK423" s="565"/>
      <c r="GOL423" s="565"/>
      <c r="GOM423" s="565"/>
      <c r="GON423" s="565"/>
      <c r="GOO423" s="565"/>
      <c r="GOP423" s="565"/>
      <c r="GOQ423" s="565"/>
      <c r="GOR423" s="565"/>
      <c r="GOS423" s="565"/>
      <c r="GOT423" s="565"/>
      <c r="GOU423" s="565"/>
      <c r="GOV423" s="565"/>
      <c r="GOW423" s="565"/>
      <c r="GOX423" s="565"/>
      <c r="GOY423" s="565"/>
      <c r="GOZ423" s="565"/>
      <c r="GPA423" s="565"/>
      <c r="GPB423" s="565"/>
      <c r="GPC423" s="565"/>
      <c r="GPD423" s="565"/>
      <c r="GPE423" s="565"/>
      <c r="GPF423" s="565"/>
      <c r="GPG423" s="565"/>
      <c r="GPH423" s="565"/>
      <c r="GPI423" s="565"/>
      <c r="GPJ423" s="565"/>
      <c r="GPK423" s="565"/>
      <c r="GPL423" s="565"/>
      <c r="GPM423" s="565"/>
      <c r="GPN423" s="565"/>
      <c r="GPO423" s="565"/>
      <c r="GPP423" s="565"/>
      <c r="GPQ423" s="565"/>
      <c r="GPR423" s="565"/>
      <c r="GPS423" s="565"/>
      <c r="GPT423" s="565"/>
      <c r="GPU423" s="565"/>
      <c r="GPV423" s="565"/>
      <c r="GPW423" s="565"/>
      <c r="GPX423" s="565"/>
      <c r="GPY423" s="565"/>
      <c r="GPZ423" s="565"/>
      <c r="GQA423" s="565"/>
      <c r="GQB423" s="565"/>
      <c r="GQC423" s="565"/>
      <c r="GQD423" s="565"/>
      <c r="GQE423" s="565"/>
      <c r="GQF423" s="565"/>
      <c r="GQG423" s="565"/>
      <c r="GQH423" s="565"/>
      <c r="GQI423" s="565"/>
      <c r="GQJ423" s="565"/>
      <c r="GQK423" s="565"/>
      <c r="GQL423" s="565"/>
      <c r="GQM423" s="565"/>
      <c r="GQN423" s="565"/>
      <c r="GQO423" s="565"/>
      <c r="GQP423" s="565"/>
      <c r="GQQ423" s="565"/>
      <c r="GQR423" s="565"/>
      <c r="GQS423" s="565"/>
      <c r="GQT423" s="565"/>
      <c r="GQU423" s="565"/>
      <c r="GQV423" s="565"/>
      <c r="GQW423" s="565"/>
      <c r="GQX423" s="565"/>
      <c r="GQY423" s="565"/>
      <c r="GQZ423" s="565"/>
      <c r="GRA423" s="565"/>
      <c r="GRB423" s="565"/>
      <c r="GRC423" s="565"/>
      <c r="GRD423" s="565"/>
      <c r="GRE423" s="565"/>
      <c r="GRF423" s="565"/>
      <c r="GRG423" s="565"/>
      <c r="GRH423" s="565"/>
      <c r="GRI423" s="565"/>
      <c r="GRJ423" s="565"/>
      <c r="GRK423" s="565"/>
      <c r="GRL423" s="565"/>
      <c r="GRM423" s="565"/>
      <c r="GRN423" s="565"/>
      <c r="GRO423" s="565"/>
      <c r="GRP423" s="565"/>
      <c r="GRQ423" s="565"/>
      <c r="GRR423" s="565"/>
      <c r="GRS423" s="565"/>
      <c r="GRT423" s="565"/>
      <c r="GRU423" s="565"/>
      <c r="GRV423" s="565"/>
      <c r="GRW423" s="565"/>
      <c r="GRX423" s="565"/>
      <c r="GRY423" s="565"/>
      <c r="GRZ423" s="565"/>
      <c r="GSA423" s="565"/>
      <c r="GSB423" s="565"/>
      <c r="GSC423" s="565"/>
      <c r="GSD423" s="565"/>
      <c r="GSE423" s="565"/>
      <c r="GSF423" s="565"/>
      <c r="GSG423" s="565"/>
      <c r="GSH423" s="565"/>
      <c r="GSI423" s="565"/>
      <c r="GSJ423" s="565"/>
      <c r="GSK423" s="565"/>
      <c r="GSL423" s="565"/>
      <c r="GSM423" s="565"/>
      <c r="GSN423" s="565"/>
      <c r="GSO423" s="565"/>
      <c r="GSP423" s="565"/>
      <c r="GSQ423" s="565"/>
      <c r="GSR423" s="565"/>
      <c r="GSS423" s="565"/>
      <c r="GST423" s="565"/>
      <c r="GSU423" s="565"/>
      <c r="GSV423" s="565"/>
      <c r="GSW423" s="565"/>
      <c r="GSX423" s="565"/>
      <c r="GSY423" s="565"/>
      <c r="GSZ423" s="565"/>
      <c r="GTA423" s="565"/>
      <c r="GTB423" s="565"/>
      <c r="GTC423" s="565"/>
      <c r="GTD423" s="565"/>
      <c r="GTE423" s="565"/>
      <c r="GTF423" s="565"/>
      <c r="GTG423" s="565"/>
      <c r="GTH423" s="565"/>
      <c r="GTI423" s="565"/>
      <c r="GTJ423" s="565"/>
      <c r="GTK423" s="565"/>
      <c r="GTL423" s="565"/>
      <c r="GTM423" s="565"/>
      <c r="GTN423" s="565"/>
      <c r="GTO423" s="565"/>
      <c r="GTP423" s="565"/>
      <c r="GTQ423" s="565"/>
      <c r="GTR423" s="565"/>
      <c r="GTS423" s="565"/>
      <c r="GTT423" s="565"/>
      <c r="GTU423" s="565"/>
      <c r="GTV423" s="565"/>
      <c r="GTW423" s="565"/>
      <c r="GTX423" s="565"/>
      <c r="GTY423" s="565"/>
      <c r="GTZ423" s="565"/>
      <c r="GUA423" s="565"/>
      <c r="GUB423" s="565"/>
      <c r="GUC423" s="565"/>
      <c r="GUD423" s="565"/>
      <c r="GUE423" s="565"/>
      <c r="GUF423" s="565"/>
      <c r="GUG423" s="565"/>
      <c r="GUH423" s="565"/>
      <c r="GUI423" s="565"/>
      <c r="GUJ423" s="565"/>
      <c r="GUK423" s="565"/>
      <c r="GUL423" s="565"/>
      <c r="GUM423" s="565"/>
      <c r="GUN423" s="565"/>
      <c r="GUO423" s="565"/>
      <c r="GUP423" s="565"/>
      <c r="GUQ423" s="565"/>
      <c r="GUR423" s="565"/>
      <c r="GUS423" s="565"/>
      <c r="GUT423" s="565"/>
      <c r="GUU423" s="565"/>
      <c r="GUV423" s="565"/>
      <c r="GUW423" s="565"/>
      <c r="GUX423" s="565"/>
      <c r="GUY423" s="565"/>
      <c r="GUZ423" s="565"/>
      <c r="GVA423" s="565"/>
      <c r="GVB423" s="565"/>
      <c r="GVC423" s="565"/>
      <c r="GVD423" s="565"/>
      <c r="GVE423" s="565"/>
      <c r="GVF423" s="565"/>
      <c r="GVG423" s="565"/>
      <c r="GVH423" s="565"/>
      <c r="GVI423" s="565"/>
      <c r="GVJ423" s="565"/>
      <c r="GVK423" s="565"/>
      <c r="GVL423" s="565"/>
      <c r="GVM423" s="565"/>
      <c r="GVN423" s="565"/>
      <c r="GVO423" s="565"/>
      <c r="GVP423" s="565"/>
      <c r="GVQ423" s="565"/>
      <c r="GVR423" s="565"/>
      <c r="GVS423" s="565"/>
      <c r="GVT423" s="565"/>
      <c r="GVU423" s="565"/>
      <c r="GVV423" s="565"/>
      <c r="GVW423" s="565"/>
      <c r="GVX423" s="565"/>
      <c r="GVY423" s="565"/>
      <c r="GVZ423" s="565"/>
      <c r="GWA423" s="565"/>
      <c r="GWB423" s="565"/>
      <c r="GWC423" s="565"/>
      <c r="GWD423" s="565"/>
      <c r="GWE423" s="565"/>
      <c r="GWF423" s="565"/>
      <c r="GWG423" s="565"/>
      <c r="GWH423" s="565"/>
      <c r="GWI423" s="565"/>
      <c r="GWJ423" s="565"/>
      <c r="GWK423" s="565"/>
      <c r="GWL423" s="565"/>
      <c r="GWM423" s="565"/>
      <c r="GWN423" s="565"/>
      <c r="GWO423" s="565"/>
      <c r="GWP423" s="565"/>
      <c r="GWQ423" s="565"/>
      <c r="GWR423" s="565"/>
      <c r="GWS423" s="565"/>
      <c r="GWT423" s="565"/>
      <c r="GWU423" s="565"/>
      <c r="GWV423" s="565"/>
      <c r="GWW423" s="565"/>
      <c r="GWX423" s="565"/>
      <c r="GWY423" s="565"/>
      <c r="GWZ423" s="565"/>
      <c r="GXA423" s="565"/>
      <c r="GXB423" s="565"/>
      <c r="GXC423" s="565"/>
      <c r="GXD423" s="565"/>
      <c r="GXE423" s="565"/>
      <c r="GXF423" s="565"/>
      <c r="GXG423" s="565"/>
      <c r="GXH423" s="565"/>
      <c r="GXI423" s="565"/>
      <c r="GXJ423" s="565"/>
      <c r="GXK423" s="565"/>
      <c r="GXL423" s="565"/>
      <c r="GXM423" s="565"/>
      <c r="GXN423" s="565"/>
      <c r="GXO423" s="565"/>
      <c r="GXP423" s="565"/>
      <c r="GXQ423" s="565"/>
      <c r="GXR423" s="565"/>
      <c r="GXS423" s="565"/>
      <c r="GXT423" s="565"/>
      <c r="GXU423" s="565"/>
      <c r="GXV423" s="565"/>
      <c r="GXW423" s="565"/>
      <c r="GXX423" s="565"/>
      <c r="GXY423" s="565"/>
      <c r="GXZ423" s="565"/>
      <c r="GYA423" s="565"/>
      <c r="GYB423" s="565"/>
      <c r="GYC423" s="565"/>
      <c r="GYD423" s="565"/>
      <c r="GYE423" s="565"/>
      <c r="GYF423" s="565"/>
      <c r="GYG423" s="565"/>
      <c r="GYH423" s="565"/>
      <c r="GYI423" s="565"/>
      <c r="GYJ423" s="565"/>
      <c r="GYK423" s="565"/>
      <c r="GYL423" s="565"/>
      <c r="GYM423" s="565"/>
      <c r="GYN423" s="565"/>
      <c r="GYO423" s="565"/>
      <c r="GYP423" s="565"/>
      <c r="GYQ423" s="565"/>
      <c r="GYR423" s="565"/>
      <c r="GYS423" s="565"/>
      <c r="GYT423" s="565"/>
      <c r="GYU423" s="565"/>
      <c r="GYV423" s="565"/>
      <c r="GYW423" s="565"/>
      <c r="GYX423" s="565"/>
      <c r="GYY423" s="565"/>
      <c r="GYZ423" s="565"/>
      <c r="GZA423" s="565"/>
      <c r="GZB423" s="565"/>
      <c r="GZC423" s="565"/>
      <c r="GZD423" s="565"/>
      <c r="GZE423" s="565"/>
      <c r="GZF423" s="565"/>
      <c r="GZG423" s="565"/>
      <c r="GZH423" s="565"/>
      <c r="GZI423" s="565"/>
      <c r="GZJ423" s="565"/>
      <c r="GZK423" s="565"/>
      <c r="GZL423" s="565"/>
      <c r="GZM423" s="565"/>
      <c r="GZN423" s="565"/>
      <c r="GZO423" s="565"/>
      <c r="GZP423" s="565"/>
      <c r="GZQ423" s="565"/>
      <c r="GZR423" s="565"/>
      <c r="GZS423" s="565"/>
      <c r="GZT423" s="565"/>
      <c r="GZU423" s="565"/>
      <c r="GZV423" s="565"/>
      <c r="GZW423" s="565"/>
      <c r="GZX423" s="565"/>
      <c r="GZY423" s="565"/>
      <c r="GZZ423" s="565"/>
      <c r="HAA423" s="565"/>
      <c r="HAB423" s="565"/>
      <c r="HAC423" s="565"/>
      <c r="HAD423" s="565"/>
      <c r="HAE423" s="565"/>
      <c r="HAF423" s="565"/>
      <c r="HAG423" s="565"/>
      <c r="HAH423" s="565"/>
      <c r="HAI423" s="565"/>
      <c r="HAJ423" s="565"/>
      <c r="HAK423" s="565"/>
      <c r="HAL423" s="565"/>
      <c r="HAM423" s="565"/>
      <c r="HAN423" s="565"/>
      <c r="HAO423" s="565"/>
      <c r="HAP423" s="565"/>
      <c r="HAQ423" s="565"/>
      <c r="HAR423" s="565"/>
      <c r="HAS423" s="565"/>
      <c r="HAT423" s="565"/>
      <c r="HAU423" s="565"/>
      <c r="HAV423" s="565"/>
      <c r="HAW423" s="565"/>
      <c r="HAX423" s="565"/>
      <c r="HAY423" s="565"/>
      <c r="HAZ423" s="565"/>
      <c r="HBA423" s="565"/>
      <c r="HBB423" s="565"/>
      <c r="HBC423" s="565"/>
      <c r="HBD423" s="565"/>
      <c r="HBE423" s="565"/>
      <c r="HBF423" s="565"/>
      <c r="HBG423" s="565"/>
      <c r="HBH423" s="565"/>
      <c r="HBI423" s="565"/>
      <c r="HBJ423" s="565"/>
      <c r="HBK423" s="565"/>
      <c r="HBL423" s="565"/>
      <c r="HBM423" s="565"/>
      <c r="HBN423" s="565"/>
      <c r="HBO423" s="565"/>
      <c r="HBP423" s="565"/>
      <c r="HBQ423" s="565"/>
      <c r="HBR423" s="565"/>
      <c r="HBS423" s="565"/>
      <c r="HBT423" s="565"/>
      <c r="HBU423" s="565"/>
      <c r="HBV423" s="565"/>
      <c r="HBW423" s="565"/>
      <c r="HBX423" s="565"/>
      <c r="HBY423" s="565"/>
      <c r="HBZ423" s="565"/>
      <c r="HCA423" s="565"/>
      <c r="HCB423" s="565"/>
      <c r="HCC423" s="565"/>
      <c r="HCD423" s="565"/>
      <c r="HCE423" s="565"/>
      <c r="HCF423" s="565"/>
      <c r="HCG423" s="565"/>
      <c r="HCH423" s="565"/>
      <c r="HCI423" s="565"/>
      <c r="HCJ423" s="565"/>
      <c r="HCK423" s="565"/>
      <c r="HCL423" s="565"/>
      <c r="HCM423" s="565"/>
      <c r="HCN423" s="565"/>
      <c r="HCO423" s="565"/>
      <c r="HCP423" s="565"/>
      <c r="HCQ423" s="565"/>
      <c r="HCR423" s="565"/>
      <c r="HCS423" s="565"/>
      <c r="HCT423" s="565"/>
      <c r="HCU423" s="565"/>
      <c r="HCV423" s="565"/>
      <c r="HCW423" s="565"/>
      <c r="HCX423" s="565"/>
      <c r="HCY423" s="565"/>
      <c r="HCZ423" s="565"/>
      <c r="HDA423" s="565"/>
      <c r="HDB423" s="565"/>
      <c r="HDC423" s="565"/>
      <c r="HDD423" s="565"/>
      <c r="HDE423" s="565"/>
      <c r="HDF423" s="565"/>
      <c r="HDG423" s="565"/>
      <c r="HDH423" s="565"/>
      <c r="HDI423" s="565"/>
      <c r="HDJ423" s="565"/>
      <c r="HDK423" s="565"/>
      <c r="HDL423" s="565"/>
      <c r="HDM423" s="565"/>
      <c r="HDN423" s="565"/>
      <c r="HDO423" s="565"/>
      <c r="HDP423" s="565"/>
      <c r="HDQ423" s="565"/>
      <c r="HDR423" s="565"/>
      <c r="HDS423" s="565"/>
      <c r="HDT423" s="565"/>
      <c r="HDU423" s="565"/>
      <c r="HDV423" s="565"/>
      <c r="HDW423" s="565"/>
      <c r="HDX423" s="565"/>
      <c r="HDY423" s="565"/>
      <c r="HDZ423" s="565"/>
      <c r="HEA423" s="565"/>
      <c r="HEB423" s="565"/>
      <c r="HEC423" s="565"/>
      <c r="HED423" s="565"/>
      <c r="HEE423" s="565"/>
      <c r="HEF423" s="565"/>
      <c r="HEG423" s="565"/>
      <c r="HEH423" s="565"/>
      <c r="HEI423" s="565"/>
      <c r="HEJ423" s="565"/>
      <c r="HEK423" s="565"/>
      <c r="HEL423" s="565"/>
      <c r="HEM423" s="565"/>
      <c r="HEN423" s="565"/>
      <c r="HEO423" s="565"/>
      <c r="HEP423" s="565"/>
      <c r="HEQ423" s="565"/>
      <c r="HER423" s="565"/>
      <c r="HES423" s="565"/>
      <c r="HET423" s="565"/>
      <c r="HEU423" s="565"/>
      <c r="HEV423" s="565"/>
      <c r="HEW423" s="565"/>
      <c r="HEX423" s="565"/>
      <c r="HEY423" s="565"/>
      <c r="HEZ423" s="565"/>
      <c r="HFA423" s="565"/>
      <c r="HFB423" s="565"/>
      <c r="HFC423" s="565"/>
      <c r="HFD423" s="565"/>
      <c r="HFE423" s="565"/>
      <c r="HFF423" s="565"/>
      <c r="HFG423" s="565"/>
      <c r="HFH423" s="565"/>
      <c r="HFI423" s="565"/>
      <c r="HFJ423" s="565"/>
      <c r="HFK423" s="565"/>
      <c r="HFL423" s="565"/>
      <c r="HFM423" s="565"/>
      <c r="HFN423" s="565"/>
      <c r="HFO423" s="565"/>
      <c r="HFP423" s="565"/>
      <c r="HFQ423" s="565"/>
      <c r="HFR423" s="565"/>
      <c r="HFS423" s="565"/>
      <c r="HFT423" s="565"/>
      <c r="HFU423" s="565"/>
      <c r="HFV423" s="565"/>
      <c r="HFW423" s="565"/>
      <c r="HFX423" s="565"/>
      <c r="HFY423" s="565"/>
      <c r="HFZ423" s="565"/>
      <c r="HGA423" s="565"/>
      <c r="HGB423" s="565"/>
      <c r="HGC423" s="565"/>
      <c r="HGD423" s="565"/>
      <c r="HGE423" s="565"/>
      <c r="HGF423" s="565"/>
      <c r="HGG423" s="565"/>
      <c r="HGH423" s="565"/>
      <c r="HGI423" s="565"/>
      <c r="HGJ423" s="565"/>
      <c r="HGK423" s="565"/>
      <c r="HGL423" s="565"/>
      <c r="HGM423" s="565"/>
      <c r="HGN423" s="565"/>
      <c r="HGO423" s="565"/>
      <c r="HGP423" s="565"/>
      <c r="HGQ423" s="565"/>
      <c r="HGR423" s="565"/>
      <c r="HGS423" s="565"/>
      <c r="HGT423" s="565"/>
      <c r="HGU423" s="565"/>
      <c r="HGV423" s="565"/>
      <c r="HGW423" s="565"/>
      <c r="HGX423" s="565"/>
      <c r="HGY423" s="565"/>
      <c r="HGZ423" s="565"/>
      <c r="HHA423" s="565"/>
      <c r="HHB423" s="565"/>
      <c r="HHC423" s="565"/>
      <c r="HHD423" s="565"/>
      <c r="HHE423" s="565"/>
      <c r="HHF423" s="565"/>
      <c r="HHG423" s="565"/>
      <c r="HHH423" s="565"/>
      <c r="HHI423" s="565"/>
      <c r="HHJ423" s="565"/>
      <c r="HHK423" s="565"/>
      <c r="HHL423" s="565"/>
      <c r="HHM423" s="565"/>
      <c r="HHN423" s="565"/>
      <c r="HHO423" s="565"/>
      <c r="HHP423" s="565"/>
      <c r="HHQ423" s="565"/>
      <c r="HHR423" s="565"/>
      <c r="HHS423" s="565"/>
      <c r="HHT423" s="565"/>
      <c r="HHU423" s="565"/>
      <c r="HHV423" s="565"/>
      <c r="HHW423" s="565"/>
      <c r="HHX423" s="565"/>
      <c r="HHY423" s="565"/>
      <c r="HHZ423" s="565"/>
      <c r="HIA423" s="565"/>
      <c r="HIB423" s="565"/>
      <c r="HIC423" s="565"/>
      <c r="HID423" s="565"/>
      <c r="HIE423" s="565"/>
      <c r="HIF423" s="565"/>
      <c r="HIG423" s="565"/>
      <c r="HIH423" s="565"/>
      <c r="HII423" s="565"/>
      <c r="HIJ423" s="565"/>
      <c r="HIK423" s="565"/>
      <c r="HIL423" s="565"/>
      <c r="HIM423" s="565"/>
      <c r="HIN423" s="565"/>
      <c r="HIO423" s="565"/>
      <c r="HIP423" s="565"/>
      <c r="HIQ423" s="565"/>
      <c r="HIR423" s="565"/>
      <c r="HIS423" s="565"/>
      <c r="HIT423" s="565"/>
      <c r="HIU423" s="565"/>
      <c r="HIV423" s="565"/>
      <c r="HIW423" s="565"/>
      <c r="HIX423" s="565"/>
      <c r="HIY423" s="565"/>
      <c r="HIZ423" s="565"/>
      <c r="HJA423" s="565"/>
      <c r="HJB423" s="565"/>
      <c r="HJC423" s="565"/>
      <c r="HJD423" s="565"/>
      <c r="HJE423" s="565"/>
      <c r="HJF423" s="565"/>
      <c r="HJG423" s="565"/>
      <c r="HJH423" s="565"/>
      <c r="HJI423" s="565"/>
      <c r="HJJ423" s="565"/>
      <c r="HJK423" s="565"/>
      <c r="HJL423" s="565"/>
      <c r="HJM423" s="565"/>
      <c r="HJN423" s="565"/>
      <c r="HJO423" s="565"/>
      <c r="HJP423" s="565"/>
      <c r="HJQ423" s="565"/>
      <c r="HJR423" s="565"/>
      <c r="HJS423" s="565"/>
      <c r="HJT423" s="565"/>
      <c r="HJU423" s="565"/>
      <c r="HJV423" s="565"/>
      <c r="HJW423" s="565"/>
      <c r="HJX423" s="565"/>
      <c r="HJY423" s="565"/>
      <c r="HJZ423" s="565"/>
      <c r="HKA423" s="565"/>
      <c r="HKB423" s="565"/>
      <c r="HKC423" s="565"/>
      <c r="HKD423" s="565"/>
      <c r="HKE423" s="565"/>
      <c r="HKF423" s="565"/>
      <c r="HKG423" s="565"/>
      <c r="HKH423" s="565"/>
      <c r="HKI423" s="565"/>
      <c r="HKJ423" s="565"/>
      <c r="HKK423" s="565"/>
      <c r="HKL423" s="565"/>
      <c r="HKM423" s="565"/>
      <c r="HKN423" s="565"/>
      <c r="HKO423" s="565"/>
      <c r="HKP423" s="565"/>
      <c r="HKQ423" s="565"/>
      <c r="HKR423" s="565"/>
      <c r="HKS423" s="565"/>
      <c r="HKT423" s="565"/>
      <c r="HKU423" s="565"/>
      <c r="HKV423" s="565"/>
      <c r="HKW423" s="565"/>
      <c r="HKX423" s="565"/>
      <c r="HKY423" s="565"/>
      <c r="HKZ423" s="565"/>
      <c r="HLA423" s="565"/>
      <c r="HLB423" s="565"/>
      <c r="HLC423" s="565"/>
      <c r="HLD423" s="565"/>
      <c r="HLE423" s="565"/>
      <c r="HLF423" s="565"/>
      <c r="HLG423" s="565"/>
      <c r="HLH423" s="565"/>
      <c r="HLI423" s="565"/>
      <c r="HLJ423" s="565"/>
      <c r="HLK423" s="565"/>
      <c r="HLL423" s="565"/>
      <c r="HLM423" s="565"/>
      <c r="HLN423" s="565"/>
      <c r="HLO423" s="565"/>
      <c r="HLP423" s="565"/>
      <c r="HLQ423" s="565"/>
      <c r="HLR423" s="565"/>
      <c r="HLS423" s="565"/>
      <c r="HLT423" s="565"/>
      <c r="HLU423" s="565"/>
      <c r="HLV423" s="565"/>
      <c r="HLW423" s="565"/>
      <c r="HLX423" s="565"/>
      <c r="HLY423" s="565"/>
      <c r="HLZ423" s="565"/>
      <c r="HMA423" s="565"/>
      <c r="HMB423" s="565"/>
      <c r="HMC423" s="565"/>
      <c r="HMD423" s="565"/>
      <c r="HME423" s="565"/>
      <c r="HMF423" s="565"/>
      <c r="HMG423" s="565"/>
      <c r="HMH423" s="565"/>
      <c r="HMI423" s="565"/>
      <c r="HMJ423" s="565"/>
      <c r="HMK423" s="565"/>
      <c r="HML423" s="565"/>
      <c r="HMM423" s="565"/>
      <c r="HMN423" s="565"/>
      <c r="HMO423" s="565"/>
      <c r="HMP423" s="565"/>
      <c r="HMQ423" s="565"/>
      <c r="HMR423" s="565"/>
      <c r="HMS423" s="565"/>
      <c r="HMT423" s="565"/>
      <c r="HMU423" s="565"/>
      <c r="HMV423" s="565"/>
      <c r="HMW423" s="565"/>
      <c r="HMX423" s="565"/>
      <c r="HMY423" s="565"/>
      <c r="HMZ423" s="565"/>
      <c r="HNA423" s="565"/>
      <c r="HNB423" s="565"/>
      <c r="HNC423" s="565"/>
      <c r="HND423" s="565"/>
      <c r="HNE423" s="565"/>
      <c r="HNF423" s="565"/>
      <c r="HNG423" s="565"/>
      <c r="HNH423" s="565"/>
      <c r="HNI423" s="565"/>
      <c r="HNJ423" s="565"/>
      <c r="HNK423" s="565"/>
      <c r="HNL423" s="565"/>
      <c r="HNM423" s="565"/>
      <c r="HNN423" s="565"/>
      <c r="HNO423" s="565"/>
      <c r="HNP423" s="565"/>
      <c r="HNQ423" s="565"/>
      <c r="HNR423" s="565"/>
      <c r="HNS423" s="565"/>
      <c r="HNT423" s="565"/>
      <c r="HNU423" s="565"/>
      <c r="HNV423" s="565"/>
      <c r="HNW423" s="565"/>
      <c r="HNX423" s="565"/>
      <c r="HNY423" s="565"/>
      <c r="HNZ423" s="565"/>
      <c r="HOA423" s="565"/>
      <c r="HOB423" s="565"/>
      <c r="HOC423" s="565"/>
      <c r="HOD423" s="565"/>
      <c r="HOE423" s="565"/>
      <c r="HOF423" s="565"/>
      <c r="HOG423" s="565"/>
      <c r="HOH423" s="565"/>
      <c r="HOI423" s="565"/>
      <c r="HOJ423" s="565"/>
      <c r="HOK423" s="565"/>
      <c r="HOL423" s="565"/>
      <c r="HOM423" s="565"/>
      <c r="HON423" s="565"/>
      <c r="HOO423" s="565"/>
      <c r="HOP423" s="565"/>
      <c r="HOQ423" s="565"/>
      <c r="HOR423" s="565"/>
      <c r="HOS423" s="565"/>
      <c r="HOT423" s="565"/>
      <c r="HOU423" s="565"/>
      <c r="HOV423" s="565"/>
      <c r="HOW423" s="565"/>
      <c r="HOX423" s="565"/>
      <c r="HOY423" s="565"/>
      <c r="HOZ423" s="565"/>
      <c r="HPA423" s="565"/>
      <c r="HPB423" s="565"/>
      <c r="HPC423" s="565"/>
      <c r="HPD423" s="565"/>
      <c r="HPE423" s="565"/>
      <c r="HPF423" s="565"/>
      <c r="HPG423" s="565"/>
      <c r="HPH423" s="565"/>
      <c r="HPI423" s="565"/>
      <c r="HPJ423" s="565"/>
      <c r="HPK423" s="565"/>
      <c r="HPL423" s="565"/>
      <c r="HPM423" s="565"/>
      <c r="HPN423" s="565"/>
      <c r="HPO423" s="565"/>
      <c r="HPP423" s="565"/>
      <c r="HPQ423" s="565"/>
      <c r="HPR423" s="565"/>
      <c r="HPS423" s="565"/>
      <c r="HPT423" s="565"/>
      <c r="HPU423" s="565"/>
      <c r="HPV423" s="565"/>
      <c r="HPW423" s="565"/>
      <c r="HPX423" s="565"/>
      <c r="HPY423" s="565"/>
      <c r="HPZ423" s="565"/>
      <c r="HQA423" s="565"/>
      <c r="HQB423" s="565"/>
      <c r="HQC423" s="565"/>
      <c r="HQD423" s="565"/>
      <c r="HQE423" s="565"/>
      <c r="HQF423" s="565"/>
      <c r="HQG423" s="565"/>
      <c r="HQH423" s="565"/>
      <c r="HQI423" s="565"/>
      <c r="HQJ423" s="565"/>
      <c r="HQK423" s="565"/>
      <c r="HQL423" s="565"/>
      <c r="HQM423" s="565"/>
      <c r="HQN423" s="565"/>
      <c r="HQO423" s="565"/>
      <c r="HQP423" s="565"/>
      <c r="HQQ423" s="565"/>
      <c r="HQR423" s="565"/>
      <c r="HQS423" s="565"/>
      <c r="HQT423" s="565"/>
      <c r="HQU423" s="565"/>
      <c r="HQV423" s="565"/>
      <c r="HQW423" s="565"/>
      <c r="HQX423" s="565"/>
      <c r="HQY423" s="565"/>
      <c r="HQZ423" s="565"/>
      <c r="HRA423" s="565"/>
      <c r="HRB423" s="565"/>
      <c r="HRC423" s="565"/>
      <c r="HRD423" s="565"/>
      <c r="HRE423" s="565"/>
      <c r="HRF423" s="565"/>
      <c r="HRG423" s="565"/>
      <c r="HRH423" s="565"/>
      <c r="HRI423" s="565"/>
      <c r="HRJ423" s="565"/>
      <c r="HRK423" s="565"/>
      <c r="HRL423" s="565"/>
      <c r="HRM423" s="565"/>
      <c r="HRN423" s="565"/>
      <c r="HRO423" s="565"/>
      <c r="HRP423" s="565"/>
      <c r="HRQ423" s="565"/>
      <c r="HRR423" s="565"/>
      <c r="HRS423" s="565"/>
      <c r="HRT423" s="565"/>
      <c r="HRU423" s="565"/>
      <c r="HRV423" s="565"/>
      <c r="HRW423" s="565"/>
      <c r="HRX423" s="565"/>
      <c r="HRY423" s="565"/>
      <c r="HRZ423" s="565"/>
      <c r="HSA423" s="565"/>
      <c r="HSB423" s="565"/>
      <c r="HSC423" s="565"/>
      <c r="HSD423" s="565"/>
      <c r="HSE423" s="565"/>
      <c r="HSF423" s="565"/>
      <c r="HSG423" s="565"/>
      <c r="HSH423" s="565"/>
      <c r="HSI423" s="565"/>
      <c r="HSJ423" s="565"/>
      <c r="HSK423" s="565"/>
      <c r="HSL423" s="565"/>
      <c r="HSM423" s="565"/>
      <c r="HSN423" s="565"/>
      <c r="HSO423" s="565"/>
      <c r="HSP423" s="565"/>
      <c r="HSQ423" s="565"/>
      <c r="HSR423" s="565"/>
      <c r="HSS423" s="565"/>
      <c r="HST423" s="565"/>
      <c r="HSU423" s="565"/>
      <c r="HSV423" s="565"/>
      <c r="HSW423" s="565"/>
      <c r="HSX423" s="565"/>
      <c r="HSY423" s="565"/>
      <c r="HSZ423" s="565"/>
      <c r="HTA423" s="565"/>
      <c r="HTB423" s="565"/>
      <c r="HTC423" s="565"/>
      <c r="HTD423" s="565"/>
      <c r="HTE423" s="565"/>
      <c r="HTF423" s="565"/>
      <c r="HTG423" s="565"/>
      <c r="HTH423" s="565"/>
      <c r="HTI423" s="565"/>
      <c r="HTJ423" s="565"/>
      <c r="HTK423" s="565"/>
      <c r="HTL423" s="565"/>
      <c r="HTM423" s="565"/>
      <c r="HTN423" s="565"/>
      <c r="HTO423" s="565"/>
      <c r="HTP423" s="565"/>
      <c r="HTQ423" s="565"/>
      <c r="HTR423" s="565"/>
      <c r="HTS423" s="565"/>
      <c r="HTT423" s="565"/>
      <c r="HTU423" s="565"/>
      <c r="HTV423" s="565"/>
      <c r="HTW423" s="565"/>
      <c r="HTX423" s="565"/>
      <c r="HTY423" s="565"/>
      <c r="HTZ423" s="565"/>
      <c r="HUA423" s="565"/>
      <c r="HUB423" s="565"/>
      <c r="HUC423" s="565"/>
      <c r="HUD423" s="565"/>
      <c r="HUE423" s="565"/>
      <c r="HUF423" s="565"/>
      <c r="HUG423" s="565"/>
      <c r="HUH423" s="565"/>
      <c r="HUI423" s="565"/>
      <c r="HUJ423" s="565"/>
      <c r="HUK423" s="565"/>
      <c r="HUL423" s="565"/>
      <c r="HUM423" s="565"/>
      <c r="HUN423" s="565"/>
      <c r="HUO423" s="565"/>
      <c r="HUP423" s="565"/>
      <c r="HUQ423" s="565"/>
      <c r="HUR423" s="565"/>
      <c r="HUS423" s="565"/>
      <c r="HUT423" s="565"/>
      <c r="HUU423" s="565"/>
      <c r="HUV423" s="565"/>
      <c r="HUW423" s="565"/>
      <c r="HUX423" s="565"/>
      <c r="HUY423" s="565"/>
      <c r="HUZ423" s="565"/>
      <c r="HVA423" s="565"/>
      <c r="HVB423" s="565"/>
      <c r="HVC423" s="565"/>
      <c r="HVD423" s="565"/>
      <c r="HVE423" s="565"/>
      <c r="HVF423" s="565"/>
      <c r="HVG423" s="565"/>
      <c r="HVH423" s="565"/>
      <c r="HVI423" s="565"/>
      <c r="HVJ423" s="565"/>
      <c r="HVK423" s="565"/>
      <c r="HVL423" s="565"/>
      <c r="HVM423" s="565"/>
      <c r="HVN423" s="565"/>
      <c r="HVO423" s="565"/>
      <c r="HVP423" s="565"/>
      <c r="HVQ423" s="565"/>
      <c r="HVR423" s="565"/>
      <c r="HVS423" s="565"/>
      <c r="HVT423" s="565"/>
      <c r="HVU423" s="565"/>
      <c r="HVV423" s="565"/>
      <c r="HVW423" s="565"/>
      <c r="HVX423" s="565"/>
      <c r="HVY423" s="565"/>
      <c r="HVZ423" s="565"/>
      <c r="HWA423" s="565"/>
      <c r="HWB423" s="565"/>
      <c r="HWC423" s="565"/>
      <c r="HWD423" s="565"/>
      <c r="HWE423" s="565"/>
      <c r="HWF423" s="565"/>
      <c r="HWG423" s="565"/>
      <c r="HWH423" s="565"/>
      <c r="HWI423" s="565"/>
      <c r="HWJ423" s="565"/>
      <c r="HWK423" s="565"/>
      <c r="HWL423" s="565"/>
      <c r="HWM423" s="565"/>
      <c r="HWN423" s="565"/>
      <c r="HWO423" s="565"/>
      <c r="HWP423" s="565"/>
      <c r="HWQ423" s="565"/>
      <c r="HWR423" s="565"/>
      <c r="HWS423" s="565"/>
      <c r="HWT423" s="565"/>
      <c r="HWU423" s="565"/>
      <c r="HWV423" s="565"/>
      <c r="HWW423" s="565"/>
      <c r="HWX423" s="565"/>
      <c r="HWY423" s="565"/>
      <c r="HWZ423" s="565"/>
      <c r="HXA423" s="565"/>
      <c r="HXB423" s="565"/>
      <c r="HXC423" s="565"/>
      <c r="HXD423" s="565"/>
      <c r="HXE423" s="565"/>
      <c r="HXF423" s="565"/>
      <c r="HXG423" s="565"/>
      <c r="HXH423" s="565"/>
      <c r="HXI423" s="565"/>
      <c r="HXJ423" s="565"/>
      <c r="HXK423" s="565"/>
      <c r="HXL423" s="565"/>
      <c r="HXM423" s="565"/>
      <c r="HXN423" s="565"/>
      <c r="HXO423" s="565"/>
      <c r="HXP423" s="565"/>
      <c r="HXQ423" s="565"/>
      <c r="HXR423" s="565"/>
      <c r="HXS423" s="565"/>
      <c r="HXT423" s="565"/>
      <c r="HXU423" s="565"/>
      <c r="HXV423" s="565"/>
      <c r="HXW423" s="565"/>
      <c r="HXX423" s="565"/>
      <c r="HXY423" s="565"/>
      <c r="HXZ423" s="565"/>
      <c r="HYA423" s="565"/>
      <c r="HYB423" s="565"/>
      <c r="HYC423" s="565"/>
      <c r="HYD423" s="565"/>
      <c r="HYE423" s="565"/>
      <c r="HYF423" s="565"/>
      <c r="HYG423" s="565"/>
      <c r="HYH423" s="565"/>
      <c r="HYI423" s="565"/>
      <c r="HYJ423" s="565"/>
      <c r="HYK423" s="565"/>
      <c r="HYL423" s="565"/>
      <c r="HYM423" s="565"/>
      <c r="HYN423" s="565"/>
      <c r="HYO423" s="565"/>
      <c r="HYP423" s="565"/>
      <c r="HYQ423" s="565"/>
      <c r="HYR423" s="565"/>
      <c r="HYS423" s="565"/>
      <c r="HYT423" s="565"/>
      <c r="HYU423" s="565"/>
      <c r="HYV423" s="565"/>
      <c r="HYW423" s="565"/>
      <c r="HYX423" s="565"/>
      <c r="HYY423" s="565"/>
      <c r="HYZ423" s="565"/>
      <c r="HZA423" s="565"/>
      <c r="HZB423" s="565"/>
      <c r="HZC423" s="565"/>
      <c r="HZD423" s="565"/>
      <c r="HZE423" s="565"/>
      <c r="HZF423" s="565"/>
      <c r="HZG423" s="565"/>
      <c r="HZH423" s="565"/>
      <c r="HZI423" s="565"/>
      <c r="HZJ423" s="565"/>
      <c r="HZK423" s="565"/>
      <c r="HZL423" s="565"/>
      <c r="HZM423" s="565"/>
      <c r="HZN423" s="565"/>
      <c r="HZO423" s="565"/>
      <c r="HZP423" s="565"/>
      <c r="HZQ423" s="565"/>
      <c r="HZR423" s="565"/>
      <c r="HZS423" s="565"/>
      <c r="HZT423" s="565"/>
      <c r="HZU423" s="565"/>
      <c r="HZV423" s="565"/>
      <c r="HZW423" s="565"/>
      <c r="HZX423" s="565"/>
      <c r="HZY423" s="565"/>
      <c r="HZZ423" s="565"/>
      <c r="IAA423" s="565"/>
      <c r="IAB423" s="565"/>
      <c r="IAC423" s="565"/>
      <c r="IAD423" s="565"/>
      <c r="IAE423" s="565"/>
      <c r="IAF423" s="565"/>
      <c r="IAG423" s="565"/>
      <c r="IAH423" s="565"/>
      <c r="IAI423" s="565"/>
      <c r="IAJ423" s="565"/>
      <c r="IAK423" s="565"/>
      <c r="IAL423" s="565"/>
      <c r="IAM423" s="565"/>
      <c r="IAN423" s="565"/>
      <c r="IAO423" s="565"/>
      <c r="IAP423" s="565"/>
      <c r="IAQ423" s="565"/>
      <c r="IAR423" s="565"/>
      <c r="IAS423" s="565"/>
      <c r="IAT423" s="565"/>
      <c r="IAU423" s="565"/>
      <c r="IAV423" s="565"/>
      <c r="IAW423" s="565"/>
      <c r="IAX423" s="565"/>
      <c r="IAY423" s="565"/>
      <c r="IAZ423" s="565"/>
      <c r="IBA423" s="565"/>
      <c r="IBB423" s="565"/>
      <c r="IBC423" s="565"/>
      <c r="IBD423" s="565"/>
      <c r="IBE423" s="565"/>
      <c r="IBF423" s="565"/>
      <c r="IBG423" s="565"/>
      <c r="IBH423" s="565"/>
      <c r="IBI423" s="565"/>
      <c r="IBJ423" s="565"/>
      <c r="IBK423" s="565"/>
      <c r="IBL423" s="565"/>
      <c r="IBM423" s="565"/>
      <c r="IBN423" s="565"/>
      <c r="IBO423" s="565"/>
      <c r="IBP423" s="565"/>
      <c r="IBQ423" s="565"/>
      <c r="IBR423" s="565"/>
      <c r="IBS423" s="565"/>
      <c r="IBT423" s="565"/>
      <c r="IBU423" s="565"/>
      <c r="IBV423" s="565"/>
      <c r="IBW423" s="565"/>
      <c r="IBX423" s="565"/>
      <c r="IBY423" s="565"/>
      <c r="IBZ423" s="565"/>
      <c r="ICA423" s="565"/>
      <c r="ICB423" s="565"/>
      <c r="ICC423" s="565"/>
      <c r="ICD423" s="565"/>
      <c r="ICE423" s="565"/>
      <c r="ICF423" s="565"/>
      <c r="ICG423" s="565"/>
      <c r="ICH423" s="565"/>
      <c r="ICI423" s="565"/>
      <c r="ICJ423" s="565"/>
      <c r="ICK423" s="565"/>
      <c r="ICL423" s="565"/>
      <c r="ICM423" s="565"/>
      <c r="ICN423" s="565"/>
      <c r="ICO423" s="565"/>
      <c r="ICP423" s="565"/>
      <c r="ICQ423" s="565"/>
      <c r="ICR423" s="565"/>
      <c r="ICS423" s="565"/>
      <c r="ICT423" s="565"/>
      <c r="ICU423" s="565"/>
      <c r="ICV423" s="565"/>
      <c r="ICW423" s="565"/>
      <c r="ICX423" s="565"/>
      <c r="ICY423" s="565"/>
      <c r="ICZ423" s="565"/>
      <c r="IDA423" s="565"/>
      <c r="IDB423" s="565"/>
      <c r="IDC423" s="565"/>
      <c r="IDD423" s="565"/>
      <c r="IDE423" s="565"/>
      <c r="IDF423" s="565"/>
      <c r="IDG423" s="565"/>
      <c r="IDH423" s="565"/>
      <c r="IDI423" s="565"/>
      <c r="IDJ423" s="565"/>
      <c r="IDK423" s="565"/>
      <c r="IDL423" s="565"/>
      <c r="IDM423" s="565"/>
      <c r="IDN423" s="565"/>
      <c r="IDO423" s="565"/>
      <c r="IDP423" s="565"/>
      <c r="IDQ423" s="565"/>
      <c r="IDR423" s="565"/>
      <c r="IDS423" s="565"/>
      <c r="IDT423" s="565"/>
      <c r="IDU423" s="565"/>
      <c r="IDV423" s="565"/>
      <c r="IDW423" s="565"/>
      <c r="IDX423" s="565"/>
      <c r="IDY423" s="565"/>
      <c r="IDZ423" s="565"/>
      <c r="IEA423" s="565"/>
      <c r="IEB423" s="565"/>
      <c r="IEC423" s="565"/>
      <c r="IED423" s="565"/>
      <c r="IEE423" s="565"/>
      <c r="IEF423" s="565"/>
      <c r="IEG423" s="565"/>
      <c r="IEH423" s="565"/>
      <c r="IEI423" s="565"/>
      <c r="IEJ423" s="565"/>
      <c r="IEK423" s="565"/>
      <c r="IEL423" s="565"/>
      <c r="IEM423" s="565"/>
      <c r="IEN423" s="565"/>
      <c r="IEO423" s="565"/>
      <c r="IEP423" s="565"/>
      <c r="IEQ423" s="565"/>
      <c r="IER423" s="565"/>
      <c r="IES423" s="565"/>
      <c r="IET423" s="565"/>
      <c r="IEU423" s="565"/>
      <c r="IEV423" s="565"/>
      <c r="IEW423" s="565"/>
      <c r="IEX423" s="565"/>
      <c r="IEY423" s="565"/>
      <c r="IEZ423" s="565"/>
      <c r="IFA423" s="565"/>
      <c r="IFB423" s="565"/>
      <c r="IFC423" s="565"/>
      <c r="IFD423" s="565"/>
      <c r="IFE423" s="565"/>
      <c r="IFF423" s="565"/>
      <c r="IFG423" s="565"/>
      <c r="IFH423" s="565"/>
      <c r="IFI423" s="565"/>
      <c r="IFJ423" s="565"/>
      <c r="IFK423" s="565"/>
      <c r="IFL423" s="565"/>
      <c r="IFM423" s="565"/>
      <c r="IFN423" s="565"/>
      <c r="IFO423" s="565"/>
      <c r="IFP423" s="565"/>
      <c r="IFQ423" s="565"/>
      <c r="IFR423" s="565"/>
      <c r="IFS423" s="565"/>
      <c r="IFT423" s="565"/>
      <c r="IFU423" s="565"/>
      <c r="IFV423" s="565"/>
      <c r="IFW423" s="565"/>
      <c r="IFX423" s="565"/>
      <c r="IFY423" s="565"/>
      <c r="IFZ423" s="565"/>
      <c r="IGA423" s="565"/>
      <c r="IGB423" s="565"/>
      <c r="IGC423" s="565"/>
      <c r="IGD423" s="565"/>
      <c r="IGE423" s="565"/>
      <c r="IGF423" s="565"/>
      <c r="IGG423" s="565"/>
      <c r="IGH423" s="565"/>
      <c r="IGI423" s="565"/>
      <c r="IGJ423" s="565"/>
      <c r="IGK423" s="565"/>
      <c r="IGL423" s="565"/>
      <c r="IGM423" s="565"/>
      <c r="IGN423" s="565"/>
      <c r="IGO423" s="565"/>
      <c r="IGP423" s="565"/>
      <c r="IGQ423" s="565"/>
      <c r="IGR423" s="565"/>
      <c r="IGS423" s="565"/>
      <c r="IGT423" s="565"/>
      <c r="IGU423" s="565"/>
      <c r="IGV423" s="565"/>
      <c r="IGW423" s="565"/>
      <c r="IGX423" s="565"/>
      <c r="IGY423" s="565"/>
      <c r="IGZ423" s="565"/>
      <c r="IHA423" s="565"/>
      <c r="IHB423" s="565"/>
      <c r="IHC423" s="565"/>
      <c r="IHD423" s="565"/>
      <c r="IHE423" s="565"/>
      <c r="IHF423" s="565"/>
      <c r="IHG423" s="565"/>
      <c r="IHH423" s="565"/>
      <c r="IHI423" s="565"/>
      <c r="IHJ423" s="565"/>
      <c r="IHK423" s="565"/>
      <c r="IHL423" s="565"/>
      <c r="IHM423" s="565"/>
      <c r="IHN423" s="565"/>
      <c r="IHO423" s="565"/>
      <c r="IHP423" s="565"/>
      <c r="IHQ423" s="565"/>
      <c r="IHR423" s="565"/>
      <c r="IHS423" s="565"/>
      <c r="IHT423" s="565"/>
      <c r="IHU423" s="565"/>
      <c r="IHV423" s="565"/>
      <c r="IHW423" s="565"/>
      <c r="IHX423" s="565"/>
      <c r="IHY423" s="565"/>
      <c r="IHZ423" s="565"/>
      <c r="IIA423" s="565"/>
      <c r="IIB423" s="565"/>
      <c r="IIC423" s="565"/>
      <c r="IID423" s="565"/>
      <c r="IIE423" s="565"/>
      <c r="IIF423" s="565"/>
      <c r="IIG423" s="565"/>
      <c r="IIH423" s="565"/>
      <c r="III423" s="565"/>
      <c r="IIJ423" s="565"/>
      <c r="IIK423" s="565"/>
      <c r="IIL423" s="565"/>
      <c r="IIM423" s="565"/>
      <c r="IIN423" s="565"/>
      <c r="IIO423" s="565"/>
      <c r="IIP423" s="565"/>
      <c r="IIQ423" s="565"/>
      <c r="IIR423" s="565"/>
      <c r="IIS423" s="565"/>
      <c r="IIT423" s="565"/>
      <c r="IIU423" s="565"/>
      <c r="IIV423" s="565"/>
      <c r="IIW423" s="565"/>
      <c r="IIX423" s="565"/>
      <c r="IIY423" s="565"/>
      <c r="IIZ423" s="565"/>
      <c r="IJA423" s="565"/>
      <c r="IJB423" s="565"/>
      <c r="IJC423" s="565"/>
      <c r="IJD423" s="565"/>
      <c r="IJE423" s="565"/>
      <c r="IJF423" s="565"/>
      <c r="IJG423" s="565"/>
      <c r="IJH423" s="565"/>
      <c r="IJI423" s="565"/>
      <c r="IJJ423" s="565"/>
      <c r="IJK423" s="565"/>
      <c r="IJL423" s="565"/>
      <c r="IJM423" s="565"/>
      <c r="IJN423" s="565"/>
      <c r="IJO423" s="565"/>
      <c r="IJP423" s="565"/>
      <c r="IJQ423" s="565"/>
      <c r="IJR423" s="565"/>
      <c r="IJS423" s="565"/>
      <c r="IJT423" s="565"/>
      <c r="IJU423" s="565"/>
      <c r="IJV423" s="565"/>
      <c r="IJW423" s="565"/>
      <c r="IJX423" s="565"/>
      <c r="IJY423" s="565"/>
      <c r="IJZ423" s="565"/>
      <c r="IKA423" s="565"/>
      <c r="IKB423" s="565"/>
      <c r="IKC423" s="565"/>
      <c r="IKD423" s="565"/>
      <c r="IKE423" s="565"/>
      <c r="IKF423" s="565"/>
      <c r="IKG423" s="565"/>
      <c r="IKH423" s="565"/>
      <c r="IKI423" s="565"/>
      <c r="IKJ423" s="565"/>
      <c r="IKK423" s="565"/>
      <c r="IKL423" s="565"/>
      <c r="IKM423" s="565"/>
      <c r="IKN423" s="565"/>
      <c r="IKO423" s="565"/>
      <c r="IKP423" s="565"/>
      <c r="IKQ423" s="565"/>
      <c r="IKR423" s="565"/>
      <c r="IKS423" s="565"/>
      <c r="IKT423" s="565"/>
      <c r="IKU423" s="565"/>
      <c r="IKV423" s="565"/>
      <c r="IKW423" s="565"/>
      <c r="IKX423" s="565"/>
      <c r="IKY423" s="565"/>
      <c r="IKZ423" s="565"/>
      <c r="ILA423" s="565"/>
      <c r="ILB423" s="565"/>
      <c r="ILC423" s="565"/>
      <c r="ILD423" s="565"/>
      <c r="ILE423" s="565"/>
      <c r="ILF423" s="565"/>
      <c r="ILG423" s="565"/>
      <c r="ILH423" s="565"/>
      <c r="ILI423" s="565"/>
      <c r="ILJ423" s="565"/>
      <c r="ILK423" s="565"/>
      <c r="ILL423" s="565"/>
      <c r="ILM423" s="565"/>
      <c r="ILN423" s="565"/>
      <c r="ILO423" s="565"/>
      <c r="ILP423" s="565"/>
      <c r="ILQ423" s="565"/>
      <c r="ILR423" s="565"/>
      <c r="ILS423" s="565"/>
      <c r="ILT423" s="565"/>
      <c r="ILU423" s="565"/>
      <c r="ILV423" s="565"/>
      <c r="ILW423" s="565"/>
      <c r="ILX423" s="565"/>
      <c r="ILY423" s="565"/>
      <c r="ILZ423" s="565"/>
      <c r="IMA423" s="565"/>
      <c r="IMB423" s="565"/>
      <c r="IMC423" s="565"/>
      <c r="IMD423" s="565"/>
      <c r="IME423" s="565"/>
      <c r="IMF423" s="565"/>
      <c r="IMG423" s="565"/>
      <c r="IMH423" s="565"/>
      <c r="IMI423" s="565"/>
      <c r="IMJ423" s="565"/>
      <c r="IMK423" s="565"/>
      <c r="IML423" s="565"/>
      <c r="IMM423" s="565"/>
      <c r="IMN423" s="565"/>
      <c r="IMO423" s="565"/>
      <c r="IMP423" s="565"/>
      <c r="IMQ423" s="565"/>
      <c r="IMR423" s="565"/>
      <c r="IMS423" s="565"/>
      <c r="IMT423" s="565"/>
      <c r="IMU423" s="565"/>
      <c r="IMV423" s="565"/>
      <c r="IMW423" s="565"/>
      <c r="IMX423" s="565"/>
      <c r="IMY423" s="565"/>
      <c r="IMZ423" s="565"/>
      <c r="INA423" s="565"/>
      <c r="INB423" s="565"/>
      <c r="INC423" s="565"/>
      <c r="IND423" s="565"/>
      <c r="INE423" s="565"/>
      <c r="INF423" s="565"/>
      <c r="ING423" s="565"/>
      <c r="INH423" s="565"/>
      <c r="INI423" s="565"/>
      <c r="INJ423" s="565"/>
      <c r="INK423" s="565"/>
      <c r="INL423" s="565"/>
      <c r="INM423" s="565"/>
      <c r="INN423" s="565"/>
      <c r="INO423" s="565"/>
      <c r="INP423" s="565"/>
      <c r="INQ423" s="565"/>
      <c r="INR423" s="565"/>
      <c r="INS423" s="565"/>
      <c r="INT423" s="565"/>
      <c r="INU423" s="565"/>
      <c r="INV423" s="565"/>
      <c r="INW423" s="565"/>
      <c r="INX423" s="565"/>
      <c r="INY423" s="565"/>
      <c r="INZ423" s="565"/>
      <c r="IOA423" s="565"/>
      <c r="IOB423" s="565"/>
      <c r="IOC423" s="565"/>
      <c r="IOD423" s="565"/>
      <c r="IOE423" s="565"/>
      <c r="IOF423" s="565"/>
      <c r="IOG423" s="565"/>
      <c r="IOH423" s="565"/>
      <c r="IOI423" s="565"/>
      <c r="IOJ423" s="565"/>
      <c r="IOK423" s="565"/>
      <c r="IOL423" s="565"/>
      <c r="IOM423" s="565"/>
      <c r="ION423" s="565"/>
      <c r="IOO423" s="565"/>
      <c r="IOP423" s="565"/>
      <c r="IOQ423" s="565"/>
      <c r="IOR423" s="565"/>
      <c r="IOS423" s="565"/>
      <c r="IOT423" s="565"/>
      <c r="IOU423" s="565"/>
      <c r="IOV423" s="565"/>
      <c r="IOW423" s="565"/>
      <c r="IOX423" s="565"/>
      <c r="IOY423" s="565"/>
      <c r="IOZ423" s="565"/>
      <c r="IPA423" s="565"/>
      <c r="IPB423" s="565"/>
      <c r="IPC423" s="565"/>
      <c r="IPD423" s="565"/>
      <c r="IPE423" s="565"/>
      <c r="IPF423" s="565"/>
      <c r="IPG423" s="565"/>
      <c r="IPH423" s="565"/>
      <c r="IPI423" s="565"/>
      <c r="IPJ423" s="565"/>
      <c r="IPK423" s="565"/>
      <c r="IPL423" s="565"/>
      <c r="IPM423" s="565"/>
      <c r="IPN423" s="565"/>
      <c r="IPO423" s="565"/>
      <c r="IPP423" s="565"/>
      <c r="IPQ423" s="565"/>
      <c r="IPR423" s="565"/>
      <c r="IPS423" s="565"/>
      <c r="IPT423" s="565"/>
      <c r="IPU423" s="565"/>
      <c r="IPV423" s="565"/>
      <c r="IPW423" s="565"/>
      <c r="IPX423" s="565"/>
      <c r="IPY423" s="565"/>
      <c r="IPZ423" s="565"/>
      <c r="IQA423" s="565"/>
      <c r="IQB423" s="565"/>
      <c r="IQC423" s="565"/>
      <c r="IQD423" s="565"/>
      <c r="IQE423" s="565"/>
      <c r="IQF423" s="565"/>
      <c r="IQG423" s="565"/>
      <c r="IQH423" s="565"/>
      <c r="IQI423" s="565"/>
      <c r="IQJ423" s="565"/>
      <c r="IQK423" s="565"/>
      <c r="IQL423" s="565"/>
      <c r="IQM423" s="565"/>
      <c r="IQN423" s="565"/>
      <c r="IQO423" s="565"/>
      <c r="IQP423" s="565"/>
      <c r="IQQ423" s="565"/>
      <c r="IQR423" s="565"/>
      <c r="IQS423" s="565"/>
      <c r="IQT423" s="565"/>
      <c r="IQU423" s="565"/>
      <c r="IQV423" s="565"/>
      <c r="IQW423" s="565"/>
      <c r="IQX423" s="565"/>
      <c r="IQY423" s="565"/>
      <c r="IQZ423" s="565"/>
      <c r="IRA423" s="565"/>
      <c r="IRB423" s="565"/>
      <c r="IRC423" s="565"/>
      <c r="IRD423" s="565"/>
      <c r="IRE423" s="565"/>
      <c r="IRF423" s="565"/>
      <c r="IRG423" s="565"/>
      <c r="IRH423" s="565"/>
      <c r="IRI423" s="565"/>
      <c r="IRJ423" s="565"/>
      <c r="IRK423" s="565"/>
      <c r="IRL423" s="565"/>
      <c r="IRM423" s="565"/>
      <c r="IRN423" s="565"/>
      <c r="IRO423" s="565"/>
      <c r="IRP423" s="565"/>
      <c r="IRQ423" s="565"/>
      <c r="IRR423" s="565"/>
      <c r="IRS423" s="565"/>
      <c r="IRT423" s="565"/>
      <c r="IRU423" s="565"/>
      <c r="IRV423" s="565"/>
      <c r="IRW423" s="565"/>
      <c r="IRX423" s="565"/>
      <c r="IRY423" s="565"/>
      <c r="IRZ423" s="565"/>
      <c r="ISA423" s="565"/>
      <c r="ISB423" s="565"/>
      <c r="ISC423" s="565"/>
      <c r="ISD423" s="565"/>
      <c r="ISE423" s="565"/>
      <c r="ISF423" s="565"/>
      <c r="ISG423" s="565"/>
      <c r="ISH423" s="565"/>
      <c r="ISI423" s="565"/>
      <c r="ISJ423" s="565"/>
      <c r="ISK423" s="565"/>
      <c r="ISL423" s="565"/>
      <c r="ISM423" s="565"/>
      <c r="ISN423" s="565"/>
      <c r="ISO423" s="565"/>
      <c r="ISP423" s="565"/>
      <c r="ISQ423" s="565"/>
      <c r="ISR423" s="565"/>
      <c r="ISS423" s="565"/>
      <c r="IST423" s="565"/>
      <c r="ISU423" s="565"/>
      <c r="ISV423" s="565"/>
      <c r="ISW423" s="565"/>
      <c r="ISX423" s="565"/>
      <c r="ISY423" s="565"/>
      <c r="ISZ423" s="565"/>
      <c r="ITA423" s="565"/>
      <c r="ITB423" s="565"/>
      <c r="ITC423" s="565"/>
      <c r="ITD423" s="565"/>
      <c r="ITE423" s="565"/>
      <c r="ITF423" s="565"/>
      <c r="ITG423" s="565"/>
      <c r="ITH423" s="565"/>
      <c r="ITI423" s="565"/>
      <c r="ITJ423" s="565"/>
      <c r="ITK423" s="565"/>
      <c r="ITL423" s="565"/>
      <c r="ITM423" s="565"/>
      <c r="ITN423" s="565"/>
      <c r="ITO423" s="565"/>
      <c r="ITP423" s="565"/>
      <c r="ITQ423" s="565"/>
      <c r="ITR423" s="565"/>
      <c r="ITS423" s="565"/>
      <c r="ITT423" s="565"/>
      <c r="ITU423" s="565"/>
      <c r="ITV423" s="565"/>
      <c r="ITW423" s="565"/>
      <c r="ITX423" s="565"/>
      <c r="ITY423" s="565"/>
      <c r="ITZ423" s="565"/>
      <c r="IUA423" s="565"/>
      <c r="IUB423" s="565"/>
      <c r="IUC423" s="565"/>
      <c r="IUD423" s="565"/>
      <c r="IUE423" s="565"/>
      <c r="IUF423" s="565"/>
      <c r="IUG423" s="565"/>
      <c r="IUH423" s="565"/>
      <c r="IUI423" s="565"/>
      <c r="IUJ423" s="565"/>
      <c r="IUK423" s="565"/>
      <c r="IUL423" s="565"/>
      <c r="IUM423" s="565"/>
      <c r="IUN423" s="565"/>
      <c r="IUO423" s="565"/>
      <c r="IUP423" s="565"/>
      <c r="IUQ423" s="565"/>
      <c r="IUR423" s="565"/>
      <c r="IUS423" s="565"/>
      <c r="IUT423" s="565"/>
      <c r="IUU423" s="565"/>
      <c r="IUV423" s="565"/>
      <c r="IUW423" s="565"/>
      <c r="IUX423" s="565"/>
      <c r="IUY423" s="565"/>
      <c r="IUZ423" s="565"/>
      <c r="IVA423" s="565"/>
      <c r="IVB423" s="565"/>
      <c r="IVC423" s="565"/>
      <c r="IVD423" s="565"/>
      <c r="IVE423" s="565"/>
      <c r="IVF423" s="565"/>
      <c r="IVG423" s="565"/>
      <c r="IVH423" s="565"/>
      <c r="IVI423" s="565"/>
      <c r="IVJ423" s="565"/>
      <c r="IVK423" s="565"/>
      <c r="IVL423" s="565"/>
      <c r="IVM423" s="565"/>
      <c r="IVN423" s="565"/>
      <c r="IVO423" s="565"/>
      <c r="IVP423" s="565"/>
      <c r="IVQ423" s="565"/>
      <c r="IVR423" s="565"/>
      <c r="IVS423" s="565"/>
      <c r="IVT423" s="565"/>
      <c r="IVU423" s="565"/>
      <c r="IVV423" s="565"/>
      <c r="IVW423" s="565"/>
      <c r="IVX423" s="565"/>
      <c r="IVY423" s="565"/>
      <c r="IVZ423" s="565"/>
      <c r="IWA423" s="565"/>
      <c r="IWB423" s="565"/>
      <c r="IWC423" s="565"/>
      <c r="IWD423" s="565"/>
      <c r="IWE423" s="565"/>
      <c r="IWF423" s="565"/>
      <c r="IWG423" s="565"/>
      <c r="IWH423" s="565"/>
      <c r="IWI423" s="565"/>
      <c r="IWJ423" s="565"/>
      <c r="IWK423" s="565"/>
      <c r="IWL423" s="565"/>
      <c r="IWM423" s="565"/>
      <c r="IWN423" s="565"/>
      <c r="IWO423" s="565"/>
      <c r="IWP423" s="565"/>
      <c r="IWQ423" s="565"/>
      <c r="IWR423" s="565"/>
      <c r="IWS423" s="565"/>
      <c r="IWT423" s="565"/>
      <c r="IWU423" s="565"/>
      <c r="IWV423" s="565"/>
      <c r="IWW423" s="565"/>
      <c r="IWX423" s="565"/>
      <c r="IWY423" s="565"/>
      <c r="IWZ423" s="565"/>
      <c r="IXA423" s="565"/>
      <c r="IXB423" s="565"/>
      <c r="IXC423" s="565"/>
      <c r="IXD423" s="565"/>
      <c r="IXE423" s="565"/>
      <c r="IXF423" s="565"/>
      <c r="IXG423" s="565"/>
      <c r="IXH423" s="565"/>
      <c r="IXI423" s="565"/>
      <c r="IXJ423" s="565"/>
      <c r="IXK423" s="565"/>
      <c r="IXL423" s="565"/>
      <c r="IXM423" s="565"/>
      <c r="IXN423" s="565"/>
      <c r="IXO423" s="565"/>
      <c r="IXP423" s="565"/>
      <c r="IXQ423" s="565"/>
      <c r="IXR423" s="565"/>
      <c r="IXS423" s="565"/>
      <c r="IXT423" s="565"/>
      <c r="IXU423" s="565"/>
      <c r="IXV423" s="565"/>
      <c r="IXW423" s="565"/>
      <c r="IXX423" s="565"/>
      <c r="IXY423" s="565"/>
      <c r="IXZ423" s="565"/>
      <c r="IYA423" s="565"/>
      <c r="IYB423" s="565"/>
      <c r="IYC423" s="565"/>
      <c r="IYD423" s="565"/>
      <c r="IYE423" s="565"/>
      <c r="IYF423" s="565"/>
      <c r="IYG423" s="565"/>
      <c r="IYH423" s="565"/>
      <c r="IYI423" s="565"/>
      <c r="IYJ423" s="565"/>
      <c r="IYK423" s="565"/>
      <c r="IYL423" s="565"/>
      <c r="IYM423" s="565"/>
      <c r="IYN423" s="565"/>
      <c r="IYO423" s="565"/>
      <c r="IYP423" s="565"/>
      <c r="IYQ423" s="565"/>
      <c r="IYR423" s="565"/>
      <c r="IYS423" s="565"/>
      <c r="IYT423" s="565"/>
      <c r="IYU423" s="565"/>
      <c r="IYV423" s="565"/>
      <c r="IYW423" s="565"/>
      <c r="IYX423" s="565"/>
      <c r="IYY423" s="565"/>
      <c r="IYZ423" s="565"/>
      <c r="IZA423" s="565"/>
      <c r="IZB423" s="565"/>
      <c r="IZC423" s="565"/>
      <c r="IZD423" s="565"/>
      <c r="IZE423" s="565"/>
      <c r="IZF423" s="565"/>
      <c r="IZG423" s="565"/>
      <c r="IZH423" s="565"/>
      <c r="IZI423" s="565"/>
      <c r="IZJ423" s="565"/>
      <c r="IZK423" s="565"/>
      <c r="IZL423" s="565"/>
      <c r="IZM423" s="565"/>
      <c r="IZN423" s="565"/>
      <c r="IZO423" s="565"/>
      <c r="IZP423" s="565"/>
      <c r="IZQ423" s="565"/>
      <c r="IZR423" s="565"/>
      <c r="IZS423" s="565"/>
      <c r="IZT423" s="565"/>
      <c r="IZU423" s="565"/>
      <c r="IZV423" s="565"/>
      <c r="IZW423" s="565"/>
      <c r="IZX423" s="565"/>
      <c r="IZY423" s="565"/>
      <c r="IZZ423" s="565"/>
      <c r="JAA423" s="565"/>
      <c r="JAB423" s="565"/>
      <c r="JAC423" s="565"/>
      <c r="JAD423" s="565"/>
      <c r="JAE423" s="565"/>
      <c r="JAF423" s="565"/>
      <c r="JAG423" s="565"/>
      <c r="JAH423" s="565"/>
      <c r="JAI423" s="565"/>
      <c r="JAJ423" s="565"/>
      <c r="JAK423" s="565"/>
      <c r="JAL423" s="565"/>
      <c r="JAM423" s="565"/>
      <c r="JAN423" s="565"/>
      <c r="JAO423" s="565"/>
      <c r="JAP423" s="565"/>
      <c r="JAQ423" s="565"/>
      <c r="JAR423" s="565"/>
      <c r="JAS423" s="565"/>
      <c r="JAT423" s="565"/>
      <c r="JAU423" s="565"/>
      <c r="JAV423" s="565"/>
      <c r="JAW423" s="565"/>
      <c r="JAX423" s="565"/>
      <c r="JAY423" s="565"/>
      <c r="JAZ423" s="565"/>
      <c r="JBA423" s="565"/>
      <c r="JBB423" s="565"/>
      <c r="JBC423" s="565"/>
      <c r="JBD423" s="565"/>
      <c r="JBE423" s="565"/>
      <c r="JBF423" s="565"/>
      <c r="JBG423" s="565"/>
      <c r="JBH423" s="565"/>
      <c r="JBI423" s="565"/>
      <c r="JBJ423" s="565"/>
      <c r="JBK423" s="565"/>
      <c r="JBL423" s="565"/>
      <c r="JBM423" s="565"/>
      <c r="JBN423" s="565"/>
      <c r="JBO423" s="565"/>
      <c r="JBP423" s="565"/>
      <c r="JBQ423" s="565"/>
      <c r="JBR423" s="565"/>
      <c r="JBS423" s="565"/>
      <c r="JBT423" s="565"/>
      <c r="JBU423" s="565"/>
      <c r="JBV423" s="565"/>
      <c r="JBW423" s="565"/>
      <c r="JBX423" s="565"/>
      <c r="JBY423" s="565"/>
      <c r="JBZ423" s="565"/>
      <c r="JCA423" s="565"/>
      <c r="JCB423" s="565"/>
      <c r="JCC423" s="565"/>
      <c r="JCD423" s="565"/>
      <c r="JCE423" s="565"/>
      <c r="JCF423" s="565"/>
      <c r="JCG423" s="565"/>
      <c r="JCH423" s="565"/>
      <c r="JCI423" s="565"/>
      <c r="JCJ423" s="565"/>
      <c r="JCK423" s="565"/>
      <c r="JCL423" s="565"/>
      <c r="JCM423" s="565"/>
      <c r="JCN423" s="565"/>
      <c r="JCO423" s="565"/>
      <c r="JCP423" s="565"/>
      <c r="JCQ423" s="565"/>
      <c r="JCR423" s="565"/>
      <c r="JCS423" s="565"/>
      <c r="JCT423" s="565"/>
      <c r="JCU423" s="565"/>
      <c r="JCV423" s="565"/>
      <c r="JCW423" s="565"/>
      <c r="JCX423" s="565"/>
      <c r="JCY423" s="565"/>
      <c r="JCZ423" s="565"/>
      <c r="JDA423" s="565"/>
      <c r="JDB423" s="565"/>
      <c r="JDC423" s="565"/>
      <c r="JDD423" s="565"/>
      <c r="JDE423" s="565"/>
      <c r="JDF423" s="565"/>
      <c r="JDG423" s="565"/>
      <c r="JDH423" s="565"/>
      <c r="JDI423" s="565"/>
      <c r="JDJ423" s="565"/>
      <c r="JDK423" s="565"/>
      <c r="JDL423" s="565"/>
      <c r="JDM423" s="565"/>
      <c r="JDN423" s="565"/>
      <c r="JDO423" s="565"/>
      <c r="JDP423" s="565"/>
      <c r="JDQ423" s="565"/>
      <c r="JDR423" s="565"/>
      <c r="JDS423" s="565"/>
      <c r="JDT423" s="565"/>
      <c r="JDU423" s="565"/>
      <c r="JDV423" s="565"/>
      <c r="JDW423" s="565"/>
      <c r="JDX423" s="565"/>
      <c r="JDY423" s="565"/>
      <c r="JDZ423" s="565"/>
      <c r="JEA423" s="565"/>
      <c r="JEB423" s="565"/>
      <c r="JEC423" s="565"/>
      <c r="JED423" s="565"/>
      <c r="JEE423" s="565"/>
      <c r="JEF423" s="565"/>
      <c r="JEG423" s="565"/>
      <c r="JEH423" s="565"/>
      <c r="JEI423" s="565"/>
      <c r="JEJ423" s="565"/>
      <c r="JEK423" s="565"/>
      <c r="JEL423" s="565"/>
      <c r="JEM423" s="565"/>
      <c r="JEN423" s="565"/>
      <c r="JEO423" s="565"/>
      <c r="JEP423" s="565"/>
      <c r="JEQ423" s="565"/>
      <c r="JER423" s="565"/>
      <c r="JES423" s="565"/>
      <c r="JET423" s="565"/>
      <c r="JEU423" s="565"/>
      <c r="JEV423" s="565"/>
      <c r="JEW423" s="565"/>
      <c r="JEX423" s="565"/>
      <c r="JEY423" s="565"/>
      <c r="JEZ423" s="565"/>
      <c r="JFA423" s="565"/>
      <c r="JFB423" s="565"/>
      <c r="JFC423" s="565"/>
      <c r="JFD423" s="565"/>
      <c r="JFE423" s="565"/>
      <c r="JFF423" s="565"/>
      <c r="JFG423" s="565"/>
      <c r="JFH423" s="565"/>
      <c r="JFI423" s="565"/>
      <c r="JFJ423" s="565"/>
      <c r="JFK423" s="565"/>
      <c r="JFL423" s="565"/>
      <c r="JFM423" s="565"/>
      <c r="JFN423" s="565"/>
      <c r="JFO423" s="565"/>
      <c r="JFP423" s="565"/>
      <c r="JFQ423" s="565"/>
      <c r="JFR423" s="565"/>
      <c r="JFS423" s="565"/>
      <c r="JFT423" s="565"/>
      <c r="JFU423" s="565"/>
      <c r="JFV423" s="565"/>
      <c r="JFW423" s="565"/>
      <c r="JFX423" s="565"/>
      <c r="JFY423" s="565"/>
      <c r="JFZ423" s="565"/>
      <c r="JGA423" s="565"/>
      <c r="JGB423" s="565"/>
      <c r="JGC423" s="565"/>
      <c r="JGD423" s="565"/>
      <c r="JGE423" s="565"/>
      <c r="JGF423" s="565"/>
      <c r="JGG423" s="565"/>
      <c r="JGH423" s="565"/>
      <c r="JGI423" s="565"/>
      <c r="JGJ423" s="565"/>
      <c r="JGK423" s="565"/>
      <c r="JGL423" s="565"/>
      <c r="JGM423" s="565"/>
      <c r="JGN423" s="565"/>
      <c r="JGO423" s="565"/>
      <c r="JGP423" s="565"/>
      <c r="JGQ423" s="565"/>
      <c r="JGR423" s="565"/>
      <c r="JGS423" s="565"/>
      <c r="JGT423" s="565"/>
      <c r="JGU423" s="565"/>
      <c r="JGV423" s="565"/>
      <c r="JGW423" s="565"/>
      <c r="JGX423" s="565"/>
      <c r="JGY423" s="565"/>
      <c r="JGZ423" s="565"/>
      <c r="JHA423" s="565"/>
      <c r="JHB423" s="565"/>
      <c r="JHC423" s="565"/>
      <c r="JHD423" s="565"/>
      <c r="JHE423" s="565"/>
      <c r="JHF423" s="565"/>
      <c r="JHG423" s="565"/>
      <c r="JHH423" s="565"/>
      <c r="JHI423" s="565"/>
      <c r="JHJ423" s="565"/>
      <c r="JHK423" s="565"/>
      <c r="JHL423" s="565"/>
      <c r="JHM423" s="565"/>
      <c r="JHN423" s="565"/>
      <c r="JHO423" s="565"/>
      <c r="JHP423" s="565"/>
      <c r="JHQ423" s="565"/>
      <c r="JHR423" s="565"/>
      <c r="JHS423" s="565"/>
      <c r="JHT423" s="565"/>
      <c r="JHU423" s="565"/>
      <c r="JHV423" s="565"/>
      <c r="JHW423" s="565"/>
      <c r="JHX423" s="565"/>
      <c r="JHY423" s="565"/>
      <c r="JHZ423" s="565"/>
      <c r="JIA423" s="565"/>
      <c r="JIB423" s="565"/>
      <c r="JIC423" s="565"/>
      <c r="JID423" s="565"/>
      <c r="JIE423" s="565"/>
      <c r="JIF423" s="565"/>
      <c r="JIG423" s="565"/>
      <c r="JIH423" s="565"/>
      <c r="JII423" s="565"/>
      <c r="JIJ423" s="565"/>
      <c r="JIK423" s="565"/>
      <c r="JIL423" s="565"/>
      <c r="JIM423" s="565"/>
      <c r="JIN423" s="565"/>
      <c r="JIO423" s="565"/>
      <c r="JIP423" s="565"/>
      <c r="JIQ423" s="565"/>
      <c r="JIR423" s="565"/>
      <c r="JIS423" s="565"/>
      <c r="JIT423" s="565"/>
      <c r="JIU423" s="565"/>
      <c r="JIV423" s="565"/>
      <c r="JIW423" s="565"/>
      <c r="JIX423" s="565"/>
      <c r="JIY423" s="565"/>
      <c r="JIZ423" s="565"/>
      <c r="JJA423" s="565"/>
      <c r="JJB423" s="565"/>
      <c r="JJC423" s="565"/>
      <c r="JJD423" s="565"/>
      <c r="JJE423" s="565"/>
      <c r="JJF423" s="565"/>
      <c r="JJG423" s="565"/>
      <c r="JJH423" s="565"/>
      <c r="JJI423" s="565"/>
      <c r="JJJ423" s="565"/>
      <c r="JJK423" s="565"/>
      <c r="JJL423" s="565"/>
      <c r="JJM423" s="565"/>
      <c r="JJN423" s="565"/>
      <c r="JJO423" s="565"/>
      <c r="JJP423" s="565"/>
      <c r="JJQ423" s="565"/>
      <c r="JJR423" s="565"/>
      <c r="JJS423" s="565"/>
      <c r="JJT423" s="565"/>
      <c r="JJU423" s="565"/>
      <c r="JJV423" s="565"/>
      <c r="JJW423" s="565"/>
      <c r="JJX423" s="565"/>
      <c r="JJY423" s="565"/>
      <c r="JJZ423" s="565"/>
      <c r="JKA423" s="565"/>
      <c r="JKB423" s="565"/>
      <c r="JKC423" s="565"/>
      <c r="JKD423" s="565"/>
      <c r="JKE423" s="565"/>
      <c r="JKF423" s="565"/>
      <c r="JKG423" s="565"/>
      <c r="JKH423" s="565"/>
      <c r="JKI423" s="565"/>
      <c r="JKJ423" s="565"/>
      <c r="JKK423" s="565"/>
      <c r="JKL423" s="565"/>
      <c r="JKM423" s="565"/>
      <c r="JKN423" s="565"/>
      <c r="JKO423" s="565"/>
      <c r="JKP423" s="565"/>
      <c r="JKQ423" s="565"/>
      <c r="JKR423" s="565"/>
      <c r="JKS423" s="565"/>
      <c r="JKT423" s="565"/>
      <c r="JKU423" s="565"/>
      <c r="JKV423" s="565"/>
      <c r="JKW423" s="565"/>
      <c r="JKX423" s="565"/>
      <c r="JKY423" s="565"/>
      <c r="JKZ423" s="565"/>
      <c r="JLA423" s="565"/>
      <c r="JLB423" s="565"/>
      <c r="JLC423" s="565"/>
      <c r="JLD423" s="565"/>
      <c r="JLE423" s="565"/>
      <c r="JLF423" s="565"/>
      <c r="JLG423" s="565"/>
      <c r="JLH423" s="565"/>
      <c r="JLI423" s="565"/>
      <c r="JLJ423" s="565"/>
      <c r="JLK423" s="565"/>
      <c r="JLL423" s="565"/>
      <c r="JLM423" s="565"/>
      <c r="JLN423" s="565"/>
      <c r="JLO423" s="565"/>
      <c r="JLP423" s="565"/>
      <c r="JLQ423" s="565"/>
      <c r="JLR423" s="565"/>
      <c r="JLS423" s="565"/>
      <c r="JLT423" s="565"/>
      <c r="JLU423" s="565"/>
      <c r="JLV423" s="565"/>
      <c r="JLW423" s="565"/>
      <c r="JLX423" s="565"/>
      <c r="JLY423" s="565"/>
      <c r="JLZ423" s="565"/>
      <c r="JMA423" s="565"/>
      <c r="JMB423" s="565"/>
      <c r="JMC423" s="565"/>
      <c r="JMD423" s="565"/>
      <c r="JME423" s="565"/>
      <c r="JMF423" s="565"/>
      <c r="JMG423" s="565"/>
      <c r="JMH423" s="565"/>
      <c r="JMI423" s="565"/>
      <c r="JMJ423" s="565"/>
      <c r="JMK423" s="565"/>
      <c r="JML423" s="565"/>
      <c r="JMM423" s="565"/>
      <c r="JMN423" s="565"/>
      <c r="JMO423" s="565"/>
      <c r="JMP423" s="565"/>
      <c r="JMQ423" s="565"/>
      <c r="JMR423" s="565"/>
      <c r="JMS423" s="565"/>
      <c r="JMT423" s="565"/>
      <c r="JMU423" s="565"/>
      <c r="JMV423" s="565"/>
      <c r="JMW423" s="565"/>
      <c r="JMX423" s="565"/>
      <c r="JMY423" s="565"/>
      <c r="JMZ423" s="565"/>
      <c r="JNA423" s="565"/>
      <c r="JNB423" s="565"/>
      <c r="JNC423" s="565"/>
      <c r="JND423" s="565"/>
      <c r="JNE423" s="565"/>
      <c r="JNF423" s="565"/>
      <c r="JNG423" s="565"/>
      <c r="JNH423" s="565"/>
      <c r="JNI423" s="565"/>
      <c r="JNJ423" s="565"/>
      <c r="JNK423" s="565"/>
      <c r="JNL423" s="565"/>
      <c r="JNM423" s="565"/>
      <c r="JNN423" s="565"/>
      <c r="JNO423" s="565"/>
      <c r="JNP423" s="565"/>
      <c r="JNQ423" s="565"/>
      <c r="JNR423" s="565"/>
      <c r="JNS423" s="565"/>
      <c r="JNT423" s="565"/>
      <c r="JNU423" s="565"/>
      <c r="JNV423" s="565"/>
      <c r="JNW423" s="565"/>
      <c r="JNX423" s="565"/>
      <c r="JNY423" s="565"/>
      <c r="JNZ423" s="565"/>
      <c r="JOA423" s="565"/>
      <c r="JOB423" s="565"/>
      <c r="JOC423" s="565"/>
      <c r="JOD423" s="565"/>
      <c r="JOE423" s="565"/>
      <c r="JOF423" s="565"/>
      <c r="JOG423" s="565"/>
      <c r="JOH423" s="565"/>
      <c r="JOI423" s="565"/>
      <c r="JOJ423" s="565"/>
      <c r="JOK423" s="565"/>
      <c r="JOL423" s="565"/>
      <c r="JOM423" s="565"/>
      <c r="JON423" s="565"/>
      <c r="JOO423" s="565"/>
      <c r="JOP423" s="565"/>
      <c r="JOQ423" s="565"/>
      <c r="JOR423" s="565"/>
      <c r="JOS423" s="565"/>
      <c r="JOT423" s="565"/>
      <c r="JOU423" s="565"/>
      <c r="JOV423" s="565"/>
      <c r="JOW423" s="565"/>
      <c r="JOX423" s="565"/>
      <c r="JOY423" s="565"/>
      <c r="JOZ423" s="565"/>
      <c r="JPA423" s="565"/>
      <c r="JPB423" s="565"/>
      <c r="JPC423" s="565"/>
      <c r="JPD423" s="565"/>
      <c r="JPE423" s="565"/>
      <c r="JPF423" s="565"/>
      <c r="JPG423" s="565"/>
      <c r="JPH423" s="565"/>
      <c r="JPI423" s="565"/>
      <c r="JPJ423" s="565"/>
      <c r="JPK423" s="565"/>
      <c r="JPL423" s="565"/>
      <c r="JPM423" s="565"/>
      <c r="JPN423" s="565"/>
      <c r="JPO423" s="565"/>
      <c r="JPP423" s="565"/>
      <c r="JPQ423" s="565"/>
      <c r="JPR423" s="565"/>
      <c r="JPS423" s="565"/>
      <c r="JPT423" s="565"/>
      <c r="JPU423" s="565"/>
      <c r="JPV423" s="565"/>
      <c r="JPW423" s="565"/>
      <c r="JPX423" s="565"/>
      <c r="JPY423" s="565"/>
      <c r="JPZ423" s="565"/>
      <c r="JQA423" s="565"/>
      <c r="JQB423" s="565"/>
      <c r="JQC423" s="565"/>
      <c r="JQD423" s="565"/>
      <c r="JQE423" s="565"/>
      <c r="JQF423" s="565"/>
      <c r="JQG423" s="565"/>
      <c r="JQH423" s="565"/>
      <c r="JQI423" s="565"/>
      <c r="JQJ423" s="565"/>
      <c r="JQK423" s="565"/>
      <c r="JQL423" s="565"/>
      <c r="JQM423" s="565"/>
      <c r="JQN423" s="565"/>
      <c r="JQO423" s="565"/>
      <c r="JQP423" s="565"/>
      <c r="JQQ423" s="565"/>
      <c r="JQR423" s="565"/>
      <c r="JQS423" s="565"/>
      <c r="JQT423" s="565"/>
      <c r="JQU423" s="565"/>
      <c r="JQV423" s="565"/>
      <c r="JQW423" s="565"/>
      <c r="JQX423" s="565"/>
      <c r="JQY423" s="565"/>
      <c r="JQZ423" s="565"/>
      <c r="JRA423" s="565"/>
      <c r="JRB423" s="565"/>
      <c r="JRC423" s="565"/>
      <c r="JRD423" s="565"/>
      <c r="JRE423" s="565"/>
      <c r="JRF423" s="565"/>
      <c r="JRG423" s="565"/>
      <c r="JRH423" s="565"/>
      <c r="JRI423" s="565"/>
      <c r="JRJ423" s="565"/>
      <c r="JRK423" s="565"/>
      <c r="JRL423" s="565"/>
      <c r="JRM423" s="565"/>
      <c r="JRN423" s="565"/>
      <c r="JRO423" s="565"/>
      <c r="JRP423" s="565"/>
      <c r="JRQ423" s="565"/>
      <c r="JRR423" s="565"/>
      <c r="JRS423" s="565"/>
      <c r="JRT423" s="565"/>
      <c r="JRU423" s="565"/>
      <c r="JRV423" s="565"/>
      <c r="JRW423" s="565"/>
      <c r="JRX423" s="565"/>
      <c r="JRY423" s="565"/>
      <c r="JRZ423" s="565"/>
      <c r="JSA423" s="565"/>
      <c r="JSB423" s="565"/>
      <c r="JSC423" s="565"/>
      <c r="JSD423" s="565"/>
      <c r="JSE423" s="565"/>
      <c r="JSF423" s="565"/>
      <c r="JSG423" s="565"/>
      <c r="JSH423" s="565"/>
      <c r="JSI423" s="565"/>
      <c r="JSJ423" s="565"/>
      <c r="JSK423" s="565"/>
      <c r="JSL423" s="565"/>
      <c r="JSM423" s="565"/>
      <c r="JSN423" s="565"/>
      <c r="JSO423" s="565"/>
      <c r="JSP423" s="565"/>
      <c r="JSQ423" s="565"/>
      <c r="JSR423" s="565"/>
      <c r="JSS423" s="565"/>
      <c r="JST423" s="565"/>
      <c r="JSU423" s="565"/>
      <c r="JSV423" s="565"/>
      <c r="JSW423" s="565"/>
      <c r="JSX423" s="565"/>
      <c r="JSY423" s="565"/>
      <c r="JSZ423" s="565"/>
      <c r="JTA423" s="565"/>
      <c r="JTB423" s="565"/>
      <c r="JTC423" s="565"/>
      <c r="JTD423" s="565"/>
      <c r="JTE423" s="565"/>
      <c r="JTF423" s="565"/>
      <c r="JTG423" s="565"/>
      <c r="JTH423" s="565"/>
      <c r="JTI423" s="565"/>
      <c r="JTJ423" s="565"/>
      <c r="JTK423" s="565"/>
      <c r="JTL423" s="565"/>
      <c r="JTM423" s="565"/>
      <c r="JTN423" s="565"/>
      <c r="JTO423" s="565"/>
      <c r="JTP423" s="565"/>
      <c r="JTQ423" s="565"/>
      <c r="JTR423" s="565"/>
      <c r="JTS423" s="565"/>
      <c r="JTT423" s="565"/>
      <c r="JTU423" s="565"/>
      <c r="JTV423" s="565"/>
      <c r="JTW423" s="565"/>
      <c r="JTX423" s="565"/>
      <c r="JTY423" s="565"/>
      <c r="JTZ423" s="565"/>
      <c r="JUA423" s="565"/>
      <c r="JUB423" s="565"/>
      <c r="JUC423" s="565"/>
      <c r="JUD423" s="565"/>
      <c r="JUE423" s="565"/>
      <c r="JUF423" s="565"/>
      <c r="JUG423" s="565"/>
      <c r="JUH423" s="565"/>
      <c r="JUI423" s="565"/>
      <c r="JUJ423" s="565"/>
      <c r="JUK423" s="565"/>
      <c r="JUL423" s="565"/>
      <c r="JUM423" s="565"/>
      <c r="JUN423" s="565"/>
      <c r="JUO423" s="565"/>
      <c r="JUP423" s="565"/>
      <c r="JUQ423" s="565"/>
      <c r="JUR423" s="565"/>
      <c r="JUS423" s="565"/>
      <c r="JUT423" s="565"/>
      <c r="JUU423" s="565"/>
      <c r="JUV423" s="565"/>
      <c r="JUW423" s="565"/>
      <c r="JUX423" s="565"/>
      <c r="JUY423" s="565"/>
      <c r="JUZ423" s="565"/>
      <c r="JVA423" s="565"/>
      <c r="JVB423" s="565"/>
      <c r="JVC423" s="565"/>
      <c r="JVD423" s="565"/>
      <c r="JVE423" s="565"/>
      <c r="JVF423" s="565"/>
      <c r="JVG423" s="565"/>
      <c r="JVH423" s="565"/>
      <c r="JVI423" s="565"/>
      <c r="JVJ423" s="565"/>
      <c r="JVK423" s="565"/>
      <c r="JVL423" s="565"/>
      <c r="JVM423" s="565"/>
      <c r="JVN423" s="565"/>
      <c r="JVO423" s="565"/>
      <c r="JVP423" s="565"/>
      <c r="JVQ423" s="565"/>
      <c r="JVR423" s="565"/>
      <c r="JVS423" s="565"/>
      <c r="JVT423" s="565"/>
      <c r="JVU423" s="565"/>
      <c r="JVV423" s="565"/>
      <c r="JVW423" s="565"/>
      <c r="JVX423" s="565"/>
      <c r="JVY423" s="565"/>
      <c r="JVZ423" s="565"/>
      <c r="JWA423" s="565"/>
      <c r="JWB423" s="565"/>
      <c r="JWC423" s="565"/>
      <c r="JWD423" s="565"/>
      <c r="JWE423" s="565"/>
      <c r="JWF423" s="565"/>
      <c r="JWG423" s="565"/>
      <c r="JWH423" s="565"/>
      <c r="JWI423" s="565"/>
      <c r="JWJ423" s="565"/>
      <c r="JWK423" s="565"/>
      <c r="JWL423" s="565"/>
      <c r="JWM423" s="565"/>
      <c r="JWN423" s="565"/>
      <c r="JWO423" s="565"/>
      <c r="JWP423" s="565"/>
      <c r="JWQ423" s="565"/>
      <c r="JWR423" s="565"/>
      <c r="JWS423" s="565"/>
      <c r="JWT423" s="565"/>
      <c r="JWU423" s="565"/>
      <c r="JWV423" s="565"/>
      <c r="JWW423" s="565"/>
      <c r="JWX423" s="565"/>
      <c r="JWY423" s="565"/>
      <c r="JWZ423" s="565"/>
      <c r="JXA423" s="565"/>
      <c r="JXB423" s="565"/>
      <c r="JXC423" s="565"/>
      <c r="JXD423" s="565"/>
      <c r="JXE423" s="565"/>
      <c r="JXF423" s="565"/>
      <c r="JXG423" s="565"/>
      <c r="JXH423" s="565"/>
      <c r="JXI423" s="565"/>
      <c r="JXJ423" s="565"/>
      <c r="JXK423" s="565"/>
      <c r="JXL423" s="565"/>
      <c r="JXM423" s="565"/>
      <c r="JXN423" s="565"/>
      <c r="JXO423" s="565"/>
      <c r="JXP423" s="565"/>
      <c r="JXQ423" s="565"/>
      <c r="JXR423" s="565"/>
      <c r="JXS423" s="565"/>
      <c r="JXT423" s="565"/>
      <c r="JXU423" s="565"/>
      <c r="JXV423" s="565"/>
      <c r="JXW423" s="565"/>
      <c r="JXX423" s="565"/>
      <c r="JXY423" s="565"/>
      <c r="JXZ423" s="565"/>
      <c r="JYA423" s="565"/>
      <c r="JYB423" s="565"/>
      <c r="JYC423" s="565"/>
      <c r="JYD423" s="565"/>
      <c r="JYE423" s="565"/>
      <c r="JYF423" s="565"/>
      <c r="JYG423" s="565"/>
      <c r="JYH423" s="565"/>
      <c r="JYI423" s="565"/>
      <c r="JYJ423" s="565"/>
      <c r="JYK423" s="565"/>
      <c r="JYL423" s="565"/>
      <c r="JYM423" s="565"/>
      <c r="JYN423" s="565"/>
      <c r="JYO423" s="565"/>
      <c r="JYP423" s="565"/>
      <c r="JYQ423" s="565"/>
      <c r="JYR423" s="565"/>
      <c r="JYS423" s="565"/>
      <c r="JYT423" s="565"/>
      <c r="JYU423" s="565"/>
      <c r="JYV423" s="565"/>
      <c r="JYW423" s="565"/>
      <c r="JYX423" s="565"/>
      <c r="JYY423" s="565"/>
      <c r="JYZ423" s="565"/>
      <c r="JZA423" s="565"/>
      <c r="JZB423" s="565"/>
      <c r="JZC423" s="565"/>
      <c r="JZD423" s="565"/>
      <c r="JZE423" s="565"/>
      <c r="JZF423" s="565"/>
      <c r="JZG423" s="565"/>
      <c r="JZH423" s="565"/>
      <c r="JZI423" s="565"/>
      <c r="JZJ423" s="565"/>
      <c r="JZK423" s="565"/>
      <c r="JZL423" s="565"/>
      <c r="JZM423" s="565"/>
      <c r="JZN423" s="565"/>
      <c r="JZO423" s="565"/>
      <c r="JZP423" s="565"/>
      <c r="JZQ423" s="565"/>
      <c r="JZR423" s="565"/>
      <c r="JZS423" s="565"/>
      <c r="JZT423" s="565"/>
      <c r="JZU423" s="565"/>
      <c r="JZV423" s="565"/>
      <c r="JZW423" s="565"/>
      <c r="JZX423" s="565"/>
      <c r="JZY423" s="565"/>
      <c r="JZZ423" s="565"/>
      <c r="KAA423" s="565"/>
      <c r="KAB423" s="565"/>
      <c r="KAC423" s="565"/>
      <c r="KAD423" s="565"/>
      <c r="KAE423" s="565"/>
      <c r="KAF423" s="565"/>
      <c r="KAG423" s="565"/>
      <c r="KAH423" s="565"/>
      <c r="KAI423" s="565"/>
      <c r="KAJ423" s="565"/>
      <c r="KAK423" s="565"/>
      <c r="KAL423" s="565"/>
      <c r="KAM423" s="565"/>
      <c r="KAN423" s="565"/>
      <c r="KAO423" s="565"/>
      <c r="KAP423" s="565"/>
      <c r="KAQ423" s="565"/>
      <c r="KAR423" s="565"/>
      <c r="KAS423" s="565"/>
      <c r="KAT423" s="565"/>
      <c r="KAU423" s="565"/>
      <c r="KAV423" s="565"/>
      <c r="KAW423" s="565"/>
      <c r="KAX423" s="565"/>
      <c r="KAY423" s="565"/>
      <c r="KAZ423" s="565"/>
      <c r="KBA423" s="565"/>
      <c r="KBB423" s="565"/>
      <c r="KBC423" s="565"/>
      <c r="KBD423" s="565"/>
      <c r="KBE423" s="565"/>
      <c r="KBF423" s="565"/>
      <c r="KBG423" s="565"/>
      <c r="KBH423" s="565"/>
      <c r="KBI423" s="565"/>
      <c r="KBJ423" s="565"/>
      <c r="KBK423" s="565"/>
      <c r="KBL423" s="565"/>
      <c r="KBM423" s="565"/>
      <c r="KBN423" s="565"/>
      <c r="KBO423" s="565"/>
      <c r="KBP423" s="565"/>
      <c r="KBQ423" s="565"/>
      <c r="KBR423" s="565"/>
      <c r="KBS423" s="565"/>
      <c r="KBT423" s="565"/>
      <c r="KBU423" s="565"/>
      <c r="KBV423" s="565"/>
      <c r="KBW423" s="565"/>
      <c r="KBX423" s="565"/>
      <c r="KBY423" s="565"/>
      <c r="KBZ423" s="565"/>
      <c r="KCA423" s="565"/>
      <c r="KCB423" s="565"/>
      <c r="KCC423" s="565"/>
      <c r="KCD423" s="565"/>
      <c r="KCE423" s="565"/>
      <c r="KCF423" s="565"/>
      <c r="KCG423" s="565"/>
      <c r="KCH423" s="565"/>
      <c r="KCI423" s="565"/>
      <c r="KCJ423" s="565"/>
      <c r="KCK423" s="565"/>
      <c r="KCL423" s="565"/>
      <c r="KCM423" s="565"/>
      <c r="KCN423" s="565"/>
      <c r="KCO423" s="565"/>
      <c r="KCP423" s="565"/>
      <c r="KCQ423" s="565"/>
      <c r="KCR423" s="565"/>
      <c r="KCS423" s="565"/>
      <c r="KCT423" s="565"/>
      <c r="KCU423" s="565"/>
      <c r="KCV423" s="565"/>
      <c r="KCW423" s="565"/>
      <c r="KCX423" s="565"/>
      <c r="KCY423" s="565"/>
      <c r="KCZ423" s="565"/>
      <c r="KDA423" s="565"/>
      <c r="KDB423" s="565"/>
      <c r="KDC423" s="565"/>
      <c r="KDD423" s="565"/>
      <c r="KDE423" s="565"/>
      <c r="KDF423" s="565"/>
      <c r="KDG423" s="565"/>
      <c r="KDH423" s="565"/>
      <c r="KDI423" s="565"/>
      <c r="KDJ423" s="565"/>
      <c r="KDK423" s="565"/>
      <c r="KDL423" s="565"/>
      <c r="KDM423" s="565"/>
      <c r="KDN423" s="565"/>
      <c r="KDO423" s="565"/>
      <c r="KDP423" s="565"/>
      <c r="KDQ423" s="565"/>
      <c r="KDR423" s="565"/>
      <c r="KDS423" s="565"/>
      <c r="KDT423" s="565"/>
      <c r="KDU423" s="565"/>
      <c r="KDV423" s="565"/>
      <c r="KDW423" s="565"/>
      <c r="KDX423" s="565"/>
      <c r="KDY423" s="565"/>
      <c r="KDZ423" s="565"/>
      <c r="KEA423" s="565"/>
      <c r="KEB423" s="565"/>
      <c r="KEC423" s="565"/>
      <c r="KED423" s="565"/>
      <c r="KEE423" s="565"/>
      <c r="KEF423" s="565"/>
      <c r="KEG423" s="565"/>
      <c r="KEH423" s="565"/>
      <c r="KEI423" s="565"/>
      <c r="KEJ423" s="565"/>
      <c r="KEK423" s="565"/>
      <c r="KEL423" s="565"/>
      <c r="KEM423" s="565"/>
      <c r="KEN423" s="565"/>
      <c r="KEO423" s="565"/>
      <c r="KEP423" s="565"/>
      <c r="KEQ423" s="565"/>
      <c r="KER423" s="565"/>
      <c r="KES423" s="565"/>
      <c r="KET423" s="565"/>
      <c r="KEU423" s="565"/>
      <c r="KEV423" s="565"/>
      <c r="KEW423" s="565"/>
      <c r="KEX423" s="565"/>
      <c r="KEY423" s="565"/>
      <c r="KEZ423" s="565"/>
      <c r="KFA423" s="565"/>
      <c r="KFB423" s="565"/>
      <c r="KFC423" s="565"/>
      <c r="KFD423" s="565"/>
      <c r="KFE423" s="565"/>
      <c r="KFF423" s="565"/>
      <c r="KFG423" s="565"/>
      <c r="KFH423" s="565"/>
      <c r="KFI423" s="565"/>
      <c r="KFJ423" s="565"/>
      <c r="KFK423" s="565"/>
      <c r="KFL423" s="565"/>
      <c r="KFM423" s="565"/>
      <c r="KFN423" s="565"/>
      <c r="KFO423" s="565"/>
      <c r="KFP423" s="565"/>
      <c r="KFQ423" s="565"/>
      <c r="KFR423" s="565"/>
      <c r="KFS423" s="565"/>
      <c r="KFT423" s="565"/>
      <c r="KFU423" s="565"/>
      <c r="KFV423" s="565"/>
      <c r="KFW423" s="565"/>
      <c r="KFX423" s="565"/>
      <c r="KFY423" s="565"/>
      <c r="KFZ423" s="565"/>
      <c r="KGA423" s="565"/>
      <c r="KGB423" s="565"/>
      <c r="KGC423" s="565"/>
      <c r="KGD423" s="565"/>
      <c r="KGE423" s="565"/>
      <c r="KGF423" s="565"/>
      <c r="KGG423" s="565"/>
      <c r="KGH423" s="565"/>
      <c r="KGI423" s="565"/>
      <c r="KGJ423" s="565"/>
      <c r="KGK423" s="565"/>
      <c r="KGL423" s="565"/>
      <c r="KGM423" s="565"/>
      <c r="KGN423" s="565"/>
      <c r="KGO423" s="565"/>
      <c r="KGP423" s="565"/>
      <c r="KGQ423" s="565"/>
      <c r="KGR423" s="565"/>
      <c r="KGS423" s="565"/>
      <c r="KGT423" s="565"/>
      <c r="KGU423" s="565"/>
      <c r="KGV423" s="565"/>
      <c r="KGW423" s="565"/>
      <c r="KGX423" s="565"/>
      <c r="KGY423" s="565"/>
      <c r="KGZ423" s="565"/>
      <c r="KHA423" s="565"/>
      <c r="KHB423" s="565"/>
      <c r="KHC423" s="565"/>
      <c r="KHD423" s="565"/>
      <c r="KHE423" s="565"/>
      <c r="KHF423" s="565"/>
      <c r="KHG423" s="565"/>
      <c r="KHH423" s="565"/>
      <c r="KHI423" s="565"/>
      <c r="KHJ423" s="565"/>
      <c r="KHK423" s="565"/>
      <c r="KHL423" s="565"/>
      <c r="KHM423" s="565"/>
      <c r="KHN423" s="565"/>
      <c r="KHO423" s="565"/>
      <c r="KHP423" s="565"/>
      <c r="KHQ423" s="565"/>
      <c r="KHR423" s="565"/>
      <c r="KHS423" s="565"/>
      <c r="KHT423" s="565"/>
      <c r="KHU423" s="565"/>
      <c r="KHV423" s="565"/>
      <c r="KHW423" s="565"/>
      <c r="KHX423" s="565"/>
      <c r="KHY423" s="565"/>
      <c r="KHZ423" s="565"/>
      <c r="KIA423" s="565"/>
      <c r="KIB423" s="565"/>
      <c r="KIC423" s="565"/>
      <c r="KID423" s="565"/>
      <c r="KIE423" s="565"/>
      <c r="KIF423" s="565"/>
      <c r="KIG423" s="565"/>
      <c r="KIH423" s="565"/>
      <c r="KII423" s="565"/>
      <c r="KIJ423" s="565"/>
      <c r="KIK423" s="565"/>
      <c r="KIL423" s="565"/>
      <c r="KIM423" s="565"/>
      <c r="KIN423" s="565"/>
      <c r="KIO423" s="565"/>
      <c r="KIP423" s="565"/>
      <c r="KIQ423" s="565"/>
      <c r="KIR423" s="565"/>
      <c r="KIS423" s="565"/>
      <c r="KIT423" s="565"/>
      <c r="KIU423" s="565"/>
      <c r="KIV423" s="565"/>
      <c r="KIW423" s="565"/>
      <c r="KIX423" s="565"/>
      <c r="KIY423" s="565"/>
      <c r="KIZ423" s="565"/>
      <c r="KJA423" s="565"/>
      <c r="KJB423" s="565"/>
      <c r="KJC423" s="565"/>
      <c r="KJD423" s="565"/>
      <c r="KJE423" s="565"/>
      <c r="KJF423" s="565"/>
      <c r="KJG423" s="565"/>
      <c r="KJH423" s="565"/>
      <c r="KJI423" s="565"/>
      <c r="KJJ423" s="565"/>
      <c r="KJK423" s="565"/>
      <c r="KJL423" s="565"/>
      <c r="KJM423" s="565"/>
      <c r="KJN423" s="565"/>
      <c r="KJO423" s="565"/>
      <c r="KJP423" s="565"/>
      <c r="KJQ423" s="565"/>
      <c r="KJR423" s="565"/>
      <c r="KJS423" s="565"/>
      <c r="KJT423" s="565"/>
      <c r="KJU423" s="565"/>
      <c r="KJV423" s="565"/>
      <c r="KJW423" s="565"/>
      <c r="KJX423" s="565"/>
      <c r="KJY423" s="565"/>
      <c r="KJZ423" s="565"/>
      <c r="KKA423" s="565"/>
      <c r="KKB423" s="565"/>
      <c r="KKC423" s="565"/>
      <c r="KKD423" s="565"/>
      <c r="KKE423" s="565"/>
      <c r="KKF423" s="565"/>
      <c r="KKG423" s="565"/>
      <c r="KKH423" s="565"/>
      <c r="KKI423" s="565"/>
      <c r="KKJ423" s="565"/>
      <c r="KKK423" s="565"/>
      <c r="KKL423" s="565"/>
      <c r="KKM423" s="565"/>
      <c r="KKN423" s="565"/>
      <c r="KKO423" s="565"/>
      <c r="KKP423" s="565"/>
      <c r="KKQ423" s="565"/>
      <c r="KKR423" s="565"/>
      <c r="KKS423" s="565"/>
      <c r="KKT423" s="565"/>
      <c r="KKU423" s="565"/>
      <c r="KKV423" s="565"/>
      <c r="KKW423" s="565"/>
      <c r="KKX423" s="565"/>
      <c r="KKY423" s="565"/>
      <c r="KKZ423" s="565"/>
      <c r="KLA423" s="565"/>
      <c r="KLB423" s="565"/>
      <c r="KLC423" s="565"/>
      <c r="KLD423" s="565"/>
      <c r="KLE423" s="565"/>
      <c r="KLF423" s="565"/>
      <c r="KLG423" s="565"/>
      <c r="KLH423" s="565"/>
      <c r="KLI423" s="565"/>
      <c r="KLJ423" s="565"/>
      <c r="KLK423" s="565"/>
      <c r="KLL423" s="565"/>
      <c r="KLM423" s="565"/>
      <c r="KLN423" s="565"/>
      <c r="KLO423" s="565"/>
      <c r="KLP423" s="565"/>
      <c r="KLQ423" s="565"/>
      <c r="KLR423" s="565"/>
      <c r="KLS423" s="565"/>
      <c r="KLT423" s="565"/>
      <c r="KLU423" s="565"/>
      <c r="KLV423" s="565"/>
      <c r="KLW423" s="565"/>
      <c r="KLX423" s="565"/>
      <c r="KLY423" s="565"/>
      <c r="KLZ423" s="565"/>
      <c r="KMA423" s="565"/>
      <c r="KMB423" s="565"/>
      <c r="KMC423" s="565"/>
      <c r="KMD423" s="565"/>
      <c r="KME423" s="565"/>
      <c r="KMF423" s="565"/>
      <c r="KMG423" s="565"/>
      <c r="KMH423" s="565"/>
      <c r="KMI423" s="565"/>
      <c r="KMJ423" s="565"/>
      <c r="KMK423" s="565"/>
      <c r="KML423" s="565"/>
      <c r="KMM423" s="565"/>
      <c r="KMN423" s="565"/>
      <c r="KMO423" s="565"/>
      <c r="KMP423" s="565"/>
      <c r="KMQ423" s="565"/>
      <c r="KMR423" s="565"/>
      <c r="KMS423" s="565"/>
      <c r="KMT423" s="565"/>
      <c r="KMU423" s="565"/>
      <c r="KMV423" s="565"/>
      <c r="KMW423" s="565"/>
      <c r="KMX423" s="565"/>
      <c r="KMY423" s="565"/>
      <c r="KMZ423" s="565"/>
      <c r="KNA423" s="565"/>
      <c r="KNB423" s="565"/>
      <c r="KNC423" s="565"/>
      <c r="KND423" s="565"/>
      <c r="KNE423" s="565"/>
      <c r="KNF423" s="565"/>
      <c r="KNG423" s="565"/>
      <c r="KNH423" s="565"/>
      <c r="KNI423" s="565"/>
      <c r="KNJ423" s="565"/>
      <c r="KNK423" s="565"/>
      <c r="KNL423" s="565"/>
      <c r="KNM423" s="565"/>
      <c r="KNN423" s="565"/>
      <c r="KNO423" s="565"/>
      <c r="KNP423" s="565"/>
      <c r="KNQ423" s="565"/>
      <c r="KNR423" s="565"/>
      <c r="KNS423" s="565"/>
      <c r="KNT423" s="565"/>
      <c r="KNU423" s="565"/>
      <c r="KNV423" s="565"/>
      <c r="KNW423" s="565"/>
      <c r="KNX423" s="565"/>
      <c r="KNY423" s="565"/>
      <c r="KNZ423" s="565"/>
      <c r="KOA423" s="565"/>
      <c r="KOB423" s="565"/>
      <c r="KOC423" s="565"/>
      <c r="KOD423" s="565"/>
      <c r="KOE423" s="565"/>
      <c r="KOF423" s="565"/>
      <c r="KOG423" s="565"/>
      <c r="KOH423" s="565"/>
      <c r="KOI423" s="565"/>
      <c r="KOJ423" s="565"/>
      <c r="KOK423" s="565"/>
      <c r="KOL423" s="565"/>
      <c r="KOM423" s="565"/>
      <c r="KON423" s="565"/>
      <c r="KOO423" s="565"/>
      <c r="KOP423" s="565"/>
      <c r="KOQ423" s="565"/>
      <c r="KOR423" s="565"/>
      <c r="KOS423" s="565"/>
      <c r="KOT423" s="565"/>
      <c r="KOU423" s="565"/>
      <c r="KOV423" s="565"/>
      <c r="KOW423" s="565"/>
      <c r="KOX423" s="565"/>
      <c r="KOY423" s="565"/>
      <c r="KOZ423" s="565"/>
      <c r="KPA423" s="565"/>
      <c r="KPB423" s="565"/>
      <c r="KPC423" s="565"/>
      <c r="KPD423" s="565"/>
      <c r="KPE423" s="565"/>
      <c r="KPF423" s="565"/>
      <c r="KPG423" s="565"/>
      <c r="KPH423" s="565"/>
      <c r="KPI423" s="565"/>
      <c r="KPJ423" s="565"/>
      <c r="KPK423" s="565"/>
      <c r="KPL423" s="565"/>
      <c r="KPM423" s="565"/>
      <c r="KPN423" s="565"/>
      <c r="KPO423" s="565"/>
      <c r="KPP423" s="565"/>
      <c r="KPQ423" s="565"/>
      <c r="KPR423" s="565"/>
      <c r="KPS423" s="565"/>
      <c r="KPT423" s="565"/>
      <c r="KPU423" s="565"/>
      <c r="KPV423" s="565"/>
      <c r="KPW423" s="565"/>
      <c r="KPX423" s="565"/>
      <c r="KPY423" s="565"/>
      <c r="KPZ423" s="565"/>
      <c r="KQA423" s="565"/>
      <c r="KQB423" s="565"/>
      <c r="KQC423" s="565"/>
      <c r="KQD423" s="565"/>
      <c r="KQE423" s="565"/>
      <c r="KQF423" s="565"/>
      <c r="KQG423" s="565"/>
      <c r="KQH423" s="565"/>
      <c r="KQI423" s="565"/>
      <c r="KQJ423" s="565"/>
      <c r="KQK423" s="565"/>
      <c r="KQL423" s="565"/>
      <c r="KQM423" s="565"/>
      <c r="KQN423" s="565"/>
      <c r="KQO423" s="565"/>
      <c r="KQP423" s="565"/>
      <c r="KQQ423" s="565"/>
      <c r="KQR423" s="565"/>
      <c r="KQS423" s="565"/>
      <c r="KQT423" s="565"/>
      <c r="KQU423" s="565"/>
      <c r="KQV423" s="565"/>
      <c r="KQW423" s="565"/>
      <c r="KQX423" s="565"/>
      <c r="KQY423" s="565"/>
      <c r="KQZ423" s="565"/>
      <c r="KRA423" s="565"/>
      <c r="KRB423" s="565"/>
      <c r="KRC423" s="565"/>
      <c r="KRD423" s="565"/>
      <c r="KRE423" s="565"/>
      <c r="KRF423" s="565"/>
      <c r="KRG423" s="565"/>
      <c r="KRH423" s="565"/>
      <c r="KRI423" s="565"/>
      <c r="KRJ423" s="565"/>
      <c r="KRK423" s="565"/>
      <c r="KRL423" s="565"/>
      <c r="KRM423" s="565"/>
      <c r="KRN423" s="565"/>
      <c r="KRO423" s="565"/>
      <c r="KRP423" s="565"/>
      <c r="KRQ423" s="565"/>
      <c r="KRR423" s="565"/>
      <c r="KRS423" s="565"/>
      <c r="KRT423" s="565"/>
      <c r="KRU423" s="565"/>
      <c r="KRV423" s="565"/>
      <c r="KRW423" s="565"/>
      <c r="KRX423" s="565"/>
      <c r="KRY423" s="565"/>
      <c r="KRZ423" s="565"/>
      <c r="KSA423" s="565"/>
      <c r="KSB423" s="565"/>
      <c r="KSC423" s="565"/>
      <c r="KSD423" s="565"/>
      <c r="KSE423" s="565"/>
      <c r="KSF423" s="565"/>
      <c r="KSG423" s="565"/>
      <c r="KSH423" s="565"/>
      <c r="KSI423" s="565"/>
      <c r="KSJ423" s="565"/>
      <c r="KSK423" s="565"/>
      <c r="KSL423" s="565"/>
      <c r="KSM423" s="565"/>
      <c r="KSN423" s="565"/>
      <c r="KSO423" s="565"/>
      <c r="KSP423" s="565"/>
      <c r="KSQ423" s="565"/>
      <c r="KSR423" s="565"/>
      <c r="KSS423" s="565"/>
      <c r="KST423" s="565"/>
      <c r="KSU423" s="565"/>
      <c r="KSV423" s="565"/>
      <c r="KSW423" s="565"/>
      <c r="KSX423" s="565"/>
      <c r="KSY423" s="565"/>
      <c r="KSZ423" s="565"/>
      <c r="KTA423" s="565"/>
      <c r="KTB423" s="565"/>
      <c r="KTC423" s="565"/>
      <c r="KTD423" s="565"/>
      <c r="KTE423" s="565"/>
      <c r="KTF423" s="565"/>
      <c r="KTG423" s="565"/>
      <c r="KTH423" s="565"/>
      <c r="KTI423" s="565"/>
      <c r="KTJ423" s="565"/>
      <c r="KTK423" s="565"/>
      <c r="KTL423" s="565"/>
      <c r="KTM423" s="565"/>
      <c r="KTN423" s="565"/>
      <c r="KTO423" s="565"/>
      <c r="KTP423" s="565"/>
      <c r="KTQ423" s="565"/>
      <c r="KTR423" s="565"/>
      <c r="KTS423" s="565"/>
      <c r="KTT423" s="565"/>
      <c r="KTU423" s="565"/>
      <c r="KTV423" s="565"/>
      <c r="KTW423" s="565"/>
      <c r="KTX423" s="565"/>
      <c r="KTY423" s="565"/>
      <c r="KTZ423" s="565"/>
      <c r="KUA423" s="565"/>
      <c r="KUB423" s="565"/>
      <c r="KUC423" s="565"/>
      <c r="KUD423" s="565"/>
      <c r="KUE423" s="565"/>
      <c r="KUF423" s="565"/>
      <c r="KUG423" s="565"/>
      <c r="KUH423" s="565"/>
      <c r="KUI423" s="565"/>
      <c r="KUJ423" s="565"/>
      <c r="KUK423" s="565"/>
      <c r="KUL423" s="565"/>
      <c r="KUM423" s="565"/>
      <c r="KUN423" s="565"/>
      <c r="KUO423" s="565"/>
      <c r="KUP423" s="565"/>
      <c r="KUQ423" s="565"/>
      <c r="KUR423" s="565"/>
      <c r="KUS423" s="565"/>
      <c r="KUT423" s="565"/>
      <c r="KUU423" s="565"/>
      <c r="KUV423" s="565"/>
      <c r="KUW423" s="565"/>
      <c r="KUX423" s="565"/>
      <c r="KUY423" s="565"/>
      <c r="KUZ423" s="565"/>
      <c r="KVA423" s="565"/>
      <c r="KVB423" s="565"/>
      <c r="KVC423" s="565"/>
      <c r="KVD423" s="565"/>
      <c r="KVE423" s="565"/>
      <c r="KVF423" s="565"/>
      <c r="KVG423" s="565"/>
      <c r="KVH423" s="565"/>
      <c r="KVI423" s="565"/>
      <c r="KVJ423" s="565"/>
      <c r="KVK423" s="565"/>
      <c r="KVL423" s="565"/>
      <c r="KVM423" s="565"/>
      <c r="KVN423" s="565"/>
      <c r="KVO423" s="565"/>
      <c r="KVP423" s="565"/>
      <c r="KVQ423" s="565"/>
      <c r="KVR423" s="565"/>
      <c r="KVS423" s="565"/>
      <c r="KVT423" s="565"/>
      <c r="KVU423" s="565"/>
      <c r="KVV423" s="565"/>
      <c r="KVW423" s="565"/>
      <c r="KVX423" s="565"/>
      <c r="KVY423" s="565"/>
      <c r="KVZ423" s="565"/>
      <c r="KWA423" s="565"/>
      <c r="KWB423" s="565"/>
      <c r="KWC423" s="565"/>
      <c r="KWD423" s="565"/>
      <c r="KWE423" s="565"/>
      <c r="KWF423" s="565"/>
      <c r="KWG423" s="565"/>
      <c r="KWH423" s="565"/>
      <c r="KWI423" s="565"/>
      <c r="KWJ423" s="565"/>
      <c r="KWK423" s="565"/>
      <c r="KWL423" s="565"/>
      <c r="KWM423" s="565"/>
      <c r="KWN423" s="565"/>
      <c r="KWO423" s="565"/>
      <c r="KWP423" s="565"/>
      <c r="KWQ423" s="565"/>
      <c r="KWR423" s="565"/>
      <c r="KWS423" s="565"/>
      <c r="KWT423" s="565"/>
      <c r="KWU423" s="565"/>
      <c r="KWV423" s="565"/>
      <c r="KWW423" s="565"/>
      <c r="KWX423" s="565"/>
      <c r="KWY423" s="565"/>
      <c r="KWZ423" s="565"/>
      <c r="KXA423" s="565"/>
      <c r="KXB423" s="565"/>
      <c r="KXC423" s="565"/>
      <c r="KXD423" s="565"/>
      <c r="KXE423" s="565"/>
      <c r="KXF423" s="565"/>
      <c r="KXG423" s="565"/>
      <c r="KXH423" s="565"/>
      <c r="KXI423" s="565"/>
      <c r="KXJ423" s="565"/>
      <c r="KXK423" s="565"/>
      <c r="KXL423" s="565"/>
      <c r="KXM423" s="565"/>
      <c r="KXN423" s="565"/>
      <c r="KXO423" s="565"/>
      <c r="KXP423" s="565"/>
      <c r="KXQ423" s="565"/>
      <c r="KXR423" s="565"/>
      <c r="KXS423" s="565"/>
      <c r="KXT423" s="565"/>
      <c r="KXU423" s="565"/>
      <c r="KXV423" s="565"/>
      <c r="KXW423" s="565"/>
      <c r="KXX423" s="565"/>
      <c r="KXY423" s="565"/>
      <c r="KXZ423" s="565"/>
      <c r="KYA423" s="565"/>
      <c r="KYB423" s="565"/>
      <c r="KYC423" s="565"/>
      <c r="KYD423" s="565"/>
      <c r="KYE423" s="565"/>
      <c r="KYF423" s="565"/>
      <c r="KYG423" s="565"/>
      <c r="KYH423" s="565"/>
      <c r="KYI423" s="565"/>
      <c r="KYJ423" s="565"/>
      <c r="KYK423" s="565"/>
      <c r="KYL423" s="565"/>
      <c r="KYM423" s="565"/>
      <c r="KYN423" s="565"/>
      <c r="KYO423" s="565"/>
      <c r="KYP423" s="565"/>
      <c r="KYQ423" s="565"/>
      <c r="KYR423" s="565"/>
      <c r="KYS423" s="565"/>
      <c r="KYT423" s="565"/>
      <c r="KYU423" s="565"/>
      <c r="KYV423" s="565"/>
      <c r="KYW423" s="565"/>
      <c r="KYX423" s="565"/>
      <c r="KYY423" s="565"/>
      <c r="KYZ423" s="565"/>
      <c r="KZA423" s="565"/>
      <c r="KZB423" s="565"/>
      <c r="KZC423" s="565"/>
      <c r="KZD423" s="565"/>
      <c r="KZE423" s="565"/>
      <c r="KZF423" s="565"/>
      <c r="KZG423" s="565"/>
      <c r="KZH423" s="565"/>
      <c r="KZI423" s="565"/>
      <c r="KZJ423" s="565"/>
      <c r="KZK423" s="565"/>
      <c r="KZL423" s="565"/>
      <c r="KZM423" s="565"/>
      <c r="KZN423" s="565"/>
      <c r="KZO423" s="565"/>
      <c r="KZP423" s="565"/>
      <c r="KZQ423" s="565"/>
      <c r="KZR423" s="565"/>
      <c r="KZS423" s="565"/>
      <c r="KZT423" s="565"/>
      <c r="KZU423" s="565"/>
      <c r="KZV423" s="565"/>
      <c r="KZW423" s="565"/>
      <c r="KZX423" s="565"/>
      <c r="KZY423" s="565"/>
      <c r="KZZ423" s="565"/>
      <c r="LAA423" s="565"/>
      <c r="LAB423" s="565"/>
      <c r="LAC423" s="565"/>
      <c r="LAD423" s="565"/>
      <c r="LAE423" s="565"/>
      <c r="LAF423" s="565"/>
      <c r="LAG423" s="565"/>
      <c r="LAH423" s="565"/>
      <c r="LAI423" s="565"/>
      <c r="LAJ423" s="565"/>
      <c r="LAK423" s="565"/>
      <c r="LAL423" s="565"/>
      <c r="LAM423" s="565"/>
      <c r="LAN423" s="565"/>
      <c r="LAO423" s="565"/>
      <c r="LAP423" s="565"/>
      <c r="LAQ423" s="565"/>
      <c r="LAR423" s="565"/>
      <c r="LAS423" s="565"/>
      <c r="LAT423" s="565"/>
      <c r="LAU423" s="565"/>
      <c r="LAV423" s="565"/>
      <c r="LAW423" s="565"/>
      <c r="LAX423" s="565"/>
      <c r="LAY423" s="565"/>
      <c r="LAZ423" s="565"/>
      <c r="LBA423" s="565"/>
      <c r="LBB423" s="565"/>
      <c r="LBC423" s="565"/>
      <c r="LBD423" s="565"/>
      <c r="LBE423" s="565"/>
      <c r="LBF423" s="565"/>
      <c r="LBG423" s="565"/>
      <c r="LBH423" s="565"/>
      <c r="LBI423" s="565"/>
      <c r="LBJ423" s="565"/>
      <c r="LBK423" s="565"/>
      <c r="LBL423" s="565"/>
      <c r="LBM423" s="565"/>
      <c r="LBN423" s="565"/>
      <c r="LBO423" s="565"/>
      <c r="LBP423" s="565"/>
      <c r="LBQ423" s="565"/>
      <c r="LBR423" s="565"/>
      <c r="LBS423" s="565"/>
      <c r="LBT423" s="565"/>
      <c r="LBU423" s="565"/>
      <c r="LBV423" s="565"/>
      <c r="LBW423" s="565"/>
      <c r="LBX423" s="565"/>
      <c r="LBY423" s="565"/>
      <c r="LBZ423" s="565"/>
      <c r="LCA423" s="565"/>
      <c r="LCB423" s="565"/>
      <c r="LCC423" s="565"/>
      <c r="LCD423" s="565"/>
      <c r="LCE423" s="565"/>
      <c r="LCF423" s="565"/>
      <c r="LCG423" s="565"/>
      <c r="LCH423" s="565"/>
      <c r="LCI423" s="565"/>
      <c r="LCJ423" s="565"/>
      <c r="LCK423" s="565"/>
      <c r="LCL423" s="565"/>
      <c r="LCM423" s="565"/>
      <c r="LCN423" s="565"/>
      <c r="LCO423" s="565"/>
      <c r="LCP423" s="565"/>
      <c r="LCQ423" s="565"/>
      <c r="LCR423" s="565"/>
      <c r="LCS423" s="565"/>
      <c r="LCT423" s="565"/>
      <c r="LCU423" s="565"/>
      <c r="LCV423" s="565"/>
      <c r="LCW423" s="565"/>
      <c r="LCX423" s="565"/>
      <c r="LCY423" s="565"/>
      <c r="LCZ423" s="565"/>
      <c r="LDA423" s="565"/>
      <c r="LDB423" s="565"/>
      <c r="LDC423" s="565"/>
      <c r="LDD423" s="565"/>
      <c r="LDE423" s="565"/>
      <c r="LDF423" s="565"/>
      <c r="LDG423" s="565"/>
      <c r="LDH423" s="565"/>
      <c r="LDI423" s="565"/>
      <c r="LDJ423" s="565"/>
      <c r="LDK423" s="565"/>
      <c r="LDL423" s="565"/>
      <c r="LDM423" s="565"/>
      <c r="LDN423" s="565"/>
      <c r="LDO423" s="565"/>
      <c r="LDP423" s="565"/>
      <c r="LDQ423" s="565"/>
      <c r="LDR423" s="565"/>
      <c r="LDS423" s="565"/>
      <c r="LDT423" s="565"/>
      <c r="LDU423" s="565"/>
      <c r="LDV423" s="565"/>
      <c r="LDW423" s="565"/>
      <c r="LDX423" s="565"/>
      <c r="LDY423" s="565"/>
      <c r="LDZ423" s="565"/>
      <c r="LEA423" s="565"/>
      <c r="LEB423" s="565"/>
      <c r="LEC423" s="565"/>
      <c r="LED423" s="565"/>
      <c r="LEE423" s="565"/>
      <c r="LEF423" s="565"/>
      <c r="LEG423" s="565"/>
      <c r="LEH423" s="565"/>
      <c r="LEI423" s="565"/>
      <c r="LEJ423" s="565"/>
      <c r="LEK423" s="565"/>
      <c r="LEL423" s="565"/>
      <c r="LEM423" s="565"/>
      <c r="LEN423" s="565"/>
      <c r="LEO423" s="565"/>
      <c r="LEP423" s="565"/>
      <c r="LEQ423" s="565"/>
      <c r="LER423" s="565"/>
      <c r="LES423" s="565"/>
      <c r="LET423" s="565"/>
      <c r="LEU423" s="565"/>
      <c r="LEV423" s="565"/>
      <c r="LEW423" s="565"/>
      <c r="LEX423" s="565"/>
      <c r="LEY423" s="565"/>
      <c r="LEZ423" s="565"/>
      <c r="LFA423" s="565"/>
      <c r="LFB423" s="565"/>
      <c r="LFC423" s="565"/>
      <c r="LFD423" s="565"/>
      <c r="LFE423" s="565"/>
      <c r="LFF423" s="565"/>
      <c r="LFG423" s="565"/>
      <c r="LFH423" s="565"/>
      <c r="LFI423" s="565"/>
      <c r="LFJ423" s="565"/>
      <c r="LFK423" s="565"/>
      <c r="LFL423" s="565"/>
      <c r="LFM423" s="565"/>
      <c r="LFN423" s="565"/>
      <c r="LFO423" s="565"/>
      <c r="LFP423" s="565"/>
      <c r="LFQ423" s="565"/>
      <c r="LFR423" s="565"/>
      <c r="LFS423" s="565"/>
      <c r="LFT423" s="565"/>
      <c r="LFU423" s="565"/>
      <c r="LFV423" s="565"/>
      <c r="LFW423" s="565"/>
      <c r="LFX423" s="565"/>
      <c r="LFY423" s="565"/>
      <c r="LFZ423" s="565"/>
      <c r="LGA423" s="565"/>
      <c r="LGB423" s="565"/>
      <c r="LGC423" s="565"/>
      <c r="LGD423" s="565"/>
      <c r="LGE423" s="565"/>
      <c r="LGF423" s="565"/>
      <c r="LGG423" s="565"/>
      <c r="LGH423" s="565"/>
      <c r="LGI423" s="565"/>
      <c r="LGJ423" s="565"/>
      <c r="LGK423" s="565"/>
      <c r="LGL423" s="565"/>
      <c r="LGM423" s="565"/>
      <c r="LGN423" s="565"/>
      <c r="LGO423" s="565"/>
      <c r="LGP423" s="565"/>
      <c r="LGQ423" s="565"/>
      <c r="LGR423" s="565"/>
      <c r="LGS423" s="565"/>
      <c r="LGT423" s="565"/>
      <c r="LGU423" s="565"/>
      <c r="LGV423" s="565"/>
      <c r="LGW423" s="565"/>
      <c r="LGX423" s="565"/>
      <c r="LGY423" s="565"/>
      <c r="LGZ423" s="565"/>
      <c r="LHA423" s="565"/>
      <c r="LHB423" s="565"/>
      <c r="LHC423" s="565"/>
      <c r="LHD423" s="565"/>
      <c r="LHE423" s="565"/>
      <c r="LHF423" s="565"/>
      <c r="LHG423" s="565"/>
      <c r="LHH423" s="565"/>
      <c r="LHI423" s="565"/>
      <c r="LHJ423" s="565"/>
      <c r="LHK423" s="565"/>
      <c r="LHL423" s="565"/>
      <c r="LHM423" s="565"/>
      <c r="LHN423" s="565"/>
      <c r="LHO423" s="565"/>
      <c r="LHP423" s="565"/>
      <c r="LHQ423" s="565"/>
      <c r="LHR423" s="565"/>
      <c r="LHS423" s="565"/>
      <c r="LHT423" s="565"/>
      <c r="LHU423" s="565"/>
      <c r="LHV423" s="565"/>
      <c r="LHW423" s="565"/>
      <c r="LHX423" s="565"/>
      <c r="LHY423" s="565"/>
      <c r="LHZ423" s="565"/>
      <c r="LIA423" s="565"/>
      <c r="LIB423" s="565"/>
      <c r="LIC423" s="565"/>
      <c r="LID423" s="565"/>
      <c r="LIE423" s="565"/>
      <c r="LIF423" s="565"/>
      <c r="LIG423" s="565"/>
      <c r="LIH423" s="565"/>
      <c r="LII423" s="565"/>
      <c r="LIJ423" s="565"/>
      <c r="LIK423" s="565"/>
      <c r="LIL423" s="565"/>
      <c r="LIM423" s="565"/>
      <c r="LIN423" s="565"/>
      <c r="LIO423" s="565"/>
      <c r="LIP423" s="565"/>
      <c r="LIQ423" s="565"/>
      <c r="LIR423" s="565"/>
      <c r="LIS423" s="565"/>
      <c r="LIT423" s="565"/>
      <c r="LIU423" s="565"/>
      <c r="LIV423" s="565"/>
      <c r="LIW423" s="565"/>
      <c r="LIX423" s="565"/>
      <c r="LIY423" s="565"/>
      <c r="LIZ423" s="565"/>
      <c r="LJA423" s="565"/>
      <c r="LJB423" s="565"/>
      <c r="LJC423" s="565"/>
      <c r="LJD423" s="565"/>
      <c r="LJE423" s="565"/>
      <c r="LJF423" s="565"/>
      <c r="LJG423" s="565"/>
      <c r="LJH423" s="565"/>
      <c r="LJI423" s="565"/>
      <c r="LJJ423" s="565"/>
      <c r="LJK423" s="565"/>
      <c r="LJL423" s="565"/>
      <c r="LJM423" s="565"/>
      <c r="LJN423" s="565"/>
      <c r="LJO423" s="565"/>
      <c r="LJP423" s="565"/>
      <c r="LJQ423" s="565"/>
      <c r="LJR423" s="565"/>
      <c r="LJS423" s="565"/>
      <c r="LJT423" s="565"/>
      <c r="LJU423" s="565"/>
      <c r="LJV423" s="565"/>
      <c r="LJW423" s="565"/>
      <c r="LJX423" s="565"/>
      <c r="LJY423" s="565"/>
      <c r="LJZ423" s="565"/>
      <c r="LKA423" s="565"/>
      <c r="LKB423" s="565"/>
      <c r="LKC423" s="565"/>
      <c r="LKD423" s="565"/>
      <c r="LKE423" s="565"/>
      <c r="LKF423" s="565"/>
      <c r="LKG423" s="565"/>
      <c r="LKH423" s="565"/>
      <c r="LKI423" s="565"/>
      <c r="LKJ423" s="565"/>
      <c r="LKK423" s="565"/>
      <c r="LKL423" s="565"/>
      <c r="LKM423" s="565"/>
      <c r="LKN423" s="565"/>
      <c r="LKO423" s="565"/>
      <c r="LKP423" s="565"/>
      <c r="LKQ423" s="565"/>
      <c r="LKR423" s="565"/>
      <c r="LKS423" s="565"/>
      <c r="LKT423" s="565"/>
      <c r="LKU423" s="565"/>
      <c r="LKV423" s="565"/>
      <c r="LKW423" s="565"/>
      <c r="LKX423" s="565"/>
      <c r="LKY423" s="565"/>
      <c r="LKZ423" s="565"/>
      <c r="LLA423" s="565"/>
      <c r="LLB423" s="565"/>
      <c r="LLC423" s="565"/>
      <c r="LLD423" s="565"/>
      <c r="LLE423" s="565"/>
      <c r="LLF423" s="565"/>
      <c r="LLG423" s="565"/>
      <c r="LLH423" s="565"/>
      <c r="LLI423" s="565"/>
      <c r="LLJ423" s="565"/>
      <c r="LLK423" s="565"/>
      <c r="LLL423" s="565"/>
      <c r="LLM423" s="565"/>
      <c r="LLN423" s="565"/>
      <c r="LLO423" s="565"/>
      <c r="LLP423" s="565"/>
      <c r="LLQ423" s="565"/>
      <c r="LLR423" s="565"/>
      <c r="LLS423" s="565"/>
      <c r="LLT423" s="565"/>
      <c r="LLU423" s="565"/>
      <c r="LLV423" s="565"/>
      <c r="LLW423" s="565"/>
      <c r="LLX423" s="565"/>
      <c r="LLY423" s="565"/>
      <c r="LLZ423" s="565"/>
      <c r="LMA423" s="565"/>
      <c r="LMB423" s="565"/>
      <c r="LMC423" s="565"/>
      <c r="LMD423" s="565"/>
      <c r="LME423" s="565"/>
      <c r="LMF423" s="565"/>
      <c r="LMG423" s="565"/>
      <c r="LMH423" s="565"/>
      <c r="LMI423" s="565"/>
      <c r="LMJ423" s="565"/>
      <c r="LMK423" s="565"/>
      <c r="LML423" s="565"/>
      <c r="LMM423" s="565"/>
      <c r="LMN423" s="565"/>
      <c r="LMO423" s="565"/>
      <c r="LMP423" s="565"/>
      <c r="LMQ423" s="565"/>
      <c r="LMR423" s="565"/>
      <c r="LMS423" s="565"/>
      <c r="LMT423" s="565"/>
      <c r="LMU423" s="565"/>
      <c r="LMV423" s="565"/>
      <c r="LMW423" s="565"/>
      <c r="LMX423" s="565"/>
      <c r="LMY423" s="565"/>
      <c r="LMZ423" s="565"/>
      <c r="LNA423" s="565"/>
      <c r="LNB423" s="565"/>
      <c r="LNC423" s="565"/>
      <c r="LND423" s="565"/>
      <c r="LNE423" s="565"/>
      <c r="LNF423" s="565"/>
      <c r="LNG423" s="565"/>
      <c r="LNH423" s="565"/>
      <c r="LNI423" s="565"/>
      <c r="LNJ423" s="565"/>
      <c r="LNK423" s="565"/>
      <c r="LNL423" s="565"/>
      <c r="LNM423" s="565"/>
      <c r="LNN423" s="565"/>
      <c r="LNO423" s="565"/>
      <c r="LNP423" s="565"/>
      <c r="LNQ423" s="565"/>
      <c r="LNR423" s="565"/>
      <c r="LNS423" s="565"/>
      <c r="LNT423" s="565"/>
      <c r="LNU423" s="565"/>
      <c r="LNV423" s="565"/>
      <c r="LNW423" s="565"/>
      <c r="LNX423" s="565"/>
      <c r="LNY423" s="565"/>
      <c r="LNZ423" s="565"/>
      <c r="LOA423" s="565"/>
      <c r="LOB423" s="565"/>
      <c r="LOC423" s="565"/>
      <c r="LOD423" s="565"/>
      <c r="LOE423" s="565"/>
      <c r="LOF423" s="565"/>
      <c r="LOG423" s="565"/>
      <c r="LOH423" s="565"/>
      <c r="LOI423" s="565"/>
      <c r="LOJ423" s="565"/>
      <c r="LOK423" s="565"/>
      <c r="LOL423" s="565"/>
      <c r="LOM423" s="565"/>
      <c r="LON423" s="565"/>
      <c r="LOO423" s="565"/>
      <c r="LOP423" s="565"/>
      <c r="LOQ423" s="565"/>
      <c r="LOR423" s="565"/>
      <c r="LOS423" s="565"/>
      <c r="LOT423" s="565"/>
      <c r="LOU423" s="565"/>
      <c r="LOV423" s="565"/>
      <c r="LOW423" s="565"/>
      <c r="LOX423" s="565"/>
      <c r="LOY423" s="565"/>
      <c r="LOZ423" s="565"/>
      <c r="LPA423" s="565"/>
      <c r="LPB423" s="565"/>
      <c r="LPC423" s="565"/>
      <c r="LPD423" s="565"/>
      <c r="LPE423" s="565"/>
      <c r="LPF423" s="565"/>
      <c r="LPG423" s="565"/>
      <c r="LPH423" s="565"/>
      <c r="LPI423" s="565"/>
      <c r="LPJ423" s="565"/>
      <c r="LPK423" s="565"/>
      <c r="LPL423" s="565"/>
      <c r="LPM423" s="565"/>
      <c r="LPN423" s="565"/>
      <c r="LPO423" s="565"/>
      <c r="LPP423" s="565"/>
      <c r="LPQ423" s="565"/>
      <c r="LPR423" s="565"/>
      <c r="LPS423" s="565"/>
      <c r="LPT423" s="565"/>
      <c r="LPU423" s="565"/>
      <c r="LPV423" s="565"/>
      <c r="LPW423" s="565"/>
      <c r="LPX423" s="565"/>
      <c r="LPY423" s="565"/>
      <c r="LPZ423" s="565"/>
      <c r="LQA423" s="565"/>
      <c r="LQB423" s="565"/>
      <c r="LQC423" s="565"/>
      <c r="LQD423" s="565"/>
      <c r="LQE423" s="565"/>
      <c r="LQF423" s="565"/>
      <c r="LQG423" s="565"/>
      <c r="LQH423" s="565"/>
      <c r="LQI423" s="565"/>
      <c r="LQJ423" s="565"/>
      <c r="LQK423" s="565"/>
      <c r="LQL423" s="565"/>
      <c r="LQM423" s="565"/>
      <c r="LQN423" s="565"/>
      <c r="LQO423" s="565"/>
      <c r="LQP423" s="565"/>
      <c r="LQQ423" s="565"/>
      <c r="LQR423" s="565"/>
      <c r="LQS423" s="565"/>
      <c r="LQT423" s="565"/>
      <c r="LQU423" s="565"/>
      <c r="LQV423" s="565"/>
      <c r="LQW423" s="565"/>
      <c r="LQX423" s="565"/>
      <c r="LQY423" s="565"/>
      <c r="LQZ423" s="565"/>
      <c r="LRA423" s="565"/>
      <c r="LRB423" s="565"/>
      <c r="LRC423" s="565"/>
      <c r="LRD423" s="565"/>
      <c r="LRE423" s="565"/>
      <c r="LRF423" s="565"/>
      <c r="LRG423" s="565"/>
      <c r="LRH423" s="565"/>
      <c r="LRI423" s="565"/>
      <c r="LRJ423" s="565"/>
      <c r="LRK423" s="565"/>
      <c r="LRL423" s="565"/>
      <c r="LRM423" s="565"/>
      <c r="LRN423" s="565"/>
      <c r="LRO423" s="565"/>
      <c r="LRP423" s="565"/>
      <c r="LRQ423" s="565"/>
      <c r="LRR423" s="565"/>
      <c r="LRS423" s="565"/>
      <c r="LRT423" s="565"/>
      <c r="LRU423" s="565"/>
      <c r="LRV423" s="565"/>
      <c r="LRW423" s="565"/>
      <c r="LRX423" s="565"/>
      <c r="LRY423" s="565"/>
      <c r="LRZ423" s="565"/>
      <c r="LSA423" s="565"/>
      <c r="LSB423" s="565"/>
      <c r="LSC423" s="565"/>
      <c r="LSD423" s="565"/>
      <c r="LSE423" s="565"/>
      <c r="LSF423" s="565"/>
      <c r="LSG423" s="565"/>
      <c r="LSH423" s="565"/>
      <c r="LSI423" s="565"/>
      <c r="LSJ423" s="565"/>
      <c r="LSK423" s="565"/>
      <c r="LSL423" s="565"/>
      <c r="LSM423" s="565"/>
      <c r="LSN423" s="565"/>
      <c r="LSO423" s="565"/>
      <c r="LSP423" s="565"/>
      <c r="LSQ423" s="565"/>
      <c r="LSR423" s="565"/>
      <c r="LSS423" s="565"/>
      <c r="LST423" s="565"/>
      <c r="LSU423" s="565"/>
      <c r="LSV423" s="565"/>
      <c r="LSW423" s="565"/>
      <c r="LSX423" s="565"/>
      <c r="LSY423" s="565"/>
      <c r="LSZ423" s="565"/>
      <c r="LTA423" s="565"/>
      <c r="LTB423" s="565"/>
      <c r="LTC423" s="565"/>
      <c r="LTD423" s="565"/>
      <c r="LTE423" s="565"/>
      <c r="LTF423" s="565"/>
      <c r="LTG423" s="565"/>
      <c r="LTH423" s="565"/>
      <c r="LTI423" s="565"/>
      <c r="LTJ423" s="565"/>
      <c r="LTK423" s="565"/>
      <c r="LTL423" s="565"/>
      <c r="LTM423" s="565"/>
      <c r="LTN423" s="565"/>
      <c r="LTO423" s="565"/>
      <c r="LTP423" s="565"/>
      <c r="LTQ423" s="565"/>
      <c r="LTR423" s="565"/>
      <c r="LTS423" s="565"/>
      <c r="LTT423" s="565"/>
      <c r="LTU423" s="565"/>
      <c r="LTV423" s="565"/>
      <c r="LTW423" s="565"/>
      <c r="LTX423" s="565"/>
      <c r="LTY423" s="565"/>
      <c r="LTZ423" s="565"/>
      <c r="LUA423" s="565"/>
      <c r="LUB423" s="565"/>
      <c r="LUC423" s="565"/>
      <c r="LUD423" s="565"/>
      <c r="LUE423" s="565"/>
      <c r="LUF423" s="565"/>
      <c r="LUG423" s="565"/>
      <c r="LUH423" s="565"/>
      <c r="LUI423" s="565"/>
      <c r="LUJ423" s="565"/>
      <c r="LUK423" s="565"/>
      <c r="LUL423" s="565"/>
      <c r="LUM423" s="565"/>
      <c r="LUN423" s="565"/>
      <c r="LUO423" s="565"/>
      <c r="LUP423" s="565"/>
      <c r="LUQ423" s="565"/>
      <c r="LUR423" s="565"/>
      <c r="LUS423" s="565"/>
      <c r="LUT423" s="565"/>
      <c r="LUU423" s="565"/>
      <c r="LUV423" s="565"/>
      <c r="LUW423" s="565"/>
      <c r="LUX423" s="565"/>
      <c r="LUY423" s="565"/>
      <c r="LUZ423" s="565"/>
      <c r="LVA423" s="565"/>
      <c r="LVB423" s="565"/>
      <c r="LVC423" s="565"/>
      <c r="LVD423" s="565"/>
      <c r="LVE423" s="565"/>
      <c r="LVF423" s="565"/>
      <c r="LVG423" s="565"/>
      <c r="LVH423" s="565"/>
      <c r="LVI423" s="565"/>
      <c r="LVJ423" s="565"/>
      <c r="LVK423" s="565"/>
      <c r="LVL423" s="565"/>
      <c r="LVM423" s="565"/>
      <c r="LVN423" s="565"/>
      <c r="LVO423" s="565"/>
      <c r="LVP423" s="565"/>
      <c r="LVQ423" s="565"/>
      <c r="LVR423" s="565"/>
      <c r="LVS423" s="565"/>
      <c r="LVT423" s="565"/>
      <c r="LVU423" s="565"/>
      <c r="LVV423" s="565"/>
      <c r="LVW423" s="565"/>
      <c r="LVX423" s="565"/>
      <c r="LVY423" s="565"/>
      <c r="LVZ423" s="565"/>
      <c r="LWA423" s="565"/>
      <c r="LWB423" s="565"/>
      <c r="LWC423" s="565"/>
      <c r="LWD423" s="565"/>
      <c r="LWE423" s="565"/>
      <c r="LWF423" s="565"/>
      <c r="LWG423" s="565"/>
      <c r="LWH423" s="565"/>
      <c r="LWI423" s="565"/>
      <c r="LWJ423" s="565"/>
      <c r="LWK423" s="565"/>
      <c r="LWL423" s="565"/>
      <c r="LWM423" s="565"/>
      <c r="LWN423" s="565"/>
      <c r="LWO423" s="565"/>
      <c r="LWP423" s="565"/>
      <c r="LWQ423" s="565"/>
      <c r="LWR423" s="565"/>
      <c r="LWS423" s="565"/>
      <c r="LWT423" s="565"/>
      <c r="LWU423" s="565"/>
      <c r="LWV423" s="565"/>
      <c r="LWW423" s="565"/>
      <c r="LWX423" s="565"/>
      <c r="LWY423" s="565"/>
      <c r="LWZ423" s="565"/>
      <c r="LXA423" s="565"/>
      <c r="LXB423" s="565"/>
      <c r="LXC423" s="565"/>
      <c r="LXD423" s="565"/>
      <c r="LXE423" s="565"/>
      <c r="LXF423" s="565"/>
      <c r="LXG423" s="565"/>
      <c r="LXH423" s="565"/>
      <c r="LXI423" s="565"/>
      <c r="LXJ423" s="565"/>
      <c r="LXK423" s="565"/>
      <c r="LXL423" s="565"/>
      <c r="LXM423" s="565"/>
      <c r="LXN423" s="565"/>
      <c r="LXO423" s="565"/>
      <c r="LXP423" s="565"/>
      <c r="LXQ423" s="565"/>
      <c r="LXR423" s="565"/>
      <c r="LXS423" s="565"/>
      <c r="LXT423" s="565"/>
      <c r="LXU423" s="565"/>
      <c r="LXV423" s="565"/>
      <c r="LXW423" s="565"/>
      <c r="LXX423" s="565"/>
      <c r="LXY423" s="565"/>
      <c r="LXZ423" s="565"/>
      <c r="LYA423" s="565"/>
      <c r="LYB423" s="565"/>
      <c r="LYC423" s="565"/>
      <c r="LYD423" s="565"/>
      <c r="LYE423" s="565"/>
      <c r="LYF423" s="565"/>
      <c r="LYG423" s="565"/>
      <c r="LYH423" s="565"/>
      <c r="LYI423" s="565"/>
      <c r="LYJ423" s="565"/>
      <c r="LYK423" s="565"/>
      <c r="LYL423" s="565"/>
      <c r="LYM423" s="565"/>
      <c r="LYN423" s="565"/>
      <c r="LYO423" s="565"/>
      <c r="LYP423" s="565"/>
      <c r="LYQ423" s="565"/>
      <c r="LYR423" s="565"/>
      <c r="LYS423" s="565"/>
      <c r="LYT423" s="565"/>
      <c r="LYU423" s="565"/>
      <c r="LYV423" s="565"/>
      <c r="LYW423" s="565"/>
      <c r="LYX423" s="565"/>
      <c r="LYY423" s="565"/>
      <c r="LYZ423" s="565"/>
      <c r="LZA423" s="565"/>
      <c r="LZB423" s="565"/>
      <c r="LZC423" s="565"/>
      <c r="LZD423" s="565"/>
      <c r="LZE423" s="565"/>
      <c r="LZF423" s="565"/>
      <c r="LZG423" s="565"/>
      <c r="LZH423" s="565"/>
      <c r="LZI423" s="565"/>
      <c r="LZJ423" s="565"/>
      <c r="LZK423" s="565"/>
      <c r="LZL423" s="565"/>
      <c r="LZM423" s="565"/>
      <c r="LZN423" s="565"/>
      <c r="LZO423" s="565"/>
      <c r="LZP423" s="565"/>
      <c r="LZQ423" s="565"/>
      <c r="LZR423" s="565"/>
      <c r="LZS423" s="565"/>
      <c r="LZT423" s="565"/>
      <c r="LZU423" s="565"/>
      <c r="LZV423" s="565"/>
      <c r="LZW423" s="565"/>
      <c r="LZX423" s="565"/>
      <c r="LZY423" s="565"/>
      <c r="LZZ423" s="565"/>
      <c r="MAA423" s="565"/>
      <c r="MAB423" s="565"/>
      <c r="MAC423" s="565"/>
      <c r="MAD423" s="565"/>
      <c r="MAE423" s="565"/>
      <c r="MAF423" s="565"/>
      <c r="MAG423" s="565"/>
      <c r="MAH423" s="565"/>
      <c r="MAI423" s="565"/>
      <c r="MAJ423" s="565"/>
      <c r="MAK423" s="565"/>
      <c r="MAL423" s="565"/>
      <c r="MAM423" s="565"/>
      <c r="MAN423" s="565"/>
      <c r="MAO423" s="565"/>
      <c r="MAP423" s="565"/>
      <c r="MAQ423" s="565"/>
      <c r="MAR423" s="565"/>
      <c r="MAS423" s="565"/>
      <c r="MAT423" s="565"/>
      <c r="MAU423" s="565"/>
      <c r="MAV423" s="565"/>
      <c r="MAW423" s="565"/>
      <c r="MAX423" s="565"/>
      <c r="MAY423" s="565"/>
      <c r="MAZ423" s="565"/>
      <c r="MBA423" s="565"/>
      <c r="MBB423" s="565"/>
      <c r="MBC423" s="565"/>
      <c r="MBD423" s="565"/>
      <c r="MBE423" s="565"/>
      <c r="MBF423" s="565"/>
      <c r="MBG423" s="565"/>
      <c r="MBH423" s="565"/>
      <c r="MBI423" s="565"/>
      <c r="MBJ423" s="565"/>
      <c r="MBK423" s="565"/>
      <c r="MBL423" s="565"/>
      <c r="MBM423" s="565"/>
      <c r="MBN423" s="565"/>
      <c r="MBO423" s="565"/>
      <c r="MBP423" s="565"/>
      <c r="MBQ423" s="565"/>
      <c r="MBR423" s="565"/>
      <c r="MBS423" s="565"/>
      <c r="MBT423" s="565"/>
      <c r="MBU423" s="565"/>
      <c r="MBV423" s="565"/>
      <c r="MBW423" s="565"/>
      <c r="MBX423" s="565"/>
      <c r="MBY423" s="565"/>
      <c r="MBZ423" s="565"/>
      <c r="MCA423" s="565"/>
      <c r="MCB423" s="565"/>
      <c r="MCC423" s="565"/>
      <c r="MCD423" s="565"/>
      <c r="MCE423" s="565"/>
      <c r="MCF423" s="565"/>
      <c r="MCG423" s="565"/>
      <c r="MCH423" s="565"/>
      <c r="MCI423" s="565"/>
      <c r="MCJ423" s="565"/>
      <c r="MCK423" s="565"/>
      <c r="MCL423" s="565"/>
      <c r="MCM423" s="565"/>
      <c r="MCN423" s="565"/>
      <c r="MCO423" s="565"/>
      <c r="MCP423" s="565"/>
      <c r="MCQ423" s="565"/>
      <c r="MCR423" s="565"/>
      <c r="MCS423" s="565"/>
      <c r="MCT423" s="565"/>
      <c r="MCU423" s="565"/>
      <c r="MCV423" s="565"/>
      <c r="MCW423" s="565"/>
      <c r="MCX423" s="565"/>
      <c r="MCY423" s="565"/>
      <c r="MCZ423" s="565"/>
      <c r="MDA423" s="565"/>
      <c r="MDB423" s="565"/>
      <c r="MDC423" s="565"/>
      <c r="MDD423" s="565"/>
      <c r="MDE423" s="565"/>
      <c r="MDF423" s="565"/>
      <c r="MDG423" s="565"/>
      <c r="MDH423" s="565"/>
      <c r="MDI423" s="565"/>
      <c r="MDJ423" s="565"/>
      <c r="MDK423" s="565"/>
      <c r="MDL423" s="565"/>
      <c r="MDM423" s="565"/>
      <c r="MDN423" s="565"/>
      <c r="MDO423" s="565"/>
      <c r="MDP423" s="565"/>
      <c r="MDQ423" s="565"/>
      <c r="MDR423" s="565"/>
      <c r="MDS423" s="565"/>
      <c r="MDT423" s="565"/>
      <c r="MDU423" s="565"/>
      <c r="MDV423" s="565"/>
      <c r="MDW423" s="565"/>
      <c r="MDX423" s="565"/>
      <c r="MDY423" s="565"/>
      <c r="MDZ423" s="565"/>
      <c r="MEA423" s="565"/>
      <c r="MEB423" s="565"/>
      <c r="MEC423" s="565"/>
      <c r="MED423" s="565"/>
      <c r="MEE423" s="565"/>
      <c r="MEF423" s="565"/>
      <c r="MEG423" s="565"/>
      <c r="MEH423" s="565"/>
      <c r="MEI423" s="565"/>
      <c r="MEJ423" s="565"/>
      <c r="MEK423" s="565"/>
      <c r="MEL423" s="565"/>
      <c r="MEM423" s="565"/>
      <c r="MEN423" s="565"/>
      <c r="MEO423" s="565"/>
      <c r="MEP423" s="565"/>
      <c r="MEQ423" s="565"/>
      <c r="MER423" s="565"/>
      <c r="MES423" s="565"/>
      <c r="MET423" s="565"/>
      <c r="MEU423" s="565"/>
      <c r="MEV423" s="565"/>
      <c r="MEW423" s="565"/>
      <c r="MEX423" s="565"/>
      <c r="MEY423" s="565"/>
      <c r="MEZ423" s="565"/>
      <c r="MFA423" s="565"/>
      <c r="MFB423" s="565"/>
      <c r="MFC423" s="565"/>
      <c r="MFD423" s="565"/>
      <c r="MFE423" s="565"/>
      <c r="MFF423" s="565"/>
      <c r="MFG423" s="565"/>
      <c r="MFH423" s="565"/>
      <c r="MFI423" s="565"/>
      <c r="MFJ423" s="565"/>
      <c r="MFK423" s="565"/>
      <c r="MFL423" s="565"/>
      <c r="MFM423" s="565"/>
      <c r="MFN423" s="565"/>
      <c r="MFO423" s="565"/>
      <c r="MFP423" s="565"/>
      <c r="MFQ423" s="565"/>
      <c r="MFR423" s="565"/>
      <c r="MFS423" s="565"/>
      <c r="MFT423" s="565"/>
      <c r="MFU423" s="565"/>
      <c r="MFV423" s="565"/>
      <c r="MFW423" s="565"/>
      <c r="MFX423" s="565"/>
      <c r="MFY423" s="565"/>
      <c r="MFZ423" s="565"/>
      <c r="MGA423" s="565"/>
      <c r="MGB423" s="565"/>
      <c r="MGC423" s="565"/>
      <c r="MGD423" s="565"/>
      <c r="MGE423" s="565"/>
      <c r="MGF423" s="565"/>
      <c r="MGG423" s="565"/>
      <c r="MGH423" s="565"/>
      <c r="MGI423" s="565"/>
      <c r="MGJ423" s="565"/>
      <c r="MGK423" s="565"/>
      <c r="MGL423" s="565"/>
      <c r="MGM423" s="565"/>
      <c r="MGN423" s="565"/>
      <c r="MGO423" s="565"/>
      <c r="MGP423" s="565"/>
      <c r="MGQ423" s="565"/>
      <c r="MGR423" s="565"/>
      <c r="MGS423" s="565"/>
      <c r="MGT423" s="565"/>
      <c r="MGU423" s="565"/>
      <c r="MGV423" s="565"/>
      <c r="MGW423" s="565"/>
      <c r="MGX423" s="565"/>
      <c r="MGY423" s="565"/>
      <c r="MGZ423" s="565"/>
      <c r="MHA423" s="565"/>
      <c r="MHB423" s="565"/>
      <c r="MHC423" s="565"/>
      <c r="MHD423" s="565"/>
      <c r="MHE423" s="565"/>
      <c r="MHF423" s="565"/>
      <c r="MHG423" s="565"/>
      <c r="MHH423" s="565"/>
      <c r="MHI423" s="565"/>
      <c r="MHJ423" s="565"/>
      <c r="MHK423" s="565"/>
      <c r="MHL423" s="565"/>
      <c r="MHM423" s="565"/>
      <c r="MHN423" s="565"/>
      <c r="MHO423" s="565"/>
      <c r="MHP423" s="565"/>
      <c r="MHQ423" s="565"/>
      <c r="MHR423" s="565"/>
      <c r="MHS423" s="565"/>
      <c r="MHT423" s="565"/>
      <c r="MHU423" s="565"/>
      <c r="MHV423" s="565"/>
      <c r="MHW423" s="565"/>
      <c r="MHX423" s="565"/>
      <c r="MHY423" s="565"/>
      <c r="MHZ423" s="565"/>
      <c r="MIA423" s="565"/>
      <c r="MIB423" s="565"/>
      <c r="MIC423" s="565"/>
      <c r="MID423" s="565"/>
      <c r="MIE423" s="565"/>
      <c r="MIF423" s="565"/>
      <c r="MIG423" s="565"/>
      <c r="MIH423" s="565"/>
      <c r="MII423" s="565"/>
      <c r="MIJ423" s="565"/>
      <c r="MIK423" s="565"/>
      <c r="MIL423" s="565"/>
      <c r="MIM423" s="565"/>
      <c r="MIN423" s="565"/>
      <c r="MIO423" s="565"/>
      <c r="MIP423" s="565"/>
      <c r="MIQ423" s="565"/>
      <c r="MIR423" s="565"/>
      <c r="MIS423" s="565"/>
      <c r="MIT423" s="565"/>
      <c r="MIU423" s="565"/>
      <c r="MIV423" s="565"/>
      <c r="MIW423" s="565"/>
      <c r="MIX423" s="565"/>
      <c r="MIY423" s="565"/>
      <c r="MIZ423" s="565"/>
      <c r="MJA423" s="565"/>
      <c r="MJB423" s="565"/>
      <c r="MJC423" s="565"/>
      <c r="MJD423" s="565"/>
      <c r="MJE423" s="565"/>
      <c r="MJF423" s="565"/>
      <c r="MJG423" s="565"/>
      <c r="MJH423" s="565"/>
      <c r="MJI423" s="565"/>
      <c r="MJJ423" s="565"/>
      <c r="MJK423" s="565"/>
      <c r="MJL423" s="565"/>
      <c r="MJM423" s="565"/>
      <c r="MJN423" s="565"/>
      <c r="MJO423" s="565"/>
      <c r="MJP423" s="565"/>
      <c r="MJQ423" s="565"/>
      <c r="MJR423" s="565"/>
      <c r="MJS423" s="565"/>
      <c r="MJT423" s="565"/>
      <c r="MJU423" s="565"/>
      <c r="MJV423" s="565"/>
      <c r="MJW423" s="565"/>
      <c r="MJX423" s="565"/>
      <c r="MJY423" s="565"/>
      <c r="MJZ423" s="565"/>
      <c r="MKA423" s="565"/>
      <c r="MKB423" s="565"/>
      <c r="MKC423" s="565"/>
      <c r="MKD423" s="565"/>
      <c r="MKE423" s="565"/>
      <c r="MKF423" s="565"/>
      <c r="MKG423" s="565"/>
      <c r="MKH423" s="565"/>
      <c r="MKI423" s="565"/>
      <c r="MKJ423" s="565"/>
      <c r="MKK423" s="565"/>
      <c r="MKL423" s="565"/>
      <c r="MKM423" s="565"/>
      <c r="MKN423" s="565"/>
      <c r="MKO423" s="565"/>
      <c r="MKP423" s="565"/>
      <c r="MKQ423" s="565"/>
      <c r="MKR423" s="565"/>
      <c r="MKS423" s="565"/>
      <c r="MKT423" s="565"/>
      <c r="MKU423" s="565"/>
      <c r="MKV423" s="565"/>
      <c r="MKW423" s="565"/>
      <c r="MKX423" s="565"/>
      <c r="MKY423" s="565"/>
      <c r="MKZ423" s="565"/>
      <c r="MLA423" s="565"/>
      <c r="MLB423" s="565"/>
      <c r="MLC423" s="565"/>
      <c r="MLD423" s="565"/>
      <c r="MLE423" s="565"/>
      <c r="MLF423" s="565"/>
      <c r="MLG423" s="565"/>
      <c r="MLH423" s="565"/>
      <c r="MLI423" s="565"/>
      <c r="MLJ423" s="565"/>
      <c r="MLK423" s="565"/>
      <c r="MLL423" s="565"/>
      <c r="MLM423" s="565"/>
      <c r="MLN423" s="565"/>
      <c r="MLO423" s="565"/>
      <c r="MLP423" s="565"/>
      <c r="MLQ423" s="565"/>
      <c r="MLR423" s="565"/>
      <c r="MLS423" s="565"/>
      <c r="MLT423" s="565"/>
      <c r="MLU423" s="565"/>
      <c r="MLV423" s="565"/>
      <c r="MLW423" s="565"/>
      <c r="MLX423" s="565"/>
      <c r="MLY423" s="565"/>
      <c r="MLZ423" s="565"/>
      <c r="MMA423" s="565"/>
      <c r="MMB423" s="565"/>
      <c r="MMC423" s="565"/>
      <c r="MMD423" s="565"/>
      <c r="MME423" s="565"/>
      <c r="MMF423" s="565"/>
      <c r="MMG423" s="565"/>
      <c r="MMH423" s="565"/>
      <c r="MMI423" s="565"/>
      <c r="MMJ423" s="565"/>
      <c r="MMK423" s="565"/>
      <c r="MML423" s="565"/>
      <c r="MMM423" s="565"/>
      <c r="MMN423" s="565"/>
      <c r="MMO423" s="565"/>
      <c r="MMP423" s="565"/>
      <c r="MMQ423" s="565"/>
      <c r="MMR423" s="565"/>
      <c r="MMS423" s="565"/>
      <c r="MMT423" s="565"/>
      <c r="MMU423" s="565"/>
      <c r="MMV423" s="565"/>
      <c r="MMW423" s="565"/>
      <c r="MMX423" s="565"/>
      <c r="MMY423" s="565"/>
      <c r="MMZ423" s="565"/>
      <c r="MNA423" s="565"/>
      <c r="MNB423" s="565"/>
      <c r="MNC423" s="565"/>
      <c r="MND423" s="565"/>
      <c r="MNE423" s="565"/>
      <c r="MNF423" s="565"/>
      <c r="MNG423" s="565"/>
      <c r="MNH423" s="565"/>
      <c r="MNI423" s="565"/>
      <c r="MNJ423" s="565"/>
      <c r="MNK423" s="565"/>
      <c r="MNL423" s="565"/>
      <c r="MNM423" s="565"/>
      <c r="MNN423" s="565"/>
      <c r="MNO423" s="565"/>
      <c r="MNP423" s="565"/>
      <c r="MNQ423" s="565"/>
      <c r="MNR423" s="565"/>
      <c r="MNS423" s="565"/>
      <c r="MNT423" s="565"/>
      <c r="MNU423" s="565"/>
      <c r="MNV423" s="565"/>
      <c r="MNW423" s="565"/>
      <c r="MNX423" s="565"/>
      <c r="MNY423" s="565"/>
      <c r="MNZ423" s="565"/>
      <c r="MOA423" s="565"/>
      <c r="MOB423" s="565"/>
      <c r="MOC423" s="565"/>
      <c r="MOD423" s="565"/>
      <c r="MOE423" s="565"/>
      <c r="MOF423" s="565"/>
      <c r="MOG423" s="565"/>
      <c r="MOH423" s="565"/>
      <c r="MOI423" s="565"/>
      <c r="MOJ423" s="565"/>
      <c r="MOK423" s="565"/>
      <c r="MOL423" s="565"/>
      <c r="MOM423" s="565"/>
      <c r="MON423" s="565"/>
      <c r="MOO423" s="565"/>
      <c r="MOP423" s="565"/>
      <c r="MOQ423" s="565"/>
      <c r="MOR423" s="565"/>
      <c r="MOS423" s="565"/>
      <c r="MOT423" s="565"/>
      <c r="MOU423" s="565"/>
      <c r="MOV423" s="565"/>
      <c r="MOW423" s="565"/>
      <c r="MOX423" s="565"/>
      <c r="MOY423" s="565"/>
      <c r="MOZ423" s="565"/>
      <c r="MPA423" s="565"/>
      <c r="MPB423" s="565"/>
      <c r="MPC423" s="565"/>
      <c r="MPD423" s="565"/>
      <c r="MPE423" s="565"/>
      <c r="MPF423" s="565"/>
      <c r="MPG423" s="565"/>
      <c r="MPH423" s="565"/>
      <c r="MPI423" s="565"/>
      <c r="MPJ423" s="565"/>
      <c r="MPK423" s="565"/>
      <c r="MPL423" s="565"/>
      <c r="MPM423" s="565"/>
      <c r="MPN423" s="565"/>
      <c r="MPO423" s="565"/>
      <c r="MPP423" s="565"/>
      <c r="MPQ423" s="565"/>
      <c r="MPR423" s="565"/>
      <c r="MPS423" s="565"/>
      <c r="MPT423" s="565"/>
      <c r="MPU423" s="565"/>
      <c r="MPV423" s="565"/>
      <c r="MPW423" s="565"/>
      <c r="MPX423" s="565"/>
      <c r="MPY423" s="565"/>
      <c r="MPZ423" s="565"/>
      <c r="MQA423" s="565"/>
      <c r="MQB423" s="565"/>
      <c r="MQC423" s="565"/>
      <c r="MQD423" s="565"/>
      <c r="MQE423" s="565"/>
      <c r="MQF423" s="565"/>
      <c r="MQG423" s="565"/>
      <c r="MQH423" s="565"/>
      <c r="MQI423" s="565"/>
      <c r="MQJ423" s="565"/>
      <c r="MQK423" s="565"/>
      <c r="MQL423" s="565"/>
      <c r="MQM423" s="565"/>
      <c r="MQN423" s="565"/>
      <c r="MQO423" s="565"/>
      <c r="MQP423" s="565"/>
      <c r="MQQ423" s="565"/>
      <c r="MQR423" s="565"/>
      <c r="MQS423" s="565"/>
      <c r="MQT423" s="565"/>
      <c r="MQU423" s="565"/>
      <c r="MQV423" s="565"/>
      <c r="MQW423" s="565"/>
      <c r="MQX423" s="565"/>
      <c r="MQY423" s="565"/>
      <c r="MQZ423" s="565"/>
      <c r="MRA423" s="565"/>
      <c r="MRB423" s="565"/>
      <c r="MRC423" s="565"/>
      <c r="MRD423" s="565"/>
      <c r="MRE423" s="565"/>
      <c r="MRF423" s="565"/>
      <c r="MRG423" s="565"/>
      <c r="MRH423" s="565"/>
      <c r="MRI423" s="565"/>
      <c r="MRJ423" s="565"/>
      <c r="MRK423" s="565"/>
      <c r="MRL423" s="565"/>
      <c r="MRM423" s="565"/>
      <c r="MRN423" s="565"/>
      <c r="MRO423" s="565"/>
      <c r="MRP423" s="565"/>
      <c r="MRQ423" s="565"/>
      <c r="MRR423" s="565"/>
      <c r="MRS423" s="565"/>
      <c r="MRT423" s="565"/>
      <c r="MRU423" s="565"/>
      <c r="MRV423" s="565"/>
      <c r="MRW423" s="565"/>
      <c r="MRX423" s="565"/>
      <c r="MRY423" s="565"/>
      <c r="MRZ423" s="565"/>
      <c r="MSA423" s="565"/>
      <c r="MSB423" s="565"/>
      <c r="MSC423" s="565"/>
      <c r="MSD423" s="565"/>
      <c r="MSE423" s="565"/>
      <c r="MSF423" s="565"/>
      <c r="MSG423" s="565"/>
      <c r="MSH423" s="565"/>
      <c r="MSI423" s="565"/>
      <c r="MSJ423" s="565"/>
      <c r="MSK423" s="565"/>
      <c r="MSL423" s="565"/>
      <c r="MSM423" s="565"/>
      <c r="MSN423" s="565"/>
      <c r="MSO423" s="565"/>
      <c r="MSP423" s="565"/>
      <c r="MSQ423" s="565"/>
      <c r="MSR423" s="565"/>
      <c r="MSS423" s="565"/>
      <c r="MST423" s="565"/>
      <c r="MSU423" s="565"/>
      <c r="MSV423" s="565"/>
      <c r="MSW423" s="565"/>
      <c r="MSX423" s="565"/>
      <c r="MSY423" s="565"/>
      <c r="MSZ423" s="565"/>
      <c r="MTA423" s="565"/>
      <c r="MTB423" s="565"/>
      <c r="MTC423" s="565"/>
      <c r="MTD423" s="565"/>
      <c r="MTE423" s="565"/>
      <c r="MTF423" s="565"/>
      <c r="MTG423" s="565"/>
      <c r="MTH423" s="565"/>
      <c r="MTI423" s="565"/>
      <c r="MTJ423" s="565"/>
      <c r="MTK423" s="565"/>
      <c r="MTL423" s="565"/>
      <c r="MTM423" s="565"/>
      <c r="MTN423" s="565"/>
      <c r="MTO423" s="565"/>
      <c r="MTP423" s="565"/>
      <c r="MTQ423" s="565"/>
      <c r="MTR423" s="565"/>
      <c r="MTS423" s="565"/>
      <c r="MTT423" s="565"/>
      <c r="MTU423" s="565"/>
      <c r="MTV423" s="565"/>
      <c r="MTW423" s="565"/>
      <c r="MTX423" s="565"/>
      <c r="MTY423" s="565"/>
      <c r="MTZ423" s="565"/>
      <c r="MUA423" s="565"/>
      <c r="MUB423" s="565"/>
      <c r="MUC423" s="565"/>
      <c r="MUD423" s="565"/>
      <c r="MUE423" s="565"/>
      <c r="MUF423" s="565"/>
      <c r="MUG423" s="565"/>
      <c r="MUH423" s="565"/>
      <c r="MUI423" s="565"/>
      <c r="MUJ423" s="565"/>
      <c r="MUK423" s="565"/>
      <c r="MUL423" s="565"/>
      <c r="MUM423" s="565"/>
      <c r="MUN423" s="565"/>
      <c r="MUO423" s="565"/>
      <c r="MUP423" s="565"/>
      <c r="MUQ423" s="565"/>
      <c r="MUR423" s="565"/>
      <c r="MUS423" s="565"/>
      <c r="MUT423" s="565"/>
      <c r="MUU423" s="565"/>
      <c r="MUV423" s="565"/>
      <c r="MUW423" s="565"/>
      <c r="MUX423" s="565"/>
      <c r="MUY423" s="565"/>
      <c r="MUZ423" s="565"/>
      <c r="MVA423" s="565"/>
      <c r="MVB423" s="565"/>
      <c r="MVC423" s="565"/>
      <c r="MVD423" s="565"/>
      <c r="MVE423" s="565"/>
      <c r="MVF423" s="565"/>
      <c r="MVG423" s="565"/>
      <c r="MVH423" s="565"/>
      <c r="MVI423" s="565"/>
      <c r="MVJ423" s="565"/>
      <c r="MVK423" s="565"/>
      <c r="MVL423" s="565"/>
      <c r="MVM423" s="565"/>
      <c r="MVN423" s="565"/>
      <c r="MVO423" s="565"/>
      <c r="MVP423" s="565"/>
      <c r="MVQ423" s="565"/>
      <c r="MVR423" s="565"/>
      <c r="MVS423" s="565"/>
      <c r="MVT423" s="565"/>
      <c r="MVU423" s="565"/>
      <c r="MVV423" s="565"/>
      <c r="MVW423" s="565"/>
      <c r="MVX423" s="565"/>
      <c r="MVY423" s="565"/>
      <c r="MVZ423" s="565"/>
      <c r="MWA423" s="565"/>
      <c r="MWB423" s="565"/>
      <c r="MWC423" s="565"/>
      <c r="MWD423" s="565"/>
      <c r="MWE423" s="565"/>
      <c r="MWF423" s="565"/>
      <c r="MWG423" s="565"/>
      <c r="MWH423" s="565"/>
      <c r="MWI423" s="565"/>
      <c r="MWJ423" s="565"/>
      <c r="MWK423" s="565"/>
      <c r="MWL423" s="565"/>
      <c r="MWM423" s="565"/>
      <c r="MWN423" s="565"/>
      <c r="MWO423" s="565"/>
      <c r="MWP423" s="565"/>
      <c r="MWQ423" s="565"/>
      <c r="MWR423" s="565"/>
      <c r="MWS423" s="565"/>
      <c r="MWT423" s="565"/>
      <c r="MWU423" s="565"/>
      <c r="MWV423" s="565"/>
      <c r="MWW423" s="565"/>
      <c r="MWX423" s="565"/>
      <c r="MWY423" s="565"/>
      <c r="MWZ423" s="565"/>
      <c r="MXA423" s="565"/>
      <c r="MXB423" s="565"/>
      <c r="MXC423" s="565"/>
      <c r="MXD423" s="565"/>
      <c r="MXE423" s="565"/>
      <c r="MXF423" s="565"/>
      <c r="MXG423" s="565"/>
      <c r="MXH423" s="565"/>
      <c r="MXI423" s="565"/>
      <c r="MXJ423" s="565"/>
      <c r="MXK423" s="565"/>
      <c r="MXL423" s="565"/>
      <c r="MXM423" s="565"/>
      <c r="MXN423" s="565"/>
      <c r="MXO423" s="565"/>
      <c r="MXP423" s="565"/>
      <c r="MXQ423" s="565"/>
      <c r="MXR423" s="565"/>
      <c r="MXS423" s="565"/>
      <c r="MXT423" s="565"/>
      <c r="MXU423" s="565"/>
      <c r="MXV423" s="565"/>
      <c r="MXW423" s="565"/>
      <c r="MXX423" s="565"/>
      <c r="MXY423" s="565"/>
      <c r="MXZ423" s="565"/>
      <c r="MYA423" s="565"/>
      <c r="MYB423" s="565"/>
      <c r="MYC423" s="565"/>
      <c r="MYD423" s="565"/>
      <c r="MYE423" s="565"/>
      <c r="MYF423" s="565"/>
      <c r="MYG423" s="565"/>
      <c r="MYH423" s="565"/>
      <c r="MYI423" s="565"/>
      <c r="MYJ423" s="565"/>
      <c r="MYK423" s="565"/>
      <c r="MYL423" s="565"/>
      <c r="MYM423" s="565"/>
      <c r="MYN423" s="565"/>
      <c r="MYO423" s="565"/>
      <c r="MYP423" s="565"/>
      <c r="MYQ423" s="565"/>
      <c r="MYR423" s="565"/>
      <c r="MYS423" s="565"/>
      <c r="MYT423" s="565"/>
      <c r="MYU423" s="565"/>
      <c r="MYV423" s="565"/>
      <c r="MYW423" s="565"/>
      <c r="MYX423" s="565"/>
      <c r="MYY423" s="565"/>
      <c r="MYZ423" s="565"/>
      <c r="MZA423" s="565"/>
      <c r="MZB423" s="565"/>
      <c r="MZC423" s="565"/>
      <c r="MZD423" s="565"/>
      <c r="MZE423" s="565"/>
      <c r="MZF423" s="565"/>
      <c r="MZG423" s="565"/>
      <c r="MZH423" s="565"/>
      <c r="MZI423" s="565"/>
      <c r="MZJ423" s="565"/>
      <c r="MZK423" s="565"/>
      <c r="MZL423" s="565"/>
      <c r="MZM423" s="565"/>
      <c r="MZN423" s="565"/>
      <c r="MZO423" s="565"/>
      <c r="MZP423" s="565"/>
      <c r="MZQ423" s="565"/>
      <c r="MZR423" s="565"/>
      <c r="MZS423" s="565"/>
      <c r="MZT423" s="565"/>
      <c r="MZU423" s="565"/>
      <c r="MZV423" s="565"/>
      <c r="MZW423" s="565"/>
      <c r="MZX423" s="565"/>
      <c r="MZY423" s="565"/>
      <c r="MZZ423" s="565"/>
      <c r="NAA423" s="565"/>
      <c r="NAB423" s="565"/>
      <c r="NAC423" s="565"/>
      <c r="NAD423" s="565"/>
      <c r="NAE423" s="565"/>
      <c r="NAF423" s="565"/>
      <c r="NAG423" s="565"/>
      <c r="NAH423" s="565"/>
      <c r="NAI423" s="565"/>
      <c r="NAJ423" s="565"/>
      <c r="NAK423" s="565"/>
      <c r="NAL423" s="565"/>
      <c r="NAM423" s="565"/>
      <c r="NAN423" s="565"/>
      <c r="NAO423" s="565"/>
      <c r="NAP423" s="565"/>
      <c r="NAQ423" s="565"/>
      <c r="NAR423" s="565"/>
      <c r="NAS423" s="565"/>
      <c r="NAT423" s="565"/>
      <c r="NAU423" s="565"/>
      <c r="NAV423" s="565"/>
      <c r="NAW423" s="565"/>
      <c r="NAX423" s="565"/>
      <c r="NAY423" s="565"/>
      <c r="NAZ423" s="565"/>
      <c r="NBA423" s="565"/>
      <c r="NBB423" s="565"/>
      <c r="NBC423" s="565"/>
      <c r="NBD423" s="565"/>
      <c r="NBE423" s="565"/>
      <c r="NBF423" s="565"/>
      <c r="NBG423" s="565"/>
      <c r="NBH423" s="565"/>
      <c r="NBI423" s="565"/>
      <c r="NBJ423" s="565"/>
      <c r="NBK423" s="565"/>
      <c r="NBL423" s="565"/>
      <c r="NBM423" s="565"/>
      <c r="NBN423" s="565"/>
      <c r="NBO423" s="565"/>
      <c r="NBP423" s="565"/>
      <c r="NBQ423" s="565"/>
      <c r="NBR423" s="565"/>
      <c r="NBS423" s="565"/>
      <c r="NBT423" s="565"/>
      <c r="NBU423" s="565"/>
      <c r="NBV423" s="565"/>
      <c r="NBW423" s="565"/>
      <c r="NBX423" s="565"/>
      <c r="NBY423" s="565"/>
      <c r="NBZ423" s="565"/>
      <c r="NCA423" s="565"/>
      <c r="NCB423" s="565"/>
      <c r="NCC423" s="565"/>
      <c r="NCD423" s="565"/>
      <c r="NCE423" s="565"/>
      <c r="NCF423" s="565"/>
      <c r="NCG423" s="565"/>
      <c r="NCH423" s="565"/>
      <c r="NCI423" s="565"/>
      <c r="NCJ423" s="565"/>
      <c r="NCK423" s="565"/>
      <c r="NCL423" s="565"/>
      <c r="NCM423" s="565"/>
      <c r="NCN423" s="565"/>
      <c r="NCO423" s="565"/>
      <c r="NCP423" s="565"/>
      <c r="NCQ423" s="565"/>
      <c r="NCR423" s="565"/>
      <c r="NCS423" s="565"/>
      <c r="NCT423" s="565"/>
      <c r="NCU423" s="565"/>
      <c r="NCV423" s="565"/>
      <c r="NCW423" s="565"/>
      <c r="NCX423" s="565"/>
      <c r="NCY423" s="565"/>
      <c r="NCZ423" s="565"/>
      <c r="NDA423" s="565"/>
      <c r="NDB423" s="565"/>
      <c r="NDC423" s="565"/>
      <c r="NDD423" s="565"/>
      <c r="NDE423" s="565"/>
      <c r="NDF423" s="565"/>
      <c r="NDG423" s="565"/>
      <c r="NDH423" s="565"/>
      <c r="NDI423" s="565"/>
      <c r="NDJ423" s="565"/>
      <c r="NDK423" s="565"/>
      <c r="NDL423" s="565"/>
      <c r="NDM423" s="565"/>
      <c r="NDN423" s="565"/>
      <c r="NDO423" s="565"/>
      <c r="NDP423" s="565"/>
      <c r="NDQ423" s="565"/>
      <c r="NDR423" s="565"/>
      <c r="NDS423" s="565"/>
      <c r="NDT423" s="565"/>
      <c r="NDU423" s="565"/>
      <c r="NDV423" s="565"/>
      <c r="NDW423" s="565"/>
      <c r="NDX423" s="565"/>
      <c r="NDY423" s="565"/>
      <c r="NDZ423" s="565"/>
      <c r="NEA423" s="565"/>
      <c r="NEB423" s="565"/>
      <c r="NEC423" s="565"/>
      <c r="NED423" s="565"/>
      <c r="NEE423" s="565"/>
      <c r="NEF423" s="565"/>
      <c r="NEG423" s="565"/>
      <c r="NEH423" s="565"/>
      <c r="NEI423" s="565"/>
      <c r="NEJ423" s="565"/>
      <c r="NEK423" s="565"/>
      <c r="NEL423" s="565"/>
      <c r="NEM423" s="565"/>
      <c r="NEN423" s="565"/>
      <c r="NEO423" s="565"/>
      <c r="NEP423" s="565"/>
      <c r="NEQ423" s="565"/>
      <c r="NER423" s="565"/>
      <c r="NES423" s="565"/>
      <c r="NET423" s="565"/>
      <c r="NEU423" s="565"/>
      <c r="NEV423" s="565"/>
      <c r="NEW423" s="565"/>
      <c r="NEX423" s="565"/>
      <c r="NEY423" s="565"/>
      <c r="NEZ423" s="565"/>
      <c r="NFA423" s="565"/>
      <c r="NFB423" s="565"/>
      <c r="NFC423" s="565"/>
      <c r="NFD423" s="565"/>
      <c r="NFE423" s="565"/>
      <c r="NFF423" s="565"/>
      <c r="NFG423" s="565"/>
      <c r="NFH423" s="565"/>
      <c r="NFI423" s="565"/>
      <c r="NFJ423" s="565"/>
      <c r="NFK423" s="565"/>
      <c r="NFL423" s="565"/>
      <c r="NFM423" s="565"/>
      <c r="NFN423" s="565"/>
      <c r="NFO423" s="565"/>
      <c r="NFP423" s="565"/>
      <c r="NFQ423" s="565"/>
      <c r="NFR423" s="565"/>
      <c r="NFS423" s="565"/>
      <c r="NFT423" s="565"/>
      <c r="NFU423" s="565"/>
      <c r="NFV423" s="565"/>
      <c r="NFW423" s="565"/>
      <c r="NFX423" s="565"/>
      <c r="NFY423" s="565"/>
      <c r="NFZ423" s="565"/>
      <c r="NGA423" s="565"/>
      <c r="NGB423" s="565"/>
      <c r="NGC423" s="565"/>
      <c r="NGD423" s="565"/>
      <c r="NGE423" s="565"/>
      <c r="NGF423" s="565"/>
      <c r="NGG423" s="565"/>
      <c r="NGH423" s="565"/>
      <c r="NGI423" s="565"/>
      <c r="NGJ423" s="565"/>
      <c r="NGK423" s="565"/>
      <c r="NGL423" s="565"/>
      <c r="NGM423" s="565"/>
      <c r="NGN423" s="565"/>
      <c r="NGO423" s="565"/>
      <c r="NGP423" s="565"/>
      <c r="NGQ423" s="565"/>
      <c r="NGR423" s="565"/>
      <c r="NGS423" s="565"/>
      <c r="NGT423" s="565"/>
      <c r="NGU423" s="565"/>
      <c r="NGV423" s="565"/>
      <c r="NGW423" s="565"/>
      <c r="NGX423" s="565"/>
      <c r="NGY423" s="565"/>
      <c r="NGZ423" s="565"/>
      <c r="NHA423" s="565"/>
      <c r="NHB423" s="565"/>
      <c r="NHC423" s="565"/>
      <c r="NHD423" s="565"/>
      <c r="NHE423" s="565"/>
      <c r="NHF423" s="565"/>
      <c r="NHG423" s="565"/>
      <c r="NHH423" s="565"/>
      <c r="NHI423" s="565"/>
      <c r="NHJ423" s="565"/>
      <c r="NHK423" s="565"/>
      <c r="NHL423" s="565"/>
      <c r="NHM423" s="565"/>
      <c r="NHN423" s="565"/>
      <c r="NHO423" s="565"/>
      <c r="NHP423" s="565"/>
      <c r="NHQ423" s="565"/>
      <c r="NHR423" s="565"/>
      <c r="NHS423" s="565"/>
      <c r="NHT423" s="565"/>
      <c r="NHU423" s="565"/>
      <c r="NHV423" s="565"/>
      <c r="NHW423" s="565"/>
      <c r="NHX423" s="565"/>
      <c r="NHY423" s="565"/>
      <c r="NHZ423" s="565"/>
      <c r="NIA423" s="565"/>
      <c r="NIB423" s="565"/>
      <c r="NIC423" s="565"/>
      <c r="NID423" s="565"/>
      <c r="NIE423" s="565"/>
      <c r="NIF423" s="565"/>
      <c r="NIG423" s="565"/>
      <c r="NIH423" s="565"/>
      <c r="NII423" s="565"/>
      <c r="NIJ423" s="565"/>
      <c r="NIK423" s="565"/>
      <c r="NIL423" s="565"/>
      <c r="NIM423" s="565"/>
      <c r="NIN423" s="565"/>
      <c r="NIO423" s="565"/>
      <c r="NIP423" s="565"/>
      <c r="NIQ423" s="565"/>
      <c r="NIR423" s="565"/>
      <c r="NIS423" s="565"/>
      <c r="NIT423" s="565"/>
      <c r="NIU423" s="565"/>
      <c r="NIV423" s="565"/>
      <c r="NIW423" s="565"/>
      <c r="NIX423" s="565"/>
      <c r="NIY423" s="565"/>
      <c r="NIZ423" s="565"/>
      <c r="NJA423" s="565"/>
      <c r="NJB423" s="565"/>
      <c r="NJC423" s="565"/>
      <c r="NJD423" s="565"/>
      <c r="NJE423" s="565"/>
      <c r="NJF423" s="565"/>
      <c r="NJG423" s="565"/>
      <c r="NJH423" s="565"/>
      <c r="NJI423" s="565"/>
      <c r="NJJ423" s="565"/>
      <c r="NJK423" s="565"/>
      <c r="NJL423" s="565"/>
      <c r="NJM423" s="565"/>
      <c r="NJN423" s="565"/>
      <c r="NJO423" s="565"/>
      <c r="NJP423" s="565"/>
      <c r="NJQ423" s="565"/>
      <c r="NJR423" s="565"/>
      <c r="NJS423" s="565"/>
      <c r="NJT423" s="565"/>
      <c r="NJU423" s="565"/>
      <c r="NJV423" s="565"/>
      <c r="NJW423" s="565"/>
      <c r="NJX423" s="565"/>
      <c r="NJY423" s="565"/>
      <c r="NJZ423" s="565"/>
      <c r="NKA423" s="565"/>
      <c r="NKB423" s="565"/>
      <c r="NKC423" s="565"/>
      <c r="NKD423" s="565"/>
      <c r="NKE423" s="565"/>
      <c r="NKF423" s="565"/>
      <c r="NKG423" s="565"/>
      <c r="NKH423" s="565"/>
      <c r="NKI423" s="565"/>
      <c r="NKJ423" s="565"/>
      <c r="NKK423" s="565"/>
      <c r="NKL423" s="565"/>
      <c r="NKM423" s="565"/>
      <c r="NKN423" s="565"/>
      <c r="NKO423" s="565"/>
      <c r="NKP423" s="565"/>
      <c r="NKQ423" s="565"/>
      <c r="NKR423" s="565"/>
      <c r="NKS423" s="565"/>
      <c r="NKT423" s="565"/>
      <c r="NKU423" s="565"/>
      <c r="NKV423" s="565"/>
      <c r="NKW423" s="565"/>
      <c r="NKX423" s="565"/>
      <c r="NKY423" s="565"/>
      <c r="NKZ423" s="565"/>
      <c r="NLA423" s="565"/>
      <c r="NLB423" s="565"/>
      <c r="NLC423" s="565"/>
      <c r="NLD423" s="565"/>
      <c r="NLE423" s="565"/>
      <c r="NLF423" s="565"/>
      <c r="NLG423" s="565"/>
      <c r="NLH423" s="565"/>
      <c r="NLI423" s="565"/>
      <c r="NLJ423" s="565"/>
      <c r="NLK423" s="565"/>
      <c r="NLL423" s="565"/>
      <c r="NLM423" s="565"/>
      <c r="NLN423" s="565"/>
      <c r="NLO423" s="565"/>
      <c r="NLP423" s="565"/>
      <c r="NLQ423" s="565"/>
      <c r="NLR423" s="565"/>
      <c r="NLS423" s="565"/>
      <c r="NLT423" s="565"/>
      <c r="NLU423" s="565"/>
      <c r="NLV423" s="565"/>
      <c r="NLW423" s="565"/>
      <c r="NLX423" s="565"/>
      <c r="NLY423" s="565"/>
      <c r="NLZ423" s="565"/>
      <c r="NMA423" s="565"/>
      <c r="NMB423" s="565"/>
      <c r="NMC423" s="565"/>
      <c r="NMD423" s="565"/>
      <c r="NME423" s="565"/>
      <c r="NMF423" s="565"/>
      <c r="NMG423" s="565"/>
      <c r="NMH423" s="565"/>
      <c r="NMI423" s="565"/>
      <c r="NMJ423" s="565"/>
      <c r="NMK423" s="565"/>
      <c r="NML423" s="565"/>
      <c r="NMM423" s="565"/>
      <c r="NMN423" s="565"/>
      <c r="NMO423" s="565"/>
      <c r="NMP423" s="565"/>
      <c r="NMQ423" s="565"/>
      <c r="NMR423" s="565"/>
      <c r="NMS423" s="565"/>
      <c r="NMT423" s="565"/>
      <c r="NMU423" s="565"/>
      <c r="NMV423" s="565"/>
      <c r="NMW423" s="565"/>
      <c r="NMX423" s="565"/>
      <c r="NMY423" s="565"/>
      <c r="NMZ423" s="565"/>
      <c r="NNA423" s="565"/>
      <c r="NNB423" s="565"/>
      <c r="NNC423" s="565"/>
      <c r="NND423" s="565"/>
      <c r="NNE423" s="565"/>
      <c r="NNF423" s="565"/>
      <c r="NNG423" s="565"/>
      <c r="NNH423" s="565"/>
      <c r="NNI423" s="565"/>
      <c r="NNJ423" s="565"/>
      <c r="NNK423" s="565"/>
      <c r="NNL423" s="565"/>
      <c r="NNM423" s="565"/>
      <c r="NNN423" s="565"/>
      <c r="NNO423" s="565"/>
      <c r="NNP423" s="565"/>
      <c r="NNQ423" s="565"/>
      <c r="NNR423" s="565"/>
      <c r="NNS423" s="565"/>
      <c r="NNT423" s="565"/>
      <c r="NNU423" s="565"/>
      <c r="NNV423" s="565"/>
      <c r="NNW423" s="565"/>
      <c r="NNX423" s="565"/>
      <c r="NNY423" s="565"/>
      <c r="NNZ423" s="565"/>
      <c r="NOA423" s="565"/>
      <c r="NOB423" s="565"/>
      <c r="NOC423" s="565"/>
      <c r="NOD423" s="565"/>
      <c r="NOE423" s="565"/>
      <c r="NOF423" s="565"/>
      <c r="NOG423" s="565"/>
      <c r="NOH423" s="565"/>
      <c r="NOI423" s="565"/>
      <c r="NOJ423" s="565"/>
      <c r="NOK423" s="565"/>
      <c r="NOL423" s="565"/>
      <c r="NOM423" s="565"/>
      <c r="NON423" s="565"/>
      <c r="NOO423" s="565"/>
      <c r="NOP423" s="565"/>
      <c r="NOQ423" s="565"/>
      <c r="NOR423" s="565"/>
      <c r="NOS423" s="565"/>
      <c r="NOT423" s="565"/>
      <c r="NOU423" s="565"/>
      <c r="NOV423" s="565"/>
      <c r="NOW423" s="565"/>
      <c r="NOX423" s="565"/>
      <c r="NOY423" s="565"/>
      <c r="NOZ423" s="565"/>
      <c r="NPA423" s="565"/>
      <c r="NPB423" s="565"/>
      <c r="NPC423" s="565"/>
      <c r="NPD423" s="565"/>
      <c r="NPE423" s="565"/>
      <c r="NPF423" s="565"/>
      <c r="NPG423" s="565"/>
      <c r="NPH423" s="565"/>
      <c r="NPI423" s="565"/>
      <c r="NPJ423" s="565"/>
      <c r="NPK423" s="565"/>
      <c r="NPL423" s="565"/>
      <c r="NPM423" s="565"/>
      <c r="NPN423" s="565"/>
      <c r="NPO423" s="565"/>
      <c r="NPP423" s="565"/>
      <c r="NPQ423" s="565"/>
      <c r="NPR423" s="565"/>
      <c r="NPS423" s="565"/>
      <c r="NPT423" s="565"/>
      <c r="NPU423" s="565"/>
      <c r="NPV423" s="565"/>
      <c r="NPW423" s="565"/>
      <c r="NPX423" s="565"/>
      <c r="NPY423" s="565"/>
      <c r="NPZ423" s="565"/>
      <c r="NQA423" s="565"/>
      <c r="NQB423" s="565"/>
      <c r="NQC423" s="565"/>
      <c r="NQD423" s="565"/>
      <c r="NQE423" s="565"/>
      <c r="NQF423" s="565"/>
      <c r="NQG423" s="565"/>
      <c r="NQH423" s="565"/>
      <c r="NQI423" s="565"/>
      <c r="NQJ423" s="565"/>
      <c r="NQK423" s="565"/>
      <c r="NQL423" s="565"/>
      <c r="NQM423" s="565"/>
      <c r="NQN423" s="565"/>
      <c r="NQO423" s="565"/>
      <c r="NQP423" s="565"/>
      <c r="NQQ423" s="565"/>
      <c r="NQR423" s="565"/>
      <c r="NQS423" s="565"/>
      <c r="NQT423" s="565"/>
      <c r="NQU423" s="565"/>
      <c r="NQV423" s="565"/>
      <c r="NQW423" s="565"/>
      <c r="NQX423" s="565"/>
      <c r="NQY423" s="565"/>
      <c r="NQZ423" s="565"/>
      <c r="NRA423" s="565"/>
      <c r="NRB423" s="565"/>
      <c r="NRC423" s="565"/>
      <c r="NRD423" s="565"/>
      <c r="NRE423" s="565"/>
      <c r="NRF423" s="565"/>
      <c r="NRG423" s="565"/>
      <c r="NRH423" s="565"/>
      <c r="NRI423" s="565"/>
      <c r="NRJ423" s="565"/>
      <c r="NRK423" s="565"/>
      <c r="NRL423" s="565"/>
      <c r="NRM423" s="565"/>
      <c r="NRN423" s="565"/>
      <c r="NRO423" s="565"/>
      <c r="NRP423" s="565"/>
      <c r="NRQ423" s="565"/>
      <c r="NRR423" s="565"/>
      <c r="NRS423" s="565"/>
      <c r="NRT423" s="565"/>
      <c r="NRU423" s="565"/>
      <c r="NRV423" s="565"/>
      <c r="NRW423" s="565"/>
      <c r="NRX423" s="565"/>
      <c r="NRY423" s="565"/>
      <c r="NRZ423" s="565"/>
      <c r="NSA423" s="565"/>
      <c r="NSB423" s="565"/>
      <c r="NSC423" s="565"/>
      <c r="NSD423" s="565"/>
      <c r="NSE423" s="565"/>
      <c r="NSF423" s="565"/>
      <c r="NSG423" s="565"/>
      <c r="NSH423" s="565"/>
      <c r="NSI423" s="565"/>
      <c r="NSJ423" s="565"/>
      <c r="NSK423" s="565"/>
      <c r="NSL423" s="565"/>
      <c r="NSM423" s="565"/>
      <c r="NSN423" s="565"/>
      <c r="NSO423" s="565"/>
      <c r="NSP423" s="565"/>
      <c r="NSQ423" s="565"/>
      <c r="NSR423" s="565"/>
      <c r="NSS423" s="565"/>
      <c r="NST423" s="565"/>
      <c r="NSU423" s="565"/>
      <c r="NSV423" s="565"/>
      <c r="NSW423" s="565"/>
      <c r="NSX423" s="565"/>
      <c r="NSY423" s="565"/>
      <c r="NSZ423" s="565"/>
      <c r="NTA423" s="565"/>
      <c r="NTB423" s="565"/>
      <c r="NTC423" s="565"/>
      <c r="NTD423" s="565"/>
      <c r="NTE423" s="565"/>
      <c r="NTF423" s="565"/>
      <c r="NTG423" s="565"/>
      <c r="NTH423" s="565"/>
      <c r="NTI423" s="565"/>
      <c r="NTJ423" s="565"/>
      <c r="NTK423" s="565"/>
      <c r="NTL423" s="565"/>
      <c r="NTM423" s="565"/>
      <c r="NTN423" s="565"/>
      <c r="NTO423" s="565"/>
      <c r="NTP423" s="565"/>
      <c r="NTQ423" s="565"/>
      <c r="NTR423" s="565"/>
      <c r="NTS423" s="565"/>
      <c r="NTT423" s="565"/>
      <c r="NTU423" s="565"/>
      <c r="NTV423" s="565"/>
      <c r="NTW423" s="565"/>
      <c r="NTX423" s="565"/>
      <c r="NTY423" s="565"/>
      <c r="NTZ423" s="565"/>
      <c r="NUA423" s="565"/>
      <c r="NUB423" s="565"/>
      <c r="NUC423" s="565"/>
      <c r="NUD423" s="565"/>
      <c r="NUE423" s="565"/>
      <c r="NUF423" s="565"/>
      <c r="NUG423" s="565"/>
      <c r="NUH423" s="565"/>
      <c r="NUI423" s="565"/>
      <c r="NUJ423" s="565"/>
      <c r="NUK423" s="565"/>
      <c r="NUL423" s="565"/>
      <c r="NUM423" s="565"/>
      <c r="NUN423" s="565"/>
      <c r="NUO423" s="565"/>
      <c r="NUP423" s="565"/>
      <c r="NUQ423" s="565"/>
      <c r="NUR423" s="565"/>
      <c r="NUS423" s="565"/>
      <c r="NUT423" s="565"/>
      <c r="NUU423" s="565"/>
      <c r="NUV423" s="565"/>
      <c r="NUW423" s="565"/>
      <c r="NUX423" s="565"/>
      <c r="NUY423" s="565"/>
      <c r="NUZ423" s="565"/>
      <c r="NVA423" s="565"/>
      <c r="NVB423" s="565"/>
      <c r="NVC423" s="565"/>
      <c r="NVD423" s="565"/>
      <c r="NVE423" s="565"/>
      <c r="NVF423" s="565"/>
      <c r="NVG423" s="565"/>
      <c r="NVH423" s="565"/>
      <c r="NVI423" s="565"/>
      <c r="NVJ423" s="565"/>
      <c r="NVK423" s="565"/>
      <c r="NVL423" s="565"/>
      <c r="NVM423" s="565"/>
      <c r="NVN423" s="565"/>
      <c r="NVO423" s="565"/>
      <c r="NVP423" s="565"/>
      <c r="NVQ423" s="565"/>
      <c r="NVR423" s="565"/>
      <c r="NVS423" s="565"/>
      <c r="NVT423" s="565"/>
      <c r="NVU423" s="565"/>
      <c r="NVV423" s="565"/>
      <c r="NVW423" s="565"/>
      <c r="NVX423" s="565"/>
      <c r="NVY423" s="565"/>
      <c r="NVZ423" s="565"/>
      <c r="NWA423" s="565"/>
      <c r="NWB423" s="565"/>
      <c r="NWC423" s="565"/>
      <c r="NWD423" s="565"/>
      <c r="NWE423" s="565"/>
      <c r="NWF423" s="565"/>
      <c r="NWG423" s="565"/>
      <c r="NWH423" s="565"/>
      <c r="NWI423" s="565"/>
      <c r="NWJ423" s="565"/>
      <c r="NWK423" s="565"/>
      <c r="NWL423" s="565"/>
      <c r="NWM423" s="565"/>
      <c r="NWN423" s="565"/>
      <c r="NWO423" s="565"/>
      <c r="NWP423" s="565"/>
      <c r="NWQ423" s="565"/>
      <c r="NWR423" s="565"/>
      <c r="NWS423" s="565"/>
      <c r="NWT423" s="565"/>
      <c r="NWU423" s="565"/>
      <c r="NWV423" s="565"/>
      <c r="NWW423" s="565"/>
      <c r="NWX423" s="565"/>
      <c r="NWY423" s="565"/>
      <c r="NWZ423" s="565"/>
      <c r="NXA423" s="565"/>
      <c r="NXB423" s="565"/>
      <c r="NXC423" s="565"/>
      <c r="NXD423" s="565"/>
      <c r="NXE423" s="565"/>
      <c r="NXF423" s="565"/>
      <c r="NXG423" s="565"/>
      <c r="NXH423" s="565"/>
      <c r="NXI423" s="565"/>
      <c r="NXJ423" s="565"/>
      <c r="NXK423" s="565"/>
      <c r="NXL423" s="565"/>
      <c r="NXM423" s="565"/>
      <c r="NXN423" s="565"/>
      <c r="NXO423" s="565"/>
      <c r="NXP423" s="565"/>
      <c r="NXQ423" s="565"/>
      <c r="NXR423" s="565"/>
      <c r="NXS423" s="565"/>
      <c r="NXT423" s="565"/>
      <c r="NXU423" s="565"/>
      <c r="NXV423" s="565"/>
      <c r="NXW423" s="565"/>
      <c r="NXX423" s="565"/>
      <c r="NXY423" s="565"/>
      <c r="NXZ423" s="565"/>
      <c r="NYA423" s="565"/>
      <c r="NYB423" s="565"/>
      <c r="NYC423" s="565"/>
      <c r="NYD423" s="565"/>
      <c r="NYE423" s="565"/>
      <c r="NYF423" s="565"/>
      <c r="NYG423" s="565"/>
      <c r="NYH423" s="565"/>
      <c r="NYI423" s="565"/>
      <c r="NYJ423" s="565"/>
      <c r="NYK423" s="565"/>
      <c r="NYL423" s="565"/>
      <c r="NYM423" s="565"/>
      <c r="NYN423" s="565"/>
      <c r="NYO423" s="565"/>
      <c r="NYP423" s="565"/>
      <c r="NYQ423" s="565"/>
      <c r="NYR423" s="565"/>
      <c r="NYS423" s="565"/>
      <c r="NYT423" s="565"/>
      <c r="NYU423" s="565"/>
      <c r="NYV423" s="565"/>
      <c r="NYW423" s="565"/>
      <c r="NYX423" s="565"/>
      <c r="NYY423" s="565"/>
      <c r="NYZ423" s="565"/>
      <c r="NZA423" s="565"/>
      <c r="NZB423" s="565"/>
      <c r="NZC423" s="565"/>
      <c r="NZD423" s="565"/>
      <c r="NZE423" s="565"/>
      <c r="NZF423" s="565"/>
      <c r="NZG423" s="565"/>
      <c r="NZH423" s="565"/>
      <c r="NZI423" s="565"/>
      <c r="NZJ423" s="565"/>
      <c r="NZK423" s="565"/>
      <c r="NZL423" s="565"/>
      <c r="NZM423" s="565"/>
      <c r="NZN423" s="565"/>
      <c r="NZO423" s="565"/>
      <c r="NZP423" s="565"/>
      <c r="NZQ423" s="565"/>
      <c r="NZR423" s="565"/>
      <c r="NZS423" s="565"/>
      <c r="NZT423" s="565"/>
      <c r="NZU423" s="565"/>
      <c r="NZV423" s="565"/>
      <c r="NZW423" s="565"/>
      <c r="NZX423" s="565"/>
      <c r="NZY423" s="565"/>
      <c r="NZZ423" s="565"/>
      <c r="OAA423" s="565"/>
      <c r="OAB423" s="565"/>
      <c r="OAC423" s="565"/>
      <c r="OAD423" s="565"/>
      <c r="OAE423" s="565"/>
      <c r="OAF423" s="565"/>
      <c r="OAG423" s="565"/>
      <c r="OAH423" s="565"/>
      <c r="OAI423" s="565"/>
      <c r="OAJ423" s="565"/>
      <c r="OAK423" s="565"/>
      <c r="OAL423" s="565"/>
      <c r="OAM423" s="565"/>
      <c r="OAN423" s="565"/>
      <c r="OAO423" s="565"/>
      <c r="OAP423" s="565"/>
      <c r="OAQ423" s="565"/>
      <c r="OAR423" s="565"/>
      <c r="OAS423" s="565"/>
      <c r="OAT423" s="565"/>
      <c r="OAU423" s="565"/>
      <c r="OAV423" s="565"/>
      <c r="OAW423" s="565"/>
      <c r="OAX423" s="565"/>
      <c r="OAY423" s="565"/>
      <c r="OAZ423" s="565"/>
      <c r="OBA423" s="565"/>
      <c r="OBB423" s="565"/>
      <c r="OBC423" s="565"/>
      <c r="OBD423" s="565"/>
      <c r="OBE423" s="565"/>
      <c r="OBF423" s="565"/>
      <c r="OBG423" s="565"/>
      <c r="OBH423" s="565"/>
      <c r="OBI423" s="565"/>
      <c r="OBJ423" s="565"/>
      <c r="OBK423" s="565"/>
      <c r="OBL423" s="565"/>
      <c r="OBM423" s="565"/>
      <c r="OBN423" s="565"/>
      <c r="OBO423" s="565"/>
      <c r="OBP423" s="565"/>
      <c r="OBQ423" s="565"/>
      <c r="OBR423" s="565"/>
      <c r="OBS423" s="565"/>
      <c r="OBT423" s="565"/>
      <c r="OBU423" s="565"/>
      <c r="OBV423" s="565"/>
      <c r="OBW423" s="565"/>
      <c r="OBX423" s="565"/>
      <c r="OBY423" s="565"/>
      <c r="OBZ423" s="565"/>
      <c r="OCA423" s="565"/>
      <c r="OCB423" s="565"/>
      <c r="OCC423" s="565"/>
      <c r="OCD423" s="565"/>
      <c r="OCE423" s="565"/>
      <c r="OCF423" s="565"/>
      <c r="OCG423" s="565"/>
      <c r="OCH423" s="565"/>
      <c r="OCI423" s="565"/>
      <c r="OCJ423" s="565"/>
      <c r="OCK423" s="565"/>
      <c r="OCL423" s="565"/>
      <c r="OCM423" s="565"/>
      <c r="OCN423" s="565"/>
      <c r="OCO423" s="565"/>
      <c r="OCP423" s="565"/>
      <c r="OCQ423" s="565"/>
      <c r="OCR423" s="565"/>
      <c r="OCS423" s="565"/>
      <c r="OCT423" s="565"/>
      <c r="OCU423" s="565"/>
      <c r="OCV423" s="565"/>
      <c r="OCW423" s="565"/>
      <c r="OCX423" s="565"/>
      <c r="OCY423" s="565"/>
      <c r="OCZ423" s="565"/>
      <c r="ODA423" s="565"/>
      <c r="ODB423" s="565"/>
      <c r="ODC423" s="565"/>
      <c r="ODD423" s="565"/>
      <c r="ODE423" s="565"/>
      <c r="ODF423" s="565"/>
      <c r="ODG423" s="565"/>
      <c r="ODH423" s="565"/>
      <c r="ODI423" s="565"/>
      <c r="ODJ423" s="565"/>
      <c r="ODK423" s="565"/>
      <c r="ODL423" s="565"/>
      <c r="ODM423" s="565"/>
      <c r="ODN423" s="565"/>
      <c r="ODO423" s="565"/>
      <c r="ODP423" s="565"/>
      <c r="ODQ423" s="565"/>
      <c r="ODR423" s="565"/>
      <c r="ODS423" s="565"/>
      <c r="ODT423" s="565"/>
      <c r="ODU423" s="565"/>
      <c r="ODV423" s="565"/>
      <c r="ODW423" s="565"/>
      <c r="ODX423" s="565"/>
      <c r="ODY423" s="565"/>
      <c r="ODZ423" s="565"/>
      <c r="OEA423" s="565"/>
      <c r="OEB423" s="565"/>
      <c r="OEC423" s="565"/>
      <c r="OED423" s="565"/>
      <c r="OEE423" s="565"/>
      <c r="OEF423" s="565"/>
      <c r="OEG423" s="565"/>
      <c r="OEH423" s="565"/>
      <c r="OEI423" s="565"/>
      <c r="OEJ423" s="565"/>
      <c r="OEK423" s="565"/>
      <c r="OEL423" s="565"/>
      <c r="OEM423" s="565"/>
      <c r="OEN423" s="565"/>
      <c r="OEO423" s="565"/>
      <c r="OEP423" s="565"/>
      <c r="OEQ423" s="565"/>
      <c r="OER423" s="565"/>
      <c r="OES423" s="565"/>
      <c r="OET423" s="565"/>
      <c r="OEU423" s="565"/>
      <c r="OEV423" s="565"/>
      <c r="OEW423" s="565"/>
      <c r="OEX423" s="565"/>
      <c r="OEY423" s="565"/>
      <c r="OEZ423" s="565"/>
      <c r="OFA423" s="565"/>
      <c r="OFB423" s="565"/>
      <c r="OFC423" s="565"/>
      <c r="OFD423" s="565"/>
      <c r="OFE423" s="565"/>
      <c r="OFF423" s="565"/>
      <c r="OFG423" s="565"/>
      <c r="OFH423" s="565"/>
      <c r="OFI423" s="565"/>
      <c r="OFJ423" s="565"/>
      <c r="OFK423" s="565"/>
      <c r="OFL423" s="565"/>
      <c r="OFM423" s="565"/>
      <c r="OFN423" s="565"/>
      <c r="OFO423" s="565"/>
      <c r="OFP423" s="565"/>
      <c r="OFQ423" s="565"/>
      <c r="OFR423" s="565"/>
      <c r="OFS423" s="565"/>
      <c r="OFT423" s="565"/>
      <c r="OFU423" s="565"/>
      <c r="OFV423" s="565"/>
      <c r="OFW423" s="565"/>
      <c r="OFX423" s="565"/>
      <c r="OFY423" s="565"/>
      <c r="OFZ423" s="565"/>
      <c r="OGA423" s="565"/>
      <c r="OGB423" s="565"/>
      <c r="OGC423" s="565"/>
      <c r="OGD423" s="565"/>
      <c r="OGE423" s="565"/>
      <c r="OGF423" s="565"/>
      <c r="OGG423" s="565"/>
      <c r="OGH423" s="565"/>
      <c r="OGI423" s="565"/>
      <c r="OGJ423" s="565"/>
      <c r="OGK423" s="565"/>
      <c r="OGL423" s="565"/>
      <c r="OGM423" s="565"/>
      <c r="OGN423" s="565"/>
      <c r="OGO423" s="565"/>
      <c r="OGP423" s="565"/>
      <c r="OGQ423" s="565"/>
      <c r="OGR423" s="565"/>
      <c r="OGS423" s="565"/>
      <c r="OGT423" s="565"/>
      <c r="OGU423" s="565"/>
      <c r="OGV423" s="565"/>
      <c r="OGW423" s="565"/>
      <c r="OGX423" s="565"/>
      <c r="OGY423" s="565"/>
      <c r="OGZ423" s="565"/>
      <c r="OHA423" s="565"/>
      <c r="OHB423" s="565"/>
      <c r="OHC423" s="565"/>
      <c r="OHD423" s="565"/>
      <c r="OHE423" s="565"/>
      <c r="OHF423" s="565"/>
      <c r="OHG423" s="565"/>
      <c r="OHH423" s="565"/>
      <c r="OHI423" s="565"/>
      <c r="OHJ423" s="565"/>
      <c r="OHK423" s="565"/>
      <c r="OHL423" s="565"/>
      <c r="OHM423" s="565"/>
      <c r="OHN423" s="565"/>
      <c r="OHO423" s="565"/>
      <c r="OHP423" s="565"/>
      <c r="OHQ423" s="565"/>
      <c r="OHR423" s="565"/>
      <c r="OHS423" s="565"/>
      <c r="OHT423" s="565"/>
      <c r="OHU423" s="565"/>
      <c r="OHV423" s="565"/>
      <c r="OHW423" s="565"/>
      <c r="OHX423" s="565"/>
      <c r="OHY423" s="565"/>
      <c r="OHZ423" s="565"/>
      <c r="OIA423" s="565"/>
      <c r="OIB423" s="565"/>
      <c r="OIC423" s="565"/>
      <c r="OID423" s="565"/>
      <c r="OIE423" s="565"/>
      <c r="OIF423" s="565"/>
      <c r="OIG423" s="565"/>
      <c r="OIH423" s="565"/>
      <c r="OII423" s="565"/>
      <c r="OIJ423" s="565"/>
      <c r="OIK423" s="565"/>
      <c r="OIL423" s="565"/>
      <c r="OIM423" s="565"/>
      <c r="OIN423" s="565"/>
      <c r="OIO423" s="565"/>
      <c r="OIP423" s="565"/>
      <c r="OIQ423" s="565"/>
      <c r="OIR423" s="565"/>
      <c r="OIS423" s="565"/>
      <c r="OIT423" s="565"/>
      <c r="OIU423" s="565"/>
      <c r="OIV423" s="565"/>
      <c r="OIW423" s="565"/>
      <c r="OIX423" s="565"/>
      <c r="OIY423" s="565"/>
      <c r="OIZ423" s="565"/>
      <c r="OJA423" s="565"/>
      <c r="OJB423" s="565"/>
      <c r="OJC423" s="565"/>
      <c r="OJD423" s="565"/>
      <c r="OJE423" s="565"/>
      <c r="OJF423" s="565"/>
      <c r="OJG423" s="565"/>
      <c r="OJH423" s="565"/>
      <c r="OJI423" s="565"/>
      <c r="OJJ423" s="565"/>
      <c r="OJK423" s="565"/>
      <c r="OJL423" s="565"/>
      <c r="OJM423" s="565"/>
      <c r="OJN423" s="565"/>
      <c r="OJO423" s="565"/>
      <c r="OJP423" s="565"/>
      <c r="OJQ423" s="565"/>
      <c r="OJR423" s="565"/>
      <c r="OJS423" s="565"/>
      <c r="OJT423" s="565"/>
      <c r="OJU423" s="565"/>
      <c r="OJV423" s="565"/>
      <c r="OJW423" s="565"/>
      <c r="OJX423" s="565"/>
      <c r="OJY423" s="565"/>
      <c r="OJZ423" s="565"/>
      <c r="OKA423" s="565"/>
      <c r="OKB423" s="565"/>
      <c r="OKC423" s="565"/>
      <c r="OKD423" s="565"/>
      <c r="OKE423" s="565"/>
      <c r="OKF423" s="565"/>
      <c r="OKG423" s="565"/>
      <c r="OKH423" s="565"/>
      <c r="OKI423" s="565"/>
      <c r="OKJ423" s="565"/>
      <c r="OKK423" s="565"/>
      <c r="OKL423" s="565"/>
      <c r="OKM423" s="565"/>
      <c r="OKN423" s="565"/>
      <c r="OKO423" s="565"/>
      <c r="OKP423" s="565"/>
      <c r="OKQ423" s="565"/>
      <c r="OKR423" s="565"/>
      <c r="OKS423" s="565"/>
      <c r="OKT423" s="565"/>
      <c r="OKU423" s="565"/>
      <c r="OKV423" s="565"/>
      <c r="OKW423" s="565"/>
      <c r="OKX423" s="565"/>
      <c r="OKY423" s="565"/>
      <c r="OKZ423" s="565"/>
      <c r="OLA423" s="565"/>
      <c r="OLB423" s="565"/>
      <c r="OLC423" s="565"/>
      <c r="OLD423" s="565"/>
      <c r="OLE423" s="565"/>
      <c r="OLF423" s="565"/>
      <c r="OLG423" s="565"/>
      <c r="OLH423" s="565"/>
      <c r="OLI423" s="565"/>
      <c r="OLJ423" s="565"/>
      <c r="OLK423" s="565"/>
      <c r="OLL423" s="565"/>
      <c r="OLM423" s="565"/>
      <c r="OLN423" s="565"/>
      <c r="OLO423" s="565"/>
      <c r="OLP423" s="565"/>
      <c r="OLQ423" s="565"/>
      <c r="OLR423" s="565"/>
      <c r="OLS423" s="565"/>
      <c r="OLT423" s="565"/>
      <c r="OLU423" s="565"/>
      <c r="OLV423" s="565"/>
      <c r="OLW423" s="565"/>
      <c r="OLX423" s="565"/>
      <c r="OLY423" s="565"/>
      <c r="OLZ423" s="565"/>
      <c r="OMA423" s="565"/>
      <c r="OMB423" s="565"/>
      <c r="OMC423" s="565"/>
      <c r="OMD423" s="565"/>
      <c r="OME423" s="565"/>
      <c r="OMF423" s="565"/>
      <c r="OMG423" s="565"/>
      <c r="OMH423" s="565"/>
      <c r="OMI423" s="565"/>
      <c r="OMJ423" s="565"/>
      <c r="OMK423" s="565"/>
      <c r="OML423" s="565"/>
      <c r="OMM423" s="565"/>
      <c r="OMN423" s="565"/>
      <c r="OMO423" s="565"/>
      <c r="OMP423" s="565"/>
      <c r="OMQ423" s="565"/>
      <c r="OMR423" s="565"/>
      <c r="OMS423" s="565"/>
      <c r="OMT423" s="565"/>
      <c r="OMU423" s="565"/>
      <c r="OMV423" s="565"/>
      <c r="OMW423" s="565"/>
      <c r="OMX423" s="565"/>
      <c r="OMY423" s="565"/>
      <c r="OMZ423" s="565"/>
      <c r="ONA423" s="565"/>
      <c r="ONB423" s="565"/>
      <c r="ONC423" s="565"/>
      <c r="OND423" s="565"/>
      <c r="ONE423" s="565"/>
      <c r="ONF423" s="565"/>
      <c r="ONG423" s="565"/>
      <c r="ONH423" s="565"/>
      <c r="ONI423" s="565"/>
      <c r="ONJ423" s="565"/>
      <c r="ONK423" s="565"/>
      <c r="ONL423" s="565"/>
      <c r="ONM423" s="565"/>
      <c r="ONN423" s="565"/>
      <c r="ONO423" s="565"/>
      <c r="ONP423" s="565"/>
      <c r="ONQ423" s="565"/>
      <c r="ONR423" s="565"/>
      <c r="ONS423" s="565"/>
      <c r="ONT423" s="565"/>
      <c r="ONU423" s="565"/>
      <c r="ONV423" s="565"/>
      <c r="ONW423" s="565"/>
      <c r="ONX423" s="565"/>
      <c r="ONY423" s="565"/>
      <c r="ONZ423" s="565"/>
      <c r="OOA423" s="565"/>
      <c r="OOB423" s="565"/>
      <c r="OOC423" s="565"/>
      <c r="OOD423" s="565"/>
      <c r="OOE423" s="565"/>
      <c r="OOF423" s="565"/>
      <c r="OOG423" s="565"/>
      <c r="OOH423" s="565"/>
      <c r="OOI423" s="565"/>
      <c r="OOJ423" s="565"/>
      <c r="OOK423" s="565"/>
      <c r="OOL423" s="565"/>
      <c r="OOM423" s="565"/>
      <c r="OON423" s="565"/>
      <c r="OOO423" s="565"/>
      <c r="OOP423" s="565"/>
      <c r="OOQ423" s="565"/>
      <c r="OOR423" s="565"/>
      <c r="OOS423" s="565"/>
      <c r="OOT423" s="565"/>
      <c r="OOU423" s="565"/>
      <c r="OOV423" s="565"/>
      <c r="OOW423" s="565"/>
      <c r="OOX423" s="565"/>
      <c r="OOY423" s="565"/>
      <c r="OOZ423" s="565"/>
      <c r="OPA423" s="565"/>
      <c r="OPB423" s="565"/>
      <c r="OPC423" s="565"/>
      <c r="OPD423" s="565"/>
      <c r="OPE423" s="565"/>
      <c r="OPF423" s="565"/>
      <c r="OPG423" s="565"/>
      <c r="OPH423" s="565"/>
      <c r="OPI423" s="565"/>
      <c r="OPJ423" s="565"/>
      <c r="OPK423" s="565"/>
      <c r="OPL423" s="565"/>
      <c r="OPM423" s="565"/>
      <c r="OPN423" s="565"/>
      <c r="OPO423" s="565"/>
      <c r="OPP423" s="565"/>
      <c r="OPQ423" s="565"/>
      <c r="OPR423" s="565"/>
      <c r="OPS423" s="565"/>
      <c r="OPT423" s="565"/>
      <c r="OPU423" s="565"/>
      <c r="OPV423" s="565"/>
      <c r="OPW423" s="565"/>
      <c r="OPX423" s="565"/>
      <c r="OPY423" s="565"/>
      <c r="OPZ423" s="565"/>
      <c r="OQA423" s="565"/>
      <c r="OQB423" s="565"/>
      <c r="OQC423" s="565"/>
      <c r="OQD423" s="565"/>
      <c r="OQE423" s="565"/>
      <c r="OQF423" s="565"/>
      <c r="OQG423" s="565"/>
      <c r="OQH423" s="565"/>
      <c r="OQI423" s="565"/>
      <c r="OQJ423" s="565"/>
      <c r="OQK423" s="565"/>
      <c r="OQL423" s="565"/>
      <c r="OQM423" s="565"/>
      <c r="OQN423" s="565"/>
      <c r="OQO423" s="565"/>
      <c r="OQP423" s="565"/>
      <c r="OQQ423" s="565"/>
      <c r="OQR423" s="565"/>
      <c r="OQS423" s="565"/>
      <c r="OQT423" s="565"/>
      <c r="OQU423" s="565"/>
      <c r="OQV423" s="565"/>
      <c r="OQW423" s="565"/>
      <c r="OQX423" s="565"/>
      <c r="OQY423" s="565"/>
      <c r="OQZ423" s="565"/>
      <c r="ORA423" s="565"/>
      <c r="ORB423" s="565"/>
      <c r="ORC423" s="565"/>
      <c r="ORD423" s="565"/>
      <c r="ORE423" s="565"/>
      <c r="ORF423" s="565"/>
      <c r="ORG423" s="565"/>
      <c r="ORH423" s="565"/>
      <c r="ORI423" s="565"/>
      <c r="ORJ423" s="565"/>
      <c r="ORK423" s="565"/>
      <c r="ORL423" s="565"/>
      <c r="ORM423" s="565"/>
      <c r="ORN423" s="565"/>
      <c r="ORO423" s="565"/>
      <c r="ORP423" s="565"/>
      <c r="ORQ423" s="565"/>
      <c r="ORR423" s="565"/>
      <c r="ORS423" s="565"/>
      <c r="ORT423" s="565"/>
      <c r="ORU423" s="565"/>
      <c r="ORV423" s="565"/>
      <c r="ORW423" s="565"/>
      <c r="ORX423" s="565"/>
      <c r="ORY423" s="565"/>
      <c r="ORZ423" s="565"/>
      <c r="OSA423" s="565"/>
      <c r="OSB423" s="565"/>
      <c r="OSC423" s="565"/>
      <c r="OSD423" s="565"/>
      <c r="OSE423" s="565"/>
      <c r="OSF423" s="565"/>
      <c r="OSG423" s="565"/>
      <c r="OSH423" s="565"/>
      <c r="OSI423" s="565"/>
      <c r="OSJ423" s="565"/>
      <c r="OSK423" s="565"/>
      <c r="OSL423" s="565"/>
      <c r="OSM423" s="565"/>
      <c r="OSN423" s="565"/>
      <c r="OSO423" s="565"/>
      <c r="OSP423" s="565"/>
      <c r="OSQ423" s="565"/>
      <c r="OSR423" s="565"/>
      <c r="OSS423" s="565"/>
      <c r="OST423" s="565"/>
      <c r="OSU423" s="565"/>
      <c r="OSV423" s="565"/>
      <c r="OSW423" s="565"/>
      <c r="OSX423" s="565"/>
      <c r="OSY423" s="565"/>
      <c r="OSZ423" s="565"/>
      <c r="OTA423" s="565"/>
      <c r="OTB423" s="565"/>
      <c r="OTC423" s="565"/>
      <c r="OTD423" s="565"/>
      <c r="OTE423" s="565"/>
      <c r="OTF423" s="565"/>
      <c r="OTG423" s="565"/>
      <c r="OTH423" s="565"/>
      <c r="OTI423" s="565"/>
      <c r="OTJ423" s="565"/>
      <c r="OTK423" s="565"/>
      <c r="OTL423" s="565"/>
      <c r="OTM423" s="565"/>
      <c r="OTN423" s="565"/>
      <c r="OTO423" s="565"/>
      <c r="OTP423" s="565"/>
      <c r="OTQ423" s="565"/>
      <c r="OTR423" s="565"/>
      <c r="OTS423" s="565"/>
      <c r="OTT423" s="565"/>
      <c r="OTU423" s="565"/>
      <c r="OTV423" s="565"/>
      <c r="OTW423" s="565"/>
      <c r="OTX423" s="565"/>
      <c r="OTY423" s="565"/>
      <c r="OTZ423" s="565"/>
      <c r="OUA423" s="565"/>
      <c r="OUB423" s="565"/>
      <c r="OUC423" s="565"/>
      <c r="OUD423" s="565"/>
      <c r="OUE423" s="565"/>
      <c r="OUF423" s="565"/>
      <c r="OUG423" s="565"/>
      <c r="OUH423" s="565"/>
      <c r="OUI423" s="565"/>
      <c r="OUJ423" s="565"/>
      <c r="OUK423" s="565"/>
      <c r="OUL423" s="565"/>
      <c r="OUM423" s="565"/>
      <c r="OUN423" s="565"/>
      <c r="OUO423" s="565"/>
      <c r="OUP423" s="565"/>
      <c r="OUQ423" s="565"/>
      <c r="OUR423" s="565"/>
      <c r="OUS423" s="565"/>
      <c r="OUT423" s="565"/>
      <c r="OUU423" s="565"/>
      <c r="OUV423" s="565"/>
      <c r="OUW423" s="565"/>
      <c r="OUX423" s="565"/>
      <c r="OUY423" s="565"/>
      <c r="OUZ423" s="565"/>
      <c r="OVA423" s="565"/>
      <c r="OVB423" s="565"/>
      <c r="OVC423" s="565"/>
      <c r="OVD423" s="565"/>
      <c r="OVE423" s="565"/>
      <c r="OVF423" s="565"/>
      <c r="OVG423" s="565"/>
      <c r="OVH423" s="565"/>
      <c r="OVI423" s="565"/>
      <c r="OVJ423" s="565"/>
      <c r="OVK423" s="565"/>
      <c r="OVL423" s="565"/>
      <c r="OVM423" s="565"/>
      <c r="OVN423" s="565"/>
      <c r="OVO423" s="565"/>
      <c r="OVP423" s="565"/>
      <c r="OVQ423" s="565"/>
      <c r="OVR423" s="565"/>
      <c r="OVS423" s="565"/>
      <c r="OVT423" s="565"/>
      <c r="OVU423" s="565"/>
      <c r="OVV423" s="565"/>
      <c r="OVW423" s="565"/>
      <c r="OVX423" s="565"/>
      <c r="OVY423" s="565"/>
      <c r="OVZ423" s="565"/>
      <c r="OWA423" s="565"/>
      <c r="OWB423" s="565"/>
      <c r="OWC423" s="565"/>
      <c r="OWD423" s="565"/>
      <c r="OWE423" s="565"/>
      <c r="OWF423" s="565"/>
      <c r="OWG423" s="565"/>
      <c r="OWH423" s="565"/>
      <c r="OWI423" s="565"/>
      <c r="OWJ423" s="565"/>
      <c r="OWK423" s="565"/>
      <c r="OWL423" s="565"/>
      <c r="OWM423" s="565"/>
      <c r="OWN423" s="565"/>
      <c r="OWO423" s="565"/>
      <c r="OWP423" s="565"/>
      <c r="OWQ423" s="565"/>
      <c r="OWR423" s="565"/>
      <c r="OWS423" s="565"/>
      <c r="OWT423" s="565"/>
      <c r="OWU423" s="565"/>
      <c r="OWV423" s="565"/>
      <c r="OWW423" s="565"/>
      <c r="OWX423" s="565"/>
      <c r="OWY423" s="565"/>
      <c r="OWZ423" s="565"/>
      <c r="OXA423" s="565"/>
      <c r="OXB423" s="565"/>
      <c r="OXC423" s="565"/>
      <c r="OXD423" s="565"/>
      <c r="OXE423" s="565"/>
      <c r="OXF423" s="565"/>
      <c r="OXG423" s="565"/>
      <c r="OXH423" s="565"/>
      <c r="OXI423" s="565"/>
      <c r="OXJ423" s="565"/>
      <c r="OXK423" s="565"/>
      <c r="OXL423" s="565"/>
      <c r="OXM423" s="565"/>
      <c r="OXN423" s="565"/>
      <c r="OXO423" s="565"/>
      <c r="OXP423" s="565"/>
      <c r="OXQ423" s="565"/>
      <c r="OXR423" s="565"/>
      <c r="OXS423" s="565"/>
      <c r="OXT423" s="565"/>
      <c r="OXU423" s="565"/>
      <c r="OXV423" s="565"/>
      <c r="OXW423" s="565"/>
      <c r="OXX423" s="565"/>
      <c r="OXY423" s="565"/>
      <c r="OXZ423" s="565"/>
      <c r="OYA423" s="565"/>
      <c r="OYB423" s="565"/>
      <c r="OYC423" s="565"/>
      <c r="OYD423" s="565"/>
      <c r="OYE423" s="565"/>
      <c r="OYF423" s="565"/>
      <c r="OYG423" s="565"/>
      <c r="OYH423" s="565"/>
      <c r="OYI423" s="565"/>
      <c r="OYJ423" s="565"/>
      <c r="OYK423" s="565"/>
      <c r="OYL423" s="565"/>
      <c r="OYM423" s="565"/>
      <c r="OYN423" s="565"/>
      <c r="OYO423" s="565"/>
      <c r="OYP423" s="565"/>
      <c r="OYQ423" s="565"/>
      <c r="OYR423" s="565"/>
      <c r="OYS423" s="565"/>
      <c r="OYT423" s="565"/>
      <c r="OYU423" s="565"/>
      <c r="OYV423" s="565"/>
      <c r="OYW423" s="565"/>
      <c r="OYX423" s="565"/>
      <c r="OYY423" s="565"/>
      <c r="OYZ423" s="565"/>
      <c r="OZA423" s="565"/>
      <c r="OZB423" s="565"/>
      <c r="OZC423" s="565"/>
      <c r="OZD423" s="565"/>
      <c r="OZE423" s="565"/>
      <c r="OZF423" s="565"/>
      <c r="OZG423" s="565"/>
      <c r="OZH423" s="565"/>
      <c r="OZI423" s="565"/>
      <c r="OZJ423" s="565"/>
      <c r="OZK423" s="565"/>
      <c r="OZL423" s="565"/>
      <c r="OZM423" s="565"/>
      <c r="OZN423" s="565"/>
      <c r="OZO423" s="565"/>
      <c r="OZP423" s="565"/>
      <c r="OZQ423" s="565"/>
      <c r="OZR423" s="565"/>
      <c r="OZS423" s="565"/>
      <c r="OZT423" s="565"/>
      <c r="OZU423" s="565"/>
      <c r="OZV423" s="565"/>
      <c r="OZW423" s="565"/>
      <c r="OZX423" s="565"/>
      <c r="OZY423" s="565"/>
      <c r="OZZ423" s="565"/>
      <c r="PAA423" s="565"/>
      <c r="PAB423" s="565"/>
      <c r="PAC423" s="565"/>
      <c r="PAD423" s="565"/>
      <c r="PAE423" s="565"/>
      <c r="PAF423" s="565"/>
      <c r="PAG423" s="565"/>
      <c r="PAH423" s="565"/>
      <c r="PAI423" s="565"/>
      <c r="PAJ423" s="565"/>
      <c r="PAK423" s="565"/>
      <c r="PAL423" s="565"/>
      <c r="PAM423" s="565"/>
      <c r="PAN423" s="565"/>
      <c r="PAO423" s="565"/>
      <c r="PAP423" s="565"/>
      <c r="PAQ423" s="565"/>
      <c r="PAR423" s="565"/>
      <c r="PAS423" s="565"/>
      <c r="PAT423" s="565"/>
      <c r="PAU423" s="565"/>
      <c r="PAV423" s="565"/>
      <c r="PAW423" s="565"/>
      <c r="PAX423" s="565"/>
      <c r="PAY423" s="565"/>
      <c r="PAZ423" s="565"/>
      <c r="PBA423" s="565"/>
      <c r="PBB423" s="565"/>
      <c r="PBC423" s="565"/>
      <c r="PBD423" s="565"/>
      <c r="PBE423" s="565"/>
      <c r="PBF423" s="565"/>
      <c r="PBG423" s="565"/>
      <c r="PBH423" s="565"/>
      <c r="PBI423" s="565"/>
      <c r="PBJ423" s="565"/>
      <c r="PBK423" s="565"/>
      <c r="PBL423" s="565"/>
      <c r="PBM423" s="565"/>
      <c r="PBN423" s="565"/>
      <c r="PBO423" s="565"/>
      <c r="PBP423" s="565"/>
      <c r="PBQ423" s="565"/>
      <c r="PBR423" s="565"/>
      <c r="PBS423" s="565"/>
      <c r="PBT423" s="565"/>
      <c r="PBU423" s="565"/>
      <c r="PBV423" s="565"/>
      <c r="PBW423" s="565"/>
      <c r="PBX423" s="565"/>
      <c r="PBY423" s="565"/>
      <c r="PBZ423" s="565"/>
      <c r="PCA423" s="565"/>
      <c r="PCB423" s="565"/>
      <c r="PCC423" s="565"/>
      <c r="PCD423" s="565"/>
      <c r="PCE423" s="565"/>
      <c r="PCF423" s="565"/>
      <c r="PCG423" s="565"/>
      <c r="PCH423" s="565"/>
      <c r="PCI423" s="565"/>
      <c r="PCJ423" s="565"/>
      <c r="PCK423" s="565"/>
      <c r="PCL423" s="565"/>
      <c r="PCM423" s="565"/>
      <c r="PCN423" s="565"/>
      <c r="PCO423" s="565"/>
      <c r="PCP423" s="565"/>
      <c r="PCQ423" s="565"/>
      <c r="PCR423" s="565"/>
      <c r="PCS423" s="565"/>
      <c r="PCT423" s="565"/>
      <c r="PCU423" s="565"/>
      <c r="PCV423" s="565"/>
      <c r="PCW423" s="565"/>
      <c r="PCX423" s="565"/>
      <c r="PCY423" s="565"/>
      <c r="PCZ423" s="565"/>
      <c r="PDA423" s="565"/>
      <c r="PDB423" s="565"/>
      <c r="PDC423" s="565"/>
      <c r="PDD423" s="565"/>
      <c r="PDE423" s="565"/>
      <c r="PDF423" s="565"/>
      <c r="PDG423" s="565"/>
      <c r="PDH423" s="565"/>
      <c r="PDI423" s="565"/>
      <c r="PDJ423" s="565"/>
      <c r="PDK423" s="565"/>
      <c r="PDL423" s="565"/>
      <c r="PDM423" s="565"/>
      <c r="PDN423" s="565"/>
      <c r="PDO423" s="565"/>
      <c r="PDP423" s="565"/>
      <c r="PDQ423" s="565"/>
      <c r="PDR423" s="565"/>
      <c r="PDS423" s="565"/>
      <c r="PDT423" s="565"/>
      <c r="PDU423" s="565"/>
      <c r="PDV423" s="565"/>
      <c r="PDW423" s="565"/>
      <c r="PDX423" s="565"/>
      <c r="PDY423" s="565"/>
      <c r="PDZ423" s="565"/>
      <c r="PEA423" s="565"/>
      <c r="PEB423" s="565"/>
      <c r="PEC423" s="565"/>
      <c r="PED423" s="565"/>
      <c r="PEE423" s="565"/>
      <c r="PEF423" s="565"/>
      <c r="PEG423" s="565"/>
      <c r="PEH423" s="565"/>
      <c r="PEI423" s="565"/>
      <c r="PEJ423" s="565"/>
      <c r="PEK423" s="565"/>
      <c r="PEL423" s="565"/>
      <c r="PEM423" s="565"/>
      <c r="PEN423" s="565"/>
      <c r="PEO423" s="565"/>
      <c r="PEP423" s="565"/>
      <c r="PEQ423" s="565"/>
      <c r="PER423" s="565"/>
      <c r="PES423" s="565"/>
      <c r="PET423" s="565"/>
      <c r="PEU423" s="565"/>
      <c r="PEV423" s="565"/>
      <c r="PEW423" s="565"/>
      <c r="PEX423" s="565"/>
      <c r="PEY423" s="565"/>
      <c r="PEZ423" s="565"/>
      <c r="PFA423" s="565"/>
      <c r="PFB423" s="565"/>
      <c r="PFC423" s="565"/>
      <c r="PFD423" s="565"/>
      <c r="PFE423" s="565"/>
      <c r="PFF423" s="565"/>
      <c r="PFG423" s="565"/>
      <c r="PFH423" s="565"/>
      <c r="PFI423" s="565"/>
      <c r="PFJ423" s="565"/>
      <c r="PFK423" s="565"/>
      <c r="PFL423" s="565"/>
      <c r="PFM423" s="565"/>
      <c r="PFN423" s="565"/>
      <c r="PFO423" s="565"/>
      <c r="PFP423" s="565"/>
      <c r="PFQ423" s="565"/>
      <c r="PFR423" s="565"/>
      <c r="PFS423" s="565"/>
      <c r="PFT423" s="565"/>
      <c r="PFU423" s="565"/>
      <c r="PFV423" s="565"/>
      <c r="PFW423" s="565"/>
      <c r="PFX423" s="565"/>
      <c r="PFY423" s="565"/>
      <c r="PFZ423" s="565"/>
      <c r="PGA423" s="565"/>
      <c r="PGB423" s="565"/>
      <c r="PGC423" s="565"/>
      <c r="PGD423" s="565"/>
      <c r="PGE423" s="565"/>
      <c r="PGF423" s="565"/>
      <c r="PGG423" s="565"/>
      <c r="PGH423" s="565"/>
      <c r="PGI423" s="565"/>
      <c r="PGJ423" s="565"/>
      <c r="PGK423" s="565"/>
      <c r="PGL423" s="565"/>
      <c r="PGM423" s="565"/>
      <c r="PGN423" s="565"/>
      <c r="PGO423" s="565"/>
      <c r="PGP423" s="565"/>
      <c r="PGQ423" s="565"/>
      <c r="PGR423" s="565"/>
      <c r="PGS423" s="565"/>
      <c r="PGT423" s="565"/>
      <c r="PGU423" s="565"/>
      <c r="PGV423" s="565"/>
      <c r="PGW423" s="565"/>
      <c r="PGX423" s="565"/>
      <c r="PGY423" s="565"/>
      <c r="PGZ423" s="565"/>
      <c r="PHA423" s="565"/>
      <c r="PHB423" s="565"/>
      <c r="PHC423" s="565"/>
      <c r="PHD423" s="565"/>
      <c r="PHE423" s="565"/>
      <c r="PHF423" s="565"/>
      <c r="PHG423" s="565"/>
      <c r="PHH423" s="565"/>
      <c r="PHI423" s="565"/>
      <c r="PHJ423" s="565"/>
      <c r="PHK423" s="565"/>
      <c r="PHL423" s="565"/>
      <c r="PHM423" s="565"/>
      <c r="PHN423" s="565"/>
      <c r="PHO423" s="565"/>
      <c r="PHP423" s="565"/>
      <c r="PHQ423" s="565"/>
      <c r="PHR423" s="565"/>
      <c r="PHS423" s="565"/>
      <c r="PHT423" s="565"/>
      <c r="PHU423" s="565"/>
      <c r="PHV423" s="565"/>
      <c r="PHW423" s="565"/>
      <c r="PHX423" s="565"/>
      <c r="PHY423" s="565"/>
      <c r="PHZ423" s="565"/>
      <c r="PIA423" s="565"/>
      <c r="PIB423" s="565"/>
      <c r="PIC423" s="565"/>
      <c r="PID423" s="565"/>
      <c r="PIE423" s="565"/>
      <c r="PIF423" s="565"/>
      <c r="PIG423" s="565"/>
      <c r="PIH423" s="565"/>
      <c r="PII423" s="565"/>
      <c r="PIJ423" s="565"/>
      <c r="PIK423" s="565"/>
      <c r="PIL423" s="565"/>
      <c r="PIM423" s="565"/>
      <c r="PIN423" s="565"/>
      <c r="PIO423" s="565"/>
      <c r="PIP423" s="565"/>
      <c r="PIQ423" s="565"/>
      <c r="PIR423" s="565"/>
      <c r="PIS423" s="565"/>
      <c r="PIT423" s="565"/>
      <c r="PIU423" s="565"/>
      <c r="PIV423" s="565"/>
      <c r="PIW423" s="565"/>
      <c r="PIX423" s="565"/>
      <c r="PIY423" s="565"/>
      <c r="PIZ423" s="565"/>
      <c r="PJA423" s="565"/>
      <c r="PJB423" s="565"/>
      <c r="PJC423" s="565"/>
      <c r="PJD423" s="565"/>
      <c r="PJE423" s="565"/>
      <c r="PJF423" s="565"/>
      <c r="PJG423" s="565"/>
      <c r="PJH423" s="565"/>
      <c r="PJI423" s="565"/>
      <c r="PJJ423" s="565"/>
      <c r="PJK423" s="565"/>
      <c r="PJL423" s="565"/>
      <c r="PJM423" s="565"/>
      <c r="PJN423" s="565"/>
      <c r="PJO423" s="565"/>
      <c r="PJP423" s="565"/>
      <c r="PJQ423" s="565"/>
      <c r="PJR423" s="565"/>
      <c r="PJS423" s="565"/>
      <c r="PJT423" s="565"/>
      <c r="PJU423" s="565"/>
      <c r="PJV423" s="565"/>
      <c r="PJW423" s="565"/>
      <c r="PJX423" s="565"/>
      <c r="PJY423" s="565"/>
      <c r="PJZ423" s="565"/>
      <c r="PKA423" s="565"/>
      <c r="PKB423" s="565"/>
      <c r="PKC423" s="565"/>
      <c r="PKD423" s="565"/>
      <c r="PKE423" s="565"/>
      <c r="PKF423" s="565"/>
      <c r="PKG423" s="565"/>
      <c r="PKH423" s="565"/>
      <c r="PKI423" s="565"/>
      <c r="PKJ423" s="565"/>
      <c r="PKK423" s="565"/>
      <c r="PKL423" s="565"/>
      <c r="PKM423" s="565"/>
      <c r="PKN423" s="565"/>
      <c r="PKO423" s="565"/>
      <c r="PKP423" s="565"/>
      <c r="PKQ423" s="565"/>
      <c r="PKR423" s="565"/>
      <c r="PKS423" s="565"/>
      <c r="PKT423" s="565"/>
      <c r="PKU423" s="565"/>
      <c r="PKV423" s="565"/>
      <c r="PKW423" s="565"/>
      <c r="PKX423" s="565"/>
      <c r="PKY423" s="565"/>
      <c r="PKZ423" s="565"/>
      <c r="PLA423" s="565"/>
      <c r="PLB423" s="565"/>
      <c r="PLC423" s="565"/>
      <c r="PLD423" s="565"/>
      <c r="PLE423" s="565"/>
      <c r="PLF423" s="565"/>
      <c r="PLG423" s="565"/>
      <c r="PLH423" s="565"/>
      <c r="PLI423" s="565"/>
      <c r="PLJ423" s="565"/>
      <c r="PLK423" s="565"/>
      <c r="PLL423" s="565"/>
      <c r="PLM423" s="565"/>
      <c r="PLN423" s="565"/>
      <c r="PLO423" s="565"/>
      <c r="PLP423" s="565"/>
      <c r="PLQ423" s="565"/>
      <c r="PLR423" s="565"/>
      <c r="PLS423" s="565"/>
      <c r="PLT423" s="565"/>
      <c r="PLU423" s="565"/>
      <c r="PLV423" s="565"/>
      <c r="PLW423" s="565"/>
      <c r="PLX423" s="565"/>
      <c r="PLY423" s="565"/>
      <c r="PLZ423" s="565"/>
      <c r="PMA423" s="565"/>
      <c r="PMB423" s="565"/>
      <c r="PMC423" s="565"/>
      <c r="PMD423" s="565"/>
      <c r="PME423" s="565"/>
      <c r="PMF423" s="565"/>
      <c r="PMG423" s="565"/>
      <c r="PMH423" s="565"/>
      <c r="PMI423" s="565"/>
      <c r="PMJ423" s="565"/>
      <c r="PMK423" s="565"/>
      <c r="PML423" s="565"/>
      <c r="PMM423" s="565"/>
      <c r="PMN423" s="565"/>
      <c r="PMO423" s="565"/>
      <c r="PMP423" s="565"/>
      <c r="PMQ423" s="565"/>
      <c r="PMR423" s="565"/>
      <c r="PMS423" s="565"/>
      <c r="PMT423" s="565"/>
      <c r="PMU423" s="565"/>
      <c r="PMV423" s="565"/>
      <c r="PMW423" s="565"/>
      <c r="PMX423" s="565"/>
      <c r="PMY423" s="565"/>
      <c r="PMZ423" s="565"/>
      <c r="PNA423" s="565"/>
      <c r="PNB423" s="565"/>
      <c r="PNC423" s="565"/>
      <c r="PND423" s="565"/>
      <c r="PNE423" s="565"/>
      <c r="PNF423" s="565"/>
      <c r="PNG423" s="565"/>
      <c r="PNH423" s="565"/>
      <c r="PNI423" s="565"/>
      <c r="PNJ423" s="565"/>
      <c r="PNK423" s="565"/>
      <c r="PNL423" s="565"/>
      <c r="PNM423" s="565"/>
      <c r="PNN423" s="565"/>
      <c r="PNO423" s="565"/>
      <c r="PNP423" s="565"/>
      <c r="PNQ423" s="565"/>
      <c r="PNR423" s="565"/>
      <c r="PNS423" s="565"/>
      <c r="PNT423" s="565"/>
      <c r="PNU423" s="565"/>
      <c r="PNV423" s="565"/>
      <c r="PNW423" s="565"/>
      <c r="PNX423" s="565"/>
      <c r="PNY423" s="565"/>
      <c r="PNZ423" s="565"/>
      <c r="POA423" s="565"/>
      <c r="POB423" s="565"/>
      <c r="POC423" s="565"/>
      <c r="POD423" s="565"/>
      <c r="POE423" s="565"/>
      <c r="POF423" s="565"/>
      <c r="POG423" s="565"/>
      <c r="POH423" s="565"/>
      <c r="POI423" s="565"/>
      <c r="POJ423" s="565"/>
      <c r="POK423" s="565"/>
      <c r="POL423" s="565"/>
      <c r="POM423" s="565"/>
      <c r="PON423" s="565"/>
      <c r="POO423" s="565"/>
      <c r="POP423" s="565"/>
      <c r="POQ423" s="565"/>
      <c r="POR423" s="565"/>
      <c r="POS423" s="565"/>
      <c r="POT423" s="565"/>
      <c r="POU423" s="565"/>
      <c r="POV423" s="565"/>
      <c r="POW423" s="565"/>
      <c r="POX423" s="565"/>
      <c r="POY423" s="565"/>
      <c r="POZ423" s="565"/>
      <c r="PPA423" s="565"/>
      <c r="PPB423" s="565"/>
      <c r="PPC423" s="565"/>
      <c r="PPD423" s="565"/>
      <c r="PPE423" s="565"/>
      <c r="PPF423" s="565"/>
      <c r="PPG423" s="565"/>
      <c r="PPH423" s="565"/>
      <c r="PPI423" s="565"/>
      <c r="PPJ423" s="565"/>
      <c r="PPK423" s="565"/>
      <c r="PPL423" s="565"/>
      <c r="PPM423" s="565"/>
      <c r="PPN423" s="565"/>
      <c r="PPO423" s="565"/>
      <c r="PPP423" s="565"/>
      <c r="PPQ423" s="565"/>
      <c r="PPR423" s="565"/>
      <c r="PPS423" s="565"/>
      <c r="PPT423" s="565"/>
      <c r="PPU423" s="565"/>
      <c r="PPV423" s="565"/>
      <c r="PPW423" s="565"/>
      <c r="PPX423" s="565"/>
      <c r="PPY423" s="565"/>
      <c r="PPZ423" s="565"/>
      <c r="PQA423" s="565"/>
      <c r="PQB423" s="565"/>
      <c r="PQC423" s="565"/>
      <c r="PQD423" s="565"/>
      <c r="PQE423" s="565"/>
      <c r="PQF423" s="565"/>
      <c r="PQG423" s="565"/>
      <c r="PQH423" s="565"/>
      <c r="PQI423" s="565"/>
      <c r="PQJ423" s="565"/>
      <c r="PQK423" s="565"/>
      <c r="PQL423" s="565"/>
      <c r="PQM423" s="565"/>
      <c r="PQN423" s="565"/>
      <c r="PQO423" s="565"/>
      <c r="PQP423" s="565"/>
      <c r="PQQ423" s="565"/>
      <c r="PQR423" s="565"/>
      <c r="PQS423" s="565"/>
      <c r="PQT423" s="565"/>
      <c r="PQU423" s="565"/>
      <c r="PQV423" s="565"/>
      <c r="PQW423" s="565"/>
      <c r="PQX423" s="565"/>
      <c r="PQY423" s="565"/>
      <c r="PQZ423" s="565"/>
      <c r="PRA423" s="565"/>
      <c r="PRB423" s="565"/>
      <c r="PRC423" s="565"/>
      <c r="PRD423" s="565"/>
      <c r="PRE423" s="565"/>
      <c r="PRF423" s="565"/>
      <c r="PRG423" s="565"/>
      <c r="PRH423" s="565"/>
      <c r="PRI423" s="565"/>
      <c r="PRJ423" s="565"/>
      <c r="PRK423" s="565"/>
      <c r="PRL423" s="565"/>
      <c r="PRM423" s="565"/>
      <c r="PRN423" s="565"/>
      <c r="PRO423" s="565"/>
      <c r="PRP423" s="565"/>
      <c r="PRQ423" s="565"/>
      <c r="PRR423" s="565"/>
      <c r="PRS423" s="565"/>
      <c r="PRT423" s="565"/>
      <c r="PRU423" s="565"/>
      <c r="PRV423" s="565"/>
      <c r="PRW423" s="565"/>
      <c r="PRX423" s="565"/>
      <c r="PRY423" s="565"/>
      <c r="PRZ423" s="565"/>
      <c r="PSA423" s="565"/>
      <c r="PSB423" s="565"/>
      <c r="PSC423" s="565"/>
      <c r="PSD423" s="565"/>
      <c r="PSE423" s="565"/>
      <c r="PSF423" s="565"/>
      <c r="PSG423" s="565"/>
      <c r="PSH423" s="565"/>
      <c r="PSI423" s="565"/>
      <c r="PSJ423" s="565"/>
      <c r="PSK423" s="565"/>
      <c r="PSL423" s="565"/>
      <c r="PSM423" s="565"/>
      <c r="PSN423" s="565"/>
      <c r="PSO423" s="565"/>
      <c r="PSP423" s="565"/>
      <c r="PSQ423" s="565"/>
      <c r="PSR423" s="565"/>
      <c r="PSS423" s="565"/>
      <c r="PST423" s="565"/>
      <c r="PSU423" s="565"/>
      <c r="PSV423" s="565"/>
      <c r="PSW423" s="565"/>
      <c r="PSX423" s="565"/>
      <c r="PSY423" s="565"/>
      <c r="PSZ423" s="565"/>
      <c r="PTA423" s="565"/>
      <c r="PTB423" s="565"/>
      <c r="PTC423" s="565"/>
      <c r="PTD423" s="565"/>
      <c r="PTE423" s="565"/>
      <c r="PTF423" s="565"/>
      <c r="PTG423" s="565"/>
      <c r="PTH423" s="565"/>
      <c r="PTI423" s="565"/>
      <c r="PTJ423" s="565"/>
      <c r="PTK423" s="565"/>
      <c r="PTL423" s="565"/>
      <c r="PTM423" s="565"/>
      <c r="PTN423" s="565"/>
      <c r="PTO423" s="565"/>
      <c r="PTP423" s="565"/>
      <c r="PTQ423" s="565"/>
      <c r="PTR423" s="565"/>
      <c r="PTS423" s="565"/>
      <c r="PTT423" s="565"/>
      <c r="PTU423" s="565"/>
      <c r="PTV423" s="565"/>
      <c r="PTW423" s="565"/>
      <c r="PTX423" s="565"/>
      <c r="PTY423" s="565"/>
      <c r="PTZ423" s="565"/>
      <c r="PUA423" s="565"/>
      <c r="PUB423" s="565"/>
      <c r="PUC423" s="565"/>
      <c r="PUD423" s="565"/>
      <c r="PUE423" s="565"/>
      <c r="PUF423" s="565"/>
      <c r="PUG423" s="565"/>
      <c r="PUH423" s="565"/>
      <c r="PUI423" s="565"/>
      <c r="PUJ423" s="565"/>
      <c r="PUK423" s="565"/>
      <c r="PUL423" s="565"/>
      <c r="PUM423" s="565"/>
      <c r="PUN423" s="565"/>
      <c r="PUO423" s="565"/>
      <c r="PUP423" s="565"/>
      <c r="PUQ423" s="565"/>
      <c r="PUR423" s="565"/>
      <c r="PUS423" s="565"/>
      <c r="PUT423" s="565"/>
      <c r="PUU423" s="565"/>
      <c r="PUV423" s="565"/>
      <c r="PUW423" s="565"/>
      <c r="PUX423" s="565"/>
      <c r="PUY423" s="565"/>
      <c r="PUZ423" s="565"/>
      <c r="PVA423" s="565"/>
      <c r="PVB423" s="565"/>
      <c r="PVC423" s="565"/>
      <c r="PVD423" s="565"/>
      <c r="PVE423" s="565"/>
      <c r="PVF423" s="565"/>
      <c r="PVG423" s="565"/>
      <c r="PVH423" s="565"/>
      <c r="PVI423" s="565"/>
      <c r="PVJ423" s="565"/>
      <c r="PVK423" s="565"/>
      <c r="PVL423" s="565"/>
      <c r="PVM423" s="565"/>
      <c r="PVN423" s="565"/>
      <c r="PVO423" s="565"/>
      <c r="PVP423" s="565"/>
      <c r="PVQ423" s="565"/>
      <c r="PVR423" s="565"/>
      <c r="PVS423" s="565"/>
      <c r="PVT423" s="565"/>
      <c r="PVU423" s="565"/>
      <c r="PVV423" s="565"/>
      <c r="PVW423" s="565"/>
      <c r="PVX423" s="565"/>
      <c r="PVY423" s="565"/>
      <c r="PVZ423" s="565"/>
      <c r="PWA423" s="565"/>
      <c r="PWB423" s="565"/>
      <c r="PWC423" s="565"/>
      <c r="PWD423" s="565"/>
      <c r="PWE423" s="565"/>
      <c r="PWF423" s="565"/>
      <c r="PWG423" s="565"/>
      <c r="PWH423" s="565"/>
      <c r="PWI423" s="565"/>
      <c r="PWJ423" s="565"/>
      <c r="PWK423" s="565"/>
      <c r="PWL423" s="565"/>
      <c r="PWM423" s="565"/>
      <c r="PWN423" s="565"/>
      <c r="PWO423" s="565"/>
      <c r="PWP423" s="565"/>
      <c r="PWQ423" s="565"/>
      <c r="PWR423" s="565"/>
      <c r="PWS423" s="565"/>
      <c r="PWT423" s="565"/>
      <c r="PWU423" s="565"/>
      <c r="PWV423" s="565"/>
      <c r="PWW423" s="565"/>
      <c r="PWX423" s="565"/>
      <c r="PWY423" s="565"/>
      <c r="PWZ423" s="565"/>
      <c r="PXA423" s="565"/>
      <c r="PXB423" s="565"/>
      <c r="PXC423" s="565"/>
      <c r="PXD423" s="565"/>
      <c r="PXE423" s="565"/>
      <c r="PXF423" s="565"/>
      <c r="PXG423" s="565"/>
      <c r="PXH423" s="565"/>
      <c r="PXI423" s="565"/>
      <c r="PXJ423" s="565"/>
      <c r="PXK423" s="565"/>
      <c r="PXL423" s="565"/>
      <c r="PXM423" s="565"/>
      <c r="PXN423" s="565"/>
      <c r="PXO423" s="565"/>
      <c r="PXP423" s="565"/>
      <c r="PXQ423" s="565"/>
      <c r="PXR423" s="565"/>
      <c r="PXS423" s="565"/>
      <c r="PXT423" s="565"/>
      <c r="PXU423" s="565"/>
      <c r="PXV423" s="565"/>
      <c r="PXW423" s="565"/>
      <c r="PXX423" s="565"/>
      <c r="PXY423" s="565"/>
      <c r="PXZ423" s="565"/>
      <c r="PYA423" s="565"/>
      <c r="PYB423" s="565"/>
      <c r="PYC423" s="565"/>
      <c r="PYD423" s="565"/>
      <c r="PYE423" s="565"/>
      <c r="PYF423" s="565"/>
      <c r="PYG423" s="565"/>
      <c r="PYH423" s="565"/>
      <c r="PYI423" s="565"/>
      <c r="PYJ423" s="565"/>
      <c r="PYK423" s="565"/>
      <c r="PYL423" s="565"/>
      <c r="PYM423" s="565"/>
      <c r="PYN423" s="565"/>
      <c r="PYO423" s="565"/>
      <c r="PYP423" s="565"/>
      <c r="PYQ423" s="565"/>
      <c r="PYR423" s="565"/>
      <c r="PYS423" s="565"/>
      <c r="PYT423" s="565"/>
      <c r="PYU423" s="565"/>
      <c r="PYV423" s="565"/>
      <c r="PYW423" s="565"/>
      <c r="PYX423" s="565"/>
      <c r="PYY423" s="565"/>
      <c r="PYZ423" s="565"/>
      <c r="PZA423" s="565"/>
      <c r="PZB423" s="565"/>
      <c r="PZC423" s="565"/>
      <c r="PZD423" s="565"/>
      <c r="PZE423" s="565"/>
      <c r="PZF423" s="565"/>
      <c r="PZG423" s="565"/>
      <c r="PZH423" s="565"/>
      <c r="PZI423" s="565"/>
      <c r="PZJ423" s="565"/>
      <c r="PZK423" s="565"/>
      <c r="PZL423" s="565"/>
      <c r="PZM423" s="565"/>
      <c r="PZN423" s="565"/>
      <c r="PZO423" s="565"/>
      <c r="PZP423" s="565"/>
      <c r="PZQ423" s="565"/>
      <c r="PZR423" s="565"/>
      <c r="PZS423" s="565"/>
      <c r="PZT423" s="565"/>
      <c r="PZU423" s="565"/>
      <c r="PZV423" s="565"/>
      <c r="PZW423" s="565"/>
      <c r="PZX423" s="565"/>
      <c r="PZY423" s="565"/>
      <c r="PZZ423" s="565"/>
      <c r="QAA423" s="565"/>
      <c r="QAB423" s="565"/>
      <c r="QAC423" s="565"/>
      <c r="QAD423" s="565"/>
      <c r="QAE423" s="565"/>
      <c r="QAF423" s="565"/>
      <c r="QAG423" s="565"/>
      <c r="QAH423" s="565"/>
      <c r="QAI423" s="565"/>
      <c r="QAJ423" s="565"/>
      <c r="QAK423" s="565"/>
      <c r="QAL423" s="565"/>
      <c r="QAM423" s="565"/>
      <c r="QAN423" s="565"/>
      <c r="QAO423" s="565"/>
      <c r="QAP423" s="565"/>
      <c r="QAQ423" s="565"/>
      <c r="QAR423" s="565"/>
      <c r="QAS423" s="565"/>
      <c r="QAT423" s="565"/>
      <c r="QAU423" s="565"/>
      <c r="QAV423" s="565"/>
      <c r="QAW423" s="565"/>
      <c r="QAX423" s="565"/>
      <c r="QAY423" s="565"/>
      <c r="QAZ423" s="565"/>
      <c r="QBA423" s="565"/>
      <c r="QBB423" s="565"/>
      <c r="QBC423" s="565"/>
      <c r="QBD423" s="565"/>
      <c r="QBE423" s="565"/>
      <c r="QBF423" s="565"/>
      <c r="QBG423" s="565"/>
      <c r="QBH423" s="565"/>
      <c r="QBI423" s="565"/>
      <c r="QBJ423" s="565"/>
      <c r="QBK423" s="565"/>
      <c r="QBL423" s="565"/>
      <c r="QBM423" s="565"/>
      <c r="QBN423" s="565"/>
      <c r="QBO423" s="565"/>
      <c r="QBP423" s="565"/>
      <c r="QBQ423" s="565"/>
      <c r="QBR423" s="565"/>
      <c r="QBS423" s="565"/>
      <c r="QBT423" s="565"/>
      <c r="QBU423" s="565"/>
      <c r="QBV423" s="565"/>
      <c r="QBW423" s="565"/>
      <c r="QBX423" s="565"/>
      <c r="QBY423" s="565"/>
      <c r="QBZ423" s="565"/>
      <c r="QCA423" s="565"/>
      <c r="QCB423" s="565"/>
      <c r="QCC423" s="565"/>
      <c r="QCD423" s="565"/>
      <c r="QCE423" s="565"/>
      <c r="QCF423" s="565"/>
      <c r="QCG423" s="565"/>
      <c r="QCH423" s="565"/>
      <c r="QCI423" s="565"/>
      <c r="QCJ423" s="565"/>
      <c r="QCK423" s="565"/>
      <c r="QCL423" s="565"/>
      <c r="QCM423" s="565"/>
      <c r="QCN423" s="565"/>
      <c r="QCO423" s="565"/>
      <c r="QCP423" s="565"/>
      <c r="QCQ423" s="565"/>
      <c r="QCR423" s="565"/>
      <c r="QCS423" s="565"/>
      <c r="QCT423" s="565"/>
      <c r="QCU423" s="565"/>
      <c r="QCV423" s="565"/>
      <c r="QCW423" s="565"/>
      <c r="QCX423" s="565"/>
      <c r="QCY423" s="565"/>
      <c r="QCZ423" s="565"/>
      <c r="QDA423" s="565"/>
      <c r="QDB423" s="565"/>
      <c r="QDC423" s="565"/>
      <c r="QDD423" s="565"/>
      <c r="QDE423" s="565"/>
      <c r="QDF423" s="565"/>
      <c r="QDG423" s="565"/>
      <c r="QDH423" s="565"/>
      <c r="QDI423" s="565"/>
      <c r="QDJ423" s="565"/>
      <c r="QDK423" s="565"/>
      <c r="QDL423" s="565"/>
      <c r="QDM423" s="565"/>
      <c r="QDN423" s="565"/>
      <c r="QDO423" s="565"/>
      <c r="QDP423" s="565"/>
      <c r="QDQ423" s="565"/>
      <c r="QDR423" s="565"/>
      <c r="QDS423" s="565"/>
      <c r="QDT423" s="565"/>
      <c r="QDU423" s="565"/>
      <c r="QDV423" s="565"/>
      <c r="QDW423" s="565"/>
      <c r="QDX423" s="565"/>
      <c r="QDY423" s="565"/>
      <c r="QDZ423" s="565"/>
      <c r="QEA423" s="565"/>
      <c r="QEB423" s="565"/>
      <c r="QEC423" s="565"/>
      <c r="QED423" s="565"/>
      <c r="QEE423" s="565"/>
      <c r="QEF423" s="565"/>
      <c r="QEG423" s="565"/>
      <c r="QEH423" s="565"/>
      <c r="QEI423" s="565"/>
      <c r="QEJ423" s="565"/>
      <c r="QEK423" s="565"/>
      <c r="QEL423" s="565"/>
      <c r="QEM423" s="565"/>
      <c r="QEN423" s="565"/>
      <c r="QEO423" s="565"/>
      <c r="QEP423" s="565"/>
      <c r="QEQ423" s="565"/>
      <c r="QER423" s="565"/>
      <c r="QES423" s="565"/>
      <c r="QET423" s="565"/>
      <c r="QEU423" s="565"/>
      <c r="QEV423" s="565"/>
      <c r="QEW423" s="565"/>
      <c r="QEX423" s="565"/>
      <c r="QEY423" s="565"/>
      <c r="QEZ423" s="565"/>
      <c r="QFA423" s="565"/>
      <c r="QFB423" s="565"/>
      <c r="QFC423" s="565"/>
      <c r="QFD423" s="565"/>
      <c r="QFE423" s="565"/>
      <c r="QFF423" s="565"/>
      <c r="QFG423" s="565"/>
      <c r="QFH423" s="565"/>
      <c r="QFI423" s="565"/>
      <c r="QFJ423" s="565"/>
      <c r="QFK423" s="565"/>
      <c r="QFL423" s="565"/>
      <c r="QFM423" s="565"/>
      <c r="QFN423" s="565"/>
      <c r="QFO423" s="565"/>
      <c r="QFP423" s="565"/>
      <c r="QFQ423" s="565"/>
      <c r="QFR423" s="565"/>
      <c r="QFS423" s="565"/>
      <c r="QFT423" s="565"/>
      <c r="QFU423" s="565"/>
      <c r="QFV423" s="565"/>
      <c r="QFW423" s="565"/>
      <c r="QFX423" s="565"/>
      <c r="QFY423" s="565"/>
      <c r="QFZ423" s="565"/>
      <c r="QGA423" s="565"/>
      <c r="QGB423" s="565"/>
      <c r="QGC423" s="565"/>
      <c r="QGD423" s="565"/>
      <c r="QGE423" s="565"/>
      <c r="QGF423" s="565"/>
      <c r="QGG423" s="565"/>
      <c r="QGH423" s="565"/>
      <c r="QGI423" s="565"/>
      <c r="QGJ423" s="565"/>
      <c r="QGK423" s="565"/>
      <c r="QGL423" s="565"/>
      <c r="QGM423" s="565"/>
      <c r="QGN423" s="565"/>
      <c r="QGO423" s="565"/>
      <c r="QGP423" s="565"/>
      <c r="QGQ423" s="565"/>
      <c r="QGR423" s="565"/>
      <c r="QGS423" s="565"/>
      <c r="QGT423" s="565"/>
      <c r="QGU423" s="565"/>
      <c r="QGV423" s="565"/>
      <c r="QGW423" s="565"/>
      <c r="QGX423" s="565"/>
      <c r="QGY423" s="565"/>
      <c r="QGZ423" s="565"/>
      <c r="QHA423" s="565"/>
      <c r="QHB423" s="565"/>
      <c r="QHC423" s="565"/>
      <c r="QHD423" s="565"/>
      <c r="QHE423" s="565"/>
      <c r="QHF423" s="565"/>
      <c r="QHG423" s="565"/>
      <c r="QHH423" s="565"/>
      <c r="QHI423" s="565"/>
      <c r="QHJ423" s="565"/>
      <c r="QHK423" s="565"/>
      <c r="QHL423" s="565"/>
      <c r="QHM423" s="565"/>
      <c r="QHN423" s="565"/>
      <c r="QHO423" s="565"/>
      <c r="QHP423" s="565"/>
      <c r="QHQ423" s="565"/>
      <c r="QHR423" s="565"/>
      <c r="QHS423" s="565"/>
      <c r="QHT423" s="565"/>
      <c r="QHU423" s="565"/>
      <c r="QHV423" s="565"/>
      <c r="QHW423" s="565"/>
      <c r="QHX423" s="565"/>
      <c r="QHY423" s="565"/>
      <c r="QHZ423" s="565"/>
      <c r="QIA423" s="565"/>
      <c r="QIB423" s="565"/>
      <c r="QIC423" s="565"/>
      <c r="QID423" s="565"/>
      <c r="QIE423" s="565"/>
      <c r="QIF423" s="565"/>
      <c r="QIG423" s="565"/>
      <c r="QIH423" s="565"/>
      <c r="QII423" s="565"/>
      <c r="QIJ423" s="565"/>
      <c r="QIK423" s="565"/>
      <c r="QIL423" s="565"/>
      <c r="QIM423" s="565"/>
      <c r="QIN423" s="565"/>
      <c r="QIO423" s="565"/>
      <c r="QIP423" s="565"/>
      <c r="QIQ423" s="565"/>
      <c r="QIR423" s="565"/>
      <c r="QIS423" s="565"/>
      <c r="QIT423" s="565"/>
      <c r="QIU423" s="565"/>
      <c r="QIV423" s="565"/>
      <c r="QIW423" s="565"/>
      <c r="QIX423" s="565"/>
      <c r="QIY423" s="565"/>
      <c r="QIZ423" s="565"/>
      <c r="QJA423" s="565"/>
      <c r="QJB423" s="565"/>
      <c r="QJC423" s="565"/>
      <c r="QJD423" s="565"/>
      <c r="QJE423" s="565"/>
      <c r="QJF423" s="565"/>
      <c r="QJG423" s="565"/>
      <c r="QJH423" s="565"/>
      <c r="QJI423" s="565"/>
      <c r="QJJ423" s="565"/>
      <c r="QJK423" s="565"/>
      <c r="QJL423" s="565"/>
      <c r="QJM423" s="565"/>
      <c r="QJN423" s="565"/>
      <c r="QJO423" s="565"/>
      <c r="QJP423" s="565"/>
      <c r="QJQ423" s="565"/>
      <c r="QJR423" s="565"/>
      <c r="QJS423" s="565"/>
      <c r="QJT423" s="565"/>
      <c r="QJU423" s="565"/>
      <c r="QJV423" s="565"/>
      <c r="QJW423" s="565"/>
      <c r="QJX423" s="565"/>
      <c r="QJY423" s="565"/>
      <c r="QJZ423" s="565"/>
      <c r="QKA423" s="565"/>
      <c r="QKB423" s="565"/>
      <c r="QKC423" s="565"/>
      <c r="QKD423" s="565"/>
      <c r="QKE423" s="565"/>
      <c r="QKF423" s="565"/>
      <c r="QKG423" s="565"/>
      <c r="QKH423" s="565"/>
      <c r="QKI423" s="565"/>
      <c r="QKJ423" s="565"/>
      <c r="QKK423" s="565"/>
      <c r="QKL423" s="565"/>
      <c r="QKM423" s="565"/>
      <c r="QKN423" s="565"/>
      <c r="QKO423" s="565"/>
      <c r="QKP423" s="565"/>
      <c r="QKQ423" s="565"/>
      <c r="QKR423" s="565"/>
      <c r="QKS423" s="565"/>
      <c r="QKT423" s="565"/>
      <c r="QKU423" s="565"/>
      <c r="QKV423" s="565"/>
      <c r="QKW423" s="565"/>
      <c r="QKX423" s="565"/>
      <c r="QKY423" s="565"/>
      <c r="QKZ423" s="565"/>
      <c r="QLA423" s="565"/>
      <c r="QLB423" s="565"/>
      <c r="QLC423" s="565"/>
      <c r="QLD423" s="565"/>
      <c r="QLE423" s="565"/>
      <c r="QLF423" s="565"/>
      <c r="QLG423" s="565"/>
      <c r="QLH423" s="565"/>
      <c r="QLI423" s="565"/>
      <c r="QLJ423" s="565"/>
      <c r="QLK423" s="565"/>
      <c r="QLL423" s="565"/>
      <c r="QLM423" s="565"/>
      <c r="QLN423" s="565"/>
      <c r="QLO423" s="565"/>
      <c r="QLP423" s="565"/>
      <c r="QLQ423" s="565"/>
      <c r="QLR423" s="565"/>
      <c r="QLS423" s="565"/>
      <c r="QLT423" s="565"/>
      <c r="QLU423" s="565"/>
      <c r="QLV423" s="565"/>
      <c r="QLW423" s="565"/>
      <c r="QLX423" s="565"/>
      <c r="QLY423" s="565"/>
      <c r="QLZ423" s="565"/>
      <c r="QMA423" s="565"/>
      <c r="QMB423" s="565"/>
      <c r="QMC423" s="565"/>
      <c r="QMD423" s="565"/>
      <c r="QME423" s="565"/>
      <c r="QMF423" s="565"/>
      <c r="QMG423" s="565"/>
      <c r="QMH423" s="565"/>
      <c r="QMI423" s="565"/>
      <c r="QMJ423" s="565"/>
      <c r="QMK423" s="565"/>
      <c r="QML423" s="565"/>
      <c r="QMM423" s="565"/>
      <c r="QMN423" s="565"/>
      <c r="QMO423" s="565"/>
      <c r="QMP423" s="565"/>
      <c r="QMQ423" s="565"/>
      <c r="QMR423" s="565"/>
      <c r="QMS423" s="565"/>
      <c r="QMT423" s="565"/>
      <c r="QMU423" s="565"/>
      <c r="QMV423" s="565"/>
      <c r="QMW423" s="565"/>
      <c r="QMX423" s="565"/>
      <c r="QMY423" s="565"/>
      <c r="QMZ423" s="565"/>
      <c r="QNA423" s="565"/>
      <c r="QNB423" s="565"/>
      <c r="QNC423" s="565"/>
      <c r="QND423" s="565"/>
      <c r="QNE423" s="565"/>
      <c r="QNF423" s="565"/>
      <c r="QNG423" s="565"/>
      <c r="QNH423" s="565"/>
      <c r="QNI423" s="565"/>
      <c r="QNJ423" s="565"/>
      <c r="QNK423" s="565"/>
      <c r="QNL423" s="565"/>
      <c r="QNM423" s="565"/>
      <c r="QNN423" s="565"/>
      <c r="QNO423" s="565"/>
      <c r="QNP423" s="565"/>
      <c r="QNQ423" s="565"/>
      <c r="QNR423" s="565"/>
      <c r="QNS423" s="565"/>
      <c r="QNT423" s="565"/>
      <c r="QNU423" s="565"/>
      <c r="QNV423" s="565"/>
      <c r="QNW423" s="565"/>
      <c r="QNX423" s="565"/>
      <c r="QNY423" s="565"/>
      <c r="QNZ423" s="565"/>
      <c r="QOA423" s="565"/>
      <c r="QOB423" s="565"/>
      <c r="QOC423" s="565"/>
      <c r="QOD423" s="565"/>
      <c r="QOE423" s="565"/>
      <c r="QOF423" s="565"/>
      <c r="QOG423" s="565"/>
      <c r="QOH423" s="565"/>
      <c r="QOI423" s="565"/>
      <c r="QOJ423" s="565"/>
      <c r="QOK423" s="565"/>
      <c r="QOL423" s="565"/>
      <c r="QOM423" s="565"/>
      <c r="QON423" s="565"/>
      <c r="QOO423" s="565"/>
      <c r="QOP423" s="565"/>
      <c r="QOQ423" s="565"/>
      <c r="QOR423" s="565"/>
      <c r="QOS423" s="565"/>
      <c r="QOT423" s="565"/>
      <c r="QOU423" s="565"/>
      <c r="QOV423" s="565"/>
      <c r="QOW423" s="565"/>
      <c r="QOX423" s="565"/>
      <c r="QOY423" s="565"/>
      <c r="QOZ423" s="565"/>
      <c r="QPA423" s="565"/>
      <c r="QPB423" s="565"/>
      <c r="QPC423" s="565"/>
      <c r="QPD423" s="565"/>
      <c r="QPE423" s="565"/>
      <c r="QPF423" s="565"/>
      <c r="QPG423" s="565"/>
      <c r="QPH423" s="565"/>
      <c r="QPI423" s="565"/>
      <c r="QPJ423" s="565"/>
      <c r="QPK423" s="565"/>
      <c r="QPL423" s="565"/>
      <c r="QPM423" s="565"/>
      <c r="QPN423" s="565"/>
      <c r="QPO423" s="565"/>
      <c r="QPP423" s="565"/>
      <c r="QPQ423" s="565"/>
      <c r="QPR423" s="565"/>
      <c r="QPS423" s="565"/>
      <c r="QPT423" s="565"/>
      <c r="QPU423" s="565"/>
      <c r="QPV423" s="565"/>
      <c r="QPW423" s="565"/>
      <c r="QPX423" s="565"/>
      <c r="QPY423" s="565"/>
      <c r="QPZ423" s="565"/>
      <c r="QQA423" s="565"/>
      <c r="QQB423" s="565"/>
      <c r="QQC423" s="565"/>
      <c r="QQD423" s="565"/>
      <c r="QQE423" s="565"/>
      <c r="QQF423" s="565"/>
      <c r="QQG423" s="565"/>
      <c r="QQH423" s="565"/>
      <c r="QQI423" s="565"/>
      <c r="QQJ423" s="565"/>
      <c r="QQK423" s="565"/>
      <c r="QQL423" s="565"/>
      <c r="QQM423" s="565"/>
      <c r="QQN423" s="565"/>
      <c r="QQO423" s="565"/>
      <c r="QQP423" s="565"/>
      <c r="QQQ423" s="565"/>
      <c r="QQR423" s="565"/>
      <c r="QQS423" s="565"/>
      <c r="QQT423" s="565"/>
      <c r="QQU423" s="565"/>
      <c r="QQV423" s="565"/>
      <c r="QQW423" s="565"/>
      <c r="QQX423" s="565"/>
      <c r="QQY423" s="565"/>
      <c r="QQZ423" s="565"/>
      <c r="QRA423" s="565"/>
      <c r="QRB423" s="565"/>
      <c r="QRC423" s="565"/>
      <c r="QRD423" s="565"/>
      <c r="QRE423" s="565"/>
      <c r="QRF423" s="565"/>
      <c r="QRG423" s="565"/>
      <c r="QRH423" s="565"/>
      <c r="QRI423" s="565"/>
      <c r="QRJ423" s="565"/>
      <c r="QRK423" s="565"/>
      <c r="QRL423" s="565"/>
      <c r="QRM423" s="565"/>
      <c r="QRN423" s="565"/>
      <c r="QRO423" s="565"/>
      <c r="QRP423" s="565"/>
      <c r="QRQ423" s="565"/>
      <c r="QRR423" s="565"/>
      <c r="QRS423" s="565"/>
      <c r="QRT423" s="565"/>
      <c r="QRU423" s="565"/>
      <c r="QRV423" s="565"/>
      <c r="QRW423" s="565"/>
      <c r="QRX423" s="565"/>
      <c r="QRY423" s="565"/>
      <c r="QRZ423" s="565"/>
      <c r="QSA423" s="565"/>
      <c r="QSB423" s="565"/>
      <c r="QSC423" s="565"/>
      <c r="QSD423" s="565"/>
      <c r="QSE423" s="565"/>
      <c r="QSF423" s="565"/>
      <c r="QSG423" s="565"/>
      <c r="QSH423" s="565"/>
      <c r="QSI423" s="565"/>
      <c r="QSJ423" s="565"/>
      <c r="QSK423" s="565"/>
      <c r="QSL423" s="565"/>
      <c r="QSM423" s="565"/>
      <c r="QSN423" s="565"/>
      <c r="QSO423" s="565"/>
      <c r="QSP423" s="565"/>
      <c r="QSQ423" s="565"/>
      <c r="QSR423" s="565"/>
      <c r="QSS423" s="565"/>
      <c r="QST423" s="565"/>
      <c r="QSU423" s="565"/>
      <c r="QSV423" s="565"/>
      <c r="QSW423" s="565"/>
      <c r="QSX423" s="565"/>
      <c r="QSY423" s="565"/>
      <c r="QSZ423" s="565"/>
      <c r="QTA423" s="565"/>
      <c r="QTB423" s="565"/>
      <c r="QTC423" s="565"/>
      <c r="QTD423" s="565"/>
      <c r="QTE423" s="565"/>
      <c r="QTF423" s="565"/>
      <c r="QTG423" s="565"/>
      <c r="QTH423" s="565"/>
      <c r="QTI423" s="565"/>
      <c r="QTJ423" s="565"/>
      <c r="QTK423" s="565"/>
      <c r="QTL423" s="565"/>
      <c r="QTM423" s="565"/>
      <c r="QTN423" s="565"/>
      <c r="QTO423" s="565"/>
      <c r="QTP423" s="565"/>
      <c r="QTQ423" s="565"/>
      <c r="QTR423" s="565"/>
      <c r="QTS423" s="565"/>
      <c r="QTT423" s="565"/>
      <c r="QTU423" s="565"/>
      <c r="QTV423" s="565"/>
      <c r="QTW423" s="565"/>
      <c r="QTX423" s="565"/>
      <c r="QTY423" s="565"/>
      <c r="QTZ423" s="565"/>
      <c r="QUA423" s="565"/>
      <c r="QUB423" s="565"/>
      <c r="QUC423" s="565"/>
      <c r="QUD423" s="565"/>
      <c r="QUE423" s="565"/>
      <c r="QUF423" s="565"/>
      <c r="QUG423" s="565"/>
      <c r="QUH423" s="565"/>
      <c r="QUI423" s="565"/>
      <c r="QUJ423" s="565"/>
      <c r="QUK423" s="565"/>
      <c r="QUL423" s="565"/>
      <c r="QUM423" s="565"/>
      <c r="QUN423" s="565"/>
      <c r="QUO423" s="565"/>
      <c r="QUP423" s="565"/>
      <c r="QUQ423" s="565"/>
      <c r="QUR423" s="565"/>
      <c r="QUS423" s="565"/>
      <c r="QUT423" s="565"/>
      <c r="QUU423" s="565"/>
      <c r="QUV423" s="565"/>
      <c r="QUW423" s="565"/>
      <c r="QUX423" s="565"/>
      <c r="QUY423" s="565"/>
      <c r="QUZ423" s="565"/>
      <c r="QVA423" s="565"/>
      <c r="QVB423" s="565"/>
      <c r="QVC423" s="565"/>
      <c r="QVD423" s="565"/>
      <c r="QVE423" s="565"/>
      <c r="QVF423" s="565"/>
      <c r="QVG423" s="565"/>
      <c r="QVH423" s="565"/>
      <c r="QVI423" s="565"/>
      <c r="QVJ423" s="565"/>
      <c r="QVK423" s="565"/>
      <c r="QVL423" s="565"/>
      <c r="QVM423" s="565"/>
      <c r="QVN423" s="565"/>
      <c r="QVO423" s="565"/>
      <c r="QVP423" s="565"/>
      <c r="QVQ423" s="565"/>
      <c r="QVR423" s="565"/>
      <c r="QVS423" s="565"/>
      <c r="QVT423" s="565"/>
      <c r="QVU423" s="565"/>
      <c r="QVV423" s="565"/>
      <c r="QVW423" s="565"/>
      <c r="QVX423" s="565"/>
      <c r="QVY423" s="565"/>
      <c r="QVZ423" s="565"/>
      <c r="QWA423" s="565"/>
      <c r="QWB423" s="565"/>
      <c r="QWC423" s="565"/>
      <c r="QWD423" s="565"/>
      <c r="QWE423" s="565"/>
      <c r="QWF423" s="565"/>
      <c r="QWG423" s="565"/>
      <c r="QWH423" s="565"/>
      <c r="QWI423" s="565"/>
      <c r="QWJ423" s="565"/>
      <c r="QWK423" s="565"/>
      <c r="QWL423" s="565"/>
      <c r="QWM423" s="565"/>
      <c r="QWN423" s="565"/>
      <c r="QWO423" s="565"/>
      <c r="QWP423" s="565"/>
      <c r="QWQ423" s="565"/>
      <c r="QWR423" s="565"/>
      <c r="QWS423" s="565"/>
      <c r="QWT423" s="565"/>
      <c r="QWU423" s="565"/>
      <c r="QWV423" s="565"/>
      <c r="QWW423" s="565"/>
      <c r="QWX423" s="565"/>
      <c r="QWY423" s="565"/>
      <c r="QWZ423" s="565"/>
      <c r="QXA423" s="565"/>
      <c r="QXB423" s="565"/>
      <c r="QXC423" s="565"/>
      <c r="QXD423" s="565"/>
      <c r="QXE423" s="565"/>
      <c r="QXF423" s="565"/>
      <c r="QXG423" s="565"/>
      <c r="QXH423" s="565"/>
      <c r="QXI423" s="565"/>
      <c r="QXJ423" s="565"/>
      <c r="QXK423" s="565"/>
      <c r="QXL423" s="565"/>
      <c r="QXM423" s="565"/>
      <c r="QXN423" s="565"/>
      <c r="QXO423" s="565"/>
      <c r="QXP423" s="565"/>
      <c r="QXQ423" s="565"/>
      <c r="QXR423" s="565"/>
      <c r="QXS423" s="565"/>
      <c r="QXT423" s="565"/>
      <c r="QXU423" s="565"/>
      <c r="QXV423" s="565"/>
      <c r="QXW423" s="565"/>
      <c r="QXX423" s="565"/>
      <c r="QXY423" s="565"/>
      <c r="QXZ423" s="565"/>
      <c r="QYA423" s="565"/>
      <c r="QYB423" s="565"/>
      <c r="QYC423" s="565"/>
      <c r="QYD423" s="565"/>
      <c r="QYE423" s="565"/>
      <c r="QYF423" s="565"/>
      <c r="QYG423" s="565"/>
      <c r="QYH423" s="565"/>
      <c r="QYI423" s="565"/>
      <c r="QYJ423" s="565"/>
      <c r="QYK423" s="565"/>
      <c r="QYL423" s="565"/>
      <c r="QYM423" s="565"/>
      <c r="QYN423" s="565"/>
      <c r="QYO423" s="565"/>
      <c r="QYP423" s="565"/>
      <c r="QYQ423" s="565"/>
      <c r="QYR423" s="565"/>
      <c r="QYS423" s="565"/>
      <c r="QYT423" s="565"/>
      <c r="QYU423" s="565"/>
      <c r="QYV423" s="565"/>
      <c r="QYW423" s="565"/>
      <c r="QYX423" s="565"/>
      <c r="QYY423" s="565"/>
      <c r="QYZ423" s="565"/>
      <c r="QZA423" s="565"/>
      <c r="QZB423" s="565"/>
      <c r="QZC423" s="565"/>
      <c r="QZD423" s="565"/>
      <c r="QZE423" s="565"/>
      <c r="QZF423" s="565"/>
      <c r="QZG423" s="565"/>
      <c r="QZH423" s="565"/>
      <c r="QZI423" s="565"/>
      <c r="QZJ423" s="565"/>
      <c r="QZK423" s="565"/>
      <c r="QZL423" s="565"/>
      <c r="QZM423" s="565"/>
      <c r="QZN423" s="565"/>
      <c r="QZO423" s="565"/>
      <c r="QZP423" s="565"/>
      <c r="QZQ423" s="565"/>
      <c r="QZR423" s="565"/>
      <c r="QZS423" s="565"/>
      <c r="QZT423" s="565"/>
      <c r="QZU423" s="565"/>
      <c r="QZV423" s="565"/>
      <c r="QZW423" s="565"/>
      <c r="QZX423" s="565"/>
      <c r="QZY423" s="565"/>
      <c r="QZZ423" s="565"/>
      <c r="RAA423" s="565"/>
      <c r="RAB423" s="565"/>
      <c r="RAC423" s="565"/>
      <c r="RAD423" s="565"/>
      <c r="RAE423" s="565"/>
      <c r="RAF423" s="565"/>
      <c r="RAG423" s="565"/>
      <c r="RAH423" s="565"/>
      <c r="RAI423" s="565"/>
      <c r="RAJ423" s="565"/>
      <c r="RAK423" s="565"/>
      <c r="RAL423" s="565"/>
      <c r="RAM423" s="565"/>
      <c r="RAN423" s="565"/>
      <c r="RAO423" s="565"/>
      <c r="RAP423" s="565"/>
      <c r="RAQ423" s="565"/>
      <c r="RAR423" s="565"/>
      <c r="RAS423" s="565"/>
      <c r="RAT423" s="565"/>
      <c r="RAU423" s="565"/>
      <c r="RAV423" s="565"/>
      <c r="RAW423" s="565"/>
      <c r="RAX423" s="565"/>
      <c r="RAY423" s="565"/>
      <c r="RAZ423" s="565"/>
      <c r="RBA423" s="565"/>
      <c r="RBB423" s="565"/>
      <c r="RBC423" s="565"/>
      <c r="RBD423" s="565"/>
      <c r="RBE423" s="565"/>
      <c r="RBF423" s="565"/>
      <c r="RBG423" s="565"/>
      <c r="RBH423" s="565"/>
      <c r="RBI423" s="565"/>
      <c r="RBJ423" s="565"/>
      <c r="RBK423" s="565"/>
      <c r="RBL423" s="565"/>
      <c r="RBM423" s="565"/>
      <c r="RBN423" s="565"/>
      <c r="RBO423" s="565"/>
      <c r="RBP423" s="565"/>
      <c r="RBQ423" s="565"/>
      <c r="RBR423" s="565"/>
      <c r="RBS423" s="565"/>
      <c r="RBT423" s="565"/>
      <c r="RBU423" s="565"/>
      <c r="RBV423" s="565"/>
      <c r="RBW423" s="565"/>
      <c r="RBX423" s="565"/>
      <c r="RBY423" s="565"/>
      <c r="RBZ423" s="565"/>
      <c r="RCA423" s="565"/>
      <c r="RCB423" s="565"/>
      <c r="RCC423" s="565"/>
      <c r="RCD423" s="565"/>
      <c r="RCE423" s="565"/>
      <c r="RCF423" s="565"/>
      <c r="RCG423" s="565"/>
      <c r="RCH423" s="565"/>
      <c r="RCI423" s="565"/>
      <c r="RCJ423" s="565"/>
      <c r="RCK423" s="565"/>
      <c r="RCL423" s="565"/>
      <c r="RCM423" s="565"/>
      <c r="RCN423" s="565"/>
      <c r="RCO423" s="565"/>
      <c r="RCP423" s="565"/>
      <c r="RCQ423" s="565"/>
      <c r="RCR423" s="565"/>
      <c r="RCS423" s="565"/>
      <c r="RCT423" s="565"/>
      <c r="RCU423" s="565"/>
      <c r="RCV423" s="565"/>
      <c r="RCW423" s="565"/>
      <c r="RCX423" s="565"/>
      <c r="RCY423" s="565"/>
      <c r="RCZ423" s="565"/>
      <c r="RDA423" s="565"/>
      <c r="RDB423" s="565"/>
      <c r="RDC423" s="565"/>
      <c r="RDD423" s="565"/>
      <c r="RDE423" s="565"/>
      <c r="RDF423" s="565"/>
      <c r="RDG423" s="565"/>
      <c r="RDH423" s="565"/>
      <c r="RDI423" s="565"/>
      <c r="RDJ423" s="565"/>
      <c r="RDK423" s="565"/>
      <c r="RDL423" s="565"/>
      <c r="RDM423" s="565"/>
      <c r="RDN423" s="565"/>
      <c r="RDO423" s="565"/>
      <c r="RDP423" s="565"/>
      <c r="RDQ423" s="565"/>
      <c r="RDR423" s="565"/>
      <c r="RDS423" s="565"/>
      <c r="RDT423" s="565"/>
      <c r="RDU423" s="565"/>
      <c r="RDV423" s="565"/>
      <c r="RDW423" s="565"/>
      <c r="RDX423" s="565"/>
      <c r="RDY423" s="565"/>
      <c r="RDZ423" s="565"/>
      <c r="REA423" s="565"/>
      <c r="REB423" s="565"/>
      <c r="REC423" s="565"/>
      <c r="RED423" s="565"/>
      <c r="REE423" s="565"/>
      <c r="REF423" s="565"/>
      <c r="REG423" s="565"/>
      <c r="REH423" s="565"/>
      <c r="REI423" s="565"/>
      <c r="REJ423" s="565"/>
      <c r="REK423" s="565"/>
      <c r="REL423" s="565"/>
      <c r="REM423" s="565"/>
      <c r="REN423" s="565"/>
      <c r="REO423" s="565"/>
      <c r="REP423" s="565"/>
      <c r="REQ423" s="565"/>
      <c r="RER423" s="565"/>
      <c r="RES423" s="565"/>
      <c r="RET423" s="565"/>
      <c r="REU423" s="565"/>
      <c r="REV423" s="565"/>
      <c r="REW423" s="565"/>
      <c r="REX423" s="565"/>
      <c r="REY423" s="565"/>
      <c r="REZ423" s="565"/>
      <c r="RFA423" s="565"/>
      <c r="RFB423" s="565"/>
      <c r="RFC423" s="565"/>
      <c r="RFD423" s="565"/>
      <c r="RFE423" s="565"/>
      <c r="RFF423" s="565"/>
      <c r="RFG423" s="565"/>
      <c r="RFH423" s="565"/>
      <c r="RFI423" s="565"/>
      <c r="RFJ423" s="565"/>
      <c r="RFK423" s="565"/>
      <c r="RFL423" s="565"/>
      <c r="RFM423" s="565"/>
      <c r="RFN423" s="565"/>
      <c r="RFO423" s="565"/>
      <c r="RFP423" s="565"/>
      <c r="RFQ423" s="565"/>
      <c r="RFR423" s="565"/>
      <c r="RFS423" s="565"/>
      <c r="RFT423" s="565"/>
      <c r="RFU423" s="565"/>
      <c r="RFV423" s="565"/>
      <c r="RFW423" s="565"/>
      <c r="RFX423" s="565"/>
      <c r="RFY423" s="565"/>
      <c r="RFZ423" s="565"/>
      <c r="RGA423" s="565"/>
      <c r="RGB423" s="565"/>
      <c r="RGC423" s="565"/>
      <c r="RGD423" s="565"/>
      <c r="RGE423" s="565"/>
      <c r="RGF423" s="565"/>
      <c r="RGG423" s="565"/>
      <c r="RGH423" s="565"/>
      <c r="RGI423" s="565"/>
      <c r="RGJ423" s="565"/>
      <c r="RGK423" s="565"/>
      <c r="RGL423" s="565"/>
      <c r="RGM423" s="565"/>
      <c r="RGN423" s="565"/>
      <c r="RGO423" s="565"/>
      <c r="RGP423" s="565"/>
      <c r="RGQ423" s="565"/>
      <c r="RGR423" s="565"/>
      <c r="RGS423" s="565"/>
      <c r="RGT423" s="565"/>
      <c r="RGU423" s="565"/>
      <c r="RGV423" s="565"/>
      <c r="RGW423" s="565"/>
      <c r="RGX423" s="565"/>
      <c r="RGY423" s="565"/>
      <c r="RGZ423" s="565"/>
      <c r="RHA423" s="565"/>
      <c r="RHB423" s="565"/>
      <c r="RHC423" s="565"/>
      <c r="RHD423" s="565"/>
      <c r="RHE423" s="565"/>
      <c r="RHF423" s="565"/>
      <c r="RHG423" s="565"/>
      <c r="RHH423" s="565"/>
      <c r="RHI423" s="565"/>
      <c r="RHJ423" s="565"/>
      <c r="RHK423" s="565"/>
      <c r="RHL423" s="565"/>
      <c r="RHM423" s="565"/>
      <c r="RHN423" s="565"/>
      <c r="RHO423" s="565"/>
      <c r="RHP423" s="565"/>
      <c r="RHQ423" s="565"/>
      <c r="RHR423" s="565"/>
      <c r="RHS423" s="565"/>
      <c r="RHT423" s="565"/>
      <c r="RHU423" s="565"/>
      <c r="RHV423" s="565"/>
      <c r="RHW423" s="565"/>
      <c r="RHX423" s="565"/>
      <c r="RHY423" s="565"/>
      <c r="RHZ423" s="565"/>
      <c r="RIA423" s="565"/>
      <c r="RIB423" s="565"/>
      <c r="RIC423" s="565"/>
      <c r="RID423" s="565"/>
      <c r="RIE423" s="565"/>
      <c r="RIF423" s="565"/>
      <c r="RIG423" s="565"/>
      <c r="RIH423" s="565"/>
      <c r="RII423" s="565"/>
      <c r="RIJ423" s="565"/>
      <c r="RIK423" s="565"/>
      <c r="RIL423" s="565"/>
      <c r="RIM423" s="565"/>
      <c r="RIN423" s="565"/>
      <c r="RIO423" s="565"/>
      <c r="RIP423" s="565"/>
      <c r="RIQ423" s="565"/>
      <c r="RIR423" s="565"/>
      <c r="RIS423" s="565"/>
      <c r="RIT423" s="565"/>
      <c r="RIU423" s="565"/>
      <c r="RIV423" s="565"/>
      <c r="RIW423" s="565"/>
      <c r="RIX423" s="565"/>
      <c r="RIY423" s="565"/>
      <c r="RIZ423" s="565"/>
      <c r="RJA423" s="565"/>
      <c r="RJB423" s="565"/>
      <c r="RJC423" s="565"/>
      <c r="RJD423" s="565"/>
      <c r="RJE423" s="565"/>
      <c r="RJF423" s="565"/>
      <c r="RJG423" s="565"/>
      <c r="RJH423" s="565"/>
      <c r="RJI423" s="565"/>
      <c r="RJJ423" s="565"/>
      <c r="RJK423" s="565"/>
      <c r="RJL423" s="565"/>
      <c r="RJM423" s="565"/>
      <c r="RJN423" s="565"/>
      <c r="RJO423" s="565"/>
      <c r="RJP423" s="565"/>
      <c r="RJQ423" s="565"/>
      <c r="RJR423" s="565"/>
      <c r="RJS423" s="565"/>
      <c r="RJT423" s="565"/>
      <c r="RJU423" s="565"/>
      <c r="RJV423" s="565"/>
      <c r="RJW423" s="565"/>
      <c r="RJX423" s="565"/>
      <c r="RJY423" s="565"/>
      <c r="RJZ423" s="565"/>
      <c r="RKA423" s="565"/>
      <c r="RKB423" s="565"/>
      <c r="RKC423" s="565"/>
      <c r="RKD423" s="565"/>
      <c r="RKE423" s="565"/>
      <c r="RKF423" s="565"/>
      <c r="RKG423" s="565"/>
      <c r="RKH423" s="565"/>
      <c r="RKI423" s="565"/>
      <c r="RKJ423" s="565"/>
      <c r="RKK423" s="565"/>
      <c r="RKL423" s="565"/>
      <c r="RKM423" s="565"/>
      <c r="RKN423" s="565"/>
      <c r="RKO423" s="565"/>
      <c r="RKP423" s="565"/>
      <c r="RKQ423" s="565"/>
      <c r="RKR423" s="565"/>
      <c r="RKS423" s="565"/>
      <c r="RKT423" s="565"/>
      <c r="RKU423" s="565"/>
      <c r="RKV423" s="565"/>
      <c r="RKW423" s="565"/>
      <c r="RKX423" s="565"/>
      <c r="RKY423" s="565"/>
      <c r="RKZ423" s="565"/>
      <c r="RLA423" s="565"/>
      <c r="RLB423" s="565"/>
      <c r="RLC423" s="565"/>
      <c r="RLD423" s="565"/>
      <c r="RLE423" s="565"/>
      <c r="RLF423" s="565"/>
      <c r="RLG423" s="565"/>
      <c r="RLH423" s="565"/>
      <c r="RLI423" s="565"/>
      <c r="RLJ423" s="565"/>
      <c r="RLK423" s="565"/>
      <c r="RLL423" s="565"/>
      <c r="RLM423" s="565"/>
      <c r="RLN423" s="565"/>
      <c r="RLO423" s="565"/>
      <c r="RLP423" s="565"/>
      <c r="RLQ423" s="565"/>
      <c r="RLR423" s="565"/>
      <c r="RLS423" s="565"/>
      <c r="RLT423" s="565"/>
      <c r="RLU423" s="565"/>
      <c r="RLV423" s="565"/>
      <c r="RLW423" s="565"/>
      <c r="RLX423" s="565"/>
      <c r="RLY423" s="565"/>
      <c r="RLZ423" s="565"/>
      <c r="RMA423" s="565"/>
      <c r="RMB423" s="565"/>
      <c r="RMC423" s="565"/>
      <c r="RMD423" s="565"/>
      <c r="RME423" s="565"/>
      <c r="RMF423" s="565"/>
      <c r="RMG423" s="565"/>
      <c r="RMH423" s="565"/>
      <c r="RMI423" s="565"/>
      <c r="RMJ423" s="565"/>
      <c r="RMK423" s="565"/>
      <c r="RML423" s="565"/>
      <c r="RMM423" s="565"/>
      <c r="RMN423" s="565"/>
      <c r="RMO423" s="565"/>
      <c r="RMP423" s="565"/>
      <c r="RMQ423" s="565"/>
      <c r="RMR423" s="565"/>
      <c r="RMS423" s="565"/>
      <c r="RMT423" s="565"/>
      <c r="RMU423" s="565"/>
      <c r="RMV423" s="565"/>
      <c r="RMW423" s="565"/>
      <c r="RMX423" s="565"/>
      <c r="RMY423" s="565"/>
      <c r="RMZ423" s="565"/>
      <c r="RNA423" s="565"/>
      <c r="RNB423" s="565"/>
      <c r="RNC423" s="565"/>
      <c r="RND423" s="565"/>
      <c r="RNE423" s="565"/>
      <c r="RNF423" s="565"/>
      <c r="RNG423" s="565"/>
      <c r="RNH423" s="565"/>
      <c r="RNI423" s="565"/>
      <c r="RNJ423" s="565"/>
      <c r="RNK423" s="565"/>
      <c r="RNL423" s="565"/>
      <c r="RNM423" s="565"/>
      <c r="RNN423" s="565"/>
      <c r="RNO423" s="565"/>
      <c r="RNP423" s="565"/>
      <c r="RNQ423" s="565"/>
      <c r="RNR423" s="565"/>
      <c r="RNS423" s="565"/>
      <c r="RNT423" s="565"/>
      <c r="RNU423" s="565"/>
      <c r="RNV423" s="565"/>
      <c r="RNW423" s="565"/>
      <c r="RNX423" s="565"/>
      <c r="RNY423" s="565"/>
      <c r="RNZ423" s="565"/>
      <c r="ROA423" s="565"/>
      <c r="ROB423" s="565"/>
      <c r="ROC423" s="565"/>
      <c r="ROD423" s="565"/>
      <c r="ROE423" s="565"/>
      <c r="ROF423" s="565"/>
      <c r="ROG423" s="565"/>
      <c r="ROH423" s="565"/>
      <c r="ROI423" s="565"/>
      <c r="ROJ423" s="565"/>
      <c r="ROK423" s="565"/>
      <c r="ROL423" s="565"/>
      <c r="ROM423" s="565"/>
      <c r="RON423" s="565"/>
      <c r="ROO423" s="565"/>
      <c r="ROP423" s="565"/>
      <c r="ROQ423" s="565"/>
      <c r="ROR423" s="565"/>
      <c r="ROS423" s="565"/>
      <c r="ROT423" s="565"/>
      <c r="ROU423" s="565"/>
      <c r="ROV423" s="565"/>
      <c r="ROW423" s="565"/>
      <c r="ROX423" s="565"/>
      <c r="ROY423" s="565"/>
      <c r="ROZ423" s="565"/>
      <c r="RPA423" s="565"/>
      <c r="RPB423" s="565"/>
      <c r="RPC423" s="565"/>
      <c r="RPD423" s="565"/>
      <c r="RPE423" s="565"/>
      <c r="RPF423" s="565"/>
      <c r="RPG423" s="565"/>
      <c r="RPH423" s="565"/>
      <c r="RPI423" s="565"/>
      <c r="RPJ423" s="565"/>
      <c r="RPK423" s="565"/>
      <c r="RPL423" s="565"/>
      <c r="RPM423" s="565"/>
      <c r="RPN423" s="565"/>
      <c r="RPO423" s="565"/>
      <c r="RPP423" s="565"/>
      <c r="RPQ423" s="565"/>
      <c r="RPR423" s="565"/>
      <c r="RPS423" s="565"/>
      <c r="RPT423" s="565"/>
      <c r="RPU423" s="565"/>
      <c r="RPV423" s="565"/>
      <c r="RPW423" s="565"/>
      <c r="RPX423" s="565"/>
      <c r="RPY423" s="565"/>
      <c r="RPZ423" s="565"/>
      <c r="RQA423" s="565"/>
      <c r="RQB423" s="565"/>
      <c r="RQC423" s="565"/>
      <c r="RQD423" s="565"/>
      <c r="RQE423" s="565"/>
      <c r="RQF423" s="565"/>
      <c r="RQG423" s="565"/>
      <c r="RQH423" s="565"/>
      <c r="RQI423" s="565"/>
      <c r="RQJ423" s="565"/>
      <c r="RQK423" s="565"/>
      <c r="RQL423" s="565"/>
      <c r="RQM423" s="565"/>
      <c r="RQN423" s="565"/>
      <c r="RQO423" s="565"/>
      <c r="RQP423" s="565"/>
      <c r="RQQ423" s="565"/>
      <c r="RQR423" s="565"/>
      <c r="RQS423" s="565"/>
      <c r="RQT423" s="565"/>
      <c r="RQU423" s="565"/>
      <c r="RQV423" s="565"/>
      <c r="RQW423" s="565"/>
      <c r="RQX423" s="565"/>
      <c r="RQY423" s="565"/>
      <c r="RQZ423" s="565"/>
      <c r="RRA423" s="565"/>
      <c r="RRB423" s="565"/>
      <c r="RRC423" s="565"/>
      <c r="RRD423" s="565"/>
      <c r="RRE423" s="565"/>
      <c r="RRF423" s="565"/>
      <c r="RRG423" s="565"/>
      <c r="RRH423" s="565"/>
      <c r="RRI423" s="565"/>
      <c r="RRJ423" s="565"/>
      <c r="RRK423" s="565"/>
      <c r="RRL423" s="565"/>
      <c r="RRM423" s="565"/>
      <c r="RRN423" s="565"/>
      <c r="RRO423" s="565"/>
      <c r="RRP423" s="565"/>
      <c r="RRQ423" s="565"/>
      <c r="RRR423" s="565"/>
      <c r="RRS423" s="565"/>
      <c r="RRT423" s="565"/>
      <c r="RRU423" s="565"/>
      <c r="RRV423" s="565"/>
      <c r="RRW423" s="565"/>
      <c r="RRX423" s="565"/>
      <c r="RRY423" s="565"/>
      <c r="RRZ423" s="565"/>
      <c r="RSA423" s="565"/>
      <c r="RSB423" s="565"/>
      <c r="RSC423" s="565"/>
      <c r="RSD423" s="565"/>
      <c r="RSE423" s="565"/>
      <c r="RSF423" s="565"/>
      <c r="RSG423" s="565"/>
      <c r="RSH423" s="565"/>
      <c r="RSI423" s="565"/>
      <c r="RSJ423" s="565"/>
      <c r="RSK423" s="565"/>
      <c r="RSL423" s="565"/>
      <c r="RSM423" s="565"/>
      <c r="RSN423" s="565"/>
      <c r="RSO423" s="565"/>
      <c r="RSP423" s="565"/>
      <c r="RSQ423" s="565"/>
      <c r="RSR423" s="565"/>
      <c r="RSS423" s="565"/>
      <c r="RST423" s="565"/>
      <c r="RSU423" s="565"/>
      <c r="RSV423" s="565"/>
      <c r="RSW423" s="565"/>
      <c r="RSX423" s="565"/>
      <c r="RSY423" s="565"/>
      <c r="RSZ423" s="565"/>
      <c r="RTA423" s="565"/>
      <c r="RTB423" s="565"/>
      <c r="RTC423" s="565"/>
      <c r="RTD423" s="565"/>
      <c r="RTE423" s="565"/>
      <c r="RTF423" s="565"/>
      <c r="RTG423" s="565"/>
      <c r="RTH423" s="565"/>
      <c r="RTI423" s="565"/>
      <c r="RTJ423" s="565"/>
      <c r="RTK423" s="565"/>
      <c r="RTL423" s="565"/>
      <c r="RTM423" s="565"/>
      <c r="RTN423" s="565"/>
      <c r="RTO423" s="565"/>
      <c r="RTP423" s="565"/>
      <c r="RTQ423" s="565"/>
      <c r="RTR423" s="565"/>
      <c r="RTS423" s="565"/>
      <c r="RTT423" s="565"/>
      <c r="RTU423" s="565"/>
      <c r="RTV423" s="565"/>
      <c r="RTW423" s="565"/>
      <c r="RTX423" s="565"/>
      <c r="RTY423" s="565"/>
      <c r="RTZ423" s="565"/>
      <c r="RUA423" s="565"/>
      <c r="RUB423" s="565"/>
      <c r="RUC423" s="565"/>
      <c r="RUD423" s="565"/>
      <c r="RUE423" s="565"/>
      <c r="RUF423" s="565"/>
      <c r="RUG423" s="565"/>
      <c r="RUH423" s="565"/>
      <c r="RUI423" s="565"/>
      <c r="RUJ423" s="565"/>
      <c r="RUK423" s="565"/>
      <c r="RUL423" s="565"/>
      <c r="RUM423" s="565"/>
      <c r="RUN423" s="565"/>
      <c r="RUO423" s="565"/>
      <c r="RUP423" s="565"/>
      <c r="RUQ423" s="565"/>
      <c r="RUR423" s="565"/>
      <c r="RUS423" s="565"/>
      <c r="RUT423" s="565"/>
      <c r="RUU423" s="565"/>
      <c r="RUV423" s="565"/>
      <c r="RUW423" s="565"/>
      <c r="RUX423" s="565"/>
      <c r="RUY423" s="565"/>
      <c r="RUZ423" s="565"/>
      <c r="RVA423" s="565"/>
      <c r="RVB423" s="565"/>
      <c r="RVC423" s="565"/>
      <c r="RVD423" s="565"/>
      <c r="RVE423" s="565"/>
      <c r="RVF423" s="565"/>
      <c r="RVG423" s="565"/>
      <c r="RVH423" s="565"/>
      <c r="RVI423" s="565"/>
      <c r="RVJ423" s="565"/>
      <c r="RVK423" s="565"/>
      <c r="RVL423" s="565"/>
      <c r="RVM423" s="565"/>
      <c r="RVN423" s="565"/>
      <c r="RVO423" s="565"/>
      <c r="RVP423" s="565"/>
      <c r="RVQ423" s="565"/>
      <c r="RVR423" s="565"/>
      <c r="RVS423" s="565"/>
      <c r="RVT423" s="565"/>
      <c r="RVU423" s="565"/>
      <c r="RVV423" s="565"/>
      <c r="RVW423" s="565"/>
      <c r="RVX423" s="565"/>
      <c r="RVY423" s="565"/>
      <c r="RVZ423" s="565"/>
      <c r="RWA423" s="565"/>
      <c r="RWB423" s="565"/>
      <c r="RWC423" s="565"/>
      <c r="RWD423" s="565"/>
      <c r="RWE423" s="565"/>
      <c r="RWF423" s="565"/>
      <c r="RWG423" s="565"/>
      <c r="RWH423" s="565"/>
      <c r="RWI423" s="565"/>
      <c r="RWJ423" s="565"/>
      <c r="RWK423" s="565"/>
      <c r="RWL423" s="565"/>
      <c r="RWM423" s="565"/>
      <c r="RWN423" s="565"/>
      <c r="RWO423" s="565"/>
      <c r="RWP423" s="565"/>
      <c r="RWQ423" s="565"/>
      <c r="RWR423" s="565"/>
      <c r="RWS423" s="565"/>
      <c r="RWT423" s="565"/>
      <c r="RWU423" s="565"/>
      <c r="RWV423" s="565"/>
      <c r="RWW423" s="565"/>
      <c r="RWX423" s="565"/>
      <c r="RWY423" s="565"/>
      <c r="RWZ423" s="565"/>
      <c r="RXA423" s="565"/>
      <c r="RXB423" s="565"/>
      <c r="RXC423" s="565"/>
      <c r="RXD423" s="565"/>
      <c r="RXE423" s="565"/>
      <c r="RXF423" s="565"/>
      <c r="RXG423" s="565"/>
      <c r="RXH423" s="565"/>
      <c r="RXI423" s="565"/>
      <c r="RXJ423" s="565"/>
      <c r="RXK423" s="565"/>
      <c r="RXL423" s="565"/>
      <c r="RXM423" s="565"/>
      <c r="RXN423" s="565"/>
      <c r="RXO423" s="565"/>
      <c r="RXP423" s="565"/>
      <c r="RXQ423" s="565"/>
      <c r="RXR423" s="565"/>
      <c r="RXS423" s="565"/>
      <c r="RXT423" s="565"/>
      <c r="RXU423" s="565"/>
      <c r="RXV423" s="565"/>
      <c r="RXW423" s="565"/>
      <c r="RXX423" s="565"/>
      <c r="RXY423" s="565"/>
      <c r="RXZ423" s="565"/>
      <c r="RYA423" s="565"/>
      <c r="RYB423" s="565"/>
      <c r="RYC423" s="565"/>
      <c r="RYD423" s="565"/>
      <c r="RYE423" s="565"/>
      <c r="RYF423" s="565"/>
      <c r="RYG423" s="565"/>
      <c r="RYH423" s="565"/>
      <c r="RYI423" s="565"/>
      <c r="RYJ423" s="565"/>
      <c r="RYK423" s="565"/>
      <c r="RYL423" s="565"/>
      <c r="RYM423" s="565"/>
      <c r="RYN423" s="565"/>
      <c r="RYO423" s="565"/>
      <c r="RYP423" s="565"/>
      <c r="RYQ423" s="565"/>
      <c r="RYR423" s="565"/>
      <c r="RYS423" s="565"/>
      <c r="RYT423" s="565"/>
      <c r="RYU423" s="565"/>
      <c r="RYV423" s="565"/>
      <c r="RYW423" s="565"/>
      <c r="RYX423" s="565"/>
      <c r="RYY423" s="565"/>
      <c r="RYZ423" s="565"/>
      <c r="RZA423" s="565"/>
      <c r="RZB423" s="565"/>
      <c r="RZC423" s="565"/>
      <c r="RZD423" s="565"/>
      <c r="RZE423" s="565"/>
      <c r="RZF423" s="565"/>
      <c r="RZG423" s="565"/>
      <c r="RZH423" s="565"/>
      <c r="RZI423" s="565"/>
      <c r="RZJ423" s="565"/>
      <c r="RZK423" s="565"/>
      <c r="RZL423" s="565"/>
      <c r="RZM423" s="565"/>
      <c r="RZN423" s="565"/>
      <c r="RZO423" s="565"/>
      <c r="RZP423" s="565"/>
      <c r="RZQ423" s="565"/>
      <c r="RZR423" s="565"/>
      <c r="RZS423" s="565"/>
      <c r="RZT423" s="565"/>
      <c r="RZU423" s="565"/>
      <c r="RZV423" s="565"/>
      <c r="RZW423" s="565"/>
      <c r="RZX423" s="565"/>
      <c r="RZY423" s="565"/>
      <c r="RZZ423" s="565"/>
      <c r="SAA423" s="565"/>
      <c r="SAB423" s="565"/>
      <c r="SAC423" s="565"/>
      <c r="SAD423" s="565"/>
      <c r="SAE423" s="565"/>
      <c r="SAF423" s="565"/>
      <c r="SAG423" s="565"/>
      <c r="SAH423" s="565"/>
      <c r="SAI423" s="565"/>
      <c r="SAJ423" s="565"/>
      <c r="SAK423" s="565"/>
      <c r="SAL423" s="565"/>
      <c r="SAM423" s="565"/>
      <c r="SAN423" s="565"/>
      <c r="SAO423" s="565"/>
      <c r="SAP423" s="565"/>
      <c r="SAQ423" s="565"/>
      <c r="SAR423" s="565"/>
      <c r="SAS423" s="565"/>
      <c r="SAT423" s="565"/>
      <c r="SAU423" s="565"/>
      <c r="SAV423" s="565"/>
      <c r="SAW423" s="565"/>
      <c r="SAX423" s="565"/>
      <c r="SAY423" s="565"/>
      <c r="SAZ423" s="565"/>
      <c r="SBA423" s="565"/>
      <c r="SBB423" s="565"/>
      <c r="SBC423" s="565"/>
      <c r="SBD423" s="565"/>
      <c r="SBE423" s="565"/>
      <c r="SBF423" s="565"/>
      <c r="SBG423" s="565"/>
      <c r="SBH423" s="565"/>
      <c r="SBI423" s="565"/>
      <c r="SBJ423" s="565"/>
      <c r="SBK423" s="565"/>
      <c r="SBL423" s="565"/>
      <c r="SBM423" s="565"/>
      <c r="SBN423" s="565"/>
      <c r="SBO423" s="565"/>
      <c r="SBP423" s="565"/>
      <c r="SBQ423" s="565"/>
      <c r="SBR423" s="565"/>
      <c r="SBS423" s="565"/>
      <c r="SBT423" s="565"/>
      <c r="SBU423" s="565"/>
      <c r="SBV423" s="565"/>
      <c r="SBW423" s="565"/>
      <c r="SBX423" s="565"/>
      <c r="SBY423" s="565"/>
      <c r="SBZ423" s="565"/>
      <c r="SCA423" s="565"/>
      <c r="SCB423" s="565"/>
      <c r="SCC423" s="565"/>
      <c r="SCD423" s="565"/>
      <c r="SCE423" s="565"/>
      <c r="SCF423" s="565"/>
      <c r="SCG423" s="565"/>
      <c r="SCH423" s="565"/>
      <c r="SCI423" s="565"/>
      <c r="SCJ423" s="565"/>
      <c r="SCK423" s="565"/>
      <c r="SCL423" s="565"/>
      <c r="SCM423" s="565"/>
      <c r="SCN423" s="565"/>
      <c r="SCO423" s="565"/>
      <c r="SCP423" s="565"/>
      <c r="SCQ423" s="565"/>
      <c r="SCR423" s="565"/>
      <c r="SCS423" s="565"/>
      <c r="SCT423" s="565"/>
      <c r="SCU423" s="565"/>
      <c r="SCV423" s="565"/>
      <c r="SCW423" s="565"/>
      <c r="SCX423" s="565"/>
      <c r="SCY423" s="565"/>
      <c r="SCZ423" s="565"/>
      <c r="SDA423" s="565"/>
      <c r="SDB423" s="565"/>
      <c r="SDC423" s="565"/>
      <c r="SDD423" s="565"/>
      <c r="SDE423" s="565"/>
      <c r="SDF423" s="565"/>
      <c r="SDG423" s="565"/>
      <c r="SDH423" s="565"/>
      <c r="SDI423" s="565"/>
      <c r="SDJ423" s="565"/>
      <c r="SDK423" s="565"/>
      <c r="SDL423" s="565"/>
      <c r="SDM423" s="565"/>
      <c r="SDN423" s="565"/>
      <c r="SDO423" s="565"/>
      <c r="SDP423" s="565"/>
      <c r="SDQ423" s="565"/>
      <c r="SDR423" s="565"/>
      <c r="SDS423" s="565"/>
      <c r="SDT423" s="565"/>
      <c r="SDU423" s="565"/>
      <c r="SDV423" s="565"/>
      <c r="SDW423" s="565"/>
      <c r="SDX423" s="565"/>
      <c r="SDY423" s="565"/>
      <c r="SDZ423" s="565"/>
      <c r="SEA423" s="565"/>
      <c r="SEB423" s="565"/>
      <c r="SEC423" s="565"/>
      <c r="SED423" s="565"/>
      <c r="SEE423" s="565"/>
      <c r="SEF423" s="565"/>
      <c r="SEG423" s="565"/>
      <c r="SEH423" s="565"/>
      <c r="SEI423" s="565"/>
      <c r="SEJ423" s="565"/>
      <c r="SEK423" s="565"/>
      <c r="SEL423" s="565"/>
      <c r="SEM423" s="565"/>
      <c r="SEN423" s="565"/>
      <c r="SEO423" s="565"/>
      <c r="SEP423" s="565"/>
      <c r="SEQ423" s="565"/>
      <c r="SER423" s="565"/>
      <c r="SES423" s="565"/>
      <c r="SET423" s="565"/>
      <c r="SEU423" s="565"/>
      <c r="SEV423" s="565"/>
      <c r="SEW423" s="565"/>
      <c r="SEX423" s="565"/>
      <c r="SEY423" s="565"/>
      <c r="SEZ423" s="565"/>
      <c r="SFA423" s="565"/>
      <c r="SFB423" s="565"/>
      <c r="SFC423" s="565"/>
      <c r="SFD423" s="565"/>
      <c r="SFE423" s="565"/>
      <c r="SFF423" s="565"/>
      <c r="SFG423" s="565"/>
      <c r="SFH423" s="565"/>
      <c r="SFI423" s="565"/>
      <c r="SFJ423" s="565"/>
      <c r="SFK423" s="565"/>
      <c r="SFL423" s="565"/>
      <c r="SFM423" s="565"/>
      <c r="SFN423" s="565"/>
      <c r="SFO423" s="565"/>
      <c r="SFP423" s="565"/>
      <c r="SFQ423" s="565"/>
      <c r="SFR423" s="565"/>
      <c r="SFS423" s="565"/>
      <c r="SFT423" s="565"/>
      <c r="SFU423" s="565"/>
      <c r="SFV423" s="565"/>
      <c r="SFW423" s="565"/>
      <c r="SFX423" s="565"/>
      <c r="SFY423" s="565"/>
      <c r="SFZ423" s="565"/>
      <c r="SGA423" s="565"/>
      <c r="SGB423" s="565"/>
      <c r="SGC423" s="565"/>
      <c r="SGD423" s="565"/>
      <c r="SGE423" s="565"/>
      <c r="SGF423" s="565"/>
      <c r="SGG423" s="565"/>
      <c r="SGH423" s="565"/>
      <c r="SGI423" s="565"/>
      <c r="SGJ423" s="565"/>
      <c r="SGK423" s="565"/>
      <c r="SGL423" s="565"/>
      <c r="SGM423" s="565"/>
      <c r="SGN423" s="565"/>
      <c r="SGO423" s="565"/>
      <c r="SGP423" s="565"/>
      <c r="SGQ423" s="565"/>
      <c r="SGR423" s="565"/>
      <c r="SGS423" s="565"/>
      <c r="SGT423" s="565"/>
      <c r="SGU423" s="565"/>
      <c r="SGV423" s="565"/>
      <c r="SGW423" s="565"/>
      <c r="SGX423" s="565"/>
      <c r="SGY423" s="565"/>
      <c r="SGZ423" s="565"/>
      <c r="SHA423" s="565"/>
      <c r="SHB423" s="565"/>
      <c r="SHC423" s="565"/>
      <c r="SHD423" s="565"/>
      <c r="SHE423" s="565"/>
      <c r="SHF423" s="565"/>
      <c r="SHG423" s="565"/>
      <c r="SHH423" s="565"/>
      <c r="SHI423" s="565"/>
      <c r="SHJ423" s="565"/>
      <c r="SHK423" s="565"/>
      <c r="SHL423" s="565"/>
      <c r="SHM423" s="565"/>
      <c r="SHN423" s="565"/>
      <c r="SHO423" s="565"/>
      <c r="SHP423" s="565"/>
      <c r="SHQ423" s="565"/>
      <c r="SHR423" s="565"/>
      <c r="SHS423" s="565"/>
      <c r="SHT423" s="565"/>
      <c r="SHU423" s="565"/>
      <c r="SHV423" s="565"/>
      <c r="SHW423" s="565"/>
      <c r="SHX423" s="565"/>
      <c r="SHY423" s="565"/>
      <c r="SHZ423" s="565"/>
      <c r="SIA423" s="565"/>
      <c r="SIB423" s="565"/>
      <c r="SIC423" s="565"/>
      <c r="SID423" s="565"/>
      <c r="SIE423" s="565"/>
      <c r="SIF423" s="565"/>
      <c r="SIG423" s="565"/>
      <c r="SIH423" s="565"/>
      <c r="SII423" s="565"/>
      <c r="SIJ423" s="565"/>
      <c r="SIK423" s="565"/>
      <c r="SIL423" s="565"/>
      <c r="SIM423" s="565"/>
      <c r="SIN423" s="565"/>
      <c r="SIO423" s="565"/>
      <c r="SIP423" s="565"/>
      <c r="SIQ423" s="565"/>
      <c r="SIR423" s="565"/>
      <c r="SIS423" s="565"/>
      <c r="SIT423" s="565"/>
      <c r="SIU423" s="565"/>
      <c r="SIV423" s="565"/>
      <c r="SIW423" s="565"/>
      <c r="SIX423" s="565"/>
      <c r="SIY423" s="565"/>
      <c r="SIZ423" s="565"/>
      <c r="SJA423" s="565"/>
      <c r="SJB423" s="565"/>
      <c r="SJC423" s="565"/>
      <c r="SJD423" s="565"/>
      <c r="SJE423" s="565"/>
      <c r="SJF423" s="565"/>
      <c r="SJG423" s="565"/>
      <c r="SJH423" s="565"/>
      <c r="SJI423" s="565"/>
      <c r="SJJ423" s="565"/>
      <c r="SJK423" s="565"/>
      <c r="SJL423" s="565"/>
      <c r="SJM423" s="565"/>
      <c r="SJN423" s="565"/>
      <c r="SJO423" s="565"/>
      <c r="SJP423" s="565"/>
      <c r="SJQ423" s="565"/>
      <c r="SJR423" s="565"/>
      <c r="SJS423" s="565"/>
      <c r="SJT423" s="565"/>
      <c r="SJU423" s="565"/>
      <c r="SJV423" s="565"/>
      <c r="SJW423" s="565"/>
      <c r="SJX423" s="565"/>
      <c r="SJY423" s="565"/>
      <c r="SJZ423" s="565"/>
      <c r="SKA423" s="565"/>
      <c r="SKB423" s="565"/>
      <c r="SKC423" s="565"/>
      <c r="SKD423" s="565"/>
      <c r="SKE423" s="565"/>
      <c r="SKF423" s="565"/>
      <c r="SKG423" s="565"/>
      <c r="SKH423" s="565"/>
      <c r="SKI423" s="565"/>
      <c r="SKJ423" s="565"/>
      <c r="SKK423" s="565"/>
      <c r="SKL423" s="565"/>
      <c r="SKM423" s="565"/>
      <c r="SKN423" s="565"/>
      <c r="SKO423" s="565"/>
      <c r="SKP423" s="565"/>
      <c r="SKQ423" s="565"/>
      <c r="SKR423" s="565"/>
      <c r="SKS423" s="565"/>
      <c r="SKT423" s="565"/>
      <c r="SKU423" s="565"/>
      <c r="SKV423" s="565"/>
      <c r="SKW423" s="565"/>
      <c r="SKX423" s="565"/>
      <c r="SKY423" s="565"/>
      <c r="SKZ423" s="565"/>
      <c r="SLA423" s="565"/>
      <c r="SLB423" s="565"/>
      <c r="SLC423" s="565"/>
      <c r="SLD423" s="565"/>
      <c r="SLE423" s="565"/>
      <c r="SLF423" s="565"/>
      <c r="SLG423" s="565"/>
      <c r="SLH423" s="565"/>
      <c r="SLI423" s="565"/>
      <c r="SLJ423" s="565"/>
      <c r="SLK423" s="565"/>
      <c r="SLL423" s="565"/>
      <c r="SLM423" s="565"/>
      <c r="SLN423" s="565"/>
      <c r="SLO423" s="565"/>
      <c r="SLP423" s="565"/>
      <c r="SLQ423" s="565"/>
      <c r="SLR423" s="565"/>
      <c r="SLS423" s="565"/>
      <c r="SLT423" s="565"/>
      <c r="SLU423" s="565"/>
      <c r="SLV423" s="565"/>
      <c r="SLW423" s="565"/>
      <c r="SLX423" s="565"/>
      <c r="SLY423" s="565"/>
      <c r="SLZ423" s="565"/>
      <c r="SMA423" s="565"/>
      <c r="SMB423" s="565"/>
      <c r="SMC423" s="565"/>
      <c r="SMD423" s="565"/>
      <c r="SME423" s="565"/>
      <c r="SMF423" s="565"/>
      <c r="SMG423" s="565"/>
      <c r="SMH423" s="565"/>
      <c r="SMI423" s="565"/>
      <c r="SMJ423" s="565"/>
      <c r="SMK423" s="565"/>
      <c r="SML423" s="565"/>
      <c r="SMM423" s="565"/>
      <c r="SMN423" s="565"/>
      <c r="SMO423" s="565"/>
      <c r="SMP423" s="565"/>
      <c r="SMQ423" s="565"/>
      <c r="SMR423" s="565"/>
      <c r="SMS423" s="565"/>
      <c r="SMT423" s="565"/>
      <c r="SMU423" s="565"/>
      <c r="SMV423" s="565"/>
      <c r="SMW423" s="565"/>
      <c r="SMX423" s="565"/>
      <c r="SMY423" s="565"/>
      <c r="SMZ423" s="565"/>
      <c r="SNA423" s="565"/>
      <c r="SNB423" s="565"/>
      <c r="SNC423" s="565"/>
      <c r="SND423" s="565"/>
      <c r="SNE423" s="565"/>
      <c r="SNF423" s="565"/>
      <c r="SNG423" s="565"/>
      <c r="SNH423" s="565"/>
      <c r="SNI423" s="565"/>
      <c r="SNJ423" s="565"/>
      <c r="SNK423" s="565"/>
      <c r="SNL423" s="565"/>
      <c r="SNM423" s="565"/>
      <c r="SNN423" s="565"/>
      <c r="SNO423" s="565"/>
      <c r="SNP423" s="565"/>
      <c r="SNQ423" s="565"/>
      <c r="SNR423" s="565"/>
      <c r="SNS423" s="565"/>
      <c r="SNT423" s="565"/>
      <c r="SNU423" s="565"/>
      <c r="SNV423" s="565"/>
      <c r="SNW423" s="565"/>
      <c r="SNX423" s="565"/>
      <c r="SNY423" s="565"/>
      <c r="SNZ423" s="565"/>
      <c r="SOA423" s="565"/>
      <c r="SOB423" s="565"/>
      <c r="SOC423" s="565"/>
      <c r="SOD423" s="565"/>
      <c r="SOE423" s="565"/>
      <c r="SOF423" s="565"/>
      <c r="SOG423" s="565"/>
      <c r="SOH423" s="565"/>
      <c r="SOI423" s="565"/>
      <c r="SOJ423" s="565"/>
      <c r="SOK423" s="565"/>
      <c r="SOL423" s="565"/>
      <c r="SOM423" s="565"/>
      <c r="SON423" s="565"/>
      <c r="SOO423" s="565"/>
      <c r="SOP423" s="565"/>
      <c r="SOQ423" s="565"/>
      <c r="SOR423" s="565"/>
      <c r="SOS423" s="565"/>
      <c r="SOT423" s="565"/>
      <c r="SOU423" s="565"/>
      <c r="SOV423" s="565"/>
      <c r="SOW423" s="565"/>
      <c r="SOX423" s="565"/>
      <c r="SOY423" s="565"/>
      <c r="SOZ423" s="565"/>
      <c r="SPA423" s="565"/>
      <c r="SPB423" s="565"/>
      <c r="SPC423" s="565"/>
      <c r="SPD423" s="565"/>
      <c r="SPE423" s="565"/>
      <c r="SPF423" s="565"/>
      <c r="SPG423" s="565"/>
      <c r="SPH423" s="565"/>
      <c r="SPI423" s="565"/>
      <c r="SPJ423" s="565"/>
      <c r="SPK423" s="565"/>
      <c r="SPL423" s="565"/>
      <c r="SPM423" s="565"/>
      <c r="SPN423" s="565"/>
      <c r="SPO423" s="565"/>
      <c r="SPP423" s="565"/>
      <c r="SPQ423" s="565"/>
      <c r="SPR423" s="565"/>
      <c r="SPS423" s="565"/>
      <c r="SPT423" s="565"/>
      <c r="SPU423" s="565"/>
      <c r="SPV423" s="565"/>
      <c r="SPW423" s="565"/>
      <c r="SPX423" s="565"/>
      <c r="SPY423" s="565"/>
      <c r="SPZ423" s="565"/>
      <c r="SQA423" s="565"/>
      <c r="SQB423" s="565"/>
      <c r="SQC423" s="565"/>
      <c r="SQD423" s="565"/>
      <c r="SQE423" s="565"/>
      <c r="SQF423" s="565"/>
      <c r="SQG423" s="565"/>
      <c r="SQH423" s="565"/>
      <c r="SQI423" s="565"/>
      <c r="SQJ423" s="565"/>
      <c r="SQK423" s="565"/>
      <c r="SQL423" s="565"/>
      <c r="SQM423" s="565"/>
      <c r="SQN423" s="565"/>
      <c r="SQO423" s="565"/>
      <c r="SQP423" s="565"/>
      <c r="SQQ423" s="565"/>
      <c r="SQR423" s="565"/>
      <c r="SQS423" s="565"/>
      <c r="SQT423" s="565"/>
      <c r="SQU423" s="565"/>
      <c r="SQV423" s="565"/>
      <c r="SQW423" s="565"/>
      <c r="SQX423" s="565"/>
      <c r="SQY423" s="565"/>
      <c r="SQZ423" s="565"/>
      <c r="SRA423" s="565"/>
      <c r="SRB423" s="565"/>
      <c r="SRC423" s="565"/>
      <c r="SRD423" s="565"/>
      <c r="SRE423" s="565"/>
      <c r="SRF423" s="565"/>
      <c r="SRG423" s="565"/>
      <c r="SRH423" s="565"/>
      <c r="SRI423" s="565"/>
      <c r="SRJ423" s="565"/>
      <c r="SRK423" s="565"/>
      <c r="SRL423" s="565"/>
      <c r="SRM423" s="565"/>
      <c r="SRN423" s="565"/>
      <c r="SRO423" s="565"/>
      <c r="SRP423" s="565"/>
      <c r="SRQ423" s="565"/>
      <c r="SRR423" s="565"/>
      <c r="SRS423" s="565"/>
      <c r="SRT423" s="565"/>
      <c r="SRU423" s="565"/>
      <c r="SRV423" s="565"/>
      <c r="SRW423" s="565"/>
      <c r="SRX423" s="565"/>
      <c r="SRY423" s="565"/>
      <c r="SRZ423" s="565"/>
      <c r="SSA423" s="565"/>
      <c r="SSB423" s="565"/>
      <c r="SSC423" s="565"/>
      <c r="SSD423" s="565"/>
      <c r="SSE423" s="565"/>
      <c r="SSF423" s="565"/>
      <c r="SSG423" s="565"/>
      <c r="SSH423" s="565"/>
      <c r="SSI423" s="565"/>
      <c r="SSJ423" s="565"/>
      <c r="SSK423" s="565"/>
      <c r="SSL423" s="565"/>
      <c r="SSM423" s="565"/>
      <c r="SSN423" s="565"/>
      <c r="SSO423" s="565"/>
      <c r="SSP423" s="565"/>
      <c r="SSQ423" s="565"/>
      <c r="SSR423" s="565"/>
      <c r="SSS423" s="565"/>
      <c r="SST423" s="565"/>
      <c r="SSU423" s="565"/>
      <c r="SSV423" s="565"/>
      <c r="SSW423" s="565"/>
      <c r="SSX423" s="565"/>
      <c r="SSY423" s="565"/>
      <c r="SSZ423" s="565"/>
      <c r="STA423" s="565"/>
      <c r="STB423" s="565"/>
      <c r="STC423" s="565"/>
      <c r="STD423" s="565"/>
      <c r="STE423" s="565"/>
      <c r="STF423" s="565"/>
      <c r="STG423" s="565"/>
      <c r="STH423" s="565"/>
      <c r="STI423" s="565"/>
      <c r="STJ423" s="565"/>
      <c r="STK423" s="565"/>
      <c r="STL423" s="565"/>
      <c r="STM423" s="565"/>
      <c r="STN423" s="565"/>
      <c r="STO423" s="565"/>
      <c r="STP423" s="565"/>
      <c r="STQ423" s="565"/>
      <c r="STR423" s="565"/>
      <c r="STS423" s="565"/>
      <c r="STT423" s="565"/>
      <c r="STU423" s="565"/>
      <c r="STV423" s="565"/>
      <c r="STW423" s="565"/>
      <c r="STX423" s="565"/>
      <c r="STY423" s="565"/>
      <c r="STZ423" s="565"/>
      <c r="SUA423" s="565"/>
      <c r="SUB423" s="565"/>
      <c r="SUC423" s="565"/>
      <c r="SUD423" s="565"/>
      <c r="SUE423" s="565"/>
      <c r="SUF423" s="565"/>
      <c r="SUG423" s="565"/>
      <c r="SUH423" s="565"/>
      <c r="SUI423" s="565"/>
      <c r="SUJ423" s="565"/>
      <c r="SUK423" s="565"/>
      <c r="SUL423" s="565"/>
      <c r="SUM423" s="565"/>
      <c r="SUN423" s="565"/>
      <c r="SUO423" s="565"/>
      <c r="SUP423" s="565"/>
      <c r="SUQ423" s="565"/>
      <c r="SUR423" s="565"/>
      <c r="SUS423" s="565"/>
      <c r="SUT423" s="565"/>
      <c r="SUU423" s="565"/>
      <c r="SUV423" s="565"/>
      <c r="SUW423" s="565"/>
      <c r="SUX423" s="565"/>
      <c r="SUY423" s="565"/>
      <c r="SUZ423" s="565"/>
      <c r="SVA423" s="565"/>
      <c r="SVB423" s="565"/>
      <c r="SVC423" s="565"/>
      <c r="SVD423" s="565"/>
      <c r="SVE423" s="565"/>
      <c r="SVF423" s="565"/>
      <c r="SVG423" s="565"/>
      <c r="SVH423" s="565"/>
      <c r="SVI423" s="565"/>
      <c r="SVJ423" s="565"/>
      <c r="SVK423" s="565"/>
      <c r="SVL423" s="565"/>
      <c r="SVM423" s="565"/>
      <c r="SVN423" s="565"/>
      <c r="SVO423" s="565"/>
      <c r="SVP423" s="565"/>
      <c r="SVQ423" s="565"/>
      <c r="SVR423" s="565"/>
      <c r="SVS423" s="565"/>
      <c r="SVT423" s="565"/>
      <c r="SVU423" s="565"/>
      <c r="SVV423" s="565"/>
      <c r="SVW423" s="565"/>
      <c r="SVX423" s="565"/>
      <c r="SVY423" s="565"/>
      <c r="SVZ423" s="565"/>
      <c r="SWA423" s="565"/>
      <c r="SWB423" s="565"/>
      <c r="SWC423" s="565"/>
      <c r="SWD423" s="565"/>
      <c r="SWE423" s="565"/>
      <c r="SWF423" s="565"/>
      <c r="SWG423" s="565"/>
      <c r="SWH423" s="565"/>
      <c r="SWI423" s="565"/>
      <c r="SWJ423" s="565"/>
      <c r="SWK423" s="565"/>
      <c r="SWL423" s="565"/>
      <c r="SWM423" s="565"/>
      <c r="SWN423" s="565"/>
      <c r="SWO423" s="565"/>
      <c r="SWP423" s="565"/>
      <c r="SWQ423" s="565"/>
      <c r="SWR423" s="565"/>
      <c r="SWS423" s="565"/>
      <c r="SWT423" s="565"/>
      <c r="SWU423" s="565"/>
      <c r="SWV423" s="565"/>
      <c r="SWW423" s="565"/>
      <c r="SWX423" s="565"/>
      <c r="SWY423" s="565"/>
      <c r="SWZ423" s="565"/>
      <c r="SXA423" s="565"/>
      <c r="SXB423" s="565"/>
      <c r="SXC423" s="565"/>
      <c r="SXD423" s="565"/>
      <c r="SXE423" s="565"/>
      <c r="SXF423" s="565"/>
      <c r="SXG423" s="565"/>
      <c r="SXH423" s="565"/>
      <c r="SXI423" s="565"/>
      <c r="SXJ423" s="565"/>
      <c r="SXK423" s="565"/>
      <c r="SXL423" s="565"/>
      <c r="SXM423" s="565"/>
      <c r="SXN423" s="565"/>
      <c r="SXO423" s="565"/>
      <c r="SXP423" s="565"/>
      <c r="SXQ423" s="565"/>
      <c r="SXR423" s="565"/>
      <c r="SXS423" s="565"/>
      <c r="SXT423" s="565"/>
      <c r="SXU423" s="565"/>
      <c r="SXV423" s="565"/>
      <c r="SXW423" s="565"/>
      <c r="SXX423" s="565"/>
      <c r="SXY423" s="565"/>
      <c r="SXZ423" s="565"/>
      <c r="SYA423" s="565"/>
      <c r="SYB423" s="565"/>
      <c r="SYC423" s="565"/>
      <c r="SYD423" s="565"/>
      <c r="SYE423" s="565"/>
      <c r="SYF423" s="565"/>
      <c r="SYG423" s="565"/>
      <c r="SYH423" s="565"/>
      <c r="SYI423" s="565"/>
      <c r="SYJ423" s="565"/>
      <c r="SYK423" s="565"/>
      <c r="SYL423" s="565"/>
      <c r="SYM423" s="565"/>
      <c r="SYN423" s="565"/>
      <c r="SYO423" s="565"/>
      <c r="SYP423" s="565"/>
      <c r="SYQ423" s="565"/>
      <c r="SYR423" s="565"/>
      <c r="SYS423" s="565"/>
      <c r="SYT423" s="565"/>
      <c r="SYU423" s="565"/>
      <c r="SYV423" s="565"/>
      <c r="SYW423" s="565"/>
      <c r="SYX423" s="565"/>
      <c r="SYY423" s="565"/>
      <c r="SYZ423" s="565"/>
      <c r="SZA423" s="565"/>
      <c r="SZB423" s="565"/>
      <c r="SZC423" s="565"/>
      <c r="SZD423" s="565"/>
      <c r="SZE423" s="565"/>
      <c r="SZF423" s="565"/>
      <c r="SZG423" s="565"/>
      <c r="SZH423" s="565"/>
      <c r="SZI423" s="565"/>
      <c r="SZJ423" s="565"/>
      <c r="SZK423" s="565"/>
      <c r="SZL423" s="565"/>
      <c r="SZM423" s="565"/>
      <c r="SZN423" s="565"/>
      <c r="SZO423" s="565"/>
      <c r="SZP423" s="565"/>
      <c r="SZQ423" s="565"/>
      <c r="SZR423" s="565"/>
      <c r="SZS423" s="565"/>
      <c r="SZT423" s="565"/>
      <c r="SZU423" s="565"/>
      <c r="SZV423" s="565"/>
      <c r="SZW423" s="565"/>
      <c r="SZX423" s="565"/>
      <c r="SZY423" s="565"/>
      <c r="SZZ423" s="565"/>
      <c r="TAA423" s="565"/>
      <c r="TAB423" s="565"/>
      <c r="TAC423" s="565"/>
      <c r="TAD423" s="565"/>
      <c r="TAE423" s="565"/>
      <c r="TAF423" s="565"/>
      <c r="TAG423" s="565"/>
      <c r="TAH423" s="565"/>
      <c r="TAI423" s="565"/>
      <c r="TAJ423" s="565"/>
      <c r="TAK423" s="565"/>
      <c r="TAL423" s="565"/>
      <c r="TAM423" s="565"/>
      <c r="TAN423" s="565"/>
      <c r="TAO423" s="565"/>
      <c r="TAP423" s="565"/>
      <c r="TAQ423" s="565"/>
      <c r="TAR423" s="565"/>
      <c r="TAS423" s="565"/>
      <c r="TAT423" s="565"/>
      <c r="TAU423" s="565"/>
      <c r="TAV423" s="565"/>
      <c r="TAW423" s="565"/>
      <c r="TAX423" s="565"/>
      <c r="TAY423" s="565"/>
      <c r="TAZ423" s="565"/>
      <c r="TBA423" s="565"/>
      <c r="TBB423" s="565"/>
      <c r="TBC423" s="565"/>
      <c r="TBD423" s="565"/>
      <c r="TBE423" s="565"/>
      <c r="TBF423" s="565"/>
      <c r="TBG423" s="565"/>
      <c r="TBH423" s="565"/>
      <c r="TBI423" s="565"/>
      <c r="TBJ423" s="565"/>
      <c r="TBK423" s="565"/>
      <c r="TBL423" s="565"/>
      <c r="TBM423" s="565"/>
      <c r="TBN423" s="565"/>
      <c r="TBO423" s="565"/>
      <c r="TBP423" s="565"/>
      <c r="TBQ423" s="565"/>
      <c r="TBR423" s="565"/>
      <c r="TBS423" s="565"/>
      <c r="TBT423" s="565"/>
      <c r="TBU423" s="565"/>
      <c r="TBV423" s="565"/>
      <c r="TBW423" s="565"/>
      <c r="TBX423" s="565"/>
      <c r="TBY423" s="565"/>
      <c r="TBZ423" s="565"/>
      <c r="TCA423" s="565"/>
      <c r="TCB423" s="565"/>
      <c r="TCC423" s="565"/>
      <c r="TCD423" s="565"/>
      <c r="TCE423" s="565"/>
      <c r="TCF423" s="565"/>
      <c r="TCG423" s="565"/>
      <c r="TCH423" s="565"/>
      <c r="TCI423" s="565"/>
      <c r="TCJ423" s="565"/>
      <c r="TCK423" s="565"/>
      <c r="TCL423" s="565"/>
      <c r="TCM423" s="565"/>
      <c r="TCN423" s="565"/>
      <c r="TCO423" s="565"/>
      <c r="TCP423" s="565"/>
      <c r="TCQ423" s="565"/>
      <c r="TCR423" s="565"/>
      <c r="TCS423" s="565"/>
      <c r="TCT423" s="565"/>
      <c r="TCU423" s="565"/>
      <c r="TCV423" s="565"/>
      <c r="TCW423" s="565"/>
      <c r="TCX423" s="565"/>
      <c r="TCY423" s="565"/>
      <c r="TCZ423" s="565"/>
      <c r="TDA423" s="565"/>
      <c r="TDB423" s="565"/>
      <c r="TDC423" s="565"/>
      <c r="TDD423" s="565"/>
      <c r="TDE423" s="565"/>
      <c r="TDF423" s="565"/>
      <c r="TDG423" s="565"/>
      <c r="TDH423" s="565"/>
      <c r="TDI423" s="565"/>
      <c r="TDJ423" s="565"/>
      <c r="TDK423" s="565"/>
      <c r="TDL423" s="565"/>
      <c r="TDM423" s="565"/>
      <c r="TDN423" s="565"/>
      <c r="TDO423" s="565"/>
      <c r="TDP423" s="565"/>
      <c r="TDQ423" s="565"/>
      <c r="TDR423" s="565"/>
      <c r="TDS423" s="565"/>
      <c r="TDT423" s="565"/>
      <c r="TDU423" s="565"/>
      <c r="TDV423" s="565"/>
      <c r="TDW423" s="565"/>
      <c r="TDX423" s="565"/>
      <c r="TDY423" s="565"/>
      <c r="TDZ423" s="565"/>
      <c r="TEA423" s="565"/>
      <c r="TEB423" s="565"/>
      <c r="TEC423" s="565"/>
      <c r="TED423" s="565"/>
      <c r="TEE423" s="565"/>
      <c r="TEF423" s="565"/>
      <c r="TEG423" s="565"/>
      <c r="TEH423" s="565"/>
      <c r="TEI423" s="565"/>
      <c r="TEJ423" s="565"/>
      <c r="TEK423" s="565"/>
      <c r="TEL423" s="565"/>
      <c r="TEM423" s="565"/>
      <c r="TEN423" s="565"/>
      <c r="TEO423" s="565"/>
      <c r="TEP423" s="565"/>
      <c r="TEQ423" s="565"/>
      <c r="TER423" s="565"/>
      <c r="TES423" s="565"/>
      <c r="TET423" s="565"/>
      <c r="TEU423" s="565"/>
      <c r="TEV423" s="565"/>
      <c r="TEW423" s="565"/>
      <c r="TEX423" s="565"/>
      <c r="TEY423" s="565"/>
      <c r="TEZ423" s="565"/>
      <c r="TFA423" s="565"/>
      <c r="TFB423" s="565"/>
      <c r="TFC423" s="565"/>
      <c r="TFD423" s="565"/>
      <c r="TFE423" s="565"/>
      <c r="TFF423" s="565"/>
      <c r="TFG423" s="565"/>
      <c r="TFH423" s="565"/>
      <c r="TFI423" s="565"/>
      <c r="TFJ423" s="565"/>
      <c r="TFK423" s="565"/>
      <c r="TFL423" s="565"/>
      <c r="TFM423" s="565"/>
      <c r="TFN423" s="565"/>
      <c r="TFO423" s="565"/>
      <c r="TFP423" s="565"/>
      <c r="TFQ423" s="565"/>
      <c r="TFR423" s="565"/>
      <c r="TFS423" s="565"/>
      <c r="TFT423" s="565"/>
      <c r="TFU423" s="565"/>
      <c r="TFV423" s="565"/>
      <c r="TFW423" s="565"/>
      <c r="TFX423" s="565"/>
      <c r="TFY423" s="565"/>
      <c r="TFZ423" s="565"/>
      <c r="TGA423" s="565"/>
      <c r="TGB423" s="565"/>
      <c r="TGC423" s="565"/>
      <c r="TGD423" s="565"/>
      <c r="TGE423" s="565"/>
      <c r="TGF423" s="565"/>
      <c r="TGG423" s="565"/>
      <c r="TGH423" s="565"/>
      <c r="TGI423" s="565"/>
      <c r="TGJ423" s="565"/>
      <c r="TGK423" s="565"/>
      <c r="TGL423" s="565"/>
      <c r="TGM423" s="565"/>
      <c r="TGN423" s="565"/>
      <c r="TGO423" s="565"/>
      <c r="TGP423" s="565"/>
      <c r="TGQ423" s="565"/>
      <c r="TGR423" s="565"/>
      <c r="TGS423" s="565"/>
      <c r="TGT423" s="565"/>
      <c r="TGU423" s="565"/>
      <c r="TGV423" s="565"/>
      <c r="TGW423" s="565"/>
      <c r="TGX423" s="565"/>
      <c r="TGY423" s="565"/>
      <c r="TGZ423" s="565"/>
      <c r="THA423" s="565"/>
      <c r="THB423" s="565"/>
      <c r="THC423" s="565"/>
      <c r="THD423" s="565"/>
      <c r="THE423" s="565"/>
      <c r="THF423" s="565"/>
      <c r="THG423" s="565"/>
      <c r="THH423" s="565"/>
      <c r="THI423" s="565"/>
      <c r="THJ423" s="565"/>
      <c r="THK423" s="565"/>
      <c r="THL423" s="565"/>
      <c r="THM423" s="565"/>
      <c r="THN423" s="565"/>
      <c r="THO423" s="565"/>
      <c r="THP423" s="565"/>
      <c r="THQ423" s="565"/>
      <c r="THR423" s="565"/>
      <c r="THS423" s="565"/>
      <c r="THT423" s="565"/>
      <c r="THU423" s="565"/>
      <c r="THV423" s="565"/>
      <c r="THW423" s="565"/>
      <c r="THX423" s="565"/>
      <c r="THY423" s="565"/>
      <c r="THZ423" s="565"/>
      <c r="TIA423" s="565"/>
      <c r="TIB423" s="565"/>
      <c r="TIC423" s="565"/>
      <c r="TID423" s="565"/>
      <c r="TIE423" s="565"/>
      <c r="TIF423" s="565"/>
      <c r="TIG423" s="565"/>
      <c r="TIH423" s="565"/>
      <c r="TII423" s="565"/>
      <c r="TIJ423" s="565"/>
      <c r="TIK423" s="565"/>
      <c r="TIL423" s="565"/>
      <c r="TIM423" s="565"/>
      <c r="TIN423" s="565"/>
      <c r="TIO423" s="565"/>
      <c r="TIP423" s="565"/>
      <c r="TIQ423" s="565"/>
      <c r="TIR423" s="565"/>
      <c r="TIS423" s="565"/>
      <c r="TIT423" s="565"/>
      <c r="TIU423" s="565"/>
      <c r="TIV423" s="565"/>
      <c r="TIW423" s="565"/>
      <c r="TIX423" s="565"/>
      <c r="TIY423" s="565"/>
      <c r="TIZ423" s="565"/>
      <c r="TJA423" s="565"/>
      <c r="TJB423" s="565"/>
      <c r="TJC423" s="565"/>
      <c r="TJD423" s="565"/>
      <c r="TJE423" s="565"/>
      <c r="TJF423" s="565"/>
      <c r="TJG423" s="565"/>
      <c r="TJH423" s="565"/>
      <c r="TJI423" s="565"/>
      <c r="TJJ423" s="565"/>
      <c r="TJK423" s="565"/>
      <c r="TJL423" s="565"/>
      <c r="TJM423" s="565"/>
      <c r="TJN423" s="565"/>
      <c r="TJO423" s="565"/>
      <c r="TJP423" s="565"/>
      <c r="TJQ423" s="565"/>
      <c r="TJR423" s="565"/>
      <c r="TJS423" s="565"/>
      <c r="TJT423" s="565"/>
      <c r="TJU423" s="565"/>
      <c r="TJV423" s="565"/>
      <c r="TJW423" s="565"/>
      <c r="TJX423" s="565"/>
      <c r="TJY423" s="565"/>
      <c r="TJZ423" s="565"/>
      <c r="TKA423" s="565"/>
      <c r="TKB423" s="565"/>
      <c r="TKC423" s="565"/>
      <c r="TKD423" s="565"/>
      <c r="TKE423" s="565"/>
      <c r="TKF423" s="565"/>
      <c r="TKG423" s="565"/>
      <c r="TKH423" s="565"/>
      <c r="TKI423" s="565"/>
      <c r="TKJ423" s="565"/>
      <c r="TKK423" s="565"/>
      <c r="TKL423" s="565"/>
      <c r="TKM423" s="565"/>
      <c r="TKN423" s="565"/>
      <c r="TKO423" s="565"/>
      <c r="TKP423" s="565"/>
      <c r="TKQ423" s="565"/>
      <c r="TKR423" s="565"/>
      <c r="TKS423" s="565"/>
      <c r="TKT423" s="565"/>
      <c r="TKU423" s="565"/>
      <c r="TKV423" s="565"/>
      <c r="TKW423" s="565"/>
      <c r="TKX423" s="565"/>
      <c r="TKY423" s="565"/>
      <c r="TKZ423" s="565"/>
      <c r="TLA423" s="565"/>
      <c r="TLB423" s="565"/>
      <c r="TLC423" s="565"/>
      <c r="TLD423" s="565"/>
      <c r="TLE423" s="565"/>
      <c r="TLF423" s="565"/>
      <c r="TLG423" s="565"/>
      <c r="TLH423" s="565"/>
      <c r="TLI423" s="565"/>
      <c r="TLJ423" s="565"/>
      <c r="TLK423" s="565"/>
      <c r="TLL423" s="565"/>
      <c r="TLM423" s="565"/>
      <c r="TLN423" s="565"/>
      <c r="TLO423" s="565"/>
      <c r="TLP423" s="565"/>
      <c r="TLQ423" s="565"/>
      <c r="TLR423" s="565"/>
      <c r="TLS423" s="565"/>
      <c r="TLT423" s="565"/>
      <c r="TLU423" s="565"/>
      <c r="TLV423" s="565"/>
      <c r="TLW423" s="565"/>
      <c r="TLX423" s="565"/>
      <c r="TLY423" s="565"/>
      <c r="TLZ423" s="565"/>
      <c r="TMA423" s="565"/>
      <c r="TMB423" s="565"/>
      <c r="TMC423" s="565"/>
      <c r="TMD423" s="565"/>
      <c r="TME423" s="565"/>
      <c r="TMF423" s="565"/>
      <c r="TMG423" s="565"/>
      <c r="TMH423" s="565"/>
      <c r="TMI423" s="565"/>
      <c r="TMJ423" s="565"/>
      <c r="TMK423" s="565"/>
      <c r="TML423" s="565"/>
      <c r="TMM423" s="565"/>
      <c r="TMN423" s="565"/>
      <c r="TMO423" s="565"/>
      <c r="TMP423" s="565"/>
      <c r="TMQ423" s="565"/>
      <c r="TMR423" s="565"/>
      <c r="TMS423" s="565"/>
      <c r="TMT423" s="565"/>
      <c r="TMU423" s="565"/>
      <c r="TMV423" s="565"/>
      <c r="TMW423" s="565"/>
      <c r="TMX423" s="565"/>
      <c r="TMY423" s="565"/>
      <c r="TMZ423" s="565"/>
      <c r="TNA423" s="565"/>
      <c r="TNB423" s="565"/>
      <c r="TNC423" s="565"/>
      <c r="TND423" s="565"/>
      <c r="TNE423" s="565"/>
      <c r="TNF423" s="565"/>
      <c r="TNG423" s="565"/>
      <c r="TNH423" s="565"/>
      <c r="TNI423" s="565"/>
      <c r="TNJ423" s="565"/>
      <c r="TNK423" s="565"/>
      <c r="TNL423" s="565"/>
      <c r="TNM423" s="565"/>
      <c r="TNN423" s="565"/>
      <c r="TNO423" s="565"/>
      <c r="TNP423" s="565"/>
      <c r="TNQ423" s="565"/>
      <c r="TNR423" s="565"/>
      <c r="TNS423" s="565"/>
      <c r="TNT423" s="565"/>
      <c r="TNU423" s="565"/>
      <c r="TNV423" s="565"/>
      <c r="TNW423" s="565"/>
      <c r="TNX423" s="565"/>
      <c r="TNY423" s="565"/>
      <c r="TNZ423" s="565"/>
      <c r="TOA423" s="565"/>
      <c r="TOB423" s="565"/>
      <c r="TOC423" s="565"/>
      <c r="TOD423" s="565"/>
      <c r="TOE423" s="565"/>
      <c r="TOF423" s="565"/>
      <c r="TOG423" s="565"/>
      <c r="TOH423" s="565"/>
      <c r="TOI423" s="565"/>
      <c r="TOJ423" s="565"/>
      <c r="TOK423" s="565"/>
      <c r="TOL423" s="565"/>
      <c r="TOM423" s="565"/>
      <c r="TON423" s="565"/>
      <c r="TOO423" s="565"/>
      <c r="TOP423" s="565"/>
      <c r="TOQ423" s="565"/>
      <c r="TOR423" s="565"/>
      <c r="TOS423" s="565"/>
      <c r="TOT423" s="565"/>
      <c r="TOU423" s="565"/>
      <c r="TOV423" s="565"/>
      <c r="TOW423" s="565"/>
      <c r="TOX423" s="565"/>
      <c r="TOY423" s="565"/>
      <c r="TOZ423" s="565"/>
      <c r="TPA423" s="565"/>
      <c r="TPB423" s="565"/>
      <c r="TPC423" s="565"/>
      <c r="TPD423" s="565"/>
      <c r="TPE423" s="565"/>
      <c r="TPF423" s="565"/>
      <c r="TPG423" s="565"/>
      <c r="TPH423" s="565"/>
      <c r="TPI423" s="565"/>
      <c r="TPJ423" s="565"/>
      <c r="TPK423" s="565"/>
      <c r="TPL423" s="565"/>
      <c r="TPM423" s="565"/>
      <c r="TPN423" s="565"/>
      <c r="TPO423" s="565"/>
      <c r="TPP423" s="565"/>
      <c r="TPQ423" s="565"/>
      <c r="TPR423" s="565"/>
      <c r="TPS423" s="565"/>
      <c r="TPT423" s="565"/>
      <c r="TPU423" s="565"/>
      <c r="TPV423" s="565"/>
      <c r="TPW423" s="565"/>
      <c r="TPX423" s="565"/>
      <c r="TPY423" s="565"/>
      <c r="TPZ423" s="565"/>
      <c r="TQA423" s="565"/>
      <c r="TQB423" s="565"/>
      <c r="TQC423" s="565"/>
      <c r="TQD423" s="565"/>
      <c r="TQE423" s="565"/>
      <c r="TQF423" s="565"/>
      <c r="TQG423" s="565"/>
      <c r="TQH423" s="565"/>
      <c r="TQI423" s="565"/>
      <c r="TQJ423" s="565"/>
      <c r="TQK423" s="565"/>
      <c r="TQL423" s="565"/>
      <c r="TQM423" s="565"/>
      <c r="TQN423" s="565"/>
      <c r="TQO423" s="565"/>
      <c r="TQP423" s="565"/>
      <c r="TQQ423" s="565"/>
      <c r="TQR423" s="565"/>
      <c r="TQS423" s="565"/>
      <c r="TQT423" s="565"/>
      <c r="TQU423" s="565"/>
      <c r="TQV423" s="565"/>
      <c r="TQW423" s="565"/>
      <c r="TQX423" s="565"/>
      <c r="TQY423" s="565"/>
      <c r="TQZ423" s="565"/>
      <c r="TRA423" s="565"/>
      <c r="TRB423" s="565"/>
      <c r="TRC423" s="565"/>
      <c r="TRD423" s="565"/>
      <c r="TRE423" s="565"/>
      <c r="TRF423" s="565"/>
      <c r="TRG423" s="565"/>
      <c r="TRH423" s="565"/>
      <c r="TRI423" s="565"/>
      <c r="TRJ423" s="565"/>
      <c r="TRK423" s="565"/>
      <c r="TRL423" s="565"/>
      <c r="TRM423" s="565"/>
      <c r="TRN423" s="565"/>
      <c r="TRO423" s="565"/>
      <c r="TRP423" s="565"/>
      <c r="TRQ423" s="565"/>
      <c r="TRR423" s="565"/>
      <c r="TRS423" s="565"/>
      <c r="TRT423" s="565"/>
      <c r="TRU423" s="565"/>
      <c r="TRV423" s="565"/>
      <c r="TRW423" s="565"/>
      <c r="TRX423" s="565"/>
      <c r="TRY423" s="565"/>
      <c r="TRZ423" s="565"/>
      <c r="TSA423" s="565"/>
      <c r="TSB423" s="565"/>
      <c r="TSC423" s="565"/>
      <c r="TSD423" s="565"/>
      <c r="TSE423" s="565"/>
      <c r="TSF423" s="565"/>
      <c r="TSG423" s="565"/>
      <c r="TSH423" s="565"/>
      <c r="TSI423" s="565"/>
      <c r="TSJ423" s="565"/>
      <c r="TSK423" s="565"/>
      <c r="TSL423" s="565"/>
      <c r="TSM423" s="565"/>
      <c r="TSN423" s="565"/>
      <c r="TSO423" s="565"/>
      <c r="TSP423" s="565"/>
      <c r="TSQ423" s="565"/>
      <c r="TSR423" s="565"/>
      <c r="TSS423" s="565"/>
      <c r="TST423" s="565"/>
      <c r="TSU423" s="565"/>
      <c r="TSV423" s="565"/>
      <c r="TSW423" s="565"/>
      <c r="TSX423" s="565"/>
      <c r="TSY423" s="565"/>
      <c r="TSZ423" s="565"/>
      <c r="TTA423" s="565"/>
      <c r="TTB423" s="565"/>
      <c r="TTC423" s="565"/>
      <c r="TTD423" s="565"/>
      <c r="TTE423" s="565"/>
      <c r="TTF423" s="565"/>
      <c r="TTG423" s="565"/>
      <c r="TTH423" s="565"/>
      <c r="TTI423" s="565"/>
      <c r="TTJ423" s="565"/>
      <c r="TTK423" s="565"/>
      <c r="TTL423" s="565"/>
      <c r="TTM423" s="565"/>
      <c r="TTN423" s="565"/>
      <c r="TTO423" s="565"/>
      <c r="TTP423" s="565"/>
      <c r="TTQ423" s="565"/>
      <c r="TTR423" s="565"/>
      <c r="TTS423" s="565"/>
      <c r="TTT423" s="565"/>
      <c r="TTU423" s="565"/>
      <c r="TTV423" s="565"/>
      <c r="TTW423" s="565"/>
      <c r="TTX423" s="565"/>
      <c r="TTY423" s="565"/>
      <c r="TTZ423" s="565"/>
      <c r="TUA423" s="565"/>
      <c r="TUB423" s="565"/>
      <c r="TUC423" s="565"/>
      <c r="TUD423" s="565"/>
      <c r="TUE423" s="565"/>
      <c r="TUF423" s="565"/>
      <c r="TUG423" s="565"/>
      <c r="TUH423" s="565"/>
      <c r="TUI423" s="565"/>
      <c r="TUJ423" s="565"/>
      <c r="TUK423" s="565"/>
      <c r="TUL423" s="565"/>
      <c r="TUM423" s="565"/>
      <c r="TUN423" s="565"/>
      <c r="TUO423" s="565"/>
      <c r="TUP423" s="565"/>
      <c r="TUQ423" s="565"/>
      <c r="TUR423" s="565"/>
      <c r="TUS423" s="565"/>
      <c r="TUT423" s="565"/>
      <c r="TUU423" s="565"/>
      <c r="TUV423" s="565"/>
      <c r="TUW423" s="565"/>
      <c r="TUX423" s="565"/>
      <c r="TUY423" s="565"/>
      <c r="TUZ423" s="565"/>
      <c r="TVA423" s="565"/>
      <c r="TVB423" s="565"/>
      <c r="TVC423" s="565"/>
      <c r="TVD423" s="565"/>
      <c r="TVE423" s="565"/>
      <c r="TVF423" s="565"/>
      <c r="TVG423" s="565"/>
      <c r="TVH423" s="565"/>
      <c r="TVI423" s="565"/>
      <c r="TVJ423" s="565"/>
      <c r="TVK423" s="565"/>
      <c r="TVL423" s="565"/>
      <c r="TVM423" s="565"/>
      <c r="TVN423" s="565"/>
      <c r="TVO423" s="565"/>
      <c r="TVP423" s="565"/>
      <c r="TVQ423" s="565"/>
      <c r="TVR423" s="565"/>
      <c r="TVS423" s="565"/>
      <c r="TVT423" s="565"/>
      <c r="TVU423" s="565"/>
      <c r="TVV423" s="565"/>
      <c r="TVW423" s="565"/>
      <c r="TVX423" s="565"/>
      <c r="TVY423" s="565"/>
      <c r="TVZ423" s="565"/>
      <c r="TWA423" s="565"/>
      <c r="TWB423" s="565"/>
      <c r="TWC423" s="565"/>
      <c r="TWD423" s="565"/>
      <c r="TWE423" s="565"/>
      <c r="TWF423" s="565"/>
      <c r="TWG423" s="565"/>
      <c r="TWH423" s="565"/>
      <c r="TWI423" s="565"/>
      <c r="TWJ423" s="565"/>
      <c r="TWK423" s="565"/>
      <c r="TWL423" s="565"/>
      <c r="TWM423" s="565"/>
      <c r="TWN423" s="565"/>
      <c r="TWO423" s="565"/>
      <c r="TWP423" s="565"/>
      <c r="TWQ423" s="565"/>
      <c r="TWR423" s="565"/>
      <c r="TWS423" s="565"/>
      <c r="TWT423" s="565"/>
      <c r="TWU423" s="565"/>
      <c r="TWV423" s="565"/>
      <c r="TWW423" s="565"/>
      <c r="TWX423" s="565"/>
      <c r="TWY423" s="565"/>
      <c r="TWZ423" s="565"/>
      <c r="TXA423" s="565"/>
      <c r="TXB423" s="565"/>
      <c r="TXC423" s="565"/>
      <c r="TXD423" s="565"/>
      <c r="TXE423" s="565"/>
      <c r="TXF423" s="565"/>
      <c r="TXG423" s="565"/>
      <c r="TXH423" s="565"/>
      <c r="TXI423" s="565"/>
      <c r="TXJ423" s="565"/>
      <c r="TXK423" s="565"/>
      <c r="TXL423" s="565"/>
      <c r="TXM423" s="565"/>
      <c r="TXN423" s="565"/>
      <c r="TXO423" s="565"/>
      <c r="TXP423" s="565"/>
      <c r="TXQ423" s="565"/>
      <c r="TXR423" s="565"/>
      <c r="TXS423" s="565"/>
      <c r="TXT423" s="565"/>
      <c r="TXU423" s="565"/>
      <c r="TXV423" s="565"/>
      <c r="TXW423" s="565"/>
      <c r="TXX423" s="565"/>
      <c r="TXY423" s="565"/>
      <c r="TXZ423" s="565"/>
      <c r="TYA423" s="565"/>
      <c r="TYB423" s="565"/>
      <c r="TYC423" s="565"/>
      <c r="TYD423" s="565"/>
      <c r="TYE423" s="565"/>
      <c r="TYF423" s="565"/>
      <c r="TYG423" s="565"/>
      <c r="TYH423" s="565"/>
      <c r="TYI423" s="565"/>
      <c r="TYJ423" s="565"/>
      <c r="TYK423" s="565"/>
      <c r="TYL423" s="565"/>
      <c r="TYM423" s="565"/>
      <c r="TYN423" s="565"/>
      <c r="TYO423" s="565"/>
      <c r="TYP423" s="565"/>
      <c r="TYQ423" s="565"/>
      <c r="TYR423" s="565"/>
      <c r="TYS423" s="565"/>
      <c r="TYT423" s="565"/>
      <c r="TYU423" s="565"/>
      <c r="TYV423" s="565"/>
      <c r="TYW423" s="565"/>
      <c r="TYX423" s="565"/>
      <c r="TYY423" s="565"/>
      <c r="TYZ423" s="565"/>
      <c r="TZA423" s="565"/>
      <c r="TZB423" s="565"/>
      <c r="TZC423" s="565"/>
      <c r="TZD423" s="565"/>
      <c r="TZE423" s="565"/>
      <c r="TZF423" s="565"/>
      <c r="TZG423" s="565"/>
      <c r="TZH423" s="565"/>
      <c r="TZI423" s="565"/>
      <c r="TZJ423" s="565"/>
      <c r="TZK423" s="565"/>
      <c r="TZL423" s="565"/>
      <c r="TZM423" s="565"/>
      <c r="TZN423" s="565"/>
      <c r="TZO423" s="565"/>
      <c r="TZP423" s="565"/>
      <c r="TZQ423" s="565"/>
      <c r="TZR423" s="565"/>
      <c r="TZS423" s="565"/>
      <c r="TZT423" s="565"/>
      <c r="TZU423" s="565"/>
      <c r="TZV423" s="565"/>
      <c r="TZW423" s="565"/>
      <c r="TZX423" s="565"/>
      <c r="TZY423" s="565"/>
      <c r="TZZ423" s="565"/>
      <c r="UAA423" s="565"/>
      <c r="UAB423" s="565"/>
      <c r="UAC423" s="565"/>
      <c r="UAD423" s="565"/>
      <c r="UAE423" s="565"/>
      <c r="UAF423" s="565"/>
      <c r="UAG423" s="565"/>
      <c r="UAH423" s="565"/>
      <c r="UAI423" s="565"/>
      <c r="UAJ423" s="565"/>
      <c r="UAK423" s="565"/>
      <c r="UAL423" s="565"/>
      <c r="UAM423" s="565"/>
      <c r="UAN423" s="565"/>
      <c r="UAO423" s="565"/>
      <c r="UAP423" s="565"/>
      <c r="UAQ423" s="565"/>
      <c r="UAR423" s="565"/>
      <c r="UAS423" s="565"/>
      <c r="UAT423" s="565"/>
      <c r="UAU423" s="565"/>
      <c r="UAV423" s="565"/>
      <c r="UAW423" s="565"/>
      <c r="UAX423" s="565"/>
      <c r="UAY423" s="565"/>
      <c r="UAZ423" s="565"/>
      <c r="UBA423" s="565"/>
      <c r="UBB423" s="565"/>
      <c r="UBC423" s="565"/>
      <c r="UBD423" s="565"/>
      <c r="UBE423" s="565"/>
      <c r="UBF423" s="565"/>
      <c r="UBG423" s="565"/>
      <c r="UBH423" s="565"/>
      <c r="UBI423" s="565"/>
      <c r="UBJ423" s="565"/>
      <c r="UBK423" s="565"/>
      <c r="UBL423" s="565"/>
      <c r="UBM423" s="565"/>
      <c r="UBN423" s="565"/>
      <c r="UBO423" s="565"/>
      <c r="UBP423" s="565"/>
      <c r="UBQ423" s="565"/>
      <c r="UBR423" s="565"/>
      <c r="UBS423" s="565"/>
      <c r="UBT423" s="565"/>
      <c r="UBU423" s="565"/>
      <c r="UBV423" s="565"/>
      <c r="UBW423" s="565"/>
      <c r="UBX423" s="565"/>
      <c r="UBY423" s="565"/>
      <c r="UBZ423" s="565"/>
      <c r="UCA423" s="565"/>
      <c r="UCB423" s="565"/>
      <c r="UCC423" s="565"/>
      <c r="UCD423" s="565"/>
      <c r="UCE423" s="565"/>
      <c r="UCF423" s="565"/>
      <c r="UCG423" s="565"/>
      <c r="UCH423" s="565"/>
      <c r="UCI423" s="565"/>
      <c r="UCJ423" s="565"/>
      <c r="UCK423" s="565"/>
      <c r="UCL423" s="565"/>
      <c r="UCM423" s="565"/>
      <c r="UCN423" s="565"/>
      <c r="UCO423" s="565"/>
      <c r="UCP423" s="565"/>
      <c r="UCQ423" s="565"/>
      <c r="UCR423" s="565"/>
      <c r="UCS423" s="565"/>
      <c r="UCT423" s="565"/>
      <c r="UCU423" s="565"/>
      <c r="UCV423" s="565"/>
      <c r="UCW423" s="565"/>
      <c r="UCX423" s="565"/>
      <c r="UCY423" s="565"/>
      <c r="UCZ423" s="565"/>
      <c r="UDA423" s="565"/>
      <c r="UDB423" s="565"/>
      <c r="UDC423" s="565"/>
      <c r="UDD423" s="565"/>
      <c r="UDE423" s="565"/>
      <c r="UDF423" s="565"/>
      <c r="UDG423" s="565"/>
      <c r="UDH423" s="565"/>
      <c r="UDI423" s="565"/>
      <c r="UDJ423" s="565"/>
      <c r="UDK423" s="565"/>
      <c r="UDL423" s="565"/>
      <c r="UDM423" s="565"/>
      <c r="UDN423" s="565"/>
      <c r="UDO423" s="565"/>
      <c r="UDP423" s="565"/>
      <c r="UDQ423" s="565"/>
      <c r="UDR423" s="565"/>
      <c r="UDS423" s="565"/>
      <c r="UDT423" s="565"/>
      <c r="UDU423" s="565"/>
      <c r="UDV423" s="565"/>
      <c r="UDW423" s="565"/>
      <c r="UDX423" s="565"/>
      <c r="UDY423" s="565"/>
      <c r="UDZ423" s="565"/>
      <c r="UEA423" s="565"/>
      <c r="UEB423" s="565"/>
      <c r="UEC423" s="565"/>
      <c r="UED423" s="565"/>
      <c r="UEE423" s="565"/>
      <c r="UEF423" s="565"/>
      <c r="UEG423" s="565"/>
      <c r="UEH423" s="565"/>
      <c r="UEI423" s="565"/>
      <c r="UEJ423" s="565"/>
      <c r="UEK423" s="565"/>
      <c r="UEL423" s="565"/>
      <c r="UEM423" s="565"/>
      <c r="UEN423" s="565"/>
      <c r="UEO423" s="565"/>
      <c r="UEP423" s="565"/>
      <c r="UEQ423" s="565"/>
      <c r="UER423" s="565"/>
      <c r="UES423" s="565"/>
      <c r="UET423" s="565"/>
      <c r="UEU423" s="565"/>
      <c r="UEV423" s="565"/>
      <c r="UEW423" s="565"/>
      <c r="UEX423" s="565"/>
      <c r="UEY423" s="565"/>
      <c r="UEZ423" s="565"/>
      <c r="UFA423" s="565"/>
      <c r="UFB423" s="565"/>
      <c r="UFC423" s="565"/>
      <c r="UFD423" s="565"/>
      <c r="UFE423" s="565"/>
      <c r="UFF423" s="565"/>
      <c r="UFG423" s="565"/>
      <c r="UFH423" s="565"/>
      <c r="UFI423" s="565"/>
      <c r="UFJ423" s="565"/>
      <c r="UFK423" s="565"/>
      <c r="UFL423" s="565"/>
      <c r="UFM423" s="565"/>
      <c r="UFN423" s="565"/>
      <c r="UFO423" s="565"/>
      <c r="UFP423" s="565"/>
      <c r="UFQ423" s="565"/>
      <c r="UFR423" s="565"/>
      <c r="UFS423" s="565"/>
      <c r="UFT423" s="565"/>
      <c r="UFU423" s="565"/>
      <c r="UFV423" s="565"/>
      <c r="UFW423" s="565"/>
      <c r="UFX423" s="565"/>
      <c r="UFY423" s="565"/>
      <c r="UFZ423" s="565"/>
      <c r="UGA423" s="565"/>
      <c r="UGB423" s="565"/>
      <c r="UGC423" s="565"/>
      <c r="UGD423" s="565"/>
      <c r="UGE423" s="565"/>
      <c r="UGF423" s="565"/>
      <c r="UGG423" s="565"/>
      <c r="UGH423" s="565"/>
      <c r="UGI423" s="565"/>
      <c r="UGJ423" s="565"/>
      <c r="UGK423" s="565"/>
      <c r="UGL423" s="565"/>
      <c r="UGM423" s="565"/>
      <c r="UGN423" s="565"/>
      <c r="UGO423" s="565"/>
      <c r="UGP423" s="565"/>
      <c r="UGQ423" s="565"/>
      <c r="UGR423" s="565"/>
      <c r="UGS423" s="565"/>
      <c r="UGT423" s="565"/>
      <c r="UGU423" s="565"/>
      <c r="UGV423" s="565"/>
      <c r="UGW423" s="565"/>
      <c r="UGX423" s="565"/>
      <c r="UGY423" s="565"/>
      <c r="UGZ423" s="565"/>
      <c r="UHA423" s="565"/>
      <c r="UHB423" s="565"/>
      <c r="UHC423" s="565"/>
      <c r="UHD423" s="565"/>
      <c r="UHE423" s="565"/>
      <c r="UHF423" s="565"/>
      <c r="UHG423" s="565"/>
      <c r="UHH423" s="565"/>
      <c r="UHI423" s="565"/>
      <c r="UHJ423" s="565"/>
      <c r="UHK423" s="565"/>
      <c r="UHL423" s="565"/>
      <c r="UHM423" s="565"/>
      <c r="UHN423" s="565"/>
      <c r="UHO423" s="565"/>
      <c r="UHP423" s="565"/>
      <c r="UHQ423" s="565"/>
      <c r="UHR423" s="565"/>
      <c r="UHS423" s="565"/>
      <c r="UHT423" s="565"/>
      <c r="UHU423" s="565"/>
      <c r="UHV423" s="565"/>
      <c r="UHW423" s="565"/>
      <c r="UHX423" s="565"/>
      <c r="UHY423" s="565"/>
      <c r="UHZ423" s="565"/>
      <c r="UIA423" s="565"/>
      <c r="UIB423" s="565"/>
      <c r="UIC423" s="565"/>
      <c r="UID423" s="565"/>
      <c r="UIE423" s="565"/>
      <c r="UIF423" s="565"/>
      <c r="UIG423" s="565"/>
      <c r="UIH423" s="565"/>
      <c r="UII423" s="565"/>
      <c r="UIJ423" s="565"/>
      <c r="UIK423" s="565"/>
      <c r="UIL423" s="565"/>
      <c r="UIM423" s="565"/>
      <c r="UIN423" s="565"/>
      <c r="UIO423" s="565"/>
      <c r="UIP423" s="565"/>
      <c r="UIQ423" s="565"/>
      <c r="UIR423" s="565"/>
      <c r="UIS423" s="565"/>
      <c r="UIT423" s="565"/>
      <c r="UIU423" s="565"/>
      <c r="UIV423" s="565"/>
      <c r="UIW423" s="565"/>
      <c r="UIX423" s="565"/>
      <c r="UIY423" s="565"/>
      <c r="UIZ423" s="565"/>
      <c r="UJA423" s="565"/>
      <c r="UJB423" s="565"/>
      <c r="UJC423" s="565"/>
      <c r="UJD423" s="565"/>
      <c r="UJE423" s="565"/>
      <c r="UJF423" s="565"/>
      <c r="UJG423" s="565"/>
      <c r="UJH423" s="565"/>
      <c r="UJI423" s="565"/>
      <c r="UJJ423" s="565"/>
      <c r="UJK423" s="565"/>
      <c r="UJL423" s="565"/>
      <c r="UJM423" s="565"/>
      <c r="UJN423" s="565"/>
      <c r="UJO423" s="565"/>
      <c r="UJP423" s="565"/>
      <c r="UJQ423" s="565"/>
      <c r="UJR423" s="565"/>
      <c r="UJS423" s="565"/>
      <c r="UJT423" s="565"/>
      <c r="UJU423" s="565"/>
      <c r="UJV423" s="565"/>
      <c r="UJW423" s="565"/>
      <c r="UJX423" s="565"/>
      <c r="UJY423" s="565"/>
      <c r="UJZ423" s="565"/>
      <c r="UKA423" s="565"/>
      <c r="UKB423" s="565"/>
      <c r="UKC423" s="565"/>
      <c r="UKD423" s="565"/>
      <c r="UKE423" s="565"/>
      <c r="UKF423" s="565"/>
      <c r="UKG423" s="565"/>
      <c r="UKH423" s="565"/>
      <c r="UKI423" s="565"/>
      <c r="UKJ423" s="565"/>
      <c r="UKK423" s="565"/>
      <c r="UKL423" s="565"/>
      <c r="UKM423" s="565"/>
      <c r="UKN423" s="565"/>
      <c r="UKO423" s="565"/>
      <c r="UKP423" s="565"/>
      <c r="UKQ423" s="565"/>
      <c r="UKR423" s="565"/>
      <c r="UKS423" s="565"/>
      <c r="UKT423" s="565"/>
      <c r="UKU423" s="565"/>
      <c r="UKV423" s="565"/>
      <c r="UKW423" s="565"/>
      <c r="UKX423" s="565"/>
      <c r="UKY423" s="565"/>
      <c r="UKZ423" s="565"/>
      <c r="ULA423" s="565"/>
      <c r="ULB423" s="565"/>
      <c r="ULC423" s="565"/>
      <c r="ULD423" s="565"/>
      <c r="ULE423" s="565"/>
      <c r="ULF423" s="565"/>
      <c r="ULG423" s="565"/>
      <c r="ULH423" s="565"/>
      <c r="ULI423" s="565"/>
      <c r="ULJ423" s="565"/>
      <c r="ULK423" s="565"/>
      <c r="ULL423" s="565"/>
      <c r="ULM423" s="565"/>
      <c r="ULN423" s="565"/>
      <c r="ULO423" s="565"/>
      <c r="ULP423" s="565"/>
      <c r="ULQ423" s="565"/>
      <c r="ULR423" s="565"/>
      <c r="ULS423" s="565"/>
      <c r="ULT423" s="565"/>
      <c r="ULU423" s="565"/>
      <c r="ULV423" s="565"/>
      <c r="ULW423" s="565"/>
      <c r="ULX423" s="565"/>
      <c r="ULY423" s="565"/>
      <c r="ULZ423" s="565"/>
      <c r="UMA423" s="565"/>
      <c r="UMB423" s="565"/>
      <c r="UMC423" s="565"/>
      <c r="UMD423" s="565"/>
      <c r="UME423" s="565"/>
      <c r="UMF423" s="565"/>
      <c r="UMG423" s="565"/>
      <c r="UMH423" s="565"/>
      <c r="UMI423" s="565"/>
      <c r="UMJ423" s="565"/>
      <c r="UMK423" s="565"/>
      <c r="UML423" s="565"/>
      <c r="UMM423" s="565"/>
      <c r="UMN423" s="565"/>
      <c r="UMO423" s="565"/>
      <c r="UMP423" s="565"/>
      <c r="UMQ423" s="565"/>
      <c r="UMR423" s="565"/>
      <c r="UMS423" s="565"/>
      <c r="UMT423" s="565"/>
      <c r="UMU423" s="565"/>
      <c r="UMV423" s="565"/>
      <c r="UMW423" s="565"/>
      <c r="UMX423" s="565"/>
      <c r="UMY423" s="565"/>
      <c r="UMZ423" s="565"/>
      <c r="UNA423" s="565"/>
      <c r="UNB423" s="565"/>
      <c r="UNC423" s="565"/>
      <c r="UND423" s="565"/>
      <c r="UNE423" s="565"/>
      <c r="UNF423" s="565"/>
      <c r="UNG423" s="565"/>
      <c r="UNH423" s="565"/>
      <c r="UNI423" s="565"/>
      <c r="UNJ423" s="565"/>
      <c r="UNK423" s="565"/>
      <c r="UNL423" s="565"/>
      <c r="UNM423" s="565"/>
      <c r="UNN423" s="565"/>
      <c r="UNO423" s="565"/>
      <c r="UNP423" s="565"/>
      <c r="UNQ423" s="565"/>
      <c r="UNR423" s="565"/>
      <c r="UNS423" s="565"/>
      <c r="UNT423" s="565"/>
      <c r="UNU423" s="565"/>
      <c r="UNV423" s="565"/>
      <c r="UNW423" s="565"/>
      <c r="UNX423" s="565"/>
      <c r="UNY423" s="565"/>
      <c r="UNZ423" s="565"/>
      <c r="UOA423" s="565"/>
      <c r="UOB423" s="565"/>
      <c r="UOC423" s="565"/>
      <c r="UOD423" s="565"/>
      <c r="UOE423" s="565"/>
      <c r="UOF423" s="565"/>
      <c r="UOG423" s="565"/>
      <c r="UOH423" s="565"/>
      <c r="UOI423" s="565"/>
      <c r="UOJ423" s="565"/>
      <c r="UOK423" s="565"/>
      <c r="UOL423" s="565"/>
      <c r="UOM423" s="565"/>
      <c r="UON423" s="565"/>
      <c r="UOO423" s="565"/>
      <c r="UOP423" s="565"/>
      <c r="UOQ423" s="565"/>
      <c r="UOR423" s="565"/>
      <c r="UOS423" s="565"/>
      <c r="UOT423" s="565"/>
      <c r="UOU423" s="565"/>
      <c r="UOV423" s="565"/>
      <c r="UOW423" s="565"/>
      <c r="UOX423" s="565"/>
      <c r="UOY423" s="565"/>
      <c r="UOZ423" s="565"/>
      <c r="UPA423" s="565"/>
      <c r="UPB423" s="565"/>
      <c r="UPC423" s="565"/>
      <c r="UPD423" s="565"/>
      <c r="UPE423" s="565"/>
      <c r="UPF423" s="565"/>
      <c r="UPG423" s="565"/>
      <c r="UPH423" s="565"/>
      <c r="UPI423" s="565"/>
      <c r="UPJ423" s="565"/>
      <c r="UPK423" s="565"/>
      <c r="UPL423" s="565"/>
      <c r="UPM423" s="565"/>
      <c r="UPN423" s="565"/>
      <c r="UPO423" s="565"/>
      <c r="UPP423" s="565"/>
      <c r="UPQ423" s="565"/>
      <c r="UPR423" s="565"/>
      <c r="UPS423" s="565"/>
      <c r="UPT423" s="565"/>
      <c r="UPU423" s="565"/>
      <c r="UPV423" s="565"/>
      <c r="UPW423" s="565"/>
      <c r="UPX423" s="565"/>
      <c r="UPY423" s="565"/>
      <c r="UPZ423" s="565"/>
      <c r="UQA423" s="565"/>
      <c r="UQB423" s="565"/>
      <c r="UQC423" s="565"/>
      <c r="UQD423" s="565"/>
      <c r="UQE423" s="565"/>
      <c r="UQF423" s="565"/>
      <c r="UQG423" s="565"/>
      <c r="UQH423" s="565"/>
      <c r="UQI423" s="565"/>
      <c r="UQJ423" s="565"/>
      <c r="UQK423" s="565"/>
      <c r="UQL423" s="565"/>
      <c r="UQM423" s="565"/>
      <c r="UQN423" s="565"/>
      <c r="UQO423" s="565"/>
      <c r="UQP423" s="565"/>
      <c r="UQQ423" s="565"/>
      <c r="UQR423" s="565"/>
      <c r="UQS423" s="565"/>
      <c r="UQT423" s="565"/>
      <c r="UQU423" s="565"/>
      <c r="UQV423" s="565"/>
      <c r="UQW423" s="565"/>
      <c r="UQX423" s="565"/>
      <c r="UQY423" s="565"/>
      <c r="UQZ423" s="565"/>
      <c r="URA423" s="565"/>
      <c r="URB423" s="565"/>
      <c r="URC423" s="565"/>
      <c r="URD423" s="565"/>
      <c r="URE423" s="565"/>
      <c r="URF423" s="565"/>
      <c r="URG423" s="565"/>
      <c r="URH423" s="565"/>
      <c r="URI423" s="565"/>
      <c r="URJ423" s="565"/>
      <c r="URK423" s="565"/>
      <c r="URL423" s="565"/>
      <c r="URM423" s="565"/>
      <c r="URN423" s="565"/>
      <c r="URO423" s="565"/>
      <c r="URP423" s="565"/>
      <c r="URQ423" s="565"/>
      <c r="URR423" s="565"/>
      <c r="URS423" s="565"/>
      <c r="URT423" s="565"/>
      <c r="URU423" s="565"/>
      <c r="URV423" s="565"/>
      <c r="URW423" s="565"/>
      <c r="URX423" s="565"/>
      <c r="URY423" s="565"/>
      <c r="URZ423" s="565"/>
      <c r="USA423" s="565"/>
      <c r="USB423" s="565"/>
      <c r="USC423" s="565"/>
      <c r="USD423" s="565"/>
      <c r="USE423" s="565"/>
      <c r="USF423" s="565"/>
      <c r="USG423" s="565"/>
      <c r="USH423" s="565"/>
      <c r="USI423" s="565"/>
      <c r="USJ423" s="565"/>
      <c r="USK423" s="565"/>
      <c r="USL423" s="565"/>
      <c r="USM423" s="565"/>
      <c r="USN423" s="565"/>
      <c r="USO423" s="565"/>
      <c r="USP423" s="565"/>
      <c r="USQ423" s="565"/>
      <c r="USR423" s="565"/>
      <c r="USS423" s="565"/>
      <c r="UST423" s="565"/>
      <c r="USU423" s="565"/>
      <c r="USV423" s="565"/>
      <c r="USW423" s="565"/>
      <c r="USX423" s="565"/>
      <c r="USY423" s="565"/>
      <c r="USZ423" s="565"/>
      <c r="UTA423" s="565"/>
      <c r="UTB423" s="565"/>
      <c r="UTC423" s="565"/>
      <c r="UTD423" s="565"/>
      <c r="UTE423" s="565"/>
      <c r="UTF423" s="565"/>
      <c r="UTG423" s="565"/>
      <c r="UTH423" s="565"/>
      <c r="UTI423" s="565"/>
      <c r="UTJ423" s="565"/>
      <c r="UTK423" s="565"/>
      <c r="UTL423" s="565"/>
      <c r="UTM423" s="565"/>
      <c r="UTN423" s="565"/>
      <c r="UTO423" s="565"/>
      <c r="UTP423" s="565"/>
      <c r="UTQ423" s="565"/>
      <c r="UTR423" s="565"/>
      <c r="UTS423" s="565"/>
      <c r="UTT423" s="565"/>
      <c r="UTU423" s="565"/>
      <c r="UTV423" s="565"/>
      <c r="UTW423" s="565"/>
      <c r="UTX423" s="565"/>
      <c r="UTY423" s="565"/>
      <c r="UTZ423" s="565"/>
      <c r="UUA423" s="565"/>
      <c r="UUB423" s="565"/>
      <c r="UUC423" s="565"/>
      <c r="UUD423" s="565"/>
      <c r="UUE423" s="565"/>
      <c r="UUF423" s="565"/>
      <c r="UUG423" s="565"/>
      <c r="UUH423" s="565"/>
      <c r="UUI423" s="565"/>
      <c r="UUJ423" s="565"/>
      <c r="UUK423" s="565"/>
      <c r="UUL423" s="565"/>
      <c r="UUM423" s="565"/>
      <c r="UUN423" s="565"/>
      <c r="UUO423" s="565"/>
      <c r="UUP423" s="565"/>
      <c r="UUQ423" s="565"/>
      <c r="UUR423" s="565"/>
      <c r="UUS423" s="565"/>
      <c r="UUT423" s="565"/>
      <c r="UUU423" s="565"/>
      <c r="UUV423" s="565"/>
      <c r="UUW423" s="565"/>
      <c r="UUX423" s="565"/>
      <c r="UUY423" s="565"/>
      <c r="UUZ423" s="565"/>
      <c r="UVA423" s="565"/>
      <c r="UVB423" s="565"/>
      <c r="UVC423" s="565"/>
      <c r="UVD423" s="565"/>
      <c r="UVE423" s="565"/>
      <c r="UVF423" s="565"/>
      <c r="UVG423" s="565"/>
      <c r="UVH423" s="565"/>
      <c r="UVI423" s="565"/>
      <c r="UVJ423" s="565"/>
      <c r="UVK423" s="565"/>
      <c r="UVL423" s="565"/>
      <c r="UVM423" s="565"/>
      <c r="UVN423" s="565"/>
      <c r="UVO423" s="565"/>
      <c r="UVP423" s="565"/>
      <c r="UVQ423" s="565"/>
      <c r="UVR423" s="565"/>
      <c r="UVS423" s="565"/>
      <c r="UVT423" s="565"/>
      <c r="UVU423" s="565"/>
      <c r="UVV423" s="565"/>
      <c r="UVW423" s="565"/>
      <c r="UVX423" s="565"/>
      <c r="UVY423" s="565"/>
      <c r="UVZ423" s="565"/>
      <c r="UWA423" s="565"/>
      <c r="UWB423" s="565"/>
      <c r="UWC423" s="565"/>
      <c r="UWD423" s="565"/>
      <c r="UWE423" s="565"/>
      <c r="UWF423" s="565"/>
      <c r="UWG423" s="565"/>
      <c r="UWH423" s="565"/>
      <c r="UWI423" s="565"/>
      <c r="UWJ423" s="565"/>
      <c r="UWK423" s="565"/>
      <c r="UWL423" s="565"/>
      <c r="UWM423" s="565"/>
      <c r="UWN423" s="565"/>
      <c r="UWO423" s="565"/>
      <c r="UWP423" s="565"/>
      <c r="UWQ423" s="565"/>
      <c r="UWR423" s="565"/>
      <c r="UWS423" s="565"/>
      <c r="UWT423" s="565"/>
      <c r="UWU423" s="565"/>
      <c r="UWV423" s="565"/>
      <c r="UWW423" s="565"/>
      <c r="UWX423" s="565"/>
      <c r="UWY423" s="565"/>
      <c r="UWZ423" s="565"/>
      <c r="UXA423" s="565"/>
      <c r="UXB423" s="565"/>
      <c r="UXC423" s="565"/>
      <c r="UXD423" s="565"/>
      <c r="UXE423" s="565"/>
      <c r="UXF423" s="565"/>
      <c r="UXG423" s="565"/>
      <c r="UXH423" s="565"/>
      <c r="UXI423" s="565"/>
      <c r="UXJ423" s="565"/>
      <c r="UXK423" s="565"/>
      <c r="UXL423" s="565"/>
      <c r="UXM423" s="565"/>
      <c r="UXN423" s="565"/>
      <c r="UXO423" s="565"/>
      <c r="UXP423" s="565"/>
      <c r="UXQ423" s="565"/>
      <c r="UXR423" s="565"/>
      <c r="UXS423" s="565"/>
      <c r="UXT423" s="565"/>
      <c r="UXU423" s="565"/>
      <c r="UXV423" s="565"/>
      <c r="UXW423" s="565"/>
      <c r="UXX423" s="565"/>
      <c r="UXY423" s="565"/>
      <c r="UXZ423" s="565"/>
      <c r="UYA423" s="565"/>
      <c r="UYB423" s="565"/>
      <c r="UYC423" s="565"/>
      <c r="UYD423" s="565"/>
      <c r="UYE423" s="565"/>
      <c r="UYF423" s="565"/>
      <c r="UYG423" s="565"/>
      <c r="UYH423" s="565"/>
      <c r="UYI423" s="565"/>
      <c r="UYJ423" s="565"/>
      <c r="UYK423" s="565"/>
      <c r="UYL423" s="565"/>
      <c r="UYM423" s="565"/>
      <c r="UYN423" s="565"/>
      <c r="UYO423" s="565"/>
      <c r="UYP423" s="565"/>
      <c r="UYQ423" s="565"/>
      <c r="UYR423" s="565"/>
      <c r="UYS423" s="565"/>
      <c r="UYT423" s="565"/>
      <c r="UYU423" s="565"/>
      <c r="UYV423" s="565"/>
      <c r="UYW423" s="565"/>
      <c r="UYX423" s="565"/>
      <c r="UYY423" s="565"/>
      <c r="UYZ423" s="565"/>
      <c r="UZA423" s="565"/>
      <c r="UZB423" s="565"/>
      <c r="UZC423" s="565"/>
      <c r="UZD423" s="565"/>
      <c r="UZE423" s="565"/>
      <c r="UZF423" s="565"/>
      <c r="UZG423" s="565"/>
      <c r="UZH423" s="565"/>
      <c r="UZI423" s="565"/>
      <c r="UZJ423" s="565"/>
      <c r="UZK423" s="565"/>
      <c r="UZL423" s="565"/>
      <c r="UZM423" s="565"/>
      <c r="UZN423" s="565"/>
      <c r="UZO423" s="565"/>
      <c r="UZP423" s="565"/>
      <c r="UZQ423" s="565"/>
      <c r="UZR423" s="565"/>
      <c r="UZS423" s="565"/>
      <c r="UZT423" s="565"/>
      <c r="UZU423" s="565"/>
      <c r="UZV423" s="565"/>
      <c r="UZW423" s="565"/>
      <c r="UZX423" s="565"/>
      <c r="UZY423" s="565"/>
      <c r="UZZ423" s="565"/>
      <c r="VAA423" s="565"/>
      <c r="VAB423" s="565"/>
      <c r="VAC423" s="565"/>
      <c r="VAD423" s="565"/>
      <c r="VAE423" s="565"/>
      <c r="VAF423" s="565"/>
      <c r="VAG423" s="565"/>
      <c r="VAH423" s="565"/>
      <c r="VAI423" s="565"/>
      <c r="VAJ423" s="565"/>
      <c r="VAK423" s="565"/>
      <c r="VAL423" s="565"/>
      <c r="VAM423" s="565"/>
      <c r="VAN423" s="565"/>
      <c r="VAO423" s="565"/>
      <c r="VAP423" s="565"/>
      <c r="VAQ423" s="565"/>
      <c r="VAR423" s="565"/>
      <c r="VAS423" s="565"/>
      <c r="VAT423" s="565"/>
      <c r="VAU423" s="565"/>
      <c r="VAV423" s="565"/>
      <c r="VAW423" s="565"/>
      <c r="VAX423" s="565"/>
      <c r="VAY423" s="565"/>
      <c r="VAZ423" s="565"/>
      <c r="VBA423" s="565"/>
      <c r="VBB423" s="565"/>
      <c r="VBC423" s="565"/>
      <c r="VBD423" s="565"/>
      <c r="VBE423" s="565"/>
      <c r="VBF423" s="565"/>
      <c r="VBG423" s="565"/>
      <c r="VBH423" s="565"/>
      <c r="VBI423" s="565"/>
      <c r="VBJ423" s="565"/>
      <c r="VBK423" s="565"/>
      <c r="VBL423" s="565"/>
      <c r="VBM423" s="565"/>
      <c r="VBN423" s="565"/>
      <c r="VBO423" s="565"/>
      <c r="VBP423" s="565"/>
      <c r="VBQ423" s="565"/>
      <c r="VBR423" s="565"/>
      <c r="VBS423" s="565"/>
      <c r="VBT423" s="565"/>
      <c r="VBU423" s="565"/>
      <c r="VBV423" s="565"/>
      <c r="VBW423" s="565"/>
      <c r="VBX423" s="565"/>
      <c r="VBY423" s="565"/>
      <c r="VBZ423" s="565"/>
      <c r="VCA423" s="565"/>
      <c r="VCB423" s="565"/>
      <c r="VCC423" s="565"/>
      <c r="VCD423" s="565"/>
      <c r="VCE423" s="565"/>
      <c r="VCF423" s="565"/>
      <c r="VCG423" s="565"/>
      <c r="VCH423" s="565"/>
      <c r="VCI423" s="565"/>
      <c r="VCJ423" s="565"/>
      <c r="VCK423" s="565"/>
      <c r="VCL423" s="565"/>
      <c r="VCM423" s="565"/>
      <c r="VCN423" s="565"/>
      <c r="VCO423" s="565"/>
      <c r="VCP423" s="565"/>
      <c r="VCQ423" s="565"/>
      <c r="VCR423" s="565"/>
      <c r="VCS423" s="565"/>
      <c r="VCT423" s="565"/>
      <c r="VCU423" s="565"/>
      <c r="VCV423" s="565"/>
      <c r="VCW423" s="565"/>
      <c r="VCX423" s="565"/>
      <c r="VCY423" s="565"/>
      <c r="VCZ423" s="565"/>
      <c r="VDA423" s="565"/>
      <c r="VDB423" s="565"/>
      <c r="VDC423" s="565"/>
      <c r="VDD423" s="565"/>
      <c r="VDE423" s="565"/>
      <c r="VDF423" s="565"/>
      <c r="VDG423" s="565"/>
      <c r="VDH423" s="565"/>
      <c r="VDI423" s="565"/>
      <c r="VDJ423" s="565"/>
      <c r="VDK423" s="565"/>
      <c r="VDL423" s="565"/>
      <c r="VDM423" s="565"/>
      <c r="VDN423" s="565"/>
      <c r="VDO423" s="565"/>
      <c r="VDP423" s="565"/>
      <c r="VDQ423" s="565"/>
      <c r="VDR423" s="565"/>
      <c r="VDS423" s="565"/>
      <c r="VDT423" s="565"/>
      <c r="VDU423" s="565"/>
      <c r="VDV423" s="565"/>
      <c r="VDW423" s="565"/>
      <c r="VDX423" s="565"/>
      <c r="VDY423" s="565"/>
      <c r="VDZ423" s="565"/>
      <c r="VEA423" s="565"/>
      <c r="VEB423" s="565"/>
      <c r="VEC423" s="565"/>
      <c r="VED423" s="565"/>
      <c r="VEE423" s="565"/>
      <c r="VEF423" s="565"/>
      <c r="VEG423" s="565"/>
      <c r="VEH423" s="565"/>
      <c r="VEI423" s="565"/>
      <c r="VEJ423" s="565"/>
      <c r="VEK423" s="565"/>
      <c r="VEL423" s="565"/>
      <c r="VEM423" s="565"/>
      <c r="VEN423" s="565"/>
      <c r="VEO423" s="565"/>
      <c r="VEP423" s="565"/>
      <c r="VEQ423" s="565"/>
      <c r="VER423" s="565"/>
      <c r="VES423" s="565"/>
      <c r="VET423" s="565"/>
      <c r="VEU423" s="565"/>
      <c r="VEV423" s="565"/>
      <c r="VEW423" s="565"/>
      <c r="VEX423" s="565"/>
      <c r="VEY423" s="565"/>
      <c r="VEZ423" s="565"/>
      <c r="VFA423" s="565"/>
      <c r="VFB423" s="565"/>
      <c r="VFC423" s="565"/>
      <c r="VFD423" s="565"/>
      <c r="VFE423" s="565"/>
      <c r="VFF423" s="565"/>
      <c r="VFG423" s="565"/>
      <c r="VFH423" s="565"/>
      <c r="VFI423" s="565"/>
      <c r="VFJ423" s="565"/>
      <c r="VFK423" s="565"/>
      <c r="VFL423" s="565"/>
      <c r="VFM423" s="565"/>
      <c r="VFN423" s="565"/>
      <c r="VFO423" s="565"/>
      <c r="VFP423" s="565"/>
      <c r="VFQ423" s="565"/>
      <c r="VFR423" s="565"/>
      <c r="VFS423" s="565"/>
      <c r="VFT423" s="565"/>
      <c r="VFU423" s="565"/>
      <c r="VFV423" s="565"/>
      <c r="VFW423" s="565"/>
      <c r="VFX423" s="565"/>
      <c r="VFY423" s="565"/>
      <c r="VFZ423" s="565"/>
      <c r="VGA423" s="565"/>
      <c r="VGB423" s="565"/>
      <c r="VGC423" s="565"/>
      <c r="VGD423" s="565"/>
      <c r="VGE423" s="565"/>
      <c r="VGF423" s="565"/>
      <c r="VGG423" s="565"/>
      <c r="VGH423" s="565"/>
      <c r="VGI423" s="565"/>
      <c r="VGJ423" s="565"/>
      <c r="VGK423" s="565"/>
      <c r="VGL423" s="565"/>
      <c r="VGM423" s="565"/>
      <c r="VGN423" s="565"/>
      <c r="VGO423" s="565"/>
      <c r="VGP423" s="565"/>
      <c r="VGQ423" s="565"/>
      <c r="VGR423" s="565"/>
      <c r="VGS423" s="565"/>
      <c r="VGT423" s="565"/>
      <c r="VGU423" s="565"/>
      <c r="VGV423" s="565"/>
      <c r="VGW423" s="565"/>
      <c r="VGX423" s="565"/>
      <c r="VGY423" s="565"/>
      <c r="VGZ423" s="565"/>
      <c r="VHA423" s="565"/>
      <c r="VHB423" s="565"/>
      <c r="VHC423" s="565"/>
      <c r="VHD423" s="565"/>
      <c r="VHE423" s="565"/>
      <c r="VHF423" s="565"/>
      <c r="VHG423" s="565"/>
      <c r="VHH423" s="565"/>
      <c r="VHI423" s="565"/>
      <c r="VHJ423" s="565"/>
      <c r="VHK423" s="565"/>
      <c r="VHL423" s="565"/>
      <c r="VHM423" s="565"/>
      <c r="VHN423" s="565"/>
      <c r="VHO423" s="565"/>
      <c r="VHP423" s="565"/>
      <c r="VHQ423" s="565"/>
      <c r="VHR423" s="565"/>
      <c r="VHS423" s="565"/>
      <c r="VHT423" s="565"/>
      <c r="VHU423" s="565"/>
      <c r="VHV423" s="565"/>
      <c r="VHW423" s="565"/>
      <c r="VHX423" s="565"/>
      <c r="VHY423" s="565"/>
      <c r="VHZ423" s="565"/>
      <c r="VIA423" s="565"/>
      <c r="VIB423" s="565"/>
      <c r="VIC423" s="565"/>
      <c r="VID423" s="565"/>
      <c r="VIE423" s="565"/>
      <c r="VIF423" s="565"/>
      <c r="VIG423" s="565"/>
      <c r="VIH423" s="565"/>
      <c r="VII423" s="565"/>
      <c r="VIJ423" s="565"/>
      <c r="VIK423" s="565"/>
      <c r="VIL423" s="565"/>
      <c r="VIM423" s="565"/>
      <c r="VIN423" s="565"/>
      <c r="VIO423" s="565"/>
      <c r="VIP423" s="565"/>
      <c r="VIQ423" s="565"/>
      <c r="VIR423" s="565"/>
      <c r="VIS423" s="565"/>
      <c r="VIT423" s="565"/>
      <c r="VIU423" s="565"/>
      <c r="VIV423" s="565"/>
      <c r="VIW423" s="565"/>
      <c r="VIX423" s="565"/>
      <c r="VIY423" s="565"/>
      <c r="VIZ423" s="565"/>
      <c r="VJA423" s="565"/>
      <c r="VJB423" s="565"/>
      <c r="VJC423" s="565"/>
      <c r="VJD423" s="565"/>
      <c r="VJE423" s="565"/>
      <c r="VJF423" s="565"/>
      <c r="VJG423" s="565"/>
      <c r="VJH423" s="565"/>
      <c r="VJI423" s="565"/>
      <c r="VJJ423" s="565"/>
      <c r="VJK423" s="565"/>
      <c r="VJL423" s="565"/>
      <c r="VJM423" s="565"/>
      <c r="VJN423" s="565"/>
      <c r="VJO423" s="565"/>
      <c r="VJP423" s="565"/>
      <c r="VJQ423" s="565"/>
      <c r="VJR423" s="565"/>
      <c r="VJS423" s="565"/>
      <c r="VJT423" s="565"/>
      <c r="VJU423" s="565"/>
      <c r="VJV423" s="565"/>
      <c r="VJW423" s="565"/>
      <c r="VJX423" s="565"/>
      <c r="VJY423" s="565"/>
      <c r="VJZ423" s="565"/>
      <c r="VKA423" s="565"/>
      <c r="VKB423" s="565"/>
      <c r="VKC423" s="565"/>
      <c r="VKD423" s="565"/>
      <c r="VKE423" s="565"/>
      <c r="VKF423" s="565"/>
      <c r="VKG423" s="565"/>
      <c r="VKH423" s="565"/>
      <c r="VKI423" s="565"/>
      <c r="VKJ423" s="565"/>
      <c r="VKK423" s="565"/>
      <c r="VKL423" s="565"/>
      <c r="VKM423" s="565"/>
      <c r="VKN423" s="565"/>
      <c r="VKO423" s="565"/>
      <c r="VKP423" s="565"/>
      <c r="VKQ423" s="565"/>
      <c r="VKR423" s="565"/>
      <c r="VKS423" s="565"/>
      <c r="VKT423" s="565"/>
      <c r="VKU423" s="565"/>
      <c r="VKV423" s="565"/>
      <c r="VKW423" s="565"/>
      <c r="VKX423" s="565"/>
      <c r="VKY423" s="565"/>
      <c r="VKZ423" s="565"/>
      <c r="VLA423" s="565"/>
      <c r="VLB423" s="565"/>
      <c r="VLC423" s="565"/>
      <c r="VLD423" s="565"/>
      <c r="VLE423" s="565"/>
      <c r="VLF423" s="565"/>
      <c r="VLG423" s="565"/>
      <c r="VLH423" s="565"/>
      <c r="VLI423" s="565"/>
      <c r="VLJ423" s="565"/>
      <c r="VLK423" s="565"/>
      <c r="VLL423" s="565"/>
      <c r="VLM423" s="565"/>
      <c r="VLN423" s="565"/>
      <c r="VLO423" s="565"/>
      <c r="VLP423" s="565"/>
      <c r="VLQ423" s="565"/>
      <c r="VLR423" s="565"/>
      <c r="VLS423" s="565"/>
      <c r="VLT423" s="565"/>
      <c r="VLU423" s="565"/>
      <c r="VLV423" s="565"/>
      <c r="VLW423" s="565"/>
      <c r="VLX423" s="565"/>
      <c r="VLY423" s="565"/>
      <c r="VLZ423" s="565"/>
      <c r="VMA423" s="565"/>
      <c r="VMB423" s="565"/>
      <c r="VMC423" s="565"/>
      <c r="VMD423" s="565"/>
      <c r="VME423" s="565"/>
      <c r="VMF423" s="565"/>
      <c r="VMG423" s="565"/>
      <c r="VMH423" s="565"/>
      <c r="VMI423" s="565"/>
      <c r="VMJ423" s="565"/>
      <c r="VMK423" s="565"/>
      <c r="VML423" s="565"/>
      <c r="VMM423" s="565"/>
      <c r="VMN423" s="565"/>
      <c r="VMO423" s="565"/>
      <c r="VMP423" s="565"/>
      <c r="VMQ423" s="565"/>
      <c r="VMR423" s="565"/>
      <c r="VMS423" s="565"/>
      <c r="VMT423" s="565"/>
      <c r="VMU423" s="565"/>
      <c r="VMV423" s="565"/>
      <c r="VMW423" s="565"/>
      <c r="VMX423" s="565"/>
      <c r="VMY423" s="565"/>
      <c r="VMZ423" s="565"/>
      <c r="VNA423" s="565"/>
      <c r="VNB423" s="565"/>
      <c r="VNC423" s="565"/>
      <c r="VND423" s="565"/>
      <c r="VNE423" s="565"/>
      <c r="VNF423" s="565"/>
      <c r="VNG423" s="565"/>
      <c r="VNH423" s="565"/>
      <c r="VNI423" s="565"/>
      <c r="VNJ423" s="565"/>
      <c r="VNK423" s="565"/>
      <c r="VNL423" s="565"/>
      <c r="VNM423" s="565"/>
      <c r="VNN423" s="565"/>
      <c r="VNO423" s="565"/>
      <c r="VNP423" s="565"/>
      <c r="VNQ423" s="565"/>
      <c r="VNR423" s="565"/>
      <c r="VNS423" s="565"/>
      <c r="VNT423" s="565"/>
      <c r="VNU423" s="565"/>
      <c r="VNV423" s="565"/>
      <c r="VNW423" s="565"/>
      <c r="VNX423" s="565"/>
      <c r="VNY423" s="565"/>
      <c r="VNZ423" s="565"/>
      <c r="VOA423" s="565"/>
      <c r="VOB423" s="565"/>
      <c r="VOC423" s="565"/>
      <c r="VOD423" s="565"/>
      <c r="VOE423" s="565"/>
      <c r="VOF423" s="565"/>
      <c r="VOG423" s="565"/>
      <c r="VOH423" s="565"/>
      <c r="VOI423" s="565"/>
      <c r="VOJ423" s="565"/>
      <c r="VOK423" s="565"/>
      <c r="VOL423" s="565"/>
      <c r="VOM423" s="565"/>
      <c r="VON423" s="565"/>
      <c r="VOO423" s="565"/>
      <c r="VOP423" s="565"/>
      <c r="VOQ423" s="565"/>
      <c r="VOR423" s="565"/>
      <c r="VOS423" s="565"/>
      <c r="VOT423" s="565"/>
      <c r="VOU423" s="565"/>
      <c r="VOV423" s="565"/>
      <c r="VOW423" s="565"/>
      <c r="VOX423" s="565"/>
      <c r="VOY423" s="565"/>
      <c r="VOZ423" s="565"/>
      <c r="VPA423" s="565"/>
      <c r="VPB423" s="565"/>
      <c r="VPC423" s="565"/>
      <c r="VPD423" s="565"/>
      <c r="VPE423" s="565"/>
      <c r="VPF423" s="565"/>
      <c r="VPG423" s="565"/>
      <c r="VPH423" s="565"/>
      <c r="VPI423" s="565"/>
      <c r="VPJ423" s="565"/>
      <c r="VPK423" s="565"/>
      <c r="VPL423" s="565"/>
      <c r="VPM423" s="565"/>
      <c r="VPN423" s="565"/>
      <c r="VPO423" s="565"/>
      <c r="VPP423" s="565"/>
      <c r="VPQ423" s="565"/>
      <c r="VPR423" s="565"/>
      <c r="VPS423" s="565"/>
      <c r="VPT423" s="565"/>
      <c r="VPU423" s="565"/>
      <c r="VPV423" s="565"/>
      <c r="VPW423" s="565"/>
      <c r="VPX423" s="565"/>
      <c r="VPY423" s="565"/>
      <c r="VPZ423" s="565"/>
      <c r="VQA423" s="565"/>
      <c r="VQB423" s="565"/>
      <c r="VQC423" s="565"/>
      <c r="VQD423" s="565"/>
      <c r="VQE423" s="565"/>
      <c r="VQF423" s="565"/>
      <c r="VQG423" s="565"/>
      <c r="VQH423" s="565"/>
      <c r="VQI423" s="565"/>
      <c r="VQJ423" s="565"/>
      <c r="VQK423" s="565"/>
      <c r="VQL423" s="565"/>
      <c r="VQM423" s="565"/>
      <c r="VQN423" s="565"/>
      <c r="VQO423" s="565"/>
      <c r="VQP423" s="565"/>
      <c r="VQQ423" s="565"/>
      <c r="VQR423" s="565"/>
      <c r="VQS423" s="565"/>
      <c r="VQT423" s="565"/>
      <c r="VQU423" s="565"/>
      <c r="VQV423" s="565"/>
      <c r="VQW423" s="565"/>
      <c r="VQX423" s="565"/>
      <c r="VQY423" s="565"/>
      <c r="VQZ423" s="565"/>
      <c r="VRA423" s="565"/>
      <c r="VRB423" s="565"/>
      <c r="VRC423" s="565"/>
      <c r="VRD423" s="565"/>
      <c r="VRE423" s="565"/>
      <c r="VRF423" s="565"/>
      <c r="VRG423" s="565"/>
      <c r="VRH423" s="565"/>
      <c r="VRI423" s="565"/>
      <c r="VRJ423" s="565"/>
      <c r="VRK423" s="565"/>
      <c r="VRL423" s="565"/>
      <c r="VRM423" s="565"/>
      <c r="VRN423" s="565"/>
      <c r="VRO423" s="565"/>
      <c r="VRP423" s="565"/>
      <c r="VRQ423" s="565"/>
      <c r="VRR423" s="565"/>
      <c r="VRS423" s="565"/>
      <c r="VRT423" s="565"/>
      <c r="VRU423" s="565"/>
      <c r="VRV423" s="565"/>
      <c r="VRW423" s="565"/>
      <c r="VRX423" s="565"/>
      <c r="VRY423" s="565"/>
      <c r="VRZ423" s="565"/>
      <c r="VSA423" s="565"/>
      <c r="VSB423" s="565"/>
      <c r="VSC423" s="565"/>
      <c r="VSD423" s="565"/>
      <c r="VSE423" s="565"/>
      <c r="VSF423" s="565"/>
      <c r="VSG423" s="565"/>
      <c r="VSH423" s="565"/>
      <c r="VSI423" s="565"/>
      <c r="VSJ423" s="565"/>
      <c r="VSK423" s="565"/>
      <c r="VSL423" s="565"/>
      <c r="VSM423" s="565"/>
      <c r="VSN423" s="565"/>
      <c r="VSO423" s="565"/>
      <c r="VSP423" s="565"/>
      <c r="VSQ423" s="565"/>
      <c r="VSR423" s="565"/>
      <c r="VSS423" s="565"/>
      <c r="VST423" s="565"/>
      <c r="VSU423" s="565"/>
      <c r="VSV423" s="565"/>
      <c r="VSW423" s="565"/>
      <c r="VSX423" s="565"/>
      <c r="VSY423" s="565"/>
      <c r="VSZ423" s="565"/>
      <c r="VTA423" s="565"/>
      <c r="VTB423" s="565"/>
      <c r="VTC423" s="565"/>
      <c r="VTD423" s="565"/>
      <c r="VTE423" s="565"/>
      <c r="VTF423" s="565"/>
      <c r="VTG423" s="565"/>
      <c r="VTH423" s="565"/>
      <c r="VTI423" s="565"/>
      <c r="VTJ423" s="565"/>
      <c r="VTK423" s="565"/>
      <c r="VTL423" s="565"/>
      <c r="VTM423" s="565"/>
      <c r="VTN423" s="565"/>
      <c r="VTO423" s="565"/>
      <c r="VTP423" s="565"/>
      <c r="VTQ423" s="565"/>
      <c r="VTR423" s="565"/>
      <c r="VTS423" s="565"/>
      <c r="VTT423" s="565"/>
      <c r="VTU423" s="565"/>
      <c r="VTV423" s="565"/>
      <c r="VTW423" s="565"/>
      <c r="VTX423" s="565"/>
      <c r="VTY423" s="565"/>
      <c r="VTZ423" s="565"/>
      <c r="VUA423" s="565"/>
      <c r="VUB423" s="565"/>
      <c r="VUC423" s="565"/>
      <c r="VUD423" s="565"/>
      <c r="VUE423" s="565"/>
      <c r="VUF423" s="565"/>
      <c r="VUG423" s="565"/>
      <c r="VUH423" s="565"/>
      <c r="VUI423" s="565"/>
      <c r="VUJ423" s="565"/>
      <c r="VUK423" s="565"/>
      <c r="VUL423" s="565"/>
      <c r="VUM423" s="565"/>
      <c r="VUN423" s="565"/>
      <c r="VUO423" s="565"/>
      <c r="VUP423" s="565"/>
      <c r="VUQ423" s="565"/>
      <c r="VUR423" s="565"/>
      <c r="VUS423" s="565"/>
      <c r="VUT423" s="565"/>
      <c r="VUU423" s="565"/>
      <c r="VUV423" s="565"/>
      <c r="VUW423" s="565"/>
      <c r="VUX423" s="565"/>
      <c r="VUY423" s="565"/>
      <c r="VUZ423" s="565"/>
      <c r="VVA423" s="565"/>
      <c r="VVB423" s="565"/>
      <c r="VVC423" s="565"/>
      <c r="VVD423" s="565"/>
      <c r="VVE423" s="565"/>
      <c r="VVF423" s="565"/>
      <c r="VVG423" s="565"/>
      <c r="VVH423" s="565"/>
      <c r="VVI423" s="565"/>
      <c r="VVJ423" s="565"/>
      <c r="VVK423" s="565"/>
      <c r="VVL423" s="565"/>
      <c r="VVM423" s="565"/>
      <c r="VVN423" s="565"/>
      <c r="VVO423" s="565"/>
      <c r="VVP423" s="565"/>
      <c r="VVQ423" s="565"/>
      <c r="VVR423" s="565"/>
      <c r="VVS423" s="565"/>
      <c r="VVT423" s="565"/>
      <c r="VVU423" s="565"/>
      <c r="VVV423" s="565"/>
      <c r="VVW423" s="565"/>
      <c r="VVX423" s="565"/>
      <c r="VVY423" s="565"/>
      <c r="VVZ423" s="565"/>
      <c r="VWA423" s="565"/>
      <c r="VWB423" s="565"/>
      <c r="VWC423" s="565"/>
      <c r="VWD423" s="565"/>
      <c r="VWE423" s="565"/>
      <c r="VWF423" s="565"/>
      <c r="VWG423" s="565"/>
      <c r="VWH423" s="565"/>
      <c r="VWI423" s="565"/>
      <c r="VWJ423" s="565"/>
      <c r="VWK423" s="565"/>
      <c r="VWL423" s="565"/>
      <c r="VWM423" s="565"/>
      <c r="VWN423" s="565"/>
      <c r="VWO423" s="565"/>
      <c r="VWP423" s="565"/>
      <c r="VWQ423" s="565"/>
      <c r="VWR423" s="565"/>
      <c r="VWS423" s="565"/>
      <c r="VWT423" s="565"/>
      <c r="VWU423" s="565"/>
      <c r="VWV423" s="565"/>
      <c r="VWW423" s="565"/>
      <c r="VWX423" s="565"/>
      <c r="VWY423" s="565"/>
      <c r="VWZ423" s="565"/>
      <c r="VXA423" s="565"/>
      <c r="VXB423" s="565"/>
      <c r="VXC423" s="565"/>
      <c r="VXD423" s="565"/>
      <c r="VXE423" s="565"/>
      <c r="VXF423" s="565"/>
      <c r="VXG423" s="565"/>
      <c r="VXH423" s="565"/>
      <c r="VXI423" s="565"/>
      <c r="VXJ423" s="565"/>
      <c r="VXK423" s="565"/>
      <c r="VXL423" s="565"/>
      <c r="VXM423" s="565"/>
      <c r="VXN423" s="565"/>
      <c r="VXO423" s="565"/>
      <c r="VXP423" s="565"/>
      <c r="VXQ423" s="565"/>
      <c r="VXR423" s="565"/>
      <c r="VXS423" s="565"/>
      <c r="VXT423" s="565"/>
      <c r="VXU423" s="565"/>
      <c r="VXV423" s="565"/>
      <c r="VXW423" s="565"/>
      <c r="VXX423" s="565"/>
      <c r="VXY423" s="565"/>
      <c r="VXZ423" s="565"/>
      <c r="VYA423" s="565"/>
      <c r="VYB423" s="565"/>
      <c r="VYC423" s="565"/>
      <c r="VYD423" s="565"/>
      <c r="VYE423" s="565"/>
      <c r="VYF423" s="565"/>
      <c r="VYG423" s="565"/>
      <c r="VYH423" s="565"/>
      <c r="VYI423" s="565"/>
      <c r="VYJ423" s="565"/>
      <c r="VYK423" s="565"/>
      <c r="VYL423" s="565"/>
      <c r="VYM423" s="565"/>
      <c r="VYN423" s="565"/>
      <c r="VYO423" s="565"/>
      <c r="VYP423" s="565"/>
      <c r="VYQ423" s="565"/>
      <c r="VYR423" s="565"/>
      <c r="VYS423" s="565"/>
      <c r="VYT423" s="565"/>
      <c r="VYU423" s="565"/>
      <c r="VYV423" s="565"/>
      <c r="VYW423" s="565"/>
      <c r="VYX423" s="565"/>
      <c r="VYY423" s="565"/>
      <c r="VYZ423" s="565"/>
      <c r="VZA423" s="565"/>
      <c r="VZB423" s="565"/>
      <c r="VZC423" s="565"/>
      <c r="VZD423" s="565"/>
      <c r="VZE423" s="565"/>
      <c r="VZF423" s="565"/>
      <c r="VZG423" s="565"/>
      <c r="VZH423" s="565"/>
      <c r="VZI423" s="565"/>
      <c r="VZJ423" s="565"/>
      <c r="VZK423" s="565"/>
      <c r="VZL423" s="565"/>
      <c r="VZM423" s="565"/>
      <c r="VZN423" s="565"/>
      <c r="VZO423" s="565"/>
      <c r="VZP423" s="565"/>
      <c r="VZQ423" s="565"/>
      <c r="VZR423" s="565"/>
      <c r="VZS423" s="565"/>
      <c r="VZT423" s="565"/>
      <c r="VZU423" s="565"/>
      <c r="VZV423" s="565"/>
      <c r="VZW423" s="565"/>
      <c r="VZX423" s="565"/>
      <c r="VZY423" s="565"/>
      <c r="VZZ423" s="565"/>
      <c r="WAA423" s="565"/>
      <c r="WAB423" s="565"/>
      <c r="WAC423" s="565"/>
      <c r="WAD423" s="565"/>
      <c r="WAE423" s="565"/>
      <c r="WAF423" s="565"/>
      <c r="WAG423" s="565"/>
      <c r="WAH423" s="565"/>
      <c r="WAI423" s="565"/>
      <c r="WAJ423" s="565"/>
      <c r="WAK423" s="565"/>
      <c r="WAL423" s="565"/>
      <c r="WAM423" s="565"/>
      <c r="WAN423" s="565"/>
      <c r="WAO423" s="565"/>
      <c r="WAP423" s="565"/>
      <c r="WAQ423" s="565"/>
      <c r="WAR423" s="565"/>
      <c r="WAS423" s="565"/>
      <c r="WAT423" s="565"/>
      <c r="WAU423" s="565"/>
      <c r="WAV423" s="565"/>
      <c r="WAW423" s="565"/>
      <c r="WAX423" s="565"/>
      <c r="WAY423" s="565"/>
      <c r="WAZ423" s="565"/>
      <c r="WBA423" s="565"/>
      <c r="WBB423" s="565"/>
      <c r="WBC423" s="565"/>
      <c r="WBD423" s="565"/>
      <c r="WBE423" s="565"/>
      <c r="WBF423" s="565"/>
      <c r="WBG423" s="565"/>
      <c r="WBH423" s="565"/>
      <c r="WBI423" s="565"/>
      <c r="WBJ423" s="565"/>
      <c r="WBK423" s="565"/>
      <c r="WBL423" s="565"/>
      <c r="WBM423" s="565"/>
      <c r="WBN423" s="565"/>
      <c r="WBO423" s="565"/>
      <c r="WBP423" s="565"/>
      <c r="WBQ423" s="565"/>
      <c r="WBR423" s="565"/>
      <c r="WBS423" s="565"/>
      <c r="WBT423" s="565"/>
      <c r="WBU423" s="565"/>
      <c r="WBV423" s="565"/>
      <c r="WBW423" s="565"/>
      <c r="WBX423" s="565"/>
      <c r="WBY423" s="565"/>
      <c r="WBZ423" s="565"/>
      <c r="WCA423" s="565"/>
      <c r="WCB423" s="565"/>
      <c r="WCC423" s="565"/>
      <c r="WCD423" s="565"/>
      <c r="WCE423" s="565"/>
      <c r="WCF423" s="565"/>
      <c r="WCG423" s="565"/>
      <c r="WCH423" s="565"/>
      <c r="WCI423" s="565"/>
      <c r="WCJ423" s="565"/>
      <c r="WCK423" s="565"/>
      <c r="WCL423" s="565"/>
      <c r="WCM423" s="565"/>
      <c r="WCN423" s="565"/>
      <c r="WCO423" s="565"/>
      <c r="WCP423" s="565"/>
      <c r="WCQ423" s="565"/>
      <c r="WCR423" s="565"/>
      <c r="WCS423" s="565"/>
      <c r="WCT423" s="565"/>
      <c r="WCU423" s="565"/>
      <c r="WCV423" s="565"/>
      <c r="WCW423" s="565"/>
      <c r="WCX423" s="565"/>
      <c r="WCY423" s="565"/>
      <c r="WCZ423" s="565"/>
      <c r="WDA423" s="565"/>
      <c r="WDB423" s="565"/>
      <c r="WDC423" s="565"/>
      <c r="WDD423" s="565"/>
      <c r="WDE423" s="565"/>
      <c r="WDF423" s="565"/>
      <c r="WDG423" s="565"/>
      <c r="WDH423" s="565"/>
      <c r="WDI423" s="565"/>
      <c r="WDJ423" s="565"/>
      <c r="WDK423" s="565"/>
      <c r="WDL423" s="565"/>
      <c r="WDM423" s="565"/>
      <c r="WDN423" s="565"/>
      <c r="WDO423" s="565"/>
      <c r="WDP423" s="565"/>
      <c r="WDQ423" s="565"/>
      <c r="WDR423" s="565"/>
      <c r="WDS423" s="565"/>
      <c r="WDT423" s="565"/>
      <c r="WDU423" s="565"/>
      <c r="WDV423" s="565"/>
      <c r="WDW423" s="565"/>
      <c r="WDX423" s="565"/>
      <c r="WDY423" s="565"/>
      <c r="WDZ423" s="565"/>
      <c r="WEA423" s="565"/>
      <c r="WEB423" s="565"/>
      <c r="WEC423" s="565"/>
      <c r="WED423" s="565"/>
      <c r="WEE423" s="565"/>
      <c r="WEF423" s="565"/>
      <c r="WEG423" s="565"/>
      <c r="WEH423" s="565"/>
      <c r="WEI423" s="565"/>
      <c r="WEJ423" s="565"/>
      <c r="WEK423" s="565"/>
      <c r="WEL423" s="565"/>
      <c r="WEM423" s="565"/>
      <c r="WEN423" s="565"/>
      <c r="WEO423" s="565"/>
      <c r="WEP423" s="565"/>
      <c r="WEQ423" s="565"/>
      <c r="WER423" s="565"/>
      <c r="WES423" s="565"/>
      <c r="WET423" s="565"/>
      <c r="WEU423" s="565"/>
      <c r="WEV423" s="565"/>
      <c r="WEW423" s="565"/>
      <c r="WEX423" s="565"/>
      <c r="WEY423" s="565"/>
      <c r="WEZ423" s="565"/>
      <c r="WFA423" s="565"/>
      <c r="WFB423" s="565"/>
      <c r="WFC423" s="565"/>
      <c r="WFD423" s="565"/>
      <c r="WFE423" s="565"/>
      <c r="WFF423" s="565"/>
      <c r="WFG423" s="565"/>
      <c r="WFH423" s="565"/>
      <c r="WFI423" s="565"/>
      <c r="WFJ423" s="565"/>
      <c r="WFK423" s="565"/>
      <c r="WFL423" s="565"/>
      <c r="WFM423" s="565"/>
      <c r="WFN423" s="565"/>
      <c r="WFO423" s="565"/>
      <c r="WFP423" s="565"/>
      <c r="WFQ423" s="565"/>
      <c r="WFR423" s="565"/>
      <c r="WFS423" s="565"/>
      <c r="WFT423" s="565"/>
      <c r="WFU423" s="565"/>
      <c r="WFV423" s="565"/>
      <c r="WFW423" s="565"/>
      <c r="WFX423" s="565"/>
      <c r="WFY423" s="565"/>
      <c r="WFZ423" s="565"/>
      <c r="WGA423" s="565"/>
      <c r="WGB423" s="565"/>
      <c r="WGC423" s="565"/>
      <c r="WGD423" s="565"/>
      <c r="WGE423" s="565"/>
      <c r="WGF423" s="565"/>
      <c r="WGG423" s="565"/>
      <c r="WGH423" s="565"/>
      <c r="WGI423" s="565"/>
      <c r="WGJ423" s="565"/>
      <c r="WGK423" s="565"/>
      <c r="WGL423" s="565"/>
      <c r="WGM423" s="565"/>
      <c r="WGN423" s="565"/>
      <c r="WGO423" s="565"/>
      <c r="WGP423" s="565"/>
      <c r="WGQ423" s="565"/>
      <c r="WGR423" s="565"/>
      <c r="WGS423" s="565"/>
      <c r="WGT423" s="565"/>
      <c r="WGU423" s="565"/>
      <c r="WGV423" s="565"/>
      <c r="WGW423" s="565"/>
      <c r="WGX423" s="565"/>
      <c r="WGY423" s="565"/>
      <c r="WGZ423" s="565"/>
      <c r="WHA423" s="565"/>
      <c r="WHB423" s="565"/>
      <c r="WHC423" s="565"/>
      <c r="WHD423" s="565"/>
      <c r="WHE423" s="565"/>
      <c r="WHF423" s="565"/>
      <c r="WHG423" s="565"/>
      <c r="WHH423" s="565"/>
      <c r="WHI423" s="565"/>
      <c r="WHJ423" s="565"/>
      <c r="WHK423" s="565"/>
      <c r="WHL423" s="565"/>
      <c r="WHM423" s="565"/>
      <c r="WHN423" s="565"/>
      <c r="WHO423" s="565"/>
      <c r="WHP423" s="565"/>
      <c r="WHQ423" s="565"/>
      <c r="WHR423" s="565"/>
      <c r="WHS423" s="565"/>
      <c r="WHT423" s="565"/>
      <c r="WHU423" s="565"/>
      <c r="WHV423" s="565"/>
      <c r="WHW423" s="565"/>
      <c r="WHX423" s="565"/>
      <c r="WHY423" s="565"/>
      <c r="WHZ423" s="565"/>
      <c r="WIA423" s="565"/>
      <c r="WIB423" s="565"/>
      <c r="WIC423" s="565"/>
      <c r="WID423" s="565"/>
      <c r="WIE423" s="565"/>
      <c r="WIF423" s="565"/>
      <c r="WIG423" s="565"/>
      <c r="WIH423" s="565"/>
      <c r="WII423" s="565"/>
      <c r="WIJ423" s="565"/>
      <c r="WIK423" s="565"/>
      <c r="WIL423" s="565"/>
      <c r="WIM423" s="565"/>
      <c r="WIN423" s="565"/>
      <c r="WIO423" s="565"/>
      <c r="WIP423" s="565"/>
      <c r="WIQ423" s="565"/>
      <c r="WIR423" s="565"/>
      <c r="WIS423" s="565"/>
      <c r="WIT423" s="565"/>
      <c r="WIU423" s="565"/>
      <c r="WIV423" s="565"/>
      <c r="WIW423" s="565"/>
      <c r="WIX423" s="565"/>
      <c r="WIY423" s="565"/>
      <c r="WIZ423" s="565"/>
      <c r="WJA423" s="565"/>
      <c r="WJB423" s="565"/>
      <c r="WJC423" s="565"/>
      <c r="WJD423" s="565"/>
      <c r="WJE423" s="565"/>
      <c r="WJF423" s="565"/>
      <c r="WJG423" s="565"/>
      <c r="WJH423" s="565"/>
      <c r="WJI423" s="565"/>
      <c r="WJJ423" s="565"/>
      <c r="WJK423" s="565"/>
      <c r="WJL423" s="565"/>
      <c r="WJM423" s="565"/>
      <c r="WJN423" s="565"/>
      <c r="WJO423" s="565"/>
      <c r="WJP423" s="565"/>
      <c r="WJQ423" s="565"/>
      <c r="WJR423" s="565"/>
      <c r="WJS423" s="565"/>
      <c r="WJT423" s="565"/>
      <c r="WJU423" s="565"/>
      <c r="WJV423" s="565"/>
      <c r="WJW423" s="565"/>
      <c r="WJX423" s="565"/>
      <c r="WJY423" s="565"/>
      <c r="WJZ423" s="565"/>
      <c r="WKA423" s="565"/>
      <c r="WKB423" s="565"/>
      <c r="WKC423" s="565"/>
      <c r="WKD423" s="565"/>
      <c r="WKE423" s="565"/>
      <c r="WKF423" s="565"/>
      <c r="WKG423" s="565"/>
      <c r="WKH423" s="565"/>
      <c r="WKI423" s="565"/>
      <c r="WKJ423" s="565"/>
      <c r="WKK423" s="565"/>
      <c r="WKL423" s="565"/>
      <c r="WKM423" s="565"/>
      <c r="WKN423" s="565"/>
      <c r="WKO423" s="565"/>
      <c r="WKP423" s="565"/>
      <c r="WKQ423" s="565"/>
      <c r="WKR423" s="565"/>
      <c r="WKS423" s="565"/>
      <c r="WKT423" s="565"/>
      <c r="WKU423" s="565"/>
      <c r="WKV423" s="565"/>
      <c r="WKW423" s="565"/>
      <c r="WKX423" s="565"/>
      <c r="WKY423" s="565"/>
      <c r="WKZ423" s="565"/>
      <c r="WLA423" s="565"/>
      <c r="WLB423" s="565"/>
      <c r="WLC423" s="565"/>
      <c r="WLD423" s="565"/>
      <c r="WLE423" s="565"/>
      <c r="WLF423" s="565"/>
      <c r="WLG423" s="565"/>
      <c r="WLH423" s="565"/>
      <c r="WLI423" s="565"/>
      <c r="WLJ423" s="565"/>
      <c r="WLK423" s="565"/>
      <c r="WLL423" s="565"/>
      <c r="WLM423" s="565"/>
      <c r="WLN423" s="565"/>
      <c r="WLO423" s="565"/>
      <c r="WLP423" s="565"/>
      <c r="WLQ423" s="565"/>
      <c r="WLR423" s="565"/>
      <c r="WLS423" s="565"/>
      <c r="WLT423" s="565"/>
      <c r="WLU423" s="565"/>
      <c r="WLV423" s="565"/>
      <c r="WLW423" s="565"/>
      <c r="WLX423" s="565"/>
      <c r="WLY423" s="565"/>
      <c r="WLZ423" s="565"/>
      <c r="WMA423" s="565"/>
      <c r="WMB423" s="565"/>
      <c r="WMC423" s="565"/>
      <c r="WMD423" s="565"/>
      <c r="WME423" s="565"/>
      <c r="WMF423" s="565"/>
      <c r="WMG423" s="565"/>
      <c r="WMH423" s="565"/>
      <c r="WMI423" s="565"/>
      <c r="WMJ423" s="565"/>
      <c r="WMK423" s="565"/>
      <c r="WML423" s="565"/>
      <c r="WMM423" s="565"/>
      <c r="WMN423" s="565"/>
      <c r="WMO423" s="565"/>
      <c r="WMP423" s="565"/>
      <c r="WMQ423" s="565"/>
      <c r="WMR423" s="565"/>
      <c r="WMS423" s="565"/>
      <c r="WMT423" s="565"/>
      <c r="WMU423" s="565"/>
      <c r="WMV423" s="565"/>
      <c r="WMW423" s="565"/>
      <c r="WMX423" s="565"/>
      <c r="WMY423" s="565"/>
      <c r="WMZ423" s="565"/>
      <c r="WNA423" s="565"/>
      <c r="WNB423" s="565"/>
      <c r="WNC423" s="565"/>
      <c r="WND423" s="565"/>
      <c r="WNE423" s="565"/>
      <c r="WNF423" s="565"/>
      <c r="WNG423" s="565"/>
      <c r="WNH423" s="565"/>
      <c r="WNI423" s="565"/>
      <c r="WNJ423" s="565"/>
      <c r="WNK423" s="565"/>
      <c r="WNL423" s="565"/>
      <c r="WNM423" s="565"/>
      <c r="WNN423" s="565"/>
      <c r="WNO423" s="565"/>
      <c r="WNP423" s="565"/>
      <c r="WNQ423" s="565"/>
      <c r="WNR423" s="565"/>
      <c r="WNS423" s="565"/>
      <c r="WNT423" s="565"/>
      <c r="WNU423" s="565"/>
      <c r="WNV423" s="565"/>
      <c r="WNW423" s="565"/>
      <c r="WNX423" s="565"/>
      <c r="WNY423" s="565"/>
      <c r="WNZ423" s="565"/>
      <c r="WOA423" s="565"/>
      <c r="WOB423" s="565"/>
      <c r="WOC423" s="565"/>
      <c r="WOD423" s="565"/>
      <c r="WOE423" s="565"/>
      <c r="WOF423" s="565"/>
      <c r="WOG423" s="565"/>
      <c r="WOH423" s="565"/>
      <c r="WOI423" s="565"/>
      <c r="WOJ423" s="565"/>
      <c r="WOK423" s="565"/>
      <c r="WOL423" s="565"/>
      <c r="WOM423" s="565"/>
      <c r="WON423" s="565"/>
      <c r="WOO423" s="565"/>
      <c r="WOP423" s="565"/>
      <c r="WOQ423" s="565"/>
      <c r="WOR423" s="565"/>
      <c r="WOS423" s="565"/>
      <c r="WOT423" s="565"/>
      <c r="WOU423" s="565"/>
      <c r="WOV423" s="565"/>
      <c r="WOW423" s="565"/>
      <c r="WOX423" s="565"/>
      <c r="WOY423" s="565"/>
      <c r="WOZ423" s="565"/>
      <c r="WPA423" s="565"/>
      <c r="WPB423" s="565"/>
      <c r="WPC423" s="565"/>
      <c r="WPD423" s="565"/>
      <c r="WPE423" s="565"/>
      <c r="WPF423" s="565"/>
      <c r="WPG423" s="565"/>
      <c r="WPH423" s="565"/>
      <c r="WPI423" s="565"/>
      <c r="WPJ423" s="565"/>
      <c r="WPK423" s="565"/>
      <c r="WPL423" s="565"/>
      <c r="WPM423" s="565"/>
      <c r="WPN423" s="565"/>
      <c r="WPO423" s="565"/>
      <c r="WPP423" s="565"/>
      <c r="WPQ423" s="565"/>
      <c r="WPR423" s="565"/>
      <c r="WPS423" s="565"/>
      <c r="WPT423" s="565"/>
      <c r="WPU423" s="565"/>
      <c r="WPV423" s="565"/>
      <c r="WPW423" s="565"/>
      <c r="WPX423" s="565"/>
      <c r="WPY423" s="565"/>
      <c r="WPZ423" s="565"/>
      <c r="WQA423" s="565"/>
      <c r="WQB423" s="565"/>
      <c r="WQC423" s="565"/>
      <c r="WQD423" s="565"/>
      <c r="WQE423" s="565"/>
      <c r="WQF423" s="565"/>
      <c r="WQG423" s="565"/>
      <c r="WQH423" s="565"/>
      <c r="WQI423" s="565"/>
      <c r="WQJ423" s="565"/>
      <c r="WQK423" s="565"/>
      <c r="WQL423" s="565"/>
      <c r="WQM423" s="565"/>
      <c r="WQN423" s="565"/>
      <c r="WQO423" s="565"/>
      <c r="WQP423" s="565"/>
      <c r="WQQ423" s="565"/>
      <c r="WQR423" s="565"/>
      <c r="WQS423" s="565"/>
      <c r="WQT423" s="565"/>
      <c r="WQU423" s="565"/>
      <c r="WQV423" s="565"/>
      <c r="WQW423" s="565"/>
      <c r="WQX423" s="565"/>
      <c r="WQY423" s="565"/>
      <c r="WQZ423" s="565"/>
      <c r="WRA423" s="565"/>
      <c r="WRB423" s="565"/>
      <c r="WRC423" s="565"/>
      <c r="WRD423" s="565"/>
      <c r="WRE423" s="565"/>
      <c r="WRF423" s="565"/>
      <c r="WRG423" s="565"/>
      <c r="WRH423" s="565"/>
      <c r="WRI423" s="565"/>
      <c r="WRJ423" s="565"/>
      <c r="WRK423" s="565"/>
      <c r="WRL423" s="565"/>
      <c r="WRM423" s="565"/>
      <c r="WRN423" s="565"/>
      <c r="WRO423" s="565"/>
      <c r="WRP423" s="565"/>
      <c r="WRQ423" s="565"/>
      <c r="WRR423" s="565"/>
      <c r="WRS423" s="565"/>
      <c r="WRT423" s="565"/>
      <c r="WRU423" s="565"/>
      <c r="WRV423" s="565"/>
      <c r="WRW423" s="565"/>
      <c r="WRX423" s="565"/>
      <c r="WRY423" s="565"/>
      <c r="WRZ423" s="565"/>
      <c r="WSA423" s="565"/>
      <c r="WSB423" s="565"/>
      <c r="WSC423" s="565"/>
      <c r="WSD423" s="565"/>
      <c r="WSE423" s="565"/>
      <c r="WSF423" s="565"/>
      <c r="WSG423" s="565"/>
      <c r="WSH423" s="565"/>
      <c r="WSI423" s="565"/>
      <c r="WSJ423" s="565"/>
      <c r="WSK423" s="565"/>
      <c r="WSL423" s="565"/>
      <c r="WSM423" s="565"/>
      <c r="WSN423" s="565"/>
      <c r="WSO423" s="565"/>
      <c r="WSP423" s="565"/>
      <c r="WSQ423" s="565"/>
      <c r="WSR423" s="565"/>
      <c r="WSS423" s="565"/>
      <c r="WST423" s="565"/>
      <c r="WSU423" s="565"/>
      <c r="WSV423" s="565"/>
      <c r="WSW423" s="565"/>
      <c r="WSX423" s="565"/>
      <c r="WSY423" s="565"/>
      <c r="WSZ423" s="565"/>
      <c r="WTA423" s="565"/>
      <c r="WTB423" s="565"/>
      <c r="WTC423" s="565"/>
      <c r="WTD423" s="565"/>
      <c r="WTE423" s="565"/>
      <c r="WTF423" s="565"/>
      <c r="WTG423" s="565"/>
      <c r="WTH423" s="565"/>
      <c r="WTI423" s="565"/>
      <c r="WTJ423" s="565"/>
      <c r="WTK423" s="565"/>
      <c r="WTL423" s="565"/>
      <c r="WTM423" s="565"/>
      <c r="WTN423" s="565"/>
      <c r="WTO423" s="565"/>
      <c r="WTP423" s="565"/>
      <c r="WTQ423" s="565"/>
      <c r="WTR423" s="565"/>
      <c r="WTS423" s="565"/>
      <c r="WTT423" s="565"/>
      <c r="WTU423" s="565"/>
      <c r="WTV423" s="565"/>
      <c r="WTW423" s="565"/>
      <c r="WTX423" s="565"/>
      <c r="WTY423" s="565"/>
      <c r="WTZ423" s="565"/>
      <c r="WUA423" s="565"/>
      <c r="WUB423" s="565"/>
      <c r="WUC423" s="565"/>
      <c r="WUD423" s="565"/>
      <c r="WUE423" s="565"/>
      <c r="WUF423" s="565"/>
      <c r="WUG423" s="565"/>
      <c r="WUH423" s="565"/>
      <c r="WUI423" s="565"/>
      <c r="WUJ423" s="565"/>
      <c r="WUK423" s="565"/>
      <c r="WUL423" s="565"/>
      <c r="WUM423" s="565"/>
      <c r="WUN423" s="565"/>
      <c r="WUO423" s="565"/>
      <c r="WUP423" s="565"/>
      <c r="WUQ423" s="565"/>
      <c r="WUR423" s="565"/>
      <c r="WUS423" s="565"/>
      <c r="WUT423" s="565"/>
      <c r="WUU423" s="565"/>
      <c r="WUV423" s="565"/>
      <c r="WUW423" s="565"/>
      <c r="WUX423" s="565"/>
      <c r="WUY423" s="565"/>
      <c r="WUZ423" s="565"/>
      <c r="WVA423" s="565"/>
      <c r="WVB423" s="565"/>
      <c r="WVC423" s="565"/>
      <c r="WVD423" s="565"/>
      <c r="WVE423" s="565"/>
      <c r="WVF423" s="565"/>
      <c r="WVG423" s="565"/>
      <c r="WVH423" s="565"/>
      <c r="WVI423" s="565"/>
      <c r="WVJ423" s="565"/>
      <c r="WVK423" s="565"/>
      <c r="WVL423" s="565"/>
      <c r="WVM423" s="565"/>
      <c r="WVN423" s="565"/>
      <c r="WVO423" s="565"/>
      <c r="WVP423" s="565"/>
      <c r="WVQ423" s="565"/>
      <c r="WVR423" s="565"/>
      <c r="WVS423" s="565"/>
      <c r="WVT423" s="565"/>
      <c r="WVU423" s="565"/>
      <c r="WVV423" s="565"/>
      <c r="WVW423" s="565"/>
      <c r="WVX423" s="565"/>
      <c r="WVY423" s="565"/>
      <c r="WVZ423" s="565"/>
      <c r="WWA423" s="565"/>
      <c r="WWB423" s="565"/>
      <c r="WWC423" s="565"/>
      <c r="WWD423" s="565"/>
      <c r="WWE423" s="565"/>
      <c r="WWF423" s="565"/>
      <c r="WWG423" s="565"/>
      <c r="WWH423" s="565"/>
      <c r="WWI423" s="565"/>
      <c r="WWJ423" s="565"/>
      <c r="WWK423" s="565"/>
      <c r="WWL423" s="565"/>
      <c r="WWM423" s="565"/>
      <c r="WWN423" s="565"/>
      <c r="WWO423" s="565"/>
      <c r="WWP423" s="565"/>
      <c r="WWQ423" s="565"/>
      <c r="WWR423" s="565"/>
      <c r="WWS423" s="565"/>
      <c r="WWT423" s="565"/>
      <c r="WWU423" s="565"/>
      <c r="WWV423" s="565"/>
      <c r="WWW423" s="565"/>
      <c r="WWX423" s="565"/>
      <c r="WWY423" s="565"/>
      <c r="WWZ423" s="565"/>
      <c r="WXA423" s="565"/>
      <c r="WXB423" s="565"/>
      <c r="WXC423" s="565"/>
      <c r="WXD423" s="565"/>
      <c r="WXE423" s="565"/>
      <c r="WXF423" s="565"/>
      <c r="WXG423" s="565"/>
      <c r="WXH423" s="565"/>
      <c r="WXI423" s="565"/>
      <c r="WXJ423" s="565"/>
      <c r="WXK423" s="565"/>
      <c r="WXL423" s="565"/>
      <c r="WXM423" s="565"/>
      <c r="WXN423" s="565"/>
      <c r="WXO423" s="565"/>
      <c r="WXP423" s="565"/>
      <c r="WXQ423" s="565"/>
      <c r="WXR423" s="565"/>
      <c r="WXS423" s="565"/>
      <c r="WXT423" s="565"/>
      <c r="WXU423" s="565"/>
      <c r="WXV423" s="565"/>
      <c r="WXW423" s="565"/>
      <c r="WXX423" s="565"/>
      <c r="WXY423" s="565"/>
      <c r="WXZ423" s="565"/>
      <c r="WYA423" s="565"/>
      <c r="WYB423" s="565"/>
      <c r="WYC423" s="565"/>
      <c r="WYD423" s="565"/>
      <c r="WYE423" s="565"/>
      <c r="WYF423" s="565"/>
      <c r="WYG423" s="565"/>
      <c r="WYH423" s="565"/>
      <c r="WYI423" s="565"/>
      <c r="WYJ423" s="565"/>
      <c r="WYK423" s="565"/>
      <c r="WYL423" s="565"/>
      <c r="WYM423" s="565"/>
      <c r="WYN423" s="565"/>
      <c r="WYO423" s="565"/>
      <c r="WYP423" s="565"/>
      <c r="WYQ423" s="565"/>
      <c r="WYR423" s="565"/>
      <c r="WYS423" s="565"/>
      <c r="WYT423" s="565"/>
      <c r="WYU423" s="565"/>
      <c r="WYV423" s="565"/>
      <c r="WYW423" s="565"/>
      <c r="WYX423" s="565"/>
      <c r="WYY423" s="565"/>
      <c r="WYZ423" s="565"/>
      <c r="WZA423" s="565"/>
      <c r="WZB423" s="565"/>
      <c r="WZC423" s="565"/>
      <c r="WZD423" s="565"/>
      <c r="WZE423" s="565"/>
      <c r="WZF423" s="565"/>
      <c r="WZG423" s="565"/>
      <c r="WZH423" s="565"/>
      <c r="WZI423" s="565"/>
      <c r="WZJ423" s="565"/>
      <c r="WZK423" s="565"/>
      <c r="WZL423" s="565"/>
      <c r="WZM423" s="565"/>
      <c r="WZN423" s="565"/>
      <c r="WZO423" s="565"/>
      <c r="WZP423" s="565"/>
      <c r="WZQ423" s="565"/>
      <c r="WZR423" s="565"/>
      <c r="WZS423" s="565"/>
      <c r="WZT423" s="565"/>
      <c r="WZU423" s="565"/>
      <c r="WZV423" s="565"/>
      <c r="WZW423" s="565"/>
      <c r="WZX423" s="565"/>
      <c r="WZY423" s="565"/>
      <c r="WZZ423" s="565"/>
      <c r="XAA423" s="565"/>
      <c r="XAB423" s="565"/>
      <c r="XAC423" s="565"/>
      <c r="XAD423" s="565"/>
      <c r="XAE423" s="565"/>
      <c r="XAF423" s="565"/>
      <c r="XAG423" s="565"/>
      <c r="XAH423" s="565"/>
      <c r="XAI423" s="565"/>
      <c r="XAJ423" s="565"/>
      <c r="XAK423" s="565"/>
      <c r="XAL423" s="565"/>
      <c r="XAM423" s="565"/>
      <c r="XAN423" s="565"/>
      <c r="XAO423" s="565"/>
      <c r="XAP423" s="565"/>
      <c r="XAQ423" s="565"/>
      <c r="XAR423" s="565"/>
      <c r="XAS423" s="565"/>
      <c r="XAT423" s="565"/>
      <c r="XAU423" s="565"/>
      <c r="XAV423" s="565"/>
      <c r="XAW423" s="565"/>
      <c r="XAX423" s="565"/>
      <c r="XAY423" s="565"/>
      <c r="XAZ423" s="565"/>
      <c r="XBA423" s="565"/>
      <c r="XBB423" s="565"/>
      <c r="XBC423" s="565"/>
      <c r="XBD423" s="565"/>
      <c r="XBE423" s="565"/>
      <c r="XBF423" s="565"/>
      <c r="XBG423" s="565"/>
      <c r="XBH423" s="565"/>
      <c r="XBI423" s="565"/>
      <c r="XBJ423" s="565"/>
      <c r="XBK423" s="565"/>
      <c r="XBL423" s="565"/>
      <c r="XBM423" s="565"/>
      <c r="XBN423" s="565"/>
      <c r="XBO423" s="565"/>
      <c r="XBP423" s="565"/>
      <c r="XBQ423" s="565"/>
      <c r="XBR423" s="565"/>
      <c r="XBS423" s="565"/>
      <c r="XBT423" s="565"/>
      <c r="XBU423" s="565"/>
      <c r="XBV423" s="565"/>
      <c r="XBW423" s="565"/>
      <c r="XBX423" s="565"/>
      <c r="XBY423" s="565"/>
      <c r="XBZ423" s="565"/>
      <c r="XCA423" s="565"/>
      <c r="XCB423" s="565"/>
      <c r="XCC423" s="565"/>
      <c r="XCD423" s="565"/>
      <c r="XCE423" s="565"/>
      <c r="XCF423" s="565"/>
      <c r="XCG423" s="565"/>
      <c r="XCH423" s="565"/>
      <c r="XCI423" s="565"/>
      <c r="XCJ423" s="565"/>
      <c r="XCK423" s="565"/>
      <c r="XCL423" s="565"/>
      <c r="XCM423" s="565"/>
      <c r="XCN423" s="565"/>
      <c r="XCO423" s="565"/>
      <c r="XCP423" s="565"/>
      <c r="XCQ423" s="565"/>
      <c r="XCR423" s="565"/>
      <c r="XCS423" s="565"/>
      <c r="XCT423" s="565"/>
      <c r="XCU423" s="565"/>
      <c r="XCV423" s="565"/>
      <c r="XCW423" s="565"/>
      <c r="XCX423" s="565"/>
      <c r="XCY423" s="565"/>
      <c r="XCZ423" s="565"/>
      <c r="XDA423" s="565"/>
      <c r="XDB423" s="565"/>
      <c r="XDC423" s="565"/>
      <c r="XDD423" s="565"/>
      <c r="XDE423" s="565"/>
      <c r="XDF423" s="565"/>
      <c r="XDG423" s="565"/>
      <c r="XDH423" s="565"/>
      <c r="XDI423" s="565"/>
      <c r="XDJ423" s="565"/>
      <c r="XDK423" s="565"/>
      <c r="XDL423" s="565"/>
      <c r="XDM423" s="565"/>
      <c r="XDN423" s="565"/>
      <c r="XDO423" s="565"/>
      <c r="XDP423" s="565"/>
      <c r="XDQ423" s="565"/>
      <c r="XDR423" s="565"/>
      <c r="XDS423" s="565"/>
      <c r="XDT423" s="565"/>
      <c r="XDU423" s="565"/>
      <c r="XDV423" s="565"/>
      <c r="XDW423" s="565"/>
      <c r="XDX423" s="565"/>
      <c r="XDY423" s="565"/>
      <c r="XDZ423" s="565"/>
      <c r="XEA423" s="565"/>
      <c r="XEB423" s="565"/>
      <c r="XEC423" s="565"/>
      <c r="XED423" s="565"/>
      <c r="XEE423" s="565"/>
      <c r="XEF423" s="565"/>
      <c r="XEG423" s="565"/>
      <c r="XEH423" s="565"/>
      <c r="XEI423" s="565"/>
      <c r="XEJ423" s="565"/>
      <c r="XEK423" s="565"/>
      <c r="XEL423" s="565"/>
      <c r="XEM423" s="565"/>
      <c r="XEN423" s="565"/>
      <c r="XEO423" s="565"/>
      <c r="XEP423" s="565"/>
      <c r="XEQ423" s="565"/>
      <c r="XER423" s="565"/>
      <c r="XES423" s="565"/>
      <c r="XET423" s="565"/>
      <c r="XEU423" s="565"/>
      <c r="XEV423" s="565"/>
      <c r="XEW423" s="565"/>
      <c r="XEX423" s="565"/>
      <c r="XEY423" s="565"/>
      <c r="XEZ423" s="565"/>
      <c r="XFA423" s="565"/>
      <c r="XFB423" s="565"/>
      <c r="XFC423" s="565"/>
      <c r="XFD423" s="565"/>
    </row>
    <row r="424" spans="1:16384" s="343" customFormat="1">
      <c r="A424" s="339" t="s">
        <v>2260</v>
      </c>
      <c r="B424" s="339" t="s">
        <v>2261</v>
      </c>
      <c r="C424" s="339" t="s">
        <v>174</v>
      </c>
      <c r="D424" s="340"/>
      <c r="E424" s="378">
        <v>400</v>
      </c>
      <c r="F424" s="377"/>
      <c r="G424" s="377"/>
      <c r="H424" s="377"/>
      <c r="I424" s="565"/>
      <c r="J424" s="565"/>
      <c r="K424" s="565"/>
      <c r="L424" s="565"/>
      <c r="M424" s="565"/>
      <c r="N424" s="565"/>
      <c r="O424" s="565"/>
      <c r="P424" s="565"/>
      <c r="Q424" s="565"/>
      <c r="R424" s="565"/>
      <c r="S424" s="565"/>
      <c r="T424" s="565"/>
      <c r="U424" s="565"/>
      <c r="V424" s="565"/>
      <c r="W424" s="565"/>
      <c r="X424" s="565"/>
      <c r="Y424" s="565"/>
      <c r="Z424" s="565"/>
      <c r="AA424" s="565"/>
      <c r="AB424" s="565"/>
      <c r="AC424" s="565"/>
      <c r="AD424" s="565"/>
      <c r="AE424" s="565"/>
      <c r="AF424" s="565"/>
      <c r="AG424" s="565"/>
      <c r="AH424" s="565"/>
      <c r="AI424" s="565"/>
      <c r="AJ424" s="565"/>
      <c r="AK424" s="565"/>
      <c r="AL424" s="565"/>
      <c r="AM424" s="565"/>
      <c r="AN424" s="565"/>
      <c r="AO424" s="565"/>
      <c r="AP424" s="565"/>
      <c r="AQ424" s="565"/>
      <c r="AR424" s="565"/>
      <c r="AS424" s="565"/>
      <c r="AT424" s="565"/>
      <c r="AU424" s="565"/>
      <c r="AV424" s="565"/>
      <c r="AW424" s="565"/>
      <c r="AX424" s="565"/>
      <c r="AY424" s="565"/>
      <c r="AZ424" s="565"/>
      <c r="BA424" s="565"/>
      <c r="BB424" s="565"/>
      <c r="BC424" s="565"/>
      <c r="BD424" s="565"/>
      <c r="BE424" s="565"/>
      <c r="BF424" s="565"/>
      <c r="BG424" s="565"/>
      <c r="BH424" s="565"/>
      <c r="BI424" s="565"/>
      <c r="BJ424" s="565"/>
      <c r="BK424" s="565"/>
      <c r="BL424" s="565"/>
      <c r="BM424" s="565"/>
      <c r="BN424" s="565"/>
      <c r="BO424" s="565"/>
      <c r="BP424" s="565"/>
      <c r="BQ424" s="565"/>
      <c r="BR424" s="565"/>
      <c r="BS424" s="565"/>
      <c r="BT424" s="565"/>
      <c r="BU424" s="565"/>
      <c r="BV424" s="565"/>
      <c r="BW424" s="565"/>
      <c r="BX424" s="565"/>
      <c r="BY424" s="565"/>
      <c r="BZ424" s="565"/>
      <c r="CA424" s="565"/>
      <c r="CB424" s="565"/>
      <c r="CC424" s="565"/>
      <c r="CD424" s="565"/>
      <c r="CE424" s="565"/>
      <c r="CF424" s="565"/>
      <c r="CG424" s="565"/>
      <c r="CH424" s="565"/>
      <c r="CI424" s="565"/>
      <c r="CJ424" s="565"/>
      <c r="CK424" s="565"/>
      <c r="CL424" s="565"/>
      <c r="CM424" s="565"/>
      <c r="CN424" s="565"/>
      <c r="CO424" s="565"/>
      <c r="CP424" s="565"/>
      <c r="CQ424" s="565"/>
      <c r="CR424" s="565"/>
      <c r="CS424" s="565"/>
      <c r="CT424" s="565"/>
      <c r="CU424" s="565"/>
      <c r="CV424" s="565"/>
      <c r="CW424" s="565"/>
      <c r="CX424" s="565"/>
      <c r="CY424" s="565"/>
      <c r="CZ424" s="565"/>
      <c r="DA424" s="565"/>
      <c r="DB424" s="565"/>
      <c r="DC424" s="565"/>
      <c r="DD424" s="565"/>
      <c r="DE424" s="565"/>
      <c r="DF424" s="565"/>
      <c r="DG424" s="565"/>
      <c r="DH424" s="565"/>
      <c r="DI424" s="565"/>
      <c r="DJ424" s="565"/>
      <c r="DK424" s="565"/>
      <c r="DL424" s="565"/>
      <c r="DM424" s="565"/>
      <c r="DN424" s="565"/>
      <c r="DO424" s="565"/>
      <c r="DP424" s="565"/>
      <c r="DQ424" s="565"/>
      <c r="DR424" s="565"/>
      <c r="DS424" s="565"/>
      <c r="DT424" s="565"/>
      <c r="DU424" s="565"/>
      <c r="DV424" s="565"/>
      <c r="DW424" s="565"/>
      <c r="DX424" s="565"/>
      <c r="DY424" s="565"/>
      <c r="DZ424" s="565"/>
      <c r="EA424" s="565"/>
      <c r="EB424" s="565"/>
      <c r="EC424" s="565"/>
      <c r="ED424" s="565"/>
      <c r="EE424" s="565"/>
      <c r="EF424" s="565"/>
      <c r="EG424" s="565"/>
      <c r="EH424" s="565"/>
      <c r="EI424" s="565"/>
      <c r="EJ424" s="565"/>
      <c r="EK424" s="565"/>
      <c r="EL424" s="565"/>
      <c r="EM424" s="565"/>
      <c r="EN424" s="565"/>
      <c r="EO424" s="565"/>
      <c r="EP424" s="565"/>
      <c r="EQ424" s="565"/>
      <c r="ER424" s="565"/>
      <c r="ES424" s="565"/>
      <c r="ET424" s="565"/>
      <c r="EU424" s="565"/>
      <c r="EV424" s="565"/>
      <c r="EW424" s="565"/>
      <c r="EX424" s="565"/>
      <c r="EY424" s="565"/>
      <c r="EZ424" s="565"/>
      <c r="FA424" s="565"/>
      <c r="FB424" s="565"/>
      <c r="FC424" s="565"/>
      <c r="FD424" s="565"/>
      <c r="FE424" s="565"/>
      <c r="FF424" s="565"/>
      <c r="FG424" s="565"/>
      <c r="FH424" s="565"/>
      <c r="FI424" s="565"/>
      <c r="FJ424" s="565"/>
      <c r="FK424" s="565"/>
      <c r="FL424" s="565"/>
      <c r="FM424" s="565"/>
      <c r="FN424" s="565"/>
      <c r="FO424" s="565"/>
      <c r="FP424" s="565"/>
      <c r="FQ424" s="565"/>
      <c r="FR424" s="565"/>
      <c r="FS424" s="565"/>
      <c r="FT424" s="565"/>
      <c r="FU424" s="565"/>
      <c r="FV424" s="565"/>
      <c r="FW424" s="565"/>
      <c r="FX424" s="565"/>
      <c r="FY424" s="565"/>
      <c r="FZ424" s="565"/>
      <c r="GA424" s="565"/>
      <c r="GB424" s="565"/>
      <c r="GC424" s="565"/>
      <c r="GD424" s="565"/>
      <c r="GE424" s="565"/>
      <c r="GF424" s="565"/>
      <c r="GG424" s="565"/>
      <c r="GH424" s="565"/>
      <c r="GI424" s="565"/>
      <c r="GJ424" s="565"/>
      <c r="GK424" s="565"/>
      <c r="GL424" s="565"/>
      <c r="GM424" s="565"/>
      <c r="GN424" s="565"/>
      <c r="GO424" s="565"/>
      <c r="GP424" s="565"/>
      <c r="GQ424" s="565"/>
      <c r="GR424" s="565"/>
      <c r="GS424" s="565"/>
      <c r="GT424" s="565"/>
      <c r="GU424" s="565"/>
      <c r="GV424" s="565"/>
      <c r="GW424" s="565"/>
      <c r="GX424" s="565"/>
      <c r="GY424" s="565"/>
      <c r="GZ424" s="565"/>
      <c r="HA424" s="565"/>
      <c r="HB424" s="565"/>
      <c r="HC424" s="565"/>
      <c r="HD424" s="565"/>
      <c r="HE424" s="565"/>
      <c r="HF424" s="565"/>
      <c r="HG424" s="565"/>
      <c r="HH424" s="565"/>
      <c r="HI424" s="565"/>
      <c r="HJ424" s="565"/>
      <c r="HK424" s="565"/>
      <c r="HL424" s="565"/>
      <c r="HM424" s="565"/>
      <c r="HN424" s="565"/>
      <c r="HO424" s="565"/>
      <c r="HP424" s="565"/>
      <c r="HQ424" s="565"/>
      <c r="HR424" s="565"/>
      <c r="HS424" s="565"/>
      <c r="HT424" s="565"/>
      <c r="HU424" s="565"/>
      <c r="HV424" s="565"/>
      <c r="HW424" s="565"/>
      <c r="HX424" s="565"/>
      <c r="HY424" s="565"/>
      <c r="HZ424" s="565"/>
      <c r="IA424" s="565"/>
      <c r="IB424" s="565"/>
      <c r="IC424" s="565"/>
      <c r="ID424" s="565"/>
      <c r="IE424" s="565"/>
      <c r="IF424" s="565"/>
      <c r="IG424" s="565"/>
      <c r="IH424" s="565"/>
      <c r="II424" s="565"/>
      <c r="IJ424" s="565"/>
      <c r="IK424" s="565"/>
      <c r="IL424" s="565"/>
      <c r="IM424" s="565"/>
      <c r="IN424" s="565"/>
      <c r="IO424" s="565"/>
      <c r="IP424" s="565"/>
      <c r="IQ424" s="565"/>
      <c r="IR424" s="565"/>
      <c r="IS424" s="565"/>
      <c r="IT424" s="565"/>
      <c r="IU424" s="565"/>
      <c r="IV424" s="565"/>
      <c r="IW424" s="565"/>
      <c r="IX424" s="565"/>
      <c r="IY424" s="565"/>
      <c r="IZ424" s="565"/>
      <c r="JA424" s="565"/>
      <c r="JB424" s="565"/>
      <c r="JC424" s="565"/>
      <c r="JD424" s="565"/>
      <c r="JE424" s="565"/>
      <c r="JF424" s="565"/>
      <c r="JG424" s="565"/>
      <c r="JH424" s="565"/>
      <c r="JI424" s="565"/>
      <c r="JJ424" s="565"/>
      <c r="JK424" s="565"/>
      <c r="JL424" s="565"/>
      <c r="JM424" s="565"/>
      <c r="JN424" s="565"/>
      <c r="JO424" s="565"/>
      <c r="JP424" s="565"/>
      <c r="JQ424" s="565"/>
      <c r="JR424" s="565"/>
      <c r="JS424" s="565"/>
      <c r="JT424" s="565"/>
      <c r="JU424" s="565"/>
      <c r="JV424" s="565"/>
      <c r="JW424" s="565"/>
      <c r="JX424" s="565"/>
      <c r="JY424" s="565"/>
      <c r="JZ424" s="565"/>
      <c r="KA424" s="565"/>
      <c r="KB424" s="565"/>
      <c r="KC424" s="565"/>
      <c r="KD424" s="565"/>
      <c r="KE424" s="565"/>
      <c r="KF424" s="565"/>
      <c r="KG424" s="565"/>
      <c r="KH424" s="565"/>
      <c r="KI424" s="565"/>
      <c r="KJ424" s="565"/>
      <c r="KK424" s="565"/>
      <c r="KL424" s="565"/>
      <c r="KM424" s="565"/>
      <c r="KN424" s="565"/>
      <c r="KO424" s="565"/>
      <c r="KP424" s="565"/>
      <c r="KQ424" s="565"/>
      <c r="KR424" s="565"/>
      <c r="KS424" s="565"/>
      <c r="KT424" s="565"/>
      <c r="KU424" s="565"/>
      <c r="KV424" s="565"/>
      <c r="KW424" s="565"/>
      <c r="KX424" s="565"/>
      <c r="KY424" s="565"/>
      <c r="KZ424" s="565"/>
      <c r="LA424" s="565"/>
      <c r="LB424" s="565"/>
      <c r="LC424" s="565"/>
      <c r="LD424" s="565"/>
      <c r="LE424" s="565"/>
      <c r="LF424" s="565"/>
      <c r="LG424" s="565"/>
      <c r="LH424" s="565"/>
      <c r="LI424" s="565"/>
      <c r="LJ424" s="565"/>
      <c r="LK424" s="565"/>
      <c r="LL424" s="565"/>
      <c r="LM424" s="565"/>
      <c r="LN424" s="565"/>
      <c r="LO424" s="565"/>
      <c r="LP424" s="565"/>
      <c r="LQ424" s="565"/>
      <c r="LR424" s="565"/>
      <c r="LS424" s="565"/>
      <c r="LT424" s="565"/>
      <c r="LU424" s="565"/>
      <c r="LV424" s="565"/>
      <c r="LW424" s="565"/>
      <c r="LX424" s="565"/>
      <c r="LY424" s="565"/>
      <c r="LZ424" s="565"/>
      <c r="MA424" s="565"/>
      <c r="MB424" s="565"/>
      <c r="MC424" s="565"/>
      <c r="MD424" s="565"/>
      <c r="ME424" s="565"/>
      <c r="MF424" s="565"/>
      <c r="MG424" s="565"/>
      <c r="MH424" s="565"/>
      <c r="MI424" s="565"/>
      <c r="MJ424" s="565"/>
      <c r="MK424" s="565"/>
      <c r="ML424" s="565"/>
      <c r="MM424" s="565"/>
      <c r="MN424" s="565"/>
      <c r="MO424" s="565"/>
      <c r="MP424" s="565"/>
      <c r="MQ424" s="565"/>
      <c r="MR424" s="565"/>
      <c r="MS424" s="565"/>
      <c r="MT424" s="565"/>
      <c r="MU424" s="565"/>
      <c r="MV424" s="565"/>
      <c r="MW424" s="565"/>
      <c r="MX424" s="565"/>
      <c r="MY424" s="565"/>
      <c r="MZ424" s="565"/>
      <c r="NA424" s="565"/>
      <c r="NB424" s="565"/>
      <c r="NC424" s="565"/>
      <c r="ND424" s="565"/>
      <c r="NE424" s="565"/>
      <c r="NF424" s="565"/>
      <c r="NG424" s="565"/>
      <c r="NH424" s="565"/>
      <c r="NI424" s="565"/>
      <c r="NJ424" s="565"/>
      <c r="NK424" s="565"/>
      <c r="NL424" s="565"/>
      <c r="NM424" s="565"/>
      <c r="NN424" s="565"/>
      <c r="NO424" s="565"/>
      <c r="NP424" s="565"/>
      <c r="NQ424" s="565"/>
      <c r="NR424" s="565"/>
      <c r="NS424" s="565"/>
      <c r="NT424" s="565"/>
      <c r="NU424" s="565"/>
      <c r="NV424" s="565"/>
      <c r="NW424" s="565"/>
      <c r="NX424" s="565"/>
      <c r="NY424" s="565"/>
      <c r="NZ424" s="565"/>
      <c r="OA424" s="565"/>
      <c r="OB424" s="565"/>
      <c r="OC424" s="565"/>
      <c r="OD424" s="565"/>
      <c r="OE424" s="565"/>
      <c r="OF424" s="565"/>
      <c r="OG424" s="565"/>
      <c r="OH424" s="565"/>
      <c r="OI424" s="565"/>
      <c r="OJ424" s="565"/>
      <c r="OK424" s="565"/>
      <c r="OL424" s="565"/>
      <c r="OM424" s="565"/>
      <c r="ON424" s="565"/>
      <c r="OO424" s="565"/>
      <c r="OP424" s="565"/>
      <c r="OQ424" s="565"/>
      <c r="OR424" s="565"/>
      <c r="OS424" s="565"/>
      <c r="OT424" s="565"/>
      <c r="OU424" s="565"/>
      <c r="OV424" s="565"/>
      <c r="OW424" s="565"/>
      <c r="OX424" s="565"/>
      <c r="OY424" s="565"/>
      <c r="OZ424" s="565"/>
      <c r="PA424" s="565"/>
      <c r="PB424" s="565"/>
      <c r="PC424" s="565"/>
      <c r="PD424" s="565"/>
      <c r="PE424" s="565"/>
      <c r="PF424" s="565"/>
      <c r="PG424" s="565"/>
      <c r="PH424" s="565"/>
      <c r="PI424" s="565"/>
      <c r="PJ424" s="565"/>
      <c r="PK424" s="565"/>
      <c r="PL424" s="565"/>
      <c r="PM424" s="565"/>
      <c r="PN424" s="565"/>
      <c r="PO424" s="565"/>
      <c r="PP424" s="565"/>
      <c r="PQ424" s="565"/>
      <c r="PR424" s="565"/>
      <c r="PS424" s="565"/>
      <c r="PT424" s="565"/>
      <c r="PU424" s="565"/>
      <c r="PV424" s="565"/>
      <c r="PW424" s="565"/>
      <c r="PX424" s="565"/>
      <c r="PY424" s="565"/>
      <c r="PZ424" s="565"/>
      <c r="QA424" s="565"/>
      <c r="QB424" s="565"/>
      <c r="QC424" s="565"/>
      <c r="QD424" s="565"/>
      <c r="QE424" s="565"/>
      <c r="QF424" s="565"/>
      <c r="QG424" s="565"/>
      <c r="QH424" s="565"/>
      <c r="QI424" s="565"/>
      <c r="QJ424" s="565"/>
      <c r="QK424" s="565"/>
      <c r="QL424" s="565"/>
      <c r="QM424" s="565"/>
      <c r="QN424" s="565"/>
      <c r="QO424" s="565"/>
      <c r="QP424" s="565"/>
      <c r="QQ424" s="565"/>
      <c r="QR424" s="565"/>
      <c r="QS424" s="565"/>
      <c r="QT424" s="565"/>
      <c r="QU424" s="565"/>
      <c r="QV424" s="565"/>
      <c r="QW424" s="565"/>
      <c r="QX424" s="565"/>
      <c r="QY424" s="565"/>
      <c r="QZ424" s="565"/>
      <c r="RA424" s="565"/>
      <c r="RB424" s="565"/>
      <c r="RC424" s="565"/>
      <c r="RD424" s="565"/>
      <c r="RE424" s="565"/>
      <c r="RF424" s="565"/>
      <c r="RG424" s="565"/>
      <c r="RH424" s="565"/>
      <c r="RI424" s="565"/>
      <c r="RJ424" s="565"/>
      <c r="RK424" s="565"/>
      <c r="RL424" s="565"/>
      <c r="RM424" s="565"/>
      <c r="RN424" s="565"/>
      <c r="RO424" s="565"/>
      <c r="RP424" s="565"/>
      <c r="RQ424" s="565"/>
      <c r="RR424" s="565"/>
      <c r="RS424" s="565"/>
      <c r="RT424" s="565"/>
      <c r="RU424" s="565"/>
      <c r="RV424" s="565"/>
      <c r="RW424" s="565"/>
      <c r="RX424" s="565"/>
      <c r="RY424" s="565"/>
      <c r="RZ424" s="565"/>
      <c r="SA424" s="565"/>
      <c r="SB424" s="565"/>
      <c r="SC424" s="565"/>
      <c r="SD424" s="565"/>
      <c r="SE424" s="565"/>
      <c r="SF424" s="565"/>
      <c r="SG424" s="565"/>
      <c r="SH424" s="565"/>
      <c r="SI424" s="565"/>
      <c r="SJ424" s="565"/>
      <c r="SK424" s="565"/>
      <c r="SL424" s="565"/>
      <c r="SM424" s="565"/>
      <c r="SN424" s="565"/>
      <c r="SO424" s="565"/>
      <c r="SP424" s="565"/>
      <c r="SQ424" s="565"/>
      <c r="SR424" s="565"/>
      <c r="SS424" s="565"/>
      <c r="ST424" s="565"/>
      <c r="SU424" s="565"/>
      <c r="SV424" s="565"/>
      <c r="SW424" s="565"/>
      <c r="SX424" s="565"/>
      <c r="SY424" s="565"/>
      <c r="SZ424" s="565"/>
      <c r="TA424" s="565"/>
      <c r="TB424" s="565"/>
      <c r="TC424" s="565"/>
      <c r="TD424" s="565"/>
      <c r="TE424" s="565"/>
      <c r="TF424" s="565"/>
      <c r="TG424" s="565"/>
      <c r="TH424" s="565"/>
      <c r="TI424" s="565"/>
      <c r="TJ424" s="565"/>
      <c r="TK424" s="565"/>
      <c r="TL424" s="565"/>
      <c r="TM424" s="565"/>
      <c r="TN424" s="565"/>
      <c r="TO424" s="565"/>
      <c r="TP424" s="565"/>
      <c r="TQ424" s="565"/>
      <c r="TR424" s="565"/>
      <c r="TS424" s="565"/>
      <c r="TT424" s="565"/>
      <c r="TU424" s="565"/>
      <c r="TV424" s="565"/>
      <c r="TW424" s="565"/>
      <c r="TX424" s="565"/>
      <c r="TY424" s="565"/>
      <c r="TZ424" s="565"/>
      <c r="UA424" s="565"/>
      <c r="UB424" s="565"/>
      <c r="UC424" s="565"/>
      <c r="UD424" s="565"/>
      <c r="UE424" s="565"/>
      <c r="UF424" s="565"/>
      <c r="UG424" s="565"/>
      <c r="UH424" s="565"/>
      <c r="UI424" s="565"/>
      <c r="UJ424" s="565"/>
      <c r="UK424" s="565"/>
      <c r="UL424" s="565"/>
      <c r="UM424" s="565"/>
      <c r="UN424" s="565"/>
      <c r="UO424" s="565"/>
      <c r="UP424" s="565"/>
      <c r="UQ424" s="565"/>
      <c r="UR424" s="565"/>
      <c r="US424" s="565"/>
      <c r="UT424" s="565"/>
      <c r="UU424" s="565"/>
      <c r="UV424" s="565"/>
      <c r="UW424" s="565"/>
      <c r="UX424" s="565"/>
      <c r="UY424" s="565"/>
      <c r="UZ424" s="565"/>
      <c r="VA424" s="565"/>
      <c r="VB424" s="565"/>
      <c r="VC424" s="565"/>
      <c r="VD424" s="565"/>
      <c r="VE424" s="565"/>
      <c r="VF424" s="565"/>
      <c r="VG424" s="565"/>
      <c r="VH424" s="565"/>
      <c r="VI424" s="565"/>
      <c r="VJ424" s="565"/>
      <c r="VK424" s="565"/>
      <c r="VL424" s="565"/>
      <c r="VM424" s="565"/>
      <c r="VN424" s="565"/>
      <c r="VO424" s="565"/>
      <c r="VP424" s="565"/>
      <c r="VQ424" s="565"/>
      <c r="VR424" s="565"/>
      <c r="VS424" s="565"/>
      <c r="VT424" s="565"/>
      <c r="VU424" s="565"/>
      <c r="VV424" s="565"/>
      <c r="VW424" s="565"/>
      <c r="VX424" s="565"/>
      <c r="VY424" s="565"/>
      <c r="VZ424" s="565"/>
      <c r="WA424" s="565"/>
      <c r="WB424" s="565"/>
      <c r="WC424" s="565"/>
      <c r="WD424" s="565"/>
      <c r="WE424" s="565"/>
      <c r="WF424" s="565"/>
      <c r="WG424" s="565"/>
      <c r="WH424" s="565"/>
      <c r="WI424" s="565"/>
      <c r="WJ424" s="565"/>
      <c r="WK424" s="565"/>
      <c r="WL424" s="565"/>
      <c r="WM424" s="565"/>
      <c r="WN424" s="565"/>
      <c r="WO424" s="565"/>
      <c r="WP424" s="565"/>
      <c r="WQ424" s="565"/>
      <c r="WR424" s="565"/>
      <c r="WS424" s="565"/>
      <c r="WT424" s="565"/>
      <c r="WU424" s="565"/>
      <c r="WV424" s="565"/>
      <c r="WW424" s="565"/>
      <c r="WX424" s="565"/>
      <c r="WY424" s="565"/>
      <c r="WZ424" s="565"/>
      <c r="XA424" s="565"/>
      <c r="XB424" s="565"/>
      <c r="XC424" s="565"/>
      <c r="XD424" s="565"/>
      <c r="XE424" s="565"/>
      <c r="XF424" s="565"/>
      <c r="XG424" s="565"/>
      <c r="XH424" s="565"/>
      <c r="XI424" s="565"/>
      <c r="XJ424" s="565"/>
      <c r="XK424" s="565"/>
      <c r="XL424" s="565"/>
      <c r="XM424" s="565"/>
      <c r="XN424" s="565"/>
      <c r="XO424" s="565"/>
      <c r="XP424" s="565"/>
      <c r="XQ424" s="565"/>
      <c r="XR424" s="565"/>
      <c r="XS424" s="565"/>
      <c r="XT424" s="565"/>
      <c r="XU424" s="565"/>
      <c r="XV424" s="565"/>
      <c r="XW424" s="565"/>
      <c r="XX424" s="565"/>
      <c r="XY424" s="565"/>
      <c r="XZ424" s="565"/>
      <c r="YA424" s="565"/>
      <c r="YB424" s="565"/>
      <c r="YC424" s="565"/>
      <c r="YD424" s="565"/>
      <c r="YE424" s="565"/>
      <c r="YF424" s="565"/>
      <c r="YG424" s="565"/>
      <c r="YH424" s="565"/>
      <c r="YI424" s="565"/>
      <c r="YJ424" s="565"/>
      <c r="YK424" s="565"/>
      <c r="YL424" s="565"/>
      <c r="YM424" s="565"/>
      <c r="YN424" s="565"/>
      <c r="YO424" s="565"/>
      <c r="YP424" s="565"/>
      <c r="YQ424" s="565"/>
      <c r="YR424" s="565"/>
      <c r="YS424" s="565"/>
      <c r="YT424" s="565"/>
      <c r="YU424" s="565"/>
      <c r="YV424" s="565"/>
      <c r="YW424" s="565"/>
      <c r="YX424" s="565"/>
      <c r="YY424" s="565"/>
      <c r="YZ424" s="565"/>
      <c r="ZA424" s="565"/>
      <c r="ZB424" s="565"/>
      <c r="ZC424" s="565"/>
      <c r="ZD424" s="565"/>
      <c r="ZE424" s="565"/>
      <c r="ZF424" s="565"/>
      <c r="ZG424" s="565"/>
      <c r="ZH424" s="565"/>
      <c r="ZI424" s="565"/>
      <c r="ZJ424" s="565"/>
      <c r="ZK424" s="565"/>
      <c r="ZL424" s="565"/>
      <c r="ZM424" s="565"/>
      <c r="ZN424" s="565"/>
      <c r="ZO424" s="565"/>
      <c r="ZP424" s="565"/>
      <c r="ZQ424" s="565"/>
      <c r="ZR424" s="565"/>
      <c r="ZS424" s="565"/>
      <c r="ZT424" s="565"/>
      <c r="ZU424" s="565"/>
      <c r="ZV424" s="565"/>
      <c r="ZW424" s="565"/>
      <c r="ZX424" s="565"/>
      <c r="ZY424" s="565"/>
      <c r="ZZ424" s="565"/>
      <c r="AAA424" s="565"/>
      <c r="AAB424" s="565"/>
      <c r="AAC424" s="565"/>
      <c r="AAD424" s="565"/>
      <c r="AAE424" s="565"/>
      <c r="AAF424" s="565"/>
      <c r="AAG424" s="565"/>
      <c r="AAH424" s="565"/>
      <c r="AAI424" s="565"/>
      <c r="AAJ424" s="565"/>
      <c r="AAK424" s="565"/>
      <c r="AAL424" s="565"/>
      <c r="AAM424" s="565"/>
      <c r="AAN424" s="565"/>
      <c r="AAO424" s="565"/>
      <c r="AAP424" s="565"/>
      <c r="AAQ424" s="565"/>
      <c r="AAR424" s="565"/>
      <c r="AAS424" s="565"/>
      <c r="AAT424" s="565"/>
      <c r="AAU424" s="565"/>
      <c r="AAV424" s="565"/>
      <c r="AAW424" s="565"/>
      <c r="AAX424" s="565"/>
      <c r="AAY424" s="565"/>
      <c r="AAZ424" s="565"/>
      <c r="ABA424" s="565"/>
      <c r="ABB424" s="565"/>
      <c r="ABC424" s="565"/>
      <c r="ABD424" s="565"/>
      <c r="ABE424" s="565"/>
      <c r="ABF424" s="565"/>
      <c r="ABG424" s="565"/>
      <c r="ABH424" s="565"/>
      <c r="ABI424" s="565"/>
      <c r="ABJ424" s="565"/>
      <c r="ABK424" s="565"/>
      <c r="ABL424" s="565"/>
      <c r="ABM424" s="565"/>
      <c r="ABN424" s="565"/>
      <c r="ABO424" s="565"/>
      <c r="ABP424" s="565"/>
      <c r="ABQ424" s="565"/>
      <c r="ABR424" s="565"/>
      <c r="ABS424" s="565"/>
      <c r="ABT424" s="565"/>
      <c r="ABU424" s="565"/>
      <c r="ABV424" s="565"/>
      <c r="ABW424" s="565"/>
      <c r="ABX424" s="565"/>
      <c r="ABY424" s="565"/>
      <c r="ABZ424" s="565"/>
      <c r="ACA424" s="565"/>
      <c r="ACB424" s="565"/>
      <c r="ACC424" s="565"/>
      <c r="ACD424" s="565"/>
      <c r="ACE424" s="565"/>
      <c r="ACF424" s="565"/>
      <c r="ACG424" s="565"/>
      <c r="ACH424" s="565"/>
      <c r="ACI424" s="565"/>
      <c r="ACJ424" s="565"/>
      <c r="ACK424" s="565"/>
      <c r="ACL424" s="565"/>
      <c r="ACM424" s="565"/>
      <c r="ACN424" s="565"/>
      <c r="ACO424" s="565"/>
      <c r="ACP424" s="565"/>
      <c r="ACQ424" s="565"/>
      <c r="ACR424" s="565"/>
      <c r="ACS424" s="565"/>
      <c r="ACT424" s="565"/>
      <c r="ACU424" s="565"/>
      <c r="ACV424" s="565"/>
      <c r="ACW424" s="565"/>
      <c r="ACX424" s="565"/>
      <c r="ACY424" s="565"/>
      <c r="ACZ424" s="565"/>
      <c r="ADA424" s="565"/>
      <c r="ADB424" s="565"/>
      <c r="ADC424" s="565"/>
      <c r="ADD424" s="565"/>
      <c r="ADE424" s="565"/>
      <c r="ADF424" s="565"/>
      <c r="ADG424" s="565"/>
      <c r="ADH424" s="565"/>
      <c r="ADI424" s="565"/>
      <c r="ADJ424" s="565"/>
      <c r="ADK424" s="565"/>
      <c r="ADL424" s="565"/>
      <c r="ADM424" s="565"/>
      <c r="ADN424" s="565"/>
      <c r="ADO424" s="565"/>
      <c r="ADP424" s="565"/>
      <c r="ADQ424" s="565"/>
      <c r="ADR424" s="565"/>
      <c r="ADS424" s="565"/>
      <c r="ADT424" s="565"/>
      <c r="ADU424" s="565"/>
      <c r="ADV424" s="565"/>
      <c r="ADW424" s="565"/>
      <c r="ADX424" s="565"/>
      <c r="ADY424" s="565"/>
      <c r="ADZ424" s="565"/>
      <c r="AEA424" s="565"/>
      <c r="AEB424" s="565"/>
      <c r="AEC424" s="565"/>
      <c r="AED424" s="565"/>
      <c r="AEE424" s="565"/>
      <c r="AEF424" s="565"/>
      <c r="AEG424" s="565"/>
      <c r="AEH424" s="565"/>
      <c r="AEI424" s="565"/>
      <c r="AEJ424" s="565"/>
      <c r="AEK424" s="565"/>
      <c r="AEL424" s="565"/>
      <c r="AEM424" s="565"/>
      <c r="AEN424" s="565"/>
      <c r="AEO424" s="565"/>
      <c r="AEP424" s="565"/>
      <c r="AEQ424" s="565"/>
      <c r="AER424" s="565"/>
      <c r="AES424" s="565"/>
      <c r="AET424" s="565"/>
      <c r="AEU424" s="565"/>
      <c r="AEV424" s="565"/>
      <c r="AEW424" s="565"/>
      <c r="AEX424" s="565"/>
      <c r="AEY424" s="565"/>
      <c r="AEZ424" s="565"/>
      <c r="AFA424" s="565"/>
      <c r="AFB424" s="565"/>
      <c r="AFC424" s="565"/>
      <c r="AFD424" s="565"/>
      <c r="AFE424" s="565"/>
      <c r="AFF424" s="565"/>
      <c r="AFG424" s="565"/>
      <c r="AFH424" s="565"/>
      <c r="AFI424" s="565"/>
      <c r="AFJ424" s="565"/>
      <c r="AFK424" s="565"/>
      <c r="AFL424" s="565"/>
      <c r="AFM424" s="565"/>
      <c r="AFN424" s="565"/>
      <c r="AFO424" s="565"/>
      <c r="AFP424" s="565"/>
      <c r="AFQ424" s="565"/>
      <c r="AFR424" s="565"/>
      <c r="AFS424" s="565"/>
      <c r="AFT424" s="565"/>
      <c r="AFU424" s="565"/>
      <c r="AFV424" s="565"/>
      <c r="AFW424" s="565"/>
      <c r="AFX424" s="565"/>
      <c r="AFY424" s="565"/>
      <c r="AFZ424" s="565"/>
      <c r="AGA424" s="565"/>
      <c r="AGB424" s="565"/>
      <c r="AGC424" s="565"/>
      <c r="AGD424" s="565"/>
      <c r="AGE424" s="565"/>
      <c r="AGF424" s="565"/>
      <c r="AGG424" s="565"/>
      <c r="AGH424" s="565"/>
      <c r="AGI424" s="565"/>
      <c r="AGJ424" s="565"/>
      <c r="AGK424" s="565"/>
      <c r="AGL424" s="565"/>
      <c r="AGM424" s="565"/>
      <c r="AGN424" s="565"/>
      <c r="AGO424" s="565"/>
      <c r="AGP424" s="565"/>
      <c r="AGQ424" s="565"/>
      <c r="AGR424" s="565"/>
      <c r="AGS424" s="565"/>
      <c r="AGT424" s="565"/>
      <c r="AGU424" s="565"/>
      <c r="AGV424" s="565"/>
      <c r="AGW424" s="565"/>
      <c r="AGX424" s="565"/>
      <c r="AGY424" s="565"/>
      <c r="AGZ424" s="565"/>
      <c r="AHA424" s="565"/>
      <c r="AHB424" s="565"/>
      <c r="AHC424" s="565"/>
      <c r="AHD424" s="565"/>
      <c r="AHE424" s="565"/>
      <c r="AHF424" s="565"/>
      <c r="AHG424" s="565"/>
      <c r="AHH424" s="565"/>
      <c r="AHI424" s="565"/>
      <c r="AHJ424" s="565"/>
      <c r="AHK424" s="565"/>
      <c r="AHL424" s="565"/>
      <c r="AHM424" s="565"/>
      <c r="AHN424" s="565"/>
      <c r="AHO424" s="565"/>
      <c r="AHP424" s="565"/>
      <c r="AHQ424" s="565"/>
      <c r="AHR424" s="565"/>
      <c r="AHS424" s="565"/>
      <c r="AHT424" s="565"/>
      <c r="AHU424" s="565"/>
      <c r="AHV424" s="565"/>
      <c r="AHW424" s="565"/>
      <c r="AHX424" s="565"/>
      <c r="AHY424" s="565"/>
      <c r="AHZ424" s="565"/>
      <c r="AIA424" s="565"/>
      <c r="AIB424" s="565"/>
      <c r="AIC424" s="565"/>
      <c r="AID424" s="565"/>
      <c r="AIE424" s="565"/>
      <c r="AIF424" s="565"/>
      <c r="AIG424" s="565"/>
      <c r="AIH424" s="565"/>
      <c r="AII424" s="565"/>
      <c r="AIJ424" s="565"/>
      <c r="AIK424" s="565"/>
      <c r="AIL424" s="565"/>
      <c r="AIM424" s="565"/>
      <c r="AIN424" s="565"/>
      <c r="AIO424" s="565"/>
      <c r="AIP424" s="565"/>
      <c r="AIQ424" s="565"/>
      <c r="AIR424" s="565"/>
      <c r="AIS424" s="565"/>
      <c r="AIT424" s="565"/>
      <c r="AIU424" s="565"/>
      <c r="AIV424" s="565"/>
      <c r="AIW424" s="565"/>
      <c r="AIX424" s="565"/>
      <c r="AIY424" s="565"/>
      <c r="AIZ424" s="565"/>
      <c r="AJA424" s="565"/>
      <c r="AJB424" s="565"/>
      <c r="AJC424" s="565"/>
      <c r="AJD424" s="565"/>
      <c r="AJE424" s="565"/>
      <c r="AJF424" s="565"/>
      <c r="AJG424" s="565"/>
      <c r="AJH424" s="565"/>
      <c r="AJI424" s="565"/>
      <c r="AJJ424" s="565"/>
      <c r="AJK424" s="565"/>
      <c r="AJL424" s="565"/>
      <c r="AJM424" s="565"/>
      <c r="AJN424" s="565"/>
      <c r="AJO424" s="565"/>
      <c r="AJP424" s="565"/>
      <c r="AJQ424" s="565"/>
      <c r="AJR424" s="565"/>
      <c r="AJS424" s="565"/>
      <c r="AJT424" s="565"/>
      <c r="AJU424" s="565"/>
      <c r="AJV424" s="565"/>
      <c r="AJW424" s="565"/>
      <c r="AJX424" s="565"/>
      <c r="AJY424" s="565"/>
      <c r="AJZ424" s="565"/>
      <c r="AKA424" s="565"/>
      <c r="AKB424" s="565"/>
      <c r="AKC424" s="565"/>
      <c r="AKD424" s="565"/>
      <c r="AKE424" s="565"/>
      <c r="AKF424" s="565"/>
      <c r="AKG424" s="565"/>
      <c r="AKH424" s="565"/>
      <c r="AKI424" s="565"/>
      <c r="AKJ424" s="565"/>
      <c r="AKK424" s="565"/>
      <c r="AKL424" s="565"/>
      <c r="AKM424" s="565"/>
      <c r="AKN424" s="565"/>
      <c r="AKO424" s="565"/>
      <c r="AKP424" s="565"/>
      <c r="AKQ424" s="565"/>
      <c r="AKR424" s="565"/>
      <c r="AKS424" s="565"/>
      <c r="AKT424" s="565"/>
      <c r="AKU424" s="565"/>
      <c r="AKV424" s="565"/>
      <c r="AKW424" s="565"/>
      <c r="AKX424" s="565"/>
      <c r="AKY424" s="565"/>
      <c r="AKZ424" s="565"/>
      <c r="ALA424" s="565"/>
      <c r="ALB424" s="565"/>
      <c r="ALC424" s="565"/>
      <c r="ALD424" s="565"/>
      <c r="ALE424" s="565"/>
      <c r="ALF424" s="565"/>
      <c r="ALG424" s="565"/>
      <c r="ALH424" s="565"/>
      <c r="ALI424" s="565"/>
      <c r="ALJ424" s="565"/>
      <c r="ALK424" s="565"/>
      <c r="ALL424" s="565"/>
      <c r="ALM424" s="565"/>
      <c r="ALN424" s="565"/>
      <c r="ALO424" s="565"/>
      <c r="ALP424" s="565"/>
      <c r="ALQ424" s="565"/>
      <c r="ALR424" s="565"/>
      <c r="ALS424" s="565"/>
      <c r="ALT424" s="565"/>
      <c r="ALU424" s="565"/>
      <c r="ALV424" s="565"/>
      <c r="ALW424" s="565"/>
      <c r="ALX424" s="565"/>
      <c r="ALY424" s="565"/>
      <c r="ALZ424" s="565"/>
      <c r="AMA424" s="565"/>
      <c r="AMB424" s="565"/>
      <c r="AMC424" s="565"/>
      <c r="AMD424" s="565"/>
      <c r="AME424" s="565"/>
      <c r="AMF424" s="565"/>
      <c r="AMG424" s="565"/>
      <c r="AMH424" s="565"/>
      <c r="AMI424" s="565"/>
      <c r="AMJ424" s="565"/>
      <c r="AMK424" s="565"/>
      <c r="AML424" s="565"/>
      <c r="AMM424" s="565"/>
      <c r="AMN424" s="565"/>
      <c r="AMO424" s="565"/>
      <c r="AMP424" s="565"/>
      <c r="AMQ424" s="565"/>
      <c r="AMR424" s="565"/>
      <c r="AMS424" s="565"/>
      <c r="AMT424" s="565"/>
      <c r="AMU424" s="565"/>
      <c r="AMV424" s="565"/>
      <c r="AMW424" s="565"/>
      <c r="AMX424" s="565"/>
      <c r="AMY424" s="565"/>
      <c r="AMZ424" s="565"/>
      <c r="ANA424" s="565"/>
      <c r="ANB424" s="565"/>
      <c r="ANC424" s="565"/>
      <c r="AND424" s="565"/>
      <c r="ANE424" s="565"/>
      <c r="ANF424" s="565"/>
      <c r="ANG424" s="565"/>
      <c r="ANH424" s="565"/>
      <c r="ANI424" s="565"/>
      <c r="ANJ424" s="565"/>
      <c r="ANK424" s="565"/>
      <c r="ANL424" s="565"/>
      <c r="ANM424" s="565"/>
      <c r="ANN424" s="565"/>
      <c r="ANO424" s="565"/>
      <c r="ANP424" s="565"/>
      <c r="ANQ424" s="565"/>
      <c r="ANR424" s="565"/>
      <c r="ANS424" s="565"/>
      <c r="ANT424" s="565"/>
      <c r="ANU424" s="565"/>
      <c r="ANV424" s="565"/>
      <c r="ANW424" s="565"/>
      <c r="ANX424" s="565"/>
      <c r="ANY424" s="565"/>
      <c r="ANZ424" s="565"/>
      <c r="AOA424" s="565"/>
      <c r="AOB424" s="565"/>
      <c r="AOC424" s="565"/>
      <c r="AOD424" s="565"/>
      <c r="AOE424" s="565"/>
      <c r="AOF424" s="565"/>
      <c r="AOG424" s="565"/>
      <c r="AOH424" s="565"/>
      <c r="AOI424" s="565"/>
      <c r="AOJ424" s="565"/>
      <c r="AOK424" s="565"/>
      <c r="AOL424" s="565"/>
      <c r="AOM424" s="565"/>
      <c r="AON424" s="565"/>
      <c r="AOO424" s="565"/>
      <c r="AOP424" s="565"/>
      <c r="AOQ424" s="565"/>
      <c r="AOR424" s="565"/>
      <c r="AOS424" s="565"/>
      <c r="AOT424" s="565"/>
      <c r="AOU424" s="565"/>
      <c r="AOV424" s="565"/>
      <c r="AOW424" s="565"/>
      <c r="AOX424" s="565"/>
      <c r="AOY424" s="565"/>
      <c r="AOZ424" s="565"/>
      <c r="APA424" s="565"/>
      <c r="APB424" s="565"/>
      <c r="APC424" s="565"/>
      <c r="APD424" s="565"/>
      <c r="APE424" s="565"/>
      <c r="APF424" s="565"/>
      <c r="APG424" s="565"/>
      <c r="APH424" s="565"/>
      <c r="API424" s="565"/>
      <c r="APJ424" s="565"/>
      <c r="APK424" s="565"/>
      <c r="APL424" s="565"/>
      <c r="APM424" s="565"/>
      <c r="APN424" s="565"/>
      <c r="APO424" s="565"/>
      <c r="APP424" s="565"/>
      <c r="APQ424" s="565"/>
      <c r="APR424" s="565"/>
      <c r="APS424" s="565"/>
      <c r="APT424" s="565"/>
      <c r="APU424" s="565"/>
      <c r="APV424" s="565"/>
      <c r="APW424" s="565"/>
      <c r="APX424" s="565"/>
      <c r="APY424" s="565"/>
      <c r="APZ424" s="565"/>
      <c r="AQA424" s="565"/>
      <c r="AQB424" s="565"/>
      <c r="AQC424" s="565"/>
      <c r="AQD424" s="565"/>
      <c r="AQE424" s="565"/>
      <c r="AQF424" s="565"/>
      <c r="AQG424" s="565"/>
      <c r="AQH424" s="565"/>
      <c r="AQI424" s="565"/>
      <c r="AQJ424" s="565"/>
      <c r="AQK424" s="565"/>
      <c r="AQL424" s="565"/>
      <c r="AQM424" s="565"/>
      <c r="AQN424" s="565"/>
      <c r="AQO424" s="565"/>
      <c r="AQP424" s="565"/>
      <c r="AQQ424" s="565"/>
      <c r="AQR424" s="565"/>
      <c r="AQS424" s="565"/>
      <c r="AQT424" s="565"/>
      <c r="AQU424" s="565"/>
      <c r="AQV424" s="565"/>
      <c r="AQW424" s="565"/>
      <c r="AQX424" s="565"/>
      <c r="AQY424" s="565"/>
      <c r="AQZ424" s="565"/>
      <c r="ARA424" s="565"/>
      <c r="ARB424" s="565"/>
      <c r="ARC424" s="565"/>
      <c r="ARD424" s="565"/>
      <c r="ARE424" s="565"/>
      <c r="ARF424" s="565"/>
      <c r="ARG424" s="565"/>
      <c r="ARH424" s="565"/>
      <c r="ARI424" s="565"/>
      <c r="ARJ424" s="565"/>
      <c r="ARK424" s="565"/>
      <c r="ARL424" s="565"/>
      <c r="ARM424" s="565"/>
      <c r="ARN424" s="565"/>
      <c r="ARO424" s="565"/>
      <c r="ARP424" s="565"/>
      <c r="ARQ424" s="565"/>
      <c r="ARR424" s="565"/>
      <c r="ARS424" s="565"/>
      <c r="ART424" s="565"/>
      <c r="ARU424" s="565"/>
      <c r="ARV424" s="565"/>
      <c r="ARW424" s="565"/>
      <c r="ARX424" s="565"/>
      <c r="ARY424" s="565"/>
      <c r="ARZ424" s="565"/>
      <c r="ASA424" s="565"/>
      <c r="ASB424" s="565"/>
      <c r="ASC424" s="565"/>
      <c r="ASD424" s="565"/>
      <c r="ASE424" s="565"/>
      <c r="ASF424" s="565"/>
      <c r="ASG424" s="565"/>
      <c r="ASH424" s="565"/>
      <c r="ASI424" s="565"/>
      <c r="ASJ424" s="565"/>
      <c r="ASK424" s="565"/>
      <c r="ASL424" s="565"/>
      <c r="ASM424" s="565"/>
      <c r="ASN424" s="565"/>
      <c r="ASO424" s="565"/>
      <c r="ASP424" s="565"/>
      <c r="ASQ424" s="565"/>
      <c r="ASR424" s="565"/>
      <c r="ASS424" s="565"/>
      <c r="AST424" s="565"/>
      <c r="ASU424" s="565"/>
      <c r="ASV424" s="565"/>
      <c r="ASW424" s="565"/>
      <c r="ASX424" s="565"/>
      <c r="ASY424" s="565"/>
      <c r="ASZ424" s="565"/>
      <c r="ATA424" s="565"/>
      <c r="ATB424" s="565"/>
      <c r="ATC424" s="565"/>
      <c r="ATD424" s="565"/>
      <c r="ATE424" s="565"/>
      <c r="ATF424" s="565"/>
      <c r="ATG424" s="565"/>
      <c r="ATH424" s="565"/>
      <c r="ATI424" s="565"/>
      <c r="ATJ424" s="565"/>
      <c r="ATK424" s="565"/>
      <c r="ATL424" s="565"/>
      <c r="ATM424" s="565"/>
      <c r="ATN424" s="565"/>
      <c r="ATO424" s="565"/>
      <c r="ATP424" s="565"/>
      <c r="ATQ424" s="565"/>
      <c r="ATR424" s="565"/>
      <c r="ATS424" s="565"/>
      <c r="ATT424" s="565"/>
      <c r="ATU424" s="565"/>
      <c r="ATV424" s="565"/>
      <c r="ATW424" s="565"/>
      <c r="ATX424" s="565"/>
      <c r="ATY424" s="565"/>
      <c r="ATZ424" s="565"/>
      <c r="AUA424" s="565"/>
      <c r="AUB424" s="565"/>
      <c r="AUC424" s="565"/>
      <c r="AUD424" s="565"/>
      <c r="AUE424" s="565"/>
      <c r="AUF424" s="565"/>
      <c r="AUG424" s="565"/>
      <c r="AUH424" s="565"/>
      <c r="AUI424" s="565"/>
      <c r="AUJ424" s="565"/>
      <c r="AUK424" s="565"/>
      <c r="AUL424" s="565"/>
      <c r="AUM424" s="565"/>
      <c r="AUN424" s="565"/>
      <c r="AUO424" s="565"/>
      <c r="AUP424" s="565"/>
      <c r="AUQ424" s="565"/>
      <c r="AUR424" s="565"/>
      <c r="AUS424" s="565"/>
      <c r="AUT424" s="565"/>
      <c r="AUU424" s="565"/>
      <c r="AUV424" s="565"/>
      <c r="AUW424" s="565"/>
      <c r="AUX424" s="565"/>
      <c r="AUY424" s="565"/>
      <c r="AUZ424" s="565"/>
      <c r="AVA424" s="565"/>
      <c r="AVB424" s="565"/>
      <c r="AVC424" s="565"/>
      <c r="AVD424" s="565"/>
      <c r="AVE424" s="565"/>
      <c r="AVF424" s="565"/>
      <c r="AVG424" s="565"/>
      <c r="AVH424" s="565"/>
      <c r="AVI424" s="565"/>
      <c r="AVJ424" s="565"/>
      <c r="AVK424" s="565"/>
      <c r="AVL424" s="565"/>
      <c r="AVM424" s="565"/>
      <c r="AVN424" s="565"/>
      <c r="AVO424" s="565"/>
      <c r="AVP424" s="565"/>
      <c r="AVQ424" s="565"/>
      <c r="AVR424" s="565"/>
      <c r="AVS424" s="565"/>
      <c r="AVT424" s="565"/>
      <c r="AVU424" s="565"/>
      <c r="AVV424" s="565"/>
      <c r="AVW424" s="565"/>
      <c r="AVX424" s="565"/>
      <c r="AVY424" s="565"/>
      <c r="AVZ424" s="565"/>
      <c r="AWA424" s="565"/>
      <c r="AWB424" s="565"/>
      <c r="AWC424" s="565"/>
      <c r="AWD424" s="565"/>
      <c r="AWE424" s="565"/>
      <c r="AWF424" s="565"/>
      <c r="AWG424" s="565"/>
      <c r="AWH424" s="565"/>
      <c r="AWI424" s="565"/>
      <c r="AWJ424" s="565"/>
      <c r="AWK424" s="565"/>
      <c r="AWL424" s="565"/>
      <c r="AWM424" s="565"/>
      <c r="AWN424" s="565"/>
      <c r="AWO424" s="565"/>
      <c r="AWP424" s="565"/>
      <c r="AWQ424" s="565"/>
      <c r="AWR424" s="565"/>
      <c r="AWS424" s="565"/>
      <c r="AWT424" s="565"/>
      <c r="AWU424" s="565"/>
      <c r="AWV424" s="565"/>
      <c r="AWW424" s="565"/>
      <c r="AWX424" s="565"/>
      <c r="AWY424" s="565"/>
      <c r="AWZ424" s="565"/>
      <c r="AXA424" s="565"/>
      <c r="AXB424" s="565"/>
      <c r="AXC424" s="565"/>
      <c r="AXD424" s="565"/>
      <c r="AXE424" s="565"/>
      <c r="AXF424" s="565"/>
      <c r="AXG424" s="565"/>
      <c r="AXH424" s="565"/>
      <c r="AXI424" s="565"/>
      <c r="AXJ424" s="565"/>
      <c r="AXK424" s="565"/>
      <c r="AXL424" s="565"/>
      <c r="AXM424" s="565"/>
      <c r="AXN424" s="565"/>
      <c r="AXO424" s="565"/>
      <c r="AXP424" s="565"/>
      <c r="AXQ424" s="565"/>
      <c r="AXR424" s="565"/>
      <c r="AXS424" s="565"/>
      <c r="AXT424" s="565"/>
      <c r="AXU424" s="565"/>
      <c r="AXV424" s="565"/>
      <c r="AXW424" s="565"/>
      <c r="AXX424" s="565"/>
      <c r="AXY424" s="565"/>
      <c r="AXZ424" s="565"/>
      <c r="AYA424" s="565"/>
      <c r="AYB424" s="565"/>
      <c r="AYC424" s="565"/>
      <c r="AYD424" s="565"/>
      <c r="AYE424" s="565"/>
      <c r="AYF424" s="565"/>
      <c r="AYG424" s="565"/>
      <c r="AYH424" s="565"/>
      <c r="AYI424" s="565"/>
      <c r="AYJ424" s="565"/>
      <c r="AYK424" s="565"/>
      <c r="AYL424" s="565"/>
      <c r="AYM424" s="565"/>
      <c r="AYN424" s="565"/>
      <c r="AYO424" s="565"/>
      <c r="AYP424" s="565"/>
      <c r="AYQ424" s="565"/>
      <c r="AYR424" s="565"/>
      <c r="AYS424" s="565"/>
      <c r="AYT424" s="565"/>
      <c r="AYU424" s="565"/>
      <c r="AYV424" s="565"/>
      <c r="AYW424" s="565"/>
      <c r="AYX424" s="565"/>
      <c r="AYY424" s="565"/>
      <c r="AYZ424" s="565"/>
      <c r="AZA424" s="565"/>
      <c r="AZB424" s="565"/>
      <c r="AZC424" s="565"/>
      <c r="AZD424" s="565"/>
      <c r="AZE424" s="565"/>
      <c r="AZF424" s="565"/>
      <c r="AZG424" s="565"/>
      <c r="AZH424" s="565"/>
      <c r="AZI424" s="565"/>
      <c r="AZJ424" s="565"/>
      <c r="AZK424" s="565"/>
      <c r="AZL424" s="565"/>
      <c r="AZM424" s="565"/>
      <c r="AZN424" s="565"/>
      <c r="AZO424" s="565"/>
      <c r="AZP424" s="565"/>
      <c r="AZQ424" s="565"/>
      <c r="AZR424" s="565"/>
      <c r="AZS424" s="565"/>
      <c r="AZT424" s="565"/>
      <c r="AZU424" s="565"/>
      <c r="AZV424" s="565"/>
      <c r="AZW424" s="565"/>
      <c r="AZX424" s="565"/>
      <c r="AZY424" s="565"/>
      <c r="AZZ424" s="565"/>
      <c r="BAA424" s="565"/>
      <c r="BAB424" s="565"/>
      <c r="BAC424" s="565"/>
      <c r="BAD424" s="565"/>
      <c r="BAE424" s="565"/>
      <c r="BAF424" s="565"/>
      <c r="BAG424" s="565"/>
      <c r="BAH424" s="565"/>
      <c r="BAI424" s="565"/>
      <c r="BAJ424" s="565"/>
      <c r="BAK424" s="565"/>
      <c r="BAL424" s="565"/>
      <c r="BAM424" s="565"/>
      <c r="BAN424" s="565"/>
      <c r="BAO424" s="565"/>
      <c r="BAP424" s="565"/>
      <c r="BAQ424" s="565"/>
      <c r="BAR424" s="565"/>
      <c r="BAS424" s="565"/>
      <c r="BAT424" s="565"/>
      <c r="BAU424" s="565"/>
      <c r="BAV424" s="565"/>
      <c r="BAW424" s="565"/>
      <c r="BAX424" s="565"/>
      <c r="BAY424" s="565"/>
      <c r="BAZ424" s="565"/>
      <c r="BBA424" s="565"/>
      <c r="BBB424" s="565"/>
      <c r="BBC424" s="565"/>
      <c r="BBD424" s="565"/>
      <c r="BBE424" s="565"/>
      <c r="BBF424" s="565"/>
      <c r="BBG424" s="565"/>
      <c r="BBH424" s="565"/>
      <c r="BBI424" s="565"/>
      <c r="BBJ424" s="565"/>
      <c r="BBK424" s="565"/>
      <c r="BBL424" s="565"/>
      <c r="BBM424" s="565"/>
      <c r="BBN424" s="565"/>
      <c r="BBO424" s="565"/>
      <c r="BBP424" s="565"/>
      <c r="BBQ424" s="565"/>
      <c r="BBR424" s="565"/>
      <c r="BBS424" s="565"/>
      <c r="BBT424" s="565"/>
      <c r="BBU424" s="565"/>
      <c r="BBV424" s="565"/>
      <c r="BBW424" s="565"/>
      <c r="BBX424" s="565"/>
      <c r="BBY424" s="565"/>
      <c r="BBZ424" s="565"/>
      <c r="BCA424" s="565"/>
      <c r="BCB424" s="565"/>
      <c r="BCC424" s="565"/>
      <c r="BCD424" s="565"/>
      <c r="BCE424" s="565"/>
      <c r="BCF424" s="565"/>
      <c r="BCG424" s="565"/>
      <c r="BCH424" s="565"/>
      <c r="BCI424" s="565"/>
      <c r="BCJ424" s="565"/>
      <c r="BCK424" s="565"/>
      <c r="BCL424" s="565"/>
      <c r="BCM424" s="565"/>
      <c r="BCN424" s="565"/>
      <c r="BCO424" s="565"/>
      <c r="BCP424" s="565"/>
      <c r="BCQ424" s="565"/>
      <c r="BCR424" s="565"/>
      <c r="BCS424" s="565"/>
      <c r="BCT424" s="565"/>
      <c r="BCU424" s="565"/>
      <c r="BCV424" s="565"/>
      <c r="BCW424" s="565"/>
      <c r="BCX424" s="565"/>
      <c r="BCY424" s="565"/>
      <c r="BCZ424" s="565"/>
      <c r="BDA424" s="565"/>
      <c r="BDB424" s="565"/>
      <c r="BDC424" s="565"/>
      <c r="BDD424" s="565"/>
      <c r="BDE424" s="565"/>
      <c r="BDF424" s="565"/>
      <c r="BDG424" s="565"/>
      <c r="BDH424" s="565"/>
      <c r="BDI424" s="565"/>
      <c r="BDJ424" s="565"/>
      <c r="BDK424" s="565"/>
      <c r="BDL424" s="565"/>
      <c r="BDM424" s="565"/>
      <c r="BDN424" s="565"/>
      <c r="BDO424" s="565"/>
      <c r="BDP424" s="565"/>
      <c r="BDQ424" s="565"/>
      <c r="BDR424" s="565"/>
      <c r="BDS424" s="565"/>
      <c r="BDT424" s="565"/>
      <c r="BDU424" s="565"/>
      <c r="BDV424" s="565"/>
      <c r="BDW424" s="565"/>
      <c r="BDX424" s="565"/>
      <c r="BDY424" s="565"/>
      <c r="BDZ424" s="565"/>
      <c r="BEA424" s="565"/>
      <c r="BEB424" s="565"/>
      <c r="BEC424" s="565"/>
      <c r="BED424" s="565"/>
      <c r="BEE424" s="565"/>
      <c r="BEF424" s="565"/>
      <c r="BEG424" s="565"/>
      <c r="BEH424" s="565"/>
      <c r="BEI424" s="565"/>
      <c r="BEJ424" s="565"/>
      <c r="BEK424" s="565"/>
      <c r="BEL424" s="565"/>
      <c r="BEM424" s="565"/>
      <c r="BEN424" s="565"/>
      <c r="BEO424" s="565"/>
      <c r="BEP424" s="565"/>
      <c r="BEQ424" s="565"/>
      <c r="BER424" s="565"/>
      <c r="BES424" s="565"/>
      <c r="BET424" s="565"/>
      <c r="BEU424" s="565"/>
      <c r="BEV424" s="565"/>
      <c r="BEW424" s="565"/>
      <c r="BEX424" s="565"/>
      <c r="BEY424" s="565"/>
      <c r="BEZ424" s="565"/>
      <c r="BFA424" s="565"/>
      <c r="BFB424" s="565"/>
      <c r="BFC424" s="565"/>
      <c r="BFD424" s="565"/>
      <c r="BFE424" s="565"/>
      <c r="BFF424" s="565"/>
      <c r="BFG424" s="565"/>
      <c r="BFH424" s="565"/>
      <c r="BFI424" s="565"/>
      <c r="BFJ424" s="565"/>
      <c r="BFK424" s="565"/>
      <c r="BFL424" s="565"/>
      <c r="BFM424" s="565"/>
      <c r="BFN424" s="565"/>
      <c r="BFO424" s="565"/>
      <c r="BFP424" s="565"/>
      <c r="BFQ424" s="565"/>
      <c r="BFR424" s="565"/>
      <c r="BFS424" s="565"/>
      <c r="BFT424" s="565"/>
      <c r="BFU424" s="565"/>
      <c r="BFV424" s="565"/>
      <c r="BFW424" s="565"/>
      <c r="BFX424" s="565"/>
      <c r="BFY424" s="565"/>
      <c r="BFZ424" s="565"/>
      <c r="BGA424" s="565"/>
      <c r="BGB424" s="565"/>
      <c r="BGC424" s="565"/>
      <c r="BGD424" s="565"/>
      <c r="BGE424" s="565"/>
      <c r="BGF424" s="565"/>
      <c r="BGG424" s="565"/>
      <c r="BGH424" s="565"/>
      <c r="BGI424" s="565"/>
      <c r="BGJ424" s="565"/>
      <c r="BGK424" s="565"/>
      <c r="BGL424" s="565"/>
      <c r="BGM424" s="565"/>
      <c r="BGN424" s="565"/>
      <c r="BGO424" s="565"/>
      <c r="BGP424" s="565"/>
      <c r="BGQ424" s="565"/>
      <c r="BGR424" s="565"/>
      <c r="BGS424" s="565"/>
      <c r="BGT424" s="565"/>
      <c r="BGU424" s="565"/>
      <c r="BGV424" s="565"/>
      <c r="BGW424" s="565"/>
      <c r="BGX424" s="565"/>
      <c r="BGY424" s="565"/>
      <c r="BGZ424" s="565"/>
      <c r="BHA424" s="565"/>
      <c r="BHB424" s="565"/>
      <c r="BHC424" s="565"/>
      <c r="BHD424" s="565"/>
      <c r="BHE424" s="565"/>
      <c r="BHF424" s="565"/>
      <c r="BHG424" s="565"/>
      <c r="BHH424" s="565"/>
      <c r="BHI424" s="565"/>
      <c r="BHJ424" s="565"/>
      <c r="BHK424" s="565"/>
      <c r="BHL424" s="565"/>
      <c r="BHM424" s="565"/>
      <c r="BHN424" s="565"/>
      <c r="BHO424" s="565"/>
      <c r="BHP424" s="565"/>
      <c r="BHQ424" s="565"/>
      <c r="BHR424" s="565"/>
      <c r="BHS424" s="565"/>
      <c r="BHT424" s="565"/>
      <c r="BHU424" s="565"/>
      <c r="BHV424" s="565"/>
      <c r="BHW424" s="565"/>
      <c r="BHX424" s="565"/>
      <c r="BHY424" s="565"/>
      <c r="BHZ424" s="565"/>
      <c r="BIA424" s="565"/>
      <c r="BIB424" s="565"/>
      <c r="BIC424" s="565"/>
      <c r="BID424" s="565"/>
      <c r="BIE424" s="565"/>
      <c r="BIF424" s="565"/>
      <c r="BIG424" s="565"/>
      <c r="BIH424" s="565"/>
      <c r="BII424" s="565"/>
      <c r="BIJ424" s="565"/>
      <c r="BIK424" s="565"/>
      <c r="BIL424" s="565"/>
      <c r="BIM424" s="565"/>
      <c r="BIN424" s="565"/>
      <c r="BIO424" s="565"/>
      <c r="BIP424" s="565"/>
      <c r="BIQ424" s="565"/>
      <c r="BIR424" s="565"/>
      <c r="BIS424" s="565"/>
      <c r="BIT424" s="565"/>
      <c r="BIU424" s="565"/>
      <c r="BIV424" s="565"/>
      <c r="BIW424" s="565"/>
      <c r="BIX424" s="565"/>
      <c r="BIY424" s="565"/>
      <c r="BIZ424" s="565"/>
      <c r="BJA424" s="565"/>
      <c r="BJB424" s="565"/>
      <c r="BJC424" s="565"/>
      <c r="BJD424" s="565"/>
      <c r="BJE424" s="565"/>
      <c r="BJF424" s="565"/>
      <c r="BJG424" s="565"/>
      <c r="BJH424" s="565"/>
      <c r="BJI424" s="565"/>
      <c r="BJJ424" s="565"/>
      <c r="BJK424" s="565"/>
      <c r="BJL424" s="565"/>
      <c r="BJM424" s="565"/>
      <c r="BJN424" s="565"/>
      <c r="BJO424" s="565"/>
      <c r="BJP424" s="565"/>
      <c r="BJQ424" s="565"/>
      <c r="BJR424" s="565"/>
      <c r="BJS424" s="565"/>
      <c r="BJT424" s="565"/>
      <c r="BJU424" s="565"/>
      <c r="BJV424" s="565"/>
      <c r="BJW424" s="565"/>
      <c r="BJX424" s="565"/>
      <c r="BJY424" s="565"/>
      <c r="BJZ424" s="565"/>
      <c r="BKA424" s="565"/>
      <c r="BKB424" s="565"/>
      <c r="BKC424" s="565"/>
      <c r="BKD424" s="565"/>
      <c r="BKE424" s="565"/>
      <c r="BKF424" s="565"/>
      <c r="BKG424" s="565"/>
      <c r="BKH424" s="565"/>
      <c r="BKI424" s="565"/>
      <c r="BKJ424" s="565"/>
      <c r="BKK424" s="565"/>
      <c r="BKL424" s="565"/>
      <c r="BKM424" s="565"/>
      <c r="BKN424" s="565"/>
      <c r="BKO424" s="565"/>
      <c r="BKP424" s="565"/>
      <c r="BKQ424" s="565"/>
      <c r="BKR424" s="565"/>
      <c r="BKS424" s="565"/>
      <c r="BKT424" s="565"/>
      <c r="BKU424" s="565"/>
      <c r="BKV424" s="565"/>
      <c r="BKW424" s="565"/>
      <c r="BKX424" s="565"/>
      <c r="BKY424" s="565"/>
      <c r="BKZ424" s="565"/>
      <c r="BLA424" s="565"/>
      <c r="BLB424" s="565"/>
      <c r="BLC424" s="565"/>
      <c r="BLD424" s="565"/>
      <c r="BLE424" s="565"/>
      <c r="BLF424" s="565"/>
      <c r="BLG424" s="565"/>
      <c r="BLH424" s="565"/>
      <c r="BLI424" s="565"/>
      <c r="BLJ424" s="565"/>
      <c r="BLK424" s="565"/>
      <c r="BLL424" s="565"/>
      <c r="BLM424" s="565"/>
      <c r="BLN424" s="565"/>
      <c r="BLO424" s="565"/>
      <c r="BLP424" s="565"/>
      <c r="BLQ424" s="565"/>
      <c r="BLR424" s="565"/>
      <c r="BLS424" s="565"/>
      <c r="BLT424" s="565"/>
      <c r="BLU424" s="565"/>
      <c r="BLV424" s="565"/>
      <c r="BLW424" s="565"/>
      <c r="BLX424" s="565"/>
      <c r="BLY424" s="565"/>
      <c r="BLZ424" s="565"/>
      <c r="BMA424" s="565"/>
      <c r="BMB424" s="565"/>
      <c r="BMC424" s="565"/>
      <c r="BMD424" s="565"/>
      <c r="BME424" s="565"/>
      <c r="BMF424" s="565"/>
      <c r="BMG424" s="565"/>
      <c r="BMH424" s="565"/>
      <c r="BMI424" s="565"/>
      <c r="BMJ424" s="565"/>
      <c r="BMK424" s="565"/>
      <c r="BML424" s="565"/>
      <c r="BMM424" s="565"/>
      <c r="BMN424" s="565"/>
      <c r="BMO424" s="565"/>
      <c r="BMP424" s="565"/>
      <c r="BMQ424" s="565"/>
      <c r="BMR424" s="565"/>
      <c r="BMS424" s="565"/>
      <c r="BMT424" s="565"/>
      <c r="BMU424" s="565"/>
      <c r="BMV424" s="565"/>
      <c r="BMW424" s="565"/>
      <c r="BMX424" s="565"/>
      <c r="BMY424" s="565"/>
      <c r="BMZ424" s="565"/>
      <c r="BNA424" s="565"/>
      <c r="BNB424" s="565"/>
      <c r="BNC424" s="565"/>
      <c r="BND424" s="565"/>
      <c r="BNE424" s="565"/>
      <c r="BNF424" s="565"/>
      <c r="BNG424" s="565"/>
      <c r="BNH424" s="565"/>
      <c r="BNI424" s="565"/>
      <c r="BNJ424" s="565"/>
      <c r="BNK424" s="565"/>
      <c r="BNL424" s="565"/>
      <c r="BNM424" s="565"/>
      <c r="BNN424" s="565"/>
      <c r="BNO424" s="565"/>
      <c r="BNP424" s="565"/>
      <c r="BNQ424" s="565"/>
      <c r="BNR424" s="565"/>
      <c r="BNS424" s="565"/>
      <c r="BNT424" s="565"/>
      <c r="BNU424" s="565"/>
      <c r="BNV424" s="565"/>
      <c r="BNW424" s="565"/>
      <c r="BNX424" s="565"/>
      <c r="BNY424" s="565"/>
      <c r="BNZ424" s="565"/>
      <c r="BOA424" s="565"/>
      <c r="BOB424" s="565"/>
      <c r="BOC424" s="565"/>
      <c r="BOD424" s="565"/>
      <c r="BOE424" s="565"/>
      <c r="BOF424" s="565"/>
      <c r="BOG424" s="565"/>
      <c r="BOH424" s="565"/>
      <c r="BOI424" s="565"/>
      <c r="BOJ424" s="565"/>
      <c r="BOK424" s="565"/>
      <c r="BOL424" s="565"/>
      <c r="BOM424" s="565"/>
      <c r="BON424" s="565"/>
      <c r="BOO424" s="565"/>
      <c r="BOP424" s="565"/>
      <c r="BOQ424" s="565"/>
      <c r="BOR424" s="565"/>
      <c r="BOS424" s="565"/>
      <c r="BOT424" s="565"/>
      <c r="BOU424" s="565"/>
      <c r="BOV424" s="565"/>
      <c r="BOW424" s="565"/>
      <c r="BOX424" s="565"/>
      <c r="BOY424" s="565"/>
      <c r="BOZ424" s="565"/>
      <c r="BPA424" s="565"/>
      <c r="BPB424" s="565"/>
      <c r="BPC424" s="565"/>
      <c r="BPD424" s="565"/>
      <c r="BPE424" s="565"/>
      <c r="BPF424" s="565"/>
      <c r="BPG424" s="565"/>
      <c r="BPH424" s="565"/>
      <c r="BPI424" s="565"/>
      <c r="BPJ424" s="565"/>
      <c r="BPK424" s="565"/>
      <c r="BPL424" s="565"/>
      <c r="BPM424" s="565"/>
      <c r="BPN424" s="565"/>
      <c r="BPO424" s="565"/>
      <c r="BPP424" s="565"/>
      <c r="BPQ424" s="565"/>
      <c r="BPR424" s="565"/>
      <c r="BPS424" s="565"/>
      <c r="BPT424" s="565"/>
      <c r="BPU424" s="565"/>
      <c r="BPV424" s="565"/>
      <c r="BPW424" s="565"/>
      <c r="BPX424" s="565"/>
      <c r="BPY424" s="565"/>
      <c r="BPZ424" s="565"/>
      <c r="BQA424" s="565"/>
      <c r="BQB424" s="565"/>
      <c r="BQC424" s="565"/>
      <c r="BQD424" s="565"/>
      <c r="BQE424" s="565"/>
      <c r="BQF424" s="565"/>
      <c r="BQG424" s="565"/>
      <c r="BQH424" s="565"/>
      <c r="BQI424" s="565"/>
      <c r="BQJ424" s="565"/>
      <c r="BQK424" s="565"/>
      <c r="BQL424" s="565"/>
      <c r="BQM424" s="565"/>
      <c r="BQN424" s="565"/>
      <c r="BQO424" s="565"/>
      <c r="BQP424" s="565"/>
      <c r="BQQ424" s="565"/>
      <c r="BQR424" s="565"/>
      <c r="BQS424" s="565"/>
      <c r="BQT424" s="565"/>
      <c r="BQU424" s="565"/>
      <c r="BQV424" s="565"/>
      <c r="BQW424" s="565"/>
      <c r="BQX424" s="565"/>
      <c r="BQY424" s="565"/>
      <c r="BQZ424" s="565"/>
      <c r="BRA424" s="565"/>
      <c r="BRB424" s="565"/>
      <c r="BRC424" s="565"/>
      <c r="BRD424" s="565"/>
      <c r="BRE424" s="565"/>
      <c r="BRF424" s="565"/>
      <c r="BRG424" s="565"/>
      <c r="BRH424" s="565"/>
      <c r="BRI424" s="565"/>
      <c r="BRJ424" s="565"/>
      <c r="BRK424" s="565"/>
      <c r="BRL424" s="565"/>
      <c r="BRM424" s="565"/>
      <c r="BRN424" s="565"/>
      <c r="BRO424" s="565"/>
      <c r="BRP424" s="565"/>
      <c r="BRQ424" s="565"/>
      <c r="BRR424" s="565"/>
      <c r="BRS424" s="565"/>
      <c r="BRT424" s="565"/>
      <c r="BRU424" s="565"/>
      <c r="BRV424" s="565"/>
      <c r="BRW424" s="565"/>
      <c r="BRX424" s="565"/>
      <c r="BRY424" s="565"/>
      <c r="BRZ424" s="565"/>
      <c r="BSA424" s="565"/>
      <c r="BSB424" s="565"/>
      <c r="BSC424" s="565"/>
      <c r="BSD424" s="565"/>
      <c r="BSE424" s="565"/>
      <c r="BSF424" s="565"/>
      <c r="BSG424" s="565"/>
      <c r="BSH424" s="565"/>
      <c r="BSI424" s="565"/>
      <c r="BSJ424" s="565"/>
      <c r="BSK424" s="565"/>
      <c r="BSL424" s="565"/>
      <c r="BSM424" s="565"/>
      <c r="BSN424" s="565"/>
      <c r="BSO424" s="565"/>
      <c r="BSP424" s="565"/>
      <c r="BSQ424" s="565"/>
      <c r="BSR424" s="565"/>
      <c r="BSS424" s="565"/>
      <c r="BST424" s="565"/>
      <c r="BSU424" s="565"/>
      <c r="BSV424" s="565"/>
      <c r="BSW424" s="565"/>
      <c r="BSX424" s="565"/>
      <c r="BSY424" s="565"/>
      <c r="BSZ424" s="565"/>
      <c r="BTA424" s="565"/>
      <c r="BTB424" s="565"/>
      <c r="BTC424" s="565"/>
      <c r="BTD424" s="565"/>
      <c r="BTE424" s="565"/>
      <c r="BTF424" s="565"/>
      <c r="BTG424" s="565"/>
      <c r="BTH424" s="565"/>
      <c r="BTI424" s="565"/>
      <c r="BTJ424" s="565"/>
      <c r="BTK424" s="565"/>
      <c r="BTL424" s="565"/>
      <c r="BTM424" s="565"/>
      <c r="BTN424" s="565"/>
      <c r="BTO424" s="565"/>
      <c r="BTP424" s="565"/>
      <c r="BTQ424" s="565"/>
      <c r="BTR424" s="565"/>
      <c r="BTS424" s="565"/>
      <c r="BTT424" s="565"/>
      <c r="BTU424" s="565"/>
      <c r="BTV424" s="565"/>
      <c r="BTW424" s="565"/>
      <c r="BTX424" s="565"/>
      <c r="BTY424" s="565"/>
      <c r="BTZ424" s="565"/>
      <c r="BUA424" s="565"/>
      <c r="BUB424" s="565"/>
      <c r="BUC424" s="565"/>
      <c r="BUD424" s="565"/>
      <c r="BUE424" s="565"/>
      <c r="BUF424" s="565"/>
      <c r="BUG424" s="565"/>
      <c r="BUH424" s="565"/>
      <c r="BUI424" s="565"/>
      <c r="BUJ424" s="565"/>
      <c r="BUK424" s="565"/>
      <c r="BUL424" s="565"/>
      <c r="BUM424" s="565"/>
      <c r="BUN424" s="565"/>
      <c r="BUO424" s="565"/>
      <c r="BUP424" s="565"/>
      <c r="BUQ424" s="565"/>
      <c r="BUR424" s="565"/>
      <c r="BUS424" s="565"/>
      <c r="BUT424" s="565"/>
      <c r="BUU424" s="565"/>
      <c r="BUV424" s="565"/>
      <c r="BUW424" s="565"/>
      <c r="BUX424" s="565"/>
      <c r="BUY424" s="565"/>
      <c r="BUZ424" s="565"/>
      <c r="BVA424" s="565"/>
      <c r="BVB424" s="565"/>
      <c r="BVC424" s="565"/>
      <c r="BVD424" s="565"/>
      <c r="BVE424" s="565"/>
      <c r="BVF424" s="565"/>
      <c r="BVG424" s="565"/>
      <c r="BVH424" s="565"/>
      <c r="BVI424" s="565"/>
      <c r="BVJ424" s="565"/>
      <c r="BVK424" s="565"/>
      <c r="BVL424" s="565"/>
      <c r="BVM424" s="565"/>
      <c r="BVN424" s="565"/>
      <c r="BVO424" s="565"/>
      <c r="BVP424" s="565"/>
      <c r="BVQ424" s="565"/>
      <c r="BVR424" s="565"/>
      <c r="BVS424" s="565"/>
      <c r="BVT424" s="565"/>
      <c r="BVU424" s="565"/>
      <c r="BVV424" s="565"/>
      <c r="BVW424" s="565"/>
      <c r="BVX424" s="565"/>
      <c r="BVY424" s="565"/>
      <c r="BVZ424" s="565"/>
      <c r="BWA424" s="565"/>
      <c r="BWB424" s="565"/>
      <c r="BWC424" s="565"/>
      <c r="BWD424" s="565"/>
      <c r="BWE424" s="565"/>
      <c r="BWF424" s="565"/>
      <c r="BWG424" s="565"/>
      <c r="BWH424" s="565"/>
      <c r="BWI424" s="565"/>
      <c r="BWJ424" s="565"/>
      <c r="BWK424" s="565"/>
      <c r="BWL424" s="565"/>
      <c r="BWM424" s="565"/>
      <c r="BWN424" s="565"/>
      <c r="BWO424" s="565"/>
      <c r="BWP424" s="565"/>
      <c r="BWQ424" s="565"/>
      <c r="BWR424" s="565"/>
      <c r="BWS424" s="565"/>
      <c r="BWT424" s="565"/>
      <c r="BWU424" s="565"/>
      <c r="BWV424" s="565"/>
      <c r="BWW424" s="565"/>
      <c r="BWX424" s="565"/>
      <c r="BWY424" s="565"/>
      <c r="BWZ424" s="565"/>
      <c r="BXA424" s="565"/>
      <c r="BXB424" s="565"/>
      <c r="BXC424" s="565"/>
      <c r="BXD424" s="565"/>
      <c r="BXE424" s="565"/>
      <c r="BXF424" s="565"/>
      <c r="BXG424" s="565"/>
      <c r="BXH424" s="565"/>
      <c r="BXI424" s="565"/>
      <c r="BXJ424" s="565"/>
      <c r="BXK424" s="565"/>
      <c r="BXL424" s="565"/>
      <c r="BXM424" s="565"/>
      <c r="BXN424" s="565"/>
      <c r="BXO424" s="565"/>
      <c r="BXP424" s="565"/>
      <c r="BXQ424" s="565"/>
      <c r="BXR424" s="565"/>
      <c r="BXS424" s="565"/>
      <c r="BXT424" s="565"/>
      <c r="BXU424" s="565"/>
      <c r="BXV424" s="565"/>
      <c r="BXW424" s="565"/>
      <c r="BXX424" s="565"/>
      <c r="BXY424" s="565"/>
      <c r="BXZ424" s="565"/>
      <c r="BYA424" s="565"/>
      <c r="BYB424" s="565"/>
      <c r="BYC424" s="565"/>
      <c r="BYD424" s="565"/>
      <c r="BYE424" s="565"/>
      <c r="BYF424" s="565"/>
      <c r="BYG424" s="565"/>
      <c r="BYH424" s="565"/>
      <c r="BYI424" s="565"/>
      <c r="BYJ424" s="565"/>
      <c r="BYK424" s="565"/>
      <c r="BYL424" s="565"/>
      <c r="BYM424" s="565"/>
      <c r="BYN424" s="565"/>
      <c r="BYO424" s="565"/>
      <c r="BYP424" s="565"/>
      <c r="BYQ424" s="565"/>
      <c r="BYR424" s="565"/>
      <c r="BYS424" s="565"/>
      <c r="BYT424" s="565"/>
      <c r="BYU424" s="565"/>
      <c r="BYV424" s="565"/>
      <c r="BYW424" s="565"/>
      <c r="BYX424" s="565"/>
      <c r="BYY424" s="565"/>
      <c r="BYZ424" s="565"/>
      <c r="BZA424" s="565"/>
      <c r="BZB424" s="565"/>
      <c r="BZC424" s="565"/>
      <c r="BZD424" s="565"/>
      <c r="BZE424" s="565"/>
      <c r="BZF424" s="565"/>
      <c r="BZG424" s="565"/>
      <c r="BZH424" s="565"/>
      <c r="BZI424" s="565"/>
      <c r="BZJ424" s="565"/>
      <c r="BZK424" s="565"/>
      <c r="BZL424" s="565"/>
      <c r="BZM424" s="565"/>
      <c r="BZN424" s="565"/>
      <c r="BZO424" s="565"/>
      <c r="BZP424" s="565"/>
      <c r="BZQ424" s="565"/>
      <c r="BZR424" s="565"/>
      <c r="BZS424" s="565"/>
      <c r="BZT424" s="565"/>
      <c r="BZU424" s="565"/>
      <c r="BZV424" s="565"/>
      <c r="BZW424" s="565"/>
      <c r="BZX424" s="565"/>
      <c r="BZY424" s="565"/>
      <c r="BZZ424" s="565"/>
      <c r="CAA424" s="565"/>
      <c r="CAB424" s="565"/>
      <c r="CAC424" s="565"/>
      <c r="CAD424" s="565"/>
      <c r="CAE424" s="565"/>
      <c r="CAF424" s="565"/>
      <c r="CAG424" s="565"/>
      <c r="CAH424" s="565"/>
      <c r="CAI424" s="565"/>
      <c r="CAJ424" s="565"/>
      <c r="CAK424" s="565"/>
      <c r="CAL424" s="565"/>
      <c r="CAM424" s="565"/>
      <c r="CAN424" s="565"/>
      <c r="CAO424" s="565"/>
      <c r="CAP424" s="565"/>
      <c r="CAQ424" s="565"/>
      <c r="CAR424" s="565"/>
      <c r="CAS424" s="565"/>
      <c r="CAT424" s="565"/>
      <c r="CAU424" s="565"/>
      <c r="CAV424" s="565"/>
      <c r="CAW424" s="565"/>
      <c r="CAX424" s="565"/>
      <c r="CAY424" s="565"/>
      <c r="CAZ424" s="565"/>
      <c r="CBA424" s="565"/>
      <c r="CBB424" s="565"/>
      <c r="CBC424" s="565"/>
      <c r="CBD424" s="565"/>
      <c r="CBE424" s="565"/>
      <c r="CBF424" s="565"/>
      <c r="CBG424" s="565"/>
      <c r="CBH424" s="565"/>
      <c r="CBI424" s="565"/>
      <c r="CBJ424" s="565"/>
      <c r="CBK424" s="565"/>
      <c r="CBL424" s="565"/>
      <c r="CBM424" s="565"/>
      <c r="CBN424" s="565"/>
      <c r="CBO424" s="565"/>
      <c r="CBP424" s="565"/>
      <c r="CBQ424" s="565"/>
      <c r="CBR424" s="565"/>
      <c r="CBS424" s="565"/>
      <c r="CBT424" s="565"/>
      <c r="CBU424" s="565"/>
      <c r="CBV424" s="565"/>
      <c r="CBW424" s="565"/>
      <c r="CBX424" s="565"/>
      <c r="CBY424" s="565"/>
      <c r="CBZ424" s="565"/>
      <c r="CCA424" s="565"/>
      <c r="CCB424" s="565"/>
      <c r="CCC424" s="565"/>
      <c r="CCD424" s="565"/>
      <c r="CCE424" s="565"/>
      <c r="CCF424" s="565"/>
      <c r="CCG424" s="565"/>
      <c r="CCH424" s="565"/>
      <c r="CCI424" s="565"/>
      <c r="CCJ424" s="565"/>
      <c r="CCK424" s="565"/>
      <c r="CCL424" s="565"/>
      <c r="CCM424" s="565"/>
      <c r="CCN424" s="565"/>
      <c r="CCO424" s="565"/>
      <c r="CCP424" s="565"/>
      <c r="CCQ424" s="565"/>
      <c r="CCR424" s="565"/>
      <c r="CCS424" s="565"/>
      <c r="CCT424" s="565"/>
      <c r="CCU424" s="565"/>
      <c r="CCV424" s="565"/>
      <c r="CCW424" s="565"/>
      <c r="CCX424" s="565"/>
      <c r="CCY424" s="565"/>
      <c r="CCZ424" s="565"/>
      <c r="CDA424" s="565"/>
      <c r="CDB424" s="565"/>
      <c r="CDC424" s="565"/>
      <c r="CDD424" s="565"/>
      <c r="CDE424" s="565"/>
      <c r="CDF424" s="565"/>
      <c r="CDG424" s="565"/>
      <c r="CDH424" s="565"/>
      <c r="CDI424" s="565"/>
      <c r="CDJ424" s="565"/>
      <c r="CDK424" s="565"/>
      <c r="CDL424" s="565"/>
      <c r="CDM424" s="565"/>
      <c r="CDN424" s="565"/>
      <c r="CDO424" s="565"/>
      <c r="CDP424" s="565"/>
      <c r="CDQ424" s="565"/>
      <c r="CDR424" s="565"/>
      <c r="CDS424" s="565"/>
      <c r="CDT424" s="565"/>
      <c r="CDU424" s="565"/>
      <c r="CDV424" s="565"/>
      <c r="CDW424" s="565"/>
      <c r="CDX424" s="565"/>
      <c r="CDY424" s="565"/>
      <c r="CDZ424" s="565"/>
      <c r="CEA424" s="565"/>
      <c r="CEB424" s="565"/>
      <c r="CEC424" s="565"/>
      <c r="CED424" s="565"/>
      <c r="CEE424" s="565"/>
      <c r="CEF424" s="565"/>
      <c r="CEG424" s="565"/>
      <c r="CEH424" s="565"/>
      <c r="CEI424" s="565"/>
      <c r="CEJ424" s="565"/>
      <c r="CEK424" s="565"/>
      <c r="CEL424" s="565"/>
      <c r="CEM424" s="565"/>
      <c r="CEN424" s="565"/>
      <c r="CEO424" s="565"/>
      <c r="CEP424" s="565"/>
      <c r="CEQ424" s="565"/>
      <c r="CER424" s="565"/>
      <c r="CES424" s="565"/>
      <c r="CET424" s="565"/>
      <c r="CEU424" s="565"/>
      <c r="CEV424" s="565"/>
      <c r="CEW424" s="565"/>
      <c r="CEX424" s="565"/>
      <c r="CEY424" s="565"/>
      <c r="CEZ424" s="565"/>
      <c r="CFA424" s="565"/>
      <c r="CFB424" s="565"/>
      <c r="CFC424" s="565"/>
      <c r="CFD424" s="565"/>
      <c r="CFE424" s="565"/>
      <c r="CFF424" s="565"/>
      <c r="CFG424" s="565"/>
      <c r="CFH424" s="565"/>
      <c r="CFI424" s="565"/>
      <c r="CFJ424" s="565"/>
      <c r="CFK424" s="565"/>
      <c r="CFL424" s="565"/>
      <c r="CFM424" s="565"/>
      <c r="CFN424" s="565"/>
      <c r="CFO424" s="565"/>
      <c r="CFP424" s="565"/>
      <c r="CFQ424" s="565"/>
      <c r="CFR424" s="565"/>
      <c r="CFS424" s="565"/>
      <c r="CFT424" s="565"/>
      <c r="CFU424" s="565"/>
      <c r="CFV424" s="565"/>
      <c r="CFW424" s="565"/>
      <c r="CFX424" s="565"/>
      <c r="CFY424" s="565"/>
      <c r="CFZ424" s="565"/>
      <c r="CGA424" s="565"/>
      <c r="CGB424" s="565"/>
      <c r="CGC424" s="565"/>
      <c r="CGD424" s="565"/>
      <c r="CGE424" s="565"/>
      <c r="CGF424" s="565"/>
      <c r="CGG424" s="565"/>
      <c r="CGH424" s="565"/>
      <c r="CGI424" s="565"/>
      <c r="CGJ424" s="565"/>
      <c r="CGK424" s="565"/>
      <c r="CGL424" s="565"/>
      <c r="CGM424" s="565"/>
      <c r="CGN424" s="565"/>
      <c r="CGO424" s="565"/>
      <c r="CGP424" s="565"/>
      <c r="CGQ424" s="565"/>
      <c r="CGR424" s="565"/>
      <c r="CGS424" s="565"/>
      <c r="CGT424" s="565"/>
      <c r="CGU424" s="565"/>
      <c r="CGV424" s="565"/>
      <c r="CGW424" s="565"/>
      <c r="CGX424" s="565"/>
      <c r="CGY424" s="565"/>
      <c r="CGZ424" s="565"/>
      <c r="CHA424" s="565"/>
      <c r="CHB424" s="565"/>
      <c r="CHC424" s="565"/>
      <c r="CHD424" s="565"/>
      <c r="CHE424" s="565"/>
      <c r="CHF424" s="565"/>
      <c r="CHG424" s="565"/>
      <c r="CHH424" s="565"/>
      <c r="CHI424" s="565"/>
      <c r="CHJ424" s="565"/>
      <c r="CHK424" s="565"/>
      <c r="CHL424" s="565"/>
      <c r="CHM424" s="565"/>
      <c r="CHN424" s="565"/>
      <c r="CHO424" s="565"/>
      <c r="CHP424" s="565"/>
      <c r="CHQ424" s="565"/>
      <c r="CHR424" s="565"/>
      <c r="CHS424" s="565"/>
      <c r="CHT424" s="565"/>
      <c r="CHU424" s="565"/>
      <c r="CHV424" s="565"/>
      <c r="CHW424" s="565"/>
      <c r="CHX424" s="565"/>
      <c r="CHY424" s="565"/>
      <c r="CHZ424" s="565"/>
      <c r="CIA424" s="565"/>
      <c r="CIB424" s="565"/>
      <c r="CIC424" s="565"/>
      <c r="CID424" s="565"/>
      <c r="CIE424" s="565"/>
      <c r="CIF424" s="565"/>
      <c r="CIG424" s="565"/>
      <c r="CIH424" s="565"/>
      <c r="CII424" s="565"/>
      <c r="CIJ424" s="565"/>
      <c r="CIK424" s="565"/>
      <c r="CIL424" s="565"/>
      <c r="CIM424" s="565"/>
      <c r="CIN424" s="565"/>
      <c r="CIO424" s="565"/>
      <c r="CIP424" s="565"/>
      <c r="CIQ424" s="565"/>
      <c r="CIR424" s="565"/>
      <c r="CIS424" s="565"/>
      <c r="CIT424" s="565"/>
      <c r="CIU424" s="565"/>
      <c r="CIV424" s="565"/>
      <c r="CIW424" s="565"/>
      <c r="CIX424" s="565"/>
      <c r="CIY424" s="565"/>
      <c r="CIZ424" s="565"/>
      <c r="CJA424" s="565"/>
      <c r="CJB424" s="565"/>
      <c r="CJC424" s="565"/>
      <c r="CJD424" s="565"/>
      <c r="CJE424" s="565"/>
      <c r="CJF424" s="565"/>
      <c r="CJG424" s="565"/>
      <c r="CJH424" s="565"/>
      <c r="CJI424" s="565"/>
      <c r="CJJ424" s="565"/>
      <c r="CJK424" s="565"/>
      <c r="CJL424" s="565"/>
      <c r="CJM424" s="565"/>
      <c r="CJN424" s="565"/>
      <c r="CJO424" s="565"/>
      <c r="CJP424" s="565"/>
      <c r="CJQ424" s="565"/>
      <c r="CJR424" s="565"/>
      <c r="CJS424" s="565"/>
      <c r="CJT424" s="565"/>
      <c r="CJU424" s="565"/>
      <c r="CJV424" s="565"/>
      <c r="CJW424" s="565"/>
      <c r="CJX424" s="565"/>
      <c r="CJY424" s="565"/>
      <c r="CJZ424" s="565"/>
      <c r="CKA424" s="565"/>
      <c r="CKB424" s="565"/>
      <c r="CKC424" s="565"/>
      <c r="CKD424" s="565"/>
      <c r="CKE424" s="565"/>
      <c r="CKF424" s="565"/>
      <c r="CKG424" s="565"/>
      <c r="CKH424" s="565"/>
      <c r="CKI424" s="565"/>
      <c r="CKJ424" s="565"/>
      <c r="CKK424" s="565"/>
      <c r="CKL424" s="565"/>
      <c r="CKM424" s="565"/>
      <c r="CKN424" s="565"/>
      <c r="CKO424" s="565"/>
      <c r="CKP424" s="565"/>
      <c r="CKQ424" s="565"/>
      <c r="CKR424" s="565"/>
      <c r="CKS424" s="565"/>
      <c r="CKT424" s="565"/>
      <c r="CKU424" s="565"/>
      <c r="CKV424" s="565"/>
      <c r="CKW424" s="565"/>
      <c r="CKX424" s="565"/>
      <c r="CKY424" s="565"/>
      <c r="CKZ424" s="565"/>
      <c r="CLA424" s="565"/>
      <c r="CLB424" s="565"/>
      <c r="CLC424" s="565"/>
      <c r="CLD424" s="565"/>
      <c r="CLE424" s="565"/>
      <c r="CLF424" s="565"/>
      <c r="CLG424" s="565"/>
      <c r="CLH424" s="565"/>
      <c r="CLI424" s="565"/>
      <c r="CLJ424" s="565"/>
      <c r="CLK424" s="565"/>
      <c r="CLL424" s="565"/>
      <c r="CLM424" s="565"/>
      <c r="CLN424" s="565"/>
      <c r="CLO424" s="565"/>
      <c r="CLP424" s="565"/>
      <c r="CLQ424" s="565"/>
      <c r="CLR424" s="565"/>
      <c r="CLS424" s="565"/>
      <c r="CLT424" s="565"/>
      <c r="CLU424" s="565"/>
      <c r="CLV424" s="565"/>
      <c r="CLW424" s="565"/>
      <c r="CLX424" s="565"/>
      <c r="CLY424" s="565"/>
      <c r="CLZ424" s="565"/>
      <c r="CMA424" s="565"/>
      <c r="CMB424" s="565"/>
      <c r="CMC424" s="565"/>
      <c r="CMD424" s="565"/>
      <c r="CME424" s="565"/>
      <c r="CMF424" s="565"/>
      <c r="CMG424" s="565"/>
      <c r="CMH424" s="565"/>
      <c r="CMI424" s="565"/>
      <c r="CMJ424" s="565"/>
      <c r="CMK424" s="565"/>
      <c r="CML424" s="565"/>
      <c r="CMM424" s="565"/>
      <c r="CMN424" s="565"/>
      <c r="CMO424" s="565"/>
      <c r="CMP424" s="565"/>
      <c r="CMQ424" s="565"/>
      <c r="CMR424" s="565"/>
      <c r="CMS424" s="565"/>
      <c r="CMT424" s="565"/>
      <c r="CMU424" s="565"/>
      <c r="CMV424" s="565"/>
      <c r="CMW424" s="565"/>
      <c r="CMX424" s="565"/>
      <c r="CMY424" s="565"/>
      <c r="CMZ424" s="565"/>
      <c r="CNA424" s="565"/>
      <c r="CNB424" s="565"/>
      <c r="CNC424" s="565"/>
      <c r="CND424" s="565"/>
      <c r="CNE424" s="565"/>
      <c r="CNF424" s="565"/>
      <c r="CNG424" s="565"/>
      <c r="CNH424" s="565"/>
      <c r="CNI424" s="565"/>
      <c r="CNJ424" s="565"/>
      <c r="CNK424" s="565"/>
      <c r="CNL424" s="565"/>
      <c r="CNM424" s="565"/>
      <c r="CNN424" s="565"/>
      <c r="CNO424" s="565"/>
      <c r="CNP424" s="565"/>
      <c r="CNQ424" s="565"/>
      <c r="CNR424" s="565"/>
      <c r="CNS424" s="565"/>
      <c r="CNT424" s="565"/>
      <c r="CNU424" s="565"/>
      <c r="CNV424" s="565"/>
      <c r="CNW424" s="565"/>
      <c r="CNX424" s="565"/>
      <c r="CNY424" s="565"/>
      <c r="CNZ424" s="565"/>
      <c r="COA424" s="565"/>
      <c r="COB424" s="565"/>
      <c r="COC424" s="565"/>
      <c r="COD424" s="565"/>
      <c r="COE424" s="565"/>
      <c r="COF424" s="565"/>
      <c r="COG424" s="565"/>
      <c r="COH424" s="565"/>
      <c r="COI424" s="565"/>
      <c r="COJ424" s="565"/>
      <c r="COK424" s="565"/>
      <c r="COL424" s="565"/>
      <c r="COM424" s="565"/>
      <c r="CON424" s="565"/>
      <c r="COO424" s="565"/>
      <c r="COP424" s="565"/>
      <c r="COQ424" s="565"/>
      <c r="COR424" s="565"/>
      <c r="COS424" s="565"/>
      <c r="COT424" s="565"/>
      <c r="COU424" s="565"/>
      <c r="COV424" s="565"/>
      <c r="COW424" s="565"/>
      <c r="COX424" s="565"/>
      <c r="COY424" s="565"/>
      <c r="COZ424" s="565"/>
      <c r="CPA424" s="565"/>
      <c r="CPB424" s="565"/>
      <c r="CPC424" s="565"/>
      <c r="CPD424" s="565"/>
      <c r="CPE424" s="565"/>
      <c r="CPF424" s="565"/>
      <c r="CPG424" s="565"/>
      <c r="CPH424" s="565"/>
      <c r="CPI424" s="565"/>
      <c r="CPJ424" s="565"/>
      <c r="CPK424" s="565"/>
      <c r="CPL424" s="565"/>
      <c r="CPM424" s="565"/>
      <c r="CPN424" s="565"/>
      <c r="CPO424" s="565"/>
      <c r="CPP424" s="565"/>
      <c r="CPQ424" s="565"/>
      <c r="CPR424" s="565"/>
      <c r="CPS424" s="565"/>
      <c r="CPT424" s="565"/>
      <c r="CPU424" s="565"/>
      <c r="CPV424" s="565"/>
      <c r="CPW424" s="565"/>
      <c r="CPX424" s="565"/>
      <c r="CPY424" s="565"/>
      <c r="CPZ424" s="565"/>
      <c r="CQA424" s="565"/>
      <c r="CQB424" s="565"/>
      <c r="CQC424" s="565"/>
      <c r="CQD424" s="565"/>
      <c r="CQE424" s="565"/>
      <c r="CQF424" s="565"/>
      <c r="CQG424" s="565"/>
      <c r="CQH424" s="565"/>
      <c r="CQI424" s="565"/>
      <c r="CQJ424" s="565"/>
      <c r="CQK424" s="565"/>
      <c r="CQL424" s="565"/>
      <c r="CQM424" s="565"/>
      <c r="CQN424" s="565"/>
      <c r="CQO424" s="565"/>
      <c r="CQP424" s="565"/>
      <c r="CQQ424" s="565"/>
      <c r="CQR424" s="565"/>
      <c r="CQS424" s="565"/>
      <c r="CQT424" s="565"/>
      <c r="CQU424" s="565"/>
      <c r="CQV424" s="565"/>
      <c r="CQW424" s="565"/>
      <c r="CQX424" s="565"/>
      <c r="CQY424" s="565"/>
      <c r="CQZ424" s="565"/>
      <c r="CRA424" s="565"/>
      <c r="CRB424" s="565"/>
      <c r="CRC424" s="565"/>
      <c r="CRD424" s="565"/>
      <c r="CRE424" s="565"/>
      <c r="CRF424" s="565"/>
      <c r="CRG424" s="565"/>
      <c r="CRH424" s="565"/>
      <c r="CRI424" s="565"/>
      <c r="CRJ424" s="565"/>
      <c r="CRK424" s="565"/>
      <c r="CRL424" s="565"/>
      <c r="CRM424" s="565"/>
      <c r="CRN424" s="565"/>
      <c r="CRO424" s="565"/>
      <c r="CRP424" s="565"/>
      <c r="CRQ424" s="565"/>
      <c r="CRR424" s="565"/>
      <c r="CRS424" s="565"/>
      <c r="CRT424" s="565"/>
      <c r="CRU424" s="565"/>
      <c r="CRV424" s="565"/>
      <c r="CRW424" s="565"/>
      <c r="CRX424" s="565"/>
      <c r="CRY424" s="565"/>
      <c r="CRZ424" s="565"/>
      <c r="CSA424" s="565"/>
      <c r="CSB424" s="565"/>
      <c r="CSC424" s="565"/>
      <c r="CSD424" s="565"/>
      <c r="CSE424" s="565"/>
      <c r="CSF424" s="565"/>
      <c r="CSG424" s="565"/>
      <c r="CSH424" s="565"/>
      <c r="CSI424" s="565"/>
      <c r="CSJ424" s="565"/>
      <c r="CSK424" s="565"/>
      <c r="CSL424" s="565"/>
      <c r="CSM424" s="565"/>
      <c r="CSN424" s="565"/>
      <c r="CSO424" s="565"/>
      <c r="CSP424" s="565"/>
      <c r="CSQ424" s="565"/>
      <c r="CSR424" s="565"/>
      <c r="CSS424" s="565"/>
      <c r="CST424" s="565"/>
      <c r="CSU424" s="565"/>
      <c r="CSV424" s="565"/>
      <c r="CSW424" s="565"/>
      <c r="CSX424" s="565"/>
      <c r="CSY424" s="565"/>
      <c r="CSZ424" s="565"/>
      <c r="CTA424" s="565"/>
      <c r="CTB424" s="565"/>
      <c r="CTC424" s="565"/>
      <c r="CTD424" s="565"/>
      <c r="CTE424" s="565"/>
      <c r="CTF424" s="565"/>
      <c r="CTG424" s="565"/>
      <c r="CTH424" s="565"/>
      <c r="CTI424" s="565"/>
      <c r="CTJ424" s="565"/>
      <c r="CTK424" s="565"/>
      <c r="CTL424" s="565"/>
      <c r="CTM424" s="565"/>
      <c r="CTN424" s="565"/>
      <c r="CTO424" s="565"/>
      <c r="CTP424" s="565"/>
      <c r="CTQ424" s="565"/>
      <c r="CTR424" s="565"/>
      <c r="CTS424" s="565"/>
      <c r="CTT424" s="565"/>
      <c r="CTU424" s="565"/>
      <c r="CTV424" s="565"/>
      <c r="CTW424" s="565"/>
      <c r="CTX424" s="565"/>
      <c r="CTY424" s="565"/>
      <c r="CTZ424" s="565"/>
      <c r="CUA424" s="565"/>
      <c r="CUB424" s="565"/>
      <c r="CUC424" s="565"/>
      <c r="CUD424" s="565"/>
      <c r="CUE424" s="565"/>
      <c r="CUF424" s="565"/>
      <c r="CUG424" s="565"/>
      <c r="CUH424" s="565"/>
      <c r="CUI424" s="565"/>
      <c r="CUJ424" s="565"/>
      <c r="CUK424" s="565"/>
      <c r="CUL424" s="565"/>
      <c r="CUM424" s="565"/>
      <c r="CUN424" s="565"/>
      <c r="CUO424" s="565"/>
      <c r="CUP424" s="565"/>
      <c r="CUQ424" s="565"/>
      <c r="CUR424" s="565"/>
      <c r="CUS424" s="565"/>
      <c r="CUT424" s="565"/>
      <c r="CUU424" s="565"/>
      <c r="CUV424" s="565"/>
      <c r="CUW424" s="565"/>
      <c r="CUX424" s="565"/>
      <c r="CUY424" s="565"/>
      <c r="CUZ424" s="565"/>
      <c r="CVA424" s="565"/>
      <c r="CVB424" s="565"/>
      <c r="CVC424" s="565"/>
      <c r="CVD424" s="565"/>
      <c r="CVE424" s="565"/>
      <c r="CVF424" s="565"/>
      <c r="CVG424" s="565"/>
      <c r="CVH424" s="565"/>
      <c r="CVI424" s="565"/>
      <c r="CVJ424" s="565"/>
      <c r="CVK424" s="565"/>
      <c r="CVL424" s="565"/>
      <c r="CVM424" s="565"/>
      <c r="CVN424" s="565"/>
      <c r="CVO424" s="565"/>
      <c r="CVP424" s="565"/>
      <c r="CVQ424" s="565"/>
      <c r="CVR424" s="565"/>
      <c r="CVS424" s="565"/>
      <c r="CVT424" s="565"/>
      <c r="CVU424" s="565"/>
      <c r="CVV424" s="565"/>
      <c r="CVW424" s="565"/>
      <c r="CVX424" s="565"/>
      <c r="CVY424" s="565"/>
      <c r="CVZ424" s="565"/>
      <c r="CWA424" s="565"/>
      <c r="CWB424" s="565"/>
      <c r="CWC424" s="565"/>
      <c r="CWD424" s="565"/>
      <c r="CWE424" s="565"/>
      <c r="CWF424" s="565"/>
      <c r="CWG424" s="565"/>
      <c r="CWH424" s="565"/>
      <c r="CWI424" s="565"/>
      <c r="CWJ424" s="565"/>
      <c r="CWK424" s="565"/>
      <c r="CWL424" s="565"/>
      <c r="CWM424" s="565"/>
      <c r="CWN424" s="565"/>
      <c r="CWO424" s="565"/>
      <c r="CWP424" s="565"/>
      <c r="CWQ424" s="565"/>
      <c r="CWR424" s="565"/>
      <c r="CWS424" s="565"/>
      <c r="CWT424" s="565"/>
      <c r="CWU424" s="565"/>
      <c r="CWV424" s="565"/>
      <c r="CWW424" s="565"/>
      <c r="CWX424" s="565"/>
      <c r="CWY424" s="565"/>
      <c r="CWZ424" s="565"/>
      <c r="CXA424" s="565"/>
      <c r="CXB424" s="565"/>
      <c r="CXC424" s="565"/>
      <c r="CXD424" s="565"/>
      <c r="CXE424" s="565"/>
      <c r="CXF424" s="565"/>
      <c r="CXG424" s="565"/>
      <c r="CXH424" s="565"/>
      <c r="CXI424" s="565"/>
      <c r="CXJ424" s="565"/>
      <c r="CXK424" s="565"/>
      <c r="CXL424" s="565"/>
      <c r="CXM424" s="565"/>
      <c r="CXN424" s="565"/>
      <c r="CXO424" s="565"/>
      <c r="CXP424" s="565"/>
      <c r="CXQ424" s="565"/>
      <c r="CXR424" s="565"/>
      <c r="CXS424" s="565"/>
      <c r="CXT424" s="565"/>
      <c r="CXU424" s="565"/>
      <c r="CXV424" s="565"/>
      <c r="CXW424" s="565"/>
      <c r="CXX424" s="565"/>
      <c r="CXY424" s="565"/>
      <c r="CXZ424" s="565"/>
      <c r="CYA424" s="565"/>
      <c r="CYB424" s="565"/>
      <c r="CYC424" s="565"/>
      <c r="CYD424" s="565"/>
      <c r="CYE424" s="565"/>
      <c r="CYF424" s="565"/>
      <c r="CYG424" s="565"/>
      <c r="CYH424" s="565"/>
      <c r="CYI424" s="565"/>
      <c r="CYJ424" s="565"/>
      <c r="CYK424" s="565"/>
      <c r="CYL424" s="565"/>
      <c r="CYM424" s="565"/>
      <c r="CYN424" s="565"/>
      <c r="CYO424" s="565"/>
      <c r="CYP424" s="565"/>
      <c r="CYQ424" s="565"/>
      <c r="CYR424" s="565"/>
      <c r="CYS424" s="565"/>
      <c r="CYT424" s="565"/>
      <c r="CYU424" s="565"/>
      <c r="CYV424" s="565"/>
      <c r="CYW424" s="565"/>
      <c r="CYX424" s="565"/>
      <c r="CYY424" s="565"/>
      <c r="CYZ424" s="565"/>
      <c r="CZA424" s="565"/>
      <c r="CZB424" s="565"/>
      <c r="CZC424" s="565"/>
      <c r="CZD424" s="565"/>
      <c r="CZE424" s="565"/>
      <c r="CZF424" s="565"/>
      <c r="CZG424" s="565"/>
      <c r="CZH424" s="565"/>
      <c r="CZI424" s="565"/>
      <c r="CZJ424" s="565"/>
      <c r="CZK424" s="565"/>
      <c r="CZL424" s="565"/>
      <c r="CZM424" s="565"/>
      <c r="CZN424" s="565"/>
      <c r="CZO424" s="565"/>
      <c r="CZP424" s="565"/>
      <c r="CZQ424" s="565"/>
      <c r="CZR424" s="565"/>
      <c r="CZS424" s="565"/>
      <c r="CZT424" s="565"/>
      <c r="CZU424" s="565"/>
      <c r="CZV424" s="565"/>
      <c r="CZW424" s="565"/>
      <c r="CZX424" s="565"/>
      <c r="CZY424" s="565"/>
      <c r="CZZ424" s="565"/>
      <c r="DAA424" s="565"/>
      <c r="DAB424" s="565"/>
      <c r="DAC424" s="565"/>
      <c r="DAD424" s="565"/>
      <c r="DAE424" s="565"/>
      <c r="DAF424" s="565"/>
      <c r="DAG424" s="565"/>
      <c r="DAH424" s="565"/>
      <c r="DAI424" s="565"/>
      <c r="DAJ424" s="565"/>
      <c r="DAK424" s="565"/>
      <c r="DAL424" s="565"/>
      <c r="DAM424" s="565"/>
      <c r="DAN424" s="565"/>
      <c r="DAO424" s="565"/>
      <c r="DAP424" s="565"/>
      <c r="DAQ424" s="565"/>
      <c r="DAR424" s="565"/>
      <c r="DAS424" s="565"/>
      <c r="DAT424" s="565"/>
      <c r="DAU424" s="565"/>
      <c r="DAV424" s="565"/>
      <c r="DAW424" s="565"/>
      <c r="DAX424" s="565"/>
      <c r="DAY424" s="565"/>
      <c r="DAZ424" s="565"/>
      <c r="DBA424" s="565"/>
      <c r="DBB424" s="565"/>
      <c r="DBC424" s="565"/>
      <c r="DBD424" s="565"/>
      <c r="DBE424" s="565"/>
      <c r="DBF424" s="565"/>
      <c r="DBG424" s="565"/>
      <c r="DBH424" s="565"/>
      <c r="DBI424" s="565"/>
      <c r="DBJ424" s="565"/>
      <c r="DBK424" s="565"/>
      <c r="DBL424" s="565"/>
      <c r="DBM424" s="565"/>
      <c r="DBN424" s="565"/>
      <c r="DBO424" s="565"/>
      <c r="DBP424" s="565"/>
      <c r="DBQ424" s="565"/>
      <c r="DBR424" s="565"/>
      <c r="DBS424" s="565"/>
      <c r="DBT424" s="565"/>
      <c r="DBU424" s="565"/>
      <c r="DBV424" s="565"/>
      <c r="DBW424" s="565"/>
      <c r="DBX424" s="565"/>
      <c r="DBY424" s="565"/>
      <c r="DBZ424" s="565"/>
      <c r="DCA424" s="565"/>
      <c r="DCB424" s="565"/>
      <c r="DCC424" s="565"/>
      <c r="DCD424" s="565"/>
      <c r="DCE424" s="565"/>
      <c r="DCF424" s="565"/>
      <c r="DCG424" s="565"/>
      <c r="DCH424" s="565"/>
      <c r="DCI424" s="565"/>
      <c r="DCJ424" s="565"/>
      <c r="DCK424" s="565"/>
      <c r="DCL424" s="565"/>
      <c r="DCM424" s="565"/>
      <c r="DCN424" s="565"/>
      <c r="DCO424" s="565"/>
      <c r="DCP424" s="565"/>
      <c r="DCQ424" s="565"/>
      <c r="DCR424" s="565"/>
      <c r="DCS424" s="565"/>
      <c r="DCT424" s="565"/>
      <c r="DCU424" s="565"/>
      <c r="DCV424" s="565"/>
      <c r="DCW424" s="565"/>
      <c r="DCX424" s="565"/>
      <c r="DCY424" s="565"/>
      <c r="DCZ424" s="565"/>
      <c r="DDA424" s="565"/>
      <c r="DDB424" s="565"/>
      <c r="DDC424" s="565"/>
      <c r="DDD424" s="565"/>
      <c r="DDE424" s="565"/>
      <c r="DDF424" s="565"/>
      <c r="DDG424" s="565"/>
      <c r="DDH424" s="565"/>
      <c r="DDI424" s="565"/>
      <c r="DDJ424" s="565"/>
      <c r="DDK424" s="565"/>
      <c r="DDL424" s="565"/>
      <c r="DDM424" s="565"/>
      <c r="DDN424" s="565"/>
      <c r="DDO424" s="565"/>
      <c r="DDP424" s="565"/>
      <c r="DDQ424" s="565"/>
      <c r="DDR424" s="565"/>
      <c r="DDS424" s="565"/>
      <c r="DDT424" s="565"/>
      <c r="DDU424" s="565"/>
      <c r="DDV424" s="565"/>
      <c r="DDW424" s="565"/>
      <c r="DDX424" s="565"/>
      <c r="DDY424" s="565"/>
      <c r="DDZ424" s="565"/>
      <c r="DEA424" s="565"/>
      <c r="DEB424" s="565"/>
      <c r="DEC424" s="565"/>
      <c r="DED424" s="565"/>
      <c r="DEE424" s="565"/>
      <c r="DEF424" s="565"/>
      <c r="DEG424" s="565"/>
      <c r="DEH424" s="565"/>
      <c r="DEI424" s="565"/>
      <c r="DEJ424" s="565"/>
      <c r="DEK424" s="565"/>
      <c r="DEL424" s="565"/>
      <c r="DEM424" s="565"/>
      <c r="DEN424" s="565"/>
      <c r="DEO424" s="565"/>
      <c r="DEP424" s="565"/>
      <c r="DEQ424" s="565"/>
      <c r="DER424" s="565"/>
      <c r="DES424" s="565"/>
      <c r="DET424" s="565"/>
      <c r="DEU424" s="565"/>
      <c r="DEV424" s="565"/>
      <c r="DEW424" s="565"/>
      <c r="DEX424" s="565"/>
      <c r="DEY424" s="565"/>
      <c r="DEZ424" s="565"/>
      <c r="DFA424" s="565"/>
      <c r="DFB424" s="565"/>
      <c r="DFC424" s="565"/>
      <c r="DFD424" s="565"/>
      <c r="DFE424" s="565"/>
      <c r="DFF424" s="565"/>
      <c r="DFG424" s="565"/>
      <c r="DFH424" s="565"/>
      <c r="DFI424" s="565"/>
      <c r="DFJ424" s="565"/>
      <c r="DFK424" s="565"/>
      <c r="DFL424" s="565"/>
      <c r="DFM424" s="565"/>
      <c r="DFN424" s="565"/>
      <c r="DFO424" s="565"/>
      <c r="DFP424" s="565"/>
      <c r="DFQ424" s="565"/>
      <c r="DFR424" s="565"/>
      <c r="DFS424" s="565"/>
      <c r="DFT424" s="565"/>
      <c r="DFU424" s="565"/>
      <c r="DFV424" s="565"/>
      <c r="DFW424" s="565"/>
      <c r="DFX424" s="565"/>
      <c r="DFY424" s="565"/>
      <c r="DFZ424" s="565"/>
      <c r="DGA424" s="565"/>
      <c r="DGB424" s="565"/>
      <c r="DGC424" s="565"/>
      <c r="DGD424" s="565"/>
      <c r="DGE424" s="565"/>
      <c r="DGF424" s="565"/>
      <c r="DGG424" s="565"/>
      <c r="DGH424" s="565"/>
      <c r="DGI424" s="565"/>
      <c r="DGJ424" s="565"/>
      <c r="DGK424" s="565"/>
      <c r="DGL424" s="565"/>
      <c r="DGM424" s="565"/>
      <c r="DGN424" s="565"/>
      <c r="DGO424" s="565"/>
      <c r="DGP424" s="565"/>
      <c r="DGQ424" s="565"/>
      <c r="DGR424" s="565"/>
      <c r="DGS424" s="565"/>
      <c r="DGT424" s="565"/>
      <c r="DGU424" s="565"/>
      <c r="DGV424" s="565"/>
      <c r="DGW424" s="565"/>
      <c r="DGX424" s="565"/>
      <c r="DGY424" s="565"/>
      <c r="DGZ424" s="565"/>
      <c r="DHA424" s="565"/>
      <c r="DHB424" s="565"/>
      <c r="DHC424" s="565"/>
      <c r="DHD424" s="565"/>
      <c r="DHE424" s="565"/>
      <c r="DHF424" s="565"/>
      <c r="DHG424" s="565"/>
      <c r="DHH424" s="565"/>
      <c r="DHI424" s="565"/>
      <c r="DHJ424" s="565"/>
      <c r="DHK424" s="565"/>
      <c r="DHL424" s="565"/>
      <c r="DHM424" s="565"/>
      <c r="DHN424" s="565"/>
      <c r="DHO424" s="565"/>
      <c r="DHP424" s="565"/>
      <c r="DHQ424" s="565"/>
      <c r="DHR424" s="565"/>
      <c r="DHS424" s="565"/>
      <c r="DHT424" s="565"/>
      <c r="DHU424" s="565"/>
      <c r="DHV424" s="565"/>
      <c r="DHW424" s="565"/>
      <c r="DHX424" s="565"/>
      <c r="DHY424" s="565"/>
      <c r="DHZ424" s="565"/>
      <c r="DIA424" s="565"/>
      <c r="DIB424" s="565"/>
      <c r="DIC424" s="565"/>
      <c r="DID424" s="565"/>
      <c r="DIE424" s="565"/>
      <c r="DIF424" s="565"/>
      <c r="DIG424" s="565"/>
      <c r="DIH424" s="565"/>
      <c r="DII424" s="565"/>
      <c r="DIJ424" s="565"/>
      <c r="DIK424" s="565"/>
      <c r="DIL424" s="565"/>
      <c r="DIM424" s="565"/>
      <c r="DIN424" s="565"/>
      <c r="DIO424" s="565"/>
      <c r="DIP424" s="565"/>
      <c r="DIQ424" s="565"/>
      <c r="DIR424" s="565"/>
      <c r="DIS424" s="565"/>
      <c r="DIT424" s="565"/>
      <c r="DIU424" s="565"/>
      <c r="DIV424" s="565"/>
      <c r="DIW424" s="565"/>
      <c r="DIX424" s="565"/>
      <c r="DIY424" s="565"/>
      <c r="DIZ424" s="565"/>
      <c r="DJA424" s="565"/>
      <c r="DJB424" s="565"/>
      <c r="DJC424" s="565"/>
      <c r="DJD424" s="565"/>
      <c r="DJE424" s="565"/>
      <c r="DJF424" s="565"/>
      <c r="DJG424" s="565"/>
      <c r="DJH424" s="565"/>
      <c r="DJI424" s="565"/>
      <c r="DJJ424" s="565"/>
      <c r="DJK424" s="565"/>
      <c r="DJL424" s="565"/>
      <c r="DJM424" s="565"/>
      <c r="DJN424" s="565"/>
      <c r="DJO424" s="565"/>
      <c r="DJP424" s="565"/>
      <c r="DJQ424" s="565"/>
      <c r="DJR424" s="565"/>
      <c r="DJS424" s="565"/>
      <c r="DJT424" s="565"/>
      <c r="DJU424" s="565"/>
      <c r="DJV424" s="565"/>
      <c r="DJW424" s="565"/>
      <c r="DJX424" s="565"/>
      <c r="DJY424" s="565"/>
      <c r="DJZ424" s="565"/>
      <c r="DKA424" s="565"/>
      <c r="DKB424" s="565"/>
      <c r="DKC424" s="565"/>
      <c r="DKD424" s="565"/>
      <c r="DKE424" s="565"/>
      <c r="DKF424" s="565"/>
      <c r="DKG424" s="565"/>
      <c r="DKH424" s="565"/>
      <c r="DKI424" s="565"/>
      <c r="DKJ424" s="565"/>
      <c r="DKK424" s="565"/>
      <c r="DKL424" s="565"/>
      <c r="DKM424" s="565"/>
      <c r="DKN424" s="565"/>
      <c r="DKO424" s="565"/>
      <c r="DKP424" s="565"/>
      <c r="DKQ424" s="565"/>
      <c r="DKR424" s="565"/>
      <c r="DKS424" s="565"/>
      <c r="DKT424" s="565"/>
      <c r="DKU424" s="565"/>
      <c r="DKV424" s="565"/>
      <c r="DKW424" s="565"/>
      <c r="DKX424" s="565"/>
      <c r="DKY424" s="565"/>
      <c r="DKZ424" s="565"/>
      <c r="DLA424" s="565"/>
      <c r="DLB424" s="565"/>
      <c r="DLC424" s="565"/>
      <c r="DLD424" s="565"/>
      <c r="DLE424" s="565"/>
      <c r="DLF424" s="565"/>
      <c r="DLG424" s="565"/>
      <c r="DLH424" s="565"/>
      <c r="DLI424" s="565"/>
      <c r="DLJ424" s="565"/>
      <c r="DLK424" s="565"/>
      <c r="DLL424" s="565"/>
      <c r="DLM424" s="565"/>
      <c r="DLN424" s="565"/>
      <c r="DLO424" s="565"/>
      <c r="DLP424" s="565"/>
      <c r="DLQ424" s="565"/>
      <c r="DLR424" s="565"/>
      <c r="DLS424" s="565"/>
      <c r="DLT424" s="565"/>
      <c r="DLU424" s="565"/>
      <c r="DLV424" s="565"/>
      <c r="DLW424" s="565"/>
      <c r="DLX424" s="565"/>
      <c r="DLY424" s="565"/>
      <c r="DLZ424" s="565"/>
      <c r="DMA424" s="565"/>
      <c r="DMB424" s="565"/>
      <c r="DMC424" s="565"/>
      <c r="DMD424" s="565"/>
      <c r="DME424" s="565"/>
      <c r="DMF424" s="565"/>
      <c r="DMG424" s="565"/>
      <c r="DMH424" s="565"/>
      <c r="DMI424" s="565"/>
      <c r="DMJ424" s="565"/>
      <c r="DMK424" s="565"/>
      <c r="DML424" s="565"/>
      <c r="DMM424" s="565"/>
      <c r="DMN424" s="565"/>
      <c r="DMO424" s="565"/>
      <c r="DMP424" s="565"/>
      <c r="DMQ424" s="565"/>
      <c r="DMR424" s="565"/>
      <c r="DMS424" s="565"/>
      <c r="DMT424" s="565"/>
      <c r="DMU424" s="565"/>
      <c r="DMV424" s="565"/>
      <c r="DMW424" s="565"/>
      <c r="DMX424" s="565"/>
      <c r="DMY424" s="565"/>
      <c r="DMZ424" s="565"/>
      <c r="DNA424" s="565"/>
      <c r="DNB424" s="565"/>
      <c r="DNC424" s="565"/>
      <c r="DND424" s="565"/>
      <c r="DNE424" s="565"/>
      <c r="DNF424" s="565"/>
      <c r="DNG424" s="565"/>
      <c r="DNH424" s="565"/>
      <c r="DNI424" s="565"/>
      <c r="DNJ424" s="565"/>
      <c r="DNK424" s="565"/>
      <c r="DNL424" s="565"/>
      <c r="DNM424" s="565"/>
      <c r="DNN424" s="565"/>
      <c r="DNO424" s="565"/>
      <c r="DNP424" s="565"/>
      <c r="DNQ424" s="565"/>
      <c r="DNR424" s="565"/>
      <c r="DNS424" s="565"/>
      <c r="DNT424" s="565"/>
      <c r="DNU424" s="565"/>
      <c r="DNV424" s="565"/>
      <c r="DNW424" s="565"/>
      <c r="DNX424" s="565"/>
      <c r="DNY424" s="565"/>
      <c r="DNZ424" s="565"/>
      <c r="DOA424" s="565"/>
      <c r="DOB424" s="565"/>
      <c r="DOC424" s="565"/>
      <c r="DOD424" s="565"/>
      <c r="DOE424" s="565"/>
      <c r="DOF424" s="565"/>
      <c r="DOG424" s="565"/>
      <c r="DOH424" s="565"/>
      <c r="DOI424" s="565"/>
      <c r="DOJ424" s="565"/>
      <c r="DOK424" s="565"/>
      <c r="DOL424" s="565"/>
      <c r="DOM424" s="565"/>
      <c r="DON424" s="565"/>
      <c r="DOO424" s="565"/>
      <c r="DOP424" s="565"/>
      <c r="DOQ424" s="565"/>
      <c r="DOR424" s="565"/>
      <c r="DOS424" s="565"/>
      <c r="DOT424" s="565"/>
      <c r="DOU424" s="565"/>
      <c r="DOV424" s="565"/>
      <c r="DOW424" s="565"/>
      <c r="DOX424" s="565"/>
      <c r="DOY424" s="565"/>
      <c r="DOZ424" s="565"/>
      <c r="DPA424" s="565"/>
      <c r="DPB424" s="565"/>
      <c r="DPC424" s="565"/>
      <c r="DPD424" s="565"/>
      <c r="DPE424" s="565"/>
      <c r="DPF424" s="565"/>
      <c r="DPG424" s="565"/>
      <c r="DPH424" s="565"/>
      <c r="DPI424" s="565"/>
      <c r="DPJ424" s="565"/>
      <c r="DPK424" s="565"/>
      <c r="DPL424" s="565"/>
      <c r="DPM424" s="565"/>
      <c r="DPN424" s="565"/>
      <c r="DPO424" s="565"/>
      <c r="DPP424" s="565"/>
      <c r="DPQ424" s="565"/>
      <c r="DPR424" s="565"/>
      <c r="DPS424" s="565"/>
      <c r="DPT424" s="565"/>
      <c r="DPU424" s="565"/>
      <c r="DPV424" s="565"/>
      <c r="DPW424" s="565"/>
      <c r="DPX424" s="565"/>
      <c r="DPY424" s="565"/>
      <c r="DPZ424" s="565"/>
      <c r="DQA424" s="565"/>
      <c r="DQB424" s="565"/>
      <c r="DQC424" s="565"/>
      <c r="DQD424" s="565"/>
      <c r="DQE424" s="565"/>
      <c r="DQF424" s="565"/>
      <c r="DQG424" s="565"/>
      <c r="DQH424" s="565"/>
      <c r="DQI424" s="565"/>
      <c r="DQJ424" s="565"/>
      <c r="DQK424" s="565"/>
      <c r="DQL424" s="565"/>
      <c r="DQM424" s="565"/>
      <c r="DQN424" s="565"/>
      <c r="DQO424" s="565"/>
      <c r="DQP424" s="565"/>
      <c r="DQQ424" s="565"/>
      <c r="DQR424" s="565"/>
      <c r="DQS424" s="565"/>
      <c r="DQT424" s="565"/>
      <c r="DQU424" s="565"/>
      <c r="DQV424" s="565"/>
      <c r="DQW424" s="565"/>
      <c r="DQX424" s="565"/>
      <c r="DQY424" s="565"/>
      <c r="DQZ424" s="565"/>
      <c r="DRA424" s="565"/>
      <c r="DRB424" s="565"/>
      <c r="DRC424" s="565"/>
      <c r="DRD424" s="565"/>
      <c r="DRE424" s="565"/>
      <c r="DRF424" s="565"/>
      <c r="DRG424" s="565"/>
      <c r="DRH424" s="565"/>
      <c r="DRI424" s="565"/>
      <c r="DRJ424" s="565"/>
      <c r="DRK424" s="565"/>
      <c r="DRL424" s="565"/>
      <c r="DRM424" s="565"/>
      <c r="DRN424" s="565"/>
      <c r="DRO424" s="565"/>
      <c r="DRP424" s="565"/>
      <c r="DRQ424" s="565"/>
      <c r="DRR424" s="565"/>
      <c r="DRS424" s="565"/>
      <c r="DRT424" s="565"/>
      <c r="DRU424" s="565"/>
      <c r="DRV424" s="565"/>
      <c r="DRW424" s="565"/>
      <c r="DRX424" s="565"/>
      <c r="DRY424" s="565"/>
      <c r="DRZ424" s="565"/>
      <c r="DSA424" s="565"/>
      <c r="DSB424" s="565"/>
      <c r="DSC424" s="565"/>
      <c r="DSD424" s="565"/>
      <c r="DSE424" s="565"/>
      <c r="DSF424" s="565"/>
      <c r="DSG424" s="565"/>
      <c r="DSH424" s="565"/>
      <c r="DSI424" s="565"/>
      <c r="DSJ424" s="565"/>
      <c r="DSK424" s="565"/>
      <c r="DSL424" s="565"/>
      <c r="DSM424" s="565"/>
      <c r="DSN424" s="565"/>
      <c r="DSO424" s="565"/>
      <c r="DSP424" s="565"/>
      <c r="DSQ424" s="565"/>
      <c r="DSR424" s="565"/>
      <c r="DSS424" s="565"/>
      <c r="DST424" s="565"/>
      <c r="DSU424" s="565"/>
      <c r="DSV424" s="565"/>
      <c r="DSW424" s="565"/>
      <c r="DSX424" s="565"/>
      <c r="DSY424" s="565"/>
      <c r="DSZ424" s="565"/>
      <c r="DTA424" s="565"/>
      <c r="DTB424" s="565"/>
      <c r="DTC424" s="565"/>
      <c r="DTD424" s="565"/>
      <c r="DTE424" s="565"/>
      <c r="DTF424" s="565"/>
      <c r="DTG424" s="565"/>
      <c r="DTH424" s="565"/>
      <c r="DTI424" s="565"/>
      <c r="DTJ424" s="565"/>
      <c r="DTK424" s="565"/>
      <c r="DTL424" s="565"/>
      <c r="DTM424" s="565"/>
      <c r="DTN424" s="565"/>
      <c r="DTO424" s="565"/>
      <c r="DTP424" s="565"/>
      <c r="DTQ424" s="565"/>
      <c r="DTR424" s="565"/>
      <c r="DTS424" s="565"/>
      <c r="DTT424" s="565"/>
      <c r="DTU424" s="565"/>
      <c r="DTV424" s="565"/>
      <c r="DTW424" s="565"/>
      <c r="DTX424" s="565"/>
      <c r="DTY424" s="565"/>
      <c r="DTZ424" s="565"/>
      <c r="DUA424" s="565"/>
      <c r="DUB424" s="565"/>
      <c r="DUC424" s="565"/>
      <c r="DUD424" s="565"/>
      <c r="DUE424" s="565"/>
      <c r="DUF424" s="565"/>
      <c r="DUG424" s="565"/>
      <c r="DUH424" s="565"/>
      <c r="DUI424" s="565"/>
      <c r="DUJ424" s="565"/>
      <c r="DUK424" s="565"/>
      <c r="DUL424" s="565"/>
      <c r="DUM424" s="565"/>
      <c r="DUN424" s="565"/>
      <c r="DUO424" s="565"/>
      <c r="DUP424" s="565"/>
      <c r="DUQ424" s="565"/>
      <c r="DUR424" s="565"/>
      <c r="DUS424" s="565"/>
      <c r="DUT424" s="565"/>
      <c r="DUU424" s="565"/>
      <c r="DUV424" s="565"/>
      <c r="DUW424" s="565"/>
      <c r="DUX424" s="565"/>
      <c r="DUY424" s="565"/>
      <c r="DUZ424" s="565"/>
      <c r="DVA424" s="565"/>
      <c r="DVB424" s="565"/>
      <c r="DVC424" s="565"/>
      <c r="DVD424" s="565"/>
      <c r="DVE424" s="565"/>
      <c r="DVF424" s="565"/>
      <c r="DVG424" s="565"/>
      <c r="DVH424" s="565"/>
      <c r="DVI424" s="565"/>
      <c r="DVJ424" s="565"/>
      <c r="DVK424" s="565"/>
      <c r="DVL424" s="565"/>
      <c r="DVM424" s="565"/>
      <c r="DVN424" s="565"/>
      <c r="DVO424" s="565"/>
      <c r="DVP424" s="565"/>
      <c r="DVQ424" s="565"/>
      <c r="DVR424" s="565"/>
      <c r="DVS424" s="565"/>
      <c r="DVT424" s="565"/>
      <c r="DVU424" s="565"/>
      <c r="DVV424" s="565"/>
      <c r="DVW424" s="565"/>
      <c r="DVX424" s="565"/>
      <c r="DVY424" s="565"/>
      <c r="DVZ424" s="565"/>
      <c r="DWA424" s="565"/>
      <c r="DWB424" s="565"/>
      <c r="DWC424" s="565"/>
      <c r="DWD424" s="565"/>
      <c r="DWE424" s="565"/>
      <c r="DWF424" s="565"/>
      <c r="DWG424" s="565"/>
      <c r="DWH424" s="565"/>
      <c r="DWI424" s="565"/>
      <c r="DWJ424" s="565"/>
      <c r="DWK424" s="565"/>
      <c r="DWL424" s="565"/>
      <c r="DWM424" s="565"/>
      <c r="DWN424" s="565"/>
      <c r="DWO424" s="565"/>
      <c r="DWP424" s="565"/>
      <c r="DWQ424" s="565"/>
      <c r="DWR424" s="565"/>
      <c r="DWS424" s="565"/>
      <c r="DWT424" s="565"/>
      <c r="DWU424" s="565"/>
      <c r="DWV424" s="565"/>
      <c r="DWW424" s="565"/>
      <c r="DWX424" s="565"/>
      <c r="DWY424" s="565"/>
      <c r="DWZ424" s="565"/>
      <c r="DXA424" s="565"/>
      <c r="DXB424" s="565"/>
      <c r="DXC424" s="565"/>
      <c r="DXD424" s="565"/>
      <c r="DXE424" s="565"/>
      <c r="DXF424" s="565"/>
      <c r="DXG424" s="565"/>
      <c r="DXH424" s="565"/>
      <c r="DXI424" s="565"/>
      <c r="DXJ424" s="565"/>
      <c r="DXK424" s="565"/>
      <c r="DXL424" s="565"/>
      <c r="DXM424" s="565"/>
      <c r="DXN424" s="565"/>
      <c r="DXO424" s="565"/>
      <c r="DXP424" s="565"/>
      <c r="DXQ424" s="565"/>
      <c r="DXR424" s="565"/>
      <c r="DXS424" s="565"/>
      <c r="DXT424" s="565"/>
      <c r="DXU424" s="565"/>
      <c r="DXV424" s="565"/>
      <c r="DXW424" s="565"/>
      <c r="DXX424" s="565"/>
      <c r="DXY424" s="565"/>
      <c r="DXZ424" s="565"/>
      <c r="DYA424" s="565"/>
      <c r="DYB424" s="565"/>
      <c r="DYC424" s="565"/>
      <c r="DYD424" s="565"/>
      <c r="DYE424" s="565"/>
      <c r="DYF424" s="565"/>
      <c r="DYG424" s="565"/>
      <c r="DYH424" s="565"/>
      <c r="DYI424" s="565"/>
      <c r="DYJ424" s="565"/>
      <c r="DYK424" s="565"/>
      <c r="DYL424" s="565"/>
      <c r="DYM424" s="565"/>
      <c r="DYN424" s="565"/>
      <c r="DYO424" s="565"/>
      <c r="DYP424" s="565"/>
      <c r="DYQ424" s="565"/>
      <c r="DYR424" s="565"/>
      <c r="DYS424" s="565"/>
      <c r="DYT424" s="565"/>
      <c r="DYU424" s="565"/>
      <c r="DYV424" s="565"/>
      <c r="DYW424" s="565"/>
      <c r="DYX424" s="565"/>
      <c r="DYY424" s="565"/>
      <c r="DYZ424" s="565"/>
      <c r="DZA424" s="565"/>
      <c r="DZB424" s="565"/>
      <c r="DZC424" s="565"/>
      <c r="DZD424" s="565"/>
      <c r="DZE424" s="565"/>
      <c r="DZF424" s="565"/>
      <c r="DZG424" s="565"/>
      <c r="DZH424" s="565"/>
      <c r="DZI424" s="565"/>
      <c r="DZJ424" s="565"/>
      <c r="DZK424" s="565"/>
      <c r="DZL424" s="565"/>
      <c r="DZM424" s="565"/>
      <c r="DZN424" s="565"/>
      <c r="DZO424" s="565"/>
      <c r="DZP424" s="565"/>
      <c r="DZQ424" s="565"/>
      <c r="DZR424" s="565"/>
      <c r="DZS424" s="565"/>
      <c r="DZT424" s="565"/>
      <c r="DZU424" s="565"/>
      <c r="DZV424" s="565"/>
      <c r="DZW424" s="565"/>
      <c r="DZX424" s="565"/>
      <c r="DZY424" s="565"/>
      <c r="DZZ424" s="565"/>
      <c r="EAA424" s="565"/>
      <c r="EAB424" s="565"/>
      <c r="EAC424" s="565"/>
      <c r="EAD424" s="565"/>
      <c r="EAE424" s="565"/>
      <c r="EAF424" s="565"/>
      <c r="EAG424" s="565"/>
      <c r="EAH424" s="565"/>
      <c r="EAI424" s="565"/>
      <c r="EAJ424" s="565"/>
      <c r="EAK424" s="565"/>
      <c r="EAL424" s="565"/>
      <c r="EAM424" s="565"/>
      <c r="EAN424" s="565"/>
      <c r="EAO424" s="565"/>
      <c r="EAP424" s="565"/>
      <c r="EAQ424" s="565"/>
      <c r="EAR424" s="565"/>
      <c r="EAS424" s="565"/>
      <c r="EAT424" s="565"/>
      <c r="EAU424" s="565"/>
      <c r="EAV424" s="565"/>
      <c r="EAW424" s="565"/>
      <c r="EAX424" s="565"/>
      <c r="EAY424" s="565"/>
      <c r="EAZ424" s="565"/>
      <c r="EBA424" s="565"/>
      <c r="EBB424" s="565"/>
      <c r="EBC424" s="565"/>
      <c r="EBD424" s="565"/>
      <c r="EBE424" s="565"/>
      <c r="EBF424" s="565"/>
      <c r="EBG424" s="565"/>
      <c r="EBH424" s="565"/>
      <c r="EBI424" s="565"/>
      <c r="EBJ424" s="565"/>
      <c r="EBK424" s="565"/>
      <c r="EBL424" s="565"/>
      <c r="EBM424" s="565"/>
      <c r="EBN424" s="565"/>
      <c r="EBO424" s="565"/>
      <c r="EBP424" s="565"/>
      <c r="EBQ424" s="565"/>
      <c r="EBR424" s="565"/>
      <c r="EBS424" s="565"/>
      <c r="EBT424" s="565"/>
      <c r="EBU424" s="565"/>
      <c r="EBV424" s="565"/>
      <c r="EBW424" s="565"/>
      <c r="EBX424" s="565"/>
      <c r="EBY424" s="565"/>
      <c r="EBZ424" s="565"/>
      <c r="ECA424" s="565"/>
      <c r="ECB424" s="565"/>
      <c r="ECC424" s="565"/>
      <c r="ECD424" s="565"/>
      <c r="ECE424" s="565"/>
      <c r="ECF424" s="565"/>
      <c r="ECG424" s="565"/>
      <c r="ECH424" s="565"/>
      <c r="ECI424" s="565"/>
      <c r="ECJ424" s="565"/>
      <c r="ECK424" s="565"/>
      <c r="ECL424" s="565"/>
      <c r="ECM424" s="565"/>
      <c r="ECN424" s="565"/>
      <c r="ECO424" s="565"/>
      <c r="ECP424" s="565"/>
      <c r="ECQ424" s="565"/>
      <c r="ECR424" s="565"/>
      <c r="ECS424" s="565"/>
      <c r="ECT424" s="565"/>
      <c r="ECU424" s="565"/>
      <c r="ECV424" s="565"/>
      <c r="ECW424" s="565"/>
      <c r="ECX424" s="565"/>
      <c r="ECY424" s="565"/>
      <c r="ECZ424" s="565"/>
      <c r="EDA424" s="565"/>
      <c r="EDB424" s="565"/>
      <c r="EDC424" s="565"/>
      <c r="EDD424" s="565"/>
      <c r="EDE424" s="565"/>
      <c r="EDF424" s="565"/>
      <c r="EDG424" s="565"/>
      <c r="EDH424" s="565"/>
      <c r="EDI424" s="565"/>
      <c r="EDJ424" s="565"/>
      <c r="EDK424" s="565"/>
      <c r="EDL424" s="565"/>
      <c r="EDM424" s="565"/>
      <c r="EDN424" s="565"/>
      <c r="EDO424" s="565"/>
      <c r="EDP424" s="565"/>
      <c r="EDQ424" s="565"/>
      <c r="EDR424" s="565"/>
      <c r="EDS424" s="565"/>
      <c r="EDT424" s="565"/>
      <c r="EDU424" s="565"/>
      <c r="EDV424" s="565"/>
      <c r="EDW424" s="565"/>
      <c r="EDX424" s="565"/>
      <c r="EDY424" s="565"/>
      <c r="EDZ424" s="565"/>
      <c r="EEA424" s="565"/>
      <c r="EEB424" s="565"/>
      <c r="EEC424" s="565"/>
      <c r="EED424" s="565"/>
      <c r="EEE424" s="565"/>
      <c r="EEF424" s="565"/>
      <c r="EEG424" s="565"/>
      <c r="EEH424" s="565"/>
      <c r="EEI424" s="565"/>
      <c r="EEJ424" s="565"/>
      <c r="EEK424" s="565"/>
      <c r="EEL424" s="565"/>
      <c r="EEM424" s="565"/>
      <c r="EEN424" s="565"/>
      <c r="EEO424" s="565"/>
      <c r="EEP424" s="565"/>
      <c r="EEQ424" s="565"/>
      <c r="EER424" s="565"/>
      <c r="EES424" s="565"/>
      <c r="EET424" s="565"/>
      <c r="EEU424" s="565"/>
      <c r="EEV424" s="565"/>
      <c r="EEW424" s="565"/>
      <c r="EEX424" s="565"/>
      <c r="EEY424" s="565"/>
      <c r="EEZ424" s="565"/>
      <c r="EFA424" s="565"/>
      <c r="EFB424" s="565"/>
      <c r="EFC424" s="565"/>
      <c r="EFD424" s="565"/>
      <c r="EFE424" s="565"/>
      <c r="EFF424" s="565"/>
      <c r="EFG424" s="565"/>
      <c r="EFH424" s="565"/>
      <c r="EFI424" s="565"/>
      <c r="EFJ424" s="565"/>
      <c r="EFK424" s="565"/>
      <c r="EFL424" s="565"/>
      <c r="EFM424" s="565"/>
      <c r="EFN424" s="565"/>
      <c r="EFO424" s="565"/>
      <c r="EFP424" s="565"/>
      <c r="EFQ424" s="565"/>
      <c r="EFR424" s="565"/>
      <c r="EFS424" s="565"/>
      <c r="EFT424" s="565"/>
      <c r="EFU424" s="565"/>
      <c r="EFV424" s="565"/>
      <c r="EFW424" s="565"/>
      <c r="EFX424" s="565"/>
      <c r="EFY424" s="565"/>
      <c r="EFZ424" s="565"/>
      <c r="EGA424" s="565"/>
      <c r="EGB424" s="565"/>
      <c r="EGC424" s="565"/>
      <c r="EGD424" s="565"/>
      <c r="EGE424" s="565"/>
      <c r="EGF424" s="565"/>
      <c r="EGG424" s="565"/>
      <c r="EGH424" s="565"/>
      <c r="EGI424" s="565"/>
      <c r="EGJ424" s="565"/>
      <c r="EGK424" s="565"/>
      <c r="EGL424" s="565"/>
      <c r="EGM424" s="565"/>
      <c r="EGN424" s="565"/>
      <c r="EGO424" s="565"/>
      <c r="EGP424" s="565"/>
      <c r="EGQ424" s="565"/>
      <c r="EGR424" s="565"/>
      <c r="EGS424" s="565"/>
      <c r="EGT424" s="565"/>
      <c r="EGU424" s="565"/>
      <c r="EGV424" s="565"/>
      <c r="EGW424" s="565"/>
      <c r="EGX424" s="565"/>
      <c r="EGY424" s="565"/>
      <c r="EGZ424" s="565"/>
      <c r="EHA424" s="565"/>
      <c r="EHB424" s="565"/>
      <c r="EHC424" s="565"/>
      <c r="EHD424" s="565"/>
      <c r="EHE424" s="565"/>
      <c r="EHF424" s="565"/>
      <c r="EHG424" s="565"/>
      <c r="EHH424" s="565"/>
      <c r="EHI424" s="565"/>
      <c r="EHJ424" s="565"/>
      <c r="EHK424" s="565"/>
      <c r="EHL424" s="565"/>
      <c r="EHM424" s="565"/>
      <c r="EHN424" s="565"/>
      <c r="EHO424" s="565"/>
      <c r="EHP424" s="565"/>
      <c r="EHQ424" s="565"/>
      <c r="EHR424" s="565"/>
      <c r="EHS424" s="565"/>
      <c r="EHT424" s="565"/>
      <c r="EHU424" s="565"/>
      <c r="EHV424" s="565"/>
      <c r="EHW424" s="565"/>
      <c r="EHX424" s="565"/>
      <c r="EHY424" s="565"/>
      <c r="EHZ424" s="565"/>
      <c r="EIA424" s="565"/>
      <c r="EIB424" s="565"/>
      <c r="EIC424" s="565"/>
      <c r="EID424" s="565"/>
      <c r="EIE424" s="565"/>
      <c r="EIF424" s="565"/>
      <c r="EIG424" s="565"/>
      <c r="EIH424" s="565"/>
      <c r="EII424" s="565"/>
      <c r="EIJ424" s="565"/>
      <c r="EIK424" s="565"/>
      <c r="EIL424" s="565"/>
      <c r="EIM424" s="565"/>
      <c r="EIN424" s="565"/>
      <c r="EIO424" s="565"/>
      <c r="EIP424" s="565"/>
      <c r="EIQ424" s="565"/>
      <c r="EIR424" s="565"/>
      <c r="EIS424" s="565"/>
      <c r="EIT424" s="565"/>
      <c r="EIU424" s="565"/>
      <c r="EIV424" s="565"/>
      <c r="EIW424" s="565"/>
      <c r="EIX424" s="565"/>
      <c r="EIY424" s="565"/>
      <c r="EIZ424" s="565"/>
      <c r="EJA424" s="565"/>
      <c r="EJB424" s="565"/>
      <c r="EJC424" s="565"/>
      <c r="EJD424" s="565"/>
      <c r="EJE424" s="565"/>
      <c r="EJF424" s="565"/>
      <c r="EJG424" s="565"/>
      <c r="EJH424" s="565"/>
      <c r="EJI424" s="565"/>
      <c r="EJJ424" s="565"/>
      <c r="EJK424" s="565"/>
      <c r="EJL424" s="565"/>
      <c r="EJM424" s="565"/>
      <c r="EJN424" s="565"/>
      <c r="EJO424" s="565"/>
      <c r="EJP424" s="565"/>
      <c r="EJQ424" s="565"/>
      <c r="EJR424" s="565"/>
      <c r="EJS424" s="565"/>
      <c r="EJT424" s="565"/>
      <c r="EJU424" s="565"/>
      <c r="EJV424" s="565"/>
      <c r="EJW424" s="565"/>
      <c r="EJX424" s="565"/>
      <c r="EJY424" s="565"/>
      <c r="EJZ424" s="565"/>
      <c r="EKA424" s="565"/>
      <c r="EKB424" s="565"/>
      <c r="EKC424" s="565"/>
      <c r="EKD424" s="565"/>
      <c r="EKE424" s="565"/>
      <c r="EKF424" s="565"/>
      <c r="EKG424" s="565"/>
      <c r="EKH424" s="565"/>
      <c r="EKI424" s="565"/>
      <c r="EKJ424" s="565"/>
      <c r="EKK424" s="565"/>
      <c r="EKL424" s="565"/>
      <c r="EKM424" s="565"/>
      <c r="EKN424" s="565"/>
      <c r="EKO424" s="565"/>
      <c r="EKP424" s="565"/>
      <c r="EKQ424" s="565"/>
      <c r="EKR424" s="565"/>
      <c r="EKS424" s="565"/>
      <c r="EKT424" s="565"/>
      <c r="EKU424" s="565"/>
      <c r="EKV424" s="565"/>
      <c r="EKW424" s="565"/>
      <c r="EKX424" s="565"/>
      <c r="EKY424" s="565"/>
      <c r="EKZ424" s="565"/>
      <c r="ELA424" s="565"/>
      <c r="ELB424" s="565"/>
      <c r="ELC424" s="565"/>
      <c r="ELD424" s="565"/>
      <c r="ELE424" s="565"/>
      <c r="ELF424" s="565"/>
      <c r="ELG424" s="565"/>
      <c r="ELH424" s="565"/>
      <c r="ELI424" s="565"/>
      <c r="ELJ424" s="565"/>
      <c r="ELK424" s="565"/>
      <c r="ELL424" s="565"/>
      <c r="ELM424" s="565"/>
      <c r="ELN424" s="565"/>
      <c r="ELO424" s="565"/>
      <c r="ELP424" s="565"/>
      <c r="ELQ424" s="565"/>
      <c r="ELR424" s="565"/>
      <c r="ELS424" s="565"/>
      <c r="ELT424" s="565"/>
      <c r="ELU424" s="565"/>
      <c r="ELV424" s="565"/>
      <c r="ELW424" s="565"/>
      <c r="ELX424" s="565"/>
      <c r="ELY424" s="565"/>
      <c r="ELZ424" s="565"/>
      <c r="EMA424" s="565"/>
      <c r="EMB424" s="565"/>
      <c r="EMC424" s="565"/>
      <c r="EMD424" s="565"/>
      <c r="EME424" s="565"/>
      <c r="EMF424" s="565"/>
      <c r="EMG424" s="565"/>
      <c r="EMH424" s="565"/>
      <c r="EMI424" s="565"/>
      <c r="EMJ424" s="565"/>
      <c r="EMK424" s="565"/>
      <c r="EML424" s="565"/>
      <c r="EMM424" s="565"/>
      <c r="EMN424" s="565"/>
      <c r="EMO424" s="565"/>
      <c r="EMP424" s="565"/>
      <c r="EMQ424" s="565"/>
      <c r="EMR424" s="565"/>
      <c r="EMS424" s="565"/>
      <c r="EMT424" s="565"/>
      <c r="EMU424" s="565"/>
      <c r="EMV424" s="565"/>
      <c r="EMW424" s="565"/>
      <c r="EMX424" s="565"/>
      <c r="EMY424" s="565"/>
      <c r="EMZ424" s="565"/>
      <c r="ENA424" s="565"/>
      <c r="ENB424" s="565"/>
      <c r="ENC424" s="565"/>
      <c r="END424" s="565"/>
      <c r="ENE424" s="565"/>
      <c r="ENF424" s="565"/>
      <c r="ENG424" s="565"/>
      <c r="ENH424" s="565"/>
      <c r="ENI424" s="565"/>
      <c r="ENJ424" s="565"/>
      <c r="ENK424" s="565"/>
      <c r="ENL424" s="565"/>
      <c r="ENM424" s="565"/>
      <c r="ENN424" s="565"/>
      <c r="ENO424" s="565"/>
      <c r="ENP424" s="565"/>
      <c r="ENQ424" s="565"/>
      <c r="ENR424" s="565"/>
      <c r="ENS424" s="565"/>
      <c r="ENT424" s="565"/>
      <c r="ENU424" s="565"/>
      <c r="ENV424" s="565"/>
      <c r="ENW424" s="565"/>
      <c r="ENX424" s="565"/>
      <c r="ENY424" s="565"/>
      <c r="ENZ424" s="565"/>
      <c r="EOA424" s="565"/>
      <c r="EOB424" s="565"/>
      <c r="EOC424" s="565"/>
      <c r="EOD424" s="565"/>
      <c r="EOE424" s="565"/>
      <c r="EOF424" s="565"/>
      <c r="EOG424" s="565"/>
      <c r="EOH424" s="565"/>
      <c r="EOI424" s="565"/>
      <c r="EOJ424" s="565"/>
      <c r="EOK424" s="565"/>
      <c r="EOL424" s="565"/>
      <c r="EOM424" s="565"/>
      <c r="EON424" s="565"/>
      <c r="EOO424" s="565"/>
      <c r="EOP424" s="565"/>
      <c r="EOQ424" s="565"/>
      <c r="EOR424" s="565"/>
      <c r="EOS424" s="565"/>
      <c r="EOT424" s="565"/>
      <c r="EOU424" s="565"/>
      <c r="EOV424" s="565"/>
      <c r="EOW424" s="565"/>
      <c r="EOX424" s="565"/>
      <c r="EOY424" s="565"/>
      <c r="EOZ424" s="565"/>
      <c r="EPA424" s="565"/>
      <c r="EPB424" s="565"/>
      <c r="EPC424" s="565"/>
      <c r="EPD424" s="565"/>
      <c r="EPE424" s="565"/>
      <c r="EPF424" s="565"/>
      <c r="EPG424" s="565"/>
      <c r="EPH424" s="565"/>
      <c r="EPI424" s="565"/>
      <c r="EPJ424" s="565"/>
      <c r="EPK424" s="565"/>
      <c r="EPL424" s="565"/>
      <c r="EPM424" s="565"/>
      <c r="EPN424" s="565"/>
      <c r="EPO424" s="565"/>
      <c r="EPP424" s="565"/>
      <c r="EPQ424" s="565"/>
      <c r="EPR424" s="565"/>
      <c r="EPS424" s="565"/>
      <c r="EPT424" s="565"/>
      <c r="EPU424" s="565"/>
      <c r="EPV424" s="565"/>
      <c r="EPW424" s="565"/>
      <c r="EPX424" s="565"/>
      <c r="EPY424" s="565"/>
      <c r="EPZ424" s="565"/>
      <c r="EQA424" s="565"/>
      <c r="EQB424" s="565"/>
      <c r="EQC424" s="565"/>
      <c r="EQD424" s="565"/>
      <c r="EQE424" s="565"/>
      <c r="EQF424" s="565"/>
      <c r="EQG424" s="565"/>
      <c r="EQH424" s="565"/>
      <c r="EQI424" s="565"/>
      <c r="EQJ424" s="565"/>
      <c r="EQK424" s="565"/>
      <c r="EQL424" s="565"/>
      <c r="EQM424" s="565"/>
      <c r="EQN424" s="565"/>
      <c r="EQO424" s="565"/>
      <c r="EQP424" s="565"/>
      <c r="EQQ424" s="565"/>
      <c r="EQR424" s="565"/>
      <c r="EQS424" s="565"/>
      <c r="EQT424" s="565"/>
      <c r="EQU424" s="565"/>
      <c r="EQV424" s="565"/>
      <c r="EQW424" s="565"/>
      <c r="EQX424" s="565"/>
      <c r="EQY424" s="565"/>
      <c r="EQZ424" s="565"/>
      <c r="ERA424" s="565"/>
      <c r="ERB424" s="565"/>
      <c r="ERC424" s="565"/>
      <c r="ERD424" s="565"/>
      <c r="ERE424" s="565"/>
      <c r="ERF424" s="565"/>
      <c r="ERG424" s="565"/>
      <c r="ERH424" s="565"/>
      <c r="ERI424" s="565"/>
      <c r="ERJ424" s="565"/>
      <c r="ERK424" s="565"/>
      <c r="ERL424" s="565"/>
      <c r="ERM424" s="565"/>
      <c r="ERN424" s="565"/>
      <c r="ERO424" s="565"/>
      <c r="ERP424" s="565"/>
      <c r="ERQ424" s="565"/>
      <c r="ERR424" s="565"/>
      <c r="ERS424" s="565"/>
      <c r="ERT424" s="565"/>
      <c r="ERU424" s="565"/>
      <c r="ERV424" s="565"/>
      <c r="ERW424" s="565"/>
      <c r="ERX424" s="565"/>
      <c r="ERY424" s="565"/>
      <c r="ERZ424" s="565"/>
      <c r="ESA424" s="565"/>
      <c r="ESB424" s="565"/>
      <c r="ESC424" s="565"/>
      <c r="ESD424" s="565"/>
      <c r="ESE424" s="565"/>
      <c r="ESF424" s="565"/>
      <c r="ESG424" s="565"/>
      <c r="ESH424" s="565"/>
      <c r="ESI424" s="565"/>
      <c r="ESJ424" s="565"/>
      <c r="ESK424" s="565"/>
      <c r="ESL424" s="565"/>
      <c r="ESM424" s="565"/>
      <c r="ESN424" s="565"/>
      <c r="ESO424" s="565"/>
      <c r="ESP424" s="565"/>
      <c r="ESQ424" s="565"/>
      <c r="ESR424" s="565"/>
      <c r="ESS424" s="565"/>
      <c r="EST424" s="565"/>
      <c r="ESU424" s="565"/>
      <c r="ESV424" s="565"/>
      <c r="ESW424" s="565"/>
      <c r="ESX424" s="565"/>
      <c r="ESY424" s="565"/>
      <c r="ESZ424" s="565"/>
      <c r="ETA424" s="565"/>
      <c r="ETB424" s="565"/>
      <c r="ETC424" s="565"/>
      <c r="ETD424" s="565"/>
      <c r="ETE424" s="565"/>
      <c r="ETF424" s="565"/>
      <c r="ETG424" s="565"/>
      <c r="ETH424" s="565"/>
      <c r="ETI424" s="565"/>
      <c r="ETJ424" s="565"/>
      <c r="ETK424" s="565"/>
      <c r="ETL424" s="565"/>
      <c r="ETM424" s="565"/>
      <c r="ETN424" s="565"/>
      <c r="ETO424" s="565"/>
      <c r="ETP424" s="565"/>
      <c r="ETQ424" s="565"/>
      <c r="ETR424" s="565"/>
      <c r="ETS424" s="565"/>
      <c r="ETT424" s="565"/>
      <c r="ETU424" s="565"/>
      <c r="ETV424" s="565"/>
      <c r="ETW424" s="565"/>
      <c r="ETX424" s="565"/>
      <c r="ETY424" s="565"/>
      <c r="ETZ424" s="565"/>
      <c r="EUA424" s="565"/>
      <c r="EUB424" s="565"/>
      <c r="EUC424" s="565"/>
      <c r="EUD424" s="565"/>
      <c r="EUE424" s="565"/>
      <c r="EUF424" s="565"/>
      <c r="EUG424" s="565"/>
      <c r="EUH424" s="565"/>
      <c r="EUI424" s="565"/>
      <c r="EUJ424" s="565"/>
      <c r="EUK424" s="565"/>
      <c r="EUL424" s="565"/>
      <c r="EUM424" s="565"/>
      <c r="EUN424" s="565"/>
      <c r="EUO424" s="565"/>
      <c r="EUP424" s="565"/>
      <c r="EUQ424" s="565"/>
      <c r="EUR424" s="565"/>
      <c r="EUS424" s="565"/>
      <c r="EUT424" s="565"/>
      <c r="EUU424" s="565"/>
      <c r="EUV424" s="565"/>
      <c r="EUW424" s="565"/>
      <c r="EUX424" s="565"/>
      <c r="EUY424" s="565"/>
      <c r="EUZ424" s="565"/>
      <c r="EVA424" s="565"/>
      <c r="EVB424" s="565"/>
      <c r="EVC424" s="565"/>
      <c r="EVD424" s="565"/>
      <c r="EVE424" s="565"/>
      <c r="EVF424" s="565"/>
      <c r="EVG424" s="565"/>
      <c r="EVH424" s="565"/>
      <c r="EVI424" s="565"/>
      <c r="EVJ424" s="565"/>
      <c r="EVK424" s="565"/>
      <c r="EVL424" s="565"/>
      <c r="EVM424" s="565"/>
      <c r="EVN424" s="565"/>
      <c r="EVO424" s="565"/>
      <c r="EVP424" s="565"/>
      <c r="EVQ424" s="565"/>
      <c r="EVR424" s="565"/>
      <c r="EVS424" s="565"/>
      <c r="EVT424" s="565"/>
      <c r="EVU424" s="565"/>
      <c r="EVV424" s="565"/>
      <c r="EVW424" s="565"/>
      <c r="EVX424" s="565"/>
      <c r="EVY424" s="565"/>
      <c r="EVZ424" s="565"/>
      <c r="EWA424" s="565"/>
      <c r="EWB424" s="565"/>
      <c r="EWC424" s="565"/>
      <c r="EWD424" s="565"/>
      <c r="EWE424" s="565"/>
      <c r="EWF424" s="565"/>
      <c r="EWG424" s="565"/>
      <c r="EWH424" s="565"/>
      <c r="EWI424" s="565"/>
      <c r="EWJ424" s="565"/>
      <c r="EWK424" s="565"/>
      <c r="EWL424" s="565"/>
      <c r="EWM424" s="565"/>
      <c r="EWN424" s="565"/>
      <c r="EWO424" s="565"/>
      <c r="EWP424" s="565"/>
      <c r="EWQ424" s="565"/>
      <c r="EWR424" s="565"/>
      <c r="EWS424" s="565"/>
      <c r="EWT424" s="565"/>
      <c r="EWU424" s="565"/>
      <c r="EWV424" s="565"/>
      <c r="EWW424" s="565"/>
      <c r="EWX424" s="565"/>
      <c r="EWY424" s="565"/>
      <c r="EWZ424" s="565"/>
      <c r="EXA424" s="565"/>
      <c r="EXB424" s="565"/>
      <c r="EXC424" s="565"/>
      <c r="EXD424" s="565"/>
      <c r="EXE424" s="565"/>
      <c r="EXF424" s="565"/>
      <c r="EXG424" s="565"/>
      <c r="EXH424" s="565"/>
      <c r="EXI424" s="565"/>
      <c r="EXJ424" s="565"/>
      <c r="EXK424" s="565"/>
      <c r="EXL424" s="565"/>
      <c r="EXM424" s="565"/>
      <c r="EXN424" s="565"/>
      <c r="EXO424" s="565"/>
      <c r="EXP424" s="565"/>
      <c r="EXQ424" s="565"/>
      <c r="EXR424" s="565"/>
      <c r="EXS424" s="565"/>
      <c r="EXT424" s="565"/>
      <c r="EXU424" s="565"/>
      <c r="EXV424" s="565"/>
      <c r="EXW424" s="565"/>
      <c r="EXX424" s="565"/>
      <c r="EXY424" s="565"/>
      <c r="EXZ424" s="565"/>
      <c r="EYA424" s="565"/>
      <c r="EYB424" s="565"/>
      <c r="EYC424" s="565"/>
      <c r="EYD424" s="565"/>
      <c r="EYE424" s="565"/>
      <c r="EYF424" s="565"/>
      <c r="EYG424" s="565"/>
      <c r="EYH424" s="565"/>
      <c r="EYI424" s="565"/>
      <c r="EYJ424" s="565"/>
      <c r="EYK424" s="565"/>
      <c r="EYL424" s="565"/>
      <c r="EYM424" s="565"/>
      <c r="EYN424" s="565"/>
      <c r="EYO424" s="565"/>
      <c r="EYP424" s="565"/>
      <c r="EYQ424" s="565"/>
      <c r="EYR424" s="565"/>
      <c r="EYS424" s="565"/>
      <c r="EYT424" s="565"/>
      <c r="EYU424" s="565"/>
      <c r="EYV424" s="565"/>
      <c r="EYW424" s="565"/>
      <c r="EYX424" s="565"/>
      <c r="EYY424" s="565"/>
      <c r="EYZ424" s="565"/>
      <c r="EZA424" s="565"/>
      <c r="EZB424" s="565"/>
      <c r="EZC424" s="565"/>
      <c r="EZD424" s="565"/>
      <c r="EZE424" s="565"/>
      <c r="EZF424" s="565"/>
      <c r="EZG424" s="565"/>
      <c r="EZH424" s="565"/>
      <c r="EZI424" s="565"/>
      <c r="EZJ424" s="565"/>
      <c r="EZK424" s="565"/>
      <c r="EZL424" s="565"/>
      <c r="EZM424" s="565"/>
      <c r="EZN424" s="565"/>
      <c r="EZO424" s="565"/>
      <c r="EZP424" s="565"/>
      <c r="EZQ424" s="565"/>
      <c r="EZR424" s="565"/>
      <c r="EZS424" s="565"/>
      <c r="EZT424" s="565"/>
      <c r="EZU424" s="565"/>
      <c r="EZV424" s="565"/>
      <c r="EZW424" s="565"/>
      <c r="EZX424" s="565"/>
      <c r="EZY424" s="565"/>
      <c r="EZZ424" s="565"/>
      <c r="FAA424" s="565"/>
      <c r="FAB424" s="565"/>
      <c r="FAC424" s="565"/>
      <c r="FAD424" s="565"/>
      <c r="FAE424" s="565"/>
      <c r="FAF424" s="565"/>
      <c r="FAG424" s="565"/>
      <c r="FAH424" s="565"/>
      <c r="FAI424" s="565"/>
      <c r="FAJ424" s="565"/>
      <c r="FAK424" s="565"/>
      <c r="FAL424" s="565"/>
      <c r="FAM424" s="565"/>
      <c r="FAN424" s="565"/>
      <c r="FAO424" s="565"/>
      <c r="FAP424" s="565"/>
      <c r="FAQ424" s="565"/>
      <c r="FAR424" s="565"/>
      <c r="FAS424" s="565"/>
      <c r="FAT424" s="565"/>
      <c r="FAU424" s="565"/>
      <c r="FAV424" s="565"/>
      <c r="FAW424" s="565"/>
      <c r="FAX424" s="565"/>
      <c r="FAY424" s="565"/>
      <c r="FAZ424" s="565"/>
      <c r="FBA424" s="565"/>
      <c r="FBB424" s="565"/>
      <c r="FBC424" s="565"/>
      <c r="FBD424" s="565"/>
      <c r="FBE424" s="565"/>
      <c r="FBF424" s="565"/>
      <c r="FBG424" s="565"/>
      <c r="FBH424" s="565"/>
      <c r="FBI424" s="565"/>
      <c r="FBJ424" s="565"/>
      <c r="FBK424" s="565"/>
      <c r="FBL424" s="565"/>
      <c r="FBM424" s="565"/>
      <c r="FBN424" s="565"/>
      <c r="FBO424" s="565"/>
      <c r="FBP424" s="565"/>
      <c r="FBQ424" s="565"/>
      <c r="FBR424" s="565"/>
      <c r="FBS424" s="565"/>
      <c r="FBT424" s="565"/>
      <c r="FBU424" s="565"/>
      <c r="FBV424" s="565"/>
      <c r="FBW424" s="565"/>
      <c r="FBX424" s="565"/>
      <c r="FBY424" s="565"/>
      <c r="FBZ424" s="565"/>
      <c r="FCA424" s="565"/>
      <c r="FCB424" s="565"/>
      <c r="FCC424" s="565"/>
      <c r="FCD424" s="565"/>
      <c r="FCE424" s="565"/>
      <c r="FCF424" s="565"/>
      <c r="FCG424" s="565"/>
      <c r="FCH424" s="565"/>
      <c r="FCI424" s="565"/>
      <c r="FCJ424" s="565"/>
      <c r="FCK424" s="565"/>
      <c r="FCL424" s="565"/>
      <c r="FCM424" s="565"/>
      <c r="FCN424" s="565"/>
      <c r="FCO424" s="565"/>
      <c r="FCP424" s="565"/>
      <c r="FCQ424" s="565"/>
      <c r="FCR424" s="565"/>
      <c r="FCS424" s="565"/>
      <c r="FCT424" s="565"/>
      <c r="FCU424" s="565"/>
      <c r="FCV424" s="565"/>
      <c r="FCW424" s="565"/>
      <c r="FCX424" s="565"/>
      <c r="FCY424" s="565"/>
      <c r="FCZ424" s="565"/>
      <c r="FDA424" s="565"/>
      <c r="FDB424" s="565"/>
      <c r="FDC424" s="565"/>
      <c r="FDD424" s="565"/>
      <c r="FDE424" s="565"/>
      <c r="FDF424" s="565"/>
      <c r="FDG424" s="565"/>
      <c r="FDH424" s="565"/>
      <c r="FDI424" s="565"/>
      <c r="FDJ424" s="565"/>
      <c r="FDK424" s="565"/>
      <c r="FDL424" s="565"/>
      <c r="FDM424" s="565"/>
      <c r="FDN424" s="565"/>
      <c r="FDO424" s="565"/>
      <c r="FDP424" s="565"/>
      <c r="FDQ424" s="565"/>
      <c r="FDR424" s="565"/>
      <c r="FDS424" s="565"/>
      <c r="FDT424" s="565"/>
      <c r="FDU424" s="565"/>
      <c r="FDV424" s="565"/>
      <c r="FDW424" s="565"/>
      <c r="FDX424" s="565"/>
      <c r="FDY424" s="565"/>
      <c r="FDZ424" s="565"/>
      <c r="FEA424" s="565"/>
      <c r="FEB424" s="565"/>
      <c r="FEC424" s="565"/>
      <c r="FED424" s="565"/>
      <c r="FEE424" s="565"/>
      <c r="FEF424" s="565"/>
      <c r="FEG424" s="565"/>
      <c r="FEH424" s="565"/>
      <c r="FEI424" s="565"/>
      <c r="FEJ424" s="565"/>
      <c r="FEK424" s="565"/>
      <c r="FEL424" s="565"/>
      <c r="FEM424" s="565"/>
      <c r="FEN424" s="565"/>
      <c r="FEO424" s="565"/>
      <c r="FEP424" s="565"/>
      <c r="FEQ424" s="565"/>
      <c r="FER424" s="565"/>
      <c r="FES424" s="565"/>
      <c r="FET424" s="565"/>
      <c r="FEU424" s="565"/>
      <c r="FEV424" s="565"/>
      <c r="FEW424" s="565"/>
      <c r="FEX424" s="565"/>
      <c r="FEY424" s="565"/>
      <c r="FEZ424" s="565"/>
      <c r="FFA424" s="565"/>
      <c r="FFB424" s="565"/>
      <c r="FFC424" s="565"/>
      <c r="FFD424" s="565"/>
      <c r="FFE424" s="565"/>
      <c r="FFF424" s="565"/>
      <c r="FFG424" s="565"/>
      <c r="FFH424" s="565"/>
      <c r="FFI424" s="565"/>
      <c r="FFJ424" s="565"/>
      <c r="FFK424" s="565"/>
      <c r="FFL424" s="565"/>
      <c r="FFM424" s="565"/>
      <c r="FFN424" s="565"/>
      <c r="FFO424" s="565"/>
      <c r="FFP424" s="565"/>
      <c r="FFQ424" s="565"/>
      <c r="FFR424" s="565"/>
      <c r="FFS424" s="565"/>
      <c r="FFT424" s="565"/>
      <c r="FFU424" s="565"/>
      <c r="FFV424" s="565"/>
      <c r="FFW424" s="565"/>
      <c r="FFX424" s="565"/>
      <c r="FFY424" s="565"/>
      <c r="FFZ424" s="565"/>
      <c r="FGA424" s="565"/>
      <c r="FGB424" s="565"/>
      <c r="FGC424" s="565"/>
      <c r="FGD424" s="565"/>
      <c r="FGE424" s="565"/>
      <c r="FGF424" s="565"/>
      <c r="FGG424" s="565"/>
      <c r="FGH424" s="565"/>
      <c r="FGI424" s="565"/>
      <c r="FGJ424" s="565"/>
      <c r="FGK424" s="565"/>
      <c r="FGL424" s="565"/>
      <c r="FGM424" s="565"/>
      <c r="FGN424" s="565"/>
      <c r="FGO424" s="565"/>
      <c r="FGP424" s="565"/>
      <c r="FGQ424" s="565"/>
      <c r="FGR424" s="565"/>
      <c r="FGS424" s="565"/>
      <c r="FGT424" s="565"/>
      <c r="FGU424" s="565"/>
      <c r="FGV424" s="565"/>
      <c r="FGW424" s="565"/>
      <c r="FGX424" s="565"/>
      <c r="FGY424" s="565"/>
      <c r="FGZ424" s="565"/>
      <c r="FHA424" s="565"/>
      <c r="FHB424" s="565"/>
      <c r="FHC424" s="565"/>
      <c r="FHD424" s="565"/>
      <c r="FHE424" s="565"/>
      <c r="FHF424" s="565"/>
      <c r="FHG424" s="565"/>
      <c r="FHH424" s="565"/>
      <c r="FHI424" s="565"/>
      <c r="FHJ424" s="565"/>
      <c r="FHK424" s="565"/>
      <c r="FHL424" s="565"/>
      <c r="FHM424" s="565"/>
      <c r="FHN424" s="565"/>
      <c r="FHO424" s="565"/>
      <c r="FHP424" s="565"/>
      <c r="FHQ424" s="565"/>
      <c r="FHR424" s="565"/>
      <c r="FHS424" s="565"/>
      <c r="FHT424" s="565"/>
      <c r="FHU424" s="565"/>
      <c r="FHV424" s="565"/>
      <c r="FHW424" s="565"/>
      <c r="FHX424" s="565"/>
      <c r="FHY424" s="565"/>
      <c r="FHZ424" s="565"/>
      <c r="FIA424" s="565"/>
      <c r="FIB424" s="565"/>
      <c r="FIC424" s="565"/>
      <c r="FID424" s="565"/>
      <c r="FIE424" s="565"/>
      <c r="FIF424" s="565"/>
      <c r="FIG424" s="565"/>
      <c r="FIH424" s="565"/>
      <c r="FII424" s="565"/>
      <c r="FIJ424" s="565"/>
      <c r="FIK424" s="565"/>
      <c r="FIL424" s="565"/>
      <c r="FIM424" s="565"/>
      <c r="FIN424" s="565"/>
      <c r="FIO424" s="565"/>
      <c r="FIP424" s="565"/>
      <c r="FIQ424" s="565"/>
      <c r="FIR424" s="565"/>
      <c r="FIS424" s="565"/>
      <c r="FIT424" s="565"/>
      <c r="FIU424" s="565"/>
      <c r="FIV424" s="565"/>
      <c r="FIW424" s="565"/>
      <c r="FIX424" s="565"/>
      <c r="FIY424" s="565"/>
      <c r="FIZ424" s="565"/>
      <c r="FJA424" s="565"/>
      <c r="FJB424" s="565"/>
      <c r="FJC424" s="565"/>
      <c r="FJD424" s="565"/>
      <c r="FJE424" s="565"/>
      <c r="FJF424" s="565"/>
      <c r="FJG424" s="565"/>
      <c r="FJH424" s="565"/>
      <c r="FJI424" s="565"/>
      <c r="FJJ424" s="565"/>
      <c r="FJK424" s="565"/>
      <c r="FJL424" s="565"/>
      <c r="FJM424" s="565"/>
      <c r="FJN424" s="565"/>
      <c r="FJO424" s="565"/>
      <c r="FJP424" s="565"/>
      <c r="FJQ424" s="565"/>
      <c r="FJR424" s="565"/>
      <c r="FJS424" s="565"/>
      <c r="FJT424" s="565"/>
      <c r="FJU424" s="565"/>
      <c r="FJV424" s="565"/>
      <c r="FJW424" s="565"/>
      <c r="FJX424" s="565"/>
      <c r="FJY424" s="565"/>
      <c r="FJZ424" s="565"/>
      <c r="FKA424" s="565"/>
      <c r="FKB424" s="565"/>
      <c r="FKC424" s="565"/>
      <c r="FKD424" s="565"/>
      <c r="FKE424" s="565"/>
      <c r="FKF424" s="565"/>
      <c r="FKG424" s="565"/>
      <c r="FKH424" s="565"/>
      <c r="FKI424" s="565"/>
      <c r="FKJ424" s="565"/>
      <c r="FKK424" s="565"/>
      <c r="FKL424" s="565"/>
      <c r="FKM424" s="565"/>
      <c r="FKN424" s="565"/>
      <c r="FKO424" s="565"/>
      <c r="FKP424" s="565"/>
      <c r="FKQ424" s="565"/>
      <c r="FKR424" s="565"/>
      <c r="FKS424" s="565"/>
      <c r="FKT424" s="565"/>
      <c r="FKU424" s="565"/>
      <c r="FKV424" s="565"/>
      <c r="FKW424" s="565"/>
      <c r="FKX424" s="565"/>
      <c r="FKY424" s="565"/>
      <c r="FKZ424" s="565"/>
      <c r="FLA424" s="565"/>
      <c r="FLB424" s="565"/>
      <c r="FLC424" s="565"/>
      <c r="FLD424" s="565"/>
      <c r="FLE424" s="565"/>
      <c r="FLF424" s="565"/>
      <c r="FLG424" s="565"/>
      <c r="FLH424" s="565"/>
      <c r="FLI424" s="565"/>
      <c r="FLJ424" s="565"/>
      <c r="FLK424" s="565"/>
      <c r="FLL424" s="565"/>
      <c r="FLM424" s="565"/>
      <c r="FLN424" s="565"/>
      <c r="FLO424" s="565"/>
      <c r="FLP424" s="565"/>
      <c r="FLQ424" s="565"/>
      <c r="FLR424" s="565"/>
      <c r="FLS424" s="565"/>
      <c r="FLT424" s="565"/>
      <c r="FLU424" s="565"/>
      <c r="FLV424" s="565"/>
      <c r="FLW424" s="565"/>
      <c r="FLX424" s="565"/>
      <c r="FLY424" s="565"/>
      <c r="FLZ424" s="565"/>
      <c r="FMA424" s="565"/>
      <c r="FMB424" s="565"/>
      <c r="FMC424" s="565"/>
      <c r="FMD424" s="565"/>
      <c r="FME424" s="565"/>
      <c r="FMF424" s="565"/>
      <c r="FMG424" s="565"/>
      <c r="FMH424" s="565"/>
      <c r="FMI424" s="565"/>
      <c r="FMJ424" s="565"/>
      <c r="FMK424" s="565"/>
      <c r="FML424" s="565"/>
      <c r="FMM424" s="565"/>
      <c r="FMN424" s="565"/>
      <c r="FMO424" s="565"/>
      <c r="FMP424" s="565"/>
      <c r="FMQ424" s="565"/>
      <c r="FMR424" s="565"/>
      <c r="FMS424" s="565"/>
      <c r="FMT424" s="565"/>
      <c r="FMU424" s="565"/>
      <c r="FMV424" s="565"/>
      <c r="FMW424" s="565"/>
      <c r="FMX424" s="565"/>
      <c r="FMY424" s="565"/>
      <c r="FMZ424" s="565"/>
      <c r="FNA424" s="565"/>
      <c r="FNB424" s="565"/>
      <c r="FNC424" s="565"/>
      <c r="FND424" s="565"/>
      <c r="FNE424" s="565"/>
      <c r="FNF424" s="565"/>
      <c r="FNG424" s="565"/>
      <c r="FNH424" s="565"/>
      <c r="FNI424" s="565"/>
      <c r="FNJ424" s="565"/>
      <c r="FNK424" s="565"/>
      <c r="FNL424" s="565"/>
      <c r="FNM424" s="565"/>
      <c r="FNN424" s="565"/>
      <c r="FNO424" s="565"/>
      <c r="FNP424" s="565"/>
      <c r="FNQ424" s="565"/>
      <c r="FNR424" s="565"/>
      <c r="FNS424" s="565"/>
      <c r="FNT424" s="565"/>
      <c r="FNU424" s="565"/>
      <c r="FNV424" s="565"/>
      <c r="FNW424" s="565"/>
      <c r="FNX424" s="565"/>
      <c r="FNY424" s="565"/>
      <c r="FNZ424" s="565"/>
      <c r="FOA424" s="565"/>
      <c r="FOB424" s="565"/>
      <c r="FOC424" s="565"/>
      <c r="FOD424" s="565"/>
      <c r="FOE424" s="565"/>
      <c r="FOF424" s="565"/>
      <c r="FOG424" s="565"/>
      <c r="FOH424" s="565"/>
      <c r="FOI424" s="565"/>
      <c r="FOJ424" s="565"/>
      <c r="FOK424" s="565"/>
      <c r="FOL424" s="565"/>
      <c r="FOM424" s="565"/>
      <c r="FON424" s="565"/>
      <c r="FOO424" s="565"/>
      <c r="FOP424" s="565"/>
      <c r="FOQ424" s="565"/>
      <c r="FOR424" s="565"/>
      <c r="FOS424" s="565"/>
      <c r="FOT424" s="565"/>
      <c r="FOU424" s="565"/>
      <c r="FOV424" s="565"/>
      <c r="FOW424" s="565"/>
      <c r="FOX424" s="565"/>
      <c r="FOY424" s="565"/>
      <c r="FOZ424" s="565"/>
      <c r="FPA424" s="565"/>
      <c r="FPB424" s="565"/>
      <c r="FPC424" s="565"/>
      <c r="FPD424" s="565"/>
      <c r="FPE424" s="565"/>
      <c r="FPF424" s="565"/>
      <c r="FPG424" s="565"/>
      <c r="FPH424" s="565"/>
      <c r="FPI424" s="565"/>
      <c r="FPJ424" s="565"/>
      <c r="FPK424" s="565"/>
      <c r="FPL424" s="565"/>
      <c r="FPM424" s="565"/>
      <c r="FPN424" s="565"/>
      <c r="FPO424" s="565"/>
      <c r="FPP424" s="565"/>
      <c r="FPQ424" s="565"/>
      <c r="FPR424" s="565"/>
      <c r="FPS424" s="565"/>
      <c r="FPT424" s="565"/>
      <c r="FPU424" s="565"/>
      <c r="FPV424" s="565"/>
      <c r="FPW424" s="565"/>
      <c r="FPX424" s="565"/>
      <c r="FPY424" s="565"/>
      <c r="FPZ424" s="565"/>
      <c r="FQA424" s="565"/>
      <c r="FQB424" s="565"/>
      <c r="FQC424" s="565"/>
      <c r="FQD424" s="565"/>
      <c r="FQE424" s="565"/>
      <c r="FQF424" s="565"/>
      <c r="FQG424" s="565"/>
      <c r="FQH424" s="565"/>
      <c r="FQI424" s="565"/>
      <c r="FQJ424" s="565"/>
      <c r="FQK424" s="565"/>
      <c r="FQL424" s="565"/>
      <c r="FQM424" s="565"/>
      <c r="FQN424" s="565"/>
      <c r="FQO424" s="565"/>
      <c r="FQP424" s="565"/>
      <c r="FQQ424" s="565"/>
      <c r="FQR424" s="565"/>
      <c r="FQS424" s="565"/>
      <c r="FQT424" s="565"/>
      <c r="FQU424" s="565"/>
      <c r="FQV424" s="565"/>
      <c r="FQW424" s="565"/>
      <c r="FQX424" s="565"/>
      <c r="FQY424" s="565"/>
      <c r="FQZ424" s="565"/>
      <c r="FRA424" s="565"/>
      <c r="FRB424" s="565"/>
      <c r="FRC424" s="565"/>
      <c r="FRD424" s="565"/>
      <c r="FRE424" s="565"/>
      <c r="FRF424" s="565"/>
      <c r="FRG424" s="565"/>
      <c r="FRH424" s="565"/>
      <c r="FRI424" s="565"/>
      <c r="FRJ424" s="565"/>
      <c r="FRK424" s="565"/>
      <c r="FRL424" s="565"/>
      <c r="FRM424" s="565"/>
      <c r="FRN424" s="565"/>
      <c r="FRO424" s="565"/>
      <c r="FRP424" s="565"/>
      <c r="FRQ424" s="565"/>
      <c r="FRR424" s="565"/>
      <c r="FRS424" s="565"/>
      <c r="FRT424" s="565"/>
      <c r="FRU424" s="565"/>
      <c r="FRV424" s="565"/>
      <c r="FRW424" s="565"/>
      <c r="FRX424" s="565"/>
      <c r="FRY424" s="565"/>
      <c r="FRZ424" s="565"/>
      <c r="FSA424" s="565"/>
      <c r="FSB424" s="565"/>
      <c r="FSC424" s="565"/>
      <c r="FSD424" s="565"/>
      <c r="FSE424" s="565"/>
      <c r="FSF424" s="565"/>
      <c r="FSG424" s="565"/>
      <c r="FSH424" s="565"/>
      <c r="FSI424" s="565"/>
      <c r="FSJ424" s="565"/>
      <c r="FSK424" s="565"/>
      <c r="FSL424" s="565"/>
      <c r="FSM424" s="565"/>
      <c r="FSN424" s="565"/>
      <c r="FSO424" s="565"/>
      <c r="FSP424" s="565"/>
      <c r="FSQ424" s="565"/>
      <c r="FSR424" s="565"/>
      <c r="FSS424" s="565"/>
      <c r="FST424" s="565"/>
      <c r="FSU424" s="565"/>
      <c r="FSV424" s="565"/>
      <c r="FSW424" s="565"/>
      <c r="FSX424" s="565"/>
      <c r="FSY424" s="565"/>
      <c r="FSZ424" s="565"/>
      <c r="FTA424" s="565"/>
      <c r="FTB424" s="565"/>
      <c r="FTC424" s="565"/>
      <c r="FTD424" s="565"/>
      <c r="FTE424" s="565"/>
      <c r="FTF424" s="565"/>
      <c r="FTG424" s="565"/>
      <c r="FTH424" s="565"/>
      <c r="FTI424" s="565"/>
      <c r="FTJ424" s="565"/>
      <c r="FTK424" s="565"/>
      <c r="FTL424" s="565"/>
      <c r="FTM424" s="565"/>
      <c r="FTN424" s="565"/>
      <c r="FTO424" s="565"/>
      <c r="FTP424" s="565"/>
      <c r="FTQ424" s="565"/>
      <c r="FTR424" s="565"/>
      <c r="FTS424" s="565"/>
      <c r="FTT424" s="565"/>
      <c r="FTU424" s="565"/>
      <c r="FTV424" s="565"/>
      <c r="FTW424" s="565"/>
      <c r="FTX424" s="565"/>
      <c r="FTY424" s="565"/>
      <c r="FTZ424" s="565"/>
      <c r="FUA424" s="565"/>
      <c r="FUB424" s="565"/>
      <c r="FUC424" s="565"/>
      <c r="FUD424" s="565"/>
      <c r="FUE424" s="565"/>
      <c r="FUF424" s="565"/>
      <c r="FUG424" s="565"/>
      <c r="FUH424" s="565"/>
      <c r="FUI424" s="565"/>
      <c r="FUJ424" s="565"/>
      <c r="FUK424" s="565"/>
      <c r="FUL424" s="565"/>
      <c r="FUM424" s="565"/>
      <c r="FUN424" s="565"/>
      <c r="FUO424" s="565"/>
      <c r="FUP424" s="565"/>
      <c r="FUQ424" s="565"/>
      <c r="FUR424" s="565"/>
      <c r="FUS424" s="565"/>
      <c r="FUT424" s="565"/>
      <c r="FUU424" s="565"/>
      <c r="FUV424" s="565"/>
      <c r="FUW424" s="565"/>
      <c r="FUX424" s="565"/>
      <c r="FUY424" s="565"/>
      <c r="FUZ424" s="565"/>
      <c r="FVA424" s="565"/>
      <c r="FVB424" s="565"/>
      <c r="FVC424" s="565"/>
      <c r="FVD424" s="565"/>
      <c r="FVE424" s="565"/>
      <c r="FVF424" s="565"/>
      <c r="FVG424" s="565"/>
      <c r="FVH424" s="565"/>
      <c r="FVI424" s="565"/>
      <c r="FVJ424" s="565"/>
      <c r="FVK424" s="565"/>
      <c r="FVL424" s="565"/>
      <c r="FVM424" s="565"/>
      <c r="FVN424" s="565"/>
      <c r="FVO424" s="565"/>
      <c r="FVP424" s="565"/>
      <c r="FVQ424" s="565"/>
      <c r="FVR424" s="565"/>
      <c r="FVS424" s="565"/>
      <c r="FVT424" s="565"/>
      <c r="FVU424" s="565"/>
      <c r="FVV424" s="565"/>
      <c r="FVW424" s="565"/>
      <c r="FVX424" s="565"/>
      <c r="FVY424" s="565"/>
      <c r="FVZ424" s="565"/>
      <c r="FWA424" s="565"/>
      <c r="FWB424" s="565"/>
      <c r="FWC424" s="565"/>
      <c r="FWD424" s="565"/>
      <c r="FWE424" s="565"/>
      <c r="FWF424" s="565"/>
      <c r="FWG424" s="565"/>
      <c r="FWH424" s="565"/>
      <c r="FWI424" s="565"/>
      <c r="FWJ424" s="565"/>
      <c r="FWK424" s="565"/>
      <c r="FWL424" s="565"/>
      <c r="FWM424" s="565"/>
      <c r="FWN424" s="565"/>
      <c r="FWO424" s="565"/>
      <c r="FWP424" s="565"/>
      <c r="FWQ424" s="565"/>
      <c r="FWR424" s="565"/>
      <c r="FWS424" s="565"/>
      <c r="FWT424" s="565"/>
      <c r="FWU424" s="565"/>
      <c r="FWV424" s="565"/>
      <c r="FWW424" s="565"/>
      <c r="FWX424" s="565"/>
      <c r="FWY424" s="565"/>
      <c r="FWZ424" s="565"/>
      <c r="FXA424" s="565"/>
      <c r="FXB424" s="565"/>
      <c r="FXC424" s="565"/>
      <c r="FXD424" s="565"/>
      <c r="FXE424" s="565"/>
      <c r="FXF424" s="565"/>
      <c r="FXG424" s="565"/>
      <c r="FXH424" s="565"/>
      <c r="FXI424" s="565"/>
      <c r="FXJ424" s="565"/>
      <c r="FXK424" s="565"/>
      <c r="FXL424" s="565"/>
      <c r="FXM424" s="565"/>
      <c r="FXN424" s="565"/>
      <c r="FXO424" s="565"/>
      <c r="FXP424" s="565"/>
      <c r="FXQ424" s="565"/>
      <c r="FXR424" s="565"/>
      <c r="FXS424" s="565"/>
      <c r="FXT424" s="565"/>
      <c r="FXU424" s="565"/>
      <c r="FXV424" s="565"/>
      <c r="FXW424" s="565"/>
      <c r="FXX424" s="565"/>
      <c r="FXY424" s="565"/>
      <c r="FXZ424" s="565"/>
      <c r="FYA424" s="565"/>
      <c r="FYB424" s="565"/>
      <c r="FYC424" s="565"/>
      <c r="FYD424" s="565"/>
      <c r="FYE424" s="565"/>
      <c r="FYF424" s="565"/>
      <c r="FYG424" s="565"/>
      <c r="FYH424" s="565"/>
      <c r="FYI424" s="565"/>
      <c r="FYJ424" s="565"/>
      <c r="FYK424" s="565"/>
      <c r="FYL424" s="565"/>
      <c r="FYM424" s="565"/>
      <c r="FYN424" s="565"/>
      <c r="FYO424" s="565"/>
      <c r="FYP424" s="565"/>
      <c r="FYQ424" s="565"/>
      <c r="FYR424" s="565"/>
      <c r="FYS424" s="565"/>
      <c r="FYT424" s="565"/>
      <c r="FYU424" s="565"/>
      <c r="FYV424" s="565"/>
      <c r="FYW424" s="565"/>
      <c r="FYX424" s="565"/>
      <c r="FYY424" s="565"/>
      <c r="FYZ424" s="565"/>
      <c r="FZA424" s="565"/>
      <c r="FZB424" s="565"/>
      <c r="FZC424" s="565"/>
      <c r="FZD424" s="565"/>
      <c r="FZE424" s="565"/>
      <c r="FZF424" s="565"/>
      <c r="FZG424" s="565"/>
      <c r="FZH424" s="565"/>
      <c r="FZI424" s="565"/>
      <c r="FZJ424" s="565"/>
      <c r="FZK424" s="565"/>
      <c r="FZL424" s="565"/>
      <c r="FZM424" s="565"/>
      <c r="FZN424" s="565"/>
      <c r="FZO424" s="565"/>
      <c r="FZP424" s="565"/>
      <c r="FZQ424" s="565"/>
      <c r="FZR424" s="565"/>
      <c r="FZS424" s="565"/>
      <c r="FZT424" s="565"/>
      <c r="FZU424" s="565"/>
      <c r="FZV424" s="565"/>
      <c r="FZW424" s="565"/>
      <c r="FZX424" s="565"/>
      <c r="FZY424" s="565"/>
      <c r="FZZ424" s="565"/>
      <c r="GAA424" s="565"/>
      <c r="GAB424" s="565"/>
      <c r="GAC424" s="565"/>
      <c r="GAD424" s="565"/>
      <c r="GAE424" s="565"/>
      <c r="GAF424" s="565"/>
      <c r="GAG424" s="565"/>
      <c r="GAH424" s="565"/>
      <c r="GAI424" s="565"/>
      <c r="GAJ424" s="565"/>
      <c r="GAK424" s="565"/>
      <c r="GAL424" s="565"/>
      <c r="GAM424" s="565"/>
      <c r="GAN424" s="565"/>
      <c r="GAO424" s="565"/>
      <c r="GAP424" s="565"/>
      <c r="GAQ424" s="565"/>
      <c r="GAR424" s="565"/>
      <c r="GAS424" s="565"/>
      <c r="GAT424" s="565"/>
      <c r="GAU424" s="565"/>
      <c r="GAV424" s="565"/>
      <c r="GAW424" s="565"/>
      <c r="GAX424" s="565"/>
      <c r="GAY424" s="565"/>
      <c r="GAZ424" s="565"/>
      <c r="GBA424" s="565"/>
      <c r="GBB424" s="565"/>
      <c r="GBC424" s="565"/>
      <c r="GBD424" s="565"/>
      <c r="GBE424" s="565"/>
      <c r="GBF424" s="565"/>
      <c r="GBG424" s="565"/>
      <c r="GBH424" s="565"/>
      <c r="GBI424" s="565"/>
      <c r="GBJ424" s="565"/>
      <c r="GBK424" s="565"/>
      <c r="GBL424" s="565"/>
      <c r="GBM424" s="565"/>
      <c r="GBN424" s="565"/>
      <c r="GBO424" s="565"/>
      <c r="GBP424" s="565"/>
      <c r="GBQ424" s="565"/>
      <c r="GBR424" s="565"/>
      <c r="GBS424" s="565"/>
      <c r="GBT424" s="565"/>
      <c r="GBU424" s="565"/>
      <c r="GBV424" s="565"/>
      <c r="GBW424" s="565"/>
      <c r="GBX424" s="565"/>
      <c r="GBY424" s="565"/>
      <c r="GBZ424" s="565"/>
      <c r="GCA424" s="565"/>
      <c r="GCB424" s="565"/>
      <c r="GCC424" s="565"/>
      <c r="GCD424" s="565"/>
      <c r="GCE424" s="565"/>
      <c r="GCF424" s="565"/>
      <c r="GCG424" s="565"/>
      <c r="GCH424" s="565"/>
      <c r="GCI424" s="565"/>
      <c r="GCJ424" s="565"/>
      <c r="GCK424" s="565"/>
      <c r="GCL424" s="565"/>
      <c r="GCM424" s="565"/>
      <c r="GCN424" s="565"/>
      <c r="GCO424" s="565"/>
      <c r="GCP424" s="565"/>
      <c r="GCQ424" s="565"/>
      <c r="GCR424" s="565"/>
      <c r="GCS424" s="565"/>
      <c r="GCT424" s="565"/>
      <c r="GCU424" s="565"/>
      <c r="GCV424" s="565"/>
      <c r="GCW424" s="565"/>
      <c r="GCX424" s="565"/>
      <c r="GCY424" s="565"/>
      <c r="GCZ424" s="565"/>
      <c r="GDA424" s="565"/>
      <c r="GDB424" s="565"/>
      <c r="GDC424" s="565"/>
      <c r="GDD424" s="565"/>
      <c r="GDE424" s="565"/>
      <c r="GDF424" s="565"/>
      <c r="GDG424" s="565"/>
      <c r="GDH424" s="565"/>
      <c r="GDI424" s="565"/>
      <c r="GDJ424" s="565"/>
      <c r="GDK424" s="565"/>
      <c r="GDL424" s="565"/>
      <c r="GDM424" s="565"/>
      <c r="GDN424" s="565"/>
      <c r="GDO424" s="565"/>
      <c r="GDP424" s="565"/>
      <c r="GDQ424" s="565"/>
      <c r="GDR424" s="565"/>
      <c r="GDS424" s="565"/>
      <c r="GDT424" s="565"/>
      <c r="GDU424" s="565"/>
      <c r="GDV424" s="565"/>
      <c r="GDW424" s="565"/>
      <c r="GDX424" s="565"/>
      <c r="GDY424" s="565"/>
      <c r="GDZ424" s="565"/>
      <c r="GEA424" s="565"/>
      <c r="GEB424" s="565"/>
      <c r="GEC424" s="565"/>
      <c r="GED424" s="565"/>
      <c r="GEE424" s="565"/>
      <c r="GEF424" s="565"/>
      <c r="GEG424" s="565"/>
      <c r="GEH424" s="565"/>
      <c r="GEI424" s="565"/>
      <c r="GEJ424" s="565"/>
      <c r="GEK424" s="565"/>
      <c r="GEL424" s="565"/>
      <c r="GEM424" s="565"/>
      <c r="GEN424" s="565"/>
      <c r="GEO424" s="565"/>
      <c r="GEP424" s="565"/>
      <c r="GEQ424" s="565"/>
      <c r="GER424" s="565"/>
      <c r="GES424" s="565"/>
      <c r="GET424" s="565"/>
      <c r="GEU424" s="565"/>
      <c r="GEV424" s="565"/>
      <c r="GEW424" s="565"/>
      <c r="GEX424" s="565"/>
      <c r="GEY424" s="565"/>
      <c r="GEZ424" s="565"/>
      <c r="GFA424" s="565"/>
      <c r="GFB424" s="565"/>
      <c r="GFC424" s="565"/>
      <c r="GFD424" s="565"/>
      <c r="GFE424" s="565"/>
      <c r="GFF424" s="565"/>
      <c r="GFG424" s="565"/>
      <c r="GFH424" s="565"/>
      <c r="GFI424" s="565"/>
      <c r="GFJ424" s="565"/>
      <c r="GFK424" s="565"/>
      <c r="GFL424" s="565"/>
      <c r="GFM424" s="565"/>
      <c r="GFN424" s="565"/>
      <c r="GFO424" s="565"/>
      <c r="GFP424" s="565"/>
      <c r="GFQ424" s="565"/>
      <c r="GFR424" s="565"/>
      <c r="GFS424" s="565"/>
      <c r="GFT424" s="565"/>
      <c r="GFU424" s="565"/>
      <c r="GFV424" s="565"/>
      <c r="GFW424" s="565"/>
      <c r="GFX424" s="565"/>
      <c r="GFY424" s="565"/>
      <c r="GFZ424" s="565"/>
      <c r="GGA424" s="565"/>
      <c r="GGB424" s="565"/>
      <c r="GGC424" s="565"/>
      <c r="GGD424" s="565"/>
      <c r="GGE424" s="565"/>
      <c r="GGF424" s="565"/>
      <c r="GGG424" s="565"/>
      <c r="GGH424" s="565"/>
      <c r="GGI424" s="565"/>
      <c r="GGJ424" s="565"/>
      <c r="GGK424" s="565"/>
      <c r="GGL424" s="565"/>
      <c r="GGM424" s="565"/>
      <c r="GGN424" s="565"/>
      <c r="GGO424" s="565"/>
      <c r="GGP424" s="565"/>
      <c r="GGQ424" s="565"/>
      <c r="GGR424" s="565"/>
      <c r="GGS424" s="565"/>
      <c r="GGT424" s="565"/>
      <c r="GGU424" s="565"/>
      <c r="GGV424" s="565"/>
      <c r="GGW424" s="565"/>
      <c r="GGX424" s="565"/>
      <c r="GGY424" s="565"/>
      <c r="GGZ424" s="565"/>
      <c r="GHA424" s="565"/>
      <c r="GHB424" s="565"/>
      <c r="GHC424" s="565"/>
      <c r="GHD424" s="565"/>
      <c r="GHE424" s="565"/>
      <c r="GHF424" s="565"/>
      <c r="GHG424" s="565"/>
      <c r="GHH424" s="565"/>
      <c r="GHI424" s="565"/>
      <c r="GHJ424" s="565"/>
      <c r="GHK424" s="565"/>
      <c r="GHL424" s="565"/>
      <c r="GHM424" s="565"/>
      <c r="GHN424" s="565"/>
      <c r="GHO424" s="565"/>
      <c r="GHP424" s="565"/>
      <c r="GHQ424" s="565"/>
      <c r="GHR424" s="565"/>
      <c r="GHS424" s="565"/>
      <c r="GHT424" s="565"/>
      <c r="GHU424" s="565"/>
      <c r="GHV424" s="565"/>
      <c r="GHW424" s="565"/>
      <c r="GHX424" s="565"/>
      <c r="GHY424" s="565"/>
      <c r="GHZ424" s="565"/>
      <c r="GIA424" s="565"/>
      <c r="GIB424" s="565"/>
      <c r="GIC424" s="565"/>
      <c r="GID424" s="565"/>
      <c r="GIE424" s="565"/>
      <c r="GIF424" s="565"/>
      <c r="GIG424" s="565"/>
      <c r="GIH424" s="565"/>
      <c r="GII424" s="565"/>
      <c r="GIJ424" s="565"/>
      <c r="GIK424" s="565"/>
      <c r="GIL424" s="565"/>
      <c r="GIM424" s="565"/>
      <c r="GIN424" s="565"/>
      <c r="GIO424" s="565"/>
      <c r="GIP424" s="565"/>
      <c r="GIQ424" s="565"/>
      <c r="GIR424" s="565"/>
      <c r="GIS424" s="565"/>
      <c r="GIT424" s="565"/>
      <c r="GIU424" s="565"/>
      <c r="GIV424" s="565"/>
      <c r="GIW424" s="565"/>
      <c r="GIX424" s="565"/>
      <c r="GIY424" s="565"/>
      <c r="GIZ424" s="565"/>
      <c r="GJA424" s="565"/>
      <c r="GJB424" s="565"/>
      <c r="GJC424" s="565"/>
      <c r="GJD424" s="565"/>
      <c r="GJE424" s="565"/>
      <c r="GJF424" s="565"/>
      <c r="GJG424" s="565"/>
      <c r="GJH424" s="565"/>
      <c r="GJI424" s="565"/>
      <c r="GJJ424" s="565"/>
      <c r="GJK424" s="565"/>
      <c r="GJL424" s="565"/>
      <c r="GJM424" s="565"/>
      <c r="GJN424" s="565"/>
      <c r="GJO424" s="565"/>
      <c r="GJP424" s="565"/>
      <c r="GJQ424" s="565"/>
      <c r="GJR424" s="565"/>
      <c r="GJS424" s="565"/>
      <c r="GJT424" s="565"/>
      <c r="GJU424" s="565"/>
      <c r="GJV424" s="565"/>
      <c r="GJW424" s="565"/>
      <c r="GJX424" s="565"/>
      <c r="GJY424" s="565"/>
      <c r="GJZ424" s="565"/>
      <c r="GKA424" s="565"/>
      <c r="GKB424" s="565"/>
      <c r="GKC424" s="565"/>
      <c r="GKD424" s="565"/>
      <c r="GKE424" s="565"/>
      <c r="GKF424" s="565"/>
      <c r="GKG424" s="565"/>
      <c r="GKH424" s="565"/>
      <c r="GKI424" s="565"/>
      <c r="GKJ424" s="565"/>
      <c r="GKK424" s="565"/>
      <c r="GKL424" s="565"/>
      <c r="GKM424" s="565"/>
      <c r="GKN424" s="565"/>
      <c r="GKO424" s="565"/>
      <c r="GKP424" s="565"/>
      <c r="GKQ424" s="565"/>
      <c r="GKR424" s="565"/>
      <c r="GKS424" s="565"/>
      <c r="GKT424" s="565"/>
      <c r="GKU424" s="565"/>
      <c r="GKV424" s="565"/>
      <c r="GKW424" s="565"/>
      <c r="GKX424" s="565"/>
      <c r="GKY424" s="565"/>
      <c r="GKZ424" s="565"/>
      <c r="GLA424" s="565"/>
      <c r="GLB424" s="565"/>
      <c r="GLC424" s="565"/>
      <c r="GLD424" s="565"/>
      <c r="GLE424" s="565"/>
      <c r="GLF424" s="565"/>
      <c r="GLG424" s="565"/>
      <c r="GLH424" s="565"/>
      <c r="GLI424" s="565"/>
      <c r="GLJ424" s="565"/>
      <c r="GLK424" s="565"/>
      <c r="GLL424" s="565"/>
      <c r="GLM424" s="565"/>
      <c r="GLN424" s="565"/>
      <c r="GLO424" s="565"/>
      <c r="GLP424" s="565"/>
      <c r="GLQ424" s="565"/>
      <c r="GLR424" s="565"/>
      <c r="GLS424" s="565"/>
      <c r="GLT424" s="565"/>
      <c r="GLU424" s="565"/>
      <c r="GLV424" s="565"/>
      <c r="GLW424" s="565"/>
      <c r="GLX424" s="565"/>
      <c r="GLY424" s="565"/>
      <c r="GLZ424" s="565"/>
      <c r="GMA424" s="565"/>
      <c r="GMB424" s="565"/>
      <c r="GMC424" s="565"/>
      <c r="GMD424" s="565"/>
      <c r="GME424" s="565"/>
      <c r="GMF424" s="565"/>
      <c r="GMG424" s="565"/>
      <c r="GMH424" s="565"/>
      <c r="GMI424" s="565"/>
      <c r="GMJ424" s="565"/>
      <c r="GMK424" s="565"/>
      <c r="GML424" s="565"/>
      <c r="GMM424" s="565"/>
      <c r="GMN424" s="565"/>
      <c r="GMO424" s="565"/>
      <c r="GMP424" s="565"/>
      <c r="GMQ424" s="565"/>
      <c r="GMR424" s="565"/>
      <c r="GMS424" s="565"/>
      <c r="GMT424" s="565"/>
      <c r="GMU424" s="565"/>
      <c r="GMV424" s="565"/>
      <c r="GMW424" s="565"/>
      <c r="GMX424" s="565"/>
      <c r="GMY424" s="565"/>
      <c r="GMZ424" s="565"/>
      <c r="GNA424" s="565"/>
      <c r="GNB424" s="565"/>
      <c r="GNC424" s="565"/>
      <c r="GND424" s="565"/>
      <c r="GNE424" s="565"/>
      <c r="GNF424" s="565"/>
      <c r="GNG424" s="565"/>
      <c r="GNH424" s="565"/>
      <c r="GNI424" s="565"/>
      <c r="GNJ424" s="565"/>
      <c r="GNK424" s="565"/>
      <c r="GNL424" s="565"/>
      <c r="GNM424" s="565"/>
      <c r="GNN424" s="565"/>
      <c r="GNO424" s="565"/>
      <c r="GNP424" s="565"/>
      <c r="GNQ424" s="565"/>
      <c r="GNR424" s="565"/>
      <c r="GNS424" s="565"/>
      <c r="GNT424" s="565"/>
      <c r="GNU424" s="565"/>
      <c r="GNV424" s="565"/>
      <c r="GNW424" s="565"/>
      <c r="GNX424" s="565"/>
      <c r="GNY424" s="565"/>
      <c r="GNZ424" s="565"/>
      <c r="GOA424" s="565"/>
      <c r="GOB424" s="565"/>
      <c r="GOC424" s="565"/>
      <c r="GOD424" s="565"/>
      <c r="GOE424" s="565"/>
      <c r="GOF424" s="565"/>
      <c r="GOG424" s="565"/>
      <c r="GOH424" s="565"/>
      <c r="GOI424" s="565"/>
      <c r="GOJ424" s="565"/>
      <c r="GOK424" s="565"/>
      <c r="GOL424" s="565"/>
      <c r="GOM424" s="565"/>
      <c r="GON424" s="565"/>
      <c r="GOO424" s="565"/>
      <c r="GOP424" s="565"/>
      <c r="GOQ424" s="565"/>
      <c r="GOR424" s="565"/>
      <c r="GOS424" s="565"/>
      <c r="GOT424" s="565"/>
      <c r="GOU424" s="565"/>
      <c r="GOV424" s="565"/>
      <c r="GOW424" s="565"/>
      <c r="GOX424" s="565"/>
      <c r="GOY424" s="565"/>
      <c r="GOZ424" s="565"/>
      <c r="GPA424" s="565"/>
      <c r="GPB424" s="565"/>
      <c r="GPC424" s="565"/>
      <c r="GPD424" s="565"/>
      <c r="GPE424" s="565"/>
      <c r="GPF424" s="565"/>
      <c r="GPG424" s="565"/>
      <c r="GPH424" s="565"/>
      <c r="GPI424" s="565"/>
      <c r="GPJ424" s="565"/>
      <c r="GPK424" s="565"/>
      <c r="GPL424" s="565"/>
      <c r="GPM424" s="565"/>
      <c r="GPN424" s="565"/>
      <c r="GPO424" s="565"/>
      <c r="GPP424" s="565"/>
      <c r="GPQ424" s="565"/>
      <c r="GPR424" s="565"/>
      <c r="GPS424" s="565"/>
      <c r="GPT424" s="565"/>
      <c r="GPU424" s="565"/>
      <c r="GPV424" s="565"/>
      <c r="GPW424" s="565"/>
      <c r="GPX424" s="565"/>
      <c r="GPY424" s="565"/>
      <c r="GPZ424" s="565"/>
      <c r="GQA424" s="565"/>
      <c r="GQB424" s="565"/>
      <c r="GQC424" s="565"/>
      <c r="GQD424" s="565"/>
      <c r="GQE424" s="565"/>
      <c r="GQF424" s="565"/>
      <c r="GQG424" s="565"/>
      <c r="GQH424" s="565"/>
      <c r="GQI424" s="565"/>
      <c r="GQJ424" s="565"/>
      <c r="GQK424" s="565"/>
      <c r="GQL424" s="565"/>
      <c r="GQM424" s="565"/>
      <c r="GQN424" s="565"/>
      <c r="GQO424" s="565"/>
      <c r="GQP424" s="565"/>
      <c r="GQQ424" s="565"/>
      <c r="GQR424" s="565"/>
      <c r="GQS424" s="565"/>
      <c r="GQT424" s="565"/>
      <c r="GQU424" s="565"/>
      <c r="GQV424" s="565"/>
      <c r="GQW424" s="565"/>
      <c r="GQX424" s="565"/>
      <c r="GQY424" s="565"/>
      <c r="GQZ424" s="565"/>
      <c r="GRA424" s="565"/>
      <c r="GRB424" s="565"/>
      <c r="GRC424" s="565"/>
      <c r="GRD424" s="565"/>
      <c r="GRE424" s="565"/>
      <c r="GRF424" s="565"/>
      <c r="GRG424" s="565"/>
      <c r="GRH424" s="565"/>
      <c r="GRI424" s="565"/>
      <c r="GRJ424" s="565"/>
      <c r="GRK424" s="565"/>
      <c r="GRL424" s="565"/>
      <c r="GRM424" s="565"/>
      <c r="GRN424" s="565"/>
      <c r="GRO424" s="565"/>
      <c r="GRP424" s="565"/>
      <c r="GRQ424" s="565"/>
      <c r="GRR424" s="565"/>
      <c r="GRS424" s="565"/>
      <c r="GRT424" s="565"/>
      <c r="GRU424" s="565"/>
      <c r="GRV424" s="565"/>
      <c r="GRW424" s="565"/>
      <c r="GRX424" s="565"/>
      <c r="GRY424" s="565"/>
      <c r="GRZ424" s="565"/>
      <c r="GSA424" s="565"/>
      <c r="GSB424" s="565"/>
      <c r="GSC424" s="565"/>
      <c r="GSD424" s="565"/>
      <c r="GSE424" s="565"/>
      <c r="GSF424" s="565"/>
      <c r="GSG424" s="565"/>
      <c r="GSH424" s="565"/>
      <c r="GSI424" s="565"/>
      <c r="GSJ424" s="565"/>
      <c r="GSK424" s="565"/>
      <c r="GSL424" s="565"/>
      <c r="GSM424" s="565"/>
      <c r="GSN424" s="565"/>
      <c r="GSO424" s="565"/>
      <c r="GSP424" s="565"/>
      <c r="GSQ424" s="565"/>
      <c r="GSR424" s="565"/>
      <c r="GSS424" s="565"/>
      <c r="GST424" s="565"/>
      <c r="GSU424" s="565"/>
      <c r="GSV424" s="565"/>
      <c r="GSW424" s="565"/>
      <c r="GSX424" s="565"/>
      <c r="GSY424" s="565"/>
      <c r="GSZ424" s="565"/>
      <c r="GTA424" s="565"/>
      <c r="GTB424" s="565"/>
      <c r="GTC424" s="565"/>
      <c r="GTD424" s="565"/>
      <c r="GTE424" s="565"/>
      <c r="GTF424" s="565"/>
      <c r="GTG424" s="565"/>
      <c r="GTH424" s="565"/>
      <c r="GTI424" s="565"/>
      <c r="GTJ424" s="565"/>
      <c r="GTK424" s="565"/>
      <c r="GTL424" s="565"/>
      <c r="GTM424" s="565"/>
      <c r="GTN424" s="565"/>
      <c r="GTO424" s="565"/>
      <c r="GTP424" s="565"/>
      <c r="GTQ424" s="565"/>
      <c r="GTR424" s="565"/>
      <c r="GTS424" s="565"/>
      <c r="GTT424" s="565"/>
      <c r="GTU424" s="565"/>
      <c r="GTV424" s="565"/>
      <c r="GTW424" s="565"/>
      <c r="GTX424" s="565"/>
      <c r="GTY424" s="565"/>
      <c r="GTZ424" s="565"/>
      <c r="GUA424" s="565"/>
      <c r="GUB424" s="565"/>
      <c r="GUC424" s="565"/>
      <c r="GUD424" s="565"/>
      <c r="GUE424" s="565"/>
      <c r="GUF424" s="565"/>
      <c r="GUG424" s="565"/>
      <c r="GUH424" s="565"/>
      <c r="GUI424" s="565"/>
      <c r="GUJ424" s="565"/>
      <c r="GUK424" s="565"/>
      <c r="GUL424" s="565"/>
      <c r="GUM424" s="565"/>
      <c r="GUN424" s="565"/>
      <c r="GUO424" s="565"/>
      <c r="GUP424" s="565"/>
      <c r="GUQ424" s="565"/>
      <c r="GUR424" s="565"/>
      <c r="GUS424" s="565"/>
      <c r="GUT424" s="565"/>
      <c r="GUU424" s="565"/>
      <c r="GUV424" s="565"/>
      <c r="GUW424" s="565"/>
      <c r="GUX424" s="565"/>
      <c r="GUY424" s="565"/>
      <c r="GUZ424" s="565"/>
      <c r="GVA424" s="565"/>
      <c r="GVB424" s="565"/>
      <c r="GVC424" s="565"/>
      <c r="GVD424" s="565"/>
      <c r="GVE424" s="565"/>
      <c r="GVF424" s="565"/>
      <c r="GVG424" s="565"/>
      <c r="GVH424" s="565"/>
      <c r="GVI424" s="565"/>
      <c r="GVJ424" s="565"/>
      <c r="GVK424" s="565"/>
      <c r="GVL424" s="565"/>
      <c r="GVM424" s="565"/>
      <c r="GVN424" s="565"/>
      <c r="GVO424" s="565"/>
      <c r="GVP424" s="565"/>
      <c r="GVQ424" s="565"/>
      <c r="GVR424" s="565"/>
      <c r="GVS424" s="565"/>
      <c r="GVT424" s="565"/>
      <c r="GVU424" s="565"/>
      <c r="GVV424" s="565"/>
      <c r="GVW424" s="565"/>
      <c r="GVX424" s="565"/>
      <c r="GVY424" s="565"/>
      <c r="GVZ424" s="565"/>
      <c r="GWA424" s="565"/>
      <c r="GWB424" s="565"/>
      <c r="GWC424" s="565"/>
      <c r="GWD424" s="565"/>
      <c r="GWE424" s="565"/>
      <c r="GWF424" s="565"/>
      <c r="GWG424" s="565"/>
      <c r="GWH424" s="565"/>
      <c r="GWI424" s="565"/>
      <c r="GWJ424" s="565"/>
      <c r="GWK424" s="565"/>
      <c r="GWL424" s="565"/>
      <c r="GWM424" s="565"/>
      <c r="GWN424" s="565"/>
      <c r="GWO424" s="565"/>
      <c r="GWP424" s="565"/>
      <c r="GWQ424" s="565"/>
      <c r="GWR424" s="565"/>
      <c r="GWS424" s="565"/>
      <c r="GWT424" s="565"/>
      <c r="GWU424" s="565"/>
      <c r="GWV424" s="565"/>
      <c r="GWW424" s="565"/>
      <c r="GWX424" s="565"/>
      <c r="GWY424" s="565"/>
      <c r="GWZ424" s="565"/>
      <c r="GXA424" s="565"/>
      <c r="GXB424" s="565"/>
      <c r="GXC424" s="565"/>
      <c r="GXD424" s="565"/>
      <c r="GXE424" s="565"/>
      <c r="GXF424" s="565"/>
      <c r="GXG424" s="565"/>
      <c r="GXH424" s="565"/>
      <c r="GXI424" s="565"/>
      <c r="GXJ424" s="565"/>
      <c r="GXK424" s="565"/>
      <c r="GXL424" s="565"/>
      <c r="GXM424" s="565"/>
      <c r="GXN424" s="565"/>
      <c r="GXO424" s="565"/>
      <c r="GXP424" s="565"/>
      <c r="GXQ424" s="565"/>
      <c r="GXR424" s="565"/>
      <c r="GXS424" s="565"/>
      <c r="GXT424" s="565"/>
      <c r="GXU424" s="565"/>
      <c r="GXV424" s="565"/>
      <c r="GXW424" s="565"/>
      <c r="GXX424" s="565"/>
      <c r="GXY424" s="565"/>
      <c r="GXZ424" s="565"/>
      <c r="GYA424" s="565"/>
      <c r="GYB424" s="565"/>
      <c r="GYC424" s="565"/>
      <c r="GYD424" s="565"/>
      <c r="GYE424" s="565"/>
      <c r="GYF424" s="565"/>
      <c r="GYG424" s="565"/>
      <c r="GYH424" s="565"/>
      <c r="GYI424" s="565"/>
      <c r="GYJ424" s="565"/>
      <c r="GYK424" s="565"/>
      <c r="GYL424" s="565"/>
      <c r="GYM424" s="565"/>
      <c r="GYN424" s="565"/>
      <c r="GYO424" s="565"/>
      <c r="GYP424" s="565"/>
      <c r="GYQ424" s="565"/>
      <c r="GYR424" s="565"/>
      <c r="GYS424" s="565"/>
      <c r="GYT424" s="565"/>
      <c r="GYU424" s="565"/>
      <c r="GYV424" s="565"/>
      <c r="GYW424" s="565"/>
      <c r="GYX424" s="565"/>
      <c r="GYY424" s="565"/>
      <c r="GYZ424" s="565"/>
      <c r="GZA424" s="565"/>
      <c r="GZB424" s="565"/>
      <c r="GZC424" s="565"/>
      <c r="GZD424" s="565"/>
      <c r="GZE424" s="565"/>
      <c r="GZF424" s="565"/>
      <c r="GZG424" s="565"/>
      <c r="GZH424" s="565"/>
      <c r="GZI424" s="565"/>
      <c r="GZJ424" s="565"/>
      <c r="GZK424" s="565"/>
      <c r="GZL424" s="565"/>
      <c r="GZM424" s="565"/>
      <c r="GZN424" s="565"/>
      <c r="GZO424" s="565"/>
      <c r="GZP424" s="565"/>
      <c r="GZQ424" s="565"/>
      <c r="GZR424" s="565"/>
      <c r="GZS424" s="565"/>
      <c r="GZT424" s="565"/>
      <c r="GZU424" s="565"/>
      <c r="GZV424" s="565"/>
      <c r="GZW424" s="565"/>
      <c r="GZX424" s="565"/>
      <c r="GZY424" s="565"/>
      <c r="GZZ424" s="565"/>
      <c r="HAA424" s="565"/>
      <c r="HAB424" s="565"/>
      <c r="HAC424" s="565"/>
      <c r="HAD424" s="565"/>
      <c r="HAE424" s="565"/>
      <c r="HAF424" s="565"/>
      <c r="HAG424" s="565"/>
      <c r="HAH424" s="565"/>
      <c r="HAI424" s="565"/>
      <c r="HAJ424" s="565"/>
      <c r="HAK424" s="565"/>
      <c r="HAL424" s="565"/>
      <c r="HAM424" s="565"/>
      <c r="HAN424" s="565"/>
      <c r="HAO424" s="565"/>
      <c r="HAP424" s="565"/>
      <c r="HAQ424" s="565"/>
      <c r="HAR424" s="565"/>
      <c r="HAS424" s="565"/>
      <c r="HAT424" s="565"/>
      <c r="HAU424" s="565"/>
      <c r="HAV424" s="565"/>
      <c r="HAW424" s="565"/>
      <c r="HAX424" s="565"/>
      <c r="HAY424" s="565"/>
      <c r="HAZ424" s="565"/>
      <c r="HBA424" s="565"/>
      <c r="HBB424" s="565"/>
      <c r="HBC424" s="565"/>
      <c r="HBD424" s="565"/>
      <c r="HBE424" s="565"/>
      <c r="HBF424" s="565"/>
      <c r="HBG424" s="565"/>
      <c r="HBH424" s="565"/>
      <c r="HBI424" s="565"/>
      <c r="HBJ424" s="565"/>
      <c r="HBK424" s="565"/>
      <c r="HBL424" s="565"/>
      <c r="HBM424" s="565"/>
      <c r="HBN424" s="565"/>
      <c r="HBO424" s="565"/>
      <c r="HBP424" s="565"/>
      <c r="HBQ424" s="565"/>
      <c r="HBR424" s="565"/>
      <c r="HBS424" s="565"/>
      <c r="HBT424" s="565"/>
      <c r="HBU424" s="565"/>
      <c r="HBV424" s="565"/>
      <c r="HBW424" s="565"/>
      <c r="HBX424" s="565"/>
      <c r="HBY424" s="565"/>
      <c r="HBZ424" s="565"/>
      <c r="HCA424" s="565"/>
      <c r="HCB424" s="565"/>
      <c r="HCC424" s="565"/>
      <c r="HCD424" s="565"/>
      <c r="HCE424" s="565"/>
      <c r="HCF424" s="565"/>
      <c r="HCG424" s="565"/>
      <c r="HCH424" s="565"/>
      <c r="HCI424" s="565"/>
      <c r="HCJ424" s="565"/>
      <c r="HCK424" s="565"/>
      <c r="HCL424" s="565"/>
      <c r="HCM424" s="565"/>
      <c r="HCN424" s="565"/>
      <c r="HCO424" s="565"/>
      <c r="HCP424" s="565"/>
      <c r="HCQ424" s="565"/>
      <c r="HCR424" s="565"/>
      <c r="HCS424" s="565"/>
      <c r="HCT424" s="565"/>
      <c r="HCU424" s="565"/>
      <c r="HCV424" s="565"/>
      <c r="HCW424" s="565"/>
      <c r="HCX424" s="565"/>
      <c r="HCY424" s="565"/>
      <c r="HCZ424" s="565"/>
      <c r="HDA424" s="565"/>
      <c r="HDB424" s="565"/>
      <c r="HDC424" s="565"/>
      <c r="HDD424" s="565"/>
      <c r="HDE424" s="565"/>
      <c r="HDF424" s="565"/>
      <c r="HDG424" s="565"/>
      <c r="HDH424" s="565"/>
      <c r="HDI424" s="565"/>
      <c r="HDJ424" s="565"/>
      <c r="HDK424" s="565"/>
      <c r="HDL424" s="565"/>
      <c r="HDM424" s="565"/>
      <c r="HDN424" s="565"/>
      <c r="HDO424" s="565"/>
      <c r="HDP424" s="565"/>
      <c r="HDQ424" s="565"/>
      <c r="HDR424" s="565"/>
      <c r="HDS424" s="565"/>
      <c r="HDT424" s="565"/>
      <c r="HDU424" s="565"/>
      <c r="HDV424" s="565"/>
      <c r="HDW424" s="565"/>
      <c r="HDX424" s="565"/>
      <c r="HDY424" s="565"/>
      <c r="HDZ424" s="565"/>
      <c r="HEA424" s="565"/>
      <c r="HEB424" s="565"/>
      <c r="HEC424" s="565"/>
      <c r="HED424" s="565"/>
      <c r="HEE424" s="565"/>
      <c r="HEF424" s="565"/>
      <c r="HEG424" s="565"/>
      <c r="HEH424" s="565"/>
      <c r="HEI424" s="565"/>
      <c r="HEJ424" s="565"/>
      <c r="HEK424" s="565"/>
      <c r="HEL424" s="565"/>
      <c r="HEM424" s="565"/>
      <c r="HEN424" s="565"/>
      <c r="HEO424" s="565"/>
      <c r="HEP424" s="565"/>
      <c r="HEQ424" s="565"/>
      <c r="HER424" s="565"/>
      <c r="HES424" s="565"/>
      <c r="HET424" s="565"/>
      <c r="HEU424" s="565"/>
      <c r="HEV424" s="565"/>
      <c r="HEW424" s="565"/>
      <c r="HEX424" s="565"/>
      <c r="HEY424" s="565"/>
      <c r="HEZ424" s="565"/>
      <c r="HFA424" s="565"/>
      <c r="HFB424" s="565"/>
      <c r="HFC424" s="565"/>
      <c r="HFD424" s="565"/>
      <c r="HFE424" s="565"/>
      <c r="HFF424" s="565"/>
      <c r="HFG424" s="565"/>
      <c r="HFH424" s="565"/>
      <c r="HFI424" s="565"/>
      <c r="HFJ424" s="565"/>
      <c r="HFK424" s="565"/>
      <c r="HFL424" s="565"/>
      <c r="HFM424" s="565"/>
      <c r="HFN424" s="565"/>
      <c r="HFO424" s="565"/>
      <c r="HFP424" s="565"/>
      <c r="HFQ424" s="565"/>
      <c r="HFR424" s="565"/>
      <c r="HFS424" s="565"/>
      <c r="HFT424" s="565"/>
      <c r="HFU424" s="565"/>
      <c r="HFV424" s="565"/>
      <c r="HFW424" s="565"/>
      <c r="HFX424" s="565"/>
      <c r="HFY424" s="565"/>
      <c r="HFZ424" s="565"/>
      <c r="HGA424" s="565"/>
      <c r="HGB424" s="565"/>
      <c r="HGC424" s="565"/>
      <c r="HGD424" s="565"/>
      <c r="HGE424" s="565"/>
      <c r="HGF424" s="565"/>
      <c r="HGG424" s="565"/>
      <c r="HGH424" s="565"/>
      <c r="HGI424" s="565"/>
      <c r="HGJ424" s="565"/>
      <c r="HGK424" s="565"/>
      <c r="HGL424" s="565"/>
      <c r="HGM424" s="565"/>
      <c r="HGN424" s="565"/>
      <c r="HGO424" s="565"/>
      <c r="HGP424" s="565"/>
      <c r="HGQ424" s="565"/>
      <c r="HGR424" s="565"/>
      <c r="HGS424" s="565"/>
      <c r="HGT424" s="565"/>
      <c r="HGU424" s="565"/>
      <c r="HGV424" s="565"/>
      <c r="HGW424" s="565"/>
      <c r="HGX424" s="565"/>
      <c r="HGY424" s="565"/>
      <c r="HGZ424" s="565"/>
      <c r="HHA424" s="565"/>
      <c r="HHB424" s="565"/>
      <c r="HHC424" s="565"/>
      <c r="HHD424" s="565"/>
      <c r="HHE424" s="565"/>
      <c r="HHF424" s="565"/>
      <c r="HHG424" s="565"/>
      <c r="HHH424" s="565"/>
      <c r="HHI424" s="565"/>
      <c r="HHJ424" s="565"/>
      <c r="HHK424" s="565"/>
      <c r="HHL424" s="565"/>
      <c r="HHM424" s="565"/>
      <c r="HHN424" s="565"/>
      <c r="HHO424" s="565"/>
      <c r="HHP424" s="565"/>
      <c r="HHQ424" s="565"/>
      <c r="HHR424" s="565"/>
      <c r="HHS424" s="565"/>
      <c r="HHT424" s="565"/>
      <c r="HHU424" s="565"/>
      <c r="HHV424" s="565"/>
      <c r="HHW424" s="565"/>
      <c r="HHX424" s="565"/>
      <c r="HHY424" s="565"/>
      <c r="HHZ424" s="565"/>
      <c r="HIA424" s="565"/>
      <c r="HIB424" s="565"/>
      <c r="HIC424" s="565"/>
      <c r="HID424" s="565"/>
      <c r="HIE424" s="565"/>
      <c r="HIF424" s="565"/>
      <c r="HIG424" s="565"/>
      <c r="HIH424" s="565"/>
      <c r="HII424" s="565"/>
      <c r="HIJ424" s="565"/>
      <c r="HIK424" s="565"/>
      <c r="HIL424" s="565"/>
      <c r="HIM424" s="565"/>
      <c r="HIN424" s="565"/>
      <c r="HIO424" s="565"/>
      <c r="HIP424" s="565"/>
      <c r="HIQ424" s="565"/>
      <c r="HIR424" s="565"/>
      <c r="HIS424" s="565"/>
      <c r="HIT424" s="565"/>
      <c r="HIU424" s="565"/>
      <c r="HIV424" s="565"/>
      <c r="HIW424" s="565"/>
      <c r="HIX424" s="565"/>
      <c r="HIY424" s="565"/>
      <c r="HIZ424" s="565"/>
      <c r="HJA424" s="565"/>
      <c r="HJB424" s="565"/>
      <c r="HJC424" s="565"/>
      <c r="HJD424" s="565"/>
      <c r="HJE424" s="565"/>
      <c r="HJF424" s="565"/>
      <c r="HJG424" s="565"/>
      <c r="HJH424" s="565"/>
      <c r="HJI424" s="565"/>
      <c r="HJJ424" s="565"/>
      <c r="HJK424" s="565"/>
      <c r="HJL424" s="565"/>
      <c r="HJM424" s="565"/>
      <c r="HJN424" s="565"/>
      <c r="HJO424" s="565"/>
      <c r="HJP424" s="565"/>
      <c r="HJQ424" s="565"/>
      <c r="HJR424" s="565"/>
      <c r="HJS424" s="565"/>
      <c r="HJT424" s="565"/>
      <c r="HJU424" s="565"/>
      <c r="HJV424" s="565"/>
      <c r="HJW424" s="565"/>
      <c r="HJX424" s="565"/>
      <c r="HJY424" s="565"/>
      <c r="HJZ424" s="565"/>
      <c r="HKA424" s="565"/>
      <c r="HKB424" s="565"/>
      <c r="HKC424" s="565"/>
      <c r="HKD424" s="565"/>
      <c r="HKE424" s="565"/>
      <c r="HKF424" s="565"/>
      <c r="HKG424" s="565"/>
      <c r="HKH424" s="565"/>
      <c r="HKI424" s="565"/>
      <c r="HKJ424" s="565"/>
      <c r="HKK424" s="565"/>
      <c r="HKL424" s="565"/>
      <c r="HKM424" s="565"/>
      <c r="HKN424" s="565"/>
      <c r="HKO424" s="565"/>
      <c r="HKP424" s="565"/>
      <c r="HKQ424" s="565"/>
      <c r="HKR424" s="565"/>
      <c r="HKS424" s="565"/>
      <c r="HKT424" s="565"/>
      <c r="HKU424" s="565"/>
      <c r="HKV424" s="565"/>
      <c r="HKW424" s="565"/>
      <c r="HKX424" s="565"/>
      <c r="HKY424" s="565"/>
      <c r="HKZ424" s="565"/>
      <c r="HLA424" s="565"/>
      <c r="HLB424" s="565"/>
      <c r="HLC424" s="565"/>
      <c r="HLD424" s="565"/>
      <c r="HLE424" s="565"/>
      <c r="HLF424" s="565"/>
      <c r="HLG424" s="565"/>
      <c r="HLH424" s="565"/>
      <c r="HLI424" s="565"/>
      <c r="HLJ424" s="565"/>
      <c r="HLK424" s="565"/>
      <c r="HLL424" s="565"/>
      <c r="HLM424" s="565"/>
      <c r="HLN424" s="565"/>
      <c r="HLO424" s="565"/>
      <c r="HLP424" s="565"/>
      <c r="HLQ424" s="565"/>
      <c r="HLR424" s="565"/>
      <c r="HLS424" s="565"/>
      <c r="HLT424" s="565"/>
      <c r="HLU424" s="565"/>
      <c r="HLV424" s="565"/>
      <c r="HLW424" s="565"/>
      <c r="HLX424" s="565"/>
      <c r="HLY424" s="565"/>
      <c r="HLZ424" s="565"/>
      <c r="HMA424" s="565"/>
      <c r="HMB424" s="565"/>
      <c r="HMC424" s="565"/>
      <c r="HMD424" s="565"/>
      <c r="HME424" s="565"/>
      <c r="HMF424" s="565"/>
      <c r="HMG424" s="565"/>
      <c r="HMH424" s="565"/>
      <c r="HMI424" s="565"/>
      <c r="HMJ424" s="565"/>
      <c r="HMK424" s="565"/>
      <c r="HML424" s="565"/>
      <c r="HMM424" s="565"/>
      <c r="HMN424" s="565"/>
      <c r="HMO424" s="565"/>
      <c r="HMP424" s="565"/>
      <c r="HMQ424" s="565"/>
      <c r="HMR424" s="565"/>
      <c r="HMS424" s="565"/>
      <c r="HMT424" s="565"/>
      <c r="HMU424" s="565"/>
      <c r="HMV424" s="565"/>
      <c r="HMW424" s="565"/>
      <c r="HMX424" s="565"/>
      <c r="HMY424" s="565"/>
      <c r="HMZ424" s="565"/>
      <c r="HNA424" s="565"/>
      <c r="HNB424" s="565"/>
      <c r="HNC424" s="565"/>
      <c r="HND424" s="565"/>
      <c r="HNE424" s="565"/>
      <c r="HNF424" s="565"/>
      <c r="HNG424" s="565"/>
      <c r="HNH424" s="565"/>
      <c r="HNI424" s="565"/>
      <c r="HNJ424" s="565"/>
      <c r="HNK424" s="565"/>
      <c r="HNL424" s="565"/>
      <c r="HNM424" s="565"/>
      <c r="HNN424" s="565"/>
      <c r="HNO424" s="565"/>
      <c r="HNP424" s="565"/>
      <c r="HNQ424" s="565"/>
      <c r="HNR424" s="565"/>
      <c r="HNS424" s="565"/>
      <c r="HNT424" s="565"/>
      <c r="HNU424" s="565"/>
      <c r="HNV424" s="565"/>
      <c r="HNW424" s="565"/>
      <c r="HNX424" s="565"/>
      <c r="HNY424" s="565"/>
      <c r="HNZ424" s="565"/>
      <c r="HOA424" s="565"/>
      <c r="HOB424" s="565"/>
      <c r="HOC424" s="565"/>
      <c r="HOD424" s="565"/>
      <c r="HOE424" s="565"/>
      <c r="HOF424" s="565"/>
      <c r="HOG424" s="565"/>
      <c r="HOH424" s="565"/>
      <c r="HOI424" s="565"/>
      <c r="HOJ424" s="565"/>
      <c r="HOK424" s="565"/>
      <c r="HOL424" s="565"/>
      <c r="HOM424" s="565"/>
      <c r="HON424" s="565"/>
      <c r="HOO424" s="565"/>
      <c r="HOP424" s="565"/>
      <c r="HOQ424" s="565"/>
      <c r="HOR424" s="565"/>
      <c r="HOS424" s="565"/>
      <c r="HOT424" s="565"/>
      <c r="HOU424" s="565"/>
      <c r="HOV424" s="565"/>
      <c r="HOW424" s="565"/>
      <c r="HOX424" s="565"/>
      <c r="HOY424" s="565"/>
      <c r="HOZ424" s="565"/>
      <c r="HPA424" s="565"/>
      <c r="HPB424" s="565"/>
      <c r="HPC424" s="565"/>
      <c r="HPD424" s="565"/>
      <c r="HPE424" s="565"/>
      <c r="HPF424" s="565"/>
      <c r="HPG424" s="565"/>
      <c r="HPH424" s="565"/>
      <c r="HPI424" s="565"/>
      <c r="HPJ424" s="565"/>
      <c r="HPK424" s="565"/>
      <c r="HPL424" s="565"/>
      <c r="HPM424" s="565"/>
      <c r="HPN424" s="565"/>
      <c r="HPO424" s="565"/>
      <c r="HPP424" s="565"/>
      <c r="HPQ424" s="565"/>
      <c r="HPR424" s="565"/>
      <c r="HPS424" s="565"/>
      <c r="HPT424" s="565"/>
      <c r="HPU424" s="565"/>
      <c r="HPV424" s="565"/>
      <c r="HPW424" s="565"/>
      <c r="HPX424" s="565"/>
      <c r="HPY424" s="565"/>
      <c r="HPZ424" s="565"/>
      <c r="HQA424" s="565"/>
      <c r="HQB424" s="565"/>
      <c r="HQC424" s="565"/>
      <c r="HQD424" s="565"/>
      <c r="HQE424" s="565"/>
      <c r="HQF424" s="565"/>
      <c r="HQG424" s="565"/>
      <c r="HQH424" s="565"/>
      <c r="HQI424" s="565"/>
      <c r="HQJ424" s="565"/>
      <c r="HQK424" s="565"/>
      <c r="HQL424" s="565"/>
      <c r="HQM424" s="565"/>
      <c r="HQN424" s="565"/>
      <c r="HQO424" s="565"/>
      <c r="HQP424" s="565"/>
      <c r="HQQ424" s="565"/>
      <c r="HQR424" s="565"/>
      <c r="HQS424" s="565"/>
      <c r="HQT424" s="565"/>
      <c r="HQU424" s="565"/>
      <c r="HQV424" s="565"/>
      <c r="HQW424" s="565"/>
      <c r="HQX424" s="565"/>
      <c r="HQY424" s="565"/>
      <c r="HQZ424" s="565"/>
      <c r="HRA424" s="565"/>
      <c r="HRB424" s="565"/>
      <c r="HRC424" s="565"/>
      <c r="HRD424" s="565"/>
      <c r="HRE424" s="565"/>
      <c r="HRF424" s="565"/>
      <c r="HRG424" s="565"/>
      <c r="HRH424" s="565"/>
      <c r="HRI424" s="565"/>
      <c r="HRJ424" s="565"/>
      <c r="HRK424" s="565"/>
      <c r="HRL424" s="565"/>
      <c r="HRM424" s="565"/>
      <c r="HRN424" s="565"/>
      <c r="HRO424" s="565"/>
      <c r="HRP424" s="565"/>
      <c r="HRQ424" s="565"/>
      <c r="HRR424" s="565"/>
      <c r="HRS424" s="565"/>
      <c r="HRT424" s="565"/>
      <c r="HRU424" s="565"/>
      <c r="HRV424" s="565"/>
      <c r="HRW424" s="565"/>
      <c r="HRX424" s="565"/>
      <c r="HRY424" s="565"/>
      <c r="HRZ424" s="565"/>
      <c r="HSA424" s="565"/>
      <c r="HSB424" s="565"/>
      <c r="HSC424" s="565"/>
      <c r="HSD424" s="565"/>
      <c r="HSE424" s="565"/>
      <c r="HSF424" s="565"/>
      <c r="HSG424" s="565"/>
      <c r="HSH424" s="565"/>
      <c r="HSI424" s="565"/>
      <c r="HSJ424" s="565"/>
      <c r="HSK424" s="565"/>
      <c r="HSL424" s="565"/>
      <c r="HSM424" s="565"/>
      <c r="HSN424" s="565"/>
      <c r="HSO424" s="565"/>
      <c r="HSP424" s="565"/>
      <c r="HSQ424" s="565"/>
      <c r="HSR424" s="565"/>
      <c r="HSS424" s="565"/>
      <c r="HST424" s="565"/>
      <c r="HSU424" s="565"/>
      <c r="HSV424" s="565"/>
      <c r="HSW424" s="565"/>
      <c r="HSX424" s="565"/>
      <c r="HSY424" s="565"/>
      <c r="HSZ424" s="565"/>
      <c r="HTA424" s="565"/>
      <c r="HTB424" s="565"/>
      <c r="HTC424" s="565"/>
      <c r="HTD424" s="565"/>
      <c r="HTE424" s="565"/>
      <c r="HTF424" s="565"/>
      <c r="HTG424" s="565"/>
      <c r="HTH424" s="565"/>
      <c r="HTI424" s="565"/>
      <c r="HTJ424" s="565"/>
      <c r="HTK424" s="565"/>
      <c r="HTL424" s="565"/>
      <c r="HTM424" s="565"/>
      <c r="HTN424" s="565"/>
      <c r="HTO424" s="565"/>
      <c r="HTP424" s="565"/>
      <c r="HTQ424" s="565"/>
      <c r="HTR424" s="565"/>
      <c r="HTS424" s="565"/>
      <c r="HTT424" s="565"/>
      <c r="HTU424" s="565"/>
      <c r="HTV424" s="565"/>
      <c r="HTW424" s="565"/>
      <c r="HTX424" s="565"/>
      <c r="HTY424" s="565"/>
      <c r="HTZ424" s="565"/>
      <c r="HUA424" s="565"/>
      <c r="HUB424" s="565"/>
      <c r="HUC424" s="565"/>
      <c r="HUD424" s="565"/>
      <c r="HUE424" s="565"/>
      <c r="HUF424" s="565"/>
      <c r="HUG424" s="565"/>
      <c r="HUH424" s="565"/>
      <c r="HUI424" s="565"/>
      <c r="HUJ424" s="565"/>
      <c r="HUK424" s="565"/>
      <c r="HUL424" s="565"/>
      <c r="HUM424" s="565"/>
      <c r="HUN424" s="565"/>
      <c r="HUO424" s="565"/>
      <c r="HUP424" s="565"/>
      <c r="HUQ424" s="565"/>
      <c r="HUR424" s="565"/>
      <c r="HUS424" s="565"/>
      <c r="HUT424" s="565"/>
      <c r="HUU424" s="565"/>
      <c r="HUV424" s="565"/>
      <c r="HUW424" s="565"/>
      <c r="HUX424" s="565"/>
      <c r="HUY424" s="565"/>
      <c r="HUZ424" s="565"/>
      <c r="HVA424" s="565"/>
      <c r="HVB424" s="565"/>
      <c r="HVC424" s="565"/>
      <c r="HVD424" s="565"/>
      <c r="HVE424" s="565"/>
      <c r="HVF424" s="565"/>
      <c r="HVG424" s="565"/>
      <c r="HVH424" s="565"/>
      <c r="HVI424" s="565"/>
      <c r="HVJ424" s="565"/>
      <c r="HVK424" s="565"/>
      <c r="HVL424" s="565"/>
      <c r="HVM424" s="565"/>
      <c r="HVN424" s="565"/>
      <c r="HVO424" s="565"/>
      <c r="HVP424" s="565"/>
      <c r="HVQ424" s="565"/>
      <c r="HVR424" s="565"/>
      <c r="HVS424" s="565"/>
      <c r="HVT424" s="565"/>
      <c r="HVU424" s="565"/>
      <c r="HVV424" s="565"/>
      <c r="HVW424" s="565"/>
      <c r="HVX424" s="565"/>
      <c r="HVY424" s="565"/>
      <c r="HVZ424" s="565"/>
      <c r="HWA424" s="565"/>
      <c r="HWB424" s="565"/>
      <c r="HWC424" s="565"/>
      <c r="HWD424" s="565"/>
      <c r="HWE424" s="565"/>
      <c r="HWF424" s="565"/>
      <c r="HWG424" s="565"/>
      <c r="HWH424" s="565"/>
      <c r="HWI424" s="565"/>
      <c r="HWJ424" s="565"/>
      <c r="HWK424" s="565"/>
      <c r="HWL424" s="565"/>
      <c r="HWM424" s="565"/>
      <c r="HWN424" s="565"/>
      <c r="HWO424" s="565"/>
      <c r="HWP424" s="565"/>
      <c r="HWQ424" s="565"/>
      <c r="HWR424" s="565"/>
      <c r="HWS424" s="565"/>
      <c r="HWT424" s="565"/>
      <c r="HWU424" s="565"/>
      <c r="HWV424" s="565"/>
      <c r="HWW424" s="565"/>
      <c r="HWX424" s="565"/>
      <c r="HWY424" s="565"/>
      <c r="HWZ424" s="565"/>
      <c r="HXA424" s="565"/>
      <c r="HXB424" s="565"/>
      <c r="HXC424" s="565"/>
      <c r="HXD424" s="565"/>
      <c r="HXE424" s="565"/>
      <c r="HXF424" s="565"/>
      <c r="HXG424" s="565"/>
      <c r="HXH424" s="565"/>
      <c r="HXI424" s="565"/>
      <c r="HXJ424" s="565"/>
      <c r="HXK424" s="565"/>
      <c r="HXL424" s="565"/>
      <c r="HXM424" s="565"/>
      <c r="HXN424" s="565"/>
      <c r="HXO424" s="565"/>
      <c r="HXP424" s="565"/>
      <c r="HXQ424" s="565"/>
      <c r="HXR424" s="565"/>
      <c r="HXS424" s="565"/>
      <c r="HXT424" s="565"/>
      <c r="HXU424" s="565"/>
      <c r="HXV424" s="565"/>
      <c r="HXW424" s="565"/>
      <c r="HXX424" s="565"/>
      <c r="HXY424" s="565"/>
      <c r="HXZ424" s="565"/>
      <c r="HYA424" s="565"/>
      <c r="HYB424" s="565"/>
      <c r="HYC424" s="565"/>
      <c r="HYD424" s="565"/>
      <c r="HYE424" s="565"/>
      <c r="HYF424" s="565"/>
      <c r="HYG424" s="565"/>
      <c r="HYH424" s="565"/>
      <c r="HYI424" s="565"/>
      <c r="HYJ424" s="565"/>
      <c r="HYK424" s="565"/>
      <c r="HYL424" s="565"/>
      <c r="HYM424" s="565"/>
      <c r="HYN424" s="565"/>
      <c r="HYO424" s="565"/>
      <c r="HYP424" s="565"/>
      <c r="HYQ424" s="565"/>
      <c r="HYR424" s="565"/>
      <c r="HYS424" s="565"/>
      <c r="HYT424" s="565"/>
      <c r="HYU424" s="565"/>
      <c r="HYV424" s="565"/>
      <c r="HYW424" s="565"/>
      <c r="HYX424" s="565"/>
      <c r="HYY424" s="565"/>
      <c r="HYZ424" s="565"/>
      <c r="HZA424" s="565"/>
      <c r="HZB424" s="565"/>
      <c r="HZC424" s="565"/>
      <c r="HZD424" s="565"/>
      <c r="HZE424" s="565"/>
      <c r="HZF424" s="565"/>
      <c r="HZG424" s="565"/>
      <c r="HZH424" s="565"/>
      <c r="HZI424" s="565"/>
      <c r="HZJ424" s="565"/>
      <c r="HZK424" s="565"/>
      <c r="HZL424" s="565"/>
      <c r="HZM424" s="565"/>
      <c r="HZN424" s="565"/>
      <c r="HZO424" s="565"/>
      <c r="HZP424" s="565"/>
      <c r="HZQ424" s="565"/>
      <c r="HZR424" s="565"/>
      <c r="HZS424" s="565"/>
      <c r="HZT424" s="565"/>
      <c r="HZU424" s="565"/>
      <c r="HZV424" s="565"/>
      <c r="HZW424" s="565"/>
      <c r="HZX424" s="565"/>
      <c r="HZY424" s="565"/>
      <c r="HZZ424" s="565"/>
      <c r="IAA424" s="565"/>
      <c r="IAB424" s="565"/>
      <c r="IAC424" s="565"/>
      <c r="IAD424" s="565"/>
      <c r="IAE424" s="565"/>
      <c r="IAF424" s="565"/>
      <c r="IAG424" s="565"/>
      <c r="IAH424" s="565"/>
      <c r="IAI424" s="565"/>
      <c r="IAJ424" s="565"/>
      <c r="IAK424" s="565"/>
      <c r="IAL424" s="565"/>
      <c r="IAM424" s="565"/>
      <c r="IAN424" s="565"/>
      <c r="IAO424" s="565"/>
      <c r="IAP424" s="565"/>
      <c r="IAQ424" s="565"/>
      <c r="IAR424" s="565"/>
      <c r="IAS424" s="565"/>
      <c r="IAT424" s="565"/>
      <c r="IAU424" s="565"/>
      <c r="IAV424" s="565"/>
      <c r="IAW424" s="565"/>
      <c r="IAX424" s="565"/>
      <c r="IAY424" s="565"/>
      <c r="IAZ424" s="565"/>
      <c r="IBA424" s="565"/>
      <c r="IBB424" s="565"/>
      <c r="IBC424" s="565"/>
      <c r="IBD424" s="565"/>
      <c r="IBE424" s="565"/>
      <c r="IBF424" s="565"/>
      <c r="IBG424" s="565"/>
      <c r="IBH424" s="565"/>
      <c r="IBI424" s="565"/>
      <c r="IBJ424" s="565"/>
      <c r="IBK424" s="565"/>
      <c r="IBL424" s="565"/>
      <c r="IBM424" s="565"/>
      <c r="IBN424" s="565"/>
      <c r="IBO424" s="565"/>
      <c r="IBP424" s="565"/>
      <c r="IBQ424" s="565"/>
      <c r="IBR424" s="565"/>
      <c r="IBS424" s="565"/>
      <c r="IBT424" s="565"/>
      <c r="IBU424" s="565"/>
      <c r="IBV424" s="565"/>
      <c r="IBW424" s="565"/>
      <c r="IBX424" s="565"/>
      <c r="IBY424" s="565"/>
      <c r="IBZ424" s="565"/>
      <c r="ICA424" s="565"/>
      <c r="ICB424" s="565"/>
      <c r="ICC424" s="565"/>
      <c r="ICD424" s="565"/>
      <c r="ICE424" s="565"/>
      <c r="ICF424" s="565"/>
      <c r="ICG424" s="565"/>
      <c r="ICH424" s="565"/>
      <c r="ICI424" s="565"/>
      <c r="ICJ424" s="565"/>
      <c r="ICK424" s="565"/>
      <c r="ICL424" s="565"/>
      <c r="ICM424" s="565"/>
      <c r="ICN424" s="565"/>
      <c r="ICO424" s="565"/>
      <c r="ICP424" s="565"/>
      <c r="ICQ424" s="565"/>
      <c r="ICR424" s="565"/>
      <c r="ICS424" s="565"/>
      <c r="ICT424" s="565"/>
      <c r="ICU424" s="565"/>
      <c r="ICV424" s="565"/>
      <c r="ICW424" s="565"/>
      <c r="ICX424" s="565"/>
      <c r="ICY424" s="565"/>
      <c r="ICZ424" s="565"/>
      <c r="IDA424" s="565"/>
      <c r="IDB424" s="565"/>
      <c r="IDC424" s="565"/>
      <c r="IDD424" s="565"/>
      <c r="IDE424" s="565"/>
      <c r="IDF424" s="565"/>
      <c r="IDG424" s="565"/>
      <c r="IDH424" s="565"/>
      <c r="IDI424" s="565"/>
      <c r="IDJ424" s="565"/>
      <c r="IDK424" s="565"/>
      <c r="IDL424" s="565"/>
      <c r="IDM424" s="565"/>
      <c r="IDN424" s="565"/>
      <c r="IDO424" s="565"/>
      <c r="IDP424" s="565"/>
      <c r="IDQ424" s="565"/>
      <c r="IDR424" s="565"/>
      <c r="IDS424" s="565"/>
      <c r="IDT424" s="565"/>
      <c r="IDU424" s="565"/>
      <c r="IDV424" s="565"/>
      <c r="IDW424" s="565"/>
      <c r="IDX424" s="565"/>
      <c r="IDY424" s="565"/>
      <c r="IDZ424" s="565"/>
      <c r="IEA424" s="565"/>
      <c r="IEB424" s="565"/>
      <c r="IEC424" s="565"/>
      <c r="IED424" s="565"/>
      <c r="IEE424" s="565"/>
      <c r="IEF424" s="565"/>
      <c r="IEG424" s="565"/>
      <c r="IEH424" s="565"/>
      <c r="IEI424" s="565"/>
      <c r="IEJ424" s="565"/>
      <c r="IEK424" s="565"/>
      <c r="IEL424" s="565"/>
      <c r="IEM424" s="565"/>
      <c r="IEN424" s="565"/>
      <c r="IEO424" s="565"/>
      <c r="IEP424" s="565"/>
      <c r="IEQ424" s="565"/>
      <c r="IER424" s="565"/>
      <c r="IES424" s="565"/>
      <c r="IET424" s="565"/>
      <c r="IEU424" s="565"/>
      <c r="IEV424" s="565"/>
      <c r="IEW424" s="565"/>
      <c r="IEX424" s="565"/>
      <c r="IEY424" s="565"/>
      <c r="IEZ424" s="565"/>
      <c r="IFA424" s="565"/>
      <c r="IFB424" s="565"/>
      <c r="IFC424" s="565"/>
      <c r="IFD424" s="565"/>
      <c r="IFE424" s="565"/>
      <c r="IFF424" s="565"/>
      <c r="IFG424" s="565"/>
      <c r="IFH424" s="565"/>
      <c r="IFI424" s="565"/>
      <c r="IFJ424" s="565"/>
      <c r="IFK424" s="565"/>
      <c r="IFL424" s="565"/>
      <c r="IFM424" s="565"/>
      <c r="IFN424" s="565"/>
      <c r="IFO424" s="565"/>
      <c r="IFP424" s="565"/>
      <c r="IFQ424" s="565"/>
      <c r="IFR424" s="565"/>
      <c r="IFS424" s="565"/>
      <c r="IFT424" s="565"/>
      <c r="IFU424" s="565"/>
      <c r="IFV424" s="565"/>
      <c r="IFW424" s="565"/>
      <c r="IFX424" s="565"/>
      <c r="IFY424" s="565"/>
      <c r="IFZ424" s="565"/>
      <c r="IGA424" s="565"/>
      <c r="IGB424" s="565"/>
      <c r="IGC424" s="565"/>
      <c r="IGD424" s="565"/>
      <c r="IGE424" s="565"/>
      <c r="IGF424" s="565"/>
      <c r="IGG424" s="565"/>
      <c r="IGH424" s="565"/>
      <c r="IGI424" s="565"/>
      <c r="IGJ424" s="565"/>
      <c r="IGK424" s="565"/>
      <c r="IGL424" s="565"/>
      <c r="IGM424" s="565"/>
      <c r="IGN424" s="565"/>
      <c r="IGO424" s="565"/>
      <c r="IGP424" s="565"/>
      <c r="IGQ424" s="565"/>
      <c r="IGR424" s="565"/>
      <c r="IGS424" s="565"/>
      <c r="IGT424" s="565"/>
      <c r="IGU424" s="565"/>
      <c r="IGV424" s="565"/>
      <c r="IGW424" s="565"/>
      <c r="IGX424" s="565"/>
      <c r="IGY424" s="565"/>
      <c r="IGZ424" s="565"/>
      <c r="IHA424" s="565"/>
      <c r="IHB424" s="565"/>
      <c r="IHC424" s="565"/>
      <c r="IHD424" s="565"/>
      <c r="IHE424" s="565"/>
      <c r="IHF424" s="565"/>
      <c r="IHG424" s="565"/>
      <c r="IHH424" s="565"/>
      <c r="IHI424" s="565"/>
      <c r="IHJ424" s="565"/>
      <c r="IHK424" s="565"/>
      <c r="IHL424" s="565"/>
      <c r="IHM424" s="565"/>
      <c r="IHN424" s="565"/>
      <c r="IHO424" s="565"/>
      <c r="IHP424" s="565"/>
      <c r="IHQ424" s="565"/>
      <c r="IHR424" s="565"/>
      <c r="IHS424" s="565"/>
      <c r="IHT424" s="565"/>
      <c r="IHU424" s="565"/>
      <c r="IHV424" s="565"/>
      <c r="IHW424" s="565"/>
      <c r="IHX424" s="565"/>
      <c r="IHY424" s="565"/>
      <c r="IHZ424" s="565"/>
      <c r="IIA424" s="565"/>
      <c r="IIB424" s="565"/>
      <c r="IIC424" s="565"/>
      <c r="IID424" s="565"/>
      <c r="IIE424" s="565"/>
      <c r="IIF424" s="565"/>
      <c r="IIG424" s="565"/>
      <c r="IIH424" s="565"/>
      <c r="III424" s="565"/>
      <c r="IIJ424" s="565"/>
      <c r="IIK424" s="565"/>
      <c r="IIL424" s="565"/>
      <c r="IIM424" s="565"/>
      <c r="IIN424" s="565"/>
      <c r="IIO424" s="565"/>
      <c r="IIP424" s="565"/>
      <c r="IIQ424" s="565"/>
      <c r="IIR424" s="565"/>
      <c r="IIS424" s="565"/>
      <c r="IIT424" s="565"/>
      <c r="IIU424" s="565"/>
      <c r="IIV424" s="565"/>
      <c r="IIW424" s="565"/>
      <c r="IIX424" s="565"/>
      <c r="IIY424" s="565"/>
      <c r="IIZ424" s="565"/>
      <c r="IJA424" s="565"/>
      <c r="IJB424" s="565"/>
      <c r="IJC424" s="565"/>
      <c r="IJD424" s="565"/>
      <c r="IJE424" s="565"/>
      <c r="IJF424" s="565"/>
      <c r="IJG424" s="565"/>
      <c r="IJH424" s="565"/>
      <c r="IJI424" s="565"/>
      <c r="IJJ424" s="565"/>
      <c r="IJK424" s="565"/>
      <c r="IJL424" s="565"/>
      <c r="IJM424" s="565"/>
      <c r="IJN424" s="565"/>
      <c r="IJO424" s="565"/>
      <c r="IJP424" s="565"/>
      <c r="IJQ424" s="565"/>
      <c r="IJR424" s="565"/>
      <c r="IJS424" s="565"/>
      <c r="IJT424" s="565"/>
      <c r="IJU424" s="565"/>
      <c r="IJV424" s="565"/>
      <c r="IJW424" s="565"/>
      <c r="IJX424" s="565"/>
      <c r="IJY424" s="565"/>
      <c r="IJZ424" s="565"/>
      <c r="IKA424" s="565"/>
      <c r="IKB424" s="565"/>
      <c r="IKC424" s="565"/>
      <c r="IKD424" s="565"/>
      <c r="IKE424" s="565"/>
      <c r="IKF424" s="565"/>
      <c r="IKG424" s="565"/>
      <c r="IKH424" s="565"/>
      <c r="IKI424" s="565"/>
      <c r="IKJ424" s="565"/>
      <c r="IKK424" s="565"/>
      <c r="IKL424" s="565"/>
      <c r="IKM424" s="565"/>
      <c r="IKN424" s="565"/>
      <c r="IKO424" s="565"/>
      <c r="IKP424" s="565"/>
      <c r="IKQ424" s="565"/>
      <c r="IKR424" s="565"/>
      <c r="IKS424" s="565"/>
      <c r="IKT424" s="565"/>
      <c r="IKU424" s="565"/>
      <c r="IKV424" s="565"/>
      <c r="IKW424" s="565"/>
      <c r="IKX424" s="565"/>
      <c r="IKY424" s="565"/>
      <c r="IKZ424" s="565"/>
      <c r="ILA424" s="565"/>
      <c r="ILB424" s="565"/>
      <c r="ILC424" s="565"/>
      <c r="ILD424" s="565"/>
      <c r="ILE424" s="565"/>
      <c r="ILF424" s="565"/>
      <c r="ILG424" s="565"/>
      <c r="ILH424" s="565"/>
      <c r="ILI424" s="565"/>
      <c r="ILJ424" s="565"/>
      <c r="ILK424" s="565"/>
      <c r="ILL424" s="565"/>
      <c r="ILM424" s="565"/>
      <c r="ILN424" s="565"/>
      <c r="ILO424" s="565"/>
      <c r="ILP424" s="565"/>
      <c r="ILQ424" s="565"/>
      <c r="ILR424" s="565"/>
      <c r="ILS424" s="565"/>
      <c r="ILT424" s="565"/>
      <c r="ILU424" s="565"/>
      <c r="ILV424" s="565"/>
      <c r="ILW424" s="565"/>
      <c r="ILX424" s="565"/>
      <c r="ILY424" s="565"/>
      <c r="ILZ424" s="565"/>
      <c r="IMA424" s="565"/>
      <c r="IMB424" s="565"/>
      <c r="IMC424" s="565"/>
      <c r="IMD424" s="565"/>
      <c r="IME424" s="565"/>
      <c r="IMF424" s="565"/>
      <c r="IMG424" s="565"/>
      <c r="IMH424" s="565"/>
      <c r="IMI424" s="565"/>
      <c r="IMJ424" s="565"/>
      <c r="IMK424" s="565"/>
      <c r="IML424" s="565"/>
      <c r="IMM424" s="565"/>
      <c r="IMN424" s="565"/>
      <c r="IMO424" s="565"/>
      <c r="IMP424" s="565"/>
      <c r="IMQ424" s="565"/>
      <c r="IMR424" s="565"/>
      <c r="IMS424" s="565"/>
      <c r="IMT424" s="565"/>
      <c r="IMU424" s="565"/>
      <c r="IMV424" s="565"/>
      <c r="IMW424" s="565"/>
      <c r="IMX424" s="565"/>
      <c r="IMY424" s="565"/>
      <c r="IMZ424" s="565"/>
      <c r="INA424" s="565"/>
      <c r="INB424" s="565"/>
      <c r="INC424" s="565"/>
      <c r="IND424" s="565"/>
      <c r="INE424" s="565"/>
      <c r="INF424" s="565"/>
      <c r="ING424" s="565"/>
      <c r="INH424" s="565"/>
      <c r="INI424" s="565"/>
      <c r="INJ424" s="565"/>
      <c r="INK424" s="565"/>
      <c r="INL424" s="565"/>
      <c r="INM424" s="565"/>
      <c r="INN424" s="565"/>
      <c r="INO424" s="565"/>
      <c r="INP424" s="565"/>
      <c r="INQ424" s="565"/>
      <c r="INR424" s="565"/>
      <c r="INS424" s="565"/>
      <c r="INT424" s="565"/>
      <c r="INU424" s="565"/>
      <c r="INV424" s="565"/>
      <c r="INW424" s="565"/>
      <c r="INX424" s="565"/>
      <c r="INY424" s="565"/>
      <c r="INZ424" s="565"/>
      <c r="IOA424" s="565"/>
      <c r="IOB424" s="565"/>
      <c r="IOC424" s="565"/>
      <c r="IOD424" s="565"/>
      <c r="IOE424" s="565"/>
      <c r="IOF424" s="565"/>
      <c r="IOG424" s="565"/>
      <c r="IOH424" s="565"/>
      <c r="IOI424" s="565"/>
      <c r="IOJ424" s="565"/>
      <c r="IOK424" s="565"/>
      <c r="IOL424" s="565"/>
      <c r="IOM424" s="565"/>
      <c r="ION424" s="565"/>
      <c r="IOO424" s="565"/>
      <c r="IOP424" s="565"/>
      <c r="IOQ424" s="565"/>
      <c r="IOR424" s="565"/>
      <c r="IOS424" s="565"/>
      <c r="IOT424" s="565"/>
      <c r="IOU424" s="565"/>
      <c r="IOV424" s="565"/>
      <c r="IOW424" s="565"/>
      <c r="IOX424" s="565"/>
      <c r="IOY424" s="565"/>
      <c r="IOZ424" s="565"/>
      <c r="IPA424" s="565"/>
      <c r="IPB424" s="565"/>
      <c r="IPC424" s="565"/>
      <c r="IPD424" s="565"/>
      <c r="IPE424" s="565"/>
      <c r="IPF424" s="565"/>
      <c r="IPG424" s="565"/>
      <c r="IPH424" s="565"/>
      <c r="IPI424" s="565"/>
      <c r="IPJ424" s="565"/>
      <c r="IPK424" s="565"/>
      <c r="IPL424" s="565"/>
      <c r="IPM424" s="565"/>
      <c r="IPN424" s="565"/>
      <c r="IPO424" s="565"/>
      <c r="IPP424" s="565"/>
      <c r="IPQ424" s="565"/>
      <c r="IPR424" s="565"/>
      <c r="IPS424" s="565"/>
      <c r="IPT424" s="565"/>
      <c r="IPU424" s="565"/>
      <c r="IPV424" s="565"/>
      <c r="IPW424" s="565"/>
      <c r="IPX424" s="565"/>
      <c r="IPY424" s="565"/>
      <c r="IPZ424" s="565"/>
      <c r="IQA424" s="565"/>
      <c r="IQB424" s="565"/>
      <c r="IQC424" s="565"/>
      <c r="IQD424" s="565"/>
      <c r="IQE424" s="565"/>
      <c r="IQF424" s="565"/>
      <c r="IQG424" s="565"/>
      <c r="IQH424" s="565"/>
      <c r="IQI424" s="565"/>
      <c r="IQJ424" s="565"/>
      <c r="IQK424" s="565"/>
      <c r="IQL424" s="565"/>
      <c r="IQM424" s="565"/>
      <c r="IQN424" s="565"/>
      <c r="IQO424" s="565"/>
      <c r="IQP424" s="565"/>
      <c r="IQQ424" s="565"/>
      <c r="IQR424" s="565"/>
      <c r="IQS424" s="565"/>
      <c r="IQT424" s="565"/>
      <c r="IQU424" s="565"/>
      <c r="IQV424" s="565"/>
      <c r="IQW424" s="565"/>
      <c r="IQX424" s="565"/>
      <c r="IQY424" s="565"/>
      <c r="IQZ424" s="565"/>
      <c r="IRA424" s="565"/>
      <c r="IRB424" s="565"/>
      <c r="IRC424" s="565"/>
      <c r="IRD424" s="565"/>
      <c r="IRE424" s="565"/>
      <c r="IRF424" s="565"/>
      <c r="IRG424" s="565"/>
      <c r="IRH424" s="565"/>
      <c r="IRI424" s="565"/>
      <c r="IRJ424" s="565"/>
      <c r="IRK424" s="565"/>
      <c r="IRL424" s="565"/>
      <c r="IRM424" s="565"/>
      <c r="IRN424" s="565"/>
      <c r="IRO424" s="565"/>
      <c r="IRP424" s="565"/>
      <c r="IRQ424" s="565"/>
      <c r="IRR424" s="565"/>
      <c r="IRS424" s="565"/>
      <c r="IRT424" s="565"/>
      <c r="IRU424" s="565"/>
      <c r="IRV424" s="565"/>
      <c r="IRW424" s="565"/>
      <c r="IRX424" s="565"/>
      <c r="IRY424" s="565"/>
      <c r="IRZ424" s="565"/>
      <c r="ISA424" s="565"/>
      <c r="ISB424" s="565"/>
      <c r="ISC424" s="565"/>
      <c r="ISD424" s="565"/>
      <c r="ISE424" s="565"/>
      <c r="ISF424" s="565"/>
      <c r="ISG424" s="565"/>
      <c r="ISH424" s="565"/>
      <c r="ISI424" s="565"/>
      <c r="ISJ424" s="565"/>
      <c r="ISK424" s="565"/>
      <c r="ISL424" s="565"/>
      <c r="ISM424" s="565"/>
      <c r="ISN424" s="565"/>
      <c r="ISO424" s="565"/>
      <c r="ISP424" s="565"/>
      <c r="ISQ424" s="565"/>
      <c r="ISR424" s="565"/>
      <c r="ISS424" s="565"/>
      <c r="IST424" s="565"/>
      <c r="ISU424" s="565"/>
      <c r="ISV424" s="565"/>
      <c r="ISW424" s="565"/>
      <c r="ISX424" s="565"/>
      <c r="ISY424" s="565"/>
      <c r="ISZ424" s="565"/>
      <c r="ITA424" s="565"/>
      <c r="ITB424" s="565"/>
      <c r="ITC424" s="565"/>
      <c r="ITD424" s="565"/>
      <c r="ITE424" s="565"/>
      <c r="ITF424" s="565"/>
      <c r="ITG424" s="565"/>
      <c r="ITH424" s="565"/>
      <c r="ITI424" s="565"/>
      <c r="ITJ424" s="565"/>
      <c r="ITK424" s="565"/>
      <c r="ITL424" s="565"/>
      <c r="ITM424" s="565"/>
      <c r="ITN424" s="565"/>
      <c r="ITO424" s="565"/>
      <c r="ITP424" s="565"/>
      <c r="ITQ424" s="565"/>
      <c r="ITR424" s="565"/>
      <c r="ITS424" s="565"/>
      <c r="ITT424" s="565"/>
      <c r="ITU424" s="565"/>
      <c r="ITV424" s="565"/>
      <c r="ITW424" s="565"/>
      <c r="ITX424" s="565"/>
      <c r="ITY424" s="565"/>
      <c r="ITZ424" s="565"/>
      <c r="IUA424" s="565"/>
      <c r="IUB424" s="565"/>
      <c r="IUC424" s="565"/>
      <c r="IUD424" s="565"/>
      <c r="IUE424" s="565"/>
      <c r="IUF424" s="565"/>
      <c r="IUG424" s="565"/>
      <c r="IUH424" s="565"/>
      <c r="IUI424" s="565"/>
      <c r="IUJ424" s="565"/>
      <c r="IUK424" s="565"/>
      <c r="IUL424" s="565"/>
      <c r="IUM424" s="565"/>
      <c r="IUN424" s="565"/>
      <c r="IUO424" s="565"/>
      <c r="IUP424" s="565"/>
      <c r="IUQ424" s="565"/>
      <c r="IUR424" s="565"/>
      <c r="IUS424" s="565"/>
      <c r="IUT424" s="565"/>
      <c r="IUU424" s="565"/>
      <c r="IUV424" s="565"/>
      <c r="IUW424" s="565"/>
      <c r="IUX424" s="565"/>
      <c r="IUY424" s="565"/>
      <c r="IUZ424" s="565"/>
      <c r="IVA424" s="565"/>
      <c r="IVB424" s="565"/>
      <c r="IVC424" s="565"/>
      <c r="IVD424" s="565"/>
      <c r="IVE424" s="565"/>
      <c r="IVF424" s="565"/>
      <c r="IVG424" s="565"/>
      <c r="IVH424" s="565"/>
      <c r="IVI424" s="565"/>
      <c r="IVJ424" s="565"/>
      <c r="IVK424" s="565"/>
      <c r="IVL424" s="565"/>
      <c r="IVM424" s="565"/>
      <c r="IVN424" s="565"/>
      <c r="IVO424" s="565"/>
      <c r="IVP424" s="565"/>
      <c r="IVQ424" s="565"/>
      <c r="IVR424" s="565"/>
      <c r="IVS424" s="565"/>
      <c r="IVT424" s="565"/>
      <c r="IVU424" s="565"/>
      <c r="IVV424" s="565"/>
      <c r="IVW424" s="565"/>
      <c r="IVX424" s="565"/>
      <c r="IVY424" s="565"/>
      <c r="IVZ424" s="565"/>
      <c r="IWA424" s="565"/>
      <c r="IWB424" s="565"/>
      <c r="IWC424" s="565"/>
      <c r="IWD424" s="565"/>
      <c r="IWE424" s="565"/>
      <c r="IWF424" s="565"/>
      <c r="IWG424" s="565"/>
      <c r="IWH424" s="565"/>
      <c r="IWI424" s="565"/>
      <c r="IWJ424" s="565"/>
      <c r="IWK424" s="565"/>
      <c r="IWL424" s="565"/>
      <c r="IWM424" s="565"/>
      <c r="IWN424" s="565"/>
      <c r="IWO424" s="565"/>
      <c r="IWP424" s="565"/>
      <c r="IWQ424" s="565"/>
      <c r="IWR424" s="565"/>
      <c r="IWS424" s="565"/>
      <c r="IWT424" s="565"/>
      <c r="IWU424" s="565"/>
      <c r="IWV424" s="565"/>
      <c r="IWW424" s="565"/>
      <c r="IWX424" s="565"/>
      <c r="IWY424" s="565"/>
      <c r="IWZ424" s="565"/>
      <c r="IXA424" s="565"/>
      <c r="IXB424" s="565"/>
      <c r="IXC424" s="565"/>
      <c r="IXD424" s="565"/>
      <c r="IXE424" s="565"/>
      <c r="IXF424" s="565"/>
      <c r="IXG424" s="565"/>
      <c r="IXH424" s="565"/>
      <c r="IXI424" s="565"/>
      <c r="IXJ424" s="565"/>
      <c r="IXK424" s="565"/>
      <c r="IXL424" s="565"/>
      <c r="IXM424" s="565"/>
      <c r="IXN424" s="565"/>
      <c r="IXO424" s="565"/>
      <c r="IXP424" s="565"/>
      <c r="IXQ424" s="565"/>
      <c r="IXR424" s="565"/>
      <c r="IXS424" s="565"/>
      <c r="IXT424" s="565"/>
      <c r="IXU424" s="565"/>
      <c r="IXV424" s="565"/>
      <c r="IXW424" s="565"/>
      <c r="IXX424" s="565"/>
      <c r="IXY424" s="565"/>
      <c r="IXZ424" s="565"/>
      <c r="IYA424" s="565"/>
      <c r="IYB424" s="565"/>
      <c r="IYC424" s="565"/>
      <c r="IYD424" s="565"/>
      <c r="IYE424" s="565"/>
      <c r="IYF424" s="565"/>
      <c r="IYG424" s="565"/>
      <c r="IYH424" s="565"/>
      <c r="IYI424" s="565"/>
      <c r="IYJ424" s="565"/>
      <c r="IYK424" s="565"/>
      <c r="IYL424" s="565"/>
      <c r="IYM424" s="565"/>
      <c r="IYN424" s="565"/>
      <c r="IYO424" s="565"/>
      <c r="IYP424" s="565"/>
      <c r="IYQ424" s="565"/>
      <c r="IYR424" s="565"/>
      <c r="IYS424" s="565"/>
      <c r="IYT424" s="565"/>
      <c r="IYU424" s="565"/>
      <c r="IYV424" s="565"/>
      <c r="IYW424" s="565"/>
      <c r="IYX424" s="565"/>
      <c r="IYY424" s="565"/>
      <c r="IYZ424" s="565"/>
      <c r="IZA424" s="565"/>
      <c r="IZB424" s="565"/>
      <c r="IZC424" s="565"/>
      <c r="IZD424" s="565"/>
      <c r="IZE424" s="565"/>
      <c r="IZF424" s="565"/>
      <c r="IZG424" s="565"/>
      <c r="IZH424" s="565"/>
      <c r="IZI424" s="565"/>
      <c r="IZJ424" s="565"/>
      <c r="IZK424" s="565"/>
      <c r="IZL424" s="565"/>
      <c r="IZM424" s="565"/>
      <c r="IZN424" s="565"/>
      <c r="IZO424" s="565"/>
      <c r="IZP424" s="565"/>
      <c r="IZQ424" s="565"/>
      <c r="IZR424" s="565"/>
      <c r="IZS424" s="565"/>
      <c r="IZT424" s="565"/>
      <c r="IZU424" s="565"/>
      <c r="IZV424" s="565"/>
      <c r="IZW424" s="565"/>
      <c r="IZX424" s="565"/>
      <c r="IZY424" s="565"/>
      <c r="IZZ424" s="565"/>
      <c r="JAA424" s="565"/>
      <c r="JAB424" s="565"/>
      <c r="JAC424" s="565"/>
      <c r="JAD424" s="565"/>
      <c r="JAE424" s="565"/>
      <c r="JAF424" s="565"/>
      <c r="JAG424" s="565"/>
      <c r="JAH424" s="565"/>
      <c r="JAI424" s="565"/>
      <c r="JAJ424" s="565"/>
      <c r="JAK424" s="565"/>
      <c r="JAL424" s="565"/>
      <c r="JAM424" s="565"/>
      <c r="JAN424" s="565"/>
      <c r="JAO424" s="565"/>
      <c r="JAP424" s="565"/>
      <c r="JAQ424" s="565"/>
      <c r="JAR424" s="565"/>
      <c r="JAS424" s="565"/>
      <c r="JAT424" s="565"/>
      <c r="JAU424" s="565"/>
      <c r="JAV424" s="565"/>
      <c r="JAW424" s="565"/>
      <c r="JAX424" s="565"/>
      <c r="JAY424" s="565"/>
      <c r="JAZ424" s="565"/>
      <c r="JBA424" s="565"/>
      <c r="JBB424" s="565"/>
      <c r="JBC424" s="565"/>
      <c r="JBD424" s="565"/>
      <c r="JBE424" s="565"/>
      <c r="JBF424" s="565"/>
      <c r="JBG424" s="565"/>
      <c r="JBH424" s="565"/>
      <c r="JBI424" s="565"/>
      <c r="JBJ424" s="565"/>
      <c r="JBK424" s="565"/>
      <c r="JBL424" s="565"/>
      <c r="JBM424" s="565"/>
      <c r="JBN424" s="565"/>
      <c r="JBO424" s="565"/>
      <c r="JBP424" s="565"/>
      <c r="JBQ424" s="565"/>
      <c r="JBR424" s="565"/>
      <c r="JBS424" s="565"/>
      <c r="JBT424" s="565"/>
      <c r="JBU424" s="565"/>
      <c r="JBV424" s="565"/>
      <c r="JBW424" s="565"/>
      <c r="JBX424" s="565"/>
      <c r="JBY424" s="565"/>
      <c r="JBZ424" s="565"/>
      <c r="JCA424" s="565"/>
      <c r="JCB424" s="565"/>
      <c r="JCC424" s="565"/>
      <c r="JCD424" s="565"/>
      <c r="JCE424" s="565"/>
      <c r="JCF424" s="565"/>
      <c r="JCG424" s="565"/>
      <c r="JCH424" s="565"/>
      <c r="JCI424" s="565"/>
      <c r="JCJ424" s="565"/>
      <c r="JCK424" s="565"/>
      <c r="JCL424" s="565"/>
      <c r="JCM424" s="565"/>
      <c r="JCN424" s="565"/>
      <c r="JCO424" s="565"/>
      <c r="JCP424" s="565"/>
      <c r="JCQ424" s="565"/>
      <c r="JCR424" s="565"/>
      <c r="JCS424" s="565"/>
      <c r="JCT424" s="565"/>
      <c r="JCU424" s="565"/>
      <c r="JCV424" s="565"/>
      <c r="JCW424" s="565"/>
      <c r="JCX424" s="565"/>
      <c r="JCY424" s="565"/>
      <c r="JCZ424" s="565"/>
      <c r="JDA424" s="565"/>
      <c r="JDB424" s="565"/>
      <c r="JDC424" s="565"/>
      <c r="JDD424" s="565"/>
      <c r="JDE424" s="565"/>
      <c r="JDF424" s="565"/>
      <c r="JDG424" s="565"/>
      <c r="JDH424" s="565"/>
      <c r="JDI424" s="565"/>
      <c r="JDJ424" s="565"/>
      <c r="JDK424" s="565"/>
      <c r="JDL424" s="565"/>
      <c r="JDM424" s="565"/>
      <c r="JDN424" s="565"/>
      <c r="JDO424" s="565"/>
      <c r="JDP424" s="565"/>
      <c r="JDQ424" s="565"/>
      <c r="JDR424" s="565"/>
      <c r="JDS424" s="565"/>
      <c r="JDT424" s="565"/>
      <c r="JDU424" s="565"/>
      <c r="JDV424" s="565"/>
      <c r="JDW424" s="565"/>
      <c r="JDX424" s="565"/>
      <c r="JDY424" s="565"/>
      <c r="JDZ424" s="565"/>
      <c r="JEA424" s="565"/>
      <c r="JEB424" s="565"/>
      <c r="JEC424" s="565"/>
      <c r="JED424" s="565"/>
      <c r="JEE424" s="565"/>
      <c r="JEF424" s="565"/>
      <c r="JEG424" s="565"/>
      <c r="JEH424" s="565"/>
      <c r="JEI424" s="565"/>
      <c r="JEJ424" s="565"/>
      <c r="JEK424" s="565"/>
      <c r="JEL424" s="565"/>
      <c r="JEM424" s="565"/>
      <c r="JEN424" s="565"/>
      <c r="JEO424" s="565"/>
      <c r="JEP424" s="565"/>
      <c r="JEQ424" s="565"/>
      <c r="JER424" s="565"/>
      <c r="JES424" s="565"/>
      <c r="JET424" s="565"/>
      <c r="JEU424" s="565"/>
      <c r="JEV424" s="565"/>
      <c r="JEW424" s="565"/>
      <c r="JEX424" s="565"/>
      <c r="JEY424" s="565"/>
      <c r="JEZ424" s="565"/>
      <c r="JFA424" s="565"/>
      <c r="JFB424" s="565"/>
      <c r="JFC424" s="565"/>
      <c r="JFD424" s="565"/>
      <c r="JFE424" s="565"/>
      <c r="JFF424" s="565"/>
      <c r="JFG424" s="565"/>
      <c r="JFH424" s="565"/>
      <c r="JFI424" s="565"/>
      <c r="JFJ424" s="565"/>
      <c r="JFK424" s="565"/>
      <c r="JFL424" s="565"/>
      <c r="JFM424" s="565"/>
      <c r="JFN424" s="565"/>
      <c r="JFO424" s="565"/>
      <c r="JFP424" s="565"/>
      <c r="JFQ424" s="565"/>
      <c r="JFR424" s="565"/>
      <c r="JFS424" s="565"/>
      <c r="JFT424" s="565"/>
      <c r="JFU424" s="565"/>
      <c r="JFV424" s="565"/>
      <c r="JFW424" s="565"/>
      <c r="JFX424" s="565"/>
      <c r="JFY424" s="565"/>
      <c r="JFZ424" s="565"/>
      <c r="JGA424" s="565"/>
      <c r="JGB424" s="565"/>
      <c r="JGC424" s="565"/>
      <c r="JGD424" s="565"/>
      <c r="JGE424" s="565"/>
      <c r="JGF424" s="565"/>
      <c r="JGG424" s="565"/>
      <c r="JGH424" s="565"/>
      <c r="JGI424" s="565"/>
      <c r="JGJ424" s="565"/>
      <c r="JGK424" s="565"/>
      <c r="JGL424" s="565"/>
      <c r="JGM424" s="565"/>
      <c r="JGN424" s="565"/>
      <c r="JGO424" s="565"/>
      <c r="JGP424" s="565"/>
      <c r="JGQ424" s="565"/>
      <c r="JGR424" s="565"/>
      <c r="JGS424" s="565"/>
      <c r="JGT424" s="565"/>
      <c r="JGU424" s="565"/>
      <c r="JGV424" s="565"/>
      <c r="JGW424" s="565"/>
      <c r="JGX424" s="565"/>
      <c r="JGY424" s="565"/>
      <c r="JGZ424" s="565"/>
      <c r="JHA424" s="565"/>
      <c r="JHB424" s="565"/>
      <c r="JHC424" s="565"/>
      <c r="JHD424" s="565"/>
      <c r="JHE424" s="565"/>
      <c r="JHF424" s="565"/>
      <c r="JHG424" s="565"/>
      <c r="JHH424" s="565"/>
      <c r="JHI424" s="565"/>
      <c r="JHJ424" s="565"/>
      <c r="JHK424" s="565"/>
      <c r="JHL424" s="565"/>
      <c r="JHM424" s="565"/>
      <c r="JHN424" s="565"/>
      <c r="JHO424" s="565"/>
      <c r="JHP424" s="565"/>
      <c r="JHQ424" s="565"/>
      <c r="JHR424" s="565"/>
      <c r="JHS424" s="565"/>
      <c r="JHT424" s="565"/>
      <c r="JHU424" s="565"/>
      <c r="JHV424" s="565"/>
      <c r="JHW424" s="565"/>
      <c r="JHX424" s="565"/>
      <c r="JHY424" s="565"/>
      <c r="JHZ424" s="565"/>
      <c r="JIA424" s="565"/>
      <c r="JIB424" s="565"/>
      <c r="JIC424" s="565"/>
      <c r="JID424" s="565"/>
      <c r="JIE424" s="565"/>
      <c r="JIF424" s="565"/>
      <c r="JIG424" s="565"/>
      <c r="JIH424" s="565"/>
      <c r="JII424" s="565"/>
      <c r="JIJ424" s="565"/>
      <c r="JIK424" s="565"/>
      <c r="JIL424" s="565"/>
      <c r="JIM424" s="565"/>
      <c r="JIN424" s="565"/>
      <c r="JIO424" s="565"/>
      <c r="JIP424" s="565"/>
      <c r="JIQ424" s="565"/>
      <c r="JIR424" s="565"/>
      <c r="JIS424" s="565"/>
      <c r="JIT424" s="565"/>
      <c r="JIU424" s="565"/>
      <c r="JIV424" s="565"/>
      <c r="JIW424" s="565"/>
      <c r="JIX424" s="565"/>
      <c r="JIY424" s="565"/>
      <c r="JIZ424" s="565"/>
      <c r="JJA424" s="565"/>
      <c r="JJB424" s="565"/>
      <c r="JJC424" s="565"/>
      <c r="JJD424" s="565"/>
      <c r="JJE424" s="565"/>
      <c r="JJF424" s="565"/>
      <c r="JJG424" s="565"/>
      <c r="JJH424" s="565"/>
      <c r="JJI424" s="565"/>
      <c r="JJJ424" s="565"/>
      <c r="JJK424" s="565"/>
      <c r="JJL424" s="565"/>
      <c r="JJM424" s="565"/>
      <c r="JJN424" s="565"/>
      <c r="JJO424" s="565"/>
      <c r="JJP424" s="565"/>
      <c r="JJQ424" s="565"/>
      <c r="JJR424" s="565"/>
      <c r="JJS424" s="565"/>
      <c r="JJT424" s="565"/>
      <c r="JJU424" s="565"/>
      <c r="JJV424" s="565"/>
      <c r="JJW424" s="565"/>
      <c r="JJX424" s="565"/>
      <c r="JJY424" s="565"/>
      <c r="JJZ424" s="565"/>
      <c r="JKA424" s="565"/>
      <c r="JKB424" s="565"/>
      <c r="JKC424" s="565"/>
      <c r="JKD424" s="565"/>
      <c r="JKE424" s="565"/>
      <c r="JKF424" s="565"/>
      <c r="JKG424" s="565"/>
      <c r="JKH424" s="565"/>
      <c r="JKI424" s="565"/>
      <c r="JKJ424" s="565"/>
      <c r="JKK424" s="565"/>
      <c r="JKL424" s="565"/>
      <c r="JKM424" s="565"/>
      <c r="JKN424" s="565"/>
      <c r="JKO424" s="565"/>
      <c r="JKP424" s="565"/>
      <c r="JKQ424" s="565"/>
      <c r="JKR424" s="565"/>
      <c r="JKS424" s="565"/>
      <c r="JKT424" s="565"/>
      <c r="JKU424" s="565"/>
      <c r="JKV424" s="565"/>
      <c r="JKW424" s="565"/>
      <c r="JKX424" s="565"/>
      <c r="JKY424" s="565"/>
      <c r="JKZ424" s="565"/>
      <c r="JLA424" s="565"/>
      <c r="JLB424" s="565"/>
      <c r="JLC424" s="565"/>
      <c r="JLD424" s="565"/>
      <c r="JLE424" s="565"/>
      <c r="JLF424" s="565"/>
      <c r="JLG424" s="565"/>
      <c r="JLH424" s="565"/>
      <c r="JLI424" s="565"/>
      <c r="JLJ424" s="565"/>
      <c r="JLK424" s="565"/>
      <c r="JLL424" s="565"/>
      <c r="JLM424" s="565"/>
      <c r="JLN424" s="565"/>
      <c r="JLO424" s="565"/>
      <c r="JLP424" s="565"/>
      <c r="JLQ424" s="565"/>
      <c r="JLR424" s="565"/>
      <c r="JLS424" s="565"/>
      <c r="JLT424" s="565"/>
      <c r="JLU424" s="565"/>
      <c r="JLV424" s="565"/>
      <c r="JLW424" s="565"/>
      <c r="JLX424" s="565"/>
      <c r="JLY424" s="565"/>
      <c r="JLZ424" s="565"/>
      <c r="JMA424" s="565"/>
      <c r="JMB424" s="565"/>
      <c r="JMC424" s="565"/>
      <c r="JMD424" s="565"/>
      <c r="JME424" s="565"/>
      <c r="JMF424" s="565"/>
      <c r="JMG424" s="565"/>
      <c r="JMH424" s="565"/>
      <c r="JMI424" s="565"/>
      <c r="JMJ424" s="565"/>
      <c r="JMK424" s="565"/>
      <c r="JML424" s="565"/>
      <c r="JMM424" s="565"/>
      <c r="JMN424" s="565"/>
      <c r="JMO424" s="565"/>
      <c r="JMP424" s="565"/>
      <c r="JMQ424" s="565"/>
      <c r="JMR424" s="565"/>
      <c r="JMS424" s="565"/>
      <c r="JMT424" s="565"/>
      <c r="JMU424" s="565"/>
      <c r="JMV424" s="565"/>
      <c r="JMW424" s="565"/>
      <c r="JMX424" s="565"/>
      <c r="JMY424" s="565"/>
      <c r="JMZ424" s="565"/>
      <c r="JNA424" s="565"/>
      <c r="JNB424" s="565"/>
      <c r="JNC424" s="565"/>
      <c r="JND424" s="565"/>
      <c r="JNE424" s="565"/>
      <c r="JNF424" s="565"/>
      <c r="JNG424" s="565"/>
      <c r="JNH424" s="565"/>
      <c r="JNI424" s="565"/>
      <c r="JNJ424" s="565"/>
      <c r="JNK424" s="565"/>
      <c r="JNL424" s="565"/>
      <c r="JNM424" s="565"/>
      <c r="JNN424" s="565"/>
      <c r="JNO424" s="565"/>
      <c r="JNP424" s="565"/>
      <c r="JNQ424" s="565"/>
      <c r="JNR424" s="565"/>
      <c r="JNS424" s="565"/>
      <c r="JNT424" s="565"/>
      <c r="JNU424" s="565"/>
      <c r="JNV424" s="565"/>
      <c r="JNW424" s="565"/>
      <c r="JNX424" s="565"/>
      <c r="JNY424" s="565"/>
      <c r="JNZ424" s="565"/>
      <c r="JOA424" s="565"/>
      <c r="JOB424" s="565"/>
      <c r="JOC424" s="565"/>
      <c r="JOD424" s="565"/>
      <c r="JOE424" s="565"/>
      <c r="JOF424" s="565"/>
      <c r="JOG424" s="565"/>
      <c r="JOH424" s="565"/>
      <c r="JOI424" s="565"/>
      <c r="JOJ424" s="565"/>
      <c r="JOK424" s="565"/>
      <c r="JOL424" s="565"/>
      <c r="JOM424" s="565"/>
      <c r="JON424" s="565"/>
      <c r="JOO424" s="565"/>
      <c r="JOP424" s="565"/>
      <c r="JOQ424" s="565"/>
      <c r="JOR424" s="565"/>
      <c r="JOS424" s="565"/>
      <c r="JOT424" s="565"/>
      <c r="JOU424" s="565"/>
      <c r="JOV424" s="565"/>
      <c r="JOW424" s="565"/>
      <c r="JOX424" s="565"/>
      <c r="JOY424" s="565"/>
      <c r="JOZ424" s="565"/>
      <c r="JPA424" s="565"/>
      <c r="JPB424" s="565"/>
      <c r="JPC424" s="565"/>
      <c r="JPD424" s="565"/>
      <c r="JPE424" s="565"/>
      <c r="JPF424" s="565"/>
      <c r="JPG424" s="565"/>
      <c r="JPH424" s="565"/>
      <c r="JPI424" s="565"/>
      <c r="JPJ424" s="565"/>
      <c r="JPK424" s="565"/>
      <c r="JPL424" s="565"/>
      <c r="JPM424" s="565"/>
      <c r="JPN424" s="565"/>
      <c r="JPO424" s="565"/>
      <c r="JPP424" s="565"/>
      <c r="JPQ424" s="565"/>
      <c r="JPR424" s="565"/>
      <c r="JPS424" s="565"/>
      <c r="JPT424" s="565"/>
      <c r="JPU424" s="565"/>
      <c r="JPV424" s="565"/>
      <c r="JPW424" s="565"/>
      <c r="JPX424" s="565"/>
      <c r="JPY424" s="565"/>
      <c r="JPZ424" s="565"/>
      <c r="JQA424" s="565"/>
      <c r="JQB424" s="565"/>
      <c r="JQC424" s="565"/>
      <c r="JQD424" s="565"/>
      <c r="JQE424" s="565"/>
      <c r="JQF424" s="565"/>
      <c r="JQG424" s="565"/>
      <c r="JQH424" s="565"/>
      <c r="JQI424" s="565"/>
      <c r="JQJ424" s="565"/>
      <c r="JQK424" s="565"/>
      <c r="JQL424" s="565"/>
      <c r="JQM424" s="565"/>
      <c r="JQN424" s="565"/>
      <c r="JQO424" s="565"/>
      <c r="JQP424" s="565"/>
      <c r="JQQ424" s="565"/>
      <c r="JQR424" s="565"/>
      <c r="JQS424" s="565"/>
      <c r="JQT424" s="565"/>
      <c r="JQU424" s="565"/>
      <c r="JQV424" s="565"/>
      <c r="JQW424" s="565"/>
      <c r="JQX424" s="565"/>
      <c r="JQY424" s="565"/>
      <c r="JQZ424" s="565"/>
      <c r="JRA424" s="565"/>
      <c r="JRB424" s="565"/>
      <c r="JRC424" s="565"/>
      <c r="JRD424" s="565"/>
      <c r="JRE424" s="565"/>
      <c r="JRF424" s="565"/>
      <c r="JRG424" s="565"/>
      <c r="JRH424" s="565"/>
      <c r="JRI424" s="565"/>
      <c r="JRJ424" s="565"/>
      <c r="JRK424" s="565"/>
      <c r="JRL424" s="565"/>
      <c r="JRM424" s="565"/>
      <c r="JRN424" s="565"/>
      <c r="JRO424" s="565"/>
      <c r="JRP424" s="565"/>
      <c r="JRQ424" s="565"/>
      <c r="JRR424" s="565"/>
      <c r="JRS424" s="565"/>
      <c r="JRT424" s="565"/>
      <c r="JRU424" s="565"/>
      <c r="JRV424" s="565"/>
      <c r="JRW424" s="565"/>
      <c r="JRX424" s="565"/>
      <c r="JRY424" s="565"/>
      <c r="JRZ424" s="565"/>
      <c r="JSA424" s="565"/>
      <c r="JSB424" s="565"/>
      <c r="JSC424" s="565"/>
      <c r="JSD424" s="565"/>
      <c r="JSE424" s="565"/>
      <c r="JSF424" s="565"/>
      <c r="JSG424" s="565"/>
      <c r="JSH424" s="565"/>
      <c r="JSI424" s="565"/>
      <c r="JSJ424" s="565"/>
      <c r="JSK424" s="565"/>
      <c r="JSL424" s="565"/>
      <c r="JSM424" s="565"/>
      <c r="JSN424" s="565"/>
      <c r="JSO424" s="565"/>
      <c r="JSP424" s="565"/>
      <c r="JSQ424" s="565"/>
      <c r="JSR424" s="565"/>
      <c r="JSS424" s="565"/>
      <c r="JST424" s="565"/>
      <c r="JSU424" s="565"/>
      <c r="JSV424" s="565"/>
      <c r="JSW424" s="565"/>
      <c r="JSX424" s="565"/>
      <c r="JSY424" s="565"/>
      <c r="JSZ424" s="565"/>
      <c r="JTA424" s="565"/>
      <c r="JTB424" s="565"/>
      <c r="JTC424" s="565"/>
      <c r="JTD424" s="565"/>
      <c r="JTE424" s="565"/>
      <c r="JTF424" s="565"/>
      <c r="JTG424" s="565"/>
      <c r="JTH424" s="565"/>
      <c r="JTI424" s="565"/>
      <c r="JTJ424" s="565"/>
      <c r="JTK424" s="565"/>
      <c r="JTL424" s="565"/>
      <c r="JTM424" s="565"/>
      <c r="JTN424" s="565"/>
      <c r="JTO424" s="565"/>
      <c r="JTP424" s="565"/>
      <c r="JTQ424" s="565"/>
      <c r="JTR424" s="565"/>
      <c r="JTS424" s="565"/>
      <c r="JTT424" s="565"/>
      <c r="JTU424" s="565"/>
      <c r="JTV424" s="565"/>
      <c r="JTW424" s="565"/>
      <c r="JTX424" s="565"/>
      <c r="JTY424" s="565"/>
      <c r="JTZ424" s="565"/>
      <c r="JUA424" s="565"/>
      <c r="JUB424" s="565"/>
      <c r="JUC424" s="565"/>
      <c r="JUD424" s="565"/>
      <c r="JUE424" s="565"/>
      <c r="JUF424" s="565"/>
      <c r="JUG424" s="565"/>
      <c r="JUH424" s="565"/>
      <c r="JUI424" s="565"/>
      <c r="JUJ424" s="565"/>
      <c r="JUK424" s="565"/>
      <c r="JUL424" s="565"/>
      <c r="JUM424" s="565"/>
      <c r="JUN424" s="565"/>
      <c r="JUO424" s="565"/>
      <c r="JUP424" s="565"/>
      <c r="JUQ424" s="565"/>
      <c r="JUR424" s="565"/>
      <c r="JUS424" s="565"/>
      <c r="JUT424" s="565"/>
      <c r="JUU424" s="565"/>
      <c r="JUV424" s="565"/>
      <c r="JUW424" s="565"/>
      <c r="JUX424" s="565"/>
      <c r="JUY424" s="565"/>
      <c r="JUZ424" s="565"/>
      <c r="JVA424" s="565"/>
      <c r="JVB424" s="565"/>
      <c r="JVC424" s="565"/>
      <c r="JVD424" s="565"/>
      <c r="JVE424" s="565"/>
      <c r="JVF424" s="565"/>
      <c r="JVG424" s="565"/>
      <c r="JVH424" s="565"/>
      <c r="JVI424" s="565"/>
      <c r="JVJ424" s="565"/>
      <c r="JVK424" s="565"/>
      <c r="JVL424" s="565"/>
      <c r="JVM424" s="565"/>
      <c r="JVN424" s="565"/>
      <c r="JVO424" s="565"/>
      <c r="JVP424" s="565"/>
      <c r="JVQ424" s="565"/>
      <c r="JVR424" s="565"/>
      <c r="JVS424" s="565"/>
      <c r="JVT424" s="565"/>
      <c r="JVU424" s="565"/>
      <c r="JVV424" s="565"/>
      <c r="JVW424" s="565"/>
      <c r="JVX424" s="565"/>
      <c r="JVY424" s="565"/>
      <c r="JVZ424" s="565"/>
      <c r="JWA424" s="565"/>
      <c r="JWB424" s="565"/>
      <c r="JWC424" s="565"/>
      <c r="JWD424" s="565"/>
      <c r="JWE424" s="565"/>
      <c r="JWF424" s="565"/>
      <c r="JWG424" s="565"/>
      <c r="JWH424" s="565"/>
      <c r="JWI424" s="565"/>
      <c r="JWJ424" s="565"/>
      <c r="JWK424" s="565"/>
      <c r="JWL424" s="565"/>
      <c r="JWM424" s="565"/>
      <c r="JWN424" s="565"/>
      <c r="JWO424" s="565"/>
      <c r="JWP424" s="565"/>
      <c r="JWQ424" s="565"/>
      <c r="JWR424" s="565"/>
      <c r="JWS424" s="565"/>
      <c r="JWT424" s="565"/>
      <c r="JWU424" s="565"/>
      <c r="JWV424" s="565"/>
      <c r="JWW424" s="565"/>
      <c r="JWX424" s="565"/>
      <c r="JWY424" s="565"/>
      <c r="JWZ424" s="565"/>
      <c r="JXA424" s="565"/>
      <c r="JXB424" s="565"/>
      <c r="JXC424" s="565"/>
      <c r="JXD424" s="565"/>
      <c r="JXE424" s="565"/>
      <c r="JXF424" s="565"/>
      <c r="JXG424" s="565"/>
      <c r="JXH424" s="565"/>
      <c r="JXI424" s="565"/>
      <c r="JXJ424" s="565"/>
      <c r="JXK424" s="565"/>
      <c r="JXL424" s="565"/>
      <c r="JXM424" s="565"/>
      <c r="JXN424" s="565"/>
      <c r="JXO424" s="565"/>
      <c r="JXP424" s="565"/>
      <c r="JXQ424" s="565"/>
      <c r="JXR424" s="565"/>
      <c r="JXS424" s="565"/>
      <c r="JXT424" s="565"/>
      <c r="JXU424" s="565"/>
      <c r="JXV424" s="565"/>
      <c r="JXW424" s="565"/>
      <c r="JXX424" s="565"/>
      <c r="JXY424" s="565"/>
      <c r="JXZ424" s="565"/>
      <c r="JYA424" s="565"/>
      <c r="JYB424" s="565"/>
      <c r="JYC424" s="565"/>
      <c r="JYD424" s="565"/>
      <c r="JYE424" s="565"/>
      <c r="JYF424" s="565"/>
      <c r="JYG424" s="565"/>
      <c r="JYH424" s="565"/>
      <c r="JYI424" s="565"/>
      <c r="JYJ424" s="565"/>
      <c r="JYK424" s="565"/>
      <c r="JYL424" s="565"/>
      <c r="JYM424" s="565"/>
      <c r="JYN424" s="565"/>
      <c r="JYO424" s="565"/>
      <c r="JYP424" s="565"/>
      <c r="JYQ424" s="565"/>
      <c r="JYR424" s="565"/>
      <c r="JYS424" s="565"/>
      <c r="JYT424" s="565"/>
      <c r="JYU424" s="565"/>
      <c r="JYV424" s="565"/>
      <c r="JYW424" s="565"/>
      <c r="JYX424" s="565"/>
      <c r="JYY424" s="565"/>
      <c r="JYZ424" s="565"/>
      <c r="JZA424" s="565"/>
      <c r="JZB424" s="565"/>
      <c r="JZC424" s="565"/>
      <c r="JZD424" s="565"/>
      <c r="JZE424" s="565"/>
      <c r="JZF424" s="565"/>
      <c r="JZG424" s="565"/>
      <c r="JZH424" s="565"/>
      <c r="JZI424" s="565"/>
      <c r="JZJ424" s="565"/>
      <c r="JZK424" s="565"/>
      <c r="JZL424" s="565"/>
      <c r="JZM424" s="565"/>
      <c r="JZN424" s="565"/>
      <c r="JZO424" s="565"/>
      <c r="JZP424" s="565"/>
      <c r="JZQ424" s="565"/>
      <c r="JZR424" s="565"/>
      <c r="JZS424" s="565"/>
      <c r="JZT424" s="565"/>
      <c r="JZU424" s="565"/>
      <c r="JZV424" s="565"/>
      <c r="JZW424" s="565"/>
      <c r="JZX424" s="565"/>
      <c r="JZY424" s="565"/>
      <c r="JZZ424" s="565"/>
      <c r="KAA424" s="565"/>
      <c r="KAB424" s="565"/>
      <c r="KAC424" s="565"/>
      <c r="KAD424" s="565"/>
      <c r="KAE424" s="565"/>
      <c r="KAF424" s="565"/>
      <c r="KAG424" s="565"/>
      <c r="KAH424" s="565"/>
      <c r="KAI424" s="565"/>
      <c r="KAJ424" s="565"/>
      <c r="KAK424" s="565"/>
      <c r="KAL424" s="565"/>
      <c r="KAM424" s="565"/>
      <c r="KAN424" s="565"/>
      <c r="KAO424" s="565"/>
      <c r="KAP424" s="565"/>
      <c r="KAQ424" s="565"/>
      <c r="KAR424" s="565"/>
      <c r="KAS424" s="565"/>
      <c r="KAT424" s="565"/>
      <c r="KAU424" s="565"/>
      <c r="KAV424" s="565"/>
      <c r="KAW424" s="565"/>
      <c r="KAX424" s="565"/>
      <c r="KAY424" s="565"/>
      <c r="KAZ424" s="565"/>
      <c r="KBA424" s="565"/>
      <c r="KBB424" s="565"/>
      <c r="KBC424" s="565"/>
      <c r="KBD424" s="565"/>
      <c r="KBE424" s="565"/>
      <c r="KBF424" s="565"/>
      <c r="KBG424" s="565"/>
      <c r="KBH424" s="565"/>
      <c r="KBI424" s="565"/>
      <c r="KBJ424" s="565"/>
      <c r="KBK424" s="565"/>
      <c r="KBL424" s="565"/>
      <c r="KBM424" s="565"/>
      <c r="KBN424" s="565"/>
      <c r="KBO424" s="565"/>
      <c r="KBP424" s="565"/>
      <c r="KBQ424" s="565"/>
      <c r="KBR424" s="565"/>
      <c r="KBS424" s="565"/>
      <c r="KBT424" s="565"/>
      <c r="KBU424" s="565"/>
      <c r="KBV424" s="565"/>
      <c r="KBW424" s="565"/>
      <c r="KBX424" s="565"/>
      <c r="KBY424" s="565"/>
      <c r="KBZ424" s="565"/>
      <c r="KCA424" s="565"/>
      <c r="KCB424" s="565"/>
      <c r="KCC424" s="565"/>
      <c r="KCD424" s="565"/>
      <c r="KCE424" s="565"/>
      <c r="KCF424" s="565"/>
      <c r="KCG424" s="565"/>
      <c r="KCH424" s="565"/>
      <c r="KCI424" s="565"/>
      <c r="KCJ424" s="565"/>
      <c r="KCK424" s="565"/>
      <c r="KCL424" s="565"/>
      <c r="KCM424" s="565"/>
      <c r="KCN424" s="565"/>
      <c r="KCO424" s="565"/>
      <c r="KCP424" s="565"/>
      <c r="KCQ424" s="565"/>
      <c r="KCR424" s="565"/>
      <c r="KCS424" s="565"/>
      <c r="KCT424" s="565"/>
      <c r="KCU424" s="565"/>
      <c r="KCV424" s="565"/>
      <c r="KCW424" s="565"/>
      <c r="KCX424" s="565"/>
      <c r="KCY424" s="565"/>
      <c r="KCZ424" s="565"/>
      <c r="KDA424" s="565"/>
      <c r="KDB424" s="565"/>
      <c r="KDC424" s="565"/>
      <c r="KDD424" s="565"/>
      <c r="KDE424" s="565"/>
      <c r="KDF424" s="565"/>
      <c r="KDG424" s="565"/>
      <c r="KDH424" s="565"/>
      <c r="KDI424" s="565"/>
      <c r="KDJ424" s="565"/>
      <c r="KDK424" s="565"/>
      <c r="KDL424" s="565"/>
      <c r="KDM424" s="565"/>
      <c r="KDN424" s="565"/>
      <c r="KDO424" s="565"/>
      <c r="KDP424" s="565"/>
      <c r="KDQ424" s="565"/>
      <c r="KDR424" s="565"/>
      <c r="KDS424" s="565"/>
      <c r="KDT424" s="565"/>
      <c r="KDU424" s="565"/>
      <c r="KDV424" s="565"/>
      <c r="KDW424" s="565"/>
      <c r="KDX424" s="565"/>
      <c r="KDY424" s="565"/>
      <c r="KDZ424" s="565"/>
      <c r="KEA424" s="565"/>
      <c r="KEB424" s="565"/>
      <c r="KEC424" s="565"/>
      <c r="KED424" s="565"/>
      <c r="KEE424" s="565"/>
      <c r="KEF424" s="565"/>
      <c r="KEG424" s="565"/>
      <c r="KEH424" s="565"/>
      <c r="KEI424" s="565"/>
      <c r="KEJ424" s="565"/>
      <c r="KEK424" s="565"/>
      <c r="KEL424" s="565"/>
      <c r="KEM424" s="565"/>
      <c r="KEN424" s="565"/>
      <c r="KEO424" s="565"/>
      <c r="KEP424" s="565"/>
      <c r="KEQ424" s="565"/>
      <c r="KER424" s="565"/>
      <c r="KES424" s="565"/>
      <c r="KET424" s="565"/>
      <c r="KEU424" s="565"/>
      <c r="KEV424" s="565"/>
      <c r="KEW424" s="565"/>
      <c r="KEX424" s="565"/>
      <c r="KEY424" s="565"/>
      <c r="KEZ424" s="565"/>
      <c r="KFA424" s="565"/>
      <c r="KFB424" s="565"/>
      <c r="KFC424" s="565"/>
      <c r="KFD424" s="565"/>
      <c r="KFE424" s="565"/>
      <c r="KFF424" s="565"/>
      <c r="KFG424" s="565"/>
      <c r="KFH424" s="565"/>
      <c r="KFI424" s="565"/>
      <c r="KFJ424" s="565"/>
      <c r="KFK424" s="565"/>
      <c r="KFL424" s="565"/>
      <c r="KFM424" s="565"/>
      <c r="KFN424" s="565"/>
      <c r="KFO424" s="565"/>
      <c r="KFP424" s="565"/>
      <c r="KFQ424" s="565"/>
      <c r="KFR424" s="565"/>
      <c r="KFS424" s="565"/>
      <c r="KFT424" s="565"/>
      <c r="KFU424" s="565"/>
      <c r="KFV424" s="565"/>
      <c r="KFW424" s="565"/>
      <c r="KFX424" s="565"/>
      <c r="KFY424" s="565"/>
      <c r="KFZ424" s="565"/>
      <c r="KGA424" s="565"/>
      <c r="KGB424" s="565"/>
      <c r="KGC424" s="565"/>
      <c r="KGD424" s="565"/>
      <c r="KGE424" s="565"/>
      <c r="KGF424" s="565"/>
      <c r="KGG424" s="565"/>
      <c r="KGH424" s="565"/>
      <c r="KGI424" s="565"/>
      <c r="KGJ424" s="565"/>
      <c r="KGK424" s="565"/>
      <c r="KGL424" s="565"/>
      <c r="KGM424" s="565"/>
      <c r="KGN424" s="565"/>
      <c r="KGO424" s="565"/>
      <c r="KGP424" s="565"/>
      <c r="KGQ424" s="565"/>
      <c r="KGR424" s="565"/>
      <c r="KGS424" s="565"/>
      <c r="KGT424" s="565"/>
      <c r="KGU424" s="565"/>
      <c r="KGV424" s="565"/>
      <c r="KGW424" s="565"/>
      <c r="KGX424" s="565"/>
      <c r="KGY424" s="565"/>
      <c r="KGZ424" s="565"/>
      <c r="KHA424" s="565"/>
      <c r="KHB424" s="565"/>
      <c r="KHC424" s="565"/>
      <c r="KHD424" s="565"/>
      <c r="KHE424" s="565"/>
      <c r="KHF424" s="565"/>
      <c r="KHG424" s="565"/>
      <c r="KHH424" s="565"/>
      <c r="KHI424" s="565"/>
      <c r="KHJ424" s="565"/>
      <c r="KHK424" s="565"/>
      <c r="KHL424" s="565"/>
      <c r="KHM424" s="565"/>
      <c r="KHN424" s="565"/>
      <c r="KHO424" s="565"/>
      <c r="KHP424" s="565"/>
      <c r="KHQ424" s="565"/>
      <c r="KHR424" s="565"/>
      <c r="KHS424" s="565"/>
      <c r="KHT424" s="565"/>
      <c r="KHU424" s="565"/>
      <c r="KHV424" s="565"/>
      <c r="KHW424" s="565"/>
      <c r="KHX424" s="565"/>
      <c r="KHY424" s="565"/>
      <c r="KHZ424" s="565"/>
      <c r="KIA424" s="565"/>
      <c r="KIB424" s="565"/>
      <c r="KIC424" s="565"/>
      <c r="KID424" s="565"/>
      <c r="KIE424" s="565"/>
      <c r="KIF424" s="565"/>
      <c r="KIG424" s="565"/>
      <c r="KIH424" s="565"/>
      <c r="KII424" s="565"/>
      <c r="KIJ424" s="565"/>
      <c r="KIK424" s="565"/>
      <c r="KIL424" s="565"/>
      <c r="KIM424" s="565"/>
      <c r="KIN424" s="565"/>
      <c r="KIO424" s="565"/>
      <c r="KIP424" s="565"/>
      <c r="KIQ424" s="565"/>
      <c r="KIR424" s="565"/>
      <c r="KIS424" s="565"/>
      <c r="KIT424" s="565"/>
      <c r="KIU424" s="565"/>
      <c r="KIV424" s="565"/>
      <c r="KIW424" s="565"/>
      <c r="KIX424" s="565"/>
      <c r="KIY424" s="565"/>
      <c r="KIZ424" s="565"/>
      <c r="KJA424" s="565"/>
      <c r="KJB424" s="565"/>
      <c r="KJC424" s="565"/>
      <c r="KJD424" s="565"/>
      <c r="KJE424" s="565"/>
      <c r="KJF424" s="565"/>
      <c r="KJG424" s="565"/>
      <c r="KJH424" s="565"/>
      <c r="KJI424" s="565"/>
      <c r="KJJ424" s="565"/>
      <c r="KJK424" s="565"/>
      <c r="KJL424" s="565"/>
      <c r="KJM424" s="565"/>
      <c r="KJN424" s="565"/>
      <c r="KJO424" s="565"/>
      <c r="KJP424" s="565"/>
      <c r="KJQ424" s="565"/>
      <c r="KJR424" s="565"/>
      <c r="KJS424" s="565"/>
      <c r="KJT424" s="565"/>
      <c r="KJU424" s="565"/>
      <c r="KJV424" s="565"/>
      <c r="KJW424" s="565"/>
      <c r="KJX424" s="565"/>
      <c r="KJY424" s="565"/>
      <c r="KJZ424" s="565"/>
      <c r="KKA424" s="565"/>
      <c r="KKB424" s="565"/>
      <c r="KKC424" s="565"/>
      <c r="KKD424" s="565"/>
      <c r="KKE424" s="565"/>
      <c r="KKF424" s="565"/>
      <c r="KKG424" s="565"/>
      <c r="KKH424" s="565"/>
      <c r="KKI424" s="565"/>
      <c r="KKJ424" s="565"/>
      <c r="KKK424" s="565"/>
      <c r="KKL424" s="565"/>
      <c r="KKM424" s="565"/>
      <c r="KKN424" s="565"/>
      <c r="KKO424" s="565"/>
      <c r="KKP424" s="565"/>
      <c r="KKQ424" s="565"/>
      <c r="KKR424" s="565"/>
      <c r="KKS424" s="565"/>
      <c r="KKT424" s="565"/>
      <c r="KKU424" s="565"/>
      <c r="KKV424" s="565"/>
      <c r="KKW424" s="565"/>
      <c r="KKX424" s="565"/>
      <c r="KKY424" s="565"/>
      <c r="KKZ424" s="565"/>
      <c r="KLA424" s="565"/>
      <c r="KLB424" s="565"/>
      <c r="KLC424" s="565"/>
      <c r="KLD424" s="565"/>
      <c r="KLE424" s="565"/>
      <c r="KLF424" s="565"/>
      <c r="KLG424" s="565"/>
      <c r="KLH424" s="565"/>
      <c r="KLI424" s="565"/>
      <c r="KLJ424" s="565"/>
      <c r="KLK424" s="565"/>
      <c r="KLL424" s="565"/>
      <c r="KLM424" s="565"/>
      <c r="KLN424" s="565"/>
      <c r="KLO424" s="565"/>
      <c r="KLP424" s="565"/>
      <c r="KLQ424" s="565"/>
      <c r="KLR424" s="565"/>
      <c r="KLS424" s="565"/>
      <c r="KLT424" s="565"/>
      <c r="KLU424" s="565"/>
      <c r="KLV424" s="565"/>
      <c r="KLW424" s="565"/>
      <c r="KLX424" s="565"/>
      <c r="KLY424" s="565"/>
      <c r="KLZ424" s="565"/>
      <c r="KMA424" s="565"/>
      <c r="KMB424" s="565"/>
      <c r="KMC424" s="565"/>
      <c r="KMD424" s="565"/>
      <c r="KME424" s="565"/>
      <c r="KMF424" s="565"/>
      <c r="KMG424" s="565"/>
      <c r="KMH424" s="565"/>
      <c r="KMI424" s="565"/>
      <c r="KMJ424" s="565"/>
      <c r="KMK424" s="565"/>
      <c r="KML424" s="565"/>
      <c r="KMM424" s="565"/>
      <c r="KMN424" s="565"/>
      <c r="KMO424" s="565"/>
      <c r="KMP424" s="565"/>
      <c r="KMQ424" s="565"/>
      <c r="KMR424" s="565"/>
      <c r="KMS424" s="565"/>
      <c r="KMT424" s="565"/>
      <c r="KMU424" s="565"/>
      <c r="KMV424" s="565"/>
      <c r="KMW424" s="565"/>
      <c r="KMX424" s="565"/>
      <c r="KMY424" s="565"/>
      <c r="KMZ424" s="565"/>
      <c r="KNA424" s="565"/>
      <c r="KNB424" s="565"/>
      <c r="KNC424" s="565"/>
      <c r="KND424" s="565"/>
      <c r="KNE424" s="565"/>
      <c r="KNF424" s="565"/>
      <c r="KNG424" s="565"/>
      <c r="KNH424" s="565"/>
      <c r="KNI424" s="565"/>
      <c r="KNJ424" s="565"/>
      <c r="KNK424" s="565"/>
      <c r="KNL424" s="565"/>
      <c r="KNM424" s="565"/>
      <c r="KNN424" s="565"/>
      <c r="KNO424" s="565"/>
      <c r="KNP424" s="565"/>
      <c r="KNQ424" s="565"/>
      <c r="KNR424" s="565"/>
      <c r="KNS424" s="565"/>
      <c r="KNT424" s="565"/>
      <c r="KNU424" s="565"/>
      <c r="KNV424" s="565"/>
      <c r="KNW424" s="565"/>
      <c r="KNX424" s="565"/>
      <c r="KNY424" s="565"/>
      <c r="KNZ424" s="565"/>
      <c r="KOA424" s="565"/>
      <c r="KOB424" s="565"/>
      <c r="KOC424" s="565"/>
      <c r="KOD424" s="565"/>
      <c r="KOE424" s="565"/>
      <c r="KOF424" s="565"/>
      <c r="KOG424" s="565"/>
      <c r="KOH424" s="565"/>
      <c r="KOI424" s="565"/>
      <c r="KOJ424" s="565"/>
      <c r="KOK424" s="565"/>
      <c r="KOL424" s="565"/>
      <c r="KOM424" s="565"/>
      <c r="KON424" s="565"/>
      <c r="KOO424" s="565"/>
      <c r="KOP424" s="565"/>
      <c r="KOQ424" s="565"/>
      <c r="KOR424" s="565"/>
      <c r="KOS424" s="565"/>
      <c r="KOT424" s="565"/>
      <c r="KOU424" s="565"/>
      <c r="KOV424" s="565"/>
      <c r="KOW424" s="565"/>
      <c r="KOX424" s="565"/>
      <c r="KOY424" s="565"/>
      <c r="KOZ424" s="565"/>
      <c r="KPA424" s="565"/>
      <c r="KPB424" s="565"/>
      <c r="KPC424" s="565"/>
      <c r="KPD424" s="565"/>
      <c r="KPE424" s="565"/>
      <c r="KPF424" s="565"/>
      <c r="KPG424" s="565"/>
      <c r="KPH424" s="565"/>
      <c r="KPI424" s="565"/>
      <c r="KPJ424" s="565"/>
      <c r="KPK424" s="565"/>
      <c r="KPL424" s="565"/>
      <c r="KPM424" s="565"/>
      <c r="KPN424" s="565"/>
      <c r="KPO424" s="565"/>
      <c r="KPP424" s="565"/>
      <c r="KPQ424" s="565"/>
      <c r="KPR424" s="565"/>
      <c r="KPS424" s="565"/>
      <c r="KPT424" s="565"/>
      <c r="KPU424" s="565"/>
      <c r="KPV424" s="565"/>
      <c r="KPW424" s="565"/>
      <c r="KPX424" s="565"/>
      <c r="KPY424" s="565"/>
      <c r="KPZ424" s="565"/>
      <c r="KQA424" s="565"/>
      <c r="KQB424" s="565"/>
      <c r="KQC424" s="565"/>
      <c r="KQD424" s="565"/>
      <c r="KQE424" s="565"/>
      <c r="KQF424" s="565"/>
      <c r="KQG424" s="565"/>
      <c r="KQH424" s="565"/>
      <c r="KQI424" s="565"/>
      <c r="KQJ424" s="565"/>
      <c r="KQK424" s="565"/>
      <c r="KQL424" s="565"/>
      <c r="KQM424" s="565"/>
      <c r="KQN424" s="565"/>
      <c r="KQO424" s="565"/>
      <c r="KQP424" s="565"/>
      <c r="KQQ424" s="565"/>
      <c r="KQR424" s="565"/>
      <c r="KQS424" s="565"/>
      <c r="KQT424" s="565"/>
      <c r="KQU424" s="565"/>
      <c r="KQV424" s="565"/>
      <c r="KQW424" s="565"/>
      <c r="KQX424" s="565"/>
      <c r="KQY424" s="565"/>
      <c r="KQZ424" s="565"/>
      <c r="KRA424" s="565"/>
      <c r="KRB424" s="565"/>
      <c r="KRC424" s="565"/>
      <c r="KRD424" s="565"/>
      <c r="KRE424" s="565"/>
      <c r="KRF424" s="565"/>
      <c r="KRG424" s="565"/>
      <c r="KRH424" s="565"/>
      <c r="KRI424" s="565"/>
      <c r="KRJ424" s="565"/>
      <c r="KRK424" s="565"/>
      <c r="KRL424" s="565"/>
      <c r="KRM424" s="565"/>
      <c r="KRN424" s="565"/>
      <c r="KRO424" s="565"/>
      <c r="KRP424" s="565"/>
      <c r="KRQ424" s="565"/>
      <c r="KRR424" s="565"/>
      <c r="KRS424" s="565"/>
      <c r="KRT424" s="565"/>
      <c r="KRU424" s="565"/>
      <c r="KRV424" s="565"/>
      <c r="KRW424" s="565"/>
      <c r="KRX424" s="565"/>
      <c r="KRY424" s="565"/>
      <c r="KRZ424" s="565"/>
      <c r="KSA424" s="565"/>
      <c r="KSB424" s="565"/>
      <c r="KSC424" s="565"/>
      <c r="KSD424" s="565"/>
      <c r="KSE424" s="565"/>
      <c r="KSF424" s="565"/>
      <c r="KSG424" s="565"/>
      <c r="KSH424" s="565"/>
      <c r="KSI424" s="565"/>
      <c r="KSJ424" s="565"/>
      <c r="KSK424" s="565"/>
      <c r="KSL424" s="565"/>
      <c r="KSM424" s="565"/>
      <c r="KSN424" s="565"/>
      <c r="KSO424" s="565"/>
      <c r="KSP424" s="565"/>
      <c r="KSQ424" s="565"/>
      <c r="KSR424" s="565"/>
      <c r="KSS424" s="565"/>
      <c r="KST424" s="565"/>
      <c r="KSU424" s="565"/>
      <c r="KSV424" s="565"/>
      <c r="KSW424" s="565"/>
      <c r="KSX424" s="565"/>
      <c r="KSY424" s="565"/>
      <c r="KSZ424" s="565"/>
      <c r="KTA424" s="565"/>
      <c r="KTB424" s="565"/>
      <c r="KTC424" s="565"/>
      <c r="KTD424" s="565"/>
      <c r="KTE424" s="565"/>
      <c r="KTF424" s="565"/>
      <c r="KTG424" s="565"/>
      <c r="KTH424" s="565"/>
      <c r="KTI424" s="565"/>
      <c r="KTJ424" s="565"/>
      <c r="KTK424" s="565"/>
      <c r="KTL424" s="565"/>
      <c r="KTM424" s="565"/>
      <c r="KTN424" s="565"/>
      <c r="KTO424" s="565"/>
      <c r="KTP424" s="565"/>
      <c r="KTQ424" s="565"/>
      <c r="KTR424" s="565"/>
      <c r="KTS424" s="565"/>
      <c r="KTT424" s="565"/>
      <c r="KTU424" s="565"/>
      <c r="KTV424" s="565"/>
      <c r="KTW424" s="565"/>
      <c r="KTX424" s="565"/>
      <c r="KTY424" s="565"/>
      <c r="KTZ424" s="565"/>
      <c r="KUA424" s="565"/>
      <c r="KUB424" s="565"/>
      <c r="KUC424" s="565"/>
      <c r="KUD424" s="565"/>
      <c r="KUE424" s="565"/>
      <c r="KUF424" s="565"/>
      <c r="KUG424" s="565"/>
      <c r="KUH424" s="565"/>
      <c r="KUI424" s="565"/>
      <c r="KUJ424" s="565"/>
      <c r="KUK424" s="565"/>
      <c r="KUL424" s="565"/>
      <c r="KUM424" s="565"/>
      <c r="KUN424" s="565"/>
      <c r="KUO424" s="565"/>
      <c r="KUP424" s="565"/>
      <c r="KUQ424" s="565"/>
      <c r="KUR424" s="565"/>
      <c r="KUS424" s="565"/>
      <c r="KUT424" s="565"/>
      <c r="KUU424" s="565"/>
      <c r="KUV424" s="565"/>
      <c r="KUW424" s="565"/>
      <c r="KUX424" s="565"/>
      <c r="KUY424" s="565"/>
      <c r="KUZ424" s="565"/>
      <c r="KVA424" s="565"/>
      <c r="KVB424" s="565"/>
      <c r="KVC424" s="565"/>
      <c r="KVD424" s="565"/>
      <c r="KVE424" s="565"/>
      <c r="KVF424" s="565"/>
      <c r="KVG424" s="565"/>
      <c r="KVH424" s="565"/>
      <c r="KVI424" s="565"/>
      <c r="KVJ424" s="565"/>
      <c r="KVK424" s="565"/>
      <c r="KVL424" s="565"/>
      <c r="KVM424" s="565"/>
      <c r="KVN424" s="565"/>
      <c r="KVO424" s="565"/>
      <c r="KVP424" s="565"/>
      <c r="KVQ424" s="565"/>
      <c r="KVR424" s="565"/>
      <c r="KVS424" s="565"/>
      <c r="KVT424" s="565"/>
      <c r="KVU424" s="565"/>
      <c r="KVV424" s="565"/>
      <c r="KVW424" s="565"/>
      <c r="KVX424" s="565"/>
      <c r="KVY424" s="565"/>
      <c r="KVZ424" s="565"/>
      <c r="KWA424" s="565"/>
      <c r="KWB424" s="565"/>
      <c r="KWC424" s="565"/>
      <c r="KWD424" s="565"/>
      <c r="KWE424" s="565"/>
      <c r="KWF424" s="565"/>
      <c r="KWG424" s="565"/>
      <c r="KWH424" s="565"/>
      <c r="KWI424" s="565"/>
      <c r="KWJ424" s="565"/>
      <c r="KWK424" s="565"/>
      <c r="KWL424" s="565"/>
      <c r="KWM424" s="565"/>
      <c r="KWN424" s="565"/>
      <c r="KWO424" s="565"/>
      <c r="KWP424" s="565"/>
      <c r="KWQ424" s="565"/>
      <c r="KWR424" s="565"/>
      <c r="KWS424" s="565"/>
      <c r="KWT424" s="565"/>
      <c r="KWU424" s="565"/>
      <c r="KWV424" s="565"/>
      <c r="KWW424" s="565"/>
      <c r="KWX424" s="565"/>
      <c r="KWY424" s="565"/>
      <c r="KWZ424" s="565"/>
      <c r="KXA424" s="565"/>
      <c r="KXB424" s="565"/>
      <c r="KXC424" s="565"/>
      <c r="KXD424" s="565"/>
      <c r="KXE424" s="565"/>
      <c r="KXF424" s="565"/>
      <c r="KXG424" s="565"/>
      <c r="KXH424" s="565"/>
      <c r="KXI424" s="565"/>
      <c r="KXJ424" s="565"/>
      <c r="KXK424" s="565"/>
      <c r="KXL424" s="565"/>
      <c r="KXM424" s="565"/>
      <c r="KXN424" s="565"/>
      <c r="KXO424" s="565"/>
      <c r="KXP424" s="565"/>
      <c r="KXQ424" s="565"/>
      <c r="KXR424" s="565"/>
      <c r="KXS424" s="565"/>
      <c r="KXT424" s="565"/>
      <c r="KXU424" s="565"/>
      <c r="KXV424" s="565"/>
      <c r="KXW424" s="565"/>
      <c r="KXX424" s="565"/>
      <c r="KXY424" s="565"/>
      <c r="KXZ424" s="565"/>
      <c r="KYA424" s="565"/>
      <c r="KYB424" s="565"/>
      <c r="KYC424" s="565"/>
      <c r="KYD424" s="565"/>
      <c r="KYE424" s="565"/>
      <c r="KYF424" s="565"/>
      <c r="KYG424" s="565"/>
      <c r="KYH424" s="565"/>
      <c r="KYI424" s="565"/>
      <c r="KYJ424" s="565"/>
      <c r="KYK424" s="565"/>
      <c r="KYL424" s="565"/>
      <c r="KYM424" s="565"/>
      <c r="KYN424" s="565"/>
      <c r="KYO424" s="565"/>
      <c r="KYP424" s="565"/>
      <c r="KYQ424" s="565"/>
      <c r="KYR424" s="565"/>
      <c r="KYS424" s="565"/>
      <c r="KYT424" s="565"/>
      <c r="KYU424" s="565"/>
      <c r="KYV424" s="565"/>
      <c r="KYW424" s="565"/>
      <c r="KYX424" s="565"/>
      <c r="KYY424" s="565"/>
      <c r="KYZ424" s="565"/>
      <c r="KZA424" s="565"/>
      <c r="KZB424" s="565"/>
      <c r="KZC424" s="565"/>
      <c r="KZD424" s="565"/>
      <c r="KZE424" s="565"/>
      <c r="KZF424" s="565"/>
      <c r="KZG424" s="565"/>
      <c r="KZH424" s="565"/>
      <c r="KZI424" s="565"/>
      <c r="KZJ424" s="565"/>
      <c r="KZK424" s="565"/>
      <c r="KZL424" s="565"/>
      <c r="KZM424" s="565"/>
      <c r="KZN424" s="565"/>
      <c r="KZO424" s="565"/>
      <c r="KZP424" s="565"/>
      <c r="KZQ424" s="565"/>
      <c r="KZR424" s="565"/>
      <c r="KZS424" s="565"/>
      <c r="KZT424" s="565"/>
      <c r="KZU424" s="565"/>
      <c r="KZV424" s="565"/>
      <c r="KZW424" s="565"/>
      <c r="KZX424" s="565"/>
      <c r="KZY424" s="565"/>
      <c r="KZZ424" s="565"/>
      <c r="LAA424" s="565"/>
      <c r="LAB424" s="565"/>
      <c r="LAC424" s="565"/>
      <c r="LAD424" s="565"/>
      <c r="LAE424" s="565"/>
      <c r="LAF424" s="565"/>
      <c r="LAG424" s="565"/>
      <c r="LAH424" s="565"/>
      <c r="LAI424" s="565"/>
      <c r="LAJ424" s="565"/>
      <c r="LAK424" s="565"/>
      <c r="LAL424" s="565"/>
      <c r="LAM424" s="565"/>
      <c r="LAN424" s="565"/>
      <c r="LAO424" s="565"/>
      <c r="LAP424" s="565"/>
      <c r="LAQ424" s="565"/>
      <c r="LAR424" s="565"/>
      <c r="LAS424" s="565"/>
      <c r="LAT424" s="565"/>
      <c r="LAU424" s="565"/>
      <c r="LAV424" s="565"/>
      <c r="LAW424" s="565"/>
      <c r="LAX424" s="565"/>
      <c r="LAY424" s="565"/>
      <c r="LAZ424" s="565"/>
      <c r="LBA424" s="565"/>
      <c r="LBB424" s="565"/>
      <c r="LBC424" s="565"/>
      <c r="LBD424" s="565"/>
      <c r="LBE424" s="565"/>
      <c r="LBF424" s="565"/>
      <c r="LBG424" s="565"/>
      <c r="LBH424" s="565"/>
      <c r="LBI424" s="565"/>
      <c r="LBJ424" s="565"/>
      <c r="LBK424" s="565"/>
      <c r="LBL424" s="565"/>
      <c r="LBM424" s="565"/>
      <c r="LBN424" s="565"/>
      <c r="LBO424" s="565"/>
      <c r="LBP424" s="565"/>
      <c r="LBQ424" s="565"/>
      <c r="LBR424" s="565"/>
      <c r="LBS424" s="565"/>
      <c r="LBT424" s="565"/>
      <c r="LBU424" s="565"/>
      <c r="LBV424" s="565"/>
      <c r="LBW424" s="565"/>
      <c r="LBX424" s="565"/>
      <c r="LBY424" s="565"/>
      <c r="LBZ424" s="565"/>
      <c r="LCA424" s="565"/>
      <c r="LCB424" s="565"/>
      <c r="LCC424" s="565"/>
      <c r="LCD424" s="565"/>
      <c r="LCE424" s="565"/>
      <c r="LCF424" s="565"/>
      <c r="LCG424" s="565"/>
      <c r="LCH424" s="565"/>
      <c r="LCI424" s="565"/>
      <c r="LCJ424" s="565"/>
      <c r="LCK424" s="565"/>
      <c r="LCL424" s="565"/>
      <c r="LCM424" s="565"/>
      <c r="LCN424" s="565"/>
      <c r="LCO424" s="565"/>
      <c r="LCP424" s="565"/>
      <c r="LCQ424" s="565"/>
      <c r="LCR424" s="565"/>
      <c r="LCS424" s="565"/>
      <c r="LCT424" s="565"/>
      <c r="LCU424" s="565"/>
      <c r="LCV424" s="565"/>
      <c r="LCW424" s="565"/>
      <c r="LCX424" s="565"/>
      <c r="LCY424" s="565"/>
      <c r="LCZ424" s="565"/>
      <c r="LDA424" s="565"/>
      <c r="LDB424" s="565"/>
      <c r="LDC424" s="565"/>
      <c r="LDD424" s="565"/>
      <c r="LDE424" s="565"/>
      <c r="LDF424" s="565"/>
      <c r="LDG424" s="565"/>
      <c r="LDH424" s="565"/>
      <c r="LDI424" s="565"/>
      <c r="LDJ424" s="565"/>
      <c r="LDK424" s="565"/>
      <c r="LDL424" s="565"/>
      <c r="LDM424" s="565"/>
      <c r="LDN424" s="565"/>
      <c r="LDO424" s="565"/>
      <c r="LDP424" s="565"/>
      <c r="LDQ424" s="565"/>
      <c r="LDR424" s="565"/>
      <c r="LDS424" s="565"/>
      <c r="LDT424" s="565"/>
      <c r="LDU424" s="565"/>
      <c r="LDV424" s="565"/>
      <c r="LDW424" s="565"/>
      <c r="LDX424" s="565"/>
      <c r="LDY424" s="565"/>
      <c r="LDZ424" s="565"/>
      <c r="LEA424" s="565"/>
      <c r="LEB424" s="565"/>
      <c r="LEC424" s="565"/>
      <c r="LED424" s="565"/>
      <c r="LEE424" s="565"/>
      <c r="LEF424" s="565"/>
      <c r="LEG424" s="565"/>
      <c r="LEH424" s="565"/>
      <c r="LEI424" s="565"/>
      <c r="LEJ424" s="565"/>
      <c r="LEK424" s="565"/>
      <c r="LEL424" s="565"/>
      <c r="LEM424" s="565"/>
      <c r="LEN424" s="565"/>
      <c r="LEO424" s="565"/>
      <c r="LEP424" s="565"/>
      <c r="LEQ424" s="565"/>
      <c r="LER424" s="565"/>
      <c r="LES424" s="565"/>
      <c r="LET424" s="565"/>
      <c r="LEU424" s="565"/>
      <c r="LEV424" s="565"/>
      <c r="LEW424" s="565"/>
      <c r="LEX424" s="565"/>
      <c r="LEY424" s="565"/>
      <c r="LEZ424" s="565"/>
      <c r="LFA424" s="565"/>
      <c r="LFB424" s="565"/>
      <c r="LFC424" s="565"/>
      <c r="LFD424" s="565"/>
      <c r="LFE424" s="565"/>
      <c r="LFF424" s="565"/>
      <c r="LFG424" s="565"/>
      <c r="LFH424" s="565"/>
      <c r="LFI424" s="565"/>
      <c r="LFJ424" s="565"/>
      <c r="LFK424" s="565"/>
      <c r="LFL424" s="565"/>
      <c r="LFM424" s="565"/>
      <c r="LFN424" s="565"/>
      <c r="LFO424" s="565"/>
      <c r="LFP424" s="565"/>
      <c r="LFQ424" s="565"/>
      <c r="LFR424" s="565"/>
      <c r="LFS424" s="565"/>
      <c r="LFT424" s="565"/>
      <c r="LFU424" s="565"/>
      <c r="LFV424" s="565"/>
      <c r="LFW424" s="565"/>
      <c r="LFX424" s="565"/>
      <c r="LFY424" s="565"/>
      <c r="LFZ424" s="565"/>
      <c r="LGA424" s="565"/>
      <c r="LGB424" s="565"/>
      <c r="LGC424" s="565"/>
      <c r="LGD424" s="565"/>
      <c r="LGE424" s="565"/>
      <c r="LGF424" s="565"/>
      <c r="LGG424" s="565"/>
      <c r="LGH424" s="565"/>
      <c r="LGI424" s="565"/>
      <c r="LGJ424" s="565"/>
      <c r="LGK424" s="565"/>
      <c r="LGL424" s="565"/>
      <c r="LGM424" s="565"/>
      <c r="LGN424" s="565"/>
      <c r="LGO424" s="565"/>
      <c r="LGP424" s="565"/>
      <c r="LGQ424" s="565"/>
      <c r="LGR424" s="565"/>
      <c r="LGS424" s="565"/>
      <c r="LGT424" s="565"/>
      <c r="LGU424" s="565"/>
      <c r="LGV424" s="565"/>
      <c r="LGW424" s="565"/>
      <c r="LGX424" s="565"/>
      <c r="LGY424" s="565"/>
      <c r="LGZ424" s="565"/>
      <c r="LHA424" s="565"/>
      <c r="LHB424" s="565"/>
      <c r="LHC424" s="565"/>
      <c r="LHD424" s="565"/>
      <c r="LHE424" s="565"/>
      <c r="LHF424" s="565"/>
      <c r="LHG424" s="565"/>
      <c r="LHH424" s="565"/>
      <c r="LHI424" s="565"/>
      <c r="LHJ424" s="565"/>
      <c r="LHK424" s="565"/>
      <c r="LHL424" s="565"/>
      <c r="LHM424" s="565"/>
      <c r="LHN424" s="565"/>
      <c r="LHO424" s="565"/>
      <c r="LHP424" s="565"/>
      <c r="LHQ424" s="565"/>
      <c r="LHR424" s="565"/>
      <c r="LHS424" s="565"/>
      <c r="LHT424" s="565"/>
      <c r="LHU424" s="565"/>
      <c r="LHV424" s="565"/>
      <c r="LHW424" s="565"/>
      <c r="LHX424" s="565"/>
      <c r="LHY424" s="565"/>
      <c r="LHZ424" s="565"/>
      <c r="LIA424" s="565"/>
      <c r="LIB424" s="565"/>
      <c r="LIC424" s="565"/>
      <c r="LID424" s="565"/>
      <c r="LIE424" s="565"/>
      <c r="LIF424" s="565"/>
      <c r="LIG424" s="565"/>
      <c r="LIH424" s="565"/>
      <c r="LII424" s="565"/>
      <c r="LIJ424" s="565"/>
      <c r="LIK424" s="565"/>
      <c r="LIL424" s="565"/>
      <c r="LIM424" s="565"/>
      <c r="LIN424" s="565"/>
      <c r="LIO424" s="565"/>
      <c r="LIP424" s="565"/>
      <c r="LIQ424" s="565"/>
      <c r="LIR424" s="565"/>
      <c r="LIS424" s="565"/>
      <c r="LIT424" s="565"/>
      <c r="LIU424" s="565"/>
      <c r="LIV424" s="565"/>
      <c r="LIW424" s="565"/>
      <c r="LIX424" s="565"/>
      <c r="LIY424" s="565"/>
      <c r="LIZ424" s="565"/>
      <c r="LJA424" s="565"/>
      <c r="LJB424" s="565"/>
      <c r="LJC424" s="565"/>
      <c r="LJD424" s="565"/>
      <c r="LJE424" s="565"/>
      <c r="LJF424" s="565"/>
      <c r="LJG424" s="565"/>
      <c r="LJH424" s="565"/>
      <c r="LJI424" s="565"/>
      <c r="LJJ424" s="565"/>
      <c r="LJK424" s="565"/>
      <c r="LJL424" s="565"/>
      <c r="LJM424" s="565"/>
      <c r="LJN424" s="565"/>
      <c r="LJO424" s="565"/>
      <c r="LJP424" s="565"/>
      <c r="LJQ424" s="565"/>
      <c r="LJR424" s="565"/>
      <c r="LJS424" s="565"/>
      <c r="LJT424" s="565"/>
      <c r="LJU424" s="565"/>
      <c r="LJV424" s="565"/>
      <c r="LJW424" s="565"/>
      <c r="LJX424" s="565"/>
      <c r="LJY424" s="565"/>
      <c r="LJZ424" s="565"/>
      <c r="LKA424" s="565"/>
      <c r="LKB424" s="565"/>
      <c r="LKC424" s="565"/>
      <c r="LKD424" s="565"/>
      <c r="LKE424" s="565"/>
      <c r="LKF424" s="565"/>
      <c r="LKG424" s="565"/>
      <c r="LKH424" s="565"/>
      <c r="LKI424" s="565"/>
      <c r="LKJ424" s="565"/>
      <c r="LKK424" s="565"/>
      <c r="LKL424" s="565"/>
      <c r="LKM424" s="565"/>
      <c r="LKN424" s="565"/>
      <c r="LKO424" s="565"/>
      <c r="LKP424" s="565"/>
      <c r="LKQ424" s="565"/>
      <c r="LKR424" s="565"/>
      <c r="LKS424" s="565"/>
      <c r="LKT424" s="565"/>
      <c r="LKU424" s="565"/>
      <c r="LKV424" s="565"/>
      <c r="LKW424" s="565"/>
      <c r="LKX424" s="565"/>
      <c r="LKY424" s="565"/>
      <c r="LKZ424" s="565"/>
      <c r="LLA424" s="565"/>
      <c r="LLB424" s="565"/>
      <c r="LLC424" s="565"/>
      <c r="LLD424" s="565"/>
      <c r="LLE424" s="565"/>
      <c r="LLF424" s="565"/>
      <c r="LLG424" s="565"/>
      <c r="LLH424" s="565"/>
      <c r="LLI424" s="565"/>
      <c r="LLJ424" s="565"/>
      <c r="LLK424" s="565"/>
      <c r="LLL424" s="565"/>
      <c r="LLM424" s="565"/>
      <c r="LLN424" s="565"/>
      <c r="LLO424" s="565"/>
      <c r="LLP424" s="565"/>
      <c r="LLQ424" s="565"/>
      <c r="LLR424" s="565"/>
      <c r="LLS424" s="565"/>
      <c r="LLT424" s="565"/>
      <c r="LLU424" s="565"/>
      <c r="LLV424" s="565"/>
      <c r="LLW424" s="565"/>
      <c r="LLX424" s="565"/>
      <c r="LLY424" s="565"/>
      <c r="LLZ424" s="565"/>
      <c r="LMA424" s="565"/>
      <c r="LMB424" s="565"/>
      <c r="LMC424" s="565"/>
      <c r="LMD424" s="565"/>
      <c r="LME424" s="565"/>
      <c r="LMF424" s="565"/>
      <c r="LMG424" s="565"/>
      <c r="LMH424" s="565"/>
      <c r="LMI424" s="565"/>
      <c r="LMJ424" s="565"/>
      <c r="LMK424" s="565"/>
      <c r="LML424" s="565"/>
      <c r="LMM424" s="565"/>
      <c r="LMN424" s="565"/>
      <c r="LMO424" s="565"/>
      <c r="LMP424" s="565"/>
      <c r="LMQ424" s="565"/>
      <c r="LMR424" s="565"/>
      <c r="LMS424" s="565"/>
      <c r="LMT424" s="565"/>
      <c r="LMU424" s="565"/>
      <c r="LMV424" s="565"/>
      <c r="LMW424" s="565"/>
      <c r="LMX424" s="565"/>
      <c r="LMY424" s="565"/>
      <c r="LMZ424" s="565"/>
      <c r="LNA424" s="565"/>
      <c r="LNB424" s="565"/>
      <c r="LNC424" s="565"/>
      <c r="LND424" s="565"/>
      <c r="LNE424" s="565"/>
      <c r="LNF424" s="565"/>
      <c r="LNG424" s="565"/>
      <c r="LNH424" s="565"/>
      <c r="LNI424" s="565"/>
      <c r="LNJ424" s="565"/>
      <c r="LNK424" s="565"/>
      <c r="LNL424" s="565"/>
      <c r="LNM424" s="565"/>
      <c r="LNN424" s="565"/>
      <c r="LNO424" s="565"/>
      <c r="LNP424" s="565"/>
      <c r="LNQ424" s="565"/>
      <c r="LNR424" s="565"/>
      <c r="LNS424" s="565"/>
      <c r="LNT424" s="565"/>
      <c r="LNU424" s="565"/>
      <c r="LNV424" s="565"/>
      <c r="LNW424" s="565"/>
      <c r="LNX424" s="565"/>
      <c r="LNY424" s="565"/>
      <c r="LNZ424" s="565"/>
      <c r="LOA424" s="565"/>
      <c r="LOB424" s="565"/>
      <c r="LOC424" s="565"/>
      <c r="LOD424" s="565"/>
      <c r="LOE424" s="565"/>
      <c r="LOF424" s="565"/>
      <c r="LOG424" s="565"/>
      <c r="LOH424" s="565"/>
      <c r="LOI424" s="565"/>
      <c r="LOJ424" s="565"/>
      <c r="LOK424" s="565"/>
      <c r="LOL424" s="565"/>
      <c r="LOM424" s="565"/>
      <c r="LON424" s="565"/>
      <c r="LOO424" s="565"/>
      <c r="LOP424" s="565"/>
      <c r="LOQ424" s="565"/>
      <c r="LOR424" s="565"/>
      <c r="LOS424" s="565"/>
      <c r="LOT424" s="565"/>
      <c r="LOU424" s="565"/>
      <c r="LOV424" s="565"/>
      <c r="LOW424" s="565"/>
      <c r="LOX424" s="565"/>
      <c r="LOY424" s="565"/>
      <c r="LOZ424" s="565"/>
      <c r="LPA424" s="565"/>
      <c r="LPB424" s="565"/>
      <c r="LPC424" s="565"/>
      <c r="LPD424" s="565"/>
      <c r="LPE424" s="565"/>
      <c r="LPF424" s="565"/>
      <c r="LPG424" s="565"/>
      <c r="LPH424" s="565"/>
      <c r="LPI424" s="565"/>
      <c r="LPJ424" s="565"/>
      <c r="LPK424" s="565"/>
      <c r="LPL424" s="565"/>
      <c r="LPM424" s="565"/>
      <c r="LPN424" s="565"/>
      <c r="LPO424" s="565"/>
      <c r="LPP424" s="565"/>
      <c r="LPQ424" s="565"/>
      <c r="LPR424" s="565"/>
      <c r="LPS424" s="565"/>
      <c r="LPT424" s="565"/>
      <c r="LPU424" s="565"/>
      <c r="LPV424" s="565"/>
      <c r="LPW424" s="565"/>
      <c r="LPX424" s="565"/>
      <c r="LPY424" s="565"/>
      <c r="LPZ424" s="565"/>
      <c r="LQA424" s="565"/>
      <c r="LQB424" s="565"/>
      <c r="LQC424" s="565"/>
      <c r="LQD424" s="565"/>
      <c r="LQE424" s="565"/>
      <c r="LQF424" s="565"/>
      <c r="LQG424" s="565"/>
      <c r="LQH424" s="565"/>
      <c r="LQI424" s="565"/>
      <c r="LQJ424" s="565"/>
      <c r="LQK424" s="565"/>
      <c r="LQL424" s="565"/>
      <c r="LQM424" s="565"/>
      <c r="LQN424" s="565"/>
      <c r="LQO424" s="565"/>
      <c r="LQP424" s="565"/>
      <c r="LQQ424" s="565"/>
      <c r="LQR424" s="565"/>
      <c r="LQS424" s="565"/>
      <c r="LQT424" s="565"/>
      <c r="LQU424" s="565"/>
      <c r="LQV424" s="565"/>
      <c r="LQW424" s="565"/>
      <c r="LQX424" s="565"/>
      <c r="LQY424" s="565"/>
      <c r="LQZ424" s="565"/>
      <c r="LRA424" s="565"/>
      <c r="LRB424" s="565"/>
      <c r="LRC424" s="565"/>
      <c r="LRD424" s="565"/>
      <c r="LRE424" s="565"/>
      <c r="LRF424" s="565"/>
      <c r="LRG424" s="565"/>
      <c r="LRH424" s="565"/>
      <c r="LRI424" s="565"/>
      <c r="LRJ424" s="565"/>
      <c r="LRK424" s="565"/>
      <c r="LRL424" s="565"/>
      <c r="LRM424" s="565"/>
      <c r="LRN424" s="565"/>
      <c r="LRO424" s="565"/>
      <c r="LRP424" s="565"/>
      <c r="LRQ424" s="565"/>
      <c r="LRR424" s="565"/>
      <c r="LRS424" s="565"/>
      <c r="LRT424" s="565"/>
      <c r="LRU424" s="565"/>
      <c r="LRV424" s="565"/>
      <c r="LRW424" s="565"/>
      <c r="LRX424" s="565"/>
      <c r="LRY424" s="565"/>
      <c r="LRZ424" s="565"/>
      <c r="LSA424" s="565"/>
      <c r="LSB424" s="565"/>
      <c r="LSC424" s="565"/>
      <c r="LSD424" s="565"/>
      <c r="LSE424" s="565"/>
      <c r="LSF424" s="565"/>
      <c r="LSG424" s="565"/>
      <c r="LSH424" s="565"/>
      <c r="LSI424" s="565"/>
      <c r="LSJ424" s="565"/>
      <c r="LSK424" s="565"/>
      <c r="LSL424" s="565"/>
      <c r="LSM424" s="565"/>
      <c r="LSN424" s="565"/>
      <c r="LSO424" s="565"/>
      <c r="LSP424" s="565"/>
      <c r="LSQ424" s="565"/>
      <c r="LSR424" s="565"/>
      <c r="LSS424" s="565"/>
      <c r="LST424" s="565"/>
      <c r="LSU424" s="565"/>
      <c r="LSV424" s="565"/>
      <c r="LSW424" s="565"/>
      <c r="LSX424" s="565"/>
      <c r="LSY424" s="565"/>
      <c r="LSZ424" s="565"/>
      <c r="LTA424" s="565"/>
      <c r="LTB424" s="565"/>
      <c r="LTC424" s="565"/>
      <c r="LTD424" s="565"/>
      <c r="LTE424" s="565"/>
      <c r="LTF424" s="565"/>
      <c r="LTG424" s="565"/>
      <c r="LTH424" s="565"/>
      <c r="LTI424" s="565"/>
      <c r="LTJ424" s="565"/>
      <c r="LTK424" s="565"/>
      <c r="LTL424" s="565"/>
      <c r="LTM424" s="565"/>
      <c r="LTN424" s="565"/>
      <c r="LTO424" s="565"/>
      <c r="LTP424" s="565"/>
      <c r="LTQ424" s="565"/>
      <c r="LTR424" s="565"/>
      <c r="LTS424" s="565"/>
      <c r="LTT424" s="565"/>
      <c r="LTU424" s="565"/>
      <c r="LTV424" s="565"/>
      <c r="LTW424" s="565"/>
      <c r="LTX424" s="565"/>
      <c r="LTY424" s="565"/>
      <c r="LTZ424" s="565"/>
      <c r="LUA424" s="565"/>
      <c r="LUB424" s="565"/>
      <c r="LUC424" s="565"/>
      <c r="LUD424" s="565"/>
      <c r="LUE424" s="565"/>
      <c r="LUF424" s="565"/>
      <c r="LUG424" s="565"/>
      <c r="LUH424" s="565"/>
      <c r="LUI424" s="565"/>
      <c r="LUJ424" s="565"/>
      <c r="LUK424" s="565"/>
      <c r="LUL424" s="565"/>
      <c r="LUM424" s="565"/>
      <c r="LUN424" s="565"/>
      <c r="LUO424" s="565"/>
      <c r="LUP424" s="565"/>
      <c r="LUQ424" s="565"/>
      <c r="LUR424" s="565"/>
      <c r="LUS424" s="565"/>
      <c r="LUT424" s="565"/>
      <c r="LUU424" s="565"/>
      <c r="LUV424" s="565"/>
      <c r="LUW424" s="565"/>
      <c r="LUX424" s="565"/>
      <c r="LUY424" s="565"/>
      <c r="LUZ424" s="565"/>
      <c r="LVA424" s="565"/>
      <c r="LVB424" s="565"/>
      <c r="LVC424" s="565"/>
      <c r="LVD424" s="565"/>
      <c r="LVE424" s="565"/>
      <c r="LVF424" s="565"/>
      <c r="LVG424" s="565"/>
      <c r="LVH424" s="565"/>
      <c r="LVI424" s="565"/>
      <c r="LVJ424" s="565"/>
      <c r="LVK424" s="565"/>
      <c r="LVL424" s="565"/>
      <c r="LVM424" s="565"/>
      <c r="LVN424" s="565"/>
      <c r="LVO424" s="565"/>
      <c r="LVP424" s="565"/>
      <c r="LVQ424" s="565"/>
      <c r="LVR424" s="565"/>
      <c r="LVS424" s="565"/>
      <c r="LVT424" s="565"/>
      <c r="LVU424" s="565"/>
      <c r="LVV424" s="565"/>
      <c r="LVW424" s="565"/>
      <c r="LVX424" s="565"/>
      <c r="LVY424" s="565"/>
      <c r="LVZ424" s="565"/>
      <c r="LWA424" s="565"/>
      <c r="LWB424" s="565"/>
      <c r="LWC424" s="565"/>
      <c r="LWD424" s="565"/>
      <c r="LWE424" s="565"/>
      <c r="LWF424" s="565"/>
      <c r="LWG424" s="565"/>
      <c r="LWH424" s="565"/>
      <c r="LWI424" s="565"/>
      <c r="LWJ424" s="565"/>
      <c r="LWK424" s="565"/>
      <c r="LWL424" s="565"/>
      <c r="LWM424" s="565"/>
      <c r="LWN424" s="565"/>
      <c r="LWO424" s="565"/>
      <c r="LWP424" s="565"/>
      <c r="LWQ424" s="565"/>
      <c r="LWR424" s="565"/>
      <c r="LWS424" s="565"/>
      <c r="LWT424" s="565"/>
      <c r="LWU424" s="565"/>
      <c r="LWV424" s="565"/>
      <c r="LWW424" s="565"/>
      <c r="LWX424" s="565"/>
      <c r="LWY424" s="565"/>
      <c r="LWZ424" s="565"/>
      <c r="LXA424" s="565"/>
      <c r="LXB424" s="565"/>
      <c r="LXC424" s="565"/>
      <c r="LXD424" s="565"/>
      <c r="LXE424" s="565"/>
      <c r="LXF424" s="565"/>
      <c r="LXG424" s="565"/>
      <c r="LXH424" s="565"/>
      <c r="LXI424" s="565"/>
      <c r="LXJ424" s="565"/>
      <c r="LXK424" s="565"/>
      <c r="LXL424" s="565"/>
      <c r="LXM424" s="565"/>
      <c r="LXN424" s="565"/>
      <c r="LXO424" s="565"/>
      <c r="LXP424" s="565"/>
      <c r="LXQ424" s="565"/>
      <c r="LXR424" s="565"/>
      <c r="LXS424" s="565"/>
      <c r="LXT424" s="565"/>
      <c r="LXU424" s="565"/>
      <c r="LXV424" s="565"/>
      <c r="LXW424" s="565"/>
      <c r="LXX424" s="565"/>
      <c r="LXY424" s="565"/>
      <c r="LXZ424" s="565"/>
      <c r="LYA424" s="565"/>
      <c r="LYB424" s="565"/>
      <c r="LYC424" s="565"/>
      <c r="LYD424" s="565"/>
      <c r="LYE424" s="565"/>
      <c r="LYF424" s="565"/>
      <c r="LYG424" s="565"/>
      <c r="LYH424" s="565"/>
      <c r="LYI424" s="565"/>
      <c r="LYJ424" s="565"/>
      <c r="LYK424" s="565"/>
      <c r="LYL424" s="565"/>
      <c r="LYM424" s="565"/>
      <c r="LYN424" s="565"/>
      <c r="LYO424" s="565"/>
      <c r="LYP424" s="565"/>
      <c r="LYQ424" s="565"/>
      <c r="LYR424" s="565"/>
      <c r="LYS424" s="565"/>
      <c r="LYT424" s="565"/>
      <c r="LYU424" s="565"/>
      <c r="LYV424" s="565"/>
      <c r="LYW424" s="565"/>
      <c r="LYX424" s="565"/>
      <c r="LYY424" s="565"/>
      <c r="LYZ424" s="565"/>
      <c r="LZA424" s="565"/>
      <c r="LZB424" s="565"/>
      <c r="LZC424" s="565"/>
      <c r="LZD424" s="565"/>
      <c r="LZE424" s="565"/>
      <c r="LZF424" s="565"/>
      <c r="LZG424" s="565"/>
      <c r="LZH424" s="565"/>
      <c r="LZI424" s="565"/>
      <c r="LZJ424" s="565"/>
      <c r="LZK424" s="565"/>
      <c r="LZL424" s="565"/>
      <c r="LZM424" s="565"/>
      <c r="LZN424" s="565"/>
      <c r="LZO424" s="565"/>
      <c r="LZP424" s="565"/>
      <c r="LZQ424" s="565"/>
      <c r="LZR424" s="565"/>
      <c r="LZS424" s="565"/>
      <c r="LZT424" s="565"/>
      <c r="LZU424" s="565"/>
      <c r="LZV424" s="565"/>
      <c r="LZW424" s="565"/>
      <c r="LZX424" s="565"/>
      <c r="LZY424" s="565"/>
      <c r="LZZ424" s="565"/>
      <c r="MAA424" s="565"/>
      <c r="MAB424" s="565"/>
      <c r="MAC424" s="565"/>
      <c r="MAD424" s="565"/>
      <c r="MAE424" s="565"/>
      <c r="MAF424" s="565"/>
      <c r="MAG424" s="565"/>
      <c r="MAH424" s="565"/>
      <c r="MAI424" s="565"/>
      <c r="MAJ424" s="565"/>
      <c r="MAK424" s="565"/>
      <c r="MAL424" s="565"/>
      <c r="MAM424" s="565"/>
      <c r="MAN424" s="565"/>
      <c r="MAO424" s="565"/>
      <c r="MAP424" s="565"/>
      <c r="MAQ424" s="565"/>
      <c r="MAR424" s="565"/>
      <c r="MAS424" s="565"/>
      <c r="MAT424" s="565"/>
      <c r="MAU424" s="565"/>
      <c r="MAV424" s="565"/>
      <c r="MAW424" s="565"/>
      <c r="MAX424" s="565"/>
      <c r="MAY424" s="565"/>
      <c r="MAZ424" s="565"/>
      <c r="MBA424" s="565"/>
      <c r="MBB424" s="565"/>
      <c r="MBC424" s="565"/>
      <c r="MBD424" s="565"/>
      <c r="MBE424" s="565"/>
      <c r="MBF424" s="565"/>
      <c r="MBG424" s="565"/>
      <c r="MBH424" s="565"/>
      <c r="MBI424" s="565"/>
      <c r="MBJ424" s="565"/>
      <c r="MBK424" s="565"/>
      <c r="MBL424" s="565"/>
      <c r="MBM424" s="565"/>
      <c r="MBN424" s="565"/>
      <c r="MBO424" s="565"/>
      <c r="MBP424" s="565"/>
      <c r="MBQ424" s="565"/>
      <c r="MBR424" s="565"/>
      <c r="MBS424" s="565"/>
      <c r="MBT424" s="565"/>
      <c r="MBU424" s="565"/>
      <c r="MBV424" s="565"/>
      <c r="MBW424" s="565"/>
      <c r="MBX424" s="565"/>
      <c r="MBY424" s="565"/>
      <c r="MBZ424" s="565"/>
      <c r="MCA424" s="565"/>
      <c r="MCB424" s="565"/>
      <c r="MCC424" s="565"/>
      <c r="MCD424" s="565"/>
      <c r="MCE424" s="565"/>
      <c r="MCF424" s="565"/>
      <c r="MCG424" s="565"/>
      <c r="MCH424" s="565"/>
      <c r="MCI424" s="565"/>
      <c r="MCJ424" s="565"/>
      <c r="MCK424" s="565"/>
      <c r="MCL424" s="565"/>
      <c r="MCM424" s="565"/>
      <c r="MCN424" s="565"/>
      <c r="MCO424" s="565"/>
      <c r="MCP424" s="565"/>
      <c r="MCQ424" s="565"/>
      <c r="MCR424" s="565"/>
      <c r="MCS424" s="565"/>
      <c r="MCT424" s="565"/>
      <c r="MCU424" s="565"/>
      <c r="MCV424" s="565"/>
      <c r="MCW424" s="565"/>
      <c r="MCX424" s="565"/>
      <c r="MCY424" s="565"/>
      <c r="MCZ424" s="565"/>
      <c r="MDA424" s="565"/>
      <c r="MDB424" s="565"/>
      <c r="MDC424" s="565"/>
      <c r="MDD424" s="565"/>
      <c r="MDE424" s="565"/>
      <c r="MDF424" s="565"/>
      <c r="MDG424" s="565"/>
      <c r="MDH424" s="565"/>
      <c r="MDI424" s="565"/>
      <c r="MDJ424" s="565"/>
      <c r="MDK424" s="565"/>
      <c r="MDL424" s="565"/>
      <c r="MDM424" s="565"/>
      <c r="MDN424" s="565"/>
      <c r="MDO424" s="565"/>
      <c r="MDP424" s="565"/>
      <c r="MDQ424" s="565"/>
      <c r="MDR424" s="565"/>
      <c r="MDS424" s="565"/>
      <c r="MDT424" s="565"/>
      <c r="MDU424" s="565"/>
      <c r="MDV424" s="565"/>
      <c r="MDW424" s="565"/>
      <c r="MDX424" s="565"/>
      <c r="MDY424" s="565"/>
      <c r="MDZ424" s="565"/>
      <c r="MEA424" s="565"/>
      <c r="MEB424" s="565"/>
      <c r="MEC424" s="565"/>
      <c r="MED424" s="565"/>
      <c r="MEE424" s="565"/>
      <c r="MEF424" s="565"/>
      <c r="MEG424" s="565"/>
      <c r="MEH424" s="565"/>
      <c r="MEI424" s="565"/>
      <c r="MEJ424" s="565"/>
      <c r="MEK424" s="565"/>
      <c r="MEL424" s="565"/>
      <c r="MEM424" s="565"/>
      <c r="MEN424" s="565"/>
      <c r="MEO424" s="565"/>
      <c r="MEP424" s="565"/>
      <c r="MEQ424" s="565"/>
      <c r="MER424" s="565"/>
      <c r="MES424" s="565"/>
      <c r="MET424" s="565"/>
      <c r="MEU424" s="565"/>
      <c r="MEV424" s="565"/>
      <c r="MEW424" s="565"/>
      <c r="MEX424" s="565"/>
      <c r="MEY424" s="565"/>
      <c r="MEZ424" s="565"/>
      <c r="MFA424" s="565"/>
      <c r="MFB424" s="565"/>
      <c r="MFC424" s="565"/>
      <c r="MFD424" s="565"/>
      <c r="MFE424" s="565"/>
      <c r="MFF424" s="565"/>
      <c r="MFG424" s="565"/>
      <c r="MFH424" s="565"/>
      <c r="MFI424" s="565"/>
      <c r="MFJ424" s="565"/>
      <c r="MFK424" s="565"/>
      <c r="MFL424" s="565"/>
      <c r="MFM424" s="565"/>
      <c r="MFN424" s="565"/>
      <c r="MFO424" s="565"/>
      <c r="MFP424" s="565"/>
      <c r="MFQ424" s="565"/>
      <c r="MFR424" s="565"/>
      <c r="MFS424" s="565"/>
      <c r="MFT424" s="565"/>
      <c r="MFU424" s="565"/>
      <c r="MFV424" s="565"/>
      <c r="MFW424" s="565"/>
      <c r="MFX424" s="565"/>
      <c r="MFY424" s="565"/>
      <c r="MFZ424" s="565"/>
      <c r="MGA424" s="565"/>
      <c r="MGB424" s="565"/>
      <c r="MGC424" s="565"/>
      <c r="MGD424" s="565"/>
      <c r="MGE424" s="565"/>
      <c r="MGF424" s="565"/>
      <c r="MGG424" s="565"/>
      <c r="MGH424" s="565"/>
      <c r="MGI424" s="565"/>
      <c r="MGJ424" s="565"/>
      <c r="MGK424" s="565"/>
      <c r="MGL424" s="565"/>
      <c r="MGM424" s="565"/>
      <c r="MGN424" s="565"/>
      <c r="MGO424" s="565"/>
      <c r="MGP424" s="565"/>
      <c r="MGQ424" s="565"/>
      <c r="MGR424" s="565"/>
      <c r="MGS424" s="565"/>
      <c r="MGT424" s="565"/>
      <c r="MGU424" s="565"/>
      <c r="MGV424" s="565"/>
      <c r="MGW424" s="565"/>
      <c r="MGX424" s="565"/>
      <c r="MGY424" s="565"/>
      <c r="MGZ424" s="565"/>
      <c r="MHA424" s="565"/>
      <c r="MHB424" s="565"/>
      <c r="MHC424" s="565"/>
      <c r="MHD424" s="565"/>
      <c r="MHE424" s="565"/>
      <c r="MHF424" s="565"/>
      <c r="MHG424" s="565"/>
      <c r="MHH424" s="565"/>
      <c r="MHI424" s="565"/>
      <c r="MHJ424" s="565"/>
      <c r="MHK424" s="565"/>
      <c r="MHL424" s="565"/>
      <c r="MHM424" s="565"/>
      <c r="MHN424" s="565"/>
      <c r="MHO424" s="565"/>
      <c r="MHP424" s="565"/>
      <c r="MHQ424" s="565"/>
      <c r="MHR424" s="565"/>
      <c r="MHS424" s="565"/>
      <c r="MHT424" s="565"/>
      <c r="MHU424" s="565"/>
      <c r="MHV424" s="565"/>
      <c r="MHW424" s="565"/>
      <c r="MHX424" s="565"/>
      <c r="MHY424" s="565"/>
      <c r="MHZ424" s="565"/>
      <c r="MIA424" s="565"/>
      <c r="MIB424" s="565"/>
      <c r="MIC424" s="565"/>
      <c r="MID424" s="565"/>
      <c r="MIE424" s="565"/>
      <c r="MIF424" s="565"/>
      <c r="MIG424" s="565"/>
      <c r="MIH424" s="565"/>
      <c r="MII424" s="565"/>
      <c r="MIJ424" s="565"/>
      <c r="MIK424" s="565"/>
      <c r="MIL424" s="565"/>
      <c r="MIM424" s="565"/>
      <c r="MIN424" s="565"/>
      <c r="MIO424" s="565"/>
      <c r="MIP424" s="565"/>
      <c r="MIQ424" s="565"/>
      <c r="MIR424" s="565"/>
      <c r="MIS424" s="565"/>
      <c r="MIT424" s="565"/>
      <c r="MIU424" s="565"/>
      <c r="MIV424" s="565"/>
      <c r="MIW424" s="565"/>
      <c r="MIX424" s="565"/>
      <c r="MIY424" s="565"/>
      <c r="MIZ424" s="565"/>
      <c r="MJA424" s="565"/>
      <c r="MJB424" s="565"/>
      <c r="MJC424" s="565"/>
      <c r="MJD424" s="565"/>
      <c r="MJE424" s="565"/>
      <c r="MJF424" s="565"/>
      <c r="MJG424" s="565"/>
      <c r="MJH424" s="565"/>
      <c r="MJI424" s="565"/>
      <c r="MJJ424" s="565"/>
      <c r="MJK424" s="565"/>
      <c r="MJL424" s="565"/>
      <c r="MJM424" s="565"/>
      <c r="MJN424" s="565"/>
      <c r="MJO424" s="565"/>
      <c r="MJP424" s="565"/>
      <c r="MJQ424" s="565"/>
      <c r="MJR424" s="565"/>
      <c r="MJS424" s="565"/>
      <c r="MJT424" s="565"/>
      <c r="MJU424" s="565"/>
      <c r="MJV424" s="565"/>
      <c r="MJW424" s="565"/>
      <c r="MJX424" s="565"/>
      <c r="MJY424" s="565"/>
      <c r="MJZ424" s="565"/>
      <c r="MKA424" s="565"/>
      <c r="MKB424" s="565"/>
      <c r="MKC424" s="565"/>
      <c r="MKD424" s="565"/>
      <c r="MKE424" s="565"/>
      <c r="MKF424" s="565"/>
      <c r="MKG424" s="565"/>
      <c r="MKH424" s="565"/>
      <c r="MKI424" s="565"/>
      <c r="MKJ424" s="565"/>
      <c r="MKK424" s="565"/>
      <c r="MKL424" s="565"/>
      <c r="MKM424" s="565"/>
      <c r="MKN424" s="565"/>
      <c r="MKO424" s="565"/>
      <c r="MKP424" s="565"/>
      <c r="MKQ424" s="565"/>
      <c r="MKR424" s="565"/>
      <c r="MKS424" s="565"/>
      <c r="MKT424" s="565"/>
      <c r="MKU424" s="565"/>
      <c r="MKV424" s="565"/>
      <c r="MKW424" s="565"/>
      <c r="MKX424" s="565"/>
      <c r="MKY424" s="565"/>
      <c r="MKZ424" s="565"/>
      <c r="MLA424" s="565"/>
      <c r="MLB424" s="565"/>
      <c r="MLC424" s="565"/>
      <c r="MLD424" s="565"/>
      <c r="MLE424" s="565"/>
      <c r="MLF424" s="565"/>
      <c r="MLG424" s="565"/>
      <c r="MLH424" s="565"/>
      <c r="MLI424" s="565"/>
      <c r="MLJ424" s="565"/>
      <c r="MLK424" s="565"/>
      <c r="MLL424" s="565"/>
      <c r="MLM424" s="565"/>
      <c r="MLN424" s="565"/>
      <c r="MLO424" s="565"/>
      <c r="MLP424" s="565"/>
      <c r="MLQ424" s="565"/>
      <c r="MLR424" s="565"/>
      <c r="MLS424" s="565"/>
      <c r="MLT424" s="565"/>
      <c r="MLU424" s="565"/>
      <c r="MLV424" s="565"/>
      <c r="MLW424" s="565"/>
      <c r="MLX424" s="565"/>
      <c r="MLY424" s="565"/>
      <c r="MLZ424" s="565"/>
      <c r="MMA424" s="565"/>
      <c r="MMB424" s="565"/>
      <c r="MMC424" s="565"/>
      <c r="MMD424" s="565"/>
      <c r="MME424" s="565"/>
      <c r="MMF424" s="565"/>
      <c r="MMG424" s="565"/>
      <c r="MMH424" s="565"/>
      <c r="MMI424" s="565"/>
      <c r="MMJ424" s="565"/>
      <c r="MMK424" s="565"/>
      <c r="MML424" s="565"/>
      <c r="MMM424" s="565"/>
      <c r="MMN424" s="565"/>
      <c r="MMO424" s="565"/>
      <c r="MMP424" s="565"/>
      <c r="MMQ424" s="565"/>
      <c r="MMR424" s="565"/>
      <c r="MMS424" s="565"/>
      <c r="MMT424" s="565"/>
      <c r="MMU424" s="565"/>
      <c r="MMV424" s="565"/>
      <c r="MMW424" s="565"/>
      <c r="MMX424" s="565"/>
      <c r="MMY424" s="565"/>
      <c r="MMZ424" s="565"/>
      <c r="MNA424" s="565"/>
      <c r="MNB424" s="565"/>
      <c r="MNC424" s="565"/>
      <c r="MND424" s="565"/>
      <c r="MNE424" s="565"/>
      <c r="MNF424" s="565"/>
      <c r="MNG424" s="565"/>
      <c r="MNH424" s="565"/>
      <c r="MNI424" s="565"/>
      <c r="MNJ424" s="565"/>
      <c r="MNK424" s="565"/>
      <c r="MNL424" s="565"/>
      <c r="MNM424" s="565"/>
      <c r="MNN424" s="565"/>
      <c r="MNO424" s="565"/>
      <c r="MNP424" s="565"/>
      <c r="MNQ424" s="565"/>
      <c r="MNR424" s="565"/>
      <c r="MNS424" s="565"/>
      <c r="MNT424" s="565"/>
      <c r="MNU424" s="565"/>
      <c r="MNV424" s="565"/>
      <c r="MNW424" s="565"/>
      <c r="MNX424" s="565"/>
      <c r="MNY424" s="565"/>
      <c r="MNZ424" s="565"/>
      <c r="MOA424" s="565"/>
      <c r="MOB424" s="565"/>
      <c r="MOC424" s="565"/>
      <c r="MOD424" s="565"/>
      <c r="MOE424" s="565"/>
      <c r="MOF424" s="565"/>
      <c r="MOG424" s="565"/>
      <c r="MOH424" s="565"/>
      <c r="MOI424" s="565"/>
      <c r="MOJ424" s="565"/>
      <c r="MOK424" s="565"/>
      <c r="MOL424" s="565"/>
      <c r="MOM424" s="565"/>
      <c r="MON424" s="565"/>
      <c r="MOO424" s="565"/>
      <c r="MOP424" s="565"/>
      <c r="MOQ424" s="565"/>
      <c r="MOR424" s="565"/>
      <c r="MOS424" s="565"/>
      <c r="MOT424" s="565"/>
      <c r="MOU424" s="565"/>
      <c r="MOV424" s="565"/>
      <c r="MOW424" s="565"/>
      <c r="MOX424" s="565"/>
      <c r="MOY424" s="565"/>
      <c r="MOZ424" s="565"/>
      <c r="MPA424" s="565"/>
      <c r="MPB424" s="565"/>
      <c r="MPC424" s="565"/>
      <c r="MPD424" s="565"/>
      <c r="MPE424" s="565"/>
      <c r="MPF424" s="565"/>
      <c r="MPG424" s="565"/>
      <c r="MPH424" s="565"/>
      <c r="MPI424" s="565"/>
      <c r="MPJ424" s="565"/>
      <c r="MPK424" s="565"/>
      <c r="MPL424" s="565"/>
      <c r="MPM424" s="565"/>
      <c r="MPN424" s="565"/>
      <c r="MPO424" s="565"/>
      <c r="MPP424" s="565"/>
      <c r="MPQ424" s="565"/>
      <c r="MPR424" s="565"/>
      <c r="MPS424" s="565"/>
      <c r="MPT424" s="565"/>
      <c r="MPU424" s="565"/>
      <c r="MPV424" s="565"/>
      <c r="MPW424" s="565"/>
      <c r="MPX424" s="565"/>
      <c r="MPY424" s="565"/>
      <c r="MPZ424" s="565"/>
      <c r="MQA424" s="565"/>
      <c r="MQB424" s="565"/>
      <c r="MQC424" s="565"/>
      <c r="MQD424" s="565"/>
      <c r="MQE424" s="565"/>
      <c r="MQF424" s="565"/>
      <c r="MQG424" s="565"/>
      <c r="MQH424" s="565"/>
      <c r="MQI424" s="565"/>
      <c r="MQJ424" s="565"/>
      <c r="MQK424" s="565"/>
      <c r="MQL424" s="565"/>
      <c r="MQM424" s="565"/>
      <c r="MQN424" s="565"/>
      <c r="MQO424" s="565"/>
      <c r="MQP424" s="565"/>
      <c r="MQQ424" s="565"/>
      <c r="MQR424" s="565"/>
      <c r="MQS424" s="565"/>
      <c r="MQT424" s="565"/>
      <c r="MQU424" s="565"/>
      <c r="MQV424" s="565"/>
      <c r="MQW424" s="565"/>
      <c r="MQX424" s="565"/>
      <c r="MQY424" s="565"/>
      <c r="MQZ424" s="565"/>
      <c r="MRA424" s="565"/>
      <c r="MRB424" s="565"/>
      <c r="MRC424" s="565"/>
      <c r="MRD424" s="565"/>
      <c r="MRE424" s="565"/>
      <c r="MRF424" s="565"/>
      <c r="MRG424" s="565"/>
      <c r="MRH424" s="565"/>
      <c r="MRI424" s="565"/>
      <c r="MRJ424" s="565"/>
      <c r="MRK424" s="565"/>
      <c r="MRL424" s="565"/>
      <c r="MRM424" s="565"/>
      <c r="MRN424" s="565"/>
      <c r="MRO424" s="565"/>
      <c r="MRP424" s="565"/>
      <c r="MRQ424" s="565"/>
      <c r="MRR424" s="565"/>
      <c r="MRS424" s="565"/>
      <c r="MRT424" s="565"/>
      <c r="MRU424" s="565"/>
      <c r="MRV424" s="565"/>
      <c r="MRW424" s="565"/>
      <c r="MRX424" s="565"/>
      <c r="MRY424" s="565"/>
      <c r="MRZ424" s="565"/>
      <c r="MSA424" s="565"/>
      <c r="MSB424" s="565"/>
      <c r="MSC424" s="565"/>
      <c r="MSD424" s="565"/>
      <c r="MSE424" s="565"/>
      <c r="MSF424" s="565"/>
      <c r="MSG424" s="565"/>
      <c r="MSH424" s="565"/>
      <c r="MSI424" s="565"/>
      <c r="MSJ424" s="565"/>
      <c r="MSK424" s="565"/>
      <c r="MSL424" s="565"/>
      <c r="MSM424" s="565"/>
      <c r="MSN424" s="565"/>
      <c r="MSO424" s="565"/>
      <c r="MSP424" s="565"/>
      <c r="MSQ424" s="565"/>
      <c r="MSR424" s="565"/>
      <c r="MSS424" s="565"/>
      <c r="MST424" s="565"/>
      <c r="MSU424" s="565"/>
      <c r="MSV424" s="565"/>
      <c r="MSW424" s="565"/>
      <c r="MSX424" s="565"/>
      <c r="MSY424" s="565"/>
      <c r="MSZ424" s="565"/>
      <c r="MTA424" s="565"/>
      <c r="MTB424" s="565"/>
      <c r="MTC424" s="565"/>
      <c r="MTD424" s="565"/>
      <c r="MTE424" s="565"/>
      <c r="MTF424" s="565"/>
      <c r="MTG424" s="565"/>
      <c r="MTH424" s="565"/>
      <c r="MTI424" s="565"/>
      <c r="MTJ424" s="565"/>
      <c r="MTK424" s="565"/>
      <c r="MTL424" s="565"/>
      <c r="MTM424" s="565"/>
      <c r="MTN424" s="565"/>
      <c r="MTO424" s="565"/>
      <c r="MTP424" s="565"/>
      <c r="MTQ424" s="565"/>
      <c r="MTR424" s="565"/>
      <c r="MTS424" s="565"/>
      <c r="MTT424" s="565"/>
      <c r="MTU424" s="565"/>
      <c r="MTV424" s="565"/>
      <c r="MTW424" s="565"/>
      <c r="MTX424" s="565"/>
      <c r="MTY424" s="565"/>
      <c r="MTZ424" s="565"/>
      <c r="MUA424" s="565"/>
      <c r="MUB424" s="565"/>
      <c r="MUC424" s="565"/>
      <c r="MUD424" s="565"/>
      <c r="MUE424" s="565"/>
      <c r="MUF424" s="565"/>
      <c r="MUG424" s="565"/>
      <c r="MUH424" s="565"/>
      <c r="MUI424" s="565"/>
      <c r="MUJ424" s="565"/>
      <c r="MUK424" s="565"/>
      <c r="MUL424" s="565"/>
      <c r="MUM424" s="565"/>
      <c r="MUN424" s="565"/>
      <c r="MUO424" s="565"/>
      <c r="MUP424" s="565"/>
      <c r="MUQ424" s="565"/>
      <c r="MUR424" s="565"/>
      <c r="MUS424" s="565"/>
      <c r="MUT424" s="565"/>
      <c r="MUU424" s="565"/>
      <c r="MUV424" s="565"/>
      <c r="MUW424" s="565"/>
      <c r="MUX424" s="565"/>
      <c r="MUY424" s="565"/>
      <c r="MUZ424" s="565"/>
      <c r="MVA424" s="565"/>
      <c r="MVB424" s="565"/>
      <c r="MVC424" s="565"/>
      <c r="MVD424" s="565"/>
      <c r="MVE424" s="565"/>
      <c r="MVF424" s="565"/>
      <c r="MVG424" s="565"/>
      <c r="MVH424" s="565"/>
      <c r="MVI424" s="565"/>
      <c r="MVJ424" s="565"/>
      <c r="MVK424" s="565"/>
      <c r="MVL424" s="565"/>
      <c r="MVM424" s="565"/>
      <c r="MVN424" s="565"/>
      <c r="MVO424" s="565"/>
      <c r="MVP424" s="565"/>
      <c r="MVQ424" s="565"/>
      <c r="MVR424" s="565"/>
      <c r="MVS424" s="565"/>
      <c r="MVT424" s="565"/>
      <c r="MVU424" s="565"/>
      <c r="MVV424" s="565"/>
      <c r="MVW424" s="565"/>
      <c r="MVX424" s="565"/>
      <c r="MVY424" s="565"/>
      <c r="MVZ424" s="565"/>
      <c r="MWA424" s="565"/>
      <c r="MWB424" s="565"/>
      <c r="MWC424" s="565"/>
      <c r="MWD424" s="565"/>
      <c r="MWE424" s="565"/>
      <c r="MWF424" s="565"/>
      <c r="MWG424" s="565"/>
      <c r="MWH424" s="565"/>
      <c r="MWI424" s="565"/>
      <c r="MWJ424" s="565"/>
      <c r="MWK424" s="565"/>
      <c r="MWL424" s="565"/>
      <c r="MWM424" s="565"/>
      <c r="MWN424" s="565"/>
      <c r="MWO424" s="565"/>
      <c r="MWP424" s="565"/>
      <c r="MWQ424" s="565"/>
      <c r="MWR424" s="565"/>
      <c r="MWS424" s="565"/>
      <c r="MWT424" s="565"/>
      <c r="MWU424" s="565"/>
      <c r="MWV424" s="565"/>
      <c r="MWW424" s="565"/>
      <c r="MWX424" s="565"/>
      <c r="MWY424" s="565"/>
      <c r="MWZ424" s="565"/>
      <c r="MXA424" s="565"/>
      <c r="MXB424" s="565"/>
      <c r="MXC424" s="565"/>
      <c r="MXD424" s="565"/>
      <c r="MXE424" s="565"/>
      <c r="MXF424" s="565"/>
      <c r="MXG424" s="565"/>
      <c r="MXH424" s="565"/>
      <c r="MXI424" s="565"/>
      <c r="MXJ424" s="565"/>
      <c r="MXK424" s="565"/>
      <c r="MXL424" s="565"/>
      <c r="MXM424" s="565"/>
      <c r="MXN424" s="565"/>
      <c r="MXO424" s="565"/>
      <c r="MXP424" s="565"/>
      <c r="MXQ424" s="565"/>
      <c r="MXR424" s="565"/>
      <c r="MXS424" s="565"/>
      <c r="MXT424" s="565"/>
      <c r="MXU424" s="565"/>
      <c r="MXV424" s="565"/>
      <c r="MXW424" s="565"/>
      <c r="MXX424" s="565"/>
      <c r="MXY424" s="565"/>
      <c r="MXZ424" s="565"/>
      <c r="MYA424" s="565"/>
      <c r="MYB424" s="565"/>
      <c r="MYC424" s="565"/>
      <c r="MYD424" s="565"/>
      <c r="MYE424" s="565"/>
      <c r="MYF424" s="565"/>
      <c r="MYG424" s="565"/>
      <c r="MYH424" s="565"/>
      <c r="MYI424" s="565"/>
      <c r="MYJ424" s="565"/>
      <c r="MYK424" s="565"/>
      <c r="MYL424" s="565"/>
      <c r="MYM424" s="565"/>
      <c r="MYN424" s="565"/>
      <c r="MYO424" s="565"/>
      <c r="MYP424" s="565"/>
      <c r="MYQ424" s="565"/>
      <c r="MYR424" s="565"/>
      <c r="MYS424" s="565"/>
      <c r="MYT424" s="565"/>
      <c r="MYU424" s="565"/>
      <c r="MYV424" s="565"/>
      <c r="MYW424" s="565"/>
      <c r="MYX424" s="565"/>
      <c r="MYY424" s="565"/>
      <c r="MYZ424" s="565"/>
      <c r="MZA424" s="565"/>
      <c r="MZB424" s="565"/>
      <c r="MZC424" s="565"/>
      <c r="MZD424" s="565"/>
      <c r="MZE424" s="565"/>
      <c r="MZF424" s="565"/>
      <c r="MZG424" s="565"/>
      <c r="MZH424" s="565"/>
      <c r="MZI424" s="565"/>
      <c r="MZJ424" s="565"/>
      <c r="MZK424" s="565"/>
      <c r="MZL424" s="565"/>
      <c r="MZM424" s="565"/>
      <c r="MZN424" s="565"/>
      <c r="MZO424" s="565"/>
      <c r="MZP424" s="565"/>
      <c r="MZQ424" s="565"/>
      <c r="MZR424" s="565"/>
      <c r="MZS424" s="565"/>
      <c r="MZT424" s="565"/>
      <c r="MZU424" s="565"/>
      <c r="MZV424" s="565"/>
      <c r="MZW424" s="565"/>
      <c r="MZX424" s="565"/>
      <c r="MZY424" s="565"/>
      <c r="MZZ424" s="565"/>
      <c r="NAA424" s="565"/>
      <c r="NAB424" s="565"/>
      <c r="NAC424" s="565"/>
      <c r="NAD424" s="565"/>
      <c r="NAE424" s="565"/>
      <c r="NAF424" s="565"/>
      <c r="NAG424" s="565"/>
      <c r="NAH424" s="565"/>
      <c r="NAI424" s="565"/>
      <c r="NAJ424" s="565"/>
      <c r="NAK424" s="565"/>
      <c r="NAL424" s="565"/>
      <c r="NAM424" s="565"/>
      <c r="NAN424" s="565"/>
      <c r="NAO424" s="565"/>
      <c r="NAP424" s="565"/>
      <c r="NAQ424" s="565"/>
      <c r="NAR424" s="565"/>
      <c r="NAS424" s="565"/>
      <c r="NAT424" s="565"/>
      <c r="NAU424" s="565"/>
      <c r="NAV424" s="565"/>
      <c r="NAW424" s="565"/>
      <c r="NAX424" s="565"/>
      <c r="NAY424" s="565"/>
      <c r="NAZ424" s="565"/>
      <c r="NBA424" s="565"/>
      <c r="NBB424" s="565"/>
      <c r="NBC424" s="565"/>
      <c r="NBD424" s="565"/>
      <c r="NBE424" s="565"/>
      <c r="NBF424" s="565"/>
      <c r="NBG424" s="565"/>
      <c r="NBH424" s="565"/>
      <c r="NBI424" s="565"/>
      <c r="NBJ424" s="565"/>
      <c r="NBK424" s="565"/>
      <c r="NBL424" s="565"/>
      <c r="NBM424" s="565"/>
      <c r="NBN424" s="565"/>
      <c r="NBO424" s="565"/>
      <c r="NBP424" s="565"/>
      <c r="NBQ424" s="565"/>
      <c r="NBR424" s="565"/>
      <c r="NBS424" s="565"/>
      <c r="NBT424" s="565"/>
      <c r="NBU424" s="565"/>
      <c r="NBV424" s="565"/>
      <c r="NBW424" s="565"/>
      <c r="NBX424" s="565"/>
      <c r="NBY424" s="565"/>
      <c r="NBZ424" s="565"/>
      <c r="NCA424" s="565"/>
      <c r="NCB424" s="565"/>
      <c r="NCC424" s="565"/>
      <c r="NCD424" s="565"/>
      <c r="NCE424" s="565"/>
      <c r="NCF424" s="565"/>
      <c r="NCG424" s="565"/>
      <c r="NCH424" s="565"/>
      <c r="NCI424" s="565"/>
      <c r="NCJ424" s="565"/>
      <c r="NCK424" s="565"/>
      <c r="NCL424" s="565"/>
      <c r="NCM424" s="565"/>
      <c r="NCN424" s="565"/>
      <c r="NCO424" s="565"/>
      <c r="NCP424" s="565"/>
      <c r="NCQ424" s="565"/>
      <c r="NCR424" s="565"/>
      <c r="NCS424" s="565"/>
      <c r="NCT424" s="565"/>
      <c r="NCU424" s="565"/>
      <c r="NCV424" s="565"/>
      <c r="NCW424" s="565"/>
      <c r="NCX424" s="565"/>
      <c r="NCY424" s="565"/>
      <c r="NCZ424" s="565"/>
      <c r="NDA424" s="565"/>
      <c r="NDB424" s="565"/>
      <c r="NDC424" s="565"/>
      <c r="NDD424" s="565"/>
      <c r="NDE424" s="565"/>
      <c r="NDF424" s="565"/>
      <c r="NDG424" s="565"/>
      <c r="NDH424" s="565"/>
      <c r="NDI424" s="565"/>
      <c r="NDJ424" s="565"/>
      <c r="NDK424" s="565"/>
      <c r="NDL424" s="565"/>
      <c r="NDM424" s="565"/>
      <c r="NDN424" s="565"/>
      <c r="NDO424" s="565"/>
      <c r="NDP424" s="565"/>
      <c r="NDQ424" s="565"/>
      <c r="NDR424" s="565"/>
      <c r="NDS424" s="565"/>
      <c r="NDT424" s="565"/>
      <c r="NDU424" s="565"/>
      <c r="NDV424" s="565"/>
      <c r="NDW424" s="565"/>
      <c r="NDX424" s="565"/>
      <c r="NDY424" s="565"/>
      <c r="NDZ424" s="565"/>
      <c r="NEA424" s="565"/>
      <c r="NEB424" s="565"/>
      <c r="NEC424" s="565"/>
      <c r="NED424" s="565"/>
      <c r="NEE424" s="565"/>
      <c r="NEF424" s="565"/>
      <c r="NEG424" s="565"/>
      <c r="NEH424" s="565"/>
      <c r="NEI424" s="565"/>
      <c r="NEJ424" s="565"/>
      <c r="NEK424" s="565"/>
      <c r="NEL424" s="565"/>
      <c r="NEM424" s="565"/>
      <c r="NEN424" s="565"/>
      <c r="NEO424" s="565"/>
      <c r="NEP424" s="565"/>
      <c r="NEQ424" s="565"/>
      <c r="NER424" s="565"/>
      <c r="NES424" s="565"/>
      <c r="NET424" s="565"/>
      <c r="NEU424" s="565"/>
      <c r="NEV424" s="565"/>
      <c r="NEW424" s="565"/>
      <c r="NEX424" s="565"/>
      <c r="NEY424" s="565"/>
      <c r="NEZ424" s="565"/>
      <c r="NFA424" s="565"/>
      <c r="NFB424" s="565"/>
      <c r="NFC424" s="565"/>
      <c r="NFD424" s="565"/>
      <c r="NFE424" s="565"/>
      <c r="NFF424" s="565"/>
      <c r="NFG424" s="565"/>
      <c r="NFH424" s="565"/>
      <c r="NFI424" s="565"/>
      <c r="NFJ424" s="565"/>
      <c r="NFK424" s="565"/>
      <c r="NFL424" s="565"/>
      <c r="NFM424" s="565"/>
      <c r="NFN424" s="565"/>
      <c r="NFO424" s="565"/>
      <c r="NFP424" s="565"/>
      <c r="NFQ424" s="565"/>
      <c r="NFR424" s="565"/>
      <c r="NFS424" s="565"/>
      <c r="NFT424" s="565"/>
      <c r="NFU424" s="565"/>
      <c r="NFV424" s="565"/>
      <c r="NFW424" s="565"/>
      <c r="NFX424" s="565"/>
      <c r="NFY424" s="565"/>
      <c r="NFZ424" s="565"/>
      <c r="NGA424" s="565"/>
      <c r="NGB424" s="565"/>
      <c r="NGC424" s="565"/>
      <c r="NGD424" s="565"/>
      <c r="NGE424" s="565"/>
      <c r="NGF424" s="565"/>
      <c r="NGG424" s="565"/>
      <c r="NGH424" s="565"/>
      <c r="NGI424" s="565"/>
      <c r="NGJ424" s="565"/>
      <c r="NGK424" s="565"/>
      <c r="NGL424" s="565"/>
      <c r="NGM424" s="565"/>
      <c r="NGN424" s="565"/>
      <c r="NGO424" s="565"/>
      <c r="NGP424" s="565"/>
      <c r="NGQ424" s="565"/>
      <c r="NGR424" s="565"/>
      <c r="NGS424" s="565"/>
      <c r="NGT424" s="565"/>
      <c r="NGU424" s="565"/>
      <c r="NGV424" s="565"/>
      <c r="NGW424" s="565"/>
      <c r="NGX424" s="565"/>
      <c r="NGY424" s="565"/>
      <c r="NGZ424" s="565"/>
      <c r="NHA424" s="565"/>
      <c r="NHB424" s="565"/>
      <c r="NHC424" s="565"/>
      <c r="NHD424" s="565"/>
      <c r="NHE424" s="565"/>
      <c r="NHF424" s="565"/>
      <c r="NHG424" s="565"/>
      <c r="NHH424" s="565"/>
      <c r="NHI424" s="565"/>
      <c r="NHJ424" s="565"/>
      <c r="NHK424" s="565"/>
      <c r="NHL424" s="565"/>
      <c r="NHM424" s="565"/>
      <c r="NHN424" s="565"/>
      <c r="NHO424" s="565"/>
      <c r="NHP424" s="565"/>
      <c r="NHQ424" s="565"/>
      <c r="NHR424" s="565"/>
      <c r="NHS424" s="565"/>
      <c r="NHT424" s="565"/>
      <c r="NHU424" s="565"/>
      <c r="NHV424" s="565"/>
      <c r="NHW424" s="565"/>
      <c r="NHX424" s="565"/>
      <c r="NHY424" s="565"/>
      <c r="NHZ424" s="565"/>
      <c r="NIA424" s="565"/>
      <c r="NIB424" s="565"/>
      <c r="NIC424" s="565"/>
      <c r="NID424" s="565"/>
      <c r="NIE424" s="565"/>
      <c r="NIF424" s="565"/>
      <c r="NIG424" s="565"/>
      <c r="NIH424" s="565"/>
      <c r="NII424" s="565"/>
      <c r="NIJ424" s="565"/>
      <c r="NIK424" s="565"/>
      <c r="NIL424" s="565"/>
      <c r="NIM424" s="565"/>
      <c r="NIN424" s="565"/>
      <c r="NIO424" s="565"/>
      <c r="NIP424" s="565"/>
      <c r="NIQ424" s="565"/>
      <c r="NIR424" s="565"/>
      <c r="NIS424" s="565"/>
      <c r="NIT424" s="565"/>
      <c r="NIU424" s="565"/>
      <c r="NIV424" s="565"/>
      <c r="NIW424" s="565"/>
      <c r="NIX424" s="565"/>
      <c r="NIY424" s="565"/>
      <c r="NIZ424" s="565"/>
      <c r="NJA424" s="565"/>
      <c r="NJB424" s="565"/>
      <c r="NJC424" s="565"/>
      <c r="NJD424" s="565"/>
      <c r="NJE424" s="565"/>
      <c r="NJF424" s="565"/>
      <c r="NJG424" s="565"/>
      <c r="NJH424" s="565"/>
      <c r="NJI424" s="565"/>
      <c r="NJJ424" s="565"/>
      <c r="NJK424" s="565"/>
      <c r="NJL424" s="565"/>
      <c r="NJM424" s="565"/>
      <c r="NJN424" s="565"/>
      <c r="NJO424" s="565"/>
      <c r="NJP424" s="565"/>
      <c r="NJQ424" s="565"/>
      <c r="NJR424" s="565"/>
      <c r="NJS424" s="565"/>
      <c r="NJT424" s="565"/>
      <c r="NJU424" s="565"/>
      <c r="NJV424" s="565"/>
      <c r="NJW424" s="565"/>
      <c r="NJX424" s="565"/>
      <c r="NJY424" s="565"/>
      <c r="NJZ424" s="565"/>
      <c r="NKA424" s="565"/>
      <c r="NKB424" s="565"/>
      <c r="NKC424" s="565"/>
      <c r="NKD424" s="565"/>
      <c r="NKE424" s="565"/>
      <c r="NKF424" s="565"/>
      <c r="NKG424" s="565"/>
      <c r="NKH424" s="565"/>
      <c r="NKI424" s="565"/>
      <c r="NKJ424" s="565"/>
      <c r="NKK424" s="565"/>
      <c r="NKL424" s="565"/>
      <c r="NKM424" s="565"/>
      <c r="NKN424" s="565"/>
      <c r="NKO424" s="565"/>
      <c r="NKP424" s="565"/>
      <c r="NKQ424" s="565"/>
      <c r="NKR424" s="565"/>
      <c r="NKS424" s="565"/>
      <c r="NKT424" s="565"/>
      <c r="NKU424" s="565"/>
      <c r="NKV424" s="565"/>
      <c r="NKW424" s="565"/>
      <c r="NKX424" s="565"/>
      <c r="NKY424" s="565"/>
      <c r="NKZ424" s="565"/>
      <c r="NLA424" s="565"/>
      <c r="NLB424" s="565"/>
      <c r="NLC424" s="565"/>
      <c r="NLD424" s="565"/>
      <c r="NLE424" s="565"/>
      <c r="NLF424" s="565"/>
      <c r="NLG424" s="565"/>
      <c r="NLH424" s="565"/>
      <c r="NLI424" s="565"/>
      <c r="NLJ424" s="565"/>
      <c r="NLK424" s="565"/>
      <c r="NLL424" s="565"/>
      <c r="NLM424" s="565"/>
      <c r="NLN424" s="565"/>
      <c r="NLO424" s="565"/>
      <c r="NLP424" s="565"/>
      <c r="NLQ424" s="565"/>
      <c r="NLR424" s="565"/>
      <c r="NLS424" s="565"/>
      <c r="NLT424" s="565"/>
      <c r="NLU424" s="565"/>
      <c r="NLV424" s="565"/>
      <c r="NLW424" s="565"/>
      <c r="NLX424" s="565"/>
      <c r="NLY424" s="565"/>
      <c r="NLZ424" s="565"/>
      <c r="NMA424" s="565"/>
      <c r="NMB424" s="565"/>
      <c r="NMC424" s="565"/>
      <c r="NMD424" s="565"/>
      <c r="NME424" s="565"/>
      <c r="NMF424" s="565"/>
      <c r="NMG424" s="565"/>
      <c r="NMH424" s="565"/>
      <c r="NMI424" s="565"/>
      <c r="NMJ424" s="565"/>
      <c r="NMK424" s="565"/>
      <c r="NML424" s="565"/>
      <c r="NMM424" s="565"/>
      <c r="NMN424" s="565"/>
      <c r="NMO424" s="565"/>
      <c r="NMP424" s="565"/>
      <c r="NMQ424" s="565"/>
      <c r="NMR424" s="565"/>
      <c r="NMS424" s="565"/>
      <c r="NMT424" s="565"/>
      <c r="NMU424" s="565"/>
      <c r="NMV424" s="565"/>
      <c r="NMW424" s="565"/>
      <c r="NMX424" s="565"/>
      <c r="NMY424" s="565"/>
      <c r="NMZ424" s="565"/>
      <c r="NNA424" s="565"/>
      <c r="NNB424" s="565"/>
      <c r="NNC424" s="565"/>
      <c r="NND424" s="565"/>
      <c r="NNE424" s="565"/>
      <c r="NNF424" s="565"/>
      <c r="NNG424" s="565"/>
      <c r="NNH424" s="565"/>
      <c r="NNI424" s="565"/>
      <c r="NNJ424" s="565"/>
      <c r="NNK424" s="565"/>
      <c r="NNL424" s="565"/>
      <c r="NNM424" s="565"/>
      <c r="NNN424" s="565"/>
      <c r="NNO424" s="565"/>
      <c r="NNP424" s="565"/>
      <c r="NNQ424" s="565"/>
      <c r="NNR424" s="565"/>
      <c r="NNS424" s="565"/>
      <c r="NNT424" s="565"/>
      <c r="NNU424" s="565"/>
      <c r="NNV424" s="565"/>
      <c r="NNW424" s="565"/>
      <c r="NNX424" s="565"/>
      <c r="NNY424" s="565"/>
      <c r="NNZ424" s="565"/>
      <c r="NOA424" s="565"/>
      <c r="NOB424" s="565"/>
      <c r="NOC424" s="565"/>
      <c r="NOD424" s="565"/>
      <c r="NOE424" s="565"/>
      <c r="NOF424" s="565"/>
      <c r="NOG424" s="565"/>
      <c r="NOH424" s="565"/>
      <c r="NOI424" s="565"/>
      <c r="NOJ424" s="565"/>
      <c r="NOK424" s="565"/>
      <c r="NOL424" s="565"/>
      <c r="NOM424" s="565"/>
      <c r="NON424" s="565"/>
      <c r="NOO424" s="565"/>
      <c r="NOP424" s="565"/>
      <c r="NOQ424" s="565"/>
      <c r="NOR424" s="565"/>
      <c r="NOS424" s="565"/>
      <c r="NOT424" s="565"/>
      <c r="NOU424" s="565"/>
      <c r="NOV424" s="565"/>
      <c r="NOW424" s="565"/>
      <c r="NOX424" s="565"/>
      <c r="NOY424" s="565"/>
      <c r="NOZ424" s="565"/>
      <c r="NPA424" s="565"/>
      <c r="NPB424" s="565"/>
      <c r="NPC424" s="565"/>
      <c r="NPD424" s="565"/>
      <c r="NPE424" s="565"/>
      <c r="NPF424" s="565"/>
      <c r="NPG424" s="565"/>
      <c r="NPH424" s="565"/>
      <c r="NPI424" s="565"/>
      <c r="NPJ424" s="565"/>
      <c r="NPK424" s="565"/>
      <c r="NPL424" s="565"/>
      <c r="NPM424" s="565"/>
      <c r="NPN424" s="565"/>
      <c r="NPO424" s="565"/>
      <c r="NPP424" s="565"/>
      <c r="NPQ424" s="565"/>
      <c r="NPR424" s="565"/>
      <c r="NPS424" s="565"/>
      <c r="NPT424" s="565"/>
      <c r="NPU424" s="565"/>
      <c r="NPV424" s="565"/>
      <c r="NPW424" s="565"/>
      <c r="NPX424" s="565"/>
      <c r="NPY424" s="565"/>
      <c r="NPZ424" s="565"/>
      <c r="NQA424" s="565"/>
      <c r="NQB424" s="565"/>
      <c r="NQC424" s="565"/>
      <c r="NQD424" s="565"/>
      <c r="NQE424" s="565"/>
      <c r="NQF424" s="565"/>
      <c r="NQG424" s="565"/>
      <c r="NQH424" s="565"/>
      <c r="NQI424" s="565"/>
      <c r="NQJ424" s="565"/>
      <c r="NQK424" s="565"/>
      <c r="NQL424" s="565"/>
      <c r="NQM424" s="565"/>
      <c r="NQN424" s="565"/>
      <c r="NQO424" s="565"/>
      <c r="NQP424" s="565"/>
      <c r="NQQ424" s="565"/>
      <c r="NQR424" s="565"/>
      <c r="NQS424" s="565"/>
      <c r="NQT424" s="565"/>
      <c r="NQU424" s="565"/>
      <c r="NQV424" s="565"/>
      <c r="NQW424" s="565"/>
      <c r="NQX424" s="565"/>
      <c r="NQY424" s="565"/>
      <c r="NQZ424" s="565"/>
      <c r="NRA424" s="565"/>
      <c r="NRB424" s="565"/>
      <c r="NRC424" s="565"/>
      <c r="NRD424" s="565"/>
      <c r="NRE424" s="565"/>
      <c r="NRF424" s="565"/>
      <c r="NRG424" s="565"/>
      <c r="NRH424" s="565"/>
      <c r="NRI424" s="565"/>
      <c r="NRJ424" s="565"/>
      <c r="NRK424" s="565"/>
      <c r="NRL424" s="565"/>
      <c r="NRM424" s="565"/>
      <c r="NRN424" s="565"/>
      <c r="NRO424" s="565"/>
      <c r="NRP424" s="565"/>
      <c r="NRQ424" s="565"/>
      <c r="NRR424" s="565"/>
      <c r="NRS424" s="565"/>
      <c r="NRT424" s="565"/>
      <c r="NRU424" s="565"/>
      <c r="NRV424" s="565"/>
      <c r="NRW424" s="565"/>
      <c r="NRX424" s="565"/>
      <c r="NRY424" s="565"/>
      <c r="NRZ424" s="565"/>
      <c r="NSA424" s="565"/>
      <c r="NSB424" s="565"/>
      <c r="NSC424" s="565"/>
      <c r="NSD424" s="565"/>
      <c r="NSE424" s="565"/>
      <c r="NSF424" s="565"/>
      <c r="NSG424" s="565"/>
      <c r="NSH424" s="565"/>
      <c r="NSI424" s="565"/>
      <c r="NSJ424" s="565"/>
      <c r="NSK424" s="565"/>
      <c r="NSL424" s="565"/>
      <c r="NSM424" s="565"/>
      <c r="NSN424" s="565"/>
      <c r="NSO424" s="565"/>
      <c r="NSP424" s="565"/>
      <c r="NSQ424" s="565"/>
      <c r="NSR424" s="565"/>
      <c r="NSS424" s="565"/>
      <c r="NST424" s="565"/>
      <c r="NSU424" s="565"/>
      <c r="NSV424" s="565"/>
      <c r="NSW424" s="565"/>
      <c r="NSX424" s="565"/>
      <c r="NSY424" s="565"/>
      <c r="NSZ424" s="565"/>
      <c r="NTA424" s="565"/>
      <c r="NTB424" s="565"/>
      <c r="NTC424" s="565"/>
      <c r="NTD424" s="565"/>
      <c r="NTE424" s="565"/>
      <c r="NTF424" s="565"/>
      <c r="NTG424" s="565"/>
      <c r="NTH424" s="565"/>
      <c r="NTI424" s="565"/>
      <c r="NTJ424" s="565"/>
      <c r="NTK424" s="565"/>
      <c r="NTL424" s="565"/>
      <c r="NTM424" s="565"/>
      <c r="NTN424" s="565"/>
      <c r="NTO424" s="565"/>
      <c r="NTP424" s="565"/>
      <c r="NTQ424" s="565"/>
      <c r="NTR424" s="565"/>
      <c r="NTS424" s="565"/>
      <c r="NTT424" s="565"/>
      <c r="NTU424" s="565"/>
      <c r="NTV424" s="565"/>
      <c r="NTW424" s="565"/>
      <c r="NTX424" s="565"/>
      <c r="NTY424" s="565"/>
      <c r="NTZ424" s="565"/>
      <c r="NUA424" s="565"/>
      <c r="NUB424" s="565"/>
      <c r="NUC424" s="565"/>
      <c r="NUD424" s="565"/>
      <c r="NUE424" s="565"/>
      <c r="NUF424" s="565"/>
      <c r="NUG424" s="565"/>
      <c r="NUH424" s="565"/>
      <c r="NUI424" s="565"/>
      <c r="NUJ424" s="565"/>
      <c r="NUK424" s="565"/>
      <c r="NUL424" s="565"/>
      <c r="NUM424" s="565"/>
      <c r="NUN424" s="565"/>
      <c r="NUO424" s="565"/>
      <c r="NUP424" s="565"/>
      <c r="NUQ424" s="565"/>
      <c r="NUR424" s="565"/>
      <c r="NUS424" s="565"/>
      <c r="NUT424" s="565"/>
      <c r="NUU424" s="565"/>
      <c r="NUV424" s="565"/>
      <c r="NUW424" s="565"/>
      <c r="NUX424" s="565"/>
      <c r="NUY424" s="565"/>
      <c r="NUZ424" s="565"/>
      <c r="NVA424" s="565"/>
      <c r="NVB424" s="565"/>
      <c r="NVC424" s="565"/>
      <c r="NVD424" s="565"/>
      <c r="NVE424" s="565"/>
      <c r="NVF424" s="565"/>
      <c r="NVG424" s="565"/>
      <c r="NVH424" s="565"/>
      <c r="NVI424" s="565"/>
      <c r="NVJ424" s="565"/>
      <c r="NVK424" s="565"/>
      <c r="NVL424" s="565"/>
      <c r="NVM424" s="565"/>
      <c r="NVN424" s="565"/>
      <c r="NVO424" s="565"/>
      <c r="NVP424" s="565"/>
      <c r="NVQ424" s="565"/>
      <c r="NVR424" s="565"/>
      <c r="NVS424" s="565"/>
      <c r="NVT424" s="565"/>
      <c r="NVU424" s="565"/>
      <c r="NVV424" s="565"/>
      <c r="NVW424" s="565"/>
      <c r="NVX424" s="565"/>
      <c r="NVY424" s="565"/>
      <c r="NVZ424" s="565"/>
      <c r="NWA424" s="565"/>
      <c r="NWB424" s="565"/>
      <c r="NWC424" s="565"/>
      <c r="NWD424" s="565"/>
      <c r="NWE424" s="565"/>
      <c r="NWF424" s="565"/>
      <c r="NWG424" s="565"/>
      <c r="NWH424" s="565"/>
      <c r="NWI424" s="565"/>
      <c r="NWJ424" s="565"/>
      <c r="NWK424" s="565"/>
      <c r="NWL424" s="565"/>
      <c r="NWM424" s="565"/>
      <c r="NWN424" s="565"/>
      <c r="NWO424" s="565"/>
      <c r="NWP424" s="565"/>
      <c r="NWQ424" s="565"/>
      <c r="NWR424" s="565"/>
      <c r="NWS424" s="565"/>
      <c r="NWT424" s="565"/>
      <c r="NWU424" s="565"/>
      <c r="NWV424" s="565"/>
      <c r="NWW424" s="565"/>
      <c r="NWX424" s="565"/>
      <c r="NWY424" s="565"/>
      <c r="NWZ424" s="565"/>
      <c r="NXA424" s="565"/>
      <c r="NXB424" s="565"/>
      <c r="NXC424" s="565"/>
      <c r="NXD424" s="565"/>
      <c r="NXE424" s="565"/>
      <c r="NXF424" s="565"/>
      <c r="NXG424" s="565"/>
      <c r="NXH424" s="565"/>
      <c r="NXI424" s="565"/>
      <c r="NXJ424" s="565"/>
      <c r="NXK424" s="565"/>
      <c r="NXL424" s="565"/>
      <c r="NXM424" s="565"/>
      <c r="NXN424" s="565"/>
      <c r="NXO424" s="565"/>
      <c r="NXP424" s="565"/>
      <c r="NXQ424" s="565"/>
      <c r="NXR424" s="565"/>
      <c r="NXS424" s="565"/>
      <c r="NXT424" s="565"/>
      <c r="NXU424" s="565"/>
      <c r="NXV424" s="565"/>
      <c r="NXW424" s="565"/>
      <c r="NXX424" s="565"/>
      <c r="NXY424" s="565"/>
      <c r="NXZ424" s="565"/>
      <c r="NYA424" s="565"/>
      <c r="NYB424" s="565"/>
      <c r="NYC424" s="565"/>
      <c r="NYD424" s="565"/>
      <c r="NYE424" s="565"/>
      <c r="NYF424" s="565"/>
      <c r="NYG424" s="565"/>
      <c r="NYH424" s="565"/>
      <c r="NYI424" s="565"/>
      <c r="NYJ424" s="565"/>
      <c r="NYK424" s="565"/>
      <c r="NYL424" s="565"/>
      <c r="NYM424" s="565"/>
      <c r="NYN424" s="565"/>
      <c r="NYO424" s="565"/>
      <c r="NYP424" s="565"/>
      <c r="NYQ424" s="565"/>
      <c r="NYR424" s="565"/>
      <c r="NYS424" s="565"/>
      <c r="NYT424" s="565"/>
      <c r="NYU424" s="565"/>
      <c r="NYV424" s="565"/>
      <c r="NYW424" s="565"/>
      <c r="NYX424" s="565"/>
      <c r="NYY424" s="565"/>
      <c r="NYZ424" s="565"/>
      <c r="NZA424" s="565"/>
      <c r="NZB424" s="565"/>
      <c r="NZC424" s="565"/>
      <c r="NZD424" s="565"/>
      <c r="NZE424" s="565"/>
      <c r="NZF424" s="565"/>
      <c r="NZG424" s="565"/>
      <c r="NZH424" s="565"/>
      <c r="NZI424" s="565"/>
      <c r="NZJ424" s="565"/>
      <c r="NZK424" s="565"/>
      <c r="NZL424" s="565"/>
      <c r="NZM424" s="565"/>
      <c r="NZN424" s="565"/>
      <c r="NZO424" s="565"/>
      <c r="NZP424" s="565"/>
      <c r="NZQ424" s="565"/>
      <c r="NZR424" s="565"/>
      <c r="NZS424" s="565"/>
      <c r="NZT424" s="565"/>
      <c r="NZU424" s="565"/>
      <c r="NZV424" s="565"/>
      <c r="NZW424" s="565"/>
      <c r="NZX424" s="565"/>
      <c r="NZY424" s="565"/>
      <c r="NZZ424" s="565"/>
      <c r="OAA424" s="565"/>
      <c r="OAB424" s="565"/>
      <c r="OAC424" s="565"/>
      <c r="OAD424" s="565"/>
      <c r="OAE424" s="565"/>
      <c r="OAF424" s="565"/>
      <c r="OAG424" s="565"/>
      <c r="OAH424" s="565"/>
      <c r="OAI424" s="565"/>
      <c r="OAJ424" s="565"/>
      <c r="OAK424" s="565"/>
      <c r="OAL424" s="565"/>
      <c r="OAM424" s="565"/>
      <c r="OAN424" s="565"/>
      <c r="OAO424" s="565"/>
      <c r="OAP424" s="565"/>
      <c r="OAQ424" s="565"/>
      <c r="OAR424" s="565"/>
      <c r="OAS424" s="565"/>
      <c r="OAT424" s="565"/>
      <c r="OAU424" s="565"/>
      <c r="OAV424" s="565"/>
      <c r="OAW424" s="565"/>
      <c r="OAX424" s="565"/>
      <c r="OAY424" s="565"/>
      <c r="OAZ424" s="565"/>
      <c r="OBA424" s="565"/>
      <c r="OBB424" s="565"/>
      <c r="OBC424" s="565"/>
      <c r="OBD424" s="565"/>
      <c r="OBE424" s="565"/>
      <c r="OBF424" s="565"/>
      <c r="OBG424" s="565"/>
      <c r="OBH424" s="565"/>
      <c r="OBI424" s="565"/>
      <c r="OBJ424" s="565"/>
      <c r="OBK424" s="565"/>
      <c r="OBL424" s="565"/>
      <c r="OBM424" s="565"/>
      <c r="OBN424" s="565"/>
      <c r="OBO424" s="565"/>
      <c r="OBP424" s="565"/>
      <c r="OBQ424" s="565"/>
      <c r="OBR424" s="565"/>
      <c r="OBS424" s="565"/>
      <c r="OBT424" s="565"/>
      <c r="OBU424" s="565"/>
      <c r="OBV424" s="565"/>
      <c r="OBW424" s="565"/>
      <c r="OBX424" s="565"/>
      <c r="OBY424" s="565"/>
      <c r="OBZ424" s="565"/>
      <c r="OCA424" s="565"/>
      <c r="OCB424" s="565"/>
      <c r="OCC424" s="565"/>
      <c r="OCD424" s="565"/>
      <c r="OCE424" s="565"/>
      <c r="OCF424" s="565"/>
      <c r="OCG424" s="565"/>
      <c r="OCH424" s="565"/>
      <c r="OCI424" s="565"/>
      <c r="OCJ424" s="565"/>
      <c r="OCK424" s="565"/>
      <c r="OCL424" s="565"/>
      <c r="OCM424" s="565"/>
      <c r="OCN424" s="565"/>
      <c r="OCO424" s="565"/>
      <c r="OCP424" s="565"/>
      <c r="OCQ424" s="565"/>
      <c r="OCR424" s="565"/>
      <c r="OCS424" s="565"/>
      <c r="OCT424" s="565"/>
      <c r="OCU424" s="565"/>
      <c r="OCV424" s="565"/>
      <c r="OCW424" s="565"/>
      <c r="OCX424" s="565"/>
      <c r="OCY424" s="565"/>
      <c r="OCZ424" s="565"/>
      <c r="ODA424" s="565"/>
      <c r="ODB424" s="565"/>
      <c r="ODC424" s="565"/>
      <c r="ODD424" s="565"/>
      <c r="ODE424" s="565"/>
      <c r="ODF424" s="565"/>
      <c r="ODG424" s="565"/>
      <c r="ODH424" s="565"/>
      <c r="ODI424" s="565"/>
      <c r="ODJ424" s="565"/>
      <c r="ODK424" s="565"/>
      <c r="ODL424" s="565"/>
      <c r="ODM424" s="565"/>
      <c r="ODN424" s="565"/>
      <c r="ODO424" s="565"/>
      <c r="ODP424" s="565"/>
      <c r="ODQ424" s="565"/>
      <c r="ODR424" s="565"/>
      <c r="ODS424" s="565"/>
      <c r="ODT424" s="565"/>
      <c r="ODU424" s="565"/>
      <c r="ODV424" s="565"/>
      <c r="ODW424" s="565"/>
      <c r="ODX424" s="565"/>
      <c r="ODY424" s="565"/>
      <c r="ODZ424" s="565"/>
      <c r="OEA424" s="565"/>
      <c r="OEB424" s="565"/>
      <c r="OEC424" s="565"/>
      <c r="OED424" s="565"/>
      <c r="OEE424" s="565"/>
      <c r="OEF424" s="565"/>
      <c r="OEG424" s="565"/>
      <c r="OEH424" s="565"/>
      <c r="OEI424" s="565"/>
      <c r="OEJ424" s="565"/>
      <c r="OEK424" s="565"/>
      <c r="OEL424" s="565"/>
      <c r="OEM424" s="565"/>
      <c r="OEN424" s="565"/>
      <c r="OEO424" s="565"/>
      <c r="OEP424" s="565"/>
      <c r="OEQ424" s="565"/>
      <c r="OER424" s="565"/>
      <c r="OES424" s="565"/>
      <c r="OET424" s="565"/>
      <c r="OEU424" s="565"/>
      <c r="OEV424" s="565"/>
      <c r="OEW424" s="565"/>
      <c r="OEX424" s="565"/>
      <c r="OEY424" s="565"/>
      <c r="OEZ424" s="565"/>
      <c r="OFA424" s="565"/>
      <c r="OFB424" s="565"/>
      <c r="OFC424" s="565"/>
      <c r="OFD424" s="565"/>
      <c r="OFE424" s="565"/>
      <c r="OFF424" s="565"/>
      <c r="OFG424" s="565"/>
      <c r="OFH424" s="565"/>
      <c r="OFI424" s="565"/>
      <c r="OFJ424" s="565"/>
      <c r="OFK424" s="565"/>
      <c r="OFL424" s="565"/>
      <c r="OFM424" s="565"/>
      <c r="OFN424" s="565"/>
      <c r="OFO424" s="565"/>
      <c r="OFP424" s="565"/>
      <c r="OFQ424" s="565"/>
      <c r="OFR424" s="565"/>
      <c r="OFS424" s="565"/>
      <c r="OFT424" s="565"/>
      <c r="OFU424" s="565"/>
      <c r="OFV424" s="565"/>
      <c r="OFW424" s="565"/>
      <c r="OFX424" s="565"/>
      <c r="OFY424" s="565"/>
      <c r="OFZ424" s="565"/>
      <c r="OGA424" s="565"/>
      <c r="OGB424" s="565"/>
      <c r="OGC424" s="565"/>
      <c r="OGD424" s="565"/>
      <c r="OGE424" s="565"/>
      <c r="OGF424" s="565"/>
      <c r="OGG424" s="565"/>
      <c r="OGH424" s="565"/>
      <c r="OGI424" s="565"/>
      <c r="OGJ424" s="565"/>
      <c r="OGK424" s="565"/>
      <c r="OGL424" s="565"/>
      <c r="OGM424" s="565"/>
      <c r="OGN424" s="565"/>
      <c r="OGO424" s="565"/>
      <c r="OGP424" s="565"/>
      <c r="OGQ424" s="565"/>
      <c r="OGR424" s="565"/>
      <c r="OGS424" s="565"/>
      <c r="OGT424" s="565"/>
      <c r="OGU424" s="565"/>
      <c r="OGV424" s="565"/>
      <c r="OGW424" s="565"/>
      <c r="OGX424" s="565"/>
      <c r="OGY424" s="565"/>
      <c r="OGZ424" s="565"/>
      <c r="OHA424" s="565"/>
      <c r="OHB424" s="565"/>
      <c r="OHC424" s="565"/>
      <c r="OHD424" s="565"/>
      <c r="OHE424" s="565"/>
      <c r="OHF424" s="565"/>
      <c r="OHG424" s="565"/>
      <c r="OHH424" s="565"/>
      <c r="OHI424" s="565"/>
      <c r="OHJ424" s="565"/>
      <c r="OHK424" s="565"/>
      <c r="OHL424" s="565"/>
      <c r="OHM424" s="565"/>
      <c r="OHN424" s="565"/>
      <c r="OHO424" s="565"/>
      <c r="OHP424" s="565"/>
      <c r="OHQ424" s="565"/>
      <c r="OHR424" s="565"/>
      <c r="OHS424" s="565"/>
      <c r="OHT424" s="565"/>
      <c r="OHU424" s="565"/>
      <c r="OHV424" s="565"/>
      <c r="OHW424" s="565"/>
      <c r="OHX424" s="565"/>
      <c r="OHY424" s="565"/>
      <c r="OHZ424" s="565"/>
      <c r="OIA424" s="565"/>
      <c r="OIB424" s="565"/>
      <c r="OIC424" s="565"/>
      <c r="OID424" s="565"/>
      <c r="OIE424" s="565"/>
      <c r="OIF424" s="565"/>
      <c r="OIG424" s="565"/>
      <c r="OIH424" s="565"/>
      <c r="OII424" s="565"/>
      <c r="OIJ424" s="565"/>
      <c r="OIK424" s="565"/>
      <c r="OIL424" s="565"/>
      <c r="OIM424" s="565"/>
      <c r="OIN424" s="565"/>
      <c r="OIO424" s="565"/>
      <c r="OIP424" s="565"/>
      <c r="OIQ424" s="565"/>
      <c r="OIR424" s="565"/>
      <c r="OIS424" s="565"/>
      <c r="OIT424" s="565"/>
      <c r="OIU424" s="565"/>
      <c r="OIV424" s="565"/>
      <c r="OIW424" s="565"/>
      <c r="OIX424" s="565"/>
      <c r="OIY424" s="565"/>
      <c r="OIZ424" s="565"/>
      <c r="OJA424" s="565"/>
      <c r="OJB424" s="565"/>
      <c r="OJC424" s="565"/>
      <c r="OJD424" s="565"/>
      <c r="OJE424" s="565"/>
      <c r="OJF424" s="565"/>
      <c r="OJG424" s="565"/>
      <c r="OJH424" s="565"/>
      <c r="OJI424" s="565"/>
      <c r="OJJ424" s="565"/>
      <c r="OJK424" s="565"/>
      <c r="OJL424" s="565"/>
      <c r="OJM424" s="565"/>
      <c r="OJN424" s="565"/>
      <c r="OJO424" s="565"/>
      <c r="OJP424" s="565"/>
      <c r="OJQ424" s="565"/>
      <c r="OJR424" s="565"/>
      <c r="OJS424" s="565"/>
      <c r="OJT424" s="565"/>
      <c r="OJU424" s="565"/>
      <c r="OJV424" s="565"/>
      <c r="OJW424" s="565"/>
      <c r="OJX424" s="565"/>
      <c r="OJY424" s="565"/>
      <c r="OJZ424" s="565"/>
      <c r="OKA424" s="565"/>
      <c r="OKB424" s="565"/>
      <c r="OKC424" s="565"/>
      <c r="OKD424" s="565"/>
      <c r="OKE424" s="565"/>
      <c r="OKF424" s="565"/>
      <c r="OKG424" s="565"/>
      <c r="OKH424" s="565"/>
      <c r="OKI424" s="565"/>
      <c r="OKJ424" s="565"/>
      <c r="OKK424" s="565"/>
      <c r="OKL424" s="565"/>
      <c r="OKM424" s="565"/>
      <c r="OKN424" s="565"/>
      <c r="OKO424" s="565"/>
      <c r="OKP424" s="565"/>
      <c r="OKQ424" s="565"/>
      <c r="OKR424" s="565"/>
      <c r="OKS424" s="565"/>
      <c r="OKT424" s="565"/>
      <c r="OKU424" s="565"/>
      <c r="OKV424" s="565"/>
      <c r="OKW424" s="565"/>
      <c r="OKX424" s="565"/>
      <c r="OKY424" s="565"/>
      <c r="OKZ424" s="565"/>
      <c r="OLA424" s="565"/>
      <c r="OLB424" s="565"/>
      <c r="OLC424" s="565"/>
      <c r="OLD424" s="565"/>
      <c r="OLE424" s="565"/>
      <c r="OLF424" s="565"/>
      <c r="OLG424" s="565"/>
      <c r="OLH424" s="565"/>
      <c r="OLI424" s="565"/>
      <c r="OLJ424" s="565"/>
      <c r="OLK424" s="565"/>
      <c r="OLL424" s="565"/>
      <c r="OLM424" s="565"/>
      <c r="OLN424" s="565"/>
      <c r="OLO424" s="565"/>
      <c r="OLP424" s="565"/>
      <c r="OLQ424" s="565"/>
      <c r="OLR424" s="565"/>
      <c r="OLS424" s="565"/>
      <c r="OLT424" s="565"/>
      <c r="OLU424" s="565"/>
      <c r="OLV424" s="565"/>
      <c r="OLW424" s="565"/>
      <c r="OLX424" s="565"/>
      <c r="OLY424" s="565"/>
      <c r="OLZ424" s="565"/>
      <c r="OMA424" s="565"/>
      <c r="OMB424" s="565"/>
      <c r="OMC424" s="565"/>
      <c r="OMD424" s="565"/>
      <c r="OME424" s="565"/>
      <c r="OMF424" s="565"/>
      <c r="OMG424" s="565"/>
      <c r="OMH424" s="565"/>
      <c r="OMI424" s="565"/>
      <c r="OMJ424" s="565"/>
      <c r="OMK424" s="565"/>
      <c r="OML424" s="565"/>
      <c r="OMM424" s="565"/>
      <c r="OMN424" s="565"/>
      <c r="OMO424" s="565"/>
      <c r="OMP424" s="565"/>
      <c r="OMQ424" s="565"/>
      <c r="OMR424" s="565"/>
      <c r="OMS424" s="565"/>
      <c r="OMT424" s="565"/>
      <c r="OMU424" s="565"/>
      <c r="OMV424" s="565"/>
      <c r="OMW424" s="565"/>
      <c r="OMX424" s="565"/>
      <c r="OMY424" s="565"/>
      <c r="OMZ424" s="565"/>
      <c r="ONA424" s="565"/>
      <c r="ONB424" s="565"/>
      <c r="ONC424" s="565"/>
      <c r="OND424" s="565"/>
      <c r="ONE424" s="565"/>
      <c r="ONF424" s="565"/>
      <c r="ONG424" s="565"/>
      <c r="ONH424" s="565"/>
      <c r="ONI424" s="565"/>
      <c r="ONJ424" s="565"/>
      <c r="ONK424" s="565"/>
      <c r="ONL424" s="565"/>
      <c r="ONM424" s="565"/>
      <c r="ONN424" s="565"/>
      <c r="ONO424" s="565"/>
      <c r="ONP424" s="565"/>
      <c r="ONQ424" s="565"/>
      <c r="ONR424" s="565"/>
      <c r="ONS424" s="565"/>
      <c r="ONT424" s="565"/>
      <c r="ONU424" s="565"/>
      <c r="ONV424" s="565"/>
      <c r="ONW424" s="565"/>
      <c r="ONX424" s="565"/>
      <c r="ONY424" s="565"/>
      <c r="ONZ424" s="565"/>
      <c r="OOA424" s="565"/>
      <c r="OOB424" s="565"/>
      <c r="OOC424" s="565"/>
      <c r="OOD424" s="565"/>
      <c r="OOE424" s="565"/>
      <c r="OOF424" s="565"/>
      <c r="OOG424" s="565"/>
      <c r="OOH424" s="565"/>
      <c r="OOI424" s="565"/>
      <c r="OOJ424" s="565"/>
      <c r="OOK424" s="565"/>
      <c r="OOL424" s="565"/>
      <c r="OOM424" s="565"/>
      <c r="OON424" s="565"/>
      <c r="OOO424" s="565"/>
      <c r="OOP424" s="565"/>
      <c r="OOQ424" s="565"/>
      <c r="OOR424" s="565"/>
      <c r="OOS424" s="565"/>
      <c r="OOT424" s="565"/>
      <c r="OOU424" s="565"/>
      <c r="OOV424" s="565"/>
      <c r="OOW424" s="565"/>
      <c r="OOX424" s="565"/>
      <c r="OOY424" s="565"/>
      <c r="OOZ424" s="565"/>
      <c r="OPA424" s="565"/>
      <c r="OPB424" s="565"/>
      <c r="OPC424" s="565"/>
      <c r="OPD424" s="565"/>
      <c r="OPE424" s="565"/>
      <c r="OPF424" s="565"/>
      <c r="OPG424" s="565"/>
      <c r="OPH424" s="565"/>
      <c r="OPI424" s="565"/>
      <c r="OPJ424" s="565"/>
      <c r="OPK424" s="565"/>
      <c r="OPL424" s="565"/>
      <c r="OPM424" s="565"/>
      <c r="OPN424" s="565"/>
      <c r="OPO424" s="565"/>
      <c r="OPP424" s="565"/>
      <c r="OPQ424" s="565"/>
      <c r="OPR424" s="565"/>
      <c r="OPS424" s="565"/>
      <c r="OPT424" s="565"/>
      <c r="OPU424" s="565"/>
      <c r="OPV424" s="565"/>
      <c r="OPW424" s="565"/>
      <c r="OPX424" s="565"/>
      <c r="OPY424" s="565"/>
      <c r="OPZ424" s="565"/>
      <c r="OQA424" s="565"/>
      <c r="OQB424" s="565"/>
      <c r="OQC424" s="565"/>
      <c r="OQD424" s="565"/>
      <c r="OQE424" s="565"/>
      <c r="OQF424" s="565"/>
      <c r="OQG424" s="565"/>
      <c r="OQH424" s="565"/>
      <c r="OQI424" s="565"/>
      <c r="OQJ424" s="565"/>
      <c r="OQK424" s="565"/>
      <c r="OQL424" s="565"/>
      <c r="OQM424" s="565"/>
      <c r="OQN424" s="565"/>
      <c r="OQO424" s="565"/>
      <c r="OQP424" s="565"/>
      <c r="OQQ424" s="565"/>
      <c r="OQR424" s="565"/>
      <c r="OQS424" s="565"/>
      <c r="OQT424" s="565"/>
      <c r="OQU424" s="565"/>
      <c r="OQV424" s="565"/>
      <c r="OQW424" s="565"/>
      <c r="OQX424" s="565"/>
      <c r="OQY424" s="565"/>
      <c r="OQZ424" s="565"/>
      <c r="ORA424" s="565"/>
      <c r="ORB424" s="565"/>
      <c r="ORC424" s="565"/>
      <c r="ORD424" s="565"/>
      <c r="ORE424" s="565"/>
      <c r="ORF424" s="565"/>
      <c r="ORG424" s="565"/>
      <c r="ORH424" s="565"/>
      <c r="ORI424" s="565"/>
      <c r="ORJ424" s="565"/>
      <c r="ORK424" s="565"/>
      <c r="ORL424" s="565"/>
      <c r="ORM424" s="565"/>
      <c r="ORN424" s="565"/>
      <c r="ORO424" s="565"/>
      <c r="ORP424" s="565"/>
      <c r="ORQ424" s="565"/>
      <c r="ORR424" s="565"/>
      <c r="ORS424" s="565"/>
      <c r="ORT424" s="565"/>
      <c r="ORU424" s="565"/>
      <c r="ORV424" s="565"/>
      <c r="ORW424" s="565"/>
      <c r="ORX424" s="565"/>
      <c r="ORY424" s="565"/>
      <c r="ORZ424" s="565"/>
      <c r="OSA424" s="565"/>
      <c r="OSB424" s="565"/>
      <c r="OSC424" s="565"/>
      <c r="OSD424" s="565"/>
      <c r="OSE424" s="565"/>
      <c r="OSF424" s="565"/>
      <c r="OSG424" s="565"/>
      <c r="OSH424" s="565"/>
      <c r="OSI424" s="565"/>
      <c r="OSJ424" s="565"/>
      <c r="OSK424" s="565"/>
      <c r="OSL424" s="565"/>
      <c r="OSM424" s="565"/>
      <c r="OSN424" s="565"/>
      <c r="OSO424" s="565"/>
      <c r="OSP424" s="565"/>
      <c r="OSQ424" s="565"/>
      <c r="OSR424" s="565"/>
      <c r="OSS424" s="565"/>
      <c r="OST424" s="565"/>
      <c r="OSU424" s="565"/>
      <c r="OSV424" s="565"/>
      <c r="OSW424" s="565"/>
      <c r="OSX424" s="565"/>
      <c r="OSY424" s="565"/>
      <c r="OSZ424" s="565"/>
      <c r="OTA424" s="565"/>
      <c r="OTB424" s="565"/>
      <c r="OTC424" s="565"/>
      <c r="OTD424" s="565"/>
      <c r="OTE424" s="565"/>
      <c r="OTF424" s="565"/>
      <c r="OTG424" s="565"/>
      <c r="OTH424" s="565"/>
      <c r="OTI424" s="565"/>
      <c r="OTJ424" s="565"/>
      <c r="OTK424" s="565"/>
      <c r="OTL424" s="565"/>
      <c r="OTM424" s="565"/>
      <c r="OTN424" s="565"/>
      <c r="OTO424" s="565"/>
      <c r="OTP424" s="565"/>
      <c r="OTQ424" s="565"/>
      <c r="OTR424" s="565"/>
      <c r="OTS424" s="565"/>
      <c r="OTT424" s="565"/>
      <c r="OTU424" s="565"/>
      <c r="OTV424" s="565"/>
      <c r="OTW424" s="565"/>
      <c r="OTX424" s="565"/>
      <c r="OTY424" s="565"/>
      <c r="OTZ424" s="565"/>
      <c r="OUA424" s="565"/>
      <c r="OUB424" s="565"/>
      <c r="OUC424" s="565"/>
      <c r="OUD424" s="565"/>
      <c r="OUE424" s="565"/>
      <c r="OUF424" s="565"/>
      <c r="OUG424" s="565"/>
      <c r="OUH424" s="565"/>
      <c r="OUI424" s="565"/>
      <c r="OUJ424" s="565"/>
      <c r="OUK424" s="565"/>
      <c r="OUL424" s="565"/>
      <c r="OUM424" s="565"/>
      <c r="OUN424" s="565"/>
      <c r="OUO424" s="565"/>
      <c r="OUP424" s="565"/>
      <c r="OUQ424" s="565"/>
      <c r="OUR424" s="565"/>
      <c r="OUS424" s="565"/>
      <c r="OUT424" s="565"/>
      <c r="OUU424" s="565"/>
      <c r="OUV424" s="565"/>
      <c r="OUW424" s="565"/>
      <c r="OUX424" s="565"/>
      <c r="OUY424" s="565"/>
      <c r="OUZ424" s="565"/>
      <c r="OVA424" s="565"/>
      <c r="OVB424" s="565"/>
      <c r="OVC424" s="565"/>
      <c r="OVD424" s="565"/>
      <c r="OVE424" s="565"/>
      <c r="OVF424" s="565"/>
      <c r="OVG424" s="565"/>
      <c r="OVH424" s="565"/>
      <c r="OVI424" s="565"/>
      <c r="OVJ424" s="565"/>
      <c r="OVK424" s="565"/>
      <c r="OVL424" s="565"/>
      <c r="OVM424" s="565"/>
      <c r="OVN424" s="565"/>
      <c r="OVO424" s="565"/>
      <c r="OVP424" s="565"/>
      <c r="OVQ424" s="565"/>
      <c r="OVR424" s="565"/>
      <c r="OVS424" s="565"/>
      <c r="OVT424" s="565"/>
      <c r="OVU424" s="565"/>
      <c r="OVV424" s="565"/>
      <c r="OVW424" s="565"/>
      <c r="OVX424" s="565"/>
      <c r="OVY424" s="565"/>
      <c r="OVZ424" s="565"/>
      <c r="OWA424" s="565"/>
      <c r="OWB424" s="565"/>
      <c r="OWC424" s="565"/>
      <c r="OWD424" s="565"/>
      <c r="OWE424" s="565"/>
      <c r="OWF424" s="565"/>
      <c r="OWG424" s="565"/>
      <c r="OWH424" s="565"/>
      <c r="OWI424" s="565"/>
      <c r="OWJ424" s="565"/>
      <c r="OWK424" s="565"/>
      <c r="OWL424" s="565"/>
      <c r="OWM424" s="565"/>
      <c r="OWN424" s="565"/>
      <c r="OWO424" s="565"/>
      <c r="OWP424" s="565"/>
      <c r="OWQ424" s="565"/>
      <c r="OWR424" s="565"/>
      <c r="OWS424" s="565"/>
      <c r="OWT424" s="565"/>
      <c r="OWU424" s="565"/>
      <c r="OWV424" s="565"/>
      <c r="OWW424" s="565"/>
      <c r="OWX424" s="565"/>
      <c r="OWY424" s="565"/>
      <c r="OWZ424" s="565"/>
      <c r="OXA424" s="565"/>
      <c r="OXB424" s="565"/>
      <c r="OXC424" s="565"/>
      <c r="OXD424" s="565"/>
      <c r="OXE424" s="565"/>
      <c r="OXF424" s="565"/>
      <c r="OXG424" s="565"/>
      <c r="OXH424" s="565"/>
      <c r="OXI424" s="565"/>
      <c r="OXJ424" s="565"/>
      <c r="OXK424" s="565"/>
      <c r="OXL424" s="565"/>
      <c r="OXM424" s="565"/>
      <c r="OXN424" s="565"/>
      <c r="OXO424" s="565"/>
      <c r="OXP424" s="565"/>
      <c r="OXQ424" s="565"/>
      <c r="OXR424" s="565"/>
      <c r="OXS424" s="565"/>
      <c r="OXT424" s="565"/>
      <c r="OXU424" s="565"/>
      <c r="OXV424" s="565"/>
      <c r="OXW424" s="565"/>
      <c r="OXX424" s="565"/>
      <c r="OXY424" s="565"/>
      <c r="OXZ424" s="565"/>
      <c r="OYA424" s="565"/>
      <c r="OYB424" s="565"/>
      <c r="OYC424" s="565"/>
      <c r="OYD424" s="565"/>
      <c r="OYE424" s="565"/>
      <c r="OYF424" s="565"/>
      <c r="OYG424" s="565"/>
      <c r="OYH424" s="565"/>
      <c r="OYI424" s="565"/>
      <c r="OYJ424" s="565"/>
      <c r="OYK424" s="565"/>
      <c r="OYL424" s="565"/>
      <c r="OYM424" s="565"/>
      <c r="OYN424" s="565"/>
      <c r="OYO424" s="565"/>
      <c r="OYP424" s="565"/>
      <c r="OYQ424" s="565"/>
      <c r="OYR424" s="565"/>
      <c r="OYS424" s="565"/>
      <c r="OYT424" s="565"/>
      <c r="OYU424" s="565"/>
      <c r="OYV424" s="565"/>
      <c r="OYW424" s="565"/>
      <c r="OYX424" s="565"/>
      <c r="OYY424" s="565"/>
      <c r="OYZ424" s="565"/>
      <c r="OZA424" s="565"/>
      <c r="OZB424" s="565"/>
      <c r="OZC424" s="565"/>
      <c r="OZD424" s="565"/>
      <c r="OZE424" s="565"/>
      <c r="OZF424" s="565"/>
      <c r="OZG424" s="565"/>
      <c r="OZH424" s="565"/>
      <c r="OZI424" s="565"/>
      <c r="OZJ424" s="565"/>
      <c r="OZK424" s="565"/>
      <c r="OZL424" s="565"/>
      <c r="OZM424" s="565"/>
      <c r="OZN424" s="565"/>
      <c r="OZO424" s="565"/>
      <c r="OZP424" s="565"/>
      <c r="OZQ424" s="565"/>
      <c r="OZR424" s="565"/>
      <c r="OZS424" s="565"/>
      <c r="OZT424" s="565"/>
      <c r="OZU424" s="565"/>
      <c r="OZV424" s="565"/>
      <c r="OZW424" s="565"/>
      <c r="OZX424" s="565"/>
      <c r="OZY424" s="565"/>
      <c r="OZZ424" s="565"/>
      <c r="PAA424" s="565"/>
      <c r="PAB424" s="565"/>
      <c r="PAC424" s="565"/>
      <c r="PAD424" s="565"/>
      <c r="PAE424" s="565"/>
      <c r="PAF424" s="565"/>
      <c r="PAG424" s="565"/>
      <c r="PAH424" s="565"/>
      <c r="PAI424" s="565"/>
      <c r="PAJ424" s="565"/>
      <c r="PAK424" s="565"/>
      <c r="PAL424" s="565"/>
      <c r="PAM424" s="565"/>
      <c r="PAN424" s="565"/>
      <c r="PAO424" s="565"/>
      <c r="PAP424" s="565"/>
      <c r="PAQ424" s="565"/>
      <c r="PAR424" s="565"/>
      <c r="PAS424" s="565"/>
      <c r="PAT424" s="565"/>
      <c r="PAU424" s="565"/>
      <c r="PAV424" s="565"/>
      <c r="PAW424" s="565"/>
      <c r="PAX424" s="565"/>
      <c r="PAY424" s="565"/>
      <c r="PAZ424" s="565"/>
      <c r="PBA424" s="565"/>
      <c r="PBB424" s="565"/>
      <c r="PBC424" s="565"/>
      <c r="PBD424" s="565"/>
      <c r="PBE424" s="565"/>
      <c r="PBF424" s="565"/>
      <c r="PBG424" s="565"/>
      <c r="PBH424" s="565"/>
      <c r="PBI424" s="565"/>
      <c r="PBJ424" s="565"/>
      <c r="PBK424" s="565"/>
      <c r="PBL424" s="565"/>
      <c r="PBM424" s="565"/>
      <c r="PBN424" s="565"/>
      <c r="PBO424" s="565"/>
      <c r="PBP424" s="565"/>
      <c r="PBQ424" s="565"/>
      <c r="PBR424" s="565"/>
      <c r="PBS424" s="565"/>
      <c r="PBT424" s="565"/>
      <c r="PBU424" s="565"/>
      <c r="PBV424" s="565"/>
      <c r="PBW424" s="565"/>
      <c r="PBX424" s="565"/>
      <c r="PBY424" s="565"/>
      <c r="PBZ424" s="565"/>
      <c r="PCA424" s="565"/>
      <c r="PCB424" s="565"/>
      <c r="PCC424" s="565"/>
      <c r="PCD424" s="565"/>
      <c r="PCE424" s="565"/>
      <c r="PCF424" s="565"/>
      <c r="PCG424" s="565"/>
      <c r="PCH424" s="565"/>
      <c r="PCI424" s="565"/>
      <c r="PCJ424" s="565"/>
      <c r="PCK424" s="565"/>
      <c r="PCL424" s="565"/>
      <c r="PCM424" s="565"/>
      <c r="PCN424" s="565"/>
      <c r="PCO424" s="565"/>
      <c r="PCP424" s="565"/>
      <c r="PCQ424" s="565"/>
      <c r="PCR424" s="565"/>
      <c r="PCS424" s="565"/>
      <c r="PCT424" s="565"/>
      <c r="PCU424" s="565"/>
      <c r="PCV424" s="565"/>
      <c r="PCW424" s="565"/>
      <c r="PCX424" s="565"/>
      <c r="PCY424" s="565"/>
      <c r="PCZ424" s="565"/>
      <c r="PDA424" s="565"/>
      <c r="PDB424" s="565"/>
      <c r="PDC424" s="565"/>
      <c r="PDD424" s="565"/>
      <c r="PDE424" s="565"/>
      <c r="PDF424" s="565"/>
      <c r="PDG424" s="565"/>
      <c r="PDH424" s="565"/>
      <c r="PDI424" s="565"/>
      <c r="PDJ424" s="565"/>
      <c r="PDK424" s="565"/>
      <c r="PDL424" s="565"/>
      <c r="PDM424" s="565"/>
      <c r="PDN424" s="565"/>
      <c r="PDO424" s="565"/>
      <c r="PDP424" s="565"/>
      <c r="PDQ424" s="565"/>
      <c r="PDR424" s="565"/>
      <c r="PDS424" s="565"/>
      <c r="PDT424" s="565"/>
      <c r="PDU424" s="565"/>
      <c r="PDV424" s="565"/>
      <c r="PDW424" s="565"/>
      <c r="PDX424" s="565"/>
      <c r="PDY424" s="565"/>
      <c r="PDZ424" s="565"/>
      <c r="PEA424" s="565"/>
      <c r="PEB424" s="565"/>
      <c r="PEC424" s="565"/>
      <c r="PED424" s="565"/>
      <c r="PEE424" s="565"/>
      <c r="PEF424" s="565"/>
      <c r="PEG424" s="565"/>
      <c r="PEH424" s="565"/>
      <c r="PEI424" s="565"/>
      <c r="PEJ424" s="565"/>
      <c r="PEK424" s="565"/>
      <c r="PEL424" s="565"/>
      <c r="PEM424" s="565"/>
      <c r="PEN424" s="565"/>
      <c r="PEO424" s="565"/>
      <c r="PEP424" s="565"/>
      <c r="PEQ424" s="565"/>
      <c r="PER424" s="565"/>
      <c r="PES424" s="565"/>
      <c r="PET424" s="565"/>
      <c r="PEU424" s="565"/>
      <c r="PEV424" s="565"/>
      <c r="PEW424" s="565"/>
      <c r="PEX424" s="565"/>
      <c r="PEY424" s="565"/>
      <c r="PEZ424" s="565"/>
      <c r="PFA424" s="565"/>
      <c r="PFB424" s="565"/>
      <c r="PFC424" s="565"/>
      <c r="PFD424" s="565"/>
      <c r="PFE424" s="565"/>
      <c r="PFF424" s="565"/>
      <c r="PFG424" s="565"/>
      <c r="PFH424" s="565"/>
      <c r="PFI424" s="565"/>
      <c r="PFJ424" s="565"/>
      <c r="PFK424" s="565"/>
      <c r="PFL424" s="565"/>
      <c r="PFM424" s="565"/>
      <c r="PFN424" s="565"/>
      <c r="PFO424" s="565"/>
      <c r="PFP424" s="565"/>
      <c r="PFQ424" s="565"/>
      <c r="PFR424" s="565"/>
      <c r="PFS424" s="565"/>
      <c r="PFT424" s="565"/>
      <c r="PFU424" s="565"/>
      <c r="PFV424" s="565"/>
      <c r="PFW424" s="565"/>
      <c r="PFX424" s="565"/>
      <c r="PFY424" s="565"/>
      <c r="PFZ424" s="565"/>
      <c r="PGA424" s="565"/>
      <c r="PGB424" s="565"/>
      <c r="PGC424" s="565"/>
      <c r="PGD424" s="565"/>
      <c r="PGE424" s="565"/>
      <c r="PGF424" s="565"/>
      <c r="PGG424" s="565"/>
      <c r="PGH424" s="565"/>
      <c r="PGI424" s="565"/>
      <c r="PGJ424" s="565"/>
      <c r="PGK424" s="565"/>
      <c r="PGL424" s="565"/>
      <c r="PGM424" s="565"/>
      <c r="PGN424" s="565"/>
      <c r="PGO424" s="565"/>
      <c r="PGP424" s="565"/>
      <c r="PGQ424" s="565"/>
      <c r="PGR424" s="565"/>
      <c r="PGS424" s="565"/>
      <c r="PGT424" s="565"/>
      <c r="PGU424" s="565"/>
      <c r="PGV424" s="565"/>
      <c r="PGW424" s="565"/>
      <c r="PGX424" s="565"/>
      <c r="PGY424" s="565"/>
      <c r="PGZ424" s="565"/>
      <c r="PHA424" s="565"/>
      <c r="PHB424" s="565"/>
      <c r="PHC424" s="565"/>
      <c r="PHD424" s="565"/>
      <c r="PHE424" s="565"/>
      <c r="PHF424" s="565"/>
      <c r="PHG424" s="565"/>
      <c r="PHH424" s="565"/>
      <c r="PHI424" s="565"/>
      <c r="PHJ424" s="565"/>
      <c r="PHK424" s="565"/>
      <c r="PHL424" s="565"/>
      <c r="PHM424" s="565"/>
      <c r="PHN424" s="565"/>
      <c r="PHO424" s="565"/>
      <c r="PHP424" s="565"/>
      <c r="PHQ424" s="565"/>
      <c r="PHR424" s="565"/>
      <c r="PHS424" s="565"/>
      <c r="PHT424" s="565"/>
      <c r="PHU424" s="565"/>
      <c r="PHV424" s="565"/>
      <c r="PHW424" s="565"/>
      <c r="PHX424" s="565"/>
      <c r="PHY424" s="565"/>
      <c r="PHZ424" s="565"/>
      <c r="PIA424" s="565"/>
      <c r="PIB424" s="565"/>
      <c r="PIC424" s="565"/>
      <c r="PID424" s="565"/>
      <c r="PIE424" s="565"/>
      <c r="PIF424" s="565"/>
      <c r="PIG424" s="565"/>
      <c r="PIH424" s="565"/>
      <c r="PII424" s="565"/>
      <c r="PIJ424" s="565"/>
      <c r="PIK424" s="565"/>
      <c r="PIL424" s="565"/>
      <c r="PIM424" s="565"/>
      <c r="PIN424" s="565"/>
      <c r="PIO424" s="565"/>
      <c r="PIP424" s="565"/>
      <c r="PIQ424" s="565"/>
      <c r="PIR424" s="565"/>
      <c r="PIS424" s="565"/>
      <c r="PIT424" s="565"/>
      <c r="PIU424" s="565"/>
      <c r="PIV424" s="565"/>
      <c r="PIW424" s="565"/>
      <c r="PIX424" s="565"/>
      <c r="PIY424" s="565"/>
      <c r="PIZ424" s="565"/>
      <c r="PJA424" s="565"/>
      <c r="PJB424" s="565"/>
      <c r="PJC424" s="565"/>
      <c r="PJD424" s="565"/>
      <c r="PJE424" s="565"/>
      <c r="PJF424" s="565"/>
      <c r="PJG424" s="565"/>
      <c r="PJH424" s="565"/>
      <c r="PJI424" s="565"/>
      <c r="PJJ424" s="565"/>
      <c r="PJK424" s="565"/>
      <c r="PJL424" s="565"/>
      <c r="PJM424" s="565"/>
      <c r="PJN424" s="565"/>
      <c r="PJO424" s="565"/>
      <c r="PJP424" s="565"/>
      <c r="PJQ424" s="565"/>
      <c r="PJR424" s="565"/>
      <c r="PJS424" s="565"/>
      <c r="PJT424" s="565"/>
      <c r="PJU424" s="565"/>
      <c r="PJV424" s="565"/>
      <c r="PJW424" s="565"/>
      <c r="PJX424" s="565"/>
      <c r="PJY424" s="565"/>
      <c r="PJZ424" s="565"/>
      <c r="PKA424" s="565"/>
      <c r="PKB424" s="565"/>
      <c r="PKC424" s="565"/>
      <c r="PKD424" s="565"/>
      <c r="PKE424" s="565"/>
      <c r="PKF424" s="565"/>
      <c r="PKG424" s="565"/>
      <c r="PKH424" s="565"/>
      <c r="PKI424" s="565"/>
      <c r="PKJ424" s="565"/>
      <c r="PKK424" s="565"/>
      <c r="PKL424" s="565"/>
      <c r="PKM424" s="565"/>
      <c r="PKN424" s="565"/>
      <c r="PKO424" s="565"/>
      <c r="PKP424" s="565"/>
      <c r="PKQ424" s="565"/>
      <c r="PKR424" s="565"/>
      <c r="PKS424" s="565"/>
      <c r="PKT424" s="565"/>
      <c r="PKU424" s="565"/>
      <c r="PKV424" s="565"/>
      <c r="PKW424" s="565"/>
      <c r="PKX424" s="565"/>
      <c r="PKY424" s="565"/>
      <c r="PKZ424" s="565"/>
      <c r="PLA424" s="565"/>
      <c r="PLB424" s="565"/>
      <c r="PLC424" s="565"/>
      <c r="PLD424" s="565"/>
      <c r="PLE424" s="565"/>
      <c r="PLF424" s="565"/>
      <c r="PLG424" s="565"/>
      <c r="PLH424" s="565"/>
      <c r="PLI424" s="565"/>
      <c r="PLJ424" s="565"/>
      <c r="PLK424" s="565"/>
      <c r="PLL424" s="565"/>
      <c r="PLM424" s="565"/>
      <c r="PLN424" s="565"/>
      <c r="PLO424" s="565"/>
      <c r="PLP424" s="565"/>
      <c r="PLQ424" s="565"/>
      <c r="PLR424" s="565"/>
      <c r="PLS424" s="565"/>
      <c r="PLT424" s="565"/>
      <c r="PLU424" s="565"/>
      <c r="PLV424" s="565"/>
      <c r="PLW424" s="565"/>
      <c r="PLX424" s="565"/>
      <c r="PLY424" s="565"/>
      <c r="PLZ424" s="565"/>
      <c r="PMA424" s="565"/>
      <c r="PMB424" s="565"/>
      <c r="PMC424" s="565"/>
      <c r="PMD424" s="565"/>
      <c r="PME424" s="565"/>
      <c r="PMF424" s="565"/>
      <c r="PMG424" s="565"/>
      <c r="PMH424" s="565"/>
      <c r="PMI424" s="565"/>
      <c r="PMJ424" s="565"/>
      <c r="PMK424" s="565"/>
      <c r="PML424" s="565"/>
      <c r="PMM424" s="565"/>
      <c r="PMN424" s="565"/>
      <c r="PMO424" s="565"/>
      <c r="PMP424" s="565"/>
      <c r="PMQ424" s="565"/>
      <c r="PMR424" s="565"/>
      <c r="PMS424" s="565"/>
      <c r="PMT424" s="565"/>
      <c r="PMU424" s="565"/>
      <c r="PMV424" s="565"/>
      <c r="PMW424" s="565"/>
      <c r="PMX424" s="565"/>
      <c r="PMY424" s="565"/>
      <c r="PMZ424" s="565"/>
      <c r="PNA424" s="565"/>
      <c r="PNB424" s="565"/>
      <c r="PNC424" s="565"/>
      <c r="PND424" s="565"/>
      <c r="PNE424" s="565"/>
      <c r="PNF424" s="565"/>
      <c r="PNG424" s="565"/>
      <c r="PNH424" s="565"/>
      <c r="PNI424" s="565"/>
      <c r="PNJ424" s="565"/>
      <c r="PNK424" s="565"/>
      <c r="PNL424" s="565"/>
      <c r="PNM424" s="565"/>
      <c r="PNN424" s="565"/>
      <c r="PNO424" s="565"/>
      <c r="PNP424" s="565"/>
      <c r="PNQ424" s="565"/>
      <c r="PNR424" s="565"/>
      <c r="PNS424" s="565"/>
      <c r="PNT424" s="565"/>
      <c r="PNU424" s="565"/>
      <c r="PNV424" s="565"/>
      <c r="PNW424" s="565"/>
      <c r="PNX424" s="565"/>
      <c r="PNY424" s="565"/>
      <c r="PNZ424" s="565"/>
      <c r="POA424" s="565"/>
      <c r="POB424" s="565"/>
      <c r="POC424" s="565"/>
      <c r="POD424" s="565"/>
      <c r="POE424" s="565"/>
      <c r="POF424" s="565"/>
      <c r="POG424" s="565"/>
      <c r="POH424" s="565"/>
      <c r="POI424" s="565"/>
      <c r="POJ424" s="565"/>
      <c r="POK424" s="565"/>
      <c r="POL424" s="565"/>
      <c r="POM424" s="565"/>
      <c r="PON424" s="565"/>
      <c r="POO424" s="565"/>
      <c r="POP424" s="565"/>
      <c r="POQ424" s="565"/>
      <c r="POR424" s="565"/>
      <c r="POS424" s="565"/>
      <c r="POT424" s="565"/>
      <c r="POU424" s="565"/>
      <c r="POV424" s="565"/>
      <c r="POW424" s="565"/>
      <c r="POX424" s="565"/>
      <c r="POY424" s="565"/>
      <c r="POZ424" s="565"/>
      <c r="PPA424" s="565"/>
      <c r="PPB424" s="565"/>
      <c r="PPC424" s="565"/>
      <c r="PPD424" s="565"/>
      <c r="PPE424" s="565"/>
      <c r="PPF424" s="565"/>
      <c r="PPG424" s="565"/>
      <c r="PPH424" s="565"/>
      <c r="PPI424" s="565"/>
      <c r="PPJ424" s="565"/>
      <c r="PPK424" s="565"/>
      <c r="PPL424" s="565"/>
      <c r="PPM424" s="565"/>
      <c r="PPN424" s="565"/>
      <c r="PPO424" s="565"/>
      <c r="PPP424" s="565"/>
      <c r="PPQ424" s="565"/>
      <c r="PPR424" s="565"/>
      <c r="PPS424" s="565"/>
      <c r="PPT424" s="565"/>
      <c r="PPU424" s="565"/>
      <c r="PPV424" s="565"/>
      <c r="PPW424" s="565"/>
      <c r="PPX424" s="565"/>
      <c r="PPY424" s="565"/>
      <c r="PPZ424" s="565"/>
      <c r="PQA424" s="565"/>
      <c r="PQB424" s="565"/>
      <c r="PQC424" s="565"/>
      <c r="PQD424" s="565"/>
      <c r="PQE424" s="565"/>
      <c r="PQF424" s="565"/>
      <c r="PQG424" s="565"/>
      <c r="PQH424" s="565"/>
      <c r="PQI424" s="565"/>
      <c r="PQJ424" s="565"/>
      <c r="PQK424" s="565"/>
      <c r="PQL424" s="565"/>
      <c r="PQM424" s="565"/>
      <c r="PQN424" s="565"/>
      <c r="PQO424" s="565"/>
      <c r="PQP424" s="565"/>
      <c r="PQQ424" s="565"/>
      <c r="PQR424" s="565"/>
      <c r="PQS424" s="565"/>
      <c r="PQT424" s="565"/>
      <c r="PQU424" s="565"/>
      <c r="PQV424" s="565"/>
      <c r="PQW424" s="565"/>
      <c r="PQX424" s="565"/>
      <c r="PQY424" s="565"/>
      <c r="PQZ424" s="565"/>
      <c r="PRA424" s="565"/>
      <c r="PRB424" s="565"/>
      <c r="PRC424" s="565"/>
      <c r="PRD424" s="565"/>
      <c r="PRE424" s="565"/>
      <c r="PRF424" s="565"/>
      <c r="PRG424" s="565"/>
      <c r="PRH424" s="565"/>
      <c r="PRI424" s="565"/>
      <c r="PRJ424" s="565"/>
      <c r="PRK424" s="565"/>
      <c r="PRL424" s="565"/>
      <c r="PRM424" s="565"/>
      <c r="PRN424" s="565"/>
      <c r="PRO424" s="565"/>
      <c r="PRP424" s="565"/>
      <c r="PRQ424" s="565"/>
      <c r="PRR424" s="565"/>
      <c r="PRS424" s="565"/>
      <c r="PRT424" s="565"/>
      <c r="PRU424" s="565"/>
      <c r="PRV424" s="565"/>
      <c r="PRW424" s="565"/>
      <c r="PRX424" s="565"/>
      <c r="PRY424" s="565"/>
      <c r="PRZ424" s="565"/>
      <c r="PSA424" s="565"/>
      <c r="PSB424" s="565"/>
      <c r="PSC424" s="565"/>
      <c r="PSD424" s="565"/>
      <c r="PSE424" s="565"/>
      <c r="PSF424" s="565"/>
      <c r="PSG424" s="565"/>
      <c r="PSH424" s="565"/>
      <c r="PSI424" s="565"/>
      <c r="PSJ424" s="565"/>
      <c r="PSK424" s="565"/>
      <c r="PSL424" s="565"/>
      <c r="PSM424" s="565"/>
      <c r="PSN424" s="565"/>
      <c r="PSO424" s="565"/>
      <c r="PSP424" s="565"/>
      <c r="PSQ424" s="565"/>
      <c r="PSR424" s="565"/>
      <c r="PSS424" s="565"/>
      <c r="PST424" s="565"/>
      <c r="PSU424" s="565"/>
      <c r="PSV424" s="565"/>
      <c r="PSW424" s="565"/>
      <c r="PSX424" s="565"/>
      <c r="PSY424" s="565"/>
      <c r="PSZ424" s="565"/>
      <c r="PTA424" s="565"/>
      <c r="PTB424" s="565"/>
      <c r="PTC424" s="565"/>
      <c r="PTD424" s="565"/>
      <c r="PTE424" s="565"/>
      <c r="PTF424" s="565"/>
      <c r="PTG424" s="565"/>
      <c r="PTH424" s="565"/>
      <c r="PTI424" s="565"/>
      <c r="PTJ424" s="565"/>
      <c r="PTK424" s="565"/>
      <c r="PTL424" s="565"/>
      <c r="PTM424" s="565"/>
      <c r="PTN424" s="565"/>
      <c r="PTO424" s="565"/>
      <c r="PTP424" s="565"/>
      <c r="PTQ424" s="565"/>
      <c r="PTR424" s="565"/>
      <c r="PTS424" s="565"/>
      <c r="PTT424" s="565"/>
      <c r="PTU424" s="565"/>
      <c r="PTV424" s="565"/>
      <c r="PTW424" s="565"/>
      <c r="PTX424" s="565"/>
      <c r="PTY424" s="565"/>
      <c r="PTZ424" s="565"/>
      <c r="PUA424" s="565"/>
      <c r="PUB424" s="565"/>
      <c r="PUC424" s="565"/>
      <c r="PUD424" s="565"/>
      <c r="PUE424" s="565"/>
      <c r="PUF424" s="565"/>
      <c r="PUG424" s="565"/>
      <c r="PUH424" s="565"/>
      <c r="PUI424" s="565"/>
      <c r="PUJ424" s="565"/>
      <c r="PUK424" s="565"/>
      <c r="PUL424" s="565"/>
      <c r="PUM424" s="565"/>
      <c r="PUN424" s="565"/>
      <c r="PUO424" s="565"/>
      <c r="PUP424" s="565"/>
      <c r="PUQ424" s="565"/>
      <c r="PUR424" s="565"/>
      <c r="PUS424" s="565"/>
      <c r="PUT424" s="565"/>
      <c r="PUU424" s="565"/>
      <c r="PUV424" s="565"/>
      <c r="PUW424" s="565"/>
      <c r="PUX424" s="565"/>
      <c r="PUY424" s="565"/>
      <c r="PUZ424" s="565"/>
      <c r="PVA424" s="565"/>
      <c r="PVB424" s="565"/>
      <c r="PVC424" s="565"/>
      <c r="PVD424" s="565"/>
      <c r="PVE424" s="565"/>
      <c r="PVF424" s="565"/>
      <c r="PVG424" s="565"/>
      <c r="PVH424" s="565"/>
      <c r="PVI424" s="565"/>
      <c r="PVJ424" s="565"/>
      <c r="PVK424" s="565"/>
      <c r="PVL424" s="565"/>
      <c r="PVM424" s="565"/>
      <c r="PVN424" s="565"/>
      <c r="PVO424" s="565"/>
      <c r="PVP424" s="565"/>
      <c r="PVQ424" s="565"/>
      <c r="PVR424" s="565"/>
      <c r="PVS424" s="565"/>
      <c r="PVT424" s="565"/>
      <c r="PVU424" s="565"/>
      <c r="PVV424" s="565"/>
      <c r="PVW424" s="565"/>
      <c r="PVX424" s="565"/>
      <c r="PVY424" s="565"/>
      <c r="PVZ424" s="565"/>
      <c r="PWA424" s="565"/>
      <c r="PWB424" s="565"/>
      <c r="PWC424" s="565"/>
      <c r="PWD424" s="565"/>
      <c r="PWE424" s="565"/>
      <c r="PWF424" s="565"/>
      <c r="PWG424" s="565"/>
      <c r="PWH424" s="565"/>
      <c r="PWI424" s="565"/>
      <c r="PWJ424" s="565"/>
      <c r="PWK424" s="565"/>
      <c r="PWL424" s="565"/>
      <c r="PWM424" s="565"/>
      <c r="PWN424" s="565"/>
      <c r="PWO424" s="565"/>
      <c r="PWP424" s="565"/>
      <c r="PWQ424" s="565"/>
      <c r="PWR424" s="565"/>
      <c r="PWS424" s="565"/>
      <c r="PWT424" s="565"/>
      <c r="PWU424" s="565"/>
      <c r="PWV424" s="565"/>
      <c r="PWW424" s="565"/>
      <c r="PWX424" s="565"/>
      <c r="PWY424" s="565"/>
      <c r="PWZ424" s="565"/>
      <c r="PXA424" s="565"/>
      <c r="PXB424" s="565"/>
      <c r="PXC424" s="565"/>
      <c r="PXD424" s="565"/>
      <c r="PXE424" s="565"/>
      <c r="PXF424" s="565"/>
      <c r="PXG424" s="565"/>
      <c r="PXH424" s="565"/>
      <c r="PXI424" s="565"/>
      <c r="PXJ424" s="565"/>
      <c r="PXK424" s="565"/>
      <c r="PXL424" s="565"/>
      <c r="PXM424" s="565"/>
      <c r="PXN424" s="565"/>
      <c r="PXO424" s="565"/>
      <c r="PXP424" s="565"/>
      <c r="PXQ424" s="565"/>
      <c r="PXR424" s="565"/>
      <c r="PXS424" s="565"/>
      <c r="PXT424" s="565"/>
      <c r="PXU424" s="565"/>
      <c r="PXV424" s="565"/>
      <c r="PXW424" s="565"/>
      <c r="PXX424" s="565"/>
      <c r="PXY424" s="565"/>
      <c r="PXZ424" s="565"/>
      <c r="PYA424" s="565"/>
      <c r="PYB424" s="565"/>
      <c r="PYC424" s="565"/>
      <c r="PYD424" s="565"/>
      <c r="PYE424" s="565"/>
      <c r="PYF424" s="565"/>
      <c r="PYG424" s="565"/>
      <c r="PYH424" s="565"/>
      <c r="PYI424" s="565"/>
      <c r="PYJ424" s="565"/>
      <c r="PYK424" s="565"/>
      <c r="PYL424" s="565"/>
      <c r="PYM424" s="565"/>
      <c r="PYN424" s="565"/>
      <c r="PYO424" s="565"/>
      <c r="PYP424" s="565"/>
      <c r="PYQ424" s="565"/>
      <c r="PYR424" s="565"/>
      <c r="PYS424" s="565"/>
      <c r="PYT424" s="565"/>
      <c r="PYU424" s="565"/>
      <c r="PYV424" s="565"/>
      <c r="PYW424" s="565"/>
      <c r="PYX424" s="565"/>
      <c r="PYY424" s="565"/>
      <c r="PYZ424" s="565"/>
      <c r="PZA424" s="565"/>
      <c r="PZB424" s="565"/>
      <c r="PZC424" s="565"/>
      <c r="PZD424" s="565"/>
      <c r="PZE424" s="565"/>
      <c r="PZF424" s="565"/>
      <c r="PZG424" s="565"/>
      <c r="PZH424" s="565"/>
      <c r="PZI424" s="565"/>
      <c r="PZJ424" s="565"/>
      <c r="PZK424" s="565"/>
      <c r="PZL424" s="565"/>
      <c r="PZM424" s="565"/>
      <c r="PZN424" s="565"/>
      <c r="PZO424" s="565"/>
      <c r="PZP424" s="565"/>
      <c r="PZQ424" s="565"/>
      <c r="PZR424" s="565"/>
      <c r="PZS424" s="565"/>
      <c r="PZT424" s="565"/>
      <c r="PZU424" s="565"/>
      <c r="PZV424" s="565"/>
      <c r="PZW424" s="565"/>
      <c r="PZX424" s="565"/>
      <c r="PZY424" s="565"/>
      <c r="PZZ424" s="565"/>
      <c r="QAA424" s="565"/>
      <c r="QAB424" s="565"/>
      <c r="QAC424" s="565"/>
      <c r="QAD424" s="565"/>
      <c r="QAE424" s="565"/>
      <c r="QAF424" s="565"/>
      <c r="QAG424" s="565"/>
      <c r="QAH424" s="565"/>
      <c r="QAI424" s="565"/>
      <c r="QAJ424" s="565"/>
      <c r="QAK424" s="565"/>
      <c r="QAL424" s="565"/>
      <c r="QAM424" s="565"/>
      <c r="QAN424" s="565"/>
      <c r="QAO424" s="565"/>
      <c r="QAP424" s="565"/>
      <c r="QAQ424" s="565"/>
      <c r="QAR424" s="565"/>
      <c r="QAS424" s="565"/>
      <c r="QAT424" s="565"/>
      <c r="QAU424" s="565"/>
      <c r="QAV424" s="565"/>
      <c r="QAW424" s="565"/>
      <c r="QAX424" s="565"/>
      <c r="QAY424" s="565"/>
      <c r="QAZ424" s="565"/>
      <c r="QBA424" s="565"/>
      <c r="QBB424" s="565"/>
      <c r="QBC424" s="565"/>
      <c r="QBD424" s="565"/>
      <c r="QBE424" s="565"/>
      <c r="QBF424" s="565"/>
      <c r="QBG424" s="565"/>
      <c r="QBH424" s="565"/>
      <c r="QBI424" s="565"/>
      <c r="QBJ424" s="565"/>
      <c r="QBK424" s="565"/>
      <c r="QBL424" s="565"/>
      <c r="QBM424" s="565"/>
      <c r="QBN424" s="565"/>
      <c r="QBO424" s="565"/>
      <c r="QBP424" s="565"/>
      <c r="QBQ424" s="565"/>
      <c r="QBR424" s="565"/>
      <c r="QBS424" s="565"/>
      <c r="QBT424" s="565"/>
      <c r="QBU424" s="565"/>
      <c r="QBV424" s="565"/>
      <c r="QBW424" s="565"/>
      <c r="QBX424" s="565"/>
      <c r="QBY424" s="565"/>
      <c r="QBZ424" s="565"/>
      <c r="QCA424" s="565"/>
      <c r="QCB424" s="565"/>
      <c r="QCC424" s="565"/>
      <c r="QCD424" s="565"/>
      <c r="QCE424" s="565"/>
      <c r="QCF424" s="565"/>
      <c r="QCG424" s="565"/>
      <c r="QCH424" s="565"/>
      <c r="QCI424" s="565"/>
      <c r="QCJ424" s="565"/>
      <c r="QCK424" s="565"/>
      <c r="QCL424" s="565"/>
      <c r="QCM424" s="565"/>
      <c r="QCN424" s="565"/>
      <c r="QCO424" s="565"/>
      <c r="QCP424" s="565"/>
      <c r="QCQ424" s="565"/>
      <c r="QCR424" s="565"/>
      <c r="QCS424" s="565"/>
      <c r="QCT424" s="565"/>
      <c r="QCU424" s="565"/>
      <c r="QCV424" s="565"/>
      <c r="QCW424" s="565"/>
      <c r="QCX424" s="565"/>
      <c r="QCY424" s="565"/>
      <c r="QCZ424" s="565"/>
      <c r="QDA424" s="565"/>
      <c r="QDB424" s="565"/>
      <c r="QDC424" s="565"/>
      <c r="QDD424" s="565"/>
      <c r="QDE424" s="565"/>
      <c r="QDF424" s="565"/>
      <c r="QDG424" s="565"/>
      <c r="QDH424" s="565"/>
      <c r="QDI424" s="565"/>
      <c r="QDJ424" s="565"/>
      <c r="QDK424" s="565"/>
      <c r="QDL424" s="565"/>
      <c r="QDM424" s="565"/>
      <c r="QDN424" s="565"/>
      <c r="QDO424" s="565"/>
      <c r="QDP424" s="565"/>
      <c r="QDQ424" s="565"/>
      <c r="QDR424" s="565"/>
      <c r="QDS424" s="565"/>
      <c r="QDT424" s="565"/>
      <c r="QDU424" s="565"/>
      <c r="QDV424" s="565"/>
      <c r="QDW424" s="565"/>
      <c r="QDX424" s="565"/>
      <c r="QDY424" s="565"/>
      <c r="QDZ424" s="565"/>
      <c r="QEA424" s="565"/>
      <c r="QEB424" s="565"/>
      <c r="QEC424" s="565"/>
      <c r="QED424" s="565"/>
      <c r="QEE424" s="565"/>
      <c r="QEF424" s="565"/>
      <c r="QEG424" s="565"/>
      <c r="QEH424" s="565"/>
      <c r="QEI424" s="565"/>
      <c r="QEJ424" s="565"/>
      <c r="QEK424" s="565"/>
      <c r="QEL424" s="565"/>
      <c r="QEM424" s="565"/>
      <c r="QEN424" s="565"/>
      <c r="QEO424" s="565"/>
      <c r="QEP424" s="565"/>
      <c r="QEQ424" s="565"/>
      <c r="QER424" s="565"/>
      <c r="QES424" s="565"/>
      <c r="QET424" s="565"/>
      <c r="QEU424" s="565"/>
      <c r="QEV424" s="565"/>
      <c r="QEW424" s="565"/>
      <c r="QEX424" s="565"/>
      <c r="QEY424" s="565"/>
      <c r="QEZ424" s="565"/>
      <c r="QFA424" s="565"/>
      <c r="QFB424" s="565"/>
      <c r="QFC424" s="565"/>
      <c r="QFD424" s="565"/>
      <c r="QFE424" s="565"/>
      <c r="QFF424" s="565"/>
      <c r="QFG424" s="565"/>
      <c r="QFH424" s="565"/>
      <c r="QFI424" s="565"/>
      <c r="QFJ424" s="565"/>
      <c r="QFK424" s="565"/>
      <c r="QFL424" s="565"/>
      <c r="QFM424" s="565"/>
      <c r="QFN424" s="565"/>
      <c r="QFO424" s="565"/>
      <c r="QFP424" s="565"/>
      <c r="QFQ424" s="565"/>
      <c r="QFR424" s="565"/>
      <c r="QFS424" s="565"/>
      <c r="QFT424" s="565"/>
      <c r="QFU424" s="565"/>
      <c r="QFV424" s="565"/>
      <c r="QFW424" s="565"/>
      <c r="QFX424" s="565"/>
      <c r="QFY424" s="565"/>
      <c r="QFZ424" s="565"/>
      <c r="QGA424" s="565"/>
      <c r="QGB424" s="565"/>
      <c r="QGC424" s="565"/>
      <c r="QGD424" s="565"/>
      <c r="QGE424" s="565"/>
      <c r="QGF424" s="565"/>
      <c r="QGG424" s="565"/>
      <c r="QGH424" s="565"/>
      <c r="QGI424" s="565"/>
      <c r="QGJ424" s="565"/>
      <c r="QGK424" s="565"/>
      <c r="QGL424" s="565"/>
      <c r="QGM424" s="565"/>
      <c r="QGN424" s="565"/>
      <c r="QGO424" s="565"/>
      <c r="QGP424" s="565"/>
      <c r="QGQ424" s="565"/>
      <c r="QGR424" s="565"/>
      <c r="QGS424" s="565"/>
      <c r="QGT424" s="565"/>
      <c r="QGU424" s="565"/>
      <c r="QGV424" s="565"/>
      <c r="QGW424" s="565"/>
      <c r="QGX424" s="565"/>
      <c r="QGY424" s="565"/>
      <c r="QGZ424" s="565"/>
      <c r="QHA424" s="565"/>
      <c r="QHB424" s="565"/>
      <c r="QHC424" s="565"/>
      <c r="QHD424" s="565"/>
      <c r="QHE424" s="565"/>
      <c r="QHF424" s="565"/>
      <c r="QHG424" s="565"/>
      <c r="QHH424" s="565"/>
      <c r="QHI424" s="565"/>
      <c r="QHJ424" s="565"/>
      <c r="QHK424" s="565"/>
      <c r="QHL424" s="565"/>
      <c r="QHM424" s="565"/>
      <c r="QHN424" s="565"/>
      <c r="QHO424" s="565"/>
      <c r="QHP424" s="565"/>
      <c r="QHQ424" s="565"/>
      <c r="QHR424" s="565"/>
      <c r="QHS424" s="565"/>
      <c r="QHT424" s="565"/>
      <c r="QHU424" s="565"/>
      <c r="QHV424" s="565"/>
      <c r="QHW424" s="565"/>
      <c r="QHX424" s="565"/>
      <c r="QHY424" s="565"/>
      <c r="QHZ424" s="565"/>
      <c r="QIA424" s="565"/>
      <c r="QIB424" s="565"/>
      <c r="QIC424" s="565"/>
      <c r="QID424" s="565"/>
      <c r="QIE424" s="565"/>
      <c r="QIF424" s="565"/>
      <c r="QIG424" s="565"/>
      <c r="QIH424" s="565"/>
      <c r="QII424" s="565"/>
      <c r="QIJ424" s="565"/>
      <c r="QIK424" s="565"/>
      <c r="QIL424" s="565"/>
      <c r="QIM424" s="565"/>
      <c r="QIN424" s="565"/>
      <c r="QIO424" s="565"/>
      <c r="QIP424" s="565"/>
      <c r="QIQ424" s="565"/>
      <c r="QIR424" s="565"/>
      <c r="QIS424" s="565"/>
      <c r="QIT424" s="565"/>
      <c r="QIU424" s="565"/>
      <c r="QIV424" s="565"/>
      <c r="QIW424" s="565"/>
      <c r="QIX424" s="565"/>
      <c r="QIY424" s="565"/>
      <c r="QIZ424" s="565"/>
      <c r="QJA424" s="565"/>
      <c r="QJB424" s="565"/>
      <c r="QJC424" s="565"/>
      <c r="QJD424" s="565"/>
      <c r="QJE424" s="565"/>
      <c r="QJF424" s="565"/>
      <c r="QJG424" s="565"/>
      <c r="QJH424" s="565"/>
      <c r="QJI424" s="565"/>
      <c r="QJJ424" s="565"/>
      <c r="QJK424" s="565"/>
      <c r="QJL424" s="565"/>
      <c r="QJM424" s="565"/>
      <c r="QJN424" s="565"/>
      <c r="QJO424" s="565"/>
      <c r="QJP424" s="565"/>
      <c r="QJQ424" s="565"/>
      <c r="QJR424" s="565"/>
      <c r="QJS424" s="565"/>
      <c r="QJT424" s="565"/>
      <c r="QJU424" s="565"/>
      <c r="QJV424" s="565"/>
      <c r="QJW424" s="565"/>
      <c r="QJX424" s="565"/>
      <c r="QJY424" s="565"/>
      <c r="QJZ424" s="565"/>
      <c r="QKA424" s="565"/>
      <c r="QKB424" s="565"/>
      <c r="QKC424" s="565"/>
      <c r="QKD424" s="565"/>
      <c r="QKE424" s="565"/>
      <c r="QKF424" s="565"/>
      <c r="QKG424" s="565"/>
      <c r="QKH424" s="565"/>
      <c r="QKI424" s="565"/>
      <c r="QKJ424" s="565"/>
      <c r="QKK424" s="565"/>
      <c r="QKL424" s="565"/>
      <c r="QKM424" s="565"/>
      <c r="QKN424" s="565"/>
      <c r="QKO424" s="565"/>
      <c r="QKP424" s="565"/>
      <c r="QKQ424" s="565"/>
      <c r="QKR424" s="565"/>
      <c r="QKS424" s="565"/>
      <c r="QKT424" s="565"/>
      <c r="QKU424" s="565"/>
      <c r="QKV424" s="565"/>
      <c r="QKW424" s="565"/>
      <c r="QKX424" s="565"/>
      <c r="QKY424" s="565"/>
      <c r="QKZ424" s="565"/>
      <c r="QLA424" s="565"/>
      <c r="QLB424" s="565"/>
      <c r="QLC424" s="565"/>
      <c r="QLD424" s="565"/>
      <c r="QLE424" s="565"/>
      <c r="QLF424" s="565"/>
      <c r="QLG424" s="565"/>
      <c r="QLH424" s="565"/>
      <c r="QLI424" s="565"/>
      <c r="QLJ424" s="565"/>
      <c r="QLK424" s="565"/>
      <c r="QLL424" s="565"/>
      <c r="QLM424" s="565"/>
      <c r="QLN424" s="565"/>
      <c r="QLO424" s="565"/>
      <c r="QLP424" s="565"/>
      <c r="QLQ424" s="565"/>
      <c r="QLR424" s="565"/>
      <c r="QLS424" s="565"/>
      <c r="QLT424" s="565"/>
      <c r="QLU424" s="565"/>
      <c r="QLV424" s="565"/>
      <c r="QLW424" s="565"/>
      <c r="QLX424" s="565"/>
      <c r="QLY424" s="565"/>
      <c r="QLZ424" s="565"/>
      <c r="QMA424" s="565"/>
      <c r="QMB424" s="565"/>
      <c r="QMC424" s="565"/>
      <c r="QMD424" s="565"/>
      <c r="QME424" s="565"/>
      <c r="QMF424" s="565"/>
      <c r="QMG424" s="565"/>
      <c r="QMH424" s="565"/>
      <c r="QMI424" s="565"/>
      <c r="QMJ424" s="565"/>
      <c r="QMK424" s="565"/>
      <c r="QML424" s="565"/>
      <c r="QMM424" s="565"/>
      <c r="QMN424" s="565"/>
      <c r="QMO424" s="565"/>
      <c r="QMP424" s="565"/>
      <c r="QMQ424" s="565"/>
      <c r="QMR424" s="565"/>
      <c r="QMS424" s="565"/>
      <c r="QMT424" s="565"/>
      <c r="QMU424" s="565"/>
      <c r="QMV424" s="565"/>
      <c r="QMW424" s="565"/>
      <c r="QMX424" s="565"/>
      <c r="QMY424" s="565"/>
      <c r="QMZ424" s="565"/>
      <c r="QNA424" s="565"/>
      <c r="QNB424" s="565"/>
      <c r="QNC424" s="565"/>
      <c r="QND424" s="565"/>
      <c r="QNE424" s="565"/>
      <c r="QNF424" s="565"/>
      <c r="QNG424" s="565"/>
      <c r="QNH424" s="565"/>
      <c r="QNI424" s="565"/>
      <c r="QNJ424" s="565"/>
      <c r="QNK424" s="565"/>
      <c r="QNL424" s="565"/>
      <c r="QNM424" s="565"/>
      <c r="QNN424" s="565"/>
      <c r="QNO424" s="565"/>
      <c r="QNP424" s="565"/>
      <c r="QNQ424" s="565"/>
      <c r="QNR424" s="565"/>
      <c r="QNS424" s="565"/>
      <c r="QNT424" s="565"/>
      <c r="QNU424" s="565"/>
      <c r="QNV424" s="565"/>
      <c r="QNW424" s="565"/>
      <c r="QNX424" s="565"/>
      <c r="QNY424" s="565"/>
      <c r="QNZ424" s="565"/>
      <c r="QOA424" s="565"/>
      <c r="QOB424" s="565"/>
      <c r="QOC424" s="565"/>
      <c r="QOD424" s="565"/>
      <c r="QOE424" s="565"/>
      <c r="QOF424" s="565"/>
      <c r="QOG424" s="565"/>
      <c r="QOH424" s="565"/>
      <c r="QOI424" s="565"/>
      <c r="QOJ424" s="565"/>
      <c r="QOK424" s="565"/>
      <c r="QOL424" s="565"/>
      <c r="QOM424" s="565"/>
      <c r="QON424" s="565"/>
      <c r="QOO424" s="565"/>
      <c r="QOP424" s="565"/>
      <c r="QOQ424" s="565"/>
      <c r="QOR424" s="565"/>
      <c r="QOS424" s="565"/>
      <c r="QOT424" s="565"/>
      <c r="QOU424" s="565"/>
      <c r="QOV424" s="565"/>
      <c r="QOW424" s="565"/>
      <c r="QOX424" s="565"/>
      <c r="QOY424" s="565"/>
      <c r="QOZ424" s="565"/>
      <c r="QPA424" s="565"/>
      <c r="QPB424" s="565"/>
      <c r="QPC424" s="565"/>
      <c r="QPD424" s="565"/>
      <c r="QPE424" s="565"/>
      <c r="QPF424" s="565"/>
      <c r="QPG424" s="565"/>
      <c r="QPH424" s="565"/>
      <c r="QPI424" s="565"/>
      <c r="QPJ424" s="565"/>
      <c r="QPK424" s="565"/>
      <c r="QPL424" s="565"/>
      <c r="QPM424" s="565"/>
      <c r="QPN424" s="565"/>
      <c r="QPO424" s="565"/>
      <c r="QPP424" s="565"/>
      <c r="QPQ424" s="565"/>
      <c r="QPR424" s="565"/>
      <c r="QPS424" s="565"/>
      <c r="QPT424" s="565"/>
      <c r="QPU424" s="565"/>
      <c r="QPV424" s="565"/>
      <c r="QPW424" s="565"/>
      <c r="QPX424" s="565"/>
      <c r="QPY424" s="565"/>
      <c r="QPZ424" s="565"/>
      <c r="QQA424" s="565"/>
      <c r="QQB424" s="565"/>
      <c r="QQC424" s="565"/>
      <c r="QQD424" s="565"/>
      <c r="QQE424" s="565"/>
      <c r="QQF424" s="565"/>
      <c r="QQG424" s="565"/>
      <c r="QQH424" s="565"/>
      <c r="QQI424" s="565"/>
      <c r="QQJ424" s="565"/>
      <c r="QQK424" s="565"/>
      <c r="QQL424" s="565"/>
      <c r="QQM424" s="565"/>
      <c r="QQN424" s="565"/>
      <c r="QQO424" s="565"/>
      <c r="QQP424" s="565"/>
      <c r="QQQ424" s="565"/>
      <c r="QQR424" s="565"/>
      <c r="QQS424" s="565"/>
      <c r="QQT424" s="565"/>
      <c r="QQU424" s="565"/>
      <c r="QQV424" s="565"/>
      <c r="QQW424" s="565"/>
      <c r="QQX424" s="565"/>
      <c r="QQY424" s="565"/>
      <c r="QQZ424" s="565"/>
      <c r="QRA424" s="565"/>
      <c r="QRB424" s="565"/>
      <c r="QRC424" s="565"/>
      <c r="QRD424" s="565"/>
      <c r="QRE424" s="565"/>
      <c r="QRF424" s="565"/>
      <c r="QRG424" s="565"/>
      <c r="QRH424" s="565"/>
      <c r="QRI424" s="565"/>
      <c r="QRJ424" s="565"/>
      <c r="QRK424" s="565"/>
      <c r="QRL424" s="565"/>
      <c r="QRM424" s="565"/>
      <c r="QRN424" s="565"/>
      <c r="QRO424" s="565"/>
      <c r="QRP424" s="565"/>
      <c r="QRQ424" s="565"/>
      <c r="QRR424" s="565"/>
      <c r="QRS424" s="565"/>
      <c r="QRT424" s="565"/>
      <c r="QRU424" s="565"/>
      <c r="QRV424" s="565"/>
      <c r="QRW424" s="565"/>
      <c r="QRX424" s="565"/>
      <c r="QRY424" s="565"/>
      <c r="QRZ424" s="565"/>
      <c r="QSA424" s="565"/>
      <c r="QSB424" s="565"/>
      <c r="QSC424" s="565"/>
      <c r="QSD424" s="565"/>
      <c r="QSE424" s="565"/>
      <c r="QSF424" s="565"/>
      <c r="QSG424" s="565"/>
      <c r="QSH424" s="565"/>
      <c r="QSI424" s="565"/>
      <c r="QSJ424" s="565"/>
      <c r="QSK424" s="565"/>
      <c r="QSL424" s="565"/>
      <c r="QSM424" s="565"/>
      <c r="QSN424" s="565"/>
      <c r="QSO424" s="565"/>
      <c r="QSP424" s="565"/>
      <c r="QSQ424" s="565"/>
      <c r="QSR424" s="565"/>
      <c r="QSS424" s="565"/>
      <c r="QST424" s="565"/>
      <c r="QSU424" s="565"/>
      <c r="QSV424" s="565"/>
      <c r="QSW424" s="565"/>
      <c r="QSX424" s="565"/>
      <c r="QSY424" s="565"/>
      <c r="QSZ424" s="565"/>
      <c r="QTA424" s="565"/>
      <c r="QTB424" s="565"/>
      <c r="QTC424" s="565"/>
      <c r="QTD424" s="565"/>
      <c r="QTE424" s="565"/>
      <c r="QTF424" s="565"/>
      <c r="QTG424" s="565"/>
      <c r="QTH424" s="565"/>
      <c r="QTI424" s="565"/>
      <c r="QTJ424" s="565"/>
      <c r="QTK424" s="565"/>
      <c r="QTL424" s="565"/>
      <c r="QTM424" s="565"/>
      <c r="QTN424" s="565"/>
      <c r="QTO424" s="565"/>
      <c r="QTP424" s="565"/>
      <c r="QTQ424" s="565"/>
      <c r="QTR424" s="565"/>
      <c r="QTS424" s="565"/>
      <c r="QTT424" s="565"/>
      <c r="QTU424" s="565"/>
      <c r="QTV424" s="565"/>
      <c r="QTW424" s="565"/>
      <c r="QTX424" s="565"/>
      <c r="QTY424" s="565"/>
      <c r="QTZ424" s="565"/>
      <c r="QUA424" s="565"/>
      <c r="QUB424" s="565"/>
      <c r="QUC424" s="565"/>
      <c r="QUD424" s="565"/>
      <c r="QUE424" s="565"/>
      <c r="QUF424" s="565"/>
      <c r="QUG424" s="565"/>
      <c r="QUH424" s="565"/>
      <c r="QUI424" s="565"/>
      <c r="QUJ424" s="565"/>
      <c r="QUK424" s="565"/>
      <c r="QUL424" s="565"/>
      <c r="QUM424" s="565"/>
      <c r="QUN424" s="565"/>
      <c r="QUO424" s="565"/>
      <c r="QUP424" s="565"/>
      <c r="QUQ424" s="565"/>
      <c r="QUR424" s="565"/>
      <c r="QUS424" s="565"/>
      <c r="QUT424" s="565"/>
      <c r="QUU424" s="565"/>
      <c r="QUV424" s="565"/>
      <c r="QUW424" s="565"/>
      <c r="QUX424" s="565"/>
      <c r="QUY424" s="565"/>
      <c r="QUZ424" s="565"/>
      <c r="QVA424" s="565"/>
      <c r="QVB424" s="565"/>
      <c r="QVC424" s="565"/>
      <c r="QVD424" s="565"/>
      <c r="QVE424" s="565"/>
      <c r="QVF424" s="565"/>
      <c r="QVG424" s="565"/>
      <c r="QVH424" s="565"/>
      <c r="QVI424" s="565"/>
      <c r="QVJ424" s="565"/>
      <c r="QVK424" s="565"/>
      <c r="QVL424" s="565"/>
      <c r="QVM424" s="565"/>
      <c r="QVN424" s="565"/>
      <c r="QVO424" s="565"/>
      <c r="QVP424" s="565"/>
      <c r="QVQ424" s="565"/>
      <c r="QVR424" s="565"/>
      <c r="QVS424" s="565"/>
      <c r="QVT424" s="565"/>
      <c r="QVU424" s="565"/>
      <c r="QVV424" s="565"/>
      <c r="QVW424" s="565"/>
      <c r="QVX424" s="565"/>
      <c r="QVY424" s="565"/>
      <c r="QVZ424" s="565"/>
      <c r="QWA424" s="565"/>
      <c r="QWB424" s="565"/>
      <c r="QWC424" s="565"/>
      <c r="QWD424" s="565"/>
      <c r="QWE424" s="565"/>
      <c r="QWF424" s="565"/>
      <c r="QWG424" s="565"/>
      <c r="QWH424" s="565"/>
      <c r="QWI424" s="565"/>
      <c r="QWJ424" s="565"/>
      <c r="QWK424" s="565"/>
      <c r="QWL424" s="565"/>
      <c r="QWM424" s="565"/>
      <c r="QWN424" s="565"/>
      <c r="QWO424" s="565"/>
      <c r="QWP424" s="565"/>
      <c r="QWQ424" s="565"/>
      <c r="QWR424" s="565"/>
      <c r="QWS424" s="565"/>
      <c r="QWT424" s="565"/>
      <c r="QWU424" s="565"/>
      <c r="QWV424" s="565"/>
      <c r="QWW424" s="565"/>
      <c r="QWX424" s="565"/>
      <c r="QWY424" s="565"/>
      <c r="QWZ424" s="565"/>
      <c r="QXA424" s="565"/>
      <c r="QXB424" s="565"/>
      <c r="QXC424" s="565"/>
      <c r="QXD424" s="565"/>
      <c r="QXE424" s="565"/>
      <c r="QXF424" s="565"/>
      <c r="QXG424" s="565"/>
      <c r="QXH424" s="565"/>
      <c r="QXI424" s="565"/>
      <c r="QXJ424" s="565"/>
      <c r="QXK424" s="565"/>
      <c r="QXL424" s="565"/>
      <c r="QXM424" s="565"/>
      <c r="QXN424" s="565"/>
      <c r="QXO424" s="565"/>
      <c r="QXP424" s="565"/>
      <c r="QXQ424" s="565"/>
      <c r="QXR424" s="565"/>
      <c r="QXS424" s="565"/>
      <c r="QXT424" s="565"/>
      <c r="QXU424" s="565"/>
      <c r="QXV424" s="565"/>
      <c r="QXW424" s="565"/>
      <c r="QXX424" s="565"/>
      <c r="QXY424" s="565"/>
      <c r="QXZ424" s="565"/>
      <c r="QYA424" s="565"/>
      <c r="QYB424" s="565"/>
      <c r="QYC424" s="565"/>
      <c r="QYD424" s="565"/>
      <c r="QYE424" s="565"/>
      <c r="QYF424" s="565"/>
      <c r="QYG424" s="565"/>
      <c r="QYH424" s="565"/>
      <c r="QYI424" s="565"/>
      <c r="QYJ424" s="565"/>
      <c r="QYK424" s="565"/>
      <c r="QYL424" s="565"/>
      <c r="QYM424" s="565"/>
      <c r="QYN424" s="565"/>
      <c r="QYO424" s="565"/>
      <c r="QYP424" s="565"/>
      <c r="QYQ424" s="565"/>
      <c r="QYR424" s="565"/>
      <c r="QYS424" s="565"/>
      <c r="QYT424" s="565"/>
      <c r="QYU424" s="565"/>
      <c r="QYV424" s="565"/>
      <c r="QYW424" s="565"/>
      <c r="QYX424" s="565"/>
      <c r="QYY424" s="565"/>
      <c r="QYZ424" s="565"/>
      <c r="QZA424" s="565"/>
      <c r="QZB424" s="565"/>
      <c r="QZC424" s="565"/>
      <c r="QZD424" s="565"/>
      <c r="QZE424" s="565"/>
      <c r="QZF424" s="565"/>
      <c r="QZG424" s="565"/>
      <c r="QZH424" s="565"/>
      <c r="QZI424" s="565"/>
      <c r="QZJ424" s="565"/>
      <c r="QZK424" s="565"/>
      <c r="QZL424" s="565"/>
      <c r="QZM424" s="565"/>
      <c r="QZN424" s="565"/>
      <c r="QZO424" s="565"/>
      <c r="QZP424" s="565"/>
      <c r="QZQ424" s="565"/>
      <c r="QZR424" s="565"/>
      <c r="QZS424" s="565"/>
      <c r="QZT424" s="565"/>
      <c r="QZU424" s="565"/>
      <c r="QZV424" s="565"/>
      <c r="QZW424" s="565"/>
      <c r="QZX424" s="565"/>
      <c r="QZY424" s="565"/>
      <c r="QZZ424" s="565"/>
      <c r="RAA424" s="565"/>
      <c r="RAB424" s="565"/>
      <c r="RAC424" s="565"/>
      <c r="RAD424" s="565"/>
      <c r="RAE424" s="565"/>
      <c r="RAF424" s="565"/>
      <c r="RAG424" s="565"/>
      <c r="RAH424" s="565"/>
      <c r="RAI424" s="565"/>
      <c r="RAJ424" s="565"/>
      <c r="RAK424" s="565"/>
      <c r="RAL424" s="565"/>
      <c r="RAM424" s="565"/>
      <c r="RAN424" s="565"/>
      <c r="RAO424" s="565"/>
      <c r="RAP424" s="565"/>
      <c r="RAQ424" s="565"/>
      <c r="RAR424" s="565"/>
      <c r="RAS424" s="565"/>
      <c r="RAT424" s="565"/>
      <c r="RAU424" s="565"/>
      <c r="RAV424" s="565"/>
      <c r="RAW424" s="565"/>
      <c r="RAX424" s="565"/>
      <c r="RAY424" s="565"/>
      <c r="RAZ424" s="565"/>
      <c r="RBA424" s="565"/>
      <c r="RBB424" s="565"/>
      <c r="RBC424" s="565"/>
      <c r="RBD424" s="565"/>
      <c r="RBE424" s="565"/>
      <c r="RBF424" s="565"/>
      <c r="RBG424" s="565"/>
      <c r="RBH424" s="565"/>
      <c r="RBI424" s="565"/>
      <c r="RBJ424" s="565"/>
      <c r="RBK424" s="565"/>
      <c r="RBL424" s="565"/>
      <c r="RBM424" s="565"/>
      <c r="RBN424" s="565"/>
      <c r="RBO424" s="565"/>
      <c r="RBP424" s="565"/>
      <c r="RBQ424" s="565"/>
      <c r="RBR424" s="565"/>
      <c r="RBS424" s="565"/>
      <c r="RBT424" s="565"/>
      <c r="RBU424" s="565"/>
      <c r="RBV424" s="565"/>
      <c r="RBW424" s="565"/>
      <c r="RBX424" s="565"/>
      <c r="RBY424" s="565"/>
      <c r="RBZ424" s="565"/>
      <c r="RCA424" s="565"/>
      <c r="RCB424" s="565"/>
      <c r="RCC424" s="565"/>
      <c r="RCD424" s="565"/>
      <c r="RCE424" s="565"/>
      <c r="RCF424" s="565"/>
      <c r="RCG424" s="565"/>
      <c r="RCH424" s="565"/>
      <c r="RCI424" s="565"/>
      <c r="RCJ424" s="565"/>
      <c r="RCK424" s="565"/>
      <c r="RCL424" s="565"/>
      <c r="RCM424" s="565"/>
      <c r="RCN424" s="565"/>
      <c r="RCO424" s="565"/>
      <c r="RCP424" s="565"/>
      <c r="RCQ424" s="565"/>
      <c r="RCR424" s="565"/>
      <c r="RCS424" s="565"/>
      <c r="RCT424" s="565"/>
      <c r="RCU424" s="565"/>
      <c r="RCV424" s="565"/>
      <c r="RCW424" s="565"/>
      <c r="RCX424" s="565"/>
      <c r="RCY424" s="565"/>
      <c r="RCZ424" s="565"/>
      <c r="RDA424" s="565"/>
      <c r="RDB424" s="565"/>
      <c r="RDC424" s="565"/>
      <c r="RDD424" s="565"/>
      <c r="RDE424" s="565"/>
      <c r="RDF424" s="565"/>
      <c r="RDG424" s="565"/>
      <c r="RDH424" s="565"/>
      <c r="RDI424" s="565"/>
      <c r="RDJ424" s="565"/>
      <c r="RDK424" s="565"/>
      <c r="RDL424" s="565"/>
      <c r="RDM424" s="565"/>
      <c r="RDN424" s="565"/>
      <c r="RDO424" s="565"/>
      <c r="RDP424" s="565"/>
      <c r="RDQ424" s="565"/>
      <c r="RDR424" s="565"/>
      <c r="RDS424" s="565"/>
      <c r="RDT424" s="565"/>
      <c r="RDU424" s="565"/>
      <c r="RDV424" s="565"/>
      <c r="RDW424" s="565"/>
      <c r="RDX424" s="565"/>
      <c r="RDY424" s="565"/>
      <c r="RDZ424" s="565"/>
      <c r="REA424" s="565"/>
      <c r="REB424" s="565"/>
      <c r="REC424" s="565"/>
      <c r="RED424" s="565"/>
      <c r="REE424" s="565"/>
      <c r="REF424" s="565"/>
      <c r="REG424" s="565"/>
      <c r="REH424" s="565"/>
      <c r="REI424" s="565"/>
      <c r="REJ424" s="565"/>
      <c r="REK424" s="565"/>
      <c r="REL424" s="565"/>
      <c r="REM424" s="565"/>
      <c r="REN424" s="565"/>
      <c r="REO424" s="565"/>
      <c r="REP424" s="565"/>
      <c r="REQ424" s="565"/>
      <c r="RER424" s="565"/>
      <c r="RES424" s="565"/>
      <c r="RET424" s="565"/>
      <c r="REU424" s="565"/>
      <c r="REV424" s="565"/>
      <c r="REW424" s="565"/>
      <c r="REX424" s="565"/>
      <c r="REY424" s="565"/>
      <c r="REZ424" s="565"/>
      <c r="RFA424" s="565"/>
      <c r="RFB424" s="565"/>
      <c r="RFC424" s="565"/>
      <c r="RFD424" s="565"/>
      <c r="RFE424" s="565"/>
      <c r="RFF424" s="565"/>
      <c r="RFG424" s="565"/>
      <c r="RFH424" s="565"/>
      <c r="RFI424" s="565"/>
      <c r="RFJ424" s="565"/>
      <c r="RFK424" s="565"/>
      <c r="RFL424" s="565"/>
      <c r="RFM424" s="565"/>
      <c r="RFN424" s="565"/>
      <c r="RFO424" s="565"/>
      <c r="RFP424" s="565"/>
      <c r="RFQ424" s="565"/>
      <c r="RFR424" s="565"/>
      <c r="RFS424" s="565"/>
      <c r="RFT424" s="565"/>
      <c r="RFU424" s="565"/>
      <c r="RFV424" s="565"/>
      <c r="RFW424" s="565"/>
      <c r="RFX424" s="565"/>
      <c r="RFY424" s="565"/>
      <c r="RFZ424" s="565"/>
      <c r="RGA424" s="565"/>
      <c r="RGB424" s="565"/>
      <c r="RGC424" s="565"/>
      <c r="RGD424" s="565"/>
      <c r="RGE424" s="565"/>
      <c r="RGF424" s="565"/>
      <c r="RGG424" s="565"/>
      <c r="RGH424" s="565"/>
      <c r="RGI424" s="565"/>
      <c r="RGJ424" s="565"/>
      <c r="RGK424" s="565"/>
      <c r="RGL424" s="565"/>
      <c r="RGM424" s="565"/>
      <c r="RGN424" s="565"/>
      <c r="RGO424" s="565"/>
      <c r="RGP424" s="565"/>
      <c r="RGQ424" s="565"/>
      <c r="RGR424" s="565"/>
      <c r="RGS424" s="565"/>
      <c r="RGT424" s="565"/>
      <c r="RGU424" s="565"/>
      <c r="RGV424" s="565"/>
      <c r="RGW424" s="565"/>
      <c r="RGX424" s="565"/>
      <c r="RGY424" s="565"/>
      <c r="RGZ424" s="565"/>
      <c r="RHA424" s="565"/>
      <c r="RHB424" s="565"/>
      <c r="RHC424" s="565"/>
      <c r="RHD424" s="565"/>
      <c r="RHE424" s="565"/>
      <c r="RHF424" s="565"/>
      <c r="RHG424" s="565"/>
      <c r="RHH424" s="565"/>
      <c r="RHI424" s="565"/>
      <c r="RHJ424" s="565"/>
      <c r="RHK424" s="565"/>
      <c r="RHL424" s="565"/>
      <c r="RHM424" s="565"/>
      <c r="RHN424" s="565"/>
      <c r="RHO424" s="565"/>
      <c r="RHP424" s="565"/>
      <c r="RHQ424" s="565"/>
      <c r="RHR424" s="565"/>
      <c r="RHS424" s="565"/>
      <c r="RHT424" s="565"/>
      <c r="RHU424" s="565"/>
      <c r="RHV424" s="565"/>
      <c r="RHW424" s="565"/>
      <c r="RHX424" s="565"/>
      <c r="RHY424" s="565"/>
      <c r="RHZ424" s="565"/>
      <c r="RIA424" s="565"/>
      <c r="RIB424" s="565"/>
      <c r="RIC424" s="565"/>
      <c r="RID424" s="565"/>
      <c r="RIE424" s="565"/>
      <c r="RIF424" s="565"/>
      <c r="RIG424" s="565"/>
      <c r="RIH424" s="565"/>
      <c r="RII424" s="565"/>
      <c r="RIJ424" s="565"/>
      <c r="RIK424" s="565"/>
      <c r="RIL424" s="565"/>
      <c r="RIM424" s="565"/>
      <c r="RIN424" s="565"/>
      <c r="RIO424" s="565"/>
      <c r="RIP424" s="565"/>
      <c r="RIQ424" s="565"/>
      <c r="RIR424" s="565"/>
      <c r="RIS424" s="565"/>
      <c r="RIT424" s="565"/>
      <c r="RIU424" s="565"/>
      <c r="RIV424" s="565"/>
      <c r="RIW424" s="565"/>
      <c r="RIX424" s="565"/>
      <c r="RIY424" s="565"/>
      <c r="RIZ424" s="565"/>
      <c r="RJA424" s="565"/>
      <c r="RJB424" s="565"/>
      <c r="RJC424" s="565"/>
      <c r="RJD424" s="565"/>
      <c r="RJE424" s="565"/>
      <c r="RJF424" s="565"/>
      <c r="RJG424" s="565"/>
      <c r="RJH424" s="565"/>
      <c r="RJI424" s="565"/>
      <c r="RJJ424" s="565"/>
      <c r="RJK424" s="565"/>
      <c r="RJL424" s="565"/>
      <c r="RJM424" s="565"/>
      <c r="RJN424" s="565"/>
      <c r="RJO424" s="565"/>
      <c r="RJP424" s="565"/>
      <c r="RJQ424" s="565"/>
      <c r="RJR424" s="565"/>
      <c r="RJS424" s="565"/>
      <c r="RJT424" s="565"/>
      <c r="RJU424" s="565"/>
      <c r="RJV424" s="565"/>
      <c r="RJW424" s="565"/>
      <c r="RJX424" s="565"/>
      <c r="RJY424" s="565"/>
      <c r="RJZ424" s="565"/>
      <c r="RKA424" s="565"/>
      <c r="RKB424" s="565"/>
      <c r="RKC424" s="565"/>
      <c r="RKD424" s="565"/>
      <c r="RKE424" s="565"/>
      <c r="RKF424" s="565"/>
      <c r="RKG424" s="565"/>
      <c r="RKH424" s="565"/>
      <c r="RKI424" s="565"/>
      <c r="RKJ424" s="565"/>
      <c r="RKK424" s="565"/>
      <c r="RKL424" s="565"/>
      <c r="RKM424" s="565"/>
      <c r="RKN424" s="565"/>
      <c r="RKO424" s="565"/>
      <c r="RKP424" s="565"/>
      <c r="RKQ424" s="565"/>
      <c r="RKR424" s="565"/>
      <c r="RKS424" s="565"/>
      <c r="RKT424" s="565"/>
      <c r="RKU424" s="565"/>
      <c r="RKV424" s="565"/>
      <c r="RKW424" s="565"/>
      <c r="RKX424" s="565"/>
      <c r="RKY424" s="565"/>
      <c r="RKZ424" s="565"/>
      <c r="RLA424" s="565"/>
      <c r="RLB424" s="565"/>
      <c r="RLC424" s="565"/>
      <c r="RLD424" s="565"/>
      <c r="RLE424" s="565"/>
      <c r="RLF424" s="565"/>
      <c r="RLG424" s="565"/>
      <c r="RLH424" s="565"/>
      <c r="RLI424" s="565"/>
      <c r="RLJ424" s="565"/>
      <c r="RLK424" s="565"/>
      <c r="RLL424" s="565"/>
      <c r="RLM424" s="565"/>
      <c r="RLN424" s="565"/>
      <c r="RLO424" s="565"/>
      <c r="RLP424" s="565"/>
      <c r="RLQ424" s="565"/>
      <c r="RLR424" s="565"/>
      <c r="RLS424" s="565"/>
      <c r="RLT424" s="565"/>
      <c r="RLU424" s="565"/>
      <c r="RLV424" s="565"/>
      <c r="RLW424" s="565"/>
      <c r="RLX424" s="565"/>
      <c r="RLY424" s="565"/>
      <c r="RLZ424" s="565"/>
      <c r="RMA424" s="565"/>
      <c r="RMB424" s="565"/>
      <c r="RMC424" s="565"/>
      <c r="RMD424" s="565"/>
      <c r="RME424" s="565"/>
      <c r="RMF424" s="565"/>
      <c r="RMG424" s="565"/>
      <c r="RMH424" s="565"/>
      <c r="RMI424" s="565"/>
      <c r="RMJ424" s="565"/>
      <c r="RMK424" s="565"/>
      <c r="RML424" s="565"/>
      <c r="RMM424" s="565"/>
      <c r="RMN424" s="565"/>
      <c r="RMO424" s="565"/>
      <c r="RMP424" s="565"/>
      <c r="RMQ424" s="565"/>
      <c r="RMR424" s="565"/>
      <c r="RMS424" s="565"/>
      <c r="RMT424" s="565"/>
      <c r="RMU424" s="565"/>
      <c r="RMV424" s="565"/>
      <c r="RMW424" s="565"/>
      <c r="RMX424" s="565"/>
      <c r="RMY424" s="565"/>
      <c r="RMZ424" s="565"/>
      <c r="RNA424" s="565"/>
      <c r="RNB424" s="565"/>
      <c r="RNC424" s="565"/>
      <c r="RND424" s="565"/>
      <c r="RNE424" s="565"/>
      <c r="RNF424" s="565"/>
      <c r="RNG424" s="565"/>
      <c r="RNH424" s="565"/>
      <c r="RNI424" s="565"/>
      <c r="RNJ424" s="565"/>
      <c r="RNK424" s="565"/>
      <c r="RNL424" s="565"/>
      <c r="RNM424" s="565"/>
      <c r="RNN424" s="565"/>
      <c r="RNO424" s="565"/>
      <c r="RNP424" s="565"/>
      <c r="RNQ424" s="565"/>
      <c r="RNR424" s="565"/>
      <c r="RNS424" s="565"/>
      <c r="RNT424" s="565"/>
      <c r="RNU424" s="565"/>
      <c r="RNV424" s="565"/>
      <c r="RNW424" s="565"/>
      <c r="RNX424" s="565"/>
      <c r="RNY424" s="565"/>
      <c r="RNZ424" s="565"/>
      <c r="ROA424" s="565"/>
      <c r="ROB424" s="565"/>
      <c r="ROC424" s="565"/>
      <c r="ROD424" s="565"/>
      <c r="ROE424" s="565"/>
      <c r="ROF424" s="565"/>
      <c r="ROG424" s="565"/>
      <c r="ROH424" s="565"/>
      <c r="ROI424" s="565"/>
      <c r="ROJ424" s="565"/>
      <c r="ROK424" s="565"/>
      <c r="ROL424" s="565"/>
      <c r="ROM424" s="565"/>
      <c r="RON424" s="565"/>
      <c r="ROO424" s="565"/>
      <c r="ROP424" s="565"/>
      <c r="ROQ424" s="565"/>
      <c r="ROR424" s="565"/>
      <c r="ROS424" s="565"/>
      <c r="ROT424" s="565"/>
      <c r="ROU424" s="565"/>
      <c r="ROV424" s="565"/>
      <c r="ROW424" s="565"/>
      <c r="ROX424" s="565"/>
      <c r="ROY424" s="565"/>
      <c r="ROZ424" s="565"/>
      <c r="RPA424" s="565"/>
      <c r="RPB424" s="565"/>
      <c r="RPC424" s="565"/>
      <c r="RPD424" s="565"/>
      <c r="RPE424" s="565"/>
      <c r="RPF424" s="565"/>
      <c r="RPG424" s="565"/>
      <c r="RPH424" s="565"/>
      <c r="RPI424" s="565"/>
      <c r="RPJ424" s="565"/>
      <c r="RPK424" s="565"/>
      <c r="RPL424" s="565"/>
      <c r="RPM424" s="565"/>
      <c r="RPN424" s="565"/>
      <c r="RPO424" s="565"/>
      <c r="RPP424" s="565"/>
      <c r="RPQ424" s="565"/>
      <c r="RPR424" s="565"/>
      <c r="RPS424" s="565"/>
      <c r="RPT424" s="565"/>
      <c r="RPU424" s="565"/>
      <c r="RPV424" s="565"/>
      <c r="RPW424" s="565"/>
      <c r="RPX424" s="565"/>
      <c r="RPY424" s="565"/>
      <c r="RPZ424" s="565"/>
      <c r="RQA424" s="565"/>
      <c r="RQB424" s="565"/>
      <c r="RQC424" s="565"/>
      <c r="RQD424" s="565"/>
      <c r="RQE424" s="565"/>
      <c r="RQF424" s="565"/>
      <c r="RQG424" s="565"/>
      <c r="RQH424" s="565"/>
      <c r="RQI424" s="565"/>
      <c r="RQJ424" s="565"/>
      <c r="RQK424" s="565"/>
      <c r="RQL424" s="565"/>
      <c r="RQM424" s="565"/>
      <c r="RQN424" s="565"/>
      <c r="RQO424" s="565"/>
      <c r="RQP424" s="565"/>
      <c r="RQQ424" s="565"/>
      <c r="RQR424" s="565"/>
      <c r="RQS424" s="565"/>
      <c r="RQT424" s="565"/>
      <c r="RQU424" s="565"/>
      <c r="RQV424" s="565"/>
      <c r="RQW424" s="565"/>
      <c r="RQX424" s="565"/>
      <c r="RQY424" s="565"/>
      <c r="RQZ424" s="565"/>
      <c r="RRA424" s="565"/>
      <c r="RRB424" s="565"/>
      <c r="RRC424" s="565"/>
      <c r="RRD424" s="565"/>
      <c r="RRE424" s="565"/>
      <c r="RRF424" s="565"/>
      <c r="RRG424" s="565"/>
      <c r="RRH424" s="565"/>
      <c r="RRI424" s="565"/>
      <c r="RRJ424" s="565"/>
      <c r="RRK424" s="565"/>
      <c r="RRL424" s="565"/>
      <c r="RRM424" s="565"/>
      <c r="RRN424" s="565"/>
      <c r="RRO424" s="565"/>
      <c r="RRP424" s="565"/>
      <c r="RRQ424" s="565"/>
      <c r="RRR424" s="565"/>
      <c r="RRS424" s="565"/>
      <c r="RRT424" s="565"/>
      <c r="RRU424" s="565"/>
      <c r="RRV424" s="565"/>
      <c r="RRW424" s="565"/>
      <c r="RRX424" s="565"/>
      <c r="RRY424" s="565"/>
      <c r="RRZ424" s="565"/>
      <c r="RSA424" s="565"/>
      <c r="RSB424" s="565"/>
      <c r="RSC424" s="565"/>
      <c r="RSD424" s="565"/>
      <c r="RSE424" s="565"/>
      <c r="RSF424" s="565"/>
      <c r="RSG424" s="565"/>
      <c r="RSH424" s="565"/>
      <c r="RSI424" s="565"/>
      <c r="RSJ424" s="565"/>
      <c r="RSK424" s="565"/>
      <c r="RSL424" s="565"/>
      <c r="RSM424" s="565"/>
      <c r="RSN424" s="565"/>
      <c r="RSO424" s="565"/>
      <c r="RSP424" s="565"/>
      <c r="RSQ424" s="565"/>
      <c r="RSR424" s="565"/>
      <c r="RSS424" s="565"/>
      <c r="RST424" s="565"/>
      <c r="RSU424" s="565"/>
      <c r="RSV424" s="565"/>
      <c r="RSW424" s="565"/>
      <c r="RSX424" s="565"/>
      <c r="RSY424" s="565"/>
      <c r="RSZ424" s="565"/>
      <c r="RTA424" s="565"/>
      <c r="RTB424" s="565"/>
      <c r="RTC424" s="565"/>
      <c r="RTD424" s="565"/>
      <c r="RTE424" s="565"/>
      <c r="RTF424" s="565"/>
      <c r="RTG424" s="565"/>
      <c r="RTH424" s="565"/>
      <c r="RTI424" s="565"/>
      <c r="RTJ424" s="565"/>
      <c r="RTK424" s="565"/>
      <c r="RTL424" s="565"/>
      <c r="RTM424" s="565"/>
      <c r="RTN424" s="565"/>
      <c r="RTO424" s="565"/>
      <c r="RTP424" s="565"/>
      <c r="RTQ424" s="565"/>
      <c r="RTR424" s="565"/>
      <c r="RTS424" s="565"/>
      <c r="RTT424" s="565"/>
      <c r="RTU424" s="565"/>
      <c r="RTV424" s="565"/>
      <c r="RTW424" s="565"/>
      <c r="RTX424" s="565"/>
      <c r="RTY424" s="565"/>
      <c r="RTZ424" s="565"/>
      <c r="RUA424" s="565"/>
      <c r="RUB424" s="565"/>
      <c r="RUC424" s="565"/>
      <c r="RUD424" s="565"/>
      <c r="RUE424" s="565"/>
      <c r="RUF424" s="565"/>
      <c r="RUG424" s="565"/>
      <c r="RUH424" s="565"/>
      <c r="RUI424" s="565"/>
      <c r="RUJ424" s="565"/>
      <c r="RUK424" s="565"/>
      <c r="RUL424" s="565"/>
      <c r="RUM424" s="565"/>
      <c r="RUN424" s="565"/>
      <c r="RUO424" s="565"/>
      <c r="RUP424" s="565"/>
      <c r="RUQ424" s="565"/>
      <c r="RUR424" s="565"/>
      <c r="RUS424" s="565"/>
      <c r="RUT424" s="565"/>
      <c r="RUU424" s="565"/>
      <c r="RUV424" s="565"/>
      <c r="RUW424" s="565"/>
      <c r="RUX424" s="565"/>
      <c r="RUY424" s="565"/>
      <c r="RUZ424" s="565"/>
      <c r="RVA424" s="565"/>
      <c r="RVB424" s="565"/>
      <c r="RVC424" s="565"/>
      <c r="RVD424" s="565"/>
      <c r="RVE424" s="565"/>
      <c r="RVF424" s="565"/>
      <c r="RVG424" s="565"/>
      <c r="RVH424" s="565"/>
      <c r="RVI424" s="565"/>
      <c r="RVJ424" s="565"/>
      <c r="RVK424" s="565"/>
      <c r="RVL424" s="565"/>
      <c r="RVM424" s="565"/>
      <c r="RVN424" s="565"/>
      <c r="RVO424" s="565"/>
      <c r="RVP424" s="565"/>
      <c r="RVQ424" s="565"/>
      <c r="RVR424" s="565"/>
      <c r="RVS424" s="565"/>
      <c r="RVT424" s="565"/>
      <c r="RVU424" s="565"/>
      <c r="RVV424" s="565"/>
      <c r="RVW424" s="565"/>
      <c r="RVX424" s="565"/>
      <c r="RVY424" s="565"/>
      <c r="RVZ424" s="565"/>
      <c r="RWA424" s="565"/>
      <c r="RWB424" s="565"/>
      <c r="RWC424" s="565"/>
      <c r="RWD424" s="565"/>
      <c r="RWE424" s="565"/>
      <c r="RWF424" s="565"/>
      <c r="RWG424" s="565"/>
      <c r="RWH424" s="565"/>
      <c r="RWI424" s="565"/>
      <c r="RWJ424" s="565"/>
      <c r="RWK424" s="565"/>
      <c r="RWL424" s="565"/>
      <c r="RWM424" s="565"/>
      <c r="RWN424" s="565"/>
      <c r="RWO424" s="565"/>
      <c r="RWP424" s="565"/>
      <c r="RWQ424" s="565"/>
      <c r="RWR424" s="565"/>
      <c r="RWS424" s="565"/>
      <c r="RWT424" s="565"/>
      <c r="RWU424" s="565"/>
      <c r="RWV424" s="565"/>
      <c r="RWW424" s="565"/>
      <c r="RWX424" s="565"/>
      <c r="RWY424" s="565"/>
      <c r="RWZ424" s="565"/>
      <c r="RXA424" s="565"/>
      <c r="RXB424" s="565"/>
      <c r="RXC424" s="565"/>
      <c r="RXD424" s="565"/>
      <c r="RXE424" s="565"/>
      <c r="RXF424" s="565"/>
      <c r="RXG424" s="565"/>
      <c r="RXH424" s="565"/>
      <c r="RXI424" s="565"/>
      <c r="RXJ424" s="565"/>
      <c r="RXK424" s="565"/>
      <c r="RXL424" s="565"/>
      <c r="RXM424" s="565"/>
      <c r="RXN424" s="565"/>
      <c r="RXO424" s="565"/>
      <c r="RXP424" s="565"/>
      <c r="RXQ424" s="565"/>
      <c r="RXR424" s="565"/>
      <c r="RXS424" s="565"/>
      <c r="RXT424" s="565"/>
      <c r="RXU424" s="565"/>
      <c r="RXV424" s="565"/>
      <c r="RXW424" s="565"/>
      <c r="RXX424" s="565"/>
      <c r="RXY424" s="565"/>
      <c r="RXZ424" s="565"/>
      <c r="RYA424" s="565"/>
      <c r="RYB424" s="565"/>
      <c r="RYC424" s="565"/>
      <c r="RYD424" s="565"/>
      <c r="RYE424" s="565"/>
      <c r="RYF424" s="565"/>
      <c r="RYG424" s="565"/>
      <c r="RYH424" s="565"/>
      <c r="RYI424" s="565"/>
      <c r="RYJ424" s="565"/>
      <c r="RYK424" s="565"/>
      <c r="RYL424" s="565"/>
      <c r="RYM424" s="565"/>
      <c r="RYN424" s="565"/>
      <c r="RYO424" s="565"/>
      <c r="RYP424" s="565"/>
      <c r="RYQ424" s="565"/>
      <c r="RYR424" s="565"/>
      <c r="RYS424" s="565"/>
      <c r="RYT424" s="565"/>
      <c r="RYU424" s="565"/>
      <c r="RYV424" s="565"/>
      <c r="RYW424" s="565"/>
      <c r="RYX424" s="565"/>
      <c r="RYY424" s="565"/>
      <c r="RYZ424" s="565"/>
      <c r="RZA424" s="565"/>
      <c r="RZB424" s="565"/>
      <c r="RZC424" s="565"/>
      <c r="RZD424" s="565"/>
      <c r="RZE424" s="565"/>
      <c r="RZF424" s="565"/>
      <c r="RZG424" s="565"/>
      <c r="RZH424" s="565"/>
      <c r="RZI424" s="565"/>
      <c r="RZJ424" s="565"/>
      <c r="RZK424" s="565"/>
      <c r="RZL424" s="565"/>
      <c r="RZM424" s="565"/>
      <c r="RZN424" s="565"/>
      <c r="RZO424" s="565"/>
      <c r="RZP424" s="565"/>
      <c r="RZQ424" s="565"/>
      <c r="RZR424" s="565"/>
      <c r="RZS424" s="565"/>
      <c r="RZT424" s="565"/>
      <c r="RZU424" s="565"/>
      <c r="RZV424" s="565"/>
      <c r="RZW424" s="565"/>
      <c r="RZX424" s="565"/>
      <c r="RZY424" s="565"/>
      <c r="RZZ424" s="565"/>
      <c r="SAA424" s="565"/>
      <c r="SAB424" s="565"/>
      <c r="SAC424" s="565"/>
      <c r="SAD424" s="565"/>
      <c r="SAE424" s="565"/>
      <c r="SAF424" s="565"/>
      <c r="SAG424" s="565"/>
      <c r="SAH424" s="565"/>
      <c r="SAI424" s="565"/>
      <c r="SAJ424" s="565"/>
      <c r="SAK424" s="565"/>
      <c r="SAL424" s="565"/>
      <c r="SAM424" s="565"/>
      <c r="SAN424" s="565"/>
      <c r="SAO424" s="565"/>
      <c r="SAP424" s="565"/>
      <c r="SAQ424" s="565"/>
      <c r="SAR424" s="565"/>
      <c r="SAS424" s="565"/>
      <c r="SAT424" s="565"/>
      <c r="SAU424" s="565"/>
      <c r="SAV424" s="565"/>
      <c r="SAW424" s="565"/>
      <c r="SAX424" s="565"/>
      <c r="SAY424" s="565"/>
      <c r="SAZ424" s="565"/>
      <c r="SBA424" s="565"/>
      <c r="SBB424" s="565"/>
      <c r="SBC424" s="565"/>
      <c r="SBD424" s="565"/>
      <c r="SBE424" s="565"/>
      <c r="SBF424" s="565"/>
      <c r="SBG424" s="565"/>
      <c r="SBH424" s="565"/>
      <c r="SBI424" s="565"/>
      <c r="SBJ424" s="565"/>
      <c r="SBK424" s="565"/>
      <c r="SBL424" s="565"/>
      <c r="SBM424" s="565"/>
      <c r="SBN424" s="565"/>
      <c r="SBO424" s="565"/>
      <c r="SBP424" s="565"/>
      <c r="SBQ424" s="565"/>
      <c r="SBR424" s="565"/>
      <c r="SBS424" s="565"/>
      <c r="SBT424" s="565"/>
      <c r="SBU424" s="565"/>
      <c r="SBV424" s="565"/>
      <c r="SBW424" s="565"/>
      <c r="SBX424" s="565"/>
      <c r="SBY424" s="565"/>
      <c r="SBZ424" s="565"/>
      <c r="SCA424" s="565"/>
      <c r="SCB424" s="565"/>
      <c r="SCC424" s="565"/>
      <c r="SCD424" s="565"/>
      <c r="SCE424" s="565"/>
      <c r="SCF424" s="565"/>
      <c r="SCG424" s="565"/>
      <c r="SCH424" s="565"/>
      <c r="SCI424" s="565"/>
      <c r="SCJ424" s="565"/>
      <c r="SCK424" s="565"/>
      <c r="SCL424" s="565"/>
      <c r="SCM424" s="565"/>
      <c r="SCN424" s="565"/>
      <c r="SCO424" s="565"/>
      <c r="SCP424" s="565"/>
      <c r="SCQ424" s="565"/>
      <c r="SCR424" s="565"/>
      <c r="SCS424" s="565"/>
      <c r="SCT424" s="565"/>
      <c r="SCU424" s="565"/>
      <c r="SCV424" s="565"/>
      <c r="SCW424" s="565"/>
      <c r="SCX424" s="565"/>
      <c r="SCY424" s="565"/>
      <c r="SCZ424" s="565"/>
      <c r="SDA424" s="565"/>
      <c r="SDB424" s="565"/>
      <c r="SDC424" s="565"/>
      <c r="SDD424" s="565"/>
      <c r="SDE424" s="565"/>
      <c r="SDF424" s="565"/>
      <c r="SDG424" s="565"/>
      <c r="SDH424" s="565"/>
      <c r="SDI424" s="565"/>
      <c r="SDJ424" s="565"/>
      <c r="SDK424" s="565"/>
      <c r="SDL424" s="565"/>
      <c r="SDM424" s="565"/>
      <c r="SDN424" s="565"/>
      <c r="SDO424" s="565"/>
      <c r="SDP424" s="565"/>
      <c r="SDQ424" s="565"/>
      <c r="SDR424" s="565"/>
      <c r="SDS424" s="565"/>
      <c r="SDT424" s="565"/>
      <c r="SDU424" s="565"/>
      <c r="SDV424" s="565"/>
      <c r="SDW424" s="565"/>
      <c r="SDX424" s="565"/>
      <c r="SDY424" s="565"/>
      <c r="SDZ424" s="565"/>
      <c r="SEA424" s="565"/>
      <c r="SEB424" s="565"/>
      <c r="SEC424" s="565"/>
      <c r="SED424" s="565"/>
      <c r="SEE424" s="565"/>
      <c r="SEF424" s="565"/>
      <c r="SEG424" s="565"/>
      <c r="SEH424" s="565"/>
      <c r="SEI424" s="565"/>
      <c r="SEJ424" s="565"/>
      <c r="SEK424" s="565"/>
      <c r="SEL424" s="565"/>
      <c r="SEM424" s="565"/>
      <c r="SEN424" s="565"/>
      <c r="SEO424" s="565"/>
      <c r="SEP424" s="565"/>
      <c r="SEQ424" s="565"/>
      <c r="SER424" s="565"/>
      <c r="SES424" s="565"/>
      <c r="SET424" s="565"/>
      <c r="SEU424" s="565"/>
      <c r="SEV424" s="565"/>
      <c r="SEW424" s="565"/>
      <c r="SEX424" s="565"/>
      <c r="SEY424" s="565"/>
      <c r="SEZ424" s="565"/>
      <c r="SFA424" s="565"/>
      <c r="SFB424" s="565"/>
      <c r="SFC424" s="565"/>
      <c r="SFD424" s="565"/>
      <c r="SFE424" s="565"/>
      <c r="SFF424" s="565"/>
      <c r="SFG424" s="565"/>
      <c r="SFH424" s="565"/>
      <c r="SFI424" s="565"/>
      <c r="SFJ424" s="565"/>
      <c r="SFK424" s="565"/>
      <c r="SFL424" s="565"/>
      <c r="SFM424" s="565"/>
      <c r="SFN424" s="565"/>
      <c r="SFO424" s="565"/>
      <c r="SFP424" s="565"/>
      <c r="SFQ424" s="565"/>
      <c r="SFR424" s="565"/>
      <c r="SFS424" s="565"/>
      <c r="SFT424" s="565"/>
      <c r="SFU424" s="565"/>
      <c r="SFV424" s="565"/>
      <c r="SFW424" s="565"/>
      <c r="SFX424" s="565"/>
      <c r="SFY424" s="565"/>
      <c r="SFZ424" s="565"/>
      <c r="SGA424" s="565"/>
      <c r="SGB424" s="565"/>
      <c r="SGC424" s="565"/>
      <c r="SGD424" s="565"/>
      <c r="SGE424" s="565"/>
      <c r="SGF424" s="565"/>
      <c r="SGG424" s="565"/>
      <c r="SGH424" s="565"/>
      <c r="SGI424" s="565"/>
      <c r="SGJ424" s="565"/>
      <c r="SGK424" s="565"/>
      <c r="SGL424" s="565"/>
      <c r="SGM424" s="565"/>
      <c r="SGN424" s="565"/>
      <c r="SGO424" s="565"/>
      <c r="SGP424" s="565"/>
      <c r="SGQ424" s="565"/>
      <c r="SGR424" s="565"/>
      <c r="SGS424" s="565"/>
      <c r="SGT424" s="565"/>
      <c r="SGU424" s="565"/>
      <c r="SGV424" s="565"/>
      <c r="SGW424" s="565"/>
      <c r="SGX424" s="565"/>
      <c r="SGY424" s="565"/>
      <c r="SGZ424" s="565"/>
      <c r="SHA424" s="565"/>
      <c r="SHB424" s="565"/>
      <c r="SHC424" s="565"/>
      <c r="SHD424" s="565"/>
      <c r="SHE424" s="565"/>
      <c r="SHF424" s="565"/>
      <c r="SHG424" s="565"/>
      <c r="SHH424" s="565"/>
      <c r="SHI424" s="565"/>
      <c r="SHJ424" s="565"/>
      <c r="SHK424" s="565"/>
      <c r="SHL424" s="565"/>
      <c r="SHM424" s="565"/>
      <c r="SHN424" s="565"/>
      <c r="SHO424" s="565"/>
      <c r="SHP424" s="565"/>
      <c r="SHQ424" s="565"/>
      <c r="SHR424" s="565"/>
      <c r="SHS424" s="565"/>
      <c r="SHT424" s="565"/>
      <c r="SHU424" s="565"/>
      <c r="SHV424" s="565"/>
      <c r="SHW424" s="565"/>
      <c r="SHX424" s="565"/>
      <c r="SHY424" s="565"/>
      <c r="SHZ424" s="565"/>
      <c r="SIA424" s="565"/>
      <c r="SIB424" s="565"/>
      <c r="SIC424" s="565"/>
      <c r="SID424" s="565"/>
      <c r="SIE424" s="565"/>
      <c r="SIF424" s="565"/>
      <c r="SIG424" s="565"/>
      <c r="SIH424" s="565"/>
      <c r="SII424" s="565"/>
      <c r="SIJ424" s="565"/>
      <c r="SIK424" s="565"/>
      <c r="SIL424" s="565"/>
      <c r="SIM424" s="565"/>
      <c r="SIN424" s="565"/>
      <c r="SIO424" s="565"/>
      <c r="SIP424" s="565"/>
      <c r="SIQ424" s="565"/>
      <c r="SIR424" s="565"/>
      <c r="SIS424" s="565"/>
      <c r="SIT424" s="565"/>
      <c r="SIU424" s="565"/>
      <c r="SIV424" s="565"/>
      <c r="SIW424" s="565"/>
      <c r="SIX424" s="565"/>
      <c r="SIY424" s="565"/>
      <c r="SIZ424" s="565"/>
      <c r="SJA424" s="565"/>
      <c r="SJB424" s="565"/>
      <c r="SJC424" s="565"/>
      <c r="SJD424" s="565"/>
      <c r="SJE424" s="565"/>
      <c r="SJF424" s="565"/>
      <c r="SJG424" s="565"/>
      <c r="SJH424" s="565"/>
      <c r="SJI424" s="565"/>
      <c r="SJJ424" s="565"/>
      <c r="SJK424" s="565"/>
      <c r="SJL424" s="565"/>
      <c r="SJM424" s="565"/>
      <c r="SJN424" s="565"/>
      <c r="SJO424" s="565"/>
      <c r="SJP424" s="565"/>
      <c r="SJQ424" s="565"/>
      <c r="SJR424" s="565"/>
      <c r="SJS424" s="565"/>
      <c r="SJT424" s="565"/>
      <c r="SJU424" s="565"/>
      <c r="SJV424" s="565"/>
      <c r="SJW424" s="565"/>
      <c r="SJX424" s="565"/>
      <c r="SJY424" s="565"/>
      <c r="SJZ424" s="565"/>
      <c r="SKA424" s="565"/>
      <c r="SKB424" s="565"/>
      <c r="SKC424" s="565"/>
      <c r="SKD424" s="565"/>
      <c r="SKE424" s="565"/>
      <c r="SKF424" s="565"/>
      <c r="SKG424" s="565"/>
      <c r="SKH424" s="565"/>
      <c r="SKI424" s="565"/>
      <c r="SKJ424" s="565"/>
      <c r="SKK424" s="565"/>
      <c r="SKL424" s="565"/>
      <c r="SKM424" s="565"/>
      <c r="SKN424" s="565"/>
      <c r="SKO424" s="565"/>
      <c r="SKP424" s="565"/>
      <c r="SKQ424" s="565"/>
      <c r="SKR424" s="565"/>
      <c r="SKS424" s="565"/>
      <c r="SKT424" s="565"/>
      <c r="SKU424" s="565"/>
      <c r="SKV424" s="565"/>
      <c r="SKW424" s="565"/>
      <c r="SKX424" s="565"/>
      <c r="SKY424" s="565"/>
      <c r="SKZ424" s="565"/>
      <c r="SLA424" s="565"/>
      <c r="SLB424" s="565"/>
      <c r="SLC424" s="565"/>
      <c r="SLD424" s="565"/>
      <c r="SLE424" s="565"/>
      <c r="SLF424" s="565"/>
      <c r="SLG424" s="565"/>
      <c r="SLH424" s="565"/>
      <c r="SLI424" s="565"/>
      <c r="SLJ424" s="565"/>
      <c r="SLK424" s="565"/>
      <c r="SLL424" s="565"/>
      <c r="SLM424" s="565"/>
      <c r="SLN424" s="565"/>
      <c r="SLO424" s="565"/>
      <c r="SLP424" s="565"/>
      <c r="SLQ424" s="565"/>
      <c r="SLR424" s="565"/>
      <c r="SLS424" s="565"/>
      <c r="SLT424" s="565"/>
      <c r="SLU424" s="565"/>
      <c r="SLV424" s="565"/>
      <c r="SLW424" s="565"/>
      <c r="SLX424" s="565"/>
      <c r="SLY424" s="565"/>
      <c r="SLZ424" s="565"/>
      <c r="SMA424" s="565"/>
      <c r="SMB424" s="565"/>
      <c r="SMC424" s="565"/>
      <c r="SMD424" s="565"/>
      <c r="SME424" s="565"/>
      <c r="SMF424" s="565"/>
      <c r="SMG424" s="565"/>
      <c r="SMH424" s="565"/>
      <c r="SMI424" s="565"/>
      <c r="SMJ424" s="565"/>
      <c r="SMK424" s="565"/>
      <c r="SML424" s="565"/>
      <c r="SMM424" s="565"/>
      <c r="SMN424" s="565"/>
      <c r="SMO424" s="565"/>
      <c r="SMP424" s="565"/>
      <c r="SMQ424" s="565"/>
      <c r="SMR424" s="565"/>
      <c r="SMS424" s="565"/>
      <c r="SMT424" s="565"/>
      <c r="SMU424" s="565"/>
      <c r="SMV424" s="565"/>
      <c r="SMW424" s="565"/>
      <c r="SMX424" s="565"/>
      <c r="SMY424" s="565"/>
      <c r="SMZ424" s="565"/>
      <c r="SNA424" s="565"/>
      <c r="SNB424" s="565"/>
      <c r="SNC424" s="565"/>
      <c r="SND424" s="565"/>
      <c r="SNE424" s="565"/>
      <c r="SNF424" s="565"/>
      <c r="SNG424" s="565"/>
      <c r="SNH424" s="565"/>
      <c r="SNI424" s="565"/>
      <c r="SNJ424" s="565"/>
      <c r="SNK424" s="565"/>
      <c r="SNL424" s="565"/>
      <c r="SNM424" s="565"/>
      <c r="SNN424" s="565"/>
      <c r="SNO424" s="565"/>
      <c r="SNP424" s="565"/>
      <c r="SNQ424" s="565"/>
      <c r="SNR424" s="565"/>
      <c r="SNS424" s="565"/>
      <c r="SNT424" s="565"/>
      <c r="SNU424" s="565"/>
      <c r="SNV424" s="565"/>
      <c r="SNW424" s="565"/>
      <c r="SNX424" s="565"/>
      <c r="SNY424" s="565"/>
      <c r="SNZ424" s="565"/>
      <c r="SOA424" s="565"/>
      <c r="SOB424" s="565"/>
      <c r="SOC424" s="565"/>
      <c r="SOD424" s="565"/>
      <c r="SOE424" s="565"/>
      <c r="SOF424" s="565"/>
      <c r="SOG424" s="565"/>
      <c r="SOH424" s="565"/>
      <c r="SOI424" s="565"/>
      <c r="SOJ424" s="565"/>
      <c r="SOK424" s="565"/>
      <c r="SOL424" s="565"/>
      <c r="SOM424" s="565"/>
      <c r="SON424" s="565"/>
      <c r="SOO424" s="565"/>
      <c r="SOP424" s="565"/>
      <c r="SOQ424" s="565"/>
      <c r="SOR424" s="565"/>
      <c r="SOS424" s="565"/>
      <c r="SOT424" s="565"/>
      <c r="SOU424" s="565"/>
      <c r="SOV424" s="565"/>
      <c r="SOW424" s="565"/>
      <c r="SOX424" s="565"/>
      <c r="SOY424" s="565"/>
      <c r="SOZ424" s="565"/>
      <c r="SPA424" s="565"/>
      <c r="SPB424" s="565"/>
      <c r="SPC424" s="565"/>
      <c r="SPD424" s="565"/>
      <c r="SPE424" s="565"/>
      <c r="SPF424" s="565"/>
      <c r="SPG424" s="565"/>
      <c r="SPH424" s="565"/>
      <c r="SPI424" s="565"/>
      <c r="SPJ424" s="565"/>
      <c r="SPK424" s="565"/>
      <c r="SPL424" s="565"/>
      <c r="SPM424" s="565"/>
      <c r="SPN424" s="565"/>
      <c r="SPO424" s="565"/>
      <c r="SPP424" s="565"/>
      <c r="SPQ424" s="565"/>
      <c r="SPR424" s="565"/>
      <c r="SPS424" s="565"/>
      <c r="SPT424" s="565"/>
      <c r="SPU424" s="565"/>
      <c r="SPV424" s="565"/>
      <c r="SPW424" s="565"/>
      <c r="SPX424" s="565"/>
      <c r="SPY424" s="565"/>
      <c r="SPZ424" s="565"/>
      <c r="SQA424" s="565"/>
      <c r="SQB424" s="565"/>
      <c r="SQC424" s="565"/>
      <c r="SQD424" s="565"/>
      <c r="SQE424" s="565"/>
      <c r="SQF424" s="565"/>
      <c r="SQG424" s="565"/>
      <c r="SQH424" s="565"/>
      <c r="SQI424" s="565"/>
      <c r="SQJ424" s="565"/>
      <c r="SQK424" s="565"/>
      <c r="SQL424" s="565"/>
      <c r="SQM424" s="565"/>
      <c r="SQN424" s="565"/>
      <c r="SQO424" s="565"/>
      <c r="SQP424" s="565"/>
      <c r="SQQ424" s="565"/>
      <c r="SQR424" s="565"/>
      <c r="SQS424" s="565"/>
      <c r="SQT424" s="565"/>
      <c r="SQU424" s="565"/>
      <c r="SQV424" s="565"/>
      <c r="SQW424" s="565"/>
      <c r="SQX424" s="565"/>
      <c r="SQY424" s="565"/>
      <c r="SQZ424" s="565"/>
      <c r="SRA424" s="565"/>
      <c r="SRB424" s="565"/>
      <c r="SRC424" s="565"/>
      <c r="SRD424" s="565"/>
      <c r="SRE424" s="565"/>
      <c r="SRF424" s="565"/>
      <c r="SRG424" s="565"/>
      <c r="SRH424" s="565"/>
      <c r="SRI424" s="565"/>
      <c r="SRJ424" s="565"/>
      <c r="SRK424" s="565"/>
      <c r="SRL424" s="565"/>
      <c r="SRM424" s="565"/>
      <c r="SRN424" s="565"/>
      <c r="SRO424" s="565"/>
      <c r="SRP424" s="565"/>
      <c r="SRQ424" s="565"/>
      <c r="SRR424" s="565"/>
      <c r="SRS424" s="565"/>
      <c r="SRT424" s="565"/>
      <c r="SRU424" s="565"/>
      <c r="SRV424" s="565"/>
      <c r="SRW424" s="565"/>
      <c r="SRX424" s="565"/>
      <c r="SRY424" s="565"/>
      <c r="SRZ424" s="565"/>
      <c r="SSA424" s="565"/>
      <c r="SSB424" s="565"/>
      <c r="SSC424" s="565"/>
      <c r="SSD424" s="565"/>
      <c r="SSE424" s="565"/>
      <c r="SSF424" s="565"/>
      <c r="SSG424" s="565"/>
      <c r="SSH424" s="565"/>
      <c r="SSI424" s="565"/>
      <c r="SSJ424" s="565"/>
      <c r="SSK424" s="565"/>
      <c r="SSL424" s="565"/>
      <c r="SSM424" s="565"/>
      <c r="SSN424" s="565"/>
      <c r="SSO424" s="565"/>
      <c r="SSP424" s="565"/>
      <c r="SSQ424" s="565"/>
      <c r="SSR424" s="565"/>
      <c r="SSS424" s="565"/>
      <c r="SST424" s="565"/>
      <c r="SSU424" s="565"/>
      <c r="SSV424" s="565"/>
      <c r="SSW424" s="565"/>
      <c r="SSX424" s="565"/>
      <c r="SSY424" s="565"/>
      <c r="SSZ424" s="565"/>
      <c r="STA424" s="565"/>
      <c r="STB424" s="565"/>
      <c r="STC424" s="565"/>
      <c r="STD424" s="565"/>
      <c r="STE424" s="565"/>
      <c r="STF424" s="565"/>
      <c r="STG424" s="565"/>
      <c r="STH424" s="565"/>
      <c r="STI424" s="565"/>
      <c r="STJ424" s="565"/>
      <c r="STK424" s="565"/>
      <c r="STL424" s="565"/>
      <c r="STM424" s="565"/>
      <c r="STN424" s="565"/>
      <c r="STO424" s="565"/>
      <c r="STP424" s="565"/>
      <c r="STQ424" s="565"/>
      <c r="STR424" s="565"/>
      <c r="STS424" s="565"/>
      <c r="STT424" s="565"/>
      <c r="STU424" s="565"/>
      <c r="STV424" s="565"/>
      <c r="STW424" s="565"/>
      <c r="STX424" s="565"/>
      <c r="STY424" s="565"/>
      <c r="STZ424" s="565"/>
      <c r="SUA424" s="565"/>
      <c r="SUB424" s="565"/>
      <c r="SUC424" s="565"/>
      <c r="SUD424" s="565"/>
      <c r="SUE424" s="565"/>
      <c r="SUF424" s="565"/>
      <c r="SUG424" s="565"/>
      <c r="SUH424" s="565"/>
      <c r="SUI424" s="565"/>
      <c r="SUJ424" s="565"/>
      <c r="SUK424" s="565"/>
      <c r="SUL424" s="565"/>
      <c r="SUM424" s="565"/>
      <c r="SUN424" s="565"/>
      <c r="SUO424" s="565"/>
      <c r="SUP424" s="565"/>
      <c r="SUQ424" s="565"/>
      <c r="SUR424" s="565"/>
      <c r="SUS424" s="565"/>
      <c r="SUT424" s="565"/>
      <c r="SUU424" s="565"/>
      <c r="SUV424" s="565"/>
      <c r="SUW424" s="565"/>
      <c r="SUX424" s="565"/>
      <c r="SUY424" s="565"/>
      <c r="SUZ424" s="565"/>
      <c r="SVA424" s="565"/>
      <c r="SVB424" s="565"/>
      <c r="SVC424" s="565"/>
      <c r="SVD424" s="565"/>
      <c r="SVE424" s="565"/>
      <c r="SVF424" s="565"/>
      <c r="SVG424" s="565"/>
      <c r="SVH424" s="565"/>
      <c r="SVI424" s="565"/>
      <c r="SVJ424" s="565"/>
      <c r="SVK424" s="565"/>
      <c r="SVL424" s="565"/>
      <c r="SVM424" s="565"/>
      <c r="SVN424" s="565"/>
      <c r="SVO424" s="565"/>
      <c r="SVP424" s="565"/>
      <c r="SVQ424" s="565"/>
      <c r="SVR424" s="565"/>
      <c r="SVS424" s="565"/>
      <c r="SVT424" s="565"/>
      <c r="SVU424" s="565"/>
      <c r="SVV424" s="565"/>
      <c r="SVW424" s="565"/>
      <c r="SVX424" s="565"/>
      <c r="SVY424" s="565"/>
      <c r="SVZ424" s="565"/>
      <c r="SWA424" s="565"/>
      <c r="SWB424" s="565"/>
      <c r="SWC424" s="565"/>
      <c r="SWD424" s="565"/>
      <c r="SWE424" s="565"/>
      <c r="SWF424" s="565"/>
      <c r="SWG424" s="565"/>
      <c r="SWH424" s="565"/>
      <c r="SWI424" s="565"/>
      <c r="SWJ424" s="565"/>
      <c r="SWK424" s="565"/>
      <c r="SWL424" s="565"/>
      <c r="SWM424" s="565"/>
      <c r="SWN424" s="565"/>
      <c r="SWO424" s="565"/>
      <c r="SWP424" s="565"/>
      <c r="SWQ424" s="565"/>
      <c r="SWR424" s="565"/>
      <c r="SWS424" s="565"/>
      <c r="SWT424" s="565"/>
      <c r="SWU424" s="565"/>
      <c r="SWV424" s="565"/>
      <c r="SWW424" s="565"/>
      <c r="SWX424" s="565"/>
      <c r="SWY424" s="565"/>
      <c r="SWZ424" s="565"/>
      <c r="SXA424" s="565"/>
      <c r="SXB424" s="565"/>
      <c r="SXC424" s="565"/>
      <c r="SXD424" s="565"/>
      <c r="SXE424" s="565"/>
      <c r="SXF424" s="565"/>
      <c r="SXG424" s="565"/>
      <c r="SXH424" s="565"/>
      <c r="SXI424" s="565"/>
      <c r="SXJ424" s="565"/>
      <c r="SXK424" s="565"/>
      <c r="SXL424" s="565"/>
      <c r="SXM424" s="565"/>
      <c r="SXN424" s="565"/>
      <c r="SXO424" s="565"/>
      <c r="SXP424" s="565"/>
      <c r="SXQ424" s="565"/>
      <c r="SXR424" s="565"/>
      <c r="SXS424" s="565"/>
      <c r="SXT424" s="565"/>
      <c r="SXU424" s="565"/>
      <c r="SXV424" s="565"/>
      <c r="SXW424" s="565"/>
      <c r="SXX424" s="565"/>
      <c r="SXY424" s="565"/>
      <c r="SXZ424" s="565"/>
      <c r="SYA424" s="565"/>
      <c r="SYB424" s="565"/>
      <c r="SYC424" s="565"/>
      <c r="SYD424" s="565"/>
      <c r="SYE424" s="565"/>
      <c r="SYF424" s="565"/>
      <c r="SYG424" s="565"/>
      <c r="SYH424" s="565"/>
      <c r="SYI424" s="565"/>
      <c r="SYJ424" s="565"/>
      <c r="SYK424" s="565"/>
      <c r="SYL424" s="565"/>
      <c r="SYM424" s="565"/>
      <c r="SYN424" s="565"/>
      <c r="SYO424" s="565"/>
      <c r="SYP424" s="565"/>
      <c r="SYQ424" s="565"/>
      <c r="SYR424" s="565"/>
      <c r="SYS424" s="565"/>
      <c r="SYT424" s="565"/>
      <c r="SYU424" s="565"/>
      <c r="SYV424" s="565"/>
      <c r="SYW424" s="565"/>
      <c r="SYX424" s="565"/>
      <c r="SYY424" s="565"/>
      <c r="SYZ424" s="565"/>
      <c r="SZA424" s="565"/>
      <c r="SZB424" s="565"/>
      <c r="SZC424" s="565"/>
      <c r="SZD424" s="565"/>
      <c r="SZE424" s="565"/>
      <c r="SZF424" s="565"/>
      <c r="SZG424" s="565"/>
      <c r="SZH424" s="565"/>
      <c r="SZI424" s="565"/>
      <c r="SZJ424" s="565"/>
      <c r="SZK424" s="565"/>
      <c r="SZL424" s="565"/>
      <c r="SZM424" s="565"/>
      <c r="SZN424" s="565"/>
      <c r="SZO424" s="565"/>
      <c r="SZP424" s="565"/>
      <c r="SZQ424" s="565"/>
      <c r="SZR424" s="565"/>
      <c r="SZS424" s="565"/>
      <c r="SZT424" s="565"/>
      <c r="SZU424" s="565"/>
      <c r="SZV424" s="565"/>
      <c r="SZW424" s="565"/>
      <c r="SZX424" s="565"/>
      <c r="SZY424" s="565"/>
      <c r="SZZ424" s="565"/>
      <c r="TAA424" s="565"/>
      <c r="TAB424" s="565"/>
      <c r="TAC424" s="565"/>
      <c r="TAD424" s="565"/>
      <c r="TAE424" s="565"/>
      <c r="TAF424" s="565"/>
      <c r="TAG424" s="565"/>
      <c r="TAH424" s="565"/>
      <c r="TAI424" s="565"/>
      <c r="TAJ424" s="565"/>
      <c r="TAK424" s="565"/>
      <c r="TAL424" s="565"/>
      <c r="TAM424" s="565"/>
      <c r="TAN424" s="565"/>
      <c r="TAO424" s="565"/>
      <c r="TAP424" s="565"/>
      <c r="TAQ424" s="565"/>
      <c r="TAR424" s="565"/>
      <c r="TAS424" s="565"/>
      <c r="TAT424" s="565"/>
      <c r="TAU424" s="565"/>
      <c r="TAV424" s="565"/>
      <c r="TAW424" s="565"/>
      <c r="TAX424" s="565"/>
      <c r="TAY424" s="565"/>
      <c r="TAZ424" s="565"/>
      <c r="TBA424" s="565"/>
      <c r="TBB424" s="565"/>
      <c r="TBC424" s="565"/>
      <c r="TBD424" s="565"/>
      <c r="TBE424" s="565"/>
      <c r="TBF424" s="565"/>
      <c r="TBG424" s="565"/>
      <c r="TBH424" s="565"/>
      <c r="TBI424" s="565"/>
      <c r="TBJ424" s="565"/>
      <c r="TBK424" s="565"/>
      <c r="TBL424" s="565"/>
      <c r="TBM424" s="565"/>
      <c r="TBN424" s="565"/>
      <c r="TBO424" s="565"/>
      <c r="TBP424" s="565"/>
      <c r="TBQ424" s="565"/>
      <c r="TBR424" s="565"/>
      <c r="TBS424" s="565"/>
      <c r="TBT424" s="565"/>
      <c r="TBU424" s="565"/>
      <c r="TBV424" s="565"/>
      <c r="TBW424" s="565"/>
      <c r="TBX424" s="565"/>
      <c r="TBY424" s="565"/>
      <c r="TBZ424" s="565"/>
      <c r="TCA424" s="565"/>
      <c r="TCB424" s="565"/>
      <c r="TCC424" s="565"/>
      <c r="TCD424" s="565"/>
      <c r="TCE424" s="565"/>
      <c r="TCF424" s="565"/>
      <c r="TCG424" s="565"/>
      <c r="TCH424" s="565"/>
      <c r="TCI424" s="565"/>
      <c r="TCJ424" s="565"/>
      <c r="TCK424" s="565"/>
      <c r="TCL424" s="565"/>
      <c r="TCM424" s="565"/>
      <c r="TCN424" s="565"/>
      <c r="TCO424" s="565"/>
      <c r="TCP424" s="565"/>
      <c r="TCQ424" s="565"/>
      <c r="TCR424" s="565"/>
      <c r="TCS424" s="565"/>
      <c r="TCT424" s="565"/>
      <c r="TCU424" s="565"/>
      <c r="TCV424" s="565"/>
      <c r="TCW424" s="565"/>
      <c r="TCX424" s="565"/>
      <c r="TCY424" s="565"/>
      <c r="TCZ424" s="565"/>
      <c r="TDA424" s="565"/>
      <c r="TDB424" s="565"/>
      <c r="TDC424" s="565"/>
      <c r="TDD424" s="565"/>
      <c r="TDE424" s="565"/>
      <c r="TDF424" s="565"/>
      <c r="TDG424" s="565"/>
      <c r="TDH424" s="565"/>
      <c r="TDI424" s="565"/>
      <c r="TDJ424" s="565"/>
      <c r="TDK424" s="565"/>
      <c r="TDL424" s="565"/>
      <c r="TDM424" s="565"/>
      <c r="TDN424" s="565"/>
      <c r="TDO424" s="565"/>
      <c r="TDP424" s="565"/>
      <c r="TDQ424" s="565"/>
      <c r="TDR424" s="565"/>
      <c r="TDS424" s="565"/>
      <c r="TDT424" s="565"/>
      <c r="TDU424" s="565"/>
      <c r="TDV424" s="565"/>
      <c r="TDW424" s="565"/>
      <c r="TDX424" s="565"/>
      <c r="TDY424" s="565"/>
      <c r="TDZ424" s="565"/>
      <c r="TEA424" s="565"/>
      <c r="TEB424" s="565"/>
      <c r="TEC424" s="565"/>
      <c r="TED424" s="565"/>
      <c r="TEE424" s="565"/>
      <c r="TEF424" s="565"/>
      <c r="TEG424" s="565"/>
      <c r="TEH424" s="565"/>
      <c r="TEI424" s="565"/>
      <c r="TEJ424" s="565"/>
      <c r="TEK424" s="565"/>
      <c r="TEL424" s="565"/>
      <c r="TEM424" s="565"/>
      <c r="TEN424" s="565"/>
      <c r="TEO424" s="565"/>
      <c r="TEP424" s="565"/>
      <c r="TEQ424" s="565"/>
      <c r="TER424" s="565"/>
      <c r="TES424" s="565"/>
      <c r="TET424" s="565"/>
      <c r="TEU424" s="565"/>
      <c r="TEV424" s="565"/>
      <c r="TEW424" s="565"/>
      <c r="TEX424" s="565"/>
      <c r="TEY424" s="565"/>
      <c r="TEZ424" s="565"/>
      <c r="TFA424" s="565"/>
      <c r="TFB424" s="565"/>
      <c r="TFC424" s="565"/>
      <c r="TFD424" s="565"/>
      <c r="TFE424" s="565"/>
      <c r="TFF424" s="565"/>
      <c r="TFG424" s="565"/>
      <c r="TFH424" s="565"/>
      <c r="TFI424" s="565"/>
      <c r="TFJ424" s="565"/>
      <c r="TFK424" s="565"/>
      <c r="TFL424" s="565"/>
      <c r="TFM424" s="565"/>
      <c r="TFN424" s="565"/>
      <c r="TFO424" s="565"/>
      <c r="TFP424" s="565"/>
      <c r="TFQ424" s="565"/>
      <c r="TFR424" s="565"/>
      <c r="TFS424" s="565"/>
      <c r="TFT424" s="565"/>
      <c r="TFU424" s="565"/>
      <c r="TFV424" s="565"/>
      <c r="TFW424" s="565"/>
      <c r="TFX424" s="565"/>
      <c r="TFY424" s="565"/>
      <c r="TFZ424" s="565"/>
      <c r="TGA424" s="565"/>
      <c r="TGB424" s="565"/>
      <c r="TGC424" s="565"/>
      <c r="TGD424" s="565"/>
      <c r="TGE424" s="565"/>
      <c r="TGF424" s="565"/>
      <c r="TGG424" s="565"/>
      <c r="TGH424" s="565"/>
      <c r="TGI424" s="565"/>
      <c r="TGJ424" s="565"/>
      <c r="TGK424" s="565"/>
      <c r="TGL424" s="565"/>
      <c r="TGM424" s="565"/>
      <c r="TGN424" s="565"/>
      <c r="TGO424" s="565"/>
      <c r="TGP424" s="565"/>
      <c r="TGQ424" s="565"/>
      <c r="TGR424" s="565"/>
      <c r="TGS424" s="565"/>
      <c r="TGT424" s="565"/>
      <c r="TGU424" s="565"/>
      <c r="TGV424" s="565"/>
      <c r="TGW424" s="565"/>
      <c r="TGX424" s="565"/>
      <c r="TGY424" s="565"/>
      <c r="TGZ424" s="565"/>
      <c r="THA424" s="565"/>
      <c r="THB424" s="565"/>
      <c r="THC424" s="565"/>
      <c r="THD424" s="565"/>
      <c r="THE424" s="565"/>
      <c r="THF424" s="565"/>
      <c r="THG424" s="565"/>
      <c r="THH424" s="565"/>
      <c r="THI424" s="565"/>
      <c r="THJ424" s="565"/>
      <c r="THK424" s="565"/>
      <c r="THL424" s="565"/>
      <c r="THM424" s="565"/>
      <c r="THN424" s="565"/>
      <c r="THO424" s="565"/>
      <c r="THP424" s="565"/>
      <c r="THQ424" s="565"/>
      <c r="THR424" s="565"/>
      <c r="THS424" s="565"/>
      <c r="THT424" s="565"/>
      <c r="THU424" s="565"/>
      <c r="THV424" s="565"/>
      <c r="THW424" s="565"/>
      <c r="THX424" s="565"/>
      <c r="THY424" s="565"/>
      <c r="THZ424" s="565"/>
      <c r="TIA424" s="565"/>
      <c r="TIB424" s="565"/>
      <c r="TIC424" s="565"/>
      <c r="TID424" s="565"/>
      <c r="TIE424" s="565"/>
      <c r="TIF424" s="565"/>
      <c r="TIG424" s="565"/>
      <c r="TIH424" s="565"/>
      <c r="TII424" s="565"/>
      <c r="TIJ424" s="565"/>
      <c r="TIK424" s="565"/>
      <c r="TIL424" s="565"/>
      <c r="TIM424" s="565"/>
      <c r="TIN424" s="565"/>
      <c r="TIO424" s="565"/>
      <c r="TIP424" s="565"/>
      <c r="TIQ424" s="565"/>
      <c r="TIR424" s="565"/>
      <c r="TIS424" s="565"/>
      <c r="TIT424" s="565"/>
      <c r="TIU424" s="565"/>
      <c r="TIV424" s="565"/>
      <c r="TIW424" s="565"/>
      <c r="TIX424" s="565"/>
      <c r="TIY424" s="565"/>
      <c r="TIZ424" s="565"/>
      <c r="TJA424" s="565"/>
      <c r="TJB424" s="565"/>
      <c r="TJC424" s="565"/>
      <c r="TJD424" s="565"/>
      <c r="TJE424" s="565"/>
      <c r="TJF424" s="565"/>
      <c r="TJG424" s="565"/>
      <c r="TJH424" s="565"/>
      <c r="TJI424" s="565"/>
      <c r="TJJ424" s="565"/>
      <c r="TJK424" s="565"/>
      <c r="TJL424" s="565"/>
      <c r="TJM424" s="565"/>
      <c r="TJN424" s="565"/>
      <c r="TJO424" s="565"/>
      <c r="TJP424" s="565"/>
      <c r="TJQ424" s="565"/>
      <c r="TJR424" s="565"/>
      <c r="TJS424" s="565"/>
      <c r="TJT424" s="565"/>
      <c r="TJU424" s="565"/>
      <c r="TJV424" s="565"/>
      <c r="TJW424" s="565"/>
      <c r="TJX424" s="565"/>
      <c r="TJY424" s="565"/>
      <c r="TJZ424" s="565"/>
      <c r="TKA424" s="565"/>
      <c r="TKB424" s="565"/>
      <c r="TKC424" s="565"/>
      <c r="TKD424" s="565"/>
      <c r="TKE424" s="565"/>
      <c r="TKF424" s="565"/>
      <c r="TKG424" s="565"/>
      <c r="TKH424" s="565"/>
      <c r="TKI424" s="565"/>
      <c r="TKJ424" s="565"/>
      <c r="TKK424" s="565"/>
      <c r="TKL424" s="565"/>
      <c r="TKM424" s="565"/>
      <c r="TKN424" s="565"/>
      <c r="TKO424" s="565"/>
      <c r="TKP424" s="565"/>
      <c r="TKQ424" s="565"/>
      <c r="TKR424" s="565"/>
      <c r="TKS424" s="565"/>
      <c r="TKT424" s="565"/>
      <c r="TKU424" s="565"/>
      <c r="TKV424" s="565"/>
      <c r="TKW424" s="565"/>
      <c r="TKX424" s="565"/>
      <c r="TKY424" s="565"/>
      <c r="TKZ424" s="565"/>
      <c r="TLA424" s="565"/>
      <c r="TLB424" s="565"/>
      <c r="TLC424" s="565"/>
      <c r="TLD424" s="565"/>
      <c r="TLE424" s="565"/>
      <c r="TLF424" s="565"/>
      <c r="TLG424" s="565"/>
      <c r="TLH424" s="565"/>
      <c r="TLI424" s="565"/>
      <c r="TLJ424" s="565"/>
      <c r="TLK424" s="565"/>
      <c r="TLL424" s="565"/>
      <c r="TLM424" s="565"/>
      <c r="TLN424" s="565"/>
      <c r="TLO424" s="565"/>
      <c r="TLP424" s="565"/>
      <c r="TLQ424" s="565"/>
      <c r="TLR424" s="565"/>
      <c r="TLS424" s="565"/>
      <c r="TLT424" s="565"/>
      <c r="TLU424" s="565"/>
      <c r="TLV424" s="565"/>
      <c r="TLW424" s="565"/>
      <c r="TLX424" s="565"/>
      <c r="TLY424" s="565"/>
      <c r="TLZ424" s="565"/>
      <c r="TMA424" s="565"/>
      <c r="TMB424" s="565"/>
      <c r="TMC424" s="565"/>
      <c r="TMD424" s="565"/>
      <c r="TME424" s="565"/>
      <c r="TMF424" s="565"/>
      <c r="TMG424" s="565"/>
      <c r="TMH424" s="565"/>
      <c r="TMI424" s="565"/>
      <c r="TMJ424" s="565"/>
      <c r="TMK424" s="565"/>
      <c r="TML424" s="565"/>
      <c r="TMM424" s="565"/>
      <c r="TMN424" s="565"/>
      <c r="TMO424" s="565"/>
      <c r="TMP424" s="565"/>
      <c r="TMQ424" s="565"/>
      <c r="TMR424" s="565"/>
      <c r="TMS424" s="565"/>
      <c r="TMT424" s="565"/>
      <c r="TMU424" s="565"/>
      <c r="TMV424" s="565"/>
      <c r="TMW424" s="565"/>
      <c r="TMX424" s="565"/>
      <c r="TMY424" s="565"/>
      <c r="TMZ424" s="565"/>
      <c r="TNA424" s="565"/>
      <c r="TNB424" s="565"/>
      <c r="TNC424" s="565"/>
      <c r="TND424" s="565"/>
      <c r="TNE424" s="565"/>
      <c r="TNF424" s="565"/>
      <c r="TNG424" s="565"/>
      <c r="TNH424" s="565"/>
      <c r="TNI424" s="565"/>
      <c r="TNJ424" s="565"/>
      <c r="TNK424" s="565"/>
      <c r="TNL424" s="565"/>
      <c r="TNM424" s="565"/>
      <c r="TNN424" s="565"/>
      <c r="TNO424" s="565"/>
      <c r="TNP424" s="565"/>
      <c r="TNQ424" s="565"/>
      <c r="TNR424" s="565"/>
      <c r="TNS424" s="565"/>
      <c r="TNT424" s="565"/>
      <c r="TNU424" s="565"/>
      <c r="TNV424" s="565"/>
      <c r="TNW424" s="565"/>
      <c r="TNX424" s="565"/>
      <c r="TNY424" s="565"/>
      <c r="TNZ424" s="565"/>
      <c r="TOA424" s="565"/>
      <c r="TOB424" s="565"/>
      <c r="TOC424" s="565"/>
      <c r="TOD424" s="565"/>
      <c r="TOE424" s="565"/>
      <c r="TOF424" s="565"/>
      <c r="TOG424" s="565"/>
      <c r="TOH424" s="565"/>
      <c r="TOI424" s="565"/>
      <c r="TOJ424" s="565"/>
      <c r="TOK424" s="565"/>
      <c r="TOL424" s="565"/>
      <c r="TOM424" s="565"/>
      <c r="TON424" s="565"/>
      <c r="TOO424" s="565"/>
      <c r="TOP424" s="565"/>
      <c r="TOQ424" s="565"/>
      <c r="TOR424" s="565"/>
      <c r="TOS424" s="565"/>
      <c r="TOT424" s="565"/>
      <c r="TOU424" s="565"/>
      <c r="TOV424" s="565"/>
      <c r="TOW424" s="565"/>
      <c r="TOX424" s="565"/>
      <c r="TOY424" s="565"/>
      <c r="TOZ424" s="565"/>
      <c r="TPA424" s="565"/>
      <c r="TPB424" s="565"/>
      <c r="TPC424" s="565"/>
      <c r="TPD424" s="565"/>
      <c r="TPE424" s="565"/>
      <c r="TPF424" s="565"/>
      <c r="TPG424" s="565"/>
      <c r="TPH424" s="565"/>
      <c r="TPI424" s="565"/>
      <c r="TPJ424" s="565"/>
      <c r="TPK424" s="565"/>
      <c r="TPL424" s="565"/>
      <c r="TPM424" s="565"/>
      <c r="TPN424" s="565"/>
      <c r="TPO424" s="565"/>
      <c r="TPP424" s="565"/>
      <c r="TPQ424" s="565"/>
      <c r="TPR424" s="565"/>
      <c r="TPS424" s="565"/>
      <c r="TPT424" s="565"/>
      <c r="TPU424" s="565"/>
      <c r="TPV424" s="565"/>
      <c r="TPW424" s="565"/>
      <c r="TPX424" s="565"/>
      <c r="TPY424" s="565"/>
      <c r="TPZ424" s="565"/>
      <c r="TQA424" s="565"/>
      <c r="TQB424" s="565"/>
      <c r="TQC424" s="565"/>
      <c r="TQD424" s="565"/>
      <c r="TQE424" s="565"/>
      <c r="TQF424" s="565"/>
      <c r="TQG424" s="565"/>
      <c r="TQH424" s="565"/>
      <c r="TQI424" s="565"/>
      <c r="TQJ424" s="565"/>
      <c r="TQK424" s="565"/>
      <c r="TQL424" s="565"/>
      <c r="TQM424" s="565"/>
      <c r="TQN424" s="565"/>
      <c r="TQO424" s="565"/>
      <c r="TQP424" s="565"/>
      <c r="TQQ424" s="565"/>
      <c r="TQR424" s="565"/>
      <c r="TQS424" s="565"/>
      <c r="TQT424" s="565"/>
      <c r="TQU424" s="565"/>
      <c r="TQV424" s="565"/>
      <c r="TQW424" s="565"/>
      <c r="TQX424" s="565"/>
      <c r="TQY424" s="565"/>
      <c r="TQZ424" s="565"/>
      <c r="TRA424" s="565"/>
      <c r="TRB424" s="565"/>
      <c r="TRC424" s="565"/>
      <c r="TRD424" s="565"/>
      <c r="TRE424" s="565"/>
      <c r="TRF424" s="565"/>
      <c r="TRG424" s="565"/>
      <c r="TRH424" s="565"/>
      <c r="TRI424" s="565"/>
      <c r="TRJ424" s="565"/>
      <c r="TRK424" s="565"/>
      <c r="TRL424" s="565"/>
      <c r="TRM424" s="565"/>
      <c r="TRN424" s="565"/>
      <c r="TRO424" s="565"/>
      <c r="TRP424" s="565"/>
      <c r="TRQ424" s="565"/>
      <c r="TRR424" s="565"/>
      <c r="TRS424" s="565"/>
      <c r="TRT424" s="565"/>
      <c r="TRU424" s="565"/>
      <c r="TRV424" s="565"/>
      <c r="TRW424" s="565"/>
      <c r="TRX424" s="565"/>
      <c r="TRY424" s="565"/>
      <c r="TRZ424" s="565"/>
      <c r="TSA424" s="565"/>
      <c r="TSB424" s="565"/>
      <c r="TSC424" s="565"/>
      <c r="TSD424" s="565"/>
      <c r="TSE424" s="565"/>
      <c r="TSF424" s="565"/>
      <c r="TSG424" s="565"/>
      <c r="TSH424" s="565"/>
      <c r="TSI424" s="565"/>
      <c r="TSJ424" s="565"/>
      <c r="TSK424" s="565"/>
      <c r="TSL424" s="565"/>
      <c r="TSM424" s="565"/>
      <c r="TSN424" s="565"/>
      <c r="TSO424" s="565"/>
      <c r="TSP424" s="565"/>
      <c r="TSQ424" s="565"/>
      <c r="TSR424" s="565"/>
      <c r="TSS424" s="565"/>
      <c r="TST424" s="565"/>
      <c r="TSU424" s="565"/>
      <c r="TSV424" s="565"/>
      <c r="TSW424" s="565"/>
      <c r="TSX424" s="565"/>
      <c r="TSY424" s="565"/>
      <c r="TSZ424" s="565"/>
      <c r="TTA424" s="565"/>
      <c r="TTB424" s="565"/>
      <c r="TTC424" s="565"/>
      <c r="TTD424" s="565"/>
      <c r="TTE424" s="565"/>
      <c r="TTF424" s="565"/>
      <c r="TTG424" s="565"/>
      <c r="TTH424" s="565"/>
      <c r="TTI424" s="565"/>
      <c r="TTJ424" s="565"/>
      <c r="TTK424" s="565"/>
      <c r="TTL424" s="565"/>
      <c r="TTM424" s="565"/>
      <c r="TTN424" s="565"/>
      <c r="TTO424" s="565"/>
      <c r="TTP424" s="565"/>
      <c r="TTQ424" s="565"/>
      <c r="TTR424" s="565"/>
      <c r="TTS424" s="565"/>
      <c r="TTT424" s="565"/>
      <c r="TTU424" s="565"/>
      <c r="TTV424" s="565"/>
      <c r="TTW424" s="565"/>
      <c r="TTX424" s="565"/>
      <c r="TTY424" s="565"/>
      <c r="TTZ424" s="565"/>
      <c r="TUA424" s="565"/>
      <c r="TUB424" s="565"/>
      <c r="TUC424" s="565"/>
      <c r="TUD424" s="565"/>
      <c r="TUE424" s="565"/>
      <c r="TUF424" s="565"/>
      <c r="TUG424" s="565"/>
      <c r="TUH424" s="565"/>
      <c r="TUI424" s="565"/>
      <c r="TUJ424" s="565"/>
      <c r="TUK424" s="565"/>
      <c r="TUL424" s="565"/>
      <c r="TUM424" s="565"/>
      <c r="TUN424" s="565"/>
      <c r="TUO424" s="565"/>
      <c r="TUP424" s="565"/>
      <c r="TUQ424" s="565"/>
      <c r="TUR424" s="565"/>
      <c r="TUS424" s="565"/>
      <c r="TUT424" s="565"/>
      <c r="TUU424" s="565"/>
      <c r="TUV424" s="565"/>
      <c r="TUW424" s="565"/>
      <c r="TUX424" s="565"/>
      <c r="TUY424" s="565"/>
      <c r="TUZ424" s="565"/>
      <c r="TVA424" s="565"/>
      <c r="TVB424" s="565"/>
      <c r="TVC424" s="565"/>
      <c r="TVD424" s="565"/>
      <c r="TVE424" s="565"/>
      <c r="TVF424" s="565"/>
      <c r="TVG424" s="565"/>
      <c r="TVH424" s="565"/>
      <c r="TVI424" s="565"/>
      <c r="TVJ424" s="565"/>
      <c r="TVK424" s="565"/>
      <c r="TVL424" s="565"/>
      <c r="TVM424" s="565"/>
      <c r="TVN424" s="565"/>
      <c r="TVO424" s="565"/>
      <c r="TVP424" s="565"/>
      <c r="TVQ424" s="565"/>
      <c r="TVR424" s="565"/>
      <c r="TVS424" s="565"/>
      <c r="TVT424" s="565"/>
      <c r="TVU424" s="565"/>
      <c r="TVV424" s="565"/>
      <c r="TVW424" s="565"/>
      <c r="TVX424" s="565"/>
      <c r="TVY424" s="565"/>
      <c r="TVZ424" s="565"/>
      <c r="TWA424" s="565"/>
      <c r="TWB424" s="565"/>
      <c r="TWC424" s="565"/>
      <c r="TWD424" s="565"/>
      <c r="TWE424" s="565"/>
      <c r="TWF424" s="565"/>
      <c r="TWG424" s="565"/>
      <c r="TWH424" s="565"/>
      <c r="TWI424" s="565"/>
      <c r="TWJ424" s="565"/>
      <c r="TWK424" s="565"/>
      <c r="TWL424" s="565"/>
      <c r="TWM424" s="565"/>
      <c r="TWN424" s="565"/>
      <c r="TWO424" s="565"/>
      <c r="TWP424" s="565"/>
      <c r="TWQ424" s="565"/>
      <c r="TWR424" s="565"/>
      <c r="TWS424" s="565"/>
      <c r="TWT424" s="565"/>
      <c r="TWU424" s="565"/>
      <c r="TWV424" s="565"/>
      <c r="TWW424" s="565"/>
      <c r="TWX424" s="565"/>
      <c r="TWY424" s="565"/>
      <c r="TWZ424" s="565"/>
      <c r="TXA424" s="565"/>
      <c r="TXB424" s="565"/>
      <c r="TXC424" s="565"/>
      <c r="TXD424" s="565"/>
      <c r="TXE424" s="565"/>
      <c r="TXF424" s="565"/>
      <c r="TXG424" s="565"/>
      <c r="TXH424" s="565"/>
      <c r="TXI424" s="565"/>
      <c r="TXJ424" s="565"/>
      <c r="TXK424" s="565"/>
      <c r="TXL424" s="565"/>
      <c r="TXM424" s="565"/>
      <c r="TXN424" s="565"/>
      <c r="TXO424" s="565"/>
      <c r="TXP424" s="565"/>
      <c r="TXQ424" s="565"/>
      <c r="TXR424" s="565"/>
      <c r="TXS424" s="565"/>
      <c r="TXT424" s="565"/>
      <c r="TXU424" s="565"/>
      <c r="TXV424" s="565"/>
      <c r="TXW424" s="565"/>
      <c r="TXX424" s="565"/>
      <c r="TXY424" s="565"/>
      <c r="TXZ424" s="565"/>
      <c r="TYA424" s="565"/>
      <c r="TYB424" s="565"/>
      <c r="TYC424" s="565"/>
      <c r="TYD424" s="565"/>
      <c r="TYE424" s="565"/>
      <c r="TYF424" s="565"/>
      <c r="TYG424" s="565"/>
      <c r="TYH424" s="565"/>
      <c r="TYI424" s="565"/>
      <c r="TYJ424" s="565"/>
      <c r="TYK424" s="565"/>
      <c r="TYL424" s="565"/>
      <c r="TYM424" s="565"/>
      <c r="TYN424" s="565"/>
      <c r="TYO424" s="565"/>
      <c r="TYP424" s="565"/>
      <c r="TYQ424" s="565"/>
      <c r="TYR424" s="565"/>
      <c r="TYS424" s="565"/>
      <c r="TYT424" s="565"/>
      <c r="TYU424" s="565"/>
      <c r="TYV424" s="565"/>
      <c r="TYW424" s="565"/>
      <c r="TYX424" s="565"/>
      <c r="TYY424" s="565"/>
      <c r="TYZ424" s="565"/>
      <c r="TZA424" s="565"/>
      <c r="TZB424" s="565"/>
      <c r="TZC424" s="565"/>
      <c r="TZD424" s="565"/>
      <c r="TZE424" s="565"/>
      <c r="TZF424" s="565"/>
      <c r="TZG424" s="565"/>
      <c r="TZH424" s="565"/>
      <c r="TZI424" s="565"/>
      <c r="TZJ424" s="565"/>
      <c r="TZK424" s="565"/>
      <c r="TZL424" s="565"/>
      <c r="TZM424" s="565"/>
      <c r="TZN424" s="565"/>
      <c r="TZO424" s="565"/>
      <c r="TZP424" s="565"/>
      <c r="TZQ424" s="565"/>
      <c r="TZR424" s="565"/>
      <c r="TZS424" s="565"/>
      <c r="TZT424" s="565"/>
      <c r="TZU424" s="565"/>
      <c r="TZV424" s="565"/>
      <c r="TZW424" s="565"/>
      <c r="TZX424" s="565"/>
      <c r="TZY424" s="565"/>
      <c r="TZZ424" s="565"/>
      <c r="UAA424" s="565"/>
      <c r="UAB424" s="565"/>
      <c r="UAC424" s="565"/>
      <c r="UAD424" s="565"/>
      <c r="UAE424" s="565"/>
      <c r="UAF424" s="565"/>
      <c r="UAG424" s="565"/>
      <c r="UAH424" s="565"/>
      <c r="UAI424" s="565"/>
      <c r="UAJ424" s="565"/>
      <c r="UAK424" s="565"/>
      <c r="UAL424" s="565"/>
      <c r="UAM424" s="565"/>
      <c r="UAN424" s="565"/>
      <c r="UAO424" s="565"/>
      <c r="UAP424" s="565"/>
      <c r="UAQ424" s="565"/>
      <c r="UAR424" s="565"/>
      <c r="UAS424" s="565"/>
      <c r="UAT424" s="565"/>
      <c r="UAU424" s="565"/>
      <c r="UAV424" s="565"/>
      <c r="UAW424" s="565"/>
      <c r="UAX424" s="565"/>
      <c r="UAY424" s="565"/>
      <c r="UAZ424" s="565"/>
      <c r="UBA424" s="565"/>
      <c r="UBB424" s="565"/>
      <c r="UBC424" s="565"/>
      <c r="UBD424" s="565"/>
      <c r="UBE424" s="565"/>
      <c r="UBF424" s="565"/>
      <c r="UBG424" s="565"/>
      <c r="UBH424" s="565"/>
      <c r="UBI424" s="565"/>
      <c r="UBJ424" s="565"/>
      <c r="UBK424" s="565"/>
      <c r="UBL424" s="565"/>
      <c r="UBM424" s="565"/>
      <c r="UBN424" s="565"/>
      <c r="UBO424" s="565"/>
      <c r="UBP424" s="565"/>
      <c r="UBQ424" s="565"/>
      <c r="UBR424" s="565"/>
      <c r="UBS424" s="565"/>
      <c r="UBT424" s="565"/>
      <c r="UBU424" s="565"/>
      <c r="UBV424" s="565"/>
      <c r="UBW424" s="565"/>
      <c r="UBX424" s="565"/>
      <c r="UBY424" s="565"/>
      <c r="UBZ424" s="565"/>
      <c r="UCA424" s="565"/>
      <c r="UCB424" s="565"/>
      <c r="UCC424" s="565"/>
      <c r="UCD424" s="565"/>
      <c r="UCE424" s="565"/>
      <c r="UCF424" s="565"/>
      <c r="UCG424" s="565"/>
      <c r="UCH424" s="565"/>
      <c r="UCI424" s="565"/>
      <c r="UCJ424" s="565"/>
      <c r="UCK424" s="565"/>
      <c r="UCL424" s="565"/>
      <c r="UCM424" s="565"/>
      <c r="UCN424" s="565"/>
      <c r="UCO424" s="565"/>
      <c r="UCP424" s="565"/>
      <c r="UCQ424" s="565"/>
      <c r="UCR424" s="565"/>
      <c r="UCS424" s="565"/>
      <c r="UCT424" s="565"/>
      <c r="UCU424" s="565"/>
      <c r="UCV424" s="565"/>
      <c r="UCW424" s="565"/>
      <c r="UCX424" s="565"/>
      <c r="UCY424" s="565"/>
      <c r="UCZ424" s="565"/>
      <c r="UDA424" s="565"/>
      <c r="UDB424" s="565"/>
      <c r="UDC424" s="565"/>
      <c r="UDD424" s="565"/>
      <c r="UDE424" s="565"/>
      <c r="UDF424" s="565"/>
      <c r="UDG424" s="565"/>
      <c r="UDH424" s="565"/>
      <c r="UDI424" s="565"/>
      <c r="UDJ424" s="565"/>
      <c r="UDK424" s="565"/>
      <c r="UDL424" s="565"/>
      <c r="UDM424" s="565"/>
      <c r="UDN424" s="565"/>
      <c r="UDO424" s="565"/>
      <c r="UDP424" s="565"/>
      <c r="UDQ424" s="565"/>
      <c r="UDR424" s="565"/>
      <c r="UDS424" s="565"/>
      <c r="UDT424" s="565"/>
      <c r="UDU424" s="565"/>
      <c r="UDV424" s="565"/>
      <c r="UDW424" s="565"/>
      <c r="UDX424" s="565"/>
      <c r="UDY424" s="565"/>
      <c r="UDZ424" s="565"/>
      <c r="UEA424" s="565"/>
      <c r="UEB424" s="565"/>
      <c r="UEC424" s="565"/>
      <c r="UED424" s="565"/>
      <c r="UEE424" s="565"/>
      <c r="UEF424" s="565"/>
      <c r="UEG424" s="565"/>
      <c r="UEH424" s="565"/>
      <c r="UEI424" s="565"/>
      <c r="UEJ424" s="565"/>
      <c r="UEK424" s="565"/>
      <c r="UEL424" s="565"/>
      <c r="UEM424" s="565"/>
      <c r="UEN424" s="565"/>
      <c r="UEO424" s="565"/>
      <c r="UEP424" s="565"/>
      <c r="UEQ424" s="565"/>
      <c r="UER424" s="565"/>
      <c r="UES424" s="565"/>
      <c r="UET424" s="565"/>
      <c r="UEU424" s="565"/>
      <c r="UEV424" s="565"/>
      <c r="UEW424" s="565"/>
      <c r="UEX424" s="565"/>
      <c r="UEY424" s="565"/>
      <c r="UEZ424" s="565"/>
      <c r="UFA424" s="565"/>
      <c r="UFB424" s="565"/>
      <c r="UFC424" s="565"/>
      <c r="UFD424" s="565"/>
      <c r="UFE424" s="565"/>
      <c r="UFF424" s="565"/>
      <c r="UFG424" s="565"/>
      <c r="UFH424" s="565"/>
      <c r="UFI424" s="565"/>
      <c r="UFJ424" s="565"/>
      <c r="UFK424" s="565"/>
      <c r="UFL424" s="565"/>
      <c r="UFM424" s="565"/>
      <c r="UFN424" s="565"/>
      <c r="UFO424" s="565"/>
      <c r="UFP424" s="565"/>
      <c r="UFQ424" s="565"/>
      <c r="UFR424" s="565"/>
      <c r="UFS424" s="565"/>
      <c r="UFT424" s="565"/>
      <c r="UFU424" s="565"/>
      <c r="UFV424" s="565"/>
      <c r="UFW424" s="565"/>
      <c r="UFX424" s="565"/>
      <c r="UFY424" s="565"/>
      <c r="UFZ424" s="565"/>
      <c r="UGA424" s="565"/>
      <c r="UGB424" s="565"/>
      <c r="UGC424" s="565"/>
      <c r="UGD424" s="565"/>
      <c r="UGE424" s="565"/>
      <c r="UGF424" s="565"/>
      <c r="UGG424" s="565"/>
      <c r="UGH424" s="565"/>
      <c r="UGI424" s="565"/>
      <c r="UGJ424" s="565"/>
      <c r="UGK424" s="565"/>
      <c r="UGL424" s="565"/>
      <c r="UGM424" s="565"/>
      <c r="UGN424" s="565"/>
      <c r="UGO424" s="565"/>
      <c r="UGP424" s="565"/>
      <c r="UGQ424" s="565"/>
      <c r="UGR424" s="565"/>
      <c r="UGS424" s="565"/>
      <c r="UGT424" s="565"/>
      <c r="UGU424" s="565"/>
      <c r="UGV424" s="565"/>
      <c r="UGW424" s="565"/>
      <c r="UGX424" s="565"/>
      <c r="UGY424" s="565"/>
      <c r="UGZ424" s="565"/>
      <c r="UHA424" s="565"/>
      <c r="UHB424" s="565"/>
      <c r="UHC424" s="565"/>
      <c r="UHD424" s="565"/>
      <c r="UHE424" s="565"/>
      <c r="UHF424" s="565"/>
      <c r="UHG424" s="565"/>
      <c r="UHH424" s="565"/>
      <c r="UHI424" s="565"/>
      <c r="UHJ424" s="565"/>
      <c r="UHK424" s="565"/>
      <c r="UHL424" s="565"/>
      <c r="UHM424" s="565"/>
      <c r="UHN424" s="565"/>
      <c r="UHO424" s="565"/>
      <c r="UHP424" s="565"/>
      <c r="UHQ424" s="565"/>
      <c r="UHR424" s="565"/>
      <c r="UHS424" s="565"/>
      <c r="UHT424" s="565"/>
      <c r="UHU424" s="565"/>
      <c r="UHV424" s="565"/>
      <c r="UHW424" s="565"/>
      <c r="UHX424" s="565"/>
      <c r="UHY424" s="565"/>
      <c r="UHZ424" s="565"/>
      <c r="UIA424" s="565"/>
      <c r="UIB424" s="565"/>
      <c r="UIC424" s="565"/>
      <c r="UID424" s="565"/>
      <c r="UIE424" s="565"/>
      <c r="UIF424" s="565"/>
      <c r="UIG424" s="565"/>
      <c r="UIH424" s="565"/>
      <c r="UII424" s="565"/>
      <c r="UIJ424" s="565"/>
      <c r="UIK424" s="565"/>
      <c r="UIL424" s="565"/>
      <c r="UIM424" s="565"/>
      <c r="UIN424" s="565"/>
      <c r="UIO424" s="565"/>
      <c r="UIP424" s="565"/>
      <c r="UIQ424" s="565"/>
      <c r="UIR424" s="565"/>
      <c r="UIS424" s="565"/>
      <c r="UIT424" s="565"/>
      <c r="UIU424" s="565"/>
      <c r="UIV424" s="565"/>
      <c r="UIW424" s="565"/>
      <c r="UIX424" s="565"/>
      <c r="UIY424" s="565"/>
      <c r="UIZ424" s="565"/>
      <c r="UJA424" s="565"/>
      <c r="UJB424" s="565"/>
      <c r="UJC424" s="565"/>
      <c r="UJD424" s="565"/>
      <c r="UJE424" s="565"/>
      <c r="UJF424" s="565"/>
      <c r="UJG424" s="565"/>
      <c r="UJH424" s="565"/>
      <c r="UJI424" s="565"/>
      <c r="UJJ424" s="565"/>
      <c r="UJK424" s="565"/>
      <c r="UJL424" s="565"/>
      <c r="UJM424" s="565"/>
      <c r="UJN424" s="565"/>
      <c r="UJO424" s="565"/>
      <c r="UJP424" s="565"/>
      <c r="UJQ424" s="565"/>
      <c r="UJR424" s="565"/>
      <c r="UJS424" s="565"/>
      <c r="UJT424" s="565"/>
      <c r="UJU424" s="565"/>
      <c r="UJV424" s="565"/>
      <c r="UJW424" s="565"/>
      <c r="UJX424" s="565"/>
      <c r="UJY424" s="565"/>
      <c r="UJZ424" s="565"/>
      <c r="UKA424" s="565"/>
      <c r="UKB424" s="565"/>
      <c r="UKC424" s="565"/>
      <c r="UKD424" s="565"/>
      <c r="UKE424" s="565"/>
      <c r="UKF424" s="565"/>
      <c r="UKG424" s="565"/>
      <c r="UKH424" s="565"/>
      <c r="UKI424" s="565"/>
      <c r="UKJ424" s="565"/>
      <c r="UKK424" s="565"/>
      <c r="UKL424" s="565"/>
      <c r="UKM424" s="565"/>
      <c r="UKN424" s="565"/>
      <c r="UKO424" s="565"/>
      <c r="UKP424" s="565"/>
      <c r="UKQ424" s="565"/>
      <c r="UKR424" s="565"/>
      <c r="UKS424" s="565"/>
      <c r="UKT424" s="565"/>
      <c r="UKU424" s="565"/>
      <c r="UKV424" s="565"/>
      <c r="UKW424" s="565"/>
      <c r="UKX424" s="565"/>
      <c r="UKY424" s="565"/>
      <c r="UKZ424" s="565"/>
      <c r="ULA424" s="565"/>
      <c r="ULB424" s="565"/>
      <c r="ULC424" s="565"/>
      <c r="ULD424" s="565"/>
      <c r="ULE424" s="565"/>
      <c r="ULF424" s="565"/>
      <c r="ULG424" s="565"/>
      <c r="ULH424" s="565"/>
      <c r="ULI424" s="565"/>
      <c r="ULJ424" s="565"/>
      <c r="ULK424" s="565"/>
      <c r="ULL424" s="565"/>
      <c r="ULM424" s="565"/>
      <c r="ULN424" s="565"/>
      <c r="ULO424" s="565"/>
      <c r="ULP424" s="565"/>
      <c r="ULQ424" s="565"/>
      <c r="ULR424" s="565"/>
      <c r="ULS424" s="565"/>
      <c r="ULT424" s="565"/>
      <c r="ULU424" s="565"/>
      <c r="ULV424" s="565"/>
      <c r="ULW424" s="565"/>
      <c r="ULX424" s="565"/>
      <c r="ULY424" s="565"/>
      <c r="ULZ424" s="565"/>
      <c r="UMA424" s="565"/>
      <c r="UMB424" s="565"/>
      <c r="UMC424" s="565"/>
      <c r="UMD424" s="565"/>
      <c r="UME424" s="565"/>
      <c r="UMF424" s="565"/>
      <c r="UMG424" s="565"/>
      <c r="UMH424" s="565"/>
      <c r="UMI424" s="565"/>
      <c r="UMJ424" s="565"/>
      <c r="UMK424" s="565"/>
      <c r="UML424" s="565"/>
      <c r="UMM424" s="565"/>
      <c r="UMN424" s="565"/>
      <c r="UMO424" s="565"/>
      <c r="UMP424" s="565"/>
      <c r="UMQ424" s="565"/>
      <c r="UMR424" s="565"/>
      <c r="UMS424" s="565"/>
      <c r="UMT424" s="565"/>
      <c r="UMU424" s="565"/>
      <c r="UMV424" s="565"/>
      <c r="UMW424" s="565"/>
      <c r="UMX424" s="565"/>
      <c r="UMY424" s="565"/>
      <c r="UMZ424" s="565"/>
      <c r="UNA424" s="565"/>
      <c r="UNB424" s="565"/>
      <c r="UNC424" s="565"/>
      <c r="UND424" s="565"/>
      <c r="UNE424" s="565"/>
      <c r="UNF424" s="565"/>
      <c r="UNG424" s="565"/>
      <c r="UNH424" s="565"/>
      <c r="UNI424" s="565"/>
      <c r="UNJ424" s="565"/>
      <c r="UNK424" s="565"/>
      <c r="UNL424" s="565"/>
      <c r="UNM424" s="565"/>
      <c r="UNN424" s="565"/>
      <c r="UNO424" s="565"/>
      <c r="UNP424" s="565"/>
      <c r="UNQ424" s="565"/>
      <c r="UNR424" s="565"/>
      <c r="UNS424" s="565"/>
      <c r="UNT424" s="565"/>
      <c r="UNU424" s="565"/>
      <c r="UNV424" s="565"/>
      <c r="UNW424" s="565"/>
      <c r="UNX424" s="565"/>
      <c r="UNY424" s="565"/>
      <c r="UNZ424" s="565"/>
      <c r="UOA424" s="565"/>
      <c r="UOB424" s="565"/>
      <c r="UOC424" s="565"/>
      <c r="UOD424" s="565"/>
      <c r="UOE424" s="565"/>
      <c r="UOF424" s="565"/>
      <c r="UOG424" s="565"/>
      <c r="UOH424" s="565"/>
      <c r="UOI424" s="565"/>
      <c r="UOJ424" s="565"/>
      <c r="UOK424" s="565"/>
      <c r="UOL424" s="565"/>
      <c r="UOM424" s="565"/>
      <c r="UON424" s="565"/>
      <c r="UOO424" s="565"/>
      <c r="UOP424" s="565"/>
      <c r="UOQ424" s="565"/>
      <c r="UOR424" s="565"/>
      <c r="UOS424" s="565"/>
      <c r="UOT424" s="565"/>
      <c r="UOU424" s="565"/>
      <c r="UOV424" s="565"/>
      <c r="UOW424" s="565"/>
      <c r="UOX424" s="565"/>
      <c r="UOY424" s="565"/>
      <c r="UOZ424" s="565"/>
      <c r="UPA424" s="565"/>
      <c r="UPB424" s="565"/>
      <c r="UPC424" s="565"/>
      <c r="UPD424" s="565"/>
      <c r="UPE424" s="565"/>
      <c r="UPF424" s="565"/>
      <c r="UPG424" s="565"/>
      <c r="UPH424" s="565"/>
      <c r="UPI424" s="565"/>
      <c r="UPJ424" s="565"/>
      <c r="UPK424" s="565"/>
      <c r="UPL424" s="565"/>
      <c r="UPM424" s="565"/>
      <c r="UPN424" s="565"/>
      <c r="UPO424" s="565"/>
      <c r="UPP424" s="565"/>
      <c r="UPQ424" s="565"/>
      <c r="UPR424" s="565"/>
      <c r="UPS424" s="565"/>
      <c r="UPT424" s="565"/>
      <c r="UPU424" s="565"/>
      <c r="UPV424" s="565"/>
      <c r="UPW424" s="565"/>
      <c r="UPX424" s="565"/>
      <c r="UPY424" s="565"/>
      <c r="UPZ424" s="565"/>
      <c r="UQA424" s="565"/>
      <c r="UQB424" s="565"/>
      <c r="UQC424" s="565"/>
      <c r="UQD424" s="565"/>
      <c r="UQE424" s="565"/>
      <c r="UQF424" s="565"/>
      <c r="UQG424" s="565"/>
      <c r="UQH424" s="565"/>
      <c r="UQI424" s="565"/>
      <c r="UQJ424" s="565"/>
      <c r="UQK424" s="565"/>
      <c r="UQL424" s="565"/>
      <c r="UQM424" s="565"/>
      <c r="UQN424" s="565"/>
      <c r="UQO424" s="565"/>
      <c r="UQP424" s="565"/>
      <c r="UQQ424" s="565"/>
      <c r="UQR424" s="565"/>
      <c r="UQS424" s="565"/>
      <c r="UQT424" s="565"/>
      <c r="UQU424" s="565"/>
      <c r="UQV424" s="565"/>
      <c r="UQW424" s="565"/>
      <c r="UQX424" s="565"/>
      <c r="UQY424" s="565"/>
      <c r="UQZ424" s="565"/>
      <c r="URA424" s="565"/>
      <c r="URB424" s="565"/>
      <c r="URC424" s="565"/>
      <c r="URD424" s="565"/>
      <c r="URE424" s="565"/>
      <c r="URF424" s="565"/>
      <c r="URG424" s="565"/>
      <c r="URH424" s="565"/>
      <c r="URI424" s="565"/>
      <c r="URJ424" s="565"/>
      <c r="URK424" s="565"/>
      <c r="URL424" s="565"/>
      <c r="URM424" s="565"/>
      <c r="URN424" s="565"/>
      <c r="URO424" s="565"/>
      <c r="URP424" s="565"/>
      <c r="URQ424" s="565"/>
      <c r="URR424" s="565"/>
      <c r="URS424" s="565"/>
      <c r="URT424" s="565"/>
      <c r="URU424" s="565"/>
      <c r="URV424" s="565"/>
      <c r="URW424" s="565"/>
      <c r="URX424" s="565"/>
      <c r="URY424" s="565"/>
      <c r="URZ424" s="565"/>
      <c r="USA424" s="565"/>
      <c r="USB424" s="565"/>
      <c r="USC424" s="565"/>
      <c r="USD424" s="565"/>
      <c r="USE424" s="565"/>
      <c r="USF424" s="565"/>
      <c r="USG424" s="565"/>
      <c r="USH424" s="565"/>
      <c r="USI424" s="565"/>
      <c r="USJ424" s="565"/>
      <c r="USK424" s="565"/>
      <c r="USL424" s="565"/>
      <c r="USM424" s="565"/>
      <c r="USN424" s="565"/>
      <c r="USO424" s="565"/>
      <c r="USP424" s="565"/>
      <c r="USQ424" s="565"/>
      <c r="USR424" s="565"/>
      <c r="USS424" s="565"/>
      <c r="UST424" s="565"/>
      <c r="USU424" s="565"/>
      <c r="USV424" s="565"/>
      <c r="USW424" s="565"/>
      <c r="USX424" s="565"/>
      <c r="USY424" s="565"/>
      <c r="USZ424" s="565"/>
      <c r="UTA424" s="565"/>
      <c r="UTB424" s="565"/>
      <c r="UTC424" s="565"/>
      <c r="UTD424" s="565"/>
      <c r="UTE424" s="565"/>
      <c r="UTF424" s="565"/>
      <c r="UTG424" s="565"/>
      <c r="UTH424" s="565"/>
      <c r="UTI424" s="565"/>
      <c r="UTJ424" s="565"/>
      <c r="UTK424" s="565"/>
      <c r="UTL424" s="565"/>
      <c r="UTM424" s="565"/>
      <c r="UTN424" s="565"/>
      <c r="UTO424" s="565"/>
      <c r="UTP424" s="565"/>
      <c r="UTQ424" s="565"/>
      <c r="UTR424" s="565"/>
      <c r="UTS424" s="565"/>
      <c r="UTT424" s="565"/>
      <c r="UTU424" s="565"/>
      <c r="UTV424" s="565"/>
      <c r="UTW424" s="565"/>
      <c r="UTX424" s="565"/>
      <c r="UTY424" s="565"/>
      <c r="UTZ424" s="565"/>
      <c r="UUA424" s="565"/>
      <c r="UUB424" s="565"/>
      <c r="UUC424" s="565"/>
      <c r="UUD424" s="565"/>
      <c r="UUE424" s="565"/>
      <c r="UUF424" s="565"/>
      <c r="UUG424" s="565"/>
      <c r="UUH424" s="565"/>
      <c r="UUI424" s="565"/>
      <c r="UUJ424" s="565"/>
      <c r="UUK424" s="565"/>
      <c r="UUL424" s="565"/>
      <c r="UUM424" s="565"/>
      <c r="UUN424" s="565"/>
      <c r="UUO424" s="565"/>
      <c r="UUP424" s="565"/>
      <c r="UUQ424" s="565"/>
      <c r="UUR424" s="565"/>
      <c r="UUS424" s="565"/>
      <c r="UUT424" s="565"/>
      <c r="UUU424" s="565"/>
      <c r="UUV424" s="565"/>
      <c r="UUW424" s="565"/>
      <c r="UUX424" s="565"/>
      <c r="UUY424" s="565"/>
      <c r="UUZ424" s="565"/>
      <c r="UVA424" s="565"/>
      <c r="UVB424" s="565"/>
      <c r="UVC424" s="565"/>
      <c r="UVD424" s="565"/>
      <c r="UVE424" s="565"/>
      <c r="UVF424" s="565"/>
      <c r="UVG424" s="565"/>
      <c r="UVH424" s="565"/>
      <c r="UVI424" s="565"/>
      <c r="UVJ424" s="565"/>
      <c r="UVK424" s="565"/>
      <c r="UVL424" s="565"/>
      <c r="UVM424" s="565"/>
      <c r="UVN424" s="565"/>
      <c r="UVO424" s="565"/>
      <c r="UVP424" s="565"/>
      <c r="UVQ424" s="565"/>
      <c r="UVR424" s="565"/>
      <c r="UVS424" s="565"/>
      <c r="UVT424" s="565"/>
      <c r="UVU424" s="565"/>
      <c r="UVV424" s="565"/>
      <c r="UVW424" s="565"/>
      <c r="UVX424" s="565"/>
      <c r="UVY424" s="565"/>
      <c r="UVZ424" s="565"/>
      <c r="UWA424" s="565"/>
      <c r="UWB424" s="565"/>
      <c r="UWC424" s="565"/>
      <c r="UWD424" s="565"/>
      <c r="UWE424" s="565"/>
      <c r="UWF424" s="565"/>
      <c r="UWG424" s="565"/>
      <c r="UWH424" s="565"/>
      <c r="UWI424" s="565"/>
      <c r="UWJ424" s="565"/>
      <c r="UWK424" s="565"/>
      <c r="UWL424" s="565"/>
      <c r="UWM424" s="565"/>
      <c r="UWN424" s="565"/>
      <c r="UWO424" s="565"/>
      <c r="UWP424" s="565"/>
      <c r="UWQ424" s="565"/>
      <c r="UWR424" s="565"/>
      <c r="UWS424" s="565"/>
      <c r="UWT424" s="565"/>
      <c r="UWU424" s="565"/>
      <c r="UWV424" s="565"/>
      <c r="UWW424" s="565"/>
      <c r="UWX424" s="565"/>
      <c r="UWY424" s="565"/>
      <c r="UWZ424" s="565"/>
      <c r="UXA424" s="565"/>
      <c r="UXB424" s="565"/>
      <c r="UXC424" s="565"/>
      <c r="UXD424" s="565"/>
      <c r="UXE424" s="565"/>
      <c r="UXF424" s="565"/>
      <c r="UXG424" s="565"/>
      <c r="UXH424" s="565"/>
      <c r="UXI424" s="565"/>
      <c r="UXJ424" s="565"/>
      <c r="UXK424" s="565"/>
      <c r="UXL424" s="565"/>
      <c r="UXM424" s="565"/>
      <c r="UXN424" s="565"/>
      <c r="UXO424" s="565"/>
      <c r="UXP424" s="565"/>
      <c r="UXQ424" s="565"/>
      <c r="UXR424" s="565"/>
      <c r="UXS424" s="565"/>
      <c r="UXT424" s="565"/>
      <c r="UXU424" s="565"/>
      <c r="UXV424" s="565"/>
      <c r="UXW424" s="565"/>
      <c r="UXX424" s="565"/>
      <c r="UXY424" s="565"/>
      <c r="UXZ424" s="565"/>
      <c r="UYA424" s="565"/>
      <c r="UYB424" s="565"/>
      <c r="UYC424" s="565"/>
      <c r="UYD424" s="565"/>
      <c r="UYE424" s="565"/>
      <c r="UYF424" s="565"/>
      <c r="UYG424" s="565"/>
      <c r="UYH424" s="565"/>
      <c r="UYI424" s="565"/>
      <c r="UYJ424" s="565"/>
      <c r="UYK424" s="565"/>
      <c r="UYL424" s="565"/>
      <c r="UYM424" s="565"/>
      <c r="UYN424" s="565"/>
      <c r="UYO424" s="565"/>
      <c r="UYP424" s="565"/>
      <c r="UYQ424" s="565"/>
      <c r="UYR424" s="565"/>
      <c r="UYS424" s="565"/>
      <c r="UYT424" s="565"/>
      <c r="UYU424" s="565"/>
      <c r="UYV424" s="565"/>
      <c r="UYW424" s="565"/>
      <c r="UYX424" s="565"/>
      <c r="UYY424" s="565"/>
      <c r="UYZ424" s="565"/>
      <c r="UZA424" s="565"/>
      <c r="UZB424" s="565"/>
      <c r="UZC424" s="565"/>
      <c r="UZD424" s="565"/>
      <c r="UZE424" s="565"/>
      <c r="UZF424" s="565"/>
      <c r="UZG424" s="565"/>
      <c r="UZH424" s="565"/>
      <c r="UZI424" s="565"/>
      <c r="UZJ424" s="565"/>
      <c r="UZK424" s="565"/>
      <c r="UZL424" s="565"/>
      <c r="UZM424" s="565"/>
      <c r="UZN424" s="565"/>
      <c r="UZO424" s="565"/>
      <c r="UZP424" s="565"/>
      <c r="UZQ424" s="565"/>
      <c r="UZR424" s="565"/>
      <c r="UZS424" s="565"/>
      <c r="UZT424" s="565"/>
      <c r="UZU424" s="565"/>
      <c r="UZV424" s="565"/>
      <c r="UZW424" s="565"/>
      <c r="UZX424" s="565"/>
      <c r="UZY424" s="565"/>
      <c r="UZZ424" s="565"/>
      <c r="VAA424" s="565"/>
      <c r="VAB424" s="565"/>
      <c r="VAC424" s="565"/>
      <c r="VAD424" s="565"/>
      <c r="VAE424" s="565"/>
      <c r="VAF424" s="565"/>
      <c r="VAG424" s="565"/>
      <c r="VAH424" s="565"/>
      <c r="VAI424" s="565"/>
      <c r="VAJ424" s="565"/>
      <c r="VAK424" s="565"/>
      <c r="VAL424" s="565"/>
      <c r="VAM424" s="565"/>
      <c r="VAN424" s="565"/>
      <c r="VAO424" s="565"/>
      <c r="VAP424" s="565"/>
      <c r="VAQ424" s="565"/>
      <c r="VAR424" s="565"/>
      <c r="VAS424" s="565"/>
      <c r="VAT424" s="565"/>
      <c r="VAU424" s="565"/>
      <c r="VAV424" s="565"/>
      <c r="VAW424" s="565"/>
      <c r="VAX424" s="565"/>
      <c r="VAY424" s="565"/>
      <c r="VAZ424" s="565"/>
      <c r="VBA424" s="565"/>
      <c r="VBB424" s="565"/>
      <c r="VBC424" s="565"/>
      <c r="VBD424" s="565"/>
      <c r="VBE424" s="565"/>
      <c r="VBF424" s="565"/>
      <c r="VBG424" s="565"/>
      <c r="VBH424" s="565"/>
      <c r="VBI424" s="565"/>
      <c r="VBJ424" s="565"/>
      <c r="VBK424" s="565"/>
      <c r="VBL424" s="565"/>
      <c r="VBM424" s="565"/>
      <c r="VBN424" s="565"/>
      <c r="VBO424" s="565"/>
      <c r="VBP424" s="565"/>
      <c r="VBQ424" s="565"/>
      <c r="VBR424" s="565"/>
      <c r="VBS424" s="565"/>
      <c r="VBT424" s="565"/>
      <c r="VBU424" s="565"/>
      <c r="VBV424" s="565"/>
      <c r="VBW424" s="565"/>
      <c r="VBX424" s="565"/>
      <c r="VBY424" s="565"/>
      <c r="VBZ424" s="565"/>
      <c r="VCA424" s="565"/>
      <c r="VCB424" s="565"/>
      <c r="VCC424" s="565"/>
      <c r="VCD424" s="565"/>
      <c r="VCE424" s="565"/>
      <c r="VCF424" s="565"/>
      <c r="VCG424" s="565"/>
      <c r="VCH424" s="565"/>
      <c r="VCI424" s="565"/>
      <c r="VCJ424" s="565"/>
      <c r="VCK424" s="565"/>
      <c r="VCL424" s="565"/>
      <c r="VCM424" s="565"/>
      <c r="VCN424" s="565"/>
      <c r="VCO424" s="565"/>
      <c r="VCP424" s="565"/>
      <c r="VCQ424" s="565"/>
      <c r="VCR424" s="565"/>
      <c r="VCS424" s="565"/>
      <c r="VCT424" s="565"/>
      <c r="VCU424" s="565"/>
      <c r="VCV424" s="565"/>
      <c r="VCW424" s="565"/>
      <c r="VCX424" s="565"/>
      <c r="VCY424" s="565"/>
      <c r="VCZ424" s="565"/>
      <c r="VDA424" s="565"/>
      <c r="VDB424" s="565"/>
      <c r="VDC424" s="565"/>
      <c r="VDD424" s="565"/>
      <c r="VDE424" s="565"/>
      <c r="VDF424" s="565"/>
      <c r="VDG424" s="565"/>
      <c r="VDH424" s="565"/>
      <c r="VDI424" s="565"/>
      <c r="VDJ424" s="565"/>
      <c r="VDK424" s="565"/>
      <c r="VDL424" s="565"/>
      <c r="VDM424" s="565"/>
      <c r="VDN424" s="565"/>
      <c r="VDO424" s="565"/>
      <c r="VDP424" s="565"/>
      <c r="VDQ424" s="565"/>
      <c r="VDR424" s="565"/>
      <c r="VDS424" s="565"/>
      <c r="VDT424" s="565"/>
      <c r="VDU424" s="565"/>
      <c r="VDV424" s="565"/>
      <c r="VDW424" s="565"/>
      <c r="VDX424" s="565"/>
      <c r="VDY424" s="565"/>
      <c r="VDZ424" s="565"/>
      <c r="VEA424" s="565"/>
      <c r="VEB424" s="565"/>
      <c r="VEC424" s="565"/>
      <c r="VED424" s="565"/>
      <c r="VEE424" s="565"/>
      <c r="VEF424" s="565"/>
      <c r="VEG424" s="565"/>
      <c r="VEH424" s="565"/>
      <c r="VEI424" s="565"/>
      <c r="VEJ424" s="565"/>
      <c r="VEK424" s="565"/>
      <c r="VEL424" s="565"/>
      <c r="VEM424" s="565"/>
      <c r="VEN424" s="565"/>
      <c r="VEO424" s="565"/>
      <c r="VEP424" s="565"/>
      <c r="VEQ424" s="565"/>
      <c r="VER424" s="565"/>
      <c r="VES424" s="565"/>
      <c r="VET424" s="565"/>
      <c r="VEU424" s="565"/>
      <c r="VEV424" s="565"/>
      <c r="VEW424" s="565"/>
      <c r="VEX424" s="565"/>
      <c r="VEY424" s="565"/>
      <c r="VEZ424" s="565"/>
      <c r="VFA424" s="565"/>
      <c r="VFB424" s="565"/>
      <c r="VFC424" s="565"/>
      <c r="VFD424" s="565"/>
      <c r="VFE424" s="565"/>
      <c r="VFF424" s="565"/>
      <c r="VFG424" s="565"/>
      <c r="VFH424" s="565"/>
      <c r="VFI424" s="565"/>
      <c r="VFJ424" s="565"/>
      <c r="VFK424" s="565"/>
      <c r="VFL424" s="565"/>
      <c r="VFM424" s="565"/>
      <c r="VFN424" s="565"/>
      <c r="VFO424" s="565"/>
      <c r="VFP424" s="565"/>
      <c r="VFQ424" s="565"/>
      <c r="VFR424" s="565"/>
      <c r="VFS424" s="565"/>
      <c r="VFT424" s="565"/>
      <c r="VFU424" s="565"/>
      <c r="VFV424" s="565"/>
      <c r="VFW424" s="565"/>
      <c r="VFX424" s="565"/>
      <c r="VFY424" s="565"/>
      <c r="VFZ424" s="565"/>
      <c r="VGA424" s="565"/>
      <c r="VGB424" s="565"/>
      <c r="VGC424" s="565"/>
      <c r="VGD424" s="565"/>
      <c r="VGE424" s="565"/>
      <c r="VGF424" s="565"/>
      <c r="VGG424" s="565"/>
      <c r="VGH424" s="565"/>
      <c r="VGI424" s="565"/>
      <c r="VGJ424" s="565"/>
      <c r="VGK424" s="565"/>
      <c r="VGL424" s="565"/>
      <c r="VGM424" s="565"/>
      <c r="VGN424" s="565"/>
      <c r="VGO424" s="565"/>
      <c r="VGP424" s="565"/>
      <c r="VGQ424" s="565"/>
      <c r="VGR424" s="565"/>
      <c r="VGS424" s="565"/>
      <c r="VGT424" s="565"/>
      <c r="VGU424" s="565"/>
      <c r="VGV424" s="565"/>
      <c r="VGW424" s="565"/>
      <c r="VGX424" s="565"/>
      <c r="VGY424" s="565"/>
      <c r="VGZ424" s="565"/>
      <c r="VHA424" s="565"/>
      <c r="VHB424" s="565"/>
      <c r="VHC424" s="565"/>
      <c r="VHD424" s="565"/>
      <c r="VHE424" s="565"/>
      <c r="VHF424" s="565"/>
      <c r="VHG424" s="565"/>
      <c r="VHH424" s="565"/>
      <c r="VHI424" s="565"/>
      <c r="VHJ424" s="565"/>
      <c r="VHK424" s="565"/>
      <c r="VHL424" s="565"/>
      <c r="VHM424" s="565"/>
      <c r="VHN424" s="565"/>
      <c r="VHO424" s="565"/>
      <c r="VHP424" s="565"/>
      <c r="VHQ424" s="565"/>
      <c r="VHR424" s="565"/>
      <c r="VHS424" s="565"/>
      <c r="VHT424" s="565"/>
      <c r="VHU424" s="565"/>
      <c r="VHV424" s="565"/>
      <c r="VHW424" s="565"/>
      <c r="VHX424" s="565"/>
      <c r="VHY424" s="565"/>
      <c r="VHZ424" s="565"/>
      <c r="VIA424" s="565"/>
      <c r="VIB424" s="565"/>
      <c r="VIC424" s="565"/>
      <c r="VID424" s="565"/>
      <c r="VIE424" s="565"/>
      <c r="VIF424" s="565"/>
      <c r="VIG424" s="565"/>
      <c r="VIH424" s="565"/>
      <c r="VII424" s="565"/>
      <c r="VIJ424" s="565"/>
      <c r="VIK424" s="565"/>
      <c r="VIL424" s="565"/>
      <c r="VIM424" s="565"/>
      <c r="VIN424" s="565"/>
      <c r="VIO424" s="565"/>
      <c r="VIP424" s="565"/>
      <c r="VIQ424" s="565"/>
      <c r="VIR424" s="565"/>
      <c r="VIS424" s="565"/>
      <c r="VIT424" s="565"/>
      <c r="VIU424" s="565"/>
      <c r="VIV424" s="565"/>
      <c r="VIW424" s="565"/>
      <c r="VIX424" s="565"/>
      <c r="VIY424" s="565"/>
      <c r="VIZ424" s="565"/>
      <c r="VJA424" s="565"/>
      <c r="VJB424" s="565"/>
      <c r="VJC424" s="565"/>
      <c r="VJD424" s="565"/>
      <c r="VJE424" s="565"/>
      <c r="VJF424" s="565"/>
      <c r="VJG424" s="565"/>
      <c r="VJH424" s="565"/>
      <c r="VJI424" s="565"/>
      <c r="VJJ424" s="565"/>
      <c r="VJK424" s="565"/>
      <c r="VJL424" s="565"/>
      <c r="VJM424" s="565"/>
      <c r="VJN424" s="565"/>
      <c r="VJO424" s="565"/>
      <c r="VJP424" s="565"/>
      <c r="VJQ424" s="565"/>
      <c r="VJR424" s="565"/>
      <c r="VJS424" s="565"/>
      <c r="VJT424" s="565"/>
      <c r="VJU424" s="565"/>
      <c r="VJV424" s="565"/>
      <c r="VJW424" s="565"/>
      <c r="VJX424" s="565"/>
      <c r="VJY424" s="565"/>
      <c r="VJZ424" s="565"/>
      <c r="VKA424" s="565"/>
      <c r="VKB424" s="565"/>
      <c r="VKC424" s="565"/>
      <c r="VKD424" s="565"/>
      <c r="VKE424" s="565"/>
      <c r="VKF424" s="565"/>
      <c r="VKG424" s="565"/>
      <c r="VKH424" s="565"/>
      <c r="VKI424" s="565"/>
      <c r="VKJ424" s="565"/>
      <c r="VKK424" s="565"/>
      <c r="VKL424" s="565"/>
      <c r="VKM424" s="565"/>
      <c r="VKN424" s="565"/>
      <c r="VKO424" s="565"/>
      <c r="VKP424" s="565"/>
      <c r="VKQ424" s="565"/>
      <c r="VKR424" s="565"/>
      <c r="VKS424" s="565"/>
      <c r="VKT424" s="565"/>
      <c r="VKU424" s="565"/>
      <c r="VKV424" s="565"/>
      <c r="VKW424" s="565"/>
      <c r="VKX424" s="565"/>
      <c r="VKY424" s="565"/>
      <c r="VKZ424" s="565"/>
      <c r="VLA424" s="565"/>
      <c r="VLB424" s="565"/>
      <c r="VLC424" s="565"/>
      <c r="VLD424" s="565"/>
      <c r="VLE424" s="565"/>
      <c r="VLF424" s="565"/>
      <c r="VLG424" s="565"/>
      <c r="VLH424" s="565"/>
      <c r="VLI424" s="565"/>
      <c r="VLJ424" s="565"/>
      <c r="VLK424" s="565"/>
      <c r="VLL424" s="565"/>
      <c r="VLM424" s="565"/>
      <c r="VLN424" s="565"/>
      <c r="VLO424" s="565"/>
      <c r="VLP424" s="565"/>
      <c r="VLQ424" s="565"/>
      <c r="VLR424" s="565"/>
      <c r="VLS424" s="565"/>
      <c r="VLT424" s="565"/>
      <c r="VLU424" s="565"/>
      <c r="VLV424" s="565"/>
      <c r="VLW424" s="565"/>
      <c r="VLX424" s="565"/>
      <c r="VLY424" s="565"/>
      <c r="VLZ424" s="565"/>
      <c r="VMA424" s="565"/>
      <c r="VMB424" s="565"/>
      <c r="VMC424" s="565"/>
      <c r="VMD424" s="565"/>
      <c r="VME424" s="565"/>
      <c r="VMF424" s="565"/>
      <c r="VMG424" s="565"/>
      <c r="VMH424" s="565"/>
      <c r="VMI424" s="565"/>
      <c r="VMJ424" s="565"/>
      <c r="VMK424" s="565"/>
      <c r="VML424" s="565"/>
      <c r="VMM424" s="565"/>
      <c r="VMN424" s="565"/>
      <c r="VMO424" s="565"/>
      <c r="VMP424" s="565"/>
      <c r="VMQ424" s="565"/>
      <c r="VMR424" s="565"/>
      <c r="VMS424" s="565"/>
      <c r="VMT424" s="565"/>
      <c r="VMU424" s="565"/>
      <c r="VMV424" s="565"/>
      <c r="VMW424" s="565"/>
      <c r="VMX424" s="565"/>
      <c r="VMY424" s="565"/>
      <c r="VMZ424" s="565"/>
      <c r="VNA424" s="565"/>
      <c r="VNB424" s="565"/>
      <c r="VNC424" s="565"/>
      <c r="VND424" s="565"/>
      <c r="VNE424" s="565"/>
      <c r="VNF424" s="565"/>
      <c r="VNG424" s="565"/>
      <c r="VNH424" s="565"/>
      <c r="VNI424" s="565"/>
      <c r="VNJ424" s="565"/>
      <c r="VNK424" s="565"/>
      <c r="VNL424" s="565"/>
      <c r="VNM424" s="565"/>
      <c r="VNN424" s="565"/>
      <c r="VNO424" s="565"/>
      <c r="VNP424" s="565"/>
      <c r="VNQ424" s="565"/>
      <c r="VNR424" s="565"/>
      <c r="VNS424" s="565"/>
      <c r="VNT424" s="565"/>
      <c r="VNU424" s="565"/>
      <c r="VNV424" s="565"/>
      <c r="VNW424" s="565"/>
      <c r="VNX424" s="565"/>
      <c r="VNY424" s="565"/>
      <c r="VNZ424" s="565"/>
      <c r="VOA424" s="565"/>
      <c r="VOB424" s="565"/>
      <c r="VOC424" s="565"/>
      <c r="VOD424" s="565"/>
      <c r="VOE424" s="565"/>
      <c r="VOF424" s="565"/>
      <c r="VOG424" s="565"/>
      <c r="VOH424" s="565"/>
      <c r="VOI424" s="565"/>
      <c r="VOJ424" s="565"/>
      <c r="VOK424" s="565"/>
      <c r="VOL424" s="565"/>
      <c r="VOM424" s="565"/>
      <c r="VON424" s="565"/>
      <c r="VOO424" s="565"/>
      <c r="VOP424" s="565"/>
      <c r="VOQ424" s="565"/>
      <c r="VOR424" s="565"/>
      <c r="VOS424" s="565"/>
      <c r="VOT424" s="565"/>
      <c r="VOU424" s="565"/>
      <c r="VOV424" s="565"/>
      <c r="VOW424" s="565"/>
      <c r="VOX424" s="565"/>
      <c r="VOY424" s="565"/>
      <c r="VOZ424" s="565"/>
      <c r="VPA424" s="565"/>
      <c r="VPB424" s="565"/>
      <c r="VPC424" s="565"/>
      <c r="VPD424" s="565"/>
      <c r="VPE424" s="565"/>
      <c r="VPF424" s="565"/>
      <c r="VPG424" s="565"/>
      <c r="VPH424" s="565"/>
      <c r="VPI424" s="565"/>
      <c r="VPJ424" s="565"/>
      <c r="VPK424" s="565"/>
      <c r="VPL424" s="565"/>
      <c r="VPM424" s="565"/>
      <c r="VPN424" s="565"/>
      <c r="VPO424" s="565"/>
      <c r="VPP424" s="565"/>
      <c r="VPQ424" s="565"/>
      <c r="VPR424" s="565"/>
      <c r="VPS424" s="565"/>
      <c r="VPT424" s="565"/>
      <c r="VPU424" s="565"/>
      <c r="VPV424" s="565"/>
      <c r="VPW424" s="565"/>
      <c r="VPX424" s="565"/>
      <c r="VPY424" s="565"/>
      <c r="VPZ424" s="565"/>
      <c r="VQA424" s="565"/>
      <c r="VQB424" s="565"/>
      <c r="VQC424" s="565"/>
      <c r="VQD424" s="565"/>
      <c r="VQE424" s="565"/>
      <c r="VQF424" s="565"/>
      <c r="VQG424" s="565"/>
      <c r="VQH424" s="565"/>
      <c r="VQI424" s="565"/>
      <c r="VQJ424" s="565"/>
      <c r="VQK424" s="565"/>
      <c r="VQL424" s="565"/>
      <c r="VQM424" s="565"/>
      <c r="VQN424" s="565"/>
      <c r="VQO424" s="565"/>
      <c r="VQP424" s="565"/>
      <c r="VQQ424" s="565"/>
      <c r="VQR424" s="565"/>
      <c r="VQS424" s="565"/>
      <c r="VQT424" s="565"/>
      <c r="VQU424" s="565"/>
      <c r="VQV424" s="565"/>
      <c r="VQW424" s="565"/>
      <c r="VQX424" s="565"/>
      <c r="VQY424" s="565"/>
      <c r="VQZ424" s="565"/>
      <c r="VRA424" s="565"/>
      <c r="VRB424" s="565"/>
      <c r="VRC424" s="565"/>
      <c r="VRD424" s="565"/>
      <c r="VRE424" s="565"/>
      <c r="VRF424" s="565"/>
      <c r="VRG424" s="565"/>
      <c r="VRH424" s="565"/>
      <c r="VRI424" s="565"/>
      <c r="VRJ424" s="565"/>
      <c r="VRK424" s="565"/>
      <c r="VRL424" s="565"/>
      <c r="VRM424" s="565"/>
      <c r="VRN424" s="565"/>
      <c r="VRO424" s="565"/>
      <c r="VRP424" s="565"/>
      <c r="VRQ424" s="565"/>
      <c r="VRR424" s="565"/>
      <c r="VRS424" s="565"/>
      <c r="VRT424" s="565"/>
      <c r="VRU424" s="565"/>
      <c r="VRV424" s="565"/>
      <c r="VRW424" s="565"/>
      <c r="VRX424" s="565"/>
      <c r="VRY424" s="565"/>
      <c r="VRZ424" s="565"/>
      <c r="VSA424" s="565"/>
      <c r="VSB424" s="565"/>
      <c r="VSC424" s="565"/>
      <c r="VSD424" s="565"/>
      <c r="VSE424" s="565"/>
      <c r="VSF424" s="565"/>
      <c r="VSG424" s="565"/>
      <c r="VSH424" s="565"/>
      <c r="VSI424" s="565"/>
      <c r="VSJ424" s="565"/>
      <c r="VSK424" s="565"/>
      <c r="VSL424" s="565"/>
      <c r="VSM424" s="565"/>
      <c r="VSN424" s="565"/>
      <c r="VSO424" s="565"/>
      <c r="VSP424" s="565"/>
      <c r="VSQ424" s="565"/>
      <c r="VSR424" s="565"/>
      <c r="VSS424" s="565"/>
      <c r="VST424" s="565"/>
      <c r="VSU424" s="565"/>
      <c r="VSV424" s="565"/>
      <c r="VSW424" s="565"/>
      <c r="VSX424" s="565"/>
      <c r="VSY424" s="565"/>
      <c r="VSZ424" s="565"/>
      <c r="VTA424" s="565"/>
      <c r="VTB424" s="565"/>
      <c r="VTC424" s="565"/>
      <c r="VTD424" s="565"/>
      <c r="VTE424" s="565"/>
      <c r="VTF424" s="565"/>
      <c r="VTG424" s="565"/>
      <c r="VTH424" s="565"/>
      <c r="VTI424" s="565"/>
      <c r="VTJ424" s="565"/>
      <c r="VTK424" s="565"/>
      <c r="VTL424" s="565"/>
      <c r="VTM424" s="565"/>
      <c r="VTN424" s="565"/>
      <c r="VTO424" s="565"/>
      <c r="VTP424" s="565"/>
      <c r="VTQ424" s="565"/>
      <c r="VTR424" s="565"/>
      <c r="VTS424" s="565"/>
      <c r="VTT424" s="565"/>
      <c r="VTU424" s="565"/>
      <c r="VTV424" s="565"/>
      <c r="VTW424" s="565"/>
      <c r="VTX424" s="565"/>
      <c r="VTY424" s="565"/>
      <c r="VTZ424" s="565"/>
      <c r="VUA424" s="565"/>
      <c r="VUB424" s="565"/>
      <c r="VUC424" s="565"/>
      <c r="VUD424" s="565"/>
      <c r="VUE424" s="565"/>
      <c r="VUF424" s="565"/>
      <c r="VUG424" s="565"/>
      <c r="VUH424" s="565"/>
      <c r="VUI424" s="565"/>
      <c r="VUJ424" s="565"/>
      <c r="VUK424" s="565"/>
      <c r="VUL424" s="565"/>
      <c r="VUM424" s="565"/>
      <c r="VUN424" s="565"/>
      <c r="VUO424" s="565"/>
      <c r="VUP424" s="565"/>
      <c r="VUQ424" s="565"/>
      <c r="VUR424" s="565"/>
      <c r="VUS424" s="565"/>
      <c r="VUT424" s="565"/>
      <c r="VUU424" s="565"/>
      <c r="VUV424" s="565"/>
      <c r="VUW424" s="565"/>
      <c r="VUX424" s="565"/>
      <c r="VUY424" s="565"/>
      <c r="VUZ424" s="565"/>
      <c r="VVA424" s="565"/>
      <c r="VVB424" s="565"/>
      <c r="VVC424" s="565"/>
      <c r="VVD424" s="565"/>
      <c r="VVE424" s="565"/>
      <c r="VVF424" s="565"/>
      <c r="VVG424" s="565"/>
      <c r="VVH424" s="565"/>
      <c r="VVI424" s="565"/>
      <c r="VVJ424" s="565"/>
      <c r="VVK424" s="565"/>
      <c r="VVL424" s="565"/>
      <c r="VVM424" s="565"/>
      <c r="VVN424" s="565"/>
      <c r="VVO424" s="565"/>
      <c r="VVP424" s="565"/>
      <c r="VVQ424" s="565"/>
      <c r="VVR424" s="565"/>
      <c r="VVS424" s="565"/>
      <c r="VVT424" s="565"/>
      <c r="VVU424" s="565"/>
      <c r="VVV424" s="565"/>
      <c r="VVW424" s="565"/>
      <c r="VVX424" s="565"/>
      <c r="VVY424" s="565"/>
      <c r="VVZ424" s="565"/>
      <c r="VWA424" s="565"/>
      <c r="VWB424" s="565"/>
      <c r="VWC424" s="565"/>
      <c r="VWD424" s="565"/>
      <c r="VWE424" s="565"/>
      <c r="VWF424" s="565"/>
      <c r="VWG424" s="565"/>
      <c r="VWH424" s="565"/>
      <c r="VWI424" s="565"/>
      <c r="VWJ424" s="565"/>
      <c r="VWK424" s="565"/>
      <c r="VWL424" s="565"/>
      <c r="VWM424" s="565"/>
      <c r="VWN424" s="565"/>
      <c r="VWO424" s="565"/>
      <c r="VWP424" s="565"/>
      <c r="VWQ424" s="565"/>
      <c r="VWR424" s="565"/>
      <c r="VWS424" s="565"/>
      <c r="VWT424" s="565"/>
      <c r="VWU424" s="565"/>
      <c r="VWV424" s="565"/>
      <c r="VWW424" s="565"/>
      <c r="VWX424" s="565"/>
      <c r="VWY424" s="565"/>
      <c r="VWZ424" s="565"/>
      <c r="VXA424" s="565"/>
      <c r="VXB424" s="565"/>
      <c r="VXC424" s="565"/>
      <c r="VXD424" s="565"/>
      <c r="VXE424" s="565"/>
      <c r="VXF424" s="565"/>
      <c r="VXG424" s="565"/>
      <c r="VXH424" s="565"/>
      <c r="VXI424" s="565"/>
      <c r="VXJ424" s="565"/>
      <c r="VXK424" s="565"/>
      <c r="VXL424" s="565"/>
      <c r="VXM424" s="565"/>
      <c r="VXN424" s="565"/>
      <c r="VXO424" s="565"/>
      <c r="VXP424" s="565"/>
      <c r="VXQ424" s="565"/>
      <c r="VXR424" s="565"/>
      <c r="VXS424" s="565"/>
      <c r="VXT424" s="565"/>
      <c r="VXU424" s="565"/>
      <c r="VXV424" s="565"/>
      <c r="VXW424" s="565"/>
      <c r="VXX424" s="565"/>
      <c r="VXY424" s="565"/>
      <c r="VXZ424" s="565"/>
      <c r="VYA424" s="565"/>
      <c r="VYB424" s="565"/>
      <c r="VYC424" s="565"/>
      <c r="VYD424" s="565"/>
      <c r="VYE424" s="565"/>
      <c r="VYF424" s="565"/>
      <c r="VYG424" s="565"/>
      <c r="VYH424" s="565"/>
      <c r="VYI424" s="565"/>
      <c r="VYJ424" s="565"/>
      <c r="VYK424" s="565"/>
      <c r="VYL424" s="565"/>
      <c r="VYM424" s="565"/>
      <c r="VYN424" s="565"/>
      <c r="VYO424" s="565"/>
      <c r="VYP424" s="565"/>
      <c r="VYQ424" s="565"/>
      <c r="VYR424" s="565"/>
      <c r="VYS424" s="565"/>
      <c r="VYT424" s="565"/>
      <c r="VYU424" s="565"/>
      <c r="VYV424" s="565"/>
      <c r="VYW424" s="565"/>
      <c r="VYX424" s="565"/>
      <c r="VYY424" s="565"/>
      <c r="VYZ424" s="565"/>
      <c r="VZA424" s="565"/>
      <c r="VZB424" s="565"/>
      <c r="VZC424" s="565"/>
      <c r="VZD424" s="565"/>
      <c r="VZE424" s="565"/>
      <c r="VZF424" s="565"/>
      <c r="VZG424" s="565"/>
      <c r="VZH424" s="565"/>
      <c r="VZI424" s="565"/>
      <c r="VZJ424" s="565"/>
      <c r="VZK424" s="565"/>
      <c r="VZL424" s="565"/>
      <c r="VZM424" s="565"/>
      <c r="VZN424" s="565"/>
      <c r="VZO424" s="565"/>
      <c r="VZP424" s="565"/>
      <c r="VZQ424" s="565"/>
      <c r="VZR424" s="565"/>
      <c r="VZS424" s="565"/>
      <c r="VZT424" s="565"/>
      <c r="VZU424" s="565"/>
      <c r="VZV424" s="565"/>
      <c r="VZW424" s="565"/>
      <c r="VZX424" s="565"/>
      <c r="VZY424" s="565"/>
      <c r="VZZ424" s="565"/>
      <c r="WAA424" s="565"/>
      <c r="WAB424" s="565"/>
      <c r="WAC424" s="565"/>
      <c r="WAD424" s="565"/>
      <c r="WAE424" s="565"/>
      <c r="WAF424" s="565"/>
      <c r="WAG424" s="565"/>
      <c r="WAH424" s="565"/>
      <c r="WAI424" s="565"/>
      <c r="WAJ424" s="565"/>
      <c r="WAK424" s="565"/>
      <c r="WAL424" s="565"/>
      <c r="WAM424" s="565"/>
      <c r="WAN424" s="565"/>
      <c r="WAO424" s="565"/>
      <c r="WAP424" s="565"/>
      <c r="WAQ424" s="565"/>
      <c r="WAR424" s="565"/>
      <c r="WAS424" s="565"/>
      <c r="WAT424" s="565"/>
      <c r="WAU424" s="565"/>
      <c r="WAV424" s="565"/>
      <c r="WAW424" s="565"/>
      <c r="WAX424" s="565"/>
      <c r="WAY424" s="565"/>
      <c r="WAZ424" s="565"/>
      <c r="WBA424" s="565"/>
      <c r="WBB424" s="565"/>
      <c r="WBC424" s="565"/>
      <c r="WBD424" s="565"/>
      <c r="WBE424" s="565"/>
      <c r="WBF424" s="565"/>
      <c r="WBG424" s="565"/>
      <c r="WBH424" s="565"/>
      <c r="WBI424" s="565"/>
      <c r="WBJ424" s="565"/>
      <c r="WBK424" s="565"/>
      <c r="WBL424" s="565"/>
      <c r="WBM424" s="565"/>
      <c r="WBN424" s="565"/>
      <c r="WBO424" s="565"/>
      <c r="WBP424" s="565"/>
      <c r="WBQ424" s="565"/>
      <c r="WBR424" s="565"/>
      <c r="WBS424" s="565"/>
      <c r="WBT424" s="565"/>
      <c r="WBU424" s="565"/>
      <c r="WBV424" s="565"/>
      <c r="WBW424" s="565"/>
      <c r="WBX424" s="565"/>
      <c r="WBY424" s="565"/>
      <c r="WBZ424" s="565"/>
      <c r="WCA424" s="565"/>
      <c r="WCB424" s="565"/>
      <c r="WCC424" s="565"/>
      <c r="WCD424" s="565"/>
      <c r="WCE424" s="565"/>
      <c r="WCF424" s="565"/>
      <c r="WCG424" s="565"/>
      <c r="WCH424" s="565"/>
      <c r="WCI424" s="565"/>
      <c r="WCJ424" s="565"/>
      <c r="WCK424" s="565"/>
      <c r="WCL424" s="565"/>
      <c r="WCM424" s="565"/>
      <c r="WCN424" s="565"/>
      <c r="WCO424" s="565"/>
      <c r="WCP424" s="565"/>
      <c r="WCQ424" s="565"/>
      <c r="WCR424" s="565"/>
      <c r="WCS424" s="565"/>
      <c r="WCT424" s="565"/>
      <c r="WCU424" s="565"/>
      <c r="WCV424" s="565"/>
      <c r="WCW424" s="565"/>
      <c r="WCX424" s="565"/>
      <c r="WCY424" s="565"/>
      <c r="WCZ424" s="565"/>
      <c r="WDA424" s="565"/>
      <c r="WDB424" s="565"/>
      <c r="WDC424" s="565"/>
      <c r="WDD424" s="565"/>
      <c r="WDE424" s="565"/>
      <c r="WDF424" s="565"/>
      <c r="WDG424" s="565"/>
      <c r="WDH424" s="565"/>
      <c r="WDI424" s="565"/>
      <c r="WDJ424" s="565"/>
      <c r="WDK424" s="565"/>
      <c r="WDL424" s="565"/>
      <c r="WDM424" s="565"/>
      <c r="WDN424" s="565"/>
      <c r="WDO424" s="565"/>
      <c r="WDP424" s="565"/>
      <c r="WDQ424" s="565"/>
      <c r="WDR424" s="565"/>
      <c r="WDS424" s="565"/>
      <c r="WDT424" s="565"/>
      <c r="WDU424" s="565"/>
      <c r="WDV424" s="565"/>
      <c r="WDW424" s="565"/>
      <c r="WDX424" s="565"/>
      <c r="WDY424" s="565"/>
      <c r="WDZ424" s="565"/>
      <c r="WEA424" s="565"/>
      <c r="WEB424" s="565"/>
      <c r="WEC424" s="565"/>
      <c r="WED424" s="565"/>
      <c r="WEE424" s="565"/>
      <c r="WEF424" s="565"/>
      <c r="WEG424" s="565"/>
      <c r="WEH424" s="565"/>
      <c r="WEI424" s="565"/>
      <c r="WEJ424" s="565"/>
      <c r="WEK424" s="565"/>
      <c r="WEL424" s="565"/>
      <c r="WEM424" s="565"/>
      <c r="WEN424" s="565"/>
      <c r="WEO424" s="565"/>
      <c r="WEP424" s="565"/>
      <c r="WEQ424" s="565"/>
      <c r="WER424" s="565"/>
      <c r="WES424" s="565"/>
      <c r="WET424" s="565"/>
      <c r="WEU424" s="565"/>
      <c r="WEV424" s="565"/>
      <c r="WEW424" s="565"/>
      <c r="WEX424" s="565"/>
      <c r="WEY424" s="565"/>
      <c r="WEZ424" s="565"/>
      <c r="WFA424" s="565"/>
      <c r="WFB424" s="565"/>
      <c r="WFC424" s="565"/>
      <c r="WFD424" s="565"/>
      <c r="WFE424" s="565"/>
      <c r="WFF424" s="565"/>
      <c r="WFG424" s="565"/>
      <c r="WFH424" s="565"/>
      <c r="WFI424" s="565"/>
      <c r="WFJ424" s="565"/>
      <c r="WFK424" s="565"/>
      <c r="WFL424" s="565"/>
      <c r="WFM424" s="565"/>
      <c r="WFN424" s="565"/>
      <c r="WFO424" s="565"/>
      <c r="WFP424" s="565"/>
      <c r="WFQ424" s="565"/>
      <c r="WFR424" s="565"/>
      <c r="WFS424" s="565"/>
      <c r="WFT424" s="565"/>
      <c r="WFU424" s="565"/>
      <c r="WFV424" s="565"/>
      <c r="WFW424" s="565"/>
      <c r="WFX424" s="565"/>
      <c r="WFY424" s="565"/>
      <c r="WFZ424" s="565"/>
      <c r="WGA424" s="565"/>
      <c r="WGB424" s="565"/>
      <c r="WGC424" s="565"/>
      <c r="WGD424" s="565"/>
      <c r="WGE424" s="565"/>
      <c r="WGF424" s="565"/>
      <c r="WGG424" s="565"/>
      <c r="WGH424" s="565"/>
      <c r="WGI424" s="565"/>
      <c r="WGJ424" s="565"/>
      <c r="WGK424" s="565"/>
      <c r="WGL424" s="565"/>
      <c r="WGM424" s="565"/>
      <c r="WGN424" s="565"/>
      <c r="WGO424" s="565"/>
      <c r="WGP424" s="565"/>
      <c r="WGQ424" s="565"/>
      <c r="WGR424" s="565"/>
      <c r="WGS424" s="565"/>
      <c r="WGT424" s="565"/>
      <c r="WGU424" s="565"/>
      <c r="WGV424" s="565"/>
      <c r="WGW424" s="565"/>
      <c r="WGX424" s="565"/>
      <c r="WGY424" s="565"/>
      <c r="WGZ424" s="565"/>
      <c r="WHA424" s="565"/>
      <c r="WHB424" s="565"/>
      <c r="WHC424" s="565"/>
      <c r="WHD424" s="565"/>
      <c r="WHE424" s="565"/>
      <c r="WHF424" s="565"/>
      <c r="WHG424" s="565"/>
      <c r="WHH424" s="565"/>
      <c r="WHI424" s="565"/>
      <c r="WHJ424" s="565"/>
      <c r="WHK424" s="565"/>
      <c r="WHL424" s="565"/>
      <c r="WHM424" s="565"/>
      <c r="WHN424" s="565"/>
      <c r="WHO424" s="565"/>
      <c r="WHP424" s="565"/>
      <c r="WHQ424" s="565"/>
      <c r="WHR424" s="565"/>
      <c r="WHS424" s="565"/>
      <c r="WHT424" s="565"/>
      <c r="WHU424" s="565"/>
      <c r="WHV424" s="565"/>
      <c r="WHW424" s="565"/>
      <c r="WHX424" s="565"/>
      <c r="WHY424" s="565"/>
      <c r="WHZ424" s="565"/>
      <c r="WIA424" s="565"/>
      <c r="WIB424" s="565"/>
      <c r="WIC424" s="565"/>
      <c r="WID424" s="565"/>
      <c r="WIE424" s="565"/>
      <c r="WIF424" s="565"/>
      <c r="WIG424" s="565"/>
      <c r="WIH424" s="565"/>
      <c r="WII424" s="565"/>
      <c r="WIJ424" s="565"/>
      <c r="WIK424" s="565"/>
      <c r="WIL424" s="565"/>
      <c r="WIM424" s="565"/>
      <c r="WIN424" s="565"/>
      <c r="WIO424" s="565"/>
      <c r="WIP424" s="565"/>
      <c r="WIQ424" s="565"/>
      <c r="WIR424" s="565"/>
      <c r="WIS424" s="565"/>
      <c r="WIT424" s="565"/>
      <c r="WIU424" s="565"/>
      <c r="WIV424" s="565"/>
      <c r="WIW424" s="565"/>
      <c r="WIX424" s="565"/>
      <c r="WIY424" s="565"/>
      <c r="WIZ424" s="565"/>
      <c r="WJA424" s="565"/>
      <c r="WJB424" s="565"/>
      <c r="WJC424" s="565"/>
      <c r="WJD424" s="565"/>
      <c r="WJE424" s="565"/>
      <c r="WJF424" s="565"/>
      <c r="WJG424" s="565"/>
      <c r="WJH424" s="565"/>
      <c r="WJI424" s="565"/>
      <c r="WJJ424" s="565"/>
      <c r="WJK424" s="565"/>
      <c r="WJL424" s="565"/>
      <c r="WJM424" s="565"/>
      <c r="WJN424" s="565"/>
      <c r="WJO424" s="565"/>
      <c r="WJP424" s="565"/>
      <c r="WJQ424" s="565"/>
      <c r="WJR424" s="565"/>
      <c r="WJS424" s="565"/>
      <c r="WJT424" s="565"/>
      <c r="WJU424" s="565"/>
      <c r="WJV424" s="565"/>
      <c r="WJW424" s="565"/>
      <c r="WJX424" s="565"/>
      <c r="WJY424" s="565"/>
      <c r="WJZ424" s="565"/>
      <c r="WKA424" s="565"/>
      <c r="WKB424" s="565"/>
      <c r="WKC424" s="565"/>
      <c r="WKD424" s="565"/>
      <c r="WKE424" s="565"/>
      <c r="WKF424" s="565"/>
      <c r="WKG424" s="565"/>
      <c r="WKH424" s="565"/>
      <c r="WKI424" s="565"/>
      <c r="WKJ424" s="565"/>
      <c r="WKK424" s="565"/>
      <c r="WKL424" s="565"/>
      <c r="WKM424" s="565"/>
      <c r="WKN424" s="565"/>
      <c r="WKO424" s="565"/>
      <c r="WKP424" s="565"/>
      <c r="WKQ424" s="565"/>
      <c r="WKR424" s="565"/>
      <c r="WKS424" s="565"/>
      <c r="WKT424" s="565"/>
      <c r="WKU424" s="565"/>
      <c r="WKV424" s="565"/>
      <c r="WKW424" s="565"/>
      <c r="WKX424" s="565"/>
      <c r="WKY424" s="565"/>
      <c r="WKZ424" s="565"/>
      <c r="WLA424" s="565"/>
      <c r="WLB424" s="565"/>
      <c r="WLC424" s="565"/>
      <c r="WLD424" s="565"/>
      <c r="WLE424" s="565"/>
      <c r="WLF424" s="565"/>
      <c r="WLG424" s="565"/>
      <c r="WLH424" s="565"/>
      <c r="WLI424" s="565"/>
      <c r="WLJ424" s="565"/>
      <c r="WLK424" s="565"/>
      <c r="WLL424" s="565"/>
      <c r="WLM424" s="565"/>
      <c r="WLN424" s="565"/>
      <c r="WLO424" s="565"/>
      <c r="WLP424" s="565"/>
      <c r="WLQ424" s="565"/>
      <c r="WLR424" s="565"/>
      <c r="WLS424" s="565"/>
      <c r="WLT424" s="565"/>
      <c r="WLU424" s="565"/>
      <c r="WLV424" s="565"/>
      <c r="WLW424" s="565"/>
      <c r="WLX424" s="565"/>
      <c r="WLY424" s="565"/>
      <c r="WLZ424" s="565"/>
      <c r="WMA424" s="565"/>
      <c r="WMB424" s="565"/>
      <c r="WMC424" s="565"/>
      <c r="WMD424" s="565"/>
      <c r="WME424" s="565"/>
      <c r="WMF424" s="565"/>
      <c r="WMG424" s="565"/>
      <c r="WMH424" s="565"/>
      <c r="WMI424" s="565"/>
      <c r="WMJ424" s="565"/>
      <c r="WMK424" s="565"/>
      <c r="WML424" s="565"/>
      <c r="WMM424" s="565"/>
      <c r="WMN424" s="565"/>
      <c r="WMO424" s="565"/>
      <c r="WMP424" s="565"/>
      <c r="WMQ424" s="565"/>
      <c r="WMR424" s="565"/>
      <c r="WMS424" s="565"/>
      <c r="WMT424" s="565"/>
      <c r="WMU424" s="565"/>
      <c r="WMV424" s="565"/>
      <c r="WMW424" s="565"/>
      <c r="WMX424" s="565"/>
      <c r="WMY424" s="565"/>
      <c r="WMZ424" s="565"/>
      <c r="WNA424" s="565"/>
      <c r="WNB424" s="565"/>
      <c r="WNC424" s="565"/>
      <c r="WND424" s="565"/>
      <c r="WNE424" s="565"/>
      <c r="WNF424" s="565"/>
      <c r="WNG424" s="565"/>
      <c r="WNH424" s="565"/>
      <c r="WNI424" s="565"/>
      <c r="WNJ424" s="565"/>
      <c r="WNK424" s="565"/>
      <c r="WNL424" s="565"/>
      <c r="WNM424" s="565"/>
      <c r="WNN424" s="565"/>
      <c r="WNO424" s="565"/>
      <c r="WNP424" s="565"/>
      <c r="WNQ424" s="565"/>
      <c r="WNR424" s="565"/>
      <c r="WNS424" s="565"/>
      <c r="WNT424" s="565"/>
      <c r="WNU424" s="565"/>
      <c r="WNV424" s="565"/>
      <c r="WNW424" s="565"/>
      <c r="WNX424" s="565"/>
      <c r="WNY424" s="565"/>
      <c r="WNZ424" s="565"/>
      <c r="WOA424" s="565"/>
      <c r="WOB424" s="565"/>
      <c r="WOC424" s="565"/>
      <c r="WOD424" s="565"/>
      <c r="WOE424" s="565"/>
      <c r="WOF424" s="565"/>
      <c r="WOG424" s="565"/>
      <c r="WOH424" s="565"/>
      <c r="WOI424" s="565"/>
      <c r="WOJ424" s="565"/>
      <c r="WOK424" s="565"/>
      <c r="WOL424" s="565"/>
      <c r="WOM424" s="565"/>
      <c r="WON424" s="565"/>
      <c r="WOO424" s="565"/>
      <c r="WOP424" s="565"/>
      <c r="WOQ424" s="565"/>
      <c r="WOR424" s="565"/>
      <c r="WOS424" s="565"/>
      <c r="WOT424" s="565"/>
      <c r="WOU424" s="565"/>
      <c r="WOV424" s="565"/>
      <c r="WOW424" s="565"/>
      <c r="WOX424" s="565"/>
      <c r="WOY424" s="565"/>
      <c r="WOZ424" s="565"/>
      <c r="WPA424" s="565"/>
      <c r="WPB424" s="565"/>
      <c r="WPC424" s="565"/>
      <c r="WPD424" s="565"/>
      <c r="WPE424" s="565"/>
      <c r="WPF424" s="565"/>
      <c r="WPG424" s="565"/>
      <c r="WPH424" s="565"/>
      <c r="WPI424" s="565"/>
      <c r="WPJ424" s="565"/>
      <c r="WPK424" s="565"/>
      <c r="WPL424" s="565"/>
      <c r="WPM424" s="565"/>
      <c r="WPN424" s="565"/>
      <c r="WPO424" s="565"/>
      <c r="WPP424" s="565"/>
      <c r="WPQ424" s="565"/>
      <c r="WPR424" s="565"/>
      <c r="WPS424" s="565"/>
      <c r="WPT424" s="565"/>
      <c r="WPU424" s="565"/>
      <c r="WPV424" s="565"/>
      <c r="WPW424" s="565"/>
      <c r="WPX424" s="565"/>
      <c r="WPY424" s="565"/>
      <c r="WPZ424" s="565"/>
      <c r="WQA424" s="565"/>
      <c r="WQB424" s="565"/>
      <c r="WQC424" s="565"/>
      <c r="WQD424" s="565"/>
      <c r="WQE424" s="565"/>
      <c r="WQF424" s="565"/>
      <c r="WQG424" s="565"/>
      <c r="WQH424" s="565"/>
      <c r="WQI424" s="565"/>
      <c r="WQJ424" s="565"/>
      <c r="WQK424" s="565"/>
      <c r="WQL424" s="565"/>
      <c r="WQM424" s="565"/>
      <c r="WQN424" s="565"/>
      <c r="WQO424" s="565"/>
      <c r="WQP424" s="565"/>
      <c r="WQQ424" s="565"/>
      <c r="WQR424" s="565"/>
      <c r="WQS424" s="565"/>
      <c r="WQT424" s="565"/>
      <c r="WQU424" s="565"/>
      <c r="WQV424" s="565"/>
      <c r="WQW424" s="565"/>
      <c r="WQX424" s="565"/>
      <c r="WQY424" s="565"/>
      <c r="WQZ424" s="565"/>
      <c r="WRA424" s="565"/>
      <c r="WRB424" s="565"/>
      <c r="WRC424" s="565"/>
      <c r="WRD424" s="565"/>
      <c r="WRE424" s="565"/>
      <c r="WRF424" s="565"/>
      <c r="WRG424" s="565"/>
      <c r="WRH424" s="565"/>
      <c r="WRI424" s="565"/>
      <c r="WRJ424" s="565"/>
      <c r="WRK424" s="565"/>
      <c r="WRL424" s="565"/>
      <c r="WRM424" s="565"/>
      <c r="WRN424" s="565"/>
      <c r="WRO424" s="565"/>
      <c r="WRP424" s="565"/>
      <c r="WRQ424" s="565"/>
      <c r="WRR424" s="565"/>
      <c r="WRS424" s="565"/>
      <c r="WRT424" s="565"/>
      <c r="WRU424" s="565"/>
      <c r="WRV424" s="565"/>
      <c r="WRW424" s="565"/>
      <c r="WRX424" s="565"/>
      <c r="WRY424" s="565"/>
      <c r="WRZ424" s="565"/>
      <c r="WSA424" s="565"/>
      <c r="WSB424" s="565"/>
      <c r="WSC424" s="565"/>
      <c r="WSD424" s="565"/>
      <c r="WSE424" s="565"/>
      <c r="WSF424" s="565"/>
      <c r="WSG424" s="565"/>
      <c r="WSH424" s="565"/>
      <c r="WSI424" s="565"/>
      <c r="WSJ424" s="565"/>
      <c r="WSK424" s="565"/>
      <c r="WSL424" s="565"/>
      <c r="WSM424" s="565"/>
      <c r="WSN424" s="565"/>
      <c r="WSO424" s="565"/>
      <c r="WSP424" s="565"/>
      <c r="WSQ424" s="565"/>
      <c r="WSR424" s="565"/>
      <c r="WSS424" s="565"/>
      <c r="WST424" s="565"/>
      <c r="WSU424" s="565"/>
      <c r="WSV424" s="565"/>
      <c r="WSW424" s="565"/>
      <c r="WSX424" s="565"/>
      <c r="WSY424" s="565"/>
      <c r="WSZ424" s="565"/>
      <c r="WTA424" s="565"/>
      <c r="WTB424" s="565"/>
      <c r="WTC424" s="565"/>
      <c r="WTD424" s="565"/>
      <c r="WTE424" s="565"/>
      <c r="WTF424" s="565"/>
      <c r="WTG424" s="565"/>
      <c r="WTH424" s="565"/>
      <c r="WTI424" s="565"/>
      <c r="WTJ424" s="565"/>
      <c r="WTK424" s="565"/>
      <c r="WTL424" s="565"/>
      <c r="WTM424" s="565"/>
      <c r="WTN424" s="565"/>
      <c r="WTO424" s="565"/>
      <c r="WTP424" s="565"/>
      <c r="WTQ424" s="565"/>
      <c r="WTR424" s="565"/>
      <c r="WTS424" s="565"/>
      <c r="WTT424" s="565"/>
      <c r="WTU424" s="565"/>
      <c r="WTV424" s="565"/>
      <c r="WTW424" s="565"/>
      <c r="WTX424" s="565"/>
      <c r="WTY424" s="565"/>
      <c r="WTZ424" s="565"/>
      <c r="WUA424" s="565"/>
      <c r="WUB424" s="565"/>
      <c r="WUC424" s="565"/>
      <c r="WUD424" s="565"/>
      <c r="WUE424" s="565"/>
      <c r="WUF424" s="565"/>
      <c r="WUG424" s="565"/>
      <c r="WUH424" s="565"/>
      <c r="WUI424" s="565"/>
      <c r="WUJ424" s="565"/>
      <c r="WUK424" s="565"/>
      <c r="WUL424" s="565"/>
      <c r="WUM424" s="565"/>
      <c r="WUN424" s="565"/>
      <c r="WUO424" s="565"/>
      <c r="WUP424" s="565"/>
      <c r="WUQ424" s="565"/>
      <c r="WUR424" s="565"/>
      <c r="WUS424" s="565"/>
      <c r="WUT424" s="565"/>
      <c r="WUU424" s="565"/>
      <c r="WUV424" s="565"/>
      <c r="WUW424" s="565"/>
      <c r="WUX424" s="565"/>
      <c r="WUY424" s="565"/>
      <c r="WUZ424" s="565"/>
      <c r="WVA424" s="565"/>
      <c r="WVB424" s="565"/>
      <c r="WVC424" s="565"/>
      <c r="WVD424" s="565"/>
      <c r="WVE424" s="565"/>
      <c r="WVF424" s="565"/>
      <c r="WVG424" s="565"/>
      <c r="WVH424" s="565"/>
      <c r="WVI424" s="565"/>
      <c r="WVJ424" s="565"/>
      <c r="WVK424" s="565"/>
      <c r="WVL424" s="565"/>
      <c r="WVM424" s="565"/>
      <c r="WVN424" s="565"/>
      <c r="WVO424" s="565"/>
      <c r="WVP424" s="565"/>
      <c r="WVQ424" s="565"/>
      <c r="WVR424" s="565"/>
      <c r="WVS424" s="565"/>
      <c r="WVT424" s="565"/>
      <c r="WVU424" s="565"/>
      <c r="WVV424" s="565"/>
      <c r="WVW424" s="565"/>
      <c r="WVX424" s="565"/>
      <c r="WVY424" s="565"/>
      <c r="WVZ424" s="565"/>
      <c r="WWA424" s="565"/>
      <c r="WWB424" s="565"/>
      <c r="WWC424" s="565"/>
      <c r="WWD424" s="565"/>
      <c r="WWE424" s="565"/>
      <c r="WWF424" s="565"/>
      <c r="WWG424" s="565"/>
      <c r="WWH424" s="565"/>
      <c r="WWI424" s="565"/>
      <c r="WWJ424" s="565"/>
      <c r="WWK424" s="565"/>
      <c r="WWL424" s="565"/>
      <c r="WWM424" s="565"/>
      <c r="WWN424" s="565"/>
      <c r="WWO424" s="565"/>
      <c r="WWP424" s="565"/>
      <c r="WWQ424" s="565"/>
      <c r="WWR424" s="565"/>
      <c r="WWS424" s="565"/>
      <c r="WWT424" s="565"/>
      <c r="WWU424" s="565"/>
      <c r="WWV424" s="565"/>
      <c r="WWW424" s="565"/>
      <c r="WWX424" s="565"/>
      <c r="WWY424" s="565"/>
      <c r="WWZ424" s="565"/>
      <c r="WXA424" s="565"/>
      <c r="WXB424" s="565"/>
      <c r="WXC424" s="565"/>
      <c r="WXD424" s="565"/>
      <c r="WXE424" s="565"/>
      <c r="WXF424" s="565"/>
      <c r="WXG424" s="565"/>
      <c r="WXH424" s="565"/>
      <c r="WXI424" s="565"/>
      <c r="WXJ424" s="565"/>
      <c r="WXK424" s="565"/>
      <c r="WXL424" s="565"/>
      <c r="WXM424" s="565"/>
      <c r="WXN424" s="565"/>
      <c r="WXO424" s="565"/>
      <c r="WXP424" s="565"/>
      <c r="WXQ424" s="565"/>
      <c r="WXR424" s="565"/>
      <c r="WXS424" s="565"/>
      <c r="WXT424" s="565"/>
      <c r="WXU424" s="565"/>
      <c r="WXV424" s="565"/>
      <c r="WXW424" s="565"/>
      <c r="WXX424" s="565"/>
      <c r="WXY424" s="565"/>
      <c r="WXZ424" s="565"/>
      <c r="WYA424" s="565"/>
      <c r="WYB424" s="565"/>
      <c r="WYC424" s="565"/>
      <c r="WYD424" s="565"/>
      <c r="WYE424" s="565"/>
      <c r="WYF424" s="565"/>
      <c r="WYG424" s="565"/>
      <c r="WYH424" s="565"/>
      <c r="WYI424" s="565"/>
      <c r="WYJ424" s="565"/>
      <c r="WYK424" s="565"/>
      <c r="WYL424" s="565"/>
      <c r="WYM424" s="565"/>
      <c r="WYN424" s="565"/>
      <c r="WYO424" s="565"/>
      <c r="WYP424" s="565"/>
      <c r="WYQ424" s="565"/>
      <c r="WYR424" s="565"/>
      <c r="WYS424" s="565"/>
      <c r="WYT424" s="565"/>
      <c r="WYU424" s="565"/>
      <c r="WYV424" s="565"/>
      <c r="WYW424" s="565"/>
      <c r="WYX424" s="565"/>
      <c r="WYY424" s="565"/>
      <c r="WYZ424" s="565"/>
      <c r="WZA424" s="565"/>
      <c r="WZB424" s="565"/>
      <c r="WZC424" s="565"/>
      <c r="WZD424" s="565"/>
      <c r="WZE424" s="565"/>
      <c r="WZF424" s="565"/>
      <c r="WZG424" s="565"/>
      <c r="WZH424" s="565"/>
      <c r="WZI424" s="565"/>
      <c r="WZJ424" s="565"/>
      <c r="WZK424" s="565"/>
      <c r="WZL424" s="565"/>
      <c r="WZM424" s="565"/>
      <c r="WZN424" s="565"/>
      <c r="WZO424" s="565"/>
      <c r="WZP424" s="565"/>
      <c r="WZQ424" s="565"/>
      <c r="WZR424" s="565"/>
      <c r="WZS424" s="565"/>
      <c r="WZT424" s="565"/>
      <c r="WZU424" s="565"/>
      <c r="WZV424" s="565"/>
      <c r="WZW424" s="565"/>
      <c r="WZX424" s="565"/>
      <c r="WZY424" s="565"/>
      <c r="WZZ424" s="565"/>
      <c r="XAA424" s="565"/>
      <c r="XAB424" s="565"/>
      <c r="XAC424" s="565"/>
      <c r="XAD424" s="565"/>
      <c r="XAE424" s="565"/>
      <c r="XAF424" s="565"/>
      <c r="XAG424" s="565"/>
      <c r="XAH424" s="565"/>
      <c r="XAI424" s="565"/>
      <c r="XAJ424" s="565"/>
      <c r="XAK424" s="565"/>
      <c r="XAL424" s="565"/>
      <c r="XAM424" s="565"/>
      <c r="XAN424" s="565"/>
      <c r="XAO424" s="565"/>
      <c r="XAP424" s="565"/>
      <c r="XAQ424" s="565"/>
      <c r="XAR424" s="565"/>
      <c r="XAS424" s="565"/>
      <c r="XAT424" s="565"/>
      <c r="XAU424" s="565"/>
      <c r="XAV424" s="565"/>
      <c r="XAW424" s="565"/>
      <c r="XAX424" s="565"/>
      <c r="XAY424" s="565"/>
      <c r="XAZ424" s="565"/>
      <c r="XBA424" s="565"/>
      <c r="XBB424" s="565"/>
      <c r="XBC424" s="565"/>
      <c r="XBD424" s="565"/>
      <c r="XBE424" s="565"/>
      <c r="XBF424" s="565"/>
      <c r="XBG424" s="565"/>
      <c r="XBH424" s="565"/>
      <c r="XBI424" s="565"/>
      <c r="XBJ424" s="565"/>
      <c r="XBK424" s="565"/>
      <c r="XBL424" s="565"/>
      <c r="XBM424" s="565"/>
      <c r="XBN424" s="565"/>
      <c r="XBO424" s="565"/>
      <c r="XBP424" s="565"/>
      <c r="XBQ424" s="565"/>
      <c r="XBR424" s="565"/>
      <c r="XBS424" s="565"/>
      <c r="XBT424" s="565"/>
      <c r="XBU424" s="565"/>
      <c r="XBV424" s="565"/>
      <c r="XBW424" s="565"/>
      <c r="XBX424" s="565"/>
      <c r="XBY424" s="565"/>
      <c r="XBZ424" s="565"/>
      <c r="XCA424" s="565"/>
      <c r="XCB424" s="565"/>
      <c r="XCC424" s="565"/>
      <c r="XCD424" s="565"/>
      <c r="XCE424" s="565"/>
      <c r="XCF424" s="565"/>
      <c r="XCG424" s="565"/>
      <c r="XCH424" s="565"/>
      <c r="XCI424" s="565"/>
      <c r="XCJ424" s="565"/>
      <c r="XCK424" s="565"/>
      <c r="XCL424" s="565"/>
      <c r="XCM424" s="565"/>
      <c r="XCN424" s="565"/>
      <c r="XCO424" s="565"/>
      <c r="XCP424" s="565"/>
      <c r="XCQ424" s="565"/>
      <c r="XCR424" s="565"/>
      <c r="XCS424" s="565"/>
      <c r="XCT424" s="565"/>
      <c r="XCU424" s="565"/>
      <c r="XCV424" s="565"/>
      <c r="XCW424" s="565"/>
      <c r="XCX424" s="565"/>
      <c r="XCY424" s="565"/>
      <c r="XCZ424" s="565"/>
      <c r="XDA424" s="565"/>
      <c r="XDB424" s="565"/>
      <c r="XDC424" s="565"/>
      <c r="XDD424" s="565"/>
      <c r="XDE424" s="565"/>
      <c r="XDF424" s="565"/>
      <c r="XDG424" s="565"/>
      <c r="XDH424" s="565"/>
      <c r="XDI424" s="565"/>
      <c r="XDJ424" s="565"/>
      <c r="XDK424" s="565"/>
      <c r="XDL424" s="565"/>
      <c r="XDM424" s="565"/>
      <c r="XDN424" s="565"/>
      <c r="XDO424" s="565"/>
      <c r="XDP424" s="565"/>
      <c r="XDQ424" s="565"/>
      <c r="XDR424" s="565"/>
      <c r="XDS424" s="565"/>
      <c r="XDT424" s="565"/>
      <c r="XDU424" s="565"/>
      <c r="XDV424" s="565"/>
      <c r="XDW424" s="565"/>
      <c r="XDX424" s="565"/>
      <c r="XDY424" s="565"/>
      <c r="XDZ424" s="565"/>
      <c r="XEA424" s="565"/>
      <c r="XEB424" s="565"/>
      <c r="XEC424" s="565"/>
      <c r="XED424" s="565"/>
      <c r="XEE424" s="565"/>
      <c r="XEF424" s="565"/>
      <c r="XEG424" s="565"/>
      <c r="XEH424" s="565"/>
      <c r="XEI424" s="565"/>
      <c r="XEJ424" s="565"/>
      <c r="XEK424" s="565"/>
      <c r="XEL424" s="565"/>
      <c r="XEM424" s="565"/>
      <c r="XEN424" s="565"/>
      <c r="XEO424" s="565"/>
      <c r="XEP424" s="565"/>
      <c r="XEQ424" s="565"/>
      <c r="XER424" s="565"/>
      <c r="XES424" s="565"/>
      <c r="XET424" s="565"/>
      <c r="XEU424" s="565"/>
      <c r="XEV424" s="565"/>
      <c r="XEW424" s="565"/>
      <c r="XEX424" s="565"/>
      <c r="XEY424" s="565"/>
      <c r="XEZ424" s="565"/>
      <c r="XFA424" s="565"/>
      <c r="XFB424" s="565"/>
      <c r="XFC424" s="565"/>
      <c r="XFD424" s="565"/>
    </row>
    <row r="425" spans="1:16384" s="274" customFormat="1">
      <c r="A425" s="270" t="s">
        <v>2262</v>
      </c>
      <c r="B425" s="270" t="s">
        <v>2263</v>
      </c>
      <c r="C425" s="270" t="s">
        <v>2264</v>
      </c>
      <c r="D425" s="271"/>
      <c r="E425" s="521">
        <v>500</v>
      </c>
      <c r="F425" s="563"/>
      <c r="G425" s="563"/>
      <c r="H425" s="563"/>
      <c r="I425" s="564"/>
      <c r="J425" s="564"/>
      <c r="K425" s="564"/>
      <c r="L425" s="564"/>
      <c r="M425" s="564"/>
      <c r="N425" s="564"/>
      <c r="O425" s="564"/>
      <c r="P425" s="564"/>
      <c r="Q425" s="564"/>
      <c r="R425" s="564"/>
      <c r="S425" s="564"/>
      <c r="T425" s="564"/>
      <c r="U425" s="564"/>
      <c r="V425" s="564"/>
      <c r="W425" s="564"/>
      <c r="X425" s="564"/>
      <c r="Y425" s="564"/>
      <c r="Z425" s="564"/>
      <c r="AA425" s="564"/>
      <c r="AB425" s="564"/>
      <c r="AC425" s="564"/>
      <c r="AD425" s="564"/>
      <c r="AE425" s="564"/>
      <c r="AF425" s="564"/>
      <c r="AG425" s="564"/>
      <c r="AH425" s="564"/>
      <c r="AI425" s="564"/>
      <c r="AJ425" s="564"/>
      <c r="AK425" s="564"/>
      <c r="AL425" s="564"/>
      <c r="AM425" s="564"/>
      <c r="AN425" s="564"/>
      <c r="AO425" s="564"/>
      <c r="AP425" s="564"/>
      <c r="AQ425" s="564"/>
      <c r="AR425" s="564"/>
      <c r="AS425" s="564"/>
      <c r="AT425" s="564"/>
      <c r="AU425" s="564"/>
      <c r="AV425" s="564"/>
      <c r="AW425" s="564"/>
      <c r="AX425" s="564"/>
      <c r="AY425" s="564"/>
      <c r="AZ425" s="564"/>
      <c r="BA425" s="564"/>
      <c r="BB425" s="564"/>
      <c r="BC425" s="564"/>
      <c r="BD425" s="564"/>
      <c r="BE425" s="564"/>
      <c r="BF425" s="564"/>
      <c r="BG425" s="564"/>
      <c r="BH425" s="564"/>
      <c r="BI425" s="564"/>
      <c r="BJ425" s="564"/>
      <c r="BK425" s="564"/>
      <c r="BL425" s="564"/>
      <c r="BM425" s="564"/>
      <c r="BN425" s="564"/>
      <c r="BO425" s="564"/>
      <c r="BP425" s="564"/>
      <c r="BQ425" s="564"/>
      <c r="BR425" s="564"/>
      <c r="BS425" s="564"/>
      <c r="BT425" s="564"/>
      <c r="BU425" s="564"/>
      <c r="BV425" s="564"/>
      <c r="BW425" s="564"/>
      <c r="BX425" s="564"/>
      <c r="BY425" s="564"/>
      <c r="BZ425" s="564"/>
      <c r="CA425" s="564"/>
      <c r="CB425" s="564"/>
      <c r="CC425" s="564"/>
      <c r="CD425" s="564"/>
      <c r="CE425" s="564"/>
      <c r="CF425" s="564"/>
      <c r="CG425" s="564"/>
      <c r="CH425" s="564"/>
      <c r="CI425" s="564"/>
      <c r="CJ425" s="564"/>
      <c r="CK425" s="564"/>
      <c r="CL425" s="564"/>
      <c r="CM425" s="564"/>
      <c r="CN425" s="564"/>
      <c r="CO425" s="564"/>
      <c r="CP425" s="564"/>
      <c r="CQ425" s="564"/>
      <c r="CR425" s="564"/>
      <c r="CS425" s="564"/>
      <c r="CT425" s="564"/>
      <c r="CU425" s="564"/>
      <c r="CV425" s="564"/>
      <c r="CW425" s="564"/>
      <c r="CX425" s="564"/>
      <c r="CY425" s="564"/>
      <c r="CZ425" s="564"/>
      <c r="DA425" s="564"/>
      <c r="DB425" s="564"/>
      <c r="DC425" s="564"/>
      <c r="DD425" s="564"/>
      <c r="DE425" s="564"/>
      <c r="DF425" s="564"/>
      <c r="DG425" s="564"/>
      <c r="DH425" s="564"/>
      <c r="DI425" s="564"/>
      <c r="DJ425" s="564"/>
      <c r="DK425" s="564"/>
      <c r="DL425" s="564"/>
      <c r="DM425" s="564"/>
      <c r="DN425" s="564"/>
      <c r="DO425" s="564"/>
      <c r="DP425" s="564"/>
      <c r="DQ425" s="564"/>
      <c r="DR425" s="564"/>
      <c r="DS425" s="564"/>
      <c r="DT425" s="564"/>
      <c r="DU425" s="564"/>
      <c r="DV425" s="564"/>
      <c r="DW425" s="564"/>
      <c r="DX425" s="564"/>
      <c r="DY425" s="564"/>
      <c r="DZ425" s="564"/>
      <c r="EA425" s="564"/>
      <c r="EB425" s="564"/>
      <c r="EC425" s="564"/>
      <c r="ED425" s="564"/>
      <c r="EE425" s="564"/>
      <c r="EF425" s="564"/>
      <c r="EG425" s="564"/>
      <c r="EH425" s="564"/>
      <c r="EI425" s="564"/>
      <c r="EJ425" s="564"/>
      <c r="EK425" s="564"/>
      <c r="EL425" s="564"/>
      <c r="EM425" s="564"/>
      <c r="EN425" s="564"/>
      <c r="EO425" s="564"/>
      <c r="EP425" s="564"/>
      <c r="EQ425" s="564"/>
      <c r="ER425" s="564"/>
      <c r="ES425" s="564"/>
      <c r="ET425" s="564"/>
      <c r="EU425" s="564"/>
      <c r="EV425" s="564"/>
      <c r="EW425" s="564"/>
      <c r="EX425" s="564"/>
      <c r="EY425" s="564"/>
      <c r="EZ425" s="564"/>
      <c r="FA425" s="564"/>
      <c r="FB425" s="564"/>
      <c r="FC425" s="564"/>
      <c r="FD425" s="564"/>
      <c r="FE425" s="564"/>
      <c r="FF425" s="564"/>
      <c r="FG425" s="564"/>
      <c r="FH425" s="564"/>
      <c r="FI425" s="564"/>
      <c r="FJ425" s="564"/>
      <c r="FK425" s="564"/>
      <c r="FL425" s="564"/>
      <c r="FM425" s="564"/>
      <c r="FN425" s="564"/>
      <c r="FO425" s="564"/>
      <c r="FP425" s="564"/>
      <c r="FQ425" s="564"/>
      <c r="FR425" s="564"/>
      <c r="FS425" s="564"/>
      <c r="FT425" s="564"/>
      <c r="FU425" s="564"/>
      <c r="FV425" s="564"/>
      <c r="FW425" s="564"/>
      <c r="FX425" s="564"/>
      <c r="FY425" s="564"/>
      <c r="FZ425" s="564"/>
      <c r="GA425" s="564"/>
      <c r="GB425" s="564"/>
      <c r="GC425" s="564"/>
      <c r="GD425" s="564"/>
      <c r="GE425" s="564"/>
      <c r="GF425" s="564"/>
      <c r="GG425" s="564"/>
      <c r="GH425" s="564"/>
      <c r="GI425" s="564"/>
      <c r="GJ425" s="564"/>
      <c r="GK425" s="564"/>
      <c r="GL425" s="564"/>
      <c r="GM425" s="564"/>
      <c r="GN425" s="564"/>
      <c r="GO425" s="564"/>
      <c r="GP425" s="564"/>
      <c r="GQ425" s="564"/>
      <c r="GR425" s="564"/>
      <c r="GS425" s="564"/>
      <c r="GT425" s="564"/>
      <c r="GU425" s="564"/>
      <c r="GV425" s="564"/>
      <c r="GW425" s="564"/>
      <c r="GX425" s="564"/>
      <c r="GY425" s="564"/>
      <c r="GZ425" s="564"/>
      <c r="HA425" s="564"/>
      <c r="HB425" s="564"/>
      <c r="HC425" s="564"/>
      <c r="HD425" s="564"/>
      <c r="HE425" s="564"/>
      <c r="HF425" s="564"/>
      <c r="HG425" s="564"/>
      <c r="HH425" s="564"/>
      <c r="HI425" s="564"/>
      <c r="HJ425" s="564"/>
      <c r="HK425" s="564"/>
      <c r="HL425" s="564"/>
      <c r="HM425" s="564"/>
      <c r="HN425" s="564"/>
      <c r="HO425" s="564"/>
      <c r="HP425" s="564"/>
      <c r="HQ425" s="564"/>
      <c r="HR425" s="564"/>
      <c r="HS425" s="564"/>
      <c r="HT425" s="564"/>
      <c r="HU425" s="564"/>
      <c r="HV425" s="564"/>
      <c r="HW425" s="564"/>
      <c r="HX425" s="564"/>
      <c r="HY425" s="564"/>
      <c r="HZ425" s="564"/>
      <c r="IA425" s="564"/>
      <c r="IB425" s="564"/>
      <c r="IC425" s="564"/>
      <c r="ID425" s="564"/>
      <c r="IE425" s="564"/>
      <c r="IF425" s="564"/>
      <c r="IG425" s="564"/>
      <c r="IH425" s="564"/>
      <c r="II425" s="564"/>
      <c r="IJ425" s="564"/>
      <c r="IK425" s="564"/>
      <c r="IL425" s="564"/>
      <c r="IM425" s="564"/>
      <c r="IN425" s="564"/>
      <c r="IO425" s="564"/>
      <c r="IP425" s="564"/>
      <c r="IQ425" s="564"/>
      <c r="IR425" s="564"/>
      <c r="IS425" s="564"/>
      <c r="IT425" s="564"/>
      <c r="IU425" s="564"/>
      <c r="IV425" s="564"/>
      <c r="IW425" s="564"/>
      <c r="IX425" s="564"/>
      <c r="IY425" s="564"/>
      <c r="IZ425" s="564"/>
      <c r="JA425" s="564"/>
      <c r="JB425" s="564"/>
      <c r="JC425" s="564"/>
      <c r="JD425" s="564"/>
      <c r="JE425" s="564"/>
      <c r="JF425" s="564"/>
      <c r="JG425" s="564"/>
      <c r="JH425" s="564"/>
      <c r="JI425" s="564"/>
      <c r="JJ425" s="564"/>
      <c r="JK425" s="564"/>
      <c r="JL425" s="564"/>
      <c r="JM425" s="564"/>
      <c r="JN425" s="564"/>
      <c r="JO425" s="564"/>
      <c r="JP425" s="564"/>
      <c r="JQ425" s="564"/>
      <c r="JR425" s="564"/>
      <c r="JS425" s="564"/>
      <c r="JT425" s="564"/>
      <c r="JU425" s="564"/>
      <c r="JV425" s="564"/>
      <c r="JW425" s="564"/>
      <c r="JX425" s="564"/>
      <c r="JY425" s="564"/>
      <c r="JZ425" s="564"/>
      <c r="KA425" s="564"/>
      <c r="KB425" s="564"/>
      <c r="KC425" s="564"/>
      <c r="KD425" s="564"/>
      <c r="KE425" s="564"/>
      <c r="KF425" s="564"/>
      <c r="KG425" s="564"/>
      <c r="KH425" s="564"/>
      <c r="KI425" s="564"/>
      <c r="KJ425" s="564"/>
      <c r="KK425" s="564"/>
      <c r="KL425" s="564"/>
      <c r="KM425" s="564"/>
      <c r="KN425" s="564"/>
      <c r="KO425" s="564"/>
      <c r="KP425" s="564"/>
      <c r="KQ425" s="564"/>
      <c r="KR425" s="564"/>
      <c r="KS425" s="564"/>
      <c r="KT425" s="564"/>
      <c r="KU425" s="564"/>
      <c r="KV425" s="564"/>
      <c r="KW425" s="564"/>
      <c r="KX425" s="564"/>
      <c r="KY425" s="564"/>
      <c r="KZ425" s="564"/>
      <c r="LA425" s="564"/>
      <c r="LB425" s="564"/>
      <c r="LC425" s="564"/>
      <c r="LD425" s="564"/>
      <c r="LE425" s="564"/>
      <c r="LF425" s="564"/>
      <c r="LG425" s="564"/>
      <c r="LH425" s="564"/>
      <c r="LI425" s="564"/>
      <c r="LJ425" s="564"/>
      <c r="LK425" s="564"/>
      <c r="LL425" s="564"/>
      <c r="LM425" s="564"/>
      <c r="LN425" s="564"/>
      <c r="LO425" s="564"/>
      <c r="LP425" s="564"/>
      <c r="LQ425" s="564"/>
      <c r="LR425" s="564"/>
      <c r="LS425" s="564"/>
      <c r="LT425" s="564"/>
      <c r="LU425" s="564"/>
      <c r="LV425" s="564"/>
      <c r="LW425" s="564"/>
      <c r="LX425" s="564"/>
      <c r="LY425" s="564"/>
      <c r="LZ425" s="564"/>
      <c r="MA425" s="564"/>
      <c r="MB425" s="564"/>
      <c r="MC425" s="564"/>
      <c r="MD425" s="564"/>
      <c r="ME425" s="564"/>
      <c r="MF425" s="564"/>
      <c r="MG425" s="564"/>
      <c r="MH425" s="564"/>
      <c r="MI425" s="564"/>
      <c r="MJ425" s="564"/>
      <c r="MK425" s="564"/>
      <c r="ML425" s="564"/>
      <c r="MM425" s="564"/>
      <c r="MN425" s="564"/>
      <c r="MO425" s="564"/>
      <c r="MP425" s="564"/>
      <c r="MQ425" s="564"/>
      <c r="MR425" s="564"/>
      <c r="MS425" s="564"/>
      <c r="MT425" s="564"/>
      <c r="MU425" s="564"/>
      <c r="MV425" s="564"/>
      <c r="MW425" s="564"/>
      <c r="MX425" s="564"/>
      <c r="MY425" s="564"/>
      <c r="MZ425" s="564"/>
      <c r="NA425" s="564"/>
      <c r="NB425" s="564"/>
      <c r="NC425" s="564"/>
      <c r="ND425" s="564"/>
      <c r="NE425" s="564"/>
      <c r="NF425" s="564"/>
      <c r="NG425" s="564"/>
      <c r="NH425" s="564"/>
      <c r="NI425" s="564"/>
      <c r="NJ425" s="564"/>
      <c r="NK425" s="564"/>
      <c r="NL425" s="564"/>
      <c r="NM425" s="564"/>
      <c r="NN425" s="564"/>
      <c r="NO425" s="564"/>
      <c r="NP425" s="564"/>
      <c r="NQ425" s="564"/>
      <c r="NR425" s="564"/>
      <c r="NS425" s="564"/>
      <c r="NT425" s="564"/>
      <c r="NU425" s="564"/>
      <c r="NV425" s="564"/>
      <c r="NW425" s="564"/>
      <c r="NX425" s="564"/>
      <c r="NY425" s="564"/>
      <c r="NZ425" s="564"/>
      <c r="OA425" s="564"/>
      <c r="OB425" s="564"/>
      <c r="OC425" s="564"/>
      <c r="OD425" s="564"/>
      <c r="OE425" s="564"/>
      <c r="OF425" s="564"/>
      <c r="OG425" s="564"/>
      <c r="OH425" s="564"/>
      <c r="OI425" s="564"/>
      <c r="OJ425" s="564"/>
      <c r="OK425" s="564"/>
      <c r="OL425" s="564"/>
      <c r="OM425" s="564"/>
      <c r="ON425" s="564"/>
      <c r="OO425" s="564"/>
      <c r="OP425" s="564"/>
      <c r="OQ425" s="564"/>
      <c r="OR425" s="564"/>
      <c r="OS425" s="564"/>
      <c r="OT425" s="564"/>
      <c r="OU425" s="564"/>
      <c r="OV425" s="564"/>
      <c r="OW425" s="564"/>
      <c r="OX425" s="564"/>
      <c r="OY425" s="564"/>
      <c r="OZ425" s="564"/>
      <c r="PA425" s="564"/>
      <c r="PB425" s="564"/>
      <c r="PC425" s="564"/>
      <c r="PD425" s="564"/>
      <c r="PE425" s="564"/>
      <c r="PF425" s="564"/>
      <c r="PG425" s="564"/>
      <c r="PH425" s="564"/>
      <c r="PI425" s="564"/>
      <c r="PJ425" s="564"/>
      <c r="PK425" s="564"/>
      <c r="PL425" s="564"/>
      <c r="PM425" s="564"/>
      <c r="PN425" s="564"/>
      <c r="PO425" s="564"/>
      <c r="PP425" s="564"/>
      <c r="PQ425" s="564"/>
      <c r="PR425" s="564"/>
      <c r="PS425" s="564"/>
      <c r="PT425" s="564"/>
      <c r="PU425" s="564"/>
      <c r="PV425" s="564"/>
      <c r="PW425" s="564"/>
      <c r="PX425" s="564"/>
      <c r="PY425" s="564"/>
      <c r="PZ425" s="564"/>
      <c r="QA425" s="564"/>
      <c r="QB425" s="564"/>
      <c r="QC425" s="564"/>
      <c r="QD425" s="564"/>
      <c r="QE425" s="564"/>
      <c r="QF425" s="564"/>
      <c r="QG425" s="564"/>
      <c r="QH425" s="564"/>
      <c r="QI425" s="564"/>
      <c r="QJ425" s="564"/>
      <c r="QK425" s="564"/>
      <c r="QL425" s="564"/>
      <c r="QM425" s="564"/>
      <c r="QN425" s="564"/>
      <c r="QO425" s="564"/>
      <c r="QP425" s="564"/>
      <c r="QQ425" s="564"/>
      <c r="QR425" s="564"/>
      <c r="QS425" s="564"/>
      <c r="QT425" s="564"/>
      <c r="QU425" s="564"/>
      <c r="QV425" s="564"/>
      <c r="QW425" s="564"/>
      <c r="QX425" s="564"/>
      <c r="QY425" s="564"/>
      <c r="QZ425" s="564"/>
      <c r="RA425" s="564"/>
      <c r="RB425" s="564"/>
      <c r="RC425" s="564"/>
      <c r="RD425" s="564"/>
      <c r="RE425" s="564"/>
      <c r="RF425" s="564"/>
      <c r="RG425" s="564"/>
      <c r="RH425" s="564"/>
      <c r="RI425" s="564"/>
      <c r="RJ425" s="564"/>
      <c r="RK425" s="564"/>
      <c r="RL425" s="564"/>
      <c r="RM425" s="564"/>
      <c r="RN425" s="564"/>
      <c r="RO425" s="564"/>
      <c r="RP425" s="564"/>
      <c r="RQ425" s="564"/>
      <c r="RR425" s="564"/>
      <c r="RS425" s="564"/>
      <c r="RT425" s="564"/>
      <c r="RU425" s="564"/>
      <c r="RV425" s="564"/>
      <c r="RW425" s="564"/>
      <c r="RX425" s="564"/>
      <c r="RY425" s="564"/>
      <c r="RZ425" s="564"/>
      <c r="SA425" s="564"/>
      <c r="SB425" s="564"/>
      <c r="SC425" s="564"/>
      <c r="SD425" s="564"/>
      <c r="SE425" s="564"/>
      <c r="SF425" s="564"/>
      <c r="SG425" s="564"/>
      <c r="SH425" s="564"/>
      <c r="SI425" s="564"/>
      <c r="SJ425" s="564"/>
      <c r="SK425" s="564"/>
      <c r="SL425" s="564"/>
      <c r="SM425" s="564"/>
      <c r="SN425" s="564"/>
      <c r="SO425" s="564"/>
      <c r="SP425" s="564"/>
      <c r="SQ425" s="564"/>
      <c r="SR425" s="564"/>
      <c r="SS425" s="564"/>
      <c r="ST425" s="564"/>
      <c r="SU425" s="564"/>
      <c r="SV425" s="564"/>
      <c r="SW425" s="564"/>
      <c r="SX425" s="564"/>
      <c r="SY425" s="564"/>
      <c r="SZ425" s="564"/>
      <c r="TA425" s="564"/>
      <c r="TB425" s="564"/>
      <c r="TC425" s="564"/>
      <c r="TD425" s="564"/>
      <c r="TE425" s="564"/>
      <c r="TF425" s="564"/>
      <c r="TG425" s="564"/>
      <c r="TH425" s="564"/>
      <c r="TI425" s="564"/>
      <c r="TJ425" s="564"/>
      <c r="TK425" s="564"/>
      <c r="TL425" s="564"/>
      <c r="TM425" s="564"/>
      <c r="TN425" s="564"/>
      <c r="TO425" s="564"/>
      <c r="TP425" s="564"/>
      <c r="TQ425" s="564"/>
      <c r="TR425" s="564"/>
      <c r="TS425" s="564"/>
      <c r="TT425" s="564"/>
      <c r="TU425" s="564"/>
      <c r="TV425" s="564"/>
      <c r="TW425" s="564"/>
      <c r="TX425" s="564"/>
      <c r="TY425" s="564"/>
      <c r="TZ425" s="564"/>
      <c r="UA425" s="564"/>
      <c r="UB425" s="564"/>
      <c r="UC425" s="564"/>
      <c r="UD425" s="564"/>
      <c r="UE425" s="564"/>
      <c r="UF425" s="564"/>
      <c r="UG425" s="564"/>
      <c r="UH425" s="564"/>
      <c r="UI425" s="564"/>
      <c r="UJ425" s="564"/>
      <c r="UK425" s="564"/>
      <c r="UL425" s="564"/>
      <c r="UM425" s="564"/>
      <c r="UN425" s="564"/>
      <c r="UO425" s="564"/>
      <c r="UP425" s="564"/>
      <c r="UQ425" s="564"/>
      <c r="UR425" s="564"/>
      <c r="US425" s="564"/>
      <c r="UT425" s="564"/>
      <c r="UU425" s="564"/>
      <c r="UV425" s="564"/>
      <c r="UW425" s="564"/>
      <c r="UX425" s="564"/>
      <c r="UY425" s="564"/>
      <c r="UZ425" s="564"/>
      <c r="VA425" s="564"/>
      <c r="VB425" s="564"/>
      <c r="VC425" s="564"/>
      <c r="VD425" s="564"/>
      <c r="VE425" s="564"/>
      <c r="VF425" s="564"/>
      <c r="VG425" s="564"/>
      <c r="VH425" s="564"/>
      <c r="VI425" s="564"/>
      <c r="VJ425" s="564"/>
      <c r="VK425" s="564"/>
      <c r="VL425" s="564"/>
      <c r="VM425" s="564"/>
      <c r="VN425" s="564"/>
      <c r="VO425" s="564"/>
      <c r="VP425" s="564"/>
      <c r="VQ425" s="564"/>
      <c r="VR425" s="564"/>
      <c r="VS425" s="564"/>
      <c r="VT425" s="564"/>
      <c r="VU425" s="564"/>
      <c r="VV425" s="564"/>
      <c r="VW425" s="564"/>
      <c r="VX425" s="564"/>
      <c r="VY425" s="564"/>
      <c r="VZ425" s="564"/>
      <c r="WA425" s="564"/>
      <c r="WB425" s="564"/>
      <c r="WC425" s="564"/>
      <c r="WD425" s="564"/>
      <c r="WE425" s="564"/>
      <c r="WF425" s="564"/>
      <c r="WG425" s="564"/>
      <c r="WH425" s="564"/>
      <c r="WI425" s="564"/>
      <c r="WJ425" s="564"/>
      <c r="WK425" s="564"/>
      <c r="WL425" s="564"/>
      <c r="WM425" s="564"/>
      <c r="WN425" s="564"/>
      <c r="WO425" s="564"/>
      <c r="WP425" s="564"/>
      <c r="WQ425" s="564"/>
      <c r="WR425" s="564"/>
      <c r="WS425" s="564"/>
      <c r="WT425" s="564"/>
      <c r="WU425" s="564"/>
      <c r="WV425" s="564"/>
      <c r="WW425" s="564"/>
      <c r="WX425" s="564"/>
      <c r="WY425" s="564"/>
      <c r="WZ425" s="564"/>
      <c r="XA425" s="564"/>
      <c r="XB425" s="564"/>
      <c r="XC425" s="564"/>
      <c r="XD425" s="564"/>
      <c r="XE425" s="564"/>
      <c r="XF425" s="564"/>
      <c r="XG425" s="564"/>
      <c r="XH425" s="564"/>
      <c r="XI425" s="564"/>
      <c r="XJ425" s="564"/>
      <c r="XK425" s="564"/>
      <c r="XL425" s="564"/>
      <c r="XM425" s="564"/>
      <c r="XN425" s="564"/>
      <c r="XO425" s="564"/>
      <c r="XP425" s="564"/>
      <c r="XQ425" s="564"/>
      <c r="XR425" s="564"/>
      <c r="XS425" s="564"/>
      <c r="XT425" s="564"/>
      <c r="XU425" s="564"/>
      <c r="XV425" s="564"/>
      <c r="XW425" s="564"/>
      <c r="XX425" s="564"/>
      <c r="XY425" s="564"/>
      <c r="XZ425" s="564"/>
      <c r="YA425" s="564"/>
      <c r="YB425" s="564"/>
      <c r="YC425" s="564"/>
      <c r="YD425" s="564"/>
      <c r="YE425" s="564"/>
      <c r="YF425" s="564"/>
      <c r="YG425" s="564"/>
      <c r="YH425" s="564"/>
      <c r="YI425" s="564"/>
      <c r="YJ425" s="564"/>
      <c r="YK425" s="564"/>
      <c r="YL425" s="564"/>
      <c r="YM425" s="564"/>
      <c r="YN425" s="564"/>
      <c r="YO425" s="564"/>
      <c r="YP425" s="564"/>
      <c r="YQ425" s="564"/>
      <c r="YR425" s="564"/>
      <c r="YS425" s="564"/>
      <c r="YT425" s="564"/>
      <c r="YU425" s="564"/>
      <c r="YV425" s="564"/>
      <c r="YW425" s="564"/>
      <c r="YX425" s="564"/>
      <c r="YY425" s="564"/>
      <c r="YZ425" s="564"/>
      <c r="ZA425" s="564"/>
      <c r="ZB425" s="564"/>
      <c r="ZC425" s="564"/>
      <c r="ZD425" s="564"/>
      <c r="ZE425" s="564"/>
      <c r="ZF425" s="564"/>
      <c r="ZG425" s="564"/>
      <c r="ZH425" s="564"/>
      <c r="ZI425" s="564"/>
      <c r="ZJ425" s="564"/>
      <c r="ZK425" s="564"/>
      <c r="ZL425" s="564"/>
      <c r="ZM425" s="564"/>
      <c r="ZN425" s="564"/>
      <c r="ZO425" s="564"/>
      <c r="ZP425" s="564"/>
      <c r="ZQ425" s="564"/>
      <c r="ZR425" s="564"/>
      <c r="ZS425" s="564"/>
      <c r="ZT425" s="564"/>
      <c r="ZU425" s="564"/>
      <c r="ZV425" s="564"/>
      <c r="ZW425" s="564"/>
      <c r="ZX425" s="564"/>
      <c r="ZY425" s="564"/>
      <c r="ZZ425" s="564"/>
      <c r="AAA425" s="564"/>
      <c r="AAB425" s="564"/>
      <c r="AAC425" s="564"/>
      <c r="AAD425" s="564"/>
      <c r="AAE425" s="564"/>
      <c r="AAF425" s="564"/>
      <c r="AAG425" s="564"/>
      <c r="AAH425" s="564"/>
      <c r="AAI425" s="564"/>
      <c r="AAJ425" s="564"/>
      <c r="AAK425" s="564"/>
      <c r="AAL425" s="564"/>
      <c r="AAM425" s="564"/>
      <c r="AAN425" s="564"/>
      <c r="AAO425" s="564"/>
      <c r="AAP425" s="564"/>
      <c r="AAQ425" s="564"/>
      <c r="AAR425" s="564"/>
      <c r="AAS425" s="564"/>
      <c r="AAT425" s="564"/>
      <c r="AAU425" s="564"/>
      <c r="AAV425" s="564"/>
      <c r="AAW425" s="564"/>
      <c r="AAX425" s="564"/>
      <c r="AAY425" s="564"/>
      <c r="AAZ425" s="564"/>
      <c r="ABA425" s="564"/>
      <c r="ABB425" s="564"/>
      <c r="ABC425" s="564"/>
      <c r="ABD425" s="564"/>
      <c r="ABE425" s="564"/>
      <c r="ABF425" s="564"/>
      <c r="ABG425" s="564"/>
      <c r="ABH425" s="564"/>
      <c r="ABI425" s="564"/>
      <c r="ABJ425" s="564"/>
      <c r="ABK425" s="564"/>
      <c r="ABL425" s="564"/>
      <c r="ABM425" s="564"/>
      <c r="ABN425" s="564"/>
      <c r="ABO425" s="564"/>
      <c r="ABP425" s="564"/>
      <c r="ABQ425" s="564"/>
      <c r="ABR425" s="564"/>
      <c r="ABS425" s="564"/>
      <c r="ABT425" s="564"/>
      <c r="ABU425" s="564"/>
      <c r="ABV425" s="564"/>
      <c r="ABW425" s="564"/>
      <c r="ABX425" s="564"/>
      <c r="ABY425" s="564"/>
      <c r="ABZ425" s="564"/>
      <c r="ACA425" s="564"/>
      <c r="ACB425" s="564"/>
      <c r="ACC425" s="564"/>
      <c r="ACD425" s="564"/>
      <c r="ACE425" s="564"/>
      <c r="ACF425" s="564"/>
      <c r="ACG425" s="564"/>
      <c r="ACH425" s="564"/>
      <c r="ACI425" s="564"/>
      <c r="ACJ425" s="564"/>
      <c r="ACK425" s="564"/>
      <c r="ACL425" s="564"/>
      <c r="ACM425" s="564"/>
      <c r="ACN425" s="564"/>
      <c r="ACO425" s="564"/>
      <c r="ACP425" s="564"/>
      <c r="ACQ425" s="564"/>
      <c r="ACR425" s="564"/>
      <c r="ACS425" s="564"/>
      <c r="ACT425" s="564"/>
      <c r="ACU425" s="564"/>
      <c r="ACV425" s="564"/>
      <c r="ACW425" s="564"/>
      <c r="ACX425" s="564"/>
      <c r="ACY425" s="564"/>
      <c r="ACZ425" s="564"/>
      <c r="ADA425" s="564"/>
      <c r="ADB425" s="564"/>
      <c r="ADC425" s="564"/>
      <c r="ADD425" s="564"/>
      <c r="ADE425" s="564"/>
      <c r="ADF425" s="564"/>
      <c r="ADG425" s="564"/>
      <c r="ADH425" s="564"/>
      <c r="ADI425" s="564"/>
      <c r="ADJ425" s="564"/>
      <c r="ADK425" s="564"/>
      <c r="ADL425" s="564"/>
      <c r="ADM425" s="564"/>
      <c r="ADN425" s="564"/>
      <c r="ADO425" s="564"/>
      <c r="ADP425" s="564"/>
      <c r="ADQ425" s="564"/>
      <c r="ADR425" s="564"/>
      <c r="ADS425" s="564"/>
      <c r="ADT425" s="564"/>
      <c r="ADU425" s="564"/>
      <c r="ADV425" s="564"/>
      <c r="ADW425" s="564"/>
      <c r="ADX425" s="564"/>
      <c r="ADY425" s="564"/>
      <c r="ADZ425" s="564"/>
      <c r="AEA425" s="564"/>
      <c r="AEB425" s="564"/>
      <c r="AEC425" s="564"/>
      <c r="AED425" s="564"/>
      <c r="AEE425" s="564"/>
      <c r="AEF425" s="564"/>
      <c r="AEG425" s="564"/>
      <c r="AEH425" s="564"/>
      <c r="AEI425" s="564"/>
      <c r="AEJ425" s="564"/>
      <c r="AEK425" s="564"/>
      <c r="AEL425" s="564"/>
      <c r="AEM425" s="564"/>
      <c r="AEN425" s="564"/>
      <c r="AEO425" s="564"/>
      <c r="AEP425" s="564"/>
      <c r="AEQ425" s="564"/>
      <c r="AER425" s="564"/>
      <c r="AES425" s="564"/>
      <c r="AET425" s="564"/>
      <c r="AEU425" s="564"/>
      <c r="AEV425" s="564"/>
      <c r="AEW425" s="564"/>
      <c r="AEX425" s="564"/>
      <c r="AEY425" s="564"/>
      <c r="AEZ425" s="564"/>
      <c r="AFA425" s="564"/>
      <c r="AFB425" s="564"/>
      <c r="AFC425" s="564"/>
      <c r="AFD425" s="564"/>
      <c r="AFE425" s="564"/>
      <c r="AFF425" s="564"/>
      <c r="AFG425" s="564"/>
      <c r="AFH425" s="564"/>
      <c r="AFI425" s="564"/>
      <c r="AFJ425" s="564"/>
      <c r="AFK425" s="564"/>
      <c r="AFL425" s="564"/>
      <c r="AFM425" s="564"/>
      <c r="AFN425" s="564"/>
      <c r="AFO425" s="564"/>
      <c r="AFP425" s="564"/>
      <c r="AFQ425" s="564"/>
      <c r="AFR425" s="564"/>
      <c r="AFS425" s="564"/>
      <c r="AFT425" s="564"/>
      <c r="AFU425" s="564"/>
      <c r="AFV425" s="564"/>
      <c r="AFW425" s="564"/>
      <c r="AFX425" s="564"/>
      <c r="AFY425" s="564"/>
      <c r="AFZ425" s="564"/>
      <c r="AGA425" s="564"/>
      <c r="AGB425" s="564"/>
      <c r="AGC425" s="564"/>
      <c r="AGD425" s="564"/>
      <c r="AGE425" s="564"/>
      <c r="AGF425" s="564"/>
      <c r="AGG425" s="564"/>
      <c r="AGH425" s="564"/>
      <c r="AGI425" s="564"/>
      <c r="AGJ425" s="564"/>
      <c r="AGK425" s="564"/>
      <c r="AGL425" s="564"/>
      <c r="AGM425" s="564"/>
      <c r="AGN425" s="564"/>
      <c r="AGO425" s="564"/>
      <c r="AGP425" s="564"/>
      <c r="AGQ425" s="564"/>
      <c r="AGR425" s="564"/>
      <c r="AGS425" s="564"/>
      <c r="AGT425" s="564"/>
      <c r="AGU425" s="564"/>
      <c r="AGV425" s="564"/>
      <c r="AGW425" s="564"/>
      <c r="AGX425" s="564"/>
      <c r="AGY425" s="564"/>
      <c r="AGZ425" s="564"/>
      <c r="AHA425" s="564"/>
      <c r="AHB425" s="564"/>
      <c r="AHC425" s="564"/>
      <c r="AHD425" s="564"/>
      <c r="AHE425" s="564"/>
      <c r="AHF425" s="564"/>
      <c r="AHG425" s="564"/>
      <c r="AHH425" s="564"/>
      <c r="AHI425" s="564"/>
      <c r="AHJ425" s="564"/>
      <c r="AHK425" s="564"/>
      <c r="AHL425" s="564"/>
      <c r="AHM425" s="564"/>
      <c r="AHN425" s="564"/>
      <c r="AHO425" s="564"/>
      <c r="AHP425" s="564"/>
      <c r="AHQ425" s="564"/>
      <c r="AHR425" s="564"/>
      <c r="AHS425" s="564"/>
      <c r="AHT425" s="564"/>
      <c r="AHU425" s="564"/>
      <c r="AHV425" s="564"/>
      <c r="AHW425" s="564"/>
      <c r="AHX425" s="564"/>
      <c r="AHY425" s="564"/>
      <c r="AHZ425" s="564"/>
      <c r="AIA425" s="564"/>
      <c r="AIB425" s="564"/>
      <c r="AIC425" s="564"/>
      <c r="AID425" s="564"/>
      <c r="AIE425" s="564"/>
      <c r="AIF425" s="564"/>
      <c r="AIG425" s="564"/>
      <c r="AIH425" s="564"/>
      <c r="AII425" s="564"/>
      <c r="AIJ425" s="564"/>
      <c r="AIK425" s="564"/>
      <c r="AIL425" s="564"/>
      <c r="AIM425" s="564"/>
      <c r="AIN425" s="564"/>
      <c r="AIO425" s="564"/>
      <c r="AIP425" s="564"/>
      <c r="AIQ425" s="564"/>
      <c r="AIR425" s="564"/>
      <c r="AIS425" s="564"/>
      <c r="AIT425" s="564"/>
      <c r="AIU425" s="564"/>
      <c r="AIV425" s="564"/>
      <c r="AIW425" s="564"/>
      <c r="AIX425" s="564"/>
      <c r="AIY425" s="564"/>
      <c r="AIZ425" s="564"/>
      <c r="AJA425" s="564"/>
      <c r="AJB425" s="564"/>
      <c r="AJC425" s="564"/>
      <c r="AJD425" s="564"/>
      <c r="AJE425" s="564"/>
      <c r="AJF425" s="564"/>
      <c r="AJG425" s="564"/>
      <c r="AJH425" s="564"/>
      <c r="AJI425" s="564"/>
      <c r="AJJ425" s="564"/>
      <c r="AJK425" s="564"/>
      <c r="AJL425" s="564"/>
      <c r="AJM425" s="564"/>
      <c r="AJN425" s="564"/>
      <c r="AJO425" s="564"/>
      <c r="AJP425" s="564"/>
      <c r="AJQ425" s="564"/>
      <c r="AJR425" s="564"/>
      <c r="AJS425" s="564"/>
      <c r="AJT425" s="564"/>
      <c r="AJU425" s="564"/>
      <c r="AJV425" s="564"/>
      <c r="AJW425" s="564"/>
      <c r="AJX425" s="564"/>
      <c r="AJY425" s="564"/>
      <c r="AJZ425" s="564"/>
      <c r="AKA425" s="564"/>
      <c r="AKB425" s="564"/>
      <c r="AKC425" s="564"/>
      <c r="AKD425" s="564"/>
      <c r="AKE425" s="564"/>
      <c r="AKF425" s="564"/>
      <c r="AKG425" s="564"/>
      <c r="AKH425" s="564"/>
      <c r="AKI425" s="564"/>
      <c r="AKJ425" s="564"/>
      <c r="AKK425" s="564"/>
      <c r="AKL425" s="564"/>
      <c r="AKM425" s="564"/>
      <c r="AKN425" s="564"/>
      <c r="AKO425" s="564"/>
      <c r="AKP425" s="564"/>
      <c r="AKQ425" s="564"/>
      <c r="AKR425" s="564"/>
      <c r="AKS425" s="564"/>
      <c r="AKT425" s="564"/>
      <c r="AKU425" s="564"/>
      <c r="AKV425" s="564"/>
      <c r="AKW425" s="564"/>
      <c r="AKX425" s="564"/>
      <c r="AKY425" s="564"/>
      <c r="AKZ425" s="564"/>
      <c r="ALA425" s="564"/>
      <c r="ALB425" s="564"/>
      <c r="ALC425" s="564"/>
      <c r="ALD425" s="564"/>
      <c r="ALE425" s="564"/>
      <c r="ALF425" s="564"/>
      <c r="ALG425" s="564"/>
      <c r="ALH425" s="564"/>
      <c r="ALI425" s="564"/>
      <c r="ALJ425" s="564"/>
      <c r="ALK425" s="564"/>
      <c r="ALL425" s="564"/>
      <c r="ALM425" s="564"/>
      <c r="ALN425" s="564"/>
      <c r="ALO425" s="564"/>
      <c r="ALP425" s="564"/>
      <c r="ALQ425" s="564"/>
      <c r="ALR425" s="564"/>
      <c r="ALS425" s="564"/>
      <c r="ALT425" s="564"/>
      <c r="ALU425" s="564"/>
      <c r="ALV425" s="564"/>
      <c r="ALW425" s="564"/>
      <c r="ALX425" s="564"/>
      <c r="ALY425" s="564"/>
      <c r="ALZ425" s="564"/>
      <c r="AMA425" s="564"/>
      <c r="AMB425" s="564"/>
      <c r="AMC425" s="564"/>
      <c r="AMD425" s="564"/>
      <c r="AME425" s="564"/>
      <c r="AMF425" s="564"/>
      <c r="AMG425" s="564"/>
      <c r="AMH425" s="564"/>
      <c r="AMI425" s="564"/>
      <c r="AMJ425" s="564"/>
      <c r="AMK425" s="564"/>
      <c r="AML425" s="564"/>
      <c r="AMM425" s="564"/>
      <c r="AMN425" s="564"/>
      <c r="AMO425" s="564"/>
      <c r="AMP425" s="564"/>
      <c r="AMQ425" s="564"/>
      <c r="AMR425" s="564"/>
      <c r="AMS425" s="564"/>
      <c r="AMT425" s="564"/>
      <c r="AMU425" s="564"/>
      <c r="AMV425" s="564"/>
      <c r="AMW425" s="564"/>
      <c r="AMX425" s="564"/>
      <c r="AMY425" s="564"/>
      <c r="AMZ425" s="564"/>
      <c r="ANA425" s="564"/>
      <c r="ANB425" s="564"/>
      <c r="ANC425" s="564"/>
      <c r="AND425" s="564"/>
      <c r="ANE425" s="564"/>
      <c r="ANF425" s="564"/>
      <c r="ANG425" s="564"/>
      <c r="ANH425" s="564"/>
      <c r="ANI425" s="564"/>
      <c r="ANJ425" s="564"/>
      <c r="ANK425" s="564"/>
      <c r="ANL425" s="564"/>
      <c r="ANM425" s="564"/>
      <c r="ANN425" s="564"/>
      <c r="ANO425" s="564"/>
      <c r="ANP425" s="564"/>
      <c r="ANQ425" s="564"/>
      <c r="ANR425" s="564"/>
      <c r="ANS425" s="564"/>
      <c r="ANT425" s="564"/>
      <c r="ANU425" s="564"/>
      <c r="ANV425" s="564"/>
      <c r="ANW425" s="564"/>
      <c r="ANX425" s="564"/>
      <c r="ANY425" s="564"/>
      <c r="ANZ425" s="564"/>
      <c r="AOA425" s="564"/>
      <c r="AOB425" s="564"/>
      <c r="AOC425" s="564"/>
      <c r="AOD425" s="564"/>
      <c r="AOE425" s="564"/>
      <c r="AOF425" s="564"/>
      <c r="AOG425" s="564"/>
      <c r="AOH425" s="564"/>
      <c r="AOI425" s="564"/>
      <c r="AOJ425" s="564"/>
      <c r="AOK425" s="564"/>
      <c r="AOL425" s="564"/>
      <c r="AOM425" s="564"/>
      <c r="AON425" s="564"/>
      <c r="AOO425" s="564"/>
      <c r="AOP425" s="564"/>
      <c r="AOQ425" s="564"/>
      <c r="AOR425" s="564"/>
      <c r="AOS425" s="564"/>
      <c r="AOT425" s="564"/>
      <c r="AOU425" s="564"/>
      <c r="AOV425" s="564"/>
      <c r="AOW425" s="564"/>
      <c r="AOX425" s="564"/>
      <c r="AOY425" s="564"/>
      <c r="AOZ425" s="564"/>
      <c r="APA425" s="564"/>
      <c r="APB425" s="564"/>
      <c r="APC425" s="564"/>
      <c r="APD425" s="564"/>
      <c r="APE425" s="564"/>
      <c r="APF425" s="564"/>
      <c r="APG425" s="564"/>
      <c r="APH425" s="564"/>
      <c r="API425" s="564"/>
      <c r="APJ425" s="564"/>
      <c r="APK425" s="564"/>
      <c r="APL425" s="564"/>
      <c r="APM425" s="564"/>
      <c r="APN425" s="564"/>
      <c r="APO425" s="564"/>
      <c r="APP425" s="564"/>
      <c r="APQ425" s="564"/>
      <c r="APR425" s="564"/>
      <c r="APS425" s="564"/>
      <c r="APT425" s="564"/>
      <c r="APU425" s="564"/>
      <c r="APV425" s="564"/>
      <c r="APW425" s="564"/>
      <c r="APX425" s="564"/>
      <c r="APY425" s="564"/>
      <c r="APZ425" s="564"/>
      <c r="AQA425" s="564"/>
      <c r="AQB425" s="564"/>
      <c r="AQC425" s="564"/>
      <c r="AQD425" s="564"/>
      <c r="AQE425" s="564"/>
      <c r="AQF425" s="564"/>
      <c r="AQG425" s="564"/>
      <c r="AQH425" s="564"/>
      <c r="AQI425" s="564"/>
      <c r="AQJ425" s="564"/>
      <c r="AQK425" s="564"/>
      <c r="AQL425" s="564"/>
      <c r="AQM425" s="564"/>
      <c r="AQN425" s="564"/>
      <c r="AQO425" s="564"/>
      <c r="AQP425" s="564"/>
      <c r="AQQ425" s="564"/>
      <c r="AQR425" s="564"/>
      <c r="AQS425" s="564"/>
      <c r="AQT425" s="564"/>
      <c r="AQU425" s="564"/>
      <c r="AQV425" s="564"/>
      <c r="AQW425" s="564"/>
      <c r="AQX425" s="564"/>
      <c r="AQY425" s="564"/>
      <c r="AQZ425" s="564"/>
      <c r="ARA425" s="564"/>
      <c r="ARB425" s="564"/>
      <c r="ARC425" s="564"/>
      <c r="ARD425" s="564"/>
      <c r="ARE425" s="564"/>
      <c r="ARF425" s="564"/>
      <c r="ARG425" s="564"/>
      <c r="ARH425" s="564"/>
      <c r="ARI425" s="564"/>
      <c r="ARJ425" s="564"/>
      <c r="ARK425" s="564"/>
      <c r="ARL425" s="564"/>
      <c r="ARM425" s="564"/>
      <c r="ARN425" s="564"/>
      <c r="ARO425" s="564"/>
      <c r="ARP425" s="564"/>
      <c r="ARQ425" s="564"/>
      <c r="ARR425" s="564"/>
      <c r="ARS425" s="564"/>
      <c r="ART425" s="564"/>
      <c r="ARU425" s="564"/>
      <c r="ARV425" s="564"/>
      <c r="ARW425" s="564"/>
      <c r="ARX425" s="564"/>
      <c r="ARY425" s="564"/>
      <c r="ARZ425" s="564"/>
      <c r="ASA425" s="564"/>
      <c r="ASB425" s="564"/>
      <c r="ASC425" s="564"/>
      <c r="ASD425" s="564"/>
      <c r="ASE425" s="564"/>
      <c r="ASF425" s="564"/>
      <c r="ASG425" s="564"/>
      <c r="ASH425" s="564"/>
      <c r="ASI425" s="564"/>
      <c r="ASJ425" s="564"/>
      <c r="ASK425" s="564"/>
      <c r="ASL425" s="564"/>
      <c r="ASM425" s="564"/>
      <c r="ASN425" s="564"/>
      <c r="ASO425" s="564"/>
      <c r="ASP425" s="564"/>
      <c r="ASQ425" s="564"/>
      <c r="ASR425" s="564"/>
      <c r="ASS425" s="564"/>
      <c r="AST425" s="564"/>
      <c r="ASU425" s="564"/>
      <c r="ASV425" s="564"/>
      <c r="ASW425" s="564"/>
      <c r="ASX425" s="564"/>
      <c r="ASY425" s="564"/>
      <c r="ASZ425" s="564"/>
      <c r="ATA425" s="564"/>
      <c r="ATB425" s="564"/>
      <c r="ATC425" s="564"/>
      <c r="ATD425" s="564"/>
      <c r="ATE425" s="564"/>
      <c r="ATF425" s="564"/>
      <c r="ATG425" s="564"/>
      <c r="ATH425" s="564"/>
      <c r="ATI425" s="564"/>
      <c r="ATJ425" s="564"/>
      <c r="ATK425" s="564"/>
      <c r="ATL425" s="564"/>
      <c r="ATM425" s="564"/>
      <c r="ATN425" s="564"/>
      <c r="ATO425" s="564"/>
      <c r="ATP425" s="564"/>
      <c r="ATQ425" s="564"/>
      <c r="ATR425" s="564"/>
      <c r="ATS425" s="564"/>
      <c r="ATT425" s="564"/>
      <c r="ATU425" s="564"/>
      <c r="ATV425" s="564"/>
      <c r="ATW425" s="564"/>
      <c r="ATX425" s="564"/>
      <c r="ATY425" s="564"/>
      <c r="ATZ425" s="564"/>
      <c r="AUA425" s="564"/>
      <c r="AUB425" s="564"/>
      <c r="AUC425" s="564"/>
      <c r="AUD425" s="564"/>
      <c r="AUE425" s="564"/>
      <c r="AUF425" s="564"/>
      <c r="AUG425" s="564"/>
      <c r="AUH425" s="564"/>
      <c r="AUI425" s="564"/>
      <c r="AUJ425" s="564"/>
      <c r="AUK425" s="564"/>
      <c r="AUL425" s="564"/>
      <c r="AUM425" s="564"/>
      <c r="AUN425" s="564"/>
      <c r="AUO425" s="564"/>
      <c r="AUP425" s="564"/>
      <c r="AUQ425" s="564"/>
      <c r="AUR425" s="564"/>
      <c r="AUS425" s="564"/>
      <c r="AUT425" s="564"/>
      <c r="AUU425" s="564"/>
      <c r="AUV425" s="564"/>
      <c r="AUW425" s="564"/>
      <c r="AUX425" s="564"/>
      <c r="AUY425" s="564"/>
      <c r="AUZ425" s="564"/>
      <c r="AVA425" s="564"/>
      <c r="AVB425" s="564"/>
      <c r="AVC425" s="564"/>
      <c r="AVD425" s="564"/>
      <c r="AVE425" s="564"/>
      <c r="AVF425" s="564"/>
      <c r="AVG425" s="564"/>
      <c r="AVH425" s="564"/>
      <c r="AVI425" s="564"/>
      <c r="AVJ425" s="564"/>
      <c r="AVK425" s="564"/>
      <c r="AVL425" s="564"/>
      <c r="AVM425" s="564"/>
      <c r="AVN425" s="564"/>
      <c r="AVO425" s="564"/>
      <c r="AVP425" s="564"/>
      <c r="AVQ425" s="564"/>
      <c r="AVR425" s="564"/>
      <c r="AVS425" s="564"/>
      <c r="AVT425" s="564"/>
      <c r="AVU425" s="564"/>
      <c r="AVV425" s="564"/>
      <c r="AVW425" s="564"/>
      <c r="AVX425" s="564"/>
      <c r="AVY425" s="564"/>
      <c r="AVZ425" s="564"/>
      <c r="AWA425" s="564"/>
      <c r="AWB425" s="564"/>
      <c r="AWC425" s="564"/>
      <c r="AWD425" s="564"/>
      <c r="AWE425" s="564"/>
      <c r="AWF425" s="564"/>
      <c r="AWG425" s="564"/>
      <c r="AWH425" s="564"/>
      <c r="AWI425" s="564"/>
      <c r="AWJ425" s="564"/>
      <c r="AWK425" s="564"/>
      <c r="AWL425" s="564"/>
      <c r="AWM425" s="564"/>
      <c r="AWN425" s="564"/>
      <c r="AWO425" s="564"/>
      <c r="AWP425" s="564"/>
      <c r="AWQ425" s="564"/>
      <c r="AWR425" s="564"/>
      <c r="AWS425" s="564"/>
      <c r="AWT425" s="564"/>
      <c r="AWU425" s="564"/>
      <c r="AWV425" s="564"/>
      <c r="AWW425" s="564"/>
      <c r="AWX425" s="564"/>
      <c r="AWY425" s="564"/>
      <c r="AWZ425" s="564"/>
      <c r="AXA425" s="564"/>
      <c r="AXB425" s="564"/>
      <c r="AXC425" s="564"/>
      <c r="AXD425" s="564"/>
      <c r="AXE425" s="564"/>
      <c r="AXF425" s="564"/>
      <c r="AXG425" s="564"/>
      <c r="AXH425" s="564"/>
      <c r="AXI425" s="564"/>
      <c r="AXJ425" s="564"/>
      <c r="AXK425" s="564"/>
      <c r="AXL425" s="564"/>
      <c r="AXM425" s="564"/>
      <c r="AXN425" s="564"/>
      <c r="AXO425" s="564"/>
      <c r="AXP425" s="564"/>
      <c r="AXQ425" s="564"/>
      <c r="AXR425" s="564"/>
      <c r="AXS425" s="564"/>
      <c r="AXT425" s="564"/>
      <c r="AXU425" s="564"/>
      <c r="AXV425" s="564"/>
      <c r="AXW425" s="564"/>
      <c r="AXX425" s="564"/>
      <c r="AXY425" s="564"/>
      <c r="AXZ425" s="564"/>
      <c r="AYA425" s="564"/>
      <c r="AYB425" s="564"/>
      <c r="AYC425" s="564"/>
      <c r="AYD425" s="564"/>
      <c r="AYE425" s="564"/>
      <c r="AYF425" s="564"/>
      <c r="AYG425" s="564"/>
      <c r="AYH425" s="564"/>
      <c r="AYI425" s="564"/>
      <c r="AYJ425" s="564"/>
      <c r="AYK425" s="564"/>
      <c r="AYL425" s="564"/>
      <c r="AYM425" s="564"/>
      <c r="AYN425" s="564"/>
      <c r="AYO425" s="564"/>
      <c r="AYP425" s="564"/>
      <c r="AYQ425" s="564"/>
      <c r="AYR425" s="564"/>
      <c r="AYS425" s="564"/>
      <c r="AYT425" s="564"/>
      <c r="AYU425" s="564"/>
      <c r="AYV425" s="564"/>
      <c r="AYW425" s="564"/>
      <c r="AYX425" s="564"/>
      <c r="AYY425" s="564"/>
      <c r="AYZ425" s="564"/>
      <c r="AZA425" s="564"/>
      <c r="AZB425" s="564"/>
      <c r="AZC425" s="564"/>
      <c r="AZD425" s="564"/>
      <c r="AZE425" s="564"/>
      <c r="AZF425" s="564"/>
      <c r="AZG425" s="564"/>
      <c r="AZH425" s="564"/>
      <c r="AZI425" s="564"/>
      <c r="AZJ425" s="564"/>
      <c r="AZK425" s="564"/>
      <c r="AZL425" s="564"/>
      <c r="AZM425" s="564"/>
      <c r="AZN425" s="564"/>
      <c r="AZO425" s="564"/>
      <c r="AZP425" s="564"/>
      <c r="AZQ425" s="564"/>
      <c r="AZR425" s="564"/>
      <c r="AZS425" s="564"/>
      <c r="AZT425" s="564"/>
      <c r="AZU425" s="564"/>
      <c r="AZV425" s="564"/>
      <c r="AZW425" s="564"/>
      <c r="AZX425" s="564"/>
      <c r="AZY425" s="564"/>
      <c r="AZZ425" s="564"/>
      <c r="BAA425" s="564"/>
      <c r="BAB425" s="564"/>
      <c r="BAC425" s="564"/>
      <c r="BAD425" s="564"/>
      <c r="BAE425" s="564"/>
      <c r="BAF425" s="564"/>
      <c r="BAG425" s="564"/>
      <c r="BAH425" s="564"/>
      <c r="BAI425" s="564"/>
      <c r="BAJ425" s="564"/>
      <c r="BAK425" s="564"/>
      <c r="BAL425" s="564"/>
      <c r="BAM425" s="564"/>
      <c r="BAN425" s="564"/>
      <c r="BAO425" s="564"/>
      <c r="BAP425" s="564"/>
      <c r="BAQ425" s="564"/>
      <c r="BAR425" s="564"/>
      <c r="BAS425" s="564"/>
      <c r="BAT425" s="564"/>
      <c r="BAU425" s="564"/>
      <c r="BAV425" s="564"/>
      <c r="BAW425" s="564"/>
      <c r="BAX425" s="564"/>
      <c r="BAY425" s="564"/>
      <c r="BAZ425" s="564"/>
      <c r="BBA425" s="564"/>
      <c r="BBB425" s="564"/>
      <c r="BBC425" s="564"/>
      <c r="BBD425" s="564"/>
      <c r="BBE425" s="564"/>
      <c r="BBF425" s="564"/>
      <c r="BBG425" s="564"/>
      <c r="BBH425" s="564"/>
      <c r="BBI425" s="564"/>
      <c r="BBJ425" s="564"/>
      <c r="BBK425" s="564"/>
      <c r="BBL425" s="564"/>
      <c r="BBM425" s="564"/>
      <c r="BBN425" s="564"/>
      <c r="BBO425" s="564"/>
      <c r="BBP425" s="564"/>
      <c r="BBQ425" s="564"/>
      <c r="BBR425" s="564"/>
      <c r="BBS425" s="564"/>
      <c r="BBT425" s="564"/>
      <c r="BBU425" s="564"/>
      <c r="BBV425" s="564"/>
      <c r="BBW425" s="564"/>
      <c r="BBX425" s="564"/>
      <c r="BBY425" s="564"/>
      <c r="BBZ425" s="564"/>
      <c r="BCA425" s="564"/>
      <c r="BCB425" s="564"/>
      <c r="BCC425" s="564"/>
      <c r="BCD425" s="564"/>
      <c r="BCE425" s="564"/>
      <c r="BCF425" s="564"/>
      <c r="BCG425" s="564"/>
      <c r="BCH425" s="564"/>
      <c r="BCI425" s="564"/>
      <c r="BCJ425" s="564"/>
      <c r="BCK425" s="564"/>
      <c r="BCL425" s="564"/>
      <c r="BCM425" s="564"/>
      <c r="BCN425" s="564"/>
      <c r="BCO425" s="564"/>
      <c r="BCP425" s="564"/>
      <c r="BCQ425" s="564"/>
      <c r="BCR425" s="564"/>
      <c r="BCS425" s="564"/>
      <c r="BCT425" s="564"/>
      <c r="BCU425" s="564"/>
      <c r="BCV425" s="564"/>
      <c r="BCW425" s="564"/>
      <c r="BCX425" s="564"/>
      <c r="BCY425" s="564"/>
      <c r="BCZ425" s="564"/>
      <c r="BDA425" s="564"/>
      <c r="BDB425" s="564"/>
      <c r="BDC425" s="564"/>
      <c r="BDD425" s="564"/>
      <c r="BDE425" s="564"/>
      <c r="BDF425" s="564"/>
      <c r="BDG425" s="564"/>
      <c r="BDH425" s="564"/>
      <c r="BDI425" s="564"/>
      <c r="BDJ425" s="564"/>
      <c r="BDK425" s="564"/>
      <c r="BDL425" s="564"/>
      <c r="BDM425" s="564"/>
      <c r="BDN425" s="564"/>
      <c r="BDO425" s="564"/>
      <c r="BDP425" s="564"/>
      <c r="BDQ425" s="564"/>
      <c r="BDR425" s="564"/>
      <c r="BDS425" s="564"/>
      <c r="BDT425" s="564"/>
      <c r="BDU425" s="564"/>
      <c r="BDV425" s="564"/>
      <c r="BDW425" s="564"/>
      <c r="BDX425" s="564"/>
      <c r="BDY425" s="564"/>
      <c r="BDZ425" s="564"/>
      <c r="BEA425" s="564"/>
      <c r="BEB425" s="564"/>
      <c r="BEC425" s="564"/>
      <c r="BED425" s="564"/>
      <c r="BEE425" s="564"/>
      <c r="BEF425" s="564"/>
      <c r="BEG425" s="564"/>
      <c r="BEH425" s="564"/>
      <c r="BEI425" s="564"/>
      <c r="BEJ425" s="564"/>
      <c r="BEK425" s="564"/>
      <c r="BEL425" s="564"/>
      <c r="BEM425" s="564"/>
      <c r="BEN425" s="564"/>
      <c r="BEO425" s="564"/>
      <c r="BEP425" s="564"/>
      <c r="BEQ425" s="564"/>
      <c r="BER425" s="564"/>
      <c r="BES425" s="564"/>
      <c r="BET425" s="564"/>
      <c r="BEU425" s="564"/>
      <c r="BEV425" s="564"/>
      <c r="BEW425" s="564"/>
      <c r="BEX425" s="564"/>
      <c r="BEY425" s="564"/>
      <c r="BEZ425" s="564"/>
      <c r="BFA425" s="564"/>
      <c r="BFB425" s="564"/>
      <c r="BFC425" s="564"/>
      <c r="BFD425" s="564"/>
      <c r="BFE425" s="564"/>
      <c r="BFF425" s="564"/>
      <c r="BFG425" s="564"/>
      <c r="BFH425" s="564"/>
      <c r="BFI425" s="564"/>
      <c r="BFJ425" s="564"/>
      <c r="BFK425" s="564"/>
      <c r="BFL425" s="564"/>
      <c r="BFM425" s="564"/>
      <c r="BFN425" s="564"/>
      <c r="BFO425" s="564"/>
      <c r="BFP425" s="564"/>
      <c r="BFQ425" s="564"/>
      <c r="BFR425" s="564"/>
      <c r="BFS425" s="564"/>
      <c r="BFT425" s="564"/>
      <c r="BFU425" s="564"/>
      <c r="BFV425" s="564"/>
      <c r="BFW425" s="564"/>
      <c r="BFX425" s="564"/>
      <c r="BFY425" s="564"/>
      <c r="BFZ425" s="564"/>
      <c r="BGA425" s="564"/>
      <c r="BGB425" s="564"/>
      <c r="BGC425" s="564"/>
      <c r="BGD425" s="564"/>
      <c r="BGE425" s="564"/>
      <c r="BGF425" s="564"/>
      <c r="BGG425" s="564"/>
      <c r="BGH425" s="564"/>
      <c r="BGI425" s="564"/>
      <c r="BGJ425" s="564"/>
      <c r="BGK425" s="564"/>
      <c r="BGL425" s="564"/>
      <c r="BGM425" s="564"/>
      <c r="BGN425" s="564"/>
      <c r="BGO425" s="564"/>
      <c r="BGP425" s="564"/>
      <c r="BGQ425" s="564"/>
      <c r="BGR425" s="564"/>
      <c r="BGS425" s="564"/>
      <c r="BGT425" s="564"/>
      <c r="BGU425" s="564"/>
      <c r="BGV425" s="564"/>
      <c r="BGW425" s="564"/>
      <c r="BGX425" s="564"/>
      <c r="BGY425" s="564"/>
      <c r="BGZ425" s="564"/>
      <c r="BHA425" s="564"/>
      <c r="BHB425" s="564"/>
      <c r="BHC425" s="564"/>
      <c r="BHD425" s="564"/>
      <c r="BHE425" s="564"/>
      <c r="BHF425" s="564"/>
      <c r="BHG425" s="564"/>
      <c r="BHH425" s="564"/>
      <c r="BHI425" s="564"/>
      <c r="BHJ425" s="564"/>
      <c r="BHK425" s="564"/>
      <c r="BHL425" s="564"/>
      <c r="BHM425" s="564"/>
      <c r="BHN425" s="564"/>
      <c r="BHO425" s="564"/>
      <c r="BHP425" s="564"/>
      <c r="BHQ425" s="564"/>
      <c r="BHR425" s="564"/>
      <c r="BHS425" s="564"/>
      <c r="BHT425" s="564"/>
      <c r="BHU425" s="564"/>
      <c r="BHV425" s="564"/>
      <c r="BHW425" s="564"/>
      <c r="BHX425" s="564"/>
      <c r="BHY425" s="564"/>
      <c r="BHZ425" s="564"/>
      <c r="BIA425" s="564"/>
      <c r="BIB425" s="564"/>
      <c r="BIC425" s="564"/>
      <c r="BID425" s="564"/>
      <c r="BIE425" s="564"/>
      <c r="BIF425" s="564"/>
      <c r="BIG425" s="564"/>
      <c r="BIH425" s="564"/>
      <c r="BII425" s="564"/>
      <c r="BIJ425" s="564"/>
      <c r="BIK425" s="564"/>
      <c r="BIL425" s="564"/>
      <c r="BIM425" s="564"/>
      <c r="BIN425" s="564"/>
      <c r="BIO425" s="564"/>
      <c r="BIP425" s="564"/>
      <c r="BIQ425" s="564"/>
      <c r="BIR425" s="564"/>
      <c r="BIS425" s="564"/>
      <c r="BIT425" s="564"/>
      <c r="BIU425" s="564"/>
      <c r="BIV425" s="564"/>
      <c r="BIW425" s="564"/>
      <c r="BIX425" s="564"/>
      <c r="BIY425" s="564"/>
      <c r="BIZ425" s="564"/>
      <c r="BJA425" s="564"/>
      <c r="BJB425" s="564"/>
      <c r="BJC425" s="564"/>
      <c r="BJD425" s="564"/>
      <c r="BJE425" s="564"/>
      <c r="BJF425" s="564"/>
      <c r="BJG425" s="564"/>
      <c r="BJH425" s="564"/>
      <c r="BJI425" s="564"/>
      <c r="BJJ425" s="564"/>
      <c r="BJK425" s="564"/>
      <c r="BJL425" s="564"/>
      <c r="BJM425" s="564"/>
      <c r="BJN425" s="564"/>
      <c r="BJO425" s="564"/>
      <c r="BJP425" s="564"/>
      <c r="BJQ425" s="564"/>
      <c r="BJR425" s="564"/>
      <c r="BJS425" s="564"/>
      <c r="BJT425" s="564"/>
      <c r="BJU425" s="564"/>
      <c r="BJV425" s="564"/>
      <c r="BJW425" s="564"/>
      <c r="BJX425" s="564"/>
      <c r="BJY425" s="564"/>
      <c r="BJZ425" s="564"/>
      <c r="BKA425" s="564"/>
      <c r="BKB425" s="564"/>
      <c r="BKC425" s="564"/>
      <c r="BKD425" s="564"/>
      <c r="BKE425" s="564"/>
      <c r="BKF425" s="564"/>
      <c r="BKG425" s="564"/>
      <c r="BKH425" s="564"/>
      <c r="BKI425" s="564"/>
      <c r="BKJ425" s="564"/>
      <c r="BKK425" s="564"/>
      <c r="BKL425" s="564"/>
      <c r="BKM425" s="564"/>
      <c r="BKN425" s="564"/>
      <c r="BKO425" s="564"/>
      <c r="BKP425" s="564"/>
      <c r="BKQ425" s="564"/>
      <c r="BKR425" s="564"/>
      <c r="BKS425" s="564"/>
      <c r="BKT425" s="564"/>
      <c r="BKU425" s="564"/>
      <c r="BKV425" s="564"/>
      <c r="BKW425" s="564"/>
      <c r="BKX425" s="564"/>
      <c r="BKY425" s="564"/>
      <c r="BKZ425" s="564"/>
      <c r="BLA425" s="564"/>
      <c r="BLB425" s="564"/>
      <c r="BLC425" s="564"/>
      <c r="BLD425" s="564"/>
      <c r="BLE425" s="564"/>
      <c r="BLF425" s="564"/>
      <c r="BLG425" s="564"/>
      <c r="BLH425" s="564"/>
      <c r="BLI425" s="564"/>
      <c r="BLJ425" s="564"/>
      <c r="BLK425" s="564"/>
      <c r="BLL425" s="564"/>
      <c r="BLM425" s="564"/>
      <c r="BLN425" s="564"/>
      <c r="BLO425" s="564"/>
      <c r="BLP425" s="564"/>
      <c r="BLQ425" s="564"/>
      <c r="BLR425" s="564"/>
      <c r="BLS425" s="564"/>
      <c r="BLT425" s="564"/>
      <c r="BLU425" s="564"/>
      <c r="BLV425" s="564"/>
      <c r="BLW425" s="564"/>
      <c r="BLX425" s="564"/>
      <c r="BLY425" s="564"/>
      <c r="BLZ425" s="564"/>
      <c r="BMA425" s="564"/>
      <c r="BMB425" s="564"/>
      <c r="BMC425" s="564"/>
      <c r="BMD425" s="564"/>
      <c r="BME425" s="564"/>
      <c r="BMF425" s="564"/>
      <c r="BMG425" s="564"/>
      <c r="BMH425" s="564"/>
      <c r="BMI425" s="564"/>
      <c r="BMJ425" s="564"/>
      <c r="BMK425" s="564"/>
      <c r="BML425" s="564"/>
      <c r="BMM425" s="564"/>
      <c r="BMN425" s="564"/>
      <c r="BMO425" s="564"/>
      <c r="BMP425" s="564"/>
      <c r="BMQ425" s="564"/>
      <c r="BMR425" s="564"/>
      <c r="BMS425" s="564"/>
      <c r="BMT425" s="564"/>
      <c r="BMU425" s="564"/>
      <c r="BMV425" s="564"/>
      <c r="BMW425" s="564"/>
      <c r="BMX425" s="564"/>
      <c r="BMY425" s="564"/>
      <c r="BMZ425" s="564"/>
      <c r="BNA425" s="564"/>
      <c r="BNB425" s="564"/>
      <c r="BNC425" s="564"/>
      <c r="BND425" s="564"/>
      <c r="BNE425" s="564"/>
      <c r="BNF425" s="564"/>
      <c r="BNG425" s="564"/>
      <c r="BNH425" s="564"/>
      <c r="BNI425" s="564"/>
      <c r="BNJ425" s="564"/>
      <c r="BNK425" s="564"/>
      <c r="BNL425" s="564"/>
      <c r="BNM425" s="564"/>
      <c r="BNN425" s="564"/>
      <c r="BNO425" s="564"/>
      <c r="BNP425" s="564"/>
      <c r="BNQ425" s="564"/>
      <c r="BNR425" s="564"/>
      <c r="BNS425" s="564"/>
      <c r="BNT425" s="564"/>
      <c r="BNU425" s="564"/>
      <c r="BNV425" s="564"/>
      <c r="BNW425" s="564"/>
      <c r="BNX425" s="564"/>
      <c r="BNY425" s="564"/>
      <c r="BNZ425" s="564"/>
      <c r="BOA425" s="564"/>
      <c r="BOB425" s="564"/>
      <c r="BOC425" s="564"/>
      <c r="BOD425" s="564"/>
      <c r="BOE425" s="564"/>
      <c r="BOF425" s="564"/>
      <c r="BOG425" s="564"/>
      <c r="BOH425" s="564"/>
      <c r="BOI425" s="564"/>
      <c r="BOJ425" s="564"/>
      <c r="BOK425" s="564"/>
      <c r="BOL425" s="564"/>
      <c r="BOM425" s="564"/>
      <c r="BON425" s="564"/>
      <c r="BOO425" s="564"/>
      <c r="BOP425" s="564"/>
      <c r="BOQ425" s="564"/>
      <c r="BOR425" s="564"/>
      <c r="BOS425" s="564"/>
      <c r="BOT425" s="564"/>
      <c r="BOU425" s="564"/>
      <c r="BOV425" s="564"/>
      <c r="BOW425" s="564"/>
      <c r="BOX425" s="564"/>
      <c r="BOY425" s="564"/>
      <c r="BOZ425" s="564"/>
      <c r="BPA425" s="564"/>
      <c r="BPB425" s="564"/>
      <c r="BPC425" s="564"/>
      <c r="BPD425" s="564"/>
      <c r="BPE425" s="564"/>
      <c r="BPF425" s="564"/>
      <c r="BPG425" s="564"/>
      <c r="BPH425" s="564"/>
      <c r="BPI425" s="564"/>
      <c r="BPJ425" s="564"/>
      <c r="BPK425" s="564"/>
      <c r="BPL425" s="564"/>
      <c r="BPM425" s="564"/>
      <c r="BPN425" s="564"/>
      <c r="BPO425" s="564"/>
      <c r="BPP425" s="564"/>
      <c r="BPQ425" s="564"/>
      <c r="BPR425" s="564"/>
      <c r="BPS425" s="564"/>
      <c r="BPT425" s="564"/>
      <c r="BPU425" s="564"/>
      <c r="BPV425" s="564"/>
      <c r="BPW425" s="564"/>
      <c r="BPX425" s="564"/>
      <c r="BPY425" s="564"/>
      <c r="BPZ425" s="564"/>
      <c r="BQA425" s="564"/>
      <c r="BQB425" s="564"/>
      <c r="BQC425" s="564"/>
      <c r="BQD425" s="564"/>
      <c r="BQE425" s="564"/>
      <c r="BQF425" s="564"/>
      <c r="BQG425" s="564"/>
      <c r="BQH425" s="564"/>
      <c r="BQI425" s="564"/>
      <c r="BQJ425" s="564"/>
      <c r="BQK425" s="564"/>
      <c r="BQL425" s="564"/>
      <c r="BQM425" s="564"/>
      <c r="BQN425" s="564"/>
      <c r="BQO425" s="564"/>
      <c r="BQP425" s="564"/>
      <c r="BQQ425" s="564"/>
      <c r="BQR425" s="564"/>
      <c r="BQS425" s="564"/>
      <c r="BQT425" s="564"/>
      <c r="BQU425" s="564"/>
      <c r="BQV425" s="564"/>
      <c r="BQW425" s="564"/>
      <c r="BQX425" s="564"/>
      <c r="BQY425" s="564"/>
      <c r="BQZ425" s="564"/>
      <c r="BRA425" s="564"/>
      <c r="BRB425" s="564"/>
      <c r="BRC425" s="564"/>
      <c r="BRD425" s="564"/>
      <c r="BRE425" s="564"/>
      <c r="BRF425" s="564"/>
      <c r="BRG425" s="564"/>
      <c r="BRH425" s="564"/>
      <c r="BRI425" s="564"/>
      <c r="BRJ425" s="564"/>
      <c r="BRK425" s="564"/>
      <c r="BRL425" s="564"/>
      <c r="BRM425" s="564"/>
      <c r="BRN425" s="564"/>
      <c r="BRO425" s="564"/>
      <c r="BRP425" s="564"/>
      <c r="BRQ425" s="564"/>
      <c r="BRR425" s="564"/>
      <c r="BRS425" s="564"/>
      <c r="BRT425" s="564"/>
      <c r="BRU425" s="564"/>
      <c r="BRV425" s="564"/>
      <c r="BRW425" s="564"/>
      <c r="BRX425" s="564"/>
      <c r="BRY425" s="564"/>
      <c r="BRZ425" s="564"/>
      <c r="BSA425" s="564"/>
      <c r="BSB425" s="564"/>
      <c r="BSC425" s="564"/>
      <c r="BSD425" s="564"/>
      <c r="BSE425" s="564"/>
      <c r="BSF425" s="564"/>
      <c r="BSG425" s="564"/>
      <c r="BSH425" s="564"/>
      <c r="BSI425" s="564"/>
      <c r="BSJ425" s="564"/>
      <c r="BSK425" s="564"/>
      <c r="BSL425" s="564"/>
      <c r="BSM425" s="564"/>
      <c r="BSN425" s="564"/>
      <c r="BSO425" s="564"/>
      <c r="BSP425" s="564"/>
      <c r="BSQ425" s="564"/>
      <c r="BSR425" s="564"/>
      <c r="BSS425" s="564"/>
      <c r="BST425" s="564"/>
      <c r="BSU425" s="564"/>
      <c r="BSV425" s="564"/>
      <c r="BSW425" s="564"/>
      <c r="BSX425" s="564"/>
      <c r="BSY425" s="564"/>
      <c r="BSZ425" s="564"/>
      <c r="BTA425" s="564"/>
      <c r="BTB425" s="564"/>
      <c r="BTC425" s="564"/>
      <c r="BTD425" s="564"/>
      <c r="BTE425" s="564"/>
      <c r="BTF425" s="564"/>
      <c r="BTG425" s="564"/>
      <c r="BTH425" s="564"/>
      <c r="BTI425" s="564"/>
      <c r="BTJ425" s="564"/>
      <c r="BTK425" s="564"/>
      <c r="BTL425" s="564"/>
      <c r="BTM425" s="564"/>
      <c r="BTN425" s="564"/>
      <c r="BTO425" s="564"/>
      <c r="BTP425" s="564"/>
      <c r="BTQ425" s="564"/>
      <c r="BTR425" s="564"/>
      <c r="BTS425" s="564"/>
      <c r="BTT425" s="564"/>
      <c r="BTU425" s="564"/>
      <c r="BTV425" s="564"/>
      <c r="BTW425" s="564"/>
      <c r="BTX425" s="564"/>
      <c r="BTY425" s="564"/>
      <c r="BTZ425" s="564"/>
      <c r="BUA425" s="564"/>
      <c r="BUB425" s="564"/>
      <c r="BUC425" s="564"/>
      <c r="BUD425" s="564"/>
      <c r="BUE425" s="564"/>
      <c r="BUF425" s="564"/>
      <c r="BUG425" s="564"/>
      <c r="BUH425" s="564"/>
      <c r="BUI425" s="564"/>
      <c r="BUJ425" s="564"/>
      <c r="BUK425" s="564"/>
      <c r="BUL425" s="564"/>
      <c r="BUM425" s="564"/>
      <c r="BUN425" s="564"/>
      <c r="BUO425" s="564"/>
      <c r="BUP425" s="564"/>
      <c r="BUQ425" s="564"/>
      <c r="BUR425" s="564"/>
      <c r="BUS425" s="564"/>
      <c r="BUT425" s="564"/>
      <c r="BUU425" s="564"/>
      <c r="BUV425" s="564"/>
      <c r="BUW425" s="564"/>
      <c r="BUX425" s="564"/>
      <c r="BUY425" s="564"/>
      <c r="BUZ425" s="564"/>
      <c r="BVA425" s="564"/>
      <c r="BVB425" s="564"/>
      <c r="BVC425" s="564"/>
      <c r="BVD425" s="564"/>
      <c r="BVE425" s="564"/>
      <c r="BVF425" s="564"/>
      <c r="BVG425" s="564"/>
      <c r="BVH425" s="564"/>
      <c r="BVI425" s="564"/>
      <c r="BVJ425" s="564"/>
      <c r="BVK425" s="564"/>
      <c r="BVL425" s="564"/>
      <c r="BVM425" s="564"/>
      <c r="BVN425" s="564"/>
      <c r="BVO425" s="564"/>
      <c r="BVP425" s="564"/>
      <c r="BVQ425" s="564"/>
      <c r="BVR425" s="564"/>
      <c r="BVS425" s="564"/>
      <c r="BVT425" s="564"/>
      <c r="BVU425" s="564"/>
      <c r="BVV425" s="564"/>
      <c r="BVW425" s="564"/>
      <c r="BVX425" s="564"/>
      <c r="BVY425" s="564"/>
      <c r="BVZ425" s="564"/>
      <c r="BWA425" s="564"/>
      <c r="BWB425" s="564"/>
      <c r="BWC425" s="564"/>
      <c r="BWD425" s="564"/>
      <c r="BWE425" s="564"/>
      <c r="BWF425" s="564"/>
      <c r="BWG425" s="564"/>
      <c r="BWH425" s="564"/>
      <c r="BWI425" s="564"/>
      <c r="BWJ425" s="564"/>
      <c r="BWK425" s="564"/>
      <c r="BWL425" s="564"/>
      <c r="BWM425" s="564"/>
      <c r="BWN425" s="564"/>
      <c r="BWO425" s="564"/>
      <c r="BWP425" s="564"/>
      <c r="BWQ425" s="564"/>
      <c r="BWR425" s="564"/>
      <c r="BWS425" s="564"/>
      <c r="BWT425" s="564"/>
      <c r="BWU425" s="564"/>
      <c r="BWV425" s="564"/>
      <c r="BWW425" s="564"/>
      <c r="BWX425" s="564"/>
      <c r="BWY425" s="564"/>
      <c r="BWZ425" s="564"/>
      <c r="BXA425" s="564"/>
      <c r="BXB425" s="564"/>
      <c r="BXC425" s="564"/>
      <c r="BXD425" s="564"/>
      <c r="BXE425" s="564"/>
      <c r="BXF425" s="564"/>
      <c r="BXG425" s="564"/>
      <c r="BXH425" s="564"/>
      <c r="BXI425" s="564"/>
      <c r="BXJ425" s="564"/>
      <c r="BXK425" s="564"/>
      <c r="BXL425" s="564"/>
      <c r="BXM425" s="564"/>
      <c r="BXN425" s="564"/>
      <c r="BXO425" s="564"/>
      <c r="BXP425" s="564"/>
      <c r="BXQ425" s="564"/>
      <c r="BXR425" s="564"/>
      <c r="BXS425" s="564"/>
      <c r="BXT425" s="564"/>
      <c r="BXU425" s="564"/>
      <c r="BXV425" s="564"/>
      <c r="BXW425" s="564"/>
      <c r="BXX425" s="564"/>
      <c r="BXY425" s="564"/>
      <c r="BXZ425" s="564"/>
      <c r="BYA425" s="564"/>
      <c r="BYB425" s="564"/>
      <c r="BYC425" s="564"/>
      <c r="BYD425" s="564"/>
      <c r="BYE425" s="564"/>
      <c r="BYF425" s="564"/>
      <c r="BYG425" s="564"/>
      <c r="BYH425" s="564"/>
      <c r="BYI425" s="564"/>
      <c r="BYJ425" s="564"/>
      <c r="BYK425" s="564"/>
      <c r="BYL425" s="564"/>
      <c r="BYM425" s="564"/>
      <c r="BYN425" s="564"/>
      <c r="BYO425" s="564"/>
      <c r="BYP425" s="564"/>
      <c r="BYQ425" s="564"/>
      <c r="BYR425" s="564"/>
      <c r="BYS425" s="564"/>
      <c r="BYT425" s="564"/>
      <c r="BYU425" s="564"/>
      <c r="BYV425" s="564"/>
      <c r="BYW425" s="564"/>
      <c r="BYX425" s="564"/>
      <c r="BYY425" s="564"/>
      <c r="BYZ425" s="564"/>
      <c r="BZA425" s="564"/>
      <c r="BZB425" s="564"/>
      <c r="BZC425" s="564"/>
      <c r="BZD425" s="564"/>
      <c r="BZE425" s="564"/>
      <c r="BZF425" s="564"/>
      <c r="BZG425" s="564"/>
      <c r="BZH425" s="564"/>
      <c r="BZI425" s="564"/>
      <c r="BZJ425" s="564"/>
      <c r="BZK425" s="564"/>
      <c r="BZL425" s="564"/>
      <c r="BZM425" s="564"/>
      <c r="BZN425" s="564"/>
      <c r="BZO425" s="564"/>
      <c r="BZP425" s="564"/>
      <c r="BZQ425" s="564"/>
      <c r="BZR425" s="564"/>
      <c r="BZS425" s="564"/>
      <c r="BZT425" s="564"/>
      <c r="BZU425" s="564"/>
      <c r="BZV425" s="564"/>
      <c r="BZW425" s="564"/>
      <c r="BZX425" s="564"/>
      <c r="BZY425" s="564"/>
      <c r="BZZ425" s="564"/>
      <c r="CAA425" s="564"/>
      <c r="CAB425" s="564"/>
      <c r="CAC425" s="564"/>
      <c r="CAD425" s="564"/>
      <c r="CAE425" s="564"/>
      <c r="CAF425" s="564"/>
      <c r="CAG425" s="564"/>
      <c r="CAH425" s="564"/>
      <c r="CAI425" s="564"/>
      <c r="CAJ425" s="564"/>
      <c r="CAK425" s="564"/>
      <c r="CAL425" s="564"/>
      <c r="CAM425" s="564"/>
      <c r="CAN425" s="564"/>
      <c r="CAO425" s="564"/>
      <c r="CAP425" s="564"/>
      <c r="CAQ425" s="564"/>
      <c r="CAR425" s="564"/>
      <c r="CAS425" s="564"/>
      <c r="CAT425" s="564"/>
      <c r="CAU425" s="564"/>
      <c r="CAV425" s="564"/>
      <c r="CAW425" s="564"/>
      <c r="CAX425" s="564"/>
      <c r="CAY425" s="564"/>
      <c r="CAZ425" s="564"/>
      <c r="CBA425" s="564"/>
      <c r="CBB425" s="564"/>
      <c r="CBC425" s="564"/>
      <c r="CBD425" s="564"/>
      <c r="CBE425" s="564"/>
      <c r="CBF425" s="564"/>
      <c r="CBG425" s="564"/>
      <c r="CBH425" s="564"/>
      <c r="CBI425" s="564"/>
      <c r="CBJ425" s="564"/>
      <c r="CBK425" s="564"/>
      <c r="CBL425" s="564"/>
      <c r="CBM425" s="564"/>
      <c r="CBN425" s="564"/>
      <c r="CBO425" s="564"/>
      <c r="CBP425" s="564"/>
      <c r="CBQ425" s="564"/>
      <c r="CBR425" s="564"/>
      <c r="CBS425" s="564"/>
      <c r="CBT425" s="564"/>
      <c r="CBU425" s="564"/>
      <c r="CBV425" s="564"/>
      <c r="CBW425" s="564"/>
      <c r="CBX425" s="564"/>
      <c r="CBY425" s="564"/>
      <c r="CBZ425" s="564"/>
      <c r="CCA425" s="564"/>
      <c r="CCB425" s="564"/>
      <c r="CCC425" s="564"/>
      <c r="CCD425" s="564"/>
      <c r="CCE425" s="564"/>
      <c r="CCF425" s="564"/>
      <c r="CCG425" s="564"/>
      <c r="CCH425" s="564"/>
      <c r="CCI425" s="564"/>
      <c r="CCJ425" s="564"/>
      <c r="CCK425" s="564"/>
      <c r="CCL425" s="564"/>
      <c r="CCM425" s="564"/>
      <c r="CCN425" s="564"/>
      <c r="CCO425" s="564"/>
      <c r="CCP425" s="564"/>
      <c r="CCQ425" s="564"/>
      <c r="CCR425" s="564"/>
      <c r="CCS425" s="564"/>
      <c r="CCT425" s="564"/>
      <c r="CCU425" s="564"/>
      <c r="CCV425" s="564"/>
      <c r="CCW425" s="564"/>
      <c r="CCX425" s="564"/>
      <c r="CCY425" s="564"/>
      <c r="CCZ425" s="564"/>
      <c r="CDA425" s="564"/>
      <c r="CDB425" s="564"/>
      <c r="CDC425" s="564"/>
      <c r="CDD425" s="564"/>
      <c r="CDE425" s="564"/>
      <c r="CDF425" s="564"/>
      <c r="CDG425" s="564"/>
      <c r="CDH425" s="564"/>
      <c r="CDI425" s="564"/>
      <c r="CDJ425" s="564"/>
      <c r="CDK425" s="564"/>
      <c r="CDL425" s="564"/>
      <c r="CDM425" s="564"/>
      <c r="CDN425" s="564"/>
      <c r="CDO425" s="564"/>
      <c r="CDP425" s="564"/>
      <c r="CDQ425" s="564"/>
      <c r="CDR425" s="564"/>
      <c r="CDS425" s="564"/>
      <c r="CDT425" s="564"/>
      <c r="CDU425" s="564"/>
      <c r="CDV425" s="564"/>
      <c r="CDW425" s="564"/>
      <c r="CDX425" s="564"/>
      <c r="CDY425" s="564"/>
      <c r="CDZ425" s="564"/>
      <c r="CEA425" s="564"/>
      <c r="CEB425" s="564"/>
      <c r="CEC425" s="564"/>
      <c r="CED425" s="564"/>
      <c r="CEE425" s="564"/>
      <c r="CEF425" s="564"/>
      <c r="CEG425" s="564"/>
      <c r="CEH425" s="564"/>
      <c r="CEI425" s="564"/>
      <c r="CEJ425" s="564"/>
      <c r="CEK425" s="564"/>
      <c r="CEL425" s="564"/>
      <c r="CEM425" s="564"/>
      <c r="CEN425" s="564"/>
      <c r="CEO425" s="564"/>
      <c r="CEP425" s="564"/>
      <c r="CEQ425" s="564"/>
      <c r="CER425" s="564"/>
      <c r="CES425" s="564"/>
      <c r="CET425" s="564"/>
      <c r="CEU425" s="564"/>
      <c r="CEV425" s="564"/>
      <c r="CEW425" s="564"/>
      <c r="CEX425" s="564"/>
      <c r="CEY425" s="564"/>
      <c r="CEZ425" s="564"/>
      <c r="CFA425" s="564"/>
      <c r="CFB425" s="564"/>
      <c r="CFC425" s="564"/>
      <c r="CFD425" s="564"/>
      <c r="CFE425" s="564"/>
      <c r="CFF425" s="564"/>
      <c r="CFG425" s="564"/>
      <c r="CFH425" s="564"/>
      <c r="CFI425" s="564"/>
      <c r="CFJ425" s="564"/>
      <c r="CFK425" s="564"/>
      <c r="CFL425" s="564"/>
      <c r="CFM425" s="564"/>
      <c r="CFN425" s="564"/>
      <c r="CFO425" s="564"/>
      <c r="CFP425" s="564"/>
      <c r="CFQ425" s="564"/>
      <c r="CFR425" s="564"/>
      <c r="CFS425" s="564"/>
      <c r="CFT425" s="564"/>
      <c r="CFU425" s="564"/>
      <c r="CFV425" s="564"/>
      <c r="CFW425" s="564"/>
      <c r="CFX425" s="564"/>
      <c r="CFY425" s="564"/>
      <c r="CFZ425" s="564"/>
      <c r="CGA425" s="564"/>
      <c r="CGB425" s="564"/>
      <c r="CGC425" s="564"/>
      <c r="CGD425" s="564"/>
      <c r="CGE425" s="564"/>
      <c r="CGF425" s="564"/>
      <c r="CGG425" s="564"/>
      <c r="CGH425" s="564"/>
      <c r="CGI425" s="564"/>
      <c r="CGJ425" s="564"/>
      <c r="CGK425" s="564"/>
      <c r="CGL425" s="564"/>
      <c r="CGM425" s="564"/>
      <c r="CGN425" s="564"/>
      <c r="CGO425" s="564"/>
      <c r="CGP425" s="564"/>
      <c r="CGQ425" s="564"/>
      <c r="CGR425" s="564"/>
      <c r="CGS425" s="564"/>
      <c r="CGT425" s="564"/>
      <c r="CGU425" s="564"/>
      <c r="CGV425" s="564"/>
      <c r="CGW425" s="564"/>
      <c r="CGX425" s="564"/>
      <c r="CGY425" s="564"/>
      <c r="CGZ425" s="564"/>
      <c r="CHA425" s="564"/>
      <c r="CHB425" s="564"/>
      <c r="CHC425" s="564"/>
      <c r="CHD425" s="564"/>
      <c r="CHE425" s="564"/>
      <c r="CHF425" s="564"/>
      <c r="CHG425" s="564"/>
      <c r="CHH425" s="564"/>
      <c r="CHI425" s="564"/>
      <c r="CHJ425" s="564"/>
      <c r="CHK425" s="564"/>
      <c r="CHL425" s="564"/>
      <c r="CHM425" s="564"/>
      <c r="CHN425" s="564"/>
      <c r="CHO425" s="564"/>
      <c r="CHP425" s="564"/>
      <c r="CHQ425" s="564"/>
      <c r="CHR425" s="564"/>
      <c r="CHS425" s="564"/>
      <c r="CHT425" s="564"/>
      <c r="CHU425" s="564"/>
      <c r="CHV425" s="564"/>
      <c r="CHW425" s="564"/>
      <c r="CHX425" s="564"/>
      <c r="CHY425" s="564"/>
      <c r="CHZ425" s="564"/>
      <c r="CIA425" s="564"/>
      <c r="CIB425" s="564"/>
      <c r="CIC425" s="564"/>
      <c r="CID425" s="564"/>
      <c r="CIE425" s="564"/>
      <c r="CIF425" s="564"/>
      <c r="CIG425" s="564"/>
      <c r="CIH425" s="564"/>
      <c r="CII425" s="564"/>
      <c r="CIJ425" s="564"/>
      <c r="CIK425" s="564"/>
      <c r="CIL425" s="564"/>
      <c r="CIM425" s="564"/>
      <c r="CIN425" s="564"/>
      <c r="CIO425" s="564"/>
      <c r="CIP425" s="564"/>
      <c r="CIQ425" s="564"/>
      <c r="CIR425" s="564"/>
      <c r="CIS425" s="564"/>
      <c r="CIT425" s="564"/>
      <c r="CIU425" s="564"/>
      <c r="CIV425" s="564"/>
      <c r="CIW425" s="564"/>
      <c r="CIX425" s="564"/>
      <c r="CIY425" s="564"/>
      <c r="CIZ425" s="564"/>
      <c r="CJA425" s="564"/>
      <c r="CJB425" s="564"/>
      <c r="CJC425" s="564"/>
      <c r="CJD425" s="564"/>
      <c r="CJE425" s="564"/>
      <c r="CJF425" s="564"/>
      <c r="CJG425" s="564"/>
      <c r="CJH425" s="564"/>
      <c r="CJI425" s="564"/>
      <c r="CJJ425" s="564"/>
      <c r="CJK425" s="564"/>
      <c r="CJL425" s="564"/>
      <c r="CJM425" s="564"/>
      <c r="CJN425" s="564"/>
      <c r="CJO425" s="564"/>
      <c r="CJP425" s="564"/>
      <c r="CJQ425" s="564"/>
      <c r="CJR425" s="564"/>
      <c r="CJS425" s="564"/>
      <c r="CJT425" s="564"/>
      <c r="CJU425" s="564"/>
      <c r="CJV425" s="564"/>
      <c r="CJW425" s="564"/>
      <c r="CJX425" s="564"/>
      <c r="CJY425" s="564"/>
      <c r="CJZ425" s="564"/>
      <c r="CKA425" s="564"/>
      <c r="CKB425" s="564"/>
      <c r="CKC425" s="564"/>
      <c r="CKD425" s="564"/>
      <c r="CKE425" s="564"/>
      <c r="CKF425" s="564"/>
      <c r="CKG425" s="564"/>
      <c r="CKH425" s="564"/>
      <c r="CKI425" s="564"/>
      <c r="CKJ425" s="564"/>
      <c r="CKK425" s="564"/>
      <c r="CKL425" s="564"/>
      <c r="CKM425" s="564"/>
      <c r="CKN425" s="564"/>
      <c r="CKO425" s="564"/>
      <c r="CKP425" s="564"/>
      <c r="CKQ425" s="564"/>
      <c r="CKR425" s="564"/>
      <c r="CKS425" s="564"/>
      <c r="CKT425" s="564"/>
      <c r="CKU425" s="564"/>
      <c r="CKV425" s="564"/>
      <c r="CKW425" s="564"/>
      <c r="CKX425" s="564"/>
      <c r="CKY425" s="564"/>
      <c r="CKZ425" s="564"/>
      <c r="CLA425" s="564"/>
      <c r="CLB425" s="564"/>
      <c r="CLC425" s="564"/>
      <c r="CLD425" s="564"/>
      <c r="CLE425" s="564"/>
      <c r="CLF425" s="564"/>
      <c r="CLG425" s="564"/>
      <c r="CLH425" s="564"/>
      <c r="CLI425" s="564"/>
      <c r="CLJ425" s="564"/>
      <c r="CLK425" s="564"/>
      <c r="CLL425" s="564"/>
      <c r="CLM425" s="564"/>
      <c r="CLN425" s="564"/>
      <c r="CLO425" s="564"/>
      <c r="CLP425" s="564"/>
      <c r="CLQ425" s="564"/>
      <c r="CLR425" s="564"/>
      <c r="CLS425" s="564"/>
      <c r="CLT425" s="564"/>
      <c r="CLU425" s="564"/>
      <c r="CLV425" s="564"/>
      <c r="CLW425" s="564"/>
      <c r="CLX425" s="564"/>
      <c r="CLY425" s="564"/>
      <c r="CLZ425" s="564"/>
      <c r="CMA425" s="564"/>
      <c r="CMB425" s="564"/>
      <c r="CMC425" s="564"/>
      <c r="CMD425" s="564"/>
      <c r="CME425" s="564"/>
      <c r="CMF425" s="564"/>
      <c r="CMG425" s="564"/>
      <c r="CMH425" s="564"/>
      <c r="CMI425" s="564"/>
      <c r="CMJ425" s="564"/>
      <c r="CMK425" s="564"/>
      <c r="CML425" s="564"/>
      <c r="CMM425" s="564"/>
      <c r="CMN425" s="564"/>
      <c r="CMO425" s="564"/>
      <c r="CMP425" s="564"/>
      <c r="CMQ425" s="564"/>
      <c r="CMR425" s="564"/>
      <c r="CMS425" s="564"/>
      <c r="CMT425" s="564"/>
      <c r="CMU425" s="564"/>
      <c r="CMV425" s="564"/>
      <c r="CMW425" s="564"/>
      <c r="CMX425" s="564"/>
      <c r="CMY425" s="564"/>
      <c r="CMZ425" s="564"/>
      <c r="CNA425" s="564"/>
      <c r="CNB425" s="564"/>
      <c r="CNC425" s="564"/>
      <c r="CND425" s="564"/>
      <c r="CNE425" s="564"/>
      <c r="CNF425" s="564"/>
      <c r="CNG425" s="564"/>
      <c r="CNH425" s="564"/>
      <c r="CNI425" s="564"/>
      <c r="CNJ425" s="564"/>
      <c r="CNK425" s="564"/>
      <c r="CNL425" s="564"/>
      <c r="CNM425" s="564"/>
      <c r="CNN425" s="564"/>
      <c r="CNO425" s="564"/>
      <c r="CNP425" s="564"/>
      <c r="CNQ425" s="564"/>
      <c r="CNR425" s="564"/>
      <c r="CNS425" s="564"/>
      <c r="CNT425" s="564"/>
      <c r="CNU425" s="564"/>
      <c r="CNV425" s="564"/>
      <c r="CNW425" s="564"/>
      <c r="CNX425" s="564"/>
      <c r="CNY425" s="564"/>
      <c r="CNZ425" s="564"/>
      <c r="COA425" s="564"/>
      <c r="COB425" s="564"/>
      <c r="COC425" s="564"/>
      <c r="COD425" s="564"/>
      <c r="COE425" s="564"/>
      <c r="COF425" s="564"/>
      <c r="COG425" s="564"/>
      <c r="COH425" s="564"/>
      <c r="COI425" s="564"/>
      <c r="COJ425" s="564"/>
      <c r="COK425" s="564"/>
      <c r="COL425" s="564"/>
      <c r="COM425" s="564"/>
      <c r="CON425" s="564"/>
      <c r="COO425" s="564"/>
      <c r="COP425" s="564"/>
      <c r="COQ425" s="564"/>
      <c r="COR425" s="564"/>
      <c r="COS425" s="564"/>
      <c r="COT425" s="564"/>
      <c r="COU425" s="564"/>
      <c r="COV425" s="564"/>
      <c r="COW425" s="564"/>
      <c r="COX425" s="564"/>
      <c r="COY425" s="564"/>
      <c r="COZ425" s="564"/>
      <c r="CPA425" s="564"/>
      <c r="CPB425" s="564"/>
      <c r="CPC425" s="564"/>
      <c r="CPD425" s="564"/>
      <c r="CPE425" s="564"/>
      <c r="CPF425" s="564"/>
      <c r="CPG425" s="564"/>
      <c r="CPH425" s="564"/>
      <c r="CPI425" s="564"/>
      <c r="CPJ425" s="564"/>
      <c r="CPK425" s="564"/>
      <c r="CPL425" s="564"/>
      <c r="CPM425" s="564"/>
      <c r="CPN425" s="564"/>
      <c r="CPO425" s="564"/>
      <c r="CPP425" s="564"/>
      <c r="CPQ425" s="564"/>
      <c r="CPR425" s="564"/>
      <c r="CPS425" s="564"/>
      <c r="CPT425" s="564"/>
      <c r="CPU425" s="564"/>
      <c r="CPV425" s="564"/>
      <c r="CPW425" s="564"/>
      <c r="CPX425" s="564"/>
      <c r="CPY425" s="564"/>
      <c r="CPZ425" s="564"/>
      <c r="CQA425" s="564"/>
      <c r="CQB425" s="564"/>
      <c r="CQC425" s="564"/>
      <c r="CQD425" s="564"/>
      <c r="CQE425" s="564"/>
      <c r="CQF425" s="564"/>
      <c r="CQG425" s="564"/>
      <c r="CQH425" s="564"/>
      <c r="CQI425" s="564"/>
      <c r="CQJ425" s="564"/>
      <c r="CQK425" s="564"/>
      <c r="CQL425" s="564"/>
      <c r="CQM425" s="564"/>
      <c r="CQN425" s="564"/>
      <c r="CQO425" s="564"/>
      <c r="CQP425" s="564"/>
      <c r="CQQ425" s="564"/>
      <c r="CQR425" s="564"/>
      <c r="CQS425" s="564"/>
      <c r="CQT425" s="564"/>
      <c r="CQU425" s="564"/>
      <c r="CQV425" s="564"/>
      <c r="CQW425" s="564"/>
      <c r="CQX425" s="564"/>
      <c r="CQY425" s="564"/>
      <c r="CQZ425" s="564"/>
      <c r="CRA425" s="564"/>
      <c r="CRB425" s="564"/>
      <c r="CRC425" s="564"/>
      <c r="CRD425" s="564"/>
      <c r="CRE425" s="564"/>
      <c r="CRF425" s="564"/>
      <c r="CRG425" s="564"/>
      <c r="CRH425" s="564"/>
      <c r="CRI425" s="564"/>
      <c r="CRJ425" s="564"/>
      <c r="CRK425" s="564"/>
      <c r="CRL425" s="564"/>
      <c r="CRM425" s="564"/>
      <c r="CRN425" s="564"/>
      <c r="CRO425" s="564"/>
      <c r="CRP425" s="564"/>
      <c r="CRQ425" s="564"/>
      <c r="CRR425" s="564"/>
      <c r="CRS425" s="564"/>
      <c r="CRT425" s="564"/>
      <c r="CRU425" s="564"/>
      <c r="CRV425" s="564"/>
      <c r="CRW425" s="564"/>
      <c r="CRX425" s="564"/>
      <c r="CRY425" s="564"/>
      <c r="CRZ425" s="564"/>
      <c r="CSA425" s="564"/>
      <c r="CSB425" s="564"/>
      <c r="CSC425" s="564"/>
      <c r="CSD425" s="564"/>
      <c r="CSE425" s="564"/>
      <c r="CSF425" s="564"/>
      <c r="CSG425" s="564"/>
      <c r="CSH425" s="564"/>
      <c r="CSI425" s="564"/>
      <c r="CSJ425" s="564"/>
      <c r="CSK425" s="564"/>
      <c r="CSL425" s="564"/>
      <c r="CSM425" s="564"/>
      <c r="CSN425" s="564"/>
      <c r="CSO425" s="564"/>
      <c r="CSP425" s="564"/>
      <c r="CSQ425" s="564"/>
      <c r="CSR425" s="564"/>
      <c r="CSS425" s="564"/>
      <c r="CST425" s="564"/>
      <c r="CSU425" s="564"/>
      <c r="CSV425" s="564"/>
      <c r="CSW425" s="564"/>
      <c r="CSX425" s="564"/>
      <c r="CSY425" s="564"/>
      <c r="CSZ425" s="564"/>
      <c r="CTA425" s="564"/>
      <c r="CTB425" s="564"/>
      <c r="CTC425" s="564"/>
      <c r="CTD425" s="564"/>
      <c r="CTE425" s="564"/>
      <c r="CTF425" s="564"/>
      <c r="CTG425" s="564"/>
      <c r="CTH425" s="564"/>
      <c r="CTI425" s="564"/>
      <c r="CTJ425" s="564"/>
      <c r="CTK425" s="564"/>
      <c r="CTL425" s="564"/>
      <c r="CTM425" s="564"/>
      <c r="CTN425" s="564"/>
      <c r="CTO425" s="564"/>
      <c r="CTP425" s="564"/>
      <c r="CTQ425" s="564"/>
      <c r="CTR425" s="564"/>
      <c r="CTS425" s="564"/>
      <c r="CTT425" s="564"/>
      <c r="CTU425" s="564"/>
      <c r="CTV425" s="564"/>
      <c r="CTW425" s="564"/>
      <c r="CTX425" s="564"/>
      <c r="CTY425" s="564"/>
      <c r="CTZ425" s="564"/>
      <c r="CUA425" s="564"/>
      <c r="CUB425" s="564"/>
      <c r="CUC425" s="564"/>
      <c r="CUD425" s="564"/>
      <c r="CUE425" s="564"/>
      <c r="CUF425" s="564"/>
      <c r="CUG425" s="564"/>
      <c r="CUH425" s="564"/>
      <c r="CUI425" s="564"/>
      <c r="CUJ425" s="564"/>
      <c r="CUK425" s="564"/>
      <c r="CUL425" s="564"/>
      <c r="CUM425" s="564"/>
      <c r="CUN425" s="564"/>
      <c r="CUO425" s="564"/>
      <c r="CUP425" s="564"/>
      <c r="CUQ425" s="564"/>
      <c r="CUR425" s="564"/>
      <c r="CUS425" s="564"/>
      <c r="CUT425" s="564"/>
      <c r="CUU425" s="564"/>
      <c r="CUV425" s="564"/>
      <c r="CUW425" s="564"/>
      <c r="CUX425" s="564"/>
      <c r="CUY425" s="564"/>
      <c r="CUZ425" s="564"/>
      <c r="CVA425" s="564"/>
      <c r="CVB425" s="564"/>
      <c r="CVC425" s="564"/>
      <c r="CVD425" s="564"/>
      <c r="CVE425" s="564"/>
      <c r="CVF425" s="564"/>
      <c r="CVG425" s="564"/>
      <c r="CVH425" s="564"/>
      <c r="CVI425" s="564"/>
      <c r="CVJ425" s="564"/>
      <c r="CVK425" s="564"/>
      <c r="CVL425" s="564"/>
      <c r="CVM425" s="564"/>
      <c r="CVN425" s="564"/>
      <c r="CVO425" s="564"/>
      <c r="CVP425" s="564"/>
      <c r="CVQ425" s="564"/>
      <c r="CVR425" s="564"/>
      <c r="CVS425" s="564"/>
      <c r="CVT425" s="564"/>
      <c r="CVU425" s="564"/>
      <c r="CVV425" s="564"/>
      <c r="CVW425" s="564"/>
      <c r="CVX425" s="564"/>
      <c r="CVY425" s="564"/>
      <c r="CVZ425" s="564"/>
      <c r="CWA425" s="564"/>
      <c r="CWB425" s="564"/>
      <c r="CWC425" s="564"/>
      <c r="CWD425" s="564"/>
      <c r="CWE425" s="564"/>
      <c r="CWF425" s="564"/>
      <c r="CWG425" s="564"/>
      <c r="CWH425" s="564"/>
      <c r="CWI425" s="564"/>
      <c r="CWJ425" s="564"/>
      <c r="CWK425" s="564"/>
      <c r="CWL425" s="564"/>
      <c r="CWM425" s="564"/>
      <c r="CWN425" s="564"/>
      <c r="CWO425" s="564"/>
      <c r="CWP425" s="564"/>
      <c r="CWQ425" s="564"/>
      <c r="CWR425" s="564"/>
      <c r="CWS425" s="564"/>
      <c r="CWT425" s="564"/>
      <c r="CWU425" s="564"/>
      <c r="CWV425" s="564"/>
      <c r="CWW425" s="564"/>
      <c r="CWX425" s="564"/>
      <c r="CWY425" s="564"/>
      <c r="CWZ425" s="564"/>
      <c r="CXA425" s="564"/>
      <c r="CXB425" s="564"/>
      <c r="CXC425" s="564"/>
      <c r="CXD425" s="564"/>
      <c r="CXE425" s="564"/>
      <c r="CXF425" s="564"/>
      <c r="CXG425" s="564"/>
      <c r="CXH425" s="564"/>
      <c r="CXI425" s="564"/>
      <c r="CXJ425" s="564"/>
      <c r="CXK425" s="564"/>
      <c r="CXL425" s="564"/>
      <c r="CXM425" s="564"/>
      <c r="CXN425" s="564"/>
      <c r="CXO425" s="564"/>
      <c r="CXP425" s="564"/>
      <c r="CXQ425" s="564"/>
      <c r="CXR425" s="564"/>
      <c r="CXS425" s="564"/>
      <c r="CXT425" s="564"/>
      <c r="CXU425" s="564"/>
      <c r="CXV425" s="564"/>
      <c r="CXW425" s="564"/>
      <c r="CXX425" s="564"/>
      <c r="CXY425" s="564"/>
      <c r="CXZ425" s="564"/>
      <c r="CYA425" s="564"/>
      <c r="CYB425" s="564"/>
      <c r="CYC425" s="564"/>
      <c r="CYD425" s="564"/>
      <c r="CYE425" s="564"/>
      <c r="CYF425" s="564"/>
      <c r="CYG425" s="564"/>
      <c r="CYH425" s="564"/>
      <c r="CYI425" s="564"/>
      <c r="CYJ425" s="564"/>
      <c r="CYK425" s="564"/>
      <c r="CYL425" s="564"/>
      <c r="CYM425" s="564"/>
      <c r="CYN425" s="564"/>
      <c r="CYO425" s="564"/>
      <c r="CYP425" s="564"/>
      <c r="CYQ425" s="564"/>
      <c r="CYR425" s="564"/>
      <c r="CYS425" s="564"/>
      <c r="CYT425" s="564"/>
      <c r="CYU425" s="564"/>
      <c r="CYV425" s="564"/>
      <c r="CYW425" s="564"/>
      <c r="CYX425" s="564"/>
      <c r="CYY425" s="564"/>
      <c r="CYZ425" s="564"/>
      <c r="CZA425" s="564"/>
      <c r="CZB425" s="564"/>
      <c r="CZC425" s="564"/>
      <c r="CZD425" s="564"/>
      <c r="CZE425" s="564"/>
      <c r="CZF425" s="564"/>
      <c r="CZG425" s="564"/>
      <c r="CZH425" s="564"/>
      <c r="CZI425" s="564"/>
      <c r="CZJ425" s="564"/>
      <c r="CZK425" s="564"/>
      <c r="CZL425" s="564"/>
      <c r="CZM425" s="564"/>
      <c r="CZN425" s="564"/>
      <c r="CZO425" s="564"/>
      <c r="CZP425" s="564"/>
      <c r="CZQ425" s="564"/>
      <c r="CZR425" s="564"/>
      <c r="CZS425" s="564"/>
      <c r="CZT425" s="564"/>
      <c r="CZU425" s="564"/>
      <c r="CZV425" s="564"/>
      <c r="CZW425" s="564"/>
      <c r="CZX425" s="564"/>
      <c r="CZY425" s="564"/>
      <c r="CZZ425" s="564"/>
      <c r="DAA425" s="564"/>
      <c r="DAB425" s="564"/>
      <c r="DAC425" s="564"/>
      <c r="DAD425" s="564"/>
      <c r="DAE425" s="564"/>
      <c r="DAF425" s="564"/>
      <c r="DAG425" s="564"/>
      <c r="DAH425" s="564"/>
      <c r="DAI425" s="564"/>
      <c r="DAJ425" s="564"/>
      <c r="DAK425" s="564"/>
      <c r="DAL425" s="564"/>
      <c r="DAM425" s="564"/>
      <c r="DAN425" s="564"/>
      <c r="DAO425" s="564"/>
      <c r="DAP425" s="564"/>
      <c r="DAQ425" s="564"/>
      <c r="DAR425" s="564"/>
      <c r="DAS425" s="564"/>
      <c r="DAT425" s="564"/>
      <c r="DAU425" s="564"/>
      <c r="DAV425" s="564"/>
      <c r="DAW425" s="564"/>
      <c r="DAX425" s="564"/>
      <c r="DAY425" s="564"/>
      <c r="DAZ425" s="564"/>
      <c r="DBA425" s="564"/>
      <c r="DBB425" s="564"/>
      <c r="DBC425" s="564"/>
      <c r="DBD425" s="564"/>
      <c r="DBE425" s="564"/>
      <c r="DBF425" s="564"/>
      <c r="DBG425" s="564"/>
      <c r="DBH425" s="564"/>
      <c r="DBI425" s="564"/>
      <c r="DBJ425" s="564"/>
      <c r="DBK425" s="564"/>
      <c r="DBL425" s="564"/>
      <c r="DBM425" s="564"/>
      <c r="DBN425" s="564"/>
      <c r="DBO425" s="564"/>
      <c r="DBP425" s="564"/>
      <c r="DBQ425" s="564"/>
      <c r="DBR425" s="564"/>
      <c r="DBS425" s="564"/>
      <c r="DBT425" s="564"/>
      <c r="DBU425" s="564"/>
      <c r="DBV425" s="564"/>
      <c r="DBW425" s="564"/>
      <c r="DBX425" s="564"/>
      <c r="DBY425" s="564"/>
      <c r="DBZ425" s="564"/>
      <c r="DCA425" s="564"/>
      <c r="DCB425" s="564"/>
      <c r="DCC425" s="564"/>
      <c r="DCD425" s="564"/>
      <c r="DCE425" s="564"/>
      <c r="DCF425" s="564"/>
      <c r="DCG425" s="564"/>
      <c r="DCH425" s="564"/>
      <c r="DCI425" s="564"/>
      <c r="DCJ425" s="564"/>
      <c r="DCK425" s="564"/>
      <c r="DCL425" s="564"/>
      <c r="DCM425" s="564"/>
      <c r="DCN425" s="564"/>
      <c r="DCO425" s="564"/>
      <c r="DCP425" s="564"/>
      <c r="DCQ425" s="564"/>
      <c r="DCR425" s="564"/>
      <c r="DCS425" s="564"/>
      <c r="DCT425" s="564"/>
      <c r="DCU425" s="564"/>
      <c r="DCV425" s="564"/>
      <c r="DCW425" s="564"/>
      <c r="DCX425" s="564"/>
      <c r="DCY425" s="564"/>
      <c r="DCZ425" s="564"/>
      <c r="DDA425" s="564"/>
      <c r="DDB425" s="564"/>
      <c r="DDC425" s="564"/>
      <c r="DDD425" s="564"/>
      <c r="DDE425" s="564"/>
      <c r="DDF425" s="564"/>
      <c r="DDG425" s="564"/>
      <c r="DDH425" s="564"/>
      <c r="DDI425" s="564"/>
      <c r="DDJ425" s="564"/>
      <c r="DDK425" s="564"/>
      <c r="DDL425" s="564"/>
      <c r="DDM425" s="564"/>
      <c r="DDN425" s="564"/>
      <c r="DDO425" s="564"/>
      <c r="DDP425" s="564"/>
      <c r="DDQ425" s="564"/>
      <c r="DDR425" s="564"/>
      <c r="DDS425" s="564"/>
      <c r="DDT425" s="564"/>
      <c r="DDU425" s="564"/>
      <c r="DDV425" s="564"/>
      <c r="DDW425" s="564"/>
      <c r="DDX425" s="564"/>
      <c r="DDY425" s="564"/>
      <c r="DDZ425" s="564"/>
      <c r="DEA425" s="564"/>
      <c r="DEB425" s="564"/>
      <c r="DEC425" s="564"/>
      <c r="DED425" s="564"/>
      <c r="DEE425" s="564"/>
      <c r="DEF425" s="564"/>
      <c r="DEG425" s="564"/>
      <c r="DEH425" s="564"/>
      <c r="DEI425" s="564"/>
      <c r="DEJ425" s="564"/>
      <c r="DEK425" s="564"/>
      <c r="DEL425" s="564"/>
      <c r="DEM425" s="564"/>
      <c r="DEN425" s="564"/>
      <c r="DEO425" s="564"/>
      <c r="DEP425" s="564"/>
      <c r="DEQ425" s="564"/>
      <c r="DER425" s="564"/>
      <c r="DES425" s="564"/>
      <c r="DET425" s="564"/>
      <c r="DEU425" s="564"/>
      <c r="DEV425" s="564"/>
      <c r="DEW425" s="564"/>
      <c r="DEX425" s="564"/>
      <c r="DEY425" s="564"/>
      <c r="DEZ425" s="564"/>
      <c r="DFA425" s="564"/>
      <c r="DFB425" s="564"/>
      <c r="DFC425" s="564"/>
      <c r="DFD425" s="564"/>
      <c r="DFE425" s="564"/>
      <c r="DFF425" s="564"/>
      <c r="DFG425" s="564"/>
      <c r="DFH425" s="564"/>
      <c r="DFI425" s="564"/>
      <c r="DFJ425" s="564"/>
      <c r="DFK425" s="564"/>
      <c r="DFL425" s="564"/>
      <c r="DFM425" s="564"/>
      <c r="DFN425" s="564"/>
      <c r="DFO425" s="564"/>
      <c r="DFP425" s="564"/>
      <c r="DFQ425" s="564"/>
      <c r="DFR425" s="564"/>
      <c r="DFS425" s="564"/>
      <c r="DFT425" s="564"/>
      <c r="DFU425" s="564"/>
      <c r="DFV425" s="564"/>
      <c r="DFW425" s="564"/>
      <c r="DFX425" s="564"/>
      <c r="DFY425" s="564"/>
      <c r="DFZ425" s="564"/>
      <c r="DGA425" s="564"/>
      <c r="DGB425" s="564"/>
      <c r="DGC425" s="564"/>
      <c r="DGD425" s="564"/>
      <c r="DGE425" s="564"/>
      <c r="DGF425" s="564"/>
      <c r="DGG425" s="564"/>
      <c r="DGH425" s="564"/>
      <c r="DGI425" s="564"/>
      <c r="DGJ425" s="564"/>
      <c r="DGK425" s="564"/>
      <c r="DGL425" s="564"/>
      <c r="DGM425" s="564"/>
      <c r="DGN425" s="564"/>
      <c r="DGO425" s="564"/>
      <c r="DGP425" s="564"/>
      <c r="DGQ425" s="564"/>
      <c r="DGR425" s="564"/>
      <c r="DGS425" s="564"/>
      <c r="DGT425" s="564"/>
      <c r="DGU425" s="564"/>
      <c r="DGV425" s="564"/>
      <c r="DGW425" s="564"/>
      <c r="DGX425" s="564"/>
      <c r="DGY425" s="564"/>
      <c r="DGZ425" s="564"/>
      <c r="DHA425" s="564"/>
      <c r="DHB425" s="564"/>
      <c r="DHC425" s="564"/>
      <c r="DHD425" s="564"/>
      <c r="DHE425" s="564"/>
      <c r="DHF425" s="564"/>
      <c r="DHG425" s="564"/>
      <c r="DHH425" s="564"/>
      <c r="DHI425" s="564"/>
      <c r="DHJ425" s="564"/>
      <c r="DHK425" s="564"/>
      <c r="DHL425" s="564"/>
      <c r="DHM425" s="564"/>
      <c r="DHN425" s="564"/>
      <c r="DHO425" s="564"/>
      <c r="DHP425" s="564"/>
      <c r="DHQ425" s="564"/>
      <c r="DHR425" s="564"/>
      <c r="DHS425" s="564"/>
      <c r="DHT425" s="564"/>
      <c r="DHU425" s="564"/>
      <c r="DHV425" s="564"/>
      <c r="DHW425" s="564"/>
      <c r="DHX425" s="564"/>
      <c r="DHY425" s="564"/>
      <c r="DHZ425" s="564"/>
      <c r="DIA425" s="564"/>
      <c r="DIB425" s="564"/>
      <c r="DIC425" s="564"/>
      <c r="DID425" s="564"/>
      <c r="DIE425" s="564"/>
      <c r="DIF425" s="564"/>
      <c r="DIG425" s="564"/>
      <c r="DIH425" s="564"/>
      <c r="DII425" s="564"/>
      <c r="DIJ425" s="564"/>
      <c r="DIK425" s="564"/>
      <c r="DIL425" s="564"/>
      <c r="DIM425" s="564"/>
      <c r="DIN425" s="564"/>
      <c r="DIO425" s="564"/>
      <c r="DIP425" s="564"/>
      <c r="DIQ425" s="564"/>
      <c r="DIR425" s="564"/>
      <c r="DIS425" s="564"/>
      <c r="DIT425" s="564"/>
      <c r="DIU425" s="564"/>
      <c r="DIV425" s="564"/>
      <c r="DIW425" s="564"/>
      <c r="DIX425" s="564"/>
      <c r="DIY425" s="564"/>
      <c r="DIZ425" s="564"/>
      <c r="DJA425" s="564"/>
      <c r="DJB425" s="564"/>
      <c r="DJC425" s="564"/>
      <c r="DJD425" s="564"/>
      <c r="DJE425" s="564"/>
      <c r="DJF425" s="564"/>
      <c r="DJG425" s="564"/>
      <c r="DJH425" s="564"/>
      <c r="DJI425" s="564"/>
      <c r="DJJ425" s="564"/>
      <c r="DJK425" s="564"/>
      <c r="DJL425" s="564"/>
      <c r="DJM425" s="564"/>
      <c r="DJN425" s="564"/>
      <c r="DJO425" s="564"/>
      <c r="DJP425" s="564"/>
      <c r="DJQ425" s="564"/>
      <c r="DJR425" s="564"/>
      <c r="DJS425" s="564"/>
      <c r="DJT425" s="564"/>
      <c r="DJU425" s="564"/>
      <c r="DJV425" s="564"/>
      <c r="DJW425" s="564"/>
      <c r="DJX425" s="564"/>
      <c r="DJY425" s="564"/>
      <c r="DJZ425" s="564"/>
      <c r="DKA425" s="564"/>
      <c r="DKB425" s="564"/>
      <c r="DKC425" s="564"/>
      <c r="DKD425" s="564"/>
      <c r="DKE425" s="564"/>
      <c r="DKF425" s="564"/>
      <c r="DKG425" s="564"/>
      <c r="DKH425" s="564"/>
      <c r="DKI425" s="564"/>
      <c r="DKJ425" s="564"/>
      <c r="DKK425" s="564"/>
      <c r="DKL425" s="564"/>
      <c r="DKM425" s="564"/>
      <c r="DKN425" s="564"/>
      <c r="DKO425" s="564"/>
      <c r="DKP425" s="564"/>
      <c r="DKQ425" s="564"/>
      <c r="DKR425" s="564"/>
      <c r="DKS425" s="564"/>
      <c r="DKT425" s="564"/>
      <c r="DKU425" s="564"/>
      <c r="DKV425" s="564"/>
      <c r="DKW425" s="564"/>
      <c r="DKX425" s="564"/>
      <c r="DKY425" s="564"/>
      <c r="DKZ425" s="564"/>
      <c r="DLA425" s="564"/>
      <c r="DLB425" s="564"/>
      <c r="DLC425" s="564"/>
      <c r="DLD425" s="564"/>
      <c r="DLE425" s="564"/>
      <c r="DLF425" s="564"/>
      <c r="DLG425" s="564"/>
      <c r="DLH425" s="564"/>
      <c r="DLI425" s="564"/>
      <c r="DLJ425" s="564"/>
      <c r="DLK425" s="564"/>
      <c r="DLL425" s="564"/>
      <c r="DLM425" s="564"/>
      <c r="DLN425" s="564"/>
      <c r="DLO425" s="564"/>
      <c r="DLP425" s="564"/>
      <c r="DLQ425" s="564"/>
      <c r="DLR425" s="564"/>
      <c r="DLS425" s="564"/>
      <c r="DLT425" s="564"/>
      <c r="DLU425" s="564"/>
      <c r="DLV425" s="564"/>
      <c r="DLW425" s="564"/>
      <c r="DLX425" s="564"/>
      <c r="DLY425" s="564"/>
      <c r="DLZ425" s="564"/>
      <c r="DMA425" s="564"/>
      <c r="DMB425" s="564"/>
      <c r="DMC425" s="564"/>
      <c r="DMD425" s="564"/>
      <c r="DME425" s="564"/>
      <c r="DMF425" s="564"/>
      <c r="DMG425" s="564"/>
      <c r="DMH425" s="564"/>
      <c r="DMI425" s="564"/>
      <c r="DMJ425" s="564"/>
      <c r="DMK425" s="564"/>
      <c r="DML425" s="564"/>
      <c r="DMM425" s="564"/>
      <c r="DMN425" s="564"/>
      <c r="DMO425" s="564"/>
      <c r="DMP425" s="564"/>
      <c r="DMQ425" s="564"/>
      <c r="DMR425" s="564"/>
      <c r="DMS425" s="564"/>
      <c r="DMT425" s="564"/>
      <c r="DMU425" s="564"/>
      <c r="DMV425" s="564"/>
      <c r="DMW425" s="564"/>
      <c r="DMX425" s="564"/>
      <c r="DMY425" s="564"/>
      <c r="DMZ425" s="564"/>
      <c r="DNA425" s="564"/>
      <c r="DNB425" s="564"/>
      <c r="DNC425" s="564"/>
      <c r="DND425" s="564"/>
      <c r="DNE425" s="564"/>
      <c r="DNF425" s="564"/>
      <c r="DNG425" s="564"/>
      <c r="DNH425" s="564"/>
      <c r="DNI425" s="564"/>
      <c r="DNJ425" s="564"/>
      <c r="DNK425" s="564"/>
      <c r="DNL425" s="564"/>
      <c r="DNM425" s="564"/>
      <c r="DNN425" s="564"/>
      <c r="DNO425" s="564"/>
      <c r="DNP425" s="564"/>
      <c r="DNQ425" s="564"/>
      <c r="DNR425" s="564"/>
      <c r="DNS425" s="564"/>
      <c r="DNT425" s="564"/>
      <c r="DNU425" s="564"/>
      <c r="DNV425" s="564"/>
      <c r="DNW425" s="564"/>
      <c r="DNX425" s="564"/>
      <c r="DNY425" s="564"/>
      <c r="DNZ425" s="564"/>
      <c r="DOA425" s="564"/>
      <c r="DOB425" s="564"/>
      <c r="DOC425" s="564"/>
      <c r="DOD425" s="564"/>
      <c r="DOE425" s="564"/>
      <c r="DOF425" s="564"/>
      <c r="DOG425" s="564"/>
      <c r="DOH425" s="564"/>
      <c r="DOI425" s="564"/>
      <c r="DOJ425" s="564"/>
      <c r="DOK425" s="564"/>
      <c r="DOL425" s="564"/>
      <c r="DOM425" s="564"/>
      <c r="DON425" s="564"/>
      <c r="DOO425" s="564"/>
      <c r="DOP425" s="564"/>
      <c r="DOQ425" s="564"/>
      <c r="DOR425" s="564"/>
      <c r="DOS425" s="564"/>
      <c r="DOT425" s="564"/>
      <c r="DOU425" s="564"/>
      <c r="DOV425" s="564"/>
      <c r="DOW425" s="564"/>
      <c r="DOX425" s="564"/>
      <c r="DOY425" s="564"/>
      <c r="DOZ425" s="564"/>
      <c r="DPA425" s="564"/>
      <c r="DPB425" s="564"/>
      <c r="DPC425" s="564"/>
      <c r="DPD425" s="564"/>
      <c r="DPE425" s="564"/>
      <c r="DPF425" s="564"/>
      <c r="DPG425" s="564"/>
      <c r="DPH425" s="564"/>
      <c r="DPI425" s="564"/>
      <c r="DPJ425" s="564"/>
      <c r="DPK425" s="564"/>
      <c r="DPL425" s="564"/>
      <c r="DPM425" s="564"/>
      <c r="DPN425" s="564"/>
      <c r="DPO425" s="564"/>
      <c r="DPP425" s="564"/>
      <c r="DPQ425" s="564"/>
      <c r="DPR425" s="564"/>
      <c r="DPS425" s="564"/>
      <c r="DPT425" s="564"/>
      <c r="DPU425" s="564"/>
      <c r="DPV425" s="564"/>
      <c r="DPW425" s="564"/>
      <c r="DPX425" s="564"/>
      <c r="DPY425" s="564"/>
      <c r="DPZ425" s="564"/>
      <c r="DQA425" s="564"/>
      <c r="DQB425" s="564"/>
      <c r="DQC425" s="564"/>
      <c r="DQD425" s="564"/>
      <c r="DQE425" s="564"/>
      <c r="DQF425" s="564"/>
      <c r="DQG425" s="564"/>
      <c r="DQH425" s="564"/>
      <c r="DQI425" s="564"/>
      <c r="DQJ425" s="564"/>
      <c r="DQK425" s="564"/>
      <c r="DQL425" s="564"/>
      <c r="DQM425" s="564"/>
      <c r="DQN425" s="564"/>
      <c r="DQO425" s="564"/>
      <c r="DQP425" s="564"/>
      <c r="DQQ425" s="564"/>
      <c r="DQR425" s="564"/>
      <c r="DQS425" s="564"/>
      <c r="DQT425" s="564"/>
      <c r="DQU425" s="564"/>
      <c r="DQV425" s="564"/>
      <c r="DQW425" s="564"/>
      <c r="DQX425" s="564"/>
      <c r="DQY425" s="564"/>
      <c r="DQZ425" s="564"/>
      <c r="DRA425" s="564"/>
      <c r="DRB425" s="564"/>
      <c r="DRC425" s="564"/>
      <c r="DRD425" s="564"/>
      <c r="DRE425" s="564"/>
      <c r="DRF425" s="564"/>
      <c r="DRG425" s="564"/>
      <c r="DRH425" s="564"/>
      <c r="DRI425" s="564"/>
      <c r="DRJ425" s="564"/>
      <c r="DRK425" s="564"/>
      <c r="DRL425" s="564"/>
      <c r="DRM425" s="564"/>
      <c r="DRN425" s="564"/>
      <c r="DRO425" s="564"/>
      <c r="DRP425" s="564"/>
      <c r="DRQ425" s="564"/>
      <c r="DRR425" s="564"/>
      <c r="DRS425" s="564"/>
      <c r="DRT425" s="564"/>
      <c r="DRU425" s="564"/>
      <c r="DRV425" s="564"/>
      <c r="DRW425" s="564"/>
      <c r="DRX425" s="564"/>
      <c r="DRY425" s="564"/>
      <c r="DRZ425" s="564"/>
      <c r="DSA425" s="564"/>
      <c r="DSB425" s="564"/>
      <c r="DSC425" s="564"/>
      <c r="DSD425" s="564"/>
      <c r="DSE425" s="564"/>
      <c r="DSF425" s="564"/>
      <c r="DSG425" s="564"/>
      <c r="DSH425" s="564"/>
      <c r="DSI425" s="564"/>
      <c r="DSJ425" s="564"/>
      <c r="DSK425" s="564"/>
      <c r="DSL425" s="564"/>
      <c r="DSM425" s="564"/>
      <c r="DSN425" s="564"/>
      <c r="DSO425" s="564"/>
      <c r="DSP425" s="564"/>
      <c r="DSQ425" s="564"/>
      <c r="DSR425" s="564"/>
      <c r="DSS425" s="564"/>
      <c r="DST425" s="564"/>
      <c r="DSU425" s="564"/>
      <c r="DSV425" s="564"/>
      <c r="DSW425" s="564"/>
      <c r="DSX425" s="564"/>
      <c r="DSY425" s="564"/>
      <c r="DSZ425" s="564"/>
      <c r="DTA425" s="564"/>
      <c r="DTB425" s="564"/>
      <c r="DTC425" s="564"/>
      <c r="DTD425" s="564"/>
      <c r="DTE425" s="564"/>
      <c r="DTF425" s="564"/>
      <c r="DTG425" s="564"/>
      <c r="DTH425" s="564"/>
      <c r="DTI425" s="564"/>
      <c r="DTJ425" s="564"/>
      <c r="DTK425" s="564"/>
      <c r="DTL425" s="564"/>
      <c r="DTM425" s="564"/>
      <c r="DTN425" s="564"/>
      <c r="DTO425" s="564"/>
      <c r="DTP425" s="564"/>
      <c r="DTQ425" s="564"/>
      <c r="DTR425" s="564"/>
      <c r="DTS425" s="564"/>
      <c r="DTT425" s="564"/>
      <c r="DTU425" s="564"/>
      <c r="DTV425" s="564"/>
      <c r="DTW425" s="564"/>
      <c r="DTX425" s="564"/>
      <c r="DTY425" s="564"/>
      <c r="DTZ425" s="564"/>
      <c r="DUA425" s="564"/>
      <c r="DUB425" s="564"/>
      <c r="DUC425" s="564"/>
      <c r="DUD425" s="564"/>
      <c r="DUE425" s="564"/>
      <c r="DUF425" s="564"/>
      <c r="DUG425" s="564"/>
      <c r="DUH425" s="564"/>
      <c r="DUI425" s="564"/>
      <c r="DUJ425" s="564"/>
      <c r="DUK425" s="564"/>
      <c r="DUL425" s="564"/>
      <c r="DUM425" s="564"/>
      <c r="DUN425" s="564"/>
      <c r="DUO425" s="564"/>
      <c r="DUP425" s="564"/>
      <c r="DUQ425" s="564"/>
      <c r="DUR425" s="564"/>
      <c r="DUS425" s="564"/>
      <c r="DUT425" s="564"/>
      <c r="DUU425" s="564"/>
      <c r="DUV425" s="564"/>
      <c r="DUW425" s="564"/>
      <c r="DUX425" s="564"/>
      <c r="DUY425" s="564"/>
      <c r="DUZ425" s="564"/>
      <c r="DVA425" s="564"/>
      <c r="DVB425" s="564"/>
      <c r="DVC425" s="564"/>
      <c r="DVD425" s="564"/>
      <c r="DVE425" s="564"/>
      <c r="DVF425" s="564"/>
      <c r="DVG425" s="564"/>
      <c r="DVH425" s="564"/>
      <c r="DVI425" s="564"/>
      <c r="DVJ425" s="564"/>
      <c r="DVK425" s="564"/>
      <c r="DVL425" s="564"/>
      <c r="DVM425" s="564"/>
      <c r="DVN425" s="564"/>
      <c r="DVO425" s="564"/>
      <c r="DVP425" s="564"/>
      <c r="DVQ425" s="564"/>
      <c r="DVR425" s="564"/>
      <c r="DVS425" s="564"/>
      <c r="DVT425" s="564"/>
      <c r="DVU425" s="564"/>
      <c r="DVV425" s="564"/>
      <c r="DVW425" s="564"/>
      <c r="DVX425" s="564"/>
      <c r="DVY425" s="564"/>
      <c r="DVZ425" s="564"/>
      <c r="DWA425" s="564"/>
      <c r="DWB425" s="564"/>
      <c r="DWC425" s="564"/>
      <c r="DWD425" s="564"/>
      <c r="DWE425" s="564"/>
      <c r="DWF425" s="564"/>
      <c r="DWG425" s="564"/>
      <c r="DWH425" s="564"/>
      <c r="DWI425" s="564"/>
      <c r="DWJ425" s="564"/>
      <c r="DWK425" s="564"/>
      <c r="DWL425" s="564"/>
      <c r="DWM425" s="564"/>
      <c r="DWN425" s="564"/>
      <c r="DWO425" s="564"/>
      <c r="DWP425" s="564"/>
      <c r="DWQ425" s="564"/>
      <c r="DWR425" s="564"/>
      <c r="DWS425" s="564"/>
      <c r="DWT425" s="564"/>
      <c r="DWU425" s="564"/>
      <c r="DWV425" s="564"/>
      <c r="DWW425" s="564"/>
      <c r="DWX425" s="564"/>
      <c r="DWY425" s="564"/>
      <c r="DWZ425" s="564"/>
      <c r="DXA425" s="564"/>
      <c r="DXB425" s="564"/>
      <c r="DXC425" s="564"/>
      <c r="DXD425" s="564"/>
      <c r="DXE425" s="564"/>
      <c r="DXF425" s="564"/>
      <c r="DXG425" s="564"/>
      <c r="DXH425" s="564"/>
      <c r="DXI425" s="564"/>
      <c r="DXJ425" s="564"/>
      <c r="DXK425" s="564"/>
      <c r="DXL425" s="564"/>
      <c r="DXM425" s="564"/>
      <c r="DXN425" s="564"/>
      <c r="DXO425" s="564"/>
      <c r="DXP425" s="564"/>
      <c r="DXQ425" s="564"/>
      <c r="DXR425" s="564"/>
      <c r="DXS425" s="564"/>
      <c r="DXT425" s="564"/>
      <c r="DXU425" s="564"/>
      <c r="DXV425" s="564"/>
      <c r="DXW425" s="564"/>
      <c r="DXX425" s="564"/>
      <c r="DXY425" s="564"/>
      <c r="DXZ425" s="564"/>
      <c r="DYA425" s="564"/>
      <c r="DYB425" s="564"/>
      <c r="DYC425" s="564"/>
      <c r="DYD425" s="564"/>
      <c r="DYE425" s="564"/>
      <c r="DYF425" s="564"/>
      <c r="DYG425" s="564"/>
      <c r="DYH425" s="564"/>
      <c r="DYI425" s="564"/>
      <c r="DYJ425" s="564"/>
      <c r="DYK425" s="564"/>
      <c r="DYL425" s="564"/>
      <c r="DYM425" s="564"/>
      <c r="DYN425" s="564"/>
      <c r="DYO425" s="564"/>
      <c r="DYP425" s="564"/>
      <c r="DYQ425" s="564"/>
      <c r="DYR425" s="564"/>
      <c r="DYS425" s="564"/>
      <c r="DYT425" s="564"/>
      <c r="DYU425" s="564"/>
      <c r="DYV425" s="564"/>
      <c r="DYW425" s="564"/>
      <c r="DYX425" s="564"/>
      <c r="DYY425" s="564"/>
      <c r="DYZ425" s="564"/>
      <c r="DZA425" s="564"/>
      <c r="DZB425" s="564"/>
      <c r="DZC425" s="564"/>
      <c r="DZD425" s="564"/>
      <c r="DZE425" s="564"/>
      <c r="DZF425" s="564"/>
      <c r="DZG425" s="564"/>
      <c r="DZH425" s="564"/>
      <c r="DZI425" s="564"/>
      <c r="DZJ425" s="564"/>
      <c r="DZK425" s="564"/>
      <c r="DZL425" s="564"/>
      <c r="DZM425" s="564"/>
      <c r="DZN425" s="564"/>
      <c r="DZO425" s="564"/>
      <c r="DZP425" s="564"/>
      <c r="DZQ425" s="564"/>
      <c r="DZR425" s="564"/>
      <c r="DZS425" s="564"/>
      <c r="DZT425" s="564"/>
      <c r="DZU425" s="564"/>
      <c r="DZV425" s="564"/>
      <c r="DZW425" s="564"/>
      <c r="DZX425" s="564"/>
      <c r="DZY425" s="564"/>
      <c r="DZZ425" s="564"/>
      <c r="EAA425" s="564"/>
      <c r="EAB425" s="564"/>
      <c r="EAC425" s="564"/>
      <c r="EAD425" s="564"/>
      <c r="EAE425" s="564"/>
      <c r="EAF425" s="564"/>
      <c r="EAG425" s="564"/>
      <c r="EAH425" s="564"/>
      <c r="EAI425" s="564"/>
      <c r="EAJ425" s="564"/>
      <c r="EAK425" s="564"/>
      <c r="EAL425" s="564"/>
      <c r="EAM425" s="564"/>
      <c r="EAN425" s="564"/>
      <c r="EAO425" s="564"/>
      <c r="EAP425" s="564"/>
      <c r="EAQ425" s="564"/>
      <c r="EAR425" s="564"/>
      <c r="EAS425" s="564"/>
      <c r="EAT425" s="564"/>
      <c r="EAU425" s="564"/>
      <c r="EAV425" s="564"/>
      <c r="EAW425" s="564"/>
      <c r="EAX425" s="564"/>
      <c r="EAY425" s="564"/>
      <c r="EAZ425" s="564"/>
      <c r="EBA425" s="564"/>
      <c r="EBB425" s="564"/>
      <c r="EBC425" s="564"/>
      <c r="EBD425" s="564"/>
      <c r="EBE425" s="564"/>
      <c r="EBF425" s="564"/>
      <c r="EBG425" s="564"/>
      <c r="EBH425" s="564"/>
      <c r="EBI425" s="564"/>
      <c r="EBJ425" s="564"/>
      <c r="EBK425" s="564"/>
      <c r="EBL425" s="564"/>
      <c r="EBM425" s="564"/>
      <c r="EBN425" s="564"/>
      <c r="EBO425" s="564"/>
      <c r="EBP425" s="564"/>
      <c r="EBQ425" s="564"/>
      <c r="EBR425" s="564"/>
      <c r="EBS425" s="564"/>
      <c r="EBT425" s="564"/>
      <c r="EBU425" s="564"/>
      <c r="EBV425" s="564"/>
      <c r="EBW425" s="564"/>
      <c r="EBX425" s="564"/>
      <c r="EBY425" s="564"/>
      <c r="EBZ425" s="564"/>
      <c r="ECA425" s="564"/>
      <c r="ECB425" s="564"/>
      <c r="ECC425" s="564"/>
      <c r="ECD425" s="564"/>
      <c r="ECE425" s="564"/>
      <c r="ECF425" s="564"/>
      <c r="ECG425" s="564"/>
      <c r="ECH425" s="564"/>
      <c r="ECI425" s="564"/>
      <c r="ECJ425" s="564"/>
      <c r="ECK425" s="564"/>
      <c r="ECL425" s="564"/>
      <c r="ECM425" s="564"/>
      <c r="ECN425" s="564"/>
      <c r="ECO425" s="564"/>
      <c r="ECP425" s="564"/>
      <c r="ECQ425" s="564"/>
      <c r="ECR425" s="564"/>
      <c r="ECS425" s="564"/>
      <c r="ECT425" s="564"/>
      <c r="ECU425" s="564"/>
      <c r="ECV425" s="564"/>
      <c r="ECW425" s="564"/>
      <c r="ECX425" s="564"/>
      <c r="ECY425" s="564"/>
      <c r="ECZ425" s="564"/>
      <c r="EDA425" s="564"/>
      <c r="EDB425" s="564"/>
      <c r="EDC425" s="564"/>
      <c r="EDD425" s="564"/>
      <c r="EDE425" s="564"/>
      <c r="EDF425" s="564"/>
      <c r="EDG425" s="564"/>
      <c r="EDH425" s="564"/>
      <c r="EDI425" s="564"/>
      <c r="EDJ425" s="564"/>
      <c r="EDK425" s="564"/>
      <c r="EDL425" s="564"/>
      <c r="EDM425" s="564"/>
      <c r="EDN425" s="564"/>
      <c r="EDO425" s="564"/>
      <c r="EDP425" s="564"/>
      <c r="EDQ425" s="564"/>
      <c r="EDR425" s="564"/>
      <c r="EDS425" s="564"/>
      <c r="EDT425" s="564"/>
      <c r="EDU425" s="564"/>
      <c r="EDV425" s="564"/>
      <c r="EDW425" s="564"/>
      <c r="EDX425" s="564"/>
      <c r="EDY425" s="564"/>
      <c r="EDZ425" s="564"/>
      <c r="EEA425" s="564"/>
      <c r="EEB425" s="564"/>
      <c r="EEC425" s="564"/>
      <c r="EED425" s="564"/>
      <c r="EEE425" s="564"/>
      <c r="EEF425" s="564"/>
      <c r="EEG425" s="564"/>
      <c r="EEH425" s="564"/>
      <c r="EEI425" s="564"/>
      <c r="EEJ425" s="564"/>
      <c r="EEK425" s="564"/>
      <c r="EEL425" s="564"/>
      <c r="EEM425" s="564"/>
      <c r="EEN425" s="564"/>
      <c r="EEO425" s="564"/>
      <c r="EEP425" s="564"/>
      <c r="EEQ425" s="564"/>
      <c r="EER425" s="564"/>
      <c r="EES425" s="564"/>
      <c r="EET425" s="564"/>
      <c r="EEU425" s="564"/>
      <c r="EEV425" s="564"/>
      <c r="EEW425" s="564"/>
      <c r="EEX425" s="564"/>
      <c r="EEY425" s="564"/>
      <c r="EEZ425" s="564"/>
      <c r="EFA425" s="564"/>
      <c r="EFB425" s="564"/>
      <c r="EFC425" s="564"/>
      <c r="EFD425" s="564"/>
      <c r="EFE425" s="564"/>
      <c r="EFF425" s="564"/>
      <c r="EFG425" s="564"/>
      <c r="EFH425" s="564"/>
      <c r="EFI425" s="564"/>
      <c r="EFJ425" s="564"/>
      <c r="EFK425" s="564"/>
      <c r="EFL425" s="564"/>
      <c r="EFM425" s="564"/>
      <c r="EFN425" s="564"/>
      <c r="EFO425" s="564"/>
      <c r="EFP425" s="564"/>
      <c r="EFQ425" s="564"/>
      <c r="EFR425" s="564"/>
      <c r="EFS425" s="564"/>
      <c r="EFT425" s="564"/>
      <c r="EFU425" s="564"/>
      <c r="EFV425" s="564"/>
      <c r="EFW425" s="564"/>
      <c r="EFX425" s="564"/>
      <c r="EFY425" s="564"/>
      <c r="EFZ425" s="564"/>
      <c r="EGA425" s="564"/>
      <c r="EGB425" s="564"/>
      <c r="EGC425" s="564"/>
      <c r="EGD425" s="564"/>
      <c r="EGE425" s="564"/>
      <c r="EGF425" s="564"/>
      <c r="EGG425" s="564"/>
      <c r="EGH425" s="564"/>
      <c r="EGI425" s="564"/>
      <c r="EGJ425" s="564"/>
      <c r="EGK425" s="564"/>
      <c r="EGL425" s="564"/>
      <c r="EGM425" s="564"/>
      <c r="EGN425" s="564"/>
      <c r="EGO425" s="564"/>
      <c r="EGP425" s="564"/>
      <c r="EGQ425" s="564"/>
      <c r="EGR425" s="564"/>
      <c r="EGS425" s="564"/>
      <c r="EGT425" s="564"/>
      <c r="EGU425" s="564"/>
      <c r="EGV425" s="564"/>
      <c r="EGW425" s="564"/>
      <c r="EGX425" s="564"/>
      <c r="EGY425" s="564"/>
      <c r="EGZ425" s="564"/>
      <c r="EHA425" s="564"/>
      <c r="EHB425" s="564"/>
      <c r="EHC425" s="564"/>
      <c r="EHD425" s="564"/>
      <c r="EHE425" s="564"/>
      <c r="EHF425" s="564"/>
      <c r="EHG425" s="564"/>
      <c r="EHH425" s="564"/>
      <c r="EHI425" s="564"/>
      <c r="EHJ425" s="564"/>
      <c r="EHK425" s="564"/>
      <c r="EHL425" s="564"/>
      <c r="EHM425" s="564"/>
      <c r="EHN425" s="564"/>
      <c r="EHO425" s="564"/>
      <c r="EHP425" s="564"/>
      <c r="EHQ425" s="564"/>
      <c r="EHR425" s="564"/>
      <c r="EHS425" s="564"/>
      <c r="EHT425" s="564"/>
      <c r="EHU425" s="564"/>
      <c r="EHV425" s="564"/>
      <c r="EHW425" s="564"/>
      <c r="EHX425" s="564"/>
      <c r="EHY425" s="564"/>
      <c r="EHZ425" s="564"/>
      <c r="EIA425" s="564"/>
      <c r="EIB425" s="564"/>
      <c r="EIC425" s="564"/>
      <c r="EID425" s="564"/>
      <c r="EIE425" s="564"/>
      <c r="EIF425" s="564"/>
      <c r="EIG425" s="564"/>
      <c r="EIH425" s="564"/>
      <c r="EII425" s="564"/>
      <c r="EIJ425" s="564"/>
      <c r="EIK425" s="564"/>
      <c r="EIL425" s="564"/>
      <c r="EIM425" s="564"/>
      <c r="EIN425" s="564"/>
      <c r="EIO425" s="564"/>
      <c r="EIP425" s="564"/>
      <c r="EIQ425" s="564"/>
      <c r="EIR425" s="564"/>
      <c r="EIS425" s="564"/>
      <c r="EIT425" s="564"/>
      <c r="EIU425" s="564"/>
      <c r="EIV425" s="564"/>
      <c r="EIW425" s="564"/>
      <c r="EIX425" s="564"/>
      <c r="EIY425" s="564"/>
      <c r="EIZ425" s="564"/>
      <c r="EJA425" s="564"/>
      <c r="EJB425" s="564"/>
      <c r="EJC425" s="564"/>
      <c r="EJD425" s="564"/>
      <c r="EJE425" s="564"/>
      <c r="EJF425" s="564"/>
      <c r="EJG425" s="564"/>
      <c r="EJH425" s="564"/>
      <c r="EJI425" s="564"/>
      <c r="EJJ425" s="564"/>
      <c r="EJK425" s="564"/>
      <c r="EJL425" s="564"/>
      <c r="EJM425" s="564"/>
      <c r="EJN425" s="564"/>
      <c r="EJO425" s="564"/>
      <c r="EJP425" s="564"/>
      <c r="EJQ425" s="564"/>
      <c r="EJR425" s="564"/>
      <c r="EJS425" s="564"/>
      <c r="EJT425" s="564"/>
      <c r="EJU425" s="564"/>
      <c r="EJV425" s="564"/>
      <c r="EJW425" s="564"/>
      <c r="EJX425" s="564"/>
      <c r="EJY425" s="564"/>
      <c r="EJZ425" s="564"/>
      <c r="EKA425" s="564"/>
      <c r="EKB425" s="564"/>
      <c r="EKC425" s="564"/>
      <c r="EKD425" s="564"/>
      <c r="EKE425" s="564"/>
      <c r="EKF425" s="564"/>
      <c r="EKG425" s="564"/>
      <c r="EKH425" s="564"/>
      <c r="EKI425" s="564"/>
      <c r="EKJ425" s="564"/>
      <c r="EKK425" s="564"/>
      <c r="EKL425" s="564"/>
      <c r="EKM425" s="564"/>
      <c r="EKN425" s="564"/>
      <c r="EKO425" s="564"/>
      <c r="EKP425" s="564"/>
      <c r="EKQ425" s="564"/>
      <c r="EKR425" s="564"/>
      <c r="EKS425" s="564"/>
      <c r="EKT425" s="564"/>
      <c r="EKU425" s="564"/>
      <c r="EKV425" s="564"/>
      <c r="EKW425" s="564"/>
      <c r="EKX425" s="564"/>
      <c r="EKY425" s="564"/>
      <c r="EKZ425" s="564"/>
      <c r="ELA425" s="564"/>
      <c r="ELB425" s="564"/>
      <c r="ELC425" s="564"/>
      <c r="ELD425" s="564"/>
      <c r="ELE425" s="564"/>
      <c r="ELF425" s="564"/>
      <c r="ELG425" s="564"/>
      <c r="ELH425" s="564"/>
      <c r="ELI425" s="564"/>
      <c r="ELJ425" s="564"/>
      <c r="ELK425" s="564"/>
      <c r="ELL425" s="564"/>
      <c r="ELM425" s="564"/>
      <c r="ELN425" s="564"/>
      <c r="ELO425" s="564"/>
      <c r="ELP425" s="564"/>
      <c r="ELQ425" s="564"/>
      <c r="ELR425" s="564"/>
      <c r="ELS425" s="564"/>
      <c r="ELT425" s="564"/>
      <c r="ELU425" s="564"/>
      <c r="ELV425" s="564"/>
      <c r="ELW425" s="564"/>
      <c r="ELX425" s="564"/>
      <c r="ELY425" s="564"/>
      <c r="ELZ425" s="564"/>
      <c r="EMA425" s="564"/>
      <c r="EMB425" s="564"/>
      <c r="EMC425" s="564"/>
      <c r="EMD425" s="564"/>
      <c r="EME425" s="564"/>
      <c r="EMF425" s="564"/>
      <c r="EMG425" s="564"/>
      <c r="EMH425" s="564"/>
      <c r="EMI425" s="564"/>
      <c r="EMJ425" s="564"/>
      <c r="EMK425" s="564"/>
      <c r="EML425" s="564"/>
      <c r="EMM425" s="564"/>
      <c r="EMN425" s="564"/>
      <c r="EMO425" s="564"/>
      <c r="EMP425" s="564"/>
      <c r="EMQ425" s="564"/>
      <c r="EMR425" s="564"/>
      <c r="EMS425" s="564"/>
      <c r="EMT425" s="564"/>
      <c r="EMU425" s="564"/>
      <c r="EMV425" s="564"/>
      <c r="EMW425" s="564"/>
      <c r="EMX425" s="564"/>
      <c r="EMY425" s="564"/>
      <c r="EMZ425" s="564"/>
      <c r="ENA425" s="564"/>
      <c r="ENB425" s="564"/>
      <c r="ENC425" s="564"/>
      <c r="END425" s="564"/>
      <c r="ENE425" s="564"/>
      <c r="ENF425" s="564"/>
      <c r="ENG425" s="564"/>
      <c r="ENH425" s="564"/>
      <c r="ENI425" s="564"/>
      <c r="ENJ425" s="564"/>
      <c r="ENK425" s="564"/>
      <c r="ENL425" s="564"/>
      <c r="ENM425" s="564"/>
      <c r="ENN425" s="564"/>
      <c r="ENO425" s="564"/>
      <c r="ENP425" s="564"/>
      <c r="ENQ425" s="564"/>
      <c r="ENR425" s="564"/>
      <c r="ENS425" s="564"/>
      <c r="ENT425" s="564"/>
      <c r="ENU425" s="564"/>
      <c r="ENV425" s="564"/>
      <c r="ENW425" s="564"/>
      <c r="ENX425" s="564"/>
      <c r="ENY425" s="564"/>
      <c r="ENZ425" s="564"/>
      <c r="EOA425" s="564"/>
      <c r="EOB425" s="564"/>
      <c r="EOC425" s="564"/>
      <c r="EOD425" s="564"/>
      <c r="EOE425" s="564"/>
      <c r="EOF425" s="564"/>
      <c r="EOG425" s="564"/>
      <c r="EOH425" s="564"/>
      <c r="EOI425" s="564"/>
      <c r="EOJ425" s="564"/>
      <c r="EOK425" s="564"/>
      <c r="EOL425" s="564"/>
      <c r="EOM425" s="564"/>
      <c r="EON425" s="564"/>
      <c r="EOO425" s="564"/>
      <c r="EOP425" s="564"/>
      <c r="EOQ425" s="564"/>
      <c r="EOR425" s="564"/>
      <c r="EOS425" s="564"/>
      <c r="EOT425" s="564"/>
      <c r="EOU425" s="564"/>
      <c r="EOV425" s="564"/>
      <c r="EOW425" s="564"/>
      <c r="EOX425" s="564"/>
      <c r="EOY425" s="564"/>
      <c r="EOZ425" s="564"/>
      <c r="EPA425" s="564"/>
      <c r="EPB425" s="564"/>
      <c r="EPC425" s="564"/>
      <c r="EPD425" s="564"/>
      <c r="EPE425" s="564"/>
      <c r="EPF425" s="564"/>
      <c r="EPG425" s="564"/>
      <c r="EPH425" s="564"/>
      <c r="EPI425" s="564"/>
      <c r="EPJ425" s="564"/>
      <c r="EPK425" s="564"/>
      <c r="EPL425" s="564"/>
      <c r="EPM425" s="564"/>
      <c r="EPN425" s="564"/>
      <c r="EPO425" s="564"/>
      <c r="EPP425" s="564"/>
      <c r="EPQ425" s="564"/>
      <c r="EPR425" s="564"/>
      <c r="EPS425" s="564"/>
      <c r="EPT425" s="564"/>
      <c r="EPU425" s="564"/>
      <c r="EPV425" s="564"/>
      <c r="EPW425" s="564"/>
      <c r="EPX425" s="564"/>
      <c r="EPY425" s="564"/>
      <c r="EPZ425" s="564"/>
      <c r="EQA425" s="564"/>
      <c r="EQB425" s="564"/>
      <c r="EQC425" s="564"/>
      <c r="EQD425" s="564"/>
      <c r="EQE425" s="564"/>
      <c r="EQF425" s="564"/>
      <c r="EQG425" s="564"/>
      <c r="EQH425" s="564"/>
      <c r="EQI425" s="564"/>
      <c r="EQJ425" s="564"/>
      <c r="EQK425" s="564"/>
      <c r="EQL425" s="564"/>
      <c r="EQM425" s="564"/>
      <c r="EQN425" s="564"/>
      <c r="EQO425" s="564"/>
      <c r="EQP425" s="564"/>
      <c r="EQQ425" s="564"/>
      <c r="EQR425" s="564"/>
      <c r="EQS425" s="564"/>
      <c r="EQT425" s="564"/>
      <c r="EQU425" s="564"/>
      <c r="EQV425" s="564"/>
      <c r="EQW425" s="564"/>
      <c r="EQX425" s="564"/>
      <c r="EQY425" s="564"/>
      <c r="EQZ425" s="564"/>
      <c r="ERA425" s="564"/>
      <c r="ERB425" s="564"/>
      <c r="ERC425" s="564"/>
      <c r="ERD425" s="564"/>
      <c r="ERE425" s="564"/>
      <c r="ERF425" s="564"/>
      <c r="ERG425" s="564"/>
      <c r="ERH425" s="564"/>
      <c r="ERI425" s="564"/>
      <c r="ERJ425" s="564"/>
      <c r="ERK425" s="564"/>
      <c r="ERL425" s="564"/>
      <c r="ERM425" s="564"/>
      <c r="ERN425" s="564"/>
      <c r="ERO425" s="564"/>
      <c r="ERP425" s="564"/>
      <c r="ERQ425" s="564"/>
      <c r="ERR425" s="564"/>
      <c r="ERS425" s="564"/>
      <c r="ERT425" s="564"/>
      <c r="ERU425" s="564"/>
      <c r="ERV425" s="564"/>
      <c r="ERW425" s="564"/>
      <c r="ERX425" s="564"/>
      <c r="ERY425" s="564"/>
      <c r="ERZ425" s="564"/>
      <c r="ESA425" s="564"/>
      <c r="ESB425" s="564"/>
      <c r="ESC425" s="564"/>
      <c r="ESD425" s="564"/>
      <c r="ESE425" s="564"/>
      <c r="ESF425" s="564"/>
      <c r="ESG425" s="564"/>
      <c r="ESH425" s="564"/>
      <c r="ESI425" s="564"/>
      <c r="ESJ425" s="564"/>
      <c r="ESK425" s="564"/>
      <c r="ESL425" s="564"/>
      <c r="ESM425" s="564"/>
      <c r="ESN425" s="564"/>
      <c r="ESO425" s="564"/>
      <c r="ESP425" s="564"/>
      <c r="ESQ425" s="564"/>
      <c r="ESR425" s="564"/>
      <c r="ESS425" s="564"/>
      <c r="EST425" s="564"/>
      <c r="ESU425" s="564"/>
      <c r="ESV425" s="564"/>
      <c r="ESW425" s="564"/>
      <c r="ESX425" s="564"/>
      <c r="ESY425" s="564"/>
      <c r="ESZ425" s="564"/>
      <c r="ETA425" s="564"/>
      <c r="ETB425" s="564"/>
      <c r="ETC425" s="564"/>
      <c r="ETD425" s="564"/>
      <c r="ETE425" s="564"/>
      <c r="ETF425" s="564"/>
      <c r="ETG425" s="564"/>
      <c r="ETH425" s="564"/>
      <c r="ETI425" s="564"/>
      <c r="ETJ425" s="564"/>
      <c r="ETK425" s="564"/>
      <c r="ETL425" s="564"/>
      <c r="ETM425" s="564"/>
      <c r="ETN425" s="564"/>
      <c r="ETO425" s="564"/>
      <c r="ETP425" s="564"/>
      <c r="ETQ425" s="564"/>
      <c r="ETR425" s="564"/>
      <c r="ETS425" s="564"/>
      <c r="ETT425" s="564"/>
      <c r="ETU425" s="564"/>
      <c r="ETV425" s="564"/>
      <c r="ETW425" s="564"/>
      <c r="ETX425" s="564"/>
      <c r="ETY425" s="564"/>
      <c r="ETZ425" s="564"/>
      <c r="EUA425" s="564"/>
      <c r="EUB425" s="564"/>
      <c r="EUC425" s="564"/>
      <c r="EUD425" s="564"/>
      <c r="EUE425" s="564"/>
      <c r="EUF425" s="564"/>
      <c r="EUG425" s="564"/>
      <c r="EUH425" s="564"/>
      <c r="EUI425" s="564"/>
      <c r="EUJ425" s="564"/>
      <c r="EUK425" s="564"/>
      <c r="EUL425" s="564"/>
      <c r="EUM425" s="564"/>
      <c r="EUN425" s="564"/>
      <c r="EUO425" s="564"/>
      <c r="EUP425" s="564"/>
      <c r="EUQ425" s="564"/>
      <c r="EUR425" s="564"/>
      <c r="EUS425" s="564"/>
      <c r="EUT425" s="564"/>
      <c r="EUU425" s="564"/>
      <c r="EUV425" s="564"/>
      <c r="EUW425" s="564"/>
      <c r="EUX425" s="564"/>
      <c r="EUY425" s="564"/>
      <c r="EUZ425" s="564"/>
      <c r="EVA425" s="564"/>
      <c r="EVB425" s="564"/>
      <c r="EVC425" s="564"/>
      <c r="EVD425" s="564"/>
      <c r="EVE425" s="564"/>
      <c r="EVF425" s="564"/>
      <c r="EVG425" s="564"/>
      <c r="EVH425" s="564"/>
      <c r="EVI425" s="564"/>
      <c r="EVJ425" s="564"/>
      <c r="EVK425" s="564"/>
      <c r="EVL425" s="564"/>
      <c r="EVM425" s="564"/>
      <c r="EVN425" s="564"/>
      <c r="EVO425" s="564"/>
      <c r="EVP425" s="564"/>
      <c r="EVQ425" s="564"/>
      <c r="EVR425" s="564"/>
      <c r="EVS425" s="564"/>
      <c r="EVT425" s="564"/>
      <c r="EVU425" s="564"/>
      <c r="EVV425" s="564"/>
      <c r="EVW425" s="564"/>
      <c r="EVX425" s="564"/>
      <c r="EVY425" s="564"/>
      <c r="EVZ425" s="564"/>
      <c r="EWA425" s="564"/>
      <c r="EWB425" s="564"/>
      <c r="EWC425" s="564"/>
      <c r="EWD425" s="564"/>
      <c r="EWE425" s="564"/>
      <c r="EWF425" s="564"/>
      <c r="EWG425" s="564"/>
      <c r="EWH425" s="564"/>
      <c r="EWI425" s="564"/>
      <c r="EWJ425" s="564"/>
      <c r="EWK425" s="564"/>
      <c r="EWL425" s="564"/>
      <c r="EWM425" s="564"/>
      <c r="EWN425" s="564"/>
      <c r="EWO425" s="564"/>
      <c r="EWP425" s="564"/>
      <c r="EWQ425" s="564"/>
      <c r="EWR425" s="564"/>
      <c r="EWS425" s="564"/>
      <c r="EWT425" s="564"/>
      <c r="EWU425" s="564"/>
      <c r="EWV425" s="564"/>
      <c r="EWW425" s="564"/>
      <c r="EWX425" s="564"/>
      <c r="EWY425" s="564"/>
      <c r="EWZ425" s="564"/>
      <c r="EXA425" s="564"/>
      <c r="EXB425" s="564"/>
      <c r="EXC425" s="564"/>
      <c r="EXD425" s="564"/>
      <c r="EXE425" s="564"/>
      <c r="EXF425" s="564"/>
      <c r="EXG425" s="564"/>
      <c r="EXH425" s="564"/>
      <c r="EXI425" s="564"/>
      <c r="EXJ425" s="564"/>
      <c r="EXK425" s="564"/>
      <c r="EXL425" s="564"/>
      <c r="EXM425" s="564"/>
      <c r="EXN425" s="564"/>
      <c r="EXO425" s="564"/>
      <c r="EXP425" s="564"/>
      <c r="EXQ425" s="564"/>
      <c r="EXR425" s="564"/>
      <c r="EXS425" s="564"/>
      <c r="EXT425" s="564"/>
      <c r="EXU425" s="564"/>
      <c r="EXV425" s="564"/>
      <c r="EXW425" s="564"/>
      <c r="EXX425" s="564"/>
      <c r="EXY425" s="564"/>
      <c r="EXZ425" s="564"/>
      <c r="EYA425" s="564"/>
      <c r="EYB425" s="564"/>
      <c r="EYC425" s="564"/>
      <c r="EYD425" s="564"/>
      <c r="EYE425" s="564"/>
      <c r="EYF425" s="564"/>
      <c r="EYG425" s="564"/>
      <c r="EYH425" s="564"/>
      <c r="EYI425" s="564"/>
      <c r="EYJ425" s="564"/>
      <c r="EYK425" s="564"/>
      <c r="EYL425" s="564"/>
      <c r="EYM425" s="564"/>
      <c r="EYN425" s="564"/>
      <c r="EYO425" s="564"/>
      <c r="EYP425" s="564"/>
      <c r="EYQ425" s="564"/>
      <c r="EYR425" s="564"/>
      <c r="EYS425" s="564"/>
      <c r="EYT425" s="564"/>
      <c r="EYU425" s="564"/>
      <c r="EYV425" s="564"/>
      <c r="EYW425" s="564"/>
      <c r="EYX425" s="564"/>
      <c r="EYY425" s="564"/>
      <c r="EYZ425" s="564"/>
      <c r="EZA425" s="564"/>
      <c r="EZB425" s="564"/>
      <c r="EZC425" s="564"/>
      <c r="EZD425" s="564"/>
      <c r="EZE425" s="564"/>
      <c r="EZF425" s="564"/>
      <c r="EZG425" s="564"/>
      <c r="EZH425" s="564"/>
      <c r="EZI425" s="564"/>
      <c r="EZJ425" s="564"/>
      <c r="EZK425" s="564"/>
      <c r="EZL425" s="564"/>
      <c r="EZM425" s="564"/>
      <c r="EZN425" s="564"/>
      <c r="EZO425" s="564"/>
      <c r="EZP425" s="564"/>
      <c r="EZQ425" s="564"/>
      <c r="EZR425" s="564"/>
      <c r="EZS425" s="564"/>
      <c r="EZT425" s="564"/>
      <c r="EZU425" s="564"/>
      <c r="EZV425" s="564"/>
      <c r="EZW425" s="564"/>
      <c r="EZX425" s="564"/>
      <c r="EZY425" s="564"/>
      <c r="EZZ425" s="564"/>
      <c r="FAA425" s="564"/>
      <c r="FAB425" s="564"/>
      <c r="FAC425" s="564"/>
      <c r="FAD425" s="564"/>
      <c r="FAE425" s="564"/>
      <c r="FAF425" s="564"/>
      <c r="FAG425" s="564"/>
      <c r="FAH425" s="564"/>
      <c r="FAI425" s="564"/>
      <c r="FAJ425" s="564"/>
      <c r="FAK425" s="564"/>
      <c r="FAL425" s="564"/>
      <c r="FAM425" s="564"/>
      <c r="FAN425" s="564"/>
      <c r="FAO425" s="564"/>
      <c r="FAP425" s="564"/>
      <c r="FAQ425" s="564"/>
      <c r="FAR425" s="564"/>
      <c r="FAS425" s="564"/>
      <c r="FAT425" s="564"/>
      <c r="FAU425" s="564"/>
      <c r="FAV425" s="564"/>
      <c r="FAW425" s="564"/>
      <c r="FAX425" s="564"/>
      <c r="FAY425" s="564"/>
      <c r="FAZ425" s="564"/>
      <c r="FBA425" s="564"/>
      <c r="FBB425" s="564"/>
      <c r="FBC425" s="564"/>
      <c r="FBD425" s="564"/>
      <c r="FBE425" s="564"/>
      <c r="FBF425" s="564"/>
      <c r="FBG425" s="564"/>
      <c r="FBH425" s="564"/>
      <c r="FBI425" s="564"/>
      <c r="FBJ425" s="564"/>
      <c r="FBK425" s="564"/>
      <c r="FBL425" s="564"/>
      <c r="FBM425" s="564"/>
      <c r="FBN425" s="564"/>
      <c r="FBO425" s="564"/>
      <c r="FBP425" s="564"/>
      <c r="FBQ425" s="564"/>
      <c r="FBR425" s="564"/>
      <c r="FBS425" s="564"/>
      <c r="FBT425" s="564"/>
      <c r="FBU425" s="564"/>
      <c r="FBV425" s="564"/>
      <c r="FBW425" s="564"/>
      <c r="FBX425" s="564"/>
      <c r="FBY425" s="564"/>
      <c r="FBZ425" s="564"/>
      <c r="FCA425" s="564"/>
      <c r="FCB425" s="564"/>
      <c r="FCC425" s="564"/>
      <c r="FCD425" s="564"/>
      <c r="FCE425" s="564"/>
      <c r="FCF425" s="564"/>
      <c r="FCG425" s="564"/>
      <c r="FCH425" s="564"/>
      <c r="FCI425" s="564"/>
      <c r="FCJ425" s="564"/>
      <c r="FCK425" s="564"/>
      <c r="FCL425" s="564"/>
      <c r="FCM425" s="564"/>
      <c r="FCN425" s="564"/>
      <c r="FCO425" s="564"/>
      <c r="FCP425" s="564"/>
      <c r="FCQ425" s="564"/>
      <c r="FCR425" s="564"/>
      <c r="FCS425" s="564"/>
      <c r="FCT425" s="564"/>
      <c r="FCU425" s="564"/>
      <c r="FCV425" s="564"/>
      <c r="FCW425" s="564"/>
      <c r="FCX425" s="564"/>
      <c r="FCY425" s="564"/>
      <c r="FCZ425" s="564"/>
      <c r="FDA425" s="564"/>
      <c r="FDB425" s="564"/>
      <c r="FDC425" s="564"/>
      <c r="FDD425" s="564"/>
      <c r="FDE425" s="564"/>
      <c r="FDF425" s="564"/>
      <c r="FDG425" s="564"/>
      <c r="FDH425" s="564"/>
      <c r="FDI425" s="564"/>
      <c r="FDJ425" s="564"/>
      <c r="FDK425" s="564"/>
      <c r="FDL425" s="564"/>
      <c r="FDM425" s="564"/>
      <c r="FDN425" s="564"/>
      <c r="FDO425" s="564"/>
      <c r="FDP425" s="564"/>
      <c r="FDQ425" s="564"/>
      <c r="FDR425" s="564"/>
      <c r="FDS425" s="564"/>
      <c r="FDT425" s="564"/>
      <c r="FDU425" s="564"/>
      <c r="FDV425" s="564"/>
      <c r="FDW425" s="564"/>
      <c r="FDX425" s="564"/>
      <c r="FDY425" s="564"/>
      <c r="FDZ425" s="564"/>
      <c r="FEA425" s="564"/>
      <c r="FEB425" s="564"/>
      <c r="FEC425" s="564"/>
      <c r="FED425" s="564"/>
      <c r="FEE425" s="564"/>
      <c r="FEF425" s="564"/>
      <c r="FEG425" s="564"/>
      <c r="FEH425" s="564"/>
      <c r="FEI425" s="564"/>
      <c r="FEJ425" s="564"/>
      <c r="FEK425" s="564"/>
      <c r="FEL425" s="564"/>
      <c r="FEM425" s="564"/>
      <c r="FEN425" s="564"/>
      <c r="FEO425" s="564"/>
      <c r="FEP425" s="564"/>
      <c r="FEQ425" s="564"/>
      <c r="FER425" s="564"/>
      <c r="FES425" s="564"/>
      <c r="FET425" s="564"/>
      <c r="FEU425" s="564"/>
      <c r="FEV425" s="564"/>
      <c r="FEW425" s="564"/>
      <c r="FEX425" s="564"/>
      <c r="FEY425" s="564"/>
      <c r="FEZ425" s="564"/>
      <c r="FFA425" s="564"/>
      <c r="FFB425" s="564"/>
      <c r="FFC425" s="564"/>
      <c r="FFD425" s="564"/>
      <c r="FFE425" s="564"/>
      <c r="FFF425" s="564"/>
      <c r="FFG425" s="564"/>
      <c r="FFH425" s="564"/>
      <c r="FFI425" s="564"/>
      <c r="FFJ425" s="564"/>
      <c r="FFK425" s="564"/>
      <c r="FFL425" s="564"/>
      <c r="FFM425" s="564"/>
      <c r="FFN425" s="564"/>
      <c r="FFO425" s="564"/>
      <c r="FFP425" s="564"/>
      <c r="FFQ425" s="564"/>
      <c r="FFR425" s="564"/>
      <c r="FFS425" s="564"/>
      <c r="FFT425" s="564"/>
      <c r="FFU425" s="564"/>
      <c r="FFV425" s="564"/>
      <c r="FFW425" s="564"/>
      <c r="FFX425" s="564"/>
      <c r="FFY425" s="564"/>
      <c r="FFZ425" s="564"/>
      <c r="FGA425" s="564"/>
      <c r="FGB425" s="564"/>
      <c r="FGC425" s="564"/>
      <c r="FGD425" s="564"/>
      <c r="FGE425" s="564"/>
      <c r="FGF425" s="564"/>
      <c r="FGG425" s="564"/>
      <c r="FGH425" s="564"/>
      <c r="FGI425" s="564"/>
      <c r="FGJ425" s="564"/>
      <c r="FGK425" s="564"/>
      <c r="FGL425" s="564"/>
      <c r="FGM425" s="564"/>
      <c r="FGN425" s="564"/>
      <c r="FGO425" s="564"/>
      <c r="FGP425" s="564"/>
      <c r="FGQ425" s="564"/>
      <c r="FGR425" s="564"/>
      <c r="FGS425" s="564"/>
      <c r="FGT425" s="564"/>
      <c r="FGU425" s="564"/>
      <c r="FGV425" s="564"/>
      <c r="FGW425" s="564"/>
      <c r="FGX425" s="564"/>
      <c r="FGY425" s="564"/>
      <c r="FGZ425" s="564"/>
      <c r="FHA425" s="564"/>
      <c r="FHB425" s="564"/>
      <c r="FHC425" s="564"/>
      <c r="FHD425" s="564"/>
      <c r="FHE425" s="564"/>
      <c r="FHF425" s="564"/>
      <c r="FHG425" s="564"/>
      <c r="FHH425" s="564"/>
      <c r="FHI425" s="564"/>
      <c r="FHJ425" s="564"/>
      <c r="FHK425" s="564"/>
      <c r="FHL425" s="564"/>
      <c r="FHM425" s="564"/>
      <c r="FHN425" s="564"/>
      <c r="FHO425" s="564"/>
      <c r="FHP425" s="564"/>
      <c r="FHQ425" s="564"/>
      <c r="FHR425" s="564"/>
      <c r="FHS425" s="564"/>
      <c r="FHT425" s="564"/>
      <c r="FHU425" s="564"/>
      <c r="FHV425" s="564"/>
      <c r="FHW425" s="564"/>
      <c r="FHX425" s="564"/>
      <c r="FHY425" s="564"/>
      <c r="FHZ425" s="564"/>
      <c r="FIA425" s="564"/>
      <c r="FIB425" s="564"/>
      <c r="FIC425" s="564"/>
      <c r="FID425" s="564"/>
      <c r="FIE425" s="564"/>
      <c r="FIF425" s="564"/>
      <c r="FIG425" s="564"/>
      <c r="FIH425" s="564"/>
      <c r="FII425" s="564"/>
      <c r="FIJ425" s="564"/>
      <c r="FIK425" s="564"/>
      <c r="FIL425" s="564"/>
      <c r="FIM425" s="564"/>
      <c r="FIN425" s="564"/>
      <c r="FIO425" s="564"/>
      <c r="FIP425" s="564"/>
      <c r="FIQ425" s="564"/>
      <c r="FIR425" s="564"/>
      <c r="FIS425" s="564"/>
      <c r="FIT425" s="564"/>
      <c r="FIU425" s="564"/>
      <c r="FIV425" s="564"/>
      <c r="FIW425" s="564"/>
      <c r="FIX425" s="564"/>
      <c r="FIY425" s="564"/>
      <c r="FIZ425" s="564"/>
      <c r="FJA425" s="564"/>
      <c r="FJB425" s="564"/>
      <c r="FJC425" s="564"/>
      <c r="FJD425" s="564"/>
      <c r="FJE425" s="564"/>
      <c r="FJF425" s="564"/>
      <c r="FJG425" s="564"/>
      <c r="FJH425" s="564"/>
      <c r="FJI425" s="564"/>
      <c r="FJJ425" s="564"/>
      <c r="FJK425" s="564"/>
      <c r="FJL425" s="564"/>
      <c r="FJM425" s="564"/>
      <c r="FJN425" s="564"/>
      <c r="FJO425" s="564"/>
      <c r="FJP425" s="564"/>
      <c r="FJQ425" s="564"/>
      <c r="FJR425" s="564"/>
      <c r="FJS425" s="564"/>
      <c r="FJT425" s="564"/>
      <c r="FJU425" s="564"/>
      <c r="FJV425" s="564"/>
      <c r="FJW425" s="564"/>
      <c r="FJX425" s="564"/>
      <c r="FJY425" s="564"/>
      <c r="FJZ425" s="564"/>
      <c r="FKA425" s="564"/>
      <c r="FKB425" s="564"/>
      <c r="FKC425" s="564"/>
      <c r="FKD425" s="564"/>
      <c r="FKE425" s="564"/>
      <c r="FKF425" s="564"/>
      <c r="FKG425" s="564"/>
      <c r="FKH425" s="564"/>
      <c r="FKI425" s="564"/>
      <c r="FKJ425" s="564"/>
      <c r="FKK425" s="564"/>
      <c r="FKL425" s="564"/>
      <c r="FKM425" s="564"/>
      <c r="FKN425" s="564"/>
      <c r="FKO425" s="564"/>
      <c r="FKP425" s="564"/>
      <c r="FKQ425" s="564"/>
      <c r="FKR425" s="564"/>
      <c r="FKS425" s="564"/>
      <c r="FKT425" s="564"/>
      <c r="FKU425" s="564"/>
      <c r="FKV425" s="564"/>
      <c r="FKW425" s="564"/>
      <c r="FKX425" s="564"/>
      <c r="FKY425" s="564"/>
      <c r="FKZ425" s="564"/>
      <c r="FLA425" s="564"/>
      <c r="FLB425" s="564"/>
      <c r="FLC425" s="564"/>
      <c r="FLD425" s="564"/>
      <c r="FLE425" s="564"/>
      <c r="FLF425" s="564"/>
      <c r="FLG425" s="564"/>
      <c r="FLH425" s="564"/>
      <c r="FLI425" s="564"/>
      <c r="FLJ425" s="564"/>
      <c r="FLK425" s="564"/>
      <c r="FLL425" s="564"/>
      <c r="FLM425" s="564"/>
      <c r="FLN425" s="564"/>
      <c r="FLO425" s="564"/>
      <c r="FLP425" s="564"/>
      <c r="FLQ425" s="564"/>
      <c r="FLR425" s="564"/>
      <c r="FLS425" s="564"/>
      <c r="FLT425" s="564"/>
      <c r="FLU425" s="564"/>
      <c r="FLV425" s="564"/>
      <c r="FLW425" s="564"/>
      <c r="FLX425" s="564"/>
      <c r="FLY425" s="564"/>
      <c r="FLZ425" s="564"/>
      <c r="FMA425" s="564"/>
      <c r="FMB425" s="564"/>
      <c r="FMC425" s="564"/>
      <c r="FMD425" s="564"/>
      <c r="FME425" s="564"/>
      <c r="FMF425" s="564"/>
      <c r="FMG425" s="564"/>
      <c r="FMH425" s="564"/>
      <c r="FMI425" s="564"/>
      <c r="FMJ425" s="564"/>
      <c r="FMK425" s="564"/>
      <c r="FML425" s="564"/>
      <c r="FMM425" s="564"/>
      <c r="FMN425" s="564"/>
      <c r="FMO425" s="564"/>
      <c r="FMP425" s="564"/>
      <c r="FMQ425" s="564"/>
      <c r="FMR425" s="564"/>
      <c r="FMS425" s="564"/>
      <c r="FMT425" s="564"/>
      <c r="FMU425" s="564"/>
      <c r="FMV425" s="564"/>
      <c r="FMW425" s="564"/>
      <c r="FMX425" s="564"/>
      <c r="FMY425" s="564"/>
      <c r="FMZ425" s="564"/>
      <c r="FNA425" s="564"/>
      <c r="FNB425" s="564"/>
      <c r="FNC425" s="564"/>
      <c r="FND425" s="564"/>
      <c r="FNE425" s="564"/>
      <c r="FNF425" s="564"/>
      <c r="FNG425" s="564"/>
      <c r="FNH425" s="564"/>
      <c r="FNI425" s="564"/>
      <c r="FNJ425" s="564"/>
      <c r="FNK425" s="564"/>
      <c r="FNL425" s="564"/>
      <c r="FNM425" s="564"/>
      <c r="FNN425" s="564"/>
      <c r="FNO425" s="564"/>
      <c r="FNP425" s="564"/>
      <c r="FNQ425" s="564"/>
      <c r="FNR425" s="564"/>
      <c r="FNS425" s="564"/>
      <c r="FNT425" s="564"/>
      <c r="FNU425" s="564"/>
      <c r="FNV425" s="564"/>
      <c r="FNW425" s="564"/>
      <c r="FNX425" s="564"/>
      <c r="FNY425" s="564"/>
      <c r="FNZ425" s="564"/>
      <c r="FOA425" s="564"/>
      <c r="FOB425" s="564"/>
      <c r="FOC425" s="564"/>
      <c r="FOD425" s="564"/>
      <c r="FOE425" s="564"/>
      <c r="FOF425" s="564"/>
      <c r="FOG425" s="564"/>
      <c r="FOH425" s="564"/>
      <c r="FOI425" s="564"/>
      <c r="FOJ425" s="564"/>
      <c r="FOK425" s="564"/>
      <c r="FOL425" s="564"/>
      <c r="FOM425" s="564"/>
      <c r="FON425" s="564"/>
      <c r="FOO425" s="564"/>
      <c r="FOP425" s="564"/>
      <c r="FOQ425" s="564"/>
      <c r="FOR425" s="564"/>
      <c r="FOS425" s="564"/>
      <c r="FOT425" s="564"/>
      <c r="FOU425" s="564"/>
      <c r="FOV425" s="564"/>
      <c r="FOW425" s="564"/>
      <c r="FOX425" s="564"/>
      <c r="FOY425" s="564"/>
      <c r="FOZ425" s="564"/>
      <c r="FPA425" s="564"/>
      <c r="FPB425" s="564"/>
      <c r="FPC425" s="564"/>
      <c r="FPD425" s="564"/>
      <c r="FPE425" s="564"/>
      <c r="FPF425" s="564"/>
      <c r="FPG425" s="564"/>
      <c r="FPH425" s="564"/>
      <c r="FPI425" s="564"/>
      <c r="FPJ425" s="564"/>
      <c r="FPK425" s="564"/>
      <c r="FPL425" s="564"/>
      <c r="FPM425" s="564"/>
      <c r="FPN425" s="564"/>
      <c r="FPO425" s="564"/>
      <c r="FPP425" s="564"/>
      <c r="FPQ425" s="564"/>
      <c r="FPR425" s="564"/>
      <c r="FPS425" s="564"/>
      <c r="FPT425" s="564"/>
      <c r="FPU425" s="564"/>
      <c r="FPV425" s="564"/>
      <c r="FPW425" s="564"/>
      <c r="FPX425" s="564"/>
      <c r="FPY425" s="564"/>
      <c r="FPZ425" s="564"/>
      <c r="FQA425" s="564"/>
      <c r="FQB425" s="564"/>
      <c r="FQC425" s="564"/>
      <c r="FQD425" s="564"/>
      <c r="FQE425" s="564"/>
      <c r="FQF425" s="564"/>
      <c r="FQG425" s="564"/>
      <c r="FQH425" s="564"/>
      <c r="FQI425" s="564"/>
      <c r="FQJ425" s="564"/>
      <c r="FQK425" s="564"/>
      <c r="FQL425" s="564"/>
      <c r="FQM425" s="564"/>
      <c r="FQN425" s="564"/>
      <c r="FQO425" s="564"/>
      <c r="FQP425" s="564"/>
      <c r="FQQ425" s="564"/>
      <c r="FQR425" s="564"/>
      <c r="FQS425" s="564"/>
      <c r="FQT425" s="564"/>
      <c r="FQU425" s="564"/>
      <c r="FQV425" s="564"/>
      <c r="FQW425" s="564"/>
      <c r="FQX425" s="564"/>
      <c r="FQY425" s="564"/>
      <c r="FQZ425" s="564"/>
      <c r="FRA425" s="564"/>
      <c r="FRB425" s="564"/>
      <c r="FRC425" s="564"/>
      <c r="FRD425" s="564"/>
      <c r="FRE425" s="564"/>
      <c r="FRF425" s="564"/>
      <c r="FRG425" s="564"/>
      <c r="FRH425" s="564"/>
      <c r="FRI425" s="564"/>
      <c r="FRJ425" s="564"/>
      <c r="FRK425" s="564"/>
      <c r="FRL425" s="564"/>
      <c r="FRM425" s="564"/>
      <c r="FRN425" s="564"/>
      <c r="FRO425" s="564"/>
      <c r="FRP425" s="564"/>
      <c r="FRQ425" s="564"/>
      <c r="FRR425" s="564"/>
      <c r="FRS425" s="564"/>
      <c r="FRT425" s="564"/>
      <c r="FRU425" s="564"/>
      <c r="FRV425" s="564"/>
      <c r="FRW425" s="564"/>
      <c r="FRX425" s="564"/>
      <c r="FRY425" s="564"/>
      <c r="FRZ425" s="564"/>
      <c r="FSA425" s="564"/>
      <c r="FSB425" s="564"/>
      <c r="FSC425" s="564"/>
      <c r="FSD425" s="564"/>
      <c r="FSE425" s="564"/>
      <c r="FSF425" s="564"/>
      <c r="FSG425" s="564"/>
      <c r="FSH425" s="564"/>
      <c r="FSI425" s="564"/>
      <c r="FSJ425" s="564"/>
      <c r="FSK425" s="564"/>
      <c r="FSL425" s="564"/>
      <c r="FSM425" s="564"/>
      <c r="FSN425" s="564"/>
      <c r="FSO425" s="564"/>
      <c r="FSP425" s="564"/>
      <c r="FSQ425" s="564"/>
      <c r="FSR425" s="564"/>
      <c r="FSS425" s="564"/>
      <c r="FST425" s="564"/>
      <c r="FSU425" s="564"/>
      <c r="FSV425" s="564"/>
      <c r="FSW425" s="564"/>
      <c r="FSX425" s="564"/>
      <c r="FSY425" s="564"/>
      <c r="FSZ425" s="564"/>
      <c r="FTA425" s="564"/>
      <c r="FTB425" s="564"/>
      <c r="FTC425" s="564"/>
      <c r="FTD425" s="564"/>
      <c r="FTE425" s="564"/>
      <c r="FTF425" s="564"/>
      <c r="FTG425" s="564"/>
      <c r="FTH425" s="564"/>
      <c r="FTI425" s="564"/>
      <c r="FTJ425" s="564"/>
      <c r="FTK425" s="564"/>
      <c r="FTL425" s="564"/>
      <c r="FTM425" s="564"/>
      <c r="FTN425" s="564"/>
      <c r="FTO425" s="564"/>
      <c r="FTP425" s="564"/>
      <c r="FTQ425" s="564"/>
      <c r="FTR425" s="564"/>
      <c r="FTS425" s="564"/>
      <c r="FTT425" s="564"/>
      <c r="FTU425" s="564"/>
      <c r="FTV425" s="564"/>
      <c r="FTW425" s="564"/>
      <c r="FTX425" s="564"/>
      <c r="FTY425" s="564"/>
      <c r="FTZ425" s="564"/>
      <c r="FUA425" s="564"/>
      <c r="FUB425" s="564"/>
      <c r="FUC425" s="564"/>
      <c r="FUD425" s="564"/>
      <c r="FUE425" s="564"/>
      <c r="FUF425" s="564"/>
      <c r="FUG425" s="564"/>
      <c r="FUH425" s="564"/>
      <c r="FUI425" s="564"/>
      <c r="FUJ425" s="564"/>
      <c r="FUK425" s="564"/>
      <c r="FUL425" s="564"/>
      <c r="FUM425" s="564"/>
      <c r="FUN425" s="564"/>
      <c r="FUO425" s="564"/>
      <c r="FUP425" s="564"/>
      <c r="FUQ425" s="564"/>
      <c r="FUR425" s="564"/>
      <c r="FUS425" s="564"/>
      <c r="FUT425" s="564"/>
      <c r="FUU425" s="564"/>
      <c r="FUV425" s="564"/>
      <c r="FUW425" s="564"/>
      <c r="FUX425" s="564"/>
      <c r="FUY425" s="564"/>
      <c r="FUZ425" s="564"/>
      <c r="FVA425" s="564"/>
      <c r="FVB425" s="564"/>
      <c r="FVC425" s="564"/>
      <c r="FVD425" s="564"/>
      <c r="FVE425" s="564"/>
      <c r="FVF425" s="564"/>
      <c r="FVG425" s="564"/>
      <c r="FVH425" s="564"/>
      <c r="FVI425" s="564"/>
      <c r="FVJ425" s="564"/>
      <c r="FVK425" s="564"/>
      <c r="FVL425" s="564"/>
      <c r="FVM425" s="564"/>
      <c r="FVN425" s="564"/>
      <c r="FVO425" s="564"/>
      <c r="FVP425" s="564"/>
      <c r="FVQ425" s="564"/>
      <c r="FVR425" s="564"/>
      <c r="FVS425" s="564"/>
      <c r="FVT425" s="564"/>
      <c r="FVU425" s="564"/>
      <c r="FVV425" s="564"/>
      <c r="FVW425" s="564"/>
      <c r="FVX425" s="564"/>
      <c r="FVY425" s="564"/>
      <c r="FVZ425" s="564"/>
      <c r="FWA425" s="564"/>
      <c r="FWB425" s="564"/>
      <c r="FWC425" s="564"/>
      <c r="FWD425" s="564"/>
      <c r="FWE425" s="564"/>
      <c r="FWF425" s="564"/>
      <c r="FWG425" s="564"/>
      <c r="FWH425" s="564"/>
      <c r="FWI425" s="564"/>
      <c r="FWJ425" s="564"/>
      <c r="FWK425" s="564"/>
      <c r="FWL425" s="564"/>
      <c r="FWM425" s="564"/>
      <c r="FWN425" s="564"/>
      <c r="FWO425" s="564"/>
      <c r="FWP425" s="564"/>
      <c r="FWQ425" s="564"/>
      <c r="FWR425" s="564"/>
      <c r="FWS425" s="564"/>
      <c r="FWT425" s="564"/>
      <c r="FWU425" s="564"/>
      <c r="FWV425" s="564"/>
      <c r="FWW425" s="564"/>
      <c r="FWX425" s="564"/>
      <c r="FWY425" s="564"/>
      <c r="FWZ425" s="564"/>
      <c r="FXA425" s="564"/>
      <c r="FXB425" s="564"/>
      <c r="FXC425" s="564"/>
      <c r="FXD425" s="564"/>
      <c r="FXE425" s="564"/>
      <c r="FXF425" s="564"/>
      <c r="FXG425" s="564"/>
      <c r="FXH425" s="564"/>
      <c r="FXI425" s="564"/>
      <c r="FXJ425" s="564"/>
      <c r="FXK425" s="564"/>
      <c r="FXL425" s="564"/>
      <c r="FXM425" s="564"/>
      <c r="FXN425" s="564"/>
      <c r="FXO425" s="564"/>
      <c r="FXP425" s="564"/>
      <c r="FXQ425" s="564"/>
      <c r="FXR425" s="564"/>
      <c r="FXS425" s="564"/>
      <c r="FXT425" s="564"/>
      <c r="FXU425" s="564"/>
      <c r="FXV425" s="564"/>
      <c r="FXW425" s="564"/>
      <c r="FXX425" s="564"/>
      <c r="FXY425" s="564"/>
      <c r="FXZ425" s="564"/>
      <c r="FYA425" s="564"/>
      <c r="FYB425" s="564"/>
      <c r="FYC425" s="564"/>
      <c r="FYD425" s="564"/>
      <c r="FYE425" s="564"/>
      <c r="FYF425" s="564"/>
      <c r="FYG425" s="564"/>
      <c r="FYH425" s="564"/>
      <c r="FYI425" s="564"/>
      <c r="FYJ425" s="564"/>
      <c r="FYK425" s="564"/>
      <c r="FYL425" s="564"/>
      <c r="FYM425" s="564"/>
      <c r="FYN425" s="564"/>
      <c r="FYO425" s="564"/>
      <c r="FYP425" s="564"/>
      <c r="FYQ425" s="564"/>
      <c r="FYR425" s="564"/>
      <c r="FYS425" s="564"/>
      <c r="FYT425" s="564"/>
      <c r="FYU425" s="564"/>
      <c r="FYV425" s="564"/>
      <c r="FYW425" s="564"/>
      <c r="FYX425" s="564"/>
      <c r="FYY425" s="564"/>
      <c r="FYZ425" s="564"/>
      <c r="FZA425" s="564"/>
      <c r="FZB425" s="564"/>
      <c r="FZC425" s="564"/>
      <c r="FZD425" s="564"/>
      <c r="FZE425" s="564"/>
      <c r="FZF425" s="564"/>
      <c r="FZG425" s="564"/>
      <c r="FZH425" s="564"/>
      <c r="FZI425" s="564"/>
      <c r="FZJ425" s="564"/>
      <c r="FZK425" s="564"/>
      <c r="FZL425" s="564"/>
      <c r="FZM425" s="564"/>
      <c r="FZN425" s="564"/>
      <c r="FZO425" s="564"/>
      <c r="FZP425" s="564"/>
      <c r="FZQ425" s="564"/>
      <c r="FZR425" s="564"/>
      <c r="FZS425" s="564"/>
      <c r="FZT425" s="564"/>
      <c r="FZU425" s="564"/>
      <c r="FZV425" s="564"/>
      <c r="FZW425" s="564"/>
      <c r="FZX425" s="564"/>
      <c r="FZY425" s="564"/>
      <c r="FZZ425" s="564"/>
      <c r="GAA425" s="564"/>
      <c r="GAB425" s="564"/>
      <c r="GAC425" s="564"/>
      <c r="GAD425" s="564"/>
      <c r="GAE425" s="564"/>
      <c r="GAF425" s="564"/>
      <c r="GAG425" s="564"/>
      <c r="GAH425" s="564"/>
      <c r="GAI425" s="564"/>
      <c r="GAJ425" s="564"/>
      <c r="GAK425" s="564"/>
      <c r="GAL425" s="564"/>
      <c r="GAM425" s="564"/>
      <c r="GAN425" s="564"/>
      <c r="GAO425" s="564"/>
      <c r="GAP425" s="564"/>
      <c r="GAQ425" s="564"/>
      <c r="GAR425" s="564"/>
      <c r="GAS425" s="564"/>
      <c r="GAT425" s="564"/>
      <c r="GAU425" s="564"/>
      <c r="GAV425" s="564"/>
      <c r="GAW425" s="564"/>
      <c r="GAX425" s="564"/>
      <c r="GAY425" s="564"/>
      <c r="GAZ425" s="564"/>
      <c r="GBA425" s="564"/>
      <c r="GBB425" s="564"/>
      <c r="GBC425" s="564"/>
      <c r="GBD425" s="564"/>
      <c r="GBE425" s="564"/>
      <c r="GBF425" s="564"/>
      <c r="GBG425" s="564"/>
      <c r="GBH425" s="564"/>
      <c r="GBI425" s="564"/>
      <c r="GBJ425" s="564"/>
      <c r="GBK425" s="564"/>
      <c r="GBL425" s="564"/>
      <c r="GBM425" s="564"/>
      <c r="GBN425" s="564"/>
      <c r="GBO425" s="564"/>
      <c r="GBP425" s="564"/>
      <c r="GBQ425" s="564"/>
      <c r="GBR425" s="564"/>
      <c r="GBS425" s="564"/>
      <c r="GBT425" s="564"/>
      <c r="GBU425" s="564"/>
      <c r="GBV425" s="564"/>
      <c r="GBW425" s="564"/>
      <c r="GBX425" s="564"/>
      <c r="GBY425" s="564"/>
      <c r="GBZ425" s="564"/>
      <c r="GCA425" s="564"/>
      <c r="GCB425" s="564"/>
      <c r="GCC425" s="564"/>
      <c r="GCD425" s="564"/>
      <c r="GCE425" s="564"/>
      <c r="GCF425" s="564"/>
      <c r="GCG425" s="564"/>
      <c r="GCH425" s="564"/>
      <c r="GCI425" s="564"/>
      <c r="GCJ425" s="564"/>
      <c r="GCK425" s="564"/>
      <c r="GCL425" s="564"/>
      <c r="GCM425" s="564"/>
      <c r="GCN425" s="564"/>
      <c r="GCO425" s="564"/>
      <c r="GCP425" s="564"/>
      <c r="GCQ425" s="564"/>
      <c r="GCR425" s="564"/>
      <c r="GCS425" s="564"/>
      <c r="GCT425" s="564"/>
      <c r="GCU425" s="564"/>
      <c r="GCV425" s="564"/>
      <c r="GCW425" s="564"/>
      <c r="GCX425" s="564"/>
      <c r="GCY425" s="564"/>
      <c r="GCZ425" s="564"/>
      <c r="GDA425" s="564"/>
      <c r="GDB425" s="564"/>
      <c r="GDC425" s="564"/>
      <c r="GDD425" s="564"/>
      <c r="GDE425" s="564"/>
      <c r="GDF425" s="564"/>
      <c r="GDG425" s="564"/>
      <c r="GDH425" s="564"/>
      <c r="GDI425" s="564"/>
      <c r="GDJ425" s="564"/>
      <c r="GDK425" s="564"/>
      <c r="GDL425" s="564"/>
      <c r="GDM425" s="564"/>
      <c r="GDN425" s="564"/>
      <c r="GDO425" s="564"/>
      <c r="GDP425" s="564"/>
      <c r="GDQ425" s="564"/>
      <c r="GDR425" s="564"/>
      <c r="GDS425" s="564"/>
      <c r="GDT425" s="564"/>
      <c r="GDU425" s="564"/>
      <c r="GDV425" s="564"/>
      <c r="GDW425" s="564"/>
      <c r="GDX425" s="564"/>
      <c r="GDY425" s="564"/>
      <c r="GDZ425" s="564"/>
      <c r="GEA425" s="564"/>
      <c r="GEB425" s="564"/>
      <c r="GEC425" s="564"/>
      <c r="GED425" s="564"/>
      <c r="GEE425" s="564"/>
      <c r="GEF425" s="564"/>
      <c r="GEG425" s="564"/>
      <c r="GEH425" s="564"/>
      <c r="GEI425" s="564"/>
      <c r="GEJ425" s="564"/>
      <c r="GEK425" s="564"/>
      <c r="GEL425" s="564"/>
      <c r="GEM425" s="564"/>
      <c r="GEN425" s="564"/>
      <c r="GEO425" s="564"/>
      <c r="GEP425" s="564"/>
      <c r="GEQ425" s="564"/>
      <c r="GER425" s="564"/>
      <c r="GES425" s="564"/>
      <c r="GET425" s="564"/>
      <c r="GEU425" s="564"/>
      <c r="GEV425" s="564"/>
      <c r="GEW425" s="564"/>
      <c r="GEX425" s="564"/>
      <c r="GEY425" s="564"/>
      <c r="GEZ425" s="564"/>
      <c r="GFA425" s="564"/>
      <c r="GFB425" s="564"/>
      <c r="GFC425" s="564"/>
      <c r="GFD425" s="564"/>
      <c r="GFE425" s="564"/>
      <c r="GFF425" s="564"/>
      <c r="GFG425" s="564"/>
      <c r="GFH425" s="564"/>
      <c r="GFI425" s="564"/>
      <c r="GFJ425" s="564"/>
      <c r="GFK425" s="564"/>
      <c r="GFL425" s="564"/>
      <c r="GFM425" s="564"/>
      <c r="GFN425" s="564"/>
      <c r="GFO425" s="564"/>
      <c r="GFP425" s="564"/>
      <c r="GFQ425" s="564"/>
      <c r="GFR425" s="564"/>
      <c r="GFS425" s="564"/>
      <c r="GFT425" s="564"/>
      <c r="GFU425" s="564"/>
      <c r="GFV425" s="564"/>
      <c r="GFW425" s="564"/>
      <c r="GFX425" s="564"/>
      <c r="GFY425" s="564"/>
      <c r="GFZ425" s="564"/>
      <c r="GGA425" s="564"/>
      <c r="GGB425" s="564"/>
      <c r="GGC425" s="564"/>
      <c r="GGD425" s="564"/>
      <c r="GGE425" s="564"/>
      <c r="GGF425" s="564"/>
      <c r="GGG425" s="564"/>
      <c r="GGH425" s="564"/>
      <c r="GGI425" s="564"/>
      <c r="GGJ425" s="564"/>
      <c r="GGK425" s="564"/>
      <c r="GGL425" s="564"/>
      <c r="GGM425" s="564"/>
      <c r="GGN425" s="564"/>
      <c r="GGO425" s="564"/>
      <c r="GGP425" s="564"/>
      <c r="GGQ425" s="564"/>
      <c r="GGR425" s="564"/>
      <c r="GGS425" s="564"/>
      <c r="GGT425" s="564"/>
      <c r="GGU425" s="564"/>
      <c r="GGV425" s="564"/>
      <c r="GGW425" s="564"/>
      <c r="GGX425" s="564"/>
      <c r="GGY425" s="564"/>
      <c r="GGZ425" s="564"/>
      <c r="GHA425" s="564"/>
      <c r="GHB425" s="564"/>
      <c r="GHC425" s="564"/>
      <c r="GHD425" s="564"/>
      <c r="GHE425" s="564"/>
      <c r="GHF425" s="564"/>
      <c r="GHG425" s="564"/>
      <c r="GHH425" s="564"/>
      <c r="GHI425" s="564"/>
      <c r="GHJ425" s="564"/>
      <c r="GHK425" s="564"/>
      <c r="GHL425" s="564"/>
      <c r="GHM425" s="564"/>
      <c r="GHN425" s="564"/>
      <c r="GHO425" s="564"/>
      <c r="GHP425" s="564"/>
      <c r="GHQ425" s="564"/>
      <c r="GHR425" s="564"/>
      <c r="GHS425" s="564"/>
      <c r="GHT425" s="564"/>
      <c r="GHU425" s="564"/>
      <c r="GHV425" s="564"/>
      <c r="GHW425" s="564"/>
      <c r="GHX425" s="564"/>
      <c r="GHY425" s="564"/>
      <c r="GHZ425" s="564"/>
      <c r="GIA425" s="564"/>
      <c r="GIB425" s="564"/>
      <c r="GIC425" s="564"/>
      <c r="GID425" s="564"/>
      <c r="GIE425" s="564"/>
      <c r="GIF425" s="564"/>
      <c r="GIG425" s="564"/>
      <c r="GIH425" s="564"/>
      <c r="GII425" s="564"/>
      <c r="GIJ425" s="564"/>
      <c r="GIK425" s="564"/>
      <c r="GIL425" s="564"/>
      <c r="GIM425" s="564"/>
      <c r="GIN425" s="564"/>
      <c r="GIO425" s="564"/>
      <c r="GIP425" s="564"/>
      <c r="GIQ425" s="564"/>
      <c r="GIR425" s="564"/>
      <c r="GIS425" s="564"/>
      <c r="GIT425" s="564"/>
      <c r="GIU425" s="564"/>
      <c r="GIV425" s="564"/>
      <c r="GIW425" s="564"/>
      <c r="GIX425" s="564"/>
      <c r="GIY425" s="564"/>
      <c r="GIZ425" s="564"/>
      <c r="GJA425" s="564"/>
      <c r="GJB425" s="564"/>
      <c r="GJC425" s="564"/>
      <c r="GJD425" s="564"/>
      <c r="GJE425" s="564"/>
      <c r="GJF425" s="564"/>
      <c r="GJG425" s="564"/>
      <c r="GJH425" s="564"/>
      <c r="GJI425" s="564"/>
      <c r="GJJ425" s="564"/>
      <c r="GJK425" s="564"/>
      <c r="GJL425" s="564"/>
      <c r="GJM425" s="564"/>
      <c r="GJN425" s="564"/>
      <c r="GJO425" s="564"/>
      <c r="GJP425" s="564"/>
      <c r="GJQ425" s="564"/>
      <c r="GJR425" s="564"/>
      <c r="GJS425" s="564"/>
      <c r="GJT425" s="564"/>
      <c r="GJU425" s="564"/>
      <c r="GJV425" s="564"/>
      <c r="GJW425" s="564"/>
      <c r="GJX425" s="564"/>
      <c r="GJY425" s="564"/>
      <c r="GJZ425" s="564"/>
      <c r="GKA425" s="564"/>
      <c r="GKB425" s="564"/>
      <c r="GKC425" s="564"/>
      <c r="GKD425" s="564"/>
      <c r="GKE425" s="564"/>
      <c r="GKF425" s="564"/>
      <c r="GKG425" s="564"/>
      <c r="GKH425" s="564"/>
      <c r="GKI425" s="564"/>
      <c r="GKJ425" s="564"/>
      <c r="GKK425" s="564"/>
      <c r="GKL425" s="564"/>
      <c r="GKM425" s="564"/>
      <c r="GKN425" s="564"/>
      <c r="GKO425" s="564"/>
      <c r="GKP425" s="564"/>
      <c r="GKQ425" s="564"/>
      <c r="GKR425" s="564"/>
      <c r="GKS425" s="564"/>
      <c r="GKT425" s="564"/>
      <c r="GKU425" s="564"/>
      <c r="GKV425" s="564"/>
      <c r="GKW425" s="564"/>
      <c r="GKX425" s="564"/>
      <c r="GKY425" s="564"/>
      <c r="GKZ425" s="564"/>
      <c r="GLA425" s="564"/>
      <c r="GLB425" s="564"/>
      <c r="GLC425" s="564"/>
      <c r="GLD425" s="564"/>
      <c r="GLE425" s="564"/>
      <c r="GLF425" s="564"/>
      <c r="GLG425" s="564"/>
      <c r="GLH425" s="564"/>
      <c r="GLI425" s="564"/>
      <c r="GLJ425" s="564"/>
      <c r="GLK425" s="564"/>
      <c r="GLL425" s="564"/>
      <c r="GLM425" s="564"/>
      <c r="GLN425" s="564"/>
      <c r="GLO425" s="564"/>
      <c r="GLP425" s="564"/>
      <c r="GLQ425" s="564"/>
      <c r="GLR425" s="564"/>
      <c r="GLS425" s="564"/>
      <c r="GLT425" s="564"/>
      <c r="GLU425" s="564"/>
      <c r="GLV425" s="564"/>
      <c r="GLW425" s="564"/>
      <c r="GLX425" s="564"/>
      <c r="GLY425" s="564"/>
      <c r="GLZ425" s="564"/>
      <c r="GMA425" s="564"/>
      <c r="GMB425" s="564"/>
      <c r="GMC425" s="564"/>
      <c r="GMD425" s="564"/>
      <c r="GME425" s="564"/>
      <c r="GMF425" s="564"/>
      <c r="GMG425" s="564"/>
      <c r="GMH425" s="564"/>
      <c r="GMI425" s="564"/>
      <c r="GMJ425" s="564"/>
      <c r="GMK425" s="564"/>
      <c r="GML425" s="564"/>
      <c r="GMM425" s="564"/>
      <c r="GMN425" s="564"/>
      <c r="GMO425" s="564"/>
      <c r="GMP425" s="564"/>
      <c r="GMQ425" s="564"/>
      <c r="GMR425" s="564"/>
      <c r="GMS425" s="564"/>
      <c r="GMT425" s="564"/>
      <c r="GMU425" s="564"/>
      <c r="GMV425" s="564"/>
      <c r="GMW425" s="564"/>
      <c r="GMX425" s="564"/>
      <c r="GMY425" s="564"/>
      <c r="GMZ425" s="564"/>
      <c r="GNA425" s="564"/>
      <c r="GNB425" s="564"/>
      <c r="GNC425" s="564"/>
      <c r="GND425" s="564"/>
      <c r="GNE425" s="564"/>
      <c r="GNF425" s="564"/>
      <c r="GNG425" s="564"/>
      <c r="GNH425" s="564"/>
      <c r="GNI425" s="564"/>
      <c r="GNJ425" s="564"/>
      <c r="GNK425" s="564"/>
      <c r="GNL425" s="564"/>
      <c r="GNM425" s="564"/>
      <c r="GNN425" s="564"/>
      <c r="GNO425" s="564"/>
      <c r="GNP425" s="564"/>
      <c r="GNQ425" s="564"/>
      <c r="GNR425" s="564"/>
      <c r="GNS425" s="564"/>
      <c r="GNT425" s="564"/>
      <c r="GNU425" s="564"/>
      <c r="GNV425" s="564"/>
      <c r="GNW425" s="564"/>
      <c r="GNX425" s="564"/>
      <c r="GNY425" s="564"/>
      <c r="GNZ425" s="564"/>
      <c r="GOA425" s="564"/>
      <c r="GOB425" s="564"/>
      <c r="GOC425" s="564"/>
      <c r="GOD425" s="564"/>
      <c r="GOE425" s="564"/>
      <c r="GOF425" s="564"/>
      <c r="GOG425" s="564"/>
      <c r="GOH425" s="564"/>
      <c r="GOI425" s="564"/>
      <c r="GOJ425" s="564"/>
      <c r="GOK425" s="564"/>
      <c r="GOL425" s="564"/>
      <c r="GOM425" s="564"/>
      <c r="GON425" s="564"/>
      <c r="GOO425" s="564"/>
      <c r="GOP425" s="564"/>
      <c r="GOQ425" s="564"/>
      <c r="GOR425" s="564"/>
      <c r="GOS425" s="564"/>
      <c r="GOT425" s="564"/>
      <c r="GOU425" s="564"/>
      <c r="GOV425" s="564"/>
      <c r="GOW425" s="564"/>
      <c r="GOX425" s="564"/>
      <c r="GOY425" s="564"/>
      <c r="GOZ425" s="564"/>
      <c r="GPA425" s="564"/>
      <c r="GPB425" s="564"/>
      <c r="GPC425" s="564"/>
      <c r="GPD425" s="564"/>
      <c r="GPE425" s="564"/>
      <c r="GPF425" s="564"/>
      <c r="GPG425" s="564"/>
      <c r="GPH425" s="564"/>
      <c r="GPI425" s="564"/>
      <c r="GPJ425" s="564"/>
      <c r="GPK425" s="564"/>
      <c r="GPL425" s="564"/>
      <c r="GPM425" s="564"/>
      <c r="GPN425" s="564"/>
      <c r="GPO425" s="564"/>
      <c r="GPP425" s="564"/>
      <c r="GPQ425" s="564"/>
      <c r="GPR425" s="564"/>
      <c r="GPS425" s="564"/>
      <c r="GPT425" s="564"/>
      <c r="GPU425" s="564"/>
      <c r="GPV425" s="564"/>
      <c r="GPW425" s="564"/>
      <c r="GPX425" s="564"/>
      <c r="GPY425" s="564"/>
      <c r="GPZ425" s="564"/>
      <c r="GQA425" s="564"/>
      <c r="GQB425" s="564"/>
      <c r="GQC425" s="564"/>
      <c r="GQD425" s="564"/>
      <c r="GQE425" s="564"/>
      <c r="GQF425" s="564"/>
      <c r="GQG425" s="564"/>
      <c r="GQH425" s="564"/>
      <c r="GQI425" s="564"/>
      <c r="GQJ425" s="564"/>
      <c r="GQK425" s="564"/>
      <c r="GQL425" s="564"/>
      <c r="GQM425" s="564"/>
      <c r="GQN425" s="564"/>
      <c r="GQO425" s="564"/>
      <c r="GQP425" s="564"/>
      <c r="GQQ425" s="564"/>
      <c r="GQR425" s="564"/>
      <c r="GQS425" s="564"/>
      <c r="GQT425" s="564"/>
      <c r="GQU425" s="564"/>
      <c r="GQV425" s="564"/>
      <c r="GQW425" s="564"/>
      <c r="GQX425" s="564"/>
      <c r="GQY425" s="564"/>
      <c r="GQZ425" s="564"/>
      <c r="GRA425" s="564"/>
      <c r="GRB425" s="564"/>
      <c r="GRC425" s="564"/>
      <c r="GRD425" s="564"/>
      <c r="GRE425" s="564"/>
      <c r="GRF425" s="564"/>
      <c r="GRG425" s="564"/>
      <c r="GRH425" s="564"/>
      <c r="GRI425" s="564"/>
      <c r="GRJ425" s="564"/>
      <c r="GRK425" s="564"/>
      <c r="GRL425" s="564"/>
      <c r="GRM425" s="564"/>
      <c r="GRN425" s="564"/>
      <c r="GRO425" s="564"/>
      <c r="GRP425" s="564"/>
      <c r="GRQ425" s="564"/>
      <c r="GRR425" s="564"/>
      <c r="GRS425" s="564"/>
      <c r="GRT425" s="564"/>
      <c r="GRU425" s="564"/>
      <c r="GRV425" s="564"/>
      <c r="GRW425" s="564"/>
      <c r="GRX425" s="564"/>
      <c r="GRY425" s="564"/>
      <c r="GRZ425" s="564"/>
      <c r="GSA425" s="564"/>
      <c r="GSB425" s="564"/>
      <c r="GSC425" s="564"/>
      <c r="GSD425" s="564"/>
      <c r="GSE425" s="564"/>
      <c r="GSF425" s="564"/>
      <c r="GSG425" s="564"/>
      <c r="GSH425" s="564"/>
      <c r="GSI425" s="564"/>
      <c r="GSJ425" s="564"/>
      <c r="GSK425" s="564"/>
      <c r="GSL425" s="564"/>
      <c r="GSM425" s="564"/>
      <c r="GSN425" s="564"/>
      <c r="GSO425" s="564"/>
      <c r="GSP425" s="564"/>
      <c r="GSQ425" s="564"/>
      <c r="GSR425" s="564"/>
      <c r="GSS425" s="564"/>
      <c r="GST425" s="564"/>
      <c r="GSU425" s="564"/>
      <c r="GSV425" s="564"/>
      <c r="GSW425" s="564"/>
      <c r="GSX425" s="564"/>
      <c r="GSY425" s="564"/>
      <c r="GSZ425" s="564"/>
      <c r="GTA425" s="564"/>
      <c r="GTB425" s="564"/>
      <c r="GTC425" s="564"/>
      <c r="GTD425" s="564"/>
      <c r="GTE425" s="564"/>
      <c r="GTF425" s="564"/>
      <c r="GTG425" s="564"/>
      <c r="GTH425" s="564"/>
      <c r="GTI425" s="564"/>
      <c r="GTJ425" s="564"/>
      <c r="GTK425" s="564"/>
      <c r="GTL425" s="564"/>
      <c r="GTM425" s="564"/>
      <c r="GTN425" s="564"/>
      <c r="GTO425" s="564"/>
      <c r="GTP425" s="564"/>
      <c r="GTQ425" s="564"/>
      <c r="GTR425" s="564"/>
      <c r="GTS425" s="564"/>
      <c r="GTT425" s="564"/>
      <c r="GTU425" s="564"/>
      <c r="GTV425" s="564"/>
      <c r="GTW425" s="564"/>
      <c r="GTX425" s="564"/>
      <c r="GTY425" s="564"/>
      <c r="GTZ425" s="564"/>
      <c r="GUA425" s="564"/>
      <c r="GUB425" s="564"/>
      <c r="GUC425" s="564"/>
      <c r="GUD425" s="564"/>
      <c r="GUE425" s="564"/>
      <c r="GUF425" s="564"/>
      <c r="GUG425" s="564"/>
      <c r="GUH425" s="564"/>
      <c r="GUI425" s="564"/>
      <c r="GUJ425" s="564"/>
      <c r="GUK425" s="564"/>
      <c r="GUL425" s="564"/>
      <c r="GUM425" s="564"/>
      <c r="GUN425" s="564"/>
      <c r="GUO425" s="564"/>
      <c r="GUP425" s="564"/>
      <c r="GUQ425" s="564"/>
      <c r="GUR425" s="564"/>
      <c r="GUS425" s="564"/>
      <c r="GUT425" s="564"/>
      <c r="GUU425" s="564"/>
      <c r="GUV425" s="564"/>
      <c r="GUW425" s="564"/>
      <c r="GUX425" s="564"/>
      <c r="GUY425" s="564"/>
      <c r="GUZ425" s="564"/>
      <c r="GVA425" s="564"/>
      <c r="GVB425" s="564"/>
      <c r="GVC425" s="564"/>
      <c r="GVD425" s="564"/>
      <c r="GVE425" s="564"/>
      <c r="GVF425" s="564"/>
      <c r="GVG425" s="564"/>
      <c r="GVH425" s="564"/>
      <c r="GVI425" s="564"/>
      <c r="GVJ425" s="564"/>
      <c r="GVK425" s="564"/>
      <c r="GVL425" s="564"/>
      <c r="GVM425" s="564"/>
      <c r="GVN425" s="564"/>
      <c r="GVO425" s="564"/>
      <c r="GVP425" s="564"/>
      <c r="GVQ425" s="564"/>
      <c r="GVR425" s="564"/>
      <c r="GVS425" s="564"/>
      <c r="GVT425" s="564"/>
      <c r="GVU425" s="564"/>
      <c r="GVV425" s="564"/>
      <c r="GVW425" s="564"/>
      <c r="GVX425" s="564"/>
      <c r="GVY425" s="564"/>
      <c r="GVZ425" s="564"/>
      <c r="GWA425" s="564"/>
      <c r="GWB425" s="564"/>
      <c r="GWC425" s="564"/>
      <c r="GWD425" s="564"/>
      <c r="GWE425" s="564"/>
      <c r="GWF425" s="564"/>
      <c r="GWG425" s="564"/>
      <c r="GWH425" s="564"/>
      <c r="GWI425" s="564"/>
      <c r="GWJ425" s="564"/>
      <c r="GWK425" s="564"/>
      <c r="GWL425" s="564"/>
      <c r="GWM425" s="564"/>
      <c r="GWN425" s="564"/>
      <c r="GWO425" s="564"/>
      <c r="GWP425" s="564"/>
      <c r="GWQ425" s="564"/>
      <c r="GWR425" s="564"/>
      <c r="GWS425" s="564"/>
      <c r="GWT425" s="564"/>
      <c r="GWU425" s="564"/>
      <c r="GWV425" s="564"/>
      <c r="GWW425" s="564"/>
      <c r="GWX425" s="564"/>
      <c r="GWY425" s="564"/>
      <c r="GWZ425" s="564"/>
      <c r="GXA425" s="564"/>
      <c r="GXB425" s="564"/>
      <c r="GXC425" s="564"/>
      <c r="GXD425" s="564"/>
      <c r="GXE425" s="564"/>
      <c r="GXF425" s="564"/>
      <c r="GXG425" s="564"/>
      <c r="GXH425" s="564"/>
      <c r="GXI425" s="564"/>
      <c r="GXJ425" s="564"/>
      <c r="GXK425" s="564"/>
      <c r="GXL425" s="564"/>
      <c r="GXM425" s="564"/>
      <c r="GXN425" s="564"/>
      <c r="GXO425" s="564"/>
      <c r="GXP425" s="564"/>
      <c r="GXQ425" s="564"/>
      <c r="GXR425" s="564"/>
      <c r="GXS425" s="564"/>
      <c r="GXT425" s="564"/>
      <c r="GXU425" s="564"/>
      <c r="GXV425" s="564"/>
      <c r="GXW425" s="564"/>
      <c r="GXX425" s="564"/>
      <c r="GXY425" s="564"/>
      <c r="GXZ425" s="564"/>
      <c r="GYA425" s="564"/>
      <c r="GYB425" s="564"/>
      <c r="GYC425" s="564"/>
      <c r="GYD425" s="564"/>
      <c r="GYE425" s="564"/>
      <c r="GYF425" s="564"/>
      <c r="GYG425" s="564"/>
      <c r="GYH425" s="564"/>
      <c r="GYI425" s="564"/>
      <c r="GYJ425" s="564"/>
      <c r="GYK425" s="564"/>
      <c r="GYL425" s="564"/>
      <c r="GYM425" s="564"/>
      <c r="GYN425" s="564"/>
      <c r="GYO425" s="564"/>
      <c r="GYP425" s="564"/>
      <c r="GYQ425" s="564"/>
      <c r="GYR425" s="564"/>
      <c r="GYS425" s="564"/>
      <c r="GYT425" s="564"/>
      <c r="GYU425" s="564"/>
      <c r="GYV425" s="564"/>
      <c r="GYW425" s="564"/>
      <c r="GYX425" s="564"/>
      <c r="GYY425" s="564"/>
      <c r="GYZ425" s="564"/>
      <c r="GZA425" s="564"/>
      <c r="GZB425" s="564"/>
      <c r="GZC425" s="564"/>
      <c r="GZD425" s="564"/>
      <c r="GZE425" s="564"/>
      <c r="GZF425" s="564"/>
      <c r="GZG425" s="564"/>
      <c r="GZH425" s="564"/>
      <c r="GZI425" s="564"/>
      <c r="GZJ425" s="564"/>
      <c r="GZK425" s="564"/>
      <c r="GZL425" s="564"/>
      <c r="GZM425" s="564"/>
      <c r="GZN425" s="564"/>
      <c r="GZO425" s="564"/>
      <c r="GZP425" s="564"/>
      <c r="GZQ425" s="564"/>
      <c r="GZR425" s="564"/>
      <c r="GZS425" s="564"/>
      <c r="GZT425" s="564"/>
      <c r="GZU425" s="564"/>
      <c r="GZV425" s="564"/>
      <c r="GZW425" s="564"/>
      <c r="GZX425" s="564"/>
      <c r="GZY425" s="564"/>
      <c r="GZZ425" s="564"/>
      <c r="HAA425" s="564"/>
      <c r="HAB425" s="564"/>
      <c r="HAC425" s="564"/>
      <c r="HAD425" s="564"/>
      <c r="HAE425" s="564"/>
      <c r="HAF425" s="564"/>
      <c r="HAG425" s="564"/>
      <c r="HAH425" s="564"/>
      <c r="HAI425" s="564"/>
      <c r="HAJ425" s="564"/>
      <c r="HAK425" s="564"/>
      <c r="HAL425" s="564"/>
      <c r="HAM425" s="564"/>
      <c r="HAN425" s="564"/>
      <c r="HAO425" s="564"/>
      <c r="HAP425" s="564"/>
      <c r="HAQ425" s="564"/>
      <c r="HAR425" s="564"/>
      <c r="HAS425" s="564"/>
      <c r="HAT425" s="564"/>
      <c r="HAU425" s="564"/>
      <c r="HAV425" s="564"/>
      <c r="HAW425" s="564"/>
      <c r="HAX425" s="564"/>
      <c r="HAY425" s="564"/>
      <c r="HAZ425" s="564"/>
      <c r="HBA425" s="564"/>
      <c r="HBB425" s="564"/>
      <c r="HBC425" s="564"/>
      <c r="HBD425" s="564"/>
      <c r="HBE425" s="564"/>
      <c r="HBF425" s="564"/>
      <c r="HBG425" s="564"/>
      <c r="HBH425" s="564"/>
      <c r="HBI425" s="564"/>
      <c r="HBJ425" s="564"/>
      <c r="HBK425" s="564"/>
      <c r="HBL425" s="564"/>
      <c r="HBM425" s="564"/>
      <c r="HBN425" s="564"/>
      <c r="HBO425" s="564"/>
      <c r="HBP425" s="564"/>
      <c r="HBQ425" s="564"/>
      <c r="HBR425" s="564"/>
      <c r="HBS425" s="564"/>
      <c r="HBT425" s="564"/>
      <c r="HBU425" s="564"/>
      <c r="HBV425" s="564"/>
      <c r="HBW425" s="564"/>
      <c r="HBX425" s="564"/>
      <c r="HBY425" s="564"/>
      <c r="HBZ425" s="564"/>
      <c r="HCA425" s="564"/>
      <c r="HCB425" s="564"/>
      <c r="HCC425" s="564"/>
      <c r="HCD425" s="564"/>
      <c r="HCE425" s="564"/>
      <c r="HCF425" s="564"/>
      <c r="HCG425" s="564"/>
      <c r="HCH425" s="564"/>
      <c r="HCI425" s="564"/>
      <c r="HCJ425" s="564"/>
      <c r="HCK425" s="564"/>
      <c r="HCL425" s="564"/>
      <c r="HCM425" s="564"/>
      <c r="HCN425" s="564"/>
      <c r="HCO425" s="564"/>
      <c r="HCP425" s="564"/>
      <c r="HCQ425" s="564"/>
      <c r="HCR425" s="564"/>
      <c r="HCS425" s="564"/>
      <c r="HCT425" s="564"/>
      <c r="HCU425" s="564"/>
      <c r="HCV425" s="564"/>
      <c r="HCW425" s="564"/>
      <c r="HCX425" s="564"/>
      <c r="HCY425" s="564"/>
      <c r="HCZ425" s="564"/>
      <c r="HDA425" s="564"/>
      <c r="HDB425" s="564"/>
      <c r="HDC425" s="564"/>
      <c r="HDD425" s="564"/>
      <c r="HDE425" s="564"/>
      <c r="HDF425" s="564"/>
      <c r="HDG425" s="564"/>
      <c r="HDH425" s="564"/>
      <c r="HDI425" s="564"/>
      <c r="HDJ425" s="564"/>
      <c r="HDK425" s="564"/>
      <c r="HDL425" s="564"/>
      <c r="HDM425" s="564"/>
      <c r="HDN425" s="564"/>
      <c r="HDO425" s="564"/>
      <c r="HDP425" s="564"/>
      <c r="HDQ425" s="564"/>
      <c r="HDR425" s="564"/>
      <c r="HDS425" s="564"/>
      <c r="HDT425" s="564"/>
      <c r="HDU425" s="564"/>
      <c r="HDV425" s="564"/>
      <c r="HDW425" s="564"/>
      <c r="HDX425" s="564"/>
      <c r="HDY425" s="564"/>
      <c r="HDZ425" s="564"/>
      <c r="HEA425" s="564"/>
      <c r="HEB425" s="564"/>
      <c r="HEC425" s="564"/>
      <c r="HED425" s="564"/>
      <c r="HEE425" s="564"/>
      <c r="HEF425" s="564"/>
      <c r="HEG425" s="564"/>
      <c r="HEH425" s="564"/>
      <c r="HEI425" s="564"/>
      <c r="HEJ425" s="564"/>
      <c r="HEK425" s="564"/>
      <c r="HEL425" s="564"/>
      <c r="HEM425" s="564"/>
      <c r="HEN425" s="564"/>
      <c r="HEO425" s="564"/>
      <c r="HEP425" s="564"/>
      <c r="HEQ425" s="564"/>
      <c r="HER425" s="564"/>
      <c r="HES425" s="564"/>
      <c r="HET425" s="564"/>
      <c r="HEU425" s="564"/>
      <c r="HEV425" s="564"/>
      <c r="HEW425" s="564"/>
      <c r="HEX425" s="564"/>
      <c r="HEY425" s="564"/>
      <c r="HEZ425" s="564"/>
      <c r="HFA425" s="564"/>
      <c r="HFB425" s="564"/>
      <c r="HFC425" s="564"/>
      <c r="HFD425" s="564"/>
      <c r="HFE425" s="564"/>
      <c r="HFF425" s="564"/>
      <c r="HFG425" s="564"/>
      <c r="HFH425" s="564"/>
      <c r="HFI425" s="564"/>
      <c r="HFJ425" s="564"/>
      <c r="HFK425" s="564"/>
      <c r="HFL425" s="564"/>
      <c r="HFM425" s="564"/>
      <c r="HFN425" s="564"/>
      <c r="HFO425" s="564"/>
      <c r="HFP425" s="564"/>
      <c r="HFQ425" s="564"/>
      <c r="HFR425" s="564"/>
      <c r="HFS425" s="564"/>
      <c r="HFT425" s="564"/>
      <c r="HFU425" s="564"/>
      <c r="HFV425" s="564"/>
      <c r="HFW425" s="564"/>
      <c r="HFX425" s="564"/>
      <c r="HFY425" s="564"/>
      <c r="HFZ425" s="564"/>
      <c r="HGA425" s="564"/>
      <c r="HGB425" s="564"/>
      <c r="HGC425" s="564"/>
      <c r="HGD425" s="564"/>
      <c r="HGE425" s="564"/>
      <c r="HGF425" s="564"/>
      <c r="HGG425" s="564"/>
      <c r="HGH425" s="564"/>
      <c r="HGI425" s="564"/>
      <c r="HGJ425" s="564"/>
      <c r="HGK425" s="564"/>
      <c r="HGL425" s="564"/>
      <c r="HGM425" s="564"/>
      <c r="HGN425" s="564"/>
      <c r="HGO425" s="564"/>
      <c r="HGP425" s="564"/>
      <c r="HGQ425" s="564"/>
      <c r="HGR425" s="564"/>
      <c r="HGS425" s="564"/>
      <c r="HGT425" s="564"/>
      <c r="HGU425" s="564"/>
      <c r="HGV425" s="564"/>
      <c r="HGW425" s="564"/>
      <c r="HGX425" s="564"/>
      <c r="HGY425" s="564"/>
      <c r="HGZ425" s="564"/>
      <c r="HHA425" s="564"/>
      <c r="HHB425" s="564"/>
      <c r="HHC425" s="564"/>
      <c r="HHD425" s="564"/>
      <c r="HHE425" s="564"/>
      <c r="HHF425" s="564"/>
      <c r="HHG425" s="564"/>
      <c r="HHH425" s="564"/>
      <c r="HHI425" s="564"/>
      <c r="HHJ425" s="564"/>
      <c r="HHK425" s="564"/>
      <c r="HHL425" s="564"/>
      <c r="HHM425" s="564"/>
      <c r="HHN425" s="564"/>
      <c r="HHO425" s="564"/>
      <c r="HHP425" s="564"/>
      <c r="HHQ425" s="564"/>
      <c r="HHR425" s="564"/>
      <c r="HHS425" s="564"/>
      <c r="HHT425" s="564"/>
      <c r="HHU425" s="564"/>
      <c r="HHV425" s="564"/>
      <c r="HHW425" s="564"/>
      <c r="HHX425" s="564"/>
      <c r="HHY425" s="564"/>
      <c r="HHZ425" s="564"/>
      <c r="HIA425" s="564"/>
      <c r="HIB425" s="564"/>
      <c r="HIC425" s="564"/>
      <c r="HID425" s="564"/>
      <c r="HIE425" s="564"/>
      <c r="HIF425" s="564"/>
      <c r="HIG425" s="564"/>
      <c r="HIH425" s="564"/>
      <c r="HII425" s="564"/>
      <c r="HIJ425" s="564"/>
      <c r="HIK425" s="564"/>
      <c r="HIL425" s="564"/>
      <c r="HIM425" s="564"/>
      <c r="HIN425" s="564"/>
      <c r="HIO425" s="564"/>
      <c r="HIP425" s="564"/>
      <c r="HIQ425" s="564"/>
      <c r="HIR425" s="564"/>
      <c r="HIS425" s="564"/>
      <c r="HIT425" s="564"/>
      <c r="HIU425" s="564"/>
      <c r="HIV425" s="564"/>
      <c r="HIW425" s="564"/>
      <c r="HIX425" s="564"/>
      <c r="HIY425" s="564"/>
      <c r="HIZ425" s="564"/>
      <c r="HJA425" s="564"/>
      <c r="HJB425" s="564"/>
      <c r="HJC425" s="564"/>
      <c r="HJD425" s="564"/>
      <c r="HJE425" s="564"/>
      <c r="HJF425" s="564"/>
      <c r="HJG425" s="564"/>
      <c r="HJH425" s="564"/>
      <c r="HJI425" s="564"/>
      <c r="HJJ425" s="564"/>
      <c r="HJK425" s="564"/>
      <c r="HJL425" s="564"/>
      <c r="HJM425" s="564"/>
      <c r="HJN425" s="564"/>
      <c r="HJO425" s="564"/>
      <c r="HJP425" s="564"/>
      <c r="HJQ425" s="564"/>
      <c r="HJR425" s="564"/>
      <c r="HJS425" s="564"/>
      <c r="HJT425" s="564"/>
      <c r="HJU425" s="564"/>
      <c r="HJV425" s="564"/>
      <c r="HJW425" s="564"/>
      <c r="HJX425" s="564"/>
      <c r="HJY425" s="564"/>
      <c r="HJZ425" s="564"/>
      <c r="HKA425" s="564"/>
      <c r="HKB425" s="564"/>
      <c r="HKC425" s="564"/>
      <c r="HKD425" s="564"/>
      <c r="HKE425" s="564"/>
      <c r="HKF425" s="564"/>
      <c r="HKG425" s="564"/>
      <c r="HKH425" s="564"/>
      <c r="HKI425" s="564"/>
      <c r="HKJ425" s="564"/>
      <c r="HKK425" s="564"/>
      <c r="HKL425" s="564"/>
      <c r="HKM425" s="564"/>
      <c r="HKN425" s="564"/>
      <c r="HKO425" s="564"/>
      <c r="HKP425" s="564"/>
      <c r="HKQ425" s="564"/>
      <c r="HKR425" s="564"/>
      <c r="HKS425" s="564"/>
      <c r="HKT425" s="564"/>
      <c r="HKU425" s="564"/>
      <c r="HKV425" s="564"/>
      <c r="HKW425" s="564"/>
      <c r="HKX425" s="564"/>
      <c r="HKY425" s="564"/>
      <c r="HKZ425" s="564"/>
      <c r="HLA425" s="564"/>
      <c r="HLB425" s="564"/>
      <c r="HLC425" s="564"/>
      <c r="HLD425" s="564"/>
      <c r="HLE425" s="564"/>
      <c r="HLF425" s="564"/>
      <c r="HLG425" s="564"/>
      <c r="HLH425" s="564"/>
      <c r="HLI425" s="564"/>
      <c r="HLJ425" s="564"/>
      <c r="HLK425" s="564"/>
      <c r="HLL425" s="564"/>
      <c r="HLM425" s="564"/>
      <c r="HLN425" s="564"/>
      <c r="HLO425" s="564"/>
      <c r="HLP425" s="564"/>
      <c r="HLQ425" s="564"/>
      <c r="HLR425" s="564"/>
      <c r="HLS425" s="564"/>
      <c r="HLT425" s="564"/>
      <c r="HLU425" s="564"/>
      <c r="HLV425" s="564"/>
      <c r="HLW425" s="564"/>
      <c r="HLX425" s="564"/>
      <c r="HLY425" s="564"/>
      <c r="HLZ425" s="564"/>
      <c r="HMA425" s="564"/>
      <c r="HMB425" s="564"/>
      <c r="HMC425" s="564"/>
      <c r="HMD425" s="564"/>
      <c r="HME425" s="564"/>
      <c r="HMF425" s="564"/>
      <c r="HMG425" s="564"/>
      <c r="HMH425" s="564"/>
      <c r="HMI425" s="564"/>
      <c r="HMJ425" s="564"/>
      <c r="HMK425" s="564"/>
      <c r="HML425" s="564"/>
      <c r="HMM425" s="564"/>
      <c r="HMN425" s="564"/>
      <c r="HMO425" s="564"/>
      <c r="HMP425" s="564"/>
      <c r="HMQ425" s="564"/>
      <c r="HMR425" s="564"/>
      <c r="HMS425" s="564"/>
      <c r="HMT425" s="564"/>
      <c r="HMU425" s="564"/>
      <c r="HMV425" s="564"/>
      <c r="HMW425" s="564"/>
      <c r="HMX425" s="564"/>
      <c r="HMY425" s="564"/>
      <c r="HMZ425" s="564"/>
      <c r="HNA425" s="564"/>
      <c r="HNB425" s="564"/>
      <c r="HNC425" s="564"/>
      <c r="HND425" s="564"/>
      <c r="HNE425" s="564"/>
      <c r="HNF425" s="564"/>
      <c r="HNG425" s="564"/>
      <c r="HNH425" s="564"/>
      <c r="HNI425" s="564"/>
      <c r="HNJ425" s="564"/>
      <c r="HNK425" s="564"/>
      <c r="HNL425" s="564"/>
      <c r="HNM425" s="564"/>
      <c r="HNN425" s="564"/>
      <c r="HNO425" s="564"/>
      <c r="HNP425" s="564"/>
      <c r="HNQ425" s="564"/>
      <c r="HNR425" s="564"/>
      <c r="HNS425" s="564"/>
      <c r="HNT425" s="564"/>
      <c r="HNU425" s="564"/>
      <c r="HNV425" s="564"/>
      <c r="HNW425" s="564"/>
      <c r="HNX425" s="564"/>
      <c r="HNY425" s="564"/>
      <c r="HNZ425" s="564"/>
      <c r="HOA425" s="564"/>
      <c r="HOB425" s="564"/>
      <c r="HOC425" s="564"/>
      <c r="HOD425" s="564"/>
      <c r="HOE425" s="564"/>
      <c r="HOF425" s="564"/>
      <c r="HOG425" s="564"/>
      <c r="HOH425" s="564"/>
      <c r="HOI425" s="564"/>
      <c r="HOJ425" s="564"/>
      <c r="HOK425" s="564"/>
      <c r="HOL425" s="564"/>
      <c r="HOM425" s="564"/>
      <c r="HON425" s="564"/>
      <c r="HOO425" s="564"/>
      <c r="HOP425" s="564"/>
      <c r="HOQ425" s="564"/>
      <c r="HOR425" s="564"/>
      <c r="HOS425" s="564"/>
      <c r="HOT425" s="564"/>
      <c r="HOU425" s="564"/>
      <c r="HOV425" s="564"/>
      <c r="HOW425" s="564"/>
      <c r="HOX425" s="564"/>
      <c r="HOY425" s="564"/>
      <c r="HOZ425" s="564"/>
      <c r="HPA425" s="564"/>
      <c r="HPB425" s="564"/>
      <c r="HPC425" s="564"/>
      <c r="HPD425" s="564"/>
      <c r="HPE425" s="564"/>
      <c r="HPF425" s="564"/>
      <c r="HPG425" s="564"/>
      <c r="HPH425" s="564"/>
      <c r="HPI425" s="564"/>
      <c r="HPJ425" s="564"/>
      <c r="HPK425" s="564"/>
      <c r="HPL425" s="564"/>
      <c r="HPM425" s="564"/>
      <c r="HPN425" s="564"/>
      <c r="HPO425" s="564"/>
      <c r="HPP425" s="564"/>
      <c r="HPQ425" s="564"/>
      <c r="HPR425" s="564"/>
      <c r="HPS425" s="564"/>
      <c r="HPT425" s="564"/>
      <c r="HPU425" s="564"/>
      <c r="HPV425" s="564"/>
      <c r="HPW425" s="564"/>
      <c r="HPX425" s="564"/>
      <c r="HPY425" s="564"/>
      <c r="HPZ425" s="564"/>
      <c r="HQA425" s="564"/>
      <c r="HQB425" s="564"/>
      <c r="HQC425" s="564"/>
      <c r="HQD425" s="564"/>
      <c r="HQE425" s="564"/>
      <c r="HQF425" s="564"/>
      <c r="HQG425" s="564"/>
      <c r="HQH425" s="564"/>
      <c r="HQI425" s="564"/>
      <c r="HQJ425" s="564"/>
      <c r="HQK425" s="564"/>
      <c r="HQL425" s="564"/>
      <c r="HQM425" s="564"/>
      <c r="HQN425" s="564"/>
      <c r="HQO425" s="564"/>
      <c r="HQP425" s="564"/>
      <c r="HQQ425" s="564"/>
      <c r="HQR425" s="564"/>
      <c r="HQS425" s="564"/>
      <c r="HQT425" s="564"/>
      <c r="HQU425" s="564"/>
      <c r="HQV425" s="564"/>
      <c r="HQW425" s="564"/>
      <c r="HQX425" s="564"/>
      <c r="HQY425" s="564"/>
      <c r="HQZ425" s="564"/>
      <c r="HRA425" s="564"/>
      <c r="HRB425" s="564"/>
      <c r="HRC425" s="564"/>
      <c r="HRD425" s="564"/>
      <c r="HRE425" s="564"/>
      <c r="HRF425" s="564"/>
      <c r="HRG425" s="564"/>
      <c r="HRH425" s="564"/>
      <c r="HRI425" s="564"/>
      <c r="HRJ425" s="564"/>
      <c r="HRK425" s="564"/>
      <c r="HRL425" s="564"/>
      <c r="HRM425" s="564"/>
      <c r="HRN425" s="564"/>
      <c r="HRO425" s="564"/>
      <c r="HRP425" s="564"/>
      <c r="HRQ425" s="564"/>
      <c r="HRR425" s="564"/>
      <c r="HRS425" s="564"/>
      <c r="HRT425" s="564"/>
      <c r="HRU425" s="564"/>
      <c r="HRV425" s="564"/>
      <c r="HRW425" s="564"/>
      <c r="HRX425" s="564"/>
      <c r="HRY425" s="564"/>
      <c r="HRZ425" s="564"/>
      <c r="HSA425" s="564"/>
      <c r="HSB425" s="564"/>
      <c r="HSC425" s="564"/>
      <c r="HSD425" s="564"/>
      <c r="HSE425" s="564"/>
      <c r="HSF425" s="564"/>
      <c r="HSG425" s="564"/>
      <c r="HSH425" s="564"/>
      <c r="HSI425" s="564"/>
      <c r="HSJ425" s="564"/>
      <c r="HSK425" s="564"/>
      <c r="HSL425" s="564"/>
      <c r="HSM425" s="564"/>
      <c r="HSN425" s="564"/>
      <c r="HSO425" s="564"/>
      <c r="HSP425" s="564"/>
      <c r="HSQ425" s="564"/>
      <c r="HSR425" s="564"/>
      <c r="HSS425" s="564"/>
      <c r="HST425" s="564"/>
      <c r="HSU425" s="564"/>
      <c r="HSV425" s="564"/>
      <c r="HSW425" s="564"/>
      <c r="HSX425" s="564"/>
      <c r="HSY425" s="564"/>
      <c r="HSZ425" s="564"/>
      <c r="HTA425" s="564"/>
      <c r="HTB425" s="564"/>
      <c r="HTC425" s="564"/>
      <c r="HTD425" s="564"/>
      <c r="HTE425" s="564"/>
      <c r="HTF425" s="564"/>
      <c r="HTG425" s="564"/>
      <c r="HTH425" s="564"/>
      <c r="HTI425" s="564"/>
      <c r="HTJ425" s="564"/>
      <c r="HTK425" s="564"/>
      <c r="HTL425" s="564"/>
      <c r="HTM425" s="564"/>
      <c r="HTN425" s="564"/>
      <c r="HTO425" s="564"/>
      <c r="HTP425" s="564"/>
      <c r="HTQ425" s="564"/>
      <c r="HTR425" s="564"/>
      <c r="HTS425" s="564"/>
      <c r="HTT425" s="564"/>
      <c r="HTU425" s="564"/>
      <c r="HTV425" s="564"/>
      <c r="HTW425" s="564"/>
      <c r="HTX425" s="564"/>
      <c r="HTY425" s="564"/>
      <c r="HTZ425" s="564"/>
      <c r="HUA425" s="564"/>
      <c r="HUB425" s="564"/>
      <c r="HUC425" s="564"/>
      <c r="HUD425" s="564"/>
      <c r="HUE425" s="564"/>
      <c r="HUF425" s="564"/>
      <c r="HUG425" s="564"/>
      <c r="HUH425" s="564"/>
      <c r="HUI425" s="564"/>
      <c r="HUJ425" s="564"/>
      <c r="HUK425" s="564"/>
      <c r="HUL425" s="564"/>
      <c r="HUM425" s="564"/>
      <c r="HUN425" s="564"/>
      <c r="HUO425" s="564"/>
      <c r="HUP425" s="564"/>
      <c r="HUQ425" s="564"/>
      <c r="HUR425" s="564"/>
      <c r="HUS425" s="564"/>
      <c r="HUT425" s="564"/>
      <c r="HUU425" s="564"/>
      <c r="HUV425" s="564"/>
      <c r="HUW425" s="564"/>
      <c r="HUX425" s="564"/>
      <c r="HUY425" s="564"/>
      <c r="HUZ425" s="564"/>
      <c r="HVA425" s="564"/>
      <c r="HVB425" s="564"/>
      <c r="HVC425" s="564"/>
      <c r="HVD425" s="564"/>
      <c r="HVE425" s="564"/>
      <c r="HVF425" s="564"/>
      <c r="HVG425" s="564"/>
      <c r="HVH425" s="564"/>
      <c r="HVI425" s="564"/>
      <c r="HVJ425" s="564"/>
      <c r="HVK425" s="564"/>
      <c r="HVL425" s="564"/>
      <c r="HVM425" s="564"/>
      <c r="HVN425" s="564"/>
      <c r="HVO425" s="564"/>
      <c r="HVP425" s="564"/>
      <c r="HVQ425" s="564"/>
      <c r="HVR425" s="564"/>
      <c r="HVS425" s="564"/>
      <c r="HVT425" s="564"/>
      <c r="HVU425" s="564"/>
      <c r="HVV425" s="564"/>
      <c r="HVW425" s="564"/>
      <c r="HVX425" s="564"/>
      <c r="HVY425" s="564"/>
      <c r="HVZ425" s="564"/>
      <c r="HWA425" s="564"/>
      <c r="HWB425" s="564"/>
      <c r="HWC425" s="564"/>
      <c r="HWD425" s="564"/>
      <c r="HWE425" s="564"/>
      <c r="HWF425" s="564"/>
      <c r="HWG425" s="564"/>
      <c r="HWH425" s="564"/>
      <c r="HWI425" s="564"/>
      <c r="HWJ425" s="564"/>
      <c r="HWK425" s="564"/>
      <c r="HWL425" s="564"/>
      <c r="HWM425" s="564"/>
      <c r="HWN425" s="564"/>
      <c r="HWO425" s="564"/>
      <c r="HWP425" s="564"/>
      <c r="HWQ425" s="564"/>
      <c r="HWR425" s="564"/>
      <c r="HWS425" s="564"/>
      <c r="HWT425" s="564"/>
      <c r="HWU425" s="564"/>
      <c r="HWV425" s="564"/>
      <c r="HWW425" s="564"/>
      <c r="HWX425" s="564"/>
      <c r="HWY425" s="564"/>
      <c r="HWZ425" s="564"/>
      <c r="HXA425" s="564"/>
      <c r="HXB425" s="564"/>
      <c r="HXC425" s="564"/>
      <c r="HXD425" s="564"/>
      <c r="HXE425" s="564"/>
      <c r="HXF425" s="564"/>
      <c r="HXG425" s="564"/>
      <c r="HXH425" s="564"/>
      <c r="HXI425" s="564"/>
      <c r="HXJ425" s="564"/>
      <c r="HXK425" s="564"/>
      <c r="HXL425" s="564"/>
      <c r="HXM425" s="564"/>
      <c r="HXN425" s="564"/>
      <c r="HXO425" s="564"/>
      <c r="HXP425" s="564"/>
      <c r="HXQ425" s="564"/>
      <c r="HXR425" s="564"/>
      <c r="HXS425" s="564"/>
      <c r="HXT425" s="564"/>
      <c r="HXU425" s="564"/>
      <c r="HXV425" s="564"/>
      <c r="HXW425" s="564"/>
      <c r="HXX425" s="564"/>
      <c r="HXY425" s="564"/>
      <c r="HXZ425" s="564"/>
      <c r="HYA425" s="564"/>
      <c r="HYB425" s="564"/>
      <c r="HYC425" s="564"/>
      <c r="HYD425" s="564"/>
      <c r="HYE425" s="564"/>
      <c r="HYF425" s="564"/>
      <c r="HYG425" s="564"/>
      <c r="HYH425" s="564"/>
      <c r="HYI425" s="564"/>
      <c r="HYJ425" s="564"/>
      <c r="HYK425" s="564"/>
      <c r="HYL425" s="564"/>
      <c r="HYM425" s="564"/>
      <c r="HYN425" s="564"/>
      <c r="HYO425" s="564"/>
      <c r="HYP425" s="564"/>
      <c r="HYQ425" s="564"/>
      <c r="HYR425" s="564"/>
      <c r="HYS425" s="564"/>
      <c r="HYT425" s="564"/>
      <c r="HYU425" s="564"/>
      <c r="HYV425" s="564"/>
      <c r="HYW425" s="564"/>
      <c r="HYX425" s="564"/>
      <c r="HYY425" s="564"/>
      <c r="HYZ425" s="564"/>
      <c r="HZA425" s="564"/>
      <c r="HZB425" s="564"/>
      <c r="HZC425" s="564"/>
      <c r="HZD425" s="564"/>
      <c r="HZE425" s="564"/>
      <c r="HZF425" s="564"/>
      <c r="HZG425" s="564"/>
      <c r="HZH425" s="564"/>
      <c r="HZI425" s="564"/>
      <c r="HZJ425" s="564"/>
      <c r="HZK425" s="564"/>
      <c r="HZL425" s="564"/>
      <c r="HZM425" s="564"/>
      <c r="HZN425" s="564"/>
      <c r="HZO425" s="564"/>
      <c r="HZP425" s="564"/>
      <c r="HZQ425" s="564"/>
      <c r="HZR425" s="564"/>
      <c r="HZS425" s="564"/>
      <c r="HZT425" s="564"/>
      <c r="HZU425" s="564"/>
      <c r="HZV425" s="564"/>
      <c r="HZW425" s="564"/>
      <c r="HZX425" s="564"/>
      <c r="HZY425" s="564"/>
      <c r="HZZ425" s="564"/>
      <c r="IAA425" s="564"/>
      <c r="IAB425" s="564"/>
      <c r="IAC425" s="564"/>
      <c r="IAD425" s="564"/>
      <c r="IAE425" s="564"/>
      <c r="IAF425" s="564"/>
      <c r="IAG425" s="564"/>
      <c r="IAH425" s="564"/>
      <c r="IAI425" s="564"/>
      <c r="IAJ425" s="564"/>
      <c r="IAK425" s="564"/>
      <c r="IAL425" s="564"/>
      <c r="IAM425" s="564"/>
      <c r="IAN425" s="564"/>
      <c r="IAO425" s="564"/>
      <c r="IAP425" s="564"/>
      <c r="IAQ425" s="564"/>
      <c r="IAR425" s="564"/>
      <c r="IAS425" s="564"/>
      <c r="IAT425" s="564"/>
      <c r="IAU425" s="564"/>
      <c r="IAV425" s="564"/>
      <c r="IAW425" s="564"/>
      <c r="IAX425" s="564"/>
      <c r="IAY425" s="564"/>
      <c r="IAZ425" s="564"/>
      <c r="IBA425" s="564"/>
      <c r="IBB425" s="564"/>
      <c r="IBC425" s="564"/>
      <c r="IBD425" s="564"/>
      <c r="IBE425" s="564"/>
      <c r="IBF425" s="564"/>
      <c r="IBG425" s="564"/>
      <c r="IBH425" s="564"/>
      <c r="IBI425" s="564"/>
      <c r="IBJ425" s="564"/>
      <c r="IBK425" s="564"/>
      <c r="IBL425" s="564"/>
      <c r="IBM425" s="564"/>
      <c r="IBN425" s="564"/>
      <c r="IBO425" s="564"/>
      <c r="IBP425" s="564"/>
      <c r="IBQ425" s="564"/>
      <c r="IBR425" s="564"/>
      <c r="IBS425" s="564"/>
      <c r="IBT425" s="564"/>
      <c r="IBU425" s="564"/>
      <c r="IBV425" s="564"/>
      <c r="IBW425" s="564"/>
      <c r="IBX425" s="564"/>
      <c r="IBY425" s="564"/>
      <c r="IBZ425" s="564"/>
      <c r="ICA425" s="564"/>
      <c r="ICB425" s="564"/>
      <c r="ICC425" s="564"/>
      <c r="ICD425" s="564"/>
      <c r="ICE425" s="564"/>
      <c r="ICF425" s="564"/>
      <c r="ICG425" s="564"/>
      <c r="ICH425" s="564"/>
      <c r="ICI425" s="564"/>
      <c r="ICJ425" s="564"/>
      <c r="ICK425" s="564"/>
      <c r="ICL425" s="564"/>
      <c r="ICM425" s="564"/>
      <c r="ICN425" s="564"/>
      <c r="ICO425" s="564"/>
      <c r="ICP425" s="564"/>
      <c r="ICQ425" s="564"/>
      <c r="ICR425" s="564"/>
      <c r="ICS425" s="564"/>
      <c r="ICT425" s="564"/>
      <c r="ICU425" s="564"/>
      <c r="ICV425" s="564"/>
      <c r="ICW425" s="564"/>
      <c r="ICX425" s="564"/>
      <c r="ICY425" s="564"/>
      <c r="ICZ425" s="564"/>
      <c r="IDA425" s="564"/>
      <c r="IDB425" s="564"/>
      <c r="IDC425" s="564"/>
      <c r="IDD425" s="564"/>
      <c r="IDE425" s="564"/>
      <c r="IDF425" s="564"/>
      <c r="IDG425" s="564"/>
      <c r="IDH425" s="564"/>
      <c r="IDI425" s="564"/>
      <c r="IDJ425" s="564"/>
      <c r="IDK425" s="564"/>
      <c r="IDL425" s="564"/>
      <c r="IDM425" s="564"/>
      <c r="IDN425" s="564"/>
      <c r="IDO425" s="564"/>
      <c r="IDP425" s="564"/>
      <c r="IDQ425" s="564"/>
      <c r="IDR425" s="564"/>
      <c r="IDS425" s="564"/>
      <c r="IDT425" s="564"/>
      <c r="IDU425" s="564"/>
      <c r="IDV425" s="564"/>
      <c r="IDW425" s="564"/>
      <c r="IDX425" s="564"/>
      <c r="IDY425" s="564"/>
      <c r="IDZ425" s="564"/>
      <c r="IEA425" s="564"/>
      <c r="IEB425" s="564"/>
      <c r="IEC425" s="564"/>
      <c r="IED425" s="564"/>
      <c r="IEE425" s="564"/>
      <c r="IEF425" s="564"/>
      <c r="IEG425" s="564"/>
      <c r="IEH425" s="564"/>
      <c r="IEI425" s="564"/>
      <c r="IEJ425" s="564"/>
      <c r="IEK425" s="564"/>
      <c r="IEL425" s="564"/>
      <c r="IEM425" s="564"/>
      <c r="IEN425" s="564"/>
      <c r="IEO425" s="564"/>
      <c r="IEP425" s="564"/>
      <c r="IEQ425" s="564"/>
      <c r="IER425" s="564"/>
      <c r="IES425" s="564"/>
      <c r="IET425" s="564"/>
      <c r="IEU425" s="564"/>
      <c r="IEV425" s="564"/>
      <c r="IEW425" s="564"/>
      <c r="IEX425" s="564"/>
      <c r="IEY425" s="564"/>
      <c r="IEZ425" s="564"/>
      <c r="IFA425" s="564"/>
      <c r="IFB425" s="564"/>
      <c r="IFC425" s="564"/>
      <c r="IFD425" s="564"/>
      <c r="IFE425" s="564"/>
      <c r="IFF425" s="564"/>
      <c r="IFG425" s="564"/>
      <c r="IFH425" s="564"/>
      <c r="IFI425" s="564"/>
      <c r="IFJ425" s="564"/>
      <c r="IFK425" s="564"/>
      <c r="IFL425" s="564"/>
      <c r="IFM425" s="564"/>
      <c r="IFN425" s="564"/>
      <c r="IFO425" s="564"/>
      <c r="IFP425" s="564"/>
      <c r="IFQ425" s="564"/>
      <c r="IFR425" s="564"/>
      <c r="IFS425" s="564"/>
      <c r="IFT425" s="564"/>
      <c r="IFU425" s="564"/>
      <c r="IFV425" s="564"/>
      <c r="IFW425" s="564"/>
      <c r="IFX425" s="564"/>
      <c r="IFY425" s="564"/>
      <c r="IFZ425" s="564"/>
      <c r="IGA425" s="564"/>
      <c r="IGB425" s="564"/>
      <c r="IGC425" s="564"/>
      <c r="IGD425" s="564"/>
      <c r="IGE425" s="564"/>
      <c r="IGF425" s="564"/>
      <c r="IGG425" s="564"/>
      <c r="IGH425" s="564"/>
      <c r="IGI425" s="564"/>
      <c r="IGJ425" s="564"/>
      <c r="IGK425" s="564"/>
      <c r="IGL425" s="564"/>
      <c r="IGM425" s="564"/>
      <c r="IGN425" s="564"/>
      <c r="IGO425" s="564"/>
      <c r="IGP425" s="564"/>
      <c r="IGQ425" s="564"/>
      <c r="IGR425" s="564"/>
      <c r="IGS425" s="564"/>
      <c r="IGT425" s="564"/>
      <c r="IGU425" s="564"/>
      <c r="IGV425" s="564"/>
      <c r="IGW425" s="564"/>
      <c r="IGX425" s="564"/>
      <c r="IGY425" s="564"/>
      <c r="IGZ425" s="564"/>
      <c r="IHA425" s="564"/>
      <c r="IHB425" s="564"/>
      <c r="IHC425" s="564"/>
      <c r="IHD425" s="564"/>
      <c r="IHE425" s="564"/>
      <c r="IHF425" s="564"/>
      <c r="IHG425" s="564"/>
      <c r="IHH425" s="564"/>
      <c r="IHI425" s="564"/>
      <c r="IHJ425" s="564"/>
      <c r="IHK425" s="564"/>
      <c r="IHL425" s="564"/>
      <c r="IHM425" s="564"/>
      <c r="IHN425" s="564"/>
      <c r="IHO425" s="564"/>
      <c r="IHP425" s="564"/>
      <c r="IHQ425" s="564"/>
      <c r="IHR425" s="564"/>
      <c r="IHS425" s="564"/>
      <c r="IHT425" s="564"/>
      <c r="IHU425" s="564"/>
      <c r="IHV425" s="564"/>
      <c r="IHW425" s="564"/>
      <c r="IHX425" s="564"/>
      <c r="IHY425" s="564"/>
      <c r="IHZ425" s="564"/>
      <c r="IIA425" s="564"/>
      <c r="IIB425" s="564"/>
      <c r="IIC425" s="564"/>
      <c r="IID425" s="564"/>
      <c r="IIE425" s="564"/>
      <c r="IIF425" s="564"/>
      <c r="IIG425" s="564"/>
      <c r="IIH425" s="564"/>
      <c r="III425" s="564"/>
      <c r="IIJ425" s="564"/>
      <c r="IIK425" s="564"/>
      <c r="IIL425" s="564"/>
      <c r="IIM425" s="564"/>
      <c r="IIN425" s="564"/>
      <c r="IIO425" s="564"/>
      <c r="IIP425" s="564"/>
      <c r="IIQ425" s="564"/>
      <c r="IIR425" s="564"/>
      <c r="IIS425" s="564"/>
      <c r="IIT425" s="564"/>
      <c r="IIU425" s="564"/>
      <c r="IIV425" s="564"/>
      <c r="IIW425" s="564"/>
      <c r="IIX425" s="564"/>
      <c r="IIY425" s="564"/>
      <c r="IIZ425" s="564"/>
      <c r="IJA425" s="564"/>
      <c r="IJB425" s="564"/>
      <c r="IJC425" s="564"/>
      <c r="IJD425" s="564"/>
      <c r="IJE425" s="564"/>
      <c r="IJF425" s="564"/>
      <c r="IJG425" s="564"/>
      <c r="IJH425" s="564"/>
      <c r="IJI425" s="564"/>
      <c r="IJJ425" s="564"/>
      <c r="IJK425" s="564"/>
      <c r="IJL425" s="564"/>
      <c r="IJM425" s="564"/>
      <c r="IJN425" s="564"/>
      <c r="IJO425" s="564"/>
      <c r="IJP425" s="564"/>
      <c r="IJQ425" s="564"/>
      <c r="IJR425" s="564"/>
      <c r="IJS425" s="564"/>
      <c r="IJT425" s="564"/>
      <c r="IJU425" s="564"/>
      <c r="IJV425" s="564"/>
      <c r="IJW425" s="564"/>
      <c r="IJX425" s="564"/>
      <c r="IJY425" s="564"/>
      <c r="IJZ425" s="564"/>
      <c r="IKA425" s="564"/>
      <c r="IKB425" s="564"/>
      <c r="IKC425" s="564"/>
      <c r="IKD425" s="564"/>
      <c r="IKE425" s="564"/>
      <c r="IKF425" s="564"/>
      <c r="IKG425" s="564"/>
      <c r="IKH425" s="564"/>
      <c r="IKI425" s="564"/>
      <c r="IKJ425" s="564"/>
      <c r="IKK425" s="564"/>
      <c r="IKL425" s="564"/>
      <c r="IKM425" s="564"/>
      <c r="IKN425" s="564"/>
      <c r="IKO425" s="564"/>
      <c r="IKP425" s="564"/>
      <c r="IKQ425" s="564"/>
      <c r="IKR425" s="564"/>
      <c r="IKS425" s="564"/>
      <c r="IKT425" s="564"/>
      <c r="IKU425" s="564"/>
      <c r="IKV425" s="564"/>
      <c r="IKW425" s="564"/>
      <c r="IKX425" s="564"/>
      <c r="IKY425" s="564"/>
      <c r="IKZ425" s="564"/>
      <c r="ILA425" s="564"/>
      <c r="ILB425" s="564"/>
      <c r="ILC425" s="564"/>
      <c r="ILD425" s="564"/>
      <c r="ILE425" s="564"/>
      <c r="ILF425" s="564"/>
      <c r="ILG425" s="564"/>
      <c r="ILH425" s="564"/>
      <c r="ILI425" s="564"/>
      <c r="ILJ425" s="564"/>
      <c r="ILK425" s="564"/>
      <c r="ILL425" s="564"/>
      <c r="ILM425" s="564"/>
      <c r="ILN425" s="564"/>
      <c r="ILO425" s="564"/>
      <c r="ILP425" s="564"/>
      <c r="ILQ425" s="564"/>
      <c r="ILR425" s="564"/>
      <c r="ILS425" s="564"/>
      <c r="ILT425" s="564"/>
      <c r="ILU425" s="564"/>
      <c r="ILV425" s="564"/>
      <c r="ILW425" s="564"/>
      <c r="ILX425" s="564"/>
      <c r="ILY425" s="564"/>
      <c r="ILZ425" s="564"/>
      <c r="IMA425" s="564"/>
      <c r="IMB425" s="564"/>
      <c r="IMC425" s="564"/>
      <c r="IMD425" s="564"/>
      <c r="IME425" s="564"/>
      <c r="IMF425" s="564"/>
      <c r="IMG425" s="564"/>
      <c r="IMH425" s="564"/>
      <c r="IMI425" s="564"/>
      <c r="IMJ425" s="564"/>
      <c r="IMK425" s="564"/>
      <c r="IML425" s="564"/>
      <c r="IMM425" s="564"/>
      <c r="IMN425" s="564"/>
      <c r="IMO425" s="564"/>
      <c r="IMP425" s="564"/>
      <c r="IMQ425" s="564"/>
      <c r="IMR425" s="564"/>
      <c r="IMS425" s="564"/>
      <c r="IMT425" s="564"/>
      <c r="IMU425" s="564"/>
      <c r="IMV425" s="564"/>
      <c r="IMW425" s="564"/>
      <c r="IMX425" s="564"/>
      <c r="IMY425" s="564"/>
      <c r="IMZ425" s="564"/>
      <c r="INA425" s="564"/>
      <c r="INB425" s="564"/>
      <c r="INC425" s="564"/>
      <c r="IND425" s="564"/>
      <c r="INE425" s="564"/>
      <c r="INF425" s="564"/>
      <c r="ING425" s="564"/>
      <c r="INH425" s="564"/>
      <c r="INI425" s="564"/>
      <c r="INJ425" s="564"/>
      <c r="INK425" s="564"/>
      <c r="INL425" s="564"/>
      <c r="INM425" s="564"/>
      <c r="INN425" s="564"/>
      <c r="INO425" s="564"/>
      <c r="INP425" s="564"/>
      <c r="INQ425" s="564"/>
      <c r="INR425" s="564"/>
      <c r="INS425" s="564"/>
      <c r="INT425" s="564"/>
      <c r="INU425" s="564"/>
      <c r="INV425" s="564"/>
      <c r="INW425" s="564"/>
      <c r="INX425" s="564"/>
      <c r="INY425" s="564"/>
      <c r="INZ425" s="564"/>
      <c r="IOA425" s="564"/>
      <c r="IOB425" s="564"/>
      <c r="IOC425" s="564"/>
      <c r="IOD425" s="564"/>
      <c r="IOE425" s="564"/>
      <c r="IOF425" s="564"/>
      <c r="IOG425" s="564"/>
      <c r="IOH425" s="564"/>
      <c r="IOI425" s="564"/>
      <c r="IOJ425" s="564"/>
      <c r="IOK425" s="564"/>
      <c r="IOL425" s="564"/>
      <c r="IOM425" s="564"/>
      <c r="ION425" s="564"/>
      <c r="IOO425" s="564"/>
      <c r="IOP425" s="564"/>
      <c r="IOQ425" s="564"/>
      <c r="IOR425" s="564"/>
      <c r="IOS425" s="564"/>
      <c r="IOT425" s="564"/>
      <c r="IOU425" s="564"/>
      <c r="IOV425" s="564"/>
      <c r="IOW425" s="564"/>
      <c r="IOX425" s="564"/>
      <c r="IOY425" s="564"/>
      <c r="IOZ425" s="564"/>
      <c r="IPA425" s="564"/>
      <c r="IPB425" s="564"/>
      <c r="IPC425" s="564"/>
      <c r="IPD425" s="564"/>
      <c r="IPE425" s="564"/>
      <c r="IPF425" s="564"/>
      <c r="IPG425" s="564"/>
      <c r="IPH425" s="564"/>
      <c r="IPI425" s="564"/>
      <c r="IPJ425" s="564"/>
      <c r="IPK425" s="564"/>
      <c r="IPL425" s="564"/>
      <c r="IPM425" s="564"/>
      <c r="IPN425" s="564"/>
      <c r="IPO425" s="564"/>
      <c r="IPP425" s="564"/>
      <c r="IPQ425" s="564"/>
      <c r="IPR425" s="564"/>
      <c r="IPS425" s="564"/>
      <c r="IPT425" s="564"/>
      <c r="IPU425" s="564"/>
      <c r="IPV425" s="564"/>
      <c r="IPW425" s="564"/>
      <c r="IPX425" s="564"/>
      <c r="IPY425" s="564"/>
      <c r="IPZ425" s="564"/>
      <c r="IQA425" s="564"/>
      <c r="IQB425" s="564"/>
      <c r="IQC425" s="564"/>
      <c r="IQD425" s="564"/>
      <c r="IQE425" s="564"/>
      <c r="IQF425" s="564"/>
      <c r="IQG425" s="564"/>
      <c r="IQH425" s="564"/>
      <c r="IQI425" s="564"/>
      <c r="IQJ425" s="564"/>
      <c r="IQK425" s="564"/>
      <c r="IQL425" s="564"/>
      <c r="IQM425" s="564"/>
      <c r="IQN425" s="564"/>
      <c r="IQO425" s="564"/>
      <c r="IQP425" s="564"/>
      <c r="IQQ425" s="564"/>
      <c r="IQR425" s="564"/>
      <c r="IQS425" s="564"/>
      <c r="IQT425" s="564"/>
      <c r="IQU425" s="564"/>
      <c r="IQV425" s="564"/>
      <c r="IQW425" s="564"/>
      <c r="IQX425" s="564"/>
      <c r="IQY425" s="564"/>
      <c r="IQZ425" s="564"/>
      <c r="IRA425" s="564"/>
      <c r="IRB425" s="564"/>
      <c r="IRC425" s="564"/>
      <c r="IRD425" s="564"/>
      <c r="IRE425" s="564"/>
      <c r="IRF425" s="564"/>
      <c r="IRG425" s="564"/>
      <c r="IRH425" s="564"/>
      <c r="IRI425" s="564"/>
      <c r="IRJ425" s="564"/>
      <c r="IRK425" s="564"/>
      <c r="IRL425" s="564"/>
      <c r="IRM425" s="564"/>
      <c r="IRN425" s="564"/>
      <c r="IRO425" s="564"/>
      <c r="IRP425" s="564"/>
      <c r="IRQ425" s="564"/>
      <c r="IRR425" s="564"/>
      <c r="IRS425" s="564"/>
      <c r="IRT425" s="564"/>
      <c r="IRU425" s="564"/>
      <c r="IRV425" s="564"/>
      <c r="IRW425" s="564"/>
      <c r="IRX425" s="564"/>
      <c r="IRY425" s="564"/>
      <c r="IRZ425" s="564"/>
      <c r="ISA425" s="564"/>
      <c r="ISB425" s="564"/>
      <c r="ISC425" s="564"/>
      <c r="ISD425" s="564"/>
      <c r="ISE425" s="564"/>
      <c r="ISF425" s="564"/>
      <c r="ISG425" s="564"/>
      <c r="ISH425" s="564"/>
      <c r="ISI425" s="564"/>
      <c r="ISJ425" s="564"/>
      <c r="ISK425" s="564"/>
      <c r="ISL425" s="564"/>
      <c r="ISM425" s="564"/>
      <c r="ISN425" s="564"/>
      <c r="ISO425" s="564"/>
      <c r="ISP425" s="564"/>
      <c r="ISQ425" s="564"/>
      <c r="ISR425" s="564"/>
      <c r="ISS425" s="564"/>
      <c r="IST425" s="564"/>
      <c r="ISU425" s="564"/>
      <c r="ISV425" s="564"/>
      <c r="ISW425" s="564"/>
      <c r="ISX425" s="564"/>
      <c r="ISY425" s="564"/>
      <c r="ISZ425" s="564"/>
      <c r="ITA425" s="564"/>
      <c r="ITB425" s="564"/>
      <c r="ITC425" s="564"/>
      <c r="ITD425" s="564"/>
      <c r="ITE425" s="564"/>
      <c r="ITF425" s="564"/>
      <c r="ITG425" s="564"/>
      <c r="ITH425" s="564"/>
      <c r="ITI425" s="564"/>
      <c r="ITJ425" s="564"/>
      <c r="ITK425" s="564"/>
      <c r="ITL425" s="564"/>
      <c r="ITM425" s="564"/>
      <c r="ITN425" s="564"/>
      <c r="ITO425" s="564"/>
      <c r="ITP425" s="564"/>
      <c r="ITQ425" s="564"/>
      <c r="ITR425" s="564"/>
      <c r="ITS425" s="564"/>
      <c r="ITT425" s="564"/>
      <c r="ITU425" s="564"/>
      <c r="ITV425" s="564"/>
      <c r="ITW425" s="564"/>
      <c r="ITX425" s="564"/>
      <c r="ITY425" s="564"/>
      <c r="ITZ425" s="564"/>
      <c r="IUA425" s="564"/>
      <c r="IUB425" s="564"/>
      <c r="IUC425" s="564"/>
      <c r="IUD425" s="564"/>
      <c r="IUE425" s="564"/>
      <c r="IUF425" s="564"/>
      <c r="IUG425" s="564"/>
      <c r="IUH425" s="564"/>
      <c r="IUI425" s="564"/>
      <c r="IUJ425" s="564"/>
      <c r="IUK425" s="564"/>
      <c r="IUL425" s="564"/>
      <c r="IUM425" s="564"/>
      <c r="IUN425" s="564"/>
      <c r="IUO425" s="564"/>
      <c r="IUP425" s="564"/>
      <c r="IUQ425" s="564"/>
      <c r="IUR425" s="564"/>
      <c r="IUS425" s="564"/>
      <c r="IUT425" s="564"/>
      <c r="IUU425" s="564"/>
      <c r="IUV425" s="564"/>
      <c r="IUW425" s="564"/>
      <c r="IUX425" s="564"/>
      <c r="IUY425" s="564"/>
      <c r="IUZ425" s="564"/>
      <c r="IVA425" s="564"/>
      <c r="IVB425" s="564"/>
      <c r="IVC425" s="564"/>
      <c r="IVD425" s="564"/>
      <c r="IVE425" s="564"/>
      <c r="IVF425" s="564"/>
      <c r="IVG425" s="564"/>
      <c r="IVH425" s="564"/>
      <c r="IVI425" s="564"/>
      <c r="IVJ425" s="564"/>
      <c r="IVK425" s="564"/>
      <c r="IVL425" s="564"/>
      <c r="IVM425" s="564"/>
      <c r="IVN425" s="564"/>
      <c r="IVO425" s="564"/>
      <c r="IVP425" s="564"/>
      <c r="IVQ425" s="564"/>
      <c r="IVR425" s="564"/>
      <c r="IVS425" s="564"/>
      <c r="IVT425" s="564"/>
      <c r="IVU425" s="564"/>
      <c r="IVV425" s="564"/>
      <c r="IVW425" s="564"/>
      <c r="IVX425" s="564"/>
      <c r="IVY425" s="564"/>
      <c r="IVZ425" s="564"/>
      <c r="IWA425" s="564"/>
      <c r="IWB425" s="564"/>
      <c r="IWC425" s="564"/>
      <c r="IWD425" s="564"/>
      <c r="IWE425" s="564"/>
      <c r="IWF425" s="564"/>
      <c r="IWG425" s="564"/>
      <c r="IWH425" s="564"/>
      <c r="IWI425" s="564"/>
      <c r="IWJ425" s="564"/>
      <c r="IWK425" s="564"/>
      <c r="IWL425" s="564"/>
      <c r="IWM425" s="564"/>
      <c r="IWN425" s="564"/>
      <c r="IWO425" s="564"/>
      <c r="IWP425" s="564"/>
      <c r="IWQ425" s="564"/>
      <c r="IWR425" s="564"/>
      <c r="IWS425" s="564"/>
      <c r="IWT425" s="564"/>
      <c r="IWU425" s="564"/>
      <c r="IWV425" s="564"/>
      <c r="IWW425" s="564"/>
      <c r="IWX425" s="564"/>
      <c r="IWY425" s="564"/>
      <c r="IWZ425" s="564"/>
      <c r="IXA425" s="564"/>
      <c r="IXB425" s="564"/>
      <c r="IXC425" s="564"/>
      <c r="IXD425" s="564"/>
      <c r="IXE425" s="564"/>
      <c r="IXF425" s="564"/>
      <c r="IXG425" s="564"/>
      <c r="IXH425" s="564"/>
      <c r="IXI425" s="564"/>
      <c r="IXJ425" s="564"/>
      <c r="IXK425" s="564"/>
      <c r="IXL425" s="564"/>
      <c r="IXM425" s="564"/>
      <c r="IXN425" s="564"/>
      <c r="IXO425" s="564"/>
      <c r="IXP425" s="564"/>
      <c r="IXQ425" s="564"/>
      <c r="IXR425" s="564"/>
      <c r="IXS425" s="564"/>
      <c r="IXT425" s="564"/>
      <c r="IXU425" s="564"/>
      <c r="IXV425" s="564"/>
      <c r="IXW425" s="564"/>
      <c r="IXX425" s="564"/>
      <c r="IXY425" s="564"/>
      <c r="IXZ425" s="564"/>
      <c r="IYA425" s="564"/>
      <c r="IYB425" s="564"/>
      <c r="IYC425" s="564"/>
      <c r="IYD425" s="564"/>
      <c r="IYE425" s="564"/>
      <c r="IYF425" s="564"/>
      <c r="IYG425" s="564"/>
      <c r="IYH425" s="564"/>
      <c r="IYI425" s="564"/>
      <c r="IYJ425" s="564"/>
      <c r="IYK425" s="564"/>
      <c r="IYL425" s="564"/>
      <c r="IYM425" s="564"/>
      <c r="IYN425" s="564"/>
      <c r="IYO425" s="564"/>
      <c r="IYP425" s="564"/>
      <c r="IYQ425" s="564"/>
      <c r="IYR425" s="564"/>
      <c r="IYS425" s="564"/>
      <c r="IYT425" s="564"/>
      <c r="IYU425" s="564"/>
      <c r="IYV425" s="564"/>
      <c r="IYW425" s="564"/>
      <c r="IYX425" s="564"/>
      <c r="IYY425" s="564"/>
      <c r="IYZ425" s="564"/>
      <c r="IZA425" s="564"/>
      <c r="IZB425" s="564"/>
      <c r="IZC425" s="564"/>
      <c r="IZD425" s="564"/>
      <c r="IZE425" s="564"/>
      <c r="IZF425" s="564"/>
      <c r="IZG425" s="564"/>
      <c r="IZH425" s="564"/>
      <c r="IZI425" s="564"/>
      <c r="IZJ425" s="564"/>
      <c r="IZK425" s="564"/>
      <c r="IZL425" s="564"/>
      <c r="IZM425" s="564"/>
      <c r="IZN425" s="564"/>
      <c r="IZO425" s="564"/>
      <c r="IZP425" s="564"/>
      <c r="IZQ425" s="564"/>
      <c r="IZR425" s="564"/>
      <c r="IZS425" s="564"/>
      <c r="IZT425" s="564"/>
      <c r="IZU425" s="564"/>
      <c r="IZV425" s="564"/>
      <c r="IZW425" s="564"/>
      <c r="IZX425" s="564"/>
      <c r="IZY425" s="564"/>
      <c r="IZZ425" s="564"/>
      <c r="JAA425" s="564"/>
      <c r="JAB425" s="564"/>
      <c r="JAC425" s="564"/>
      <c r="JAD425" s="564"/>
      <c r="JAE425" s="564"/>
      <c r="JAF425" s="564"/>
      <c r="JAG425" s="564"/>
      <c r="JAH425" s="564"/>
      <c r="JAI425" s="564"/>
      <c r="JAJ425" s="564"/>
      <c r="JAK425" s="564"/>
      <c r="JAL425" s="564"/>
      <c r="JAM425" s="564"/>
      <c r="JAN425" s="564"/>
      <c r="JAO425" s="564"/>
      <c r="JAP425" s="564"/>
      <c r="JAQ425" s="564"/>
      <c r="JAR425" s="564"/>
      <c r="JAS425" s="564"/>
      <c r="JAT425" s="564"/>
      <c r="JAU425" s="564"/>
      <c r="JAV425" s="564"/>
      <c r="JAW425" s="564"/>
      <c r="JAX425" s="564"/>
      <c r="JAY425" s="564"/>
      <c r="JAZ425" s="564"/>
      <c r="JBA425" s="564"/>
      <c r="JBB425" s="564"/>
      <c r="JBC425" s="564"/>
      <c r="JBD425" s="564"/>
      <c r="JBE425" s="564"/>
      <c r="JBF425" s="564"/>
      <c r="JBG425" s="564"/>
      <c r="JBH425" s="564"/>
      <c r="JBI425" s="564"/>
      <c r="JBJ425" s="564"/>
      <c r="JBK425" s="564"/>
      <c r="JBL425" s="564"/>
      <c r="JBM425" s="564"/>
      <c r="JBN425" s="564"/>
      <c r="JBO425" s="564"/>
      <c r="JBP425" s="564"/>
      <c r="JBQ425" s="564"/>
      <c r="JBR425" s="564"/>
      <c r="JBS425" s="564"/>
      <c r="JBT425" s="564"/>
      <c r="JBU425" s="564"/>
      <c r="JBV425" s="564"/>
      <c r="JBW425" s="564"/>
      <c r="JBX425" s="564"/>
      <c r="JBY425" s="564"/>
      <c r="JBZ425" s="564"/>
      <c r="JCA425" s="564"/>
      <c r="JCB425" s="564"/>
      <c r="JCC425" s="564"/>
      <c r="JCD425" s="564"/>
      <c r="JCE425" s="564"/>
      <c r="JCF425" s="564"/>
      <c r="JCG425" s="564"/>
      <c r="JCH425" s="564"/>
      <c r="JCI425" s="564"/>
      <c r="JCJ425" s="564"/>
      <c r="JCK425" s="564"/>
      <c r="JCL425" s="564"/>
      <c r="JCM425" s="564"/>
      <c r="JCN425" s="564"/>
      <c r="JCO425" s="564"/>
      <c r="JCP425" s="564"/>
      <c r="JCQ425" s="564"/>
      <c r="JCR425" s="564"/>
      <c r="JCS425" s="564"/>
      <c r="JCT425" s="564"/>
      <c r="JCU425" s="564"/>
      <c r="JCV425" s="564"/>
      <c r="JCW425" s="564"/>
      <c r="JCX425" s="564"/>
      <c r="JCY425" s="564"/>
      <c r="JCZ425" s="564"/>
      <c r="JDA425" s="564"/>
      <c r="JDB425" s="564"/>
      <c r="JDC425" s="564"/>
      <c r="JDD425" s="564"/>
      <c r="JDE425" s="564"/>
      <c r="JDF425" s="564"/>
      <c r="JDG425" s="564"/>
      <c r="JDH425" s="564"/>
      <c r="JDI425" s="564"/>
      <c r="JDJ425" s="564"/>
      <c r="JDK425" s="564"/>
      <c r="JDL425" s="564"/>
      <c r="JDM425" s="564"/>
      <c r="JDN425" s="564"/>
      <c r="JDO425" s="564"/>
      <c r="JDP425" s="564"/>
      <c r="JDQ425" s="564"/>
      <c r="JDR425" s="564"/>
      <c r="JDS425" s="564"/>
      <c r="JDT425" s="564"/>
      <c r="JDU425" s="564"/>
      <c r="JDV425" s="564"/>
      <c r="JDW425" s="564"/>
      <c r="JDX425" s="564"/>
      <c r="JDY425" s="564"/>
      <c r="JDZ425" s="564"/>
      <c r="JEA425" s="564"/>
      <c r="JEB425" s="564"/>
      <c r="JEC425" s="564"/>
      <c r="JED425" s="564"/>
      <c r="JEE425" s="564"/>
      <c r="JEF425" s="564"/>
      <c r="JEG425" s="564"/>
      <c r="JEH425" s="564"/>
      <c r="JEI425" s="564"/>
      <c r="JEJ425" s="564"/>
      <c r="JEK425" s="564"/>
      <c r="JEL425" s="564"/>
      <c r="JEM425" s="564"/>
      <c r="JEN425" s="564"/>
      <c r="JEO425" s="564"/>
      <c r="JEP425" s="564"/>
      <c r="JEQ425" s="564"/>
      <c r="JER425" s="564"/>
      <c r="JES425" s="564"/>
      <c r="JET425" s="564"/>
      <c r="JEU425" s="564"/>
      <c r="JEV425" s="564"/>
      <c r="JEW425" s="564"/>
      <c r="JEX425" s="564"/>
      <c r="JEY425" s="564"/>
      <c r="JEZ425" s="564"/>
      <c r="JFA425" s="564"/>
      <c r="JFB425" s="564"/>
      <c r="JFC425" s="564"/>
      <c r="JFD425" s="564"/>
      <c r="JFE425" s="564"/>
      <c r="JFF425" s="564"/>
      <c r="JFG425" s="564"/>
      <c r="JFH425" s="564"/>
      <c r="JFI425" s="564"/>
      <c r="JFJ425" s="564"/>
      <c r="JFK425" s="564"/>
      <c r="JFL425" s="564"/>
      <c r="JFM425" s="564"/>
      <c r="JFN425" s="564"/>
      <c r="JFO425" s="564"/>
      <c r="JFP425" s="564"/>
      <c r="JFQ425" s="564"/>
      <c r="JFR425" s="564"/>
      <c r="JFS425" s="564"/>
      <c r="JFT425" s="564"/>
      <c r="JFU425" s="564"/>
      <c r="JFV425" s="564"/>
      <c r="JFW425" s="564"/>
      <c r="JFX425" s="564"/>
      <c r="JFY425" s="564"/>
      <c r="JFZ425" s="564"/>
      <c r="JGA425" s="564"/>
      <c r="JGB425" s="564"/>
      <c r="JGC425" s="564"/>
      <c r="JGD425" s="564"/>
      <c r="JGE425" s="564"/>
      <c r="JGF425" s="564"/>
      <c r="JGG425" s="564"/>
      <c r="JGH425" s="564"/>
      <c r="JGI425" s="564"/>
      <c r="JGJ425" s="564"/>
      <c r="JGK425" s="564"/>
      <c r="JGL425" s="564"/>
      <c r="JGM425" s="564"/>
      <c r="JGN425" s="564"/>
      <c r="JGO425" s="564"/>
      <c r="JGP425" s="564"/>
      <c r="JGQ425" s="564"/>
      <c r="JGR425" s="564"/>
      <c r="JGS425" s="564"/>
      <c r="JGT425" s="564"/>
      <c r="JGU425" s="564"/>
      <c r="JGV425" s="564"/>
      <c r="JGW425" s="564"/>
      <c r="JGX425" s="564"/>
      <c r="JGY425" s="564"/>
      <c r="JGZ425" s="564"/>
      <c r="JHA425" s="564"/>
      <c r="JHB425" s="564"/>
      <c r="JHC425" s="564"/>
      <c r="JHD425" s="564"/>
      <c r="JHE425" s="564"/>
      <c r="JHF425" s="564"/>
      <c r="JHG425" s="564"/>
      <c r="JHH425" s="564"/>
      <c r="JHI425" s="564"/>
      <c r="JHJ425" s="564"/>
      <c r="JHK425" s="564"/>
      <c r="JHL425" s="564"/>
      <c r="JHM425" s="564"/>
      <c r="JHN425" s="564"/>
      <c r="JHO425" s="564"/>
      <c r="JHP425" s="564"/>
      <c r="JHQ425" s="564"/>
      <c r="JHR425" s="564"/>
      <c r="JHS425" s="564"/>
      <c r="JHT425" s="564"/>
      <c r="JHU425" s="564"/>
      <c r="JHV425" s="564"/>
      <c r="JHW425" s="564"/>
      <c r="JHX425" s="564"/>
      <c r="JHY425" s="564"/>
      <c r="JHZ425" s="564"/>
      <c r="JIA425" s="564"/>
      <c r="JIB425" s="564"/>
      <c r="JIC425" s="564"/>
      <c r="JID425" s="564"/>
      <c r="JIE425" s="564"/>
      <c r="JIF425" s="564"/>
      <c r="JIG425" s="564"/>
      <c r="JIH425" s="564"/>
      <c r="JII425" s="564"/>
      <c r="JIJ425" s="564"/>
      <c r="JIK425" s="564"/>
      <c r="JIL425" s="564"/>
      <c r="JIM425" s="564"/>
      <c r="JIN425" s="564"/>
      <c r="JIO425" s="564"/>
      <c r="JIP425" s="564"/>
      <c r="JIQ425" s="564"/>
      <c r="JIR425" s="564"/>
      <c r="JIS425" s="564"/>
      <c r="JIT425" s="564"/>
      <c r="JIU425" s="564"/>
      <c r="JIV425" s="564"/>
      <c r="JIW425" s="564"/>
      <c r="JIX425" s="564"/>
      <c r="JIY425" s="564"/>
      <c r="JIZ425" s="564"/>
      <c r="JJA425" s="564"/>
      <c r="JJB425" s="564"/>
      <c r="JJC425" s="564"/>
      <c r="JJD425" s="564"/>
      <c r="JJE425" s="564"/>
      <c r="JJF425" s="564"/>
      <c r="JJG425" s="564"/>
      <c r="JJH425" s="564"/>
      <c r="JJI425" s="564"/>
      <c r="JJJ425" s="564"/>
      <c r="JJK425" s="564"/>
      <c r="JJL425" s="564"/>
      <c r="JJM425" s="564"/>
      <c r="JJN425" s="564"/>
      <c r="JJO425" s="564"/>
      <c r="JJP425" s="564"/>
      <c r="JJQ425" s="564"/>
      <c r="JJR425" s="564"/>
      <c r="JJS425" s="564"/>
      <c r="JJT425" s="564"/>
      <c r="JJU425" s="564"/>
      <c r="JJV425" s="564"/>
      <c r="JJW425" s="564"/>
      <c r="JJX425" s="564"/>
      <c r="JJY425" s="564"/>
      <c r="JJZ425" s="564"/>
      <c r="JKA425" s="564"/>
      <c r="JKB425" s="564"/>
      <c r="JKC425" s="564"/>
      <c r="JKD425" s="564"/>
      <c r="JKE425" s="564"/>
      <c r="JKF425" s="564"/>
      <c r="JKG425" s="564"/>
      <c r="JKH425" s="564"/>
      <c r="JKI425" s="564"/>
      <c r="JKJ425" s="564"/>
      <c r="JKK425" s="564"/>
      <c r="JKL425" s="564"/>
      <c r="JKM425" s="564"/>
      <c r="JKN425" s="564"/>
      <c r="JKO425" s="564"/>
      <c r="JKP425" s="564"/>
      <c r="JKQ425" s="564"/>
      <c r="JKR425" s="564"/>
      <c r="JKS425" s="564"/>
      <c r="JKT425" s="564"/>
      <c r="JKU425" s="564"/>
      <c r="JKV425" s="564"/>
      <c r="JKW425" s="564"/>
      <c r="JKX425" s="564"/>
      <c r="JKY425" s="564"/>
      <c r="JKZ425" s="564"/>
      <c r="JLA425" s="564"/>
      <c r="JLB425" s="564"/>
      <c r="JLC425" s="564"/>
      <c r="JLD425" s="564"/>
      <c r="JLE425" s="564"/>
      <c r="JLF425" s="564"/>
      <c r="JLG425" s="564"/>
      <c r="JLH425" s="564"/>
      <c r="JLI425" s="564"/>
      <c r="JLJ425" s="564"/>
      <c r="JLK425" s="564"/>
      <c r="JLL425" s="564"/>
      <c r="JLM425" s="564"/>
      <c r="JLN425" s="564"/>
      <c r="JLO425" s="564"/>
      <c r="JLP425" s="564"/>
      <c r="JLQ425" s="564"/>
      <c r="JLR425" s="564"/>
      <c r="JLS425" s="564"/>
      <c r="JLT425" s="564"/>
      <c r="JLU425" s="564"/>
      <c r="JLV425" s="564"/>
      <c r="JLW425" s="564"/>
      <c r="JLX425" s="564"/>
      <c r="JLY425" s="564"/>
      <c r="JLZ425" s="564"/>
      <c r="JMA425" s="564"/>
      <c r="JMB425" s="564"/>
      <c r="JMC425" s="564"/>
      <c r="JMD425" s="564"/>
      <c r="JME425" s="564"/>
      <c r="JMF425" s="564"/>
      <c r="JMG425" s="564"/>
      <c r="JMH425" s="564"/>
      <c r="JMI425" s="564"/>
      <c r="JMJ425" s="564"/>
      <c r="JMK425" s="564"/>
      <c r="JML425" s="564"/>
      <c r="JMM425" s="564"/>
      <c r="JMN425" s="564"/>
      <c r="JMO425" s="564"/>
      <c r="JMP425" s="564"/>
      <c r="JMQ425" s="564"/>
      <c r="JMR425" s="564"/>
      <c r="JMS425" s="564"/>
      <c r="JMT425" s="564"/>
      <c r="JMU425" s="564"/>
      <c r="JMV425" s="564"/>
      <c r="JMW425" s="564"/>
      <c r="JMX425" s="564"/>
      <c r="JMY425" s="564"/>
      <c r="JMZ425" s="564"/>
      <c r="JNA425" s="564"/>
      <c r="JNB425" s="564"/>
      <c r="JNC425" s="564"/>
      <c r="JND425" s="564"/>
      <c r="JNE425" s="564"/>
      <c r="JNF425" s="564"/>
      <c r="JNG425" s="564"/>
      <c r="JNH425" s="564"/>
      <c r="JNI425" s="564"/>
      <c r="JNJ425" s="564"/>
      <c r="JNK425" s="564"/>
      <c r="JNL425" s="564"/>
      <c r="JNM425" s="564"/>
      <c r="JNN425" s="564"/>
      <c r="JNO425" s="564"/>
      <c r="JNP425" s="564"/>
      <c r="JNQ425" s="564"/>
      <c r="JNR425" s="564"/>
      <c r="JNS425" s="564"/>
      <c r="JNT425" s="564"/>
      <c r="JNU425" s="564"/>
      <c r="JNV425" s="564"/>
      <c r="JNW425" s="564"/>
      <c r="JNX425" s="564"/>
      <c r="JNY425" s="564"/>
      <c r="JNZ425" s="564"/>
      <c r="JOA425" s="564"/>
      <c r="JOB425" s="564"/>
      <c r="JOC425" s="564"/>
      <c r="JOD425" s="564"/>
      <c r="JOE425" s="564"/>
      <c r="JOF425" s="564"/>
      <c r="JOG425" s="564"/>
      <c r="JOH425" s="564"/>
      <c r="JOI425" s="564"/>
      <c r="JOJ425" s="564"/>
      <c r="JOK425" s="564"/>
      <c r="JOL425" s="564"/>
      <c r="JOM425" s="564"/>
      <c r="JON425" s="564"/>
      <c r="JOO425" s="564"/>
      <c r="JOP425" s="564"/>
      <c r="JOQ425" s="564"/>
      <c r="JOR425" s="564"/>
      <c r="JOS425" s="564"/>
      <c r="JOT425" s="564"/>
      <c r="JOU425" s="564"/>
      <c r="JOV425" s="564"/>
      <c r="JOW425" s="564"/>
      <c r="JOX425" s="564"/>
      <c r="JOY425" s="564"/>
      <c r="JOZ425" s="564"/>
      <c r="JPA425" s="564"/>
      <c r="JPB425" s="564"/>
      <c r="JPC425" s="564"/>
      <c r="JPD425" s="564"/>
      <c r="JPE425" s="564"/>
      <c r="JPF425" s="564"/>
      <c r="JPG425" s="564"/>
      <c r="JPH425" s="564"/>
      <c r="JPI425" s="564"/>
      <c r="JPJ425" s="564"/>
      <c r="JPK425" s="564"/>
      <c r="JPL425" s="564"/>
      <c r="JPM425" s="564"/>
      <c r="JPN425" s="564"/>
      <c r="JPO425" s="564"/>
      <c r="JPP425" s="564"/>
      <c r="JPQ425" s="564"/>
      <c r="JPR425" s="564"/>
      <c r="JPS425" s="564"/>
      <c r="JPT425" s="564"/>
      <c r="JPU425" s="564"/>
      <c r="JPV425" s="564"/>
      <c r="JPW425" s="564"/>
      <c r="JPX425" s="564"/>
      <c r="JPY425" s="564"/>
      <c r="JPZ425" s="564"/>
      <c r="JQA425" s="564"/>
      <c r="JQB425" s="564"/>
      <c r="JQC425" s="564"/>
      <c r="JQD425" s="564"/>
      <c r="JQE425" s="564"/>
      <c r="JQF425" s="564"/>
      <c r="JQG425" s="564"/>
      <c r="JQH425" s="564"/>
      <c r="JQI425" s="564"/>
      <c r="JQJ425" s="564"/>
      <c r="JQK425" s="564"/>
      <c r="JQL425" s="564"/>
      <c r="JQM425" s="564"/>
      <c r="JQN425" s="564"/>
      <c r="JQO425" s="564"/>
      <c r="JQP425" s="564"/>
      <c r="JQQ425" s="564"/>
      <c r="JQR425" s="564"/>
      <c r="JQS425" s="564"/>
      <c r="JQT425" s="564"/>
      <c r="JQU425" s="564"/>
      <c r="JQV425" s="564"/>
      <c r="JQW425" s="564"/>
      <c r="JQX425" s="564"/>
      <c r="JQY425" s="564"/>
      <c r="JQZ425" s="564"/>
      <c r="JRA425" s="564"/>
      <c r="JRB425" s="564"/>
      <c r="JRC425" s="564"/>
      <c r="JRD425" s="564"/>
      <c r="JRE425" s="564"/>
      <c r="JRF425" s="564"/>
      <c r="JRG425" s="564"/>
      <c r="JRH425" s="564"/>
      <c r="JRI425" s="564"/>
      <c r="JRJ425" s="564"/>
      <c r="JRK425" s="564"/>
      <c r="JRL425" s="564"/>
      <c r="JRM425" s="564"/>
      <c r="JRN425" s="564"/>
      <c r="JRO425" s="564"/>
      <c r="JRP425" s="564"/>
      <c r="JRQ425" s="564"/>
      <c r="JRR425" s="564"/>
      <c r="JRS425" s="564"/>
      <c r="JRT425" s="564"/>
      <c r="JRU425" s="564"/>
      <c r="JRV425" s="564"/>
      <c r="JRW425" s="564"/>
      <c r="JRX425" s="564"/>
      <c r="JRY425" s="564"/>
      <c r="JRZ425" s="564"/>
      <c r="JSA425" s="564"/>
      <c r="JSB425" s="564"/>
      <c r="JSC425" s="564"/>
      <c r="JSD425" s="564"/>
      <c r="JSE425" s="564"/>
      <c r="JSF425" s="564"/>
      <c r="JSG425" s="564"/>
      <c r="JSH425" s="564"/>
      <c r="JSI425" s="564"/>
      <c r="JSJ425" s="564"/>
      <c r="JSK425" s="564"/>
      <c r="JSL425" s="564"/>
      <c r="JSM425" s="564"/>
      <c r="JSN425" s="564"/>
      <c r="JSO425" s="564"/>
      <c r="JSP425" s="564"/>
      <c r="JSQ425" s="564"/>
      <c r="JSR425" s="564"/>
      <c r="JSS425" s="564"/>
      <c r="JST425" s="564"/>
      <c r="JSU425" s="564"/>
      <c r="JSV425" s="564"/>
      <c r="JSW425" s="564"/>
      <c r="JSX425" s="564"/>
      <c r="JSY425" s="564"/>
      <c r="JSZ425" s="564"/>
      <c r="JTA425" s="564"/>
      <c r="JTB425" s="564"/>
      <c r="JTC425" s="564"/>
      <c r="JTD425" s="564"/>
      <c r="JTE425" s="564"/>
      <c r="JTF425" s="564"/>
      <c r="JTG425" s="564"/>
      <c r="JTH425" s="564"/>
      <c r="JTI425" s="564"/>
      <c r="JTJ425" s="564"/>
      <c r="JTK425" s="564"/>
      <c r="JTL425" s="564"/>
      <c r="JTM425" s="564"/>
      <c r="JTN425" s="564"/>
      <c r="JTO425" s="564"/>
      <c r="JTP425" s="564"/>
      <c r="JTQ425" s="564"/>
      <c r="JTR425" s="564"/>
      <c r="JTS425" s="564"/>
      <c r="JTT425" s="564"/>
      <c r="JTU425" s="564"/>
      <c r="JTV425" s="564"/>
      <c r="JTW425" s="564"/>
      <c r="JTX425" s="564"/>
      <c r="JTY425" s="564"/>
      <c r="JTZ425" s="564"/>
      <c r="JUA425" s="564"/>
      <c r="JUB425" s="564"/>
      <c r="JUC425" s="564"/>
      <c r="JUD425" s="564"/>
      <c r="JUE425" s="564"/>
      <c r="JUF425" s="564"/>
      <c r="JUG425" s="564"/>
      <c r="JUH425" s="564"/>
      <c r="JUI425" s="564"/>
      <c r="JUJ425" s="564"/>
      <c r="JUK425" s="564"/>
      <c r="JUL425" s="564"/>
      <c r="JUM425" s="564"/>
      <c r="JUN425" s="564"/>
      <c r="JUO425" s="564"/>
      <c r="JUP425" s="564"/>
      <c r="JUQ425" s="564"/>
      <c r="JUR425" s="564"/>
      <c r="JUS425" s="564"/>
      <c r="JUT425" s="564"/>
      <c r="JUU425" s="564"/>
      <c r="JUV425" s="564"/>
      <c r="JUW425" s="564"/>
      <c r="JUX425" s="564"/>
      <c r="JUY425" s="564"/>
      <c r="JUZ425" s="564"/>
      <c r="JVA425" s="564"/>
      <c r="JVB425" s="564"/>
      <c r="JVC425" s="564"/>
      <c r="JVD425" s="564"/>
      <c r="JVE425" s="564"/>
      <c r="JVF425" s="564"/>
      <c r="JVG425" s="564"/>
      <c r="JVH425" s="564"/>
      <c r="JVI425" s="564"/>
      <c r="JVJ425" s="564"/>
      <c r="JVK425" s="564"/>
      <c r="JVL425" s="564"/>
      <c r="JVM425" s="564"/>
      <c r="JVN425" s="564"/>
      <c r="JVO425" s="564"/>
      <c r="JVP425" s="564"/>
      <c r="JVQ425" s="564"/>
      <c r="JVR425" s="564"/>
      <c r="JVS425" s="564"/>
      <c r="JVT425" s="564"/>
      <c r="JVU425" s="564"/>
      <c r="JVV425" s="564"/>
      <c r="JVW425" s="564"/>
      <c r="JVX425" s="564"/>
      <c r="JVY425" s="564"/>
      <c r="JVZ425" s="564"/>
      <c r="JWA425" s="564"/>
      <c r="JWB425" s="564"/>
      <c r="JWC425" s="564"/>
      <c r="JWD425" s="564"/>
      <c r="JWE425" s="564"/>
      <c r="JWF425" s="564"/>
      <c r="JWG425" s="564"/>
      <c r="JWH425" s="564"/>
      <c r="JWI425" s="564"/>
      <c r="JWJ425" s="564"/>
      <c r="JWK425" s="564"/>
      <c r="JWL425" s="564"/>
      <c r="JWM425" s="564"/>
      <c r="JWN425" s="564"/>
      <c r="JWO425" s="564"/>
      <c r="JWP425" s="564"/>
      <c r="JWQ425" s="564"/>
      <c r="JWR425" s="564"/>
      <c r="JWS425" s="564"/>
      <c r="JWT425" s="564"/>
      <c r="JWU425" s="564"/>
      <c r="JWV425" s="564"/>
      <c r="JWW425" s="564"/>
      <c r="JWX425" s="564"/>
      <c r="JWY425" s="564"/>
      <c r="JWZ425" s="564"/>
      <c r="JXA425" s="564"/>
      <c r="JXB425" s="564"/>
      <c r="JXC425" s="564"/>
      <c r="JXD425" s="564"/>
      <c r="JXE425" s="564"/>
      <c r="JXF425" s="564"/>
      <c r="JXG425" s="564"/>
      <c r="JXH425" s="564"/>
      <c r="JXI425" s="564"/>
      <c r="JXJ425" s="564"/>
      <c r="JXK425" s="564"/>
      <c r="JXL425" s="564"/>
      <c r="JXM425" s="564"/>
      <c r="JXN425" s="564"/>
      <c r="JXO425" s="564"/>
      <c r="JXP425" s="564"/>
      <c r="JXQ425" s="564"/>
      <c r="JXR425" s="564"/>
      <c r="JXS425" s="564"/>
      <c r="JXT425" s="564"/>
      <c r="JXU425" s="564"/>
      <c r="JXV425" s="564"/>
      <c r="JXW425" s="564"/>
      <c r="JXX425" s="564"/>
      <c r="JXY425" s="564"/>
      <c r="JXZ425" s="564"/>
      <c r="JYA425" s="564"/>
      <c r="JYB425" s="564"/>
      <c r="JYC425" s="564"/>
      <c r="JYD425" s="564"/>
      <c r="JYE425" s="564"/>
      <c r="JYF425" s="564"/>
      <c r="JYG425" s="564"/>
      <c r="JYH425" s="564"/>
      <c r="JYI425" s="564"/>
      <c r="JYJ425" s="564"/>
      <c r="JYK425" s="564"/>
      <c r="JYL425" s="564"/>
      <c r="JYM425" s="564"/>
      <c r="JYN425" s="564"/>
      <c r="JYO425" s="564"/>
      <c r="JYP425" s="564"/>
      <c r="JYQ425" s="564"/>
      <c r="JYR425" s="564"/>
      <c r="JYS425" s="564"/>
      <c r="JYT425" s="564"/>
      <c r="JYU425" s="564"/>
      <c r="JYV425" s="564"/>
      <c r="JYW425" s="564"/>
      <c r="JYX425" s="564"/>
      <c r="JYY425" s="564"/>
      <c r="JYZ425" s="564"/>
      <c r="JZA425" s="564"/>
      <c r="JZB425" s="564"/>
      <c r="JZC425" s="564"/>
      <c r="JZD425" s="564"/>
      <c r="JZE425" s="564"/>
      <c r="JZF425" s="564"/>
      <c r="JZG425" s="564"/>
      <c r="JZH425" s="564"/>
      <c r="JZI425" s="564"/>
      <c r="JZJ425" s="564"/>
      <c r="JZK425" s="564"/>
      <c r="JZL425" s="564"/>
      <c r="JZM425" s="564"/>
      <c r="JZN425" s="564"/>
      <c r="JZO425" s="564"/>
      <c r="JZP425" s="564"/>
      <c r="JZQ425" s="564"/>
      <c r="JZR425" s="564"/>
      <c r="JZS425" s="564"/>
      <c r="JZT425" s="564"/>
      <c r="JZU425" s="564"/>
      <c r="JZV425" s="564"/>
      <c r="JZW425" s="564"/>
      <c r="JZX425" s="564"/>
      <c r="JZY425" s="564"/>
      <c r="JZZ425" s="564"/>
      <c r="KAA425" s="564"/>
      <c r="KAB425" s="564"/>
      <c r="KAC425" s="564"/>
      <c r="KAD425" s="564"/>
      <c r="KAE425" s="564"/>
      <c r="KAF425" s="564"/>
      <c r="KAG425" s="564"/>
      <c r="KAH425" s="564"/>
      <c r="KAI425" s="564"/>
      <c r="KAJ425" s="564"/>
      <c r="KAK425" s="564"/>
      <c r="KAL425" s="564"/>
      <c r="KAM425" s="564"/>
      <c r="KAN425" s="564"/>
      <c r="KAO425" s="564"/>
      <c r="KAP425" s="564"/>
      <c r="KAQ425" s="564"/>
      <c r="KAR425" s="564"/>
      <c r="KAS425" s="564"/>
      <c r="KAT425" s="564"/>
      <c r="KAU425" s="564"/>
      <c r="KAV425" s="564"/>
      <c r="KAW425" s="564"/>
      <c r="KAX425" s="564"/>
      <c r="KAY425" s="564"/>
      <c r="KAZ425" s="564"/>
      <c r="KBA425" s="564"/>
      <c r="KBB425" s="564"/>
      <c r="KBC425" s="564"/>
      <c r="KBD425" s="564"/>
      <c r="KBE425" s="564"/>
      <c r="KBF425" s="564"/>
      <c r="KBG425" s="564"/>
      <c r="KBH425" s="564"/>
      <c r="KBI425" s="564"/>
      <c r="KBJ425" s="564"/>
      <c r="KBK425" s="564"/>
      <c r="KBL425" s="564"/>
      <c r="KBM425" s="564"/>
      <c r="KBN425" s="564"/>
      <c r="KBO425" s="564"/>
      <c r="KBP425" s="564"/>
      <c r="KBQ425" s="564"/>
      <c r="KBR425" s="564"/>
      <c r="KBS425" s="564"/>
      <c r="KBT425" s="564"/>
      <c r="KBU425" s="564"/>
      <c r="KBV425" s="564"/>
      <c r="KBW425" s="564"/>
      <c r="KBX425" s="564"/>
      <c r="KBY425" s="564"/>
      <c r="KBZ425" s="564"/>
      <c r="KCA425" s="564"/>
      <c r="KCB425" s="564"/>
      <c r="KCC425" s="564"/>
      <c r="KCD425" s="564"/>
      <c r="KCE425" s="564"/>
      <c r="KCF425" s="564"/>
      <c r="KCG425" s="564"/>
      <c r="KCH425" s="564"/>
      <c r="KCI425" s="564"/>
      <c r="KCJ425" s="564"/>
      <c r="KCK425" s="564"/>
      <c r="KCL425" s="564"/>
      <c r="KCM425" s="564"/>
      <c r="KCN425" s="564"/>
      <c r="KCO425" s="564"/>
      <c r="KCP425" s="564"/>
      <c r="KCQ425" s="564"/>
      <c r="KCR425" s="564"/>
      <c r="KCS425" s="564"/>
      <c r="KCT425" s="564"/>
      <c r="KCU425" s="564"/>
      <c r="KCV425" s="564"/>
      <c r="KCW425" s="564"/>
      <c r="KCX425" s="564"/>
      <c r="KCY425" s="564"/>
      <c r="KCZ425" s="564"/>
      <c r="KDA425" s="564"/>
      <c r="KDB425" s="564"/>
      <c r="KDC425" s="564"/>
      <c r="KDD425" s="564"/>
      <c r="KDE425" s="564"/>
      <c r="KDF425" s="564"/>
      <c r="KDG425" s="564"/>
      <c r="KDH425" s="564"/>
      <c r="KDI425" s="564"/>
      <c r="KDJ425" s="564"/>
      <c r="KDK425" s="564"/>
      <c r="KDL425" s="564"/>
      <c r="KDM425" s="564"/>
      <c r="KDN425" s="564"/>
      <c r="KDO425" s="564"/>
      <c r="KDP425" s="564"/>
      <c r="KDQ425" s="564"/>
      <c r="KDR425" s="564"/>
      <c r="KDS425" s="564"/>
      <c r="KDT425" s="564"/>
      <c r="KDU425" s="564"/>
      <c r="KDV425" s="564"/>
      <c r="KDW425" s="564"/>
      <c r="KDX425" s="564"/>
      <c r="KDY425" s="564"/>
      <c r="KDZ425" s="564"/>
      <c r="KEA425" s="564"/>
      <c r="KEB425" s="564"/>
      <c r="KEC425" s="564"/>
      <c r="KED425" s="564"/>
      <c r="KEE425" s="564"/>
      <c r="KEF425" s="564"/>
      <c r="KEG425" s="564"/>
      <c r="KEH425" s="564"/>
      <c r="KEI425" s="564"/>
      <c r="KEJ425" s="564"/>
      <c r="KEK425" s="564"/>
      <c r="KEL425" s="564"/>
      <c r="KEM425" s="564"/>
      <c r="KEN425" s="564"/>
      <c r="KEO425" s="564"/>
      <c r="KEP425" s="564"/>
      <c r="KEQ425" s="564"/>
      <c r="KER425" s="564"/>
      <c r="KES425" s="564"/>
      <c r="KET425" s="564"/>
      <c r="KEU425" s="564"/>
      <c r="KEV425" s="564"/>
      <c r="KEW425" s="564"/>
      <c r="KEX425" s="564"/>
      <c r="KEY425" s="564"/>
      <c r="KEZ425" s="564"/>
      <c r="KFA425" s="564"/>
      <c r="KFB425" s="564"/>
      <c r="KFC425" s="564"/>
      <c r="KFD425" s="564"/>
      <c r="KFE425" s="564"/>
      <c r="KFF425" s="564"/>
      <c r="KFG425" s="564"/>
      <c r="KFH425" s="564"/>
      <c r="KFI425" s="564"/>
      <c r="KFJ425" s="564"/>
      <c r="KFK425" s="564"/>
      <c r="KFL425" s="564"/>
      <c r="KFM425" s="564"/>
      <c r="KFN425" s="564"/>
      <c r="KFO425" s="564"/>
      <c r="KFP425" s="564"/>
      <c r="KFQ425" s="564"/>
      <c r="KFR425" s="564"/>
      <c r="KFS425" s="564"/>
      <c r="KFT425" s="564"/>
      <c r="KFU425" s="564"/>
      <c r="KFV425" s="564"/>
      <c r="KFW425" s="564"/>
      <c r="KFX425" s="564"/>
      <c r="KFY425" s="564"/>
      <c r="KFZ425" s="564"/>
      <c r="KGA425" s="564"/>
      <c r="KGB425" s="564"/>
      <c r="KGC425" s="564"/>
      <c r="KGD425" s="564"/>
      <c r="KGE425" s="564"/>
      <c r="KGF425" s="564"/>
      <c r="KGG425" s="564"/>
      <c r="KGH425" s="564"/>
      <c r="KGI425" s="564"/>
      <c r="KGJ425" s="564"/>
      <c r="KGK425" s="564"/>
      <c r="KGL425" s="564"/>
      <c r="KGM425" s="564"/>
      <c r="KGN425" s="564"/>
      <c r="KGO425" s="564"/>
      <c r="KGP425" s="564"/>
      <c r="KGQ425" s="564"/>
      <c r="KGR425" s="564"/>
      <c r="KGS425" s="564"/>
      <c r="KGT425" s="564"/>
      <c r="KGU425" s="564"/>
      <c r="KGV425" s="564"/>
      <c r="KGW425" s="564"/>
      <c r="KGX425" s="564"/>
      <c r="KGY425" s="564"/>
      <c r="KGZ425" s="564"/>
      <c r="KHA425" s="564"/>
      <c r="KHB425" s="564"/>
      <c r="KHC425" s="564"/>
      <c r="KHD425" s="564"/>
      <c r="KHE425" s="564"/>
      <c r="KHF425" s="564"/>
      <c r="KHG425" s="564"/>
      <c r="KHH425" s="564"/>
      <c r="KHI425" s="564"/>
      <c r="KHJ425" s="564"/>
      <c r="KHK425" s="564"/>
      <c r="KHL425" s="564"/>
      <c r="KHM425" s="564"/>
      <c r="KHN425" s="564"/>
      <c r="KHO425" s="564"/>
      <c r="KHP425" s="564"/>
      <c r="KHQ425" s="564"/>
      <c r="KHR425" s="564"/>
      <c r="KHS425" s="564"/>
      <c r="KHT425" s="564"/>
      <c r="KHU425" s="564"/>
      <c r="KHV425" s="564"/>
      <c r="KHW425" s="564"/>
      <c r="KHX425" s="564"/>
      <c r="KHY425" s="564"/>
      <c r="KHZ425" s="564"/>
      <c r="KIA425" s="564"/>
      <c r="KIB425" s="564"/>
      <c r="KIC425" s="564"/>
      <c r="KID425" s="564"/>
      <c r="KIE425" s="564"/>
      <c r="KIF425" s="564"/>
      <c r="KIG425" s="564"/>
      <c r="KIH425" s="564"/>
      <c r="KII425" s="564"/>
      <c r="KIJ425" s="564"/>
      <c r="KIK425" s="564"/>
      <c r="KIL425" s="564"/>
      <c r="KIM425" s="564"/>
      <c r="KIN425" s="564"/>
      <c r="KIO425" s="564"/>
      <c r="KIP425" s="564"/>
      <c r="KIQ425" s="564"/>
      <c r="KIR425" s="564"/>
      <c r="KIS425" s="564"/>
      <c r="KIT425" s="564"/>
      <c r="KIU425" s="564"/>
      <c r="KIV425" s="564"/>
      <c r="KIW425" s="564"/>
      <c r="KIX425" s="564"/>
      <c r="KIY425" s="564"/>
      <c r="KIZ425" s="564"/>
      <c r="KJA425" s="564"/>
      <c r="KJB425" s="564"/>
      <c r="KJC425" s="564"/>
      <c r="KJD425" s="564"/>
      <c r="KJE425" s="564"/>
      <c r="KJF425" s="564"/>
      <c r="KJG425" s="564"/>
      <c r="KJH425" s="564"/>
      <c r="KJI425" s="564"/>
      <c r="KJJ425" s="564"/>
      <c r="KJK425" s="564"/>
      <c r="KJL425" s="564"/>
      <c r="KJM425" s="564"/>
      <c r="KJN425" s="564"/>
      <c r="KJO425" s="564"/>
      <c r="KJP425" s="564"/>
      <c r="KJQ425" s="564"/>
      <c r="KJR425" s="564"/>
      <c r="KJS425" s="564"/>
      <c r="KJT425" s="564"/>
      <c r="KJU425" s="564"/>
      <c r="KJV425" s="564"/>
      <c r="KJW425" s="564"/>
      <c r="KJX425" s="564"/>
      <c r="KJY425" s="564"/>
      <c r="KJZ425" s="564"/>
      <c r="KKA425" s="564"/>
      <c r="KKB425" s="564"/>
      <c r="KKC425" s="564"/>
      <c r="KKD425" s="564"/>
      <c r="KKE425" s="564"/>
      <c r="KKF425" s="564"/>
      <c r="KKG425" s="564"/>
      <c r="KKH425" s="564"/>
      <c r="KKI425" s="564"/>
      <c r="KKJ425" s="564"/>
      <c r="KKK425" s="564"/>
      <c r="KKL425" s="564"/>
      <c r="KKM425" s="564"/>
      <c r="KKN425" s="564"/>
      <c r="KKO425" s="564"/>
      <c r="KKP425" s="564"/>
      <c r="KKQ425" s="564"/>
      <c r="KKR425" s="564"/>
      <c r="KKS425" s="564"/>
      <c r="KKT425" s="564"/>
      <c r="KKU425" s="564"/>
      <c r="KKV425" s="564"/>
      <c r="KKW425" s="564"/>
      <c r="KKX425" s="564"/>
      <c r="KKY425" s="564"/>
      <c r="KKZ425" s="564"/>
      <c r="KLA425" s="564"/>
      <c r="KLB425" s="564"/>
      <c r="KLC425" s="564"/>
      <c r="KLD425" s="564"/>
      <c r="KLE425" s="564"/>
      <c r="KLF425" s="564"/>
      <c r="KLG425" s="564"/>
      <c r="KLH425" s="564"/>
      <c r="KLI425" s="564"/>
      <c r="KLJ425" s="564"/>
      <c r="KLK425" s="564"/>
      <c r="KLL425" s="564"/>
      <c r="KLM425" s="564"/>
      <c r="KLN425" s="564"/>
      <c r="KLO425" s="564"/>
      <c r="KLP425" s="564"/>
      <c r="KLQ425" s="564"/>
      <c r="KLR425" s="564"/>
      <c r="KLS425" s="564"/>
      <c r="KLT425" s="564"/>
      <c r="KLU425" s="564"/>
      <c r="KLV425" s="564"/>
      <c r="KLW425" s="564"/>
      <c r="KLX425" s="564"/>
      <c r="KLY425" s="564"/>
      <c r="KLZ425" s="564"/>
      <c r="KMA425" s="564"/>
      <c r="KMB425" s="564"/>
      <c r="KMC425" s="564"/>
      <c r="KMD425" s="564"/>
      <c r="KME425" s="564"/>
      <c r="KMF425" s="564"/>
      <c r="KMG425" s="564"/>
      <c r="KMH425" s="564"/>
      <c r="KMI425" s="564"/>
      <c r="KMJ425" s="564"/>
      <c r="KMK425" s="564"/>
      <c r="KML425" s="564"/>
      <c r="KMM425" s="564"/>
      <c r="KMN425" s="564"/>
      <c r="KMO425" s="564"/>
      <c r="KMP425" s="564"/>
      <c r="KMQ425" s="564"/>
      <c r="KMR425" s="564"/>
      <c r="KMS425" s="564"/>
      <c r="KMT425" s="564"/>
      <c r="KMU425" s="564"/>
      <c r="KMV425" s="564"/>
      <c r="KMW425" s="564"/>
      <c r="KMX425" s="564"/>
      <c r="KMY425" s="564"/>
      <c r="KMZ425" s="564"/>
      <c r="KNA425" s="564"/>
      <c r="KNB425" s="564"/>
      <c r="KNC425" s="564"/>
      <c r="KND425" s="564"/>
      <c r="KNE425" s="564"/>
      <c r="KNF425" s="564"/>
      <c r="KNG425" s="564"/>
      <c r="KNH425" s="564"/>
      <c r="KNI425" s="564"/>
      <c r="KNJ425" s="564"/>
      <c r="KNK425" s="564"/>
      <c r="KNL425" s="564"/>
      <c r="KNM425" s="564"/>
      <c r="KNN425" s="564"/>
      <c r="KNO425" s="564"/>
      <c r="KNP425" s="564"/>
      <c r="KNQ425" s="564"/>
      <c r="KNR425" s="564"/>
      <c r="KNS425" s="564"/>
      <c r="KNT425" s="564"/>
      <c r="KNU425" s="564"/>
      <c r="KNV425" s="564"/>
      <c r="KNW425" s="564"/>
      <c r="KNX425" s="564"/>
      <c r="KNY425" s="564"/>
      <c r="KNZ425" s="564"/>
      <c r="KOA425" s="564"/>
      <c r="KOB425" s="564"/>
      <c r="KOC425" s="564"/>
      <c r="KOD425" s="564"/>
      <c r="KOE425" s="564"/>
      <c r="KOF425" s="564"/>
      <c r="KOG425" s="564"/>
      <c r="KOH425" s="564"/>
      <c r="KOI425" s="564"/>
      <c r="KOJ425" s="564"/>
      <c r="KOK425" s="564"/>
      <c r="KOL425" s="564"/>
      <c r="KOM425" s="564"/>
      <c r="KON425" s="564"/>
      <c r="KOO425" s="564"/>
      <c r="KOP425" s="564"/>
      <c r="KOQ425" s="564"/>
      <c r="KOR425" s="564"/>
      <c r="KOS425" s="564"/>
      <c r="KOT425" s="564"/>
      <c r="KOU425" s="564"/>
      <c r="KOV425" s="564"/>
      <c r="KOW425" s="564"/>
      <c r="KOX425" s="564"/>
      <c r="KOY425" s="564"/>
      <c r="KOZ425" s="564"/>
      <c r="KPA425" s="564"/>
      <c r="KPB425" s="564"/>
      <c r="KPC425" s="564"/>
      <c r="KPD425" s="564"/>
      <c r="KPE425" s="564"/>
      <c r="KPF425" s="564"/>
      <c r="KPG425" s="564"/>
      <c r="KPH425" s="564"/>
      <c r="KPI425" s="564"/>
      <c r="KPJ425" s="564"/>
      <c r="KPK425" s="564"/>
      <c r="KPL425" s="564"/>
      <c r="KPM425" s="564"/>
      <c r="KPN425" s="564"/>
      <c r="KPO425" s="564"/>
      <c r="KPP425" s="564"/>
      <c r="KPQ425" s="564"/>
      <c r="KPR425" s="564"/>
      <c r="KPS425" s="564"/>
      <c r="KPT425" s="564"/>
      <c r="KPU425" s="564"/>
      <c r="KPV425" s="564"/>
      <c r="KPW425" s="564"/>
      <c r="KPX425" s="564"/>
      <c r="KPY425" s="564"/>
      <c r="KPZ425" s="564"/>
      <c r="KQA425" s="564"/>
      <c r="KQB425" s="564"/>
      <c r="KQC425" s="564"/>
      <c r="KQD425" s="564"/>
      <c r="KQE425" s="564"/>
      <c r="KQF425" s="564"/>
      <c r="KQG425" s="564"/>
      <c r="KQH425" s="564"/>
      <c r="KQI425" s="564"/>
      <c r="KQJ425" s="564"/>
      <c r="KQK425" s="564"/>
      <c r="KQL425" s="564"/>
      <c r="KQM425" s="564"/>
      <c r="KQN425" s="564"/>
      <c r="KQO425" s="564"/>
      <c r="KQP425" s="564"/>
      <c r="KQQ425" s="564"/>
      <c r="KQR425" s="564"/>
      <c r="KQS425" s="564"/>
      <c r="KQT425" s="564"/>
      <c r="KQU425" s="564"/>
      <c r="KQV425" s="564"/>
      <c r="KQW425" s="564"/>
      <c r="KQX425" s="564"/>
      <c r="KQY425" s="564"/>
      <c r="KQZ425" s="564"/>
      <c r="KRA425" s="564"/>
      <c r="KRB425" s="564"/>
      <c r="KRC425" s="564"/>
      <c r="KRD425" s="564"/>
      <c r="KRE425" s="564"/>
      <c r="KRF425" s="564"/>
      <c r="KRG425" s="564"/>
      <c r="KRH425" s="564"/>
      <c r="KRI425" s="564"/>
      <c r="KRJ425" s="564"/>
      <c r="KRK425" s="564"/>
      <c r="KRL425" s="564"/>
      <c r="KRM425" s="564"/>
      <c r="KRN425" s="564"/>
      <c r="KRO425" s="564"/>
      <c r="KRP425" s="564"/>
      <c r="KRQ425" s="564"/>
      <c r="KRR425" s="564"/>
      <c r="KRS425" s="564"/>
      <c r="KRT425" s="564"/>
      <c r="KRU425" s="564"/>
      <c r="KRV425" s="564"/>
      <c r="KRW425" s="564"/>
      <c r="KRX425" s="564"/>
      <c r="KRY425" s="564"/>
      <c r="KRZ425" s="564"/>
      <c r="KSA425" s="564"/>
      <c r="KSB425" s="564"/>
      <c r="KSC425" s="564"/>
      <c r="KSD425" s="564"/>
      <c r="KSE425" s="564"/>
      <c r="KSF425" s="564"/>
      <c r="KSG425" s="564"/>
      <c r="KSH425" s="564"/>
      <c r="KSI425" s="564"/>
      <c r="KSJ425" s="564"/>
      <c r="KSK425" s="564"/>
      <c r="KSL425" s="564"/>
      <c r="KSM425" s="564"/>
      <c r="KSN425" s="564"/>
      <c r="KSO425" s="564"/>
      <c r="KSP425" s="564"/>
      <c r="KSQ425" s="564"/>
      <c r="KSR425" s="564"/>
      <c r="KSS425" s="564"/>
      <c r="KST425" s="564"/>
      <c r="KSU425" s="564"/>
      <c r="KSV425" s="564"/>
      <c r="KSW425" s="564"/>
      <c r="KSX425" s="564"/>
      <c r="KSY425" s="564"/>
      <c r="KSZ425" s="564"/>
      <c r="KTA425" s="564"/>
      <c r="KTB425" s="564"/>
      <c r="KTC425" s="564"/>
      <c r="KTD425" s="564"/>
      <c r="KTE425" s="564"/>
      <c r="KTF425" s="564"/>
      <c r="KTG425" s="564"/>
      <c r="KTH425" s="564"/>
      <c r="KTI425" s="564"/>
      <c r="KTJ425" s="564"/>
      <c r="KTK425" s="564"/>
      <c r="KTL425" s="564"/>
      <c r="KTM425" s="564"/>
      <c r="KTN425" s="564"/>
      <c r="KTO425" s="564"/>
      <c r="KTP425" s="564"/>
      <c r="KTQ425" s="564"/>
      <c r="KTR425" s="564"/>
      <c r="KTS425" s="564"/>
      <c r="KTT425" s="564"/>
      <c r="KTU425" s="564"/>
      <c r="KTV425" s="564"/>
      <c r="KTW425" s="564"/>
      <c r="KTX425" s="564"/>
      <c r="KTY425" s="564"/>
      <c r="KTZ425" s="564"/>
      <c r="KUA425" s="564"/>
      <c r="KUB425" s="564"/>
      <c r="KUC425" s="564"/>
      <c r="KUD425" s="564"/>
      <c r="KUE425" s="564"/>
      <c r="KUF425" s="564"/>
      <c r="KUG425" s="564"/>
      <c r="KUH425" s="564"/>
      <c r="KUI425" s="564"/>
      <c r="KUJ425" s="564"/>
      <c r="KUK425" s="564"/>
      <c r="KUL425" s="564"/>
      <c r="KUM425" s="564"/>
      <c r="KUN425" s="564"/>
      <c r="KUO425" s="564"/>
      <c r="KUP425" s="564"/>
      <c r="KUQ425" s="564"/>
      <c r="KUR425" s="564"/>
      <c r="KUS425" s="564"/>
      <c r="KUT425" s="564"/>
      <c r="KUU425" s="564"/>
      <c r="KUV425" s="564"/>
      <c r="KUW425" s="564"/>
      <c r="KUX425" s="564"/>
      <c r="KUY425" s="564"/>
      <c r="KUZ425" s="564"/>
      <c r="KVA425" s="564"/>
      <c r="KVB425" s="564"/>
      <c r="KVC425" s="564"/>
      <c r="KVD425" s="564"/>
      <c r="KVE425" s="564"/>
      <c r="KVF425" s="564"/>
      <c r="KVG425" s="564"/>
      <c r="KVH425" s="564"/>
      <c r="KVI425" s="564"/>
      <c r="KVJ425" s="564"/>
      <c r="KVK425" s="564"/>
      <c r="KVL425" s="564"/>
      <c r="KVM425" s="564"/>
      <c r="KVN425" s="564"/>
      <c r="KVO425" s="564"/>
      <c r="KVP425" s="564"/>
      <c r="KVQ425" s="564"/>
      <c r="KVR425" s="564"/>
      <c r="KVS425" s="564"/>
      <c r="KVT425" s="564"/>
      <c r="KVU425" s="564"/>
      <c r="KVV425" s="564"/>
      <c r="KVW425" s="564"/>
      <c r="KVX425" s="564"/>
      <c r="KVY425" s="564"/>
      <c r="KVZ425" s="564"/>
      <c r="KWA425" s="564"/>
      <c r="KWB425" s="564"/>
      <c r="KWC425" s="564"/>
      <c r="KWD425" s="564"/>
      <c r="KWE425" s="564"/>
      <c r="KWF425" s="564"/>
      <c r="KWG425" s="564"/>
      <c r="KWH425" s="564"/>
      <c r="KWI425" s="564"/>
      <c r="KWJ425" s="564"/>
      <c r="KWK425" s="564"/>
      <c r="KWL425" s="564"/>
      <c r="KWM425" s="564"/>
      <c r="KWN425" s="564"/>
      <c r="KWO425" s="564"/>
      <c r="KWP425" s="564"/>
      <c r="KWQ425" s="564"/>
      <c r="KWR425" s="564"/>
      <c r="KWS425" s="564"/>
      <c r="KWT425" s="564"/>
      <c r="KWU425" s="564"/>
      <c r="KWV425" s="564"/>
      <c r="KWW425" s="564"/>
      <c r="KWX425" s="564"/>
      <c r="KWY425" s="564"/>
      <c r="KWZ425" s="564"/>
      <c r="KXA425" s="564"/>
      <c r="KXB425" s="564"/>
      <c r="KXC425" s="564"/>
      <c r="KXD425" s="564"/>
      <c r="KXE425" s="564"/>
      <c r="KXF425" s="564"/>
      <c r="KXG425" s="564"/>
      <c r="KXH425" s="564"/>
      <c r="KXI425" s="564"/>
      <c r="KXJ425" s="564"/>
      <c r="KXK425" s="564"/>
      <c r="KXL425" s="564"/>
      <c r="KXM425" s="564"/>
      <c r="KXN425" s="564"/>
      <c r="KXO425" s="564"/>
      <c r="KXP425" s="564"/>
      <c r="KXQ425" s="564"/>
      <c r="KXR425" s="564"/>
      <c r="KXS425" s="564"/>
      <c r="KXT425" s="564"/>
      <c r="KXU425" s="564"/>
      <c r="KXV425" s="564"/>
      <c r="KXW425" s="564"/>
      <c r="KXX425" s="564"/>
      <c r="KXY425" s="564"/>
      <c r="KXZ425" s="564"/>
      <c r="KYA425" s="564"/>
      <c r="KYB425" s="564"/>
      <c r="KYC425" s="564"/>
      <c r="KYD425" s="564"/>
      <c r="KYE425" s="564"/>
      <c r="KYF425" s="564"/>
      <c r="KYG425" s="564"/>
      <c r="KYH425" s="564"/>
      <c r="KYI425" s="564"/>
      <c r="KYJ425" s="564"/>
      <c r="KYK425" s="564"/>
      <c r="KYL425" s="564"/>
      <c r="KYM425" s="564"/>
      <c r="KYN425" s="564"/>
      <c r="KYO425" s="564"/>
      <c r="KYP425" s="564"/>
      <c r="KYQ425" s="564"/>
      <c r="KYR425" s="564"/>
      <c r="KYS425" s="564"/>
      <c r="KYT425" s="564"/>
      <c r="KYU425" s="564"/>
      <c r="KYV425" s="564"/>
      <c r="KYW425" s="564"/>
      <c r="KYX425" s="564"/>
      <c r="KYY425" s="564"/>
      <c r="KYZ425" s="564"/>
      <c r="KZA425" s="564"/>
      <c r="KZB425" s="564"/>
      <c r="KZC425" s="564"/>
      <c r="KZD425" s="564"/>
      <c r="KZE425" s="564"/>
      <c r="KZF425" s="564"/>
      <c r="KZG425" s="564"/>
      <c r="KZH425" s="564"/>
      <c r="KZI425" s="564"/>
      <c r="KZJ425" s="564"/>
      <c r="KZK425" s="564"/>
      <c r="KZL425" s="564"/>
      <c r="KZM425" s="564"/>
      <c r="KZN425" s="564"/>
      <c r="KZO425" s="564"/>
      <c r="KZP425" s="564"/>
      <c r="KZQ425" s="564"/>
      <c r="KZR425" s="564"/>
      <c r="KZS425" s="564"/>
      <c r="KZT425" s="564"/>
      <c r="KZU425" s="564"/>
      <c r="KZV425" s="564"/>
      <c r="KZW425" s="564"/>
      <c r="KZX425" s="564"/>
      <c r="KZY425" s="564"/>
      <c r="KZZ425" s="564"/>
      <c r="LAA425" s="564"/>
      <c r="LAB425" s="564"/>
      <c r="LAC425" s="564"/>
      <c r="LAD425" s="564"/>
      <c r="LAE425" s="564"/>
      <c r="LAF425" s="564"/>
      <c r="LAG425" s="564"/>
      <c r="LAH425" s="564"/>
      <c r="LAI425" s="564"/>
      <c r="LAJ425" s="564"/>
      <c r="LAK425" s="564"/>
      <c r="LAL425" s="564"/>
      <c r="LAM425" s="564"/>
      <c r="LAN425" s="564"/>
      <c r="LAO425" s="564"/>
      <c r="LAP425" s="564"/>
      <c r="LAQ425" s="564"/>
      <c r="LAR425" s="564"/>
      <c r="LAS425" s="564"/>
      <c r="LAT425" s="564"/>
      <c r="LAU425" s="564"/>
      <c r="LAV425" s="564"/>
      <c r="LAW425" s="564"/>
      <c r="LAX425" s="564"/>
      <c r="LAY425" s="564"/>
      <c r="LAZ425" s="564"/>
      <c r="LBA425" s="564"/>
      <c r="LBB425" s="564"/>
      <c r="LBC425" s="564"/>
      <c r="LBD425" s="564"/>
      <c r="LBE425" s="564"/>
      <c r="LBF425" s="564"/>
      <c r="LBG425" s="564"/>
      <c r="LBH425" s="564"/>
      <c r="LBI425" s="564"/>
      <c r="LBJ425" s="564"/>
      <c r="LBK425" s="564"/>
      <c r="LBL425" s="564"/>
      <c r="LBM425" s="564"/>
      <c r="LBN425" s="564"/>
      <c r="LBO425" s="564"/>
      <c r="LBP425" s="564"/>
      <c r="LBQ425" s="564"/>
      <c r="LBR425" s="564"/>
      <c r="LBS425" s="564"/>
      <c r="LBT425" s="564"/>
      <c r="LBU425" s="564"/>
      <c r="LBV425" s="564"/>
      <c r="LBW425" s="564"/>
      <c r="LBX425" s="564"/>
      <c r="LBY425" s="564"/>
      <c r="LBZ425" s="564"/>
      <c r="LCA425" s="564"/>
      <c r="LCB425" s="564"/>
      <c r="LCC425" s="564"/>
      <c r="LCD425" s="564"/>
      <c r="LCE425" s="564"/>
      <c r="LCF425" s="564"/>
      <c r="LCG425" s="564"/>
      <c r="LCH425" s="564"/>
      <c r="LCI425" s="564"/>
      <c r="LCJ425" s="564"/>
      <c r="LCK425" s="564"/>
      <c r="LCL425" s="564"/>
      <c r="LCM425" s="564"/>
      <c r="LCN425" s="564"/>
      <c r="LCO425" s="564"/>
      <c r="LCP425" s="564"/>
      <c r="LCQ425" s="564"/>
      <c r="LCR425" s="564"/>
      <c r="LCS425" s="564"/>
      <c r="LCT425" s="564"/>
      <c r="LCU425" s="564"/>
      <c r="LCV425" s="564"/>
      <c r="LCW425" s="564"/>
      <c r="LCX425" s="564"/>
      <c r="LCY425" s="564"/>
      <c r="LCZ425" s="564"/>
      <c r="LDA425" s="564"/>
      <c r="LDB425" s="564"/>
      <c r="LDC425" s="564"/>
      <c r="LDD425" s="564"/>
      <c r="LDE425" s="564"/>
      <c r="LDF425" s="564"/>
      <c r="LDG425" s="564"/>
      <c r="LDH425" s="564"/>
      <c r="LDI425" s="564"/>
      <c r="LDJ425" s="564"/>
      <c r="LDK425" s="564"/>
      <c r="LDL425" s="564"/>
      <c r="LDM425" s="564"/>
      <c r="LDN425" s="564"/>
      <c r="LDO425" s="564"/>
      <c r="LDP425" s="564"/>
      <c r="LDQ425" s="564"/>
      <c r="LDR425" s="564"/>
      <c r="LDS425" s="564"/>
      <c r="LDT425" s="564"/>
      <c r="LDU425" s="564"/>
      <c r="LDV425" s="564"/>
      <c r="LDW425" s="564"/>
      <c r="LDX425" s="564"/>
      <c r="LDY425" s="564"/>
      <c r="LDZ425" s="564"/>
      <c r="LEA425" s="564"/>
      <c r="LEB425" s="564"/>
      <c r="LEC425" s="564"/>
      <c r="LED425" s="564"/>
      <c r="LEE425" s="564"/>
      <c r="LEF425" s="564"/>
      <c r="LEG425" s="564"/>
      <c r="LEH425" s="564"/>
      <c r="LEI425" s="564"/>
      <c r="LEJ425" s="564"/>
      <c r="LEK425" s="564"/>
      <c r="LEL425" s="564"/>
      <c r="LEM425" s="564"/>
      <c r="LEN425" s="564"/>
      <c r="LEO425" s="564"/>
      <c r="LEP425" s="564"/>
      <c r="LEQ425" s="564"/>
      <c r="LER425" s="564"/>
      <c r="LES425" s="564"/>
      <c r="LET425" s="564"/>
      <c r="LEU425" s="564"/>
      <c r="LEV425" s="564"/>
      <c r="LEW425" s="564"/>
      <c r="LEX425" s="564"/>
      <c r="LEY425" s="564"/>
      <c r="LEZ425" s="564"/>
      <c r="LFA425" s="564"/>
      <c r="LFB425" s="564"/>
      <c r="LFC425" s="564"/>
      <c r="LFD425" s="564"/>
      <c r="LFE425" s="564"/>
      <c r="LFF425" s="564"/>
      <c r="LFG425" s="564"/>
      <c r="LFH425" s="564"/>
      <c r="LFI425" s="564"/>
      <c r="LFJ425" s="564"/>
      <c r="LFK425" s="564"/>
      <c r="LFL425" s="564"/>
      <c r="LFM425" s="564"/>
      <c r="LFN425" s="564"/>
      <c r="LFO425" s="564"/>
      <c r="LFP425" s="564"/>
      <c r="LFQ425" s="564"/>
      <c r="LFR425" s="564"/>
      <c r="LFS425" s="564"/>
      <c r="LFT425" s="564"/>
      <c r="LFU425" s="564"/>
      <c r="LFV425" s="564"/>
      <c r="LFW425" s="564"/>
      <c r="LFX425" s="564"/>
      <c r="LFY425" s="564"/>
      <c r="LFZ425" s="564"/>
      <c r="LGA425" s="564"/>
      <c r="LGB425" s="564"/>
      <c r="LGC425" s="564"/>
      <c r="LGD425" s="564"/>
      <c r="LGE425" s="564"/>
      <c r="LGF425" s="564"/>
      <c r="LGG425" s="564"/>
      <c r="LGH425" s="564"/>
      <c r="LGI425" s="564"/>
      <c r="LGJ425" s="564"/>
      <c r="LGK425" s="564"/>
      <c r="LGL425" s="564"/>
      <c r="LGM425" s="564"/>
      <c r="LGN425" s="564"/>
      <c r="LGO425" s="564"/>
      <c r="LGP425" s="564"/>
      <c r="LGQ425" s="564"/>
      <c r="LGR425" s="564"/>
      <c r="LGS425" s="564"/>
      <c r="LGT425" s="564"/>
      <c r="LGU425" s="564"/>
      <c r="LGV425" s="564"/>
      <c r="LGW425" s="564"/>
      <c r="LGX425" s="564"/>
      <c r="LGY425" s="564"/>
      <c r="LGZ425" s="564"/>
      <c r="LHA425" s="564"/>
      <c r="LHB425" s="564"/>
      <c r="LHC425" s="564"/>
      <c r="LHD425" s="564"/>
      <c r="LHE425" s="564"/>
      <c r="LHF425" s="564"/>
      <c r="LHG425" s="564"/>
      <c r="LHH425" s="564"/>
      <c r="LHI425" s="564"/>
      <c r="LHJ425" s="564"/>
      <c r="LHK425" s="564"/>
      <c r="LHL425" s="564"/>
      <c r="LHM425" s="564"/>
      <c r="LHN425" s="564"/>
      <c r="LHO425" s="564"/>
      <c r="LHP425" s="564"/>
      <c r="LHQ425" s="564"/>
      <c r="LHR425" s="564"/>
      <c r="LHS425" s="564"/>
      <c r="LHT425" s="564"/>
      <c r="LHU425" s="564"/>
      <c r="LHV425" s="564"/>
      <c r="LHW425" s="564"/>
      <c r="LHX425" s="564"/>
      <c r="LHY425" s="564"/>
      <c r="LHZ425" s="564"/>
      <c r="LIA425" s="564"/>
      <c r="LIB425" s="564"/>
      <c r="LIC425" s="564"/>
      <c r="LID425" s="564"/>
      <c r="LIE425" s="564"/>
      <c r="LIF425" s="564"/>
      <c r="LIG425" s="564"/>
      <c r="LIH425" s="564"/>
      <c r="LII425" s="564"/>
      <c r="LIJ425" s="564"/>
      <c r="LIK425" s="564"/>
      <c r="LIL425" s="564"/>
      <c r="LIM425" s="564"/>
      <c r="LIN425" s="564"/>
      <c r="LIO425" s="564"/>
      <c r="LIP425" s="564"/>
      <c r="LIQ425" s="564"/>
      <c r="LIR425" s="564"/>
      <c r="LIS425" s="564"/>
      <c r="LIT425" s="564"/>
      <c r="LIU425" s="564"/>
      <c r="LIV425" s="564"/>
      <c r="LIW425" s="564"/>
      <c r="LIX425" s="564"/>
      <c r="LIY425" s="564"/>
      <c r="LIZ425" s="564"/>
      <c r="LJA425" s="564"/>
      <c r="LJB425" s="564"/>
      <c r="LJC425" s="564"/>
      <c r="LJD425" s="564"/>
      <c r="LJE425" s="564"/>
      <c r="LJF425" s="564"/>
      <c r="LJG425" s="564"/>
      <c r="LJH425" s="564"/>
      <c r="LJI425" s="564"/>
      <c r="LJJ425" s="564"/>
      <c r="LJK425" s="564"/>
      <c r="LJL425" s="564"/>
      <c r="LJM425" s="564"/>
      <c r="LJN425" s="564"/>
      <c r="LJO425" s="564"/>
      <c r="LJP425" s="564"/>
      <c r="LJQ425" s="564"/>
      <c r="LJR425" s="564"/>
      <c r="LJS425" s="564"/>
      <c r="LJT425" s="564"/>
      <c r="LJU425" s="564"/>
      <c r="LJV425" s="564"/>
      <c r="LJW425" s="564"/>
      <c r="LJX425" s="564"/>
      <c r="LJY425" s="564"/>
      <c r="LJZ425" s="564"/>
      <c r="LKA425" s="564"/>
      <c r="LKB425" s="564"/>
      <c r="LKC425" s="564"/>
      <c r="LKD425" s="564"/>
      <c r="LKE425" s="564"/>
      <c r="LKF425" s="564"/>
      <c r="LKG425" s="564"/>
      <c r="LKH425" s="564"/>
      <c r="LKI425" s="564"/>
      <c r="LKJ425" s="564"/>
      <c r="LKK425" s="564"/>
      <c r="LKL425" s="564"/>
      <c r="LKM425" s="564"/>
      <c r="LKN425" s="564"/>
      <c r="LKO425" s="564"/>
      <c r="LKP425" s="564"/>
      <c r="LKQ425" s="564"/>
      <c r="LKR425" s="564"/>
      <c r="LKS425" s="564"/>
      <c r="LKT425" s="564"/>
      <c r="LKU425" s="564"/>
      <c r="LKV425" s="564"/>
      <c r="LKW425" s="564"/>
      <c r="LKX425" s="564"/>
      <c r="LKY425" s="564"/>
      <c r="LKZ425" s="564"/>
      <c r="LLA425" s="564"/>
      <c r="LLB425" s="564"/>
      <c r="LLC425" s="564"/>
      <c r="LLD425" s="564"/>
      <c r="LLE425" s="564"/>
      <c r="LLF425" s="564"/>
      <c r="LLG425" s="564"/>
      <c r="LLH425" s="564"/>
      <c r="LLI425" s="564"/>
      <c r="LLJ425" s="564"/>
      <c r="LLK425" s="564"/>
      <c r="LLL425" s="564"/>
      <c r="LLM425" s="564"/>
      <c r="LLN425" s="564"/>
      <c r="LLO425" s="564"/>
      <c r="LLP425" s="564"/>
      <c r="LLQ425" s="564"/>
      <c r="LLR425" s="564"/>
      <c r="LLS425" s="564"/>
      <c r="LLT425" s="564"/>
      <c r="LLU425" s="564"/>
      <c r="LLV425" s="564"/>
      <c r="LLW425" s="564"/>
      <c r="LLX425" s="564"/>
      <c r="LLY425" s="564"/>
      <c r="LLZ425" s="564"/>
      <c r="LMA425" s="564"/>
      <c r="LMB425" s="564"/>
      <c r="LMC425" s="564"/>
      <c r="LMD425" s="564"/>
      <c r="LME425" s="564"/>
      <c r="LMF425" s="564"/>
      <c r="LMG425" s="564"/>
      <c r="LMH425" s="564"/>
      <c r="LMI425" s="564"/>
      <c r="LMJ425" s="564"/>
      <c r="LMK425" s="564"/>
      <c r="LML425" s="564"/>
      <c r="LMM425" s="564"/>
      <c r="LMN425" s="564"/>
      <c r="LMO425" s="564"/>
      <c r="LMP425" s="564"/>
      <c r="LMQ425" s="564"/>
      <c r="LMR425" s="564"/>
      <c r="LMS425" s="564"/>
      <c r="LMT425" s="564"/>
      <c r="LMU425" s="564"/>
      <c r="LMV425" s="564"/>
      <c r="LMW425" s="564"/>
      <c r="LMX425" s="564"/>
      <c r="LMY425" s="564"/>
      <c r="LMZ425" s="564"/>
      <c r="LNA425" s="564"/>
      <c r="LNB425" s="564"/>
      <c r="LNC425" s="564"/>
      <c r="LND425" s="564"/>
      <c r="LNE425" s="564"/>
      <c r="LNF425" s="564"/>
      <c r="LNG425" s="564"/>
      <c r="LNH425" s="564"/>
      <c r="LNI425" s="564"/>
      <c r="LNJ425" s="564"/>
      <c r="LNK425" s="564"/>
      <c r="LNL425" s="564"/>
      <c r="LNM425" s="564"/>
      <c r="LNN425" s="564"/>
      <c r="LNO425" s="564"/>
      <c r="LNP425" s="564"/>
      <c r="LNQ425" s="564"/>
      <c r="LNR425" s="564"/>
      <c r="LNS425" s="564"/>
      <c r="LNT425" s="564"/>
      <c r="LNU425" s="564"/>
      <c r="LNV425" s="564"/>
      <c r="LNW425" s="564"/>
      <c r="LNX425" s="564"/>
      <c r="LNY425" s="564"/>
      <c r="LNZ425" s="564"/>
      <c r="LOA425" s="564"/>
      <c r="LOB425" s="564"/>
      <c r="LOC425" s="564"/>
      <c r="LOD425" s="564"/>
      <c r="LOE425" s="564"/>
      <c r="LOF425" s="564"/>
      <c r="LOG425" s="564"/>
      <c r="LOH425" s="564"/>
      <c r="LOI425" s="564"/>
      <c r="LOJ425" s="564"/>
      <c r="LOK425" s="564"/>
      <c r="LOL425" s="564"/>
      <c r="LOM425" s="564"/>
      <c r="LON425" s="564"/>
      <c r="LOO425" s="564"/>
      <c r="LOP425" s="564"/>
      <c r="LOQ425" s="564"/>
      <c r="LOR425" s="564"/>
      <c r="LOS425" s="564"/>
      <c r="LOT425" s="564"/>
      <c r="LOU425" s="564"/>
      <c r="LOV425" s="564"/>
      <c r="LOW425" s="564"/>
      <c r="LOX425" s="564"/>
      <c r="LOY425" s="564"/>
      <c r="LOZ425" s="564"/>
      <c r="LPA425" s="564"/>
      <c r="LPB425" s="564"/>
      <c r="LPC425" s="564"/>
      <c r="LPD425" s="564"/>
      <c r="LPE425" s="564"/>
      <c r="LPF425" s="564"/>
      <c r="LPG425" s="564"/>
      <c r="LPH425" s="564"/>
      <c r="LPI425" s="564"/>
      <c r="LPJ425" s="564"/>
      <c r="LPK425" s="564"/>
      <c r="LPL425" s="564"/>
      <c r="LPM425" s="564"/>
      <c r="LPN425" s="564"/>
      <c r="LPO425" s="564"/>
      <c r="LPP425" s="564"/>
      <c r="LPQ425" s="564"/>
      <c r="LPR425" s="564"/>
      <c r="LPS425" s="564"/>
      <c r="LPT425" s="564"/>
      <c r="LPU425" s="564"/>
      <c r="LPV425" s="564"/>
      <c r="LPW425" s="564"/>
      <c r="LPX425" s="564"/>
      <c r="LPY425" s="564"/>
      <c r="LPZ425" s="564"/>
      <c r="LQA425" s="564"/>
      <c r="LQB425" s="564"/>
      <c r="LQC425" s="564"/>
      <c r="LQD425" s="564"/>
      <c r="LQE425" s="564"/>
      <c r="LQF425" s="564"/>
      <c r="LQG425" s="564"/>
      <c r="LQH425" s="564"/>
      <c r="LQI425" s="564"/>
      <c r="LQJ425" s="564"/>
      <c r="LQK425" s="564"/>
      <c r="LQL425" s="564"/>
      <c r="LQM425" s="564"/>
      <c r="LQN425" s="564"/>
      <c r="LQO425" s="564"/>
      <c r="LQP425" s="564"/>
      <c r="LQQ425" s="564"/>
      <c r="LQR425" s="564"/>
      <c r="LQS425" s="564"/>
      <c r="LQT425" s="564"/>
      <c r="LQU425" s="564"/>
      <c r="LQV425" s="564"/>
      <c r="LQW425" s="564"/>
      <c r="LQX425" s="564"/>
      <c r="LQY425" s="564"/>
      <c r="LQZ425" s="564"/>
      <c r="LRA425" s="564"/>
      <c r="LRB425" s="564"/>
      <c r="LRC425" s="564"/>
      <c r="LRD425" s="564"/>
      <c r="LRE425" s="564"/>
      <c r="LRF425" s="564"/>
      <c r="LRG425" s="564"/>
      <c r="LRH425" s="564"/>
      <c r="LRI425" s="564"/>
      <c r="LRJ425" s="564"/>
      <c r="LRK425" s="564"/>
      <c r="LRL425" s="564"/>
      <c r="LRM425" s="564"/>
      <c r="LRN425" s="564"/>
      <c r="LRO425" s="564"/>
      <c r="LRP425" s="564"/>
      <c r="LRQ425" s="564"/>
      <c r="LRR425" s="564"/>
      <c r="LRS425" s="564"/>
      <c r="LRT425" s="564"/>
      <c r="LRU425" s="564"/>
      <c r="LRV425" s="564"/>
      <c r="LRW425" s="564"/>
      <c r="LRX425" s="564"/>
      <c r="LRY425" s="564"/>
      <c r="LRZ425" s="564"/>
      <c r="LSA425" s="564"/>
      <c r="LSB425" s="564"/>
      <c r="LSC425" s="564"/>
      <c r="LSD425" s="564"/>
      <c r="LSE425" s="564"/>
      <c r="LSF425" s="564"/>
      <c r="LSG425" s="564"/>
      <c r="LSH425" s="564"/>
      <c r="LSI425" s="564"/>
      <c r="LSJ425" s="564"/>
      <c r="LSK425" s="564"/>
      <c r="LSL425" s="564"/>
      <c r="LSM425" s="564"/>
      <c r="LSN425" s="564"/>
      <c r="LSO425" s="564"/>
      <c r="LSP425" s="564"/>
      <c r="LSQ425" s="564"/>
      <c r="LSR425" s="564"/>
      <c r="LSS425" s="564"/>
      <c r="LST425" s="564"/>
      <c r="LSU425" s="564"/>
      <c r="LSV425" s="564"/>
      <c r="LSW425" s="564"/>
      <c r="LSX425" s="564"/>
      <c r="LSY425" s="564"/>
      <c r="LSZ425" s="564"/>
      <c r="LTA425" s="564"/>
      <c r="LTB425" s="564"/>
      <c r="LTC425" s="564"/>
      <c r="LTD425" s="564"/>
      <c r="LTE425" s="564"/>
      <c r="LTF425" s="564"/>
      <c r="LTG425" s="564"/>
      <c r="LTH425" s="564"/>
      <c r="LTI425" s="564"/>
      <c r="LTJ425" s="564"/>
      <c r="LTK425" s="564"/>
      <c r="LTL425" s="564"/>
      <c r="LTM425" s="564"/>
      <c r="LTN425" s="564"/>
      <c r="LTO425" s="564"/>
      <c r="LTP425" s="564"/>
      <c r="LTQ425" s="564"/>
      <c r="LTR425" s="564"/>
      <c r="LTS425" s="564"/>
      <c r="LTT425" s="564"/>
      <c r="LTU425" s="564"/>
      <c r="LTV425" s="564"/>
      <c r="LTW425" s="564"/>
      <c r="LTX425" s="564"/>
      <c r="LTY425" s="564"/>
      <c r="LTZ425" s="564"/>
      <c r="LUA425" s="564"/>
      <c r="LUB425" s="564"/>
      <c r="LUC425" s="564"/>
      <c r="LUD425" s="564"/>
      <c r="LUE425" s="564"/>
      <c r="LUF425" s="564"/>
      <c r="LUG425" s="564"/>
      <c r="LUH425" s="564"/>
      <c r="LUI425" s="564"/>
      <c r="LUJ425" s="564"/>
      <c r="LUK425" s="564"/>
      <c r="LUL425" s="564"/>
      <c r="LUM425" s="564"/>
      <c r="LUN425" s="564"/>
      <c r="LUO425" s="564"/>
      <c r="LUP425" s="564"/>
      <c r="LUQ425" s="564"/>
      <c r="LUR425" s="564"/>
      <c r="LUS425" s="564"/>
      <c r="LUT425" s="564"/>
      <c r="LUU425" s="564"/>
      <c r="LUV425" s="564"/>
      <c r="LUW425" s="564"/>
      <c r="LUX425" s="564"/>
      <c r="LUY425" s="564"/>
      <c r="LUZ425" s="564"/>
      <c r="LVA425" s="564"/>
      <c r="LVB425" s="564"/>
      <c r="LVC425" s="564"/>
      <c r="LVD425" s="564"/>
      <c r="LVE425" s="564"/>
      <c r="LVF425" s="564"/>
      <c r="LVG425" s="564"/>
      <c r="LVH425" s="564"/>
      <c r="LVI425" s="564"/>
      <c r="LVJ425" s="564"/>
      <c r="LVK425" s="564"/>
      <c r="LVL425" s="564"/>
      <c r="LVM425" s="564"/>
      <c r="LVN425" s="564"/>
      <c r="LVO425" s="564"/>
      <c r="LVP425" s="564"/>
      <c r="LVQ425" s="564"/>
      <c r="LVR425" s="564"/>
      <c r="LVS425" s="564"/>
      <c r="LVT425" s="564"/>
      <c r="LVU425" s="564"/>
      <c r="LVV425" s="564"/>
      <c r="LVW425" s="564"/>
      <c r="LVX425" s="564"/>
      <c r="LVY425" s="564"/>
      <c r="LVZ425" s="564"/>
      <c r="LWA425" s="564"/>
      <c r="LWB425" s="564"/>
      <c r="LWC425" s="564"/>
      <c r="LWD425" s="564"/>
      <c r="LWE425" s="564"/>
      <c r="LWF425" s="564"/>
      <c r="LWG425" s="564"/>
      <c r="LWH425" s="564"/>
      <c r="LWI425" s="564"/>
      <c r="LWJ425" s="564"/>
      <c r="LWK425" s="564"/>
      <c r="LWL425" s="564"/>
      <c r="LWM425" s="564"/>
      <c r="LWN425" s="564"/>
      <c r="LWO425" s="564"/>
      <c r="LWP425" s="564"/>
      <c r="LWQ425" s="564"/>
      <c r="LWR425" s="564"/>
      <c r="LWS425" s="564"/>
      <c r="LWT425" s="564"/>
      <c r="LWU425" s="564"/>
      <c r="LWV425" s="564"/>
      <c r="LWW425" s="564"/>
      <c r="LWX425" s="564"/>
      <c r="LWY425" s="564"/>
      <c r="LWZ425" s="564"/>
      <c r="LXA425" s="564"/>
      <c r="LXB425" s="564"/>
      <c r="LXC425" s="564"/>
      <c r="LXD425" s="564"/>
      <c r="LXE425" s="564"/>
      <c r="LXF425" s="564"/>
      <c r="LXG425" s="564"/>
      <c r="LXH425" s="564"/>
      <c r="LXI425" s="564"/>
      <c r="LXJ425" s="564"/>
      <c r="LXK425" s="564"/>
      <c r="LXL425" s="564"/>
      <c r="LXM425" s="564"/>
      <c r="LXN425" s="564"/>
      <c r="LXO425" s="564"/>
      <c r="LXP425" s="564"/>
      <c r="LXQ425" s="564"/>
      <c r="LXR425" s="564"/>
      <c r="LXS425" s="564"/>
      <c r="LXT425" s="564"/>
      <c r="LXU425" s="564"/>
      <c r="LXV425" s="564"/>
      <c r="LXW425" s="564"/>
      <c r="LXX425" s="564"/>
      <c r="LXY425" s="564"/>
      <c r="LXZ425" s="564"/>
      <c r="LYA425" s="564"/>
      <c r="LYB425" s="564"/>
      <c r="LYC425" s="564"/>
      <c r="LYD425" s="564"/>
      <c r="LYE425" s="564"/>
      <c r="LYF425" s="564"/>
      <c r="LYG425" s="564"/>
      <c r="LYH425" s="564"/>
      <c r="LYI425" s="564"/>
      <c r="LYJ425" s="564"/>
      <c r="LYK425" s="564"/>
      <c r="LYL425" s="564"/>
      <c r="LYM425" s="564"/>
      <c r="LYN425" s="564"/>
      <c r="LYO425" s="564"/>
      <c r="LYP425" s="564"/>
      <c r="LYQ425" s="564"/>
      <c r="LYR425" s="564"/>
      <c r="LYS425" s="564"/>
      <c r="LYT425" s="564"/>
      <c r="LYU425" s="564"/>
      <c r="LYV425" s="564"/>
      <c r="LYW425" s="564"/>
      <c r="LYX425" s="564"/>
      <c r="LYY425" s="564"/>
      <c r="LYZ425" s="564"/>
      <c r="LZA425" s="564"/>
      <c r="LZB425" s="564"/>
      <c r="LZC425" s="564"/>
      <c r="LZD425" s="564"/>
      <c r="LZE425" s="564"/>
      <c r="LZF425" s="564"/>
      <c r="LZG425" s="564"/>
      <c r="LZH425" s="564"/>
      <c r="LZI425" s="564"/>
      <c r="LZJ425" s="564"/>
      <c r="LZK425" s="564"/>
      <c r="LZL425" s="564"/>
      <c r="LZM425" s="564"/>
      <c r="LZN425" s="564"/>
      <c r="LZO425" s="564"/>
      <c r="LZP425" s="564"/>
      <c r="LZQ425" s="564"/>
      <c r="LZR425" s="564"/>
      <c r="LZS425" s="564"/>
      <c r="LZT425" s="564"/>
      <c r="LZU425" s="564"/>
      <c r="LZV425" s="564"/>
      <c r="LZW425" s="564"/>
      <c r="LZX425" s="564"/>
      <c r="LZY425" s="564"/>
      <c r="LZZ425" s="564"/>
      <c r="MAA425" s="564"/>
      <c r="MAB425" s="564"/>
      <c r="MAC425" s="564"/>
      <c r="MAD425" s="564"/>
      <c r="MAE425" s="564"/>
      <c r="MAF425" s="564"/>
      <c r="MAG425" s="564"/>
      <c r="MAH425" s="564"/>
      <c r="MAI425" s="564"/>
      <c r="MAJ425" s="564"/>
      <c r="MAK425" s="564"/>
      <c r="MAL425" s="564"/>
      <c r="MAM425" s="564"/>
      <c r="MAN425" s="564"/>
      <c r="MAO425" s="564"/>
      <c r="MAP425" s="564"/>
      <c r="MAQ425" s="564"/>
      <c r="MAR425" s="564"/>
      <c r="MAS425" s="564"/>
      <c r="MAT425" s="564"/>
      <c r="MAU425" s="564"/>
      <c r="MAV425" s="564"/>
      <c r="MAW425" s="564"/>
      <c r="MAX425" s="564"/>
      <c r="MAY425" s="564"/>
      <c r="MAZ425" s="564"/>
      <c r="MBA425" s="564"/>
      <c r="MBB425" s="564"/>
      <c r="MBC425" s="564"/>
      <c r="MBD425" s="564"/>
      <c r="MBE425" s="564"/>
      <c r="MBF425" s="564"/>
      <c r="MBG425" s="564"/>
      <c r="MBH425" s="564"/>
      <c r="MBI425" s="564"/>
      <c r="MBJ425" s="564"/>
      <c r="MBK425" s="564"/>
      <c r="MBL425" s="564"/>
      <c r="MBM425" s="564"/>
      <c r="MBN425" s="564"/>
      <c r="MBO425" s="564"/>
      <c r="MBP425" s="564"/>
      <c r="MBQ425" s="564"/>
      <c r="MBR425" s="564"/>
      <c r="MBS425" s="564"/>
      <c r="MBT425" s="564"/>
      <c r="MBU425" s="564"/>
      <c r="MBV425" s="564"/>
      <c r="MBW425" s="564"/>
      <c r="MBX425" s="564"/>
      <c r="MBY425" s="564"/>
      <c r="MBZ425" s="564"/>
      <c r="MCA425" s="564"/>
      <c r="MCB425" s="564"/>
      <c r="MCC425" s="564"/>
      <c r="MCD425" s="564"/>
      <c r="MCE425" s="564"/>
      <c r="MCF425" s="564"/>
      <c r="MCG425" s="564"/>
      <c r="MCH425" s="564"/>
      <c r="MCI425" s="564"/>
      <c r="MCJ425" s="564"/>
      <c r="MCK425" s="564"/>
      <c r="MCL425" s="564"/>
      <c r="MCM425" s="564"/>
      <c r="MCN425" s="564"/>
      <c r="MCO425" s="564"/>
      <c r="MCP425" s="564"/>
      <c r="MCQ425" s="564"/>
      <c r="MCR425" s="564"/>
      <c r="MCS425" s="564"/>
      <c r="MCT425" s="564"/>
      <c r="MCU425" s="564"/>
      <c r="MCV425" s="564"/>
      <c r="MCW425" s="564"/>
      <c r="MCX425" s="564"/>
      <c r="MCY425" s="564"/>
      <c r="MCZ425" s="564"/>
      <c r="MDA425" s="564"/>
      <c r="MDB425" s="564"/>
      <c r="MDC425" s="564"/>
      <c r="MDD425" s="564"/>
      <c r="MDE425" s="564"/>
      <c r="MDF425" s="564"/>
      <c r="MDG425" s="564"/>
      <c r="MDH425" s="564"/>
      <c r="MDI425" s="564"/>
      <c r="MDJ425" s="564"/>
      <c r="MDK425" s="564"/>
      <c r="MDL425" s="564"/>
      <c r="MDM425" s="564"/>
      <c r="MDN425" s="564"/>
      <c r="MDO425" s="564"/>
      <c r="MDP425" s="564"/>
      <c r="MDQ425" s="564"/>
      <c r="MDR425" s="564"/>
      <c r="MDS425" s="564"/>
      <c r="MDT425" s="564"/>
      <c r="MDU425" s="564"/>
      <c r="MDV425" s="564"/>
      <c r="MDW425" s="564"/>
      <c r="MDX425" s="564"/>
      <c r="MDY425" s="564"/>
      <c r="MDZ425" s="564"/>
      <c r="MEA425" s="564"/>
      <c r="MEB425" s="564"/>
      <c r="MEC425" s="564"/>
      <c r="MED425" s="564"/>
      <c r="MEE425" s="564"/>
      <c r="MEF425" s="564"/>
      <c r="MEG425" s="564"/>
      <c r="MEH425" s="564"/>
      <c r="MEI425" s="564"/>
      <c r="MEJ425" s="564"/>
      <c r="MEK425" s="564"/>
      <c r="MEL425" s="564"/>
      <c r="MEM425" s="564"/>
      <c r="MEN425" s="564"/>
      <c r="MEO425" s="564"/>
      <c r="MEP425" s="564"/>
      <c r="MEQ425" s="564"/>
      <c r="MER425" s="564"/>
      <c r="MES425" s="564"/>
      <c r="MET425" s="564"/>
      <c r="MEU425" s="564"/>
      <c r="MEV425" s="564"/>
      <c r="MEW425" s="564"/>
      <c r="MEX425" s="564"/>
      <c r="MEY425" s="564"/>
      <c r="MEZ425" s="564"/>
      <c r="MFA425" s="564"/>
      <c r="MFB425" s="564"/>
      <c r="MFC425" s="564"/>
      <c r="MFD425" s="564"/>
      <c r="MFE425" s="564"/>
      <c r="MFF425" s="564"/>
      <c r="MFG425" s="564"/>
      <c r="MFH425" s="564"/>
      <c r="MFI425" s="564"/>
      <c r="MFJ425" s="564"/>
      <c r="MFK425" s="564"/>
      <c r="MFL425" s="564"/>
      <c r="MFM425" s="564"/>
      <c r="MFN425" s="564"/>
      <c r="MFO425" s="564"/>
      <c r="MFP425" s="564"/>
      <c r="MFQ425" s="564"/>
      <c r="MFR425" s="564"/>
      <c r="MFS425" s="564"/>
      <c r="MFT425" s="564"/>
      <c r="MFU425" s="564"/>
      <c r="MFV425" s="564"/>
      <c r="MFW425" s="564"/>
      <c r="MFX425" s="564"/>
      <c r="MFY425" s="564"/>
      <c r="MFZ425" s="564"/>
      <c r="MGA425" s="564"/>
      <c r="MGB425" s="564"/>
      <c r="MGC425" s="564"/>
      <c r="MGD425" s="564"/>
      <c r="MGE425" s="564"/>
      <c r="MGF425" s="564"/>
      <c r="MGG425" s="564"/>
      <c r="MGH425" s="564"/>
      <c r="MGI425" s="564"/>
      <c r="MGJ425" s="564"/>
      <c r="MGK425" s="564"/>
      <c r="MGL425" s="564"/>
      <c r="MGM425" s="564"/>
      <c r="MGN425" s="564"/>
      <c r="MGO425" s="564"/>
      <c r="MGP425" s="564"/>
      <c r="MGQ425" s="564"/>
      <c r="MGR425" s="564"/>
      <c r="MGS425" s="564"/>
      <c r="MGT425" s="564"/>
      <c r="MGU425" s="564"/>
      <c r="MGV425" s="564"/>
      <c r="MGW425" s="564"/>
      <c r="MGX425" s="564"/>
      <c r="MGY425" s="564"/>
      <c r="MGZ425" s="564"/>
      <c r="MHA425" s="564"/>
      <c r="MHB425" s="564"/>
      <c r="MHC425" s="564"/>
      <c r="MHD425" s="564"/>
      <c r="MHE425" s="564"/>
      <c r="MHF425" s="564"/>
      <c r="MHG425" s="564"/>
      <c r="MHH425" s="564"/>
      <c r="MHI425" s="564"/>
      <c r="MHJ425" s="564"/>
      <c r="MHK425" s="564"/>
      <c r="MHL425" s="564"/>
      <c r="MHM425" s="564"/>
      <c r="MHN425" s="564"/>
      <c r="MHO425" s="564"/>
      <c r="MHP425" s="564"/>
      <c r="MHQ425" s="564"/>
      <c r="MHR425" s="564"/>
      <c r="MHS425" s="564"/>
      <c r="MHT425" s="564"/>
      <c r="MHU425" s="564"/>
      <c r="MHV425" s="564"/>
      <c r="MHW425" s="564"/>
      <c r="MHX425" s="564"/>
      <c r="MHY425" s="564"/>
      <c r="MHZ425" s="564"/>
      <c r="MIA425" s="564"/>
      <c r="MIB425" s="564"/>
      <c r="MIC425" s="564"/>
      <c r="MID425" s="564"/>
      <c r="MIE425" s="564"/>
      <c r="MIF425" s="564"/>
      <c r="MIG425" s="564"/>
      <c r="MIH425" s="564"/>
      <c r="MII425" s="564"/>
      <c r="MIJ425" s="564"/>
      <c r="MIK425" s="564"/>
      <c r="MIL425" s="564"/>
      <c r="MIM425" s="564"/>
      <c r="MIN425" s="564"/>
      <c r="MIO425" s="564"/>
      <c r="MIP425" s="564"/>
      <c r="MIQ425" s="564"/>
      <c r="MIR425" s="564"/>
      <c r="MIS425" s="564"/>
      <c r="MIT425" s="564"/>
      <c r="MIU425" s="564"/>
      <c r="MIV425" s="564"/>
      <c r="MIW425" s="564"/>
      <c r="MIX425" s="564"/>
      <c r="MIY425" s="564"/>
      <c r="MIZ425" s="564"/>
      <c r="MJA425" s="564"/>
      <c r="MJB425" s="564"/>
      <c r="MJC425" s="564"/>
      <c r="MJD425" s="564"/>
      <c r="MJE425" s="564"/>
      <c r="MJF425" s="564"/>
      <c r="MJG425" s="564"/>
      <c r="MJH425" s="564"/>
      <c r="MJI425" s="564"/>
      <c r="MJJ425" s="564"/>
      <c r="MJK425" s="564"/>
      <c r="MJL425" s="564"/>
      <c r="MJM425" s="564"/>
      <c r="MJN425" s="564"/>
      <c r="MJO425" s="564"/>
      <c r="MJP425" s="564"/>
      <c r="MJQ425" s="564"/>
      <c r="MJR425" s="564"/>
      <c r="MJS425" s="564"/>
      <c r="MJT425" s="564"/>
      <c r="MJU425" s="564"/>
      <c r="MJV425" s="564"/>
      <c r="MJW425" s="564"/>
      <c r="MJX425" s="564"/>
      <c r="MJY425" s="564"/>
      <c r="MJZ425" s="564"/>
      <c r="MKA425" s="564"/>
      <c r="MKB425" s="564"/>
      <c r="MKC425" s="564"/>
      <c r="MKD425" s="564"/>
      <c r="MKE425" s="564"/>
      <c r="MKF425" s="564"/>
      <c r="MKG425" s="564"/>
      <c r="MKH425" s="564"/>
      <c r="MKI425" s="564"/>
      <c r="MKJ425" s="564"/>
      <c r="MKK425" s="564"/>
      <c r="MKL425" s="564"/>
      <c r="MKM425" s="564"/>
      <c r="MKN425" s="564"/>
      <c r="MKO425" s="564"/>
      <c r="MKP425" s="564"/>
      <c r="MKQ425" s="564"/>
      <c r="MKR425" s="564"/>
      <c r="MKS425" s="564"/>
      <c r="MKT425" s="564"/>
      <c r="MKU425" s="564"/>
      <c r="MKV425" s="564"/>
      <c r="MKW425" s="564"/>
      <c r="MKX425" s="564"/>
      <c r="MKY425" s="564"/>
      <c r="MKZ425" s="564"/>
      <c r="MLA425" s="564"/>
      <c r="MLB425" s="564"/>
      <c r="MLC425" s="564"/>
      <c r="MLD425" s="564"/>
      <c r="MLE425" s="564"/>
      <c r="MLF425" s="564"/>
      <c r="MLG425" s="564"/>
      <c r="MLH425" s="564"/>
      <c r="MLI425" s="564"/>
      <c r="MLJ425" s="564"/>
      <c r="MLK425" s="564"/>
      <c r="MLL425" s="564"/>
      <c r="MLM425" s="564"/>
      <c r="MLN425" s="564"/>
      <c r="MLO425" s="564"/>
      <c r="MLP425" s="564"/>
      <c r="MLQ425" s="564"/>
      <c r="MLR425" s="564"/>
      <c r="MLS425" s="564"/>
      <c r="MLT425" s="564"/>
      <c r="MLU425" s="564"/>
      <c r="MLV425" s="564"/>
      <c r="MLW425" s="564"/>
      <c r="MLX425" s="564"/>
      <c r="MLY425" s="564"/>
      <c r="MLZ425" s="564"/>
      <c r="MMA425" s="564"/>
      <c r="MMB425" s="564"/>
      <c r="MMC425" s="564"/>
      <c r="MMD425" s="564"/>
      <c r="MME425" s="564"/>
      <c r="MMF425" s="564"/>
      <c r="MMG425" s="564"/>
      <c r="MMH425" s="564"/>
      <c r="MMI425" s="564"/>
      <c r="MMJ425" s="564"/>
      <c r="MMK425" s="564"/>
      <c r="MML425" s="564"/>
      <c r="MMM425" s="564"/>
      <c r="MMN425" s="564"/>
      <c r="MMO425" s="564"/>
      <c r="MMP425" s="564"/>
      <c r="MMQ425" s="564"/>
      <c r="MMR425" s="564"/>
      <c r="MMS425" s="564"/>
      <c r="MMT425" s="564"/>
      <c r="MMU425" s="564"/>
      <c r="MMV425" s="564"/>
      <c r="MMW425" s="564"/>
      <c r="MMX425" s="564"/>
      <c r="MMY425" s="564"/>
      <c r="MMZ425" s="564"/>
      <c r="MNA425" s="564"/>
      <c r="MNB425" s="564"/>
      <c r="MNC425" s="564"/>
      <c r="MND425" s="564"/>
      <c r="MNE425" s="564"/>
      <c r="MNF425" s="564"/>
      <c r="MNG425" s="564"/>
      <c r="MNH425" s="564"/>
      <c r="MNI425" s="564"/>
      <c r="MNJ425" s="564"/>
      <c r="MNK425" s="564"/>
      <c r="MNL425" s="564"/>
      <c r="MNM425" s="564"/>
      <c r="MNN425" s="564"/>
      <c r="MNO425" s="564"/>
      <c r="MNP425" s="564"/>
      <c r="MNQ425" s="564"/>
      <c r="MNR425" s="564"/>
      <c r="MNS425" s="564"/>
      <c r="MNT425" s="564"/>
      <c r="MNU425" s="564"/>
      <c r="MNV425" s="564"/>
      <c r="MNW425" s="564"/>
      <c r="MNX425" s="564"/>
      <c r="MNY425" s="564"/>
      <c r="MNZ425" s="564"/>
      <c r="MOA425" s="564"/>
      <c r="MOB425" s="564"/>
      <c r="MOC425" s="564"/>
      <c r="MOD425" s="564"/>
      <c r="MOE425" s="564"/>
      <c r="MOF425" s="564"/>
      <c r="MOG425" s="564"/>
      <c r="MOH425" s="564"/>
      <c r="MOI425" s="564"/>
      <c r="MOJ425" s="564"/>
      <c r="MOK425" s="564"/>
      <c r="MOL425" s="564"/>
      <c r="MOM425" s="564"/>
      <c r="MON425" s="564"/>
      <c r="MOO425" s="564"/>
      <c r="MOP425" s="564"/>
      <c r="MOQ425" s="564"/>
      <c r="MOR425" s="564"/>
      <c r="MOS425" s="564"/>
      <c r="MOT425" s="564"/>
      <c r="MOU425" s="564"/>
      <c r="MOV425" s="564"/>
      <c r="MOW425" s="564"/>
      <c r="MOX425" s="564"/>
      <c r="MOY425" s="564"/>
      <c r="MOZ425" s="564"/>
      <c r="MPA425" s="564"/>
      <c r="MPB425" s="564"/>
      <c r="MPC425" s="564"/>
      <c r="MPD425" s="564"/>
      <c r="MPE425" s="564"/>
      <c r="MPF425" s="564"/>
      <c r="MPG425" s="564"/>
      <c r="MPH425" s="564"/>
      <c r="MPI425" s="564"/>
      <c r="MPJ425" s="564"/>
      <c r="MPK425" s="564"/>
      <c r="MPL425" s="564"/>
      <c r="MPM425" s="564"/>
      <c r="MPN425" s="564"/>
      <c r="MPO425" s="564"/>
      <c r="MPP425" s="564"/>
      <c r="MPQ425" s="564"/>
      <c r="MPR425" s="564"/>
      <c r="MPS425" s="564"/>
      <c r="MPT425" s="564"/>
      <c r="MPU425" s="564"/>
      <c r="MPV425" s="564"/>
      <c r="MPW425" s="564"/>
      <c r="MPX425" s="564"/>
      <c r="MPY425" s="564"/>
      <c r="MPZ425" s="564"/>
      <c r="MQA425" s="564"/>
      <c r="MQB425" s="564"/>
      <c r="MQC425" s="564"/>
      <c r="MQD425" s="564"/>
      <c r="MQE425" s="564"/>
      <c r="MQF425" s="564"/>
      <c r="MQG425" s="564"/>
      <c r="MQH425" s="564"/>
      <c r="MQI425" s="564"/>
      <c r="MQJ425" s="564"/>
      <c r="MQK425" s="564"/>
      <c r="MQL425" s="564"/>
      <c r="MQM425" s="564"/>
      <c r="MQN425" s="564"/>
      <c r="MQO425" s="564"/>
      <c r="MQP425" s="564"/>
      <c r="MQQ425" s="564"/>
      <c r="MQR425" s="564"/>
      <c r="MQS425" s="564"/>
      <c r="MQT425" s="564"/>
      <c r="MQU425" s="564"/>
      <c r="MQV425" s="564"/>
      <c r="MQW425" s="564"/>
      <c r="MQX425" s="564"/>
      <c r="MQY425" s="564"/>
      <c r="MQZ425" s="564"/>
      <c r="MRA425" s="564"/>
      <c r="MRB425" s="564"/>
      <c r="MRC425" s="564"/>
      <c r="MRD425" s="564"/>
      <c r="MRE425" s="564"/>
      <c r="MRF425" s="564"/>
      <c r="MRG425" s="564"/>
      <c r="MRH425" s="564"/>
      <c r="MRI425" s="564"/>
      <c r="MRJ425" s="564"/>
      <c r="MRK425" s="564"/>
      <c r="MRL425" s="564"/>
      <c r="MRM425" s="564"/>
      <c r="MRN425" s="564"/>
      <c r="MRO425" s="564"/>
      <c r="MRP425" s="564"/>
      <c r="MRQ425" s="564"/>
      <c r="MRR425" s="564"/>
      <c r="MRS425" s="564"/>
      <c r="MRT425" s="564"/>
      <c r="MRU425" s="564"/>
      <c r="MRV425" s="564"/>
      <c r="MRW425" s="564"/>
      <c r="MRX425" s="564"/>
      <c r="MRY425" s="564"/>
      <c r="MRZ425" s="564"/>
      <c r="MSA425" s="564"/>
      <c r="MSB425" s="564"/>
      <c r="MSC425" s="564"/>
      <c r="MSD425" s="564"/>
      <c r="MSE425" s="564"/>
      <c r="MSF425" s="564"/>
      <c r="MSG425" s="564"/>
      <c r="MSH425" s="564"/>
      <c r="MSI425" s="564"/>
      <c r="MSJ425" s="564"/>
      <c r="MSK425" s="564"/>
      <c r="MSL425" s="564"/>
      <c r="MSM425" s="564"/>
      <c r="MSN425" s="564"/>
      <c r="MSO425" s="564"/>
      <c r="MSP425" s="564"/>
      <c r="MSQ425" s="564"/>
      <c r="MSR425" s="564"/>
      <c r="MSS425" s="564"/>
      <c r="MST425" s="564"/>
      <c r="MSU425" s="564"/>
      <c r="MSV425" s="564"/>
      <c r="MSW425" s="564"/>
      <c r="MSX425" s="564"/>
      <c r="MSY425" s="564"/>
      <c r="MSZ425" s="564"/>
      <c r="MTA425" s="564"/>
      <c r="MTB425" s="564"/>
      <c r="MTC425" s="564"/>
      <c r="MTD425" s="564"/>
      <c r="MTE425" s="564"/>
      <c r="MTF425" s="564"/>
      <c r="MTG425" s="564"/>
      <c r="MTH425" s="564"/>
      <c r="MTI425" s="564"/>
      <c r="MTJ425" s="564"/>
      <c r="MTK425" s="564"/>
      <c r="MTL425" s="564"/>
      <c r="MTM425" s="564"/>
      <c r="MTN425" s="564"/>
      <c r="MTO425" s="564"/>
      <c r="MTP425" s="564"/>
      <c r="MTQ425" s="564"/>
      <c r="MTR425" s="564"/>
      <c r="MTS425" s="564"/>
      <c r="MTT425" s="564"/>
      <c r="MTU425" s="564"/>
      <c r="MTV425" s="564"/>
      <c r="MTW425" s="564"/>
      <c r="MTX425" s="564"/>
      <c r="MTY425" s="564"/>
      <c r="MTZ425" s="564"/>
      <c r="MUA425" s="564"/>
      <c r="MUB425" s="564"/>
      <c r="MUC425" s="564"/>
      <c r="MUD425" s="564"/>
      <c r="MUE425" s="564"/>
      <c r="MUF425" s="564"/>
      <c r="MUG425" s="564"/>
      <c r="MUH425" s="564"/>
      <c r="MUI425" s="564"/>
      <c r="MUJ425" s="564"/>
      <c r="MUK425" s="564"/>
      <c r="MUL425" s="564"/>
      <c r="MUM425" s="564"/>
      <c r="MUN425" s="564"/>
      <c r="MUO425" s="564"/>
      <c r="MUP425" s="564"/>
      <c r="MUQ425" s="564"/>
      <c r="MUR425" s="564"/>
      <c r="MUS425" s="564"/>
      <c r="MUT425" s="564"/>
      <c r="MUU425" s="564"/>
      <c r="MUV425" s="564"/>
      <c r="MUW425" s="564"/>
      <c r="MUX425" s="564"/>
      <c r="MUY425" s="564"/>
      <c r="MUZ425" s="564"/>
      <c r="MVA425" s="564"/>
      <c r="MVB425" s="564"/>
      <c r="MVC425" s="564"/>
      <c r="MVD425" s="564"/>
      <c r="MVE425" s="564"/>
      <c r="MVF425" s="564"/>
      <c r="MVG425" s="564"/>
      <c r="MVH425" s="564"/>
      <c r="MVI425" s="564"/>
      <c r="MVJ425" s="564"/>
      <c r="MVK425" s="564"/>
      <c r="MVL425" s="564"/>
      <c r="MVM425" s="564"/>
      <c r="MVN425" s="564"/>
      <c r="MVO425" s="564"/>
      <c r="MVP425" s="564"/>
      <c r="MVQ425" s="564"/>
      <c r="MVR425" s="564"/>
      <c r="MVS425" s="564"/>
      <c r="MVT425" s="564"/>
      <c r="MVU425" s="564"/>
      <c r="MVV425" s="564"/>
      <c r="MVW425" s="564"/>
      <c r="MVX425" s="564"/>
      <c r="MVY425" s="564"/>
      <c r="MVZ425" s="564"/>
      <c r="MWA425" s="564"/>
      <c r="MWB425" s="564"/>
      <c r="MWC425" s="564"/>
      <c r="MWD425" s="564"/>
      <c r="MWE425" s="564"/>
      <c r="MWF425" s="564"/>
      <c r="MWG425" s="564"/>
      <c r="MWH425" s="564"/>
      <c r="MWI425" s="564"/>
      <c r="MWJ425" s="564"/>
      <c r="MWK425" s="564"/>
      <c r="MWL425" s="564"/>
      <c r="MWM425" s="564"/>
      <c r="MWN425" s="564"/>
      <c r="MWO425" s="564"/>
      <c r="MWP425" s="564"/>
      <c r="MWQ425" s="564"/>
      <c r="MWR425" s="564"/>
      <c r="MWS425" s="564"/>
      <c r="MWT425" s="564"/>
      <c r="MWU425" s="564"/>
      <c r="MWV425" s="564"/>
      <c r="MWW425" s="564"/>
      <c r="MWX425" s="564"/>
      <c r="MWY425" s="564"/>
      <c r="MWZ425" s="564"/>
      <c r="MXA425" s="564"/>
      <c r="MXB425" s="564"/>
      <c r="MXC425" s="564"/>
      <c r="MXD425" s="564"/>
      <c r="MXE425" s="564"/>
      <c r="MXF425" s="564"/>
      <c r="MXG425" s="564"/>
      <c r="MXH425" s="564"/>
      <c r="MXI425" s="564"/>
      <c r="MXJ425" s="564"/>
      <c r="MXK425" s="564"/>
      <c r="MXL425" s="564"/>
      <c r="MXM425" s="564"/>
      <c r="MXN425" s="564"/>
      <c r="MXO425" s="564"/>
      <c r="MXP425" s="564"/>
      <c r="MXQ425" s="564"/>
      <c r="MXR425" s="564"/>
      <c r="MXS425" s="564"/>
      <c r="MXT425" s="564"/>
      <c r="MXU425" s="564"/>
      <c r="MXV425" s="564"/>
      <c r="MXW425" s="564"/>
      <c r="MXX425" s="564"/>
      <c r="MXY425" s="564"/>
      <c r="MXZ425" s="564"/>
      <c r="MYA425" s="564"/>
      <c r="MYB425" s="564"/>
      <c r="MYC425" s="564"/>
      <c r="MYD425" s="564"/>
      <c r="MYE425" s="564"/>
      <c r="MYF425" s="564"/>
      <c r="MYG425" s="564"/>
      <c r="MYH425" s="564"/>
      <c r="MYI425" s="564"/>
      <c r="MYJ425" s="564"/>
      <c r="MYK425" s="564"/>
      <c r="MYL425" s="564"/>
      <c r="MYM425" s="564"/>
      <c r="MYN425" s="564"/>
      <c r="MYO425" s="564"/>
      <c r="MYP425" s="564"/>
      <c r="MYQ425" s="564"/>
      <c r="MYR425" s="564"/>
      <c r="MYS425" s="564"/>
      <c r="MYT425" s="564"/>
      <c r="MYU425" s="564"/>
      <c r="MYV425" s="564"/>
      <c r="MYW425" s="564"/>
      <c r="MYX425" s="564"/>
      <c r="MYY425" s="564"/>
      <c r="MYZ425" s="564"/>
      <c r="MZA425" s="564"/>
      <c r="MZB425" s="564"/>
      <c r="MZC425" s="564"/>
      <c r="MZD425" s="564"/>
      <c r="MZE425" s="564"/>
      <c r="MZF425" s="564"/>
      <c r="MZG425" s="564"/>
      <c r="MZH425" s="564"/>
      <c r="MZI425" s="564"/>
      <c r="MZJ425" s="564"/>
      <c r="MZK425" s="564"/>
      <c r="MZL425" s="564"/>
      <c r="MZM425" s="564"/>
      <c r="MZN425" s="564"/>
      <c r="MZO425" s="564"/>
      <c r="MZP425" s="564"/>
      <c r="MZQ425" s="564"/>
      <c r="MZR425" s="564"/>
      <c r="MZS425" s="564"/>
      <c r="MZT425" s="564"/>
      <c r="MZU425" s="564"/>
      <c r="MZV425" s="564"/>
      <c r="MZW425" s="564"/>
      <c r="MZX425" s="564"/>
      <c r="MZY425" s="564"/>
      <c r="MZZ425" s="564"/>
      <c r="NAA425" s="564"/>
      <c r="NAB425" s="564"/>
      <c r="NAC425" s="564"/>
      <c r="NAD425" s="564"/>
      <c r="NAE425" s="564"/>
      <c r="NAF425" s="564"/>
      <c r="NAG425" s="564"/>
      <c r="NAH425" s="564"/>
      <c r="NAI425" s="564"/>
      <c r="NAJ425" s="564"/>
      <c r="NAK425" s="564"/>
      <c r="NAL425" s="564"/>
      <c r="NAM425" s="564"/>
      <c r="NAN425" s="564"/>
      <c r="NAO425" s="564"/>
      <c r="NAP425" s="564"/>
      <c r="NAQ425" s="564"/>
      <c r="NAR425" s="564"/>
      <c r="NAS425" s="564"/>
      <c r="NAT425" s="564"/>
      <c r="NAU425" s="564"/>
      <c r="NAV425" s="564"/>
      <c r="NAW425" s="564"/>
      <c r="NAX425" s="564"/>
      <c r="NAY425" s="564"/>
      <c r="NAZ425" s="564"/>
      <c r="NBA425" s="564"/>
      <c r="NBB425" s="564"/>
      <c r="NBC425" s="564"/>
      <c r="NBD425" s="564"/>
      <c r="NBE425" s="564"/>
      <c r="NBF425" s="564"/>
      <c r="NBG425" s="564"/>
      <c r="NBH425" s="564"/>
      <c r="NBI425" s="564"/>
      <c r="NBJ425" s="564"/>
      <c r="NBK425" s="564"/>
      <c r="NBL425" s="564"/>
      <c r="NBM425" s="564"/>
      <c r="NBN425" s="564"/>
      <c r="NBO425" s="564"/>
      <c r="NBP425" s="564"/>
      <c r="NBQ425" s="564"/>
      <c r="NBR425" s="564"/>
      <c r="NBS425" s="564"/>
      <c r="NBT425" s="564"/>
      <c r="NBU425" s="564"/>
      <c r="NBV425" s="564"/>
      <c r="NBW425" s="564"/>
      <c r="NBX425" s="564"/>
      <c r="NBY425" s="564"/>
      <c r="NBZ425" s="564"/>
      <c r="NCA425" s="564"/>
      <c r="NCB425" s="564"/>
      <c r="NCC425" s="564"/>
      <c r="NCD425" s="564"/>
      <c r="NCE425" s="564"/>
      <c r="NCF425" s="564"/>
      <c r="NCG425" s="564"/>
      <c r="NCH425" s="564"/>
      <c r="NCI425" s="564"/>
      <c r="NCJ425" s="564"/>
      <c r="NCK425" s="564"/>
      <c r="NCL425" s="564"/>
      <c r="NCM425" s="564"/>
      <c r="NCN425" s="564"/>
      <c r="NCO425" s="564"/>
      <c r="NCP425" s="564"/>
      <c r="NCQ425" s="564"/>
      <c r="NCR425" s="564"/>
      <c r="NCS425" s="564"/>
      <c r="NCT425" s="564"/>
      <c r="NCU425" s="564"/>
      <c r="NCV425" s="564"/>
      <c r="NCW425" s="564"/>
      <c r="NCX425" s="564"/>
      <c r="NCY425" s="564"/>
      <c r="NCZ425" s="564"/>
      <c r="NDA425" s="564"/>
      <c r="NDB425" s="564"/>
      <c r="NDC425" s="564"/>
      <c r="NDD425" s="564"/>
      <c r="NDE425" s="564"/>
      <c r="NDF425" s="564"/>
      <c r="NDG425" s="564"/>
      <c r="NDH425" s="564"/>
      <c r="NDI425" s="564"/>
      <c r="NDJ425" s="564"/>
      <c r="NDK425" s="564"/>
      <c r="NDL425" s="564"/>
      <c r="NDM425" s="564"/>
      <c r="NDN425" s="564"/>
      <c r="NDO425" s="564"/>
      <c r="NDP425" s="564"/>
      <c r="NDQ425" s="564"/>
      <c r="NDR425" s="564"/>
      <c r="NDS425" s="564"/>
      <c r="NDT425" s="564"/>
      <c r="NDU425" s="564"/>
      <c r="NDV425" s="564"/>
      <c r="NDW425" s="564"/>
      <c r="NDX425" s="564"/>
      <c r="NDY425" s="564"/>
      <c r="NDZ425" s="564"/>
      <c r="NEA425" s="564"/>
      <c r="NEB425" s="564"/>
      <c r="NEC425" s="564"/>
      <c r="NED425" s="564"/>
      <c r="NEE425" s="564"/>
      <c r="NEF425" s="564"/>
      <c r="NEG425" s="564"/>
      <c r="NEH425" s="564"/>
      <c r="NEI425" s="564"/>
      <c r="NEJ425" s="564"/>
      <c r="NEK425" s="564"/>
      <c r="NEL425" s="564"/>
      <c r="NEM425" s="564"/>
      <c r="NEN425" s="564"/>
      <c r="NEO425" s="564"/>
      <c r="NEP425" s="564"/>
      <c r="NEQ425" s="564"/>
      <c r="NER425" s="564"/>
      <c r="NES425" s="564"/>
      <c r="NET425" s="564"/>
      <c r="NEU425" s="564"/>
      <c r="NEV425" s="564"/>
      <c r="NEW425" s="564"/>
      <c r="NEX425" s="564"/>
      <c r="NEY425" s="564"/>
      <c r="NEZ425" s="564"/>
      <c r="NFA425" s="564"/>
      <c r="NFB425" s="564"/>
      <c r="NFC425" s="564"/>
      <c r="NFD425" s="564"/>
      <c r="NFE425" s="564"/>
      <c r="NFF425" s="564"/>
      <c r="NFG425" s="564"/>
      <c r="NFH425" s="564"/>
      <c r="NFI425" s="564"/>
      <c r="NFJ425" s="564"/>
      <c r="NFK425" s="564"/>
      <c r="NFL425" s="564"/>
      <c r="NFM425" s="564"/>
      <c r="NFN425" s="564"/>
      <c r="NFO425" s="564"/>
      <c r="NFP425" s="564"/>
      <c r="NFQ425" s="564"/>
      <c r="NFR425" s="564"/>
      <c r="NFS425" s="564"/>
      <c r="NFT425" s="564"/>
      <c r="NFU425" s="564"/>
      <c r="NFV425" s="564"/>
      <c r="NFW425" s="564"/>
      <c r="NFX425" s="564"/>
      <c r="NFY425" s="564"/>
      <c r="NFZ425" s="564"/>
      <c r="NGA425" s="564"/>
      <c r="NGB425" s="564"/>
      <c r="NGC425" s="564"/>
      <c r="NGD425" s="564"/>
      <c r="NGE425" s="564"/>
      <c r="NGF425" s="564"/>
      <c r="NGG425" s="564"/>
      <c r="NGH425" s="564"/>
      <c r="NGI425" s="564"/>
      <c r="NGJ425" s="564"/>
      <c r="NGK425" s="564"/>
      <c r="NGL425" s="564"/>
      <c r="NGM425" s="564"/>
      <c r="NGN425" s="564"/>
      <c r="NGO425" s="564"/>
      <c r="NGP425" s="564"/>
      <c r="NGQ425" s="564"/>
      <c r="NGR425" s="564"/>
      <c r="NGS425" s="564"/>
      <c r="NGT425" s="564"/>
      <c r="NGU425" s="564"/>
      <c r="NGV425" s="564"/>
      <c r="NGW425" s="564"/>
      <c r="NGX425" s="564"/>
      <c r="NGY425" s="564"/>
      <c r="NGZ425" s="564"/>
      <c r="NHA425" s="564"/>
      <c r="NHB425" s="564"/>
      <c r="NHC425" s="564"/>
      <c r="NHD425" s="564"/>
      <c r="NHE425" s="564"/>
      <c r="NHF425" s="564"/>
      <c r="NHG425" s="564"/>
      <c r="NHH425" s="564"/>
      <c r="NHI425" s="564"/>
      <c r="NHJ425" s="564"/>
      <c r="NHK425" s="564"/>
      <c r="NHL425" s="564"/>
      <c r="NHM425" s="564"/>
      <c r="NHN425" s="564"/>
      <c r="NHO425" s="564"/>
      <c r="NHP425" s="564"/>
      <c r="NHQ425" s="564"/>
      <c r="NHR425" s="564"/>
      <c r="NHS425" s="564"/>
      <c r="NHT425" s="564"/>
      <c r="NHU425" s="564"/>
      <c r="NHV425" s="564"/>
      <c r="NHW425" s="564"/>
      <c r="NHX425" s="564"/>
      <c r="NHY425" s="564"/>
      <c r="NHZ425" s="564"/>
      <c r="NIA425" s="564"/>
      <c r="NIB425" s="564"/>
      <c r="NIC425" s="564"/>
      <c r="NID425" s="564"/>
      <c r="NIE425" s="564"/>
      <c r="NIF425" s="564"/>
      <c r="NIG425" s="564"/>
      <c r="NIH425" s="564"/>
      <c r="NII425" s="564"/>
      <c r="NIJ425" s="564"/>
      <c r="NIK425" s="564"/>
      <c r="NIL425" s="564"/>
      <c r="NIM425" s="564"/>
      <c r="NIN425" s="564"/>
      <c r="NIO425" s="564"/>
      <c r="NIP425" s="564"/>
      <c r="NIQ425" s="564"/>
      <c r="NIR425" s="564"/>
      <c r="NIS425" s="564"/>
      <c r="NIT425" s="564"/>
      <c r="NIU425" s="564"/>
      <c r="NIV425" s="564"/>
      <c r="NIW425" s="564"/>
      <c r="NIX425" s="564"/>
      <c r="NIY425" s="564"/>
      <c r="NIZ425" s="564"/>
      <c r="NJA425" s="564"/>
      <c r="NJB425" s="564"/>
      <c r="NJC425" s="564"/>
      <c r="NJD425" s="564"/>
      <c r="NJE425" s="564"/>
      <c r="NJF425" s="564"/>
      <c r="NJG425" s="564"/>
      <c r="NJH425" s="564"/>
      <c r="NJI425" s="564"/>
      <c r="NJJ425" s="564"/>
      <c r="NJK425" s="564"/>
      <c r="NJL425" s="564"/>
      <c r="NJM425" s="564"/>
      <c r="NJN425" s="564"/>
      <c r="NJO425" s="564"/>
      <c r="NJP425" s="564"/>
      <c r="NJQ425" s="564"/>
      <c r="NJR425" s="564"/>
      <c r="NJS425" s="564"/>
      <c r="NJT425" s="564"/>
      <c r="NJU425" s="564"/>
      <c r="NJV425" s="564"/>
      <c r="NJW425" s="564"/>
      <c r="NJX425" s="564"/>
      <c r="NJY425" s="564"/>
      <c r="NJZ425" s="564"/>
      <c r="NKA425" s="564"/>
      <c r="NKB425" s="564"/>
      <c r="NKC425" s="564"/>
      <c r="NKD425" s="564"/>
      <c r="NKE425" s="564"/>
      <c r="NKF425" s="564"/>
      <c r="NKG425" s="564"/>
      <c r="NKH425" s="564"/>
      <c r="NKI425" s="564"/>
      <c r="NKJ425" s="564"/>
      <c r="NKK425" s="564"/>
      <c r="NKL425" s="564"/>
      <c r="NKM425" s="564"/>
      <c r="NKN425" s="564"/>
      <c r="NKO425" s="564"/>
      <c r="NKP425" s="564"/>
      <c r="NKQ425" s="564"/>
      <c r="NKR425" s="564"/>
      <c r="NKS425" s="564"/>
      <c r="NKT425" s="564"/>
      <c r="NKU425" s="564"/>
      <c r="NKV425" s="564"/>
      <c r="NKW425" s="564"/>
      <c r="NKX425" s="564"/>
      <c r="NKY425" s="564"/>
      <c r="NKZ425" s="564"/>
      <c r="NLA425" s="564"/>
      <c r="NLB425" s="564"/>
      <c r="NLC425" s="564"/>
      <c r="NLD425" s="564"/>
      <c r="NLE425" s="564"/>
      <c r="NLF425" s="564"/>
      <c r="NLG425" s="564"/>
      <c r="NLH425" s="564"/>
      <c r="NLI425" s="564"/>
      <c r="NLJ425" s="564"/>
      <c r="NLK425" s="564"/>
      <c r="NLL425" s="564"/>
      <c r="NLM425" s="564"/>
      <c r="NLN425" s="564"/>
      <c r="NLO425" s="564"/>
      <c r="NLP425" s="564"/>
      <c r="NLQ425" s="564"/>
      <c r="NLR425" s="564"/>
      <c r="NLS425" s="564"/>
      <c r="NLT425" s="564"/>
      <c r="NLU425" s="564"/>
      <c r="NLV425" s="564"/>
      <c r="NLW425" s="564"/>
      <c r="NLX425" s="564"/>
      <c r="NLY425" s="564"/>
      <c r="NLZ425" s="564"/>
      <c r="NMA425" s="564"/>
      <c r="NMB425" s="564"/>
      <c r="NMC425" s="564"/>
      <c r="NMD425" s="564"/>
      <c r="NME425" s="564"/>
      <c r="NMF425" s="564"/>
      <c r="NMG425" s="564"/>
      <c r="NMH425" s="564"/>
      <c r="NMI425" s="564"/>
      <c r="NMJ425" s="564"/>
      <c r="NMK425" s="564"/>
      <c r="NML425" s="564"/>
      <c r="NMM425" s="564"/>
      <c r="NMN425" s="564"/>
      <c r="NMO425" s="564"/>
      <c r="NMP425" s="564"/>
      <c r="NMQ425" s="564"/>
      <c r="NMR425" s="564"/>
      <c r="NMS425" s="564"/>
      <c r="NMT425" s="564"/>
      <c r="NMU425" s="564"/>
      <c r="NMV425" s="564"/>
      <c r="NMW425" s="564"/>
      <c r="NMX425" s="564"/>
      <c r="NMY425" s="564"/>
      <c r="NMZ425" s="564"/>
      <c r="NNA425" s="564"/>
      <c r="NNB425" s="564"/>
      <c r="NNC425" s="564"/>
      <c r="NND425" s="564"/>
      <c r="NNE425" s="564"/>
      <c r="NNF425" s="564"/>
      <c r="NNG425" s="564"/>
      <c r="NNH425" s="564"/>
      <c r="NNI425" s="564"/>
      <c r="NNJ425" s="564"/>
      <c r="NNK425" s="564"/>
      <c r="NNL425" s="564"/>
      <c r="NNM425" s="564"/>
      <c r="NNN425" s="564"/>
      <c r="NNO425" s="564"/>
      <c r="NNP425" s="564"/>
      <c r="NNQ425" s="564"/>
      <c r="NNR425" s="564"/>
      <c r="NNS425" s="564"/>
      <c r="NNT425" s="564"/>
      <c r="NNU425" s="564"/>
      <c r="NNV425" s="564"/>
      <c r="NNW425" s="564"/>
      <c r="NNX425" s="564"/>
      <c r="NNY425" s="564"/>
      <c r="NNZ425" s="564"/>
      <c r="NOA425" s="564"/>
      <c r="NOB425" s="564"/>
      <c r="NOC425" s="564"/>
      <c r="NOD425" s="564"/>
      <c r="NOE425" s="564"/>
      <c r="NOF425" s="564"/>
      <c r="NOG425" s="564"/>
      <c r="NOH425" s="564"/>
      <c r="NOI425" s="564"/>
      <c r="NOJ425" s="564"/>
      <c r="NOK425" s="564"/>
      <c r="NOL425" s="564"/>
      <c r="NOM425" s="564"/>
      <c r="NON425" s="564"/>
      <c r="NOO425" s="564"/>
      <c r="NOP425" s="564"/>
      <c r="NOQ425" s="564"/>
      <c r="NOR425" s="564"/>
      <c r="NOS425" s="564"/>
      <c r="NOT425" s="564"/>
      <c r="NOU425" s="564"/>
      <c r="NOV425" s="564"/>
      <c r="NOW425" s="564"/>
      <c r="NOX425" s="564"/>
      <c r="NOY425" s="564"/>
      <c r="NOZ425" s="564"/>
      <c r="NPA425" s="564"/>
      <c r="NPB425" s="564"/>
      <c r="NPC425" s="564"/>
      <c r="NPD425" s="564"/>
      <c r="NPE425" s="564"/>
      <c r="NPF425" s="564"/>
      <c r="NPG425" s="564"/>
      <c r="NPH425" s="564"/>
      <c r="NPI425" s="564"/>
      <c r="NPJ425" s="564"/>
      <c r="NPK425" s="564"/>
      <c r="NPL425" s="564"/>
      <c r="NPM425" s="564"/>
      <c r="NPN425" s="564"/>
      <c r="NPO425" s="564"/>
      <c r="NPP425" s="564"/>
      <c r="NPQ425" s="564"/>
      <c r="NPR425" s="564"/>
      <c r="NPS425" s="564"/>
      <c r="NPT425" s="564"/>
      <c r="NPU425" s="564"/>
      <c r="NPV425" s="564"/>
      <c r="NPW425" s="564"/>
      <c r="NPX425" s="564"/>
      <c r="NPY425" s="564"/>
      <c r="NPZ425" s="564"/>
      <c r="NQA425" s="564"/>
      <c r="NQB425" s="564"/>
      <c r="NQC425" s="564"/>
      <c r="NQD425" s="564"/>
      <c r="NQE425" s="564"/>
      <c r="NQF425" s="564"/>
      <c r="NQG425" s="564"/>
      <c r="NQH425" s="564"/>
      <c r="NQI425" s="564"/>
      <c r="NQJ425" s="564"/>
      <c r="NQK425" s="564"/>
      <c r="NQL425" s="564"/>
      <c r="NQM425" s="564"/>
      <c r="NQN425" s="564"/>
      <c r="NQO425" s="564"/>
      <c r="NQP425" s="564"/>
      <c r="NQQ425" s="564"/>
      <c r="NQR425" s="564"/>
      <c r="NQS425" s="564"/>
      <c r="NQT425" s="564"/>
      <c r="NQU425" s="564"/>
      <c r="NQV425" s="564"/>
      <c r="NQW425" s="564"/>
      <c r="NQX425" s="564"/>
      <c r="NQY425" s="564"/>
      <c r="NQZ425" s="564"/>
      <c r="NRA425" s="564"/>
      <c r="NRB425" s="564"/>
      <c r="NRC425" s="564"/>
      <c r="NRD425" s="564"/>
      <c r="NRE425" s="564"/>
      <c r="NRF425" s="564"/>
      <c r="NRG425" s="564"/>
      <c r="NRH425" s="564"/>
      <c r="NRI425" s="564"/>
      <c r="NRJ425" s="564"/>
      <c r="NRK425" s="564"/>
      <c r="NRL425" s="564"/>
      <c r="NRM425" s="564"/>
      <c r="NRN425" s="564"/>
      <c r="NRO425" s="564"/>
      <c r="NRP425" s="564"/>
      <c r="NRQ425" s="564"/>
      <c r="NRR425" s="564"/>
      <c r="NRS425" s="564"/>
      <c r="NRT425" s="564"/>
      <c r="NRU425" s="564"/>
      <c r="NRV425" s="564"/>
      <c r="NRW425" s="564"/>
      <c r="NRX425" s="564"/>
      <c r="NRY425" s="564"/>
      <c r="NRZ425" s="564"/>
      <c r="NSA425" s="564"/>
      <c r="NSB425" s="564"/>
      <c r="NSC425" s="564"/>
      <c r="NSD425" s="564"/>
      <c r="NSE425" s="564"/>
      <c r="NSF425" s="564"/>
      <c r="NSG425" s="564"/>
      <c r="NSH425" s="564"/>
      <c r="NSI425" s="564"/>
      <c r="NSJ425" s="564"/>
      <c r="NSK425" s="564"/>
      <c r="NSL425" s="564"/>
      <c r="NSM425" s="564"/>
      <c r="NSN425" s="564"/>
      <c r="NSO425" s="564"/>
      <c r="NSP425" s="564"/>
      <c r="NSQ425" s="564"/>
      <c r="NSR425" s="564"/>
      <c r="NSS425" s="564"/>
      <c r="NST425" s="564"/>
      <c r="NSU425" s="564"/>
      <c r="NSV425" s="564"/>
      <c r="NSW425" s="564"/>
      <c r="NSX425" s="564"/>
      <c r="NSY425" s="564"/>
      <c r="NSZ425" s="564"/>
      <c r="NTA425" s="564"/>
      <c r="NTB425" s="564"/>
      <c r="NTC425" s="564"/>
      <c r="NTD425" s="564"/>
      <c r="NTE425" s="564"/>
      <c r="NTF425" s="564"/>
      <c r="NTG425" s="564"/>
      <c r="NTH425" s="564"/>
      <c r="NTI425" s="564"/>
      <c r="NTJ425" s="564"/>
      <c r="NTK425" s="564"/>
      <c r="NTL425" s="564"/>
      <c r="NTM425" s="564"/>
      <c r="NTN425" s="564"/>
      <c r="NTO425" s="564"/>
      <c r="NTP425" s="564"/>
      <c r="NTQ425" s="564"/>
      <c r="NTR425" s="564"/>
      <c r="NTS425" s="564"/>
      <c r="NTT425" s="564"/>
      <c r="NTU425" s="564"/>
      <c r="NTV425" s="564"/>
      <c r="NTW425" s="564"/>
      <c r="NTX425" s="564"/>
      <c r="NTY425" s="564"/>
      <c r="NTZ425" s="564"/>
      <c r="NUA425" s="564"/>
      <c r="NUB425" s="564"/>
      <c r="NUC425" s="564"/>
      <c r="NUD425" s="564"/>
      <c r="NUE425" s="564"/>
      <c r="NUF425" s="564"/>
      <c r="NUG425" s="564"/>
      <c r="NUH425" s="564"/>
      <c r="NUI425" s="564"/>
      <c r="NUJ425" s="564"/>
      <c r="NUK425" s="564"/>
      <c r="NUL425" s="564"/>
      <c r="NUM425" s="564"/>
      <c r="NUN425" s="564"/>
      <c r="NUO425" s="564"/>
      <c r="NUP425" s="564"/>
      <c r="NUQ425" s="564"/>
      <c r="NUR425" s="564"/>
      <c r="NUS425" s="564"/>
      <c r="NUT425" s="564"/>
      <c r="NUU425" s="564"/>
      <c r="NUV425" s="564"/>
      <c r="NUW425" s="564"/>
      <c r="NUX425" s="564"/>
      <c r="NUY425" s="564"/>
      <c r="NUZ425" s="564"/>
      <c r="NVA425" s="564"/>
      <c r="NVB425" s="564"/>
      <c r="NVC425" s="564"/>
      <c r="NVD425" s="564"/>
      <c r="NVE425" s="564"/>
      <c r="NVF425" s="564"/>
      <c r="NVG425" s="564"/>
      <c r="NVH425" s="564"/>
      <c r="NVI425" s="564"/>
      <c r="NVJ425" s="564"/>
      <c r="NVK425" s="564"/>
      <c r="NVL425" s="564"/>
      <c r="NVM425" s="564"/>
      <c r="NVN425" s="564"/>
      <c r="NVO425" s="564"/>
      <c r="NVP425" s="564"/>
      <c r="NVQ425" s="564"/>
      <c r="NVR425" s="564"/>
      <c r="NVS425" s="564"/>
      <c r="NVT425" s="564"/>
      <c r="NVU425" s="564"/>
      <c r="NVV425" s="564"/>
      <c r="NVW425" s="564"/>
      <c r="NVX425" s="564"/>
      <c r="NVY425" s="564"/>
      <c r="NVZ425" s="564"/>
      <c r="NWA425" s="564"/>
      <c r="NWB425" s="564"/>
      <c r="NWC425" s="564"/>
      <c r="NWD425" s="564"/>
      <c r="NWE425" s="564"/>
      <c r="NWF425" s="564"/>
      <c r="NWG425" s="564"/>
      <c r="NWH425" s="564"/>
      <c r="NWI425" s="564"/>
      <c r="NWJ425" s="564"/>
      <c r="NWK425" s="564"/>
      <c r="NWL425" s="564"/>
      <c r="NWM425" s="564"/>
      <c r="NWN425" s="564"/>
      <c r="NWO425" s="564"/>
      <c r="NWP425" s="564"/>
      <c r="NWQ425" s="564"/>
      <c r="NWR425" s="564"/>
      <c r="NWS425" s="564"/>
      <c r="NWT425" s="564"/>
      <c r="NWU425" s="564"/>
      <c r="NWV425" s="564"/>
      <c r="NWW425" s="564"/>
      <c r="NWX425" s="564"/>
      <c r="NWY425" s="564"/>
      <c r="NWZ425" s="564"/>
      <c r="NXA425" s="564"/>
      <c r="NXB425" s="564"/>
      <c r="NXC425" s="564"/>
      <c r="NXD425" s="564"/>
      <c r="NXE425" s="564"/>
      <c r="NXF425" s="564"/>
      <c r="NXG425" s="564"/>
      <c r="NXH425" s="564"/>
      <c r="NXI425" s="564"/>
      <c r="NXJ425" s="564"/>
      <c r="NXK425" s="564"/>
      <c r="NXL425" s="564"/>
      <c r="NXM425" s="564"/>
      <c r="NXN425" s="564"/>
      <c r="NXO425" s="564"/>
      <c r="NXP425" s="564"/>
      <c r="NXQ425" s="564"/>
      <c r="NXR425" s="564"/>
      <c r="NXS425" s="564"/>
      <c r="NXT425" s="564"/>
      <c r="NXU425" s="564"/>
      <c r="NXV425" s="564"/>
      <c r="NXW425" s="564"/>
      <c r="NXX425" s="564"/>
      <c r="NXY425" s="564"/>
      <c r="NXZ425" s="564"/>
      <c r="NYA425" s="564"/>
      <c r="NYB425" s="564"/>
      <c r="NYC425" s="564"/>
      <c r="NYD425" s="564"/>
      <c r="NYE425" s="564"/>
      <c r="NYF425" s="564"/>
      <c r="NYG425" s="564"/>
      <c r="NYH425" s="564"/>
      <c r="NYI425" s="564"/>
      <c r="NYJ425" s="564"/>
      <c r="NYK425" s="564"/>
      <c r="NYL425" s="564"/>
      <c r="NYM425" s="564"/>
      <c r="NYN425" s="564"/>
      <c r="NYO425" s="564"/>
      <c r="NYP425" s="564"/>
      <c r="NYQ425" s="564"/>
      <c r="NYR425" s="564"/>
      <c r="NYS425" s="564"/>
      <c r="NYT425" s="564"/>
      <c r="NYU425" s="564"/>
      <c r="NYV425" s="564"/>
      <c r="NYW425" s="564"/>
      <c r="NYX425" s="564"/>
      <c r="NYY425" s="564"/>
      <c r="NYZ425" s="564"/>
      <c r="NZA425" s="564"/>
      <c r="NZB425" s="564"/>
      <c r="NZC425" s="564"/>
      <c r="NZD425" s="564"/>
      <c r="NZE425" s="564"/>
      <c r="NZF425" s="564"/>
      <c r="NZG425" s="564"/>
      <c r="NZH425" s="564"/>
      <c r="NZI425" s="564"/>
      <c r="NZJ425" s="564"/>
      <c r="NZK425" s="564"/>
      <c r="NZL425" s="564"/>
      <c r="NZM425" s="564"/>
      <c r="NZN425" s="564"/>
      <c r="NZO425" s="564"/>
      <c r="NZP425" s="564"/>
      <c r="NZQ425" s="564"/>
      <c r="NZR425" s="564"/>
      <c r="NZS425" s="564"/>
      <c r="NZT425" s="564"/>
      <c r="NZU425" s="564"/>
      <c r="NZV425" s="564"/>
      <c r="NZW425" s="564"/>
      <c r="NZX425" s="564"/>
      <c r="NZY425" s="564"/>
      <c r="NZZ425" s="564"/>
      <c r="OAA425" s="564"/>
      <c r="OAB425" s="564"/>
      <c r="OAC425" s="564"/>
      <c r="OAD425" s="564"/>
      <c r="OAE425" s="564"/>
      <c r="OAF425" s="564"/>
      <c r="OAG425" s="564"/>
      <c r="OAH425" s="564"/>
      <c r="OAI425" s="564"/>
      <c r="OAJ425" s="564"/>
      <c r="OAK425" s="564"/>
      <c r="OAL425" s="564"/>
      <c r="OAM425" s="564"/>
      <c r="OAN425" s="564"/>
      <c r="OAO425" s="564"/>
      <c r="OAP425" s="564"/>
      <c r="OAQ425" s="564"/>
      <c r="OAR425" s="564"/>
      <c r="OAS425" s="564"/>
      <c r="OAT425" s="564"/>
      <c r="OAU425" s="564"/>
      <c r="OAV425" s="564"/>
      <c r="OAW425" s="564"/>
      <c r="OAX425" s="564"/>
      <c r="OAY425" s="564"/>
      <c r="OAZ425" s="564"/>
      <c r="OBA425" s="564"/>
      <c r="OBB425" s="564"/>
      <c r="OBC425" s="564"/>
      <c r="OBD425" s="564"/>
      <c r="OBE425" s="564"/>
      <c r="OBF425" s="564"/>
      <c r="OBG425" s="564"/>
      <c r="OBH425" s="564"/>
      <c r="OBI425" s="564"/>
      <c r="OBJ425" s="564"/>
      <c r="OBK425" s="564"/>
      <c r="OBL425" s="564"/>
      <c r="OBM425" s="564"/>
      <c r="OBN425" s="564"/>
      <c r="OBO425" s="564"/>
      <c r="OBP425" s="564"/>
      <c r="OBQ425" s="564"/>
      <c r="OBR425" s="564"/>
      <c r="OBS425" s="564"/>
      <c r="OBT425" s="564"/>
      <c r="OBU425" s="564"/>
      <c r="OBV425" s="564"/>
      <c r="OBW425" s="564"/>
      <c r="OBX425" s="564"/>
      <c r="OBY425" s="564"/>
      <c r="OBZ425" s="564"/>
      <c r="OCA425" s="564"/>
      <c r="OCB425" s="564"/>
      <c r="OCC425" s="564"/>
      <c r="OCD425" s="564"/>
      <c r="OCE425" s="564"/>
      <c r="OCF425" s="564"/>
      <c r="OCG425" s="564"/>
      <c r="OCH425" s="564"/>
      <c r="OCI425" s="564"/>
      <c r="OCJ425" s="564"/>
      <c r="OCK425" s="564"/>
      <c r="OCL425" s="564"/>
      <c r="OCM425" s="564"/>
      <c r="OCN425" s="564"/>
      <c r="OCO425" s="564"/>
      <c r="OCP425" s="564"/>
      <c r="OCQ425" s="564"/>
      <c r="OCR425" s="564"/>
      <c r="OCS425" s="564"/>
      <c r="OCT425" s="564"/>
      <c r="OCU425" s="564"/>
      <c r="OCV425" s="564"/>
      <c r="OCW425" s="564"/>
      <c r="OCX425" s="564"/>
      <c r="OCY425" s="564"/>
      <c r="OCZ425" s="564"/>
      <c r="ODA425" s="564"/>
      <c r="ODB425" s="564"/>
      <c r="ODC425" s="564"/>
      <c r="ODD425" s="564"/>
      <c r="ODE425" s="564"/>
      <c r="ODF425" s="564"/>
      <c r="ODG425" s="564"/>
      <c r="ODH425" s="564"/>
      <c r="ODI425" s="564"/>
      <c r="ODJ425" s="564"/>
      <c r="ODK425" s="564"/>
      <c r="ODL425" s="564"/>
      <c r="ODM425" s="564"/>
      <c r="ODN425" s="564"/>
      <c r="ODO425" s="564"/>
      <c r="ODP425" s="564"/>
      <c r="ODQ425" s="564"/>
      <c r="ODR425" s="564"/>
      <c r="ODS425" s="564"/>
      <c r="ODT425" s="564"/>
      <c r="ODU425" s="564"/>
      <c r="ODV425" s="564"/>
      <c r="ODW425" s="564"/>
      <c r="ODX425" s="564"/>
      <c r="ODY425" s="564"/>
      <c r="ODZ425" s="564"/>
      <c r="OEA425" s="564"/>
      <c r="OEB425" s="564"/>
      <c r="OEC425" s="564"/>
      <c r="OED425" s="564"/>
      <c r="OEE425" s="564"/>
      <c r="OEF425" s="564"/>
      <c r="OEG425" s="564"/>
      <c r="OEH425" s="564"/>
      <c r="OEI425" s="564"/>
      <c r="OEJ425" s="564"/>
      <c r="OEK425" s="564"/>
      <c r="OEL425" s="564"/>
      <c r="OEM425" s="564"/>
      <c r="OEN425" s="564"/>
      <c r="OEO425" s="564"/>
      <c r="OEP425" s="564"/>
      <c r="OEQ425" s="564"/>
      <c r="OER425" s="564"/>
      <c r="OES425" s="564"/>
      <c r="OET425" s="564"/>
      <c r="OEU425" s="564"/>
      <c r="OEV425" s="564"/>
      <c r="OEW425" s="564"/>
      <c r="OEX425" s="564"/>
      <c r="OEY425" s="564"/>
      <c r="OEZ425" s="564"/>
      <c r="OFA425" s="564"/>
      <c r="OFB425" s="564"/>
      <c r="OFC425" s="564"/>
      <c r="OFD425" s="564"/>
      <c r="OFE425" s="564"/>
      <c r="OFF425" s="564"/>
      <c r="OFG425" s="564"/>
      <c r="OFH425" s="564"/>
      <c r="OFI425" s="564"/>
      <c r="OFJ425" s="564"/>
      <c r="OFK425" s="564"/>
      <c r="OFL425" s="564"/>
      <c r="OFM425" s="564"/>
      <c r="OFN425" s="564"/>
      <c r="OFO425" s="564"/>
      <c r="OFP425" s="564"/>
      <c r="OFQ425" s="564"/>
      <c r="OFR425" s="564"/>
      <c r="OFS425" s="564"/>
      <c r="OFT425" s="564"/>
      <c r="OFU425" s="564"/>
      <c r="OFV425" s="564"/>
      <c r="OFW425" s="564"/>
      <c r="OFX425" s="564"/>
      <c r="OFY425" s="564"/>
      <c r="OFZ425" s="564"/>
      <c r="OGA425" s="564"/>
      <c r="OGB425" s="564"/>
      <c r="OGC425" s="564"/>
      <c r="OGD425" s="564"/>
      <c r="OGE425" s="564"/>
      <c r="OGF425" s="564"/>
      <c r="OGG425" s="564"/>
      <c r="OGH425" s="564"/>
      <c r="OGI425" s="564"/>
      <c r="OGJ425" s="564"/>
      <c r="OGK425" s="564"/>
      <c r="OGL425" s="564"/>
      <c r="OGM425" s="564"/>
      <c r="OGN425" s="564"/>
      <c r="OGO425" s="564"/>
      <c r="OGP425" s="564"/>
      <c r="OGQ425" s="564"/>
      <c r="OGR425" s="564"/>
      <c r="OGS425" s="564"/>
      <c r="OGT425" s="564"/>
      <c r="OGU425" s="564"/>
      <c r="OGV425" s="564"/>
      <c r="OGW425" s="564"/>
      <c r="OGX425" s="564"/>
      <c r="OGY425" s="564"/>
      <c r="OGZ425" s="564"/>
      <c r="OHA425" s="564"/>
      <c r="OHB425" s="564"/>
      <c r="OHC425" s="564"/>
      <c r="OHD425" s="564"/>
      <c r="OHE425" s="564"/>
      <c r="OHF425" s="564"/>
      <c r="OHG425" s="564"/>
      <c r="OHH425" s="564"/>
      <c r="OHI425" s="564"/>
      <c r="OHJ425" s="564"/>
      <c r="OHK425" s="564"/>
      <c r="OHL425" s="564"/>
      <c r="OHM425" s="564"/>
      <c r="OHN425" s="564"/>
      <c r="OHO425" s="564"/>
      <c r="OHP425" s="564"/>
      <c r="OHQ425" s="564"/>
      <c r="OHR425" s="564"/>
      <c r="OHS425" s="564"/>
      <c r="OHT425" s="564"/>
      <c r="OHU425" s="564"/>
      <c r="OHV425" s="564"/>
      <c r="OHW425" s="564"/>
      <c r="OHX425" s="564"/>
      <c r="OHY425" s="564"/>
      <c r="OHZ425" s="564"/>
      <c r="OIA425" s="564"/>
      <c r="OIB425" s="564"/>
      <c r="OIC425" s="564"/>
      <c r="OID425" s="564"/>
      <c r="OIE425" s="564"/>
      <c r="OIF425" s="564"/>
      <c r="OIG425" s="564"/>
      <c r="OIH425" s="564"/>
      <c r="OII425" s="564"/>
      <c r="OIJ425" s="564"/>
      <c r="OIK425" s="564"/>
      <c r="OIL425" s="564"/>
      <c r="OIM425" s="564"/>
      <c r="OIN425" s="564"/>
      <c r="OIO425" s="564"/>
      <c r="OIP425" s="564"/>
      <c r="OIQ425" s="564"/>
      <c r="OIR425" s="564"/>
      <c r="OIS425" s="564"/>
      <c r="OIT425" s="564"/>
      <c r="OIU425" s="564"/>
      <c r="OIV425" s="564"/>
      <c r="OIW425" s="564"/>
      <c r="OIX425" s="564"/>
      <c r="OIY425" s="564"/>
      <c r="OIZ425" s="564"/>
      <c r="OJA425" s="564"/>
      <c r="OJB425" s="564"/>
      <c r="OJC425" s="564"/>
      <c r="OJD425" s="564"/>
      <c r="OJE425" s="564"/>
      <c r="OJF425" s="564"/>
      <c r="OJG425" s="564"/>
      <c r="OJH425" s="564"/>
      <c r="OJI425" s="564"/>
      <c r="OJJ425" s="564"/>
      <c r="OJK425" s="564"/>
      <c r="OJL425" s="564"/>
      <c r="OJM425" s="564"/>
      <c r="OJN425" s="564"/>
      <c r="OJO425" s="564"/>
      <c r="OJP425" s="564"/>
      <c r="OJQ425" s="564"/>
      <c r="OJR425" s="564"/>
      <c r="OJS425" s="564"/>
      <c r="OJT425" s="564"/>
      <c r="OJU425" s="564"/>
      <c r="OJV425" s="564"/>
      <c r="OJW425" s="564"/>
      <c r="OJX425" s="564"/>
      <c r="OJY425" s="564"/>
      <c r="OJZ425" s="564"/>
      <c r="OKA425" s="564"/>
      <c r="OKB425" s="564"/>
      <c r="OKC425" s="564"/>
      <c r="OKD425" s="564"/>
      <c r="OKE425" s="564"/>
      <c r="OKF425" s="564"/>
      <c r="OKG425" s="564"/>
      <c r="OKH425" s="564"/>
      <c r="OKI425" s="564"/>
      <c r="OKJ425" s="564"/>
      <c r="OKK425" s="564"/>
      <c r="OKL425" s="564"/>
      <c r="OKM425" s="564"/>
      <c r="OKN425" s="564"/>
      <c r="OKO425" s="564"/>
      <c r="OKP425" s="564"/>
      <c r="OKQ425" s="564"/>
      <c r="OKR425" s="564"/>
      <c r="OKS425" s="564"/>
      <c r="OKT425" s="564"/>
      <c r="OKU425" s="564"/>
      <c r="OKV425" s="564"/>
      <c r="OKW425" s="564"/>
      <c r="OKX425" s="564"/>
      <c r="OKY425" s="564"/>
      <c r="OKZ425" s="564"/>
      <c r="OLA425" s="564"/>
      <c r="OLB425" s="564"/>
      <c r="OLC425" s="564"/>
      <c r="OLD425" s="564"/>
      <c r="OLE425" s="564"/>
      <c r="OLF425" s="564"/>
      <c r="OLG425" s="564"/>
      <c r="OLH425" s="564"/>
      <c r="OLI425" s="564"/>
      <c r="OLJ425" s="564"/>
      <c r="OLK425" s="564"/>
      <c r="OLL425" s="564"/>
      <c r="OLM425" s="564"/>
      <c r="OLN425" s="564"/>
      <c r="OLO425" s="564"/>
      <c r="OLP425" s="564"/>
      <c r="OLQ425" s="564"/>
      <c r="OLR425" s="564"/>
      <c r="OLS425" s="564"/>
      <c r="OLT425" s="564"/>
      <c r="OLU425" s="564"/>
      <c r="OLV425" s="564"/>
      <c r="OLW425" s="564"/>
      <c r="OLX425" s="564"/>
      <c r="OLY425" s="564"/>
      <c r="OLZ425" s="564"/>
      <c r="OMA425" s="564"/>
      <c r="OMB425" s="564"/>
      <c r="OMC425" s="564"/>
      <c r="OMD425" s="564"/>
      <c r="OME425" s="564"/>
      <c r="OMF425" s="564"/>
      <c r="OMG425" s="564"/>
      <c r="OMH425" s="564"/>
      <c r="OMI425" s="564"/>
      <c r="OMJ425" s="564"/>
      <c r="OMK425" s="564"/>
      <c r="OML425" s="564"/>
      <c r="OMM425" s="564"/>
      <c r="OMN425" s="564"/>
      <c r="OMO425" s="564"/>
      <c r="OMP425" s="564"/>
      <c r="OMQ425" s="564"/>
      <c r="OMR425" s="564"/>
      <c r="OMS425" s="564"/>
      <c r="OMT425" s="564"/>
      <c r="OMU425" s="564"/>
      <c r="OMV425" s="564"/>
      <c r="OMW425" s="564"/>
      <c r="OMX425" s="564"/>
      <c r="OMY425" s="564"/>
      <c r="OMZ425" s="564"/>
      <c r="ONA425" s="564"/>
      <c r="ONB425" s="564"/>
      <c r="ONC425" s="564"/>
      <c r="OND425" s="564"/>
      <c r="ONE425" s="564"/>
      <c r="ONF425" s="564"/>
      <c r="ONG425" s="564"/>
      <c r="ONH425" s="564"/>
      <c r="ONI425" s="564"/>
      <c r="ONJ425" s="564"/>
      <c r="ONK425" s="564"/>
      <c r="ONL425" s="564"/>
      <c r="ONM425" s="564"/>
      <c r="ONN425" s="564"/>
      <c r="ONO425" s="564"/>
      <c r="ONP425" s="564"/>
      <c r="ONQ425" s="564"/>
      <c r="ONR425" s="564"/>
      <c r="ONS425" s="564"/>
      <c r="ONT425" s="564"/>
      <c r="ONU425" s="564"/>
      <c r="ONV425" s="564"/>
      <c r="ONW425" s="564"/>
      <c r="ONX425" s="564"/>
      <c r="ONY425" s="564"/>
      <c r="ONZ425" s="564"/>
      <c r="OOA425" s="564"/>
      <c r="OOB425" s="564"/>
      <c r="OOC425" s="564"/>
      <c r="OOD425" s="564"/>
      <c r="OOE425" s="564"/>
      <c r="OOF425" s="564"/>
      <c r="OOG425" s="564"/>
      <c r="OOH425" s="564"/>
      <c r="OOI425" s="564"/>
      <c r="OOJ425" s="564"/>
      <c r="OOK425" s="564"/>
      <c r="OOL425" s="564"/>
      <c r="OOM425" s="564"/>
      <c r="OON425" s="564"/>
      <c r="OOO425" s="564"/>
      <c r="OOP425" s="564"/>
      <c r="OOQ425" s="564"/>
      <c r="OOR425" s="564"/>
      <c r="OOS425" s="564"/>
      <c r="OOT425" s="564"/>
      <c r="OOU425" s="564"/>
      <c r="OOV425" s="564"/>
      <c r="OOW425" s="564"/>
      <c r="OOX425" s="564"/>
      <c r="OOY425" s="564"/>
      <c r="OOZ425" s="564"/>
      <c r="OPA425" s="564"/>
      <c r="OPB425" s="564"/>
      <c r="OPC425" s="564"/>
      <c r="OPD425" s="564"/>
      <c r="OPE425" s="564"/>
      <c r="OPF425" s="564"/>
      <c r="OPG425" s="564"/>
      <c r="OPH425" s="564"/>
      <c r="OPI425" s="564"/>
      <c r="OPJ425" s="564"/>
      <c r="OPK425" s="564"/>
      <c r="OPL425" s="564"/>
      <c r="OPM425" s="564"/>
      <c r="OPN425" s="564"/>
      <c r="OPO425" s="564"/>
      <c r="OPP425" s="564"/>
      <c r="OPQ425" s="564"/>
      <c r="OPR425" s="564"/>
      <c r="OPS425" s="564"/>
      <c r="OPT425" s="564"/>
      <c r="OPU425" s="564"/>
      <c r="OPV425" s="564"/>
      <c r="OPW425" s="564"/>
      <c r="OPX425" s="564"/>
      <c r="OPY425" s="564"/>
      <c r="OPZ425" s="564"/>
      <c r="OQA425" s="564"/>
      <c r="OQB425" s="564"/>
      <c r="OQC425" s="564"/>
      <c r="OQD425" s="564"/>
      <c r="OQE425" s="564"/>
      <c r="OQF425" s="564"/>
      <c r="OQG425" s="564"/>
      <c r="OQH425" s="564"/>
      <c r="OQI425" s="564"/>
      <c r="OQJ425" s="564"/>
      <c r="OQK425" s="564"/>
      <c r="OQL425" s="564"/>
      <c r="OQM425" s="564"/>
      <c r="OQN425" s="564"/>
      <c r="OQO425" s="564"/>
      <c r="OQP425" s="564"/>
      <c r="OQQ425" s="564"/>
      <c r="OQR425" s="564"/>
      <c r="OQS425" s="564"/>
      <c r="OQT425" s="564"/>
      <c r="OQU425" s="564"/>
      <c r="OQV425" s="564"/>
      <c r="OQW425" s="564"/>
      <c r="OQX425" s="564"/>
      <c r="OQY425" s="564"/>
      <c r="OQZ425" s="564"/>
      <c r="ORA425" s="564"/>
      <c r="ORB425" s="564"/>
      <c r="ORC425" s="564"/>
      <c r="ORD425" s="564"/>
      <c r="ORE425" s="564"/>
      <c r="ORF425" s="564"/>
      <c r="ORG425" s="564"/>
      <c r="ORH425" s="564"/>
      <c r="ORI425" s="564"/>
      <c r="ORJ425" s="564"/>
      <c r="ORK425" s="564"/>
      <c r="ORL425" s="564"/>
      <c r="ORM425" s="564"/>
      <c r="ORN425" s="564"/>
      <c r="ORO425" s="564"/>
      <c r="ORP425" s="564"/>
      <c r="ORQ425" s="564"/>
      <c r="ORR425" s="564"/>
      <c r="ORS425" s="564"/>
      <c r="ORT425" s="564"/>
      <c r="ORU425" s="564"/>
      <c r="ORV425" s="564"/>
      <c r="ORW425" s="564"/>
      <c r="ORX425" s="564"/>
      <c r="ORY425" s="564"/>
      <c r="ORZ425" s="564"/>
      <c r="OSA425" s="564"/>
      <c r="OSB425" s="564"/>
      <c r="OSC425" s="564"/>
      <c r="OSD425" s="564"/>
      <c r="OSE425" s="564"/>
      <c r="OSF425" s="564"/>
      <c r="OSG425" s="564"/>
      <c r="OSH425" s="564"/>
      <c r="OSI425" s="564"/>
      <c r="OSJ425" s="564"/>
      <c r="OSK425" s="564"/>
      <c r="OSL425" s="564"/>
      <c r="OSM425" s="564"/>
      <c r="OSN425" s="564"/>
      <c r="OSO425" s="564"/>
      <c r="OSP425" s="564"/>
      <c r="OSQ425" s="564"/>
      <c r="OSR425" s="564"/>
      <c r="OSS425" s="564"/>
      <c r="OST425" s="564"/>
      <c r="OSU425" s="564"/>
      <c r="OSV425" s="564"/>
      <c r="OSW425" s="564"/>
      <c r="OSX425" s="564"/>
      <c r="OSY425" s="564"/>
      <c r="OSZ425" s="564"/>
      <c r="OTA425" s="564"/>
      <c r="OTB425" s="564"/>
      <c r="OTC425" s="564"/>
      <c r="OTD425" s="564"/>
      <c r="OTE425" s="564"/>
      <c r="OTF425" s="564"/>
      <c r="OTG425" s="564"/>
      <c r="OTH425" s="564"/>
      <c r="OTI425" s="564"/>
      <c r="OTJ425" s="564"/>
      <c r="OTK425" s="564"/>
      <c r="OTL425" s="564"/>
      <c r="OTM425" s="564"/>
      <c r="OTN425" s="564"/>
      <c r="OTO425" s="564"/>
      <c r="OTP425" s="564"/>
      <c r="OTQ425" s="564"/>
      <c r="OTR425" s="564"/>
      <c r="OTS425" s="564"/>
      <c r="OTT425" s="564"/>
      <c r="OTU425" s="564"/>
      <c r="OTV425" s="564"/>
      <c r="OTW425" s="564"/>
      <c r="OTX425" s="564"/>
      <c r="OTY425" s="564"/>
      <c r="OTZ425" s="564"/>
      <c r="OUA425" s="564"/>
      <c r="OUB425" s="564"/>
      <c r="OUC425" s="564"/>
      <c r="OUD425" s="564"/>
      <c r="OUE425" s="564"/>
      <c r="OUF425" s="564"/>
      <c r="OUG425" s="564"/>
      <c r="OUH425" s="564"/>
      <c r="OUI425" s="564"/>
      <c r="OUJ425" s="564"/>
      <c r="OUK425" s="564"/>
      <c r="OUL425" s="564"/>
      <c r="OUM425" s="564"/>
      <c r="OUN425" s="564"/>
      <c r="OUO425" s="564"/>
      <c r="OUP425" s="564"/>
      <c r="OUQ425" s="564"/>
      <c r="OUR425" s="564"/>
      <c r="OUS425" s="564"/>
      <c r="OUT425" s="564"/>
      <c r="OUU425" s="564"/>
      <c r="OUV425" s="564"/>
      <c r="OUW425" s="564"/>
      <c r="OUX425" s="564"/>
      <c r="OUY425" s="564"/>
      <c r="OUZ425" s="564"/>
      <c r="OVA425" s="564"/>
      <c r="OVB425" s="564"/>
      <c r="OVC425" s="564"/>
      <c r="OVD425" s="564"/>
      <c r="OVE425" s="564"/>
      <c r="OVF425" s="564"/>
      <c r="OVG425" s="564"/>
      <c r="OVH425" s="564"/>
      <c r="OVI425" s="564"/>
      <c r="OVJ425" s="564"/>
      <c r="OVK425" s="564"/>
      <c r="OVL425" s="564"/>
      <c r="OVM425" s="564"/>
      <c r="OVN425" s="564"/>
      <c r="OVO425" s="564"/>
      <c r="OVP425" s="564"/>
      <c r="OVQ425" s="564"/>
      <c r="OVR425" s="564"/>
      <c r="OVS425" s="564"/>
      <c r="OVT425" s="564"/>
      <c r="OVU425" s="564"/>
      <c r="OVV425" s="564"/>
      <c r="OVW425" s="564"/>
      <c r="OVX425" s="564"/>
      <c r="OVY425" s="564"/>
      <c r="OVZ425" s="564"/>
      <c r="OWA425" s="564"/>
      <c r="OWB425" s="564"/>
      <c r="OWC425" s="564"/>
      <c r="OWD425" s="564"/>
      <c r="OWE425" s="564"/>
      <c r="OWF425" s="564"/>
      <c r="OWG425" s="564"/>
      <c r="OWH425" s="564"/>
      <c r="OWI425" s="564"/>
      <c r="OWJ425" s="564"/>
      <c r="OWK425" s="564"/>
      <c r="OWL425" s="564"/>
      <c r="OWM425" s="564"/>
      <c r="OWN425" s="564"/>
      <c r="OWO425" s="564"/>
      <c r="OWP425" s="564"/>
      <c r="OWQ425" s="564"/>
      <c r="OWR425" s="564"/>
      <c r="OWS425" s="564"/>
      <c r="OWT425" s="564"/>
      <c r="OWU425" s="564"/>
      <c r="OWV425" s="564"/>
      <c r="OWW425" s="564"/>
      <c r="OWX425" s="564"/>
      <c r="OWY425" s="564"/>
      <c r="OWZ425" s="564"/>
      <c r="OXA425" s="564"/>
      <c r="OXB425" s="564"/>
      <c r="OXC425" s="564"/>
      <c r="OXD425" s="564"/>
      <c r="OXE425" s="564"/>
      <c r="OXF425" s="564"/>
      <c r="OXG425" s="564"/>
      <c r="OXH425" s="564"/>
      <c r="OXI425" s="564"/>
      <c r="OXJ425" s="564"/>
      <c r="OXK425" s="564"/>
      <c r="OXL425" s="564"/>
      <c r="OXM425" s="564"/>
      <c r="OXN425" s="564"/>
      <c r="OXO425" s="564"/>
      <c r="OXP425" s="564"/>
      <c r="OXQ425" s="564"/>
      <c r="OXR425" s="564"/>
      <c r="OXS425" s="564"/>
      <c r="OXT425" s="564"/>
      <c r="OXU425" s="564"/>
      <c r="OXV425" s="564"/>
      <c r="OXW425" s="564"/>
      <c r="OXX425" s="564"/>
      <c r="OXY425" s="564"/>
      <c r="OXZ425" s="564"/>
      <c r="OYA425" s="564"/>
      <c r="OYB425" s="564"/>
      <c r="OYC425" s="564"/>
      <c r="OYD425" s="564"/>
      <c r="OYE425" s="564"/>
      <c r="OYF425" s="564"/>
      <c r="OYG425" s="564"/>
      <c r="OYH425" s="564"/>
      <c r="OYI425" s="564"/>
      <c r="OYJ425" s="564"/>
      <c r="OYK425" s="564"/>
      <c r="OYL425" s="564"/>
      <c r="OYM425" s="564"/>
      <c r="OYN425" s="564"/>
      <c r="OYO425" s="564"/>
      <c r="OYP425" s="564"/>
      <c r="OYQ425" s="564"/>
      <c r="OYR425" s="564"/>
      <c r="OYS425" s="564"/>
      <c r="OYT425" s="564"/>
      <c r="OYU425" s="564"/>
      <c r="OYV425" s="564"/>
      <c r="OYW425" s="564"/>
      <c r="OYX425" s="564"/>
      <c r="OYY425" s="564"/>
      <c r="OYZ425" s="564"/>
      <c r="OZA425" s="564"/>
      <c r="OZB425" s="564"/>
      <c r="OZC425" s="564"/>
      <c r="OZD425" s="564"/>
      <c r="OZE425" s="564"/>
      <c r="OZF425" s="564"/>
      <c r="OZG425" s="564"/>
      <c r="OZH425" s="564"/>
      <c r="OZI425" s="564"/>
      <c r="OZJ425" s="564"/>
      <c r="OZK425" s="564"/>
      <c r="OZL425" s="564"/>
      <c r="OZM425" s="564"/>
      <c r="OZN425" s="564"/>
      <c r="OZO425" s="564"/>
      <c r="OZP425" s="564"/>
      <c r="OZQ425" s="564"/>
      <c r="OZR425" s="564"/>
      <c r="OZS425" s="564"/>
      <c r="OZT425" s="564"/>
      <c r="OZU425" s="564"/>
      <c r="OZV425" s="564"/>
      <c r="OZW425" s="564"/>
      <c r="OZX425" s="564"/>
      <c r="OZY425" s="564"/>
      <c r="OZZ425" s="564"/>
      <c r="PAA425" s="564"/>
      <c r="PAB425" s="564"/>
      <c r="PAC425" s="564"/>
      <c r="PAD425" s="564"/>
      <c r="PAE425" s="564"/>
      <c r="PAF425" s="564"/>
      <c r="PAG425" s="564"/>
      <c r="PAH425" s="564"/>
      <c r="PAI425" s="564"/>
      <c r="PAJ425" s="564"/>
      <c r="PAK425" s="564"/>
      <c r="PAL425" s="564"/>
      <c r="PAM425" s="564"/>
      <c r="PAN425" s="564"/>
      <c r="PAO425" s="564"/>
      <c r="PAP425" s="564"/>
      <c r="PAQ425" s="564"/>
      <c r="PAR425" s="564"/>
      <c r="PAS425" s="564"/>
      <c r="PAT425" s="564"/>
      <c r="PAU425" s="564"/>
      <c r="PAV425" s="564"/>
      <c r="PAW425" s="564"/>
      <c r="PAX425" s="564"/>
      <c r="PAY425" s="564"/>
      <c r="PAZ425" s="564"/>
      <c r="PBA425" s="564"/>
      <c r="PBB425" s="564"/>
      <c r="PBC425" s="564"/>
      <c r="PBD425" s="564"/>
      <c r="PBE425" s="564"/>
      <c r="PBF425" s="564"/>
      <c r="PBG425" s="564"/>
      <c r="PBH425" s="564"/>
      <c r="PBI425" s="564"/>
      <c r="PBJ425" s="564"/>
      <c r="PBK425" s="564"/>
      <c r="PBL425" s="564"/>
      <c r="PBM425" s="564"/>
      <c r="PBN425" s="564"/>
      <c r="PBO425" s="564"/>
      <c r="PBP425" s="564"/>
      <c r="PBQ425" s="564"/>
      <c r="PBR425" s="564"/>
      <c r="PBS425" s="564"/>
      <c r="PBT425" s="564"/>
      <c r="PBU425" s="564"/>
      <c r="PBV425" s="564"/>
      <c r="PBW425" s="564"/>
      <c r="PBX425" s="564"/>
      <c r="PBY425" s="564"/>
      <c r="PBZ425" s="564"/>
      <c r="PCA425" s="564"/>
      <c r="PCB425" s="564"/>
      <c r="PCC425" s="564"/>
      <c r="PCD425" s="564"/>
      <c r="PCE425" s="564"/>
      <c r="PCF425" s="564"/>
      <c r="PCG425" s="564"/>
      <c r="PCH425" s="564"/>
      <c r="PCI425" s="564"/>
      <c r="PCJ425" s="564"/>
      <c r="PCK425" s="564"/>
      <c r="PCL425" s="564"/>
      <c r="PCM425" s="564"/>
      <c r="PCN425" s="564"/>
      <c r="PCO425" s="564"/>
      <c r="PCP425" s="564"/>
      <c r="PCQ425" s="564"/>
      <c r="PCR425" s="564"/>
      <c r="PCS425" s="564"/>
      <c r="PCT425" s="564"/>
      <c r="PCU425" s="564"/>
      <c r="PCV425" s="564"/>
      <c r="PCW425" s="564"/>
      <c r="PCX425" s="564"/>
      <c r="PCY425" s="564"/>
      <c r="PCZ425" s="564"/>
      <c r="PDA425" s="564"/>
      <c r="PDB425" s="564"/>
      <c r="PDC425" s="564"/>
      <c r="PDD425" s="564"/>
      <c r="PDE425" s="564"/>
      <c r="PDF425" s="564"/>
      <c r="PDG425" s="564"/>
      <c r="PDH425" s="564"/>
      <c r="PDI425" s="564"/>
      <c r="PDJ425" s="564"/>
      <c r="PDK425" s="564"/>
      <c r="PDL425" s="564"/>
      <c r="PDM425" s="564"/>
      <c r="PDN425" s="564"/>
      <c r="PDO425" s="564"/>
      <c r="PDP425" s="564"/>
      <c r="PDQ425" s="564"/>
      <c r="PDR425" s="564"/>
      <c r="PDS425" s="564"/>
      <c r="PDT425" s="564"/>
      <c r="PDU425" s="564"/>
      <c r="PDV425" s="564"/>
      <c r="PDW425" s="564"/>
      <c r="PDX425" s="564"/>
      <c r="PDY425" s="564"/>
      <c r="PDZ425" s="564"/>
      <c r="PEA425" s="564"/>
      <c r="PEB425" s="564"/>
      <c r="PEC425" s="564"/>
      <c r="PED425" s="564"/>
      <c r="PEE425" s="564"/>
      <c r="PEF425" s="564"/>
      <c r="PEG425" s="564"/>
      <c r="PEH425" s="564"/>
      <c r="PEI425" s="564"/>
      <c r="PEJ425" s="564"/>
      <c r="PEK425" s="564"/>
      <c r="PEL425" s="564"/>
      <c r="PEM425" s="564"/>
      <c r="PEN425" s="564"/>
      <c r="PEO425" s="564"/>
      <c r="PEP425" s="564"/>
      <c r="PEQ425" s="564"/>
      <c r="PER425" s="564"/>
      <c r="PES425" s="564"/>
      <c r="PET425" s="564"/>
      <c r="PEU425" s="564"/>
      <c r="PEV425" s="564"/>
      <c r="PEW425" s="564"/>
      <c r="PEX425" s="564"/>
      <c r="PEY425" s="564"/>
      <c r="PEZ425" s="564"/>
      <c r="PFA425" s="564"/>
      <c r="PFB425" s="564"/>
      <c r="PFC425" s="564"/>
      <c r="PFD425" s="564"/>
      <c r="PFE425" s="564"/>
      <c r="PFF425" s="564"/>
      <c r="PFG425" s="564"/>
      <c r="PFH425" s="564"/>
      <c r="PFI425" s="564"/>
      <c r="PFJ425" s="564"/>
      <c r="PFK425" s="564"/>
      <c r="PFL425" s="564"/>
      <c r="PFM425" s="564"/>
      <c r="PFN425" s="564"/>
      <c r="PFO425" s="564"/>
      <c r="PFP425" s="564"/>
      <c r="PFQ425" s="564"/>
      <c r="PFR425" s="564"/>
      <c r="PFS425" s="564"/>
      <c r="PFT425" s="564"/>
      <c r="PFU425" s="564"/>
      <c r="PFV425" s="564"/>
      <c r="PFW425" s="564"/>
      <c r="PFX425" s="564"/>
      <c r="PFY425" s="564"/>
      <c r="PFZ425" s="564"/>
      <c r="PGA425" s="564"/>
      <c r="PGB425" s="564"/>
      <c r="PGC425" s="564"/>
      <c r="PGD425" s="564"/>
      <c r="PGE425" s="564"/>
      <c r="PGF425" s="564"/>
      <c r="PGG425" s="564"/>
      <c r="PGH425" s="564"/>
      <c r="PGI425" s="564"/>
      <c r="PGJ425" s="564"/>
      <c r="PGK425" s="564"/>
      <c r="PGL425" s="564"/>
      <c r="PGM425" s="564"/>
      <c r="PGN425" s="564"/>
      <c r="PGO425" s="564"/>
      <c r="PGP425" s="564"/>
      <c r="PGQ425" s="564"/>
      <c r="PGR425" s="564"/>
      <c r="PGS425" s="564"/>
      <c r="PGT425" s="564"/>
      <c r="PGU425" s="564"/>
      <c r="PGV425" s="564"/>
      <c r="PGW425" s="564"/>
      <c r="PGX425" s="564"/>
      <c r="PGY425" s="564"/>
      <c r="PGZ425" s="564"/>
      <c r="PHA425" s="564"/>
      <c r="PHB425" s="564"/>
      <c r="PHC425" s="564"/>
      <c r="PHD425" s="564"/>
      <c r="PHE425" s="564"/>
      <c r="PHF425" s="564"/>
      <c r="PHG425" s="564"/>
      <c r="PHH425" s="564"/>
      <c r="PHI425" s="564"/>
      <c r="PHJ425" s="564"/>
      <c r="PHK425" s="564"/>
      <c r="PHL425" s="564"/>
      <c r="PHM425" s="564"/>
      <c r="PHN425" s="564"/>
      <c r="PHO425" s="564"/>
      <c r="PHP425" s="564"/>
      <c r="PHQ425" s="564"/>
      <c r="PHR425" s="564"/>
      <c r="PHS425" s="564"/>
      <c r="PHT425" s="564"/>
      <c r="PHU425" s="564"/>
      <c r="PHV425" s="564"/>
      <c r="PHW425" s="564"/>
      <c r="PHX425" s="564"/>
      <c r="PHY425" s="564"/>
      <c r="PHZ425" s="564"/>
      <c r="PIA425" s="564"/>
      <c r="PIB425" s="564"/>
      <c r="PIC425" s="564"/>
      <c r="PID425" s="564"/>
      <c r="PIE425" s="564"/>
      <c r="PIF425" s="564"/>
      <c r="PIG425" s="564"/>
      <c r="PIH425" s="564"/>
      <c r="PII425" s="564"/>
      <c r="PIJ425" s="564"/>
      <c r="PIK425" s="564"/>
      <c r="PIL425" s="564"/>
      <c r="PIM425" s="564"/>
      <c r="PIN425" s="564"/>
      <c r="PIO425" s="564"/>
      <c r="PIP425" s="564"/>
      <c r="PIQ425" s="564"/>
      <c r="PIR425" s="564"/>
      <c r="PIS425" s="564"/>
      <c r="PIT425" s="564"/>
      <c r="PIU425" s="564"/>
      <c r="PIV425" s="564"/>
      <c r="PIW425" s="564"/>
      <c r="PIX425" s="564"/>
      <c r="PIY425" s="564"/>
      <c r="PIZ425" s="564"/>
      <c r="PJA425" s="564"/>
      <c r="PJB425" s="564"/>
      <c r="PJC425" s="564"/>
      <c r="PJD425" s="564"/>
      <c r="PJE425" s="564"/>
      <c r="PJF425" s="564"/>
      <c r="PJG425" s="564"/>
      <c r="PJH425" s="564"/>
      <c r="PJI425" s="564"/>
      <c r="PJJ425" s="564"/>
      <c r="PJK425" s="564"/>
      <c r="PJL425" s="564"/>
      <c r="PJM425" s="564"/>
      <c r="PJN425" s="564"/>
      <c r="PJO425" s="564"/>
      <c r="PJP425" s="564"/>
      <c r="PJQ425" s="564"/>
      <c r="PJR425" s="564"/>
      <c r="PJS425" s="564"/>
      <c r="PJT425" s="564"/>
      <c r="PJU425" s="564"/>
      <c r="PJV425" s="564"/>
      <c r="PJW425" s="564"/>
      <c r="PJX425" s="564"/>
      <c r="PJY425" s="564"/>
      <c r="PJZ425" s="564"/>
      <c r="PKA425" s="564"/>
      <c r="PKB425" s="564"/>
      <c r="PKC425" s="564"/>
      <c r="PKD425" s="564"/>
      <c r="PKE425" s="564"/>
      <c r="PKF425" s="564"/>
      <c r="PKG425" s="564"/>
      <c r="PKH425" s="564"/>
      <c r="PKI425" s="564"/>
      <c r="PKJ425" s="564"/>
      <c r="PKK425" s="564"/>
      <c r="PKL425" s="564"/>
      <c r="PKM425" s="564"/>
      <c r="PKN425" s="564"/>
      <c r="PKO425" s="564"/>
      <c r="PKP425" s="564"/>
      <c r="PKQ425" s="564"/>
      <c r="PKR425" s="564"/>
      <c r="PKS425" s="564"/>
      <c r="PKT425" s="564"/>
      <c r="PKU425" s="564"/>
      <c r="PKV425" s="564"/>
      <c r="PKW425" s="564"/>
      <c r="PKX425" s="564"/>
      <c r="PKY425" s="564"/>
      <c r="PKZ425" s="564"/>
      <c r="PLA425" s="564"/>
      <c r="PLB425" s="564"/>
      <c r="PLC425" s="564"/>
      <c r="PLD425" s="564"/>
      <c r="PLE425" s="564"/>
      <c r="PLF425" s="564"/>
      <c r="PLG425" s="564"/>
      <c r="PLH425" s="564"/>
      <c r="PLI425" s="564"/>
      <c r="PLJ425" s="564"/>
      <c r="PLK425" s="564"/>
      <c r="PLL425" s="564"/>
      <c r="PLM425" s="564"/>
      <c r="PLN425" s="564"/>
      <c r="PLO425" s="564"/>
      <c r="PLP425" s="564"/>
      <c r="PLQ425" s="564"/>
      <c r="PLR425" s="564"/>
      <c r="PLS425" s="564"/>
      <c r="PLT425" s="564"/>
      <c r="PLU425" s="564"/>
      <c r="PLV425" s="564"/>
      <c r="PLW425" s="564"/>
      <c r="PLX425" s="564"/>
      <c r="PLY425" s="564"/>
      <c r="PLZ425" s="564"/>
      <c r="PMA425" s="564"/>
      <c r="PMB425" s="564"/>
      <c r="PMC425" s="564"/>
      <c r="PMD425" s="564"/>
      <c r="PME425" s="564"/>
      <c r="PMF425" s="564"/>
      <c r="PMG425" s="564"/>
      <c r="PMH425" s="564"/>
      <c r="PMI425" s="564"/>
      <c r="PMJ425" s="564"/>
      <c r="PMK425" s="564"/>
      <c r="PML425" s="564"/>
      <c r="PMM425" s="564"/>
      <c r="PMN425" s="564"/>
      <c r="PMO425" s="564"/>
      <c r="PMP425" s="564"/>
      <c r="PMQ425" s="564"/>
      <c r="PMR425" s="564"/>
      <c r="PMS425" s="564"/>
      <c r="PMT425" s="564"/>
      <c r="PMU425" s="564"/>
      <c r="PMV425" s="564"/>
      <c r="PMW425" s="564"/>
      <c r="PMX425" s="564"/>
      <c r="PMY425" s="564"/>
      <c r="PMZ425" s="564"/>
      <c r="PNA425" s="564"/>
      <c r="PNB425" s="564"/>
      <c r="PNC425" s="564"/>
      <c r="PND425" s="564"/>
      <c r="PNE425" s="564"/>
      <c r="PNF425" s="564"/>
      <c r="PNG425" s="564"/>
      <c r="PNH425" s="564"/>
      <c r="PNI425" s="564"/>
      <c r="PNJ425" s="564"/>
      <c r="PNK425" s="564"/>
      <c r="PNL425" s="564"/>
      <c r="PNM425" s="564"/>
      <c r="PNN425" s="564"/>
      <c r="PNO425" s="564"/>
      <c r="PNP425" s="564"/>
      <c r="PNQ425" s="564"/>
      <c r="PNR425" s="564"/>
      <c r="PNS425" s="564"/>
      <c r="PNT425" s="564"/>
      <c r="PNU425" s="564"/>
      <c r="PNV425" s="564"/>
      <c r="PNW425" s="564"/>
      <c r="PNX425" s="564"/>
      <c r="PNY425" s="564"/>
      <c r="PNZ425" s="564"/>
      <c r="POA425" s="564"/>
      <c r="POB425" s="564"/>
      <c r="POC425" s="564"/>
      <c r="POD425" s="564"/>
      <c r="POE425" s="564"/>
      <c r="POF425" s="564"/>
      <c r="POG425" s="564"/>
      <c r="POH425" s="564"/>
      <c r="POI425" s="564"/>
      <c r="POJ425" s="564"/>
      <c r="POK425" s="564"/>
      <c r="POL425" s="564"/>
      <c r="POM425" s="564"/>
      <c r="PON425" s="564"/>
      <c r="POO425" s="564"/>
      <c r="POP425" s="564"/>
      <c r="POQ425" s="564"/>
      <c r="POR425" s="564"/>
      <c r="POS425" s="564"/>
      <c r="POT425" s="564"/>
      <c r="POU425" s="564"/>
      <c r="POV425" s="564"/>
      <c r="POW425" s="564"/>
      <c r="POX425" s="564"/>
      <c r="POY425" s="564"/>
      <c r="POZ425" s="564"/>
      <c r="PPA425" s="564"/>
      <c r="PPB425" s="564"/>
      <c r="PPC425" s="564"/>
      <c r="PPD425" s="564"/>
      <c r="PPE425" s="564"/>
      <c r="PPF425" s="564"/>
      <c r="PPG425" s="564"/>
      <c r="PPH425" s="564"/>
      <c r="PPI425" s="564"/>
      <c r="PPJ425" s="564"/>
      <c r="PPK425" s="564"/>
      <c r="PPL425" s="564"/>
      <c r="PPM425" s="564"/>
      <c r="PPN425" s="564"/>
      <c r="PPO425" s="564"/>
      <c r="PPP425" s="564"/>
      <c r="PPQ425" s="564"/>
      <c r="PPR425" s="564"/>
      <c r="PPS425" s="564"/>
      <c r="PPT425" s="564"/>
      <c r="PPU425" s="564"/>
      <c r="PPV425" s="564"/>
      <c r="PPW425" s="564"/>
      <c r="PPX425" s="564"/>
      <c r="PPY425" s="564"/>
      <c r="PPZ425" s="564"/>
      <c r="PQA425" s="564"/>
      <c r="PQB425" s="564"/>
      <c r="PQC425" s="564"/>
      <c r="PQD425" s="564"/>
      <c r="PQE425" s="564"/>
      <c r="PQF425" s="564"/>
      <c r="PQG425" s="564"/>
      <c r="PQH425" s="564"/>
      <c r="PQI425" s="564"/>
      <c r="PQJ425" s="564"/>
      <c r="PQK425" s="564"/>
      <c r="PQL425" s="564"/>
      <c r="PQM425" s="564"/>
      <c r="PQN425" s="564"/>
      <c r="PQO425" s="564"/>
      <c r="PQP425" s="564"/>
      <c r="PQQ425" s="564"/>
      <c r="PQR425" s="564"/>
      <c r="PQS425" s="564"/>
      <c r="PQT425" s="564"/>
      <c r="PQU425" s="564"/>
      <c r="PQV425" s="564"/>
      <c r="PQW425" s="564"/>
      <c r="PQX425" s="564"/>
      <c r="PQY425" s="564"/>
      <c r="PQZ425" s="564"/>
      <c r="PRA425" s="564"/>
      <c r="PRB425" s="564"/>
      <c r="PRC425" s="564"/>
      <c r="PRD425" s="564"/>
      <c r="PRE425" s="564"/>
      <c r="PRF425" s="564"/>
      <c r="PRG425" s="564"/>
      <c r="PRH425" s="564"/>
      <c r="PRI425" s="564"/>
      <c r="PRJ425" s="564"/>
      <c r="PRK425" s="564"/>
      <c r="PRL425" s="564"/>
      <c r="PRM425" s="564"/>
      <c r="PRN425" s="564"/>
      <c r="PRO425" s="564"/>
      <c r="PRP425" s="564"/>
      <c r="PRQ425" s="564"/>
      <c r="PRR425" s="564"/>
      <c r="PRS425" s="564"/>
      <c r="PRT425" s="564"/>
      <c r="PRU425" s="564"/>
      <c r="PRV425" s="564"/>
      <c r="PRW425" s="564"/>
      <c r="PRX425" s="564"/>
      <c r="PRY425" s="564"/>
      <c r="PRZ425" s="564"/>
      <c r="PSA425" s="564"/>
      <c r="PSB425" s="564"/>
      <c r="PSC425" s="564"/>
      <c r="PSD425" s="564"/>
      <c r="PSE425" s="564"/>
      <c r="PSF425" s="564"/>
      <c r="PSG425" s="564"/>
      <c r="PSH425" s="564"/>
      <c r="PSI425" s="564"/>
      <c r="PSJ425" s="564"/>
      <c r="PSK425" s="564"/>
      <c r="PSL425" s="564"/>
      <c r="PSM425" s="564"/>
      <c r="PSN425" s="564"/>
      <c r="PSO425" s="564"/>
      <c r="PSP425" s="564"/>
      <c r="PSQ425" s="564"/>
      <c r="PSR425" s="564"/>
      <c r="PSS425" s="564"/>
      <c r="PST425" s="564"/>
      <c r="PSU425" s="564"/>
      <c r="PSV425" s="564"/>
      <c r="PSW425" s="564"/>
      <c r="PSX425" s="564"/>
      <c r="PSY425" s="564"/>
      <c r="PSZ425" s="564"/>
      <c r="PTA425" s="564"/>
      <c r="PTB425" s="564"/>
      <c r="PTC425" s="564"/>
      <c r="PTD425" s="564"/>
      <c r="PTE425" s="564"/>
      <c r="PTF425" s="564"/>
      <c r="PTG425" s="564"/>
      <c r="PTH425" s="564"/>
      <c r="PTI425" s="564"/>
      <c r="PTJ425" s="564"/>
      <c r="PTK425" s="564"/>
      <c r="PTL425" s="564"/>
      <c r="PTM425" s="564"/>
      <c r="PTN425" s="564"/>
      <c r="PTO425" s="564"/>
      <c r="PTP425" s="564"/>
      <c r="PTQ425" s="564"/>
      <c r="PTR425" s="564"/>
      <c r="PTS425" s="564"/>
      <c r="PTT425" s="564"/>
      <c r="PTU425" s="564"/>
      <c r="PTV425" s="564"/>
      <c r="PTW425" s="564"/>
      <c r="PTX425" s="564"/>
      <c r="PTY425" s="564"/>
      <c r="PTZ425" s="564"/>
      <c r="PUA425" s="564"/>
      <c r="PUB425" s="564"/>
      <c r="PUC425" s="564"/>
      <c r="PUD425" s="564"/>
      <c r="PUE425" s="564"/>
      <c r="PUF425" s="564"/>
      <c r="PUG425" s="564"/>
      <c r="PUH425" s="564"/>
      <c r="PUI425" s="564"/>
      <c r="PUJ425" s="564"/>
      <c r="PUK425" s="564"/>
      <c r="PUL425" s="564"/>
      <c r="PUM425" s="564"/>
      <c r="PUN425" s="564"/>
      <c r="PUO425" s="564"/>
      <c r="PUP425" s="564"/>
      <c r="PUQ425" s="564"/>
      <c r="PUR425" s="564"/>
      <c r="PUS425" s="564"/>
      <c r="PUT425" s="564"/>
      <c r="PUU425" s="564"/>
      <c r="PUV425" s="564"/>
      <c r="PUW425" s="564"/>
      <c r="PUX425" s="564"/>
      <c r="PUY425" s="564"/>
      <c r="PUZ425" s="564"/>
      <c r="PVA425" s="564"/>
      <c r="PVB425" s="564"/>
      <c r="PVC425" s="564"/>
      <c r="PVD425" s="564"/>
      <c r="PVE425" s="564"/>
      <c r="PVF425" s="564"/>
      <c r="PVG425" s="564"/>
      <c r="PVH425" s="564"/>
      <c r="PVI425" s="564"/>
      <c r="PVJ425" s="564"/>
      <c r="PVK425" s="564"/>
      <c r="PVL425" s="564"/>
      <c r="PVM425" s="564"/>
      <c r="PVN425" s="564"/>
      <c r="PVO425" s="564"/>
      <c r="PVP425" s="564"/>
      <c r="PVQ425" s="564"/>
      <c r="PVR425" s="564"/>
      <c r="PVS425" s="564"/>
      <c r="PVT425" s="564"/>
      <c r="PVU425" s="564"/>
      <c r="PVV425" s="564"/>
      <c r="PVW425" s="564"/>
      <c r="PVX425" s="564"/>
      <c r="PVY425" s="564"/>
      <c r="PVZ425" s="564"/>
      <c r="PWA425" s="564"/>
      <c r="PWB425" s="564"/>
      <c r="PWC425" s="564"/>
      <c r="PWD425" s="564"/>
      <c r="PWE425" s="564"/>
      <c r="PWF425" s="564"/>
      <c r="PWG425" s="564"/>
      <c r="PWH425" s="564"/>
      <c r="PWI425" s="564"/>
      <c r="PWJ425" s="564"/>
      <c r="PWK425" s="564"/>
      <c r="PWL425" s="564"/>
      <c r="PWM425" s="564"/>
      <c r="PWN425" s="564"/>
      <c r="PWO425" s="564"/>
      <c r="PWP425" s="564"/>
      <c r="PWQ425" s="564"/>
      <c r="PWR425" s="564"/>
      <c r="PWS425" s="564"/>
      <c r="PWT425" s="564"/>
      <c r="PWU425" s="564"/>
      <c r="PWV425" s="564"/>
      <c r="PWW425" s="564"/>
      <c r="PWX425" s="564"/>
      <c r="PWY425" s="564"/>
      <c r="PWZ425" s="564"/>
      <c r="PXA425" s="564"/>
      <c r="PXB425" s="564"/>
      <c r="PXC425" s="564"/>
      <c r="PXD425" s="564"/>
      <c r="PXE425" s="564"/>
      <c r="PXF425" s="564"/>
      <c r="PXG425" s="564"/>
      <c r="PXH425" s="564"/>
      <c r="PXI425" s="564"/>
      <c r="PXJ425" s="564"/>
      <c r="PXK425" s="564"/>
      <c r="PXL425" s="564"/>
      <c r="PXM425" s="564"/>
      <c r="PXN425" s="564"/>
      <c r="PXO425" s="564"/>
      <c r="PXP425" s="564"/>
      <c r="PXQ425" s="564"/>
      <c r="PXR425" s="564"/>
      <c r="PXS425" s="564"/>
      <c r="PXT425" s="564"/>
      <c r="PXU425" s="564"/>
      <c r="PXV425" s="564"/>
      <c r="PXW425" s="564"/>
      <c r="PXX425" s="564"/>
      <c r="PXY425" s="564"/>
      <c r="PXZ425" s="564"/>
      <c r="PYA425" s="564"/>
      <c r="PYB425" s="564"/>
      <c r="PYC425" s="564"/>
      <c r="PYD425" s="564"/>
      <c r="PYE425" s="564"/>
      <c r="PYF425" s="564"/>
      <c r="PYG425" s="564"/>
      <c r="PYH425" s="564"/>
      <c r="PYI425" s="564"/>
      <c r="PYJ425" s="564"/>
      <c r="PYK425" s="564"/>
      <c r="PYL425" s="564"/>
      <c r="PYM425" s="564"/>
      <c r="PYN425" s="564"/>
      <c r="PYO425" s="564"/>
      <c r="PYP425" s="564"/>
      <c r="PYQ425" s="564"/>
      <c r="PYR425" s="564"/>
      <c r="PYS425" s="564"/>
      <c r="PYT425" s="564"/>
      <c r="PYU425" s="564"/>
      <c r="PYV425" s="564"/>
      <c r="PYW425" s="564"/>
      <c r="PYX425" s="564"/>
      <c r="PYY425" s="564"/>
      <c r="PYZ425" s="564"/>
      <c r="PZA425" s="564"/>
      <c r="PZB425" s="564"/>
      <c r="PZC425" s="564"/>
      <c r="PZD425" s="564"/>
      <c r="PZE425" s="564"/>
      <c r="PZF425" s="564"/>
      <c r="PZG425" s="564"/>
      <c r="PZH425" s="564"/>
      <c r="PZI425" s="564"/>
      <c r="PZJ425" s="564"/>
      <c r="PZK425" s="564"/>
      <c r="PZL425" s="564"/>
      <c r="PZM425" s="564"/>
      <c r="PZN425" s="564"/>
      <c r="PZO425" s="564"/>
      <c r="PZP425" s="564"/>
      <c r="PZQ425" s="564"/>
      <c r="PZR425" s="564"/>
      <c r="PZS425" s="564"/>
      <c r="PZT425" s="564"/>
      <c r="PZU425" s="564"/>
      <c r="PZV425" s="564"/>
      <c r="PZW425" s="564"/>
      <c r="PZX425" s="564"/>
      <c r="PZY425" s="564"/>
      <c r="PZZ425" s="564"/>
      <c r="QAA425" s="564"/>
      <c r="QAB425" s="564"/>
      <c r="QAC425" s="564"/>
      <c r="QAD425" s="564"/>
      <c r="QAE425" s="564"/>
      <c r="QAF425" s="564"/>
      <c r="QAG425" s="564"/>
      <c r="QAH425" s="564"/>
      <c r="QAI425" s="564"/>
      <c r="QAJ425" s="564"/>
      <c r="QAK425" s="564"/>
      <c r="QAL425" s="564"/>
      <c r="QAM425" s="564"/>
      <c r="QAN425" s="564"/>
      <c r="QAO425" s="564"/>
      <c r="QAP425" s="564"/>
      <c r="QAQ425" s="564"/>
      <c r="QAR425" s="564"/>
      <c r="QAS425" s="564"/>
      <c r="QAT425" s="564"/>
      <c r="QAU425" s="564"/>
      <c r="QAV425" s="564"/>
      <c r="QAW425" s="564"/>
      <c r="QAX425" s="564"/>
      <c r="QAY425" s="564"/>
      <c r="QAZ425" s="564"/>
      <c r="QBA425" s="564"/>
      <c r="QBB425" s="564"/>
      <c r="QBC425" s="564"/>
      <c r="QBD425" s="564"/>
      <c r="QBE425" s="564"/>
      <c r="QBF425" s="564"/>
      <c r="QBG425" s="564"/>
      <c r="QBH425" s="564"/>
      <c r="QBI425" s="564"/>
      <c r="QBJ425" s="564"/>
      <c r="QBK425" s="564"/>
      <c r="QBL425" s="564"/>
      <c r="QBM425" s="564"/>
      <c r="QBN425" s="564"/>
      <c r="QBO425" s="564"/>
      <c r="QBP425" s="564"/>
      <c r="QBQ425" s="564"/>
      <c r="QBR425" s="564"/>
      <c r="QBS425" s="564"/>
      <c r="QBT425" s="564"/>
      <c r="QBU425" s="564"/>
      <c r="QBV425" s="564"/>
      <c r="QBW425" s="564"/>
      <c r="QBX425" s="564"/>
      <c r="QBY425" s="564"/>
      <c r="QBZ425" s="564"/>
      <c r="QCA425" s="564"/>
      <c r="QCB425" s="564"/>
      <c r="QCC425" s="564"/>
      <c r="QCD425" s="564"/>
      <c r="QCE425" s="564"/>
      <c r="QCF425" s="564"/>
      <c r="QCG425" s="564"/>
      <c r="QCH425" s="564"/>
      <c r="QCI425" s="564"/>
      <c r="QCJ425" s="564"/>
      <c r="QCK425" s="564"/>
      <c r="QCL425" s="564"/>
      <c r="QCM425" s="564"/>
      <c r="QCN425" s="564"/>
      <c r="QCO425" s="564"/>
      <c r="QCP425" s="564"/>
      <c r="QCQ425" s="564"/>
      <c r="QCR425" s="564"/>
      <c r="QCS425" s="564"/>
      <c r="QCT425" s="564"/>
      <c r="QCU425" s="564"/>
      <c r="QCV425" s="564"/>
      <c r="QCW425" s="564"/>
      <c r="QCX425" s="564"/>
      <c r="QCY425" s="564"/>
      <c r="QCZ425" s="564"/>
      <c r="QDA425" s="564"/>
      <c r="QDB425" s="564"/>
      <c r="QDC425" s="564"/>
      <c r="QDD425" s="564"/>
      <c r="QDE425" s="564"/>
      <c r="QDF425" s="564"/>
      <c r="QDG425" s="564"/>
      <c r="QDH425" s="564"/>
      <c r="QDI425" s="564"/>
      <c r="QDJ425" s="564"/>
      <c r="QDK425" s="564"/>
      <c r="QDL425" s="564"/>
      <c r="QDM425" s="564"/>
      <c r="QDN425" s="564"/>
      <c r="QDO425" s="564"/>
      <c r="QDP425" s="564"/>
      <c r="QDQ425" s="564"/>
      <c r="QDR425" s="564"/>
      <c r="QDS425" s="564"/>
      <c r="QDT425" s="564"/>
      <c r="QDU425" s="564"/>
      <c r="QDV425" s="564"/>
      <c r="QDW425" s="564"/>
      <c r="QDX425" s="564"/>
      <c r="QDY425" s="564"/>
      <c r="QDZ425" s="564"/>
      <c r="QEA425" s="564"/>
      <c r="QEB425" s="564"/>
      <c r="QEC425" s="564"/>
      <c r="QED425" s="564"/>
      <c r="QEE425" s="564"/>
      <c r="QEF425" s="564"/>
      <c r="QEG425" s="564"/>
      <c r="QEH425" s="564"/>
      <c r="QEI425" s="564"/>
      <c r="QEJ425" s="564"/>
      <c r="QEK425" s="564"/>
      <c r="QEL425" s="564"/>
      <c r="QEM425" s="564"/>
      <c r="QEN425" s="564"/>
      <c r="QEO425" s="564"/>
      <c r="QEP425" s="564"/>
      <c r="QEQ425" s="564"/>
      <c r="QER425" s="564"/>
      <c r="QES425" s="564"/>
      <c r="QET425" s="564"/>
      <c r="QEU425" s="564"/>
      <c r="QEV425" s="564"/>
      <c r="QEW425" s="564"/>
      <c r="QEX425" s="564"/>
      <c r="QEY425" s="564"/>
      <c r="QEZ425" s="564"/>
      <c r="QFA425" s="564"/>
      <c r="QFB425" s="564"/>
      <c r="QFC425" s="564"/>
      <c r="QFD425" s="564"/>
      <c r="QFE425" s="564"/>
      <c r="QFF425" s="564"/>
      <c r="QFG425" s="564"/>
      <c r="QFH425" s="564"/>
      <c r="QFI425" s="564"/>
      <c r="QFJ425" s="564"/>
      <c r="QFK425" s="564"/>
      <c r="QFL425" s="564"/>
      <c r="QFM425" s="564"/>
      <c r="QFN425" s="564"/>
      <c r="QFO425" s="564"/>
      <c r="QFP425" s="564"/>
      <c r="QFQ425" s="564"/>
      <c r="QFR425" s="564"/>
      <c r="QFS425" s="564"/>
      <c r="QFT425" s="564"/>
      <c r="QFU425" s="564"/>
      <c r="QFV425" s="564"/>
      <c r="QFW425" s="564"/>
      <c r="QFX425" s="564"/>
      <c r="QFY425" s="564"/>
      <c r="QFZ425" s="564"/>
      <c r="QGA425" s="564"/>
      <c r="QGB425" s="564"/>
      <c r="QGC425" s="564"/>
      <c r="QGD425" s="564"/>
      <c r="QGE425" s="564"/>
      <c r="QGF425" s="564"/>
      <c r="QGG425" s="564"/>
      <c r="QGH425" s="564"/>
      <c r="QGI425" s="564"/>
      <c r="QGJ425" s="564"/>
      <c r="QGK425" s="564"/>
      <c r="QGL425" s="564"/>
      <c r="QGM425" s="564"/>
      <c r="QGN425" s="564"/>
      <c r="QGO425" s="564"/>
      <c r="QGP425" s="564"/>
      <c r="QGQ425" s="564"/>
      <c r="QGR425" s="564"/>
      <c r="QGS425" s="564"/>
      <c r="QGT425" s="564"/>
      <c r="QGU425" s="564"/>
      <c r="QGV425" s="564"/>
      <c r="QGW425" s="564"/>
      <c r="QGX425" s="564"/>
      <c r="QGY425" s="564"/>
      <c r="QGZ425" s="564"/>
      <c r="QHA425" s="564"/>
      <c r="QHB425" s="564"/>
      <c r="QHC425" s="564"/>
      <c r="QHD425" s="564"/>
      <c r="QHE425" s="564"/>
      <c r="QHF425" s="564"/>
      <c r="QHG425" s="564"/>
      <c r="QHH425" s="564"/>
      <c r="QHI425" s="564"/>
      <c r="QHJ425" s="564"/>
      <c r="QHK425" s="564"/>
      <c r="QHL425" s="564"/>
      <c r="QHM425" s="564"/>
      <c r="QHN425" s="564"/>
      <c r="QHO425" s="564"/>
      <c r="QHP425" s="564"/>
      <c r="QHQ425" s="564"/>
      <c r="QHR425" s="564"/>
      <c r="QHS425" s="564"/>
      <c r="QHT425" s="564"/>
      <c r="QHU425" s="564"/>
      <c r="QHV425" s="564"/>
      <c r="QHW425" s="564"/>
      <c r="QHX425" s="564"/>
      <c r="QHY425" s="564"/>
      <c r="QHZ425" s="564"/>
      <c r="QIA425" s="564"/>
      <c r="QIB425" s="564"/>
      <c r="QIC425" s="564"/>
      <c r="QID425" s="564"/>
      <c r="QIE425" s="564"/>
      <c r="QIF425" s="564"/>
      <c r="QIG425" s="564"/>
      <c r="QIH425" s="564"/>
      <c r="QII425" s="564"/>
      <c r="QIJ425" s="564"/>
      <c r="QIK425" s="564"/>
      <c r="QIL425" s="564"/>
      <c r="QIM425" s="564"/>
      <c r="QIN425" s="564"/>
      <c r="QIO425" s="564"/>
      <c r="QIP425" s="564"/>
      <c r="QIQ425" s="564"/>
      <c r="QIR425" s="564"/>
      <c r="QIS425" s="564"/>
      <c r="QIT425" s="564"/>
      <c r="QIU425" s="564"/>
      <c r="QIV425" s="564"/>
      <c r="QIW425" s="564"/>
      <c r="QIX425" s="564"/>
      <c r="QIY425" s="564"/>
      <c r="QIZ425" s="564"/>
      <c r="QJA425" s="564"/>
      <c r="QJB425" s="564"/>
      <c r="QJC425" s="564"/>
      <c r="QJD425" s="564"/>
      <c r="QJE425" s="564"/>
      <c r="QJF425" s="564"/>
      <c r="QJG425" s="564"/>
      <c r="QJH425" s="564"/>
      <c r="QJI425" s="564"/>
      <c r="QJJ425" s="564"/>
      <c r="QJK425" s="564"/>
      <c r="QJL425" s="564"/>
      <c r="QJM425" s="564"/>
      <c r="QJN425" s="564"/>
      <c r="QJO425" s="564"/>
      <c r="QJP425" s="564"/>
      <c r="QJQ425" s="564"/>
      <c r="QJR425" s="564"/>
      <c r="QJS425" s="564"/>
      <c r="QJT425" s="564"/>
      <c r="QJU425" s="564"/>
      <c r="QJV425" s="564"/>
      <c r="QJW425" s="564"/>
      <c r="QJX425" s="564"/>
      <c r="QJY425" s="564"/>
      <c r="QJZ425" s="564"/>
      <c r="QKA425" s="564"/>
      <c r="QKB425" s="564"/>
      <c r="QKC425" s="564"/>
      <c r="QKD425" s="564"/>
      <c r="QKE425" s="564"/>
      <c r="QKF425" s="564"/>
      <c r="QKG425" s="564"/>
      <c r="QKH425" s="564"/>
      <c r="QKI425" s="564"/>
      <c r="QKJ425" s="564"/>
      <c r="QKK425" s="564"/>
      <c r="QKL425" s="564"/>
      <c r="QKM425" s="564"/>
      <c r="QKN425" s="564"/>
      <c r="QKO425" s="564"/>
      <c r="QKP425" s="564"/>
      <c r="QKQ425" s="564"/>
      <c r="QKR425" s="564"/>
      <c r="QKS425" s="564"/>
      <c r="QKT425" s="564"/>
      <c r="QKU425" s="564"/>
      <c r="QKV425" s="564"/>
      <c r="QKW425" s="564"/>
      <c r="QKX425" s="564"/>
      <c r="QKY425" s="564"/>
      <c r="QKZ425" s="564"/>
      <c r="QLA425" s="564"/>
      <c r="QLB425" s="564"/>
      <c r="QLC425" s="564"/>
      <c r="QLD425" s="564"/>
      <c r="QLE425" s="564"/>
      <c r="QLF425" s="564"/>
      <c r="QLG425" s="564"/>
      <c r="QLH425" s="564"/>
      <c r="QLI425" s="564"/>
      <c r="QLJ425" s="564"/>
      <c r="QLK425" s="564"/>
      <c r="QLL425" s="564"/>
      <c r="QLM425" s="564"/>
      <c r="QLN425" s="564"/>
      <c r="QLO425" s="564"/>
      <c r="QLP425" s="564"/>
      <c r="QLQ425" s="564"/>
      <c r="QLR425" s="564"/>
      <c r="QLS425" s="564"/>
      <c r="QLT425" s="564"/>
      <c r="QLU425" s="564"/>
      <c r="QLV425" s="564"/>
      <c r="QLW425" s="564"/>
      <c r="QLX425" s="564"/>
      <c r="QLY425" s="564"/>
      <c r="QLZ425" s="564"/>
      <c r="QMA425" s="564"/>
      <c r="QMB425" s="564"/>
      <c r="QMC425" s="564"/>
      <c r="QMD425" s="564"/>
      <c r="QME425" s="564"/>
      <c r="QMF425" s="564"/>
      <c r="QMG425" s="564"/>
      <c r="QMH425" s="564"/>
      <c r="QMI425" s="564"/>
      <c r="QMJ425" s="564"/>
      <c r="QMK425" s="564"/>
      <c r="QML425" s="564"/>
      <c r="QMM425" s="564"/>
      <c r="QMN425" s="564"/>
      <c r="QMO425" s="564"/>
      <c r="QMP425" s="564"/>
      <c r="QMQ425" s="564"/>
      <c r="QMR425" s="564"/>
      <c r="QMS425" s="564"/>
      <c r="QMT425" s="564"/>
      <c r="QMU425" s="564"/>
      <c r="QMV425" s="564"/>
      <c r="QMW425" s="564"/>
      <c r="QMX425" s="564"/>
      <c r="QMY425" s="564"/>
      <c r="QMZ425" s="564"/>
      <c r="QNA425" s="564"/>
      <c r="QNB425" s="564"/>
      <c r="QNC425" s="564"/>
      <c r="QND425" s="564"/>
      <c r="QNE425" s="564"/>
      <c r="QNF425" s="564"/>
      <c r="QNG425" s="564"/>
      <c r="QNH425" s="564"/>
      <c r="QNI425" s="564"/>
      <c r="QNJ425" s="564"/>
      <c r="QNK425" s="564"/>
      <c r="QNL425" s="564"/>
      <c r="QNM425" s="564"/>
      <c r="QNN425" s="564"/>
      <c r="QNO425" s="564"/>
      <c r="QNP425" s="564"/>
      <c r="QNQ425" s="564"/>
      <c r="QNR425" s="564"/>
      <c r="QNS425" s="564"/>
      <c r="QNT425" s="564"/>
      <c r="QNU425" s="564"/>
      <c r="QNV425" s="564"/>
      <c r="QNW425" s="564"/>
      <c r="QNX425" s="564"/>
      <c r="QNY425" s="564"/>
      <c r="QNZ425" s="564"/>
      <c r="QOA425" s="564"/>
      <c r="QOB425" s="564"/>
      <c r="QOC425" s="564"/>
      <c r="QOD425" s="564"/>
      <c r="QOE425" s="564"/>
      <c r="QOF425" s="564"/>
      <c r="QOG425" s="564"/>
      <c r="QOH425" s="564"/>
      <c r="QOI425" s="564"/>
      <c r="QOJ425" s="564"/>
      <c r="QOK425" s="564"/>
      <c r="QOL425" s="564"/>
      <c r="QOM425" s="564"/>
      <c r="QON425" s="564"/>
      <c r="QOO425" s="564"/>
      <c r="QOP425" s="564"/>
      <c r="QOQ425" s="564"/>
      <c r="QOR425" s="564"/>
      <c r="QOS425" s="564"/>
      <c r="QOT425" s="564"/>
      <c r="QOU425" s="564"/>
      <c r="QOV425" s="564"/>
      <c r="QOW425" s="564"/>
      <c r="QOX425" s="564"/>
      <c r="QOY425" s="564"/>
      <c r="QOZ425" s="564"/>
      <c r="QPA425" s="564"/>
      <c r="QPB425" s="564"/>
      <c r="QPC425" s="564"/>
      <c r="QPD425" s="564"/>
      <c r="QPE425" s="564"/>
      <c r="QPF425" s="564"/>
      <c r="QPG425" s="564"/>
      <c r="QPH425" s="564"/>
      <c r="QPI425" s="564"/>
      <c r="QPJ425" s="564"/>
      <c r="QPK425" s="564"/>
      <c r="QPL425" s="564"/>
      <c r="QPM425" s="564"/>
      <c r="QPN425" s="564"/>
      <c r="QPO425" s="564"/>
      <c r="QPP425" s="564"/>
      <c r="QPQ425" s="564"/>
      <c r="QPR425" s="564"/>
      <c r="QPS425" s="564"/>
      <c r="QPT425" s="564"/>
      <c r="QPU425" s="564"/>
      <c r="QPV425" s="564"/>
      <c r="QPW425" s="564"/>
      <c r="QPX425" s="564"/>
      <c r="QPY425" s="564"/>
      <c r="QPZ425" s="564"/>
      <c r="QQA425" s="564"/>
      <c r="QQB425" s="564"/>
      <c r="QQC425" s="564"/>
      <c r="QQD425" s="564"/>
      <c r="QQE425" s="564"/>
      <c r="QQF425" s="564"/>
      <c r="QQG425" s="564"/>
      <c r="QQH425" s="564"/>
      <c r="QQI425" s="564"/>
      <c r="QQJ425" s="564"/>
      <c r="QQK425" s="564"/>
      <c r="QQL425" s="564"/>
      <c r="QQM425" s="564"/>
      <c r="QQN425" s="564"/>
      <c r="QQO425" s="564"/>
      <c r="QQP425" s="564"/>
      <c r="QQQ425" s="564"/>
      <c r="QQR425" s="564"/>
      <c r="QQS425" s="564"/>
      <c r="QQT425" s="564"/>
      <c r="QQU425" s="564"/>
      <c r="QQV425" s="564"/>
      <c r="QQW425" s="564"/>
      <c r="QQX425" s="564"/>
      <c r="QQY425" s="564"/>
      <c r="QQZ425" s="564"/>
      <c r="QRA425" s="564"/>
      <c r="QRB425" s="564"/>
      <c r="QRC425" s="564"/>
      <c r="QRD425" s="564"/>
      <c r="QRE425" s="564"/>
      <c r="QRF425" s="564"/>
      <c r="QRG425" s="564"/>
      <c r="QRH425" s="564"/>
      <c r="QRI425" s="564"/>
      <c r="QRJ425" s="564"/>
      <c r="QRK425" s="564"/>
      <c r="QRL425" s="564"/>
      <c r="QRM425" s="564"/>
      <c r="QRN425" s="564"/>
      <c r="QRO425" s="564"/>
      <c r="QRP425" s="564"/>
      <c r="QRQ425" s="564"/>
      <c r="QRR425" s="564"/>
      <c r="QRS425" s="564"/>
      <c r="QRT425" s="564"/>
      <c r="QRU425" s="564"/>
      <c r="QRV425" s="564"/>
      <c r="QRW425" s="564"/>
      <c r="QRX425" s="564"/>
      <c r="QRY425" s="564"/>
      <c r="QRZ425" s="564"/>
      <c r="QSA425" s="564"/>
      <c r="QSB425" s="564"/>
      <c r="QSC425" s="564"/>
      <c r="QSD425" s="564"/>
      <c r="QSE425" s="564"/>
      <c r="QSF425" s="564"/>
      <c r="QSG425" s="564"/>
      <c r="QSH425" s="564"/>
      <c r="QSI425" s="564"/>
      <c r="QSJ425" s="564"/>
      <c r="QSK425" s="564"/>
      <c r="QSL425" s="564"/>
      <c r="QSM425" s="564"/>
      <c r="QSN425" s="564"/>
      <c r="QSO425" s="564"/>
      <c r="QSP425" s="564"/>
      <c r="QSQ425" s="564"/>
      <c r="QSR425" s="564"/>
      <c r="QSS425" s="564"/>
      <c r="QST425" s="564"/>
      <c r="QSU425" s="564"/>
      <c r="QSV425" s="564"/>
      <c r="QSW425" s="564"/>
      <c r="QSX425" s="564"/>
      <c r="QSY425" s="564"/>
      <c r="QSZ425" s="564"/>
      <c r="QTA425" s="564"/>
      <c r="QTB425" s="564"/>
      <c r="QTC425" s="564"/>
      <c r="QTD425" s="564"/>
      <c r="QTE425" s="564"/>
      <c r="QTF425" s="564"/>
      <c r="QTG425" s="564"/>
      <c r="QTH425" s="564"/>
      <c r="QTI425" s="564"/>
      <c r="QTJ425" s="564"/>
      <c r="QTK425" s="564"/>
      <c r="QTL425" s="564"/>
      <c r="QTM425" s="564"/>
      <c r="QTN425" s="564"/>
      <c r="QTO425" s="564"/>
      <c r="QTP425" s="564"/>
      <c r="QTQ425" s="564"/>
      <c r="QTR425" s="564"/>
      <c r="QTS425" s="564"/>
      <c r="QTT425" s="564"/>
      <c r="QTU425" s="564"/>
      <c r="QTV425" s="564"/>
      <c r="QTW425" s="564"/>
      <c r="QTX425" s="564"/>
      <c r="QTY425" s="564"/>
      <c r="QTZ425" s="564"/>
      <c r="QUA425" s="564"/>
      <c r="QUB425" s="564"/>
      <c r="QUC425" s="564"/>
      <c r="QUD425" s="564"/>
      <c r="QUE425" s="564"/>
      <c r="QUF425" s="564"/>
      <c r="QUG425" s="564"/>
      <c r="QUH425" s="564"/>
      <c r="QUI425" s="564"/>
      <c r="QUJ425" s="564"/>
      <c r="QUK425" s="564"/>
      <c r="QUL425" s="564"/>
      <c r="QUM425" s="564"/>
      <c r="QUN425" s="564"/>
      <c r="QUO425" s="564"/>
      <c r="QUP425" s="564"/>
      <c r="QUQ425" s="564"/>
      <c r="QUR425" s="564"/>
      <c r="QUS425" s="564"/>
      <c r="QUT425" s="564"/>
      <c r="QUU425" s="564"/>
      <c r="QUV425" s="564"/>
      <c r="QUW425" s="564"/>
      <c r="QUX425" s="564"/>
      <c r="QUY425" s="564"/>
      <c r="QUZ425" s="564"/>
      <c r="QVA425" s="564"/>
      <c r="QVB425" s="564"/>
      <c r="QVC425" s="564"/>
      <c r="QVD425" s="564"/>
      <c r="QVE425" s="564"/>
      <c r="QVF425" s="564"/>
      <c r="QVG425" s="564"/>
      <c r="QVH425" s="564"/>
      <c r="QVI425" s="564"/>
      <c r="QVJ425" s="564"/>
      <c r="QVK425" s="564"/>
      <c r="QVL425" s="564"/>
      <c r="QVM425" s="564"/>
      <c r="QVN425" s="564"/>
      <c r="QVO425" s="564"/>
      <c r="QVP425" s="564"/>
      <c r="QVQ425" s="564"/>
      <c r="QVR425" s="564"/>
      <c r="QVS425" s="564"/>
      <c r="QVT425" s="564"/>
      <c r="QVU425" s="564"/>
      <c r="QVV425" s="564"/>
      <c r="QVW425" s="564"/>
      <c r="QVX425" s="564"/>
      <c r="QVY425" s="564"/>
      <c r="QVZ425" s="564"/>
      <c r="QWA425" s="564"/>
      <c r="QWB425" s="564"/>
      <c r="QWC425" s="564"/>
      <c r="QWD425" s="564"/>
      <c r="QWE425" s="564"/>
      <c r="QWF425" s="564"/>
      <c r="QWG425" s="564"/>
      <c r="QWH425" s="564"/>
      <c r="QWI425" s="564"/>
      <c r="QWJ425" s="564"/>
      <c r="QWK425" s="564"/>
      <c r="QWL425" s="564"/>
      <c r="QWM425" s="564"/>
      <c r="QWN425" s="564"/>
      <c r="QWO425" s="564"/>
      <c r="QWP425" s="564"/>
      <c r="QWQ425" s="564"/>
      <c r="QWR425" s="564"/>
      <c r="QWS425" s="564"/>
      <c r="QWT425" s="564"/>
      <c r="QWU425" s="564"/>
      <c r="QWV425" s="564"/>
      <c r="QWW425" s="564"/>
      <c r="QWX425" s="564"/>
      <c r="QWY425" s="564"/>
      <c r="QWZ425" s="564"/>
      <c r="QXA425" s="564"/>
      <c r="QXB425" s="564"/>
      <c r="QXC425" s="564"/>
      <c r="QXD425" s="564"/>
      <c r="QXE425" s="564"/>
      <c r="QXF425" s="564"/>
      <c r="QXG425" s="564"/>
      <c r="QXH425" s="564"/>
      <c r="QXI425" s="564"/>
      <c r="QXJ425" s="564"/>
      <c r="QXK425" s="564"/>
      <c r="QXL425" s="564"/>
      <c r="QXM425" s="564"/>
      <c r="QXN425" s="564"/>
      <c r="QXO425" s="564"/>
      <c r="QXP425" s="564"/>
      <c r="QXQ425" s="564"/>
      <c r="QXR425" s="564"/>
      <c r="QXS425" s="564"/>
      <c r="QXT425" s="564"/>
      <c r="QXU425" s="564"/>
      <c r="QXV425" s="564"/>
      <c r="QXW425" s="564"/>
      <c r="QXX425" s="564"/>
      <c r="QXY425" s="564"/>
      <c r="QXZ425" s="564"/>
      <c r="QYA425" s="564"/>
      <c r="QYB425" s="564"/>
      <c r="QYC425" s="564"/>
      <c r="QYD425" s="564"/>
      <c r="QYE425" s="564"/>
      <c r="QYF425" s="564"/>
      <c r="QYG425" s="564"/>
      <c r="QYH425" s="564"/>
      <c r="QYI425" s="564"/>
      <c r="QYJ425" s="564"/>
      <c r="QYK425" s="564"/>
      <c r="QYL425" s="564"/>
      <c r="QYM425" s="564"/>
      <c r="QYN425" s="564"/>
      <c r="QYO425" s="564"/>
      <c r="QYP425" s="564"/>
      <c r="QYQ425" s="564"/>
      <c r="QYR425" s="564"/>
      <c r="QYS425" s="564"/>
      <c r="QYT425" s="564"/>
      <c r="QYU425" s="564"/>
      <c r="QYV425" s="564"/>
      <c r="QYW425" s="564"/>
      <c r="QYX425" s="564"/>
      <c r="QYY425" s="564"/>
      <c r="QYZ425" s="564"/>
      <c r="QZA425" s="564"/>
      <c r="QZB425" s="564"/>
      <c r="QZC425" s="564"/>
      <c r="QZD425" s="564"/>
      <c r="QZE425" s="564"/>
      <c r="QZF425" s="564"/>
      <c r="QZG425" s="564"/>
      <c r="QZH425" s="564"/>
      <c r="QZI425" s="564"/>
      <c r="QZJ425" s="564"/>
      <c r="QZK425" s="564"/>
      <c r="QZL425" s="564"/>
      <c r="QZM425" s="564"/>
      <c r="QZN425" s="564"/>
      <c r="QZO425" s="564"/>
      <c r="QZP425" s="564"/>
      <c r="QZQ425" s="564"/>
      <c r="QZR425" s="564"/>
      <c r="QZS425" s="564"/>
      <c r="QZT425" s="564"/>
      <c r="QZU425" s="564"/>
      <c r="QZV425" s="564"/>
      <c r="QZW425" s="564"/>
      <c r="QZX425" s="564"/>
      <c r="QZY425" s="564"/>
      <c r="QZZ425" s="564"/>
      <c r="RAA425" s="564"/>
      <c r="RAB425" s="564"/>
      <c r="RAC425" s="564"/>
      <c r="RAD425" s="564"/>
      <c r="RAE425" s="564"/>
      <c r="RAF425" s="564"/>
      <c r="RAG425" s="564"/>
      <c r="RAH425" s="564"/>
      <c r="RAI425" s="564"/>
      <c r="RAJ425" s="564"/>
      <c r="RAK425" s="564"/>
      <c r="RAL425" s="564"/>
      <c r="RAM425" s="564"/>
      <c r="RAN425" s="564"/>
      <c r="RAO425" s="564"/>
      <c r="RAP425" s="564"/>
      <c r="RAQ425" s="564"/>
      <c r="RAR425" s="564"/>
      <c r="RAS425" s="564"/>
      <c r="RAT425" s="564"/>
      <c r="RAU425" s="564"/>
      <c r="RAV425" s="564"/>
      <c r="RAW425" s="564"/>
      <c r="RAX425" s="564"/>
      <c r="RAY425" s="564"/>
      <c r="RAZ425" s="564"/>
      <c r="RBA425" s="564"/>
      <c r="RBB425" s="564"/>
      <c r="RBC425" s="564"/>
      <c r="RBD425" s="564"/>
      <c r="RBE425" s="564"/>
      <c r="RBF425" s="564"/>
      <c r="RBG425" s="564"/>
      <c r="RBH425" s="564"/>
      <c r="RBI425" s="564"/>
      <c r="RBJ425" s="564"/>
      <c r="RBK425" s="564"/>
      <c r="RBL425" s="564"/>
      <c r="RBM425" s="564"/>
      <c r="RBN425" s="564"/>
      <c r="RBO425" s="564"/>
      <c r="RBP425" s="564"/>
      <c r="RBQ425" s="564"/>
      <c r="RBR425" s="564"/>
      <c r="RBS425" s="564"/>
      <c r="RBT425" s="564"/>
      <c r="RBU425" s="564"/>
      <c r="RBV425" s="564"/>
      <c r="RBW425" s="564"/>
      <c r="RBX425" s="564"/>
      <c r="RBY425" s="564"/>
      <c r="RBZ425" s="564"/>
      <c r="RCA425" s="564"/>
      <c r="RCB425" s="564"/>
      <c r="RCC425" s="564"/>
      <c r="RCD425" s="564"/>
      <c r="RCE425" s="564"/>
      <c r="RCF425" s="564"/>
      <c r="RCG425" s="564"/>
      <c r="RCH425" s="564"/>
      <c r="RCI425" s="564"/>
      <c r="RCJ425" s="564"/>
      <c r="RCK425" s="564"/>
      <c r="RCL425" s="564"/>
      <c r="RCM425" s="564"/>
      <c r="RCN425" s="564"/>
      <c r="RCO425" s="564"/>
      <c r="RCP425" s="564"/>
      <c r="RCQ425" s="564"/>
      <c r="RCR425" s="564"/>
      <c r="RCS425" s="564"/>
      <c r="RCT425" s="564"/>
      <c r="RCU425" s="564"/>
      <c r="RCV425" s="564"/>
      <c r="RCW425" s="564"/>
      <c r="RCX425" s="564"/>
      <c r="RCY425" s="564"/>
      <c r="RCZ425" s="564"/>
      <c r="RDA425" s="564"/>
      <c r="RDB425" s="564"/>
      <c r="RDC425" s="564"/>
      <c r="RDD425" s="564"/>
      <c r="RDE425" s="564"/>
      <c r="RDF425" s="564"/>
      <c r="RDG425" s="564"/>
      <c r="RDH425" s="564"/>
      <c r="RDI425" s="564"/>
      <c r="RDJ425" s="564"/>
      <c r="RDK425" s="564"/>
      <c r="RDL425" s="564"/>
      <c r="RDM425" s="564"/>
      <c r="RDN425" s="564"/>
      <c r="RDO425" s="564"/>
      <c r="RDP425" s="564"/>
      <c r="RDQ425" s="564"/>
      <c r="RDR425" s="564"/>
      <c r="RDS425" s="564"/>
      <c r="RDT425" s="564"/>
      <c r="RDU425" s="564"/>
      <c r="RDV425" s="564"/>
      <c r="RDW425" s="564"/>
      <c r="RDX425" s="564"/>
      <c r="RDY425" s="564"/>
      <c r="RDZ425" s="564"/>
      <c r="REA425" s="564"/>
      <c r="REB425" s="564"/>
      <c r="REC425" s="564"/>
      <c r="RED425" s="564"/>
      <c r="REE425" s="564"/>
      <c r="REF425" s="564"/>
      <c r="REG425" s="564"/>
      <c r="REH425" s="564"/>
      <c r="REI425" s="564"/>
      <c r="REJ425" s="564"/>
      <c r="REK425" s="564"/>
      <c r="REL425" s="564"/>
      <c r="REM425" s="564"/>
      <c r="REN425" s="564"/>
      <c r="REO425" s="564"/>
      <c r="REP425" s="564"/>
      <c r="REQ425" s="564"/>
      <c r="RER425" s="564"/>
      <c r="RES425" s="564"/>
      <c r="RET425" s="564"/>
      <c r="REU425" s="564"/>
      <c r="REV425" s="564"/>
      <c r="REW425" s="564"/>
      <c r="REX425" s="564"/>
      <c r="REY425" s="564"/>
      <c r="REZ425" s="564"/>
      <c r="RFA425" s="564"/>
      <c r="RFB425" s="564"/>
      <c r="RFC425" s="564"/>
      <c r="RFD425" s="564"/>
      <c r="RFE425" s="564"/>
      <c r="RFF425" s="564"/>
      <c r="RFG425" s="564"/>
      <c r="RFH425" s="564"/>
      <c r="RFI425" s="564"/>
      <c r="RFJ425" s="564"/>
      <c r="RFK425" s="564"/>
      <c r="RFL425" s="564"/>
      <c r="RFM425" s="564"/>
      <c r="RFN425" s="564"/>
      <c r="RFO425" s="564"/>
      <c r="RFP425" s="564"/>
      <c r="RFQ425" s="564"/>
      <c r="RFR425" s="564"/>
      <c r="RFS425" s="564"/>
      <c r="RFT425" s="564"/>
      <c r="RFU425" s="564"/>
      <c r="RFV425" s="564"/>
      <c r="RFW425" s="564"/>
      <c r="RFX425" s="564"/>
      <c r="RFY425" s="564"/>
      <c r="RFZ425" s="564"/>
      <c r="RGA425" s="564"/>
      <c r="RGB425" s="564"/>
      <c r="RGC425" s="564"/>
      <c r="RGD425" s="564"/>
      <c r="RGE425" s="564"/>
      <c r="RGF425" s="564"/>
      <c r="RGG425" s="564"/>
      <c r="RGH425" s="564"/>
      <c r="RGI425" s="564"/>
      <c r="RGJ425" s="564"/>
      <c r="RGK425" s="564"/>
      <c r="RGL425" s="564"/>
      <c r="RGM425" s="564"/>
      <c r="RGN425" s="564"/>
      <c r="RGO425" s="564"/>
      <c r="RGP425" s="564"/>
      <c r="RGQ425" s="564"/>
      <c r="RGR425" s="564"/>
      <c r="RGS425" s="564"/>
      <c r="RGT425" s="564"/>
      <c r="RGU425" s="564"/>
      <c r="RGV425" s="564"/>
      <c r="RGW425" s="564"/>
      <c r="RGX425" s="564"/>
      <c r="RGY425" s="564"/>
      <c r="RGZ425" s="564"/>
      <c r="RHA425" s="564"/>
      <c r="RHB425" s="564"/>
      <c r="RHC425" s="564"/>
      <c r="RHD425" s="564"/>
      <c r="RHE425" s="564"/>
      <c r="RHF425" s="564"/>
      <c r="RHG425" s="564"/>
      <c r="RHH425" s="564"/>
      <c r="RHI425" s="564"/>
      <c r="RHJ425" s="564"/>
      <c r="RHK425" s="564"/>
      <c r="RHL425" s="564"/>
      <c r="RHM425" s="564"/>
      <c r="RHN425" s="564"/>
      <c r="RHO425" s="564"/>
      <c r="RHP425" s="564"/>
      <c r="RHQ425" s="564"/>
      <c r="RHR425" s="564"/>
      <c r="RHS425" s="564"/>
      <c r="RHT425" s="564"/>
      <c r="RHU425" s="564"/>
      <c r="RHV425" s="564"/>
      <c r="RHW425" s="564"/>
      <c r="RHX425" s="564"/>
      <c r="RHY425" s="564"/>
      <c r="RHZ425" s="564"/>
      <c r="RIA425" s="564"/>
      <c r="RIB425" s="564"/>
      <c r="RIC425" s="564"/>
      <c r="RID425" s="564"/>
      <c r="RIE425" s="564"/>
      <c r="RIF425" s="564"/>
      <c r="RIG425" s="564"/>
      <c r="RIH425" s="564"/>
      <c r="RII425" s="564"/>
      <c r="RIJ425" s="564"/>
      <c r="RIK425" s="564"/>
      <c r="RIL425" s="564"/>
      <c r="RIM425" s="564"/>
      <c r="RIN425" s="564"/>
      <c r="RIO425" s="564"/>
      <c r="RIP425" s="564"/>
      <c r="RIQ425" s="564"/>
      <c r="RIR425" s="564"/>
      <c r="RIS425" s="564"/>
      <c r="RIT425" s="564"/>
      <c r="RIU425" s="564"/>
      <c r="RIV425" s="564"/>
      <c r="RIW425" s="564"/>
      <c r="RIX425" s="564"/>
      <c r="RIY425" s="564"/>
      <c r="RIZ425" s="564"/>
      <c r="RJA425" s="564"/>
      <c r="RJB425" s="564"/>
      <c r="RJC425" s="564"/>
      <c r="RJD425" s="564"/>
      <c r="RJE425" s="564"/>
      <c r="RJF425" s="564"/>
      <c r="RJG425" s="564"/>
      <c r="RJH425" s="564"/>
      <c r="RJI425" s="564"/>
      <c r="RJJ425" s="564"/>
      <c r="RJK425" s="564"/>
      <c r="RJL425" s="564"/>
      <c r="RJM425" s="564"/>
      <c r="RJN425" s="564"/>
      <c r="RJO425" s="564"/>
      <c r="RJP425" s="564"/>
      <c r="RJQ425" s="564"/>
      <c r="RJR425" s="564"/>
      <c r="RJS425" s="564"/>
      <c r="RJT425" s="564"/>
      <c r="RJU425" s="564"/>
      <c r="RJV425" s="564"/>
      <c r="RJW425" s="564"/>
      <c r="RJX425" s="564"/>
      <c r="RJY425" s="564"/>
      <c r="RJZ425" s="564"/>
      <c r="RKA425" s="564"/>
      <c r="RKB425" s="564"/>
      <c r="RKC425" s="564"/>
      <c r="RKD425" s="564"/>
      <c r="RKE425" s="564"/>
      <c r="RKF425" s="564"/>
      <c r="RKG425" s="564"/>
      <c r="RKH425" s="564"/>
      <c r="RKI425" s="564"/>
      <c r="RKJ425" s="564"/>
      <c r="RKK425" s="564"/>
      <c r="RKL425" s="564"/>
      <c r="RKM425" s="564"/>
      <c r="RKN425" s="564"/>
      <c r="RKO425" s="564"/>
      <c r="RKP425" s="564"/>
      <c r="RKQ425" s="564"/>
      <c r="RKR425" s="564"/>
      <c r="RKS425" s="564"/>
      <c r="RKT425" s="564"/>
      <c r="RKU425" s="564"/>
      <c r="RKV425" s="564"/>
      <c r="RKW425" s="564"/>
      <c r="RKX425" s="564"/>
      <c r="RKY425" s="564"/>
      <c r="RKZ425" s="564"/>
      <c r="RLA425" s="564"/>
      <c r="RLB425" s="564"/>
      <c r="RLC425" s="564"/>
      <c r="RLD425" s="564"/>
      <c r="RLE425" s="564"/>
      <c r="RLF425" s="564"/>
      <c r="RLG425" s="564"/>
      <c r="RLH425" s="564"/>
      <c r="RLI425" s="564"/>
      <c r="RLJ425" s="564"/>
      <c r="RLK425" s="564"/>
      <c r="RLL425" s="564"/>
      <c r="RLM425" s="564"/>
      <c r="RLN425" s="564"/>
      <c r="RLO425" s="564"/>
      <c r="RLP425" s="564"/>
      <c r="RLQ425" s="564"/>
      <c r="RLR425" s="564"/>
      <c r="RLS425" s="564"/>
      <c r="RLT425" s="564"/>
      <c r="RLU425" s="564"/>
      <c r="RLV425" s="564"/>
      <c r="RLW425" s="564"/>
      <c r="RLX425" s="564"/>
      <c r="RLY425" s="564"/>
      <c r="RLZ425" s="564"/>
      <c r="RMA425" s="564"/>
      <c r="RMB425" s="564"/>
      <c r="RMC425" s="564"/>
      <c r="RMD425" s="564"/>
      <c r="RME425" s="564"/>
      <c r="RMF425" s="564"/>
      <c r="RMG425" s="564"/>
      <c r="RMH425" s="564"/>
      <c r="RMI425" s="564"/>
      <c r="RMJ425" s="564"/>
      <c r="RMK425" s="564"/>
      <c r="RML425" s="564"/>
      <c r="RMM425" s="564"/>
      <c r="RMN425" s="564"/>
      <c r="RMO425" s="564"/>
      <c r="RMP425" s="564"/>
      <c r="RMQ425" s="564"/>
      <c r="RMR425" s="564"/>
      <c r="RMS425" s="564"/>
      <c r="RMT425" s="564"/>
      <c r="RMU425" s="564"/>
      <c r="RMV425" s="564"/>
      <c r="RMW425" s="564"/>
      <c r="RMX425" s="564"/>
      <c r="RMY425" s="564"/>
      <c r="RMZ425" s="564"/>
      <c r="RNA425" s="564"/>
      <c r="RNB425" s="564"/>
      <c r="RNC425" s="564"/>
      <c r="RND425" s="564"/>
      <c r="RNE425" s="564"/>
      <c r="RNF425" s="564"/>
      <c r="RNG425" s="564"/>
      <c r="RNH425" s="564"/>
      <c r="RNI425" s="564"/>
      <c r="RNJ425" s="564"/>
      <c r="RNK425" s="564"/>
      <c r="RNL425" s="564"/>
      <c r="RNM425" s="564"/>
      <c r="RNN425" s="564"/>
      <c r="RNO425" s="564"/>
      <c r="RNP425" s="564"/>
      <c r="RNQ425" s="564"/>
      <c r="RNR425" s="564"/>
      <c r="RNS425" s="564"/>
      <c r="RNT425" s="564"/>
      <c r="RNU425" s="564"/>
      <c r="RNV425" s="564"/>
      <c r="RNW425" s="564"/>
      <c r="RNX425" s="564"/>
      <c r="RNY425" s="564"/>
      <c r="RNZ425" s="564"/>
      <c r="ROA425" s="564"/>
      <c r="ROB425" s="564"/>
      <c r="ROC425" s="564"/>
      <c r="ROD425" s="564"/>
      <c r="ROE425" s="564"/>
      <c r="ROF425" s="564"/>
      <c r="ROG425" s="564"/>
      <c r="ROH425" s="564"/>
      <c r="ROI425" s="564"/>
      <c r="ROJ425" s="564"/>
      <c r="ROK425" s="564"/>
      <c r="ROL425" s="564"/>
      <c r="ROM425" s="564"/>
      <c r="RON425" s="564"/>
      <c r="ROO425" s="564"/>
      <c r="ROP425" s="564"/>
      <c r="ROQ425" s="564"/>
      <c r="ROR425" s="564"/>
      <c r="ROS425" s="564"/>
      <c r="ROT425" s="564"/>
      <c r="ROU425" s="564"/>
      <c r="ROV425" s="564"/>
      <c r="ROW425" s="564"/>
      <c r="ROX425" s="564"/>
      <c r="ROY425" s="564"/>
      <c r="ROZ425" s="564"/>
      <c r="RPA425" s="564"/>
      <c r="RPB425" s="564"/>
      <c r="RPC425" s="564"/>
      <c r="RPD425" s="564"/>
      <c r="RPE425" s="564"/>
      <c r="RPF425" s="564"/>
      <c r="RPG425" s="564"/>
      <c r="RPH425" s="564"/>
      <c r="RPI425" s="564"/>
      <c r="RPJ425" s="564"/>
      <c r="RPK425" s="564"/>
      <c r="RPL425" s="564"/>
      <c r="RPM425" s="564"/>
      <c r="RPN425" s="564"/>
      <c r="RPO425" s="564"/>
      <c r="RPP425" s="564"/>
      <c r="RPQ425" s="564"/>
      <c r="RPR425" s="564"/>
      <c r="RPS425" s="564"/>
      <c r="RPT425" s="564"/>
      <c r="RPU425" s="564"/>
      <c r="RPV425" s="564"/>
      <c r="RPW425" s="564"/>
      <c r="RPX425" s="564"/>
      <c r="RPY425" s="564"/>
      <c r="RPZ425" s="564"/>
      <c r="RQA425" s="564"/>
      <c r="RQB425" s="564"/>
      <c r="RQC425" s="564"/>
      <c r="RQD425" s="564"/>
      <c r="RQE425" s="564"/>
      <c r="RQF425" s="564"/>
      <c r="RQG425" s="564"/>
      <c r="RQH425" s="564"/>
      <c r="RQI425" s="564"/>
      <c r="RQJ425" s="564"/>
      <c r="RQK425" s="564"/>
      <c r="RQL425" s="564"/>
      <c r="RQM425" s="564"/>
      <c r="RQN425" s="564"/>
      <c r="RQO425" s="564"/>
      <c r="RQP425" s="564"/>
      <c r="RQQ425" s="564"/>
      <c r="RQR425" s="564"/>
      <c r="RQS425" s="564"/>
      <c r="RQT425" s="564"/>
      <c r="RQU425" s="564"/>
      <c r="RQV425" s="564"/>
      <c r="RQW425" s="564"/>
      <c r="RQX425" s="564"/>
      <c r="RQY425" s="564"/>
      <c r="RQZ425" s="564"/>
      <c r="RRA425" s="564"/>
      <c r="RRB425" s="564"/>
      <c r="RRC425" s="564"/>
      <c r="RRD425" s="564"/>
      <c r="RRE425" s="564"/>
      <c r="RRF425" s="564"/>
      <c r="RRG425" s="564"/>
      <c r="RRH425" s="564"/>
      <c r="RRI425" s="564"/>
      <c r="RRJ425" s="564"/>
      <c r="RRK425" s="564"/>
      <c r="RRL425" s="564"/>
      <c r="RRM425" s="564"/>
      <c r="RRN425" s="564"/>
      <c r="RRO425" s="564"/>
      <c r="RRP425" s="564"/>
      <c r="RRQ425" s="564"/>
      <c r="RRR425" s="564"/>
      <c r="RRS425" s="564"/>
      <c r="RRT425" s="564"/>
      <c r="RRU425" s="564"/>
      <c r="RRV425" s="564"/>
      <c r="RRW425" s="564"/>
      <c r="RRX425" s="564"/>
      <c r="RRY425" s="564"/>
      <c r="RRZ425" s="564"/>
      <c r="RSA425" s="564"/>
      <c r="RSB425" s="564"/>
      <c r="RSC425" s="564"/>
      <c r="RSD425" s="564"/>
      <c r="RSE425" s="564"/>
      <c r="RSF425" s="564"/>
      <c r="RSG425" s="564"/>
      <c r="RSH425" s="564"/>
      <c r="RSI425" s="564"/>
      <c r="RSJ425" s="564"/>
      <c r="RSK425" s="564"/>
      <c r="RSL425" s="564"/>
      <c r="RSM425" s="564"/>
      <c r="RSN425" s="564"/>
      <c r="RSO425" s="564"/>
      <c r="RSP425" s="564"/>
      <c r="RSQ425" s="564"/>
      <c r="RSR425" s="564"/>
      <c r="RSS425" s="564"/>
      <c r="RST425" s="564"/>
      <c r="RSU425" s="564"/>
      <c r="RSV425" s="564"/>
      <c r="RSW425" s="564"/>
      <c r="RSX425" s="564"/>
      <c r="RSY425" s="564"/>
      <c r="RSZ425" s="564"/>
      <c r="RTA425" s="564"/>
      <c r="RTB425" s="564"/>
      <c r="RTC425" s="564"/>
      <c r="RTD425" s="564"/>
      <c r="RTE425" s="564"/>
      <c r="RTF425" s="564"/>
      <c r="RTG425" s="564"/>
      <c r="RTH425" s="564"/>
      <c r="RTI425" s="564"/>
      <c r="RTJ425" s="564"/>
      <c r="RTK425" s="564"/>
      <c r="RTL425" s="564"/>
      <c r="RTM425" s="564"/>
      <c r="RTN425" s="564"/>
      <c r="RTO425" s="564"/>
      <c r="RTP425" s="564"/>
      <c r="RTQ425" s="564"/>
      <c r="RTR425" s="564"/>
      <c r="RTS425" s="564"/>
      <c r="RTT425" s="564"/>
      <c r="RTU425" s="564"/>
      <c r="RTV425" s="564"/>
      <c r="RTW425" s="564"/>
      <c r="RTX425" s="564"/>
      <c r="RTY425" s="564"/>
      <c r="RTZ425" s="564"/>
      <c r="RUA425" s="564"/>
      <c r="RUB425" s="564"/>
      <c r="RUC425" s="564"/>
      <c r="RUD425" s="564"/>
      <c r="RUE425" s="564"/>
      <c r="RUF425" s="564"/>
      <c r="RUG425" s="564"/>
      <c r="RUH425" s="564"/>
      <c r="RUI425" s="564"/>
      <c r="RUJ425" s="564"/>
      <c r="RUK425" s="564"/>
      <c r="RUL425" s="564"/>
      <c r="RUM425" s="564"/>
      <c r="RUN425" s="564"/>
      <c r="RUO425" s="564"/>
      <c r="RUP425" s="564"/>
      <c r="RUQ425" s="564"/>
      <c r="RUR425" s="564"/>
      <c r="RUS425" s="564"/>
      <c r="RUT425" s="564"/>
      <c r="RUU425" s="564"/>
      <c r="RUV425" s="564"/>
      <c r="RUW425" s="564"/>
      <c r="RUX425" s="564"/>
      <c r="RUY425" s="564"/>
      <c r="RUZ425" s="564"/>
      <c r="RVA425" s="564"/>
      <c r="RVB425" s="564"/>
      <c r="RVC425" s="564"/>
      <c r="RVD425" s="564"/>
      <c r="RVE425" s="564"/>
      <c r="RVF425" s="564"/>
      <c r="RVG425" s="564"/>
      <c r="RVH425" s="564"/>
      <c r="RVI425" s="564"/>
      <c r="RVJ425" s="564"/>
      <c r="RVK425" s="564"/>
      <c r="RVL425" s="564"/>
      <c r="RVM425" s="564"/>
      <c r="RVN425" s="564"/>
      <c r="RVO425" s="564"/>
      <c r="RVP425" s="564"/>
      <c r="RVQ425" s="564"/>
      <c r="RVR425" s="564"/>
      <c r="RVS425" s="564"/>
      <c r="RVT425" s="564"/>
      <c r="RVU425" s="564"/>
      <c r="RVV425" s="564"/>
      <c r="RVW425" s="564"/>
      <c r="RVX425" s="564"/>
      <c r="RVY425" s="564"/>
      <c r="RVZ425" s="564"/>
      <c r="RWA425" s="564"/>
      <c r="RWB425" s="564"/>
      <c r="RWC425" s="564"/>
      <c r="RWD425" s="564"/>
      <c r="RWE425" s="564"/>
      <c r="RWF425" s="564"/>
      <c r="RWG425" s="564"/>
      <c r="RWH425" s="564"/>
      <c r="RWI425" s="564"/>
      <c r="RWJ425" s="564"/>
      <c r="RWK425" s="564"/>
      <c r="RWL425" s="564"/>
      <c r="RWM425" s="564"/>
      <c r="RWN425" s="564"/>
      <c r="RWO425" s="564"/>
      <c r="RWP425" s="564"/>
      <c r="RWQ425" s="564"/>
      <c r="RWR425" s="564"/>
      <c r="RWS425" s="564"/>
      <c r="RWT425" s="564"/>
      <c r="RWU425" s="564"/>
      <c r="RWV425" s="564"/>
      <c r="RWW425" s="564"/>
      <c r="RWX425" s="564"/>
      <c r="RWY425" s="564"/>
      <c r="RWZ425" s="564"/>
      <c r="RXA425" s="564"/>
      <c r="RXB425" s="564"/>
      <c r="RXC425" s="564"/>
      <c r="RXD425" s="564"/>
      <c r="RXE425" s="564"/>
      <c r="RXF425" s="564"/>
      <c r="RXG425" s="564"/>
      <c r="RXH425" s="564"/>
      <c r="RXI425" s="564"/>
      <c r="RXJ425" s="564"/>
      <c r="RXK425" s="564"/>
      <c r="RXL425" s="564"/>
      <c r="RXM425" s="564"/>
      <c r="RXN425" s="564"/>
      <c r="RXO425" s="564"/>
      <c r="RXP425" s="564"/>
      <c r="RXQ425" s="564"/>
      <c r="RXR425" s="564"/>
      <c r="RXS425" s="564"/>
      <c r="RXT425" s="564"/>
      <c r="RXU425" s="564"/>
      <c r="RXV425" s="564"/>
      <c r="RXW425" s="564"/>
      <c r="RXX425" s="564"/>
      <c r="RXY425" s="564"/>
      <c r="RXZ425" s="564"/>
      <c r="RYA425" s="564"/>
      <c r="RYB425" s="564"/>
      <c r="RYC425" s="564"/>
      <c r="RYD425" s="564"/>
      <c r="RYE425" s="564"/>
      <c r="RYF425" s="564"/>
      <c r="RYG425" s="564"/>
      <c r="RYH425" s="564"/>
      <c r="RYI425" s="564"/>
      <c r="RYJ425" s="564"/>
      <c r="RYK425" s="564"/>
      <c r="RYL425" s="564"/>
      <c r="RYM425" s="564"/>
      <c r="RYN425" s="564"/>
      <c r="RYO425" s="564"/>
      <c r="RYP425" s="564"/>
      <c r="RYQ425" s="564"/>
      <c r="RYR425" s="564"/>
      <c r="RYS425" s="564"/>
      <c r="RYT425" s="564"/>
      <c r="RYU425" s="564"/>
      <c r="RYV425" s="564"/>
      <c r="RYW425" s="564"/>
      <c r="RYX425" s="564"/>
      <c r="RYY425" s="564"/>
      <c r="RYZ425" s="564"/>
      <c r="RZA425" s="564"/>
      <c r="RZB425" s="564"/>
      <c r="RZC425" s="564"/>
      <c r="RZD425" s="564"/>
      <c r="RZE425" s="564"/>
      <c r="RZF425" s="564"/>
      <c r="RZG425" s="564"/>
      <c r="RZH425" s="564"/>
      <c r="RZI425" s="564"/>
      <c r="RZJ425" s="564"/>
      <c r="RZK425" s="564"/>
      <c r="RZL425" s="564"/>
      <c r="RZM425" s="564"/>
      <c r="RZN425" s="564"/>
      <c r="RZO425" s="564"/>
      <c r="RZP425" s="564"/>
      <c r="RZQ425" s="564"/>
      <c r="RZR425" s="564"/>
      <c r="RZS425" s="564"/>
      <c r="RZT425" s="564"/>
      <c r="RZU425" s="564"/>
      <c r="RZV425" s="564"/>
      <c r="RZW425" s="564"/>
      <c r="RZX425" s="564"/>
      <c r="RZY425" s="564"/>
      <c r="RZZ425" s="564"/>
      <c r="SAA425" s="564"/>
      <c r="SAB425" s="564"/>
      <c r="SAC425" s="564"/>
      <c r="SAD425" s="564"/>
      <c r="SAE425" s="564"/>
      <c r="SAF425" s="564"/>
      <c r="SAG425" s="564"/>
      <c r="SAH425" s="564"/>
      <c r="SAI425" s="564"/>
      <c r="SAJ425" s="564"/>
      <c r="SAK425" s="564"/>
      <c r="SAL425" s="564"/>
      <c r="SAM425" s="564"/>
      <c r="SAN425" s="564"/>
      <c r="SAO425" s="564"/>
      <c r="SAP425" s="564"/>
      <c r="SAQ425" s="564"/>
      <c r="SAR425" s="564"/>
      <c r="SAS425" s="564"/>
      <c r="SAT425" s="564"/>
      <c r="SAU425" s="564"/>
      <c r="SAV425" s="564"/>
      <c r="SAW425" s="564"/>
      <c r="SAX425" s="564"/>
      <c r="SAY425" s="564"/>
      <c r="SAZ425" s="564"/>
      <c r="SBA425" s="564"/>
      <c r="SBB425" s="564"/>
      <c r="SBC425" s="564"/>
      <c r="SBD425" s="564"/>
      <c r="SBE425" s="564"/>
      <c r="SBF425" s="564"/>
      <c r="SBG425" s="564"/>
      <c r="SBH425" s="564"/>
      <c r="SBI425" s="564"/>
      <c r="SBJ425" s="564"/>
      <c r="SBK425" s="564"/>
      <c r="SBL425" s="564"/>
      <c r="SBM425" s="564"/>
      <c r="SBN425" s="564"/>
      <c r="SBO425" s="564"/>
      <c r="SBP425" s="564"/>
      <c r="SBQ425" s="564"/>
      <c r="SBR425" s="564"/>
      <c r="SBS425" s="564"/>
      <c r="SBT425" s="564"/>
      <c r="SBU425" s="564"/>
      <c r="SBV425" s="564"/>
      <c r="SBW425" s="564"/>
      <c r="SBX425" s="564"/>
      <c r="SBY425" s="564"/>
      <c r="SBZ425" s="564"/>
      <c r="SCA425" s="564"/>
      <c r="SCB425" s="564"/>
      <c r="SCC425" s="564"/>
      <c r="SCD425" s="564"/>
      <c r="SCE425" s="564"/>
      <c r="SCF425" s="564"/>
      <c r="SCG425" s="564"/>
      <c r="SCH425" s="564"/>
      <c r="SCI425" s="564"/>
      <c r="SCJ425" s="564"/>
      <c r="SCK425" s="564"/>
      <c r="SCL425" s="564"/>
      <c r="SCM425" s="564"/>
      <c r="SCN425" s="564"/>
      <c r="SCO425" s="564"/>
      <c r="SCP425" s="564"/>
      <c r="SCQ425" s="564"/>
      <c r="SCR425" s="564"/>
      <c r="SCS425" s="564"/>
      <c r="SCT425" s="564"/>
      <c r="SCU425" s="564"/>
      <c r="SCV425" s="564"/>
      <c r="SCW425" s="564"/>
      <c r="SCX425" s="564"/>
      <c r="SCY425" s="564"/>
      <c r="SCZ425" s="564"/>
      <c r="SDA425" s="564"/>
      <c r="SDB425" s="564"/>
      <c r="SDC425" s="564"/>
      <c r="SDD425" s="564"/>
      <c r="SDE425" s="564"/>
      <c r="SDF425" s="564"/>
      <c r="SDG425" s="564"/>
      <c r="SDH425" s="564"/>
      <c r="SDI425" s="564"/>
      <c r="SDJ425" s="564"/>
      <c r="SDK425" s="564"/>
      <c r="SDL425" s="564"/>
      <c r="SDM425" s="564"/>
      <c r="SDN425" s="564"/>
      <c r="SDO425" s="564"/>
      <c r="SDP425" s="564"/>
      <c r="SDQ425" s="564"/>
      <c r="SDR425" s="564"/>
      <c r="SDS425" s="564"/>
      <c r="SDT425" s="564"/>
      <c r="SDU425" s="564"/>
      <c r="SDV425" s="564"/>
      <c r="SDW425" s="564"/>
      <c r="SDX425" s="564"/>
      <c r="SDY425" s="564"/>
      <c r="SDZ425" s="564"/>
      <c r="SEA425" s="564"/>
      <c r="SEB425" s="564"/>
      <c r="SEC425" s="564"/>
      <c r="SED425" s="564"/>
      <c r="SEE425" s="564"/>
      <c r="SEF425" s="564"/>
      <c r="SEG425" s="564"/>
      <c r="SEH425" s="564"/>
      <c r="SEI425" s="564"/>
      <c r="SEJ425" s="564"/>
      <c r="SEK425" s="564"/>
      <c r="SEL425" s="564"/>
      <c r="SEM425" s="564"/>
      <c r="SEN425" s="564"/>
      <c r="SEO425" s="564"/>
      <c r="SEP425" s="564"/>
      <c r="SEQ425" s="564"/>
      <c r="SER425" s="564"/>
      <c r="SES425" s="564"/>
      <c r="SET425" s="564"/>
      <c r="SEU425" s="564"/>
      <c r="SEV425" s="564"/>
      <c r="SEW425" s="564"/>
      <c r="SEX425" s="564"/>
      <c r="SEY425" s="564"/>
      <c r="SEZ425" s="564"/>
      <c r="SFA425" s="564"/>
      <c r="SFB425" s="564"/>
      <c r="SFC425" s="564"/>
      <c r="SFD425" s="564"/>
      <c r="SFE425" s="564"/>
      <c r="SFF425" s="564"/>
      <c r="SFG425" s="564"/>
      <c r="SFH425" s="564"/>
      <c r="SFI425" s="564"/>
      <c r="SFJ425" s="564"/>
      <c r="SFK425" s="564"/>
      <c r="SFL425" s="564"/>
      <c r="SFM425" s="564"/>
      <c r="SFN425" s="564"/>
      <c r="SFO425" s="564"/>
      <c r="SFP425" s="564"/>
      <c r="SFQ425" s="564"/>
      <c r="SFR425" s="564"/>
      <c r="SFS425" s="564"/>
      <c r="SFT425" s="564"/>
      <c r="SFU425" s="564"/>
      <c r="SFV425" s="564"/>
      <c r="SFW425" s="564"/>
      <c r="SFX425" s="564"/>
      <c r="SFY425" s="564"/>
      <c r="SFZ425" s="564"/>
      <c r="SGA425" s="564"/>
      <c r="SGB425" s="564"/>
      <c r="SGC425" s="564"/>
      <c r="SGD425" s="564"/>
      <c r="SGE425" s="564"/>
      <c r="SGF425" s="564"/>
      <c r="SGG425" s="564"/>
      <c r="SGH425" s="564"/>
      <c r="SGI425" s="564"/>
      <c r="SGJ425" s="564"/>
      <c r="SGK425" s="564"/>
      <c r="SGL425" s="564"/>
      <c r="SGM425" s="564"/>
      <c r="SGN425" s="564"/>
      <c r="SGO425" s="564"/>
      <c r="SGP425" s="564"/>
      <c r="SGQ425" s="564"/>
      <c r="SGR425" s="564"/>
      <c r="SGS425" s="564"/>
      <c r="SGT425" s="564"/>
      <c r="SGU425" s="564"/>
      <c r="SGV425" s="564"/>
      <c r="SGW425" s="564"/>
      <c r="SGX425" s="564"/>
      <c r="SGY425" s="564"/>
      <c r="SGZ425" s="564"/>
      <c r="SHA425" s="564"/>
      <c r="SHB425" s="564"/>
      <c r="SHC425" s="564"/>
      <c r="SHD425" s="564"/>
      <c r="SHE425" s="564"/>
      <c r="SHF425" s="564"/>
      <c r="SHG425" s="564"/>
      <c r="SHH425" s="564"/>
      <c r="SHI425" s="564"/>
      <c r="SHJ425" s="564"/>
      <c r="SHK425" s="564"/>
      <c r="SHL425" s="564"/>
      <c r="SHM425" s="564"/>
      <c r="SHN425" s="564"/>
      <c r="SHO425" s="564"/>
      <c r="SHP425" s="564"/>
      <c r="SHQ425" s="564"/>
      <c r="SHR425" s="564"/>
      <c r="SHS425" s="564"/>
      <c r="SHT425" s="564"/>
      <c r="SHU425" s="564"/>
      <c r="SHV425" s="564"/>
      <c r="SHW425" s="564"/>
      <c r="SHX425" s="564"/>
      <c r="SHY425" s="564"/>
      <c r="SHZ425" s="564"/>
      <c r="SIA425" s="564"/>
      <c r="SIB425" s="564"/>
      <c r="SIC425" s="564"/>
      <c r="SID425" s="564"/>
      <c r="SIE425" s="564"/>
      <c r="SIF425" s="564"/>
      <c r="SIG425" s="564"/>
      <c r="SIH425" s="564"/>
      <c r="SII425" s="564"/>
      <c r="SIJ425" s="564"/>
      <c r="SIK425" s="564"/>
      <c r="SIL425" s="564"/>
      <c r="SIM425" s="564"/>
      <c r="SIN425" s="564"/>
      <c r="SIO425" s="564"/>
      <c r="SIP425" s="564"/>
      <c r="SIQ425" s="564"/>
      <c r="SIR425" s="564"/>
      <c r="SIS425" s="564"/>
      <c r="SIT425" s="564"/>
      <c r="SIU425" s="564"/>
      <c r="SIV425" s="564"/>
      <c r="SIW425" s="564"/>
      <c r="SIX425" s="564"/>
      <c r="SIY425" s="564"/>
      <c r="SIZ425" s="564"/>
      <c r="SJA425" s="564"/>
      <c r="SJB425" s="564"/>
      <c r="SJC425" s="564"/>
      <c r="SJD425" s="564"/>
      <c r="SJE425" s="564"/>
      <c r="SJF425" s="564"/>
      <c r="SJG425" s="564"/>
      <c r="SJH425" s="564"/>
      <c r="SJI425" s="564"/>
      <c r="SJJ425" s="564"/>
      <c r="SJK425" s="564"/>
      <c r="SJL425" s="564"/>
      <c r="SJM425" s="564"/>
      <c r="SJN425" s="564"/>
      <c r="SJO425" s="564"/>
      <c r="SJP425" s="564"/>
      <c r="SJQ425" s="564"/>
      <c r="SJR425" s="564"/>
      <c r="SJS425" s="564"/>
      <c r="SJT425" s="564"/>
      <c r="SJU425" s="564"/>
      <c r="SJV425" s="564"/>
      <c r="SJW425" s="564"/>
      <c r="SJX425" s="564"/>
      <c r="SJY425" s="564"/>
      <c r="SJZ425" s="564"/>
      <c r="SKA425" s="564"/>
      <c r="SKB425" s="564"/>
      <c r="SKC425" s="564"/>
      <c r="SKD425" s="564"/>
      <c r="SKE425" s="564"/>
      <c r="SKF425" s="564"/>
      <c r="SKG425" s="564"/>
      <c r="SKH425" s="564"/>
      <c r="SKI425" s="564"/>
      <c r="SKJ425" s="564"/>
      <c r="SKK425" s="564"/>
      <c r="SKL425" s="564"/>
      <c r="SKM425" s="564"/>
      <c r="SKN425" s="564"/>
      <c r="SKO425" s="564"/>
      <c r="SKP425" s="564"/>
      <c r="SKQ425" s="564"/>
      <c r="SKR425" s="564"/>
      <c r="SKS425" s="564"/>
      <c r="SKT425" s="564"/>
      <c r="SKU425" s="564"/>
      <c r="SKV425" s="564"/>
      <c r="SKW425" s="564"/>
      <c r="SKX425" s="564"/>
      <c r="SKY425" s="564"/>
      <c r="SKZ425" s="564"/>
      <c r="SLA425" s="564"/>
      <c r="SLB425" s="564"/>
      <c r="SLC425" s="564"/>
      <c r="SLD425" s="564"/>
      <c r="SLE425" s="564"/>
      <c r="SLF425" s="564"/>
      <c r="SLG425" s="564"/>
      <c r="SLH425" s="564"/>
      <c r="SLI425" s="564"/>
      <c r="SLJ425" s="564"/>
      <c r="SLK425" s="564"/>
      <c r="SLL425" s="564"/>
      <c r="SLM425" s="564"/>
      <c r="SLN425" s="564"/>
      <c r="SLO425" s="564"/>
      <c r="SLP425" s="564"/>
      <c r="SLQ425" s="564"/>
      <c r="SLR425" s="564"/>
      <c r="SLS425" s="564"/>
      <c r="SLT425" s="564"/>
      <c r="SLU425" s="564"/>
      <c r="SLV425" s="564"/>
      <c r="SLW425" s="564"/>
      <c r="SLX425" s="564"/>
      <c r="SLY425" s="564"/>
      <c r="SLZ425" s="564"/>
      <c r="SMA425" s="564"/>
      <c r="SMB425" s="564"/>
      <c r="SMC425" s="564"/>
      <c r="SMD425" s="564"/>
      <c r="SME425" s="564"/>
      <c r="SMF425" s="564"/>
      <c r="SMG425" s="564"/>
      <c r="SMH425" s="564"/>
      <c r="SMI425" s="564"/>
      <c r="SMJ425" s="564"/>
      <c r="SMK425" s="564"/>
      <c r="SML425" s="564"/>
      <c r="SMM425" s="564"/>
      <c r="SMN425" s="564"/>
      <c r="SMO425" s="564"/>
      <c r="SMP425" s="564"/>
      <c r="SMQ425" s="564"/>
      <c r="SMR425" s="564"/>
      <c r="SMS425" s="564"/>
      <c r="SMT425" s="564"/>
      <c r="SMU425" s="564"/>
      <c r="SMV425" s="564"/>
      <c r="SMW425" s="564"/>
      <c r="SMX425" s="564"/>
      <c r="SMY425" s="564"/>
      <c r="SMZ425" s="564"/>
      <c r="SNA425" s="564"/>
      <c r="SNB425" s="564"/>
      <c r="SNC425" s="564"/>
      <c r="SND425" s="564"/>
      <c r="SNE425" s="564"/>
      <c r="SNF425" s="564"/>
      <c r="SNG425" s="564"/>
      <c r="SNH425" s="564"/>
      <c r="SNI425" s="564"/>
      <c r="SNJ425" s="564"/>
      <c r="SNK425" s="564"/>
      <c r="SNL425" s="564"/>
      <c r="SNM425" s="564"/>
      <c r="SNN425" s="564"/>
      <c r="SNO425" s="564"/>
      <c r="SNP425" s="564"/>
      <c r="SNQ425" s="564"/>
      <c r="SNR425" s="564"/>
      <c r="SNS425" s="564"/>
      <c r="SNT425" s="564"/>
      <c r="SNU425" s="564"/>
      <c r="SNV425" s="564"/>
      <c r="SNW425" s="564"/>
      <c r="SNX425" s="564"/>
      <c r="SNY425" s="564"/>
      <c r="SNZ425" s="564"/>
      <c r="SOA425" s="564"/>
      <c r="SOB425" s="564"/>
      <c r="SOC425" s="564"/>
      <c r="SOD425" s="564"/>
      <c r="SOE425" s="564"/>
      <c r="SOF425" s="564"/>
      <c r="SOG425" s="564"/>
      <c r="SOH425" s="564"/>
      <c r="SOI425" s="564"/>
      <c r="SOJ425" s="564"/>
      <c r="SOK425" s="564"/>
      <c r="SOL425" s="564"/>
      <c r="SOM425" s="564"/>
      <c r="SON425" s="564"/>
      <c r="SOO425" s="564"/>
      <c r="SOP425" s="564"/>
      <c r="SOQ425" s="564"/>
      <c r="SOR425" s="564"/>
      <c r="SOS425" s="564"/>
      <c r="SOT425" s="564"/>
      <c r="SOU425" s="564"/>
      <c r="SOV425" s="564"/>
      <c r="SOW425" s="564"/>
      <c r="SOX425" s="564"/>
      <c r="SOY425" s="564"/>
      <c r="SOZ425" s="564"/>
      <c r="SPA425" s="564"/>
      <c r="SPB425" s="564"/>
      <c r="SPC425" s="564"/>
      <c r="SPD425" s="564"/>
      <c r="SPE425" s="564"/>
      <c r="SPF425" s="564"/>
      <c r="SPG425" s="564"/>
      <c r="SPH425" s="564"/>
      <c r="SPI425" s="564"/>
      <c r="SPJ425" s="564"/>
      <c r="SPK425" s="564"/>
      <c r="SPL425" s="564"/>
      <c r="SPM425" s="564"/>
      <c r="SPN425" s="564"/>
      <c r="SPO425" s="564"/>
      <c r="SPP425" s="564"/>
      <c r="SPQ425" s="564"/>
      <c r="SPR425" s="564"/>
      <c r="SPS425" s="564"/>
      <c r="SPT425" s="564"/>
      <c r="SPU425" s="564"/>
      <c r="SPV425" s="564"/>
      <c r="SPW425" s="564"/>
      <c r="SPX425" s="564"/>
      <c r="SPY425" s="564"/>
      <c r="SPZ425" s="564"/>
      <c r="SQA425" s="564"/>
      <c r="SQB425" s="564"/>
      <c r="SQC425" s="564"/>
      <c r="SQD425" s="564"/>
      <c r="SQE425" s="564"/>
      <c r="SQF425" s="564"/>
      <c r="SQG425" s="564"/>
      <c r="SQH425" s="564"/>
      <c r="SQI425" s="564"/>
      <c r="SQJ425" s="564"/>
      <c r="SQK425" s="564"/>
      <c r="SQL425" s="564"/>
      <c r="SQM425" s="564"/>
      <c r="SQN425" s="564"/>
      <c r="SQO425" s="564"/>
      <c r="SQP425" s="564"/>
      <c r="SQQ425" s="564"/>
      <c r="SQR425" s="564"/>
      <c r="SQS425" s="564"/>
      <c r="SQT425" s="564"/>
      <c r="SQU425" s="564"/>
      <c r="SQV425" s="564"/>
      <c r="SQW425" s="564"/>
      <c r="SQX425" s="564"/>
      <c r="SQY425" s="564"/>
      <c r="SQZ425" s="564"/>
      <c r="SRA425" s="564"/>
      <c r="SRB425" s="564"/>
      <c r="SRC425" s="564"/>
      <c r="SRD425" s="564"/>
      <c r="SRE425" s="564"/>
      <c r="SRF425" s="564"/>
      <c r="SRG425" s="564"/>
      <c r="SRH425" s="564"/>
      <c r="SRI425" s="564"/>
      <c r="SRJ425" s="564"/>
      <c r="SRK425" s="564"/>
      <c r="SRL425" s="564"/>
      <c r="SRM425" s="564"/>
      <c r="SRN425" s="564"/>
      <c r="SRO425" s="564"/>
      <c r="SRP425" s="564"/>
      <c r="SRQ425" s="564"/>
      <c r="SRR425" s="564"/>
      <c r="SRS425" s="564"/>
      <c r="SRT425" s="564"/>
      <c r="SRU425" s="564"/>
      <c r="SRV425" s="564"/>
      <c r="SRW425" s="564"/>
      <c r="SRX425" s="564"/>
      <c r="SRY425" s="564"/>
      <c r="SRZ425" s="564"/>
      <c r="SSA425" s="564"/>
      <c r="SSB425" s="564"/>
      <c r="SSC425" s="564"/>
      <c r="SSD425" s="564"/>
      <c r="SSE425" s="564"/>
      <c r="SSF425" s="564"/>
      <c r="SSG425" s="564"/>
      <c r="SSH425" s="564"/>
      <c r="SSI425" s="564"/>
      <c r="SSJ425" s="564"/>
      <c r="SSK425" s="564"/>
      <c r="SSL425" s="564"/>
      <c r="SSM425" s="564"/>
      <c r="SSN425" s="564"/>
      <c r="SSO425" s="564"/>
      <c r="SSP425" s="564"/>
      <c r="SSQ425" s="564"/>
      <c r="SSR425" s="564"/>
      <c r="SSS425" s="564"/>
      <c r="SST425" s="564"/>
      <c r="SSU425" s="564"/>
      <c r="SSV425" s="564"/>
      <c r="SSW425" s="564"/>
      <c r="SSX425" s="564"/>
      <c r="SSY425" s="564"/>
      <c r="SSZ425" s="564"/>
      <c r="STA425" s="564"/>
      <c r="STB425" s="564"/>
      <c r="STC425" s="564"/>
      <c r="STD425" s="564"/>
      <c r="STE425" s="564"/>
      <c r="STF425" s="564"/>
      <c r="STG425" s="564"/>
      <c r="STH425" s="564"/>
      <c r="STI425" s="564"/>
      <c r="STJ425" s="564"/>
      <c r="STK425" s="564"/>
      <c r="STL425" s="564"/>
      <c r="STM425" s="564"/>
      <c r="STN425" s="564"/>
      <c r="STO425" s="564"/>
      <c r="STP425" s="564"/>
      <c r="STQ425" s="564"/>
      <c r="STR425" s="564"/>
      <c r="STS425" s="564"/>
      <c r="STT425" s="564"/>
      <c r="STU425" s="564"/>
      <c r="STV425" s="564"/>
      <c r="STW425" s="564"/>
      <c r="STX425" s="564"/>
      <c r="STY425" s="564"/>
      <c r="STZ425" s="564"/>
      <c r="SUA425" s="564"/>
      <c r="SUB425" s="564"/>
      <c r="SUC425" s="564"/>
      <c r="SUD425" s="564"/>
      <c r="SUE425" s="564"/>
      <c r="SUF425" s="564"/>
      <c r="SUG425" s="564"/>
      <c r="SUH425" s="564"/>
      <c r="SUI425" s="564"/>
      <c r="SUJ425" s="564"/>
      <c r="SUK425" s="564"/>
      <c r="SUL425" s="564"/>
      <c r="SUM425" s="564"/>
      <c r="SUN425" s="564"/>
      <c r="SUO425" s="564"/>
      <c r="SUP425" s="564"/>
      <c r="SUQ425" s="564"/>
      <c r="SUR425" s="564"/>
      <c r="SUS425" s="564"/>
      <c r="SUT425" s="564"/>
      <c r="SUU425" s="564"/>
      <c r="SUV425" s="564"/>
      <c r="SUW425" s="564"/>
      <c r="SUX425" s="564"/>
      <c r="SUY425" s="564"/>
      <c r="SUZ425" s="564"/>
      <c r="SVA425" s="564"/>
      <c r="SVB425" s="564"/>
      <c r="SVC425" s="564"/>
      <c r="SVD425" s="564"/>
      <c r="SVE425" s="564"/>
      <c r="SVF425" s="564"/>
      <c r="SVG425" s="564"/>
      <c r="SVH425" s="564"/>
      <c r="SVI425" s="564"/>
      <c r="SVJ425" s="564"/>
      <c r="SVK425" s="564"/>
      <c r="SVL425" s="564"/>
      <c r="SVM425" s="564"/>
      <c r="SVN425" s="564"/>
      <c r="SVO425" s="564"/>
      <c r="SVP425" s="564"/>
      <c r="SVQ425" s="564"/>
      <c r="SVR425" s="564"/>
      <c r="SVS425" s="564"/>
      <c r="SVT425" s="564"/>
      <c r="SVU425" s="564"/>
      <c r="SVV425" s="564"/>
      <c r="SVW425" s="564"/>
      <c r="SVX425" s="564"/>
      <c r="SVY425" s="564"/>
      <c r="SVZ425" s="564"/>
      <c r="SWA425" s="564"/>
      <c r="SWB425" s="564"/>
      <c r="SWC425" s="564"/>
      <c r="SWD425" s="564"/>
      <c r="SWE425" s="564"/>
      <c r="SWF425" s="564"/>
      <c r="SWG425" s="564"/>
      <c r="SWH425" s="564"/>
      <c r="SWI425" s="564"/>
      <c r="SWJ425" s="564"/>
      <c r="SWK425" s="564"/>
      <c r="SWL425" s="564"/>
      <c r="SWM425" s="564"/>
      <c r="SWN425" s="564"/>
      <c r="SWO425" s="564"/>
      <c r="SWP425" s="564"/>
      <c r="SWQ425" s="564"/>
      <c r="SWR425" s="564"/>
      <c r="SWS425" s="564"/>
      <c r="SWT425" s="564"/>
      <c r="SWU425" s="564"/>
      <c r="SWV425" s="564"/>
      <c r="SWW425" s="564"/>
      <c r="SWX425" s="564"/>
      <c r="SWY425" s="564"/>
      <c r="SWZ425" s="564"/>
      <c r="SXA425" s="564"/>
      <c r="SXB425" s="564"/>
      <c r="SXC425" s="564"/>
      <c r="SXD425" s="564"/>
      <c r="SXE425" s="564"/>
      <c r="SXF425" s="564"/>
      <c r="SXG425" s="564"/>
      <c r="SXH425" s="564"/>
      <c r="SXI425" s="564"/>
      <c r="SXJ425" s="564"/>
      <c r="SXK425" s="564"/>
      <c r="SXL425" s="564"/>
      <c r="SXM425" s="564"/>
      <c r="SXN425" s="564"/>
      <c r="SXO425" s="564"/>
      <c r="SXP425" s="564"/>
      <c r="SXQ425" s="564"/>
      <c r="SXR425" s="564"/>
      <c r="SXS425" s="564"/>
      <c r="SXT425" s="564"/>
      <c r="SXU425" s="564"/>
      <c r="SXV425" s="564"/>
      <c r="SXW425" s="564"/>
      <c r="SXX425" s="564"/>
      <c r="SXY425" s="564"/>
      <c r="SXZ425" s="564"/>
      <c r="SYA425" s="564"/>
      <c r="SYB425" s="564"/>
      <c r="SYC425" s="564"/>
      <c r="SYD425" s="564"/>
      <c r="SYE425" s="564"/>
      <c r="SYF425" s="564"/>
      <c r="SYG425" s="564"/>
      <c r="SYH425" s="564"/>
      <c r="SYI425" s="564"/>
      <c r="SYJ425" s="564"/>
      <c r="SYK425" s="564"/>
      <c r="SYL425" s="564"/>
      <c r="SYM425" s="564"/>
      <c r="SYN425" s="564"/>
      <c r="SYO425" s="564"/>
      <c r="SYP425" s="564"/>
      <c r="SYQ425" s="564"/>
      <c r="SYR425" s="564"/>
      <c r="SYS425" s="564"/>
      <c r="SYT425" s="564"/>
      <c r="SYU425" s="564"/>
      <c r="SYV425" s="564"/>
      <c r="SYW425" s="564"/>
      <c r="SYX425" s="564"/>
      <c r="SYY425" s="564"/>
      <c r="SYZ425" s="564"/>
      <c r="SZA425" s="564"/>
      <c r="SZB425" s="564"/>
      <c r="SZC425" s="564"/>
      <c r="SZD425" s="564"/>
      <c r="SZE425" s="564"/>
      <c r="SZF425" s="564"/>
      <c r="SZG425" s="564"/>
      <c r="SZH425" s="564"/>
      <c r="SZI425" s="564"/>
      <c r="SZJ425" s="564"/>
      <c r="SZK425" s="564"/>
      <c r="SZL425" s="564"/>
      <c r="SZM425" s="564"/>
      <c r="SZN425" s="564"/>
      <c r="SZO425" s="564"/>
      <c r="SZP425" s="564"/>
      <c r="SZQ425" s="564"/>
      <c r="SZR425" s="564"/>
      <c r="SZS425" s="564"/>
      <c r="SZT425" s="564"/>
      <c r="SZU425" s="564"/>
      <c r="SZV425" s="564"/>
      <c r="SZW425" s="564"/>
      <c r="SZX425" s="564"/>
      <c r="SZY425" s="564"/>
      <c r="SZZ425" s="564"/>
      <c r="TAA425" s="564"/>
      <c r="TAB425" s="564"/>
      <c r="TAC425" s="564"/>
      <c r="TAD425" s="564"/>
      <c r="TAE425" s="564"/>
      <c r="TAF425" s="564"/>
      <c r="TAG425" s="564"/>
      <c r="TAH425" s="564"/>
      <c r="TAI425" s="564"/>
      <c r="TAJ425" s="564"/>
      <c r="TAK425" s="564"/>
      <c r="TAL425" s="564"/>
      <c r="TAM425" s="564"/>
      <c r="TAN425" s="564"/>
      <c r="TAO425" s="564"/>
      <c r="TAP425" s="564"/>
      <c r="TAQ425" s="564"/>
      <c r="TAR425" s="564"/>
      <c r="TAS425" s="564"/>
      <c r="TAT425" s="564"/>
      <c r="TAU425" s="564"/>
      <c r="TAV425" s="564"/>
      <c r="TAW425" s="564"/>
      <c r="TAX425" s="564"/>
      <c r="TAY425" s="564"/>
      <c r="TAZ425" s="564"/>
      <c r="TBA425" s="564"/>
      <c r="TBB425" s="564"/>
      <c r="TBC425" s="564"/>
      <c r="TBD425" s="564"/>
      <c r="TBE425" s="564"/>
      <c r="TBF425" s="564"/>
      <c r="TBG425" s="564"/>
      <c r="TBH425" s="564"/>
      <c r="TBI425" s="564"/>
      <c r="TBJ425" s="564"/>
      <c r="TBK425" s="564"/>
      <c r="TBL425" s="564"/>
      <c r="TBM425" s="564"/>
      <c r="TBN425" s="564"/>
      <c r="TBO425" s="564"/>
      <c r="TBP425" s="564"/>
      <c r="TBQ425" s="564"/>
      <c r="TBR425" s="564"/>
      <c r="TBS425" s="564"/>
      <c r="TBT425" s="564"/>
      <c r="TBU425" s="564"/>
      <c r="TBV425" s="564"/>
      <c r="TBW425" s="564"/>
      <c r="TBX425" s="564"/>
      <c r="TBY425" s="564"/>
      <c r="TBZ425" s="564"/>
      <c r="TCA425" s="564"/>
      <c r="TCB425" s="564"/>
      <c r="TCC425" s="564"/>
      <c r="TCD425" s="564"/>
      <c r="TCE425" s="564"/>
      <c r="TCF425" s="564"/>
      <c r="TCG425" s="564"/>
      <c r="TCH425" s="564"/>
      <c r="TCI425" s="564"/>
      <c r="TCJ425" s="564"/>
      <c r="TCK425" s="564"/>
      <c r="TCL425" s="564"/>
      <c r="TCM425" s="564"/>
      <c r="TCN425" s="564"/>
      <c r="TCO425" s="564"/>
      <c r="TCP425" s="564"/>
      <c r="TCQ425" s="564"/>
      <c r="TCR425" s="564"/>
      <c r="TCS425" s="564"/>
      <c r="TCT425" s="564"/>
      <c r="TCU425" s="564"/>
      <c r="TCV425" s="564"/>
      <c r="TCW425" s="564"/>
      <c r="TCX425" s="564"/>
      <c r="TCY425" s="564"/>
      <c r="TCZ425" s="564"/>
      <c r="TDA425" s="564"/>
      <c r="TDB425" s="564"/>
      <c r="TDC425" s="564"/>
      <c r="TDD425" s="564"/>
      <c r="TDE425" s="564"/>
      <c r="TDF425" s="564"/>
      <c r="TDG425" s="564"/>
      <c r="TDH425" s="564"/>
      <c r="TDI425" s="564"/>
      <c r="TDJ425" s="564"/>
      <c r="TDK425" s="564"/>
      <c r="TDL425" s="564"/>
      <c r="TDM425" s="564"/>
      <c r="TDN425" s="564"/>
      <c r="TDO425" s="564"/>
      <c r="TDP425" s="564"/>
      <c r="TDQ425" s="564"/>
      <c r="TDR425" s="564"/>
      <c r="TDS425" s="564"/>
      <c r="TDT425" s="564"/>
      <c r="TDU425" s="564"/>
      <c r="TDV425" s="564"/>
      <c r="TDW425" s="564"/>
      <c r="TDX425" s="564"/>
      <c r="TDY425" s="564"/>
      <c r="TDZ425" s="564"/>
      <c r="TEA425" s="564"/>
      <c r="TEB425" s="564"/>
      <c r="TEC425" s="564"/>
      <c r="TED425" s="564"/>
      <c r="TEE425" s="564"/>
      <c r="TEF425" s="564"/>
      <c r="TEG425" s="564"/>
      <c r="TEH425" s="564"/>
      <c r="TEI425" s="564"/>
      <c r="TEJ425" s="564"/>
      <c r="TEK425" s="564"/>
      <c r="TEL425" s="564"/>
      <c r="TEM425" s="564"/>
      <c r="TEN425" s="564"/>
      <c r="TEO425" s="564"/>
      <c r="TEP425" s="564"/>
      <c r="TEQ425" s="564"/>
      <c r="TER425" s="564"/>
      <c r="TES425" s="564"/>
      <c r="TET425" s="564"/>
      <c r="TEU425" s="564"/>
      <c r="TEV425" s="564"/>
      <c r="TEW425" s="564"/>
      <c r="TEX425" s="564"/>
      <c r="TEY425" s="564"/>
      <c r="TEZ425" s="564"/>
      <c r="TFA425" s="564"/>
      <c r="TFB425" s="564"/>
      <c r="TFC425" s="564"/>
      <c r="TFD425" s="564"/>
      <c r="TFE425" s="564"/>
      <c r="TFF425" s="564"/>
      <c r="TFG425" s="564"/>
      <c r="TFH425" s="564"/>
      <c r="TFI425" s="564"/>
      <c r="TFJ425" s="564"/>
      <c r="TFK425" s="564"/>
      <c r="TFL425" s="564"/>
      <c r="TFM425" s="564"/>
      <c r="TFN425" s="564"/>
      <c r="TFO425" s="564"/>
      <c r="TFP425" s="564"/>
      <c r="TFQ425" s="564"/>
      <c r="TFR425" s="564"/>
      <c r="TFS425" s="564"/>
      <c r="TFT425" s="564"/>
      <c r="TFU425" s="564"/>
      <c r="TFV425" s="564"/>
      <c r="TFW425" s="564"/>
      <c r="TFX425" s="564"/>
      <c r="TFY425" s="564"/>
      <c r="TFZ425" s="564"/>
      <c r="TGA425" s="564"/>
      <c r="TGB425" s="564"/>
      <c r="TGC425" s="564"/>
      <c r="TGD425" s="564"/>
      <c r="TGE425" s="564"/>
      <c r="TGF425" s="564"/>
      <c r="TGG425" s="564"/>
      <c r="TGH425" s="564"/>
      <c r="TGI425" s="564"/>
      <c r="TGJ425" s="564"/>
      <c r="TGK425" s="564"/>
      <c r="TGL425" s="564"/>
      <c r="TGM425" s="564"/>
      <c r="TGN425" s="564"/>
      <c r="TGO425" s="564"/>
      <c r="TGP425" s="564"/>
      <c r="TGQ425" s="564"/>
      <c r="TGR425" s="564"/>
      <c r="TGS425" s="564"/>
      <c r="TGT425" s="564"/>
      <c r="TGU425" s="564"/>
      <c r="TGV425" s="564"/>
      <c r="TGW425" s="564"/>
      <c r="TGX425" s="564"/>
      <c r="TGY425" s="564"/>
      <c r="TGZ425" s="564"/>
      <c r="THA425" s="564"/>
      <c r="THB425" s="564"/>
      <c r="THC425" s="564"/>
      <c r="THD425" s="564"/>
      <c r="THE425" s="564"/>
      <c r="THF425" s="564"/>
      <c r="THG425" s="564"/>
      <c r="THH425" s="564"/>
      <c r="THI425" s="564"/>
      <c r="THJ425" s="564"/>
      <c r="THK425" s="564"/>
      <c r="THL425" s="564"/>
      <c r="THM425" s="564"/>
      <c r="THN425" s="564"/>
      <c r="THO425" s="564"/>
      <c r="THP425" s="564"/>
      <c r="THQ425" s="564"/>
      <c r="THR425" s="564"/>
      <c r="THS425" s="564"/>
      <c r="THT425" s="564"/>
      <c r="THU425" s="564"/>
      <c r="THV425" s="564"/>
      <c r="THW425" s="564"/>
      <c r="THX425" s="564"/>
      <c r="THY425" s="564"/>
      <c r="THZ425" s="564"/>
      <c r="TIA425" s="564"/>
      <c r="TIB425" s="564"/>
      <c r="TIC425" s="564"/>
      <c r="TID425" s="564"/>
      <c r="TIE425" s="564"/>
      <c r="TIF425" s="564"/>
      <c r="TIG425" s="564"/>
      <c r="TIH425" s="564"/>
      <c r="TII425" s="564"/>
      <c r="TIJ425" s="564"/>
      <c r="TIK425" s="564"/>
      <c r="TIL425" s="564"/>
      <c r="TIM425" s="564"/>
      <c r="TIN425" s="564"/>
      <c r="TIO425" s="564"/>
      <c r="TIP425" s="564"/>
      <c r="TIQ425" s="564"/>
      <c r="TIR425" s="564"/>
      <c r="TIS425" s="564"/>
      <c r="TIT425" s="564"/>
      <c r="TIU425" s="564"/>
      <c r="TIV425" s="564"/>
      <c r="TIW425" s="564"/>
      <c r="TIX425" s="564"/>
      <c r="TIY425" s="564"/>
      <c r="TIZ425" s="564"/>
      <c r="TJA425" s="564"/>
      <c r="TJB425" s="564"/>
      <c r="TJC425" s="564"/>
      <c r="TJD425" s="564"/>
      <c r="TJE425" s="564"/>
      <c r="TJF425" s="564"/>
      <c r="TJG425" s="564"/>
      <c r="TJH425" s="564"/>
      <c r="TJI425" s="564"/>
      <c r="TJJ425" s="564"/>
      <c r="TJK425" s="564"/>
      <c r="TJL425" s="564"/>
      <c r="TJM425" s="564"/>
      <c r="TJN425" s="564"/>
      <c r="TJO425" s="564"/>
      <c r="TJP425" s="564"/>
      <c r="TJQ425" s="564"/>
      <c r="TJR425" s="564"/>
      <c r="TJS425" s="564"/>
      <c r="TJT425" s="564"/>
      <c r="TJU425" s="564"/>
      <c r="TJV425" s="564"/>
      <c r="TJW425" s="564"/>
      <c r="TJX425" s="564"/>
      <c r="TJY425" s="564"/>
      <c r="TJZ425" s="564"/>
      <c r="TKA425" s="564"/>
      <c r="TKB425" s="564"/>
      <c r="TKC425" s="564"/>
      <c r="TKD425" s="564"/>
      <c r="TKE425" s="564"/>
      <c r="TKF425" s="564"/>
      <c r="TKG425" s="564"/>
      <c r="TKH425" s="564"/>
      <c r="TKI425" s="564"/>
      <c r="TKJ425" s="564"/>
      <c r="TKK425" s="564"/>
      <c r="TKL425" s="564"/>
      <c r="TKM425" s="564"/>
      <c r="TKN425" s="564"/>
      <c r="TKO425" s="564"/>
      <c r="TKP425" s="564"/>
      <c r="TKQ425" s="564"/>
      <c r="TKR425" s="564"/>
      <c r="TKS425" s="564"/>
      <c r="TKT425" s="564"/>
      <c r="TKU425" s="564"/>
      <c r="TKV425" s="564"/>
      <c r="TKW425" s="564"/>
      <c r="TKX425" s="564"/>
      <c r="TKY425" s="564"/>
      <c r="TKZ425" s="564"/>
      <c r="TLA425" s="564"/>
      <c r="TLB425" s="564"/>
      <c r="TLC425" s="564"/>
      <c r="TLD425" s="564"/>
      <c r="TLE425" s="564"/>
      <c r="TLF425" s="564"/>
      <c r="TLG425" s="564"/>
      <c r="TLH425" s="564"/>
      <c r="TLI425" s="564"/>
      <c r="TLJ425" s="564"/>
      <c r="TLK425" s="564"/>
      <c r="TLL425" s="564"/>
      <c r="TLM425" s="564"/>
      <c r="TLN425" s="564"/>
      <c r="TLO425" s="564"/>
      <c r="TLP425" s="564"/>
      <c r="TLQ425" s="564"/>
      <c r="TLR425" s="564"/>
      <c r="TLS425" s="564"/>
      <c r="TLT425" s="564"/>
      <c r="TLU425" s="564"/>
      <c r="TLV425" s="564"/>
      <c r="TLW425" s="564"/>
      <c r="TLX425" s="564"/>
      <c r="TLY425" s="564"/>
      <c r="TLZ425" s="564"/>
      <c r="TMA425" s="564"/>
      <c r="TMB425" s="564"/>
      <c r="TMC425" s="564"/>
      <c r="TMD425" s="564"/>
      <c r="TME425" s="564"/>
      <c r="TMF425" s="564"/>
      <c r="TMG425" s="564"/>
      <c r="TMH425" s="564"/>
      <c r="TMI425" s="564"/>
      <c r="TMJ425" s="564"/>
      <c r="TMK425" s="564"/>
      <c r="TML425" s="564"/>
      <c r="TMM425" s="564"/>
      <c r="TMN425" s="564"/>
      <c r="TMO425" s="564"/>
      <c r="TMP425" s="564"/>
      <c r="TMQ425" s="564"/>
      <c r="TMR425" s="564"/>
      <c r="TMS425" s="564"/>
      <c r="TMT425" s="564"/>
      <c r="TMU425" s="564"/>
      <c r="TMV425" s="564"/>
      <c r="TMW425" s="564"/>
      <c r="TMX425" s="564"/>
      <c r="TMY425" s="564"/>
      <c r="TMZ425" s="564"/>
      <c r="TNA425" s="564"/>
      <c r="TNB425" s="564"/>
      <c r="TNC425" s="564"/>
      <c r="TND425" s="564"/>
      <c r="TNE425" s="564"/>
      <c r="TNF425" s="564"/>
      <c r="TNG425" s="564"/>
      <c r="TNH425" s="564"/>
      <c r="TNI425" s="564"/>
      <c r="TNJ425" s="564"/>
      <c r="TNK425" s="564"/>
      <c r="TNL425" s="564"/>
      <c r="TNM425" s="564"/>
      <c r="TNN425" s="564"/>
      <c r="TNO425" s="564"/>
      <c r="TNP425" s="564"/>
      <c r="TNQ425" s="564"/>
      <c r="TNR425" s="564"/>
      <c r="TNS425" s="564"/>
      <c r="TNT425" s="564"/>
      <c r="TNU425" s="564"/>
      <c r="TNV425" s="564"/>
      <c r="TNW425" s="564"/>
      <c r="TNX425" s="564"/>
      <c r="TNY425" s="564"/>
      <c r="TNZ425" s="564"/>
      <c r="TOA425" s="564"/>
      <c r="TOB425" s="564"/>
      <c r="TOC425" s="564"/>
      <c r="TOD425" s="564"/>
      <c r="TOE425" s="564"/>
      <c r="TOF425" s="564"/>
      <c r="TOG425" s="564"/>
      <c r="TOH425" s="564"/>
      <c r="TOI425" s="564"/>
      <c r="TOJ425" s="564"/>
      <c r="TOK425" s="564"/>
      <c r="TOL425" s="564"/>
      <c r="TOM425" s="564"/>
      <c r="TON425" s="564"/>
      <c r="TOO425" s="564"/>
      <c r="TOP425" s="564"/>
      <c r="TOQ425" s="564"/>
      <c r="TOR425" s="564"/>
      <c r="TOS425" s="564"/>
      <c r="TOT425" s="564"/>
      <c r="TOU425" s="564"/>
      <c r="TOV425" s="564"/>
      <c r="TOW425" s="564"/>
      <c r="TOX425" s="564"/>
      <c r="TOY425" s="564"/>
      <c r="TOZ425" s="564"/>
      <c r="TPA425" s="564"/>
      <c r="TPB425" s="564"/>
      <c r="TPC425" s="564"/>
      <c r="TPD425" s="564"/>
      <c r="TPE425" s="564"/>
      <c r="TPF425" s="564"/>
      <c r="TPG425" s="564"/>
      <c r="TPH425" s="564"/>
      <c r="TPI425" s="564"/>
      <c r="TPJ425" s="564"/>
      <c r="TPK425" s="564"/>
      <c r="TPL425" s="564"/>
      <c r="TPM425" s="564"/>
      <c r="TPN425" s="564"/>
      <c r="TPO425" s="564"/>
      <c r="TPP425" s="564"/>
      <c r="TPQ425" s="564"/>
      <c r="TPR425" s="564"/>
      <c r="TPS425" s="564"/>
      <c r="TPT425" s="564"/>
      <c r="TPU425" s="564"/>
      <c r="TPV425" s="564"/>
      <c r="TPW425" s="564"/>
      <c r="TPX425" s="564"/>
      <c r="TPY425" s="564"/>
      <c r="TPZ425" s="564"/>
      <c r="TQA425" s="564"/>
      <c r="TQB425" s="564"/>
      <c r="TQC425" s="564"/>
      <c r="TQD425" s="564"/>
      <c r="TQE425" s="564"/>
      <c r="TQF425" s="564"/>
      <c r="TQG425" s="564"/>
      <c r="TQH425" s="564"/>
      <c r="TQI425" s="564"/>
      <c r="TQJ425" s="564"/>
      <c r="TQK425" s="564"/>
      <c r="TQL425" s="564"/>
      <c r="TQM425" s="564"/>
      <c r="TQN425" s="564"/>
      <c r="TQO425" s="564"/>
      <c r="TQP425" s="564"/>
      <c r="TQQ425" s="564"/>
      <c r="TQR425" s="564"/>
      <c r="TQS425" s="564"/>
      <c r="TQT425" s="564"/>
      <c r="TQU425" s="564"/>
      <c r="TQV425" s="564"/>
      <c r="TQW425" s="564"/>
      <c r="TQX425" s="564"/>
      <c r="TQY425" s="564"/>
      <c r="TQZ425" s="564"/>
      <c r="TRA425" s="564"/>
      <c r="TRB425" s="564"/>
      <c r="TRC425" s="564"/>
      <c r="TRD425" s="564"/>
      <c r="TRE425" s="564"/>
      <c r="TRF425" s="564"/>
      <c r="TRG425" s="564"/>
      <c r="TRH425" s="564"/>
      <c r="TRI425" s="564"/>
      <c r="TRJ425" s="564"/>
      <c r="TRK425" s="564"/>
      <c r="TRL425" s="564"/>
      <c r="TRM425" s="564"/>
      <c r="TRN425" s="564"/>
      <c r="TRO425" s="564"/>
      <c r="TRP425" s="564"/>
      <c r="TRQ425" s="564"/>
      <c r="TRR425" s="564"/>
      <c r="TRS425" s="564"/>
      <c r="TRT425" s="564"/>
      <c r="TRU425" s="564"/>
      <c r="TRV425" s="564"/>
      <c r="TRW425" s="564"/>
      <c r="TRX425" s="564"/>
      <c r="TRY425" s="564"/>
      <c r="TRZ425" s="564"/>
      <c r="TSA425" s="564"/>
      <c r="TSB425" s="564"/>
      <c r="TSC425" s="564"/>
      <c r="TSD425" s="564"/>
      <c r="TSE425" s="564"/>
      <c r="TSF425" s="564"/>
      <c r="TSG425" s="564"/>
      <c r="TSH425" s="564"/>
      <c r="TSI425" s="564"/>
      <c r="TSJ425" s="564"/>
      <c r="TSK425" s="564"/>
      <c r="TSL425" s="564"/>
      <c r="TSM425" s="564"/>
      <c r="TSN425" s="564"/>
      <c r="TSO425" s="564"/>
      <c r="TSP425" s="564"/>
      <c r="TSQ425" s="564"/>
      <c r="TSR425" s="564"/>
      <c r="TSS425" s="564"/>
      <c r="TST425" s="564"/>
      <c r="TSU425" s="564"/>
      <c r="TSV425" s="564"/>
      <c r="TSW425" s="564"/>
      <c r="TSX425" s="564"/>
      <c r="TSY425" s="564"/>
      <c r="TSZ425" s="564"/>
      <c r="TTA425" s="564"/>
      <c r="TTB425" s="564"/>
      <c r="TTC425" s="564"/>
      <c r="TTD425" s="564"/>
      <c r="TTE425" s="564"/>
      <c r="TTF425" s="564"/>
      <c r="TTG425" s="564"/>
      <c r="TTH425" s="564"/>
      <c r="TTI425" s="564"/>
      <c r="TTJ425" s="564"/>
      <c r="TTK425" s="564"/>
      <c r="TTL425" s="564"/>
      <c r="TTM425" s="564"/>
      <c r="TTN425" s="564"/>
      <c r="TTO425" s="564"/>
      <c r="TTP425" s="564"/>
      <c r="TTQ425" s="564"/>
      <c r="TTR425" s="564"/>
      <c r="TTS425" s="564"/>
      <c r="TTT425" s="564"/>
      <c r="TTU425" s="564"/>
      <c r="TTV425" s="564"/>
      <c r="TTW425" s="564"/>
      <c r="TTX425" s="564"/>
      <c r="TTY425" s="564"/>
      <c r="TTZ425" s="564"/>
      <c r="TUA425" s="564"/>
      <c r="TUB425" s="564"/>
      <c r="TUC425" s="564"/>
      <c r="TUD425" s="564"/>
      <c r="TUE425" s="564"/>
      <c r="TUF425" s="564"/>
      <c r="TUG425" s="564"/>
      <c r="TUH425" s="564"/>
      <c r="TUI425" s="564"/>
      <c r="TUJ425" s="564"/>
      <c r="TUK425" s="564"/>
      <c r="TUL425" s="564"/>
      <c r="TUM425" s="564"/>
      <c r="TUN425" s="564"/>
      <c r="TUO425" s="564"/>
      <c r="TUP425" s="564"/>
      <c r="TUQ425" s="564"/>
      <c r="TUR425" s="564"/>
      <c r="TUS425" s="564"/>
      <c r="TUT425" s="564"/>
      <c r="TUU425" s="564"/>
      <c r="TUV425" s="564"/>
      <c r="TUW425" s="564"/>
      <c r="TUX425" s="564"/>
      <c r="TUY425" s="564"/>
      <c r="TUZ425" s="564"/>
      <c r="TVA425" s="564"/>
      <c r="TVB425" s="564"/>
      <c r="TVC425" s="564"/>
      <c r="TVD425" s="564"/>
      <c r="TVE425" s="564"/>
      <c r="TVF425" s="564"/>
      <c r="TVG425" s="564"/>
      <c r="TVH425" s="564"/>
      <c r="TVI425" s="564"/>
      <c r="TVJ425" s="564"/>
      <c r="TVK425" s="564"/>
      <c r="TVL425" s="564"/>
      <c r="TVM425" s="564"/>
      <c r="TVN425" s="564"/>
      <c r="TVO425" s="564"/>
      <c r="TVP425" s="564"/>
      <c r="TVQ425" s="564"/>
      <c r="TVR425" s="564"/>
      <c r="TVS425" s="564"/>
      <c r="TVT425" s="564"/>
      <c r="TVU425" s="564"/>
      <c r="TVV425" s="564"/>
      <c r="TVW425" s="564"/>
      <c r="TVX425" s="564"/>
      <c r="TVY425" s="564"/>
      <c r="TVZ425" s="564"/>
      <c r="TWA425" s="564"/>
      <c r="TWB425" s="564"/>
      <c r="TWC425" s="564"/>
      <c r="TWD425" s="564"/>
      <c r="TWE425" s="564"/>
      <c r="TWF425" s="564"/>
      <c r="TWG425" s="564"/>
      <c r="TWH425" s="564"/>
      <c r="TWI425" s="564"/>
      <c r="TWJ425" s="564"/>
      <c r="TWK425" s="564"/>
      <c r="TWL425" s="564"/>
      <c r="TWM425" s="564"/>
      <c r="TWN425" s="564"/>
      <c r="TWO425" s="564"/>
      <c r="TWP425" s="564"/>
      <c r="TWQ425" s="564"/>
      <c r="TWR425" s="564"/>
      <c r="TWS425" s="564"/>
      <c r="TWT425" s="564"/>
      <c r="TWU425" s="564"/>
      <c r="TWV425" s="564"/>
      <c r="TWW425" s="564"/>
      <c r="TWX425" s="564"/>
      <c r="TWY425" s="564"/>
      <c r="TWZ425" s="564"/>
      <c r="TXA425" s="564"/>
      <c r="TXB425" s="564"/>
      <c r="TXC425" s="564"/>
      <c r="TXD425" s="564"/>
      <c r="TXE425" s="564"/>
      <c r="TXF425" s="564"/>
      <c r="TXG425" s="564"/>
      <c r="TXH425" s="564"/>
      <c r="TXI425" s="564"/>
      <c r="TXJ425" s="564"/>
      <c r="TXK425" s="564"/>
      <c r="TXL425" s="564"/>
      <c r="TXM425" s="564"/>
      <c r="TXN425" s="564"/>
      <c r="TXO425" s="564"/>
      <c r="TXP425" s="564"/>
      <c r="TXQ425" s="564"/>
      <c r="TXR425" s="564"/>
      <c r="TXS425" s="564"/>
      <c r="TXT425" s="564"/>
      <c r="TXU425" s="564"/>
      <c r="TXV425" s="564"/>
      <c r="TXW425" s="564"/>
      <c r="TXX425" s="564"/>
      <c r="TXY425" s="564"/>
      <c r="TXZ425" s="564"/>
      <c r="TYA425" s="564"/>
      <c r="TYB425" s="564"/>
      <c r="TYC425" s="564"/>
      <c r="TYD425" s="564"/>
      <c r="TYE425" s="564"/>
      <c r="TYF425" s="564"/>
      <c r="TYG425" s="564"/>
      <c r="TYH425" s="564"/>
      <c r="TYI425" s="564"/>
      <c r="TYJ425" s="564"/>
      <c r="TYK425" s="564"/>
      <c r="TYL425" s="564"/>
      <c r="TYM425" s="564"/>
      <c r="TYN425" s="564"/>
      <c r="TYO425" s="564"/>
      <c r="TYP425" s="564"/>
      <c r="TYQ425" s="564"/>
      <c r="TYR425" s="564"/>
      <c r="TYS425" s="564"/>
      <c r="TYT425" s="564"/>
      <c r="TYU425" s="564"/>
      <c r="TYV425" s="564"/>
      <c r="TYW425" s="564"/>
      <c r="TYX425" s="564"/>
      <c r="TYY425" s="564"/>
      <c r="TYZ425" s="564"/>
      <c r="TZA425" s="564"/>
      <c r="TZB425" s="564"/>
      <c r="TZC425" s="564"/>
      <c r="TZD425" s="564"/>
      <c r="TZE425" s="564"/>
      <c r="TZF425" s="564"/>
      <c r="TZG425" s="564"/>
      <c r="TZH425" s="564"/>
      <c r="TZI425" s="564"/>
      <c r="TZJ425" s="564"/>
      <c r="TZK425" s="564"/>
      <c r="TZL425" s="564"/>
      <c r="TZM425" s="564"/>
      <c r="TZN425" s="564"/>
      <c r="TZO425" s="564"/>
      <c r="TZP425" s="564"/>
      <c r="TZQ425" s="564"/>
      <c r="TZR425" s="564"/>
      <c r="TZS425" s="564"/>
      <c r="TZT425" s="564"/>
      <c r="TZU425" s="564"/>
      <c r="TZV425" s="564"/>
      <c r="TZW425" s="564"/>
      <c r="TZX425" s="564"/>
      <c r="TZY425" s="564"/>
      <c r="TZZ425" s="564"/>
      <c r="UAA425" s="564"/>
      <c r="UAB425" s="564"/>
      <c r="UAC425" s="564"/>
      <c r="UAD425" s="564"/>
      <c r="UAE425" s="564"/>
      <c r="UAF425" s="564"/>
      <c r="UAG425" s="564"/>
      <c r="UAH425" s="564"/>
      <c r="UAI425" s="564"/>
      <c r="UAJ425" s="564"/>
      <c r="UAK425" s="564"/>
      <c r="UAL425" s="564"/>
      <c r="UAM425" s="564"/>
      <c r="UAN425" s="564"/>
      <c r="UAO425" s="564"/>
      <c r="UAP425" s="564"/>
      <c r="UAQ425" s="564"/>
      <c r="UAR425" s="564"/>
      <c r="UAS425" s="564"/>
      <c r="UAT425" s="564"/>
      <c r="UAU425" s="564"/>
      <c r="UAV425" s="564"/>
      <c r="UAW425" s="564"/>
      <c r="UAX425" s="564"/>
      <c r="UAY425" s="564"/>
      <c r="UAZ425" s="564"/>
      <c r="UBA425" s="564"/>
      <c r="UBB425" s="564"/>
      <c r="UBC425" s="564"/>
      <c r="UBD425" s="564"/>
      <c r="UBE425" s="564"/>
      <c r="UBF425" s="564"/>
      <c r="UBG425" s="564"/>
      <c r="UBH425" s="564"/>
      <c r="UBI425" s="564"/>
      <c r="UBJ425" s="564"/>
      <c r="UBK425" s="564"/>
      <c r="UBL425" s="564"/>
      <c r="UBM425" s="564"/>
      <c r="UBN425" s="564"/>
      <c r="UBO425" s="564"/>
      <c r="UBP425" s="564"/>
      <c r="UBQ425" s="564"/>
      <c r="UBR425" s="564"/>
      <c r="UBS425" s="564"/>
      <c r="UBT425" s="564"/>
      <c r="UBU425" s="564"/>
      <c r="UBV425" s="564"/>
      <c r="UBW425" s="564"/>
      <c r="UBX425" s="564"/>
      <c r="UBY425" s="564"/>
      <c r="UBZ425" s="564"/>
      <c r="UCA425" s="564"/>
      <c r="UCB425" s="564"/>
      <c r="UCC425" s="564"/>
      <c r="UCD425" s="564"/>
      <c r="UCE425" s="564"/>
      <c r="UCF425" s="564"/>
      <c r="UCG425" s="564"/>
      <c r="UCH425" s="564"/>
      <c r="UCI425" s="564"/>
      <c r="UCJ425" s="564"/>
      <c r="UCK425" s="564"/>
      <c r="UCL425" s="564"/>
      <c r="UCM425" s="564"/>
      <c r="UCN425" s="564"/>
      <c r="UCO425" s="564"/>
      <c r="UCP425" s="564"/>
      <c r="UCQ425" s="564"/>
      <c r="UCR425" s="564"/>
      <c r="UCS425" s="564"/>
      <c r="UCT425" s="564"/>
      <c r="UCU425" s="564"/>
      <c r="UCV425" s="564"/>
      <c r="UCW425" s="564"/>
      <c r="UCX425" s="564"/>
      <c r="UCY425" s="564"/>
      <c r="UCZ425" s="564"/>
      <c r="UDA425" s="564"/>
      <c r="UDB425" s="564"/>
      <c r="UDC425" s="564"/>
      <c r="UDD425" s="564"/>
      <c r="UDE425" s="564"/>
      <c r="UDF425" s="564"/>
      <c r="UDG425" s="564"/>
      <c r="UDH425" s="564"/>
      <c r="UDI425" s="564"/>
      <c r="UDJ425" s="564"/>
      <c r="UDK425" s="564"/>
      <c r="UDL425" s="564"/>
      <c r="UDM425" s="564"/>
      <c r="UDN425" s="564"/>
      <c r="UDO425" s="564"/>
      <c r="UDP425" s="564"/>
      <c r="UDQ425" s="564"/>
      <c r="UDR425" s="564"/>
      <c r="UDS425" s="564"/>
      <c r="UDT425" s="564"/>
      <c r="UDU425" s="564"/>
      <c r="UDV425" s="564"/>
      <c r="UDW425" s="564"/>
      <c r="UDX425" s="564"/>
      <c r="UDY425" s="564"/>
      <c r="UDZ425" s="564"/>
      <c r="UEA425" s="564"/>
      <c r="UEB425" s="564"/>
      <c r="UEC425" s="564"/>
      <c r="UED425" s="564"/>
      <c r="UEE425" s="564"/>
      <c r="UEF425" s="564"/>
      <c r="UEG425" s="564"/>
      <c r="UEH425" s="564"/>
      <c r="UEI425" s="564"/>
      <c r="UEJ425" s="564"/>
      <c r="UEK425" s="564"/>
      <c r="UEL425" s="564"/>
      <c r="UEM425" s="564"/>
      <c r="UEN425" s="564"/>
      <c r="UEO425" s="564"/>
      <c r="UEP425" s="564"/>
      <c r="UEQ425" s="564"/>
      <c r="UER425" s="564"/>
      <c r="UES425" s="564"/>
      <c r="UET425" s="564"/>
      <c r="UEU425" s="564"/>
      <c r="UEV425" s="564"/>
      <c r="UEW425" s="564"/>
      <c r="UEX425" s="564"/>
      <c r="UEY425" s="564"/>
      <c r="UEZ425" s="564"/>
      <c r="UFA425" s="564"/>
      <c r="UFB425" s="564"/>
      <c r="UFC425" s="564"/>
      <c r="UFD425" s="564"/>
      <c r="UFE425" s="564"/>
      <c r="UFF425" s="564"/>
      <c r="UFG425" s="564"/>
      <c r="UFH425" s="564"/>
      <c r="UFI425" s="564"/>
      <c r="UFJ425" s="564"/>
      <c r="UFK425" s="564"/>
      <c r="UFL425" s="564"/>
      <c r="UFM425" s="564"/>
      <c r="UFN425" s="564"/>
      <c r="UFO425" s="564"/>
      <c r="UFP425" s="564"/>
      <c r="UFQ425" s="564"/>
      <c r="UFR425" s="564"/>
      <c r="UFS425" s="564"/>
      <c r="UFT425" s="564"/>
      <c r="UFU425" s="564"/>
      <c r="UFV425" s="564"/>
      <c r="UFW425" s="564"/>
      <c r="UFX425" s="564"/>
      <c r="UFY425" s="564"/>
      <c r="UFZ425" s="564"/>
      <c r="UGA425" s="564"/>
      <c r="UGB425" s="564"/>
      <c r="UGC425" s="564"/>
      <c r="UGD425" s="564"/>
      <c r="UGE425" s="564"/>
      <c r="UGF425" s="564"/>
      <c r="UGG425" s="564"/>
      <c r="UGH425" s="564"/>
      <c r="UGI425" s="564"/>
      <c r="UGJ425" s="564"/>
      <c r="UGK425" s="564"/>
      <c r="UGL425" s="564"/>
      <c r="UGM425" s="564"/>
      <c r="UGN425" s="564"/>
      <c r="UGO425" s="564"/>
      <c r="UGP425" s="564"/>
      <c r="UGQ425" s="564"/>
      <c r="UGR425" s="564"/>
      <c r="UGS425" s="564"/>
      <c r="UGT425" s="564"/>
      <c r="UGU425" s="564"/>
      <c r="UGV425" s="564"/>
      <c r="UGW425" s="564"/>
      <c r="UGX425" s="564"/>
      <c r="UGY425" s="564"/>
      <c r="UGZ425" s="564"/>
      <c r="UHA425" s="564"/>
      <c r="UHB425" s="564"/>
      <c r="UHC425" s="564"/>
      <c r="UHD425" s="564"/>
      <c r="UHE425" s="564"/>
      <c r="UHF425" s="564"/>
      <c r="UHG425" s="564"/>
      <c r="UHH425" s="564"/>
      <c r="UHI425" s="564"/>
      <c r="UHJ425" s="564"/>
      <c r="UHK425" s="564"/>
      <c r="UHL425" s="564"/>
      <c r="UHM425" s="564"/>
      <c r="UHN425" s="564"/>
      <c r="UHO425" s="564"/>
      <c r="UHP425" s="564"/>
      <c r="UHQ425" s="564"/>
      <c r="UHR425" s="564"/>
      <c r="UHS425" s="564"/>
      <c r="UHT425" s="564"/>
      <c r="UHU425" s="564"/>
      <c r="UHV425" s="564"/>
      <c r="UHW425" s="564"/>
      <c r="UHX425" s="564"/>
      <c r="UHY425" s="564"/>
      <c r="UHZ425" s="564"/>
      <c r="UIA425" s="564"/>
      <c r="UIB425" s="564"/>
      <c r="UIC425" s="564"/>
      <c r="UID425" s="564"/>
      <c r="UIE425" s="564"/>
      <c r="UIF425" s="564"/>
      <c r="UIG425" s="564"/>
      <c r="UIH425" s="564"/>
      <c r="UII425" s="564"/>
      <c r="UIJ425" s="564"/>
      <c r="UIK425" s="564"/>
      <c r="UIL425" s="564"/>
      <c r="UIM425" s="564"/>
      <c r="UIN425" s="564"/>
      <c r="UIO425" s="564"/>
      <c r="UIP425" s="564"/>
      <c r="UIQ425" s="564"/>
      <c r="UIR425" s="564"/>
      <c r="UIS425" s="564"/>
      <c r="UIT425" s="564"/>
      <c r="UIU425" s="564"/>
      <c r="UIV425" s="564"/>
      <c r="UIW425" s="564"/>
      <c r="UIX425" s="564"/>
      <c r="UIY425" s="564"/>
      <c r="UIZ425" s="564"/>
      <c r="UJA425" s="564"/>
      <c r="UJB425" s="564"/>
      <c r="UJC425" s="564"/>
      <c r="UJD425" s="564"/>
      <c r="UJE425" s="564"/>
      <c r="UJF425" s="564"/>
      <c r="UJG425" s="564"/>
      <c r="UJH425" s="564"/>
      <c r="UJI425" s="564"/>
      <c r="UJJ425" s="564"/>
      <c r="UJK425" s="564"/>
      <c r="UJL425" s="564"/>
      <c r="UJM425" s="564"/>
      <c r="UJN425" s="564"/>
      <c r="UJO425" s="564"/>
      <c r="UJP425" s="564"/>
      <c r="UJQ425" s="564"/>
      <c r="UJR425" s="564"/>
      <c r="UJS425" s="564"/>
      <c r="UJT425" s="564"/>
      <c r="UJU425" s="564"/>
      <c r="UJV425" s="564"/>
      <c r="UJW425" s="564"/>
      <c r="UJX425" s="564"/>
      <c r="UJY425" s="564"/>
      <c r="UJZ425" s="564"/>
      <c r="UKA425" s="564"/>
      <c r="UKB425" s="564"/>
      <c r="UKC425" s="564"/>
      <c r="UKD425" s="564"/>
      <c r="UKE425" s="564"/>
      <c r="UKF425" s="564"/>
      <c r="UKG425" s="564"/>
      <c r="UKH425" s="564"/>
      <c r="UKI425" s="564"/>
      <c r="UKJ425" s="564"/>
      <c r="UKK425" s="564"/>
      <c r="UKL425" s="564"/>
      <c r="UKM425" s="564"/>
      <c r="UKN425" s="564"/>
      <c r="UKO425" s="564"/>
      <c r="UKP425" s="564"/>
      <c r="UKQ425" s="564"/>
      <c r="UKR425" s="564"/>
      <c r="UKS425" s="564"/>
      <c r="UKT425" s="564"/>
      <c r="UKU425" s="564"/>
      <c r="UKV425" s="564"/>
      <c r="UKW425" s="564"/>
      <c r="UKX425" s="564"/>
      <c r="UKY425" s="564"/>
      <c r="UKZ425" s="564"/>
      <c r="ULA425" s="564"/>
      <c r="ULB425" s="564"/>
      <c r="ULC425" s="564"/>
      <c r="ULD425" s="564"/>
      <c r="ULE425" s="564"/>
      <c r="ULF425" s="564"/>
      <c r="ULG425" s="564"/>
      <c r="ULH425" s="564"/>
      <c r="ULI425" s="564"/>
      <c r="ULJ425" s="564"/>
      <c r="ULK425" s="564"/>
      <c r="ULL425" s="564"/>
      <c r="ULM425" s="564"/>
      <c r="ULN425" s="564"/>
      <c r="ULO425" s="564"/>
      <c r="ULP425" s="564"/>
      <c r="ULQ425" s="564"/>
      <c r="ULR425" s="564"/>
      <c r="ULS425" s="564"/>
      <c r="ULT425" s="564"/>
      <c r="ULU425" s="564"/>
      <c r="ULV425" s="564"/>
      <c r="ULW425" s="564"/>
      <c r="ULX425" s="564"/>
      <c r="ULY425" s="564"/>
      <c r="ULZ425" s="564"/>
      <c r="UMA425" s="564"/>
      <c r="UMB425" s="564"/>
      <c r="UMC425" s="564"/>
      <c r="UMD425" s="564"/>
      <c r="UME425" s="564"/>
      <c r="UMF425" s="564"/>
      <c r="UMG425" s="564"/>
      <c r="UMH425" s="564"/>
      <c r="UMI425" s="564"/>
      <c r="UMJ425" s="564"/>
      <c r="UMK425" s="564"/>
      <c r="UML425" s="564"/>
      <c r="UMM425" s="564"/>
      <c r="UMN425" s="564"/>
      <c r="UMO425" s="564"/>
      <c r="UMP425" s="564"/>
      <c r="UMQ425" s="564"/>
      <c r="UMR425" s="564"/>
      <c r="UMS425" s="564"/>
      <c r="UMT425" s="564"/>
      <c r="UMU425" s="564"/>
      <c r="UMV425" s="564"/>
      <c r="UMW425" s="564"/>
      <c r="UMX425" s="564"/>
      <c r="UMY425" s="564"/>
      <c r="UMZ425" s="564"/>
      <c r="UNA425" s="564"/>
      <c r="UNB425" s="564"/>
      <c r="UNC425" s="564"/>
      <c r="UND425" s="564"/>
      <c r="UNE425" s="564"/>
      <c r="UNF425" s="564"/>
      <c r="UNG425" s="564"/>
      <c r="UNH425" s="564"/>
      <c r="UNI425" s="564"/>
      <c r="UNJ425" s="564"/>
      <c r="UNK425" s="564"/>
      <c r="UNL425" s="564"/>
      <c r="UNM425" s="564"/>
      <c r="UNN425" s="564"/>
      <c r="UNO425" s="564"/>
      <c r="UNP425" s="564"/>
      <c r="UNQ425" s="564"/>
      <c r="UNR425" s="564"/>
      <c r="UNS425" s="564"/>
      <c r="UNT425" s="564"/>
      <c r="UNU425" s="564"/>
      <c r="UNV425" s="564"/>
      <c r="UNW425" s="564"/>
      <c r="UNX425" s="564"/>
      <c r="UNY425" s="564"/>
      <c r="UNZ425" s="564"/>
      <c r="UOA425" s="564"/>
      <c r="UOB425" s="564"/>
      <c r="UOC425" s="564"/>
      <c r="UOD425" s="564"/>
      <c r="UOE425" s="564"/>
      <c r="UOF425" s="564"/>
      <c r="UOG425" s="564"/>
      <c r="UOH425" s="564"/>
      <c r="UOI425" s="564"/>
      <c r="UOJ425" s="564"/>
      <c r="UOK425" s="564"/>
      <c r="UOL425" s="564"/>
      <c r="UOM425" s="564"/>
      <c r="UON425" s="564"/>
      <c r="UOO425" s="564"/>
      <c r="UOP425" s="564"/>
      <c r="UOQ425" s="564"/>
      <c r="UOR425" s="564"/>
      <c r="UOS425" s="564"/>
      <c r="UOT425" s="564"/>
      <c r="UOU425" s="564"/>
      <c r="UOV425" s="564"/>
      <c r="UOW425" s="564"/>
      <c r="UOX425" s="564"/>
      <c r="UOY425" s="564"/>
      <c r="UOZ425" s="564"/>
      <c r="UPA425" s="564"/>
      <c r="UPB425" s="564"/>
      <c r="UPC425" s="564"/>
      <c r="UPD425" s="564"/>
      <c r="UPE425" s="564"/>
      <c r="UPF425" s="564"/>
      <c r="UPG425" s="564"/>
      <c r="UPH425" s="564"/>
      <c r="UPI425" s="564"/>
      <c r="UPJ425" s="564"/>
      <c r="UPK425" s="564"/>
      <c r="UPL425" s="564"/>
      <c r="UPM425" s="564"/>
      <c r="UPN425" s="564"/>
      <c r="UPO425" s="564"/>
      <c r="UPP425" s="564"/>
      <c r="UPQ425" s="564"/>
      <c r="UPR425" s="564"/>
      <c r="UPS425" s="564"/>
      <c r="UPT425" s="564"/>
      <c r="UPU425" s="564"/>
      <c r="UPV425" s="564"/>
      <c r="UPW425" s="564"/>
      <c r="UPX425" s="564"/>
      <c r="UPY425" s="564"/>
      <c r="UPZ425" s="564"/>
      <c r="UQA425" s="564"/>
      <c r="UQB425" s="564"/>
      <c r="UQC425" s="564"/>
      <c r="UQD425" s="564"/>
      <c r="UQE425" s="564"/>
      <c r="UQF425" s="564"/>
      <c r="UQG425" s="564"/>
      <c r="UQH425" s="564"/>
      <c r="UQI425" s="564"/>
      <c r="UQJ425" s="564"/>
      <c r="UQK425" s="564"/>
      <c r="UQL425" s="564"/>
      <c r="UQM425" s="564"/>
      <c r="UQN425" s="564"/>
      <c r="UQO425" s="564"/>
      <c r="UQP425" s="564"/>
      <c r="UQQ425" s="564"/>
      <c r="UQR425" s="564"/>
      <c r="UQS425" s="564"/>
      <c r="UQT425" s="564"/>
      <c r="UQU425" s="564"/>
      <c r="UQV425" s="564"/>
      <c r="UQW425" s="564"/>
      <c r="UQX425" s="564"/>
      <c r="UQY425" s="564"/>
      <c r="UQZ425" s="564"/>
      <c r="URA425" s="564"/>
      <c r="URB425" s="564"/>
      <c r="URC425" s="564"/>
      <c r="URD425" s="564"/>
      <c r="URE425" s="564"/>
      <c r="URF425" s="564"/>
      <c r="URG425" s="564"/>
      <c r="URH425" s="564"/>
      <c r="URI425" s="564"/>
      <c r="URJ425" s="564"/>
      <c r="URK425" s="564"/>
      <c r="URL425" s="564"/>
      <c r="URM425" s="564"/>
      <c r="URN425" s="564"/>
      <c r="URO425" s="564"/>
      <c r="URP425" s="564"/>
      <c r="URQ425" s="564"/>
      <c r="URR425" s="564"/>
      <c r="URS425" s="564"/>
      <c r="URT425" s="564"/>
      <c r="URU425" s="564"/>
      <c r="URV425" s="564"/>
      <c r="URW425" s="564"/>
      <c r="URX425" s="564"/>
      <c r="URY425" s="564"/>
      <c r="URZ425" s="564"/>
      <c r="USA425" s="564"/>
      <c r="USB425" s="564"/>
      <c r="USC425" s="564"/>
      <c r="USD425" s="564"/>
      <c r="USE425" s="564"/>
      <c r="USF425" s="564"/>
      <c r="USG425" s="564"/>
      <c r="USH425" s="564"/>
      <c r="USI425" s="564"/>
      <c r="USJ425" s="564"/>
      <c r="USK425" s="564"/>
      <c r="USL425" s="564"/>
      <c r="USM425" s="564"/>
      <c r="USN425" s="564"/>
      <c r="USO425" s="564"/>
      <c r="USP425" s="564"/>
      <c r="USQ425" s="564"/>
      <c r="USR425" s="564"/>
      <c r="USS425" s="564"/>
      <c r="UST425" s="564"/>
      <c r="USU425" s="564"/>
      <c r="USV425" s="564"/>
      <c r="USW425" s="564"/>
      <c r="USX425" s="564"/>
      <c r="USY425" s="564"/>
      <c r="USZ425" s="564"/>
      <c r="UTA425" s="564"/>
      <c r="UTB425" s="564"/>
      <c r="UTC425" s="564"/>
      <c r="UTD425" s="564"/>
      <c r="UTE425" s="564"/>
      <c r="UTF425" s="564"/>
      <c r="UTG425" s="564"/>
      <c r="UTH425" s="564"/>
      <c r="UTI425" s="564"/>
      <c r="UTJ425" s="564"/>
      <c r="UTK425" s="564"/>
      <c r="UTL425" s="564"/>
      <c r="UTM425" s="564"/>
      <c r="UTN425" s="564"/>
      <c r="UTO425" s="564"/>
      <c r="UTP425" s="564"/>
      <c r="UTQ425" s="564"/>
      <c r="UTR425" s="564"/>
      <c r="UTS425" s="564"/>
      <c r="UTT425" s="564"/>
      <c r="UTU425" s="564"/>
      <c r="UTV425" s="564"/>
      <c r="UTW425" s="564"/>
      <c r="UTX425" s="564"/>
      <c r="UTY425" s="564"/>
      <c r="UTZ425" s="564"/>
      <c r="UUA425" s="564"/>
      <c r="UUB425" s="564"/>
      <c r="UUC425" s="564"/>
      <c r="UUD425" s="564"/>
      <c r="UUE425" s="564"/>
      <c r="UUF425" s="564"/>
      <c r="UUG425" s="564"/>
      <c r="UUH425" s="564"/>
      <c r="UUI425" s="564"/>
      <c r="UUJ425" s="564"/>
      <c r="UUK425" s="564"/>
      <c r="UUL425" s="564"/>
      <c r="UUM425" s="564"/>
      <c r="UUN425" s="564"/>
      <c r="UUO425" s="564"/>
      <c r="UUP425" s="564"/>
      <c r="UUQ425" s="564"/>
      <c r="UUR425" s="564"/>
      <c r="UUS425" s="564"/>
      <c r="UUT425" s="564"/>
      <c r="UUU425" s="564"/>
      <c r="UUV425" s="564"/>
      <c r="UUW425" s="564"/>
      <c r="UUX425" s="564"/>
      <c r="UUY425" s="564"/>
      <c r="UUZ425" s="564"/>
      <c r="UVA425" s="564"/>
      <c r="UVB425" s="564"/>
      <c r="UVC425" s="564"/>
      <c r="UVD425" s="564"/>
      <c r="UVE425" s="564"/>
      <c r="UVF425" s="564"/>
      <c r="UVG425" s="564"/>
      <c r="UVH425" s="564"/>
      <c r="UVI425" s="564"/>
      <c r="UVJ425" s="564"/>
      <c r="UVK425" s="564"/>
      <c r="UVL425" s="564"/>
      <c r="UVM425" s="564"/>
      <c r="UVN425" s="564"/>
      <c r="UVO425" s="564"/>
      <c r="UVP425" s="564"/>
      <c r="UVQ425" s="564"/>
      <c r="UVR425" s="564"/>
      <c r="UVS425" s="564"/>
      <c r="UVT425" s="564"/>
      <c r="UVU425" s="564"/>
      <c r="UVV425" s="564"/>
      <c r="UVW425" s="564"/>
      <c r="UVX425" s="564"/>
      <c r="UVY425" s="564"/>
      <c r="UVZ425" s="564"/>
      <c r="UWA425" s="564"/>
      <c r="UWB425" s="564"/>
      <c r="UWC425" s="564"/>
      <c r="UWD425" s="564"/>
      <c r="UWE425" s="564"/>
      <c r="UWF425" s="564"/>
      <c r="UWG425" s="564"/>
      <c r="UWH425" s="564"/>
      <c r="UWI425" s="564"/>
      <c r="UWJ425" s="564"/>
      <c r="UWK425" s="564"/>
      <c r="UWL425" s="564"/>
      <c r="UWM425" s="564"/>
      <c r="UWN425" s="564"/>
      <c r="UWO425" s="564"/>
      <c r="UWP425" s="564"/>
      <c r="UWQ425" s="564"/>
      <c r="UWR425" s="564"/>
      <c r="UWS425" s="564"/>
      <c r="UWT425" s="564"/>
      <c r="UWU425" s="564"/>
      <c r="UWV425" s="564"/>
      <c r="UWW425" s="564"/>
      <c r="UWX425" s="564"/>
      <c r="UWY425" s="564"/>
      <c r="UWZ425" s="564"/>
      <c r="UXA425" s="564"/>
      <c r="UXB425" s="564"/>
      <c r="UXC425" s="564"/>
      <c r="UXD425" s="564"/>
      <c r="UXE425" s="564"/>
      <c r="UXF425" s="564"/>
      <c r="UXG425" s="564"/>
      <c r="UXH425" s="564"/>
      <c r="UXI425" s="564"/>
      <c r="UXJ425" s="564"/>
      <c r="UXK425" s="564"/>
      <c r="UXL425" s="564"/>
      <c r="UXM425" s="564"/>
      <c r="UXN425" s="564"/>
      <c r="UXO425" s="564"/>
      <c r="UXP425" s="564"/>
      <c r="UXQ425" s="564"/>
      <c r="UXR425" s="564"/>
      <c r="UXS425" s="564"/>
      <c r="UXT425" s="564"/>
      <c r="UXU425" s="564"/>
      <c r="UXV425" s="564"/>
      <c r="UXW425" s="564"/>
      <c r="UXX425" s="564"/>
      <c r="UXY425" s="564"/>
      <c r="UXZ425" s="564"/>
      <c r="UYA425" s="564"/>
      <c r="UYB425" s="564"/>
      <c r="UYC425" s="564"/>
      <c r="UYD425" s="564"/>
      <c r="UYE425" s="564"/>
      <c r="UYF425" s="564"/>
      <c r="UYG425" s="564"/>
      <c r="UYH425" s="564"/>
      <c r="UYI425" s="564"/>
      <c r="UYJ425" s="564"/>
      <c r="UYK425" s="564"/>
      <c r="UYL425" s="564"/>
      <c r="UYM425" s="564"/>
      <c r="UYN425" s="564"/>
      <c r="UYO425" s="564"/>
      <c r="UYP425" s="564"/>
      <c r="UYQ425" s="564"/>
      <c r="UYR425" s="564"/>
      <c r="UYS425" s="564"/>
      <c r="UYT425" s="564"/>
      <c r="UYU425" s="564"/>
      <c r="UYV425" s="564"/>
      <c r="UYW425" s="564"/>
      <c r="UYX425" s="564"/>
      <c r="UYY425" s="564"/>
      <c r="UYZ425" s="564"/>
      <c r="UZA425" s="564"/>
      <c r="UZB425" s="564"/>
      <c r="UZC425" s="564"/>
      <c r="UZD425" s="564"/>
      <c r="UZE425" s="564"/>
      <c r="UZF425" s="564"/>
      <c r="UZG425" s="564"/>
      <c r="UZH425" s="564"/>
      <c r="UZI425" s="564"/>
      <c r="UZJ425" s="564"/>
      <c r="UZK425" s="564"/>
      <c r="UZL425" s="564"/>
      <c r="UZM425" s="564"/>
      <c r="UZN425" s="564"/>
      <c r="UZO425" s="564"/>
      <c r="UZP425" s="564"/>
      <c r="UZQ425" s="564"/>
      <c r="UZR425" s="564"/>
      <c r="UZS425" s="564"/>
      <c r="UZT425" s="564"/>
      <c r="UZU425" s="564"/>
      <c r="UZV425" s="564"/>
      <c r="UZW425" s="564"/>
      <c r="UZX425" s="564"/>
      <c r="UZY425" s="564"/>
      <c r="UZZ425" s="564"/>
      <c r="VAA425" s="564"/>
      <c r="VAB425" s="564"/>
      <c r="VAC425" s="564"/>
      <c r="VAD425" s="564"/>
      <c r="VAE425" s="564"/>
      <c r="VAF425" s="564"/>
      <c r="VAG425" s="564"/>
      <c r="VAH425" s="564"/>
      <c r="VAI425" s="564"/>
      <c r="VAJ425" s="564"/>
      <c r="VAK425" s="564"/>
      <c r="VAL425" s="564"/>
      <c r="VAM425" s="564"/>
      <c r="VAN425" s="564"/>
      <c r="VAO425" s="564"/>
      <c r="VAP425" s="564"/>
      <c r="VAQ425" s="564"/>
      <c r="VAR425" s="564"/>
      <c r="VAS425" s="564"/>
      <c r="VAT425" s="564"/>
      <c r="VAU425" s="564"/>
      <c r="VAV425" s="564"/>
      <c r="VAW425" s="564"/>
      <c r="VAX425" s="564"/>
      <c r="VAY425" s="564"/>
      <c r="VAZ425" s="564"/>
      <c r="VBA425" s="564"/>
      <c r="VBB425" s="564"/>
      <c r="VBC425" s="564"/>
      <c r="VBD425" s="564"/>
      <c r="VBE425" s="564"/>
      <c r="VBF425" s="564"/>
      <c r="VBG425" s="564"/>
      <c r="VBH425" s="564"/>
      <c r="VBI425" s="564"/>
      <c r="VBJ425" s="564"/>
      <c r="VBK425" s="564"/>
      <c r="VBL425" s="564"/>
      <c r="VBM425" s="564"/>
      <c r="VBN425" s="564"/>
      <c r="VBO425" s="564"/>
      <c r="VBP425" s="564"/>
      <c r="VBQ425" s="564"/>
      <c r="VBR425" s="564"/>
      <c r="VBS425" s="564"/>
      <c r="VBT425" s="564"/>
      <c r="VBU425" s="564"/>
      <c r="VBV425" s="564"/>
      <c r="VBW425" s="564"/>
      <c r="VBX425" s="564"/>
      <c r="VBY425" s="564"/>
      <c r="VBZ425" s="564"/>
      <c r="VCA425" s="564"/>
      <c r="VCB425" s="564"/>
      <c r="VCC425" s="564"/>
      <c r="VCD425" s="564"/>
      <c r="VCE425" s="564"/>
      <c r="VCF425" s="564"/>
      <c r="VCG425" s="564"/>
      <c r="VCH425" s="564"/>
      <c r="VCI425" s="564"/>
      <c r="VCJ425" s="564"/>
      <c r="VCK425" s="564"/>
      <c r="VCL425" s="564"/>
      <c r="VCM425" s="564"/>
      <c r="VCN425" s="564"/>
      <c r="VCO425" s="564"/>
      <c r="VCP425" s="564"/>
      <c r="VCQ425" s="564"/>
      <c r="VCR425" s="564"/>
      <c r="VCS425" s="564"/>
      <c r="VCT425" s="564"/>
      <c r="VCU425" s="564"/>
      <c r="VCV425" s="564"/>
      <c r="VCW425" s="564"/>
      <c r="VCX425" s="564"/>
      <c r="VCY425" s="564"/>
      <c r="VCZ425" s="564"/>
      <c r="VDA425" s="564"/>
      <c r="VDB425" s="564"/>
      <c r="VDC425" s="564"/>
      <c r="VDD425" s="564"/>
      <c r="VDE425" s="564"/>
      <c r="VDF425" s="564"/>
      <c r="VDG425" s="564"/>
      <c r="VDH425" s="564"/>
      <c r="VDI425" s="564"/>
      <c r="VDJ425" s="564"/>
      <c r="VDK425" s="564"/>
      <c r="VDL425" s="564"/>
      <c r="VDM425" s="564"/>
      <c r="VDN425" s="564"/>
      <c r="VDO425" s="564"/>
      <c r="VDP425" s="564"/>
      <c r="VDQ425" s="564"/>
      <c r="VDR425" s="564"/>
      <c r="VDS425" s="564"/>
      <c r="VDT425" s="564"/>
      <c r="VDU425" s="564"/>
      <c r="VDV425" s="564"/>
      <c r="VDW425" s="564"/>
      <c r="VDX425" s="564"/>
      <c r="VDY425" s="564"/>
      <c r="VDZ425" s="564"/>
      <c r="VEA425" s="564"/>
      <c r="VEB425" s="564"/>
      <c r="VEC425" s="564"/>
      <c r="VED425" s="564"/>
      <c r="VEE425" s="564"/>
      <c r="VEF425" s="564"/>
      <c r="VEG425" s="564"/>
      <c r="VEH425" s="564"/>
      <c r="VEI425" s="564"/>
      <c r="VEJ425" s="564"/>
      <c r="VEK425" s="564"/>
      <c r="VEL425" s="564"/>
      <c r="VEM425" s="564"/>
      <c r="VEN425" s="564"/>
      <c r="VEO425" s="564"/>
      <c r="VEP425" s="564"/>
      <c r="VEQ425" s="564"/>
      <c r="VER425" s="564"/>
      <c r="VES425" s="564"/>
      <c r="VET425" s="564"/>
      <c r="VEU425" s="564"/>
      <c r="VEV425" s="564"/>
      <c r="VEW425" s="564"/>
      <c r="VEX425" s="564"/>
      <c r="VEY425" s="564"/>
      <c r="VEZ425" s="564"/>
      <c r="VFA425" s="564"/>
      <c r="VFB425" s="564"/>
      <c r="VFC425" s="564"/>
      <c r="VFD425" s="564"/>
      <c r="VFE425" s="564"/>
      <c r="VFF425" s="564"/>
      <c r="VFG425" s="564"/>
      <c r="VFH425" s="564"/>
      <c r="VFI425" s="564"/>
      <c r="VFJ425" s="564"/>
      <c r="VFK425" s="564"/>
      <c r="VFL425" s="564"/>
      <c r="VFM425" s="564"/>
      <c r="VFN425" s="564"/>
      <c r="VFO425" s="564"/>
      <c r="VFP425" s="564"/>
      <c r="VFQ425" s="564"/>
      <c r="VFR425" s="564"/>
      <c r="VFS425" s="564"/>
      <c r="VFT425" s="564"/>
      <c r="VFU425" s="564"/>
      <c r="VFV425" s="564"/>
      <c r="VFW425" s="564"/>
      <c r="VFX425" s="564"/>
      <c r="VFY425" s="564"/>
      <c r="VFZ425" s="564"/>
      <c r="VGA425" s="564"/>
      <c r="VGB425" s="564"/>
      <c r="VGC425" s="564"/>
      <c r="VGD425" s="564"/>
      <c r="VGE425" s="564"/>
      <c r="VGF425" s="564"/>
      <c r="VGG425" s="564"/>
      <c r="VGH425" s="564"/>
      <c r="VGI425" s="564"/>
      <c r="VGJ425" s="564"/>
      <c r="VGK425" s="564"/>
      <c r="VGL425" s="564"/>
      <c r="VGM425" s="564"/>
      <c r="VGN425" s="564"/>
      <c r="VGO425" s="564"/>
      <c r="VGP425" s="564"/>
      <c r="VGQ425" s="564"/>
      <c r="VGR425" s="564"/>
      <c r="VGS425" s="564"/>
      <c r="VGT425" s="564"/>
      <c r="VGU425" s="564"/>
      <c r="VGV425" s="564"/>
      <c r="VGW425" s="564"/>
      <c r="VGX425" s="564"/>
      <c r="VGY425" s="564"/>
      <c r="VGZ425" s="564"/>
      <c r="VHA425" s="564"/>
      <c r="VHB425" s="564"/>
      <c r="VHC425" s="564"/>
      <c r="VHD425" s="564"/>
      <c r="VHE425" s="564"/>
      <c r="VHF425" s="564"/>
      <c r="VHG425" s="564"/>
      <c r="VHH425" s="564"/>
      <c r="VHI425" s="564"/>
      <c r="VHJ425" s="564"/>
      <c r="VHK425" s="564"/>
      <c r="VHL425" s="564"/>
      <c r="VHM425" s="564"/>
      <c r="VHN425" s="564"/>
      <c r="VHO425" s="564"/>
      <c r="VHP425" s="564"/>
      <c r="VHQ425" s="564"/>
      <c r="VHR425" s="564"/>
      <c r="VHS425" s="564"/>
      <c r="VHT425" s="564"/>
      <c r="VHU425" s="564"/>
      <c r="VHV425" s="564"/>
      <c r="VHW425" s="564"/>
      <c r="VHX425" s="564"/>
      <c r="VHY425" s="564"/>
      <c r="VHZ425" s="564"/>
      <c r="VIA425" s="564"/>
      <c r="VIB425" s="564"/>
      <c r="VIC425" s="564"/>
      <c r="VID425" s="564"/>
      <c r="VIE425" s="564"/>
      <c r="VIF425" s="564"/>
      <c r="VIG425" s="564"/>
      <c r="VIH425" s="564"/>
      <c r="VII425" s="564"/>
      <c r="VIJ425" s="564"/>
      <c r="VIK425" s="564"/>
      <c r="VIL425" s="564"/>
      <c r="VIM425" s="564"/>
      <c r="VIN425" s="564"/>
      <c r="VIO425" s="564"/>
      <c r="VIP425" s="564"/>
      <c r="VIQ425" s="564"/>
      <c r="VIR425" s="564"/>
      <c r="VIS425" s="564"/>
      <c r="VIT425" s="564"/>
      <c r="VIU425" s="564"/>
      <c r="VIV425" s="564"/>
      <c r="VIW425" s="564"/>
      <c r="VIX425" s="564"/>
      <c r="VIY425" s="564"/>
      <c r="VIZ425" s="564"/>
      <c r="VJA425" s="564"/>
      <c r="VJB425" s="564"/>
      <c r="VJC425" s="564"/>
      <c r="VJD425" s="564"/>
      <c r="VJE425" s="564"/>
      <c r="VJF425" s="564"/>
      <c r="VJG425" s="564"/>
      <c r="VJH425" s="564"/>
      <c r="VJI425" s="564"/>
      <c r="VJJ425" s="564"/>
      <c r="VJK425" s="564"/>
      <c r="VJL425" s="564"/>
      <c r="VJM425" s="564"/>
      <c r="VJN425" s="564"/>
      <c r="VJO425" s="564"/>
      <c r="VJP425" s="564"/>
      <c r="VJQ425" s="564"/>
      <c r="VJR425" s="564"/>
      <c r="VJS425" s="564"/>
      <c r="VJT425" s="564"/>
      <c r="VJU425" s="564"/>
      <c r="VJV425" s="564"/>
      <c r="VJW425" s="564"/>
      <c r="VJX425" s="564"/>
      <c r="VJY425" s="564"/>
      <c r="VJZ425" s="564"/>
      <c r="VKA425" s="564"/>
      <c r="VKB425" s="564"/>
      <c r="VKC425" s="564"/>
      <c r="VKD425" s="564"/>
      <c r="VKE425" s="564"/>
      <c r="VKF425" s="564"/>
      <c r="VKG425" s="564"/>
      <c r="VKH425" s="564"/>
      <c r="VKI425" s="564"/>
      <c r="VKJ425" s="564"/>
      <c r="VKK425" s="564"/>
      <c r="VKL425" s="564"/>
      <c r="VKM425" s="564"/>
      <c r="VKN425" s="564"/>
      <c r="VKO425" s="564"/>
      <c r="VKP425" s="564"/>
      <c r="VKQ425" s="564"/>
      <c r="VKR425" s="564"/>
      <c r="VKS425" s="564"/>
      <c r="VKT425" s="564"/>
      <c r="VKU425" s="564"/>
      <c r="VKV425" s="564"/>
      <c r="VKW425" s="564"/>
      <c r="VKX425" s="564"/>
      <c r="VKY425" s="564"/>
      <c r="VKZ425" s="564"/>
      <c r="VLA425" s="564"/>
      <c r="VLB425" s="564"/>
      <c r="VLC425" s="564"/>
      <c r="VLD425" s="564"/>
      <c r="VLE425" s="564"/>
      <c r="VLF425" s="564"/>
      <c r="VLG425" s="564"/>
      <c r="VLH425" s="564"/>
      <c r="VLI425" s="564"/>
      <c r="VLJ425" s="564"/>
      <c r="VLK425" s="564"/>
      <c r="VLL425" s="564"/>
      <c r="VLM425" s="564"/>
      <c r="VLN425" s="564"/>
      <c r="VLO425" s="564"/>
      <c r="VLP425" s="564"/>
      <c r="VLQ425" s="564"/>
      <c r="VLR425" s="564"/>
      <c r="VLS425" s="564"/>
      <c r="VLT425" s="564"/>
      <c r="VLU425" s="564"/>
      <c r="VLV425" s="564"/>
      <c r="VLW425" s="564"/>
      <c r="VLX425" s="564"/>
      <c r="VLY425" s="564"/>
      <c r="VLZ425" s="564"/>
      <c r="VMA425" s="564"/>
      <c r="VMB425" s="564"/>
      <c r="VMC425" s="564"/>
      <c r="VMD425" s="564"/>
      <c r="VME425" s="564"/>
      <c r="VMF425" s="564"/>
      <c r="VMG425" s="564"/>
      <c r="VMH425" s="564"/>
      <c r="VMI425" s="564"/>
      <c r="VMJ425" s="564"/>
      <c r="VMK425" s="564"/>
      <c r="VML425" s="564"/>
      <c r="VMM425" s="564"/>
      <c r="VMN425" s="564"/>
      <c r="VMO425" s="564"/>
      <c r="VMP425" s="564"/>
      <c r="VMQ425" s="564"/>
      <c r="VMR425" s="564"/>
      <c r="VMS425" s="564"/>
      <c r="VMT425" s="564"/>
      <c r="VMU425" s="564"/>
      <c r="VMV425" s="564"/>
      <c r="VMW425" s="564"/>
      <c r="VMX425" s="564"/>
      <c r="VMY425" s="564"/>
      <c r="VMZ425" s="564"/>
      <c r="VNA425" s="564"/>
      <c r="VNB425" s="564"/>
      <c r="VNC425" s="564"/>
      <c r="VND425" s="564"/>
      <c r="VNE425" s="564"/>
      <c r="VNF425" s="564"/>
      <c r="VNG425" s="564"/>
      <c r="VNH425" s="564"/>
      <c r="VNI425" s="564"/>
      <c r="VNJ425" s="564"/>
      <c r="VNK425" s="564"/>
      <c r="VNL425" s="564"/>
      <c r="VNM425" s="564"/>
      <c r="VNN425" s="564"/>
      <c r="VNO425" s="564"/>
      <c r="VNP425" s="564"/>
      <c r="VNQ425" s="564"/>
      <c r="VNR425" s="564"/>
      <c r="VNS425" s="564"/>
      <c r="VNT425" s="564"/>
      <c r="VNU425" s="564"/>
      <c r="VNV425" s="564"/>
      <c r="VNW425" s="564"/>
      <c r="VNX425" s="564"/>
      <c r="VNY425" s="564"/>
      <c r="VNZ425" s="564"/>
      <c r="VOA425" s="564"/>
      <c r="VOB425" s="564"/>
      <c r="VOC425" s="564"/>
      <c r="VOD425" s="564"/>
      <c r="VOE425" s="564"/>
      <c r="VOF425" s="564"/>
      <c r="VOG425" s="564"/>
      <c r="VOH425" s="564"/>
      <c r="VOI425" s="564"/>
      <c r="VOJ425" s="564"/>
      <c r="VOK425" s="564"/>
      <c r="VOL425" s="564"/>
      <c r="VOM425" s="564"/>
      <c r="VON425" s="564"/>
      <c r="VOO425" s="564"/>
      <c r="VOP425" s="564"/>
      <c r="VOQ425" s="564"/>
      <c r="VOR425" s="564"/>
      <c r="VOS425" s="564"/>
      <c r="VOT425" s="564"/>
      <c r="VOU425" s="564"/>
      <c r="VOV425" s="564"/>
      <c r="VOW425" s="564"/>
      <c r="VOX425" s="564"/>
      <c r="VOY425" s="564"/>
      <c r="VOZ425" s="564"/>
      <c r="VPA425" s="564"/>
      <c r="VPB425" s="564"/>
      <c r="VPC425" s="564"/>
      <c r="VPD425" s="564"/>
      <c r="VPE425" s="564"/>
      <c r="VPF425" s="564"/>
      <c r="VPG425" s="564"/>
      <c r="VPH425" s="564"/>
      <c r="VPI425" s="564"/>
      <c r="VPJ425" s="564"/>
      <c r="VPK425" s="564"/>
      <c r="VPL425" s="564"/>
      <c r="VPM425" s="564"/>
      <c r="VPN425" s="564"/>
      <c r="VPO425" s="564"/>
      <c r="VPP425" s="564"/>
      <c r="VPQ425" s="564"/>
      <c r="VPR425" s="564"/>
      <c r="VPS425" s="564"/>
      <c r="VPT425" s="564"/>
      <c r="VPU425" s="564"/>
      <c r="VPV425" s="564"/>
      <c r="VPW425" s="564"/>
      <c r="VPX425" s="564"/>
      <c r="VPY425" s="564"/>
      <c r="VPZ425" s="564"/>
      <c r="VQA425" s="564"/>
      <c r="VQB425" s="564"/>
      <c r="VQC425" s="564"/>
      <c r="VQD425" s="564"/>
      <c r="VQE425" s="564"/>
      <c r="VQF425" s="564"/>
      <c r="VQG425" s="564"/>
      <c r="VQH425" s="564"/>
      <c r="VQI425" s="564"/>
      <c r="VQJ425" s="564"/>
      <c r="VQK425" s="564"/>
      <c r="VQL425" s="564"/>
      <c r="VQM425" s="564"/>
      <c r="VQN425" s="564"/>
      <c r="VQO425" s="564"/>
      <c r="VQP425" s="564"/>
      <c r="VQQ425" s="564"/>
      <c r="VQR425" s="564"/>
      <c r="VQS425" s="564"/>
      <c r="VQT425" s="564"/>
      <c r="VQU425" s="564"/>
      <c r="VQV425" s="564"/>
      <c r="VQW425" s="564"/>
      <c r="VQX425" s="564"/>
      <c r="VQY425" s="564"/>
      <c r="VQZ425" s="564"/>
      <c r="VRA425" s="564"/>
      <c r="VRB425" s="564"/>
      <c r="VRC425" s="564"/>
      <c r="VRD425" s="564"/>
      <c r="VRE425" s="564"/>
      <c r="VRF425" s="564"/>
      <c r="VRG425" s="564"/>
      <c r="VRH425" s="564"/>
      <c r="VRI425" s="564"/>
      <c r="VRJ425" s="564"/>
      <c r="VRK425" s="564"/>
      <c r="VRL425" s="564"/>
      <c r="VRM425" s="564"/>
      <c r="VRN425" s="564"/>
      <c r="VRO425" s="564"/>
      <c r="VRP425" s="564"/>
      <c r="VRQ425" s="564"/>
      <c r="VRR425" s="564"/>
      <c r="VRS425" s="564"/>
      <c r="VRT425" s="564"/>
      <c r="VRU425" s="564"/>
      <c r="VRV425" s="564"/>
      <c r="VRW425" s="564"/>
      <c r="VRX425" s="564"/>
      <c r="VRY425" s="564"/>
      <c r="VRZ425" s="564"/>
      <c r="VSA425" s="564"/>
      <c r="VSB425" s="564"/>
      <c r="VSC425" s="564"/>
      <c r="VSD425" s="564"/>
      <c r="VSE425" s="564"/>
      <c r="VSF425" s="564"/>
      <c r="VSG425" s="564"/>
      <c r="VSH425" s="564"/>
      <c r="VSI425" s="564"/>
      <c r="VSJ425" s="564"/>
      <c r="VSK425" s="564"/>
      <c r="VSL425" s="564"/>
      <c r="VSM425" s="564"/>
      <c r="VSN425" s="564"/>
      <c r="VSO425" s="564"/>
      <c r="VSP425" s="564"/>
      <c r="VSQ425" s="564"/>
      <c r="VSR425" s="564"/>
      <c r="VSS425" s="564"/>
      <c r="VST425" s="564"/>
      <c r="VSU425" s="564"/>
      <c r="VSV425" s="564"/>
      <c r="VSW425" s="564"/>
      <c r="VSX425" s="564"/>
      <c r="VSY425" s="564"/>
      <c r="VSZ425" s="564"/>
      <c r="VTA425" s="564"/>
      <c r="VTB425" s="564"/>
      <c r="VTC425" s="564"/>
      <c r="VTD425" s="564"/>
      <c r="VTE425" s="564"/>
      <c r="VTF425" s="564"/>
      <c r="VTG425" s="564"/>
      <c r="VTH425" s="564"/>
      <c r="VTI425" s="564"/>
      <c r="VTJ425" s="564"/>
      <c r="VTK425" s="564"/>
      <c r="VTL425" s="564"/>
      <c r="VTM425" s="564"/>
      <c r="VTN425" s="564"/>
      <c r="VTO425" s="564"/>
      <c r="VTP425" s="564"/>
      <c r="VTQ425" s="564"/>
      <c r="VTR425" s="564"/>
      <c r="VTS425" s="564"/>
      <c r="VTT425" s="564"/>
      <c r="VTU425" s="564"/>
      <c r="VTV425" s="564"/>
      <c r="VTW425" s="564"/>
      <c r="VTX425" s="564"/>
      <c r="VTY425" s="564"/>
      <c r="VTZ425" s="564"/>
      <c r="VUA425" s="564"/>
      <c r="VUB425" s="564"/>
      <c r="VUC425" s="564"/>
      <c r="VUD425" s="564"/>
      <c r="VUE425" s="564"/>
      <c r="VUF425" s="564"/>
      <c r="VUG425" s="564"/>
      <c r="VUH425" s="564"/>
      <c r="VUI425" s="564"/>
      <c r="VUJ425" s="564"/>
      <c r="VUK425" s="564"/>
      <c r="VUL425" s="564"/>
      <c r="VUM425" s="564"/>
      <c r="VUN425" s="564"/>
      <c r="VUO425" s="564"/>
      <c r="VUP425" s="564"/>
      <c r="VUQ425" s="564"/>
      <c r="VUR425" s="564"/>
      <c r="VUS425" s="564"/>
      <c r="VUT425" s="564"/>
      <c r="VUU425" s="564"/>
      <c r="VUV425" s="564"/>
      <c r="VUW425" s="564"/>
      <c r="VUX425" s="564"/>
      <c r="VUY425" s="564"/>
      <c r="VUZ425" s="564"/>
      <c r="VVA425" s="564"/>
      <c r="VVB425" s="564"/>
      <c r="VVC425" s="564"/>
      <c r="VVD425" s="564"/>
      <c r="VVE425" s="564"/>
      <c r="VVF425" s="564"/>
      <c r="VVG425" s="564"/>
      <c r="VVH425" s="564"/>
      <c r="VVI425" s="564"/>
      <c r="VVJ425" s="564"/>
      <c r="VVK425" s="564"/>
      <c r="VVL425" s="564"/>
      <c r="VVM425" s="564"/>
      <c r="VVN425" s="564"/>
      <c r="VVO425" s="564"/>
      <c r="VVP425" s="564"/>
      <c r="VVQ425" s="564"/>
      <c r="VVR425" s="564"/>
      <c r="VVS425" s="564"/>
      <c r="VVT425" s="564"/>
      <c r="VVU425" s="564"/>
      <c r="VVV425" s="564"/>
      <c r="VVW425" s="564"/>
      <c r="VVX425" s="564"/>
      <c r="VVY425" s="564"/>
      <c r="VVZ425" s="564"/>
      <c r="VWA425" s="564"/>
      <c r="VWB425" s="564"/>
      <c r="VWC425" s="564"/>
      <c r="VWD425" s="564"/>
      <c r="VWE425" s="564"/>
      <c r="VWF425" s="564"/>
      <c r="VWG425" s="564"/>
      <c r="VWH425" s="564"/>
      <c r="VWI425" s="564"/>
      <c r="VWJ425" s="564"/>
      <c r="VWK425" s="564"/>
      <c r="VWL425" s="564"/>
      <c r="VWM425" s="564"/>
      <c r="VWN425" s="564"/>
      <c r="VWO425" s="564"/>
      <c r="VWP425" s="564"/>
      <c r="VWQ425" s="564"/>
      <c r="VWR425" s="564"/>
      <c r="VWS425" s="564"/>
      <c r="VWT425" s="564"/>
      <c r="VWU425" s="564"/>
      <c r="VWV425" s="564"/>
      <c r="VWW425" s="564"/>
      <c r="VWX425" s="564"/>
      <c r="VWY425" s="564"/>
      <c r="VWZ425" s="564"/>
      <c r="VXA425" s="564"/>
      <c r="VXB425" s="564"/>
      <c r="VXC425" s="564"/>
      <c r="VXD425" s="564"/>
      <c r="VXE425" s="564"/>
      <c r="VXF425" s="564"/>
      <c r="VXG425" s="564"/>
      <c r="VXH425" s="564"/>
      <c r="VXI425" s="564"/>
      <c r="VXJ425" s="564"/>
      <c r="VXK425" s="564"/>
      <c r="VXL425" s="564"/>
      <c r="VXM425" s="564"/>
      <c r="VXN425" s="564"/>
      <c r="VXO425" s="564"/>
      <c r="VXP425" s="564"/>
      <c r="VXQ425" s="564"/>
      <c r="VXR425" s="564"/>
      <c r="VXS425" s="564"/>
      <c r="VXT425" s="564"/>
      <c r="VXU425" s="564"/>
      <c r="VXV425" s="564"/>
      <c r="VXW425" s="564"/>
      <c r="VXX425" s="564"/>
      <c r="VXY425" s="564"/>
      <c r="VXZ425" s="564"/>
      <c r="VYA425" s="564"/>
      <c r="VYB425" s="564"/>
      <c r="VYC425" s="564"/>
      <c r="VYD425" s="564"/>
      <c r="VYE425" s="564"/>
      <c r="VYF425" s="564"/>
      <c r="VYG425" s="564"/>
      <c r="VYH425" s="564"/>
      <c r="VYI425" s="564"/>
      <c r="VYJ425" s="564"/>
      <c r="VYK425" s="564"/>
      <c r="VYL425" s="564"/>
      <c r="VYM425" s="564"/>
      <c r="VYN425" s="564"/>
      <c r="VYO425" s="564"/>
      <c r="VYP425" s="564"/>
      <c r="VYQ425" s="564"/>
      <c r="VYR425" s="564"/>
      <c r="VYS425" s="564"/>
      <c r="VYT425" s="564"/>
      <c r="VYU425" s="564"/>
      <c r="VYV425" s="564"/>
      <c r="VYW425" s="564"/>
      <c r="VYX425" s="564"/>
      <c r="VYY425" s="564"/>
      <c r="VYZ425" s="564"/>
      <c r="VZA425" s="564"/>
      <c r="VZB425" s="564"/>
      <c r="VZC425" s="564"/>
      <c r="VZD425" s="564"/>
      <c r="VZE425" s="564"/>
      <c r="VZF425" s="564"/>
      <c r="VZG425" s="564"/>
      <c r="VZH425" s="564"/>
      <c r="VZI425" s="564"/>
      <c r="VZJ425" s="564"/>
      <c r="VZK425" s="564"/>
      <c r="VZL425" s="564"/>
      <c r="VZM425" s="564"/>
      <c r="VZN425" s="564"/>
      <c r="VZO425" s="564"/>
      <c r="VZP425" s="564"/>
      <c r="VZQ425" s="564"/>
      <c r="VZR425" s="564"/>
      <c r="VZS425" s="564"/>
      <c r="VZT425" s="564"/>
      <c r="VZU425" s="564"/>
      <c r="VZV425" s="564"/>
      <c r="VZW425" s="564"/>
      <c r="VZX425" s="564"/>
      <c r="VZY425" s="564"/>
      <c r="VZZ425" s="564"/>
      <c r="WAA425" s="564"/>
      <c r="WAB425" s="564"/>
      <c r="WAC425" s="564"/>
      <c r="WAD425" s="564"/>
      <c r="WAE425" s="564"/>
      <c r="WAF425" s="564"/>
      <c r="WAG425" s="564"/>
      <c r="WAH425" s="564"/>
      <c r="WAI425" s="564"/>
      <c r="WAJ425" s="564"/>
      <c r="WAK425" s="564"/>
      <c r="WAL425" s="564"/>
      <c r="WAM425" s="564"/>
      <c r="WAN425" s="564"/>
      <c r="WAO425" s="564"/>
      <c r="WAP425" s="564"/>
      <c r="WAQ425" s="564"/>
      <c r="WAR425" s="564"/>
      <c r="WAS425" s="564"/>
      <c r="WAT425" s="564"/>
      <c r="WAU425" s="564"/>
      <c r="WAV425" s="564"/>
      <c r="WAW425" s="564"/>
      <c r="WAX425" s="564"/>
      <c r="WAY425" s="564"/>
      <c r="WAZ425" s="564"/>
      <c r="WBA425" s="564"/>
      <c r="WBB425" s="564"/>
      <c r="WBC425" s="564"/>
      <c r="WBD425" s="564"/>
      <c r="WBE425" s="564"/>
      <c r="WBF425" s="564"/>
      <c r="WBG425" s="564"/>
      <c r="WBH425" s="564"/>
      <c r="WBI425" s="564"/>
      <c r="WBJ425" s="564"/>
      <c r="WBK425" s="564"/>
      <c r="WBL425" s="564"/>
      <c r="WBM425" s="564"/>
      <c r="WBN425" s="564"/>
      <c r="WBO425" s="564"/>
      <c r="WBP425" s="564"/>
      <c r="WBQ425" s="564"/>
      <c r="WBR425" s="564"/>
      <c r="WBS425" s="564"/>
      <c r="WBT425" s="564"/>
      <c r="WBU425" s="564"/>
      <c r="WBV425" s="564"/>
      <c r="WBW425" s="564"/>
      <c r="WBX425" s="564"/>
      <c r="WBY425" s="564"/>
      <c r="WBZ425" s="564"/>
      <c r="WCA425" s="564"/>
      <c r="WCB425" s="564"/>
      <c r="WCC425" s="564"/>
      <c r="WCD425" s="564"/>
      <c r="WCE425" s="564"/>
      <c r="WCF425" s="564"/>
      <c r="WCG425" s="564"/>
      <c r="WCH425" s="564"/>
      <c r="WCI425" s="564"/>
      <c r="WCJ425" s="564"/>
      <c r="WCK425" s="564"/>
      <c r="WCL425" s="564"/>
      <c r="WCM425" s="564"/>
      <c r="WCN425" s="564"/>
      <c r="WCO425" s="564"/>
      <c r="WCP425" s="564"/>
      <c r="WCQ425" s="564"/>
      <c r="WCR425" s="564"/>
      <c r="WCS425" s="564"/>
      <c r="WCT425" s="564"/>
      <c r="WCU425" s="564"/>
      <c r="WCV425" s="564"/>
      <c r="WCW425" s="564"/>
      <c r="WCX425" s="564"/>
      <c r="WCY425" s="564"/>
      <c r="WCZ425" s="564"/>
      <c r="WDA425" s="564"/>
      <c r="WDB425" s="564"/>
      <c r="WDC425" s="564"/>
      <c r="WDD425" s="564"/>
      <c r="WDE425" s="564"/>
      <c r="WDF425" s="564"/>
      <c r="WDG425" s="564"/>
      <c r="WDH425" s="564"/>
      <c r="WDI425" s="564"/>
      <c r="WDJ425" s="564"/>
      <c r="WDK425" s="564"/>
      <c r="WDL425" s="564"/>
      <c r="WDM425" s="564"/>
      <c r="WDN425" s="564"/>
      <c r="WDO425" s="564"/>
      <c r="WDP425" s="564"/>
      <c r="WDQ425" s="564"/>
      <c r="WDR425" s="564"/>
      <c r="WDS425" s="564"/>
      <c r="WDT425" s="564"/>
      <c r="WDU425" s="564"/>
      <c r="WDV425" s="564"/>
      <c r="WDW425" s="564"/>
      <c r="WDX425" s="564"/>
      <c r="WDY425" s="564"/>
      <c r="WDZ425" s="564"/>
      <c r="WEA425" s="564"/>
      <c r="WEB425" s="564"/>
      <c r="WEC425" s="564"/>
      <c r="WED425" s="564"/>
      <c r="WEE425" s="564"/>
      <c r="WEF425" s="564"/>
      <c r="WEG425" s="564"/>
      <c r="WEH425" s="564"/>
      <c r="WEI425" s="564"/>
      <c r="WEJ425" s="564"/>
      <c r="WEK425" s="564"/>
      <c r="WEL425" s="564"/>
      <c r="WEM425" s="564"/>
      <c r="WEN425" s="564"/>
      <c r="WEO425" s="564"/>
      <c r="WEP425" s="564"/>
      <c r="WEQ425" s="564"/>
      <c r="WER425" s="564"/>
      <c r="WES425" s="564"/>
      <c r="WET425" s="564"/>
      <c r="WEU425" s="564"/>
      <c r="WEV425" s="564"/>
      <c r="WEW425" s="564"/>
      <c r="WEX425" s="564"/>
      <c r="WEY425" s="564"/>
      <c r="WEZ425" s="564"/>
      <c r="WFA425" s="564"/>
      <c r="WFB425" s="564"/>
      <c r="WFC425" s="564"/>
      <c r="WFD425" s="564"/>
      <c r="WFE425" s="564"/>
      <c r="WFF425" s="564"/>
      <c r="WFG425" s="564"/>
      <c r="WFH425" s="564"/>
      <c r="WFI425" s="564"/>
      <c r="WFJ425" s="564"/>
      <c r="WFK425" s="564"/>
      <c r="WFL425" s="564"/>
      <c r="WFM425" s="564"/>
      <c r="WFN425" s="564"/>
      <c r="WFO425" s="564"/>
      <c r="WFP425" s="564"/>
      <c r="WFQ425" s="564"/>
      <c r="WFR425" s="564"/>
      <c r="WFS425" s="564"/>
      <c r="WFT425" s="564"/>
      <c r="WFU425" s="564"/>
      <c r="WFV425" s="564"/>
      <c r="WFW425" s="564"/>
      <c r="WFX425" s="564"/>
      <c r="WFY425" s="564"/>
      <c r="WFZ425" s="564"/>
      <c r="WGA425" s="564"/>
      <c r="WGB425" s="564"/>
      <c r="WGC425" s="564"/>
      <c r="WGD425" s="564"/>
      <c r="WGE425" s="564"/>
      <c r="WGF425" s="564"/>
      <c r="WGG425" s="564"/>
      <c r="WGH425" s="564"/>
      <c r="WGI425" s="564"/>
      <c r="WGJ425" s="564"/>
      <c r="WGK425" s="564"/>
      <c r="WGL425" s="564"/>
      <c r="WGM425" s="564"/>
      <c r="WGN425" s="564"/>
      <c r="WGO425" s="564"/>
      <c r="WGP425" s="564"/>
      <c r="WGQ425" s="564"/>
      <c r="WGR425" s="564"/>
      <c r="WGS425" s="564"/>
      <c r="WGT425" s="564"/>
      <c r="WGU425" s="564"/>
      <c r="WGV425" s="564"/>
      <c r="WGW425" s="564"/>
      <c r="WGX425" s="564"/>
      <c r="WGY425" s="564"/>
      <c r="WGZ425" s="564"/>
      <c r="WHA425" s="564"/>
      <c r="WHB425" s="564"/>
      <c r="WHC425" s="564"/>
      <c r="WHD425" s="564"/>
      <c r="WHE425" s="564"/>
      <c r="WHF425" s="564"/>
      <c r="WHG425" s="564"/>
      <c r="WHH425" s="564"/>
      <c r="WHI425" s="564"/>
      <c r="WHJ425" s="564"/>
      <c r="WHK425" s="564"/>
      <c r="WHL425" s="564"/>
      <c r="WHM425" s="564"/>
      <c r="WHN425" s="564"/>
      <c r="WHO425" s="564"/>
      <c r="WHP425" s="564"/>
      <c r="WHQ425" s="564"/>
      <c r="WHR425" s="564"/>
      <c r="WHS425" s="564"/>
      <c r="WHT425" s="564"/>
      <c r="WHU425" s="564"/>
      <c r="WHV425" s="564"/>
      <c r="WHW425" s="564"/>
      <c r="WHX425" s="564"/>
      <c r="WHY425" s="564"/>
      <c r="WHZ425" s="564"/>
      <c r="WIA425" s="564"/>
      <c r="WIB425" s="564"/>
      <c r="WIC425" s="564"/>
      <c r="WID425" s="564"/>
      <c r="WIE425" s="564"/>
      <c r="WIF425" s="564"/>
      <c r="WIG425" s="564"/>
      <c r="WIH425" s="564"/>
      <c r="WII425" s="564"/>
      <c r="WIJ425" s="564"/>
      <c r="WIK425" s="564"/>
      <c r="WIL425" s="564"/>
      <c r="WIM425" s="564"/>
      <c r="WIN425" s="564"/>
      <c r="WIO425" s="564"/>
      <c r="WIP425" s="564"/>
      <c r="WIQ425" s="564"/>
      <c r="WIR425" s="564"/>
      <c r="WIS425" s="564"/>
      <c r="WIT425" s="564"/>
      <c r="WIU425" s="564"/>
      <c r="WIV425" s="564"/>
      <c r="WIW425" s="564"/>
      <c r="WIX425" s="564"/>
      <c r="WIY425" s="564"/>
      <c r="WIZ425" s="564"/>
      <c r="WJA425" s="564"/>
      <c r="WJB425" s="564"/>
      <c r="WJC425" s="564"/>
      <c r="WJD425" s="564"/>
      <c r="WJE425" s="564"/>
      <c r="WJF425" s="564"/>
      <c r="WJG425" s="564"/>
      <c r="WJH425" s="564"/>
      <c r="WJI425" s="564"/>
      <c r="WJJ425" s="564"/>
      <c r="WJK425" s="564"/>
      <c r="WJL425" s="564"/>
      <c r="WJM425" s="564"/>
      <c r="WJN425" s="564"/>
      <c r="WJO425" s="564"/>
      <c r="WJP425" s="564"/>
      <c r="WJQ425" s="564"/>
      <c r="WJR425" s="564"/>
      <c r="WJS425" s="564"/>
      <c r="WJT425" s="564"/>
      <c r="WJU425" s="564"/>
      <c r="WJV425" s="564"/>
      <c r="WJW425" s="564"/>
      <c r="WJX425" s="564"/>
      <c r="WJY425" s="564"/>
      <c r="WJZ425" s="564"/>
      <c r="WKA425" s="564"/>
      <c r="WKB425" s="564"/>
      <c r="WKC425" s="564"/>
      <c r="WKD425" s="564"/>
      <c r="WKE425" s="564"/>
      <c r="WKF425" s="564"/>
      <c r="WKG425" s="564"/>
      <c r="WKH425" s="564"/>
      <c r="WKI425" s="564"/>
      <c r="WKJ425" s="564"/>
      <c r="WKK425" s="564"/>
      <c r="WKL425" s="564"/>
      <c r="WKM425" s="564"/>
      <c r="WKN425" s="564"/>
      <c r="WKO425" s="564"/>
      <c r="WKP425" s="564"/>
      <c r="WKQ425" s="564"/>
      <c r="WKR425" s="564"/>
      <c r="WKS425" s="564"/>
      <c r="WKT425" s="564"/>
      <c r="WKU425" s="564"/>
      <c r="WKV425" s="564"/>
      <c r="WKW425" s="564"/>
      <c r="WKX425" s="564"/>
      <c r="WKY425" s="564"/>
      <c r="WKZ425" s="564"/>
      <c r="WLA425" s="564"/>
      <c r="WLB425" s="564"/>
      <c r="WLC425" s="564"/>
      <c r="WLD425" s="564"/>
      <c r="WLE425" s="564"/>
      <c r="WLF425" s="564"/>
      <c r="WLG425" s="564"/>
      <c r="WLH425" s="564"/>
      <c r="WLI425" s="564"/>
      <c r="WLJ425" s="564"/>
      <c r="WLK425" s="564"/>
      <c r="WLL425" s="564"/>
      <c r="WLM425" s="564"/>
      <c r="WLN425" s="564"/>
      <c r="WLO425" s="564"/>
      <c r="WLP425" s="564"/>
      <c r="WLQ425" s="564"/>
      <c r="WLR425" s="564"/>
      <c r="WLS425" s="564"/>
      <c r="WLT425" s="564"/>
      <c r="WLU425" s="564"/>
      <c r="WLV425" s="564"/>
      <c r="WLW425" s="564"/>
      <c r="WLX425" s="564"/>
      <c r="WLY425" s="564"/>
      <c r="WLZ425" s="564"/>
      <c r="WMA425" s="564"/>
      <c r="WMB425" s="564"/>
      <c r="WMC425" s="564"/>
      <c r="WMD425" s="564"/>
      <c r="WME425" s="564"/>
      <c r="WMF425" s="564"/>
      <c r="WMG425" s="564"/>
      <c r="WMH425" s="564"/>
      <c r="WMI425" s="564"/>
      <c r="WMJ425" s="564"/>
      <c r="WMK425" s="564"/>
      <c r="WML425" s="564"/>
      <c r="WMM425" s="564"/>
      <c r="WMN425" s="564"/>
      <c r="WMO425" s="564"/>
      <c r="WMP425" s="564"/>
      <c r="WMQ425" s="564"/>
      <c r="WMR425" s="564"/>
      <c r="WMS425" s="564"/>
      <c r="WMT425" s="564"/>
      <c r="WMU425" s="564"/>
      <c r="WMV425" s="564"/>
      <c r="WMW425" s="564"/>
      <c r="WMX425" s="564"/>
      <c r="WMY425" s="564"/>
      <c r="WMZ425" s="564"/>
      <c r="WNA425" s="564"/>
      <c r="WNB425" s="564"/>
      <c r="WNC425" s="564"/>
      <c r="WND425" s="564"/>
      <c r="WNE425" s="564"/>
      <c r="WNF425" s="564"/>
      <c r="WNG425" s="564"/>
      <c r="WNH425" s="564"/>
      <c r="WNI425" s="564"/>
      <c r="WNJ425" s="564"/>
      <c r="WNK425" s="564"/>
      <c r="WNL425" s="564"/>
      <c r="WNM425" s="564"/>
      <c r="WNN425" s="564"/>
      <c r="WNO425" s="564"/>
      <c r="WNP425" s="564"/>
      <c r="WNQ425" s="564"/>
      <c r="WNR425" s="564"/>
      <c r="WNS425" s="564"/>
      <c r="WNT425" s="564"/>
      <c r="WNU425" s="564"/>
      <c r="WNV425" s="564"/>
      <c r="WNW425" s="564"/>
      <c r="WNX425" s="564"/>
      <c r="WNY425" s="564"/>
      <c r="WNZ425" s="564"/>
      <c r="WOA425" s="564"/>
      <c r="WOB425" s="564"/>
      <c r="WOC425" s="564"/>
      <c r="WOD425" s="564"/>
      <c r="WOE425" s="564"/>
      <c r="WOF425" s="564"/>
      <c r="WOG425" s="564"/>
      <c r="WOH425" s="564"/>
      <c r="WOI425" s="564"/>
      <c r="WOJ425" s="564"/>
      <c r="WOK425" s="564"/>
      <c r="WOL425" s="564"/>
      <c r="WOM425" s="564"/>
      <c r="WON425" s="564"/>
      <c r="WOO425" s="564"/>
      <c r="WOP425" s="564"/>
      <c r="WOQ425" s="564"/>
      <c r="WOR425" s="564"/>
      <c r="WOS425" s="564"/>
      <c r="WOT425" s="564"/>
      <c r="WOU425" s="564"/>
      <c r="WOV425" s="564"/>
      <c r="WOW425" s="564"/>
      <c r="WOX425" s="564"/>
      <c r="WOY425" s="564"/>
      <c r="WOZ425" s="564"/>
      <c r="WPA425" s="564"/>
      <c r="WPB425" s="564"/>
      <c r="WPC425" s="564"/>
      <c r="WPD425" s="564"/>
      <c r="WPE425" s="564"/>
      <c r="WPF425" s="564"/>
      <c r="WPG425" s="564"/>
      <c r="WPH425" s="564"/>
      <c r="WPI425" s="564"/>
      <c r="WPJ425" s="564"/>
      <c r="WPK425" s="564"/>
      <c r="WPL425" s="564"/>
      <c r="WPM425" s="564"/>
      <c r="WPN425" s="564"/>
      <c r="WPO425" s="564"/>
      <c r="WPP425" s="564"/>
      <c r="WPQ425" s="564"/>
      <c r="WPR425" s="564"/>
      <c r="WPS425" s="564"/>
      <c r="WPT425" s="564"/>
      <c r="WPU425" s="564"/>
      <c r="WPV425" s="564"/>
      <c r="WPW425" s="564"/>
      <c r="WPX425" s="564"/>
      <c r="WPY425" s="564"/>
      <c r="WPZ425" s="564"/>
      <c r="WQA425" s="564"/>
      <c r="WQB425" s="564"/>
      <c r="WQC425" s="564"/>
      <c r="WQD425" s="564"/>
      <c r="WQE425" s="564"/>
      <c r="WQF425" s="564"/>
      <c r="WQG425" s="564"/>
      <c r="WQH425" s="564"/>
      <c r="WQI425" s="564"/>
      <c r="WQJ425" s="564"/>
      <c r="WQK425" s="564"/>
      <c r="WQL425" s="564"/>
      <c r="WQM425" s="564"/>
      <c r="WQN425" s="564"/>
      <c r="WQO425" s="564"/>
      <c r="WQP425" s="564"/>
      <c r="WQQ425" s="564"/>
      <c r="WQR425" s="564"/>
      <c r="WQS425" s="564"/>
      <c r="WQT425" s="564"/>
      <c r="WQU425" s="564"/>
      <c r="WQV425" s="564"/>
      <c r="WQW425" s="564"/>
      <c r="WQX425" s="564"/>
      <c r="WQY425" s="564"/>
      <c r="WQZ425" s="564"/>
      <c r="WRA425" s="564"/>
      <c r="WRB425" s="564"/>
      <c r="WRC425" s="564"/>
      <c r="WRD425" s="564"/>
      <c r="WRE425" s="564"/>
      <c r="WRF425" s="564"/>
      <c r="WRG425" s="564"/>
      <c r="WRH425" s="564"/>
      <c r="WRI425" s="564"/>
      <c r="WRJ425" s="564"/>
      <c r="WRK425" s="564"/>
      <c r="WRL425" s="564"/>
      <c r="WRM425" s="564"/>
      <c r="WRN425" s="564"/>
      <c r="WRO425" s="564"/>
      <c r="WRP425" s="564"/>
      <c r="WRQ425" s="564"/>
      <c r="WRR425" s="564"/>
      <c r="WRS425" s="564"/>
      <c r="WRT425" s="564"/>
      <c r="WRU425" s="564"/>
      <c r="WRV425" s="564"/>
      <c r="WRW425" s="564"/>
      <c r="WRX425" s="564"/>
      <c r="WRY425" s="564"/>
      <c r="WRZ425" s="564"/>
      <c r="WSA425" s="564"/>
      <c r="WSB425" s="564"/>
      <c r="WSC425" s="564"/>
      <c r="WSD425" s="564"/>
      <c r="WSE425" s="564"/>
      <c r="WSF425" s="564"/>
      <c r="WSG425" s="564"/>
      <c r="WSH425" s="564"/>
      <c r="WSI425" s="564"/>
      <c r="WSJ425" s="564"/>
      <c r="WSK425" s="564"/>
      <c r="WSL425" s="564"/>
      <c r="WSM425" s="564"/>
      <c r="WSN425" s="564"/>
      <c r="WSO425" s="564"/>
      <c r="WSP425" s="564"/>
      <c r="WSQ425" s="564"/>
      <c r="WSR425" s="564"/>
      <c r="WSS425" s="564"/>
      <c r="WST425" s="564"/>
      <c r="WSU425" s="564"/>
      <c r="WSV425" s="564"/>
      <c r="WSW425" s="564"/>
      <c r="WSX425" s="564"/>
      <c r="WSY425" s="564"/>
      <c r="WSZ425" s="564"/>
      <c r="WTA425" s="564"/>
      <c r="WTB425" s="564"/>
      <c r="WTC425" s="564"/>
      <c r="WTD425" s="564"/>
      <c r="WTE425" s="564"/>
      <c r="WTF425" s="564"/>
      <c r="WTG425" s="564"/>
      <c r="WTH425" s="564"/>
      <c r="WTI425" s="564"/>
      <c r="WTJ425" s="564"/>
      <c r="WTK425" s="564"/>
      <c r="WTL425" s="564"/>
      <c r="WTM425" s="564"/>
      <c r="WTN425" s="564"/>
      <c r="WTO425" s="564"/>
      <c r="WTP425" s="564"/>
      <c r="WTQ425" s="564"/>
      <c r="WTR425" s="564"/>
      <c r="WTS425" s="564"/>
      <c r="WTT425" s="564"/>
      <c r="WTU425" s="564"/>
      <c r="WTV425" s="564"/>
      <c r="WTW425" s="564"/>
      <c r="WTX425" s="564"/>
      <c r="WTY425" s="564"/>
      <c r="WTZ425" s="564"/>
      <c r="WUA425" s="564"/>
      <c r="WUB425" s="564"/>
      <c r="WUC425" s="564"/>
      <c r="WUD425" s="564"/>
      <c r="WUE425" s="564"/>
      <c r="WUF425" s="564"/>
      <c r="WUG425" s="564"/>
      <c r="WUH425" s="564"/>
      <c r="WUI425" s="564"/>
      <c r="WUJ425" s="564"/>
      <c r="WUK425" s="564"/>
      <c r="WUL425" s="564"/>
      <c r="WUM425" s="564"/>
      <c r="WUN425" s="564"/>
      <c r="WUO425" s="564"/>
      <c r="WUP425" s="564"/>
      <c r="WUQ425" s="564"/>
      <c r="WUR425" s="564"/>
      <c r="WUS425" s="564"/>
      <c r="WUT425" s="564"/>
      <c r="WUU425" s="564"/>
      <c r="WUV425" s="564"/>
      <c r="WUW425" s="564"/>
      <c r="WUX425" s="564"/>
      <c r="WUY425" s="564"/>
      <c r="WUZ425" s="564"/>
      <c r="WVA425" s="564"/>
      <c r="WVB425" s="564"/>
      <c r="WVC425" s="564"/>
      <c r="WVD425" s="564"/>
      <c r="WVE425" s="564"/>
      <c r="WVF425" s="564"/>
      <c r="WVG425" s="564"/>
      <c r="WVH425" s="564"/>
      <c r="WVI425" s="564"/>
      <c r="WVJ425" s="564"/>
      <c r="WVK425" s="564"/>
      <c r="WVL425" s="564"/>
      <c r="WVM425" s="564"/>
      <c r="WVN425" s="564"/>
      <c r="WVO425" s="564"/>
      <c r="WVP425" s="564"/>
      <c r="WVQ425" s="564"/>
      <c r="WVR425" s="564"/>
      <c r="WVS425" s="564"/>
      <c r="WVT425" s="564"/>
      <c r="WVU425" s="564"/>
      <c r="WVV425" s="564"/>
      <c r="WVW425" s="564"/>
      <c r="WVX425" s="564"/>
      <c r="WVY425" s="564"/>
      <c r="WVZ425" s="564"/>
      <c r="WWA425" s="564"/>
      <c r="WWB425" s="564"/>
      <c r="WWC425" s="564"/>
      <c r="WWD425" s="564"/>
      <c r="WWE425" s="564"/>
      <c r="WWF425" s="564"/>
      <c r="WWG425" s="564"/>
      <c r="WWH425" s="564"/>
      <c r="WWI425" s="564"/>
      <c r="WWJ425" s="564"/>
      <c r="WWK425" s="564"/>
      <c r="WWL425" s="564"/>
      <c r="WWM425" s="564"/>
      <c r="WWN425" s="564"/>
      <c r="WWO425" s="564"/>
      <c r="WWP425" s="564"/>
      <c r="WWQ425" s="564"/>
      <c r="WWR425" s="564"/>
      <c r="WWS425" s="564"/>
      <c r="WWT425" s="564"/>
      <c r="WWU425" s="564"/>
      <c r="WWV425" s="564"/>
      <c r="WWW425" s="564"/>
      <c r="WWX425" s="564"/>
      <c r="WWY425" s="564"/>
      <c r="WWZ425" s="564"/>
      <c r="WXA425" s="564"/>
      <c r="WXB425" s="564"/>
      <c r="WXC425" s="564"/>
      <c r="WXD425" s="564"/>
      <c r="WXE425" s="564"/>
      <c r="WXF425" s="564"/>
      <c r="WXG425" s="564"/>
      <c r="WXH425" s="564"/>
      <c r="WXI425" s="564"/>
      <c r="WXJ425" s="564"/>
      <c r="WXK425" s="564"/>
      <c r="WXL425" s="564"/>
      <c r="WXM425" s="564"/>
      <c r="WXN425" s="564"/>
      <c r="WXO425" s="564"/>
      <c r="WXP425" s="564"/>
      <c r="WXQ425" s="564"/>
      <c r="WXR425" s="564"/>
      <c r="WXS425" s="564"/>
      <c r="WXT425" s="564"/>
      <c r="WXU425" s="564"/>
      <c r="WXV425" s="564"/>
      <c r="WXW425" s="564"/>
      <c r="WXX425" s="564"/>
      <c r="WXY425" s="564"/>
      <c r="WXZ425" s="564"/>
      <c r="WYA425" s="564"/>
      <c r="WYB425" s="564"/>
      <c r="WYC425" s="564"/>
      <c r="WYD425" s="564"/>
      <c r="WYE425" s="564"/>
      <c r="WYF425" s="564"/>
      <c r="WYG425" s="564"/>
      <c r="WYH425" s="564"/>
      <c r="WYI425" s="564"/>
      <c r="WYJ425" s="564"/>
      <c r="WYK425" s="564"/>
      <c r="WYL425" s="564"/>
      <c r="WYM425" s="564"/>
      <c r="WYN425" s="564"/>
      <c r="WYO425" s="564"/>
      <c r="WYP425" s="564"/>
      <c r="WYQ425" s="564"/>
      <c r="WYR425" s="564"/>
      <c r="WYS425" s="564"/>
      <c r="WYT425" s="564"/>
      <c r="WYU425" s="564"/>
      <c r="WYV425" s="564"/>
      <c r="WYW425" s="564"/>
      <c r="WYX425" s="564"/>
      <c r="WYY425" s="564"/>
      <c r="WYZ425" s="564"/>
      <c r="WZA425" s="564"/>
      <c r="WZB425" s="564"/>
      <c r="WZC425" s="564"/>
      <c r="WZD425" s="564"/>
      <c r="WZE425" s="564"/>
      <c r="WZF425" s="564"/>
      <c r="WZG425" s="564"/>
      <c r="WZH425" s="564"/>
      <c r="WZI425" s="564"/>
      <c r="WZJ425" s="564"/>
      <c r="WZK425" s="564"/>
      <c r="WZL425" s="564"/>
      <c r="WZM425" s="564"/>
      <c r="WZN425" s="564"/>
      <c r="WZO425" s="564"/>
      <c r="WZP425" s="564"/>
      <c r="WZQ425" s="564"/>
      <c r="WZR425" s="564"/>
      <c r="WZS425" s="564"/>
      <c r="WZT425" s="564"/>
      <c r="WZU425" s="564"/>
      <c r="WZV425" s="564"/>
      <c r="WZW425" s="564"/>
      <c r="WZX425" s="564"/>
      <c r="WZY425" s="564"/>
      <c r="WZZ425" s="564"/>
      <c r="XAA425" s="564"/>
      <c r="XAB425" s="564"/>
      <c r="XAC425" s="564"/>
      <c r="XAD425" s="564"/>
      <c r="XAE425" s="564"/>
      <c r="XAF425" s="564"/>
      <c r="XAG425" s="564"/>
      <c r="XAH425" s="564"/>
      <c r="XAI425" s="564"/>
      <c r="XAJ425" s="564"/>
      <c r="XAK425" s="564"/>
      <c r="XAL425" s="564"/>
      <c r="XAM425" s="564"/>
      <c r="XAN425" s="564"/>
      <c r="XAO425" s="564"/>
      <c r="XAP425" s="564"/>
      <c r="XAQ425" s="564"/>
      <c r="XAR425" s="564"/>
      <c r="XAS425" s="564"/>
      <c r="XAT425" s="564"/>
      <c r="XAU425" s="564"/>
      <c r="XAV425" s="564"/>
      <c r="XAW425" s="564"/>
      <c r="XAX425" s="564"/>
      <c r="XAY425" s="564"/>
      <c r="XAZ425" s="564"/>
      <c r="XBA425" s="564"/>
      <c r="XBB425" s="564"/>
      <c r="XBC425" s="564"/>
      <c r="XBD425" s="564"/>
      <c r="XBE425" s="564"/>
      <c r="XBF425" s="564"/>
      <c r="XBG425" s="564"/>
      <c r="XBH425" s="564"/>
      <c r="XBI425" s="564"/>
      <c r="XBJ425" s="564"/>
      <c r="XBK425" s="564"/>
      <c r="XBL425" s="564"/>
      <c r="XBM425" s="564"/>
      <c r="XBN425" s="564"/>
      <c r="XBO425" s="564"/>
      <c r="XBP425" s="564"/>
      <c r="XBQ425" s="564"/>
      <c r="XBR425" s="564"/>
      <c r="XBS425" s="564"/>
      <c r="XBT425" s="564"/>
      <c r="XBU425" s="564"/>
      <c r="XBV425" s="564"/>
      <c r="XBW425" s="564"/>
      <c r="XBX425" s="564"/>
      <c r="XBY425" s="564"/>
      <c r="XBZ425" s="564"/>
      <c r="XCA425" s="564"/>
      <c r="XCB425" s="564"/>
      <c r="XCC425" s="564"/>
      <c r="XCD425" s="564"/>
      <c r="XCE425" s="564"/>
      <c r="XCF425" s="564"/>
      <c r="XCG425" s="564"/>
      <c r="XCH425" s="564"/>
      <c r="XCI425" s="564"/>
      <c r="XCJ425" s="564"/>
      <c r="XCK425" s="564"/>
      <c r="XCL425" s="564"/>
      <c r="XCM425" s="564"/>
      <c r="XCN425" s="564"/>
      <c r="XCO425" s="564"/>
      <c r="XCP425" s="564"/>
      <c r="XCQ425" s="564"/>
      <c r="XCR425" s="564"/>
      <c r="XCS425" s="564"/>
      <c r="XCT425" s="564"/>
      <c r="XCU425" s="564"/>
      <c r="XCV425" s="564"/>
      <c r="XCW425" s="564"/>
      <c r="XCX425" s="564"/>
      <c r="XCY425" s="564"/>
      <c r="XCZ425" s="564"/>
      <c r="XDA425" s="564"/>
      <c r="XDB425" s="564"/>
      <c r="XDC425" s="564"/>
      <c r="XDD425" s="564"/>
      <c r="XDE425" s="564"/>
      <c r="XDF425" s="564"/>
      <c r="XDG425" s="564"/>
      <c r="XDH425" s="564"/>
      <c r="XDI425" s="564"/>
      <c r="XDJ425" s="564"/>
      <c r="XDK425" s="564"/>
      <c r="XDL425" s="564"/>
      <c r="XDM425" s="564"/>
      <c r="XDN425" s="564"/>
      <c r="XDO425" s="564"/>
      <c r="XDP425" s="564"/>
      <c r="XDQ425" s="564"/>
      <c r="XDR425" s="564"/>
      <c r="XDS425" s="564"/>
      <c r="XDT425" s="564"/>
      <c r="XDU425" s="564"/>
      <c r="XDV425" s="564"/>
      <c r="XDW425" s="564"/>
      <c r="XDX425" s="564"/>
      <c r="XDY425" s="564"/>
      <c r="XDZ425" s="564"/>
      <c r="XEA425" s="564"/>
      <c r="XEB425" s="564"/>
      <c r="XEC425" s="564"/>
      <c r="XED425" s="564"/>
      <c r="XEE425" s="564"/>
      <c r="XEF425" s="564"/>
      <c r="XEG425" s="564"/>
      <c r="XEH425" s="564"/>
      <c r="XEI425" s="564"/>
      <c r="XEJ425" s="564"/>
      <c r="XEK425" s="564"/>
      <c r="XEL425" s="564"/>
      <c r="XEM425" s="564"/>
      <c r="XEN425" s="564"/>
      <c r="XEO425" s="564"/>
      <c r="XEP425" s="564"/>
      <c r="XEQ425" s="564"/>
      <c r="XER425" s="564"/>
      <c r="XES425" s="564"/>
      <c r="XET425" s="564"/>
      <c r="XEU425" s="564"/>
      <c r="XEV425" s="564"/>
      <c r="XEW425" s="564"/>
      <c r="XEX425" s="564"/>
      <c r="XEY425" s="564"/>
      <c r="XEZ425" s="564"/>
      <c r="XFA425" s="564"/>
      <c r="XFB425" s="564"/>
      <c r="XFC425" s="564"/>
      <c r="XFD425" s="564"/>
    </row>
    <row r="426" spans="1:16384" s="359" customFormat="1">
      <c r="A426" s="355" t="s">
        <v>2265</v>
      </c>
      <c r="B426" s="355" t="s">
        <v>2266</v>
      </c>
      <c r="C426" s="355" t="s">
        <v>174</v>
      </c>
      <c r="D426" s="356" t="s">
        <v>2267</v>
      </c>
      <c r="E426" s="556">
        <f>15900+1000</f>
        <v>16900</v>
      </c>
      <c r="F426" s="557"/>
      <c r="G426" s="557"/>
      <c r="H426" s="557"/>
      <c r="I426" s="558"/>
      <c r="J426" s="558"/>
      <c r="K426" s="558"/>
      <c r="L426" s="558"/>
      <c r="M426" s="558"/>
      <c r="N426" s="558"/>
      <c r="O426" s="558"/>
      <c r="P426" s="558"/>
      <c r="Q426" s="558"/>
      <c r="R426" s="558"/>
      <c r="S426" s="558"/>
      <c r="T426" s="558"/>
      <c r="U426" s="558"/>
      <c r="V426" s="558"/>
      <c r="W426" s="558"/>
      <c r="X426" s="558"/>
      <c r="Y426" s="558"/>
      <c r="Z426" s="558"/>
      <c r="AA426" s="558"/>
      <c r="AB426" s="558"/>
      <c r="AC426" s="558"/>
      <c r="AD426" s="558"/>
      <c r="AE426" s="558"/>
      <c r="AF426" s="558"/>
      <c r="AG426" s="558"/>
      <c r="AH426" s="558"/>
      <c r="AI426" s="558"/>
      <c r="AJ426" s="558"/>
      <c r="AK426" s="558"/>
      <c r="AL426" s="558"/>
      <c r="AM426" s="558"/>
      <c r="AN426" s="558"/>
      <c r="AO426" s="558"/>
      <c r="AP426" s="558"/>
      <c r="AQ426" s="558"/>
      <c r="AR426" s="558"/>
      <c r="AS426" s="558"/>
      <c r="AT426" s="558"/>
      <c r="AU426" s="558"/>
      <c r="AV426" s="558"/>
      <c r="AW426" s="558"/>
      <c r="AX426" s="558"/>
      <c r="AY426" s="558"/>
      <c r="AZ426" s="558"/>
      <c r="BA426" s="558"/>
      <c r="BB426" s="558"/>
      <c r="BC426" s="558"/>
      <c r="BD426" s="558"/>
      <c r="BE426" s="558"/>
      <c r="BF426" s="558"/>
      <c r="BG426" s="558"/>
      <c r="BH426" s="558"/>
      <c r="BI426" s="558"/>
      <c r="BJ426" s="558"/>
      <c r="BK426" s="558"/>
      <c r="BL426" s="558"/>
      <c r="BM426" s="558"/>
      <c r="BN426" s="558"/>
      <c r="BO426" s="558"/>
      <c r="BP426" s="558"/>
      <c r="BQ426" s="558"/>
      <c r="BR426" s="558"/>
      <c r="BS426" s="558"/>
      <c r="BT426" s="558"/>
      <c r="BU426" s="558"/>
      <c r="BV426" s="558"/>
      <c r="BW426" s="558"/>
      <c r="BX426" s="558"/>
      <c r="BY426" s="558"/>
      <c r="BZ426" s="558"/>
      <c r="CA426" s="558"/>
      <c r="CB426" s="558"/>
      <c r="CC426" s="558"/>
      <c r="CD426" s="558"/>
      <c r="CE426" s="558"/>
      <c r="CF426" s="558"/>
      <c r="CG426" s="558"/>
      <c r="CH426" s="558"/>
      <c r="CI426" s="558"/>
      <c r="CJ426" s="558"/>
      <c r="CK426" s="558"/>
      <c r="CL426" s="558"/>
      <c r="CM426" s="558"/>
      <c r="CN426" s="558"/>
      <c r="CO426" s="558"/>
      <c r="CP426" s="558"/>
      <c r="CQ426" s="558"/>
      <c r="CR426" s="558"/>
      <c r="CS426" s="558"/>
      <c r="CT426" s="558"/>
      <c r="CU426" s="558"/>
      <c r="CV426" s="558"/>
      <c r="CW426" s="558"/>
      <c r="CX426" s="558"/>
      <c r="CY426" s="558"/>
      <c r="CZ426" s="558"/>
      <c r="DA426" s="558"/>
      <c r="DB426" s="558"/>
      <c r="DC426" s="558"/>
      <c r="DD426" s="558"/>
      <c r="DE426" s="558"/>
      <c r="DF426" s="558"/>
      <c r="DG426" s="558"/>
      <c r="DH426" s="558"/>
      <c r="DI426" s="558"/>
      <c r="DJ426" s="558"/>
      <c r="DK426" s="558"/>
      <c r="DL426" s="558"/>
      <c r="DM426" s="558"/>
      <c r="DN426" s="558"/>
      <c r="DO426" s="558"/>
      <c r="DP426" s="558"/>
      <c r="DQ426" s="558"/>
      <c r="DR426" s="558"/>
      <c r="DS426" s="558"/>
      <c r="DT426" s="558"/>
      <c r="DU426" s="558"/>
      <c r="DV426" s="558"/>
      <c r="DW426" s="558"/>
      <c r="DX426" s="558"/>
      <c r="DY426" s="558"/>
      <c r="DZ426" s="558"/>
      <c r="EA426" s="558"/>
      <c r="EB426" s="558"/>
      <c r="EC426" s="558"/>
      <c r="ED426" s="558"/>
      <c r="EE426" s="558"/>
      <c r="EF426" s="558"/>
      <c r="EG426" s="558"/>
      <c r="EH426" s="558"/>
      <c r="EI426" s="558"/>
      <c r="EJ426" s="558"/>
      <c r="EK426" s="558"/>
      <c r="EL426" s="558"/>
      <c r="EM426" s="558"/>
      <c r="EN426" s="558"/>
      <c r="EO426" s="558"/>
      <c r="EP426" s="558"/>
      <c r="EQ426" s="558"/>
      <c r="ER426" s="558"/>
      <c r="ES426" s="558"/>
      <c r="ET426" s="558"/>
      <c r="EU426" s="558"/>
      <c r="EV426" s="558"/>
      <c r="EW426" s="558"/>
      <c r="EX426" s="558"/>
      <c r="EY426" s="558"/>
      <c r="EZ426" s="558"/>
      <c r="FA426" s="558"/>
      <c r="FB426" s="558"/>
      <c r="FC426" s="558"/>
      <c r="FD426" s="558"/>
      <c r="FE426" s="558"/>
      <c r="FF426" s="558"/>
      <c r="FG426" s="558"/>
      <c r="FH426" s="558"/>
      <c r="FI426" s="558"/>
      <c r="FJ426" s="558"/>
      <c r="FK426" s="558"/>
      <c r="FL426" s="558"/>
      <c r="FM426" s="558"/>
      <c r="FN426" s="558"/>
      <c r="FO426" s="558"/>
      <c r="FP426" s="558"/>
      <c r="FQ426" s="558"/>
      <c r="FR426" s="558"/>
      <c r="FS426" s="558"/>
      <c r="FT426" s="558"/>
      <c r="FU426" s="558"/>
      <c r="FV426" s="558"/>
      <c r="FW426" s="558"/>
      <c r="FX426" s="558"/>
      <c r="FY426" s="558"/>
      <c r="FZ426" s="558"/>
      <c r="GA426" s="558"/>
      <c r="GB426" s="558"/>
      <c r="GC426" s="558"/>
      <c r="GD426" s="558"/>
      <c r="GE426" s="558"/>
      <c r="GF426" s="558"/>
      <c r="GG426" s="558"/>
      <c r="GH426" s="558"/>
      <c r="GI426" s="558"/>
      <c r="GJ426" s="558"/>
      <c r="GK426" s="558"/>
      <c r="GL426" s="558"/>
      <c r="GM426" s="558"/>
      <c r="GN426" s="558"/>
      <c r="GO426" s="558"/>
      <c r="GP426" s="558"/>
      <c r="GQ426" s="558"/>
      <c r="GR426" s="558"/>
      <c r="GS426" s="558"/>
      <c r="GT426" s="558"/>
      <c r="GU426" s="558"/>
      <c r="GV426" s="558"/>
      <c r="GW426" s="558"/>
      <c r="GX426" s="558"/>
      <c r="GY426" s="558"/>
      <c r="GZ426" s="558"/>
      <c r="HA426" s="558"/>
      <c r="HB426" s="558"/>
      <c r="HC426" s="558"/>
      <c r="HD426" s="558"/>
      <c r="HE426" s="558"/>
      <c r="HF426" s="558"/>
      <c r="HG426" s="558"/>
      <c r="HH426" s="558"/>
      <c r="HI426" s="558"/>
      <c r="HJ426" s="558"/>
      <c r="HK426" s="558"/>
      <c r="HL426" s="558"/>
      <c r="HM426" s="558"/>
      <c r="HN426" s="558"/>
      <c r="HO426" s="558"/>
      <c r="HP426" s="558"/>
      <c r="HQ426" s="558"/>
      <c r="HR426" s="558"/>
      <c r="HS426" s="558"/>
      <c r="HT426" s="558"/>
      <c r="HU426" s="558"/>
      <c r="HV426" s="558"/>
      <c r="HW426" s="558"/>
      <c r="HX426" s="558"/>
      <c r="HY426" s="558"/>
      <c r="HZ426" s="558"/>
      <c r="IA426" s="558"/>
      <c r="IB426" s="558"/>
      <c r="IC426" s="558"/>
      <c r="ID426" s="558"/>
      <c r="IE426" s="558"/>
      <c r="IF426" s="558"/>
      <c r="IG426" s="558"/>
      <c r="IH426" s="558"/>
      <c r="II426" s="558"/>
      <c r="IJ426" s="558"/>
      <c r="IK426" s="558"/>
      <c r="IL426" s="558"/>
      <c r="IM426" s="558"/>
      <c r="IN426" s="558"/>
      <c r="IO426" s="558"/>
      <c r="IP426" s="558"/>
      <c r="IQ426" s="558"/>
      <c r="IR426" s="558"/>
      <c r="IS426" s="558"/>
      <c r="IT426" s="558"/>
      <c r="IU426" s="558"/>
      <c r="IV426" s="558"/>
      <c r="IW426" s="558"/>
      <c r="IX426" s="558"/>
      <c r="IY426" s="558"/>
      <c r="IZ426" s="558"/>
      <c r="JA426" s="558"/>
      <c r="JB426" s="558"/>
      <c r="JC426" s="558"/>
      <c r="JD426" s="558"/>
      <c r="JE426" s="558"/>
      <c r="JF426" s="558"/>
      <c r="JG426" s="558"/>
      <c r="JH426" s="558"/>
      <c r="JI426" s="558"/>
      <c r="JJ426" s="558"/>
      <c r="JK426" s="558"/>
      <c r="JL426" s="558"/>
      <c r="JM426" s="558"/>
      <c r="JN426" s="558"/>
      <c r="JO426" s="558"/>
      <c r="JP426" s="558"/>
      <c r="JQ426" s="558"/>
      <c r="JR426" s="558"/>
      <c r="JS426" s="558"/>
      <c r="JT426" s="558"/>
      <c r="JU426" s="558"/>
      <c r="JV426" s="558"/>
      <c r="JW426" s="558"/>
      <c r="JX426" s="558"/>
      <c r="JY426" s="558"/>
      <c r="JZ426" s="558"/>
      <c r="KA426" s="558"/>
      <c r="KB426" s="558"/>
      <c r="KC426" s="558"/>
      <c r="KD426" s="558"/>
      <c r="KE426" s="558"/>
      <c r="KF426" s="558"/>
      <c r="KG426" s="558"/>
      <c r="KH426" s="558"/>
      <c r="KI426" s="558"/>
      <c r="KJ426" s="558"/>
      <c r="KK426" s="558"/>
      <c r="KL426" s="558"/>
      <c r="KM426" s="558"/>
      <c r="KN426" s="558"/>
      <c r="KO426" s="558"/>
      <c r="KP426" s="558"/>
      <c r="KQ426" s="558"/>
      <c r="KR426" s="558"/>
      <c r="KS426" s="558"/>
      <c r="KT426" s="558"/>
      <c r="KU426" s="558"/>
      <c r="KV426" s="558"/>
      <c r="KW426" s="558"/>
      <c r="KX426" s="558"/>
      <c r="KY426" s="558"/>
      <c r="KZ426" s="558"/>
      <c r="LA426" s="558"/>
      <c r="LB426" s="558"/>
      <c r="LC426" s="558"/>
      <c r="LD426" s="558"/>
      <c r="LE426" s="558"/>
      <c r="LF426" s="558"/>
      <c r="LG426" s="558"/>
      <c r="LH426" s="558"/>
      <c r="LI426" s="558"/>
      <c r="LJ426" s="558"/>
      <c r="LK426" s="558"/>
      <c r="LL426" s="558"/>
      <c r="LM426" s="558"/>
      <c r="LN426" s="558"/>
      <c r="LO426" s="558"/>
      <c r="LP426" s="558"/>
      <c r="LQ426" s="558"/>
      <c r="LR426" s="558"/>
      <c r="LS426" s="558"/>
      <c r="LT426" s="558"/>
      <c r="LU426" s="558"/>
      <c r="LV426" s="558"/>
      <c r="LW426" s="558"/>
      <c r="LX426" s="558"/>
      <c r="LY426" s="558"/>
      <c r="LZ426" s="558"/>
      <c r="MA426" s="558"/>
      <c r="MB426" s="558"/>
      <c r="MC426" s="558"/>
      <c r="MD426" s="558"/>
      <c r="ME426" s="558"/>
      <c r="MF426" s="558"/>
      <c r="MG426" s="558"/>
      <c r="MH426" s="558"/>
      <c r="MI426" s="558"/>
      <c r="MJ426" s="558"/>
      <c r="MK426" s="558"/>
      <c r="ML426" s="558"/>
      <c r="MM426" s="558"/>
      <c r="MN426" s="558"/>
      <c r="MO426" s="558"/>
      <c r="MP426" s="558"/>
      <c r="MQ426" s="558"/>
      <c r="MR426" s="558"/>
      <c r="MS426" s="558"/>
      <c r="MT426" s="558"/>
      <c r="MU426" s="558"/>
      <c r="MV426" s="558"/>
      <c r="MW426" s="558"/>
      <c r="MX426" s="558"/>
      <c r="MY426" s="558"/>
      <c r="MZ426" s="558"/>
      <c r="NA426" s="558"/>
      <c r="NB426" s="558"/>
      <c r="NC426" s="558"/>
      <c r="ND426" s="558"/>
      <c r="NE426" s="558"/>
      <c r="NF426" s="558"/>
      <c r="NG426" s="558"/>
      <c r="NH426" s="558"/>
      <c r="NI426" s="558"/>
      <c r="NJ426" s="558"/>
      <c r="NK426" s="558"/>
      <c r="NL426" s="558"/>
      <c r="NM426" s="558"/>
      <c r="NN426" s="558"/>
      <c r="NO426" s="558"/>
      <c r="NP426" s="558"/>
      <c r="NQ426" s="558"/>
      <c r="NR426" s="558"/>
      <c r="NS426" s="558"/>
      <c r="NT426" s="558"/>
      <c r="NU426" s="558"/>
      <c r="NV426" s="558"/>
      <c r="NW426" s="558"/>
      <c r="NX426" s="558"/>
      <c r="NY426" s="558"/>
      <c r="NZ426" s="558"/>
      <c r="OA426" s="558"/>
      <c r="OB426" s="558"/>
      <c r="OC426" s="558"/>
      <c r="OD426" s="558"/>
      <c r="OE426" s="558"/>
      <c r="OF426" s="558"/>
      <c r="OG426" s="558"/>
      <c r="OH426" s="558"/>
      <c r="OI426" s="558"/>
      <c r="OJ426" s="558"/>
      <c r="OK426" s="558"/>
      <c r="OL426" s="558"/>
      <c r="OM426" s="558"/>
      <c r="ON426" s="558"/>
      <c r="OO426" s="558"/>
      <c r="OP426" s="558"/>
      <c r="OQ426" s="558"/>
      <c r="OR426" s="558"/>
      <c r="OS426" s="558"/>
      <c r="OT426" s="558"/>
      <c r="OU426" s="558"/>
      <c r="OV426" s="558"/>
      <c r="OW426" s="558"/>
      <c r="OX426" s="558"/>
      <c r="OY426" s="558"/>
      <c r="OZ426" s="558"/>
      <c r="PA426" s="558"/>
      <c r="PB426" s="558"/>
      <c r="PC426" s="558"/>
      <c r="PD426" s="558"/>
      <c r="PE426" s="558"/>
      <c r="PF426" s="558"/>
      <c r="PG426" s="558"/>
      <c r="PH426" s="558"/>
      <c r="PI426" s="558"/>
      <c r="PJ426" s="558"/>
      <c r="PK426" s="558"/>
      <c r="PL426" s="558"/>
      <c r="PM426" s="558"/>
      <c r="PN426" s="558"/>
      <c r="PO426" s="558"/>
      <c r="PP426" s="558"/>
      <c r="PQ426" s="558"/>
      <c r="PR426" s="558"/>
      <c r="PS426" s="558"/>
      <c r="PT426" s="558"/>
      <c r="PU426" s="558"/>
      <c r="PV426" s="558"/>
      <c r="PW426" s="558"/>
      <c r="PX426" s="558"/>
      <c r="PY426" s="558"/>
      <c r="PZ426" s="558"/>
      <c r="QA426" s="558"/>
      <c r="QB426" s="558"/>
      <c r="QC426" s="558"/>
      <c r="QD426" s="558"/>
      <c r="QE426" s="558"/>
      <c r="QF426" s="558"/>
      <c r="QG426" s="558"/>
      <c r="QH426" s="558"/>
      <c r="QI426" s="558"/>
      <c r="QJ426" s="558"/>
      <c r="QK426" s="558"/>
      <c r="QL426" s="558"/>
      <c r="QM426" s="558"/>
      <c r="QN426" s="558"/>
      <c r="QO426" s="558"/>
      <c r="QP426" s="558"/>
      <c r="QQ426" s="558"/>
      <c r="QR426" s="558"/>
      <c r="QS426" s="558"/>
      <c r="QT426" s="558"/>
      <c r="QU426" s="558"/>
      <c r="QV426" s="558"/>
      <c r="QW426" s="558"/>
      <c r="QX426" s="558"/>
      <c r="QY426" s="558"/>
      <c r="QZ426" s="558"/>
      <c r="RA426" s="558"/>
      <c r="RB426" s="558"/>
      <c r="RC426" s="558"/>
      <c r="RD426" s="558"/>
      <c r="RE426" s="558"/>
      <c r="RF426" s="558"/>
      <c r="RG426" s="558"/>
      <c r="RH426" s="558"/>
      <c r="RI426" s="558"/>
      <c r="RJ426" s="558"/>
      <c r="RK426" s="558"/>
      <c r="RL426" s="558"/>
      <c r="RM426" s="558"/>
      <c r="RN426" s="558"/>
      <c r="RO426" s="558"/>
      <c r="RP426" s="558"/>
      <c r="RQ426" s="558"/>
      <c r="RR426" s="558"/>
      <c r="RS426" s="558"/>
      <c r="RT426" s="558"/>
      <c r="RU426" s="558"/>
      <c r="RV426" s="558"/>
      <c r="RW426" s="558"/>
      <c r="RX426" s="558"/>
      <c r="RY426" s="558"/>
      <c r="RZ426" s="558"/>
      <c r="SA426" s="558"/>
      <c r="SB426" s="558"/>
      <c r="SC426" s="558"/>
      <c r="SD426" s="558"/>
      <c r="SE426" s="558"/>
      <c r="SF426" s="558"/>
      <c r="SG426" s="558"/>
      <c r="SH426" s="558"/>
      <c r="SI426" s="558"/>
      <c r="SJ426" s="558"/>
      <c r="SK426" s="558"/>
      <c r="SL426" s="558"/>
      <c r="SM426" s="558"/>
      <c r="SN426" s="558"/>
      <c r="SO426" s="558"/>
      <c r="SP426" s="558"/>
      <c r="SQ426" s="558"/>
      <c r="SR426" s="558"/>
      <c r="SS426" s="558"/>
      <c r="ST426" s="558"/>
      <c r="SU426" s="558"/>
      <c r="SV426" s="558"/>
      <c r="SW426" s="558"/>
      <c r="SX426" s="558"/>
      <c r="SY426" s="558"/>
      <c r="SZ426" s="558"/>
      <c r="TA426" s="558"/>
      <c r="TB426" s="558"/>
      <c r="TC426" s="558"/>
      <c r="TD426" s="558"/>
      <c r="TE426" s="558"/>
      <c r="TF426" s="558"/>
      <c r="TG426" s="558"/>
      <c r="TH426" s="558"/>
      <c r="TI426" s="558"/>
      <c r="TJ426" s="558"/>
      <c r="TK426" s="558"/>
      <c r="TL426" s="558"/>
      <c r="TM426" s="558"/>
      <c r="TN426" s="558"/>
      <c r="TO426" s="558"/>
      <c r="TP426" s="558"/>
      <c r="TQ426" s="558"/>
      <c r="TR426" s="558"/>
      <c r="TS426" s="558"/>
      <c r="TT426" s="558"/>
      <c r="TU426" s="558"/>
      <c r="TV426" s="558"/>
      <c r="TW426" s="558"/>
      <c r="TX426" s="558"/>
      <c r="TY426" s="558"/>
      <c r="TZ426" s="558"/>
      <c r="UA426" s="558"/>
      <c r="UB426" s="558"/>
      <c r="UC426" s="558"/>
      <c r="UD426" s="558"/>
      <c r="UE426" s="558"/>
      <c r="UF426" s="558"/>
      <c r="UG426" s="558"/>
      <c r="UH426" s="558"/>
      <c r="UI426" s="558"/>
      <c r="UJ426" s="558"/>
      <c r="UK426" s="558"/>
      <c r="UL426" s="558"/>
      <c r="UM426" s="558"/>
      <c r="UN426" s="558"/>
      <c r="UO426" s="558"/>
      <c r="UP426" s="558"/>
      <c r="UQ426" s="558"/>
      <c r="UR426" s="558"/>
      <c r="US426" s="558"/>
      <c r="UT426" s="558"/>
      <c r="UU426" s="558"/>
      <c r="UV426" s="558"/>
      <c r="UW426" s="558"/>
      <c r="UX426" s="558"/>
      <c r="UY426" s="558"/>
      <c r="UZ426" s="558"/>
      <c r="VA426" s="558"/>
      <c r="VB426" s="558"/>
      <c r="VC426" s="558"/>
      <c r="VD426" s="558"/>
      <c r="VE426" s="558"/>
      <c r="VF426" s="558"/>
      <c r="VG426" s="558"/>
      <c r="VH426" s="558"/>
      <c r="VI426" s="558"/>
      <c r="VJ426" s="558"/>
      <c r="VK426" s="558"/>
      <c r="VL426" s="558"/>
      <c r="VM426" s="558"/>
      <c r="VN426" s="558"/>
      <c r="VO426" s="558"/>
      <c r="VP426" s="558"/>
      <c r="VQ426" s="558"/>
      <c r="VR426" s="558"/>
      <c r="VS426" s="558"/>
      <c r="VT426" s="558"/>
      <c r="VU426" s="558"/>
      <c r="VV426" s="558"/>
      <c r="VW426" s="558"/>
      <c r="VX426" s="558"/>
      <c r="VY426" s="558"/>
      <c r="VZ426" s="558"/>
      <c r="WA426" s="558"/>
      <c r="WB426" s="558"/>
      <c r="WC426" s="558"/>
      <c r="WD426" s="558"/>
      <c r="WE426" s="558"/>
      <c r="WF426" s="558"/>
      <c r="WG426" s="558"/>
      <c r="WH426" s="558"/>
      <c r="WI426" s="558"/>
      <c r="WJ426" s="558"/>
      <c r="WK426" s="558"/>
      <c r="WL426" s="558"/>
      <c r="WM426" s="558"/>
      <c r="WN426" s="558"/>
      <c r="WO426" s="558"/>
      <c r="WP426" s="558"/>
      <c r="WQ426" s="558"/>
      <c r="WR426" s="558"/>
      <c r="WS426" s="558"/>
      <c r="WT426" s="558"/>
      <c r="WU426" s="558"/>
      <c r="WV426" s="558"/>
      <c r="WW426" s="558"/>
      <c r="WX426" s="558"/>
      <c r="WY426" s="558"/>
      <c r="WZ426" s="558"/>
      <c r="XA426" s="558"/>
      <c r="XB426" s="558"/>
      <c r="XC426" s="558"/>
      <c r="XD426" s="558"/>
      <c r="XE426" s="558"/>
      <c r="XF426" s="558"/>
      <c r="XG426" s="558"/>
      <c r="XH426" s="558"/>
      <c r="XI426" s="558"/>
      <c r="XJ426" s="558"/>
      <c r="XK426" s="558"/>
      <c r="XL426" s="558"/>
      <c r="XM426" s="558"/>
      <c r="XN426" s="558"/>
      <c r="XO426" s="558"/>
      <c r="XP426" s="558"/>
      <c r="XQ426" s="558"/>
      <c r="XR426" s="558"/>
      <c r="XS426" s="558"/>
      <c r="XT426" s="558"/>
      <c r="XU426" s="558"/>
      <c r="XV426" s="558"/>
      <c r="XW426" s="558"/>
      <c r="XX426" s="558"/>
      <c r="XY426" s="558"/>
      <c r="XZ426" s="558"/>
      <c r="YA426" s="558"/>
      <c r="YB426" s="558"/>
      <c r="YC426" s="558"/>
      <c r="YD426" s="558"/>
      <c r="YE426" s="558"/>
      <c r="YF426" s="558"/>
      <c r="YG426" s="558"/>
      <c r="YH426" s="558"/>
      <c r="YI426" s="558"/>
      <c r="YJ426" s="558"/>
      <c r="YK426" s="558"/>
      <c r="YL426" s="558"/>
      <c r="YM426" s="558"/>
      <c r="YN426" s="558"/>
      <c r="YO426" s="558"/>
      <c r="YP426" s="558"/>
      <c r="YQ426" s="558"/>
      <c r="YR426" s="558"/>
      <c r="YS426" s="558"/>
      <c r="YT426" s="558"/>
      <c r="YU426" s="558"/>
      <c r="YV426" s="558"/>
      <c r="YW426" s="558"/>
      <c r="YX426" s="558"/>
      <c r="YY426" s="558"/>
      <c r="YZ426" s="558"/>
      <c r="ZA426" s="558"/>
      <c r="ZB426" s="558"/>
      <c r="ZC426" s="558"/>
      <c r="ZD426" s="558"/>
      <c r="ZE426" s="558"/>
      <c r="ZF426" s="558"/>
      <c r="ZG426" s="558"/>
      <c r="ZH426" s="558"/>
      <c r="ZI426" s="558"/>
      <c r="ZJ426" s="558"/>
      <c r="ZK426" s="558"/>
      <c r="ZL426" s="558"/>
      <c r="ZM426" s="558"/>
      <c r="ZN426" s="558"/>
      <c r="ZO426" s="558"/>
      <c r="ZP426" s="558"/>
      <c r="ZQ426" s="558"/>
      <c r="ZR426" s="558"/>
      <c r="ZS426" s="558"/>
      <c r="ZT426" s="558"/>
      <c r="ZU426" s="558"/>
      <c r="ZV426" s="558"/>
      <c r="ZW426" s="558"/>
      <c r="ZX426" s="558"/>
      <c r="ZY426" s="558"/>
      <c r="ZZ426" s="558"/>
      <c r="AAA426" s="558"/>
      <c r="AAB426" s="558"/>
      <c r="AAC426" s="558"/>
      <c r="AAD426" s="558"/>
      <c r="AAE426" s="558"/>
      <c r="AAF426" s="558"/>
      <c r="AAG426" s="558"/>
      <c r="AAH426" s="558"/>
      <c r="AAI426" s="558"/>
      <c r="AAJ426" s="558"/>
      <c r="AAK426" s="558"/>
      <c r="AAL426" s="558"/>
      <c r="AAM426" s="558"/>
      <c r="AAN426" s="558"/>
      <c r="AAO426" s="558"/>
      <c r="AAP426" s="558"/>
      <c r="AAQ426" s="558"/>
      <c r="AAR426" s="558"/>
      <c r="AAS426" s="558"/>
      <c r="AAT426" s="558"/>
      <c r="AAU426" s="558"/>
      <c r="AAV426" s="558"/>
      <c r="AAW426" s="558"/>
      <c r="AAX426" s="558"/>
      <c r="AAY426" s="558"/>
      <c r="AAZ426" s="558"/>
      <c r="ABA426" s="558"/>
      <c r="ABB426" s="558"/>
      <c r="ABC426" s="558"/>
      <c r="ABD426" s="558"/>
      <c r="ABE426" s="558"/>
      <c r="ABF426" s="558"/>
      <c r="ABG426" s="558"/>
      <c r="ABH426" s="558"/>
      <c r="ABI426" s="558"/>
      <c r="ABJ426" s="558"/>
      <c r="ABK426" s="558"/>
      <c r="ABL426" s="558"/>
      <c r="ABM426" s="558"/>
      <c r="ABN426" s="558"/>
      <c r="ABO426" s="558"/>
      <c r="ABP426" s="558"/>
      <c r="ABQ426" s="558"/>
      <c r="ABR426" s="558"/>
      <c r="ABS426" s="558"/>
      <c r="ABT426" s="558"/>
      <c r="ABU426" s="558"/>
      <c r="ABV426" s="558"/>
      <c r="ABW426" s="558"/>
      <c r="ABX426" s="558"/>
      <c r="ABY426" s="558"/>
      <c r="ABZ426" s="558"/>
      <c r="ACA426" s="558"/>
      <c r="ACB426" s="558"/>
      <c r="ACC426" s="558"/>
      <c r="ACD426" s="558"/>
      <c r="ACE426" s="558"/>
      <c r="ACF426" s="558"/>
      <c r="ACG426" s="558"/>
      <c r="ACH426" s="558"/>
      <c r="ACI426" s="558"/>
      <c r="ACJ426" s="558"/>
      <c r="ACK426" s="558"/>
      <c r="ACL426" s="558"/>
      <c r="ACM426" s="558"/>
      <c r="ACN426" s="558"/>
      <c r="ACO426" s="558"/>
      <c r="ACP426" s="558"/>
      <c r="ACQ426" s="558"/>
      <c r="ACR426" s="558"/>
      <c r="ACS426" s="558"/>
      <c r="ACT426" s="558"/>
      <c r="ACU426" s="558"/>
      <c r="ACV426" s="558"/>
      <c r="ACW426" s="558"/>
      <c r="ACX426" s="558"/>
      <c r="ACY426" s="558"/>
      <c r="ACZ426" s="558"/>
      <c r="ADA426" s="558"/>
      <c r="ADB426" s="558"/>
      <c r="ADC426" s="558"/>
      <c r="ADD426" s="558"/>
      <c r="ADE426" s="558"/>
      <c r="ADF426" s="558"/>
      <c r="ADG426" s="558"/>
      <c r="ADH426" s="558"/>
      <c r="ADI426" s="558"/>
      <c r="ADJ426" s="558"/>
      <c r="ADK426" s="558"/>
      <c r="ADL426" s="558"/>
      <c r="ADM426" s="558"/>
      <c r="ADN426" s="558"/>
      <c r="ADO426" s="558"/>
      <c r="ADP426" s="558"/>
      <c r="ADQ426" s="558"/>
      <c r="ADR426" s="558"/>
      <c r="ADS426" s="558"/>
      <c r="ADT426" s="558"/>
      <c r="ADU426" s="558"/>
      <c r="ADV426" s="558"/>
      <c r="ADW426" s="558"/>
      <c r="ADX426" s="558"/>
      <c r="ADY426" s="558"/>
      <c r="ADZ426" s="558"/>
      <c r="AEA426" s="558"/>
      <c r="AEB426" s="558"/>
      <c r="AEC426" s="558"/>
      <c r="AED426" s="558"/>
      <c r="AEE426" s="558"/>
      <c r="AEF426" s="558"/>
      <c r="AEG426" s="558"/>
      <c r="AEH426" s="558"/>
      <c r="AEI426" s="558"/>
      <c r="AEJ426" s="558"/>
      <c r="AEK426" s="558"/>
      <c r="AEL426" s="558"/>
      <c r="AEM426" s="558"/>
      <c r="AEN426" s="558"/>
      <c r="AEO426" s="558"/>
      <c r="AEP426" s="558"/>
      <c r="AEQ426" s="558"/>
      <c r="AER426" s="558"/>
      <c r="AES426" s="558"/>
      <c r="AET426" s="558"/>
      <c r="AEU426" s="558"/>
      <c r="AEV426" s="558"/>
      <c r="AEW426" s="558"/>
      <c r="AEX426" s="558"/>
      <c r="AEY426" s="558"/>
      <c r="AEZ426" s="558"/>
      <c r="AFA426" s="558"/>
      <c r="AFB426" s="558"/>
      <c r="AFC426" s="558"/>
      <c r="AFD426" s="558"/>
      <c r="AFE426" s="558"/>
      <c r="AFF426" s="558"/>
      <c r="AFG426" s="558"/>
      <c r="AFH426" s="558"/>
      <c r="AFI426" s="558"/>
      <c r="AFJ426" s="558"/>
      <c r="AFK426" s="558"/>
      <c r="AFL426" s="558"/>
      <c r="AFM426" s="558"/>
      <c r="AFN426" s="558"/>
      <c r="AFO426" s="558"/>
      <c r="AFP426" s="558"/>
      <c r="AFQ426" s="558"/>
      <c r="AFR426" s="558"/>
      <c r="AFS426" s="558"/>
      <c r="AFT426" s="558"/>
      <c r="AFU426" s="558"/>
      <c r="AFV426" s="558"/>
      <c r="AFW426" s="558"/>
      <c r="AFX426" s="558"/>
      <c r="AFY426" s="558"/>
      <c r="AFZ426" s="558"/>
      <c r="AGA426" s="558"/>
      <c r="AGB426" s="558"/>
      <c r="AGC426" s="558"/>
      <c r="AGD426" s="558"/>
      <c r="AGE426" s="558"/>
      <c r="AGF426" s="558"/>
      <c r="AGG426" s="558"/>
      <c r="AGH426" s="558"/>
      <c r="AGI426" s="558"/>
      <c r="AGJ426" s="558"/>
      <c r="AGK426" s="558"/>
      <c r="AGL426" s="558"/>
      <c r="AGM426" s="558"/>
      <c r="AGN426" s="558"/>
      <c r="AGO426" s="558"/>
      <c r="AGP426" s="558"/>
      <c r="AGQ426" s="558"/>
      <c r="AGR426" s="558"/>
      <c r="AGS426" s="558"/>
      <c r="AGT426" s="558"/>
      <c r="AGU426" s="558"/>
      <c r="AGV426" s="558"/>
      <c r="AGW426" s="558"/>
      <c r="AGX426" s="558"/>
      <c r="AGY426" s="558"/>
      <c r="AGZ426" s="558"/>
      <c r="AHA426" s="558"/>
      <c r="AHB426" s="558"/>
      <c r="AHC426" s="558"/>
      <c r="AHD426" s="558"/>
      <c r="AHE426" s="558"/>
      <c r="AHF426" s="558"/>
      <c r="AHG426" s="558"/>
      <c r="AHH426" s="558"/>
      <c r="AHI426" s="558"/>
      <c r="AHJ426" s="558"/>
      <c r="AHK426" s="558"/>
      <c r="AHL426" s="558"/>
      <c r="AHM426" s="558"/>
      <c r="AHN426" s="558"/>
      <c r="AHO426" s="558"/>
      <c r="AHP426" s="558"/>
      <c r="AHQ426" s="558"/>
      <c r="AHR426" s="558"/>
      <c r="AHS426" s="558"/>
      <c r="AHT426" s="558"/>
      <c r="AHU426" s="558"/>
      <c r="AHV426" s="558"/>
      <c r="AHW426" s="558"/>
      <c r="AHX426" s="558"/>
      <c r="AHY426" s="558"/>
      <c r="AHZ426" s="558"/>
      <c r="AIA426" s="558"/>
      <c r="AIB426" s="558"/>
      <c r="AIC426" s="558"/>
      <c r="AID426" s="558"/>
      <c r="AIE426" s="558"/>
      <c r="AIF426" s="558"/>
      <c r="AIG426" s="558"/>
      <c r="AIH426" s="558"/>
      <c r="AII426" s="558"/>
      <c r="AIJ426" s="558"/>
      <c r="AIK426" s="558"/>
      <c r="AIL426" s="558"/>
      <c r="AIM426" s="558"/>
      <c r="AIN426" s="558"/>
      <c r="AIO426" s="558"/>
      <c r="AIP426" s="558"/>
      <c r="AIQ426" s="558"/>
      <c r="AIR426" s="558"/>
      <c r="AIS426" s="558"/>
      <c r="AIT426" s="558"/>
      <c r="AIU426" s="558"/>
      <c r="AIV426" s="558"/>
      <c r="AIW426" s="558"/>
      <c r="AIX426" s="558"/>
      <c r="AIY426" s="558"/>
      <c r="AIZ426" s="558"/>
      <c r="AJA426" s="558"/>
      <c r="AJB426" s="558"/>
      <c r="AJC426" s="558"/>
      <c r="AJD426" s="558"/>
      <c r="AJE426" s="558"/>
      <c r="AJF426" s="558"/>
      <c r="AJG426" s="558"/>
      <c r="AJH426" s="558"/>
      <c r="AJI426" s="558"/>
      <c r="AJJ426" s="558"/>
      <c r="AJK426" s="558"/>
      <c r="AJL426" s="558"/>
      <c r="AJM426" s="558"/>
      <c r="AJN426" s="558"/>
      <c r="AJO426" s="558"/>
      <c r="AJP426" s="558"/>
      <c r="AJQ426" s="558"/>
      <c r="AJR426" s="558"/>
      <c r="AJS426" s="558"/>
      <c r="AJT426" s="558"/>
      <c r="AJU426" s="558"/>
      <c r="AJV426" s="558"/>
      <c r="AJW426" s="558"/>
      <c r="AJX426" s="558"/>
      <c r="AJY426" s="558"/>
      <c r="AJZ426" s="558"/>
      <c r="AKA426" s="558"/>
      <c r="AKB426" s="558"/>
      <c r="AKC426" s="558"/>
      <c r="AKD426" s="558"/>
      <c r="AKE426" s="558"/>
      <c r="AKF426" s="558"/>
      <c r="AKG426" s="558"/>
      <c r="AKH426" s="558"/>
      <c r="AKI426" s="558"/>
      <c r="AKJ426" s="558"/>
      <c r="AKK426" s="558"/>
      <c r="AKL426" s="558"/>
      <c r="AKM426" s="558"/>
      <c r="AKN426" s="558"/>
      <c r="AKO426" s="558"/>
      <c r="AKP426" s="558"/>
      <c r="AKQ426" s="558"/>
      <c r="AKR426" s="558"/>
      <c r="AKS426" s="558"/>
      <c r="AKT426" s="558"/>
      <c r="AKU426" s="558"/>
      <c r="AKV426" s="558"/>
      <c r="AKW426" s="558"/>
      <c r="AKX426" s="558"/>
      <c r="AKY426" s="558"/>
      <c r="AKZ426" s="558"/>
      <c r="ALA426" s="558"/>
      <c r="ALB426" s="558"/>
      <c r="ALC426" s="558"/>
      <c r="ALD426" s="558"/>
      <c r="ALE426" s="558"/>
      <c r="ALF426" s="558"/>
      <c r="ALG426" s="558"/>
      <c r="ALH426" s="558"/>
      <c r="ALI426" s="558"/>
      <c r="ALJ426" s="558"/>
      <c r="ALK426" s="558"/>
      <c r="ALL426" s="558"/>
      <c r="ALM426" s="558"/>
      <c r="ALN426" s="558"/>
      <c r="ALO426" s="558"/>
      <c r="ALP426" s="558"/>
      <c r="ALQ426" s="558"/>
      <c r="ALR426" s="558"/>
      <c r="ALS426" s="558"/>
      <c r="ALT426" s="558"/>
      <c r="ALU426" s="558"/>
      <c r="ALV426" s="558"/>
      <c r="ALW426" s="558"/>
      <c r="ALX426" s="558"/>
      <c r="ALY426" s="558"/>
      <c r="ALZ426" s="558"/>
      <c r="AMA426" s="558"/>
      <c r="AMB426" s="558"/>
      <c r="AMC426" s="558"/>
      <c r="AMD426" s="558"/>
      <c r="AME426" s="558"/>
      <c r="AMF426" s="558"/>
      <c r="AMG426" s="558"/>
      <c r="AMH426" s="558"/>
      <c r="AMI426" s="558"/>
      <c r="AMJ426" s="558"/>
      <c r="AMK426" s="558"/>
      <c r="AML426" s="558"/>
      <c r="AMM426" s="558"/>
      <c r="AMN426" s="558"/>
      <c r="AMO426" s="558"/>
      <c r="AMP426" s="558"/>
      <c r="AMQ426" s="558"/>
      <c r="AMR426" s="558"/>
      <c r="AMS426" s="558"/>
      <c r="AMT426" s="558"/>
      <c r="AMU426" s="558"/>
      <c r="AMV426" s="558"/>
      <c r="AMW426" s="558"/>
      <c r="AMX426" s="558"/>
      <c r="AMY426" s="558"/>
      <c r="AMZ426" s="558"/>
      <c r="ANA426" s="558"/>
      <c r="ANB426" s="558"/>
      <c r="ANC426" s="558"/>
      <c r="AND426" s="558"/>
      <c r="ANE426" s="558"/>
      <c r="ANF426" s="558"/>
      <c r="ANG426" s="558"/>
      <c r="ANH426" s="558"/>
      <c r="ANI426" s="558"/>
      <c r="ANJ426" s="558"/>
      <c r="ANK426" s="558"/>
      <c r="ANL426" s="558"/>
      <c r="ANM426" s="558"/>
      <c r="ANN426" s="558"/>
      <c r="ANO426" s="558"/>
      <c r="ANP426" s="558"/>
      <c r="ANQ426" s="558"/>
      <c r="ANR426" s="558"/>
      <c r="ANS426" s="558"/>
      <c r="ANT426" s="558"/>
      <c r="ANU426" s="558"/>
      <c r="ANV426" s="558"/>
      <c r="ANW426" s="558"/>
      <c r="ANX426" s="558"/>
      <c r="ANY426" s="558"/>
      <c r="ANZ426" s="558"/>
      <c r="AOA426" s="558"/>
      <c r="AOB426" s="558"/>
      <c r="AOC426" s="558"/>
      <c r="AOD426" s="558"/>
      <c r="AOE426" s="558"/>
      <c r="AOF426" s="558"/>
      <c r="AOG426" s="558"/>
      <c r="AOH426" s="558"/>
      <c r="AOI426" s="558"/>
      <c r="AOJ426" s="558"/>
      <c r="AOK426" s="558"/>
      <c r="AOL426" s="558"/>
      <c r="AOM426" s="558"/>
      <c r="AON426" s="558"/>
      <c r="AOO426" s="558"/>
      <c r="AOP426" s="558"/>
      <c r="AOQ426" s="558"/>
      <c r="AOR426" s="558"/>
      <c r="AOS426" s="558"/>
      <c r="AOT426" s="558"/>
      <c r="AOU426" s="558"/>
      <c r="AOV426" s="558"/>
      <c r="AOW426" s="558"/>
      <c r="AOX426" s="558"/>
      <c r="AOY426" s="558"/>
      <c r="AOZ426" s="558"/>
      <c r="APA426" s="558"/>
      <c r="APB426" s="558"/>
      <c r="APC426" s="558"/>
      <c r="APD426" s="558"/>
      <c r="APE426" s="558"/>
      <c r="APF426" s="558"/>
      <c r="APG426" s="558"/>
      <c r="APH426" s="558"/>
      <c r="API426" s="558"/>
      <c r="APJ426" s="558"/>
      <c r="APK426" s="558"/>
      <c r="APL426" s="558"/>
      <c r="APM426" s="558"/>
      <c r="APN426" s="558"/>
      <c r="APO426" s="558"/>
      <c r="APP426" s="558"/>
      <c r="APQ426" s="558"/>
      <c r="APR426" s="558"/>
      <c r="APS426" s="558"/>
      <c r="APT426" s="558"/>
      <c r="APU426" s="558"/>
      <c r="APV426" s="558"/>
      <c r="APW426" s="558"/>
      <c r="APX426" s="558"/>
      <c r="APY426" s="558"/>
      <c r="APZ426" s="558"/>
      <c r="AQA426" s="558"/>
      <c r="AQB426" s="558"/>
      <c r="AQC426" s="558"/>
      <c r="AQD426" s="558"/>
      <c r="AQE426" s="558"/>
      <c r="AQF426" s="558"/>
      <c r="AQG426" s="558"/>
      <c r="AQH426" s="558"/>
      <c r="AQI426" s="558"/>
      <c r="AQJ426" s="558"/>
      <c r="AQK426" s="558"/>
      <c r="AQL426" s="558"/>
      <c r="AQM426" s="558"/>
      <c r="AQN426" s="558"/>
      <c r="AQO426" s="558"/>
      <c r="AQP426" s="558"/>
      <c r="AQQ426" s="558"/>
      <c r="AQR426" s="558"/>
      <c r="AQS426" s="558"/>
      <c r="AQT426" s="558"/>
      <c r="AQU426" s="558"/>
      <c r="AQV426" s="558"/>
      <c r="AQW426" s="558"/>
      <c r="AQX426" s="558"/>
      <c r="AQY426" s="558"/>
      <c r="AQZ426" s="558"/>
      <c r="ARA426" s="558"/>
      <c r="ARB426" s="558"/>
      <c r="ARC426" s="558"/>
      <c r="ARD426" s="558"/>
      <c r="ARE426" s="558"/>
      <c r="ARF426" s="558"/>
      <c r="ARG426" s="558"/>
      <c r="ARH426" s="558"/>
      <c r="ARI426" s="558"/>
      <c r="ARJ426" s="558"/>
      <c r="ARK426" s="558"/>
      <c r="ARL426" s="558"/>
      <c r="ARM426" s="558"/>
      <c r="ARN426" s="558"/>
      <c r="ARO426" s="558"/>
      <c r="ARP426" s="558"/>
      <c r="ARQ426" s="558"/>
      <c r="ARR426" s="558"/>
      <c r="ARS426" s="558"/>
      <c r="ART426" s="558"/>
      <c r="ARU426" s="558"/>
      <c r="ARV426" s="558"/>
      <c r="ARW426" s="558"/>
      <c r="ARX426" s="558"/>
      <c r="ARY426" s="558"/>
      <c r="ARZ426" s="558"/>
      <c r="ASA426" s="558"/>
      <c r="ASB426" s="558"/>
      <c r="ASC426" s="558"/>
      <c r="ASD426" s="558"/>
      <c r="ASE426" s="558"/>
      <c r="ASF426" s="558"/>
      <c r="ASG426" s="558"/>
      <c r="ASH426" s="558"/>
      <c r="ASI426" s="558"/>
      <c r="ASJ426" s="558"/>
      <c r="ASK426" s="558"/>
      <c r="ASL426" s="558"/>
      <c r="ASM426" s="558"/>
      <c r="ASN426" s="558"/>
      <c r="ASO426" s="558"/>
      <c r="ASP426" s="558"/>
      <c r="ASQ426" s="558"/>
      <c r="ASR426" s="558"/>
      <c r="ASS426" s="558"/>
      <c r="AST426" s="558"/>
      <c r="ASU426" s="558"/>
      <c r="ASV426" s="558"/>
      <c r="ASW426" s="558"/>
      <c r="ASX426" s="558"/>
      <c r="ASY426" s="558"/>
      <c r="ASZ426" s="558"/>
      <c r="ATA426" s="558"/>
      <c r="ATB426" s="558"/>
      <c r="ATC426" s="558"/>
      <c r="ATD426" s="558"/>
      <c r="ATE426" s="558"/>
      <c r="ATF426" s="558"/>
      <c r="ATG426" s="558"/>
      <c r="ATH426" s="558"/>
      <c r="ATI426" s="558"/>
      <c r="ATJ426" s="558"/>
      <c r="ATK426" s="558"/>
      <c r="ATL426" s="558"/>
      <c r="ATM426" s="558"/>
      <c r="ATN426" s="558"/>
      <c r="ATO426" s="558"/>
      <c r="ATP426" s="558"/>
      <c r="ATQ426" s="558"/>
      <c r="ATR426" s="558"/>
      <c r="ATS426" s="558"/>
      <c r="ATT426" s="558"/>
      <c r="ATU426" s="558"/>
      <c r="ATV426" s="558"/>
      <c r="ATW426" s="558"/>
      <c r="ATX426" s="558"/>
      <c r="ATY426" s="558"/>
      <c r="ATZ426" s="558"/>
      <c r="AUA426" s="558"/>
      <c r="AUB426" s="558"/>
      <c r="AUC426" s="558"/>
      <c r="AUD426" s="558"/>
      <c r="AUE426" s="558"/>
      <c r="AUF426" s="558"/>
      <c r="AUG426" s="558"/>
      <c r="AUH426" s="558"/>
      <c r="AUI426" s="558"/>
      <c r="AUJ426" s="558"/>
      <c r="AUK426" s="558"/>
      <c r="AUL426" s="558"/>
      <c r="AUM426" s="558"/>
      <c r="AUN426" s="558"/>
      <c r="AUO426" s="558"/>
      <c r="AUP426" s="558"/>
      <c r="AUQ426" s="558"/>
      <c r="AUR426" s="558"/>
      <c r="AUS426" s="558"/>
      <c r="AUT426" s="558"/>
      <c r="AUU426" s="558"/>
      <c r="AUV426" s="558"/>
      <c r="AUW426" s="558"/>
      <c r="AUX426" s="558"/>
      <c r="AUY426" s="558"/>
      <c r="AUZ426" s="558"/>
      <c r="AVA426" s="558"/>
      <c r="AVB426" s="558"/>
      <c r="AVC426" s="558"/>
      <c r="AVD426" s="558"/>
      <c r="AVE426" s="558"/>
      <c r="AVF426" s="558"/>
      <c r="AVG426" s="558"/>
      <c r="AVH426" s="558"/>
      <c r="AVI426" s="558"/>
      <c r="AVJ426" s="558"/>
      <c r="AVK426" s="558"/>
      <c r="AVL426" s="558"/>
      <c r="AVM426" s="558"/>
      <c r="AVN426" s="558"/>
      <c r="AVO426" s="558"/>
      <c r="AVP426" s="558"/>
      <c r="AVQ426" s="558"/>
      <c r="AVR426" s="558"/>
      <c r="AVS426" s="558"/>
      <c r="AVT426" s="558"/>
      <c r="AVU426" s="558"/>
      <c r="AVV426" s="558"/>
      <c r="AVW426" s="558"/>
      <c r="AVX426" s="558"/>
      <c r="AVY426" s="558"/>
      <c r="AVZ426" s="558"/>
      <c r="AWA426" s="558"/>
      <c r="AWB426" s="558"/>
      <c r="AWC426" s="558"/>
      <c r="AWD426" s="558"/>
      <c r="AWE426" s="558"/>
      <c r="AWF426" s="558"/>
      <c r="AWG426" s="558"/>
      <c r="AWH426" s="558"/>
      <c r="AWI426" s="558"/>
      <c r="AWJ426" s="558"/>
      <c r="AWK426" s="558"/>
      <c r="AWL426" s="558"/>
      <c r="AWM426" s="558"/>
      <c r="AWN426" s="558"/>
      <c r="AWO426" s="558"/>
      <c r="AWP426" s="558"/>
      <c r="AWQ426" s="558"/>
      <c r="AWR426" s="558"/>
      <c r="AWS426" s="558"/>
      <c r="AWT426" s="558"/>
      <c r="AWU426" s="558"/>
      <c r="AWV426" s="558"/>
      <c r="AWW426" s="558"/>
      <c r="AWX426" s="558"/>
      <c r="AWY426" s="558"/>
      <c r="AWZ426" s="558"/>
      <c r="AXA426" s="558"/>
      <c r="AXB426" s="558"/>
      <c r="AXC426" s="558"/>
      <c r="AXD426" s="558"/>
      <c r="AXE426" s="558"/>
      <c r="AXF426" s="558"/>
      <c r="AXG426" s="558"/>
      <c r="AXH426" s="558"/>
      <c r="AXI426" s="558"/>
      <c r="AXJ426" s="558"/>
      <c r="AXK426" s="558"/>
      <c r="AXL426" s="558"/>
      <c r="AXM426" s="558"/>
      <c r="AXN426" s="558"/>
      <c r="AXO426" s="558"/>
      <c r="AXP426" s="558"/>
      <c r="AXQ426" s="558"/>
      <c r="AXR426" s="558"/>
      <c r="AXS426" s="558"/>
      <c r="AXT426" s="558"/>
      <c r="AXU426" s="558"/>
      <c r="AXV426" s="558"/>
      <c r="AXW426" s="558"/>
      <c r="AXX426" s="558"/>
      <c r="AXY426" s="558"/>
      <c r="AXZ426" s="558"/>
      <c r="AYA426" s="558"/>
      <c r="AYB426" s="558"/>
      <c r="AYC426" s="558"/>
      <c r="AYD426" s="558"/>
      <c r="AYE426" s="558"/>
      <c r="AYF426" s="558"/>
      <c r="AYG426" s="558"/>
      <c r="AYH426" s="558"/>
      <c r="AYI426" s="558"/>
      <c r="AYJ426" s="558"/>
      <c r="AYK426" s="558"/>
      <c r="AYL426" s="558"/>
      <c r="AYM426" s="558"/>
      <c r="AYN426" s="558"/>
      <c r="AYO426" s="558"/>
      <c r="AYP426" s="558"/>
      <c r="AYQ426" s="558"/>
      <c r="AYR426" s="558"/>
      <c r="AYS426" s="558"/>
      <c r="AYT426" s="558"/>
      <c r="AYU426" s="558"/>
      <c r="AYV426" s="558"/>
      <c r="AYW426" s="558"/>
      <c r="AYX426" s="558"/>
      <c r="AYY426" s="558"/>
      <c r="AYZ426" s="558"/>
      <c r="AZA426" s="558"/>
      <c r="AZB426" s="558"/>
      <c r="AZC426" s="558"/>
      <c r="AZD426" s="558"/>
      <c r="AZE426" s="558"/>
      <c r="AZF426" s="558"/>
      <c r="AZG426" s="558"/>
      <c r="AZH426" s="558"/>
      <c r="AZI426" s="558"/>
      <c r="AZJ426" s="558"/>
      <c r="AZK426" s="558"/>
      <c r="AZL426" s="558"/>
      <c r="AZM426" s="558"/>
      <c r="AZN426" s="558"/>
      <c r="AZO426" s="558"/>
      <c r="AZP426" s="558"/>
      <c r="AZQ426" s="558"/>
      <c r="AZR426" s="558"/>
      <c r="AZS426" s="558"/>
      <c r="AZT426" s="558"/>
      <c r="AZU426" s="558"/>
      <c r="AZV426" s="558"/>
      <c r="AZW426" s="558"/>
      <c r="AZX426" s="558"/>
      <c r="AZY426" s="558"/>
      <c r="AZZ426" s="558"/>
      <c r="BAA426" s="558"/>
      <c r="BAB426" s="558"/>
      <c r="BAC426" s="558"/>
      <c r="BAD426" s="558"/>
      <c r="BAE426" s="558"/>
      <c r="BAF426" s="558"/>
      <c r="BAG426" s="558"/>
      <c r="BAH426" s="558"/>
      <c r="BAI426" s="558"/>
      <c r="BAJ426" s="558"/>
      <c r="BAK426" s="558"/>
      <c r="BAL426" s="558"/>
      <c r="BAM426" s="558"/>
      <c r="BAN426" s="558"/>
      <c r="BAO426" s="558"/>
      <c r="BAP426" s="558"/>
      <c r="BAQ426" s="558"/>
      <c r="BAR426" s="558"/>
      <c r="BAS426" s="558"/>
      <c r="BAT426" s="558"/>
      <c r="BAU426" s="558"/>
      <c r="BAV426" s="558"/>
      <c r="BAW426" s="558"/>
      <c r="BAX426" s="558"/>
      <c r="BAY426" s="558"/>
      <c r="BAZ426" s="558"/>
      <c r="BBA426" s="558"/>
      <c r="BBB426" s="558"/>
      <c r="BBC426" s="558"/>
      <c r="BBD426" s="558"/>
      <c r="BBE426" s="558"/>
      <c r="BBF426" s="558"/>
      <c r="BBG426" s="558"/>
      <c r="BBH426" s="558"/>
      <c r="BBI426" s="558"/>
      <c r="BBJ426" s="558"/>
      <c r="BBK426" s="558"/>
      <c r="BBL426" s="558"/>
      <c r="BBM426" s="558"/>
      <c r="BBN426" s="558"/>
      <c r="BBO426" s="558"/>
      <c r="BBP426" s="558"/>
      <c r="BBQ426" s="558"/>
      <c r="BBR426" s="558"/>
      <c r="BBS426" s="558"/>
      <c r="BBT426" s="558"/>
      <c r="BBU426" s="558"/>
      <c r="BBV426" s="558"/>
      <c r="BBW426" s="558"/>
      <c r="BBX426" s="558"/>
      <c r="BBY426" s="558"/>
      <c r="BBZ426" s="558"/>
      <c r="BCA426" s="558"/>
      <c r="BCB426" s="558"/>
      <c r="BCC426" s="558"/>
      <c r="BCD426" s="558"/>
      <c r="BCE426" s="558"/>
      <c r="BCF426" s="558"/>
      <c r="BCG426" s="558"/>
      <c r="BCH426" s="558"/>
      <c r="BCI426" s="558"/>
      <c r="BCJ426" s="558"/>
      <c r="BCK426" s="558"/>
      <c r="BCL426" s="558"/>
      <c r="BCM426" s="558"/>
      <c r="BCN426" s="558"/>
      <c r="BCO426" s="558"/>
      <c r="BCP426" s="558"/>
      <c r="BCQ426" s="558"/>
      <c r="BCR426" s="558"/>
      <c r="BCS426" s="558"/>
      <c r="BCT426" s="558"/>
      <c r="BCU426" s="558"/>
      <c r="BCV426" s="558"/>
      <c r="BCW426" s="558"/>
      <c r="BCX426" s="558"/>
      <c r="BCY426" s="558"/>
      <c r="BCZ426" s="558"/>
      <c r="BDA426" s="558"/>
      <c r="BDB426" s="558"/>
      <c r="BDC426" s="558"/>
      <c r="BDD426" s="558"/>
      <c r="BDE426" s="558"/>
      <c r="BDF426" s="558"/>
      <c r="BDG426" s="558"/>
      <c r="BDH426" s="558"/>
      <c r="BDI426" s="558"/>
      <c r="BDJ426" s="558"/>
      <c r="BDK426" s="558"/>
      <c r="BDL426" s="558"/>
      <c r="BDM426" s="558"/>
      <c r="BDN426" s="558"/>
      <c r="BDO426" s="558"/>
      <c r="BDP426" s="558"/>
      <c r="BDQ426" s="558"/>
      <c r="BDR426" s="558"/>
      <c r="BDS426" s="558"/>
      <c r="BDT426" s="558"/>
      <c r="BDU426" s="558"/>
      <c r="BDV426" s="558"/>
      <c r="BDW426" s="558"/>
      <c r="BDX426" s="558"/>
      <c r="BDY426" s="558"/>
      <c r="BDZ426" s="558"/>
      <c r="BEA426" s="558"/>
      <c r="BEB426" s="558"/>
      <c r="BEC426" s="558"/>
      <c r="BED426" s="558"/>
      <c r="BEE426" s="558"/>
      <c r="BEF426" s="558"/>
      <c r="BEG426" s="558"/>
      <c r="BEH426" s="558"/>
      <c r="BEI426" s="558"/>
      <c r="BEJ426" s="558"/>
      <c r="BEK426" s="558"/>
      <c r="BEL426" s="558"/>
      <c r="BEM426" s="558"/>
      <c r="BEN426" s="558"/>
      <c r="BEO426" s="558"/>
      <c r="BEP426" s="558"/>
      <c r="BEQ426" s="558"/>
      <c r="BER426" s="558"/>
      <c r="BES426" s="558"/>
      <c r="BET426" s="558"/>
      <c r="BEU426" s="558"/>
      <c r="BEV426" s="558"/>
      <c r="BEW426" s="558"/>
      <c r="BEX426" s="558"/>
      <c r="BEY426" s="558"/>
      <c r="BEZ426" s="558"/>
      <c r="BFA426" s="558"/>
      <c r="BFB426" s="558"/>
      <c r="BFC426" s="558"/>
      <c r="BFD426" s="558"/>
      <c r="BFE426" s="558"/>
      <c r="BFF426" s="558"/>
      <c r="BFG426" s="558"/>
      <c r="BFH426" s="558"/>
      <c r="BFI426" s="558"/>
      <c r="BFJ426" s="558"/>
      <c r="BFK426" s="558"/>
      <c r="BFL426" s="558"/>
      <c r="BFM426" s="558"/>
      <c r="BFN426" s="558"/>
      <c r="BFO426" s="558"/>
      <c r="BFP426" s="558"/>
      <c r="BFQ426" s="558"/>
      <c r="BFR426" s="558"/>
      <c r="BFS426" s="558"/>
      <c r="BFT426" s="558"/>
      <c r="BFU426" s="558"/>
      <c r="BFV426" s="558"/>
      <c r="BFW426" s="558"/>
      <c r="BFX426" s="558"/>
      <c r="BFY426" s="558"/>
      <c r="BFZ426" s="558"/>
      <c r="BGA426" s="558"/>
      <c r="BGB426" s="558"/>
      <c r="BGC426" s="558"/>
      <c r="BGD426" s="558"/>
      <c r="BGE426" s="558"/>
      <c r="BGF426" s="558"/>
      <c r="BGG426" s="558"/>
      <c r="BGH426" s="558"/>
      <c r="BGI426" s="558"/>
      <c r="BGJ426" s="558"/>
      <c r="BGK426" s="558"/>
      <c r="BGL426" s="558"/>
      <c r="BGM426" s="558"/>
      <c r="BGN426" s="558"/>
      <c r="BGO426" s="558"/>
      <c r="BGP426" s="558"/>
      <c r="BGQ426" s="558"/>
      <c r="BGR426" s="558"/>
      <c r="BGS426" s="558"/>
      <c r="BGT426" s="558"/>
      <c r="BGU426" s="558"/>
      <c r="BGV426" s="558"/>
      <c r="BGW426" s="558"/>
      <c r="BGX426" s="558"/>
      <c r="BGY426" s="558"/>
      <c r="BGZ426" s="558"/>
      <c r="BHA426" s="558"/>
      <c r="BHB426" s="558"/>
      <c r="BHC426" s="558"/>
      <c r="BHD426" s="558"/>
      <c r="BHE426" s="558"/>
      <c r="BHF426" s="558"/>
      <c r="BHG426" s="558"/>
      <c r="BHH426" s="558"/>
      <c r="BHI426" s="558"/>
      <c r="BHJ426" s="558"/>
      <c r="BHK426" s="558"/>
      <c r="BHL426" s="558"/>
      <c r="BHM426" s="558"/>
      <c r="BHN426" s="558"/>
      <c r="BHO426" s="558"/>
      <c r="BHP426" s="558"/>
      <c r="BHQ426" s="558"/>
      <c r="BHR426" s="558"/>
      <c r="BHS426" s="558"/>
      <c r="BHT426" s="558"/>
      <c r="BHU426" s="558"/>
      <c r="BHV426" s="558"/>
      <c r="BHW426" s="558"/>
      <c r="BHX426" s="558"/>
      <c r="BHY426" s="558"/>
      <c r="BHZ426" s="558"/>
      <c r="BIA426" s="558"/>
      <c r="BIB426" s="558"/>
      <c r="BIC426" s="558"/>
      <c r="BID426" s="558"/>
      <c r="BIE426" s="558"/>
      <c r="BIF426" s="558"/>
      <c r="BIG426" s="558"/>
      <c r="BIH426" s="558"/>
      <c r="BII426" s="558"/>
      <c r="BIJ426" s="558"/>
      <c r="BIK426" s="558"/>
      <c r="BIL426" s="558"/>
      <c r="BIM426" s="558"/>
      <c r="BIN426" s="558"/>
      <c r="BIO426" s="558"/>
      <c r="BIP426" s="558"/>
      <c r="BIQ426" s="558"/>
      <c r="BIR426" s="558"/>
      <c r="BIS426" s="558"/>
      <c r="BIT426" s="558"/>
      <c r="BIU426" s="558"/>
      <c r="BIV426" s="558"/>
      <c r="BIW426" s="558"/>
      <c r="BIX426" s="558"/>
      <c r="BIY426" s="558"/>
      <c r="BIZ426" s="558"/>
      <c r="BJA426" s="558"/>
      <c r="BJB426" s="558"/>
      <c r="BJC426" s="558"/>
      <c r="BJD426" s="558"/>
      <c r="BJE426" s="558"/>
      <c r="BJF426" s="558"/>
      <c r="BJG426" s="558"/>
      <c r="BJH426" s="558"/>
      <c r="BJI426" s="558"/>
      <c r="BJJ426" s="558"/>
      <c r="BJK426" s="558"/>
      <c r="BJL426" s="558"/>
      <c r="BJM426" s="558"/>
      <c r="BJN426" s="558"/>
      <c r="BJO426" s="558"/>
      <c r="BJP426" s="558"/>
      <c r="BJQ426" s="558"/>
      <c r="BJR426" s="558"/>
      <c r="BJS426" s="558"/>
      <c r="BJT426" s="558"/>
      <c r="BJU426" s="558"/>
      <c r="BJV426" s="558"/>
      <c r="BJW426" s="558"/>
      <c r="BJX426" s="558"/>
      <c r="BJY426" s="558"/>
      <c r="BJZ426" s="558"/>
      <c r="BKA426" s="558"/>
      <c r="BKB426" s="558"/>
      <c r="BKC426" s="558"/>
      <c r="BKD426" s="558"/>
      <c r="BKE426" s="558"/>
      <c r="BKF426" s="558"/>
      <c r="BKG426" s="558"/>
      <c r="BKH426" s="558"/>
      <c r="BKI426" s="558"/>
      <c r="BKJ426" s="558"/>
      <c r="BKK426" s="558"/>
      <c r="BKL426" s="558"/>
      <c r="BKM426" s="558"/>
      <c r="BKN426" s="558"/>
      <c r="BKO426" s="558"/>
      <c r="BKP426" s="558"/>
      <c r="BKQ426" s="558"/>
      <c r="BKR426" s="558"/>
      <c r="BKS426" s="558"/>
      <c r="BKT426" s="558"/>
      <c r="BKU426" s="558"/>
      <c r="BKV426" s="558"/>
      <c r="BKW426" s="558"/>
      <c r="BKX426" s="558"/>
      <c r="BKY426" s="558"/>
      <c r="BKZ426" s="558"/>
      <c r="BLA426" s="558"/>
      <c r="BLB426" s="558"/>
      <c r="BLC426" s="558"/>
      <c r="BLD426" s="558"/>
      <c r="BLE426" s="558"/>
      <c r="BLF426" s="558"/>
      <c r="BLG426" s="558"/>
      <c r="BLH426" s="558"/>
      <c r="BLI426" s="558"/>
      <c r="BLJ426" s="558"/>
      <c r="BLK426" s="558"/>
      <c r="BLL426" s="558"/>
      <c r="BLM426" s="558"/>
      <c r="BLN426" s="558"/>
      <c r="BLO426" s="558"/>
      <c r="BLP426" s="558"/>
      <c r="BLQ426" s="558"/>
      <c r="BLR426" s="558"/>
      <c r="BLS426" s="558"/>
      <c r="BLT426" s="558"/>
      <c r="BLU426" s="558"/>
      <c r="BLV426" s="558"/>
      <c r="BLW426" s="558"/>
      <c r="BLX426" s="558"/>
      <c r="BLY426" s="558"/>
      <c r="BLZ426" s="558"/>
      <c r="BMA426" s="558"/>
      <c r="BMB426" s="558"/>
      <c r="BMC426" s="558"/>
      <c r="BMD426" s="558"/>
      <c r="BME426" s="558"/>
      <c r="BMF426" s="558"/>
      <c r="BMG426" s="558"/>
      <c r="BMH426" s="558"/>
      <c r="BMI426" s="558"/>
      <c r="BMJ426" s="558"/>
      <c r="BMK426" s="558"/>
      <c r="BML426" s="558"/>
      <c r="BMM426" s="558"/>
      <c r="BMN426" s="558"/>
      <c r="BMO426" s="558"/>
      <c r="BMP426" s="558"/>
      <c r="BMQ426" s="558"/>
      <c r="BMR426" s="558"/>
      <c r="BMS426" s="558"/>
      <c r="BMT426" s="558"/>
      <c r="BMU426" s="558"/>
      <c r="BMV426" s="558"/>
      <c r="BMW426" s="558"/>
      <c r="BMX426" s="558"/>
      <c r="BMY426" s="558"/>
      <c r="BMZ426" s="558"/>
      <c r="BNA426" s="558"/>
      <c r="BNB426" s="558"/>
      <c r="BNC426" s="558"/>
      <c r="BND426" s="558"/>
      <c r="BNE426" s="558"/>
      <c r="BNF426" s="558"/>
      <c r="BNG426" s="558"/>
      <c r="BNH426" s="558"/>
      <c r="BNI426" s="558"/>
      <c r="BNJ426" s="558"/>
      <c r="BNK426" s="558"/>
      <c r="BNL426" s="558"/>
      <c r="BNM426" s="558"/>
      <c r="BNN426" s="558"/>
      <c r="BNO426" s="558"/>
      <c r="BNP426" s="558"/>
      <c r="BNQ426" s="558"/>
      <c r="BNR426" s="558"/>
      <c r="BNS426" s="558"/>
      <c r="BNT426" s="558"/>
      <c r="BNU426" s="558"/>
      <c r="BNV426" s="558"/>
      <c r="BNW426" s="558"/>
      <c r="BNX426" s="558"/>
      <c r="BNY426" s="558"/>
      <c r="BNZ426" s="558"/>
      <c r="BOA426" s="558"/>
      <c r="BOB426" s="558"/>
      <c r="BOC426" s="558"/>
      <c r="BOD426" s="558"/>
      <c r="BOE426" s="558"/>
      <c r="BOF426" s="558"/>
      <c r="BOG426" s="558"/>
      <c r="BOH426" s="558"/>
      <c r="BOI426" s="558"/>
      <c r="BOJ426" s="558"/>
      <c r="BOK426" s="558"/>
      <c r="BOL426" s="558"/>
      <c r="BOM426" s="558"/>
      <c r="BON426" s="558"/>
      <c r="BOO426" s="558"/>
      <c r="BOP426" s="558"/>
      <c r="BOQ426" s="558"/>
      <c r="BOR426" s="558"/>
      <c r="BOS426" s="558"/>
      <c r="BOT426" s="558"/>
      <c r="BOU426" s="558"/>
      <c r="BOV426" s="558"/>
      <c r="BOW426" s="558"/>
      <c r="BOX426" s="558"/>
      <c r="BOY426" s="558"/>
      <c r="BOZ426" s="558"/>
      <c r="BPA426" s="558"/>
      <c r="BPB426" s="558"/>
      <c r="BPC426" s="558"/>
      <c r="BPD426" s="558"/>
      <c r="BPE426" s="558"/>
      <c r="BPF426" s="558"/>
      <c r="BPG426" s="558"/>
      <c r="BPH426" s="558"/>
      <c r="BPI426" s="558"/>
      <c r="BPJ426" s="558"/>
      <c r="BPK426" s="558"/>
      <c r="BPL426" s="558"/>
      <c r="BPM426" s="558"/>
      <c r="BPN426" s="558"/>
      <c r="BPO426" s="558"/>
      <c r="BPP426" s="558"/>
      <c r="BPQ426" s="558"/>
      <c r="BPR426" s="558"/>
      <c r="BPS426" s="558"/>
      <c r="BPT426" s="558"/>
      <c r="BPU426" s="558"/>
      <c r="BPV426" s="558"/>
      <c r="BPW426" s="558"/>
      <c r="BPX426" s="558"/>
      <c r="BPY426" s="558"/>
      <c r="BPZ426" s="558"/>
      <c r="BQA426" s="558"/>
      <c r="BQB426" s="558"/>
      <c r="BQC426" s="558"/>
      <c r="BQD426" s="558"/>
      <c r="BQE426" s="558"/>
      <c r="BQF426" s="558"/>
      <c r="BQG426" s="558"/>
      <c r="BQH426" s="558"/>
      <c r="BQI426" s="558"/>
      <c r="BQJ426" s="558"/>
      <c r="BQK426" s="558"/>
      <c r="BQL426" s="558"/>
      <c r="BQM426" s="558"/>
      <c r="BQN426" s="558"/>
      <c r="BQO426" s="558"/>
      <c r="BQP426" s="558"/>
      <c r="BQQ426" s="558"/>
      <c r="BQR426" s="558"/>
      <c r="BQS426" s="558"/>
      <c r="BQT426" s="558"/>
      <c r="BQU426" s="558"/>
      <c r="BQV426" s="558"/>
      <c r="BQW426" s="558"/>
      <c r="BQX426" s="558"/>
      <c r="BQY426" s="558"/>
      <c r="BQZ426" s="558"/>
      <c r="BRA426" s="558"/>
      <c r="BRB426" s="558"/>
      <c r="BRC426" s="558"/>
      <c r="BRD426" s="558"/>
      <c r="BRE426" s="558"/>
      <c r="BRF426" s="558"/>
      <c r="BRG426" s="558"/>
      <c r="BRH426" s="558"/>
      <c r="BRI426" s="558"/>
      <c r="BRJ426" s="558"/>
      <c r="BRK426" s="558"/>
      <c r="BRL426" s="558"/>
      <c r="BRM426" s="558"/>
      <c r="BRN426" s="558"/>
      <c r="BRO426" s="558"/>
      <c r="BRP426" s="558"/>
      <c r="BRQ426" s="558"/>
      <c r="BRR426" s="558"/>
      <c r="BRS426" s="558"/>
      <c r="BRT426" s="558"/>
      <c r="BRU426" s="558"/>
      <c r="BRV426" s="558"/>
      <c r="BRW426" s="558"/>
      <c r="BRX426" s="558"/>
      <c r="BRY426" s="558"/>
      <c r="BRZ426" s="558"/>
      <c r="BSA426" s="558"/>
      <c r="BSB426" s="558"/>
      <c r="BSC426" s="558"/>
      <c r="BSD426" s="558"/>
      <c r="BSE426" s="558"/>
      <c r="BSF426" s="558"/>
      <c r="BSG426" s="558"/>
      <c r="BSH426" s="558"/>
      <c r="BSI426" s="558"/>
      <c r="BSJ426" s="558"/>
      <c r="BSK426" s="558"/>
      <c r="BSL426" s="558"/>
      <c r="BSM426" s="558"/>
      <c r="BSN426" s="558"/>
      <c r="BSO426" s="558"/>
      <c r="BSP426" s="558"/>
      <c r="BSQ426" s="558"/>
      <c r="BSR426" s="558"/>
      <c r="BSS426" s="558"/>
      <c r="BST426" s="558"/>
      <c r="BSU426" s="558"/>
      <c r="BSV426" s="558"/>
      <c r="BSW426" s="558"/>
      <c r="BSX426" s="558"/>
      <c r="BSY426" s="558"/>
      <c r="BSZ426" s="558"/>
      <c r="BTA426" s="558"/>
      <c r="BTB426" s="558"/>
      <c r="BTC426" s="558"/>
      <c r="BTD426" s="558"/>
      <c r="BTE426" s="558"/>
      <c r="BTF426" s="558"/>
      <c r="BTG426" s="558"/>
      <c r="BTH426" s="558"/>
      <c r="BTI426" s="558"/>
      <c r="BTJ426" s="558"/>
      <c r="BTK426" s="558"/>
      <c r="BTL426" s="558"/>
      <c r="BTM426" s="558"/>
      <c r="BTN426" s="558"/>
      <c r="BTO426" s="558"/>
      <c r="BTP426" s="558"/>
      <c r="BTQ426" s="558"/>
      <c r="BTR426" s="558"/>
      <c r="BTS426" s="558"/>
      <c r="BTT426" s="558"/>
      <c r="BTU426" s="558"/>
      <c r="BTV426" s="558"/>
      <c r="BTW426" s="558"/>
      <c r="BTX426" s="558"/>
      <c r="BTY426" s="558"/>
      <c r="BTZ426" s="558"/>
      <c r="BUA426" s="558"/>
      <c r="BUB426" s="558"/>
      <c r="BUC426" s="558"/>
      <c r="BUD426" s="558"/>
      <c r="BUE426" s="558"/>
      <c r="BUF426" s="558"/>
      <c r="BUG426" s="558"/>
      <c r="BUH426" s="558"/>
      <c r="BUI426" s="558"/>
      <c r="BUJ426" s="558"/>
      <c r="BUK426" s="558"/>
      <c r="BUL426" s="558"/>
      <c r="BUM426" s="558"/>
      <c r="BUN426" s="558"/>
      <c r="BUO426" s="558"/>
      <c r="BUP426" s="558"/>
      <c r="BUQ426" s="558"/>
      <c r="BUR426" s="558"/>
      <c r="BUS426" s="558"/>
      <c r="BUT426" s="558"/>
      <c r="BUU426" s="558"/>
      <c r="BUV426" s="558"/>
      <c r="BUW426" s="558"/>
      <c r="BUX426" s="558"/>
      <c r="BUY426" s="558"/>
      <c r="BUZ426" s="558"/>
      <c r="BVA426" s="558"/>
      <c r="BVB426" s="558"/>
      <c r="BVC426" s="558"/>
      <c r="BVD426" s="558"/>
      <c r="BVE426" s="558"/>
      <c r="BVF426" s="558"/>
      <c r="BVG426" s="558"/>
      <c r="BVH426" s="558"/>
      <c r="BVI426" s="558"/>
      <c r="BVJ426" s="558"/>
      <c r="BVK426" s="558"/>
      <c r="BVL426" s="558"/>
      <c r="BVM426" s="558"/>
      <c r="BVN426" s="558"/>
      <c r="BVO426" s="558"/>
      <c r="BVP426" s="558"/>
      <c r="BVQ426" s="558"/>
      <c r="BVR426" s="558"/>
      <c r="BVS426" s="558"/>
      <c r="BVT426" s="558"/>
      <c r="BVU426" s="558"/>
      <c r="BVV426" s="558"/>
      <c r="BVW426" s="558"/>
      <c r="BVX426" s="558"/>
      <c r="BVY426" s="558"/>
      <c r="BVZ426" s="558"/>
      <c r="BWA426" s="558"/>
      <c r="BWB426" s="558"/>
      <c r="BWC426" s="558"/>
      <c r="BWD426" s="558"/>
      <c r="BWE426" s="558"/>
      <c r="BWF426" s="558"/>
      <c r="BWG426" s="558"/>
      <c r="BWH426" s="558"/>
      <c r="BWI426" s="558"/>
      <c r="BWJ426" s="558"/>
      <c r="BWK426" s="558"/>
      <c r="BWL426" s="558"/>
      <c r="BWM426" s="558"/>
      <c r="BWN426" s="558"/>
      <c r="BWO426" s="558"/>
      <c r="BWP426" s="558"/>
      <c r="BWQ426" s="558"/>
      <c r="BWR426" s="558"/>
      <c r="BWS426" s="558"/>
      <c r="BWT426" s="558"/>
      <c r="BWU426" s="558"/>
      <c r="BWV426" s="558"/>
      <c r="BWW426" s="558"/>
      <c r="BWX426" s="558"/>
      <c r="BWY426" s="558"/>
      <c r="BWZ426" s="558"/>
      <c r="BXA426" s="558"/>
      <c r="BXB426" s="558"/>
      <c r="BXC426" s="558"/>
      <c r="BXD426" s="558"/>
      <c r="BXE426" s="558"/>
      <c r="BXF426" s="558"/>
      <c r="BXG426" s="558"/>
      <c r="BXH426" s="558"/>
      <c r="BXI426" s="558"/>
      <c r="BXJ426" s="558"/>
      <c r="BXK426" s="558"/>
      <c r="BXL426" s="558"/>
      <c r="BXM426" s="558"/>
      <c r="BXN426" s="558"/>
      <c r="BXO426" s="558"/>
      <c r="BXP426" s="558"/>
      <c r="BXQ426" s="558"/>
      <c r="BXR426" s="558"/>
      <c r="BXS426" s="558"/>
      <c r="BXT426" s="558"/>
      <c r="BXU426" s="558"/>
      <c r="BXV426" s="558"/>
      <c r="BXW426" s="558"/>
      <c r="BXX426" s="558"/>
      <c r="BXY426" s="558"/>
      <c r="BXZ426" s="558"/>
      <c r="BYA426" s="558"/>
      <c r="BYB426" s="558"/>
      <c r="BYC426" s="558"/>
      <c r="BYD426" s="558"/>
      <c r="BYE426" s="558"/>
      <c r="BYF426" s="558"/>
      <c r="BYG426" s="558"/>
      <c r="BYH426" s="558"/>
      <c r="BYI426" s="558"/>
      <c r="BYJ426" s="558"/>
      <c r="BYK426" s="558"/>
      <c r="BYL426" s="558"/>
      <c r="BYM426" s="558"/>
      <c r="BYN426" s="558"/>
      <c r="BYO426" s="558"/>
      <c r="BYP426" s="558"/>
      <c r="BYQ426" s="558"/>
      <c r="BYR426" s="558"/>
      <c r="BYS426" s="558"/>
      <c r="BYT426" s="558"/>
      <c r="BYU426" s="558"/>
      <c r="BYV426" s="558"/>
      <c r="BYW426" s="558"/>
      <c r="BYX426" s="558"/>
      <c r="BYY426" s="558"/>
      <c r="BYZ426" s="558"/>
      <c r="BZA426" s="558"/>
      <c r="BZB426" s="558"/>
      <c r="BZC426" s="558"/>
      <c r="BZD426" s="558"/>
      <c r="BZE426" s="558"/>
      <c r="BZF426" s="558"/>
      <c r="BZG426" s="558"/>
      <c r="BZH426" s="558"/>
      <c r="BZI426" s="558"/>
      <c r="BZJ426" s="558"/>
      <c r="BZK426" s="558"/>
      <c r="BZL426" s="558"/>
      <c r="BZM426" s="558"/>
      <c r="BZN426" s="558"/>
      <c r="BZO426" s="558"/>
      <c r="BZP426" s="558"/>
      <c r="BZQ426" s="558"/>
      <c r="BZR426" s="558"/>
      <c r="BZS426" s="558"/>
      <c r="BZT426" s="558"/>
      <c r="BZU426" s="558"/>
      <c r="BZV426" s="558"/>
      <c r="BZW426" s="558"/>
      <c r="BZX426" s="558"/>
      <c r="BZY426" s="558"/>
      <c r="BZZ426" s="558"/>
      <c r="CAA426" s="558"/>
      <c r="CAB426" s="558"/>
      <c r="CAC426" s="558"/>
      <c r="CAD426" s="558"/>
      <c r="CAE426" s="558"/>
      <c r="CAF426" s="558"/>
      <c r="CAG426" s="558"/>
      <c r="CAH426" s="558"/>
      <c r="CAI426" s="558"/>
      <c r="CAJ426" s="558"/>
      <c r="CAK426" s="558"/>
      <c r="CAL426" s="558"/>
      <c r="CAM426" s="558"/>
      <c r="CAN426" s="558"/>
      <c r="CAO426" s="558"/>
      <c r="CAP426" s="558"/>
      <c r="CAQ426" s="558"/>
      <c r="CAR426" s="558"/>
      <c r="CAS426" s="558"/>
      <c r="CAT426" s="558"/>
      <c r="CAU426" s="558"/>
      <c r="CAV426" s="558"/>
      <c r="CAW426" s="558"/>
      <c r="CAX426" s="558"/>
      <c r="CAY426" s="558"/>
      <c r="CAZ426" s="558"/>
      <c r="CBA426" s="558"/>
      <c r="CBB426" s="558"/>
      <c r="CBC426" s="558"/>
      <c r="CBD426" s="558"/>
      <c r="CBE426" s="558"/>
      <c r="CBF426" s="558"/>
      <c r="CBG426" s="558"/>
      <c r="CBH426" s="558"/>
      <c r="CBI426" s="558"/>
      <c r="CBJ426" s="558"/>
      <c r="CBK426" s="558"/>
      <c r="CBL426" s="558"/>
      <c r="CBM426" s="558"/>
      <c r="CBN426" s="558"/>
      <c r="CBO426" s="558"/>
      <c r="CBP426" s="558"/>
      <c r="CBQ426" s="558"/>
      <c r="CBR426" s="558"/>
      <c r="CBS426" s="558"/>
      <c r="CBT426" s="558"/>
      <c r="CBU426" s="558"/>
      <c r="CBV426" s="558"/>
      <c r="CBW426" s="558"/>
      <c r="CBX426" s="558"/>
      <c r="CBY426" s="558"/>
      <c r="CBZ426" s="558"/>
      <c r="CCA426" s="558"/>
      <c r="CCB426" s="558"/>
      <c r="CCC426" s="558"/>
      <c r="CCD426" s="558"/>
      <c r="CCE426" s="558"/>
      <c r="CCF426" s="558"/>
      <c r="CCG426" s="558"/>
      <c r="CCH426" s="558"/>
      <c r="CCI426" s="558"/>
      <c r="CCJ426" s="558"/>
      <c r="CCK426" s="558"/>
      <c r="CCL426" s="558"/>
      <c r="CCM426" s="558"/>
      <c r="CCN426" s="558"/>
      <c r="CCO426" s="558"/>
      <c r="CCP426" s="558"/>
      <c r="CCQ426" s="558"/>
      <c r="CCR426" s="558"/>
      <c r="CCS426" s="558"/>
      <c r="CCT426" s="558"/>
      <c r="CCU426" s="558"/>
      <c r="CCV426" s="558"/>
      <c r="CCW426" s="558"/>
      <c r="CCX426" s="558"/>
      <c r="CCY426" s="558"/>
      <c r="CCZ426" s="558"/>
      <c r="CDA426" s="558"/>
      <c r="CDB426" s="558"/>
      <c r="CDC426" s="558"/>
      <c r="CDD426" s="558"/>
      <c r="CDE426" s="558"/>
      <c r="CDF426" s="558"/>
      <c r="CDG426" s="558"/>
      <c r="CDH426" s="558"/>
      <c r="CDI426" s="558"/>
      <c r="CDJ426" s="558"/>
      <c r="CDK426" s="558"/>
      <c r="CDL426" s="558"/>
      <c r="CDM426" s="558"/>
      <c r="CDN426" s="558"/>
      <c r="CDO426" s="558"/>
      <c r="CDP426" s="558"/>
      <c r="CDQ426" s="558"/>
      <c r="CDR426" s="558"/>
      <c r="CDS426" s="558"/>
      <c r="CDT426" s="558"/>
      <c r="CDU426" s="558"/>
      <c r="CDV426" s="558"/>
      <c r="CDW426" s="558"/>
      <c r="CDX426" s="558"/>
      <c r="CDY426" s="558"/>
      <c r="CDZ426" s="558"/>
      <c r="CEA426" s="558"/>
      <c r="CEB426" s="558"/>
      <c r="CEC426" s="558"/>
      <c r="CED426" s="558"/>
      <c r="CEE426" s="558"/>
      <c r="CEF426" s="558"/>
      <c r="CEG426" s="558"/>
      <c r="CEH426" s="558"/>
      <c r="CEI426" s="558"/>
      <c r="CEJ426" s="558"/>
      <c r="CEK426" s="558"/>
      <c r="CEL426" s="558"/>
      <c r="CEM426" s="558"/>
      <c r="CEN426" s="558"/>
      <c r="CEO426" s="558"/>
      <c r="CEP426" s="558"/>
      <c r="CEQ426" s="558"/>
      <c r="CER426" s="558"/>
      <c r="CES426" s="558"/>
      <c r="CET426" s="558"/>
      <c r="CEU426" s="558"/>
      <c r="CEV426" s="558"/>
      <c r="CEW426" s="558"/>
      <c r="CEX426" s="558"/>
      <c r="CEY426" s="558"/>
      <c r="CEZ426" s="558"/>
      <c r="CFA426" s="558"/>
      <c r="CFB426" s="558"/>
      <c r="CFC426" s="558"/>
      <c r="CFD426" s="558"/>
      <c r="CFE426" s="558"/>
      <c r="CFF426" s="558"/>
      <c r="CFG426" s="558"/>
      <c r="CFH426" s="558"/>
      <c r="CFI426" s="558"/>
      <c r="CFJ426" s="558"/>
      <c r="CFK426" s="558"/>
      <c r="CFL426" s="558"/>
      <c r="CFM426" s="558"/>
      <c r="CFN426" s="558"/>
      <c r="CFO426" s="558"/>
      <c r="CFP426" s="558"/>
      <c r="CFQ426" s="558"/>
      <c r="CFR426" s="558"/>
      <c r="CFS426" s="558"/>
      <c r="CFT426" s="558"/>
      <c r="CFU426" s="558"/>
      <c r="CFV426" s="558"/>
      <c r="CFW426" s="558"/>
      <c r="CFX426" s="558"/>
      <c r="CFY426" s="558"/>
      <c r="CFZ426" s="558"/>
      <c r="CGA426" s="558"/>
      <c r="CGB426" s="558"/>
      <c r="CGC426" s="558"/>
      <c r="CGD426" s="558"/>
      <c r="CGE426" s="558"/>
      <c r="CGF426" s="558"/>
      <c r="CGG426" s="558"/>
      <c r="CGH426" s="558"/>
      <c r="CGI426" s="558"/>
      <c r="CGJ426" s="558"/>
      <c r="CGK426" s="558"/>
      <c r="CGL426" s="558"/>
      <c r="CGM426" s="558"/>
      <c r="CGN426" s="558"/>
      <c r="CGO426" s="558"/>
      <c r="CGP426" s="558"/>
      <c r="CGQ426" s="558"/>
      <c r="CGR426" s="558"/>
      <c r="CGS426" s="558"/>
      <c r="CGT426" s="558"/>
      <c r="CGU426" s="558"/>
      <c r="CGV426" s="558"/>
      <c r="CGW426" s="558"/>
      <c r="CGX426" s="558"/>
      <c r="CGY426" s="558"/>
      <c r="CGZ426" s="558"/>
      <c r="CHA426" s="558"/>
      <c r="CHB426" s="558"/>
      <c r="CHC426" s="558"/>
      <c r="CHD426" s="558"/>
      <c r="CHE426" s="558"/>
      <c r="CHF426" s="558"/>
      <c r="CHG426" s="558"/>
      <c r="CHH426" s="558"/>
      <c r="CHI426" s="558"/>
      <c r="CHJ426" s="558"/>
      <c r="CHK426" s="558"/>
      <c r="CHL426" s="558"/>
      <c r="CHM426" s="558"/>
      <c r="CHN426" s="558"/>
      <c r="CHO426" s="558"/>
      <c r="CHP426" s="558"/>
      <c r="CHQ426" s="558"/>
      <c r="CHR426" s="558"/>
      <c r="CHS426" s="558"/>
      <c r="CHT426" s="558"/>
      <c r="CHU426" s="558"/>
      <c r="CHV426" s="558"/>
      <c r="CHW426" s="558"/>
      <c r="CHX426" s="558"/>
      <c r="CHY426" s="558"/>
      <c r="CHZ426" s="558"/>
      <c r="CIA426" s="558"/>
      <c r="CIB426" s="558"/>
      <c r="CIC426" s="558"/>
      <c r="CID426" s="558"/>
      <c r="CIE426" s="558"/>
      <c r="CIF426" s="558"/>
      <c r="CIG426" s="558"/>
      <c r="CIH426" s="558"/>
      <c r="CII426" s="558"/>
      <c r="CIJ426" s="558"/>
      <c r="CIK426" s="558"/>
      <c r="CIL426" s="558"/>
      <c r="CIM426" s="558"/>
      <c r="CIN426" s="558"/>
      <c r="CIO426" s="558"/>
      <c r="CIP426" s="558"/>
      <c r="CIQ426" s="558"/>
      <c r="CIR426" s="558"/>
      <c r="CIS426" s="558"/>
      <c r="CIT426" s="558"/>
      <c r="CIU426" s="558"/>
      <c r="CIV426" s="558"/>
      <c r="CIW426" s="558"/>
      <c r="CIX426" s="558"/>
      <c r="CIY426" s="558"/>
      <c r="CIZ426" s="558"/>
      <c r="CJA426" s="558"/>
      <c r="CJB426" s="558"/>
      <c r="CJC426" s="558"/>
      <c r="CJD426" s="558"/>
      <c r="CJE426" s="558"/>
      <c r="CJF426" s="558"/>
      <c r="CJG426" s="558"/>
      <c r="CJH426" s="558"/>
      <c r="CJI426" s="558"/>
      <c r="CJJ426" s="558"/>
      <c r="CJK426" s="558"/>
      <c r="CJL426" s="558"/>
      <c r="CJM426" s="558"/>
      <c r="CJN426" s="558"/>
      <c r="CJO426" s="558"/>
      <c r="CJP426" s="558"/>
      <c r="CJQ426" s="558"/>
      <c r="CJR426" s="558"/>
      <c r="CJS426" s="558"/>
      <c r="CJT426" s="558"/>
      <c r="CJU426" s="558"/>
      <c r="CJV426" s="558"/>
      <c r="CJW426" s="558"/>
      <c r="CJX426" s="558"/>
      <c r="CJY426" s="558"/>
      <c r="CJZ426" s="558"/>
      <c r="CKA426" s="558"/>
      <c r="CKB426" s="558"/>
      <c r="CKC426" s="558"/>
      <c r="CKD426" s="558"/>
      <c r="CKE426" s="558"/>
      <c r="CKF426" s="558"/>
      <c r="CKG426" s="558"/>
      <c r="CKH426" s="558"/>
      <c r="CKI426" s="558"/>
      <c r="CKJ426" s="558"/>
      <c r="CKK426" s="558"/>
      <c r="CKL426" s="558"/>
      <c r="CKM426" s="558"/>
      <c r="CKN426" s="558"/>
      <c r="CKO426" s="558"/>
      <c r="CKP426" s="558"/>
      <c r="CKQ426" s="558"/>
      <c r="CKR426" s="558"/>
      <c r="CKS426" s="558"/>
      <c r="CKT426" s="558"/>
      <c r="CKU426" s="558"/>
      <c r="CKV426" s="558"/>
      <c r="CKW426" s="558"/>
      <c r="CKX426" s="558"/>
      <c r="CKY426" s="558"/>
      <c r="CKZ426" s="558"/>
      <c r="CLA426" s="558"/>
      <c r="CLB426" s="558"/>
      <c r="CLC426" s="558"/>
      <c r="CLD426" s="558"/>
      <c r="CLE426" s="558"/>
      <c r="CLF426" s="558"/>
      <c r="CLG426" s="558"/>
      <c r="CLH426" s="558"/>
      <c r="CLI426" s="558"/>
      <c r="CLJ426" s="558"/>
      <c r="CLK426" s="558"/>
      <c r="CLL426" s="558"/>
      <c r="CLM426" s="558"/>
      <c r="CLN426" s="558"/>
      <c r="CLO426" s="558"/>
      <c r="CLP426" s="558"/>
      <c r="CLQ426" s="558"/>
      <c r="CLR426" s="558"/>
      <c r="CLS426" s="558"/>
      <c r="CLT426" s="558"/>
      <c r="CLU426" s="558"/>
      <c r="CLV426" s="558"/>
      <c r="CLW426" s="558"/>
      <c r="CLX426" s="558"/>
      <c r="CLY426" s="558"/>
      <c r="CLZ426" s="558"/>
      <c r="CMA426" s="558"/>
      <c r="CMB426" s="558"/>
      <c r="CMC426" s="558"/>
      <c r="CMD426" s="558"/>
      <c r="CME426" s="558"/>
      <c r="CMF426" s="558"/>
      <c r="CMG426" s="558"/>
      <c r="CMH426" s="558"/>
      <c r="CMI426" s="558"/>
      <c r="CMJ426" s="558"/>
      <c r="CMK426" s="558"/>
      <c r="CML426" s="558"/>
      <c r="CMM426" s="558"/>
      <c r="CMN426" s="558"/>
      <c r="CMO426" s="558"/>
      <c r="CMP426" s="558"/>
      <c r="CMQ426" s="558"/>
      <c r="CMR426" s="558"/>
      <c r="CMS426" s="558"/>
      <c r="CMT426" s="558"/>
      <c r="CMU426" s="558"/>
      <c r="CMV426" s="558"/>
      <c r="CMW426" s="558"/>
      <c r="CMX426" s="558"/>
      <c r="CMY426" s="558"/>
      <c r="CMZ426" s="558"/>
      <c r="CNA426" s="558"/>
      <c r="CNB426" s="558"/>
      <c r="CNC426" s="558"/>
      <c r="CND426" s="558"/>
      <c r="CNE426" s="558"/>
      <c r="CNF426" s="558"/>
      <c r="CNG426" s="558"/>
      <c r="CNH426" s="558"/>
      <c r="CNI426" s="558"/>
      <c r="CNJ426" s="558"/>
      <c r="CNK426" s="558"/>
      <c r="CNL426" s="558"/>
      <c r="CNM426" s="558"/>
      <c r="CNN426" s="558"/>
      <c r="CNO426" s="558"/>
      <c r="CNP426" s="558"/>
      <c r="CNQ426" s="558"/>
      <c r="CNR426" s="558"/>
      <c r="CNS426" s="558"/>
      <c r="CNT426" s="558"/>
      <c r="CNU426" s="558"/>
      <c r="CNV426" s="558"/>
      <c r="CNW426" s="558"/>
      <c r="CNX426" s="558"/>
      <c r="CNY426" s="558"/>
      <c r="CNZ426" s="558"/>
      <c r="COA426" s="558"/>
      <c r="COB426" s="558"/>
      <c r="COC426" s="558"/>
      <c r="COD426" s="558"/>
      <c r="COE426" s="558"/>
      <c r="COF426" s="558"/>
      <c r="COG426" s="558"/>
      <c r="COH426" s="558"/>
      <c r="COI426" s="558"/>
      <c r="COJ426" s="558"/>
      <c r="COK426" s="558"/>
      <c r="COL426" s="558"/>
      <c r="COM426" s="558"/>
      <c r="CON426" s="558"/>
      <c r="COO426" s="558"/>
      <c r="COP426" s="558"/>
      <c r="COQ426" s="558"/>
      <c r="COR426" s="558"/>
      <c r="COS426" s="558"/>
      <c r="COT426" s="558"/>
      <c r="COU426" s="558"/>
      <c r="COV426" s="558"/>
      <c r="COW426" s="558"/>
      <c r="COX426" s="558"/>
      <c r="COY426" s="558"/>
      <c r="COZ426" s="558"/>
      <c r="CPA426" s="558"/>
      <c r="CPB426" s="558"/>
      <c r="CPC426" s="558"/>
      <c r="CPD426" s="558"/>
      <c r="CPE426" s="558"/>
      <c r="CPF426" s="558"/>
      <c r="CPG426" s="558"/>
      <c r="CPH426" s="558"/>
      <c r="CPI426" s="558"/>
      <c r="CPJ426" s="558"/>
      <c r="CPK426" s="558"/>
      <c r="CPL426" s="558"/>
      <c r="CPM426" s="558"/>
      <c r="CPN426" s="558"/>
      <c r="CPO426" s="558"/>
      <c r="CPP426" s="558"/>
      <c r="CPQ426" s="558"/>
      <c r="CPR426" s="558"/>
      <c r="CPS426" s="558"/>
      <c r="CPT426" s="558"/>
      <c r="CPU426" s="558"/>
      <c r="CPV426" s="558"/>
      <c r="CPW426" s="558"/>
      <c r="CPX426" s="558"/>
      <c r="CPY426" s="558"/>
      <c r="CPZ426" s="558"/>
      <c r="CQA426" s="558"/>
      <c r="CQB426" s="558"/>
      <c r="CQC426" s="558"/>
      <c r="CQD426" s="558"/>
      <c r="CQE426" s="558"/>
      <c r="CQF426" s="558"/>
      <c r="CQG426" s="558"/>
      <c r="CQH426" s="558"/>
      <c r="CQI426" s="558"/>
      <c r="CQJ426" s="558"/>
      <c r="CQK426" s="558"/>
      <c r="CQL426" s="558"/>
      <c r="CQM426" s="558"/>
      <c r="CQN426" s="558"/>
      <c r="CQO426" s="558"/>
      <c r="CQP426" s="558"/>
      <c r="CQQ426" s="558"/>
      <c r="CQR426" s="558"/>
      <c r="CQS426" s="558"/>
      <c r="CQT426" s="558"/>
      <c r="CQU426" s="558"/>
      <c r="CQV426" s="558"/>
      <c r="CQW426" s="558"/>
      <c r="CQX426" s="558"/>
      <c r="CQY426" s="558"/>
      <c r="CQZ426" s="558"/>
      <c r="CRA426" s="558"/>
      <c r="CRB426" s="558"/>
      <c r="CRC426" s="558"/>
      <c r="CRD426" s="558"/>
      <c r="CRE426" s="558"/>
      <c r="CRF426" s="558"/>
      <c r="CRG426" s="558"/>
      <c r="CRH426" s="558"/>
      <c r="CRI426" s="558"/>
      <c r="CRJ426" s="558"/>
      <c r="CRK426" s="558"/>
      <c r="CRL426" s="558"/>
      <c r="CRM426" s="558"/>
      <c r="CRN426" s="558"/>
      <c r="CRO426" s="558"/>
      <c r="CRP426" s="558"/>
      <c r="CRQ426" s="558"/>
      <c r="CRR426" s="558"/>
      <c r="CRS426" s="558"/>
      <c r="CRT426" s="558"/>
      <c r="CRU426" s="558"/>
      <c r="CRV426" s="558"/>
      <c r="CRW426" s="558"/>
      <c r="CRX426" s="558"/>
      <c r="CRY426" s="558"/>
      <c r="CRZ426" s="558"/>
      <c r="CSA426" s="558"/>
      <c r="CSB426" s="558"/>
      <c r="CSC426" s="558"/>
      <c r="CSD426" s="558"/>
      <c r="CSE426" s="558"/>
      <c r="CSF426" s="558"/>
      <c r="CSG426" s="558"/>
      <c r="CSH426" s="558"/>
      <c r="CSI426" s="558"/>
      <c r="CSJ426" s="558"/>
      <c r="CSK426" s="558"/>
      <c r="CSL426" s="558"/>
      <c r="CSM426" s="558"/>
      <c r="CSN426" s="558"/>
      <c r="CSO426" s="558"/>
      <c r="CSP426" s="558"/>
      <c r="CSQ426" s="558"/>
      <c r="CSR426" s="558"/>
      <c r="CSS426" s="558"/>
      <c r="CST426" s="558"/>
      <c r="CSU426" s="558"/>
      <c r="CSV426" s="558"/>
      <c r="CSW426" s="558"/>
      <c r="CSX426" s="558"/>
      <c r="CSY426" s="558"/>
      <c r="CSZ426" s="558"/>
      <c r="CTA426" s="558"/>
      <c r="CTB426" s="558"/>
      <c r="CTC426" s="558"/>
      <c r="CTD426" s="558"/>
      <c r="CTE426" s="558"/>
      <c r="CTF426" s="558"/>
      <c r="CTG426" s="558"/>
      <c r="CTH426" s="558"/>
      <c r="CTI426" s="558"/>
      <c r="CTJ426" s="558"/>
      <c r="CTK426" s="558"/>
      <c r="CTL426" s="558"/>
      <c r="CTM426" s="558"/>
      <c r="CTN426" s="558"/>
      <c r="CTO426" s="558"/>
      <c r="CTP426" s="558"/>
      <c r="CTQ426" s="558"/>
      <c r="CTR426" s="558"/>
      <c r="CTS426" s="558"/>
      <c r="CTT426" s="558"/>
      <c r="CTU426" s="558"/>
      <c r="CTV426" s="558"/>
      <c r="CTW426" s="558"/>
      <c r="CTX426" s="558"/>
      <c r="CTY426" s="558"/>
      <c r="CTZ426" s="558"/>
      <c r="CUA426" s="558"/>
      <c r="CUB426" s="558"/>
      <c r="CUC426" s="558"/>
      <c r="CUD426" s="558"/>
      <c r="CUE426" s="558"/>
      <c r="CUF426" s="558"/>
      <c r="CUG426" s="558"/>
      <c r="CUH426" s="558"/>
      <c r="CUI426" s="558"/>
      <c r="CUJ426" s="558"/>
      <c r="CUK426" s="558"/>
      <c r="CUL426" s="558"/>
      <c r="CUM426" s="558"/>
      <c r="CUN426" s="558"/>
      <c r="CUO426" s="558"/>
      <c r="CUP426" s="558"/>
      <c r="CUQ426" s="558"/>
      <c r="CUR426" s="558"/>
      <c r="CUS426" s="558"/>
      <c r="CUT426" s="558"/>
      <c r="CUU426" s="558"/>
      <c r="CUV426" s="558"/>
      <c r="CUW426" s="558"/>
      <c r="CUX426" s="558"/>
      <c r="CUY426" s="558"/>
      <c r="CUZ426" s="558"/>
      <c r="CVA426" s="558"/>
      <c r="CVB426" s="558"/>
      <c r="CVC426" s="558"/>
      <c r="CVD426" s="558"/>
      <c r="CVE426" s="558"/>
      <c r="CVF426" s="558"/>
      <c r="CVG426" s="558"/>
      <c r="CVH426" s="558"/>
      <c r="CVI426" s="558"/>
      <c r="CVJ426" s="558"/>
      <c r="CVK426" s="558"/>
      <c r="CVL426" s="558"/>
      <c r="CVM426" s="558"/>
      <c r="CVN426" s="558"/>
      <c r="CVO426" s="558"/>
      <c r="CVP426" s="558"/>
      <c r="CVQ426" s="558"/>
      <c r="CVR426" s="558"/>
      <c r="CVS426" s="558"/>
      <c r="CVT426" s="558"/>
      <c r="CVU426" s="558"/>
      <c r="CVV426" s="558"/>
      <c r="CVW426" s="558"/>
      <c r="CVX426" s="558"/>
      <c r="CVY426" s="558"/>
      <c r="CVZ426" s="558"/>
      <c r="CWA426" s="558"/>
      <c r="CWB426" s="558"/>
      <c r="CWC426" s="558"/>
      <c r="CWD426" s="558"/>
      <c r="CWE426" s="558"/>
      <c r="CWF426" s="558"/>
      <c r="CWG426" s="558"/>
      <c r="CWH426" s="558"/>
      <c r="CWI426" s="558"/>
      <c r="CWJ426" s="558"/>
      <c r="CWK426" s="558"/>
      <c r="CWL426" s="558"/>
      <c r="CWM426" s="558"/>
      <c r="CWN426" s="558"/>
      <c r="CWO426" s="558"/>
      <c r="CWP426" s="558"/>
      <c r="CWQ426" s="558"/>
      <c r="CWR426" s="558"/>
      <c r="CWS426" s="558"/>
      <c r="CWT426" s="558"/>
      <c r="CWU426" s="558"/>
      <c r="CWV426" s="558"/>
      <c r="CWW426" s="558"/>
      <c r="CWX426" s="558"/>
      <c r="CWY426" s="558"/>
      <c r="CWZ426" s="558"/>
      <c r="CXA426" s="558"/>
      <c r="CXB426" s="558"/>
      <c r="CXC426" s="558"/>
      <c r="CXD426" s="558"/>
      <c r="CXE426" s="558"/>
      <c r="CXF426" s="558"/>
      <c r="CXG426" s="558"/>
      <c r="CXH426" s="558"/>
      <c r="CXI426" s="558"/>
      <c r="CXJ426" s="558"/>
      <c r="CXK426" s="558"/>
      <c r="CXL426" s="558"/>
      <c r="CXM426" s="558"/>
      <c r="CXN426" s="558"/>
      <c r="CXO426" s="558"/>
      <c r="CXP426" s="558"/>
      <c r="CXQ426" s="558"/>
      <c r="CXR426" s="558"/>
      <c r="CXS426" s="558"/>
      <c r="CXT426" s="558"/>
      <c r="CXU426" s="558"/>
      <c r="CXV426" s="558"/>
      <c r="CXW426" s="558"/>
      <c r="CXX426" s="558"/>
      <c r="CXY426" s="558"/>
      <c r="CXZ426" s="558"/>
      <c r="CYA426" s="558"/>
      <c r="CYB426" s="558"/>
      <c r="CYC426" s="558"/>
      <c r="CYD426" s="558"/>
      <c r="CYE426" s="558"/>
      <c r="CYF426" s="558"/>
      <c r="CYG426" s="558"/>
      <c r="CYH426" s="558"/>
      <c r="CYI426" s="558"/>
      <c r="CYJ426" s="558"/>
      <c r="CYK426" s="558"/>
      <c r="CYL426" s="558"/>
      <c r="CYM426" s="558"/>
      <c r="CYN426" s="558"/>
      <c r="CYO426" s="558"/>
      <c r="CYP426" s="558"/>
      <c r="CYQ426" s="558"/>
      <c r="CYR426" s="558"/>
      <c r="CYS426" s="558"/>
      <c r="CYT426" s="558"/>
      <c r="CYU426" s="558"/>
      <c r="CYV426" s="558"/>
      <c r="CYW426" s="558"/>
      <c r="CYX426" s="558"/>
      <c r="CYY426" s="558"/>
      <c r="CYZ426" s="558"/>
      <c r="CZA426" s="558"/>
      <c r="CZB426" s="558"/>
      <c r="CZC426" s="558"/>
      <c r="CZD426" s="558"/>
      <c r="CZE426" s="558"/>
      <c r="CZF426" s="558"/>
      <c r="CZG426" s="558"/>
      <c r="CZH426" s="558"/>
      <c r="CZI426" s="558"/>
      <c r="CZJ426" s="558"/>
      <c r="CZK426" s="558"/>
      <c r="CZL426" s="558"/>
      <c r="CZM426" s="558"/>
      <c r="CZN426" s="558"/>
      <c r="CZO426" s="558"/>
      <c r="CZP426" s="558"/>
      <c r="CZQ426" s="558"/>
      <c r="CZR426" s="558"/>
      <c r="CZS426" s="558"/>
      <c r="CZT426" s="558"/>
      <c r="CZU426" s="558"/>
      <c r="CZV426" s="558"/>
      <c r="CZW426" s="558"/>
      <c r="CZX426" s="558"/>
      <c r="CZY426" s="558"/>
      <c r="CZZ426" s="558"/>
      <c r="DAA426" s="558"/>
      <c r="DAB426" s="558"/>
      <c r="DAC426" s="558"/>
      <c r="DAD426" s="558"/>
      <c r="DAE426" s="558"/>
      <c r="DAF426" s="558"/>
      <c r="DAG426" s="558"/>
      <c r="DAH426" s="558"/>
      <c r="DAI426" s="558"/>
      <c r="DAJ426" s="558"/>
      <c r="DAK426" s="558"/>
      <c r="DAL426" s="558"/>
      <c r="DAM426" s="558"/>
      <c r="DAN426" s="558"/>
      <c r="DAO426" s="558"/>
      <c r="DAP426" s="558"/>
      <c r="DAQ426" s="558"/>
      <c r="DAR426" s="558"/>
      <c r="DAS426" s="558"/>
      <c r="DAT426" s="558"/>
      <c r="DAU426" s="558"/>
      <c r="DAV426" s="558"/>
      <c r="DAW426" s="558"/>
      <c r="DAX426" s="558"/>
      <c r="DAY426" s="558"/>
      <c r="DAZ426" s="558"/>
      <c r="DBA426" s="558"/>
      <c r="DBB426" s="558"/>
      <c r="DBC426" s="558"/>
      <c r="DBD426" s="558"/>
      <c r="DBE426" s="558"/>
      <c r="DBF426" s="558"/>
      <c r="DBG426" s="558"/>
      <c r="DBH426" s="558"/>
      <c r="DBI426" s="558"/>
      <c r="DBJ426" s="558"/>
      <c r="DBK426" s="558"/>
      <c r="DBL426" s="558"/>
      <c r="DBM426" s="558"/>
      <c r="DBN426" s="558"/>
      <c r="DBO426" s="558"/>
      <c r="DBP426" s="558"/>
      <c r="DBQ426" s="558"/>
      <c r="DBR426" s="558"/>
      <c r="DBS426" s="558"/>
      <c r="DBT426" s="558"/>
      <c r="DBU426" s="558"/>
      <c r="DBV426" s="558"/>
      <c r="DBW426" s="558"/>
      <c r="DBX426" s="558"/>
      <c r="DBY426" s="558"/>
      <c r="DBZ426" s="558"/>
      <c r="DCA426" s="558"/>
      <c r="DCB426" s="558"/>
      <c r="DCC426" s="558"/>
      <c r="DCD426" s="558"/>
      <c r="DCE426" s="558"/>
      <c r="DCF426" s="558"/>
      <c r="DCG426" s="558"/>
      <c r="DCH426" s="558"/>
      <c r="DCI426" s="558"/>
      <c r="DCJ426" s="558"/>
      <c r="DCK426" s="558"/>
      <c r="DCL426" s="558"/>
      <c r="DCM426" s="558"/>
      <c r="DCN426" s="558"/>
      <c r="DCO426" s="558"/>
      <c r="DCP426" s="558"/>
      <c r="DCQ426" s="558"/>
      <c r="DCR426" s="558"/>
      <c r="DCS426" s="558"/>
      <c r="DCT426" s="558"/>
      <c r="DCU426" s="558"/>
      <c r="DCV426" s="558"/>
      <c r="DCW426" s="558"/>
      <c r="DCX426" s="558"/>
      <c r="DCY426" s="558"/>
      <c r="DCZ426" s="558"/>
      <c r="DDA426" s="558"/>
      <c r="DDB426" s="558"/>
      <c r="DDC426" s="558"/>
      <c r="DDD426" s="558"/>
      <c r="DDE426" s="558"/>
      <c r="DDF426" s="558"/>
      <c r="DDG426" s="558"/>
      <c r="DDH426" s="558"/>
      <c r="DDI426" s="558"/>
      <c r="DDJ426" s="558"/>
      <c r="DDK426" s="558"/>
      <c r="DDL426" s="558"/>
      <c r="DDM426" s="558"/>
      <c r="DDN426" s="558"/>
      <c r="DDO426" s="558"/>
      <c r="DDP426" s="558"/>
      <c r="DDQ426" s="558"/>
      <c r="DDR426" s="558"/>
      <c r="DDS426" s="558"/>
      <c r="DDT426" s="558"/>
      <c r="DDU426" s="558"/>
      <c r="DDV426" s="558"/>
      <c r="DDW426" s="558"/>
      <c r="DDX426" s="558"/>
      <c r="DDY426" s="558"/>
      <c r="DDZ426" s="558"/>
      <c r="DEA426" s="558"/>
      <c r="DEB426" s="558"/>
      <c r="DEC426" s="558"/>
      <c r="DED426" s="558"/>
      <c r="DEE426" s="558"/>
      <c r="DEF426" s="558"/>
      <c r="DEG426" s="558"/>
      <c r="DEH426" s="558"/>
      <c r="DEI426" s="558"/>
      <c r="DEJ426" s="558"/>
      <c r="DEK426" s="558"/>
      <c r="DEL426" s="558"/>
      <c r="DEM426" s="558"/>
      <c r="DEN426" s="558"/>
      <c r="DEO426" s="558"/>
      <c r="DEP426" s="558"/>
      <c r="DEQ426" s="558"/>
      <c r="DER426" s="558"/>
      <c r="DES426" s="558"/>
      <c r="DET426" s="558"/>
      <c r="DEU426" s="558"/>
      <c r="DEV426" s="558"/>
      <c r="DEW426" s="558"/>
      <c r="DEX426" s="558"/>
      <c r="DEY426" s="558"/>
      <c r="DEZ426" s="558"/>
      <c r="DFA426" s="558"/>
      <c r="DFB426" s="558"/>
      <c r="DFC426" s="558"/>
      <c r="DFD426" s="558"/>
      <c r="DFE426" s="558"/>
      <c r="DFF426" s="558"/>
      <c r="DFG426" s="558"/>
      <c r="DFH426" s="558"/>
      <c r="DFI426" s="558"/>
      <c r="DFJ426" s="558"/>
      <c r="DFK426" s="558"/>
      <c r="DFL426" s="558"/>
      <c r="DFM426" s="558"/>
      <c r="DFN426" s="558"/>
      <c r="DFO426" s="558"/>
      <c r="DFP426" s="558"/>
      <c r="DFQ426" s="558"/>
      <c r="DFR426" s="558"/>
      <c r="DFS426" s="558"/>
      <c r="DFT426" s="558"/>
      <c r="DFU426" s="558"/>
      <c r="DFV426" s="558"/>
      <c r="DFW426" s="558"/>
      <c r="DFX426" s="558"/>
      <c r="DFY426" s="558"/>
      <c r="DFZ426" s="558"/>
      <c r="DGA426" s="558"/>
      <c r="DGB426" s="558"/>
      <c r="DGC426" s="558"/>
      <c r="DGD426" s="558"/>
      <c r="DGE426" s="558"/>
      <c r="DGF426" s="558"/>
      <c r="DGG426" s="558"/>
      <c r="DGH426" s="558"/>
      <c r="DGI426" s="558"/>
      <c r="DGJ426" s="558"/>
      <c r="DGK426" s="558"/>
      <c r="DGL426" s="558"/>
      <c r="DGM426" s="558"/>
      <c r="DGN426" s="558"/>
      <c r="DGO426" s="558"/>
      <c r="DGP426" s="558"/>
      <c r="DGQ426" s="558"/>
      <c r="DGR426" s="558"/>
      <c r="DGS426" s="558"/>
      <c r="DGT426" s="558"/>
      <c r="DGU426" s="558"/>
      <c r="DGV426" s="558"/>
      <c r="DGW426" s="558"/>
      <c r="DGX426" s="558"/>
      <c r="DGY426" s="558"/>
      <c r="DGZ426" s="558"/>
      <c r="DHA426" s="558"/>
      <c r="DHB426" s="558"/>
      <c r="DHC426" s="558"/>
      <c r="DHD426" s="558"/>
      <c r="DHE426" s="558"/>
      <c r="DHF426" s="558"/>
      <c r="DHG426" s="558"/>
      <c r="DHH426" s="558"/>
      <c r="DHI426" s="558"/>
      <c r="DHJ426" s="558"/>
      <c r="DHK426" s="558"/>
      <c r="DHL426" s="558"/>
      <c r="DHM426" s="558"/>
      <c r="DHN426" s="558"/>
      <c r="DHO426" s="558"/>
      <c r="DHP426" s="558"/>
      <c r="DHQ426" s="558"/>
      <c r="DHR426" s="558"/>
      <c r="DHS426" s="558"/>
      <c r="DHT426" s="558"/>
      <c r="DHU426" s="558"/>
      <c r="DHV426" s="558"/>
      <c r="DHW426" s="558"/>
      <c r="DHX426" s="558"/>
      <c r="DHY426" s="558"/>
      <c r="DHZ426" s="558"/>
      <c r="DIA426" s="558"/>
      <c r="DIB426" s="558"/>
      <c r="DIC426" s="558"/>
      <c r="DID426" s="558"/>
      <c r="DIE426" s="558"/>
      <c r="DIF426" s="558"/>
      <c r="DIG426" s="558"/>
      <c r="DIH426" s="558"/>
      <c r="DII426" s="558"/>
      <c r="DIJ426" s="558"/>
      <c r="DIK426" s="558"/>
      <c r="DIL426" s="558"/>
      <c r="DIM426" s="558"/>
      <c r="DIN426" s="558"/>
      <c r="DIO426" s="558"/>
      <c r="DIP426" s="558"/>
      <c r="DIQ426" s="558"/>
      <c r="DIR426" s="558"/>
      <c r="DIS426" s="558"/>
      <c r="DIT426" s="558"/>
      <c r="DIU426" s="558"/>
      <c r="DIV426" s="558"/>
      <c r="DIW426" s="558"/>
      <c r="DIX426" s="558"/>
      <c r="DIY426" s="558"/>
      <c r="DIZ426" s="558"/>
      <c r="DJA426" s="558"/>
      <c r="DJB426" s="558"/>
      <c r="DJC426" s="558"/>
      <c r="DJD426" s="558"/>
      <c r="DJE426" s="558"/>
      <c r="DJF426" s="558"/>
      <c r="DJG426" s="558"/>
      <c r="DJH426" s="558"/>
      <c r="DJI426" s="558"/>
      <c r="DJJ426" s="558"/>
      <c r="DJK426" s="558"/>
      <c r="DJL426" s="558"/>
      <c r="DJM426" s="558"/>
      <c r="DJN426" s="558"/>
      <c r="DJO426" s="558"/>
      <c r="DJP426" s="558"/>
      <c r="DJQ426" s="558"/>
      <c r="DJR426" s="558"/>
      <c r="DJS426" s="558"/>
      <c r="DJT426" s="558"/>
      <c r="DJU426" s="558"/>
      <c r="DJV426" s="558"/>
      <c r="DJW426" s="558"/>
      <c r="DJX426" s="558"/>
      <c r="DJY426" s="558"/>
      <c r="DJZ426" s="558"/>
      <c r="DKA426" s="558"/>
      <c r="DKB426" s="558"/>
      <c r="DKC426" s="558"/>
      <c r="DKD426" s="558"/>
      <c r="DKE426" s="558"/>
      <c r="DKF426" s="558"/>
      <c r="DKG426" s="558"/>
      <c r="DKH426" s="558"/>
      <c r="DKI426" s="558"/>
      <c r="DKJ426" s="558"/>
      <c r="DKK426" s="558"/>
      <c r="DKL426" s="558"/>
      <c r="DKM426" s="558"/>
      <c r="DKN426" s="558"/>
      <c r="DKO426" s="558"/>
      <c r="DKP426" s="558"/>
      <c r="DKQ426" s="558"/>
      <c r="DKR426" s="558"/>
      <c r="DKS426" s="558"/>
      <c r="DKT426" s="558"/>
      <c r="DKU426" s="558"/>
      <c r="DKV426" s="558"/>
      <c r="DKW426" s="558"/>
      <c r="DKX426" s="558"/>
      <c r="DKY426" s="558"/>
      <c r="DKZ426" s="558"/>
      <c r="DLA426" s="558"/>
      <c r="DLB426" s="558"/>
      <c r="DLC426" s="558"/>
      <c r="DLD426" s="558"/>
      <c r="DLE426" s="558"/>
      <c r="DLF426" s="558"/>
      <c r="DLG426" s="558"/>
      <c r="DLH426" s="558"/>
      <c r="DLI426" s="558"/>
      <c r="DLJ426" s="558"/>
      <c r="DLK426" s="558"/>
      <c r="DLL426" s="558"/>
      <c r="DLM426" s="558"/>
      <c r="DLN426" s="558"/>
      <c r="DLO426" s="558"/>
      <c r="DLP426" s="558"/>
      <c r="DLQ426" s="558"/>
      <c r="DLR426" s="558"/>
      <c r="DLS426" s="558"/>
      <c r="DLT426" s="558"/>
      <c r="DLU426" s="558"/>
      <c r="DLV426" s="558"/>
      <c r="DLW426" s="558"/>
      <c r="DLX426" s="558"/>
      <c r="DLY426" s="558"/>
      <c r="DLZ426" s="558"/>
      <c r="DMA426" s="558"/>
      <c r="DMB426" s="558"/>
      <c r="DMC426" s="558"/>
      <c r="DMD426" s="558"/>
      <c r="DME426" s="558"/>
      <c r="DMF426" s="558"/>
      <c r="DMG426" s="558"/>
      <c r="DMH426" s="558"/>
      <c r="DMI426" s="558"/>
      <c r="DMJ426" s="558"/>
      <c r="DMK426" s="558"/>
      <c r="DML426" s="558"/>
      <c r="DMM426" s="558"/>
      <c r="DMN426" s="558"/>
      <c r="DMO426" s="558"/>
      <c r="DMP426" s="558"/>
      <c r="DMQ426" s="558"/>
      <c r="DMR426" s="558"/>
      <c r="DMS426" s="558"/>
      <c r="DMT426" s="558"/>
      <c r="DMU426" s="558"/>
      <c r="DMV426" s="558"/>
      <c r="DMW426" s="558"/>
      <c r="DMX426" s="558"/>
      <c r="DMY426" s="558"/>
      <c r="DMZ426" s="558"/>
      <c r="DNA426" s="558"/>
      <c r="DNB426" s="558"/>
      <c r="DNC426" s="558"/>
      <c r="DND426" s="558"/>
      <c r="DNE426" s="558"/>
      <c r="DNF426" s="558"/>
      <c r="DNG426" s="558"/>
      <c r="DNH426" s="558"/>
      <c r="DNI426" s="558"/>
      <c r="DNJ426" s="558"/>
      <c r="DNK426" s="558"/>
      <c r="DNL426" s="558"/>
      <c r="DNM426" s="558"/>
      <c r="DNN426" s="558"/>
      <c r="DNO426" s="558"/>
      <c r="DNP426" s="558"/>
      <c r="DNQ426" s="558"/>
      <c r="DNR426" s="558"/>
      <c r="DNS426" s="558"/>
      <c r="DNT426" s="558"/>
      <c r="DNU426" s="558"/>
      <c r="DNV426" s="558"/>
      <c r="DNW426" s="558"/>
      <c r="DNX426" s="558"/>
      <c r="DNY426" s="558"/>
      <c r="DNZ426" s="558"/>
      <c r="DOA426" s="558"/>
      <c r="DOB426" s="558"/>
      <c r="DOC426" s="558"/>
      <c r="DOD426" s="558"/>
      <c r="DOE426" s="558"/>
      <c r="DOF426" s="558"/>
      <c r="DOG426" s="558"/>
      <c r="DOH426" s="558"/>
      <c r="DOI426" s="558"/>
      <c r="DOJ426" s="558"/>
      <c r="DOK426" s="558"/>
      <c r="DOL426" s="558"/>
      <c r="DOM426" s="558"/>
      <c r="DON426" s="558"/>
      <c r="DOO426" s="558"/>
      <c r="DOP426" s="558"/>
      <c r="DOQ426" s="558"/>
      <c r="DOR426" s="558"/>
      <c r="DOS426" s="558"/>
      <c r="DOT426" s="558"/>
      <c r="DOU426" s="558"/>
      <c r="DOV426" s="558"/>
      <c r="DOW426" s="558"/>
      <c r="DOX426" s="558"/>
      <c r="DOY426" s="558"/>
      <c r="DOZ426" s="558"/>
      <c r="DPA426" s="558"/>
      <c r="DPB426" s="558"/>
      <c r="DPC426" s="558"/>
      <c r="DPD426" s="558"/>
      <c r="DPE426" s="558"/>
      <c r="DPF426" s="558"/>
      <c r="DPG426" s="558"/>
      <c r="DPH426" s="558"/>
      <c r="DPI426" s="558"/>
      <c r="DPJ426" s="558"/>
      <c r="DPK426" s="558"/>
      <c r="DPL426" s="558"/>
      <c r="DPM426" s="558"/>
      <c r="DPN426" s="558"/>
      <c r="DPO426" s="558"/>
      <c r="DPP426" s="558"/>
      <c r="DPQ426" s="558"/>
      <c r="DPR426" s="558"/>
      <c r="DPS426" s="558"/>
      <c r="DPT426" s="558"/>
      <c r="DPU426" s="558"/>
      <c r="DPV426" s="558"/>
      <c r="DPW426" s="558"/>
      <c r="DPX426" s="558"/>
      <c r="DPY426" s="558"/>
      <c r="DPZ426" s="558"/>
      <c r="DQA426" s="558"/>
      <c r="DQB426" s="558"/>
      <c r="DQC426" s="558"/>
      <c r="DQD426" s="558"/>
      <c r="DQE426" s="558"/>
      <c r="DQF426" s="558"/>
      <c r="DQG426" s="558"/>
      <c r="DQH426" s="558"/>
      <c r="DQI426" s="558"/>
      <c r="DQJ426" s="558"/>
      <c r="DQK426" s="558"/>
      <c r="DQL426" s="558"/>
      <c r="DQM426" s="558"/>
      <c r="DQN426" s="558"/>
      <c r="DQO426" s="558"/>
      <c r="DQP426" s="558"/>
      <c r="DQQ426" s="558"/>
      <c r="DQR426" s="558"/>
      <c r="DQS426" s="558"/>
      <c r="DQT426" s="558"/>
      <c r="DQU426" s="558"/>
      <c r="DQV426" s="558"/>
      <c r="DQW426" s="558"/>
      <c r="DQX426" s="558"/>
      <c r="DQY426" s="558"/>
      <c r="DQZ426" s="558"/>
      <c r="DRA426" s="558"/>
      <c r="DRB426" s="558"/>
      <c r="DRC426" s="558"/>
      <c r="DRD426" s="558"/>
      <c r="DRE426" s="558"/>
      <c r="DRF426" s="558"/>
      <c r="DRG426" s="558"/>
      <c r="DRH426" s="558"/>
      <c r="DRI426" s="558"/>
      <c r="DRJ426" s="558"/>
      <c r="DRK426" s="558"/>
      <c r="DRL426" s="558"/>
      <c r="DRM426" s="558"/>
      <c r="DRN426" s="558"/>
      <c r="DRO426" s="558"/>
      <c r="DRP426" s="558"/>
      <c r="DRQ426" s="558"/>
      <c r="DRR426" s="558"/>
      <c r="DRS426" s="558"/>
      <c r="DRT426" s="558"/>
      <c r="DRU426" s="558"/>
      <c r="DRV426" s="558"/>
      <c r="DRW426" s="558"/>
      <c r="DRX426" s="558"/>
      <c r="DRY426" s="558"/>
      <c r="DRZ426" s="558"/>
      <c r="DSA426" s="558"/>
      <c r="DSB426" s="558"/>
      <c r="DSC426" s="558"/>
      <c r="DSD426" s="558"/>
      <c r="DSE426" s="558"/>
      <c r="DSF426" s="558"/>
      <c r="DSG426" s="558"/>
      <c r="DSH426" s="558"/>
      <c r="DSI426" s="558"/>
      <c r="DSJ426" s="558"/>
      <c r="DSK426" s="558"/>
      <c r="DSL426" s="558"/>
      <c r="DSM426" s="558"/>
      <c r="DSN426" s="558"/>
      <c r="DSO426" s="558"/>
      <c r="DSP426" s="558"/>
      <c r="DSQ426" s="558"/>
      <c r="DSR426" s="558"/>
      <c r="DSS426" s="558"/>
      <c r="DST426" s="558"/>
      <c r="DSU426" s="558"/>
      <c r="DSV426" s="558"/>
      <c r="DSW426" s="558"/>
      <c r="DSX426" s="558"/>
      <c r="DSY426" s="558"/>
      <c r="DSZ426" s="558"/>
      <c r="DTA426" s="558"/>
      <c r="DTB426" s="558"/>
      <c r="DTC426" s="558"/>
      <c r="DTD426" s="558"/>
      <c r="DTE426" s="558"/>
      <c r="DTF426" s="558"/>
      <c r="DTG426" s="558"/>
      <c r="DTH426" s="558"/>
      <c r="DTI426" s="558"/>
      <c r="DTJ426" s="558"/>
      <c r="DTK426" s="558"/>
      <c r="DTL426" s="558"/>
      <c r="DTM426" s="558"/>
      <c r="DTN426" s="558"/>
      <c r="DTO426" s="558"/>
      <c r="DTP426" s="558"/>
      <c r="DTQ426" s="558"/>
      <c r="DTR426" s="558"/>
      <c r="DTS426" s="558"/>
      <c r="DTT426" s="558"/>
      <c r="DTU426" s="558"/>
      <c r="DTV426" s="558"/>
      <c r="DTW426" s="558"/>
      <c r="DTX426" s="558"/>
      <c r="DTY426" s="558"/>
      <c r="DTZ426" s="558"/>
      <c r="DUA426" s="558"/>
      <c r="DUB426" s="558"/>
      <c r="DUC426" s="558"/>
      <c r="DUD426" s="558"/>
      <c r="DUE426" s="558"/>
      <c r="DUF426" s="558"/>
      <c r="DUG426" s="558"/>
      <c r="DUH426" s="558"/>
      <c r="DUI426" s="558"/>
      <c r="DUJ426" s="558"/>
      <c r="DUK426" s="558"/>
      <c r="DUL426" s="558"/>
      <c r="DUM426" s="558"/>
      <c r="DUN426" s="558"/>
      <c r="DUO426" s="558"/>
      <c r="DUP426" s="558"/>
      <c r="DUQ426" s="558"/>
      <c r="DUR426" s="558"/>
      <c r="DUS426" s="558"/>
      <c r="DUT426" s="558"/>
      <c r="DUU426" s="558"/>
      <c r="DUV426" s="558"/>
      <c r="DUW426" s="558"/>
      <c r="DUX426" s="558"/>
      <c r="DUY426" s="558"/>
      <c r="DUZ426" s="558"/>
      <c r="DVA426" s="558"/>
      <c r="DVB426" s="558"/>
      <c r="DVC426" s="558"/>
      <c r="DVD426" s="558"/>
      <c r="DVE426" s="558"/>
      <c r="DVF426" s="558"/>
      <c r="DVG426" s="558"/>
      <c r="DVH426" s="558"/>
      <c r="DVI426" s="558"/>
      <c r="DVJ426" s="558"/>
      <c r="DVK426" s="558"/>
      <c r="DVL426" s="558"/>
      <c r="DVM426" s="558"/>
      <c r="DVN426" s="558"/>
      <c r="DVO426" s="558"/>
      <c r="DVP426" s="558"/>
      <c r="DVQ426" s="558"/>
      <c r="DVR426" s="558"/>
      <c r="DVS426" s="558"/>
      <c r="DVT426" s="558"/>
      <c r="DVU426" s="558"/>
      <c r="DVV426" s="558"/>
      <c r="DVW426" s="558"/>
      <c r="DVX426" s="558"/>
      <c r="DVY426" s="558"/>
      <c r="DVZ426" s="558"/>
      <c r="DWA426" s="558"/>
      <c r="DWB426" s="558"/>
      <c r="DWC426" s="558"/>
      <c r="DWD426" s="558"/>
      <c r="DWE426" s="558"/>
      <c r="DWF426" s="558"/>
      <c r="DWG426" s="558"/>
      <c r="DWH426" s="558"/>
      <c r="DWI426" s="558"/>
      <c r="DWJ426" s="558"/>
      <c r="DWK426" s="558"/>
      <c r="DWL426" s="558"/>
      <c r="DWM426" s="558"/>
      <c r="DWN426" s="558"/>
      <c r="DWO426" s="558"/>
      <c r="DWP426" s="558"/>
      <c r="DWQ426" s="558"/>
      <c r="DWR426" s="558"/>
      <c r="DWS426" s="558"/>
      <c r="DWT426" s="558"/>
      <c r="DWU426" s="558"/>
      <c r="DWV426" s="558"/>
      <c r="DWW426" s="558"/>
      <c r="DWX426" s="558"/>
      <c r="DWY426" s="558"/>
      <c r="DWZ426" s="558"/>
      <c r="DXA426" s="558"/>
      <c r="DXB426" s="558"/>
      <c r="DXC426" s="558"/>
      <c r="DXD426" s="558"/>
      <c r="DXE426" s="558"/>
      <c r="DXF426" s="558"/>
      <c r="DXG426" s="558"/>
      <c r="DXH426" s="558"/>
      <c r="DXI426" s="558"/>
      <c r="DXJ426" s="558"/>
      <c r="DXK426" s="558"/>
      <c r="DXL426" s="558"/>
      <c r="DXM426" s="558"/>
      <c r="DXN426" s="558"/>
      <c r="DXO426" s="558"/>
      <c r="DXP426" s="558"/>
      <c r="DXQ426" s="558"/>
      <c r="DXR426" s="558"/>
      <c r="DXS426" s="558"/>
      <c r="DXT426" s="558"/>
      <c r="DXU426" s="558"/>
      <c r="DXV426" s="558"/>
      <c r="DXW426" s="558"/>
      <c r="DXX426" s="558"/>
      <c r="DXY426" s="558"/>
      <c r="DXZ426" s="558"/>
      <c r="DYA426" s="558"/>
      <c r="DYB426" s="558"/>
      <c r="DYC426" s="558"/>
      <c r="DYD426" s="558"/>
      <c r="DYE426" s="558"/>
      <c r="DYF426" s="558"/>
      <c r="DYG426" s="558"/>
      <c r="DYH426" s="558"/>
      <c r="DYI426" s="558"/>
      <c r="DYJ426" s="558"/>
      <c r="DYK426" s="558"/>
      <c r="DYL426" s="558"/>
      <c r="DYM426" s="558"/>
      <c r="DYN426" s="558"/>
      <c r="DYO426" s="558"/>
      <c r="DYP426" s="558"/>
      <c r="DYQ426" s="558"/>
      <c r="DYR426" s="558"/>
      <c r="DYS426" s="558"/>
      <c r="DYT426" s="558"/>
      <c r="DYU426" s="558"/>
      <c r="DYV426" s="558"/>
      <c r="DYW426" s="558"/>
      <c r="DYX426" s="558"/>
      <c r="DYY426" s="558"/>
      <c r="DYZ426" s="558"/>
      <c r="DZA426" s="558"/>
      <c r="DZB426" s="558"/>
      <c r="DZC426" s="558"/>
      <c r="DZD426" s="558"/>
      <c r="DZE426" s="558"/>
      <c r="DZF426" s="558"/>
      <c r="DZG426" s="558"/>
      <c r="DZH426" s="558"/>
      <c r="DZI426" s="558"/>
      <c r="DZJ426" s="558"/>
      <c r="DZK426" s="558"/>
      <c r="DZL426" s="558"/>
      <c r="DZM426" s="558"/>
      <c r="DZN426" s="558"/>
      <c r="DZO426" s="558"/>
      <c r="DZP426" s="558"/>
      <c r="DZQ426" s="558"/>
      <c r="DZR426" s="558"/>
      <c r="DZS426" s="558"/>
      <c r="DZT426" s="558"/>
      <c r="DZU426" s="558"/>
      <c r="DZV426" s="558"/>
      <c r="DZW426" s="558"/>
      <c r="DZX426" s="558"/>
      <c r="DZY426" s="558"/>
      <c r="DZZ426" s="558"/>
      <c r="EAA426" s="558"/>
      <c r="EAB426" s="558"/>
      <c r="EAC426" s="558"/>
      <c r="EAD426" s="558"/>
      <c r="EAE426" s="558"/>
      <c r="EAF426" s="558"/>
      <c r="EAG426" s="558"/>
      <c r="EAH426" s="558"/>
      <c r="EAI426" s="558"/>
      <c r="EAJ426" s="558"/>
      <c r="EAK426" s="558"/>
      <c r="EAL426" s="558"/>
      <c r="EAM426" s="558"/>
      <c r="EAN426" s="558"/>
      <c r="EAO426" s="558"/>
      <c r="EAP426" s="558"/>
      <c r="EAQ426" s="558"/>
      <c r="EAR426" s="558"/>
      <c r="EAS426" s="558"/>
      <c r="EAT426" s="558"/>
      <c r="EAU426" s="558"/>
      <c r="EAV426" s="558"/>
      <c r="EAW426" s="558"/>
      <c r="EAX426" s="558"/>
      <c r="EAY426" s="558"/>
      <c r="EAZ426" s="558"/>
      <c r="EBA426" s="558"/>
      <c r="EBB426" s="558"/>
      <c r="EBC426" s="558"/>
      <c r="EBD426" s="558"/>
      <c r="EBE426" s="558"/>
      <c r="EBF426" s="558"/>
      <c r="EBG426" s="558"/>
      <c r="EBH426" s="558"/>
      <c r="EBI426" s="558"/>
      <c r="EBJ426" s="558"/>
      <c r="EBK426" s="558"/>
      <c r="EBL426" s="558"/>
      <c r="EBM426" s="558"/>
      <c r="EBN426" s="558"/>
      <c r="EBO426" s="558"/>
      <c r="EBP426" s="558"/>
      <c r="EBQ426" s="558"/>
      <c r="EBR426" s="558"/>
      <c r="EBS426" s="558"/>
      <c r="EBT426" s="558"/>
      <c r="EBU426" s="558"/>
      <c r="EBV426" s="558"/>
      <c r="EBW426" s="558"/>
      <c r="EBX426" s="558"/>
      <c r="EBY426" s="558"/>
      <c r="EBZ426" s="558"/>
      <c r="ECA426" s="558"/>
      <c r="ECB426" s="558"/>
      <c r="ECC426" s="558"/>
      <c r="ECD426" s="558"/>
      <c r="ECE426" s="558"/>
      <c r="ECF426" s="558"/>
      <c r="ECG426" s="558"/>
      <c r="ECH426" s="558"/>
      <c r="ECI426" s="558"/>
      <c r="ECJ426" s="558"/>
      <c r="ECK426" s="558"/>
      <c r="ECL426" s="558"/>
      <c r="ECM426" s="558"/>
      <c r="ECN426" s="558"/>
      <c r="ECO426" s="558"/>
      <c r="ECP426" s="558"/>
      <c r="ECQ426" s="558"/>
      <c r="ECR426" s="558"/>
      <c r="ECS426" s="558"/>
      <c r="ECT426" s="558"/>
      <c r="ECU426" s="558"/>
      <c r="ECV426" s="558"/>
      <c r="ECW426" s="558"/>
      <c r="ECX426" s="558"/>
      <c r="ECY426" s="558"/>
      <c r="ECZ426" s="558"/>
      <c r="EDA426" s="558"/>
      <c r="EDB426" s="558"/>
      <c r="EDC426" s="558"/>
      <c r="EDD426" s="558"/>
      <c r="EDE426" s="558"/>
      <c r="EDF426" s="558"/>
      <c r="EDG426" s="558"/>
      <c r="EDH426" s="558"/>
      <c r="EDI426" s="558"/>
      <c r="EDJ426" s="558"/>
      <c r="EDK426" s="558"/>
      <c r="EDL426" s="558"/>
      <c r="EDM426" s="558"/>
      <c r="EDN426" s="558"/>
      <c r="EDO426" s="558"/>
      <c r="EDP426" s="558"/>
      <c r="EDQ426" s="558"/>
      <c r="EDR426" s="558"/>
      <c r="EDS426" s="558"/>
      <c r="EDT426" s="558"/>
      <c r="EDU426" s="558"/>
      <c r="EDV426" s="558"/>
      <c r="EDW426" s="558"/>
      <c r="EDX426" s="558"/>
      <c r="EDY426" s="558"/>
      <c r="EDZ426" s="558"/>
      <c r="EEA426" s="558"/>
      <c r="EEB426" s="558"/>
      <c r="EEC426" s="558"/>
      <c r="EED426" s="558"/>
      <c r="EEE426" s="558"/>
      <c r="EEF426" s="558"/>
      <c r="EEG426" s="558"/>
      <c r="EEH426" s="558"/>
      <c r="EEI426" s="558"/>
      <c r="EEJ426" s="558"/>
      <c r="EEK426" s="558"/>
      <c r="EEL426" s="558"/>
      <c r="EEM426" s="558"/>
      <c r="EEN426" s="558"/>
      <c r="EEO426" s="558"/>
      <c r="EEP426" s="558"/>
      <c r="EEQ426" s="558"/>
      <c r="EER426" s="558"/>
      <c r="EES426" s="558"/>
      <c r="EET426" s="558"/>
      <c r="EEU426" s="558"/>
      <c r="EEV426" s="558"/>
      <c r="EEW426" s="558"/>
      <c r="EEX426" s="558"/>
      <c r="EEY426" s="558"/>
      <c r="EEZ426" s="558"/>
      <c r="EFA426" s="558"/>
      <c r="EFB426" s="558"/>
      <c r="EFC426" s="558"/>
      <c r="EFD426" s="558"/>
      <c r="EFE426" s="558"/>
      <c r="EFF426" s="558"/>
      <c r="EFG426" s="558"/>
      <c r="EFH426" s="558"/>
      <c r="EFI426" s="558"/>
      <c r="EFJ426" s="558"/>
      <c r="EFK426" s="558"/>
      <c r="EFL426" s="558"/>
      <c r="EFM426" s="558"/>
      <c r="EFN426" s="558"/>
      <c r="EFO426" s="558"/>
      <c r="EFP426" s="558"/>
      <c r="EFQ426" s="558"/>
      <c r="EFR426" s="558"/>
      <c r="EFS426" s="558"/>
      <c r="EFT426" s="558"/>
      <c r="EFU426" s="558"/>
      <c r="EFV426" s="558"/>
      <c r="EFW426" s="558"/>
      <c r="EFX426" s="558"/>
      <c r="EFY426" s="558"/>
      <c r="EFZ426" s="558"/>
      <c r="EGA426" s="558"/>
      <c r="EGB426" s="558"/>
      <c r="EGC426" s="558"/>
      <c r="EGD426" s="558"/>
      <c r="EGE426" s="558"/>
      <c r="EGF426" s="558"/>
      <c r="EGG426" s="558"/>
      <c r="EGH426" s="558"/>
      <c r="EGI426" s="558"/>
      <c r="EGJ426" s="558"/>
      <c r="EGK426" s="558"/>
      <c r="EGL426" s="558"/>
      <c r="EGM426" s="558"/>
      <c r="EGN426" s="558"/>
      <c r="EGO426" s="558"/>
      <c r="EGP426" s="558"/>
      <c r="EGQ426" s="558"/>
      <c r="EGR426" s="558"/>
      <c r="EGS426" s="558"/>
      <c r="EGT426" s="558"/>
      <c r="EGU426" s="558"/>
      <c r="EGV426" s="558"/>
      <c r="EGW426" s="558"/>
      <c r="EGX426" s="558"/>
      <c r="EGY426" s="558"/>
      <c r="EGZ426" s="558"/>
      <c r="EHA426" s="558"/>
      <c r="EHB426" s="558"/>
      <c r="EHC426" s="558"/>
      <c r="EHD426" s="558"/>
      <c r="EHE426" s="558"/>
      <c r="EHF426" s="558"/>
      <c r="EHG426" s="558"/>
      <c r="EHH426" s="558"/>
      <c r="EHI426" s="558"/>
      <c r="EHJ426" s="558"/>
      <c r="EHK426" s="558"/>
      <c r="EHL426" s="558"/>
      <c r="EHM426" s="558"/>
      <c r="EHN426" s="558"/>
      <c r="EHO426" s="558"/>
      <c r="EHP426" s="558"/>
      <c r="EHQ426" s="558"/>
      <c r="EHR426" s="558"/>
      <c r="EHS426" s="558"/>
      <c r="EHT426" s="558"/>
      <c r="EHU426" s="558"/>
      <c r="EHV426" s="558"/>
      <c r="EHW426" s="558"/>
      <c r="EHX426" s="558"/>
      <c r="EHY426" s="558"/>
      <c r="EHZ426" s="558"/>
      <c r="EIA426" s="558"/>
      <c r="EIB426" s="558"/>
      <c r="EIC426" s="558"/>
      <c r="EID426" s="558"/>
      <c r="EIE426" s="558"/>
      <c r="EIF426" s="558"/>
      <c r="EIG426" s="558"/>
      <c r="EIH426" s="558"/>
      <c r="EII426" s="558"/>
      <c r="EIJ426" s="558"/>
      <c r="EIK426" s="558"/>
      <c r="EIL426" s="558"/>
      <c r="EIM426" s="558"/>
      <c r="EIN426" s="558"/>
      <c r="EIO426" s="558"/>
      <c r="EIP426" s="558"/>
      <c r="EIQ426" s="558"/>
      <c r="EIR426" s="558"/>
      <c r="EIS426" s="558"/>
      <c r="EIT426" s="558"/>
      <c r="EIU426" s="558"/>
      <c r="EIV426" s="558"/>
      <c r="EIW426" s="558"/>
      <c r="EIX426" s="558"/>
      <c r="EIY426" s="558"/>
      <c r="EIZ426" s="558"/>
      <c r="EJA426" s="558"/>
      <c r="EJB426" s="558"/>
      <c r="EJC426" s="558"/>
      <c r="EJD426" s="558"/>
      <c r="EJE426" s="558"/>
      <c r="EJF426" s="558"/>
      <c r="EJG426" s="558"/>
      <c r="EJH426" s="558"/>
      <c r="EJI426" s="558"/>
      <c r="EJJ426" s="558"/>
      <c r="EJK426" s="558"/>
      <c r="EJL426" s="558"/>
      <c r="EJM426" s="558"/>
      <c r="EJN426" s="558"/>
      <c r="EJO426" s="558"/>
      <c r="EJP426" s="558"/>
      <c r="EJQ426" s="558"/>
      <c r="EJR426" s="558"/>
      <c r="EJS426" s="558"/>
      <c r="EJT426" s="558"/>
      <c r="EJU426" s="558"/>
      <c r="EJV426" s="558"/>
      <c r="EJW426" s="558"/>
      <c r="EJX426" s="558"/>
      <c r="EJY426" s="558"/>
      <c r="EJZ426" s="558"/>
      <c r="EKA426" s="558"/>
      <c r="EKB426" s="558"/>
      <c r="EKC426" s="558"/>
      <c r="EKD426" s="558"/>
      <c r="EKE426" s="558"/>
      <c r="EKF426" s="558"/>
      <c r="EKG426" s="558"/>
      <c r="EKH426" s="558"/>
      <c r="EKI426" s="558"/>
      <c r="EKJ426" s="558"/>
      <c r="EKK426" s="558"/>
      <c r="EKL426" s="558"/>
      <c r="EKM426" s="558"/>
      <c r="EKN426" s="558"/>
      <c r="EKO426" s="558"/>
      <c r="EKP426" s="558"/>
      <c r="EKQ426" s="558"/>
      <c r="EKR426" s="558"/>
      <c r="EKS426" s="558"/>
      <c r="EKT426" s="558"/>
      <c r="EKU426" s="558"/>
      <c r="EKV426" s="558"/>
      <c r="EKW426" s="558"/>
      <c r="EKX426" s="558"/>
      <c r="EKY426" s="558"/>
      <c r="EKZ426" s="558"/>
      <c r="ELA426" s="558"/>
      <c r="ELB426" s="558"/>
      <c r="ELC426" s="558"/>
      <c r="ELD426" s="558"/>
      <c r="ELE426" s="558"/>
      <c r="ELF426" s="558"/>
      <c r="ELG426" s="558"/>
      <c r="ELH426" s="558"/>
      <c r="ELI426" s="558"/>
      <c r="ELJ426" s="558"/>
      <c r="ELK426" s="558"/>
      <c r="ELL426" s="558"/>
      <c r="ELM426" s="558"/>
      <c r="ELN426" s="558"/>
      <c r="ELO426" s="558"/>
      <c r="ELP426" s="558"/>
      <c r="ELQ426" s="558"/>
      <c r="ELR426" s="558"/>
      <c r="ELS426" s="558"/>
      <c r="ELT426" s="558"/>
      <c r="ELU426" s="558"/>
      <c r="ELV426" s="558"/>
      <c r="ELW426" s="558"/>
      <c r="ELX426" s="558"/>
      <c r="ELY426" s="558"/>
      <c r="ELZ426" s="558"/>
      <c r="EMA426" s="558"/>
      <c r="EMB426" s="558"/>
      <c r="EMC426" s="558"/>
      <c r="EMD426" s="558"/>
      <c r="EME426" s="558"/>
      <c r="EMF426" s="558"/>
      <c r="EMG426" s="558"/>
      <c r="EMH426" s="558"/>
      <c r="EMI426" s="558"/>
      <c r="EMJ426" s="558"/>
      <c r="EMK426" s="558"/>
      <c r="EML426" s="558"/>
      <c r="EMM426" s="558"/>
      <c r="EMN426" s="558"/>
      <c r="EMO426" s="558"/>
      <c r="EMP426" s="558"/>
      <c r="EMQ426" s="558"/>
      <c r="EMR426" s="558"/>
      <c r="EMS426" s="558"/>
      <c r="EMT426" s="558"/>
      <c r="EMU426" s="558"/>
      <c r="EMV426" s="558"/>
      <c r="EMW426" s="558"/>
      <c r="EMX426" s="558"/>
      <c r="EMY426" s="558"/>
      <c r="EMZ426" s="558"/>
      <c r="ENA426" s="558"/>
      <c r="ENB426" s="558"/>
      <c r="ENC426" s="558"/>
      <c r="END426" s="558"/>
      <c r="ENE426" s="558"/>
      <c r="ENF426" s="558"/>
      <c r="ENG426" s="558"/>
      <c r="ENH426" s="558"/>
      <c r="ENI426" s="558"/>
      <c r="ENJ426" s="558"/>
      <c r="ENK426" s="558"/>
      <c r="ENL426" s="558"/>
      <c r="ENM426" s="558"/>
      <c r="ENN426" s="558"/>
      <c r="ENO426" s="558"/>
      <c r="ENP426" s="558"/>
      <c r="ENQ426" s="558"/>
      <c r="ENR426" s="558"/>
      <c r="ENS426" s="558"/>
      <c r="ENT426" s="558"/>
      <c r="ENU426" s="558"/>
      <c r="ENV426" s="558"/>
      <c r="ENW426" s="558"/>
      <c r="ENX426" s="558"/>
      <c r="ENY426" s="558"/>
      <c r="ENZ426" s="558"/>
      <c r="EOA426" s="558"/>
      <c r="EOB426" s="558"/>
      <c r="EOC426" s="558"/>
      <c r="EOD426" s="558"/>
      <c r="EOE426" s="558"/>
      <c r="EOF426" s="558"/>
      <c r="EOG426" s="558"/>
      <c r="EOH426" s="558"/>
      <c r="EOI426" s="558"/>
      <c r="EOJ426" s="558"/>
      <c r="EOK426" s="558"/>
      <c r="EOL426" s="558"/>
      <c r="EOM426" s="558"/>
      <c r="EON426" s="558"/>
      <c r="EOO426" s="558"/>
      <c r="EOP426" s="558"/>
      <c r="EOQ426" s="558"/>
      <c r="EOR426" s="558"/>
      <c r="EOS426" s="558"/>
      <c r="EOT426" s="558"/>
      <c r="EOU426" s="558"/>
      <c r="EOV426" s="558"/>
      <c r="EOW426" s="558"/>
      <c r="EOX426" s="558"/>
      <c r="EOY426" s="558"/>
      <c r="EOZ426" s="558"/>
      <c r="EPA426" s="558"/>
      <c r="EPB426" s="558"/>
      <c r="EPC426" s="558"/>
      <c r="EPD426" s="558"/>
      <c r="EPE426" s="558"/>
      <c r="EPF426" s="558"/>
      <c r="EPG426" s="558"/>
      <c r="EPH426" s="558"/>
      <c r="EPI426" s="558"/>
      <c r="EPJ426" s="558"/>
      <c r="EPK426" s="558"/>
      <c r="EPL426" s="558"/>
      <c r="EPM426" s="558"/>
      <c r="EPN426" s="558"/>
      <c r="EPO426" s="558"/>
      <c r="EPP426" s="558"/>
      <c r="EPQ426" s="558"/>
      <c r="EPR426" s="558"/>
      <c r="EPS426" s="558"/>
      <c r="EPT426" s="558"/>
      <c r="EPU426" s="558"/>
      <c r="EPV426" s="558"/>
      <c r="EPW426" s="558"/>
      <c r="EPX426" s="558"/>
      <c r="EPY426" s="558"/>
      <c r="EPZ426" s="558"/>
      <c r="EQA426" s="558"/>
      <c r="EQB426" s="558"/>
      <c r="EQC426" s="558"/>
      <c r="EQD426" s="558"/>
      <c r="EQE426" s="558"/>
      <c r="EQF426" s="558"/>
      <c r="EQG426" s="558"/>
      <c r="EQH426" s="558"/>
      <c r="EQI426" s="558"/>
      <c r="EQJ426" s="558"/>
      <c r="EQK426" s="558"/>
      <c r="EQL426" s="558"/>
      <c r="EQM426" s="558"/>
      <c r="EQN426" s="558"/>
      <c r="EQO426" s="558"/>
      <c r="EQP426" s="558"/>
      <c r="EQQ426" s="558"/>
      <c r="EQR426" s="558"/>
      <c r="EQS426" s="558"/>
      <c r="EQT426" s="558"/>
      <c r="EQU426" s="558"/>
      <c r="EQV426" s="558"/>
      <c r="EQW426" s="558"/>
      <c r="EQX426" s="558"/>
      <c r="EQY426" s="558"/>
      <c r="EQZ426" s="558"/>
      <c r="ERA426" s="558"/>
      <c r="ERB426" s="558"/>
      <c r="ERC426" s="558"/>
      <c r="ERD426" s="558"/>
      <c r="ERE426" s="558"/>
      <c r="ERF426" s="558"/>
      <c r="ERG426" s="558"/>
      <c r="ERH426" s="558"/>
      <c r="ERI426" s="558"/>
      <c r="ERJ426" s="558"/>
      <c r="ERK426" s="558"/>
      <c r="ERL426" s="558"/>
      <c r="ERM426" s="558"/>
      <c r="ERN426" s="558"/>
      <c r="ERO426" s="558"/>
      <c r="ERP426" s="558"/>
      <c r="ERQ426" s="558"/>
      <c r="ERR426" s="558"/>
      <c r="ERS426" s="558"/>
      <c r="ERT426" s="558"/>
      <c r="ERU426" s="558"/>
      <c r="ERV426" s="558"/>
      <c r="ERW426" s="558"/>
      <c r="ERX426" s="558"/>
      <c r="ERY426" s="558"/>
      <c r="ERZ426" s="558"/>
      <c r="ESA426" s="558"/>
      <c r="ESB426" s="558"/>
      <c r="ESC426" s="558"/>
      <c r="ESD426" s="558"/>
      <c r="ESE426" s="558"/>
      <c r="ESF426" s="558"/>
      <c r="ESG426" s="558"/>
      <c r="ESH426" s="558"/>
      <c r="ESI426" s="558"/>
      <c r="ESJ426" s="558"/>
      <c r="ESK426" s="558"/>
      <c r="ESL426" s="558"/>
      <c r="ESM426" s="558"/>
      <c r="ESN426" s="558"/>
      <c r="ESO426" s="558"/>
      <c r="ESP426" s="558"/>
      <c r="ESQ426" s="558"/>
      <c r="ESR426" s="558"/>
      <c r="ESS426" s="558"/>
      <c r="EST426" s="558"/>
      <c r="ESU426" s="558"/>
      <c r="ESV426" s="558"/>
      <c r="ESW426" s="558"/>
      <c r="ESX426" s="558"/>
      <c r="ESY426" s="558"/>
      <c r="ESZ426" s="558"/>
      <c r="ETA426" s="558"/>
      <c r="ETB426" s="558"/>
      <c r="ETC426" s="558"/>
      <c r="ETD426" s="558"/>
      <c r="ETE426" s="558"/>
      <c r="ETF426" s="558"/>
      <c r="ETG426" s="558"/>
      <c r="ETH426" s="558"/>
      <c r="ETI426" s="558"/>
      <c r="ETJ426" s="558"/>
      <c r="ETK426" s="558"/>
      <c r="ETL426" s="558"/>
      <c r="ETM426" s="558"/>
      <c r="ETN426" s="558"/>
      <c r="ETO426" s="558"/>
      <c r="ETP426" s="558"/>
      <c r="ETQ426" s="558"/>
      <c r="ETR426" s="558"/>
      <c r="ETS426" s="558"/>
      <c r="ETT426" s="558"/>
      <c r="ETU426" s="558"/>
      <c r="ETV426" s="558"/>
      <c r="ETW426" s="558"/>
      <c r="ETX426" s="558"/>
      <c r="ETY426" s="558"/>
      <c r="ETZ426" s="558"/>
      <c r="EUA426" s="558"/>
      <c r="EUB426" s="558"/>
      <c r="EUC426" s="558"/>
      <c r="EUD426" s="558"/>
      <c r="EUE426" s="558"/>
      <c r="EUF426" s="558"/>
      <c r="EUG426" s="558"/>
      <c r="EUH426" s="558"/>
      <c r="EUI426" s="558"/>
      <c r="EUJ426" s="558"/>
      <c r="EUK426" s="558"/>
      <c r="EUL426" s="558"/>
      <c r="EUM426" s="558"/>
      <c r="EUN426" s="558"/>
      <c r="EUO426" s="558"/>
      <c r="EUP426" s="558"/>
      <c r="EUQ426" s="558"/>
      <c r="EUR426" s="558"/>
      <c r="EUS426" s="558"/>
      <c r="EUT426" s="558"/>
      <c r="EUU426" s="558"/>
      <c r="EUV426" s="558"/>
      <c r="EUW426" s="558"/>
      <c r="EUX426" s="558"/>
      <c r="EUY426" s="558"/>
      <c r="EUZ426" s="558"/>
      <c r="EVA426" s="558"/>
      <c r="EVB426" s="558"/>
      <c r="EVC426" s="558"/>
      <c r="EVD426" s="558"/>
      <c r="EVE426" s="558"/>
      <c r="EVF426" s="558"/>
      <c r="EVG426" s="558"/>
      <c r="EVH426" s="558"/>
      <c r="EVI426" s="558"/>
      <c r="EVJ426" s="558"/>
      <c r="EVK426" s="558"/>
      <c r="EVL426" s="558"/>
      <c r="EVM426" s="558"/>
      <c r="EVN426" s="558"/>
      <c r="EVO426" s="558"/>
      <c r="EVP426" s="558"/>
      <c r="EVQ426" s="558"/>
      <c r="EVR426" s="558"/>
      <c r="EVS426" s="558"/>
      <c r="EVT426" s="558"/>
      <c r="EVU426" s="558"/>
      <c r="EVV426" s="558"/>
      <c r="EVW426" s="558"/>
      <c r="EVX426" s="558"/>
      <c r="EVY426" s="558"/>
      <c r="EVZ426" s="558"/>
      <c r="EWA426" s="558"/>
      <c r="EWB426" s="558"/>
      <c r="EWC426" s="558"/>
      <c r="EWD426" s="558"/>
      <c r="EWE426" s="558"/>
      <c r="EWF426" s="558"/>
      <c r="EWG426" s="558"/>
      <c r="EWH426" s="558"/>
      <c r="EWI426" s="558"/>
      <c r="EWJ426" s="558"/>
      <c r="EWK426" s="558"/>
      <c r="EWL426" s="558"/>
      <c r="EWM426" s="558"/>
      <c r="EWN426" s="558"/>
      <c r="EWO426" s="558"/>
      <c r="EWP426" s="558"/>
      <c r="EWQ426" s="558"/>
      <c r="EWR426" s="558"/>
      <c r="EWS426" s="558"/>
      <c r="EWT426" s="558"/>
      <c r="EWU426" s="558"/>
      <c r="EWV426" s="558"/>
      <c r="EWW426" s="558"/>
      <c r="EWX426" s="558"/>
      <c r="EWY426" s="558"/>
      <c r="EWZ426" s="558"/>
      <c r="EXA426" s="558"/>
      <c r="EXB426" s="558"/>
      <c r="EXC426" s="558"/>
      <c r="EXD426" s="558"/>
      <c r="EXE426" s="558"/>
      <c r="EXF426" s="558"/>
      <c r="EXG426" s="558"/>
      <c r="EXH426" s="558"/>
      <c r="EXI426" s="558"/>
      <c r="EXJ426" s="558"/>
      <c r="EXK426" s="558"/>
      <c r="EXL426" s="558"/>
      <c r="EXM426" s="558"/>
      <c r="EXN426" s="558"/>
      <c r="EXO426" s="558"/>
      <c r="EXP426" s="558"/>
      <c r="EXQ426" s="558"/>
      <c r="EXR426" s="558"/>
      <c r="EXS426" s="558"/>
      <c r="EXT426" s="558"/>
      <c r="EXU426" s="558"/>
      <c r="EXV426" s="558"/>
      <c r="EXW426" s="558"/>
      <c r="EXX426" s="558"/>
      <c r="EXY426" s="558"/>
      <c r="EXZ426" s="558"/>
      <c r="EYA426" s="558"/>
      <c r="EYB426" s="558"/>
      <c r="EYC426" s="558"/>
      <c r="EYD426" s="558"/>
      <c r="EYE426" s="558"/>
      <c r="EYF426" s="558"/>
      <c r="EYG426" s="558"/>
      <c r="EYH426" s="558"/>
      <c r="EYI426" s="558"/>
      <c r="EYJ426" s="558"/>
      <c r="EYK426" s="558"/>
      <c r="EYL426" s="558"/>
      <c r="EYM426" s="558"/>
      <c r="EYN426" s="558"/>
      <c r="EYO426" s="558"/>
      <c r="EYP426" s="558"/>
      <c r="EYQ426" s="558"/>
      <c r="EYR426" s="558"/>
      <c r="EYS426" s="558"/>
      <c r="EYT426" s="558"/>
      <c r="EYU426" s="558"/>
      <c r="EYV426" s="558"/>
      <c r="EYW426" s="558"/>
      <c r="EYX426" s="558"/>
      <c r="EYY426" s="558"/>
      <c r="EYZ426" s="558"/>
      <c r="EZA426" s="558"/>
      <c r="EZB426" s="558"/>
      <c r="EZC426" s="558"/>
      <c r="EZD426" s="558"/>
      <c r="EZE426" s="558"/>
      <c r="EZF426" s="558"/>
      <c r="EZG426" s="558"/>
      <c r="EZH426" s="558"/>
      <c r="EZI426" s="558"/>
      <c r="EZJ426" s="558"/>
      <c r="EZK426" s="558"/>
      <c r="EZL426" s="558"/>
      <c r="EZM426" s="558"/>
      <c r="EZN426" s="558"/>
      <c r="EZO426" s="558"/>
      <c r="EZP426" s="558"/>
      <c r="EZQ426" s="558"/>
      <c r="EZR426" s="558"/>
      <c r="EZS426" s="558"/>
      <c r="EZT426" s="558"/>
      <c r="EZU426" s="558"/>
      <c r="EZV426" s="558"/>
      <c r="EZW426" s="558"/>
      <c r="EZX426" s="558"/>
      <c r="EZY426" s="558"/>
      <c r="EZZ426" s="558"/>
      <c r="FAA426" s="558"/>
      <c r="FAB426" s="558"/>
      <c r="FAC426" s="558"/>
      <c r="FAD426" s="558"/>
      <c r="FAE426" s="558"/>
      <c r="FAF426" s="558"/>
      <c r="FAG426" s="558"/>
      <c r="FAH426" s="558"/>
      <c r="FAI426" s="558"/>
      <c r="FAJ426" s="558"/>
      <c r="FAK426" s="558"/>
      <c r="FAL426" s="558"/>
      <c r="FAM426" s="558"/>
      <c r="FAN426" s="558"/>
      <c r="FAO426" s="558"/>
      <c r="FAP426" s="558"/>
      <c r="FAQ426" s="558"/>
      <c r="FAR426" s="558"/>
      <c r="FAS426" s="558"/>
      <c r="FAT426" s="558"/>
      <c r="FAU426" s="558"/>
      <c r="FAV426" s="558"/>
      <c r="FAW426" s="558"/>
      <c r="FAX426" s="558"/>
      <c r="FAY426" s="558"/>
      <c r="FAZ426" s="558"/>
      <c r="FBA426" s="558"/>
      <c r="FBB426" s="558"/>
      <c r="FBC426" s="558"/>
      <c r="FBD426" s="558"/>
      <c r="FBE426" s="558"/>
      <c r="FBF426" s="558"/>
      <c r="FBG426" s="558"/>
      <c r="FBH426" s="558"/>
      <c r="FBI426" s="558"/>
      <c r="FBJ426" s="558"/>
      <c r="FBK426" s="558"/>
      <c r="FBL426" s="558"/>
      <c r="FBM426" s="558"/>
      <c r="FBN426" s="558"/>
      <c r="FBO426" s="558"/>
      <c r="FBP426" s="558"/>
      <c r="FBQ426" s="558"/>
      <c r="FBR426" s="558"/>
      <c r="FBS426" s="558"/>
      <c r="FBT426" s="558"/>
      <c r="FBU426" s="558"/>
      <c r="FBV426" s="558"/>
      <c r="FBW426" s="558"/>
      <c r="FBX426" s="558"/>
      <c r="FBY426" s="558"/>
      <c r="FBZ426" s="558"/>
      <c r="FCA426" s="558"/>
      <c r="FCB426" s="558"/>
      <c r="FCC426" s="558"/>
      <c r="FCD426" s="558"/>
      <c r="FCE426" s="558"/>
      <c r="FCF426" s="558"/>
      <c r="FCG426" s="558"/>
      <c r="FCH426" s="558"/>
      <c r="FCI426" s="558"/>
      <c r="FCJ426" s="558"/>
      <c r="FCK426" s="558"/>
      <c r="FCL426" s="558"/>
      <c r="FCM426" s="558"/>
      <c r="FCN426" s="558"/>
      <c r="FCO426" s="558"/>
      <c r="FCP426" s="558"/>
      <c r="FCQ426" s="558"/>
      <c r="FCR426" s="558"/>
      <c r="FCS426" s="558"/>
      <c r="FCT426" s="558"/>
      <c r="FCU426" s="558"/>
      <c r="FCV426" s="558"/>
      <c r="FCW426" s="558"/>
      <c r="FCX426" s="558"/>
      <c r="FCY426" s="558"/>
      <c r="FCZ426" s="558"/>
      <c r="FDA426" s="558"/>
      <c r="FDB426" s="558"/>
      <c r="FDC426" s="558"/>
      <c r="FDD426" s="558"/>
      <c r="FDE426" s="558"/>
      <c r="FDF426" s="558"/>
      <c r="FDG426" s="558"/>
      <c r="FDH426" s="558"/>
      <c r="FDI426" s="558"/>
      <c r="FDJ426" s="558"/>
      <c r="FDK426" s="558"/>
      <c r="FDL426" s="558"/>
      <c r="FDM426" s="558"/>
      <c r="FDN426" s="558"/>
      <c r="FDO426" s="558"/>
      <c r="FDP426" s="558"/>
      <c r="FDQ426" s="558"/>
      <c r="FDR426" s="558"/>
      <c r="FDS426" s="558"/>
      <c r="FDT426" s="558"/>
      <c r="FDU426" s="558"/>
      <c r="FDV426" s="558"/>
      <c r="FDW426" s="558"/>
      <c r="FDX426" s="558"/>
      <c r="FDY426" s="558"/>
      <c r="FDZ426" s="558"/>
      <c r="FEA426" s="558"/>
      <c r="FEB426" s="558"/>
      <c r="FEC426" s="558"/>
      <c r="FED426" s="558"/>
      <c r="FEE426" s="558"/>
      <c r="FEF426" s="558"/>
      <c r="FEG426" s="558"/>
      <c r="FEH426" s="558"/>
      <c r="FEI426" s="558"/>
      <c r="FEJ426" s="558"/>
      <c r="FEK426" s="558"/>
      <c r="FEL426" s="558"/>
      <c r="FEM426" s="558"/>
      <c r="FEN426" s="558"/>
      <c r="FEO426" s="558"/>
      <c r="FEP426" s="558"/>
      <c r="FEQ426" s="558"/>
      <c r="FER426" s="558"/>
      <c r="FES426" s="558"/>
      <c r="FET426" s="558"/>
      <c r="FEU426" s="558"/>
      <c r="FEV426" s="558"/>
      <c r="FEW426" s="558"/>
      <c r="FEX426" s="558"/>
      <c r="FEY426" s="558"/>
      <c r="FEZ426" s="558"/>
      <c r="FFA426" s="558"/>
      <c r="FFB426" s="558"/>
      <c r="FFC426" s="558"/>
      <c r="FFD426" s="558"/>
      <c r="FFE426" s="558"/>
      <c r="FFF426" s="558"/>
      <c r="FFG426" s="558"/>
      <c r="FFH426" s="558"/>
      <c r="FFI426" s="558"/>
      <c r="FFJ426" s="558"/>
      <c r="FFK426" s="558"/>
      <c r="FFL426" s="558"/>
      <c r="FFM426" s="558"/>
      <c r="FFN426" s="558"/>
      <c r="FFO426" s="558"/>
      <c r="FFP426" s="558"/>
      <c r="FFQ426" s="558"/>
      <c r="FFR426" s="558"/>
      <c r="FFS426" s="558"/>
      <c r="FFT426" s="558"/>
      <c r="FFU426" s="558"/>
      <c r="FFV426" s="558"/>
      <c r="FFW426" s="558"/>
      <c r="FFX426" s="558"/>
      <c r="FFY426" s="558"/>
      <c r="FFZ426" s="558"/>
      <c r="FGA426" s="558"/>
      <c r="FGB426" s="558"/>
      <c r="FGC426" s="558"/>
      <c r="FGD426" s="558"/>
      <c r="FGE426" s="558"/>
      <c r="FGF426" s="558"/>
      <c r="FGG426" s="558"/>
      <c r="FGH426" s="558"/>
      <c r="FGI426" s="558"/>
      <c r="FGJ426" s="558"/>
      <c r="FGK426" s="558"/>
      <c r="FGL426" s="558"/>
      <c r="FGM426" s="558"/>
      <c r="FGN426" s="558"/>
      <c r="FGO426" s="558"/>
      <c r="FGP426" s="558"/>
      <c r="FGQ426" s="558"/>
      <c r="FGR426" s="558"/>
      <c r="FGS426" s="558"/>
      <c r="FGT426" s="558"/>
      <c r="FGU426" s="558"/>
      <c r="FGV426" s="558"/>
      <c r="FGW426" s="558"/>
      <c r="FGX426" s="558"/>
      <c r="FGY426" s="558"/>
      <c r="FGZ426" s="558"/>
      <c r="FHA426" s="558"/>
      <c r="FHB426" s="558"/>
      <c r="FHC426" s="558"/>
      <c r="FHD426" s="558"/>
      <c r="FHE426" s="558"/>
      <c r="FHF426" s="558"/>
      <c r="FHG426" s="558"/>
      <c r="FHH426" s="558"/>
      <c r="FHI426" s="558"/>
      <c r="FHJ426" s="558"/>
      <c r="FHK426" s="558"/>
      <c r="FHL426" s="558"/>
      <c r="FHM426" s="558"/>
      <c r="FHN426" s="558"/>
      <c r="FHO426" s="558"/>
      <c r="FHP426" s="558"/>
      <c r="FHQ426" s="558"/>
      <c r="FHR426" s="558"/>
      <c r="FHS426" s="558"/>
      <c r="FHT426" s="558"/>
      <c r="FHU426" s="558"/>
      <c r="FHV426" s="558"/>
      <c r="FHW426" s="558"/>
      <c r="FHX426" s="558"/>
      <c r="FHY426" s="558"/>
      <c r="FHZ426" s="558"/>
      <c r="FIA426" s="558"/>
      <c r="FIB426" s="558"/>
      <c r="FIC426" s="558"/>
      <c r="FID426" s="558"/>
      <c r="FIE426" s="558"/>
      <c r="FIF426" s="558"/>
      <c r="FIG426" s="558"/>
      <c r="FIH426" s="558"/>
      <c r="FII426" s="558"/>
      <c r="FIJ426" s="558"/>
      <c r="FIK426" s="558"/>
      <c r="FIL426" s="558"/>
      <c r="FIM426" s="558"/>
      <c r="FIN426" s="558"/>
      <c r="FIO426" s="558"/>
      <c r="FIP426" s="558"/>
      <c r="FIQ426" s="558"/>
      <c r="FIR426" s="558"/>
      <c r="FIS426" s="558"/>
      <c r="FIT426" s="558"/>
      <c r="FIU426" s="558"/>
      <c r="FIV426" s="558"/>
      <c r="FIW426" s="558"/>
      <c r="FIX426" s="558"/>
      <c r="FIY426" s="558"/>
      <c r="FIZ426" s="558"/>
      <c r="FJA426" s="558"/>
      <c r="FJB426" s="558"/>
      <c r="FJC426" s="558"/>
      <c r="FJD426" s="558"/>
      <c r="FJE426" s="558"/>
      <c r="FJF426" s="558"/>
      <c r="FJG426" s="558"/>
      <c r="FJH426" s="558"/>
      <c r="FJI426" s="558"/>
      <c r="FJJ426" s="558"/>
      <c r="FJK426" s="558"/>
      <c r="FJL426" s="558"/>
      <c r="FJM426" s="558"/>
      <c r="FJN426" s="558"/>
      <c r="FJO426" s="558"/>
      <c r="FJP426" s="558"/>
      <c r="FJQ426" s="558"/>
      <c r="FJR426" s="558"/>
      <c r="FJS426" s="558"/>
      <c r="FJT426" s="558"/>
      <c r="FJU426" s="558"/>
      <c r="FJV426" s="558"/>
      <c r="FJW426" s="558"/>
      <c r="FJX426" s="558"/>
      <c r="FJY426" s="558"/>
      <c r="FJZ426" s="558"/>
      <c r="FKA426" s="558"/>
      <c r="FKB426" s="558"/>
      <c r="FKC426" s="558"/>
      <c r="FKD426" s="558"/>
      <c r="FKE426" s="558"/>
      <c r="FKF426" s="558"/>
      <c r="FKG426" s="558"/>
      <c r="FKH426" s="558"/>
      <c r="FKI426" s="558"/>
      <c r="FKJ426" s="558"/>
      <c r="FKK426" s="558"/>
      <c r="FKL426" s="558"/>
      <c r="FKM426" s="558"/>
      <c r="FKN426" s="558"/>
      <c r="FKO426" s="558"/>
      <c r="FKP426" s="558"/>
      <c r="FKQ426" s="558"/>
      <c r="FKR426" s="558"/>
      <c r="FKS426" s="558"/>
      <c r="FKT426" s="558"/>
      <c r="FKU426" s="558"/>
      <c r="FKV426" s="558"/>
      <c r="FKW426" s="558"/>
      <c r="FKX426" s="558"/>
      <c r="FKY426" s="558"/>
      <c r="FKZ426" s="558"/>
      <c r="FLA426" s="558"/>
      <c r="FLB426" s="558"/>
      <c r="FLC426" s="558"/>
      <c r="FLD426" s="558"/>
      <c r="FLE426" s="558"/>
      <c r="FLF426" s="558"/>
      <c r="FLG426" s="558"/>
      <c r="FLH426" s="558"/>
      <c r="FLI426" s="558"/>
      <c r="FLJ426" s="558"/>
      <c r="FLK426" s="558"/>
      <c r="FLL426" s="558"/>
      <c r="FLM426" s="558"/>
      <c r="FLN426" s="558"/>
      <c r="FLO426" s="558"/>
      <c r="FLP426" s="558"/>
      <c r="FLQ426" s="558"/>
      <c r="FLR426" s="558"/>
      <c r="FLS426" s="558"/>
      <c r="FLT426" s="558"/>
      <c r="FLU426" s="558"/>
      <c r="FLV426" s="558"/>
      <c r="FLW426" s="558"/>
      <c r="FLX426" s="558"/>
      <c r="FLY426" s="558"/>
      <c r="FLZ426" s="558"/>
      <c r="FMA426" s="558"/>
      <c r="FMB426" s="558"/>
      <c r="FMC426" s="558"/>
      <c r="FMD426" s="558"/>
      <c r="FME426" s="558"/>
      <c r="FMF426" s="558"/>
      <c r="FMG426" s="558"/>
      <c r="FMH426" s="558"/>
      <c r="FMI426" s="558"/>
      <c r="FMJ426" s="558"/>
      <c r="FMK426" s="558"/>
      <c r="FML426" s="558"/>
      <c r="FMM426" s="558"/>
      <c r="FMN426" s="558"/>
      <c r="FMO426" s="558"/>
      <c r="FMP426" s="558"/>
      <c r="FMQ426" s="558"/>
      <c r="FMR426" s="558"/>
      <c r="FMS426" s="558"/>
      <c r="FMT426" s="558"/>
      <c r="FMU426" s="558"/>
      <c r="FMV426" s="558"/>
      <c r="FMW426" s="558"/>
      <c r="FMX426" s="558"/>
      <c r="FMY426" s="558"/>
      <c r="FMZ426" s="558"/>
      <c r="FNA426" s="558"/>
      <c r="FNB426" s="558"/>
      <c r="FNC426" s="558"/>
      <c r="FND426" s="558"/>
      <c r="FNE426" s="558"/>
      <c r="FNF426" s="558"/>
      <c r="FNG426" s="558"/>
      <c r="FNH426" s="558"/>
      <c r="FNI426" s="558"/>
      <c r="FNJ426" s="558"/>
      <c r="FNK426" s="558"/>
      <c r="FNL426" s="558"/>
      <c r="FNM426" s="558"/>
      <c r="FNN426" s="558"/>
      <c r="FNO426" s="558"/>
      <c r="FNP426" s="558"/>
      <c r="FNQ426" s="558"/>
      <c r="FNR426" s="558"/>
      <c r="FNS426" s="558"/>
      <c r="FNT426" s="558"/>
      <c r="FNU426" s="558"/>
      <c r="FNV426" s="558"/>
      <c r="FNW426" s="558"/>
      <c r="FNX426" s="558"/>
      <c r="FNY426" s="558"/>
      <c r="FNZ426" s="558"/>
      <c r="FOA426" s="558"/>
      <c r="FOB426" s="558"/>
      <c r="FOC426" s="558"/>
      <c r="FOD426" s="558"/>
      <c r="FOE426" s="558"/>
      <c r="FOF426" s="558"/>
      <c r="FOG426" s="558"/>
      <c r="FOH426" s="558"/>
      <c r="FOI426" s="558"/>
      <c r="FOJ426" s="558"/>
      <c r="FOK426" s="558"/>
      <c r="FOL426" s="558"/>
      <c r="FOM426" s="558"/>
      <c r="FON426" s="558"/>
      <c r="FOO426" s="558"/>
      <c r="FOP426" s="558"/>
      <c r="FOQ426" s="558"/>
      <c r="FOR426" s="558"/>
      <c r="FOS426" s="558"/>
      <c r="FOT426" s="558"/>
      <c r="FOU426" s="558"/>
      <c r="FOV426" s="558"/>
      <c r="FOW426" s="558"/>
      <c r="FOX426" s="558"/>
      <c r="FOY426" s="558"/>
      <c r="FOZ426" s="558"/>
      <c r="FPA426" s="558"/>
      <c r="FPB426" s="558"/>
      <c r="FPC426" s="558"/>
      <c r="FPD426" s="558"/>
      <c r="FPE426" s="558"/>
      <c r="FPF426" s="558"/>
      <c r="FPG426" s="558"/>
      <c r="FPH426" s="558"/>
      <c r="FPI426" s="558"/>
      <c r="FPJ426" s="558"/>
      <c r="FPK426" s="558"/>
      <c r="FPL426" s="558"/>
      <c r="FPM426" s="558"/>
      <c r="FPN426" s="558"/>
      <c r="FPO426" s="558"/>
      <c r="FPP426" s="558"/>
      <c r="FPQ426" s="558"/>
      <c r="FPR426" s="558"/>
      <c r="FPS426" s="558"/>
      <c r="FPT426" s="558"/>
      <c r="FPU426" s="558"/>
      <c r="FPV426" s="558"/>
      <c r="FPW426" s="558"/>
      <c r="FPX426" s="558"/>
      <c r="FPY426" s="558"/>
      <c r="FPZ426" s="558"/>
      <c r="FQA426" s="558"/>
      <c r="FQB426" s="558"/>
      <c r="FQC426" s="558"/>
      <c r="FQD426" s="558"/>
      <c r="FQE426" s="558"/>
      <c r="FQF426" s="558"/>
      <c r="FQG426" s="558"/>
      <c r="FQH426" s="558"/>
      <c r="FQI426" s="558"/>
      <c r="FQJ426" s="558"/>
      <c r="FQK426" s="558"/>
      <c r="FQL426" s="558"/>
      <c r="FQM426" s="558"/>
      <c r="FQN426" s="558"/>
      <c r="FQO426" s="558"/>
      <c r="FQP426" s="558"/>
      <c r="FQQ426" s="558"/>
      <c r="FQR426" s="558"/>
      <c r="FQS426" s="558"/>
      <c r="FQT426" s="558"/>
      <c r="FQU426" s="558"/>
      <c r="FQV426" s="558"/>
      <c r="FQW426" s="558"/>
      <c r="FQX426" s="558"/>
      <c r="FQY426" s="558"/>
      <c r="FQZ426" s="558"/>
      <c r="FRA426" s="558"/>
      <c r="FRB426" s="558"/>
      <c r="FRC426" s="558"/>
      <c r="FRD426" s="558"/>
      <c r="FRE426" s="558"/>
      <c r="FRF426" s="558"/>
      <c r="FRG426" s="558"/>
      <c r="FRH426" s="558"/>
      <c r="FRI426" s="558"/>
      <c r="FRJ426" s="558"/>
      <c r="FRK426" s="558"/>
      <c r="FRL426" s="558"/>
      <c r="FRM426" s="558"/>
      <c r="FRN426" s="558"/>
      <c r="FRO426" s="558"/>
      <c r="FRP426" s="558"/>
      <c r="FRQ426" s="558"/>
      <c r="FRR426" s="558"/>
      <c r="FRS426" s="558"/>
      <c r="FRT426" s="558"/>
      <c r="FRU426" s="558"/>
      <c r="FRV426" s="558"/>
      <c r="FRW426" s="558"/>
      <c r="FRX426" s="558"/>
      <c r="FRY426" s="558"/>
      <c r="FRZ426" s="558"/>
      <c r="FSA426" s="558"/>
      <c r="FSB426" s="558"/>
      <c r="FSC426" s="558"/>
      <c r="FSD426" s="558"/>
      <c r="FSE426" s="558"/>
      <c r="FSF426" s="558"/>
      <c r="FSG426" s="558"/>
      <c r="FSH426" s="558"/>
      <c r="FSI426" s="558"/>
      <c r="FSJ426" s="558"/>
      <c r="FSK426" s="558"/>
      <c r="FSL426" s="558"/>
      <c r="FSM426" s="558"/>
      <c r="FSN426" s="558"/>
      <c r="FSO426" s="558"/>
      <c r="FSP426" s="558"/>
      <c r="FSQ426" s="558"/>
      <c r="FSR426" s="558"/>
      <c r="FSS426" s="558"/>
      <c r="FST426" s="558"/>
      <c r="FSU426" s="558"/>
      <c r="FSV426" s="558"/>
      <c r="FSW426" s="558"/>
      <c r="FSX426" s="558"/>
      <c r="FSY426" s="558"/>
      <c r="FSZ426" s="558"/>
      <c r="FTA426" s="558"/>
      <c r="FTB426" s="558"/>
      <c r="FTC426" s="558"/>
      <c r="FTD426" s="558"/>
      <c r="FTE426" s="558"/>
      <c r="FTF426" s="558"/>
      <c r="FTG426" s="558"/>
      <c r="FTH426" s="558"/>
      <c r="FTI426" s="558"/>
      <c r="FTJ426" s="558"/>
      <c r="FTK426" s="558"/>
      <c r="FTL426" s="558"/>
      <c r="FTM426" s="558"/>
      <c r="FTN426" s="558"/>
      <c r="FTO426" s="558"/>
      <c r="FTP426" s="558"/>
      <c r="FTQ426" s="558"/>
      <c r="FTR426" s="558"/>
      <c r="FTS426" s="558"/>
      <c r="FTT426" s="558"/>
      <c r="FTU426" s="558"/>
      <c r="FTV426" s="558"/>
      <c r="FTW426" s="558"/>
      <c r="FTX426" s="558"/>
      <c r="FTY426" s="558"/>
      <c r="FTZ426" s="558"/>
      <c r="FUA426" s="558"/>
      <c r="FUB426" s="558"/>
      <c r="FUC426" s="558"/>
      <c r="FUD426" s="558"/>
      <c r="FUE426" s="558"/>
      <c r="FUF426" s="558"/>
      <c r="FUG426" s="558"/>
      <c r="FUH426" s="558"/>
      <c r="FUI426" s="558"/>
      <c r="FUJ426" s="558"/>
      <c r="FUK426" s="558"/>
      <c r="FUL426" s="558"/>
      <c r="FUM426" s="558"/>
      <c r="FUN426" s="558"/>
      <c r="FUO426" s="558"/>
      <c r="FUP426" s="558"/>
      <c r="FUQ426" s="558"/>
      <c r="FUR426" s="558"/>
      <c r="FUS426" s="558"/>
      <c r="FUT426" s="558"/>
      <c r="FUU426" s="558"/>
      <c r="FUV426" s="558"/>
      <c r="FUW426" s="558"/>
      <c r="FUX426" s="558"/>
      <c r="FUY426" s="558"/>
      <c r="FUZ426" s="558"/>
      <c r="FVA426" s="558"/>
      <c r="FVB426" s="558"/>
      <c r="FVC426" s="558"/>
      <c r="FVD426" s="558"/>
      <c r="FVE426" s="558"/>
      <c r="FVF426" s="558"/>
      <c r="FVG426" s="558"/>
      <c r="FVH426" s="558"/>
      <c r="FVI426" s="558"/>
      <c r="FVJ426" s="558"/>
      <c r="FVK426" s="558"/>
      <c r="FVL426" s="558"/>
      <c r="FVM426" s="558"/>
      <c r="FVN426" s="558"/>
      <c r="FVO426" s="558"/>
      <c r="FVP426" s="558"/>
      <c r="FVQ426" s="558"/>
      <c r="FVR426" s="558"/>
      <c r="FVS426" s="558"/>
      <c r="FVT426" s="558"/>
      <c r="FVU426" s="558"/>
      <c r="FVV426" s="558"/>
      <c r="FVW426" s="558"/>
      <c r="FVX426" s="558"/>
      <c r="FVY426" s="558"/>
      <c r="FVZ426" s="558"/>
      <c r="FWA426" s="558"/>
      <c r="FWB426" s="558"/>
      <c r="FWC426" s="558"/>
      <c r="FWD426" s="558"/>
      <c r="FWE426" s="558"/>
      <c r="FWF426" s="558"/>
      <c r="FWG426" s="558"/>
      <c r="FWH426" s="558"/>
      <c r="FWI426" s="558"/>
      <c r="FWJ426" s="558"/>
      <c r="FWK426" s="558"/>
      <c r="FWL426" s="558"/>
      <c r="FWM426" s="558"/>
      <c r="FWN426" s="558"/>
      <c r="FWO426" s="558"/>
      <c r="FWP426" s="558"/>
      <c r="FWQ426" s="558"/>
      <c r="FWR426" s="558"/>
      <c r="FWS426" s="558"/>
      <c r="FWT426" s="558"/>
      <c r="FWU426" s="558"/>
      <c r="FWV426" s="558"/>
      <c r="FWW426" s="558"/>
      <c r="FWX426" s="558"/>
      <c r="FWY426" s="558"/>
      <c r="FWZ426" s="558"/>
      <c r="FXA426" s="558"/>
      <c r="FXB426" s="558"/>
      <c r="FXC426" s="558"/>
      <c r="FXD426" s="558"/>
      <c r="FXE426" s="558"/>
      <c r="FXF426" s="558"/>
      <c r="FXG426" s="558"/>
      <c r="FXH426" s="558"/>
      <c r="FXI426" s="558"/>
      <c r="FXJ426" s="558"/>
      <c r="FXK426" s="558"/>
      <c r="FXL426" s="558"/>
      <c r="FXM426" s="558"/>
      <c r="FXN426" s="558"/>
      <c r="FXO426" s="558"/>
      <c r="FXP426" s="558"/>
      <c r="FXQ426" s="558"/>
      <c r="FXR426" s="558"/>
      <c r="FXS426" s="558"/>
      <c r="FXT426" s="558"/>
      <c r="FXU426" s="558"/>
      <c r="FXV426" s="558"/>
      <c r="FXW426" s="558"/>
      <c r="FXX426" s="558"/>
      <c r="FXY426" s="558"/>
      <c r="FXZ426" s="558"/>
      <c r="FYA426" s="558"/>
      <c r="FYB426" s="558"/>
      <c r="FYC426" s="558"/>
      <c r="FYD426" s="558"/>
      <c r="FYE426" s="558"/>
      <c r="FYF426" s="558"/>
      <c r="FYG426" s="558"/>
      <c r="FYH426" s="558"/>
      <c r="FYI426" s="558"/>
      <c r="FYJ426" s="558"/>
      <c r="FYK426" s="558"/>
      <c r="FYL426" s="558"/>
      <c r="FYM426" s="558"/>
      <c r="FYN426" s="558"/>
      <c r="FYO426" s="558"/>
      <c r="FYP426" s="558"/>
      <c r="FYQ426" s="558"/>
      <c r="FYR426" s="558"/>
      <c r="FYS426" s="558"/>
      <c r="FYT426" s="558"/>
      <c r="FYU426" s="558"/>
      <c r="FYV426" s="558"/>
      <c r="FYW426" s="558"/>
      <c r="FYX426" s="558"/>
      <c r="FYY426" s="558"/>
      <c r="FYZ426" s="558"/>
      <c r="FZA426" s="558"/>
      <c r="FZB426" s="558"/>
      <c r="FZC426" s="558"/>
      <c r="FZD426" s="558"/>
      <c r="FZE426" s="558"/>
      <c r="FZF426" s="558"/>
      <c r="FZG426" s="558"/>
      <c r="FZH426" s="558"/>
      <c r="FZI426" s="558"/>
      <c r="FZJ426" s="558"/>
      <c r="FZK426" s="558"/>
      <c r="FZL426" s="558"/>
      <c r="FZM426" s="558"/>
      <c r="FZN426" s="558"/>
      <c r="FZO426" s="558"/>
      <c r="FZP426" s="558"/>
      <c r="FZQ426" s="558"/>
      <c r="FZR426" s="558"/>
      <c r="FZS426" s="558"/>
      <c r="FZT426" s="558"/>
      <c r="FZU426" s="558"/>
      <c r="FZV426" s="558"/>
      <c r="FZW426" s="558"/>
      <c r="FZX426" s="558"/>
      <c r="FZY426" s="558"/>
      <c r="FZZ426" s="558"/>
      <c r="GAA426" s="558"/>
      <c r="GAB426" s="558"/>
      <c r="GAC426" s="558"/>
      <c r="GAD426" s="558"/>
      <c r="GAE426" s="558"/>
      <c r="GAF426" s="558"/>
      <c r="GAG426" s="558"/>
      <c r="GAH426" s="558"/>
      <c r="GAI426" s="558"/>
      <c r="GAJ426" s="558"/>
      <c r="GAK426" s="558"/>
      <c r="GAL426" s="558"/>
      <c r="GAM426" s="558"/>
      <c r="GAN426" s="558"/>
      <c r="GAO426" s="558"/>
      <c r="GAP426" s="558"/>
      <c r="GAQ426" s="558"/>
      <c r="GAR426" s="558"/>
      <c r="GAS426" s="558"/>
      <c r="GAT426" s="558"/>
      <c r="GAU426" s="558"/>
      <c r="GAV426" s="558"/>
      <c r="GAW426" s="558"/>
      <c r="GAX426" s="558"/>
      <c r="GAY426" s="558"/>
      <c r="GAZ426" s="558"/>
      <c r="GBA426" s="558"/>
      <c r="GBB426" s="558"/>
      <c r="GBC426" s="558"/>
      <c r="GBD426" s="558"/>
      <c r="GBE426" s="558"/>
      <c r="GBF426" s="558"/>
      <c r="GBG426" s="558"/>
      <c r="GBH426" s="558"/>
      <c r="GBI426" s="558"/>
      <c r="GBJ426" s="558"/>
      <c r="GBK426" s="558"/>
      <c r="GBL426" s="558"/>
      <c r="GBM426" s="558"/>
      <c r="GBN426" s="558"/>
      <c r="GBO426" s="558"/>
      <c r="GBP426" s="558"/>
      <c r="GBQ426" s="558"/>
      <c r="GBR426" s="558"/>
      <c r="GBS426" s="558"/>
      <c r="GBT426" s="558"/>
      <c r="GBU426" s="558"/>
      <c r="GBV426" s="558"/>
      <c r="GBW426" s="558"/>
      <c r="GBX426" s="558"/>
      <c r="GBY426" s="558"/>
      <c r="GBZ426" s="558"/>
      <c r="GCA426" s="558"/>
      <c r="GCB426" s="558"/>
      <c r="GCC426" s="558"/>
      <c r="GCD426" s="558"/>
      <c r="GCE426" s="558"/>
      <c r="GCF426" s="558"/>
      <c r="GCG426" s="558"/>
      <c r="GCH426" s="558"/>
      <c r="GCI426" s="558"/>
      <c r="GCJ426" s="558"/>
      <c r="GCK426" s="558"/>
      <c r="GCL426" s="558"/>
      <c r="GCM426" s="558"/>
      <c r="GCN426" s="558"/>
      <c r="GCO426" s="558"/>
      <c r="GCP426" s="558"/>
      <c r="GCQ426" s="558"/>
      <c r="GCR426" s="558"/>
      <c r="GCS426" s="558"/>
      <c r="GCT426" s="558"/>
      <c r="GCU426" s="558"/>
      <c r="GCV426" s="558"/>
      <c r="GCW426" s="558"/>
      <c r="GCX426" s="558"/>
      <c r="GCY426" s="558"/>
      <c r="GCZ426" s="558"/>
      <c r="GDA426" s="558"/>
      <c r="GDB426" s="558"/>
      <c r="GDC426" s="558"/>
      <c r="GDD426" s="558"/>
      <c r="GDE426" s="558"/>
      <c r="GDF426" s="558"/>
      <c r="GDG426" s="558"/>
      <c r="GDH426" s="558"/>
      <c r="GDI426" s="558"/>
      <c r="GDJ426" s="558"/>
      <c r="GDK426" s="558"/>
      <c r="GDL426" s="558"/>
      <c r="GDM426" s="558"/>
      <c r="GDN426" s="558"/>
      <c r="GDO426" s="558"/>
      <c r="GDP426" s="558"/>
      <c r="GDQ426" s="558"/>
      <c r="GDR426" s="558"/>
      <c r="GDS426" s="558"/>
      <c r="GDT426" s="558"/>
      <c r="GDU426" s="558"/>
      <c r="GDV426" s="558"/>
      <c r="GDW426" s="558"/>
      <c r="GDX426" s="558"/>
      <c r="GDY426" s="558"/>
      <c r="GDZ426" s="558"/>
      <c r="GEA426" s="558"/>
      <c r="GEB426" s="558"/>
      <c r="GEC426" s="558"/>
      <c r="GED426" s="558"/>
      <c r="GEE426" s="558"/>
      <c r="GEF426" s="558"/>
      <c r="GEG426" s="558"/>
      <c r="GEH426" s="558"/>
      <c r="GEI426" s="558"/>
      <c r="GEJ426" s="558"/>
      <c r="GEK426" s="558"/>
      <c r="GEL426" s="558"/>
      <c r="GEM426" s="558"/>
      <c r="GEN426" s="558"/>
      <c r="GEO426" s="558"/>
      <c r="GEP426" s="558"/>
      <c r="GEQ426" s="558"/>
      <c r="GER426" s="558"/>
      <c r="GES426" s="558"/>
      <c r="GET426" s="558"/>
      <c r="GEU426" s="558"/>
      <c r="GEV426" s="558"/>
      <c r="GEW426" s="558"/>
      <c r="GEX426" s="558"/>
      <c r="GEY426" s="558"/>
      <c r="GEZ426" s="558"/>
      <c r="GFA426" s="558"/>
      <c r="GFB426" s="558"/>
      <c r="GFC426" s="558"/>
      <c r="GFD426" s="558"/>
      <c r="GFE426" s="558"/>
      <c r="GFF426" s="558"/>
      <c r="GFG426" s="558"/>
      <c r="GFH426" s="558"/>
      <c r="GFI426" s="558"/>
      <c r="GFJ426" s="558"/>
      <c r="GFK426" s="558"/>
      <c r="GFL426" s="558"/>
      <c r="GFM426" s="558"/>
      <c r="GFN426" s="558"/>
      <c r="GFO426" s="558"/>
      <c r="GFP426" s="558"/>
      <c r="GFQ426" s="558"/>
      <c r="GFR426" s="558"/>
      <c r="GFS426" s="558"/>
      <c r="GFT426" s="558"/>
      <c r="GFU426" s="558"/>
      <c r="GFV426" s="558"/>
      <c r="GFW426" s="558"/>
      <c r="GFX426" s="558"/>
      <c r="GFY426" s="558"/>
      <c r="GFZ426" s="558"/>
      <c r="GGA426" s="558"/>
      <c r="GGB426" s="558"/>
      <c r="GGC426" s="558"/>
      <c r="GGD426" s="558"/>
      <c r="GGE426" s="558"/>
      <c r="GGF426" s="558"/>
      <c r="GGG426" s="558"/>
      <c r="GGH426" s="558"/>
      <c r="GGI426" s="558"/>
      <c r="GGJ426" s="558"/>
      <c r="GGK426" s="558"/>
      <c r="GGL426" s="558"/>
      <c r="GGM426" s="558"/>
      <c r="GGN426" s="558"/>
      <c r="GGO426" s="558"/>
      <c r="GGP426" s="558"/>
      <c r="GGQ426" s="558"/>
      <c r="GGR426" s="558"/>
      <c r="GGS426" s="558"/>
      <c r="GGT426" s="558"/>
      <c r="GGU426" s="558"/>
      <c r="GGV426" s="558"/>
      <c r="GGW426" s="558"/>
      <c r="GGX426" s="558"/>
      <c r="GGY426" s="558"/>
      <c r="GGZ426" s="558"/>
      <c r="GHA426" s="558"/>
      <c r="GHB426" s="558"/>
      <c r="GHC426" s="558"/>
      <c r="GHD426" s="558"/>
      <c r="GHE426" s="558"/>
      <c r="GHF426" s="558"/>
      <c r="GHG426" s="558"/>
      <c r="GHH426" s="558"/>
      <c r="GHI426" s="558"/>
      <c r="GHJ426" s="558"/>
      <c r="GHK426" s="558"/>
      <c r="GHL426" s="558"/>
      <c r="GHM426" s="558"/>
      <c r="GHN426" s="558"/>
      <c r="GHO426" s="558"/>
      <c r="GHP426" s="558"/>
      <c r="GHQ426" s="558"/>
      <c r="GHR426" s="558"/>
      <c r="GHS426" s="558"/>
      <c r="GHT426" s="558"/>
      <c r="GHU426" s="558"/>
      <c r="GHV426" s="558"/>
      <c r="GHW426" s="558"/>
      <c r="GHX426" s="558"/>
      <c r="GHY426" s="558"/>
      <c r="GHZ426" s="558"/>
      <c r="GIA426" s="558"/>
      <c r="GIB426" s="558"/>
      <c r="GIC426" s="558"/>
      <c r="GID426" s="558"/>
      <c r="GIE426" s="558"/>
      <c r="GIF426" s="558"/>
      <c r="GIG426" s="558"/>
      <c r="GIH426" s="558"/>
      <c r="GII426" s="558"/>
      <c r="GIJ426" s="558"/>
      <c r="GIK426" s="558"/>
      <c r="GIL426" s="558"/>
      <c r="GIM426" s="558"/>
      <c r="GIN426" s="558"/>
      <c r="GIO426" s="558"/>
      <c r="GIP426" s="558"/>
      <c r="GIQ426" s="558"/>
      <c r="GIR426" s="558"/>
      <c r="GIS426" s="558"/>
      <c r="GIT426" s="558"/>
      <c r="GIU426" s="558"/>
      <c r="GIV426" s="558"/>
      <c r="GIW426" s="558"/>
      <c r="GIX426" s="558"/>
      <c r="GIY426" s="558"/>
      <c r="GIZ426" s="558"/>
      <c r="GJA426" s="558"/>
      <c r="GJB426" s="558"/>
      <c r="GJC426" s="558"/>
      <c r="GJD426" s="558"/>
      <c r="GJE426" s="558"/>
      <c r="GJF426" s="558"/>
      <c r="GJG426" s="558"/>
      <c r="GJH426" s="558"/>
      <c r="GJI426" s="558"/>
      <c r="GJJ426" s="558"/>
      <c r="GJK426" s="558"/>
      <c r="GJL426" s="558"/>
      <c r="GJM426" s="558"/>
      <c r="GJN426" s="558"/>
      <c r="GJO426" s="558"/>
      <c r="GJP426" s="558"/>
      <c r="GJQ426" s="558"/>
      <c r="GJR426" s="558"/>
      <c r="GJS426" s="558"/>
      <c r="GJT426" s="558"/>
      <c r="GJU426" s="558"/>
      <c r="GJV426" s="558"/>
      <c r="GJW426" s="558"/>
      <c r="GJX426" s="558"/>
      <c r="GJY426" s="558"/>
      <c r="GJZ426" s="558"/>
      <c r="GKA426" s="558"/>
      <c r="GKB426" s="558"/>
      <c r="GKC426" s="558"/>
      <c r="GKD426" s="558"/>
      <c r="GKE426" s="558"/>
      <c r="GKF426" s="558"/>
      <c r="GKG426" s="558"/>
      <c r="GKH426" s="558"/>
      <c r="GKI426" s="558"/>
      <c r="GKJ426" s="558"/>
      <c r="GKK426" s="558"/>
      <c r="GKL426" s="558"/>
      <c r="GKM426" s="558"/>
      <c r="GKN426" s="558"/>
      <c r="GKO426" s="558"/>
      <c r="GKP426" s="558"/>
      <c r="GKQ426" s="558"/>
      <c r="GKR426" s="558"/>
      <c r="GKS426" s="558"/>
      <c r="GKT426" s="558"/>
      <c r="GKU426" s="558"/>
      <c r="GKV426" s="558"/>
      <c r="GKW426" s="558"/>
      <c r="GKX426" s="558"/>
      <c r="GKY426" s="558"/>
      <c r="GKZ426" s="558"/>
      <c r="GLA426" s="558"/>
      <c r="GLB426" s="558"/>
      <c r="GLC426" s="558"/>
      <c r="GLD426" s="558"/>
      <c r="GLE426" s="558"/>
      <c r="GLF426" s="558"/>
      <c r="GLG426" s="558"/>
      <c r="GLH426" s="558"/>
      <c r="GLI426" s="558"/>
      <c r="GLJ426" s="558"/>
      <c r="GLK426" s="558"/>
      <c r="GLL426" s="558"/>
      <c r="GLM426" s="558"/>
      <c r="GLN426" s="558"/>
      <c r="GLO426" s="558"/>
      <c r="GLP426" s="558"/>
      <c r="GLQ426" s="558"/>
      <c r="GLR426" s="558"/>
      <c r="GLS426" s="558"/>
      <c r="GLT426" s="558"/>
      <c r="GLU426" s="558"/>
      <c r="GLV426" s="558"/>
      <c r="GLW426" s="558"/>
      <c r="GLX426" s="558"/>
      <c r="GLY426" s="558"/>
      <c r="GLZ426" s="558"/>
      <c r="GMA426" s="558"/>
      <c r="GMB426" s="558"/>
      <c r="GMC426" s="558"/>
      <c r="GMD426" s="558"/>
      <c r="GME426" s="558"/>
      <c r="GMF426" s="558"/>
      <c r="GMG426" s="558"/>
      <c r="GMH426" s="558"/>
      <c r="GMI426" s="558"/>
      <c r="GMJ426" s="558"/>
      <c r="GMK426" s="558"/>
      <c r="GML426" s="558"/>
      <c r="GMM426" s="558"/>
      <c r="GMN426" s="558"/>
      <c r="GMO426" s="558"/>
      <c r="GMP426" s="558"/>
      <c r="GMQ426" s="558"/>
      <c r="GMR426" s="558"/>
      <c r="GMS426" s="558"/>
      <c r="GMT426" s="558"/>
      <c r="GMU426" s="558"/>
      <c r="GMV426" s="558"/>
      <c r="GMW426" s="558"/>
      <c r="GMX426" s="558"/>
      <c r="GMY426" s="558"/>
      <c r="GMZ426" s="558"/>
      <c r="GNA426" s="558"/>
      <c r="GNB426" s="558"/>
      <c r="GNC426" s="558"/>
      <c r="GND426" s="558"/>
      <c r="GNE426" s="558"/>
      <c r="GNF426" s="558"/>
      <c r="GNG426" s="558"/>
      <c r="GNH426" s="558"/>
      <c r="GNI426" s="558"/>
      <c r="GNJ426" s="558"/>
      <c r="GNK426" s="558"/>
      <c r="GNL426" s="558"/>
      <c r="GNM426" s="558"/>
      <c r="GNN426" s="558"/>
      <c r="GNO426" s="558"/>
      <c r="GNP426" s="558"/>
      <c r="GNQ426" s="558"/>
      <c r="GNR426" s="558"/>
      <c r="GNS426" s="558"/>
      <c r="GNT426" s="558"/>
      <c r="GNU426" s="558"/>
      <c r="GNV426" s="558"/>
      <c r="GNW426" s="558"/>
      <c r="GNX426" s="558"/>
      <c r="GNY426" s="558"/>
      <c r="GNZ426" s="558"/>
      <c r="GOA426" s="558"/>
      <c r="GOB426" s="558"/>
      <c r="GOC426" s="558"/>
      <c r="GOD426" s="558"/>
      <c r="GOE426" s="558"/>
      <c r="GOF426" s="558"/>
      <c r="GOG426" s="558"/>
      <c r="GOH426" s="558"/>
      <c r="GOI426" s="558"/>
      <c r="GOJ426" s="558"/>
      <c r="GOK426" s="558"/>
      <c r="GOL426" s="558"/>
      <c r="GOM426" s="558"/>
      <c r="GON426" s="558"/>
      <c r="GOO426" s="558"/>
      <c r="GOP426" s="558"/>
      <c r="GOQ426" s="558"/>
      <c r="GOR426" s="558"/>
      <c r="GOS426" s="558"/>
      <c r="GOT426" s="558"/>
      <c r="GOU426" s="558"/>
      <c r="GOV426" s="558"/>
      <c r="GOW426" s="558"/>
      <c r="GOX426" s="558"/>
      <c r="GOY426" s="558"/>
      <c r="GOZ426" s="558"/>
      <c r="GPA426" s="558"/>
      <c r="GPB426" s="558"/>
      <c r="GPC426" s="558"/>
      <c r="GPD426" s="558"/>
      <c r="GPE426" s="558"/>
      <c r="GPF426" s="558"/>
      <c r="GPG426" s="558"/>
      <c r="GPH426" s="558"/>
      <c r="GPI426" s="558"/>
      <c r="GPJ426" s="558"/>
      <c r="GPK426" s="558"/>
      <c r="GPL426" s="558"/>
      <c r="GPM426" s="558"/>
      <c r="GPN426" s="558"/>
      <c r="GPO426" s="558"/>
      <c r="GPP426" s="558"/>
      <c r="GPQ426" s="558"/>
      <c r="GPR426" s="558"/>
      <c r="GPS426" s="558"/>
      <c r="GPT426" s="558"/>
      <c r="GPU426" s="558"/>
      <c r="GPV426" s="558"/>
      <c r="GPW426" s="558"/>
      <c r="GPX426" s="558"/>
      <c r="GPY426" s="558"/>
      <c r="GPZ426" s="558"/>
      <c r="GQA426" s="558"/>
      <c r="GQB426" s="558"/>
      <c r="GQC426" s="558"/>
      <c r="GQD426" s="558"/>
      <c r="GQE426" s="558"/>
      <c r="GQF426" s="558"/>
      <c r="GQG426" s="558"/>
      <c r="GQH426" s="558"/>
      <c r="GQI426" s="558"/>
      <c r="GQJ426" s="558"/>
      <c r="GQK426" s="558"/>
      <c r="GQL426" s="558"/>
      <c r="GQM426" s="558"/>
      <c r="GQN426" s="558"/>
      <c r="GQO426" s="558"/>
      <c r="GQP426" s="558"/>
      <c r="GQQ426" s="558"/>
      <c r="GQR426" s="558"/>
      <c r="GQS426" s="558"/>
      <c r="GQT426" s="558"/>
      <c r="GQU426" s="558"/>
      <c r="GQV426" s="558"/>
      <c r="GQW426" s="558"/>
      <c r="GQX426" s="558"/>
      <c r="GQY426" s="558"/>
      <c r="GQZ426" s="558"/>
      <c r="GRA426" s="558"/>
      <c r="GRB426" s="558"/>
      <c r="GRC426" s="558"/>
      <c r="GRD426" s="558"/>
      <c r="GRE426" s="558"/>
      <c r="GRF426" s="558"/>
      <c r="GRG426" s="558"/>
      <c r="GRH426" s="558"/>
      <c r="GRI426" s="558"/>
      <c r="GRJ426" s="558"/>
      <c r="GRK426" s="558"/>
      <c r="GRL426" s="558"/>
      <c r="GRM426" s="558"/>
      <c r="GRN426" s="558"/>
      <c r="GRO426" s="558"/>
      <c r="GRP426" s="558"/>
      <c r="GRQ426" s="558"/>
      <c r="GRR426" s="558"/>
      <c r="GRS426" s="558"/>
      <c r="GRT426" s="558"/>
      <c r="GRU426" s="558"/>
      <c r="GRV426" s="558"/>
      <c r="GRW426" s="558"/>
      <c r="GRX426" s="558"/>
      <c r="GRY426" s="558"/>
      <c r="GRZ426" s="558"/>
      <c r="GSA426" s="558"/>
      <c r="GSB426" s="558"/>
      <c r="GSC426" s="558"/>
      <c r="GSD426" s="558"/>
      <c r="GSE426" s="558"/>
      <c r="GSF426" s="558"/>
      <c r="GSG426" s="558"/>
      <c r="GSH426" s="558"/>
      <c r="GSI426" s="558"/>
      <c r="GSJ426" s="558"/>
      <c r="GSK426" s="558"/>
      <c r="GSL426" s="558"/>
      <c r="GSM426" s="558"/>
      <c r="GSN426" s="558"/>
      <c r="GSO426" s="558"/>
      <c r="GSP426" s="558"/>
      <c r="GSQ426" s="558"/>
      <c r="GSR426" s="558"/>
      <c r="GSS426" s="558"/>
      <c r="GST426" s="558"/>
      <c r="GSU426" s="558"/>
      <c r="GSV426" s="558"/>
      <c r="GSW426" s="558"/>
      <c r="GSX426" s="558"/>
      <c r="GSY426" s="558"/>
      <c r="GSZ426" s="558"/>
      <c r="GTA426" s="558"/>
      <c r="GTB426" s="558"/>
      <c r="GTC426" s="558"/>
      <c r="GTD426" s="558"/>
      <c r="GTE426" s="558"/>
      <c r="GTF426" s="558"/>
      <c r="GTG426" s="558"/>
      <c r="GTH426" s="558"/>
      <c r="GTI426" s="558"/>
      <c r="GTJ426" s="558"/>
      <c r="GTK426" s="558"/>
      <c r="GTL426" s="558"/>
      <c r="GTM426" s="558"/>
      <c r="GTN426" s="558"/>
      <c r="GTO426" s="558"/>
      <c r="GTP426" s="558"/>
      <c r="GTQ426" s="558"/>
      <c r="GTR426" s="558"/>
      <c r="GTS426" s="558"/>
      <c r="GTT426" s="558"/>
      <c r="GTU426" s="558"/>
      <c r="GTV426" s="558"/>
      <c r="GTW426" s="558"/>
      <c r="GTX426" s="558"/>
      <c r="GTY426" s="558"/>
      <c r="GTZ426" s="558"/>
      <c r="GUA426" s="558"/>
      <c r="GUB426" s="558"/>
      <c r="GUC426" s="558"/>
      <c r="GUD426" s="558"/>
      <c r="GUE426" s="558"/>
      <c r="GUF426" s="558"/>
      <c r="GUG426" s="558"/>
      <c r="GUH426" s="558"/>
      <c r="GUI426" s="558"/>
      <c r="GUJ426" s="558"/>
      <c r="GUK426" s="558"/>
      <c r="GUL426" s="558"/>
      <c r="GUM426" s="558"/>
      <c r="GUN426" s="558"/>
      <c r="GUO426" s="558"/>
      <c r="GUP426" s="558"/>
      <c r="GUQ426" s="558"/>
      <c r="GUR426" s="558"/>
      <c r="GUS426" s="558"/>
      <c r="GUT426" s="558"/>
      <c r="GUU426" s="558"/>
      <c r="GUV426" s="558"/>
      <c r="GUW426" s="558"/>
      <c r="GUX426" s="558"/>
      <c r="GUY426" s="558"/>
      <c r="GUZ426" s="558"/>
      <c r="GVA426" s="558"/>
      <c r="GVB426" s="558"/>
      <c r="GVC426" s="558"/>
      <c r="GVD426" s="558"/>
      <c r="GVE426" s="558"/>
      <c r="GVF426" s="558"/>
      <c r="GVG426" s="558"/>
      <c r="GVH426" s="558"/>
      <c r="GVI426" s="558"/>
      <c r="GVJ426" s="558"/>
      <c r="GVK426" s="558"/>
      <c r="GVL426" s="558"/>
      <c r="GVM426" s="558"/>
      <c r="GVN426" s="558"/>
      <c r="GVO426" s="558"/>
      <c r="GVP426" s="558"/>
      <c r="GVQ426" s="558"/>
      <c r="GVR426" s="558"/>
      <c r="GVS426" s="558"/>
      <c r="GVT426" s="558"/>
      <c r="GVU426" s="558"/>
      <c r="GVV426" s="558"/>
      <c r="GVW426" s="558"/>
      <c r="GVX426" s="558"/>
      <c r="GVY426" s="558"/>
      <c r="GVZ426" s="558"/>
      <c r="GWA426" s="558"/>
      <c r="GWB426" s="558"/>
      <c r="GWC426" s="558"/>
      <c r="GWD426" s="558"/>
      <c r="GWE426" s="558"/>
      <c r="GWF426" s="558"/>
      <c r="GWG426" s="558"/>
      <c r="GWH426" s="558"/>
      <c r="GWI426" s="558"/>
      <c r="GWJ426" s="558"/>
      <c r="GWK426" s="558"/>
      <c r="GWL426" s="558"/>
      <c r="GWM426" s="558"/>
      <c r="GWN426" s="558"/>
      <c r="GWO426" s="558"/>
      <c r="GWP426" s="558"/>
      <c r="GWQ426" s="558"/>
      <c r="GWR426" s="558"/>
      <c r="GWS426" s="558"/>
      <c r="GWT426" s="558"/>
      <c r="GWU426" s="558"/>
      <c r="GWV426" s="558"/>
      <c r="GWW426" s="558"/>
      <c r="GWX426" s="558"/>
      <c r="GWY426" s="558"/>
      <c r="GWZ426" s="558"/>
      <c r="GXA426" s="558"/>
      <c r="GXB426" s="558"/>
      <c r="GXC426" s="558"/>
      <c r="GXD426" s="558"/>
      <c r="GXE426" s="558"/>
      <c r="GXF426" s="558"/>
      <c r="GXG426" s="558"/>
      <c r="GXH426" s="558"/>
      <c r="GXI426" s="558"/>
      <c r="GXJ426" s="558"/>
      <c r="GXK426" s="558"/>
      <c r="GXL426" s="558"/>
      <c r="GXM426" s="558"/>
      <c r="GXN426" s="558"/>
      <c r="GXO426" s="558"/>
      <c r="GXP426" s="558"/>
      <c r="GXQ426" s="558"/>
      <c r="GXR426" s="558"/>
      <c r="GXS426" s="558"/>
      <c r="GXT426" s="558"/>
      <c r="GXU426" s="558"/>
      <c r="GXV426" s="558"/>
      <c r="GXW426" s="558"/>
      <c r="GXX426" s="558"/>
      <c r="GXY426" s="558"/>
      <c r="GXZ426" s="558"/>
      <c r="GYA426" s="558"/>
      <c r="GYB426" s="558"/>
      <c r="GYC426" s="558"/>
      <c r="GYD426" s="558"/>
      <c r="GYE426" s="558"/>
      <c r="GYF426" s="558"/>
      <c r="GYG426" s="558"/>
      <c r="GYH426" s="558"/>
      <c r="GYI426" s="558"/>
      <c r="GYJ426" s="558"/>
      <c r="GYK426" s="558"/>
      <c r="GYL426" s="558"/>
      <c r="GYM426" s="558"/>
      <c r="GYN426" s="558"/>
      <c r="GYO426" s="558"/>
      <c r="GYP426" s="558"/>
      <c r="GYQ426" s="558"/>
      <c r="GYR426" s="558"/>
      <c r="GYS426" s="558"/>
      <c r="GYT426" s="558"/>
      <c r="GYU426" s="558"/>
      <c r="GYV426" s="558"/>
      <c r="GYW426" s="558"/>
      <c r="GYX426" s="558"/>
      <c r="GYY426" s="558"/>
      <c r="GYZ426" s="558"/>
      <c r="GZA426" s="558"/>
      <c r="GZB426" s="558"/>
      <c r="GZC426" s="558"/>
      <c r="GZD426" s="558"/>
      <c r="GZE426" s="558"/>
      <c r="GZF426" s="558"/>
      <c r="GZG426" s="558"/>
      <c r="GZH426" s="558"/>
      <c r="GZI426" s="558"/>
      <c r="GZJ426" s="558"/>
      <c r="GZK426" s="558"/>
      <c r="GZL426" s="558"/>
      <c r="GZM426" s="558"/>
      <c r="GZN426" s="558"/>
      <c r="GZO426" s="558"/>
      <c r="GZP426" s="558"/>
      <c r="GZQ426" s="558"/>
      <c r="GZR426" s="558"/>
      <c r="GZS426" s="558"/>
      <c r="GZT426" s="558"/>
      <c r="GZU426" s="558"/>
      <c r="GZV426" s="558"/>
      <c r="GZW426" s="558"/>
      <c r="GZX426" s="558"/>
      <c r="GZY426" s="558"/>
      <c r="GZZ426" s="558"/>
      <c r="HAA426" s="558"/>
      <c r="HAB426" s="558"/>
      <c r="HAC426" s="558"/>
      <c r="HAD426" s="558"/>
      <c r="HAE426" s="558"/>
      <c r="HAF426" s="558"/>
      <c r="HAG426" s="558"/>
      <c r="HAH426" s="558"/>
      <c r="HAI426" s="558"/>
      <c r="HAJ426" s="558"/>
      <c r="HAK426" s="558"/>
      <c r="HAL426" s="558"/>
      <c r="HAM426" s="558"/>
      <c r="HAN426" s="558"/>
      <c r="HAO426" s="558"/>
      <c r="HAP426" s="558"/>
      <c r="HAQ426" s="558"/>
      <c r="HAR426" s="558"/>
      <c r="HAS426" s="558"/>
      <c r="HAT426" s="558"/>
      <c r="HAU426" s="558"/>
      <c r="HAV426" s="558"/>
      <c r="HAW426" s="558"/>
      <c r="HAX426" s="558"/>
      <c r="HAY426" s="558"/>
      <c r="HAZ426" s="558"/>
      <c r="HBA426" s="558"/>
      <c r="HBB426" s="558"/>
      <c r="HBC426" s="558"/>
      <c r="HBD426" s="558"/>
      <c r="HBE426" s="558"/>
      <c r="HBF426" s="558"/>
      <c r="HBG426" s="558"/>
      <c r="HBH426" s="558"/>
      <c r="HBI426" s="558"/>
      <c r="HBJ426" s="558"/>
      <c r="HBK426" s="558"/>
      <c r="HBL426" s="558"/>
      <c r="HBM426" s="558"/>
      <c r="HBN426" s="558"/>
      <c r="HBO426" s="558"/>
      <c r="HBP426" s="558"/>
      <c r="HBQ426" s="558"/>
      <c r="HBR426" s="558"/>
      <c r="HBS426" s="558"/>
      <c r="HBT426" s="558"/>
      <c r="HBU426" s="558"/>
      <c r="HBV426" s="558"/>
      <c r="HBW426" s="558"/>
      <c r="HBX426" s="558"/>
      <c r="HBY426" s="558"/>
      <c r="HBZ426" s="558"/>
      <c r="HCA426" s="558"/>
      <c r="HCB426" s="558"/>
      <c r="HCC426" s="558"/>
      <c r="HCD426" s="558"/>
      <c r="HCE426" s="558"/>
      <c r="HCF426" s="558"/>
      <c r="HCG426" s="558"/>
      <c r="HCH426" s="558"/>
      <c r="HCI426" s="558"/>
      <c r="HCJ426" s="558"/>
      <c r="HCK426" s="558"/>
      <c r="HCL426" s="558"/>
      <c r="HCM426" s="558"/>
      <c r="HCN426" s="558"/>
      <c r="HCO426" s="558"/>
      <c r="HCP426" s="558"/>
      <c r="HCQ426" s="558"/>
      <c r="HCR426" s="558"/>
      <c r="HCS426" s="558"/>
      <c r="HCT426" s="558"/>
      <c r="HCU426" s="558"/>
      <c r="HCV426" s="558"/>
      <c r="HCW426" s="558"/>
      <c r="HCX426" s="558"/>
      <c r="HCY426" s="558"/>
      <c r="HCZ426" s="558"/>
      <c r="HDA426" s="558"/>
      <c r="HDB426" s="558"/>
      <c r="HDC426" s="558"/>
      <c r="HDD426" s="558"/>
      <c r="HDE426" s="558"/>
      <c r="HDF426" s="558"/>
      <c r="HDG426" s="558"/>
      <c r="HDH426" s="558"/>
      <c r="HDI426" s="558"/>
      <c r="HDJ426" s="558"/>
      <c r="HDK426" s="558"/>
      <c r="HDL426" s="558"/>
      <c r="HDM426" s="558"/>
      <c r="HDN426" s="558"/>
      <c r="HDO426" s="558"/>
      <c r="HDP426" s="558"/>
      <c r="HDQ426" s="558"/>
      <c r="HDR426" s="558"/>
      <c r="HDS426" s="558"/>
      <c r="HDT426" s="558"/>
      <c r="HDU426" s="558"/>
      <c r="HDV426" s="558"/>
      <c r="HDW426" s="558"/>
      <c r="HDX426" s="558"/>
      <c r="HDY426" s="558"/>
      <c r="HDZ426" s="558"/>
      <c r="HEA426" s="558"/>
      <c r="HEB426" s="558"/>
      <c r="HEC426" s="558"/>
      <c r="HED426" s="558"/>
      <c r="HEE426" s="558"/>
      <c r="HEF426" s="558"/>
      <c r="HEG426" s="558"/>
      <c r="HEH426" s="558"/>
      <c r="HEI426" s="558"/>
      <c r="HEJ426" s="558"/>
      <c r="HEK426" s="558"/>
      <c r="HEL426" s="558"/>
      <c r="HEM426" s="558"/>
      <c r="HEN426" s="558"/>
      <c r="HEO426" s="558"/>
      <c r="HEP426" s="558"/>
      <c r="HEQ426" s="558"/>
      <c r="HER426" s="558"/>
      <c r="HES426" s="558"/>
      <c r="HET426" s="558"/>
      <c r="HEU426" s="558"/>
      <c r="HEV426" s="558"/>
      <c r="HEW426" s="558"/>
      <c r="HEX426" s="558"/>
      <c r="HEY426" s="558"/>
      <c r="HEZ426" s="558"/>
      <c r="HFA426" s="558"/>
      <c r="HFB426" s="558"/>
      <c r="HFC426" s="558"/>
      <c r="HFD426" s="558"/>
      <c r="HFE426" s="558"/>
      <c r="HFF426" s="558"/>
      <c r="HFG426" s="558"/>
      <c r="HFH426" s="558"/>
      <c r="HFI426" s="558"/>
      <c r="HFJ426" s="558"/>
      <c r="HFK426" s="558"/>
      <c r="HFL426" s="558"/>
      <c r="HFM426" s="558"/>
      <c r="HFN426" s="558"/>
      <c r="HFO426" s="558"/>
      <c r="HFP426" s="558"/>
      <c r="HFQ426" s="558"/>
      <c r="HFR426" s="558"/>
      <c r="HFS426" s="558"/>
      <c r="HFT426" s="558"/>
      <c r="HFU426" s="558"/>
      <c r="HFV426" s="558"/>
      <c r="HFW426" s="558"/>
      <c r="HFX426" s="558"/>
      <c r="HFY426" s="558"/>
      <c r="HFZ426" s="558"/>
      <c r="HGA426" s="558"/>
      <c r="HGB426" s="558"/>
      <c r="HGC426" s="558"/>
      <c r="HGD426" s="558"/>
      <c r="HGE426" s="558"/>
      <c r="HGF426" s="558"/>
      <c r="HGG426" s="558"/>
      <c r="HGH426" s="558"/>
      <c r="HGI426" s="558"/>
      <c r="HGJ426" s="558"/>
      <c r="HGK426" s="558"/>
      <c r="HGL426" s="558"/>
      <c r="HGM426" s="558"/>
      <c r="HGN426" s="558"/>
      <c r="HGO426" s="558"/>
      <c r="HGP426" s="558"/>
      <c r="HGQ426" s="558"/>
      <c r="HGR426" s="558"/>
      <c r="HGS426" s="558"/>
      <c r="HGT426" s="558"/>
      <c r="HGU426" s="558"/>
      <c r="HGV426" s="558"/>
      <c r="HGW426" s="558"/>
      <c r="HGX426" s="558"/>
      <c r="HGY426" s="558"/>
      <c r="HGZ426" s="558"/>
      <c r="HHA426" s="558"/>
      <c r="HHB426" s="558"/>
      <c r="HHC426" s="558"/>
      <c r="HHD426" s="558"/>
      <c r="HHE426" s="558"/>
      <c r="HHF426" s="558"/>
      <c r="HHG426" s="558"/>
      <c r="HHH426" s="558"/>
      <c r="HHI426" s="558"/>
      <c r="HHJ426" s="558"/>
      <c r="HHK426" s="558"/>
      <c r="HHL426" s="558"/>
      <c r="HHM426" s="558"/>
      <c r="HHN426" s="558"/>
      <c r="HHO426" s="558"/>
      <c r="HHP426" s="558"/>
      <c r="HHQ426" s="558"/>
      <c r="HHR426" s="558"/>
      <c r="HHS426" s="558"/>
      <c r="HHT426" s="558"/>
      <c r="HHU426" s="558"/>
      <c r="HHV426" s="558"/>
      <c r="HHW426" s="558"/>
      <c r="HHX426" s="558"/>
      <c r="HHY426" s="558"/>
      <c r="HHZ426" s="558"/>
      <c r="HIA426" s="558"/>
      <c r="HIB426" s="558"/>
      <c r="HIC426" s="558"/>
      <c r="HID426" s="558"/>
      <c r="HIE426" s="558"/>
      <c r="HIF426" s="558"/>
      <c r="HIG426" s="558"/>
      <c r="HIH426" s="558"/>
      <c r="HII426" s="558"/>
      <c r="HIJ426" s="558"/>
      <c r="HIK426" s="558"/>
      <c r="HIL426" s="558"/>
      <c r="HIM426" s="558"/>
      <c r="HIN426" s="558"/>
      <c r="HIO426" s="558"/>
      <c r="HIP426" s="558"/>
      <c r="HIQ426" s="558"/>
      <c r="HIR426" s="558"/>
      <c r="HIS426" s="558"/>
      <c r="HIT426" s="558"/>
      <c r="HIU426" s="558"/>
      <c r="HIV426" s="558"/>
      <c r="HIW426" s="558"/>
      <c r="HIX426" s="558"/>
      <c r="HIY426" s="558"/>
      <c r="HIZ426" s="558"/>
      <c r="HJA426" s="558"/>
      <c r="HJB426" s="558"/>
      <c r="HJC426" s="558"/>
      <c r="HJD426" s="558"/>
      <c r="HJE426" s="558"/>
      <c r="HJF426" s="558"/>
      <c r="HJG426" s="558"/>
      <c r="HJH426" s="558"/>
      <c r="HJI426" s="558"/>
      <c r="HJJ426" s="558"/>
      <c r="HJK426" s="558"/>
      <c r="HJL426" s="558"/>
      <c r="HJM426" s="558"/>
      <c r="HJN426" s="558"/>
      <c r="HJO426" s="558"/>
      <c r="HJP426" s="558"/>
      <c r="HJQ426" s="558"/>
      <c r="HJR426" s="558"/>
      <c r="HJS426" s="558"/>
      <c r="HJT426" s="558"/>
      <c r="HJU426" s="558"/>
      <c r="HJV426" s="558"/>
      <c r="HJW426" s="558"/>
      <c r="HJX426" s="558"/>
      <c r="HJY426" s="558"/>
      <c r="HJZ426" s="558"/>
      <c r="HKA426" s="558"/>
      <c r="HKB426" s="558"/>
      <c r="HKC426" s="558"/>
      <c r="HKD426" s="558"/>
      <c r="HKE426" s="558"/>
      <c r="HKF426" s="558"/>
      <c r="HKG426" s="558"/>
      <c r="HKH426" s="558"/>
      <c r="HKI426" s="558"/>
      <c r="HKJ426" s="558"/>
      <c r="HKK426" s="558"/>
      <c r="HKL426" s="558"/>
      <c r="HKM426" s="558"/>
      <c r="HKN426" s="558"/>
      <c r="HKO426" s="558"/>
      <c r="HKP426" s="558"/>
      <c r="HKQ426" s="558"/>
      <c r="HKR426" s="558"/>
      <c r="HKS426" s="558"/>
      <c r="HKT426" s="558"/>
      <c r="HKU426" s="558"/>
      <c r="HKV426" s="558"/>
      <c r="HKW426" s="558"/>
      <c r="HKX426" s="558"/>
      <c r="HKY426" s="558"/>
      <c r="HKZ426" s="558"/>
      <c r="HLA426" s="558"/>
      <c r="HLB426" s="558"/>
      <c r="HLC426" s="558"/>
      <c r="HLD426" s="558"/>
      <c r="HLE426" s="558"/>
      <c r="HLF426" s="558"/>
      <c r="HLG426" s="558"/>
      <c r="HLH426" s="558"/>
      <c r="HLI426" s="558"/>
      <c r="HLJ426" s="558"/>
      <c r="HLK426" s="558"/>
      <c r="HLL426" s="558"/>
      <c r="HLM426" s="558"/>
      <c r="HLN426" s="558"/>
      <c r="HLO426" s="558"/>
      <c r="HLP426" s="558"/>
      <c r="HLQ426" s="558"/>
      <c r="HLR426" s="558"/>
      <c r="HLS426" s="558"/>
      <c r="HLT426" s="558"/>
      <c r="HLU426" s="558"/>
      <c r="HLV426" s="558"/>
      <c r="HLW426" s="558"/>
      <c r="HLX426" s="558"/>
      <c r="HLY426" s="558"/>
      <c r="HLZ426" s="558"/>
      <c r="HMA426" s="558"/>
      <c r="HMB426" s="558"/>
      <c r="HMC426" s="558"/>
      <c r="HMD426" s="558"/>
      <c r="HME426" s="558"/>
      <c r="HMF426" s="558"/>
      <c r="HMG426" s="558"/>
      <c r="HMH426" s="558"/>
      <c r="HMI426" s="558"/>
      <c r="HMJ426" s="558"/>
      <c r="HMK426" s="558"/>
      <c r="HML426" s="558"/>
      <c r="HMM426" s="558"/>
      <c r="HMN426" s="558"/>
      <c r="HMO426" s="558"/>
      <c r="HMP426" s="558"/>
      <c r="HMQ426" s="558"/>
      <c r="HMR426" s="558"/>
      <c r="HMS426" s="558"/>
      <c r="HMT426" s="558"/>
      <c r="HMU426" s="558"/>
      <c r="HMV426" s="558"/>
      <c r="HMW426" s="558"/>
      <c r="HMX426" s="558"/>
      <c r="HMY426" s="558"/>
      <c r="HMZ426" s="558"/>
      <c r="HNA426" s="558"/>
      <c r="HNB426" s="558"/>
      <c r="HNC426" s="558"/>
      <c r="HND426" s="558"/>
      <c r="HNE426" s="558"/>
      <c r="HNF426" s="558"/>
      <c r="HNG426" s="558"/>
      <c r="HNH426" s="558"/>
      <c r="HNI426" s="558"/>
      <c r="HNJ426" s="558"/>
      <c r="HNK426" s="558"/>
      <c r="HNL426" s="558"/>
      <c r="HNM426" s="558"/>
      <c r="HNN426" s="558"/>
      <c r="HNO426" s="558"/>
      <c r="HNP426" s="558"/>
      <c r="HNQ426" s="558"/>
      <c r="HNR426" s="558"/>
      <c r="HNS426" s="558"/>
      <c r="HNT426" s="558"/>
      <c r="HNU426" s="558"/>
      <c r="HNV426" s="558"/>
      <c r="HNW426" s="558"/>
      <c r="HNX426" s="558"/>
      <c r="HNY426" s="558"/>
      <c r="HNZ426" s="558"/>
      <c r="HOA426" s="558"/>
      <c r="HOB426" s="558"/>
      <c r="HOC426" s="558"/>
      <c r="HOD426" s="558"/>
      <c r="HOE426" s="558"/>
      <c r="HOF426" s="558"/>
      <c r="HOG426" s="558"/>
      <c r="HOH426" s="558"/>
      <c r="HOI426" s="558"/>
      <c r="HOJ426" s="558"/>
      <c r="HOK426" s="558"/>
      <c r="HOL426" s="558"/>
      <c r="HOM426" s="558"/>
      <c r="HON426" s="558"/>
      <c r="HOO426" s="558"/>
      <c r="HOP426" s="558"/>
      <c r="HOQ426" s="558"/>
      <c r="HOR426" s="558"/>
      <c r="HOS426" s="558"/>
      <c r="HOT426" s="558"/>
      <c r="HOU426" s="558"/>
      <c r="HOV426" s="558"/>
      <c r="HOW426" s="558"/>
      <c r="HOX426" s="558"/>
      <c r="HOY426" s="558"/>
      <c r="HOZ426" s="558"/>
      <c r="HPA426" s="558"/>
      <c r="HPB426" s="558"/>
      <c r="HPC426" s="558"/>
      <c r="HPD426" s="558"/>
      <c r="HPE426" s="558"/>
      <c r="HPF426" s="558"/>
      <c r="HPG426" s="558"/>
      <c r="HPH426" s="558"/>
      <c r="HPI426" s="558"/>
      <c r="HPJ426" s="558"/>
      <c r="HPK426" s="558"/>
      <c r="HPL426" s="558"/>
      <c r="HPM426" s="558"/>
      <c r="HPN426" s="558"/>
      <c r="HPO426" s="558"/>
      <c r="HPP426" s="558"/>
      <c r="HPQ426" s="558"/>
      <c r="HPR426" s="558"/>
      <c r="HPS426" s="558"/>
      <c r="HPT426" s="558"/>
      <c r="HPU426" s="558"/>
      <c r="HPV426" s="558"/>
      <c r="HPW426" s="558"/>
      <c r="HPX426" s="558"/>
      <c r="HPY426" s="558"/>
      <c r="HPZ426" s="558"/>
      <c r="HQA426" s="558"/>
      <c r="HQB426" s="558"/>
      <c r="HQC426" s="558"/>
      <c r="HQD426" s="558"/>
      <c r="HQE426" s="558"/>
      <c r="HQF426" s="558"/>
      <c r="HQG426" s="558"/>
      <c r="HQH426" s="558"/>
      <c r="HQI426" s="558"/>
      <c r="HQJ426" s="558"/>
      <c r="HQK426" s="558"/>
      <c r="HQL426" s="558"/>
      <c r="HQM426" s="558"/>
      <c r="HQN426" s="558"/>
      <c r="HQO426" s="558"/>
      <c r="HQP426" s="558"/>
      <c r="HQQ426" s="558"/>
      <c r="HQR426" s="558"/>
      <c r="HQS426" s="558"/>
      <c r="HQT426" s="558"/>
      <c r="HQU426" s="558"/>
      <c r="HQV426" s="558"/>
      <c r="HQW426" s="558"/>
      <c r="HQX426" s="558"/>
      <c r="HQY426" s="558"/>
      <c r="HQZ426" s="558"/>
      <c r="HRA426" s="558"/>
      <c r="HRB426" s="558"/>
      <c r="HRC426" s="558"/>
      <c r="HRD426" s="558"/>
      <c r="HRE426" s="558"/>
      <c r="HRF426" s="558"/>
      <c r="HRG426" s="558"/>
      <c r="HRH426" s="558"/>
      <c r="HRI426" s="558"/>
      <c r="HRJ426" s="558"/>
      <c r="HRK426" s="558"/>
      <c r="HRL426" s="558"/>
      <c r="HRM426" s="558"/>
      <c r="HRN426" s="558"/>
      <c r="HRO426" s="558"/>
      <c r="HRP426" s="558"/>
      <c r="HRQ426" s="558"/>
      <c r="HRR426" s="558"/>
      <c r="HRS426" s="558"/>
      <c r="HRT426" s="558"/>
      <c r="HRU426" s="558"/>
      <c r="HRV426" s="558"/>
      <c r="HRW426" s="558"/>
      <c r="HRX426" s="558"/>
      <c r="HRY426" s="558"/>
      <c r="HRZ426" s="558"/>
      <c r="HSA426" s="558"/>
      <c r="HSB426" s="558"/>
      <c r="HSC426" s="558"/>
      <c r="HSD426" s="558"/>
      <c r="HSE426" s="558"/>
      <c r="HSF426" s="558"/>
      <c r="HSG426" s="558"/>
      <c r="HSH426" s="558"/>
      <c r="HSI426" s="558"/>
      <c r="HSJ426" s="558"/>
      <c r="HSK426" s="558"/>
      <c r="HSL426" s="558"/>
      <c r="HSM426" s="558"/>
      <c r="HSN426" s="558"/>
      <c r="HSO426" s="558"/>
      <c r="HSP426" s="558"/>
      <c r="HSQ426" s="558"/>
      <c r="HSR426" s="558"/>
      <c r="HSS426" s="558"/>
      <c r="HST426" s="558"/>
      <c r="HSU426" s="558"/>
      <c r="HSV426" s="558"/>
      <c r="HSW426" s="558"/>
      <c r="HSX426" s="558"/>
      <c r="HSY426" s="558"/>
      <c r="HSZ426" s="558"/>
      <c r="HTA426" s="558"/>
      <c r="HTB426" s="558"/>
      <c r="HTC426" s="558"/>
      <c r="HTD426" s="558"/>
      <c r="HTE426" s="558"/>
      <c r="HTF426" s="558"/>
      <c r="HTG426" s="558"/>
      <c r="HTH426" s="558"/>
      <c r="HTI426" s="558"/>
      <c r="HTJ426" s="558"/>
      <c r="HTK426" s="558"/>
      <c r="HTL426" s="558"/>
      <c r="HTM426" s="558"/>
      <c r="HTN426" s="558"/>
      <c r="HTO426" s="558"/>
      <c r="HTP426" s="558"/>
      <c r="HTQ426" s="558"/>
      <c r="HTR426" s="558"/>
      <c r="HTS426" s="558"/>
      <c r="HTT426" s="558"/>
      <c r="HTU426" s="558"/>
      <c r="HTV426" s="558"/>
      <c r="HTW426" s="558"/>
      <c r="HTX426" s="558"/>
      <c r="HTY426" s="558"/>
      <c r="HTZ426" s="558"/>
      <c r="HUA426" s="558"/>
      <c r="HUB426" s="558"/>
      <c r="HUC426" s="558"/>
      <c r="HUD426" s="558"/>
      <c r="HUE426" s="558"/>
      <c r="HUF426" s="558"/>
      <c r="HUG426" s="558"/>
      <c r="HUH426" s="558"/>
      <c r="HUI426" s="558"/>
      <c r="HUJ426" s="558"/>
      <c r="HUK426" s="558"/>
      <c r="HUL426" s="558"/>
      <c r="HUM426" s="558"/>
      <c r="HUN426" s="558"/>
      <c r="HUO426" s="558"/>
      <c r="HUP426" s="558"/>
      <c r="HUQ426" s="558"/>
      <c r="HUR426" s="558"/>
      <c r="HUS426" s="558"/>
      <c r="HUT426" s="558"/>
      <c r="HUU426" s="558"/>
      <c r="HUV426" s="558"/>
      <c r="HUW426" s="558"/>
      <c r="HUX426" s="558"/>
      <c r="HUY426" s="558"/>
      <c r="HUZ426" s="558"/>
      <c r="HVA426" s="558"/>
      <c r="HVB426" s="558"/>
      <c r="HVC426" s="558"/>
      <c r="HVD426" s="558"/>
      <c r="HVE426" s="558"/>
      <c r="HVF426" s="558"/>
      <c r="HVG426" s="558"/>
      <c r="HVH426" s="558"/>
      <c r="HVI426" s="558"/>
      <c r="HVJ426" s="558"/>
      <c r="HVK426" s="558"/>
      <c r="HVL426" s="558"/>
      <c r="HVM426" s="558"/>
      <c r="HVN426" s="558"/>
      <c r="HVO426" s="558"/>
      <c r="HVP426" s="558"/>
      <c r="HVQ426" s="558"/>
      <c r="HVR426" s="558"/>
      <c r="HVS426" s="558"/>
      <c r="HVT426" s="558"/>
      <c r="HVU426" s="558"/>
      <c r="HVV426" s="558"/>
      <c r="HVW426" s="558"/>
      <c r="HVX426" s="558"/>
      <c r="HVY426" s="558"/>
      <c r="HVZ426" s="558"/>
      <c r="HWA426" s="558"/>
      <c r="HWB426" s="558"/>
      <c r="HWC426" s="558"/>
      <c r="HWD426" s="558"/>
      <c r="HWE426" s="558"/>
      <c r="HWF426" s="558"/>
      <c r="HWG426" s="558"/>
      <c r="HWH426" s="558"/>
      <c r="HWI426" s="558"/>
      <c r="HWJ426" s="558"/>
      <c r="HWK426" s="558"/>
      <c r="HWL426" s="558"/>
      <c r="HWM426" s="558"/>
      <c r="HWN426" s="558"/>
      <c r="HWO426" s="558"/>
      <c r="HWP426" s="558"/>
      <c r="HWQ426" s="558"/>
      <c r="HWR426" s="558"/>
      <c r="HWS426" s="558"/>
      <c r="HWT426" s="558"/>
      <c r="HWU426" s="558"/>
      <c r="HWV426" s="558"/>
      <c r="HWW426" s="558"/>
      <c r="HWX426" s="558"/>
      <c r="HWY426" s="558"/>
      <c r="HWZ426" s="558"/>
      <c r="HXA426" s="558"/>
      <c r="HXB426" s="558"/>
      <c r="HXC426" s="558"/>
      <c r="HXD426" s="558"/>
      <c r="HXE426" s="558"/>
      <c r="HXF426" s="558"/>
      <c r="HXG426" s="558"/>
      <c r="HXH426" s="558"/>
      <c r="HXI426" s="558"/>
      <c r="HXJ426" s="558"/>
      <c r="HXK426" s="558"/>
      <c r="HXL426" s="558"/>
      <c r="HXM426" s="558"/>
      <c r="HXN426" s="558"/>
      <c r="HXO426" s="558"/>
      <c r="HXP426" s="558"/>
      <c r="HXQ426" s="558"/>
      <c r="HXR426" s="558"/>
      <c r="HXS426" s="558"/>
      <c r="HXT426" s="558"/>
      <c r="HXU426" s="558"/>
      <c r="HXV426" s="558"/>
      <c r="HXW426" s="558"/>
      <c r="HXX426" s="558"/>
      <c r="HXY426" s="558"/>
      <c r="HXZ426" s="558"/>
      <c r="HYA426" s="558"/>
      <c r="HYB426" s="558"/>
      <c r="HYC426" s="558"/>
      <c r="HYD426" s="558"/>
      <c r="HYE426" s="558"/>
      <c r="HYF426" s="558"/>
      <c r="HYG426" s="558"/>
      <c r="HYH426" s="558"/>
      <c r="HYI426" s="558"/>
      <c r="HYJ426" s="558"/>
      <c r="HYK426" s="558"/>
      <c r="HYL426" s="558"/>
      <c r="HYM426" s="558"/>
      <c r="HYN426" s="558"/>
      <c r="HYO426" s="558"/>
      <c r="HYP426" s="558"/>
      <c r="HYQ426" s="558"/>
      <c r="HYR426" s="558"/>
      <c r="HYS426" s="558"/>
      <c r="HYT426" s="558"/>
      <c r="HYU426" s="558"/>
      <c r="HYV426" s="558"/>
      <c r="HYW426" s="558"/>
      <c r="HYX426" s="558"/>
      <c r="HYY426" s="558"/>
      <c r="HYZ426" s="558"/>
      <c r="HZA426" s="558"/>
      <c r="HZB426" s="558"/>
      <c r="HZC426" s="558"/>
      <c r="HZD426" s="558"/>
      <c r="HZE426" s="558"/>
      <c r="HZF426" s="558"/>
      <c r="HZG426" s="558"/>
      <c r="HZH426" s="558"/>
      <c r="HZI426" s="558"/>
      <c r="HZJ426" s="558"/>
      <c r="HZK426" s="558"/>
      <c r="HZL426" s="558"/>
      <c r="HZM426" s="558"/>
      <c r="HZN426" s="558"/>
      <c r="HZO426" s="558"/>
      <c r="HZP426" s="558"/>
      <c r="HZQ426" s="558"/>
      <c r="HZR426" s="558"/>
      <c r="HZS426" s="558"/>
      <c r="HZT426" s="558"/>
      <c r="HZU426" s="558"/>
      <c r="HZV426" s="558"/>
      <c r="HZW426" s="558"/>
      <c r="HZX426" s="558"/>
      <c r="HZY426" s="558"/>
      <c r="HZZ426" s="558"/>
      <c r="IAA426" s="558"/>
      <c r="IAB426" s="558"/>
      <c r="IAC426" s="558"/>
      <c r="IAD426" s="558"/>
      <c r="IAE426" s="558"/>
      <c r="IAF426" s="558"/>
      <c r="IAG426" s="558"/>
      <c r="IAH426" s="558"/>
      <c r="IAI426" s="558"/>
      <c r="IAJ426" s="558"/>
      <c r="IAK426" s="558"/>
      <c r="IAL426" s="558"/>
      <c r="IAM426" s="558"/>
      <c r="IAN426" s="558"/>
      <c r="IAO426" s="558"/>
      <c r="IAP426" s="558"/>
      <c r="IAQ426" s="558"/>
      <c r="IAR426" s="558"/>
      <c r="IAS426" s="558"/>
      <c r="IAT426" s="558"/>
      <c r="IAU426" s="558"/>
      <c r="IAV426" s="558"/>
      <c r="IAW426" s="558"/>
      <c r="IAX426" s="558"/>
      <c r="IAY426" s="558"/>
      <c r="IAZ426" s="558"/>
      <c r="IBA426" s="558"/>
      <c r="IBB426" s="558"/>
      <c r="IBC426" s="558"/>
      <c r="IBD426" s="558"/>
      <c r="IBE426" s="558"/>
      <c r="IBF426" s="558"/>
      <c r="IBG426" s="558"/>
      <c r="IBH426" s="558"/>
      <c r="IBI426" s="558"/>
      <c r="IBJ426" s="558"/>
      <c r="IBK426" s="558"/>
      <c r="IBL426" s="558"/>
      <c r="IBM426" s="558"/>
      <c r="IBN426" s="558"/>
      <c r="IBO426" s="558"/>
      <c r="IBP426" s="558"/>
      <c r="IBQ426" s="558"/>
      <c r="IBR426" s="558"/>
      <c r="IBS426" s="558"/>
      <c r="IBT426" s="558"/>
      <c r="IBU426" s="558"/>
      <c r="IBV426" s="558"/>
      <c r="IBW426" s="558"/>
      <c r="IBX426" s="558"/>
      <c r="IBY426" s="558"/>
      <c r="IBZ426" s="558"/>
      <c r="ICA426" s="558"/>
      <c r="ICB426" s="558"/>
      <c r="ICC426" s="558"/>
      <c r="ICD426" s="558"/>
      <c r="ICE426" s="558"/>
      <c r="ICF426" s="558"/>
      <c r="ICG426" s="558"/>
      <c r="ICH426" s="558"/>
      <c r="ICI426" s="558"/>
      <c r="ICJ426" s="558"/>
      <c r="ICK426" s="558"/>
      <c r="ICL426" s="558"/>
      <c r="ICM426" s="558"/>
      <c r="ICN426" s="558"/>
      <c r="ICO426" s="558"/>
      <c r="ICP426" s="558"/>
      <c r="ICQ426" s="558"/>
      <c r="ICR426" s="558"/>
      <c r="ICS426" s="558"/>
      <c r="ICT426" s="558"/>
      <c r="ICU426" s="558"/>
      <c r="ICV426" s="558"/>
      <c r="ICW426" s="558"/>
      <c r="ICX426" s="558"/>
      <c r="ICY426" s="558"/>
      <c r="ICZ426" s="558"/>
      <c r="IDA426" s="558"/>
      <c r="IDB426" s="558"/>
      <c r="IDC426" s="558"/>
      <c r="IDD426" s="558"/>
      <c r="IDE426" s="558"/>
      <c r="IDF426" s="558"/>
      <c r="IDG426" s="558"/>
      <c r="IDH426" s="558"/>
      <c r="IDI426" s="558"/>
      <c r="IDJ426" s="558"/>
      <c r="IDK426" s="558"/>
      <c r="IDL426" s="558"/>
      <c r="IDM426" s="558"/>
      <c r="IDN426" s="558"/>
      <c r="IDO426" s="558"/>
      <c r="IDP426" s="558"/>
      <c r="IDQ426" s="558"/>
      <c r="IDR426" s="558"/>
      <c r="IDS426" s="558"/>
      <c r="IDT426" s="558"/>
      <c r="IDU426" s="558"/>
      <c r="IDV426" s="558"/>
      <c r="IDW426" s="558"/>
      <c r="IDX426" s="558"/>
      <c r="IDY426" s="558"/>
      <c r="IDZ426" s="558"/>
      <c r="IEA426" s="558"/>
      <c r="IEB426" s="558"/>
      <c r="IEC426" s="558"/>
      <c r="IED426" s="558"/>
      <c r="IEE426" s="558"/>
      <c r="IEF426" s="558"/>
      <c r="IEG426" s="558"/>
      <c r="IEH426" s="558"/>
      <c r="IEI426" s="558"/>
      <c r="IEJ426" s="558"/>
      <c r="IEK426" s="558"/>
      <c r="IEL426" s="558"/>
      <c r="IEM426" s="558"/>
      <c r="IEN426" s="558"/>
      <c r="IEO426" s="558"/>
      <c r="IEP426" s="558"/>
      <c r="IEQ426" s="558"/>
      <c r="IER426" s="558"/>
      <c r="IES426" s="558"/>
      <c r="IET426" s="558"/>
      <c r="IEU426" s="558"/>
      <c r="IEV426" s="558"/>
      <c r="IEW426" s="558"/>
      <c r="IEX426" s="558"/>
      <c r="IEY426" s="558"/>
      <c r="IEZ426" s="558"/>
      <c r="IFA426" s="558"/>
      <c r="IFB426" s="558"/>
      <c r="IFC426" s="558"/>
      <c r="IFD426" s="558"/>
      <c r="IFE426" s="558"/>
      <c r="IFF426" s="558"/>
      <c r="IFG426" s="558"/>
      <c r="IFH426" s="558"/>
      <c r="IFI426" s="558"/>
      <c r="IFJ426" s="558"/>
      <c r="IFK426" s="558"/>
      <c r="IFL426" s="558"/>
      <c r="IFM426" s="558"/>
      <c r="IFN426" s="558"/>
      <c r="IFO426" s="558"/>
      <c r="IFP426" s="558"/>
      <c r="IFQ426" s="558"/>
      <c r="IFR426" s="558"/>
      <c r="IFS426" s="558"/>
      <c r="IFT426" s="558"/>
      <c r="IFU426" s="558"/>
      <c r="IFV426" s="558"/>
      <c r="IFW426" s="558"/>
      <c r="IFX426" s="558"/>
      <c r="IFY426" s="558"/>
      <c r="IFZ426" s="558"/>
      <c r="IGA426" s="558"/>
      <c r="IGB426" s="558"/>
      <c r="IGC426" s="558"/>
      <c r="IGD426" s="558"/>
      <c r="IGE426" s="558"/>
      <c r="IGF426" s="558"/>
      <c r="IGG426" s="558"/>
      <c r="IGH426" s="558"/>
      <c r="IGI426" s="558"/>
      <c r="IGJ426" s="558"/>
      <c r="IGK426" s="558"/>
      <c r="IGL426" s="558"/>
      <c r="IGM426" s="558"/>
      <c r="IGN426" s="558"/>
      <c r="IGO426" s="558"/>
      <c r="IGP426" s="558"/>
      <c r="IGQ426" s="558"/>
      <c r="IGR426" s="558"/>
      <c r="IGS426" s="558"/>
      <c r="IGT426" s="558"/>
      <c r="IGU426" s="558"/>
      <c r="IGV426" s="558"/>
      <c r="IGW426" s="558"/>
      <c r="IGX426" s="558"/>
      <c r="IGY426" s="558"/>
      <c r="IGZ426" s="558"/>
      <c r="IHA426" s="558"/>
      <c r="IHB426" s="558"/>
      <c r="IHC426" s="558"/>
      <c r="IHD426" s="558"/>
      <c r="IHE426" s="558"/>
      <c r="IHF426" s="558"/>
      <c r="IHG426" s="558"/>
      <c r="IHH426" s="558"/>
      <c r="IHI426" s="558"/>
      <c r="IHJ426" s="558"/>
      <c r="IHK426" s="558"/>
      <c r="IHL426" s="558"/>
      <c r="IHM426" s="558"/>
      <c r="IHN426" s="558"/>
      <c r="IHO426" s="558"/>
      <c r="IHP426" s="558"/>
      <c r="IHQ426" s="558"/>
      <c r="IHR426" s="558"/>
      <c r="IHS426" s="558"/>
      <c r="IHT426" s="558"/>
      <c r="IHU426" s="558"/>
      <c r="IHV426" s="558"/>
      <c r="IHW426" s="558"/>
      <c r="IHX426" s="558"/>
      <c r="IHY426" s="558"/>
      <c r="IHZ426" s="558"/>
      <c r="IIA426" s="558"/>
      <c r="IIB426" s="558"/>
      <c r="IIC426" s="558"/>
      <c r="IID426" s="558"/>
      <c r="IIE426" s="558"/>
      <c r="IIF426" s="558"/>
      <c r="IIG426" s="558"/>
      <c r="IIH426" s="558"/>
      <c r="III426" s="558"/>
      <c r="IIJ426" s="558"/>
      <c r="IIK426" s="558"/>
      <c r="IIL426" s="558"/>
      <c r="IIM426" s="558"/>
      <c r="IIN426" s="558"/>
      <c r="IIO426" s="558"/>
      <c r="IIP426" s="558"/>
      <c r="IIQ426" s="558"/>
      <c r="IIR426" s="558"/>
      <c r="IIS426" s="558"/>
      <c r="IIT426" s="558"/>
      <c r="IIU426" s="558"/>
      <c r="IIV426" s="558"/>
      <c r="IIW426" s="558"/>
      <c r="IIX426" s="558"/>
      <c r="IIY426" s="558"/>
      <c r="IIZ426" s="558"/>
      <c r="IJA426" s="558"/>
      <c r="IJB426" s="558"/>
      <c r="IJC426" s="558"/>
      <c r="IJD426" s="558"/>
      <c r="IJE426" s="558"/>
      <c r="IJF426" s="558"/>
      <c r="IJG426" s="558"/>
      <c r="IJH426" s="558"/>
      <c r="IJI426" s="558"/>
      <c r="IJJ426" s="558"/>
      <c r="IJK426" s="558"/>
      <c r="IJL426" s="558"/>
      <c r="IJM426" s="558"/>
      <c r="IJN426" s="558"/>
      <c r="IJO426" s="558"/>
      <c r="IJP426" s="558"/>
      <c r="IJQ426" s="558"/>
      <c r="IJR426" s="558"/>
      <c r="IJS426" s="558"/>
      <c r="IJT426" s="558"/>
      <c r="IJU426" s="558"/>
      <c r="IJV426" s="558"/>
      <c r="IJW426" s="558"/>
      <c r="IJX426" s="558"/>
      <c r="IJY426" s="558"/>
      <c r="IJZ426" s="558"/>
      <c r="IKA426" s="558"/>
      <c r="IKB426" s="558"/>
      <c r="IKC426" s="558"/>
      <c r="IKD426" s="558"/>
      <c r="IKE426" s="558"/>
      <c r="IKF426" s="558"/>
      <c r="IKG426" s="558"/>
      <c r="IKH426" s="558"/>
      <c r="IKI426" s="558"/>
      <c r="IKJ426" s="558"/>
      <c r="IKK426" s="558"/>
      <c r="IKL426" s="558"/>
      <c r="IKM426" s="558"/>
      <c r="IKN426" s="558"/>
      <c r="IKO426" s="558"/>
      <c r="IKP426" s="558"/>
      <c r="IKQ426" s="558"/>
      <c r="IKR426" s="558"/>
      <c r="IKS426" s="558"/>
      <c r="IKT426" s="558"/>
      <c r="IKU426" s="558"/>
      <c r="IKV426" s="558"/>
      <c r="IKW426" s="558"/>
      <c r="IKX426" s="558"/>
      <c r="IKY426" s="558"/>
      <c r="IKZ426" s="558"/>
      <c r="ILA426" s="558"/>
      <c r="ILB426" s="558"/>
      <c r="ILC426" s="558"/>
      <c r="ILD426" s="558"/>
      <c r="ILE426" s="558"/>
      <c r="ILF426" s="558"/>
      <c r="ILG426" s="558"/>
      <c r="ILH426" s="558"/>
      <c r="ILI426" s="558"/>
      <c r="ILJ426" s="558"/>
      <c r="ILK426" s="558"/>
      <c r="ILL426" s="558"/>
      <c r="ILM426" s="558"/>
      <c r="ILN426" s="558"/>
      <c r="ILO426" s="558"/>
      <c r="ILP426" s="558"/>
      <c r="ILQ426" s="558"/>
      <c r="ILR426" s="558"/>
      <c r="ILS426" s="558"/>
      <c r="ILT426" s="558"/>
      <c r="ILU426" s="558"/>
      <c r="ILV426" s="558"/>
      <c r="ILW426" s="558"/>
      <c r="ILX426" s="558"/>
      <c r="ILY426" s="558"/>
      <c r="ILZ426" s="558"/>
      <c r="IMA426" s="558"/>
      <c r="IMB426" s="558"/>
      <c r="IMC426" s="558"/>
      <c r="IMD426" s="558"/>
      <c r="IME426" s="558"/>
      <c r="IMF426" s="558"/>
      <c r="IMG426" s="558"/>
      <c r="IMH426" s="558"/>
      <c r="IMI426" s="558"/>
      <c r="IMJ426" s="558"/>
      <c r="IMK426" s="558"/>
      <c r="IML426" s="558"/>
      <c r="IMM426" s="558"/>
      <c r="IMN426" s="558"/>
      <c r="IMO426" s="558"/>
      <c r="IMP426" s="558"/>
      <c r="IMQ426" s="558"/>
      <c r="IMR426" s="558"/>
      <c r="IMS426" s="558"/>
      <c r="IMT426" s="558"/>
      <c r="IMU426" s="558"/>
      <c r="IMV426" s="558"/>
      <c r="IMW426" s="558"/>
      <c r="IMX426" s="558"/>
      <c r="IMY426" s="558"/>
      <c r="IMZ426" s="558"/>
      <c r="INA426" s="558"/>
      <c r="INB426" s="558"/>
      <c r="INC426" s="558"/>
      <c r="IND426" s="558"/>
      <c r="INE426" s="558"/>
      <c r="INF426" s="558"/>
      <c r="ING426" s="558"/>
      <c r="INH426" s="558"/>
      <c r="INI426" s="558"/>
      <c r="INJ426" s="558"/>
      <c r="INK426" s="558"/>
      <c r="INL426" s="558"/>
      <c r="INM426" s="558"/>
      <c r="INN426" s="558"/>
      <c r="INO426" s="558"/>
      <c r="INP426" s="558"/>
      <c r="INQ426" s="558"/>
      <c r="INR426" s="558"/>
      <c r="INS426" s="558"/>
      <c r="INT426" s="558"/>
      <c r="INU426" s="558"/>
      <c r="INV426" s="558"/>
      <c r="INW426" s="558"/>
      <c r="INX426" s="558"/>
      <c r="INY426" s="558"/>
      <c r="INZ426" s="558"/>
      <c r="IOA426" s="558"/>
      <c r="IOB426" s="558"/>
      <c r="IOC426" s="558"/>
      <c r="IOD426" s="558"/>
      <c r="IOE426" s="558"/>
      <c r="IOF426" s="558"/>
      <c r="IOG426" s="558"/>
      <c r="IOH426" s="558"/>
      <c r="IOI426" s="558"/>
      <c r="IOJ426" s="558"/>
      <c r="IOK426" s="558"/>
      <c r="IOL426" s="558"/>
      <c r="IOM426" s="558"/>
      <c r="ION426" s="558"/>
      <c r="IOO426" s="558"/>
      <c r="IOP426" s="558"/>
      <c r="IOQ426" s="558"/>
      <c r="IOR426" s="558"/>
      <c r="IOS426" s="558"/>
      <c r="IOT426" s="558"/>
      <c r="IOU426" s="558"/>
      <c r="IOV426" s="558"/>
      <c r="IOW426" s="558"/>
      <c r="IOX426" s="558"/>
      <c r="IOY426" s="558"/>
      <c r="IOZ426" s="558"/>
      <c r="IPA426" s="558"/>
      <c r="IPB426" s="558"/>
      <c r="IPC426" s="558"/>
      <c r="IPD426" s="558"/>
      <c r="IPE426" s="558"/>
      <c r="IPF426" s="558"/>
      <c r="IPG426" s="558"/>
      <c r="IPH426" s="558"/>
      <c r="IPI426" s="558"/>
      <c r="IPJ426" s="558"/>
      <c r="IPK426" s="558"/>
      <c r="IPL426" s="558"/>
      <c r="IPM426" s="558"/>
      <c r="IPN426" s="558"/>
      <c r="IPO426" s="558"/>
      <c r="IPP426" s="558"/>
      <c r="IPQ426" s="558"/>
      <c r="IPR426" s="558"/>
      <c r="IPS426" s="558"/>
      <c r="IPT426" s="558"/>
      <c r="IPU426" s="558"/>
      <c r="IPV426" s="558"/>
      <c r="IPW426" s="558"/>
      <c r="IPX426" s="558"/>
      <c r="IPY426" s="558"/>
      <c r="IPZ426" s="558"/>
      <c r="IQA426" s="558"/>
      <c r="IQB426" s="558"/>
      <c r="IQC426" s="558"/>
      <c r="IQD426" s="558"/>
      <c r="IQE426" s="558"/>
      <c r="IQF426" s="558"/>
      <c r="IQG426" s="558"/>
      <c r="IQH426" s="558"/>
      <c r="IQI426" s="558"/>
      <c r="IQJ426" s="558"/>
      <c r="IQK426" s="558"/>
      <c r="IQL426" s="558"/>
      <c r="IQM426" s="558"/>
      <c r="IQN426" s="558"/>
      <c r="IQO426" s="558"/>
      <c r="IQP426" s="558"/>
      <c r="IQQ426" s="558"/>
      <c r="IQR426" s="558"/>
      <c r="IQS426" s="558"/>
      <c r="IQT426" s="558"/>
      <c r="IQU426" s="558"/>
      <c r="IQV426" s="558"/>
      <c r="IQW426" s="558"/>
      <c r="IQX426" s="558"/>
      <c r="IQY426" s="558"/>
      <c r="IQZ426" s="558"/>
      <c r="IRA426" s="558"/>
      <c r="IRB426" s="558"/>
      <c r="IRC426" s="558"/>
      <c r="IRD426" s="558"/>
      <c r="IRE426" s="558"/>
      <c r="IRF426" s="558"/>
      <c r="IRG426" s="558"/>
      <c r="IRH426" s="558"/>
      <c r="IRI426" s="558"/>
      <c r="IRJ426" s="558"/>
      <c r="IRK426" s="558"/>
      <c r="IRL426" s="558"/>
      <c r="IRM426" s="558"/>
      <c r="IRN426" s="558"/>
      <c r="IRO426" s="558"/>
      <c r="IRP426" s="558"/>
      <c r="IRQ426" s="558"/>
      <c r="IRR426" s="558"/>
      <c r="IRS426" s="558"/>
      <c r="IRT426" s="558"/>
      <c r="IRU426" s="558"/>
      <c r="IRV426" s="558"/>
      <c r="IRW426" s="558"/>
      <c r="IRX426" s="558"/>
      <c r="IRY426" s="558"/>
      <c r="IRZ426" s="558"/>
      <c r="ISA426" s="558"/>
      <c r="ISB426" s="558"/>
      <c r="ISC426" s="558"/>
      <c r="ISD426" s="558"/>
      <c r="ISE426" s="558"/>
      <c r="ISF426" s="558"/>
      <c r="ISG426" s="558"/>
      <c r="ISH426" s="558"/>
      <c r="ISI426" s="558"/>
      <c r="ISJ426" s="558"/>
      <c r="ISK426" s="558"/>
      <c r="ISL426" s="558"/>
      <c r="ISM426" s="558"/>
      <c r="ISN426" s="558"/>
      <c r="ISO426" s="558"/>
      <c r="ISP426" s="558"/>
      <c r="ISQ426" s="558"/>
      <c r="ISR426" s="558"/>
      <c r="ISS426" s="558"/>
      <c r="IST426" s="558"/>
      <c r="ISU426" s="558"/>
      <c r="ISV426" s="558"/>
      <c r="ISW426" s="558"/>
      <c r="ISX426" s="558"/>
      <c r="ISY426" s="558"/>
      <c r="ISZ426" s="558"/>
      <c r="ITA426" s="558"/>
      <c r="ITB426" s="558"/>
      <c r="ITC426" s="558"/>
      <c r="ITD426" s="558"/>
      <c r="ITE426" s="558"/>
      <c r="ITF426" s="558"/>
      <c r="ITG426" s="558"/>
      <c r="ITH426" s="558"/>
      <c r="ITI426" s="558"/>
      <c r="ITJ426" s="558"/>
      <c r="ITK426" s="558"/>
      <c r="ITL426" s="558"/>
      <c r="ITM426" s="558"/>
      <c r="ITN426" s="558"/>
      <c r="ITO426" s="558"/>
      <c r="ITP426" s="558"/>
      <c r="ITQ426" s="558"/>
      <c r="ITR426" s="558"/>
      <c r="ITS426" s="558"/>
      <c r="ITT426" s="558"/>
      <c r="ITU426" s="558"/>
      <c r="ITV426" s="558"/>
      <c r="ITW426" s="558"/>
      <c r="ITX426" s="558"/>
      <c r="ITY426" s="558"/>
      <c r="ITZ426" s="558"/>
      <c r="IUA426" s="558"/>
      <c r="IUB426" s="558"/>
      <c r="IUC426" s="558"/>
      <c r="IUD426" s="558"/>
      <c r="IUE426" s="558"/>
      <c r="IUF426" s="558"/>
      <c r="IUG426" s="558"/>
      <c r="IUH426" s="558"/>
      <c r="IUI426" s="558"/>
      <c r="IUJ426" s="558"/>
      <c r="IUK426" s="558"/>
      <c r="IUL426" s="558"/>
      <c r="IUM426" s="558"/>
      <c r="IUN426" s="558"/>
      <c r="IUO426" s="558"/>
      <c r="IUP426" s="558"/>
      <c r="IUQ426" s="558"/>
      <c r="IUR426" s="558"/>
      <c r="IUS426" s="558"/>
      <c r="IUT426" s="558"/>
      <c r="IUU426" s="558"/>
      <c r="IUV426" s="558"/>
      <c r="IUW426" s="558"/>
      <c r="IUX426" s="558"/>
      <c r="IUY426" s="558"/>
      <c r="IUZ426" s="558"/>
      <c r="IVA426" s="558"/>
      <c r="IVB426" s="558"/>
      <c r="IVC426" s="558"/>
      <c r="IVD426" s="558"/>
      <c r="IVE426" s="558"/>
      <c r="IVF426" s="558"/>
      <c r="IVG426" s="558"/>
      <c r="IVH426" s="558"/>
      <c r="IVI426" s="558"/>
      <c r="IVJ426" s="558"/>
      <c r="IVK426" s="558"/>
      <c r="IVL426" s="558"/>
      <c r="IVM426" s="558"/>
      <c r="IVN426" s="558"/>
      <c r="IVO426" s="558"/>
      <c r="IVP426" s="558"/>
      <c r="IVQ426" s="558"/>
      <c r="IVR426" s="558"/>
      <c r="IVS426" s="558"/>
      <c r="IVT426" s="558"/>
      <c r="IVU426" s="558"/>
      <c r="IVV426" s="558"/>
      <c r="IVW426" s="558"/>
      <c r="IVX426" s="558"/>
      <c r="IVY426" s="558"/>
      <c r="IVZ426" s="558"/>
      <c r="IWA426" s="558"/>
      <c r="IWB426" s="558"/>
      <c r="IWC426" s="558"/>
      <c r="IWD426" s="558"/>
      <c r="IWE426" s="558"/>
      <c r="IWF426" s="558"/>
      <c r="IWG426" s="558"/>
      <c r="IWH426" s="558"/>
      <c r="IWI426" s="558"/>
      <c r="IWJ426" s="558"/>
      <c r="IWK426" s="558"/>
      <c r="IWL426" s="558"/>
      <c r="IWM426" s="558"/>
      <c r="IWN426" s="558"/>
      <c r="IWO426" s="558"/>
      <c r="IWP426" s="558"/>
      <c r="IWQ426" s="558"/>
      <c r="IWR426" s="558"/>
      <c r="IWS426" s="558"/>
      <c r="IWT426" s="558"/>
      <c r="IWU426" s="558"/>
      <c r="IWV426" s="558"/>
      <c r="IWW426" s="558"/>
      <c r="IWX426" s="558"/>
      <c r="IWY426" s="558"/>
      <c r="IWZ426" s="558"/>
      <c r="IXA426" s="558"/>
      <c r="IXB426" s="558"/>
      <c r="IXC426" s="558"/>
      <c r="IXD426" s="558"/>
      <c r="IXE426" s="558"/>
      <c r="IXF426" s="558"/>
      <c r="IXG426" s="558"/>
      <c r="IXH426" s="558"/>
      <c r="IXI426" s="558"/>
      <c r="IXJ426" s="558"/>
      <c r="IXK426" s="558"/>
      <c r="IXL426" s="558"/>
      <c r="IXM426" s="558"/>
      <c r="IXN426" s="558"/>
      <c r="IXO426" s="558"/>
      <c r="IXP426" s="558"/>
      <c r="IXQ426" s="558"/>
      <c r="IXR426" s="558"/>
      <c r="IXS426" s="558"/>
      <c r="IXT426" s="558"/>
      <c r="IXU426" s="558"/>
      <c r="IXV426" s="558"/>
      <c r="IXW426" s="558"/>
      <c r="IXX426" s="558"/>
      <c r="IXY426" s="558"/>
      <c r="IXZ426" s="558"/>
      <c r="IYA426" s="558"/>
      <c r="IYB426" s="558"/>
      <c r="IYC426" s="558"/>
      <c r="IYD426" s="558"/>
      <c r="IYE426" s="558"/>
      <c r="IYF426" s="558"/>
      <c r="IYG426" s="558"/>
      <c r="IYH426" s="558"/>
      <c r="IYI426" s="558"/>
      <c r="IYJ426" s="558"/>
      <c r="IYK426" s="558"/>
      <c r="IYL426" s="558"/>
      <c r="IYM426" s="558"/>
      <c r="IYN426" s="558"/>
      <c r="IYO426" s="558"/>
      <c r="IYP426" s="558"/>
      <c r="IYQ426" s="558"/>
      <c r="IYR426" s="558"/>
      <c r="IYS426" s="558"/>
      <c r="IYT426" s="558"/>
      <c r="IYU426" s="558"/>
      <c r="IYV426" s="558"/>
      <c r="IYW426" s="558"/>
      <c r="IYX426" s="558"/>
      <c r="IYY426" s="558"/>
      <c r="IYZ426" s="558"/>
      <c r="IZA426" s="558"/>
      <c r="IZB426" s="558"/>
      <c r="IZC426" s="558"/>
      <c r="IZD426" s="558"/>
      <c r="IZE426" s="558"/>
      <c r="IZF426" s="558"/>
      <c r="IZG426" s="558"/>
      <c r="IZH426" s="558"/>
      <c r="IZI426" s="558"/>
      <c r="IZJ426" s="558"/>
      <c r="IZK426" s="558"/>
      <c r="IZL426" s="558"/>
      <c r="IZM426" s="558"/>
      <c r="IZN426" s="558"/>
      <c r="IZO426" s="558"/>
      <c r="IZP426" s="558"/>
      <c r="IZQ426" s="558"/>
      <c r="IZR426" s="558"/>
      <c r="IZS426" s="558"/>
      <c r="IZT426" s="558"/>
      <c r="IZU426" s="558"/>
      <c r="IZV426" s="558"/>
      <c r="IZW426" s="558"/>
      <c r="IZX426" s="558"/>
      <c r="IZY426" s="558"/>
      <c r="IZZ426" s="558"/>
      <c r="JAA426" s="558"/>
      <c r="JAB426" s="558"/>
      <c r="JAC426" s="558"/>
      <c r="JAD426" s="558"/>
      <c r="JAE426" s="558"/>
      <c r="JAF426" s="558"/>
      <c r="JAG426" s="558"/>
      <c r="JAH426" s="558"/>
      <c r="JAI426" s="558"/>
      <c r="JAJ426" s="558"/>
      <c r="JAK426" s="558"/>
      <c r="JAL426" s="558"/>
      <c r="JAM426" s="558"/>
      <c r="JAN426" s="558"/>
      <c r="JAO426" s="558"/>
      <c r="JAP426" s="558"/>
      <c r="JAQ426" s="558"/>
      <c r="JAR426" s="558"/>
      <c r="JAS426" s="558"/>
      <c r="JAT426" s="558"/>
      <c r="JAU426" s="558"/>
      <c r="JAV426" s="558"/>
      <c r="JAW426" s="558"/>
      <c r="JAX426" s="558"/>
      <c r="JAY426" s="558"/>
      <c r="JAZ426" s="558"/>
      <c r="JBA426" s="558"/>
      <c r="JBB426" s="558"/>
      <c r="JBC426" s="558"/>
      <c r="JBD426" s="558"/>
      <c r="JBE426" s="558"/>
      <c r="JBF426" s="558"/>
      <c r="JBG426" s="558"/>
      <c r="JBH426" s="558"/>
      <c r="JBI426" s="558"/>
      <c r="JBJ426" s="558"/>
      <c r="JBK426" s="558"/>
      <c r="JBL426" s="558"/>
      <c r="JBM426" s="558"/>
      <c r="JBN426" s="558"/>
      <c r="JBO426" s="558"/>
      <c r="JBP426" s="558"/>
      <c r="JBQ426" s="558"/>
      <c r="JBR426" s="558"/>
      <c r="JBS426" s="558"/>
      <c r="JBT426" s="558"/>
      <c r="JBU426" s="558"/>
      <c r="JBV426" s="558"/>
      <c r="JBW426" s="558"/>
      <c r="JBX426" s="558"/>
      <c r="JBY426" s="558"/>
      <c r="JBZ426" s="558"/>
      <c r="JCA426" s="558"/>
      <c r="JCB426" s="558"/>
      <c r="JCC426" s="558"/>
      <c r="JCD426" s="558"/>
      <c r="JCE426" s="558"/>
      <c r="JCF426" s="558"/>
      <c r="JCG426" s="558"/>
      <c r="JCH426" s="558"/>
      <c r="JCI426" s="558"/>
      <c r="JCJ426" s="558"/>
      <c r="JCK426" s="558"/>
      <c r="JCL426" s="558"/>
      <c r="JCM426" s="558"/>
      <c r="JCN426" s="558"/>
      <c r="JCO426" s="558"/>
      <c r="JCP426" s="558"/>
      <c r="JCQ426" s="558"/>
      <c r="JCR426" s="558"/>
      <c r="JCS426" s="558"/>
      <c r="JCT426" s="558"/>
      <c r="JCU426" s="558"/>
      <c r="JCV426" s="558"/>
      <c r="JCW426" s="558"/>
      <c r="JCX426" s="558"/>
      <c r="JCY426" s="558"/>
      <c r="JCZ426" s="558"/>
      <c r="JDA426" s="558"/>
      <c r="JDB426" s="558"/>
      <c r="JDC426" s="558"/>
      <c r="JDD426" s="558"/>
      <c r="JDE426" s="558"/>
      <c r="JDF426" s="558"/>
      <c r="JDG426" s="558"/>
      <c r="JDH426" s="558"/>
      <c r="JDI426" s="558"/>
      <c r="JDJ426" s="558"/>
      <c r="JDK426" s="558"/>
      <c r="JDL426" s="558"/>
      <c r="JDM426" s="558"/>
      <c r="JDN426" s="558"/>
      <c r="JDO426" s="558"/>
      <c r="JDP426" s="558"/>
      <c r="JDQ426" s="558"/>
      <c r="JDR426" s="558"/>
      <c r="JDS426" s="558"/>
      <c r="JDT426" s="558"/>
      <c r="JDU426" s="558"/>
      <c r="JDV426" s="558"/>
      <c r="JDW426" s="558"/>
      <c r="JDX426" s="558"/>
      <c r="JDY426" s="558"/>
      <c r="JDZ426" s="558"/>
      <c r="JEA426" s="558"/>
      <c r="JEB426" s="558"/>
      <c r="JEC426" s="558"/>
      <c r="JED426" s="558"/>
      <c r="JEE426" s="558"/>
      <c r="JEF426" s="558"/>
      <c r="JEG426" s="558"/>
      <c r="JEH426" s="558"/>
      <c r="JEI426" s="558"/>
      <c r="JEJ426" s="558"/>
      <c r="JEK426" s="558"/>
      <c r="JEL426" s="558"/>
      <c r="JEM426" s="558"/>
      <c r="JEN426" s="558"/>
      <c r="JEO426" s="558"/>
      <c r="JEP426" s="558"/>
      <c r="JEQ426" s="558"/>
      <c r="JER426" s="558"/>
      <c r="JES426" s="558"/>
      <c r="JET426" s="558"/>
      <c r="JEU426" s="558"/>
      <c r="JEV426" s="558"/>
      <c r="JEW426" s="558"/>
      <c r="JEX426" s="558"/>
      <c r="JEY426" s="558"/>
      <c r="JEZ426" s="558"/>
      <c r="JFA426" s="558"/>
      <c r="JFB426" s="558"/>
      <c r="JFC426" s="558"/>
      <c r="JFD426" s="558"/>
      <c r="JFE426" s="558"/>
      <c r="JFF426" s="558"/>
      <c r="JFG426" s="558"/>
      <c r="JFH426" s="558"/>
      <c r="JFI426" s="558"/>
      <c r="JFJ426" s="558"/>
      <c r="JFK426" s="558"/>
      <c r="JFL426" s="558"/>
      <c r="JFM426" s="558"/>
      <c r="JFN426" s="558"/>
      <c r="JFO426" s="558"/>
      <c r="JFP426" s="558"/>
      <c r="JFQ426" s="558"/>
      <c r="JFR426" s="558"/>
      <c r="JFS426" s="558"/>
      <c r="JFT426" s="558"/>
      <c r="JFU426" s="558"/>
      <c r="JFV426" s="558"/>
      <c r="JFW426" s="558"/>
      <c r="JFX426" s="558"/>
      <c r="JFY426" s="558"/>
      <c r="JFZ426" s="558"/>
      <c r="JGA426" s="558"/>
      <c r="JGB426" s="558"/>
      <c r="JGC426" s="558"/>
      <c r="JGD426" s="558"/>
      <c r="JGE426" s="558"/>
      <c r="JGF426" s="558"/>
      <c r="JGG426" s="558"/>
      <c r="JGH426" s="558"/>
      <c r="JGI426" s="558"/>
      <c r="JGJ426" s="558"/>
      <c r="JGK426" s="558"/>
      <c r="JGL426" s="558"/>
      <c r="JGM426" s="558"/>
      <c r="JGN426" s="558"/>
      <c r="JGO426" s="558"/>
      <c r="JGP426" s="558"/>
      <c r="JGQ426" s="558"/>
      <c r="JGR426" s="558"/>
      <c r="JGS426" s="558"/>
      <c r="JGT426" s="558"/>
      <c r="JGU426" s="558"/>
      <c r="JGV426" s="558"/>
      <c r="JGW426" s="558"/>
      <c r="JGX426" s="558"/>
      <c r="JGY426" s="558"/>
      <c r="JGZ426" s="558"/>
      <c r="JHA426" s="558"/>
      <c r="JHB426" s="558"/>
      <c r="JHC426" s="558"/>
      <c r="JHD426" s="558"/>
      <c r="JHE426" s="558"/>
      <c r="JHF426" s="558"/>
      <c r="JHG426" s="558"/>
      <c r="JHH426" s="558"/>
      <c r="JHI426" s="558"/>
      <c r="JHJ426" s="558"/>
      <c r="JHK426" s="558"/>
      <c r="JHL426" s="558"/>
      <c r="JHM426" s="558"/>
      <c r="JHN426" s="558"/>
      <c r="JHO426" s="558"/>
      <c r="JHP426" s="558"/>
      <c r="JHQ426" s="558"/>
      <c r="JHR426" s="558"/>
      <c r="JHS426" s="558"/>
      <c r="JHT426" s="558"/>
      <c r="JHU426" s="558"/>
      <c r="JHV426" s="558"/>
      <c r="JHW426" s="558"/>
      <c r="JHX426" s="558"/>
      <c r="JHY426" s="558"/>
      <c r="JHZ426" s="558"/>
      <c r="JIA426" s="558"/>
      <c r="JIB426" s="558"/>
      <c r="JIC426" s="558"/>
      <c r="JID426" s="558"/>
      <c r="JIE426" s="558"/>
      <c r="JIF426" s="558"/>
      <c r="JIG426" s="558"/>
      <c r="JIH426" s="558"/>
      <c r="JII426" s="558"/>
      <c r="JIJ426" s="558"/>
      <c r="JIK426" s="558"/>
      <c r="JIL426" s="558"/>
      <c r="JIM426" s="558"/>
      <c r="JIN426" s="558"/>
      <c r="JIO426" s="558"/>
      <c r="JIP426" s="558"/>
      <c r="JIQ426" s="558"/>
      <c r="JIR426" s="558"/>
      <c r="JIS426" s="558"/>
      <c r="JIT426" s="558"/>
      <c r="JIU426" s="558"/>
      <c r="JIV426" s="558"/>
      <c r="JIW426" s="558"/>
      <c r="JIX426" s="558"/>
      <c r="JIY426" s="558"/>
      <c r="JIZ426" s="558"/>
      <c r="JJA426" s="558"/>
      <c r="JJB426" s="558"/>
      <c r="JJC426" s="558"/>
      <c r="JJD426" s="558"/>
      <c r="JJE426" s="558"/>
      <c r="JJF426" s="558"/>
      <c r="JJG426" s="558"/>
      <c r="JJH426" s="558"/>
      <c r="JJI426" s="558"/>
      <c r="JJJ426" s="558"/>
      <c r="JJK426" s="558"/>
      <c r="JJL426" s="558"/>
      <c r="JJM426" s="558"/>
      <c r="JJN426" s="558"/>
      <c r="JJO426" s="558"/>
      <c r="JJP426" s="558"/>
      <c r="JJQ426" s="558"/>
      <c r="JJR426" s="558"/>
      <c r="JJS426" s="558"/>
      <c r="JJT426" s="558"/>
      <c r="JJU426" s="558"/>
      <c r="JJV426" s="558"/>
      <c r="JJW426" s="558"/>
      <c r="JJX426" s="558"/>
      <c r="JJY426" s="558"/>
      <c r="JJZ426" s="558"/>
      <c r="JKA426" s="558"/>
      <c r="JKB426" s="558"/>
      <c r="JKC426" s="558"/>
      <c r="JKD426" s="558"/>
      <c r="JKE426" s="558"/>
      <c r="JKF426" s="558"/>
      <c r="JKG426" s="558"/>
      <c r="JKH426" s="558"/>
      <c r="JKI426" s="558"/>
      <c r="JKJ426" s="558"/>
      <c r="JKK426" s="558"/>
      <c r="JKL426" s="558"/>
      <c r="JKM426" s="558"/>
      <c r="JKN426" s="558"/>
      <c r="JKO426" s="558"/>
      <c r="JKP426" s="558"/>
      <c r="JKQ426" s="558"/>
      <c r="JKR426" s="558"/>
      <c r="JKS426" s="558"/>
      <c r="JKT426" s="558"/>
      <c r="JKU426" s="558"/>
      <c r="JKV426" s="558"/>
      <c r="JKW426" s="558"/>
      <c r="JKX426" s="558"/>
      <c r="JKY426" s="558"/>
      <c r="JKZ426" s="558"/>
      <c r="JLA426" s="558"/>
      <c r="JLB426" s="558"/>
      <c r="JLC426" s="558"/>
      <c r="JLD426" s="558"/>
      <c r="JLE426" s="558"/>
      <c r="JLF426" s="558"/>
      <c r="JLG426" s="558"/>
      <c r="JLH426" s="558"/>
      <c r="JLI426" s="558"/>
      <c r="JLJ426" s="558"/>
      <c r="JLK426" s="558"/>
      <c r="JLL426" s="558"/>
      <c r="JLM426" s="558"/>
      <c r="JLN426" s="558"/>
      <c r="JLO426" s="558"/>
      <c r="JLP426" s="558"/>
      <c r="JLQ426" s="558"/>
      <c r="JLR426" s="558"/>
      <c r="JLS426" s="558"/>
      <c r="JLT426" s="558"/>
      <c r="JLU426" s="558"/>
      <c r="JLV426" s="558"/>
      <c r="JLW426" s="558"/>
      <c r="JLX426" s="558"/>
      <c r="JLY426" s="558"/>
      <c r="JLZ426" s="558"/>
      <c r="JMA426" s="558"/>
      <c r="JMB426" s="558"/>
      <c r="JMC426" s="558"/>
      <c r="JMD426" s="558"/>
      <c r="JME426" s="558"/>
      <c r="JMF426" s="558"/>
      <c r="JMG426" s="558"/>
      <c r="JMH426" s="558"/>
      <c r="JMI426" s="558"/>
      <c r="JMJ426" s="558"/>
      <c r="JMK426" s="558"/>
      <c r="JML426" s="558"/>
      <c r="JMM426" s="558"/>
      <c r="JMN426" s="558"/>
      <c r="JMO426" s="558"/>
      <c r="JMP426" s="558"/>
      <c r="JMQ426" s="558"/>
      <c r="JMR426" s="558"/>
      <c r="JMS426" s="558"/>
      <c r="JMT426" s="558"/>
      <c r="JMU426" s="558"/>
      <c r="JMV426" s="558"/>
      <c r="JMW426" s="558"/>
      <c r="JMX426" s="558"/>
      <c r="JMY426" s="558"/>
      <c r="JMZ426" s="558"/>
      <c r="JNA426" s="558"/>
      <c r="JNB426" s="558"/>
      <c r="JNC426" s="558"/>
      <c r="JND426" s="558"/>
      <c r="JNE426" s="558"/>
      <c r="JNF426" s="558"/>
      <c r="JNG426" s="558"/>
      <c r="JNH426" s="558"/>
      <c r="JNI426" s="558"/>
      <c r="JNJ426" s="558"/>
      <c r="JNK426" s="558"/>
      <c r="JNL426" s="558"/>
      <c r="JNM426" s="558"/>
      <c r="JNN426" s="558"/>
      <c r="JNO426" s="558"/>
      <c r="JNP426" s="558"/>
      <c r="JNQ426" s="558"/>
      <c r="JNR426" s="558"/>
      <c r="JNS426" s="558"/>
      <c r="JNT426" s="558"/>
      <c r="JNU426" s="558"/>
      <c r="JNV426" s="558"/>
      <c r="JNW426" s="558"/>
      <c r="JNX426" s="558"/>
      <c r="JNY426" s="558"/>
      <c r="JNZ426" s="558"/>
      <c r="JOA426" s="558"/>
      <c r="JOB426" s="558"/>
      <c r="JOC426" s="558"/>
      <c r="JOD426" s="558"/>
      <c r="JOE426" s="558"/>
      <c r="JOF426" s="558"/>
      <c r="JOG426" s="558"/>
      <c r="JOH426" s="558"/>
      <c r="JOI426" s="558"/>
      <c r="JOJ426" s="558"/>
      <c r="JOK426" s="558"/>
      <c r="JOL426" s="558"/>
      <c r="JOM426" s="558"/>
      <c r="JON426" s="558"/>
      <c r="JOO426" s="558"/>
      <c r="JOP426" s="558"/>
      <c r="JOQ426" s="558"/>
      <c r="JOR426" s="558"/>
      <c r="JOS426" s="558"/>
      <c r="JOT426" s="558"/>
      <c r="JOU426" s="558"/>
      <c r="JOV426" s="558"/>
      <c r="JOW426" s="558"/>
      <c r="JOX426" s="558"/>
      <c r="JOY426" s="558"/>
      <c r="JOZ426" s="558"/>
      <c r="JPA426" s="558"/>
      <c r="JPB426" s="558"/>
      <c r="JPC426" s="558"/>
      <c r="JPD426" s="558"/>
      <c r="JPE426" s="558"/>
      <c r="JPF426" s="558"/>
      <c r="JPG426" s="558"/>
      <c r="JPH426" s="558"/>
      <c r="JPI426" s="558"/>
      <c r="JPJ426" s="558"/>
      <c r="JPK426" s="558"/>
      <c r="JPL426" s="558"/>
      <c r="JPM426" s="558"/>
      <c r="JPN426" s="558"/>
      <c r="JPO426" s="558"/>
      <c r="JPP426" s="558"/>
      <c r="JPQ426" s="558"/>
      <c r="JPR426" s="558"/>
      <c r="JPS426" s="558"/>
      <c r="JPT426" s="558"/>
      <c r="JPU426" s="558"/>
      <c r="JPV426" s="558"/>
      <c r="JPW426" s="558"/>
      <c r="JPX426" s="558"/>
      <c r="JPY426" s="558"/>
      <c r="JPZ426" s="558"/>
      <c r="JQA426" s="558"/>
      <c r="JQB426" s="558"/>
      <c r="JQC426" s="558"/>
      <c r="JQD426" s="558"/>
      <c r="JQE426" s="558"/>
      <c r="JQF426" s="558"/>
      <c r="JQG426" s="558"/>
      <c r="JQH426" s="558"/>
      <c r="JQI426" s="558"/>
      <c r="JQJ426" s="558"/>
      <c r="JQK426" s="558"/>
      <c r="JQL426" s="558"/>
      <c r="JQM426" s="558"/>
      <c r="JQN426" s="558"/>
      <c r="JQO426" s="558"/>
      <c r="JQP426" s="558"/>
      <c r="JQQ426" s="558"/>
      <c r="JQR426" s="558"/>
      <c r="JQS426" s="558"/>
      <c r="JQT426" s="558"/>
      <c r="JQU426" s="558"/>
      <c r="JQV426" s="558"/>
      <c r="JQW426" s="558"/>
      <c r="JQX426" s="558"/>
      <c r="JQY426" s="558"/>
      <c r="JQZ426" s="558"/>
      <c r="JRA426" s="558"/>
      <c r="JRB426" s="558"/>
      <c r="JRC426" s="558"/>
      <c r="JRD426" s="558"/>
      <c r="JRE426" s="558"/>
      <c r="JRF426" s="558"/>
      <c r="JRG426" s="558"/>
      <c r="JRH426" s="558"/>
      <c r="JRI426" s="558"/>
      <c r="JRJ426" s="558"/>
      <c r="JRK426" s="558"/>
      <c r="JRL426" s="558"/>
      <c r="JRM426" s="558"/>
      <c r="JRN426" s="558"/>
      <c r="JRO426" s="558"/>
      <c r="JRP426" s="558"/>
      <c r="JRQ426" s="558"/>
      <c r="JRR426" s="558"/>
      <c r="JRS426" s="558"/>
      <c r="JRT426" s="558"/>
      <c r="JRU426" s="558"/>
      <c r="JRV426" s="558"/>
      <c r="JRW426" s="558"/>
      <c r="JRX426" s="558"/>
      <c r="JRY426" s="558"/>
      <c r="JRZ426" s="558"/>
      <c r="JSA426" s="558"/>
      <c r="JSB426" s="558"/>
      <c r="JSC426" s="558"/>
      <c r="JSD426" s="558"/>
      <c r="JSE426" s="558"/>
      <c r="JSF426" s="558"/>
      <c r="JSG426" s="558"/>
      <c r="JSH426" s="558"/>
      <c r="JSI426" s="558"/>
      <c r="JSJ426" s="558"/>
      <c r="JSK426" s="558"/>
      <c r="JSL426" s="558"/>
      <c r="JSM426" s="558"/>
      <c r="JSN426" s="558"/>
      <c r="JSO426" s="558"/>
      <c r="JSP426" s="558"/>
      <c r="JSQ426" s="558"/>
      <c r="JSR426" s="558"/>
      <c r="JSS426" s="558"/>
      <c r="JST426" s="558"/>
      <c r="JSU426" s="558"/>
      <c r="JSV426" s="558"/>
      <c r="JSW426" s="558"/>
      <c r="JSX426" s="558"/>
      <c r="JSY426" s="558"/>
      <c r="JSZ426" s="558"/>
      <c r="JTA426" s="558"/>
      <c r="JTB426" s="558"/>
      <c r="JTC426" s="558"/>
      <c r="JTD426" s="558"/>
      <c r="JTE426" s="558"/>
      <c r="JTF426" s="558"/>
      <c r="JTG426" s="558"/>
      <c r="JTH426" s="558"/>
      <c r="JTI426" s="558"/>
      <c r="JTJ426" s="558"/>
      <c r="JTK426" s="558"/>
      <c r="JTL426" s="558"/>
      <c r="JTM426" s="558"/>
      <c r="JTN426" s="558"/>
      <c r="JTO426" s="558"/>
      <c r="JTP426" s="558"/>
      <c r="JTQ426" s="558"/>
      <c r="JTR426" s="558"/>
      <c r="JTS426" s="558"/>
      <c r="JTT426" s="558"/>
      <c r="JTU426" s="558"/>
      <c r="JTV426" s="558"/>
      <c r="JTW426" s="558"/>
      <c r="JTX426" s="558"/>
      <c r="JTY426" s="558"/>
      <c r="JTZ426" s="558"/>
      <c r="JUA426" s="558"/>
      <c r="JUB426" s="558"/>
      <c r="JUC426" s="558"/>
      <c r="JUD426" s="558"/>
      <c r="JUE426" s="558"/>
      <c r="JUF426" s="558"/>
      <c r="JUG426" s="558"/>
      <c r="JUH426" s="558"/>
      <c r="JUI426" s="558"/>
      <c r="JUJ426" s="558"/>
      <c r="JUK426" s="558"/>
      <c r="JUL426" s="558"/>
      <c r="JUM426" s="558"/>
      <c r="JUN426" s="558"/>
      <c r="JUO426" s="558"/>
      <c r="JUP426" s="558"/>
      <c r="JUQ426" s="558"/>
      <c r="JUR426" s="558"/>
      <c r="JUS426" s="558"/>
      <c r="JUT426" s="558"/>
      <c r="JUU426" s="558"/>
      <c r="JUV426" s="558"/>
      <c r="JUW426" s="558"/>
      <c r="JUX426" s="558"/>
      <c r="JUY426" s="558"/>
      <c r="JUZ426" s="558"/>
      <c r="JVA426" s="558"/>
      <c r="JVB426" s="558"/>
      <c r="JVC426" s="558"/>
      <c r="JVD426" s="558"/>
      <c r="JVE426" s="558"/>
      <c r="JVF426" s="558"/>
      <c r="JVG426" s="558"/>
      <c r="JVH426" s="558"/>
      <c r="JVI426" s="558"/>
      <c r="JVJ426" s="558"/>
      <c r="JVK426" s="558"/>
      <c r="JVL426" s="558"/>
      <c r="JVM426" s="558"/>
      <c r="JVN426" s="558"/>
      <c r="JVO426" s="558"/>
      <c r="JVP426" s="558"/>
      <c r="JVQ426" s="558"/>
      <c r="JVR426" s="558"/>
      <c r="JVS426" s="558"/>
      <c r="JVT426" s="558"/>
      <c r="JVU426" s="558"/>
      <c r="JVV426" s="558"/>
      <c r="JVW426" s="558"/>
      <c r="JVX426" s="558"/>
      <c r="JVY426" s="558"/>
      <c r="JVZ426" s="558"/>
      <c r="JWA426" s="558"/>
      <c r="JWB426" s="558"/>
      <c r="JWC426" s="558"/>
      <c r="JWD426" s="558"/>
      <c r="JWE426" s="558"/>
      <c r="JWF426" s="558"/>
      <c r="JWG426" s="558"/>
      <c r="JWH426" s="558"/>
      <c r="JWI426" s="558"/>
      <c r="JWJ426" s="558"/>
      <c r="JWK426" s="558"/>
      <c r="JWL426" s="558"/>
      <c r="JWM426" s="558"/>
      <c r="JWN426" s="558"/>
      <c r="JWO426" s="558"/>
      <c r="JWP426" s="558"/>
      <c r="JWQ426" s="558"/>
      <c r="JWR426" s="558"/>
      <c r="JWS426" s="558"/>
      <c r="JWT426" s="558"/>
      <c r="JWU426" s="558"/>
      <c r="JWV426" s="558"/>
      <c r="JWW426" s="558"/>
      <c r="JWX426" s="558"/>
      <c r="JWY426" s="558"/>
      <c r="JWZ426" s="558"/>
      <c r="JXA426" s="558"/>
      <c r="JXB426" s="558"/>
      <c r="JXC426" s="558"/>
      <c r="JXD426" s="558"/>
      <c r="JXE426" s="558"/>
      <c r="JXF426" s="558"/>
      <c r="JXG426" s="558"/>
      <c r="JXH426" s="558"/>
      <c r="JXI426" s="558"/>
      <c r="JXJ426" s="558"/>
      <c r="JXK426" s="558"/>
      <c r="JXL426" s="558"/>
      <c r="JXM426" s="558"/>
      <c r="JXN426" s="558"/>
      <c r="JXO426" s="558"/>
      <c r="JXP426" s="558"/>
      <c r="JXQ426" s="558"/>
      <c r="JXR426" s="558"/>
      <c r="JXS426" s="558"/>
      <c r="JXT426" s="558"/>
      <c r="JXU426" s="558"/>
      <c r="JXV426" s="558"/>
      <c r="JXW426" s="558"/>
      <c r="JXX426" s="558"/>
      <c r="JXY426" s="558"/>
      <c r="JXZ426" s="558"/>
      <c r="JYA426" s="558"/>
      <c r="JYB426" s="558"/>
      <c r="JYC426" s="558"/>
      <c r="JYD426" s="558"/>
      <c r="JYE426" s="558"/>
      <c r="JYF426" s="558"/>
      <c r="JYG426" s="558"/>
      <c r="JYH426" s="558"/>
      <c r="JYI426" s="558"/>
      <c r="JYJ426" s="558"/>
      <c r="JYK426" s="558"/>
      <c r="JYL426" s="558"/>
      <c r="JYM426" s="558"/>
      <c r="JYN426" s="558"/>
      <c r="JYO426" s="558"/>
      <c r="JYP426" s="558"/>
      <c r="JYQ426" s="558"/>
      <c r="JYR426" s="558"/>
      <c r="JYS426" s="558"/>
      <c r="JYT426" s="558"/>
      <c r="JYU426" s="558"/>
      <c r="JYV426" s="558"/>
      <c r="JYW426" s="558"/>
      <c r="JYX426" s="558"/>
      <c r="JYY426" s="558"/>
      <c r="JYZ426" s="558"/>
      <c r="JZA426" s="558"/>
      <c r="JZB426" s="558"/>
      <c r="JZC426" s="558"/>
      <c r="JZD426" s="558"/>
      <c r="JZE426" s="558"/>
      <c r="JZF426" s="558"/>
      <c r="JZG426" s="558"/>
      <c r="JZH426" s="558"/>
      <c r="JZI426" s="558"/>
      <c r="JZJ426" s="558"/>
      <c r="JZK426" s="558"/>
      <c r="JZL426" s="558"/>
      <c r="JZM426" s="558"/>
      <c r="JZN426" s="558"/>
      <c r="JZO426" s="558"/>
      <c r="JZP426" s="558"/>
      <c r="JZQ426" s="558"/>
      <c r="JZR426" s="558"/>
      <c r="JZS426" s="558"/>
      <c r="JZT426" s="558"/>
      <c r="JZU426" s="558"/>
      <c r="JZV426" s="558"/>
      <c r="JZW426" s="558"/>
      <c r="JZX426" s="558"/>
      <c r="JZY426" s="558"/>
      <c r="JZZ426" s="558"/>
      <c r="KAA426" s="558"/>
      <c r="KAB426" s="558"/>
      <c r="KAC426" s="558"/>
      <c r="KAD426" s="558"/>
      <c r="KAE426" s="558"/>
      <c r="KAF426" s="558"/>
      <c r="KAG426" s="558"/>
      <c r="KAH426" s="558"/>
      <c r="KAI426" s="558"/>
      <c r="KAJ426" s="558"/>
      <c r="KAK426" s="558"/>
      <c r="KAL426" s="558"/>
      <c r="KAM426" s="558"/>
      <c r="KAN426" s="558"/>
      <c r="KAO426" s="558"/>
      <c r="KAP426" s="558"/>
      <c r="KAQ426" s="558"/>
      <c r="KAR426" s="558"/>
      <c r="KAS426" s="558"/>
      <c r="KAT426" s="558"/>
      <c r="KAU426" s="558"/>
      <c r="KAV426" s="558"/>
      <c r="KAW426" s="558"/>
      <c r="KAX426" s="558"/>
      <c r="KAY426" s="558"/>
      <c r="KAZ426" s="558"/>
      <c r="KBA426" s="558"/>
      <c r="KBB426" s="558"/>
      <c r="KBC426" s="558"/>
      <c r="KBD426" s="558"/>
      <c r="KBE426" s="558"/>
      <c r="KBF426" s="558"/>
      <c r="KBG426" s="558"/>
      <c r="KBH426" s="558"/>
      <c r="KBI426" s="558"/>
      <c r="KBJ426" s="558"/>
      <c r="KBK426" s="558"/>
      <c r="KBL426" s="558"/>
      <c r="KBM426" s="558"/>
      <c r="KBN426" s="558"/>
      <c r="KBO426" s="558"/>
      <c r="KBP426" s="558"/>
      <c r="KBQ426" s="558"/>
      <c r="KBR426" s="558"/>
      <c r="KBS426" s="558"/>
      <c r="KBT426" s="558"/>
      <c r="KBU426" s="558"/>
      <c r="KBV426" s="558"/>
      <c r="KBW426" s="558"/>
      <c r="KBX426" s="558"/>
      <c r="KBY426" s="558"/>
      <c r="KBZ426" s="558"/>
      <c r="KCA426" s="558"/>
      <c r="KCB426" s="558"/>
      <c r="KCC426" s="558"/>
      <c r="KCD426" s="558"/>
      <c r="KCE426" s="558"/>
      <c r="KCF426" s="558"/>
      <c r="KCG426" s="558"/>
      <c r="KCH426" s="558"/>
      <c r="KCI426" s="558"/>
      <c r="KCJ426" s="558"/>
      <c r="KCK426" s="558"/>
      <c r="KCL426" s="558"/>
      <c r="KCM426" s="558"/>
      <c r="KCN426" s="558"/>
      <c r="KCO426" s="558"/>
      <c r="KCP426" s="558"/>
      <c r="KCQ426" s="558"/>
      <c r="KCR426" s="558"/>
      <c r="KCS426" s="558"/>
      <c r="KCT426" s="558"/>
      <c r="KCU426" s="558"/>
      <c r="KCV426" s="558"/>
      <c r="KCW426" s="558"/>
      <c r="KCX426" s="558"/>
      <c r="KCY426" s="558"/>
      <c r="KCZ426" s="558"/>
      <c r="KDA426" s="558"/>
      <c r="KDB426" s="558"/>
      <c r="KDC426" s="558"/>
      <c r="KDD426" s="558"/>
      <c r="KDE426" s="558"/>
      <c r="KDF426" s="558"/>
      <c r="KDG426" s="558"/>
      <c r="KDH426" s="558"/>
      <c r="KDI426" s="558"/>
      <c r="KDJ426" s="558"/>
      <c r="KDK426" s="558"/>
      <c r="KDL426" s="558"/>
      <c r="KDM426" s="558"/>
      <c r="KDN426" s="558"/>
      <c r="KDO426" s="558"/>
      <c r="KDP426" s="558"/>
      <c r="KDQ426" s="558"/>
      <c r="KDR426" s="558"/>
      <c r="KDS426" s="558"/>
      <c r="KDT426" s="558"/>
      <c r="KDU426" s="558"/>
      <c r="KDV426" s="558"/>
      <c r="KDW426" s="558"/>
      <c r="KDX426" s="558"/>
      <c r="KDY426" s="558"/>
      <c r="KDZ426" s="558"/>
      <c r="KEA426" s="558"/>
      <c r="KEB426" s="558"/>
      <c r="KEC426" s="558"/>
      <c r="KED426" s="558"/>
      <c r="KEE426" s="558"/>
      <c r="KEF426" s="558"/>
      <c r="KEG426" s="558"/>
      <c r="KEH426" s="558"/>
      <c r="KEI426" s="558"/>
      <c r="KEJ426" s="558"/>
      <c r="KEK426" s="558"/>
      <c r="KEL426" s="558"/>
      <c r="KEM426" s="558"/>
      <c r="KEN426" s="558"/>
      <c r="KEO426" s="558"/>
      <c r="KEP426" s="558"/>
      <c r="KEQ426" s="558"/>
      <c r="KER426" s="558"/>
      <c r="KES426" s="558"/>
      <c r="KET426" s="558"/>
      <c r="KEU426" s="558"/>
      <c r="KEV426" s="558"/>
      <c r="KEW426" s="558"/>
      <c r="KEX426" s="558"/>
      <c r="KEY426" s="558"/>
      <c r="KEZ426" s="558"/>
      <c r="KFA426" s="558"/>
      <c r="KFB426" s="558"/>
      <c r="KFC426" s="558"/>
      <c r="KFD426" s="558"/>
      <c r="KFE426" s="558"/>
      <c r="KFF426" s="558"/>
      <c r="KFG426" s="558"/>
      <c r="KFH426" s="558"/>
      <c r="KFI426" s="558"/>
      <c r="KFJ426" s="558"/>
      <c r="KFK426" s="558"/>
      <c r="KFL426" s="558"/>
      <c r="KFM426" s="558"/>
      <c r="KFN426" s="558"/>
      <c r="KFO426" s="558"/>
      <c r="KFP426" s="558"/>
      <c r="KFQ426" s="558"/>
      <c r="KFR426" s="558"/>
      <c r="KFS426" s="558"/>
      <c r="KFT426" s="558"/>
      <c r="KFU426" s="558"/>
      <c r="KFV426" s="558"/>
      <c r="KFW426" s="558"/>
      <c r="KFX426" s="558"/>
      <c r="KFY426" s="558"/>
      <c r="KFZ426" s="558"/>
      <c r="KGA426" s="558"/>
      <c r="KGB426" s="558"/>
      <c r="KGC426" s="558"/>
      <c r="KGD426" s="558"/>
      <c r="KGE426" s="558"/>
      <c r="KGF426" s="558"/>
      <c r="KGG426" s="558"/>
      <c r="KGH426" s="558"/>
      <c r="KGI426" s="558"/>
      <c r="KGJ426" s="558"/>
      <c r="KGK426" s="558"/>
      <c r="KGL426" s="558"/>
      <c r="KGM426" s="558"/>
      <c r="KGN426" s="558"/>
      <c r="KGO426" s="558"/>
      <c r="KGP426" s="558"/>
      <c r="KGQ426" s="558"/>
      <c r="KGR426" s="558"/>
      <c r="KGS426" s="558"/>
      <c r="KGT426" s="558"/>
      <c r="KGU426" s="558"/>
      <c r="KGV426" s="558"/>
      <c r="KGW426" s="558"/>
      <c r="KGX426" s="558"/>
      <c r="KGY426" s="558"/>
      <c r="KGZ426" s="558"/>
      <c r="KHA426" s="558"/>
      <c r="KHB426" s="558"/>
      <c r="KHC426" s="558"/>
      <c r="KHD426" s="558"/>
      <c r="KHE426" s="558"/>
      <c r="KHF426" s="558"/>
      <c r="KHG426" s="558"/>
      <c r="KHH426" s="558"/>
      <c r="KHI426" s="558"/>
      <c r="KHJ426" s="558"/>
      <c r="KHK426" s="558"/>
      <c r="KHL426" s="558"/>
      <c r="KHM426" s="558"/>
      <c r="KHN426" s="558"/>
      <c r="KHO426" s="558"/>
      <c r="KHP426" s="558"/>
      <c r="KHQ426" s="558"/>
      <c r="KHR426" s="558"/>
      <c r="KHS426" s="558"/>
      <c r="KHT426" s="558"/>
      <c r="KHU426" s="558"/>
      <c r="KHV426" s="558"/>
      <c r="KHW426" s="558"/>
      <c r="KHX426" s="558"/>
      <c r="KHY426" s="558"/>
      <c r="KHZ426" s="558"/>
      <c r="KIA426" s="558"/>
      <c r="KIB426" s="558"/>
      <c r="KIC426" s="558"/>
      <c r="KID426" s="558"/>
      <c r="KIE426" s="558"/>
      <c r="KIF426" s="558"/>
      <c r="KIG426" s="558"/>
      <c r="KIH426" s="558"/>
      <c r="KII426" s="558"/>
      <c r="KIJ426" s="558"/>
      <c r="KIK426" s="558"/>
      <c r="KIL426" s="558"/>
      <c r="KIM426" s="558"/>
      <c r="KIN426" s="558"/>
      <c r="KIO426" s="558"/>
      <c r="KIP426" s="558"/>
      <c r="KIQ426" s="558"/>
      <c r="KIR426" s="558"/>
      <c r="KIS426" s="558"/>
      <c r="KIT426" s="558"/>
      <c r="KIU426" s="558"/>
      <c r="KIV426" s="558"/>
      <c r="KIW426" s="558"/>
      <c r="KIX426" s="558"/>
      <c r="KIY426" s="558"/>
      <c r="KIZ426" s="558"/>
      <c r="KJA426" s="558"/>
      <c r="KJB426" s="558"/>
      <c r="KJC426" s="558"/>
      <c r="KJD426" s="558"/>
      <c r="KJE426" s="558"/>
      <c r="KJF426" s="558"/>
      <c r="KJG426" s="558"/>
      <c r="KJH426" s="558"/>
      <c r="KJI426" s="558"/>
      <c r="KJJ426" s="558"/>
      <c r="KJK426" s="558"/>
      <c r="KJL426" s="558"/>
      <c r="KJM426" s="558"/>
      <c r="KJN426" s="558"/>
      <c r="KJO426" s="558"/>
      <c r="KJP426" s="558"/>
      <c r="KJQ426" s="558"/>
      <c r="KJR426" s="558"/>
      <c r="KJS426" s="558"/>
      <c r="KJT426" s="558"/>
      <c r="KJU426" s="558"/>
      <c r="KJV426" s="558"/>
      <c r="KJW426" s="558"/>
      <c r="KJX426" s="558"/>
      <c r="KJY426" s="558"/>
      <c r="KJZ426" s="558"/>
      <c r="KKA426" s="558"/>
      <c r="KKB426" s="558"/>
      <c r="KKC426" s="558"/>
      <c r="KKD426" s="558"/>
      <c r="KKE426" s="558"/>
      <c r="KKF426" s="558"/>
      <c r="KKG426" s="558"/>
      <c r="KKH426" s="558"/>
      <c r="KKI426" s="558"/>
      <c r="KKJ426" s="558"/>
      <c r="KKK426" s="558"/>
      <c r="KKL426" s="558"/>
      <c r="KKM426" s="558"/>
      <c r="KKN426" s="558"/>
      <c r="KKO426" s="558"/>
      <c r="KKP426" s="558"/>
      <c r="KKQ426" s="558"/>
      <c r="KKR426" s="558"/>
      <c r="KKS426" s="558"/>
      <c r="KKT426" s="558"/>
      <c r="KKU426" s="558"/>
      <c r="KKV426" s="558"/>
      <c r="KKW426" s="558"/>
      <c r="KKX426" s="558"/>
      <c r="KKY426" s="558"/>
      <c r="KKZ426" s="558"/>
      <c r="KLA426" s="558"/>
      <c r="KLB426" s="558"/>
      <c r="KLC426" s="558"/>
      <c r="KLD426" s="558"/>
      <c r="KLE426" s="558"/>
      <c r="KLF426" s="558"/>
      <c r="KLG426" s="558"/>
      <c r="KLH426" s="558"/>
      <c r="KLI426" s="558"/>
      <c r="KLJ426" s="558"/>
      <c r="KLK426" s="558"/>
      <c r="KLL426" s="558"/>
      <c r="KLM426" s="558"/>
      <c r="KLN426" s="558"/>
      <c r="KLO426" s="558"/>
      <c r="KLP426" s="558"/>
      <c r="KLQ426" s="558"/>
      <c r="KLR426" s="558"/>
      <c r="KLS426" s="558"/>
      <c r="KLT426" s="558"/>
      <c r="KLU426" s="558"/>
      <c r="KLV426" s="558"/>
      <c r="KLW426" s="558"/>
      <c r="KLX426" s="558"/>
      <c r="KLY426" s="558"/>
      <c r="KLZ426" s="558"/>
      <c r="KMA426" s="558"/>
      <c r="KMB426" s="558"/>
      <c r="KMC426" s="558"/>
      <c r="KMD426" s="558"/>
      <c r="KME426" s="558"/>
      <c r="KMF426" s="558"/>
      <c r="KMG426" s="558"/>
      <c r="KMH426" s="558"/>
      <c r="KMI426" s="558"/>
      <c r="KMJ426" s="558"/>
      <c r="KMK426" s="558"/>
      <c r="KML426" s="558"/>
      <c r="KMM426" s="558"/>
      <c r="KMN426" s="558"/>
      <c r="KMO426" s="558"/>
      <c r="KMP426" s="558"/>
      <c r="KMQ426" s="558"/>
      <c r="KMR426" s="558"/>
      <c r="KMS426" s="558"/>
      <c r="KMT426" s="558"/>
      <c r="KMU426" s="558"/>
      <c r="KMV426" s="558"/>
      <c r="KMW426" s="558"/>
      <c r="KMX426" s="558"/>
      <c r="KMY426" s="558"/>
      <c r="KMZ426" s="558"/>
      <c r="KNA426" s="558"/>
      <c r="KNB426" s="558"/>
      <c r="KNC426" s="558"/>
      <c r="KND426" s="558"/>
      <c r="KNE426" s="558"/>
      <c r="KNF426" s="558"/>
      <c r="KNG426" s="558"/>
      <c r="KNH426" s="558"/>
      <c r="KNI426" s="558"/>
      <c r="KNJ426" s="558"/>
      <c r="KNK426" s="558"/>
      <c r="KNL426" s="558"/>
      <c r="KNM426" s="558"/>
      <c r="KNN426" s="558"/>
      <c r="KNO426" s="558"/>
      <c r="KNP426" s="558"/>
      <c r="KNQ426" s="558"/>
      <c r="KNR426" s="558"/>
      <c r="KNS426" s="558"/>
      <c r="KNT426" s="558"/>
      <c r="KNU426" s="558"/>
      <c r="KNV426" s="558"/>
      <c r="KNW426" s="558"/>
      <c r="KNX426" s="558"/>
      <c r="KNY426" s="558"/>
      <c r="KNZ426" s="558"/>
      <c r="KOA426" s="558"/>
      <c r="KOB426" s="558"/>
      <c r="KOC426" s="558"/>
      <c r="KOD426" s="558"/>
      <c r="KOE426" s="558"/>
      <c r="KOF426" s="558"/>
      <c r="KOG426" s="558"/>
      <c r="KOH426" s="558"/>
      <c r="KOI426" s="558"/>
      <c r="KOJ426" s="558"/>
      <c r="KOK426" s="558"/>
      <c r="KOL426" s="558"/>
      <c r="KOM426" s="558"/>
      <c r="KON426" s="558"/>
      <c r="KOO426" s="558"/>
      <c r="KOP426" s="558"/>
      <c r="KOQ426" s="558"/>
      <c r="KOR426" s="558"/>
      <c r="KOS426" s="558"/>
      <c r="KOT426" s="558"/>
      <c r="KOU426" s="558"/>
      <c r="KOV426" s="558"/>
      <c r="KOW426" s="558"/>
      <c r="KOX426" s="558"/>
      <c r="KOY426" s="558"/>
      <c r="KOZ426" s="558"/>
      <c r="KPA426" s="558"/>
      <c r="KPB426" s="558"/>
      <c r="KPC426" s="558"/>
      <c r="KPD426" s="558"/>
      <c r="KPE426" s="558"/>
      <c r="KPF426" s="558"/>
      <c r="KPG426" s="558"/>
      <c r="KPH426" s="558"/>
      <c r="KPI426" s="558"/>
      <c r="KPJ426" s="558"/>
      <c r="KPK426" s="558"/>
      <c r="KPL426" s="558"/>
      <c r="KPM426" s="558"/>
      <c r="KPN426" s="558"/>
      <c r="KPO426" s="558"/>
      <c r="KPP426" s="558"/>
      <c r="KPQ426" s="558"/>
      <c r="KPR426" s="558"/>
      <c r="KPS426" s="558"/>
      <c r="KPT426" s="558"/>
      <c r="KPU426" s="558"/>
      <c r="KPV426" s="558"/>
      <c r="KPW426" s="558"/>
      <c r="KPX426" s="558"/>
      <c r="KPY426" s="558"/>
      <c r="KPZ426" s="558"/>
      <c r="KQA426" s="558"/>
      <c r="KQB426" s="558"/>
      <c r="KQC426" s="558"/>
      <c r="KQD426" s="558"/>
      <c r="KQE426" s="558"/>
      <c r="KQF426" s="558"/>
      <c r="KQG426" s="558"/>
      <c r="KQH426" s="558"/>
      <c r="KQI426" s="558"/>
      <c r="KQJ426" s="558"/>
      <c r="KQK426" s="558"/>
      <c r="KQL426" s="558"/>
      <c r="KQM426" s="558"/>
      <c r="KQN426" s="558"/>
      <c r="KQO426" s="558"/>
      <c r="KQP426" s="558"/>
      <c r="KQQ426" s="558"/>
      <c r="KQR426" s="558"/>
      <c r="KQS426" s="558"/>
      <c r="KQT426" s="558"/>
      <c r="KQU426" s="558"/>
      <c r="KQV426" s="558"/>
      <c r="KQW426" s="558"/>
      <c r="KQX426" s="558"/>
      <c r="KQY426" s="558"/>
      <c r="KQZ426" s="558"/>
      <c r="KRA426" s="558"/>
      <c r="KRB426" s="558"/>
      <c r="KRC426" s="558"/>
      <c r="KRD426" s="558"/>
      <c r="KRE426" s="558"/>
      <c r="KRF426" s="558"/>
      <c r="KRG426" s="558"/>
      <c r="KRH426" s="558"/>
      <c r="KRI426" s="558"/>
      <c r="KRJ426" s="558"/>
      <c r="KRK426" s="558"/>
      <c r="KRL426" s="558"/>
      <c r="KRM426" s="558"/>
      <c r="KRN426" s="558"/>
      <c r="KRO426" s="558"/>
      <c r="KRP426" s="558"/>
      <c r="KRQ426" s="558"/>
      <c r="KRR426" s="558"/>
      <c r="KRS426" s="558"/>
      <c r="KRT426" s="558"/>
      <c r="KRU426" s="558"/>
      <c r="KRV426" s="558"/>
      <c r="KRW426" s="558"/>
      <c r="KRX426" s="558"/>
      <c r="KRY426" s="558"/>
      <c r="KRZ426" s="558"/>
      <c r="KSA426" s="558"/>
      <c r="KSB426" s="558"/>
      <c r="KSC426" s="558"/>
      <c r="KSD426" s="558"/>
      <c r="KSE426" s="558"/>
      <c r="KSF426" s="558"/>
      <c r="KSG426" s="558"/>
      <c r="KSH426" s="558"/>
      <c r="KSI426" s="558"/>
      <c r="KSJ426" s="558"/>
      <c r="KSK426" s="558"/>
      <c r="KSL426" s="558"/>
      <c r="KSM426" s="558"/>
      <c r="KSN426" s="558"/>
      <c r="KSO426" s="558"/>
      <c r="KSP426" s="558"/>
      <c r="KSQ426" s="558"/>
      <c r="KSR426" s="558"/>
      <c r="KSS426" s="558"/>
      <c r="KST426" s="558"/>
      <c r="KSU426" s="558"/>
      <c r="KSV426" s="558"/>
      <c r="KSW426" s="558"/>
      <c r="KSX426" s="558"/>
      <c r="KSY426" s="558"/>
      <c r="KSZ426" s="558"/>
      <c r="KTA426" s="558"/>
      <c r="KTB426" s="558"/>
      <c r="KTC426" s="558"/>
      <c r="KTD426" s="558"/>
      <c r="KTE426" s="558"/>
      <c r="KTF426" s="558"/>
      <c r="KTG426" s="558"/>
      <c r="KTH426" s="558"/>
      <c r="KTI426" s="558"/>
      <c r="KTJ426" s="558"/>
      <c r="KTK426" s="558"/>
      <c r="KTL426" s="558"/>
      <c r="KTM426" s="558"/>
      <c r="KTN426" s="558"/>
      <c r="KTO426" s="558"/>
      <c r="KTP426" s="558"/>
      <c r="KTQ426" s="558"/>
      <c r="KTR426" s="558"/>
      <c r="KTS426" s="558"/>
      <c r="KTT426" s="558"/>
      <c r="KTU426" s="558"/>
      <c r="KTV426" s="558"/>
      <c r="KTW426" s="558"/>
      <c r="KTX426" s="558"/>
      <c r="KTY426" s="558"/>
      <c r="KTZ426" s="558"/>
      <c r="KUA426" s="558"/>
      <c r="KUB426" s="558"/>
      <c r="KUC426" s="558"/>
      <c r="KUD426" s="558"/>
      <c r="KUE426" s="558"/>
      <c r="KUF426" s="558"/>
      <c r="KUG426" s="558"/>
      <c r="KUH426" s="558"/>
      <c r="KUI426" s="558"/>
      <c r="KUJ426" s="558"/>
      <c r="KUK426" s="558"/>
      <c r="KUL426" s="558"/>
      <c r="KUM426" s="558"/>
      <c r="KUN426" s="558"/>
      <c r="KUO426" s="558"/>
      <c r="KUP426" s="558"/>
      <c r="KUQ426" s="558"/>
      <c r="KUR426" s="558"/>
      <c r="KUS426" s="558"/>
      <c r="KUT426" s="558"/>
      <c r="KUU426" s="558"/>
      <c r="KUV426" s="558"/>
      <c r="KUW426" s="558"/>
      <c r="KUX426" s="558"/>
      <c r="KUY426" s="558"/>
      <c r="KUZ426" s="558"/>
      <c r="KVA426" s="558"/>
      <c r="KVB426" s="558"/>
      <c r="KVC426" s="558"/>
      <c r="KVD426" s="558"/>
      <c r="KVE426" s="558"/>
      <c r="KVF426" s="558"/>
      <c r="KVG426" s="558"/>
      <c r="KVH426" s="558"/>
      <c r="KVI426" s="558"/>
      <c r="KVJ426" s="558"/>
      <c r="KVK426" s="558"/>
      <c r="KVL426" s="558"/>
      <c r="KVM426" s="558"/>
      <c r="KVN426" s="558"/>
      <c r="KVO426" s="558"/>
      <c r="KVP426" s="558"/>
      <c r="KVQ426" s="558"/>
      <c r="KVR426" s="558"/>
      <c r="KVS426" s="558"/>
      <c r="KVT426" s="558"/>
      <c r="KVU426" s="558"/>
      <c r="KVV426" s="558"/>
      <c r="KVW426" s="558"/>
      <c r="KVX426" s="558"/>
      <c r="KVY426" s="558"/>
      <c r="KVZ426" s="558"/>
      <c r="KWA426" s="558"/>
      <c r="KWB426" s="558"/>
      <c r="KWC426" s="558"/>
      <c r="KWD426" s="558"/>
      <c r="KWE426" s="558"/>
      <c r="KWF426" s="558"/>
      <c r="KWG426" s="558"/>
      <c r="KWH426" s="558"/>
      <c r="KWI426" s="558"/>
      <c r="KWJ426" s="558"/>
      <c r="KWK426" s="558"/>
      <c r="KWL426" s="558"/>
      <c r="KWM426" s="558"/>
      <c r="KWN426" s="558"/>
      <c r="KWO426" s="558"/>
      <c r="KWP426" s="558"/>
      <c r="KWQ426" s="558"/>
      <c r="KWR426" s="558"/>
      <c r="KWS426" s="558"/>
      <c r="KWT426" s="558"/>
      <c r="KWU426" s="558"/>
      <c r="KWV426" s="558"/>
      <c r="KWW426" s="558"/>
      <c r="KWX426" s="558"/>
      <c r="KWY426" s="558"/>
      <c r="KWZ426" s="558"/>
      <c r="KXA426" s="558"/>
      <c r="KXB426" s="558"/>
      <c r="KXC426" s="558"/>
      <c r="KXD426" s="558"/>
      <c r="KXE426" s="558"/>
      <c r="KXF426" s="558"/>
      <c r="KXG426" s="558"/>
      <c r="KXH426" s="558"/>
      <c r="KXI426" s="558"/>
      <c r="KXJ426" s="558"/>
      <c r="KXK426" s="558"/>
      <c r="KXL426" s="558"/>
      <c r="KXM426" s="558"/>
      <c r="KXN426" s="558"/>
      <c r="KXO426" s="558"/>
      <c r="KXP426" s="558"/>
      <c r="KXQ426" s="558"/>
      <c r="KXR426" s="558"/>
      <c r="KXS426" s="558"/>
      <c r="KXT426" s="558"/>
      <c r="KXU426" s="558"/>
      <c r="KXV426" s="558"/>
      <c r="KXW426" s="558"/>
      <c r="KXX426" s="558"/>
      <c r="KXY426" s="558"/>
      <c r="KXZ426" s="558"/>
      <c r="KYA426" s="558"/>
      <c r="KYB426" s="558"/>
      <c r="KYC426" s="558"/>
      <c r="KYD426" s="558"/>
      <c r="KYE426" s="558"/>
      <c r="KYF426" s="558"/>
      <c r="KYG426" s="558"/>
      <c r="KYH426" s="558"/>
      <c r="KYI426" s="558"/>
      <c r="KYJ426" s="558"/>
      <c r="KYK426" s="558"/>
      <c r="KYL426" s="558"/>
      <c r="KYM426" s="558"/>
      <c r="KYN426" s="558"/>
      <c r="KYO426" s="558"/>
      <c r="KYP426" s="558"/>
      <c r="KYQ426" s="558"/>
      <c r="KYR426" s="558"/>
      <c r="KYS426" s="558"/>
      <c r="KYT426" s="558"/>
      <c r="KYU426" s="558"/>
      <c r="KYV426" s="558"/>
      <c r="KYW426" s="558"/>
      <c r="KYX426" s="558"/>
      <c r="KYY426" s="558"/>
      <c r="KYZ426" s="558"/>
      <c r="KZA426" s="558"/>
      <c r="KZB426" s="558"/>
      <c r="KZC426" s="558"/>
      <c r="KZD426" s="558"/>
      <c r="KZE426" s="558"/>
      <c r="KZF426" s="558"/>
      <c r="KZG426" s="558"/>
      <c r="KZH426" s="558"/>
      <c r="KZI426" s="558"/>
      <c r="KZJ426" s="558"/>
      <c r="KZK426" s="558"/>
      <c r="KZL426" s="558"/>
      <c r="KZM426" s="558"/>
      <c r="KZN426" s="558"/>
      <c r="KZO426" s="558"/>
      <c r="KZP426" s="558"/>
      <c r="KZQ426" s="558"/>
      <c r="KZR426" s="558"/>
      <c r="KZS426" s="558"/>
      <c r="KZT426" s="558"/>
      <c r="KZU426" s="558"/>
      <c r="KZV426" s="558"/>
      <c r="KZW426" s="558"/>
      <c r="KZX426" s="558"/>
      <c r="KZY426" s="558"/>
      <c r="KZZ426" s="558"/>
      <c r="LAA426" s="558"/>
      <c r="LAB426" s="558"/>
      <c r="LAC426" s="558"/>
      <c r="LAD426" s="558"/>
      <c r="LAE426" s="558"/>
      <c r="LAF426" s="558"/>
      <c r="LAG426" s="558"/>
      <c r="LAH426" s="558"/>
      <c r="LAI426" s="558"/>
      <c r="LAJ426" s="558"/>
      <c r="LAK426" s="558"/>
      <c r="LAL426" s="558"/>
      <c r="LAM426" s="558"/>
      <c r="LAN426" s="558"/>
      <c r="LAO426" s="558"/>
      <c r="LAP426" s="558"/>
      <c r="LAQ426" s="558"/>
      <c r="LAR426" s="558"/>
      <c r="LAS426" s="558"/>
      <c r="LAT426" s="558"/>
      <c r="LAU426" s="558"/>
      <c r="LAV426" s="558"/>
      <c r="LAW426" s="558"/>
      <c r="LAX426" s="558"/>
      <c r="LAY426" s="558"/>
      <c r="LAZ426" s="558"/>
      <c r="LBA426" s="558"/>
      <c r="LBB426" s="558"/>
      <c r="LBC426" s="558"/>
      <c r="LBD426" s="558"/>
      <c r="LBE426" s="558"/>
      <c r="LBF426" s="558"/>
      <c r="LBG426" s="558"/>
      <c r="LBH426" s="558"/>
      <c r="LBI426" s="558"/>
      <c r="LBJ426" s="558"/>
      <c r="LBK426" s="558"/>
      <c r="LBL426" s="558"/>
      <c r="LBM426" s="558"/>
      <c r="LBN426" s="558"/>
      <c r="LBO426" s="558"/>
      <c r="LBP426" s="558"/>
      <c r="LBQ426" s="558"/>
      <c r="LBR426" s="558"/>
      <c r="LBS426" s="558"/>
      <c r="LBT426" s="558"/>
      <c r="LBU426" s="558"/>
      <c r="LBV426" s="558"/>
      <c r="LBW426" s="558"/>
      <c r="LBX426" s="558"/>
      <c r="LBY426" s="558"/>
      <c r="LBZ426" s="558"/>
      <c r="LCA426" s="558"/>
      <c r="LCB426" s="558"/>
      <c r="LCC426" s="558"/>
      <c r="LCD426" s="558"/>
      <c r="LCE426" s="558"/>
      <c r="LCF426" s="558"/>
      <c r="LCG426" s="558"/>
      <c r="LCH426" s="558"/>
      <c r="LCI426" s="558"/>
      <c r="LCJ426" s="558"/>
      <c r="LCK426" s="558"/>
      <c r="LCL426" s="558"/>
      <c r="LCM426" s="558"/>
      <c r="LCN426" s="558"/>
      <c r="LCO426" s="558"/>
      <c r="LCP426" s="558"/>
      <c r="LCQ426" s="558"/>
      <c r="LCR426" s="558"/>
      <c r="LCS426" s="558"/>
      <c r="LCT426" s="558"/>
      <c r="LCU426" s="558"/>
      <c r="LCV426" s="558"/>
      <c r="LCW426" s="558"/>
      <c r="LCX426" s="558"/>
      <c r="LCY426" s="558"/>
      <c r="LCZ426" s="558"/>
      <c r="LDA426" s="558"/>
      <c r="LDB426" s="558"/>
      <c r="LDC426" s="558"/>
      <c r="LDD426" s="558"/>
      <c r="LDE426" s="558"/>
      <c r="LDF426" s="558"/>
      <c r="LDG426" s="558"/>
      <c r="LDH426" s="558"/>
      <c r="LDI426" s="558"/>
      <c r="LDJ426" s="558"/>
      <c r="LDK426" s="558"/>
      <c r="LDL426" s="558"/>
      <c r="LDM426" s="558"/>
      <c r="LDN426" s="558"/>
      <c r="LDO426" s="558"/>
      <c r="LDP426" s="558"/>
      <c r="LDQ426" s="558"/>
      <c r="LDR426" s="558"/>
      <c r="LDS426" s="558"/>
      <c r="LDT426" s="558"/>
      <c r="LDU426" s="558"/>
      <c r="LDV426" s="558"/>
      <c r="LDW426" s="558"/>
      <c r="LDX426" s="558"/>
      <c r="LDY426" s="558"/>
      <c r="LDZ426" s="558"/>
      <c r="LEA426" s="558"/>
      <c r="LEB426" s="558"/>
      <c r="LEC426" s="558"/>
      <c r="LED426" s="558"/>
      <c r="LEE426" s="558"/>
      <c r="LEF426" s="558"/>
      <c r="LEG426" s="558"/>
      <c r="LEH426" s="558"/>
      <c r="LEI426" s="558"/>
      <c r="LEJ426" s="558"/>
      <c r="LEK426" s="558"/>
      <c r="LEL426" s="558"/>
      <c r="LEM426" s="558"/>
      <c r="LEN426" s="558"/>
      <c r="LEO426" s="558"/>
      <c r="LEP426" s="558"/>
      <c r="LEQ426" s="558"/>
      <c r="LER426" s="558"/>
      <c r="LES426" s="558"/>
      <c r="LET426" s="558"/>
      <c r="LEU426" s="558"/>
      <c r="LEV426" s="558"/>
      <c r="LEW426" s="558"/>
      <c r="LEX426" s="558"/>
      <c r="LEY426" s="558"/>
      <c r="LEZ426" s="558"/>
      <c r="LFA426" s="558"/>
      <c r="LFB426" s="558"/>
      <c r="LFC426" s="558"/>
      <c r="LFD426" s="558"/>
      <c r="LFE426" s="558"/>
      <c r="LFF426" s="558"/>
      <c r="LFG426" s="558"/>
      <c r="LFH426" s="558"/>
      <c r="LFI426" s="558"/>
      <c r="LFJ426" s="558"/>
      <c r="LFK426" s="558"/>
      <c r="LFL426" s="558"/>
      <c r="LFM426" s="558"/>
      <c r="LFN426" s="558"/>
      <c r="LFO426" s="558"/>
      <c r="LFP426" s="558"/>
      <c r="LFQ426" s="558"/>
      <c r="LFR426" s="558"/>
      <c r="LFS426" s="558"/>
      <c r="LFT426" s="558"/>
      <c r="LFU426" s="558"/>
      <c r="LFV426" s="558"/>
      <c r="LFW426" s="558"/>
      <c r="LFX426" s="558"/>
      <c r="LFY426" s="558"/>
      <c r="LFZ426" s="558"/>
      <c r="LGA426" s="558"/>
      <c r="LGB426" s="558"/>
      <c r="LGC426" s="558"/>
      <c r="LGD426" s="558"/>
      <c r="LGE426" s="558"/>
      <c r="LGF426" s="558"/>
      <c r="LGG426" s="558"/>
      <c r="LGH426" s="558"/>
      <c r="LGI426" s="558"/>
      <c r="LGJ426" s="558"/>
      <c r="LGK426" s="558"/>
      <c r="LGL426" s="558"/>
      <c r="LGM426" s="558"/>
      <c r="LGN426" s="558"/>
      <c r="LGO426" s="558"/>
      <c r="LGP426" s="558"/>
      <c r="LGQ426" s="558"/>
      <c r="LGR426" s="558"/>
      <c r="LGS426" s="558"/>
      <c r="LGT426" s="558"/>
      <c r="LGU426" s="558"/>
      <c r="LGV426" s="558"/>
      <c r="LGW426" s="558"/>
      <c r="LGX426" s="558"/>
      <c r="LGY426" s="558"/>
      <c r="LGZ426" s="558"/>
      <c r="LHA426" s="558"/>
      <c r="LHB426" s="558"/>
      <c r="LHC426" s="558"/>
      <c r="LHD426" s="558"/>
      <c r="LHE426" s="558"/>
      <c r="LHF426" s="558"/>
      <c r="LHG426" s="558"/>
      <c r="LHH426" s="558"/>
      <c r="LHI426" s="558"/>
      <c r="LHJ426" s="558"/>
      <c r="LHK426" s="558"/>
      <c r="LHL426" s="558"/>
      <c r="LHM426" s="558"/>
      <c r="LHN426" s="558"/>
      <c r="LHO426" s="558"/>
      <c r="LHP426" s="558"/>
      <c r="LHQ426" s="558"/>
      <c r="LHR426" s="558"/>
      <c r="LHS426" s="558"/>
      <c r="LHT426" s="558"/>
      <c r="LHU426" s="558"/>
      <c r="LHV426" s="558"/>
      <c r="LHW426" s="558"/>
      <c r="LHX426" s="558"/>
      <c r="LHY426" s="558"/>
      <c r="LHZ426" s="558"/>
      <c r="LIA426" s="558"/>
      <c r="LIB426" s="558"/>
      <c r="LIC426" s="558"/>
      <c r="LID426" s="558"/>
      <c r="LIE426" s="558"/>
      <c r="LIF426" s="558"/>
      <c r="LIG426" s="558"/>
      <c r="LIH426" s="558"/>
      <c r="LII426" s="558"/>
      <c r="LIJ426" s="558"/>
      <c r="LIK426" s="558"/>
      <c r="LIL426" s="558"/>
      <c r="LIM426" s="558"/>
      <c r="LIN426" s="558"/>
      <c r="LIO426" s="558"/>
      <c r="LIP426" s="558"/>
      <c r="LIQ426" s="558"/>
      <c r="LIR426" s="558"/>
      <c r="LIS426" s="558"/>
      <c r="LIT426" s="558"/>
      <c r="LIU426" s="558"/>
      <c r="LIV426" s="558"/>
      <c r="LIW426" s="558"/>
      <c r="LIX426" s="558"/>
      <c r="LIY426" s="558"/>
      <c r="LIZ426" s="558"/>
      <c r="LJA426" s="558"/>
      <c r="LJB426" s="558"/>
      <c r="LJC426" s="558"/>
      <c r="LJD426" s="558"/>
      <c r="LJE426" s="558"/>
      <c r="LJF426" s="558"/>
      <c r="LJG426" s="558"/>
      <c r="LJH426" s="558"/>
      <c r="LJI426" s="558"/>
      <c r="LJJ426" s="558"/>
      <c r="LJK426" s="558"/>
      <c r="LJL426" s="558"/>
      <c r="LJM426" s="558"/>
      <c r="LJN426" s="558"/>
      <c r="LJO426" s="558"/>
      <c r="LJP426" s="558"/>
      <c r="LJQ426" s="558"/>
      <c r="LJR426" s="558"/>
      <c r="LJS426" s="558"/>
      <c r="LJT426" s="558"/>
      <c r="LJU426" s="558"/>
      <c r="LJV426" s="558"/>
      <c r="LJW426" s="558"/>
      <c r="LJX426" s="558"/>
      <c r="LJY426" s="558"/>
      <c r="LJZ426" s="558"/>
      <c r="LKA426" s="558"/>
      <c r="LKB426" s="558"/>
      <c r="LKC426" s="558"/>
      <c r="LKD426" s="558"/>
      <c r="LKE426" s="558"/>
      <c r="LKF426" s="558"/>
      <c r="LKG426" s="558"/>
      <c r="LKH426" s="558"/>
      <c r="LKI426" s="558"/>
      <c r="LKJ426" s="558"/>
      <c r="LKK426" s="558"/>
      <c r="LKL426" s="558"/>
      <c r="LKM426" s="558"/>
      <c r="LKN426" s="558"/>
      <c r="LKO426" s="558"/>
      <c r="LKP426" s="558"/>
      <c r="LKQ426" s="558"/>
      <c r="LKR426" s="558"/>
      <c r="LKS426" s="558"/>
      <c r="LKT426" s="558"/>
      <c r="LKU426" s="558"/>
      <c r="LKV426" s="558"/>
      <c r="LKW426" s="558"/>
      <c r="LKX426" s="558"/>
      <c r="LKY426" s="558"/>
      <c r="LKZ426" s="558"/>
      <c r="LLA426" s="558"/>
      <c r="LLB426" s="558"/>
      <c r="LLC426" s="558"/>
      <c r="LLD426" s="558"/>
      <c r="LLE426" s="558"/>
      <c r="LLF426" s="558"/>
      <c r="LLG426" s="558"/>
      <c r="LLH426" s="558"/>
      <c r="LLI426" s="558"/>
      <c r="LLJ426" s="558"/>
      <c r="LLK426" s="558"/>
      <c r="LLL426" s="558"/>
      <c r="LLM426" s="558"/>
      <c r="LLN426" s="558"/>
      <c r="LLO426" s="558"/>
      <c r="LLP426" s="558"/>
      <c r="LLQ426" s="558"/>
      <c r="LLR426" s="558"/>
      <c r="LLS426" s="558"/>
      <c r="LLT426" s="558"/>
      <c r="LLU426" s="558"/>
      <c r="LLV426" s="558"/>
      <c r="LLW426" s="558"/>
      <c r="LLX426" s="558"/>
      <c r="LLY426" s="558"/>
      <c r="LLZ426" s="558"/>
      <c r="LMA426" s="558"/>
      <c r="LMB426" s="558"/>
      <c r="LMC426" s="558"/>
      <c r="LMD426" s="558"/>
      <c r="LME426" s="558"/>
      <c r="LMF426" s="558"/>
      <c r="LMG426" s="558"/>
      <c r="LMH426" s="558"/>
      <c r="LMI426" s="558"/>
      <c r="LMJ426" s="558"/>
      <c r="LMK426" s="558"/>
      <c r="LML426" s="558"/>
      <c r="LMM426" s="558"/>
      <c r="LMN426" s="558"/>
      <c r="LMO426" s="558"/>
      <c r="LMP426" s="558"/>
      <c r="LMQ426" s="558"/>
      <c r="LMR426" s="558"/>
      <c r="LMS426" s="558"/>
      <c r="LMT426" s="558"/>
      <c r="LMU426" s="558"/>
      <c r="LMV426" s="558"/>
      <c r="LMW426" s="558"/>
      <c r="LMX426" s="558"/>
      <c r="LMY426" s="558"/>
      <c r="LMZ426" s="558"/>
      <c r="LNA426" s="558"/>
      <c r="LNB426" s="558"/>
      <c r="LNC426" s="558"/>
      <c r="LND426" s="558"/>
      <c r="LNE426" s="558"/>
      <c r="LNF426" s="558"/>
      <c r="LNG426" s="558"/>
      <c r="LNH426" s="558"/>
      <c r="LNI426" s="558"/>
      <c r="LNJ426" s="558"/>
      <c r="LNK426" s="558"/>
      <c r="LNL426" s="558"/>
      <c r="LNM426" s="558"/>
      <c r="LNN426" s="558"/>
      <c r="LNO426" s="558"/>
      <c r="LNP426" s="558"/>
      <c r="LNQ426" s="558"/>
      <c r="LNR426" s="558"/>
      <c r="LNS426" s="558"/>
      <c r="LNT426" s="558"/>
      <c r="LNU426" s="558"/>
      <c r="LNV426" s="558"/>
      <c r="LNW426" s="558"/>
      <c r="LNX426" s="558"/>
      <c r="LNY426" s="558"/>
      <c r="LNZ426" s="558"/>
      <c r="LOA426" s="558"/>
      <c r="LOB426" s="558"/>
      <c r="LOC426" s="558"/>
      <c r="LOD426" s="558"/>
      <c r="LOE426" s="558"/>
      <c r="LOF426" s="558"/>
      <c r="LOG426" s="558"/>
      <c r="LOH426" s="558"/>
      <c r="LOI426" s="558"/>
      <c r="LOJ426" s="558"/>
      <c r="LOK426" s="558"/>
      <c r="LOL426" s="558"/>
      <c r="LOM426" s="558"/>
      <c r="LON426" s="558"/>
      <c r="LOO426" s="558"/>
      <c r="LOP426" s="558"/>
      <c r="LOQ426" s="558"/>
      <c r="LOR426" s="558"/>
      <c r="LOS426" s="558"/>
      <c r="LOT426" s="558"/>
      <c r="LOU426" s="558"/>
      <c r="LOV426" s="558"/>
      <c r="LOW426" s="558"/>
      <c r="LOX426" s="558"/>
      <c r="LOY426" s="558"/>
      <c r="LOZ426" s="558"/>
      <c r="LPA426" s="558"/>
      <c r="LPB426" s="558"/>
      <c r="LPC426" s="558"/>
      <c r="LPD426" s="558"/>
      <c r="LPE426" s="558"/>
      <c r="LPF426" s="558"/>
      <c r="LPG426" s="558"/>
      <c r="LPH426" s="558"/>
      <c r="LPI426" s="558"/>
      <c r="LPJ426" s="558"/>
      <c r="LPK426" s="558"/>
      <c r="LPL426" s="558"/>
      <c r="LPM426" s="558"/>
      <c r="LPN426" s="558"/>
      <c r="LPO426" s="558"/>
      <c r="LPP426" s="558"/>
      <c r="LPQ426" s="558"/>
      <c r="LPR426" s="558"/>
      <c r="LPS426" s="558"/>
      <c r="LPT426" s="558"/>
      <c r="LPU426" s="558"/>
      <c r="LPV426" s="558"/>
      <c r="LPW426" s="558"/>
      <c r="LPX426" s="558"/>
      <c r="LPY426" s="558"/>
      <c r="LPZ426" s="558"/>
      <c r="LQA426" s="558"/>
      <c r="LQB426" s="558"/>
      <c r="LQC426" s="558"/>
      <c r="LQD426" s="558"/>
      <c r="LQE426" s="558"/>
      <c r="LQF426" s="558"/>
      <c r="LQG426" s="558"/>
      <c r="LQH426" s="558"/>
      <c r="LQI426" s="558"/>
      <c r="LQJ426" s="558"/>
      <c r="LQK426" s="558"/>
      <c r="LQL426" s="558"/>
      <c r="LQM426" s="558"/>
      <c r="LQN426" s="558"/>
      <c r="LQO426" s="558"/>
      <c r="LQP426" s="558"/>
      <c r="LQQ426" s="558"/>
      <c r="LQR426" s="558"/>
      <c r="LQS426" s="558"/>
      <c r="LQT426" s="558"/>
      <c r="LQU426" s="558"/>
      <c r="LQV426" s="558"/>
      <c r="LQW426" s="558"/>
      <c r="LQX426" s="558"/>
      <c r="LQY426" s="558"/>
      <c r="LQZ426" s="558"/>
      <c r="LRA426" s="558"/>
      <c r="LRB426" s="558"/>
      <c r="LRC426" s="558"/>
      <c r="LRD426" s="558"/>
      <c r="LRE426" s="558"/>
      <c r="LRF426" s="558"/>
      <c r="LRG426" s="558"/>
      <c r="LRH426" s="558"/>
      <c r="LRI426" s="558"/>
      <c r="LRJ426" s="558"/>
      <c r="LRK426" s="558"/>
      <c r="LRL426" s="558"/>
      <c r="LRM426" s="558"/>
      <c r="LRN426" s="558"/>
      <c r="LRO426" s="558"/>
      <c r="LRP426" s="558"/>
      <c r="LRQ426" s="558"/>
      <c r="LRR426" s="558"/>
      <c r="LRS426" s="558"/>
      <c r="LRT426" s="558"/>
      <c r="LRU426" s="558"/>
      <c r="LRV426" s="558"/>
      <c r="LRW426" s="558"/>
      <c r="LRX426" s="558"/>
      <c r="LRY426" s="558"/>
      <c r="LRZ426" s="558"/>
      <c r="LSA426" s="558"/>
      <c r="LSB426" s="558"/>
      <c r="LSC426" s="558"/>
      <c r="LSD426" s="558"/>
      <c r="LSE426" s="558"/>
      <c r="LSF426" s="558"/>
      <c r="LSG426" s="558"/>
      <c r="LSH426" s="558"/>
      <c r="LSI426" s="558"/>
      <c r="LSJ426" s="558"/>
      <c r="LSK426" s="558"/>
      <c r="LSL426" s="558"/>
      <c r="LSM426" s="558"/>
      <c r="LSN426" s="558"/>
      <c r="LSO426" s="558"/>
      <c r="LSP426" s="558"/>
      <c r="LSQ426" s="558"/>
      <c r="LSR426" s="558"/>
      <c r="LSS426" s="558"/>
      <c r="LST426" s="558"/>
      <c r="LSU426" s="558"/>
      <c r="LSV426" s="558"/>
      <c r="LSW426" s="558"/>
      <c r="LSX426" s="558"/>
      <c r="LSY426" s="558"/>
      <c r="LSZ426" s="558"/>
      <c r="LTA426" s="558"/>
      <c r="LTB426" s="558"/>
      <c r="LTC426" s="558"/>
      <c r="LTD426" s="558"/>
      <c r="LTE426" s="558"/>
      <c r="LTF426" s="558"/>
      <c r="LTG426" s="558"/>
      <c r="LTH426" s="558"/>
      <c r="LTI426" s="558"/>
      <c r="LTJ426" s="558"/>
      <c r="LTK426" s="558"/>
      <c r="LTL426" s="558"/>
      <c r="LTM426" s="558"/>
      <c r="LTN426" s="558"/>
      <c r="LTO426" s="558"/>
      <c r="LTP426" s="558"/>
      <c r="LTQ426" s="558"/>
      <c r="LTR426" s="558"/>
      <c r="LTS426" s="558"/>
      <c r="LTT426" s="558"/>
      <c r="LTU426" s="558"/>
      <c r="LTV426" s="558"/>
      <c r="LTW426" s="558"/>
      <c r="LTX426" s="558"/>
      <c r="LTY426" s="558"/>
      <c r="LTZ426" s="558"/>
      <c r="LUA426" s="558"/>
      <c r="LUB426" s="558"/>
      <c r="LUC426" s="558"/>
      <c r="LUD426" s="558"/>
      <c r="LUE426" s="558"/>
      <c r="LUF426" s="558"/>
      <c r="LUG426" s="558"/>
      <c r="LUH426" s="558"/>
      <c r="LUI426" s="558"/>
      <c r="LUJ426" s="558"/>
      <c r="LUK426" s="558"/>
      <c r="LUL426" s="558"/>
      <c r="LUM426" s="558"/>
      <c r="LUN426" s="558"/>
      <c r="LUO426" s="558"/>
      <c r="LUP426" s="558"/>
      <c r="LUQ426" s="558"/>
      <c r="LUR426" s="558"/>
      <c r="LUS426" s="558"/>
      <c r="LUT426" s="558"/>
      <c r="LUU426" s="558"/>
      <c r="LUV426" s="558"/>
      <c r="LUW426" s="558"/>
      <c r="LUX426" s="558"/>
      <c r="LUY426" s="558"/>
      <c r="LUZ426" s="558"/>
      <c r="LVA426" s="558"/>
      <c r="LVB426" s="558"/>
      <c r="LVC426" s="558"/>
      <c r="LVD426" s="558"/>
      <c r="LVE426" s="558"/>
      <c r="LVF426" s="558"/>
      <c r="LVG426" s="558"/>
      <c r="LVH426" s="558"/>
      <c r="LVI426" s="558"/>
      <c r="LVJ426" s="558"/>
      <c r="LVK426" s="558"/>
      <c r="LVL426" s="558"/>
      <c r="LVM426" s="558"/>
      <c r="LVN426" s="558"/>
      <c r="LVO426" s="558"/>
      <c r="LVP426" s="558"/>
      <c r="LVQ426" s="558"/>
      <c r="LVR426" s="558"/>
      <c r="LVS426" s="558"/>
      <c r="LVT426" s="558"/>
      <c r="LVU426" s="558"/>
      <c r="LVV426" s="558"/>
      <c r="LVW426" s="558"/>
      <c r="LVX426" s="558"/>
      <c r="LVY426" s="558"/>
      <c r="LVZ426" s="558"/>
      <c r="LWA426" s="558"/>
      <c r="LWB426" s="558"/>
      <c r="LWC426" s="558"/>
      <c r="LWD426" s="558"/>
      <c r="LWE426" s="558"/>
      <c r="LWF426" s="558"/>
      <c r="LWG426" s="558"/>
      <c r="LWH426" s="558"/>
      <c r="LWI426" s="558"/>
      <c r="LWJ426" s="558"/>
      <c r="LWK426" s="558"/>
      <c r="LWL426" s="558"/>
      <c r="LWM426" s="558"/>
      <c r="LWN426" s="558"/>
      <c r="LWO426" s="558"/>
      <c r="LWP426" s="558"/>
      <c r="LWQ426" s="558"/>
      <c r="LWR426" s="558"/>
      <c r="LWS426" s="558"/>
      <c r="LWT426" s="558"/>
      <c r="LWU426" s="558"/>
      <c r="LWV426" s="558"/>
      <c r="LWW426" s="558"/>
      <c r="LWX426" s="558"/>
      <c r="LWY426" s="558"/>
      <c r="LWZ426" s="558"/>
      <c r="LXA426" s="558"/>
      <c r="LXB426" s="558"/>
      <c r="LXC426" s="558"/>
      <c r="LXD426" s="558"/>
      <c r="LXE426" s="558"/>
      <c r="LXF426" s="558"/>
      <c r="LXG426" s="558"/>
      <c r="LXH426" s="558"/>
      <c r="LXI426" s="558"/>
      <c r="LXJ426" s="558"/>
      <c r="LXK426" s="558"/>
      <c r="LXL426" s="558"/>
      <c r="LXM426" s="558"/>
      <c r="LXN426" s="558"/>
      <c r="LXO426" s="558"/>
      <c r="LXP426" s="558"/>
      <c r="LXQ426" s="558"/>
      <c r="LXR426" s="558"/>
      <c r="LXS426" s="558"/>
      <c r="LXT426" s="558"/>
      <c r="LXU426" s="558"/>
      <c r="LXV426" s="558"/>
      <c r="LXW426" s="558"/>
      <c r="LXX426" s="558"/>
      <c r="LXY426" s="558"/>
      <c r="LXZ426" s="558"/>
      <c r="LYA426" s="558"/>
      <c r="LYB426" s="558"/>
      <c r="LYC426" s="558"/>
      <c r="LYD426" s="558"/>
      <c r="LYE426" s="558"/>
      <c r="LYF426" s="558"/>
      <c r="LYG426" s="558"/>
      <c r="LYH426" s="558"/>
      <c r="LYI426" s="558"/>
      <c r="LYJ426" s="558"/>
      <c r="LYK426" s="558"/>
      <c r="LYL426" s="558"/>
      <c r="LYM426" s="558"/>
      <c r="LYN426" s="558"/>
      <c r="LYO426" s="558"/>
      <c r="LYP426" s="558"/>
      <c r="LYQ426" s="558"/>
      <c r="LYR426" s="558"/>
      <c r="LYS426" s="558"/>
      <c r="LYT426" s="558"/>
      <c r="LYU426" s="558"/>
      <c r="LYV426" s="558"/>
      <c r="LYW426" s="558"/>
      <c r="LYX426" s="558"/>
      <c r="LYY426" s="558"/>
      <c r="LYZ426" s="558"/>
      <c r="LZA426" s="558"/>
      <c r="LZB426" s="558"/>
      <c r="LZC426" s="558"/>
      <c r="LZD426" s="558"/>
      <c r="LZE426" s="558"/>
      <c r="LZF426" s="558"/>
      <c r="LZG426" s="558"/>
      <c r="LZH426" s="558"/>
      <c r="LZI426" s="558"/>
      <c r="LZJ426" s="558"/>
      <c r="LZK426" s="558"/>
      <c r="LZL426" s="558"/>
      <c r="LZM426" s="558"/>
      <c r="LZN426" s="558"/>
      <c r="LZO426" s="558"/>
      <c r="LZP426" s="558"/>
      <c r="LZQ426" s="558"/>
      <c r="LZR426" s="558"/>
      <c r="LZS426" s="558"/>
      <c r="LZT426" s="558"/>
      <c r="LZU426" s="558"/>
      <c r="LZV426" s="558"/>
      <c r="LZW426" s="558"/>
      <c r="LZX426" s="558"/>
      <c r="LZY426" s="558"/>
      <c r="LZZ426" s="558"/>
      <c r="MAA426" s="558"/>
      <c r="MAB426" s="558"/>
      <c r="MAC426" s="558"/>
      <c r="MAD426" s="558"/>
      <c r="MAE426" s="558"/>
      <c r="MAF426" s="558"/>
      <c r="MAG426" s="558"/>
      <c r="MAH426" s="558"/>
      <c r="MAI426" s="558"/>
      <c r="MAJ426" s="558"/>
      <c r="MAK426" s="558"/>
      <c r="MAL426" s="558"/>
      <c r="MAM426" s="558"/>
      <c r="MAN426" s="558"/>
      <c r="MAO426" s="558"/>
      <c r="MAP426" s="558"/>
      <c r="MAQ426" s="558"/>
      <c r="MAR426" s="558"/>
      <c r="MAS426" s="558"/>
      <c r="MAT426" s="558"/>
      <c r="MAU426" s="558"/>
      <c r="MAV426" s="558"/>
      <c r="MAW426" s="558"/>
      <c r="MAX426" s="558"/>
      <c r="MAY426" s="558"/>
      <c r="MAZ426" s="558"/>
      <c r="MBA426" s="558"/>
      <c r="MBB426" s="558"/>
      <c r="MBC426" s="558"/>
      <c r="MBD426" s="558"/>
      <c r="MBE426" s="558"/>
      <c r="MBF426" s="558"/>
      <c r="MBG426" s="558"/>
      <c r="MBH426" s="558"/>
      <c r="MBI426" s="558"/>
      <c r="MBJ426" s="558"/>
      <c r="MBK426" s="558"/>
      <c r="MBL426" s="558"/>
      <c r="MBM426" s="558"/>
      <c r="MBN426" s="558"/>
      <c r="MBO426" s="558"/>
      <c r="MBP426" s="558"/>
      <c r="MBQ426" s="558"/>
      <c r="MBR426" s="558"/>
      <c r="MBS426" s="558"/>
      <c r="MBT426" s="558"/>
      <c r="MBU426" s="558"/>
      <c r="MBV426" s="558"/>
      <c r="MBW426" s="558"/>
      <c r="MBX426" s="558"/>
      <c r="MBY426" s="558"/>
      <c r="MBZ426" s="558"/>
      <c r="MCA426" s="558"/>
      <c r="MCB426" s="558"/>
      <c r="MCC426" s="558"/>
      <c r="MCD426" s="558"/>
      <c r="MCE426" s="558"/>
      <c r="MCF426" s="558"/>
      <c r="MCG426" s="558"/>
      <c r="MCH426" s="558"/>
      <c r="MCI426" s="558"/>
      <c r="MCJ426" s="558"/>
      <c r="MCK426" s="558"/>
      <c r="MCL426" s="558"/>
      <c r="MCM426" s="558"/>
      <c r="MCN426" s="558"/>
      <c r="MCO426" s="558"/>
      <c r="MCP426" s="558"/>
      <c r="MCQ426" s="558"/>
      <c r="MCR426" s="558"/>
      <c r="MCS426" s="558"/>
      <c r="MCT426" s="558"/>
      <c r="MCU426" s="558"/>
      <c r="MCV426" s="558"/>
      <c r="MCW426" s="558"/>
      <c r="MCX426" s="558"/>
      <c r="MCY426" s="558"/>
      <c r="MCZ426" s="558"/>
      <c r="MDA426" s="558"/>
      <c r="MDB426" s="558"/>
      <c r="MDC426" s="558"/>
      <c r="MDD426" s="558"/>
      <c r="MDE426" s="558"/>
      <c r="MDF426" s="558"/>
      <c r="MDG426" s="558"/>
      <c r="MDH426" s="558"/>
      <c r="MDI426" s="558"/>
      <c r="MDJ426" s="558"/>
      <c r="MDK426" s="558"/>
      <c r="MDL426" s="558"/>
      <c r="MDM426" s="558"/>
      <c r="MDN426" s="558"/>
      <c r="MDO426" s="558"/>
      <c r="MDP426" s="558"/>
      <c r="MDQ426" s="558"/>
      <c r="MDR426" s="558"/>
      <c r="MDS426" s="558"/>
      <c r="MDT426" s="558"/>
      <c r="MDU426" s="558"/>
      <c r="MDV426" s="558"/>
      <c r="MDW426" s="558"/>
      <c r="MDX426" s="558"/>
      <c r="MDY426" s="558"/>
      <c r="MDZ426" s="558"/>
      <c r="MEA426" s="558"/>
      <c r="MEB426" s="558"/>
      <c r="MEC426" s="558"/>
      <c r="MED426" s="558"/>
      <c r="MEE426" s="558"/>
      <c r="MEF426" s="558"/>
      <c r="MEG426" s="558"/>
      <c r="MEH426" s="558"/>
      <c r="MEI426" s="558"/>
      <c r="MEJ426" s="558"/>
      <c r="MEK426" s="558"/>
      <c r="MEL426" s="558"/>
      <c r="MEM426" s="558"/>
      <c r="MEN426" s="558"/>
      <c r="MEO426" s="558"/>
      <c r="MEP426" s="558"/>
      <c r="MEQ426" s="558"/>
      <c r="MER426" s="558"/>
      <c r="MES426" s="558"/>
      <c r="MET426" s="558"/>
      <c r="MEU426" s="558"/>
      <c r="MEV426" s="558"/>
      <c r="MEW426" s="558"/>
      <c r="MEX426" s="558"/>
      <c r="MEY426" s="558"/>
      <c r="MEZ426" s="558"/>
      <c r="MFA426" s="558"/>
      <c r="MFB426" s="558"/>
      <c r="MFC426" s="558"/>
      <c r="MFD426" s="558"/>
      <c r="MFE426" s="558"/>
      <c r="MFF426" s="558"/>
      <c r="MFG426" s="558"/>
      <c r="MFH426" s="558"/>
      <c r="MFI426" s="558"/>
      <c r="MFJ426" s="558"/>
      <c r="MFK426" s="558"/>
      <c r="MFL426" s="558"/>
      <c r="MFM426" s="558"/>
      <c r="MFN426" s="558"/>
      <c r="MFO426" s="558"/>
      <c r="MFP426" s="558"/>
      <c r="MFQ426" s="558"/>
      <c r="MFR426" s="558"/>
      <c r="MFS426" s="558"/>
      <c r="MFT426" s="558"/>
      <c r="MFU426" s="558"/>
      <c r="MFV426" s="558"/>
      <c r="MFW426" s="558"/>
      <c r="MFX426" s="558"/>
      <c r="MFY426" s="558"/>
      <c r="MFZ426" s="558"/>
      <c r="MGA426" s="558"/>
      <c r="MGB426" s="558"/>
      <c r="MGC426" s="558"/>
      <c r="MGD426" s="558"/>
      <c r="MGE426" s="558"/>
      <c r="MGF426" s="558"/>
      <c r="MGG426" s="558"/>
      <c r="MGH426" s="558"/>
      <c r="MGI426" s="558"/>
      <c r="MGJ426" s="558"/>
      <c r="MGK426" s="558"/>
      <c r="MGL426" s="558"/>
      <c r="MGM426" s="558"/>
      <c r="MGN426" s="558"/>
      <c r="MGO426" s="558"/>
      <c r="MGP426" s="558"/>
      <c r="MGQ426" s="558"/>
      <c r="MGR426" s="558"/>
      <c r="MGS426" s="558"/>
      <c r="MGT426" s="558"/>
      <c r="MGU426" s="558"/>
      <c r="MGV426" s="558"/>
      <c r="MGW426" s="558"/>
      <c r="MGX426" s="558"/>
      <c r="MGY426" s="558"/>
      <c r="MGZ426" s="558"/>
      <c r="MHA426" s="558"/>
      <c r="MHB426" s="558"/>
      <c r="MHC426" s="558"/>
      <c r="MHD426" s="558"/>
      <c r="MHE426" s="558"/>
      <c r="MHF426" s="558"/>
      <c r="MHG426" s="558"/>
      <c r="MHH426" s="558"/>
      <c r="MHI426" s="558"/>
      <c r="MHJ426" s="558"/>
      <c r="MHK426" s="558"/>
      <c r="MHL426" s="558"/>
      <c r="MHM426" s="558"/>
      <c r="MHN426" s="558"/>
      <c r="MHO426" s="558"/>
      <c r="MHP426" s="558"/>
      <c r="MHQ426" s="558"/>
      <c r="MHR426" s="558"/>
      <c r="MHS426" s="558"/>
      <c r="MHT426" s="558"/>
      <c r="MHU426" s="558"/>
      <c r="MHV426" s="558"/>
      <c r="MHW426" s="558"/>
      <c r="MHX426" s="558"/>
      <c r="MHY426" s="558"/>
      <c r="MHZ426" s="558"/>
      <c r="MIA426" s="558"/>
      <c r="MIB426" s="558"/>
      <c r="MIC426" s="558"/>
      <c r="MID426" s="558"/>
      <c r="MIE426" s="558"/>
      <c r="MIF426" s="558"/>
      <c r="MIG426" s="558"/>
      <c r="MIH426" s="558"/>
      <c r="MII426" s="558"/>
      <c r="MIJ426" s="558"/>
      <c r="MIK426" s="558"/>
      <c r="MIL426" s="558"/>
      <c r="MIM426" s="558"/>
      <c r="MIN426" s="558"/>
      <c r="MIO426" s="558"/>
      <c r="MIP426" s="558"/>
      <c r="MIQ426" s="558"/>
      <c r="MIR426" s="558"/>
      <c r="MIS426" s="558"/>
      <c r="MIT426" s="558"/>
      <c r="MIU426" s="558"/>
      <c r="MIV426" s="558"/>
      <c r="MIW426" s="558"/>
      <c r="MIX426" s="558"/>
      <c r="MIY426" s="558"/>
      <c r="MIZ426" s="558"/>
      <c r="MJA426" s="558"/>
      <c r="MJB426" s="558"/>
      <c r="MJC426" s="558"/>
      <c r="MJD426" s="558"/>
      <c r="MJE426" s="558"/>
      <c r="MJF426" s="558"/>
      <c r="MJG426" s="558"/>
      <c r="MJH426" s="558"/>
      <c r="MJI426" s="558"/>
      <c r="MJJ426" s="558"/>
      <c r="MJK426" s="558"/>
      <c r="MJL426" s="558"/>
      <c r="MJM426" s="558"/>
      <c r="MJN426" s="558"/>
      <c r="MJO426" s="558"/>
      <c r="MJP426" s="558"/>
      <c r="MJQ426" s="558"/>
      <c r="MJR426" s="558"/>
      <c r="MJS426" s="558"/>
      <c r="MJT426" s="558"/>
      <c r="MJU426" s="558"/>
      <c r="MJV426" s="558"/>
      <c r="MJW426" s="558"/>
      <c r="MJX426" s="558"/>
      <c r="MJY426" s="558"/>
      <c r="MJZ426" s="558"/>
      <c r="MKA426" s="558"/>
      <c r="MKB426" s="558"/>
      <c r="MKC426" s="558"/>
      <c r="MKD426" s="558"/>
      <c r="MKE426" s="558"/>
      <c r="MKF426" s="558"/>
      <c r="MKG426" s="558"/>
      <c r="MKH426" s="558"/>
      <c r="MKI426" s="558"/>
      <c r="MKJ426" s="558"/>
      <c r="MKK426" s="558"/>
      <c r="MKL426" s="558"/>
      <c r="MKM426" s="558"/>
      <c r="MKN426" s="558"/>
      <c r="MKO426" s="558"/>
      <c r="MKP426" s="558"/>
      <c r="MKQ426" s="558"/>
      <c r="MKR426" s="558"/>
      <c r="MKS426" s="558"/>
      <c r="MKT426" s="558"/>
      <c r="MKU426" s="558"/>
      <c r="MKV426" s="558"/>
      <c r="MKW426" s="558"/>
      <c r="MKX426" s="558"/>
      <c r="MKY426" s="558"/>
      <c r="MKZ426" s="558"/>
      <c r="MLA426" s="558"/>
      <c r="MLB426" s="558"/>
      <c r="MLC426" s="558"/>
      <c r="MLD426" s="558"/>
      <c r="MLE426" s="558"/>
      <c r="MLF426" s="558"/>
      <c r="MLG426" s="558"/>
      <c r="MLH426" s="558"/>
      <c r="MLI426" s="558"/>
      <c r="MLJ426" s="558"/>
      <c r="MLK426" s="558"/>
      <c r="MLL426" s="558"/>
      <c r="MLM426" s="558"/>
      <c r="MLN426" s="558"/>
      <c r="MLO426" s="558"/>
      <c r="MLP426" s="558"/>
      <c r="MLQ426" s="558"/>
      <c r="MLR426" s="558"/>
      <c r="MLS426" s="558"/>
      <c r="MLT426" s="558"/>
      <c r="MLU426" s="558"/>
      <c r="MLV426" s="558"/>
      <c r="MLW426" s="558"/>
      <c r="MLX426" s="558"/>
      <c r="MLY426" s="558"/>
      <c r="MLZ426" s="558"/>
      <c r="MMA426" s="558"/>
      <c r="MMB426" s="558"/>
      <c r="MMC426" s="558"/>
      <c r="MMD426" s="558"/>
      <c r="MME426" s="558"/>
      <c r="MMF426" s="558"/>
      <c r="MMG426" s="558"/>
      <c r="MMH426" s="558"/>
      <c r="MMI426" s="558"/>
      <c r="MMJ426" s="558"/>
      <c r="MMK426" s="558"/>
      <c r="MML426" s="558"/>
      <c r="MMM426" s="558"/>
      <c r="MMN426" s="558"/>
      <c r="MMO426" s="558"/>
      <c r="MMP426" s="558"/>
      <c r="MMQ426" s="558"/>
      <c r="MMR426" s="558"/>
      <c r="MMS426" s="558"/>
      <c r="MMT426" s="558"/>
      <c r="MMU426" s="558"/>
      <c r="MMV426" s="558"/>
      <c r="MMW426" s="558"/>
      <c r="MMX426" s="558"/>
      <c r="MMY426" s="558"/>
      <c r="MMZ426" s="558"/>
      <c r="MNA426" s="558"/>
      <c r="MNB426" s="558"/>
      <c r="MNC426" s="558"/>
      <c r="MND426" s="558"/>
      <c r="MNE426" s="558"/>
      <c r="MNF426" s="558"/>
      <c r="MNG426" s="558"/>
      <c r="MNH426" s="558"/>
      <c r="MNI426" s="558"/>
      <c r="MNJ426" s="558"/>
      <c r="MNK426" s="558"/>
      <c r="MNL426" s="558"/>
      <c r="MNM426" s="558"/>
      <c r="MNN426" s="558"/>
      <c r="MNO426" s="558"/>
      <c r="MNP426" s="558"/>
      <c r="MNQ426" s="558"/>
      <c r="MNR426" s="558"/>
      <c r="MNS426" s="558"/>
      <c r="MNT426" s="558"/>
      <c r="MNU426" s="558"/>
      <c r="MNV426" s="558"/>
      <c r="MNW426" s="558"/>
      <c r="MNX426" s="558"/>
      <c r="MNY426" s="558"/>
      <c r="MNZ426" s="558"/>
      <c r="MOA426" s="558"/>
      <c r="MOB426" s="558"/>
      <c r="MOC426" s="558"/>
      <c r="MOD426" s="558"/>
      <c r="MOE426" s="558"/>
      <c r="MOF426" s="558"/>
      <c r="MOG426" s="558"/>
      <c r="MOH426" s="558"/>
      <c r="MOI426" s="558"/>
      <c r="MOJ426" s="558"/>
      <c r="MOK426" s="558"/>
      <c r="MOL426" s="558"/>
      <c r="MOM426" s="558"/>
      <c r="MON426" s="558"/>
      <c r="MOO426" s="558"/>
      <c r="MOP426" s="558"/>
      <c r="MOQ426" s="558"/>
      <c r="MOR426" s="558"/>
      <c r="MOS426" s="558"/>
      <c r="MOT426" s="558"/>
      <c r="MOU426" s="558"/>
      <c r="MOV426" s="558"/>
      <c r="MOW426" s="558"/>
      <c r="MOX426" s="558"/>
      <c r="MOY426" s="558"/>
      <c r="MOZ426" s="558"/>
      <c r="MPA426" s="558"/>
      <c r="MPB426" s="558"/>
      <c r="MPC426" s="558"/>
      <c r="MPD426" s="558"/>
      <c r="MPE426" s="558"/>
      <c r="MPF426" s="558"/>
      <c r="MPG426" s="558"/>
      <c r="MPH426" s="558"/>
      <c r="MPI426" s="558"/>
      <c r="MPJ426" s="558"/>
      <c r="MPK426" s="558"/>
      <c r="MPL426" s="558"/>
      <c r="MPM426" s="558"/>
      <c r="MPN426" s="558"/>
      <c r="MPO426" s="558"/>
      <c r="MPP426" s="558"/>
      <c r="MPQ426" s="558"/>
      <c r="MPR426" s="558"/>
      <c r="MPS426" s="558"/>
      <c r="MPT426" s="558"/>
      <c r="MPU426" s="558"/>
      <c r="MPV426" s="558"/>
      <c r="MPW426" s="558"/>
      <c r="MPX426" s="558"/>
      <c r="MPY426" s="558"/>
      <c r="MPZ426" s="558"/>
      <c r="MQA426" s="558"/>
      <c r="MQB426" s="558"/>
      <c r="MQC426" s="558"/>
      <c r="MQD426" s="558"/>
      <c r="MQE426" s="558"/>
      <c r="MQF426" s="558"/>
      <c r="MQG426" s="558"/>
      <c r="MQH426" s="558"/>
      <c r="MQI426" s="558"/>
      <c r="MQJ426" s="558"/>
      <c r="MQK426" s="558"/>
      <c r="MQL426" s="558"/>
      <c r="MQM426" s="558"/>
      <c r="MQN426" s="558"/>
      <c r="MQO426" s="558"/>
      <c r="MQP426" s="558"/>
      <c r="MQQ426" s="558"/>
      <c r="MQR426" s="558"/>
      <c r="MQS426" s="558"/>
      <c r="MQT426" s="558"/>
      <c r="MQU426" s="558"/>
      <c r="MQV426" s="558"/>
      <c r="MQW426" s="558"/>
      <c r="MQX426" s="558"/>
      <c r="MQY426" s="558"/>
      <c r="MQZ426" s="558"/>
      <c r="MRA426" s="558"/>
      <c r="MRB426" s="558"/>
      <c r="MRC426" s="558"/>
      <c r="MRD426" s="558"/>
      <c r="MRE426" s="558"/>
      <c r="MRF426" s="558"/>
      <c r="MRG426" s="558"/>
      <c r="MRH426" s="558"/>
      <c r="MRI426" s="558"/>
      <c r="MRJ426" s="558"/>
      <c r="MRK426" s="558"/>
      <c r="MRL426" s="558"/>
      <c r="MRM426" s="558"/>
      <c r="MRN426" s="558"/>
      <c r="MRO426" s="558"/>
      <c r="MRP426" s="558"/>
      <c r="MRQ426" s="558"/>
      <c r="MRR426" s="558"/>
      <c r="MRS426" s="558"/>
      <c r="MRT426" s="558"/>
      <c r="MRU426" s="558"/>
      <c r="MRV426" s="558"/>
      <c r="MRW426" s="558"/>
      <c r="MRX426" s="558"/>
      <c r="MRY426" s="558"/>
      <c r="MRZ426" s="558"/>
      <c r="MSA426" s="558"/>
      <c r="MSB426" s="558"/>
      <c r="MSC426" s="558"/>
      <c r="MSD426" s="558"/>
      <c r="MSE426" s="558"/>
      <c r="MSF426" s="558"/>
      <c r="MSG426" s="558"/>
      <c r="MSH426" s="558"/>
      <c r="MSI426" s="558"/>
      <c r="MSJ426" s="558"/>
      <c r="MSK426" s="558"/>
      <c r="MSL426" s="558"/>
      <c r="MSM426" s="558"/>
      <c r="MSN426" s="558"/>
      <c r="MSO426" s="558"/>
      <c r="MSP426" s="558"/>
      <c r="MSQ426" s="558"/>
      <c r="MSR426" s="558"/>
      <c r="MSS426" s="558"/>
      <c r="MST426" s="558"/>
      <c r="MSU426" s="558"/>
      <c r="MSV426" s="558"/>
      <c r="MSW426" s="558"/>
      <c r="MSX426" s="558"/>
      <c r="MSY426" s="558"/>
      <c r="MSZ426" s="558"/>
      <c r="MTA426" s="558"/>
      <c r="MTB426" s="558"/>
      <c r="MTC426" s="558"/>
      <c r="MTD426" s="558"/>
      <c r="MTE426" s="558"/>
      <c r="MTF426" s="558"/>
      <c r="MTG426" s="558"/>
      <c r="MTH426" s="558"/>
      <c r="MTI426" s="558"/>
      <c r="MTJ426" s="558"/>
      <c r="MTK426" s="558"/>
      <c r="MTL426" s="558"/>
      <c r="MTM426" s="558"/>
      <c r="MTN426" s="558"/>
      <c r="MTO426" s="558"/>
      <c r="MTP426" s="558"/>
      <c r="MTQ426" s="558"/>
      <c r="MTR426" s="558"/>
      <c r="MTS426" s="558"/>
      <c r="MTT426" s="558"/>
      <c r="MTU426" s="558"/>
      <c r="MTV426" s="558"/>
      <c r="MTW426" s="558"/>
      <c r="MTX426" s="558"/>
      <c r="MTY426" s="558"/>
      <c r="MTZ426" s="558"/>
      <c r="MUA426" s="558"/>
      <c r="MUB426" s="558"/>
      <c r="MUC426" s="558"/>
      <c r="MUD426" s="558"/>
      <c r="MUE426" s="558"/>
      <c r="MUF426" s="558"/>
      <c r="MUG426" s="558"/>
      <c r="MUH426" s="558"/>
      <c r="MUI426" s="558"/>
      <c r="MUJ426" s="558"/>
      <c r="MUK426" s="558"/>
      <c r="MUL426" s="558"/>
      <c r="MUM426" s="558"/>
      <c r="MUN426" s="558"/>
      <c r="MUO426" s="558"/>
      <c r="MUP426" s="558"/>
      <c r="MUQ426" s="558"/>
      <c r="MUR426" s="558"/>
      <c r="MUS426" s="558"/>
      <c r="MUT426" s="558"/>
      <c r="MUU426" s="558"/>
      <c r="MUV426" s="558"/>
      <c r="MUW426" s="558"/>
      <c r="MUX426" s="558"/>
      <c r="MUY426" s="558"/>
      <c r="MUZ426" s="558"/>
      <c r="MVA426" s="558"/>
      <c r="MVB426" s="558"/>
      <c r="MVC426" s="558"/>
      <c r="MVD426" s="558"/>
      <c r="MVE426" s="558"/>
      <c r="MVF426" s="558"/>
      <c r="MVG426" s="558"/>
      <c r="MVH426" s="558"/>
      <c r="MVI426" s="558"/>
      <c r="MVJ426" s="558"/>
      <c r="MVK426" s="558"/>
      <c r="MVL426" s="558"/>
      <c r="MVM426" s="558"/>
      <c r="MVN426" s="558"/>
      <c r="MVO426" s="558"/>
      <c r="MVP426" s="558"/>
      <c r="MVQ426" s="558"/>
      <c r="MVR426" s="558"/>
      <c r="MVS426" s="558"/>
      <c r="MVT426" s="558"/>
      <c r="MVU426" s="558"/>
      <c r="MVV426" s="558"/>
      <c r="MVW426" s="558"/>
      <c r="MVX426" s="558"/>
      <c r="MVY426" s="558"/>
      <c r="MVZ426" s="558"/>
      <c r="MWA426" s="558"/>
      <c r="MWB426" s="558"/>
      <c r="MWC426" s="558"/>
      <c r="MWD426" s="558"/>
      <c r="MWE426" s="558"/>
      <c r="MWF426" s="558"/>
      <c r="MWG426" s="558"/>
      <c r="MWH426" s="558"/>
      <c r="MWI426" s="558"/>
      <c r="MWJ426" s="558"/>
      <c r="MWK426" s="558"/>
      <c r="MWL426" s="558"/>
      <c r="MWM426" s="558"/>
      <c r="MWN426" s="558"/>
      <c r="MWO426" s="558"/>
      <c r="MWP426" s="558"/>
      <c r="MWQ426" s="558"/>
      <c r="MWR426" s="558"/>
      <c r="MWS426" s="558"/>
      <c r="MWT426" s="558"/>
      <c r="MWU426" s="558"/>
      <c r="MWV426" s="558"/>
      <c r="MWW426" s="558"/>
      <c r="MWX426" s="558"/>
      <c r="MWY426" s="558"/>
      <c r="MWZ426" s="558"/>
      <c r="MXA426" s="558"/>
      <c r="MXB426" s="558"/>
      <c r="MXC426" s="558"/>
      <c r="MXD426" s="558"/>
      <c r="MXE426" s="558"/>
      <c r="MXF426" s="558"/>
      <c r="MXG426" s="558"/>
      <c r="MXH426" s="558"/>
      <c r="MXI426" s="558"/>
      <c r="MXJ426" s="558"/>
      <c r="MXK426" s="558"/>
      <c r="MXL426" s="558"/>
      <c r="MXM426" s="558"/>
      <c r="MXN426" s="558"/>
      <c r="MXO426" s="558"/>
      <c r="MXP426" s="558"/>
      <c r="MXQ426" s="558"/>
      <c r="MXR426" s="558"/>
      <c r="MXS426" s="558"/>
      <c r="MXT426" s="558"/>
      <c r="MXU426" s="558"/>
      <c r="MXV426" s="558"/>
      <c r="MXW426" s="558"/>
      <c r="MXX426" s="558"/>
      <c r="MXY426" s="558"/>
      <c r="MXZ426" s="558"/>
      <c r="MYA426" s="558"/>
      <c r="MYB426" s="558"/>
      <c r="MYC426" s="558"/>
      <c r="MYD426" s="558"/>
      <c r="MYE426" s="558"/>
      <c r="MYF426" s="558"/>
      <c r="MYG426" s="558"/>
      <c r="MYH426" s="558"/>
      <c r="MYI426" s="558"/>
      <c r="MYJ426" s="558"/>
      <c r="MYK426" s="558"/>
      <c r="MYL426" s="558"/>
      <c r="MYM426" s="558"/>
      <c r="MYN426" s="558"/>
      <c r="MYO426" s="558"/>
      <c r="MYP426" s="558"/>
      <c r="MYQ426" s="558"/>
      <c r="MYR426" s="558"/>
      <c r="MYS426" s="558"/>
      <c r="MYT426" s="558"/>
      <c r="MYU426" s="558"/>
      <c r="MYV426" s="558"/>
      <c r="MYW426" s="558"/>
      <c r="MYX426" s="558"/>
      <c r="MYY426" s="558"/>
      <c r="MYZ426" s="558"/>
      <c r="MZA426" s="558"/>
      <c r="MZB426" s="558"/>
      <c r="MZC426" s="558"/>
      <c r="MZD426" s="558"/>
      <c r="MZE426" s="558"/>
      <c r="MZF426" s="558"/>
      <c r="MZG426" s="558"/>
      <c r="MZH426" s="558"/>
      <c r="MZI426" s="558"/>
      <c r="MZJ426" s="558"/>
      <c r="MZK426" s="558"/>
      <c r="MZL426" s="558"/>
      <c r="MZM426" s="558"/>
      <c r="MZN426" s="558"/>
      <c r="MZO426" s="558"/>
      <c r="MZP426" s="558"/>
      <c r="MZQ426" s="558"/>
      <c r="MZR426" s="558"/>
      <c r="MZS426" s="558"/>
      <c r="MZT426" s="558"/>
      <c r="MZU426" s="558"/>
      <c r="MZV426" s="558"/>
      <c r="MZW426" s="558"/>
      <c r="MZX426" s="558"/>
      <c r="MZY426" s="558"/>
      <c r="MZZ426" s="558"/>
      <c r="NAA426" s="558"/>
      <c r="NAB426" s="558"/>
      <c r="NAC426" s="558"/>
      <c r="NAD426" s="558"/>
      <c r="NAE426" s="558"/>
      <c r="NAF426" s="558"/>
      <c r="NAG426" s="558"/>
      <c r="NAH426" s="558"/>
      <c r="NAI426" s="558"/>
      <c r="NAJ426" s="558"/>
      <c r="NAK426" s="558"/>
      <c r="NAL426" s="558"/>
      <c r="NAM426" s="558"/>
      <c r="NAN426" s="558"/>
      <c r="NAO426" s="558"/>
      <c r="NAP426" s="558"/>
      <c r="NAQ426" s="558"/>
      <c r="NAR426" s="558"/>
      <c r="NAS426" s="558"/>
      <c r="NAT426" s="558"/>
      <c r="NAU426" s="558"/>
      <c r="NAV426" s="558"/>
      <c r="NAW426" s="558"/>
      <c r="NAX426" s="558"/>
      <c r="NAY426" s="558"/>
      <c r="NAZ426" s="558"/>
      <c r="NBA426" s="558"/>
      <c r="NBB426" s="558"/>
      <c r="NBC426" s="558"/>
      <c r="NBD426" s="558"/>
      <c r="NBE426" s="558"/>
      <c r="NBF426" s="558"/>
      <c r="NBG426" s="558"/>
      <c r="NBH426" s="558"/>
      <c r="NBI426" s="558"/>
      <c r="NBJ426" s="558"/>
      <c r="NBK426" s="558"/>
      <c r="NBL426" s="558"/>
      <c r="NBM426" s="558"/>
      <c r="NBN426" s="558"/>
      <c r="NBO426" s="558"/>
      <c r="NBP426" s="558"/>
      <c r="NBQ426" s="558"/>
      <c r="NBR426" s="558"/>
      <c r="NBS426" s="558"/>
      <c r="NBT426" s="558"/>
      <c r="NBU426" s="558"/>
      <c r="NBV426" s="558"/>
      <c r="NBW426" s="558"/>
      <c r="NBX426" s="558"/>
      <c r="NBY426" s="558"/>
      <c r="NBZ426" s="558"/>
      <c r="NCA426" s="558"/>
      <c r="NCB426" s="558"/>
      <c r="NCC426" s="558"/>
      <c r="NCD426" s="558"/>
      <c r="NCE426" s="558"/>
      <c r="NCF426" s="558"/>
      <c r="NCG426" s="558"/>
      <c r="NCH426" s="558"/>
      <c r="NCI426" s="558"/>
      <c r="NCJ426" s="558"/>
      <c r="NCK426" s="558"/>
      <c r="NCL426" s="558"/>
      <c r="NCM426" s="558"/>
      <c r="NCN426" s="558"/>
      <c r="NCO426" s="558"/>
      <c r="NCP426" s="558"/>
      <c r="NCQ426" s="558"/>
      <c r="NCR426" s="558"/>
      <c r="NCS426" s="558"/>
      <c r="NCT426" s="558"/>
      <c r="NCU426" s="558"/>
      <c r="NCV426" s="558"/>
      <c r="NCW426" s="558"/>
      <c r="NCX426" s="558"/>
      <c r="NCY426" s="558"/>
      <c r="NCZ426" s="558"/>
      <c r="NDA426" s="558"/>
      <c r="NDB426" s="558"/>
      <c r="NDC426" s="558"/>
      <c r="NDD426" s="558"/>
      <c r="NDE426" s="558"/>
      <c r="NDF426" s="558"/>
      <c r="NDG426" s="558"/>
      <c r="NDH426" s="558"/>
      <c r="NDI426" s="558"/>
      <c r="NDJ426" s="558"/>
      <c r="NDK426" s="558"/>
      <c r="NDL426" s="558"/>
      <c r="NDM426" s="558"/>
      <c r="NDN426" s="558"/>
      <c r="NDO426" s="558"/>
      <c r="NDP426" s="558"/>
      <c r="NDQ426" s="558"/>
      <c r="NDR426" s="558"/>
      <c r="NDS426" s="558"/>
      <c r="NDT426" s="558"/>
      <c r="NDU426" s="558"/>
      <c r="NDV426" s="558"/>
      <c r="NDW426" s="558"/>
      <c r="NDX426" s="558"/>
      <c r="NDY426" s="558"/>
      <c r="NDZ426" s="558"/>
      <c r="NEA426" s="558"/>
      <c r="NEB426" s="558"/>
      <c r="NEC426" s="558"/>
      <c r="NED426" s="558"/>
      <c r="NEE426" s="558"/>
      <c r="NEF426" s="558"/>
      <c r="NEG426" s="558"/>
      <c r="NEH426" s="558"/>
      <c r="NEI426" s="558"/>
      <c r="NEJ426" s="558"/>
      <c r="NEK426" s="558"/>
      <c r="NEL426" s="558"/>
      <c r="NEM426" s="558"/>
      <c r="NEN426" s="558"/>
      <c r="NEO426" s="558"/>
      <c r="NEP426" s="558"/>
      <c r="NEQ426" s="558"/>
      <c r="NER426" s="558"/>
      <c r="NES426" s="558"/>
      <c r="NET426" s="558"/>
      <c r="NEU426" s="558"/>
      <c r="NEV426" s="558"/>
      <c r="NEW426" s="558"/>
      <c r="NEX426" s="558"/>
      <c r="NEY426" s="558"/>
      <c r="NEZ426" s="558"/>
      <c r="NFA426" s="558"/>
      <c r="NFB426" s="558"/>
      <c r="NFC426" s="558"/>
      <c r="NFD426" s="558"/>
      <c r="NFE426" s="558"/>
      <c r="NFF426" s="558"/>
      <c r="NFG426" s="558"/>
      <c r="NFH426" s="558"/>
      <c r="NFI426" s="558"/>
      <c r="NFJ426" s="558"/>
      <c r="NFK426" s="558"/>
      <c r="NFL426" s="558"/>
      <c r="NFM426" s="558"/>
      <c r="NFN426" s="558"/>
      <c r="NFO426" s="558"/>
      <c r="NFP426" s="558"/>
      <c r="NFQ426" s="558"/>
      <c r="NFR426" s="558"/>
      <c r="NFS426" s="558"/>
      <c r="NFT426" s="558"/>
      <c r="NFU426" s="558"/>
      <c r="NFV426" s="558"/>
      <c r="NFW426" s="558"/>
      <c r="NFX426" s="558"/>
      <c r="NFY426" s="558"/>
      <c r="NFZ426" s="558"/>
      <c r="NGA426" s="558"/>
      <c r="NGB426" s="558"/>
      <c r="NGC426" s="558"/>
      <c r="NGD426" s="558"/>
      <c r="NGE426" s="558"/>
      <c r="NGF426" s="558"/>
      <c r="NGG426" s="558"/>
      <c r="NGH426" s="558"/>
      <c r="NGI426" s="558"/>
      <c r="NGJ426" s="558"/>
      <c r="NGK426" s="558"/>
      <c r="NGL426" s="558"/>
      <c r="NGM426" s="558"/>
      <c r="NGN426" s="558"/>
      <c r="NGO426" s="558"/>
      <c r="NGP426" s="558"/>
      <c r="NGQ426" s="558"/>
      <c r="NGR426" s="558"/>
      <c r="NGS426" s="558"/>
      <c r="NGT426" s="558"/>
      <c r="NGU426" s="558"/>
      <c r="NGV426" s="558"/>
      <c r="NGW426" s="558"/>
      <c r="NGX426" s="558"/>
      <c r="NGY426" s="558"/>
      <c r="NGZ426" s="558"/>
      <c r="NHA426" s="558"/>
      <c r="NHB426" s="558"/>
      <c r="NHC426" s="558"/>
      <c r="NHD426" s="558"/>
      <c r="NHE426" s="558"/>
      <c r="NHF426" s="558"/>
      <c r="NHG426" s="558"/>
      <c r="NHH426" s="558"/>
      <c r="NHI426" s="558"/>
      <c r="NHJ426" s="558"/>
      <c r="NHK426" s="558"/>
      <c r="NHL426" s="558"/>
      <c r="NHM426" s="558"/>
      <c r="NHN426" s="558"/>
      <c r="NHO426" s="558"/>
      <c r="NHP426" s="558"/>
      <c r="NHQ426" s="558"/>
      <c r="NHR426" s="558"/>
      <c r="NHS426" s="558"/>
      <c r="NHT426" s="558"/>
      <c r="NHU426" s="558"/>
      <c r="NHV426" s="558"/>
      <c r="NHW426" s="558"/>
      <c r="NHX426" s="558"/>
      <c r="NHY426" s="558"/>
      <c r="NHZ426" s="558"/>
      <c r="NIA426" s="558"/>
      <c r="NIB426" s="558"/>
      <c r="NIC426" s="558"/>
      <c r="NID426" s="558"/>
      <c r="NIE426" s="558"/>
      <c r="NIF426" s="558"/>
      <c r="NIG426" s="558"/>
      <c r="NIH426" s="558"/>
      <c r="NII426" s="558"/>
      <c r="NIJ426" s="558"/>
      <c r="NIK426" s="558"/>
      <c r="NIL426" s="558"/>
      <c r="NIM426" s="558"/>
      <c r="NIN426" s="558"/>
      <c r="NIO426" s="558"/>
      <c r="NIP426" s="558"/>
      <c r="NIQ426" s="558"/>
      <c r="NIR426" s="558"/>
      <c r="NIS426" s="558"/>
      <c r="NIT426" s="558"/>
      <c r="NIU426" s="558"/>
      <c r="NIV426" s="558"/>
      <c r="NIW426" s="558"/>
      <c r="NIX426" s="558"/>
      <c r="NIY426" s="558"/>
      <c r="NIZ426" s="558"/>
      <c r="NJA426" s="558"/>
      <c r="NJB426" s="558"/>
      <c r="NJC426" s="558"/>
      <c r="NJD426" s="558"/>
      <c r="NJE426" s="558"/>
      <c r="NJF426" s="558"/>
      <c r="NJG426" s="558"/>
      <c r="NJH426" s="558"/>
      <c r="NJI426" s="558"/>
      <c r="NJJ426" s="558"/>
      <c r="NJK426" s="558"/>
      <c r="NJL426" s="558"/>
      <c r="NJM426" s="558"/>
      <c r="NJN426" s="558"/>
      <c r="NJO426" s="558"/>
      <c r="NJP426" s="558"/>
      <c r="NJQ426" s="558"/>
      <c r="NJR426" s="558"/>
      <c r="NJS426" s="558"/>
      <c r="NJT426" s="558"/>
      <c r="NJU426" s="558"/>
      <c r="NJV426" s="558"/>
      <c r="NJW426" s="558"/>
      <c r="NJX426" s="558"/>
      <c r="NJY426" s="558"/>
      <c r="NJZ426" s="558"/>
      <c r="NKA426" s="558"/>
      <c r="NKB426" s="558"/>
      <c r="NKC426" s="558"/>
      <c r="NKD426" s="558"/>
      <c r="NKE426" s="558"/>
      <c r="NKF426" s="558"/>
      <c r="NKG426" s="558"/>
      <c r="NKH426" s="558"/>
      <c r="NKI426" s="558"/>
      <c r="NKJ426" s="558"/>
      <c r="NKK426" s="558"/>
      <c r="NKL426" s="558"/>
      <c r="NKM426" s="558"/>
      <c r="NKN426" s="558"/>
      <c r="NKO426" s="558"/>
      <c r="NKP426" s="558"/>
      <c r="NKQ426" s="558"/>
      <c r="NKR426" s="558"/>
      <c r="NKS426" s="558"/>
      <c r="NKT426" s="558"/>
      <c r="NKU426" s="558"/>
      <c r="NKV426" s="558"/>
      <c r="NKW426" s="558"/>
      <c r="NKX426" s="558"/>
      <c r="NKY426" s="558"/>
      <c r="NKZ426" s="558"/>
      <c r="NLA426" s="558"/>
      <c r="NLB426" s="558"/>
      <c r="NLC426" s="558"/>
      <c r="NLD426" s="558"/>
      <c r="NLE426" s="558"/>
      <c r="NLF426" s="558"/>
      <c r="NLG426" s="558"/>
      <c r="NLH426" s="558"/>
      <c r="NLI426" s="558"/>
      <c r="NLJ426" s="558"/>
      <c r="NLK426" s="558"/>
      <c r="NLL426" s="558"/>
      <c r="NLM426" s="558"/>
      <c r="NLN426" s="558"/>
      <c r="NLO426" s="558"/>
      <c r="NLP426" s="558"/>
      <c r="NLQ426" s="558"/>
      <c r="NLR426" s="558"/>
      <c r="NLS426" s="558"/>
      <c r="NLT426" s="558"/>
      <c r="NLU426" s="558"/>
      <c r="NLV426" s="558"/>
      <c r="NLW426" s="558"/>
      <c r="NLX426" s="558"/>
      <c r="NLY426" s="558"/>
      <c r="NLZ426" s="558"/>
      <c r="NMA426" s="558"/>
      <c r="NMB426" s="558"/>
      <c r="NMC426" s="558"/>
      <c r="NMD426" s="558"/>
      <c r="NME426" s="558"/>
      <c r="NMF426" s="558"/>
      <c r="NMG426" s="558"/>
      <c r="NMH426" s="558"/>
      <c r="NMI426" s="558"/>
      <c r="NMJ426" s="558"/>
      <c r="NMK426" s="558"/>
      <c r="NML426" s="558"/>
      <c r="NMM426" s="558"/>
      <c r="NMN426" s="558"/>
      <c r="NMO426" s="558"/>
      <c r="NMP426" s="558"/>
      <c r="NMQ426" s="558"/>
      <c r="NMR426" s="558"/>
      <c r="NMS426" s="558"/>
      <c r="NMT426" s="558"/>
      <c r="NMU426" s="558"/>
      <c r="NMV426" s="558"/>
      <c r="NMW426" s="558"/>
      <c r="NMX426" s="558"/>
      <c r="NMY426" s="558"/>
      <c r="NMZ426" s="558"/>
      <c r="NNA426" s="558"/>
      <c r="NNB426" s="558"/>
      <c r="NNC426" s="558"/>
      <c r="NND426" s="558"/>
      <c r="NNE426" s="558"/>
      <c r="NNF426" s="558"/>
      <c r="NNG426" s="558"/>
      <c r="NNH426" s="558"/>
      <c r="NNI426" s="558"/>
      <c r="NNJ426" s="558"/>
      <c r="NNK426" s="558"/>
      <c r="NNL426" s="558"/>
      <c r="NNM426" s="558"/>
      <c r="NNN426" s="558"/>
      <c r="NNO426" s="558"/>
      <c r="NNP426" s="558"/>
      <c r="NNQ426" s="558"/>
      <c r="NNR426" s="558"/>
      <c r="NNS426" s="558"/>
      <c r="NNT426" s="558"/>
      <c r="NNU426" s="558"/>
      <c r="NNV426" s="558"/>
      <c r="NNW426" s="558"/>
      <c r="NNX426" s="558"/>
      <c r="NNY426" s="558"/>
      <c r="NNZ426" s="558"/>
      <c r="NOA426" s="558"/>
      <c r="NOB426" s="558"/>
      <c r="NOC426" s="558"/>
      <c r="NOD426" s="558"/>
      <c r="NOE426" s="558"/>
      <c r="NOF426" s="558"/>
      <c r="NOG426" s="558"/>
      <c r="NOH426" s="558"/>
      <c r="NOI426" s="558"/>
      <c r="NOJ426" s="558"/>
      <c r="NOK426" s="558"/>
      <c r="NOL426" s="558"/>
      <c r="NOM426" s="558"/>
      <c r="NON426" s="558"/>
      <c r="NOO426" s="558"/>
      <c r="NOP426" s="558"/>
      <c r="NOQ426" s="558"/>
      <c r="NOR426" s="558"/>
      <c r="NOS426" s="558"/>
      <c r="NOT426" s="558"/>
      <c r="NOU426" s="558"/>
      <c r="NOV426" s="558"/>
      <c r="NOW426" s="558"/>
      <c r="NOX426" s="558"/>
      <c r="NOY426" s="558"/>
      <c r="NOZ426" s="558"/>
      <c r="NPA426" s="558"/>
      <c r="NPB426" s="558"/>
      <c r="NPC426" s="558"/>
      <c r="NPD426" s="558"/>
      <c r="NPE426" s="558"/>
      <c r="NPF426" s="558"/>
      <c r="NPG426" s="558"/>
      <c r="NPH426" s="558"/>
      <c r="NPI426" s="558"/>
      <c r="NPJ426" s="558"/>
      <c r="NPK426" s="558"/>
      <c r="NPL426" s="558"/>
      <c r="NPM426" s="558"/>
      <c r="NPN426" s="558"/>
      <c r="NPO426" s="558"/>
      <c r="NPP426" s="558"/>
      <c r="NPQ426" s="558"/>
      <c r="NPR426" s="558"/>
      <c r="NPS426" s="558"/>
      <c r="NPT426" s="558"/>
      <c r="NPU426" s="558"/>
      <c r="NPV426" s="558"/>
      <c r="NPW426" s="558"/>
      <c r="NPX426" s="558"/>
      <c r="NPY426" s="558"/>
      <c r="NPZ426" s="558"/>
      <c r="NQA426" s="558"/>
      <c r="NQB426" s="558"/>
      <c r="NQC426" s="558"/>
      <c r="NQD426" s="558"/>
      <c r="NQE426" s="558"/>
      <c r="NQF426" s="558"/>
      <c r="NQG426" s="558"/>
      <c r="NQH426" s="558"/>
      <c r="NQI426" s="558"/>
      <c r="NQJ426" s="558"/>
      <c r="NQK426" s="558"/>
      <c r="NQL426" s="558"/>
      <c r="NQM426" s="558"/>
      <c r="NQN426" s="558"/>
      <c r="NQO426" s="558"/>
      <c r="NQP426" s="558"/>
      <c r="NQQ426" s="558"/>
      <c r="NQR426" s="558"/>
      <c r="NQS426" s="558"/>
      <c r="NQT426" s="558"/>
      <c r="NQU426" s="558"/>
      <c r="NQV426" s="558"/>
      <c r="NQW426" s="558"/>
      <c r="NQX426" s="558"/>
      <c r="NQY426" s="558"/>
      <c r="NQZ426" s="558"/>
      <c r="NRA426" s="558"/>
      <c r="NRB426" s="558"/>
      <c r="NRC426" s="558"/>
      <c r="NRD426" s="558"/>
      <c r="NRE426" s="558"/>
      <c r="NRF426" s="558"/>
      <c r="NRG426" s="558"/>
      <c r="NRH426" s="558"/>
      <c r="NRI426" s="558"/>
      <c r="NRJ426" s="558"/>
      <c r="NRK426" s="558"/>
      <c r="NRL426" s="558"/>
      <c r="NRM426" s="558"/>
      <c r="NRN426" s="558"/>
      <c r="NRO426" s="558"/>
      <c r="NRP426" s="558"/>
      <c r="NRQ426" s="558"/>
      <c r="NRR426" s="558"/>
      <c r="NRS426" s="558"/>
      <c r="NRT426" s="558"/>
      <c r="NRU426" s="558"/>
      <c r="NRV426" s="558"/>
      <c r="NRW426" s="558"/>
      <c r="NRX426" s="558"/>
      <c r="NRY426" s="558"/>
      <c r="NRZ426" s="558"/>
      <c r="NSA426" s="558"/>
      <c r="NSB426" s="558"/>
      <c r="NSC426" s="558"/>
      <c r="NSD426" s="558"/>
      <c r="NSE426" s="558"/>
      <c r="NSF426" s="558"/>
      <c r="NSG426" s="558"/>
      <c r="NSH426" s="558"/>
      <c r="NSI426" s="558"/>
      <c r="NSJ426" s="558"/>
      <c r="NSK426" s="558"/>
      <c r="NSL426" s="558"/>
      <c r="NSM426" s="558"/>
      <c r="NSN426" s="558"/>
      <c r="NSO426" s="558"/>
      <c r="NSP426" s="558"/>
      <c r="NSQ426" s="558"/>
      <c r="NSR426" s="558"/>
      <c r="NSS426" s="558"/>
      <c r="NST426" s="558"/>
      <c r="NSU426" s="558"/>
      <c r="NSV426" s="558"/>
      <c r="NSW426" s="558"/>
      <c r="NSX426" s="558"/>
      <c r="NSY426" s="558"/>
      <c r="NSZ426" s="558"/>
      <c r="NTA426" s="558"/>
      <c r="NTB426" s="558"/>
      <c r="NTC426" s="558"/>
      <c r="NTD426" s="558"/>
      <c r="NTE426" s="558"/>
      <c r="NTF426" s="558"/>
      <c r="NTG426" s="558"/>
      <c r="NTH426" s="558"/>
      <c r="NTI426" s="558"/>
      <c r="NTJ426" s="558"/>
      <c r="NTK426" s="558"/>
      <c r="NTL426" s="558"/>
      <c r="NTM426" s="558"/>
      <c r="NTN426" s="558"/>
      <c r="NTO426" s="558"/>
      <c r="NTP426" s="558"/>
      <c r="NTQ426" s="558"/>
      <c r="NTR426" s="558"/>
      <c r="NTS426" s="558"/>
      <c r="NTT426" s="558"/>
      <c r="NTU426" s="558"/>
      <c r="NTV426" s="558"/>
      <c r="NTW426" s="558"/>
      <c r="NTX426" s="558"/>
      <c r="NTY426" s="558"/>
      <c r="NTZ426" s="558"/>
      <c r="NUA426" s="558"/>
      <c r="NUB426" s="558"/>
      <c r="NUC426" s="558"/>
      <c r="NUD426" s="558"/>
      <c r="NUE426" s="558"/>
      <c r="NUF426" s="558"/>
      <c r="NUG426" s="558"/>
      <c r="NUH426" s="558"/>
      <c r="NUI426" s="558"/>
      <c r="NUJ426" s="558"/>
      <c r="NUK426" s="558"/>
      <c r="NUL426" s="558"/>
      <c r="NUM426" s="558"/>
      <c r="NUN426" s="558"/>
      <c r="NUO426" s="558"/>
      <c r="NUP426" s="558"/>
      <c r="NUQ426" s="558"/>
      <c r="NUR426" s="558"/>
      <c r="NUS426" s="558"/>
      <c r="NUT426" s="558"/>
      <c r="NUU426" s="558"/>
      <c r="NUV426" s="558"/>
      <c r="NUW426" s="558"/>
      <c r="NUX426" s="558"/>
      <c r="NUY426" s="558"/>
      <c r="NUZ426" s="558"/>
      <c r="NVA426" s="558"/>
      <c r="NVB426" s="558"/>
      <c r="NVC426" s="558"/>
      <c r="NVD426" s="558"/>
      <c r="NVE426" s="558"/>
      <c r="NVF426" s="558"/>
      <c r="NVG426" s="558"/>
      <c r="NVH426" s="558"/>
      <c r="NVI426" s="558"/>
      <c r="NVJ426" s="558"/>
      <c r="NVK426" s="558"/>
      <c r="NVL426" s="558"/>
      <c r="NVM426" s="558"/>
      <c r="NVN426" s="558"/>
      <c r="NVO426" s="558"/>
      <c r="NVP426" s="558"/>
      <c r="NVQ426" s="558"/>
      <c r="NVR426" s="558"/>
      <c r="NVS426" s="558"/>
      <c r="NVT426" s="558"/>
      <c r="NVU426" s="558"/>
      <c r="NVV426" s="558"/>
      <c r="NVW426" s="558"/>
      <c r="NVX426" s="558"/>
      <c r="NVY426" s="558"/>
      <c r="NVZ426" s="558"/>
      <c r="NWA426" s="558"/>
      <c r="NWB426" s="558"/>
      <c r="NWC426" s="558"/>
      <c r="NWD426" s="558"/>
      <c r="NWE426" s="558"/>
      <c r="NWF426" s="558"/>
      <c r="NWG426" s="558"/>
      <c r="NWH426" s="558"/>
      <c r="NWI426" s="558"/>
      <c r="NWJ426" s="558"/>
      <c r="NWK426" s="558"/>
      <c r="NWL426" s="558"/>
      <c r="NWM426" s="558"/>
      <c r="NWN426" s="558"/>
      <c r="NWO426" s="558"/>
      <c r="NWP426" s="558"/>
      <c r="NWQ426" s="558"/>
      <c r="NWR426" s="558"/>
      <c r="NWS426" s="558"/>
      <c r="NWT426" s="558"/>
      <c r="NWU426" s="558"/>
      <c r="NWV426" s="558"/>
      <c r="NWW426" s="558"/>
      <c r="NWX426" s="558"/>
      <c r="NWY426" s="558"/>
      <c r="NWZ426" s="558"/>
      <c r="NXA426" s="558"/>
      <c r="NXB426" s="558"/>
      <c r="NXC426" s="558"/>
      <c r="NXD426" s="558"/>
      <c r="NXE426" s="558"/>
      <c r="NXF426" s="558"/>
      <c r="NXG426" s="558"/>
      <c r="NXH426" s="558"/>
      <c r="NXI426" s="558"/>
      <c r="NXJ426" s="558"/>
      <c r="NXK426" s="558"/>
      <c r="NXL426" s="558"/>
      <c r="NXM426" s="558"/>
      <c r="NXN426" s="558"/>
      <c r="NXO426" s="558"/>
      <c r="NXP426" s="558"/>
      <c r="NXQ426" s="558"/>
      <c r="NXR426" s="558"/>
      <c r="NXS426" s="558"/>
      <c r="NXT426" s="558"/>
      <c r="NXU426" s="558"/>
      <c r="NXV426" s="558"/>
      <c r="NXW426" s="558"/>
      <c r="NXX426" s="558"/>
      <c r="NXY426" s="558"/>
      <c r="NXZ426" s="558"/>
      <c r="NYA426" s="558"/>
      <c r="NYB426" s="558"/>
      <c r="NYC426" s="558"/>
      <c r="NYD426" s="558"/>
      <c r="NYE426" s="558"/>
      <c r="NYF426" s="558"/>
      <c r="NYG426" s="558"/>
      <c r="NYH426" s="558"/>
      <c r="NYI426" s="558"/>
      <c r="NYJ426" s="558"/>
      <c r="NYK426" s="558"/>
      <c r="NYL426" s="558"/>
      <c r="NYM426" s="558"/>
      <c r="NYN426" s="558"/>
      <c r="NYO426" s="558"/>
      <c r="NYP426" s="558"/>
      <c r="NYQ426" s="558"/>
      <c r="NYR426" s="558"/>
      <c r="NYS426" s="558"/>
      <c r="NYT426" s="558"/>
      <c r="NYU426" s="558"/>
      <c r="NYV426" s="558"/>
      <c r="NYW426" s="558"/>
      <c r="NYX426" s="558"/>
      <c r="NYY426" s="558"/>
      <c r="NYZ426" s="558"/>
      <c r="NZA426" s="558"/>
      <c r="NZB426" s="558"/>
      <c r="NZC426" s="558"/>
      <c r="NZD426" s="558"/>
      <c r="NZE426" s="558"/>
      <c r="NZF426" s="558"/>
      <c r="NZG426" s="558"/>
      <c r="NZH426" s="558"/>
      <c r="NZI426" s="558"/>
      <c r="NZJ426" s="558"/>
      <c r="NZK426" s="558"/>
      <c r="NZL426" s="558"/>
      <c r="NZM426" s="558"/>
      <c r="NZN426" s="558"/>
      <c r="NZO426" s="558"/>
      <c r="NZP426" s="558"/>
      <c r="NZQ426" s="558"/>
      <c r="NZR426" s="558"/>
      <c r="NZS426" s="558"/>
      <c r="NZT426" s="558"/>
      <c r="NZU426" s="558"/>
      <c r="NZV426" s="558"/>
      <c r="NZW426" s="558"/>
      <c r="NZX426" s="558"/>
      <c r="NZY426" s="558"/>
      <c r="NZZ426" s="558"/>
      <c r="OAA426" s="558"/>
      <c r="OAB426" s="558"/>
      <c r="OAC426" s="558"/>
      <c r="OAD426" s="558"/>
      <c r="OAE426" s="558"/>
      <c r="OAF426" s="558"/>
      <c r="OAG426" s="558"/>
      <c r="OAH426" s="558"/>
      <c r="OAI426" s="558"/>
      <c r="OAJ426" s="558"/>
      <c r="OAK426" s="558"/>
      <c r="OAL426" s="558"/>
      <c r="OAM426" s="558"/>
      <c r="OAN426" s="558"/>
      <c r="OAO426" s="558"/>
      <c r="OAP426" s="558"/>
      <c r="OAQ426" s="558"/>
      <c r="OAR426" s="558"/>
      <c r="OAS426" s="558"/>
      <c r="OAT426" s="558"/>
      <c r="OAU426" s="558"/>
      <c r="OAV426" s="558"/>
      <c r="OAW426" s="558"/>
      <c r="OAX426" s="558"/>
      <c r="OAY426" s="558"/>
      <c r="OAZ426" s="558"/>
      <c r="OBA426" s="558"/>
      <c r="OBB426" s="558"/>
      <c r="OBC426" s="558"/>
      <c r="OBD426" s="558"/>
      <c r="OBE426" s="558"/>
      <c r="OBF426" s="558"/>
      <c r="OBG426" s="558"/>
      <c r="OBH426" s="558"/>
      <c r="OBI426" s="558"/>
      <c r="OBJ426" s="558"/>
      <c r="OBK426" s="558"/>
      <c r="OBL426" s="558"/>
      <c r="OBM426" s="558"/>
      <c r="OBN426" s="558"/>
      <c r="OBO426" s="558"/>
      <c r="OBP426" s="558"/>
      <c r="OBQ426" s="558"/>
      <c r="OBR426" s="558"/>
      <c r="OBS426" s="558"/>
      <c r="OBT426" s="558"/>
      <c r="OBU426" s="558"/>
      <c r="OBV426" s="558"/>
      <c r="OBW426" s="558"/>
      <c r="OBX426" s="558"/>
      <c r="OBY426" s="558"/>
      <c r="OBZ426" s="558"/>
      <c r="OCA426" s="558"/>
      <c r="OCB426" s="558"/>
      <c r="OCC426" s="558"/>
      <c r="OCD426" s="558"/>
      <c r="OCE426" s="558"/>
      <c r="OCF426" s="558"/>
      <c r="OCG426" s="558"/>
      <c r="OCH426" s="558"/>
      <c r="OCI426" s="558"/>
      <c r="OCJ426" s="558"/>
      <c r="OCK426" s="558"/>
      <c r="OCL426" s="558"/>
      <c r="OCM426" s="558"/>
      <c r="OCN426" s="558"/>
      <c r="OCO426" s="558"/>
      <c r="OCP426" s="558"/>
      <c r="OCQ426" s="558"/>
      <c r="OCR426" s="558"/>
      <c r="OCS426" s="558"/>
      <c r="OCT426" s="558"/>
      <c r="OCU426" s="558"/>
      <c r="OCV426" s="558"/>
      <c r="OCW426" s="558"/>
      <c r="OCX426" s="558"/>
      <c r="OCY426" s="558"/>
      <c r="OCZ426" s="558"/>
      <c r="ODA426" s="558"/>
      <c r="ODB426" s="558"/>
      <c r="ODC426" s="558"/>
      <c r="ODD426" s="558"/>
      <c r="ODE426" s="558"/>
      <c r="ODF426" s="558"/>
      <c r="ODG426" s="558"/>
      <c r="ODH426" s="558"/>
      <c r="ODI426" s="558"/>
      <c r="ODJ426" s="558"/>
      <c r="ODK426" s="558"/>
      <c r="ODL426" s="558"/>
      <c r="ODM426" s="558"/>
      <c r="ODN426" s="558"/>
      <c r="ODO426" s="558"/>
      <c r="ODP426" s="558"/>
      <c r="ODQ426" s="558"/>
      <c r="ODR426" s="558"/>
      <c r="ODS426" s="558"/>
      <c r="ODT426" s="558"/>
      <c r="ODU426" s="558"/>
      <c r="ODV426" s="558"/>
      <c r="ODW426" s="558"/>
      <c r="ODX426" s="558"/>
      <c r="ODY426" s="558"/>
      <c r="ODZ426" s="558"/>
      <c r="OEA426" s="558"/>
      <c r="OEB426" s="558"/>
      <c r="OEC426" s="558"/>
      <c r="OED426" s="558"/>
      <c r="OEE426" s="558"/>
      <c r="OEF426" s="558"/>
      <c r="OEG426" s="558"/>
      <c r="OEH426" s="558"/>
      <c r="OEI426" s="558"/>
      <c r="OEJ426" s="558"/>
      <c r="OEK426" s="558"/>
      <c r="OEL426" s="558"/>
      <c r="OEM426" s="558"/>
      <c r="OEN426" s="558"/>
      <c r="OEO426" s="558"/>
      <c r="OEP426" s="558"/>
      <c r="OEQ426" s="558"/>
      <c r="OER426" s="558"/>
      <c r="OES426" s="558"/>
      <c r="OET426" s="558"/>
      <c r="OEU426" s="558"/>
      <c r="OEV426" s="558"/>
      <c r="OEW426" s="558"/>
      <c r="OEX426" s="558"/>
      <c r="OEY426" s="558"/>
      <c r="OEZ426" s="558"/>
      <c r="OFA426" s="558"/>
      <c r="OFB426" s="558"/>
      <c r="OFC426" s="558"/>
      <c r="OFD426" s="558"/>
      <c r="OFE426" s="558"/>
      <c r="OFF426" s="558"/>
      <c r="OFG426" s="558"/>
      <c r="OFH426" s="558"/>
      <c r="OFI426" s="558"/>
      <c r="OFJ426" s="558"/>
      <c r="OFK426" s="558"/>
      <c r="OFL426" s="558"/>
      <c r="OFM426" s="558"/>
      <c r="OFN426" s="558"/>
      <c r="OFO426" s="558"/>
      <c r="OFP426" s="558"/>
      <c r="OFQ426" s="558"/>
      <c r="OFR426" s="558"/>
      <c r="OFS426" s="558"/>
      <c r="OFT426" s="558"/>
      <c r="OFU426" s="558"/>
      <c r="OFV426" s="558"/>
      <c r="OFW426" s="558"/>
      <c r="OFX426" s="558"/>
      <c r="OFY426" s="558"/>
      <c r="OFZ426" s="558"/>
      <c r="OGA426" s="558"/>
      <c r="OGB426" s="558"/>
      <c r="OGC426" s="558"/>
      <c r="OGD426" s="558"/>
      <c r="OGE426" s="558"/>
      <c r="OGF426" s="558"/>
      <c r="OGG426" s="558"/>
      <c r="OGH426" s="558"/>
      <c r="OGI426" s="558"/>
      <c r="OGJ426" s="558"/>
      <c r="OGK426" s="558"/>
      <c r="OGL426" s="558"/>
      <c r="OGM426" s="558"/>
      <c r="OGN426" s="558"/>
      <c r="OGO426" s="558"/>
      <c r="OGP426" s="558"/>
      <c r="OGQ426" s="558"/>
      <c r="OGR426" s="558"/>
      <c r="OGS426" s="558"/>
      <c r="OGT426" s="558"/>
      <c r="OGU426" s="558"/>
      <c r="OGV426" s="558"/>
      <c r="OGW426" s="558"/>
      <c r="OGX426" s="558"/>
      <c r="OGY426" s="558"/>
      <c r="OGZ426" s="558"/>
      <c r="OHA426" s="558"/>
      <c r="OHB426" s="558"/>
      <c r="OHC426" s="558"/>
      <c r="OHD426" s="558"/>
      <c r="OHE426" s="558"/>
      <c r="OHF426" s="558"/>
      <c r="OHG426" s="558"/>
      <c r="OHH426" s="558"/>
      <c r="OHI426" s="558"/>
      <c r="OHJ426" s="558"/>
      <c r="OHK426" s="558"/>
      <c r="OHL426" s="558"/>
      <c r="OHM426" s="558"/>
      <c r="OHN426" s="558"/>
      <c r="OHO426" s="558"/>
      <c r="OHP426" s="558"/>
      <c r="OHQ426" s="558"/>
      <c r="OHR426" s="558"/>
      <c r="OHS426" s="558"/>
      <c r="OHT426" s="558"/>
      <c r="OHU426" s="558"/>
      <c r="OHV426" s="558"/>
      <c r="OHW426" s="558"/>
      <c r="OHX426" s="558"/>
      <c r="OHY426" s="558"/>
      <c r="OHZ426" s="558"/>
      <c r="OIA426" s="558"/>
      <c r="OIB426" s="558"/>
      <c r="OIC426" s="558"/>
      <c r="OID426" s="558"/>
      <c r="OIE426" s="558"/>
      <c r="OIF426" s="558"/>
      <c r="OIG426" s="558"/>
      <c r="OIH426" s="558"/>
      <c r="OII426" s="558"/>
      <c r="OIJ426" s="558"/>
      <c r="OIK426" s="558"/>
      <c r="OIL426" s="558"/>
      <c r="OIM426" s="558"/>
      <c r="OIN426" s="558"/>
      <c r="OIO426" s="558"/>
      <c r="OIP426" s="558"/>
      <c r="OIQ426" s="558"/>
      <c r="OIR426" s="558"/>
      <c r="OIS426" s="558"/>
      <c r="OIT426" s="558"/>
      <c r="OIU426" s="558"/>
      <c r="OIV426" s="558"/>
      <c r="OIW426" s="558"/>
      <c r="OIX426" s="558"/>
      <c r="OIY426" s="558"/>
      <c r="OIZ426" s="558"/>
      <c r="OJA426" s="558"/>
      <c r="OJB426" s="558"/>
      <c r="OJC426" s="558"/>
      <c r="OJD426" s="558"/>
      <c r="OJE426" s="558"/>
      <c r="OJF426" s="558"/>
      <c r="OJG426" s="558"/>
      <c r="OJH426" s="558"/>
      <c r="OJI426" s="558"/>
      <c r="OJJ426" s="558"/>
      <c r="OJK426" s="558"/>
      <c r="OJL426" s="558"/>
      <c r="OJM426" s="558"/>
      <c r="OJN426" s="558"/>
      <c r="OJO426" s="558"/>
      <c r="OJP426" s="558"/>
      <c r="OJQ426" s="558"/>
      <c r="OJR426" s="558"/>
      <c r="OJS426" s="558"/>
      <c r="OJT426" s="558"/>
      <c r="OJU426" s="558"/>
      <c r="OJV426" s="558"/>
      <c r="OJW426" s="558"/>
      <c r="OJX426" s="558"/>
      <c r="OJY426" s="558"/>
      <c r="OJZ426" s="558"/>
      <c r="OKA426" s="558"/>
      <c r="OKB426" s="558"/>
      <c r="OKC426" s="558"/>
      <c r="OKD426" s="558"/>
      <c r="OKE426" s="558"/>
      <c r="OKF426" s="558"/>
      <c r="OKG426" s="558"/>
      <c r="OKH426" s="558"/>
      <c r="OKI426" s="558"/>
      <c r="OKJ426" s="558"/>
      <c r="OKK426" s="558"/>
      <c r="OKL426" s="558"/>
      <c r="OKM426" s="558"/>
      <c r="OKN426" s="558"/>
      <c r="OKO426" s="558"/>
      <c r="OKP426" s="558"/>
      <c r="OKQ426" s="558"/>
      <c r="OKR426" s="558"/>
      <c r="OKS426" s="558"/>
      <c r="OKT426" s="558"/>
      <c r="OKU426" s="558"/>
      <c r="OKV426" s="558"/>
      <c r="OKW426" s="558"/>
      <c r="OKX426" s="558"/>
      <c r="OKY426" s="558"/>
      <c r="OKZ426" s="558"/>
      <c r="OLA426" s="558"/>
      <c r="OLB426" s="558"/>
      <c r="OLC426" s="558"/>
      <c r="OLD426" s="558"/>
      <c r="OLE426" s="558"/>
      <c r="OLF426" s="558"/>
      <c r="OLG426" s="558"/>
      <c r="OLH426" s="558"/>
      <c r="OLI426" s="558"/>
      <c r="OLJ426" s="558"/>
      <c r="OLK426" s="558"/>
      <c r="OLL426" s="558"/>
      <c r="OLM426" s="558"/>
      <c r="OLN426" s="558"/>
      <c r="OLO426" s="558"/>
      <c r="OLP426" s="558"/>
      <c r="OLQ426" s="558"/>
      <c r="OLR426" s="558"/>
      <c r="OLS426" s="558"/>
      <c r="OLT426" s="558"/>
      <c r="OLU426" s="558"/>
      <c r="OLV426" s="558"/>
      <c r="OLW426" s="558"/>
      <c r="OLX426" s="558"/>
      <c r="OLY426" s="558"/>
      <c r="OLZ426" s="558"/>
      <c r="OMA426" s="558"/>
      <c r="OMB426" s="558"/>
      <c r="OMC426" s="558"/>
      <c r="OMD426" s="558"/>
      <c r="OME426" s="558"/>
      <c r="OMF426" s="558"/>
      <c r="OMG426" s="558"/>
      <c r="OMH426" s="558"/>
      <c r="OMI426" s="558"/>
      <c r="OMJ426" s="558"/>
      <c r="OMK426" s="558"/>
      <c r="OML426" s="558"/>
      <c r="OMM426" s="558"/>
      <c r="OMN426" s="558"/>
      <c r="OMO426" s="558"/>
      <c r="OMP426" s="558"/>
      <c r="OMQ426" s="558"/>
      <c r="OMR426" s="558"/>
      <c r="OMS426" s="558"/>
      <c r="OMT426" s="558"/>
      <c r="OMU426" s="558"/>
      <c r="OMV426" s="558"/>
      <c r="OMW426" s="558"/>
      <c r="OMX426" s="558"/>
      <c r="OMY426" s="558"/>
      <c r="OMZ426" s="558"/>
      <c r="ONA426" s="558"/>
      <c r="ONB426" s="558"/>
      <c r="ONC426" s="558"/>
      <c r="OND426" s="558"/>
      <c r="ONE426" s="558"/>
      <c r="ONF426" s="558"/>
      <c r="ONG426" s="558"/>
      <c r="ONH426" s="558"/>
      <c r="ONI426" s="558"/>
      <c r="ONJ426" s="558"/>
      <c r="ONK426" s="558"/>
      <c r="ONL426" s="558"/>
      <c r="ONM426" s="558"/>
      <c r="ONN426" s="558"/>
      <c r="ONO426" s="558"/>
      <c r="ONP426" s="558"/>
      <c r="ONQ426" s="558"/>
      <c r="ONR426" s="558"/>
      <c r="ONS426" s="558"/>
      <c r="ONT426" s="558"/>
      <c r="ONU426" s="558"/>
      <c r="ONV426" s="558"/>
      <c r="ONW426" s="558"/>
      <c r="ONX426" s="558"/>
      <c r="ONY426" s="558"/>
      <c r="ONZ426" s="558"/>
      <c r="OOA426" s="558"/>
      <c r="OOB426" s="558"/>
      <c r="OOC426" s="558"/>
      <c r="OOD426" s="558"/>
      <c r="OOE426" s="558"/>
      <c r="OOF426" s="558"/>
      <c r="OOG426" s="558"/>
      <c r="OOH426" s="558"/>
      <c r="OOI426" s="558"/>
      <c r="OOJ426" s="558"/>
      <c r="OOK426" s="558"/>
      <c r="OOL426" s="558"/>
      <c r="OOM426" s="558"/>
      <c r="OON426" s="558"/>
      <c r="OOO426" s="558"/>
      <c r="OOP426" s="558"/>
      <c r="OOQ426" s="558"/>
      <c r="OOR426" s="558"/>
      <c r="OOS426" s="558"/>
      <c r="OOT426" s="558"/>
      <c r="OOU426" s="558"/>
      <c r="OOV426" s="558"/>
      <c r="OOW426" s="558"/>
      <c r="OOX426" s="558"/>
      <c r="OOY426" s="558"/>
      <c r="OOZ426" s="558"/>
      <c r="OPA426" s="558"/>
      <c r="OPB426" s="558"/>
      <c r="OPC426" s="558"/>
      <c r="OPD426" s="558"/>
      <c r="OPE426" s="558"/>
      <c r="OPF426" s="558"/>
      <c r="OPG426" s="558"/>
      <c r="OPH426" s="558"/>
      <c r="OPI426" s="558"/>
      <c r="OPJ426" s="558"/>
      <c r="OPK426" s="558"/>
      <c r="OPL426" s="558"/>
      <c r="OPM426" s="558"/>
      <c r="OPN426" s="558"/>
      <c r="OPO426" s="558"/>
      <c r="OPP426" s="558"/>
      <c r="OPQ426" s="558"/>
      <c r="OPR426" s="558"/>
      <c r="OPS426" s="558"/>
      <c r="OPT426" s="558"/>
      <c r="OPU426" s="558"/>
      <c r="OPV426" s="558"/>
      <c r="OPW426" s="558"/>
      <c r="OPX426" s="558"/>
      <c r="OPY426" s="558"/>
      <c r="OPZ426" s="558"/>
      <c r="OQA426" s="558"/>
      <c r="OQB426" s="558"/>
      <c r="OQC426" s="558"/>
      <c r="OQD426" s="558"/>
      <c r="OQE426" s="558"/>
      <c r="OQF426" s="558"/>
      <c r="OQG426" s="558"/>
      <c r="OQH426" s="558"/>
      <c r="OQI426" s="558"/>
      <c r="OQJ426" s="558"/>
      <c r="OQK426" s="558"/>
      <c r="OQL426" s="558"/>
      <c r="OQM426" s="558"/>
      <c r="OQN426" s="558"/>
      <c r="OQO426" s="558"/>
      <c r="OQP426" s="558"/>
      <c r="OQQ426" s="558"/>
      <c r="OQR426" s="558"/>
      <c r="OQS426" s="558"/>
      <c r="OQT426" s="558"/>
      <c r="OQU426" s="558"/>
      <c r="OQV426" s="558"/>
      <c r="OQW426" s="558"/>
      <c r="OQX426" s="558"/>
      <c r="OQY426" s="558"/>
      <c r="OQZ426" s="558"/>
      <c r="ORA426" s="558"/>
      <c r="ORB426" s="558"/>
      <c r="ORC426" s="558"/>
      <c r="ORD426" s="558"/>
      <c r="ORE426" s="558"/>
      <c r="ORF426" s="558"/>
      <c r="ORG426" s="558"/>
      <c r="ORH426" s="558"/>
      <c r="ORI426" s="558"/>
      <c r="ORJ426" s="558"/>
      <c r="ORK426" s="558"/>
      <c r="ORL426" s="558"/>
      <c r="ORM426" s="558"/>
      <c r="ORN426" s="558"/>
      <c r="ORO426" s="558"/>
      <c r="ORP426" s="558"/>
      <c r="ORQ426" s="558"/>
      <c r="ORR426" s="558"/>
      <c r="ORS426" s="558"/>
      <c r="ORT426" s="558"/>
      <c r="ORU426" s="558"/>
      <c r="ORV426" s="558"/>
      <c r="ORW426" s="558"/>
      <c r="ORX426" s="558"/>
      <c r="ORY426" s="558"/>
      <c r="ORZ426" s="558"/>
      <c r="OSA426" s="558"/>
      <c r="OSB426" s="558"/>
      <c r="OSC426" s="558"/>
      <c r="OSD426" s="558"/>
      <c r="OSE426" s="558"/>
      <c r="OSF426" s="558"/>
      <c r="OSG426" s="558"/>
      <c r="OSH426" s="558"/>
      <c r="OSI426" s="558"/>
      <c r="OSJ426" s="558"/>
      <c r="OSK426" s="558"/>
      <c r="OSL426" s="558"/>
      <c r="OSM426" s="558"/>
      <c r="OSN426" s="558"/>
      <c r="OSO426" s="558"/>
      <c r="OSP426" s="558"/>
      <c r="OSQ426" s="558"/>
      <c r="OSR426" s="558"/>
      <c r="OSS426" s="558"/>
      <c r="OST426" s="558"/>
      <c r="OSU426" s="558"/>
      <c r="OSV426" s="558"/>
      <c r="OSW426" s="558"/>
      <c r="OSX426" s="558"/>
      <c r="OSY426" s="558"/>
      <c r="OSZ426" s="558"/>
      <c r="OTA426" s="558"/>
      <c r="OTB426" s="558"/>
      <c r="OTC426" s="558"/>
      <c r="OTD426" s="558"/>
      <c r="OTE426" s="558"/>
      <c r="OTF426" s="558"/>
      <c r="OTG426" s="558"/>
      <c r="OTH426" s="558"/>
      <c r="OTI426" s="558"/>
      <c r="OTJ426" s="558"/>
      <c r="OTK426" s="558"/>
      <c r="OTL426" s="558"/>
      <c r="OTM426" s="558"/>
      <c r="OTN426" s="558"/>
      <c r="OTO426" s="558"/>
      <c r="OTP426" s="558"/>
      <c r="OTQ426" s="558"/>
      <c r="OTR426" s="558"/>
      <c r="OTS426" s="558"/>
      <c r="OTT426" s="558"/>
      <c r="OTU426" s="558"/>
      <c r="OTV426" s="558"/>
      <c r="OTW426" s="558"/>
      <c r="OTX426" s="558"/>
      <c r="OTY426" s="558"/>
      <c r="OTZ426" s="558"/>
      <c r="OUA426" s="558"/>
      <c r="OUB426" s="558"/>
      <c r="OUC426" s="558"/>
      <c r="OUD426" s="558"/>
      <c r="OUE426" s="558"/>
      <c r="OUF426" s="558"/>
      <c r="OUG426" s="558"/>
      <c r="OUH426" s="558"/>
      <c r="OUI426" s="558"/>
      <c r="OUJ426" s="558"/>
      <c r="OUK426" s="558"/>
      <c r="OUL426" s="558"/>
      <c r="OUM426" s="558"/>
      <c r="OUN426" s="558"/>
      <c r="OUO426" s="558"/>
      <c r="OUP426" s="558"/>
      <c r="OUQ426" s="558"/>
      <c r="OUR426" s="558"/>
      <c r="OUS426" s="558"/>
      <c r="OUT426" s="558"/>
      <c r="OUU426" s="558"/>
      <c r="OUV426" s="558"/>
      <c r="OUW426" s="558"/>
      <c r="OUX426" s="558"/>
      <c r="OUY426" s="558"/>
      <c r="OUZ426" s="558"/>
      <c r="OVA426" s="558"/>
      <c r="OVB426" s="558"/>
      <c r="OVC426" s="558"/>
      <c r="OVD426" s="558"/>
      <c r="OVE426" s="558"/>
      <c r="OVF426" s="558"/>
      <c r="OVG426" s="558"/>
      <c r="OVH426" s="558"/>
      <c r="OVI426" s="558"/>
      <c r="OVJ426" s="558"/>
      <c r="OVK426" s="558"/>
      <c r="OVL426" s="558"/>
      <c r="OVM426" s="558"/>
      <c r="OVN426" s="558"/>
      <c r="OVO426" s="558"/>
      <c r="OVP426" s="558"/>
      <c r="OVQ426" s="558"/>
      <c r="OVR426" s="558"/>
      <c r="OVS426" s="558"/>
      <c r="OVT426" s="558"/>
      <c r="OVU426" s="558"/>
      <c r="OVV426" s="558"/>
      <c r="OVW426" s="558"/>
      <c r="OVX426" s="558"/>
      <c r="OVY426" s="558"/>
      <c r="OVZ426" s="558"/>
      <c r="OWA426" s="558"/>
      <c r="OWB426" s="558"/>
      <c r="OWC426" s="558"/>
      <c r="OWD426" s="558"/>
      <c r="OWE426" s="558"/>
      <c r="OWF426" s="558"/>
      <c r="OWG426" s="558"/>
      <c r="OWH426" s="558"/>
      <c r="OWI426" s="558"/>
      <c r="OWJ426" s="558"/>
      <c r="OWK426" s="558"/>
      <c r="OWL426" s="558"/>
      <c r="OWM426" s="558"/>
      <c r="OWN426" s="558"/>
      <c r="OWO426" s="558"/>
      <c r="OWP426" s="558"/>
      <c r="OWQ426" s="558"/>
      <c r="OWR426" s="558"/>
      <c r="OWS426" s="558"/>
      <c r="OWT426" s="558"/>
      <c r="OWU426" s="558"/>
      <c r="OWV426" s="558"/>
      <c r="OWW426" s="558"/>
      <c r="OWX426" s="558"/>
      <c r="OWY426" s="558"/>
      <c r="OWZ426" s="558"/>
      <c r="OXA426" s="558"/>
      <c r="OXB426" s="558"/>
      <c r="OXC426" s="558"/>
      <c r="OXD426" s="558"/>
      <c r="OXE426" s="558"/>
      <c r="OXF426" s="558"/>
      <c r="OXG426" s="558"/>
      <c r="OXH426" s="558"/>
      <c r="OXI426" s="558"/>
      <c r="OXJ426" s="558"/>
      <c r="OXK426" s="558"/>
      <c r="OXL426" s="558"/>
      <c r="OXM426" s="558"/>
      <c r="OXN426" s="558"/>
      <c r="OXO426" s="558"/>
      <c r="OXP426" s="558"/>
      <c r="OXQ426" s="558"/>
      <c r="OXR426" s="558"/>
      <c r="OXS426" s="558"/>
      <c r="OXT426" s="558"/>
      <c r="OXU426" s="558"/>
      <c r="OXV426" s="558"/>
      <c r="OXW426" s="558"/>
      <c r="OXX426" s="558"/>
      <c r="OXY426" s="558"/>
      <c r="OXZ426" s="558"/>
      <c r="OYA426" s="558"/>
      <c r="OYB426" s="558"/>
      <c r="OYC426" s="558"/>
      <c r="OYD426" s="558"/>
      <c r="OYE426" s="558"/>
      <c r="OYF426" s="558"/>
      <c r="OYG426" s="558"/>
      <c r="OYH426" s="558"/>
      <c r="OYI426" s="558"/>
      <c r="OYJ426" s="558"/>
      <c r="OYK426" s="558"/>
      <c r="OYL426" s="558"/>
      <c r="OYM426" s="558"/>
      <c r="OYN426" s="558"/>
      <c r="OYO426" s="558"/>
      <c r="OYP426" s="558"/>
      <c r="OYQ426" s="558"/>
      <c r="OYR426" s="558"/>
      <c r="OYS426" s="558"/>
      <c r="OYT426" s="558"/>
      <c r="OYU426" s="558"/>
      <c r="OYV426" s="558"/>
      <c r="OYW426" s="558"/>
      <c r="OYX426" s="558"/>
      <c r="OYY426" s="558"/>
      <c r="OYZ426" s="558"/>
      <c r="OZA426" s="558"/>
      <c r="OZB426" s="558"/>
      <c r="OZC426" s="558"/>
      <c r="OZD426" s="558"/>
      <c r="OZE426" s="558"/>
      <c r="OZF426" s="558"/>
      <c r="OZG426" s="558"/>
      <c r="OZH426" s="558"/>
      <c r="OZI426" s="558"/>
      <c r="OZJ426" s="558"/>
      <c r="OZK426" s="558"/>
      <c r="OZL426" s="558"/>
      <c r="OZM426" s="558"/>
      <c r="OZN426" s="558"/>
      <c r="OZO426" s="558"/>
      <c r="OZP426" s="558"/>
      <c r="OZQ426" s="558"/>
      <c r="OZR426" s="558"/>
      <c r="OZS426" s="558"/>
      <c r="OZT426" s="558"/>
      <c r="OZU426" s="558"/>
      <c r="OZV426" s="558"/>
      <c r="OZW426" s="558"/>
      <c r="OZX426" s="558"/>
      <c r="OZY426" s="558"/>
      <c r="OZZ426" s="558"/>
      <c r="PAA426" s="558"/>
      <c r="PAB426" s="558"/>
      <c r="PAC426" s="558"/>
      <c r="PAD426" s="558"/>
      <c r="PAE426" s="558"/>
      <c r="PAF426" s="558"/>
      <c r="PAG426" s="558"/>
      <c r="PAH426" s="558"/>
      <c r="PAI426" s="558"/>
      <c r="PAJ426" s="558"/>
      <c r="PAK426" s="558"/>
      <c r="PAL426" s="558"/>
      <c r="PAM426" s="558"/>
      <c r="PAN426" s="558"/>
      <c r="PAO426" s="558"/>
      <c r="PAP426" s="558"/>
      <c r="PAQ426" s="558"/>
      <c r="PAR426" s="558"/>
      <c r="PAS426" s="558"/>
      <c r="PAT426" s="558"/>
      <c r="PAU426" s="558"/>
      <c r="PAV426" s="558"/>
      <c r="PAW426" s="558"/>
      <c r="PAX426" s="558"/>
      <c r="PAY426" s="558"/>
      <c r="PAZ426" s="558"/>
      <c r="PBA426" s="558"/>
      <c r="PBB426" s="558"/>
      <c r="PBC426" s="558"/>
      <c r="PBD426" s="558"/>
      <c r="PBE426" s="558"/>
      <c r="PBF426" s="558"/>
      <c r="PBG426" s="558"/>
      <c r="PBH426" s="558"/>
      <c r="PBI426" s="558"/>
      <c r="PBJ426" s="558"/>
      <c r="PBK426" s="558"/>
      <c r="PBL426" s="558"/>
      <c r="PBM426" s="558"/>
      <c r="PBN426" s="558"/>
      <c r="PBO426" s="558"/>
      <c r="PBP426" s="558"/>
      <c r="PBQ426" s="558"/>
      <c r="PBR426" s="558"/>
      <c r="PBS426" s="558"/>
      <c r="PBT426" s="558"/>
      <c r="PBU426" s="558"/>
      <c r="PBV426" s="558"/>
      <c r="PBW426" s="558"/>
      <c r="PBX426" s="558"/>
      <c r="PBY426" s="558"/>
      <c r="PBZ426" s="558"/>
      <c r="PCA426" s="558"/>
      <c r="PCB426" s="558"/>
      <c r="PCC426" s="558"/>
      <c r="PCD426" s="558"/>
      <c r="PCE426" s="558"/>
      <c r="PCF426" s="558"/>
      <c r="PCG426" s="558"/>
      <c r="PCH426" s="558"/>
      <c r="PCI426" s="558"/>
      <c r="PCJ426" s="558"/>
      <c r="PCK426" s="558"/>
      <c r="PCL426" s="558"/>
      <c r="PCM426" s="558"/>
      <c r="PCN426" s="558"/>
      <c r="PCO426" s="558"/>
      <c r="PCP426" s="558"/>
      <c r="PCQ426" s="558"/>
      <c r="PCR426" s="558"/>
      <c r="PCS426" s="558"/>
      <c r="PCT426" s="558"/>
      <c r="PCU426" s="558"/>
      <c r="PCV426" s="558"/>
      <c r="PCW426" s="558"/>
      <c r="PCX426" s="558"/>
      <c r="PCY426" s="558"/>
      <c r="PCZ426" s="558"/>
      <c r="PDA426" s="558"/>
      <c r="PDB426" s="558"/>
      <c r="PDC426" s="558"/>
      <c r="PDD426" s="558"/>
      <c r="PDE426" s="558"/>
      <c r="PDF426" s="558"/>
      <c r="PDG426" s="558"/>
      <c r="PDH426" s="558"/>
      <c r="PDI426" s="558"/>
      <c r="PDJ426" s="558"/>
      <c r="PDK426" s="558"/>
      <c r="PDL426" s="558"/>
      <c r="PDM426" s="558"/>
      <c r="PDN426" s="558"/>
      <c r="PDO426" s="558"/>
      <c r="PDP426" s="558"/>
      <c r="PDQ426" s="558"/>
      <c r="PDR426" s="558"/>
      <c r="PDS426" s="558"/>
      <c r="PDT426" s="558"/>
      <c r="PDU426" s="558"/>
      <c r="PDV426" s="558"/>
      <c r="PDW426" s="558"/>
      <c r="PDX426" s="558"/>
      <c r="PDY426" s="558"/>
      <c r="PDZ426" s="558"/>
      <c r="PEA426" s="558"/>
      <c r="PEB426" s="558"/>
      <c r="PEC426" s="558"/>
      <c r="PED426" s="558"/>
      <c r="PEE426" s="558"/>
      <c r="PEF426" s="558"/>
      <c r="PEG426" s="558"/>
      <c r="PEH426" s="558"/>
      <c r="PEI426" s="558"/>
      <c r="PEJ426" s="558"/>
      <c r="PEK426" s="558"/>
      <c r="PEL426" s="558"/>
      <c r="PEM426" s="558"/>
      <c r="PEN426" s="558"/>
      <c r="PEO426" s="558"/>
      <c r="PEP426" s="558"/>
      <c r="PEQ426" s="558"/>
      <c r="PER426" s="558"/>
      <c r="PES426" s="558"/>
      <c r="PET426" s="558"/>
      <c r="PEU426" s="558"/>
      <c r="PEV426" s="558"/>
      <c r="PEW426" s="558"/>
      <c r="PEX426" s="558"/>
      <c r="PEY426" s="558"/>
      <c r="PEZ426" s="558"/>
      <c r="PFA426" s="558"/>
      <c r="PFB426" s="558"/>
      <c r="PFC426" s="558"/>
      <c r="PFD426" s="558"/>
      <c r="PFE426" s="558"/>
      <c r="PFF426" s="558"/>
      <c r="PFG426" s="558"/>
      <c r="PFH426" s="558"/>
      <c r="PFI426" s="558"/>
      <c r="PFJ426" s="558"/>
      <c r="PFK426" s="558"/>
      <c r="PFL426" s="558"/>
      <c r="PFM426" s="558"/>
      <c r="PFN426" s="558"/>
      <c r="PFO426" s="558"/>
      <c r="PFP426" s="558"/>
      <c r="PFQ426" s="558"/>
      <c r="PFR426" s="558"/>
      <c r="PFS426" s="558"/>
      <c r="PFT426" s="558"/>
      <c r="PFU426" s="558"/>
      <c r="PFV426" s="558"/>
      <c r="PFW426" s="558"/>
      <c r="PFX426" s="558"/>
      <c r="PFY426" s="558"/>
      <c r="PFZ426" s="558"/>
      <c r="PGA426" s="558"/>
      <c r="PGB426" s="558"/>
      <c r="PGC426" s="558"/>
      <c r="PGD426" s="558"/>
      <c r="PGE426" s="558"/>
      <c r="PGF426" s="558"/>
      <c r="PGG426" s="558"/>
      <c r="PGH426" s="558"/>
      <c r="PGI426" s="558"/>
      <c r="PGJ426" s="558"/>
      <c r="PGK426" s="558"/>
      <c r="PGL426" s="558"/>
      <c r="PGM426" s="558"/>
      <c r="PGN426" s="558"/>
      <c r="PGO426" s="558"/>
      <c r="PGP426" s="558"/>
      <c r="PGQ426" s="558"/>
      <c r="PGR426" s="558"/>
      <c r="PGS426" s="558"/>
      <c r="PGT426" s="558"/>
      <c r="PGU426" s="558"/>
      <c r="PGV426" s="558"/>
      <c r="PGW426" s="558"/>
      <c r="PGX426" s="558"/>
      <c r="PGY426" s="558"/>
      <c r="PGZ426" s="558"/>
      <c r="PHA426" s="558"/>
      <c r="PHB426" s="558"/>
      <c r="PHC426" s="558"/>
      <c r="PHD426" s="558"/>
      <c r="PHE426" s="558"/>
      <c r="PHF426" s="558"/>
      <c r="PHG426" s="558"/>
      <c r="PHH426" s="558"/>
      <c r="PHI426" s="558"/>
      <c r="PHJ426" s="558"/>
      <c r="PHK426" s="558"/>
      <c r="PHL426" s="558"/>
      <c r="PHM426" s="558"/>
      <c r="PHN426" s="558"/>
      <c r="PHO426" s="558"/>
      <c r="PHP426" s="558"/>
      <c r="PHQ426" s="558"/>
      <c r="PHR426" s="558"/>
      <c r="PHS426" s="558"/>
      <c r="PHT426" s="558"/>
      <c r="PHU426" s="558"/>
      <c r="PHV426" s="558"/>
      <c r="PHW426" s="558"/>
      <c r="PHX426" s="558"/>
      <c r="PHY426" s="558"/>
      <c r="PHZ426" s="558"/>
      <c r="PIA426" s="558"/>
      <c r="PIB426" s="558"/>
      <c r="PIC426" s="558"/>
      <c r="PID426" s="558"/>
      <c r="PIE426" s="558"/>
      <c r="PIF426" s="558"/>
      <c r="PIG426" s="558"/>
      <c r="PIH426" s="558"/>
      <c r="PII426" s="558"/>
      <c r="PIJ426" s="558"/>
      <c r="PIK426" s="558"/>
      <c r="PIL426" s="558"/>
      <c r="PIM426" s="558"/>
      <c r="PIN426" s="558"/>
      <c r="PIO426" s="558"/>
      <c r="PIP426" s="558"/>
      <c r="PIQ426" s="558"/>
      <c r="PIR426" s="558"/>
      <c r="PIS426" s="558"/>
      <c r="PIT426" s="558"/>
      <c r="PIU426" s="558"/>
      <c r="PIV426" s="558"/>
      <c r="PIW426" s="558"/>
      <c r="PIX426" s="558"/>
      <c r="PIY426" s="558"/>
      <c r="PIZ426" s="558"/>
      <c r="PJA426" s="558"/>
      <c r="PJB426" s="558"/>
      <c r="PJC426" s="558"/>
      <c r="PJD426" s="558"/>
      <c r="PJE426" s="558"/>
      <c r="PJF426" s="558"/>
      <c r="PJG426" s="558"/>
      <c r="PJH426" s="558"/>
      <c r="PJI426" s="558"/>
      <c r="PJJ426" s="558"/>
      <c r="PJK426" s="558"/>
      <c r="PJL426" s="558"/>
      <c r="PJM426" s="558"/>
      <c r="PJN426" s="558"/>
      <c r="PJO426" s="558"/>
      <c r="PJP426" s="558"/>
      <c r="PJQ426" s="558"/>
      <c r="PJR426" s="558"/>
      <c r="PJS426" s="558"/>
      <c r="PJT426" s="558"/>
      <c r="PJU426" s="558"/>
      <c r="PJV426" s="558"/>
      <c r="PJW426" s="558"/>
      <c r="PJX426" s="558"/>
      <c r="PJY426" s="558"/>
      <c r="PJZ426" s="558"/>
      <c r="PKA426" s="558"/>
      <c r="PKB426" s="558"/>
      <c r="PKC426" s="558"/>
      <c r="PKD426" s="558"/>
      <c r="PKE426" s="558"/>
      <c r="PKF426" s="558"/>
      <c r="PKG426" s="558"/>
      <c r="PKH426" s="558"/>
      <c r="PKI426" s="558"/>
      <c r="PKJ426" s="558"/>
      <c r="PKK426" s="558"/>
      <c r="PKL426" s="558"/>
      <c r="PKM426" s="558"/>
      <c r="PKN426" s="558"/>
      <c r="PKO426" s="558"/>
      <c r="PKP426" s="558"/>
      <c r="PKQ426" s="558"/>
      <c r="PKR426" s="558"/>
      <c r="PKS426" s="558"/>
      <c r="PKT426" s="558"/>
      <c r="PKU426" s="558"/>
      <c r="PKV426" s="558"/>
      <c r="PKW426" s="558"/>
      <c r="PKX426" s="558"/>
      <c r="PKY426" s="558"/>
      <c r="PKZ426" s="558"/>
      <c r="PLA426" s="558"/>
      <c r="PLB426" s="558"/>
      <c r="PLC426" s="558"/>
      <c r="PLD426" s="558"/>
      <c r="PLE426" s="558"/>
      <c r="PLF426" s="558"/>
      <c r="PLG426" s="558"/>
      <c r="PLH426" s="558"/>
      <c r="PLI426" s="558"/>
      <c r="PLJ426" s="558"/>
      <c r="PLK426" s="558"/>
      <c r="PLL426" s="558"/>
      <c r="PLM426" s="558"/>
      <c r="PLN426" s="558"/>
      <c r="PLO426" s="558"/>
      <c r="PLP426" s="558"/>
      <c r="PLQ426" s="558"/>
      <c r="PLR426" s="558"/>
      <c r="PLS426" s="558"/>
      <c r="PLT426" s="558"/>
      <c r="PLU426" s="558"/>
      <c r="PLV426" s="558"/>
      <c r="PLW426" s="558"/>
      <c r="PLX426" s="558"/>
      <c r="PLY426" s="558"/>
      <c r="PLZ426" s="558"/>
      <c r="PMA426" s="558"/>
      <c r="PMB426" s="558"/>
      <c r="PMC426" s="558"/>
      <c r="PMD426" s="558"/>
      <c r="PME426" s="558"/>
      <c r="PMF426" s="558"/>
      <c r="PMG426" s="558"/>
      <c r="PMH426" s="558"/>
      <c r="PMI426" s="558"/>
      <c r="PMJ426" s="558"/>
      <c r="PMK426" s="558"/>
      <c r="PML426" s="558"/>
      <c r="PMM426" s="558"/>
      <c r="PMN426" s="558"/>
      <c r="PMO426" s="558"/>
      <c r="PMP426" s="558"/>
      <c r="PMQ426" s="558"/>
      <c r="PMR426" s="558"/>
      <c r="PMS426" s="558"/>
      <c r="PMT426" s="558"/>
      <c r="PMU426" s="558"/>
      <c r="PMV426" s="558"/>
      <c r="PMW426" s="558"/>
      <c r="PMX426" s="558"/>
      <c r="PMY426" s="558"/>
      <c r="PMZ426" s="558"/>
      <c r="PNA426" s="558"/>
      <c r="PNB426" s="558"/>
      <c r="PNC426" s="558"/>
      <c r="PND426" s="558"/>
      <c r="PNE426" s="558"/>
      <c r="PNF426" s="558"/>
      <c r="PNG426" s="558"/>
      <c r="PNH426" s="558"/>
      <c r="PNI426" s="558"/>
      <c r="PNJ426" s="558"/>
      <c r="PNK426" s="558"/>
      <c r="PNL426" s="558"/>
      <c r="PNM426" s="558"/>
      <c r="PNN426" s="558"/>
      <c r="PNO426" s="558"/>
      <c r="PNP426" s="558"/>
      <c r="PNQ426" s="558"/>
      <c r="PNR426" s="558"/>
      <c r="PNS426" s="558"/>
      <c r="PNT426" s="558"/>
      <c r="PNU426" s="558"/>
      <c r="PNV426" s="558"/>
      <c r="PNW426" s="558"/>
      <c r="PNX426" s="558"/>
      <c r="PNY426" s="558"/>
      <c r="PNZ426" s="558"/>
      <c r="POA426" s="558"/>
      <c r="POB426" s="558"/>
      <c r="POC426" s="558"/>
      <c r="POD426" s="558"/>
      <c r="POE426" s="558"/>
      <c r="POF426" s="558"/>
      <c r="POG426" s="558"/>
      <c r="POH426" s="558"/>
      <c r="POI426" s="558"/>
      <c r="POJ426" s="558"/>
      <c r="POK426" s="558"/>
      <c r="POL426" s="558"/>
      <c r="POM426" s="558"/>
      <c r="PON426" s="558"/>
      <c r="POO426" s="558"/>
      <c r="POP426" s="558"/>
      <c r="POQ426" s="558"/>
      <c r="POR426" s="558"/>
      <c r="POS426" s="558"/>
      <c r="POT426" s="558"/>
      <c r="POU426" s="558"/>
      <c r="POV426" s="558"/>
      <c r="POW426" s="558"/>
      <c r="POX426" s="558"/>
      <c r="POY426" s="558"/>
      <c r="POZ426" s="558"/>
      <c r="PPA426" s="558"/>
      <c r="PPB426" s="558"/>
      <c r="PPC426" s="558"/>
      <c r="PPD426" s="558"/>
      <c r="PPE426" s="558"/>
      <c r="PPF426" s="558"/>
      <c r="PPG426" s="558"/>
      <c r="PPH426" s="558"/>
      <c r="PPI426" s="558"/>
      <c r="PPJ426" s="558"/>
      <c r="PPK426" s="558"/>
      <c r="PPL426" s="558"/>
      <c r="PPM426" s="558"/>
      <c r="PPN426" s="558"/>
      <c r="PPO426" s="558"/>
      <c r="PPP426" s="558"/>
      <c r="PPQ426" s="558"/>
      <c r="PPR426" s="558"/>
      <c r="PPS426" s="558"/>
      <c r="PPT426" s="558"/>
      <c r="PPU426" s="558"/>
      <c r="PPV426" s="558"/>
      <c r="PPW426" s="558"/>
      <c r="PPX426" s="558"/>
      <c r="PPY426" s="558"/>
      <c r="PPZ426" s="558"/>
      <c r="PQA426" s="558"/>
      <c r="PQB426" s="558"/>
      <c r="PQC426" s="558"/>
      <c r="PQD426" s="558"/>
      <c r="PQE426" s="558"/>
      <c r="PQF426" s="558"/>
      <c r="PQG426" s="558"/>
      <c r="PQH426" s="558"/>
      <c r="PQI426" s="558"/>
      <c r="PQJ426" s="558"/>
      <c r="PQK426" s="558"/>
      <c r="PQL426" s="558"/>
      <c r="PQM426" s="558"/>
      <c r="PQN426" s="558"/>
      <c r="PQO426" s="558"/>
      <c r="PQP426" s="558"/>
      <c r="PQQ426" s="558"/>
      <c r="PQR426" s="558"/>
      <c r="PQS426" s="558"/>
      <c r="PQT426" s="558"/>
      <c r="PQU426" s="558"/>
      <c r="PQV426" s="558"/>
      <c r="PQW426" s="558"/>
      <c r="PQX426" s="558"/>
      <c r="PQY426" s="558"/>
      <c r="PQZ426" s="558"/>
      <c r="PRA426" s="558"/>
      <c r="PRB426" s="558"/>
      <c r="PRC426" s="558"/>
      <c r="PRD426" s="558"/>
      <c r="PRE426" s="558"/>
      <c r="PRF426" s="558"/>
      <c r="PRG426" s="558"/>
      <c r="PRH426" s="558"/>
      <c r="PRI426" s="558"/>
      <c r="PRJ426" s="558"/>
      <c r="PRK426" s="558"/>
      <c r="PRL426" s="558"/>
      <c r="PRM426" s="558"/>
      <c r="PRN426" s="558"/>
      <c r="PRO426" s="558"/>
      <c r="PRP426" s="558"/>
      <c r="PRQ426" s="558"/>
      <c r="PRR426" s="558"/>
      <c r="PRS426" s="558"/>
      <c r="PRT426" s="558"/>
      <c r="PRU426" s="558"/>
      <c r="PRV426" s="558"/>
      <c r="PRW426" s="558"/>
      <c r="PRX426" s="558"/>
      <c r="PRY426" s="558"/>
      <c r="PRZ426" s="558"/>
      <c r="PSA426" s="558"/>
      <c r="PSB426" s="558"/>
      <c r="PSC426" s="558"/>
      <c r="PSD426" s="558"/>
      <c r="PSE426" s="558"/>
      <c r="PSF426" s="558"/>
      <c r="PSG426" s="558"/>
      <c r="PSH426" s="558"/>
      <c r="PSI426" s="558"/>
      <c r="PSJ426" s="558"/>
      <c r="PSK426" s="558"/>
      <c r="PSL426" s="558"/>
      <c r="PSM426" s="558"/>
      <c r="PSN426" s="558"/>
      <c r="PSO426" s="558"/>
      <c r="PSP426" s="558"/>
      <c r="PSQ426" s="558"/>
      <c r="PSR426" s="558"/>
      <c r="PSS426" s="558"/>
      <c r="PST426" s="558"/>
      <c r="PSU426" s="558"/>
      <c r="PSV426" s="558"/>
      <c r="PSW426" s="558"/>
      <c r="PSX426" s="558"/>
      <c r="PSY426" s="558"/>
      <c r="PSZ426" s="558"/>
      <c r="PTA426" s="558"/>
      <c r="PTB426" s="558"/>
      <c r="PTC426" s="558"/>
      <c r="PTD426" s="558"/>
      <c r="PTE426" s="558"/>
      <c r="PTF426" s="558"/>
      <c r="PTG426" s="558"/>
      <c r="PTH426" s="558"/>
      <c r="PTI426" s="558"/>
      <c r="PTJ426" s="558"/>
      <c r="PTK426" s="558"/>
      <c r="PTL426" s="558"/>
      <c r="PTM426" s="558"/>
      <c r="PTN426" s="558"/>
      <c r="PTO426" s="558"/>
      <c r="PTP426" s="558"/>
      <c r="PTQ426" s="558"/>
      <c r="PTR426" s="558"/>
      <c r="PTS426" s="558"/>
      <c r="PTT426" s="558"/>
      <c r="PTU426" s="558"/>
      <c r="PTV426" s="558"/>
      <c r="PTW426" s="558"/>
      <c r="PTX426" s="558"/>
      <c r="PTY426" s="558"/>
      <c r="PTZ426" s="558"/>
      <c r="PUA426" s="558"/>
      <c r="PUB426" s="558"/>
      <c r="PUC426" s="558"/>
      <c r="PUD426" s="558"/>
      <c r="PUE426" s="558"/>
      <c r="PUF426" s="558"/>
      <c r="PUG426" s="558"/>
      <c r="PUH426" s="558"/>
      <c r="PUI426" s="558"/>
      <c r="PUJ426" s="558"/>
      <c r="PUK426" s="558"/>
      <c r="PUL426" s="558"/>
      <c r="PUM426" s="558"/>
      <c r="PUN426" s="558"/>
      <c r="PUO426" s="558"/>
      <c r="PUP426" s="558"/>
      <c r="PUQ426" s="558"/>
      <c r="PUR426" s="558"/>
      <c r="PUS426" s="558"/>
      <c r="PUT426" s="558"/>
      <c r="PUU426" s="558"/>
      <c r="PUV426" s="558"/>
      <c r="PUW426" s="558"/>
      <c r="PUX426" s="558"/>
      <c r="PUY426" s="558"/>
      <c r="PUZ426" s="558"/>
      <c r="PVA426" s="558"/>
      <c r="PVB426" s="558"/>
      <c r="PVC426" s="558"/>
      <c r="PVD426" s="558"/>
      <c r="PVE426" s="558"/>
      <c r="PVF426" s="558"/>
      <c r="PVG426" s="558"/>
      <c r="PVH426" s="558"/>
      <c r="PVI426" s="558"/>
      <c r="PVJ426" s="558"/>
      <c r="PVK426" s="558"/>
      <c r="PVL426" s="558"/>
      <c r="PVM426" s="558"/>
      <c r="PVN426" s="558"/>
      <c r="PVO426" s="558"/>
      <c r="PVP426" s="558"/>
      <c r="PVQ426" s="558"/>
      <c r="PVR426" s="558"/>
      <c r="PVS426" s="558"/>
      <c r="PVT426" s="558"/>
      <c r="PVU426" s="558"/>
      <c r="PVV426" s="558"/>
      <c r="PVW426" s="558"/>
      <c r="PVX426" s="558"/>
      <c r="PVY426" s="558"/>
      <c r="PVZ426" s="558"/>
      <c r="PWA426" s="558"/>
      <c r="PWB426" s="558"/>
      <c r="PWC426" s="558"/>
      <c r="PWD426" s="558"/>
      <c r="PWE426" s="558"/>
      <c r="PWF426" s="558"/>
      <c r="PWG426" s="558"/>
      <c r="PWH426" s="558"/>
      <c r="PWI426" s="558"/>
      <c r="PWJ426" s="558"/>
      <c r="PWK426" s="558"/>
      <c r="PWL426" s="558"/>
      <c r="PWM426" s="558"/>
      <c r="PWN426" s="558"/>
      <c r="PWO426" s="558"/>
      <c r="PWP426" s="558"/>
      <c r="PWQ426" s="558"/>
      <c r="PWR426" s="558"/>
      <c r="PWS426" s="558"/>
      <c r="PWT426" s="558"/>
      <c r="PWU426" s="558"/>
      <c r="PWV426" s="558"/>
      <c r="PWW426" s="558"/>
      <c r="PWX426" s="558"/>
      <c r="PWY426" s="558"/>
      <c r="PWZ426" s="558"/>
      <c r="PXA426" s="558"/>
      <c r="PXB426" s="558"/>
      <c r="PXC426" s="558"/>
      <c r="PXD426" s="558"/>
      <c r="PXE426" s="558"/>
      <c r="PXF426" s="558"/>
      <c r="PXG426" s="558"/>
      <c r="PXH426" s="558"/>
      <c r="PXI426" s="558"/>
      <c r="PXJ426" s="558"/>
      <c r="PXK426" s="558"/>
      <c r="PXL426" s="558"/>
      <c r="PXM426" s="558"/>
      <c r="PXN426" s="558"/>
      <c r="PXO426" s="558"/>
      <c r="PXP426" s="558"/>
      <c r="PXQ426" s="558"/>
      <c r="PXR426" s="558"/>
      <c r="PXS426" s="558"/>
      <c r="PXT426" s="558"/>
      <c r="PXU426" s="558"/>
      <c r="PXV426" s="558"/>
      <c r="PXW426" s="558"/>
      <c r="PXX426" s="558"/>
      <c r="PXY426" s="558"/>
      <c r="PXZ426" s="558"/>
      <c r="PYA426" s="558"/>
      <c r="PYB426" s="558"/>
      <c r="PYC426" s="558"/>
      <c r="PYD426" s="558"/>
      <c r="PYE426" s="558"/>
      <c r="PYF426" s="558"/>
      <c r="PYG426" s="558"/>
      <c r="PYH426" s="558"/>
      <c r="PYI426" s="558"/>
      <c r="PYJ426" s="558"/>
      <c r="PYK426" s="558"/>
      <c r="PYL426" s="558"/>
      <c r="PYM426" s="558"/>
      <c r="PYN426" s="558"/>
      <c r="PYO426" s="558"/>
      <c r="PYP426" s="558"/>
      <c r="PYQ426" s="558"/>
      <c r="PYR426" s="558"/>
      <c r="PYS426" s="558"/>
      <c r="PYT426" s="558"/>
      <c r="PYU426" s="558"/>
      <c r="PYV426" s="558"/>
      <c r="PYW426" s="558"/>
      <c r="PYX426" s="558"/>
      <c r="PYY426" s="558"/>
      <c r="PYZ426" s="558"/>
      <c r="PZA426" s="558"/>
      <c r="PZB426" s="558"/>
      <c r="PZC426" s="558"/>
      <c r="PZD426" s="558"/>
      <c r="PZE426" s="558"/>
      <c r="PZF426" s="558"/>
      <c r="PZG426" s="558"/>
      <c r="PZH426" s="558"/>
      <c r="PZI426" s="558"/>
      <c r="PZJ426" s="558"/>
      <c r="PZK426" s="558"/>
      <c r="PZL426" s="558"/>
      <c r="PZM426" s="558"/>
      <c r="PZN426" s="558"/>
      <c r="PZO426" s="558"/>
      <c r="PZP426" s="558"/>
      <c r="PZQ426" s="558"/>
      <c r="PZR426" s="558"/>
      <c r="PZS426" s="558"/>
      <c r="PZT426" s="558"/>
      <c r="PZU426" s="558"/>
      <c r="PZV426" s="558"/>
      <c r="PZW426" s="558"/>
      <c r="PZX426" s="558"/>
      <c r="PZY426" s="558"/>
      <c r="PZZ426" s="558"/>
      <c r="QAA426" s="558"/>
      <c r="QAB426" s="558"/>
      <c r="QAC426" s="558"/>
      <c r="QAD426" s="558"/>
      <c r="QAE426" s="558"/>
      <c r="QAF426" s="558"/>
      <c r="QAG426" s="558"/>
      <c r="QAH426" s="558"/>
      <c r="QAI426" s="558"/>
      <c r="QAJ426" s="558"/>
      <c r="QAK426" s="558"/>
      <c r="QAL426" s="558"/>
      <c r="QAM426" s="558"/>
      <c r="QAN426" s="558"/>
      <c r="QAO426" s="558"/>
      <c r="QAP426" s="558"/>
      <c r="QAQ426" s="558"/>
      <c r="QAR426" s="558"/>
      <c r="QAS426" s="558"/>
      <c r="QAT426" s="558"/>
      <c r="QAU426" s="558"/>
      <c r="QAV426" s="558"/>
      <c r="QAW426" s="558"/>
      <c r="QAX426" s="558"/>
      <c r="QAY426" s="558"/>
      <c r="QAZ426" s="558"/>
      <c r="QBA426" s="558"/>
      <c r="QBB426" s="558"/>
      <c r="QBC426" s="558"/>
      <c r="QBD426" s="558"/>
      <c r="QBE426" s="558"/>
      <c r="QBF426" s="558"/>
      <c r="QBG426" s="558"/>
      <c r="QBH426" s="558"/>
      <c r="QBI426" s="558"/>
      <c r="QBJ426" s="558"/>
      <c r="QBK426" s="558"/>
      <c r="QBL426" s="558"/>
      <c r="QBM426" s="558"/>
      <c r="QBN426" s="558"/>
      <c r="QBO426" s="558"/>
      <c r="QBP426" s="558"/>
      <c r="QBQ426" s="558"/>
      <c r="QBR426" s="558"/>
      <c r="QBS426" s="558"/>
      <c r="QBT426" s="558"/>
      <c r="QBU426" s="558"/>
      <c r="QBV426" s="558"/>
      <c r="QBW426" s="558"/>
      <c r="QBX426" s="558"/>
      <c r="QBY426" s="558"/>
      <c r="QBZ426" s="558"/>
      <c r="QCA426" s="558"/>
      <c r="QCB426" s="558"/>
      <c r="QCC426" s="558"/>
      <c r="QCD426" s="558"/>
      <c r="QCE426" s="558"/>
      <c r="QCF426" s="558"/>
      <c r="QCG426" s="558"/>
      <c r="QCH426" s="558"/>
      <c r="QCI426" s="558"/>
      <c r="QCJ426" s="558"/>
      <c r="QCK426" s="558"/>
      <c r="QCL426" s="558"/>
      <c r="QCM426" s="558"/>
      <c r="QCN426" s="558"/>
      <c r="QCO426" s="558"/>
      <c r="QCP426" s="558"/>
      <c r="QCQ426" s="558"/>
      <c r="QCR426" s="558"/>
      <c r="QCS426" s="558"/>
      <c r="QCT426" s="558"/>
      <c r="QCU426" s="558"/>
      <c r="QCV426" s="558"/>
      <c r="QCW426" s="558"/>
      <c r="QCX426" s="558"/>
      <c r="QCY426" s="558"/>
      <c r="QCZ426" s="558"/>
      <c r="QDA426" s="558"/>
      <c r="QDB426" s="558"/>
      <c r="QDC426" s="558"/>
      <c r="QDD426" s="558"/>
      <c r="QDE426" s="558"/>
      <c r="QDF426" s="558"/>
      <c r="QDG426" s="558"/>
      <c r="QDH426" s="558"/>
      <c r="QDI426" s="558"/>
      <c r="QDJ426" s="558"/>
      <c r="QDK426" s="558"/>
      <c r="QDL426" s="558"/>
      <c r="QDM426" s="558"/>
      <c r="QDN426" s="558"/>
      <c r="QDO426" s="558"/>
      <c r="QDP426" s="558"/>
      <c r="QDQ426" s="558"/>
      <c r="QDR426" s="558"/>
      <c r="QDS426" s="558"/>
      <c r="QDT426" s="558"/>
      <c r="QDU426" s="558"/>
      <c r="QDV426" s="558"/>
      <c r="QDW426" s="558"/>
      <c r="QDX426" s="558"/>
      <c r="QDY426" s="558"/>
      <c r="QDZ426" s="558"/>
      <c r="QEA426" s="558"/>
      <c r="QEB426" s="558"/>
      <c r="QEC426" s="558"/>
      <c r="QED426" s="558"/>
      <c r="QEE426" s="558"/>
      <c r="QEF426" s="558"/>
      <c r="QEG426" s="558"/>
      <c r="QEH426" s="558"/>
      <c r="QEI426" s="558"/>
      <c r="QEJ426" s="558"/>
      <c r="QEK426" s="558"/>
      <c r="QEL426" s="558"/>
      <c r="QEM426" s="558"/>
      <c r="QEN426" s="558"/>
      <c r="QEO426" s="558"/>
      <c r="QEP426" s="558"/>
      <c r="QEQ426" s="558"/>
      <c r="QER426" s="558"/>
      <c r="QES426" s="558"/>
      <c r="QET426" s="558"/>
      <c r="QEU426" s="558"/>
      <c r="QEV426" s="558"/>
      <c r="QEW426" s="558"/>
      <c r="QEX426" s="558"/>
      <c r="QEY426" s="558"/>
      <c r="QEZ426" s="558"/>
      <c r="QFA426" s="558"/>
      <c r="QFB426" s="558"/>
      <c r="QFC426" s="558"/>
      <c r="QFD426" s="558"/>
      <c r="QFE426" s="558"/>
      <c r="QFF426" s="558"/>
      <c r="QFG426" s="558"/>
      <c r="QFH426" s="558"/>
      <c r="QFI426" s="558"/>
      <c r="QFJ426" s="558"/>
      <c r="QFK426" s="558"/>
      <c r="QFL426" s="558"/>
      <c r="QFM426" s="558"/>
      <c r="QFN426" s="558"/>
      <c r="QFO426" s="558"/>
      <c r="QFP426" s="558"/>
      <c r="QFQ426" s="558"/>
      <c r="QFR426" s="558"/>
      <c r="QFS426" s="558"/>
      <c r="QFT426" s="558"/>
      <c r="QFU426" s="558"/>
      <c r="QFV426" s="558"/>
      <c r="QFW426" s="558"/>
      <c r="QFX426" s="558"/>
      <c r="QFY426" s="558"/>
      <c r="QFZ426" s="558"/>
      <c r="QGA426" s="558"/>
      <c r="QGB426" s="558"/>
      <c r="QGC426" s="558"/>
      <c r="QGD426" s="558"/>
      <c r="QGE426" s="558"/>
      <c r="QGF426" s="558"/>
      <c r="QGG426" s="558"/>
      <c r="QGH426" s="558"/>
      <c r="QGI426" s="558"/>
      <c r="QGJ426" s="558"/>
      <c r="QGK426" s="558"/>
      <c r="QGL426" s="558"/>
      <c r="QGM426" s="558"/>
      <c r="QGN426" s="558"/>
      <c r="QGO426" s="558"/>
      <c r="QGP426" s="558"/>
      <c r="QGQ426" s="558"/>
      <c r="QGR426" s="558"/>
      <c r="QGS426" s="558"/>
      <c r="QGT426" s="558"/>
      <c r="QGU426" s="558"/>
      <c r="QGV426" s="558"/>
      <c r="QGW426" s="558"/>
      <c r="QGX426" s="558"/>
      <c r="QGY426" s="558"/>
      <c r="QGZ426" s="558"/>
      <c r="QHA426" s="558"/>
      <c r="QHB426" s="558"/>
      <c r="QHC426" s="558"/>
      <c r="QHD426" s="558"/>
      <c r="QHE426" s="558"/>
      <c r="QHF426" s="558"/>
      <c r="QHG426" s="558"/>
      <c r="QHH426" s="558"/>
      <c r="QHI426" s="558"/>
      <c r="QHJ426" s="558"/>
      <c r="QHK426" s="558"/>
      <c r="QHL426" s="558"/>
      <c r="QHM426" s="558"/>
      <c r="QHN426" s="558"/>
      <c r="QHO426" s="558"/>
      <c r="QHP426" s="558"/>
      <c r="QHQ426" s="558"/>
      <c r="QHR426" s="558"/>
      <c r="QHS426" s="558"/>
      <c r="QHT426" s="558"/>
      <c r="QHU426" s="558"/>
      <c r="QHV426" s="558"/>
      <c r="QHW426" s="558"/>
      <c r="QHX426" s="558"/>
      <c r="QHY426" s="558"/>
      <c r="QHZ426" s="558"/>
      <c r="QIA426" s="558"/>
      <c r="QIB426" s="558"/>
      <c r="QIC426" s="558"/>
      <c r="QID426" s="558"/>
      <c r="QIE426" s="558"/>
      <c r="QIF426" s="558"/>
      <c r="QIG426" s="558"/>
      <c r="QIH426" s="558"/>
      <c r="QII426" s="558"/>
      <c r="QIJ426" s="558"/>
      <c r="QIK426" s="558"/>
      <c r="QIL426" s="558"/>
      <c r="QIM426" s="558"/>
      <c r="QIN426" s="558"/>
      <c r="QIO426" s="558"/>
      <c r="QIP426" s="558"/>
      <c r="QIQ426" s="558"/>
      <c r="QIR426" s="558"/>
      <c r="QIS426" s="558"/>
      <c r="QIT426" s="558"/>
      <c r="QIU426" s="558"/>
      <c r="QIV426" s="558"/>
      <c r="QIW426" s="558"/>
      <c r="QIX426" s="558"/>
      <c r="QIY426" s="558"/>
      <c r="QIZ426" s="558"/>
      <c r="QJA426" s="558"/>
      <c r="QJB426" s="558"/>
      <c r="QJC426" s="558"/>
      <c r="QJD426" s="558"/>
      <c r="QJE426" s="558"/>
      <c r="QJF426" s="558"/>
      <c r="QJG426" s="558"/>
      <c r="QJH426" s="558"/>
      <c r="QJI426" s="558"/>
      <c r="QJJ426" s="558"/>
      <c r="QJK426" s="558"/>
      <c r="QJL426" s="558"/>
      <c r="QJM426" s="558"/>
      <c r="QJN426" s="558"/>
      <c r="QJO426" s="558"/>
      <c r="QJP426" s="558"/>
      <c r="QJQ426" s="558"/>
      <c r="QJR426" s="558"/>
      <c r="QJS426" s="558"/>
      <c r="QJT426" s="558"/>
      <c r="QJU426" s="558"/>
      <c r="QJV426" s="558"/>
      <c r="QJW426" s="558"/>
      <c r="QJX426" s="558"/>
      <c r="QJY426" s="558"/>
      <c r="QJZ426" s="558"/>
      <c r="QKA426" s="558"/>
      <c r="QKB426" s="558"/>
      <c r="QKC426" s="558"/>
      <c r="QKD426" s="558"/>
      <c r="QKE426" s="558"/>
      <c r="QKF426" s="558"/>
      <c r="QKG426" s="558"/>
      <c r="QKH426" s="558"/>
      <c r="QKI426" s="558"/>
      <c r="QKJ426" s="558"/>
      <c r="QKK426" s="558"/>
      <c r="QKL426" s="558"/>
      <c r="QKM426" s="558"/>
      <c r="QKN426" s="558"/>
      <c r="QKO426" s="558"/>
      <c r="QKP426" s="558"/>
      <c r="QKQ426" s="558"/>
      <c r="QKR426" s="558"/>
      <c r="QKS426" s="558"/>
      <c r="QKT426" s="558"/>
      <c r="QKU426" s="558"/>
      <c r="QKV426" s="558"/>
      <c r="QKW426" s="558"/>
      <c r="QKX426" s="558"/>
      <c r="QKY426" s="558"/>
      <c r="QKZ426" s="558"/>
      <c r="QLA426" s="558"/>
      <c r="QLB426" s="558"/>
      <c r="QLC426" s="558"/>
      <c r="QLD426" s="558"/>
      <c r="QLE426" s="558"/>
      <c r="QLF426" s="558"/>
      <c r="QLG426" s="558"/>
      <c r="QLH426" s="558"/>
      <c r="QLI426" s="558"/>
      <c r="QLJ426" s="558"/>
      <c r="QLK426" s="558"/>
      <c r="QLL426" s="558"/>
      <c r="QLM426" s="558"/>
      <c r="QLN426" s="558"/>
      <c r="QLO426" s="558"/>
      <c r="QLP426" s="558"/>
      <c r="QLQ426" s="558"/>
      <c r="QLR426" s="558"/>
      <c r="QLS426" s="558"/>
      <c r="QLT426" s="558"/>
      <c r="QLU426" s="558"/>
      <c r="QLV426" s="558"/>
      <c r="QLW426" s="558"/>
      <c r="QLX426" s="558"/>
      <c r="QLY426" s="558"/>
      <c r="QLZ426" s="558"/>
      <c r="QMA426" s="558"/>
      <c r="QMB426" s="558"/>
      <c r="QMC426" s="558"/>
      <c r="QMD426" s="558"/>
      <c r="QME426" s="558"/>
      <c r="QMF426" s="558"/>
      <c r="QMG426" s="558"/>
      <c r="QMH426" s="558"/>
      <c r="QMI426" s="558"/>
      <c r="QMJ426" s="558"/>
      <c r="QMK426" s="558"/>
      <c r="QML426" s="558"/>
      <c r="QMM426" s="558"/>
      <c r="QMN426" s="558"/>
      <c r="QMO426" s="558"/>
      <c r="QMP426" s="558"/>
      <c r="QMQ426" s="558"/>
      <c r="QMR426" s="558"/>
      <c r="QMS426" s="558"/>
      <c r="QMT426" s="558"/>
      <c r="QMU426" s="558"/>
      <c r="QMV426" s="558"/>
      <c r="QMW426" s="558"/>
      <c r="QMX426" s="558"/>
      <c r="QMY426" s="558"/>
      <c r="QMZ426" s="558"/>
      <c r="QNA426" s="558"/>
      <c r="QNB426" s="558"/>
      <c r="QNC426" s="558"/>
      <c r="QND426" s="558"/>
      <c r="QNE426" s="558"/>
      <c r="QNF426" s="558"/>
      <c r="QNG426" s="558"/>
      <c r="QNH426" s="558"/>
      <c r="QNI426" s="558"/>
      <c r="QNJ426" s="558"/>
      <c r="QNK426" s="558"/>
      <c r="QNL426" s="558"/>
      <c r="QNM426" s="558"/>
      <c r="QNN426" s="558"/>
      <c r="QNO426" s="558"/>
      <c r="QNP426" s="558"/>
      <c r="QNQ426" s="558"/>
      <c r="QNR426" s="558"/>
      <c r="QNS426" s="558"/>
      <c r="QNT426" s="558"/>
      <c r="QNU426" s="558"/>
      <c r="QNV426" s="558"/>
      <c r="QNW426" s="558"/>
      <c r="QNX426" s="558"/>
      <c r="QNY426" s="558"/>
      <c r="QNZ426" s="558"/>
      <c r="QOA426" s="558"/>
      <c r="QOB426" s="558"/>
      <c r="QOC426" s="558"/>
      <c r="QOD426" s="558"/>
      <c r="QOE426" s="558"/>
      <c r="QOF426" s="558"/>
      <c r="QOG426" s="558"/>
      <c r="QOH426" s="558"/>
      <c r="QOI426" s="558"/>
      <c r="QOJ426" s="558"/>
      <c r="QOK426" s="558"/>
      <c r="QOL426" s="558"/>
      <c r="QOM426" s="558"/>
      <c r="QON426" s="558"/>
      <c r="QOO426" s="558"/>
      <c r="QOP426" s="558"/>
      <c r="QOQ426" s="558"/>
      <c r="QOR426" s="558"/>
      <c r="QOS426" s="558"/>
      <c r="QOT426" s="558"/>
      <c r="QOU426" s="558"/>
      <c r="QOV426" s="558"/>
      <c r="QOW426" s="558"/>
      <c r="QOX426" s="558"/>
      <c r="QOY426" s="558"/>
      <c r="QOZ426" s="558"/>
      <c r="QPA426" s="558"/>
      <c r="QPB426" s="558"/>
      <c r="QPC426" s="558"/>
      <c r="QPD426" s="558"/>
      <c r="QPE426" s="558"/>
      <c r="QPF426" s="558"/>
      <c r="QPG426" s="558"/>
      <c r="QPH426" s="558"/>
      <c r="QPI426" s="558"/>
      <c r="QPJ426" s="558"/>
      <c r="QPK426" s="558"/>
      <c r="QPL426" s="558"/>
      <c r="QPM426" s="558"/>
      <c r="QPN426" s="558"/>
      <c r="QPO426" s="558"/>
      <c r="QPP426" s="558"/>
      <c r="QPQ426" s="558"/>
      <c r="QPR426" s="558"/>
      <c r="QPS426" s="558"/>
      <c r="QPT426" s="558"/>
      <c r="QPU426" s="558"/>
      <c r="QPV426" s="558"/>
      <c r="QPW426" s="558"/>
      <c r="QPX426" s="558"/>
      <c r="QPY426" s="558"/>
      <c r="QPZ426" s="558"/>
      <c r="QQA426" s="558"/>
      <c r="QQB426" s="558"/>
      <c r="QQC426" s="558"/>
      <c r="QQD426" s="558"/>
      <c r="QQE426" s="558"/>
      <c r="QQF426" s="558"/>
      <c r="QQG426" s="558"/>
      <c r="QQH426" s="558"/>
      <c r="QQI426" s="558"/>
      <c r="QQJ426" s="558"/>
      <c r="QQK426" s="558"/>
      <c r="QQL426" s="558"/>
      <c r="QQM426" s="558"/>
      <c r="QQN426" s="558"/>
      <c r="QQO426" s="558"/>
      <c r="QQP426" s="558"/>
      <c r="QQQ426" s="558"/>
      <c r="QQR426" s="558"/>
      <c r="QQS426" s="558"/>
      <c r="QQT426" s="558"/>
      <c r="QQU426" s="558"/>
      <c r="QQV426" s="558"/>
      <c r="QQW426" s="558"/>
      <c r="QQX426" s="558"/>
      <c r="QQY426" s="558"/>
      <c r="QQZ426" s="558"/>
      <c r="QRA426" s="558"/>
      <c r="QRB426" s="558"/>
      <c r="QRC426" s="558"/>
      <c r="QRD426" s="558"/>
      <c r="QRE426" s="558"/>
      <c r="QRF426" s="558"/>
      <c r="QRG426" s="558"/>
      <c r="QRH426" s="558"/>
      <c r="QRI426" s="558"/>
      <c r="QRJ426" s="558"/>
      <c r="QRK426" s="558"/>
      <c r="QRL426" s="558"/>
      <c r="QRM426" s="558"/>
      <c r="QRN426" s="558"/>
      <c r="QRO426" s="558"/>
      <c r="QRP426" s="558"/>
      <c r="QRQ426" s="558"/>
      <c r="QRR426" s="558"/>
      <c r="QRS426" s="558"/>
      <c r="QRT426" s="558"/>
      <c r="QRU426" s="558"/>
      <c r="QRV426" s="558"/>
      <c r="QRW426" s="558"/>
      <c r="QRX426" s="558"/>
      <c r="QRY426" s="558"/>
      <c r="QRZ426" s="558"/>
      <c r="QSA426" s="558"/>
      <c r="QSB426" s="558"/>
      <c r="QSC426" s="558"/>
      <c r="QSD426" s="558"/>
      <c r="QSE426" s="558"/>
      <c r="QSF426" s="558"/>
      <c r="QSG426" s="558"/>
      <c r="QSH426" s="558"/>
      <c r="QSI426" s="558"/>
      <c r="QSJ426" s="558"/>
      <c r="QSK426" s="558"/>
      <c r="QSL426" s="558"/>
      <c r="QSM426" s="558"/>
      <c r="QSN426" s="558"/>
      <c r="QSO426" s="558"/>
      <c r="QSP426" s="558"/>
      <c r="QSQ426" s="558"/>
      <c r="QSR426" s="558"/>
      <c r="QSS426" s="558"/>
      <c r="QST426" s="558"/>
      <c r="QSU426" s="558"/>
      <c r="QSV426" s="558"/>
      <c r="QSW426" s="558"/>
      <c r="QSX426" s="558"/>
      <c r="QSY426" s="558"/>
      <c r="QSZ426" s="558"/>
      <c r="QTA426" s="558"/>
      <c r="QTB426" s="558"/>
      <c r="QTC426" s="558"/>
      <c r="QTD426" s="558"/>
      <c r="QTE426" s="558"/>
      <c r="QTF426" s="558"/>
      <c r="QTG426" s="558"/>
      <c r="QTH426" s="558"/>
      <c r="QTI426" s="558"/>
      <c r="QTJ426" s="558"/>
      <c r="QTK426" s="558"/>
      <c r="QTL426" s="558"/>
      <c r="QTM426" s="558"/>
      <c r="QTN426" s="558"/>
      <c r="QTO426" s="558"/>
      <c r="QTP426" s="558"/>
      <c r="QTQ426" s="558"/>
      <c r="QTR426" s="558"/>
      <c r="QTS426" s="558"/>
      <c r="QTT426" s="558"/>
      <c r="QTU426" s="558"/>
      <c r="QTV426" s="558"/>
      <c r="QTW426" s="558"/>
      <c r="QTX426" s="558"/>
      <c r="QTY426" s="558"/>
      <c r="QTZ426" s="558"/>
      <c r="QUA426" s="558"/>
      <c r="QUB426" s="558"/>
      <c r="QUC426" s="558"/>
      <c r="QUD426" s="558"/>
      <c r="QUE426" s="558"/>
      <c r="QUF426" s="558"/>
      <c r="QUG426" s="558"/>
      <c r="QUH426" s="558"/>
      <c r="QUI426" s="558"/>
      <c r="QUJ426" s="558"/>
      <c r="QUK426" s="558"/>
      <c r="QUL426" s="558"/>
      <c r="QUM426" s="558"/>
      <c r="QUN426" s="558"/>
      <c r="QUO426" s="558"/>
      <c r="QUP426" s="558"/>
      <c r="QUQ426" s="558"/>
      <c r="QUR426" s="558"/>
      <c r="QUS426" s="558"/>
      <c r="QUT426" s="558"/>
      <c r="QUU426" s="558"/>
      <c r="QUV426" s="558"/>
      <c r="QUW426" s="558"/>
      <c r="QUX426" s="558"/>
      <c r="QUY426" s="558"/>
      <c r="QUZ426" s="558"/>
      <c r="QVA426" s="558"/>
      <c r="QVB426" s="558"/>
      <c r="QVC426" s="558"/>
      <c r="QVD426" s="558"/>
      <c r="QVE426" s="558"/>
      <c r="QVF426" s="558"/>
      <c r="QVG426" s="558"/>
      <c r="QVH426" s="558"/>
      <c r="QVI426" s="558"/>
      <c r="QVJ426" s="558"/>
      <c r="QVK426" s="558"/>
      <c r="QVL426" s="558"/>
      <c r="QVM426" s="558"/>
      <c r="QVN426" s="558"/>
      <c r="QVO426" s="558"/>
      <c r="QVP426" s="558"/>
      <c r="QVQ426" s="558"/>
      <c r="QVR426" s="558"/>
      <c r="QVS426" s="558"/>
      <c r="QVT426" s="558"/>
      <c r="QVU426" s="558"/>
      <c r="QVV426" s="558"/>
      <c r="QVW426" s="558"/>
      <c r="QVX426" s="558"/>
      <c r="QVY426" s="558"/>
      <c r="QVZ426" s="558"/>
      <c r="QWA426" s="558"/>
      <c r="QWB426" s="558"/>
      <c r="QWC426" s="558"/>
      <c r="QWD426" s="558"/>
      <c r="QWE426" s="558"/>
      <c r="QWF426" s="558"/>
      <c r="QWG426" s="558"/>
      <c r="QWH426" s="558"/>
      <c r="QWI426" s="558"/>
      <c r="QWJ426" s="558"/>
      <c r="QWK426" s="558"/>
      <c r="QWL426" s="558"/>
      <c r="QWM426" s="558"/>
      <c r="QWN426" s="558"/>
      <c r="QWO426" s="558"/>
      <c r="QWP426" s="558"/>
      <c r="QWQ426" s="558"/>
      <c r="QWR426" s="558"/>
      <c r="QWS426" s="558"/>
      <c r="QWT426" s="558"/>
      <c r="QWU426" s="558"/>
      <c r="QWV426" s="558"/>
      <c r="QWW426" s="558"/>
      <c r="QWX426" s="558"/>
      <c r="QWY426" s="558"/>
      <c r="QWZ426" s="558"/>
      <c r="QXA426" s="558"/>
      <c r="QXB426" s="558"/>
      <c r="QXC426" s="558"/>
      <c r="QXD426" s="558"/>
      <c r="QXE426" s="558"/>
      <c r="QXF426" s="558"/>
      <c r="QXG426" s="558"/>
      <c r="QXH426" s="558"/>
      <c r="QXI426" s="558"/>
      <c r="QXJ426" s="558"/>
      <c r="QXK426" s="558"/>
      <c r="QXL426" s="558"/>
      <c r="QXM426" s="558"/>
      <c r="QXN426" s="558"/>
      <c r="QXO426" s="558"/>
      <c r="QXP426" s="558"/>
      <c r="QXQ426" s="558"/>
      <c r="QXR426" s="558"/>
      <c r="QXS426" s="558"/>
      <c r="QXT426" s="558"/>
      <c r="QXU426" s="558"/>
      <c r="QXV426" s="558"/>
      <c r="QXW426" s="558"/>
      <c r="QXX426" s="558"/>
      <c r="QXY426" s="558"/>
      <c r="QXZ426" s="558"/>
      <c r="QYA426" s="558"/>
      <c r="QYB426" s="558"/>
      <c r="QYC426" s="558"/>
      <c r="QYD426" s="558"/>
      <c r="QYE426" s="558"/>
      <c r="QYF426" s="558"/>
      <c r="QYG426" s="558"/>
      <c r="QYH426" s="558"/>
      <c r="QYI426" s="558"/>
      <c r="QYJ426" s="558"/>
      <c r="QYK426" s="558"/>
      <c r="QYL426" s="558"/>
      <c r="QYM426" s="558"/>
      <c r="QYN426" s="558"/>
      <c r="QYO426" s="558"/>
      <c r="QYP426" s="558"/>
      <c r="QYQ426" s="558"/>
      <c r="QYR426" s="558"/>
      <c r="QYS426" s="558"/>
      <c r="QYT426" s="558"/>
      <c r="QYU426" s="558"/>
      <c r="QYV426" s="558"/>
      <c r="QYW426" s="558"/>
      <c r="QYX426" s="558"/>
      <c r="QYY426" s="558"/>
      <c r="QYZ426" s="558"/>
      <c r="QZA426" s="558"/>
      <c r="QZB426" s="558"/>
      <c r="QZC426" s="558"/>
      <c r="QZD426" s="558"/>
      <c r="QZE426" s="558"/>
      <c r="QZF426" s="558"/>
      <c r="QZG426" s="558"/>
      <c r="QZH426" s="558"/>
      <c r="QZI426" s="558"/>
      <c r="QZJ426" s="558"/>
      <c r="QZK426" s="558"/>
      <c r="QZL426" s="558"/>
      <c r="QZM426" s="558"/>
      <c r="QZN426" s="558"/>
      <c r="QZO426" s="558"/>
      <c r="QZP426" s="558"/>
      <c r="QZQ426" s="558"/>
      <c r="QZR426" s="558"/>
      <c r="QZS426" s="558"/>
      <c r="QZT426" s="558"/>
      <c r="QZU426" s="558"/>
      <c r="QZV426" s="558"/>
      <c r="QZW426" s="558"/>
      <c r="QZX426" s="558"/>
      <c r="QZY426" s="558"/>
      <c r="QZZ426" s="558"/>
      <c r="RAA426" s="558"/>
      <c r="RAB426" s="558"/>
      <c r="RAC426" s="558"/>
      <c r="RAD426" s="558"/>
      <c r="RAE426" s="558"/>
      <c r="RAF426" s="558"/>
      <c r="RAG426" s="558"/>
      <c r="RAH426" s="558"/>
      <c r="RAI426" s="558"/>
      <c r="RAJ426" s="558"/>
      <c r="RAK426" s="558"/>
      <c r="RAL426" s="558"/>
      <c r="RAM426" s="558"/>
      <c r="RAN426" s="558"/>
      <c r="RAO426" s="558"/>
      <c r="RAP426" s="558"/>
      <c r="RAQ426" s="558"/>
      <c r="RAR426" s="558"/>
      <c r="RAS426" s="558"/>
      <c r="RAT426" s="558"/>
      <c r="RAU426" s="558"/>
      <c r="RAV426" s="558"/>
      <c r="RAW426" s="558"/>
      <c r="RAX426" s="558"/>
      <c r="RAY426" s="558"/>
      <c r="RAZ426" s="558"/>
      <c r="RBA426" s="558"/>
      <c r="RBB426" s="558"/>
      <c r="RBC426" s="558"/>
      <c r="RBD426" s="558"/>
      <c r="RBE426" s="558"/>
      <c r="RBF426" s="558"/>
      <c r="RBG426" s="558"/>
      <c r="RBH426" s="558"/>
      <c r="RBI426" s="558"/>
      <c r="RBJ426" s="558"/>
      <c r="RBK426" s="558"/>
      <c r="RBL426" s="558"/>
      <c r="RBM426" s="558"/>
      <c r="RBN426" s="558"/>
      <c r="RBO426" s="558"/>
      <c r="RBP426" s="558"/>
      <c r="RBQ426" s="558"/>
      <c r="RBR426" s="558"/>
      <c r="RBS426" s="558"/>
      <c r="RBT426" s="558"/>
      <c r="RBU426" s="558"/>
      <c r="RBV426" s="558"/>
      <c r="RBW426" s="558"/>
      <c r="RBX426" s="558"/>
      <c r="RBY426" s="558"/>
      <c r="RBZ426" s="558"/>
      <c r="RCA426" s="558"/>
      <c r="RCB426" s="558"/>
      <c r="RCC426" s="558"/>
      <c r="RCD426" s="558"/>
      <c r="RCE426" s="558"/>
      <c r="RCF426" s="558"/>
      <c r="RCG426" s="558"/>
      <c r="RCH426" s="558"/>
      <c r="RCI426" s="558"/>
      <c r="RCJ426" s="558"/>
      <c r="RCK426" s="558"/>
      <c r="RCL426" s="558"/>
      <c r="RCM426" s="558"/>
      <c r="RCN426" s="558"/>
      <c r="RCO426" s="558"/>
      <c r="RCP426" s="558"/>
      <c r="RCQ426" s="558"/>
      <c r="RCR426" s="558"/>
      <c r="RCS426" s="558"/>
      <c r="RCT426" s="558"/>
      <c r="RCU426" s="558"/>
      <c r="RCV426" s="558"/>
      <c r="RCW426" s="558"/>
      <c r="RCX426" s="558"/>
      <c r="RCY426" s="558"/>
      <c r="RCZ426" s="558"/>
      <c r="RDA426" s="558"/>
      <c r="RDB426" s="558"/>
      <c r="RDC426" s="558"/>
      <c r="RDD426" s="558"/>
      <c r="RDE426" s="558"/>
      <c r="RDF426" s="558"/>
      <c r="RDG426" s="558"/>
      <c r="RDH426" s="558"/>
      <c r="RDI426" s="558"/>
      <c r="RDJ426" s="558"/>
      <c r="RDK426" s="558"/>
      <c r="RDL426" s="558"/>
      <c r="RDM426" s="558"/>
      <c r="RDN426" s="558"/>
      <c r="RDO426" s="558"/>
      <c r="RDP426" s="558"/>
      <c r="RDQ426" s="558"/>
      <c r="RDR426" s="558"/>
      <c r="RDS426" s="558"/>
      <c r="RDT426" s="558"/>
      <c r="RDU426" s="558"/>
      <c r="RDV426" s="558"/>
      <c r="RDW426" s="558"/>
      <c r="RDX426" s="558"/>
      <c r="RDY426" s="558"/>
      <c r="RDZ426" s="558"/>
      <c r="REA426" s="558"/>
      <c r="REB426" s="558"/>
      <c r="REC426" s="558"/>
      <c r="RED426" s="558"/>
      <c r="REE426" s="558"/>
      <c r="REF426" s="558"/>
      <c r="REG426" s="558"/>
      <c r="REH426" s="558"/>
      <c r="REI426" s="558"/>
      <c r="REJ426" s="558"/>
      <c r="REK426" s="558"/>
      <c r="REL426" s="558"/>
      <c r="REM426" s="558"/>
      <c r="REN426" s="558"/>
      <c r="REO426" s="558"/>
      <c r="REP426" s="558"/>
      <c r="REQ426" s="558"/>
      <c r="RER426" s="558"/>
      <c r="RES426" s="558"/>
      <c r="RET426" s="558"/>
      <c r="REU426" s="558"/>
      <c r="REV426" s="558"/>
      <c r="REW426" s="558"/>
      <c r="REX426" s="558"/>
      <c r="REY426" s="558"/>
      <c r="REZ426" s="558"/>
      <c r="RFA426" s="558"/>
      <c r="RFB426" s="558"/>
      <c r="RFC426" s="558"/>
      <c r="RFD426" s="558"/>
      <c r="RFE426" s="558"/>
      <c r="RFF426" s="558"/>
      <c r="RFG426" s="558"/>
      <c r="RFH426" s="558"/>
      <c r="RFI426" s="558"/>
      <c r="RFJ426" s="558"/>
      <c r="RFK426" s="558"/>
      <c r="RFL426" s="558"/>
      <c r="RFM426" s="558"/>
      <c r="RFN426" s="558"/>
      <c r="RFO426" s="558"/>
      <c r="RFP426" s="558"/>
      <c r="RFQ426" s="558"/>
      <c r="RFR426" s="558"/>
      <c r="RFS426" s="558"/>
      <c r="RFT426" s="558"/>
      <c r="RFU426" s="558"/>
      <c r="RFV426" s="558"/>
      <c r="RFW426" s="558"/>
      <c r="RFX426" s="558"/>
      <c r="RFY426" s="558"/>
      <c r="RFZ426" s="558"/>
      <c r="RGA426" s="558"/>
      <c r="RGB426" s="558"/>
      <c r="RGC426" s="558"/>
      <c r="RGD426" s="558"/>
      <c r="RGE426" s="558"/>
      <c r="RGF426" s="558"/>
      <c r="RGG426" s="558"/>
      <c r="RGH426" s="558"/>
      <c r="RGI426" s="558"/>
      <c r="RGJ426" s="558"/>
      <c r="RGK426" s="558"/>
      <c r="RGL426" s="558"/>
      <c r="RGM426" s="558"/>
      <c r="RGN426" s="558"/>
      <c r="RGO426" s="558"/>
      <c r="RGP426" s="558"/>
      <c r="RGQ426" s="558"/>
      <c r="RGR426" s="558"/>
      <c r="RGS426" s="558"/>
      <c r="RGT426" s="558"/>
      <c r="RGU426" s="558"/>
      <c r="RGV426" s="558"/>
      <c r="RGW426" s="558"/>
      <c r="RGX426" s="558"/>
      <c r="RGY426" s="558"/>
      <c r="RGZ426" s="558"/>
      <c r="RHA426" s="558"/>
      <c r="RHB426" s="558"/>
      <c r="RHC426" s="558"/>
      <c r="RHD426" s="558"/>
      <c r="RHE426" s="558"/>
      <c r="RHF426" s="558"/>
      <c r="RHG426" s="558"/>
      <c r="RHH426" s="558"/>
      <c r="RHI426" s="558"/>
      <c r="RHJ426" s="558"/>
      <c r="RHK426" s="558"/>
      <c r="RHL426" s="558"/>
      <c r="RHM426" s="558"/>
      <c r="RHN426" s="558"/>
      <c r="RHO426" s="558"/>
      <c r="RHP426" s="558"/>
      <c r="RHQ426" s="558"/>
      <c r="RHR426" s="558"/>
      <c r="RHS426" s="558"/>
      <c r="RHT426" s="558"/>
      <c r="RHU426" s="558"/>
      <c r="RHV426" s="558"/>
      <c r="RHW426" s="558"/>
      <c r="RHX426" s="558"/>
      <c r="RHY426" s="558"/>
      <c r="RHZ426" s="558"/>
      <c r="RIA426" s="558"/>
      <c r="RIB426" s="558"/>
      <c r="RIC426" s="558"/>
      <c r="RID426" s="558"/>
      <c r="RIE426" s="558"/>
      <c r="RIF426" s="558"/>
      <c r="RIG426" s="558"/>
      <c r="RIH426" s="558"/>
      <c r="RII426" s="558"/>
      <c r="RIJ426" s="558"/>
      <c r="RIK426" s="558"/>
      <c r="RIL426" s="558"/>
      <c r="RIM426" s="558"/>
      <c r="RIN426" s="558"/>
      <c r="RIO426" s="558"/>
      <c r="RIP426" s="558"/>
      <c r="RIQ426" s="558"/>
      <c r="RIR426" s="558"/>
      <c r="RIS426" s="558"/>
      <c r="RIT426" s="558"/>
      <c r="RIU426" s="558"/>
      <c r="RIV426" s="558"/>
      <c r="RIW426" s="558"/>
      <c r="RIX426" s="558"/>
      <c r="RIY426" s="558"/>
      <c r="RIZ426" s="558"/>
      <c r="RJA426" s="558"/>
      <c r="RJB426" s="558"/>
      <c r="RJC426" s="558"/>
      <c r="RJD426" s="558"/>
      <c r="RJE426" s="558"/>
      <c r="RJF426" s="558"/>
      <c r="RJG426" s="558"/>
      <c r="RJH426" s="558"/>
      <c r="RJI426" s="558"/>
      <c r="RJJ426" s="558"/>
      <c r="RJK426" s="558"/>
      <c r="RJL426" s="558"/>
      <c r="RJM426" s="558"/>
      <c r="RJN426" s="558"/>
      <c r="RJO426" s="558"/>
      <c r="RJP426" s="558"/>
      <c r="RJQ426" s="558"/>
      <c r="RJR426" s="558"/>
      <c r="RJS426" s="558"/>
      <c r="RJT426" s="558"/>
      <c r="RJU426" s="558"/>
      <c r="RJV426" s="558"/>
      <c r="RJW426" s="558"/>
      <c r="RJX426" s="558"/>
      <c r="RJY426" s="558"/>
      <c r="RJZ426" s="558"/>
      <c r="RKA426" s="558"/>
      <c r="RKB426" s="558"/>
      <c r="RKC426" s="558"/>
      <c r="RKD426" s="558"/>
      <c r="RKE426" s="558"/>
      <c r="RKF426" s="558"/>
      <c r="RKG426" s="558"/>
      <c r="RKH426" s="558"/>
      <c r="RKI426" s="558"/>
      <c r="RKJ426" s="558"/>
      <c r="RKK426" s="558"/>
      <c r="RKL426" s="558"/>
      <c r="RKM426" s="558"/>
      <c r="RKN426" s="558"/>
      <c r="RKO426" s="558"/>
      <c r="RKP426" s="558"/>
      <c r="RKQ426" s="558"/>
      <c r="RKR426" s="558"/>
      <c r="RKS426" s="558"/>
      <c r="RKT426" s="558"/>
      <c r="RKU426" s="558"/>
      <c r="RKV426" s="558"/>
      <c r="RKW426" s="558"/>
      <c r="RKX426" s="558"/>
      <c r="RKY426" s="558"/>
      <c r="RKZ426" s="558"/>
      <c r="RLA426" s="558"/>
      <c r="RLB426" s="558"/>
      <c r="RLC426" s="558"/>
      <c r="RLD426" s="558"/>
      <c r="RLE426" s="558"/>
      <c r="RLF426" s="558"/>
      <c r="RLG426" s="558"/>
      <c r="RLH426" s="558"/>
      <c r="RLI426" s="558"/>
      <c r="RLJ426" s="558"/>
      <c r="RLK426" s="558"/>
      <c r="RLL426" s="558"/>
      <c r="RLM426" s="558"/>
      <c r="RLN426" s="558"/>
      <c r="RLO426" s="558"/>
      <c r="RLP426" s="558"/>
      <c r="RLQ426" s="558"/>
      <c r="RLR426" s="558"/>
      <c r="RLS426" s="558"/>
      <c r="RLT426" s="558"/>
      <c r="RLU426" s="558"/>
      <c r="RLV426" s="558"/>
      <c r="RLW426" s="558"/>
      <c r="RLX426" s="558"/>
      <c r="RLY426" s="558"/>
      <c r="RLZ426" s="558"/>
      <c r="RMA426" s="558"/>
      <c r="RMB426" s="558"/>
      <c r="RMC426" s="558"/>
      <c r="RMD426" s="558"/>
      <c r="RME426" s="558"/>
      <c r="RMF426" s="558"/>
      <c r="RMG426" s="558"/>
      <c r="RMH426" s="558"/>
      <c r="RMI426" s="558"/>
      <c r="RMJ426" s="558"/>
      <c r="RMK426" s="558"/>
      <c r="RML426" s="558"/>
      <c r="RMM426" s="558"/>
      <c r="RMN426" s="558"/>
      <c r="RMO426" s="558"/>
      <c r="RMP426" s="558"/>
      <c r="RMQ426" s="558"/>
      <c r="RMR426" s="558"/>
      <c r="RMS426" s="558"/>
      <c r="RMT426" s="558"/>
      <c r="RMU426" s="558"/>
      <c r="RMV426" s="558"/>
      <c r="RMW426" s="558"/>
      <c r="RMX426" s="558"/>
      <c r="RMY426" s="558"/>
      <c r="RMZ426" s="558"/>
      <c r="RNA426" s="558"/>
      <c r="RNB426" s="558"/>
      <c r="RNC426" s="558"/>
      <c r="RND426" s="558"/>
      <c r="RNE426" s="558"/>
      <c r="RNF426" s="558"/>
      <c r="RNG426" s="558"/>
      <c r="RNH426" s="558"/>
      <c r="RNI426" s="558"/>
      <c r="RNJ426" s="558"/>
      <c r="RNK426" s="558"/>
      <c r="RNL426" s="558"/>
      <c r="RNM426" s="558"/>
      <c r="RNN426" s="558"/>
      <c r="RNO426" s="558"/>
      <c r="RNP426" s="558"/>
      <c r="RNQ426" s="558"/>
      <c r="RNR426" s="558"/>
      <c r="RNS426" s="558"/>
      <c r="RNT426" s="558"/>
      <c r="RNU426" s="558"/>
      <c r="RNV426" s="558"/>
      <c r="RNW426" s="558"/>
      <c r="RNX426" s="558"/>
      <c r="RNY426" s="558"/>
      <c r="RNZ426" s="558"/>
      <c r="ROA426" s="558"/>
      <c r="ROB426" s="558"/>
      <c r="ROC426" s="558"/>
      <c r="ROD426" s="558"/>
      <c r="ROE426" s="558"/>
      <c r="ROF426" s="558"/>
      <c r="ROG426" s="558"/>
      <c r="ROH426" s="558"/>
      <c r="ROI426" s="558"/>
      <c r="ROJ426" s="558"/>
      <c r="ROK426" s="558"/>
      <c r="ROL426" s="558"/>
      <c r="ROM426" s="558"/>
      <c r="RON426" s="558"/>
      <c r="ROO426" s="558"/>
      <c r="ROP426" s="558"/>
      <c r="ROQ426" s="558"/>
      <c r="ROR426" s="558"/>
      <c r="ROS426" s="558"/>
      <c r="ROT426" s="558"/>
      <c r="ROU426" s="558"/>
      <c r="ROV426" s="558"/>
      <c r="ROW426" s="558"/>
      <c r="ROX426" s="558"/>
      <c r="ROY426" s="558"/>
      <c r="ROZ426" s="558"/>
      <c r="RPA426" s="558"/>
      <c r="RPB426" s="558"/>
      <c r="RPC426" s="558"/>
      <c r="RPD426" s="558"/>
      <c r="RPE426" s="558"/>
      <c r="RPF426" s="558"/>
      <c r="RPG426" s="558"/>
      <c r="RPH426" s="558"/>
      <c r="RPI426" s="558"/>
      <c r="RPJ426" s="558"/>
      <c r="RPK426" s="558"/>
      <c r="RPL426" s="558"/>
      <c r="RPM426" s="558"/>
      <c r="RPN426" s="558"/>
      <c r="RPO426" s="558"/>
      <c r="RPP426" s="558"/>
      <c r="RPQ426" s="558"/>
      <c r="RPR426" s="558"/>
      <c r="RPS426" s="558"/>
      <c r="RPT426" s="558"/>
      <c r="RPU426" s="558"/>
      <c r="RPV426" s="558"/>
      <c r="RPW426" s="558"/>
      <c r="RPX426" s="558"/>
      <c r="RPY426" s="558"/>
      <c r="RPZ426" s="558"/>
      <c r="RQA426" s="558"/>
      <c r="RQB426" s="558"/>
      <c r="RQC426" s="558"/>
      <c r="RQD426" s="558"/>
      <c r="RQE426" s="558"/>
      <c r="RQF426" s="558"/>
      <c r="RQG426" s="558"/>
      <c r="RQH426" s="558"/>
      <c r="RQI426" s="558"/>
      <c r="RQJ426" s="558"/>
      <c r="RQK426" s="558"/>
      <c r="RQL426" s="558"/>
      <c r="RQM426" s="558"/>
      <c r="RQN426" s="558"/>
      <c r="RQO426" s="558"/>
      <c r="RQP426" s="558"/>
      <c r="RQQ426" s="558"/>
      <c r="RQR426" s="558"/>
      <c r="RQS426" s="558"/>
      <c r="RQT426" s="558"/>
      <c r="RQU426" s="558"/>
      <c r="RQV426" s="558"/>
      <c r="RQW426" s="558"/>
      <c r="RQX426" s="558"/>
      <c r="RQY426" s="558"/>
      <c r="RQZ426" s="558"/>
      <c r="RRA426" s="558"/>
      <c r="RRB426" s="558"/>
      <c r="RRC426" s="558"/>
      <c r="RRD426" s="558"/>
      <c r="RRE426" s="558"/>
      <c r="RRF426" s="558"/>
      <c r="RRG426" s="558"/>
      <c r="RRH426" s="558"/>
      <c r="RRI426" s="558"/>
      <c r="RRJ426" s="558"/>
      <c r="RRK426" s="558"/>
      <c r="RRL426" s="558"/>
      <c r="RRM426" s="558"/>
      <c r="RRN426" s="558"/>
      <c r="RRO426" s="558"/>
      <c r="RRP426" s="558"/>
      <c r="RRQ426" s="558"/>
      <c r="RRR426" s="558"/>
      <c r="RRS426" s="558"/>
      <c r="RRT426" s="558"/>
      <c r="RRU426" s="558"/>
      <c r="RRV426" s="558"/>
      <c r="RRW426" s="558"/>
      <c r="RRX426" s="558"/>
      <c r="RRY426" s="558"/>
      <c r="RRZ426" s="558"/>
      <c r="RSA426" s="558"/>
      <c r="RSB426" s="558"/>
      <c r="RSC426" s="558"/>
      <c r="RSD426" s="558"/>
      <c r="RSE426" s="558"/>
      <c r="RSF426" s="558"/>
      <c r="RSG426" s="558"/>
      <c r="RSH426" s="558"/>
      <c r="RSI426" s="558"/>
      <c r="RSJ426" s="558"/>
      <c r="RSK426" s="558"/>
      <c r="RSL426" s="558"/>
      <c r="RSM426" s="558"/>
      <c r="RSN426" s="558"/>
      <c r="RSO426" s="558"/>
      <c r="RSP426" s="558"/>
      <c r="RSQ426" s="558"/>
      <c r="RSR426" s="558"/>
      <c r="RSS426" s="558"/>
      <c r="RST426" s="558"/>
      <c r="RSU426" s="558"/>
      <c r="RSV426" s="558"/>
      <c r="RSW426" s="558"/>
      <c r="RSX426" s="558"/>
      <c r="RSY426" s="558"/>
      <c r="RSZ426" s="558"/>
      <c r="RTA426" s="558"/>
      <c r="RTB426" s="558"/>
      <c r="RTC426" s="558"/>
      <c r="RTD426" s="558"/>
      <c r="RTE426" s="558"/>
      <c r="RTF426" s="558"/>
      <c r="RTG426" s="558"/>
      <c r="RTH426" s="558"/>
      <c r="RTI426" s="558"/>
      <c r="RTJ426" s="558"/>
      <c r="RTK426" s="558"/>
      <c r="RTL426" s="558"/>
      <c r="RTM426" s="558"/>
      <c r="RTN426" s="558"/>
      <c r="RTO426" s="558"/>
      <c r="RTP426" s="558"/>
      <c r="RTQ426" s="558"/>
      <c r="RTR426" s="558"/>
      <c r="RTS426" s="558"/>
      <c r="RTT426" s="558"/>
      <c r="RTU426" s="558"/>
      <c r="RTV426" s="558"/>
      <c r="RTW426" s="558"/>
      <c r="RTX426" s="558"/>
      <c r="RTY426" s="558"/>
      <c r="RTZ426" s="558"/>
      <c r="RUA426" s="558"/>
      <c r="RUB426" s="558"/>
      <c r="RUC426" s="558"/>
      <c r="RUD426" s="558"/>
      <c r="RUE426" s="558"/>
      <c r="RUF426" s="558"/>
      <c r="RUG426" s="558"/>
      <c r="RUH426" s="558"/>
      <c r="RUI426" s="558"/>
      <c r="RUJ426" s="558"/>
      <c r="RUK426" s="558"/>
      <c r="RUL426" s="558"/>
      <c r="RUM426" s="558"/>
      <c r="RUN426" s="558"/>
      <c r="RUO426" s="558"/>
      <c r="RUP426" s="558"/>
      <c r="RUQ426" s="558"/>
      <c r="RUR426" s="558"/>
      <c r="RUS426" s="558"/>
      <c r="RUT426" s="558"/>
      <c r="RUU426" s="558"/>
      <c r="RUV426" s="558"/>
      <c r="RUW426" s="558"/>
      <c r="RUX426" s="558"/>
      <c r="RUY426" s="558"/>
      <c r="RUZ426" s="558"/>
      <c r="RVA426" s="558"/>
      <c r="RVB426" s="558"/>
      <c r="RVC426" s="558"/>
      <c r="RVD426" s="558"/>
      <c r="RVE426" s="558"/>
      <c r="RVF426" s="558"/>
      <c r="RVG426" s="558"/>
      <c r="RVH426" s="558"/>
      <c r="RVI426" s="558"/>
      <c r="RVJ426" s="558"/>
      <c r="RVK426" s="558"/>
      <c r="RVL426" s="558"/>
      <c r="RVM426" s="558"/>
      <c r="RVN426" s="558"/>
      <c r="RVO426" s="558"/>
      <c r="RVP426" s="558"/>
      <c r="RVQ426" s="558"/>
      <c r="RVR426" s="558"/>
      <c r="RVS426" s="558"/>
      <c r="RVT426" s="558"/>
      <c r="RVU426" s="558"/>
      <c r="RVV426" s="558"/>
      <c r="RVW426" s="558"/>
      <c r="RVX426" s="558"/>
      <c r="RVY426" s="558"/>
      <c r="RVZ426" s="558"/>
      <c r="RWA426" s="558"/>
      <c r="RWB426" s="558"/>
      <c r="RWC426" s="558"/>
      <c r="RWD426" s="558"/>
      <c r="RWE426" s="558"/>
      <c r="RWF426" s="558"/>
      <c r="RWG426" s="558"/>
      <c r="RWH426" s="558"/>
      <c r="RWI426" s="558"/>
      <c r="RWJ426" s="558"/>
      <c r="RWK426" s="558"/>
      <c r="RWL426" s="558"/>
      <c r="RWM426" s="558"/>
      <c r="RWN426" s="558"/>
      <c r="RWO426" s="558"/>
      <c r="RWP426" s="558"/>
      <c r="RWQ426" s="558"/>
      <c r="RWR426" s="558"/>
      <c r="RWS426" s="558"/>
      <c r="RWT426" s="558"/>
      <c r="RWU426" s="558"/>
      <c r="RWV426" s="558"/>
      <c r="RWW426" s="558"/>
      <c r="RWX426" s="558"/>
      <c r="RWY426" s="558"/>
      <c r="RWZ426" s="558"/>
      <c r="RXA426" s="558"/>
      <c r="RXB426" s="558"/>
      <c r="RXC426" s="558"/>
      <c r="RXD426" s="558"/>
      <c r="RXE426" s="558"/>
      <c r="RXF426" s="558"/>
      <c r="RXG426" s="558"/>
      <c r="RXH426" s="558"/>
      <c r="RXI426" s="558"/>
      <c r="RXJ426" s="558"/>
      <c r="RXK426" s="558"/>
      <c r="RXL426" s="558"/>
      <c r="RXM426" s="558"/>
      <c r="RXN426" s="558"/>
      <c r="RXO426" s="558"/>
      <c r="RXP426" s="558"/>
      <c r="RXQ426" s="558"/>
      <c r="RXR426" s="558"/>
      <c r="RXS426" s="558"/>
      <c r="RXT426" s="558"/>
      <c r="RXU426" s="558"/>
      <c r="RXV426" s="558"/>
      <c r="RXW426" s="558"/>
      <c r="RXX426" s="558"/>
      <c r="RXY426" s="558"/>
      <c r="RXZ426" s="558"/>
      <c r="RYA426" s="558"/>
      <c r="RYB426" s="558"/>
      <c r="RYC426" s="558"/>
      <c r="RYD426" s="558"/>
      <c r="RYE426" s="558"/>
      <c r="RYF426" s="558"/>
      <c r="RYG426" s="558"/>
      <c r="RYH426" s="558"/>
      <c r="RYI426" s="558"/>
      <c r="RYJ426" s="558"/>
      <c r="RYK426" s="558"/>
      <c r="RYL426" s="558"/>
      <c r="RYM426" s="558"/>
      <c r="RYN426" s="558"/>
      <c r="RYO426" s="558"/>
      <c r="RYP426" s="558"/>
      <c r="RYQ426" s="558"/>
      <c r="RYR426" s="558"/>
      <c r="RYS426" s="558"/>
      <c r="RYT426" s="558"/>
      <c r="RYU426" s="558"/>
      <c r="RYV426" s="558"/>
      <c r="RYW426" s="558"/>
      <c r="RYX426" s="558"/>
      <c r="RYY426" s="558"/>
      <c r="RYZ426" s="558"/>
      <c r="RZA426" s="558"/>
      <c r="RZB426" s="558"/>
      <c r="RZC426" s="558"/>
      <c r="RZD426" s="558"/>
      <c r="RZE426" s="558"/>
      <c r="RZF426" s="558"/>
      <c r="RZG426" s="558"/>
      <c r="RZH426" s="558"/>
      <c r="RZI426" s="558"/>
      <c r="RZJ426" s="558"/>
      <c r="RZK426" s="558"/>
      <c r="RZL426" s="558"/>
      <c r="RZM426" s="558"/>
      <c r="RZN426" s="558"/>
      <c r="RZO426" s="558"/>
      <c r="RZP426" s="558"/>
      <c r="RZQ426" s="558"/>
      <c r="RZR426" s="558"/>
      <c r="RZS426" s="558"/>
      <c r="RZT426" s="558"/>
      <c r="RZU426" s="558"/>
      <c r="RZV426" s="558"/>
      <c r="RZW426" s="558"/>
      <c r="RZX426" s="558"/>
      <c r="RZY426" s="558"/>
      <c r="RZZ426" s="558"/>
      <c r="SAA426" s="558"/>
      <c r="SAB426" s="558"/>
      <c r="SAC426" s="558"/>
      <c r="SAD426" s="558"/>
      <c r="SAE426" s="558"/>
      <c r="SAF426" s="558"/>
      <c r="SAG426" s="558"/>
      <c r="SAH426" s="558"/>
      <c r="SAI426" s="558"/>
      <c r="SAJ426" s="558"/>
      <c r="SAK426" s="558"/>
      <c r="SAL426" s="558"/>
      <c r="SAM426" s="558"/>
      <c r="SAN426" s="558"/>
      <c r="SAO426" s="558"/>
      <c r="SAP426" s="558"/>
      <c r="SAQ426" s="558"/>
      <c r="SAR426" s="558"/>
      <c r="SAS426" s="558"/>
      <c r="SAT426" s="558"/>
      <c r="SAU426" s="558"/>
      <c r="SAV426" s="558"/>
      <c r="SAW426" s="558"/>
      <c r="SAX426" s="558"/>
      <c r="SAY426" s="558"/>
      <c r="SAZ426" s="558"/>
      <c r="SBA426" s="558"/>
      <c r="SBB426" s="558"/>
      <c r="SBC426" s="558"/>
      <c r="SBD426" s="558"/>
      <c r="SBE426" s="558"/>
      <c r="SBF426" s="558"/>
      <c r="SBG426" s="558"/>
      <c r="SBH426" s="558"/>
      <c r="SBI426" s="558"/>
      <c r="SBJ426" s="558"/>
      <c r="SBK426" s="558"/>
      <c r="SBL426" s="558"/>
      <c r="SBM426" s="558"/>
      <c r="SBN426" s="558"/>
      <c r="SBO426" s="558"/>
      <c r="SBP426" s="558"/>
      <c r="SBQ426" s="558"/>
      <c r="SBR426" s="558"/>
      <c r="SBS426" s="558"/>
      <c r="SBT426" s="558"/>
      <c r="SBU426" s="558"/>
      <c r="SBV426" s="558"/>
      <c r="SBW426" s="558"/>
      <c r="SBX426" s="558"/>
      <c r="SBY426" s="558"/>
      <c r="SBZ426" s="558"/>
      <c r="SCA426" s="558"/>
      <c r="SCB426" s="558"/>
      <c r="SCC426" s="558"/>
      <c r="SCD426" s="558"/>
      <c r="SCE426" s="558"/>
      <c r="SCF426" s="558"/>
      <c r="SCG426" s="558"/>
      <c r="SCH426" s="558"/>
      <c r="SCI426" s="558"/>
      <c r="SCJ426" s="558"/>
      <c r="SCK426" s="558"/>
      <c r="SCL426" s="558"/>
      <c r="SCM426" s="558"/>
      <c r="SCN426" s="558"/>
      <c r="SCO426" s="558"/>
      <c r="SCP426" s="558"/>
      <c r="SCQ426" s="558"/>
      <c r="SCR426" s="558"/>
      <c r="SCS426" s="558"/>
      <c r="SCT426" s="558"/>
      <c r="SCU426" s="558"/>
      <c r="SCV426" s="558"/>
      <c r="SCW426" s="558"/>
      <c r="SCX426" s="558"/>
      <c r="SCY426" s="558"/>
      <c r="SCZ426" s="558"/>
      <c r="SDA426" s="558"/>
      <c r="SDB426" s="558"/>
      <c r="SDC426" s="558"/>
      <c r="SDD426" s="558"/>
      <c r="SDE426" s="558"/>
      <c r="SDF426" s="558"/>
      <c r="SDG426" s="558"/>
      <c r="SDH426" s="558"/>
      <c r="SDI426" s="558"/>
      <c r="SDJ426" s="558"/>
      <c r="SDK426" s="558"/>
      <c r="SDL426" s="558"/>
      <c r="SDM426" s="558"/>
      <c r="SDN426" s="558"/>
      <c r="SDO426" s="558"/>
      <c r="SDP426" s="558"/>
      <c r="SDQ426" s="558"/>
      <c r="SDR426" s="558"/>
      <c r="SDS426" s="558"/>
      <c r="SDT426" s="558"/>
      <c r="SDU426" s="558"/>
      <c r="SDV426" s="558"/>
      <c r="SDW426" s="558"/>
      <c r="SDX426" s="558"/>
      <c r="SDY426" s="558"/>
      <c r="SDZ426" s="558"/>
      <c r="SEA426" s="558"/>
      <c r="SEB426" s="558"/>
      <c r="SEC426" s="558"/>
      <c r="SED426" s="558"/>
      <c r="SEE426" s="558"/>
      <c r="SEF426" s="558"/>
      <c r="SEG426" s="558"/>
      <c r="SEH426" s="558"/>
      <c r="SEI426" s="558"/>
      <c r="SEJ426" s="558"/>
      <c r="SEK426" s="558"/>
      <c r="SEL426" s="558"/>
      <c r="SEM426" s="558"/>
      <c r="SEN426" s="558"/>
      <c r="SEO426" s="558"/>
      <c r="SEP426" s="558"/>
      <c r="SEQ426" s="558"/>
      <c r="SER426" s="558"/>
      <c r="SES426" s="558"/>
      <c r="SET426" s="558"/>
      <c r="SEU426" s="558"/>
      <c r="SEV426" s="558"/>
      <c r="SEW426" s="558"/>
      <c r="SEX426" s="558"/>
      <c r="SEY426" s="558"/>
      <c r="SEZ426" s="558"/>
      <c r="SFA426" s="558"/>
      <c r="SFB426" s="558"/>
      <c r="SFC426" s="558"/>
      <c r="SFD426" s="558"/>
      <c r="SFE426" s="558"/>
      <c r="SFF426" s="558"/>
      <c r="SFG426" s="558"/>
      <c r="SFH426" s="558"/>
      <c r="SFI426" s="558"/>
      <c r="SFJ426" s="558"/>
      <c r="SFK426" s="558"/>
      <c r="SFL426" s="558"/>
      <c r="SFM426" s="558"/>
      <c r="SFN426" s="558"/>
      <c r="SFO426" s="558"/>
      <c r="SFP426" s="558"/>
      <c r="SFQ426" s="558"/>
      <c r="SFR426" s="558"/>
      <c r="SFS426" s="558"/>
      <c r="SFT426" s="558"/>
      <c r="SFU426" s="558"/>
      <c r="SFV426" s="558"/>
      <c r="SFW426" s="558"/>
      <c r="SFX426" s="558"/>
      <c r="SFY426" s="558"/>
      <c r="SFZ426" s="558"/>
      <c r="SGA426" s="558"/>
      <c r="SGB426" s="558"/>
      <c r="SGC426" s="558"/>
      <c r="SGD426" s="558"/>
      <c r="SGE426" s="558"/>
      <c r="SGF426" s="558"/>
      <c r="SGG426" s="558"/>
      <c r="SGH426" s="558"/>
      <c r="SGI426" s="558"/>
      <c r="SGJ426" s="558"/>
      <c r="SGK426" s="558"/>
      <c r="SGL426" s="558"/>
      <c r="SGM426" s="558"/>
      <c r="SGN426" s="558"/>
      <c r="SGO426" s="558"/>
      <c r="SGP426" s="558"/>
      <c r="SGQ426" s="558"/>
      <c r="SGR426" s="558"/>
      <c r="SGS426" s="558"/>
      <c r="SGT426" s="558"/>
      <c r="SGU426" s="558"/>
      <c r="SGV426" s="558"/>
      <c r="SGW426" s="558"/>
      <c r="SGX426" s="558"/>
      <c r="SGY426" s="558"/>
      <c r="SGZ426" s="558"/>
      <c r="SHA426" s="558"/>
      <c r="SHB426" s="558"/>
      <c r="SHC426" s="558"/>
      <c r="SHD426" s="558"/>
      <c r="SHE426" s="558"/>
      <c r="SHF426" s="558"/>
      <c r="SHG426" s="558"/>
      <c r="SHH426" s="558"/>
      <c r="SHI426" s="558"/>
      <c r="SHJ426" s="558"/>
      <c r="SHK426" s="558"/>
      <c r="SHL426" s="558"/>
      <c r="SHM426" s="558"/>
      <c r="SHN426" s="558"/>
      <c r="SHO426" s="558"/>
      <c r="SHP426" s="558"/>
      <c r="SHQ426" s="558"/>
      <c r="SHR426" s="558"/>
      <c r="SHS426" s="558"/>
      <c r="SHT426" s="558"/>
      <c r="SHU426" s="558"/>
      <c r="SHV426" s="558"/>
      <c r="SHW426" s="558"/>
      <c r="SHX426" s="558"/>
      <c r="SHY426" s="558"/>
      <c r="SHZ426" s="558"/>
      <c r="SIA426" s="558"/>
      <c r="SIB426" s="558"/>
      <c r="SIC426" s="558"/>
      <c r="SID426" s="558"/>
      <c r="SIE426" s="558"/>
      <c r="SIF426" s="558"/>
      <c r="SIG426" s="558"/>
      <c r="SIH426" s="558"/>
      <c r="SII426" s="558"/>
      <c r="SIJ426" s="558"/>
      <c r="SIK426" s="558"/>
      <c r="SIL426" s="558"/>
      <c r="SIM426" s="558"/>
      <c r="SIN426" s="558"/>
      <c r="SIO426" s="558"/>
      <c r="SIP426" s="558"/>
      <c r="SIQ426" s="558"/>
      <c r="SIR426" s="558"/>
      <c r="SIS426" s="558"/>
      <c r="SIT426" s="558"/>
      <c r="SIU426" s="558"/>
      <c r="SIV426" s="558"/>
      <c r="SIW426" s="558"/>
      <c r="SIX426" s="558"/>
      <c r="SIY426" s="558"/>
      <c r="SIZ426" s="558"/>
      <c r="SJA426" s="558"/>
      <c r="SJB426" s="558"/>
      <c r="SJC426" s="558"/>
      <c r="SJD426" s="558"/>
      <c r="SJE426" s="558"/>
      <c r="SJF426" s="558"/>
      <c r="SJG426" s="558"/>
      <c r="SJH426" s="558"/>
      <c r="SJI426" s="558"/>
      <c r="SJJ426" s="558"/>
      <c r="SJK426" s="558"/>
      <c r="SJL426" s="558"/>
      <c r="SJM426" s="558"/>
      <c r="SJN426" s="558"/>
      <c r="SJO426" s="558"/>
      <c r="SJP426" s="558"/>
      <c r="SJQ426" s="558"/>
      <c r="SJR426" s="558"/>
      <c r="SJS426" s="558"/>
      <c r="SJT426" s="558"/>
      <c r="SJU426" s="558"/>
      <c r="SJV426" s="558"/>
      <c r="SJW426" s="558"/>
      <c r="SJX426" s="558"/>
      <c r="SJY426" s="558"/>
      <c r="SJZ426" s="558"/>
      <c r="SKA426" s="558"/>
      <c r="SKB426" s="558"/>
      <c r="SKC426" s="558"/>
      <c r="SKD426" s="558"/>
      <c r="SKE426" s="558"/>
      <c r="SKF426" s="558"/>
      <c r="SKG426" s="558"/>
      <c r="SKH426" s="558"/>
      <c r="SKI426" s="558"/>
      <c r="SKJ426" s="558"/>
      <c r="SKK426" s="558"/>
      <c r="SKL426" s="558"/>
      <c r="SKM426" s="558"/>
      <c r="SKN426" s="558"/>
      <c r="SKO426" s="558"/>
      <c r="SKP426" s="558"/>
      <c r="SKQ426" s="558"/>
      <c r="SKR426" s="558"/>
      <c r="SKS426" s="558"/>
      <c r="SKT426" s="558"/>
      <c r="SKU426" s="558"/>
      <c r="SKV426" s="558"/>
      <c r="SKW426" s="558"/>
      <c r="SKX426" s="558"/>
      <c r="SKY426" s="558"/>
      <c r="SKZ426" s="558"/>
      <c r="SLA426" s="558"/>
      <c r="SLB426" s="558"/>
      <c r="SLC426" s="558"/>
      <c r="SLD426" s="558"/>
      <c r="SLE426" s="558"/>
      <c r="SLF426" s="558"/>
      <c r="SLG426" s="558"/>
      <c r="SLH426" s="558"/>
      <c r="SLI426" s="558"/>
      <c r="SLJ426" s="558"/>
      <c r="SLK426" s="558"/>
      <c r="SLL426" s="558"/>
      <c r="SLM426" s="558"/>
      <c r="SLN426" s="558"/>
      <c r="SLO426" s="558"/>
      <c r="SLP426" s="558"/>
      <c r="SLQ426" s="558"/>
      <c r="SLR426" s="558"/>
      <c r="SLS426" s="558"/>
      <c r="SLT426" s="558"/>
      <c r="SLU426" s="558"/>
      <c r="SLV426" s="558"/>
      <c r="SLW426" s="558"/>
      <c r="SLX426" s="558"/>
      <c r="SLY426" s="558"/>
      <c r="SLZ426" s="558"/>
      <c r="SMA426" s="558"/>
      <c r="SMB426" s="558"/>
      <c r="SMC426" s="558"/>
      <c r="SMD426" s="558"/>
      <c r="SME426" s="558"/>
      <c r="SMF426" s="558"/>
      <c r="SMG426" s="558"/>
      <c r="SMH426" s="558"/>
      <c r="SMI426" s="558"/>
      <c r="SMJ426" s="558"/>
      <c r="SMK426" s="558"/>
      <c r="SML426" s="558"/>
      <c r="SMM426" s="558"/>
      <c r="SMN426" s="558"/>
      <c r="SMO426" s="558"/>
      <c r="SMP426" s="558"/>
      <c r="SMQ426" s="558"/>
      <c r="SMR426" s="558"/>
      <c r="SMS426" s="558"/>
      <c r="SMT426" s="558"/>
      <c r="SMU426" s="558"/>
      <c r="SMV426" s="558"/>
      <c r="SMW426" s="558"/>
      <c r="SMX426" s="558"/>
      <c r="SMY426" s="558"/>
      <c r="SMZ426" s="558"/>
      <c r="SNA426" s="558"/>
      <c r="SNB426" s="558"/>
      <c r="SNC426" s="558"/>
      <c r="SND426" s="558"/>
      <c r="SNE426" s="558"/>
      <c r="SNF426" s="558"/>
      <c r="SNG426" s="558"/>
      <c r="SNH426" s="558"/>
      <c r="SNI426" s="558"/>
      <c r="SNJ426" s="558"/>
      <c r="SNK426" s="558"/>
      <c r="SNL426" s="558"/>
      <c r="SNM426" s="558"/>
      <c r="SNN426" s="558"/>
      <c r="SNO426" s="558"/>
      <c r="SNP426" s="558"/>
      <c r="SNQ426" s="558"/>
      <c r="SNR426" s="558"/>
      <c r="SNS426" s="558"/>
      <c r="SNT426" s="558"/>
      <c r="SNU426" s="558"/>
      <c r="SNV426" s="558"/>
      <c r="SNW426" s="558"/>
      <c r="SNX426" s="558"/>
      <c r="SNY426" s="558"/>
      <c r="SNZ426" s="558"/>
      <c r="SOA426" s="558"/>
      <c r="SOB426" s="558"/>
      <c r="SOC426" s="558"/>
      <c r="SOD426" s="558"/>
      <c r="SOE426" s="558"/>
      <c r="SOF426" s="558"/>
      <c r="SOG426" s="558"/>
      <c r="SOH426" s="558"/>
      <c r="SOI426" s="558"/>
      <c r="SOJ426" s="558"/>
      <c r="SOK426" s="558"/>
      <c r="SOL426" s="558"/>
      <c r="SOM426" s="558"/>
      <c r="SON426" s="558"/>
      <c r="SOO426" s="558"/>
      <c r="SOP426" s="558"/>
      <c r="SOQ426" s="558"/>
      <c r="SOR426" s="558"/>
      <c r="SOS426" s="558"/>
      <c r="SOT426" s="558"/>
      <c r="SOU426" s="558"/>
      <c r="SOV426" s="558"/>
      <c r="SOW426" s="558"/>
      <c r="SOX426" s="558"/>
      <c r="SOY426" s="558"/>
      <c r="SOZ426" s="558"/>
      <c r="SPA426" s="558"/>
      <c r="SPB426" s="558"/>
      <c r="SPC426" s="558"/>
      <c r="SPD426" s="558"/>
      <c r="SPE426" s="558"/>
      <c r="SPF426" s="558"/>
      <c r="SPG426" s="558"/>
      <c r="SPH426" s="558"/>
      <c r="SPI426" s="558"/>
      <c r="SPJ426" s="558"/>
      <c r="SPK426" s="558"/>
      <c r="SPL426" s="558"/>
      <c r="SPM426" s="558"/>
      <c r="SPN426" s="558"/>
      <c r="SPO426" s="558"/>
      <c r="SPP426" s="558"/>
      <c r="SPQ426" s="558"/>
      <c r="SPR426" s="558"/>
      <c r="SPS426" s="558"/>
      <c r="SPT426" s="558"/>
      <c r="SPU426" s="558"/>
      <c r="SPV426" s="558"/>
      <c r="SPW426" s="558"/>
      <c r="SPX426" s="558"/>
      <c r="SPY426" s="558"/>
      <c r="SPZ426" s="558"/>
      <c r="SQA426" s="558"/>
      <c r="SQB426" s="558"/>
      <c r="SQC426" s="558"/>
      <c r="SQD426" s="558"/>
      <c r="SQE426" s="558"/>
      <c r="SQF426" s="558"/>
      <c r="SQG426" s="558"/>
      <c r="SQH426" s="558"/>
      <c r="SQI426" s="558"/>
      <c r="SQJ426" s="558"/>
      <c r="SQK426" s="558"/>
      <c r="SQL426" s="558"/>
      <c r="SQM426" s="558"/>
      <c r="SQN426" s="558"/>
      <c r="SQO426" s="558"/>
      <c r="SQP426" s="558"/>
      <c r="SQQ426" s="558"/>
      <c r="SQR426" s="558"/>
      <c r="SQS426" s="558"/>
      <c r="SQT426" s="558"/>
      <c r="SQU426" s="558"/>
      <c r="SQV426" s="558"/>
      <c r="SQW426" s="558"/>
      <c r="SQX426" s="558"/>
      <c r="SQY426" s="558"/>
      <c r="SQZ426" s="558"/>
      <c r="SRA426" s="558"/>
      <c r="SRB426" s="558"/>
      <c r="SRC426" s="558"/>
      <c r="SRD426" s="558"/>
      <c r="SRE426" s="558"/>
      <c r="SRF426" s="558"/>
      <c r="SRG426" s="558"/>
      <c r="SRH426" s="558"/>
      <c r="SRI426" s="558"/>
      <c r="SRJ426" s="558"/>
      <c r="SRK426" s="558"/>
      <c r="SRL426" s="558"/>
      <c r="SRM426" s="558"/>
      <c r="SRN426" s="558"/>
      <c r="SRO426" s="558"/>
      <c r="SRP426" s="558"/>
      <c r="SRQ426" s="558"/>
      <c r="SRR426" s="558"/>
      <c r="SRS426" s="558"/>
      <c r="SRT426" s="558"/>
      <c r="SRU426" s="558"/>
      <c r="SRV426" s="558"/>
      <c r="SRW426" s="558"/>
      <c r="SRX426" s="558"/>
      <c r="SRY426" s="558"/>
      <c r="SRZ426" s="558"/>
      <c r="SSA426" s="558"/>
      <c r="SSB426" s="558"/>
      <c r="SSC426" s="558"/>
      <c r="SSD426" s="558"/>
      <c r="SSE426" s="558"/>
      <c r="SSF426" s="558"/>
      <c r="SSG426" s="558"/>
      <c r="SSH426" s="558"/>
      <c r="SSI426" s="558"/>
      <c r="SSJ426" s="558"/>
      <c r="SSK426" s="558"/>
      <c r="SSL426" s="558"/>
      <c r="SSM426" s="558"/>
      <c r="SSN426" s="558"/>
      <c r="SSO426" s="558"/>
      <c r="SSP426" s="558"/>
      <c r="SSQ426" s="558"/>
      <c r="SSR426" s="558"/>
      <c r="SSS426" s="558"/>
      <c r="SST426" s="558"/>
      <c r="SSU426" s="558"/>
      <c r="SSV426" s="558"/>
      <c r="SSW426" s="558"/>
      <c r="SSX426" s="558"/>
      <c r="SSY426" s="558"/>
      <c r="SSZ426" s="558"/>
      <c r="STA426" s="558"/>
      <c r="STB426" s="558"/>
      <c r="STC426" s="558"/>
      <c r="STD426" s="558"/>
      <c r="STE426" s="558"/>
      <c r="STF426" s="558"/>
      <c r="STG426" s="558"/>
      <c r="STH426" s="558"/>
      <c r="STI426" s="558"/>
      <c r="STJ426" s="558"/>
      <c r="STK426" s="558"/>
      <c r="STL426" s="558"/>
      <c r="STM426" s="558"/>
      <c r="STN426" s="558"/>
      <c r="STO426" s="558"/>
      <c r="STP426" s="558"/>
      <c r="STQ426" s="558"/>
      <c r="STR426" s="558"/>
      <c r="STS426" s="558"/>
      <c r="STT426" s="558"/>
      <c r="STU426" s="558"/>
      <c r="STV426" s="558"/>
      <c r="STW426" s="558"/>
      <c r="STX426" s="558"/>
      <c r="STY426" s="558"/>
      <c r="STZ426" s="558"/>
      <c r="SUA426" s="558"/>
      <c r="SUB426" s="558"/>
      <c r="SUC426" s="558"/>
      <c r="SUD426" s="558"/>
      <c r="SUE426" s="558"/>
      <c r="SUF426" s="558"/>
      <c r="SUG426" s="558"/>
      <c r="SUH426" s="558"/>
      <c r="SUI426" s="558"/>
      <c r="SUJ426" s="558"/>
      <c r="SUK426" s="558"/>
      <c r="SUL426" s="558"/>
      <c r="SUM426" s="558"/>
      <c r="SUN426" s="558"/>
      <c r="SUO426" s="558"/>
      <c r="SUP426" s="558"/>
      <c r="SUQ426" s="558"/>
      <c r="SUR426" s="558"/>
      <c r="SUS426" s="558"/>
      <c r="SUT426" s="558"/>
      <c r="SUU426" s="558"/>
      <c r="SUV426" s="558"/>
      <c r="SUW426" s="558"/>
      <c r="SUX426" s="558"/>
      <c r="SUY426" s="558"/>
      <c r="SUZ426" s="558"/>
      <c r="SVA426" s="558"/>
      <c r="SVB426" s="558"/>
      <c r="SVC426" s="558"/>
      <c r="SVD426" s="558"/>
      <c r="SVE426" s="558"/>
      <c r="SVF426" s="558"/>
      <c r="SVG426" s="558"/>
      <c r="SVH426" s="558"/>
      <c r="SVI426" s="558"/>
      <c r="SVJ426" s="558"/>
      <c r="SVK426" s="558"/>
      <c r="SVL426" s="558"/>
      <c r="SVM426" s="558"/>
      <c r="SVN426" s="558"/>
      <c r="SVO426" s="558"/>
      <c r="SVP426" s="558"/>
      <c r="SVQ426" s="558"/>
      <c r="SVR426" s="558"/>
      <c r="SVS426" s="558"/>
      <c r="SVT426" s="558"/>
      <c r="SVU426" s="558"/>
      <c r="SVV426" s="558"/>
      <c r="SVW426" s="558"/>
      <c r="SVX426" s="558"/>
      <c r="SVY426" s="558"/>
      <c r="SVZ426" s="558"/>
      <c r="SWA426" s="558"/>
      <c r="SWB426" s="558"/>
      <c r="SWC426" s="558"/>
      <c r="SWD426" s="558"/>
      <c r="SWE426" s="558"/>
      <c r="SWF426" s="558"/>
      <c r="SWG426" s="558"/>
      <c r="SWH426" s="558"/>
      <c r="SWI426" s="558"/>
      <c r="SWJ426" s="558"/>
      <c r="SWK426" s="558"/>
      <c r="SWL426" s="558"/>
      <c r="SWM426" s="558"/>
      <c r="SWN426" s="558"/>
      <c r="SWO426" s="558"/>
      <c r="SWP426" s="558"/>
      <c r="SWQ426" s="558"/>
      <c r="SWR426" s="558"/>
      <c r="SWS426" s="558"/>
      <c r="SWT426" s="558"/>
      <c r="SWU426" s="558"/>
      <c r="SWV426" s="558"/>
      <c r="SWW426" s="558"/>
      <c r="SWX426" s="558"/>
      <c r="SWY426" s="558"/>
      <c r="SWZ426" s="558"/>
      <c r="SXA426" s="558"/>
      <c r="SXB426" s="558"/>
      <c r="SXC426" s="558"/>
      <c r="SXD426" s="558"/>
      <c r="SXE426" s="558"/>
      <c r="SXF426" s="558"/>
      <c r="SXG426" s="558"/>
      <c r="SXH426" s="558"/>
      <c r="SXI426" s="558"/>
      <c r="SXJ426" s="558"/>
      <c r="SXK426" s="558"/>
      <c r="SXL426" s="558"/>
      <c r="SXM426" s="558"/>
      <c r="SXN426" s="558"/>
      <c r="SXO426" s="558"/>
      <c r="SXP426" s="558"/>
      <c r="SXQ426" s="558"/>
      <c r="SXR426" s="558"/>
      <c r="SXS426" s="558"/>
      <c r="SXT426" s="558"/>
      <c r="SXU426" s="558"/>
      <c r="SXV426" s="558"/>
      <c r="SXW426" s="558"/>
      <c r="SXX426" s="558"/>
      <c r="SXY426" s="558"/>
      <c r="SXZ426" s="558"/>
      <c r="SYA426" s="558"/>
      <c r="SYB426" s="558"/>
      <c r="SYC426" s="558"/>
      <c r="SYD426" s="558"/>
      <c r="SYE426" s="558"/>
      <c r="SYF426" s="558"/>
      <c r="SYG426" s="558"/>
      <c r="SYH426" s="558"/>
      <c r="SYI426" s="558"/>
      <c r="SYJ426" s="558"/>
      <c r="SYK426" s="558"/>
      <c r="SYL426" s="558"/>
      <c r="SYM426" s="558"/>
      <c r="SYN426" s="558"/>
      <c r="SYO426" s="558"/>
      <c r="SYP426" s="558"/>
      <c r="SYQ426" s="558"/>
      <c r="SYR426" s="558"/>
      <c r="SYS426" s="558"/>
      <c r="SYT426" s="558"/>
      <c r="SYU426" s="558"/>
      <c r="SYV426" s="558"/>
      <c r="SYW426" s="558"/>
      <c r="SYX426" s="558"/>
      <c r="SYY426" s="558"/>
      <c r="SYZ426" s="558"/>
      <c r="SZA426" s="558"/>
      <c r="SZB426" s="558"/>
      <c r="SZC426" s="558"/>
      <c r="SZD426" s="558"/>
      <c r="SZE426" s="558"/>
      <c r="SZF426" s="558"/>
      <c r="SZG426" s="558"/>
      <c r="SZH426" s="558"/>
      <c r="SZI426" s="558"/>
      <c r="SZJ426" s="558"/>
      <c r="SZK426" s="558"/>
      <c r="SZL426" s="558"/>
      <c r="SZM426" s="558"/>
      <c r="SZN426" s="558"/>
      <c r="SZO426" s="558"/>
      <c r="SZP426" s="558"/>
      <c r="SZQ426" s="558"/>
      <c r="SZR426" s="558"/>
      <c r="SZS426" s="558"/>
      <c r="SZT426" s="558"/>
      <c r="SZU426" s="558"/>
      <c r="SZV426" s="558"/>
      <c r="SZW426" s="558"/>
      <c r="SZX426" s="558"/>
      <c r="SZY426" s="558"/>
      <c r="SZZ426" s="558"/>
      <c r="TAA426" s="558"/>
      <c r="TAB426" s="558"/>
      <c r="TAC426" s="558"/>
      <c r="TAD426" s="558"/>
      <c r="TAE426" s="558"/>
      <c r="TAF426" s="558"/>
      <c r="TAG426" s="558"/>
      <c r="TAH426" s="558"/>
      <c r="TAI426" s="558"/>
      <c r="TAJ426" s="558"/>
      <c r="TAK426" s="558"/>
      <c r="TAL426" s="558"/>
      <c r="TAM426" s="558"/>
      <c r="TAN426" s="558"/>
      <c r="TAO426" s="558"/>
      <c r="TAP426" s="558"/>
      <c r="TAQ426" s="558"/>
      <c r="TAR426" s="558"/>
      <c r="TAS426" s="558"/>
      <c r="TAT426" s="558"/>
      <c r="TAU426" s="558"/>
      <c r="TAV426" s="558"/>
      <c r="TAW426" s="558"/>
      <c r="TAX426" s="558"/>
      <c r="TAY426" s="558"/>
      <c r="TAZ426" s="558"/>
      <c r="TBA426" s="558"/>
      <c r="TBB426" s="558"/>
      <c r="TBC426" s="558"/>
      <c r="TBD426" s="558"/>
      <c r="TBE426" s="558"/>
      <c r="TBF426" s="558"/>
      <c r="TBG426" s="558"/>
      <c r="TBH426" s="558"/>
      <c r="TBI426" s="558"/>
      <c r="TBJ426" s="558"/>
      <c r="TBK426" s="558"/>
      <c r="TBL426" s="558"/>
      <c r="TBM426" s="558"/>
      <c r="TBN426" s="558"/>
      <c r="TBO426" s="558"/>
      <c r="TBP426" s="558"/>
      <c r="TBQ426" s="558"/>
      <c r="TBR426" s="558"/>
      <c r="TBS426" s="558"/>
      <c r="TBT426" s="558"/>
      <c r="TBU426" s="558"/>
      <c r="TBV426" s="558"/>
      <c r="TBW426" s="558"/>
      <c r="TBX426" s="558"/>
      <c r="TBY426" s="558"/>
      <c r="TBZ426" s="558"/>
      <c r="TCA426" s="558"/>
      <c r="TCB426" s="558"/>
      <c r="TCC426" s="558"/>
      <c r="TCD426" s="558"/>
      <c r="TCE426" s="558"/>
      <c r="TCF426" s="558"/>
      <c r="TCG426" s="558"/>
      <c r="TCH426" s="558"/>
      <c r="TCI426" s="558"/>
      <c r="TCJ426" s="558"/>
      <c r="TCK426" s="558"/>
      <c r="TCL426" s="558"/>
      <c r="TCM426" s="558"/>
      <c r="TCN426" s="558"/>
      <c r="TCO426" s="558"/>
      <c r="TCP426" s="558"/>
      <c r="TCQ426" s="558"/>
      <c r="TCR426" s="558"/>
      <c r="TCS426" s="558"/>
      <c r="TCT426" s="558"/>
      <c r="TCU426" s="558"/>
      <c r="TCV426" s="558"/>
      <c r="TCW426" s="558"/>
      <c r="TCX426" s="558"/>
      <c r="TCY426" s="558"/>
      <c r="TCZ426" s="558"/>
      <c r="TDA426" s="558"/>
      <c r="TDB426" s="558"/>
      <c r="TDC426" s="558"/>
      <c r="TDD426" s="558"/>
      <c r="TDE426" s="558"/>
      <c r="TDF426" s="558"/>
      <c r="TDG426" s="558"/>
      <c r="TDH426" s="558"/>
      <c r="TDI426" s="558"/>
      <c r="TDJ426" s="558"/>
      <c r="TDK426" s="558"/>
      <c r="TDL426" s="558"/>
      <c r="TDM426" s="558"/>
      <c r="TDN426" s="558"/>
      <c r="TDO426" s="558"/>
      <c r="TDP426" s="558"/>
      <c r="TDQ426" s="558"/>
      <c r="TDR426" s="558"/>
      <c r="TDS426" s="558"/>
      <c r="TDT426" s="558"/>
      <c r="TDU426" s="558"/>
      <c r="TDV426" s="558"/>
      <c r="TDW426" s="558"/>
      <c r="TDX426" s="558"/>
      <c r="TDY426" s="558"/>
      <c r="TDZ426" s="558"/>
      <c r="TEA426" s="558"/>
      <c r="TEB426" s="558"/>
      <c r="TEC426" s="558"/>
      <c r="TED426" s="558"/>
      <c r="TEE426" s="558"/>
      <c r="TEF426" s="558"/>
      <c r="TEG426" s="558"/>
      <c r="TEH426" s="558"/>
      <c r="TEI426" s="558"/>
      <c r="TEJ426" s="558"/>
      <c r="TEK426" s="558"/>
      <c r="TEL426" s="558"/>
      <c r="TEM426" s="558"/>
      <c r="TEN426" s="558"/>
      <c r="TEO426" s="558"/>
      <c r="TEP426" s="558"/>
      <c r="TEQ426" s="558"/>
      <c r="TER426" s="558"/>
      <c r="TES426" s="558"/>
      <c r="TET426" s="558"/>
      <c r="TEU426" s="558"/>
      <c r="TEV426" s="558"/>
      <c r="TEW426" s="558"/>
      <c r="TEX426" s="558"/>
      <c r="TEY426" s="558"/>
      <c r="TEZ426" s="558"/>
      <c r="TFA426" s="558"/>
      <c r="TFB426" s="558"/>
      <c r="TFC426" s="558"/>
      <c r="TFD426" s="558"/>
      <c r="TFE426" s="558"/>
      <c r="TFF426" s="558"/>
      <c r="TFG426" s="558"/>
      <c r="TFH426" s="558"/>
      <c r="TFI426" s="558"/>
      <c r="TFJ426" s="558"/>
      <c r="TFK426" s="558"/>
      <c r="TFL426" s="558"/>
      <c r="TFM426" s="558"/>
      <c r="TFN426" s="558"/>
      <c r="TFO426" s="558"/>
      <c r="TFP426" s="558"/>
      <c r="TFQ426" s="558"/>
      <c r="TFR426" s="558"/>
      <c r="TFS426" s="558"/>
      <c r="TFT426" s="558"/>
      <c r="TFU426" s="558"/>
      <c r="TFV426" s="558"/>
      <c r="TFW426" s="558"/>
      <c r="TFX426" s="558"/>
      <c r="TFY426" s="558"/>
      <c r="TFZ426" s="558"/>
      <c r="TGA426" s="558"/>
      <c r="TGB426" s="558"/>
      <c r="TGC426" s="558"/>
      <c r="TGD426" s="558"/>
      <c r="TGE426" s="558"/>
      <c r="TGF426" s="558"/>
      <c r="TGG426" s="558"/>
      <c r="TGH426" s="558"/>
      <c r="TGI426" s="558"/>
      <c r="TGJ426" s="558"/>
      <c r="TGK426" s="558"/>
      <c r="TGL426" s="558"/>
      <c r="TGM426" s="558"/>
      <c r="TGN426" s="558"/>
      <c r="TGO426" s="558"/>
      <c r="TGP426" s="558"/>
      <c r="TGQ426" s="558"/>
      <c r="TGR426" s="558"/>
      <c r="TGS426" s="558"/>
      <c r="TGT426" s="558"/>
      <c r="TGU426" s="558"/>
      <c r="TGV426" s="558"/>
      <c r="TGW426" s="558"/>
      <c r="TGX426" s="558"/>
      <c r="TGY426" s="558"/>
      <c r="TGZ426" s="558"/>
      <c r="THA426" s="558"/>
      <c r="THB426" s="558"/>
      <c r="THC426" s="558"/>
      <c r="THD426" s="558"/>
      <c r="THE426" s="558"/>
      <c r="THF426" s="558"/>
      <c r="THG426" s="558"/>
      <c r="THH426" s="558"/>
      <c r="THI426" s="558"/>
      <c r="THJ426" s="558"/>
      <c r="THK426" s="558"/>
      <c r="THL426" s="558"/>
      <c r="THM426" s="558"/>
      <c r="THN426" s="558"/>
      <c r="THO426" s="558"/>
      <c r="THP426" s="558"/>
      <c r="THQ426" s="558"/>
      <c r="THR426" s="558"/>
      <c r="THS426" s="558"/>
      <c r="THT426" s="558"/>
      <c r="THU426" s="558"/>
      <c r="THV426" s="558"/>
      <c r="THW426" s="558"/>
      <c r="THX426" s="558"/>
      <c r="THY426" s="558"/>
      <c r="THZ426" s="558"/>
      <c r="TIA426" s="558"/>
      <c r="TIB426" s="558"/>
      <c r="TIC426" s="558"/>
      <c r="TID426" s="558"/>
      <c r="TIE426" s="558"/>
      <c r="TIF426" s="558"/>
      <c r="TIG426" s="558"/>
      <c r="TIH426" s="558"/>
      <c r="TII426" s="558"/>
      <c r="TIJ426" s="558"/>
      <c r="TIK426" s="558"/>
      <c r="TIL426" s="558"/>
      <c r="TIM426" s="558"/>
      <c r="TIN426" s="558"/>
      <c r="TIO426" s="558"/>
      <c r="TIP426" s="558"/>
      <c r="TIQ426" s="558"/>
      <c r="TIR426" s="558"/>
      <c r="TIS426" s="558"/>
      <c r="TIT426" s="558"/>
      <c r="TIU426" s="558"/>
      <c r="TIV426" s="558"/>
      <c r="TIW426" s="558"/>
      <c r="TIX426" s="558"/>
      <c r="TIY426" s="558"/>
      <c r="TIZ426" s="558"/>
      <c r="TJA426" s="558"/>
      <c r="TJB426" s="558"/>
      <c r="TJC426" s="558"/>
      <c r="TJD426" s="558"/>
      <c r="TJE426" s="558"/>
      <c r="TJF426" s="558"/>
      <c r="TJG426" s="558"/>
      <c r="TJH426" s="558"/>
      <c r="TJI426" s="558"/>
      <c r="TJJ426" s="558"/>
      <c r="TJK426" s="558"/>
      <c r="TJL426" s="558"/>
      <c r="TJM426" s="558"/>
      <c r="TJN426" s="558"/>
      <c r="TJO426" s="558"/>
      <c r="TJP426" s="558"/>
      <c r="TJQ426" s="558"/>
      <c r="TJR426" s="558"/>
      <c r="TJS426" s="558"/>
      <c r="TJT426" s="558"/>
      <c r="TJU426" s="558"/>
      <c r="TJV426" s="558"/>
      <c r="TJW426" s="558"/>
      <c r="TJX426" s="558"/>
      <c r="TJY426" s="558"/>
      <c r="TJZ426" s="558"/>
      <c r="TKA426" s="558"/>
      <c r="TKB426" s="558"/>
      <c r="TKC426" s="558"/>
      <c r="TKD426" s="558"/>
      <c r="TKE426" s="558"/>
      <c r="TKF426" s="558"/>
      <c r="TKG426" s="558"/>
      <c r="TKH426" s="558"/>
      <c r="TKI426" s="558"/>
      <c r="TKJ426" s="558"/>
      <c r="TKK426" s="558"/>
      <c r="TKL426" s="558"/>
      <c r="TKM426" s="558"/>
      <c r="TKN426" s="558"/>
      <c r="TKO426" s="558"/>
      <c r="TKP426" s="558"/>
      <c r="TKQ426" s="558"/>
      <c r="TKR426" s="558"/>
      <c r="TKS426" s="558"/>
      <c r="TKT426" s="558"/>
      <c r="TKU426" s="558"/>
      <c r="TKV426" s="558"/>
      <c r="TKW426" s="558"/>
      <c r="TKX426" s="558"/>
      <c r="TKY426" s="558"/>
      <c r="TKZ426" s="558"/>
      <c r="TLA426" s="558"/>
      <c r="TLB426" s="558"/>
      <c r="TLC426" s="558"/>
      <c r="TLD426" s="558"/>
      <c r="TLE426" s="558"/>
      <c r="TLF426" s="558"/>
      <c r="TLG426" s="558"/>
      <c r="TLH426" s="558"/>
      <c r="TLI426" s="558"/>
      <c r="TLJ426" s="558"/>
      <c r="TLK426" s="558"/>
      <c r="TLL426" s="558"/>
      <c r="TLM426" s="558"/>
      <c r="TLN426" s="558"/>
      <c r="TLO426" s="558"/>
      <c r="TLP426" s="558"/>
      <c r="TLQ426" s="558"/>
      <c r="TLR426" s="558"/>
      <c r="TLS426" s="558"/>
      <c r="TLT426" s="558"/>
      <c r="TLU426" s="558"/>
      <c r="TLV426" s="558"/>
      <c r="TLW426" s="558"/>
      <c r="TLX426" s="558"/>
      <c r="TLY426" s="558"/>
      <c r="TLZ426" s="558"/>
      <c r="TMA426" s="558"/>
      <c r="TMB426" s="558"/>
      <c r="TMC426" s="558"/>
      <c r="TMD426" s="558"/>
      <c r="TME426" s="558"/>
      <c r="TMF426" s="558"/>
      <c r="TMG426" s="558"/>
      <c r="TMH426" s="558"/>
      <c r="TMI426" s="558"/>
      <c r="TMJ426" s="558"/>
      <c r="TMK426" s="558"/>
      <c r="TML426" s="558"/>
      <c r="TMM426" s="558"/>
      <c r="TMN426" s="558"/>
      <c r="TMO426" s="558"/>
      <c r="TMP426" s="558"/>
      <c r="TMQ426" s="558"/>
      <c r="TMR426" s="558"/>
      <c r="TMS426" s="558"/>
      <c r="TMT426" s="558"/>
      <c r="TMU426" s="558"/>
      <c r="TMV426" s="558"/>
      <c r="TMW426" s="558"/>
      <c r="TMX426" s="558"/>
      <c r="TMY426" s="558"/>
      <c r="TMZ426" s="558"/>
      <c r="TNA426" s="558"/>
      <c r="TNB426" s="558"/>
      <c r="TNC426" s="558"/>
      <c r="TND426" s="558"/>
      <c r="TNE426" s="558"/>
      <c r="TNF426" s="558"/>
      <c r="TNG426" s="558"/>
      <c r="TNH426" s="558"/>
      <c r="TNI426" s="558"/>
      <c r="TNJ426" s="558"/>
      <c r="TNK426" s="558"/>
      <c r="TNL426" s="558"/>
      <c r="TNM426" s="558"/>
      <c r="TNN426" s="558"/>
      <c r="TNO426" s="558"/>
      <c r="TNP426" s="558"/>
      <c r="TNQ426" s="558"/>
      <c r="TNR426" s="558"/>
      <c r="TNS426" s="558"/>
      <c r="TNT426" s="558"/>
      <c r="TNU426" s="558"/>
      <c r="TNV426" s="558"/>
      <c r="TNW426" s="558"/>
      <c r="TNX426" s="558"/>
      <c r="TNY426" s="558"/>
      <c r="TNZ426" s="558"/>
      <c r="TOA426" s="558"/>
      <c r="TOB426" s="558"/>
      <c r="TOC426" s="558"/>
      <c r="TOD426" s="558"/>
      <c r="TOE426" s="558"/>
      <c r="TOF426" s="558"/>
      <c r="TOG426" s="558"/>
      <c r="TOH426" s="558"/>
      <c r="TOI426" s="558"/>
      <c r="TOJ426" s="558"/>
      <c r="TOK426" s="558"/>
      <c r="TOL426" s="558"/>
      <c r="TOM426" s="558"/>
      <c r="TON426" s="558"/>
      <c r="TOO426" s="558"/>
      <c r="TOP426" s="558"/>
      <c r="TOQ426" s="558"/>
      <c r="TOR426" s="558"/>
      <c r="TOS426" s="558"/>
      <c r="TOT426" s="558"/>
      <c r="TOU426" s="558"/>
      <c r="TOV426" s="558"/>
      <c r="TOW426" s="558"/>
      <c r="TOX426" s="558"/>
      <c r="TOY426" s="558"/>
      <c r="TOZ426" s="558"/>
      <c r="TPA426" s="558"/>
      <c r="TPB426" s="558"/>
      <c r="TPC426" s="558"/>
      <c r="TPD426" s="558"/>
      <c r="TPE426" s="558"/>
      <c r="TPF426" s="558"/>
      <c r="TPG426" s="558"/>
      <c r="TPH426" s="558"/>
      <c r="TPI426" s="558"/>
      <c r="TPJ426" s="558"/>
      <c r="TPK426" s="558"/>
      <c r="TPL426" s="558"/>
      <c r="TPM426" s="558"/>
      <c r="TPN426" s="558"/>
      <c r="TPO426" s="558"/>
      <c r="TPP426" s="558"/>
      <c r="TPQ426" s="558"/>
      <c r="TPR426" s="558"/>
      <c r="TPS426" s="558"/>
      <c r="TPT426" s="558"/>
      <c r="TPU426" s="558"/>
      <c r="TPV426" s="558"/>
      <c r="TPW426" s="558"/>
      <c r="TPX426" s="558"/>
      <c r="TPY426" s="558"/>
      <c r="TPZ426" s="558"/>
      <c r="TQA426" s="558"/>
      <c r="TQB426" s="558"/>
      <c r="TQC426" s="558"/>
      <c r="TQD426" s="558"/>
      <c r="TQE426" s="558"/>
      <c r="TQF426" s="558"/>
      <c r="TQG426" s="558"/>
      <c r="TQH426" s="558"/>
      <c r="TQI426" s="558"/>
      <c r="TQJ426" s="558"/>
      <c r="TQK426" s="558"/>
      <c r="TQL426" s="558"/>
      <c r="TQM426" s="558"/>
      <c r="TQN426" s="558"/>
      <c r="TQO426" s="558"/>
      <c r="TQP426" s="558"/>
      <c r="TQQ426" s="558"/>
      <c r="TQR426" s="558"/>
      <c r="TQS426" s="558"/>
      <c r="TQT426" s="558"/>
      <c r="TQU426" s="558"/>
      <c r="TQV426" s="558"/>
      <c r="TQW426" s="558"/>
      <c r="TQX426" s="558"/>
      <c r="TQY426" s="558"/>
      <c r="TQZ426" s="558"/>
      <c r="TRA426" s="558"/>
      <c r="TRB426" s="558"/>
      <c r="TRC426" s="558"/>
      <c r="TRD426" s="558"/>
      <c r="TRE426" s="558"/>
      <c r="TRF426" s="558"/>
      <c r="TRG426" s="558"/>
      <c r="TRH426" s="558"/>
      <c r="TRI426" s="558"/>
      <c r="TRJ426" s="558"/>
      <c r="TRK426" s="558"/>
      <c r="TRL426" s="558"/>
      <c r="TRM426" s="558"/>
      <c r="TRN426" s="558"/>
      <c r="TRO426" s="558"/>
      <c r="TRP426" s="558"/>
      <c r="TRQ426" s="558"/>
      <c r="TRR426" s="558"/>
      <c r="TRS426" s="558"/>
      <c r="TRT426" s="558"/>
      <c r="TRU426" s="558"/>
      <c r="TRV426" s="558"/>
      <c r="TRW426" s="558"/>
      <c r="TRX426" s="558"/>
      <c r="TRY426" s="558"/>
      <c r="TRZ426" s="558"/>
      <c r="TSA426" s="558"/>
      <c r="TSB426" s="558"/>
      <c r="TSC426" s="558"/>
      <c r="TSD426" s="558"/>
      <c r="TSE426" s="558"/>
      <c r="TSF426" s="558"/>
      <c r="TSG426" s="558"/>
      <c r="TSH426" s="558"/>
      <c r="TSI426" s="558"/>
      <c r="TSJ426" s="558"/>
      <c r="TSK426" s="558"/>
      <c r="TSL426" s="558"/>
      <c r="TSM426" s="558"/>
      <c r="TSN426" s="558"/>
      <c r="TSO426" s="558"/>
      <c r="TSP426" s="558"/>
      <c r="TSQ426" s="558"/>
      <c r="TSR426" s="558"/>
      <c r="TSS426" s="558"/>
      <c r="TST426" s="558"/>
      <c r="TSU426" s="558"/>
      <c r="TSV426" s="558"/>
      <c r="TSW426" s="558"/>
      <c r="TSX426" s="558"/>
      <c r="TSY426" s="558"/>
      <c r="TSZ426" s="558"/>
      <c r="TTA426" s="558"/>
      <c r="TTB426" s="558"/>
      <c r="TTC426" s="558"/>
      <c r="TTD426" s="558"/>
      <c r="TTE426" s="558"/>
      <c r="TTF426" s="558"/>
      <c r="TTG426" s="558"/>
      <c r="TTH426" s="558"/>
      <c r="TTI426" s="558"/>
      <c r="TTJ426" s="558"/>
      <c r="TTK426" s="558"/>
      <c r="TTL426" s="558"/>
      <c r="TTM426" s="558"/>
      <c r="TTN426" s="558"/>
      <c r="TTO426" s="558"/>
      <c r="TTP426" s="558"/>
      <c r="TTQ426" s="558"/>
      <c r="TTR426" s="558"/>
      <c r="TTS426" s="558"/>
      <c r="TTT426" s="558"/>
      <c r="TTU426" s="558"/>
      <c r="TTV426" s="558"/>
      <c r="TTW426" s="558"/>
      <c r="TTX426" s="558"/>
      <c r="TTY426" s="558"/>
      <c r="TTZ426" s="558"/>
      <c r="TUA426" s="558"/>
      <c r="TUB426" s="558"/>
      <c r="TUC426" s="558"/>
      <c r="TUD426" s="558"/>
      <c r="TUE426" s="558"/>
      <c r="TUF426" s="558"/>
      <c r="TUG426" s="558"/>
      <c r="TUH426" s="558"/>
      <c r="TUI426" s="558"/>
      <c r="TUJ426" s="558"/>
      <c r="TUK426" s="558"/>
      <c r="TUL426" s="558"/>
      <c r="TUM426" s="558"/>
      <c r="TUN426" s="558"/>
      <c r="TUO426" s="558"/>
      <c r="TUP426" s="558"/>
      <c r="TUQ426" s="558"/>
      <c r="TUR426" s="558"/>
      <c r="TUS426" s="558"/>
      <c r="TUT426" s="558"/>
      <c r="TUU426" s="558"/>
      <c r="TUV426" s="558"/>
      <c r="TUW426" s="558"/>
      <c r="TUX426" s="558"/>
      <c r="TUY426" s="558"/>
      <c r="TUZ426" s="558"/>
      <c r="TVA426" s="558"/>
      <c r="TVB426" s="558"/>
      <c r="TVC426" s="558"/>
      <c r="TVD426" s="558"/>
      <c r="TVE426" s="558"/>
      <c r="TVF426" s="558"/>
      <c r="TVG426" s="558"/>
      <c r="TVH426" s="558"/>
      <c r="TVI426" s="558"/>
      <c r="TVJ426" s="558"/>
      <c r="TVK426" s="558"/>
      <c r="TVL426" s="558"/>
      <c r="TVM426" s="558"/>
      <c r="TVN426" s="558"/>
      <c r="TVO426" s="558"/>
      <c r="TVP426" s="558"/>
      <c r="TVQ426" s="558"/>
      <c r="TVR426" s="558"/>
      <c r="TVS426" s="558"/>
      <c r="TVT426" s="558"/>
      <c r="TVU426" s="558"/>
      <c r="TVV426" s="558"/>
      <c r="TVW426" s="558"/>
      <c r="TVX426" s="558"/>
      <c r="TVY426" s="558"/>
      <c r="TVZ426" s="558"/>
      <c r="TWA426" s="558"/>
      <c r="TWB426" s="558"/>
      <c r="TWC426" s="558"/>
      <c r="TWD426" s="558"/>
      <c r="TWE426" s="558"/>
      <c r="TWF426" s="558"/>
      <c r="TWG426" s="558"/>
      <c r="TWH426" s="558"/>
      <c r="TWI426" s="558"/>
      <c r="TWJ426" s="558"/>
      <c r="TWK426" s="558"/>
      <c r="TWL426" s="558"/>
      <c r="TWM426" s="558"/>
      <c r="TWN426" s="558"/>
      <c r="TWO426" s="558"/>
      <c r="TWP426" s="558"/>
      <c r="TWQ426" s="558"/>
      <c r="TWR426" s="558"/>
      <c r="TWS426" s="558"/>
      <c r="TWT426" s="558"/>
      <c r="TWU426" s="558"/>
      <c r="TWV426" s="558"/>
      <c r="TWW426" s="558"/>
      <c r="TWX426" s="558"/>
      <c r="TWY426" s="558"/>
      <c r="TWZ426" s="558"/>
      <c r="TXA426" s="558"/>
      <c r="TXB426" s="558"/>
      <c r="TXC426" s="558"/>
      <c r="TXD426" s="558"/>
      <c r="TXE426" s="558"/>
      <c r="TXF426" s="558"/>
      <c r="TXG426" s="558"/>
      <c r="TXH426" s="558"/>
      <c r="TXI426" s="558"/>
      <c r="TXJ426" s="558"/>
      <c r="TXK426" s="558"/>
      <c r="TXL426" s="558"/>
      <c r="TXM426" s="558"/>
      <c r="TXN426" s="558"/>
      <c r="TXO426" s="558"/>
      <c r="TXP426" s="558"/>
      <c r="TXQ426" s="558"/>
      <c r="TXR426" s="558"/>
      <c r="TXS426" s="558"/>
      <c r="TXT426" s="558"/>
      <c r="TXU426" s="558"/>
      <c r="TXV426" s="558"/>
      <c r="TXW426" s="558"/>
      <c r="TXX426" s="558"/>
      <c r="TXY426" s="558"/>
      <c r="TXZ426" s="558"/>
      <c r="TYA426" s="558"/>
      <c r="TYB426" s="558"/>
      <c r="TYC426" s="558"/>
      <c r="TYD426" s="558"/>
      <c r="TYE426" s="558"/>
      <c r="TYF426" s="558"/>
      <c r="TYG426" s="558"/>
      <c r="TYH426" s="558"/>
      <c r="TYI426" s="558"/>
      <c r="TYJ426" s="558"/>
      <c r="TYK426" s="558"/>
      <c r="TYL426" s="558"/>
      <c r="TYM426" s="558"/>
      <c r="TYN426" s="558"/>
      <c r="TYO426" s="558"/>
      <c r="TYP426" s="558"/>
      <c r="TYQ426" s="558"/>
      <c r="TYR426" s="558"/>
      <c r="TYS426" s="558"/>
      <c r="TYT426" s="558"/>
      <c r="TYU426" s="558"/>
      <c r="TYV426" s="558"/>
      <c r="TYW426" s="558"/>
      <c r="TYX426" s="558"/>
      <c r="TYY426" s="558"/>
      <c r="TYZ426" s="558"/>
      <c r="TZA426" s="558"/>
      <c r="TZB426" s="558"/>
      <c r="TZC426" s="558"/>
      <c r="TZD426" s="558"/>
      <c r="TZE426" s="558"/>
      <c r="TZF426" s="558"/>
      <c r="TZG426" s="558"/>
      <c r="TZH426" s="558"/>
      <c r="TZI426" s="558"/>
      <c r="TZJ426" s="558"/>
      <c r="TZK426" s="558"/>
      <c r="TZL426" s="558"/>
      <c r="TZM426" s="558"/>
      <c r="TZN426" s="558"/>
      <c r="TZO426" s="558"/>
      <c r="TZP426" s="558"/>
      <c r="TZQ426" s="558"/>
      <c r="TZR426" s="558"/>
      <c r="TZS426" s="558"/>
      <c r="TZT426" s="558"/>
      <c r="TZU426" s="558"/>
      <c r="TZV426" s="558"/>
      <c r="TZW426" s="558"/>
      <c r="TZX426" s="558"/>
      <c r="TZY426" s="558"/>
      <c r="TZZ426" s="558"/>
      <c r="UAA426" s="558"/>
      <c r="UAB426" s="558"/>
      <c r="UAC426" s="558"/>
      <c r="UAD426" s="558"/>
      <c r="UAE426" s="558"/>
      <c r="UAF426" s="558"/>
      <c r="UAG426" s="558"/>
      <c r="UAH426" s="558"/>
      <c r="UAI426" s="558"/>
      <c r="UAJ426" s="558"/>
      <c r="UAK426" s="558"/>
      <c r="UAL426" s="558"/>
      <c r="UAM426" s="558"/>
      <c r="UAN426" s="558"/>
      <c r="UAO426" s="558"/>
      <c r="UAP426" s="558"/>
      <c r="UAQ426" s="558"/>
      <c r="UAR426" s="558"/>
      <c r="UAS426" s="558"/>
      <c r="UAT426" s="558"/>
      <c r="UAU426" s="558"/>
      <c r="UAV426" s="558"/>
      <c r="UAW426" s="558"/>
      <c r="UAX426" s="558"/>
      <c r="UAY426" s="558"/>
      <c r="UAZ426" s="558"/>
      <c r="UBA426" s="558"/>
      <c r="UBB426" s="558"/>
      <c r="UBC426" s="558"/>
      <c r="UBD426" s="558"/>
      <c r="UBE426" s="558"/>
      <c r="UBF426" s="558"/>
      <c r="UBG426" s="558"/>
      <c r="UBH426" s="558"/>
      <c r="UBI426" s="558"/>
      <c r="UBJ426" s="558"/>
      <c r="UBK426" s="558"/>
      <c r="UBL426" s="558"/>
      <c r="UBM426" s="558"/>
      <c r="UBN426" s="558"/>
      <c r="UBO426" s="558"/>
      <c r="UBP426" s="558"/>
      <c r="UBQ426" s="558"/>
      <c r="UBR426" s="558"/>
      <c r="UBS426" s="558"/>
      <c r="UBT426" s="558"/>
      <c r="UBU426" s="558"/>
      <c r="UBV426" s="558"/>
      <c r="UBW426" s="558"/>
      <c r="UBX426" s="558"/>
      <c r="UBY426" s="558"/>
      <c r="UBZ426" s="558"/>
      <c r="UCA426" s="558"/>
      <c r="UCB426" s="558"/>
      <c r="UCC426" s="558"/>
      <c r="UCD426" s="558"/>
      <c r="UCE426" s="558"/>
      <c r="UCF426" s="558"/>
      <c r="UCG426" s="558"/>
      <c r="UCH426" s="558"/>
      <c r="UCI426" s="558"/>
      <c r="UCJ426" s="558"/>
      <c r="UCK426" s="558"/>
      <c r="UCL426" s="558"/>
      <c r="UCM426" s="558"/>
      <c r="UCN426" s="558"/>
      <c r="UCO426" s="558"/>
      <c r="UCP426" s="558"/>
      <c r="UCQ426" s="558"/>
      <c r="UCR426" s="558"/>
      <c r="UCS426" s="558"/>
      <c r="UCT426" s="558"/>
      <c r="UCU426" s="558"/>
      <c r="UCV426" s="558"/>
      <c r="UCW426" s="558"/>
      <c r="UCX426" s="558"/>
      <c r="UCY426" s="558"/>
      <c r="UCZ426" s="558"/>
      <c r="UDA426" s="558"/>
      <c r="UDB426" s="558"/>
      <c r="UDC426" s="558"/>
      <c r="UDD426" s="558"/>
      <c r="UDE426" s="558"/>
      <c r="UDF426" s="558"/>
      <c r="UDG426" s="558"/>
      <c r="UDH426" s="558"/>
      <c r="UDI426" s="558"/>
      <c r="UDJ426" s="558"/>
      <c r="UDK426" s="558"/>
      <c r="UDL426" s="558"/>
      <c r="UDM426" s="558"/>
      <c r="UDN426" s="558"/>
      <c r="UDO426" s="558"/>
      <c r="UDP426" s="558"/>
      <c r="UDQ426" s="558"/>
      <c r="UDR426" s="558"/>
      <c r="UDS426" s="558"/>
      <c r="UDT426" s="558"/>
      <c r="UDU426" s="558"/>
      <c r="UDV426" s="558"/>
      <c r="UDW426" s="558"/>
      <c r="UDX426" s="558"/>
      <c r="UDY426" s="558"/>
      <c r="UDZ426" s="558"/>
      <c r="UEA426" s="558"/>
      <c r="UEB426" s="558"/>
      <c r="UEC426" s="558"/>
      <c r="UED426" s="558"/>
      <c r="UEE426" s="558"/>
      <c r="UEF426" s="558"/>
      <c r="UEG426" s="558"/>
      <c r="UEH426" s="558"/>
      <c r="UEI426" s="558"/>
      <c r="UEJ426" s="558"/>
      <c r="UEK426" s="558"/>
      <c r="UEL426" s="558"/>
      <c r="UEM426" s="558"/>
      <c r="UEN426" s="558"/>
      <c r="UEO426" s="558"/>
      <c r="UEP426" s="558"/>
      <c r="UEQ426" s="558"/>
      <c r="UER426" s="558"/>
      <c r="UES426" s="558"/>
      <c r="UET426" s="558"/>
      <c r="UEU426" s="558"/>
      <c r="UEV426" s="558"/>
      <c r="UEW426" s="558"/>
      <c r="UEX426" s="558"/>
      <c r="UEY426" s="558"/>
      <c r="UEZ426" s="558"/>
      <c r="UFA426" s="558"/>
      <c r="UFB426" s="558"/>
      <c r="UFC426" s="558"/>
      <c r="UFD426" s="558"/>
      <c r="UFE426" s="558"/>
      <c r="UFF426" s="558"/>
      <c r="UFG426" s="558"/>
      <c r="UFH426" s="558"/>
      <c r="UFI426" s="558"/>
      <c r="UFJ426" s="558"/>
      <c r="UFK426" s="558"/>
      <c r="UFL426" s="558"/>
      <c r="UFM426" s="558"/>
      <c r="UFN426" s="558"/>
      <c r="UFO426" s="558"/>
      <c r="UFP426" s="558"/>
      <c r="UFQ426" s="558"/>
      <c r="UFR426" s="558"/>
      <c r="UFS426" s="558"/>
      <c r="UFT426" s="558"/>
      <c r="UFU426" s="558"/>
      <c r="UFV426" s="558"/>
      <c r="UFW426" s="558"/>
      <c r="UFX426" s="558"/>
      <c r="UFY426" s="558"/>
      <c r="UFZ426" s="558"/>
      <c r="UGA426" s="558"/>
      <c r="UGB426" s="558"/>
      <c r="UGC426" s="558"/>
      <c r="UGD426" s="558"/>
      <c r="UGE426" s="558"/>
      <c r="UGF426" s="558"/>
      <c r="UGG426" s="558"/>
      <c r="UGH426" s="558"/>
      <c r="UGI426" s="558"/>
      <c r="UGJ426" s="558"/>
      <c r="UGK426" s="558"/>
      <c r="UGL426" s="558"/>
      <c r="UGM426" s="558"/>
      <c r="UGN426" s="558"/>
      <c r="UGO426" s="558"/>
      <c r="UGP426" s="558"/>
      <c r="UGQ426" s="558"/>
      <c r="UGR426" s="558"/>
      <c r="UGS426" s="558"/>
      <c r="UGT426" s="558"/>
      <c r="UGU426" s="558"/>
      <c r="UGV426" s="558"/>
      <c r="UGW426" s="558"/>
      <c r="UGX426" s="558"/>
      <c r="UGY426" s="558"/>
      <c r="UGZ426" s="558"/>
      <c r="UHA426" s="558"/>
      <c r="UHB426" s="558"/>
      <c r="UHC426" s="558"/>
      <c r="UHD426" s="558"/>
      <c r="UHE426" s="558"/>
      <c r="UHF426" s="558"/>
      <c r="UHG426" s="558"/>
      <c r="UHH426" s="558"/>
      <c r="UHI426" s="558"/>
      <c r="UHJ426" s="558"/>
      <c r="UHK426" s="558"/>
      <c r="UHL426" s="558"/>
      <c r="UHM426" s="558"/>
      <c r="UHN426" s="558"/>
      <c r="UHO426" s="558"/>
      <c r="UHP426" s="558"/>
      <c r="UHQ426" s="558"/>
      <c r="UHR426" s="558"/>
      <c r="UHS426" s="558"/>
      <c r="UHT426" s="558"/>
      <c r="UHU426" s="558"/>
      <c r="UHV426" s="558"/>
      <c r="UHW426" s="558"/>
      <c r="UHX426" s="558"/>
      <c r="UHY426" s="558"/>
      <c r="UHZ426" s="558"/>
      <c r="UIA426" s="558"/>
      <c r="UIB426" s="558"/>
      <c r="UIC426" s="558"/>
      <c r="UID426" s="558"/>
      <c r="UIE426" s="558"/>
      <c r="UIF426" s="558"/>
      <c r="UIG426" s="558"/>
      <c r="UIH426" s="558"/>
      <c r="UII426" s="558"/>
      <c r="UIJ426" s="558"/>
      <c r="UIK426" s="558"/>
      <c r="UIL426" s="558"/>
      <c r="UIM426" s="558"/>
      <c r="UIN426" s="558"/>
      <c r="UIO426" s="558"/>
      <c r="UIP426" s="558"/>
      <c r="UIQ426" s="558"/>
      <c r="UIR426" s="558"/>
      <c r="UIS426" s="558"/>
      <c r="UIT426" s="558"/>
      <c r="UIU426" s="558"/>
      <c r="UIV426" s="558"/>
      <c r="UIW426" s="558"/>
      <c r="UIX426" s="558"/>
      <c r="UIY426" s="558"/>
      <c r="UIZ426" s="558"/>
      <c r="UJA426" s="558"/>
      <c r="UJB426" s="558"/>
      <c r="UJC426" s="558"/>
      <c r="UJD426" s="558"/>
      <c r="UJE426" s="558"/>
      <c r="UJF426" s="558"/>
      <c r="UJG426" s="558"/>
      <c r="UJH426" s="558"/>
      <c r="UJI426" s="558"/>
      <c r="UJJ426" s="558"/>
      <c r="UJK426" s="558"/>
      <c r="UJL426" s="558"/>
      <c r="UJM426" s="558"/>
      <c r="UJN426" s="558"/>
      <c r="UJO426" s="558"/>
      <c r="UJP426" s="558"/>
      <c r="UJQ426" s="558"/>
      <c r="UJR426" s="558"/>
      <c r="UJS426" s="558"/>
      <c r="UJT426" s="558"/>
      <c r="UJU426" s="558"/>
      <c r="UJV426" s="558"/>
      <c r="UJW426" s="558"/>
      <c r="UJX426" s="558"/>
      <c r="UJY426" s="558"/>
      <c r="UJZ426" s="558"/>
      <c r="UKA426" s="558"/>
      <c r="UKB426" s="558"/>
      <c r="UKC426" s="558"/>
      <c r="UKD426" s="558"/>
      <c r="UKE426" s="558"/>
      <c r="UKF426" s="558"/>
      <c r="UKG426" s="558"/>
      <c r="UKH426" s="558"/>
      <c r="UKI426" s="558"/>
      <c r="UKJ426" s="558"/>
      <c r="UKK426" s="558"/>
      <c r="UKL426" s="558"/>
      <c r="UKM426" s="558"/>
      <c r="UKN426" s="558"/>
      <c r="UKO426" s="558"/>
      <c r="UKP426" s="558"/>
      <c r="UKQ426" s="558"/>
      <c r="UKR426" s="558"/>
      <c r="UKS426" s="558"/>
      <c r="UKT426" s="558"/>
      <c r="UKU426" s="558"/>
      <c r="UKV426" s="558"/>
      <c r="UKW426" s="558"/>
      <c r="UKX426" s="558"/>
      <c r="UKY426" s="558"/>
      <c r="UKZ426" s="558"/>
      <c r="ULA426" s="558"/>
      <c r="ULB426" s="558"/>
      <c r="ULC426" s="558"/>
      <c r="ULD426" s="558"/>
      <c r="ULE426" s="558"/>
      <c r="ULF426" s="558"/>
      <c r="ULG426" s="558"/>
      <c r="ULH426" s="558"/>
      <c r="ULI426" s="558"/>
      <c r="ULJ426" s="558"/>
      <c r="ULK426" s="558"/>
      <c r="ULL426" s="558"/>
      <c r="ULM426" s="558"/>
      <c r="ULN426" s="558"/>
      <c r="ULO426" s="558"/>
      <c r="ULP426" s="558"/>
      <c r="ULQ426" s="558"/>
      <c r="ULR426" s="558"/>
      <c r="ULS426" s="558"/>
      <c r="ULT426" s="558"/>
      <c r="ULU426" s="558"/>
      <c r="ULV426" s="558"/>
      <c r="ULW426" s="558"/>
      <c r="ULX426" s="558"/>
      <c r="ULY426" s="558"/>
      <c r="ULZ426" s="558"/>
      <c r="UMA426" s="558"/>
      <c r="UMB426" s="558"/>
      <c r="UMC426" s="558"/>
      <c r="UMD426" s="558"/>
      <c r="UME426" s="558"/>
      <c r="UMF426" s="558"/>
      <c r="UMG426" s="558"/>
      <c r="UMH426" s="558"/>
      <c r="UMI426" s="558"/>
      <c r="UMJ426" s="558"/>
      <c r="UMK426" s="558"/>
      <c r="UML426" s="558"/>
      <c r="UMM426" s="558"/>
      <c r="UMN426" s="558"/>
      <c r="UMO426" s="558"/>
      <c r="UMP426" s="558"/>
      <c r="UMQ426" s="558"/>
      <c r="UMR426" s="558"/>
      <c r="UMS426" s="558"/>
      <c r="UMT426" s="558"/>
      <c r="UMU426" s="558"/>
      <c r="UMV426" s="558"/>
      <c r="UMW426" s="558"/>
      <c r="UMX426" s="558"/>
      <c r="UMY426" s="558"/>
      <c r="UMZ426" s="558"/>
      <c r="UNA426" s="558"/>
      <c r="UNB426" s="558"/>
      <c r="UNC426" s="558"/>
      <c r="UND426" s="558"/>
      <c r="UNE426" s="558"/>
      <c r="UNF426" s="558"/>
      <c r="UNG426" s="558"/>
      <c r="UNH426" s="558"/>
      <c r="UNI426" s="558"/>
      <c r="UNJ426" s="558"/>
      <c r="UNK426" s="558"/>
      <c r="UNL426" s="558"/>
      <c r="UNM426" s="558"/>
      <c r="UNN426" s="558"/>
      <c r="UNO426" s="558"/>
      <c r="UNP426" s="558"/>
      <c r="UNQ426" s="558"/>
      <c r="UNR426" s="558"/>
      <c r="UNS426" s="558"/>
      <c r="UNT426" s="558"/>
      <c r="UNU426" s="558"/>
      <c r="UNV426" s="558"/>
      <c r="UNW426" s="558"/>
      <c r="UNX426" s="558"/>
      <c r="UNY426" s="558"/>
      <c r="UNZ426" s="558"/>
      <c r="UOA426" s="558"/>
      <c r="UOB426" s="558"/>
      <c r="UOC426" s="558"/>
      <c r="UOD426" s="558"/>
      <c r="UOE426" s="558"/>
      <c r="UOF426" s="558"/>
      <c r="UOG426" s="558"/>
      <c r="UOH426" s="558"/>
      <c r="UOI426" s="558"/>
      <c r="UOJ426" s="558"/>
      <c r="UOK426" s="558"/>
      <c r="UOL426" s="558"/>
      <c r="UOM426" s="558"/>
      <c r="UON426" s="558"/>
      <c r="UOO426" s="558"/>
      <c r="UOP426" s="558"/>
      <c r="UOQ426" s="558"/>
      <c r="UOR426" s="558"/>
      <c r="UOS426" s="558"/>
      <c r="UOT426" s="558"/>
      <c r="UOU426" s="558"/>
      <c r="UOV426" s="558"/>
      <c r="UOW426" s="558"/>
      <c r="UOX426" s="558"/>
      <c r="UOY426" s="558"/>
      <c r="UOZ426" s="558"/>
      <c r="UPA426" s="558"/>
      <c r="UPB426" s="558"/>
      <c r="UPC426" s="558"/>
      <c r="UPD426" s="558"/>
      <c r="UPE426" s="558"/>
      <c r="UPF426" s="558"/>
      <c r="UPG426" s="558"/>
      <c r="UPH426" s="558"/>
      <c r="UPI426" s="558"/>
      <c r="UPJ426" s="558"/>
      <c r="UPK426" s="558"/>
      <c r="UPL426" s="558"/>
      <c r="UPM426" s="558"/>
      <c r="UPN426" s="558"/>
      <c r="UPO426" s="558"/>
      <c r="UPP426" s="558"/>
      <c r="UPQ426" s="558"/>
      <c r="UPR426" s="558"/>
      <c r="UPS426" s="558"/>
      <c r="UPT426" s="558"/>
      <c r="UPU426" s="558"/>
      <c r="UPV426" s="558"/>
      <c r="UPW426" s="558"/>
      <c r="UPX426" s="558"/>
      <c r="UPY426" s="558"/>
      <c r="UPZ426" s="558"/>
      <c r="UQA426" s="558"/>
      <c r="UQB426" s="558"/>
      <c r="UQC426" s="558"/>
      <c r="UQD426" s="558"/>
      <c r="UQE426" s="558"/>
      <c r="UQF426" s="558"/>
      <c r="UQG426" s="558"/>
      <c r="UQH426" s="558"/>
      <c r="UQI426" s="558"/>
      <c r="UQJ426" s="558"/>
      <c r="UQK426" s="558"/>
      <c r="UQL426" s="558"/>
      <c r="UQM426" s="558"/>
      <c r="UQN426" s="558"/>
      <c r="UQO426" s="558"/>
      <c r="UQP426" s="558"/>
      <c r="UQQ426" s="558"/>
      <c r="UQR426" s="558"/>
      <c r="UQS426" s="558"/>
      <c r="UQT426" s="558"/>
      <c r="UQU426" s="558"/>
      <c r="UQV426" s="558"/>
      <c r="UQW426" s="558"/>
      <c r="UQX426" s="558"/>
      <c r="UQY426" s="558"/>
      <c r="UQZ426" s="558"/>
      <c r="URA426" s="558"/>
      <c r="URB426" s="558"/>
      <c r="URC426" s="558"/>
      <c r="URD426" s="558"/>
      <c r="URE426" s="558"/>
      <c r="URF426" s="558"/>
      <c r="URG426" s="558"/>
      <c r="URH426" s="558"/>
      <c r="URI426" s="558"/>
      <c r="URJ426" s="558"/>
      <c r="URK426" s="558"/>
      <c r="URL426" s="558"/>
      <c r="URM426" s="558"/>
      <c r="URN426" s="558"/>
      <c r="URO426" s="558"/>
      <c r="URP426" s="558"/>
      <c r="URQ426" s="558"/>
      <c r="URR426" s="558"/>
      <c r="URS426" s="558"/>
      <c r="URT426" s="558"/>
      <c r="URU426" s="558"/>
      <c r="URV426" s="558"/>
      <c r="URW426" s="558"/>
      <c r="URX426" s="558"/>
      <c r="URY426" s="558"/>
      <c r="URZ426" s="558"/>
      <c r="USA426" s="558"/>
      <c r="USB426" s="558"/>
      <c r="USC426" s="558"/>
      <c r="USD426" s="558"/>
      <c r="USE426" s="558"/>
      <c r="USF426" s="558"/>
      <c r="USG426" s="558"/>
      <c r="USH426" s="558"/>
      <c r="USI426" s="558"/>
      <c r="USJ426" s="558"/>
      <c r="USK426" s="558"/>
      <c r="USL426" s="558"/>
      <c r="USM426" s="558"/>
      <c r="USN426" s="558"/>
      <c r="USO426" s="558"/>
      <c r="USP426" s="558"/>
      <c r="USQ426" s="558"/>
      <c r="USR426" s="558"/>
      <c r="USS426" s="558"/>
      <c r="UST426" s="558"/>
      <c r="USU426" s="558"/>
      <c r="USV426" s="558"/>
      <c r="USW426" s="558"/>
      <c r="USX426" s="558"/>
      <c r="USY426" s="558"/>
      <c r="USZ426" s="558"/>
      <c r="UTA426" s="558"/>
      <c r="UTB426" s="558"/>
      <c r="UTC426" s="558"/>
      <c r="UTD426" s="558"/>
      <c r="UTE426" s="558"/>
      <c r="UTF426" s="558"/>
      <c r="UTG426" s="558"/>
      <c r="UTH426" s="558"/>
      <c r="UTI426" s="558"/>
      <c r="UTJ426" s="558"/>
      <c r="UTK426" s="558"/>
      <c r="UTL426" s="558"/>
      <c r="UTM426" s="558"/>
      <c r="UTN426" s="558"/>
      <c r="UTO426" s="558"/>
      <c r="UTP426" s="558"/>
      <c r="UTQ426" s="558"/>
      <c r="UTR426" s="558"/>
      <c r="UTS426" s="558"/>
      <c r="UTT426" s="558"/>
      <c r="UTU426" s="558"/>
      <c r="UTV426" s="558"/>
      <c r="UTW426" s="558"/>
      <c r="UTX426" s="558"/>
      <c r="UTY426" s="558"/>
      <c r="UTZ426" s="558"/>
      <c r="UUA426" s="558"/>
      <c r="UUB426" s="558"/>
      <c r="UUC426" s="558"/>
      <c r="UUD426" s="558"/>
      <c r="UUE426" s="558"/>
      <c r="UUF426" s="558"/>
      <c r="UUG426" s="558"/>
      <c r="UUH426" s="558"/>
      <c r="UUI426" s="558"/>
      <c r="UUJ426" s="558"/>
      <c r="UUK426" s="558"/>
      <c r="UUL426" s="558"/>
      <c r="UUM426" s="558"/>
      <c r="UUN426" s="558"/>
      <c r="UUO426" s="558"/>
      <c r="UUP426" s="558"/>
      <c r="UUQ426" s="558"/>
      <c r="UUR426" s="558"/>
      <c r="UUS426" s="558"/>
      <c r="UUT426" s="558"/>
      <c r="UUU426" s="558"/>
      <c r="UUV426" s="558"/>
      <c r="UUW426" s="558"/>
      <c r="UUX426" s="558"/>
      <c r="UUY426" s="558"/>
      <c r="UUZ426" s="558"/>
      <c r="UVA426" s="558"/>
      <c r="UVB426" s="558"/>
      <c r="UVC426" s="558"/>
      <c r="UVD426" s="558"/>
      <c r="UVE426" s="558"/>
      <c r="UVF426" s="558"/>
      <c r="UVG426" s="558"/>
      <c r="UVH426" s="558"/>
      <c r="UVI426" s="558"/>
      <c r="UVJ426" s="558"/>
      <c r="UVK426" s="558"/>
      <c r="UVL426" s="558"/>
      <c r="UVM426" s="558"/>
      <c r="UVN426" s="558"/>
      <c r="UVO426" s="558"/>
      <c r="UVP426" s="558"/>
      <c r="UVQ426" s="558"/>
      <c r="UVR426" s="558"/>
      <c r="UVS426" s="558"/>
      <c r="UVT426" s="558"/>
      <c r="UVU426" s="558"/>
      <c r="UVV426" s="558"/>
      <c r="UVW426" s="558"/>
      <c r="UVX426" s="558"/>
      <c r="UVY426" s="558"/>
      <c r="UVZ426" s="558"/>
      <c r="UWA426" s="558"/>
      <c r="UWB426" s="558"/>
      <c r="UWC426" s="558"/>
      <c r="UWD426" s="558"/>
      <c r="UWE426" s="558"/>
      <c r="UWF426" s="558"/>
      <c r="UWG426" s="558"/>
      <c r="UWH426" s="558"/>
      <c r="UWI426" s="558"/>
      <c r="UWJ426" s="558"/>
      <c r="UWK426" s="558"/>
      <c r="UWL426" s="558"/>
      <c r="UWM426" s="558"/>
      <c r="UWN426" s="558"/>
      <c r="UWO426" s="558"/>
      <c r="UWP426" s="558"/>
      <c r="UWQ426" s="558"/>
      <c r="UWR426" s="558"/>
      <c r="UWS426" s="558"/>
      <c r="UWT426" s="558"/>
      <c r="UWU426" s="558"/>
      <c r="UWV426" s="558"/>
      <c r="UWW426" s="558"/>
      <c r="UWX426" s="558"/>
      <c r="UWY426" s="558"/>
      <c r="UWZ426" s="558"/>
      <c r="UXA426" s="558"/>
      <c r="UXB426" s="558"/>
      <c r="UXC426" s="558"/>
      <c r="UXD426" s="558"/>
      <c r="UXE426" s="558"/>
      <c r="UXF426" s="558"/>
      <c r="UXG426" s="558"/>
      <c r="UXH426" s="558"/>
      <c r="UXI426" s="558"/>
      <c r="UXJ426" s="558"/>
      <c r="UXK426" s="558"/>
      <c r="UXL426" s="558"/>
      <c r="UXM426" s="558"/>
      <c r="UXN426" s="558"/>
      <c r="UXO426" s="558"/>
      <c r="UXP426" s="558"/>
      <c r="UXQ426" s="558"/>
      <c r="UXR426" s="558"/>
      <c r="UXS426" s="558"/>
      <c r="UXT426" s="558"/>
      <c r="UXU426" s="558"/>
      <c r="UXV426" s="558"/>
      <c r="UXW426" s="558"/>
      <c r="UXX426" s="558"/>
      <c r="UXY426" s="558"/>
      <c r="UXZ426" s="558"/>
      <c r="UYA426" s="558"/>
      <c r="UYB426" s="558"/>
      <c r="UYC426" s="558"/>
      <c r="UYD426" s="558"/>
      <c r="UYE426" s="558"/>
      <c r="UYF426" s="558"/>
      <c r="UYG426" s="558"/>
      <c r="UYH426" s="558"/>
      <c r="UYI426" s="558"/>
      <c r="UYJ426" s="558"/>
      <c r="UYK426" s="558"/>
      <c r="UYL426" s="558"/>
      <c r="UYM426" s="558"/>
      <c r="UYN426" s="558"/>
      <c r="UYO426" s="558"/>
      <c r="UYP426" s="558"/>
      <c r="UYQ426" s="558"/>
      <c r="UYR426" s="558"/>
      <c r="UYS426" s="558"/>
      <c r="UYT426" s="558"/>
      <c r="UYU426" s="558"/>
      <c r="UYV426" s="558"/>
      <c r="UYW426" s="558"/>
      <c r="UYX426" s="558"/>
      <c r="UYY426" s="558"/>
      <c r="UYZ426" s="558"/>
      <c r="UZA426" s="558"/>
      <c r="UZB426" s="558"/>
      <c r="UZC426" s="558"/>
      <c r="UZD426" s="558"/>
      <c r="UZE426" s="558"/>
      <c r="UZF426" s="558"/>
      <c r="UZG426" s="558"/>
      <c r="UZH426" s="558"/>
      <c r="UZI426" s="558"/>
      <c r="UZJ426" s="558"/>
      <c r="UZK426" s="558"/>
      <c r="UZL426" s="558"/>
      <c r="UZM426" s="558"/>
      <c r="UZN426" s="558"/>
      <c r="UZO426" s="558"/>
      <c r="UZP426" s="558"/>
      <c r="UZQ426" s="558"/>
      <c r="UZR426" s="558"/>
      <c r="UZS426" s="558"/>
      <c r="UZT426" s="558"/>
      <c r="UZU426" s="558"/>
      <c r="UZV426" s="558"/>
      <c r="UZW426" s="558"/>
      <c r="UZX426" s="558"/>
      <c r="UZY426" s="558"/>
      <c r="UZZ426" s="558"/>
      <c r="VAA426" s="558"/>
      <c r="VAB426" s="558"/>
      <c r="VAC426" s="558"/>
      <c r="VAD426" s="558"/>
      <c r="VAE426" s="558"/>
      <c r="VAF426" s="558"/>
      <c r="VAG426" s="558"/>
      <c r="VAH426" s="558"/>
      <c r="VAI426" s="558"/>
      <c r="VAJ426" s="558"/>
      <c r="VAK426" s="558"/>
      <c r="VAL426" s="558"/>
      <c r="VAM426" s="558"/>
      <c r="VAN426" s="558"/>
      <c r="VAO426" s="558"/>
      <c r="VAP426" s="558"/>
      <c r="VAQ426" s="558"/>
      <c r="VAR426" s="558"/>
      <c r="VAS426" s="558"/>
      <c r="VAT426" s="558"/>
      <c r="VAU426" s="558"/>
      <c r="VAV426" s="558"/>
      <c r="VAW426" s="558"/>
      <c r="VAX426" s="558"/>
      <c r="VAY426" s="558"/>
      <c r="VAZ426" s="558"/>
      <c r="VBA426" s="558"/>
      <c r="VBB426" s="558"/>
      <c r="VBC426" s="558"/>
      <c r="VBD426" s="558"/>
      <c r="VBE426" s="558"/>
      <c r="VBF426" s="558"/>
      <c r="VBG426" s="558"/>
      <c r="VBH426" s="558"/>
      <c r="VBI426" s="558"/>
      <c r="VBJ426" s="558"/>
      <c r="VBK426" s="558"/>
      <c r="VBL426" s="558"/>
      <c r="VBM426" s="558"/>
      <c r="VBN426" s="558"/>
      <c r="VBO426" s="558"/>
      <c r="VBP426" s="558"/>
      <c r="VBQ426" s="558"/>
      <c r="VBR426" s="558"/>
      <c r="VBS426" s="558"/>
      <c r="VBT426" s="558"/>
      <c r="VBU426" s="558"/>
      <c r="VBV426" s="558"/>
      <c r="VBW426" s="558"/>
      <c r="VBX426" s="558"/>
      <c r="VBY426" s="558"/>
      <c r="VBZ426" s="558"/>
      <c r="VCA426" s="558"/>
      <c r="VCB426" s="558"/>
      <c r="VCC426" s="558"/>
      <c r="VCD426" s="558"/>
      <c r="VCE426" s="558"/>
      <c r="VCF426" s="558"/>
      <c r="VCG426" s="558"/>
      <c r="VCH426" s="558"/>
      <c r="VCI426" s="558"/>
      <c r="VCJ426" s="558"/>
      <c r="VCK426" s="558"/>
      <c r="VCL426" s="558"/>
      <c r="VCM426" s="558"/>
      <c r="VCN426" s="558"/>
      <c r="VCO426" s="558"/>
      <c r="VCP426" s="558"/>
      <c r="VCQ426" s="558"/>
      <c r="VCR426" s="558"/>
      <c r="VCS426" s="558"/>
      <c r="VCT426" s="558"/>
      <c r="VCU426" s="558"/>
      <c r="VCV426" s="558"/>
      <c r="VCW426" s="558"/>
      <c r="VCX426" s="558"/>
      <c r="VCY426" s="558"/>
      <c r="VCZ426" s="558"/>
      <c r="VDA426" s="558"/>
      <c r="VDB426" s="558"/>
      <c r="VDC426" s="558"/>
      <c r="VDD426" s="558"/>
      <c r="VDE426" s="558"/>
      <c r="VDF426" s="558"/>
      <c r="VDG426" s="558"/>
      <c r="VDH426" s="558"/>
      <c r="VDI426" s="558"/>
      <c r="VDJ426" s="558"/>
      <c r="VDK426" s="558"/>
      <c r="VDL426" s="558"/>
      <c r="VDM426" s="558"/>
      <c r="VDN426" s="558"/>
      <c r="VDO426" s="558"/>
      <c r="VDP426" s="558"/>
      <c r="VDQ426" s="558"/>
      <c r="VDR426" s="558"/>
      <c r="VDS426" s="558"/>
      <c r="VDT426" s="558"/>
      <c r="VDU426" s="558"/>
      <c r="VDV426" s="558"/>
      <c r="VDW426" s="558"/>
      <c r="VDX426" s="558"/>
      <c r="VDY426" s="558"/>
      <c r="VDZ426" s="558"/>
      <c r="VEA426" s="558"/>
      <c r="VEB426" s="558"/>
      <c r="VEC426" s="558"/>
      <c r="VED426" s="558"/>
      <c r="VEE426" s="558"/>
      <c r="VEF426" s="558"/>
      <c r="VEG426" s="558"/>
      <c r="VEH426" s="558"/>
      <c r="VEI426" s="558"/>
      <c r="VEJ426" s="558"/>
      <c r="VEK426" s="558"/>
      <c r="VEL426" s="558"/>
      <c r="VEM426" s="558"/>
      <c r="VEN426" s="558"/>
      <c r="VEO426" s="558"/>
      <c r="VEP426" s="558"/>
      <c r="VEQ426" s="558"/>
      <c r="VER426" s="558"/>
      <c r="VES426" s="558"/>
      <c r="VET426" s="558"/>
      <c r="VEU426" s="558"/>
      <c r="VEV426" s="558"/>
      <c r="VEW426" s="558"/>
      <c r="VEX426" s="558"/>
      <c r="VEY426" s="558"/>
      <c r="VEZ426" s="558"/>
      <c r="VFA426" s="558"/>
      <c r="VFB426" s="558"/>
      <c r="VFC426" s="558"/>
      <c r="VFD426" s="558"/>
      <c r="VFE426" s="558"/>
      <c r="VFF426" s="558"/>
      <c r="VFG426" s="558"/>
      <c r="VFH426" s="558"/>
      <c r="VFI426" s="558"/>
      <c r="VFJ426" s="558"/>
      <c r="VFK426" s="558"/>
      <c r="VFL426" s="558"/>
      <c r="VFM426" s="558"/>
      <c r="VFN426" s="558"/>
      <c r="VFO426" s="558"/>
      <c r="VFP426" s="558"/>
      <c r="VFQ426" s="558"/>
      <c r="VFR426" s="558"/>
      <c r="VFS426" s="558"/>
      <c r="VFT426" s="558"/>
      <c r="VFU426" s="558"/>
      <c r="VFV426" s="558"/>
      <c r="VFW426" s="558"/>
      <c r="VFX426" s="558"/>
      <c r="VFY426" s="558"/>
      <c r="VFZ426" s="558"/>
      <c r="VGA426" s="558"/>
      <c r="VGB426" s="558"/>
      <c r="VGC426" s="558"/>
      <c r="VGD426" s="558"/>
      <c r="VGE426" s="558"/>
      <c r="VGF426" s="558"/>
      <c r="VGG426" s="558"/>
      <c r="VGH426" s="558"/>
      <c r="VGI426" s="558"/>
      <c r="VGJ426" s="558"/>
      <c r="VGK426" s="558"/>
      <c r="VGL426" s="558"/>
      <c r="VGM426" s="558"/>
      <c r="VGN426" s="558"/>
      <c r="VGO426" s="558"/>
      <c r="VGP426" s="558"/>
      <c r="VGQ426" s="558"/>
      <c r="VGR426" s="558"/>
      <c r="VGS426" s="558"/>
      <c r="VGT426" s="558"/>
      <c r="VGU426" s="558"/>
      <c r="VGV426" s="558"/>
      <c r="VGW426" s="558"/>
      <c r="VGX426" s="558"/>
      <c r="VGY426" s="558"/>
      <c r="VGZ426" s="558"/>
      <c r="VHA426" s="558"/>
      <c r="VHB426" s="558"/>
      <c r="VHC426" s="558"/>
      <c r="VHD426" s="558"/>
      <c r="VHE426" s="558"/>
      <c r="VHF426" s="558"/>
      <c r="VHG426" s="558"/>
      <c r="VHH426" s="558"/>
      <c r="VHI426" s="558"/>
      <c r="VHJ426" s="558"/>
      <c r="VHK426" s="558"/>
      <c r="VHL426" s="558"/>
      <c r="VHM426" s="558"/>
      <c r="VHN426" s="558"/>
      <c r="VHO426" s="558"/>
      <c r="VHP426" s="558"/>
      <c r="VHQ426" s="558"/>
      <c r="VHR426" s="558"/>
      <c r="VHS426" s="558"/>
      <c r="VHT426" s="558"/>
      <c r="VHU426" s="558"/>
      <c r="VHV426" s="558"/>
      <c r="VHW426" s="558"/>
      <c r="VHX426" s="558"/>
      <c r="VHY426" s="558"/>
      <c r="VHZ426" s="558"/>
      <c r="VIA426" s="558"/>
      <c r="VIB426" s="558"/>
      <c r="VIC426" s="558"/>
      <c r="VID426" s="558"/>
      <c r="VIE426" s="558"/>
      <c r="VIF426" s="558"/>
      <c r="VIG426" s="558"/>
      <c r="VIH426" s="558"/>
      <c r="VII426" s="558"/>
      <c r="VIJ426" s="558"/>
      <c r="VIK426" s="558"/>
      <c r="VIL426" s="558"/>
      <c r="VIM426" s="558"/>
      <c r="VIN426" s="558"/>
      <c r="VIO426" s="558"/>
      <c r="VIP426" s="558"/>
      <c r="VIQ426" s="558"/>
      <c r="VIR426" s="558"/>
      <c r="VIS426" s="558"/>
      <c r="VIT426" s="558"/>
      <c r="VIU426" s="558"/>
      <c r="VIV426" s="558"/>
      <c r="VIW426" s="558"/>
      <c r="VIX426" s="558"/>
      <c r="VIY426" s="558"/>
      <c r="VIZ426" s="558"/>
      <c r="VJA426" s="558"/>
      <c r="VJB426" s="558"/>
      <c r="VJC426" s="558"/>
      <c r="VJD426" s="558"/>
      <c r="VJE426" s="558"/>
      <c r="VJF426" s="558"/>
      <c r="VJG426" s="558"/>
      <c r="VJH426" s="558"/>
      <c r="VJI426" s="558"/>
      <c r="VJJ426" s="558"/>
      <c r="VJK426" s="558"/>
      <c r="VJL426" s="558"/>
      <c r="VJM426" s="558"/>
      <c r="VJN426" s="558"/>
      <c r="VJO426" s="558"/>
      <c r="VJP426" s="558"/>
      <c r="VJQ426" s="558"/>
      <c r="VJR426" s="558"/>
      <c r="VJS426" s="558"/>
      <c r="VJT426" s="558"/>
      <c r="VJU426" s="558"/>
      <c r="VJV426" s="558"/>
      <c r="VJW426" s="558"/>
      <c r="VJX426" s="558"/>
      <c r="VJY426" s="558"/>
      <c r="VJZ426" s="558"/>
      <c r="VKA426" s="558"/>
      <c r="VKB426" s="558"/>
      <c r="VKC426" s="558"/>
      <c r="VKD426" s="558"/>
      <c r="VKE426" s="558"/>
      <c r="VKF426" s="558"/>
      <c r="VKG426" s="558"/>
      <c r="VKH426" s="558"/>
      <c r="VKI426" s="558"/>
      <c r="VKJ426" s="558"/>
      <c r="VKK426" s="558"/>
      <c r="VKL426" s="558"/>
      <c r="VKM426" s="558"/>
      <c r="VKN426" s="558"/>
      <c r="VKO426" s="558"/>
      <c r="VKP426" s="558"/>
      <c r="VKQ426" s="558"/>
      <c r="VKR426" s="558"/>
      <c r="VKS426" s="558"/>
      <c r="VKT426" s="558"/>
      <c r="VKU426" s="558"/>
      <c r="VKV426" s="558"/>
      <c r="VKW426" s="558"/>
      <c r="VKX426" s="558"/>
      <c r="VKY426" s="558"/>
      <c r="VKZ426" s="558"/>
      <c r="VLA426" s="558"/>
      <c r="VLB426" s="558"/>
      <c r="VLC426" s="558"/>
      <c r="VLD426" s="558"/>
      <c r="VLE426" s="558"/>
      <c r="VLF426" s="558"/>
      <c r="VLG426" s="558"/>
      <c r="VLH426" s="558"/>
      <c r="VLI426" s="558"/>
      <c r="VLJ426" s="558"/>
      <c r="VLK426" s="558"/>
      <c r="VLL426" s="558"/>
      <c r="VLM426" s="558"/>
      <c r="VLN426" s="558"/>
      <c r="VLO426" s="558"/>
      <c r="VLP426" s="558"/>
      <c r="VLQ426" s="558"/>
      <c r="VLR426" s="558"/>
      <c r="VLS426" s="558"/>
      <c r="VLT426" s="558"/>
      <c r="VLU426" s="558"/>
      <c r="VLV426" s="558"/>
      <c r="VLW426" s="558"/>
      <c r="VLX426" s="558"/>
      <c r="VLY426" s="558"/>
      <c r="VLZ426" s="558"/>
      <c r="VMA426" s="558"/>
      <c r="VMB426" s="558"/>
      <c r="VMC426" s="558"/>
      <c r="VMD426" s="558"/>
      <c r="VME426" s="558"/>
      <c r="VMF426" s="558"/>
      <c r="VMG426" s="558"/>
      <c r="VMH426" s="558"/>
      <c r="VMI426" s="558"/>
      <c r="VMJ426" s="558"/>
      <c r="VMK426" s="558"/>
      <c r="VML426" s="558"/>
      <c r="VMM426" s="558"/>
      <c r="VMN426" s="558"/>
      <c r="VMO426" s="558"/>
      <c r="VMP426" s="558"/>
      <c r="VMQ426" s="558"/>
      <c r="VMR426" s="558"/>
      <c r="VMS426" s="558"/>
      <c r="VMT426" s="558"/>
      <c r="VMU426" s="558"/>
      <c r="VMV426" s="558"/>
      <c r="VMW426" s="558"/>
      <c r="VMX426" s="558"/>
      <c r="VMY426" s="558"/>
      <c r="VMZ426" s="558"/>
      <c r="VNA426" s="558"/>
      <c r="VNB426" s="558"/>
      <c r="VNC426" s="558"/>
      <c r="VND426" s="558"/>
      <c r="VNE426" s="558"/>
      <c r="VNF426" s="558"/>
      <c r="VNG426" s="558"/>
      <c r="VNH426" s="558"/>
      <c r="VNI426" s="558"/>
      <c r="VNJ426" s="558"/>
      <c r="VNK426" s="558"/>
      <c r="VNL426" s="558"/>
      <c r="VNM426" s="558"/>
      <c r="VNN426" s="558"/>
      <c r="VNO426" s="558"/>
      <c r="VNP426" s="558"/>
      <c r="VNQ426" s="558"/>
      <c r="VNR426" s="558"/>
      <c r="VNS426" s="558"/>
      <c r="VNT426" s="558"/>
      <c r="VNU426" s="558"/>
      <c r="VNV426" s="558"/>
      <c r="VNW426" s="558"/>
      <c r="VNX426" s="558"/>
      <c r="VNY426" s="558"/>
      <c r="VNZ426" s="558"/>
      <c r="VOA426" s="558"/>
      <c r="VOB426" s="558"/>
      <c r="VOC426" s="558"/>
      <c r="VOD426" s="558"/>
      <c r="VOE426" s="558"/>
      <c r="VOF426" s="558"/>
      <c r="VOG426" s="558"/>
      <c r="VOH426" s="558"/>
      <c r="VOI426" s="558"/>
      <c r="VOJ426" s="558"/>
      <c r="VOK426" s="558"/>
      <c r="VOL426" s="558"/>
      <c r="VOM426" s="558"/>
      <c r="VON426" s="558"/>
      <c r="VOO426" s="558"/>
      <c r="VOP426" s="558"/>
      <c r="VOQ426" s="558"/>
      <c r="VOR426" s="558"/>
      <c r="VOS426" s="558"/>
      <c r="VOT426" s="558"/>
      <c r="VOU426" s="558"/>
      <c r="VOV426" s="558"/>
      <c r="VOW426" s="558"/>
      <c r="VOX426" s="558"/>
      <c r="VOY426" s="558"/>
      <c r="VOZ426" s="558"/>
      <c r="VPA426" s="558"/>
      <c r="VPB426" s="558"/>
      <c r="VPC426" s="558"/>
      <c r="VPD426" s="558"/>
      <c r="VPE426" s="558"/>
      <c r="VPF426" s="558"/>
      <c r="VPG426" s="558"/>
      <c r="VPH426" s="558"/>
      <c r="VPI426" s="558"/>
      <c r="VPJ426" s="558"/>
      <c r="VPK426" s="558"/>
      <c r="VPL426" s="558"/>
      <c r="VPM426" s="558"/>
      <c r="VPN426" s="558"/>
      <c r="VPO426" s="558"/>
      <c r="VPP426" s="558"/>
      <c r="VPQ426" s="558"/>
      <c r="VPR426" s="558"/>
      <c r="VPS426" s="558"/>
      <c r="VPT426" s="558"/>
      <c r="VPU426" s="558"/>
      <c r="VPV426" s="558"/>
      <c r="VPW426" s="558"/>
      <c r="VPX426" s="558"/>
      <c r="VPY426" s="558"/>
      <c r="VPZ426" s="558"/>
      <c r="VQA426" s="558"/>
      <c r="VQB426" s="558"/>
      <c r="VQC426" s="558"/>
      <c r="VQD426" s="558"/>
      <c r="VQE426" s="558"/>
      <c r="VQF426" s="558"/>
      <c r="VQG426" s="558"/>
      <c r="VQH426" s="558"/>
      <c r="VQI426" s="558"/>
      <c r="VQJ426" s="558"/>
      <c r="VQK426" s="558"/>
      <c r="VQL426" s="558"/>
      <c r="VQM426" s="558"/>
      <c r="VQN426" s="558"/>
      <c r="VQO426" s="558"/>
      <c r="VQP426" s="558"/>
      <c r="VQQ426" s="558"/>
      <c r="VQR426" s="558"/>
      <c r="VQS426" s="558"/>
      <c r="VQT426" s="558"/>
      <c r="VQU426" s="558"/>
      <c r="VQV426" s="558"/>
      <c r="VQW426" s="558"/>
      <c r="VQX426" s="558"/>
      <c r="VQY426" s="558"/>
      <c r="VQZ426" s="558"/>
      <c r="VRA426" s="558"/>
      <c r="VRB426" s="558"/>
      <c r="VRC426" s="558"/>
      <c r="VRD426" s="558"/>
      <c r="VRE426" s="558"/>
      <c r="VRF426" s="558"/>
      <c r="VRG426" s="558"/>
      <c r="VRH426" s="558"/>
      <c r="VRI426" s="558"/>
      <c r="VRJ426" s="558"/>
      <c r="VRK426" s="558"/>
      <c r="VRL426" s="558"/>
      <c r="VRM426" s="558"/>
      <c r="VRN426" s="558"/>
      <c r="VRO426" s="558"/>
      <c r="VRP426" s="558"/>
      <c r="VRQ426" s="558"/>
      <c r="VRR426" s="558"/>
      <c r="VRS426" s="558"/>
      <c r="VRT426" s="558"/>
      <c r="VRU426" s="558"/>
      <c r="VRV426" s="558"/>
      <c r="VRW426" s="558"/>
      <c r="VRX426" s="558"/>
      <c r="VRY426" s="558"/>
      <c r="VRZ426" s="558"/>
      <c r="VSA426" s="558"/>
      <c r="VSB426" s="558"/>
      <c r="VSC426" s="558"/>
      <c r="VSD426" s="558"/>
      <c r="VSE426" s="558"/>
      <c r="VSF426" s="558"/>
      <c r="VSG426" s="558"/>
      <c r="VSH426" s="558"/>
      <c r="VSI426" s="558"/>
      <c r="VSJ426" s="558"/>
      <c r="VSK426" s="558"/>
      <c r="VSL426" s="558"/>
      <c r="VSM426" s="558"/>
      <c r="VSN426" s="558"/>
      <c r="VSO426" s="558"/>
      <c r="VSP426" s="558"/>
      <c r="VSQ426" s="558"/>
      <c r="VSR426" s="558"/>
      <c r="VSS426" s="558"/>
      <c r="VST426" s="558"/>
      <c r="VSU426" s="558"/>
      <c r="VSV426" s="558"/>
      <c r="VSW426" s="558"/>
      <c r="VSX426" s="558"/>
      <c r="VSY426" s="558"/>
      <c r="VSZ426" s="558"/>
      <c r="VTA426" s="558"/>
      <c r="VTB426" s="558"/>
      <c r="VTC426" s="558"/>
      <c r="VTD426" s="558"/>
      <c r="VTE426" s="558"/>
      <c r="VTF426" s="558"/>
      <c r="VTG426" s="558"/>
      <c r="VTH426" s="558"/>
      <c r="VTI426" s="558"/>
      <c r="VTJ426" s="558"/>
      <c r="VTK426" s="558"/>
      <c r="VTL426" s="558"/>
      <c r="VTM426" s="558"/>
      <c r="VTN426" s="558"/>
      <c r="VTO426" s="558"/>
      <c r="VTP426" s="558"/>
      <c r="VTQ426" s="558"/>
      <c r="VTR426" s="558"/>
      <c r="VTS426" s="558"/>
      <c r="VTT426" s="558"/>
      <c r="VTU426" s="558"/>
      <c r="VTV426" s="558"/>
      <c r="VTW426" s="558"/>
      <c r="VTX426" s="558"/>
      <c r="VTY426" s="558"/>
      <c r="VTZ426" s="558"/>
      <c r="VUA426" s="558"/>
      <c r="VUB426" s="558"/>
      <c r="VUC426" s="558"/>
      <c r="VUD426" s="558"/>
      <c r="VUE426" s="558"/>
      <c r="VUF426" s="558"/>
      <c r="VUG426" s="558"/>
      <c r="VUH426" s="558"/>
      <c r="VUI426" s="558"/>
      <c r="VUJ426" s="558"/>
      <c r="VUK426" s="558"/>
      <c r="VUL426" s="558"/>
      <c r="VUM426" s="558"/>
      <c r="VUN426" s="558"/>
      <c r="VUO426" s="558"/>
      <c r="VUP426" s="558"/>
      <c r="VUQ426" s="558"/>
      <c r="VUR426" s="558"/>
      <c r="VUS426" s="558"/>
      <c r="VUT426" s="558"/>
      <c r="VUU426" s="558"/>
      <c r="VUV426" s="558"/>
      <c r="VUW426" s="558"/>
      <c r="VUX426" s="558"/>
      <c r="VUY426" s="558"/>
      <c r="VUZ426" s="558"/>
      <c r="VVA426" s="558"/>
      <c r="VVB426" s="558"/>
      <c r="VVC426" s="558"/>
      <c r="VVD426" s="558"/>
      <c r="VVE426" s="558"/>
      <c r="VVF426" s="558"/>
      <c r="VVG426" s="558"/>
      <c r="VVH426" s="558"/>
      <c r="VVI426" s="558"/>
      <c r="VVJ426" s="558"/>
      <c r="VVK426" s="558"/>
      <c r="VVL426" s="558"/>
      <c r="VVM426" s="558"/>
      <c r="VVN426" s="558"/>
      <c r="VVO426" s="558"/>
      <c r="VVP426" s="558"/>
      <c r="VVQ426" s="558"/>
      <c r="VVR426" s="558"/>
      <c r="VVS426" s="558"/>
      <c r="VVT426" s="558"/>
      <c r="VVU426" s="558"/>
      <c r="VVV426" s="558"/>
      <c r="VVW426" s="558"/>
      <c r="VVX426" s="558"/>
      <c r="VVY426" s="558"/>
      <c r="VVZ426" s="558"/>
      <c r="VWA426" s="558"/>
      <c r="VWB426" s="558"/>
      <c r="VWC426" s="558"/>
      <c r="VWD426" s="558"/>
      <c r="VWE426" s="558"/>
      <c r="VWF426" s="558"/>
      <c r="VWG426" s="558"/>
      <c r="VWH426" s="558"/>
      <c r="VWI426" s="558"/>
      <c r="VWJ426" s="558"/>
      <c r="VWK426" s="558"/>
      <c r="VWL426" s="558"/>
      <c r="VWM426" s="558"/>
      <c r="VWN426" s="558"/>
      <c r="VWO426" s="558"/>
      <c r="VWP426" s="558"/>
      <c r="VWQ426" s="558"/>
      <c r="VWR426" s="558"/>
      <c r="VWS426" s="558"/>
      <c r="VWT426" s="558"/>
      <c r="VWU426" s="558"/>
      <c r="VWV426" s="558"/>
      <c r="VWW426" s="558"/>
      <c r="VWX426" s="558"/>
      <c r="VWY426" s="558"/>
      <c r="VWZ426" s="558"/>
      <c r="VXA426" s="558"/>
      <c r="VXB426" s="558"/>
      <c r="VXC426" s="558"/>
      <c r="VXD426" s="558"/>
      <c r="VXE426" s="558"/>
      <c r="VXF426" s="558"/>
      <c r="VXG426" s="558"/>
      <c r="VXH426" s="558"/>
      <c r="VXI426" s="558"/>
      <c r="VXJ426" s="558"/>
      <c r="VXK426" s="558"/>
      <c r="VXL426" s="558"/>
      <c r="VXM426" s="558"/>
      <c r="VXN426" s="558"/>
      <c r="VXO426" s="558"/>
      <c r="VXP426" s="558"/>
      <c r="VXQ426" s="558"/>
      <c r="VXR426" s="558"/>
      <c r="VXS426" s="558"/>
      <c r="VXT426" s="558"/>
      <c r="VXU426" s="558"/>
      <c r="VXV426" s="558"/>
      <c r="VXW426" s="558"/>
      <c r="VXX426" s="558"/>
      <c r="VXY426" s="558"/>
      <c r="VXZ426" s="558"/>
      <c r="VYA426" s="558"/>
      <c r="VYB426" s="558"/>
      <c r="VYC426" s="558"/>
      <c r="VYD426" s="558"/>
      <c r="VYE426" s="558"/>
      <c r="VYF426" s="558"/>
      <c r="VYG426" s="558"/>
      <c r="VYH426" s="558"/>
      <c r="VYI426" s="558"/>
      <c r="VYJ426" s="558"/>
      <c r="VYK426" s="558"/>
      <c r="VYL426" s="558"/>
      <c r="VYM426" s="558"/>
      <c r="VYN426" s="558"/>
      <c r="VYO426" s="558"/>
      <c r="VYP426" s="558"/>
      <c r="VYQ426" s="558"/>
      <c r="VYR426" s="558"/>
      <c r="VYS426" s="558"/>
      <c r="VYT426" s="558"/>
      <c r="VYU426" s="558"/>
      <c r="VYV426" s="558"/>
      <c r="VYW426" s="558"/>
      <c r="VYX426" s="558"/>
      <c r="VYY426" s="558"/>
      <c r="VYZ426" s="558"/>
      <c r="VZA426" s="558"/>
      <c r="VZB426" s="558"/>
      <c r="VZC426" s="558"/>
      <c r="VZD426" s="558"/>
      <c r="VZE426" s="558"/>
      <c r="VZF426" s="558"/>
      <c r="VZG426" s="558"/>
      <c r="VZH426" s="558"/>
      <c r="VZI426" s="558"/>
      <c r="VZJ426" s="558"/>
      <c r="VZK426" s="558"/>
      <c r="VZL426" s="558"/>
      <c r="VZM426" s="558"/>
      <c r="VZN426" s="558"/>
      <c r="VZO426" s="558"/>
      <c r="VZP426" s="558"/>
      <c r="VZQ426" s="558"/>
      <c r="VZR426" s="558"/>
      <c r="VZS426" s="558"/>
      <c r="VZT426" s="558"/>
      <c r="VZU426" s="558"/>
      <c r="VZV426" s="558"/>
      <c r="VZW426" s="558"/>
      <c r="VZX426" s="558"/>
      <c r="VZY426" s="558"/>
      <c r="VZZ426" s="558"/>
      <c r="WAA426" s="558"/>
      <c r="WAB426" s="558"/>
      <c r="WAC426" s="558"/>
      <c r="WAD426" s="558"/>
      <c r="WAE426" s="558"/>
      <c r="WAF426" s="558"/>
      <c r="WAG426" s="558"/>
      <c r="WAH426" s="558"/>
      <c r="WAI426" s="558"/>
      <c r="WAJ426" s="558"/>
      <c r="WAK426" s="558"/>
      <c r="WAL426" s="558"/>
      <c r="WAM426" s="558"/>
      <c r="WAN426" s="558"/>
      <c r="WAO426" s="558"/>
      <c r="WAP426" s="558"/>
      <c r="WAQ426" s="558"/>
      <c r="WAR426" s="558"/>
      <c r="WAS426" s="558"/>
      <c r="WAT426" s="558"/>
      <c r="WAU426" s="558"/>
      <c r="WAV426" s="558"/>
      <c r="WAW426" s="558"/>
      <c r="WAX426" s="558"/>
      <c r="WAY426" s="558"/>
      <c r="WAZ426" s="558"/>
      <c r="WBA426" s="558"/>
      <c r="WBB426" s="558"/>
      <c r="WBC426" s="558"/>
      <c r="WBD426" s="558"/>
      <c r="WBE426" s="558"/>
      <c r="WBF426" s="558"/>
      <c r="WBG426" s="558"/>
      <c r="WBH426" s="558"/>
      <c r="WBI426" s="558"/>
      <c r="WBJ426" s="558"/>
      <c r="WBK426" s="558"/>
      <c r="WBL426" s="558"/>
      <c r="WBM426" s="558"/>
      <c r="WBN426" s="558"/>
      <c r="WBO426" s="558"/>
      <c r="WBP426" s="558"/>
      <c r="WBQ426" s="558"/>
      <c r="WBR426" s="558"/>
      <c r="WBS426" s="558"/>
      <c r="WBT426" s="558"/>
      <c r="WBU426" s="558"/>
      <c r="WBV426" s="558"/>
      <c r="WBW426" s="558"/>
      <c r="WBX426" s="558"/>
      <c r="WBY426" s="558"/>
      <c r="WBZ426" s="558"/>
      <c r="WCA426" s="558"/>
      <c r="WCB426" s="558"/>
      <c r="WCC426" s="558"/>
      <c r="WCD426" s="558"/>
      <c r="WCE426" s="558"/>
      <c r="WCF426" s="558"/>
      <c r="WCG426" s="558"/>
      <c r="WCH426" s="558"/>
      <c r="WCI426" s="558"/>
      <c r="WCJ426" s="558"/>
      <c r="WCK426" s="558"/>
      <c r="WCL426" s="558"/>
      <c r="WCM426" s="558"/>
      <c r="WCN426" s="558"/>
      <c r="WCO426" s="558"/>
      <c r="WCP426" s="558"/>
      <c r="WCQ426" s="558"/>
      <c r="WCR426" s="558"/>
      <c r="WCS426" s="558"/>
      <c r="WCT426" s="558"/>
      <c r="WCU426" s="558"/>
      <c r="WCV426" s="558"/>
      <c r="WCW426" s="558"/>
      <c r="WCX426" s="558"/>
      <c r="WCY426" s="558"/>
      <c r="WCZ426" s="558"/>
      <c r="WDA426" s="558"/>
      <c r="WDB426" s="558"/>
      <c r="WDC426" s="558"/>
      <c r="WDD426" s="558"/>
      <c r="WDE426" s="558"/>
      <c r="WDF426" s="558"/>
      <c r="WDG426" s="558"/>
      <c r="WDH426" s="558"/>
      <c r="WDI426" s="558"/>
      <c r="WDJ426" s="558"/>
      <c r="WDK426" s="558"/>
      <c r="WDL426" s="558"/>
      <c r="WDM426" s="558"/>
      <c r="WDN426" s="558"/>
      <c r="WDO426" s="558"/>
      <c r="WDP426" s="558"/>
      <c r="WDQ426" s="558"/>
      <c r="WDR426" s="558"/>
      <c r="WDS426" s="558"/>
      <c r="WDT426" s="558"/>
      <c r="WDU426" s="558"/>
      <c r="WDV426" s="558"/>
      <c r="WDW426" s="558"/>
      <c r="WDX426" s="558"/>
      <c r="WDY426" s="558"/>
      <c r="WDZ426" s="558"/>
      <c r="WEA426" s="558"/>
      <c r="WEB426" s="558"/>
      <c r="WEC426" s="558"/>
      <c r="WED426" s="558"/>
      <c r="WEE426" s="558"/>
      <c r="WEF426" s="558"/>
      <c r="WEG426" s="558"/>
      <c r="WEH426" s="558"/>
      <c r="WEI426" s="558"/>
      <c r="WEJ426" s="558"/>
      <c r="WEK426" s="558"/>
      <c r="WEL426" s="558"/>
      <c r="WEM426" s="558"/>
      <c r="WEN426" s="558"/>
      <c r="WEO426" s="558"/>
      <c r="WEP426" s="558"/>
      <c r="WEQ426" s="558"/>
      <c r="WER426" s="558"/>
      <c r="WES426" s="558"/>
      <c r="WET426" s="558"/>
      <c r="WEU426" s="558"/>
      <c r="WEV426" s="558"/>
      <c r="WEW426" s="558"/>
      <c r="WEX426" s="558"/>
      <c r="WEY426" s="558"/>
      <c r="WEZ426" s="558"/>
      <c r="WFA426" s="558"/>
      <c r="WFB426" s="558"/>
      <c r="WFC426" s="558"/>
      <c r="WFD426" s="558"/>
      <c r="WFE426" s="558"/>
      <c r="WFF426" s="558"/>
      <c r="WFG426" s="558"/>
      <c r="WFH426" s="558"/>
      <c r="WFI426" s="558"/>
      <c r="WFJ426" s="558"/>
      <c r="WFK426" s="558"/>
      <c r="WFL426" s="558"/>
      <c r="WFM426" s="558"/>
      <c r="WFN426" s="558"/>
      <c r="WFO426" s="558"/>
      <c r="WFP426" s="558"/>
      <c r="WFQ426" s="558"/>
      <c r="WFR426" s="558"/>
      <c r="WFS426" s="558"/>
      <c r="WFT426" s="558"/>
      <c r="WFU426" s="558"/>
      <c r="WFV426" s="558"/>
      <c r="WFW426" s="558"/>
      <c r="WFX426" s="558"/>
      <c r="WFY426" s="558"/>
      <c r="WFZ426" s="558"/>
      <c r="WGA426" s="558"/>
      <c r="WGB426" s="558"/>
      <c r="WGC426" s="558"/>
      <c r="WGD426" s="558"/>
      <c r="WGE426" s="558"/>
      <c r="WGF426" s="558"/>
      <c r="WGG426" s="558"/>
      <c r="WGH426" s="558"/>
      <c r="WGI426" s="558"/>
      <c r="WGJ426" s="558"/>
      <c r="WGK426" s="558"/>
      <c r="WGL426" s="558"/>
      <c r="WGM426" s="558"/>
      <c r="WGN426" s="558"/>
      <c r="WGO426" s="558"/>
      <c r="WGP426" s="558"/>
      <c r="WGQ426" s="558"/>
      <c r="WGR426" s="558"/>
      <c r="WGS426" s="558"/>
      <c r="WGT426" s="558"/>
      <c r="WGU426" s="558"/>
      <c r="WGV426" s="558"/>
      <c r="WGW426" s="558"/>
      <c r="WGX426" s="558"/>
      <c r="WGY426" s="558"/>
      <c r="WGZ426" s="558"/>
      <c r="WHA426" s="558"/>
      <c r="WHB426" s="558"/>
      <c r="WHC426" s="558"/>
      <c r="WHD426" s="558"/>
      <c r="WHE426" s="558"/>
      <c r="WHF426" s="558"/>
      <c r="WHG426" s="558"/>
      <c r="WHH426" s="558"/>
      <c r="WHI426" s="558"/>
      <c r="WHJ426" s="558"/>
      <c r="WHK426" s="558"/>
      <c r="WHL426" s="558"/>
      <c r="WHM426" s="558"/>
      <c r="WHN426" s="558"/>
      <c r="WHO426" s="558"/>
      <c r="WHP426" s="558"/>
      <c r="WHQ426" s="558"/>
      <c r="WHR426" s="558"/>
      <c r="WHS426" s="558"/>
      <c r="WHT426" s="558"/>
      <c r="WHU426" s="558"/>
      <c r="WHV426" s="558"/>
      <c r="WHW426" s="558"/>
      <c r="WHX426" s="558"/>
      <c r="WHY426" s="558"/>
      <c r="WHZ426" s="558"/>
      <c r="WIA426" s="558"/>
      <c r="WIB426" s="558"/>
      <c r="WIC426" s="558"/>
      <c r="WID426" s="558"/>
      <c r="WIE426" s="558"/>
      <c r="WIF426" s="558"/>
      <c r="WIG426" s="558"/>
      <c r="WIH426" s="558"/>
      <c r="WII426" s="558"/>
      <c r="WIJ426" s="558"/>
      <c r="WIK426" s="558"/>
      <c r="WIL426" s="558"/>
      <c r="WIM426" s="558"/>
      <c r="WIN426" s="558"/>
      <c r="WIO426" s="558"/>
      <c r="WIP426" s="558"/>
      <c r="WIQ426" s="558"/>
      <c r="WIR426" s="558"/>
      <c r="WIS426" s="558"/>
      <c r="WIT426" s="558"/>
      <c r="WIU426" s="558"/>
      <c r="WIV426" s="558"/>
      <c r="WIW426" s="558"/>
      <c r="WIX426" s="558"/>
      <c r="WIY426" s="558"/>
      <c r="WIZ426" s="558"/>
      <c r="WJA426" s="558"/>
      <c r="WJB426" s="558"/>
      <c r="WJC426" s="558"/>
      <c r="WJD426" s="558"/>
      <c r="WJE426" s="558"/>
      <c r="WJF426" s="558"/>
      <c r="WJG426" s="558"/>
      <c r="WJH426" s="558"/>
      <c r="WJI426" s="558"/>
      <c r="WJJ426" s="558"/>
      <c r="WJK426" s="558"/>
      <c r="WJL426" s="558"/>
      <c r="WJM426" s="558"/>
      <c r="WJN426" s="558"/>
      <c r="WJO426" s="558"/>
      <c r="WJP426" s="558"/>
      <c r="WJQ426" s="558"/>
      <c r="WJR426" s="558"/>
      <c r="WJS426" s="558"/>
      <c r="WJT426" s="558"/>
      <c r="WJU426" s="558"/>
      <c r="WJV426" s="558"/>
      <c r="WJW426" s="558"/>
      <c r="WJX426" s="558"/>
      <c r="WJY426" s="558"/>
      <c r="WJZ426" s="558"/>
      <c r="WKA426" s="558"/>
      <c r="WKB426" s="558"/>
      <c r="WKC426" s="558"/>
      <c r="WKD426" s="558"/>
      <c r="WKE426" s="558"/>
      <c r="WKF426" s="558"/>
      <c r="WKG426" s="558"/>
      <c r="WKH426" s="558"/>
      <c r="WKI426" s="558"/>
      <c r="WKJ426" s="558"/>
      <c r="WKK426" s="558"/>
      <c r="WKL426" s="558"/>
      <c r="WKM426" s="558"/>
      <c r="WKN426" s="558"/>
      <c r="WKO426" s="558"/>
      <c r="WKP426" s="558"/>
      <c r="WKQ426" s="558"/>
      <c r="WKR426" s="558"/>
      <c r="WKS426" s="558"/>
      <c r="WKT426" s="558"/>
      <c r="WKU426" s="558"/>
      <c r="WKV426" s="558"/>
      <c r="WKW426" s="558"/>
      <c r="WKX426" s="558"/>
      <c r="WKY426" s="558"/>
      <c r="WKZ426" s="558"/>
      <c r="WLA426" s="558"/>
      <c r="WLB426" s="558"/>
      <c r="WLC426" s="558"/>
      <c r="WLD426" s="558"/>
      <c r="WLE426" s="558"/>
      <c r="WLF426" s="558"/>
      <c r="WLG426" s="558"/>
      <c r="WLH426" s="558"/>
      <c r="WLI426" s="558"/>
      <c r="WLJ426" s="558"/>
      <c r="WLK426" s="558"/>
      <c r="WLL426" s="558"/>
      <c r="WLM426" s="558"/>
      <c r="WLN426" s="558"/>
      <c r="WLO426" s="558"/>
      <c r="WLP426" s="558"/>
      <c r="WLQ426" s="558"/>
      <c r="WLR426" s="558"/>
      <c r="WLS426" s="558"/>
      <c r="WLT426" s="558"/>
      <c r="WLU426" s="558"/>
      <c r="WLV426" s="558"/>
      <c r="WLW426" s="558"/>
      <c r="WLX426" s="558"/>
      <c r="WLY426" s="558"/>
      <c r="WLZ426" s="558"/>
      <c r="WMA426" s="558"/>
      <c r="WMB426" s="558"/>
      <c r="WMC426" s="558"/>
      <c r="WMD426" s="558"/>
      <c r="WME426" s="558"/>
      <c r="WMF426" s="558"/>
      <c r="WMG426" s="558"/>
      <c r="WMH426" s="558"/>
      <c r="WMI426" s="558"/>
      <c r="WMJ426" s="558"/>
      <c r="WMK426" s="558"/>
      <c r="WML426" s="558"/>
      <c r="WMM426" s="558"/>
      <c r="WMN426" s="558"/>
      <c r="WMO426" s="558"/>
      <c r="WMP426" s="558"/>
      <c r="WMQ426" s="558"/>
      <c r="WMR426" s="558"/>
      <c r="WMS426" s="558"/>
      <c r="WMT426" s="558"/>
      <c r="WMU426" s="558"/>
      <c r="WMV426" s="558"/>
      <c r="WMW426" s="558"/>
      <c r="WMX426" s="558"/>
      <c r="WMY426" s="558"/>
      <c r="WMZ426" s="558"/>
      <c r="WNA426" s="558"/>
      <c r="WNB426" s="558"/>
      <c r="WNC426" s="558"/>
      <c r="WND426" s="558"/>
      <c r="WNE426" s="558"/>
      <c r="WNF426" s="558"/>
      <c r="WNG426" s="558"/>
      <c r="WNH426" s="558"/>
      <c r="WNI426" s="558"/>
      <c r="WNJ426" s="558"/>
      <c r="WNK426" s="558"/>
      <c r="WNL426" s="558"/>
      <c r="WNM426" s="558"/>
      <c r="WNN426" s="558"/>
      <c r="WNO426" s="558"/>
      <c r="WNP426" s="558"/>
      <c r="WNQ426" s="558"/>
      <c r="WNR426" s="558"/>
      <c r="WNS426" s="558"/>
      <c r="WNT426" s="558"/>
      <c r="WNU426" s="558"/>
      <c r="WNV426" s="558"/>
      <c r="WNW426" s="558"/>
      <c r="WNX426" s="558"/>
      <c r="WNY426" s="558"/>
      <c r="WNZ426" s="558"/>
      <c r="WOA426" s="558"/>
      <c r="WOB426" s="558"/>
      <c r="WOC426" s="558"/>
      <c r="WOD426" s="558"/>
      <c r="WOE426" s="558"/>
      <c r="WOF426" s="558"/>
      <c r="WOG426" s="558"/>
      <c r="WOH426" s="558"/>
      <c r="WOI426" s="558"/>
      <c r="WOJ426" s="558"/>
      <c r="WOK426" s="558"/>
      <c r="WOL426" s="558"/>
      <c r="WOM426" s="558"/>
      <c r="WON426" s="558"/>
      <c r="WOO426" s="558"/>
      <c r="WOP426" s="558"/>
      <c r="WOQ426" s="558"/>
      <c r="WOR426" s="558"/>
      <c r="WOS426" s="558"/>
      <c r="WOT426" s="558"/>
      <c r="WOU426" s="558"/>
      <c r="WOV426" s="558"/>
      <c r="WOW426" s="558"/>
      <c r="WOX426" s="558"/>
      <c r="WOY426" s="558"/>
      <c r="WOZ426" s="558"/>
      <c r="WPA426" s="558"/>
      <c r="WPB426" s="558"/>
      <c r="WPC426" s="558"/>
      <c r="WPD426" s="558"/>
      <c r="WPE426" s="558"/>
      <c r="WPF426" s="558"/>
      <c r="WPG426" s="558"/>
      <c r="WPH426" s="558"/>
      <c r="WPI426" s="558"/>
      <c r="WPJ426" s="558"/>
      <c r="WPK426" s="558"/>
      <c r="WPL426" s="558"/>
      <c r="WPM426" s="558"/>
      <c r="WPN426" s="558"/>
      <c r="WPO426" s="558"/>
      <c r="WPP426" s="558"/>
      <c r="WPQ426" s="558"/>
      <c r="WPR426" s="558"/>
      <c r="WPS426" s="558"/>
      <c r="WPT426" s="558"/>
      <c r="WPU426" s="558"/>
      <c r="WPV426" s="558"/>
      <c r="WPW426" s="558"/>
      <c r="WPX426" s="558"/>
      <c r="WPY426" s="558"/>
      <c r="WPZ426" s="558"/>
      <c r="WQA426" s="558"/>
      <c r="WQB426" s="558"/>
      <c r="WQC426" s="558"/>
      <c r="WQD426" s="558"/>
      <c r="WQE426" s="558"/>
      <c r="WQF426" s="558"/>
      <c r="WQG426" s="558"/>
      <c r="WQH426" s="558"/>
      <c r="WQI426" s="558"/>
      <c r="WQJ426" s="558"/>
      <c r="WQK426" s="558"/>
      <c r="WQL426" s="558"/>
      <c r="WQM426" s="558"/>
      <c r="WQN426" s="558"/>
      <c r="WQO426" s="558"/>
      <c r="WQP426" s="558"/>
      <c r="WQQ426" s="558"/>
      <c r="WQR426" s="558"/>
      <c r="WQS426" s="558"/>
      <c r="WQT426" s="558"/>
      <c r="WQU426" s="558"/>
      <c r="WQV426" s="558"/>
      <c r="WQW426" s="558"/>
      <c r="WQX426" s="558"/>
      <c r="WQY426" s="558"/>
      <c r="WQZ426" s="558"/>
      <c r="WRA426" s="558"/>
      <c r="WRB426" s="558"/>
      <c r="WRC426" s="558"/>
      <c r="WRD426" s="558"/>
      <c r="WRE426" s="558"/>
      <c r="WRF426" s="558"/>
      <c r="WRG426" s="558"/>
      <c r="WRH426" s="558"/>
      <c r="WRI426" s="558"/>
      <c r="WRJ426" s="558"/>
      <c r="WRK426" s="558"/>
      <c r="WRL426" s="558"/>
      <c r="WRM426" s="558"/>
      <c r="WRN426" s="558"/>
      <c r="WRO426" s="558"/>
      <c r="WRP426" s="558"/>
      <c r="WRQ426" s="558"/>
      <c r="WRR426" s="558"/>
      <c r="WRS426" s="558"/>
      <c r="WRT426" s="558"/>
      <c r="WRU426" s="558"/>
      <c r="WRV426" s="558"/>
      <c r="WRW426" s="558"/>
      <c r="WRX426" s="558"/>
      <c r="WRY426" s="558"/>
      <c r="WRZ426" s="558"/>
      <c r="WSA426" s="558"/>
      <c r="WSB426" s="558"/>
      <c r="WSC426" s="558"/>
      <c r="WSD426" s="558"/>
      <c r="WSE426" s="558"/>
      <c r="WSF426" s="558"/>
      <c r="WSG426" s="558"/>
      <c r="WSH426" s="558"/>
      <c r="WSI426" s="558"/>
      <c r="WSJ426" s="558"/>
      <c r="WSK426" s="558"/>
      <c r="WSL426" s="558"/>
      <c r="WSM426" s="558"/>
      <c r="WSN426" s="558"/>
      <c r="WSO426" s="558"/>
      <c r="WSP426" s="558"/>
      <c r="WSQ426" s="558"/>
      <c r="WSR426" s="558"/>
      <c r="WSS426" s="558"/>
      <c r="WST426" s="558"/>
      <c r="WSU426" s="558"/>
      <c r="WSV426" s="558"/>
      <c r="WSW426" s="558"/>
      <c r="WSX426" s="558"/>
      <c r="WSY426" s="558"/>
      <c r="WSZ426" s="558"/>
      <c r="WTA426" s="558"/>
      <c r="WTB426" s="558"/>
      <c r="WTC426" s="558"/>
      <c r="WTD426" s="558"/>
      <c r="WTE426" s="558"/>
      <c r="WTF426" s="558"/>
      <c r="WTG426" s="558"/>
      <c r="WTH426" s="558"/>
      <c r="WTI426" s="558"/>
      <c r="WTJ426" s="558"/>
      <c r="WTK426" s="558"/>
      <c r="WTL426" s="558"/>
      <c r="WTM426" s="558"/>
      <c r="WTN426" s="558"/>
      <c r="WTO426" s="558"/>
      <c r="WTP426" s="558"/>
      <c r="WTQ426" s="558"/>
      <c r="WTR426" s="558"/>
      <c r="WTS426" s="558"/>
      <c r="WTT426" s="558"/>
      <c r="WTU426" s="558"/>
      <c r="WTV426" s="558"/>
      <c r="WTW426" s="558"/>
      <c r="WTX426" s="558"/>
      <c r="WTY426" s="558"/>
      <c r="WTZ426" s="558"/>
      <c r="WUA426" s="558"/>
      <c r="WUB426" s="558"/>
      <c r="WUC426" s="558"/>
      <c r="WUD426" s="558"/>
      <c r="WUE426" s="558"/>
      <c r="WUF426" s="558"/>
      <c r="WUG426" s="558"/>
      <c r="WUH426" s="558"/>
      <c r="WUI426" s="558"/>
      <c r="WUJ426" s="558"/>
      <c r="WUK426" s="558"/>
      <c r="WUL426" s="558"/>
      <c r="WUM426" s="558"/>
      <c r="WUN426" s="558"/>
      <c r="WUO426" s="558"/>
      <c r="WUP426" s="558"/>
      <c r="WUQ426" s="558"/>
      <c r="WUR426" s="558"/>
      <c r="WUS426" s="558"/>
      <c r="WUT426" s="558"/>
      <c r="WUU426" s="558"/>
      <c r="WUV426" s="558"/>
      <c r="WUW426" s="558"/>
      <c r="WUX426" s="558"/>
      <c r="WUY426" s="558"/>
      <c r="WUZ426" s="558"/>
      <c r="WVA426" s="558"/>
      <c r="WVB426" s="558"/>
      <c r="WVC426" s="558"/>
      <c r="WVD426" s="558"/>
      <c r="WVE426" s="558"/>
      <c r="WVF426" s="558"/>
      <c r="WVG426" s="558"/>
      <c r="WVH426" s="558"/>
      <c r="WVI426" s="558"/>
      <c r="WVJ426" s="558"/>
      <c r="WVK426" s="558"/>
      <c r="WVL426" s="558"/>
      <c r="WVM426" s="558"/>
      <c r="WVN426" s="558"/>
      <c r="WVO426" s="558"/>
      <c r="WVP426" s="558"/>
      <c r="WVQ426" s="558"/>
      <c r="WVR426" s="558"/>
      <c r="WVS426" s="558"/>
      <c r="WVT426" s="558"/>
      <c r="WVU426" s="558"/>
      <c r="WVV426" s="558"/>
      <c r="WVW426" s="558"/>
      <c r="WVX426" s="558"/>
      <c r="WVY426" s="558"/>
      <c r="WVZ426" s="558"/>
      <c r="WWA426" s="558"/>
      <c r="WWB426" s="558"/>
      <c r="WWC426" s="558"/>
      <c r="WWD426" s="558"/>
      <c r="WWE426" s="558"/>
      <c r="WWF426" s="558"/>
      <c r="WWG426" s="558"/>
      <c r="WWH426" s="558"/>
      <c r="WWI426" s="558"/>
      <c r="WWJ426" s="558"/>
      <c r="WWK426" s="558"/>
      <c r="WWL426" s="558"/>
      <c r="WWM426" s="558"/>
      <c r="WWN426" s="558"/>
      <c r="WWO426" s="558"/>
      <c r="WWP426" s="558"/>
      <c r="WWQ426" s="558"/>
      <c r="WWR426" s="558"/>
      <c r="WWS426" s="558"/>
      <c r="WWT426" s="558"/>
      <c r="WWU426" s="558"/>
      <c r="WWV426" s="558"/>
      <c r="WWW426" s="558"/>
      <c r="WWX426" s="558"/>
      <c r="WWY426" s="558"/>
      <c r="WWZ426" s="558"/>
      <c r="WXA426" s="558"/>
      <c r="WXB426" s="558"/>
      <c r="WXC426" s="558"/>
      <c r="WXD426" s="558"/>
      <c r="WXE426" s="558"/>
      <c r="WXF426" s="558"/>
      <c r="WXG426" s="558"/>
      <c r="WXH426" s="558"/>
      <c r="WXI426" s="558"/>
      <c r="WXJ426" s="558"/>
      <c r="WXK426" s="558"/>
      <c r="WXL426" s="558"/>
      <c r="WXM426" s="558"/>
      <c r="WXN426" s="558"/>
      <c r="WXO426" s="558"/>
      <c r="WXP426" s="558"/>
      <c r="WXQ426" s="558"/>
      <c r="WXR426" s="558"/>
      <c r="WXS426" s="558"/>
      <c r="WXT426" s="558"/>
      <c r="WXU426" s="558"/>
      <c r="WXV426" s="558"/>
      <c r="WXW426" s="558"/>
      <c r="WXX426" s="558"/>
      <c r="WXY426" s="558"/>
      <c r="WXZ426" s="558"/>
      <c r="WYA426" s="558"/>
      <c r="WYB426" s="558"/>
      <c r="WYC426" s="558"/>
      <c r="WYD426" s="558"/>
      <c r="WYE426" s="558"/>
      <c r="WYF426" s="558"/>
      <c r="WYG426" s="558"/>
      <c r="WYH426" s="558"/>
      <c r="WYI426" s="558"/>
      <c r="WYJ426" s="558"/>
      <c r="WYK426" s="558"/>
      <c r="WYL426" s="558"/>
      <c r="WYM426" s="558"/>
      <c r="WYN426" s="558"/>
      <c r="WYO426" s="558"/>
      <c r="WYP426" s="558"/>
      <c r="WYQ426" s="558"/>
      <c r="WYR426" s="558"/>
      <c r="WYS426" s="558"/>
      <c r="WYT426" s="558"/>
      <c r="WYU426" s="558"/>
      <c r="WYV426" s="558"/>
      <c r="WYW426" s="558"/>
      <c r="WYX426" s="558"/>
      <c r="WYY426" s="558"/>
      <c r="WYZ426" s="558"/>
      <c r="WZA426" s="558"/>
      <c r="WZB426" s="558"/>
      <c r="WZC426" s="558"/>
      <c r="WZD426" s="558"/>
      <c r="WZE426" s="558"/>
      <c r="WZF426" s="558"/>
      <c r="WZG426" s="558"/>
      <c r="WZH426" s="558"/>
      <c r="WZI426" s="558"/>
      <c r="WZJ426" s="558"/>
      <c r="WZK426" s="558"/>
      <c r="WZL426" s="558"/>
      <c r="WZM426" s="558"/>
      <c r="WZN426" s="558"/>
      <c r="WZO426" s="558"/>
      <c r="WZP426" s="558"/>
      <c r="WZQ426" s="558"/>
      <c r="WZR426" s="558"/>
      <c r="WZS426" s="558"/>
      <c r="WZT426" s="558"/>
      <c r="WZU426" s="558"/>
      <c r="WZV426" s="558"/>
      <c r="WZW426" s="558"/>
      <c r="WZX426" s="558"/>
      <c r="WZY426" s="558"/>
      <c r="WZZ426" s="558"/>
      <c r="XAA426" s="558"/>
      <c r="XAB426" s="558"/>
      <c r="XAC426" s="558"/>
      <c r="XAD426" s="558"/>
      <c r="XAE426" s="558"/>
      <c r="XAF426" s="558"/>
      <c r="XAG426" s="558"/>
      <c r="XAH426" s="558"/>
      <c r="XAI426" s="558"/>
      <c r="XAJ426" s="558"/>
      <c r="XAK426" s="558"/>
      <c r="XAL426" s="558"/>
      <c r="XAM426" s="558"/>
      <c r="XAN426" s="558"/>
      <c r="XAO426" s="558"/>
      <c r="XAP426" s="558"/>
      <c r="XAQ426" s="558"/>
      <c r="XAR426" s="558"/>
      <c r="XAS426" s="558"/>
      <c r="XAT426" s="558"/>
      <c r="XAU426" s="558"/>
      <c r="XAV426" s="558"/>
      <c r="XAW426" s="558"/>
      <c r="XAX426" s="558"/>
      <c r="XAY426" s="558"/>
      <c r="XAZ426" s="558"/>
      <c r="XBA426" s="558"/>
      <c r="XBB426" s="558"/>
      <c r="XBC426" s="558"/>
      <c r="XBD426" s="558"/>
      <c r="XBE426" s="558"/>
      <c r="XBF426" s="558"/>
      <c r="XBG426" s="558"/>
      <c r="XBH426" s="558"/>
      <c r="XBI426" s="558"/>
      <c r="XBJ426" s="558"/>
      <c r="XBK426" s="558"/>
      <c r="XBL426" s="558"/>
      <c r="XBM426" s="558"/>
      <c r="XBN426" s="558"/>
      <c r="XBO426" s="558"/>
      <c r="XBP426" s="558"/>
      <c r="XBQ426" s="558"/>
      <c r="XBR426" s="558"/>
      <c r="XBS426" s="558"/>
      <c r="XBT426" s="558"/>
      <c r="XBU426" s="558"/>
      <c r="XBV426" s="558"/>
      <c r="XBW426" s="558"/>
      <c r="XBX426" s="558"/>
      <c r="XBY426" s="558"/>
      <c r="XBZ426" s="558"/>
      <c r="XCA426" s="558"/>
      <c r="XCB426" s="558"/>
      <c r="XCC426" s="558"/>
      <c r="XCD426" s="558"/>
      <c r="XCE426" s="558"/>
      <c r="XCF426" s="558"/>
      <c r="XCG426" s="558"/>
      <c r="XCH426" s="558"/>
      <c r="XCI426" s="558"/>
      <c r="XCJ426" s="558"/>
      <c r="XCK426" s="558"/>
      <c r="XCL426" s="558"/>
      <c r="XCM426" s="558"/>
      <c r="XCN426" s="558"/>
      <c r="XCO426" s="558"/>
      <c r="XCP426" s="558"/>
      <c r="XCQ426" s="558"/>
      <c r="XCR426" s="558"/>
      <c r="XCS426" s="558"/>
      <c r="XCT426" s="558"/>
      <c r="XCU426" s="558"/>
      <c r="XCV426" s="558"/>
      <c r="XCW426" s="558"/>
      <c r="XCX426" s="558"/>
      <c r="XCY426" s="558"/>
      <c r="XCZ426" s="558"/>
      <c r="XDA426" s="558"/>
      <c r="XDB426" s="558"/>
      <c r="XDC426" s="558"/>
      <c r="XDD426" s="558"/>
      <c r="XDE426" s="558"/>
      <c r="XDF426" s="558"/>
      <c r="XDG426" s="558"/>
      <c r="XDH426" s="558"/>
      <c r="XDI426" s="558"/>
      <c r="XDJ426" s="558"/>
      <c r="XDK426" s="558"/>
      <c r="XDL426" s="558"/>
      <c r="XDM426" s="558"/>
      <c r="XDN426" s="558"/>
      <c r="XDO426" s="558"/>
      <c r="XDP426" s="558"/>
      <c r="XDQ426" s="558"/>
      <c r="XDR426" s="558"/>
      <c r="XDS426" s="558"/>
      <c r="XDT426" s="558"/>
      <c r="XDU426" s="558"/>
      <c r="XDV426" s="558"/>
      <c r="XDW426" s="558"/>
      <c r="XDX426" s="558"/>
      <c r="XDY426" s="558"/>
      <c r="XDZ426" s="558"/>
      <c r="XEA426" s="558"/>
      <c r="XEB426" s="558"/>
      <c r="XEC426" s="558"/>
      <c r="XED426" s="558"/>
      <c r="XEE426" s="558"/>
      <c r="XEF426" s="558"/>
      <c r="XEG426" s="558"/>
      <c r="XEH426" s="558"/>
      <c r="XEI426" s="558"/>
      <c r="XEJ426" s="558"/>
      <c r="XEK426" s="558"/>
      <c r="XEL426" s="558"/>
      <c r="XEM426" s="558"/>
      <c r="XEN426" s="558"/>
      <c r="XEO426" s="558"/>
      <c r="XEP426" s="558"/>
      <c r="XEQ426" s="558"/>
      <c r="XER426" s="558"/>
      <c r="XES426" s="558"/>
      <c r="XET426" s="558"/>
      <c r="XEU426" s="558"/>
      <c r="XEV426" s="558"/>
      <c r="XEW426" s="558"/>
      <c r="XEX426" s="558"/>
      <c r="XEY426" s="558"/>
      <c r="XEZ426" s="558"/>
      <c r="XFA426" s="558"/>
      <c r="XFB426" s="558"/>
      <c r="XFC426" s="558"/>
      <c r="XFD426" s="558"/>
    </row>
    <row r="427" spans="1:16384" s="229" customFormat="1">
      <c r="A427" s="242" t="s">
        <v>2268</v>
      </c>
      <c r="B427" s="242" t="s">
        <v>2269</v>
      </c>
      <c r="C427" s="242" t="s">
        <v>174</v>
      </c>
      <c r="D427" s="244" t="s">
        <v>2270</v>
      </c>
      <c r="E427" s="519">
        <v>3310</v>
      </c>
      <c r="F427" s="268"/>
      <c r="G427" s="268"/>
      <c r="H427" s="268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  <c r="AF427" s="230"/>
      <c r="AG427" s="230"/>
      <c r="AH427" s="230"/>
      <c r="AI427" s="230"/>
      <c r="AJ427" s="230"/>
      <c r="AK427" s="230"/>
      <c r="AL427" s="230"/>
      <c r="AM427" s="230"/>
      <c r="AN427" s="230"/>
      <c r="AO427" s="230"/>
      <c r="AP427" s="230"/>
      <c r="AQ427" s="230"/>
      <c r="AR427" s="230"/>
      <c r="AS427" s="230"/>
      <c r="AT427" s="230"/>
      <c r="AU427" s="230"/>
      <c r="AV427" s="230"/>
      <c r="AW427" s="230"/>
      <c r="AX427" s="230"/>
      <c r="AY427" s="230"/>
      <c r="AZ427" s="230"/>
      <c r="BA427" s="230"/>
      <c r="BB427" s="230"/>
      <c r="BC427" s="230"/>
      <c r="BD427" s="230"/>
      <c r="BE427" s="230"/>
      <c r="BF427" s="230"/>
      <c r="BG427" s="230"/>
      <c r="BH427" s="230"/>
      <c r="BI427" s="230"/>
      <c r="BJ427" s="230"/>
      <c r="BK427" s="230"/>
      <c r="BL427" s="230"/>
      <c r="BM427" s="230"/>
      <c r="BN427" s="230"/>
      <c r="BO427" s="230"/>
      <c r="BP427" s="230"/>
      <c r="BQ427" s="230"/>
      <c r="BR427" s="230"/>
      <c r="BS427" s="230"/>
      <c r="BT427" s="230"/>
      <c r="BU427" s="230"/>
      <c r="BV427" s="230"/>
      <c r="BW427" s="230"/>
      <c r="BX427" s="230"/>
      <c r="BY427" s="230"/>
      <c r="BZ427" s="230"/>
      <c r="CA427" s="230"/>
      <c r="CB427" s="230"/>
      <c r="CC427" s="230"/>
      <c r="CD427" s="230"/>
      <c r="CE427" s="230"/>
      <c r="CF427" s="230"/>
      <c r="CG427" s="230"/>
      <c r="CH427" s="230"/>
      <c r="CI427" s="230"/>
      <c r="CJ427" s="230"/>
      <c r="CK427" s="230"/>
      <c r="CL427" s="230"/>
      <c r="CM427" s="230"/>
      <c r="CN427" s="230"/>
      <c r="CO427" s="230"/>
      <c r="CP427" s="230"/>
      <c r="CQ427" s="230"/>
      <c r="CR427" s="230"/>
      <c r="CS427" s="230"/>
      <c r="CT427" s="230"/>
      <c r="CU427" s="230"/>
      <c r="CV427" s="230"/>
      <c r="CW427" s="230"/>
      <c r="CX427" s="230"/>
      <c r="CY427" s="230"/>
      <c r="CZ427" s="230"/>
      <c r="DA427" s="230"/>
      <c r="DB427" s="230"/>
      <c r="DC427" s="230"/>
      <c r="DD427" s="230"/>
      <c r="DE427" s="230"/>
      <c r="DF427" s="230"/>
      <c r="DG427" s="230"/>
      <c r="DH427" s="230"/>
      <c r="DI427" s="230"/>
      <c r="DJ427" s="230"/>
      <c r="DK427" s="230"/>
      <c r="DL427" s="230"/>
      <c r="DM427" s="230"/>
      <c r="DN427" s="230"/>
      <c r="DO427" s="230"/>
      <c r="DP427" s="230"/>
      <c r="DQ427" s="230"/>
      <c r="DR427" s="230"/>
      <c r="DS427" s="230"/>
      <c r="DT427" s="230"/>
      <c r="DU427" s="230"/>
      <c r="DV427" s="230"/>
      <c r="DW427" s="230"/>
      <c r="DX427" s="230"/>
      <c r="DY427" s="230"/>
      <c r="DZ427" s="230"/>
      <c r="EA427" s="230"/>
      <c r="EB427" s="230"/>
      <c r="EC427" s="230"/>
      <c r="ED427" s="230"/>
      <c r="EE427" s="230"/>
      <c r="EF427" s="230"/>
      <c r="EG427" s="230"/>
      <c r="EH427" s="230"/>
      <c r="EI427" s="230"/>
      <c r="EJ427" s="230"/>
      <c r="EK427" s="230"/>
      <c r="EL427" s="230"/>
      <c r="EM427" s="230"/>
      <c r="EN427" s="230"/>
      <c r="EO427" s="230"/>
      <c r="EP427" s="230"/>
      <c r="EQ427" s="230"/>
      <c r="ER427" s="230"/>
      <c r="ES427" s="230"/>
      <c r="ET427" s="230"/>
      <c r="EU427" s="230"/>
      <c r="EV427" s="230"/>
      <c r="EW427" s="230"/>
      <c r="EX427" s="230"/>
      <c r="EY427" s="230"/>
      <c r="EZ427" s="230"/>
      <c r="FA427" s="230"/>
      <c r="FB427" s="230"/>
      <c r="FC427" s="230"/>
      <c r="FD427" s="230"/>
      <c r="FE427" s="230"/>
      <c r="FF427" s="230"/>
      <c r="FG427" s="230"/>
      <c r="FH427" s="230"/>
      <c r="FI427" s="230"/>
      <c r="FJ427" s="230"/>
      <c r="FK427" s="230"/>
      <c r="FL427" s="230"/>
      <c r="FM427" s="230"/>
      <c r="FN427" s="230"/>
      <c r="FO427" s="230"/>
      <c r="FP427" s="230"/>
      <c r="FQ427" s="230"/>
      <c r="FR427" s="230"/>
      <c r="FS427" s="230"/>
      <c r="FT427" s="230"/>
      <c r="FU427" s="230"/>
      <c r="FV427" s="230"/>
      <c r="FW427" s="230"/>
      <c r="FX427" s="230"/>
      <c r="FY427" s="230"/>
      <c r="FZ427" s="230"/>
      <c r="GA427" s="230"/>
      <c r="GB427" s="230"/>
      <c r="GC427" s="230"/>
      <c r="GD427" s="230"/>
      <c r="GE427" s="230"/>
      <c r="GF427" s="230"/>
      <c r="GG427" s="230"/>
      <c r="GH427" s="230"/>
      <c r="GI427" s="230"/>
      <c r="GJ427" s="230"/>
      <c r="GK427" s="230"/>
      <c r="GL427" s="230"/>
      <c r="GM427" s="230"/>
      <c r="GN427" s="230"/>
      <c r="GO427" s="230"/>
      <c r="GP427" s="230"/>
      <c r="GQ427" s="230"/>
      <c r="GR427" s="230"/>
      <c r="GS427" s="230"/>
      <c r="GT427" s="230"/>
      <c r="GU427" s="230"/>
      <c r="GV427" s="230"/>
      <c r="GW427" s="230"/>
      <c r="GX427" s="230"/>
      <c r="GY427" s="230"/>
      <c r="GZ427" s="230"/>
      <c r="HA427" s="230"/>
      <c r="HB427" s="230"/>
      <c r="HC427" s="230"/>
      <c r="HD427" s="230"/>
      <c r="HE427" s="230"/>
      <c r="HF427" s="230"/>
      <c r="HG427" s="230"/>
      <c r="HH427" s="230"/>
      <c r="HI427" s="230"/>
      <c r="HJ427" s="230"/>
      <c r="HK427" s="230"/>
      <c r="HL427" s="230"/>
      <c r="HM427" s="230"/>
      <c r="HN427" s="230"/>
      <c r="HO427" s="230"/>
      <c r="HP427" s="230"/>
      <c r="HQ427" s="230"/>
      <c r="HR427" s="230"/>
      <c r="HS427" s="230"/>
      <c r="HT427" s="230"/>
      <c r="HU427" s="230"/>
      <c r="HV427" s="230"/>
      <c r="HW427" s="230"/>
      <c r="HX427" s="230"/>
      <c r="HY427" s="230"/>
      <c r="HZ427" s="230"/>
      <c r="IA427" s="230"/>
      <c r="IB427" s="230"/>
      <c r="IC427" s="230"/>
      <c r="ID427" s="230"/>
      <c r="IE427" s="230"/>
      <c r="IF427" s="230"/>
      <c r="IG427" s="230"/>
      <c r="IH427" s="230"/>
      <c r="II427" s="230"/>
      <c r="IJ427" s="230"/>
      <c r="IK427" s="230"/>
      <c r="IL427" s="230"/>
      <c r="IM427" s="230"/>
      <c r="IN427" s="230"/>
      <c r="IO427" s="230"/>
      <c r="IP427" s="230"/>
      <c r="IQ427" s="230"/>
      <c r="IR427" s="230"/>
      <c r="IS427" s="230"/>
      <c r="IT427" s="230"/>
      <c r="IU427" s="230"/>
      <c r="IV427" s="230"/>
      <c r="IW427" s="230"/>
      <c r="IX427" s="230"/>
      <c r="IY427" s="230"/>
      <c r="IZ427" s="230"/>
      <c r="JA427" s="230"/>
      <c r="JB427" s="230"/>
      <c r="JC427" s="230"/>
      <c r="JD427" s="230"/>
      <c r="JE427" s="230"/>
      <c r="JF427" s="230"/>
      <c r="JG427" s="230"/>
      <c r="JH427" s="230"/>
      <c r="JI427" s="230"/>
      <c r="JJ427" s="230"/>
      <c r="JK427" s="230"/>
      <c r="JL427" s="230"/>
      <c r="JM427" s="230"/>
      <c r="JN427" s="230"/>
      <c r="JO427" s="230"/>
      <c r="JP427" s="230"/>
      <c r="JQ427" s="230"/>
      <c r="JR427" s="230"/>
      <c r="JS427" s="230"/>
      <c r="JT427" s="230"/>
      <c r="JU427" s="230"/>
      <c r="JV427" s="230"/>
      <c r="JW427" s="230"/>
      <c r="JX427" s="230"/>
      <c r="JY427" s="230"/>
      <c r="JZ427" s="230"/>
      <c r="KA427" s="230"/>
      <c r="KB427" s="230"/>
      <c r="KC427" s="230"/>
      <c r="KD427" s="230"/>
      <c r="KE427" s="230"/>
      <c r="KF427" s="230"/>
      <c r="KG427" s="230"/>
      <c r="KH427" s="230"/>
      <c r="KI427" s="230"/>
      <c r="KJ427" s="230"/>
      <c r="KK427" s="230"/>
      <c r="KL427" s="230"/>
      <c r="KM427" s="230"/>
      <c r="KN427" s="230"/>
      <c r="KO427" s="230"/>
      <c r="KP427" s="230"/>
      <c r="KQ427" s="230"/>
      <c r="KR427" s="230"/>
      <c r="KS427" s="230"/>
      <c r="KT427" s="230"/>
      <c r="KU427" s="230"/>
      <c r="KV427" s="230"/>
      <c r="KW427" s="230"/>
      <c r="KX427" s="230"/>
      <c r="KY427" s="230"/>
      <c r="KZ427" s="230"/>
      <c r="LA427" s="230"/>
      <c r="LB427" s="230"/>
      <c r="LC427" s="230"/>
      <c r="LD427" s="230"/>
      <c r="LE427" s="230"/>
      <c r="LF427" s="230"/>
      <c r="LG427" s="230"/>
      <c r="LH427" s="230"/>
      <c r="LI427" s="230"/>
      <c r="LJ427" s="230"/>
      <c r="LK427" s="230"/>
      <c r="LL427" s="230"/>
      <c r="LM427" s="230"/>
      <c r="LN427" s="230"/>
      <c r="LO427" s="230"/>
      <c r="LP427" s="230"/>
      <c r="LQ427" s="230"/>
      <c r="LR427" s="230"/>
      <c r="LS427" s="230"/>
      <c r="LT427" s="230"/>
      <c r="LU427" s="230"/>
      <c r="LV427" s="230"/>
      <c r="LW427" s="230"/>
      <c r="LX427" s="230"/>
      <c r="LY427" s="230"/>
      <c r="LZ427" s="230"/>
      <c r="MA427" s="230"/>
      <c r="MB427" s="230"/>
      <c r="MC427" s="230"/>
      <c r="MD427" s="230"/>
      <c r="ME427" s="230"/>
      <c r="MF427" s="230"/>
      <c r="MG427" s="230"/>
      <c r="MH427" s="230"/>
      <c r="MI427" s="230"/>
      <c r="MJ427" s="230"/>
      <c r="MK427" s="230"/>
      <c r="ML427" s="230"/>
      <c r="MM427" s="230"/>
      <c r="MN427" s="230"/>
      <c r="MO427" s="230"/>
      <c r="MP427" s="230"/>
      <c r="MQ427" s="230"/>
      <c r="MR427" s="230"/>
      <c r="MS427" s="230"/>
      <c r="MT427" s="230"/>
      <c r="MU427" s="230"/>
      <c r="MV427" s="230"/>
      <c r="MW427" s="230"/>
      <c r="MX427" s="230"/>
      <c r="MY427" s="230"/>
      <c r="MZ427" s="230"/>
      <c r="NA427" s="230"/>
      <c r="NB427" s="230"/>
      <c r="NC427" s="230"/>
      <c r="ND427" s="230"/>
      <c r="NE427" s="230"/>
      <c r="NF427" s="230"/>
      <c r="NG427" s="230"/>
      <c r="NH427" s="230"/>
      <c r="NI427" s="230"/>
      <c r="NJ427" s="230"/>
      <c r="NK427" s="230"/>
      <c r="NL427" s="230"/>
      <c r="NM427" s="230"/>
      <c r="NN427" s="230"/>
      <c r="NO427" s="230"/>
      <c r="NP427" s="230"/>
      <c r="NQ427" s="230"/>
      <c r="NR427" s="230"/>
      <c r="NS427" s="230"/>
      <c r="NT427" s="230"/>
      <c r="NU427" s="230"/>
      <c r="NV427" s="230"/>
      <c r="NW427" s="230"/>
      <c r="NX427" s="230"/>
      <c r="NY427" s="230"/>
      <c r="NZ427" s="230"/>
      <c r="OA427" s="230"/>
      <c r="OB427" s="230"/>
      <c r="OC427" s="230"/>
      <c r="OD427" s="230"/>
      <c r="OE427" s="230"/>
      <c r="OF427" s="230"/>
      <c r="OG427" s="230"/>
      <c r="OH427" s="230"/>
      <c r="OI427" s="230"/>
      <c r="OJ427" s="230"/>
      <c r="OK427" s="230"/>
      <c r="OL427" s="230"/>
      <c r="OM427" s="230"/>
      <c r="ON427" s="230"/>
      <c r="OO427" s="230"/>
      <c r="OP427" s="230"/>
      <c r="OQ427" s="230"/>
      <c r="OR427" s="230"/>
      <c r="OS427" s="230"/>
      <c r="OT427" s="230"/>
      <c r="OU427" s="230"/>
      <c r="OV427" s="230"/>
      <c r="OW427" s="230"/>
      <c r="OX427" s="230"/>
      <c r="OY427" s="230"/>
      <c r="OZ427" s="230"/>
      <c r="PA427" s="230"/>
      <c r="PB427" s="230"/>
      <c r="PC427" s="230"/>
      <c r="PD427" s="230"/>
      <c r="PE427" s="230"/>
      <c r="PF427" s="230"/>
      <c r="PG427" s="230"/>
      <c r="PH427" s="230"/>
      <c r="PI427" s="230"/>
      <c r="PJ427" s="230"/>
      <c r="PK427" s="230"/>
      <c r="PL427" s="230"/>
      <c r="PM427" s="230"/>
      <c r="PN427" s="230"/>
      <c r="PO427" s="230"/>
      <c r="PP427" s="230"/>
      <c r="PQ427" s="230"/>
      <c r="PR427" s="230"/>
      <c r="PS427" s="230"/>
      <c r="PT427" s="230"/>
      <c r="PU427" s="230"/>
      <c r="PV427" s="230"/>
      <c r="PW427" s="230"/>
      <c r="PX427" s="230"/>
      <c r="PY427" s="230"/>
      <c r="PZ427" s="230"/>
      <c r="QA427" s="230"/>
      <c r="QB427" s="230"/>
      <c r="QC427" s="230"/>
      <c r="QD427" s="230"/>
      <c r="QE427" s="230"/>
      <c r="QF427" s="230"/>
      <c r="QG427" s="230"/>
      <c r="QH427" s="230"/>
      <c r="QI427" s="230"/>
      <c r="QJ427" s="230"/>
      <c r="QK427" s="230"/>
      <c r="QL427" s="230"/>
      <c r="QM427" s="230"/>
      <c r="QN427" s="230"/>
      <c r="QO427" s="230"/>
      <c r="QP427" s="230"/>
      <c r="QQ427" s="230"/>
      <c r="QR427" s="230"/>
      <c r="QS427" s="230"/>
      <c r="QT427" s="230"/>
      <c r="QU427" s="230"/>
      <c r="QV427" s="230"/>
      <c r="QW427" s="230"/>
      <c r="QX427" s="230"/>
      <c r="QY427" s="230"/>
      <c r="QZ427" s="230"/>
      <c r="RA427" s="230"/>
      <c r="RB427" s="230"/>
      <c r="RC427" s="230"/>
      <c r="RD427" s="230"/>
      <c r="RE427" s="230"/>
      <c r="RF427" s="230"/>
      <c r="RG427" s="230"/>
      <c r="RH427" s="230"/>
      <c r="RI427" s="230"/>
      <c r="RJ427" s="230"/>
      <c r="RK427" s="230"/>
      <c r="RL427" s="230"/>
      <c r="RM427" s="230"/>
      <c r="RN427" s="230"/>
      <c r="RO427" s="230"/>
      <c r="RP427" s="230"/>
      <c r="RQ427" s="230"/>
      <c r="RR427" s="230"/>
      <c r="RS427" s="230"/>
      <c r="RT427" s="230"/>
      <c r="RU427" s="230"/>
      <c r="RV427" s="230"/>
      <c r="RW427" s="230"/>
      <c r="RX427" s="230"/>
      <c r="RY427" s="230"/>
      <c r="RZ427" s="230"/>
      <c r="SA427" s="230"/>
      <c r="SB427" s="230"/>
      <c r="SC427" s="230"/>
      <c r="SD427" s="230"/>
      <c r="SE427" s="230"/>
      <c r="SF427" s="230"/>
      <c r="SG427" s="230"/>
      <c r="SH427" s="230"/>
      <c r="SI427" s="230"/>
      <c r="SJ427" s="230"/>
      <c r="SK427" s="230"/>
      <c r="SL427" s="230"/>
      <c r="SM427" s="230"/>
      <c r="SN427" s="230"/>
      <c r="SO427" s="230"/>
      <c r="SP427" s="230"/>
      <c r="SQ427" s="230"/>
      <c r="SR427" s="230"/>
      <c r="SS427" s="230"/>
      <c r="ST427" s="230"/>
      <c r="SU427" s="230"/>
      <c r="SV427" s="230"/>
      <c r="SW427" s="230"/>
      <c r="SX427" s="230"/>
      <c r="SY427" s="230"/>
      <c r="SZ427" s="230"/>
      <c r="TA427" s="230"/>
      <c r="TB427" s="230"/>
      <c r="TC427" s="230"/>
      <c r="TD427" s="230"/>
      <c r="TE427" s="230"/>
      <c r="TF427" s="230"/>
      <c r="TG427" s="230"/>
      <c r="TH427" s="230"/>
      <c r="TI427" s="230"/>
      <c r="TJ427" s="230"/>
      <c r="TK427" s="230"/>
      <c r="TL427" s="230"/>
      <c r="TM427" s="230"/>
      <c r="TN427" s="230"/>
      <c r="TO427" s="230"/>
      <c r="TP427" s="230"/>
      <c r="TQ427" s="230"/>
      <c r="TR427" s="230"/>
      <c r="TS427" s="230"/>
      <c r="TT427" s="230"/>
      <c r="TU427" s="230"/>
      <c r="TV427" s="230"/>
      <c r="TW427" s="230"/>
      <c r="TX427" s="230"/>
      <c r="TY427" s="230"/>
      <c r="TZ427" s="230"/>
      <c r="UA427" s="230"/>
      <c r="UB427" s="230"/>
      <c r="UC427" s="230"/>
      <c r="UD427" s="230"/>
      <c r="UE427" s="230"/>
      <c r="UF427" s="230"/>
      <c r="UG427" s="230"/>
      <c r="UH427" s="230"/>
      <c r="UI427" s="230"/>
      <c r="UJ427" s="230"/>
      <c r="UK427" s="230"/>
      <c r="UL427" s="230"/>
      <c r="UM427" s="230"/>
      <c r="UN427" s="230"/>
      <c r="UO427" s="230"/>
      <c r="UP427" s="230"/>
      <c r="UQ427" s="230"/>
      <c r="UR427" s="230"/>
      <c r="US427" s="230"/>
      <c r="UT427" s="230"/>
      <c r="UU427" s="230"/>
      <c r="UV427" s="230"/>
      <c r="UW427" s="230"/>
      <c r="UX427" s="230"/>
      <c r="UY427" s="230"/>
      <c r="UZ427" s="230"/>
      <c r="VA427" s="230"/>
      <c r="VB427" s="230"/>
      <c r="VC427" s="230"/>
      <c r="VD427" s="230"/>
      <c r="VE427" s="230"/>
      <c r="VF427" s="230"/>
      <c r="VG427" s="230"/>
      <c r="VH427" s="230"/>
      <c r="VI427" s="230"/>
      <c r="VJ427" s="230"/>
      <c r="VK427" s="230"/>
      <c r="VL427" s="230"/>
      <c r="VM427" s="230"/>
      <c r="VN427" s="230"/>
      <c r="VO427" s="230"/>
      <c r="VP427" s="230"/>
      <c r="VQ427" s="230"/>
      <c r="VR427" s="230"/>
      <c r="VS427" s="230"/>
      <c r="VT427" s="230"/>
      <c r="VU427" s="230"/>
      <c r="VV427" s="230"/>
      <c r="VW427" s="230"/>
      <c r="VX427" s="230"/>
      <c r="VY427" s="230"/>
      <c r="VZ427" s="230"/>
      <c r="WA427" s="230"/>
      <c r="WB427" s="230"/>
      <c r="WC427" s="230"/>
      <c r="WD427" s="230"/>
      <c r="WE427" s="230"/>
      <c r="WF427" s="230"/>
      <c r="WG427" s="230"/>
      <c r="WH427" s="230"/>
      <c r="WI427" s="230"/>
      <c r="WJ427" s="230"/>
      <c r="WK427" s="230"/>
      <c r="WL427" s="230"/>
      <c r="WM427" s="230"/>
      <c r="WN427" s="230"/>
      <c r="WO427" s="230"/>
      <c r="WP427" s="230"/>
      <c r="WQ427" s="230"/>
      <c r="WR427" s="230"/>
      <c r="WS427" s="230"/>
      <c r="WT427" s="230"/>
      <c r="WU427" s="230"/>
      <c r="WV427" s="230"/>
      <c r="WW427" s="230"/>
      <c r="WX427" s="230"/>
      <c r="WY427" s="230"/>
      <c r="WZ427" s="230"/>
      <c r="XA427" s="230"/>
      <c r="XB427" s="230"/>
      <c r="XC427" s="230"/>
      <c r="XD427" s="230"/>
      <c r="XE427" s="230"/>
      <c r="XF427" s="230"/>
      <c r="XG427" s="230"/>
      <c r="XH427" s="230"/>
      <c r="XI427" s="230"/>
      <c r="XJ427" s="230"/>
      <c r="XK427" s="230"/>
      <c r="XL427" s="230"/>
      <c r="XM427" s="230"/>
      <c r="XN427" s="230"/>
      <c r="XO427" s="230"/>
      <c r="XP427" s="230"/>
      <c r="XQ427" s="230"/>
      <c r="XR427" s="230"/>
      <c r="XS427" s="230"/>
      <c r="XT427" s="230"/>
      <c r="XU427" s="230"/>
      <c r="XV427" s="230"/>
      <c r="XW427" s="230"/>
      <c r="XX427" s="230"/>
      <c r="XY427" s="230"/>
      <c r="XZ427" s="230"/>
      <c r="YA427" s="230"/>
      <c r="YB427" s="230"/>
      <c r="YC427" s="230"/>
      <c r="YD427" s="230"/>
      <c r="YE427" s="230"/>
      <c r="YF427" s="230"/>
      <c r="YG427" s="230"/>
      <c r="YH427" s="230"/>
      <c r="YI427" s="230"/>
      <c r="YJ427" s="230"/>
      <c r="YK427" s="230"/>
      <c r="YL427" s="230"/>
      <c r="YM427" s="230"/>
      <c r="YN427" s="230"/>
      <c r="YO427" s="230"/>
      <c r="YP427" s="230"/>
      <c r="YQ427" s="230"/>
      <c r="YR427" s="230"/>
      <c r="YS427" s="230"/>
      <c r="YT427" s="230"/>
      <c r="YU427" s="230"/>
      <c r="YV427" s="230"/>
      <c r="YW427" s="230"/>
      <c r="YX427" s="230"/>
      <c r="YY427" s="230"/>
      <c r="YZ427" s="230"/>
      <c r="ZA427" s="230"/>
      <c r="ZB427" s="230"/>
      <c r="ZC427" s="230"/>
      <c r="ZD427" s="230"/>
      <c r="ZE427" s="230"/>
      <c r="ZF427" s="230"/>
      <c r="ZG427" s="230"/>
      <c r="ZH427" s="230"/>
      <c r="ZI427" s="230"/>
      <c r="ZJ427" s="230"/>
      <c r="ZK427" s="230"/>
      <c r="ZL427" s="230"/>
      <c r="ZM427" s="230"/>
      <c r="ZN427" s="230"/>
      <c r="ZO427" s="230"/>
      <c r="ZP427" s="230"/>
      <c r="ZQ427" s="230"/>
      <c r="ZR427" s="230"/>
      <c r="ZS427" s="230"/>
      <c r="ZT427" s="230"/>
      <c r="ZU427" s="230"/>
      <c r="ZV427" s="230"/>
      <c r="ZW427" s="230"/>
      <c r="ZX427" s="230"/>
      <c r="ZY427" s="230"/>
      <c r="ZZ427" s="230"/>
      <c r="AAA427" s="230"/>
      <c r="AAB427" s="230"/>
      <c r="AAC427" s="230"/>
      <c r="AAD427" s="230"/>
      <c r="AAE427" s="230"/>
      <c r="AAF427" s="230"/>
      <c r="AAG427" s="230"/>
      <c r="AAH427" s="230"/>
      <c r="AAI427" s="230"/>
      <c r="AAJ427" s="230"/>
      <c r="AAK427" s="230"/>
      <c r="AAL427" s="230"/>
      <c r="AAM427" s="230"/>
      <c r="AAN427" s="230"/>
      <c r="AAO427" s="230"/>
      <c r="AAP427" s="230"/>
      <c r="AAQ427" s="230"/>
      <c r="AAR427" s="230"/>
      <c r="AAS427" s="230"/>
      <c r="AAT427" s="230"/>
      <c r="AAU427" s="230"/>
      <c r="AAV427" s="230"/>
      <c r="AAW427" s="230"/>
      <c r="AAX427" s="230"/>
      <c r="AAY427" s="230"/>
      <c r="AAZ427" s="230"/>
      <c r="ABA427" s="230"/>
      <c r="ABB427" s="230"/>
      <c r="ABC427" s="230"/>
      <c r="ABD427" s="230"/>
      <c r="ABE427" s="230"/>
      <c r="ABF427" s="230"/>
      <c r="ABG427" s="230"/>
      <c r="ABH427" s="230"/>
      <c r="ABI427" s="230"/>
      <c r="ABJ427" s="230"/>
      <c r="ABK427" s="230"/>
      <c r="ABL427" s="230"/>
      <c r="ABM427" s="230"/>
      <c r="ABN427" s="230"/>
      <c r="ABO427" s="230"/>
      <c r="ABP427" s="230"/>
      <c r="ABQ427" s="230"/>
      <c r="ABR427" s="230"/>
      <c r="ABS427" s="230"/>
      <c r="ABT427" s="230"/>
      <c r="ABU427" s="230"/>
      <c r="ABV427" s="230"/>
      <c r="ABW427" s="230"/>
      <c r="ABX427" s="230"/>
      <c r="ABY427" s="230"/>
      <c r="ABZ427" s="230"/>
      <c r="ACA427" s="230"/>
      <c r="ACB427" s="230"/>
      <c r="ACC427" s="230"/>
      <c r="ACD427" s="230"/>
      <c r="ACE427" s="230"/>
      <c r="ACF427" s="230"/>
      <c r="ACG427" s="230"/>
      <c r="ACH427" s="230"/>
      <c r="ACI427" s="230"/>
      <c r="ACJ427" s="230"/>
      <c r="ACK427" s="230"/>
      <c r="ACL427" s="230"/>
      <c r="ACM427" s="230"/>
      <c r="ACN427" s="230"/>
      <c r="ACO427" s="230"/>
      <c r="ACP427" s="230"/>
      <c r="ACQ427" s="230"/>
      <c r="ACR427" s="230"/>
      <c r="ACS427" s="230"/>
      <c r="ACT427" s="230"/>
      <c r="ACU427" s="230"/>
      <c r="ACV427" s="230"/>
      <c r="ACW427" s="230"/>
      <c r="ACX427" s="230"/>
      <c r="ACY427" s="230"/>
      <c r="ACZ427" s="230"/>
      <c r="ADA427" s="230"/>
      <c r="ADB427" s="230"/>
      <c r="ADC427" s="230"/>
      <c r="ADD427" s="230"/>
      <c r="ADE427" s="230"/>
      <c r="ADF427" s="230"/>
      <c r="ADG427" s="230"/>
      <c r="ADH427" s="230"/>
      <c r="ADI427" s="230"/>
      <c r="ADJ427" s="230"/>
      <c r="ADK427" s="230"/>
      <c r="ADL427" s="230"/>
      <c r="ADM427" s="230"/>
      <c r="ADN427" s="230"/>
      <c r="ADO427" s="230"/>
      <c r="ADP427" s="230"/>
      <c r="ADQ427" s="230"/>
      <c r="ADR427" s="230"/>
      <c r="ADS427" s="230"/>
      <c r="ADT427" s="230"/>
      <c r="ADU427" s="230"/>
      <c r="ADV427" s="230"/>
      <c r="ADW427" s="230"/>
      <c r="ADX427" s="230"/>
      <c r="ADY427" s="230"/>
      <c r="ADZ427" s="230"/>
      <c r="AEA427" s="230"/>
      <c r="AEB427" s="230"/>
      <c r="AEC427" s="230"/>
      <c r="AED427" s="230"/>
      <c r="AEE427" s="230"/>
      <c r="AEF427" s="230"/>
      <c r="AEG427" s="230"/>
      <c r="AEH427" s="230"/>
      <c r="AEI427" s="230"/>
      <c r="AEJ427" s="230"/>
      <c r="AEK427" s="230"/>
      <c r="AEL427" s="230"/>
      <c r="AEM427" s="230"/>
      <c r="AEN427" s="230"/>
      <c r="AEO427" s="230"/>
      <c r="AEP427" s="230"/>
      <c r="AEQ427" s="230"/>
      <c r="AER427" s="230"/>
      <c r="AES427" s="230"/>
      <c r="AET427" s="230"/>
      <c r="AEU427" s="230"/>
      <c r="AEV427" s="230"/>
      <c r="AEW427" s="230"/>
      <c r="AEX427" s="230"/>
      <c r="AEY427" s="230"/>
      <c r="AEZ427" s="230"/>
      <c r="AFA427" s="230"/>
      <c r="AFB427" s="230"/>
      <c r="AFC427" s="230"/>
      <c r="AFD427" s="230"/>
      <c r="AFE427" s="230"/>
      <c r="AFF427" s="230"/>
      <c r="AFG427" s="230"/>
      <c r="AFH427" s="230"/>
      <c r="AFI427" s="230"/>
      <c r="AFJ427" s="230"/>
      <c r="AFK427" s="230"/>
      <c r="AFL427" s="230"/>
      <c r="AFM427" s="230"/>
      <c r="AFN427" s="230"/>
      <c r="AFO427" s="230"/>
      <c r="AFP427" s="230"/>
      <c r="AFQ427" s="230"/>
      <c r="AFR427" s="230"/>
      <c r="AFS427" s="230"/>
      <c r="AFT427" s="230"/>
      <c r="AFU427" s="230"/>
      <c r="AFV427" s="230"/>
      <c r="AFW427" s="230"/>
      <c r="AFX427" s="230"/>
      <c r="AFY427" s="230"/>
      <c r="AFZ427" s="230"/>
      <c r="AGA427" s="230"/>
      <c r="AGB427" s="230"/>
      <c r="AGC427" s="230"/>
      <c r="AGD427" s="230"/>
      <c r="AGE427" s="230"/>
      <c r="AGF427" s="230"/>
      <c r="AGG427" s="230"/>
      <c r="AGH427" s="230"/>
      <c r="AGI427" s="230"/>
      <c r="AGJ427" s="230"/>
      <c r="AGK427" s="230"/>
      <c r="AGL427" s="230"/>
      <c r="AGM427" s="230"/>
      <c r="AGN427" s="230"/>
      <c r="AGO427" s="230"/>
      <c r="AGP427" s="230"/>
      <c r="AGQ427" s="230"/>
      <c r="AGR427" s="230"/>
      <c r="AGS427" s="230"/>
      <c r="AGT427" s="230"/>
      <c r="AGU427" s="230"/>
      <c r="AGV427" s="230"/>
      <c r="AGW427" s="230"/>
      <c r="AGX427" s="230"/>
      <c r="AGY427" s="230"/>
      <c r="AGZ427" s="230"/>
      <c r="AHA427" s="230"/>
      <c r="AHB427" s="230"/>
      <c r="AHC427" s="230"/>
      <c r="AHD427" s="230"/>
      <c r="AHE427" s="230"/>
      <c r="AHF427" s="230"/>
      <c r="AHG427" s="230"/>
      <c r="AHH427" s="230"/>
      <c r="AHI427" s="230"/>
      <c r="AHJ427" s="230"/>
      <c r="AHK427" s="230"/>
      <c r="AHL427" s="230"/>
      <c r="AHM427" s="230"/>
      <c r="AHN427" s="230"/>
      <c r="AHO427" s="230"/>
      <c r="AHP427" s="230"/>
      <c r="AHQ427" s="230"/>
      <c r="AHR427" s="230"/>
      <c r="AHS427" s="230"/>
      <c r="AHT427" s="230"/>
      <c r="AHU427" s="230"/>
      <c r="AHV427" s="230"/>
      <c r="AHW427" s="230"/>
      <c r="AHX427" s="230"/>
      <c r="AHY427" s="230"/>
      <c r="AHZ427" s="230"/>
      <c r="AIA427" s="230"/>
      <c r="AIB427" s="230"/>
      <c r="AIC427" s="230"/>
      <c r="AID427" s="230"/>
      <c r="AIE427" s="230"/>
      <c r="AIF427" s="230"/>
      <c r="AIG427" s="230"/>
      <c r="AIH427" s="230"/>
      <c r="AII427" s="230"/>
      <c r="AIJ427" s="230"/>
      <c r="AIK427" s="230"/>
      <c r="AIL427" s="230"/>
      <c r="AIM427" s="230"/>
      <c r="AIN427" s="230"/>
      <c r="AIO427" s="230"/>
      <c r="AIP427" s="230"/>
      <c r="AIQ427" s="230"/>
      <c r="AIR427" s="230"/>
      <c r="AIS427" s="230"/>
      <c r="AIT427" s="230"/>
      <c r="AIU427" s="230"/>
      <c r="AIV427" s="230"/>
      <c r="AIW427" s="230"/>
      <c r="AIX427" s="230"/>
      <c r="AIY427" s="230"/>
      <c r="AIZ427" s="230"/>
      <c r="AJA427" s="230"/>
      <c r="AJB427" s="230"/>
      <c r="AJC427" s="230"/>
      <c r="AJD427" s="230"/>
      <c r="AJE427" s="230"/>
      <c r="AJF427" s="230"/>
      <c r="AJG427" s="230"/>
      <c r="AJH427" s="230"/>
      <c r="AJI427" s="230"/>
      <c r="AJJ427" s="230"/>
      <c r="AJK427" s="230"/>
      <c r="AJL427" s="230"/>
      <c r="AJM427" s="230"/>
      <c r="AJN427" s="230"/>
      <c r="AJO427" s="230"/>
      <c r="AJP427" s="230"/>
      <c r="AJQ427" s="230"/>
      <c r="AJR427" s="230"/>
      <c r="AJS427" s="230"/>
      <c r="AJT427" s="230"/>
      <c r="AJU427" s="230"/>
      <c r="AJV427" s="230"/>
      <c r="AJW427" s="230"/>
      <c r="AJX427" s="230"/>
      <c r="AJY427" s="230"/>
      <c r="AJZ427" s="230"/>
      <c r="AKA427" s="230"/>
      <c r="AKB427" s="230"/>
      <c r="AKC427" s="230"/>
      <c r="AKD427" s="230"/>
      <c r="AKE427" s="230"/>
      <c r="AKF427" s="230"/>
      <c r="AKG427" s="230"/>
      <c r="AKH427" s="230"/>
      <c r="AKI427" s="230"/>
      <c r="AKJ427" s="230"/>
      <c r="AKK427" s="230"/>
      <c r="AKL427" s="230"/>
      <c r="AKM427" s="230"/>
      <c r="AKN427" s="230"/>
      <c r="AKO427" s="230"/>
      <c r="AKP427" s="230"/>
      <c r="AKQ427" s="230"/>
      <c r="AKR427" s="230"/>
      <c r="AKS427" s="230"/>
      <c r="AKT427" s="230"/>
      <c r="AKU427" s="230"/>
      <c r="AKV427" s="230"/>
      <c r="AKW427" s="230"/>
      <c r="AKX427" s="230"/>
      <c r="AKY427" s="230"/>
      <c r="AKZ427" s="230"/>
      <c r="ALA427" s="230"/>
      <c r="ALB427" s="230"/>
      <c r="ALC427" s="230"/>
      <c r="ALD427" s="230"/>
      <c r="ALE427" s="230"/>
      <c r="ALF427" s="230"/>
      <c r="ALG427" s="230"/>
      <c r="ALH427" s="230"/>
      <c r="ALI427" s="230"/>
      <c r="ALJ427" s="230"/>
      <c r="ALK427" s="230"/>
      <c r="ALL427" s="230"/>
      <c r="ALM427" s="230"/>
      <c r="ALN427" s="230"/>
      <c r="ALO427" s="230"/>
      <c r="ALP427" s="230"/>
      <c r="ALQ427" s="230"/>
      <c r="ALR427" s="230"/>
      <c r="ALS427" s="230"/>
      <c r="ALT427" s="230"/>
      <c r="ALU427" s="230"/>
      <c r="ALV427" s="230"/>
      <c r="ALW427" s="230"/>
      <c r="ALX427" s="230"/>
      <c r="ALY427" s="230"/>
      <c r="ALZ427" s="230"/>
      <c r="AMA427" s="230"/>
      <c r="AMB427" s="230"/>
      <c r="AMC427" s="230"/>
      <c r="AMD427" s="230"/>
      <c r="AME427" s="230"/>
      <c r="AMF427" s="230"/>
      <c r="AMG427" s="230"/>
      <c r="AMH427" s="230"/>
      <c r="AMI427" s="230"/>
      <c r="AMJ427" s="230"/>
      <c r="AMK427" s="230"/>
      <c r="AML427" s="230"/>
      <c r="AMM427" s="230"/>
      <c r="AMN427" s="230"/>
      <c r="AMO427" s="230"/>
      <c r="AMP427" s="230"/>
      <c r="AMQ427" s="230"/>
      <c r="AMR427" s="230"/>
      <c r="AMS427" s="230"/>
      <c r="AMT427" s="230"/>
      <c r="AMU427" s="230"/>
      <c r="AMV427" s="230"/>
      <c r="AMW427" s="230"/>
      <c r="AMX427" s="230"/>
      <c r="AMY427" s="230"/>
      <c r="AMZ427" s="230"/>
      <c r="ANA427" s="230"/>
      <c r="ANB427" s="230"/>
      <c r="ANC427" s="230"/>
      <c r="AND427" s="230"/>
      <c r="ANE427" s="230"/>
      <c r="ANF427" s="230"/>
      <c r="ANG427" s="230"/>
      <c r="ANH427" s="230"/>
      <c r="ANI427" s="230"/>
      <c r="ANJ427" s="230"/>
      <c r="ANK427" s="230"/>
      <c r="ANL427" s="230"/>
      <c r="ANM427" s="230"/>
      <c r="ANN427" s="230"/>
      <c r="ANO427" s="230"/>
      <c r="ANP427" s="230"/>
      <c r="ANQ427" s="230"/>
      <c r="ANR427" s="230"/>
      <c r="ANS427" s="230"/>
      <c r="ANT427" s="230"/>
      <c r="ANU427" s="230"/>
      <c r="ANV427" s="230"/>
      <c r="ANW427" s="230"/>
      <c r="ANX427" s="230"/>
      <c r="ANY427" s="230"/>
      <c r="ANZ427" s="230"/>
      <c r="AOA427" s="230"/>
      <c r="AOB427" s="230"/>
      <c r="AOC427" s="230"/>
      <c r="AOD427" s="230"/>
      <c r="AOE427" s="230"/>
      <c r="AOF427" s="230"/>
      <c r="AOG427" s="230"/>
      <c r="AOH427" s="230"/>
      <c r="AOI427" s="230"/>
      <c r="AOJ427" s="230"/>
      <c r="AOK427" s="230"/>
      <c r="AOL427" s="230"/>
      <c r="AOM427" s="230"/>
      <c r="AON427" s="230"/>
      <c r="AOO427" s="230"/>
      <c r="AOP427" s="230"/>
      <c r="AOQ427" s="230"/>
      <c r="AOR427" s="230"/>
      <c r="AOS427" s="230"/>
      <c r="AOT427" s="230"/>
      <c r="AOU427" s="230"/>
      <c r="AOV427" s="230"/>
      <c r="AOW427" s="230"/>
      <c r="AOX427" s="230"/>
      <c r="AOY427" s="230"/>
      <c r="AOZ427" s="230"/>
      <c r="APA427" s="230"/>
      <c r="APB427" s="230"/>
      <c r="APC427" s="230"/>
      <c r="APD427" s="230"/>
      <c r="APE427" s="230"/>
      <c r="APF427" s="230"/>
      <c r="APG427" s="230"/>
      <c r="APH427" s="230"/>
      <c r="API427" s="230"/>
      <c r="APJ427" s="230"/>
      <c r="APK427" s="230"/>
      <c r="APL427" s="230"/>
      <c r="APM427" s="230"/>
      <c r="APN427" s="230"/>
      <c r="APO427" s="230"/>
      <c r="APP427" s="230"/>
      <c r="APQ427" s="230"/>
      <c r="APR427" s="230"/>
      <c r="APS427" s="230"/>
      <c r="APT427" s="230"/>
      <c r="APU427" s="230"/>
      <c r="APV427" s="230"/>
      <c r="APW427" s="230"/>
      <c r="APX427" s="230"/>
      <c r="APY427" s="230"/>
      <c r="APZ427" s="230"/>
      <c r="AQA427" s="230"/>
      <c r="AQB427" s="230"/>
      <c r="AQC427" s="230"/>
      <c r="AQD427" s="230"/>
      <c r="AQE427" s="230"/>
      <c r="AQF427" s="230"/>
      <c r="AQG427" s="230"/>
      <c r="AQH427" s="230"/>
      <c r="AQI427" s="230"/>
      <c r="AQJ427" s="230"/>
      <c r="AQK427" s="230"/>
      <c r="AQL427" s="230"/>
      <c r="AQM427" s="230"/>
      <c r="AQN427" s="230"/>
      <c r="AQO427" s="230"/>
      <c r="AQP427" s="230"/>
      <c r="AQQ427" s="230"/>
      <c r="AQR427" s="230"/>
      <c r="AQS427" s="230"/>
      <c r="AQT427" s="230"/>
      <c r="AQU427" s="230"/>
      <c r="AQV427" s="230"/>
      <c r="AQW427" s="230"/>
      <c r="AQX427" s="230"/>
      <c r="AQY427" s="230"/>
      <c r="AQZ427" s="230"/>
      <c r="ARA427" s="230"/>
      <c r="ARB427" s="230"/>
      <c r="ARC427" s="230"/>
      <c r="ARD427" s="230"/>
      <c r="ARE427" s="230"/>
      <c r="ARF427" s="230"/>
      <c r="ARG427" s="230"/>
      <c r="ARH427" s="230"/>
      <c r="ARI427" s="230"/>
      <c r="ARJ427" s="230"/>
      <c r="ARK427" s="230"/>
      <c r="ARL427" s="230"/>
      <c r="ARM427" s="230"/>
      <c r="ARN427" s="230"/>
      <c r="ARO427" s="230"/>
      <c r="ARP427" s="230"/>
      <c r="ARQ427" s="230"/>
      <c r="ARR427" s="230"/>
      <c r="ARS427" s="230"/>
      <c r="ART427" s="230"/>
      <c r="ARU427" s="230"/>
      <c r="ARV427" s="230"/>
      <c r="ARW427" s="230"/>
      <c r="ARX427" s="230"/>
      <c r="ARY427" s="230"/>
      <c r="ARZ427" s="230"/>
      <c r="ASA427" s="230"/>
      <c r="ASB427" s="230"/>
      <c r="ASC427" s="230"/>
      <c r="ASD427" s="230"/>
      <c r="ASE427" s="230"/>
      <c r="ASF427" s="230"/>
      <c r="ASG427" s="230"/>
      <c r="ASH427" s="230"/>
      <c r="ASI427" s="230"/>
      <c r="ASJ427" s="230"/>
      <c r="ASK427" s="230"/>
      <c r="ASL427" s="230"/>
      <c r="ASM427" s="230"/>
      <c r="ASN427" s="230"/>
      <c r="ASO427" s="230"/>
      <c r="ASP427" s="230"/>
      <c r="ASQ427" s="230"/>
      <c r="ASR427" s="230"/>
      <c r="ASS427" s="230"/>
      <c r="AST427" s="230"/>
      <c r="ASU427" s="230"/>
      <c r="ASV427" s="230"/>
      <c r="ASW427" s="230"/>
      <c r="ASX427" s="230"/>
      <c r="ASY427" s="230"/>
      <c r="ASZ427" s="230"/>
      <c r="ATA427" s="230"/>
      <c r="ATB427" s="230"/>
      <c r="ATC427" s="230"/>
      <c r="ATD427" s="230"/>
      <c r="ATE427" s="230"/>
      <c r="ATF427" s="230"/>
      <c r="ATG427" s="230"/>
      <c r="ATH427" s="230"/>
      <c r="ATI427" s="230"/>
      <c r="ATJ427" s="230"/>
      <c r="ATK427" s="230"/>
      <c r="ATL427" s="230"/>
      <c r="ATM427" s="230"/>
      <c r="ATN427" s="230"/>
      <c r="ATO427" s="230"/>
      <c r="ATP427" s="230"/>
      <c r="ATQ427" s="230"/>
      <c r="ATR427" s="230"/>
      <c r="ATS427" s="230"/>
      <c r="ATT427" s="230"/>
      <c r="ATU427" s="230"/>
      <c r="ATV427" s="230"/>
      <c r="ATW427" s="230"/>
      <c r="ATX427" s="230"/>
      <c r="ATY427" s="230"/>
      <c r="ATZ427" s="230"/>
      <c r="AUA427" s="230"/>
      <c r="AUB427" s="230"/>
      <c r="AUC427" s="230"/>
      <c r="AUD427" s="230"/>
      <c r="AUE427" s="230"/>
      <c r="AUF427" s="230"/>
      <c r="AUG427" s="230"/>
      <c r="AUH427" s="230"/>
      <c r="AUI427" s="230"/>
      <c r="AUJ427" s="230"/>
      <c r="AUK427" s="230"/>
      <c r="AUL427" s="230"/>
      <c r="AUM427" s="230"/>
      <c r="AUN427" s="230"/>
      <c r="AUO427" s="230"/>
      <c r="AUP427" s="230"/>
      <c r="AUQ427" s="230"/>
      <c r="AUR427" s="230"/>
      <c r="AUS427" s="230"/>
      <c r="AUT427" s="230"/>
      <c r="AUU427" s="230"/>
      <c r="AUV427" s="230"/>
      <c r="AUW427" s="230"/>
      <c r="AUX427" s="230"/>
      <c r="AUY427" s="230"/>
      <c r="AUZ427" s="230"/>
      <c r="AVA427" s="230"/>
      <c r="AVB427" s="230"/>
      <c r="AVC427" s="230"/>
      <c r="AVD427" s="230"/>
      <c r="AVE427" s="230"/>
      <c r="AVF427" s="230"/>
      <c r="AVG427" s="230"/>
      <c r="AVH427" s="230"/>
      <c r="AVI427" s="230"/>
      <c r="AVJ427" s="230"/>
      <c r="AVK427" s="230"/>
      <c r="AVL427" s="230"/>
      <c r="AVM427" s="230"/>
      <c r="AVN427" s="230"/>
      <c r="AVO427" s="230"/>
      <c r="AVP427" s="230"/>
      <c r="AVQ427" s="230"/>
      <c r="AVR427" s="230"/>
      <c r="AVS427" s="230"/>
      <c r="AVT427" s="230"/>
      <c r="AVU427" s="230"/>
      <c r="AVV427" s="230"/>
      <c r="AVW427" s="230"/>
      <c r="AVX427" s="230"/>
      <c r="AVY427" s="230"/>
      <c r="AVZ427" s="230"/>
      <c r="AWA427" s="230"/>
      <c r="AWB427" s="230"/>
      <c r="AWC427" s="230"/>
      <c r="AWD427" s="230"/>
      <c r="AWE427" s="230"/>
      <c r="AWF427" s="230"/>
      <c r="AWG427" s="230"/>
      <c r="AWH427" s="230"/>
      <c r="AWI427" s="230"/>
      <c r="AWJ427" s="230"/>
      <c r="AWK427" s="230"/>
      <c r="AWL427" s="230"/>
      <c r="AWM427" s="230"/>
      <c r="AWN427" s="230"/>
      <c r="AWO427" s="230"/>
      <c r="AWP427" s="230"/>
      <c r="AWQ427" s="230"/>
      <c r="AWR427" s="230"/>
      <c r="AWS427" s="230"/>
      <c r="AWT427" s="230"/>
      <c r="AWU427" s="230"/>
      <c r="AWV427" s="230"/>
      <c r="AWW427" s="230"/>
      <c r="AWX427" s="230"/>
      <c r="AWY427" s="230"/>
      <c r="AWZ427" s="230"/>
      <c r="AXA427" s="230"/>
      <c r="AXB427" s="230"/>
      <c r="AXC427" s="230"/>
      <c r="AXD427" s="230"/>
      <c r="AXE427" s="230"/>
      <c r="AXF427" s="230"/>
      <c r="AXG427" s="230"/>
      <c r="AXH427" s="230"/>
      <c r="AXI427" s="230"/>
      <c r="AXJ427" s="230"/>
      <c r="AXK427" s="230"/>
      <c r="AXL427" s="230"/>
      <c r="AXM427" s="230"/>
      <c r="AXN427" s="230"/>
      <c r="AXO427" s="230"/>
      <c r="AXP427" s="230"/>
      <c r="AXQ427" s="230"/>
      <c r="AXR427" s="230"/>
      <c r="AXS427" s="230"/>
      <c r="AXT427" s="230"/>
      <c r="AXU427" s="230"/>
      <c r="AXV427" s="230"/>
      <c r="AXW427" s="230"/>
      <c r="AXX427" s="230"/>
      <c r="AXY427" s="230"/>
      <c r="AXZ427" s="230"/>
      <c r="AYA427" s="230"/>
      <c r="AYB427" s="230"/>
      <c r="AYC427" s="230"/>
      <c r="AYD427" s="230"/>
      <c r="AYE427" s="230"/>
      <c r="AYF427" s="230"/>
      <c r="AYG427" s="230"/>
      <c r="AYH427" s="230"/>
      <c r="AYI427" s="230"/>
      <c r="AYJ427" s="230"/>
      <c r="AYK427" s="230"/>
      <c r="AYL427" s="230"/>
      <c r="AYM427" s="230"/>
      <c r="AYN427" s="230"/>
      <c r="AYO427" s="230"/>
      <c r="AYP427" s="230"/>
      <c r="AYQ427" s="230"/>
      <c r="AYR427" s="230"/>
      <c r="AYS427" s="230"/>
      <c r="AYT427" s="230"/>
      <c r="AYU427" s="230"/>
      <c r="AYV427" s="230"/>
      <c r="AYW427" s="230"/>
      <c r="AYX427" s="230"/>
      <c r="AYY427" s="230"/>
      <c r="AYZ427" s="230"/>
      <c r="AZA427" s="230"/>
      <c r="AZB427" s="230"/>
      <c r="AZC427" s="230"/>
      <c r="AZD427" s="230"/>
      <c r="AZE427" s="230"/>
      <c r="AZF427" s="230"/>
      <c r="AZG427" s="230"/>
      <c r="AZH427" s="230"/>
      <c r="AZI427" s="230"/>
      <c r="AZJ427" s="230"/>
      <c r="AZK427" s="230"/>
      <c r="AZL427" s="230"/>
      <c r="AZM427" s="230"/>
      <c r="AZN427" s="230"/>
      <c r="AZO427" s="230"/>
      <c r="AZP427" s="230"/>
      <c r="AZQ427" s="230"/>
      <c r="AZR427" s="230"/>
      <c r="AZS427" s="230"/>
      <c r="AZT427" s="230"/>
      <c r="AZU427" s="230"/>
      <c r="AZV427" s="230"/>
      <c r="AZW427" s="230"/>
      <c r="AZX427" s="230"/>
      <c r="AZY427" s="230"/>
      <c r="AZZ427" s="230"/>
      <c r="BAA427" s="230"/>
      <c r="BAB427" s="230"/>
      <c r="BAC427" s="230"/>
      <c r="BAD427" s="230"/>
      <c r="BAE427" s="230"/>
      <c r="BAF427" s="230"/>
      <c r="BAG427" s="230"/>
      <c r="BAH427" s="230"/>
      <c r="BAI427" s="230"/>
      <c r="BAJ427" s="230"/>
      <c r="BAK427" s="230"/>
      <c r="BAL427" s="230"/>
      <c r="BAM427" s="230"/>
      <c r="BAN427" s="230"/>
      <c r="BAO427" s="230"/>
      <c r="BAP427" s="230"/>
      <c r="BAQ427" s="230"/>
      <c r="BAR427" s="230"/>
      <c r="BAS427" s="230"/>
      <c r="BAT427" s="230"/>
      <c r="BAU427" s="230"/>
      <c r="BAV427" s="230"/>
      <c r="BAW427" s="230"/>
      <c r="BAX427" s="230"/>
      <c r="BAY427" s="230"/>
      <c r="BAZ427" s="230"/>
      <c r="BBA427" s="230"/>
      <c r="BBB427" s="230"/>
      <c r="BBC427" s="230"/>
      <c r="BBD427" s="230"/>
      <c r="BBE427" s="230"/>
      <c r="BBF427" s="230"/>
      <c r="BBG427" s="230"/>
      <c r="BBH427" s="230"/>
      <c r="BBI427" s="230"/>
      <c r="BBJ427" s="230"/>
      <c r="BBK427" s="230"/>
      <c r="BBL427" s="230"/>
      <c r="BBM427" s="230"/>
      <c r="BBN427" s="230"/>
      <c r="BBO427" s="230"/>
      <c r="BBP427" s="230"/>
      <c r="BBQ427" s="230"/>
      <c r="BBR427" s="230"/>
      <c r="BBS427" s="230"/>
      <c r="BBT427" s="230"/>
      <c r="BBU427" s="230"/>
      <c r="BBV427" s="230"/>
      <c r="BBW427" s="230"/>
      <c r="BBX427" s="230"/>
      <c r="BBY427" s="230"/>
      <c r="BBZ427" s="230"/>
      <c r="BCA427" s="230"/>
      <c r="BCB427" s="230"/>
      <c r="BCC427" s="230"/>
      <c r="BCD427" s="230"/>
      <c r="BCE427" s="230"/>
      <c r="BCF427" s="230"/>
      <c r="BCG427" s="230"/>
      <c r="BCH427" s="230"/>
      <c r="BCI427" s="230"/>
      <c r="BCJ427" s="230"/>
      <c r="BCK427" s="230"/>
      <c r="BCL427" s="230"/>
      <c r="BCM427" s="230"/>
      <c r="BCN427" s="230"/>
      <c r="BCO427" s="230"/>
      <c r="BCP427" s="230"/>
      <c r="BCQ427" s="230"/>
      <c r="BCR427" s="230"/>
      <c r="BCS427" s="230"/>
      <c r="BCT427" s="230"/>
      <c r="BCU427" s="230"/>
      <c r="BCV427" s="230"/>
      <c r="BCW427" s="230"/>
      <c r="BCX427" s="230"/>
      <c r="BCY427" s="230"/>
      <c r="BCZ427" s="230"/>
      <c r="BDA427" s="230"/>
      <c r="BDB427" s="230"/>
      <c r="BDC427" s="230"/>
      <c r="BDD427" s="230"/>
      <c r="BDE427" s="230"/>
      <c r="BDF427" s="230"/>
      <c r="BDG427" s="230"/>
      <c r="BDH427" s="230"/>
      <c r="BDI427" s="230"/>
      <c r="BDJ427" s="230"/>
      <c r="BDK427" s="230"/>
      <c r="BDL427" s="230"/>
      <c r="BDM427" s="230"/>
      <c r="BDN427" s="230"/>
      <c r="BDO427" s="230"/>
      <c r="BDP427" s="230"/>
      <c r="BDQ427" s="230"/>
      <c r="BDR427" s="230"/>
      <c r="BDS427" s="230"/>
      <c r="BDT427" s="230"/>
      <c r="BDU427" s="230"/>
      <c r="BDV427" s="230"/>
      <c r="BDW427" s="230"/>
      <c r="BDX427" s="230"/>
      <c r="BDY427" s="230"/>
      <c r="BDZ427" s="230"/>
      <c r="BEA427" s="230"/>
      <c r="BEB427" s="230"/>
      <c r="BEC427" s="230"/>
      <c r="BED427" s="230"/>
      <c r="BEE427" s="230"/>
      <c r="BEF427" s="230"/>
      <c r="BEG427" s="230"/>
      <c r="BEH427" s="230"/>
      <c r="BEI427" s="230"/>
      <c r="BEJ427" s="230"/>
      <c r="BEK427" s="230"/>
      <c r="BEL427" s="230"/>
      <c r="BEM427" s="230"/>
      <c r="BEN427" s="230"/>
      <c r="BEO427" s="230"/>
      <c r="BEP427" s="230"/>
      <c r="BEQ427" s="230"/>
      <c r="BER427" s="230"/>
      <c r="BES427" s="230"/>
      <c r="BET427" s="230"/>
      <c r="BEU427" s="230"/>
      <c r="BEV427" s="230"/>
      <c r="BEW427" s="230"/>
      <c r="BEX427" s="230"/>
      <c r="BEY427" s="230"/>
      <c r="BEZ427" s="230"/>
      <c r="BFA427" s="230"/>
      <c r="BFB427" s="230"/>
      <c r="BFC427" s="230"/>
      <c r="BFD427" s="230"/>
      <c r="BFE427" s="230"/>
      <c r="BFF427" s="230"/>
      <c r="BFG427" s="230"/>
      <c r="BFH427" s="230"/>
      <c r="BFI427" s="230"/>
      <c r="BFJ427" s="230"/>
      <c r="BFK427" s="230"/>
      <c r="BFL427" s="230"/>
      <c r="BFM427" s="230"/>
      <c r="BFN427" s="230"/>
      <c r="BFO427" s="230"/>
      <c r="BFP427" s="230"/>
      <c r="BFQ427" s="230"/>
      <c r="BFR427" s="230"/>
      <c r="BFS427" s="230"/>
      <c r="BFT427" s="230"/>
      <c r="BFU427" s="230"/>
      <c r="BFV427" s="230"/>
      <c r="BFW427" s="230"/>
      <c r="BFX427" s="230"/>
      <c r="BFY427" s="230"/>
      <c r="BFZ427" s="230"/>
      <c r="BGA427" s="230"/>
      <c r="BGB427" s="230"/>
      <c r="BGC427" s="230"/>
      <c r="BGD427" s="230"/>
      <c r="BGE427" s="230"/>
      <c r="BGF427" s="230"/>
      <c r="BGG427" s="230"/>
      <c r="BGH427" s="230"/>
      <c r="BGI427" s="230"/>
      <c r="BGJ427" s="230"/>
      <c r="BGK427" s="230"/>
      <c r="BGL427" s="230"/>
      <c r="BGM427" s="230"/>
      <c r="BGN427" s="230"/>
      <c r="BGO427" s="230"/>
      <c r="BGP427" s="230"/>
      <c r="BGQ427" s="230"/>
      <c r="BGR427" s="230"/>
      <c r="BGS427" s="230"/>
      <c r="BGT427" s="230"/>
      <c r="BGU427" s="230"/>
      <c r="BGV427" s="230"/>
      <c r="BGW427" s="230"/>
      <c r="BGX427" s="230"/>
      <c r="BGY427" s="230"/>
      <c r="BGZ427" s="230"/>
      <c r="BHA427" s="230"/>
      <c r="BHB427" s="230"/>
      <c r="BHC427" s="230"/>
      <c r="BHD427" s="230"/>
      <c r="BHE427" s="230"/>
      <c r="BHF427" s="230"/>
      <c r="BHG427" s="230"/>
      <c r="BHH427" s="230"/>
      <c r="BHI427" s="230"/>
      <c r="BHJ427" s="230"/>
      <c r="BHK427" s="230"/>
      <c r="BHL427" s="230"/>
      <c r="BHM427" s="230"/>
      <c r="BHN427" s="230"/>
      <c r="BHO427" s="230"/>
      <c r="BHP427" s="230"/>
      <c r="BHQ427" s="230"/>
      <c r="BHR427" s="230"/>
      <c r="BHS427" s="230"/>
      <c r="BHT427" s="230"/>
      <c r="BHU427" s="230"/>
      <c r="BHV427" s="230"/>
      <c r="BHW427" s="230"/>
      <c r="BHX427" s="230"/>
      <c r="BHY427" s="230"/>
      <c r="BHZ427" s="230"/>
      <c r="BIA427" s="230"/>
      <c r="BIB427" s="230"/>
      <c r="BIC427" s="230"/>
      <c r="BID427" s="230"/>
      <c r="BIE427" s="230"/>
      <c r="BIF427" s="230"/>
      <c r="BIG427" s="230"/>
      <c r="BIH427" s="230"/>
      <c r="BII427" s="230"/>
      <c r="BIJ427" s="230"/>
      <c r="BIK427" s="230"/>
      <c r="BIL427" s="230"/>
      <c r="BIM427" s="230"/>
      <c r="BIN427" s="230"/>
      <c r="BIO427" s="230"/>
      <c r="BIP427" s="230"/>
      <c r="BIQ427" s="230"/>
      <c r="BIR427" s="230"/>
      <c r="BIS427" s="230"/>
      <c r="BIT427" s="230"/>
      <c r="BIU427" s="230"/>
      <c r="BIV427" s="230"/>
      <c r="BIW427" s="230"/>
      <c r="BIX427" s="230"/>
      <c r="BIY427" s="230"/>
      <c r="BIZ427" s="230"/>
      <c r="BJA427" s="230"/>
      <c r="BJB427" s="230"/>
      <c r="BJC427" s="230"/>
      <c r="BJD427" s="230"/>
      <c r="BJE427" s="230"/>
      <c r="BJF427" s="230"/>
      <c r="BJG427" s="230"/>
      <c r="BJH427" s="230"/>
      <c r="BJI427" s="230"/>
      <c r="BJJ427" s="230"/>
      <c r="BJK427" s="230"/>
      <c r="BJL427" s="230"/>
      <c r="BJM427" s="230"/>
      <c r="BJN427" s="230"/>
      <c r="BJO427" s="230"/>
      <c r="BJP427" s="230"/>
      <c r="BJQ427" s="230"/>
      <c r="BJR427" s="230"/>
      <c r="BJS427" s="230"/>
      <c r="BJT427" s="230"/>
      <c r="BJU427" s="230"/>
      <c r="BJV427" s="230"/>
      <c r="BJW427" s="230"/>
      <c r="BJX427" s="230"/>
      <c r="BJY427" s="230"/>
      <c r="BJZ427" s="230"/>
      <c r="BKA427" s="230"/>
      <c r="BKB427" s="230"/>
      <c r="BKC427" s="230"/>
      <c r="BKD427" s="230"/>
      <c r="BKE427" s="230"/>
      <c r="BKF427" s="230"/>
      <c r="BKG427" s="230"/>
      <c r="BKH427" s="230"/>
      <c r="BKI427" s="230"/>
      <c r="BKJ427" s="230"/>
      <c r="BKK427" s="230"/>
      <c r="BKL427" s="230"/>
      <c r="BKM427" s="230"/>
      <c r="BKN427" s="230"/>
      <c r="BKO427" s="230"/>
      <c r="BKP427" s="230"/>
      <c r="BKQ427" s="230"/>
      <c r="BKR427" s="230"/>
      <c r="BKS427" s="230"/>
      <c r="BKT427" s="230"/>
      <c r="BKU427" s="230"/>
      <c r="BKV427" s="230"/>
      <c r="BKW427" s="230"/>
      <c r="BKX427" s="230"/>
      <c r="BKY427" s="230"/>
      <c r="BKZ427" s="230"/>
      <c r="BLA427" s="230"/>
      <c r="BLB427" s="230"/>
      <c r="BLC427" s="230"/>
      <c r="BLD427" s="230"/>
      <c r="BLE427" s="230"/>
      <c r="BLF427" s="230"/>
      <c r="BLG427" s="230"/>
      <c r="BLH427" s="230"/>
      <c r="BLI427" s="230"/>
      <c r="BLJ427" s="230"/>
      <c r="BLK427" s="230"/>
      <c r="BLL427" s="230"/>
      <c r="BLM427" s="230"/>
      <c r="BLN427" s="230"/>
      <c r="BLO427" s="230"/>
      <c r="BLP427" s="230"/>
      <c r="BLQ427" s="230"/>
      <c r="BLR427" s="230"/>
      <c r="BLS427" s="230"/>
      <c r="BLT427" s="230"/>
      <c r="BLU427" s="230"/>
      <c r="BLV427" s="230"/>
      <c r="BLW427" s="230"/>
      <c r="BLX427" s="230"/>
      <c r="BLY427" s="230"/>
      <c r="BLZ427" s="230"/>
      <c r="BMA427" s="230"/>
      <c r="BMB427" s="230"/>
      <c r="BMC427" s="230"/>
      <c r="BMD427" s="230"/>
      <c r="BME427" s="230"/>
      <c r="BMF427" s="230"/>
      <c r="BMG427" s="230"/>
      <c r="BMH427" s="230"/>
      <c r="BMI427" s="230"/>
      <c r="BMJ427" s="230"/>
      <c r="BMK427" s="230"/>
      <c r="BML427" s="230"/>
      <c r="BMM427" s="230"/>
      <c r="BMN427" s="230"/>
      <c r="BMO427" s="230"/>
      <c r="BMP427" s="230"/>
      <c r="BMQ427" s="230"/>
      <c r="BMR427" s="230"/>
      <c r="BMS427" s="230"/>
      <c r="BMT427" s="230"/>
      <c r="BMU427" s="230"/>
      <c r="BMV427" s="230"/>
      <c r="BMW427" s="230"/>
      <c r="BMX427" s="230"/>
      <c r="BMY427" s="230"/>
      <c r="BMZ427" s="230"/>
      <c r="BNA427" s="230"/>
      <c r="BNB427" s="230"/>
      <c r="BNC427" s="230"/>
      <c r="BND427" s="230"/>
      <c r="BNE427" s="230"/>
      <c r="BNF427" s="230"/>
      <c r="BNG427" s="230"/>
      <c r="BNH427" s="230"/>
      <c r="BNI427" s="230"/>
      <c r="BNJ427" s="230"/>
      <c r="BNK427" s="230"/>
      <c r="BNL427" s="230"/>
      <c r="BNM427" s="230"/>
      <c r="BNN427" s="230"/>
      <c r="BNO427" s="230"/>
      <c r="BNP427" s="230"/>
      <c r="BNQ427" s="230"/>
      <c r="BNR427" s="230"/>
      <c r="BNS427" s="230"/>
      <c r="BNT427" s="230"/>
      <c r="BNU427" s="230"/>
      <c r="BNV427" s="230"/>
      <c r="BNW427" s="230"/>
      <c r="BNX427" s="230"/>
      <c r="BNY427" s="230"/>
      <c r="BNZ427" s="230"/>
      <c r="BOA427" s="230"/>
      <c r="BOB427" s="230"/>
      <c r="BOC427" s="230"/>
      <c r="BOD427" s="230"/>
      <c r="BOE427" s="230"/>
      <c r="BOF427" s="230"/>
      <c r="BOG427" s="230"/>
      <c r="BOH427" s="230"/>
      <c r="BOI427" s="230"/>
      <c r="BOJ427" s="230"/>
      <c r="BOK427" s="230"/>
      <c r="BOL427" s="230"/>
      <c r="BOM427" s="230"/>
      <c r="BON427" s="230"/>
      <c r="BOO427" s="230"/>
      <c r="BOP427" s="230"/>
      <c r="BOQ427" s="230"/>
      <c r="BOR427" s="230"/>
      <c r="BOS427" s="230"/>
      <c r="BOT427" s="230"/>
      <c r="BOU427" s="230"/>
      <c r="BOV427" s="230"/>
      <c r="BOW427" s="230"/>
      <c r="BOX427" s="230"/>
      <c r="BOY427" s="230"/>
      <c r="BOZ427" s="230"/>
      <c r="BPA427" s="230"/>
      <c r="BPB427" s="230"/>
      <c r="BPC427" s="230"/>
      <c r="BPD427" s="230"/>
      <c r="BPE427" s="230"/>
      <c r="BPF427" s="230"/>
      <c r="BPG427" s="230"/>
      <c r="BPH427" s="230"/>
      <c r="BPI427" s="230"/>
      <c r="BPJ427" s="230"/>
      <c r="BPK427" s="230"/>
      <c r="BPL427" s="230"/>
      <c r="BPM427" s="230"/>
      <c r="BPN427" s="230"/>
      <c r="BPO427" s="230"/>
      <c r="BPP427" s="230"/>
      <c r="BPQ427" s="230"/>
      <c r="BPR427" s="230"/>
      <c r="BPS427" s="230"/>
      <c r="BPT427" s="230"/>
      <c r="BPU427" s="230"/>
      <c r="BPV427" s="230"/>
      <c r="BPW427" s="230"/>
      <c r="BPX427" s="230"/>
      <c r="BPY427" s="230"/>
      <c r="BPZ427" s="230"/>
      <c r="BQA427" s="230"/>
      <c r="BQB427" s="230"/>
      <c r="BQC427" s="230"/>
      <c r="BQD427" s="230"/>
      <c r="BQE427" s="230"/>
      <c r="BQF427" s="230"/>
      <c r="BQG427" s="230"/>
      <c r="BQH427" s="230"/>
      <c r="BQI427" s="230"/>
      <c r="BQJ427" s="230"/>
      <c r="BQK427" s="230"/>
      <c r="BQL427" s="230"/>
      <c r="BQM427" s="230"/>
      <c r="BQN427" s="230"/>
      <c r="BQO427" s="230"/>
      <c r="BQP427" s="230"/>
      <c r="BQQ427" s="230"/>
      <c r="BQR427" s="230"/>
      <c r="BQS427" s="230"/>
      <c r="BQT427" s="230"/>
      <c r="BQU427" s="230"/>
      <c r="BQV427" s="230"/>
      <c r="BQW427" s="230"/>
      <c r="BQX427" s="230"/>
      <c r="BQY427" s="230"/>
      <c r="BQZ427" s="230"/>
      <c r="BRA427" s="230"/>
      <c r="BRB427" s="230"/>
      <c r="BRC427" s="230"/>
      <c r="BRD427" s="230"/>
      <c r="BRE427" s="230"/>
      <c r="BRF427" s="230"/>
      <c r="BRG427" s="230"/>
      <c r="BRH427" s="230"/>
      <c r="BRI427" s="230"/>
      <c r="BRJ427" s="230"/>
      <c r="BRK427" s="230"/>
      <c r="BRL427" s="230"/>
      <c r="BRM427" s="230"/>
      <c r="BRN427" s="230"/>
      <c r="BRO427" s="230"/>
      <c r="BRP427" s="230"/>
      <c r="BRQ427" s="230"/>
      <c r="BRR427" s="230"/>
      <c r="BRS427" s="230"/>
      <c r="BRT427" s="230"/>
      <c r="BRU427" s="230"/>
      <c r="BRV427" s="230"/>
      <c r="BRW427" s="230"/>
      <c r="BRX427" s="230"/>
      <c r="BRY427" s="230"/>
      <c r="BRZ427" s="230"/>
      <c r="BSA427" s="230"/>
      <c r="BSB427" s="230"/>
      <c r="BSC427" s="230"/>
      <c r="BSD427" s="230"/>
      <c r="BSE427" s="230"/>
      <c r="BSF427" s="230"/>
      <c r="BSG427" s="230"/>
      <c r="BSH427" s="230"/>
      <c r="BSI427" s="230"/>
      <c r="BSJ427" s="230"/>
      <c r="BSK427" s="230"/>
      <c r="BSL427" s="230"/>
      <c r="BSM427" s="230"/>
      <c r="BSN427" s="230"/>
      <c r="BSO427" s="230"/>
      <c r="BSP427" s="230"/>
      <c r="BSQ427" s="230"/>
      <c r="BSR427" s="230"/>
      <c r="BSS427" s="230"/>
      <c r="BST427" s="230"/>
      <c r="BSU427" s="230"/>
      <c r="BSV427" s="230"/>
      <c r="BSW427" s="230"/>
      <c r="BSX427" s="230"/>
      <c r="BSY427" s="230"/>
      <c r="BSZ427" s="230"/>
      <c r="BTA427" s="230"/>
      <c r="BTB427" s="230"/>
      <c r="BTC427" s="230"/>
      <c r="BTD427" s="230"/>
      <c r="BTE427" s="230"/>
      <c r="BTF427" s="230"/>
      <c r="BTG427" s="230"/>
      <c r="BTH427" s="230"/>
      <c r="BTI427" s="230"/>
      <c r="BTJ427" s="230"/>
      <c r="BTK427" s="230"/>
      <c r="BTL427" s="230"/>
      <c r="BTM427" s="230"/>
      <c r="BTN427" s="230"/>
      <c r="BTO427" s="230"/>
      <c r="BTP427" s="230"/>
      <c r="BTQ427" s="230"/>
      <c r="BTR427" s="230"/>
      <c r="BTS427" s="230"/>
      <c r="BTT427" s="230"/>
      <c r="BTU427" s="230"/>
      <c r="BTV427" s="230"/>
      <c r="BTW427" s="230"/>
      <c r="BTX427" s="230"/>
      <c r="BTY427" s="230"/>
      <c r="BTZ427" s="230"/>
      <c r="BUA427" s="230"/>
      <c r="BUB427" s="230"/>
      <c r="BUC427" s="230"/>
      <c r="BUD427" s="230"/>
      <c r="BUE427" s="230"/>
      <c r="BUF427" s="230"/>
      <c r="BUG427" s="230"/>
      <c r="BUH427" s="230"/>
      <c r="BUI427" s="230"/>
      <c r="BUJ427" s="230"/>
      <c r="BUK427" s="230"/>
      <c r="BUL427" s="230"/>
      <c r="BUM427" s="230"/>
      <c r="BUN427" s="230"/>
      <c r="BUO427" s="230"/>
      <c r="BUP427" s="230"/>
      <c r="BUQ427" s="230"/>
      <c r="BUR427" s="230"/>
      <c r="BUS427" s="230"/>
      <c r="BUT427" s="230"/>
      <c r="BUU427" s="230"/>
      <c r="BUV427" s="230"/>
      <c r="BUW427" s="230"/>
      <c r="BUX427" s="230"/>
      <c r="BUY427" s="230"/>
      <c r="BUZ427" s="230"/>
      <c r="BVA427" s="230"/>
      <c r="BVB427" s="230"/>
      <c r="BVC427" s="230"/>
      <c r="BVD427" s="230"/>
      <c r="BVE427" s="230"/>
      <c r="BVF427" s="230"/>
      <c r="BVG427" s="230"/>
      <c r="BVH427" s="230"/>
      <c r="BVI427" s="230"/>
      <c r="BVJ427" s="230"/>
      <c r="BVK427" s="230"/>
      <c r="BVL427" s="230"/>
      <c r="BVM427" s="230"/>
      <c r="BVN427" s="230"/>
      <c r="BVO427" s="230"/>
      <c r="BVP427" s="230"/>
      <c r="BVQ427" s="230"/>
      <c r="BVR427" s="230"/>
      <c r="BVS427" s="230"/>
      <c r="BVT427" s="230"/>
      <c r="BVU427" s="230"/>
      <c r="BVV427" s="230"/>
      <c r="BVW427" s="230"/>
      <c r="BVX427" s="230"/>
      <c r="BVY427" s="230"/>
      <c r="BVZ427" s="230"/>
      <c r="BWA427" s="230"/>
      <c r="BWB427" s="230"/>
      <c r="BWC427" s="230"/>
      <c r="BWD427" s="230"/>
      <c r="BWE427" s="230"/>
      <c r="BWF427" s="230"/>
      <c r="BWG427" s="230"/>
      <c r="BWH427" s="230"/>
      <c r="BWI427" s="230"/>
      <c r="BWJ427" s="230"/>
      <c r="BWK427" s="230"/>
      <c r="BWL427" s="230"/>
      <c r="BWM427" s="230"/>
      <c r="BWN427" s="230"/>
      <c r="BWO427" s="230"/>
      <c r="BWP427" s="230"/>
      <c r="BWQ427" s="230"/>
      <c r="BWR427" s="230"/>
      <c r="BWS427" s="230"/>
      <c r="BWT427" s="230"/>
      <c r="BWU427" s="230"/>
      <c r="BWV427" s="230"/>
      <c r="BWW427" s="230"/>
      <c r="BWX427" s="230"/>
      <c r="BWY427" s="230"/>
      <c r="BWZ427" s="230"/>
      <c r="BXA427" s="230"/>
      <c r="BXB427" s="230"/>
      <c r="BXC427" s="230"/>
      <c r="BXD427" s="230"/>
      <c r="BXE427" s="230"/>
      <c r="BXF427" s="230"/>
      <c r="BXG427" s="230"/>
      <c r="BXH427" s="230"/>
      <c r="BXI427" s="230"/>
      <c r="BXJ427" s="230"/>
      <c r="BXK427" s="230"/>
      <c r="BXL427" s="230"/>
      <c r="BXM427" s="230"/>
      <c r="BXN427" s="230"/>
      <c r="BXO427" s="230"/>
      <c r="BXP427" s="230"/>
      <c r="BXQ427" s="230"/>
      <c r="BXR427" s="230"/>
      <c r="BXS427" s="230"/>
      <c r="BXT427" s="230"/>
      <c r="BXU427" s="230"/>
      <c r="BXV427" s="230"/>
      <c r="BXW427" s="230"/>
      <c r="BXX427" s="230"/>
      <c r="BXY427" s="230"/>
      <c r="BXZ427" s="230"/>
      <c r="BYA427" s="230"/>
      <c r="BYB427" s="230"/>
      <c r="BYC427" s="230"/>
      <c r="BYD427" s="230"/>
      <c r="BYE427" s="230"/>
      <c r="BYF427" s="230"/>
      <c r="BYG427" s="230"/>
      <c r="BYH427" s="230"/>
      <c r="BYI427" s="230"/>
      <c r="BYJ427" s="230"/>
      <c r="BYK427" s="230"/>
      <c r="BYL427" s="230"/>
      <c r="BYM427" s="230"/>
      <c r="BYN427" s="230"/>
      <c r="BYO427" s="230"/>
      <c r="BYP427" s="230"/>
      <c r="BYQ427" s="230"/>
      <c r="BYR427" s="230"/>
      <c r="BYS427" s="230"/>
      <c r="BYT427" s="230"/>
      <c r="BYU427" s="230"/>
      <c r="BYV427" s="230"/>
      <c r="BYW427" s="230"/>
      <c r="BYX427" s="230"/>
      <c r="BYY427" s="230"/>
      <c r="BYZ427" s="230"/>
      <c r="BZA427" s="230"/>
      <c r="BZB427" s="230"/>
      <c r="BZC427" s="230"/>
      <c r="BZD427" s="230"/>
      <c r="BZE427" s="230"/>
      <c r="BZF427" s="230"/>
      <c r="BZG427" s="230"/>
      <c r="BZH427" s="230"/>
      <c r="BZI427" s="230"/>
      <c r="BZJ427" s="230"/>
      <c r="BZK427" s="230"/>
      <c r="BZL427" s="230"/>
      <c r="BZM427" s="230"/>
      <c r="BZN427" s="230"/>
      <c r="BZO427" s="230"/>
      <c r="BZP427" s="230"/>
      <c r="BZQ427" s="230"/>
      <c r="BZR427" s="230"/>
      <c r="BZS427" s="230"/>
      <c r="BZT427" s="230"/>
      <c r="BZU427" s="230"/>
      <c r="BZV427" s="230"/>
      <c r="BZW427" s="230"/>
      <c r="BZX427" s="230"/>
      <c r="BZY427" s="230"/>
      <c r="BZZ427" s="230"/>
      <c r="CAA427" s="230"/>
      <c r="CAB427" s="230"/>
      <c r="CAC427" s="230"/>
      <c r="CAD427" s="230"/>
      <c r="CAE427" s="230"/>
      <c r="CAF427" s="230"/>
      <c r="CAG427" s="230"/>
      <c r="CAH427" s="230"/>
      <c r="CAI427" s="230"/>
      <c r="CAJ427" s="230"/>
      <c r="CAK427" s="230"/>
      <c r="CAL427" s="230"/>
      <c r="CAM427" s="230"/>
      <c r="CAN427" s="230"/>
      <c r="CAO427" s="230"/>
      <c r="CAP427" s="230"/>
      <c r="CAQ427" s="230"/>
      <c r="CAR427" s="230"/>
      <c r="CAS427" s="230"/>
      <c r="CAT427" s="230"/>
      <c r="CAU427" s="230"/>
      <c r="CAV427" s="230"/>
      <c r="CAW427" s="230"/>
      <c r="CAX427" s="230"/>
      <c r="CAY427" s="230"/>
      <c r="CAZ427" s="230"/>
      <c r="CBA427" s="230"/>
      <c r="CBB427" s="230"/>
      <c r="CBC427" s="230"/>
      <c r="CBD427" s="230"/>
      <c r="CBE427" s="230"/>
      <c r="CBF427" s="230"/>
      <c r="CBG427" s="230"/>
      <c r="CBH427" s="230"/>
      <c r="CBI427" s="230"/>
      <c r="CBJ427" s="230"/>
      <c r="CBK427" s="230"/>
      <c r="CBL427" s="230"/>
      <c r="CBM427" s="230"/>
      <c r="CBN427" s="230"/>
      <c r="CBO427" s="230"/>
      <c r="CBP427" s="230"/>
      <c r="CBQ427" s="230"/>
      <c r="CBR427" s="230"/>
      <c r="CBS427" s="230"/>
      <c r="CBT427" s="230"/>
      <c r="CBU427" s="230"/>
      <c r="CBV427" s="230"/>
      <c r="CBW427" s="230"/>
      <c r="CBX427" s="230"/>
      <c r="CBY427" s="230"/>
      <c r="CBZ427" s="230"/>
      <c r="CCA427" s="230"/>
      <c r="CCB427" s="230"/>
      <c r="CCC427" s="230"/>
      <c r="CCD427" s="230"/>
      <c r="CCE427" s="230"/>
      <c r="CCF427" s="230"/>
      <c r="CCG427" s="230"/>
      <c r="CCH427" s="230"/>
      <c r="CCI427" s="230"/>
      <c r="CCJ427" s="230"/>
      <c r="CCK427" s="230"/>
      <c r="CCL427" s="230"/>
      <c r="CCM427" s="230"/>
      <c r="CCN427" s="230"/>
      <c r="CCO427" s="230"/>
      <c r="CCP427" s="230"/>
      <c r="CCQ427" s="230"/>
      <c r="CCR427" s="230"/>
      <c r="CCS427" s="230"/>
      <c r="CCT427" s="230"/>
      <c r="CCU427" s="230"/>
      <c r="CCV427" s="230"/>
      <c r="CCW427" s="230"/>
      <c r="CCX427" s="230"/>
      <c r="CCY427" s="230"/>
      <c r="CCZ427" s="230"/>
      <c r="CDA427" s="230"/>
      <c r="CDB427" s="230"/>
      <c r="CDC427" s="230"/>
      <c r="CDD427" s="230"/>
      <c r="CDE427" s="230"/>
      <c r="CDF427" s="230"/>
      <c r="CDG427" s="230"/>
      <c r="CDH427" s="230"/>
      <c r="CDI427" s="230"/>
      <c r="CDJ427" s="230"/>
      <c r="CDK427" s="230"/>
      <c r="CDL427" s="230"/>
      <c r="CDM427" s="230"/>
      <c r="CDN427" s="230"/>
      <c r="CDO427" s="230"/>
      <c r="CDP427" s="230"/>
      <c r="CDQ427" s="230"/>
      <c r="CDR427" s="230"/>
      <c r="CDS427" s="230"/>
      <c r="CDT427" s="230"/>
      <c r="CDU427" s="230"/>
      <c r="CDV427" s="230"/>
      <c r="CDW427" s="230"/>
      <c r="CDX427" s="230"/>
      <c r="CDY427" s="230"/>
      <c r="CDZ427" s="230"/>
      <c r="CEA427" s="230"/>
      <c r="CEB427" s="230"/>
      <c r="CEC427" s="230"/>
      <c r="CED427" s="230"/>
      <c r="CEE427" s="230"/>
      <c r="CEF427" s="230"/>
      <c r="CEG427" s="230"/>
      <c r="CEH427" s="230"/>
      <c r="CEI427" s="230"/>
      <c r="CEJ427" s="230"/>
      <c r="CEK427" s="230"/>
      <c r="CEL427" s="230"/>
      <c r="CEM427" s="230"/>
      <c r="CEN427" s="230"/>
      <c r="CEO427" s="230"/>
      <c r="CEP427" s="230"/>
      <c r="CEQ427" s="230"/>
      <c r="CER427" s="230"/>
      <c r="CES427" s="230"/>
      <c r="CET427" s="230"/>
      <c r="CEU427" s="230"/>
      <c r="CEV427" s="230"/>
      <c r="CEW427" s="230"/>
      <c r="CEX427" s="230"/>
      <c r="CEY427" s="230"/>
      <c r="CEZ427" s="230"/>
      <c r="CFA427" s="230"/>
      <c r="CFB427" s="230"/>
      <c r="CFC427" s="230"/>
      <c r="CFD427" s="230"/>
      <c r="CFE427" s="230"/>
      <c r="CFF427" s="230"/>
      <c r="CFG427" s="230"/>
      <c r="CFH427" s="230"/>
      <c r="CFI427" s="230"/>
      <c r="CFJ427" s="230"/>
      <c r="CFK427" s="230"/>
      <c r="CFL427" s="230"/>
      <c r="CFM427" s="230"/>
      <c r="CFN427" s="230"/>
      <c r="CFO427" s="230"/>
      <c r="CFP427" s="230"/>
      <c r="CFQ427" s="230"/>
      <c r="CFR427" s="230"/>
      <c r="CFS427" s="230"/>
      <c r="CFT427" s="230"/>
      <c r="CFU427" s="230"/>
      <c r="CFV427" s="230"/>
      <c r="CFW427" s="230"/>
      <c r="CFX427" s="230"/>
      <c r="CFY427" s="230"/>
      <c r="CFZ427" s="230"/>
      <c r="CGA427" s="230"/>
      <c r="CGB427" s="230"/>
      <c r="CGC427" s="230"/>
      <c r="CGD427" s="230"/>
      <c r="CGE427" s="230"/>
      <c r="CGF427" s="230"/>
      <c r="CGG427" s="230"/>
      <c r="CGH427" s="230"/>
      <c r="CGI427" s="230"/>
      <c r="CGJ427" s="230"/>
      <c r="CGK427" s="230"/>
      <c r="CGL427" s="230"/>
      <c r="CGM427" s="230"/>
      <c r="CGN427" s="230"/>
      <c r="CGO427" s="230"/>
      <c r="CGP427" s="230"/>
      <c r="CGQ427" s="230"/>
      <c r="CGR427" s="230"/>
      <c r="CGS427" s="230"/>
      <c r="CGT427" s="230"/>
      <c r="CGU427" s="230"/>
      <c r="CGV427" s="230"/>
      <c r="CGW427" s="230"/>
      <c r="CGX427" s="230"/>
      <c r="CGY427" s="230"/>
      <c r="CGZ427" s="230"/>
      <c r="CHA427" s="230"/>
      <c r="CHB427" s="230"/>
      <c r="CHC427" s="230"/>
      <c r="CHD427" s="230"/>
      <c r="CHE427" s="230"/>
      <c r="CHF427" s="230"/>
      <c r="CHG427" s="230"/>
      <c r="CHH427" s="230"/>
      <c r="CHI427" s="230"/>
      <c r="CHJ427" s="230"/>
      <c r="CHK427" s="230"/>
      <c r="CHL427" s="230"/>
      <c r="CHM427" s="230"/>
      <c r="CHN427" s="230"/>
      <c r="CHO427" s="230"/>
      <c r="CHP427" s="230"/>
      <c r="CHQ427" s="230"/>
      <c r="CHR427" s="230"/>
      <c r="CHS427" s="230"/>
      <c r="CHT427" s="230"/>
      <c r="CHU427" s="230"/>
      <c r="CHV427" s="230"/>
      <c r="CHW427" s="230"/>
      <c r="CHX427" s="230"/>
      <c r="CHY427" s="230"/>
      <c r="CHZ427" s="230"/>
      <c r="CIA427" s="230"/>
      <c r="CIB427" s="230"/>
      <c r="CIC427" s="230"/>
      <c r="CID427" s="230"/>
      <c r="CIE427" s="230"/>
      <c r="CIF427" s="230"/>
      <c r="CIG427" s="230"/>
      <c r="CIH427" s="230"/>
      <c r="CII427" s="230"/>
      <c r="CIJ427" s="230"/>
      <c r="CIK427" s="230"/>
      <c r="CIL427" s="230"/>
      <c r="CIM427" s="230"/>
      <c r="CIN427" s="230"/>
      <c r="CIO427" s="230"/>
      <c r="CIP427" s="230"/>
      <c r="CIQ427" s="230"/>
      <c r="CIR427" s="230"/>
      <c r="CIS427" s="230"/>
      <c r="CIT427" s="230"/>
      <c r="CIU427" s="230"/>
      <c r="CIV427" s="230"/>
      <c r="CIW427" s="230"/>
      <c r="CIX427" s="230"/>
      <c r="CIY427" s="230"/>
      <c r="CIZ427" s="230"/>
      <c r="CJA427" s="230"/>
      <c r="CJB427" s="230"/>
      <c r="CJC427" s="230"/>
      <c r="CJD427" s="230"/>
      <c r="CJE427" s="230"/>
      <c r="CJF427" s="230"/>
      <c r="CJG427" s="230"/>
      <c r="CJH427" s="230"/>
      <c r="CJI427" s="230"/>
      <c r="CJJ427" s="230"/>
      <c r="CJK427" s="230"/>
      <c r="CJL427" s="230"/>
      <c r="CJM427" s="230"/>
      <c r="CJN427" s="230"/>
      <c r="CJO427" s="230"/>
      <c r="CJP427" s="230"/>
      <c r="CJQ427" s="230"/>
      <c r="CJR427" s="230"/>
      <c r="CJS427" s="230"/>
      <c r="CJT427" s="230"/>
      <c r="CJU427" s="230"/>
      <c r="CJV427" s="230"/>
      <c r="CJW427" s="230"/>
      <c r="CJX427" s="230"/>
      <c r="CJY427" s="230"/>
      <c r="CJZ427" s="230"/>
      <c r="CKA427" s="230"/>
      <c r="CKB427" s="230"/>
      <c r="CKC427" s="230"/>
      <c r="CKD427" s="230"/>
      <c r="CKE427" s="230"/>
      <c r="CKF427" s="230"/>
      <c r="CKG427" s="230"/>
      <c r="CKH427" s="230"/>
      <c r="CKI427" s="230"/>
      <c r="CKJ427" s="230"/>
      <c r="CKK427" s="230"/>
      <c r="CKL427" s="230"/>
      <c r="CKM427" s="230"/>
      <c r="CKN427" s="230"/>
      <c r="CKO427" s="230"/>
      <c r="CKP427" s="230"/>
      <c r="CKQ427" s="230"/>
      <c r="CKR427" s="230"/>
      <c r="CKS427" s="230"/>
      <c r="CKT427" s="230"/>
      <c r="CKU427" s="230"/>
      <c r="CKV427" s="230"/>
      <c r="CKW427" s="230"/>
      <c r="CKX427" s="230"/>
      <c r="CKY427" s="230"/>
      <c r="CKZ427" s="230"/>
      <c r="CLA427" s="230"/>
      <c r="CLB427" s="230"/>
      <c r="CLC427" s="230"/>
      <c r="CLD427" s="230"/>
      <c r="CLE427" s="230"/>
      <c r="CLF427" s="230"/>
      <c r="CLG427" s="230"/>
      <c r="CLH427" s="230"/>
      <c r="CLI427" s="230"/>
      <c r="CLJ427" s="230"/>
      <c r="CLK427" s="230"/>
      <c r="CLL427" s="230"/>
      <c r="CLM427" s="230"/>
      <c r="CLN427" s="230"/>
      <c r="CLO427" s="230"/>
      <c r="CLP427" s="230"/>
      <c r="CLQ427" s="230"/>
      <c r="CLR427" s="230"/>
      <c r="CLS427" s="230"/>
      <c r="CLT427" s="230"/>
      <c r="CLU427" s="230"/>
      <c r="CLV427" s="230"/>
      <c r="CLW427" s="230"/>
      <c r="CLX427" s="230"/>
      <c r="CLY427" s="230"/>
      <c r="CLZ427" s="230"/>
      <c r="CMA427" s="230"/>
      <c r="CMB427" s="230"/>
      <c r="CMC427" s="230"/>
      <c r="CMD427" s="230"/>
      <c r="CME427" s="230"/>
      <c r="CMF427" s="230"/>
      <c r="CMG427" s="230"/>
      <c r="CMH427" s="230"/>
      <c r="CMI427" s="230"/>
      <c r="CMJ427" s="230"/>
      <c r="CMK427" s="230"/>
      <c r="CML427" s="230"/>
      <c r="CMM427" s="230"/>
      <c r="CMN427" s="230"/>
      <c r="CMO427" s="230"/>
      <c r="CMP427" s="230"/>
      <c r="CMQ427" s="230"/>
      <c r="CMR427" s="230"/>
      <c r="CMS427" s="230"/>
      <c r="CMT427" s="230"/>
      <c r="CMU427" s="230"/>
      <c r="CMV427" s="230"/>
      <c r="CMW427" s="230"/>
      <c r="CMX427" s="230"/>
      <c r="CMY427" s="230"/>
      <c r="CMZ427" s="230"/>
      <c r="CNA427" s="230"/>
      <c r="CNB427" s="230"/>
      <c r="CNC427" s="230"/>
      <c r="CND427" s="230"/>
      <c r="CNE427" s="230"/>
      <c r="CNF427" s="230"/>
      <c r="CNG427" s="230"/>
      <c r="CNH427" s="230"/>
      <c r="CNI427" s="230"/>
      <c r="CNJ427" s="230"/>
      <c r="CNK427" s="230"/>
      <c r="CNL427" s="230"/>
      <c r="CNM427" s="230"/>
      <c r="CNN427" s="230"/>
      <c r="CNO427" s="230"/>
      <c r="CNP427" s="230"/>
      <c r="CNQ427" s="230"/>
      <c r="CNR427" s="230"/>
      <c r="CNS427" s="230"/>
      <c r="CNT427" s="230"/>
      <c r="CNU427" s="230"/>
      <c r="CNV427" s="230"/>
      <c r="CNW427" s="230"/>
      <c r="CNX427" s="230"/>
      <c r="CNY427" s="230"/>
      <c r="CNZ427" s="230"/>
      <c r="COA427" s="230"/>
      <c r="COB427" s="230"/>
      <c r="COC427" s="230"/>
      <c r="COD427" s="230"/>
      <c r="COE427" s="230"/>
      <c r="COF427" s="230"/>
      <c r="COG427" s="230"/>
      <c r="COH427" s="230"/>
      <c r="COI427" s="230"/>
      <c r="COJ427" s="230"/>
      <c r="COK427" s="230"/>
      <c r="COL427" s="230"/>
      <c r="COM427" s="230"/>
      <c r="CON427" s="230"/>
      <c r="COO427" s="230"/>
      <c r="COP427" s="230"/>
      <c r="COQ427" s="230"/>
      <c r="COR427" s="230"/>
      <c r="COS427" s="230"/>
      <c r="COT427" s="230"/>
      <c r="COU427" s="230"/>
      <c r="COV427" s="230"/>
      <c r="COW427" s="230"/>
      <c r="COX427" s="230"/>
      <c r="COY427" s="230"/>
      <c r="COZ427" s="230"/>
      <c r="CPA427" s="230"/>
      <c r="CPB427" s="230"/>
      <c r="CPC427" s="230"/>
      <c r="CPD427" s="230"/>
      <c r="CPE427" s="230"/>
      <c r="CPF427" s="230"/>
      <c r="CPG427" s="230"/>
      <c r="CPH427" s="230"/>
      <c r="CPI427" s="230"/>
      <c r="CPJ427" s="230"/>
      <c r="CPK427" s="230"/>
      <c r="CPL427" s="230"/>
      <c r="CPM427" s="230"/>
      <c r="CPN427" s="230"/>
      <c r="CPO427" s="230"/>
      <c r="CPP427" s="230"/>
      <c r="CPQ427" s="230"/>
      <c r="CPR427" s="230"/>
      <c r="CPS427" s="230"/>
      <c r="CPT427" s="230"/>
      <c r="CPU427" s="230"/>
      <c r="CPV427" s="230"/>
      <c r="CPW427" s="230"/>
      <c r="CPX427" s="230"/>
      <c r="CPY427" s="230"/>
      <c r="CPZ427" s="230"/>
      <c r="CQA427" s="230"/>
      <c r="CQB427" s="230"/>
      <c r="CQC427" s="230"/>
      <c r="CQD427" s="230"/>
      <c r="CQE427" s="230"/>
      <c r="CQF427" s="230"/>
      <c r="CQG427" s="230"/>
      <c r="CQH427" s="230"/>
      <c r="CQI427" s="230"/>
      <c r="CQJ427" s="230"/>
      <c r="CQK427" s="230"/>
      <c r="CQL427" s="230"/>
      <c r="CQM427" s="230"/>
      <c r="CQN427" s="230"/>
      <c r="CQO427" s="230"/>
      <c r="CQP427" s="230"/>
      <c r="CQQ427" s="230"/>
      <c r="CQR427" s="230"/>
      <c r="CQS427" s="230"/>
      <c r="CQT427" s="230"/>
      <c r="CQU427" s="230"/>
      <c r="CQV427" s="230"/>
      <c r="CQW427" s="230"/>
      <c r="CQX427" s="230"/>
      <c r="CQY427" s="230"/>
      <c r="CQZ427" s="230"/>
      <c r="CRA427" s="230"/>
      <c r="CRB427" s="230"/>
      <c r="CRC427" s="230"/>
      <c r="CRD427" s="230"/>
      <c r="CRE427" s="230"/>
      <c r="CRF427" s="230"/>
      <c r="CRG427" s="230"/>
      <c r="CRH427" s="230"/>
      <c r="CRI427" s="230"/>
      <c r="CRJ427" s="230"/>
      <c r="CRK427" s="230"/>
      <c r="CRL427" s="230"/>
      <c r="CRM427" s="230"/>
      <c r="CRN427" s="230"/>
      <c r="CRO427" s="230"/>
      <c r="CRP427" s="230"/>
      <c r="CRQ427" s="230"/>
      <c r="CRR427" s="230"/>
      <c r="CRS427" s="230"/>
      <c r="CRT427" s="230"/>
      <c r="CRU427" s="230"/>
      <c r="CRV427" s="230"/>
      <c r="CRW427" s="230"/>
      <c r="CRX427" s="230"/>
      <c r="CRY427" s="230"/>
      <c r="CRZ427" s="230"/>
      <c r="CSA427" s="230"/>
      <c r="CSB427" s="230"/>
      <c r="CSC427" s="230"/>
      <c r="CSD427" s="230"/>
      <c r="CSE427" s="230"/>
      <c r="CSF427" s="230"/>
      <c r="CSG427" s="230"/>
      <c r="CSH427" s="230"/>
      <c r="CSI427" s="230"/>
      <c r="CSJ427" s="230"/>
      <c r="CSK427" s="230"/>
      <c r="CSL427" s="230"/>
      <c r="CSM427" s="230"/>
      <c r="CSN427" s="230"/>
      <c r="CSO427" s="230"/>
      <c r="CSP427" s="230"/>
      <c r="CSQ427" s="230"/>
      <c r="CSR427" s="230"/>
      <c r="CSS427" s="230"/>
      <c r="CST427" s="230"/>
      <c r="CSU427" s="230"/>
      <c r="CSV427" s="230"/>
      <c r="CSW427" s="230"/>
      <c r="CSX427" s="230"/>
      <c r="CSY427" s="230"/>
      <c r="CSZ427" s="230"/>
      <c r="CTA427" s="230"/>
      <c r="CTB427" s="230"/>
      <c r="CTC427" s="230"/>
      <c r="CTD427" s="230"/>
      <c r="CTE427" s="230"/>
      <c r="CTF427" s="230"/>
      <c r="CTG427" s="230"/>
      <c r="CTH427" s="230"/>
      <c r="CTI427" s="230"/>
      <c r="CTJ427" s="230"/>
      <c r="CTK427" s="230"/>
      <c r="CTL427" s="230"/>
      <c r="CTM427" s="230"/>
      <c r="CTN427" s="230"/>
      <c r="CTO427" s="230"/>
      <c r="CTP427" s="230"/>
      <c r="CTQ427" s="230"/>
      <c r="CTR427" s="230"/>
      <c r="CTS427" s="230"/>
      <c r="CTT427" s="230"/>
      <c r="CTU427" s="230"/>
      <c r="CTV427" s="230"/>
      <c r="CTW427" s="230"/>
      <c r="CTX427" s="230"/>
      <c r="CTY427" s="230"/>
      <c r="CTZ427" s="230"/>
      <c r="CUA427" s="230"/>
      <c r="CUB427" s="230"/>
      <c r="CUC427" s="230"/>
      <c r="CUD427" s="230"/>
      <c r="CUE427" s="230"/>
      <c r="CUF427" s="230"/>
      <c r="CUG427" s="230"/>
      <c r="CUH427" s="230"/>
      <c r="CUI427" s="230"/>
      <c r="CUJ427" s="230"/>
      <c r="CUK427" s="230"/>
      <c r="CUL427" s="230"/>
      <c r="CUM427" s="230"/>
      <c r="CUN427" s="230"/>
      <c r="CUO427" s="230"/>
      <c r="CUP427" s="230"/>
      <c r="CUQ427" s="230"/>
      <c r="CUR427" s="230"/>
      <c r="CUS427" s="230"/>
      <c r="CUT427" s="230"/>
      <c r="CUU427" s="230"/>
      <c r="CUV427" s="230"/>
      <c r="CUW427" s="230"/>
      <c r="CUX427" s="230"/>
      <c r="CUY427" s="230"/>
      <c r="CUZ427" s="230"/>
      <c r="CVA427" s="230"/>
      <c r="CVB427" s="230"/>
      <c r="CVC427" s="230"/>
      <c r="CVD427" s="230"/>
      <c r="CVE427" s="230"/>
      <c r="CVF427" s="230"/>
      <c r="CVG427" s="230"/>
      <c r="CVH427" s="230"/>
      <c r="CVI427" s="230"/>
      <c r="CVJ427" s="230"/>
      <c r="CVK427" s="230"/>
      <c r="CVL427" s="230"/>
      <c r="CVM427" s="230"/>
      <c r="CVN427" s="230"/>
      <c r="CVO427" s="230"/>
      <c r="CVP427" s="230"/>
      <c r="CVQ427" s="230"/>
      <c r="CVR427" s="230"/>
      <c r="CVS427" s="230"/>
      <c r="CVT427" s="230"/>
      <c r="CVU427" s="230"/>
      <c r="CVV427" s="230"/>
      <c r="CVW427" s="230"/>
      <c r="CVX427" s="230"/>
      <c r="CVY427" s="230"/>
      <c r="CVZ427" s="230"/>
      <c r="CWA427" s="230"/>
      <c r="CWB427" s="230"/>
      <c r="CWC427" s="230"/>
      <c r="CWD427" s="230"/>
      <c r="CWE427" s="230"/>
      <c r="CWF427" s="230"/>
      <c r="CWG427" s="230"/>
      <c r="CWH427" s="230"/>
      <c r="CWI427" s="230"/>
      <c r="CWJ427" s="230"/>
      <c r="CWK427" s="230"/>
      <c r="CWL427" s="230"/>
      <c r="CWM427" s="230"/>
      <c r="CWN427" s="230"/>
      <c r="CWO427" s="230"/>
      <c r="CWP427" s="230"/>
      <c r="CWQ427" s="230"/>
      <c r="CWR427" s="230"/>
      <c r="CWS427" s="230"/>
      <c r="CWT427" s="230"/>
      <c r="CWU427" s="230"/>
      <c r="CWV427" s="230"/>
      <c r="CWW427" s="230"/>
      <c r="CWX427" s="230"/>
      <c r="CWY427" s="230"/>
      <c r="CWZ427" s="230"/>
      <c r="CXA427" s="230"/>
      <c r="CXB427" s="230"/>
      <c r="CXC427" s="230"/>
      <c r="CXD427" s="230"/>
      <c r="CXE427" s="230"/>
      <c r="CXF427" s="230"/>
      <c r="CXG427" s="230"/>
      <c r="CXH427" s="230"/>
      <c r="CXI427" s="230"/>
      <c r="CXJ427" s="230"/>
      <c r="CXK427" s="230"/>
      <c r="CXL427" s="230"/>
      <c r="CXM427" s="230"/>
      <c r="CXN427" s="230"/>
      <c r="CXO427" s="230"/>
      <c r="CXP427" s="230"/>
      <c r="CXQ427" s="230"/>
      <c r="CXR427" s="230"/>
      <c r="CXS427" s="230"/>
      <c r="CXT427" s="230"/>
      <c r="CXU427" s="230"/>
      <c r="CXV427" s="230"/>
      <c r="CXW427" s="230"/>
      <c r="CXX427" s="230"/>
      <c r="CXY427" s="230"/>
      <c r="CXZ427" s="230"/>
      <c r="CYA427" s="230"/>
      <c r="CYB427" s="230"/>
      <c r="CYC427" s="230"/>
      <c r="CYD427" s="230"/>
      <c r="CYE427" s="230"/>
      <c r="CYF427" s="230"/>
      <c r="CYG427" s="230"/>
      <c r="CYH427" s="230"/>
      <c r="CYI427" s="230"/>
      <c r="CYJ427" s="230"/>
      <c r="CYK427" s="230"/>
      <c r="CYL427" s="230"/>
      <c r="CYM427" s="230"/>
      <c r="CYN427" s="230"/>
      <c r="CYO427" s="230"/>
      <c r="CYP427" s="230"/>
      <c r="CYQ427" s="230"/>
      <c r="CYR427" s="230"/>
      <c r="CYS427" s="230"/>
      <c r="CYT427" s="230"/>
      <c r="CYU427" s="230"/>
      <c r="CYV427" s="230"/>
      <c r="CYW427" s="230"/>
      <c r="CYX427" s="230"/>
      <c r="CYY427" s="230"/>
      <c r="CYZ427" s="230"/>
      <c r="CZA427" s="230"/>
      <c r="CZB427" s="230"/>
      <c r="CZC427" s="230"/>
      <c r="CZD427" s="230"/>
      <c r="CZE427" s="230"/>
      <c r="CZF427" s="230"/>
      <c r="CZG427" s="230"/>
      <c r="CZH427" s="230"/>
      <c r="CZI427" s="230"/>
      <c r="CZJ427" s="230"/>
      <c r="CZK427" s="230"/>
      <c r="CZL427" s="230"/>
      <c r="CZM427" s="230"/>
      <c r="CZN427" s="230"/>
      <c r="CZO427" s="230"/>
      <c r="CZP427" s="230"/>
      <c r="CZQ427" s="230"/>
      <c r="CZR427" s="230"/>
      <c r="CZS427" s="230"/>
      <c r="CZT427" s="230"/>
      <c r="CZU427" s="230"/>
      <c r="CZV427" s="230"/>
      <c r="CZW427" s="230"/>
      <c r="CZX427" s="230"/>
      <c r="CZY427" s="230"/>
      <c r="CZZ427" s="230"/>
      <c r="DAA427" s="230"/>
      <c r="DAB427" s="230"/>
      <c r="DAC427" s="230"/>
      <c r="DAD427" s="230"/>
      <c r="DAE427" s="230"/>
      <c r="DAF427" s="230"/>
      <c r="DAG427" s="230"/>
      <c r="DAH427" s="230"/>
      <c r="DAI427" s="230"/>
      <c r="DAJ427" s="230"/>
      <c r="DAK427" s="230"/>
      <c r="DAL427" s="230"/>
      <c r="DAM427" s="230"/>
      <c r="DAN427" s="230"/>
      <c r="DAO427" s="230"/>
      <c r="DAP427" s="230"/>
      <c r="DAQ427" s="230"/>
      <c r="DAR427" s="230"/>
      <c r="DAS427" s="230"/>
      <c r="DAT427" s="230"/>
      <c r="DAU427" s="230"/>
      <c r="DAV427" s="230"/>
      <c r="DAW427" s="230"/>
      <c r="DAX427" s="230"/>
      <c r="DAY427" s="230"/>
      <c r="DAZ427" s="230"/>
      <c r="DBA427" s="230"/>
      <c r="DBB427" s="230"/>
      <c r="DBC427" s="230"/>
      <c r="DBD427" s="230"/>
      <c r="DBE427" s="230"/>
      <c r="DBF427" s="230"/>
      <c r="DBG427" s="230"/>
      <c r="DBH427" s="230"/>
      <c r="DBI427" s="230"/>
      <c r="DBJ427" s="230"/>
      <c r="DBK427" s="230"/>
      <c r="DBL427" s="230"/>
      <c r="DBM427" s="230"/>
      <c r="DBN427" s="230"/>
      <c r="DBO427" s="230"/>
      <c r="DBP427" s="230"/>
      <c r="DBQ427" s="230"/>
      <c r="DBR427" s="230"/>
      <c r="DBS427" s="230"/>
      <c r="DBT427" s="230"/>
      <c r="DBU427" s="230"/>
      <c r="DBV427" s="230"/>
      <c r="DBW427" s="230"/>
      <c r="DBX427" s="230"/>
      <c r="DBY427" s="230"/>
      <c r="DBZ427" s="230"/>
      <c r="DCA427" s="230"/>
      <c r="DCB427" s="230"/>
      <c r="DCC427" s="230"/>
      <c r="DCD427" s="230"/>
      <c r="DCE427" s="230"/>
      <c r="DCF427" s="230"/>
      <c r="DCG427" s="230"/>
      <c r="DCH427" s="230"/>
      <c r="DCI427" s="230"/>
      <c r="DCJ427" s="230"/>
      <c r="DCK427" s="230"/>
      <c r="DCL427" s="230"/>
      <c r="DCM427" s="230"/>
      <c r="DCN427" s="230"/>
      <c r="DCO427" s="230"/>
      <c r="DCP427" s="230"/>
      <c r="DCQ427" s="230"/>
      <c r="DCR427" s="230"/>
      <c r="DCS427" s="230"/>
      <c r="DCT427" s="230"/>
      <c r="DCU427" s="230"/>
      <c r="DCV427" s="230"/>
      <c r="DCW427" s="230"/>
      <c r="DCX427" s="230"/>
      <c r="DCY427" s="230"/>
      <c r="DCZ427" s="230"/>
      <c r="DDA427" s="230"/>
      <c r="DDB427" s="230"/>
      <c r="DDC427" s="230"/>
      <c r="DDD427" s="230"/>
      <c r="DDE427" s="230"/>
      <c r="DDF427" s="230"/>
      <c r="DDG427" s="230"/>
      <c r="DDH427" s="230"/>
      <c r="DDI427" s="230"/>
      <c r="DDJ427" s="230"/>
      <c r="DDK427" s="230"/>
      <c r="DDL427" s="230"/>
      <c r="DDM427" s="230"/>
      <c r="DDN427" s="230"/>
      <c r="DDO427" s="230"/>
      <c r="DDP427" s="230"/>
      <c r="DDQ427" s="230"/>
      <c r="DDR427" s="230"/>
      <c r="DDS427" s="230"/>
      <c r="DDT427" s="230"/>
      <c r="DDU427" s="230"/>
      <c r="DDV427" s="230"/>
      <c r="DDW427" s="230"/>
      <c r="DDX427" s="230"/>
      <c r="DDY427" s="230"/>
      <c r="DDZ427" s="230"/>
      <c r="DEA427" s="230"/>
      <c r="DEB427" s="230"/>
      <c r="DEC427" s="230"/>
      <c r="DED427" s="230"/>
      <c r="DEE427" s="230"/>
      <c r="DEF427" s="230"/>
      <c r="DEG427" s="230"/>
      <c r="DEH427" s="230"/>
      <c r="DEI427" s="230"/>
      <c r="DEJ427" s="230"/>
      <c r="DEK427" s="230"/>
      <c r="DEL427" s="230"/>
      <c r="DEM427" s="230"/>
      <c r="DEN427" s="230"/>
      <c r="DEO427" s="230"/>
      <c r="DEP427" s="230"/>
      <c r="DEQ427" s="230"/>
      <c r="DER427" s="230"/>
      <c r="DES427" s="230"/>
      <c r="DET427" s="230"/>
      <c r="DEU427" s="230"/>
      <c r="DEV427" s="230"/>
      <c r="DEW427" s="230"/>
      <c r="DEX427" s="230"/>
      <c r="DEY427" s="230"/>
      <c r="DEZ427" s="230"/>
      <c r="DFA427" s="230"/>
      <c r="DFB427" s="230"/>
      <c r="DFC427" s="230"/>
      <c r="DFD427" s="230"/>
      <c r="DFE427" s="230"/>
      <c r="DFF427" s="230"/>
      <c r="DFG427" s="230"/>
      <c r="DFH427" s="230"/>
      <c r="DFI427" s="230"/>
      <c r="DFJ427" s="230"/>
      <c r="DFK427" s="230"/>
      <c r="DFL427" s="230"/>
      <c r="DFM427" s="230"/>
      <c r="DFN427" s="230"/>
      <c r="DFO427" s="230"/>
      <c r="DFP427" s="230"/>
      <c r="DFQ427" s="230"/>
      <c r="DFR427" s="230"/>
      <c r="DFS427" s="230"/>
      <c r="DFT427" s="230"/>
      <c r="DFU427" s="230"/>
      <c r="DFV427" s="230"/>
      <c r="DFW427" s="230"/>
      <c r="DFX427" s="230"/>
      <c r="DFY427" s="230"/>
      <c r="DFZ427" s="230"/>
      <c r="DGA427" s="230"/>
      <c r="DGB427" s="230"/>
      <c r="DGC427" s="230"/>
      <c r="DGD427" s="230"/>
      <c r="DGE427" s="230"/>
      <c r="DGF427" s="230"/>
      <c r="DGG427" s="230"/>
      <c r="DGH427" s="230"/>
      <c r="DGI427" s="230"/>
      <c r="DGJ427" s="230"/>
      <c r="DGK427" s="230"/>
      <c r="DGL427" s="230"/>
      <c r="DGM427" s="230"/>
      <c r="DGN427" s="230"/>
      <c r="DGO427" s="230"/>
      <c r="DGP427" s="230"/>
      <c r="DGQ427" s="230"/>
      <c r="DGR427" s="230"/>
      <c r="DGS427" s="230"/>
      <c r="DGT427" s="230"/>
      <c r="DGU427" s="230"/>
      <c r="DGV427" s="230"/>
      <c r="DGW427" s="230"/>
      <c r="DGX427" s="230"/>
      <c r="DGY427" s="230"/>
      <c r="DGZ427" s="230"/>
      <c r="DHA427" s="230"/>
      <c r="DHB427" s="230"/>
      <c r="DHC427" s="230"/>
      <c r="DHD427" s="230"/>
      <c r="DHE427" s="230"/>
      <c r="DHF427" s="230"/>
      <c r="DHG427" s="230"/>
      <c r="DHH427" s="230"/>
      <c r="DHI427" s="230"/>
      <c r="DHJ427" s="230"/>
      <c r="DHK427" s="230"/>
      <c r="DHL427" s="230"/>
      <c r="DHM427" s="230"/>
      <c r="DHN427" s="230"/>
      <c r="DHO427" s="230"/>
      <c r="DHP427" s="230"/>
      <c r="DHQ427" s="230"/>
      <c r="DHR427" s="230"/>
      <c r="DHS427" s="230"/>
      <c r="DHT427" s="230"/>
      <c r="DHU427" s="230"/>
      <c r="DHV427" s="230"/>
      <c r="DHW427" s="230"/>
      <c r="DHX427" s="230"/>
      <c r="DHY427" s="230"/>
      <c r="DHZ427" s="230"/>
      <c r="DIA427" s="230"/>
      <c r="DIB427" s="230"/>
      <c r="DIC427" s="230"/>
      <c r="DID427" s="230"/>
      <c r="DIE427" s="230"/>
      <c r="DIF427" s="230"/>
      <c r="DIG427" s="230"/>
      <c r="DIH427" s="230"/>
      <c r="DII427" s="230"/>
      <c r="DIJ427" s="230"/>
      <c r="DIK427" s="230"/>
      <c r="DIL427" s="230"/>
      <c r="DIM427" s="230"/>
      <c r="DIN427" s="230"/>
      <c r="DIO427" s="230"/>
      <c r="DIP427" s="230"/>
      <c r="DIQ427" s="230"/>
      <c r="DIR427" s="230"/>
      <c r="DIS427" s="230"/>
      <c r="DIT427" s="230"/>
      <c r="DIU427" s="230"/>
      <c r="DIV427" s="230"/>
      <c r="DIW427" s="230"/>
      <c r="DIX427" s="230"/>
      <c r="DIY427" s="230"/>
      <c r="DIZ427" s="230"/>
      <c r="DJA427" s="230"/>
      <c r="DJB427" s="230"/>
      <c r="DJC427" s="230"/>
      <c r="DJD427" s="230"/>
      <c r="DJE427" s="230"/>
      <c r="DJF427" s="230"/>
      <c r="DJG427" s="230"/>
      <c r="DJH427" s="230"/>
      <c r="DJI427" s="230"/>
      <c r="DJJ427" s="230"/>
      <c r="DJK427" s="230"/>
      <c r="DJL427" s="230"/>
      <c r="DJM427" s="230"/>
      <c r="DJN427" s="230"/>
      <c r="DJO427" s="230"/>
      <c r="DJP427" s="230"/>
      <c r="DJQ427" s="230"/>
      <c r="DJR427" s="230"/>
      <c r="DJS427" s="230"/>
      <c r="DJT427" s="230"/>
      <c r="DJU427" s="230"/>
      <c r="DJV427" s="230"/>
      <c r="DJW427" s="230"/>
      <c r="DJX427" s="230"/>
      <c r="DJY427" s="230"/>
      <c r="DJZ427" s="230"/>
      <c r="DKA427" s="230"/>
      <c r="DKB427" s="230"/>
      <c r="DKC427" s="230"/>
      <c r="DKD427" s="230"/>
      <c r="DKE427" s="230"/>
      <c r="DKF427" s="230"/>
      <c r="DKG427" s="230"/>
      <c r="DKH427" s="230"/>
      <c r="DKI427" s="230"/>
      <c r="DKJ427" s="230"/>
      <c r="DKK427" s="230"/>
      <c r="DKL427" s="230"/>
      <c r="DKM427" s="230"/>
      <c r="DKN427" s="230"/>
      <c r="DKO427" s="230"/>
      <c r="DKP427" s="230"/>
      <c r="DKQ427" s="230"/>
      <c r="DKR427" s="230"/>
      <c r="DKS427" s="230"/>
      <c r="DKT427" s="230"/>
      <c r="DKU427" s="230"/>
      <c r="DKV427" s="230"/>
      <c r="DKW427" s="230"/>
      <c r="DKX427" s="230"/>
      <c r="DKY427" s="230"/>
      <c r="DKZ427" s="230"/>
      <c r="DLA427" s="230"/>
      <c r="DLB427" s="230"/>
      <c r="DLC427" s="230"/>
      <c r="DLD427" s="230"/>
      <c r="DLE427" s="230"/>
      <c r="DLF427" s="230"/>
      <c r="DLG427" s="230"/>
      <c r="DLH427" s="230"/>
      <c r="DLI427" s="230"/>
      <c r="DLJ427" s="230"/>
      <c r="DLK427" s="230"/>
      <c r="DLL427" s="230"/>
      <c r="DLM427" s="230"/>
      <c r="DLN427" s="230"/>
      <c r="DLO427" s="230"/>
      <c r="DLP427" s="230"/>
      <c r="DLQ427" s="230"/>
      <c r="DLR427" s="230"/>
      <c r="DLS427" s="230"/>
      <c r="DLT427" s="230"/>
      <c r="DLU427" s="230"/>
      <c r="DLV427" s="230"/>
      <c r="DLW427" s="230"/>
      <c r="DLX427" s="230"/>
      <c r="DLY427" s="230"/>
      <c r="DLZ427" s="230"/>
      <c r="DMA427" s="230"/>
      <c r="DMB427" s="230"/>
      <c r="DMC427" s="230"/>
      <c r="DMD427" s="230"/>
      <c r="DME427" s="230"/>
      <c r="DMF427" s="230"/>
      <c r="DMG427" s="230"/>
      <c r="DMH427" s="230"/>
      <c r="DMI427" s="230"/>
      <c r="DMJ427" s="230"/>
      <c r="DMK427" s="230"/>
      <c r="DML427" s="230"/>
      <c r="DMM427" s="230"/>
      <c r="DMN427" s="230"/>
      <c r="DMO427" s="230"/>
      <c r="DMP427" s="230"/>
      <c r="DMQ427" s="230"/>
      <c r="DMR427" s="230"/>
      <c r="DMS427" s="230"/>
      <c r="DMT427" s="230"/>
      <c r="DMU427" s="230"/>
      <c r="DMV427" s="230"/>
      <c r="DMW427" s="230"/>
      <c r="DMX427" s="230"/>
      <c r="DMY427" s="230"/>
      <c r="DMZ427" s="230"/>
      <c r="DNA427" s="230"/>
      <c r="DNB427" s="230"/>
      <c r="DNC427" s="230"/>
      <c r="DND427" s="230"/>
      <c r="DNE427" s="230"/>
      <c r="DNF427" s="230"/>
      <c r="DNG427" s="230"/>
      <c r="DNH427" s="230"/>
      <c r="DNI427" s="230"/>
      <c r="DNJ427" s="230"/>
      <c r="DNK427" s="230"/>
      <c r="DNL427" s="230"/>
      <c r="DNM427" s="230"/>
      <c r="DNN427" s="230"/>
      <c r="DNO427" s="230"/>
      <c r="DNP427" s="230"/>
      <c r="DNQ427" s="230"/>
      <c r="DNR427" s="230"/>
      <c r="DNS427" s="230"/>
      <c r="DNT427" s="230"/>
      <c r="DNU427" s="230"/>
      <c r="DNV427" s="230"/>
      <c r="DNW427" s="230"/>
      <c r="DNX427" s="230"/>
      <c r="DNY427" s="230"/>
      <c r="DNZ427" s="230"/>
      <c r="DOA427" s="230"/>
      <c r="DOB427" s="230"/>
      <c r="DOC427" s="230"/>
      <c r="DOD427" s="230"/>
      <c r="DOE427" s="230"/>
      <c r="DOF427" s="230"/>
      <c r="DOG427" s="230"/>
      <c r="DOH427" s="230"/>
      <c r="DOI427" s="230"/>
      <c r="DOJ427" s="230"/>
      <c r="DOK427" s="230"/>
      <c r="DOL427" s="230"/>
      <c r="DOM427" s="230"/>
      <c r="DON427" s="230"/>
      <c r="DOO427" s="230"/>
      <c r="DOP427" s="230"/>
      <c r="DOQ427" s="230"/>
      <c r="DOR427" s="230"/>
      <c r="DOS427" s="230"/>
      <c r="DOT427" s="230"/>
      <c r="DOU427" s="230"/>
      <c r="DOV427" s="230"/>
      <c r="DOW427" s="230"/>
      <c r="DOX427" s="230"/>
      <c r="DOY427" s="230"/>
      <c r="DOZ427" s="230"/>
      <c r="DPA427" s="230"/>
      <c r="DPB427" s="230"/>
      <c r="DPC427" s="230"/>
      <c r="DPD427" s="230"/>
      <c r="DPE427" s="230"/>
      <c r="DPF427" s="230"/>
      <c r="DPG427" s="230"/>
      <c r="DPH427" s="230"/>
      <c r="DPI427" s="230"/>
      <c r="DPJ427" s="230"/>
      <c r="DPK427" s="230"/>
      <c r="DPL427" s="230"/>
      <c r="DPM427" s="230"/>
      <c r="DPN427" s="230"/>
      <c r="DPO427" s="230"/>
      <c r="DPP427" s="230"/>
      <c r="DPQ427" s="230"/>
      <c r="DPR427" s="230"/>
      <c r="DPS427" s="230"/>
      <c r="DPT427" s="230"/>
      <c r="DPU427" s="230"/>
      <c r="DPV427" s="230"/>
      <c r="DPW427" s="230"/>
      <c r="DPX427" s="230"/>
      <c r="DPY427" s="230"/>
      <c r="DPZ427" s="230"/>
      <c r="DQA427" s="230"/>
      <c r="DQB427" s="230"/>
      <c r="DQC427" s="230"/>
      <c r="DQD427" s="230"/>
      <c r="DQE427" s="230"/>
      <c r="DQF427" s="230"/>
      <c r="DQG427" s="230"/>
      <c r="DQH427" s="230"/>
      <c r="DQI427" s="230"/>
      <c r="DQJ427" s="230"/>
      <c r="DQK427" s="230"/>
      <c r="DQL427" s="230"/>
      <c r="DQM427" s="230"/>
      <c r="DQN427" s="230"/>
      <c r="DQO427" s="230"/>
      <c r="DQP427" s="230"/>
      <c r="DQQ427" s="230"/>
      <c r="DQR427" s="230"/>
      <c r="DQS427" s="230"/>
      <c r="DQT427" s="230"/>
      <c r="DQU427" s="230"/>
      <c r="DQV427" s="230"/>
      <c r="DQW427" s="230"/>
      <c r="DQX427" s="230"/>
      <c r="DQY427" s="230"/>
      <c r="DQZ427" s="230"/>
      <c r="DRA427" s="230"/>
      <c r="DRB427" s="230"/>
      <c r="DRC427" s="230"/>
      <c r="DRD427" s="230"/>
      <c r="DRE427" s="230"/>
      <c r="DRF427" s="230"/>
      <c r="DRG427" s="230"/>
      <c r="DRH427" s="230"/>
      <c r="DRI427" s="230"/>
      <c r="DRJ427" s="230"/>
      <c r="DRK427" s="230"/>
      <c r="DRL427" s="230"/>
      <c r="DRM427" s="230"/>
      <c r="DRN427" s="230"/>
      <c r="DRO427" s="230"/>
      <c r="DRP427" s="230"/>
      <c r="DRQ427" s="230"/>
      <c r="DRR427" s="230"/>
      <c r="DRS427" s="230"/>
      <c r="DRT427" s="230"/>
      <c r="DRU427" s="230"/>
      <c r="DRV427" s="230"/>
      <c r="DRW427" s="230"/>
      <c r="DRX427" s="230"/>
      <c r="DRY427" s="230"/>
      <c r="DRZ427" s="230"/>
      <c r="DSA427" s="230"/>
      <c r="DSB427" s="230"/>
      <c r="DSC427" s="230"/>
      <c r="DSD427" s="230"/>
      <c r="DSE427" s="230"/>
      <c r="DSF427" s="230"/>
      <c r="DSG427" s="230"/>
      <c r="DSH427" s="230"/>
      <c r="DSI427" s="230"/>
      <c r="DSJ427" s="230"/>
      <c r="DSK427" s="230"/>
      <c r="DSL427" s="230"/>
      <c r="DSM427" s="230"/>
      <c r="DSN427" s="230"/>
      <c r="DSO427" s="230"/>
      <c r="DSP427" s="230"/>
      <c r="DSQ427" s="230"/>
      <c r="DSR427" s="230"/>
      <c r="DSS427" s="230"/>
      <c r="DST427" s="230"/>
      <c r="DSU427" s="230"/>
      <c r="DSV427" s="230"/>
      <c r="DSW427" s="230"/>
      <c r="DSX427" s="230"/>
      <c r="DSY427" s="230"/>
      <c r="DSZ427" s="230"/>
      <c r="DTA427" s="230"/>
      <c r="DTB427" s="230"/>
      <c r="DTC427" s="230"/>
      <c r="DTD427" s="230"/>
      <c r="DTE427" s="230"/>
      <c r="DTF427" s="230"/>
      <c r="DTG427" s="230"/>
      <c r="DTH427" s="230"/>
      <c r="DTI427" s="230"/>
      <c r="DTJ427" s="230"/>
      <c r="DTK427" s="230"/>
      <c r="DTL427" s="230"/>
      <c r="DTM427" s="230"/>
      <c r="DTN427" s="230"/>
      <c r="DTO427" s="230"/>
      <c r="DTP427" s="230"/>
      <c r="DTQ427" s="230"/>
      <c r="DTR427" s="230"/>
      <c r="DTS427" s="230"/>
      <c r="DTT427" s="230"/>
      <c r="DTU427" s="230"/>
      <c r="DTV427" s="230"/>
      <c r="DTW427" s="230"/>
      <c r="DTX427" s="230"/>
      <c r="DTY427" s="230"/>
      <c r="DTZ427" s="230"/>
      <c r="DUA427" s="230"/>
      <c r="DUB427" s="230"/>
      <c r="DUC427" s="230"/>
      <c r="DUD427" s="230"/>
      <c r="DUE427" s="230"/>
      <c r="DUF427" s="230"/>
      <c r="DUG427" s="230"/>
      <c r="DUH427" s="230"/>
      <c r="DUI427" s="230"/>
      <c r="DUJ427" s="230"/>
      <c r="DUK427" s="230"/>
      <c r="DUL427" s="230"/>
      <c r="DUM427" s="230"/>
      <c r="DUN427" s="230"/>
      <c r="DUO427" s="230"/>
      <c r="DUP427" s="230"/>
      <c r="DUQ427" s="230"/>
      <c r="DUR427" s="230"/>
      <c r="DUS427" s="230"/>
      <c r="DUT427" s="230"/>
      <c r="DUU427" s="230"/>
      <c r="DUV427" s="230"/>
      <c r="DUW427" s="230"/>
      <c r="DUX427" s="230"/>
      <c r="DUY427" s="230"/>
      <c r="DUZ427" s="230"/>
      <c r="DVA427" s="230"/>
      <c r="DVB427" s="230"/>
      <c r="DVC427" s="230"/>
      <c r="DVD427" s="230"/>
      <c r="DVE427" s="230"/>
      <c r="DVF427" s="230"/>
      <c r="DVG427" s="230"/>
      <c r="DVH427" s="230"/>
      <c r="DVI427" s="230"/>
      <c r="DVJ427" s="230"/>
      <c r="DVK427" s="230"/>
      <c r="DVL427" s="230"/>
      <c r="DVM427" s="230"/>
      <c r="DVN427" s="230"/>
      <c r="DVO427" s="230"/>
      <c r="DVP427" s="230"/>
      <c r="DVQ427" s="230"/>
      <c r="DVR427" s="230"/>
      <c r="DVS427" s="230"/>
      <c r="DVT427" s="230"/>
      <c r="DVU427" s="230"/>
      <c r="DVV427" s="230"/>
      <c r="DVW427" s="230"/>
      <c r="DVX427" s="230"/>
      <c r="DVY427" s="230"/>
      <c r="DVZ427" s="230"/>
      <c r="DWA427" s="230"/>
      <c r="DWB427" s="230"/>
      <c r="DWC427" s="230"/>
      <c r="DWD427" s="230"/>
      <c r="DWE427" s="230"/>
      <c r="DWF427" s="230"/>
      <c r="DWG427" s="230"/>
      <c r="DWH427" s="230"/>
      <c r="DWI427" s="230"/>
      <c r="DWJ427" s="230"/>
      <c r="DWK427" s="230"/>
      <c r="DWL427" s="230"/>
      <c r="DWM427" s="230"/>
      <c r="DWN427" s="230"/>
      <c r="DWO427" s="230"/>
      <c r="DWP427" s="230"/>
      <c r="DWQ427" s="230"/>
      <c r="DWR427" s="230"/>
      <c r="DWS427" s="230"/>
      <c r="DWT427" s="230"/>
      <c r="DWU427" s="230"/>
      <c r="DWV427" s="230"/>
      <c r="DWW427" s="230"/>
      <c r="DWX427" s="230"/>
      <c r="DWY427" s="230"/>
      <c r="DWZ427" s="230"/>
      <c r="DXA427" s="230"/>
      <c r="DXB427" s="230"/>
      <c r="DXC427" s="230"/>
      <c r="DXD427" s="230"/>
      <c r="DXE427" s="230"/>
      <c r="DXF427" s="230"/>
      <c r="DXG427" s="230"/>
      <c r="DXH427" s="230"/>
      <c r="DXI427" s="230"/>
      <c r="DXJ427" s="230"/>
      <c r="DXK427" s="230"/>
      <c r="DXL427" s="230"/>
      <c r="DXM427" s="230"/>
      <c r="DXN427" s="230"/>
      <c r="DXO427" s="230"/>
      <c r="DXP427" s="230"/>
      <c r="DXQ427" s="230"/>
      <c r="DXR427" s="230"/>
      <c r="DXS427" s="230"/>
      <c r="DXT427" s="230"/>
      <c r="DXU427" s="230"/>
      <c r="DXV427" s="230"/>
      <c r="DXW427" s="230"/>
      <c r="DXX427" s="230"/>
      <c r="DXY427" s="230"/>
      <c r="DXZ427" s="230"/>
      <c r="DYA427" s="230"/>
      <c r="DYB427" s="230"/>
      <c r="DYC427" s="230"/>
      <c r="DYD427" s="230"/>
      <c r="DYE427" s="230"/>
      <c r="DYF427" s="230"/>
      <c r="DYG427" s="230"/>
      <c r="DYH427" s="230"/>
      <c r="DYI427" s="230"/>
      <c r="DYJ427" s="230"/>
      <c r="DYK427" s="230"/>
      <c r="DYL427" s="230"/>
      <c r="DYM427" s="230"/>
      <c r="DYN427" s="230"/>
      <c r="DYO427" s="230"/>
      <c r="DYP427" s="230"/>
      <c r="DYQ427" s="230"/>
      <c r="DYR427" s="230"/>
      <c r="DYS427" s="230"/>
      <c r="DYT427" s="230"/>
      <c r="DYU427" s="230"/>
      <c r="DYV427" s="230"/>
      <c r="DYW427" s="230"/>
      <c r="DYX427" s="230"/>
      <c r="DYY427" s="230"/>
      <c r="DYZ427" s="230"/>
      <c r="DZA427" s="230"/>
      <c r="DZB427" s="230"/>
      <c r="DZC427" s="230"/>
      <c r="DZD427" s="230"/>
      <c r="DZE427" s="230"/>
      <c r="DZF427" s="230"/>
      <c r="DZG427" s="230"/>
      <c r="DZH427" s="230"/>
      <c r="DZI427" s="230"/>
      <c r="DZJ427" s="230"/>
      <c r="DZK427" s="230"/>
      <c r="DZL427" s="230"/>
      <c r="DZM427" s="230"/>
      <c r="DZN427" s="230"/>
      <c r="DZO427" s="230"/>
      <c r="DZP427" s="230"/>
      <c r="DZQ427" s="230"/>
      <c r="DZR427" s="230"/>
      <c r="DZS427" s="230"/>
      <c r="DZT427" s="230"/>
      <c r="DZU427" s="230"/>
      <c r="DZV427" s="230"/>
      <c r="DZW427" s="230"/>
      <c r="DZX427" s="230"/>
      <c r="DZY427" s="230"/>
      <c r="DZZ427" s="230"/>
      <c r="EAA427" s="230"/>
      <c r="EAB427" s="230"/>
      <c r="EAC427" s="230"/>
      <c r="EAD427" s="230"/>
      <c r="EAE427" s="230"/>
      <c r="EAF427" s="230"/>
      <c r="EAG427" s="230"/>
      <c r="EAH427" s="230"/>
      <c r="EAI427" s="230"/>
      <c r="EAJ427" s="230"/>
      <c r="EAK427" s="230"/>
      <c r="EAL427" s="230"/>
      <c r="EAM427" s="230"/>
      <c r="EAN427" s="230"/>
      <c r="EAO427" s="230"/>
      <c r="EAP427" s="230"/>
      <c r="EAQ427" s="230"/>
      <c r="EAR427" s="230"/>
      <c r="EAS427" s="230"/>
      <c r="EAT427" s="230"/>
      <c r="EAU427" s="230"/>
      <c r="EAV427" s="230"/>
      <c r="EAW427" s="230"/>
      <c r="EAX427" s="230"/>
      <c r="EAY427" s="230"/>
      <c r="EAZ427" s="230"/>
      <c r="EBA427" s="230"/>
      <c r="EBB427" s="230"/>
      <c r="EBC427" s="230"/>
      <c r="EBD427" s="230"/>
      <c r="EBE427" s="230"/>
      <c r="EBF427" s="230"/>
      <c r="EBG427" s="230"/>
      <c r="EBH427" s="230"/>
      <c r="EBI427" s="230"/>
      <c r="EBJ427" s="230"/>
      <c r="EBK427" s="230"/>
      <c r="EBL427" s="230"/>
      <c r="EBM427" s="230"/>
      <c r="EBN427" s="230"/>
      <c r="EBO427" s="230"/>
      <c r="EBP427" s="230"/>
      <c r="EBQ427" s="230"/>
      <c r="EBR427" s="230"/>
      <c r="EBS427" s="230"/>
      <c r="EBT427" s="230"/>
      <c r="EBU427" s="230"/>
      <c r="EBV427" s="230"/>
      <c r="EBW427" s="230"/>
      <c r="EBX427" s="230"/>
      <c r="EBY427" s="230"/>
      <c r="EBZ427" s="230"/>
      <c r="ECA427" s="230"/>
      <c r="ECB427" s="230"/>
      <c r="ECC427" s="230"/>
      <c r="ECD427" s="230"/>
      <c r="ECE427" s="230"/>
      <c r="ECF427" s="230"/>
      <c r="ECG427" s="230"/>
      <c r="ECH427" s="230"/>
      <c r="ECI427" s="230"/>
      <c r="ECJ427" s="230"/>
      <c r="ECK427" s="230"/>
      <c r="ECL427" s="230"/>
      <c r="ECM427" s="230"/>
      <c r="ECN427" s="230"/>
      <c r="ECO427" s="230"/>
      <c r="ECP427" s="230"/>
      <c r="ECQ427" s="230"/>
      <c r="ECR427" s="230"/>
      <c r="ECS427" s="230"/>
      <c r="ECT427" s="230"/>
      <c r="ECU427" s="230"/>
      <c r="ECV427" s="230"/>
      <c r="ECW427" s="230"/>
      <c r="ECX427" s="230"/>
      <c r="ECY427" s="230"/>
      <c r="ECZ427" s="230"/>
      <c r="EDA427" s="230"/>
      <c r="EDB427" s="230"/>
      <c r="EDC427" s="230"/>
      <c r="EDD427" s="230"/>
      <c r="EDE427" s="230"/>
      <c r="EDF427" s="230"/>
      <c r="EDG427" s="230"/>
      <c r="EDH427" s="230"/>
      <c r="EDI427" s="230"/>
      <c r="EDJ427" s="230"/>
      <c r="EDK427" s="230"/>
      <c r="EDL427" s="230"/>
      <c r="EDM427" s="230"/>
      <c r="EDN427" s="230"/>
      <c r="EDO427" s="230"/>
      <c r="EDP427" s="230"/>
      <c r="EDQ427" s="230"/>
      <c r="EDR427" s="230"/>
      <c r="EDS427" s="230"/>
      <c r="EDT427" s="230"/>
      <c r="EDU427" s="230"/>
      <c r="EDV427" s="230"/>
      <c r="EDW427" s="230"/>
      <c r="EDX427" s="230"/>
      <c r="EDY427" s="230"/>
      <c r="EDZ427" s="230"/>
      <c r="EEA427" s="230"/>
      <c r="EEB427" s="230"/>
      <c r="EEC427" s="230"/>
      <c r="EED427" s="230"/>
      <c r="EEE427" s="230"/>
      <c r="EEF427" s="230"/>
      <c r="EEG427" s="230"/>
      <c r="EEH427" s="230"/>
      <c r="EEI427" s="230"/>
      <c r="EEJ427" s="230"/>
      <c r="EEK427" s="230"/>
      <c r="EEL427" s="230"/>
      <c r="EEM427" s="230"/>
      <c r="EEN427" s="230"/>
      <c r="EEO427" s="230"/>
      <c r="EEP427" s="230"/>
      <c r="EEQ427" s="230"/>
      <c r="EER427" s="230"/>
      <c r="EES427" s="230"/>
      <c r="EET427" s="230"/>
      <c r="EEU427" s="230"/>
      <c r="EEV427" s="230"/>
      <c r="EEW427" s="230"/>
      <c r="EEX427" s="230"/>
      <c r="EEY427" s="230"/>
      <c r="EEZ427" s="230"/>
      <c r="EFA427" s="230"/>
      <c r="EFB427" s="230"/>
      <c r="EFC427" s="230"/>
      <c r="EFD427" s="230"/>
      <c r="EFE427" s="230"/>
      <c r="EFF427" s="230"/>
      <c r="EFG427" s="230"/>
      <c r="EFH427" s="230"/>
      <c r="EFI427" s="230"/>
      <c r="EFJ427" s="230"/>
      <c r="EFK427" s="230"/>
      <c r="EFL427" s="230"/>
      <c r="EFM427" s="230"/>
      <c r="EFN427" s="230"/>
      <c r="EFO427" s="230"/>
      <c r="EFP427" s="230"/>
      <c r="EFQ427" s="230"/>
      <c r="EFR427" s="230"/>
      <c r="EFS427" s="230"/>
      <c r="EFT427" s="230"/>
      <c r="EFU427" s="230"/>
      <c r="EFV427" s="230"/>
      <c r="EFW427" s="230"/>
      <c r="EFX427" s="230"/>
      <c r="EFY427" s="230"/>
      <c r="EFZ427" s="230"/>
      <c r="EGA427" s="230"/>
      <c r="EGB427" s="230"/>
      <c r="EGC427" s="230"/>
      <c r="EGD427" s="230"/>
      <c r="EGE427" s="230"/>
      <c r="EGF427" s="230"/>
      <c r="EGG427" s="230"/>
      <c r="EGH427" s="230"/>
      <c r="EGI427" s="230"/>
      <c r="EGJ427" s="230"/>
      <c r="EGK427" s="230"/>
      <c r="EGL427" s="230"/>
      <c r="EGM427" s="230"/>
      <c r="EGN427" s="230"/>
      <c r="EGO427" s="230"/>
      <c r="EGP427" s="230"/>
      <c r="EGQ427" s="230"/>
      <c r="EGR427" s="230"/>
      <c r="EGS427" s="230"/>
      <c r="EGT427" s="230"/>
      <c r="EGU427" s="230"/>
      <c r="EGV427" s="230"/>
      <c r="EGW427" s="230"/>
      <c r="EGX427" s="230"/>
      <c r="EGY427" s="230"/>
      <c r="EGZ427" s="230"/>
      <c r="EHA427" s="230"/>
      <c r="EHB427" s="230"/>
      <c r="EHC427" s="230"/>
      <c r="EHD427" s="230"/>
      <c r="EHE427" s="230"/>
      <c r="EHF427" s="230"/>
      <c r="EHG427" s="230"/>
      <c r="EHH427" s="230"/>
      <c r="EHI427" s="230"/>
      <c r="EHJ427" s="230"/>
      <c r="EHK427" s="230"/>
      <c r="EHL427" s="230"/>
      <c r="EHM427" s="230"/>
      <c r="EHN427" s="230"/>
      <c r="EHO427" s="230"/>
      <c r="EHP427" s="230"/>
      <c r="EHQ427" s="230"/>
      <c r="EHR427" s="230"/>
      <c r="EHS427" s="230"/>
      <c r="EHT427" s="230"/>
      <c r="EHU427" s="230"/>
      <c r="EHV427" s="230"/>
      <c r="EHW427" s="230"/>
      <c r="EHX427" s="230"/>
      <c r="EHY427" s="230"/>
      <c r="EHZ427" s="230"/>
      <c r="EIA427" s="230"/>
      <c r="EIB427" s="230"/>
      <c r="EIC427" s="230"/>
      <c r="EID427" s="230"/>
      <c r="EIE427" s="230"/>
      <c r="EIF427" s="230"/>
      <c r="EIG427" s="230"/>
      <c r="EIH427" s="230"/>
      <c r="EII427" s="230"/>
      <c r="EIJ427" s="230"/>
      <c r="EIK427" s="230"/>
      <c r="EIL427" s="230"/>
      <c r="EIM427" s="230"/>
      <c r="EIN427" s="230"/>
      <c r="EIO427" s="230"/>
      <c r="EIP427" s="230"/>
      <c r="EIQ427" s="230"/>
      <c r="EIR427" s="230"/>
      <c r="EIS427" s="230"/>
      <c r="EIT427" s="230"/>
      <c r="EIU427" s="230"/>
      <c r="EIV427" s="230"/>
      <c r="EIW427" s="230"/>
      <c r="EIX427" s="230"/>
      <c r="EIY427" s="230"/>
      <c r="EIZ427" s="230"/>
      <c r="EJA427" s="230"/>
      <c r="EJB427" s="230"/>
      <c r="EJC427" s="230"/>
      <c r="EJD427" s="230"/>
      <c r="EJE427" s="230"/>
      <c r="EJF427" s="230"/>
      <c r="EJG427" s="230"/>
      <c r="EJH427" s="230"/>
      <c r="EJI427" s="230"/>
      <c r="EJJ427" s="230"/>
      <c r="EJK427" s="230"/>
      <c r="EJL427" s="230"/>
      <c r="EJM427" s="230"/>
      <c r="EJN427" s="230"/>
      <c r="EJO427" s="230"/>
      <c r="EJP427" s="230"/>
      <c r="EJQ427" s="230"/>
      <c r="EJR427" s="230"/>
      <c r="EJS427" s="230"/>
      <c r="EJT427" s="230"/>
      <c r="EJU427" s="230"/>
      <c r="EJV427" s="230"/>
      <c r="EJW427" s="230"/>
      <c r="EJX427" s="230"/>
      <c r="EJY427" s="230"/>
      <c r="EJZ427" s="230"/>
      <c r="EKA427" s="230"/>
      <c r="EKB427" s="230"/>
      <c r="EKC427" s="230"/>
      <c r="EKD427" s="230"/>
      <c r="EKE427" s="230"/>
      <c r="EKF427" s="230"/>
      <c r="EKG427" s="230"/>
      <c r="EKH427" s="230"/>
      <c r="EKI427" s="230"/>
      <c r="EKJ427" s="230"/>
      <c r="EKK427" s="230"/>
      <c r="EKL427" s="230"/>
      <c r="EKM427" s="230"/>
      <c r="EKN427" s="230"/>
      <c r="EKO427" s="230"/>
      <c r="EKP427" s="230"/>
      <c r="EKQ427" s="230"/>
      <c r="EKR427" s="230"/>
      <c r="EKS427" s="230"/>
      <c r="EKT427" s="230"/>
      <c r="EKU427" s="230"/>
      <c r="EKV427" s="230"/>
      <c r="EKW427" s="230"/>
      <c r="EKX427" s="230"/>
      <c r="EKY427" s="230"/>
      <c r="EKZ427" s="230"/>
      <c r="ELA427" s="230"/>
      <c r="ELB427" s="230"/>
      <c r="ELC427" s="230"/>
      <c r="ELD427" s="230"/>
      <c r="ELE427" s="230"/>
      <c r="ELF427" s="230"/>
      <c r="ELG427" s="230"/>
      <c r="ELH427" s="230"/>
      <c r="ELI427" s="230"/>
      <c r="ELJ427" s="230"/>
      <c r="ELK427" s="230"/>
      <c r="ELL427" s="230"/>
      <c r="ELM427" s="230"/>
      <c r="ELN427" s="230"/>
      <c r="ELO427" s="230"/>
      <c r="ELP427" s="230"/>
      <c r="ELQ427" s="230"/>
      <c r="ELR427" s="230"/>
      <c r="ELS427" s="230"/>
      <c r="ELT427" s="230"/>
      <c r="ELU427" s="230"/>
      <c r="ELV427" s="230"/>
      <c r="ELW427" s="230"/>
      <c r="ELX427" s="230"/>
      <c r="ELY427" s="230"/>
      <c r="ELZ427" s="230"/>
      <c r="EMA427" s="230"/>
      <c r="EMB427" s="230"/>
      <c r="EMC427" s="230"/>
      <c r="EMD427" s="230"/>
      <c r="EME427" s="230"/>
      <c r="EMF427" s="230"/>
      <c r="EMG427" s="230"/>
      <c r="EMH427" s="230"/>
      <c r="EMI427" s="230"/>
      <c r="EMJ427" s="230"/>
      <c r="EMK427" s="230"/>
      <c r="EML427" s="230"/>
      <c r="EMM427" s="230"/>
      <c r="EMN427" s="230"/>
      <c r="EMO427" s="230"/>
      <c r="EMP427" s="230"/>
      <c r="EMQ427" s="230"/>
      <c r="EMR427" s="230"/>
      <c r="EMS427" s="230"/>
      <c r="EMT427" s="230"/>
      <c r="EMU427" s="230"/>
      <c r="EMV427" s="230"/>
      <c r="EMW427" s="230"/>
      <c r="EMX427" s="230"/>
      <c r="EMY427" s="230"/>
      <c r="EMZ427" s="230"/>
      <c r="ENA427" s="230"/>
      <c r="ENB427" s="230"/>
      <c r="ENC427" s="230"/>
      <c r="END427" s="230"/>
      <c r="ENE427" s="230"/>
      <c r="ENF427" s="230"/>
      <c r="ENG427" s="230"/>
      <c r="ENH427" s="230"/>
      <c r="ENI427" s="230"/>
      <c r="ENJ427" s="230"/>
      <c r="ENK427" s="230"/>
      <c r="ENL427" s="230"/>
      <c r="ENM427" s="230"/>
      <c r="ENN427" s="230"/>
      <c r="ENO427" s="230"/>
      <c r="ENP427" s="230"/>
      <c r="ENQ427" s="230"/>
      <c r="ENR427" s="230"/>
      <c r="ENS427" s="230"/>
      <c r="ENT427" s="230"/>
      <c r="ENU427" s="230"/>
      <c r="ENV427" s="230"/>
      <c r="ENW427" s="230"/>
      <c r="ENX427" s="230"/>
      <c r="ENY427" s="230"/>
      <c r="ENZ427" s="230"/>
      <c r="EOA427" s="230"/>
      <c r="EOB427" s="230"/>
      <c r="EOC427" s="230"/>
      <c r="EOD427" s="230"/>
      <c r="EOE427" s="230"/>
      <c r="EOF427" s="230"/>
      <c r="EOG427" s="230"/>
      <c r="EOH427" s="230"/>
      <c r="EOI427" s="230"/>
      <c r="EOJ427" s="230"/>
      <c r="EOK427" s="230"/>
      <c r="EOL427" s="230"/>
      <c r="EOM427" s="230"/>
      <c r="EON427" s="230"/>
      <c r="EOO427" s="230"/>
      <c r="EOP427" s="230"/>
      <c r="EOQ427" s="230"/>
      <c r="EOR427" s="230"/>
      <c r="EOS427" s="230"/>
      <c r="EOT427" s="230"/>
      <c r="EOU427" s="230"/>
      <c r="EOV427" s="230"/>
      <c r="EOW427" s="230"/>
      <c r="EOX427" s="230"/>
      <c r="EOY427" s="230"/>
      <c r="EOZ427" s="230"/>
      <c r="EPA427" s="230"/>
      <c r="EPB427" s="230"/>
      <c r="EPC427" s="230"/>
      <c r="EPD427" s="230"/>
      <c r="EPE427" s="230"/>
      <c r="EPF427" s="230"/>
      <c r="EPG427" s="230"/>
      <c r="EPH427" s="230"/>
      <c r="EPI427" s="230"/>
      <c r="EPJ427" s="230"/>
      <c r="EPK427" s="230"/>
      <c r="EPL427" s="230"/>
      <c r="EPM427" s="230"/>
      <c r="EPN427" s="230"/>
      <c r="EPO427" s="230"/>
      <c r="EPP427" s="230"/>
      <c r="EPQ427" s="230"/>
      <c r="EPR427" s="230"/>
      <c r="EPS427" s="230"/>
      <c r="EPT427" s="230"/>
      <c r="EPU427" s="230"/>
      <c r="EPV427" s="230"/>
      <c r="EPW427" s="230"/>
      <c r="EPX427" s="230"/>
      <c r="EPY427" s="230"/>
      <c r="EPZ427" s="230"/>
      <c r="EQA427" s="230"/>
      <c r="EQB427" s="230"/>
      <c r="EQC427" s="230"/>
      <c r="EQD427" s="230"/>
      <c r="EQE427" s="230"/>
      <c r="EQF427" s="230"/>
      <c r="EQG427" s="230"/>
      <c r="EQH427" s="230"/>
      <c r="EQI427" s="230"/>
      <c r="EQJ427" s="230"/>
      <c r="EQK427" s="230"/>
      <c r="EQL427" s="230"/>
      <c r="EQM427" s="230"/>
      <c r="EQN427" s="230"/>
      <c r="EQO427" s="230"/>
      <c r="EQP427" s="230"/>
      <c r="EQQ427" s="230"/>
      <c r="EQR427" s="230"/>
      <c r="EQS427" s="230"/>
      <c r="EQT427" s="230"/>
      <c r="EQU427" s="230"/>
      <c r="EQV427" s="230"/>
      <c r="EQW427" s="230"/>
      <c r="EQX427" s="230"/>
      <c r="EQY427" s="230"/>
      <c r="EQZ427" s="230"/>
      <c r="ERA427" s="230"/>
      <c r="ERB427" s="230"/>
      <c r="ERC427" s="230"/>
      <c r="ERD427" s="230"/>
      <c r="ERE427" s="230"/>
      <c r="ERF427" s="230"/>
      <c r="ERG427" s="230"/>
      <c r="ERH427" s="230"/>
      <c r="ERI427" s="230"/>
      <c r="ERJ427" s="230"/>
      <c r="ERK427" s="230"/>
      <c r="ERL427" s="230"/>
      <c r="ERM427" s="230"/>
      <c r="ERN427" s="230"/>
      <c r="ERO427" s="230"/>
      <c r="ERP427" s="230"/>
      <c r="ERQ427" s="230"/>
      <c r="ERR427" s="230"/>
      <c r="ERS427" s="230"/>
      <c r="ERT427" s="230"/>
      <c r="ERU427" s="230"/>
      <c r="ERV427" s="230"/>
      <c r="ERW427" s="230"/>
      <c r="ERX427" s="230"/>
      <c r="ERY427" s="230"/>
      <c r="ERZ427" s="230"/>
      <c r="ESA427" s="230"/>
      <c r="ESB427" s="230"/>
      <c r="ESC427" s="230"/>
      <c r="ESD427" s="230"/>
      <c r="ESE427" s="230"/>
      <c r="ESF427" s="230"/>
      <c r="ESG427" s="230"/>
      <c r="ESH427" s="230"/>
      <c r="ESI427" s="230"/>
      <c r="ESJ427" s="230"/>
      <c r="ESK427" s="230"/>
      <c r="ESL427" s="230"/>
      <c r="ESM427" s="230"/>
      <c r="ESN427" s="230"/>
      <c r="ESO427" s="230"/>
      <c r="ESP427" s="230"/>
      <c r="ESQ427" s="230"/>
      <c r="ESR427" s="230"/>
      <c r="ESS427" s="230"/>
      <c r="EST427" s="230"/>
      <c r="ESU427" s="230"/>
      <c r="ESV427" s="230"/>
      <c r="ESW427" s="230"/>
      <c r="ESX427" s="230"/>
      <c r="ESY427" s="230"/>
      <c r="ESZ427" s="230"/>
      <c r="ETA427" s="230"/>
      <c r="ETB427" s="230"/>
      <c r="ETC427" s="230"/>
      <c r="ETD427" s="230"/>
      <c r="ETE427" s="230"/>
      <c r="ETF427" s="230"/>
      <c r="ETG427" s="230"/>
      <c r="ETH427" s="230"/>
      <c r="ETI427" s="230"/>
      <c r="ETJ427" s="230"/>
      <c r="ETK427" s="230"/>
      <c r="ETL427" s="230"/>
      <c r="ETM427" s="230"/>
      <c r="ETN427" s="230"/>
      <c r="ETO427" s="230"/>
      <c r="ETP427" s="230"/>
      <c r="ETQ427" s="230"/>
      <c r="ETR427" s="230"/>
      <c r="ETS427" s="230"/>
      <c r="ETT427" s="230"/>
      <c r="ETU427" s="230"/>
      <c r="ETV427" s="230"/>
      <c r="ETW427" s="230"/>
      <c r="ETX427" s="230"/>
      <c r="ETY427" s="230"/>
      <c r="ETZ427" s="230"/>
      <c r="EUA427" s="230"/>
      <c r="EUB427" s="230"/>
      <c r="EUC427" s="230"/>
      <c r="EUD427" s="230"/>
      <c r="EUE427" s="230"/>
      <c r="EUF427" s="230"/>
      <c r="EUG427" s="230"/>
      <c r="EUH427" s="230"/>
      <c r="EUI427" s="230"/>
      <c r="EUJ427" s="230"/>
      <c r="EUK427" s="230"/>
      <c r="EUL427" s="230"/>
      <c r="EUM427" s="230"/>
      <c r="EUN427" s="230"/>
      <c r="EUO427" s="230"/>
      <c r="EUP427" s="230"/>
      <c r="EUQ427" s="230"/>
      <c r="EUR427" s="230"/>
      <c r="EUS427" s="230"/>
      <c r="EUT427" s="230"/>
      <c r="EUU427" s="230"/>
      <c r="EUV427" s="230"/>
      <c r="EUW427" s="230"/>
      <c r="EUX427" s="230"/>
      <c r="EUY427" s="230"/>
      <c r="EUZ427" s="230"/>
      <c r="EVA427" s="230"/>
      <c r="EVB427" s="230"/>
      <c r="EVC427" s="230"/>
      <c r="EVD427" s="230"/>
      <c r="EVE427" s="230"/>
      <c r="EVF427" s="230"/>
      <c r="EVG427" s="230"/>
      <c r="EVH427" s="230"/>
      <c r="EVI427" s="230"/>
      <c r="EVJ427" s="230"/>
      <c r="EVK427" s="230"/>
      <c r="EVL427" s="230"/>
      <c r="EVM427" s="230"/>
      <c r="EVN427" s="230"/>
      <c r="EVO427" s="230"/>
      <c r="EVP427" s="230"/>
      <c r="EVQ427" s="230"/>
      <c r="EVR427" s="230"/>
      <c r="EVS427" s="230"/>
      <c r="EVT427" s="230"/>
      <c r="EVU427" s="230"/>
      <c r="EVV427" s="230"/>
      <c r="EVW427" s="230"/>
      <c r="EVX427" s="230"/>
      <c r="EVY427" s="230"/>
      <c r="EVZ427" s="230"/>
      <c r="EWA427" s="230"/>
      <c r="EWB427" s="230"/>
      <c r="EWC427" s="230"/>
      <c r="EWD427" s="230"/>
      <c r="EWE427" s="230"/>
      <c r="EWF427" s="230"/>
      <c r="EWG427" s="230"/>
      <c r="EWH427" s="230"/>
      <c r="EWI427" s="230"/>
      <c r="EWJ427" s="230"/>
      <c r="EWK427" s="230"/>
      <c r="EWL427" s="230"/>
      <c r="EWM427" s="230"/>
      <c r="EWN427" s="230"/>
      <c r="EWO427" s="230"/>
      <c r="EWP427" s="230"/>
      <c r="EWQ427" s="230"/>
      <c r="EWR427" s="230"/>
      <c r="EWS427" s="230"/>
      <c r="EWT427" s="230"/>
      <c r="EWU427" s="230"/>
      <c r="EWV427" s="230"/>
      <c r="EWW427" s="230"/>
      <c r="EWX427" s="230"/>
      <c r="EWY427" s="230"/>
      <c r="EWZ427" s="230"/>
      <c r="EXA427" s="230"/>
      <c r="EXB427" s="230"/>
      <c r="EXC427" s="230"/>
      <c r="EXD427" s="230"/>
      <c r="EXE427" s="230"/>
      <c r="EXF427" s="230"/>
      <c r="EXG427" s="230"/>
      <c r="EXH427" s="230"/>
      <c r="EXI427" s="230"/>
      <c r="EXJ427" s="230"/>
      <c r="EXK427" s="230"/>
      <c r="EXL427" s="230"/>
      <c r="EXM427" s="230"/>
      <c r="EXN427" s="230"/>
      <c r="EXO427" s="230"/>
      <c r="EXP427" s="230"/>
      <c r="EXQ427" s="230"/>
      <c r="EXR427" s="230"/>
      <c r="EXS427" s="230"/>
      <c r="EXT427" s="230"/>
      <c r="EXU427" s="230"/>
      <c r="EXV427" s="230"/>
      <c r="EXW427" s="230"/>
      <c r="EXX427" s="230"/>
      <c r="EXY427" s="230"/>
      <c r="EXZ427" s="230"/>
      <c r="EYA427" s="230"/>
      <c r="EYB427" s="230"/>
      <c r="EYC427" s="230"/>
      <c r="EYD427" s="230"/>
      <c r="EYE427" s="230"/>
      <c r="EYF427" s="230"/>
      <c r="EYG427" s="230"/>
      <c r="EYH427" s="230"/>
      <c r="EYI427" s="230"/>
      <c r="EYJ427" s="230"/>
      <c r="EYK427" s="230"/>
      <c r="EYL427" s="230"/>
      <c r="EYM427" s="230"/>
      <c r="EYN427" s="230"/>
      <c r="EYO427" s="230"/>
      <c r="EYP427" s="230"/>
      <c r="EYQ427" s="230"/>
      <c r="EYR427" s="230"/>
      <c r="EYS427" s="230"/>
      <c r="EYT427" s="230"/>
      <c r="EYU427" s="230"/>
      <c r="EYV427" s="230"/>
      <c r="EYW427" s="230"/>
      <c r="EYX427" s="230"/>
      <c r="EYY427" s="230"/>
      <c r="EYZ427" s="230"/>
      <c r="EZA427" s="230"/>
      <c r="EZB427" s="230"/>
      <c r="EZC427" s="230"/>
      <c r="EZD427" s="230"/>
      <c r="EZE427" s="230"/>
      <c r="EZF427" s="230"/>
      <c r="EZG427" s="230"/>
      <c r="EZH427" s="230"/>
      <c r="EZI427" s="230"/>
      <c r="EZJ427" s="230"/>
      <c r="EZK427" s="230"/>
      <c r="EZL427" s="230"/>
      <c r="EZM427" s="230"/>
      <c r="EZN427" s="230"/>
      <c r="EZO427" s="230"/>
      <c r="EZP427" s="230"/>
      <c r="EZQ427" s="230"/>
      <c r="EZR427" s="230"/>
      <c r="EZS427" s="230"/>
      <c r="EZT427" s="230"/>
      <c r="EZU427" s="230"/>
      <c r="EZV427" s="230"/>
      <c r="EZW427" s="230"/>
      <c r="EZX427" s="230"/>
      <c r="EZY427" s="230"/>
      <c r="EZZ427" s="230"/>
      <c r="FAA427" s="230"/>
      <c r="FAB427" s="230"/>
      <c r="FAC427" s="230"/>
      <c r="FAD427" s="230"/>
      <c r="FAE427" s="230"/>
      <c r="FAF427" s="230"/>
      <c r="FAG427" s="230"/>
      <c r="FAH427" s="230"/>
      <c r="FAI427" s="230"/>
      <c r="FAJ427" s="230"/>
      <c r="FAK427" s="230"/>
      <c r="FAL427" s="230"/>
      <c r="FAM427" s="230"/>
      <c r="FAN427" s="230"/>
      <c r="FAO427" s="230"/>
      <c r="FAP427" s="230"/>
      <c r="FAQ427" s="230"/>
      <c r="FAR427" s="230"/>
      <c r="FAS427" s="230"/>
      <c r="FAT427" s="230"/>
      <c r="FAU427" s="230"/>
      <c r="FAV427" s="230"/>
      <c r="FAW427" s="230"/>
      <c r="FAX427" s="230"/>
      <c r="FAY427" s="230"/>
      <c r="FAZ427" s="230"/>
      <c r="FBA427" s="230"/>
      <c r="FBB427" s="230"/>
      <c r="FBC427" s="230"/>
      <c r="FBD427" s="230"/>
      <c r="FBE427" s="230"/>
      <c r="FBF427" s="230"/>
      <c r="FBG427" s="230"/>
      <c r="FBH427" s="230"/>
      <c r="FBI427" s="230"/>
      <c r="FBJ427" s="230"/>
      <c r="FBK427" s="230"/>
      <c r="FBL427" s="230"/>
      <c r="FBM427" s="230"/>
      <c r="FBN427" s="230"/>
      <c r="FBO427" s="230"/>
      <c r="FBP427" s="230"/>
      <c r="FBQ427" s="230"/>
      <c r="FBR427" s="230"/>
      <c r="FBS427" s="230"/>
      <c r="FBT427" s="230"/>
      <c r="FBU427" s="230"/>
      <c r="FBV427" s="230"/>
      <c r="FBW427" s="230"/>
      <c r="FBX427" s="230"/>
      <c r="FBY427" s="230"/>
      <c r="FBZ427" s="230"/>
      <c r="FCA427" s="230"/>
      <c r="FCB427" s="230"/>
      <c r="FCC427" s="230"/>
      <c r="FCD427" s="230"/>
      <c r="FCE427" s="230"/>
      <c r="FCF427" s="230"/>
      <c r="FCG427" s="230"/>
      <c r="FCH427" s="230"/>
      <c r="FCI427" s="230"/>
      <c r="FCJ427" s="230"/>
      <c r="FCK427" s="230"/>
      <c r="FCL427" s="230"/>
      <c r="FCM427" s="230"/>
      <c r="FCN427" s="230"/>
      <c r="FCO427" s="230"/>
      <c r="FCP427" s="230"/>
      <c r="FCQ427" s="230"/>
      <c r="FCR427" s="230"/>
      <c r="FCS427" s="230"/>
      <c r="FCT427" s="230"/>
      <c r="FCU427" s="230"/>
      <c r="FCV427" s="230"/>
      <c r="FCW427" s="230"/>
      <c r="FCX427" s="230"/>
      <c r="FCY427" s="230"/>
      <c r="FCZ427" s="230"/>
      <c r="FDA427" s="230"/>
      <c r="FDB427" s="230"/>
      <c r="FDC427" s="230"/>
      <c r="FDD427" s="230"/>
      <c r="FDE427" s="230"/>
      <c r="FDF427" s="230"/>
      <c r="FDG427" s="230"/>
      <c r="FDH427" s="230"/>
      <c r="FDI427" s="230"/>
      <c r="FDJ427" s="230"/>
      <c r="FDK427" s="230"/>
      <c r="FDL427" s="230"/>
      <c r="FDM427" s="230"/>
      <c r="FDN427" s="230"/>
      <c r="FDO427" s="230"/>
      <c r="FDP427" s="230"/>
      <c r="FDQ427" s="230"/>
      <c r="FDR427" s="230"/>
      <c r="FDS427" s="230"/>
      <c r="FDT427" s="230"/>
      <c r="FDU427" s="230"/>
      <c r="FDV427" s="230"/>
      <c r="FDW427" s="230"/>
      <c r="FDX427" s="230"/>
      <c r="FDY427" s="230"/>
      <c r="FDZ427" s="230"/>
      <c r="FEA427" s="230"/>
      <c r="FEB427" s="230"/>
      <c r="FEC427" s="230"/>
      <c r="FED427" s="230"/>
      <c r="FEE427" s="230"/>
      <c r="FEF427" s="230"/>
      <c r="FEG427" s="230"/>
      <c r="FEH427" s="230"/>
      <c r="FEI427" s="230"/>
      <c r="FEJ427" s="230"/>
      <c r="FEK427" s="230"/>
      <c r="FEL427" s="230"/>
      <c r="FEM427" s="230"/>
      <c r="FEN427" s="230"/>
      <c r="FEO427" s="230"/>
      <c r="FEP427" s="230"/>
      <c r="FEQ427" s="230"/>
      <c r="FER427" s="230"/>
      <c r="FES427" s="230"/>
      <c r="FET427" s="230"/>
      <c r="FEU427" s="230"/>
      <c r="FEV427" s="230"/>
      <c r="FEW427" s="230"/>
      <c r="FEX427" s="230"/>
      <c r="FEY427" s="230"/>
      <c r="FEZ427" s="230"/>
      <c r="FFA427" s="230"/>
      <c r="FFB427" s="230"/>
      <c r="FFC427" s="230"/>
      <c r="FFD427" s="230"/>
      <c r="FFE427" s="230"/>
      <c r="FFF427" s="230"/>
      <c r="FFG427" s="230"/>
      <c r="FFH427" s="230"/>
      <c r="FFI427" s="230"/>
      <c r="FFJ427" s="230"/>
      <c r="FFK427" s="230"/>
      <c r="FFL427" s="230"/>
      <c r="FFM427" s="230"/>
      <c r="FFN427" s="230"/>
      <c r="FFO427" s="230"/>
      <c r="FFP427" s="230"/>
      <c r="FFQ427" s="230"/>
      <c r="FFR427" s="230"/>
      <c r="FFS427" s="230"/>
      <c r="FFT427" s="230"/>
      <c r="FFU427" s="230"/>
      <c r="FFV427" s="230"/>
      <c r="FFW427" s="230"/>
      <c r="FFX427" s="230"/>
      <c r="FFY427" s="230"/>
      <c r="FFZ427" s="230"/>
      <c r="FGA427" s="230"/>
      <c r="FGB427" s="230"/>
      <c r="FGC427" s="230"/>
      <c r="FGD427" s="230"/>
      <c r="FGE427" s="230"/>
      <c r="FGF427" s="230"/>
      <c r="FGG427" s="230"/>
      <c r="FGH427" s="230"/>
      <c r="FGI427" s="230"/>
      <c r="FGJ427" s="230"/>
      <c r="FGK427" s="230"/>
      <c r="FGL427" s="230"/>
      <c r="FGM427" s="230"/>
      <c r="FGN427" s="230"/>
      <c r="FGO427" s="230"/>
      <c r="FGP427" s="230"/>
      <c r="FGQ427" s="230"/>
      <c r="FGR427" s="230"/>
      <c r="FGS427" s="230"/>
      <c r="FGT427" s="230"/>
      <c r="FGU427" s="230"/>
      <c r="FGV427" s="230"/>
      <c r="FGW427" s="230"/>
      <c r="FGX427" s="230"/>
      <c r="FGY427" s="230"/>
      <c r="FGZ427" s="230"/>
      <c r="FHA427" s="230"/>
      <c r="FHB427" s="230"/>
      <c r="FHC427" s="230"/>
      <c r="FHD427" s="230"/>
      <c r="FHE427" s="230"/>
      <c r="FHF427" s="230"/>
      <c r="FHG427" s="230"/>
      <c r="FHH427" s="230"/>
      <c r="FHI427" s="230"/>
      <c r="FHJ427" s="230"/>
      <c r="FHK427" s="230"/>
      <c r="FHL427" s="230"/>
      <c r="FHM427" s="230"/>
      <c r="FHN427" s="230"/>
      <c r="FHO427" s="230"/>
      <c r="FHP427" s="230"/>
      <c r="FHQ427" s="230"/>
      <c r="FHR427" s="230"/>
      <c r="FHS427" s="230"/>
      <c r="FHT427" s="230"/>
      <c r="FHU427" s="230"/>
      <c r="FHV427" s="230"/>
      <c r="FHW427" s="230"/>
      <c r="FHX427" s="230"/>
      <c r="FHY427" s="230"/>
      <c r="FHZ427" s="230"/>
      <c r="FIA427" s="230"/>
      <c r="FIB427" s="230"/>
      <c r="FIC427" s="230"/>
      <c r="FID427" s="230"/>
      <c r="FIE427" s="230"/>
      <c r="FIF427" s="230"/>
      <c r="FIG427" s="230"/>
      <c r="FIH427" s="230"/>
      <c r="FII427" s="230"/>
      <c r="FIJ427" s="230"/>
      <c r="FIK427" s="230"/>
      <c r="FIL427" s="230"/>
      <c r="FIM427" s="230"/>
      <c r="FIN427" s="230"/>
      <c r="FIO427" s="230"/>
      <c r="FIP427" s="230"/>
      <c r="FIQ427" s="230"/>
      <c r="FIR427" s="230"/>
      <c r="FIS427" s="230"/>
      <c r="FIT427" s="230"/>
      <c r="FIU427" s="230"/>
      <c r="FIV427" s="230"/>
      <c r="FIW427" s="230"/>
      <c r="FIX427" s="230"/>
      <c r="FIY427" s="230"/>
      <c r="FIZ427" s="230"/>
      <c r="FJA427" s="230"/>
      <c r="FJB427" s="230"/>
      <c r="FJC427" s="230"/>
      <c r="FJD427" s="230"/>
      <c r="FJE427" s="230"/>
      <c r="FJF427" s="230"/>
      <c r="FJG427" s="230"/>
      <c r="FJH427" s="230"/>
      <c r="FJI427" s="230"/>
      <c r="FJJ427" s="230"/>
      <c r="FJK427" s="230"/>
      <c r="FJL427" s="230"/>
      <c r="FJM427" s="230"/>
      <c r="FJN427" s="230"/>
      <c r="FJO427" s="230"/>
      <c r="FJP427" s="230"/>
      <c r="FJQ427" s="230"/>
      <c r="FJR427" s="230"/>
      <c r="FJS427" s="230"/>
      <c r="FJT427" s="230"/>
      <c r="FJU427" s="230"/>
      <c r="FJV427" s="230"/>
      <c r="FJW427" s="230"/>
      <c r="FJX427" s="230"/>
      <c r="FJY427" s="230"/>
      <c r="FJZ427" s="230"/>
      <c r="FKA427" s="230"/>
      <c r="FKB427" s="230"/>
      <c r="FKC427" s="230"/>
      <c r="FKD427" s="230"/>
      <c r="FKE427" s="230"/>
      <c r="FKF427" s="230"/>
      <c r="FKG427" s="230"/>
      <c r="FKH427" s="230"/>
      <c r="FKI427" s="230"/>
      <c r="FKJ427" s="230"/>
      <c r="FKK427" s="230"/>
      <c r="FKL427" s="230"/>
      <c r="FKM427" s="230"/>
      <c r="FKN427" s="230"/>
      <c r="FKO427" s="230"/>
      <c r="FKP427" s="230"/>
      <c r="FKQ427" s="230"/>
      <c r="FKR427" s="230"/>
      <c r="FKS427" s="230"/>
      <c r="FKT427" s="230"/>
      <c r="FKU427" s="230"/>
      <c r="FKV427" s="230"/>
      <c r="FKW427" s="230"/>
      <c r="FKX427" s="230"/>
      <c r="FKY427" s="230"/>
      <c r="FKZ427" s="230"/>
      <c r="FLA427" s="230"/>
      <c r="FLB427" s="230"/>
      <c r="FLC427" s="230"/>
      <c r="FLD427" s="230"/>
      <c r="FLE427" s="230"/>
      <c r="FLF427" s="230"/>
      <c r="FLG427" s="230"/>
      <c r="FLH427" s="230"/>
      <c r="FLI427" s="230"/>
      <c r="FLJ427" s="230"/>
      <c r="FLK427" s="230"/>
      <c r="FLL427" s="230"/>
      <c r="FLM427" s="230"/>
      <c r="FLN427" s="230"/>
      <c r="FLO427" s="230"/>
      <c r="FLP427" s="230"/>
      <c r="FLQ427" s="230"/>
      <c r="FLR427" s="230"/>
      <c r="FLS427" s="230"/>
      <c r="FLT427" s="230"/>
      <c r="FLU427" s="230"/>
      <c r="FLV427" s="230"/>
      <c r="FLW427" s="230"/>
      <c r="FLX427" s="230"/>
      <c r="FLY427" s="230"/>
      <c r="FLZ427" s="230"/>
      <c r="FMA427" s="230"/>
      <c r="FMB427" s="230"/>
      <c r="FMC427" s="230"/>
      <c r="FMD427" s="230"/>
      <c r="FME427" s="230"/>
      <c r="FMF427" s="230"/>
      <c r="FMG427" s="230"/>
      <c r="FMH427" s="230"/>
      <c r="FMI427" s="230"/>
      <c r="FMJ427" s="230"/>
      <c r="FMK427" s="230"/>
      <c r="FML427" s="230"/>
      <c r="FMM427" s="230"/>
      <c r="FMN427" s="230"/>
      <c r="FMO427" s="230"/>
      <c r="FMP427" s="230"/>
      <c r="FMQ427" s="230"/>
      <c r="FMR427" s="230"/>
      <c r="FMS427" s="230"/>
      <c r="FMT427" s="230"/>
      <c r="FMU427" s="230"/>
      <c r="FMV427" s="230"/>
      <c r="FMW427" s="230"/>
      <c r="FMX427" s="230"/>
      <c r="FMY427" s="230"/>
      <c r="FMZ427" s="230"/>
      <c r="FNA427" s="230"/>
      <c r="FNB427" s="230"/>
      <c r="FNC427" s="230"/>
      <c r="FND427" s="230"/>
      <c r="FNE427" s="230"/>
      <c r="FNF427" s="230"/>
      <c r="FNG427" s="230"/>
      <c r="FNH427" s="230"/>
      <c r="FNI427" s="230"/>
      <c r="FNJ427" s="230"/>
      <c r="FNK427" s="230"/>
      <c r="FNL427" s="230"/>
      <c r="FNM427" s="230"/>
      <c r="FNN427" s="230"/>
      <c r="FNO427" s="230"/>
      <c r="FNP427" s="230"/>
      <c r="FNQ427" s="230"/>
      <c r="FNR427" s="230"/>
      <c r="FNS427" s="230"/>
      <c r="FNT427" s="230"/>
      <c r="FNU427" s="230"/>
      <c r="FNV427" s="230"/>
      <c r="FNW427" s="230"/>
      <c r="FNX427" s="230"/>
      <c r="FNY427" s="230"/>
      <c r="FNZ427" s="230"/>
      <c r="FOA427" s="230"/>
      <c r="FOB427" s="230"/>
      <c r="FOC427" s="230"/>
      <c r="FOD427" s="230"/>
      <c r="FOE427" s="230"/>
      <c r="FOF427" s="230"/>
      <c r="FOG427" s="230"/>
      <c r="FOH427" s="230"/>
      <c r="FOI427" s="230"/>
      <c r="FOJ427" s="230"/>
      <c r="FOK427" s="230"/>
      <c r="FOL427" s="230"/>
      <c r="FOM427" s="230"/>
      <c r="FON427" s="230"/>
      <c r="FOO427" s="230"/>
      <c r="FOP427" s="230"/>
      <c r="FOQ427" s="230"/>
      <c r="FOR427" s="230"/>
      <c r="FOS427" s="230"/>
      <c r="FOT427" s="230"/>
      <c r="FOU427" s="230"/>
      <c r="FOV427" s="230"/>
      <c r="FOW427" s="230"/>
      <c r="FOX427" s="230"/>
      <c r="FOY427" s="230"/>
      <c r="FOZ427" s="230"/>
      <c r="FPA427" s="230"/>
      <c r="FPB427" s="230"/>
      <c r="FPC427" s="230"/>
      <c r="FPD427" s="230"/>
      <c r="FPE427" s="230"/>
      <c r="FPF427" s="230"/>
      <c r="FPG427" s="230"/>
      <c r="FPH427" s="230"/>
      <c r="FPI427" s="230"/>
      <c r="FPJ427" s="230"/>
      <c r="FPK427" s="230"/>
      <c r="FPL427" s="230"/>
      <c r="FPM427" s="230"/>
      <c r="FPN427" s="230"/>
      <c r="FPO427" s="230"/>
      <c r="FPP427" s="230"/>
      <c r="FPQ427" s="230"/>
      <c r="FPR427" s="230"/>
      <c r="FPS427" s="230"/>
      <c r="FPT427" s="230"/>
      <c r="FPU427" s="230"/>
      <c r="FPV427" s="230"/>
      <c r="FPW427" s="230"/>
      <c r="FPX427" s="230"/>
      <c r="FPY427" s="230"/>
      <c r="FPZ427" s="230"/>
      <c r="FQA427" s="230"/>
      <c r="FQB427" s="230"/>
      <c r="FQC427" s="230"/>
      <c r="FQD427" s="230"/>
      <c r="FQE427" s="230"/>
      <c r="FQF427" s="230"/>
      <c r="FQG427" s="230"/>
      <c r="FQH427" s="230"/>
      <c r="FQI427" s="230"/>
      <c r="FQJ427" s="230"/>
      <c r="FQK427" s="230"/>
      <c r="FQL427" s="230"/>
      <c r="FQM427" s="230"/>
      <c r="FQN427" s="230"/>
      <c r="FQO427" s="230"/>
      <c r="FQP427" s="230"/>
      <c r="FQQ427" s="230"/>
      <c r="FQR427" s="230"/>
      <c r="FQS427" s="230"/>
      <c r="FQT427" s="230"/>
      <c r="FQU427" s="230"/>
      <c r="FQV427" s="230"/>
      <c r="FQW427" s="230"/>
      <c r="FQX427" s="230"/>
      <c r="FQY427" s="230"/>
      <c r="FQZ427" s="230"/>
      <c r="FRA427" s="230"/>
      <c r="FRB427" s="230"/>
      <c r="FRC427" s="230"/>
      <c r="FRD427" s="230"/>
      <c r="FRE427" s="230"/>
      <c r="FRF427" s="230"/>
      <c r="FRG427" s="230"/>
      <c r="FRH427" s="230"/>
      <c r="FRI427" s="230"/>
      <c r="FRJ427" s="230"/>
      <c r="FRK427" s="230"/>
      <c r="FRL427" s="230"/>
      <c r="FRM427" s="230"/>
      <c r="FRN427" s="230"/>
      <c r="FRO427" s="230"/>
      <c r="FRP427" s="230"/>
      <c r="FRQ427" s="230"/>
      <c r="FRR427" s="230"/>
      <c r="FRS427" s="230"/>
      <c r="FRT427" s="230"/>
      <c r="FRU427" s="230"/>
      <c r="FRV427" s="230"/>
      <c r="FRW427" s="230"/>
      <c r="FRX427" s="230"/>
      <c r="FRY427" s="230"/>
      <c r="FRZ427" s="230"/>
      <c r="FSA427" s="230"/>
      <c r="FSB427" s="230"/>
      <c r="FSC427" s="230"/>
      <c r="FSD427" s="230"/>
      <c r="FSE427" s="230"/>
      <c r="FSF427" s="230"/>
      <c r="FSG427" s="230"/>
      <c r="FSH427" s="230"/>
      <c r="FSI427" s="230"/>
      <c r="FSJ427" s="230"/>
      <c r="FSK427" s="230"/>
      <c r="FSL427" s="230"/>
      <c r="FSM427" s="230"/>
      <c r="FSN427" s="230"/>
      <c r="FSO427" s="230"/>
      <c r="FSP427" s="230"/>
      <c r="FSQ427" s="230"/>
      <c r="FSR427" s="230"/>
      <c r="FSS427" s="230"/>
      <c r="FST427" s="230"/>
      <c r="FSU427" s="230"/>
      <c r="FSV427" s="230"/>
      <c r="FSW427" s="230"/>
      <c r="FSX427" s="230"/>
      <c r="FSY427" s="230"/>
      <c r="FSZ427" s="230"/>
      <c r="FTA427" s="230"/>
      <c r="FTB427" s="230"/>
      <c r="FTC427" s="230"/>
      <c r="FTD427" s="230"/>
      <c r="FTE427" s="230"/>
      <c r="FTF427" s="230"/>
      <c r="FTG427" s="230"/>
      <c r="FTH427" s="230"/>
      <c r="FTI427" s="230"/>
      <c r="FTJ427" s="230"/>
      <c r="FTK427" s="230"/>
      <c r="FTL427" s="230"/>
      <c r="FTM427" s="230"/>
      <c r="FTN427" s="230"/>
      <c r="FTO427" s="230"/>
      <c r="FTP427" s="230"/>
      <c r="FTQ427" s="230"/>
      <c r="FTR427" s="230"/>
      <c r="FTS427" s="230"/>
      <c r="FTT427" s="230"/>
      <c r="FTU427" s="230"/>
      <c r="FTV427" s="230"/>
      <c r="FTW427" s="230"/>
      <c r="FTX427" s="230"/>
      <c r="FTY427" s="230"/>
      <c r="FTZ427" s="230"/>
      <c r="FUA427" s="230"/>
      <c r="FUB427" s="230"/>
      <c r="FUC427" s="230"/>
      <c r="FUD427" s="230"/>
      <c r="FUE427" s="230"/>
      <c r="FUF427" s="230"/>
      <c r="FUG427" s="230"/>
      <c r="FUH427" s="230"/>
      <c r="FUI427" s="230"/>
      <c r="FUJ427" s="230"/>
      <c r="FUK427" s="230"/>
      <c r="FUL427" s="230"/>
      <c r="FUM427" s="230"/>
      <c r="FUN427" s="230"/>
      <c r="FUO427" s="230"/>
      <c r="FUP427" s="230"/>
      <c r="FUQ427" s="230"/>
      <c r="FUR427" s="230"/>
      <c r="FUS427" s="230"/>
      <c r="FUT427" s="230"/>
      <c r="FUU427" s="230"/>
      <c r="FUV427" s="230"/>
      <c r="FUW427" s="230"/>
      <c r="FUX427" s="230"/>
      <c r="FUY427" s="230"/>
      <c r="FUZ427" s="230"/>
      <c r="FVA427" s="230"/>
      <c r="FVB427" s="230"/>
      <c r="FVC427" s="230"/>
      <c r="FVD427" s="230"/>
      <c r="FVE427" s="230"/>
      <c r="FVF427" s="230"/>
      <c r="FVG427" s="230"/>
      <c r="FVH427" s="230"/>
      <c r="FVI427" s="230"/>
      <c r="FVJ427" s="230"/>
      <c r="FVK427" s="230"/>
      <c r="FVL427" s="230"/>
      <c r="FVM427" s="230"/>
      <c r="FVN427" s="230"/>
      <c r="FVO427" s="230"/>
      <c r="FVP427" s="230"/>
      <c r="FVQ427" s="230"/>
      <c r="FVR427" s="230"/>
      <c r="FVS427" s="230"/>
      <c r="FVT427" s="230"/>
      <c r="FVU427" s="230"/>
      <c r="FVV427" s="230"/>
      <c r="FVW427" s="230"/>
      <c r="FVX427" s="230"/>
      <c r="FVY427" s="230"/>
      <c r="FVZ427" s="230"/>
      <c r="FWA427" s="230"/>
      <c r="FWB427" s="230"/>
      <c r="FWC427" s="230"/>
      <c r="FWD427" s="230"/>
      <c r="FWE427" s="230"/>
      <c r="FWF427" s="230"/>
      <c r="FWG427" s="230"/>
      <c r="FWH427" s="230"/>
      <c r="FWI427" s="230"/>
      <c r="FWJ427" s="230"/>
      <c r="FWK427" s="230"/>
      <c r="FWL427" s="230"/>
      <c r="FWM427" s="230"/>
      <c r="FWN427" s="230"/>
      <c r="FWO427" s="230"/>
      <c r="FWP427" s="230"/>
      <c r="FWQ427" s="230"/>
      <c r="FWR427" s="230"/>
      <c r="FWS427" s="230"/>
      <c r="FWT427" s="230"/>
      <c r="FWU427" s="230"/>
      <c r="FWV427" s="230"/>
      <c r="FWW427" s="230"/>
      <c r="FWX427" s="230"/>
      <c r="FWY427" s="230"/>
      <c r="FWZ427" s="230"/>
      <c r="FXA427" s="230"/>
      <c r="FXB427" s="230"/>
      <c r="FXC427" s="230"/>
      <c r="FXD427" s="230"/>
      <c r="FXE427" s="230"/>
      <c r="FXF427" s="230"/>
      <c r="FXG427" s="230"/>
      <c r="FXH427" s="230"/>
      <c r="FXI427" s="230"/>
      <c r="FXJ427" s="230"/>
      <c r="FXK427" s="230"/>
      <c r="FXL427" s="230"/>
      <c r="FXM427" s="230"/>
      <c r="FXN427" s="230"/>
      <c r="FXO427" s="230"/>
      <c r="FXP427" s="230"/>
      <c r="FXQ427" s="230"/>
      <c r="FXR427" s="230"/>
      <c r="FXS427" s="230"/>
      <c r="FXT427" s="230"/>
      <c r="FXU427" s="230"/>
      <c r="FXV427" s="230"/>
      <c r="FXW427" s="230"/>
      <c r="FXX427" s="230"/>
      <c r="FXY427" s="230"/>
      <c r="FXZ427" s="230"/>
      <c r="FYA427" s="230"/>
      <c r="FYB427" s="230"/>
      <c r="FYC427" s="230"/>
      <c r="FYD427" s="230"/>
      <c r="FYE427" s="230"/>
      <c r="FYF427" s="230"/>
      <c r="FYG427" s="230"/>
      <c r="FYH427" s="230"/>
      <c r="FYI427" s="230"/>
      <c r="FYJ427" s="230"/>
      <c r="FYK427" s="230"/>
      <c r="FYL427" s="230"/>
      <c r="FYM427" s="230"/>
      <c r="FYN427" s="230"/>
      <c r="FYO427" s="230"/>
      <c r="FYP427" s="230"/>
      <c r="FYQ427" s="230"/>
      <c r="FYR427" s="230"/>
      <c r="FYS427" s="230"/>
      <c r="FYT427" s="230"/>
      <c r="FYU427" s="230"/>
      <c r="FYV427" s="230"/>
      <c r="FYW427" s="230"/>
      <c r="FYX427" s="230"/>
      <c r="FYY427" s="230"/>
      <c r="FYZ427" s="230"/>
      <c r="FZA427" s="230"/>
      <c r="FZB427" s="230"/>
      <c r="FZC427" s="230"/>
      <c r="FZD427" s="230"/>
      <c r="FZE427" s="230"/>
      <c r="FZF427" s="230"/>
      <c r="FZG427" s="230"/>
      <c r="FZH427" s="230"/>
      <c r="FZI427" s="230"/>
      <c r="FZJ427" s="230"/>
      <c r="FZK427" s="230"/>
      <c r="FZL427" s="230"/>
      <c r="FZM427" s="230"/>
      <c r="FZN427" s="230"/>
      <c r="FZO427" s="230"/>
      <c r="FZP427" s="230"/>
      <c r="FZQ427" s="230"/>
      <c r="FZR427" s="230"/>
      <c r="FZS427" s="230"/>
      <c r="FZT427" s="230"/>
      <c r="FZU427" s="230"/>
      <c r="FZV427" s="230"/>
      <c r="FZW427" s="230"/>
      <c r="FZX427" s="230"/>
      <c r="FZY427" s="230"/>
      <c r="FZZ427" s="230"/>
      <c r="GAA427" s="230"/>
      <c r="GAB427" s="230"/>
      <c r="GAC427" s="230"/>
      <c r="GAD427" s="230"/>
      <c r="GAE427" s="230"/>
      <c r="GAF427" s="230"/>
      <c r="GAG427" s="230"/>
      <c r="GAH427" s="230"/>
      <c r="GAI427" s="230"/>
      <c r="GAJ427" s="230"/>
      <c r="GAK427" s="230"/>
      <c r="GAL427" s="230"/>
      <c r="GAM427" s="230"/>
      <c r="GAN427" s="230"/>
      <c r="GAO427" s="230"/>
      <c r="GAP427" s="230"/>
      <c r="GAQ427" s="230"/>
      <c r="GAR427" s="230"/>
      <c r="GAS427" s="230"/>
      <c r="GAT427" s="230"/>
      <c r="GAU427" s="230"/>
      <c r="GAV427" s="230"/>
      <c r="GAW427" s="230"/>
      <c r="GAX427" s="230"/>
      <c r="GAY427" s="230"/>
      <c r="GAZ427" s="230"/>
      <c r="GBA427" s="230"/>
      <c r="GBB427" s="230"/>
      <c r="GBC427" s="230"/>
      <c r="GBD427" s="230"/>
      <c r="GBE427" s="230"/>
      <c r="GBF427" s="230"/>
      <c r="GBG427" s="230"/>
      <c r="GBH427" s="230"/>
      <c r="GBI427" s="230"/>
      <c r="GBJ427" s="230"/>
      <c r="GBK427" s="230"/>
      <c r="GBL427" s="230"/>
      <c r="GBM427" s="230"/>
      <c r="GBN427" s="230"/>
      <c r="GBO427" s="230"/>
      <c r="GBP427" s="230"/>
      <c r="GBQ427" s="230"/>
      <c r="GBR427" s="230"/>
      <c r="GBS427" s="230"/>
      <c r="GBT427" s="230"/>
      <c r="GBU427" s="230"/>
      <c r="GBV427" s="230"/>
      <c r="GBW427" s="230"/>
      <c r="GBX427" s="230"/>
      <c r="GBY427" s="230"/>
      <c r="GBZ427" s="230"/>
      <c r="GCA427" s="230"/>
      <c r="GCB427" s="230"/>
      <c r="GCC427" s="230"/>
      <c r="GCD427" s="230"/>
      <c r="GCE427" s="230"/>
      <c r="GCF427" s="230"/>
      <c r="GCG427" s="230"/>
      <c r="GCH427" s="230"/>
      <c r="GCI427" s="230"/>
      <c r="GCJ427" s="230"/>
      <c r="GCK427" s="230"/>
      <c r="GCL427" s="230"/>
      <c r="GCM427" s="230"/>
      <c r="GCN427" s="230"/>
      <c r="GCO427" s="230"/>
      <c r="GCP427" s="230"/>
      <c r="GCQ427" s="230"/>
      <c r="GCR427" s="230"/>
      <c r="GCS427" s="230"/>
      <c r="GCT427" s="230"/>
      <c r="GCU427" s="230"/>
      <c r="GCV427" s="230"/>
      <c r="GCW427" s="230"/>
      <c r="GCX427" s="230"/>
      <c r="GCY427" s="230"/>
      <c r="GCZ427" s="230"/>
      <c r="GDA427" s="230"/>
      <c r="GDB427" s="230"/>
      <c r="GDC427" s="230"/>
      <c r="GDD427" s="230"/>
      <c r="GDE427" s="230"/>
      <c r="GDF427" s="230"/>
      <c r="GDG427" s="230"/>
      <c r="GDH427" s="230"/>
      <c r="GDI427" s="230"/>
      <c r="GDJ427" s="230"/>
      <c r="GDK427" s="230"/>
      <c r="GDL427" s="230"/>
      <c r="GDM427" s="230"/>
      <c r="GDN427" s="230"/>
      <c r="GDO427" s="230"/>
      <c r="GDP427" s="230"/>
      <c r="GDQ427" s="230"/>
      <c r="GDR427" s="230"/>
      <c r="GDS427" s="230"/>
      <c r="GDT427" s="230"/>
      <c r="GDU427" s="230"/>
      <c r="GDV427" s="230"/>
      <c r="GDW427" s="230"/>
      <c r="GDX427" s="230"/>
      <c r="GDY427" s="230"/>
      <c r="GDZ427" s="230"/>
      <c r="GEA427" s="230"/>
      <c r="GEB427" s="230"/>
      <c r="GEC427" s="230"/>
      <c r="GED427" s="230"/>
      <c r="GEE427" s="230"/>
      <c r="GEF427" s="230"/>
      <c r="GEG427" s="230"/>
      <c r="GEH427" s="230"/>
      <c r="GEI427" s="230"/>
      <c r="GEJ427" s="230"/>
      <c r="GEK427" s="230"/>
      <c r="GEL427" s="230"/>
      <c r="GEM427" s="230"/>
      <c r="GEN427" s="230"/>
      <c r="GEO427" s="230"/>
      <c r="GEP427" s="230"/>
      <c r="GEQ427" s="230"/>
      <c r="GER427" s="230"/>
      <c r="GES427" s="230"/>
      <c r="GET427" s="230"/>
      <c r="GEU427" s="230"/>
      <c r="GEV427" s="230"/>
      <c r="GEW427" s="230"/>
      <c r="GEX427" s="230"/>
      <c r="GEY427" s="230"/>
      <c r="GEZ427" s="230"/>
      <c r="GFA427" s="230"/>
      <c r="GFB427" s="230"/>
      <c r="GFC427" s="230"/>
      <c r="GFD427" s="230"/>
      <c r="GFE427" s="230"/>
      <c r="GFF427" s="230"/>
      <c r="GFG427" s="230"/>
      <c r="GFH427" s="230"/>
      <c r="GFI427" s="230"/>
      <c r="GFJ427" s="230"/>
      <c r="GFK427" s="230"/>
      <c r="GFL427" s="230"/>
      <c r="GFM427" s="230"/>
      <c r="GFN427" s="230"/>
      <c r="GFO427" s="230"/>
      <c r="GFP427" s="230"/>
      <c r="GFQ427" s="230"/>
      <c r="GFR427" s="230"/>
      <c r="GFS427" s="230"/>
      <c r="GFT427" s="230"/>
      <c r="GFU427" s="230"/>
      <c r="GFV427" s="230"/>
      <c r="GFW427" s="230"/>
      <c r="GFX427" s="230"/>
      <c r="GFY427" s="230"/>
      <c r="GFZ427" s="230"/>
      <c r="GGA427" s="230"/>
      <c r="GGB427" s="230"/>
      <c r="GGC427" s="230"/>
      <c r="GGD427" s="230"/>
      <c r="GGE427" s="230"/>
      <c r="GGF427" s="230"/>
      <c r="GGG427" s="230"/>
      <c r="GGH427" s="230"/>
      <c r="GGI427" s="230"/>
      <c r="GGJ427" s="230"/>
      <c r="GGK427" s="230"/>
      <c r="GGL427" s="230"/>
      <c r="GGM427" s="230"/>
      <c r="GGN427" s="230"/>
      <c r="GGO427" s="230"/>
      <c r="GGP427" s="230"/>
      <c r="GGQ427" s="230"/>
      <c r="GGR427" s="230"/>
      <c r="GGS427" s="230"/>
      <c r="GGT427" s="230"/>
      <c r="GGU427" s="230"/>
      <c r="GGV427" s="230"/>
      <c r="GGW427" s="230"/>
      <c r="GGX427" s="230"/>
      <c r="GGY427" s="230"/>
      <c r="GGZ427" s="230"/>
      <c r="GHA427" s="230"/>
      <c r="GHB427" s="230"/>
      <c r="GHC427" s="230"/>
      <c r="GHD427" s="230"/>
      <c r="GHE427" s="230"/>
      <c r="GHF427" s="230"/>
      <c r="GHG427" s="230"/>
      <c r="GHH427" s="230"/>
      <c r="GHI427" s="230"/>
      <c r="GHJ427" s="230"/>
      <c r="GHK427" s="230"/>
      <c r="GHL427" s="230"/>
      <c r="GHM427" s="230"/>
      <c r="GHN427" s="230"/>
      <c r="GHO427" s="230"/>
      <c r="GHP427" s="230"/>
      <c r="GHQ427" s="230"/>
      <c r="GHR427" s="230"/>
      <c r="GHS427" s="230"/>
      <c r="GHT427" s="230"/>
      <c r="GHU427" s="230"/>
      <c r="GHV427" s="230"/>
      <c r="GHW427" s="230"/>
      <c r="GHX427" s="230"/>
      <c r="GHY427" s="230"/>
      <c r="GHZ427" s="230"/>
      <c r="GIA427" s="230"/>
      <c r="GIB427" s="230"/>
      <c r="GIC427" s="230"/>
      <c r="GID427" s="230"/>
      <c r="GIE427" s="230"/>
      <c r="GIF427" s="230"/>
      <c r="GIG427" s="230"/>
      <c r="GIH427" s="230"/>
      <c r="GII427" s="230"/>
      <c r="GIJ427" s="230"/>
      <c r="GIK427" s="230"/>
      <c r="GIL427" s="230"/>
      <c r="GIM427" s="230"/>
      <c r="GIN427" s="230"/>
      <c r="GIO427" s="230"/>
      <c r="GIP427" s="230"/>
      <c r="GIQ427" s="230"/>
      <c r="GIR427" s="230"/>
      <c r="GIS427" s="230"/>
      <c r="GIT427" s="230"/>
      <c r="GIU427" s="230"/>
      <c r="GIV427" s="230"/>
      <c r="GIW427" s="230"/>
      <c r="GIX427" s="230"/>
      <c r="GIY427" s="230"/>
      <c r="GIZ427" s="230"/>
      <c r="GJA427" s="230"/>
      <c r="GJB427" s="230"/>
      <c r="GJC427" s="230"/>
      <c r="GJD427" s="230"/>
      <c r="GJE427" s="230"/>
      <c r="GJF427" s="230"/>
      <c r="GJG427" s="230"/>
      <c r="GJH427" s="230"/>
      <c r="GJI427" s="230"/>
      <c r="GJJ427" s="230"/>
      <c r="GJK427" s="230"/>
      <c r="GJL427" s="230"/>
      <c r="GJM427" s="230"/>
      <c r="GJN427" s="230"/>
      <c r="GJO427" s="230"/>
      <c r="GJP427" s="230"/>
      <c r="GJQ427" s="230"/>
      <c r="GJR427" s="230"/>
      <c r="GJS427" s="230"/>
      <c r="GJT427" s="230"/>
      <c r="GJU427" s="230"/>
      <c r="GJV427" s="230"/>
      <c r="GJW427" s="230"/>
      <c r="GJX427" s="230"/>
      <c r="GJY427" s="230"/>
      <c r="GJZ427" s="230"/>
      <c r="GKA427" s="230"/>
      <c r="GKB427" s="230"/>
      <c r="GKC427" s="230"/>
      <c r="GKD427" s="230"/>
      <c r="GKE427" s="230"/>
      <c r="GKF427" s="230"/>
      <c r="GKG427" s="230"/>
      <c r="GKH427" s="230"/>
      <c r="GKI427" s="230"/>
      <c r="GKJ427" s="230"/>
      <c r="GKK427" s="230"/>
      <c r="GKL427" s="230"/>
      <c r="GKM427" s="230"/>
      <c r="GKN427" s="230"/>
      <c r="GKO427" s="230"/>
      <c r="GKP427" s="230"/>
      <c r="GKQ427" s="230"/>
      <c r="GKR427" s="230"/>
      <c r="GKS427" s="230"/>
      <c r="GKT427" s="230"/>
      <c r="GKU427" s="230"/>
      <c r="GKV427" s="230"/>
      <c r="GKW427" s="230"/>
      <c r="GKX427" s="230"/>
      <c r="GKY427" s="230"/>
      <c r="GKZ427" s="230"/>
      <c r="GLA427" s="230"/>
      <c r="GLB427" s="230"/>
      <c r="GLC427" s="230"/>
      <c r="GLD427" s="230"/>
      <c r="GLE427" s="230"/>
      <c r="GLF427" s="230"/>
      <c r="GLG427" s="230"/>
      <c r="GLH427" s="230"/>
      <c r="GLI427" s="230"/>
      <c r="GLJ427" s="230"/>
      <c r="GLK427" s="230"/>
      <c r="GLL427" s="230"/>
      <c r="GLM427" s="230"/>
      <c r="GLN427" s="230"/>
      <c r="GLO427" s="230"/>
      <c r="GLP427" s="230"/>
      <c r="GLQ427" s="230"/>
      <c r="GLR427" s="230"/>
      <c r="GLS427" s="230"/>
      <c r="GLT427" s="230"/>
      <c r="GLU427" s="230"/>
      <c r="GLV427" s="230"/>
      <c r="GLW427" s="230"/>
      <c r="GLX427" s="230"/>
      <c r="GLY427" s="230"/>
      <c r="GLZ427" s="230"/>
      <c r="GMA427" s="230"/>
      <c r="GMB427" s="230"/>
      <c r="GMC427" s="230"/>
      <c r="GMD427" s="230"/>
      <c r="GME427" s="230"/>
      <c r="GMF427" s="230"/>
      <c r="GMG427" s="230"/>
      <c r="GMH427" s="230"/>
      <c r="GMI427" s="230"/>
      <c r="GMJ427" s="230"/>
      <c r="GMK427" s="230"/>
      <c r="GML427" s="230"/>
      <c r="GMM427" s="230"/>
      <c r="GMN427" s="230"/>
      <c r="GMO427" s="230"/>
      <c r="GMP427" s="230"/>
      <c r="GMQ427" s="230"/>
      <c r="GMR427" s="230"/>
      <c r="GMS427" s="230"/>
      <c r="GMT427" s="230"/>
      <c r="GMU427" s="230"/>
      <c r="GMV427" s="230"/>
      <c r="GMW427" s="230"/>
      <c r="GMX427" s="230"/>
      <c r="GMY427" s="230"/>
      <c r="GMZ427" s="230"/>
      <c r="GNA427" s="230"/>
      <c r="GNB427" s="230"/>
      <c r="GNC427" s="230"/>
      <c r="GND427" s="230"/>
      <c r="GNE427" s="230"/>
      <c r="GNF427" s="230"/>
      <c r="GNG427" s="230"/>
      <c r="GNH427" s="230"/>
      <c r="GNI427" s="230"/>
      <c r="GNJ427" s="230"/>
      <c r="GNK427" s="230"/>
      <c r="GNL427" s="230"/>
      <c r="GNM427" s="230"/>
      <c r="GNN427" s="230"/>
      <c r="GNO427" s="230"/>
      <c r="GNP427" s="230"/>
      <c r="GNQ427" s="230"/>
      <c r="GNR427" s="230"/>
      <c r="GNS427" s="230"/>
      <c r="GNT427" s="230"/>
      <c r="GNU427" s="230"/>
      <c r="GNV427" s="230"/>
      <c r="GNW427" s="230"/>
      <c r="GNX427" s="230"/>
      <c r="GNY427" s="230"/>
      <c r="GNZ427" s="230"/>
      <c r="GOA427" s="230"/>
      <c r="GOB427" s="230"/>
      <c r="GOC427" s="230"/>
      <c r="GOD427" s="230"/>
      <c r="GOE427" s="230"/>
      <c r="GOF427" s="230"/>
      <c r="GOG427" s="230"/>
      <c r="GOH427" s="230"/>
      <c r="GOI427" s="230"/>
      <c r="GOJ427" s="230"/>
      <c r="GOK427" s="230"/>
      <c r="GOL427" s="230"/>
      <c r="GOM427" s="230"/>
      <c r="GON427" s="230"/>
      <c r="GOO427" s="230"/>
      <c r="GOP427" s="230"/>
      <c r="GOQ427" s="230"/>
      <c r="GOR427" s="230"/>
      <c r="GOS427" s="230"/>
      <c r="GOT427" s="230"/>
      <c r="GOU427" s="230"/>
      <c r="GOV427" s="230"/>
      <c r="GOW427" s="230"/>
      <c r="GOX427" s="230"/>
      <c r="GOY427" s="230"/>
      <c r="GOZ427" s="230"/>
      <c r="GPA427" s="230"/>
      <c r="GPB427" s="230"/>
      <c r="GPC427" s="230"/>
      <c r="GPD427" s="230"/>
      <c r="GPE427" s="230"/>
      <c r="GPF427" s="230"/>
      <c r="GPG427" s="230"/>
      <c r="GPH427" s="230"/>
      <c r="GPI427" s="230"/>
      <c r="GPJ427" s="230"/>
      <c r="GPK427" s="230"/>
      <c r="GPL427" s="230"/>
      <c r="GPM427" s="230"/>
      <c r="GPN427" s="230"/>
      <c r="GPO427" s="230"/>
      <c r="GPP427" s="230"/>
      <c r="GPQ427" s="230"/>
      <c r="GPR427" s="230"/>
      <c r="GPS427" s="230"/>
      <c r="GPT427" s="230"/>
      <c r="GPU427" s="230"/>
      <c r="GPV427" s="230"/>
      <c r="GPW427" s="230"/>
      <c r="GPX427" s="230"/>
      <c r="GPY427" s="230"/>
      <c r="GPZ427" s="230"/>
      <c r="GQA427" s="230"/>
      <c r="GQB427" s="230"/>
      <c r="GQC427" s="230"/>
      <c r="GQD427" s="230"/>
      <c r="GQE427" s="230"/>
      <c r="GQF427" s="230"/>
      <c r="GQG427" s="230"/>
      <c r="GQH427" s="230"/>
      <c r="GQI427" s="230"/>
      <c r="GQJ427" s="230"/>
      <c r="GQK427" s="230"/>
      <c r="GQL427" s="230"/>
      <c r="GQM427" s="230"/>
      <c r="GQN427" s="230"/>
      <c r="GQO427" s="230"/>
      <c r="GQP427" s="230"/>
      <c r="GQQ427" s="230"/>
      <c r="GQR427" s="230"/>
      <c r="GQS427" s="230"/>
      <c r="GQT427" s="230"/>
      <c r="GQU427" s="230"/>
      <c r="GQV427" s="230"/>
      <c r="GQW427" s="230"/>
      <c r="GQX427" s="230"/>
      <c r="GQY427" s="230"/>
      <c r="GQZ427" s="230"/>
      <c r="GRA427" s="230"/>
      <c r="GRB427" s="230"/>
      <c r="GRC427" s="230"/>
      <c r="GRD427" s="230"/>
      <c r="GRE427" s="230"/>
      <c r="GRF427" s="230"/>
      <c r="GRG427" s="230"/>
      <c r="GRH427" s="230"/>
      <c r="GRI427" s="230"/>
      <c r="GRJ427" s="230"/>
      <c r="GRK427" s="230"/>
      <c r="GRL427" s="230"/>
      <c r="GRM427" s="230"/>
      <c r="GRN427" s="230"/>
      <c r="GRO427" s="230"/>
      <c r="GRP427" s="230"/>
      <c r="GRQ427" s="230"/>
      <c r="GRR427" s="230"/>
      <c r="GRS427" s="230"/>
      <c r="GRT427" s="230"/>
      <c r="GRU427" s="230"/>
      <c r="GRV427" s="230"/>
      <c r="GRW427" s="230"/>
      <c r="GRX427" s="230"/>
      <c r="GRY427" s="230"/>
      <c r="GRZ427" s="230"/>
      <c r="GSA427" s="230"/>
      <c r="GSB427" s="230"/>
      <c r="GSC427" s="230"/>
      <c r="GSD427" s="230"/>
      <c r="GSE427" s="230"/>
      <c r="GSF427" s="230"/>
      <c r="GSG427" s="230"/>
      <c r="GSH427" s="230"/>
      <c r="GSI427" s="230"/>
      <c r="GSJ427" s="230"/>
      <c r="GSK427" s="230"/>
      <c r="GSL427" s="230"/>
      <c r="GSM427" s="230"/>
      <c r="GSN427" s="230"/>
      <c r="GSO427" s="230"/>
      <c r="GSP427" s="230"/>
      <c r="GSQ427" s="230"/>
      <c r="GSR427" s="230"/>
      <c r="GSS427" s="230"/>
      <c r="GST427" s="230"/>
      <c r="GSU427" s="230"/>
      <c r="GSV427" s="230"/>
      <c r="GSW427" s="230"/>
      <c r="GSX427" s="230"/>
      <c r="GSY427" s="230"/>
      <c r="GSZ427" s="230"/>
      <c r="GTA427" s="230"/>
      <c r="GTB427" s="230"/>
      <c r="GTC427" s="230"/>
      <c r="GTD427" s="230"/>
      <c r="GTE427" s="230"/>
      <c r="GTF427" s="230"/>
      <c r="GTG427" s="230"/>
      <c r="GTH427" s="230"/>
      <c r="GTI427" s="230"/>
      <c r="GTJ427" s="230"/>
      <c r="GTK427" s="230"/>
      <c r="GTL427" s="230"/>
      <c r="GTM427" s="230"/>
      <c r="GTN427" s="230"/>
      <c r="GTO427" s="230"/>
      <c r="GTP427" s="230"/>
      <c r="GTQ427" s="230"/>
      <c r="GTR427" s="230"/>
      <c r="GTS427" s="230"/>
      <c r="GTT427" s="230"/>
      <c r="GTU427" s="230"/>
      <c r="GTV427" s="230"/>
      <c r="GTW427" s="230"/>
      <c r="GTX427" s="230"/>
      <c r="GTY427" s="230"/>
      <c r="GTZ427" s="230"/>
      <c r="GUA427" s="230"/>
      <c r="GUB427" s="230"/>
      <c r="GUC427" s="230"/>
      <c r="GUD427" s="230"/>
      <c r="GUE427" s="230"/>
      <c r="GUF427" s="230"/>
      <c r="GUG427" s="230"/>
      <c r="GUH427" s="230"/>
      <c r="GUI427" s="230"/>
      <c r="GUJ427" s="230"/>
      <c r="GUK427" s="230"/>
      <c r="GUL427" s="230"/>
      <c r="GUM427" s="230"/>
      <c r="GUN427" s="230"/>
      <c r="GUO427" s="230"/>
      <c r="GUP427" s="230"/>
      <c r="GUQ427" s="230"/>
      <c r="GUR427" s="230"/>
      <c r="GUS427" s="230"/>
      <c r="GUT427" s="230"/>
      <c r="GUU427" s="230"/>
      <c r="GUV427" s="230"/>
      <c r="GUW427" s="230"/>
      <c r="GUX427" s="230"/>
      <c r="GUY427" s="230"/>
      <c r="GUZ427" s="230"/>
      <c r="GVA427" s="230"/>
      <c r="GVB427" s="230"/>
      <c r="GVC427" s="230"/>
      <c r="GVD427" s="230"/>
      <c r="GVE427" s="230"/>
      <c r="GVF427" s="230"/>
      <c r="GVG427" s="230"/>
      <c r="GVH427" s="230"/>
      <c r="GVI427" s="230"/>
      <c r="GVJ427" s="230"/>
      <c r="GVK427" s="230"/>
      <c r="GVL427" s="230"/>
      <c r="GVM427" s="230"/>
      <c r="GVN427" s="230"/>
      <c r="GVO427" s="230"/>
      <c r="GVP427" s="230"/>
      <c r="GVQ427" s="230"/>
      <c r="GVR427" s="230"/>
      <c r="GVS427" s="230"/>
      <c r="GVT427" s="230"/>
      <c r="GVU427" s="230"/>
      <c r="GVV427" s="230"/>
      <c r="GVW427" s="230"/>
      <c r="GVX427" s="230"/>
      <c r="GVY427" s="230"/>
      <c r="GVZ427" s="230"/>
      <c r="GWA427" s="230"/>
      <c r="GWB427" s="230"/>
      <c r="GWC427" s="230"/>
      <c r="GWD427" s="230"/>
      <c r="GWE427" s="230"/>
      <c r="GWF427" s="230"/>
      <c r="GWG427" s="230"/>
      <c r="GWH427" s="230"/>
      <c r="GWI427" s="230"/>
      <c r="GWJ427" s="230"/>
      <c r="GWK427" s="230"/>
      <c r="GWL427" s="230"/>
      <c r="GWM427" s="230"/>
      <c r="GWN427" s="230"/>
      <c r="GWO427" s="230"/>
      <c r="GWP427" s="230"/>
      <c r="GWQ427" s="230"/>
      <c r="GWR427" s="230"/>
      <c r="GWS427" s="230"/>
      <c r="GWT427" s="230"/>
      <c r="GWU427" s="230"/>
      <c r="GWV427" s="230"/>
      <c r="GWW427" s="230"/>
      <c r="GWX427" s="230"/>
      <c r="GWY427" s="230"/>
      <c r="GWZ427" s="230"/>
      <c r="GXA427" s="230"/>
      <c r="GXB427" s="230"/>
      <c r="GXC427" s="230"/>
      <c r="GXD427" s="230"/>
      <c r="GXE427" s="230"/>
      <c r="GXF427" s="230"/>
      <c r="GXG427" s="230"/>
      <c r="GXH427" s="230"/>
      <c r="GXI427" s="230"/>
      <c r="GXJ427" s="230"/>
      <c r="GXK427" s="230"/>
      <c r="GXL427" s="230"/>
      <c r="GXM427" s="230"/>
      <c r="GXN427" s="230"/>
      <c r="GXO427" s="230"/>
      <c r="GXP427" s="230"/>
      <c r="GXQ427" s="230"/>
      <c r="GXR427" s="230"/>
      <c r="GXS427" s="230"/>
      <c r="GXT427" s="230"/>
      <c r="GXU427" s="230"/>
      <c r="GXV427" s="230"/>
      <c r="GXW427" s="230"/>
      <c r="GXX427" s="230"/>
      <c r="GXY427" s="230"/>
      <c r="GXZ427" s="230"/>
      <c r="GYA427" s="230"/>
      <c r="GYB427" s="230"/>
      <c r="GYC427" s="230"/>
      <c r="GYD427" s="230"/>
      <c r="GYE427" s="230"/>
      <c r="GYF427" s="230"/>
      <c r="GYG427" s="230"/>
      <c r="GYH427" s="230"/>
      <c r="GYI427" s="230"/>
      <c r="GYJ427" s="230"/>
      <c r="GYK427" s="230"/>
      <c r="GYL427" s="230"/>
      <c r="GYM427" s="230"/>
      <c r="GYN427" s="230"/>
      <c r="GYO427" s="230"/>
      <c r="GYP427" s="230"/>
      <c r="GYQ427" s="230"/>
      <c r="GYR427" s="230"/>
      <c r="GYS427" s="230"/>
      <c r="GYT427" s="230"/>
      <c r="GYU427" s="230"/>
      <c r="GYV427" s="230"/>
      <c r="GYW427" s="230"/>
      <c r="GYX427" s="230"/>
      <c r="GYY427" s="230"/>
      <c r="GYZ427" s="230"/>
      <c r="GZA427" s="230"/>
      <c r="GZB427" s="230"/>
      <c r="GZC427" s="230"/>
      <c r="GZD427" s="230"/>
      <c r="GZE427" s="230"/>
      <c r="GZF427" s="230"/>
      <c r="GZG427" s="230"/>
      <c r="GZH427" s="230"/>
      <c r="GZI427" s="230"/>
      <c r="GZJ427" s="230"/>
      <c r="GZK427" s="230"/>
      <c r="GZL427" s="230"/>
      <c r="GZM427" s="230"/>
      <c r="GZN427" s="230"/>
      <c r="GZO427" s="230"/>
      <c r="GZP427" s="230"/>
      <c r="GZQ427" s="230"/>
      <c r="GZR427" s="230"/>
      <c r="GZS427" s="230"/>
      <c r="GZT427" s="230"/>
      <c r="GZU427" s="230"/>
      <c r="GZV427" s="230"/>
      <c r="GZW427" s="230"/>
      <c r="GZX427" s="230"/>
      <c r="GZY427" s="230"/>
      <c r="GZZ427" s="230"/>
      <c r="HAA427" s="230"/>
      <c r="HAB427" s="230"/>
      <c r="HAC427" s="230"/>
      <c r="HAD427" s="230"/>
      <c r="HAE427" s="230"/>
      <c r="HAF427" s="230"/>
      <c r="HAG427" s="230"/>
      <c r="HAH427" s="230"/>
      <c r="HAI427" s="230"/>
      <c r="HAJ427" s="230"/>
      <c r="HAK427" s="230"/>
      <c r="HAL427" s="230"/>
      <c r="HAM427" s="230"/>
      <c r="HAN427" s="230"/>
      <c r="HAO427" s="230"/>
      <c r="HAP427" s="230"/>
      <c r="HAQ427" s="230"/>
      <c r="HAR427" s="230"/>
      <c r="HAS427" s="230"/>
      <c r="HAT427" s="230"/>
      <c r="HAU427" s="230"/>
      <c r="HAV427" s="230"/>
      <c r="HAW427" s="230"/>
      <c r="HAX427" s="230"/>
      <c r="HAY427" s="230"/>
      <c r="HAZ427" s="230"/>
      <c r="HBA427" s="230"/>
      <c r="HBB427" s="230"/>
      <c r="HBC427" s="230"/>
      <c r="HBD427" s="230"/>
      <c r="HBE427" s="230"/>
      <c r="HBF427" s="230"/>
      <c r="HBG427" s="230"/>
      <c r="HBH427" s="230"/>
      <c r="HBI427" s="230"/>
      <c r="HBJ427" s="230"/>
      <c r="HBK427" s="230"/>
      <c r="HBL427" s="230"/>
      <c r="HBM427" s="230"/>
      <c r="HBN427" s="230"/>
      <c r="HBO427" s="230"/>
      <c r="HBP427" s="230"/>
      <c r="HBQ427" s="230"/>
      <c r="HBR427" s="230"/>
      <c r="HBS427" s="230"/>
      <c r="HBT427" s="230"/>
      <c r="HBU427" s="230"/>
      <c r="HBV427" s="230"/>
      <c r="HBW427" s="230"/>
      <c r="HBX427" s="230"/>
      <c r="HBY427" s="230"/>
      <c r="HBZ427" s="230"/>
      <c r="HCA427" s="230"/>
      <c r="HCB427" s="230"/>
      <c r="HCC427" s="230"/>
      <c r="HCD427" s="230"/>
      <c r="HCE427" s="230"/>
      <c r="HCF427" s="230"/>
      <c r="HCG427" s="230"/>
      <c r="HCH427" s="230"/>
      <c r="HCI427" s="230"/>
      <c r="HCJ427" s="230"/>
      <c r="HCK427" s="230"/>
      <c r="HCL427" s="230"/>
      <c r="HCM427" s="230"/>
      <c r="HCN427" s="230"/>
      <c r="HCO427" s="230"/>
      <c r="HCP427" s="230"/>
      <c r="HCQ427" s="230"/>
      <c r="HCR427" s="230"/>
      <c r="HCS427" s="230"/>
      <c r="HCT427" s="230"/>
      <c r="HCU427" s="230"/>
      <c r="HCV427" s="230"/>
      <c r="HCW427" s="230"/>
      <c r="HCX427" s="230"/>
      <c r="HCY427" s="230"/>
      <c r="HCZ427" s="230"/>
      <c r="HDA427" s="230"/>
      <c r="HDB427" s="230"/>
      <c r="HDC427" s="230"/>
      <c r="HDD427" s="230"/>
      <c r="HDE427" s="230"/>
      <c r="HDF427" s="230"/>
      <c r="HDG427" s="230"/>
      <c r="HDH427" s="230"/>
      <c r="HDI427" s="230"/>
      <c r="HDJ427" s="230"/>
      <c r="HDK427" s="230"/>
      <c r="HDL427" s="230"/>
      <c r="HDM427" s="230"/>
      <c r="HDN427" s="230"/>
      <c r="HDO427" s="230"/>
      <c r="HDP427" s="230"/>
      <c r="HDQ427" s="230"/>
      <c r="HDR427" s="230"/>
      <c r="HDS427" s="230"/>
      <c r="HDT427" s="230"/>
      <c r="HDU427" s="230"/>
      <c r="HDV427" s="230"/>
      <c r="HDW427" s="230"/>
      <c r="HDX427" s="230"/>
      <c r="HDY427" s="230"/>
      <c r="HDZ427" s="230"/>
      <c r="HEA427" s="230"/>
      <c r="HEB427" s="230"/>
      <c r="HEC427" s="230"/>
      <c r="HED427" s="230"/>
      <c r="HEE427" s="230"/>
      <c r="HEF427" s="230"/>
      <c r="HEG427" s="230"/>
      <c r="HEH427" s="230"/>
      <c r="HEI427" s="230"/>
      <c r="HEJ427" s="230"/>
      <c r="HEK427" s="230"/>
      <c r="HEL427" s="230"/>
      <c r="HEM427" s="230"/>
      <c r="HEN427" s="230"/>
      <c r="HEO427" s="230"/>
      <c r="HEP427" s="230"/>
      <c r="HEQ427" s="230"/>
      <c r="HER427" s="230"/>
      <c r="HES427" s="230"/>
      <c r="HET427" s="230"/>
      <c r="HEU427" s="230"/>
      <c r="HEV427" s="230"/>
      <c r="HEW427" s="230"/>
      <c r="HEX427" s="230"/>
      <c r="HEY427" s="230"/>
      <c r="HEZ427" s="230"/>
      <c r="HFA427" s="230"/>
      <c r="HFB427" s="230"/>
      <c r="HFC427" s="230"/>
      <c r="HFD427" s="230"/>
      <c r="HFE427" s="230"/>
      <c r="HFF427" s="230"/>
      <c r="HFG427" s="230"/>
      <c r="HFH427" s="230"/>
      <c r="HFI427" s="230"/>
      <c r="HFJ427" s="230"/>
      <c r="HFK427" s="230"/>
      <c r="HFL427" s="230"/>
      <c r="HFM427" s="230"/>
      <c r="HFN427" s="230"/>
      <c r="HFO427" s="230"/>
      <c r="HFP427" s="230"/>
      <c r="HFQ427" s="230"/>
      <c r="HFR427" s="230"/>
      <c r="HFS427" s="230"/>
      <c r="HFT427" s="230"/>
      <c r="HFU427" s="230"/>
      <c r="HFV427" s="230"/>
      <c r="HFW427" s="230"/>
      <c r="HFX427" s="230"/>
      <c r="HFY427" s="230"/>
      <c r="HFZ427" s="230"/>
      <c r="HGA427" s="230"/>
      <c r="HGB427" s="230"/>
      <c r="HGC427" s="230"/>
      <c r="HGD427" s="230"/>
      <c r="HGE427" s="230"/>
      <c r="HGF427" s="230"/>
      <c r="HGG427" s="230"/>
      <c r="HGH427" s="230"/>
      <c r="HGI427" s="230"/>
      <c r="HGJ427" s="230"/>
      <c r="HGK427" s="230"/>
      <c r="HGL427" s="230"/>
      <c r="HGM427" s="230"/>
      <c r="HGN427" s="230"/>
      <c r="HGO427" s="230"/>
      <c r="HGP427" s="230"/>
      <c r="HGQ427" s="230"/>
      <c r="HGR427" s="230"/>
      <c r="HGS427" s="230"/>
      <c r="HGT427" s="230"/>
      <c r="HGU427" s="230"/>
      <c r="HGV427" s="230"/>
      <c r="HGW427" s="230"/>
      <c r="HGX427" s="230"/>
      <c r="HGY427" s="230"/>
      <c r="HGZ427" s="230"/>
      <c r="HHA427" s="230"/>
      <c r="HHB427" s="230"/>
      <c r="HHC427" s="230"/>
      <c r="HHD427" s="230"/>
      <c r="HHE427" s="230"/>
      <c r="HHF427" s="230"/>
      <c r="HHG427" s="230"/>
      <c r="HHH427" s="230"/>
      <c r="HHI427" s="230"/>
      <c r="HHJ427" s="230"/>
      <c r="HHK427" s="230"/>
      <c r="HHL427" s="230"/>
      <c r="HHM427" s="230"/>
      <c r="HHN427" s="230"/>
      <c r="HHO427" s="230"/>
      <c r="HHP427" s="230"/>
      <c r="HHQ427" s="230"/>
      <c r="HHR427" s="230"/>
      <c r="HHS427" s="230"/>
      <c r="HHT427" s="230"/>
      <c r="HHU427" s="230"/>
      <c r="HHV427" s="230"/>
      <c r="HHW427" s="230"/>
      <c r="HHX427" s="230"/>
      <c r="HHY427" s="230"/>
      <c r="HHZ427" s="230"/>
      <c r="HIA427" s="230"/>
      <c r="HIB427" s="230"/>
      <c r="HIC427" s="230"/>
      <c r="HID427" s="230"/>
      <c r="HIE427" s="230"/>
      <c r="HIF427" s="230"/>
      <c r="HIG427" s="230"/>
      <c r="HIH427" s="230"/>
      <c r="HII427" s="230"/>
      <c r="HIJ427" s="230"/>
      <c r="HIK427" s="230"/>
      <c r="HIL427" s="230"/>
      <c r="HIM427" s="230"/>
      <c r="HIN427" s="230"/>
      <c r="HIO427" s="230"/>
      <c r="HIP427" s="230"/>
      <c r="HIQ427" s="230"/>
      <c r="HIR427" s="230"/>
      <c r="HIS427" s="230"/>
      <c r="HIT427" s="230"/>
      <c r="HIU427" s="230"/>
      <c r="HIV427" s="230"/>
      <c r="HIW427" s="230"/>
      <c r="HIX427" s="230"/>
      <c r="HIY427" s="230"/>
      <c r="HIZ427" s="230"/>
      <c r="HJA427" s="230"/>
      <c r="HJB427" s="230"/>
      <c r="HJC427" s="230"/>
      <c r="HJD427" s="230"/>
      <c r="HJE427" s="230"/>
      <c r="HJF427" s="230"/>
      <c r="HJG427" s="230"/>
      <c r="HJH427" s="230"/>
      <c r="HJI427" s="230"/>
      <c r="HJJ427" s="230"/>
      <c r="HJK427" s="230"/>
      <c r="HJL427" s="230"/>
      <c r="HJM427" s="230"/>
      <c r="HJN427" s="230"/>
      <c r="HJO427" s="230"/>
      <c r="HJP427" s="230"/>
      <c r="HJQ427" s="230"/>
      <c r="HJR427" s="230"/>
      <c r="HJS427" s="230"/>
      <c r="HJT427" s="230"/>
      <c r="HJU427" s="230"/>
      <c r="HJV427" s="230"/>
      <c r="HJW427" s="230"/>
      <c r="HJX427" s="230"/>
      <c r="HJY427" s="230"/>
      <c r="HJZ427" s="230"/>
      <c r="HKA427" s="230"/>
      <c r="HKB427" s="230"/>
      <c r="HKC427" s="230"/>
      <c r="HKD427" s="230"/>
      <c r="HKE427" s="230"/>
      <c r="HKF427" s="230"/>
      <c r="HKG427" s="230"/>
      <c r="HKH427" s="230"/>
      <c r="HKI427" s="230"/>
      <c r="HKJ427" s="230"/>
      <c r="HKK427" s="230"/>
      <c r="HKL427" s="230"/>
      <c r="HKM427" s="230"/>
      <c r="HKN427" s="230"/>
      <c r="HKO427" s="230"/>
      <c r="HKP427" s="230"/>
      <c r="HKQ427" s="230"/>
      <c r="HKR427" s="230"/>
      <c r="HKS427" s="230"/>
      <c r="HKT427" s="230"/>
      <c r="HKU427" s="230"/>
      <c r="HKV427" s="230"/>
      <c r="HKW427" s="230"/>
      <c r="HKX427" s="230"/>
      <c r="HKY427" s="230"/>
      <c r="HKZ427" s="230"/>
      <c r="HLA427" s="230"/>
      <c r="HLB427" s="230"/>
      <c r="HLC427" s="230"/>
      <c r="HLD427" s="230"/>
      <c r="HLE427" s="230"/>
      <c r="HLF427" s="230"/>
      <c r="HLG427" s="230"/>
      <c r="HLH427" s="230"/>
      <c r="HLI427" s="230"/>
      <c r="HLJ427" s="230"/>
      <c r="HLK427" s="230"/>
      <c r="HLL427" s="230"/>
      <c r="HLM427" s="230"/>
      <c r="HLN427" s="230"/>
      <c r="HLO427" s="230"/>
      <c r="HLP427" s="230"/>
      <c r="HLQ427" s="230"/>
      <c r="HLR427" s="230"/>
      <c r="HLS427" s="230"/>
      <c r="HLT427" s="230"/>
      <c r="HLU427" s="230"/>
      <c r="HLV427" s="230"/>
      <c r="HLW427" s="230"/>
      <c r="HLX427" s="230"/>
      <c r="HLY427" s="230"/>
      <c r="HLZ427" s="230"/>
      <c r="HMA427" s="230"/>
      <c r="HMB427" s="230"/>
      <c r="HMC427" s="230"/>
      <c r="HMD427" s="230"/>
      <c r="HME427" s="230"/>
      <c r="HMF427" s="230"/>
      <c r="HMG427" s="230"/>
      <c r="HMH427" s="230"/>
      <c r="HMI427" s="230"/>
      <c r="HMJ427" s="230"/>
      <c r="HMK427" s="230"/>
      <c r="HML427" s="230"/>
      <c r="HMM427" s="230"/>
      <c r="HMN427" s="230"/>
      <c r="HMO427" s="230"/>
      <c r="HMP427" s="230"/>
      <c r="HMQ427" s="230"/>
      <c r="HMR427" s="230"/>
      <c r="HMS427" s="230"/>
      <c r="HMT427" s="230"/>
      <c r="HMU427" s="230"/>
      <c r="HMV427" s="230"/>
      <c r="HMW427" s="230"/>
      <c r="HMX427" s="230"/>
      <c r="HMY427" s="230"/>
      <c r="HMZ427" s="230"/>
      <c r="HNA427" s="230"/>
      <c r="HNB427" s="230"/>
      <c r="HNC427" s="230"/>
      <c r="HND427" s="230"/>
      <c r="HNE427" s="230"/>
      <c r="HNF427" s="230"/>
      <c r="HNG427" s="230"/>
      <c r="HNH427" s="230"/>
      <c r="HNI427" s="230"/>
      <c r="HNJ427" s="230"/>
      <c r="HNK427" s="230"/>
      <c r="HNL427" s="230"/>
      <c r="HNM427" s="230"/>
      <c r="HNN427" s="230"/>
      <c r="HNO427" s="230"/>
      <c r="HNP427" s="230"/>
      <c r="HNQ427" s="230"/>
      <c r="HNR427" s="230"/>
      <c r="HNS427" s="230"/>
      <c r="HNT427" s="230"/>
      <c r="HNU427" s="230"/>
      <c r="HNV427" s="230"/>
      <c r="HNW427" s="230"/>
      <c r="HNX427" s="230"/>
      <c r="HNY427" s="230"/>
      <c r="HNZ427" s="230"/>
      <c r="HOA427" s="230"/>
      <c r="HOB427" s="230"/>
      <c r="HOC427" s="230"/>
      <c r="HOD427" s="230"/>
      <c r="HOE427" s="230"/>
      <c r="HOF427" s="230"/>
      <c r="HOG427" s="230"/>
      <c r="HOH427" s="230"/>
      <c r="HOI427" s="230"/>
      <c r="HOJ427" s="230"/>
      <c r="HOK427" s="230"/>
      <c r="HOL427" s="230"/>
      <c r="HOM427" s="230"/>
      <c r="HON427" s="230"/>
      <c r="HOO427" s="230"/>
      <c r="HOP427" s="230"/>
      <c r="HOQ427" s="230"/>
      <c r="HOR427" s="230"/>
      <c r="HOS427" s="230"/>
      <c r="HOT427" s="230"/>
      <c r="HOU427" s="230"/>
      <c r="HOV427" s="230"/>
      <c r="HOW427" s="230"/>
      <c r="HOX427" s="230"/>
      <c r="HOY427" s="230"/>
      <c r="HOZ427" s="230"/>
      <c r="HPA427" s="230"/>
      <c r="HPB427" s="230"/>
      <c r="HPC427" s="230"/>
      <c r="HPD427" s="230"/>
      <c r="HPE427" s="230"/>
      <c r="HPF427" s="230"/>
      <c r="HPG427" s="230"/>
      <c r="HPH427" s="230"/>
      <c r="HPI427" s="230"/>
      <c r="HPJ427" s="230"/>
      <c r="HPK427" s="230"/>
      <c r="HPL427" s="230"/>
      <c r="HPM427" s="230"/>
      <c r="HPN427" s="230"/>
      <c r="HPO427" s="230"/>
      <c r="HPP427" s="230"/>
      <c r="HPQ427" s="230"/>
      <c r="HPR427" s="230"/>
      <c r="HPS427" s="230"/>
      <c r="HPT427" s="230"/>
      <c r="HPU427" s="230"/>
      <c r="HPV427" s="230"/>
      <c r="HPW427" s="230"/>
      <c r="HPX427" s="230"/>
      <c r="HPY427" s="230"/>
      <c r="HPZ427" s="230"/>
      <c r="HQA427" s="230"/>
      <c r="HQB427" s="230"/>
      <c r="HQC427" s="230"/>
      <c r="HQD427" s="230"/>
      <c r="HQE427" s="230"/>
      <c r="HQF427" s="230"/>
      <c r="HQG427" s="230"/>
      <c r="HQH427" s="230"/>
      <c r="HQI427" s="230"/>
      <c r="HQJ427" s="230"/>
      <c r="HQK427" s="230"/>
      <c r="HQL427" s="230"/>
      <c r="HQM427" s="230"/>
      <c r="HQN427" s="230"/>
      <c r="HQO427" s="230"/>
      <c r="HQP427" s="230"/>
      <c r="HQQ427" s="230"/>
      <c r="HQR427" s="230"/>
      <c r="HQS427" s="230"/>
      <c r="HQT427" s="230"/>
      <c r="HQU427" s="230"/>
      <c r="HQV427" s="230"/>
      <c r="HQW427" s="230"/>
      <c r="HQX427" s="230"/>
      <c r="HQY427" s="230"/>
      <c r="HQZ427" s="230"/>
      <c r="HRA427" s="230"/>
      <c r="HRB427" s="230"/>
      <c r="HRC427" s="230"/>
      <c r="HRD427" s="230"/>
      <c r="HRE427" s="230"/>
      <c r="HRF427" s="230"/>
      <c r="HRG427" s="230"/>
      <c r="HRH427" s="230"/>
      <c r="HRI427" s="230"/>
      <c r="HRJ427" s="230"/>
      <c r="HRK427" s="230"/>
      <c r="HRL427" s="230"/>
      <c r="HRM427" s="230"/>
      <c r="HRN427" s="230"/>
      <c r="HRO427" s="230"/>
      <c r="HRP427" s="230"/>
      <c r="HRQ427" s="230"/>
      <c r="HRR427" s="230"/>
      <c r="HRS427" s="230"/>
      <c r="HRT427" s="230"/>
      <c r="HRU427" s="230"/>
      <c r="HRV427" s="230"/>
      <c r="HRW427" s="230"/>
      <c r="HRX427" s="230"/>
      <c r="HRY427" s="230"/>
      <c r="HRZ427" s="230"/>
      <c r="HSA427" s="230"/>
      <c r="HSB427" s="230"/>
      <c r="HSC427" s="230"/>
      <c r="HSD427" s="230"/>
      <c r="HSE427" s="230"/>
      <c r="HSF427" s="230"/>
      <c r="HSG427" s="230"/>
      <c r="HSH427" s="230"/>
      <c r="HSI427" s="230"/>
      <c r="HSJ427" s="230"/>
      <c r="HSK427" s="230"/>
      <c r="HSL427" s="230"/>
      <c r="HSM427" s="230"/>
      <c r="HSN427" s="230"/>
      <c r="HSO427" s="230"/>
      <c r="HSP427" s="230"/>
      <c r="HSQ427" s="230"/>
      <c r="HSR427" s="230"/>
      <c r="HSS427" s="230"/>
      <c r="HST427" s="230"/>
      <c r="HSU427" s="230"/>
      <c r="HSV427" s="230"/>
      <c r="HSW427" s="230"/>
      <c r="HSX427" s="230"/>
      <c r="HSY427" s="230"/>
      <c r="HSZ427" s="230"/>
      <c r="HTA427" s="230"/>
      <c r="HTB427" s="230"/>
      <c r="HTC427" s="230"/>
      <c r="HTD427" s="230"/>
      <c r="HTE427" s="230"/>
      <c r="HTF427" s="230"/>
      <c r="HTG427" s="230"/>
      <c r="HTH427" s="230"/>
      <c r="HTI427" s="230"/>
      <c r="HTJ427" s="230"/>
      <c r="HTK427" s="230"/>
      <c r="HTL427" s="230"/>
      <c r="HTM427" s="230"/>
      <c r="HTN427" s="230"/>
      <c r="HTO427" s="230"/>
      <c r="HTP427" s="230"/>
      <c r="HTQ427" s="230"/>
      <c r="HTR427" s="230"/>
      <c r="HTS427" s="230"/>
      <c r="HTT427" s="230"/>
      <c r="HTU427" s="230"/>
      <c r="HTV427" s="230"/>
      <c r="HTW427" s="230"/>
      <c r="HTX427" s="230"/>
      <c r="HTY427" s="230"/>
      <c r="HTZ427" s="230"/>
      <c r="HUA427" s="230"/>
      <c r="HUB427" s="230"/>
      <c r="HUC427" s="230"/>
      <c r="HUD427" s="230"/>
      <c r="HUE427" s="230"/>
      <c r="HUF427" s="230"/>
      <c r="HUG427" s="230"/>
      <c r="HUH427" s="230"/>
      <c r="HUI427" s="230"/>
      <c r="HUJ427" s="230"/>
      <c r="HUK427" s="230"/>
      <c r="HUL427" s="230"/>
      <c r="HUM427" s="230"/>
      <c r="HUN427" s="230"/>
      <c r="HUO427" s="230"/>
      <c r="HUP427" s="230"/>
      <c r="HUQ427" s="230"/>
      <c r="HUR427" s="230"/>
      <c r="HUS427" s="230"/>
      <c r="HUT427" s="230"/>
      <c r="HUU427" s="230"/>
      <c r="HUV427" s="230"/>
      <c r="HUW427" s="230"/>
      <c r="HUX427" s="230"/>
      <c r="HUY427" s="230"/>
      <c r="HUZ427" s="230"/>
      <c r="HVA427" s="230"/>
      <c r="HVB427" s="230"/>
      <c r="HVC427" s="230"/>
      <c r="HVD427" s="230"/>
      <c r="HVE427" s="230"/>
      <c r="HVF427" s="230"/>
      <c r="HVG427" s="230"/>
      <c r="HVH427" s="230"/>
      <c r="HVI427" s="230"/>
      <c r="HVJ427" s="230"/>
      <c r="HVK427" s="230"/>
      <c r="HVL427" s="230"/>
      <c r="HVM427" s="230"/>
      <c r="HVN427" s="230"/>
      <c r="HVO427" s="230"/>
      <c r="HVP427" s="230"/>
      <c r="HVQ427" s="230"/>
      <c r="HVR427" s="230"/>
      <c r="HVS427" s="230"/>
      <c r="HVT427" s="230"/>
      <c r="HVU427" s="230"/>
      <c r="HVV427" s="230"/>
      <c r="HVW427" s="230"/>
      <c r="HVX427" s="230"/>
      <c r="HVY427" s="230"/>
      <c r="HVZ427" s="230"/>
      <c r="HWA427" s="230"/>
      <c r="HWB427" s="230"/>
      <c r="HWC427" s="230"/>
      <c r="HWD427" s="230"/>
      <c r="HWE427" s="230"/>
      <c r="HWF427" s="230"/>
      <c r="HWG427" s="230"/>
      <c r="HWH427" s="230"/>
      <c r="HWI427" s="230"/>
      <c r="HWJ427" s="230"/>
      <c r="HWK427" s="230"/>
      <c r="HWL427" s="230"/>
      <c r="HWM427" s="230"/>
      <c r="HWN427" s="230"/>
      <c r="HWO427" s="230"/>
      <c r="HWP427" s="230"/>
      <c r="HWQ427" s="230"/>
      <c r="HWR427" s="230"/>
      <c r="HWS427" s="230"/>
      <c r="HWT427" s="230"/>
      <c r="HWU427" s="230"/>
      <c r="HWV427" s="230"/>
      <c r="HWW427" s="230"/>
      <c r="HWX427" s="230"/>
      <c r="HWY427" s="230"/>
      <c r="HWZ427" s="230"/>
      <c r="HXA427" s="230"/>
      <c r="HXB427" s="230"/>
      <c r="HXC427" s="230"/>
      <c r="HXD427" s="230"/>
      <c r="HXE427" s="230"/>
      <c r="HXF427" s="230"/>
      <c r="HXG427" s="230"/>
      <c r="HXH427" s="230"/>
      <c r="HXI427" s="230"/>
      <c r="HXJ427" s="230"/>
      <c r="HXK427" s="230"/>
      <c r="HXL427" s="230"/>
      <c r="HXM427" s="230"/>
      <c r="HXN427" s="230"/>
      <c r="HXO427" s="230"/>
      <c r="HXP427" s="230"/>
      <c r="HXQ427" s="230"/>
      <c r="HXR427" s="230"/>
      <c r="HXS427" s="230"/>
      <c r="HXT427" s="230"/>
      <c r="HXU427" s="230"/>
      <c r="HXV427" s="230"/>
      <c r="HXW427" s="230"/>
      <c r="HXX427" s="230"/>
      <c r="HXY427" s="230"/>
      <c r="HXZ427" s="230"/>
      <c r="HYA427" s="230"/>
      <c r="HYB427" s="230"/>
      <c r="HYC427" s="230"/>
      <c r="HYD427" s="230"/>
      <c r="HYE427" s="230"/>
      <c r="HYF427" s="230"/>
      <c r="HYG427" s="230"/>
      <c r="HYH427" s="230"/>
      <c r="HYI427" s="230"/>
      <c r="HYJ427" s="230"/>
      <c r="HYK427" s="230"/>
      <c r="HYL427" s="230"/>
      <c r="HYM427" s="230"/>
      <c r="HYN427" s="230"/>
      <c r="HYO427" s="230"/>
      <c r="HYP427" s="230"/>
      <c r="HYQ427" s="230"/>
      <c r="HYR427" s="230"/>
      <c r="HYS427" s="230"/>
      <c r="HYT427" s="230"/>
      <c r="HYU427" s="230"/>
      <c r="HYV427" s="230"/>
      <c r="HYW427" s="230"/>
      <c r="HYX427" s="230"/>
      <c r="HYY427" s="230"/>
      <c r="HYZ427" s="230"/>
      <c r="HZA427" s="230"/>
      <c r="HZB427" s="230"/>
      <c r="HZC427" s="230"/>
      <c r="HZD427" s="230"/>
      <c r="HZE427" s="230"/>
      <c r="HZF427" s="230"/>
      <c r="HZG427" s="230"/>
      <c r="HZH427" s="230"/>
      <c r="HZI427" s="230"/>
      <c r="HZJ427" s="230"/>
      <c r="HZK427" s="230"/>
      <c r="HZL427" s="230"/>
      <c r="HZM427" s="230"/>
      <c r="HZN427" s="230"/>
      <c r="HZO427" s="230"/>
      <c r="HZP427" s="230"/>
      <c r="HZQ427" s="230"/>
      <c r="HZR427" s="230"/>
      <c r="HZS427" s="230"/>
      <c r="HZT427" s="230"/>
      <c r="HZU427" s="230"/>
      <c r="HZV427" s="230"/>
      <c r="HZW427" s="230"/>
      <c r="HZX427" s="230"/>
      <c r="HZY427" s="230"/>
      <c r="HZZ427" s="230"/>
      <c r="IAA427" s="230"/>
      <c r="IAB427" s="230"/>
      <c r="IAC427" s="230"/>
      <c r="IAD427" s="230"/>
      <c r="IAE427" s="230"/>
      <c r="IAF427" s="230"/>
      <c r="IAG427" s="230"/>
      <c r="IAH427" s="230"/>
      <c r="IAI427" s="230"/>
      <c r="IAJ427" s="230"/>
      <c r="IAK427" s="230"/>
      <c r="IAL427" s="230"/>
      <c r="IAM427" s="230"/>
      <c r="IAN427" s="230"/>
      <c r="IAO427" s="230"/>
      <c r="IAP427" s="230"/>
      <c r="IAQ427" s="230"/>
      <c r="IAR427" s="230"/>
      <c r="IAS427" s="230"/>
      <c r="IAT427" s="230"/>
      <c r="IAU427" s="230"/>
      <c r="IAV427" s="230"/>
      <c r="IAW427" s="230"/>
      <c r="IAX427" s="230"/>
      <c r="IAY427" s="230"/>
      <c r="IAZ427" s="230"/>
      <c r="IBA427" s="230"/>
      <c r="IBB427" s="230"/>
      <c r="IBC427" s="230"/>
      <c r="IBD427" s="230"/>
      <c r="IBE427" s="230"/>
      <c r="IBF427" s="230"/>
      <c r="IBG427" s="230"/>
      <c r="IBH427" s="230"/>
      <c r="IBI427" s="230"/>
      <c r="IBJ427" s="230"/>
      <c r="IBK427" s="230"/>
      <c r="IBL427" s="230"/>
      <c r="IBM427" s="230"/>
      <c r="IBN427" s="230"/>
      <c r="IBO427" s="230"/>
      <c r="IBP427" s="230"/>
      <c r="IBQ427" s="230"/>
      <c r="IBR427" s="230"/>
      <c r="IBS427" s="230"/>
      <c r="IBT427" s="230"/>
      <c r="IBU427" s="230"/>
      <c r="IBV427" s="230"/>
      <c r="IBW427" s="230"/>
      <c r="IBX427" s="230"/>
      <c r="IBY427" s="230"/>
      <c r="IBZ427" s="230"/>
      <c r="ICA427" s="230"/>
      <c r="ICB427" s="230"/>
      <c r="ICC427" s="230"/>
      <c r="ICD427" s="230"/>
      <c r="ICE427" s="230"/>
      <c r="ICF427" s="230"/>
      <c r="ICG427" s="230"/>
      <c r="ICH427" s="230"/>
      <c r="ICI427" s="230"/>
      <c r="ICJ427" s="230"/>
      <c r="ICK427" s="230"/>
      <c r="ICL427" s="230"/>
      <c r="ICM427" s="230"/>
      <c r="ICN427" s="230"/>
      <c r="ICO427" s="230"/>
      <c r="ICP427" s="230"/>
      <c r="ICQ427" s="230"/>
      <c r="ICR427" s="230"/>
      <c r="ICS427" s="230"/>
      <c r="ICT427" s="230"/>
      <c r="ICU427" s="230"/>
      <c r="ICV427" s="230"/>
      <c r="ICW427" s="230"/>
      <c r="ICX427" s="230"/>
      <c r="ICY427" s="230"/>
      <c r="ICZ427" s="230"/>
      <c r="IDA427" s="230"/>
      <c r="IDB427" s="230"/>
      <c r="IDC427" s="230"/>
      <c r="IDD427" s="230"/>
      <c r="IDE427" s="230"/>
      <c r="IDF427" s="230"/>
      <c r="IDG427" s="230"/>
      <c r="IDH427" s="230"/>
      <c r="IDI427" s="230"/>
      <c r="IDJ427" s="230"/>
      <c r="IDK427" s="230"/>
      <c r="IDL427" s="230"/>
      <c r="IDM427" s="230"/>
      <c r="IDN427" s="230"/>
      <c r="IDO427" s="230"/>
      <c r="IDP427" s="230"/>
      <c r="IDQ427" s="230"/>
      <c r="IDR427" s="230"/>
      <c r="IDS427" s="230"/>
      <c r="IDT427" s="230"/>
      <c r="IDU427" s="230"/>
      <c r="IDV427" s="230"/>
      <c r="IDW427" s="230"/>
      <c r="IDX427" s="230"/>
      <c r="IDY427" s="230"/>
      <c r="IDZ427" s="230"/>
      <c r="IEA427" s="230"/>
      <c r="IEB427" s="230"/>
      <c r="IEC427" s="230"/>
      <c r="IED427" s="230"/>
      <c r="IEE427" s="230"/>
      <c r="IEF427" s="230"/>
      <c r="IEG427" s="230"/>
      <c r="IEH427" s="230"/>
      <c r="IEI427" s="230"/>
      <c r="IEJ427" s="230"/>
      <c r="IEK427" s="230"/>
      <c r="IEL427" s="230"/>
      <c r="IEM427" s="230"/>
      <c r="IEN427" s="230"/>
      <c r="IEO427" s="230"/>
      <c r="IEP427" s="230"/>
      <c r="IEQ427" s="230"/>
      <c r="IER427" s="230"/>
      <c r="IES427" s="230"/>
      <c r="IET427" s="230"/>
      <c r="IEU427" s="230"/>
      <c r="IEV427" s="230"/>
      <c r="IEW427" s="230"/>
      <c r="IEX427" s="230"/>
      <c r="IEY427" s="230"/>
      <c r="IEZ427" s="230"/>
      <c r="IFA427" s="230"/>
      <c r="IFB427" s="230"/>
      <c r="IFC427" s="230"/>
      <c r="IFD427" s="230"/>
      <c r="IFE427" s="230"/>
      <c r="IFF427" s="230"/>
      <c r="IFG427" s="230"/>
      <c r="IFH427" s="230"/>
      <c r="IFI427" s="230"/>
      <c r="IFJ427" s="230"/>
      <c r="IFK427" s="230"/>
      <c r="IFL427" s="230"/>
      <c r="IFM427" s="230"/>
      <c r="IFN427" s="230"/>
      <c r="IFO427" s="230"/>
      <c r="IFP427" s="230"/>
      <c r="IFQ427" s="230"/>
      <c r="IFR427" s="230"/>
      <c r="IFS427" s="230"/>
      <c r="IFT427" s="230"/>
      <c r="IFU427" s="230"/>
      <c r="IFV427" s="230"/>
      <c r="IFW427" s="230"/>
      <c r="IFX427" s="230"/>
      <c r="IFY427" s="230"/>
      <c r="IFZ427" s="230"/>
      <c r="IGA427" s="230"/>
      <c r="IGB427" s="230"/>
      <c r="IGC427" s="230"/>
      <c r="IGD427" s="230"/>
      <c r="IGE427" s="230"/>
      <c r="IGF427" s="230"/>
      <c r="IGG427" s="230"/>
      <c r="IGH427" s="230"/>
      <c r="IGI427" s="230"/>
      <c r="IGJ427" s="230"/>
      <c r="IGK427" s="230"/>
      <c r="IGL427" s="230"/>
      <c r="IGM427" s="230"/>
      <c r="IGN427" s="230"/>
      <c r="IGO427" s="230"/>
      <c r="IGP427" s="230"/>
      <c r="IGQ427" s="230"/>
      <c r="IGR427" s="230"/>
      <c r="IGS427" s="230"/>
      <c r="IGT427" s="230"/>
      <c r="IGU427" s="230"/>
      <c r="IGV427" s="230"/>
      <c r="IGW427" s="230"/>
      <c r="IGX427" s="230"/>
      <c r="IGY427" s="230"/>
      <c r="IGZ427" s="230"/>
      <c r="IHA427" s="230"/>
      <c r="IHB427" s="230"/>
      <c r="IHC427" s="230"/>
      <c r="IHD427" s="230"/>
      <c r="IHE427" s="230"/>
      <c r="IHF427" s="230"/>
      <c r="IHG427" s="230"/>
      <c r="IHH427" s="230"/>
      <c r="IHI427" s="230"/>
      <c r="IHJ427" s="230"/>
      <c r="IHK427" s="230"/>
      <c r="IHL427" s="230"/>
      <c r="IHM427" s="230"/>
      <c r="IHN427" s="230"/>
      <c r="IHO427" s="230"/>
      <c r="IHP427" s="230"/>
      <c r="IHQ427" s="230"/>
      <c r="IHR427" s="230"/>
      <c r="IHS427" s="230"/>
      <c r="IHT427" s="230"/>
      <c r="IHU427" s="230"/>
      <c r="IHV427" s="230"/>
      <c r="IHW427" s="230"/>
      <c r="IHX427" s="230"/>
      <c r="IHY427" s="230"/>
      <c r="IHZ427" s="230"/>
      <c r="IIA427" s="230"/>
      <c r="IIB427" s="230"/>
      <c r="IIC427" s="230"/>
      <c r="IID427" s="230"/>
      <c r="IIE427" s="230"/>
      <c r="IIF427" s="230"/>
      <c r="IIG427" s="230"/>
      <c r="IIH427" s="230"/>
      <c r="III427" s="230"/>
      <c r="IIJ427" s="230"/>
      <c r="IIK427" s="230"/>
      <c r="IIL427" s="230"/>
      <c r="IIM427" s="230"/>
      <c r="IIN427" s="230"/>
      <c r="IIO427" s="230"/>
      <c r="IIP427" s="230"/>
      <c r="IIQ427" s="230"/>
      <c r="IIR427" s="230"/>
      <c r="IIS427" s="230"/>
      <c r="IIT427" s="230"/>
      <c r="IIU427" s="230"/>
      <c r="IIV427" s="230"/>
      <c r="IIW427" s="230"/>
      <c r="IIX427" s="230"/>
      <c r="IIY427" s="230"/>
      <c r="IIZ427" s="230"/>
      <c r="IJA427" s="230"/>
      <c r="IJB427" s="230"/>
      <c r="IJC427" s="230"/>
      <c r="IJD427" s="230"/>
      <c r="IJE427" s="230"/>
      <c r="IJF427" s="230"/>
      <c r="IJG427" s="230"/>
      <c r="IJH427" s="230"/>
      <c r="IJI427" s="230"/>
      <c r="IJJ427" s="230"/>
      <c r="IJK427" s="230"/>
      <c r="IJL427" s="230"/>
      <c r="IJM427" s="230"/>
      <c r="IJN427" s="230"/>
      <c r="IJO427" s="230"/>
      <c r="IJP427" s="230"/>
      <c r="IJQ427" s="230"/>
      <c r="IJR427" s="230"/>
      <c r="IJS427" s="230"/>
      <c r="IJT427" s="230"/>
      <c r="IJU427" s="230"/>
      <c r="IJV427" s="230"/>
      <c r="IJW427" s="230"/>
      <c r="IJX427" s="230"/>
      <c r="IJY427" s="230"/>
      <c r="IJZ427" s="230"/>
      <c r="IKA427" s="230"/>
      <c r="IKB427" s="230"/>
      <c r="IKC427" s="230"/>
      <c r="IKD427" s="230"/>
      <c r="IKE427" s="230"/>
      <c r="IKF427" s="230"/>
      <c r="IKG427" s="230"/>
      <c r="IKH427" s="230"/>
      <c r="IKI427" s="230"/>
      <c r="IKJ427" s="230"/>
      <c r="IKK427" s="230"/>
      <c r="IKL427" s="230"/>
      <c r="IKM427" s="230"/>
      <c r="IKN427" s="230"/>
      <c r="IKO427" s="230"/>
      <c r="IKP427" s="230"/>
      <c r="IKQ427" s="230"/>
      <c r="IKR427" s="230"/>
      <c r="IKS427" s="230"/>
      <c r="IKT427" s="230"/>
      <c r="IKU427" s="230"/>
      <c r="IKV427" s="230"/>
      <c r="IKW427" s="230"/>
      <c r="IKX427" s="230"/>
      <c r="IKY427" s="230"/>
      <c r="IKZ427" s="230"/>
      <c r="ILA427" s="230"/>
      <c r="ILB427" s="230"/>
      <c r="ILC427" s="230"/>
      <c r="ILD427" s="230"/>
      <c r="ILE427" s="230"/>
      <c r="ILF427" s="230"/>
      <c r="ILG427" s="230"/>
      <c r="ILH427" s="230"/>
      <c r="ILI427" s="230"/>
      <c r="ILJ427" s="230"/>
      <c r="ILK427" s="230"/>
      <c r="ILL427" s="230"/>
      <c r="ILM427" s="230"/>
      <c r="ILN427" s="230"/>
      <c r="ILO427" s="230"/>
      <c r="ILP427" s="230"/>
      <c r="ILQ427" s="230"/>
      <c r="ILR427" s="230"/>
      <c r="ILS427" s="230"/>
      <c r="ILT427" s="230"/>
      <c r="ILU427" s="230"/>
      <c r="ILV427" s="230"/>
      <c r="ILW427" s="230"/>
      <c r="ILX427" s="230"/>
      <c r="ILY427" s="230"/>
      <c r="ILZ427" s="230"/>
      <c r="IMA427" s="230"/>
      <c r="IMB427" s="230"/>
      <c r="IMC427" s="230"/>
      <c r="IMD427" s="230"/>
      <c r="IME427" s="230"/>
      <c r="IMF427" s="230"/>
      <c r="IMG427" s="230"/>
      <c r="IMH427" s="230"/>
      <c r="IMI427" s="230"/>
      <c r="IMJ427" s="230"/>
      <c r="IMK427" s="230"/>
      <c r="IML427" s="230"/>
      <c r="IMM427" s="230"/>
      <c r="IMN427" s="230"/>
      <c r="IMO427" s="230"/>
      <c r="IMP427" s="230"/>
      <c r="IMQ427" s="230"/>
      <c r="IMR427" s="230"/>
      <c r="IMS427" s="230"/>
      <c r="IMT427" s="230"/>
      <c r="IMU427" s="230"/>
      <c r="IMV427" s="230"/>
      <c r="IMW427" s="230"/>
      <c r="IMX427" s="230"/>
      <c r="IMY427" s="230"/>
      <c r="IMZ427" s="230"/>
      <c r="INA427" s="230"/>
      <c r="INB427" s="230"/>
      <c r="INC427" s="230"/>
      <c r="IND427" s="230"/>
      <c r="INE427" s="230"/>
      <c r="INF427" s="230"/>
      <c r="ING427" s="230"/>
      <c r="INH427" s="230"/>
      <c r="INI427" s="230"/>
      <c r="INJ427" s="230"/>
      <c r="INK427" s="230"/>
      <c r="INL427" s="230"/>
      <c r="INM427" s="230"/>
      <c r="INN427" s="230"/>
      <c r="INO427" s="230"/>
      <c r="INP427" s="230"/>
      <c r="INQ427" s="230"/>
      <c r="INR427" s="230"/>
      <c r="INS427" s="230"/>
      <c r="INT427" s="230"/>
      <c r="INU427" s="230"/>
      <c r="INV427" s="230"/>
      <c r="INW427" s="230"/>
      <c r="INX427" s="230"/>
      <c r="INY427" s="230"/>
      <c r="INZ427" s="230"/>
      <c r="IOA427" s="230"/>
      <c r="IOB427" s="230"/>
      <c r="IOC427" s="230"/>
      <c r="IOD427" s="230"/>
      <c r="IOE427" s="230"/>
      <c r="IOF427" s="230"/>
      <c r="IOG427" s="230"/>
      <c r="IOH427" s="230"/>
      <c r="IOI427" s="230"/>
      <c r="IOJ427" s="230"/>
      <c r="IOK427" s="230"/>
      <c r="IOL427" s="230"/>
      <c r="IOM427" s="230"/>
      <c r="ION427" s="230"/>
      <c r="IOO427" s="230"/>
      <c r="IOP427" s="230"/>
      <c r="IOQ427" s="230"/>
      <c r="IOR427" s="230"/>
      <c r="IOS427" s="230"/>
      <c r="IOT427" s="230"/>
      <c r="IOU427" s="230"/>
      <c r="IOV427" s="230"/>
      <c r="IOW427" s="230"/>
      <c r="IOX427" s="230"/>
      <c r="IOY427" s="230"/>
      <c r="IOZ427" s="230"/>
      <c r="IPA427" s="230"/>
      <c r="IPB427" s="230"/>
      <c r="IPC427" s="230"/>
      <c r="IPD427" s="230"/>
      <c r="IPE427" s="230"/>
      <c r="IPF427" s="230"/>
      <c r="IPG427" s="230"/>
      <c r="IPH427" s="230"/>
      <c r="IPI427" s="230"/>
      <c r="IPJ427" s="230"/>
      <c r="IPK427" s="230"/>
      <c r="IPL427" s="230"/>
      <c r="IPM427" s="230"/>
      <c r="IPN427" s="230"/>
      <c r="IPO427" s="230"/>
      <c r="IPP427" s="230"/>
      <c r="IPQ427" s="230"/>
      <c r="IPR427" s="230"/>
      <c r="IPS427" s="230"/>
      <c r="IPT427" s="230"/>
      <c r="IPU427" s="230"/>
      <c r="IPV427" s="230"/>
      <c r="IPW427" s="230"/>
      <c r="IPX427" s="230"/>
      <c r="IPY427" s="230"/>
      <c r="IPZ427" s="230"/>
      <c r="IQA427" s="230"/>
      <c r="IQB427" s="230"/>
      <c r="IQC427" s="230"/>
      <c r="IQD427" s="230"/>
      <c r="IQE427" s="230"/>
      <c r="IQF427" s="230"/>
      <c r="IQG427" s="230"/>
      <c r="IQH427" s="230"/>
      <c r="IQI427" s="230"/>
      <c r="IQJ427" s="230"/>
      <c r="IQK427" s="230"/>
      <c r="IQL427" s="230"/>
      <c r="IQM427" s="230"/>
      <c r="IQN427" s="230"/>
      <c r="IQO427" s="230"/>
      <c r="IQP427" s="230"/>
      <c r="IQQ427" s="230"/>
      <c r="IQR427" s="230"/>
      <c r="IQS427" s="230"/>
      <c r="IQT427" s="230"/>
      <c r="IQU427" s="230"/>
      <c r="IQV427" s="230"/>
      <c r="IQW427" s="230"/>
      <c r="IQX427" s="230"/>
      <c r="IQY427" s="230"/>
      <c r="IQZ427" s="230"/>
      <c r="IRA427" s="230"/>
      <c r="IRB427" s="230"/>
      <c r="IRC427" s="230"/>
      <c r="IRD427" s="230"/>
      <c r="IRE427" s="230"/>
      <c r="IRF427" s="230"/>
      <c r="IRG427" s="230"/>
      <c r="IRH427" s="230"/>
      <c r="IRI427" s="230"/>
      <c r="IRJ427" s="230"/>
      <c r="IRK427" s="230"/>
      <c r="IRL427" s="230"/>
      <c r="IRM427" s="230"/>
      <c r="IRN427" s="230"/>
      <c r="IRO427" s="230"/>
      <c r="IRP427" s="230"/>
      <c r="IRQ427" s="230"/>
      <c r="IRR427" s="230"/>
      <c r="IRS427" s="230"/>
      <c r="IRT427" s="230"/>
      <c r="IRU427" s="230"/>
      <c r="IRV427" s="230"/>
      <c r="IRW427" s="230"/>
      <c r="IRX427" s="230"/>
      <c r="IRY427" s="230"/>
      <c r="IRZ427" s="230"/>
      <c r="ISA427" s="230"/>
      <c r="ISB427" s="230"/>
      <c r="ISC427" s="230"/>
      <c r="ISD427" s="230"/>
      <c r="ISE427" s="230"/>
      <c r="ISF427" s="230"/>
      <c r="ISG427" s="230"/>
      <c r="ISH427" s="230"/>
      <c r="ISI427" s="230"/>
      <c r="ISJ427" s="230"/>
      <c r="ISK427" s="230"/>
      <c r="ISL427" s="230"/>
      <c r="ISM427" s="230"/>
      <c r="ISN427" s="230"/>
      <c r="ISO427" s="230"/>
      <c r="ISP427" s="230"/>
      <c r="ISQ427" s="230"/>
      <c r="ISR427" s="230"/>
      <c r="ISS427" s="230"/>
      <c r="IST427" s="230"/>
      <c r="ISU427" s="230"/>
      <c r="ISV427" s="230"/>
      <c r="ISW427" s="230"/>
      <c r="ISX427" s="230"/>
      <c r="ISY427" s="230"/>
      <c r="ISZ427" s="230"/>
      <c r="ITA427" s="230"/>
      <c r="ITB427" s="230"/>
      <c r="ITC427" s="230"/>
      <c r="ITD427" s="230"/>
      <c r="ITE427" s="230"/>
      <c r="ITF427" s="230"/>
      <c r="ITG427" s="230"/>
      <c r="ITH427" s="230"/>
      <c r="ITI427" s="230"/>
      <c r="ITJ427" s="230"/>
      <c r="ITK427" s="230"/>
      <c r="ITL427" s="230"/>
      <c r="ITM427" s="230"/>
      <c r="ITN427" s="230"/>
      <c r="ITO427" s="230"/>
      <c r="ITP427" s="230"/>
      <c r="ITQ427" s="230"/>
      <c r="ITR427" s="230"/>
      <c r="ITS427" s="230"/>
      <c r="ITT427" s="230"/>
      <c r="ITU427" s="230"/>
      <c r="ITV427" s="230"/>
      <c r="ITW427" s="230"/>
      <c r="ITX427" s="230"/>
      <c r="ITY427" s="230"/>
      <c r="ITZ427" s="230"/>
      <c r="IUA427" s="230"/>
      <c r="IUB427" s="230"/>
      <c r="IUC427" s="230"/>
      <c r="IUD427" s="230"/>
      <c r="IUE427" s="230"/>
      <c r="IUF427" s="230"/>
      <c r="IUG427" s="230"/>
      <c r="IUH427" s="230"/>
      <c r="IUI427" s="230"/>
      <c r="IUJ427" s="230"/>
      <c r="IUK427" s="230"/>
      <c r="IUL427" s="230"/>
      <c r="IUM427" s="230"/>
      <c r="IUN427" s="230"/>
      <c r="IUO427" s="230"/>
      <c r="IUP427" s="230"/>
      <c r="IUQ427" s="230"/>
      <c r="IUR427" s="230"/>
      <c r="IUS427" s="230"/>
      <c r="IUT427" s="230"/>
      <c r="IUU427" s="230"/>
      <c r="IUV427" s="230"/>
      <c r="IUW427" s="230"/>
      <c r="IUX427" s="230"/>
      <c r="IUY427" s="230"/>
      <c r="IUZ427" s="230"/>
      <c r="IVA427" s="230"/>
      <c r="IVB427" s="230"/>
      <c r="IVC427" s="230"/>
      <c r="IVD427" s="230"/>
      <c r="IVE427" s="230"/>
      <c r="IVF427" s="230"/>
      <c r="IVG427" s="230"/>
      <c r="IVH427" s="230"/>
      <c r="IVI427" s="230"/>
      <c r="IVJ427" s="230"/>
      <c r="IVK427" s="230"/>
      <c r="IVL427" s="230"/>
      <c r="IVM427" s="230"/>
      <c r="IVN427" s="230"/>
      <c r="IVO427" s="230"/>
      <c r="IVP427" s="230"/>
      <c r="IVQ427" s="230"/>
      <c r="IVR427" s="230"/>
      <c r="IVS427" s="230"/>
      <c r="IVT427" s="230"/>
      <c r="IVU427" s="230"/>
      <c r="IVV427" s="230"/>
      <c r="IVW427" s="230"/>
      <c r="IVX427" s="230"/>
      <c r="IVY427" s="230"/>
      <c r="IVZ427" s="230"/>
      <c r="IWA427" s="230"/>
      <c r="IWB427" s="230"/>
      <c r="IWC427" s="230"/>
      <c r="IWD427" s="230"/>
      <c r="IWE427" s="230"/>
      <c r="IWF427" s="230"/>
      <c r="IWG427" s="230"/>
      <c r="IWH427" s="230"/>
      <c r="IWI427" s="230"/>
      <c r="IWJ427" s="230"/>
      <c r="IWK427" s="230"/>
      <c r="IWL427" s="230"/>
      <c r="IWM427" s="230"/>
      <c r="IWN427" s="230"/>
      <c r="IWO427" s="230"/>
      <c r="IWP427" s="230"/>
      <c r="IWQ427" s="230"/>
      <c r="IWR427" s="230"/>
      <c r="IWS427" s="230"/>
      <c r="IWT427" s="230"/>
      <c r="IWU427" s="230"/>
      <c r="IWV427" s="230"/>
      <c r="IWW427" s="230"/>
      <c r="IWX427" s="230"/>
      <c r="IWY427" s="230"/>
      <c r="IWZ427" s="230"/>
      <c r="IXA427" s="230"/>
      <c r="IXB427" s="230"/>
      <c r="IXC427" s="230"/>
      <c r="IXD427" s="230"/>
      <c r="IXE427" s="230"/>
      <c r="IXF427" s="230"/>
      <c r="IXG427" s="230"/>
      <c r="IXH427" s="230"/>
      <c r="IXI427" s="230"/>
      <c r="IXJ427" s="230"/>
      <c r="IXK427" s="230"/>
      <c r="IXL427" s="230"/>
      <c r="IXM427" s="230"/>
      <c r="IXN427" s="230"/>
      <c r="IXO427" s="230"/>
      <c r="IXP427" s="230"/>
      <c r="IXQ427" s="230"/>
      <c r="IXR427" s="230"/>
      <c r="IXS427" s="230"/>
      <c r="IXT427" s="230"/>
      <c r="IXU427" s="230"/>
      <c r="IXV427" s="230"/>
      <c r="IXW427" s="230"/>
      <c r="IXX427" s="230"/>
      <c r="IXY427" s="230"/>
      <c r="IXZ427" s="230"/>
      <c r="IYA427" s="230"/>
      <c r="IYB427" s="230"/>
      <c r="IYC427" s="230"/>
      <c r="IYD427" s="230"/>
      <c r="IYE427" s="230"/>
      <c r="IYF427" s="230"/>
      <c r="IYG427" s="230"/>
      <c r="IYH427" s="230"/>
      <c r="IYI427" s="230"/>
      <c r="IYJ427" s="230"/>
      <c r="IYK427" s="230"/>
      <c r="IYL427" s="230"/>
      <c r="IYM427" s="230"/>
      <c r="IYN427" s="230"/>
      <c r="IYO427" s="230"/>
      <c r="IYP427" s="230"/>
      <c r="IYQ427" s="230"/>
      <c r="IYR427" s="230"/>
      <c r="IYS427" s="230"/>
      <c r="IYT427" s="230"/>
      <c r="IYU427" s="230"/>
      <c r="IYV427" s="230"/>
      <c r="IYW427" s="230"/>
      <c r="IYX427" s="230"/>
      <c r="IYY427" s="230"/>
      <c r="IYZ427" s="230"/>
      <c r="IZA427" s="230"/>
      <c r="IZB427" s="230"/>
      <c r="IZC427" s="230"/>
      <c r="IZD427" s="230"/>
      <c r="IZE427" s="230"/>
      <c r="IZF427" s="230"/>
      <c r="IZG427" s="230"/>
      <c r="IZH427" s="230"/>
      <c r="IZI427" s="230"/>
      <c r="IZJ427" s="230"/>
      <c r="IZK427" s="230"/>
      <c r="IZL427" s="230"/>
      <c r="IZM427" s="230"/>
      <c r="IZN427" s="230"/>
      <c r="IZO427" s="230"/>
      <c r="IZP427" s="230"/>
      <c r="IZQ427" s="230"/>
      <c r="IZR427" s="230"/>
      <c r="IZS427" s="230"/>
      <c r="IZT427" s="230"/>
      <c r="IZU427" s="230"/>
      <c r="IZV427" s="230"/>
      <c r="IZW427" s="230"/>
      <c r="IZX427" s="230"/>
      <c r="IZY427" s="230"/>
      <c r="IZZ427" s="230"/>
      <c r="JAA427" s="230"/>
      <c r="JAB427" s="230"/>
      <c r="JAC427" s="230"/>
      <c r="JAD427" s="230"/>
      <c r="JAE427" s="230"/>
      <c r="JAF427" s="230"/>
      <c r="JAG427" s="230"/>
      <c r="JAH427" s="230"/>
      <c r="JAI427" s="230"/>
      <c r="JAJ427" s="230"/>
      <c r="JAK427" s="230"/>
      <c r="JAL427" s="230"/>
      <c r="JAM427" s="230"/>
      <c r="JAN427" s="230"/>
      <c r="JAO427" s="230"/>
      <c r="JAP427" s="230"/>
      <c r="JAQ427" s="230"/>
      <c r="JAR427" s="230"/>
      <c r="JAS427" s="230"/>
      <c r="JAT427" s="230"/>
      <c r="JAU427" s="230"/>
      <c r="JAV427" s="230"/>
      <c r="JAW427" s="230"/>
      <c r="JAX427" s="230"/>
      <c r="JAY427" s="230"/>
      <c r="JAZ427" s="230"/>
      <c r="JBA427" s="230"/>
      <c r="JBB427" s="230"/>
      <c r="JBC427" s="230"/>
      <c r="JBD427" s="230"/>
      <c r="JBE427" s="230"/>
      <c r="JBF427" s="230"/>
      <c r="JBG427" s="230"/>
      <c r="JBH427" s="230"/>
      <c r="JBI427" s="230"/>
      <c r="JBJ427" s="230"/>
      <c r="JBK427" s="230"/>
      <c r="JBL427" s="230"/>
      <c r="JBM427" s="230"/>
      <c r="JBN427" s="230"/>
      <c r="JBO427" s="230"/>
      <c r="JBP427" s="230"/>
      <c r="JBQ427" s="230"/>
      <c r="JBR427" s="230"/>
      <c r="JBS427" s="230"/>
      <c r="JBT427" s="230"/>
      <c r="JBU427" s="230"/>
      <c r="JBV427" s="230"/>
      <c r="JBW427" s="230"/>
      <c r="JBX427" s="230"/>
      <c r="JBY427" s="230"/>
      <c r="JBZ427" s="230"/>
      <c r="JCA427" s="230"/>
      <c r="JCB427" s="230"/>
      <c r="JCC427" s="230"/>
      <c r="JCD427" s="230"/>
      <c r="JCE427" s="230"/>
      <c r="JCF427" s="230"/>
      <c r="JCG427" s="230"/>
      <c r="JCH427" s="230"/>
      <c r="JCI427" s="230"/>
      <c r="JCJ427" s="230"/>
      <c r="JCK427" s="230"/>
      <c r="JCL427" s="230"/>
      <c r="JCM427" s="230"/>
      <c r="JCN427" s="230"/>
      <c r="JCO427" s="230"/>
      <c r="JCP427" s="230"/>
      <c r="JCQ427" s="230"/>
      <c r="JCR427" s="230"/>
      <c r="JCS427" s="230"/>
      <c r="JCT427" s="230"/>
      <c r="JCU427" s="230"/>
      <c r="JCV427" s="230"/>
      <c r="JCW427" s="230"/>
      <c r="JCX427" s="230"/>
      <c r="JCY427" s="230"/>
      <c r="JCZ427" s="230"/>
      <c r="JDA427" s="230"/>
      <c r="JDB427" s="230"/>
      <c r="JDC427" s="230"/>
      <c r="JDD427" s="230"/>
      <c r="JDE427" s="230"/>
      <c r="JDF427" s="230"/>
      <c r="JDG427" s="230"/>
      <c r="JDH427" s="230"/>
      <c r="JDI427" s="230"/>
      <c r="JDJ427" s="230"/>
      <c r="JDK427" s="230"/>
      <c r="JDL427" s="230"/>
      <c r="JDM427" s="230"/>
      <c r="JDN427" s="230"/>
      <c r="JDO427" s="230"/>
      <c r="JDP427" s="230"/>
      <c r="JDQ427" s="230"/>
      <c r="JDR427" s="230"/>
      <c r="JDS427" s="230"/>
      <c r="JDT427" s="230"/>
      <c r="JDU427" s="230"/>
      <c r="JDV427" s="230"/>
      <c r="JDW427" s="230"/>
      <c r="JDX427" s="230"/>
      <c r="JDY427" s="230"/>
      <c r="JDZ427" s="230"/>
      <c r="JEA427" s="230"/>
      <c r="JEB427" s="230"/>
      <c r="JEC427" s="230"/>
      <c r="JED427" s="230"/>
      <c r="JEE427" s="230"/>
      <c r="JEF427" s="230"/>
      <c r="JEG427" s="230"/>
      <c r="JEH427" s="230"/>
      <c r="JEI427" s="230"/>
      <c r="JEJ427" s="230"/>
      <c r="JEK427" s="230"/>
      <c r="JEL427" s="230"/>
      <c r="JEM427" s="230"/>
      <c r="JEN427" s="230"/>
      <c r="JEO427" s="230"/>
      <c r="JEP427" s="230"/>
      <c r="JEQ427" s="230"/>
      <c r="JER427" s="230"/>
      <c r="JES427" s="230"/>
      <c r="JET427" s="230"/>
      <c r="JEU427" s="230"/>
      <c r="JEV427" s="230"/>
      <c r="JEW427" s="230"/>
      <c r="JEX427" s="230"/>
      <c r="JEY427" s="230"/>
      <c r="JEZ427" s="230"/>
      <c r="JFA427" s="230"/>
      <c r="JFB427" s="230"/>
      <c r="JFC427" s="230"/>
      <c r="JFD427" s="230"/>
      <c r="JFE427" s="230"/>
      <c r="JFF427" s="230"/>
      <c r="JFG427" s="230"/>
      <c r="JFH427" s="230"/>
      <c r="JFI427" s="230"/>
      <c r="JFJ427" s="230"/>
      <c r="JFK427" s="230"/>
      <c r="JFL427" s="230"/>
      <c r="JFM427" s="230"/>
      <c r="JFN427" s="230"/>
      <c r="JFO427" s="230"/>
      <c r="JFP427" s="230"/>
      <c r="JFQ427" s="230"/>
      <c r="JFR427" s="230"/>
      <c r="JFS427" s="230"/>
      <c r="JFT427" s="230"/>
      <c r="JFU427" s="230"/>
      <c r="JFV427" s="230"/>
      <c r="JFW427" s="230"/>
      <c r="JFX427" s="230"/>
      <c r="JFY427" s="230"/>
      <c r="JFZ427" s="230"/>
      <c r="JGA427" s="230"/>
      <c r="JGB427" s="230"/>
      <c r="JGC427" s="230"/>
      <c r="JGD427" s="230"/>
      <c r="JGE427" s="230"/>
      <c r="JGF427" s="230"/>
      <c r="JGG427" s="230"/>
      <c r="JGH427" s="230"/>
      <c r="JGI427" s="230"/>
      <c r="JGJ427" s="230"/>
      <c r="JGK427" s="230"/>
      <c r="JGL427" s="230"/>
      <c r="JGM427" s="230"/>
      <c r="JGN427" s="230"/>
      <c r="JGO427" s="230"/>
      <c r="JGP427" s="230"/>
      <c r="JGQ427" s="230"/>
      <c r="JGR427" s="230"/>
      <c r="JGS427" s="230"/>
      <c r="JGT427" s="230"/>
      <c r="JGU427" s="230"/>
      <c r="JGV427" s="230"/>
      <c r="JGW427" s="230"/>
      <c r="JGX427" s="230"/>
      <c r="JGY427" s="230"/>
      <c r="JGZ427" s="230"/>
      <c r="JHA427" s="230"/>
      <c r="JHB427" s="230"/>
      <c r="JHC427" s="230"/>
      <c r="JHD427" s="230"/>
      <c r="JHE427" s="230"/>
      <c r="JHF427" s="230"/>
      <c r="JHG427" s="230"/>
      <c r="JHH427" s="230"/>
      <c r="JHI427" s="230"/>
      <c r="JHJ427" s="230"/>
      <c r="JHK427" s="230"/>
      <c r="JHL427" s="230"/>
      <c r="JHM427" s="230"/>
      <c r="JHN427" s="230"/>
      <c r="JHO427" s="230"/>
      <c r="JHP427" s="230"/>
      <c r="JHQ427" s="230"/>
      <c r="JHR427" s="230"/>
      <c r="JHS427" s="230"/>
      <c r="JHT427" s="230"/>
      <c r="JHU427" s="230"/>
      <c r="JHV427" s="230"/>
      <c r="JHW427" s="230"/>
      <c r="JHX427" s="230"/>
      <c r="JHY427" s="230"/>
      <c r="JHZ427" s="230"/>
      <c r="JIA427" s="230"/>
      <c r="JIB427" s="230"/>
      <c r="JIC427" s="230"/>
      <c r="JID427" s="230"/>
      <c r="JIE427" s="230"/>
      <c r="JIF427" s="230"/>
      <c r="JIG427" s="230"/>
      <c r="JIH427" s="230"/>
      <c r="JII427" s="230"/>
      <c r="JIJ427" s="230"/>
      <c r="JIK427" s="230"/>
      <c r="JIL427" s="230"/>
      <c r="JIM427" s="230"/>
      <c r="JIN427" s="230"/>
      <c r="JIO427" s="230"/>
      <c r="JIP427" s="230"/>
      <c r="JIQ427" s="230"/>
      <c r="JIR427" s="230"/>
      <c r="JIS427" s="230"/>
      <c r="JIT427" s="230"/>
      <c r="JIU427" s="230"/>
      <c r="JIV427" s="230"/>
      <c r="JIW427" s="230"/>
      <c r="JIX427" s="230"/>
      <c r="JIY427" s="230"/>
      <c r="JIZ427" s="230"/>
      <c r="JJA427" s="230"/>
      <c r="JJB427" s="230"/>
      <c r="JJC427" s="230"/>
      <c r="JJD427" s="230"/>
      <c r="JJE427" s="230"/>
      <c r="JJF427" s="230"/>
      <c r="JJG427" s="230"/>
      <c r="JJH427" s="230"/>
      <c r="JJI427" s="230"/>
      <c r="JJJ427" s="230"/>
      <c r="JJK427" s="230"/>
      <c r="JJL427" s="230"/>
      <c r="JJM427" s="230"/>
      <c r="JJN427" s="230"/>
      <c r="JJO427" s="230"/>
      <c r="JJP427" s="230"/>
      <c r="JJQ427" s="230"/>
      <c r="JJR427" s="230"/>
      <c r="JJS427" s="230"/>
      <c r="JJT427" s="230"/>
      <c r="JJU427" s="230"/>
      <c r="JJV427" s="230"/>
      <c r="JJW427" s="230"/>
      <c r="JJX427" s="230"/>
      <c r="JJY427" s="230"/>
      <c r="JJZ427" s="230"/>
      <c r="JKA427" s="230"/>
      <c r="JKB427" s="230"/>
      <c r="JKC427" s="230"/>
      <c r="JKD427" s="230"/>
      <c r="JKE427" s="230"/>
      <c r="JKF427" s="230"/>
      <c r="JKG427" s="230"/>
      <c r="JKH427" s="230"/>
      <c r="JKI427" s="230"/>
      <c r="JKJ427" s="230"/>
      <c r="JKK427" s="230"/>
      <c r="JKL427" s="230"/>
      <c r="JKM427" s="230"/>
      <c r="JKN427" s="230"/>
      <c r="JKO427" s="230"/>
      <c r="JKP427" s="230"/>
      <c r="JKQ427" s="230"/>
      <c r="JKR427" s="230"/>
      <c r="JKS427" s="230"/>
      <c r="JKT427" s="230"/>
      <c r="JKU427" s="230"/>
      <c r="JKV427" s="230"/>
      <c r="JKW427" s="230"/>
      <c r="JKX427" s="230"/>
      <c r="JKY427" s="230"/>
      <c r="JKZ427" s="230"/>
      <c r="JLA427" s="230"/>
      <c r="JLB427" s="230"/>
      <c r="JLC427" s="230"/>
      <c r="JLD427" s="230"/>
      <c r="JLE427" s="230"/>
      <c r="JLF427" s="230"/>
      <c r="JLG427" s="230"/>
      <c r="JLH427" s="230"/>
      <c r="JLI427" s="230"/>
      <c r="JLJ427" s="230"/>
      <c r="JLK427" s="230"/>
      <c r="JLL427" s="230"/>
      <c r="JLM427" s="230"/>
      <c r="JLN427" s="230"/>
      <c r="JLO427" s="230"/>
      <c r="JLP427" s="230"/>
      <c r="JLQ427" s="230"/>
      <c r="JLR427" s="230"/>
      <c r="JLS427" s="230"/>
      <c r="JLT427" s="230"/>
      <c r="JLU427" s="230"/>
      <c r="JLV427" s="230"/>
      <c r="JLW427" s="230"/>
      <c r="JLX427" s="230"/>
      <c r="JLY427" s="230"/>
      <c r="JLZ427" s="230"/>
      <c r="JMA427" s="230"/>
      <c r="JMB427" s="230"/>
      <c r="JMC427" s="230"/>
      <c r="JMD427" s="230"/>
      <c r="JME427" s="230"/>
      <c r="JMF427" s="230"/>
      <c r="JMG427" s="230"/>
      <c r="JMH427" s="230"/>
      <c r="JMI427" s="230"/>
      <c r="JMJ427" s="230"/>
      <c r="JMK427" s="230"/>
      <c r="JML427" s="230"/>
      <c r="JMM427" s="230"/>
      <c r="JMN427" s="230"/>
      <c r="JMO427" s="230"/>
      <c r="JMP427" s="230"/>
      <c r="JMQ427" s="230"/>
      <c r="JMR427" s="230"/>
      <c r="JMS427" s="230"/>
      <c r="JMT427" s="230"/>
      <c r="JMU427" s="230"/>
      <c r="JMV427" s="230"/>
      <c r="JMW427" s="230"/>
      <c r="JMX427" s="230"/>
      <c r="JMY427" s="230"/>
      <c r="JMZ427" s="230"/>
      <c r="JNA427" s="230"/>
      <c r="JNB427" s="230"/>
      <c r="JNC427" s="230"/>
      <c r="JND427" s="230"/>
      <c r="JNE427" s="230"/>
      <c r="JNF427" s="230"/>
      <c r="JNG427" s="230"/>
      <c r="JNH427" s="230"/>
      <c r="JNI427" s="230"/>
      <c r="JNJ427" s="230"/>
      <c r="JNK427" s="230"/>
      <c r="JNL427" s="230"/>
      <c r="JNM427" s="230"/>
      <c r="JNN427" s="230"/>
      <c r="JNO427" s="230"/>
      <c r="JNP427" s="230"/>
      <c r="JNQ427" s="230"/>
      <c r="JNR427" s="230"/>
      <c r="JNS427" s="230"/>
      <c r="JNT427" s="230"/>
      <c r="JNU427" s="230"/>
      <c r="JNV427" s="230"/>
      <c r="JNW427" s="230"/>
      <c r="JNX427" s="230"/>
      <c r="JNY427" s="230"/>
      <c r="JNZ427" s="230"/>
      <c r="JOA427" s="230"/>
      <c r="JOB427" s="230"/>
      <c r="JOC427" s="230"/>
      <c r="JOD427" s="230"/>
      <c r="JOE427" s="230"/>
      <c r="JOF427" s="230"/>
      <c r="JOG427" s="230"/>
      <c r="JOH427" s="230"/>
      <c r="JOI427" s="230"/>
      <c r="JOJ427" s="230"/>
      <c r="JOK427" s="230"/>
      <c r="JOL427" s="230"/>
      <c r="JOM427" s="230"/>
      <c r="JON427" s="230"/>
      <c r="JOO427" s="230"/>
      <c r="JOP427" s="230"/>
      <c r="JOQ427" s="230"/>
      <c r="JOR427" s="230"/>
      <c r="JOS427" s="230"/>
      <c r="JOT427" s="230"/>
      <c r="JOU427" s="230"/>
      <c r="JOV427" s="230"/>
      <c r="JOW427" s="230"/>
      <c r="JOX427" s="230"/>
      <c r="JOY427" s="230"/>
      <c r="JOZ427" s="230"/>
      <c r="JPA427" s="230"/>
      <c r="JPB427" s="230"/>
      <c r="JPC427" s="230"/>
      <c r="JPD427" s="230"/>
      <c r="JPE427" s="230"/>
      <c r="JPF427" s="230"/>
      <c r="JPG427" s="230"/>
      <c r="JPH427" s="230"/>
      <c r="JPI427" s="230"/>
      <c r="JPJ427" s="230"/>
      <c r="JPK427" s="230"/>
      <c r="JPL427" s="230"/>
      <c r="JPM427" s="230"/>
      <c r="JPN427" s="230"/>
      <c r="JPO427" s="230"/>
      <c r="JPP427" s="230"/>
      <c r="JPQ427" s="230"/>
      <c r="JPR427" s="230"/>
      <c r="JPS427" s="230"/>
      <c r="JPT427" s="230"/>
      <c r="JPU427" s="230"/>
      <c r="JPV427" s="230"/>
      <c r="JPW427" s="230"/>
      <c r="JPX427" s="230"/>
      <c r="JPY427" s="230"/>
      <c r="JPZ427" s="230"/>
      <c r="JQA427" s="230"/>
      <c r="JQB427" s="230"/>
      <c r="JQC427" s="230"/>
      <c r="JQD427" s="230"/>
      <c r="JQE427" s="230"/>
      <c r="JQF427" s="230"/>
      <c r="JQG427" s="230"/>
      <c r="JQH427" s="230"/>
      <c r="JQI427" s="230"/>
      <c r="JQJ427" s="230"/>
      <c r="JQK427" s="230"/>
      <c r="JQL427" s="230"/>
      <c r="JQM427" s="230"/>
      <c r="JQN427" s="230"/>
      <c r="JQO427" s="230"/>
      <c r="JQP427" s="230"/>
      <c r="JQQ427" s="230"/>
      <c r="JQR427" s="230"/>
      <c r="JQS427" s="230"/>
      <c r="JQT427" s="230"/>
      <c r="JQU427" s="230"/>
      <c r="JQV427" s="230"/>
      <c r="JQW427" s="230"/>
      <c r="JQX427" s="230"/>
      <c r="JQY427" s="230"/>
      <c r="JQZ427" s="230"/>
      <c r="JRA427" s="230"/>
      <c r="JRB427" s="230"/>
      <c r="JRC427" s="230"/>
      <c r="JRD427" s="230"/>
      <c r="JRE427" s="230"/>
      <c r="JRF427" s="230"/>
      <c r="JRG427" s="230"/>
      <c r="JRH427" s="230"/>
      <c r="JRI427" s="230"/>
      <c r="JRJ427" s="230"/>
      <c r="JRK427" s="230"/>
      <c r="JRL427" s="230"/>
      <c r="JRM427" s="230"/>
      <c r="JRN427" s="230"/>
      <c r="JRO427" s="230"/>
      <c r="JRP427" s="230"/>
      <c r="JRQ427" s="230"/>
      <c r="JRR427" s="230"/>
      <c r="JRS427" s="230"/>
      <c r="JRT427" s="230"/>
      <c r="JRU427" s="230"/>
      <c r="JRV427" s="230"/>
      <c r="JRW427" s="230"/>
      <c r="JRX427" s="230"/>
      <c r="JRY427" s="230"/>
      <c r="JRZ427" s="230"/>
      <c r="JSA427" s="230"/>
      <c r="JSB427" s="230"/>
      <c r="JSC427" s="230"/>
      <c r="JSD427" s="230"/>
      <c r="JSE427" s="230"/>
      <c r="JSF427" s="230"/>
      <c r="JSG427" s="230"/>
      <c r="JSH427" s="230"/>
      <c r="JSI427" s="230"/>
      <c r="JSJ427" s="230"/>
      <c r="JSK427" s="230"/>
      <c r="JSL427" s="230"/>
      <c r="JSM427" s="230"/>
      <c r="JSN427" s="230"/>
      <c r="JSO427" s="230"/>
      <c r="JSP427" s="230"/>
      <c r="JSQ427" s="230"/>
      <c r="JSR427" s="230"/>
      <c r="JSS427" s="230"/>
      <c r="JST427" s="230"/>
      <c r="JSU427" s="230"/>
      <c r="JSV427" s="230"/>
      <c r="JSW427" s="230"/>
      <c r="JSX427" s="230"/>
      <c r="JSY427" s="230"/>
      <c r="JSZ427" s="230"/>
      <c r="JTA427" s="230"/>
      <c r="JTB427" s="230"/>
      <c r="JTC427" s="230"/>
      <c r="JTD427" s="230"/>
      <c r="JTE427" s="230"/>
      <c r="JTF427" s="230"/>
      <c r="JTG427" s="230"/>
      <c r="JTH427" s="230"/>
      <c r="JTI427" s="230"/>
      <c r="JTJ427" s="230"/>
      <c r="JTK427" s="230"/>
      <c r="JTL427" s="230"/>
      <c r="JTM427" s="230"/>
      <c r="JTN427" s="230"/>
      <c r="JTO427" s="230"/>
      <c r="JTP427" s="230"/>
      <c r="JTQ427" s="230"/>
      <c r="JTR427" s="230"/>
      <c r="JTS427" s="230"/>
      <c r="JTT427" s="230"/>
      <c r="JTU427" s="230"/>
      <c r="JTV427" s="230"/>
      <c r="JTW427" s="230"/>
      <c r="JTX427" s="230"/>
      <c r="JTY427" s="230"/>
      <c r="JTZ427" s="230"/>
      <c r="JUA427" s="230"/>
      <c r="JUB427" s="230"/>
      <c r="JUC427" s="230"/>
      <c r="JUD427" s="230"/>
      <c r="JUE427" s="230"/>
      <c r="JUF427" s="230"/>
      <c r="JUG427" s="230"/>
      <c r="JUH427" s="230"/>
      <c r="JUI427" s="230"/>
      <c r="JUJ427" s="230"/>
      <c r="JUK427" s="230"/>
      <c r="JUL427" s="230"/>
      <c r="JUM427" s="230"/>
      <c r="JUN427" s="230"/>
      <c r="JUO427" s="230"/>
      <c r="JUP427" s="230"/>
      <c r="JUQ427" s="230"/>
      <c r="JUR427" s="230"/>
      <c r="JUS427" s="230"/>
      <c r="JUT427" s="230"/>
      <c r="JUU427" s="230"/>
      <c r="JUV427" s="230"/>
      <c r="JUW427" s="230"/>
      <c r="JUX427" s="230"/>
      <c r="JUY427" s="230"/>
      <c r="JUZ427" s="230"/>
      <c r="JVA427" s="230"/>
      <c r="JVB427" s="230"/>
      <c r="JVC427" s="230"/>
      <c r="JVD427" s="230"/>
      <c r="JVE427" s="230"/>
      <c r="JVF427" s="230"/>
      <c r="JVG427" s="230"/>
      <c r="JVH427" s="230"/>
      <c r="JVI427" s="230"/>
      <c r="JVJ427" s="230"/>
      <c r="JVK427" s="230"/>
      <c r="JVL427" s="230"/>
      <c r="JVM427" s="230"/>
      <c r="JVN427" s="230"/>
      <c r="JVO427" s="230"/>
      <c r="JVP427" s="230"/>
      <c r="JVQ427" s="230"/>
      <c r="JVR427" s="230"/>
      <c r="JVS427" s="230"/>
      <c r="JVT427" s="230"/>
      <c r="JVU427" s="230"/>
      <c r="JVV427" s="230"/>
      <c r="JVW427" s="230"/>
      <c r="JVX427" s="230"/>
      <c r="JVY427" s="230"/>
      <c r="JVZ427" s="230"/>
      <c r="JWA427" s="230"/>
      <c r="JWB427" s="230"/>
      <c r="JWC427" s="230"/>
      <c r="JWD427" s="230"/>
      <c r="JWE427" s="230"/>
      <c r="JWF427" s="230"/>
      <c r="JWG427" s="230"/>
      <c r="JWH427" s="230"/>
      <c r="JWI427" s="230"/>
      <c r="JWJ427" s="230"/>
      <c r="JWK427" s="230"/>
      <c r="JWL427" s="230"/>
      <c r="JWM427" s="230"/>
      <c r="JWN427" s="230"/>
      <c r="JWO427" s="230"/>
      <c r="JWP427" s="230"/>
      <c r="JWQ427" s="230"/>
      <c r="JWR427" s="230"/>
      <c r="JWS427" s="230"/>
      <c r="JWT427" s="230"/>
      <c r="JWU427" s="230"/>
      <c r="JWV427" s="230"/>
      <c r="JWW427" s="230"/>
      <c r="JWX427" s="230"/>
      <c r="JWY427" s="230"/>
      <c r="JWZ427" s="230"/>
      <c r="JXA427" s="230"/>
      <c r="JXB427" s="230"/>
      <c r="JXC427" s="230"/>
      <c r="JXD427" s="230"/>
      <c r="JXE427" s="230"/>
      <c r="JXF427" s="230"/>
      <c r="JXG427" s="230"/>
      <c r="JXH427" s="230"/>
      <c r="JXI427" s="230"/>
      <c r="JXJ427" s="230"/>
      <c r="JXK427" s="230"/>
      <c r="JXL427" s="230"/>
      <c r="JXM427" s="230"/>
      <c r="JXN427" s="230"/>
      <c r="JXO427" s="230"/>
      <c r="JXP427" s="230"/>
      <c r="JXQ427" s="230"/>
      <c r="JXR427" s="230"/>
      <c r="JXS427" s="230"/>
      <c r="JXT427" s="230"/>
      <c r="JXU427" s="230"/>
      <c r="JXV427" s="230"/>
      <c r="JXW427" s="230"/>
      <c r="JXX427" s="230"/>
      <c r="JXY427" s="230"/>
      <c r="JXZ427" s="230"/>
      <c r="JYA427" s="230"/>
      <c r="JYB427" s="230"/>
      <c r="JYC427" s="230"/>
      <c r="JYD427" s="230"/>
      <c r="JYE427" s="230"/>
      <c r="JYF427" s="230"/>
      <c r="JYG427" s="230"/>
      <c r="JYH427" s="230"/>
      <c r="JYI427" s="230"/>
      <c r="JYJ427" s="230"/>
      <c r="JYK427" s="230"/>
      <c r="JYL427" s="230"/>
      <c r="JYM427" s="230"/>
      <c r="JYN427" s="230"/>
      <c r="JYO427" s="230"/>
      <c r="JYP427" s="230"/>
      <c r="JYQ427" s="230"/>
      <c r="JYR427" s="230"/>
      <c r="JYS427" s="230"/>
      <c r="JYT427" s="230"/>
      <c r="JYU427" s="230"/>
      <c r="JYV427" s="230"/>
      <c r="JYW427" s="230"/>
      <c r="JYX427" s="230"/>
      <c r="JYY427" s="230"/>
      <c r="JYZ427" s="230"/>
      <c r="JZA427" s="230"/>
      <c r="JZB427" s="230"/>
      <c r="JZC427" s="230"/>
      <c r="JZD427" s="230"/>
      <c r="JZE427" s="230"/>
      <c r="JZF427" s="230"/>
      <c r="JZG427" s="230"/>
      <c r="JZH427" s="230"/>
      <c r="JZI427" s="230"/>
      <c r="JZJ427" s="230"/>
      <c r="JZK427" s="230"/>
      <c r="JZL427" s="230"/>
      <c r="JZM427" s="230"/>
      <c r="JZN427" s="230"/>
      <c r="JZO427" s="230"/>
      <c r="JZP427" s="230"/>
      <c r="JZQ427" s="230"/>
      <c r="JZR427" s="230"/>
      <c r="JZS427" s="230"/>
      <c r="JZT427" s="230"/>
      <c r="JZU427" s="230"/>
      <c r="JZV427" s="230"/>
      <c r="JZW427" s="230"/>
      <c r="JZX427" s="230"/>
      <c r="JZY427" s="230"/>
      <c r="JZZ427" s="230"/>
      <c r="KAA427" s="230"/>
      <c r="KAB427" s="230"/>
      <c r="KAC427" s="230"/>
      <c r="KAD427" s="230"/>
      <c r="KAE427" s="230"/>
      <c r="KAF427" s="230"/>
      <c r="KAG427" s="230"/>
      <c r="KAH427" s="230"/>
      <c r="KAI427" s="230"/>
      <c r="KAJ427" s="230"/>
      <c r="KAK427" s="230"/>
      <c r="KAL427" s="230"/>
      <c r="KAM427" s="230"/>
      <c r="KAN427" s="230"/>
      <c r="KAO427" s="230"/>
      <c r="KAP427" s="230"/>
      <c r="KAQ427" s="230"/>
      <c r="KAR427" s="230"/>
      <c r="KAS427" s="230"/>
      <c r="KAT427" s="230"/>
      <c r="KAU427" s="230"/>
      <c r="KAV427" s="230"/>
      <c r="KAW427" s="230"/>
      <c r="KAX427" s="230"/>
      <c r="KAY427" s="230"/>
      <c r="KAZ427" s="230"/>
      <c r="KBA427" s="230"/>
      <c r="KBB427" s="230"/>
      <c r="KBC427" s="230"/>
      <c r="KBD427" s="230"/>
      <c r="KBE427" s="230"/>
      <c r="KBF427" s="230"/>
      <c r="KBG427" s="230"/>
      <c r="KBH427" s="230"/>
      <c r="KBI427" s="230"/>
      <c r="KBJ427" s="230"/>
      <c r="KBK427" s="230"/>
      <c r="KBL427" s="230"/>
      <c r="KBM427" s="230"/>
      <c r="KBN427" s="230"/>
      <c r="KBO427" s="230"/>
      <c r="KBP427" s="230"/>
      <c r="KBQ427" s="230"/>
      <c r="KBR427" s="230"/>
      <c r="KBS427" s="230"/>
      <c r="KBT427" s="230"/>
      <c r="KBU427" s="230"/>
      <c r="KBV427" s="230"/>
      <c r="KBW427" s="230"/>
      <c r="KBX427" s="230"/>
      <c r="KBY427" s="230"/>
      <c r="KBZ427" s="230"/>
      <c r="KCA427" s="230"/>
      <c r="KCB427" s="230"/>
      <c r="KCC427" s="230"/>
      <c r="KCD427" s="230"/>
      <c r="KCE427" s="230"/>
      <c r="KCF427" s="230"/>
      <c r="KCG427" s="230"/>
      <c r="KCH427" s="230"/>
      <c r="KCI427" s="230"/>
      <c r="KCJ427" s="230"/>
      <c r="KCK427" s="230"/>
      <c r="KCL427" s="230"/>
      <c r="KCM427" s="230"/>
      <c r="KCN427" s="230"/>
      <c r="KCO427" s="230"/>
      <c r="KCP427" s="230"/>
      <c r="KCQ427" s="230"/>
      <c r="KCR427" s="230"/>
      <c r="KCS427" s="230"/>
      <c r="KCT427" s="230"/>
      <c r="KCU427" s="230"/>
      <c r="KCV427" s="230"/>
      <c r="KCW427" s="230"/>
      <c r="KCX427" s="230"/>
      <c r="KCY427" s="230"/>
      <c r="KCZ427" s="230"/>
      <c r="KDA427" s="230"/>
      <c r="KDB427" s="230"/>
      <c r="KDC427" s="230"/>
      <c r="KDD427" s="230"/>
      <c r="KDE427" s="230"/>
      <c r="KDF427" s="230"/>
      <c r="KDG427" s="230"/>
      <c r="KDH427" s="230"/>
      <c r="KDI427" s="230"/>
      <c r="KDJ427" s="230"/>
      <c r="KDK427" s="230"/>
      <c r="KDL427" s="230"/>
      <c r="KDM427" s="230"/>
      <c r="KDN427" s="230"/>
      <c r="KDO427" s="230"/>
      <c r="KDP427" s="230"/>
      <c r="KDQ427" s="230"/>
      <c r="KDR427" s="230"/>
      <c r="KDS427" s="230"/>
      <c r="KDT427" s="230"/>
      <c r="KDU427" s="230"/>
      <c r="KDV427" s="230"/>
      <c r="KDW427" s="230"/>
      <c r="KDX427" s="230"/>
      <c r="KDY427" s="230"/>
      <c r="KDZ427" s="230"/>
      <c r="KEA427" s="230"/>
      <c r="KEB427" s="230"/>
      <c r="KEC427" s="230"/>
      <c r="KED427" s="230"/>
      <c r="KEE427" s="230"/>
      <c r="KEF427" s="230"/>
      <c r="KEG427" s="230"/>
      <c r="KEH427" s="230"/>
      <c r="KEI427" s="230"/>
      <c r="KEJ427" s="230"/>
      <c r="KEK427" s="230"/>
      <c r="KEL427" s="230"/>
      <c r="KEM427" s="230"/>
      <c r="KEN427" s="230"/>
      <c r="KEO427" s="230"/>
      <c r="KEP427" s="230"/>
      <c r="KEQ427" s="230"/>
      <c r="KER427" s="230"/>
      <c r="KES427" s="230"/>
      <c r="KET427" s="230"/>
      <c r="KEU427" s="230"/>
      <c r="KEV427" s="230"/>
      <c r="KEW427" s="230"/>
      <c r="KEX427" s="230"/>
      <c r="KEY427" s="230"/>
      <c r="KEZ427" s="230"/>
      <c r="KFA427" s="230"/>
      <c r="KFB427" s="230"/>
      <c r="KFC427" s="230"/>
      <c r="KFD427" s="230"/>
      <c r="KFE427" s="230"/>
      <c r="KFF427" s="230"/>
      <c r="KFG427" s="230"/>
      <c r="KFH427" s="230"/>
      <c r="KFI427" s="230"/>
      <c r="KFJ427" s="230"/>
      <c r="KFK427" s="230"/>
      <c r="KFL427" s="230"/>
      <c r="KFM427" s="230"/>
      <c r="KFN427" s="230"/>
      <c r="KFO427" s="230"/>
      <c r="KFP427" s="230"/>
      <c r="KFQ427" s="230"/>
      <c r="KFR427" s="230"/>
      <c r="KFS427" s="230"/>
      <c r="KFT427" s="230"/>
      <c r="KFU427" s="230"/>
      <c r="KFV427" s="230"/>
      <c r="KFW427" s="230"/>
      <c r="KFX427" s="230"/>
      <c r="KFY427" s="230"/>
      <c r="KFZ427" s="230"/>
      <c r="KGA427" s="230"/>
      <c r="KGB427" s="230"/>
      <c r="KGC427" s="230"/>
      <c r="KGD427" s="230"/>
      <c r="KGE427" s="230"/>
      <c r="KGF427" s="230"/>
      <c r="KGG427" s="230"/>
      <c r="KGH427" s="230"/>
      <c r="KGI427" s="230"/>
      <c r="KGJ427" s="230"/>
      <c r="KGK427" s="230"/>
      <c r="KGL427" s="230"/>
      <c r="KGM427" s="230"/>
      <c r="KGN427" s="230"/>
      <c r="KGO427" s="230"/>
      <c r="KGP427" s="230"/>
      <c r="KGQ427" s="230"/>
      <c r="KGR427" s="230"/>
      <c r="KGS427" s="230"/>
      <c r="KGT427" s="230"/>
      <c r="KGU427" s="230"/>
      <c r="KGV427" s="230"/>
      <c r="KGW427" s="230"/>
      <c r="KGX427" s="230"/>
      <c r="KGY427" s="230"/>
      <c r="KGZ427" s="230"/>
      <c r="KHA427" s="230"/>
      <c r="KHB427" s="230"/>
      <c r="KHC427" s="230"/>
      <c r="KHD427" s="230"/>
      <c r="KHE427" s="230"/>
      <c r="KHF427" s="230"/>
      <c r="KHG427" s="230"/>
      <c r="KHH427" s="230"/>
      <c r="KHI427" s="230"/>
      <c r="KHJ427" s="230"/>
      <c r="KHK427" s="230"/>
      <c r="KHL427" s="230"/>
      <c r="KHM427" s="230"/>
      <c r="KHN427" s="230"/>
      <c r="KHO427" s="230"/>
      <c r="KHP427" s="230"/>
      <c r="KHQ427" s="230"/>
      <c r="KHR427" s="230"/>
      <c r="KHS427" s="230"/>
      <c r="KHT427" s="230"/>
      <c r="KHU427" s="230"/>
      <c r="KHV427" s="230"/>
      <c r="KHW427" s="230"/>
      <c r="KHX427" s="230"/>
      <c r="KHY427" s="230"/>
      <c r="KHZ427" s="230"/>
      <c r="KIA427" s="230"/>
      <c r="KIB427" s="230"/>
      <c r="KIC427" s="230"/>
      <c r="KID427" s="230"/>
      <c r="KIE427" s="230"/>
      <c r="KIF427" s="230"/>
      <c r="KIG427" s="230"/>
      <c r="KIH427" s="230"/>
      <c r="KII427" s="230"/>
      <c r="KIJ427" s="230"/>
      <c r="KIK427" s="230"/>
      <c r="KIL427" s="230"/>
      <c r="KIM427" s="230"/>
      <c r="KIN427" s="230"/>
      <c r="KIO427" s="230"/>
      <c r="KIP427" s="230"/>
      <c r="KIQ427" s="230"/>
      <c r="KIR427" s="230"/>
      <c r="KIS427" s="230"/>
      <c r="KIT427" s="230"/>
      <c r="KIU427" s="230"/>
      <c r="KIV427" s="230"/>
      <c r="KIW427" s="230"/>
      <c r="KIX427" s="230"/>
      <c r="KIY427" s="230"/>
      <c r="KIZ427" s="230"/>
      <c r="KJA427" s="230"/>
      <c r="KJB427" s="230"/>
      <c r="KJC427" s="230"/>
      <c r="KJD427" s="230"/>
      <c r="KJE427" s="230"/>
      <c r="KJF427" s="230"/>
      <c r="KJG427" s="230"/>
      <c r="KJH427" s="230"/>
      <c r="KJI427" s="230"/>
      <c r="KJJ427" s="230"/>
      <c r="KJK427" s="230"/>
      <c r="KJL427" s="230"/>
      <c r="KJM427" s="230"/>
      <c r="KJN427" s="230"/>
      <c r="KJO427" s="230"/>
      <c r="KJP427" s="230"/>
      <c r="KJQ427" s="230"/>
      <c r="KJR427" s="230"/>
      <c r="KJS427" s="230"/>
      <c r="KJT427" s="230"/>
      <c r="KJU427" s="230"/>
      <c r="KJV427" s="230"/>
      <c r="KJW427" s="230"/>
      <c r="KJX427" s="230"/>
      <c r="KJY427" s="230"/>
      <c r="KJZ427" s="230"/>
      <c r="KKA427" s="230"/>
      <c r="KKB427" s="230"/>
      <c r="KKC427" s="230"/>
      <c r="KKD427" s="230"/>
      <c r="KKE427" s="230"/>
      <c r="KKF427" s="230"/>
      <c r="KKG427" s="230"/>
      <c r="KKH427" s="230"/>
      <c r="KKI427" s="230"/>
      <c r="KKJ427" s="230"/>
      <c r="KKK427" s="230"/>
      <c r="KKL427" s="230"/>
      <c r="KKM427" s="230"/>
      <c r="KKN427" s="230"/>
      <c r="KKO427" s="230"/>
      <c r="KKP427" s="230"/>
      <c r="KKQ427" s="230"/>
      <c r="KKR427" s="230"/>
      <c r="KKS427" s="230"/>
      <c r="KKT427" s="230"/>
      <c r="KKU427" s="230"/>
      <c r="KKV427" s="230"/>
      <c r="KKW427" s="230"/>
      <c r="KKX427" s="230"/>
      <c r="KKY427" s="230"/>
      <c r="KKZ427" s="230"/>
      <c r="KLA427" s="230"/>
      <c r="KLB427" s="230"/>
      <c r="KLC427" s="230"/>
      <c r="KLD427" s="230"/>
      <c r="KLE427" s="230"/>
      <c r="KLF427" s="230"/>
      <c r="KLG427" s="230"/>
      <c r="KLH427" s="230"/>
      <c r="KLI427" s="230"/>
      <c r="KLJ427" s="230"/>
      <c r="KLK427" s="230"/>
      <c r="KLL427" s="230"/>
      <c r="KLM427" s="230"/>
      <c r="KLN427" s="230"/>
      <c r="KLO427" s="230"/>
      <c r="KLP427" s="230"/>
      <c r="KLQ427" s="230"/>
      <c r="KLR427" s="230"/>
      <c r="KLS427" s="230"/>
      <c r="KLT427" s="230"/>
      <c r="KLU427" s="230"/>
      <c r="KLV427" s="230"/>
      <c r="KLW427" s="230"/>
      <c r="KLX427" s="230"/>
      <c r="KLY427" s="230"/>
      <c r="KLZ427" s="230"/>
      <c r="KMA427" s="230"/>
      <c r="KMB427" s="230"/>
      <c r="KMC427" s="230"/>
      <c r="KMD427" s="230"/>
      <c r="KME427" s="230"/>
      <c r="KMF427" s="230"/>
      <c r="KMG427" s="230"/>
      <c r="KMH427" s="230"/>
      <c r="KMI427" s="230"/>
      <c r="KMJ427" s="230"/>
      <c r="KMK427" s="230"/>
      <c r="KML427" s="230"/>
      <c r="KMM427" s="230"/>
      <c r="KMN427" s="230"/>
      <c r="KMO427" s="230"/>
      <c r="KMP427" s="230"/>
      <c r="KMQ427" s="230"/>
      <c r="KMR427" s="230"/>
      <c r="KMS427" s="230"/>
      <c r="KMT427" s="230"/>
      <c r="KMU427" s="230"/>
      <c r="KMV427" s="230"/>
      <c r="KMW427" s="230"/>
      <c r="KMX427" s="230"/>
      <c r="KMY427" s="230"/>
      <c r="KMZ427" s="230"/>
      <c r="KNA427" s="230"/>
      <c r="KNB427" s="230"/>
      <c r="KNC427" s="230"/>
      <c r="KND427" s="230"/>
      <c r="KNE427" s="230"/>
      <c r="KNF427" s="230"/>
      <c r="KNG427" s="230"/>
      <c r="KNH427" s="230"/>
      <c r="KNI427" s="230"/>
      <c r="KNJ427" s="230"/>
      <c r="KNK427" s="230"/>
      <c r="KNL427" s="230"/>
      <c r="KNM427" s="230"/>
      <c r="KNN427" s="230"/>
      <c r="KNO427" s="230"/>
      <c r="KNP427" s="230"/>
      <c r="KNQ427" s="230"/>
      <c r="KNR427" s="230"/>
      <c r="KNS427" s="230"/>
      <c r="KNT427" s="230"/>
      <c r="KNU427" s="230"/>
      <c r="KNV427" s="230"/>
      <c r="KNW427" s="230"/>
      <c r="KNX427" s="230"/>
      <c r="KNY427" s="230"/>
      <c r="KNZ427" s="230"/>
      <c r="KOA427" s="230"/>
      <c r="KOB427" s="230"/>
      <c r="KOC427" s="230"/>
      <c r="KOD427" s="230"/>
      <c r="KOE427" s="230"/>
      <c r="KOF427" s="230"/>
      <c r="KOG427" s="230"/>
      <c r="KOH427" s="230"/>
      <c r="KOI427" s="230"/>
      <c r="KOJ427" s="230"/>
      <c r="KOK427" s="230"/>
      <c r="KOL427" s="230"/>
      <c r="KOM427" s="230"/>
      <c r="KON427" s="230"/>
      <c r="KOO427" s="230"/>
      <c r="KOP427" s="230"/>
      <c r="KOQ427" s="230"/>
      <c r="KOR427" s="230"/>
      <c r="KOS427" s="230"/>
      <c r="KOT427" s="230"/>
      <c r="KOU427" s="230"/>
      <c r="KOV427" s="230"/>
      <c r="KOW427" s="230"/>
      <c r="KOX427" s="230"/>
      <c r="KOY427" s="230"/>
      <c r="KOZ427" s="230"/>
      <c r="KPA427" s="230"/>
      <c r="KPB427" s="230"/>
      <c r="KPC427" s="230"/>
      <c r="KPD427" s="230"/>
      <c r="KPE427" s="230"/>
      <c r="KPF427" s="230"/>
      <c r="KPG427" s="230"/>
      <c r="KPH427" s="230"/>
      <c r="KPI427" s="230"/>
      <c r="KPJ427" s="230"/>
      <c r="KPK427" s="230"/>
      <c r="KPL427" s="230"/>
      <c r="KPM427" s="230"/>
      <c r="KPN427" s="230"/>
      <c r="KPO427" s="230"/>
      <c r="KPP427" s="230"/>
      <c r="KPQ427" s="230"/>
      <c r="KPR427" s="230"/>
      <c r="KPS427" s="230"/>
      <c r="KPT427" s="230"/>
      <c r="KPU427" s="230"/>
      <c r="KPV427" s="230"/>
      <c r="KPW427" s="230"/>
      <c r="KPX427" s="230"/>
      <c r="KPY427" s="230"/>
      <c r="KPZ427" s="230"/>
      <c r="KQA427" s="230"/>
      <c r="KQB427" s="230"/>
      <c r="KQC427" s="230"/>
      <c r="KQD427" s="230"/>
      <c r="KQE427" s="230"/>
      <c r="KQF427" s="230"/>
      <c r="KQG427" s="230"/>
      <c r="KQH427" s="230"/>
      <c r="KQI427" s="230"/>
      <c r="KQJ427" s="230"/>
      <c r="KQK427" s="230"/>
      <c r="KQL427" s="230"/>
      <c r="KQM427" s="230"/>
      <c r="KQN427" s="230"/>
      <c r="KQO427" s="230"/>
      <c r="KQP427" s="230"/>
      <c r="KQQ427" s="230"/>
      <c r="KQR427" s="230"/>
      <c r="KQS427" s="230"/>
      <c r="KQT427" s="230"/>
      <c r="KQU427" s="230"/>
      <c r="KQV427" s="230"/>
      <c r="KQW427" s="230"/>
      <c r="KQX427" s="230"/>
      <c r="KQY427" s="230"/>
      <c r="KQZ427" s="230"/>
      <c r="KRA427" s="230"/>
      <c r="KRB427" s="230"/>
      <c r="KRC427" s="230"/>
      <c r="KRD427" s="230"/>
      <c r="KRE427" s="230"/>
      <c r="KRF427" s="230"/>
      <c r="KRG427" s="230"/>
      <c r="KRH427" s="230"/>
      <c r="KRI427" s="230"/>
      <c r="KRJ427" s="230"/>
      <c r="KRK427" s="230"/>
      <c r="KRL427" s="230"/>
      <c r="KRM427" s="230"/>
      <c r="KRN427" s="230"/>
      <c r="KRO427" s="230"/>
      <c r="KRP427" s="230"/>
      <c r="KRQ427" s="230"/>
      <c r="KRR427" s="230"/>
      <c r="KRS427" s="230"/>
      <c r="KRT427" s="230"/>
      <c r="KRU427" s="230"/>
      <c r="KRV427" s="230"/>
      <c r="KRW427" s="230"/>
      <c r="KRX427" s="230"/>
      <c r="KRY427" s="230"/>
      <c r="KRZ427" s="230"/>
      <c r="KSA427" s="230"/>
      <c r="KSB427" s="230"/>
      <c r="KSC427" s="230"/>
      <c r="KSD427" s="230"/>
      <c r="KSE427" s="230"/>
      <c r="KSF427" s="230"/>
      <c r="KSG427" s="230"/>
      <c r="KSH427" s="230"/>
      <c r="KSI427" s="230"/>
      <c r="KSJ427" s="230"/>
      <c r="KSK427" s="230"/>
      <c r="KSL427" s="230"/>
      <c r="KSM427" s="230"/>
      <c r="KSN427" s="230"/>
      <c r="KSO427" s="230"/>
      <c r="KSP427" s="230"/>
      <c r="KSQ427" s="230"/>
      <c r="KSR427" s="230"/>
      <c r="KSS427" s="230"/>
      <c r="KST427" s="230"/>
      <c r="KSU427" s="230"/>
      <c r="KSV427" s="230"/>
      <c r="KSW427" s="230"/>
      <c r="KSX427" s="230"/>
      <c r="KSY427" s="230"/>
      <c r="KSZ427" s="230"/>
      <c r="KTA427" s="230"/>
      <c r="KTB427" s="230"/>
      <c r="KTC427" s="230"/>
      <c r="KTD427" s="230"/>
      <c r="KTE427" s="230"/>
      <c r="KTF427" s="230"/>
      <c r="KTG427" s="230"/>
      <c r="KTH427" s="230"/>
      <c r="KTI427" s="230"/>
      <c r="KTJ427" s="230"/>
      <c r="KTK427" s="230"/>
      <c r="KTL427" s="230"/>
      <c r="KTM427" s="230"/>
      <c r="KTN427" s="230"/>
      <c r="KTO427" s="230"/>
      <c r="KTP427" s="230"/>
      <c r="KTQ427" s="230"/>
      <c r="KTR427" s="230"/>
      <c r="KTS427" s="230"/>
      <c r="KTT427" s="230"/>
      <c r="KTU427" s="230"/>
      <c r="KTV427" s="230"/>
      <c r="KTW427" s="230"/>
      <c r="KTX427" s="230"/>
      <c r="KTY427" s="230"/>
      <c r="KTZ427" s="230"/>
      <c r="KUA427" s="230"/>
      <c r="KUB427" s="230"/>
      <c r="KUC427" s="230"/>
      <c r="KUD427" s="230"/>
      <c r="KUE427" s="230"/>
      <c r="KUF427" s="230"/>
      <c r="KUG427" s="230"/>
      <c r="KUH427" s="230"/>
      <c r="KUI427" s="230"/>
      <c r="KUJ427" s="230"/>
      <c r="KUK427" s="230"/>
      <c r="KUL427" s="230"/>
      <c r="KUM427" s="230"/>
      <c r="KUN427" s="230"/>
      <c r="KUO427" s="230"/>
      <c r="KUP427" s="230"/>
      <c r="KUQ427" s="230"/>
      <c r="KUR427" s="230"/>
      <c r="KUS427" s="230"/>
      <c r="KUT427" s="230"/>
      <c r="KUU427" s="230"/>
      <c r="KUV427" s="230"/>
      <c r="KUW427" s="230"/>
      <c r="KUX427" s="230"/>
      <c r="KUY427" s="230"/>
      <c r="KUZ427" s="230"/>
      <c r="KVA427" s="230"/>
      <c r="KVB427" s="230"/>
      <c r="KVC427" s="230"/>
      <c r="KVD427" s="230"/>
      <c r="KVE427" s="230"/>
      <c r="KVF427" s="230"/>
      <c r="KVG427" s="230"/>
      <c r="KVH427" s="230"/>
      <c r="KVI427" s="230"/>
      <c r="KVJ427" s="230"/>
      <c r="KVK427" s="230"/>
      <c r="KVL427" s="230"/>
      <c r="KVM427" s="230"/>
      <c r="KVN427" s="230"/>
      <c r="KVO427" s="230"/>
      <c r="KVP427" s="230"/>
      <c r="KVQ427" s="230"/>
      <c r="KVR427" s="230"/>
      <c r="KVS427" s="230"/>
      <c r="KVT427" s="230"/>
      <c r="KVU427" s="230"/>
      <c r="KVV427" s="230"/>
      <c r="KVW427" s="230"/>
      <c r="KVX427" s="230"/>
      <c r="KVY427" s="230"/>
      <c r="KVZ427" s="230"/>
      <c r="KWA427" s="230"/>
      <c r="KWB427" s="230"/>
      <c r="KWC427" s="230"/>
      <c r="KWD427" s="230"/>
      <c r="KWE427" s="230"/>
      <c r="KWF427" s="230"/>
      <c r="KWG427" s="230"/>
      <c r="KWH427" s="230"/>
      <c r="KWI427" s="230"/>
      <c r="KWJ427" s="230"/>
      <c r="KWK427" s="230"/>
      <c r="KWL427" s="230"/>
      <c r="KWM427" s="230"/>
      <c r="KWN427" s="230"/>
      <c r="KWO427" s="230"/>
      <c r="KWP427" s="230"/>
      <c r="KWQ427" s="230"/>
      <c r="KWR427" s="230"/>
      <c r="KWS427" s="230"/>
      <c r="KWT427" s="230"/>
      <c r="KWU427" s="230"/>
      <c r="KWV427" s="230"/>
      <c r="KWW427" s="230"/>
      <c r="KWX427" s="230"/>
      <c r="KWY427" s="230"/>
      <c r="KWZ427" s="230"/>
      <c r="KXA427" s="230"/>
      <c r="KXB427" s="230"/>
      <c r="KXC427" s="230"/>
      <c r="KXD427" s="230"/>
      <c r="KXE427" s="230"/>
      <c r="KXF427" s="230"/>
      <c r="KXG427" s="230"/>
      <c r="KXH427" s="230"/>
      <c r="KXI427" s="230"/>
      <c r="KXJ427" s="230"/>
      <c r="KXK427" s="230"/>
      <c r="KXL427" s="230"/>
      <c r="KXM427" s="230"/>
      <c r="KXN427" s="230"/>
      <c r="KXO427" s="230"/>
      <c r="KXP427" s="230"/>
      <c r="KXQ427" s="230"/>
      <c r="KXR427" s="230"/>
      <c r="KXS427" s="230"/>
      <c r="KXT427" s="230"/>
      <c r="KXU427" s="230"/>
      <c r="KXV427" s="230"/>
      <c r="KXW427" s="230"/>
      <c r="KXX427" s="230"/>
      <c r="KXY427" s="230"/>
      <c r="KXZ427" s="230"/>
      <c r="KYA427" s="230"/>
      <c r="KYB427" s="230"/>
      <c r="KYC427" s="230"/>
      <c r="KYD427" s="230"/>
      <c r="KYE427" s="230"/>
      <c r="KYF427" s="230"/>
      <c r="KYG427" s="230"/>
      <c r="KYH427" s="230"/>
      <c r="KYI427" s="230"/>
      <c r="KYJ427" s="230"/>
      <c r="KYK427" s="230"/>
      <c r="KYL427" s="230"/>
      <c r="KYM427" s="230"/>
      <c r="KYN427" s="230"/>
      <c r="KYO427" s="230"/>
      <c r="KYP427" s="230"/>
      <c r="KYQ427" s="230"/>
      <c r="KYR427" s="230"/>
      <c r="KYS427" s="230"/>
      <c r="KYT427" s="230"/>
      <c r="KYU427" s="230"/>
      <c r="KYV427" s="230"/>
      <c r="KYW427" s="230"/>
      <c r="KYX427" s="230"/>
      <c r="KYY427" s="230"/>
      <c r="KYZ427" s="230"/>
      <c r="KZA427" s="230"/>
      <c r="KZB427" s="230"/>
      <c r="KZC427" s="230"/>
      <c r="KZD427" s="230"/>
      <c r="KZE427" s="230"/>
      <c r="KZF427" s="230"/>
      <c r="KZG427" s="230"/>
      <c r="KZH427" s="230"/>
      <c r="KZI427" s="230"/>
      <c r="KZJ427" s="230"/>
      <c r="KZK427" s="230"/>
      <c r="KZL427" s="230"/>
      <c r="KZM427" s="230"/>
      <c r="KZN427" s="230"/>
      <c r="KZO427" s="230"/>
      <c r="KZP427" s="230"/>
      <c r="KZQ427" s="230"/>
      <c r="KZR427" s="230"/>
      <c r="KZS427" s="230"/>
      <c r="KZT427" s="230"/>
      <c r="KZU427" s="230"/>
      <c r="KZV427" s="230"/>
      <c r="KZW427" s="230"/>
      <c r="KZX427" s="230"/>
      <c r="KZY427" s="230"/>
      <c r="KZZ427" s="230"/>
      <c r="LAA427" s="230"/>
      <c r="LAB427" s="230"/>
      <c r="LAC427" s="230"/>
      <c r="LAD427" s="230"/>
      <c r="LAE427" s="230"/>
      <c r="LAF427" s="230"/>
      <c r="LAG427" s="230"/>
      <c r="LAH427" s="230"/>
      <c r="LAI427" s="230"/>
      <c r="LAJ427" s="230"/>
      <c r="LAK427" s="230"/>
      <c r="LAL427" s="230"/>
      <c r="LAM427" s="230"/>
      <c r="LAN427" s="230"/>
      <c r="LAO427" s="230"/>
      <c r="LAP427" s="230"/>
      <c r="LAQ427" s="230"/>
      <c r="LAR427" s="230"/>
      <c r="LAS427" s="230"/>
      <c r="LAT427" s="230"/>
      <c r="LAU427" s="230"/>
      <c r="LAV427" s="230"/>
      <c r="LAW427" s="230"/>
      <c r="LAX427" s="230"/>
      <c r="LAY427" s="230"/>
      <c r="LAZ427" s="230"/>
      <c r="LBA427" s="230"/>
      <c r="LBB427" s="230"/>
      <c r="LBC427" s="230"/>
      <c r="LBD427" s="230"/>
      <c r="LBE427" s="230"/>
      <c r="LBF427" s="230"/>
      <c r="LBG427" s="230"/>
      <c r="LBH427" s="230"/>
      <c r="LBI427" s="230"/>
      <c r="LBJ427" s="230"/>
      <c r="LBK427" s="230"/>
      <c r="LBL427" s="230"/>
      <c r="LBM427" s="230"/>
      <c r="LBN427" s="230"/>
      <c r="LBO427" s="230"/>
      <c r="LBP427" s="230"/>
      <c r="LBQ427" s="230"/>
      <c r="LBR427" s="230"/>
      <c r="LBS427" s="230"/>
      <c r="LBT427" s="230"/>
      <c r="LBU427" s="230"/>
      <c r="LBV427" s="230"/>
      <c r="LBW427" s="230"/>
      <c r="LBX427" s="230"/>
      <c r="LBY427" s="230"/>
      <c r="LBZ427" s="230"/>
      <c r="LCA427" s="230"/>
      <c r="LCB427" s="230"/>
      <c r="LCC427" s="230"/>
      <c r="LCD427" s="230"/>
      <c r="LCE427" s="230"/>
      <c r="LCF427" s="230"/>
      <c r="LCG427" s="230"/>
      <c r="LCH427" s="230"/>
      <c r="LCI427" s="230"/>
      <c r="LCJ427" s="230"/>
      <c r="LCK427" s="230"/>
      <c r="LCL427" s="230"/>
      <c r="LCM427" s="230"/>
      <c r="LCN427" s="230"/>
      <c r="LCO427" s="230"/>
      <c r="LCP427" s="230"/>
      <c r="LCQ427" s="230"/>
      <c r="LCR427" s="230"/>
      <c r="LCS427" s="230"/>
      <c r="LCT427" s="230"/>
      <c r="LCU427" s="230"/>
      <c r="LCV427" s="230"/>
      <c r="LCW427" s="230"/>
      <c r="LCX427" s="230"/>
      <c r="LCY427" s="230"/>
      <c r="LCZ427" s="230"/>
      <c r="LDA427" s="230"/>
      <c r="LDB427" s="230"/>
      <c r="LDC427" s="230"/>
      <c r="LDD427" s="230"/>
      <c r="LDE427" s="230"/>
      <c r="LDF427" s="230"/>
      <c r="LDG427" s="230"/>
      <c r="LDH427" s="230"/>
      <c r="LDI427" s="230"/>
      <c r="LDJ427" s="230"/>
      <c r="LDK427" s="230"/>
      <c r="LDL427" s="230"/>
      <c r="LDM427" s="230"/>
      <c r="LDN427" s="230"/>
      <c r="LDO427" s="230"/>
      <c r="LDP427" s="230"/>
      <c r="LDQ427" s="230"/>
      <c r="LDR427" s="230"/>
      <c r="LDS427" s="230"/>
      <c r="LDT427" s="230"/>
      <c r="LDU427" s="230"/>
      <c r="LDV427" s="230"/>
      <c r="LDW427" s="230"/>
      <c r="LDX427" s="230"/>
      <c r="LDY427" s="230"/>
      <c r="LDZ427" s="230"/>
      <c r="LEA427" s="230"/>
      <c r="LEB427" s="230"/>
      <c r="LEC427" s="230"/>
      <c r="LED427" s="230"/>
      <c r="LEE427" s="230"/>
      <c r="LEF427" s="230"/>
      <c r="LEG427" s="230"/>
      <c r="LEH427" s="230"/>
      <c r="LEI427" s="230"/>
      <c r="LEJ427" s="230"/>
      <c r="LEK427" s="230"/>
      <c r="LEL427" s="230"/>
      <c r="LEM427" s="230"/>
      <c r="LEN427" s="230"/>
      <c r="LEO427" s="230"/>
      <c r="LEP427" s="230"/>
      <c r="LEQ427" s="230"/>
      <c r="LER427" s="230"/>
      <c r="LES427" s="230"/>
      <c r="LET427" s="230"/>
      <c r="LEU427" s="230"/>
      <c r="LEV427" s="230"/>
      <c r="LEW427" s="230"/>
      <c r="LEX427" s="230"/>
      <c r="LEY427" s="230"/>
      <c r="LEZ427" s="230"/>
      <c r="LFA427" s="230"/>
      <c r="LFB427" s="230"/>
      <c r="LFC427" s="230"/>
      <c r="LFD427" s="230"/>
      <c r="LFE427" s="230"/>
      <c r="LFF427" s="230"/>
      <c r="LFG427" s="230"/>
      <c r="LFH427" s="230"/>
      <c r="LFI427" s="230"/>
      <c r="LFJ427" s="230"/>
      <c r="LFK427" s="230"/>
      <c r="LFL427" s="230"/>
      <c r="LFM427" s="230"/>
      <c r="LFN427" s="230"/>
      <c r="LFO427" s="230"/>
      <c r="LFP427" s="230"/>
      <c r="LFQ427" s="230"/>
      <c r="LFR427" s="230"/>
      <c r="LFS427" s="230"/>
      <c r="LFT427" s="230"/>
      <c r="LFU427" s="230"/>
      <c r="LFV427" s="230"/>
      <c r="LFW427" s="230"/>
      <c r="LFX427" s="230"/>
      <c r="LFY427" s="230"/>
      <c r="LFZ427" s="230"/>
      <c r="LGA427" s="230"/>
      <c r="LGB427" s="230"/>
      <c r="LGC427" s="230"/>
      <c r="LGD427" s="230"/>
      <c r="LGE427" s="230"/>
      <c r="LGF427" s="230"/>
      <c r="LGG427" s="230"/>
      <c r="LGH427" s="230"/>
      <c r="LGI427" s="230"/>
      <c r="LGJ427" s="230"/>
      <c r="LGK427" s="230"/>
      <c r="LGL427" s="230"/>
      <c r="LGM427" s="230"/>
      <c r="LGN427" s="230"/>
      <c r="LGO427" s="230"/>
      <c r="LGP427" s="230"/>
      <c r="LGQ427" s="230"/>
      <c r="LGR427" s="230"/>
      <c r="LGS427" s="230"/>
      <c r="LGT427" s="230"/>
      <c r="LGU427" s="230"/>
      <c r="LGV427" s="230"/>
      <c r="LGW427" s="230"/>
      <c r="LGX427" s="230"/>
      <c r="LGY427" s="230"/>
      <c r="LGZ427" s="230"/>
      <c r="LHA427" s="230"/>
      <c r="LHB427" s="230"/>
      <c r="LHC427" s="230"/>
      <c r="LHD427" s="230"/>
      <c r="LHE427" s="230"/>
      <c r="LHF427" s="230"/>
      <c r="LHG427" s="230"/>
      <c r="LHH427" s="230"/>
      <c r="LHI427" s="230"/>
      <c r="LHJ427" s="230"/>
      <c r="LHK427" s="230"/>
      <c r="LHL427" s="230"/>
      <c r="LHM427" s="230"/>
      <c r="LHN427" s="230"/>
      <c r="LHO427" s="230"/>
      <c r="LHP427" s="230"/>
      <c r="LHQ427" s="230"/>
      <c r="LHR427" s="230"/>
      <c r="LHS427" s="230"/>
      <c r="LHT427" s="230"/>
      <c r="LHU427" s="230"/>
      <c r="LHV427" s="230"/>
      <c r="LHW427" s="230"/>
      <c r="LHX427" s="230"/>
      <c r="LHY427" s="230"/>
      <c r="LHZ427" s="230"/>
      <c r="LIA427" s="230"/>
      <c r="LIB427" s="230"/>
      <c r="LIC427" s="230"/>
      <c r="LID427" s="230"/>
      <c r="LIE427" s="230"/>
      <c r="LIF427" s="230"/>
      <c r="LIG427" s="230"/>
      <c r="LIH427" s="230"/>
      <c r="LII427" s="230"/>
      <c r="LIJ427" s="230"/>
      <c r="LIK427" s="230"/>
      <c r="LIL427" s="230"/>
      <c r="LIM427" s="230"/>
      <c r="LIN427" s="230"/>
      <c r="LIO427" s="230"/>
      <c r="LIP427" s="230"/>
      <c r="LIQ427" s="230"/>
      <c r="LIR427" s="230"/>
      <c r="LIS427" s="230"/>
      <c r="LIT427" s="230"/>
      <c r="LIU427" s="230"/>
      <c r="LIV427" s="230"/>
      <c r="LIW427" s="230"/>
      <c r="LIX427" s="230"/>
      <c r="LIY427" s="230"/>
      <c r="LIZ427" s="230"/>
      <c r="LJA427" s="230"/>
      <c r="LJB427" s="230"/>
      <c r="LJC427" s="230"/>
      <c r="LJD427" s="230"/>
      <c r="LJE427" s="230"/>
      <c r="LJF427" s="230"/>
      <c r="LJG427" s="230"/>
      <c r="LJH427" s="230"/>
      <c r="LJI427" s="230"/>
      <c r="LJJ427" s="230"/>
      <c r="LJK427" s="230"/>
      <c r="LJL427" s="230"/>
      <c r="LJM427" s="230"/>
      <c r="LJN427" s="230"/>
      <c r="LJO427" s="230"/>
      <c r="LJP427" s="230"/>
      <c r="LJQ427" s="230"/>
      <c r="LJR427" s="230"/>
      <c r="LJS427" s="230"/>
      <c r="LJT427" s="230"/>
      <c r="LJU427" s="230"/>
      <c r="LJV427" s="230"/>
      <c r="LJW427" s="230"/>
      <c r="LJX427" s="230"/>
      <c r="LJY427" s="230"/>
      <c r="LJZ427" s="230"/>
      <c r="LKA427" s="230"/>
      <c r="LKB427" s="230"/>
      <c r="LKC427" s="230"/>
      <c r="LKD427" s="230"/>
      <c r="LKE427" s="230"/>
      <c r="LKF427" s="230"/>
      <c r="LKG427" s="230"/>
      <c r="LKH427" s="230"/>
      <c r="LKI427" s="230"/>
      <c r="LKJ427" s="230"/>
      <c r="LKK427" s="230"/>
      <c r="LKL427" s="230"/>
      <c r="LKM427" s="230"/>
      <c r="LKN427" s="230"/>
      <c r="LKO427" s="230"/>
      <c r="LKP427" s="230"/>
      <c r="LKQ427" s="230"/>
      <c r="LKR427" s="230"/>
      <c r="LKS427" s="230"/>
      <c r="LKT427" s="230"/>
      <c r="LKU427" s="230"/>
      <c r="LKV427" s="230"/>
      <c r="LKW427" s="230"/>
      <c r="LKX427" s="230"/>
      <c r="LKY427" s="230"/>
      <c r="LKZ427" s="230"/>
      <c r="LLA427" s="230"/>
      <c r="LLB427" s="230"/>
      <c r="LLC427" s="230"/>
      <c r="LLD427" s="230"/>
      <c r="LLE427" s="230"/>
      <c r="LLF427" s="230"/>
      <c r="LLG427" s="230"/>
      <c r="LLH427" s="230"/>
      <c r="LLI427" s="230"/>
      <c r="LLJ427" s="230"/>
      <c r="LLK427" s="230"/>
      <c r="LLL427" s="230"/>
      <c r="LLM427" s="230"/>
      <c r="LLN427" s="230"/>
      <c r="LLO427" s="230"/>
      <c r="LLP427" s="230"/>
      <c r="LLQ427" s="230"/>
      <c r="LLR427" s="230"/>
      <c r="LLS427" s="230"/>
      <c r="LLT427" s="230"/>
      <c r="LLU427" s="230"/>
      <c r="LLV427" s="230"/>
      <c r="LLW427" s="230"/>
      <c r="LLX427" s="230"/>
      <c r="LLY427" s="230"/>
      <c r="LLZ427" s="230"/>
      <c r="LMA427" s="230"/>
      <c r="LMB427" s="230"/>
      <c r="LMC427" s="230"/>
      <c r="LMD427" s="230"/>
      <c r="LME427" s="230"/>
      <c r="LMF427" s="230"/>
      <c r="LMG427" s="230"/>
      <c r="LMH427" s="230"/>
      <c r="LMI427" s="230"/>
      <c r="LMJ427" s="230"/>
      <c r="LMK427" s="230"/>
      <c r="LML427" s="230"/>
      <c r="LMM427" s="230"/>
      <c r="LMN427" s="230"/>
      <c r="LMO427" s="230"/>
      <c r="LMP427" s="230"/>
      <c r="LMQ427" s="230"/>
      <c r="LMR427" s="230"/>
      <c r="LMS427" s="230"/>
      <c r="LMT427" s="230"/>
      <c r="LMU427" s="230"/>
      <c r="LMV427" s="230"/>
      <c r="LMW427" s="230"/>
      <c r="LMX427" s="230"/>
      <c r="LMY427" s="230"/>
      <c r="LMZ427" s="230"/>
      <c r="LNA427" s="230"/>
      <c r="LNB427" s="230"/>
      <c r="LNC427" s="230"/>
      <c r="LND427" s="230"/>
      <c r="LNE427" s="230"/>
      <c r="LNF427" s="230"/>
      <c r="LNG427" s="230"/>
      <c r="LNH427" s="230"/>
      <c r="LNI427" s="230"/>
      <c r="LNJ427" s="230"/>
      <c r="LNK427" s="230"/>
      <c r="LNL427" s="230"/>
      <c r="LNM427" s="230"/>
      <c r="LNN427" s="230"/>
      <c r="LNO427" s="230"/>
      <c r="LNP427" s="230"/>
      <c r="LNQ427" s="230"/>
      <c r="LNR427" s="230"/>
      <c r="LNS427" s="230"/>
      <c r="LNT427" s="230"/>
      <c r="LNU427" s="230"/>
      <c r="LNV427" s="230"/>
      <c r="LNW427" s="230"/>
      <c r="LNX427" s="230"/>
      <c r="LNY427" s="230"/>
      <c r="LNZ427" s="230"/>
      <c r="LOA427" s="230"/>
      <c r="LOB427" s="230"/>
      <c r="LOC427" s="230"/>
      <c r="LOD427" s="230"/>
      <c r="LOE427" s="230"/>
      <c r="LOF427" s="230"/>
      <c r="LOG427" s="230"/>
      <c r="LOH427" s="230"/>
      <c r="LOI427" s="230"/>
      <c r="LOJ427" s="230"/>
      <c r="LOK427" s="230"/>
      <c r="LOL427" s="230"/>
      <c r="LOM427" s="230"/>
      <c r="LON427" s="230"/>
      <c r="LOO427" s="230"/>
      <c r="LOP427" s="230"/>
      <c r="LOQ427" s="230"/>
      <c r="LOR427" s="230"/>
      <c r="LOS427" s="230"/>
      <c r="LOT427" s="230"/>
      <c r="LOU427" s="230"/>
      <c r="LOV427" s="230"/>
      <c r="LOW427" s="230"/>
      <c r="LOX427" s="230"/>
      <c r="LOY427" s="230"/>
      <c r="LOZ427" s="230"/>
      <c r="LPA427" s="230"/>
      <c r="LPB427" s="230"/>
      <c r="LPC427" s="230"/>
      <c r="LPD427" s="230"/>
      <c r="LPE427" s="230"/>
      <c r="LPF427" s="230"/>
      <c r="LPG427" s="230"/>
      <c r="LPH427" s="230"/>
      <c r="LPI427" s="230"/>
      <c r="LPJ427" s="230"/>
      <c r="LPK427" s="230"/>
      <c r="LPL427" s="230"/>
      <c r="LPM427" s="230"/>
      <c r="LPN427" s="230"/>
      <c r="LPO427" s="230"/>
      <c r="LPP427" s="230"/>
      <c r="LPQ427" s="230"/>
      <c r="LPR427" s="230"/>
      <c r="LPS427" s="230"/>
      <c r="LPT427" s="230"/>
      <c r="LPU427" s="230"/>
      <c r="LPV427" s="230"/>
      <c r="LPW427" s="230"/>
      <c r="LPX427" s="230"/>
      <c r="LPY427" s="230"/>
      <c r="LPZ427" s="230"/>
      <c r="LQA427" s="230"/>
      <c r="LQB427" s="230"/>
      <c r="LQC427" s="230"/>
      <c r="LQD427" s="230"/>
      <c r="LQE427" s="230"/>
      <c r="LQF427" s="230"/>
      <c r="LQG427" s="230"/>
      <c r="LQH427" s="230"/>
      <c r="LQI427" s="230"/>
      <c r="LQJ427" s="230"/>
      <c r="LQK427" s="230"/>
      <c r="LQL427" s="230"/>
      <c r="LQM427" s="230"/>
      <c r="LQN427" s="230"/>
      <c r="LQO427" s="230"/>
      <c r="LQP427" s="230"/>
      <c r="LQQ427" s="230"/>
      <c r="LQR427" s="230"/>
      <c r="LQS427" s="230"/>
      <c r="LQT427" s="230"/>
      <c r="LQU427" s="230"/>
      <c r="LQV427" s="230"/>
      <c r="LQW427" s="230"/>
      <c r="LQX427" s="230"/>
      <c r="LQY427" s="230"/>
      <c r="LQZ427" s="230"/>
      <c r="LRA427" s="230"/>
      <c r="LRB427" s="230"/>
      <c r="LRC427" s="230"/>
      <c r="LRD427" s="230"/>
      <c r="LRE427" s="230"/>
      <c r="LRF427" s="230"/>
      <c r="LRG427" s="230"/>
      <c r="LRH427" s="230"/>
      <c r="LRI427" s="230"/>
      <c r="LRJ427" s="230"/>
      <c r="LRK427" s="230"/>
      <c r="LRL427" s="230"/>
      <c r="LRM427" s="230"/>
      <c r="LRN427" s="230"/>
      <c r="LRO427" s="230"/>
      <c r="LRP427" s="230"/>
      <c r="LRQ427" s="230"/>
      <c r="LRR427" s="230"/>
      <c r="LRS427" s="230"/>
      <c r="LRT427" s="230"/>
      <c r="LRU427" s="230"/>
      <c r="LRV427" s="230"/>
      <c r="LRW427" s="230"/>
      <c r="LRX427" s="230"/>
      <c r="LRY427" s="230"/>
      <c r="LRZ427" s="230"/>
      <c r="LSA427" s="230"/>
      <c r="LSB427" s="230"/>
      <c r="LSC427" s="230"/>
      <c r="LSD427" s="230"/>
      <c r="LSE427" s="230"/>
      <c r="LSF427" s="230"/>
      <c r="LSG427" s="230"/>
      <c r="LSH427" s="230"/>
      <c r="LSI427" s="230"/>
      <c r="LSJ427" s="230"/>
      <c r="LSK427" s="230"/>
      <c r="LSL427" s="230"/>
      <c r="LSM427" s="230"/>
      <c r="LSN427" s="230"/>
      <c r="LSO427" s="230"/>
      <c r="LSP427" s="230"/>
      <c r="LSQ427" s="230"/>
      <c r="LSR427" s="230"/>
      <c r="LSS427" s="230"/>
      <c r="LST427" s="230"/>
      <c r="LSU427" s="230"/>
      <c r="LSV427" s="230"/>
      <c r="LSW427" s="230"/>
      <c r="LSX427" s="230"/>
      <c r="LSY427" s="230"/>
      <c r="LSZ427" s="230"/>
      <c r="LTA427" s="230"/>
      <c r="LTB427" s="230"/>
      <c r="LTC427" s="230"/>
      <c r="LTD427" s="230"/>
      <c r="LTE427" s="230"/>
      <c r="LTF427" s="230"/>
      <c r="LTG427" s="230"/>
      <c r="LTH427" s="230"/>
      <c r="LTI427" s="230"/>
      <c r="LTJ427" s="230"/>
      <c r="LTK427" s="230"/>
      <c r="LTL427" s="230"/>
      <c r="LTM427" s="230"/>
      <c r="LTN427" s="230"/>
      <c r="LTO427" s="230"/>
      <c r="LTP427" s="230"/>
      <c r="LTQ427" s="230"/>
      <c r="LTR427" s="230"/>
      <c r="LTS427" s="230"/>
      <c r="LTT427" s="230"/>
      <c r="LTU427" s="230"/>
      <c r="LTV427" s="230"/>
      <c r="LTW427" s="230"/>
      <c r="LTX427" s="230"/>
      <c r="LTY427" s="230"/>
      <c r="LTZ427" s="230"/>
      <c r="LUA427" s="230"/>
      <c r="LUB427" s="230"/>
      <c r="LUC427" s="230"/>
      <c r="LUD427" s="230"/>
      <c r="LUE427" s="230"/>
      <c r="LUF427" s="230"/>
      <c r="LUG427" s="230"/>
      <c r="LUH427" s="230"/>
      <c r="LUI427" s="230"/>
      <c r="LUJ427" s="230"/>
      <c r="LUK427" s="230"/>
      <c r="LUL427" s="230"/>
      <c r="LUM427" s="230"/>
      <c r="LUN427" s="230"/>
      <c r="LUO427" s="230"/>
      <c r="LUP427" s="230"/>
      <c r="LUQ427" s="230"/>
      <c r="LUR427" s="230"/>
      <c r="LUS427" s="230"/>
      <c r="LUT427" s="230"/>
      <c r="LUU427" s="230"/>
      <c r="LUV427" s="230"/>
      <c r="LUW427" s="230"/>
      <c r="LUX427" s="230"/>
      <c r="LUY427" s="230"/>
      <c r="LUZ427" s="230"/>
      <c r="LVA427" s="230"/>
      <c r="LVB427" s="230"/>
      <c r="LVC427" s="230"/>
      <c r="LVD427" s="230"/>
      <c r="LVE427" s="230"/>
      <c r="LVF427" s="230"/>
      <c r="LVG427" s="230"/>
      <c r="LVH427" s="230"/>
      <c r="LVI427" s="230"/>
      <c r="LVJ427" s="230"/>
      <c r="LVK427" s="230"/>
      <c r="LVL427" s="230"/>
      <c r="LVM427" s="230"/>
      <c r="LVN427" s="230"/>
      <c r="LVO427" s="230"/>
      <c r="LVP427" s="230"/>
      <c r="LVQ427" s="230"/>
      <c r="LVR427" s="230"/>
      <c r="LVS427" s="230"/>
      <c r="LVT427" s="230"/>
      <c r="LVU427" s="230"/>
      <c r="LVV427" s="230"/>
      <c r="LVW427" s="230"/>
      <c r="LVX427" s="230"/>
      <c r="LVY427" s="230"/>
      <c r="LVZ427" s="230"/>
      <c r="LWA427" s="230"/>
      <c r="LWB427" s="230"/>
      <c r="LWC427" s="230"/>
      <c r="LWD427" s="230"/>
      <c r="LWE427" s="230"/>
      <c r="LWF427" s="230"/>
      <c r="LWG427" s="230"/>
      <c r="LWH427" s="230"/>
      <c r="LWI427" s="230"/>
      <c r="LWJ427" s="230"/>
      <c r="LWK427" s="230"/>
      <c r="LWL427" s="230"/>
      <c r="LWM427" s="230"/>
      <c r="LWN427" s="230"/>
      <c r="LWO427" s="230"/>
      <c r="LWP427" s="230"/>
      <c r="LWQ427" s="230"/>
      <c r="LWR427" s="230"/>
      <c r="LWS427" s="230"/>
      <c r="LWT427" s="230"/>
      <c r="LWU427" s="230"/>
      <c r="LWV427" s="230"/>
      <c r="LWW427" s="230"/>
      <c r="LWX427" s="230"/>
      <c r="LWY427" s="230"/>
      <c r="LWZ427" s="230"/>
      <c r="LXA427" s="230"/>
      <c r="LXB427" s="230"/>
      <c r="LXC427" s="230"/>
      <c r="LXD427" s="230"/>
      <c r="LXE427" s="230"/>
      <c r="LXF427" s="230"/>
      <c r="LXG427" s="230"/>
      <c r="LXH427" s="230"/>
      <c r="LXI427" s="230"/>
      <c r="LXJ427" s="230"/>
      <c r="LXK427" s="230"/>
      <c r="LXL427" s="230"/>
      <c r="LXM427" s="230"/>
      <c r="LXN427" s="230"/>
      <c r="LXO427" s="230"/>
      <c r="LXP427" s="230"/>
      <c r="LXQ427" s="230"/>
      <c r="LXR427" s="230"/>
      <c r="LXS427" s="230"/>
      <c r="LXT427" s="230"/>
      <c r="LXU427" s="230"/>
      <c r="LXV427" s="230"/>
      <c r="LXW427" s="230"/>
      <c r="LXX427" s="230"/>
      <c r="LXY427" s="230"/>
      <c r="LXZ427" s="230"/>
      <c r="LYA427" s="230"/>
      <c r="LYB427" s="230"/>
      <c r="LYC427" s="230"/>
      <c r="LYD427" s="230"/>
      <c r="LYE427" s="230"/>
      <c r="LYF427" s="230"/>
      <c r="LYG427" s="230"/>
      <c r="LYH427" s="230"/>
      <c r="LYI427" s="230"/>
      <c r="LYJ427" s="230"/>
      <c r="LYK427" s="230"/>
      <c r="LYL427" s="230"/>
      <c r="LYM427" s="230"/>
      <c r="LYN427" s="230"/>
      <c r="LYO427" s="230"/>
      <c r="LYP427" s="230"/>
      <c r="LYQ427" s="230"/>
      <c r="LYR427" s="230"/>
      <c r="LYS427" s="230"/>
      <c r="LYT427" s="230"/>
      <c r="LYU427" s="230"/>
      <c r="LYV427" s="230"/>
      <c r="LYW427" s="230"/>
      <c r="LYX427" s="230"/>
      <c r="LYY427" s="230"/>
      <c r="LYZ427" s="230"/>
      <c r="LZA427" s="230"/>
      <c r="LZB427" s="230"/>
      <c r="LZC427" s="230"/>
      <c r="LZD427" s="230"/>
      <c r="LZE427" s="230"/>
      <c r="LZF427" s="230"/>
      <c r="LZG427" s="230"/>
      <c r="LZH427" s="230"/>
      <c r="LZI427" s="230"/>
      <c r="LZJ427" s="230"/>
      <c r="LZK427" s="230"/>
      <c r="LZL427" s="230"/>
      <c r="LZM427" s="230"/>
      <c r="LZN427" s="230"/>
      <c r="LZO427" s="230"/>
      <c r="LZP427" s="230"/>
      <c r="LZQ427" s="230"/>
      <c r="LZR427" s="230"/>
      <c r="LZS427" s="230"/>
      <c r="LZT427" s="230"/>
      <c r="LZU427" s="230"/>
      <c r="LZV427" s="230"/>
      <c r="LZW427" s="230"/>
      <c r="LZX427" s="230"/>
      <c r="LZY427" s="230"/>
      <c r="LZZ427" s="230"/>
      <c r="MAA427" s="230"/>
      <c r="MAB427" s="230"/>
      <c r="MAC427" s="230"/>
      <c r="MAD427" s="230"/>
      <c r="MAE427" s="230"/>
      <c r="MAF427" s="230"/>
      <c r="MAG427" s="230"/>
      <c r="MAH427" s="230"/>
      <c r="MAI427" s="230"/>
      <c r="MAJ427" s="230"/>
      <c r="MAK427" s="230"/>
      <c r="MAL427" s="230"/>
      <c r="MAM427" s="230"/>
      <c r="MAN427" s="230"/>
      <c r="MAO427" s="230"/>
      <c r="MAP427" s="230"/>
      <c r="MAQ427" s="230"/>
      <c r="MAR427" s="230"/>
      <c r="MAS427" s="230"/>
      <c r="MAT427" s="230"/>
      <c r="MAU427" s="230"/>
      <c r="MAV427" s="230"/>
      <c r="MAW427" s="230"/>
      <c r="MAX427" s="230"/>
      <c r="MAY427" s="230"/>
      <c r="MAZ427" s="230"/>
      <c r="MBA427" s="230"/>
      <c r="MBB427" s="230"/>
      <c r="MBC427" s="230"/>
      <c r="MBD427" s="230"/>
      <c r="MBE427" s="230"/>
      <c r="MBF427" s="230"/>
      <c r="MBG427" s="230"/>
      <c r="MBH427" s="230"/>
      <c r="MBI427" s="230"/>
      <c r="MBJ427" s="230"/>
      <c r="MBK427" s="230"/>
      <c r="MBL427" s="230"/>
      <c r="MBM427" s="230"/>
      <c r="MBN427" s="230"/>
      <c r="MBO427" s="230"/>
      <c r="MBP427" s="230"/>
      <c r="MBQ427" s="230"/>
      <c r="MBR427" s="230"/>
      <c r="MBS427" s="230"/>
      <c r="MBT427" s="230"/>
      <c r="MBU427" s="230"/>
      <c r="MBV427" s="230"/>
      <c r="MBW427" s="230"/>
      <c r="MBX427" s="230"/>
      <c r="MBY427" s="230"/>
      <c r="MBZ427" s="230"/>
      <c r="MCA427" s="230"/>
      <c r="MCB427" s="230"/>
      <c r="MCC427" s="230"/>
      <c r="MCD427" s="230"/>
      <c r="MCE427" s="230"/>
      <c r="MCF427" s="230"/>
      <c r="MCG427" s="230"/>
      <c r="MCH427" s="230"/>
      <c r="MCI427" s="230"/>
      <c r="MCJ427" s="230"/>
      <c r="MCK427" s="230"/>
      <c r="MCL427" s="230"/>
      <c r="MCM427" s="230"/>
      <c r="MCN427" s="230"/>
      <c r="MCO427" s="230"/>
      <c r="MCP427" s="230"/>
      <c r="MCQ427" s="230"/>
      <c r="MCR427" s="230"/>
      <c r="MCS427" s="230"/>
      <c r="MCT427" s="230"/>
      <c r="MCU427" s="230"/>
      <c r="MCV427" s="230"/>
      <c r="MCW427" s="230"/>
      <c r="MCX427" s="230"/>
      <c r="MCY427" s="230"/>
      <c r="MCZ427" s="230"/>
      <c r="MDA427" s="230"/>
      <c r="MDB427" s="230"/>
      <c r="MDC427" s="230"/>
      <c r="MDD427" s="230"/>
      <c r="MDE427" s="230"/>
      <c r="MDF427" s="230"/>
      <c r="MDG427" s="230"/>
      <c r="MDH427" s="230"/>
      <c r="MDI427" s="230"/>
      <c r="MDJ427" s="230"/>
      <c r="MDK427" s="230"/>
      <c r="MDL427" s="230"/>
      <c r="MDM427" s="230"/>
      <c r="MDN427" s="230"/>
      <c r="MDO427" s="230"/>
      <c r="MDP427" s="230"/>
      <c r="MDQ427" s="230"/>
      <c r="MDR427" s="230"/>
      <c r="MDS427" s="230"/>
      <c r="MDT427" s="230"/>
      <c r="MDU427" s="230"/>
      <c r="MDV427" s="230"/>
      <c r="MDW427" s="230"/>
      <c r="MDX427" s="230"/>
      <c r="MDY427" s="230"/>
      <c r="MDZ427" s="230"/>
      <c r="MEA427" s="230"/>
      <c r="MEB427" s="230"/>
      <c r="MEC427" s="230"/>
      <c r="MED427" s="230"/>
      <c r="MEE427" s="230"/>
      <c r="MEF427" s="230"/>
      <c r="MEG427" s="230"/>
      <c r="MEH427" s="230"/>
      <c r="MEI427" s="230"/>
      <c r="MEJ427" s="230"/>
      <c r="MEK427" s="230"/>
      <c r="MEL427" s="230"/>
      <c r="MEM427" s="230"/>
      <c r="MEN427" s="230"/>
      <c r="MEO427" s="230"/>
      <c r="MEP427" s="230"/>
      <c r="MEQ427" s="230"/>
      <c r="MER427" s="230"/>
      <c r="MES427" s="230"/>
      <c r="MET427" s="230"/>
      <c r="MEU427" s="230"/>
      <c r="MEV427" s="230"/>
      <c r="MEW427" s="230"/>
      <c r="MEX427" s="230"/>
      <c r="MEY427" s="230"/>
      <c r="MEZ427" s="230"/>
      <c r="MFA427" s="230"/>
      <c r="MFB427" s="230"/>
      <c r="MFC427" s="230"/>
      <c r="MFD427" s="230"/>
      <c r="MFE427" s="230"/>
      <c r="MFF427" s="230"/>
      <c r="MFG427" s="230"/>
      <c r="MFH427" s="230"/>
      <c r="MFI427" s="230"/>
      <c r="MFJ427" s="230"/>
      <c r="MFK427" s="230"/>
      <c r="MFL427" s="230"/>
      <c r="MFM427" s="230"/>
      <c r="MFN427" s="230"/>
      <c r="MFO427" s="230"/>
      <c r="MFP427" s="230"/>
      <c r="MFQ427" s="230"/>
      <c r="MFR427" s="230"/>
      <c r="MFS427" s="230"/>
      <c r="MFT427" s="230"/>
      <c r="MFU427" s="230"/>
      <c r="MFV427" s="230"/>
      <c r="MFW427" s="230"/>
      <c r="MFX427" s="230"/>
      <c r="MFY427" s="230"/>
      <c r="MFZ427" s="230"/>
      <c r="MGA427" s="230"/>
      <c r="MGB427" s="230"/>
      <c r="MGC427" s="230"/>
      <c r="MGD427" s="230"/>
      <c r="MGE427" s="230"/>
      <c r="MGF427" s="230"/>
      <c r="MGG427" s="230"/>
      <c r="MGH427" s="230"/>
      <c r="MGI427" s="230"/>
      <c r="MGJ427" s="230"/>
      <c r="MGK427" s="230"/>
      <c r="MGL427" s="230"/>
      <c r="MGM427" s="230"/>
      <c r="MGN427" s="230"/>
      <c r="MGO427" s="230"/>
      <c r="MGP427" s="230"/>
      <c r="MGQ427" s="230"/>
      <c r="MGR427" s="230"/>
      <c r="MGS427" s="230"/>
      <c r="MGT427" s="230"/>
      <c r="MGU427" s="230"/>
      <c r="MGV427" s="230"/>
      <c r="MGW427" s="230"/>
      <c r="MGX427" s="230"/>
      <c r="MGY427" s="230"/>
      <c r="MGZ427" s="230"/>
      <c r="MHA427" s="230"/>
      <c r="MHB427" s="230"/>
      <c r="MHC427" s="230"/>
      <c r="MHD427" s="230"/>
      <c r="MHE427" s="230"/>
      <c r="MHF427" s="230"/>
      <c r="MHG427" s="230"/>
      <c r="MHH427" s="230"/>
      <c r="MHI427" s="230"/>
      <c r="MHJ427" s="230"/>
      <c r="MHK427" s="230"/>
      <c r="MHL427" s="230"/>
      <c r="MHM427" s="230"/>
      <c r="MHN427" s="230"/>
      <c r="MHO427" s="230"/>
      <c r="MHP427" s="230"/>
      <c r="MHQ427" s="230"/>
      <c r="MHR427" s="230"/>
      <c r="MHS427" s="230"/>
      <c r="MHT427" s="230"/>
      <c r="MHU427" s="230"/>
      <c r="MHV427" s="230"/>
      <c r="MHW427" s="230"/>
      <c r="MHX427" s="230"/>
      <c r="MHY427" s="230"/>
      <c r="MHZ427" s="230"/>
      <c r="MIA427" s="230"/>
      <c r="MIB427" s="230"/>
      <c r="MIC427" s="230"/>
      <c r="MID427" s="230"/>
      <c r="MIE427" s="230"/>
      <c r="MIF427" s="230"/>
      <c r="MIG427" s="230"/>
      <c r="MIH427" s="230"/>
      <c r="MII427" s="230"/>
      <c r="MIJ427" s="230"/>
      <c r="MIK427" s="230"/>
      <c r="MIL427" s="230"/>
      <c r="MIM427" s="230"/>
      <c r="MIN427" s="230"/>
      <c r="MIO427" s="230"/>
      <c r="MIP427" s="230"/>
      <c r="MIQ427" s="230"/>
      <c r="MIR427" s="230"/>
      <c r="MIS427" s="230"/>
      <c r="MIT427" s="230"/>
      <c r="MIU427" s="230"/>
      <c r="MIV427" s="230"/>
      <c r="MIW427" s="230"/>
      <c r="MIX427" s="230"/>
      <c r="MIY427" s="230"/>
      <c r="MIZ427" s="230"/>
      <c r="MJA427" s="230"/>
      <c r="MJB427" s="230"/>
      <c r="MJC427" s="230"/>
      <c r="MJD427" s="230"/>
      <c r="MJE427" s="230"/>
      <c r="MJF427" s="230"/>
      <c r="MJG427" s="230"/>
      <c r="MJH427" s="230"/>
      <c r="MJI427" s="230"/>
      <c r="MJJ427" s="230"/>
      <c r="MJK427" s="230"/>
      <c r="MJL427" s="230"/>
      <c r="MJM427" s="230"/>
      <c r="MJN427" s="230"/>
      <c r="MJO427" s="230"/>
      <c r="MJP427" s="230"/>
      <c r="MJQ427" s="230"/>
      <c r="MJR427" s="230"/>
      <c r="MJS427" s="230"/>
      <c r="MJT427" s="230"/>
      <c r="MJU427" s="230"/>
      <c r="MJV427" s="230"/>
      <c r="MJW427" s="230"/>
      <c r="MJX427" s="230"/>
      <c r="MJY427" s="230"/>
      <c r="MJZ427" s="230"/>
      <c r="MKA427" s="230"/>
      <c r="MKB427" s="230"/>
      <c r="MKC427" s="230"/>
      <c r="MKD427" s="230"/>
      <c r="MKE427" s="230"/>
      <c r="MKF427" s="230"/>
      <c r="MKG427" s="230"/>
      <c r="MKH427" s="230"/>
      <c r="MKI427" s="230"/>
      <c r="MKJ427" s="230"/>
      <c r="MKK427" s="230"/>
      <c r="MKL427" s="230"/>
      <c r="MKM427" s="230"/>
      <c r="MKN427" s="230"/>
      <c r="MKO427" s="230"/>
      <c r="MKP427" s="230"/>
      <c r="MKQ427" s="230"/>
      <c r="MKR427" s="230"/>
      <c r="MKS427" s="230"/>
      <c r="MKT427" s="230"/>
      <c r="MKU427" s="230"/>
      <c r="MKV427" s="230"/>
      <c r="MKW427" s="230"/>
      <c r="MKX427" s="230"/>
      <c r="MKY427" s="230"/>
      <c r="MKZ427" s="230"/>
      <c r="MLA427" s="230"/>
      <c r="MLB427" s="230"/>
      <c r="MLC427" s="230"/>
      <c r="MLD427" s="230"/>
      <c r="MLE427" s="230"/>
      <c r="MLF427" s="230"/>
      <c r="MLG427" s="230"/>
      <c r="MLH427" s="230"/>
      <c r="MLI427" s="230"/>
      <c r="MLJ427" s="230"/>
      <c r="MLK427" s="230"/>
      <c r="MLL427" s="230"/>
      <c r="MLM427" s="230"/>
      <c r="MLN427" s="230"/>
      <c r="MLO427" s="230"/>
      <c r="MLP427" s="230"/>
      <c r="MLQ427" s="230"/>
      <c r="MLR427" s="230"/>
      <c r="MLS427" s="230"/>
      <c r="MLT427" s="230"/>
      <c r="MLU427" s="230"/>
      <c r="MLV427" s="230"/>
      <c r="MLW427" s="230"/>
      <c r="MLX427" s="230"/>
      <c r="MLY427" s="230"/>
      <c r="MLZ427" s="230"/>
      <c r="MMA427" s="230"/>
      <c r="MMB427" s="230"/>
      <c r="MMC427" s="230"/>
      <c r="MMD427" s="230"/>
      <c r="MME427" s="230"/>
      <c r="MMF427" s="230"/>
      <c r="MMG427" s="230"/>
      <c r="MMH427" s="230"/>
      <c r="MMI427" s="230"/>
      <c r="MMJ427" s="230"/>
      <c r="MMK427" s="230"/>
      <c r="MML427" s="230"/>
      <c r="MMM427" s="230"/>
      <c r="MMN427" s="230"/>
      <c r="MMO427" s="230"/>
      <c r="MMP427" s="230"/>
      <c r="MMQ427" s="230"/>
      <c r="MMR427" s="230"/>
      <c r="MMS427" s="230"/>
      <c r="MMT427" s="230"/>
      <c r="MMU427" s="230"/>
      <c r="MMV427" s="230"/>
      <c r="MMW427" s="230"/>
      <c r="MMX427" s="230"/>
      <c r="MMY427" s="230"/>
      <c r="MMZ427" s="230"/>
      <c r="MNA427" s="230"/>
      <c r="MNB427" s="230"/>
      <c r="MNC427" s="230"/>
      <c r="MND427" s="230"/>
      <c r="MNE427" s="230"/>
      <c r="MNF427" s="230"/>
      <c r="MNG427" s="230"/>
      <c r="MNH427" s="230"/>
      <c r="MNI427" s="230"/>
      <c r="MNJ427" s="230"/>
      <c r="MNK427" s="230"/>
      <c r="MNL427" s="230"/>
      <c r="MNM427" s="230"/>
      <c r="MNN427" s="230"/>
      <c r="MNO427" s="230"/>
      <c r="MNP427" s="230"/>
      <c r="MNQ427" s="230"/>
      <c r="MNR427" s="230"/>
      <c r="MNS427" s="230"/>
      <c r="MNT427" s="230"/>
      <c r="MNU427" s="230"/>
      <c r="MNV427" s="230"/>
      <c r="MNW427" s="230"/>
      <c r="MNX427" s="230"/>
      <c r="MNY427" s="230"/>
      <c r="MNZ427" s="230"/>
      <c r="MOA427" s="230"/>
      <c r="MOB427" s="230"/>
      <c r="MOC427" s="230"/>
      <c r="MOD427" s="230"/>
      <c r="MOE427" s="230"/>
      <c r="MOF427" s="230"/>
      <c r="MOG427" s="230"/>
      <c r="MOH427" s="230"/>
      <c r="MOI427" s="230"/>
      <c r="MOJ427" s="230"/>
      <c r="MOK427" s="230"/>
      <c r="MOL427" s="230"/>
      <c r="MOM427" s="230"/>
      <c r="MON427" s="230"/>
      <c r="MOO427" s="230"/>
      <c r="MOP427" s="230"/>
      <c r="MOQ427" s="230"/>
      <c r="MOR427" s="230"/>
      <c r="MOS427" s="230"/>
      <c r="MOT427" s="230"/>
      <c r="MOU427" s="230"/>
      <c r="MOV427" s="230"/>
      <c r="MOW427" s="230"/>
      <c r="MOX427" s="230"/>
      <c r="MOY427" s="230"/>
      <c r="MOZ427" s="230"/>
      <c r="MPA427" s="230"/>
      <c r="MPB427" s="230"/>
      <c r="MPC427" s="230"/>
      <c r="MPD427" s="230"/>
      <c r="MPE427" s="230"/>
      <c r="MPF427" s="230"/>
      <c r="MPG427" s="230"/>
      <c r="MPH427" s="230"/>
      <c r="MPI427" s="230"/>
      <c r="MPJ427" s="230"/>
      <c r="MPK427" s="230"/>
      <c r="MPL427" s="230"/>
      <c r="MPM427" s="230"/>
      <c r="MPN427" s="230"/>
      <c r="MPO427" s="230"/>
      <c r="MPP427" s="230"/>
      <c r="MPQ427" s="230"/>
      <c r="MPR427" s="230"/>
      <c r="MPS427" s="230"/>
      <c r="MPT427" s="230"/>
      <c r="MPU427" s="230"/>
      <c r="MPV427" s="230"/>
      <c r="MPW427" s="230"/>
      <c r="MPX427" s="230"/>
      <c r="MPY427" s="230"/>
      <c r="MPZ427" s="230"/>
      <c r="MQA427" s="230"/>
      <c r="MQB427" s="230"/>
      <c r="MQC427" s="230"/>
      <c r="MQD427" s="230"/>
      <c r="MQE427" s="230"/>
      <c r="MQF427" s="230"/>
      <c r="MQG427" s="230"/>
      <c r="MQH427" s="230"/>
      <c r="MQI427" s="230"/>
      <c r="MQJ427" s="230"/>
      <c r="MQK427" s="230"/>
      <c r="MQL427" s="230"/>
      <c r="MQM427" s="230"/>
      <c r="MQN427" s="230"/>
      <c r="MQO427" s="230"/>
      <c r="MQP427" s="230"/>
      <c r="MQQ427" s="230"/>
      <c r="MQR427" s="230"/>
      <c r="MQS427" s="230"/>
      <c r="MQT427" s="230"/>
      <c r="MQU427" s="230"/>
      <c r="MQV427" s="230"/>
      <c r="MQW427" s="230"/>
      <c r="MQX427" s="230"/>
      <c r="MQY427" s="230"/>
      <c r="MQZ427" s="230"/>
      <c r="MRA427" s="230"/>
      <c r="MRB427" s="230"/>
      <c r="MRC427" s="230"/>
      <c r="MRD427" s="230"/>
      <c r="MRE427" s="230"/>
      <c r="MRF427" s="230"/>
      <c r="MRG427" s="230"/>
      <c r="MRH427" s="230"/>
      <c r="MRI427" s="230"/>
      <c r="MRJ427" s="230"/>
      <c r="MRK427" s="230"/>
      <c r="MRL427" s="230"/>
      <c r="MRM427" s="230"/>
      <c r="MRN427" s="230"/>
      <c r="MRO427" s="230"/>
      <c r="MRP427" s="230"/>
      <c r="MRQ427" s="230"/>
      <c r="MRR427" s="230"/>
      <c r="MRS427" s="230"/>
      <c r="MRT427" s="230"/>
      <c r="MRU427" s="230"/>
      <c r="MRV427" s="230"/>
      <c r="MRW427" s="230"/>
      <c r="MRX427" s="230"/>
      <c r="MRY427" s="230"/>
      <c r="MRZ427" s="230"/>
      <c r="MSA427" s="230"/>
      <c r="MSB427" s="230"/>
      <c r="MSC427" s="230"/>
      <c r="MSD427" s="230"/>
      <c r="MSE427" s="230"/>
      <c r="MSF427" s="230"/>
      <c r="MSG427" s="230"/>
      <c r="MSH427" s="230"/>
      <c r="MSI427" s="230"/>
      <c r="MSJ427" s="230"/>
      <c r="MSK427" s="230"/>
      <c r="MSL427" s="230"/>
      <c r="MSM427" s="230"/>
      <c r="MSN427" s="230"/>
      <c r="MSO427" s="230"/>
      <c r="MSP427" s="230"/>
      <c r="MSQ427" s="230"/>
      <c r="MSR427" s="230"/>
      <c r="MSS427" s="230"/>
      <c r="MST427" s="230"/>
      <c r="MSU427" s="230"/>
      <c r="MSV427" s="230"/>
      <c r="MSW427" s="230"/>
      <c r="MSX427" s="230"/>
      <c r="MSY427" s="230"/>
      <c r="MSZ427" s="230"/>
      <c r="MTA427" s="230"/>
      <c r="MTB427" s="230"/>
      <c r="MTC427" s="230"/>
      <c r="MTD427" s="230"/>
      <c r="MTE427" s="230"/>
      <c r="MTF427" s="230"/>
      <c r="MTG427" s="230"/>
      <c r="MTH427" s="230"/>
      <c r="MTI427" s="230"/>
      <c r="MTJ427" s="230"/>
      <c r="MTK427" s="230"/>
      <c r="MTL427" s="230"/>
      <c r="MTM427" s="230"/>
      <c r="MTN427" s="230"/>
      <c r="MTO427" s="230"/>
      <c r="MTP427" s="230"/>
      <c r="MTQ427" s="230"/>
      <c r="MTR427" s="230"/>
      <c r="MTS427" s="230"/>
      <c r="MTT427" s="230"/>
      <c r="MTU427" s="230"/>
      <c r="MTV427" s="230"/>
      <c r="MTW427" s="230"/>
      <c r="MTX427" s="230"/>
      <c r="MTY427" s="230"/>
      <c r="MTZ427" s="230"/>
      <c r="MUA427" s="230"/>
      <c r="MUB427" s="230"/>
      <c r="MUC427" s="230"/>
      <c r="MUD427" s="230"/>
      <c r="MUE427" s="230"/>
      <c r="MUF427" s="230"/>
      <c r="MUG427" s="230"/>
      <c r="MUH427" s="230"/>
      <c r="MUI427" s="230"/>
      <c r="MUJ427" s="230"/>
      <c r="MUK427" s="230"/>
      <c r="MUL427" s="230"/>
      <c r="MUM427" s="230"/>
      <c r="MUN427" s="230"/>
      <c r="MUO427" s="230"/>
      <c r="MUP427" s="230"/>
      <c r="MUQ427" s="230"/>
      <c r="MUR427" s="230"/>
      <c r="MUS427" s="230"/>
      <c r="MUT427" s="230"/>
      <c r="MUU427" s="230"/>
      <c r="MUV427" s="230"/>
      <c r="MUW427" s="230"/>
      <c r="MUX427" s="230"/>
      <c r="MUY427" s="230"/>
      <c r="MUZ427" s="230"/>
      <c r="MVA427" s="230"/>
      <c r="MVB427" s="230"/>
      <c r="MVC427" s="230"/>
      <c r="MVD427" s="230"/>
      <c r="MVE427" s="230"/>
      <c r="MVF427" s="230"/>
      <c r="MVG427" s="230"/>
      <c r="MVH427" s="230"/>
      <c r="MVI427" s="230"/>
      <c r="MVJ427" s="230"/>
      <c r="MVK427" s="230"/>
      <c r="MVL427" s="230"/>
      <c r="MVM427" s="230"/>
      <c r="MVN427" s="230"/>
      <c r="MVO427" s="230"/>
      <c r="MVP427" s="230"/>
      <c r="MVQ427" s="230"/>
      <c r="MVR427" s="230"/>
      <c r="MVS427" s="230"/>
      <c r="MVT427" s="230"/>
      <c r="MVU427" s="230"/>
      <c r="MVV427" s="230"/>
      <c r="MVW427" s="230"/>
      <c r="MVX427" s="230"/>
      <c r="MVY427" s="230"/>
      <c r="MVZ427" s="230"/>
      <c r="MWA427" s="230"/>
      <c r="MWB427" s="230"/>
      <c r="MWC427" s="230"/>
      <c r="MWD427" s="230"/>
      <c r="MWE427" s="230"/>
      <c r="MWF427" s="230"/>
      <c r="MWG427" s="230"/>
      <c r="MWH427" s="230"/>
      <c r="MWI427" s="230"/>
      <c r="MWJ427" s="230"/>
      <c r="MWK427" s="230"/>
      <c r="MWL427" s="230"/>
      <c r="MWM427" s="230"/>
      <c r="MWN427" s="230"/>
      <c r="MWO427" s="230"/>
      <c r="MWP427" s="230"/>
      <c r="MWQ427" s="230"/>
      <c r="MWR427" s="230"/>
      <c r="MWS427" s="230"/>
      <c r="MWT427" s="230"/>
      <c r="MWU427" s="230"/>
      <c r="MWV427" s="230"/>
      <c r="MWW427" s="230"/>
      <c r="MWX427" s="230"/>
      <c r="MWY427" s="230"/>
      <c r="MWZ427" s="230"/>
      <c r="MXA427" s="230"/>
      <c r="MXB427" s="230"/>
      <c r="MXC427" s="230"/>
      <c r="MXD427" s="230"/>
      <c r="MXE427" s="230"/>
      <c r="MXF427" s="230"/>
      <c r="MXG427" s="230"/>
      <c r="MXH427" s="230"/>
      <c r="MXI427" s="230"/>
      <c r="MXJ427" s="230"/>
      <c r="MXK427" s="230"/>
      <c r="MXL427" s="230"/>
      <c r="MXM427" s="230"/>
      <c r="MXN427" s="230"/>
      <c r="MXO427" s="230"/>
      <c r="MXP427" s="230"/>
      <c r="MXQ427" s="230"/>
      <c r="MXR427" s="230"/>
      <c r="MXS427" s="230"/>
      <c r="MXT427" s="230"/>
      <c r="MXU427" s="230"/>
      <c r="MXV427" s="230"/>
      <c r="MXW427" s="230"/>
      <c r="MXX427" s="230"/>
      <c r="MXY427" s="230"/>
      <c r="MXZ427" s="230"/>
      <c r="MYA427" s="230"/>
      <c r="MYB427" s="230"/>
      <c r="MYC427" s="230"/>
      <c r="MYD427" s="230"/>
      <c r="MYE427" s="230"/>
      <c r="MYF427" s="230"/>
      <c r="MYG427" s="230"/>
      <c r="MYH427" s="230"/>
      <c r="MYI427" s="230"/>
      <c r="MYJ427" s="230"/>
      <c r="MYK427" s="230"/>
      <c r="MYL427" s="230"/>
      <c r="MYM427" s="230"/>
      <c r="MYN427" s="230"/>
      <c r="MYO427" s="230"/>
      <c r="MYP427" s="230"/>
      <c r="MYQ427" s="230"/>
      <c r="MYR427" s="230"/>
      <c r="MYS427" s="230"/>
      <c r="MYT427" s="230"/>
      <c r="MYU427" s="230"/>
      <c r="MYV427" s="230"/>
      <c r="MYW427" s="230"/>
      <c r="MYX427" s="230"/>
      <c r="MYY427" s="230"/>
      <c r="MYZ427" s="230"/>
      <c r="MZA427" s="230"/>
      <c r="MZB427" s="230"/>
      <c r="MZC427" s="230"/>
      <c r="MZD427" s="230"/>
      <c r="MZE427" s="230"/>
      <c r="MZF427" s="230"/>
      <c r="MZG427" s="230"/>
      <c r="MZH427" s="230"/>
      <c r="MZI427" s="230"/>
      <c r="MZJ427" s="230"/>
      <c r="MZK427" s="230"/>
      <c r="MZL427" s="230"/>
      <c r="MZM427" s="230"/>
      <c r="MZN427" s="230"/>
      <c r="MZO427" s="230"/>
      <c r="MZP427" s="230"/>
      <c r="MZQ427" s="230"/>
      <c r="MZR427" s="230"/>
      <c r="MZS427" s="230"/>
      <c r="MZT427" s="230"/>
      <c r="MZU427" s="230"/>
      <c r="MZV427" s="230"/>
      <c r="MZW427" s="230"/>
      <c r="MZX427" s="230"/>
      <c r="MZY427" s="230"/>
      <c r="MZZ427" s="230"/>
      <c r="NAA427" s="230"/>
      <c r="NAB427" s="230"/>
      <c r="NAC427" s="230"/>
      <c r="NAD427" s="230"/>
      <c r="NAE427" s="230"/>
      <c r="NAF427" s="230"/>
      <c r="NAG427" s="230"/>
      <c r="NAH427" s="230"/>
      <c r="NAI427" s="230"/>
      <c r="NAJ427" s="230"/>
      <c r="NAK427" s="230"/>
      <c r="NAL427" s="230"/>
      <c r="NAM427" s="230"/>
      <c r="NAN427" s="230"/>
      <c r="NAO427" s="230"/>
      <c r="NAP427" s="230"/>
      <c r="NAQ427" s="230"/>
      <c r="NAR427" s="230"/>
      <c r="NAS427" s="230"/>
      <c r="NAT427" s="230"/>
      <c r="NAU427" s="230"/>
      <c r="NAV427" s="230"/>
      <c r="NAW427" s="230"/>
      <c r="NAX427" s="230"/>
      <c r="NAY427" s="230"/>
      <c r="NAZ427" s="230"/>
      <c r="NBA427" s="230"/>
      <c r="NBB427" s="230"/>
      <c r="NBC427" s="230"/>
      <c r="NBD427" s="230"/>
      <c r="NBE427" s="230"/>
      <c r="NBF427" s="230"/>
      <c r="NBG427" s="230"/>
      <c r="NBH427" s="230"/>
      <c r="NBI427" s="230"/>
      <c r="NBJ427" s="230"/>
      <c r="NBK427" s="230"/>
      <c r="NBL427" s="230"/>
      <c r="NBM427" s="230"/>
      <c r="NBN427" s="230"/>
      <c r="NBO427" s="230"/>
      <c r="NBP427" s="230"/>
      <c r="NBQ427" s="230"/>
      <c r="NBR427" s="230"/>
      <c r="NBS427" s="230"/>
      <c r="NBT427" s="230"/>
      <c r="NBU427" s="230"/>
      <c r="NBV427" s="230"/>
      <c r="NBW427" s="230"/>
      <c r="NBX427" s="230"/>
      <c r="NBY427" s="230"/>
      <c r="NBZ427" s="230"/>
      <c r="NCA427" s="230"/>
      <c r="NCB427" s="230"/>
      <c r="NCC427" s="230"/>
      <c r="NCD427" s="230"/>
      <c r="NCE427" s="230"/>
      <c r="NCF427" s="230"/>
      <c r="NCG427" s="230"/>
      <c r="NCH427" s="230"/>
      <c r="NCI427" s="230"/>
      <c r="NCJ427" s="230"/>
      <c r="NCK427" s="230"/>
      <c r="NCL427" s="230"/>
      <c r="NCM427" s="230"/>
      <c r="NCN427" s="230"/>
      <c r="NCO427" s="230"/>
      <c r="NCP427" s="230"/>
      <c r="NCQ427" s="230"/>
      <c r="NCR427" s="230"/>
      <c r="NCS427" s="230"/>
      <c r="NCT427" s="230"/>
      <c r="NCU427" s="230"/>
      <c r="NCV427" s="230"/>
      <c r="NCW427" s="230"/>
      <c r="NCX427" s="230"/>
      <c r="NCY427" s="230"/>
      <c r="NCZ427" s="230"/>
      <c r="NDA427" s="230"/>
      <c r="NDB427" s="230"/>
      <c r="NDC427" s="230"/>
      <c r="NDD427" s="230"/>
      <c r="NDE427" s="230"/>
      <c r="NDF427" s="230"/>
      <c r="NDG427" s="230"/>
      <c r="NDH427" s="230"/>
      <c r="NDI427" s="230"/>
      <c r="NDJ427" s="230"/>
      <c r="NDK427" s="230"/>
      <c r="NDL427" s="230"/>
      <c r="NDM427" s="230"/>
      <c r="NDN427" s="230"/>
      <c r="NDO427" s="230"/>
      <c r="NDP427" s="230"/>
      <c r="NDQ427" s="230"/>
      <c r="NDR427" s="230"/>
      <c r="NDS427" s="230"/>
      <c r="NDT427" s="230"/>
      <c r="NDU427" s="230"/>
      <c r="NDV427" s="230"/>
      <c r="NDW427" s="230"/>
      <c r="NDX427" s="230"/>
      <c r="NDY427" s="230"/>
      <c r="NDZ427" s="230"/>
      <c r="NEA427" s="230"/>
      <c r="NEB427" s="230"/>
      <c r="NEC427" s="230"/>
      <c r="NED427" s="230"/>
      <c r="NEE427" s="230"/>
      <c r="NEF427" s="230"/>
      <c r="NEG427" s="230"/>
      <c r="NEH427" s="230"/>
      <c r="NEI427" s="230"/>
      <c r="NEJ427" s="230"/>
      <c r="NEK427" s="230"/>
      <c r="NEL427" s="230"/>
      <c r="NEM427" s="230"/>
      <c r="NEN427" s="230"/>
      <c r="NEO427" s="230"/>
      <c r="NEP427" s="230"/>
      <c r="NEQ427" s="230"/>
      <c r="NER427" s="230"/>
      <c r="NES427" s="230"/>
      <c r="NET427" s="230"/>
      <c r="NEU427" s="230"/>
      <c r="NEV427" s="230"/>
      <c r="NEW427" s="230"/>
      <c r="NEX427" s="230"/>
      <c r="NEY427" s="230"/>
      <c r="NEZ427" s="230"/>
      <c r="NFA427" s="230"/>
      <c r="NFB427" s="230"/>
      <c r="NFC427" s="230"/>
      <c r="NFD427" s="230"/>
      <c r="NFE427" s="230"/>
      <c r="NFF427" s="230"/>
      <c r="NFG427" s="230"/>
      <c r="NFH427" s="230"/>
      <c r="NFI427" s="230"/>
      <c r="NFJ427" s="230"/>
      <c r="NFK427" s="230"/>
      <c r="NFL427" s="230"/>
      <c r="NFM427" s="230"/>
      <c r="NFN427" s="230"/>
      <c r="NFO427" s="230"/>
      <c r="NFP427" s="230"/>
      <c r="NFQ427" s="230"/>
      <c r="NFR427" s="230"/>
      <c r="NFS427" s="230"/>
      <c r="NFT427" s="230"/>
      <c r="NFU427" s="230"/>
      <c r="NFV427" s="230"/>
      <c r="NFW427" s="230"/>
      <c r="NFX427" s="230"/>
      <c r="NFY427" s="230"/>
      <c r="NFZ427" s="230"/>
      <c r="NGA427" s="230"/>
      <c r="NGB427" s="230"/>
      <c r="NGC427" s="230"/>
      <c r="NGD427" s="230"/>
      <c r="NGE427" s="230"/>
      <c r="NGF427" s="230"/>
      <c r="NGG427" s="230"/>
      <c r="NGH427" s="230"/>
      <c r="NGI427" s="230"/>
      <c r="NGJ427" s="230"/>
      <c r="NGK427" s="230"/>
      <c r="NGL427" s="230"/>
      <c r="NGM427" s="230"/>
      <c r="NGN427" s="230"/>
      <c r="NGO427" s="230"/>
      <c r="NGP427" s="230"/>
      <c r="NGQ427" s="230"/>
      <c r="NGR427" s="230"/>
      <c r="NGS427" s="230"/>
      <c r="NGT427" s="230"/>
      <c r="NGU427" s="230"/>
      <c r="NGV427" s="230"/>
      <c r="NGW427" s="230"/>
      <c r="NGX427" s="230"/>
      <c r="NGY427" s="230"/>
      <c r="NGZ427" s="230"/>
      <c r="NHA427" s="230"/>
      <c r="NHB427" s="230"/>
      <c r="NHC427" s="230"/>
      <c r="NHD427" s="230"/>
      <c r="NHE427" s="230"/>
      <c r="NHF427" s="230"/>
      <c r="NHG427" s="230"/>
      <c r="NHH427" s="230"/>
      <c r="NHI427" s="230"/>
      <c r="NHJ427" s="230"/>
      <c r="NHK427" s="230"/>
      <c r="NHL427" s="230"/>
      <c r="NHM427" s="230"/>
      <c r="NHN427" s="230"/>
      <c r="NHO427" s="230"/>
      <c r="NHP427" s="230"/>
      <c r="NHQ427" s="230"/>
      <c r="NHR427" s="230"/>
      <c r="NHS427" s="230"/>
      <c r="NHT427" s="230"/>
      <c r="NHU427" s="230"/>
      <c r="NHV427" s="230"/>
      <c r="NHW427" s="230"/>
      <c r="NHX427" s="230"/>
      <c r="NHY427" s="230"/>
      <c r="NHZ427" s="230"/>
      <c r="NIA427" s="230"/>
      <c r="NIB427" s="230"/>
      <c r="NIC427" s="230"/>
      <c r="NID427" s="230"/>
      <c r="NIE427" s="230"/>
      <c r="NIF427" s="230"/>
      <c r="NIG427" s="230"/>
      <c r="NIH427" s="230"/>
      <c r="NII427" s="230"/>
      <c r="NIJ427" s="230"/>
      <c r="NIK427" s="230"/>
      <c r="NIL427" s="230"/>
      <c r="NIM427" s="230"/>
      <c r="NIN427" s="230"/>
      <c r="NIO427" s="230"/>
      <c r="NIP427" s="230"/>
      <c r="NIQ427" s="230"/>
      <c r="NIR427" s="230"/>
      <c r="NIS427" s="230"/>
      <c r="NIT427" s="230"/>
      <c r="NIU427" s="230"/>
      <c r="NIV427" s="230"/>
      <c r="NIW427" s="230"/>
      <c r="NIX427" s="230"/>
      <c r="NIY427" s="230"/>
      <c r="NIZ427" s="230"/>
      <c r="NJA427" s="230"/>
      <c r="NJB427" s="230"/>
      <c r="NJC427" s="230"/>
      <c r="NJD427" s="230"/>
      <c r="NJE427" s="230"/>
      <c r="NJF427" s="230"/>
      <c r="NJG427" s="230"/>
      <c r="NJH427" s="230"/>
      <c r="NJI427" s="230"/>
      <c r="NJJ427" s="230"/>
      <c r="NJK427" s="230"/>
      <c r="NJL427" s="230"/>
      <c r="NJM427" s="230"/>
      <c r="NJN427" s="230"/>
      <c r="NJO427" s="230"/>
      <c r="NJP427" s="230"/>
      <c r="NJQ427" s="230"/>
      <c r="NJR427" s="230"/>
      <c r="NJS427" s="230"/>
      <c r="NJT427" s="230"/>
      <c r="NJU427" s="230"/>
      <c r="NJV427" s="230"/>
      <c r="NJW427" s="230"/>
      <c r="NJX427" s="230"/>
      <c r="NJY427" s="230"/>
      <c r="NJZ427" s="230"/>
      <c r="NKA427" s="230"/>
      <c r="NKB427" s="230"/>
      <c r="NKC427" s="230"/>
      <c r="NKD427" s="230"/>
      <c r="NKE427" s="230"/>
      <c r="NKF427" s="230"/>
      <c r="NKG427" s="230"/>
      <c r="NKH427" s="230"/>
      <c r="NKI427" s="230"/>
      <c r="NKJ427" s="230"/>
      <c r="NKK427" s="230"/>
      <c r="NKL427" s="230"/>
      <c r="NKM427" s="230"/>
      <c r="NKN427" s="230"/>
      <c r="NKO427" s="230"/>
      <c r="NKP427" s="230"/>
      <c r="NKQ427" s="230"/>
      <c r="NKR427" s="230"/>
      <c r="NKS427" s="230"/>
      <c r="NKT427" s="230"/>
      <c r="NKU427" s="230"/>
      <c r="NKV427" s="230"/>
      <c r="NKW427" s="230"/>
      <c r="NKX427" s="230"/>
      <c r="NKY427" s="230"/>
      <c r="NKZ427" s="230"/>
      <c r="NLA427" s="230"/>
      <c r="NLB427" s="230"/>
      <c r="NLC427" s="230"/>
      <c r="NLD427" s="230"/>
      <c r="NLE427" s="230"/>
      <c r="NLF427" s="230"/>
      <c r="NLG427" s="230"/>
      <c r="NLH427" s="230"/>
      <c r="NLI427" s="230"/>
      <c r="NLJ427" s="230"/>
      <c r="NLK427" s="230"/>
      <c r="NLL427" s="230"/>
      <c r="NLM427" s="230"/>
      <c r="NLN427" s="230"/>
      <c r="NLO427" s="230"/>
      <c r="NLP427" s="230"/>
      <c r="NLQ427" s="230"/>
      <c r="NLR427" s="230"/>
      <c r="NLS427" s="230"/>
      <c r="NLT427" s="230"/>
      <c r="NLU427" s="230"/>
      <c r="NLV427" s="230"/>
      <c r="NLW427" s="230"/>
      <c r="NLX427" s="230"/>
      <c r="NLY427" s="230"/>
      <c r="NLZ427" s="230"/>
      <c r="NMA427" s="230"/>
      <c r="NMB427" s="230"/>
      <c r="NMC427" s="230"/>
      <c r="NMD427" s="230"/>
      <c r="NME427" s="230"/>
      <c r="NMF427" s="230"/>
      <c r="NMG427" s="230"/>
      <c r="NMH427" s="230"/>
      <c r="NMI427" s="230"/>
      <c r="NMJ427" s="230"/>
      <c r="NMK427" s="230"/>
      <c r="NML427" s="230"/>
      <c r="NMM427" s="230"/>
      <c r="NMN427" s="230"/>
      <c r="NMO427" s="230"/>
      <c r="NMP427" s="230"/>
      <c r="NMQ427" s="230"/>
      <c r="NMR427" s="230"/>
      <c r="NMS427" s="230"/>
      <c r="NMT427" s="230"/>
      <c r="NMU427" s="230"/>
      <c r="NMV427" s="230"/>
      <c r="NMW427" s="230"/>
      <c r="NMX427" s="230"/>
      <c r="NMY427" s="230"/>
      <c r="NMZ427" s="230"/>
      <c r="NNA427" s="230"/>
      <c r="NNB427" s="230"/>
      <c r="NNC427" s="230"/>
      <c r="NND427" s="230"/>
      <c r="NNE427" s="230"/>
      <c r="NNF427" s="230"/>
      <c r="NNG427" s="230"/>
      <c r="NNH427" s="230"/>
      <c r="NNI427" s="230"/>
      <c r="NNJ427" s="230"/>
      <c r="NNK427" s="230"/>
      <c r="NNL427" s="230"/>
      <c r="NNM427" s="230"/>
      <c r="NNN427" s="230"/>
      <c r="NNO427" s="230"/>
      <c r="NNP427" s="230"/>
      <c r="NNQ427" s="230"/>
      <c r="NNR427" s="230"/>
      <c r="NNS427" s="230"/>
      <c r="NNT427" s="230"/>
      <c r="NNU427" s="230"/>
      <c r="NNV427" s="230"/>
      <c r="NNW427" s="230"/>
      <c r="NNX427" s="230"/>
      <c r="NNY427" s="230"/>
      <c r="NNZ427" s="230"/>
      <c r="NOA427" s="230"/>
      <c r="NOB427" s="230"/>
      <c r="NOC427" s="230"/>
      <c r="NOD427" s="230"/>
      <c r="NOE427" s="230"/>
      <c r="NOF427" s="230"/>
      <c r="NOG427" s="230"/>
      <c r="NOH427" s="230"/>
      <c r="NOI427" s="230"/>
      <c r="NOJ427" s="230"/>
      <c r="NOK427" s="230"/>
      <c r="NOL427" s="230"/>
      <c r="NOM427" s="230"/>
      <c r="NON427" s="230"/>
      <c r="NOO427" s="230"/>
      <c r="NOP427" s="230"/>
      <c r="NOQ427" s="230"/>
      <c r="NOR427" s="230"/>
      <c r="NOS427" s="230"/>
      <c r="NOT427" s="230"/>
      <c r="NOU427" s="230"/>
      <c r="NOV427" s="230"/>
      <c r="NOW427" s="230"/>
      <c r="NOX427" s="230"/>
      <c r="NOY427" s="230"/>
      <c r="NOZ427" s="230"/>
      <c r="NPA427" s="230"/>
      <c r="NPB427" s="230"/>
      <c r="NPC427" s="230"/>
      <c r="NPD427" s="230"/>
      <c r="NPE427" s="230"/>
      <c r="NPF427" s="230"/>
      <c r="NPG427" s="230"/>
      <c r="NPH427" s="230"/>
      <c r="NPI427" s="230"/>
      <c r="NPJ427" s="230"/>
      <c r="NPK427" s="230"/>
      <c r="NPL427" s="230"/>
      <c r="NPM427" s="230"/>
      <c r="NPN427" s="230"/>
      <c r="NPO427" s="230"/>
      <c r="NPP427" s="230"/>
      <c r="NPQ427" s="230"/>
      <c r="NPR427" s="230"/>
      <c r="NPS427" s="230"/>
      <c r="NPT427" s="230"/>
      <c r="NPU427" s="230"/>
      <c r="NPV427" s="230"/>
      <c r="NPW427" s="230"/>
      <c r="NPX427" s="230"/>
      <c r="NPY427" s="230"/>
      <c r="NPZ427" s="230"/>
      <c r="NQA427" s="230"/>
      <c r="NQB427" s="230"/>
      <c r="NQC427" s="230"/>
      <c r="NQD427" s="230"/>
      <c r="NQE427" s="230"/>
      <c r="NQF427" s="230"/>
      <c r="NQG427" s="230"/>
      <c r="NQH427" s="230"/>
      <c r="NQI427" s="230"/>
      <c r="NQJ427" s="230"/>
      <c r="NQK427" s="230"/>
      <c r="NQL427" s="230"/>
      <c r="NQM427" s="230"/>
      <c r="NQN427" s="230"/>
      <c r="NQO427" s="230"/>
      <c r="NQP427" s="230"/>
      <c r="NQQ427" s="230"/>
      <c r="NQR427" s="230"/>
      <c r="NQS427" s="230"/>
      <c r="NQT427" s="230"/>
      <c r="NQU427" s="230"/>
      <c r="NQV427" s="230"/>
      <c r="NQW427" s="230"/>
      <c r="NQX427" s="230"/>
      <c r="NQY427" s="230"/>
      <c r="NQZ427" s="230"/>
      <c r="NRA427" s="230"/>
      <c r="NRB427" s="230"/>
      <c r="NRC427" s="230"/>
      <c r="NRD427" s="230"/>
      <c r="NRE427" s="230"/>
      <c r="NRF427" s="230"/>
      <c r="NRG427" s="230"/>
      <c r="NRH427" s="230"/>
      <c r="NRI427" s="230"/>
      <c r="NRJ427" s="230"/>
      <c r="NRK427" s="230"/>
      <c r="NRL427" s="230"/>
      <c r="NRM427" s="230"/>
      <c r="NRN427" s="230"/>
      <c r="NRO427" s="230"/>
      <c r="NRP427" s="230"/>
      <c r="NRQ427" s="230"/>
      <c r="NRR427" s="230"/>
      <c r="NRS427" s="230"/>
      <c r="NRT427" s="230"/>
      <c r="NRU427" s="230"/>
      <c r="NRV427" s="230"/>
      <c r="NRW427" s="230"/>
      <c r="NRX427" s="230"/>
      <c r="NRY427" s="230"/>
      <c r="NRZ427" s="230"/>
      <c r="NSA427" s="230"/>
      <c r="NSB427" s="230"/>
      <c r="NSC427" s="230"/>
      <c r="NSD427" s="230"/>
      <c r="NSE427" s="230"/>
      <c r="NSF427" s="230"/>
      <c r="NSG427" s="230"/>
      <c r="NSH427" s="230"/>
      <c r="NSI427" s="230"/>
      <c r="NSJ427" s="230"/>
      <c r="NSK427" s="230"/>
      <c r="NSL427" s="230"/>
      <c r="NSM427" s="230"/>
      <c r="NSN427" s="230"/>
      <c r="NSO427" s="230"/>
      <c r="NSP427" s="230"/>
      <c r="NSQ427" s="230"/>
      <c r="NSR427" s="230"/>
      <c r="NSS427" s="230"/>
      <c r="NST427" s="230"/>
      <c r="NSU427" s="230"/>
      <c r="NSV427" s="230"/>
      <c r="NSW427" s="230"/>
      <c r="NSX427" s="230"/>
      <c r="NSY427" s="230"/>
      <c r="NSZ427" s="230"/>
      <c r="NTA427" s="230"/>
      <c r="NTB427" s="230"/>
      <c r="NTC427" s="230"/>
      <c r="NTD427" s="230"/>
      <c r="NTE427" s="230"/>
      <c r="NTF427" s="230"/>
      <c r="NTG427" s="230"/>
      <c r="NTH427" s="230"/>
      <c r="NTI427" s="230"/>
      <c r="NTJ427" s="230"/>
      <c r="NTK427" s="230"/>
      <c r="NTL427" s="230"/>
      <c r="NTM427" s="230"/>
      <c r="NTN427" s="230"/>
      <c r="NTO427" s="230"/>
      <c r="NTP427" s="230"/>
      <c r="NTQ427" s="230"/>
      <c r="NTR427" s="230"/>
      <c r="NTS427" s="230"/>
      <c r="NTT427" s="230"/>
      <c r="NTU427" s="230"/>
      <c r="NTV427" s="230"/>
      <c r="NTW427" s="230"/>
      <c r="NTX427" s="230"/>
      <c r="NTY427" s="230"/>
      <c r="NTZ427" s="230"/>
      <c r="NUA427" s="230"/>
      <c r="NUB427" s="230"/>
      <c r="NUC427" s="230"/>
      <c r="NUD427" s="230"/>
      <c r="NUE427" s="230"/>
      <c r="NUF427" s="230"/>
      <c r="NUG427" s="230"/>
      <c r="NUH427" s="230"/>
      <c r="NUI427" s="230"/>
      <c r="NUJ427" s="230"/>
      <c r="NUK427" s="230"/>
      <c r="NUL427" s="230"/>
      <c r="NUM427" s="230"/>
      <c r="NUN427" s="230"/>
      <c r="NUO427" s="230"/>
      <c r="NUP427" s="230"/>
      <c r="NUQ427" s="230"/>
      <c r="NUR427" s="230"/>
      <c r="NUS427" s="230"/>
      <c r="NUT427" s="230"/>
      <c r="NUU427" s="230"/>
      <c r="NUV427" s="230"/>
      <c r="NUW427" s="230"/>
      <c r="NUX427" s="230"/>
      <c r="NUY427" s="230"/>
      <c r="NUZ427" s="230"/>
      <c r="NVA427" s="230"/>
      <c r="NVB427" s="230"/>
      <c r="NVC427" s="230"/>
      <c r="NVD427" s="230"/>
      <c r="NVE427" s="230"/>
      <c r="NVF427" s="230"/>
      <c r="NVG427" s="230"/>
      <c r="NVH427" s="230"/>
      <c r="NVI427" s="230"/>
      <c r="NVJ427" s="230"/>
      <c r="NVK427" s="230"/>
      <c r="NVL427" s="230"/>
      <c r="NVM427" s="230"/>
      <c r="NVN427" s="230"/>
      <c r="NVO427" s="230"/>
      <c r="NVP427" s="230"/>
      <c r="NVQ427" s="230"/>
      <c r="NVR427" s="230"/>
      <c r="NVS427" s="230"/>
      <c r="NVT427" s="230"/>
      <c r="NVU427" s="230"/>
      <c r="NVV427" s="230"/>
      <c r="NVW427" s="230"/>
      <c r="NVX427" s="230"/>
      <c r="NVY427" s="230"/>
      <c r="NVZ427" s="230"/>
      <c r="NWA427" s="230"/>
      <c r="NWB427" s="230"/>
      <c r="NWC427" s="230"/>
      <c r="NWD427" s="230"/>
      <c r="NWE427" s="230"/>
      <c r="NWF427" s="230"/>
      <c r="NWG427" s="230"/>
      <c r="NWH427" s="230"/>
      <c r="NWI427" s="230"/>
      <c r="NWJ427" s="230"/>
      <c r="NWK427" s="230"/>
      <c r="NWL427" s="230"/>
      <c r="NWM427" s="230"/>
      <c r="NWN427" s="230"/>
      <c r="NWO427" s="230"/>
      <c r="NWP427" s="230"/>
      <c r="NWQ427" s="230"/>
      <c r="NWR427" s="230"/>
      <c r="NWS427" s="230"/>
      <c r="NWT427" s="230"/>
      <c r="NWU427" s="230"/>
      <c r="NWV427" s="230"/>
      <c r="NWW427" s="230"/>
      <c r="NWX427" s="230"/>
      <c r="NWY427" s="230"/>
      <c r="NWZ427" s="230"/>
      <c r="NXA427" s="230"/>
      <c r="NXB427" s="230"/>
      <c r="NXC427" s="230"/>
      <c r="NXD427" s="230"/>
      <c r="NXE427" s="230"/>
      <c r="NXF427" s="230"/>
      <c r="NXG427" s="230"/>
      <c r="NXH427" s="230"/>
      <c r="NXI427" s="230"/>
      <c r="NXJ427" s="230"/>
      <c r="NXK427" s="230"/>
      <c r="NXL427" s="230"/>
      <c r="NXM427" s="230"/>
      <c r="NXN427" s="230"/>
      <c r="NXO427" s="230"/>
      <c r="NXP427" s="230"/>
      <c r="NXQ427" s="230"/>
      <c r="NXR427" s="230"/>
      <c r="NXS427" s="230"/>
      <c r="NXT427" s="230"/>
      <c r="NXU427" s="230"/>
      <c r="NXV427" s="230"/>
      <c r="NXW427" s="230"/>
      <c r="NXX427" s="230"/>
      <c r="NXY427" s="230"/>
      <c r="NXZ427" s="230"/>
      <c r="NYA427" s="230"/>
      <c r="NYB427" s="230"/>
      <c r="NYC427" s="230"/>
      <c r="NYD427" s="230"/>
      <c r="NYE427" s="230"/>
      <c r="NYF427" s="230"/>
      <c r="NYG427" s="230"/>
      <c r="NYH427" s="230"/>
      <c r="NYI427" s="230"/>
      <c r="NYJ427" s="230"/>
      <c r="NYK427" s="230"/>
      <c r="NYL427" s="230"/>
      <c r="NYM427" s="230"/>
      <c r="NYN427" s="230"/>
      <c r="NYO427" s="230"/>
      <c r="NYP427" s="230"/>
      <c r="NYQ427" s="230"/>
      <c r="NYR427" s="230"/>
      <c r="NYS427" s="230"/>
      <c r="NYT427" s="230"/>
      <c r="NYU427" s="230"/>
      <c r="NYV427" s="230"/>
      <c r="NYW427" s="230"/>
      <c r="NYX427" s="230"/>
      <c r="NYY427" s="230"/>
      <c r="NYZ427" s="230"/>
      <c r="NZA427" s="230"/>
      <c r="NZB427" s="230"/>
      <c r="NZC427" s="230"/>
      <c r="NZD427" s="230"/>
      <c r="NZE427" s="230"/>
      <c r="NZF427" s="230"/>
      <c r="NZG427" s="230"/>
      <c r="NZH427" s="230"/>
      <c r="NZI427" s="230"/>
      <c r="NZJ427" s="230"/>
      <c r="NZK427" s="230"/>
      <c r="NZL427" s="230"/>
      <c r="NZM427" s="230"/>
      <c r="NZN427" s="230"/>
      <c r="NZO427" s="230"/>
      <c r="NZP427" s="230"/>
      <c r="NZQ427" s="230"/>
      <c r="NZR427" s="230"/>
      <c r="NZS427" s="230"/>
      <c r="NZT427" s="230"/>
      <c r="NZU427" s="230"/>
      <c r="NZV427" s="230"/>
      <c r="NZW427" s="230"/>
      <c r="NZX427" s="230"/>
      <c r="NZY427" s="230"/>
      <c r="NZZ427" s="230"/>
      <c r="OAA427" s="230"/>
      <c r="OAB427" s="230"/>
      <c r="OAC427" s="230"/>
      <c r="OAD427" s="230"/>
      <c r="OAE427" s="230"/>
      <c r="OAF427" s="230"/>
      <c r="OAG427" s="230"/>
      <c r="OAH427" s="230"/>
      <c r="OAI427" s="230"/>
      <c r="OAJ427" s="230"/>
      <c r="OAK427" s="230"/>
      <c r="OAL427" s="230"/>
      <c r="OAM427" s="230"/>
      <c r="OAN427" s="230"/>
      <c r="OAO427" s="230"/>
      <c r="OAP427" s="230"/>
      <c r="OAQ427" s="230"/>
      <c r="OAR427" s="230"/>
      <c r="OAS427" s="230"/>
      <c r="OAT427" s="230"/>
      <c r="OAU427" s="230"/>
      <c r="OAV427" s="230"/>
      <c r="OAW427" s="230"/>
      <c r="OAX427" s="230"/>
      <c r="OAY427" s="230"/>
      <c r="OAZ427" s="230"/>
      <c r="OBA427" s="230"/>
      <c r="OBB427" s="230"/>
      <c r="OBC427" s="230"/>
      <c r="OBD427" s="230"/>
      <c r="OBE427" s="230"/>
      <c r="OBF427" s="230"/>
      <c r="OBG427" s="230"/>
      <c r="OBH427" s="230"/>
      <c r="OBI427" s="230"/>
      <c r="OBJ427" s="230"/>
      <c r="OBK427" s="230"/>
      <c r="OBL427" s="230"/>
      <c r="OBM427" s="230"/>
      <c r="OBN427" s="230"/>
      <c r="OBO427" s="230"/>
      <c r="OBP427" s="230"/>
      <c r="OBQ427" s="230"/>
      <c r="OBR427" s="230"/>
      <c r="OBS427" s="230"/>
      <c r="OBT427" s="230"/>
      <c r="OBU427" s="230"/>
      <c r="OBV427" s="230"/>
      <c r="OBW427" s="230"/>
      <c r="OBX427" s="230"/>
      <c r="OBY427" s="230"/>
      <c r="OBZ427" s="230"/>
      <c r="OCA427" s="230"/>
      <c r="OCB427" s="230"/>
      <c r="OCC427" s="230"/>
      <c r="OCD427" s="230"/>
      <c r="OCE427" s="230"/>
      <c r="OCF427" s="230"/>
      <c r="OCG427" s="230"/>
      <c r="OCH427" s="230"/>
      <c r="OCI427" s="230"/>
      <c r="OCJ427" s="230"/>
      <c r="OCK427" s="230"/>
      <c r="OCL427" s="230"/>
      <c r="OCM427" s="230"/>
      <c r="OCN427" s="230"/>
      <c r="OCO427" s="230"/>
      <c r="OCP427" s="230"/>
      <c r="OCQ427" s="230"/>
      <c r="OCR427" s="230"/>
      <c r="OCS427" s="230"/>
      <c r="OCT427" s="230"/>
      <c r="OCU427" s="230"/>
      <c r="OCV427" s="230"/>
      <c r="OCW427" s="230"/>
      <c r="OCX427" s="230"/>
      <c r="OCY427" s="230"/>
      <c r="OCZ427" s="230"/>
      <c r="ODA427" s="230"/>
      <c r="ODB427" s="230"/>
      <c r="ODC427" s="230"/>
      <c r="ODD427" s="230"/>
      <c r="ODE427" s="230"/>
      <c r="ODF427" s="230"/>
      <c r="ODG427" s="230"/>
      <c r="ODH427" s="230"/>
      <c r="ODI427" s="230"/>
      <c r="ODJ427" s="230"/>
      <c r="ODK427" s="230"/>
      <c r="ODL427" s="230"/>
      <c r="ODM427" s="230"/>
      <c r="ODN427" s="230"/>
      <c r="ODO427" s="230"/>
      <c r="ODP427" s="230"/>
      <c r="ODQ427" s="230"/>
      <c r="ODR427" s="230"/>
      <c r="ODS427" s="230"/>
      <c r="ODT427" s="230"/>
      <c r="ODU427" s="230"/>
      <c r="ODV427" s="230"/>
      <c r="ODW427" s="230"/>
      <c r="ODX427" s="230"/>
      <c r="ODY427" s="230"/>
      <c r="ODZ427" s="230"/>
      <c r="OEA427" s="230"/>
      <c r="OEB427" s="230"/>
      <c r="OEC427" s="230"/>
      <c r="OED427" s="230"/>
      <c r="OEE427" s="230"/>
      <c r="OEF427" s="230"/>
      <c r="OEG427" s="230"/>
      <c r="OEH427" s="230"/>
      <c r="OEI427" s="230"/>
      <c r="OEJ427" s="230"/>
      <c r="OEK427" s="230"/>
      <c r="OEL427" s="230"/>
      <c r="OEM427" s="230"/>
      <c r="OEN427" s="230"/>
      <c r="OEO427" s="230"/>
      <c r="OEP427" s="230"/>
      <c r="OEQ427" s="230"/>
      <c r="OER427" s="230"/>
      <c r="OES427" s="230"/>
      <c r="OET427" s="230"/>
      <c r="OEU427" s="230"/>
      <c r="OEV427" s="230"/>
      <c r="OEW427" s="230"/>
      <c r="OEX427" s="230"/>
      <c r="OEY427" s="230"/>
      <c r="OEZ427" s="230"/>
      <c r="OFA427" s="230"/>
      <c r="OFB427" s="230"/>
      <c r="OFC427" s="230"/>
      <c r="OFD427" s="230"/>
      <c r="OFE427" s="230"/>
      <c r="OFF427" s="230"/>
      <c r="OFG427" s="230"/>
      <c r="OFH427" s="230"/>
      <c r="OFI427" s="230"/>
      <c r="OFJ427" s="230"/>
      <c r="OFK427" s="230"/>
      <c r="OFL427" s="230"/>
      <c r="OFM427" s="230"/>
      <c r="OFN427" s="230"/>
      <c r="OFO427" s="230"/>
      <c r="OFP427" s="230"/>
      <c r="OFQ427" s="230"/>
      <c r="OFR427" s="230"/>
      <c r="OFS427" s="230"/>
      <c r="OFT427" s="230"/>
      <c r="OFU427" s="230"/>
      <c r="OFV427" s="230"/>
      <c r="OFW427" s="230"/>
      <c r="OFX427" s="230"/>
      <c r="OFY427" s="230"/>
      <c r="OFZ427" s="230"/>
      <c r="OGA427" s="230"/>
      <c r="OGB427" s="230"/>
      <c r="OGC427" s="230"/>
      <c r="OGD427" s="230"/>
      <c r="OGE427" s="230"/>
      <c r="OGF427" s="230"/>
      <c r="OGG427" s="230"/>
      <c r="OGH427" s="230"/>
      <c r="OGI427" s="230"/>
      <c r="OGJ427" s="230"/>
      <c r="OGK427" s="230"/>
      <c r="OGL427" s="230"/>
      <c r="OGM427" s="230"/>
      <c r="OGN427" s="230"/>
      <c r="OGO427" s="230"/>
      <c r="OGP427" s="230"/>
      <c r="OGQ427" s="230"/>
      <c r="OGR427" s="230"/>
      <c r="OGS427" s="230"/>
      <c r="OGT427" s="230"/>
      <c r="OGU427" s="230"/>
      <c r="OGV427" s="230"/>
      <c r="OGW427" s="230"/>
      <c r="OGX427" s="230"/>
      <c r="OGY427" s="230"/>
      <c r="OGZ427" s="230"/>
      <c r="OHA427" s="230"/>
      <c r="OHB427" s="230"/>
      <c r="OHC427" s="230"/>
      <c r="OHD427" s="230"/>
      <c r="OHE427" s="230"/>
      <c r="OHF427" s="230"/>
      <c r="OHG427" s="230"/>
      <c r="OHH427" s="230"/>
      <c r="OHI427" s="230"/>
      <c r="OHJ427" s="230"/>
      <c r="OHK427" s="230"/>
      <c r="OHL427" s="230"/>
      <c r="OHM427" s="230"/>
      <c r="OHN427" s="230"/>
      <c r="OHO427" s="230"/>
      <c r="OHP427" s="230"/>
      <c r="OHQ427" s="230"/>
      <c r="OHR427" s="230"/>
      <c r="OHS427" s="230"/>
      <c r="OHT427" s="230"/>
      <c r="OHU427" s="230"/>
      <c r="OHV427" s="230"/>
      <c r="OHW427" s="230"/>
      <c r="OHX427" s="230"/>
      <c r="OHY427" s="230"/>
      <c r="OHZ427" s="230"/>
      <c r="OIA427" s="230"/>
      <c r="OIB427" s="230"/>
      <c r="OIC427" s="230"/>
      <c r="OID427" s="230"/>
      <c r="OIE427" s="230"/>
      <c r="OIF427" s="230"/>
      <c r="OIG427" s="230"/>
      <c r="OIH427" s="230"/>
      <c r="OII427" s="230"/>
      <c r="OIJ427" s="230"/>
      <c r="OIK427" s="230"/>
      <c r="OIL427" s="230"/>
      <c r="OIM427" s="230"/>
      <c r="OIN427" s="230"/>
      <c r="OIO427" s="230"/>
      <c r="OIP427" s="230"/>
      <c r="OIQ427" s="230"/>
      <c r="OIR427" s="230"/>
      <c r="OIS427" s="230"/>
      <c r="OIT427" s="230"/>
      <c r="OIU427" s="230"/>
      <c r="OIV427" s="230"/>
      <c r="OIW427" s="230"/>
      <c r="OIX427" s="230"/>
      <c r="OIY427" s="230"/>
      <c r="OIZ427" s="230"/>
      <c r="OJA427" s="230"/>
      <c r="OJB427" s="230"/>
      <c r="OJC427" s="230"/>
      <c r="OJD427" s="230"/>
      <c r="OJE427" s="230"/>
      <c r="OJF427" s="230"/>
      <c r="OJG427" s="230"/>
      <c r="OJH427" s="230"/>
      <c r="OJI427" s="230"/>
      <c r="OJJ427" s="230"/>
      <c r="OJK427" s="230"/>
      <c r="OJL427" s="230"/>
      <c r="OJM427" s="230"/>
      <c r="OJN427" s="230"/>
      <c r="OJO427" s="230"/>
      <c r="OJP427" s="230"/>
      <c r="OJQ427" s="230"/>
      <c r="OJR427" s="230"/>
      <c r="OJS427" s="230"/>
      <c r="OJT427" s="230"/>
      <c r="OJU427" s="230"/>
      <c r="OJV427" s="230"/>
      <c r="OJW427" s="230"/>
      <c r="OJX427" s="230"/>
      <c r="OJY427" s="230"/>
      <c r="OJZ427" s="230"/>
      <c r="OKA427" s="230"/>
      <c r="OKB427" s="230"/>
      <c r="OKC427" s="230"/>
      <c r="OKD427" s="230"/>
      <c r="OKE427" s="230"/>
      <c r="OKF427" s="230"/>
      <c r="OKG427" s="230"/>
      <c r="OKH427" s="230"/>
      <c r="OKI427" s="230"/>
      <c r="OKJ427" s="230"/>
      <c r="OKK427" s="230"/>
      <c r="OKL427" s="230"/>
      <c r="OKM427" s="230"/>
      <c r="OKN427" s="230"/>
      <c r="OKO427" s="230"/>
      <c r="OKP427" s="230"/>
      <c r="OKQ427" s="230"/>
      <c r="OKR427" s="230"/>
      <c r="OKS427" s="230"/>
      <c r="OKT427" s="230"/>
      <c r="OKU427" s="230"/>
      <c r="OKV427" s="230"/>
      <c r="OKW427" s="230"/>
      <c r="OKX427" s="230"/>
      <c r="OKY427" s="230"/>
      <c r="OKZ427" s="230"/>
      <c r="OLA427" s="230"/>
      <c r="OLB427" s="230"/>
      <c r="OLC427" s="230"/>
      <c r="OLD427" s="230"/>
      <c r="OLE427" s="230"/>
      <c r="OLF427" s="230"/>
      <c r="OLG427" s="230"/>
      <c r="OLH427" s="230"/>
      <c r="OLI427" s="230"/>
      <c r="OLJ427" s="230"/>
      <c r="OLK427" s="230"/>
      <c r="OLL427" s="230"/>
      <c r="OLM427" s="230"/>
      <c r="OLN427" s="230"/>
      <c r="OLO427" s="230"/>
      <c r="OLP427" s="230"/>
      <c r="OLQ427" s="230"/>
      <c r="OLR427" s="230"/>
      <c r="OLS427" s="230"/>
      <c r="OLT427" s="230"/>
      <c r="OLU427" s="230"/>
      <c r="OLV427" s="230"/>
      <c r="OLW427" s="230"/>
      <c r="OLX427" s="230"/>
      <c r="OLY427" s="230"/>
      <c r="OLZ427" s="230"/>
      <c r="OMA427" s="230"/>
      <c r="OMB427" s="230"/>
      <c r="OMC427" s="230"/>
      <c r="OMD427" s="230"/>
      <c r="OME427" s="230"/>
      <c r="OMF427" s="230"/>
      <c r="OMG427" s="230"/>
      <c r="OMH427" s="230"/>
      <c r="OMI427" s="230"/>
      <c r="OMJ427" s="230"/>
      <c r="OMK427" s="230"/>
      <c r="OML427" s="230"/>
      <c r="OMM427" s="230"/>
      <c r="OMN427" s="230"/>
      <c r="OMO427" s="230"/>
      <c r="OMP427" s="230"/>
      <c r="OMQ427" s="230"/>
      <c r="OMR427" s="230"/>
      <c r="OMS427" s="230"/>
      <c r="OMT427" s="230"/>
      <c r="OMU427" s="230"/>
      <c r="OMV427" s="230"/>
      <c r="OMW427" s="230"/>
      <c r="OMX427" s="230"/>
      <c r="OMY427" s="230"/>
      <c r="OMZ427" s="230"/>
      <c r="ONA427" s="230"/>
      <c r="ONB427" s="230"/>
      <c r="ONC427" s="230"/>
      <c r="OND427" s="230"/>
      <c r="ONE427" s="230"/>
      <c r="ONF427" s="230"/>
      <c r="ONG427" s="230"/>
      <c r="ONH427" s="230"/>
      <c r="ONI427" s="230"/>
      <c r="ONJ427" s="230"/>
      <c r="ONK427" s="230"/>
      <c r="ONL427" s="230"/>
      <c r="ONM427" s="230"/>
      <c r="ONN427" s="230"/>
      <c r="ONO427" s="230"/>
      <c r="ONP427" s="230"/>
      <c r="ONQ427" s="230"/>
      <c r="ONR427" s="230"/>
      <c r="ONS427" s="230"/>
      <c r="ONT427" s="230"/>
      <c r="ONU427" s="230"/>
      <c r="ONV427" s="230"/>
      <c r="ONW427" s="230"/>
      <c r="ONX427" s="230"/>
      <c r="ONY427" s="230"/>
      <c r="ONZ427" s="230"/>
      <c r="OOA427" s="230"/>
      <c r="OOB427" s="230"/>
      <c r="OOC427" s="230"/>
      <c r="OOD427" s="230"/>
      <c r="OOE427" s="230"/>
      <c r="OOF427" s="230"/>
      <c r="OOG427" s="230"/>
      <c r="OOH427" s="230"/>
      <c r="OOI427" s="230"/>
      <c r="OOJ427" s="230"/>
      <c r="OOK427" s="230"/>
      <c r="OOL427" s="230"/>
      <c r="OOM427" s="230"/>
      <c r="OON427" s="230"/>
      <c r="OOO427" s="230"/>
      <c r="OOP427" s="230"/>
      <c r="OOQ427" s="230"/>
      <c r="OOR427" s="230"/>
      <c r="OOS427" s="230"/>
      <c r="OOT427" s="230"/>
      <c r="OOU427" s="230"/>
      <c r="OOV427" s="230"/>
      <c r="OOW427" s="230"/>
      <c r="OOX427" s="230"/>
      <c r="OOY427" s="230"/>
      <c r="OOZ427" s="230"/>
      <c r="OPA427" s="230"/>
      <c r="OPB427" s="230"/>
      <c r="OPC427" s="230"/>
      <c r="OPD427" s="230"/>
      <c r="OPE427" s="230"/>
      <c r="OPF427" s="230"/>
      <c r="OPG427" s="230"/>
      <c r="OPH427" s="230"/>
      <c r="OPI427" s="230"/>
      <c r="OPJ427" s="230"/>
      <c r="OPK427" s="230"/>
      <c r="OPL427" s="230"/>
      <c r="OPM427" s="230"/>
      <c r="OPN427" s="230"/>
      <c r="OPO427" s="230"/>
      <c r="OPP427" s="230"/>
      <c r="OPQ427" s="230"/>
      <c r="OPR427" s="230"/>
      <c r="OPS427" s="230"/>
      <c r="OPT427" s="230"/>
      <c r="OPU427" s="230"/>
      <c r="OPV427" s="230"/>
      <c r="OPW427" s="230"/>
      <c r="OPX427" s="230"/>
      <c r="OPY427" s="230"/>
      <c r="OPZ427" s="230"/>
      <c r="OQA427" s="230"/>
      <c r="OQB427" s="230"/>
      <c r="OQC427" s="230"/>
      <c r="OQD427" s="230"/>
      <c r="OQE427" s="230"/>
      <c r="OQF427" s="230"/>
      <c r="OQG427" s="230"/>
      <c r="OQH427" s="230"/>
      <c r="OQI427" s="230"/>
      <c r="OQJ427" s="230"/>
      <c r="OQK427" s="230"/>
      <c r="OQL427" s="230"/>
      <c r="OQM427" s="230"/>
      <c r="OQN427" s="230"/>
      <c r="OQO427" s="230"/>
      <c r="OQP427" s="230"/>
      <c r="OQQ427" s="230"/>
      <c r="OQR427" s="230"/>
      <c r="OQS427" s="230"/>
      <c r="OQT427" s="230"/>
      <c r="OQU427" s="230"/>
      <c r="OQV427" s="230"/>
      <c r="OQW427" s="230"/>
      <c r="OQX427" s="230"/>
      <c r="OQY427" s="230"/>
      <c r="OQZ427" s="230"/>
      <c r="ORA427" s="230"/>
      <c r="ORB427" s="230"/>
      <c r="ORC427" s="230"/>
      <c r="ORD427" s="230"/>
      <c r="ORE427" s="230"/>
      <c r="ORF427" s="230"/>
      <c r="ORG427" s="230"/>
      <c r="ORH427" s="230"/>
      <c r="ORI427" s="230"/>
      <c r="ORJ427" s="230"/>
      <c r="ORK427" s="230"/>
      <c r="ORL427" s="230"/>
      <c r="ORM427" s="230"/>
      <c r="ORN427" s="230"/>
      <c r="ORO427" s="230"/>
      <c r="ORP427" s="230"/>
      <c r="ORQ427" s="230"/>
      <c r="ORR427" s="230"/>
      <c r="ORS427" s="230"/>
      <c r="ORT427" s="230"/>
      <c r="ORU427" s="230"/>
      <c r="ORV427" s="230"/>
      <c r="ORW427" s="230"/>
      <c r="ORX427" s="230"/>
      <c r="ORY427" s="230"/>
      <c r="ORZ427" s="230"/>
      <c r="OSA427" s="230"/>
      <c r="OSB427" s="230"/>
      <c r="OSC427" s="230"/>
      <c r="OSD427" s="230"/>
      <c r="OSE427" s="230"/>
      <c r="OSF427" s="230"/>
      <c r="OSG427" s="230"/>
      <c r="OSH427" s="230"/>
      <c r="OSI427" s="230"/>
      <c r="OSJ427" s="230"/>
      <c r="OSK427" s="230"/>
      <c r="OSL427" s="230"/>
      <c r="OSM427" s="230"/>
      <c r="OSN427" s="230"/>
      <c r="OSO427" s="230"/>
      <c r="OSP427" s="230"/>
      <c r="OSQ427" s="230"/>
      <c r="OSR427" s="230"/>
      <c r="OSS427" s="230"/>
      <c r="OST427" s="230"/>
      <c r="OSU427" s="230"/>
      <c r="OSV427" s="230"/>
      <c r="OSW427" s="230"/>
      <c r="OSX427" s="230"/>
      <c r="OSY427" s="230"/>
      <c r="OSZ427" s="230"/>
      <c r="OTA427" s="230"/>
      <c r="OTB427" s="230"/>
      <c r="OTC427" s="230"/>
      <c r="OTD427" s="230"/>
      <c r="OTE427" s="230"/>
      <c r="OTF427" s="230"/>
      <c r="OTG427" s="230"/>
      <c r="OTH427" s="230"/>
      <c r="OTI427" s="230"/>
      <c r="OTJ427" s="230"/>
      <c r="OTK427" s="230"/>
      <c r="OTL427" s="230"/>
      <c r="OTM427" s="230"/>
      <c r="OTN427" s="230"/>
      <c r="OTO427" s="230"/>
      <c r="OTP427" s="230"/>
      <c r="OTQ427" s="230"/>
      <c r="OTR427" s="230"/>
      <c r="OTS427" s="230"/>
      <c r="OTT427" s="230"/>
      <c r="OTU427" s="230"/>
      <c r="OTV427" s="230"/>
      <c r="OTW427" s="230"/>
      <c r="OTX427" s="230"/>
      <c r="OTY427" s="230"/>
      <c r="OTZ427" s="230"/>
      <c r="OUA427" s="230"/>
      <c r="OUB427" s="230"/>
      <c r="OUC427" s="230"/>
      <c r="OUD427" s="230"/>
      <c r="OUE427" s="230"/>
      <c r="OUF427" s="230"/>
      <c r="OUG427" s="230"/>
      <c r="OUH427" s="230"/>
      <c r="OUI427" s="230"/>
      <c r="OUJ427" s="230"/>
      <c r="OUK427" s="230"/>
      <c r="OUL427" s="230"/>
      <c r="OUM427" s="230"/>
      <c r="OUN427" s="230"/>
      <c r="OUO427" s="230"/>
      <c r="OUP427" s="230"/>
      <c r="OUQ427" s="230"/>
      <c r="OUR427" s="230"/>
      <c r="OUS427" s="230"/>
      <c r="OUT427" s="230"/>
      <c r="OUU427" s="230"/>
      <c r="OUV427" s="230"/>
      <c r="OUW427" s="230"/>
      <c r="OUX427" s="230"/>
      <c r="OUY427" s="230"/>
      <c r="OUZ427" s="230"/>
      <c r="OVA427" s="230"/>
      <c r="OVB427" s="230"/>
      <c r="OVC427" s="230"/>
      <c r="OVD427" s="230"/>
      <c r="OVE427" s="230"/>
      <c r="OVF427" s="230"/>
      <c r="OVG427" s="230"/>
      <c r="OVH427" s="230"/>
      <c r="OVI427" s="230"/>
      <c r="OVJ427" s="230"/>
      <c r="OVK427" s="230"/>
      <c r="OVL427" s="230"/>
      <c r="OVM427" s="230"/>
      <c r="OVN427" s="230"/>
      <c r="OVO427" s="230"/>
      <c r="OVP427" s="230"/>
      <c r="OVQ427" s="230"/>
      <c r="OVR427" s="230"/>
      <c r="OVS427" s="230"/>
      <c r="OVT427" s="230"/>
      <c r="OVU427" s="230"/>
      <c r="OVV427" s="230"/>
      <c r="OVW427" s="230"/>
      <c r="OVX427" s="230"/>
      <c r="OVY427" s="230"/>
      <c r="OVZ427" s="230"/>
      <c r="OWA427" s="230"/>
      <c r="OWB427" s="230"/>
      <c r="OWC427" s="230"/>
      <c r="OWD427" s="230"/>
      <c r="OWE427" s="230"/>
      <c r="OWF427" s="230"/>
      <c r="OWG427" s="230"/>
      <c r="OWH427" s="230"/>
      <c r="OWI427" s="230"/>
      <c r="OWJ427" s="230"/>
      <c r="OWK427" s="230"/>
      <c r="OWL427" s="230"/>
      <c r="OWM427" s="230"/>
      <c r="OWN427" s="230"/>
      <c r="OWO427" s="230"/>
      <c r="OWP427" s="230"/>
      <c r="OWQ427" s="230"/>
      <c r="OWR427" s="230"/>
      <c r="OWS427" s="230"/>
      <c r="OWT427" s="230"/>
      <c r="OWU427" s="230"/>
      <c r="OWV427" s="230"/>
      <c r="OWW427" s="230"/>
      <c r="OWX427" s="230"/>
      <c r="OWY427" s="230"/>
      <c r="OWZ427" s="230"/>
      <c r="OXA427" s="230"/>
      <c r="OXB427" s="230"/>
      <c r="OXC427" s="230"/>
      <c r="OXD427" s="230"/>
      <c r="OXE427" s="230"/>
      <c r="OXF427" s="230"/>
      <c r="OXG427" s="230"/>
      <c r="OXH427" s="230"/>
      <c r="OXI427" s="230"/>
      <c r="OXJ427" s="230"/>
      <c r="OXK427" s="230"/>
      <c r="OXL427" s="230"/>
      <c r="OXM427" s="230"/>
      <c r="OXN427" s="230"/>
      <c r="OXO427" s="230"/>
      <c r="OXP427" s="230"/>
      <c r="OXQ427" s="230"/>
      <c r="OXR427" s="230"/>
      <c r="OXS427" s="230"/>
      <c r="OXT427" s="230"/>
      <c r="OXU427" s="230"/>
      <c r="OXV427" s="230"/>
      <c r="OXW427" s="230"/>
      <c r="OXX427" s="230"/>
      <c r="OXY427" s="230"/>
      <c r="OXZ427" s="230"/>
      <c r="OYA427" s="230"/>
      <c r="OYB427" s="230"/>
      <c r="OYC427" s="230"/>
      <c r="OYD427" s="230"/>
      <c r="OYE427" s="230"/>
      <c r="OYF427" s="230"/>
      <c r="OYG427" s="230"/>
      <c r="OYH427" s="230"/>
      <c r="OYI427" s="230"/>
      <c r="OYJ427" s="230"/>
      <c r="OYK427" s="230"/>
      <c r="OYL427" s="230"/>
      <c r="OYM427" s="230"/>
      <c r="OYN427" s="230"/>
      <c r="OYO427" s="230"/>
      <c r="OYP427" s="230"/>
      <c r="OYQ427" s="230"/>
      <c r="OYR427" s="230"/>
      <c r="OYS427" s="230"/>
      <c r="OYT427" s="230"/>
      <c r="OYU427" s="230"/>
      <c r="OYV427" s="230"/>
      <c r="OYW427" s="230"/>
      <c r="OYX427" s="230"/>
      <c r="OYY427" s="230"/>
      <c r="OYZ427" s="230"/>
      <c r="OZA427" s="230"/>
      <c r="OZB427" s="230"/>
      <c r="OZC427" s="230"/>
      <c r="OZD427" s="230"/>
      <c r="OZE427" s="230"/>
      <c r="OZF427" s="230"/>
      <c r="OZG427" s="230"/>
      <c r="OZH427" s="230"/>
      <c r="OZI427" s="230"/>
      <c r="OZJ427" s="230"/>
      <c r="OZK427" s="230"/>
      <c r="OZL427" s="230"/>
      <c r="OZM427" s="230"/>
      <c r="OZN427" s="230"/>
      <c r="OZO427" s="230"/>
      <c r="OZP427" s="230"/>
      <c r="OZQ427" s="230"/>
      <c r="OZR427" s="230"/>
      <c r="OZS427" s="230"/>
      <c r="OZT427" s="230"/>
      <c r="OZU427" s="230"/>
      <c r="OZV427" s="230"/>
      <c r="OZW427" s="230"/>
      <c r="OZX427" s="230"/>
      <c r="OZY427" s="230"/>
      <c r="OZZ427" s="230"/>
      <c r="PAA427" s="230"/>
      <c r="PAB427" s="230"/>
      <c r="PAC427" s="230"/>
      <c r="PAD427" s="230"/>
      <c r="PAE427" s="230"/>
      <c r="PAF427" s="230"/>
      <c r="PAG427" s="230"/>
      <c r="PAH427" s="230"/>
      <c r="PAI427" s="230"/>
      <c r="PAJ427" s="230"/>
      <c r="PAK427" s="230"/>
      <c r="PAL427" s="230"/>
      <c r="PAM427" s="230"/>
      <c r="PAN427" s="230"/>
      <c r="PAO427" s="230"/>
      <c r="PAP427" s="230"/>
      <c r="PAQ427" s="230"/>
      <c r="PAR427" s="230"/>
      <c r="PAS427" s="230"/>
      <c r="PAT427" s="230"/>
      <c r="PAU427" s="230"/>
      <c r="PAV427" s="230"/>
      <c r="PAW427" s="230"/>
      <c r="PAX427" s="230"/>
      <c r="PAY427" s="230"/>
      <c r="PAZ427" s="230"/>
      <c r="PBA427" s="230"/>
      <c r="PBB427" s="230"/>
      <c r="PBC427" s="230"/>
      <c r="PBD427" s="230"/>
      <c r="PBE427" s="230"/>
      <c r="PBF427" s="230"/>
      <c r="PBG427" s="230"/>
      <c r="PBH427" s="230"/>
      <c r="PBI427" s="230"/>
      <c r="PBJ427" s="230"/>
      <c r="PBK427" s="230"/>
      <c r="PBL427" s="230"/>
      <c r="PBM427" s="230"/>
      <c r="PBN427" s="230"/>
      <c r="PBO427" s="230"/>
      <c r="PBP427" s="230"/>
      <c r="PBQ427" s="230"/>
      <c r="PBR427" s="230"/>
      <c r="PBS427" s="230"/>
      <c r="PBT427" s="230"/>
      <c r="PBU427" s="230"/>
      <c r="PBV427" s="230"/>
      <c r="PBW427" s="230"/>
      <c r="PBX427" s="230"/>
      <c r="PBY427" s="230"/>
      <c r="PBZ427" s="230"/>
      <c r="PCA427" s="230"/>
      <c r="PCB427" s="230"/>
      <c r="PCC427" s="230"/>
      <c r="PCD427" s="230"/>
      <c r="PCE427" s="230"/>
      <c r="PCF427" s="230"/>
      <c r="PCG427" s="230"/>
      <c r="PCH427" s="230"/>
      <c r="PCI427" s="230"/>
      <c r="PCJ427" s="230"/>
      <c r="PCK427" s="230"/>
      <c r="PCL427" s="230"/>
      <c r="PCM427" s="230"/>
      <c r="PCN427" s="230"/>
      <c r="PCO427" s="230"/>
      <c r="PCP427" s="230"/>
      <c r="PCQ427" s="230"/>
      <c r="PCR427" s="230"/>
      <c r="PCS427" s="230"/>
      <c r="PCT427" s="230"/>
      <c r="PCU427" s="230"/>
      <c r="PCV427" s="230"/>
      <c r="PCW427" s="230"/>
      <c r="PCX427" s="230"/>
      <c r="PCY427" s="230"/>
      <c r="PCZ427" s="230"/>
      <c r="PDA427" s="230"/>
      <c r="PDB427" s="230"/>
      <c r="PDC427" s="230"/>
      <c r="PDD427" s="230"/>
      <c r="PDE427" s="230"/>
      <c r="PDF427" s="230"/>
      <c r="PDG427" s="230"/>
      <c r="PDH427" s="230"/>
      <c r="PDI427" s="230"/>
      <c r="PDJ427" s="230"/>
      <c r="PDK427" s="230"/>
      <c r="PDL427" s="230"/>
      <c r="PDM427" s="230"/>
      <c r="PDN427" s="230"/>
      <c r="PDO427" s="230"/>
      <c r="PDP427" s="230"/>
      <c r="PDQ427" s="230"/>
      <c r="PDR427" s="230"/>
      <c r="PDS427" s="230"/>
      <c r="PDT427" s="230"/>
      <c r="PDU427" s="230"/>
      <c r="PDV427" s="230"/>
      <c r="PDW427" s="230"/>
      <c r="PDX427" s="230"/>
      <c r="PDY427" s="230"/>
      <c r="PDZ427" s="230"/>
      <c r="PEA427" s="230"/>
      <c r="PEB427" s="230"/>
      <c r="PEC427" s="230"/>
      <c r="PED427" s="230"/>
      <c r="PEE427" s="230"/>
      <c r="PEF427" s="230"/>
      <c r="PEG427" s="230"/>
      <c r="PEH427" s="230"/>
      <c r="PEI427" s="230"/>
      <c r="PEJ427" s="230"/>
      <c r="PEK427" s="230"/>
      <c r="PEL427" s="230"/>
      <c r="PEM427" s="230"/>
      <c r="PEN427" s="230"/>
      <c r="PEO427" s="230"/>
      <c r="PEP427" s="230"/>
      <c r="PEQ427" s="230"/>
      <c r="PER427" s="230"/>
      <c r="PES427" s="230"/>
      <c r="PET427" s="230"/>
      <c r="PEU427" s="230"/>
      <c r="PEV427" s="230"/>
      <c r="PEW427" s="230"/>
      <c r="PEX427" s="230"/>
      <c r="PEY427" s="230"/>
      <c r="PEZ427" s="230"/>
      <c r="PFA427" s="230"/>
      <c r="PFB427" s="230"/>
      <c r="PFC427" s="230"/>
      <c r="PFD427" s="230"/>
      <c r="PFE427" s="230"/>
      <c r="PFF427" s="230"/>
      <c r="PFG427" s="230"/>
      <c r="PFH427" s="230"/>
      <c r="PFI427" s="230"/>
      <c r="PFJ427" s="230"/>
      <c r="PFK427" s="230"/>
      <c r="PFL427" s="230"/>
      <c r="PFM427" s="230"/>
      <c r="PFN427" s="230"/>
      <c r="PFO427" s="230"/>
      <c r="PFP427" s="230"/>
      <c r="PFQ427" s="230"/>
      <c r="PFR427" s="230"/>
      <c r="PFS427" s="230"/>
      <c r="PFT427" s="230"/>
      <c r="PFU427" s="230"/>
      <c r="PFV427" s="230"/>
      <c r="PFW427" s="230"/>
      <c r="PFX427" s="230"/>
      <c r="PFY427" s="230"/>
      <c r="PFZ427" s="230"/>
      <c r="PGA427" s="230"/>
      <c r="PGB427" s="230"/>
      <c r="PGC427" s="230"/>
      <c r="PGD427" s="230"/>
      <c r="PGE427" s="230"/>
      <c r="PGF427" s="230"/>
      <c r="PGG427" s="230"/>
      <c r="PGH427" s="230"/>
      <c r="PGI427" s="230"/>
      <c r="PGJ427" s="230"/>
      <c r="PGK427" s="230"/>
      <c r="PGL427" s="230"/>
      <c r="PGM427" s="230"/>
      <c r="PGN427" s="230"/>
      <c r="PGO427" s="230"/>
      <c r="PGP427" s="230"/>
      <c r="PGQ427" s="230"/>
      <c r="PGR427" s="230"/>
      <c r="PGS427" s="230"/>
      <c r="PGT427" s="230"/>
      <c r="PGU427" s="230"/>
      <c r="PGV427" s="230"/>
      <c r="PGW427" s="230"/>
      <c r="PGX427" s="230"/>
      <c r="PGY427" s="230"/>
      <c r="PGZ427" s="230"/>
      <c r="PHA427" s="230"/>
      <c r="PHB427" s="230"/>
      <c r="PHC427" s="230"/>
      <c r="PHD427" s="230"/>
      <c r="PHE427" s="230"/>
      <c r="PHF427" s="230"/>
      <c r="PHG427" s="230"/>
      <c r="PHH427" s="230"/>
      <c r="PHI427" s="230"/>
      <c r="PHJ427" s="230"/>
      <c r="PHK427" s="230"/>
      <c r="PHL427" s="230"/>
      <c r="PHM427" s="230"/>
      <c r="PHN427" s="230"/>
      <c r="PHO427" s="230"/>
      <c r="PHP427" s="230"/>
      <c r="PHQ427" s="230"/>
      <c r="PHR427" s="230"/>
      <c r="PHS427" s="230"/>
      <c r="PHT427" s="230"/>
      <c r="PHU427" s="230"/>
      <c r="PHV427" s="230"/>
      <c r="PHW427" s="230"/>
      <c r="PHX427" s="230"/>
      <c r="PHY427" s="230"/>
      <c r="PHZ427" s="230"/>
      <c r="PIA427" s="230"/>
      <c r="PIB427" s="230"/>
      <c r="PIC427" s="230"/>
      <c r="PID427" s="230"/>
      <c r="PIE427" s="230"/>
      <c r="PIF427" s="230"/>
      <c r="PIG427" s="230"/>
      <c r="PIH427" s="230"/>
      <c r="PII427" s="230"/>
      <c r="PIJ427" s="230"/>
      <c r="PIK427" s="230"/>
      <c r="PIL427" s="230"/>
      <c r="PIM427" s="230"/>
      <c r="PIN427" s="230"/>
      <c r="PIO427" s="230"/>
      <c r="PIP427" s="230"/>
      <c r="PIQ427" s="230"/>
      <c r="PIR427" s="230"/>
      <c r="PIS427" s="230"/>
      <c r="PIT427" s="230"/>
      <c r="PIU427" s="230"/>
      <c r="PIV427" s="230"/>
      <c r="PIW427" s="230"/>
      <c r="PIX427" s="230"/>
      <c r="PIY427" s="230"/>
      <c r="PIZ427" s="230"/>
      <c r="PJA427" s="230"/>
      <c r="PJB427" s="230"/>
      <c r="PJC427" s="230"/>
      <c r="PJD427" s="230"/>
      <c r="PJE427" s="230"/>
      <c r="PJF427" s="230"/>
      <c r="PJG427" s="230"/>
      <c r="PJH427" s="230"/>
      <c r="PJI427" s="230"/>
      <c r="PJJ427" s="230"/>
      <c r="PJK427" s="230"/>
      <c r="PJL427" s="230"/>
      <c r="PJM427" s="230"/>
      <c r="PJN427" s="230"/>
      <c r="PJO427" s="230"/>
      <c r="PJP427" s="230"/>
      <c r="PJQ427" s="230"/>
      <c r="PJR427" s="230"/>
      <c r="PJS427" s="230"/>
      <c r="PJT427" s="230"/>
      <c r="PJU427" s="230"/>
      <c r="PJV427" s="230"/>
      <c r="PJW427" s="230"/>
      <c r="PJX427" s="230"/>
      <c r="PJY427" s="230"/>
      <c r="PJZ427" s="230"/>
      <c r="PKA427" s="230"/>
      <c r="PKB427" s="230"/>
      <c r="PKC427" s="230"/>
      <c r="PKD427" s="230"/>
      <c r="PKE427" s="230"/>
      <c r="PKF427" s="230"/>
      <c r="PKG427" s="230"/>
      <c r="PKH427" s="230"/>
      <c r="PKI427" s="230"/>
      <c r="PKJ427" s="230"/>
      <c r="PKK427" s="230"/>
      <c r="PKL427" s="230"/>
      <c r="PKM427" s="230"/>
      <c r="PKN427" s="230"/>
      <c r="PKO427" s="230"/>
      <c r="PKP427" s="230"/>
      <c r="PKQ427" s="230"/>
      <c r="PKR427" s="230"/>
      <c r="PKS427" s="230"/>
      <c r="PKT427" s="230"/>
      <c r="PKU427" s="230"/>
      <c r="PKV427" s="230"/>
      <c r="PKW427" s="230"/>
      <c r="PKX427" s="230"/>
      <c r="PKY427" s="230"/>
      <c r="PKZ427" s="230"/>
      <c r="PLA427" s="230"/>
      <c r="PLB427" s="230"/>
      <c r="PLC427" s="230"/>
      <c r="PLD427" s="230"/>
      <c r="PLE427" s="230"/>
      <c r="PLF427" s="230"/>
      <c r="PLG427" s="230"/>
      <c r="PLH427" s="230"/>
      <c r="PLI427" s="230"/>
      <c r="PLJ427" s="230"/>
      <c r="PLK427" s="230"/>
      <c r="PLL427" s="230"/>
      <c r="PLM427" s="230"/>
      <c r="PLN427" s="230"/>
      <c r="PLO427" s="230"/>
      <c r="PLP427" s="230"/>
      <c r="PLQ427" s="230"/>
      <c r="PLR427" s="230"/>
      <c r="PLS427" s="230"/>
      <c r="PLT427" s="230"/>
      <c r="PLU427" s="230"/>
      <c r="PLV427" s="230"/>
      <c r="PLW427" s="230"/>
      <c r="PLX427" s="230"/>
      <c r="PLY427" s="230"/>
      <c r="PLZ427" s="230"/>
      <c r="PMA427" s="230"/>
      <c r="PMB427" s="230"/>
      <c r="PMC427" s="230"/>
      <c r="PMD427" s="230"/>
      <c r="PME427" s="230"/>
      <c r="PMF427" s="230"/>
      <c r="PMG427" s="230"/>
      <c r="PMH427" s="230"/>
      <c r="PMI427" s="230"/>
      <c r="PMJ427" s="230"/>
      <c r="PMK427" s="230"/>
      <c r="PML427" s="230"/>
      <c r="PMM427" s="230"/>
      <c r="PMN427" s="230"/>
      <c r="PMO427" s="230"/>
      <c r="PMP427" s="230"/>
      <c r="PMQ427" s="230"/>
      <c r="PMR427" s="230"/>
      <c r="PMS427" s="230"/>
      <c r="PMT427" s="230"/>
      <c r="PMU427" s="230"/>
      <c r="PMV427" s="230"/>
      <c r="PMW427" s="230"/>
      <c r="PMX427" s="230"/>
      <c r="PMY427" s="230"/>
      <c r="PMZ427" s="230"/>
      <c r="PNA427" s="230"/>
      <c r="PNB427" s="230"/>
      <c r="PNC427" s="230"/>
      <c r="PND427" s="230"/>
      <c r="PNE427" s="230"/>
      <c r="PNF427" s="230"/>
      <c r="PNG427" s="230"/>
      <c r="PNH427" s="230"/>
      <c r="PNI427" s="230"/>
      <c r="PNJ427" s="230"/>
      <c r="PNK427" s="230"/>
      <c r="PNL427" s="230"/>
      <c r="PNM427" s="230"/>
      <c r="PNN427" s="230"/>
      <c r="PNO427" s="230"/>
      <c r="PNP427" s="230"/>
      <c r="PNQ427" s="230"/>
      <c r="PNR427" s="230"/>
      <c r="PNS427" s="230"/>
      <c r="PNT427" s="230"/>
      <c r="PNU427" s="230"/>
      <c r="PNV427" s="230"/>
      <c r="PNW427" s="230"/>
      <c r="PNX427" s="230"/>
      <c r="PNY427" s="230"/>
      <c r="PNZ427" s="230"/>
      <c r="POA427" s="230"/>
      <c r="POB427" s="230"/>
      <c r="POC427" s="230"/>
      <c r="POD427" s="230"/>
      <c r="POE427" s="230"/>
      <c r="POF427" s="230"/>
      <c r="POG427" s="230"/>
      <c r="POH427" s="230"/>
      <c r="POI427" s="230"/>
      <c r="POJ427" s="230"/>
      <c r="POK427" s="230"/>
      <c r="POL427" s="230"/>
      <c r="POM427" s="230"/>
      <c r="PON427" s="230"/>
      <c r="POO427" s="230"/>
      <c r="POP427" s="230"/>
      <c r="POQ427" s="230"/>
      <c r="POR427" s="230"/>
      <c r="POS427" s="230"/>
      <c r="POT427" s="230"/>
      <c r="POU427" s="230"/>
      <c r="POV427" s="230"/>
      <c r="POW427" s="230"/>
      <c r="POX427" s="230"/>
      <c r="POY427" s="230"/>
      <c r="POZ427" s="230"/>
      <c r="PPA427" s="230"/>
      <c r="PPB427" s="230"/>
      <c r="PPC427" s="230"/>
      <c r="PPD427" s="230"/>
      <c r="PPE427" s="230"/>
      <c r="PPF427" s="230"/>
      <c r="PPG427" s="230"/>
      <c r="PPH427" s="230"/>
      <c r="PPI427" s="230"/>
      <c r="PPJ427" s="230"/>
      <c r="PPK427" s="230"/>
      <c r="PPL427" s="230"/>
      <c r="PPM427" s="230"/>
      <c r="PPN427" s="230"/>
      <c r="PPO427" s="230"/>
      <c r="PPP427" s="230"/>
      <c r="PPQ427" s="230"/>
      <c r="PPR427" s="230"/>
      <c r="PPS427" s="230"/>
      <c r="PPT427" s="230"/>
      <c r="PPU427" s="230"/>
      <c r="PPV427" s="230"/>
      <c r="PPW427" s="230"/>
      <c r="PPX427" s="230"/>
      <c r="PPY427" s="230"/>
      <c r="PPZ427" s="230"/>
      <c r="PQA427" s="230"/>
      <c r="PQB427" s="230"/>
      <c r="PQC427" s="230"/>
      <c r="PQD427" s="230"/>
      <c r="PQE427" s="230"/>
      <c r="PQF427" s="230"/>
      <c r="PQG427" s="230"/>
      <c r="PQH427" s="230"/>
      <c r="PQI427" s="230"/>
      <c r="PQJ427" s="230"/>
      <c r="PQK427" s="230"/>
      <c r="PQL427" s="230"/>
      <c r="PQM427" s="230"/>
      <c r="PQN427" s="230"/>
      <c r="PQO427" s="230"/>
      <c r="PQP427" s="230"/>
      <c r="PQQ427" s="230"/>
      <c r="PQR427" s="230"/>
      <c r="PQS427" s="230"/>
      <c r="PQT427" s="230"/>
      <c r="PQU427" s="230"/>
      <c r="PQV427" s="230"/>
      <c r="PQW427" s="230"/>
      <c r="PQX427" s="230"/>
      <c r="PQY427" s="230"/>
      <c r="PQZ427" s="230"/>
      <c r="PRA427" s="230"/>
      <c r="PRB427" s="230"/>
      <c r="PRC427" s="230"/>
      <c r="PRD427" s="230"/>
      <c r="PRE427" s="230"/>
      <c r="PRF427" s="230"/>
      <c r="PRG427" s="230"/>
      <c r="PRH427" s="230"/>
      <c r="PRI427" s="230"/>
      <c r="PRJ427" s="230"/>
      <c r="PRK427" s="230"/>
      <c r="PRL427" s="230"/>
      <c r="PRM427" s="230"/>
      <c r="PRN427" s="230"/>
      <c r="PRO427" s="230"/>
      <c r="PRP427" s="230"/>
      <c r="PRQ427" s="230"/>
      <c r="PRR427" s="230"/>
      <c r="PRS427" s="230"/>
      <c r="PRT427" s="230"/>
      <c r="PRU427" s="230"/>
      <c r="PRV427" s="230"/>
      <c r="PRW427" s="230"/>
      <c r="PRX427" s="230"/>
      <c r="PRY427" s="230"/>
      <c r="PRZ427" s="230"/>
      <c r="PSA427" s="230"/>
      <c r="PSB427" s="230"/>
      <c r="PSC427" s="230"/>
      <c r="PSD427" s="230"/>
      <c r="PSE427" s="230"/>
      <c r="PSF427" s="230"/>
      <c r="PSG427" s="230"/>
      <c r="PSH427" s="230"/>
      <c r="PSI427" s="230"/>
      <c r="PSJ427" s="230"/>
      <c r="PSK427" s="230"/>
      <c r="PSL427" s="230"/>
      <c r="PSM427" s="230"/>
      <c r="PSN427" s="230"/>
      <c r="PSO427" s="230"/>
      <c r="PSP427" s="230"/>
      <c r="PSQ427" s="230"/>
      <c r="PSR427" s="230"/>
      <c r="PSS427" s="230"/>
      <c r="PST427" s="230"/>
      <c r="PSU427" s="230"/>
      <c r="PSV427" s="230"/>
      <c r="PSW427" s="230"/>
      <c r="PSX427" s="230"/>
      <c r="PSY427" s="230"/>
      <c r="PSZ427" s="230"/>
      <c r="PTA427" s="230"/>
      <c r="PTB427" s="230"/>
      <c r="PTC427" s="230"/>
      <c r="PTD427" s="230"/>
      <c r="PTE427" s="230"/>
      <c r="PTF427" s="230"/>
      <c r="PTG427" s="230"/>
      <c r="PTH427" s="230"/>
      <c r="PTI427" s="230"/>
      <c r="PTJ427" s="230"/>
      <c r="PTK427" s="230"/>
      <c r="PTL427" s="230"/>
      <c r="PTM427" s="230"/>
      <c r="PTN427" s="230"/>
      <c r="PTO427" s="230"/>
      <c r="PTP427" s="230"/>
      <c r="PTQ427" s="230"/>
      <c r="PTR427" s="230"/>
      <c r="PTS427" s="230"/>
      <c r="PTT427" s="230"/>
      <c r="PTU427" s="230"/>
      <c r="PTV427" s="230"/>
      <c r="PTW427" s="230"/>
      <c r="PTX427" s="230"/>
      <c r="PTY427" s="230"/>
      <c r="PTZ427" s="230"/>
      <c r="PUA427" s="230"/>
      <c r="PUB427" s="230"/>
      <c r="PUC427" s="230"/>
      <c r="PUD427" s="230"/>
      <c r="PUE427" s="230"/>
      <c r="PUF427" s="230"/>
      <c r="PUG427" s="230"/>
      <c r="PUH427" s="230"/>
      <c r="PUI427" s="230"/>
      <c r="PUJ427" s="230"/>
      <c r="PUK427" s="230"/>
      <c r="PUL427" s="230"/>
      <c r="PUM427" s="230"/>
      <c r="PUN427" s="230"/>
      <c r="PUO427" s="230"/>
      <c r="PUP427" s="230"/>
      <c r="PUQ427" s="230"/>
      <c r="PUR427" s="230"/>
      <c r="PUS427" s="230"/>
      <c r="PUT427" s="230"/>
      <c r="PUU427" s="230"/>
      <c r="PUV427" s="230"/>
      <c r="PUW427" s="230"/>
      <c r="PUX427" s="230"/>
      <c r="PUY427" s="230"/>
      <c r="PUZ427" s="230"/>
      <c r="PVA427" s="230"/>
      <c r="PVB427" s="230"/>
      <c r="PVC427" s="230"/>
      <c r="PVD427" s="230"/>
      <c r="PVE427" s="230"/>
      <c r="PVF427" s="230"/>
      <c r="PVG427" s="230"/>
      <c r="PVH427" s="230"/>
      <c r="PVI427" s="230"/>
      <c r="PVJ427" s="230"/>
      <c r="PVK427" s="230"/>
      <c r="PVL427" s="230"/>
      <c r="PVM427" s="230"/>
      <c r="PVN427" s="230"/>
      <c r="PVO427" s="230"/>
      <c r="PVP427" s="230"/>
      <c r="PVQ427" s="230"/>
      <c r="PVR427" s="230"/>
      <c r="PVS427" s="230"/>
      <c r="PVT427" s="230"/>
      <c r="PVU427" s="230"/>
      <c r="PVV427" s="230"/>
      <c r="PVW427" s="230"/>
      <c r="PVX427" s="230"/>
      <c r="PVY427" s="230"/>
      <c r="PVZ427" s="230"/>
      <c r="PWA427" s="230"/>
      <c r="PWB427" s="230"/>
      <c r="PWC427" s="230"/>
      <c r="PWD427" s="230"/>
      <c r="PWE427" s="230"/>
      <c r="PWF427" s="230"/>
      <c r="PWG427" s="230"/>
      <c r="PWH427" s="230"/>
      <c r="PWI427" s="230"/>
      <c r="PWJ427" s="230"/>
      <c r="PWK427" s="230"/>
      <c r="PWL427" s="230"/>
      <c r="PWM427" s="230"/>
      <c r="PWN427" s="230"/>
      <c r="PWO427" s="230"/>
      <c r="PWP427" s="230"/>
      <c r="PWQ427" s="230"/>
      <c r="PWR427" s="230"/>
      <c r="PWS427" s="230"/>
      <c r="PWT427" s="230"/>
      <c r="PWU427" s="230"/>
      <c r="PWV427" s="230"/>
      <c r="PWW427" s="230"/>
      <c r="PWX427" s="230"/>
      <c r="PWY427" s="230"/>
      <c r="PWZ427" s="230"/>
      <c r="PXA427" s="230"/>
      <c r="PXB427" s="230"/>
      <c r="PXC427" s="230"/>
      <c r="PXD427" s="230"/>
      <c r="PXE427" s="230"/>
      <c r="PXF427" s="230"/>
      <c r="PXG427" s="230"/>
      <c r="PXH427" s="230"/>
      <c r="PXI427" s="230"/>
      <c r="PXJ427" s="230"/>
      <c r="PXK427" s="230"/>
      <c r="PXL427" s="230"/>
      <c r="PXM427" s="230"/>
      <c r="PXN427" s="230"/>
      <c r="PXO427" s="230"/>
      <c r="PXP427" s="230"/>
      <c r="PXQ427" s="230"/>
      <c r="PXR427" s="230"/>
      <c r="PXS427" s="230"/>
      <c r="PXT427" s="230"/>
      <c r="PXU427" s="230"/>
      <c r="PXV427" s="230"/>
      <c r="PXW427" s="230"/>
      <c r="PXX427" s="230"/>
      <c r="PXY427" s="230"/>
      <c r="PXZ427" s="230"/>
      <c r="PYA427" s="230"/>
      <c r="PYB427" s="230"/>
      <c r="PYC427" s="230"/>
      <c r="PYD427" s="230"/>
      <c r="PYE427" s="230"/>
      <c r="PYF427" s="230"/>
      <c r="PYG427" s="230"/>
      <c r="PYH427" s="230"/>
      <c r="PYI427" s="230"/>
      <c r="PYJ427" s="230"/>
      <c r="PYK427" s="230"/>
      <c r="PYL427" s="230"/>
      <c r="PYM427" s="230"/>
      <c r="PYN427" s="230"/>
      <c r="PYO427" s="230"/>
      <c r="PYP427" s="230"/>
      <c r="PYQ427" s="230"/>
      <c r="PYR427" s="230"/>
      <c r="PYS427" s="230"/>
      <c r="PYT427" s="230"/>
      <c r="PYU427" s="230"/>
      <c r="PYV427" s="230"/>
      <c r="PYW427" s="230"/>
      <c r="PYX427" s="230"/>
      <c r="PYY427" s="230"/>
      <c r="PYZ427" s="230"/>
      <c r="PZA427" s="230"/>
      <c r="PZB427" s="230"/>
      <c r="PZC427" s="230"/>
      <c r="PZD427" s="230"/>
      <c r="PZE427" s="230"/>
      <c r="PZF427" s="230"/>
      <c r="PZG427" s="230"/>
      <c r="PZH427" s="230"/>
      <c r="PZI427" s="230"/>
      <c r="PZJ427" s="230"/>
      <c r="PZK427" s="230"/>
      <c r="PZL427" s="230"/>
      <c r="PZM427" s="230"/>
      <c r="PZN427" s="230"/>
      <c r="PZO427" s="230"/>
      <c r="PZP427" s="230"/>
      <c r="PZQ427" s="230"/>
      <c r="PZR427" s="230"/>
      <c r="PZS427" s="230"/>
      <c r="PZT427" s="230"/>
      <c r="PZU427" s="230"/>
      <c r="PZV427" s="230"/>
      <c r="PZW427" s="230"/>
      <c r="PZX427" s="230"/>
      <c r="PZY427" s="230"/>
      <c r="PZZ427" s="230"/>
      <c r="QAA427" s="230"/>
      <c r="QAB427" s="230"/>
      <c r="QAC427" s="230"/>
      <c r="QAD427" s="230"/>
      <c r="QAE427" s="230"/>
      <c r="QAF427" s="230"/>
      <c r="QAG427" s="230"/>
      <c r="QAH427" s="230"/>
      <c r="QAI427" s="230"/>
      <c r="QAJ427" s="230"/>
      <c r="QAK427" s="230"/>
      <c r="QAL427" s="230"/>
      <c r="QAM427" s="230"/>
      <c r="QAN427" s="230"/>
      <c r="QAO427" s="230"/>
      <c r="QAP427" s="230"/>
      <c r="QAQ427" s="230"/>
      <c r="QAR427" s="230"/>
      <c r="QAS427" s="230"/>
      <c r="QAT427" s="230"/>
      <c r="QAU427" s="230"/>
      <c r="QAV427" s="230"/>
      <c r="QAW427" s="230"/>
      <c r="QAX427" s="230"/>
      <c r="QAY427" s="230"/>
      <c r="QAZ427" s="230"/>
      <c r="QBA427" s="230"/>
      <c r="QBB427" s="230"/>
      <c r="QBC427" s="230"/>
      <c r="QBD427" s="230"/>
      <c r="QBE427" s="230"/>
      <c r="QBF427" s="230"/>
      <c r="QBG427" s="230"/>
      <c r="QBH427" s="230"/>
      <c r="QBI427" s="230"/>
      <c r="QBJ427" s="230"/>
      <c r="QBK427" s="230"/>
      <c r="QBL427" s="230"/>
      <c r="QBM427" s="230"/>
      <c r="QBN427" s="230"/>
      <c r="QBO427" s="230"/>
      <c r="QBP427" s="230"/>
      <c r="QBQ427" s="230"/>
      <c r="QBR427" s="230"/>
      <c r="QBS427" s="230"/>
      <c r="QBT427" s="230"/>
      <c r="QBU427" s="230"/>
      <c r="QBV427" s="230"/>
      <c r="QBW427" s="230"/>
      <c r="QBX427" s="230"/>
      <c r="QBY427" s="230"/>
      <c r="QBZ427" s="230"/>
      <c r="QCA427" s="230"/>
      <c r="QCB427" s="230"/>
      <c r="QCC427" s="230"/>
      <c r="QCD427" s="230"/>
      <c r="QCE427" s="230"/>
      <c r="QCF427" s="230"/>
      <c r="QCG427" s="230"/>
      <c r="QCH427" s="230"/>
      <c r="QCI427" s="230"/>
      <c r="QCJ427" s="230"/>
      <c r="QCK427" s="230"/>
      <c r="QCL427" s="230"/>
      <c r="QCM427" s="230"/>
      <c r="QCN427" s="230"/>
      <c r="QCO427" s="230"/>
      <c r="QCP427" s="230"/>
      <c r="QCQ427" s="230"/>
      <c r="QCR427" s="230"/>
      <c r="QCS427" s="230"/>
      <c r="QCT427" s="230"/>
      <c r="QCU427" s="230"/>
      <c r="QCV427" s="230"/>
      <c r="QCW427" s="230"/>
      <c r="QCX427" s="230"/>
      <c r="QCY427" s="230"/>
      <c r="QCZ427" s="230"/>
      <c r="QDA427" s="230"/>
      <c r="QDB427" s="230"/>
      <c r="QDC427" s="230"/>
      <c r="QDD427" s="230"/>
      <c r="QDE427" s="230"/>
      <c r="QDF427" s="230"/>
      <c r="QDG427" s="230"/>
      <c r="QDH427" s="230"/>
      <c r="QDI427" s="230"/>
      <c r="QDJ427" s="230"/>
      <c r="QDK427" s="230"/>
      <c r="QDL427" s="230"/>
      <c r="QDM427" s="230"/>
      <c r="QDN427" s="230"/>
      <c r="QDO427" s="230"/>
      <c r="QDP427" s="230"/>
      <c r="QDQ427" s="230"/>
      <c r="QDR427" s="230"/>
      <c r="QDS427" s="230"/>
      <c r="QDT427" s="230"/>
      <c r="QDU427" s="230"/>
      <c r="QDV427" s="230"/>
      <c r="QDW427" s="230"/>
      <c r="QDX427" s="230"/>
      <c r="QDY427" s="230"/>
      <c r="QDZ427" s="230"/>
      <c r="QEA427" s="230"/>
      <c r="QEB427" s="230"/>
      <c r="QEC427" s="230"/>
      <c r="QED427" s="230"/>
      <c r="QEE427" s="230"/>
      <c r="QEF427" s="230"/>
      <c r="QEG427" s="230"/>
      <c r="QEH427" s="230"/>
      <c r="QEI427" s="230"/>
      <c r="QEJ427" s="230"/>
      <c r="QEK427" s="230"/>
      <c r="QEL427" s="230"/>
      <c r="QEM427" s="230"/>
      <c r="QEN427" s="230"/>
      <c r="QEO427" s="230"/>
      <c r="QEP427" s="230"/>
      <c r="QEQ427" s="230"/>
      <c r="QER427" s="230"/>
      <c r="QES427" s="230"/>
      <c r="QET427" s="230"/>
      <c r="QEU427" s="230"/>
      <c r="QEV427" s="230"/>
      <c r="QEW427" s="230"/>
      <c r="QEX427" s="230"/>
      <c r="QEY427" s="230"/>
      <c r="QEZ427" s="230"/>
      <c r="QFA427" s="230"/>
      <c r="QFB427" s="230"/>
      <c r="QFC427" s="230"/>
      <c r="QFD427" s="230"/>
      <c r="QFE427" s="230"/>
      <c r="QFF427" s="230"/>
      <c r="QFG427" s="230"/>
      <c r="QFH427" s="230"/>
      <c r="QFI427" s="230"/>
      <c r="QFJ427" s="230"/>
      <c r="QFK427" s="230"/>
      <c r="QFL427" s="230"/>
      <c r="QFM427" s="230"/>
      <c r="QFN427" s="230"/>
      <c r="QFO427" s="230"/>
      <c r="QFP427" s="230"/>
      <c r="QFQ427" s="230"/>
      <c r="QFR427" s="230"/>
      <c r="QFS427" s="230"/>
      <c r="QFT427" s="230"/>
      <c r="QFU427" s="230"/>
      <c r="QFV427" s="230"/>
      <c r="QFW427" s="230"/>
      <c r="QFX427" s="230"/>
      <c r="QFY427" s="230"/>
      <c r="QFZ427" s="230"/>
      <c r="QGA427" s="230"/>
      <c r="QGB427" s="230"/>
      <c r="QGC427" s="230"/>
      <c r="QGD427" s="230"/>
      <c r="QGE427" s="230"/>
      <c r="QGF427" s="230"/>
      <c r="QGG427" s="230"/>
      <c r="QGH427" s="230"/>
      <c r="QGI427" s="230"/>
      <c r="QGJ427" s="230"/>
      <c r="QGK427" s="230"/>
      <c r="QGL427" s="230"/>
      <c r="QGM427" s="230"/>
      <c r="QGN427" s="230"/>
      <c r="QGO427" s="230"/>
      <c r="QGP427" s="230"/>
      <c r="QGQ427" s="230"/>
      <c r="QGR427" s="230"/>
      <c r="QGS427" s="230"/>
      <c r="QGT427" s="230"/>
      <c r="QGU427" s="230"/>
      <c r="QGV427" s="230"/>
      <c r="QGW427" s="230"/>
      <c r="QGX427" s="230"/>
      <c r="QGY427" s="230"/>
      <c r="QGZ427" s="230"/>
      <c r="QHA427" s="230"/>
      <c r="QHB427" s="230"/>
      <c r="QHC427" s="230"/>
      <c r="QHD427" s="230"/>
      <c r="QHE427" s="230"/>
      <c r="QHF427" s="230"/>
      <c r="QHG427" s="230"/>
      <c r="QHH427" s="230"/>
      <c r="QHI427" s="230"/>
      <c r="QHJ427" s="230"/>
      <c r="QHK427" s="230"/>
      <c r="QHL427" s="230"/>
      <c r="QHM427" s="230"/>
      <c r="QHN427" s="230"/>
      <c r="QHO427" s="230"/>
      <c r="QHP427" s="230"/>
      <c r="QHQ427" s="230"/>
      <c r="QHR427" s="230"/>
      <c r="QHS427" s="230"/>
      <c r="QHT427" s="230"/>
      <c r="QHU427" s="230"/>
      <c r="QHV427" s="230"/>
      <c r="QHW427" s="230"/>
      <c r="QHX427" s="230"/>
      <c r="QHY427" s="230"/>
      <c r="QHZ427" s="230"/>
      <c r="QIA427" s="230"/>
      <c r="QIB427" s="230"/>
      <c r="QIC427" s="230"/>
      <c r="QID427" s="230"/>
      <c r="QIE427" s="230"/>
      <c r="QIF427" s="230"/>
      <c r="QIG427" s="230"/>
      <c r="QIH427" s="230"/>
      <c r="QII427" s="230"/>
      <c r="QIJ427" s="230"/>
      <c r="QIK427" s="230"/>
      <c r="QIL427" s="230"/>
      <c r="QIM427" s="230"/>
      <c r="QIN427" s="230"/>
      <c r="QIO427" s="230"/>
      <c r="QIP427" s="230"/>
      <c r="QIQ427" s="230"/>
      <c r="QIR427" s="230"/>
      <c r="QIS427" s="230"/>
      <c r="QIT427" s="230"/>
      <c r="QIU427" s="230"/>
      <c r="QIV427" s="230"/>
      <c r="QIW427" s="230"/>
      <c r="QIX427" s="230"/>
      <c r="QIY427" s="230"/>
      <c r="QIZ427" s="230"/>
      <c r="QJA427" s="230"/>
      <c r="QJB427" s="230"/>
      <c r="QJC427" s="230"/>
      <c r="QJD427" s="230"/>
      <c r="QJE427" s="230"/>
      <c r="QJF427" s="230"/>
      <c r="QJG427" s="230"/>
      <c r="QJH427" s="230"/>
      <c r="QJI427" s="230"/>
      <c r="QJJ427" s="230"/>
      <c r="QJK427" s="230"/>
      <c r="QJL427" s="230"/>
      <c r="QJM427" s="230"/>
      <c r="QJN427" s="230"/>
      <c r="QJO427" s="230"/>
      <c r="QJP427" s="230"/>
      <c r="QJQ427" s="230"/>
      <c r="QJR427" s="230"/>
      <c r="QJS427" s="230"/>
      <c r="QJT427" s="230"/>
      <c r="QJU427" s="230"/>
      <c r="QJV427" s="230"/>
      <c r="QJW427" s="230"/>
      <c r="QJX427" s="230"/>
      <c r="QJY427" s="230"/>
      <c r="QJZ427" s="230"/>
      <c r="QKA427" s="230"/>
      <c r="QKB427" s="230"/>
      <c r="QKC427" s="230"/>
      <c r="QKD427" s="230"/>
      <c r="QKE427" s="230"/>
      <c r="QKF427" s="230"/>
      <c r="QKG427" s="230"/>
      <c r="QKH427" s="230"/>
      <c r="QKI427" s="230"/>
      <c r="QKJ427" s="230"/>
      <c r="QKK427" s="230"/>
      <c r="QKL427" s="230"/>
      <c r="QKM427" s="230"/>
      <c r="QKN427" s="230"/>
      <c r="QKO427" s="230"/>
      <c r="QKP427" s="230"/>
      <c r="QKQ427" s="230"/>
      <c r="QKR427" s="230"/>
      <c r="QKS427" s="230"/>
      <c r="QKT427" s="230"/>
      <c r="QKU427" s="230"/>
      <c r="QKV427" s="230"/>
      <c r="QKW427" s="230"/>
      <c r="QKX427" s="230"/>
      <c r="QKY427" s="230"/>
      <c r="QKZ427" s="230"/>
      <c r="QLA427" s="230"/>
      <c r="QLB427" s="230"/>
      <c r="QLC427" s="230"/>
      <c r="QLD427" s="230"/>
      <c r="QLE427" s="230"/>
      <c r="QLF427" s="230"/>
      <c r="QLG427" s="230"/>
      <c r="QLH427" s="230"/>
      <c r="QLI427" s="230"/>
      <c r="QLJ427" s="230"/>
      <c r="QLK427" s="230"/>
      <c r="QLL427" s="230"/>
      <c r="QLM427" s="230"/>
      <c r="QLN427" s="230"/>
      <c r="QLO427" s="230"/>
      <c r="QLP427" s="230"/>
      <c r="QLQ427" s="230"/>
      <c r="QLR427" s="230"/>
      <c r="QLS427" s="230"/>
      <c r="QLT427" s="230"/>
      <c r="QLU427" s="230"/>
      <c r="QLV427" s="230"/>
      <c r="QLW427" s="230"/>
      <c r="QLX427" s="230"/>
      <c r="QLY427" s="230"/>
      <c r="QLZ427" s="230"/>
      <c r="QMA427" s="230"/>
      <c r="QMB427" s="230"/>
      <c r="QMC427" s="230"/>
      <c r="QMD427" s="230"/>
      <c r="QME427" s="230"/>
      <c r="QMF427" s="230"/>
      <c r="QMG427" s="230"/>
      <c r="QMH427" s="230"/>
      <c r="QMI427" s="230"/>
      <c r="QMJ427" s="230"/>
      <c r="QMK427" s="230"/>
      <c r="QML427" s="230"/>
      <c r="QMM427" s="230"/>
      <c r="QMN427" s="230"/>
      <c r="QMO427" s="230"/>
      <c r="QMP427" s="230"/>
      <c r="QMQ427" s="230"/>
      <c r="QMR427" s="230"/>
      <c r="QMS427" s="230"/>
      <c r="QMT427" s="230"/>
      <c r="QMU427" s="230"/>
      <c r="QMV427" s="230"/>
      <c r="QMW427" s="230"/>
      <c r="QMX427" s="230"/>
      <c r="QMY427" s="230"/>
      <c r="QMZ427" s="230"/>
      <c r="QNA427" s="230"/>
      <c r="QNB427" s="230"/>
      <c r="QNC427" s="230"/>
      <c r="QND427" s="230"/>
      <c r="QNE427" s="230"/>
      <c r="QNF427" s="230"/>
      <c r="QNG427" s="230"/>
      <c r="QNH427" s="230"/>
      <c r="QNI427" s="230"/>
      <c r="QNJ427" s="230"/>
      <c r="QNK427" s="230"/>
      <c r="QNL427" s="230"/>
      <c r="QNM427" s="230"/>
      <c r="QNN427" s="230"/>
      <c r="QNO427" s="230"/>
      <c r="QNP427" s="230"/>
      <c r="QNQ427" s="230"/>
      <c r="QNR427" s="230"/>
      <c r="QNS427" s="230"/>
      <c r="QNT427" s="230"/>
      <c r="QNU427" s="230"/>
      <c r="QNV427" s="230"/>
      <c r="QNW427" s="230"/>
      <c r="QNX427" s="230"/>
      <c r="QNY427" s="230"/>
      <c r="QNZ427" s="230"/>
      <c r="QOA427" s="230"/>
      <c r="QOB427" s="230"/>
      <c r="QOC427" s="230"/>
      <c r="QOD427" s="230"/>
      <c r="QOE427" s="230"/>
      <c r="QOF427" s="230"/>
      <c r="QOG427" s="230"/>
      <c r="QOH427" s="230"/>
      <c r="QOI427" s="230"/>
      <c r="QOJ427" s="230"/>
      <c r="QOK427" s="230"/>
      <c r="QOL427" s="230"/>
      <c r="QOM427" s="230"/>
      <c r="QON427" s="230"/>
      <c r="QOO427" s="230"/>
      <c r="QOP427" s="230"/>
      <c r="QOQ427" s="230"/>
      <c r="QOR427" s="230"/>
      <c r="QOS427" s="230"/>
      <c r="QOT427" s="230"/>
      <c r="QOU427" s="230"/>
      <c r="QOV427" s="230"/>
      <c r="QOW427" s="230"/>
      <c r="QOX427" s="230"/>
      <c r="QOY427" s="230"/>
      <c r="QOZ427" s="230"/>
      <c r="QPA427" s="230"/>
      <c r="QPB427" s="230"/>
      <c r="QPC427" s="230"/>
      <c r="QPD427" s="230"/>
      <c r="QPE427" s="230"/>
      <c r="QPF427" s="230"/>
      <c r="QPG427" s="230"/>
      <c r="QPH427" s="230"/>
      <c r="QPI427" s="230"/>
      <c r="QPJ427" s="230"/>
      <c r="QPK427" s="230"/>
      <c r="QPL427" s="230"/>
      <c r="QPM427" s="230"/>
      <c r="QPN427" s="230"/>
      <c r="QPO427" s="230"/>
      <c r="QPP427" s="230"/>
      <c r="QPQ427" s="230"/>
      <c r="QPR427" s="230"/>
      <c r="QPS427" s="230"/>
      <c r="QPT427" s="230"/>
      <c r="QPU427" s="230"/>
      <c r="QPV427" s="230"/>
      <c r="QPW427" s="230"/>
      <c r="QPX427" s="230"/>
      <c r="QPY427" s="230"/>
      <c r="QPZ427" s="230"/>
      <c r="QQA427" s="230"/>
      <c r="QQB427" s="230"/>
      <c r="QQC427" s="230"/>
      <c r="QQD427" s="230"/>
      <c r="QQE427" s="230"/>
      <c r="QQF427" s="230"/>
      <c r="QQG427" s="230"/>
      <c r="QQH427" s="230"/>
      <c r="QQI427" s="230"/>
      <c r="QQJ427" s="230"/>
      <c r="QQK427" s="230"/>
      <c r="QQL427" s="230"/>
      <c r="QQM427" s="230"/>
      <c r="QQN427" s="230"/>
      <c r="QQO427" s="230"/>
      <c r="QQP427" s="230"/>
      <c r="QQQ427" s="230"/>
      <c r="QQR427" s="230"/>
      <c r="QQS427" s="230"/>
      <c r="QQT427" s="230"/>
      <c r="QQU427" s="230"/>
      <c r="QQV427" s="230"/>
      <c r="QQW427" s="230"/>
      <c r="QQX427" s="230"/>
      <c r="QQY427" s="230"/>
      <c r="QQZ427" s="230"/>
      <c r="QRA427" s="230"/>
      <c r="QRB427" s="230"/>
      <c r="QRC427" s="230"/>
      <c r="QRD427" s="230"/>
      <c r="QRE427" s="230"/>
      <c r="QRF427" s="230"/>
      <c r="QRG427" s="230"/>
      <c r="QRH427" s="230"/>
      <c r="QRI427" s="230"/>
      <c r="QRJ427" s="230"/>
      <c r="QRK427" s="230"/>
      <c r="QRL427" s="230"/>
      <c r="QRM427" s="230"/>
      <c r="QRN427" s="230"/>
      <c r="QRO427" s="230"/>
      <c r="QRP427" s="230"/>
      <c r="QRQ427" s="230"/>
      <c r="QRR427" s="230"/>
      <c r="QRS427" s="230"/>
      <c r="QRT427" s="230"/>
      <c r="QRU427" s="230"/>
      <c r="QRV427" s="230"/>
      <c r="QRW427" s="230"/>
      <c r="QRX427" s="230"/>
      <c r="QRY427" s="230"/>
      <c r="QRZ427" s="230"/>
      <c r="QSA427" s="230"/>
      <c r="QSB427" s="230"/>
      <c r="QSC427" s="230"/>
      <c r="QSD427" s="230"/>
      <c r="QSE427" s="230"/>
      <c r="QSF427" s="230"/>
      <c r="QSG427" s="230"/>
      <c r="QSH427" s="230"/>
      <c r="QSI427" s="230"/>
      <c r="QSJ427" s="230"/>
      <c r="QSK427" s="230"/>
      <c r="QSL427" s="230"/>
      <c r="QSM427" s="230"/>
      <c r="QSN427" s="230"/>
      <c r="QSO427" s="230"/>
      <c r="QSP427" s="230"/>
      <c r="QSQ427" s="230"/>
      <c r="QSR427" s="230"/>
      <c r="QSS427" s="230"/>
      <c r="QST427" s="230"/>
      <c r="QSU427" s="230"/>
      <c r="QSV427" s="230"/>
      <c r="QSW427" s="230"/>
      <c r="QSX427" s="230"/>
      <c r="QSY427" s="230"/>
      <c r="QSZ427" s="230"/>
      <c r="QTA427" s="230"/>
      <c r="QTB427" s="230"/>
      <c r="QTC427" s="230"/>
      <c r="QTD427" s="230"/>
      <c r="QTE427" s="230"/>
      <c r="QTF427" s="230"/>
      <c r="QTG427" s="230"/>
      <c r="QTH427" s="230"/>
      <c r="QTI427" s="230"/>
      <c r="QTJ427" s="230"/>
      <c r="QTK427" s="230"/>
      <c r="QTL427" s="230"/>
      <c r="QTM427" s="230"/>
      <c r="QTN427" s="230"/>
      <c r="QTO427" s="230"/>
      <c r="QTP427" s="230"/>
      <c r="QTQ427" s="230"/>
      <c r="QTR427" s="230"/>
      <c r="QTS427" s="230"/>
      <c r="QTT427" s="230"/>
      <c r="QTU427" s="230"/>
      <c r="QTV427" s="230"/>
      <c r="QTW427" s="230"/>
      <c r="QTX427" s="230"/>
      <c r="QTY427" s="230"/>
      <c r="QTZ427" s="230"/>
      <c r="QUA427" s="230"/>
      <c r="QUB427" s="230"/>
      <c r="QUC427" s="230"/>
      <c r="QUD427" s="230"/>
      <c r="QUE427" s="230"/>
      <c r="QUF427" s="230"/>
      <c r="QUG427" s="230"/>
      <c r="QUH427" s="230"/>
      <c r="QUI427" s="230"/>
      <c r="QUJ427" s="230"/>
      <c r="QUK427" s="230"/>
      <c r="QUL427" s="230"/>
      <c r="QUM427" s="230"/>
      <c r="QUN427" s="230"/>
      <c r="QUO427" s="230"/>
      <c r="QUP427" s="230"/>
      <c r="QUQ427" s="230"/>
      <c r="QUR427" s="230"/>
      <c r="QUS427" s="230"/>
      <c r="QUT427" s="230"/>
      <c r="QUU427" s="230"/>
      <c r="QUV427" s="230"/>
      <c r="QUW427" s="230"/>
      <c r="QUX427" s="230"/>
      <c r="QUY427" s="230"/>
      <c r="QUZ427" s="230"/>
      <c r="QVA427" s="230"/>
      <c r="QVB427" s="230"/>
      <c r="QVC427" s="230"/>
      <c r="QVD427" s="230"/>
      <c r="QVE427" s="230"/>
      <c r="QVF427" s="230"/>
      <c r="QVG427" s="230"/>
      <c r="QVH427" s="230"/>
      <c r="QVI427" s="230"/>
      <c r="QVJ427" s="230"/>
      <c r="QVK427" s="230"/>
      <c r="QVL427" s="230"/>
      <c r="QVM427" s="230"/>
      <c r="QVN427" s="230"/>
      <c r="QVO427" s="230"/>
      <c r="QVP427" s="230"/>
      <c r="QVQ427" s="230"/>
      <c r="QVR427" s="230"/>
      <c r="QVS427" s="230"/>
      <c r="QVT427" s="230"/>
      <c r="QVU427" s="230"/>
      <c r="QVV427" s="230"/>
      <c r="QVW427" s="230"/>
      <c r="QVX427" s="230"/>
      <c r="QVY427" s="230"/>
      <c r="QVZ427" s="230"/>
      <c r="QWA427" s="230"/>
      <c r="QWB427" s="230"/>
      <c r="QWC427" s="230"/>
      <c r="QWD427" s="230"/>
      <c r="QWE427" s="230"/>
      <c r="QWF427" s="230"/>
      <c r="QWG427" s="230"/>
      <c r="QWH427" s="230"/>
      <c r="QWI427" s="230"/>
      <c r="QWJ427" s="230"/>
      <c r="QWK427" s="230"/>
      <c r="QWL427" s="230"/>
      <c r="QWM427" s="230"/>
      <c r="QWN427" s="230"/>
      <c r="QWO427" s="230"/>
      <c r="QWP427" s="230"/>
      <c r="QWQ427" s="230"/>
      <c r="QWR427" s="230"/>
      <c r="QWS427" s="230"/>
      <c r="QWT427" s="230"/>
      <c r="QWU427" s="230"/>
      <c r="QWV427" s="230"/>
      <c r="QWW427" s="230"/>
      <c r="QWX427" s="230"/>
      <c r="QWY427" s="230"/>
      <c r="QWZ427" s="230"/>
      <c r="QXA427" s="230"/>
      <c r="QXB427" s="230"/>
      <c r="QXC427" s="230"/>
      <c r="QXD427" s="230"/>
      <c r="QXE427" s="230"/>
      <c r="QXF427" s="230"/>
      <c r="QXG427" s="230"/>
      <c r="QXH427" s="230"/>
      <c r="QXI427" s="230"/>
      <c r="QXJ427" s="230"/>
      <c r="QXK427" s="230"/>
      <c r="QXL427" s="230"/>
      <c r="QXM427" s="230"/>
      <c r="QXN427" s="230"/>
      <c r="QXO427" s="230"/>
      <c r="QXP427" s="230"/>
      <c r="QXQ427" s="230"/>
      <c r="QXR427" s="230"/>
      <c r="QXS427" s="230"/>
      <c r="QXT427" s="230"/>
      <c r="QXU427" s="230"/>
      <c r="QXV427" s="230"/>
      <c r="QXW427" s="230"/>
      <c r="QXX427" s="230"/>
      <c r="QXY427" s="230"/>
      <c r="QXZ427" s="230"/>
      <c r="QYA427" s="230"/>
      <c r="QYB427" s="230"/>
      <c r="QYC427" s="230"/>
      <c r="QYD427" s="230"/>
      <c r="QYE427" s="230"/>
      <c r="QYF427" s="230"/>
      <c r="QYG427" s="230"/>
      <c r="QYH427" s="230"/>
      <c r="QYI427" s="230"/>
      <c r="QYJ427" s="230"/>
      <c r="QYK427" s="230"/>
      <c r="QYL427" s="230"/>
      <c r="QYM427" s="230"/>
      <c r="QYN427" s="230"/>
      <c r="QYO427" s="230"/>
      <c r="QYP427" s="230"/>
      <c r="QYQ427" s="230"/>
      <c r="QYR427" s="230"/>
      <c r="QYS427" s="230"/>
      <c r="QYT427" s="230"/>
      <c r="QYU427" s="230"/>
      <c r="QYV427" s="230"/>
      <c r="QYW427" s="230"/>
      <c r="QYX427" s="230"/>
      <c r="QYY427" s="230"/>
      <c r="QYZ427" s="230"/>
      <c r="QZA427" s="230"/>
      <c r="QZB427" s="230"/>
      <c r="QZC427" s="230"/>
      <c r="QZD427" s="230"/>
      <c r="QZE427" s="230"/>
      <c r="QZF427" s="230"/>
      <c r="QZG427" s="230"/>
      <c r="QZH427" s="230"/>
      <c r="QZI427" s="230"/>
      <c r="QZJ427" s="230"/>
      <c r="QZK427" s="230"/>
      <c r="QZL427" s="230"/>
      <c r="QZM427" s="230"/>
      <c r="QZN427" s="230"/>
      <c r="QZO427" s="230"/>
      <c r="QZP427" s="230"/>
      <c r="QZQ427" s="230"/>
      <c r="QZR427" s="230"/>
      <c r="QZS427" s="230"/>
      <c r="QZT427" s="230"/>
      <c r="QZU427" s="230"/>
      <c r="QZV427" s="230"/>
      <c r="QZW427" s="230"/>
      <c r="QZX427" s="230"/>
      <c r="QZY427" s="230"/>
      <c r="QZZ427" s="230"/>
      <c r="RAA427" s="230"/>
      <c r="RAB427" s="230"/>
      <c r="RAC427" s="230"/>
      <c r="RAD427" s="230"/>
      <c r="RAE427" s="230"/>
      <c r="RAF427" s="230"/>
      <c r="RAG427" s="230"/>
      <c r="RAH427" s="230"/>
      <c r="RAI427" s="230"/>
      <c r="RAJ427" s="230"/>
      <c r="RAK427" s="230"/>
      <c r="RAL427" s="230"/>
      <c r="RAM427" s="230"/>
      <c r="RAN427" s="230"/>
      <c r="RAO427" s="230"/>
      <c r="RAP427" s="230"/>
      <c r="RAQ427" s="230"/>
      <c r="RAR427" s="230"/>
      <c r="RAS427" s="230"/>
      <c r="RAT427" s="230"/>
      <c r="RAU427" s="230"/>
      <c r="RAV427" s="230"/>
      <c r="RAW427" s="230"/>
      <c r="RAX427" s="230"/>
      <c r="RAY427" s="230"/>
      <c r="RAZ427" s="230"/>
      <c r="RBA427" s="230"/>
      <c r="RBB427" s="230"/>
      <c r="RBC427" s="230"/>
      <c r="RBD427" s="230"/>
      <c r="RBE427" s="230"/>
      <c r="RBF427" s="230"/>
      <c r="RBG427" s="230"/>
      <c r="RBH427" s="230"/>
      <c r="RBI427" s="230"/>
      <c r="RBJ427" s="230"/>
      <c r="RBK427" s="230"/>
      <c r="RBL427" s="230"/>
      <c r="RBM427" s="230"/>
      <c r="RBN427" s="230"/>
      <c r="RBO427" s="230"/>
      <c r="RBP427" s="230"/>
      <c r="RBQ427" s="230"/>
      <c r="RBR427" s="230"/>
      <c r="RBS427" s="230"/>
      <c r="RBT427" s="230"/>
      <c r="RBU427" s="230"/>
      <c r="RBV427" s="230"/>
      <c r="RBW427" s="230"/>
      <c r="RBX427" s="230"/>
      <c r="RBY427" s="230"/>
      <c r="RBZ427" s="230"/>
      <c r="RCA427" s="230"/>
      <c r="RCB427" s="230"/>
      <c r="RCC427" s="230"/>
      <c r="RCD427" s="230"/>
      <c r="RCE427" s="230"/>
      <c r="RCF427" s="230"/>
      <c r="RCG427" s="230"/>
      <c r="RCH427" s="230"/>
      <c r="RCI427" s="230"/>
      <c r="RCJ427" s="230"/>
      <c r="RCK427" s="230"/>
      <c r="RCL427" s="230"/>
      <c r="RCM427" s="230"/>
      <c r="RCN427" s="230"/>
      <c r="RCO427" s="230"/>
      <c r="RCP427" s="230"/>
      <c r="RCQ427" s="230"/>
      <c r="RCR427" s="230"/>
      <c r="RCS427" s="230"/>
      <c r="RCT427" s="230"/>
      <c r="RCU427" s="230"/>
      <c r="RCV427" s="230"/>
      <c r="RCW427" s="230"/>
      <c r="RCX427" s="230"/>
      <c r="RCY427" s="230"/>
      <c r="RCZ427" s="230"/>
      <c r="RDA427" s="230"/>
      <c r="RDB427" s="230"/>
      <c r="RDC427" s="230"/>
      <c r="RDD427" s="230"/>
      <c r="RDE427" s="230"/>
      <c r="RDF427" s="230"/>
      <c r="RDG427" s="230"/>
      <c r="RDH427" s="230"/>
      <c r="RDI427" s="230"/>
      <c r="RDJ427" s="230"/>
      <c r="RDK427" s="230"/>
      <c r="RDL427" s="230"/>
      <c r="RDM427" s="230"/>
      <c r="RDN427" s="230"/>
      <c r="RDO427" s="230"/>
      <c r="RDP427" s="230"/>
      <c r="RDQ427" s="230"/>
      <c r="RDR427" s="230"/>
      <c r="RDS427" s="230"/>
      <c r="RDT427" s="230"/>
      <c r="RDU427" s="230"/>
      <c r="RDV427" s="230"/>
      <c r="RDW427" s="230"/>
      <c r="RDX427" s="230"/>
      <c r="RDY427" s="230"/>
      <c r="RDZ427" s="230"/>
      <c r="REA427" s="230"/>
      <c r="REB427" s="230"/>
      <c r="REC427" s="230"/>
      <c r="RED427" s="230"/>
      <c r="REE427" s="230"/>
      <c r="REF427" s="230"/>
      <c r="REG427" s="230"/>
      <c r="REH427" s="230"/>
      <c r="REI427" s="230"/>
      <c r="REJ427" s="230"/>
      <c r="REK427" s="230"/>
      <c r="REL427" s="230"/>
      <c r="REM427" s="230"/>
      <c r="REN427" s="230"/>
      <c r="REO427" s="230"/>
      <c r="REP427" s="230"/>
      <c r="REQ427" s="230"/>
      <c r="RER427" s="230"/>
      <c r="RES427" s="230"/>
      <c r="RET427" s="230"/>
      <c r="REU427" s="230"/>
      <c r="REV427" s="230"/>
      <c r="REW427" s="230"/>
      <c r="REX427" s="230"/>
      <c r="REY427" s="230"/>
      <c r="REZ427" s="230"/>
      <c r="RFA427" s="230"/>
      <c r="RFB427" s="230"/>
      <c r="RFC427" s="230"/>
      <c r="RFD427" s="230"/>
      <c r="RFE427" s="230"/>
      <c r="RFF427" s="230"/>
      <c r="RFG427" s="230"/>
      <c r="RFH427" s="230"/>
      <c r="RFI427" s="230"/>
      <c r="RFJ427" s="230"/>
      <c r="RFK427" s="230"/>
      <c r="RFL427" s="230"/>
      <c r="RFM427" s="230"/>
      <c r="RFN427" s="230"/>
      <c r="RFO427" s="230"/>
      <c r="RFP427" s="230"/>
      <c r="RFQ427" s="230"/>
      <c r="RFR427" s="230"/>
      <c r="RFS427" s="230"/>
      <c r="RFT427" s="230"/>
      <c r="RFU427" s="230"/>
      <c r="RFV427" s="230"/>
      <c r="RFW427" s="230"/>
      <c r="RFX427" s="230"/>
      <c r="RFY427" s="230"/>
      <c r="RFZ427" s="230"/>
      <c r="RGA427" s="230"/>
      <c r="RGB427" s="230"/>
      <c r="RGC427" s="230"/>
      <c r="RGD427" s="230"/>
      <c r="RGE427" s="230"/>
      <c r="RGF427" s="230"/>
      <c r="RGG427" s="230"/>
      <c r="RGH427" s="230"/>
      <c r="RGI427" s="230"/>
      <c r="RGJ427" s="230"/>
      <c r="RGK427" s="230"/>
      <c r="RGL427" s="230"/>
      <c r="RGM427" s="230"/>
      <c r="RGN427" s="230"/>
      <c r="RGO427" s="230"/>
      <c r="RGP427" s="230"/>
      <c r="RGQ427" s="230"/>
      <c r="RGR427" s="230"/>
      <c r="RGS427" s="230"/>
      <c r="RGT427" s="230"/>
      <c r="RGU427" s="230"/>
      <c r="RGV427" s="230"/>
      <c r="RGW427" s="230"/>
      <c r="RGX427" s="230"/>
      <c r="RGY427" s="230"/>
      <c r="RGZ427" s="230"/>
      <c r="RHA427" s="230"/>
      <c r="RHB427" s="230"/>
      <c r="RHC427" s="230"/>
      <c r="RHD427" s="230"/>
      <c r="RHE427" s="230"/>
      <c r="RHF427" s="230"/>
      <c r="RHG427" s="230"/>
      <c r="RHH427" s="230"/>
      <c r="RHI427" s="230"/>
      <c r="RHJ427" s="230"/>
      <c r="RHK427" s="230"/>
      <c r="RHL427" s="230"/>
      <c r="RHM427" s="230"/>
      <c r="RHN427" s="230"/>
      <c r="RHO427" s="230"/>
      <c r="RHP427" s="230"/>
      <c r="RHQ427" s="230"/>
      <c r="RHR427" s="230"/>
      <c r="RHS427" s="230"/>
      <c r="RHT427" s="230"/>
      <c r="RHU427" s="230"/>
      <c r="RHV427" s="230"/>
      <c r="RHW427" s="230"/>
      <c r="RHX427" s="230"/>
      <c r="RHY427" s="230"/>
      <c r="RHZ427" s="230"/>
      <c r="RIA427" s="230"/>
      <c r="RIB427" s="230"/>
      <c r="RIC427" s="230"/>
      <c r="RID427" s="230"/>
      <c r="RIE427" s="230"/>
      <c r="RIF427" s="230"/>
      <c r="RIG427" s="230"/>
      <c r="RIH427" s="230"/>
      <c r="RII427" s="230"/>
      <c r="RIJ427" s="230"/>
      <c r="RIK427" s="230"/>
      <c r="RIL427" s="230"/>
      <c r="RIM427" s="230"/>
      <c r="RIN427" s="230"/>
      <c r="RIO427" s="230"/>
      <c r="RIP427" s="230"/>
      <c r="RIQ427" s="230"/>
      <c r="RIR427" s="230"/>
      <c r="RIS427" s="230"/>
      <c r="RIT427" s="230"/>
      <c r="RIU427" s="230"/>
      <c r="RIV427" s="230"/>
      <c r="RIW427" s="230"/>
      <c r="RIX427" s="230"/>
      <c r="RIY427" s="230"/>
      <c r="RIZ427" s="230"/>
      <c r="RJA427" s="230"/>
      <c r="RJB427" s="230"/>
      <c r="RJC427" s="230"/>
      <c r="RJD427" s="230"/>
      <c r="RJE427" s="230"/>
      <c r="RJF427" s="230"/>
      <c r="RJG427" s="230"/>
      <c r="RJH427" s="230"/>
      <c r="RJI427" s="230"/>
      <c r="RJJ427" s="230"/>
      <c r="RJK427" s="230"/>
      <c r="RJL427" s="230"/>
      <c r="RJM427" s="230"/>
      <c r="RJN427" s="230"/>
      <c r="RJO427" s="230"/>
      <c r="RJP427" s="230"/>
      <c r="RJQ427" s="230"/>
      <c r="RJR427" s="230"/>
      <c r="RJS427" s="230"/>
      <c r="RJT427" s="230"/>
      <c r="RJU427" s="230"/>
      <c r="RJV427" s="230"/>
      <c r="RJW427" s="230"/>
      <c r="RJX427" s="230"/>
      <c r="RJY427" s="230"/>
      <c r="RJZ427" s="230"/>
      <c r="RKA427" s="230"/>
      <c r="RKB427" s="230"/>
      <c r="RKC427" s="230"/>
      <c r="RKD427" s="230"/>
      <c r="RKE427" s="230"/>
      <c r="RKF427" s="230"/>
      <c r="RKG427" s="230"/>
      <c r="RKH427" s="230"/>
      <c r="RKI427" s="230"/>
      <c r="RKJ427" s="230"/>
      <c r="RKK427" s="230"/>
      <c r="RKL427" s="230"/>
      <c r="RKM427" s="230"/>
      <c r="RKN427" s="230"/>
      <c r="RKO427" s="230"/>
      <c r="RKP427" s="230"/>
      <c r="RKQ427" s="230"/>
      <c r="RKR427" s="230"/>
      <c r="RKS427" s="230"/>
      <c r="RKT427" s="230"/>
      <c r="RKU427" s="230"/>
      <c r="RKV427" s="230"/>
      <c r="RKW427" s="230"/>
      <c r="RKX427" s="230"/>
      <c r="RKY427" s="230"/>
      <c r="RKZ427" s="230"/>
      <c r="RLA427" s="230"/>
      <c r="RLB427" s="230"/>
      <c r="RLC427" s="230"/>
      <c r="RLD427" s="230"/>
      <c r="RLE427" s="230"/>
      <c r="RLF427" s="230"/>
      <c r="RLG427" s="230"/>
      <c r="RLH427" s="230"/>
      <c r="RLI427" s="230"/>
      <c r="RLJ427" s="230"/>
      <c r="RLK427" s="230"/>
      <c r="RLL427" s="230"/>
      <c r="RLM427" s="230"/>
      <c r="RLN427" s="230"/>
      <c r="RLO427" s="230"/>
      <c r="RLP427" s="230"/>
      <c r="RLQ427" s="230"/>
      <c r="RLR427" s="230"/>
      <c r="RLS427" s="230"/>
      <c r="RLT427" s="230"/>
      <c r="RLU427" s="230"/>
      <c r="RLV427" s="230"/>
      <c r="RLW427" s="230"/>
      <c r="RLX427" s="230"/>
      <c r="RLY427" s="230"/>
      <c r="RLZ427" s="230"/>
      <c r="RMA427" s="230"/>
      <c r="RMB427" s="230"/>
      <c r="RMC427" s="230"/>
      <c r="RMD427" s="230"/>
      <c r="RME427" s="230"/>
      <c r="RMF427" s="230"/>
      <c r="RMG427" s="230"/>
      <c r="RMH427" s="230"/>
      <c r="RMI427" s="230"/>
      <c r="RMJ427" s="230"/>
      <c r="RMK427" s="230"/>
      <c r="RML427" s="230"/>
      <c r="RMM427" s="230"/>
      <c r="RMN427" s="230"/>
      <c r="RMO427" s="230"/>
      <c r="RMP427" s="230"/>
      <c r="RMQ427" s="230"/>
      <c r="RMR427" s="230"/>
      <c r="RMS427" s="230"/>
      <c r="RMT427" s="230"/>
      <c r="RMU427" s="230"/>
      <c r="RMV427" s="230"/>
      <c r="RMW427" s="230"/>
      <c r="RMX427" s="230"/>
      <c r="RMY427" s="230"/>
      <c r="RMZ427" s="230"/>
      <c r="RNA427" s="230"/>
      <c r="RNB427" s="230"/>
      <c r="RNC427" s="230"/>
      <c r="RND427" s="230"/>
      <c r="RNE427" s="230"/>
      <c r="RNF427" s="230"/>
      <c r="RNG427" s="230"/>
      <c r="RNH427" s="230"/>
      <c r="RNI427" s="230"/>
      <c r="RNJ427" s="230"/>
      <c r="RNK427" s="230"/>
      <c r="RNL427" s="230"/>
      <c r="RNM427" s="230"/>
      <c r="RNN427" s="230"/>
      <c r="RNO427" s="230"/>
      <c r="RNP427" s="230"/>
      <c r="RNQ427" s="230"/>
      <c r="RNR427" s="230"/>
      <c r="RNS427" s="230"/>
      <c r="RNT427" s="230"/>
      <c r="RNU427" s="230"/>
      <c r="RNV427" s="230"/>
      <c r="RNW427" s="230"/>
      <c r="RNX427" s="230"/>
      <c r="RNY427" s="230"/>
      <c r="RNZ427" s="230"/>
      <c r="ROA427" s="230"/>
      <c r="ROB427" s="230"/>
      <c r="ROC427" s="230"/>
      <c r="ROD427" s="230"/>
      <c r="ROE427" s="230"/>
      <c r="ROF427" s="230"/>
      <c r="ROG427" s="230"/>
      <c r="ROH427" s="230"/>
      <c r="ROI427" s="230"/>
      <c r="ROJ427" s="230"/>
      <c r="ROK427" s="230"/>
      <c r="ROL427" s="230"/>
      <c r="ROM427" s="230"/>
      <c r="RON427" s="230"/>
      <c r="ROO427" s="230"/>
      <c r="ROP427" s="230"/>
      <c r="ROQ427" s="230"/>
      <c r="ROR427" s="230"/>
      <c r="ROS427" s="230"/>
      <c r="ROT427" s="230"/>
      <c r="ROU427" s="230"/>
      <c r="ROV427" s="230"/>
      <c r="ROW427" s="230"/>
      <c r="ROX427" s="230"/>
      <c r="ROY427" s="230"/>
      <c r="ROZ427" s="230"/>
      <c r="RPA427" s="230"/>
      <c r="RPB427" s="230"/>
      <c r="RPC427" s="230"/>
      <c r="RPD427" s="230"/>
      <c r="RPE427" s="230"/>
      <c r="RPF427" s="230"/>
      <c r="RPG427" s="230"/>
      <c r="RPH427" s="230"/>
      <c r="RPI427" s="230"/>
      <c r="RPJ427" s="230"/>
      <c r="RPK427" s="230"/>
      <c r="RPL427" s="230"/>
      <c r="RPM427" s="230"/>
      <c r="RPN427" s="230"/>
      <c r="RPO427" s="230"/>
      <c r="RPP427" s="230"/>
      <c r="RPQ427" s="230"/>
      <c r="RPR427" s="230"/>
      <c r="RPS427" s="230"/>
      <c r="RPT427" s="230"/>
      <c r="RPU427" s="230"/>
      <c r="RPV427" s="230"/>
      <c r="RPW427" s="230"/>
      <c r="RPX427" s="230"/>
      <c r="RPY427" s="230"/>
      <c r="RPZ427" s="230"/>
      <c r="RQA427" s="230"/>
      <c r="RQB427" s="230"/>
      <c r="RQC427" s="230"/>
      <c r="RQD427" s="230"/>
      <c r="RQE427" s="230"/>
      <c r="RQF427" s="230"/>
      <c r="RQG427" s="230"/>
      <c r="RQH427" s="230"/>
      <c r="RQI427" s="230"/>
      <c r="RQJ427" s="230"/>
      <c r="RQK427" s="230"/>
      <c r="RQL427" s="230"/>
      <c r="RQM427" s="230"/>
      <c r="RQN427" s="230"/>
      <c r="RQO427" s="230"/>
      <c r="RQP427" s="230"/>
      <c r="RQQ427" s="230"/>
      <c r="RQR427" s="230"/>
      <c r="RQS427" s="230"/>
      <c r="RQT427" s="230"/>
      <c r="RQU427" s="230"/>
      <c r="RQV427" s="230"/>
      <c r="RQW427" s="230"/>
      <c r="RQX427" s="230"/>
      <c r="RQY427" s="230"/>
      <c r="RQZ427" s="230"/>
      <c r="RRA427" s="230"/>
      <c r="RRB427" s="230"/>
      <c r="RRC427" s="230"/>
      <c r="RRD427" s="230"/>
      <c r="RRE427" s="230"/>
      <c r="RRF427" s="230"/>
      <c r="RRG427" s="230"/>
      <c r="RRH427" s="230"/>
      <c r="RRI427" s="230"/>
      <c r="RRJ427" s="230"/>
      <c r="RRK427" s="230"/>
      <c r="RRL427" s="230"/>
      <c r="RRM427" s="230"/>
      <c r="RRN427" s="230"/>
      <c r="RRO427" s="230"/>
      <c r="RRP427" s="230"/>
      <c r="RRQ427" s="230"/>
      <c r="RRR427" s="230"/>
      <c r="RRS427" s="230"/>
      <c r="RRT427" s="230"/>
      <c r="RRU427" s="230"/>
      <c r="RRV427" s="230"/>
      <c r="RRW427" s="230"/>
      <c r="RRX427" s="230"/>
      <c r="RRY427" s="230"/>
      <c r="RRZ427" s="230"/>
      <c r="RSA427" s="230"/>
      <c r="RSB427" s="230"/>
      <c r="RSC427" s="230"/>
      <c r="RSD427" s="230"/>
      <c r="RSE427" s="230"/>
      <c r="RSF427" s="230"/>
      <c r="RSG427" s="230"/>
      <c r="RSH427" s="230"/>
      <c r="RSI427" s="230"/>
      <c r="RSJ427" s="230"/>
      <c r="RSK427" s="230"/>
      <c r="RSL427" s="230"/>
      <c r="RSM427" s="230"/>
      <c r="RSN427" s="230"/>
      <c r="RSO427" s="230"/>
      <c r="RSP427" s="230"/>
      <c r="RSQ427" s="230"/>
      <c r="RSR427" s="230"/>
      <c r="RSS427" s="230"/>
      <c r="RST427" s="230"/>
      <c r="RSU427" s="230"/>
      <c r="RSV427" s="230"/>
      <c r="RSW427" s="230"/>
      <c r="RSX427" s="230"/>
      <c r="RSY427" s="230"/>
      <c r="RSZ427" s="230"/>
      <c r="RTA427" s="230"/>
      <c r="RTB427" s="230"/>
      <c r="RTC427" s="230"/>
      <c r="RTD427" s="230"/>
      <c r="RTE427" s="230"/>
      <c r="RTF427" s="230"/>
      <c r="RTG427" s="230"/>
      <c r="RTH427" s="230"/>
      <c r="RTI427" s="230"/>
      <c r="RTJ427" s="230"/>
      <c r="RTK427" s="230"/>
      <c r="RTL427" s="230"/>
      <c r="RTM427" s="230"/>
      <c r="RTN427" s="230"/>
      <c r="RTO427" s="230"/>
      <c r="RTP427" s="230"/>
      <c r="RTQ427" s="230"/>
      <c r="RTR427" s="230"/>
      <c r="RTS427" s="230"/>
      <c r="RTT427" s="230"/>
      <c r="RTU427" s="230"/>
      <c r="RTV427" s="230"/>
      <c r="RTW427" s="230"/>
      <c r="RTX427" s="230"/>
      <c r="RTY427" s="230"/>
      <c r="RTZ427" s="230"/>
      <c r="RUA427" s="230"/>
      <c r="RUB427" s="230"/>
      <c r="RUC427" s="230"/>
      <c r="RUD427" s="230"/>
      <c r="RUE427" s="230"/>
      <c r="RUF427" s="230"/>
      <c r="RUG427" s="230"/>
      <c r="RUH427" s="230"/>
      <c r="RUI427" s="230"/>
      <c r="RUJ427" s="230"/>
      <c r="RUK427" s="230"/>
      <c r="RUL427" s="230"/>
      <c r="RUM427" s="230"/>
      <c r="RUN427" s="230"/>
      <c r="RUO427" s="230"/>
      <c r="RUP427" s="230"/>
      <c r="RUQ427" s="230"/>
      <c r="RUR427" s="230"/>
      <c r="RUS427" s="230"/>
      <c r="RUT427" s="230"/>
      <c r="RUU427" s="230"/>
      <c r="RUV427" s="230"/>
      <c r="RUW427" s="230"/>
      <c r="RUX427" s="230"/>
      <c r="RUY427" s="230"/>
      <c r="RUZ427" s="230"/>
      <c r="RVA427" s="230"/>
      <c r="RVB427" s="230"/>
      <c r="RVC427" s="230"/>
      <c r="RVD427" s="230"/>
      <c r="RVE427" s="230"/>
      <c r="RVF427" s="230"/>
      <c r="RVG427" s="230"/>
      <c r="RVH427" s="230"/>
      <c r="RVI427" s="230"/>
      <c r="RVJ427" s="230"/>
      <c r="RVK427" s="230"/>
      <c r="RVL427" s="230"/>
      <c r="RVM427" s="230"/>
      <c r="RVN427" s="230"/>
      <c r="RVO427" s="230"/>
      <c r="RVP427" s="230"/>
      <c r="RVQ427" s="230"/>
      <c r="RVR427" s="230"/>
      <c r="RVS427" s="230"/>
      <c r="RVT427" s="230"/>
      <c r="RVU427" s="230"/>
      <c r="RVV427" s="230"/>
      <c r="RVW427" s="230"/>
      <c r="RVX427" s="230"/>
      <c r="RVY427" s="230"/>
      <c r="RVZ427" s="230"/>
      <c r="RWA427" s="230"/>
      <c r="RWB427" s="230"/>
      <c r="RWC427" s="230"/>
      <c r="RWD427" s="230"/>
      <c r="RWE427" s="230"/>
      <c r="RWF427" s="230"/>
      <c r="RWG427" s="230"/>
      <c r="RWH427" s="230"/>
      <c r="RWI427" s="230"/>
      <c r="RWJ427" s="230"/>
      <c r="RWK427" s="230"/>
      <c r="RWL427" s="230"/>
      <c r="RWM427" s="230"/>
      <c r="RWN427" s="230"/>
      <c r="RWO427" s="230"/>
      <c r="RWP427" s="230"/>
      <c r="RWQ427" s="230"/>
      <c r="RWR427" s="230"/>
      <c r="RWS427" s="230"/>
      <c r="RWT427" s="230"/>
      <c r="RWU427" s="230"/>
      <c r="RWV427" s="230"/>
      <c r="RWW427" s="230"/>
      <c r="RWX427" s="230"/>
      <c r="RWY427" s="230"/>
      <c r="RWZ427" s="230"/>
      <c r="RXA427" s="230"/>
      <c r="RXB427" s="230"/>
      <c r="RXC427" s="230"/>
      <c r="RXD427" s="230"/>
      <c r="RXE427" s="230"/>
      <c r="RXF427" s="230"/>
      <c r="RXG427" s="230"/>
      <c r="RXH427" s="230"/>
      <c r="RXI427" s="230"/>
      <c r="RXJ427" s="230"/>
      <c r="RXK427" s="230"/>
      <c r="RXL427" s="230"/>
      <c r="RXM427" s="230"/>
      <c r="RXN427" s="230"/>
      <c r="RXO427" s="230"/>
      <c r="RXP427" s="230"/>
      <c r="RXQ427" s="230"/>
      <c r="RXR427" s="230"/>
      <c r="RXS427" s="230"/>
      <c r="RXT427" s="230"/>
      <c r="RXU427" s="230"/>
      <c r="RXV427" s="230"/>
      <c r="RXW427" s="230"/>
      <c r="RXX427" s="230"/>
      <c r="RXY427" s="230"/>
      <c r="RXZ427" s="230"/>
      <c r="RYA427" s="230"/>
      <c r="RYB427" s="230"/>
      <c r="RYC427" s="230"/>
      <c r="RYD427" s="230"/>
      <c r="RYE427" s="230"/>
      <c r="RYF427" s="230"/>
      <c r="RYG427" s="230"/>
      <c r="RYH427" s="230"/>
      <c r="RYI427" s="230"/>
      <c r="RYJ427" s="230"/>
      <c r="RYK427" s="230"/>
      <c r="RYL427" s="230"/>
      <c r="RYM427" s="230"/>
      <c r="RYN427" s="230"/>
      <c r="RYO427" s="230"/>
      <c r="RYP427" s="230"/>
      <c r="RYQ427" s="230"/>
      <c r="RYR427" s="230"/>
      <c r="RYS427" s="230"/>
      <c r="RYT427" s="230"/>
      <c r="RYU427" s="230"/>
      <c r="RYV427" s="230"/>
      <c r="RYW427" s="230"/>
      <c r="RYX427" s="230"/>
      <c r="RYY427" s="230"/>
      <c r="RYZ427" s="230"/>
      <c r="RZA427" s="230"/>
      <c r="RZB427" s="230"/>
      <c r="RZC427" s="230"/>
      <c r="RZD427" s="230"/>
      <c r="RZE427" s="230"/>
      <c r="RZF427" s="230"/>
      <c r="RZG427" s="230"/>
      <c r="RZH427" s="230"/>
      <c r="RZI427" s="230"/>
      <c r="RZJ427" s="230"/>
      <c r="RZK427" s="230"/>
      <c r="RZL427" s="230"/>
      <c r="RZM427" s="230"/>
      <c r="RZN427" s="230"/>
      <c r="RZO427" s="230"/>
      <c r="RZP427" s="230"/>
      <c r="RZQ427" s="230"/>
      <c r="RZR427" s="230"/>
      <c r="RZS427" s="230"/>
      <c r="RZT427" s="230"/>
      <c r="RZU427" s="230"/>
      <c r="RZV427" s="230"/>
      <c r="RZW427" s="230"/>
      <c r="RZX427" s="230"/>
      <c r="RZY427" s="230"/>
      <c r="RZZ427" s="230"/>
      <c r="SAA427" s="230"/>
      <c r="SAB427" s="230"/>
      <c r="SAC427" s="230"/>
      <c r="SAD427" s="230"/>
      <c r="SAE427" s="230"/>
      <c r="SAF427" s="230"/>
      <c r="SAG427" s="230"/>
      <c r="SAH427" s="230"/>
      <c r="SAI427" s="230"/>
      <c r="SAJ427" s="230"/>
      <c r="SAK427" s="230"/>
      <c r="SAL427" s="230"/>
      <c r="SAM427" s="230"/>
      <c r="SAN427" s="230"/>
      <c r="SAO427" s="230"/>
      <c r="SAP427" s="230"/>
      <c r="SAQ427" s="230"/>
      <c r="SAR427" s="230"/>
      <c r="SAS427" s="230"/>
      <c r="SAT427" s="230"/>
      <c r="SAU427" s="230"/>
      <c r="SAV427" s="230"/>
      <c r="SAW427" s="230"/>
      <c r="SAX427" s="230"/>
      <c r="SAY427" s="230"/>
      <c r="SAZ427" s="230"/>
      <c r="SBA427" s="230"/>
      <c r="SBB427" s="230"/>
      <c r="SBC427" s="230"/>
      <c r="SBD427" s="230"/>
      <c r="SBE427" s="230"/>
      <c r="SBF427" s="230"/>
      <c r="SBG427" s="230"/>
      <c r="SBH427" s="230"/>
      <c r="SBI427" s="230"/>
      <c r="SBJ427" s="230"/>
      <c r="SBK427" s="230"/>
      <c r="SBL427" s="230"/>
      <c r="SBM427" s="230"/>
      <c r="SBN427" s="230"/>
      <c r="SBO427" s="230"/>
      <c r="SBP427" s="230"/>
      <c r="SBQ427" s="230"/>
      <c r="SBR427" s="230"/>
      <c r="SBS427" s="230"/>
      <c r="SBT427" s="230"/>
      <c r="SBU427" s="230"/>
      <c r="SBV427" s="230"/>
      <c r="SBW427" s="230"/>
      <c r="SBX427" s="230"/>
      <c r="SBY427" s="230"/>
      <c r="SBZ427" s="230"/>
      <c r="SCA427" s="230"/>
      <c r="SCB427" s="230"/>
      <c r="SCC427" s="230"/>
      <c r="SCD427" s="230"/>
      <c r="SCE427" s="230"/>
      <c r="SCF427" s="230"/>
      <c r="SCG427" s="230"/>
      <c r="SCH427" s="230"/>
      <c r="SCI427" s="230"/>
      <c r="SCJ427" s="230"/>
      <c r="SCK427" s="230"/>
      <c r="SCL427" s="230"/>
      <c r="SCM427" s="230"/>
      <c r="SCN427" s="230"/>
      <c r="SCO427" s="230"/>
      <c r="SCP427" s="230"/>
      <c r="SCQ427" s="230"/>
      <c r="SCR427" s="230"/>
      <c r="SCS427" s="230"/>
      <c r="SCT427" s="230"/>
      <c r="SCU427" s="230"/>
      <c r="SCV427" s="230"/>
      <c r="SCW427" s="230"/>
      <c r="SCX427" s="230"/>
      <c r="SCY427" s="230"/>
      <c r="SCZ427" s="230"/>
      <c r="SDA427" s="230"/>
      <c r="SDB427" s="230"/>
      <c r="SDC427" s="230"/>
      <c r="SDD427" s="230"/>
      <c r="SDE427" s="230"/>
      <c r="SDF427" s="230"/>
      <c r="SDG427" s="230"/>
      <c r="SDH427" s="230"/>
      <c r="SDI427" s="230"/>
      <c r="SDJ427" s="230"/>
      <c r="SDK427" s="230"/>
      <c r="SDL427" s="230"/>
      <c r="SDM427" s="230"/>
      <c r="SDN427" s="230"/>
      <c r="SDO427" s="230"/>
      <c r="SDP427" s="230"/>
      <c r="SDQ427" s="230"/>
      <c r="SDR427" s="230"/>
      <c r="SDS427" s="230"/>
      <c r="SDT427" s="230"/>
      <c r="SDU427" s="230"/>
      <c r="SDV427" s="230"/>
      <c r="SDW427" s="230"/>
      <c r="SDX427" s="230"/>
      <c r="SDY427" s="230"/>
      <c r="SDZ427" s="230"/>
      <c r="SEA427" s="230"/>
      <c r="SEB427" s="230"/>
      <c r="SEC427" s="230"/>
      <c r="SED427" s="230"/>
      <c r="SEE427" s="230"/>
      <c r="SEF427" s="230"/>
      <c r="SEG427" s="230"/>
      <c r="SEH427" s="230"/>
      <c r="SEI427" s="230"/>
      <c r="SEJ427" s="230"/>
      <c r="SEK427" s="230"/>
      <c r="SEL427" s="230"/>
      <c r="SEM427" s="230"/>
      <c r="SEN427" s="230"/>
      <c r="SEO427" s="230"/>
      <c r="SEP427" s="230"/>
      <c r="SEQ427" s="230"/>
      <c r="SER427" s="230"/>
      <c r="SES427" s="230"/>
      <c r="SET427" s="230"/>
      <c r="SEU427" s="230"/>
      <c r="SEV427" s="230"/>
      <c r="SEW427" s="230"/>
      <c r="SEX427" s="230"/>
      <c r="SEY427" s="230"/>
      <c r="SEZ427" s="230"/>
      <c r="SFA427" s="230"/>
      <c r="SFB427" s="230"/>
      <c r="SFC427" s="230"/>
      <c r="SFD427" s="230"/>
      <c r="SFE427" s="230"/>
      <c r="SFF427" s="230"/>
      <c r="SFG427" s="230"/>
      <c r="SFH427" s="230"/>
      <c r="SFI427" s="230"/>
      <c r="SFJ427" s="230"/>
      <c r="SFK427" s="230"/>
      <c r="SFL427" s="230"/>
      <c r="SFM427" s="230"/>
      <c r="SFN427" s="230"/>
      <c r="SFO427" s="230"/>
      <c r="SFP427" s="230"/>
      <c r="SFQ427" s="230"/>
      <c r="SFR427" s="230"/>
      <c r="SFS427" s="230"/>
      <c r="SFT427" s="230"/>
      <c r="SFU427" s="230"/>
      <c r="SFV427" s="230"/>
      <c r="SFW427" s="230"/>
      <c r="SFX427" s="230"/>
      <c r="SFY427" s="230"/>
      <c r="SFZ427" s="230"/>
      <c r="SGA427" s="230"/>
      <c r="SGB427" s="230"/>
      <c r="SGC427" s="230"/>
      <c r="SGD427" s="230"/>
      <c r="SGE427" s="230"/>
      <c r="SGF427" s="230"/>
      <c r="SGG427" s="230"/>
      <c r="SGH427" s="230"/>
      <c r="SGI427" s="230"/>
      <c r="SGJ427" s="230"/>
      <c r="SGK427" s="230"/>
      <c r="SGL427" s="230"/>
      <c r="SGM427" s="230"/>
      <c r="SGN427" s="230"/>
      <c r="SGO427" s="230"/>
      <c r="SGP427" s="230"/>
      <c r="SGQ427" s="230"/>
      <c r="SGR427" s="230"/>
      <c r="SGS427" s="230"/>
      <c r="SGT427" s="230"/>
      <c r="SGU427" s="230"/>
      <c r="SGV427" s="230"/>
      <c r="SGW427" s="230"/>
      <c r="SGX427" s="230"/>
      <c r="SGY427" s="230"/>
      <c r="SGZ427" s="230"/>
      <c r="SHA427" s="230"/>
      <c r="SHB427" s="230"/>
      <c r="SHC427" s="230"/>
      <c r="SHD427" s="230"/>
      <c r="SHE427" s="230"/>
      <c r="SHF427" s="230"/>
      <c r="SHG427" s="230"/>
      <c r="SHH427" s="230"/>
      <c r="SHI427" s="230"/>
      <c r="SHJ427" s="230"/>
      <c r="SHK427" s="230"/>
      <c r="SHL427" s="230"/>
      <c r="SHM427" s="230"/>
      <c r="SHN427" s="230"/>
      <c r="SHO427" s="230"/>
      <c r="SHP427" s="230"/>
      <c r="SHQ427" s="230"/>
      <c r="SHR427" s="230"/>
      <c r="SHS427" s="230"/>
      <c r="SHT427" s="230"/>
      <c r="SHU427" s="230"/>
      <c r="SHV427" s="230"/>
      <c r="SHW427" s="230"/>
      <c r="SHX427" s="230"/>
      <c r="SHY427" s="230"/>
      <c r="SHZ427" s="230"/>
      <c r="SIA427" s="230"/>
      <c r="SIB427" s="230"/>
      <c r="SIC427" s="230"/>
      <c r="SID427" s="230"/>
      <c r="SIE427" s="230"/>
      <c r="SIF427" s="230"/>
      <c r="SIG427" s="230"/>
      <c r="SIH427" s="230"/>
      <c r="SII427" s="230"/>
      <c r="SIJ427" s="230"/>
      <c r="SIK427" s="230"/>
      <c r="SIL427" s="230"/>
      <c r="SIM427" s="230"/>
      <c r="SIN427" s="230"/>
      <c r="SIO427" s="230"/>
      <c r="SIP427" s="230"/>
      <c r="SIQ427" s="230"/>
      <c r="SIR427" s="230"/>
      <c r="SIS427" s="230"/>
      <c r="SIT427" s="230"/>
      <c r="SIU427" s="230"/>
      <c r="SIV427" s="230"/>
      <c r="SIW427" s="230"/>
      <c r="SIX427" s="230"/>
      <c r="SIY427" s="230"/>
      <c r="SIZ427" s="230"/>
      <c r="SJA427" s="230"/>
      <c r="SJB427" s="230"/>
      <c r="SJC427" s="230"/>
      <c r="SJD427" s="230"/>
      <c r="SJE427" s="230"/>
      <c r="SJF427" s="230"/>
      <c r="SJG427" s="230"/>
      <c r="SJH427" s="230"/>
      <c r="SJI427" s="230"/>
      <c r="SJJ427" s="230"/>
      <c r="SJK427" s="230"/>
      <c r="SJL427" s="230"/>
      <c r="SJM427" s="230"/>
      <c r="SJN427" s="230"/>
      <c r="SJO427" s="230"/>
      <c r="SJP427" s="230"/>
      <c r="SJQ427" s="230"/>
      <c r="SJR427" s="230"/>
      <c r="SJS427" s="230"/>
      <c r="SJT427" s="230"/>
      <c r="SJU427" s="230"/>
      <c r="SJV427" s="230"/>
      <c r="SJW427" s="230"/>
      <c r="SJX427" s="230"/>
      <c r="SJY427" s="230"/>
      <c r="SJZ427" s="230"/>
      <c r="SKA427" s="230"/>
      <c r="SKB427" s="230"/>
      <c r="SKC427" s="230"/>
      <c r="SKD427" s="230"/>
      <c r="SKE427" s="230"/>
      <c r="SKF427" s="230"/>
      <c r="SKG427" s="230"/>
      <c r="SKH427" s="230"/>
      <c r="SKI427" s="230"/>
      <c r="SKJ427" s="230"/>
      <c r="SKK427" s="230"/>
      <c r="SKL427" s="230"/>
      <c r="SKM427" s="230"/>
      <c r="SKN427" s="230"/>
      <c r="SKO427" s="230"/>
      <c r="SKP427" s="230"/>
      <c r="SKQ427" s="230"/>
      <c r="SKR427" s="230"/>
      <c r="SKS427" s="230"/>
      <c r="SKT427" s="230"/>
      <c r="SKU427" s="230"/>
      <c r="SKV427" s="230"/>
      <c r="SKW427" s="230"/>
      <c r="SKX427" s="230"/>
      <c r="SKY427" s="230"/>
      <c r="SKZ427" s="230"/>
      <c r="SLA427" s="230"/>
      <c r="SLB427" s="230"/>
      <c r="SLC427" s="230"/>
      <c r="SLD427" s="230"/>
      <c r="SLE427" s="230"/>
      <c r="SLF427" s="230"/>
      <c r="SLG427" s="230"/>
      <c r="SLH427" s="230"/>
      <c r="SLI427" s="230"/>
      <c r="SLJ427" s="230"/>
      <c r="SLK427" s="230"/>
      <c r="SLL427" s="230"/>
      <c r="SLM427" s="230"/>
      <c r="SLN427" s="230"/>
      <c r="SLO427" s="230"/>
      <c r="SLP427" s="230"/>
      <c r="SLQ427" s="230"/>
      <c r="SLR427" s="230"/>
      <c r="SLS427" s="230"/>
      <c r="SLT427" s="230"/>
      <c r="SLU427" s="230"/>
      <c r="SLV427" s="230"/>
      <c r="SLW427" s="230"/>
      <c r="SLX427" s="230"/>
      <c r="SLY427" s="230"/>
      <c r="SLZ427" s="230"/>
      <c r="SMA427" s="230"/>
      <c r="SMB427" s="230"/>
      <c r="SMC427" s="230"/>
      <c r="SMD427" s="230"/>
      <c r="SME427" s="230"/>
      <c r="SMF427" s="230"/>
      <c r="SMG427" s="230"/>
      <c r="SMH427" s="230"/>
      <c r="SMI427" s="230"/>
      <c r="SMJ427" s="230"/>
      <c r="SMK427" s="230"/>
      <c r="SML427" s="230"/>
      <c r="SMM427" s="230"/>
      <c r="SMN427" s="230"/>
      <c r="SMO427" s="230"/>
      <c r="SMP427" s="230"/>
      <c r="SMQ427" s="230"/>
      <c r="SMR427" s="230"/>
      <c r="SMS427" s="230"/>
      <c r="SMT427" s="230"/>
      <c r="SMU427" s="230"/>
      <c r="SMV427" s="230"/>
      <c r="SMW427" s="230"/>
      <c r="SMX427" s="230"/>
      <c r="SMY427" s="230"/>
      <c r="SMZ427" s="230"/>
      <c r="SNA427" s="230"/>
      <c r="SNB427" s="230"/>
      <c r="SNC427" s="230"/>
      <c r="SND427" s="230"/>
      <c r="SNE427" s="230"/>
      <c r="SNF427" s="230"/>
      <c r="SNG427" s="230"/>
      <c r="SNH427" s="230"/>
      <c r="SNI427" s="230"/>
      <c r="SNJ427" s="230"/>
      <c r="SNK427" s="230"/>
      <c r="SNL427" s="230"/>
      <c r="SNM427" s="230"/>
      <c r="SNN427" s="230"/>
      <c r="SNO427" s="230"/>
      <c r="SNP427" s="230"/>
      <c r="SNQ427" s="230"/>
      <c r="SNR427" s="230"/>
      <c r="SNS427" s="230"/>
      <c r="SNT427" s="230"/>
      <c r="SNU427" s="230"/>
      <c r="SNV427" s="230"/>
      <c r="SNW427" s="230"/>
      <c r="SNX427" s="230"/>
      <c r="SNY427" s="230"/>
      <c r="SNZ427" s="230"/>
      <c r="SOA427" s="230"/>
      <c r="SOB427" s="230"/>
      <c r="SOC427" s="230"/>
      <c r="SOD427" s="230"/>
      <c r="SOE427" s="230"/>
      <c r="SOF427" s="230"/>
      <c r="SOG427" s="230"/>
      <c r="SOH427" s="230"/>
      <c r="SOI427" s="230"/>
      <c r="SOJ427" s="230"/>
      <c r="SOK427" s="230"/>
      <c r="SOL427" s="230"/>
      <c r="SOM427" s="230"/>
      <c r="SON427" s="230"/>
      <c r="SOO427" s="230"/>
      <c r="SOP427" s="230"/>
      <c r="SOQ427" s="230"/>
      <c r="SOR427" s="230"/>
      <c r="SOS427" s="230"/>
      <c r="SOT427" s="230"/>
      <c r="SOU427" s="230"/>
      <c r="SOV427" s="230"/>
      <c r="SOW427" s="230"/>
      <c r="SOX427" s="230"/>
      <c r="SOY427" s="230"/>
      <c r="SOZ427" s="230"/>
      <c r="SPA427" s="230"/>
      <c r="SPB427" s="230"/>
      <c r="SPC427" s="230"/>
      <c r="SPD427" s="230"/>
      <c r="SPE427" s="230"/>
      <c r="SPF427" s="230"/>
      <c r="SPG427" s="230"/>
      <c r="SPH427" s="230"/>
      <c r="SPI427" s="230"/>
      <c r="SPJ427" s="230"/>
      <c r="SPK427" s="230"/>
      <c r="SPL427" s="230"/>
      <c r="SPM427" s="230"/>
      <c r="SPN427" s="230"/>
      <c r="SPO427" s="230"/>
      <c r="SPP427" s="230"/>
      <c r="SPQ427" s="230"/>
      <c r="SPR427" s="230"/>
      <c r="SPS427" s="230"/>
      <c r="SPT427" s="230"/>
      <c r="SPU427" s="230"/>
      <c r="SPV427" s="230"/>
      <c r="SPW427" s="230"/>
      <c r="SPX427" s="230"/>
      <c r="SPY427" s="230"/>
      <c r="SPZ427" s="230"/>
      <c r="SQA427" s="230"/>
      <c r="SQB427" s="230"/>
      <c r="SQC427" s="230"/>
      <c r="SQD427" s="230"/>
      <c r="SQE427" s="230"/>
      <c r="SQF427" s="230"/>
      <c r="SQG427" s="230"/>
      <c r="SQH427" s="230"/>
      <c r="SQI427" s="230"/>
      <c r="SQJ427" s="230"/>
      <c r="SQK427" s="230"/>
      <c r="SQL427" s="230"/>
      <c r="SQM427" s="230"/>
      <c r="SQN427" s="230"/>
      <c r="SQO427" s="230"/>
      <c r="SQP427" s="230"/>
      <c r="SQQ427" s="230"/>
      <c r="SQR427" s="230"/>
      <c r="SQS427" s="230"/>
      <c r="SQT427" s="230"/>
      <c r="SQU427" s="230"/>
      <c r="SQV427" s="230"/>
      <c r="SQW427" s="230"/>
      <c r="SQX427" s="230"/>
      <c r="SQY427" s="230"/>
      <c r="SQZ427" s="230"/>
      <c r="SRA427" s="230"/>
      <c r="SRB427" s="230"/>
      <c r="SRC427" s="230"/>
      <c r="SRD427" s="230"/>
      <c r="SRE427" s="230"/>
      <c r="SRF427" s="230"/>
      <c r="SRG427" s="230"/>
      <c r="SRH427" s="230"/>
      <c r="SRI427" s="230"/>
      <c r="SRJ427" s="230"/>
      <c r="SRK427" s="230"/>
      <c r="SRL427" s="230"/>
      <c r="SRM427" s="230"/>
      <c r="SRN427" s="230"/>
      <c r="SRO427" s="230"/>
      <c r="SRP427" s="230"/>
      <c r="SRQ427" s="230"/>
      <c r="SRR427" s="230"/>
      <c r="SRS427" s="230"/>
      <c r="SRT427" s="230"/>
      <c r="SRU427" s="230"/>
      <c r="SRV427" s="230"/>
      <c r="SRW427" s="230"/>
      <c r="SRX427" s="230"/>
      <c r="SRY427" s="230"/>
      <c r="SRZ427" s="230"/>
      <c r="SSA427" s="230"/>
      <c r="SSB427" s="230"/>
      <c r="SSC427" s="230"/>
      <c r="SSD427" s="230"/>
      <c r="SSE427" s="230"/>
      <c r="SSF427" s="230"/>
      <c r="SSG427" s="230"/>
      <c r="SSH427" s="230"/>
      <c r="SSI427" s="230"/>
      <c r="SSJ427" s="230"/>
      <c r="SSK427" s="230"/>
      <c r="SSL427" s="230"/>
      <c r="SSM427" s="230"/>
      <c r="SSN427" s="230"/>
      <c r="SSO427" s="230"/>
      <c r="SSP427" s="230"/>
      <c r="SSQ427" s="230"/>
      <c r="SSR427" s="230"/>
      <c r="SSS427" s="230"/>
      <c r="SST427" s="230"/>
      <c r="SSU427" s="230"/>
      <c r="SSV427" s="230"/>
      <c r="SSW427" s="230"/>
      <c r="SSX427" s="230"/>
      <c r="SSY427" s="230"/>
      <c r="SSZ427" s="230"/>
      <c r="STA427" s="230"/>
      <c r="STB427" s="230"/>
      <c r="STC427" s="230"/>
      <c r="STD427" s="230"/>
      <c r="STE427" s="230"/>
      <c r="STF427" s="230"/>
      <c r="STG427" s="230"/>
      <c r="STH427" s="230"/>
      <c r="STI427" s="230"/>
      <c r="STJ427" s="230"/>
      <c r="STK427" s="230"/>
      <c r="STL427" s="230"/>
      <c r="STM427" s="230"/>
      <c r="STN427" s="230"/>
      <c r="STO427" s="230"/>
      <c r="STP427" s="230"/>
      <c r="STQ427" s="230"/>
      <c r="STR427" s="230"/>
      <c r="STS427" s="230"/>
      <c r="STT427" s="230"/>
      <c r="STU427" s="230"/>
      <c r="STV427" s="230"/>
      <c r="STW427" s="230"/>
      <c r="STX427" s="230"/>
      <c r="STY427" s="230"/>
      <c r="STZ427" s="230"/>
      <c r="SUA427" s="230"/>
      <c r="SUB427" s="230"/>
      <c r="SUC427" s="230"/>
      <c r="SUD427" s="230"/>
      <c r="SUE427" s="230"/>
      <c r="SUF427" s="230"/>
      <c r="SUG427" s="230"/>
      <c r="SUH427" s="230"/>
      <c r="SUI427" s="230"/>
      <c r="SUJ427" s="230"/>
      <c r="SUK427" s="230"/>
      <c r="SUL427" s="230"/>
      <c r="SUM427" s="230"/>
      <c r="SUN427" s="230"/>
      <c r="SUO427" s="230"/>
      <c r="SUP427" s="230"/>
      <c r="SUQ427" s="230"/>
      <c r="SUR427" s="230"/>
      <c r="SUS427" s="230"/>
      <c r="SUT427" s="230"/>
      <c r="SUU427" s="230"/>
      <c r="SUV427" s="230"/>
      <c r="SUW427" s="230"/>
      <c r="SUX427" s="230"/>
      <c r="SUY427" s="230"/>
      <c r="SUZ427" s="230"/>
      <c r="SVA427" s="230"/>
      <c r="SVB427" s="230"/>
      <c r="SVC427" s="230"/>
      <c r="SVD427" s="230"/>
      <c r="SVE427" s="230"/>
      <c r="SVF427" s="230"/>
      <c r="SVG427" s="230"/>
      <c r="SVH427" s="230"/>
      <c r="SVI427" s="230"/>
      <c r="SVJ427" s="230"/>
      <c r="SVK427" s="230"/>
      <c r="SVL427" s="230"/>
      <c r="SVM427" s="230"/>
      <c r="SVN427" s="230"/>
      <c r="SVO427" s="230"/>
      <c r="SVP427" s="230"/>
      <c r="SVQ427" s="230"/>
      <c r="SVR427" s="230"/>
      <c r="SVS427" s="230"/>
      <c r="SVT427" s="230"/>
      <c r="SVU427" s="230"/>
      <c r="SVV427" s="230"/>
      <c r="SVW427" s="230"/>
      <c r="SVX427" s="230"/>
      <c r="SVY427" s="230"/>
      <c r="SVZ427" s="230"/>
      <c r="SWA427" s="230"/>
      <c r="SWB427" s="230"/>
      <c r="SWC427" s="230"/>
      <c r="SWD427" s="230"/>
      <c r="SWE427" s="230"/>
      <c r="SWF427" s="230"/>
      <c r="SWG427" s="230"/>
      <c r="SWH427" s="230"/>
      <c r="SWI427" s="230"/>
      <c r="SWJ427" s="230"/>
      <c r="SWK427" s="230"/>
      <c r="SWL427" s="230"/>
      <c r="SWM427" s="230"/>
      <c r="SWN427" s="230"/>
      <c r="SWO427" s="230"/>
      <c r="SWP427" s="230"/>
      <c r="SWQ427" s="230"/>
      <c r="SWR427" s="230"/>
      <c r="SWS427" s="230"/>
      <c r="SWT427" s="230"/>
      <c r="SWU427" s="230"/>
      <c r="SWV427" s="230"/>
      <c r="SWW427" s="230"/>
      <c r="SWX427" s="230"/>
      <c r="SWY427" s="230"/>
      <c r="SWZ427" s="230"/>
      <c r="SXA427" s="230"/>
      <c r="SXB427" s="230"/>
      <c r="SXC427" s="230"/>
      <c r="SXD427" s="230"/>
      <c r="SXE427" s="230"/>
      <c r="SXF427" s="230"/>
      <c r="SXG427" s="230"/>
      <c r="SXH427" s="230"/>
      <c r="SXI427" s="230"/>
      <c r="SXJ427" s="230"/>
      <c r="SXK427" s="230"/>
      <c r="SXL427" s="230"/>
      <c r="SXM427" s="230"/>
      <c r="SXN427" s="230"/>
      <c r="SXO427" s="230"/>
      <c r="SXP427" s="230"/>
      <c r="SXQ427" s="230"/>
      <c r="SXR427" s="230"/>
      <c r="SXS427" s="230"/>
      <c r="SXT427" s="230"/>
      <c r="SXU427" s="230"/>
      <c r="SXV427" s="230"/>
      <c r="SXW427" s="230"/>
      <c r="SXX427" s="230"/>
      <c r="SXY427" s="230"/>
      <c r="SXZ427" s="230"/>
      <c r="SYA427" s="230"/>
      <c r="SYB427" s="230"/>
      <c r="SYC427" s="230"/>
      <c r="SYD427" s="230"/>
      <c r="SYE427" s="230"/>
      <c r="SYF427" s="230"/>
      <c r="SYG427" s="230"/>
      <c r="SYH427" s="230"/>
      <c r="SYI427" s="230"/>
      <c r="SYJ427" s="230"/>
      <c r="SYK427" s="230"/>
      <c r="SYL427" s="230"/>
      <c r="SYM427" s="230"/>
      <c r="SYN427" s="230"/>
      <c r="SYO427" s="230"/>
      <c r="SYP427" s="230"/>
      <c r="SYQ427" s="230"/>
      <c r="SYR427" s="230"/>
      <c r="SYS427" s="230"/>
      <c r="SYT427" s="230"/>
      <c r="SYU427" s="230"/>
      <c r="SYV427" s="230"/>
      <c r="SYW427" s="230"/>
      <c r="SYX427" s="230"/>
      <c r="SYY427" s="230"/>
      <c r="SYZ427" s="230"/>
      <c r="SZA427" s="230"/>
      <c r="SZB427" s="230"/>
      <c r="SZC427" s="230"/>
      <c r="SZD427" s="230"/>
      <c r="SZE427" s="230"/>
      <c r="SZF427" s="230"/>
      <c r="SZG427" s="230"/>
      <c r="SZH427" s="230"/>
      <c r="SZI427" s="230"/>
      <c r="SZJ427" s="230"/>
      <c r="SZK427" s="230"/>
      <c r="SZL427" s="230"/>
      <c r="SZM427" s="230"/>
      <c r="SZN427" s="230"/>
      <c r="SZO427" s="230"/>
      <c r="SZP427" s="230"/>
      <c r="SZQ427" s="230"/>
      <c r="SZR427" s="230"/>
      <c r="SZS427" s="230"/>
      <c r="SZT427" s="230"/>
      <c r="SZU427" s="230"/>
      <c r="SZV427" s="230"/>
      <c r="SZW427" s="230"/>
      <c r="SZX427" s="230"/>
      <c r="SZY427" s="230"/>
      <c r="SZZ427" s="230"/>
      <c r="TAA427" s="230"/>
      <c r="TAB427" s="230"/>
      <c r="TAC427" s="230"/>
      <c r="TAD427" s="230"/>
      <c r="TAE427" s="230"/>
      <c r="TAF427" s="230"/>
      <c r="TAG427" s="230"/>
      <c r="TAH427" s="230"/>
      <c r="TAI427" s="230"/>
      <c r="TAJ427" s="230"/>
      <c r="TAK427" s="230"/>
      <c r="TAL427" s="230"/>
      <c r="TAM427" s="230"/>
      <c r="TAN427" s="230"/>
      <c r="TAO427" s="230"/>
      <c r="TAP427" s="230"/>
      <c r="TAQ427" s="230"/>
      <c r="TAR427" s="230"/>
      <c r="TAS427" s="230"/>
      <c r="TAT427" s="230"/>
      <c r="TAU427" s="230"/>
      <c r="TAV427" s="230"/>
      <c r="TAW427" s="230"/>
      <c r="TAX427" s="230"/>
      <c r="TAY427" s="230"/>
      <c r="TAZ427" s="230"/>
      <c r="TBA427" s="230"/>
      <c r="TBB427" s="230"/>
      <c r="TBC427" s="230"/>
      <c r="TBD427" s="230"/>
      <c r="TBE427" s="230"/>
      <c r="TBF427" s="230"/>
      <c r="TBG427" s="230"/>
      <c r="TBH427" s="230"/>
      <c r="TBI427" s="230"/>
      <c r="TBJ427" s="230"/>
      <c r="TBK427" s="230"/>
      <c r="TBL427" s="230"/>
      <c r="TBM427" s="230"/>
      <c r="TBN427" s="230"/>
      <c r="TBO427" s="230"/>
      <c r="TBP427" s="230"/>
      <c r="TBQ427" s="230"/>
      <c r="TBR427" s="230"/>
      <c r="TBS427" s="230"/>
      <c r="TBT427" s="230"/>
      <c r="TBU427" s="230"/>
      <c r="TBV427" s="230"/>
      <c r="TBW427" s="230"/>
      <c r="TBX427" s="230"/>
      <c r="TBY427" s="230"/>
      <c r="TBZ427" s="230"/>
      <c r="TCA427" s="230"/>
      <c r="TCB427" s="230"/>
      <c r="TCC427" s="230"/>
      <c r="TCD427" s="230"/>
      <c r="TCE427" s="230"/>
      <c r="TCF427" s="230"/>
      <c r="TCG427" s="230"/>
      <c r="TCH427" s="230"/>
      <c r="TCI427" s="230"/>
      <c r="TCJ427" s="230"/>
      <c r="TCK427" s="230"/>
      <c r="TCL427" s="230"/>
      <c r="TCM427" s="230"/>
      <c r="TCN427" s="230"/>
      <c r="TCO427" s="230"/>
      <c r="TCP427" s="230"/>
      <c r="TCQ427" s="230"/>
      <c r="TCR427" s="230"/>
      <c r="TCS427" s="230"/>
      <c r="TCT427" s="230"/>
      <c r="TCU427" s="230"/>
      <c r="TCV427" s="230"/>
      <c r="TCW427" s="230"/>
      <c r="TCX427" s="230"/>
      <c r="TCY427" s="230"/>
      <c r="TCZ427" s="230"/>
      <c r="TDA427" s="230"/>
      <c r="TDB427" s="230"/>
      <c r="TDC427" s="230"/>
      <c r="TDD427" s="230"/>
      <c r="TDE427" s="230"/>
      <c r="TDF427" s="230"/>
      <c r="TDG427" s="230"/>
      <c r="TDH427" s="230"/>
      <c r="TDI427" s="230"/>
      <c r="TDJ427" s="230"/>
      <c r="TDK427" s="230"/>
      <c r="TDL427" s="230"/>
      <c r="TDM427" s="230"/>
      <c r="TDN427" s="230"/>
      <c r="TDO427" s="230"/>
      <c r="TDP427" s="230"/>
      <c r="TDQ427" s="230"/>
      <c r="TDR427" s="230"/>
      <c r="TDS427" s="230"/>
      <c r="TDT427" s="230"/>
      <c r="TDU427" s="230"/>
      <c r="TDV427" s="230"/>
      <c r="TDW427" s="230"/>
      <c r="TDX427" s="230"/>
      <c r="TDY427" s="230"/>
      <c r="TDZ427" s="230"/>
      <c r="TEA427" s="230"/>
      <c r="TEB427" s="230"/>
      <c r="TEC427" s="230"/>
      <c r="TED427" s="230"/>
      <c r="TEE427" s="230"/>
      <c r="TEF427" s="230"/>
      <c r="TEG427" s="230"/>
      <c r="TEH427" s="230"/>
      <c r="TEI427" s="230"/>
      <c r="TEJ427" s="230"/>
      <c r="TEK427" s="230"/>
      <c r="TEL427" s="230"/>
      <c r="TEM427" s="230"/>
      <c r="TEN427" s="230"/>
      <c r="TEO427" s="230"/>
      <c r="TEP427" s="230"/>
      <c r="TEQ427" s="230"/>
      <c r="TER427" s="230"/>
      <c r="TES427" s="230"/>
      <c r="TET427" s="230"/>
      <c r="TEU427" s="230"/>
      <c r="TEV427" s="230"/>
      <c r="TEW427" s="230"/>
      <c r="TEX427" s="230"/>
      <c r="TEY427" s="230"/>
      <c r="TEZ427" s="230"/>
      <c r="TFA427" s="230"/>
      <c r="TFB427" s="230"/>
      <c r="TFC427" s="230"/>
      <c r="TFD427" s="230"/>
      <c r="TFE427" s="230"/>
      <c r="TFF427" s="230"/>
      <c r="TFG427" s="230"/>
      <c r="TFH427" s="230"/>
      <c r="TFI427" s="230"/>
      <c r="TFJ427" s="230"/>
      <c r="TFK427" s="230"/>
      <c r="TFL427" s="230"/>
      <c r="TFM427" s="230"/>
      <c r="TFN427" s="230"/>
      <c r="TFO427" s="230"/>
      <c r="TFP427" s="230"/>
      <c r="TFQ427" s="230"/>
      <c r="TFR427" s="230"/>
      <c r="TFS427" s="230"/>
      <c r="TFT427" s="230"/>
      <c r="TFU427" s="230"/>
      <c r="TFV427" s="230"/>
      <c r="TFW427" s="230"/>
      <c r="TFX427" s="230"/>
      <c r="TFY427" s="230"/>
      <c r="TFZ427" s="230"/>
      <c r="TGA427" s="230"/>
      <c r="TGB427" s="230"/>
      <c r="TGC427" s="230"/>
      <c r="TGD427" s="230"/>
      <c r="TGE427" s="230"/>
      <c r="TGF427" s="230"/>
      <c r="TGG427" s="230"/>
      <c r="TGH427" s="230"/>
      <c r="TGI427" s="230"/>
      <c r="TGJ427" s="230"/>
      <c r="TGK427" s="230"/>
      <c r="TGL427" s="230"/>
      <c r="TGM427" s="230"/>
      <c r="TGN427" s="230"/>
      <c r="TGO427" s="230"/>
      <c r="TGP427" s="230"/>
      <c r="TGQ427" s="230"/>
      <c r="TGR427" s="230"/>
      <c r="TGS427" s="230"/>
      <c r="TGT427" s="230"/>
      <c r="TGU427" s="230"/>
      <c r="TGV427" s="230"/>
      <c r="TGW427" s="230"/>
      <c r="TGX427" s="230"/>
      <c r="TGY427" s="230"/>
      <c r="TGZ427" s="230"/>
      <c r="THA427" s="230"/>
      <c r="THB427" s="230"/>
      <c r="THC427" s="230"/>
      <c r="THD427" s="230"/>
      <c r="THE427" s="230"/>
      <c r="THF427" s="230"/>
      <c r="THG427" s="230"/>
      <c r="THH427" s="230"/>
      <c r="THI427" s="230"/>
      <c r="THJ427" s="230"/>
      <c r="THK427" s="230"/>
      <c r="THL427" s="230"/>
      <c r="THM427" s="230"/>
      <c r="THN427" s="230"/>
      <c r="THO427" s="230"/>
      <c r="THP427" s="230"/>
      <c r="THQ427" s="230"/>
      <c r="THR427" s="230"/>
      <c r="THS427" s="230"/>
      <c r="THT427" s="230"/>
      <c r="THU427" s="230"/>
      <c r="THV427" s="230"/>
      <c r="THW427" s="230"/>
      <c r="THX427" s="230"/>
      <c r="THY427" s="230"/>
      <c r="THZ427" s="230"/>
      <c r="TIA427" s="230"/>
      <c r="TIB427" s="230"/>
      <c r="TIC427" s="230"/>
      <c r="TID427" s="230"/>
      <c r="TIE427" s="230"/>
      <c r="TIF427" s="230"/>
      <c r="TIG427" s="230"/>
      <c r="TIH427" s="230"/>
      <c r="TII427" s="230"/>
      <c r="TIJ427" s="230"/>
      <c r="TIK427" s="230"/>
      <c r="TIL427" s="230"/>
      <c r="TIM427" s="230"/>
      <c r="TIN427" s="230"/>
      <c r="TIO427" s="230"/>
      <c r="TIP427" s="230"/>
      <c r="TIQ427" s="230"/>
      <c r="TIR427" s="230"/>
      <c r="TIS427" s="230"/>
      <c r="TIT427" s="230"/>
      <c r="TIU427" s="230"/>
      <c r="TIV427" s="230"/>
      <c r="TIW427" s="230"/>
      <c r="TIX427" s="230"/>
      <c r="TIY427" s="230"/>
      <c r="TIZ427" s="230"/>
      <c r="TJA427" s="230"/>
      <c r="TJB427" s="230"/>
      <c r="TJC427" s="230"/>
      <c r="TJD427" s="230"/>
      <c r="TJE427" s="230"/>
      <c r="TJF427" s="230"/>
      <c r="TJG427" s="230"/>
      <c r="TJH427" s="230"/>
      <c r="TJI427" s="230"/>
      <c r="TJJ427" s="230"/>
      <c r="TJK427" s="230"/>
      <c r="TJL427" s="230"/>
      <c r="TJM427" s="230"/>
      <c r="TJN427" s="230"/>
      <c r="TJO427" s="230"/>
      <c r="TJP427" s="230"/>
      <c r="TJQ427" s="230"/>
      <c r="TJR427" s="230"/>
      <c r="TJS427" s="230"/>
      <c r="TJT427" s="230"/>
      <c r="TJU427" s="230"/>
      <c r="TJV427" s="230"/>
      <c r="TJW427" s="230"/>
      <c r="TJX427" s="230"/>
      <c r="TJY427" s="230"/>
      <c r="TJZ427" s="230"/>
      <c r="TKA427" s="230"/>
      <c r="TKB427" s="230"/>
      <c r="TKC427" s="230"/>
      <c r="TKD427" s="230"/>
      <c r="TKE427" s="230"/>
      <c r="TKF427" s="230"/>
      <c r="TKG427" s="230"/>
      <c r="TKH427" s="230"/>
      <c r="TKI427" s="230"/>
      <c r="TKJ427" s="230"/>
      <c r="TKK427" s="230"/>
      <c r="TKL427" s="230"/>
      <c r="TKM427" s="230"/>
      <c r="TKN427" s="230"/>
      <c r="TKO427" s="230"/>
      <c r="TKP427" s="230"/>
      <c r="TKQ427" s="230"/>
      <c r="TKR427" s="230"/>
      <c r="TKS427" s="230"/>
      <c r="TKT427" s="230"/>
      <c r="TKU427" s="230"/>
      <c r="TKV427" s="230"/>
      <c r="TKW427" s="230"/>
      <c r="TKX427" s="230"/>
      <c r="TKY427" s="230"/>
      <c r="TKZ427" s="230"/>
      <c r="TLA427" s="230"/>
      <c r="TLB427" s="230"/>
      <c r="TLC427" s="230"/>
      <c r="TLD427" s="230"/>
      <c r="TLE427" s="230"/>
      <c r="TLF427" s="230"/>
      <c r="TLG427" s="230"/>
      <c r="TLH427" s="230"/>
      <c r="TLI427" s="230"/>
      <c r="TLJ427" s="230"/>
      <c r="TLK427" s="230"/>
      <c r="TLL427" s="230"/>
      <c r="TLM427" s="230"/>
      <c r="TLN427" s="230"/>
      <c r="TLO427" s="230"/>
      <c r="TLP427" s="230"/>
      <c r="TLQ427" s="230"/>
      <c r="TLR427" s="230"/>
      <c r="TLS427" s="230"/>
      <c r="TLT427" s="230"/>
      <c r="TLU427" s="230"/>
      <c r="TLV427" s="230"/>
      <c r="TLW427" s="230"/>
      <c r="TLX427" s="230"/>
      <c r="TLY427" s="230"/>
      <c r="TLZ427" s="230"/>
      <c r="TMA427" s="230"/>
      <c r="TMB427" s="230"/>
      <c r="TMC427" s="230"/>
      <c r="TMD427" s="230"/>
      <c r="TME427" s="230"/>
      <c r="TMF427" s="230"/>
      <c r="TMG427" s="230"/>
      <c r="TMH427" s="230"/>
      <c r="TMI427" s="230"/>
      <c r="TMJ427" s="230"/>
      <c r="TMK427" s="230"/>
      <c r="TML427" s="230"/>
      <c r="TMM427" s="230"/>
      <c r="TMN427" s="230"/>
      <c r="TMO427" s="230"/>
      <c r="TMP427" s="230"/>
      <c r="TMQ427" s="230"/>
      <c r="TMR427" s="230"/>
      <c r="TMS427" s="230"/>
      <c r="TMT427" s="230"/>
      <c r="TMU427" s="230"/>
      <c r="TMV427" s="230"/>
      <c r="TMW427" s="230"/>
      <c r="TMX427" s="230"/>
      <c r="TMY427" s="230"/>
      <c r="TMZ427" s="230"/>
      <c r="TNA427" s="230"/>
      <c r="TNB427" s="230"/>
      <c r="TNC427" s="230"/>
      <c r="TND427" s="230"/>
      <c r="TNE427" s="230"/>
      <c r="TNF427" s="230"/>
      <c r="TNG427" s="230"/>
      <c r="TNH427" s="230"/>
      <c r="TNI427" s="230"/>
      <c r="TNJ427" s="230"/>
      <c r="TNK427" s="230"/>
      <c r="TNL427" s="230"/>
      <c r="TNM427" s="230"/>
      <c r="TNN427" s="230"/>
      <c r="TNO427" s="230"/>
      <c r="TNP427" s="230"/>
      <c r="TNQ427" s="230"/>
      <c r="TNR427" s="230"/>
      <c r="TNS427" s="230"/>
      <c r="TNT427" s="230"/>
      <c r="TNU427" s="230"/>
      <c r="TNV427" s="230"/>
      <c r="TNW427" s="230"/>
      <c r="TNX427" s="230"/>
      <c r="TNY427" s="230"/>
      <c r="TNZ427" s="230"/>
      <c r="TOA427" s="230"/>
      <c r="TOB427" s="230"/>
      <c r="TOC427" s="230"/>
      <c r="TOD427" s="230"/>
      <c r="TOE427" s="230"/>
      <c r="TOF427" s="230"/>
      <c r="TOG427" s="230"/>
      <c r="TOH427" s="230"/>
      <c r="TOI427" s="230"/>
      <c r="TOJ427" s="230"/>
      <c r="TOK427" s="230"/>
      <c r="TOL427" s="230"/>
      <c r="TOM427" s="230"/>
      <c r="TON427" s="230"/>
      <c r="TOO427" s="230"/>
      <c r="TOP427" s="230"/>
      <c r="TOQ427" s="230"/>
      <c r="TOR427" s="230"/>
      <c r="TOS427" s="230"/>
      <c r="TOT427" s="230"/>
      <c r="TOU427" s="230"/>
      <c r="TOV427" s="230"/>
      <c r="TOW427" s="230"/>
      <c r="TOX427" s="230"/>
      <c r="TOY427" s="230"/>
      <c r="TOZ427" s="230"/>
      <c r="TPA427" s="230"/>
      <c r="TPB427" s="230"/>
      <c r="TPC427" s="230"/>
      <c r="TPD427" s="230"/>
      <c r="TPE427" s="230"/>
      <c r="TPF427" s="230"/>
      <c r="TPG427" s="230"/>
      <c r="TPH427" s="230"/>
      <c r="TPI427" s="230"/>
      <c r="TPJ427" s="230"/>
      <c r="TPK427" s="230"/>
      <c r="TPL427" s="230"/>
      <c r="TPM427" s="230"/>
      <c r="TPN427" s="230"/>
      <c r="TPO427" s="230"/>
      <c r="TPP427" s="230"/>
      <c r="TPQ427" s="230"/>
      <c r="TPR427" s="230"/>
      <c r="TPS427" s="230"/>
      <c r="TPT427" s="230"/>
      <c r="TPU427" s="230"/>
      <c r="TPV427" s="230"/>
      <c r="TPW427" s="230"/>
      <c r="TPX427" s="230"/>
      <c r="TPY427" s="230"/>
      <c r="TPZ427" s="230"/>
      <c r="TQA427" s="230"/>
      <c r="TQB427" s="230"/>
      <c r="TQC427" s="230"/>
      <c r="TQD427" s="230"/>
      <c r="TQE427" s="230"/>
      <c r="TQF427" s="230"/>
      <c r="TQG427" s="230"/>
      <c r="TQH427" s="230"/>
      <c r="TQI427" s="230"/>
      <c r="TQJ427" s="230"/>
      <c r="TQK427" s="230"/>
      <c r="TQL427" s="230"/>
      <c r="TQM427" s="230"/>
      <c r="TQN427" s="230"/>
      <c r="TQO427" s="230"/>
      <c r="TQP427" s="230"/>
      <c r="TQQ427" s="230"/>
      <c r="TQR427" s="230"/>
      <c r="TQS427" s="230"/>
      <c r="TQT427" s="230"/>
      <c r="TQU427" s="230"/>
      <c r="TQV427" s="230"/>
      <c r="TQW427" s="230"/>
      <c r="TQX427" s="230"/>
      <c r="TQY427" s="230"/>
      <c r="TQZ427" s="230"/>
      <c r="TRA427" s="230"/>
      <c r="TRB427" s="230"/>
      <c r="TRC427" s="230"/>
      <c r="TRD427" s="230"/>
      <c r="TRE427" s="230"/>
      <c r="TRF427" s="230"/>
      <c r="TRG427" s="230"/>
      <c r="TRH427" s="230"/>
      <c r="TRI427" s="230"/>
      <c r="TRJ427" s="230"/>
      <c r="TRK427" s="230"/>
      <c r="TRL427" s="230"/>
      <c r="TRM427" s="230"/>
      <c r="TRN427" s="230"/>
      <c r="TRO427" s="230"/>
      <c r="TRP427" s="230"/>
      <c r="TRQ427" s="230"/>
      <c r="TRR427" s="230"/>
      <c r="TRS427" s="230"/>
      <c r="TRT427" s="230"/>
      <c r="TRU427" s="230"/>
      <c r="TRV427" s="230"/>
      <c r="TRW427" s="230"/>
      <c r="TRX427" s="230"/>
      <c r="TRY427" s="230"/>
      <c r="TRZ427" s="230"/>
      <c r="TSA427" s="230"/>
      <c r="TSB427" s="230"/>
      <c r="TSC427" s="230"/>
      <c r="TSD427" s="230"/>
      <c r="TSE427" s="230"/>
      <c r="TSF427" s="230"/>
      <c r="TSG427" s="230"/>
      <c r="TSH427" s="230"/>
      <c r="TSI427" s="230"/>
      <c r="TSJ427" s="230"/>
      <c r="TSK427" s="230"/>
      <c r="TSL427" s="230"/>
      <c r="TSM427" s="230"/>
      <c r="TSN427" s="230"/>
      <c r="TSO427" s="230"/>
      <c r="TSP427" s="230"/>
      <c r="TSQ427" s="230"/>
      <c r="TSR427" s="230"/>
      <c r="TSS427" s="230"/>
      <c r="TST427" s="230"/>
      <c r="TSU427" s="230"/>
      <c r="TSV427" s="230"/>
      <c r="TSW427" s="230"/>
      <c r="TSX427" s="230"/>
      <c r="TSY427" s="230"/>
      <c r="TSZ427" s="230"/>
      <c r="TTA427" s="230"/>
      <c r="TTB427" s="230"/>
      <c r="TTC427" s="230"/>
      <c r="TTD427" s="230"/>
      <c r="TTE427" s="230"/>
      <c r="TTF427" s="230"/>
      <c r="TTG427" s="230"/>
      <c r="TTH427" s="230"/>
      <c r="TTI427" s="230"/>
      <c r="TTJ427" s="230"/>
      <c r="TTK427" s="230"/>
      <c r="TTL427" s="230"/>
      <c r="TTM427" s="230"/>
      <c r="TTN427" s="230"/>
      <c r="TTO427" s="230"/>
      <c r="TTP427" s="230"/>
      <c r="TTQ427" s="230"/>
      <c r="TTR427" s="230"/>
      <c r="TTS427" s="230"/>
      <c r="TTT427" s="230"/>
      <c r="TTU427" s="230"/>
      <c r="TTV427" s="230"/>
      <c r="TTW427" s="230"/>
      <c r="TTX427" s="230"/>
      <c r="TTY427" s="230"/>
      <c r="TTZ427" s="230"/>
      <c r="TUA427" s="230"/>
      <c r="TUB427" s="230"/>
      <c r="TUC427" s="230"/>
      <c r="TUD427" s="230"/>
      <c r="TUE427" s="230"/>
      <c r="TUF427" s="230"/>
      <c r="TUG427" s="230"/>
      <c r="TUH427" s="230"/>
      <c r="TUI427" s="230"/>
      <c r="TUJ427" s="230"/>
      <c r="TUK427" s="230"/>
      <c r="TUL427" s="230"/>
      <c r="TUM427" s="230"/>
      <c r="TUN427" s="230"/>
      <c r="TUO427" s="230"/>
      <c r="TUP427" s="230"/>
      <c r="TUQ427" s="230"/>
      <c r="TUR427" s="230"/>
      <c r="TUS427" s="230"/>
      <c r="TUT427" s="230"/>
      <c r="TUU427" s="230"/>
      <c r="TUV427" s="230"/>
      <c r="TUW427" s="230"/>
      <c r="TUX427" s="230"/>
      <c r="TUY427" s="230"/>
      <c r="TUZ427" s="230"/>
      <c r="TVA427" s="230"/>
      <c r="TVB427" s="230"/>
      <c r="TVC427" s="230"/>
      <c r="TVD427" s="230"/>
      <c r="TVE427" s="230"/>
      <c r="TVF427" s="230"/>
      <c r="TVG427" s="230"/>
      <c r="TVH427" s="230"/>
      <c r="TVI427" s="230"/>
      <c r="TVJ427" s="230"/>
      <c r="TVK427" s="230"/>
      <c r="TVL427" s="230"/>
      <c r="TVM427" s="230"/>
      <c r="TVN427" s="230"/>
      <c r="TVO427" s="230"/>
      <c r="TVP427" s="230"/>
      <c r="TVQ427" s="230"/>
      <c r="TVR427" s="230"/>
      <c r="TVS427" s="230"/>
      <c r="TVT427" s="230"/>
      <c r="TVU427" s="230"/>
      <c r="TVV427" s="230"/>
      <c r="TVW427" s="230"/>
      <c r="TVX427" s="230"/>
      <c r="TVY427" s="230"/>
      <c r="TVZ427" s="230"/>
      <c r="TWA427" s="230"/>
      <c r="TWB427" s="230"/>
      <c r="TWC427" s="230"/>
      <c r="TWD427" s="230"/>
      <c r="TWE427" s="230"/>
      <c r="TWF427" s="230"/>
      <c r="TWG427" s="230"/>
      <c r="TWH427" s="230"/>
      <c r="TWI427" s="230"/>
      <c r="TWJ427" s="230"/>
      <c r="TWK427" s="230"/>
      <c r="TWL427" s="230"/>
      <c r="TWM427" s="230"/>
      <c r="TWN427" s="230"/>
      <c r="TWO427" s="230"/>
      <c r="TWP427" s="230"/>
      <c r="TWQ427" s="230"/>
      <c r="TWR427" s="230"/>
      <c r="TWS427" s="230"/>
      <c r="TWT427" s="230"/>
      <c r="TWU427" s="230"/>
      <c r="TWV427" s="230"/>
      <c r="TWW427" s="230"/>
      <c r="TWX427" s="230"/>
      <c r="TWY427" s="230"/>
      <c r="TWZ427" s="230"/>
      <c r="TXA427" s="230"/>
      <c r="TXB427" s="230"/>
      <c r="TXC427" s="230"/>
      <c r="TXD427" s="230"/>
      <c r="TXE427" s="230"/>
      <c r="TXF427" s="230"/>
      <c r="TXG427" s="230"/>
      <c r="TXH427" s="230"/>
      <c r="TXI427" s="230"/>
      <c r="TXJ427" s="230"/>
      <c r="TXK427" s="230"/>
      <c r="TXL427" s="230"/>
      <c r="TXM427" s="230"/>
      <c r="TXN427" s="230"/>
      <c r="TXO427" s="230"/>
      <c r="TXP427" s="230"/>
      <c r="TXQ427" s="230"/>
      <c r="TXR427" s="230"/>
      <c r="TXS427" s="230"/>
      <c r="TXT427" s="230"/>
      <c r="TXU427" s="230"/>
      <c r="TXV427" s="230"/>
      <c r="TXW427" s="230"/>
      <c r="TXX427" s="230"/>
      <c r="TXY427" s="230"/>
      <c r="TXZ427" s="230"/>
      <c r="TYA427" s="230"/>
      <c r="TYB427" s="230"/>
      <c r="TYC427" s="230"/>
      <c r="TYD427" s="230"/>
      <c r="TYE427" s="230"/>
      <c r="TYF427" s="230"/>
      <c r="TYG427" s="230"/>
      <c r="TYH427" s="230"/>
      <c r="TYI427" s="230"/>
      <c r="TYJ427" s="230"/>
      <c r="TYK427" s="230"/>
      <c r="TYL427" s="230"/>
      <c r="TYM427" s="230"/>
      <c r="TYN427" s="230"/>
      <c r="TYO427" s="230"/>
      <c r="TYP427" s="230"/>
      <c r="TYQ427" s="230"/>
      <c r="TYR427" s="230"/>
      <c r="TYS427" s="230"/>
      <c r="TYT427" s="230"/>
      <c r="TYU427" s="230"/>
      <c r="TYV427" s="230"/>
      <c r="TYW427" s="230"/>
      <c r="TYX427" s="230"/>
      <c r="TYY427" s="230"/>
      <c r="TYZ427" s="230"/>
      <c r="TZA427" s="230"/>
      <c r="TZB427" s="230"/>
      <c r="TZC427" s="230"/>
      <c r="TZD427" s="230"/>
      <c r="TZE427" s="230"/>
      <c r="TZF427" s="230"/>
      <c r="TZG427" s="230"/>
      <c r="TZH427" s="230"/>
      <c r="TZI427" s="230"/>
      <c r="TZJ427" s="230"/>
      <c r="TZK427" s="230"/>
      <c r="TZL427" s="230"/>
      <c r="TZM427" s="230"/>
      <c r="TZN427" s="230"/>
      <c r="TZO427" s="230"/>
      <c r="TZP427" s="230"/>
      <c r="TZQ427" s="230"/>
      <c r="TZR427" s="230"/>
      <c r="TZS427" s="230"/>
      <c r="TZT427" s="230"/>
      <c r="TZU427" s="230"/>
      <c r="TZV427" s="230"/>
      <c r="TZW427" s="230"/>
      <c r="TZX427" s="230"/>
      <c r="TZY427" s="230"/>
      <c r="TZZ427" s="230"/>
      <c r="UAA427" s="230"/>
      <c r="UAB427" s="230"/>
      <c r="UAC427" s="230"/>
      <c r="UAD427" s="230"/>
      <c r="UAE427" s="230"/>
      <c r="UAF427" s="230"/>
      <c r="UAG427" s="230"/>
      <c r="UAH427" s="230"/>
      <c r="UAI427" s="230"/>
      <c r="UAJ427" s="230"/>
      <c r="UAK427" s="230"/>
      <c r="UAL427" s="230"/>
      <c r="UAM427" s="230"/>
      <c r="UAN427" s="230"/>
      <c r="UAO427" s="230"/>
      <c r="UAP427" s="230"/>
      <c r="UAQ427" s="230"/>
      <c r="UAR427" s="230"/>
      <c r="UAS427" s="230"/>
      <c r="UAT427" s="230"/>
      <c r="UAU427" s="230"/>
      <c r="UAV427" s="230"/>
      <c r="UAW427" s="230"/>
      <c r="UAX427" s="230"/>
      <c r="UAY427" s="230"/>
      <c r="UAZ427" s="230"/>
      <c r="UBA427" s="230"/>
      <c r="UBB427" s="230"/>
      <c r="UBC427" s="230"/>
      <c r="UBD427" s="230"/>
      <c r="UBE427" s="230"/>
      <c r="UBF427" s="230"/>
      <c r="UBG427" s="230"/>
      <c r="UBH427" s="230"/>
      <c r="UBI427" s="230"/>
      <c r="UBJ427" s="230"/>
      <c r="UBK427" s="230"/>
      <c r="UBL427" s="230"/>
      <c r="UBM427" s="230"/>
      <c r="UBN427" s="230"/>
      <c r="UBO427" s="230"/>
      <c r="UBP427" s="230"/>
      <c r="UBQ427" s="230"/>
      <c r="UBR427" s="230"/>
      <c r="UBS427" s="230"/>
      <c r="UBT427" s="230"/>
      <c r="UBU427" s="230"/>
      <c r="UBV427" s="230"/>
      <c r="UBW427" s="230"/>
      <c r="UBX427" s="230"/>
      <c r="UBY427" s="230"/>
      <c r="UBZ427" s="230"/>
      <c r="UCA427" s="230"/>
      <c r="UCB427" s="230"/>
      <c r="UCC427" s="230"/>
      <c r="UCD427" s="230"/>
      <c r="UCE427" s="230"/>
      <c r="UCF427" s="230"/>
      <c r="UCG427" s="230"/>
      <c r="UCH427" s="230"/>
      <c r="UCI427" s="230"/>
      <c r="UCJ427" s="230"/>
      <c r="UCK427" s="230"/>
      <c r="UCL427" s="230"/>
      <c r="UCM427" s="230"/>
      <c r="UCN427" s="230"/>
      <c r="UCO427" s="230"/>
      <c r="UCP427" s="230"/>
      <c r="UCQ427" s="230"/>
      <c r="UCR427" s="230"/>
      <c r="UCS427" s="230"/>
      <c r="UCT427" s="230"/>
      <c r="UCU427" s="230"/>
      <c r="UCV427" s="230"/>
      <c r="UCW427" s="230"/>
      <c r="UCX427" s="230"/>
      <c r="UCY427" s="230"/>
      <c r="UCZ427" s="230"/>
      <c r="UDA427" s="230"/>
      <c r="UDB427" s="230"/>
      <c r="UDC427" s="230"/>
      <c r="UDD427" s="230"/>
      <c r="UDE427" s="230"/>
      <c r="UDF427" s="230"/>
      <c r="UDG427" s="230"/>
      <c r="UDH427" s="230"/>
      <c r="UDI427" s="230"/>
      <c r="UDJ427" s="230"/>
      <c r="UDK427" s="230"/>
      <c r="UDL427" s="230"/>
      <c r="UDM427" s="230"/>
      <c r="UDN427" s="230"/>
      <c r="UDO427" s="230"/>
      <c r="UDP427" s="230"/>
      <c r="UDQ427" s="230"/>
      <c r="UDR427" s="230"/>
      <c r="UDS427" s="230"/>
      <c r="UDT427" s="230"/>
      <c r="UDU427" s="230"/>
      <c r="UDV427" s="230"/>
      <c r="UDW427" s="230"/>
      <c r="UDX427" s="230"/>
      <c r="UDY427" s="230"/>
      <c r="UDZ427" s="230"/>
      <c r="UEA427" s="230"/>
      <c r="UEB427" s="230"/>
      <c r="UEC427" s="230"/>
      <c r="UED427" s="230"/>
      <c r="UEE427" s="230"/>
      <c r="UEF427" s="230"/>
      <c r="UEG427" s="230"/>
      <c r="UEH427" s="230"/>
      <c r="UEI427" s="230"/>
      <c r="UEJ427" s="230"/>
      <c r="UEK427" s="230"/>
      <c r="UEL427" s="230"/>
      <c r="UEM427" s="230"/>
      <c r="UEN427" s="230"/>
      <c r="UEO427" s="230"/>
      <c r="UEP427" s="230"/>
      <c r="UEQ427" s="230"/>
      <c r="UER427" s="230"/>
      <c r="UES427" s="230"/>
      <c r="UET427" s="230"/>
      <c r="UEU427" s="230"/>
      <c r="UEV427" s="230"/>
      <c r="UEW427" s="230"/>
      <c r="UEX427" s="230"/>
      <c r="UEY427" s="230"/>
      <c r="UEZ427" s="230"/>
      <c r="UFA427" s="230"/>
      <c r="UFB427" s="230"/>
      <c r="UFC427" s="230"/>
      <c r="UFD427" s="230"/>
      <c r="UFE427" s="230"/>
      <c r="UFF427" s="230"/>
      <c r="UFG427" s="230"/>
      <c r="UFH427" s="230"/>
      <c r="UFI427" s="230"/>
      <c r="UFJ427" s="230"/>
      <c r="UFK427" s="230"/>
      <c r="UFL427" s="230"/>
      <c r="UFM427" s="230"/>
      <c r="UFN427" s="230"/>
      <c r="UFO427" s="230"/>
      <c r="UFP427" s="230"/>
      <c r="UFQ427" s="230"/>
      <c r="UFR427" s="230"/>
      <c r="UFS427" s="230"/>
      <c r="UFT427" s="230"/>
      <c r="UFU427" s="230"/>
      <c r="UFV427" s="230"/>
      <c r="UFW427" s="230"/>
      <c r="UFX427" s="230"/>
      <c r="UFY427" s="230"/>
      <c r="UFZ427" s="230"/>
      <c r="UGA427" s="230"/>
      <c r="UGB427" s="230"/>
      <c r="UGC427" s="230"/>
      <c r="UGD427" s="230"/>
      <c r="UGE427" s="230"/>
      <c r="UGF427" s="230"/>
      <c r="UGG427" s="230"/>
      <c r="UGH427" s="230"/>
      <c r="UGI427" s="230"/>
      <c r="UGJ427" s="230"/>
      <c r="UGK427" s="230"/>
      <c r="UGL427" s="230"/>
      <c r="UGM427" s="230"/>
      <c r="UGN427" s="230"/>
      <c r="UGO427" s="230"/>
      <c r="UGP427" s="230"/>
      <c r="UGQ427" s="230"/>
      <c r="UGR427" s="230"/>
      <c r="UGS427" s="230"/>
      <c r="UGT427" s="230"/>
      <c r="UGU427" s="230"/>
      <c r="UGV427" s="230"/>
      <c r="UGW427" s="230"/>
      <c r="UGX427" s="230"/>
      <c r="UGY427" s="230"/>
      <c r="UGZ427" s="230"/>
      <c r="UHA427" s="230"/>
      <c r="UHB427" s="230"/>
      <c r="UHC427" s="230"/>
      <c r="UHD427" s="230"/>
      <c r="UHE427" s="230"/>
      <c r="UHF427" s="230"/>
      <c r="UHG427" s="230"/>
      <c r="UHH427" s="230"/>
      <c r="UHI427" s="230"/>
      <c r="UHJ427" s="230"/>
      <c r="UHK427" s="230"/>
      <c r="UHL427" s="230"/>
      <c r="UHM427" s="230"/>
      <c r="UHN427" s="230"/>
      <c r="UHO427" s="230"/>
      <c r="UHP427" s="230"/>
      <c r="UHQ427" s="230"/>
      <c r="UHR427" s="230"/>
      <c r="UHS427" s="230"/>
      <c r="UHT427" s="230"/>
      <c r="UHU427" s="230"/>
      <c r="UHV427" s="230"/>
      <c r="UHW427" s="230"/>
      <c r="UHX427" s="230"/>
      <c r="UHY427" s="230"/>
      <c r="UHZ427" s="230"/>
      <c r="UIA427" s="230"/>
      <c r="UIB427" s="230"/>
      <c r="UIC427" s="230"/>
      <c r="UID427" s="230"/>
      <c r="UIE427" s="230"/>
      <c r="UIF427" s="230"/>
      <c r="UIG427" s="230"/>
      <c r="UIH427" s="230"/>
      <c r="UII427" s="230"/>
      <c r="UIJ427" s="230"/>
      <c r="UIK427" s="230"/>
      <c r="UIL427" s="230"/>
      <c r="UIM427" s="230"/>
      <c r="UIN427" s="230"/>
      <c r="UIO427" s="230"/>
      <c r="UIP427" s="230"/>
      <c r="UIQ427" s="230"/>
      <c r="UIR427" s="230"/>
      <c r="UIS427" s="230"/>
      <c r="UIT427" s="230"/>
      <c r="UIU427" s="230"/>
      <c r="UIV427" s="230"/>
      <c r="UIW427" s="230"/>
      <c r="UIX427" s="230"/>
      <c r="UIY427" s="230"/>
      <c r="UIZ427" s="230"/>
      <c r="UJA427" s="230"/>
      <c r="UJB427" s="230"/>
      <c r="UJC427" s="230"/>
      <c r="UJD427" s="230"/>
      <c r="UJE427" s="230"/>
      <c r="UJF427" s="230"/>
      <c r="UJG427" s="230"/>
      <c r="UJH427" s="230"/>
      <c r="UJI427" s="230"/>
      <c r="UJJ427" s="230"/>
      <c r="UJK427" s="230"/>
      <c r="UJL427" s="230"/>
      <c r="UJM427" s="230"/>
      <c r="UJN427" s="230"/>
      <c r="UJO427" s="230"/>
      <c r="UJP427" s="230"/>
      <c r="UJQ427" s="230"/>
      <c r="UJR427" s="230"/>
      <c r="UJS427" s="230"/>
      <c r="UJT427" s="230"/>
      <c r="UJU427" s="230"/>
      <c r="UJV427" s="230"/>
      <c r="UJW427" s="230"/>
      <c r="UJX427" s="230"/>
      <c r="UJY427" s="230"/>
      <c r="UJZ427" s="230"/>
      <c r="UKA427" s="230"/>
      <c r="UKB427" s="230"/>
      <c r="UKC427" s="230"/>
      <c r="UKD427" s="230"/>
      <c r="UKE427" s="230"/>
      <c r="UKF427" s="230"/>
      <c r="UKG427" s="230"/>
      <c r="UKH427" s="230"/>
      <c r="UKI427" s="230"/>
      <c r="UKJ427" s="230"/>
      <c r="UKK427" s="230"/>
      <c r="UKL427" s="230"/>
      <c r="UKM427" s="230"/>
      <c r="UKN427" s="230"/>
      <c r="UKO427" s="230"/>
      <c r="UKP427" s="230"/>
      <c r="UKQ427" s="230"/>
      <c r="UKR427" s="230"/>
      <c r="UKS427" s="230"/>
      <c r="UKT427" s="230"/>
      <c r="UKU427" s="230"/>
      <c r="UKV427" s="230"/>
      <c r="UKW427" s="230"/>
      <c r="UKX427" s="230"/>
      <c r="UKY427" s="230"/>
      <c r="UKZ427" s="230"/>
      <c r="ULA427" s="230"/>
      <c r="ULB427" s="230"/>
      <c r="ULC427" s="230"/>
      <c r="ULD427" s="230"/>
      <c r="ULE427" s="230"/>
      <c r="ULF427" s="230"/>
      <c r="ULG427" s="230"/>
      <c r="ULH427" s="230"/>
      <c r="ULI427" s="230"/>
      <c r="ULJ427" s="230"/>
      <c r="ULK427" s="230"/>
      <c r="ULL427" s="230"/>
      <c r="ULM427" s="230"/>
      <c r="ULN427" s="230"/>
      <c r="ULO427" s="230"/>
      <c r="ULP427" s="230"/>
      <c r="ULQ427" s="230"/>
      <c r="ULR427" s="230"/>
      <c r="ULS427" s="230"/>
      <c r="ULT427" s="230"/>
      <c r="ULU427" s="230"/>
      <c r="ULV427" s="230"/>
      <c r="ULW427" s="230"/>
      <c r="ULX427" s="230"/>
      <c r="ULY427" s="230"/>
      <c r="ULZ427" s="230"/>
      <c r="UMA427" s="230"/>
      <c r="UMB427" s="230"/>
      <c r="UMC427" s="230"/>
      <c r="UMD427" s="230"/>
      <c r="UME427" s="230"/>
      <c r="UMF427" s="230"/>
      <c r="UMG427" s="230"/>
      <c r="UMH427" s="230"/>
      <c r="UMI427" s="230"/>
      <c r="UMJ427" s="230"/>
      <c r="UMK427" s="230"/>
      <c r="UML427" s="230"/>
      <c r="UMM427" s="230"/>
      <c r="UMN427" s="230"/>
      <c r="UMO427" s="230"/>
      <c r="UMP427" s="230"/>
      <c r="UMQ427" s="230"/>
      <c r="UMR427" s="230"/>
      <c r="UMS427" s="230"/>
      <c r="UMT427" s="230"/>
      <c r="UMU427" s="230"/>
      <c r="UMV427" s="230"/>
      <c r="UMW427" s="230"/>
      <c r="UMX427" s="230"/>
      <c r="UMY427" s="230"/>
      <c r="UMZ427" s="230"/>
      <c r="UNA427" s="230"/>
      <c r="UNB427" s="230"/>
      <c r="UNC427" s="230"/>
      <c r="UND427" s="230"/>
      <c r="UNE427" s="230"/>
      <c r="UNF427" s="230"/>
      <c r="UNG427" s="230"/>
      <c r="UNH427" s="230"/>
      <c r="UNI427" s="230"/>
      <c r="UNJ427" s="230"/>
      <c r="UNK427" s="230"/>
      <c r="UNL427" s="230"/>
      <c r="UNM427" s="230"/>
      <c r="UNN427" s="230"/>
      <c r="UNO427" s="230"/>
      <c r="UNP427" s="230"/>
      <c r="UNQ427" s="230"/>
      <c r="UNR427" s="230"/>
      <c r="UNS427" s="230"/>
      <c r="UNT427" s="230"/>
      <c r="UNU427" s="230"/>
      <c r="UNV427" s="230"/>
      <c r="UNW427" s="230"/>
      <c r="UNX427" s="230"/>
      <c r="UNY427" s="230"/>
      <c r="UNZ427" s="230"/>
      <c r="UOA427" s="230"/>
      <c r="UOB427" s="230"/>
      <c r="UOC427" s="230"/>
      <c r="UOD427" s="230"/>
      <c r="UOE427" s="230"/>
      <c r="UOF427" s="230"/>
      <c r="UOG427" s="230"/>
      <c r="UOH427" s="230"/>
      <c r="UOI427" s="230"/>
      <c r="UOJ427" s="230"/>
      <c r="UOK427" s="230"/>
      <c r="UOL427" s="230"/>
      <c r="UOM427" s="230"/>
      <c r="UON427" s="230"/>
      <c r="UOO427" s="230"/>
      <c r="UOP427" s="230"/>
      <c r="UOQ427" s="230"/>
      <c r="UOR427" s="230"/>
      <c r="UOS427" s="230"/>
      <c r="UOT427" s="230"/>
      <c r="UOU427" s="230"/>
      <c r="UOV427" s="230"/>
      <c r="UOW427" s="230"/>
      <c r="UOX427" s="230"/>
      <c r="UOY427" s="230"/>
      <c r="UOZ427" s="230"/>
      <c r="UPA427" s="230"/>
      <c r="UPB427" s="230"/>
      <c r="UPC427" s="230"/>
      <c r="UPD427" s="230"/>
      <c r="UPE427" s="230"/>
      <c r="UPF427" s="230"/>
      <c r="UPG427" s="230"/>
      <c r="UPH427" s="230"/>
      <c r="UPI427" s="230"/>
      <c r="UPJ427" s="230"/>
      <c r="UPK427" s="230"/>
      <c r="UPL427" s="230"/>
      <c r="UPM427" s="230"/>
      <c r="UPN427" s="230"/>
      <c r="UPO427" s="230"/>
      <c r="UPP427" s="230"/>
      <c r="UPQ427" s="230"/>
      <c r="UPR427" s="230"/>
      <c r="UPS427" s="230"/>
      <c r="UPT427" s="230"/>
      <c r="UPU427" s="230"/>
      <c r="UPV427" s="230"/>
      <c r="UPW427" s="230"/>
      <c r="UPX427" s="230"/>
      <c r="UPY427" s="230"/>
      <c r="UPZ427" s="230"/>
      <c r="UQA427" s="230"/>
      <c r="UQB427" s="230"/>
      <c r="UQC427" s="230"/>
      <c r="UQD427" s="230"/>
      <c r="UQE427" s="230"/>
      <c r="UQF427" s="230"/>
      <c r="UQG427" s="230"/>
      <c r="UQH427" s="230"/>
      <c r="UQI427" s="230"/>
      <c r="UQJ427" s="230"/>
      <c r="UQK427" s="230"/>
      <c r="UQL427" s="230"/>
      <c r="UQM427" s="230"/>
      <c r="UQN427" s="230"/>
      <c r="UQO427" s="230"/>
      <c r="UQP427" s="230"/>
      <c r="UQQ427" s="230"/>
      <c r="UQR427" s="230"/>
      <c r="UQS427" s="230"/>
      <c r="UQT427" s="230"/>
      <c r="UQU427" s="230"/>
      <c r="UQV427" s="230"/>
      <c r="UQW427" s="230"/>
      <c r="UQX427" s="230"/>
      <c r="UQY427" s="230"/>
      <c r="UQZ427" s="230"/>
      <c r="URA427" s="230"/>
      <c r="URB427" s="230"/>
      <c r="URC427" s="230"/>
      <c r="URD427" s="230"/>
      <c r="URE427" s="230"/>
      <c r="URF427" s="230"/>
      <c r="URG427" s="230"/>
      <c r="URH427" s="230"/>
      <c r="URI427" s="230"/>
      <c r="URJ427" s="230"/>
      <c r="URK427" s="230"/>
      <c r="URL427" s="230"/>
      <c r="URM427" s="230"/>
      <c r="URN427" s="230"/>
      <c r="URO427" s="230"/>
      <c r="URP427" s="230"/>
      <c r="URQ427" s="230"/>
      <c r="URR427" s="230"/>
      <c r="URS427" s="230"/>
      <c r="URT427" s="230"/>
      <c r="URU427" s="230"/>
      <c r="URV427" s="230"/>
      <c r="URW427" s="230"/>
      <c r="URX427" s="230"/>
      <c r="URY427" s="230"/>
      <c r="URZ427" s="230"/>
      <c r="USA427" s="230"/>
      <c r="USB427" s="230"/>
      <c r="USC427" s="230"/>
      <c r="USD427" s="230"/>
      <c r="USE427" s="230"/>
      <c r="USF427" s="230"/>
      <c r="USG427" s="230"/>
      <c r="USH427" s="230"/>
      <c r="USI427" s="230"/>
      <c r="USJ427" s="230"/>
      <c r="USK427" s="230"/>
      <c r="USL427" s="230"/>
      <c r="USM427" s="230"/>
      <c r="USN427" s="230"/>
      <c r="USO427" s="230"/>
      <c r="USP427" s="230"/>
      <c r="USQ427" s="230"/>
      <c r="USR427" s="230"/>
      <c r="USS427" s="230"/>
      <c r="UST427" s="230"/>
      <c r="USU427" s="230"/>
      <c r="USV427" s="230"/>
      <c r="USW427" s="230"/>
      <c r="USX427" s="230"/>
      <c r="USY427" s="230"/>
      <c r="USZ427" s="230"/>
      <c r="UTA427" s="230"/>
      <c r="UTB427" s="230"/>
      <c r="UTC427" s="230"/>
      <c r="UTD427" s="230"/>
      <c r="UTE427" s="230"/>
      <c r="UTF427" s="230"/>
      <c r="UTG427" s="230"/>
      <c r="UTH427" s="230"/>
      <c r="UTI427" s="230"/>
      <c r="UTJ427" s="230"/>
      <c r="UTK427" s="230"/>
      <c r="UTL427" s="230"/>
      <c r="UTM427" s="230"/>
      <c r="UTN427" s="230"/>
      <c r="UTO427" s="230"/>
      <c r="UTP427" s="230"/>
      <c r="UTQ427" s="230"/>
      <c r="UTR427" s="230"/>
      <c r="UTS427" s="230"/>
      <c r="UTT427" s="230"/>
      <c r="UTU427" s="230"/>
      <c r="UTV427" s="230"/>
      <c r="UTW427" s="230"/>
      <c r="UTX427" s="230"/>
      <c r="UTY427" s="230"/>
      <c r="UTZ427" s="230"/>
      <c r="UUA427" s="230"/>
      <c r="UUB427" s="230"/>
      <c r="UUC427" s="230"/>
      <c r="UUD427" s="230"/>
      <c r="UUE427" s="230"/>
      <c r="UUF427" s="230"/>
      <c r="UUG427" s="230"/>
      <c r="UUH427" s="230"/>
      <c r="UUI427" s="230"/>
      <c r="UUJ427" s="230"/>
      <c r="UUK427" s="230"/>
      <c r="UUL427" s="230"/>
      <c r="UUM427" s="230"/>
      <c r="UUN427" s="230"/>
      <c r="UUO427" s="230"/>
      <c r="UUP427" s="230"/>
      <c r="UUQ427" s="230"/>
      <c r="UUR427" s="230"/>
      <c r="UUS427" s="230"/>
      <c r="UUT427" s="230"/>
      <c r="UUU427" s="230"/>
      <c r="UUV427" s="230"/>
      <c r="UUW427" s="230"/>
      <c r="UUX427" s="230"/>
      <c r="UUY427" s="230"/>
      <c r="UUZ427" s="230"/>
      <c r="UVA427" s="230"/>
      <c r="UVB427" s="230"/>
      <c r="UVC427" s="230"/>
      <c r="UVD427" s="230"/>
      <c r="UVE427" s="230"/>
      <c r="UVF427" s="230"/>
      <c r="UVG427" s="230"/>
      <c r="UVH427" s="230"/>
      <c r="UVI427" s="230"/>
      <c r="UVJ427" s="230"/>
      <c r="UVK427" s="230"/>
      <c r="UVL427" s="230"/>
      <c r="UVM427" s="230"/>
      <c r="UVN427" s="230"/>
      <c r="UVO427" s="230"/>
      <c r="UVP427" s="230"/>
      <c r="UVQ427" s="230"/>
      <c r="UVR427" s="230"/>
      <c r="UVS427" s="230"/>
      <c r="UVT427" s="230"/>
      <c r="UVU427" s="230"/>
      <c r="UVV427" s="230"/>
      <c r="UVW427" s="230"/>
      <c r="UVX427" s="230"/>
      <c r="UVY427" s="230"/>
      <c r="UVZ427" s="230"/>
      <c r="UWA427" s="230"/>
      <c r="UWB427" s="230"/>
      <c r="UWC427" s="230"/>
      <c r="UWD427" s="230"/>
      <c r="UWE427" s="230"/>
      <c r="UWF427" s="230"/>
      <c r="UWG427" s="230"/>
      <c r="UWH427" s="230"/>
      <c r="UWI427" s="230"/>
      <c r="UWJ427" s="230"/>
      <c r="UWK427" s="230"/>
      <c r="UWL427" s="230"/>
      <c r="UWM427" s="230"/>
      <c r="UWN427" s="230"/>
      <c r="UWO427" s="230"/>
      <c r="UWP427" s="230"/>
      <c r="UWQ427" s="230"/>
      <c r="UWR427" s="230"/>
      <c r="UWS427" s="230"/>
      <c r="UWT427" s="230"/>
      <c r="UWU427" s="230"/>
      <c r="UWV427" s="230"/>
      <c r="UWW427" s="230"/>
      <c r="UWX427" s="230"/>
      <c r="UWY427" s="230"/>
      <c r="UWZ427" s="230"/>
      <c r="UXA427" s="230"/>
      <c r="UXB427" s="230"/>
      <c r="UXC427" s="230"/>
      <c r="UXD427" s="230"/>
      <c r="UXE427" s="230"/>
      <c r="UXF427" s="230"/>
      <c r="UXG427" s="230"/>
      <c r="UXH427" s="230"/>
      <c r="UXI427" s="230"/>
      <c r="UXJ427" s="230"/>
      <c r="UXK427" s="230"/>
      <c r="UXL427" s="230"/>
      <c r="UXM427" s="230"/>
      <c r="UXN427" s="230"/>
      <c r="UXO427" s="230"/>
      <c r="UXP427" s="230"/>
      <c r="UXQ427" s="230"/>
      <c r="UXR427" s="230"/>
      <c r="UXS427" s="230"/>
      <c r="UXT427" s="230"/>
      <c r="UXU427" s="230"/>
      <c r="UXV427" s="230"/>
      <c r="UXW427" s="230"/>
      <c r="UXX427" s="230"/>
      <c r="UXY427" s="230"/>
      <c r="UXZ427" s="230"/>
      <c r="UYA427" s="230"/>
      <c r="UYB427" s="230"/>
      <c r="UYC427" s="230"/>
      <c r="UYD427" s="230"/>
      <c r="UYE427" s="230"/>
      <c r="UYF427" s="230"/>
      <c r="UYG427" s="230"/>
      <c r="UYH427" s="230"/>
      <c r="UYI427" s="230"/>
      <c r="UYJ427" s="230"/>
      <c r="UYK427" s="230"/>
      <c r="UYL427" s="230"/>
      <c r="UYM427" s="230"/>
      <c r="UYN427" s="230"/>
      <c r="UYO427" s="230"/>
      <c r="UYP427" s="230"/>
      <c r="UYQ427" s="230"/>
      <c r="UYR427" s="230"/>
      <c r="UYS427" s="230"/>
      <c r="UYT427" s="230"/>
      <c r="UYU427" s="230"/>
      <c r="UYV427" s="230"/>
      <c r="UYW427" s="230"/>
      <c r="UYX427" s="230"/>
      <c r="UYY427" s="230"/>
      <c r="UYZ427" s="230"/>
      <c r="UZA427" s="230"/>
      <c r="UZB427" s="230"/>
      <c r="UZC427" s="230"/>
      <c r="UZD427" s="230"/>
      <c r="UZE427" s="230"/>
      <c r="UZF427" s="230"/>
      <c r="UZG427" s="230"/>
      <c r="UZH427" s="230"/>
      <c r="UZI427" s="230"/>
      <c r="UZJ427" s="230"/>
      <c r="UZK427" s="230"/>
      <c r="UZL427" s="230"/>
      <c r="UZM427" s="230"/>
      <c r="UZN427" s="230"/>
      <c r="UZO427" s="230"/>
      <c r="UZP427" s="230"/>
      <c r="UZQ427" s="230"/>
      <c r="UZR427" s="230"/>
      <c r="UZS427" s="230"/>
      <c r="UZT427" s="230"/>
      <c r="UZU427" s="230"/>
      <c r="UZV427" s="230"/>
      <c r="UZW427" s="230"/>
      <c r="UZX427" s="230"/>
      <c r="UZY427" s="230"/>
      <c r="UZZ427" s="230"/>
      <c r="VAA427" s="230"/>
      <c r="VAB427" s="230"/>
      <c r="VAC427" s="230"/>
      <c r="VAD427" s="230"/>
      <c r="VAE427" s="230"/>
      <c r="VAF427" s="230"/>
      <c r="VAG427" s="230"/>
      <c r="VAH427" s="230"/>
      <c r="VAI427" s="230"/>
      <c r="VAJ427" s="230"/>
      <c r="VAK427" s="230"/>
      <c r="VAL427" s="230"/>
      <c r="VAM427" s="230"/>
      <c r="VAN427" s="230"/>
      <c r="VAO427" s="230"/>
      <c r="VAP427" s="230"/>
      <c r="VAQ427" s="230"/>
      <c r="VAR427" s="230"/>
      <c r="VAS427" s="230"/>
      <c r="VAT427" s="230"/>
      <c r="VAU427" s="230"/>
      <c r="VAV427" s="230"/>
      <c r="VAW427" s="230"/>
      <c r="VAX427" s="230"/>
      <c r="VAY427" s="230"/>
      <c r="VAZ427" s="230"/>
      <c r="VBA427" s="230"/>
      <c r="VBB427" s="230"/>
      <c r="VBC427" s="230"/>
      <c r="VBD427" s="230"/>
      <c r="VBE427" s="230"/>
      <c r="VBF427" s="230"/>
      <c r="VBG427" s="230"/>
      <c r="VBH427" s="230"/>
      <c r="VBI427" s="230"/>
      <c r="VBJ427" s="230"/>
      <c r="VBK427" s="230"/>
      <c r="VBL427" s="230"/>
      <c r="VBM427" s="230"/>
      <c r="VBN427" s="230"/>
      <c r="VBO427" s="230"/>
      <c r="VBP427" s="230"/>
      <c r="VBQ427" s="230"/>
      <c r="VBR427" s="230"/>
      <c r="VBS427" s="230"/>
      <c r="VBT427" s="230"/>
      <c r="VBU427" s="230"/>
      <c r="VBV427" s="230"/>
      <c r="VBW427" s="230"/>
      <c r="VBX427" s="230"/>
      <c r="VBY427" s="230"/>
      <c r="VBZ427" s="230"/>
      <c r="VCA427" s="230"/>
      <c r="VCB427" s="230"/>
      <c r="VCC427" s="230"/>
      <c r="VCD427" s="230"/>
      <c r="VCE427" s="230"/>
      <c r="VCF427" s="230"/>
      <c r="VCG427" s="230"/>
      <c r="VCH427" s="230"/>
      <c r="VCI427" s="230"/>
      <c r="VCJ427" s="230"/>
      <c r="VCK427" s="230"/>
      <c r="VCL427" s="230"/>
      <c r="VCM427" s="230"/>
      <c r="VCN427" s="230"/>
      <c r="VCO427" s="230"/>
      <c r="VCP427" s="230"/>
      <c r="VCQ427" s="230"/>
      <c r="VCR427" s="230"/>
      <c r="VCS427" s="230"/>
      <c r="VCT427" s="230"/>
      <c r="VCU427" s="230"/>
      <c r="VCV427" s="230"/>
      <c r="VCW427" s="230"/>
      <c r="VCX427" s="230"/>
      <c r="VCY427" s="230"/>
      <c r="VCZ427" s="230"/>
      <c r="VDA427" s="230"/>
      <c r="VDB427" s="230"/>
      <c r="VDC427" s="230"/>
      <c r="VDD427" s="230"/>
      <c r="VDE427" s="230"/>
      <c r="VDF427" s="230"/>
      <c r="VDG427" s="230"/>
      <c r="VDH427" s="230"/>
      <c r="VDI427" s="230"/>
      <c r="VDJ427" s="230"/>
      <c r="VDK427" s="230"/>
      <c r="VDL427" s="230"/>
      <c r="VDM427" s="230"/>
      <c r="VDN427" s="230"/>
      <c r="VDO427" s="230"/>
      <c r="VDP427" s="230"/>
      <c r="VDQ427" s="230"/>
      <c r="VDR427" s="230"/>
      <c r="VDS427" s="230"/>
      <c r="VDT427" s="230"/>
      <c r="VDU427" s="230"/>
      <c r="VDV427" s="230"/>
      <c r="VDW427" s="230"/>
      <c r="VDX427" s="230"/>
      <c r="VDY427" s="230"/>
      <c r="VDZ427" s="230"/>
      <c r="VEA427" s="230"/>
      <c r="VEB427" s="230"/>
      <c r="VEC427" s="230"/>
      <c r="VED427" s="230"/>
      <c r="VEE427" s="230"/>
      <c r="VEF427" s="230"/>
      <c r="VEG427" s="230"/>
      <c r="VEH427" s="230"/>
      <c r="VEI427" s="230"/>
      <c r="VEJ427" s="230"/>
      <c r="VEK427" s="230"/>
      <c r="VEL427" s="230"/>
      <c r="VEM427" s="230"/>
      <c r="VEN427" s="230"/>
      <c r="VEO427" s="230"/>
      <c r="VEP427" s="230"/>
      <c r="VEQ427" s="230"/>
      <c r="VER427" s="230"/>
      <c r="VES427" s="230"/>
      <c r="VET427" s="230"/>
      <c r="VEU427" s="230"/>
      <c r="VEV427" s="230"/>
      <c r="VEW427" s="230"/>
      <c r="VEX427" s="230"/>
      <c r="VEY427" s="230"/>
      <c r="VEZ427" s="230"/>
      <c r="VFA427" s="230"/>
      <c r="VFB427" s="230"/>
      <c r="VFC427" s="230"/>
      <c r="VFD427" s="230"/>
      <c r="VFE427" s="230"/>
      <c r="VFF427" s="230"/>
      <c r="VFG427" s="230"/>
      <c r="VFH427" s="230"/>
      <c r="VFI427" s="230"/>
      <c r="VFJ427" s="230"/>
      <c r="VFK427" s="230"/>
      <c r="VFL427" s="230"/>
      <c r="VFM427" s="230"/>
      <c r="VFN427" s="230"/>
      <c r="VFO427" s="230"/>
      <c r="VFP427" s="230"/>
      <c r="VFQ427" s="230"/>
      <c r="VFR427" s="230"/>
      <c r="VFS427" s="230"/>
      <c r="VFT427" s="230"/>
      <c r="VFU427" s="230"/>
      <c r="VFV427" s="230"/>
      <c r="VFW427" s="230"/>
      <c r="VFX427" s="230"/>
      <c r="VFY427" s="230"/>
      <c r="VFZ427" s="230"/>
      <c r="VGA427" s="230"/>
      <c r="VGB427" s="230"/>
      <c r="VGC427" s="230"/>
      <c r="VGD427" s="230"/>
      <c r="VGE427" s="230"/>
      <c r="VGF427" s="230"/>
      <c r="VGG427" s="230"/>
      <c r="VGH427" s="230"/>
      <c r="VGI427" s="230"/>
      <c r="VGJ427" s="230"/>
      <c r="VGK427" s="230"/>
      <c r="VGL427" s="230"/>
      <c r="VGM427" s="230"/>
      <c r="VGN427" s="230"/>
      <c r="VGO427" s="230"/>
      <c r="VGP427" s="230"/>
      <c r="VGQ427" s="230"/>
      <c r="VGR427" s="230"/>
      <c r="VGS427" s="230"/>
      <c r="VGT427" s="230"/>
      <c r="VGU427" s="230"/>
      <c r="VGV427" s="230"/>
      <c r="VGW427" s="230"/>
      <c r="VGX427" s="230"/>
      <c r="VGY427" s="230"/>
      <c r="VGZ427" s="230"/>
      <c r="VHA427" s="230"/>
      <c r="VHB427" s="230"/>
      <c r="VHC427" s="230"/>
      <c r="VHD427" s="230"/>
      <c r="VHE427" s="230"/>
      <c r="VHF427" s="230"/>
      <c r="VHG427" s="230"/>
      <c r="VHH427" s="230"/>
      <c r="VHI427" s="230"/>
      <c r="VHJ427" s="230"/>
      <c r="VHK427" s="230"/>
      <c r="VHL427" s="230"/>
      <c r="VHM427" s="230"/>
      <c r="VHN427" s="230"/>
      <c r="VHO427" s="230"/>
      <c r="VHP427" s="230"/>
      <c r="VHQ427" s="230"/>
      <c r="VHR427" s="230"/>
      <c r="VHS427" s="230"/>
      <c r="VHT427" s="230"/>
      <c r="VHU427" s="230"/>
      <c r="VHV427" s="230"/>
      <c r="VHW427" s="230"/>
      <c r="VHX427" s="230"/>
      <c r="VHY427" s="230"/>
      <c r="VHZ427" s="230"/>
      <c r="VIA427" s="230"/>
      <c r="VIB427" s="230"/>
      <c r="VIC427" s="230"/>
      <c r="VID427" s="230"/>
      <c r="VIE427" s="230"/>
      <c r="VIF427" s="230"/>
      <c r="VIG427" s="230"/>
      <c r="VIH427" s="230"/>
      <c r="VII427" s="230"/>
      <c r="VIJ427" s="230"/>
      <c r="VIK427" s="230"/>
      <c r="VIL427" s="230"/>
      <c r="VIM427" s="230"/>
      <c r="VIN427" s="230"/>
      <c r="VIO427" s="230"/>
      <c r="VIP427" s="230"/>
      <c r="VIQ427" s="230"/>
      <c r="VIR427" s="230"/>
      <c r="VIS427" s="230"/>
      <c r="VIT427" s="230"/>
      <c r="VIU427" s="230"/>
      <c r="VIV427" s="230"/>
      <c r="VIW427" s="230"/>
      <c r="VIX427" s="230"/>
      <c r="VIY427" s="230"/>
      <c r="VIZ427" s="230"/>
      <c r="VJA427" s="230"/>
      <c r="VJB427" s="230"/>
      <c r="VJC427" s="230"/>
      <c r="VJD427" s="230"/>
      <c r="VJE427" s="230"/>
      <c r="VJF427" s="230"/>
      <c r="VJG427" s="230"/>
      <c r="VJH427" s="230"/>
      <c r="VJI427" s="230"/>
      <c r="VJJ427" s="230"/>
      <c r="VJK427" s="230"/>
      <c r="VJL427" s="230"/>
      <c r="VJM427" s="230"/>
      <c r="VJN427" s="230"/>
      <c r="VJO427" s="230"/>
      <c r="VJP427" s="230"/>
      <c r="VJQ427" s="230"/>
      <c r="VJR427" s="230"/>
      <c r="VJS427" s="230"/>
      <c r="VJT427" s="230"/>
      <c r="VJU427" s="230"/>
      <c r="VJV427" s="230"/>
      <c r="VJW427" s="230"/>
      <c r="VJX427" s="230"/>
      <c r="VJY427" s="230"/>
      <c r="VJZ427" s="230"/>
      <c r="VKA427" s="230"/>
      <c r="VKB427" s="230"/>
      <c r="VKC427" s="230"/>
      <c r="VKD427" s="230"/>
      <c r="VKE427" s="230"/>
      <c r="VKF427" s="230"/>
      <c r="VKG427" s="230"/>
      <c r="VKH427" s="230"/>
      <c r="VKI427" s="230"/>
      <c r="VKJ427" s="230"/>
      <c r="VKK427" s="230"/>
      <c r="VKL427" s="230"/>
      <c r="VKM427" s="230"/>
      <c r="VKN427" s="230"/>
      <c r="VKO427" s="230"/>
      <c r="VKP427" s="230"/>
      <c r="VKQ427" s="230"/>
      <c r="VKR427" s="230"/>
      <c r="VKS427" s="230"/>
      <c r="VKT427" s="230"/>
      <c r="VKU427" s="230"/>
      <c r="VKV427" s="230"/>
      <c r="VKW427" s="230"/>
      <c r="VKX427" s="230"/>
      <c r="VKY427" s="230"/>
      <c r="VKZ427" s="230"/>
      <c r="VLA427" s="230"/>
      <c r="VLB427" s="230"/>
      <c r="VLC427" s="230"/>
      <c r="VLD427" s="230"/>
      <c r="VLE427" s="230"/>
      <c r="VLF427" s="230"/>
      <c r="VLG427" s="230"/>
      <c r="VLH427" s="230"/>
      <c r="VLI427" s="230"/>
      <c r="VLJ427" s="230"/>
      <c r="VLK427" s="230"/>
      <c r="VLL427" s="230"/>
      <c r="VLM427" s="230"/>
      <c r="VLN427" s="230"/>
      <c r="VLO427" s="230"/>
      <c r="VLP427" s="230"/>
      <c r="VLQ427" s="230"/>
      <c r="VLR427" s="230"/>
      <c r="VLS427" s="230"/>
      <c r="VLT427" s="230"/>
      <c r="VLU427" s="230"/>
      <c r="VLV427" s="230"/>
      <c r="VLW427" s="230"/>
      <c r="VLX427" s="230"/>
      <c r="VLY427" s="230"/>
      <c r="VLZ427" s="230"/>
      <c r="VMA427" s="230"/>
      <c r="VMB427" s="230"/>
      <c r="VMC427" s="230"/>
      <c r="VMD427" s="230"/>
      <c r="VME427" s="230"/>
      <c r="VMF427" s="230"/>
      <c r="VMG427" s="230"/>
      <c r="VMH427" s="230"/>
      <c r="VMI427" s="230"/>
      <c r="VMJ427" s="230"/>
      <c r="VMK427" s="230"/>
      <c r="VML427" s="230"/>
      <c r="VMM427" s="230"/>
      <c r="VMN427" s="230"/>
      <c r="VMO427" s="230"/>
      <c r="VMP427" s="230"/>
      <c r="VMQ427" s="230"/>
      <c r="VMR427" s="230"/>
      <c r="VMS427" s="230"/>
      <c r="VMT427" s="230"/>
      <c r="VMU427" s="230"/>
      <c r="VMV427" s="230"/>
      <c r="VMW427" s="230"/>
      <c r="VMX427" s="230"/>
      <c r="VMY427" s="230"/>
      <c r="VMZ427" s="230"/>
      <c r="VNA427" s="230"/>
      <c r="VNB427" s="230"/>
      <c r="VNC427" s="230"/>
      <c r="VND427" s="230"/>
      <c r="VNE427" s="230"/>
      <c r="VNF427" s="230"/>
      <c r="VNG427" s="230"/>
      <c r="VNH427" s="230"/>
      <c r="VNI427" s="230"/>
      <c r="VNJ427" s="230"/>
      <c r="VNK427" s="230"/>
      <c r="VNL427" s="230"/>
      <c r="VNM427" s="230"/>
      <c r="VNN427" s="230"/>
      <c r="VNO427" s="230"/>
      <c r="VNP427" s="230"/>
      <c r="VNQ427" s="230"/>
      <c r="VNR427" s="230"/>
      <c r="VNS427" s="230"/>
      <c r="VNT427" s="230"/>
      <c r="VNU427" s="230"/>
      <c r="VNV427" s="230"/>
      <c r="VNW427" s="230"/>
      <c r="VNX427" s="230"/>
      <c r="VNY427" s="230"/>
      <c r="VNZ427" s="230"/>
      <c r="VOA427" s="230"/>
      <c r="VOB427" s="230"/>
      <c r="VOC427" s="230"/>
      <c r="VOD427" s="230"/>
      <c r="VOE427" s="230"/>
      <c r="VOF427" s="230"/>
      <c r="VOG427" s="230"/>
      <c r="VOH427" s="230"/>
      <c r="VOI427" s="230"/>
      <c r="VOJ427" s="230"/>
      <c r="VOK427" s="230"/>
      <c r="VOL427" s="230"/>
      <c r="VOM427" s="230"/>
      <c r="VON427" s="230"/>
      <c r="VOO427" s="230"/>
      <c r="VOP427" s="230"/>
      <c r="VOQ427" s="230"/>
      <c r="VOR427" s="230"/>
      <c r="VOS427" s="230"/>
      <c r="VOT427" s="230"/>
      <c r="VOU427" s="230"/>
      <c r="VOV427" s="230"/>
      <c r="VOW427" s="230"/>
      <c r="VOX427" s="230"/>
      <c r="VOY427" s="230"/>
      <c r="VOZ427" s="230"/>
      <c r="VPA427" s="230"/>
      <c r="VPB427" s="230"/>
      <c r="VPC427" s="230"/>
      <c r="VPD427" s="230"/>
      <c r="VPE427" s="230"/>
      <c r="VPF427" s="230"/>
      <c r="VPG427" s="230"/>
      <c r="VPH427" s="230"/>
      <c r="VPI427" s="230"/>
      <c r="VPJ427" s="230"/>
      <c r="VPK427" s="230"/>
      <c r="VPL427" s="230"/>
      <c r="VPM427" s="230"/>
      <c r="VPN427" s="230"/>
      <c r="VPO427" s="230"/>
      <c r="VPP427" s="230"/>
      <c r="VPQ427" s="230"/>
      <c r="VPR427" s="230"/>
      <c r="VPS427" s="230"/>
      <c r="VPT427" s="230"/>
      <c r="VPU427" s="230"/>
      <c r="VPV427" s="230"/>
      <c r="VPW427" s="230"/>
      <c r="VPX427" s="230"/>
      <c r="VPY427" s="230"/>
      <c r="VPZ427" s="230"/>
      <c r="VQA427" s="230"/>
      <c r="VQB427" s="230"/>
      <c r="VQC427" s="230"/>
      <c r="VQD427" s="230"/>
      <c r="VQE427" s="230"/>
      <c r="VQF427" s="230"/>
      <c r="VQG427" s="230"/>
      <c r="VQH427" s="230"/>
      <c r="VQI427" s="230"/>
      <c r="VQJ427" s="230"/>
      <c r="VQK427" s="230"/>
      <c r="VQL427" s="230"/>
      <c r="VQM427" s="230"/>
      <c r="VQN427" s="230"/>
      <c r="VQO427" s="230"/>
      <c r="VQP427" s="230"/>
      <c r="VQQ427" s="230"/>
      <c r="VQR427" s="230"/>
      <c r="VQS427" s="230"/>
      <c r="VQT427" s="230"/>
      <c r="VQU427" s="230"/>
      <c r="VQV427" s="230"/>
      <c r="VQW427" s="230"/>
      <c r="VQX427" s="230"/>
      <c r="VQY427" s="230"/>
      <c r="VQZ427" s="230"/>
      <c r="VRA427" s="230"/>
      <c r="VRB427" s="230"/>
      <c r="VRC427" s="230"/>
      <c r="VRD427" s="230"/>
      <c r="VRE427" s="230"/>
      <c r="VRF427" s="230"/>
      <c r="VRG427" s="230"/>
      <c r="VRH427" s="230"/>
      <c r="VRI427" s="230"/>
      <c r="VRJ427" s="230"/>
      <c r="VRK427" s="230"/>
      <c r="VRL427" s="230"/>
      <c r="VRM427" s="230"/>
      <c r="VRN427" s="230"/>
      <c r="VRO427" s="230"/>
      <c r="VRP427" s="230"/>
      <c r="VRQ427" s="230"/>
      <c r="VRR427" s="230"/>
      <c r="VRS427" s="230"/>
      <c r="VRT427" s="230"/>
      <c r="VRU427" s="230"/>
      <c r="VRV427" s="230"/>
      <c r="VRW427" s="230"/>
      <c r="VRX427" s="230"/>
      <c r="VRY427" s="230"/>
      <c r="VRZ427" s="230"/>
      <c r="VSA427" s="230"/>
      <c r="VSB427" s="230"/>
      <c r="VSC427" s="230"/>
      <c r="VSD427" s="230"/>
      <c r="VSE427" s="230"/>
      <c r="VSF427" s="230"/>
      <c r="VSG427" s="230"/>
      <c r="VSH427" s="230"/>
      <c r="VSI427" s="230"/>
      <c r="VSJ427" s="230"/>
      <c r="VSK427" s="230"/>
      <c r="VSL427" s="230"/>
      <c r="VSM427" s="230"/>
      <c r="VSN427" s="230"/>
      <c r="VSO427" s="230"/>
      <c r="VSP427" s="230"/>
      <c r="VSQ427" s="230"/>
      <c r="VSR427" s="230"/>
      <c r="VSS427" s="230"/>
      <c r="VST427" s="230"/>
      <c r="VSU427" s="230"/>
      <c r="VSV427" s="230"/>
      <c r="VSW427" s="230"/>
      <c r="VSX427" s="230"/>
      <c r="VSY427" s="230"/>
      <c r="VSZ427" s="230"/>
      <c r="VTA427" s="230"/>
      <c r="VTB427" s="230"/>
      <c r="VTC427" s="230"/>
      <c r="VTD427" s="230"/>
      <c r="VTE427" s="230"/>
      <c r="VTF427" s="230"/>
      <c r="VTG427" s="230"/>
      <c r="VTH427" s="230"/>
      <c r="VTI427" s="230"/>
      <c r="VTJ427" s="230"/>
      <c r="VTK427" s="230"/>
      <c r="VTL427" s="230"/>
      <c r="VTM427" s="230"/>
      <c r="VTN427" s="230"/>
      <c r="VTO427" s="230"/>
      <c r="VTP427" s="230"/>
      <c r="VTQ427" s="230"/>
      <c r="VTR427" s="230"/>
      <c r="VTS427" s="230"/>
      <c r="VTT427" s="230"/>
      <c r="VTU427" s="230"/>
      <c r="VTV427" s="230"/>
      <c r="VTW427" s="230"/>
      <c r="VTX427" s="230"/>
      <c r="VTY427" s="230"/>
      <c r="VTZ427" s="230"/>
      <c r="VUA427" s="230"/>
      <c r="VUB427" s="230"/>
      <c r="VUC427" s="230"/>
      <c r="VUD427" s="230"/>
      <c r="VUE427" s="230"/>
      <c r="VUF427" s="230"/>
      <c r="VUG427" s="230"/>
      <c r="VUH427" s="230"/>
      <c r="VUI427" s="230"/>
      <c r="VUJ427" s="230"/>
      <c r="VUK427" s="230"/>
      <c r="VUL427" s="230"/>
      <c r="VUM427" s="230"/>
      <c r="VUN427" s="230"/>
      <c r="VUO427" s="230"/>
      <c r="VUP427" s="230"/>
      <c r="VUQ427" s="230"/>
      <c r="VUR427" s="230"/>
      <c r="VUS427" s="230"/>
      <c r="VUT427" s="230"/>
      <c r="VUU427" s="230"/>
      <c r="VUV427" s="230"/>
      <c r="VUW427" s="230"/>
      <c r="VUX427" s="230"/>
      <c r="VUY427" s="230"/>
      <c r="VUZ427" s="230"/>
      <c r="VVA427" s="230"/>
      <c r="VVB427" s="230"/>
      <c r="VVC427" s="230"/>
      <c r="VVD427" s="230"/>
      <c r="VVE427" s="230"/>
      <c r="VVF427" s="230"/>
      <c r="VVG427" s="230"/>
      <c r="VVH427" s="230"/>
      <c r="VVI427" s="230"/>
      <c r="VVJ427" s="230"/>
      <c r="VVK427" s="230"/>
      <c r="VVL427" s="230"/>
      <c r="VVM427" s="230"/>
      <c r="VVN427" s="230"/>
      <c r="VVO427" s="230"/>
      <c r="VVP427" s="230"/>
      <c r="VVQ427" s="230"/>
      <c r="VVR427" s="230"/>
      <c r="VVS427" s="230"/>
      <c r="VVT427" s="230"/>
      <c r="VVU427" s="230"/>
      <c r="VVV427" s="230"/>
      <c r="VVW427" s="230"/>
      <c r="VVX427" s="230"/>
      <c r="VVY427" s="230"/>
      <c r="VVZ427" s="230"/>
      <c r="VWA427" s="230"/>
      <c r="VWB427" s="230"/>
      <c r="VWC427" s="230"/>
      <c r="VWD427" s="230"/>
      <c r="VWE427" s="230"/>
      <c r="VWF427" s="230"/>
      <c r="VWG427" s="230"/>
      <c r="VWH427" s="230"/>
      <c r="VWI427" s="230"/>
      <c r="VWJ427" s="230"/>
      <c r="VWK427" s="230"/>
      <c r="VWL427" s="230"/>
      <c r="VWM427" s="230"/>
      <c r="VWN427" s="230"/>
      <c r="VWO427" s="230"/>
      <c r="VWP427" s="230"/>
      <c r="VWQ427" s="230"/>
      <c r="VWR427" s="230"/>
      <c r="VWS427" s="230"/>
      <c r="VWT427" s="230"/>
      <c r="VWU427" s="230"/>
      <c r="VWV427" s="230"/>
      <c r="VWW427" s="230"/>
      <c r="VWX427" s="230"/>
      <c r="VWY427" s="230"/>
      <c r="VWZ427" s="230"/>
      <c r="VXA427" s="230"/>
      <c r="VXB427" s="230"/>
      <c r="VXC427" s="230"/>
      <c r="VXD427" s="230"/>
      <c r="VXE427" s="230"/>
      <c r="VXF427" s="230"/>
      <c r="VXG427" s="230"/>
      <c r="VXH427" s="230"/>
      <c r="VXI427" s="230"/>
      <c r="VXJ427" s="230"/>
      <c r="VXK427" s="230"/>
      <c r="VXL427" s="230"/>
      <c r="VXM427" s="230"/>
      <c r="VXN427" s="230"/>
      <c r="VXO427" s="230"/>
      <c r="VXP427" s="230"/>
      <c r="VXQ427" s="230"/>
      <c r="VXR427" s="230"/>
      <c r="VXS427" s="230"/>
      <c r="VXT427" s="230"/>
      <c r="VXU427" s="230"/>
      <c r="VXV427" s="230"/>
      <c r="VXW427" s="230"/>
      <c r="VXX427" s="230"/>
      <c r="VXY427" s="230"/>
      <c r="VXZ427" s="230"/>
      <c r="VYA427" s="230"/>
      <c r="VYB427" s="230"/>
      <c r="VYC427" s="230"/>
      <c r="VYD427" s="230"/>
      <c r="VYE427" s="230"/>
      <c r="VYF427" s="230"/>
      <c r="VYG427" s="230"/>
      <c r="VYH427" s="230"/>
      <c r="VYI427" s="230"/>
      <c r="VYJ427" s="230"/>
      <c r="VYK427" s="230"/>
      <c r="VYL427" s="230"/>
      <c r="VYM427" s="230"/>
      <c r="VYN427" s="230"/>
      <c r="VYO427" s="230"/>
      <c r="VYP427" s="230"/>
      <c r="VYQ427" s="230"/>
      <c r="VYR427" s="230"/>
      <c r="VYS427" s="230"/>
      <c r="VYT427" s="230"/>
      <c r="VYU427" s="230"/>
      <c r="VYV427" s="230"/>
      <c r="VYW427" s="230"/>
      <c r="VYX427" s="230"/>
      <c r="VYY427" s="230"/>
      <c r="VYZ427" s="230"/>
      <c r="VZA427" s="230"/>
      <c r="VZB427" s="230"/>
      <c r="VZC427" s="230"/>
      <c r="VZD427" s="230"/>
      <c r="VZE427" s="230"/>
      <c r="VZF427" s="230"/>
      <c r="VZG427" s="230"/>
      <c r="VZH427" s="230"/>
      <c r="VZI427" s="230"/>
      <c r="VZJ427" s="230"/>
      <c r="VZK427" s="230"/>
      <c r="VZL427" s="230"/>
      <c r="VZM427" s="230"/>
      <c r="VZN427" s="230"/>
      <c r="VZO427" s="230"/>
      <c r="VZP427" s="230"/>
      <c r="VZQ427" s="230"/>
      <c r="VZR427" s="230"/>
      <c r="VZS427" s="230"/>
      <c r="VZT427" s="230"/>
      <c r="VZU427" s="230"/>
      <c r="VZV427" s="230"/>
      <c r="VZW427" s="230"/>
      <c r="VZX427" s="230"/>
      <c r="VZY427" s="230"/>
      <c r="VZZ427" s="230"/>
      <c r="WAA427" s="230"/>
      <c r="WAB427" s="230"/>
      <c r="WAC427" s="230"/>
      <c r="WAD427" s="230"/>
      <c r="WAE427" s="230"/>
      <c r="WAF427" s="230"/>
      <c r="WAG427" s="230"/>
      <c r="WAH427" s="230"/>
      <c r="WAI427" s="230"/>
      <c r="WAJ427" s="230"/>
      <c r="WAK427" s="230"/>
      <c r="WAL427" s="230"/>
      <c r="WAM427" s="230"/>
      <c r="WAN427" s="230"/>
      <c r="WAO427" s="230"/>
      <c r="WAP427" s="230"/>
      <c r="WAQ427" s="230"/>
      <c r="WAR427" s="230"/>
      <c r="WAS427" s="230"/>
      <c r="WAT427" s="230"/>
      <c r="WAU427" s="230"/>
      <c r="WAV427" s="230"/>
      <c r="WAW427" s="230"/>
      <c r="WAX427" s="230"/>
      <c r="WAY427" s="230"/>
      <c r="WAZ427" s="230"/>
      <c r="WBA427" s="230"/>
      <c r="WBB427" s="230"/>
      <c r="WBC427" s="230"/>
      <c r="WBD427" s="230"/>
      <c r="WBE427" s="230"/>
      <c r="WBF427" s="230"/>
      <c r="WBG427" s="230"/>
      <c r="WBH427" s="230"/>
      <c r="WBI427" s="230"/>
      <c r="WBJ427" s="230"/>
      <c r="WBK427" s="230"/>
      <c r="WBL427" s="230"/>
      <c r="WBM427" s="230"/>
      <c r="WBN427" s="230"/>
      <c r="WBO427" s="230"/>
      <c r="WBP427" s="230"/>
      <c r="WBQ427" s="230"/>
      <c r="WBR427" s="230"/>
      <c r="WBS427" s="230"/>
      <c r="WBT427" s="230"/>
      <c r="WBU427" s="230"/>
      <c r="WBV427" s="230"/>
      <c r="WBW427" s="230"/>
      <c r="WBX427" s="230"/>
      <c r="WBY427" s="230"/>
      <c r="WBZ427" s="230"/>
      <c r="WCA427" s="230"/>
      <c r="WCB427" s="230"/>
      <c r="WCC427" s="230"/>
      <c r="WCD427" s="230"/>
      <c r="WCE427" s="230"/>
      <c r="WCF427" s="230"/>
      <c r="WCG427" s="230"/>
      <c r="WCH427" s="230"/>
      <c r="WCI427" s="230"/>
      <c r="WCJ427" s="230"/>
      <c r="WCK427" s="230"/>
      <c r="WCL427" s="230"/>
      <c r="WCM427" s="230"/>
      <c r="WCN427" s="230"/>
      <c r="WCO427" s="230"/>
      <c r="WCP427" s="230"/>
      <c r="WCQ427" s="230"/>
      <c r="WCR427" s="230"/>
      <c r="WCS427" s="230"/>
      <c r="WCT427" s="230"/>
      <c r="WCU427" s="230"/>
      <c r="WCV427" s="230"/>
      <c r="WCW427" s="230"/>
      <c r="WCX427" s="230"/>
      <c r="WCY427" s="230"/>
      <c r="WCZ427" s="230"/>
      <c r="WDA427" s="230"/>
      <c r="WDB427" s="230"/>
      <c r="WDC427" s="230"/>
      <c r="WDD427" s="230"/>
      <c r="WDE427" s="230"/>
      <c r="WDF427" s="230"/>
      <c r="WDG427" s="230"/>
      <c r="WDH427" s="230"/>
      <c r="WDI427" s="230"/>
      <c r="WDJ427" s="230"/>
      <c r="WDK427" s="230"/>
      <c r="WDL427" s="230"/>
      <c r="WDM427" s="230"/>
      <c r="WDN427" s="230"/>
      <c r="WDO427" s="230"/>
      <c r="WDP427" s="230"/>
      <c r="WDQ427" s="230"/>
      <c r="WDR427" s="230"/>
      <c r="WDS427" s="230"/>
      <c r="WDT427" s="230"/>
      <c r="WDU427" s="230"/>
      <c r="WDV427" s="230"/>
      <c r="WDW427" s="230"/>
      <c r="WDX427" s="230"/>
      <c r="WDY427" s="230"/>
      <c r="WDZ427" s="230"/>
      <c r="WEA427" s="230"/>
      <c r="WEB427" s="230"/>
      <c r="WEC427" s="230"/>
      <c r="WED427" s="230"/>
      <c r="WEE427" s="230"/>
      <c r="WEF427" s="230"/>
      <c r="WEG427" s="230"/>
      <c r="WEH427" s="230"/>
      <c r="WEI427" s="230"/>
      <c r="WEJ427" s="230"/>
      <c r="WEK427" s="230"/>
      <c r="WEL427" s="230"/>
      <c r="WEM427" s="230"/>
      <c r="WEN427" s="230"/>
      <c r="WEO427" s="230"/>
      <c r="WEP427" s="230"/>
      <c r="WEQ427" s="230"/>
      <c r="WER427" s="230"/>
      <c r="WES427" s="230"/>
      <c r="WET427" s="230"/>
      <c r="WEU427" s="230"/>
      <c r="WEV427" s="230"/>
      <c r="WEW427" s="230"/>
      <c r="WEX427" s="230"/>
      <c r="WEY427" s="230"/>
      <c r="WEZ427" s="230"/>
      <c r="WFA427" s="230"/>
      <c r="WFB427" s="230"/>
      <c r="WFC427" s="230"/>
      <c r="WFD427" s="230"/>
      <c r="WFE427" s="230"/>
      <c r="WFF427" s="230"/>
      <c r="WFG427" s="230"/>
      <c r="WFH427" s="230"/>
      <c r="WFI427" s="230"/>
      <c r="WFJ427" s="230"/>
      <c r="WFK427" s="230"/>
      <c r="WFL427" s="230"/>
      <c r="WFM427" s="230"/>
      <c r="WFN427" s="230"/>
      <c r="WFO427" s="230"/>
      <c r="WFP427" s="230"/>
      <c r="WFQ427" s="230"/>
      <c r="WFR427" s="230"/>
      <c r="WFS427" s="230"/>
      <c r="WFT427" s="230"/>
      <c r="WFU427" s="230"/>
      <c r="WFV427" s="230"/>
      <c r="WFW427" s="230"/>
      <c r="WFX427" s="230"/>
      <c r="WFY427" s="230"/>
      <c r="WFZ427" s="230"/>
      <c r="WGA427" s="230"/>
      <c r="WGB427" s="230"/>
      <c r="WGC427" s="230"/>
      <c r="WGD427" s="230"/>
      <c r="WGE427" s="230"/>
      <c r="WGF427" s="230"/>
      <c r="WGG427" s="230"/>
      <c r="WGH427" s="230"/>
      <c r="WGI427" s="230"/>
      <c r="WGJ427" s="230"/>
      <c r="WGK427" s="230"/>
      <c r="WGL427" s="230"/>
      <c r="WGM427" s="230"/>
      <c r="WGN427" s="230"/>
      <c r="WGO427" s="230"/>
      <c r="WGP427" s="230"/>
      <c r="WGQ427" s="230"/>
      <c r="WGR427" s="230"/>
      <c r="WGS427" s="230"/>
      <c r="WGT427" s="230"/>
      <c r="WGU427" s="230"/>
      <c r="WGV427" s="230"/>
      <c r="WGW427" s="230"/>
      <c r="WGX427" s="230"/>
      <c r="WGY427" s="230"/>
      <c r="WGZ427" s="230"/>
      <c r="WHA427" s="230"/>
      <c r="WHB427" s="230"/>
      <c r="WHC427" s="230"/>
      <c r="WHD427" s="230"/>
      <c r="WHE427" s="230"/>
      <c r="WHF427" s="230"/>
      <c r="WHG427" s="230"/>
      <c r="WHH427" s="230"/>
      <c r="WHI427" s="230"/>
      <c r="WHJ427" s="230"/>
      <c r="WHK427" s="230"/>
      <c r="WHL427" s="230"/>
      <c r="WHM427" s="230"/>
      <c r="WHN427" s="230"/>
      <c r="WHO427" s="230"/>
      <c r="WHP427" s="230"/>
      <c r="WHQ427" s="230"/>
      <c r="WHR427" s="230"/>
      <c r="WHS427" s="230"/>
      <c r="WHT427" s="230"/>
      <c r="WHU427" s="230"/>
      <c r="WHV427" s="230"/>
      <c r="WHW427" s="230"/>
      <c r="WHX427" s="230"/>
      <c r="WHY427" s="230"/>
      <c r="WHZ427" s="230"/>
      <c r="WIA427" s="230"/>
      <c r="WIB427" s="230"/>
      <c r="WIC427" s="230"/>
      <c r="WID427" s="230"/>
      <c r="WIE427" s="230"/>
      <c r="WIF427" s="230"/>
      <c r="WIG427" s="230"/>
      <c r="WIH427" s="230"/>
      <c r="WII427" s="230"/>
      <c r="WIJ427" s="230"/>
      <c r="WIK427" s="230"/>
      <c r="WIL427" s="230"/>
      <c r="WIM427" s="230"/>
      <c r="WIN427" s="230"/>
      <c r="WIO427" s="230"/>
      <c r="WIP427" s="230"/>
      <c r="WIQ427" s="230"/>
      <c r="WIR427" s="230"/>
      <c r="WIS427" s="230"/>
      <c r="WIT427" s="230"/>
      <c r="WIU427" s="230"/>
      <c r="WIV427" s="230"/>
      <c r="WIW427" s="230"/>
      <c r="WIX427" s="230"/>
      <c r="WIY427" s="230"/>
      <c r="WIZ427" s="230"/>
      <c r="WJA427" s="230"/>
      <c r="WJB427" s="230"/>
      <c r="WJC427" s="230"/>
      <c r="WJD427" s="230"/>
      <c r="WJE427" s="230"/>
      <c r="WJF427" s="230"/>
      <c r="WJG427" s="230"/>
      <c r="WJH427" s="230"/>
      <c r="WJI427" s="230"/>
      <c r="WJJ427" s="230"/>
      <c r="WJK427" s="230"/>
      <c r="WJL427" s="230"/>
      <c r="WJM427" s="230"/>
      <c r="WJN427" s="230"/>
      <c r="WJO427" s="230"/>
      <c r="WJP427" s="230"/>
      <c r="WJQ427" s="230"/>
      <c r="WJR427" s="230"/>
      <c r="WJS427" s="230"/>
      <c r="WJT427" s="230"/>
      <c r="WJU427" s="230"/>
      <c r="WJV427" s="230"/>
      <c r="WJW427" s="230"/>
      <c r="WJX427" s="230"/>
      <c r="WJY427" s="230"/>
      <c r="WJZ427" s="230"/>
      <c r="WKA427" s="230"/>
      <c r="WKB427" s="230"/>
      <c r="WKC427" s="230"/>
      <c r="WKD427" s="230"/>
      <c r="WKE427" s="230"/>
      <c r="WKF427" s="230"/>
      <c r="WKG427" s="230"/>
      <c r="WKH427" s="230"/>
      <c r="WKI427" s="230"/>
      <c r="WKJ427" s="230"/>
      <c r="WKK427" s="230"/>
      <c r="WKL427" s="230"/>
      <c r="WKM427" s="230"/>
      <c r="WKN427" s="230"/>
      <c r="WKO427" s="230"/>
      <c r="WKP427" s="230"/>
      <c r="WKQ427" s="230"/>
      <c r="WKR427" s="230"/>
      <c r="WKS427" s="230"/>
      <c r="WKT427" s="230"/>
      <c r="WKU427" s="230"/>
      <c r="WKV427" s="230"/>
      <c r="WKW427" s="230"/>
      <c r="WKX427" s="230"/>
      <c r="WKY427" s="230"/>
      <c r="WKZ427" s="230"/>
      <c r="WLA427" s="230"/>
      <c r="WLB427" s="230"/>
      <c r="WLC427" s="230"/>
      <c r="WLD427" s="230"/>
      <c r="WLE427" s="230"/>
      <c r="WLF427" s="230"/>
      <c r="WLG427" s="230"/>
      <c r="WLH427" s="230"/>
      <c r="WLI427" s="230"/>
      <c r="WLJ427" s="230"/>
      <c r="WLK427" s="230"/>
      <c r="WLL427" s="230"/>
      <c r="WLM427" s="230"/>
      <c r="WLN427" s="230"/>
      <c r="WLO427" s="230"/>
      <c r="WLP427" s="230"/>
      <c r="WLQ427" s="230"/>
      <c r="WLR427" s="230"/>
      <c r="WLS427" s="230"/>
      <c r="WLT427" s="230"/>
      <c r="WLU427" s="230"/>
      <c r="WLV427" s="230"/>
      <c r="WLW427" s="230"/>
      <c r="WLX427" s="230"/>
      <c r="WLY427" s="230"/>
      <c r="WLZ427" s="230"/>
      <c r="WMA427" s="230"/>
      <c r="WMB427" s="230"/>
      <c r="WMC427" s="230"/>
      <c r="WMD427" s="230"/>
      <c r="WME427" s="230"/>
      <c r="WMF427" s="230"/>
      <c r="WMG427" s="230"/>
      <c r="WMH427" s="230"/>
      <c r="WMI427" s="230"/>
      <c r="WMJ427" s="230"/>
      <c r="WMK427" s="230"/>
      <c r="WML427" s="230"/>
      <c r="WMM427" s="230"/>
      <c r="WMN427" s="230"/>
      <c r="WMO427" s="230"/>
      <c r="WMP427" s="230"/>
      <c r="WMQ427" s="230"/>
      <c r="WMR427" s="230"/>
      <c r="WMS427" s="230"/>
      <c r="WMT427" s="230"/>
      <c r="WMU427" s="230"/>
      <c r="WMV427" s="230"/>
      <c r="WMW427" s="230"/>
      <c r="WMX427" s="230"/>
      <c r="WMY427" s="230"/>
      <c r="WMZ427" s="230"/>
      <c r="WNA427" s="230"/>
      <c r="WNB427" s="230"/>
      <c r="WNC427" s="230"/>
      <c r="WND427" s="230"/>
      <c r="WNE427" s="230"/>
      <c r="WNF427" s="230"/>
      <c r="WNG427" s="230"/>
      <c r="WNH427" s="230"/>
      <c r="WNI427" s="230"/>
      <c r="WNJ427" s="230"/>
      <c r="WNK427" s="230"/>
      <c r="WNL427" s="230"/>
      <c r="WNM427" s="230"/>
      <c r="WNN427" s="230"/>
      <c r="WNO427" s="230"/>
      <c r="WNP427" s="230"/>
      <c r="WNQ427" s="230"/>
      <c r="WNR427" s="230"/>
      <c r="WNS427" s="230"/>
      <c r="WNT427" s="230"/>
      <c r="WNU427" s="230"/>
      <c r="WNV427" s="230"/>
      <c r="WNW427" s="230"/>
      <c r="WNX427" s="230"/>
      <c r="WNY427" s="230"/>
      <c r="WNZ427" s="230"/>
      <c r="WOA427" s="230"/>
      <c r="WOB427" s="230"/>
      <c r="WOC427" s="230"/>
      <c r="WOD427" s="230"/>
      <c r="WOE427" s="230"/>
      <c r="WOF427" s="230"/>
      <c r="WOG427" s="230"/>
      <c r="WOH427" s="230"/>
      <c r="WOI427" s="230"/>
      <c r="WOJ427" s="230"/>
      <c r="WOK427" s="230"/>
      <c r="WOL427" s="230"/>
      <c r="WOM427" s="230"/>
      <c r="WON427" s="230"/>
      <c r="WOO427" s="230"/>
      <c r="WOP427" s="230"/>
      <c r="WOQ427" s="230"/>
      <c r="WOR427" s="230"/>
      <c r="WOS427" s="230"/>
      <c r="WOT427" s="230"/>
      <c r="WOU427" s="230"/>
      <c r="WOV427" s="230"/>
      <c r="WOW427" s="230"/>
      <c r="WOX427" s="230"/>
      <c r="WOY427" s="230"/>
      <c r="WOZ427" s="230"/>
      <c r="WPA427" s="230"/>
      <c r="WPB427" s="230"/>
      <c r="WPC427" s="230"/>
      <c r="WPD427" s="230"/>
      <c r="WPE427" s="230"/>
      <c r="WPF427" s="230"/>
      <c r="WPG427" s="230"/>
      <c r="WPH427" s="230"/>
      <c r="WPI427" s="230"/>
      <c r="WPJ427" s="230"/>
      <c r="WPK427" s="230"/>
      <c r="WPL427" s="230"/>
      <c r="WPM427" s="230"/>
      <c r="WPN427" s="230"/>
      <c r="WPO427" s="230"/>
      <c r="WPP427" s="230"/>
      <c r="WPQ427" s="230"/>
      <c r="WPR427" s="230"/>
      <c r="WPS427" s="230"/>
      <c r="WPT427" s="230"/>
      <c r="WPU427" s="230"/>
      <c r="WPV427" s="230"/>
      <c r="WPW427" s="230"/>
      <c r="WPX427" s="230"/>
      <c r="WPY427" s="230"/>
      <c r="WPZ427" s="230"/>
      <c r="WQA427" s="230"/>
      <c r="WQB427" s="230"/>
      <c r="WQC427" s="230"/>
      <c r="WQD427" s="230"/>
      <c r="WQE427" s="230"/>
      <c r="WQF427" s="230"/>
      <c r="WQG427" s="230"/>
      <c r="WQH427" s="230"/>
      <c r="WQI427" s="230"/>
      <c r="WQJ427" s="230"/>
      <c r="WQK427" s="230"/>
      <c r="WQL427" s="230"/>
      <c r="WQM427" s="230"/>
      <c r="WQN427" s="230"/>
      <c r="WQO427" s="230"/>
      <c r="WQP427" s="230"/>
      <c r="WQQ427" s="230"/>
      <c r="WQR427" s="230"/>
      <c r="WQS427" s="230"/>
      <c r="WQT427" s="230"/>
      <c r="WQU427" s="230"/>
      <c r="WQV427" s="230"/>
      <c r="WQW427" s="230"/>
      <c r="WQX427" s="230"/>
      <c r="WQY427" s="230"/>
      <c r="WQZ427" s="230"/>
      <c r="WRA427" s="230"/>
      <c r="WRB427" s="230"/>
      <c r="WRC427" s="230"/>
      <c r="WRD427" s="230"/>
      <c r="WRE427" s="230"/>
      <c r="WRF427" s="230"/>
      <c r="WRG427" s="230"/>
      <c r="WRH427" s="230"/>
      <c r="WRI427" s="230"/>
      <c r="WRJ427" s="230"/>
      <c r="WRK427" s="230"/>
      <c r="WRL427" s="230"/>
      <c r="WRM427" s="230"/>
      <c r="WRN427" s="230"/>
      <c r="WRO427" s="230"/>
      <c r="WRP427" s="230"/>
      <c r="WRQ427" s="230"/>
      <c r="WRR427" s="230"/>
      <c r="WRS427" s="230"/>
      <c r="WRT427" s="230"/>
      <c r="WRU427" s="230"/>
      <c r="WRV427" s="230"/>
      <c r="WRW427" s="230"/>
      <c r="WRX427" s="230"/>
      <c r="WRY427" s="230"/>
      <c r="WRZ427" s="230"/>
      <c r="WSA427" s="230"/>
      <c r="WSB427" s="230"/>
      <c r="WSC427" s="230"/>
      <c r="WSD427" s="230"/>
      <c r="WSE427" s="230"/>
      <c r="WSF427" s="230"/>
      <c r="WSG427" s="230"/>
      <c r="WSH427" s="230"/>
      <c r="WSI427" s="230"/>
      <c r="WSJ427" s="230"/>
      <c r="WSK427" s="230"/>
      <c r="WSL427" s="230"/>
      <c r="WSM427" s="230"/>
      <c r="WSN427" s="230"/>
      <c r="WSO427" s="230"/>
      <c r="WSP427" s="230"/>
      <c r="WSQ427" s="230"/>
      <c r="WSR427" s="230"/>
      <c r="WSS427" s="230"/>
      <c r="WST427" s="230"/>
      <c r="WSU427" s="230"/>
      <c r="WSV427" s="230"/>
      <c r="WSW427" s="230"/>
      <c r="WSX427" s="230"/>
      <c r="WSY427" s="230"/>
      <c r="WSZ427" s="230"/>
      <c r="WTA427" s="230"/>
      <c r="WTB427" s="230"/>
      <c r="WTC427" s="230"/>
      <c r="WTD427" s="230"/>
      <c r="WTE427" s="230"/>
      <c r="WTF427" s="230"/>
      <c r="WTG427" s="230"/>
      <c r="WTH427" s="230"/>
      <c r="WTI427" s="230"/>
      <c r="WTJ427" s="230"/>
      <c r="WTK427" s="230"/>
      <c r="WTL427" s="230"/>
      <c r="WTM427" s="230"/>
      <c r="WTN427" s="230"/>
      <c r="WTO427" s="230"/>
      <c r="WTP427" s="230"/>
      <c r="WTQ427" s="230"/>
      <c r="WTR427" s="230"/>
      <c r="WTS427" s="230"/>
      <c r="WTT427" s="230"/>
      <c r="WTU427" s="230"/>
      <c r="WTV427" s="230"/>
      <c r="WTW427" s="230"/>
      <c r="WTX427" s="230"/>
      <c r="WTY427" s="230"/>
      <c r="WTZ427" s="230"/>
      <c r="WUA427" s="230"/>
      <c r="WUB427" s="230"/>
      <c r="WUC427" s="230"/>
      <c r="WUD427" s="230"/>
      <c r="WUE427" s="230"/>
      <c r="WUF427" s="230"/>
      <c r="WUG427" s="230"/>
      <c r="WUH427" s="230"/>
      <c r="WUI427" s="230"/>
      <c r="WUJ427" s="230"/>
      <c r="WUK427" s="230"/>
      <c r="WUL427" s="230"/>
      <c r="WUM427" s="230"/>
      <c r="WUN427" s="230"/>
      <c r="WUO427" s="230"/>
      <c r="WUP427" s="230"/>
      <c r="WUQ427" s="230"/>
      <c r="WUR427" s="230"/>
      <c r="WUS427" s="230"/>
      <c r="WUT427" s="230"/>
      <c r="WUU427" s="230"/>
      <c r="WUV427" s="230"/>
      <c r="WUW427" s="230"/>
      <c r="WUX427" s="230"/>
      <c r="WUY427" s="230"/>
      <c r="WUZ427" s="230"/>
      <c r="WVA427" s="230"/>
      <c r="WVB427" s="230"/>
      <c r="WVC427" s="230"/>
      <c r="WVD427" s="230"/>
      <c r="WVE427" s="230"/>
      <c r="WVF427" s="230"/>
      <c r="WVG427" s="230"/>
      <c r="WVH427" s="230"/>
      <c r="WVI427" s="230"/>
      <c r="WVJ427" s="230"/>
      <c r="WVK427" s="230"/>
      <c r="WVL427" s="230"/>
      <c r="WVM427" s="230"/>
      <c r="WVN427" s="230"/>
      <c r="WVO427" s="230"/>
      <c r="WVP427" s="230"/>
      <c r="WVQ427" s="230"/>
      <c r="WVR427" s="230"/>
      <c r="WVS427" s="230"/>
      <c r="WVT427" s="230"/>
      <c r="WVU427" s="230"/>
      <c r="WVV427" s="230"/>
      <c r="WVW427" s="230"/>
      <c r="WVX427" s="230"/>
      <c r="WVY427" s="230"/>
      <c r="WVZ427" s="230"/>
      <c r="WWA427" s="230"/>
      <c r="WWB427" s="230"/>
      <c r="WWC427" s="230"/>
      <c r="WWD427" s="230"/>
      <c r="WWE427" s="230"/>
      <c r="WWF427" s="230"/>
      <c r="WWG427" s="230"/>
      <c r="WWH427" s="230"/>
      <c r="WWI427" s="230"/>
      <c r="WWJ427" s="230"/>
      <c r="WWK427" s="230"/>
      <c r="WWL427" s="230"/>
      <c r="WWM427" s="230"/>
      <c r="WWN427" s="230"/>
      <c r="WWO427" s="230"/>
      <c r="WWP427" s="230"/>
      <c r="WWQ427" s="230"/>
      <c r="WWR427" s="230"/>
      <c r="WWS427" s="230"/>
      <c r="WWT427" s="230"/>
      <c r="WWU427" s="230"/>
      <c r="WWV427" s="230"/>
      <c r="WWW427" s="230"/>
      <c r="WWX427" s="230"/>
      <c r="WWY427" s="230"/>
      <c r="WWZ427" s="230"/>
      <c r="WXA427" s="230"/>
      <c r="WXB427" s="230"/>
      <c r="WXC427" s="230"/>
      <c r="WXD427" s="230"/>
      <c r="WXE427" s="230"/>
      <c r="WXF427" s="230"/>
      <c r="WXG427" s="230"/>
      <c r="WXH427" s="230"/>
      <c r="WXI427" s="230"/>
      <c r="WXJ427" s="230"/>
      <c r="WXK427" s="230"/>
      <c r="WXL427" s="230"/>
      <c r="WXM427" s="230"/>
      <c r="WXN427" s="230"/>
      <c r="WXO427" s="230"/>
      <c r="WXP427" s="230"/>
      <c r="WXQ427" s="230"/>
      <c r="WXR427" s="230"/>
      <c r="WXS427" s="230"/>
      <c r="WXT427" s="230"/>
      <c r="WXU427" s="230"/>
      <c r="WXV427" s="230"/>
      <c r="WXW427" s="230"/>
      <c r="WXX427" s="230"/>
      <c r="WXY427" s="230"/>
      <c r="WXZ427" s="230"/>
      <c r="WYA427" s="230"/>
      <c r="WYB427" s="230"/>
      <c r="WYC427" s="230"/>
      <c r="WYD427" s="230"/>
      <c r="WYE427" s="230"/>
      <c r="WYF427" s="230"/>
      <c r="WYG427" s="230"/>
      <c r="WYH427" s="230"/>
      <c r="WYI427" s="230"/>
      <c r="WYJ427" s="230"/>
      <c r="WYK427" s="230"/>
      <c r="WYL427" s="230"/>
      <c r="WYM427" s="230"/>
      <c r="WYN427" s="230"/>
      <c r="WYO427" s="230"/>
      <c r="WYP427" s="230"/>
      <c r="WYQ427" s="230"/>
      <c r="WYR427" s="230"/>
      <c r="WYS427" s="230"/>
      <c r="WYT427" s="230"/>
      <c r="WYU427" s="230"/>
      <c r="WYV427" s="230"/>
      <c r="WYW427" s="230"/>
      <c r="WYX427" s="230"/>
      <c r="WYY427" s="230"/>
      <c r="WYZ427" s="230"/>
      <c r="WZA427" s="230"/>
      <c r="WZB427" s="230"/>
      <c r="WZC427" s="230"/>
      <c r="WZD427" s="230"/>
      <c r="WZE427" s="230"/>
      <c r="WZF427" s="230"/>
      <c r="WZG427" s="230"/>
      <c r="WZH427" s="230"/>
      <c r="WZI427" s="230"/>
      <c r="WZJ427" s="230"/>
      <c r="WZK427" s="230"/>
      <c r="WZL427" s="230"/>
      <c r="WZM427" s="230"/>
      <c r="WZN427" s="230"/>
      <c r="WZO427" s="230"/>
      <c r="WZP427" s="230"/>
      <c r="WZQ427" s="230"/>
      <c r="WZR427" s="230"/>
      <c r="WZS427" s="230"/>
      <c r="WZT427" s="230"/>
      <c r="WZU427" s="230"/>
      <c r="WZV427" s="230"/>
      <c r="WZW427" s="230"/>
      <c r="WZX427" s="230"/>
      <c r="WZY427" s="230"/>
      <c r="WZZ427" s="230"/>
      <c r="XAA427" s="230"/>
      <c r="XAB427" s="230"/>
      <c r="XAC427" s="230"/>
      <c r="XAD427" s="230"/>
      <c r="XAE427" s="230"/>
      <c r="XAF427" s="230"/>
      <c r="XAG427" s="230"/>
      <c r="XAH427" s="230"/>
      <c r="XAI427" s="230"/>
      <c r="XAJ427" s="230"/>
      <c r="XAK427" s="230"/>
      <c r="XAL427" s="230"/>
      <c r="XAM427" s="230"/>
      <c r="XAN427" s="230"/>
      <c r="XAO427" s="230"/>
      <c r="XAP427" s="230"/>
      <c r="XAQ427" s="230"/>
      <c r="XAR427" s="230"/>
      <c r="XAS427" s="230"/>
      <c r="XAT427" s="230"/>
      <c r="XAU427" s="230"/>
      <c r="XAV427" s="230"/>
      <c r="XAW427" s="230"/>
      <c r="XAX427" s="230"/>
      <c r="XAY427" s="230"/>
      <c r="XAZ427" s="230"/>
      <c r="XBA427" s="230"/>
      <c r="XBB427" s="230"/>
      <c r="XBC427" s="230"/>
      <c r="XBD427" s="230"/>
      <c r="XBE427" s="230"/>
      <c r="XBF427" s="230"/>
      <c r="XBG427" s="230"/>
      <c r="XBH427" s="230"/>
      <c r="XBI427" s="230"/>
      <c r="XBJ427" s="230"/>
      <c r="XBK427" s="230"/>
      <c r="XBL427" s="230"/>
      <c r="XBM427" s="230"/>
      <c r="XBN427" s="230"/>
      <c r="XBO427" s="230"/>
      <c r="XBP427" s="230"/>
      <c r="XBQ427" s="230"/>
      <c r="XBR427" s="230"/>
      <c r="XBS427" s="230"/>
      <c r="XBT427" s="230"/>
      <c r="XBU427" s="230"/>
      <c r="XBV427" s="230"/>
      <c r="XBW427" s="230"/>
      <c r="XBX427" s="230"/>
      <c r="XBY427" s="230"/>
      <c r="XBZ427" s="230"/>
      <c r="XCA427" s="230"/>
      <c r="XCB427" s="230"/>
      <c r="XCC427" s="230"/>
      <c r="XCD427" s="230"/>
      <c r="XCE427" s="230"/>
      <c r="XCF427" s="230"/>
      <c r="XCG427" s="230"/>
      <c r="XCH427" s="230"/>
      <c r="XCI427" s="230"/>
      <c r="XCJ427" s="230"/>
      <c r="XCK427" s="230"/>
      <c r="XCL427" s="230"/>
      <c r="XCM427" s="230"/>
      <c r="XCN427" s="230"/>
      <c r="XCO427" s="230"/>
      <c r="XCP427" s="230"/>
      <c r="XCQ427" s="230"/>
      <c r="XCR427" s="230"/>
      <c r="XCS427" s="230"/>
      <c r="XCT427" s="230"/>
      <c r="XCU427" s="230"/>
      <c r="XCV427" s="230"/>
      <c r="XCW427" s="230"/>
      <c r="XCX427" s="230"/>
      <c r="XCY427" s="230"/>
      <c r="XCZ427" s="230"/>
      <c r="XDA427" s="230"/>
      <c r="XDB427" s="230"/>
      <c r="XDC427" s="230"/>
      <c r="XDD427" s="230"/>
      <c r="XDE427" s="230"/>
      <c r="XDF427" s="230"/>
      <c r="XDG427" s="230"/>
      <c r="XDH427" s="230"/>
      <c r="XDI427" s="230"/>
      <c r="XDJ427" s="230"/>
      <c r="XDK427" s="230"/>
      <c r="XDL427" s="230"/>
      <c r="XDM427" s="230"/>
      <c r="XDN427" s="230"/>
      <c r="XDO427" s="230"/>
      <c r="XDP427" s="230"/>
      <c r="XDQ427" s="230"/>
      <c r="XDR427" s="230"/>
      <c r="XDS427" s="230"/>
      <c r="XDT427" s="230"/>
      <c r="XDU427" s="230"/>
      <c r="XDV427" s="230"/>
      <c r="XDW427" s="230"/>
      <c r="XDX427" s="230"/>
      <c r="XDY427" s="230"/>
      <c r="XDZ427" s="230"/>
      <c r="XEA427" s="230"/>
      <c r="XEB427" s="230"/>
      <c r="XEC427" s="230"/>
      <c r="XED427" s="230"/>
      <c r="XEE427" s="230"/>
      <c r="XEF427" s="230"/>
      <c r="XEG427" s="230"/>
      <c r="XEH427" s="230"/>
      <c r="XEI427" s="230"/>
      <c r="XEJ427" s="230"/>
      <c r="XEK427" s="230"/>
      <c r="XEL427" s="230"/>
      <c r="XEM427" s="230"/>
      <c r="XEN427" s="230"/>
      <c r="XEO427" s="230"/>
      <c r="XEP427" s="230"/>
      <c r="XEQ427" s="230"/>
      <c r="XER427" s="230"/>
      <c r="XES427" s="230"/>
      <c r="XET427" s="230"/>
      <c r="XEU427" s="230"/>
      <c r="XEV427" s="230"/>
      <c r="XEW427" s="230"/>
      <c r="XEX427" s="230"/>
      <c r="XEY427" s="230"/>
      <c r="XEZ427" s="230"/>
      <c r="XFA427" s="230"/>
      <c r="XFB427" s="230"/>
      <c r="XFC427" s="230"/>
      <c r="XFD427" s="230"/>
    </row>
    <row r="428" spans="1:16384" s="229" customFormat="1">
      <c r="A428" s="229" t="s">
        <v>2384</v>
      </c>
      <c r="B428" s="229" t="s">
        <v>1222</v>
      </c>
      <c r="C428" s="229" t="s">
        <v>1717</v>
      </c>
      <c r="D428" s="229" t="s">
        <v>2385</v>
      </c>
      <c r="E428" s="519">
        <v>11200</v>
      </c>
      <c r="F428" s="268"/>
      <c r="G428" s="268"/>
      <c r="H428" s="268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  <c r="AF428" s="230"/>
      <c r="AG428" s="230"/>
      <c r="AH428" s="230"/>
      <c r="AI428" s="230"/>
      <c r="AJ428" s="230"/>
      <c r="AK428" s="230"/>
      <c r="AL428" s="230"/>
      <c r="AM428" s="230"/>
      <c r="AN428" s="230"/>
      <c r="AO428" s="230"/>
      <c r="AP428" s="230"/>
      <c r="AQ428" s="230"/>
      <c r="AR428" s="230"/>
      <c r="AS428" s="230"/>
      <c r="AT428" s="230"/>
      <c r="AU428" s="230"/>
      <c r="AV428" s="230"/>
      <c r="AW428" s="230"/>
      <c r="AX428" s="230"/>
      <c r="AY428" s="230"/>
      <c r="AZ428" s="230"/>
      <c r="BA428" s="230"/>
      <c r="BB428" s="230"/>
      <c r="BC428" s="230"/>
      <c r="BD428" s="230"/>
      <c r="BE428" s="230"/>
      <c r="BF428" s="230"/>
      <c r="BG428" s="230"/>
      <c r="BH428" s="230"/>
      <c r="BI428" s="230"/>
      <c r="BJ428" s="230"/>
      <c r="BK428" s="230"/>
      <c r="BL428" s="230"/>
      <c r="BM428" s="230"/>
      <c r="BN428" s="230"/>
      <c r="BO428" s="230"/>
      <c r="BP428" s="230"/>
      <c r="BQ428" s="230"/>
      <c r="BR428" s="230"/>
      <c r="BS428" s="230"/>
      <c r="BT428" s="230"/>
      <c r="BU428" s="230"/>
      <c r="BV428" s="230"/>
      <c r="BW428" s="230"/>
      <c r="BX428" s="230"/>
      <c r="BY428" s="230"/>
      <c r="BZ428" s="230"/>
      <c r="CA428" s="230"/>
      <c r="CB428" s="230"/>
      <c r="CC428" s="230"/>
      <c r="CD428" s="230"/>
      <c r="CE428" s="230"/>
      <c r="CF428" s="230"/>
      <c r="CG428" s="230"/>
      <c r="CH428" s="230"/>
      <c r="CI428" s="230"/>
      <c r="CJ428" s="230"/>
      <c r="CK428" s="230"/>
      <c r="CL428" s="230"/>
      <c r="CM428" s="230"/>
      <c r="CN428" s="230"/>
      <c r="CO428" s="230"/>
      <c r="CP428" s="230"/>
      <c r="CQ428" s="230"/>
      <c r="CR428" s="230"/>
      <c r="CS428" s="230"/>
      <c r="CT428" s="230"/>
      <c r="CU428" s="230"/>
      <c r="CV428" s="230"/>
      <c r="CW428" s="230"/>
      <c r="CX428" s="230"/>
      <c r="CY428" s="230"/>
      <c r="CZ428" s="230"/>
      <c r="DA428" s="230"/>
      <c r="DB428" s="230"/>
      <c r="DC428" s="230"/>
      <c r="DD428" s="230"/>
      <c r="DE428" s="230"/>
      <c r="DF428" s="230"/>
      <c r="DG428" s="230"/>
      <c r="DH428" s="230"/>
      <c r="DI428" s="230"/>
      <c r="DJ428" s="230"/>
      <c r="DK428" s="230"/>
      <c r="DL428" s="230"/>
      <c r="DM428" s="230"/>
      <c r="DN428" s="230"/>
      <c r="DO428" s="230"/>
      <c r="DP428" s="230"/>
      <c r="DQ428" s="230"/>
      <c r="DR428" s="230"/>
      <c r="DS428" s="230"/>
      <c r="DT428" s="230"/>
      <c r="DU428" s="230"/>
      <c r="DV428" s="230"/>
      <c r="DW428" s="230"/>
      <c r="DX428" s="230"/>
      <c r="DY428" s="230"/>
      <c r="DZ428" s="230"/>
      <c r="EA428" s="230"/>
      <c r="EB428" s="230"/>
      <c r="EC428" s="230"/>
      <c r="ED428" s="230"/>
      <c r="EE428" s="230"/>
      <c r="EF428" s="230"/>
      <c r="EG428" s="230"/>
      <c r="EH428" s="230"/>
      <c r="EI428" s="230"/>
      <c r="EJ428" s="230"/>
      <c r="EK428" s="230"/>
      <c r="EL428" s="230"/>
      <c r="EM428" s="230"/>
      <c r="EN428" s="230"/>
      <c r="EO428" s="230"/>
      <c r="EP428" s="230"/>
      <c r="EQ428" s="230"/>
      <c r="ER428" s="230"/>
      <c r="ES428" s="230"/>
      <c r="ET428" s="230"/>
      <c r="EU428" s="230"/>
      <c r="EV428" s="230"/>
      <c r="EW428" s="230"/>
      <c r="EX428" s="230"/>
      <c r="EY428" s="230"/>
      <c r="EZ428" s="230"/>
      <c r="FA428" s="230"/>
      <c r="FB428" s="230"/>
      <c r="FC428" s="230"/>
      <c r="FD428" s="230"/>
      <c r="FE428" s="230"/>
      <c r="FF428" s="230"/>
      <c r="FG428" s="230"/>
      <c r="FH428" s="230"/>
      <c r="FI428" s="230"/>
      <c r="FJ428" s="230"/>
      <c r="FK428" s="230"/>
      <c r="FL428" s="230"/>
      <c r="FM428" s="230"/>
      <c r="FN428" s="230"/>
      <c r="FO428" s="230"/>
      <c r="FP428" s="230"/>
      <c r="FQ428" s="230"/>
      <c r="FR428" s="230"/>
      <c r="FS428" s="230"/>
      <c r="FT428" s="230"/>
      <c r="FU428" s="230"/>
      <c r="FV428" s="230"/>
      <c r="FW428" s="230"/>
      <c r="FX428" s="230"/>
      <c r="FY428" s="230"/>
      <c r="FZ428" s="230"/>
      <c r="GA428" s="230"/>
      <c r="GB428" s="230"/>
      <c r="GC428" s="230"/>
      <c r="GD428" s="230"/>
      <c r="GE428" s="230"/>
      <c r="GF428" s="230"/>
      <c r="GG428" s="230"/>
      <c r="GH428" s="230"/>
      <c r="GI428" s="230"/>
      <c r="GJ428" s="230"/>
      <c r="GK428" s="230"/>
      <c r="GL428" s="230"/>
      <c r="GM428" s="230"/>
      <c r="GN428" s="230"/>
      <c r="GO428" s="230"/>
      <c r="GP428" s="230"/>
      <c r="GQ428" s="230"/>
      <c r="GR428" s="230"/>
      <c r="GS428" s="230"/>
      <c r="GT428" s="230"/>
      <c r="GU428" s="230"/>
      <c r="GV428" s="230"/>
      <c r="GW428" s="230"/>
      <c r="GX428" s="230"/>
      <c r="GY428" s="230"/>
      <c r="GZ428" s="230"/>
      <c r="HA428" s="230"/>
      <c r="HB428" s="230"/>
      <c r="HC428" s="230"/>
      <c r="HD428" s="230"/>
      <c r="HE428" s="230"/>
      <c r="HF428" s="230"/>
      <c r="HG428" s="230"/>
      <c r="HH428" s="230"/>
      <c r="HI428" s="230"/>
      <c r="HJ428" s="230"/>
      <c r="HK428" s="230"/>
      <c r="HL428" s="230"/>
      <c r="HM428" s="230"/>
      <c r="HN428" s="230"/>
      <c r="HO428" s="230"/>
      <c r="HP428" s="230"/>
      <c r="HQ428" s="230"/>
      <c r="HR428" s="230"/>
      <c r="HS428" s="230"/>
      <c r="HT428" s="230"/>
      <c r="HU428" s="230"/>
      <c r="HV428" s="230"/>
      <c r="HW428" s="230"/>
      <c r="HX428" s="230"/>
      <c r="HY428" s="230"/>
      <c r="HZ428" s="230"/>
      <c r="IA428" s="230"/>
      <c r="IB428" s="230"/>
      <c r="IC428" s="230"/>
      <c r="ID428" s="230"/>
      <c r="IE428" s="230"/>
      <c r="IF428" s="230"/>
      <c r="IG428" s="230"/>
      <c r="IH428" s="230"/>
      <c r="II428" s="230"/>
      <c r="IJ428" s="230"/>
      <c r="IK428" s="230"/>
      <c r="IL428" s="230"/>
      <c r="IM428" s="230"/>
      <c r="IN428" s="230"/>
      <c r="IO428" s="230"/>
      <c r="IP428" s="230"/>
      <c r="IQ428" s="230"/>
      <c r="IR428" s="230"/>
      <c r="IS428" s="230"/>
      <c r="IT428" s="230"/>
      <c r="IU428" s="230"/>
      <c r="IV428" s="230"/>
      <c r="IW428" s="230"/>
      <c r="IX428" s="230"/>
      <c r="IY428" s="230"/>
      <c r="IZ428" s="230"/>
      <c r="JA428" s="230"/>
      <c r="JB428" s="230"/>
      <c r="JC428" s="230"/>
      <c r="JD428" s="230"/>
      <c r="JE428" s="230"/>
      <c r="JF428" s="230"/>
      <c r="JG428" s="230"/>
      <c r="JH428" s="230"/>
      <c r="JI428" s="230"/>
      <c r="JJ428" s="230"/>
      <c r="JK428" s="230"/>
      <c r="JL428" s="230"/>
      <c r="JM428" s="230"/>
      <c r="JN428" s="230"/>
      <c r="JO428" s="230"/>
      <c r="JP428" s="230"/>
      <c r="JQ428" s="230"/>
      <c r="JR428" s="230"/>
      <c r="JS428" s="230"/>
      <c r="JT428" s="230"/>
      <c r="JU428" s="230"/>
      <c r="JV428" s="230"/>
      <c r="JW428" s="230"/>
      <c r="JX428" s="230"/>
      <c r="JY428" s="230"/>
      <c r="JZ428" s="230"/>
      <c r="KA428" s="230"/>
      <c r="KB428" s="230"/>
      <c r="KC428" s="230"/>
      <c r="KD428" s="230"/>
      <c r="KE428" s="230"/>
      <c r="KF428" s="230"/>
      <c r="KG428" s="230"/>
      <c r="KH428" s="230"/>
      <c r="KI428" s="230"/>
      <c r="KJ428" s="230"/>
      <c r="KK428" s="230"/>
      <c r="KL428" s="230"/>
      <c r="KM428" s="230"/>
      <c r="KN428" s="230"/>
      <c r="KO428" s="230"/>
      <c r="KP428" s="230"/>
      <c r="KQ428" s="230"/>
      <c r="KR428" s="230"/>
      <c r="KS428" s="230"/>
      <c r="KT428" s="230"/>
      <c r="KU428" s="230"/>
      <c r="KV428" s="230"/>
      <c r="KW428" s="230"/>
      <c r="KX428" s="230"/>
      <c r="KY428" s="230"/>
      <c r="KZ428" s="230"/>
      <c r="LA428" s="230"/>
      <c r="LB428" s="230"/>
      <c r="LC428" s="230"/>
      <c r="LD428" s="230"/>
      <c r="LE428" s="230"/>
      <c r="LF428" s="230"/>
      <c r="LG428" s="230"/>
      <c r="LH428" s="230"/>
      <c r="LI428" s="230"/>
      <c r="LJ428" s="230"/>
      <c r="LK428" s="230"/>
      <c r="LL428" s="230"/>
      <c r="LM428" s="230"/>
      <c r="LN428" s="230"/>
      <c r="LO428" s="230"/>
      <c r="LP428" s="230"/>
      <c r="LQ428" s="230"/>
      <c r="LR428" s="230"/>
      <c r="LS428" s="230"/>
      <c r="LT428" s="230"/>
      <c r="LU428" s="230"/>
      <c r="LV428" s="230"/>
      <c r="LW428" s="230"/>
      <c r="LX428" s="230"/>
      <c r="LY428" s="230"/>
      <c r="LZ428" s="230"/>
      <c r="MA428" s="230"/>
      <c r="MB428" s="230"/>
      <c r="MC428" s="230"/>
      <c r="MD428" s="230"/>
      <c r="ME428" s="230"/>
      <c r="MF428" s="230"/>
      <c r="MG428" s="230"/>
      <c r="MH428" s="230"/>
      <c r="MI428" s="230"/>
      <c r="MJ428" s="230"/>
      <c r="MK428" s="230"/>
      <c r="ML428" s="230"/>
      <c r="MM428" s="230"/>
      <c r="MN428" s="230"/>
      <c r="MO428" s="230"/>
      <c r="MP428" s="230"/>
      <c r="MQ428" s="230"/>
      <c r="MR428" s="230"/>
      <c r="MS428" s="230"/>
      <c r="MT428" s="230"/>
      <c r="MU428" s="230"/>
      <c r="MV428" s="230"/>
      <c r="MW428" s="230"/>
      <c r="MX428" s="230"/>
      <c r="MY428" s="230"/>
      <c r="MZ428" s="230"/>
      <c r="NA428" s="230"/>
      <c r="NB428" s="230"/>
      <c r="NC428" s="230"/>
      <c r="ND428" s="230"/>
      <c r="NE428" s="230"/>
      <c r="NF428" s="230"/>
      <c r="NG428" s="230"/>
      <c r="NH428" s="230"/>
      <c r="NI428" s="230"/>
      <c r="NJ428" s="230"/>
      <c r="NK428" s="230"/>
      <c r="NL428" s="230"/>
      <c r="NM428" s="230"/>
      <c r="NN428" s="230"/>
      <c r="NO428" s="230"/>
      <c r="NP428" s="230"/>
      <c r="NQ428" s="230"/>
      <c r="NR428" s="230"/>
      <c r="NS428" s="230"/>
      <c r="NT428" s="230"/>
      <c r="NU428" s="230"/>
      <c r="NV428" s="230"/>
      <c r="NW428" s="230"/>
      <c r="NX428" s="230"/>
      <c r="NY428" s="230"/>
      <c r="NZ428" s="230"/>
      <c r="OA428" s="230"/>
      <c r="OB428" s="230"/>
      <c r="OC428" s="230"/>
      <c r="OD428" s="230"/>
      <c r="OE428" s="230"/>
      <c r="OF428" s="230"/>
      <c r="OG428" s="230"/>
      <c r="OH428" s="230"/>
      <c r="OI428" s="230"/>
      <c r="OJ428" s="230"/>
      <c r="OK428" s="230"/>
      <c r="OL428" s="230"/>
      <c r="OM428" s="230"/>
      <c r="ON428" s="230"/>
      <c r="OO428" s="230"/>
      <c r="OP428" s="230"/>
      <c r="OQ428" s="230"/>
      <c r="OR428" s="230"/>
      <c r="OS428" s="230"/>
      <c r="OT428" s="230"/>
      <c r="OU428" s="230"/>
      <c r="OV428" s="230"/>
      <c r="OW428" s="230"/>
      <c r="OX428" s="230"/>
      <c r="OY428" s="230"/>
      <c r="OZ428" s="230"/>
      <c r="PA428" s="230"/>
      <c r="PB428" s="230"/>
      <c r="PC428" s="230"/>
      <c r="PD428" s="230"/>
      <c r="PE428" s="230"/>
      <c r="PF428" s="230"/>
      <c r="PG428" s="230"/>
      <c r="PH428" s="230"/>
      <c r="PI428" s="230"/>
      <c r="PJ428" s="230"/>
      <c r="PK428" s="230"/>
      <c r="PL428" s="230"/>
      <c r="PM428" s="230"/>
      <c r="PN428" s="230"/>
      <c r="PO428" s="230"/>
      <c r="PP428" s="230"/>
      <c r="PQ428" s="230"/>
      <c r="PR428" s="230"/>
      <c r="PS428" s="230"/>
      <c r="PT428" s="230"/>
      <c r="PU428" s="230"/>
      <c r="PV428" s="230"/>
      <c r="PW428" s="230"/>
      <c r="PX428" s="230"/>
      <c r="PY428" s="230"/>
      <c r="PZ428" s="230"/>
      <c r="QA428" s="230"/>
      <c r="QB428" s="230"/>
      <c r="QC428" s="230"/>
      <c r="QD428" s="230"/>
      <c r="QE428" s="230"/>
      <c r="QF428" s="230"/>
      <c r="QG428" s="230"/>
      <c r="QH428" s="230"/>
      <c r="QI428" s="230"/>
      <c r="QJ428" s="230"/>
      <c r="QK428" s="230"/>
      <c r="QL428" s="230"/>
      <c r="QM428" s="230"/>
      <c r="QN428" s="230"/>
      <c r="QO428" s="230"/>
      <c r="QP428" s="230"/>
      <c r="QQ428" s="230"/>
      <c r="QR428" s="230"/>
      <c r="QS428" s="230"/>
      <c r="QT428" s="230"/>
      <c r="QU428" s="230"/>
      <c r="QV428" s="230"/>
      <c r="QW428" s="230"/>
      <c r="QX428" s="230"/>
      <c r="QY428" s="230"/>
      <c r="QZ428" s="230"/>
      <c r="RA428" s="230"/>
      <c r="RB428" s="230"/>
      <c r="RC428" s="230"/>
      <c r="RD428" s="230"/>
      <c r="RE428" s="230"/>
      <c r="RF428" s="230"/>
      <c r="RG428" s="230"/>
      <c r="RH428" s="230"/>
      <c r="RI428" s="230"/>
      <c r="RJ428" s="230"/>
      <c r="RK428" s="230"/>
      <c r="RL428" s="230"/>
      <c r="RM428" s="230"/>
      <c r="RN428" s="230"/>
      <c r="RO428" s="230"/>
      <c r="RP428" s="230"/>
      <c r="RQ428" s="230"/>
      <c r="RR428" s="230"/>
      <c r="RS428" s="230"/>
      <c r="RT428" s="230"/>
      <c r="RU428" s="230"/>
      <c r="RV428" s="230"/>
      <c r="RW428" s="230"/>
      <c r="RX428" s="230"/>
      <c r="RY428" s="230"/>
      <c r="RZ428" s="230"/>
      <c r="SA428" s="230"/>
      <c r="SB428" s="230"/>
      <c r="SC428" s="230"/>
      <c r="SD428" s="230"/>
      <c r="SE428" s="230"/>
      <c r="SF428" s="230"/>
      <c r="SG428" s="230"/>
      <c r="SH428" s="230"/>
      <c r="SI428" s="230"/>
      <c r="SJ428" s="230"/>
      <c r="SK428" s="230"/>
      <c r="SL428" s="230"/>
      <c r="SM428" s="230"/>
      <c r="SN428" s="230"/>
      <c r="SO428" s="230"/>
      <c r="SP428" s="230"/>
      <c r="SQ428" s="230"/>
      <c r="SR428" s="230"/>
      <c r="SS428" s="230"/>
      <c r="ST428" s="230"/>
      <c r="SU428" s="230"/>
      <c r="SV428" s="230"/>
      <c r="SW428" s="230"/>
      <c r="SX428" s="230"/>
      <c r="SY428" s="230"/>
      <c r="SZ428" s="230"/>
      <c r="TA428" s="230"/>
      <c r="TB428" s="230"/>
      <c r="TC428" s="230"/>
      <c r="TD428" s="230"/>
      <c r="TE428" s="230"/>
      <c r="TF428" s="230"/>
      <c r="TG428" s="230"/>
      <c r="TH428" s="230"/>
      <c r="TI428" s="230"/>
      <c r="TJ428" s="230"/>
      <c r="TK428" s="230"/>
      <c r="TL428" s="230"/>
      <c r="TM428" s="230"/>
      <c r="TN428" s="230"/>
      <c r="TO428" s="230"/>
      <c r="TP428" s="230"/>
      <c r="TQ428" s="230"/>
      <c r="TR428" s="230"/>
      <c r="TS428" s="230"/>
      <c r="TT428" s="230"/>
      <c r="TU428" s="230"/>
      <c r="TV428" s="230"/>
      <c r="TW428" s="230"/>
      <c r="TX428" s="230"/>
      <c r="TY428" s="230"/>
      <c r="TZ428" s="230"/>
      <c r="UA428" s="230"/>
      <c r="UB428" s="230"/>
      <c r="UC428" s="230"/>
      <c r="UD428" s="230"/>
      <c r="UE428" s="230"/>
      <c r="UF428" s="230"/>
      <c r="UG428" s="230"/>
      <c r="UH428" s="230"/>
      <c r="UI428" s="230"/>
      <c r="UJ428" s="230"/>
      <c r="UK428" s="230"/>
      <c r="UL428" s="230"/>
      <c r="UM428" s="230"/>
      <c r="UN428" s="230"/>
      <c r="UO428" s="230"/>
      <c r="UP428" s="230"/>
      <c r="UQ428" s="230"/>
      <c r="UR428" s="230"/>
      <c r="US428" s="230"/>
      <c r="UT428" s="230"/>
      <c r="UU428" s="230"/>
      <c r="UV428" s="230"/>
      <c r="UW428" s="230"/>
      <c r="UX428" s="230"/>
      <c r="UY428" s="230"/>
      <c r="UZ428" s="230"/>
      <c r="VA428" s="230"/>
      <c r="VB428" s="230"/>
      <c r="VC428" s="230"/>
      <c r="VD428" s="230"/>
      <c r="VE428" s="230"/>
      <c r="VF428" s="230"/>
      <c r="VG428" s="230"/>
      <c r="VH428" s="230"/>
      <c r="VI428" s="230"/>
      <c r="VJ428" s="230"/>
      <c r="VK428" s="230"/>
      <c r="VL428" s="230"/>
      <c r="VM428" s="230"/>
      <c r="VN428" s="230"/>
      <c r="VO428" s="230"/>
      <c r="VP428" s="230"/>
      <c r="VQ428" s="230"/>
      <c r="VR428" s="230"/>
      <c r="VS428" s="230"/>
      <c r="VT428" s="230"/>
      <c r="VU428" s="230"/>
      <c r="VV428" s="230"/>
      <c r="VW428" s="230"/>
      <c r="VX428" s="230"/>
      <c r="VY428" s="230"/>
      <c r="VZ428" s="230"/>
      <c r="WA428" s="230"/>
      <c r="WB428" s="230"/>
      <c r="WC428" s="230"/>
      <c r="WD428" s="230"/>
      <c r="WE428" s="230"/>
      <c r="WF428" s="230"/>
      <c r="WG428" s="230"/>
      <c r="WH428" s="230"/>
      <c r="WI428" s="230"/>
      <c r="WJ428" s="230"/>
      <c r="WK428" s="230"/>
      <c r="WL428" s="230"/>
      <c r="WM428" s="230"/>
      <c r="WN428" s="230"/>
      <c r="WO428" s="230"/>
      <c r="WP428" s="230"/>
      <c r="WQ428" s="230"/>
      <c r="WR428" s="230"/>
      <c r="WS428" s="230"/>
      <c r="WT428" s="230"/>
      <c r="WU428" s="230"/>
      <c r="WV428" s="230"/>
      <c r="WW428" s="230"/>
      <c r="WX428" s="230"/>
      <c r="WY428" s="230"/>
      <c r="WZ428" s="230"/>
      <c r="XA428" s="230"/>
      <c r="XB428" s="230"/>
      <c r="XC428" s="230"/>
      <c r="XD428" s="230"/>
      <c r="XE428" s="230"/>
      <c r="XF428" s="230"/>
      <c r="XG428" s="230"/>
      <c r="XH428" s="230"/>
      <c r="XI428" s="230"/>
      <c r="XJ428" s="230"/>
      <c r="XK428" s="230"/>
      <c r="XL428" s="230"/>
      <c r="XM428" s="230"/>
      <c r="XN428" s="230"/>
      <c r="XO428" s="230"/>
      <c r="XP428" s="230"/>
      <c r="XQ428" s="230"/>
      <c r="XR428" s="230"/>
      <c r="XS428" s="230"/>
      <c r="XT428" s="230"/>
      <c r="XU428" s="230"/>
      <c r="XV428" s="230"/>
      <c r="XW428" s="230"/>
      <c r="XX428" s="230"/>
      <c r="XY428" s="230"/>
      <c r="XZ428" s="230"/>
      <c r="YA428" s="230"/>
      <c r="YB428" s="230"/>
      <c r="YC428" s="230"/>
      <c r="YD428" s="230"/>
      <c r="YE428" s="230"/>
      <c r="YF428" s="230"/>
      <c r="YG428" s="230"/>
      <c r="YH428" s="230"/>
      <c r="YI428" s="230"/>
      <c r="YJ428" s="230"/>
      <c r="YK428" s="230"/>
      <c r="YL428" s="230"/>
      <c r="YM428" s="230"/>
      <c r="YN428" s="230"/>
      <c r="YO428" s="230"/>
      <c r="YP428" s="230"/>
      <c r="YQ428" s="230"/>
      <c r="YR428" s="230"/>
      <c r="YS428" s="230"/>
      <c r="YT428" s="230"/>
      <c r="YU428" s="230"/>
      <c r="YV428" s="230"/>
      <c r="YW428" s="230"/>
      <c r="YX428" s="230"/>
      <c r="YY428" s="230"/>
      <c r="YZ428" s="230"/>
      <c r="ZA428" s="230"/>
      <c r="ZB428" s="230"/>
      <c r="ZC428" s="230"/>
      <c r="ZD428" s="230"/>
      <c r="ZE428" s="230"/>
      <c r="ZF428" s="230"/>
      <c r="ZG428" s="230"/>
      <c r="ZH428" s="230"/>
      <c r="ZI428" s="230"/>
      <c r="ZJ428" s="230"/>
      <c r="ZK428" s="230"/>
      <c r="ZL428" s="230"/>
      <c r="ZM428" s="230"/>
      <c r="ZN428" s="230"/>
      <c r="ZO428" s="230"/>
      <c r="ZP428" s="230"/>
      <c r="ZQ428" s="230"/>
      <c r="ZR428" s="230"/>
      <c r="ZS428" s="230"/>
      <c r="ZT428" s="230"/>
      <c r="ZU428" s="230"/>
      <c r="ZV428" s="230"/>
      <c r="ZW428" s="230"/>
      <c r="ZX428" s="230"/>
      <c r="ZY428" s="230"/>
      <c r="ZZ428" s="230"/>
      <c r="AAA428" s="230"/>
      <c r="AAB428" s="230"/>
      <c r="AAC428" s="230"/>
      <c r="AAD428" s="230"/>
      <c r="AAE428" s="230"/>
      <c r="AAF428" s="230"/>
      <c r="AAG428" s="230"/>
      <c r="AAH428" s="230"/>
      <c r="AAI428" s="230"/>
      <c r="AAJ428" s="230"/>
      <c r="AAK428" s="230"/>
      <c r="AAL428" s="230"/>
      <c r="AAM428" s="230"/>
      <c r="AAN428" s="230"/>
      <c r="AAO428" s="230"/>
      <c r="AAP428" s="230"/>
      <c r="AAQ428" s="230"/>
      <c r="AAR428" s="230"/>
      <c r="AAS428" s="230"/>
      <c r="AAT428" s="230"/>
      <c r="AAU428" s="230"/>
      <c r="AAV428" s="230"/>
      <c r="AAW428" s="230"/>
      <c r="AAX428" s="230"/>
      <c r="AAY428" s="230"/>
      <c r="AAZ428" s="230"/>
      <c r="ABA428" s="230"/>
      <c r="ABB428" s="230"/>
      <c r="ABC428" s="230"/>
      <c r="ABD428" s="230"/>
      <c r="ABE428" s="230"/>
      <c r="ABF428" s="230"/>
      <c r="ABG428" s="230"/>
      <c r="ABH428" s="230"/>
      <c r="ABI428" s="230"/>
      <c r="ABJ428" s="230"/>
      <c r="ABK428" s="230"/>
      <c r="ABL428" s="230"/>
      <c r="ABM428" s="230"/>
      <c r="ABN428" s="230"/>
      <c r="ABO428" s="230"/>
      <c r="ABP428" s="230"/>
      <c r="ABQ428" s="230"/>
      <c r="ABR428" s="230"/>
      <c r="ABS428" s="230"/>
      <c r="ABT428" s="230"/>
      <c r="ABU428" s="230"/>
      <c r="ABV428" s="230"/>
      <c r="ABW428" s="230"/>
      <c r="ABX428" s="230"/>
      <c r="ABY428" s="230"/>
      <c r="ABZ428" s="230"/>
      <c r="ACA428" s="230"/>
      <c r="ACB428" s="230"/>
      <c r="ACC428" s="230"/>
      <c r="ACD428" s="230"/>
      <c r="ACE428" s="230"/>
      <c r="ACF428" s="230"/>
      <c r="ACG428" s="230"/>
      <c r="ACH428" s="230"/>
      <c r="ACI428" s="230"/>
      <c r="ACJ428" s="230"/>
      <c r="ACK428" s="230"/>
      <c r="ACL428" s="230"/>
      <c r="ACM428" s="230"/>
      <c r="ACN428" s="230"/>
      <c r="ACO428" s="230"/>
      <c r="ACP428" s="230"/>
      <c r="ACQ428" s="230"/>
      <c r="ACR428" s="230"/>
      <c r="ACS428" s="230"/>
      <c r="ACT428" s="230"/>
      <c r="ACU428" s="230"/>
      <c r="ACV428" s="230"/>
      <c r="ACW428" s="230"/>
      <c r="ACX428" s="230"/>
      <c r="ACY428" s="230"/>
      <c r="ACZ428" s="230"/>
      <c r="ADA428" s="230"/>
      <c r="ADB428" s="230"/>
      <c r="ADC428" s="230"/>
      <c r="ADD428" s="230"/>
      <c r="ADE428" s="230"/>
      <c r="ADF428" s="230"/>
      <c r="ADG428" s="230"/>
      <c r="ADH428" s="230"/>
      <c r="ADI428" s="230"/>
      <c r="ADJ428" s="230"/>
      <c r="ADK428" s="230"/>
      <c r="ADL428" s="230"/>
      <c r="ADM428" s="230"/>
      <c r="ADN428" s="230"/>
      <c r="ADO428" s="230"/>
      <c r="ADP428" s="230"/>
      <c r="ADQ428" s="230"/>
      <c r="ADR428" s="230"/>
      <c r="ADS428" s="230"/>
      <c r="ADT428" s="230"/>
      <c r="ADU428" s="230"/>
      <c r="ADV428" s="230"/>
      <c r="ADW428" s="230"/>
      <c r="ADX428" s="230"/>
      <c r="ADY428" s="230"/>
      <c r="ADZ428" s="230"/>
      <c r="AEA428" s="230"/>
      <c r="AEB428" s="230"/>
      <c r="AEC428" s="230"/>
      <c r="AED428" s="230"/>
      <c r="AEE428" s="230"/>
      <c r="AEF428" s="230"/>
      <c r="AEG428" s="230"/>
      <c r="AEH428" s="230"/>
      <c r="AEI428" s="230"/>
      <c r="AEJ428" s="230"/>
      <c r="AEK428" s="230"/>
      <c r="AEL428" s="230"/>
      <c r="AEM428" s="230"/>
      <c r="AEN428" s="230"/>
      <c r="AEO428" s="230"/>
      <c r="AEP428" s="230"/>
      <c r="AEQ428" s="230"/>
      <c r="AER428" s="230"/>
      <c r="AES428" s="230"/>
      <c r="AET428" s="230"/>
      <c r="AEU428" s="230"/>
      <c r="AEV428" s="230"/>
      <c r="AEW428" s="230"/>
      <c r="AEX428" s="230"/>
      <c r="AEY428" s="230"/>
      <c r="AEZ428" s="230"/>
      <c r="AFA428" s="230"/>
      <c r="AFB428" s="230"/>
      <c r="AFC428" s="230"/>
      <c r="AFD428" s="230"/>
      <c r="AFE428" s="230"/>
      <c r="AFF428" s="230"/>
      <c r="AFG428" s="230"/>
      <c r="AFH428" s="230"/>
      <c r="AFI428" s="230"/>
      <c r="AFJ428" s="230"/>
      <c r="AFK428" s="230"/>
      <c r="AFL428" s="230"/>
      <c r="AFM428" s="230"/>
      <c r="AFN428" s="230"/>
      <c r="AFO428" s="230"/>
      <c r="AFP428" s="230"/>
      <c r="AFQ428" s="230"/>
      <c r="AFR428" s="230"/>
      <c r="AFS428" s="230"/>
      <c r="AFT428" s="230"/>
      <c r="AFU428" s="230"/>
      <c r="AFV428" s="230"/>
      <c r="AFW428" s="230"/>
      <c r="AFX428" s="230"/>
      <c r="AFY428" s="230"/>
      <c r="AFZ428" s="230"/>
      <c r="AGA428" s="230"/>
      <c r="AGB428" s="230"/>
      <c r="AGC428" s="230"/>
      <c r="AGD428" s="230"/>
      <c r="AGE428" s="230"/>
      <c r="AGF428" s="230"/>
      <c r="AGG428" s="230"/>
      <c r="AGH428" s="230"/>
      <c r="AGI428" s="230"/>
      <c r="AGJ428" s="230"/>
      <c r="AGK428" s="230"/>
      <c r="AGL428" s="230"/>
      <c r="AGM428" s="230"/>
      <c r="AGN428" s="230"/>
      <c r="AGO428" s="230"/>
      <c r="AGP428" s="230"/>
      <c r="AGQ428" s="230"/>
      <c r="AGR428" s="230"/>
      <c r="AGS428" s="230"/>
      <c r="AGT428" s="230"/>
      <c r="AGU428" s="230"/>
      <c r="AGV428" s="230"/>
      <c r="AGW428" s="230"/>
      <c r="AGX428" s="230"/>
      <c r="AGY428" s="230"/>
      <c r="AGZ428" s="230"/>
      <c r="AHA428" s="230"/>
      <c r="AHB428" s="230"/>
      <c r="AHC428" s="230"/>
      <c r="AHD428" s="230"/>
      <c r="AHE428" s="230"/>
      <c r="AHF428" s="230"/>
      <c r="AHG428" s="230"/>
      <c r="AHH428" s="230"/>
      <c r="AHI428" s="230"/>
      <c r="AHJ428" s="230"/>
      <c r="AHK428" s="230"/>
      <c r="AHL428" s="230"/>
      <c r="AHM428" s="230"/>
      <c r="AHN428" s="230"/>
      <c r="AHO428" s="230"/>
      <c r="AHP428" s="230"/>
      <c r="AHQ428" s="230"/>
      <c r="AHR428" s="230"/>
      <c r="AHS428" s="230"/>
      <c r="AHT428" s="230"/>
      <c r="AHU428" s="230"/>
      <c r="AHV428" s="230"/>
      <c r="AHW428" s="230"/>
      <c r="AHX428" s="230"/>
      <c r="AHY428" s="230"/>
      <c r="AHZ428" s="230"/>
      <c r="AIA428" s="230"/>
      <c r="AIB428" s="230"/>
      <c r="AIC428" s="230"/>
      <c r="AID428" s="230"/>
      <c r="AIE428" s="230"/>
      <c r="AIF428" s="230"/>
      <c r="AIG428" s="230"/>
      <c r="AIH428" s="230"/>
      <c r="AII428" s="230"/>
      <c r="AIJ428" s="230"/>
      <c r="AIK428" s="230"/>
      <c r="AIL428" s="230"/>
      <c r="AIM428" s="230"/>
      <c r="AIN428" s="230"/>
      <c r="AIO428" s="230"/>
      <c r="AIP428" s="230"/>
      <c r="AIQ428" s="230"/>
      <c r="AIR428" s="230"/>
      <c r="AIS428" s="230"/>
      <c r="AIT428" s="230"/>
      <c r="AIU428" s="230"/>
      <c r="AIV428" s="230"/>
      <c r="AIW428" s="230"/>
      <c r="AIX428" s="230"/>
      <c r="AIY428" s="230"/>
      <c r="AIZ428" s="230"/>
      <c r="AJA428" s="230"/>
      <c r="AJB428" s="230"/>
      <c r="AJC428" s="230"/>
      <c r="AJD428" s="230"/>
      <c r="AJE428" s="230"/>
      <c r="AJF428" s="230"/>
      <c r="AJG428" s="230"/>
      <c r="AJH428" s="230"/>
      <c r="AJI428" s="230"/>
      <c r="AJJ428" s="230"/>
      <c r="AJK428" s="230"/>
      <c r="AJL428" s="230"/>
      <c r="AJM428" s="230"/>
      <c r="AJN428" s="230"/>
      <c r="AJO428" s="230"/>
      <c r="AJP428" s="230"/>
      <c r="AJQ428" s="230"/>
      <c r="AJR428" s="230"/>
      <c r="AJS428" s="230"/>
      <c r="AJT428" s="230"/>
      <c r="AJU428" s="230"/>
      <c r="AJV428" s="230"/>
      <c r="AJW428" s="230"/>
      <c r="AJX428" s="230"/>
      <c r="AJY428" s="230"/>
      <c r="AJZ428" s="230"/>
      <c r="AKA428" s="230"/>
      <c r="AKB428" s="230"/>
      <c r="AKC428" s="230"/>
      <c r="AKD428" s="230"/>
      <c r="AKE428" s="230"/>
      <c r="AKF428" s="230"/>
      <c r="AKG428" s="230"/>
      <c r="AKH428" s="230"/>
      <c r="AKI428" s="230"/>
      <c r="AKJ428" s="230"/>
      <c r="AKK428" s="230"/>
      <c r="AKL428" s="230"/>
      <c r="AKM428" s="230"/>
      <c r="AKN428" s="230"/>
      <c r="AKO428" s="230"/>
      <c r="AKP428" s="230"/>
      <c r="AKQ428" s="230"/>
      <c r="AKR428" s="230"/>
      <c r="AKS428" s="230"/>
      <c r="AKT428" s="230"/>
      <c r="AKU428" s="230"/>
      <c r="AKV428" s="230"/>
      <c r="AKW428" s="230"/>
      <c r="AKX428" s="230"/>
      <c r="AKY428" s="230"/>
      <c r="AKZ428" s="230"/>
      <c r="ALA428" s="230"/>
      <c r="ALB428" s="230"/>
      <c r="ALC428" s="230"/>
      <c r="ALD428" s="230"/>
      <c r="ALE428" s="230"/>
      <c r="ALF428" s="230"/>
      <c r="ALG428" s="230"/>
      <c r="ALH428" s="230"/>
      <c r="ALI428" s="230"/>
      <c r="ALJ428" s="230"/>
      <c r="ALK428" s="230"/>
      <c r="ALL428" s="230"/>
      <c r="ALM428" s="230"/>
      <c r="ALN428" s="230"/>
      <c r="ALO428" s="230"/>
      <c r="ALP428" s="230"/>
      <c r="ALQ428" s="230"/>
      <c r="ALR428" s="230"/>
      <c r="ALS428" s="230"/>
      <c r="ALT428" s="230"/>
      <c r="ALU428" s="230"/>
      <c r="ALV428" s="230"/>
      <c r="ALW428" s="230"/>
      <c r="ALX428" s="230"/>
      <c r="ALY428" s="230"/>
      <c r="ALZ428" s="230"/>
      <c r="AMA428" s="230"/>
      <c r="AMB428" s="230"/>
      <c r="AMC428" s="230"/>
      <c r="AMD428" s="230"/>
      <c r="AME428" s="230"/>
      <c r="AMF428" s="230"/>
      <c r="AMG428" s="230"/>
      <c r="AMH428" s="230"/>
      <c r="AMI428" s="230"/>
      <c r="AMJ428" s="230"/>
      <c r="AMK428" s="230"/>
      <c r="AML428" s="230"/>
      <c r="AMM428" s="230"/>
      <c r="AMN428" s="230"/>
      <c r="AMO428" s="230"/>
      <c r="AMP428" s="230"/>
      <c r="AMQ428" s="230"/>
      <c r="AMR428" s="230"/>
      <c r="AMS428" s="230"/>
      <c r="AMT428" s="230"/>
      <c r="AMU428" s="230"/>
      <c r="AMV428" s="230"/>
      <c r="AMW428" s="230"/>
      <c r="AMX428" s="230"/>
      <c r="AMY428" s="230"/>
      <c r="AMZ428" s="230"/>
      <c r="ANA428" s="230"/>
      <c r="ANB428" s="230"/>
      <c r="ANC428" s="230"/>
      <c r="AND428" s="230"/>
      <c r="ANE428" s="230"/>
      <c r="ANF428" s="230"/>
      <c r="ANG428" s="230"/>
      <c r="ANH428" s="230"/>
      <c r="ANI428" s="230"/>
      <c r="ANJ428" s="230"/>
      <c r="ANK428" s="230"/>
      <c r="ANL428" s="230"/>
      <c r="ANM428" s="230"/>
      <c r="ANN428" s="230"/>
      <c r="ANO428" s="230"/>
      <c r="ANP428" s="230"/>
      <c r="ANQ428" s="230"/>
      <c r="ANR428" s="230"/>
      <c r="ANS428" s="230"/>
      <c r="ANT428" s="230"/>
      <c r="ANU428" s="230"/>
      <c r="ANV428" s="230"/>
      <c r="ANW428" s="230"/>
      <c r="ANX428" s="230"/>
      <c r="ANY428" s="230"/>
      <c r="ANZ428" s="230"/>
      <c r="AOA428" s="230"/>
      <c r="AOB428" s="230"/>
      <c r="AOC428" s="230"/>
      <c r="AOD428" s="230"/>
      <c r="AOE428" s="230"/>
      <c r="AOF428" s="230"/>
      <c r="AOG428" s="230"/>
      <c r="AOH428" s="230"/>
      <c r="AOI428" s="230"/>
      <c r="AOJ428" s="230"/>
      <c r="AOK428" s="230"/>
      <c r="AOL428" s="230"/>
      <c r="AOM428" s="230"/>
      <c r="AON428" s="230"/>
      <c r="AOO428" s="230"/>
      <c r="AOP428" s="230"/>
      <c r="AOQ428" s="230"/>
      <c r="AOR428" s="230"/>
      <c r="AOS428" s="230"/>
      <c r="AOT428" s="230"/>
      <c r="AOU428" s="230"/>
      <c r="AOV428" s="230"/>
      <c r="AOW428" s="230"/>
      <c r="AOX428" s="230"/>
      <c r="AOY428" s="230"/>
      <c r="AOZ428" s="230"/>
      <c r="APA428" s="230"/>
      <c r="APB428" s="230"/>
      <c r="APC428" s="230"/>
      <c r="APD428" s="230"/>
      <c r="APE428" s="230"/>
      <c r="APF428" s="230"/>
      <c r="APG428" s="230"/>
      <c r="APH428" s="230"/>
      <c r="API428" s="230"/>
      <c r="APJ428" s="230"/>
      <c r="APK428" s="230"/>
      <c r="APL428" s="230"/>
      <c r="APM428" s="230"/>
      <c r="APN428" s="230"/>
      <c r="APO428" s="230"/>
      <c r="APP428" s="230"/>
      <c r="APQ428" s="230"/>
      <c r="APR428" s="230"/>
      <c r="APS428" s="230"/>
      <c r="APT428" s="230"/>
      <c r="APU428" s="230"/>
      <c r="APV428" s="230"/>
      <c r="APW428" s="230"/>
      <c r="APX428" s="230"/>
      <c r="APY428" s="230"/>
      <c r="APZ428" s="230"/>
      <c r="AQA428" s="230"/>
      <c r="AQB428" s="230"/>
      <c r="AQC428" s="230"/>
      <c r="AQD428" s="230"/>
      <c r="AQE428" s="230"/>
      <c r="AQF428" s="230"/>
      <c r="AQG428" s="230"/>
      <c r="AQH428" s="230"/>
      <c r="AQI428" s="230"/>
      <c r="AQJ428" s="230"/>
      <c r="AQK428" s="230"/>
      <c r="AQL428" s="230"/>
      <c r="AQM428" s="230"/>
      <c r="AQN428" s="230"/>
      <c r="AQO428" s="230"/>
      <c r="AQP428" s="230"/>
      <c r="AQQ428" s="230"/>
      <c r="AQR428" s="230"/>
      <c r="AQS428" s="230"/>
      <c r="AQT428" s="230"/>
      <c r="AQU428" s="230"/>
      <c r="AQV428" s="230"/>
      <c r="AQW428" s="230"/>
      <c r="AQX428" s="230"/>
      <c r="AQY428" s="230"/>
      <c r="AQZ428" s="230"/>
      <c r="ARA428" s="230"/>
      <c r="ARB428" s="230"/>
      <c r="ARC428" s="230"/>
      <c r="ARD428" s="230"/>
      <c r="ARE428" s="230"/>
      <c r="ARF428" s="230"/>
      <c r="ARG428" s="230"/>
      <c r="ARH428" s="230"/>
      <c r="ARI428" s="230"/>
      <c r="ARJ428" s="230"/>
      <c r="ARK428" s="230"/>
      <c r="ARL428" s="230"/>
      <c r="ARM428" s="230"/>
      <c r="ARN428" s="230"/>
      <c r="ARO428" s="230"/>
      <c r="ARP428" s="230"/>
      <c r="ARQ428" s="230"/>
      <c r="ARR428" s="230"/>
      <c r="ARS428" s="230"/>
      <c r="ART428" s="230"/>
      <c r="ARU428" s="230"/>
      <c r="ARV428" s="230"/>
      <c r="ARW428" s="230"/>
      <c r="ARX428" s="230"/>
      <c r="ARY428" s="230"/>
      <c r="ARZ428" s="230"/>
      <c r="ASA428" s="230"/>
      <c r="ASB428" s="230"/>
      <c r="ASC428" s="230"/>
      <c r="ASD428" s="230"/>
      <c r="ASE428" s="230"/>
      <c r="ASF428" s="230"/>
      <c r="ASG428" s="230"/>
      <c r="ASH428" s="230"/>
      <c r="ASI428" s="230"/>
      <c r="ASJ428" s="230"/>
      <c r="ASK428" s="230"/>
      <c r="ASL428" s="230"/>
      <c r="ASM428" s="230"/>
      <c r="ASN428" s="230"/>
      <c r="ASO428" s="230"/>
      <c r="ASP428" s="230"/>
      <c r="ASQ428" s="230"/>
      <c r="ASR428" s="230"/>
      <c r="ASS428" s="230"/>
      <c r="AST428" s="230"/>
      <c r="ASU428" s="230"/>
      <c r="ASV428" s="230"/>
      <c r="ASW428" s="230"/>
      <c r="ASX428" s="230"/>
      <c r="ASY428" s="230"/>
      <c r="ASZ428" s="230"/>
      <c r="ATA428" s="230"/>
      <c r="ATB428" s="230"/>
      <c r="ATC428" s="230"/>
      <c r="ATD428" s="230"/>
      <c r="ATE428" s="230"/>
      <c r="ATF428" s="230"/>
      <c r="ATG428" s="230"/>
      <c r="ATH428" s="230"/>
      <c r="ATI428" s="230"/>
      <c r="ATJ428" s="230"/>
      <c r="ATK428" s="230"/>
      <c r="ATL428" s="230"/>
      <c r="ATM428" s="230"/>
      <c r="ATN428" s="230"/>
      <c r="ATO428" s="230"/>
      <c r="ATP428" s="230"/>
      <c r="ATQ428" s="230"/>
      <c r="ATR428" s="230"/>
      <c r="ATS428" s="230"/>
      <c r="ATT428" s="230"/>
      <c r="ATU428" s="230"/>
      <c r="ATV428" s="230"/>
      <c r="ATW428" s="230"/>
      <c r="ATX428" s="230"/>
      <c r="ATY428" s="230"/>
      <c r="ATZ428" s="230"/>
      <c r="AUA428" s="230"/>
      <c r="AUB428" s="230"/>
      <c r="AUC428" s="230"/>
      <c r="AUD428" s="230"/>
      <c r="AUE428" s="230"/>
      <c r="AUF428" s="230"/>
      <c r="AUG428" s="230"/>
      <c r="AUH428" s="230"/>
      <c r="AUI428" s="230"/>
      <c r="AUJ428" s="230"/>
      <c r="AUK428" s="230"/>
      <c r="AUL428" s="230"/>
      <c r="AUM428" s="230"/>
      <c r="AUN428" s="230"/>
      <c r="AUO428" s="230"/>
      <c r="AUP428" s="230"/>
      <c r="AUQ428" s="230"/>
      <c r="AUR428" s="230"/>
      <c r="AUS428" s="230"/>
      <c r="AUT428" s="230"/>
      <c r="AUU428" s="230"/>
      <c r="AUV428" s="230"/>
      <c r="AUW428" s="230"/>
      <c r="AUX428" s="230"/>
      <c r="AUY428" s="230"/>
      <c r="AUZ428" s="230"/>
      <c r="AVA428" s="230"/>
      <c r="AVB428" s="230"/>
      <c r="AVC428" s="230"/>
      <c r="AVD428" s="230"/>
      <c r="AVE428" s="230"/>
      <c r="AVF428" s="230"/>
      <c r="AVG428" s="230"/>
      <c r="AVH428" s="230"/>
      <c r="AVI428" s="230"/>
      <c r="AVJ428" s="230"/>
      <c r="AVK428" s="230"/>
      <c r="AVL428" s="230"/>
      <c r="AVM428" s="230"/>
      <c r="AVN428" s="230"/>
      <c r="AVO428" s="230"/>
      <c r="AVP428" s="230"/>
      <c r="AVQ428" s="230"/>
      <c r="AVR428" s="230"/>
      <c r="AVS428" s="230"/>
      <c r="AVT428" s="230"/>
      <c r="AVU428" s="230"/>
      <c r="AVV428" s="230"/>
      <c r="AVW428" s="230"/>
      <c r="AVX428" s="230"/>
      <c r="AVY428" s="230"/>
      <c r="AVZ428" s="230"/>
      <c r="AWA428" s="230"/>
      <c r="AWB428" s="230"/>
      <c r="AWC428" s="230"/>
      <c r="AWD428" s="230"/>
      <c r="AWE428" s="230"/>
      <c r="AWF428" s="230"/>
      <c r="AWG428" s="230"/>
      <c r="AWH428" s="230"/>
      <c r="AWI428" s="230"/>
      <c r="AWJ428" s="230"/>
      <c r="AWK428" s="230"/>
      <c r="AWL428" s="230"/>
      <c r="AWM428" s="230"/>
      <c r="AWN428" s="230"/>
      <c r="AWO428" s="230"/>
      <c r="AWP428" s="230"/>
      <c r="AWQ428" s="230"/>
      <c r="AWR428" s="230"/>
      <c r="AWS428" s="230"/>
      <c r="AWT428" s="230"/>
      <c r="AWU428" s="230"/>
      <c r="AWV428" s="230"/>
      <c r="AWW428" s="230"/>
      <c r="AWX428" s="230"/>
      <c r="AWY428" s="230"/>
      <c r="AWZ428" s="230"/>
      <c r="AXA428" s="230"/>
      <c r="AXB428" s="230"/>
      <c r="AXC428" s="230"/>
      <c r="AXD428" s="230"/>
      <c r="AXE428" s="230"/>
      <c r="AXF428" s="230"/>
      <c r="AXG428" s="230"/>
      <c r="AXH428" s="230"/>
      <c r="AXI428" s="230"/>
      <c r="AXJ428" s="230"/>
      <c r="AXK428" s="230"/>
      <c r="AXL428" s="230"/>
      <c r="AXM428" s="230"/>
      <c r="AXN428" s="230"/>
      <c r="AXO428" s="230"/>
      <c r="AXP428" s="230"/>
      <c r="AXQ428" s="230"/>
      <c r="AXR428" s="230"/>
      <c r="AXS428" s="230"/>
      <c r="AXT428" s="230"/>
      <c r="AXU428" s="230"/>
      <c r="AXV428" s="230"/>
      <c r="AXW428" s="230"/>
      <c r="AXX428" s="230"/>
      <c r="AXY428" s="230"/>
      <c r="AXZ428" s="230"/>
      <c r="AYA428" s="230"/>
      <c r="AYB428" s="230"/>
      <c r="AYC428" s="230"/>
      <c r="AYD428" s="230"/>
      <c r="AYE428" s="230"/>
      <c r="AYF428" s="230"/>
      <c r="AYG428" s="230"/>
      <c r="AYH428" s="230"/>
      <c r="AYI428" s="230"/>
      <c r="AYJ428" s="230"/>
      <c r="AYK428" s="230"/>
      <c r="AYL428" s="230"/>
      <c r="AYM428" s="230"/>
      <c r="AYN428" s="230"/>
      <c r="AYO428" s="230"/>
      <c r="AYP428" s="230"/>
      <c r="AYQ428" s="230"/>
      <c r="AYR428" s="230"/>
      <c r="AYS428" s="230"/>
      <c r="AYT428" s="230"/>
      <c r="AYU428" s="230"/>
      <c r="AYV428" s="230"/>
      <c r="AYW428" s="230"/>
      <c r="AYX428" s="230"/>
      <c r="AYY428" s="230"/>
      <c r="AYZ428" s="230"/>
      <c r="AZA428" s="230"/>
      <c r="AZB428" s="230"/>
      <c r="AZC428" s="230"/>
      <c r="AZD428" s="230"/>
      <c r="AZE428" s="230"/>
      <c r="AZF428" s="230"/>
      <c r="AZG428" s="230"/>
      <c r="AZH428" s="230"/>
      <c r="AZI428" s="230"/>
      <c r="AZJ428" s="230"/>
      <c r="AZK428" s="230"/>
      <c r="AZL428" s="230"/>
      <c r="AZM428" s="230"/>
      <c r="AZN428" s="230"/>
      <c r="AZO428" s="230"/>
      <c r="AZP428" s="230"/>
      <c r="AZQ428" s="230"/>
      <c r="AZR428" s="230"/>
      <c r="AZS428" s="230"/>
      <c r="AZT428" s="230"/>
      <c r="AZU428" s="230"/>
      <c r="AZV428" s="230"/>
      <c r="AZW428" s="230"/>
      <c r="AZX428" s="230"/>
      <c r="AZY428" s="230"/>
      <c r="AZZ428" s="230"/>
      <c r="BAA428" s="230"/>
      <c r="BAB428" s="230"/>
      <c r="BAC428" s="230"/>
      <c r="BAD428" s="230"/>
      <c r="BAE428" s="230"/>
      <c r="BAF428" s="230"/>
      <c r="BAG428" s="230"/>
      <c r="BAH428" s="230"/>
      <c r="BAI428" s="230"/>
      <c r="BAJ428" s="230"/>
      <c r="BAK428" s="230"/>
      <c r="BAL428" s="230"/>
      <c r="BAM428" s="230"/>
      <c r="BAN428" s="230"/>
      <c r="BAO428" s="230"/>
      <c r="BAP428" s="230"/>
      <c r="BAQ428" s="230"/>
      <c r="BAR428" s="230"/>
      <c r="BAS428" s="230"/>
      <c r="BAT428" s="230"/>
      <c r="BAU428" s="230"/>
      <c r="BAV428" s="230"/>
      <c r="BAW428" s="230"/>
      <c r="BAX428" s="230"/>
      <c r="BAY428" s="230"/>
      <c r="BAZ428" s="230"/>
      <c r="BBA428" s="230"/>
      <c r="BBB428" s="230"/>
      <c r="BBC428" s="230"/>
      <c r="BBD428" s="230"/>
      <c r="BBE428" s="230"/>
      <c r="BBF428" s="230"/>
      <c r="BBG428" s="230"/>
      <c r="BBH428" s="230"/>
      <c r="BBI428" s="230"/>
      <c r="BBJ428" s="230"/>
      <c r="BBK428" s="230"/>
      <c r="BBL428" s="230"/>
      <c r="BBM428" s="230"/>
      <c r="BBN428" s="230"/>
      <c r="BBO428" s="230"/>
      <c r="BBP428" s="230"/>
      <c r="BBQ428" s="230"/>
      <c r="BBR428" s="230"/>
      <c r="BBS428" s="230"/>
      <c r="BBT428" s="230"/>
      <c r="BBU428" s="230"/>
      <c r="BBV428" s="230"/>
      <c r="BBW428" s="230"/>
      <c r="BBX428" s="230"/>
      <c r="BBY428" s="230"/>
      <c r="BBZ428" s="230"/>
      <c r="BCA428" s="230"/>
      <c r="BCB428" s="230"/>
      <c r="BCC428" s="230"/>
      <c r="BCD428" s="230"/>
      <c r="BCE428" s="230"/>
      <c r="BCF428" s="230"/>
      <c r="BCG428" s="230"/>
      <c r="BCH428" s="230"/>
      <c r="BCI428" s="230"/>
      <c r="BCJ428" s="230"/>
      <c r="BCK428" s="230"/>
      <c r="BCL428" s="230"/>
      <c r="BCM428" s="230"/>
      <c r="BCN428" s="230"/>
      <c r="BCO428" s="230"/>
      <c r="BCP428" s="230"/>
      <c r="BCQ428" s="230"/>
      <c r="BCR428" s="230"/>
      <c r="BCS428" s="230"/>
      <c r="BCT428" s="230"/>
      <c r="BCU428" s="230"/>
      <c r="BCV428" s="230"/>
      <c r="BCW428" s="230"/>
      <c r="BCX428" s="230"/>
      <c r="BCY428" s="230"/>
      <c r="BCZ428" s="230"/>
      <c r="BDA428" s="230"/>
      <c r="BDB428" s="230"/>
      <c r="BDC428" s="230"/>
      <c r="BDD428" s="230"/>
      <c r="BDE428" s="230"/>
      <c r="BDF428" s="230"/>
      <c r="BDG428" s="230"/>
      <c r="BDH428" s="230"/>
      <c r="BDI428" s="230"/>
      <c r="BDJ428" s="230"/>
      <c r="BDK428" s="230"/>
      <c r="BDL428" s="230"/>
      <c r="BDM428" s="230"/>
      <c r="BDN428" s="230"/>
      <c r="BDO428" s="230"/>
      <c r="BDP428" s="230"/>
      <c r="BDQ428" s="230"/>
      <c r="BDR428" s="230"/>
      <c r="BDS428" s="230"/>
      <c r="BDT428" s="230"/>
      <c r="BDU428" s="230"/>
      <c r="BDV428" s="230"/>
      <c r="BDW428" s="230"/>
      <c r="BDX428" s="230"/>
      <c r="BDY428" s="230"/>
      <c r="BDZ428" s="230"/>
      <c r="BEA428" s="230"/>
      <c r="BEB428" s="230"/>
      <c r="BEC428" s="230"/>
      <c r="BED428" s="230"/>
      <c r="BEE428" s="230"/>
      <c r="BEF428" s="230"/>
      <c r="BEG428" s="230"/>
      <c r="BEH428" s="230"/>
      <c r="BEI428" s="230"/>
      <c r="BEJ428" s="230"/>
      <c r="BEK428" s="230"/>
      <c r="BEL428" s="230"/>
      <c r="BEM428" s="230"/>
      <c r="BEN428" s="230"/>
      <c r="BEO428" s="230"/>
      <c r="BEP428" s="230"/>
      <c r="BEQ428" s="230"/>
      <c r="BER428" s="230"/>
      <c r="BES428" s="230"/>
      <c r="BET428" s="230"/>
      <c r="BEU428" s="230"/>
      <c r="BEV428" s="230"/>
      <c r="BEW428" s="230"/>
      <c r="BEX428" s="230"/>
      <c r="BEY428" s="230"/>
      <c r="BEZ428" s="230"/>
      <c r="BFA428" s="230"/>
      <c r="BFB428" s="230"/>
      <c r="BFC428" s="230"/>
      <c r="BFD428" s="230"/>
      <c r="BFE428" s="230"/>
      <c r="BFF428" s="230"/>
      <c r="BFG428" s="230"/>
      <c r="BFH428" s="230"/>
      <c r="BFI428" s="230"/>
      <c r="BFJ428" s="230"/>
      <c r="BFK428" s="230"/>
      <c r="BFL428" s="230"/>
      <c r="BFM428" s="230"/>
      <c r="BFN428" s="230"/>
      <c r="BFO428" s="230"/>
      <c r="BFP428" s="230"/>
      <c r="BFQ428" s="230"/>
      <c r="BFR428" s="230"/>
      <c r="BFS428" s="230"/>
      <c r="BFT428" s="230"/>
      <c r="BFU428" s="230"/>
      <c r="BFV428" s="230"/>
      <c r="BFW428" s="230"/>
      <c r="BFX428" s="230"/>
      <c r="BFY428" s="230"/>
      <c r="BFZ428" s="230"/>
      <c r="BGA428" s="230"/>
      <c r="BGB428" s="230"/>
      <c r="BGC428" s="230"/>
      <c r="BGD428" s="230"/>
      <c r="BGE428" s="230"/>
      <c r="BGF428" s="230"/>
      <c r="BGG428" s="230"/>
      <c r="BGH428" s="230"/>
      <c r="BGI428" s="230"/>
      <c r="BGJ428" s="230"/>
      <c r="BGK428" s="230"/>
      <c r="BGL428" s="230"/>
      <c r="BGM428" s="230"/>
      <c r="BGN428" s="230"/>
      <c r="BGO428" s="230"/>
      <c r="BGP428" s="230"/>
      <c r="BGQ428" s="230"/>
      <c r="BGR428" s="230"/>
      <c r="BGS428" s="230"/>
      <c r="BGT428" s="230"/>
      <c r="BGU428" s="230"/>
      <c r="BGV428" s="230"/>
      <c r="BGW428" s="230"/>
      <c r="BGX428" s="230"/>
      <c r="BGY428" s="230"/>
      <c r="BGZ428" s="230"/>
      <c r="BHA428" s="230"/>
      <c r="BHB428" s="230"/>
      <c r="BHC428" s="230"/>
      <c r="BHD428" s="230"/>
      <c r="BHE428" s="230"/>
      <c r="BHF428" s="230"/>
      <c r="BHG428" s="230"/>
      <c r="BHH428" s="230"/>
      <c r="BHI428" s="230"/>
      <c r="BHJ428" s="230"/>
      <c r="BHK428" s="230"/>
      <c r="BHL428" s="230"/>
      <c r="BHM428" s="230"/>
      <c r="BHN428" s="230"/>
      <c r="BHO428" s="230"/>
      <c r="BHP428" s="230"/>
      <c r="BHQ428" s="230"/>
      <c r="BHR428" s="230"/>
      <c r="BHS428" s="230"/>
      <c r="BHT428" s="230"/>
      <c r="BHU428" s="230"/>
      <c r="BHV428" s="230"/>
      <c r="BHW428" s="230"/>
      <c r="BHX428" s="230"/>
      <c r="BHY428" s="230"/>
      <c r="BHZ428" s="230"/>
      <c r="BIA428" s="230"/>
      <c r="BIB428" s="230"/>
      <c r="BIC428" s="230"/>
      <c r="BID428" s="230"/>
      <c r="BIE428" s="230"/>
      <c r="BIF428" s="230"/>
      <c r="BIG428" s="230"/>
      <c r="BIH428" s="230"/>
      <c r="BII428" s="230"/>
      <c r="BIJ428" s="230"/>
      <c r="BIK428" s="230"/>
      <c r="BIL428" s="230"/>
      <c r="BIM428" s="230"/>
      <c r="BIN428" s="230"/>
      <c r="BIO428" s="230"/>
      <c r="BIP428" s="230"/>
      <c r="BIQ428" s="230"/>
      <c r="BIR428" s="230"/>
      <c r="BIS428" s="230"/>
      <c r="BIT428" s="230"/>
      <c r="BIU428" s="230"/>
      <c r="BIV428" s="230"/>
      <c r="BIW428" s="230"/>
      <c r="BIX428" s="230"/>
      <c r="BIY428" s="230"/>
      <c r="BIZ428" s="230"/>
      <c r="BJA428" s="230"/>
      <c r="BJB428" s="230"/>
      <c r="BJC428" s="230"/>
      <c r="BJD428" s="230"/>
      <c r="BJE428" s="230"/>
      <c r="BJF428" s="230"/>
      <c r="BJG428" s="230"/>
      <c r="BJH428" s="230"/>
      <c r="BJI428" s="230"/>
      <c r="BJJ428" s="230"/>
      <c r="BJK428" s="230"/>
      <c r="BJL428" s="230"/>
      <c r="BJM428" s="230"/>
      <c r="BJN428" s="230"/>
      <c r="BJO428" s="230"/>
      <c r="BJP428" s="230"/>
      <c r="BJQ428" s="230"/>
      <c r="BJR428" s="230"/>
      <c r="BJS428" s="230"/>
      <c r="BJT428" s="230"/>
      <c r="BJU428" s="230"/>
      <c r="BJV428" s="230"/>
      <c r="BJW428" s="230"/>
      <c r="BJX428" s="230"/>
      <c r="BJY428" s="230"/>
      <c r="BJZ428" s="230"/>
      <c r="BKA428" s="230"/>
      <c r="BKB428" s="230"/>
      <c r="BKC428" s="230"/>
      <c r="BKD428" s="230"/>
      <c r="BKE428" s="230"/>
      <c r="BKF428" s="230"/>
      <c r="BKG428" s="230"/>
      <c r="BKH428" s="230"/>
      <c r="BKI428" s="230"/>
      <c r="BKJ428" s="230"/>
      <c r="BKK428" s="230"/>
      <c r="BKL428" s="230"/>
      <c r="BKM428" s="230"/>
      <c r="BKN428" s="230"/>
      <c r="BKO428" s="230"/>
      <c r="BKP428" s="230"/>
      <c r="BKQ428" s="230"/>
      <c r="BKR428" s="230"/>
      <c r="BKS428" s="230"/>
      <c r="BKT428" s="230"/>
      <c r="BKU428" s="230"/>
      <c r="BKV428" s="230"/>
      <c r="BKW428" s="230"/>
      <c r="BKX428" s="230"/>
      <c r="BKY428" s="230"/>
      <c r="BKZ428" s="230"/>
      <c r="BLA428" s="230"/>
      <c r="BLB428" s="230"/>
      <c r="BLC428" s="230"/>
      <c r="BLD428" s="230"/>
      <c r="BLE428" s="230"/>
      <c r="BLF428" s="230"/>
      <c r="BLG428" s="230"/>
      <c r="BLH428" s="230"/>
      <c r="BLI428" s="230"/>
      <c r="BLJ428" s="230"/>
      <c r="BLK428" s="230"/>
      <c r="BLL428" s="230"/>
      <c r="BLM428" s="230"/>
      <c r="BLN428" s="230"/>
      <c r="BLO428" s="230"/>
      <c r="BLP428" s="230"/>
      <c r="BLQ428" s="230"/>
      <c r="BLR428" s="230"/>
      <c r="BLS428" s="230"/>
      <c r="BLT428" s="230"/>
      <c r="BLU428" s="230"/>
      <c r="BLV428" s="230"/>
      <c r="BLW428" s="230"/>
      <c r="BLX428" s="230"/>
      <c r="BLY428" s="230"/>
      <c r="BLZ428" s="230"/>
      <c r="BMA428" s="230"/>
      <c r="BMB428" s="230"/>
      <c r="BMC428" s="230"/>
      <c r="BMD428" s="230"/>
      <c r="BME428" s="230"/>
      <c r="BMF428" s="230"/>
      <c r="BMG428" s="230"/>
      <c r="BMH428" s="230"/>
      <c r="BMI428" s="230"/>
      <c r="BMJ428" s="230"/>
      <c r="BMK428" s="230"/>
      <c r="BML428" s="230"/>
      <c r="BMM428" s="230"/>
      <c r="BMN428" s="230"/>
      <c r="BMO428" s="230"/>
      <c r="BMP428" s="230"/>
      <c r="BMQ428" s="230"/>
      <c r="BMR428" s="230"/>
      <c r="BMS428" s="230"/>
      <c r="BMT428" s="230"/>
      <c r="BMU428" s="230"/>
      <c r="BMV428" s="230"/>
      <c r="BMW428" s="230"/>
      <c r="BMX428" s="230"/>
      <c r="BMY428" s="230"/>
      <c r="BMZ428" s="230"/>
      <c r="BNA428" s="230"/>
      <c r="BNB428" s="230"/>
      <c r="BNC428" s="230"/>
      <c r="BND428" s="230"/>
      <c r="BNE428" s="230"/>
      <c r="BNF428" s="230"/>
      <c r="BNG428" s="230"/>
      <c r="BNH428" s="230"/>
      <c r="BNI428" s="230"/>
      <c r="BNJ428" s="230"/>
      <c r="BNK428" s="230"/>
      <c r="BNL428" s="230"/>
      <c r="BNM428" s="230"/>
      <c r="BNN428" s="230"/>
      <c r="BNO428" s="230"/>
      <c r="BNP428" s="230"/>
      <c r="BNQ428" s="230"/>
      <c r="BNR428" s="230"/>
      <c r="BNS428" s="230"/>
      <c r="BNT428" s="230"/>
      <c r="BNU428" s="230"/>
      <c r="BNV428" s="230"/>
      <c r="BNW428" s="230"/>
      <c r="BNX428" s="230"/>
      <c r="BNY428" s="230"/>
      <c r="BNZ428" s="230"/>
      <c r="BOA428" s="230"/>
      <c r="BOB428" s="230"/>
      <c r="BOC428" s="230"/>
      <c r="BOD428" s="230"/>
      <c r="BOE428" s="230"/>
      <c r="BOF428" s="230"/>
      <c r="BOG428" s="230"/>
      <c r="BOH428" s="230"/>
      <c r="BOI428" s="230"/>
      <c r="BOJ428" s="230"/>
      <c r="BOK428" s="230"/>
      <c r="BOL428" s="230"/>
      <c r="BOM428" s="230"/>
      <c r="BON428" s="230"/>
      <c r="BOO428" s="230"/>
      <c r="BOP428" s="230"/>
      <c r="BOQ428" s="230"/>
      <c r="BOR428" s="230"/>
      <c r="BOS428" s="230"/>
      <c r="BOT428" s="230"/>
      <c r="BOU428" s="230"/>
      <c r="BOV428" s="230"/>
      <c r="BOW428" s="230"/>
      <c r="BOX428" s="230"/>
      <c r="BOY428" s="230"/>
      <c r="BOZ428" s="230"/>
      <c r="BPA428" s="230"/>
      <c r="BPB428" s="230"/>
      <c r="BPC428" s="230"/>
      <c r="BPD428" s="230"/>
      <c r="BPE428" s="230"/>
      <c r="BPF428" s="230"/>
      <c r="BPG428" s="230"/>
      <c r="BPH428" s="230"/>
      <c r="BPI428" s="230"/>
      <c r="BPJ428" s="230"/>
      <c r="BPK428" s="230"/>
      <c r="BPL428" s="230"/>
      <c r="BPM428" s="230"/>
      <c r="BPN428" s="230"/>
      <c r="BPO428" s="230"/>
      <c r="BPP428" s="230"/>
      <c r="BPQ428" s="230"/>
      <c r="BPR428" s="230"/>
      <c r="BPS428" s="230"/>
      <c r="BPT428" s="230"/>
      <c r="BPU428" s="230"/>
      <c r="BPV428" s="230"/>
      <c r="BPW428" s="230"/>
      <c r="BPX428" s="230"/>
      <c r="BPY428" s="230"/>
      <c r="BPZ428" s="230"/>
      <c r="BQA428" s="230"/>
      <c r="BQB428" s="230"/>
      <c r="BQC428" s="230"/>
      <c r="BQD428" s="230"/>
      <c r="BQE428" s="230"/>
      <c r="BQF428" s="230"/>
      <c r="BQG428" s="230"/>
      <c r="BQH428" s="230"/>
      <c r="BQI428" s="230"/>
      <c r="BQJ428" s="230"/>
      <c r="BQK428" s="230"/>
      <c r="BQL428" s="230"/>
      <c r="BQM428" s="230"/>
      <c r="BQN428" s="230"/>
      <c r="BQO428" s="230"/>
      <c r="BQP428" s="230"/>
      <c r="BQQ428" s="230"/>
      <c r="BQR428" s="230"/>
      <c r="BQS428" s="230"/>
      <c r="BQT428" s="230"/>
      <c r="BQU428" s="230"/>
      <c r="BQV428" s="230"/>
      <c r="BQW428" s="230"/>
      <c r="BQX428" s="230"/>
      <c r="BQY428" s="230"/>
      <c r="BQZ428" s="230"/>
      <c r="BRA428" s="230"/>
      <c r="BRB428" s="230"/>
      <c r="BRC428" s="230"/>
      <c r="BRD428" s="230"/>
      <c r="BRE428" s="230"/>
      <c r="BRF428" s="230"/>
      <c r="BRG428" s="230"/>
      <c r="BRH428" s="230"/>
      <c r="BRI428" s="230"/>
      <c r="BRJ428" s="230"/>
      <c r="BRK428" s="230"/>
      <c r="BRL428" s="230"/>
      <c r="BRM428" s="230"/>
      <c r="BRN428" s="230"/>
      <c r="BRO428" s="230"/>
      <c r="BRP428" s="230"/>
      <c r="BRQ428" s="230"/>
      <c r="BRR428" s="230"/>
      <c r="BRS428" s="230"/>
      <c r="BRT428" s="230"/>
      <c r="BRU428" s="230"/>
      <c r="BRV428" s="230"/>
      <c r="BRW428" s="230"/>
      <c r="BRX428" s="230"/>
      <c r="BRY428" s="230"/>
      <c r="BRZ428" s="230"/>
      <c r="BSA428" s="230"/>
      <c r="BSB428" s="230"/>
      <c r="BSC428" s="230"/>
      <c r="BSD428" s="230"/>
      <c r="BSE428" s="230"/>
      <c r="BSF428" s="230"/>
      <c r="BSG428" s="230"/>
      <c r="BSH428" s="230"/>
      <c r="BSI428" s="230"/>
      <c r="BSJ428" s="230"/>
      <c r="BSK428" s="230"/>
      <c r="BSL428" s="230"/>
      <c r="BSM428" s="230"/>
      <c r="BSN428" s="230"/>
      <c r="BSO428" s="230"/>
      <c r="BSP428" s="230"/>
      <c r="BSQ428" s="230"/>
      <c r="BSR428" s="230"/>
      <c r="BSS428" s="230"/>
      <c r="BST428" s="230"/>
      <c r="BSU428" s="230"/>
      <c r="BSV428" s="230"/>
      <c r="BSW428" s="230"/>
      <c r="BSX428" s="230"/>
      <c r="BSY428" s="230"/>
      <c r="BSZ428" s="230"/>
      <c r="BTA428" s="230"/>
      <c r="BTB428" s="230"/>
      <c r="BTC428" s="230"/>
      <c r="BTD428" s="230"/>
      <c r="BTE428" s="230"/>
      <c r="BTF428" s="230"/>
      <c r="BTG428" s="230"/>
      <c r="BTH428" s="230"/>
      <c r="BTI428" s="230"/>
      <c r="BTJ428" s="230"/>
      <c r="BTK428" s="230"/>
      <c r="BTL428" s="230"/>
      <c r="BTM428" s="230"/>
      <c r="BTN428" s="230"/>
      <c r="BTO428" s="230"/>
      <c r="BTP428" s="230"/>
      <c r="BTQ428" s="230"/>
      <c r="BTR428" s="230"/>
      <c r="BTS428" s="230"/>
      <c r="BTT428" s="230"/>
      <c r="BTU428" s="230"/>
      <c r="BTV428" s="230"/>
      <c r="BTW428" s="230"/>
      <c r="BTX428" s="230"/>
      <c r="BTY428" s="230"/>
      <c r="BTZ428" s="230"/>
      <c r="BUA428" s="230"/>
      <c r="BUB428" s="230"/>
      <c r="BUC428" s="230"/>
      <c r="BUD428" s="230"/>
      <c r="BUE428" s="230"/>
      <c r="BUF428" s="230"/>
      <c r="BUG428" s="230"/>
      <c r="BUH428" s="230"/>
      <c r="BUI428" s="230"/>
      <c r="BUJ428" s="230"/>
      <c r="BUK428" s="230"/>
      <c r="BUL428" s="230"/>
      <c r="BUM428" s="230"/>
      <c r="BUN428" s="230"/>
      <c r="BUO428" s="230"/>
      <c r="BUP428" s="230"/>
      <c r="BUQ428" s="230"/>
      <c r="BUR428" s="230"/>
      <c r="BUS428" s="230"/>
      <c r="BUT428" s="230"/>
      <c r="BUU428" s="230"/>
      <c r="BUV428" s="230"/>
      <c r="BUW428" s="230"/>
      <c r="BUX428" s="230"/>
      <c r="BUY428" s="230"/>
      <c r="BUZ428" s="230"/>
      <c r="BVA428" s="230"/>
      <c r="BVB428" s="230"/>
      <c r="BVC428" s="230"/>
      <c r="BVD428" s="230"/>
      <c r="BVE428" s="230"/>
      <c r="BVF428" s="230"/>
      <c r="BVG428" s="230"/>
      <c r="BVH428" s="230"/>
      <c r="BVI428" s="230"/>
      <c r="BVJ428" s="230"/>
      <c r="BVK428" s="230"/>
      <c r="BVL428" s="230"/>
      <c r="BVM428" s="230"/>
      <c r="BVN428" s="230"/>
      <c r="BVO428" s="230"/>
      <c r="BVP428" s="230"/>
      <c r="BVQ428" s="230"/>
      <c r="BVR428" s="230"/>
      <c r="BVS428" s="230"/>
      <c r="BVT428" s="230"/>
      <c r="BVU428" s="230"/>
      <c r="BVV428" s="230"/>
      <c r="BVW428" s="230"/>
      <c r="BVX428" s="230"/>
      <c r="BVY428" s="230"/>
      <c r="BVZ428" s="230"/>
      <c r="BWA428" s="230"/>
      <c r="BWB428" s="230"/>
      <c r="BWC428" s="230"/>
      <c r="BWD428" s="230"/>
      <c r="BWE428" s="230"/>
      <c r="BWF428" s="230"/>
      <c r="BWG428" s="230"/>
      <c r="BWH428" s="230"/>
      <c r="BWI428" s="230"/>
      <c r="BWJ428" s="230"/>
      <c r="BWK428" s="230"/>
      <c r="BWL428" s="230"/>
      <c r="BWM428" s="230"/>
      <c r="BWN428" s="230"/>
      <c r="BWO428" s="230"/>
      <c r="BWP428" s="230"/>
      <c r="BWQ428" s="230"/>
      <c r="BWR428" s="230"/>
      <c r="BWS428" s="230"/>
      <c r="BWT428" s="230"/>
      <c r="BWU428" s="230"/>
      <c r="BWV428" s="230"/>
      <c r="BWW428" s="230"/>
      <c r="BWX428" s="230"/>
      <c r="BWY428" s="230"/>
      <c r="BWZ428" s="230"/>
      <c r="BXA428" s="230"/>
      <c r="BXB428" s="230"/>
      <c r="BXC428" s="230"/>
      <c r="BXD428" s="230"/>
      <c r="BXE428" s="230"/>
      <c r="BXF428" s="230"/>
      <c r="BXG428" s="230"/>
      <c r="BXH428" s="230"/>
      <c r="BXI428" s="230"/>
      <c r="BXJ428" s="230"/>
      <c r="BXK428" s="230"/>
      <c r="BXL428" s="230"/>
      <c r="BXM428" s="230"/>
      <c r="BXN428" s="230"/>
      <c r="BXO428" s="230"/>
      <c r="BXP428" s="230"/>
      <c r="BXQ428" s="230"/>
      <c r="BXR428" s="230"/>
      <c r="BXS428" s="230"/>
      <c r="BXT428" s="230"/>
      <c r="BXU428" s="230"/>
      <c r="BXV428" s="230"/>
      <c r="BXW428" s="230"/>
      <c r="BXX428" s="230"/>
      <c r="BXY428" s="230"/>
      <c r="BXZ428" s="230"/>
      <c r="BYA428" s="230"/>
      <c r="BYB428" s="230"/>
      <c r="BYC428" s="230"/>
      <c r="BYD428" s="230"/>
      <c r="BYE428" s="230"/>
      <c r="BYF428" s="230"/>
      <c r="BYG428" s="230"/>
      <c r="BYH428" s="230"/>
      <c r="BYI428" s="230"/>
      <c r="BYJ428" s="230"/>
      <c r="BYK428" s="230"/>
      <c r="BYL428" s="230"/>
      <c r="BYM428" s="230"/>
      <c r="BYN428" s="230"/>
      <c r="BYO428" s="230"/>
      <c r="BYP428" s="230"/>
      <c r="BYQ428" s="230"/>
      <c r="BYR428" s="230"/>
      <c r="BYS428" s="230"/>
      <c r="BYT428" s="230"/>
      <c r="BYU428" s="230"/>
      <c r="BYV428" s="230"/>
      <c r="BYW428" s="230"/>
      <c r="BYX428" s="230"/>
      <c r="BYY428" s="230"/>
      <c r="BYZ428" s="230"/>
      <c r="BZA428" s="230"/>
      <c r="BZB428" s="230"/>
      <c r="BZC428" s="230"/>
      <c r="BZD428" s="230"/>
      <c r="BZE428" s="230"/>
      <c r="BZF428" s="230"/>
      <c r="BZG428" s="230"/>
      <c r="BZH428" s="230"/>
      <c r="BZI428" s="230"/>
      <c r="BZJ428" s="230"/>
      <c r="BZK428" s="230"/>
      <c r="BZL428" s="230"/>
      <c r="BZM428" s="230"/>
      <c r="BZN428" s="230"/>
      <c r="BZO428" s="230"/>
      <c r="BZP428" s="230"/>
      <c r="BZQ428" s="230"/>
      <c r="BZR428" s="230"/>
      <c r="BZS428" s="230"/>
      <c r="BZT428" s="230"/>
      <c r="BZU428" s="230"/>
      <c r="BZV428" s="230"/>
      <c r="BZW428" s="230"/>
      <c r="BZX428" s="230"/>
      <c r="BZY428" s="230"/>
      <c r="BZZ428" s="230"/>
      <c r="CAA428" s="230"/>
      <c r="CAB428" s="230"/>
      <c r="CAC428" s="230"/>
      <c r="CAD428" s="230"/>
      <c r="CAE428" s="230"/>
      <c r="CAF428" s="230"/>
      <c r="CAG428" s="230"/>
      <c r="CAH428" s="230"/>
      <c r="CAI428" s="230"/>
      <c r="CAJ428" s="230"/>
      <c r="CAK428" s="230"/>
      <c r="CAL428" s="230"/>
      <c r="CAM428" s="230"/>
      <c r="CAN428" s="230"/>
      <c r="CAO428" s="230"/>
      <c r="CAP428" s="230"/>
      <c r="CAQ428" s="230"/>
      <c r="CAR428" s="230"/>
      <c r="CAS428" s="230"/>
      <c r="CAT428" s="230"/>
      <c r="CAU428" s="230"/>
      <c r="CAV428" s="230"/>
      <c r="CAW428" s="230"/>
      <c r="CAX428" s="230"/>
      <c r="CAY428" s="230"/>
      <c r="CAZ428" s="230"/>
      <c r="CBA428" s="230"/>
      <c r="CBB428" s="230"/>
      <c r="CBC428" s="230"/>
      <c r="CBD428" s="230"/>
      <c r="CBE428" s="230"/>
      <c r="CBF428" s="230"/>
      <c r="CBG428" s="230"/>
      <c r="CBH428" s="230"/>
      <c r="CBI428" s="230"/>
      <c r="CBJ428" s="230"/>
      <c r="CBK428" s="230"/>
      <c r="CBL428" s="230"/>
      <c r="CBM428" s="230"/>
      <c r="CBN428" s="230"/>
      <c r="CBO428" s="230"/>
      <c r="CBP428" s="230"/>
      <c r="CBQ428" s="230"/>
      <c r="CBR428" s="230"/>
      <c r="CBS428" s="230"/>
      <c r="CBT428" s="230"/>
      <c r="CBU428" s="230"/>
      <c r="CBV428" s="230"/>
      <c r="CBW428" s="230"/>
      <c r="CBX428" s="230"/>
      <c r="CBY428" s="230"/>
      <c r="CBZ428" s="230"/>
      <c r="CCA428" s="230"/>
      <c r="CCB428" s="230"/>
      <c r="CCC428" s="230"/>
      <c r="CCD428" s="230"/>
      <c r="CCE428" s="230"/>
      <c r="CCF428" s="230"/>
      <c r="CCG428" s="230"/>
      <c r="CCH428" s="230"/>
      <c r="CCI428" s="230"/>
      <c r="CCJ428" s="230"/>
      <c r="CCK428" s="230"/>
      <c r="CCL428" s="230"/>
      <c r="CCM428" s="230"/>
      <c r="CCN428" s="230"/>
      <c r="CCO428" s="230"/>
      <c r="CCP428" s="230"/>
      <c r="CCQ428" s="230"/>
      <c r="CCR428" s="230"/>
      <c r="CCS428" s="230"/>
      <c r="CCT428" s="230"/>
      <c r="CCU428" s="230"/>
      <c r="CCV428" s="230"/>
      <c r="CCW428" s="230"/>
      <c r="CCX428" s="230"/>
      <c r="CCY428" s="230"/>
      <c r="CCZ428" s="230"/>
      <c r="CDA428" s="230"/>
      <c r="CDB428" s="230"/>
      <c r="CDC428" s="230"/>
      <c r="CDD428" s="230"/>
      <c r="CDE428" s="230"/>
      <c r="CDF428" s="230"/>
      <c r="CDG428" s="230"/>
      <c r="CDH428" s="230"/>
      <c r="CDI428" s="230"/>
      <c r="CDJ428" s="230"/>
      <c r="CDK428" s="230"/>
      <c r="CDL428" s="230"/>
      <c r="CDM428" s="230"/>
      <c r="CDN428" s="230"/>
      <c r="CDO428" s="230"/>
      <c r="CDP428" s="230"/>
      <c r="CDQ428" s="230"/>
      <c r="CDR428" s="230"/>
      <c r="CDS428" s="230"/>
      <c r="CDT428" s="230"/>
      <c r="CDU428" s="230"/>
      <c r="CDV428" s="230"/>
      <c r="CDW428" s="230"/>
      <c r="CDX428" s="230"/>
      <c r="CDY428" s="230"/>
      <c r="CDZ428" s="230"/>
      <c r="CEA428" s="230"/>
      <c r="CEB428" s="230"/>
      <c r="CEC428" s="230"/>
      <c r="CED428" s="230"/>
      <c r="CEE428" s="230"/>
      <c r="CEF428" s="230"/>
      <c r="CEG428" s="230"/>
      <c r="CEH428" s="230"/>
      <c r="CEI428" s="230"/>
      <c r="CEJ428" s="230"/>
      <c r="CEK428" s="230"/>
      <c r="CEL428" s="230"/>
      <c r="CEM428" s="230"/>
      <c r="CEN428" s="230"/>
      <c r="CEO428" s="230"/>
      <c r="CEP428" s="230"/>
      <c r="CEQ428" s="230"/>
      <c r="CER428" s="230"/>
      <c r="CES428" s="230"/>
      <c r="CET428" s="230"/>
      <c r="CEU428" s="230"/>
      <c r="CEV428" s="230"/>
      <c r="CEW428" s="230"/>
      <c r="CEX428" s="230"/>
      <c r="CEY428" s="230"/>
      <c r="CEZ428" s="230"/>
      <c r="CFA428" s="230"/>
      <c r="CFB428" s="230"/>
      <c r="CFC428" s="230"/>
      <c r="CFD428" s="230"/>
      <c r="CFE428" s="230"/>
      <c r="CFF428" s="230"/>
      <c r="CFG428" s="230"/>
      <c r="CFH428" s="230"/>
      <c r="CFI428" s="230"/>
      <c r="CFJ428" s="230"/>
      <c r="CFK428" s="230"/>
      <c r="CFL428" s="230"/>
      <c r="CFM428" s="230"/>
      <c r="CFN428" s="230"/>
      <c r="CFO428" s="230"/>
      <c r="CFP428" s="230"/>
      <c r="CFQ428" s="230"/>
      <c r="CFR428" s="230"/>
      <c r="CFS428" s="230"/>
      <c r="CFT428" s="230"/>
      <c r="CFU428" s="230"/>
      <c r="CFV428" s="230"/>
      <c r="CFW428" s="230"/>
      <c r="CFX428" s="230"/>
      <c r="CFY428" s="230"/>
      <c r="CFZ428" s="230"/>
      <c r="CGA428" s="230"/>
      <c r="CGB428" s="230"/>
      <c r="CGC428" s="230"/>
      <c r="CGD428" s="230"/>
      <c r="CGE428" s="230"/>
      <c r="CGF428" s="230"/>
      <c r="CGG428" s="230"/>
      <c r="CGH428" s="230"/>
      <c r="CGI428" s="230"/>
      <c r="CGJ428" s="230"/>
      <c r="CGK428" s="230"/>
      <c r="CGL428" s="230"/>
      <c r="CGM428" s="230"/>
      <c r="CGN428" s="230"/>
      <c r="CGO428" s="230"/>
      <c r="CGP428" s="230"/>
      <c r="CGQ428" s="230"/>
      <c r="CGR428" s="230"/>
      <c r="CGS428" s="230"/>
      <c r="CGT428" s="230"/>
      <c r="CGU428" s="230"/>
      <c r="CGV428" s="230"/>
      <c r="CGW428" s="230"/>
      <c r="CGX428" s="230"/>
      <c r="CGY428" s="230"/>
      <c r="CGZ428" s="230"/>
      <c r="CHA428" s="230"/>
      <c r="CHB428" s="230"/>
      <c r="CHC428" s="230"/>
      <c r="CHD428" s="230"/>
      <c r="CHE428" s="230"/>
      <c r="CHF428" s="230"/>
      <c r="CHG428" s="230"/>
      <c r="CHH428" s="230"/>
      <c r="CHI428" s="230"/>
      <c r="CHJ428" s="230"/>
      <c r="CHK428" s="230"/>
      <c r="CHL428" s="230"/>
      <c r="CHM428" s="230"/>
      <c r="CHN428" s="230"/>
      <c r="CHO428" s="230"/>
      <c r="CHP428" s="230"/>
      <c r="CHQ428" s="230"/>
      <c r="CHR428" s="230"/>
      <c r="CHS428" s="230"/>
      <c r="CHT428" s="230"/>
      <c r="CHU428" s="230"/>
      <c r="CHV428" s="230"/>
      <c r="CHW428" s="230"/>
      <c r="CHX428" s="230"/>
      <c r="CHY428" s="230"/>
      <c r="CHZ428" s="230"/>
      <c r="CIA428" s="230"/>
      <c r="CIB428" s="230"/>
      <c r="CIC428" s="230"/>
      <c r="CID428" s="230"/>
      <c r="CIE428" s="230"/>
      <c r="CIF428" s="230"/>
      <c r="CIG428" s="230"/>
      <c r="CIH428" s="230"/>
      <c r="CII428" s="230"/>
      <c r="CIJ428" s="230"/>
      <c r="CIK428" s="230"/>
      <c r="CIL428" s="230"/>
      <c r="CIM428" s="230"/>
      <c r="CIN428" s="230"/>
      <c r="CIO428" s="230"/>
      <c r="CIP428" s="230"/>
      <c r="CIQ428" s="230"/>
      <c r="CIR428" s="230"/>
      <c r="CIS428" s="230"/>
      <c r="CIT428" s="230"/>
      <c r="CIU428" s="230"/>
      <c r="CIV428" s="230"/>
      <c r="CIW428" s="230"/>
      <c r="CIX428" s="230"/>
      <c r="CIY428" s="230"/>
      <c r="CIZ428" s="230"/>
      <c r="CJA428" s="230"/>
      <c r="CJB428" s="230"/>
      <c r="CJC428" s="230"/>
      <c r="CJD428" s="230"/>
      <c r="CJE428" s="230"/>
      <c r="CJF428" s="230"/>
      <c r="CJG428" s="230"/>
      <c r="CJH428" s="230"/>
      <c r="CJI428" s="230"/>
      <c r="CJJ428" s="230"/>
      <c r="CJK428" s="230"/>
      <c r="CJL428" s="230"/>
      <c r="CJM428" s="230"/>
      <c r="CJN428" s="230"/>
      <c r="CJO428" s="230"/>
      <c r="CJP428" s="230"/>
      <c r="CJQ428" s="230"/>
      <c r="CJR428" s="230"/>
      <c r="CJS428" s="230"/>
      <c r="CJT428" s="230"/>
      <c r="CJU428" s="230"/>
      <c r="CJV428" s="230"/>
      <c r="CJW428" s="230"/>
      <c r="CJX428" s="230"/>
      <c r="CJY428" s="230"/>
      <c r="CJZ428" s="230"/>
      <c r="CKA428" s="230"/>
      <c r="CKB428" s="230"/>
      <c r="CKC428" s="230"/>
      <c r="CKD428" s="230"/>
      <c r="CKE428" s="230"/>
      <c r="CKF428" s="230"/>
      <c r="CKG428" s="230"/>
      <c r="CKH428" s="230"/>
      <c r="CKI428" s="230"/>
      <c r="CKJ428" s="230"/>
      <c r="CKK428" s="230"/>
      <c r="CKL428" s="230"/>
      <c r="CKM428" s="230"/>
      <c r="CKN428" s="230"/>
      <c r="CKO428" s="230"/>
      <c r="CKP428" s="230"/>
      <c r="CKQ428" s="230"/>
      <c r="CKR428" s="230"/>
      <c r="CKS428" s="230"/>
      <c r="CKT428" s="230"/>
      <c r="CKU428" s="230"/>
      <c r="CKV428" s="230"/>
      <c r="CKW428" s="230"/>
      <c r="CKX428" s="230"/>
      <c r="CKY428" s="230"/>
      <c r="CKZ428" s="230"/>
      <c r="CLA428" s="230"/>
      <c r="CLB428" s="230"/>
      <c r="CLC428" s="230"/>
      <c r="CLD428" s="230"/>
      <c r="CLE428" s="230"/>
      <c r="CLF428" s="230"/>
      <c r="CLG428" s="230"/>
      <c r="CLH428" s="230"/>
      <c r="CLI428" s="230"/>
      <c r="CLJ428" s="230"/>
      <c r="CLK428" s="230"/>
      <c r="CLL428" s="230"/>
      <c r="CLM428" s="230"/>
      <c r="CLN428" s="230"/>
      <c r="CLO428" s="230"/>
      <c r="CLP428" s="230"/>
      <c r="CLQ428" s="230"/>
      <c r="CLR428" s="230"/>
      <c r="CLS428" s="230"/>
      <c r="CLT428" s="230"/>
      <c r="CLU428" s="230"/>
      <c r="CLV428" s="230"/>
      <c r="CLW428" s="230"/>
      <c r="CLX428" s="230"/>
      <c r="CLY428" s="230"/>
      <c r="CLZ428" s="230"/>
      <c r="CMA428" s="230"/>
      <c r="CMB428" s="230"/>
      <c r="CMC428" s="230"/>
      <c r="CMD428" s="230"/>
      <c r="CME428" s="230"/>
      <c r="CMF428" s="230"/>
      <c r="CMG428" s="230"/>
      <c r="CMH428" s="230"/>
      <c r="CMI428" s="230"/>
      <c r="CMJ428" s="230"/>
      <c r="CMK428" s="230"/>
      <c r="CML428" s="230"/>
      <c r="CMM428" s="230"/>
      <c r="CMN428" s="230"/>
      <c r="CMO428" s="230"/>
      <c r="CMP428" s="230"/>
      <c r="CMQ428" s="230"/>
      <c r="CMR428" s="230"/>
      <c r="CMS428" s="230"/>
      <c r="CMT428" s="230"/>
      <c r="CMU428" s="230"/>
      <c r="CMV428" s="230"/>
      <c r="CMW428" s="230"/>
      <c r="CMX428" s="230"/>
      <c r="CMY428" s="230"/>
      <c r="CMZ428" s="230"/>
      <c r="CNA428" s="230"/>
      <c r="CNB428" s="230"/>
      <c r="CNC428" s="230"/>
      <c r="CND428" s="230"/>
      <c r="CNE428" s="230"/>
      <c r="CNF428" s="230"/>
      <c r="CNG428" s="230"/>
      <c r="CNH428" s="230"/>
      <c r="CNI428" s="230"/>
      <c r="CNJ428" s="230"/>
      <c r="CNK428" s="230"/>
      <c r="CNL428" s="230"/>
      <c r="CNM428" s="230"/>
      <c r="CNN428" s="230"/>
      <c r="CNO428" s="230"/>
      <c r="CNP428" s="230"/>
      <c r="CNQ428" s="230"/>
      <c r="CNR428" s="230"/>
      <c r="CNS428" s="230"/>
      <c r="CNT428" s="230"/>
      <c r="CNU428" s="230"/>
      <c r="CNV428" s="230"/>
      <c r="CNW428" s="230"/>
      <c r="CNX428" s="230"/>
      <c r="CNY428" s="230"/>
      <c r="CNZ428" s="230"/>
      <c r="COA428" s="230"/>
      <c r="COB428" s="230"/>
      <c r="COC428" s="230"/>
      <c r="COD428" s="230"/>
      <c r="COE428" s="230"/>
      <c r="COF428" s="230"/>
      <c r="COG428" s="230"/>
      <c r="COH428" s="230"/>
      <c r="COI428" s="230"/>
      <c r="COJ428" s="230"/>
      <c r="COK428" s="230"/>
      <c r="COL428" s="230"/>
      <c r="COM428" s="230"/>
      <c r="CON428" s="230"/>
      <c r="COO428" s="230"/>
      <c r="COP428" s="230"/>
      <c r="COQ428" s="230"/>
      <c r="COR428" s="230"/>
      <c r="COS428" s="230"/>
      <c r="COT428" s="230"/>
      <c r="COU428" s="230"/>
      <c r="COV428" s="230"/>
      <c r="COW428" s="230"/>
      <c r="COX428" s="230"/>
      <c r="COY428" s="230"/>
      <c r="COZ428" s="230"/>
      <c r="CPA428" s="230"/>
      <c r="CPB428" s="230"/>
      <c r="CPC428" s="230"/>
      <c r="CPD428" s="230"/>
      <c r="CPE428" s="230"/>
      <c r="CPF428" s="230"/>
      <c r="CPG428" s="230"/>
      <c r="CPH428" s="230"/>
      <c r="CPI428" s="230"/>
      <c r="CPJ428" s="230"/>
      <c r="CPK428" s="230"/>
      <c r="CPL428" s="230"/>
      <c r="CPM428" s="230"/>
      <c r="CPN428" s="230"/>
      <c r="CPO428" s="230"/>
      <c r="CPP428" s="230"/>
      <c r="CPQ428" s="230"/>
      <c r="CPR428" s="230"/>
      <c r="CPS428" s="230"/>
      <c r="CPT428" s="230"/>
      <c r="CPU428" s="230"/>
      <c r="CPV428" s="230"/>
      <c r="CPW428" s="230"/>
      <c r="CPX428" s="230"/>
      <c r="CPY428" s="230"/>
      <c r="CPZ428" s="230"/>
      <c r="CQA428" s="230"/>
      <c r="CQB428" s="230"/>
      <c r="CQC428" s="230"/>
      <c r="CQD428" s="230"/>
      <c r="CQE428" s="230"/>
      <c r="CQF428" s="230"/>
      <c r="CQG428" s="230"/>
      <c r="CQH428" s="230"/>
      <c r="CQI428" s="230"/>
      <c r="CQJ428" s="230"/>
      <c r="CQK428" s="230"/>
      <c r="CQL428" s="230"/>
      <c r="CQM428" s="230"/>
      <c r="CQN428" s="230"/>
      <c r="CQO428" s="230"/>
      <c r="CQP428" s="230"/>
      <c r="CQQ428" s="230"/>
      <c r="CQR428" s="230"/>
      <c r="CQS428" s="230"/>
      <c r="CQT428" s="230"/>
      <c r="CQU428" s="230"/>
      <c r="CQV428" s="230"/>
      <c r="CQW428" s="230"/>
      <c r="CQX428" s="230"/>
      <c r="CQY428" s="230"/>
      <c r="CQZ428" s="230"/>
      <c r="CRA428" s="230"/>
      <c r="CRB428" s="230"/>
      <c r="CRC428" s="230"/>
      <c r="CRD428" s="230"/>
      <c r="CRE428" s="230"/>
      <c r="CRF428" s="230"/>
      <c r="CRG428" s="230"/>
      <c r="CRH428" s="230"/>
      <c r="CRI428" s="230"/>
      <c r="CRJ428" s="230"/>
      <c r="CRK428" s="230"/>
      <c r="CRL428" s="230"/>
      <c r="CRM428" s="230"/>
      <c r="CRN428" s="230"/>
      <c r="CRO428" s="230"/>
      <c r="CRP428" s="230"/>
      <c r="CRQ428" s="230"/>
      <c r="CRR428" s="230"/>
      <c r="CRS428" s="230"/>
      <c r="CRT428" s="230"/>
      <c r="CRU428" s="230"/>
      <c r="CRV428" s="230"/>
      <c r="CRW428" s="230"/>
      <c r="CRX428" s="230"/>
      <c r="CRY428" s="230"/>
      <c r="CRZ428" s="230"/>
      <c r="CSA428" s="230"/>
      <c r="CSB428" s="230"/>
      <c r="CSC428" s="230"/>
      <c r="CSD428" s="230"/>
      <c r="CSE428" s="230"/>
      <c r="CSF428" s="230"/>
      <c r="CSG428" s="230"/>
      <c r="CSH428" s="230"/>
      <c r="CSI428" s="230"/>
      <c r="CSJ428" s="230"/>
      <c r="CSK428" s="230"/>
      <c r="CSL428" s="230"/>
      <c r="CSM428" s="230"/>
      <c r="CSN428" s="230"/>
      <c r="CSO428" s="230"/>
      <c r="CSP428" s="230"/>
      <c r="CSQ428" s="230"/>
      <c r="CSR428" s="230"/>
      <c r="CSS428" s="230"/>
      <c r="CST428" s="230"/>
      <c r="CSU428" s="230"/>
      <c r="CSV428" s="230"/>
      <c r="CSW428" s="230"/>
      <c r="CSX428" s="230"/>
      <c r="CSY428" s="230"/>
      <c r="CSZ428" s="230"/>
      <c r="CTA428" s="230"/>
      <c r="CTB428" s="230"/>
      <c r="CTC428" s="230"/>
      <c r="CTD428" s="230"/>
      <c r="CTE428" s="230"/>
      <c r="CTF428" s="230"/>
      <c r="CTG428" s="230"/>
      <c r="CTH428" s="230"/>
      <c r="CTI428" s="230"/>
      <c r="CTJ428" s="230"/>
      <c r="CTK428" s="230"/>
      <c r="CTL428" s="230"/>
      <c r="CTM428" s="230"/>
      <c r="CTN428" s="230"/>
      <c r="CTO428" s="230"/>
      <c r="CTP428" s="230"/>
      <c r="CTQ428" s="230"/>
      <c r="CTR428" s="230"/>
      <c r="CTS428" s="230"/>
      <c r="CTT428" s="230"/>
      <c r="CTU428" s="230"/>
      <c r="CTV428" s="230"/>
      <c r="CTW428" s="230"/>
      <c r="CTX428" s="230"/>
      <c r="CTY428" s="230"/>
      <c r="CTZ428" s="230"/>
      <c r="CUA428" s="230"/>
      <c r="CUB428" s="230"/>
      <c r="CUC428" s="230"/>
      <c r="CUD428" s="230"/>
      <c r="CUE428" s="230"/>
      <c r="CUF428" s="230"/>
      <c r="CUG428" s="230"/>
      <c r="CUH428" s="230"/>
      <c r="CUI428" s="230"/>
      <c r="CUJ428" s="230"/>
      <c r="CUK428" s="230"/>
      <c r="CUL428" s="230"/>
      <c r="CUM428" s="230"/>
      <c r="CUN428" s="230"/>
      <c r="CUO428" s="230"/>
      <c r="CUP428" s="230"/>
      <c r="CUQ428" s="230"/>
      <c r="CUR428" s="230"/>
      <c r="CUS428" s="230"/>
      <c r="CUT428" s="230"/>
      <c r="CUU428" s="230"/>
      <c r="CUV428" s="230"/>
      <c r="CUW428" s="230"/>
      <c r="CUX428" s="230"/>
      <c r="CUY428" s="230"/>
      <c r="CUZ428" s="230"/>
      <c r="CVA428" s="230"/>
      <c r="CVB428" s="230"/>
      <c r="CVC428" s="230"/>
      <c r="CVD428" s="230"/>
      <c r="CVE428" s="230"/>
      <c r="CVF428" s="230"/>
      <c r="CVG428" s="230"/>
      <c r="CVH428" s="230"/>
      <c r="CVI428" s="230"/>
      <c r="CVJ428" s="230"/>
      <c r="CVK428" s="230"/>
      <c r="CVL428" s="230"/>
      <c r="CVM428" s="230"/>
      <c r="CVN428" s="230"/>
      <c r="CVO428" s="230"/>
      <c r="CVP428" s="230"/>
      <c r="CVQ428" s="230"/>
      <c r="CVR428" s="230"/>
      <c r="CVS428" s="230"/>
      <c r="CVT428" s="230"/>
      <c r="CVU428" s="230"/>
      <c r="CVV428" s="230"/>
      <c r="CVW428" s="230"/>
      <c r="CVX428" s="230"/>
      <c r="CVY428" s="230"/>
      <c r="CVZ428" s="230"/>
      <c r="CWA428" s="230"/>
      <c r="CWB428" s="230"/>
      <c r="CWC428" s="230"/>
      <c r="CWD428" s="230"/>
      <c r="CWE428" s="230"/>
      <c r="CWF428" s="230"/>
      <c r="CWG428" s="230"/>
      <c r="CWH428" s="230"/>
      <c r="CWI428" s="230"/>
      <c r="CWJ428" s="230"/>
      <c r="CWK428" s="230"/>
      <c r="CWL428" s="230"/>
      <c r="CWM428" s="230"/>
      <c r="CWN428" s="230"/>
      <c r="CWO428" s="230"/>
      <c r="CWP428" s="230"/>
      <c r="CWQ428" s="230"/>
      <c r="CWR428" s="230"/>
      <c r="CWS428" s="230"/>
      <c r="CWT428" s="230"/>
      <c r="CWU428" s="230"/>
      <c r="CWV428" s="230"/>
      <c r="CWW428" s="230"/>
      <c r="CWX428" s="230"/>
      <c r="CWY428" s="230"/>
      <c r="CWZ428" s="230"/>
      <c r="CXA428" s="230"/>
      <c r="CXB428" s="230"/>
      <c r="CXC428" s="230"/>
      <c r="CXD428" s="230"/>
      <c r="CXE428" s="230"/>
      <c r="CXF428" s="230"/>
      <c r="CXG428" s="230"/>
      <c r="CXH428" s="230"/>
      <c r="CXI428" s="230"/>
      <c r="CXJ428" s="230"/>
      <c r="CXK428" s="230"/>
      <c r="CXL428" s="230"/>
      <c r="CXM428" s="230"/>
      <c r="CXN428" s="230"/>
      <c r="CXO428" s="230"/>
      <c r="CXP428" s="230"/>
      <c r="CXQ428" s="230"/>
      <c r="CXR428" s="230"/>
      <c r="CXS428" s="230"/>
      <c r="CXT428" s="230"/>
      <c r="CXU428" s="230"/>
      <c r="CXV428" s="230"/>
      <c r="CXW428" s="230"/>
      <c r="CXX428" s="230"/>
      <c r="CXY428" s="230"/>
      <c r="CXZ428" s="230"/>
      <c r="CYA428" s="230"/>
      <c r="CYB428" s="230"/>
      <c r="CYC428" s="230"/>
      <c r="CYD428" s="230"/>
      <c r="CYE428" s="230"/>
      <c r="CYF428" s="230"/>
      <c r="CYG428" s="230"/>
      <c r="CYH428" s="230"/>
      <c r="CYI428" s="230"/>
      <c r="CYJ428" s="230"/>
      <c r="CYK428" s="230"/>
      <c r="CYL428" s="230"/>
      <c r="CYM428" s="230"/>
      <c r="CYN428" s="230"/>
      <c r="CYO428" s="230"/>
      <c r="CYP428" s="230"/>
      <c r="CYQ428" s="230"/>
      <c r="CYR428" s="230"/>
      <c r="CYS428" s="230"/>
      <c r="CYT428" s="230"/>
      <c r="CYU428" s="230"/>
      <c r="CYV428" s="230"/>
      <c r="CYW428" s="230"/>
      <c r="CYX428" s="230"/>
      <c r="CYY428" s="230"/>
      <c r="CYZ428" s="230"/>
      <c r="CZA428" s="230"/>
      <c r="CZB428" s="230"/>
      <c r="CZC428" s="230"/>
      <c r="CZD428" s="230"/>
      <c r="CZE428" s="230"/>
      <c r="CZF428" s="230"/>
      <c r="CZG428" s="230"/>
      <c r="CZH428" s="230"/>
      <c r="CZI428" s="230"/>
      <c r="CZJ428" s="230"/>
      <c r="CZK428" s="230"/>
      <c r="CZL428" s="230"/>
      <c r="CZM428" s="230"/>
      <c r="CZN428" s="230"/>
      <c r="CZO428" s="230"/>
      <c r="CZP428" s="230"/>
      <c r="CZQ428" s="230"/>
      <c r="CZR428" s="230"/>
      <c r="CZS428" s="230"/>
      <c r="CZT428" s="230"/>
      <c r="CZU428" s="230"/>
      <c r="CZV428" s="230"/>
      <c r="CZW428" s="230"/>
      <c r="CZX428" s="230"/>
      <c r="CZY428" s="230"/>
      <c r="CZZ428" s="230"/>
      <c r="DAA428" s="230"/>
      <c r="DAB428" s="230"/>
      <c r="DAC428" s="230"/>
      <c r="DAD428" s="230"/>
      <c r="DAE428" s="230"/>
      <c r="DAF428" s="230"/>
      <c r="DAG428" s="230"/>
      <c r="DAH428" s="230"/>
      <c r="DAI428" s="230"/>
      <c r="DAJ428" s="230"/>
      <c r="DAK428" s="230"/>
      <c r="DAL428" s="230"/>
      <c r="DAM428" s="230"/>
      <c r="DAN428" s="230"/>
      <c r="DAO428" s="230"/>
      <c r="DAP428" s="230"/>
      <c r="DAQ428" s="230"/>
      <c r="DAR428" s="230"/>
      <c r="DAS428" s="230"/>
      <c r="DAT428" s="230"/>
      <c r="DAU428" s="230"/>
      <c r="DAV428" s="230"/>
      <c r="DAW428" s="230"/>
      <c r="DAX428" s="230"/>
      <c r="DAY428" s="230"/>
      <c r="DAZ428" s="230"/>
      <c r="DBA428" s="230"/>
      <c r="DBB428" s="230"/>
      <c r="DBC428" s="230"/>
      <c r="DBD428" s="230"/>
      <c r="DBE428" s="230"/>
      <c r="DBF428" s="230"/>
      <c r="DBG428" s="230"/>
      <c r="DBH428" s="230"/>
      <c r="DBI428" s="230"/>
      <c r="DBJ428" s="230"/>
      <c r="DBK428" s="230"/>
      <c r="DBL428" s="230"/>
      <c r="DBM428" s="230"/>
      <c r="DBN428" s="230"/>
      <c r="DBO428" s="230"/>
      <c r="DBP428" s="230"/>
      <c r="DBQ428" s="230"/>
      <c r="DBR428" s="230"/>
      <c r="DBS428" s="230"/>
      <c r="DBT428" s="230"/>
      <c r="DBU428" s="230"/>
      <c r="DBV428" s="230"/>
      <c r="DBW428" s="230"/>
      <c r="DBX428" s="230"/>
      <c r="DBY428" s="230"/>
      <c r="DBZ428" s="230"/>
      <c r="DCA428" s="230"/>
      <c r="DCB428" s="230"/>
      <c r="DCC428" s="230"/>
      <c r="DCD428" s="230"/>
      <c r="DCE428" s="230"/>
      <c r="DCF428" s="230"/>
      <c r="DCG428" s="230"/>
      <c r="DCH428" s="230"/>
      <c r="DCI428" s="230"/>
      <c r="DCJ428" s="230"/>
      <c r="DCK428" s="230"/>
      <c r="DCL428" s="230"/>
      <c r="DCM428" s="230"/>
      <c r="DCN428" s="230"/>
      <c r="DCO428" s="230"/>
      <c r="DCP428" s="230"/>
      <c r="DCQ428" s="230"/>
      <c r="DCR428" s="230"/>
      <c r="DCS428" s="230"/>
      <c r="DCT428" s="230"/>
      <c r="DCU428" s="230"/>
      <c r="DCV428" s="230"/>
      <c r="DCW428" s="230"/>
      <c r="DCX428" s="230"/>
      <c r="DCY428" s="230"/>
      <c r="DCZ428" s="230"/>
      <c r="DDA428" s="230"/>
      <c r="DDB428" s="230"/>
      <c r="DDC428" s="230"/>
      <c r="DDD428" s="230"/>
      <c r="DDE428" s="230"/>
      <c r="DDF428" s="230"/>
      <c r="DDG428" s="230"/>
      <c r="DDH428" s="230"/>
      <c r="DDI428" s="230"/>
      <c r="DDJ428" s="230"/>
      <c r="DDK428" s="230"/>
      <c r="DDL428" s="230"/>
      <c r="DDM428" s="230"/>
      <c r="DDN428" s="230"/>
      <c r="DDO428" s="230"/>
      <c r="DDP428" s="230"/>
      <c r="DDQ428" s="230"/>
      <c r="DDR428" s="230"/>
      <c r="DDS428" s="230"/>
      <c r="DDT428" s="230"/>
      <c r="DDU428" s="230"/>
      <c r="DDV428" s="230"/>
      <c r="DDW428" s="230"/>
      <c r="DDX428" s="230"/>
      <c r="DDY428" s="230"/>
      <c r="DDZ428" s="230"/>
      <c r="DEA428" s="230"/>
      <c r="DEB428" s="230"/>
      <c r="DEC428" s="230"/>
      <c r="DED428" s="230"/>
      <c r="DEE428" s="230"/>
      <c r="DEF428" s="230"/>
      <c r="DEG428" s="230"/>
      <c r="DEH428" s="230"/>
      <c r="DEI428" s="230"/>
      <c r="DEJ428" s="230"/>
      <c r="DEK428" s="230"/>
      <c r="DEL428" s="230"/>
      <c r="DEM428" s="230"/>
      <c r="DEN428" s="230"/>
      <c r="DEO428" s="230"/>
      <c r="DEP428" s="230"/>
      <c r="DEQ428" s="230"/>
      <c r="DER428" s="230"/>
      <c r="DES428" s="230"/>
      <c r="DET428" s="230"/>
      <c r="DEU428" s="230"/>
      <c r="DEV428" s="230"/>
      <c r="DEW428" s="230"/>
      <c r="DEX428" s="230"/>
      <c r="DEY428" s="230"/>
      <c r="DEZ428" s="230"/>
      <c r="DFA428" s="230"/>
      <c r="DFB428" s="230"/>
      <c r="DFC428" s="230"/>
      <c r="DFD428" s="230"/>
      <c r="DFE428" s="230"/>
      <c r="DFF428" s="230"/>
      <c r="DFG428" s="230"/>
      <c r="DFH428" s="230"/>
      <c r="DFI428" s="230"/>
      <c r="DFJ428" s="230"/>
      <c r="DFK428" s="230"/>
      <c r="DFL428" s="230"/>
      <c r="DFM428" s="230"/>
      <c r="DFN428" s="230"/>
      <c r="DFO428" s="230"/>
      <c r="DFP428" s="230"/>
      <c r="DFQ428" s="230"/>
      <c r="DFR428" s="230"/>
      <c r="DFS428" s="230"/>
      <c r="DFT428" s="230"/>
      <c r="DFU428" s="230"/>
      <c r="DFV428" s="230"/>
      <c r="DFW428" s="230"/>
      <c r="DFX428" s="230"/>
      <c r="DFY428" s="230"/>
      <c r="DFZ428" s="230"/>
      <c r="DGA428" s="230"/>
      <c r="DGB428" s="230"/>
      <c r="DGC428" s="230"/>
      <c r="DGD428" s="230"/>
      <c r="DGE428" s="230"/>
      <c r="DGF428" s="230"/>
      <c r="DGG428" s="230"/>
      <c r="DGH428" s="230"/>
      <c r="DGI428" s="230"/>
      <c r="DGJ428" s="230"/>
      <c r="DGK428" s="230"/>
      <c r="DGL428" s="230"/>
      <c r="DGM428" s="230"/>
      <c r="DGN428" s="230"/>
      <c r="DGO428" s="230"/>
      <c r="DGP428" s="230"/>
      <c r="DGQ428" s="230"/>
      <c r="DGR428" s="230"/>
      <c r="DGS428" s="230"/>
      <c r="DGT428" s="230"/>
      <c r="DGU428" s="230"/>
      <c r="DGV428" s="230"/>
      <c r="DGW428" s="230"/>
      <c r="DGX428" s="230"/>
      <c r="DGY428" s="230"/>
      <c r="DGZ428" s="230"/>
      <c r="DHA428" s="230"/>
      <c r="DHB428" s="230"/>
      <c r="DHC428" s="230"/>
      <c r="DHD428" s="230"/>
      <c r="DHE428" s="230"/>
      <c r="DHF428" s="230"/>
      <c r="DHG428" s="230"/>
      <c r="DHH428" s="230"/>
      <c r="DHI428" s="230"/>
      <c r="DHJ428" s="230"/>
      <c r="DHK428" s="230"/>
      <c r="DHL428" s="230"/>
      <c r="DHM428" s="230"/>
      <c r="DHN428" s="230"/>
      <c r="DHO428" s="230"/>
      <c r="DHP428" s="230"/>
      <c r="DHQ428" s="230"/>
      <c r="DHR428" s="230"/>
      <c r="DHS428" s="230"/>
      <c r="DHT428" s="230"/>
      <c r="DHU428" s="230"/>
      <c r="DHV428" s="230"/>
      <c r="DHW428" s="230"/>
      <c r="DHX428" s="230"/>
      <c r="DHY428" s="230"/>
      <c r="DHZ428" s="230"/>
      <c r="DIA428" s="230"/>
      <c r="DIB428" s="230"/>
      <c r="DIC428" s="230"/>
      <c r="DID428" s="230"/>
      <c r="DIE428" s="230"/>
      <c r="DIF428" s="230"/>
      <c r="DIG428" s="230"/>
      <c r="DIH428" s="230"/>
      <c r="DII428" s="230"/>
      <c r="DIJ428" s="230"/>
      <c r="DIK428" s="230"/>
      <c r="DIL428" s="230"/>
      <c r="DIM428" s="230"/>
      <c r="DIN428" s="230"/>
      <c r="DIO428" s="230"/>
      <c r="DIP428" s="230"/>
      <c r="DIQ428" s="230"/>
      <c r="DIR428" s="230"/>
      <c r="DIS428" s="230"/>
      <c r="DIT428" s="230"/>
      <c r="DIU428" s="230"/>
      <c r="DIV428" s="230"/>
      <c r="DIW428" s="230"/>
      <c r="DIX428" s="230"/>
      <c r="DIY428" s="230"/>
      <c r="DIZ428" s="230"/>
      <c r="DJA428" s="230"/>
      <c r="DJB428" s="230"/>
      <c r="DJC428" s="230"/>
      <c r="DJD428" s="230"/>
      <c r="DJE428" s="230"/>
      <c r="DJF428" s="230"/>
      <c r="DJG428" s="230"/>
      <c r="DJH428" s="230"/>
      <c r="DJI428" s="230"/>
      <c r="DJJ428" s="230"/>
      <c r="DJK428" s="230"/>
      <c r="DJL428" s="230"/>
      <c r="DJM428" s="230"/>
      <c r="DJN428" s="230"/>
      <c r="DJO428" s="230"/>
      <c r="DJP428" s="230"/>
      <c r="DJQ428" s="230"/>
      <c r="DJR428" s="230"/>
      <c r="DJS428" s="230"/>
      <c r="DJT428" s="230"/>
      <c r="DJU428" s="230"/>
      <c r="DJV428" s="230"/>
      <c r="DJW428" s="230"/>
      <c r="DJX428" s="230"/>
      <c r="DJY428" s="230"/>
      <c r="DJZ428" s="230"/>
      <c r="DKA428" s="230"/>
      <c r="DKB428" s="230"/>
      <c r="DKC428" s="230"/>
      <c r="DKD428" s="230"/>
      <c r="DKE428" s="230"/>
      <c r="DKF428" s="230"/>
      <c r="DKG428" s="230"/>
      <c r="DKH428" s="230"/>
      <c r="DKI428" s="230"/>
      <c r="DKJ428" s="230"/>
      <c r="DKK428" s="230"/>
      <c r="DKL428" s="230"/>
      <c r="DKM428" s="230"/>
      <c r="DKN428" s="230"/>
      <c r="DKO428" s="230"/>
      <c r="DKP428" s="230"/>
      <c r="DKQ428" s="230"/>
      <c r="DKR428" s="230"/>
      <c r="DKS428" s="230"/>
      <c r="DKT428" s="230"/>
      <c r="DKU428" s="230"/>
      <c r="DKV428" s="230"/>
      <c r="DKW428" s="230"/>
      <c r="DKX428" s="230"/>
      <c r="DKY428" s="230"/>
      <c r="DKZ428" s="230"/>
      <c r="DLA428" s="230"/>
      <c r="DLB428" s="230"/>
      <c r="DLC428" s="230"/>
      <c r="DLD428" s="230"/>
      <c r="DLE428" s="230"/>
      <c r="DLF428" s="230"/>
      <c r="DLG428" s="230"/>
      <c r="DLH428" s="230"/>
      <c r="DLI428" s="230"/>
      <c r="DLJ428" s="230"/>
      <c r="DLK428" s="230"/>
      <c r="DLL428" s="230"/>
      <c r="DLM428" s="230"/>
      <c r="DLN428" s="230"/>
      <c r="DLO428" s="230"/>
      <c r="DLP428" s="230"/>
      <c r="DLQ428" s="230"/>
      <c r="DLR428" s="230"/>
      <c r="DLS428" s="230"/>
      <c r="DLT428" s="230"/>
      <c r="DLU428" s="230"/>
      <c r="DLV428" s="230"/>
      <c r="DLW428" s="230"/>
      <c r="DLX428" s="230"/>
      <c r="DLY428" s="230"/>
      <c r="DLZ428" s="230"/>
      <c r="DMA428" s="230"/>
      <c r="DMB428" s="230"/>
      <c r="DMC428" s="230"/>
      <c r="DMD428" s="230"/>
      <c r="DME428" s="230"/>
      <c r="DMF428" s="230"/>
      <c r="DMG428" s="230"/>
      <c r="DMH428" s="230"/>
      <c r="DMI428" s="230"/>
      <c r="DMJ428" s="230"/>
      <c r="DMK428" s="230"/>
      <c r="DML428" s="230"/>
      <c r="DMM428" s="230"/>
      <c r="DMN428" s="230"/>
      <c r="DMO428" s="230"/>
      <c r="DMP428" s="230"/>
      <c r="DMQ428" s="230"/>
      <c r="DMR428" s="230"/>
      <c r="DMS428" s="230"/>
      <c r="DMT428" s="230"/>
      <c r="DMU428" s="230"/>
      <c r="DMV428" s="230"/>
      <c r="DMW428" s="230"/>
      <c r="DMX428" s="230"/>
      <c r="DMY428" s="230"/>
      <c r="DMZ428" s="230"/>
      <c r="DNA428" s="230"/>
      <c r="DNB428" s="230"/>
      <c r="DNC428" s="230"/>
      <c r="DND428" s="230"/>
      <c r="DNE428" s="230"/>
      <c r="DNF428" s="230"/>
      <c r="DNG428" s="230"/>
      <c r="DNH428" s="230"/>
      <c r="DNI428" s="230"/>
      <c r="DNJ428" s="230"/>
      <c r="DNK428" s="230"/>
      <c r="DNL428" s="230"/>
      <c r="DNM428" s="230"/>
      <c r="DNN428" s="230"/>
      <c r="DNO428" s="230"/>
      <c r="DNP428" s="230"/>
      <c r="DNQ428" s="230"/>
      <c r="DNR428" s="230"/>
      <c r="DNS428" s="230"/>
      <c r="DNT428" s="230"/>
      <c r="DNU428" s="230"/>
      <c r="DNV428" s="230"/>
      <c r="DNW428" s="230"/>
      <c r="DNX428" s="230"/>
      <c r="DNY428" s="230"/>
      <c r="DNZ428" s="230"/>
      <c r="DOA428" s="230"/>
      <c r="DOB428" s="230"/>
      <c r="DOC428" s="230"/>
      <c r="DOD428" s="230"/>
      <c r="DOE428" s="230"/>
      <c r="DOF428" s="230"/>
      <c r="DOG428" s="230"/>
      <c r="DOH428" s="230"/>
      <c r="DOI428" s="230"/>
      <c r="DOJ428" s="230"/>
      <c r="DOK428" s="230"/>
      <c r="DOL428" s="230"/>
      <c r="DOM428" s="230"/>
      <c r="DON428" s="230"/>
      <c r="DOO428" s="230"/>
      <c r="DOP428" s="230"/>
      <c r="DOQ428" s="230"/>
      <c r="DOR428" s="230"/>
      <c r="DOS428" s="230"/>
      <c r="DOT428" s="230"/>
      <c r="DOU428" s="230"/>
      <c r="DOV428" s="230"/>
      <c r="DOW428" s="230"/>
      <c r="DOX428" s="230"/>
      <c r="DOY428" s="230"/>
      <c r="DOZ428" s="230"/>
      <c r="DPA428" s="230"/>
      <c r="DPB428" s="230"/>
      <c r="DPC428" s="230"/>
      <c r="DPD428" s="230"/>
      <c r="DPE428" s="230"/>
      <c r="DPF428" s="230"/>
      <c r="DPG428" s="230"/>
      <c r="DPH428" s="230"/>
      <c r="DPI428" s="230"/>
      <c r="DPJ428" s="230"/>
      <c r="DPK428" s="230"/>
      <c r="DPL428" s="230"/>
      <c r="DPM428" s="230"/>
      <c r="DPN428" s="230"/>
      <c r="DPO428" s="230"/>
      <c r="DPP428" s="230"/>
      <c r="DPQ428" s="230"/>
      <c r="DPR428" s="230"/>
      <c r="DPS428" s="230"/>
      <c r="DPT428" s="230"/>
      <c r="DPU428" s="230"/>
      <c r="DPV428" s="230"/>
      <c r="DPW428" s="230"/>
      <c r="DPX428" s="230"/>
      <c r="DPY428" s="230"/>
      <c r="DPZ428" s="230"/>
      <c r="DQA428" s="230"/>
      <c r="DQB428" s="230"/>
      <c r="DQC428" s="230"/>
      <c r="DQD428" s="230"/>
      <c r="DQE428" s="230"/>
      <c r="DQF428" s="230"/>
      <c r="DQG428" s="230"/>
      <c r="DQH428" s="230"/>
      <c r="DQI428" s="230"/>
      <c r="DQJ428" s="230"/>
      <c r="DQK428" s="230"/>
      <c r="DQL428" s="230"/>
      <c r="DQM428" s="230"/>
      <c r="DQN428" s="230"/>
      <c r="DQO428" s="230"/>
      <c r="DQP428" s="230"/>
      <c r="DQQ428" s="230"/>
      <c r="DQR428" s="230"/>
      <c r="DQS428" s="230"/>
      <c r="DQT428" s="230"/>
      <c r="DQU428" s="230"/>
      <c r="DQV428" s="230"/>
      <c r="DQW428" s="230"/>
      <c r="DQX428" s="230"/>
      <c r="DQY428" s="230"/>
      <c r="DQZ428" s="230"/>
      <c r="DRA428" s="230"/>
      <c r="DRB428" s="230"/>
      <c r="DRC428" s="230"/>
      <c r="DRD428" s="230"/>
      <c r="DRE428" s="230"/>
      <c r="DRF428" s="230"/>
      <c r="DRG428" s="230"/>
      <c r="DRH428" s="230"/>
      <c r="DRI428" s="230"/>
      <c r="DRJ428" s="230"/>
      <c r="DRK428" s="230"/>
      <c r="DRL428" s="230"/>
      <c r="DRM428" s="230"/>
      <c r="DRN428" s="230"/>
      <c r="DRO428" s="230"/>
      <c r="DRP428" s="230"/>
      <c r="DRQ428" s="230"/>
      <c r="DRR428" s="230"/>
      <c r="DRS428" s="230"/>
      <c r="DRT428" s="230"/>
      <c r="DRU428" s="230"/>
      <c r="DRV428" s="230"/>
      <c r="DRW428" s="230"/>
      <c r="DRX428" s="230"/>
      <c r="DRY428" s="230"/>
      <c r="DRZ428" s="230"/>
      <c r="DSA428" s="230"/>
      <c r="DSB428" s="230"/>
      <c r="DSC428" s="230"/>
      <c r="DSD428" s="230"/>
      <c r="DSE428" s="230"/>
      <c r="DSF428" s="230"/>
      <c r="DSG428" s="230"/>
      <c r="DSH428" s="230"/>
      <c r="DSI428" s="230"/>
      <c r="DSJ428" s="230"/>
      <c r="DSK428" s="230"/>
      <c r="DSL428" s="230"/>
      <c r="DSM428" s="230"/>
      <c r="DSN428" s="230"/>
      <c r="DSO428" s="230"/>
      <c r="DSP428" s="230"/>
      <c r="DSQ428" s="230"/>
      <c r="DSR428" s="230"/>
      <c r="DSS428" s="230"/>
      <c r="DST428" s="230"/>
      <c r="DSU428" s="230"/>
      <c r="DSV428" s="230"/>
      <c r="DSW428" s="230"/>
      <c r="DSX428" s="230"/>
      <c r="DSY428" s="230"/>
      <c r="DSZ428" s="230"/>
      <c r="DTA428" s="230"/>
      <c r="DTB428" s="230"/>
      <c r="DTC428" s="230"/>
      <c r="DTD428" s="230"/>
      <c r="DTE428" s="230"/>
      <c r="DTF428" s="230"/>
      <c r="DTG428" s="230"/>
      <c r="DTH428" s="230"/>
      <c r="DTI428" s="230"/>
      <c r="DTJ428" s="230"/>
      <c r="DTK428" s="230"/>
      <c r="DTL428" s="230"/>
      <c r="DTM428" s="230"/>
      <c r="DTN428" s="230"/>
      <c r="DTO428" s="230"/>
      <c r="DTP428" s="230"/>
      <c r="DTQ428" s="230"/>
      <c r="DTR428" s="230"/>
      <c r="DTS428" s="230"/>
      <c r="DTT428" s="230"/>
      <c r="DTU428" s="230"/>
      <c r="DTV428" s="230"/>
      <c r="DTW428" s="230"/>
      <c r="DTX428" s="230"/>
      <c r="DTY428" s="230"/>
      <c r="DTZ428" s="230"/>
      <c r="DUA428" s="230"/>
      <c r="DUB428" s="230"/>
      <c r="DUC428" s="230"/>
      <c r="DUD428" s="230"/>
      <c r="DUE428" s="230"/>
      <c r="DUF428" s="230"/>
      <c r="DUG428" s="230"/>
      <c r="DUH428" s="230"/>
      <c r="DUI428" s="230"/>
      <c r="DUJ428" s="230"/>
      <c r="DUK428" s="230"/>
      <c r="DUL428" s="230"/>
      <c r="DUM428" s="230"/>
      <c r="DUN428" s="230"/>
      <c r="DUO428" s="230"/>
      <c r="DUP428" s="230"/>
      <c r="DUQ428" s="230"/>
      <c r="DUR428" s="230"/>
      <c r="DUS428" s="230"/>
      <c r="DUT428" s="230"/>
      <c r="DUU428" s="230"/>
      <c r="DUV428" s="230"/>
      <c r="DUW428" s="230"/>
      <c r="DUX428" s="230"/>
      <c r="DUY428" s="230"/>
      <c r="DUZ428" s="230"/>
      <c r="DVA428" s="230"/>
      <c r="DVB428" s="230"/>
      <c r="DVC428" s="230"/>
      <c r="DVD428" s="230"/>
      <c r="DVE428" s="230"/>
      <c r="DVF428" s="230"/>
      <c r="DVG428" s="230"/>
      <c r="DVH428" s="230"/>
      <c r="DVI428" s="230"/>
      <c r="DVJ428" s="230"/>
      <c r="DVK428" s="230"/>
      <c r="DVL428" s="230"/>
      <c r="DVM428" s="230"/>
      <c r="DVN428" s="230"/>
      <c r="DVO428" s="230"/>
      <c r="DVP428" s="230"/>
      <c r="DVQ428" s="230"/>
      <c r="DVR428" s="230"/>
      <c r="DVS428" s="230"/>
      <c r="DVT428" s="230"/>
      <c r="DVU428" s="230"/>
      <c r="DVV428" s="230"/>
      <c r="DVW428" s="230"/>
      <c r="DVX428" s="230"/>
      <c r="DVY428" s="230"/>
      <c r="DVZ428" s="230"/>
      <c r="DWA428" s="230"/>
      <c r="DWB428" s="230"/>
      <c r="DWC428" s="230"/>
      <c r="DWD428" s="230"/>
      <c r="DWE428" s="230"/>
      <c r="DWF428" s="230"/>
      <c r="DWG428" s="230"/>
      <c r="DWH428" s="230"/>
      <c r="DWI428" s="230"/>
      <c r="DWJ428" s="230"/>
      <c r="DWK428" s="230"/>
      <c r="DWL428" s="230"/>
      <c r="DWM428" s="230"/>
      <c r="DWN428" s="230"/>
      <c r="DWO428" s="230"/>
      <c r="DWP428" s="230"/>
      <c r="DWQ428" s="230"/>
      <c r="DWR428" s="230"/>
      <c r="DWS428" s="230"/>
      <c r="DWT428" s="230"/>
      <c r="DWU428" s="230"/>
      <c r="DWV428" s="230"/>
      <c r="DWW428" s="230"/>
      <c r="DWX428" s="230"/>
      <c r="DWY428" s="230"/>
      <c r="DWZ428" s="230"/>
      <c r="DXA428" s="230"/>
      <c r="DXB428" s="230"/>
      <c r="DXC428" s="230"/>
      <c r="DXD428" s="230"/>
      <c r="DXE428" s="230"/>
      <c r="DXF428" s="230"/>
      <c r="DXG428" s="230"/>
      <c r="DXH428" s="230"/>
      <c r="DXI428" s="230"/>
      <c r="DXJ428" s="230"/>
      <c r="DXK428" s="230"/>
      <c r="DXL428" s="230"/>
      <c r="DXM428" s="230"/>
      <c r="DXN428" s="230"/>
      <c r="DXO428" s="230"/>
      <c r="DXP428" s="230"/>
      <c r="DXQ428" s="230"/>
      <c r="DXR428" s="230"/>
      <c r="DXS428" s="230"/>
      <c r="DXT428" s="230"/>
      <c r="DXU428" s="230"/>
      <c r="DXV428" s="230"/>
      <c r="DXW428" s="230"/>
      <c r="DXX428" s="230"/>
      <c r="DXY428" s="230"/>
      <c r="DXZ428" s="230"/>
      <c r="DYA428" s="230"/>
      <c r="DYB428" s="230"/>
      <c r="DYC428" s="230"/>
      <c r="DYD428" s="230"/>
      <c r="DYE428" s="230"/>
      <c r="DYF428" s="230"/>
      <c r="DYG428" s="230"/>
      <c r="DYH428" s="230"/>
      <c r="DYI428" s="230"/>
      <c r="DYJ428" s="230"/>
      <c r="DYK428" s="230"/>
      <c r="DYL428" s="230"/>
      <c r="DYM428" s="230"/>
      <c r="DYN428" s="230"/>
      <c r="DYO428" s="230"/>
      <c r="DYP428" s="230"/>
      <c r="DYQ428" s="230"/>
      <c r="DYR428" s="230"/>
      <c r="DYS428" s="230"/>
      <c r="DYT428" s="230"/>
      <c r="DYU428" s="230"/>
      <c r="DYV428" s="230"/>
      <c r="DYW428" s="230"/>
      <c r="DYX428" s="230"/>
      <c r="DYY428" s="230"/>
      <c r="DYZ428" s="230"/>
      <c r="DZA428" s="230"/>
      <c r="DZB428" s="230"/>
      <c r="DZC428" s="230"/>
      <c r="DZD428" s="230"/>
      <c r="DZE428" s="230"/>
      <c r="DZF428" s="230"/>
      <c r="DZG428" s="230"/>
      <c r="DZH428" s="230"/>
      <c r="DZI428" s="230"/>
      <c r="DZJ428" s="230"/>
      <c r="DZK428" s="230"/>
      <c r="DZL428" s="230"/>
      <c r="DZM428" s="230"/>
      <c r="DZN428" s="230"/>
      <c r="DZO428" s="230"/>
      <c r="DZP428" s="230"/>
      <c r="DZQ428" s="230"/>
      <c r="DZR428" s="230"/>
      <c r="DZS428" s="230"/>
      <c r="DZT428" s="230"/>
      <c r="DZU428" s="230"/>
      <c r="DZV428" s="230"/>
      <c r="DZW428" s="230"/>
      <c r="DZX428" s="230"/>
      <c r="DZY428" s="230"/>
      <c r="DZZ428" s="230"/>
      <c r="EAA428" s="230"/>
      <c r="EAB428" s="230"/>
      <c r="EAC428" s="230"/>
      <c r="EAD428" s="230"/>
      <c r="EAE428" s="230"/>
      <c r="EAF428" s="230"/>
      <c r="EAG428" s="230"/>
      <c r="EAH428" s="230"/>
      <c r="EAI428" s="230"/>
      <c r="EAJ428" s="230"/>
      <c r="EAK428" s="230"/>
      <c r="EAL428" s="230"/>
      <c r="EAM428" s="230"/>
      <c r="EAN428" s="230"/>
      <c r="EAO428" s="230"/>
      <c r="EAP428" s="230"/>
      <c r="EAQ428" s="230"/>
      <c r="EAR428" s="230"/>
      <c r="EAS428" s="230"/>
      <c r="EAT428" s="230"/>
      <c r="EAU428" s="230"/>
      <c r="EAV428" s="230"/>
      <c r="EAW428" s="230"/>
      <c r="EAX428" s="230"/>
      <c r="EAY428" s="230"/>
      <c r="EAZ428" s="230"/>
      <c r="EBA428" s="230"/>
      <c r="EBB428" s="230"/>
      <c r="EBC428" s="230"/>
      <c r="EBD428" s="230"/>
      <c r="EBE428" s="230"/>
      <c r="EBF428" s="230"/>
      <c r="EBG428" s="230"/>
      <c r="EBH428" s="230"/>
      <c r="EBI428" s="230"/>
      <c r="EBJ428" s="230"/>
      <c r="EBK428" s="230"/>
      <c r="EBL428" s="230"/>
      <c r="EBM428" s="230"/>
      <c r="EBN428" s="230"/>
      <c r="EBO428" s="230"/>
      <c r="EBP428" s="230"/>
      <c r="EBQ428" s="230"/>
      <c r="EBR428" s="230"/>
      <c r="EBS428" s="230"/>
      <c r="EBT428" s="230"/>
      <c r="EBU428" s="230"/>
      <c r="EBV428" s="230"/>
      <c r="EBW428" s="230"/>
      <c r="EBX428" s="230"/>
      <c r="EBY428" s="230"/>
      <c r="EBZ428" s="230"/>
      <c r="ECA428" s="230"/>
      <c r="ECB428" s="230"/>
      <c r="ECC428" s="230"/>
      <c r="ECD428" s="230"/>
      <c r="ECE428" s="230"/>
      <c r="ECF428" s="230"/>
      <c r="ECG428" s="230"/>
      <c r="ECH428" s="230"/>
      <c r="ECI428" s="230"/>
      <c r="ECJ428" s="230"/>
      <c r="ECK428" s="230"/>
      <c r="ECL428" s="230"/>
      <c r="ECM428" s="230"/>
      <c r="ECN428" s="230"/>
      <c r="ECO428" s="230"/>
      <c r="ECP428" s="230"/>
      <c r="ECQ428" s="230"/>
      <c r="ECR428" s="230"/>
      <c r="ECS428" s="230"/>
      <c r="ECT428" s="230"/>
      <c r="ECU428" s="230"/>
      <c r="ECV428" s="230"/>
      <c r="ECW428" s="230"/>
      <c r="ECX428" s="230"/>
      <c r="ECY428" s="230"/>
      <c r="ECZ428" s="230"/>
      <c r="EDA428" s="230"/>
      <c r="EDB428" s="230"/>
      <c r="EDC428" s="230"/>
      <c r="EDD428" s="230"/>
      <c r="EDE428" s="230"/>
      <c r="EDF428" s="230"/>
      <c r="EDG428" s="230"/>
      <c r="EDH428" s="230"/>
      <c r="EDI428" s="230"/>
      <c r="EDJ428" s="230"/>
      <c r="EDK428" s="230"/>
      <c r="EDL428" s="230"/>
      <c r="EDM428" s="230"/>
      <c r="EDN428" s="230"/>
      <c r="EDO428" s="230"/>
      <c r="EDP428" s="230"/>
      <c r="EDQ428" s="230"/>
      <c r="EDR428" s="230"/>
      <c r="EDS428" s="230"/>
      <c r="EDT428" s="230"/>
      <c r="EDU428" s="230"/>
      <c r="EDV428" s="230"/>
      <c r="EDW428" s="230"/>
      <c r="EDX428" s="230"/>
      <c r="EDY428" s="230"/>
      <c r="EDZ428" s="230"/>
      <c r="EEA428" s="230"/>
      <c r="EEB428" s="230"/>
      <c r="EEC428" s="230"/>
      <c r="EED428" s="230"/>
      <c r="EEE428" s="230"/>
      <c r="EEF428" s="230"/>
      <c r="EEG428" s="230"/>
      <c r="EEH428" s="230"/>
      <c r="EEI428" s="230"/>
      <c r="EEJ428" s="230"/>
      <c r="EEK428" s="230"/>
      <c r="EEL428" s="230"/>
      <c r="EEM428" s="230"/>
      <c r="EEN428" s="230"/>
      <c r="EEO428" s="230"/>
      <c r="EEP428" s="230"/>
      <c r="EEQ428" s="230"/>
      <c r="EER428" s="230"/>
      <c r="EES428" s="230"/>
      <c r="EET428" s="230"/>
      <c r="EEU428" s="230"/>
      <c r="EEV428" s="230"/>
      <c r="EEW428" s="230"/>
      <c r="EEX428" s="230"/>
      <c r="EEY428" s="230"/>
      <c r="EEZ428" s="230"/>
      <c r="EFA428" s="230"/>
      <c r="EFB428" s="230"/>
      <c r="EFC428" s="230"/>
      <c r="EFD428" s="230"/>
      <c r="EFE428" s="230"/>
      <c r="EFF428" s="230"/>
      <c r="EFG428" s="230"/>
      <c r="EFH428" s="230"/>
      <c r="EFI428" s="230"/>
      <c r="EFJ428" s="230"/>
      <c r="EFK428" s="230"/>
      <c r="EFL428" s="230"/>
      <c r="EFM428" s="230"/>
      <c r="EFN428" s="230"/>
      <c r="EFO428" s="230"/>
      <c r="EFP428" s="230"/>
      <c r="EFQ428" s="230"/>
      <c r="EFR428" s="230"/>
      <c r="EFS428" s="230"/>
      <c r="EFT428" s="230"/>
      <c r="EFU428" s="230"/>
      <c r="EFV428" s="230"/>
      <c r="EFW428" s="230"/>
      <c r="EFX428" s="230"/>
      <c r="EFY428" s="230"/>
      <c r="EFZ428" s="230"/>
      <c r="EGA428" s="230"/>
      <c r="EGB428" s="230"/>
      <c r="EGC428" s="230"/>
      <c r="EGD428" s="230"/>
      <c r="EGE428" s="230"/>
      <c r="EGF428" s="230"/>
      <c r="EGG428" s="230"/>
      <c r="EGH428" s="230"/>
      <c r="EGI428" s="230"/>
      <c r="EGJ428" s="230"/>
      <c r="EGK428" s="230"/>
      <c r="EGL428" s="230"/>
      <c r="EGM428" s="230"/>
      <c r="EGN428" s="230"/>
      <c r="EGO428" s="230"/>
      <c r="EGP428" s="230"/>
      <c r="EGQ428" s="230"/>
      <c r="EGR428" s="230"/>
      <c r="EGS428" s="230"/>
      <c r="EGT428" s="230"/>
      <c r="EGU428" s="230"/>
      <c r="EGV428" s="230"/>
      <c r="EGW428" s="230"/>
      <c r="EGX428" s="230"/>
      <c r="EGY428" s="230"/>
      <c r="EGZ428" s="230"/>
      <c r="EHA428" s="230"/>
      <c r="EHB428" s="230"/>
      <c r="EHC428" s="230"/>
      <c r="EHD428" s="230"/>
      <c r="EHE428" s="230"/>
      <c r="EHF428" s="230"/>
      <c r="EHG428" s="230"/>
      <c r="EHH428" s="230"/>
      <c r="EHI428" s="230"/>
      <c r="EHJ428" s="230"/>
      <c r="EHK428" s="230"/>
      <c r="EHL428" s="230"/>
      <c r="EHM428" s="230"/>
      <c r="EHN428" s="230"/>
      <c r="EHO428" s="230"/>
      <c r="EHP428" s="230"/>
      <c r="EHQ428" s="230"/>
      <c r="EHR428" s="230"/>
      <c r="EHS428" s="230"/>
      <c r="EHT428" s="230"/>
      <c r="EHU428" s="230"/>
      <c r="EHV428" s="230"/>
      <c r="EHW428" s="230"/>
      <c r="EHX428" s="230"/>
      <c r="EHY428" s="230"/>
      <c r="EHZ428" s="230"/>
      <c r="EIA428" s="230"/>
      <c r="EIB428" s="230"/>
      <c r="EIC428" s="230"/>
      <c r="EID428" s="230"/>
      <c r="EIE428" s="230"/>
      <c r="EIF428" s="230"/>
      <c r="EIG428" s="230"/>
      <c r="EIH428" s="230"/>
      <c r="EII428" s="230"/>
      <c r="EIJ428" s="230"/>
      <c r="EIK428" s="230"/>
      <c r="EIL428" s="230"/>
      <c r="EIM428" s="230"/>
      <c r="EIN428" s="230"/>
      <c r="EIO428" s="230"/>
      <c r="EIP428" s="230"/>
      <c r="EIQ428" s="230"/>
      <c r="EIR428" s="230"/>
      <c r="EIS428" s="230"/>
      <c r="EIT428" s="230"/>
      <c r="EIU428" s="230"/>
      <c r="EIV428" s="230"/>
      <c r="EIW428" s="230"/>
      <c r="EIX428" s="230"/>
      <c r="EIY428" s="230"/>
      <c r="EIZ428" s="230"/>
      <c r="EJA428" s="230"/>
      <c r="EJB428" s="230"/>
      <c r="EJC428" s="230"/>
      <c r="EJD428" s="230"/>
      <c r="EJE428" s="230"/>
      <c r="EJF428" s="230"/>
      <c r="EJG428" s="230"/>
      <c r="EJH428" s="230"/>
      <c r="EJI428" s="230"/>
      <c r="EJJ428" s="230"/>
      <c r="EJK428" s="230"/>
      <c r="EJL428" s="230"/>
      <c r="EJM428" s="230"/>
      <c r="EJN428" s="230"/>
      <c r="EJO428" s="230"/>
      <c r="EJP428" s="230"/>
      <c r="EJQ428" s="230"/>
      <c r="EJR428" s="230"/>
      <c r="EJS428" s="230"/>
      <c r="EJT428" s="230"/>
      <c r="EJU428" s="230"/>
      <c r="EJV428" s="230"/>
      <c r="EJW428" s="230"/>
      <c r="EJX428" s="230"/>
      <c r="EJY428" s="230"/>
      <c r="EJZ428" s="230"/>
      <c r="EKA428" s="230"/>
      <c r="EKB428" s="230"/>
      <c r="EKC428" s="230"/>
      <c r="EKD428" s="230"/>
      <c r="EKE428" s="230"/>
      <c r="EKF428" s="230"/>
      <c r="EKG428" s="230"/>
      <c r="EKH428" s="230"/>
      <c r="EKI428" s="230"/>
      <c r="EKJ428" s="230"/>
      <c r="EKK428" s="230"/>
      <c r="EKL428" s="230"/>
      <c r="EKM428" s="230"/>
      <c r="EKN428" s="230"/>
      <c r="EKO428" s="230"/>
      <c r="EKP428" s="230"/>
      <c r="EKQ428" s="230"/>
      <c r="EKR428" s="230"/>
      <c r="EKS428" s="230"/>
      <c r="EKT428" s="230"/>
      <c r="EKU428" s="230"/>
      <c r="EKV428" s="230"/>
      <c r="EKW428" s="230"/>
      <c r="EKX428" s="230"/>
      <c r="EKY428" s="230"/>
      <c r="EKZ428" s="230"/>
      <c r="ELA428" s="230"/>
      <c r="ELB428" s="230"/>
      <c r="ELC428" s="230"/>
      <c r="ELD428" s="230"/>
      <c r="ELE428" s="230"/>
      <c r="ELF428" s="230"/>
      <c r="ELG428" s="230"/>
      <c r="ELH428" s="230"/>
      <c r="ELI428" s="230"/>
      <c r="ELJ428" s="230"/>
      <c r="ELK428" s="230"/>
      <c r="ELL428" s="230"/>
      <c r="ELM428" s="230"/>
      <c r="ELN428" s="230"/>
      <c r="ELO428" s="230"/>
      <c r="ELP428" s="230"/>
      <c r="ELQ428" s="230"/>
      <c r="ELR428" s="230"/>
      <c r="ELS428" s="230"/>
      <c r="ELT428" s="230"/>
      <c r="ELU428" s="230"/>
      <c r="ELV428" s="230"/>
      <c r="ELW428" s="230"/>
      <c r="ELX428" s="230"/>
      <c r="ELY428" s="230"/>
      <c r="ELZ428" s="230"/>
      <c r="EMA428" s="230"/>
      <c r="EMB428" s="230"/>
      <c r="EMC428" s="230"/>
      <c r="EMD428" s="230"/>
      <c r="EME428" s="230"/>
      <c r="EMF428" s="230"/>
      <c r="EMG428" s="230"/>
      <c r="EMH428" s="230"/>
      <c r="EMI428" s="230"/>
      <c r="EMJ428" s="230"/>
      <c r="EMK428" s="230"/>
      <c r="EML428" s="230"/>
      <c r="EMM428" s="230"/>
      <c r="EMN428" s="230"/>
      <c r="EMO428" s="230"/>
      <c r="EMP428" s="230"/>
      <c r="EMQ428" s="230"/>
      <c r="EMR428" s="230"/>
      <c r="EMS428" s="230"/>
      <c r="EMT428" s="230"/>
      <c r="EMU428" s="230"/>
      <c r="EMV428" s="230"/>
      <c r="EMW428" s="230"/>
      <c r="EMX428" s="230"/>
      <c r="EMY428" s="230"/>
      <c r="EMZ428" s="230"/>
      <c r="ENA428" s="230"/>
      <c r="ENB428" s="230"/>
      <c r="ENC428" s="230"/>
      <c r="END428" s="230"/>
      <c r="ENE428" s="230"/>
      <c r="ENF428" s="230"/>
      <c r="ENG428" s="230"/>
      <c r="ENH428" s="230"/>
      <c r="ENI428" s="230"/>
      <c r="ENJ428" s="230"/>
      <c r="ENK428" s="230"/>
      <c r="ENL428" s="230"/>
      <c r="ENM428" s="230"/>
      <c r="ENN428" s="230"/>
      <c r="ENO428" s="230"/>
      <c r="ENP428" s="230"/>
      <c r="ENQ428" s="230"/>
      <c r="ENR428" s="230"/>
      <c r="ENS428" s="230"/>
      <c r="ENT428" s="230"/>
      <c r="ENU428" s="230"/>
      <c r="ENV428" s="230"/>
      <c r="ENW428" s="230"/>
      <c r="ENX428" s="230"/>
      <c r="ENY428" s="230"/>
      <c r="ENZ428" s="230"/>
      <c r="EOA428" s="230"/>
      <c r="EOB428" s="230"/>
      <c r="EOC428" s="230"/>
      <c r="EOD428" s="230"/>
      <c r="EOE428" s="230"/>
      <c r="EOF428" s="230"/>
      <c r="EOG428" s="230"/>
      <c r="EOH428" s="230"/>
      <c r="EOI428" s="230"/>
      <c r="EOJ428" s="230"/>
      <c r="EOK428" s="230"/>
      <c r="EOL428" s="230"/>
      <c r="EOM428" s="230"/>
      <c r="EON428" s="230"/>
      <c r="EOO428" s="230"/>
      <c r="EOP428" s="230"/>
      <c r="EOQ428" s="230"/>
      <c r="EOR428" s="230"/>
      <c r="EOS428" s="230"/>
      <c r="EOT428" s="230"/>
      <c r="EOU428" s="230"/>
      <c r="EOV428" s="230"/>
      <c r="EOW428" s="230"/>
      <c r="EOX428" s="230"/>
      <c r="EOY428" s="230"/>
      <c r="EOZ428" s="230"/>
      <c r="EPA428" s="230"/>
      <c r="EPB428" s="230"/>
      <c r="EPC428" s="230"/>
      <c r="EPD428" s="230"/>
      <c r="EPE428" s="230"/>
      <c r="EPF428" s="230"/>
      <c r="EPG428" s="230"/>
      <c r="EPH428" s="230"/>
      <c r="EPI428" s="230"/>
      <c r="EPJ428" s="230"/>
      <c r="EPK428" s="230"/>
      <c r="EPL428" s="230"/>
      <c r="EPM428" s="230"/>
      <c r="EPN428" s="230"/>
      <c r="EPO428" s="230"/>
      <c r="EPP428" s="230"/>
      <c r="EPQ428" s="230"/>
      <c r="EPR428" s="230"/>
      <c r="EPS428" s="230"/>
      <c r="EPT428" s="230"/>
      <c r="EPU428" s="230"/>
      <c r="EPV428" s="230"/>
      <c r="EPW428" s="230"/>
      <c r="EPX428" s="230"/>
      <c r="EPY428" s="230"/>
      <c r="EPZ428" s="230"/>
      <c r="EQA428" s="230"/>
      <c r="EQB428" s="230"/>
      <c r="EQC428" s="230"/>
      <c r="EQD428" s="230"/>
      <c r="EQE428" s="230"/>
      <c r="EQF428" s="230"/>
      <c r="EQG428" s="230"/>
      <c r="EQH428" s="230"/>
      <c r="EQI428" s="230"/>
      <c r="EQJ428" s="230"/>
      <c r="EQK428" s="230"/>
      <c r="EQL428" s="230"/>
      <c r="EQM428" s="230"/>
      <c r="EQN428" s="230"/>
      <c r="EQO428" s="230"/>
      <c r="EQP428" s="230"/>
      <c r="EQQ428" s="230"/>
      <c r="EQR428" s="230"/>
      <c r="EQS428" s="230"/>
      <c r="EQT428" s="230"/>
      <c r="EQU428" s="230"/>
      <c r="EQV428" s="230"/>
      <c r="EQW428" s="230"/>
      <c r="EQX428" s="230"/>
      <c r="EQY428" s="230"/>
      <c r="EQZ428" s="230"/>
      <c r="ERA428" s="230"/>
      <c r="ERB428" s="230"/>
      <c r="ERC428" s="230"/>
      <c r="ERD428" s="230"/>
      <c r="ERE428" s="230"/>
      <c r="ERF428" s="230"/>
      <c r="ERG428" s="230"/>
      <c r="ERH428" s="230"/>
      <c r="ERI428" s="230"/>
      <c r="ERJ428" s="230"/>
      <c r="ERK428" s="230"/>
      <c r="ERL428" s="230"/>
      <c r="ERM428" s="230"/>
      <c r="ERN428" s="230"/>
      <c r="ERO428" s="230"/>
      <c r="ERP428" s="230"/>
      <c r="ERQ428" s="230"/>
      <c r="ERR428" s="230"/>
      <c r="ERS428" s="230"/>
      <c r="ERT428" s="230"/>
      <c r="ERU428" s="230"/>
      <c r="ERV428" s="230"/>
      <c r="ERW428" s="230"/>
      <c r="ERX428" s="230"/>
      <c r="ERY428" s="230"/>
      <c r="ERZ428" s="230"/>
      <c r="ESA428" s="230"/>
      <c r="ESB428" s="230"/>
      <c r="ESC428" s="230"/>
      <c r="ESD428" s="230"/>
      <c r="ESE428" s="230"/>
      <c r="ESF428" s="230"/>
      <c r="ESG428" s="230"/>
      <c r="ESH428" s="230"/>
      <c r="ESI428" s="230"/>
      <c r="ESJ428" s="230"/>
      <c r="ESK428" s="230"/>
      <c r="ESL428" s="230"/>
      <c r="ESM428" s="230"/>
      <c r="ESN428" s="230"/>
      <c r="ESO428" s="230"/>
      <c r="ESP428" s="230"/>
      <c r="ESQ428" s="230"/>
      <c r="ESR428" s="230"/>
      <c r="ESS428" s="230"/>
      <c r="EST428" s="230"/>
      <c r="ESU428" s="230"/>
      <c r="ESV428" s="230"/>
      <c r="ESW428" s="230"/>
      <c r="ESX428" s="230"/>
      <c r="ESY428" s="230"/>
      <c r="ESZ428" s="230"/>
      <c r="ETA428" s="230"/>
      <c r="ETB428" s="230"/>
      <c r="ETC428" s="230"/>
      <c r="ETD428" s="230"/>
      <c r="ETE428" s="230"/>
      <c r="ETF428" s="230"/>
      <c r="ETG428" s="230"/>
      <c r="ETH428" s="230"/>
      <c r="ETI428" s="230"/>
      <c r="ETJ428" s="230"/>
      <c r="ETK428" s="230"/>
      <c r="ETL428" s="230"/>
      <c r="ETM428" s="230"/>
      <c r="ETN428" s="230"/>
      <c r="ETO428" s="230"/>
      <c r="ETP428" s="230"/>
      <c r="ETQ428" s="230"/>
      <c r="ETR428" s="230"/>
      <c r="ETS428" s="230"/>
      <c r="ETT428" s="230"/>
      <c r="ETU428" s="230"/>
      <c r="ETV428" s="230"/>
      <c r="ETW428" s="230"/>
      <c r="ETX428" s="230"/>
      <c r="ETY428" s="230"/>
      <c r="ETZ428" s="230"/>
      <c r="EUA428" s="230"/>
      <c r="EUB428" s="230"/>
      <c r="EUC428" s="230"/>
      <c r="EUD428" s="230"/>
      <c r="EUE428" s="230"/>
      <c r="EUF428" s="230"/>
      <c r="EUG428" s="230"/>
      <c r="EUH428" s="230"/>
      <c r="EUI428" s="230"/>
      <c r="EUJ428" s="230"/>
      <c r="EUK428" s="230"/>
      <c r="EUL428" s="230"/>
      <c r="EUM428" s="230"/>
      <c r="EUN428" s="230"/>
      <c r="EUO428" s="230"/>
      <c r="EUP428" s="230"/>
      <c r="EUQ428" s="230"/>
      <c r="EUR428" s="230"/>
      <c r="EUS428" s="230"/>
      <c r="EUT428" s="230"/>
      <c r="EUU428" s="230"/>
      <c r="EUV428" s="230"/>
      <c r="EUW428" s="230"/>
      <c r="EUX428" s="230"/>
      <c r="EUY428" s="230"/>
      <c r="EUZ428" s="230"/>
      <c r="EVA428" s="230"/>
      <c r="EVB428" s="230"/>
      <c r="EVC428" s="230"/>
      <c r="EVD428" s="230"/>
      <c r="EVE428" s="230"/>
      <c r="EVF428" s="230"/>
      <c r="EVG428" s="230"/>
      <c r="EVH428" s="230"/>
      <c r="EVI428" s="230"/>
      <c r="EVJ428" s="230"/>
      <c r="EVK428" s="230"/>
      <c r="EVL428" s="230"/>
      <c r="EVM428" s="230"/>
      <c r="EVN428" s="230"/>
      <c r="EVO428" s="230"/>
      <c r="EVP428" s="230"/>
      <c r="EVQ428" s="230"/>
      <c r="EVR428" s="230"/>
      <c r="EVS428" s="230"/>
      <c r="EVT428" s="230"/>
      <c r="EVU428" s="230"/>
      <c r="EVV428" s="230"/>
      <c r="EVW428" s="230"/>
      <c r="EVX428" s="230"/>
      <c r="EVY428" s="230"/>
      <c r="EVZ428" s="230"/>
      <c r="EWA428" s="230"/>
      <c r="EWB428" s="230"/>
      <c r="EWC428" s="230"/>
      <c r="EWD428" s="230"/>
      <c r="EWE428" s="230"/>
      <c r="EWF428" s="230"/>
      <c r="EWG428" s="230"/>
      <c r="EWH428" s="230"/>
      <c r="EWI428" s="230"/>
      <c r="EWJ428" s="230"/>
      <c r="EWK428" s="230"/>
      <c r="EWL428" s="230"/>
      <c r="EWM428" s="230"/>
      <c r="EWN428" s="230"/>
      <c r="EWO428" s="230"/>
      <c r="EWP428" s="230"/>
      <c r="EWQ428" s="230"/>
      <c r="EWR428" s="230"/>
      <c r="EWS428" s="230"/>
      <c r="EWT428" s="230"/>
      <c r="EWU428" s="230"/>
      <c r="EWV428" s="230"/>
      <c r="EWW428" s="230"/>
      <c r="EWX428" s="230"/>
      <c r="EWY428" s="230"/>
      <c r="EWZ428" s="230"/>
      <c r="EXA428" s="230"/>
      <c r="EXB428" s="230"/>
      <c r="EXC428" s="230"/>
      <c r="EXD428" s="230"/>
      <c r="EXE428" s="230"/>
      <c r="EXF428" s="230"/>
      <c r="EXG428" s="230"/>
      <c r="EXH428" s="230"/>
      <c r="EXI428" s="230"/>
      <c r="EXJ428" s="230"/>
      <c r="EXK428" s="230"/>
      <c r="EXL428" s="230"/>
      <c r="EXM428" s="230"/>
      <c r="EXN428" s="230"/>
      <c r="EXO428" s="230"/>
      <c r="EXP428" s="230"/>
      <c r="EXQ428" s="230"/>
      <c r="EXR428" s="230"/>
      <c r="EXS428" s="230"/>
      <c r="EXT428" s="230"/>
      <c r="EXU428" s="230"/>
      <c r="EXV428" s="230"/>
      <c r="EXW428" s="230"/>
      <c r="EXX428" s="230"/>
      <c r="EXY428" s="230"/>
      <c r="EXZ428" s="230"/>
      <c r="EYA428" s="230"/>
      <c r="EYB428" s="230"/>
      <c r="EYC428" s="230"/>
      <c r="EYD428" s="230"/>
      <c r="EYE428" s="230"/>
      <c r="EYF428" s="230"/>
      <c r="EYG428" s="230"/>
      <c r="EYH428" s="230"/>
      <c r="EYI428" s="230"/>
      <c r="EYJ428" s="230"/>
      <c r="EYK428" s="230"/>
      <c r="EYL428" s="230"/>
      <c r="EYM428" s="230"/>
      <c r="EYN428" s="230"/>
      <c r="EYO428" s="230"/>
      <c r="EYP428" s="230"/>
      <c r="EYQ428" s="230"/>
      <c r="EYR428" s="230"/>
      <c r="EYS428" s="230"/>
      <c r="EYT428" s="230"/>
      <c r="EYU428" s="230"/>
      <c r="EYV428" s="230"/>
      <c r="EYW428" s="230"/>
      <c r="EYX428" s="230"/>
      <c r="EYY428" s="230"/>
      <c r="EYZ428" s="230"/>
      <c r="EZA428" s="230"/>
      <c r="EZB428" s="230"/>
      <c r="EZC428" s="230"/>
      <c r="EZD428" s="230"/>
      <c r="EZE428" s="230"/>
      <c r="EZF428" s="230"/>
      <c r="EZG428" s="230"/>
      <c r="EZH428" s="230"/>
      <c r="EZI428" s="230"/>
      <c r="EZJ428" s="230"/>
      <c r="EZK428" s="230"/>
      <c r="EZL428" s="230"/>
      <c r="EZM428" s="230"/>
      <c r="EZN428" s="230"/>
      <c r="EZO428" s="230"/>
      <c r="EZP428" s="230"/>
      <c r="EZQ428" s="230"/>
      <c r="EZR428" s="230"/>
      <c r="EZS428" s="230"/>
      <c r="EZT428" s="230"/>
      <c r="EZU428" s="230"/>
      <c r="EZV428" s="230"/>
      <c r="EZW428" s="230"/>
      <c r="EZX428" s="230"/>
      <c r="EZY428" s="230"/>
      <c r="EZZ428" s="230"/>
      <c r="FAA428" s="230"/>
      <c r="FAB428" s="230"/>
      <c r="FAC428" s="230"/>
      <c r="FAD428" s="230"/>
      <c r="FAE428" s="230"/>
      <c r="FAF428" s="230"/>
      <c r="FAG428" s="230"/>
      <c r="FAH428" s="230"/>
      <c r="FAI428" s="230"/>
      <c r="FAJ428" s="230"/>
      <c r="FAK428" s="230"/>
      <c r="FAL428" s="230"/>
      <c r="FAM428" s="230"/>
      <c r="FAN428" s="230"/>
      <c r="FAO428" s="230"/>
      <c r="FAP428" s="230"/>
      <c r="FAQ428" s="230"/>
      <c r="FAR428" s="230"/>
      <c r="FAS428" s="230"/>
      <c r="FAT428" s="230"/>
      <c r="FAU428" s="230"/>
      <c r="FAV428" s="230"/>
      <c r="FAW428" s="230"/>
      <c r="FAX428" s="230"/>
      <c r="FAY428" s="230"/>
      <c r="FAZ428" s="230"/>
      <c r="FBA428" s="230"/>
      <c r="FBB428" s="230"/>
      <c r="FBC428" s="230"/>
      <c r="FBD428" s="230"/>
      <c r="FBE428" s="230"/>
      <c r="FBF428" s="230"/>
      <c r="FBG428" s="230"/>
      <c r="FBH428" s="230"/>
      <c r="FBI428" s="230"/>
      <c r="FBJ428" s="230"/>
      <c r="FBK428" s="230"/>
      <c r="FBL428" s="230"/>
      <c r="FBM428" s="230"/>
      <c r="FBN428" s="230"/>
      <c r="FBO428" s="230"/>
      <c r="FBP428" s="230"/>
      <c r="FBQ428" s="230"/>
      <c r="FBR428" s="230"/>
      <c r="FBS428" s="230"/>
      <c r="FBT428" s="230"/>
      <c r="FBU428" s="230"/>
      <c r="FBV428" s="230"/>
      <c r="FBW428" s="230"/>
      <c r="FBX428" s="230"/>
      <c r="FBY428" s="230"/>
      <c r="FBZ428" s="230"/>
      <c r="FCA428" s="230"/>
      <c r="FCB428" s="230"/>
      <c r="FCC428" s="230"/>
      <c r="FCD428" s="230"/>
      <c r="FCE428" s="230"/>
      <c r="FCF428" s="230"/>
      <c r="FCG428" s="230"/>
      <c r="FCH428" s="230"/>
      <c r="FCI428" s="230"/>
      <c r="FCJ428" s="230"/>
      <c r="FCK428" s="230"/>
      <c r="FCL428" s="230"/>
      <c r="FCM428" s="230"/>
      <c r="FCN428" s="230"/>
      <c r="FCO428" s="230"/>
      <c r="FCP428" s="230"/>
      <c r="FCQ428" s="230"/>
      <c r="FCR428" s="230"/>
      <c r="FCS428" s="230"/>
      <c r="FCT428" s="230"/>
      <c r="FCU428" s="230"/>
      <c r="FCV428" s="230"/>
      <c r="FCW428" s="230"/>
      <c r="FCX428" s="230"/>
      <c r="FCY428" s="230"/>
      <c r="FCZ428" s="230"/>
      <c r="FDA428" s="230"/>
      <c r="FDB428" s="230"/>
      <c r="FDC428" s="230"/>
      <c r="FDD428" s="230"/>
      <c r="FDE428" s="230"/>
      <c r="FDF428" s="230"/>
      <c r="FDG428" s="230"/>
      <c r="FDH428" s="230"/>
      <c r="FDI428" s="230"/>
      <c r="FDJ428" s="230"/>
      <c r="FDK428" s="230"/>
      <c r="FDL428" s="230"/>
      <c r="FDM428" s="230"/>
      <c r="FDN428" s="230"/>
      <c r="FDO428" s="230"/>
      <c r="FDP428" s="230"/>
      <c r="FDQ428" s="230"/>
      <c r="FDR428" s="230"/>
      <c r="FDS428" s="230"/>
      <c r="FDT428" s="230"/>
      <c r="FDU428" s="230"/>
      <c r="FDV428" s="230"/>
      <c r="FDW428" s="230"/>
      <c r="FDX428" s="230"/>
      <c r="FDY428" s="230"/>
      <c r="FDZ428" s="230"/>
      <c r="FEA428" s="230"/>
      <c r="FEB428" s="230"/>
      <c r="FEC428" s="230"/>
      <c r="FED428" s="230"/>
      <c r="FEE428" s="230"/>
      <c r="FEF428" s="230"/>
      <c r="FEG428" s="230"/>
      <c r="FEH428" s="230"/>
      <c r="FEI428" s="230"/>
      <c r="FEJ428" s="230"/>
      <c r="FEK428" s="230"/>
      <c r="FEL428" s="230"/>
      <c r="FEM428" s="230"/>
      <c r="FEN428" s="230"/>
      <c r="FEO428" s="230"/>
      <c r="FEP428" s="230"/>
      <c r="FEQ428" s="230"/>
      <c r="FER428" s="230"/>
      <c r="FES428" s="230"/>
      <c r="FET428" s="230"/>
      <c r="FEU428" s="230"/>
      <c r="FEV428" s="230"/>
      <c r="FEW428" s="230"/>
      <c r="FEX428" s="230"/>
      <c r="FEY428" s="230"/>
      <c r="FEZ428" s="230"/>
      <c r="FFA428" s="230"/>
      <c r="FFB428" s="230"/>
      <c r="FFC428" s="230"/>
      <c r="FFD428" s="230"/>
      <c r="FFE428" s="230"/>
      <c r="FFF428" s="230"/>
      <c r="FFG428" s="230"/>
      <c r="FFH428" s="230"/>
      <c r="FFI428" s="230"/>
      <c r="FFJ428" s="230"/>
      <c r="FFK428" s="230"/>
      <c r="FFL428" s="230"/>
      <c r="FFM428" s="230"/>
      <c r="FFN428" s="230"/>
      <c r="FFO428" s="230"/>
      <c r="FFP428" s="230"/>
      <c r="FFQ428" s="230"/>
      <c r="FFR428" s="230"/>
      <c r="FFS428" s="230"/>
      <c r="FFT428" s="230"/>
      <c r="FFU428" s="230"/>
      <c r="FFV428" s="230"/>
      <c r="FFW428" s="230"/>
      <c r="FFX428" s="230"/>
      <c r="FFY428" s="230"/>
      <c r="FFZ428" s="230"/>
      <c r="FGA428" s="230"/>
      <c r="FGB428" s="230"/>
      <c r="FGC428" s="230"/>
      <c r="FGD428" s="230"/>
      <c r="FGE428" s="230"/>
      <c r="FGF428" s="230"/>
      <c r="FGG428" s="230"/>
      <c r="FGH428" s="230"/>
      <c r="FGI428" s="230"/>
      <c r="FGJ428" s="230"/>
      <c r="FGK428" s="230"/>
      <c r="FGL428" s="230"/>
      <c r="FGM428" s="230"/>
      <c r="FGN428" s="230"/>
      <c r="FGO428" s="230"/>
      <c r="FGP428" s="230"/>
      <c r="FGQ428" s="230"/>
      <c r="FGR428" s="230"/>
      <c r="FGS428" s="230"/>
      <c r="FGT428" s="230"/>
      <c r="FGU428" s="230"/>
      <c r="FGV428" s="230"/>
      <c r="FGW428" s="230"/>
      <c r="FGX428" s="230"/>
      <c r="FGY428" s="230"/>
      <c r="FGZ428" s="230"/>
      <c r="FHA428" s="230"/>
      <c r="FHB428" s="230"/>
      <c r="FHC428" s="230"/>
      <c r="FHD428" s="230"/>
      <c r="FHE428" s="230"/>
      <c r="FHF428" s="230"/>
      <c r="FHG428" s="230"/>
      <c r="FHH428" s="230"/>
      <c r="FHI428" s="230"/>
      <c r="FHJ428" s="230"/>
      <c r="FHK428" s="230"/>
      <c r="FHL428" s="230"/>
      <c r="FHM428" s="230"/>
      <c r="FHN428" s="230"/>
      <c r="FHO428" s="230"/>
      <c r="FHP428" s="230"/>
      <c r="FHQ428" s="230"/>
      <c r="FHR428" s="230"/>
      <c r="FHS428" s="230"/>
      <c r="FHT428" s="230"/>
      <c r="FHU428" s="230"/>
      <c r="FHV428" s="230"/>
      <c r="FHW428" s="230"/>
      <c r="FHX428" s="230"/>
      <c r="FHY428" s="230"/>
      <c r="FHZ428" s="230"/>
      <c r="FIA428" s="230"/>
      <c r="FIB428" s="230"/>
      <c r="FIC428" s="230"/>
      <c r="FID428" s="230"/>
      <c r="FIE428" s="230"/>
      <c r="FIF428" s="230"/>
      <c r="FIG428" s="230"/>
      <c r="FIH428" s="230"/>
      <c r="FII428" s="230"/>
      <c r="FIJ428" s="230"/>
      <c r="FIK428" s="230"/>
      <c r="FIL428" s="230"/>
      <c r="FIM428" s="230"/>
      <c r="FIN428" s="230"/>
      <c r="FIO428" s="230"/>
      <c r="FIP428" s="230"/>
      <c r="FIQ428" s="230"/>
      <c r="FIR428" s="230"/>
      <c r="FIS428" s="230"/>
      <c r="FIT428" s="230"/>
      <c r="FIU428" s="230"/>
      <c r="FIV428" s="230"/>
      <c r="FIW428" s="230"/>
      <c r="FIX428" s="230"/>
      <c r="FIY428" s="230"/>
      <c r="FIZ428" s="230"/>
      <c r="FJA428" s="230"/>
      <c r="FJB428" s="230"/>
      <c r="FJC428" s="230"/>
      <c r="FJD428" s="230"/>
      <c r="FJE428" s="230"/>
      <c r="FJF428" s="230"/>
      <c r="FJG428" s="230"/>
      <c r="FJH428" s="230"/>
      <c r="FJI428" s="230"/>
      <c r="FJJ428" s="230"/>
      <c r="FJK428" s="230"/>
      <c r="FJL428" s="230"/>
      <c r="FJM428" s="230"/>
      <c r="FJN428" s="230"/>
      <c r="FJO428" s="230"/>
      <c r="FJP428" s="230"/>
      <c r="FJQ428" s="230"/>
      <c r="FJR428" s="230"/>
      <c r="FJS428" s="230"/>
      <c r="FJT428" s="230"/>
      <c r="FJU428" s="230"/>
      <c r="FJV428" s="230"/>
      <c r="FJW428" s="230"/>
      <c r="FJX428" s="230"/>
      <c r="FJY428" s="230"/>
      <c r="FJZ428" s="230"/>
      <c r="FKA428" s="230"/>
      <c r="FKB428" s="230"/>
      <c r="FKC428" s="230"/>
      <c r="FKD428" s="230"/>
      <c r="FKE428" s="230"/>
      <c r="FKF428" s="230"/>
      <c r="FKG428" s="230"/>
      <c r="FKH428" s="230"/>
      <c r="FKI428" s="230"/>
      <c r="FKJ428" s="230"/>
      <c r="FKK428" s="230"/>
      <c r="FKL428" s="230"/>
      <c r="FKM428" s="230"/>
      <c r="FKN428" s="230"/>
      <c r="FKO428" s="230"/>
      <c r="FKP428" s="230"/>
      <c r="FKQ428" s="230"/>
      <c r="FKR428" s="230"/>
      <c r="FKS428" s="230"/>
      <c r="FKT428" s="230"/>
      <c r="FKU428" s="230"/>
      <c r="FKV428" s="230"/>
      <c r="FKW428" s="230"/>
      <c r="FKX428" s="230"/>
      <c r="FKY428" s="230"/>
      <c r="FKZ428" s="230"/>
      <c r="FLA428" s="230"/>
      <c r="FLB428" s="230"/>
      <c r="FLC428" s="230"/>
      <c r="FLD428" s="230"/>
      <c r="FLE428" s="230"/>
      <c r="FLF428" s="230"/>
      <c r="FLG428" s="230"/>
      <c r="FLH428" s="230"/>
      <c r="FLI428" s="230"/>
      <c r="FLJ428" s="230"/>
      <c r="FLK428" s="230"/>
      <c r="FLL428" s="230"/>
      <c r="FLM428" s="230"/>
      <c r="FLN428" s="230"/>
      <c r="FLO428" s="230"/>
      <c r="FLP428" s="230"/>
      <c r="FLQ428" s="230"/>
      <c r="FLR428" s="230"/>
      <c r="FLS428" s="230"/>
      <c r="FLT428" s="230"/>
      <c r="FLU428" s="230"/>
      <c r="FLV428" s="230"/>
      <c r="FLW428" s="230"/>
      <c r="FLX428" s="230"/>
      <c r="FLY428" s="230"/>
      <c r="FLZ428" s="230"/>
      <c r="FMA428" s="230"/>
      <c r="FMB428" s="230"/>
      <c r="FMC428" s="230"/>
      <c r="FMD428" s="230"/>
      <c r="FME428" s="230"/>
      <c r="FMF428" s="230"/>
      <c r="FMG428" s="230"/>
      <c r="FMH428" s="230"/>
      <c r="FMI428" s="230"/>
      <c r="FMJ428" s="230"/>
      <c r="FMK428" s="230"/>
      <c r="FML428" s="230"/>
      <c r="FMM428" s="230"/>
      <c r="FMN428" s="230"/>
      <c r="FMO428" s="230"/>
      <c r="FMP428" s="230"/>
      <c r="FMQ428" s="230"/>
      <c r="FMR428" s="230"/>
      <c r="FMS428" s="230"/>
      <c r="FMT428" s="230"/>
      <c r="FMU428" s="230"/>
      <c r="FMV428" s="230"/>
      <c r="FMW428" s="230"/>
      <c r="FMX428" s="230"/>
      <c r="FMY428" s="230"/>
      <c r="FMZ428" s="230"/>
      <c r="FNA428" s="230"/>
      <c r="FNB428" s="230"/>
      <c r="FNC428" s="230"/>
      <c r="FND428" s="230"/>
      <c r="FNE428" s="230"/>
      <c r="FNF428" s="230"/>
      <c r="FNG428" s="230"/>
      <c r="FNH428" s="230"/>
      <c r="FNI428" s="230"/>
      <c r="FNJ428" s="230"/>
      <c r="FNK428" s="230"/>
      <c r="FNL428" s="230"/>
      <c r="FNM428" s="230"/>
      <c r="FNN428" s="230"/>
      <c r="FNO428" s="230"/>
      <c r="FNP428" s="230"/>
      <c r="FNQ428" s="230"/>
      <c r="FNR428" s="230"/>
      <c r="FNS428" s="230"/>
      <c r="FNT428" s="230"/>
      <c r="FNU428" s="230"/>
      <c r="FNV428" s="230"/>
      <c r="FNW428" s="230"/>
      <c r="FNX428" s="230"/>
      <c r="FNY428" s="230"/>
      <c r="FNZ428" s="230"/>
      <c r="FOA428" s="230"/>
      <c r="FOB428" s="230"/>
      <c r="FOC428" s="230"/>
      <c r="FOD428" s="230"/>
      <c r="FOE428" s="230"/>
      <c r="FOF428" s="230"/>
      <c r="FOG428" s="230"/>
      <c r="FOH428" s="230"/>
      <c r="FOI428" s="230"/>
      <c r="FOJ428" s="230"/>
      <c r="FOK428" s="230"/>
      <c r="FOL428" s="230"/>
      <c r="FOM428" s="230"/>
      <c r="FON428" s="230"/>
      <c r="FOO428" s="230"/>
      <c r="FOP428" s="230"/>
      <c r="FOQ428" s="230"/>
      <c r="FOR428" s="230"/>
      <c r="FOS428" s="230"/>
      <c r="FOT428" s="230"/>
      <c r="FOU428" s="230"/>
      <c r="FOV428" s="230"/>
      <c r="FOW428" s="230"/>
      <c r="FOX428" s="230"/>
      <c r="FOY428" s="230"/>
      <c r="FOZ428" s="230"/>
      <c r="FPA428" s="230"/>
      <c r="FPB428" s="230"/>
      <c r="FPC428" s="230"/>
      <c r="FPD428" s="230"/>
      <c r="FPE428" s="230"/>
      <c r="FPF428" s="230"/>
      <c r="FPG428" s="230"/>
      <c r="FPH428" s="230"/>
      <c r="FPI428" s="230"/>
      <c r="FPJ428" s="230"/>
      <c r="FPK428" s="230"/>
      <c r="FPL428" s="230"/>
      <c r="FPM428" s="230"/>
      <c r="FPN428" s="230"/>
      <c r="FPO428" s="230"/>
      <c r="FPP428" s="230"/>
      <c r="FPQ428" s="230"/>
      <c r="FPR428" s="230"/>
      <c r="FPS428" s="230"/>
      <c r="FPT428" s="230"/>
      <c r="FPU428" s="230"/>
      <c r="FPV428" s="230"/>
      <c r="FPW428" s="230"/>
      <c r="FPX428" s="230"/>
      <c r="FPY428" s="230"/>
      <c r="FPZ428" s="230"/>
      <c r="FQA428" s="230"/>
      <c r="FQB428" s="230"/>
      <c r="FQC428" s="230"/>
      <c r="FQD428" s="230"/>
      <c r="FQE428" s="230"/>
      <c r="FQF428" s="230"/>
      <c r="FQG428" s="230"/>
      <c r="FQH428" s="230"/>
      <c r="FQI428" s="230"/>
      <c r="FQJ428" s="230"/>
      <c r="FQK428" s="230"/>
      <c r="FQL428" s="230"/>
      <c r="FQM428" s="230"/>
      <c r="FQN428" s="230"/>
      <c r="FQO428" s="230"/>
      <c r="FQP428" s="230"/>
      <c r="FQQ428" s="230"/>
      <c r="FQR428" s="230"/>
      <c r="FQS428" s="230"/>
      <c r="FQT428" s="230"/>
      <c r="FQU428" s="230"/>
      <c r="FQV428" s="230"/>
      <c r="FQW428" s="230"/>
      <c r="FQX428" s="230"/>
      <c r="FQY428" s="230"/>
      <c r="FQZ428" s="230"/>
      <c r="FRA428" s="230"/>
      <c r="FRB428" s="230"/>
      <c r="FRC428" s="230"/>
      <c r="FRD428" s="230"/>
      <c r="FRE428" s="230"/>
      <c r="FRF428" s="230"/>
      <c r="FRG428" s="230"/>
      <c r="FRH428" s="230"/>
      <c r="FRI428" s="230"/>
      <c r="FRJ428" s="230"/>
      <c r="FRK428" s="230"/>
      <c r="FRL428" s="230"/>
      <c r="FRM428" s="230"/>
      <c r="FRN428" s="230"/>
      <c r="FRO428" s="230"/>
      <c r="FRP428" s="230"/>
      <c r="FRQ428" s="230"/>
      <c r="FRR428" s="230"/>
      <c r="FRS428" s="230"/>
      <c r="FRT428" s="230"/>
      <c r="FRU428" s="230"/>
      <c r="FRV428" s="230"/>
      <c r="FRW428" s="230"/>
      <c r="FRX428" s="230"/>
      <c r="FRY428" s="230"/>
      <c r="FRZ428" s="230"/>
      <c r="FSA428" s="230"/>
      <c r="FSB428" s="230"/>
      <c r="FSC428" s="230"/>
      <c r="FSD428" s="230"/>
      <c r="FSE428" s="230"/>
      <c r="FSF428" s="230"/>
      <c r="FSG428" s="230"/>
      <c r="FSH428" s="230"/>
      <c r="FSI428" s="230"/>
      <c r="FSJ428" s="230"/>
      <c r="FSK428" s="230"/>
      <c r="FSL428" s="230"/>
      <c r="FSM428" s="230"/>
      <c r="FSN428" s="230"/>
      <c r="FSO428" s="230"/>
      <c r="FSP428" s="230"/>
      <c r="FSQ428" s="230"/>
      <c r="FSR428" s="230"/>
      <c r="FSS428" s="230"/>
      <c r="FST428" s="230"/>
      <c r="FSU428" s="230"/>
      <c r="FSV428" s="230"/>
      <c r="FSW428" s="230"/>
      <c r="FSX428" s="230"/>
      <c r="FSY428" s="230"/>
      <c r="FSZ428" s="230"/>
      <c r="FTA428" s="230"/>
      <c r="FTB428" s="230"/>
      <c r="FTC428" s="230"/>
      <c r="FTD428" s="230"/>
      <c r="FTE428" s="230"/>
      <c r="FTF428" s="230"/>
      <c r="FTG428" s="230"/>
      <c r="FTH428" s="230"/>
      <c r="FTI428" s="230"/>
      <c r="FTJ428" s="230"/>
      <c r="FTK428" s="230"/>
      <c r="FTL428" s="230"/>
      <c r="FTM428" s="230"/>
      <c r="FTN428" s="230"/>
      <c r="FTO428" s="230"/>
      <c r="FTP428" s="230"/>
      <c r="FTQ428" s="230"/>
      <c r="FTR428" s="230"/>
      <c r="FTS428" s="230"/>
      <c r="FTT428" s="230"/>
      <c r="FTU428" s="230"/>
      <c r="FTV428" s="230"/>
      <c r="FTW428" s="230"/>
      <c r="FTX428" s="230"/>
      <c r="FTY428" s="230"/>
      <c r="FTZ428" s="230"/>
      <c r="FUA428" s="230"/>
      <c r="FUB428" s="230"/>
      <c r="FUC428" s="230"/>
      <c r="FUD428" s="230"/>
      <c r="FUE428" s="230"/>
      <c r="FUF428" s="230"/>
      <c r="FUG428" s="230"/>
      <c r="FUH428" s="230"/>
      <c r="FUI428" s="230"/>
      <c r="FUJ428" s="230"/>
      <c r="FUK428" s="230"/>
      <c r="FUL428" s="230"/>
      <c r="FUM428" s="230"/>
      <c r="FUN428" s="230"/>
      <c r="FUO428" s="230"/>
      <c r="FUP428" s="230"/>
      <c r="FUQ428" s="230"/>
      <c r="FUR428" s="230"/>
      <c r="FUS428" s="230"/>
      <c r="FUT428" s="230"/>
      <c r="FUU428" s="230"/>
      <c r="FUV428" s="230"/>
      <c r="FUW428" s="230"/>
      <c r="FUX428" s="230"/>
      <c r="FUY428" s="230"/>
      <c r="FUZ428" s="230"/>
      <c r="FVA428" s="230"/>
      <c r="FVB428" s="230"/>
      <c r="FVC428" s="230"/>
      <c r="FVD428" s="230"/>
      <c r="FVE428" s="230"/>
      <c r="FVF428" s="230"/>
      <c r="FVG428" s="230"/>
      <c r="FVH428" s="230"/>
      <c r="FVI428" s="230"/>
      <c r="FVJ428" s="230"/>
      <c r="FVK428" s="230"/>
      <c r="FVL428" s="230"/>
      <c r="FVM428" s="230"/>
      <c r="FVN428" s="230"/>
      <c r="FVO428" s="230"/>
      <c r="FVP428" s="230"/>
      <c r="FVQ428" s="230"/>
      <c r="FVR428" s="230"/>
      <c r="FVS428" s="230"/>
      <c r="FVT428" s="230"/>
      <c r="FVU428" s="230"/>
      <c r="FVV428" s="230"/>
      <c r="FVW428" s="230"/>
      <c r="FVX428" s="230"/>
      <c r="FVY428" s="230"/>
      <c r="FVZ428" s="230"/>
      <c r="FWA428" s="230"/>
      <c r="FWB428" s="230"/>
      <c r="FWC428" s="230"/>
      <c r="FWD428" s="230"/>
      <c r="FWE428" s="230"/>
      <c r="FWF428" s="230"/>
      <c r="FWG428" s="230"/>
      <c r="FWH428" s="230"/>
      <c r="FWI428" s="230"/>
      <c r="FWJ428" s="230"/>
      <c r="FWK428" s="230"/>
      <c r="FWL428" s="230"/>
      <c r="FWM428" s="230"/>
      <c r="FWN428" s="230"/>
      <c r="FWO428" s="230"/>
      <c r="FWP428" s="230"/>
      <c r="FWQ428" s="230"/>
      <c r="FWR428" s="230"/>
      <c r="FWS428" s="230"/>
      <c r="FWT428" s="230"/>
      <c r="FWU428" s="230"/>
      <c r="FWV428" s="230"/>
      <c r="FWW428" s="230"/>
      <c r="FWX428" s="230"/>
      <c r="FWY428" s="230"/>
      <c r="FWZ428" s="230"/>
      <c r="FXA428" s="230"/>
      <c r="FXB428" s="230"/>
      <c r="FXC428" s="230"/>
      <c r="FXD428" s="230"/>
      <c r="FXE428" s="230"/>
      <c r="FXF428" s="230"/>
      <c r="FXG428" s="230"/>
      <c r="FXH428" s="230"/>
      <c r="FXI428" s="230"/>
      <c r="FXJ428" s="230"/>
      <c r="FXK428" s="230"/>
      <c r="FXL428" s="230"/>
      <c r="FXM428" s="230"/>
      <c r="FXN428" s="230"/>
      <c r="FXO428" s="230"/>
      <c r="FXP428" s="230"/>
      <c r="FXQ428" s="230"/>
      <c r="FXR428" s="230"/>
      <c r="FXS428" s="230"/>
      <c r="FXT428" s="230"/>
      <c r="FXU428" s="230"/>
      <c r="FXV428" s="230"/>
      <c r="FXW428" s="230"/>
      <c r="FXX428" s="230"/>
      <c r="FXY428" s="230"/>
      <c r="FXZ428" s="230"/>
      <c r="FYA428" s="230"/>
      <c r="FYB428" s="230"/>
      <c r="FYC428" s="230"/>
      <c r="FYD428" s="230"/>
      <c r="FYE428" s="230"/>
      <c r="FYF428" s="230"/>
      <c r="FYG428" s="230"/>
      <c r="FYH428" s="230"/>
      <c r="FYI428" s="230"/>
      <c r="FYJ428" s="230"/>
      <c r="FYK428" s="230"/>
      <c r="FYL428" s="230"/>
      <c r="FYM428" s="230"/>
      <c r="FYN428" s="230"/>
      <c r="FYO428" s="230"/>
      <c r="FYP428" s="230"/>
      <c r="FYQ428" s="230"/>
      <c r="FYR428" s="230"/>
      <c r="FYS428" s="230"/>
      <c r="FYT428" s="230"/>
      <c r="FYU428" s="230"/>
      <c r="FYV428" s="230"/>
      <c r="FYW428" s="230"/>
      <c r="FYX428" s="230"/>
      <c r="FYY428" s="230"/>
      <c r="FYZ428" s="230"/>
      <c r="FZA428" s="230"/>
      <c r="FZB428" s="230"/>
      <c r="FZC428" s="230"/>
      <c r="FZD428" s="230"/>
      <c r="FZE428" s="230"/>
      <c r="FZF428" s="230"/>
      <c r="FZG428" s="230"/>
      <c r="FZH428" s="230"/>
      <c r="FZI428" s="230"/>
      <c r="FZJ428" s="230"/>
      <c r="FZK428" s="230"/>
      <c r="FZL428" s="230"/>
      <c r="FZM428" s="230"/>
      <c r="FZN428" s="230"/>
      <c r="FZO428" s="230"/>
      <c r="FZP428" s="230"/>
      <c r="FZQ428" s="230"/>
      <c r="FZR428" s="230"/>
      <c r="FZS428" s="230"/>
      <c r="FZT428" s="230"/>
      <c r="FZU428" s="230"/>
      <c r="FZV428" s="230"/>
      <c r="FZW428" s="230"/>
      <c r="FZX428" s="230"/>
      <c r="FZY428" s="230"/>
      <c r="FZZ428" s="230"/>
      <c r="GAA428" s="230"/>
      <c r="GAB428" s="230"/>
      <c r="GAC428" s="230"/>
      <c r="GAD428" s="230"/>
      <c r="GAE428" s="230"/>
      <c r="GAF428" s="230"/>
      <c r="GAG428" s="230"/>
      <c r="GAH428" s="230"/>
      <c r="GAI428" s="230"/>
      <c r="GAJ428" s="230"/>
      <c r="GAK428" s="230"/>
      <c r="GAL428" s="230"/>
      <c r="GAM428" s="230"/>
      <c r="GAN428" s="230"/>
      <c r="GAO428" s="230"/>
      <c r="GAP428" s="230"/>
      <c r="GAQ428" s="230"/>
      <c r="GAR428" s="230"/>
      <c r="GAS428" s="230"/>
      <c r="GAT428" s="230"/>
      <c r="GAU428" s="230"/>
      <c r="GAV428" s="230"/>
      <c r="GAW428" s="230"/>
      <c r="GAX428" s="230"/>
      <c r="GAY428" s="230"/>
      <c r="GAZ428" s="230"/>
      <c r="GBA428" s="230"/>
      <c r="GBB428" s="230"/>
      <c r="GBC428" s="230"/>
      <c r="GBD428" s="230"/>
      <c r="GBE428" s="230"/>
      <c r="GBF428" s="230"/>
      <c r="GBG428" s="230"/>
      <c r="GBH428" s="230"/>
      <c r="GBI428" s="230"/>
      <c r="GBJ428" s="230"/>
      <c r="GBK428" s="230"/>
      <c r="GBL428" s="230"/>
      <c r="GBM428" s="230"/>
      <c r="GBN428" s="230"/>
      <c r="GBO428" s="230"/>
      <c r="GBP428" s="230"/>
      <c r="GBQ428" s="230"/>
      <c r="GBR428" s="230"/>
      <c r="GBS428" s="230"/>
      <c r="GBT428" s="230"/>
      <c r="GBU428" s="230"/>
      <c r="GBV428" s="230"/>
      <c r="GBW428" s="230"/>
      <c r="GBX428" s="230"/>
      <c r="GBY428" s="230"/>
      <c r="GBZ428" s="230"/>
      <c r="GCA428" s="230"/>
      <c r="GCB428" s="230"/>
      <c r="GCC428" s="230"/>
      <c r="GCD428" s="230"/>
      <c r="GCE428" s="230"/>
      <c r="GCF428" s="230"/>
      <c r="GCG428" s="230"/>
      <c r="GCH428" s="230"/>
      <c r="GCI428" s="230"/>
      <c r="GCJ428" s="230"/>
      <c r="GCK428" s="230"/>
      <c r="GCL428" s="230"/>
      <c r="GCM428" s="230"/>
      <c r="GCN428" s="230"/>
      <c r="GCO428" s="230"/>
      <c r="GCP428" s="230"/>
      <c r="GCQ428" s="230"/>
      <c r="GCR428" s="230"/>
      <c r="GCS428" s="230"/>
      <c r="GCT428" s="230"/>
      <c r="GCU428" s="230"/>
      <c r="GCV428" s="230"/>
      <c r="GCW428" s="230"/>
      <c r="GCX428" s="230"/>
      <c r="GCY428" s="230"/>
      <c r="GCZ428" s="230"/>
      <c r="GDA428" s="230"/>
      <c r="GDB428" s="230"/>
      <c r="GDC428" s="230"/>
      <c r="GDD428" s="230"/>
      <c r="GDE428" s="230"/>
      <c r="GDF428" s="230"/>
      <c r="GDG428" s="230"/>
      <c r="GDH428" s="230"/>
      <c r="GDI428" s="230"/>
      <c r="GDJ428" s="230"/>
      <c r="GDK428" s="230"/>
      <c r="GDL428" s="230"/>
      <c r="GDM428" s="230"/>
      <c r="GDN428" s="230"/>
      <c r="GDO428" s="230"/>
      <c r="GDP428" s="230"/>
      <c r="GDQ428" s="230"/>
      <c r="GDR428" s="230"/>
      <c r="GDS428" s="230"/>
      <c r="GDT428" s="230"/>
      <c r="GDU428" s="230"/>
      <c r="GDV428" s="230"/>
      <c r="GDW428" s="230"/>
      <c r="GDX428" s="230"/>
      <c r="GDY428" s="230"/>
      <c r="GDZ428" s="230"/>
      <c r="GEA428" s="230"/>
      <c r="GEB428" s="230"/>
      <c r="GEC428" s="230"/>
      <c r="GED428" s="230"/>
      <c r="GEE428" s="230"/>
      <c r="GEF428" s="230"/>
      <c r="GEG428" s="230"/>
      <c r="GEH428" s="230"/>
      <c r="GEI428" s="230"/>
      <c r="GEJ428" s="230"/>
      <c r="GEK428" s="230"/>
      <c r="GEL428" s="230"/>
      <c r="GEM428" s="230"/>
      <c r="GEN428" s="230"/>
      <c r="GEO428" s="230"/>
      <c r="GEP428" s="230"/>
      <c r="GEQ428" s="230"/>
      <c r="GER428" s="230"/>
      <c r="GES428" s="230"/>
      <c r="GET428" s="230"/>
      <c r="GEU428" s="230"/>
      <c r="GEV428" s="230"/>
      <c r="GEW428" s="230"/>
      <c r="GEX428" s="230"/>
      <c r="GEY428" s="230"/>
      <c r="GEZ428" s="230"/>
      <c r="GFA428" s="230"/>
      <c r="GFB428" s="230"/>
      <c r="GFC428" s="230"/>
      <c r="GFD428" s="230"/>
      <c r="GFE428" s="230"/>
      <c r="GFF428" s="230"/>
      <c r="GFG428" s="230"/>
      <c r="GFH428" s="230"/>
      <c r="GFI428" s="230"/>
      <c r="GFJ428" s="230"/>
      <c r="GFK428" s="230"/>
      <c r="GFL428" s="230"/>
      <c r="GFM428" s="230"/>
      <c r="GFN428" s="230"/>
      <c r="GFO428" s="230"/>
      <c r="GFP428" s="230"/>
      <c r="GFQ428" s="230"/>
      <c r="GFR428" s="230"/>
      <c r="GFS428" s="230"/>
      <c r="GFT428" s="230"/>
      <c r="GFU428" s="230"/>
      <c r="GFV428" s="230"/>
      <c r="GFW428" s="230"/>
      <c r="GFX428" s="230"/>
      <c r="GFY428" s="230"/>
      <c r="GFZ428" s="230"/>
      <c r="GGA428" s="230"/>
      <c r="GGB428" s="230"/>
      <c r="GGC428" s="230"/>
      <c r="GGD428" s="230"/>
      <c r="GGE428" s="230"/>
      <c r="GGF428" s="230"/>
      <c r="GGG428" s="230"/>
      <c r="GGH428" s="230"/>
      <c r="GGI428" s="230"/>
      <c r="GGJ428" s="230"/>
      <c r="GGK428" s="230"/>
      <c r="GGL428" s="230"/>
      <c r="GGM428" s="230"/>
      <c r="GGN428" s="230"/>
      <c r="GGO428" s="230"/>
      <c r="GGP428" s="230"/>
      <c r="GGQ428" s="230"/>
      <c r="GGR428" s="230"/>
      <c r="GGS428" s="230"/>
      <c r="GGT428" s="230"/>
      <c r="GGU428" s="230"/>
      <c r="GGV428" s="230"/>
      <c r="GGW428" s="230"/>
      <c r="GGX428" s="230"/>
      <c r="GGY428" s="230"/>
      <c r="GGZ428" s="230"/>
      <c r="GHA428" s="230"/>
      <c r="GHB428" s="230"/>
      <c r="GHC428" s="230"/>
      <c r="GHD428" s="230"/>
      <c r="GHE428" s="230"/>
      <c r="GHF428" s="230"/>
      <c r="GHG428" s="230"/>
      <c r="GHH428" s="230"/>
      <c r="GHI428" s="230"/>
      <c r="GHJ428" s="230"/>
      <c r="GHK428" s="230"/>
      <c r="GHL428" s="230"/>
      <c r="GHM428" s="230"/>
      <c r="GHN428" s="230"/>
      <c r="GHO428" s="230"/>
      <c r="GHP428" s="230"/>
      <c r="GHQ428" s="230"/>
      <c r="GHR428" s="230"/>
      <c r="GHS428" s="230"/>
      <c r="GHT428" s="230"/>
      <c r="GHU428" s="230"/>
      <c r="GHV428" s="230"/>
      <c r="GHW428" s="230"/>
      <c r="GHX428" s="230"/>
      <c r="GHY428" s="230"/>
      <c r="GHZ428" s="230"/>
      <c r="GIA428" s="230"/>
      <c r="GIB428" s="230"/>
      <c r="GIC428" s="230"/>
      <c r="GID428" s="230"/>
      <c r="GIE428" s="230"/>
      <c r="GIF428" s="230"/>
      <c r="GIG428" s="230"/>
      <c r="GIH428" s="230"/>
      <c r="GII428" s="230"/>
      <c r="GIJ428" s="230"/>
      <c r="GIK428" s="230"/>
      <c r="GIL428" s="230"/>
      <c r="GIM428" s="230"/>
      <c r="GIN428" s="230"/>
      <c r="GIO428" s="230"/>
      <c r="GIP428" s="230"/>
      <c r="GIQ428" s="230"/>
      <c r="GIR428" s="230"/>
      <c r="GIS428" s="230"/>
      <c r="GIT428" s="230"/>
      <c r="GIU428" s="230"/>
      <c r="GIV428" s="230"/>
      <c r="GIW428" s="230"/>
      <c r="GIX428" s="230"/>
      <c r="GIY428" s="230"/>
      <c r="GIZ428" s="230"/>
      <c r="GJA428" s="230"/>
      <c r="GJB428" s="230"/>
      <c r="GJC428" s="230"/>
      <c r="GJD428" s="230"/>
      <c r="GJE428" s="230"/>
      <c r="GJF428" s="230"/>
      <c r="GJG428" s="230"/>
      <c r="GJH428" s="230"/>
      <c r="GJI428" s="230"/>
      <c r="GJJ428" s="230"/>
      <c r="GJK428" s="230"/>
      <c r="GJL428" s="230"/>
      <c r="GJM428" s="230"/>
      <c r="GJN428" s="230"/>
      <c r="GJO428" s="230"/>
      <c r="GJP428" s="230"/>
      <c r="GJQ428" s="230"/>
      <c r="GJR428" s="230"/>
      <c r="GJS428" s="230"/>
      <c r="GJT428" s="230"/>
      <c r="GJU428" s="230"/>
      <c r="GJV428" s="230"/>
      <c r="GJW428" s="230"/>
      <c r="GJX428" s="230"/>
      <c r="GJY428" s="230"/>
      <c r="GJZ428" s="230"/>
      <c r="GKA428" s="230"/>
      <c r="GKB428" s="230"/>
      <c r="GKC428" s="230"/>
      <c r="GKD428" s="230"/>
      <c r="GKE428" s="230"/>
      <c r="GKF428" s="230"/>
      <c r="GKG428" s="230"/>
      <c r="GKH428" s="230"/>
      <c r="GKI428" s="230"/>
      <c r="GKJ428" s="230"/>
      <c r="GKK428" s="230"/>
      <c r="GKL428" s="230"/>
      <c r="GKM428" s="230"/>
      <c r="GKN428" s="230"/>
      <c r="GKO428" s="230"/>
      <c r="GKP428" s="230"/>
      <c r="GKQ428" s="230"/>
      <c r="GKR428" s="230"/>
      <c r="GKS428" s="230"/>
      <c r="GKT428" s="230"/>
      <c r="GKU428" s="230"/>
      <c r="GKV428" s="230"/>
      <c r="GKW428" s="230"/>
      <c r="GKX428" s="230"/>
      <c r="GKY428" s="230"/>
      <c r="GKZ428" s="230"/>
      <c r="GLA428" s="230"/>
      <c r="GLB428" s="230"/>
      <c r="GLC428" s="230"/>
      <c r="GLD428" s="230"/>
      <c r="GLE428" s="230"/>
      <c r="GLF428" s="230"/>
      <c r="GLG428" s="230"/>
      <c r="GLH428" s="230"/>
      <c r="GLI428" s="230"/>
      <c r="GLJ428" s="230"/>
      <c r="GLK428" s="230"/>
      <c r="GLL428" s="230"/>
      <c r="GLM428" s="230"/>
      <c r="GLN428" s="230"/>
      <c r="GLO428" s="230"/>
      <c r="GLP428" s="230"/>
      <c r="GLQ428" s="230"/>
      <c r="GLR428" s="230"/>
      <c r="GLS428" s="230"/>
      <c r="GLT428" s="230"/>
      <c r="GLU428" s="230"/>
      <c r="GLV428" s="230"/>
      <c r="GLW428" s="230"/>
      <c r="GLX428" s="230"/>
      <c r="GLY428" s="230"/>
      <c r="GLZ428" s="230"/>
      <c r="GMA428" s="230"/>
      <c r="GMB428" s="230"/>
      <c r="GMC428" s="230"/>
      <c r="GMD428" s="230"/>
      <c r="GME428" s="230"/>
      <c r="GMF428" s="230"/>
      <c r="GMG428" s="230"/>
      <c r="GMH428" s="230"/>
      <c r="GMI428" s="230"/>
      <c r="GMJ428" s="230"/>
      <c r="GMK428" s="230"/>
      <c r="GML428" s="230"/>
      <c r="GMM428" s="230"/>
      <c r="GMN428" s="230"/>
      <c r="GMO428" s="230"/>
      <c r="GMP428" s="230"/>
      <c r="GMQ428" s="230"/>
      <c r="GMR428" s="230"/>
      <c r="GMS428" s="230"/>
      <c r="GMT428" s="230"/>
      <c r="GMU428" s="230"/>
      <c r="GMV428" s="230"/>
      <c r="GMW428" s="230"/>
      <c r="GMX428" s="230"/>
      <c r="GMY428" s="230"/>
      <c r="GMZ428" s="230"/>
      <c r="GNA428" s="230"/>
      <c r="GNB428" s="230"/>
      <c r="GNC428" s="230"/>
      <c r="GND428" s="230"/>
      <c r="GNE428" s="230"/>
      <c r="GNF428" s="230"/>
      <c r="GNG428" s="230"/>
      <c r="GNH428" s="230"/>
      <c r="GNI428" s="230"/>
      <c r="GNJ428" s="230"/>
      <c r="GNK428" s="230"/>
      <c r="GNL428" s="230"/>
      <c r="GNM428" s="230"/>
      <c r="GNN428" s="230"/>
      <c r="GNO428" s="230"/>
      <c r="GNP428" s="230"/>
      <c r="GNQ428" s="230"/>
      <c r="GNR428" s="230"/>
      <c r="GNS428" s="230"/>
      <c r="GNT428" s="230"/>
      <c r="GNU428" s="230"/>
      <c r="GNV428" s="230"/>
      <c r="GNW428" s="230"/>
      <c r="GNX428" s="230"/>
      <c r="GNY428" s="230"/>
      <c r="GNZ428" s="230"/>
      <c r="GOA428" s="230"/>
      <c r="GOB428" s="230"/>
      <c r="GOC428" s="230"/>
      <c r="GOD428" s="230"/>
      <c r="GOE428" s="230"/>
      <c r="GOF428" s="230"/>
      <c r="GOG428" s="230"/>
      <c r="GOH428" s="230"/>
      <c r="GOI428" s="230"/>
      <c r="GOJ428" s="230"/>
      <c r="GOK428" s="230"/>
      <c r="GOL428" s="230"/>
      <c r="GOM428" s="230"/>
      <c r="GON428" s="230"/>
      <c r="GOO428" s="230"/>
      <c r="GOP428" s="230"/>
      <c r="GOQ428" s="230"/>
      <c r="GOR428" s="230"/>
      <c r="GOS428" s="230"/>
      <c r="GOT428" s="230"/>
      <c r="GOU428" s="230"/>
      <c r="GOV428" s="230"/>
      <c r="GOW428" s="230"/>
      <c r="GOX428" s="230"/>
      <c r="GOY428" s="230"/>
      <c r="GOZ428" s="230"/>
      <c r="GPA428" s="230"/>
      <c r="GPB428" s="230"/>
      <c r="GPC428" s="230"/>
      <c r="GPD428" s="230"/>
      <c r="GPE428" s="230"/>
      <c r="GPF428" s="230"/>
      <c r="GPG428" s="230"/>
      <c r="GPH428" s="230"/>
      <c r="GPI428" s="230"/>
      <c r="GPJ428" s="230"/>
      <c r="GPK428" s="230"/>
      <c r="GPL428" s="230"/>
      <c r="GPM428" s="230"/>
      <c r="GPN428" s="230"/>
      <c r="GPO428" s="230"/>
      <c r="GPP428" s="230"/>
      <c r="GPQ428" s="230"/>
      <c r="GPR428" s="230"/>
      <c r="GPS428" s="230"/>
      <c r="GPT428" s="230"/>
      <c r="GPU428" s="230"/>
      <c r="GPV428" s="230"/>
      <c r="GPW428" s="230"/>
      <c r="GPX428" s="230"/>
      <c r="GPY428" s="230"/>
      <c r="GPZ428" s="230"/>
      <c r="GQA428" s="230"/>
      <c r="GQB428" s="230"/>
      <c r="GQC428" s="230"/>
      <c r="GQD428" s="230"/>
      <c r="GQE428" s="230"/>
      <c r="GQF428" s="230"/>
      <c r="GQG428" s="230"/>
      <c r="GQH428" s="230"/>
      <c r="GQI428" s="230"/>
      <c r="GQJ428" s="230"/>
      <c r="GQK428" s="230"/>
      <c r="GQL428" s="230"/>
      <c r="GQM428" s="230"/>
      <c r="GQN428" s="230"/>
      <c r="GQO428" s="230"/>
      <c r="GQP428" s="230"/>
      <c r="GQQ428" s="230"/>
      <c r="GQR428" s="230"/>
      <c r="GQS428" s="230"/>
      <c r="GQT428" s="230"/>
      <c r="GQU428" s="230"/>
      <c r="GQV428" s="230"/>
      <c r="GQW428" s="230"/>
      <c r="GQX428" s="230"/>
      <c r="GQY428" s="230"/>
      <c r="GQZ428" s="230"/>
      <c r="GRA428" s="230"/>
      <c r="GRB428" s="230"/>
      <c r="GRC428" s="230"/>
      <c r="GRD428" s="230"/>
      <c r="GRE428" s="230"/>
      <c r="GRF428" s="230"/>
      <c r="GRG428" s="230"/>
      <c r="GRH428" s="230"/>
      <c r="GRI428" s="230"/>
      <c r="GRJ428" s="230"/>
      <c r="GRK428" s="230"/>
      <c r="GRL428" s="230"/>
      <c r="GRM428" s="230"/>
      <c r="GRN428" s="230"/>
      <c r="GRO428" s="230"/>
      <c r="GRP428" s="230"/>
      <c r="GRQ428" s="230"/>
      <c r="GRR428" s="230"/>
      <c r="GRS428" s="230"/>
      <c r="GRT428" s="230"/>
      <c r="GRU428" s="230"/>
      <c r="GRV428" s="230"/>
      <c r="GRW428" s="230"/>
      <c r="GRX428" s="230"/>
      <c r="GRY428" s="230"/>
      <c r="GRZ428" s="230"/>
      <c r="GSA428" s="230"/>
      <c r="GSB428" s="230"/>
      <c r="GSC428" s="230"/>
      <c r="GSD428" s="230"/>
      <c r="GSE428" s="230"/>
      <c r="GSF428" s="230"/>
      <c r="GSG428" s="230"/>
      <c r="GSH428" s="230"/>
      <c r="GSI428" s="230"/>
      <c r="GSJ428" s="230"/>
      <c r="GSK428" s="230"/>
      <c r="GSL428" s="230"/>
      <c r="GSM428" s="230"/>
      <c r="GSN428" s="230"/>
      <c r="GSO428" s="230"/>
      <c r="GSP428" s="230"/>
      <c r="GSQ428" s="230"/>
      <c r="GSR428" s="230"/>
      <c r="GSS428" s="230"/>
      <c r="GST428" s="230"/>
      <c r="GSU428" s="230"/>
      <c r="GSV428" s="230"/>
      <c r="GSW428" s="230"/>
      <c r="GSX428" s="230"/>
      <c r="GSY428" s="230"/>
      <c r="GSZ428" s="230"/>
      <c r="GTA428" s="230"/>
      <c r="GTB428" s="230"/>
      <c r="GTC428" s="230"/>
      <c r="GTD428" s="230"/>
      <c r="GTE428" s="230"/>
      <c r="GTF428" s="230"/>
      <c r="GTG428" s="230"/>
      <c r="GTH428" s="230"/>
      <c r="GTI428" s="230"/>
      <c r="GTJ428" s="230"/>
      <c r="GTK428" s="230"/>
      <c r="GTL428" s="230"/>
      <c r="GTM428" s="230"/>
      <c r="GTN428" s="230"/>
      <c r="GTO428" s="230"/>
      <c r="GTP428" s="230"/>
      <c r="GTQ428" s="230"/>
      <c r="GTR428" s="230"/>
      <c r="GTS428" s="230"/>
      <c r="GTT428" s="230"/>
      <c r="GTU428" s="230"/>
      <c r="GTV428" s="230"/>
      <c r="GTW428" s="230"/>
      <c r="GTX428" s="230"/>
      <c r="GTY428" s="230"/>
      <c r="GTZ428" s="230"/>
      <c r="GUA428" s="230"/>
      <c r="GUB428" s="230"/>
      <c r="GUC428" s="230"/>
      <c r="GUD428" s="230"/>
      <c r="GUE428" s="230"/>
      <c r="GUF428" s="230"/>
      <c r="GUG428" s="230"/>
      <c r="GUH428" s="230"/>
      <c r="GUI428" s="230"/>
      <c r="GUJ428" s="230"/>
      <c r="GUK428" s="230"/>
      <c r="GUL428" s="230"/>
      <c r="GUM428" s="230"/>
      <c r="GUN428" s="230"/>
      <c r="GUO428" s="230"/>
      <c r="GUP428" s="230"/>
      <c r="GUQ428" s="230"/>
      <c r="GUR428" s="230"/>
      <c r="GUS428" s="230"/>
      <c r="GUT428" s="230"/>
      <c r="GUU428" s="230"/>
      <c r="GUV428" s="230"/>
      <c r="GUW428" s="230"/>
      <c r="GUX428" s="230"/>
      <c r="GUY428" s="230"/>
      <c r="GUZ428" s="230"/>
      <c r="GVA428" s="230"/>
      <c r="GVB428" s="230"/>
      <c r="GVC428" s="230"/>
      <c r="GVD428" s="230"/>
      <c r="GVE428" s="230"/>
      <c r="GVF428" s="230"/>
      <c r="GVG428" s="230"/>
      <c r="GVH428" s="230"/>
      <c r="GVI428" s="230"/>
      <c r="GVJ428" s="230"/>
      <c r="GVK428" s="230"/>
      <c r="GVL428" s="230"/>
      <c r="GVM428" s="230"/>
      <c r="GVN428" s="230"/>
      <c r="GVO428" s="230"/>
      <c r="GVP428" s="230"/>
      <c r="GVQ428" s="230"/>
      <c r="GVR428" s="230"/>
      <c r="GVS428" s="230"/>
      <c r="GVT428" s="230"/>
      <c r="GVU428" s="230"/>
      <c r="GVV428" s="230"/>
      <c r="GVW428" s="230"/>
      <c r="GVX428" s="230"/>
      <c r="GVY428" s="230"/>
      <c r="GVZ428" s="230"/>
      <c r="GWA428" s="230"/>
      <c r="GWB428" s="230"/>
      <c r="GWC428" s="230"/>
      <c r="GWD428" s="230"/>
      <c r="GWE428" s="230"/>
      <c r="GWF428" s="230"/>
      <c r="GWG428" s="230"/>
      <c r="GWH428" s="230"/>
      <c r="GWI428" s="230"/>
      <c r="GWJ428" s="230"/>
      <c r="GWK428" s="230"/>
      <c r="GWL428" s="230"/>
      <c r="GWM428" s="230"/>
      <c r="GWN428" s="230"/>
      <c r="GWO428" s="230"/>
      <c r="GWP428" s="230"/>
      <c r="GWQ428" s="230"/>
      <c r="GWR428" s="230"/>
      <c r="GWS428" s="230"/>
      <c r="GWT428" s="230"/>
      <c r="GWU428" s="230"/>
      <c r="GWV428" s="230"/>
      <c r="GWW428" s="230"/>
      <c r="GWX428" s="230"/>
      <c r="GWY428" s="230"/>
      <c r="GWZ428" s="230"/>
      <c r="GXA428" s="230"/>
      <c r="GXB428" s="230"/>
      <c r="GXC428" s="230"/>
      <c r="GXD428" s="230"/>
      <c r="GXE428" s="230"/>
      <c r="GXF428" s="230"/>
      <c r="GXG428" s="230"/>
      <c r="GXH428" s="230"/>
      <c r="GXI428" s="230"/>
      <c r="GXJ428" s="230"/>
      <c r="GXK428" s="230"/>
      <c r="GXL428" s="230"/>
      <c r="GXM428" s="230"/>
      <c r="GXN428" s="230"/>
      <c r="GXO428" s="230"/>
      <c r="GXP428" s="230"/>
      <c r="GXQ428" s="230"/>
      <c r="GXR428" s="230"/>
      <c r="GXS428" s="230"/>
      <c r="GXT428" s="230"/>
      <c r="GXU428" s="230"/>
      <c r="GXV428" s="230"/>
      <c r="GXW428" s="230"/>
      <c r="GXX428" s="230"/>
      <c r="GXY428" s="230"/>
      <c r="GXZ428" s="230"/>
      <c r="GYA428" s="230"/>
      <c r="GYB428" s="230"/>
      <c r="GYC428" s="230"/>
      <c r="GYD428" s="230"/>
      <c r="GYE428" s="230"/>
      <c r="GYF428" s="230"/>
      <c r="GYG428" s="230"/>
      <c r="GYH428" s="230"/>
      <c r="GYI428" s="230"/>
      <c r="GYJ428" s="230"/>
      <c r="GYK428" s="230"/>
      <c r="GYL428" s="230"/>
      <c r="GYM428" s="230"/>
      <c r="GYN428" s="230"/>
      <c r="GYO428" s="230"/>
      <c r="GYP428" s="230"/>
      <c r="GYQ428" s="230"/>
      <c r="GYR428" s="230"/>
      <c r="GYS428" s="230"/>
      <c r="GYT428" s="230"/>
      <c r="GYU428" s="230"/>
      <c r="GYV428" s="230"/>
      <c r="GYW428" s="230"/>
      <c r="GYX428" s="230"/>
      <c r="GYY428" s="230"/>
      <c r="GYZ428" s="230"/>
      <c r="GZA428" s="230"/>
      <c r="GZB428" s="230"/>
      <c r="GZC428" s="230"/>
      <c r="GZD428" s="230"/>
      <c r="GZE428" s="230"/>
      <c r="GZF428" s="230"/>
      <c r="GZG428" s="230"/>
      <c r="GZH428" s="230"/>
      <c r="GZI428" s="230"/>
      <c r="GZJ428" s="230"/>
      <c r="GZK428" s="230"/>
      <c r="GZL428" s="230"/>
      <c r="GZM428" s="230"/>
      <c r="GZN428" s="230"/>
      <c r="GZO428" s="230"/>
      <c r="GZP428" s="230"/>
      <c r="GZQ428" s="230"/>
      <c r="GZR428" s="230"/>
      <c r="GZS428" s="230"/>
      <c r="GZT428" s="230"/>
      <c r="GZU428" s="230"/>
      <c r="GZV428" s="230"/>
      <c r="GZW428" s="230"/>
      <c r="GZX428" s="230"/>
      <c r="GZY428" s="230"/>
      <c r="GZZ428" s="230"/>
      <c r="HAA428" s="230"/>
      <c r="HAB428" s="230"/>
      <c r="HAC428" s="230"/>
      <c r="HAD428" s="230"/>
      <c r="HAE428" s="230"/>
      <c r="HAF428" s="230"/>
      <c r="HAG428" s="230"/>
      <c r="HAH428" s="230"/>
      <c r="HAI428" s="230"/>
      <c r="HAJ428" s="230"/>
      <c r="HAK428" s="230"/>
      <c r="HAL428" s="230"/>
      <c r="HAM428" s="230"/>
      <c r="HAN428" s="230"/>
      <c r="HAO428" s="230"/>
      <c r="HAP428" s="230"/>
      <c r="HAQ428" s="230"/>
      <c r="HAR428" s="230"/>
      <c r="HAS428" s="230"/>
      <c r="HAT428" s="230"/>
      <c r="HAU428" s="230"/>
      <c r="HAV428" s="230"/>
      <c r="HAW428" s="230"/>
      <c r="HAX428" s="230"/>
      <c r="HAY428" s="230"/>
      <c r="HAZ428" s="230"/>
      <c r="HBA428" s="230"/>
      <c r="HBB428" s="230"/>
      <c r="HBC428" s="230"/>
      <c r="HBD428" s="230"/>
      <c r="HBE428" s="230"/>
      <c r="HBF428" s="230"/>
      <c r="HBG428" s="230"/>
      <c r="HBH428" s="230"/>
      <c r="HBI428" s="230"/>
      <c r="HBJ428" s="230"/>
      <c r="HBK428" s="230"/>
      <c r="HBL428" s="230"/>
      <c r="HBM428" s="230"/>
      <c r="HBN428" s="230"/>
      <c r="HBO428" s="230"/>
      <c r="HBP428" s="230"/>
      <c r="HBQ428" s="230"/>
      <c r="HBR428" s="230"/>
      <c r="HBS428" s="230"/>
      <c r="HBT428" s="230"/>
      <c r="HBU428" s="230"/>
      <c r="HBV428" s="230"/>
      <c r="HBW428" s="230"/>
      <c r="HBX428" s="230"/>
      <c r="HBY428" s="230"/>
      <c r="HBZ428" s="230"/>
      <c r="HCA428" s="230"/>
      <c r="HCB428" s="230"/>
      <c r="HCC428" s="230"/>
      <c r="HCD428" s="230"/>
      <c r="HCE428" s="230"/>
      <c r="HCF428" s="230"/>
      <c r="HCG428" s="230"/>
      <c r="HCH428" s="230"/>
      <c r="HCI428" s="230"/>
      <c r="HCJ428" s="230"/>
      <c r="HCK428" s="230"/>
      <c r="HCL428" s="230"/>
      <c r="HCM428" s="230"/>
      <c r="HCN428" s="230"/>
      <c r="HCO428" s="230"/>
      <c r="HCP428" s="230"/>
      <c r="HCQ428" s="230"/>
      <c r="HCR428" s="230"/>
      <c r="HCS428" s="230"/>
      <c r="HCT428" s="230"/>
      <c r="HCU428" s="230"/>
      <c r="HCV428" s="230"/>
      <c r="HCW428" s="230"/>
      <c r="HCX428" s="230"/>
      <c r="HCY428" s="230"/>
      <c r="HCZ428" s="230"/>
      <c r="HDA428" s="230"/>
      <c r="HDB428" s="230"/>
      <c r="HDC428" s="230"/>
      <c r="HDD428" s="230"/>
      <c r="HDE428" s="230"/>
      <c r="HDF428" s="230"/>
      <c r="HDG428" s="230"/>
      <c r="HDH428" s="230"/>
      <c r="HDI428" s="230"/>
      <c r="HDJ428" s="230"/>
      <c r="HDK428" s="230"/>
      <c r="HDL428" s="230"/>
      <c r="HDM428" s="230"/>
      <c r="HDN428" s="230"/>
      <c r="HDO428" s="230"/>
      <c r="HDP428" s="230"/>
      <c r="HDQ428" s="230"/>
      <c r="HDR428" s="230"/>
      <c r="HDS428" s="230"/>
      <c r="HDT428" s="230"/>
      <c r="HDU428" s="230"/>
      <c r="HDV428" s="230"/>
      <c r="HDW428" s="230"/>
      <c r="HDX428" s="230"/>
      <c r="HDY428" s="230"/>
      <c r="HDZ428" s="230"/>
      <c r="HEA428" s="230"/>
      <c r="HEB428" s="230"/>
      <c r="HEC428" s="230"/>
      <c r="HED428" s="230"/>
      <c r="HEE428" s="230"/>
      <c r="HEF428" s="230"/>
      <c r="HEG428" s="230"/>
      <c r="HEH428" s="230"/>
      <c r="HEI428" s="230"/>
      <c r="HEJ428" s="230"/>
      <c r="HEK428" s="230"/>
      <c r="HEL428" s="230"/>
      <c r="HEM428" s="230"/>
      <c r="HEN428" s="230"/>
      <c r="HEO428" s="230"/>
      <c r="HEP428" s="230"/>
      <c r="HEQ428" s="230"/>
      <c r="HER428" s="230"/>
      <c r="HES428" s="230"/>
      <c r="HET428" s="230"/>
      <c r="HEU428" s="230"/>
      <c r="HEV428" s="230"/>
      <c r="HEW428" s="230"/>
      <c r="HEX428" s="230"/>
      <c r="HEY428" s="230"/>
      <c r="HEZ428" s="230"/>
      <c r="HFA428" s="230"/>
      <c r="HFB428" s="230"/>
      <c r="HFC428" s="230"/>
      <c r="HFD428" s="230"/>
      <c r="HFE428" s="230"/>
      <c r="HFF428" s="230"/>
      <c r="HFG428" s="230"/>
      <c r="HFH428" s="230"/>
      <c r="HFI428" s="230"/>
      <c r="HFJ428" s="230"/>
      <c r="HFK428" s="230"/>
      <c r="HFL428" s="230"/>
      <c r="HFM428" s="230"/>
      <c r="HFN428" s="230"/>
      <c r="HFO428" s="230"/>
      <c r="HFP428" s="230"/>
      <c r="HFQ428" s="230"/>
      <c r="HFR428" s="230"/>
      <c r="HFS428" s="230"/>
      <c r="HFT428" s="230"/>
      <c r="HFU428" s="230"/>
      <c r="HFV428" s="230"/>
      <c r="HFW428" s="230"/>
      <c r="HFX428" s="230"/>
      <c r="HFY428" s="230"/>
      <c r="HFZ428" s="230"/>
      <c r="HGA428" s="230"/>
      <c r="HGB428" s="230"/>
      <c r="HGC428" s="230"/>
      <c r="HGD428" s="230"/>
      <c r="HGE428" s="230"/>
      <c r="HGF428" s="230"/>
      <c r="HGG428" s="230"/>
      <c r="HGH428" s="230"/>
      <c r="HGI428" s="230"/>
      <c r="HGJ428" s="230"/>
      <c r="HGK428" s="230"/>
      <c r="HGL428" s="230"/>
      <c r="HGM428" s="230"/>
      <c r="HGN428" s="230"/>
      <c r="HGO428" s="230"/>
      <c r="HGP428" s="230"/>
      <c r="HGQ428" s="230"/>
      <c r="HGR428" s="230"/>
      <c r="HGS428" s="230"/>
      <c r="HGT428" s="230"/>
      <c r="HGU428" s="230"/>
      <c r="HGV428" s="230"/>
      <c r="HGW428" s="230"/>
      <c r="HGX428" s="230"/>
      <c r="HGY428" s="230"/>
      <c r="HGZ428" s="230"/>
      <c r="HHA428" s="230"/>
      <c r="HHB428" s="230"/>
      <c r="HHC428" s="230"/>
      <c r="HHD428" s="230"/>
      <c r="HHE428" s="230"/>
      <c r="HHF428" s="230"/>
      <c r="HHG428" s="230"/>
      <c r="HHH428" s="230"/>
      <c r="HHI428" s="230"/>
      <c r="HHJ428" s="230"/>
      <c r="HHK428" s="230"/>
      <c r="HHL428" s="230"/>
      <c r="HHM428" s="230"/>
      <c r="HHN428" s="230"/>
      <c r="HHO428" s="230"/>
      <c r="HHP428" s="230"/>
      <c r="HHQ428" s="230"/>
      <c r="HHR428" s="230"/>
      <c r="HHS428" s="230"/>
      <c r="HHT428" s="230"/>
      <c r="HHU428" s="230"/>
      <c r="HHV428" s="230"/>
      <c r="HHW428" s="230"/>
      <c r="HHX428" s="230"/>
      <c r="HHY428" s="230"/>
      <c r="HHZ428" s="230"/>
      <c r="HIA428" s="230"/>
      <c r="HIB428" s="230"/>
      <c r="HIC428" s="230"/>
      <c r="HID428" s="230"/>
      <c r="HIE428" s="230"/>
      <c r="HIF428" s="230"/>
      <c r="HIG428" s="230"/>
      <c r="HIH428" s="230"/>
      <c r="HII428" s="230"/>
      <c r="HIJ428" s="230"/>
      <c r="HIK428" s="230"/>
      <c r="HIL428" s="230"/>
      <c r="HIM428" s="230"/>
      <c r="HIN428" s="230"/>
      <c r="HIO428" s="230"/>
      <c r="HIP428" s="230"/>
      <c r="HIQ428" s="230"/>
      <c r="HIR428" s="230"/>
      <c r="HIS428" s="230"/>
      <c r="HIT428" s="230"/>
      <c r="HIU428" s="230"/>
      <c r="HIV428" s="230"/>
      <c r="HIW428" s="230"/>
      <c r="HIX428" s="230"/>
      <c r="HIY428" s="230"/>
      <c r="HIZ428" s="230"/>
      <c r="HJA428" s="230"/>
      <c r="HJB428" s="230"/>
      <c r="HJC428" s="230"/>
      <c r="HJD428" s="230"/>
      <c r="HJE428" s="230"/>
      <c r="HJF428" s="230"/>
      <c r="HJG428" s="230"/>
      <c r="HJH428" s="230"/>
      <c r="HJI428" s="230"/>
      <c r="HJJ428" s="230"/>
      <c r="HJK428" s="230"/>
      <c r="HJL428" s="230"/>
      <c r="HJM428" s="230"/>
      <c r="HJN428" s="230"/>
      <c r="HJO428" s="230"/>
      <c r="HJP428" s="230"/>
      <c r="HJQ428" s="230"/>
      <c r="HJR428" s="230"/>
      <c r="HJS428" s="230"/>
      <c r="HJT428" s="230"/>
      <c r="HJU428" s="230"/>
      <c r="HJV428" s="230"/>
      <c r="HJW428" s="230"/>
      <c r="HJX428" s="230"/>
      <c r="HJY428" s="230"/>
      <c r="HJZ428" s="230"/>
      <c r="HKA428" s="230"/>
      <c r="HKB428" s="230"/>
      <c r="HKC428" s="230"/>
      <c r="HKD428" s="230"/>
      <c r="HKE428" s="230"/>
      <c r="HKF428" s="230"/>
      <c r="HKG428" s="230"/>
      <c r="HKH428" s="230"/>
      <c r="HKI428" s="230"/>
      <c r="HKJ428" s="230"/>
      <c r="HKK428" s="230"/>
      <c r="HKL428" s="230"/>
      <c r="HKM428" s="230"/>
      <c r="HKN428" s="230"/>
      <c r="HKO428" s="230"/>
      <c r="HKP428" s="230"/>
      <c r="HKQ428" s="230"/>
      <c r="HKR428" s="230"/>
      <c r="HKS428" s="230"/>
      <c r="HKT428" s="230"/>
      <c r="HKU428" s="230"/>
      <c r="HKV428" s="230"/>
      <c r="HKW428" s="230"/>
      <c r="HKX428" s="230"/>
      <c r="HKY428" s="230"/>
      <c r="HKZ428" s="230"/>
      <c r="HLA428" s="230"/>
      <c r="HLB428" s="230"/>
      <c r="HLC428" s="230"/>
      <c r="HLD428" s="230"/>
      <c r="HLE428" s="230"/>
      <c r="HLF428" s="230"/>
      <c r="HLG428" s="230"/>
      <c r="HLH428" s="230"/>
      <c r="HLI428" s="230"/>
      <c r="HLJ428" s="230"/>
      <c r="HLK428" s="230"/>
      <c r="HLL428" s="230"/>
      <c r="HLM428" s="230"/>
      <c r="HLN428" s="230"/>
      <c r="HLO428" s="230"/>
      <c r="HLP428" s="230"/>
      <c r="HLQ428" s="230"/>
      <c r="HLR428" s="230"/>
      <c r="HLS428" s="230"/>
      <c r="HLT428" s="230"/>
      <c r="HLU428" s="230"/>
      <c r="HLV428" s="230"/>
      <c r="HLW428" s="230"/>
      <c r="HLX428" s="230"/>
      <c r="HLY428" s="230"/>
      <c r="HLZ428" s="230"/>
      <c r="HMA428" s="230"/>
      <c r="HMB428" s="230"/>
      <c r="HMC428" s="230"/>
      <c r="HMD428" s="230"/>
      <c r="HME428" s="230"/>
      <c r="HMF428" s="230"/>
      <c r="HMG428" s="230"/>
      <c r="HMH428" s="230"/>
      <c r="HMI428" s="230"/>
      <c r="HMJ428" s="230"/>
      <c r="HMK428" s="230"/>
      <c r="HML428" s="230"/>
      <c r="HMM428" s="230"/>
      <c r="HMN428" s="230"/>
      <c r="HMO428" s="230"/>
      <c r="HMP428" s="230"/>
      <c r="HMQ428" s="230"/>
      <c r="HMR428" s="230"/>
      <c r="HMS428" s="230"/>
      <c r="HMT428" s="230"/>
      <c r="HMU428" s="230"/>
      <c r="HMV428" s="230"/>
      <c r="HMW428" s="230"/>
      <c r="HMX428" s="230"/>
      <c r="HMY428" s="230"/>
      <c r="HMZ428" s="230"/>
      <c r="HNA428" s="230"/>
      <c r="HNB428" s="230"/>
      <c r="HNC428" s="230"/>
      <c r="HND428" s="230"/>
      <c r="HNE428" s="230"/>
      <c r="HNF428" s="230"/>
      <c r="HNG428" s="230"/>
      <c r="HNH428" s="230"/>
      <c r="HNI428" s="230"/>
      <c r="HNJ428" s="230"/>
      <c r="HNK428" s="230"/>
      <c r="HNL428" s="230"/>
      <c r="HNM428" s="230"/>
      <c r="HNN428" s="230"/>
      <c r="HNO428" s="230"/>
      <c r="HNP428" s="230"/>
      <c r="HNQ428" s="230"/>
      <c r="HNR428" s="230"/>
      <c r="HNS428" s="230"/>
      <c r="HNT428" s="230"/>
      <c r="HNU428" s="230"/>
      <c r="HNV428" s="230"/>
      <c r="HNW428" s="230"/>
      <c r="HNX428" s="230"/>
      <c r="HNY428" s="230"/>
      <c r="HNZ428" s="230"/>
      <c r="HOA428" s="230"/>
      <c r="HOB428" s="230"/>
      <c r="HOC428" s="230"/>
      <c r="HOD428" s="230"/>
      <c r="HOE428" s="230"/>
      <c r="HOF428" s="230"/>
      <c r="HOG428" s="230"/>
      <c r="HOH428" s="230"/>
      <c r="HOI428" s="230"/>
      <c r="HOJ428" s="230"/>
      <c r="HOK428" s="230"/>
      <c r="HOL428" s="230"/>
      <c r="HOM428" s="230"/>
      <c r="HON428" s="230"/>
      <c r="HOO428" s="230"/>
      <c r="HOP428" s="230"/>
      <c r="HOQ428" s="230"/>
      <c r="HOR428" s="230"/>
      <c r="HOS428" s="230"/>
      <c r="HOT428" s="230"/>
      <c r="HOU428" s="230"/>
      <c r="HOV428" s="230"/>
      <c r="HOW428" s="230"/>
      <c r="HOX428" s="230"/>
      <c r="HOY428" s="230"/>
      <c r="HOZ428" s="230"/>
      <c r="HPA428" s="230"/>
      <c r="HPB428" s="230"/>
      <c r="HPC428" s="230"/>
      <c r="HPD428" s="230"/>
      <c r="HPE428" s="230"/>
      <c r="HPF428" s="230"/>
      <c r="HPG428" s="230"/>
      <c r="HPH428" s="230"/>
      <c r="HPI428" s="230"/>
      <c r="HPJ428" s="230"/>
      <c r="HPK428" s="230"/>
      <c r="HPL428" s="230"/>
      <c r="HPM428" s="230"/>
      <c r="HPN428" s="230"/>
      <c r="HPO428" s="230"/>
      <c r="HPP428" s="230"/>
      <c r="HPQ428" s="230"/>
      <c r="HPR428" s="230"/>
      <c r="HPS428" s="230"/>
      <c r="HPT428" s="230"/>
      <c r="HPU428" s="230"/>
      <c r="HPV428" s="230"/>
      <c r="HPW428" s="230"/>
      <c r="HPX428" s="230"/>
      <c r="HPY428" s="230"/>
      <c r="HPZ428" s="230"/>
      <c r="HQA428" s="230"/>
      <c r="HQB428" s="230"/>
      <c r="HQC428" s="230"/>
      <c r="HQD428" s="230"/>
      <c r="HQE428" s="230"/>
      <c r="HQF428" s="230"/>
      <c r="HQG428" s="230"/>
      <c r="HQH428" s="230"/>
      <c r="HQI428" s="230"/>
      <c r="HQJ428" s="230"/>
      <c r="HQK428" s="230"/>
      <c r="HQL428" s="230"/>
      <c r="HQM428" s="230"/>
      <c r="HQN428" s="230"/>
      <c r="HQO428" s="230"/>
      <c r="HQP428" s="230"/>
      <c r="HQQ428" s="230"/>
      <c r="HQR428" s="230"/>
      <c r="HQS428" s="230"/>
      <c r="HQT428" s="230"/>
      <c r="HQU428" s="230"/>
      <c r="HQV428" s="230"/>
      <c r="HQW428" s="230"/>
      <c r="HQX428" s="230"/>
      <c r="HQY428" s="230"/>
      <c r="HQZ428" s="230"/>
      <c r="HRA428" s="230"/>
      <c r="HRB428" s="230"/>
      <c r="HRC428" s="230"/>
      <c r="HRD428" s="230"/>
      <c r="HRE428" s="230"/>
      <c r="HRF428" s="230"/>
      <c r="HRG428" s="230"/>
      <c r="HRH428" s="230"/>
      <c r="HRI428" s="230"/>
      <c r="HRJ428" s="230"/>
      <c r="HRK428" s="230"/>
      <c r="HRL428" s="230"/>
      <c r="HRM428" s="230"/>
      <c r="HRN428" s="230"/>
      <c r="HRO428" s="230"/>
      <c r="HRP428" s="230"/>
      <c r="HRQ428" s="230"/>
      <c r="HRR428" s="230"/>
      <c r="HRS428" s="230"/>
      <c r="HRT428" s="230"/>
      <c r="HRU428" s="230"/>
      <c r="HRV428" s="230"/>
      <c r="HRW428" s="230"/>
      <c r="HRX428" s="230"/>
      <c r="HRY428" s="230"/>
      <c r="HRZ428" s="230"/>
      <c r="HSA428" s="230"/>
      <c r="HSB428" s="230"/>
      <c r="HSC428" s="230"/>
      <c r="HSD428" s="230"/>
      <c r="HSE428" s="230"/>
      <c r="HSF428" s="230"/>
      <c r="HSG428" s="230"/>
      <c r="HSH428" s="230"/>
      <c r="HSI428" s="230"/>
      <c r="HSJ428" s="230"/>
      <c r="HSK428" s="230"/>
      <c r="HSL428" s="230"/>
      <c r="HSM428" s="230"/>
      <c r="HSN428" s="230"/>
      <c r="HSO428" s="230"/>
      <c r="HSP428" s="230"/>
      <c r="HSQ428" s="230"/>
      <c r="HSR428" s="230"/>
      <c r="HSS428" s="230"/>
      <c r="HST428" s="230"/>
      <c r="HSU428" s="230"/>
      <c r="HSV428" s="230"/>
      <c r="HSW428" s="230"/>
      <c r="HSX428" s="230"/>
      <c r="HSY428" s="230"/>
      <c r="HSZ428" s="230"/>
      <c r="HTA428" s="230"/>
      <c r="HTB428" s="230"/>
      <c r="HTC428" s="230"/>
      <c r="HTD428" s="230"/>
      <c r="HTE428" s="230"/>
      <c r="HTF428" s="230"/>
      <c r="HTG428" s="230"/>
      <c r="HTH428" s="230"/>
      <c r="HTI428" s="230"/>
      <c r="HTJ428" s="230"/>
      <c r="HTK428" s="230"/>
      <c r="HTL428" s="230"/>
      <c r="HTM428" s="230"/>
      <c r="HTN428" s="230"/>
      <c r="HTO428" s="230"/>
      <c r="HTP428" s="230"/>
      <c r="HTQ428" s="230"/>
      <c r="HTR428" s="230"/>
      <c r="HTS428" s="230"/>
      <c r="HTT428" s="230"/>
      <c r="HTU428" s="230"/>
      <c r="HTV428" s="230"/>
      <c r="HTW428" s="230"/>
      <c r="HTX428" s="230"/>
      <c r="HTY428" s="230"/>
      <c r="HTZ428" s="230"/>
      <c r="HUA428" s="230"/>
      <c r="HUB428" s="230"/>
      <c r="HUC428" s="230"/>
      <c r="HUD428" s="230"/>
      <c r="HUE428" s="230"/>
      <c r="HUF428" s="230"/>
      <c r="HUG428" s="230"/>
      <c r="HUH428" s="230"/>
      <c r="HUI428" s="230"/>
      <c r="HUJ428" s="230"/>
      <c r="HUK428" s="230"/>
      <c r="HUL428" s="230"/>
      <c r="HUM428" s="230"/>
      <c r="HUN428" s="230"/>
      <c r="HUO428" s="230"/>
      <c r="HUP428" s="230"/>
      <c r="HUQ428" s="230"/>
      <c r="HUR428" s="230"/>
      <c r="HUS428" s="230"/>
      <c r="HUT428" s="230"/>
      <c r="HUU428" s="230"/>
      <c r="HUV428" s="230"/>
      <c r="HUW428" s="230"/>
      <c r="HUX428" s="230"/>
      <c r="HUY428" s="230"/>
      <c r="HUZ428" s="230"/>
      <c r="HVA428" s="230"/>
      <c r="HVB428" s="230"/>
      <c r="HVC428" s="230"/>
      <c r="HVD428" s="230"/>
      <c r="HVE428" s="230"/>
      <c r="HVF428" s="230"/>
      <c r="HVG428" s="230"/>
      <c r="HVH428" s="230"/>
      <c r="HVI428" s="230"/>
      <c r="HVJ428" s="230"/>
      <c r="HVK428" s="230"/>
      <c r="HVL428" s="230"/>
      <c r="HVM428" s="230"/>
      <c r="HVN428" s="230"/>
      <c r="HVO428" s="230"/>
      <c r="HVP428" s="230"/>
      <c r="HVQ428" s="230"/>
      <c r="HVR428" s="230"/>
      <c r="HVS428" s="230"/>
      <c r="HVT428" s="230"/>
      <c r="HVU428" s="230"/>
      <c r="HVV428" s="230"/>
      <c r="HVW428" s="230"/>
      <c r="HVX428" s="230"/>
      <c r="HVY428" s="230"/>
      <c r="HVZ428" s="230"/>
      <c r="HWA428" s="230"/>
      <c r="HWB428" s="230"/>
      <c r="HWC428" s="230"/>
      <c r="HWD428" s="230"/>
      <c r="HWE428" s="230"/>
      <c r="HWF428" s="230"/>
      <c r="HWG428" s="230"/>
      <c r="HWH428" s="230"/>
      <c r="HWI428" s="230"/>
      <c r="HWJ428" s="230"/>
      <c r="HWK428" s="230"/>
      <c r="HWL428" s="230"/>
      <c r="HWM428" s="230"/>
      <c r="HWN428" s="230"/>
      <c r="HWO428" s="230"/>
      <c r="HWP428" s="230"/>
      <c r="HWQ428" s="230"/>
      <c r="HWR428" s="230"/>
      <c r="HWS428" s="230"/>
      <c r="HWT428" s="230"/>
      <c r="HWU428" s="230"/>
      <c r="HWV428" s="230"/>
      <c r="HWW428" s="230"/>
      <c r="HWX428" s="230"/>
      <c r="HWY428" s="230"/>
      <c r="HWZ428" s="230"/>
      <c r="HXA428" s="230"/>
      <c r="HXB428" s="230"/>
      <c r="HXC428" s="230"/>
      <c r="HXD428" s="230"/>
      <c r="HXE428" s="230"/>
      <c r="HXF428" s="230"/>
      <c r="HXG428" s="230"/>
      <c r="HXH428" s="230"/>
      <c r="HXI428" s="230"/>
      <c r="HXJ428" s="230"/>
      <c r="HXK428" s="230"/>
      <c r="HXL428" s="230"/>
      <c r="HXM428" s="230"/>
      <c r="HXN428" s="230"/>
      <c r="HXO428" s="230"/>
      <c r="HXP428" s="230"/>
      <c r="HXQ428" s="230"/>
      <c r="HXR428" s="230"/>
      <c r="HXS428" s="230"/>
      <c r="HXT428" s="230"/>
      <c r="HXU428" s="230"/>
      <c r="HXV428" s="230"/>
      <c r="HXW428" s="230"/>
      <c r="HXX428" s="230"/>
      <c r="HXY428" s="230"/>
      <c r="HXZ428" s="230"/>
      <c r="HYA428" s="230"/>
      <c r="HYB428" s="230"/>
      <c r="HYC428" s="230"/>
      <c r="HYD428" s="230"/>
      <c r="HYE428" s="230"/>
      <c r="HYF428" s="230"/>
      <c r="HYG428" s="230"/>
      <c r="HYH428" s="230"/>
      <c r="HYI428" s="230"/>
      <c r="HYJ428" s="230"/>
      <c r="HYK428" s="230"/>
      <c r="HYL428" s="230"/>
      <c r="HYM428" s="230"/>
      <c r="HYN428" s="230"/>
      <c r="HYO428" s="230"/>
      <c r="HYP428" s="230"/>
      <c r="HYQ428" s="230"/>
      <c r="HYR428" s="230"/>
      <c r="HYS428" s="230"/>
      <c r="HYT428" s="230"/>
      <c r="HYU428" s="230"/>
      <c r="HYV428" s="230"/>
      <c r="HYW428" s="230"/>
      <c r="HYX428" s="230"/>
      <c r="HYY428" s="230"/>
      <c r="HYZ428" s="230"/>
      <c r="HZA428" s="230"/>
      <c r="HZB428" s="230"/>
      <c r="HZC428" s="230"/>
      <c r="HZD428" s="230"/>
      <c r="HZE428" s="230"/>
      <c r="HZF428" s="230"/>
      <c r="HZG428" s="230"/>
      <c r="HZH428" s="230"/>
      <c r="HZI428" s="230"/>
      <c r="HZJ428" s="230"/>
      <c r="HZK428" s="230"/>
      <c r="HZL428" s="230"/>
      <c r="HZM428" s="230"/>
      <c r="HZN428" s="230"/>
      <c r="HZO428" s="230"/>
      <c r="HZP428" s="230"/>
      <c r="HZQ428" s="230"/>
      <c r="HZR428" s="230"/>
      <c r="HZS428" s="230"/>
      <c r="HZT428" s="230"/>
      <c r="HZU428" s="230"/>
      <c r="HZV428" s="230"/>
      <c r="HZW428" s="230"/>
      <c r="HZX428" s="230"/>
      <c r="HZY428" s="230"/>
      <c r="HZZ428" s="230"/>
      <c r="IAA428" s="230"/>
      <c r="IAB428" s="230"/>
      <c r="IAC428" s="230"/>
      <c r="IAD428" s="230"/>
      <c r="IAE428" s="230"/>
      <c r="IAF428" s="230"/>
      <c r="IAG428" s="230"/>
      <c r="IAH428" s="230"/>
      <c r="IAI428" s="230"/>
      <c r="IAJ428" s="230"/>
      <c r="IAK428" s="230"/>
      <c r="IAL428" s="230"/>
      <c r="IAM428" s="230"/>
      <c r="IAN428" s="230"/>
      <c r="IAO428" s="230"/>
      <c r="IAP428" s="230"/>
      <c r="IAQ428" s="230"/>
      <c r="IAR428" s="230"/>
      <c r="IAS428" s="230"/>
      <c r="IAT428" s="230"/>
      <c r="IAU428" s="230"/>
      <c r="IAV428" s="230"/>
      <c r="IAW428" s="230"/>
      <c r="IAX428" s="230"/>
      <c r="IAY428" s="230"/>
      <c r="IAZ428" s="230"/>
      <c r="IBA428" s="230"/>
      <c r="IBB428" s="230"/>
      <c r="IBC428" s="230"/>
      <c r="IBD428" s="230"/>
      <c r="IBE428" s="230"/>
      <c r="IBF428" s="230"/>
      <c r="IBG428" s="230"/>
      <c r="IBH428" s="230"/>
      <c r="IBI428" s="230"/>
      <c r="IBJ428" s="230"/>
      <c r="IBK428" s="230"/>
      <c r="IBL428" s="230"/>
      <c r="IBM428" s="230"/>
      <c r="IBN428" s="230"/>
      <c r="IBO428" s="230"/>
      <c r="IBP428" s="230"/>
      <c r="IBQ428" s="230"/>
      <c r="IBR428" s="230"/>
      <c r="IBS428" s="230"/>
      <c r="IBT428" s="230"/>
      <c r="IBU428" s="230"/>
      <c r="IBV428" s="230"/>
      <c r="IBW428" s="230"/>
      <c r="IBX428" s="230"/>
      <c r="IBY428" s="230"/>
      <c r="IBZ428" s="230"/>
      <c r="ICA428" s="230"/>
      <c r="ICB428" s="230"/>
      <c r="ICC428" s="230"/>
      <c r="ICD428" s="230"/>
      <c r="ICE428" s="230"/>
      <c r="ICF428" s="230"/>
      <c r="ICG428" s="230"/>
      <c r="ICH428" s="230"/>
      <c r="ICI428" s="230"/>
      <c r="ICJ428" s="230"/>
      <c r="ICK428" s="230"/>
      <c r="ICL428" s="230"/>
      <c r="ICM428" s="230"/>
      <c r="ICN428" s="230"/>
      <c r="ICO428" s="230"/>
      <c r="ICP428" s="230"/>
      <c r="ICQ428" s="230"/>
      <c r="ICR428" s="230"/>
      <c r="ICS428" s="230"/>
      <c r="ICT428" s="230"/>
      <c r="ICU428" s="230"/>
      <c r="ICV428" s="230"/>
      <c r="ICW428" s="230"/>
      <c r="ICX428" s="230"/>
      <c r="ICY428" s="230"/>
      <c r="ICZ428" s="230"/>
      <c r="IDA428" s="230"/>
      <c r="IDB428" s="230"/>
      <c r="IDC428" s="230"/>
      <c r="IDD428" s="230"/>
      <c r="IDE428" s="230"/>
      <c r="IDF428" s="230"/>
      <c r="IDG428" s="230"/>
      <c r="IDH428" s="230"/>
      <c r="IDI428" s="230"/>
      <c r="IDJ428" s="230"/>
      <c r="IDK428" s="230"/>
      <c r="IDL428" s="230"/>
      <c r="IDM428" s="230"/>
      <c r="IDN428" s="230"/>
      <c r="IDO428" s="230"/>
      <c r="IDP428" s="230"/>
      <c r="IDQ428" s="230"/>
      <c r="IDR428" s="230"/>
      <c r="IDS428" s="230"/>
      <c r="IDT428" s="230"/>
      <c r="IDU428" s="230"/>
      <c r="IDV428" s="230"/>
      <c r="IDW428" s="230"/>
      <c r="IDX428" s="230"/>
      <c r="IDY428" s="230"/>
      <c r="IDZ428" s="230"/>
      <c r="IEA428" s="230"/>
      <c r="IEB428" s="230"/>
      <c r="IEC428" s="230"/>
      <c r="IED428" s="230"/>
      <c r="IEE428" s="230"/>
      <c r="IEF428" s="230"/>
      <c r="IEG428" s="230"/>
      <c r="IEH428" s="230"/>
      <c r="IEI428" s="230"/>
      <c r="IEJ428" s="230"/>
      <c r="IEK428" s="230"/>
      <c r="IEL428" s="230"/>
      <c r="IEM428" s="230"/>
      <c r="IEN428" s="230"/>
      <c r="IEO428" s="230"/>
      <c r="IEP428" s="230"/>
      <c r="IEQ428" s="230"/>
      <c r="IER428" s="230"/>
      <c r="IES428" s="230"/>
      <c r="IET428" s="230"/>
      <c r="IEU428" s="230"/>
      <c r="IEV428" s="230"/>
      <c r="IEW428" s="230"/>
      <c r="IEX428" s="230"/>
      <c r="IEY428" s="230"/>
      <c r="IEZ428" s="230"/>
      <c r="IFA428" s="230"/>
      <c r="IFB428" s="230"/>
      <c r="IFC428" s="230"/>
      <c r="IFD428" s="230"/>
      <c r="IFE428" s="230"/>
      <c r="IFF428" s="230"/>
      <c r="IFG428" s="230"/>
      <c r="IFH428" s="230"/>
      <c r="IFI428" s="230"/>
      <c r="IFJ428" s="230"/>
      <c r="IFK428" s="230"/>
      <c r="IFL428" s="230"/>
      <c r="IFM428" s="230"/>
      <c r="IFN428" s="230"/>
      <c r="IFO428" s="230"/>
      <c r="IFP428" s="230"/>
      <c r="IFQ428" s="230"/>
      <c r="IFR428" s="230"/>
      <c r="IFS428" s="230"/>
      <c r="IFT428" s="230"/>
      <c r="IFU428" s="230"/>
      <c r="IFV428" s="230"/>
      <c r="IFW428" s="230"/>
      <c r="IFX428" s="230"/>
      <c r="IFY428" s="230"/>
      <c r="IFZ428" s="230"/>
      <c r="IGA428" s="230"/>
      <c r="IGB428" s="230"/>
      <c r="IGC428" s="230"/>
      <c r="IGD428" s="230"/>
      <c r="IGE428" s="230"/>
      <c r="IGF428" s="230"/>
      <c r="IGG428" s="230"/>
      <c r="IGH428" s="230"/>
      <c r="IGI428" s="230"/>
      <c r="IGJ428" s="230"/>
      <c r="IGK428" s="230"/>
      <c r="IGL428" s="230"/>
      <c r="IGM428" s="230"/>
      <c r="IGN428" s="230"/>
      <c r="IGO428" s="230"/>
      <c r="IGP428" s="230"/>
      <c r="IGQ428" s="230"/>
      <c r="IGR428" s="230"/>
      <c r="IGS428" s="230"/>
      <c r="IGT428" s="230"/>
      <c r="IGU428" s="230"/>
      <c r="IGV428" s="230"/>
      <c r="IGW428" s="230"/>
      <c r="IGX428" s="230"/>
      <c r="IGY428" s="230"/>
      <c r="IGZ428" s="230"/>
      <c r="IHA428" s="230"/>
      <c r="IHB428" s="230"/>
      <c r="IHC428" s="230"/>
      <c r="IHD428" s="230"/>
      <c r="IHE428" s="230"/>
      <c r="IHF428" s="230"/>
      <c r="IHG428" s="230"/>
      <c r="IHH428" s="230"/>
      <c r="IHI428" s="230"/>
      <c r="IHJ428" s="230"/>
      <c r="IHK428" s="230"/>
      <c r="IHL428" s="230"/>
      <c r="IHM428" s="230"/>
      <c r="IHN428" s="230"/>
      <c r="IHO428" s="230"/>
      <c r="IHP428" s="230"/>
      <c r="IHQ428" s="230"/>
      <c r="IHR428" s="230"/>
      <c r="IHS428" s="230"/>
      <c r="IHT428" s="230"/>
      <c r="IHU428" s="230"/>
      <c r="IHV428" s="230"/>
      <c r="IHW428" s="230"/>
      <c r="IHX428" s="230"/>
      <c r="IHY428" s="230"/>
      <c r="IHZ428" s="230"/>
      <c r="IIA428" s="230"/>
      <c r="IIB428" s="230"/>
      <c r="IIC428" s="230"/>
      <c r="IID428" s="230"/>
      <c r="IIE428" s="230"/>
      <c r="IIF428" s="230"/>
      <c r="IIG428" s="230"/>
      <c r="IIH428" s="230"/>
      <c r="III428" s="230"/>
      <c r="IIJ428" s="230"/>
      <c r="IIK428" s="230"/>
      <c r="IIL428" s="230"/>
      <c r="IIM428" s="230"/>
      <c r="IIN428" s="230"/>
      <c r="IIO428" s="230"/>
      <c r="IIP428" s="230"/>
      <c r="IIQ428" s="230"/>
      <c r="IIR428" s="230"/>
      <c r="IIS428" s="230"/>
      <c r="IIT428" s="230"/>
      <c r="IIU428" s="230"/>
      <c r="IIV428" s="230"/>
      <c r="IIW428" s="230"/>
      <c r="IIX428" s="230"/>
      <c r="IIY428" s="230"/>
      <c r="IIZ428" s="230"/>
      <c r="IJA428" s="230"/>
      <c r="IJB428" s="230"/>
      <c r="IJC428" s="230"/>
      <c r="IJD428" s="230"/>
      <c r="IJE428" s="230"/>
      <c r="IJF428" s="230"/>
      <c r="IJG428" s="230"/>
      <c r="IJH428" s="230"/>
      <c r="IJI428" s="230"/>
      <c r="IJJ428" s="230"/>
      <c r="IJK428" s="230"/>
      <c r="IJL428" s="230"/>
      <c r="IJM428" s="230"/>
      <c r="IJN428" s="230"/>
      <c r="IJO428" s="230"/>
      <c r="IJP428" s="230"/>
      <c r="IJQ428" s="230"/>
      <c r="IJR428" s="230"/>
      <c r="IJS428" s="230"/>
      <c r="IJT428" s="230"/>
      <c r="IJU428" s="230"/>
      <c r="IJV428" s="230"/>
      <c r="IJW428" s="230"/>
      <c r="IJX428" s="230"/>
      <c r="IJY428" s="230"/>
      <c r="IJZ428" s="230"/>
      <c r="IKA428" s="230"/>
      <c r="IKB428" s="230"/>
      <c r="IKC428" s="230"/>
      <c r="IKD428" s="230"/>
      <c r="IKE428" s="230"/>
      <c r="IKF428" s="230"/>
      <c r="IKG428" s="230"/>
      <c r="IKH428" s="230"/>
      <c r="IKI428" s="230"/>
      <c r="IKJ428" s="230"/>
      <c r="IKK428" s="230"/>
      <c r="IKL428" s="230"/>
      <c r="IKM428" s="230"/>
      <c r="IKN428" s="230"/>
      <c r="IKO428" s="230"/>
      <c r="IKP428" s="230"/>
      <c r="IKQ428" s="230"/>
      <c r="IKR428" s="230"/>
      <c r="IKS428" s="230"/>
      <c r="IKT428" s="230"/>
      <c r="IKU428" s="230"/>
      <c r="IKV428" s="230"/>
      <c r="IKW428" s="230"/>
      <c r="IKX428" s="230"/>
      <c r="IKY428" s="230"/>
      <c r="IKZ428" s="230"/>
      <c r="ILA428" s="230"/>
      <c r="ILB428" s="230"/>
      <c r="ILC428" s="230"/>
      <c r="ILD428" s="230"/>
      <c r="ILE428" s="230"/>
      <c r="ILF428" s="230"/>
      <c r="ILG428" s="230"/>
      <c r="ILH428" s="230"/>
      <c r="ILI428" s="230"/>
      <c r="ILJ428" s="230"/>
      <c r="ILK428" s="230"/>
      <c r="ILL428" s="230"/>
      <c r="ILM428" s="230"/>
      <c r="ILN428" s="230"/>
      <c r="ILO428" s="230"/>
      <c r="ILP428" s="230"/>
      <c r="ILQ428" s="230"/>
      <c r="ILR428" s="230"/>
      <c r="ILS428" s="230"/>
      <c r="ILT428" s="230"/>
      <c r="ILU428" s="230"/>
      <c r="ILV428" s="230"/>
      <c r="ILW428" s="230"/>
      <c r="ILX428" s="230"/>
      <c r="ILY428" s="230"/>
      <c r="ILZ428" s="230"/>
      <c r="IMA428" s="230"/>
      <c r="IMB428" s="230"/>
      <c r="IMC428" s="230"/>
      <c r="IMD428" s="230"/>
      <c r="IME428" s="230"/>
      <c r="IMF428" s="230"/>
      <c r="IMG428" s="230"/>
      <c r="IMH428" s="230"/>
      <c r="IMI428" s="230"/>
      <c r="IMJ428" s="230"/>
      <c r="IMK428" s="230"/>
      <c r="IML428" s="230"/>
      <c r="IMM428" s="230"/>
      <c r="IMN428" s="230"/>
      <c r="IMO428" s="230"/>
      <c r="IMP428" s="230"/>
      <c r="IMQ428" s="230"/>
      <c r="IMR428" s="230"/>
      <c r="IMS428" s="230"/>
      <c r="IMT428" s="230"/>
      <c r="IMU428" s="230"/>
      <c r="IMV428" s="230"/>
      <c r="IMW428" s="230"/>
      <c r="IMX428" s="230"/>
      <c r="IMY428" s="230"/>
      <c r="IMZ428" s="230"/>
      <c r="INA428" s="230"/>
      <c r="INB428" s="230"/>
      <c r="INC428" s="230"/>
      <c r="IND428" s="230"/>
      <c r="INE428" s="230"/>
      <c r="INF428" s="230"/>
      <c r="ING428" s="230"/>
      <c r="INH428" s="230"/>
      <c r="INI428" s="230"/>
      <c r="INJ428" s="230"/>
      <c r="INK428" s="230"/>
      <c r="INL428" s="230"/>
      <c r="INM428" s="230"/>
      <c r="INN428" s="230"/>
      <c r="INO428" s="230"/>
      <c r="INP428" s="230"/>
      <c r="INQ428" s="230"/>
      <c r="INR428" s="230"/>
      <c r="INS428" s="230"/>
      <c r="INT428" s="230"/>
      <c r="INU428" s="230"/>
      <c r="INV428" s="230"/>
      <c r="INW428" s="230"/>
      <c r="INX428" s="230"/>
      <c r="INY428" s="230"/>
      <c r="INZ428" s="230"/>
      <c r="IOA428" s="230"/>
      <c r="IOB428" s="230"/>
      <c r="IOC428" s="230"/>
      <c r="IOD428" s="230"/>
      <c r="IOE428" s="230"/>
      <c r="IOF428" s="230"/>
      <c r="IOG428" s="230"/>
      <c r="IOH428" s="230"/>
      <c r="IOI428" s="230"/>
      <c r="IOJ428" s="230"/>
      <c r="IOK428" s="230"/>
      <c r="IOL428" s="230"/>
      <c r="IOM428" s="230"/>
      <c r="ION428" s="230"/>
      <c r="IOO428" s="230"/>
      <c r="IOP428" s="230"/>
      <c r="IOQ428" s="230"/>
      <c r="IOR428" s="230"/>
      <c r="IOS428" s="230"/>
      <c r="IOT428" s="230"/>
      <c r="IOU428" s="230"/>
      <c r="IOV428" s="230"/>
      <c r="IOW428" s="230"/>
      <c r="IOX428" s="230"/>
      <c r="IOY428" s="230"/>
      <c r="IOZ428" s="230"/>
      <c r="IPA428" s="230"/>
      <c r="IPB428" s="230"/>
      <c r="IPC428" s="230"/>
      <c r="IPD428" s="230"/>
      <c r="IPE428" s="230"/>
      <c r="IPF428" s="230"/>
      <c r="IPG428" s="230"/>
      <c r="IPH428" s="230"/>
      <c r="IPI428" s="230"/>
      <c r="IPJ428" s="230"/>
      <c r="IPK428" s="230"/>
      <c r="IPL428" s="230"/>
      <c r="IPM428" s="230"/>
      <c r="IPN428" s="230"/>
      <c r="IPO428" s="230"/>
      <c r="IPP428" s="230"/>
      <c r="IPQ428" s="230"/>
      <c r="IPR428" s="230"/>
      <c r="IPS428" s="230"/>
      <c r="IPT428" s="230"/>
      <c r="IPU428" s="230"/>
      <c r="IPV428" s="230"/>
      <c r="IPW428" s="230"/>
      <c r="IPX428" s="230"/>
      <c r="IPY428" s="230"/>
      <c r="IPZ428" s="230"/>
      <c r="IQA428" s="230"/>
      <c r="IQB428" s="230"/>
      <c r="IQC428" s="230"/>
      <c r="IQD428" s="230"/>
      <c r="IQE428" s="230"/>
      <c r="IQF428" s="230"/>
      <c r="IQG428" s="230"/>
      <c r="IQH428" s="230"/>
      <c r="IQI428" s="230"/>
      <c r="IQJ428" s="230"/>
      <c r="IQK428" s="230"/>
      <c r="IQL428" s="230"/>
      <c r="IQM428" s="230"/>
      <c r="IQN428" s="230"/>
      <c r="IQO428" s="230"/>
      <c r="IQP428" s="230"/>
      <c r="IQQ428" s="230"/>
      <c r="IQR428" s="230"/>
      <c r="IQS428" s="230"/>
      <c r="IQT428" s="230"/>
      <c r="IQU428" s="230"/>
      <c r="IQV428" s="230"/>
      <c r="IQW428" s="230"/>
      <c r="IQX428" s="230"/>
      <c r="IQY428" s="230"/>
      <c r="IQZ428" s="230"/>
      <c r="IRA428" s="230"/>
      <c r="IRB428" s="230"/>
      <c r="IRC428" s="230"/>
      <c r="IRD428" s="230"/>
      <c r="IRE428" s="230"/>
      <c r="IRF428" s="230"/>
      <c r="IRG428" s="230"/>
      <c r="IRH428" s="230"/>
      <c r="IRI428" s="230"/>
      <c r="IRJ428" s="230"/>
      <c r="IRK428" s="230"/>
      <c r="IRL428" s="230"/>
      <c r="IRM428" s="230"/>
      <c r="IRN428" s="230"/>
      <c r="IRO428" s="230"/>
      <c r="IRP428" s="230"/>
      <c r="IRQ428" s="230"/>
      <c r="IRR428" s="230"/>
      <c r="IRS428" s="230"/>
      <c r="IRT428" s="230"/>
      <c r="IRU428" s="230"/>
      <c r="IRV428" s="230"/>
      <c r="IRW428" s="230"/>
      <c r="IRX428" s="230"/>
      <c r="IRY428" s="230"/>
      <c r="IRZ428" s="230"/>
      <c r="ISA428" s="230"/>
      <c r="ISB428" s="230"/>
      <c r="ISC428" s="230"/>
      <c r="ISD428" s="230"/>
      <c r="ISE428" s="230"/>
      <c r="ISF428" s="230"/>
      <c r="ISG428" s="230"/>
      <c r="ISH428" s="230"/>
      <c r="ISI428" s="230"/>
      <c r="ISJ428" s="230"/>
      <c r="ISK428" s="230"/>
      <c r="ISL428" s="230"/>
      <c r="ISM428" s="230"/>
      <c r="ISN428" s="230"/>
      <c r="ISO428" s="230"/>
      <c r="ISP428" s="230"/>
      <c r="ISQ428" s="230"/>
      <c r="ISR428" s="230"/>
      <c r="ISS428" s="230"/>
      <c r="IST428" s="230"/>
      <c r="ISU428" s="230"/>
      <c r="ISV428" s="230"/>
      <c r="ISW428" s="230"/>
      <c r="ISX428" s="230"/>
      <c r="ISY428" s="230"/>
      <c r="ISZ428" s="230"/>
      <c r="ITA428" s="230"/>
      <c r="ITB428" s="230"/>
      <c r="ITC428" s="230"/>
      <c r="ITD428" s="230"/>
      <c r="ITE428" s="230"/>
      <c r="ITF428" s="230"/>
      <c r="ITG428" s="230"/>
      <c r="ITH428" s="230"/>
      <c r="ITI428" s="230"/>
      <c r="ITJ428" s="230"/>
      <c r="ITK428" s="230"/>
      <c r="ITL428" s="230"/>
      <c r="ITM428" s="230"/>
      <c r="ITN428" s="230"/>
      <c r="ITO428" s="230"/>
      <c r="ITP428" s="230"/>
      <c r="ITQ428" s="230"/>
      <c r="ITR428" s="230"/>
      <c r="ITS428" s="230"/>
      <c r="ITT428" s="230"/>
      <c r="ITU428" s="230"/>
      <c r="ITV428" s="230"/>
      <c r="ITW428" s="230"/>
      <c r="ITX428" s="230"/>
      <c r="ITY428" s="230"/>
      <c r="ITZ428" s="230"/>
      <c r="IUA428" s="230"/>
      <c r="IUB428" s="230"/>
      <c r="IUC428" s="230"/>
      <c r="IUD428" s="230"/>
      <c r="IUE428" s="230"/>
      <c r="IUF428" s="230"/>
      <c r="IUG428" s="230"/>
      <c r="IUH428" s="230"/>
      <c r="IUI428" s="230"/>
      <c r="IUJ428" s="230"/>
      <c r="IUK428" s="230"/>
      <c r="IUL428" s="230"/>
      <c r="IUM428" s="230"/>
      <c r="IUN428" s="230"/>
      <c r="IUO428" s="230"/>
      <c r="IUP428" s="230"/>
      <c r="IUQ428" s="230"/>
      <c r="IUR428" s="230"/>
      <c r="IUS428" s="230"/>
      <c r="IUT428" s="230"/>
      <c r="IUU428" s="230"/>
      <c r="IUV428" s="230"/>
      <c r="IUW428" s="230"/>
      <c r="IUX428" s="230"/>
      <c r="IUY428" s="230"/>
      <c r="IUZ428" s="230"/>
      <c r="IVA428" s="230"/>
      <c r="IVB428" s="230"/>
      <c r="IVC428" s="230"/>
      <c r="IVD428" s="230"/>
      <c r="IVE428" s="230"/>
      <c r="IVF428" s="230"/>
      <c r="IVG428" s="230"/>
      <c r="IVH428" s="230"/>
      <c r="IVI428" s="230"/>
      <c r="IVJ428" s="230"/>
      <c r="IVK428" s="230"/>
      <c r="IVL428" s="230"/>
      <c r="IVM428" s="230"/>
      <c r="IVN428" s="230"/>
      <c r="IVO428" s="230"/>
      <c r="IVP428" s="230"/>
      <c r="IVQ428" s="230"/>
      <c r="IVR428" s="230"/>
      <c r="IVS428" s="230"/>
      <c r="IVT428" s="230"/>
      <c r="IVU428" s="230"/>
      <c r="IVV428" s="230"/>
      <c r="IVW428" s="230"/>
      <c r="IVX428" s="230"/>
      <c r="IVY428" s="230"/>
      <c r="IVZ428" s="230"/>
      <c r="IWA428" s="230"/>
      <c r="IWB428" s="230"/>
      <c r="IWC428" s="230"/>
      <c r="IWD428" s="230"/>
      <c r="IWE428" s="230"/>
      <c r="IWF428" s="230"/>
      <c r="IWG428" s="230"/>
      <c r="IWH428" s="230"/>
      <c r="IWI428" s="230"/>
      <c r="IWJ428" s="230"/>
      <c r="IWK428" s="230"/>
      <c r="IWL428" s="230"/>
      <c r="IWM428" s="230"/>
      <c r="IWN428" s="230"/>
      <c r="IWO428" s="230"/>
      <c r="IWP428" s="230"/>
      <c r="IWQ428" s="230"/>
      <c r="IWR428" s="230"/>
      <c r="IWS428" s="230"/>
      <c r="IWT428" s="230"/>
      <c r="IWU428" s="230"/>
      <c r="IWV428" s="230"/>
      <c r="IWW428" s="230"/>
      <c r="IWX428" s="230"/>
      <c r="IWY428" s="230"/>
      <c r="IWZ428" s="230"/>
      <c r="IXA428" s="230"/>
      <c r="IXB428" s="230"/>
      <c r="IXC428" s="230"/>
      <c r="IXD428" s="230"/>
      <c r="IXE428" s="230"/>
      <c r="IXF428" s="230"/>
      <c r="IXG428" s="230"/>
      <c r="IXH428" s="230"/>
      <c r="IXI428" s="230"/>
      <c r="IXJ428" s="230"/>
      <c r="IXK428" s="230"/>
      <c r="IXL428" s="230"/>
      <c r="IXM428" s="230"/>
      <c r="IXN428" s="230"/>
      <c r="IXO428" s="230"/>
      <c r="IXP428" s="230"/>
      <c r="IXQ428" s="230"/>
      <c r="IXR428" s="230"/>
      <c r="IXS428" s="230"/>
      <c r="IXT428" s="230"/>
      <c r="IXU428" s="230"/>
      <c r="IXV428" s="230"/>
      <c r="IXW428" s="230"/>
      <c r="IXX428" s="230"/>
      <c r="IXY428" s="230"/>
      <c r="IXZ428" s="230"/>
      <c r="IYA428" s="230"/>
      <c r="IYB428" s="230"/>
      <c r="IYC428" s="230"/>
      <c r="IYD428" s="230"/>
      <c r="IYE428" s="230"/>
      <c r="IYF428" s="230"/>
      <c r="IYG428" s="230"/>
      <c r="IYH428" s="230"/>
      <c r="IYI428" s="230"/>
      <c r="IYJ428" s="230"/>
      <c r="IYK428" s="230"/>
      <c r="IYL428" s="230"/>
      <c r="IYM428" s="230"/>
      <c r="IYN428" s="230"/>
      <c r="IYO428" s="230"/>
      <c r="IYP428" s="230"/>
      <c r="IYQ428" s="230"/>
      <c r="IYR428" s="230"/>
      <c r="IYS428" s="230"/>
      <c r="IYT428" s="230"/>
      <c r="IYU428" s="230"/>
      <c r="IYV428" s="230"/>
      <c r="IYW428" s="230"/>
      <c r="IYX428" s="230"/>
      <c r="IYY428" s="230"/>
      <c r="IYZ428" s="230"/>
      <c r="IZA428" s="230"/>
      <c r="IZB428" s="230"/>
      <c r="IZC428" s="230"/>
      <c r="IZD428" s="230"/>
      <c r="IZE428" s="230"/>
      <c r="IZF428" s="230"/>
      <c r="IZG428" s="230"/>
      <c r="IZH428" s="230"/>
      <c r="IZI428" s="230"/>
      <c r="IZJ428" s="230"/>
      <c r="IZK428" s="230"/>
      <c r="IZL428" s="230"/>
      <c r="IZM428" s="230"/>
      <c r="IZN428" s="230"/>
      <c r="IZO428" s="230"/>
      <c r="IZP428" s="230"/>
      <c r="IZQ428" s="230"/>
      <c r="IZR428" s="230"/>
      <c r="IZS428" s="230"/>
      <c r="IZT428" s="230"/>
      <c r="IZU428" s="230"/>
      <c r="IZV428" s="230"/>
      <c r="IZW428" s="230"/>
      <c r="IZX428" s="230"/>
      <c r="IZY428" s="230"/>
      <c r="IZZ428" s="230"/>
      <c r="JAA428" s="230"/>
      <c r="JAB428" s="230"/>
      <c r="JAC428" s="230"/>
      <c r="JAD428" s="230"/>
      <c r="JAE428" s="230"/>
      <c r="JAF428" s="230"/>
      <c r="JAG428" s="230"/>
      <c r="JAH428" s="230"/>
      <c r="JAI428" s="230"/>
      <c r="JAJ428" s="230"/>
      <c r="JAK428" s="230"/>
      <c r="JAL428" s="230"/>
      <c r="JAM428" s="230"/>
      <c r="JAN428" s="230"/>
      <c r="JAO428" s="230"/>
      <c r="JAP428" s="230"/>
      <c r="JAQ428" s="230"/>
      <c r="JAR428" s="230"/>
      <c r="JAS428" s="230"/>
      <c r="JAT428" s="230"/>
      <c r="JAU428" s="230"/>
      <c r="JAV428" s="230"/>
      <c r="JAW428" s="230"/>
      <c r="JAX428" s="230"/>
      <c r="JAY428" s="230"/>
      <c r="JAZ428" s="230"/>
      <c r="JBA428" s="230"/>
      <c r="JBB428" s="230"/>
      <c r="JBC428" s="230"/>
      <c r="JBD428" s="230"/>
      <c r="JBE428" s="230"/>
      <c r="JBF428" s="230"/>
      <c r="JBG428" s="230"/>
      <c r="JBH428" s="230"/>
      <c r="JBI428" s="230"/>
      <c r="JBJ428" s="230"/>
      <c r="JBK428" s="230"/>
      <c r="JBL428" s="230"/>
      <c r="JBM428" s="230"/>
      <c r="JBN428" s="230"/>
      <c r="JBO428" s="230"/>
      <c r="JBP428" s="230"/>
      <c r="JBQ428" s="230"/>
      <c r="JBR428" s="230"/>
      <c r="JBS428" s="230"/>
      <c r="JBT428" s="230"/>
      <c r="JBU428" s="230"/>
      <c r="JBV428" s="230"/>
      <c r="JBW428" s="230"/>
      <c r="JBX428" s="230"/>
      <c r="JBY428" s="230"/>
      <c r="JBZ428" s="230"/>
      <c r="JCA428" s="230"/>
      <c r="JCB428" s="230"/>
      <c r="JCC428" s="230"/>
      <c r="JCD428" s="230"/>
      <c r="JCE428" s="230"/>
      <c r="JCF428" s="230"/>
      <c r="JCG428" s="230"/>
      <c r="JCH428" s="230"/>
      <c r="JCI428" s="230"/>
      <c r="JCJ428" s="230"/>
      <c r="JCK428" s="230"/>
      <c r="JCL428" s="230"/>
      <c r="JCM428" s="230"/>
      <c r="JCN428" s="230"/>
      <c r="JCO428" s="230"/>
      <c r="JCP428" s="230"/>
      <c r="JCQ428" s="230"/>
      <c r="JCR428" s="230"/>
      <c r="JCS428" s="230"/>
      <c r="JCT428" s="230"/>
      <c r="JCU428" s="230"/>
      <c r="JCV428" s="230"/>
      <c r="JCW428" s="230"/>
      <c r="JCX428" s="230"/>
      <c r="JCY428" s="230"/>
      <c r="JCZ428" s="230"/>
      <c r="JDA428" s="230"/>
      <c r="JDB428" s="230"/>
      <c r="JDC428" s="230"/>
      <c r="JDD428" s="230"/>
      <c r="JDE428" s="230"/>
      <c r="JDF428" s="230"/>
      <c r="JDG428" s="230"/>
      <c r="JDH428" s="230"/>
      <c r="JDI428" s="230"/>
      <c r="JDJ428" s="230"/>
      <c r="JDK428" s="230"/>
      <c r="JDL428" s="230"/>
      <c r="JDM428" s="230"/>
      <c r="JDN428" s="230"/>
      <c r="JDO428" s="230"/>
      <c r="JDP428" s="230"/>
      <c r="JDQ428" s="230"/>
      <c r="JDR428" s="230"/>
      <c r="JDS428" s="230"/>
      <c r="JDT428" s="230"/>
      <c r="JDU428" s="230"/>
      <c r="JDV428" s="230"/>
      <c r="JDW428" s="230"/>
      <c r="JDX428" s="230"/>
      <c r="JDY428" s="230"/>
      <c r="JDZ428" s="230"/>
      <c r="JEA428" s="230"/>
      <c r="JEB428" s="230"/>
      <c r="JEC428" s="230"/>
      <c r="JED428" s="230"/>
      <c r="JEE428" s="230"/>
      <c r="JEF428" s="230"/>
      <c r="JEG428" s="230"/>
      <c r="JEH428" s="230"/>
      <c r="JEI428" s="230"/>
      <c r="JEJ428" s="230"/>
      <c r="JEK428" s="230"/>
      <c r="JEL428" s="230"/>
      <c r="JEM428" s="230"/>
      <c r="JEN428" s="230"/>
      <c r="JEO428" s="230"/>
      <c r="JEP428" s="230"/>
      <c r="JEQ428" s="230"/>
      <c r="JER428" s="230"/>
      <c r="JES428" s="230"/>
      <c r="JET428" s="230"/>
      <c r="JEU428" s="230"/>
      <c r="JEV428" s="230"/>
      <c r="JEW428" s="230"/>
      <c r="JEX428" s="230"/>
      <c r="JEY428" s="230"/>
      <c r="JEZ428" s="230"/>
      <c r="JFA428" s="230"/>
      <c r="JFB428" s="230"/>
      <c r="JFC428" s="230"/>
      <c r="JFD428" s="230"/>
      <c r="JFE428" s="230"/>
      <c r="JFF428" s="230"/>
      <c r="JFG428" s="230"/>
      <c r="JFH428" s="230"/>
      <c r="JFI428" s="230"/>
      <c r="JFJ428" s="230"/>
      <c r="JFK428" s="230"/>
      <c r="JFL428" s="230"/>
      <c r="JFM428" s="230"/>
      <c r="JFN428" s="230"/>
      <c r="JFO428" s="230"/>
      <c r="JFP428" s="230"/>
      <c r="JFQ428" s="230"/>
      <c r="JFR428" s="230"/>
      <c r="JFS428" s="230"/>
      <c r="JFT428" s="230"/>
      <c r="JFU428" s="230"/>
      <c r="JFV428" s="230"/>
      <c r="JFW428" s="230"/>
      <c r="JFX428" s="230"/>
      <c r="JFY428" s="230"/>
      <c r="JFZ428" s="230"/>
      <c r="JGA428" s="230"/>
      <c r="JGB428" s="230"/>
      <c r="JGC428" s="230"/>
      <c r="JGD428" s="230"/>
      <c r="JGE428" s="230"/>
      <c r="JGF428" s="230"/>
      <c r="JGG428" s="230"/>
      <c r="JGH428" s="230"/>
      <c r="JGI428" s="230"/>
      <c r="JGJ428" s="230"/>
      <c r="JGK428" s="230"/>
      <c r="JGL428" s="230"/>
      <c r="JGM428" s="230"/>
      <c r="JGN428" s="230"/>
      <c r="JGO428" s="230"/>
      <c r="JGP428" s="230"/>
      <c r="JGQ428" s="230"/>
      <c r="JGR428" s="230"/>
      <c r="JGS428" s="230"/>
      <c r="JGT428" s="230"/>
      <c r="JGU428" s="230"/>
      <c r="JGV428" s="230"/>
      <c r="JGW428" s="230"/>
      <c r="JGX428" s="230"/>
      <c r="JGY428" s="230"/>
      <c r="JGZ428" s="230"/>
      <c r="JHA428" s="230"/>
      <c r="JHB428" s="230"/>
      <c r="JHC428" s="230"/>
      <c r="JHD428" s="230"/>
      <c r="JHE428" s="230"/>
      <c r="JHF428" s="230"/>
      <c r="JHG428" s="230"/>
      <c r="JHH428" s="230"/>
      <c r="JHI428" s="230"/>
      <c r="JHJ428" s="230"/>
      <c r="JHK428" s="230"/>
      <c r="JHL428" s="230"/>
      <c r="JHM428" s="230"/>
      <c r="JHN428" s="230"/>
      <c r="JHO428" s="230"/>
      <c r="JHP428" s="230"/>
      <c r="JHQ428" s="230"/>
      <c r="JHR428" s="230"/>
      <c r="JHS428" s="230"/>
      <c r="JHT428" s="230"/>
      <c r="JHU428" s="230"/>
      <c r="JHV428" s="230"/>
      <c r="JHW428" s="230"/>
      <c r="JHX428" s="230"/>
      <c r="JHY428" s="230"/>
      <c r="JHZ428" s="230"/>
      <c r="JIA428" s="230"/>
      <c r="JIB428" s="230"/>
      <c r="JIC428" s="230"/>
      <c r="JID428" s="230"/>
      <c r="JIE428" s="230"/>
      <c r="JIF428" s="230"/>
      <c r="JIG428" s="230"/>
      <c r="JIH428" s="230"/>
      <c r="JII428" s="230"/>
      <c r="JIJ428" s="230"/>
      <c r="JIK428" s="230"/>
      <c r="JIL428" s="230"/>
      <c r="JIM428" s="230"/>
      <c r="JIN428" s="230"/>
      <c r="JIO428" s="230"/>
      <c r="JIP428" s="230"/>
      <c r="JIQ428" s="230"/>
      <c r="JIR428" s="230"/>
      <c r="JIS428" s="230"/>
      <c r="JIT428" s="230"/>
      <c r="JIU428" s="230"/>
      <c r="JIV428" s="230"/>
      <c r="JIW428" s="230"/>
      <c r="JIX428" s="230"/>
      <c r="JIY428" s="230"/>
      <c r="JIZ428" s="230"/>
      <c r="JJA428" s="230"/>
      <c r="JJB428" s="230"/>
      <c r="JJC428" s="230"/>
      <c r="JJD428" s="230"/>
      <c r="JJE428" s="230"/>
      <c r="JJF428" s="230"/>
      <c r="JJG428" s="230"/>
      <c r="JJH428" s="230"/>
      <c r="JJI428" s="230"/>
      <c r="JJJ428" s="230"/>
      <c r="JJK428" s="230"/>
      <c r="JJL428" s="230"/>
      <c r="JJM428" s="230"/>
      <c r="JJN428" s="230"/>
      <c r="JJO428" s="230"/>
      <c r="JJP428" s="230"/>
      <c r="JJQ428" s="230"/>
      <c r="JJR428" s="230"/>
      <c r="JJS428" s="230"/>
      <c r="JJT428" s="230"/>
      <c r="JJU428" s="230"/>
      <c r="JJV428" s="230"/>
      <c r="JJW428" s="230"/>
      <c r="JJX428" s="230"/>
      <c r="JJY428" s="230"/>
      <c r="JJZ428" s="230"/>
      <c r="JKA428" s="230"/>
      <c r="JKB428" s="230"/>
      <c r="JKC428" s="230"/>
      <c r="JKD428" s="230"/>
      <c r="JKE428" s="230"/>
      <c r="JKF428" s="230"/>
      <c r="JKG428" s="230"/>
      <c r="JKH428" s="230"/>
      <c r="JKI428" s="230"/>
      <c r="JKJ428" s="230"/>
      <c r="JKK428" s="230"/>
      <c r="JKL428" s="230"/>
      <c r="JKM428" s="230"/>
      <c r="JKN428" s="230"/>
      <c r="JKO428" s="230"/>
      <c r="JKP428" s="230"/>
      <c r="JKQ428" s="230"/>
      <c r="JKR428" s="230"/>
      <c r="JKS428" s="230"/>
      <c r="JKT428" s="230"/>
      <c r="JKU428" s="230"/>
      <c r="JKV428" s="230"/>
      <c r="JKW428" s="230"/>
      <c r="JKX428" s="230"/>
      <c r="JKY428" s="230"/>
      <c r="JKZ428" s="230"/>
      <c r="JLA428" s="230"/>
      <c r="JLB428" s="230"/>
      <c r="JLC428" s="230"/>
      <c r="JLD428" s="230"/>
      <c r="JLE428" s="230"/>
      <c r="JLF428" s="230"/>
      <c r="JLG428" s="230"/>
      <c r="JLH428" s="230"/>
      <c r="JLI428" s="230"/>
      <c r="JLJ428" s="230"/>
      <c r="JLK428" s="230"/>
      <c r="JLL428" s="230"/>
      <c r="JLM428" s="230"/>
      <c r="JLN428" s="230"/>
      <c r="JLO428" s="230"/>
      <c r="JLP428" s="230"/>
      <c r="JLQ428" s="230"/>
      <c r="JLR428" s="230"/>
      <c r="JLS428" s="230"/>
      <c r="JLT428" s="230"/>
      <c r="JLU428" s="230"/>
      <c r="JLV428" s="230"/>
      <c r="JLW428" s="230"/>
      <c r="JLX428" s="230"/>
      <c r="JLY428" s="230"/>
      <c r="JLZ428" s="230"/>
      <c r="JMA428" s="230"/>
      <c r="JMB428" s="230"/>
      <c r="JMC428" s="230"/>
      <c r="JMD428" s="230"/>
      <c r="JME428" s="230"/>
      <c r="JMF428" s="230"/>
      <c r="JMG428" s="230"/>
      <c r="JMH428" s="230"/>
      <c r="JMI428" s="230"/>
      <c r="JMJ428" s="230"/>
      <c r="JMK428" s="230"/>
      <c r="JML428" s="230"/>
      <c r="JMM428" s="230"/>
      <c r="JMN428" s="230"/>
      <c r="JMO428" s="230"/>
      <c r="JMP428" s="230"/>
      <c r="JMQ428" s="230"/>
      <c r="JMR428" s="230"/>
      <c r="JMS428" s="230"/>
      <c r="JMT428" s="230"/>
      <c r="JMU428" s="230"/>
      <c r="JMV428" s="230"/>
      <c r="JMW428" s="230"/>
      <c r="JMX428" s="230"/>
      <c r="JMY428" s="230"/>
      <c r="JMZ428" s="230"/>
      <c r="JNA428" s="230"/>
      <c r="JNB428" s="230"/>
      <c r="JNC428" s="230"/>
      <c r="JND428" s="230"/>
      <c r="JNE428" s="230"/>
      <c r="JNF428" s="230"/>
      <c r="JNG428" s="230"/>
      <c r="JNH428" s="230"/>
      <c r="JNI428" s="230"/>
      <c r="JNJ428" s="230"/>
      <c r="JNK428" s="230"/>
      <c r="JNL428" s="230"/>
      <c r="JNM428" s="230"/>
      <c r="JNN428" s="230"/>
      <c r="JNO428" s="230"/>
      <c r="JNP428" s="230"/>
      <c r="JNQ428" s="230"/>
      <c r="JNR428" s="230"/>
      <c r="JNS428" s="230"/>
      <c r="JNT428" s="230"/>
      <c r="JNU428" s="230"/>
      <c r="JNV428" s="230"/>
      <c r="JNW428" s="230"/>
      <c r="JNX428" s="230"/>
      <c r="JNY428" s="230"/>
      <c r="JNZ428" s="230"/>
      <c r="JOA428" s="230"/>
      <c r="JOB428" s="230"/>
      <c r="JOC428" s="230"/>
      <c r="JOD428" s="230"/>
      <c r="JOE428" s="230"/>
      <c r="JOF428" s="230"/>
      <c r="JOG428" s="230"/>
      <c r="JOH428" s="230"/>
      <c r="JOI428" s="230"/>
      <c r="JOJ428" s="230"/>
      <c r="JOK428" s="230"/>
      <c r="JOL428" s="230"/>
      <c r="JOM428" s="230"/>
      <c r="JON428" s="230"/>
      <c r="JOO428" s="230"/>
      <c r="JOP428" s="230"/>
      <c r="JOQ428" s="230"/>
      <c r="JOR428" s="230"/>
      <c r="JOS428" s="230"/>
      <c r="JOT428" s="230"/>
      <c r="JOU428" s="230"/>
      <c r="JOV428" s="230"/>
      <c r="JOW428" s="230"/>
      <c r="JOX428" s="230"/>
      <c r="JOY428" s="230"/>
      <c r="JOZ428" s="230"/>
      <c r="JPA428" s="230"/>
      <c r="JPB428" s="230"/>
      <c r="JPC428" s="230"/>
      <c r="JPD428" s="230"/>
      <c r="JPE428" s="230"/>
      <c r="JPF428" s="230"/>
      <c r="JPG428" s="230"/>
      <c r="JPH428" s="230"/>
      <c r="JPI428" s="230"/>
      <c r="JPJ428" s="230"/>
      <c r="JPK428" s="230"/>
      <c r="JPL428" s="230"/>
      <c r="JPM428" s="230"/>
      <c r="JPN428" s="230"/>
      <c r="JPO428" s="230"/>
      <c r="JPP428" s="230"/>
      <c r="JPQ428" s="230"/>
      <c r="JPR428" s="230"/>
      <c r="JPS428" s="230"/>
      <c r="JPT428" s="230"/>
      <c r="JPU428" s="230"/>
      <c r="JPV428" s="230"/>
      <c r="JPW428" s="230"/>
      <c r="JPX428" s="230"/>
      <c r="JPY428" s="230"/>
      <c r="JPZ428" s="230"/>
      <c r="JQA428" s="230"/>
      <c r="JQB428" s="230"/>
      <c r="JQC428" s="230"/>
      <c r="JQD428" s="230"/>
      <c r="JQE428" s="230"/>
      <c r="JQF428" s="230"/>
      <c r="JQG428" s="230"/>
      <c r="JQH428" s="230"/>
      <c r="JQI428" s="230"/>
      <c r="JQJ428" s="230"/>
      <c r="JQK428" s="230"/>
      <c r="JQL428" s="230"/>
      <c r="JQM428" s="230"/>
      <c r="JQN428" s="230"/>
      <c r="JQO428" s="230"/>
      <c r="JQP428" s="230"/>
      <c r="JQQ428" s="230"/>
      <c r="JQR428" s="230"/>
      <c r="JQS428" s="230"/>
      <c r="JQT428" s="230"/>
      <c r="JQU428" s="230"/>
      <c r="JQV428" s="230"/>
      <c r="JQW428" s="230"/>
      <c r="JQX428" s="230"/>
      <c r="JQY428" s="230"/>
      <c r="JQZ428" s="230"/>
      <c r="JRA428" s="230"/>
      <c r="JRB428" s="230"/>
      <c r="JRC428" s="230"/>
      <c r="JRD428" s="230"/>
      <c r="JRE428" s="230"/>
      <c r="JRF428" s="230"/>
      <c r="JRG428" s="230"/>
      <c r="JRH428" s="230"/>
      <c r="JRI428" s="230"/>
      <c r="JRJ428" s="230"/>
      <c r="JRK428" s="230"/>
      <c r="JRL428" s="230"/>
      <c r="JRM428" s="230"/>
      <c r="JRN428" s="230"/>
      <c r="JRO428" s="230"/>
      <c r="JRP428" s="230"/>
      <c r="JRQ428" s="230"/>
      <c r="JRR428" s="230"/>
      <c r="JRS428" s="230"/>
      <c r="JRT428" s="230"/>
      <c r="JRU428" s="230"/>
      <c r="JRV428" s="230"/>
      <c r="JRW428" s="230"/>
      <c r="JRX428" s="230"/>
      <c r="JRY428" s="230"/>
      <c r="JRZ428" s="230"/>
      <c r="JSA428" s="230"/>
      <c r="JSB428" s="230"/>
      <c r="JSC428" s="230"/>
      <c r="JSD428" s="230"/>
      <c r="JSE428" s="230"/>
      <c r="JSF428" s="230"/>
      <c r="JSG428" s="230"/>
      <c r="JSH428" s="230"/>
      <c r="JSI428" s="230"/>
      <c r="JSJ428" s="230"/>
      <c r="JSK428" s="230"/>
      <c r="JSL428" s="230"/>
      <c r="JSM428" s="230"/>
      <c r="JSN428" s="230"/>
      <c r="JSO428" s="230"/>
      <c r="JSP428" s="230"/>
      <c r="JSQ428" s="230"/>
      <c r="JSR428" s="230"/>
      <c r="JSS428" s="230"/>
      <c r="JST428" s="230"/>
      <c r="JSU428" s="230"/>
      <c r="JSV428" s="230"/>
      <c r="JSW428" s="230"/>
      <c r="JSX428" s="230"/>
      <c r="JSY428" s="230"/>
      <c r="JSZ428" s="230"/>
      <c r="JTA428" s="230"/>
      <c r="JTB428" s="230"/>
      <c r="JTC428" s="230"/>
      <c r="JTD428" s="230"/>
      <c r="JTE428" s="230"/>
      <c r="JTF428" s="230"/>
      <c r="JTG428" s="230"/>
      <c r="JTH428" s="230"/>
      <c r="JTI428" s="230"/>
      <c r="JTJ428" s="230"/>
      <c r="JTK428" s="230"/>
      <c r="JTL428" s="230"/>
      <c r="JTM428" s="230"/>
      <c r="JTN428" s="230"/>
      <c r="JTO428" s="230"/>
      <c r="JTP428" s="230"/>
      <c r="JTQ428" s="230"/>
      <c r="JTR428" s="230"/>
      <c r="JTS428" s="230"/>
      <c r="JTT428" s="230"/>
      <c r="JTU428" s="230"/>
      <c r="JTV428" s="230"/>
      <c r="JTW428" s="230"/>
      <c r="JTX428" s="230"/>
      <c r="JTY428" s="230"/>
      <c r="JTZ428" s="230"/>
      <c r="JUA428" s="230"/>
      <c r="JUB428" s="230"/>
      <c r="JUC428" s="230"/>
      <c r="JUD428" s="230"/>
      <c r="JUE428" s="230"/>
      <c r="JUF428" s="230"/>
      <c r="JUG428" s="230"/>
      <c r="JUH428" s="230"/>
      <c r="JUI428" s="230"/>
      <c r="JUJ428" s="230"/>
      <c r="JUK428" s="230"/>
      <c r="JUL428" s="230"/>
      <c r="JUM428" s="230"/>
      <c r="JUN428" s="230"/>
      <c r="JUO428" s="230"/>
      <c r="JUP428" s="230"/>
      <c r="JUQ428" s="230"/>
      <c r="JUR428" s="230"/>
      <c r="JUS428" s="230"/>
      <c r="JUT428" s="230"/>
      <c r="JUU428" s="230"/>
      <c r="JUV428" s="230"/>
      <c r="JUW428" s="230"/>
      <c r="JUX428" s="230"/>
      <c r="JUY428" s="230"/>
      <c r="JUZ428" s="230"/>
      <c r="JVA428" s="230"/>
      <c r="JVB428" s="230"/>
      <c r="JVC428" s="230"/>
      <c r="JVD428" s="230"/>
      <c r="JVE428" s="230"/>
      <c r="JVF428" s="230"/>
      <c r="JVG428" s="230"/>
      <c r="JVH428" s="230"/>
      <c r="JVI428" s="230"/>
      <c r="JVJ428" s="230"/>
      <c r="JVK428" s="230"/>
      <c r="JVL428" s="230"/>
      <c r="JVM428" s="230"/>
      <c r="JVN428" s="230"/>
      <c r="JVO428" s="230"/>
      <c r="JVP428" s="230"/>
      <c r="JVQ428" s="230"/>
      <c r="JVR428" s="230"/>
      <c r="JVS428" s="230"/>
      <c r="JVT428" s="230"/>
      <c r="JVU428" s="230"/>
      <c r="JVV428" s="230"/>
      <c r="JVW428" s="230"/>
      <c r="JVX428" s="230"/>
      <c r="JVY428" s="230"/>
      <c r="JVZ428" s="230"/>
      <c r="JWA428" s="230"/>
      <c r="JWB428" s="230"/>
      <c r="JWC428" s="230"/>
      <c r="JWD428" s="230"/>
      <c r="JWE428" s="230"/>
      <c r="JWF428" s="230"/>
      <c r="JWG428" s="230"/>
      <c r="JWH428" s="230"/>
      <c r="JWI428" s="230"/>
      <c r="JWJ428" s="230"/>
      <c r="JWK428" s="230"/>
      <c r="JWL428" s="230"/>
      <c r="JWM428" s="230"/>
      <c r="JWN428" s="230"/>
      <c r="JWO428" s="230"/>
      <c r="JWP428" s="230"/>
      <c r="JWQ428" s="230"/>
      <c r="JWR428" s="230"/>
      <c r="JWS428" s="230"/>
      <c r="JWT428" s="230"/>
      <c r="JWU428" s="230"/>
      <c r="JWV428" s="230"/>
      <c r="JWW428" s="230"/>
      <c r="JWX428" s="230"/>
      <c r="JWY428" s="230"/>
      <c r="JWZ428" s="230"/>
      <c r="JXA428" s="230"/>
      <c r="JXB428" s="230"/>
      <c r="JXC428" s="230"/>
      <c r="JXD428" s="230"/>
      <c r="JXE428" s="230"/>
      <c r="JXF428" s="230"/>
      <c r="JXG428" s="230"/>
      <c r="JXH428" s="230"/>
      <c r="JXI428" s="230"/>
      <c r="JXJ428" s="230"/>
      <c r="JXK428" s="230"/>
      <c r="JXL428" s="230"/>
      <c r="JXM428" s="230"/>
      <c r="JXN428" s="230"/>
      <c r="JXO428" s="230"/>
      <c r="JXP428" s="230"/>
      <c r="JXQ428" s="230"/>
      <c r="JXR428" s="230"/>
      <c r="JXS428" s="230"/>
      <c r="JXT428" s="230"/>
      <c r="JXU428" s="230"/>
      <c r="JXV428" s="230"/>
      <c r="JXW428" s="230"/>
      <c r="JXX428" s="230"/>
      <c r="JXY428" s="230"/>
      <c r="JXZ428" s="230"/>
      <c r="JYA428" s="230"/>
      <c r="JYB428" s="230"/>
      <c r="JYC428" s="230"/>
      <c r="JYD428" s="230"/>
      <c r="JYE428" s="230"/>
      <c r="JYF428" s="230"/>
      <c r="JYG428" s="230"/>
      <c r="JYH428" s="230"/>
      <c r="JYI428" s="230"/>
      <c r="JYJ428" s="230"/>
      <c r="JYK428" s="230"/>
      <c r="JYL428" s="230"/>
      <c r="JYM428" s="230"/>
      <c r="JYN428" s="230"/>
      <c r="JYO428" s="230"/>
      <c r="JYP428" s="230"/>
      <c r="JYQ428" s="230"/>
      <c r="JYR428" s="230"/>
      <c r="JYS428" s="230"/>
      <c r="JYT428" s="230"/>
      <c r="JYU428" s="230"/>
      <c r="JYV428" s="230"/>
      <c r="JYW428" s="230"/>
      <c r="JYX428" s="230"/>
      <c r="JYY428" s="230"/>
      <c r="JYZ428" s="230"/>
      <c r="JZA428" s="230"/>
      <c r="JZB428" s="230"/>
      <c r="JZC428" s="230"/>
      <c r="JZD428" s="230"/>
      <c r="JZE428" s="230"/>
      <c r="JZF428" s="230"/>
      <c r="JZG428" s="230"/>
      <c r="JZH428" s="230"/>
      <c r="JZI428" s="230"/>
      <c r="JZJ428" s="230"/>
      <c r="JZK428" s="230"/>
      <c r="JZL428" s="230"/>
      <c r="JZM428" s="230"/>
      <c r="JZN428" s="230"/>
      <c r="JZO428" s="230"/>
      <c r="JZP428" s="230"/>
      <c r="JZQ428" s="230"/>
      <c r="JZR428" s="230"/>
      <c r="JZS428" s="230"/>
      <c r="JZT428" s="230"/>
      <c r="JZU428" s="230"/>
      <c r="JZV428" s="230"/>
      <c r="JZW428" s="230"/>
      <c r="JZX428" s="230"/>
      <c r="JZY428" s="230"/>
      <c r="JZZ428" s="230"/>
      <c r="KAA428" s="230"/>
      <c r="KAB428" s="230"/>
      <c r="KAC428" s="230"/>
      <c r="KAD428" s="230"/>
      <c r="KAE428" s="230"/>
      <c r="KAF428" s="230"/>
      <c r="KAG428" s="230"/>
      <c r="KAH428" s="230"/>
      <c r="KAI428" s="230"/>
      <c r="KAJ428" s="230"/>
      <c r="KAK428" s="230"/>
      <c r="KAL428" s="230"/>
      <c r="KAM428" s="230"/>
      <c r="KAN428" s="230"/>
      <c r="KAO428" s="230"/>
      <c r="KAP428" s="230"/>
      <c r="KAQ428" s="230"/>
      <c r="KAR428" s="230"/>
      <c r="KAS428" s="230"/>
      <c r="KAT428" s="230"/>
      <c r="KAU428" s="230"/>
      <c r="KAV428" s="230"/>
      <c r="KAW428" s="230"/>
      <c r="KAX428" s="230"/>
      <c r="KAY428" s="230"/>
      <c r="KAZ428" s="230"/>
      <c r="KBA428" s="230"/>
      <c r="KBB428" s="230"/>
      <c r="KBC428" s="230"/>
      <c r="KBD428" s="230"/>
      <c r="KBE428" s="230"/>
      <c r="KBF428" s="230"/>
      <c r="KBG428" s="230"/>
      <c r="KBH428" s="230"/>
      <c r="KBI428" s="230"/>
      <c r="KBJ428" s="230"/>
      <c r="KBK428" s="230"/>
      <c r="KBL428" s="230"/>
      <c r="KBM428" s="230"/>
      <c r="KBN428" s="230"/>
      <c r="KBO428" s="230"/>
      <c r="KBP428" s="230"/>
      <c r="KBQ428" s="230"/>
      <c r="KBR428" s="230"/>
      <c r="KBS428" s="230"/>
      <c r="KBT428" s="230"/>
      <c r="KBU428" s="230"/>
      <c r="KBV428" s="230"/>
      <c r="KBW428" s="230"/>
      <c r="KBX428" s="230"/>
      <c r="KBY428" s="230"/>
      <c r="KBZ428" s="230"/>
      <c r="KCA428" s="230"/>
      <c r="KCB428" s="230"/>
      <c r="KCC428" s="230"/>
      <c r="KCD428" s="230"/>
      <c r="KCE428" s="230"/>
      <c r="KCF428" s="230"/>
      <c r="KCG428" s="230"/>
      <c r="KCH428" s="230"/>
      <c r="KCI428" s="230"/>
      <c r="KCJ428" s="230"/>
      <c r="KCK428" s="230"/>
      <c r="KCL428" s="230"/>
      <c r="KCM428" s="230"/>
      <c r="KCN428" s="230"/>
      <c r="KCO428" s="230"/>
      <c r="KCP428" s="230"/>
      <c r="KCQ428" s="230"/>
      <c r="KCR428" s="230"/>
      <c r="KCS428" s="230"/>
      <c r="KCT428" s="230"/>
      <c r="KCU428" s="230"/>
      <c r="KCV428" s="230"/>
      <c r="KCW428" s="230"/>
      <c r="KCX428" s="230"/>
      <c r="KCY428" s="230"/>
      <c r="KCZ428" s="230"/>
      <c r="KDA428" s="230"/>
      <c r="KDB428" s="230"/>
      <c r="KDC428" s="230"/>
      <c r="KDD428" s="230"/>
      <c r="KDE428" s="230"/>
      <c r="KDF428" s="230"/>
      <c r="KDG428" s="230"/>
      <c r="KDH428" s="230"/>
      <c r="KDI428" s="230"/>
      <c r="KDJ428" s="230"/>
      <c r="KDK428" s="230"/>
      <c r="KDL428" s="230"/>
      <c r="KDM428" s="230"/>
      <c r="KDN428" s="230"/>
      <c r="KDO428" s="230"/>
      <c r="KDP428" s="230"/>
      <c r="KDQ428" s="230"/>
      <c r="KDR428" s="230"/>
      <c r="KDS428" s="230"/>
      <c r="KDT428" s="230"/>
      <c r="KDU428" s="230"/>
      <c r="KDV428" s="230"/>
      <c r="KDW428" s="230"/>
      <c r="KDX428" s="230"/>
      <c r="KDY428" s="230"/>
      <c r="KDZ428" s="230"/>
      <c r="KEA428" s="230"/>
      <c r="KEB428" s="230"/>
      <c r="KEC428" s="230"/>
      <c r="KED428" s="230"/>
      <c r="KEE428" s="230"/>
      <c r="KEF428" s="230"/>
      <c r="KEG428" s="230"/>
      <c r="KEH428" s="230"/>
      <c r="KEI428" s="230"/>
      <c r="KEJ428" s="230"/>
      <c r="KEK428" s="230"/>
      <c r="KEL428" s="230"/>
      <c r="KEM428" s="230"/>
      <c r="KEN428" s="230"/>
      <c r="KEO428" s="230"/>
      <c r="KEP428" s="230"/>
      <c r="KEQ428" s="230"/>
      <c r="KER428" s="230"/>
      <c r="KES428" s="230"/>
      <c r="KET428" s="230"/>
      <c r="KEU428" s="230"/>
      <c r="KEV428" s="230"/>
      <c r="KEW428" s="230"/>
      <c r="KEX428" s="230"/>
      <c r="KEY428" s="230"/>
      <c r="KEZ428" s="230"/>
      <c r="KFA428" s="230"/>
      <c r="KFB428" s="230"/>
      <c r="KFC428" s="230"/>
      <c r="KFD428" s="230"/>
      <c r="KFE428" s="230"/>
      <c r="KFF428" s="230"/>
      <c r="KFG428" s="230"/>
      <c r="KFH428" s="230"/>
      <c r="KFI428" s="230"/>
      <c r="KFJ428" s="230"/>
      <c r="KFK428" s="230"/>
      <c r="KFL428" s="230"/>
      <c r="KFM428" s="230"/>
      <c r="KFN428" s="230"/>
      <c r="KFO428" s="230"/>
      <c r="KFP428" s="230"/>
      <c r="KFQ428" s="230"/>
      <c r="KFR428" s="230"/>
      <c r="KFS428" s="230"/>
      <c r="KFT428" s="230"/>
      <c r="KFU428" s="230"/>
      <c r="KFV428" s="230"/>
      <c r="KFW428" s="230"/>
      <c r="KFX428" s="230"/>
      <c r="KFY428" s="230"/>
      <c r="KFZ428" s="230"/>
      <c r="KGA428" s="230"/>
      <c r="KGB428" s="230"/>
      <c r="KGC428" s="230"/>
      <c r="KGD428" s="230"/>
      <c r="KGE428" s="230"/>
      <c r="KGF428" s="230"/>
      <c r="KGG428" s="230"/>
      <c r="KGH428" s="230"/>
      <c r="KGI428" s="230"/>
      <c r="KGJ428" s="230"/>
      <c r="KGK428" s="230"/>
      <c r="KGL428" s="230"/>
      <c r="KGM428" s="230"/>
      <c r="KGN428" s="230"/>
      <c r="KGO428" s="230"/>
      <c r="KGP428" s="230"/>
      <c r="KGQ428" s="230"/>
      <c r="KGR428" s="230"/>
      <c r="KGS428" s="230"/>
      <c r="KGT428" s="230"/>
      <c r="KGU428" s="230"/>
      <c r="KGV428" s="230"/>
      <c r="KGW428" s="230"/>
      <c r="KGX428" s="230"/>
      <c r="KGY428" s="230"/>
      <c r="KGZ428" s="230"/>
      <c r="KHA428" s="230"/>
      <c r="KHB428" s="230"/>
      <c r="KHC428" s="230"/>
      <c r="KHD428" s="230"/>
      <c r="KHE428" s="230"/>
      <c r="KHF428" s="230"/>
      <c r="KHG428" s="230"/>
      <c r="KHH428" s="230"/>
      <c r="KHI428" s="230"/>
      <c r="KHJ428" s="230"/>
      <c r="KHK428" s="230"/>
      <c r="KHL428" s="230"/>
      <c r="KHM428" s="230"/>
      <c r="KHN428" s="230"/>
      <c r="KHO428" s="230"/>
      <c r="KHP428" s="230"/>
      <c r="KHQ428" s="230"/>
      <c r="KHR428" s="230"/>
      <c r="KHS428" s="230"/>
      <c r="KHT428" s="230"/>
      <c r="KHU428" s="230"/>
      <c r="KHV428" s="230"/>
      <c r="KHW428" s="230"/>
      <c r="KHX428" s="230"/>
      <c r="KHY428" s="230"/>
      <c r="KHZ428" s="230"/>
      <c r="KIA428" s="230"/>
      <c r="KIB428" s="230"/>
      <c r="KIC428" s="230"/>
      <c r="KID428" s="230"/>
      <c r="KIE428" s="230"/>
      <c r="KIF428" s="230"/>
      <c r="KIG428" s="230"/>
      <c r="KIH428" s="230"/>
      <c r="KII428" s="230"/>
      <c r="KIJ428" s="230"/>
      <c r="KIK428" s="230"/>
      <c r="KIL428" s="230"/>
      <c r="KIM428" s="230"/>
      <c r="KIN428" s="230"/>
      <c r="KIO428" s="230"/>
      <c r="KIP428" s="230"/>
      <c r="KIQ428" s="230"/>
      <c r="KIR428" s="230"/>
      <c r="KIS428" s="230"/>
      <c r="KIT428" s="230"/>
      <c r="KIU428" s="230"/>
      <c r="KIV428" s="230"/>
      <c r="KIW428" s="230"/>
      <c r="KIX428" s="230"/>
      <c r="KIY428" s="230"/>
      <c r="KIZ428" s="230"/>
      <c r="KJA428" s="230"/>
      <c r="KJB428" s="230"/>
      <c r="KJC428" s="230"/>
      <c r="KJD428" s="230"/>
      <c r="KJE428" s="230"/>
      <c r="KJF428" s="230"/>
      <c r="KJG428" s="230"/>
      <c r="KJH428" s="230"/>
      <c r="KJI428" s="230"/>
      <c r="KJJ428" s="230"/>
      <c r="KJK428" s="230"/>
      <c r="KJL428" s="230"/>
      <c r="KJM428" s="230"/>
      <c r="KJN428" s="230"/>
      <c r="KJO428" s="230"/>
      <c r="KJP428" s="230"/>
      <c r="KJQ428" s="230"/>
      <c r="KJR428" s="230"/>
      <c r="KJS428" s="230"/>
      <c r="KJT428" s="230"/>
      <c r="KJU428" s="230"/>
      <c r="KJV428" s="230"/>
      <c r="KJW428" s="230"/>
      <c r="KJX428" s="230"/>
      <c r="KJY428" s="230"/>
      <c r="KJZ428" s="230"/>
      <c r="KKA428" s="230"/>
      <c r="KKB428" s="230"/>
      <c r="KKC428" s="230"/>
      <c r="KKD428" s="230"/>
      <c r="KKE428" s="230"/>
      <c r="KKF428" s="230"/>
      <c r="KKG428" s="230"/>
      <c r="KKH428" s="230"/>
      <c r="KKI428" s="230"/>
      <c r="KKJ428" s="230"/>
      <c r="KKK428" s="230"/>
      <c r="KKL428" s="230"/>
      <c r="KKM428" s="230"/>
      <c r="KKN428" s="230"/>
      <c r="KKO428" s="230"/>
      <c r="KKP428" s="230"/>
      <c r="KKQ428" s="230"/>
      <c r="KKR428" s="230"/>
      <c r="KKS428" s="230"/>
      <c r="KKT428" s="230"/>
      <c r="KKU428" s="230"/>
      <c r="KKV428" s="230"/>
      <c r="KKW428" s="230"/>
      <c r="KKX428" s="230"/>
      <c r="KKY428" s="230"/>
      <c r="KKZ428" s="230"/>
      <c r="KLA428" s="230"/>
      <c r="KLB428" s="230"/>
      <c r="KLC428" s="230"/>
      <c r="KLD428" s="230"/>
      <c r="KLE428" s="230"/>
      <c r="KLF428" s="230"/>
      <c r="KLG428" s="230"/>
      <c r="KLH428" s="230"/>
      <c r="KLI428" s="230"/>
      <c r="KLJ428" s="230"/>
      <c r="KLK428" s="230"/>
      <c r="KLL428" s="230"/>
      <c r="KLM428" s="230"/>
      <c r="KLN428" s="230"/>
      <c r="KLO428" s="230"/>
      <c r="KLP428" s="230"/>
      <c r="KLQ428" s="230"/>
      <c r="KLR428" s="230"/>
      <c r="KLS428" s="230"/>
      <c r="KLT428" s="230"/>
      <c r="KLU428" s="230"/>
      <c r="KLV428" s="230"/>
      <c r="KLW428" s="230"/>
      <c r="KLX428" s="230"/>
      <c r="KLY428" s="230"/>
      <c r="KLZ428" s="230"/>
      <c r="KMA428" s="230"/>
      <c r="KMB428" s="230"/>
      <c r="KMC428" s="230"/>
      <c r="KMD428" s="230"/>
      <c r="KME428" s="230"/>
      <c r="KMF428" s="230"/>
      <c r="KMG428" s="230"/>
      <c r="KMH428" s="230"/>
      <c r="KMI428" s="230"/>
      <c r="KMJ428" s="230"/>
      <c r="KMK428" s="230"/>
      <c r="KML428" s="230"/>
      <c r="KMM428" s="230"/>
      <c r="KMN428" s="230"/>
      <c r="KMO428" s="230"/>
      <c r="KMP428" s="230"/>
      <c r="KMQ428" s="230"/>
      <c r="KMR428" s="230"/>
      <c r="KMS428" s="230"/>
      <c r="KMT428" s="230"/>
      <c r="KMU428" s="230"/>
      <c r="KMV428" s="230"/>
      <c r="KMW428" s="230"/>
      <c r="KMX428" s="230"/>
      <c r="KMY428" s="230"/>
      <c r="KMZ428" s="230"/>
      <c r="KNA428" s="230"/>
      <c r="KNB428" s="230"/>
      <c r="KNC428" s="230"/>
      <c r="KND428" s="230"/>
      <c r="KNE428" s="230"/>
      <c r="KNF428" s="230"/>
      <c r="KNG428" s="230"/>
      <c r="KNH428" s="230"/>
      <c r="KNI428" s="230"/>
      <c r="KNJ428" s="230"/>
      <c r="KNK428" s="230"/>
      <c r="KNL428" s="230"/>
      <c r="KNM428" s="230"/>
      <c r="KNN428" s="230"/>
      <c r="KNO428" s="230"/>
      <c r="KNP428" s="230"/>
      <c r="KNQ428" s="230"/>
      <c r="KNR428" s="230"/>
      <c r="KNS428" s="230"/>
      <c r="KNT428" s="230"/>
      <c r="KNU428" s="230"/>
      <c r="KNV428" s="230"/>
      <c r="KNW428" s="230"/>
      <c r="KNX428" s="230"/>
      <c r="KNY428" s="230"/>
      <c r="KNZ428" s="230"/>
      <c r="KOA428" s="230"/>
      <c r="KOB428" s="230"/>
      <c r="KOC428" s="230"/>
      <c r="KOD428" s="230"/>
      <c r="KOE428" s="230"/>
      <c r="KOF428" s="230"/>
      <c r="KOG428" s="230"/>
      <c r="KOH428" s="230"/>
      <c r="KOI428" s="230"/>
      <c r="KOJ428" s="230"/>
      <c r="KOK428" s="230"/>
      <c r="KOL428" s="230"/>
      <c r="KOM428" s="230"/>
      <c r="KON428" s="230"/>
      <c r="KOO428" s="230"/>
      <c r="KOP428" s="230"/>
      <c r="KOQ428" s="230"/>
      <c r="KOR428" s="230"/>
      <c r="KOS428" s="230"/>
      <c r="KOT428" s="230"/>
      <c r="KOU428" s="230"/>
      <c r="KOV428" s="230"/>
      <c r="KOW428" s="230"/>
      <c r="KOX428" s="230"/>
      <c r="KOY428" s="230"/>
      <c r="KOZ428" s="230"/>
      <c r="KPA428" s="230"/>
      <c r="KPB428" s="230"/>
      <c r="KPC428" s="230"/>
      <c r="KPD428" s="230"/>
      <c r="KPE428" s="230"/>
      <c r="KPF428" s="230"/>
      <c r="KPG428" s="230"/>
      <c r="KPH428" s="230"/>
      <c r="KPI428" s="230"/>
      <c r="KPJ428" s="230"/>
      <c r="KPK428" s="230"/>
      <c r="KPL428" s="230"/>
      <c r="KPM428" s="230"/>
      <c r="KPN428" s="230"/>
      <c r="KPO428" s="230"/>
      <c r="KPP428" s="230"/>
      <c r="KPQ428" s="230"/>
      <c r="KPR428" s="230"/>
      <c r="KPS428" s="230"/>
      <c r="KPT428" s="230"/>
      <c r="KPU428" s="230"/>
      <c r="KPV428" s="230"/>
      <c r="KPW428" s="230"/>
      <c r="KPX428" s="230"/>
      <c r="KPY428" s="230"/>
      <c r="KPZ428" s="230"/>
      <c r="KQA428" s="230"/>
      <c r="KQB428" s="230"/>
      <c r="KQC428" s="230"/>
      <c r="KQD428" s="230"/>
      <c r="KQE428" s="230"/>
      <c r="KQF428" s="230"/>
      <c r="KQG428" s="230"/>
      <c r="KQH428" s="230"/>
      <c r="KQI428" s="230"/>
      <c r="KQJ428" s="230"/>
      <c r="KQK428" s="230"/>
      <c r="KQL428" s="230"/>
      <c r="KQM428" s="230"/>
      <c r="KQN428" s="230"/>
      <c r="KQO428" s="230"/>
      <c r="KQP428" s="230"/>
      <c r="KQQ428" s="230"/>
      <c r="KQR428" s="230"/>
      <c r="KQS428" s="230"/>
      <c r="KQT428" s="230"/>
      <c r="KQU428" s="230"/>
      <c r="KQV428" s="230"/>
      <c r="KQW428" s="230"/>
      <c r="KQX428" s="230"/>
      <c r="KQY428" s="230"/>
      <c r="KQZ428" s="230"/>
      <c r="KRA428" s="230"/>
      <c r="KRB428" s="230"/>
      <c r="KRC428" s="230"/>
      <c r="KRD428" s="230"/>
      <c r="KRE428" s="230"/>
      <c r="KRF428" s="230"/>
      <c r="KRG428" s="230"/>
      <c r="KRH428" s="230"/>
      <c r="KRI428" s="230"/>
      <c r="KRJ428" s="230"/>
      <c r="KRK428" s="230"/>
      <c r="KRL428" s="230"/>
      <c r="KRM428" s="230"/>
      <c r="KRN428" s="230"/>
      <c r="KRO428" s="230"/>
      <c r="KRP428" s="230"/>
      <c r="KRQ428" s="230"/>
      <c r="KRR428" s="230"/>
      <c r="KRS428" s="230"/>
      <c r="KRT428" s="230"/>
      <c r="KRU428" s="230"/>
      <c r="KRV428" s="230"/>
      <c r="KRW428" s="230"/>
      <c r="KRX428" s="230"/>
      <c r="KRY428" s="230"/>
      <c r="KRZ428" s="230"/>
      <c r="KSA428" s="230"/>
      <c r="KSB428" s="230"/>
      <c r="KSC428" s="230"/>
      <c r="KSD428" s="230"/>
      <c r="KSE428" s="230"/>
      <c r="KSF428" s="230"/>
      <c r="KSG428" s="230"/>
      <c r="KSH428" s="230"/>
      <c r="KSI428" s="230"/>
      <c r="KSJ428" s="230"/>
      <c r="KSK428" s="230"/>
      <c r="KSL428" s="230"/>
      <c r="KSM428" s="230"/>
      <c r="KSN428" s="230"/>
      <c r="KSO428" s="230"/>
      <c r="KSP428" s="230"/>
      <c r="KSQ428" s="230"/>
      <c r="KSR428" s="230"/>
      <c r="KSS428" s="230"/>
      <c r="KST428" s="230"/>
      <c r="KSU428" s="230"/>
      <c r="KSV428" s="230"/>
      <c r="KSW428" s="230"/>
      <c r="KSX428" s="230"/>
      <c r="KSY428" s="230"/>
      <c r="KSZ428" s="230"/>
      <c r="KTA428" s="230"/>
      <c r="KTB428" s="230"/>
      <c r="KTC428" s="230"/>
      <c r="KTD428" s="230"/>
      <c r="KTE428" s="230"/>
      <c r="KTF428" s="230"/>
      <c r="KTG428" s="230"/>
      <c r="KTH428" s="230"/>
      <c r="KTI428" s="230"/>
      <c r="KTJ428" s="230"/>
      <c r="KTK428" s="230"/>
      <c r="KTL428" s="230"/>
      <c r="KTM428" s="230"/>
      <c r="KTN428" s="230"/>
      <c r="KTO428" s="230"/>
      <c r="KTP428" s="230"/>
      <c r="KTQ428" s="230"/>
      <c r="KTR428" s="230"/>
      <c r="KTS428" s="230"/>
      <c r="KTT428" s="230"/>
      <c r="KTU428" s="230"/>
      <c r="KTV428" s="230"/>
      <c r="KTW428" s="230"/>
      <c r="KTX428" s="230"/>
      <c r="KTY428" s="230"/>
      <c r="KTZ428" s="230"/>
      <c r="KUA428" s="230"/>
      <c r="KUB428" s="230"/>
      <c r="KUC428" s="230"/>
      <c r="KUD428" s="230"/>
      <c r="KUE428" s="230"/>
      <c r="KUF428" s="230"/>
      <c r="KUG428" s="230"/>
      <c r="KUH428" s="230"/>
      <c r="KUI428" s="230"/>
      <c r="KUJ428" s="230"/>
      <c r="KUK428" s="230"/>
      <c r="KUL428" s="230"/>
      <c r="KUM428" s="230"/>
      <c r="KUN428" s="230"/>
      <c r="KUO428" s="230"/>
      <c r="KUP428" s="230"/>
      <c r="KUQ428" s="230"/>
      <c r="KUR428" s="230"/>
      <c r="KUS428" s="230"/>
      <c r="KUT428" s="230"/>
      <c r="KUU428" s="230"/>
      <c r="KUV428" s="230"/>
      <c r="KUW428" s="230"/>
      <c r="KUX428" s="230"/>
      <c r="KUY428" s="230"/>
      <c r="KUZ428" s="230"/>
      <c r="KVA428" s="230"/>
      <c r="KVB428" s="230"/>
      <c r="KVC428" s="230"/>
      <c r="KVD428" s="230"/>
      <c r="KVE428" s="230"/>
      <c r="KVF428" s="230"/>
      <c r="KVG428" s="230"/>
      <c r="KVH428" s="230"/>
      <c r="KVI428" s="230"/>
      <c r="KVJ428" s="230"/>
      <c r="KVK428" s="230"/>
      <c r="KVL428" s="230"/>
      <c r="KVM428" s="230"/>
      <c r="KVN428" s="230"/>
      <c r="KVO428" s="230"/>
      <c r="KVP428" s="230"/>
      <c r="KVQ428" s="230"/>
      <c r="KVR428" s="230"/>
      <c r="KVS428" s="230"/>
      <c r="KVT428" s="230"/>
      <c r="KVU428" s="230"/>
      <c r="KVV428" s="230"/>
      <c r="KVW428" s="230"/>
      <c r="KVX428" s="230"/>
      <c r="KVY428" s="230"/>
      <c r="KVZ428" s="230"/>
      <c r="KWA428" s="230"/>
      <c r="KWB428" s="230"/>
      <c r="KWC428" s="230"/>
      <c r="KWD428" s="230"/>
      <c r="KWE428" s="230"/>
      <c r="KWF428" s="230"/>
      <c r="KWG428" s="230"/>
      <c r="KWH428" s="230"/>
      <c r="KWI428" s="230"/>
      <c r="KWJ428" s="230"/>
      <c r="KWK428" s="230"/>
      <c r="KWL428" s="230"/>
      <c r="KWM428" s="230"/>
      <c r="KWN428" s="230"/>
      <c r="KWO428" s="230"/>
      <c r="KWP428" s="230"/>
      <c r="KWQ428" s="230"/>
      <c r="KWR428" s="230"/>
      <c r="KWS428" s="230"/>
      <c r="KWT428" s="230"/>
      <c r="KWU428" s="230"/>
      <c r="KWV428" s="230"/>
      <c r="KWW428" s="230"/>
      <c r="KWX428" s="230"/>
      <c r="KWY428" s="230"/>
      <c r="KWZ428" s="230"/>
      <c r="KXA428" s="230"/>
      <c r="KXB428" s="230"/>
      <c r="KXC428" s="230"/>
      <c r="KXD428" s="230"/>
      <c r="KXE428" s="230"/>
      <c r="KXF428" s="230"/>
      <c r="KXG428" s="230"/>
      <c r="KXH428" s="230"/>
      <c r="KXI428" s="230"/>
      <c r="KXJ428" s="230"/>
      <c r="KXK428" s="230"/>
      <c r="KXL428" s="230"/>
      <c r="KXM428" s="230"/>
      <c r="KXN428" s="230"/>
      <c r="KXO428" s="230"/>
      <c r="KXP428" s="230"/>
      <c r="KXQ428" s="230"/>
      <c r="KXR428" s="230"/>
      <c r="KXS428" s="230"/>
      <c r="KXT428" s="230"/>
      <c r="KXU428" s="230"/>
      <c r="KXV428" s="230"/>
      <c r="KXW428" s="230"/>
      <c r="KXX428" s="230"/>
      <c r="KXY428" s="230"/>
      <c r="KXZ428" s="230"/>
      <c r="KYA428" s="230"/>
      <c r="KYB428" s="230"/>
      <c r="KYC428" s="230"/>
      <c r="KYD428" s="230"/>
      <c r="KYE428" s="230"/>
      <c r="KYF428" s="230"/>
      <c r="KYG428" s="230"/>
      <c r="KYH428" s="230"/>
      <c r="KYI428" s="230"/>
      <c r="KYJ428" s="230"/>
      <c r="KYK428" s="230"/>
      <c r="KYL428" s="230"/>
      <c r="KYM428" s="230"/>
      <c r="KYN428" s="230"/>
      <c r="KYO428" s="230"/>
      <c r="KYP428" s="230"/>
      <c r="KYQ428" s="230"/>
      <c r="KYR428" s="230"/>
      <c r="KYS428" s="230"/>
      <c r="KYT428" s="230"/>
      <c r="KYU428" s="230"/>
      <c r="KYV428" s="230"/>
      <c r="KYW428" s="230"/>
      <c r="KYX428" s="230"/>
      <c r="KYY428" s="230"/>
      <c r="KYZ428" s="230"/>
      <c r="KZA428" s="230"/>
      <c r="KZB428" s="230"/>
      <c r="KZC428" s="230"/>
      <c r="KZD428" s="230"/>
      <c r="KZE428" s="230"/>
      <c r="KZF428" s="230"/>
      <c r="KZG428" s="230"/>
      <c r="KZH428" s="230"/>
      <c r="KZI428" s="230"/>
      <c r="KZJ428" s="230"/>
      <c r="KZK428" s="230"/>
      <c r="KZL428" s="230"/>
      <c r="KZM428" s="230"/>
      <c r="KZN428" s="230"/>
      <c r="KZO428" s="230"/>
      <c r="KZP428" s="230"/>
      <c r="KZQ428" s="230"/>
      <c r="KZR428" s="230"/>
      <c r="KZS428" s="230"/>
      <c r="KZT428" s="230"/>
      <c r="KZU428" s="230"/>
      <c r="KZV428" s="230"/>
      <c r="KZW428" s="230"/>
      <c r="KZX428" s="230"/>
      <c r="KZY428" s="230"/>
      <c r="KZZ428" s="230"/>
      <c r="LAA428" s="230"/>
      <c r="LAB428" s="230"/>
      <c r="LAC428" s="230"/>
      <c r="LAD428" s="230"/>
      <c r="LAE428" s="230"/>
      <c r="LAF428" s="230"/>
      <c r="LAG428" s="230"/>
      <c r="LAH428" s="230"/>
      <c r="LAI428" s="230"/>
      <c r="LAJ428" s="230"/>
      <c r="LAK428" s="230"/>
      <c r="LAL428" s="230"/>
      <c r="LAM428" s="230"/>
      <c r="LAN428" s="230"/>
      <c r="LAO428" s="230"/>
      <c r="LAP428" s="230"/>
      <c r="LAQ428" s="230"/>
      <c r="LAR428" s="230"/>
      <c r="LAS428" s="230"/>
      <c r="LAT428" s="230"/>
      <c r="LAU428" s="230"/>
      <c r="LAV428" s="230"/>
      <c r="LAW428" s="230"/>
      <c r="LAX428" s="230"/>
      <c r="LAY428" s="230"/>
      <c r="LAZ428" s="230"/>
      <c r="LBA428" s="230"/>
      <c r="LBB428" s="230"/>
      <c r="LBC428" s="230"/>
      <c r="LBD428" s="230"/>
      <c r="LBE428" s="230"/>
      <c r="LBF428" s="230"/>
      <c r="LBG428" s="230"/>
      <c r="LBH428" s="230"/>
      <c r="LBI428" s="230"/>
      <c r="LBJ428" s="230"/>
      <c r="LBK428" s="230"/>
      <c r="LBL428" s="230"/>
      <c r="LBM428" s="230"/>
      <c r="LBN428" s="230"/>
      <c r="LBO428" s="230"/>
      <c r="LBP428" s="230"/>
      <c r="LBQ428" s="230"/>
      <c r="LBR428" s="230"/>
      <c r="LBS428" s="230"/>
      <c r="LBT428" s="230"/>
      <c r="LBU428" s="230"/>
      <c r="LBV428" s="230"/>
      <c r="LBW428" s="230"/>
      <c r="LBX428" s="230"/>
      <c r="LBY428" s="230"/>
      <c r="LBZ428" s="230"/>
      <c r="LCA428" s="230"/>
      <c r="LCB428" s="230"/>
      <c r="LCC428" s="230"/>
      <c r="LCD428" s="230"/>
      <c r="LCE428" s="230"/>
      <c r="LCF428" s="230"/>
      <c r="LCG428" s="230"/>
      <c r="LCH428" s="230"/>
      <c r="LCI428" s="230"/>
      <c r="LCJ428" s="230"/>
      <c r="LCK428" s="230"/>
      <c r="LCL428" s="230"/>
      <c r="LCM428" s="230"/>
      <c r="LCN428" s="230"/>
      <c r="LCO428" s="230"/>
      <c r="LCP428" s="230"/>
      <c r="LCQ428" s="230"/>
      <c r="LCR428" s="230"/>
      <c r="LCS428" s="230"/>
      <c r="LCT428" s="230"/>
      <c r="LCU428" s="230"/>
      <c r="LCV428" s="230"/>
      <c r="LCW428" s="230"/>
      <c r="LCX428" s="230"/>
      <c r="LCY428" s="230"/>
      <c r="LCZ428" s="230"/>
      <c r="LDA428" s="230"/>
      <c r="LDB428" s="230"/>
      <c r="LDC428" s="230"/>
      <c r="LDD428" s="230"/>
      <c r="LDE428" s="230"/>
      <c r="LDF428" s="230"/>
      <c r="LDG428" s="230"/>
      <c r="LDH428" s="230"/>
      <c r="LDI428" s="230"/>
      <c r="LDJ428" s="230"/>
      <c r="LDK428" s="230"/>
      <c r="LDL428" s="230"/>
      <c r="LDM428" s="230"/>
      <c r="LDN428" s="230"/>
      <c r="LDO428" s="230"/>
      <c r="LDP428" s="230"/>
      <c r="LDQ428" s="230"/>
      <c r="LDR428" s="230"/>
      <c r="LDS428" s="230"/>
      <c r="LDT428" s="230"/>
      <c r="LDU428" s="230"/>
      <c r="LDV428" s="230"/>
      <c r="LDW428" s="230"/>
      <c r="LDX428" s="230"/>
      <c r="LDY428" s="230"/>
      <c r="LDZ428" s="230"/>
      <c r="LEA428" s="230"/>
      <c r="LEB428" s="230"/>
      <c r="LEC428" s="230"/>
      <c r="LED428" s="230"/>
      <c r="LEE428" s="230"/>
      <c r="LEF428" s="230"/>
      <c r="LEG428" s="230"/>
      <c r="LEH428" s="230"/>
      <c r="LEI428" s="230"/>
      <c r="LEJ428" s="230"/>
      <c r="LEK428" s="230"/>
      <c r="LEL428" s="230"/>
      <c r="LEM428" s="230"/>
      <c r="LEN428" s="230"/>
      <c r="LEO428" s="230"/>
      <c r="LEP428" s="230"/>
      <c r="LEQ428" s="230"/>
      <c r="LER428" s="230"/>
      <c r="LES428" s="230"/>
      <c r="LET428" s="230"/>
      <c r="LEU428" s="230"/>
      <c r="LEV428" s="230"/>
      <c r="LEW428" s="230"/>
      <c r="LEX428" s="230"/>
      <c r="LEY428" s="230"/>
      <c r="LEZ428" s="230"/>
      <c r="LFA428" s="230"/>
      <c r="LFB428" s="230"/>
      <c r="LFC428" s="230"/>
      <c r="LFD428" s="230"/>
      <c r="LFE428" s="230"/>
      <c r="LFF428" s="230"/>
      <c r="LFG428" s="230"/>
      <c r="LFH428" s="230"/>
      <c r="LFI428" s="230"/>
      <c r="LFJ428" s="230"/>
      <c r="LFK428" s="230"/>
      <c r="LFL428" s="230"/>
      <c r="LFM428" s="230"/>
      <c r="LFN428" s="230"/>
      <c r="LFO428" s="230"/>
      <c r="LFP428" s="230"/>
      <c r="LFQ428" s="230"/>
      <c r="LFR428" s="230"/>
      <c r="LFS428" s="230"/>
      <c r="LFT428" s="230"/>
      <c r="LFU428" s="230"/>
      <c r="LFV428" s="230"/>
      <c r="LFW428" s="230"/>
      <c r="LFX428" s="230"/>
      <c r="LFY428" s="230"/>
      <c r="LFZ428" s="230"/>
      <c r="LGA428" s="230"/>
      <c r="LGB428" s="230"/>
      <c r="LGC428" s="230"/>
      <c r="LGD428" s="230"/>
      <c r="LGE428" s="230"/>
      <c r="LGF428" s="230"/>
      <c r="LGG428" s="230"/>
      <c r="LGH428" s="230"/>
      <c r="LGI428" s="230"/>
      <c r="LGJ428" s="230"/>
      <c r="LGK428" s="230"/>
      <c r="LGL428" s="230"/>
      <c r="LGM428" s="230"/>
      <c r="LGN428" s="230"/>
      <c r="LGO428" s="230"/>
      <c r="LGP428" s="230"/>
      <c r="LGQ428" s="230"/>
      <c r="LGR428" s="230"/>
      <c r="LGS428" s="230"/>
      <c r="LGT428" s="230"/>
      <c r="LGU428" s="230"/>
      <c r="LGV428" s="230"/>
      <c r="LGW428" s="230"/>
      <c r="LGX428" s="230"/>
      <c r="LGY428" s="230"/>
      <c r="LGZ428" s="230"/>
      <c r="LHA428" s="230"/>
      <c r="LHB428" s="230"/>
      <c r="LHC428" s="230"/>
      <c r="LHD428" s="230"/>
      <c r="LHE428" s="230"/>
      <c r="LHF428" s="230"/>
      <c r="LHG428" s="230"/>
      <c r="LHH428" s="230"/>
      <c r="LHI428" s="230"/>
      <c r="LHJ428" s="230"/>
      <c r="LHK428" s="230"/>
      <c r="LHL428" s="230"/>
      <c r="LHM428" s="230"/>
      <c r="LHN428" s="230"/>
      <c r="LHO428" s="230"/>
      <c r="LHP428" s="230"/>
      <c r="LHQ428" s="230"/>
      <c r="LHR428" s="230"/>
      <c r="LHS428" s="230"/>
      <c r="LHT428" s="230"/>
      <c r="LHU428" s="230"/>
      <c r="LHV428" s="230"/>
      <c r="LHW428" s="230"/>
      <c r="LHX428" s="230"/>
      <c r="LHY428" s="230"/>
      <c r="LHZ428" s="230"/>
      <c r="LIA428" s="230"/>
      <c r="LIB428" s="230"/>
      <c r="LIC428" s="230"/>
      <c r="LID428" s="230"/>
      <c r="LIE428" s="230"/>
      <c r="LIF428" s="230"/>
      <c r="LIG428" s="230"/>
      <c r="LIH428" s="230"/>
      <c r="LII428" s="230"/>
      <c r="LIJ428" s="230"/>
      <c r="LIK428" s="230"/>
      <c r="LIL428" s="230"/>
      <c r="LIM428" s="230"/>
      <c r="LIN428" s="230"/>
      <c r="LIO428" s="230"/>
      <c r="LIP428" s="230"/>
      <c r="LIQ428" s="230"/>
      <c r="LIR428" s="230"/>
      <c r="LIS428" s="230"/>
      <c r="LIT428" s="230"/>
      <c r="LIU428" s="230"/>
      <c r="LIV428" s="230"/>
      <c r="LIW428" s="230"/>
      <c r="LIX428" s="230"/>
      <c r="LIY428" s="230"/>
      <c r="LIZ428" s="230"/>
      <c r="LJA428" s="230"/>
      <c r="LJB428" s="230"/>
      <c r="LJC428" s="230"/>
      <c r="LJD428" s="230"/>
      <c r="LJE428" s="230"/>
      <c r="LJF428" s="230"/>
      <c r="LJG428" s="230"/>
      <c r="LJH428" s="230"/>
      <c r="LJI428" s="230"/>
      <c r="LJJ428" s="230"/>
      <c r="LJK428" s="230"/>
      <c r="LJL428" s="230"/>
      <c r="LJM428" s="230"/>
      <c r="LJN428" s="230"/>
      <c r="LJO428" s="230"/>
      <c r="LJP428" s="230"/>
      <c r="LJQ428" s="230"/>
      <c r="LJR428" s="230"/>
      <c r="LJS428" s="230"/>
      <c r="LJT428" s="230"/>
      <c r="LJU428" s="230"/>
      <c r="LJV428" s="230"/>
      <c r="LJW428" s="230"/>
      <c r="LJX428" s="230"/>
      <c r="LJY428" s="230"/>
      <c r="LJZ428" s="230"/>
      <c r="LKA428" s="230"/>
      <c r="LKB428" s="230"/>
      <c r="LKC428" s="230"/>
      <c r="LKD428" s="230"/>
      <c r="LKE428" s="230"/>
      <c r="LKF428" s="230"/>
      <c r="LKG428" s="230"/>
      <c r="LKH428" s="230"/>
      <c r="LKI428" s="230"/>
      <c r="LKJ428" s="230"/>
      <c r="LKK428" s="230"/>
      <c r="LKL428" s="230"/>
      <c r="LKM428" s="230"/>
      <c r="LKN428" s="230"/>
      <c r="LKO428" s="230"/>
      <c r="LKP428" s="230"/>
      <c r="LKQ428" s="230"/>
      <c r="LKR428" s="230"/>
      <c r="LKS428" s="230"/>
      <c r="LKT428" s="230"/>
      <c r="LKU428" s="230"/>
      <c r="LKV428" s="230"/>
      <c r="LKW428" s="230"/>
      <c r="LKX428" s="230"/>
      <c r="LKY428" s="230"/>
      <c r="LKZ428" s="230"/>
      <c r="LLA428" s="230"/>
      <c r="LLB428" s="230"/>
      <c r="LLC428" s="230"/>
      <c r="LLD428" s="230"/>
      <c r="LLE428" s="230"/>
      <c r="LLF428" s="230"/>
      <c r="LLG428" s="230"/>
      <c r="LLH428" s="230"/>
      <c r="LLI428" s="230"/>
      <c r="LLJ428" s="230"/>
      <c r="LLK428" s="230"/>
      <c r="LLL428" s="230"/>
      <c r="LLM428" s="230"/>
      <c r="LLN428" s="230"/>
      <c r="LLO428" s="230"/>
      <c r="LLP428" s="230"/>
      <c r="LLQ428" s="230"/>
      <c r="LLR428" s="230"/>
      <c r="LLS428" s="230"/>
      <c r="LLT428" s="230"/>
      <c r="LLU428" s="230"/>
      <c r="LLV428" s="230"/>
      <c r="LLW428" s="230"/>
      <c r="LLX428" s="230"/>
      <c r="LLY428" s="230"/>
      <c r="LLZ428" s="230"/>
      <c r="LMA428" s="230"/>
      <c r="LMB428" s="230"/>
      <c r="LMC428" s="230"/>
      <c r="LMD428" s="230"/>
      <c r="LME428" s="230"/>
      <c r="LMF428" s="230"/>
      <c r="LMG428" s="230"/>
      <c r="LMH428" s="230"/>
      <c r="LMI428" s="230"/>
      <c r="LMJ428" s="230"/>
      <c r="LMK428" s="230"/>
      <c r="LML428" s="230"/>
      <c r="LMM428" s="230"/>
      <c r="LMN428" s="230"/>
      <c r="LMO428" s="230"/>
      <c r="LMP428" s="230"/>
      <c r="LMQ428" s="230"/>
      <c r="LMR428" s="230"/>
      <c r="LMS428" s="230"/>
      <c r="LMT428" s="230"/>
      <c r="LMU428" s="230"/>
      <c r="LMV428" s="230"/>
      <c r="LMW428" s="230"/>
      <c r="LMX428" s="230"/>
      <c r="LMY428" s="230"/>
      <c r="LMZ428" s="230"/>
      <c r="LNA428" s="230"/>
      <c r="LNB428" s="230"/>
      <c r="LNC428" s="230"/>
      <c r="LND428" s="230"/>
      <c r="LNE428" s="230"/>
      <c r="LNF428" s="230"/>
      <c r="LNG428" s="230"/>
      <c r="LNH428" s="230"/>
      <c r="LNI428" s="230"/>
      <c r="LNJ428" s="230"/>
      <c r="LNK428" s="230"/>
      <c r="LNL428" s="230"/>
      <c r="LNM428" s="230"/>
      <c r="LNN428" s="230"/>
      <c r="LNO428" s="230"/>
      <c r="LNP428" s="230"/>
      <c r="LNQ428" s="230"/>
      <c r="LNR428" s="230"/>
      <c r="LNS428" s="230"/>
      <c r="LNT428" s="230"/>
      <c r="LNU428" s="230"/>
      <c r="LNV428" s="230"/>
      <c r="LNW428" s="230"/>
      <c r="LNX428" s="230"/>
      <c r="LNY428" s="230"/>
      <c r="LNZ428" s="230"/>
      <c r="LOA428" s="230"/>
      <c r="LOB428" s="230"/>
      <c r="LOC428" s="230"/>
      <c r="LOD428" s="230"/>
      <c r="LOE428" s="230"/>
      <c r="LOF428" s="230"/>
      <c r="LOG428" s="230"/>
      <c r="LOH428" s="230"/>
      <c r="LOI428" s="230"/>
      <c r="LOJ428" s="230"/>
      <c r="LOK428" s="230"/>
      <c r="LOL428" s="230"/>
      <c r="LOM428" s="230"/>
      <c r="LON428" s="230"/>
      <c r="LOO428" s="230"/>
      <c r="LOP428" s="230"/>
      <c r="LOQ428" s="230"/>
      <c r="LOR428" s="230"/>
      <c r="LOS428" s="230"/>
      <c r="LOT428" s="230"/>
      <c r="LOU428" s="230"/>
      <c r="LOV428" s="230"/>
      <c r="LOW428" s="230"/>
      <c r="LOX428" s="230"/>
      <c r="LOY428" s="230"/>
      <c r="LOZ428" s="230"/>
      <c r="LPA428" s="230"/>
      <c r="LPB428" s="230"/>
      <c r="LPC428" s="230"/>
      <c r="LPD428" s="230"/>
      <c r="LPE428" s="230"/>
      <c r="LPF428" s="230"/>
      <c r="LPG428" s="230"/>
      <c r="LPH428" s="230"/>
      <c r="LPI428" s="230"/>
      <c r="LPJ428" s="230"/>
      <c r="LPK428" s="230"/>
      <c r="LPL428" s="230"/>
      <c r="LPM428" s="230"/>
      <c r="LPN428" s="230"/>
      <c r="LPO428" s="230"/>
      <c r="LPP428" s="230"/>
      <c r="LPQ428" s="230"/>
      <c r="LPR428" s="230"/>
      <c r="LPS428" s="230"/>
      <c r="LPT428" s="230"/>
      <c r="LPU428" s="230"/>
      <c r="LPV428" s="230"/>
      <c r="LPW428" s="230"/>
      <c r="LPX428" s="230"/>
      <c r="LPY428" s="230"/>
      <c r="LPZ428" s="230"/>
      <c r="LQA428" s="230"/>
      <c r="LQB428" s="230"/>
      <c r="LQC428" s="230"/>
      <c r="LQD428" s="230"/>
      <c r="LQE428" s="230"/>
      <c r="LQF428" s="230"/>
      <c r="LQG428" s="230"/>
      <c r="LQH428" s="230"/>
      <c r="LQI428" s="230"/>
      <c r="LQJ428" s="230"/>
      <c r="LQK428" s="230"/>
      <c r="LQL428" s="230"/>
      <c r="LQM428" s="230"/>
      <c r="LQN428" s="230"/>
      <c r="LQO428" s="230"/>
      <c r="LQP428" s="230"/>
      <c r="LQQ428" s="230"/>
      <c r="LQR428" s="230"/>
      <c r="LQS428" s="230"/>
      <c r="LQT428" s="230"/>
      <c r="LQU428" s="230"/>
      <c r="LQV428" s="230"/>
      <c r="LQW428" s="230"/>
      <c r="LQX428" s="230"/>
      <c r="LQY428" s="230"/>
      <c r="LQZ428" s="230"/>
      <c r="LRA428" s="230"/>
      <c r="LRB428" s="230"/>
      <c r="LRC428" s="230"/>
      <c r="LRD428" s="230"/>
      <c r="LRE428" s="230"/>
      <c r="LRF428" s="230"/>
      <c r="LRG428" s="230"/>
      <c r="LRH428" s="230"/>
      <c r="LRI428" s="230"/>
      <c r="LRJ428" s="230"/>
      <c r="LRK428" s="230"/>
      <c r="LRL428" s="230"/>
      <c r="LRM428" s="230"/>
      <c r="LRN428" s="230"/>
      <c r="LRO428" s="230"/>
      <c r="LRP428" s="230"/>
      <c r="LRQ428" s="230"/>
      <c r="LRR428" s="230"/>
      <c r="LRS428" s="230"/>
      <c r="LRT428" s="230"/>
      <c r="LRU428" s="230"/>
      <c r="LRV428" s="230"/>
      <c r="LRW428" s="230"/>
      <c r="LRX428" s="230"/>
      <c r="LRY428" s="230"/>
      <c r="LRZ428" s="230"/>
      <c r="LSA428" s="230"/>
      <c r="LSB428" s="230"/>
      <c r="LSC428" s="230"/>
      <c r="LSD428" s="230"/>
      <c r="LSE428" s="230"/>
      <c r="LSF428" s="230"/>
      <c r="LSG428" s="230"/>
      <c r="LSH428" s="230"/>
      <c r="LSI428" s="230"/>
      <c r="LSJ428" s="230"/>
      <c r="LSK428" s="230"/>
      <c r="LSL428" s="230"/>
      <c r="LSM428" s="230"/>
      <c r="LSN428" s="230"/>
      <c r="LSO428" s="230"/>
      <c r="LSP428" s="230"/>
      <c r="LSQ428" s="230"/>
      <c r="LSR428" s="230"/>
      <c r="LSS428" s="230"/>
      <c r="LST428" s="230"/>
      <c r="LSU428" s="230"/>
      <c r="LSV428" s="230"/>
      <c r="LSW428" s="230"/>
      <c r="LSX428" s="230"/>
      <c r="LSY428" s="230"/>
      <c r="LSZ428" s="230"/>
      <c r="LTA428" s="230"/>
      <c r="LTB428" s="230"/>
      <c r="LTC428" s="230"/>
      <c r="LTD428" s="230"/>
      <c r="LTE428" s="230"/>
      <c r="LTF428" s="230"/>
      <c r="LTG428" s="230"/>
      <c r="LTH428" s="230"/>
      <c r="LTI428" s="230"/>
      <c r="LTJ428" s="230"/>
      <c r="LTK428" s="230"/>
      <c r="LTL428" s="230"/>
      <c r="LTM428" s="230"/>
      <c r="LTN428" s="230"/>
      <c r="LTO428" s="230"/>
      <c r="LTP428" s="230"/>
      <c r="LTQ428" s="230"/>
      <c r="LTR428" s="230"/>
      <c r="LTS428" s="230"/>
      <c r="LTT428" s="230"/>
      <c r="LTU428" s="230"/>
      <c r="LTV428" s="230"/>
      <c r="LTW428" s="230"/>
      <c r="LTX428" s="230"/>
      <c r="LTY428" s="230"/>
      <c r="LTZ428" s="230"/>
      <c r="LUA428" s="230"/>
      <c r="LUB428" s="230"/>
      <c r="LUC428" s="230"/>
      <c r="LUD428" s="230"/>
      <c r="LUE428" s="230"/>
      <c r="LUF428" s="230"/>
      <c r="LUG428" s="230"/>
      <c r="LUH428" s="230"/>
      <c r="LUI428" s="230"/>
      <c r="LUJ428" s="230"/>
      <c r="LUK428" s="230"/>
      <c r="LUL428" s="230"/>
      <c r="LUM428" s="230"/>
      <c r="LUN428" s="230"/>
      <c r="LUO428" s="230"/>
      <c r="LUP428" s="230"/>
      <c r="LUQ428" s="230"/>
      <c r="LUR428" s="230"/>
      <c r="LUS428" s="230"/>
      <c r="LUT428" s="230"/>
      <c r="LUU428" s="230"/>
      <c r="LUV428" s="230"/>
      <c r="LUW428" s="230"/>
      <c r="LUX428" s="230"/>
      <c r="LUY428" s="230"/>
      <c r="LUZ428" s="230"/>
      <c r="LVA428" s="230"/>
      <c r="LVB428" s="230"/>
      <c r="LVC428" s="230"/>
      <c r="LVD428" s="230"/>
      <c r="LVE428" s="230"/>
      <c r="LVF428" s="230"/>
      <c r="LVG428" s="230"/>
      <c r="LVH428" s="230"/>
      <c r="LVI428" s="230"/>
      <c r="LVJ428" s="230"/>
      <c r="LVK428" s="230"/>
      <c r="LVL428" s="230"/>
      <c r="LVM428" s="230"/>
      <c r="LVN428" s="230"/>
      <c r="LVO428" s="230"/>
      <c r="LVP428" s="230"/>
      <c r="LVQ428" s="230"/>
      <c r="LVR428" s="230"/>
      <c r="LVS428" s="230"/>
      <c r="LVT428" s="230"/>
      <c r="LVU428" s="230"/>
      <c r="LVV428" s="230"/>
      <c r="LVW428" s="230"/>
      <c r="LVX428" s="230"/>
      <c r="LVY428" s="230"/>
      <c r="LVZ428" s="230"/>
      <c r="LWA428" s="230"/>
      <c r="LWB428" s="230"/>
      <c r="LWC428" s="230"/>
      <c r="LWD428" s="230"/>
      <c r="LWE428" s="230"/>
      <c r="LWF428" s="230"/>
      <c r="LWG428" s="230"/>
      <c r="LWH428" s="230"/>
      <c r="LWI428" s="230"/>
      <c r="LWJ428" s="230"/>
      <c r="LWK428" s="230"/>
      <c r="LWL428" s="230"/>
      <c r="LWM428" s="230"/>
      <c r="LWN428" s="230"/>
      <c r="LWO428" s="230"/>
      <c r="LWP428" s="230"/>
      <c r="LWQ428" s="230"/>
      <c r="LWR428" s="230"/>
      <c r="LWS428" s="230"/>
      <c r="LWT428" s="230"/>
      <c r="LWU428" s="230"/>
      <c r="LWV428" s="230"/>
      <c r="LWW428" s="230"/>
      <c r="LWX428" s="230"/>
      <c r="LWY428" s="230"/>
      <c r="LWZ428" s="230"/>
      <c r="LXA428" s="230"/>
      <c r="LXB428" s="230"/>
      <c r="LXC428" s="230"/>
      <c r="LXD428" s="230"/>
      <c r="LXE428" s="230"/>
      <c r="LXF428" s="230"/>
      <c r="LXG428" s="230"/>
      <c r="LXH428" s="230"/>
      <c r="LXI428" s="230"/>
      <c r="LXJ428" s="230"/>
      <c r="LXK428" s="230"/>
      <c r="LXL428" s="230"/>
      <c r="LXM428" s="230"/>
      <c r="LXN428" s="230"/>
      <c r="LXO428" s="230"/>
      <c r="LXP428" s="230"/>
      <c r="LXQ428" s="230"/>
      <c r="LXR428" s="230"/>
      <c r="LXS428" s="230"/>
      <c r="LXT428" s="230"/>
      <c r="LXU428" s="230"/>
      <c r="LXV428" s="230"/>
      <c r="LXW428" s="230"/>
      <c r="LXX428" s="230"/>
      <c r="LXY428" s="230"/>
      <c r="LXZ428" s="230"/>
      <c r="LYA428" s="230"/>
      <c r="LYB428" s="230"/>
      <c r="LYC428" s="230"/>
      <c r="LYD428" s="230"/>
      <c r="LYE428" s="230"/>
      <c r="LYF428" s="230"/>
      <c r="LYG428" s="230"/>
      <c r="LYH428" s="230"/>
      <c r="LYI428" s="230"/>
      <c r="LYJ428" s="230"/>
      <c r="LYK428" s="230"/>
      <c r="LYL428" s="230"/>
      <c r="LYM428" s="230"/>
      <c r="LYN428" s="230"/>
      <c r="LYO428" s="230"/>
      <c r="LYP428" s="230"/>
      <c r="LYQ428" s="230"/>
      <c r="LYR428" s="230"/>
      <c r="LYS428" s="230"/>
      <c r="LYT428" s="230"/>
      <c r="LYU428" s="230"/>
      <c r="LYV428" s="230"/>
      <c r="LYW428" s="230"/>
      <c r="LYX428" s="230"/>
      <c r="LYY428" s="230"/>
      <c r="LYZ428" s="230"/>
      <c r="LZA428" s="230"/>
      <c r="LZB428" s="230"/>
      <c r="LZC428" s="230"/>
      <c r="LZD428" s="230"/>
      <c r="LZE428" s="230"/>
      <c r="LZF428" s="230"/>
      <c r="LZG428" s="230"/>
      <c r="LZH428" s="230"/>
      <c r="LZI428" s="230"/>
      <c r="LZJ428" s="230"/>
      <c r="LZK428" s="230"/>
      <c r="LZL428" s="230"/>
      <c r="LZM428" s="230"/>
      <c r="LZN428" s="230"/>
      <c r="LZO428" s="230"/>
      <c r="LZP428" s="230"/>
      <c r="LZQ428" s="230"/>
      <c r="LZR428" s="230"/>
      <c r="LZS428" s="230"/>
      <c r="LZT428" s="230"/>
      <c r="LZU428" s="230"/>
      <c r="LZV428" s="230"/>
      <c r="LZW428" s="230"/>
      <c r="LZX428" s="230"/>
      <c r="LZY428" s="230"/>
      <c r="LZZ428" s="230"/>
      <c r="MAA428" s="230"/>
      <c r="MAB428" s="230"/>
      <c r="MAC428" s="230"/>
      <c r="MAD428" s="230"/>
      <c r="MAE428" s="230"/>
      <c r="MAF428" s="230"/>
      <c r="MAG428" s="230"/>
      <c r="MAH428" s="230"/>
      <c r="MAI428" s="230"/>
      <c r="MAJ428" s="230"/>
      <c r="MAK428" s="230"/>
      <c r="MAL428" s="230"/>
      <c r="MAM428" s="230"/>
      <c r="MAN428" s="230"/>
      <c r="MAO428" s="230"/>
      <c r="MAP428" s="230"/>
      <c r="MAQ428" s="230"/>
      <c r="MAR428" s="230"/>
      <c r="MAS428" s="230"/>
      <c r="MAT428" s="230"/>
      <c r="MAU428" s="230"/>
      <c r="MAV428" s="230"/>
      <c r="MAW428" s="230"/>
      <c r="MAX428" s="230"/>
      <c r="MAY428" s="230"/>
      <c r="MAZ428" s="230"/>
      <c r="MBA428" s="230"/>
      <c r="MBB428" s="230"/>
      <c r="MBC428" s="230"/>
      <c r="MBD428" s="230"/>
      <c r="MBE428" s="230"/>
      <c r="MBF428" s="230"/>
      <c r="MBG428" s="230"/>
      <c r="MBH428" s="230"/>
      <c r="MBI428" s="230"/>
      <c r="MBJ428" s="230"/>
      <c r="MBK428" s="230"/>
      <c r="MBL428" s="230"/>
      <c r="MBM428" s="230"/>
      <c r="MBN428" s="230"/>
      <c r="MBO428" s="230"/>
      <c r="MBP428" s="230"/>
      <c r="MBQ428" s="230"/>
      <c r="MBR428" s="230"/>
      <c r="MBS428" s="230"/>
      <c r="MBT428" s="230"/>
      <c r="MBU428" s="230"/>
      <c r="MBV428" s="230"/>
      <c r="MBW428" s="230"/>
      <c r="MBX428" s="230"/>
      <c r="MBY428" s="230"/>
      <c r="MBZ428" s="230"/>
      <c r="MCA428" s="230"/>
      <c r="MCB428" s="230"/>
      <c r="MCC428" s="230"/>
      <c r="MCD428" s="230"/>
      <c r="MCE428" s="230"/>
      <c r="MCF428" s="230"/>
      <c r="MCG428" s="230"/>
      <c r="MCH428" s="230"/>
      <c r="MCI428" s="230"/>
      <c r="MCJ428" s="230"/>
      <c r="MCK428" s="230"/>
      <c r="MCL428" s="230"/>
      <c r="MCM428" s="230"/>
      <c r="MCN428" s="230"/>
      <c r="MCO428" s="230"/>
      <c r="MCP428" s="230"/>
      <c r="MCQ428" s="230"/>
      <c r="MCR428" s="230"/>
      <c r="MCS428" s="230"/>
      <c r="MCT428" s="230"/>
      <c r="MCU428" s="230"/>
      <c r="MCV428" s="230"/>
      <c r="MCW428" s="230"/>
      <c r="MCX428" s="230"/>
      <c r="MCY428" s="230"/>
      <c r="MCZ428" s="230"/>
      <c r="MDA428" s="230"/>
      <c r="MDB428" s="230"/>
      <c r="MDC428" s="230"/>
      <c r="MDD428" s="230"/>
      <c r="MDE428" s="230"/>
      <c r="MDF428" s="230"/>
      <c r="MDG428" s="230"/>
      <c r="MDH428" s="230"/>
      <c r="MDI428" s="230"/>
      <c r="MDJ428" s="230"/>
      <c r="MDK428" s="230"/>
      <c r="MDL428" s="230"/>
      <c r="MDM428" s="230"/>
      <c r="MDN428" s="230"/>
      <c r="MDO428" s="230"/>
      <c r="MDP428" s="230"/>
      <c r="MDQ428" s="230"/>
      <c r="MDR428" s="230"/>
      <c r="MDS428" s="230"/>
      <c r="MDT428" s="230"/>
      <c r="MDU428" s="230"/>
      <c r="MDV428" s="230"/>
      <c r="MDW428" s="230"/>
      <c r="MDX428" s="230"/>
      <c r="MDY428" s="230"/>
      <c r="MDZ428" s="230"/>
      <c r="MEA428" s="230"/>
      <c r="MEB428" s="230"/>
      <c r="MEC428" s="230"/>
      <c r="MED428" s="230"/>
      <c r="MEE428" s="230"/>
      <c r="MEF428" s="230"/>
      <c r="MEG428" s="230"/>
      <c r="MEH428" s="230"/>
      <c r="MEI428" s="230"/>
      <c r="MEJ428" s="230"/>
      <c r="MEK428" s="230"/>
      <c r="MEL428" s="230"/>
      <c r="MEM428" s="230"/>
      <c r="MEN428" s="230"/>
      <c r="MEO428" s="230"/>
      <c r="MEP428" s="230"/>
      <c r="MEQ428" s="230"/>
      <c r="MER428" s="230"/>
      <c r="MES428" s="230"/>
      <c r="MET428" s="230"/>
      <c r="MEU428" s="230"/>
      <c r="MEV428" s="230"/>
      <c r="MEW428" s="230"/>
      <c r="MEX428" s="230"/>
      <c r="MEY428" s="230"/>
      <c r="MEZ428" s="230"/>
      <c r="MFA428" s="230"/>
      <c r="MFB428" s="230"/>
      <c r="MFC428" s="230"/>
      <c r="MFD428" s="230"/>
      <c r="MFE428" s="230"/>
      <c r="MFF428" s="230"/>
      <c r="MFG428" s="230"/>
      <c r="MFH428" s="230"/>
      <c r="MFI428" s="230"/>
      <c r="MFJ428" s="230"/>
      <c r="MFK428" s="230"/>
      <c r="MFL428" s="230"/>
      <c r="MFM428" s="230"/>
      <c r="MFN428" s="230"/>
      <c r="MFO428" s="230"/>
      <c r="MFP428" s="230"/>
      <c r="MFQ428" s="230"/>
      <c r="MFR428" s="230"/>
      <c r="MFS428" s="230"/>
      <c r="MFT428" s="230"/>
      <c r="MFU428" s="230"/>
      <c r="MFV428" s="230"/>
      <c r="MFW428" s="230"/>
      <c r="MFX428" s="230"/>
      <c r="MFY428" s="230"/>
      <c r="MFZ428" s="230"/>
      <c r="MGA428" s="230"/>
      <c r="MGB428" s="230"/>
      <c r="MGC428" s="230"/>
      <c r="MGD428" s="230"/>
      <c r="MGE428" s="230"/>
      <c r="MGF428" s="230"/>
      <c r="MGG428" s="230"/>
      <c r="MGH428" s="230"/>
      <c r="MGI428" s="230"/>
      <c r="MGJ428" s="230"/>
      <c r="MGK428" s="230"/>
      <c r="MGL428" s="230"/>
      <c r="MGM428" s="230"/>
      <c r="MGN428" s="230"/>
      <c r="MGO428" s="230"/>
      <c r="MGP428" s="230"/>
      <c r="MGQ428" s="230"/>
      <c r="MGR428" s="230"/>
      <c r="MGS428" s="230"/>
      <c r="MGT428" s="230"/>
      <c r="MGU428" s="230"/>
      <c r="MGV428" s="230"/>
      <c r="MGW428" s="230"/>
      <c r="MGX428" s="230"/>
      <c r="MGY428" s="230"/>
      <c r="MGZ428" s="230"/>
      <c r="MHA428" s="230"/>
      <c r="MHB428" s="230"/>
      <c r="MHC428" s="230"/>
      <c r="MHD428" s="230"/>
      <c r="MHE428" s="230"/>
      <c r="MHF428" s="230"/>
      <c r="MHG428" s="230"/>
      <c r="MHH428" s="230"/>
      <c r="MHI428" s="230"/>
      <c r="MHJ428" s="230"/>
      <c r="MHK428" s="230"/>
      <c r="MHL428" s="230"/>
      <c r="MHM428" s="230"/>
      <c r="MHN428" s="230"/>
      <c r="MHO428" s="230"/>
      <c r="MHP428" s="230"/>
      <c r="MHQ428" s="230"/>
      <c r="MHR428" s="230"/>
      <c r="MHS428" s="230"/>
      <c r="MHT428" s="230"/>
      <c r="MHU428" s="230"/>
      <c r="MHV428" s="230"/>
      <c r="MHW428" s="230"/>
      <c r="MHX428" s="230"/>
      <c r="MHY428" s="230"/>
      <c r="MHZ428" s="230"/>
      <c r="MIA428" s="230"/>
      <c r="MIB428" s="230"/>
      <c r="MIC428" s="230"/>
      <c r="MID428" s="230"/>
      <c r="MIE428" s="230"/>
      <c r="MIF428" s="230"/>
      <c r="MIG428" s="230"/>
      <c r="MIH428" s="230"/>
      <c r="MII428" s="230"/>
      <c r="MIJ428" s="230"/>
      <c r="MIK428" s="230"/>
      <c r="MIL428" s="230"/>
      <c r="MIM428" s="230"/>
      <c r="MIN428" s="230"/>
      <c r="MIO428" s="230"/>
      <c r="MIP428" s="230"/>
      <c r="MIQ428" s="230"/>
      <c r="MIR428" s="230"/>
      <c r="MIS428" s="230"/>
      <c r="MIT428" s="230"/>
      <c r="MIU428" s="230"/>
      <c r="MIV428" s="230"/>
      <c r="MIW428" s="230"/>
      <c r="MIX428" s="230"/>
      <c r="MIY428" s="230"/>
      <c r="MIZ428" s="230"/>
      <c r="MJA428" s="230"/>
      <c r="MJB428" s="230"/>
      <c r="MJC428" s="230"/>
      <c r="MJD428" s="230"/>
      <c r="MJE428" s="230"/>
      <c r="MJF428" s="230"/>
      <c r="MJG428" s="230"/>
      <c r="MJH428" s="230"/>
      <c r="MJI428" s="230"/>
      <c r="MJJ428" s="230"/>
      <c r="MJK428" s="230"/>
      <c r="MJL428" s="230"/>
      <c r="MJM428" s="230"/>
      <c r="MJN428" s="230"/>
      <c r="MJO428" s="230"/>
      <c r="MJP428" s="230"/>
      <c r="MJQ428" s="230"/>
      <c r="MJR428" s="230"/>
      <c r="MJS428" s="230"/>
      <c r="MJT428" s="230"/>
      <c r="MJU428" s="230"/>
      <c r="MJV428" s="230"/>
      <c r="MJW428" s="230"/>
      <c r="MJX428" s="230"/>
      <c r="MJY428" s="230"/>
      <c r="MJZ428" s="230"/>
      <c r="MKA428" s="230"/>
      <c r="MKB428" s="230"/>
      <c r="MKC428" s="230"/>
      <c r="MKD428" s="230"/>
      <c r="MKE428" s="230"/>
      <c r="MKF428" s="230"/>
      <c r="MKG428" s="230"/>
      <c r="MKH428" s="230"/>
      <c r="MKI428" s="230"/>
      <c r="MKJ428" s="230"/>
      <c r="MKK428" s="230"/>
      <c r="MKL428" s="230"/>
      <c r="MKM428" s="230"/>
      <c r="MKN428" s="230"/>
      <c r="MKO428" s="230"/>
      <c r="MKP428" s="230"/>
      <c r="MKQ428" s="230"/>
      <c r="MKR428" s="230"/>
      <c r="MKS428" s="230"/>
      <c r="MKT428" s="230"/>
      <c r="MKU428" s="230"/>
      <c r="MKV428" s="230"/>
      <c r="MKW428" s="230"/>
      <c r="MKX428" s="230"/>
      <c r="MKY428" s="230"/>
      <c r="MKZ428" s="230"/>
      <c r="MLA428" s="230"/>
      <c r="MLB428" s="230"/>
      <c r="MLC428" s="230"/>
      <c r="MLD428" s="230"/>
      <c r="MLE428" s="230"/>
      <c r="MLF428" s="230"/>
      <c r="MLG428" s="230"/>
      <c r="MLH428" s="230"/>
      <c r="MLI428" s="230"/>
      <c r="MLJ428" s="230"/>
      <c r="MLK428" s="230"/>
      <c r="MLL428" s="230"/>
      <c r="MLM428" s="230"/>
      <c r="MLN428" s="230"/>
      <c r="MLO428" s="230"/>
      <c r="MLP428" s="230"/>
      <c r="MLQ428" s="230"/>
      <c r="MLR428" s="230"/>
      <c r="MLS428" s="230"/>
      <c r="MLT428" s="230"/>
      <c r="MLU428" s="230"/>
      <c r="MLV428" s="230"/>
      <c r="MLW428" s="230"/>
      <c r="MLX428" s="230"/>
      <c r="MLY428" s="230"/>
      <c r="MLZ428" s="230"/>
      <c r="MMA428" s="230"/>
      <c r="MMB428" s="230"/>
      <c r="MMC428" s="230"/>
      <c r="MMD428" s="230"/>
      <c r="MME428" s="230"/>
      <c r="MMF428" s="230"/>
      <c r="MMG428" s="230"/>
      <c r="MMH428" s="230"/>
      <c r="MMI428" s="230"/>
      <c r="MMJ428" s="230"/>
      <c r="MMK428" s="230"/>
      <c r="MML428" s="230"/>
      <c r="MMM428" s="230"/>
      <c r="MMN428" s="230"/>
      <c r="MMO428" s="230"/>
      <c r="MMP428" s="230"/>
      <c r="MMQ428" s="230"/>
      <c r="MMR428" s="230"/>
      <c r="MMS428" s="230"/>
      <c r="MMT428" s="230"/>
      <c r="MMU428" s="230"/>
      <c r="MMV428" s="230"/>
      <c r="MMW428" s="230"/>
      <c r="MMX428" s="230"/>
      <c r="MMY428" s="230"/>
      <c r="MMZ428" s="230"/>
      <c r="MNA428" s="230"/>
      <c r="MNB428" s="230"/>
      <c r="MNC428" s="230"/>
      <c r="MND428" s="230"/>
      <c r="MNE428" s="230"/>
      <c r="MNF428" s="230"/>
      <c r="MNG428" s="230"/>
      <c r="MNH428" s="230"/>
      <c r="MNI428" s="230"/>
      <c r="MNJ428" s="230"/>
      <c r="MNK428" s="230"/>
      <c r="MNL428" s="230"/>
      <c r="MNM428" s="230"/>
      <c r="MNN428" s="230"/>
      <c r="MNO428" s="230"/>
      <c r="MNP428" s="230"/>
      <c r="MNQ428" s="230"/>
      <c r="MNR428" s="230"/>
      <c r="MNS428" s="230"/>
      <c r="MNT428" s="230"/>
      <c r="MNU428" s="230"/>
      <c r="MNV428" s="230"/>
      <c r="MNW428" s="230"/>
      <c r="MNX428" s="230"/>
      <c r="MNY428" s="230"/>
      <c r="MNZ428" s="230"/>
      <c r="MOA428" s="230"/>
      <c r="MOB428" s="230"/>
      <c r="MOC428" s="230"/>
      <c r="MOD428" s="230"/>
      <c r="MOE428" s="230"/>
      <c r="MOF428" s="230"/>
      <c r="MOG428" s="230"/>
      <c r="MOH428" s="230"/>
      <c r="MOI428" s="230"/>
      <c r="MOJ428" s="230"/>
      <c r="MOK428" s="230"/>
      <c r="MOL428" s="230"/>
      <c r="MOM428" s="230"/>
      <c r="MON428" s="230"/>
      <c r="MOO428" s="230"/>
      <c r="MOP428" s="230"/>
      <c r="MOQ428" s="230"/>
      <c r="MOR428" s="230"/>
      <c r="MOS428" s="230"/>
      <c r="MOT428" s="230"/>
      <c r="MOU428" s="230"/>
      <c r="MOV428" s="230"/>
      <c r="MOW428" s="230"/>
      <c r="MOX428" s="230"/>
      <c r="MOY428" s="230"/>
      <c r="MOZ428" s="230"/>
      <c r="MPA428" s="230"/>
      <c r="MPB428" s="230"/>
      <c r="MPC428" s="230"/>
      <c r="MPD428" s="230"/>
      <c r="MPE428" s="230"/>
      <c r="MPF428" s="230"/>
      <c r="MPG428" s="230"/>
      <c r="MPH428" s="230"/>
      <c r="MPI428" s="230"/>
      <c r="MPJ428" s="230"/>
      <c r="MPK428" s="230"/>
      <c r="MPL428" s="230"/>
      <c r="MPM428" s="230"/>
      <c r="MPN428" s="230"/>
      <c r="MPO428" s="230"/>
      <c r="MPP428" s="230"/>
      <c r="MPQ428" s="230"/>
      <c r="MPR428" s="230"/>
      <c r="MPS428" s="230"/>
      <c r="MPT428" s="230"/>
      <c r="MPU428" s="230"/>
      <c r="MPV428" s="230"/>
      <c r="MPW428" s="230"/>
      <c r="MPX428" s="230"/>
      <c r="MPY428" s="230"/>
      <c r="MPZ428" s="230"/>
      <c r="MQA428" s="230"/>
      <c r="MQB428" s="230"/>
      <c r="MQC428" s="230"/>
      <c r="MQD428" s="230"/>
      <c r="MQE428" s="230"/>
      <c r="MQF428" s="230"/>
      <c r="MQG428" s="230"/>
      <c r="MQH428" s="230"/>
      <c r="MQI428" s="230"/>
      <c r="MQJ428" s="230"/>
      <c r="MQK428" s="230"/>
      <c r="MQL428" s="230"/>
      <c r="MQM428" s="230"/>
      <c r="MQN428" s="230"/>
      <c r="MQO428" s="230"/>
      <c r="MQP428" s="230"/>
      <c r="MQQ428" s="230"/>
      <c r="MQR428" s="230"/>
      <c r="MQS428" s="230"/>
      <c r="MQT428" s="230"/>
      <c r="MQU428" s="230"/>
      <c r="MQV428" s="230"/>
      <c r="MQW428" s="230"/>
      <c r="MQX428" s="230"/>
      <c r="MQY428" s="230"/>
      <c r="MQZ428" s="230"/>
      <c r="MRA428" s="230"/>
      <c r="MRB428" s="230"/>
      <c r="MRC428" s="230"/>
      <c r="MRD428" s="230"/>
      <c r="MRE428" s="230"/>
      <c r="MRF428" s="230"/>
      <c r="MRG428" s="230"/>
      <c r="MRH428" s="230"/>
      <c r="MRI428" s="230"/>
      <c r="MRJ428" s="230"/>
      <c r="MRK428" s="230"/>
      <c r="MRL428" s="230"/>
      <c r="MRM428" s="230"/>
      <c r="MRN428" s="230"/>
      <c r="MRO428" s="230"/>
      <c r="MRP428" s="230"/>
      <c r="MRQ428" s="230"/>
      <c r="MRR428" s="230"/>
      <c r="MRS428" s="230"/>
      <c r="MRT428" s="230"/>
      <c r="MRU428" s="230"/>
      <c r="MRV428" s="230"/>
      <c r="MRW428" s="230"/>
      <c r="MRX428" s="230"/>
      <c r="MRY428" s="230"/>
      <c r="MRZ428" s="230"/>
      <c r="MSA428" s="230"/>
      <c r="MSB428" s="230"/>
      <c r="MSC428" s="230"/>
      <c r="MSD428" s="230"/>
      <c r="MSE428" s="230"/>
      <c r="MSF428" s="230"/>
      <c r="MSG428" s="230"/>
      <c r="MSH428" s="230"/>
      <c r="MSI428" s="230"/>
      <c r="MSJ428" s="230"/>
      <c r="MSK428" s="230"/>
      <c r="MSL428" s="230"/>
      <c r="MSM428" s="230"/>
      <c r="MSN428" s="230"/>
      <c r="MSO428" s="230"/>
      <c r="MSP428" s="230"/>
      <c r="MSQ428" s="230"/>
      <c r="MSR428" s="230"/>
      <c r="MSS428" s="230"/>
      <c r="MST428" s="230"/>
      <c r="MSU428" s="230"/>
      <c r="MSV428" s="230"/>
      <c r="MSW428" s="230"/>
      <c r="MSX428" s="230"/>
      <c r="MSY428" s="230"/>
      <c r="MSZ428" s="230"/>
      <c r="MTA428" s="230"/>
      <c r="MTB428" s="230"/>
      <c r="MTC428" s="230"/>
      <c r="MTD428" s="230"/>
      <c r="MTE428" s="230"/>
      <c r="MTF428" s="230"/>
      <c r="MTG428" s="230"/>
      <c r="MTH428" s="230"/>
      <c r="MTI428" s="230"/>
      <c r="MTJ428" s="230"/>
      <c r="MTK428" s="230"/>
      <c r="MTL428" s="230"/>
      <c r="MTM428" s="230"/>
      <c r="MTN428" s="230"/>
      <c r="MTO428" s="230"/>
      <c r="MTP428" s="230"/>
      <c r="MTQ428" s="230"/>
      <c r="MTR428" s="230"/>
      <c r="MTS428" s="230"/>
      <c r="MTT428" s="230"/>
      <c r="MTU428" s="230"/>
      <c r="MTV428" s="230"/>
      <c r="MTW428" s="230"/>
      <c r="MTX428" s="230"/>
      <c r="MTY428" s="230"/>
      <c r="MTZ428" s="230"/>
      <c r="MUA428" s="230"/>
      <c r="MUB428" s="230"/>
      <c r="MUC428" s="230"/>
      <c r="MUD428" s="230"/>
      <c r="MUE428" s="230"/>
      <c r="MUF428" s="230"/>
      <c r="MUG428" s="230"/>
      <c r="MUH428" s="230"/>
      <c r="MUI428" s="230"/>
      <c r="MUJ428" s="230"/>
      <c r="MUK428" s="230"/>
      <c r="MUL428" s="230"/>
      <c r="MUM428" s="230"/>
      <c r="MUN428" s="230"/>
      <c r="MUO428" s="230"/>
      <c r="MUP428" s="230"/>
      <c r="MUQ428" s="230"/>
      <c r="MUR428" s="230"/>
      <c r="MUS428" s="230"/>
      <c r="MUT428" s="230"/>
      <c r="MUU428" s="230"/>
      <c r="MUV428" s="230"/>
      <c r="MUW428" s="230"/>
      <c r="MUX428" s="230"/>
      <c r="MUY428" s="230"/>
      <c r="MUZ428" s="230"/>
      <c r="MVA428" s="230"/>
      <c r="MVB428" s="230"/>
      <c r="MVC428" s="230"/>
      <c r="MVD428" s="230"/>
      <c r="MVE428" s="230"/>
      <c r="MVF428" s="230"/>
      <c r="MVG428" s="230"/>
      <c r="MVH428" s="230"/>
      <c r="MVI428" s="230"/>
      <c r="MVJ428" s="230"/>
      <c r="MVK428" s="230"/>
      <c r="MVL428" s="230"/>
      <c r="MVM428" s="230"/>
      <c r="MVN428" s="230"/>
      <c r="MVO428" s="230"/>
      <c r="MVP428" s="230"/>
      <c r="MVQ428" s="230"/>
      <c r="MVR428" s="230"/>
      <c r="MVS428" s="230"/>
      <c r="MVT428" s="230"/>
      <c r="MVU428" s="230"/>
      <c r="MVV428" s="230"/>
      <c r="MVW428" s="230"/>
      <c r="MVX428" s="230"/>
      <c r="MVY428" s="230"/>
      <c r="MVZ428" s="230"/>
      <c r="MWA428" s="230"/>
      <c r="MWB428" s="230"/>
      <c r="MWC428" s="230"/>
      <c r="MWD428" s="230"/>
      <c r="MWE428" s="230"/>
      <c r="MWF428" s="230"/>
      <c r="MWG428" s="230"/>
      <c r="MWH428" s="230"/>
      <c r="MWI428" s="230"/>
      <c r="MWJ428" s="230"/>
      <c r="MWK428" s="230"/>
      <c r="MWL428" s="230"/>
      <c r="MWM428" s="230"/>
      <c r="MWN428" s="230"/>
      <c r="MWO428" s="230"/>
      <c r="MWP428" s="230"/>
      <c r="MWQ428" s="230"/>
      <c r="MWR428" s="230"/>
      <c r="MWS428" s="230"/>
      <c r="MWT428" s="230"/>
      <c r="MWU428" s="230"/>
      <c r="MWV428" s="230"/>
      <c r="MWW428" s="230"/>
      <c r="MWX428" s="230"/>
      <c r="MWY428" s="230"/>
      <c r="MWZ428" s="230"/>
      <c r="MXA428" s="230"/>
      <c r="MXB428" s="230"/>
      <c r="MXC428" s="230"/>
      <c r="MXD428" s="230"/>
      <c r="MXE428" s="230"/>
      <c r="MXF428" s="230"/>
      <c r="MXG428" s="230"/>
      <c r="MXH428" s="230"/>
      <c r="MXI428" s="230"/>
      <c r="MXJ428" s="230"/>
      <c r="MXK428" s="230"/>
      <c r="MXL428" s="230"/>
      <c r="MXM428" s="230"/>
      <c r="MXN428" s="230"/>
      <c r="MXO428" s="230"/>
      <c r="MXP428" s="230"/>
      <c r="MXQ428" s="230"/>
      <c r="MXR428" s="230"/>
      <c r="MXS428" s="230"/>
      <c r="MXT428" s="230"/>
      <c r="MXU428" s="230"/>
      <c r="MXV428" s="230"/>
      <c r="MXW428" s="230"/>
      <c r="MXX428" s="230"/>
      <c r="MXY428" s="230"/>
      <c r="MXZ428" s="230"/>
      <c r="MYA428" s="230"/>
      <c r="MYB428" s="230"/>
      <c r="MYC428" s="230"/>
      <c r="MYD428" s="230"/>
      <c r="MYE428" s="230"/>
      <c r="MYF428" s="230"/>
      <c r="MYG428" s="230"/>
      <c r="MYH428" s="230"/>
      <c r="MYI428" s="230"/>
      <c r="MYJ428" s="230"/>
      <c r="MYK428" s="230"/>
      <c r="MYL428" s="230"/>
      <c r="MYM428" s="230"/>
      <c r="MYN428" s="230"/>
      <c r="MYO428" s="230"/>
      <c r="MYP428" s="230"/>
      <c r="MYQ428" s="230"/>
      <c r="MYR428" s="230"/>
      <c r="MYS428" s="230"/>
      <c r="MYT428" s="230"/>
      <c r="MYU428" s="230"/>
      <c r="MYV428" s="230"/>
      <c r="MYW428" s="230"/>
      <c r="MYX428" s="230"/>
      <c r="MYY428" s="230"/>
      <c r="MYZ428" s="230"/>
      <c r="MZA428" s="230"/>
      <c r="MZB428" s="230"/>
      <c r="MZC428" s="230"/>
      <c r="MZD428" s="230"/>
      <c r="MZE428" s="230"/>
      <c r="MZF428" s="230"/>
      <c r="MZG428" s="230"/>
      <c r="MZH428" s="230"/>
      <c r="MZI428" s="230"/>
      <c r="MZJ428" s="230"/>
      <c r="MZK428" s="230"/>
      <c r="MZL428" s="230"/>
      <c r="MZM428" s="230"/>
      <c r="MZN428" s="230"/>
      <c r="MZO428" s="230"/>
      <c r="MZP428" s="230"/>
      <c r="MZQ428" s="230"/>
      <c r="MZR428" s="230"/>
      <c r="MZS428" s="230"/>
      <c r="MZT428" s="230"/>
      <c r="MZU428" s="230"/>
      <c r="MZV428" s="230"/>
      <c r="MZW428" s="230"/>
      <c r="MZX428" s="230"/>
      <c r="MZY428" s="230"/>
      <c r="MZZ428" s="230"/>
      <c r="NAA428" s="230"/>
      <c r="NAB428" s="230"/>
      <c r="NAC428" s="230"/>
      <c r="NAD428" s="230"/>
      <c r="NAE428" s="230"/>
      <c r="NAF428" s="230"/>
      <c r="NAG428" s="230"/>
      <c r="NAH428" s="230"/>
      <c r="NAI428" s="230"/>
      <c r="NAJ428" s="230"/>
      <c r="NAK428" s="230"/>
      <c r="NAL428" s="230"/>
      <c r="NAM428" s="230"/>
      <c r="NAN428" s="230"/>
      <c r="NAO428" s="230"/>
      <c r="NAP428" s="230"/>
      <c r="NAQ428" s="230"/>
      <c r="NAR428" s="230"/>
      <c r="NAS428" s="230"/>
      <c r="NAT428" s="230"/>
      <c r="NAU428" s="230"/>
      <c r="NAV428" s="230"/>
      <c r="NAW428" s="230"/>
      <c r="NAX428" s="230"/>
      <c r="NAY428" s="230"/>
      <c r="NAZ428" s="230"/>
      <c r="NBA428" s="230"/>
      <c r="NBB428" s="230"/>
      <c r="NBC428" s="230"/>
      <c r="NBD428" s="230"/>
      <c r="NBE428" s="230"/>
      <c r="NBF428" s="230"/>
      <c r="NBG428" s="230"/>
      <c r="NBH428" s="230"/>
      <c r="NBI428" s="230"/>
      <c r="NBJ428" s="230"/>
      <c r="NBK428" s="230"/>
      <c r="NBL428" s="230"/>
      <c r="NBM428" s="230"/>
      <c r="NBN428" s="230"/>
      <c r="NBO428" s="230"/>
      <c r="NBP428" s="230"/>
      <c r="NBQ428" s="230"/>
      <c r="NBR428" s="230"/>
      <c r="NBS428" s="230"/>
      <c r="NBT428" s="230"/>
      <c r="NBU428" s="230"/>
      <c r="NBV428" s="230"/>
      <c r="NBW428" s="230"/>
      <c r="NBX428" s="230"/>
      <c r="NBY428" s="230"/>
      <c r="NBZ428" s="230"/>
      <c r="NCA428" s="230"/>
      <c r="NCB428" s="230"/>
      <c r="NCC428" s="230"/>
      <c r="NCD428" s="230"/>
      <c r="NCE428" s="230"/>
      <c r="NCF428" s="230"/>
      <c r="NCG428" s="230"/>
      <c r="NCH428" s="230"/>
      <c r="NCI428" s="230"/>
      <c r="NCJ428" s="230"/>
      <c r="NCK428" s="230"/>
      <c r="NCL428" s="230"/>
      <c r="NCM428" s="230"/>
      <c r="NCN428" s="230"/>
      <c r="NCO428" s="230"/>
      <c r="NCP428" s="230"/>
      <c r="NCQ428" s="230"/>
      <c r="NCR428" s="230"/>
      <c r="NCS428" s="230"/>
      <c r="NCT428" s="230"/>
      <c r="NCU428" s="230"/>
      <c r="NCV428" s="230"/>
      <c r="NCW428" s="230"/>
      <c r="NCX428" s="230"/>
      <c r="NCY428" s="230"/>
      <c r="NCZ428" s="230"/>
      <c r="NDA428" s="230"/>
      <c r="NDB428" s="230"/>
      <c r="NDC428" s="230"/>
      <c r="NDD428" s="230"/>
      <c r="NDE428" s="230"/>
      <c r="NDF428" s="230"/>
      <c r="NDG428" s="230"/>
      <c r="NDH428" s="230"/>
      <c r="NDI428" s="230"/>
      <c r="NDJ428" s="230"/>
      <c r="NDK428" s="230"/>
      <c r="NDL428" s="230"/>
      <c r="NDM428" s="230"/>
      <c r="NDN428" s="230"/>
      <c r="NDO428" s="230"/>
      <c r="NDP428" s="230"/>
      <c r="NDQ428" s="230"/>
      <c r="NDR428" s="230"/>
      <c r="NDS428" s="230"/>
      <c r="NDT428" s="230"/>
      <c r="NDU428" s="230"/>
      <c r="NDV428" s="230"/>
      <c r="NDW428" s="230"/>
      <c r="NDX428" s="230"/>
      <c r="NDY428" s="230"/>
      <c r="NDZ428" s="230"/>
      <c r="NEA428" s="230"/>
      <c r="NEB428" s="230"/>
      <c r="NEC428" s="230"/>
      <c r="NED428" s="230"/>
      <c r="NEE428" s="230"/>
      <c r="NEF428" s="230"/>
      <c r="NEG428" s="230"/>
      <c r="NEH428" s="230"/>
      <c r="NEI428" s="230"/>
      <c r="NEJ428" s="230"/>
      <c r="NEK428" s="230"/>
      <c r="NEL428" s="230"/>
      <c r="NEM428" s="230"/>
      <c r="NEN428" s="230"/>
      <c r="NEO428" s="230"/>
      <c r="NEP428" s="230"/>
      <c r="NEQ428" s="230"/>
      <c r="NER428" s="230"/>
      <c r="NES428" s="230"/>
      <c r="NET428" s="230"/>
      <c r="NEU428" s="230"/>
      <c r="NEV428" s="230"/>
      <c r="NEW428" s="230"/>
      <c r="NEX428" s="230"/>
      <c r="NEY428" s="230"/>
      <c r="NEZ428" s="230"/>
      <c r="NFA428" s="230"/>
      <c r="NFB428" s="230"/>
      <c r="NFC428" s="230"/>
      <c r="NFD428" s="230"/>
      <c r="NFE428" s="230"/>
      <c r="NFF428" s="230"/>
      <c r="NFG428" s="230"/>
      <c r="NFH428" s="230"/>
      <c r="NFI428" s="230"/>
      <c r="NFJ428" s="230"/>
      <c r="NFK428" s="230"/>
      <c r="NFL428" s="230"/>
      <c r="NFM428" s="230"/>
      <c r="NFN428" s="230"/>
      <c r="NFO428" s="230"/>
      <c r="NFP428" s="230"/>
      <c r="NFQ428" s="230"/>
      <c r="NFR428" s="230"/>
      <c r="NFS428" s="230"/>
      <c r="NFT428" s="230"/>
      <c r="NFU428" s="230"/>
      <c r="NFV428" s="230"/>
      <c r="NFW428" s="230"/>
      <c r="NFX428" s="230"/>
      <c r="NFY428" s="230"/>
      <c r="NFZ428" s="230"/>
      <c r="NGA428" s="230"/>
      <c r="NGB428" s="230"/>
      <c r="NGC428" s="230"/>
      <c r="NGD428" s="230"/>
      <c r="NGE428" s="230"/>
      <c r="NGF428" s="230"/>
      <c r="NGG428" s="230"/>
      <c r="NGH428" s="230"/>
      <c r="NGI428" s="230"/>
      <c r="NGJ428" s="230"/>
      <c r="NGK428" s="230"/>
      <c r="NGL428" s="230"/>
      <c r="NGM428" s="230"/>
      <c r="NGN428" s="230"/>
      <c r="NGO428" s="230"/>
      <c r="NGP428" s="230"/>
      <c r="NGQ428" s="230"/>
      <c r="NGR428" s="230"/>
      <c r="NGS428" s="230"/>
      <c r="NGT428" s="230"/>
      <c r="NGU428" s="230"/>
      <c r="NGV428" s="230"/>
      <c r="NGW428" s="230"/>
      <c r="NGX428" s="230"/>
      <c r="NGY428" s="230"/>
      <c r="NGZ428" s="230"/>
      <c r="NHA428" s="230"/>
      <c r="NHB428" s="230"/>
      <c r="NHC428" s="230"/>
      <c r="NHD428" s="230"/>
      <c r="NHE428" s="230"/>
      <c r="NHF428" s="230"/>
      <c r="NHG428" s="230"/>
      <c r="NHH428" s="230"/>
      <c r="NHI428" s="230"/>
      <c r="NHJ428" s="230"/>
      <c r="NHK428" s="230"/>
      <c r="NHL428" s="230"/>
      <c r="NHM428" s="230"/>
      <c r="NHN428" s="230"/>
      <c r="NHO428" s="230"/>
      <c r="NHP428" s="230"/>
      <c r="NHQ428" s="230"/>
      <c r="NHR428" s="230"/>
      <c r="NHS428" s="230"/>
      <c r="NHT428" s="230"/>
      <c r="NHU428" s="230"/>
      <c r="NHV428" s="230"/>
      <c r="NHW428" s="230"/>
      <c r="NHX428" s="230"/>
      <c r="NHY428" s="230"/>
      <c r="NHZ428" s="230"/>
      <c r="NIA428" s="230"/>
      <c r="NIB428" s="230"/>
      <c r="NIC428" s="230"/>
      <c r="NID428" s="230"/>
      <c r="NIE428" s="230"/>
      <c r="NIF428" s="230"/>
      <c r="NIG428" s="230"/>
      <c r="NIH428" s="230"/>
      <c r="NII428" s="230"/>
      <c r="NIJ428" s="230"/>
      <c r="NIK428" s="230"/>
      <c r="NIL428" s="230"/>
      <c r="NIM428" s="230"/>
      <c r="NIN428" s="230"/>
      <c r="NIO428" s="230"/>
      <c r="NIP428" s="230"/>
      <c r="NIQ428" s="230"/>
      <c r="NIR428" s="230"/>
      <c r="NIS428" s="230"/>
      <c r="NIT428" s="230"/>
      <c r="NIU428" s="230"/>
      <c r="NIV428" s="230"/>
      <c r="NIW428" s="230"/>
      <c r="NIX428" s="230"/>
      <c r="NIY428" s="230"/>
      <c r="NIZ428" s="230"/>
      <c r="NJA428" s="230"/>
      <c r="NJB428" s="230"/>
      <c r="NJC428" s="230"/>
      <c r="NJD428" s="230"/>
      <c r="NJE428" s="230"/>
      <c r="NJF428" s="230"/>
      <c r="NJG428" s="230"/>
      <c r="NJH428" s="230"/>
      <c r="NJI428" s="230"/>
      <c r="NJJ428" s="230"/>
      <c r="NJK428" s="230"/>
      <c r="NJL428" s="230"/>
      <c r="NJM428" s="230"/>
      <c r="NJN428" s="230"/>
      <c r="NJO428" s="230"/>
      <c r="NJP428" s="230"/>
      <c r="NJQ428" s="230"/>
      <c r="NJR428" s="230"/>
      <c r="NJS428" s="230"/>
      <c r="NJT428" s="230"/>
      <c r="NJU428" s="230"/>
      <c r="NJV428" s="230"/>
      <c r="NJW428" s="230"/>
      <c r="NJX428" s="230"/>
      <c r="NJY428" s="230"/>
      <c r="NJZ428" s="230"/>
      <c r="NKA428" s="230"/>
      <c r="NKB428" s="230"/>
      <c r="NKC428" s="230"/>
      <c r="NKD428" s="230"/>
      <c r="NKE428" s="230"/>
      <c r="NKF428" s="230"/>
      <c r="NKG428" s="230"/>
      <c r="NKH428" s="230"/>
      <c r="NKI428" s="230"/>
      <c r="NKJ428" s="230"/>
      <c r="NKK428" s="230"/>
      <c r="NKL428" s="230"/>
      <c r="NKM428" s="230"/>
      <c r="NKN428" s="230"/>
      <c r="NKO428" s="230"/>
      <c r="NKP428" s="230"/>
      <c r="NKQ428" s="230"/>
      <c r="NKR428" s="230"/>
      <c r="NKS428" s="230"/>
      <c r="NKT428" s="230"/>
      <c r="NKU428" s="230"/>
      <c r="NKV428" s="230"/>
      <c r="NKW428" s="230"/>
      <c r="NKX428" s="230"/>
      <c r="NKY428" s="230"/>
      <c r="NKZ428" s="230"/>
      <c r="NLA428" s="230"/>
      <c r="NLB428" s="230"/>
      <c r="NLC428" s="230"/>
      <c r="NLD428" s="230"/>
      <c r="NLE428" s="230"/>
      <c r="NLF428" s="230"/>
      <c r="NLG428" s="230"/>
      <c r="NLH428" s="230"/>
      <c r="NLI428" s="230"/>
      <c r="NLJ428" s="230"/>
      <c r="NLK428" s="230"/>
      <c r="NLL428" s="230"/>
      <c r="NLM428" s="230"/>
      <c r="NLN428" s="230"/>
      <c r="NLO428" s="230"/>
      <c r="NLP428" s="230"/>
      <c r="NLQ428" s="230"/>
      <c r="NLR428" s="230"/>
      <c r="NLS428" s="230"/>
      <c r="NLT428" s="230"/>
      <c r="NLU428" s="230"/>
      <c r="NLV428" s="230"/>
      <c r="NLW428" s="230"/>
      <c r="NLX428" s="230"/>
      <c r="NLY428" s="230"/>
      <c r="NLZ428" s="230"/>
      <c r="NMA428" s="230"/>
      <c r="NMB428" s="230"/>
      <c r="NMC428" s="230"/>
      <c r="NMD428" s="230"/>
      <c r="NME428" s="230"/>
      <c r="NMF428" s="230"/>
      <c r="NMG428" s="230"/>
      <c r="NMH428" s="230"/>
      <c r="NMI428" s="230"/>
      <c r="NMJ428" s="230"/>
      <c r="NMK428" s="230"/>
      <c r="NML428" s="230"/>
      <c r="NMM428" s="230"/>
      <c r="NMN428" s="230"/>
      <c r="NMO428" s="230"/>
      <c r="NMP428" s="230"/>
      <c r="NMQ428" s="230"/>
      <c r="NMR428" s="230"/>
      <c r="NMS428" s="230"/>
      <c r="NMT428" s="230"/>
      <c r="NMU428" s="230"/>
      <c r="NMV428" s="230"/>
      <c r="NMW428" s="230"/>
      <c r="NMX428" s="230"/>
      <c r="NMY428" s="230"/>
      <c r="NMZ428" s="230"/>
      <c r="NNA428" s="230"/>
      <c r="NNB428" s="230"/>
      <c r="NNC428" s="230"/>
      <c r="NND428" s="230"/>
      <c r="NNE428" s="230"/>
      <c r="NNF428" s="230"/>
      <c r="NNG428" s="230"/>
      <c r="NNH428" s="230"/>
      <c r="NNI428" s="230"/>
      <c r="NNJ428" s="230"/>
      <c r="NNK428" s="230"/>
      <c r="NNL428" s="230"/>
      <c r="NNM428" s="230"/>
      <c r="NNN428" s="230"/>
      <c r="NNO428" s="230"/>
      <c r="NNP428" s="230"/>
      <c r="NNQ428" s="230"/>
      <c r="NNR428" s="230"/>
      <c r="NNS428" s="230"/>
      <c r="NNT428" s="230"/>
      <c r="NNU428" s="230"/>
      <c r="NNV428" s="230"/>
      <c r="NNW428" s="230"/>
      <c r="NNX428" s="230"/>
      <c r="NNY428" s="230"/>
      <c r="NNZ428" s="230"/>
      <c r="NOA428" s="230"/>
      <c r="NOB428" s="230"/>
      <c r="NOC428" s="230"/>
      <c r="NOD428" s="230"/>
      <c r="NOE428" s="230"/>
      <c r="NOF428" s="230"/>
      <c r="NOG428" s="230"/>
      <c r="NOH428" s="230"/>
      <c r="NOI428" s="230"/>
      <c r="NOJ428" s="230"/>
      <c r="NOK428" s="230"/>
      <c r="NOL428" s="230"/>
      <c r="NOM428" s="230"/>
      <c r="NON428" s="230"/>
      <c r="NOO428" s="230"/>
      <c r="NOP428" s="230"/>
      <c r="NOQ428" s="230"/>
      <c r="NOR428" s="230"/>
      <c r="NOS428" s="230"/>
      <c r="NOT428" s="230"/>
      <c r="NOU428" s="230"/>
      <c r="NOV428" s="230"/>
      <c r="NOW428" s="230"/>
      <c r="NOX428" s="230"/>
      <c r="NOY428" s="230"/>
      <c r="NOZ428" s="230"/>
      <c r="NPA428" s="230"/>
      <c r="NPB428" s="230"/>
      <c r="NPC428" s="230"/>
      <c r="NPD428" s="230"/>
      <c r="NPE428" s="230"/>
      <c r="NPF428" s="230"/>
      <c r="NPG428" s="230"/>
      <c r="NPH428" s="230"/>
      <c r="NPI428" s="230"/>
      <c r="NPJ428" s="230"/>
      <c r="NPK428" s="230"/>
      <c r="NPL428" s="230"/>
      <c r="NPM428" s="230"/>
      <c r="NPN428" s="230"/>
      <c r="NPO428" s="230"/>
      <c r="NPP428" s="230"/>
      <c r="NPQ428" s="230"/>
      <c r="NPR428" s="230"/>
      <c r="NPS428" s="230"/>
      <c r="NPT428" s="230"/>
      <c r="NPU428" s="230"/>
      <c r="NPV428" s="230"/>
      <c r="NPW428" s="230"/>
      <c r="NPX428" s="230"/>
      <c r="NPY428" s="230"/>
      <c r="NPZ428" s="230"/>
      <c r="NQA428" s="230"/>
      <c r="NQB428" s="230"/>
      <c r="NQC428" s="230"/>
      <c r="NQD428" s="230"/>
      <c r="NQE428" s="230"/>
      <c r="NQF428" s="230"/>
      <c r="NQG428" s="230"/>
      <c r="NQH428" s="230"/>
      <c r="NQI428" s="230"/>
      <c r="NQJ428" s="230"/>
      <c r="NQK428" s="230"/>
      <c r="NQL428" s="230"/>
      <c r="NQM428" s="230"/>
      <c r="NQN428" s="230"/>
      <c r="NQO428" s="230"/>
      <c r="NQP428" s="230"/>
      <c r="NQQ428" s="230"/>
      <c r="NQR428" s="230"/>
      <c r="NQS428" s="230"/>
      <c r="NQT428" s="230"/>
      <c r="NQU428" s="230"/>
      <c r="NQV428" s="230"/>
      <c r="NQW428" s="230"/>
      <c r="NQX428" s="230"/>
      <c r="NQY428" s="230"/>
      <c r="NQZ428" s="230"/>
      <c r="NRA428" s="230"/>
      <c r="NRB428" s="230"/>
      <c r="NRC428" s="230"/>
      <c r="NRD428" s="230"/>
      <c r="NRE428" s="230"/>
      <c r="NRF428" s="230"/>
      <c r="NRG428" s="230"/>
      <c r="NRH428" s="230"/>
      <c r="NRI428" s="230"/>
      <c r="NRJ428" s="230"/>
      <c r="NRK428" s="230"/>
      <c r="NRL428" s="230"/>
      <c r="NRM428" s="230"/>
      <c r="NRN428" s="230"/>
      <c r="NRO428" s="230"/>
      <c r="NRP428" s="230"/>
      <c r="NRQ428" s="230"/>
      <c r="NRR428" s="230"/>
      <c r="NRS428" s="230"/>
      <c r="NRT428" s="230"/>
      <c r="NRU428" s="230"/>
      <c r="NRV428" s="230"/>
      <c r="NRW428" s="230"/>
      <c r="NRX428" s="230"/>
      <c r="NRY428" s="230"/>
      <c r="NRZ428" s="230"/>
      <c r="NSA428" s="230"/>
      <c r="NSB428" s="230"/>
      <c r="NSC428" s="230"/>
      <c r="NSD428" s="230"/>
      <c r="NSE428" s="230"/>
      <c r="NSF428" s="230"/>
      <c r="NSG428" s="230"/>
      <c r="NSH428" s="230"/>
      <c r="NSI428" s="230"/>
      <c r="NSJ428" s="230"/>
      <c r="NSK428" s="230"/>
      <c r="NSL428" s="230"/>
      <c r="NSM428" s="230"/>
      <c r="NSN428" s="230"/>
      <c r="NSO428" s="230"/>
      <c r="NSP428" s="230"/>
      <c r="NSQ428" s="230"/>
      <c r="NSR428" s="230"/>
      <c r="NSS428" s="230"/>
      <c r="NST428" s="230"/>
      <c r="NSU428" s="230"/>
      <c r="NSV428" s="230"/>
      <c r="NSW428" s="230"/>
      <c r="NSX428" s="230"/>
      <c r="NSY428" s="230"/>
      <c r="NSZ428" s="230"/>
      <c r="NTA428" s="230"/>
      <c r="NTB428" s="230"/>
      <c r="NTC428" s="230"/>
      <c r="NTD428" s="230"/>
      <c r="NTE428" s="230"/>
      <c r="NTF428" s="230"/>
      <c r="NTG428" s="230"/>
      <c r="NTH428" s="230"/>
      <c r="NTI428" s="230"/>
      <c r="NTJ428" s="230"/>
      <c r="NTK428" s="230"/>
      <c r="NTL428" s="230"/>
      <c r="NTM428" s="230"/>
      <c r="NTN428" s="230"/>
      <c r="NTO428" s="230"/>
      <c r="NTP428" s="230"/>
      <c r="NTQ428" s="230"/>
      <c r="NTR428" s="230"/>
      <c r="NTS428" s="230"/>
      <c r="NTT428" s="230"/>
      <c r="NTU428" s="230"/>
      <c r="NTV428" s="230"/>
      <c r="NTW428" s="230"/>
      <c r="NTX428" s="230"/>
      <c r="NTY428" s="230"/>
      <c r="NTZ428" s="230"/>
      <c r="NUA428" s="230"/>
      <c r="NUB428" s="230"/>
      <c r="NUC428" s="230"/>
      <c r="NUD428" s="230"/>
      <c r="NUE428" s="230"/>
      <c r="NUF428" s="230"/>
      <c r="NUG428" s="230"/>
      <c r="NUH428" s="230"/>
      <c r="NUI428" s="230"/>
      <c r="NUJ428" s="230"/>
      <c r="NUK428" s="230"/>
      <c r="NUL428" s="230"/>
      <c r="NUM428" s="230"/>
      <c r="NUN428" s="230"/>
      <c r="NUO428" s="230"/>
      <c r="NUP428" s="230"/>
      <c r="NUQ428" s="230"/>
      <c r="NUR428" s="230"/>
      <c r="NUS428" s="230"/>
      <c r="NUT428" s="230"/>
      <c r="NUU428" s="230"/>
      <c r="NUV428" s="230"/>
      <c r="NUW428" s="230"/>
      <c r="NUX428" s="230"/>
      <c r="NUY428" s="230"/>
      <c r="NUZ428" s="230"/>
      <c r="NVA428" s="230"/>
      <c r="NVB428" s="230"/>
      <c r="NVC428" s="230"/>
      <c r="NVD428" s="230"/>
      <c r="NVE428" s="230"/>
      <c r="NVF428" s="230"/>
      <c r="NVG428" s="230"/>
      <c r="NVH428" s="230"/>
      <c r="NVI428" s="230"/>
      <c r="NVJ428" s="230"/>
      <c r="NVK428" s="230"/>
      <c r="NVL428" s="230"/>
      <c r="NVM428" s="230"/>
      <c r="NVN428" s="230"/>
      <c r="NVO428" s="230"/>
      <c r="NVP428" s="230"/>
      <c r="NVQ428" s="230"/>
      <c r="NVR428" s="230"/>
      <c r="NVS428" s="230"/>
      <c r="NVT428" s="230"/>
      <c r="NVU428" s="230"/>
      <c r="NVV428" s="230"/>
      <c r="NVW428" s="230"/>
      <c r="NVX428" s="230"/>
      <c r="NVY428" s="230"/>
      <c r="NVZ428" s="230"/>
      <c r="NWA428" s="230"/>
      <c r="NWB428" s="230"/>
      <c r="NWC428" s="230"/>
      <c r="NWD428" s="230"/>
      <c r="NWE428" s="230"/>
      <c r="NWF428" s="230"/>
      <c r="NWG428" s="230"/>
      <c r="NWH428" s="230"/>
      <c r="NWI428" s="230"/>
      <c r="NWJ428" s="230"/>
      <c r="NWK428" s="230"/>
      <c r="NWL428" s="230"/>
      <c r="NWM428" s="230"/>
      <c r="NWN428" s="230"/>
      <c r="NWO428" s="230"/>
      <c r="NWP428" s="230"/>
      <c r="NWQ428" s="230"/>
      <c r="NWR428" s="230"/>
      <c r="NWS428" s="230"/>
      <c r="NWT428" s="230"/>
      <c r="NWU428" s="230"/>
      <c r="NWV428" s="230"/>
      <c r="NWW428" s="230"/>
      <c r="NWX428" s="230"/>
      <c r="NWY428" s="230"/>
      <c r="NWZ428" s="230"/>
      <c r="NXA428" s="230"/>
      <c r="NXB428" s="230"/>
      <c r="NXC428" s="230"/>
      <c r="NXD428" s="230"/>
      <c r="NXE428" s="230"/>
      <c r="NXF428" s="230"/>
      <c r="NXG428" s="230"/>
      <c r="NXH428" s="230"/>
      <c r="NXI428" s="230"/>
      <c r="NXJ428" s="230"/>
      <c r="NXK428" s="230"/>
      <c r="NXL428" s="230"/>
      <c r="NXM428" s="230"/>
      <c r="NXN428" s="230"/>
      <c r="NXO428" s="230"/>
      <c r="NXP428" s="230"/>
      <c r="NXQ428" s="230"/>
      <c r="NXR428" s="230"/>
      <c r="NXS428" s="230"/>
      <c r="NXT428" s="230"/>
      <c r="NXU428" s="230"/>
      <c r="NXV428" s="230"/>
      <c r="NXW428" s="230"/>
      <c r="NXX428" s="230"/>
      <c r="NXY428" s="230"/>
      <c r="NXZ428" s="230"/>
      <c r="NYA428" s="230"/>
      <c r="NYB428" s="230"/>
      <c r="NYC428" s="230"/>
      <c r="NYD428" s="230"/>
      <c r="NYE428" s="230"/>
      <c r="NYF428" s="230"/>
      <c r="NYG428" s="230"/>
      <c r="NYH428" s="230"/>
      <c r="NYI428" s="230"/>
      <c r="NYJ428" s="230"/>
      <c r="NYK428" s="230"/>
      <c r="NYL428" s="230"/>
      <c r="NYM428" s="230"/>
      <c r="NYN428" s="230"/>
      <c r="NYO428" s="230"/>
      <c r="NYP428" s="230"/>
      <c r="NYQ428" s="230"/>
      <c r="NYR428" s="230"/>
      <c r="NYS428" s="230"/>
      <c r="NYT428" s="230"/>
      <c r="NYU428" s="230"/>
      <c r="NYV428" s="230"/>
      <c r="NYW428" s="230"/>
      <c r="NYX428" s="230"/>
      <c r="NYY428" s="230"/>
      <c r="NYZ428" s="230"/>
      <c r="NZA428" s="230"/>
      <c r="NZB428" s="230"/>
      <c r="NZC428" s="230"/>
      <c r="NZD428" s="230"/>
      <c r="NZE428" s="230"/>
      <c r="NZF428" s="230"/>
      <c r="NZG428" s="230"/>
      <c r="NZH428" s="230"/>
      <c r="NZI428" s="230"/>
      <c r="NZJ428" s="230"/>
      <c r="NZK428" s="230"/>
      <c r="NZL428" s="230"/>
      <c r="NZM428" s="230"/>
      <c r="NZN428" s="230"/>
      <c r="NZO428" s="230"/>
      <c r="NZP428" s="230"/>
      <c r="NZQ428" s="230"/>
      <c r="NZR428" s="230"/>
      <c r="NZS428" s="230"/>
      <c r="NZT428" s="230"/>
      <c r="NZU428" s="230"/>
      <c r="NZV428" s="230"/>
      <c r="NZW428" s="230"/>
      <c r="NZX428" s="230"/>
      <c r="NZY428" s="230"/>
      <c r="NZZ428" s="230"/>
      <c r="OAA428" s="230"/>
      <c r="OAB428" s="230"/>
      <c r="OAC428" s="230"/>
      <c r="OAD428" s="230"/>
      <c r="OAE428" s="230"/>
      <c r="OAF428" s="230"/>
      <c r="OAG428" s="230"/>
      <c r="OAH428" s="230"/>
      <c r="OAI428" s="230"/>
      <c r="OAJ428" s="230"/>
      <c r="OAK428" s="230"/>
      <c r="OAL428" s="230"/>
      <c r="OAM428" s="230"/>
      <c r="OAN428" s="230"/>
      <c r="OAO428" s="230"/>
      <c r="OAP428" s="230"/>
      <c r="OAQ428" s="230"/>
      <c r="OAR428" s="230"/>
      <c r="OAS428" s="230"/>
      <c r="OAT428" s="230"/>
      <c r="OAU428" s="230"/>
      <c r="OAV428" s="230"/>
      <c r="OAW428" s="230"/>
      <c r="OAX428" s="230"/>
      <c r="OAY428" s="230"/>
      <c r="OAZ428" s="230"/>
      <c r="OBA428" s="230"/>
      <c r="OBB428" s="230"/>
      <c r="OBC428" s="230"/>
      <c r="OBD428" s="230"/>
      <c r="OBE428" s="230"/>
      <c r="OBF428" s="230"/>
      <c r="OBG428" s="230"/>
      <c r="OBH428" s="230"/>
      <c r="OBI428" s="230"/>
      <c r="OBJ428" s="230"/>
      <c r="OBK428" s="230"/>
      <c r="OBL428" s="230"/>
      <c r="OBM428" s="230"/>
      <c r="OBN428" s="230"/>
      <c r="OBO428" s="230"/>
      <c r="OBP428" s="230"/>
      <c r="OBQ428" s="230"/>
      <c r="OBR428" s="230"/>
      <c r="OBS428" s="230"/>
      <c r="OBT428" s="230"/>
      <c r="OBU428" s="230"/>
      <c r="OBV428" s="230"/>
      <c r="OBW428" s="230"/>
      <c r="OBX428" s="230"/>
      <c r="OBY428" s="230"/>
      <c r="OBZ428" s="230"/>
      <c r="OCA428" s="230"/>
      <c r="OCB428" s="230"/>
      <c r="OCC428" s="230"/>
      <c r="OCD428" s="230"/>
      <c r="OCE428" s="230"/>
      <c r="OCF428" s="230"/>
      <c r="OCG428" s="230"/>
      <c r="OCH428" s="230"/>
      <c r="OCI428" s="230"/>
      <c r="OCJ428" s="230"/>
      <c r="OCK428" s="230"/>
      <c r="OCL428" s="230"/>
      <c r="OCM428" s="230"/>
      <c r="OCN428" s="230"/>
      <c r="OCO428" s="230"/>
      <c r="OCP428" s="230"/>
      <c r="OCQ428" s="230"/>
      <c r="OCR428" s="230"/>
      <c r="OCS428" s="230"/>
      <c r="OCT428" s="230"/>
      <c r="OCU428" s="230"/>
      <c r="OCV428" s="230"/>
      <c r="OCW428" s="230"/>
      <c r="OCX428" s="230"/>
      <c r="OCY428" s="230"/>
      <c r="OCZ428" s="230"/>
      <c r="ODA428" s="230"/>
      <c r="ODB428" s="230"/>
      <c r="ODC428" s="230"/>
      <c r="ODD428" s="230"/>
      <c r="ODE428" s="230"/>
      <c r="ODF428" s="230"/>
      <c r="ODG428" s="230"/>
      <c r="ODH428" s="230"/>
      <c r="ODI428" s="230"/>
      <c r="ODJ428" s="230"/>
      <c r="ODK428" s="230"/>
      <c r="ODL428" s="230"/>
      <c r="ODM428" s="230"/>
      <c r="ODN428" s="230"/>
      <c r="ODO428" s="230"/>
      <c r="ODP428" s="230"/>
      <c r="ODQ428" s="230"/>
      <c r="ODR428" s="230"/>
      <c r="ODS428" s="230"/>
      <c r="ODT428" s="230"/>
      <c r="ODU428" s="230"/>
      <c r="ODV428" s="230"/>
      <c r="ODW428" s="230"/>
      <c r="ODX428" s="230"/>
      <c r="ODY428" s="230"/>
      <c r="ODZ428" s="230"/>
      <c r="OEA428" s="230"/>
      <c r="OEB428" s="230"/>
      <c r="OEC428" s="230"/>
      <c r="OED428" s="230"/>
      <c r="OEE428" s="230"/>
      <c r="OEF428" s="230"/>
      <c r="OEG428" s="230"/>
      <c r="OEH428" s="230"/>
      <c r="OEI428" s="230"/>
      <c r="OEJ428" s="230"/>
      <c r="OEK428" s="230"/>
      <c r="OEL428" s="230"/>
      <c r="OEM428" s="230"/>
      <c r="OEN428" s="230"/>
      <c r="OEO428" s="230"/>
      <c r="OEP428" s="230"/>
      <c r="OEQ428" s="230"/>
      <c r="OER428" s="230"/>
      <c r="OES428" s="230"/>
      <c r="OET428" s="230"/>
      <c r="OEU428" s="230"/>
      <c r="OEV428" s="230"/>
      <c r="OEW428" s="230"/>
      <c r="OEX428" s="230"/>
      <c r="OEY428" s="230"/>
      <c r="OEZ428" s="230"/>
      <c r="OFA428" s="230"/>
      <c r="OFB428" s="230"/>
      <c r="OFC428" s="230"/>
      <c r="OFD428" s="230"/>
      <c r="OFE428" s="230"/>
      <c r="OFF428" s="230"/>
      <c r="OFG428" s="230"/>
      <c r="OFH428" s="230"/>
      <c r="OFI428" s="230"/>
      <c r="OFJ428" s="230"/>
      <c r="OFK428" s="230"/>
      <c r="OFL428" s="230"/>
      <c r="OFM428" s="230"/>
      <c r="OFN428" s="230"/>
      <c r="OFO428" s="230"/>
      <c r="OFP428" s="230"/>
      <c r="OFQ428" s="230"/>
      <c r="OFR428" s="230"/>
      <c r="OFS428" s="230"/>
      <c r="OFT428" s="230"/>
      <c r="OFU428" s="230"/>
      <c r="OFV428" s="230"/>
      <c r="OFW428" s="230"/>
      <c r="OFX428" s="230"/>
      <c r="OFY428" s="230"/>
      <c r="OFZ428" s="230"/>
      <c r="OGA428" s="230"/>
      <c r="OGB428" s="230"/>
      <c r="OGC428" s="230"/>
      <c r="OGD428" s="230"/>
      <c r="OGE428" s="230"/>
      <c r="OGF428" s="230"/>
      <c r="OGG428" s="230"/>
      <c r="OGH428" s="230"/>
      <c r="OGI428" s="230"/>
      <c r="OGJ428" s="230"/>
      <c r="OGK428" s="230"/>
      <c r="OGL428" s="230"/>
      <c r="OGM428" s="230"/>
      <c r="OGN428" s="230"/>
      <c r="OGO428" s="230"/>
      <c r="OGP428" s="230"/>
      <c r="OGQ428" s="230"/>
      <c r="OGR428" s="230"/>
      <c r="OGS428" s="230"/>
      <c r="OGT428" s="230"/>
      <c r="OGU428" s="230"/>
      <c r="OGV428" s="230"/>
      <c r="OGW428" s="230"/>
      <c r="OGX428" s="230"/>
      <c r="OGY428" s="230"/>
      <c r="OGZ428" s="230"/>
      <c r="OHA428" s="230"/>
      <c r="OHB428" s="230"/>
      <c r="OHC428" s="230"/>
      <c r="OHD428" s="230"/>
      <c r="OHE428" s="230"/>
      <c r="OHF428" s="230"/>
      <c r="OHG428" s="230"/>
      <c r="OHH428" s="230"/>
      <c r="OHI428" s="230"/>
      <c r="OHJ428" s="230"/>
      <c r="OHK428" s="230"/>
      <c r="OHL428" s="230"/>
      <c r="OHM428" s="230"/>
      <c r="OHN428" s="230"/>
      <c r="OHO428" s="230"/>
      <c r="OHP428" s="230"/>
      <c r="OHQ428" s="230"/>
      <c r="OHR428" s="230"/>
      <c r="OHS428" s="230"/>
      <c r="OHT428" s="230"/>
      <c r="OHU428" s="230"/>
      <c r="OHV428" s="230"/>
      <c r="OHW428" s="230"/>
      <c r="OHX428" s="230"/>
      <c r="OHY428" s="230"/>
      <c r="OHZ428" s="230"/>
      <c r="OIA428" s="230"/>
      <c r="OIB428" s="230"/>
      <c r="OIC428" s="230"/>
      <c r="OID428" s="230"/>
      <c r="OIE428" s="230"/>
      <c r="OIF428" s="230"/>
      <c r="OIG428" s="230"/>
      <c r="OIH428" s="230"/>
      <c r="OII428" s="230"/>
      <c r="OIJ428" s="230"/>
      <c r="OIK428" s="230"/>
      <c r="OIL428" s="230"/>
      <c r="OIM428" s="230"/>
      <c r="OIN428" s="230"/>
      <c r="OIO428" s="230"/>
      <c r="OIP428" s="230"/>
      <c r="OIQ428" s="230"/>
      <c r="OIR428" s="230"/>
      <c r="OIS428" s="230"/>
      <c r="OIT428" s="230"/>
      <c r="OIU428" s="230"/>
      <c r="OIV428" s="230"/>
      <c r="OIW428" s="230"/>
      <c r="OIX428" s="230"/>
      <c r="OIY428" s="230"/>
      <c r="OIZ428" s="230"/>
      <c r="OJA428" s="230"/>
      <c r="OJB428" s="230"/>
      <c r="OJC428" s="230"/>
      <c r="OJD428" s="230"/>
      <c r="OJE428" s="230"/>
      <c r="OJF428" s="230"/>
      <c r="OJG428" s="230"/>
      <c r="OJH428" s="230"/>
      <c r="OJI428" s="230"/>
      <c r="OJJ428" s="230"/>
      <c r="OJK428" s="230"/>
      <c r="OJL428" s="230"/>
      <c r="OJM428" s="230"/>
      <c r="OJN428" s="230"/>
      <c r="OJO428" s="230"/>
      <c r="OJP428" s="230"/>
      <c r="OJQ428" s="230"/>
      <c r="OJR428" s="230"/>
      <c r="OJS428" s="230"/>
      <c r="OJT428" s="230"/>
      <c r="OJU428" s="230"/>
      <c r="OJV428" s="230"/>
      <c r="OJW428" s="230"/>
      <c r="OJX428" s="230"/>
      <c r="OJY428" s="230"/>
      <c r="OJZ428" s="230"/>
      <c r="OKA428" s="230"/>
      <c r="OKB428" s="230"/>
      <c r="OKC428" s="230"/>
      <c r="OKD428" s="230"/>
      <c r="OKE428" s="230"/>
      <c r="OKF428" s="230"/>
      <c r="OKG428" s="230"/>
      <c r="OKH428" s="230"/>
      <c r="OKI428" s="230"/>
      <c r="OKJ428" s="230"/>
      <c r="OKK428" s="230"/>
      <c r="OKL428" s="230"/>
      <c r="OKM428" s="230"/>
      <c r="OKN428" s="230"/>
      <c r="OKO428" s="230"/>
      <c r="OKP428" s="230"/>
      <c r="OKQ428" s="230"/>
      <c r="OKR428" s="230"/>
      <c r="OKS428" s="230"/>
      <c r="OKT428" s="230"/>
      <c r="OKU428" s="230"/>
      <c r="OKV428" s="230"/>
      <c r="OKW428" s="230"/>
      <c r="OKX428" s="230"/>
      <c r="OKY428" s="230"/>
      <c r="OKZ428" s="230"/>
      <c r="OLA428" s="230"/>
      <c r="OLB428" s="230"/>
      <c r="OLC428" s="230"/>
      <c r="OLD428" s="230"/>
      <c r="OLE428" s="230"/>
      <c r="OLF428" s="230"/>
      <c r="OLG428" s="230"/>
      <c r="OLH428" s="230"/>
      <c r="OLI428" s="230"/>
      <c r="OLJ428" s="230"/>
      <c r="OLK428" s="230"/>
      <c r="OLL428" s="230"/>
      <c r="OLM428" s="230"/>
      <c r="OLN428" s="230"/>
      <c r="OLO428" s="230"/>
      <c r="OLP428" s="230"/>
      <c r="OLQ428" s="230"/>
      <c r="OLR428" s="230"/>
      <c r="OLS428" s="230"/>
      <c r="OLT428" s="230"/>
      <c r="OLU428" s="230"/>
      <c r="OLV428" s="230"/>
      <c r="OLW428" s="230"/>
      <c r="OLX428" s="230"/>
      <c r="OLY428" s="230"/>
      <c r="OLZ428" s="230"/>
      <c r="OMA428" s="230"/>
      <c r="OMB428" s="230"/>
      <c r="OMC428" s="230"/>
      <c r="OMD428" s="230"/>
      <c r="OME428" s="230"/>
      <c r="OMF428" s="230"/>
      <c r="OMG428" s="230"/>
      <c r="OMH428" s="230"/>
      <c r="OMI428" s="230"/>
      <c r="OMJ428" s="230"/>
      <c r="OMK428" s="230"/>
      <c r="OML428" s="230"/>
      <c r="OMM428" s="230"/>
      <c r="OMN428" s="230"/>
      <c r="OMO428" s="230"/>
      <c r="OMP428" s="230"/>
      <c r="OMQ428" s="230"/>
      <c r="OMR428" s="230"/>
      <c r="OMS428" s="230"/>
      <c r="OMT428" s="230"/>
      <c r="OMU428" s="230"/>
      <c r="OMV428" s="230"/>
      <c r="OMW428" s="230"/>
      <c r="OMX428" s="230"/>
      <c r="OMY428" s="230"/>
      <c r="OMZ428" s="230"/>
      <c r="ONA428" s="230"/>
      <c r="ONB428" s="230"/>
      <c r="ONC428" s="230"/>
      <c r="OND428" s="230"/>
      <c r="ONE428" s="230"/>
      <c r="ONF428" s="230"/>
      <c r="ONG428" s="230"/>
      <c r="ONH428" s="230"/>
      <c r="ONI428" s="230"/>
      <c r="ONJ428" s="230"/>
      <c r="ONK428" s="230"/>
      <c r="ONL428" s="230"/>
      <c r="ONM428" s="230"/>
      <c r="ONN428" s="230"/>
      <c r="ONO428" s="230"/>
      <c r="ONP428" s="230"/>
      <c r="ONQ428" s="230"/>
      <c r="ONR428" s="230"/>
      <c r="ONS428" s="230"/>
      <c r="ONT428" s="230"/>
      <c r="ONU428" s="230"/>
      <c r="ONV428" s="230"/>
      <c r="ONW428" s="230"/>
      <c r="ONX428" s="230"/>
      <c r="ONY428" s="230"/>
      <c r="ONZ428" s="230"/>
      <c r="OOA428" s="230"/>
      <c r="OOB428" s="230"/>
      <c r="OOC428" s="230"/>
      <c r="OOD428" s="230"/>
      <c r="OOE428" s="230"/>
      <c r="OOF428" s="230"/>
      <c r="OOG428" s="230"/>
      <c r="OOH428" s="230"/>
      <c r="OOI428" s="230"/>
      <c r="OOJ428" s="230"/>
      <c r="OOK428" s="230"/>
      <c r="OOL428" s="230"/>
      <c r="OOM428" s="230"/>
      <c r="OON428" s="230"/>
      <c r="OOO428" s="230"/>
      <c r="OOP428" s="230"/>
      <c r="OOQ428" s="230"/>
      <c r="OOR428" s="230"/>
      <c r="OOS428" s="230"/>
      <c r="OOT428" s="230"/>
      <c r="OOU428" s="230"/>
      <c r="OOV428" s="230"/>
      <c r="OOW428" s="230"/>
      <c r="OOX428" s="230"/>
      <c r="OOY428" s="230"/>
      <c r="OOZ428" s="230"/>
      <c r="OPA428" s="230"/>
      <c r="OPB428" s="230"/>
      <c r="OPC428" s="230"/>
      <c r="OPD428" s="230"/>
      <c r="OPE428" s="230"/>
      <c r="OPF428" s="230"/>
      <c r="OPG428" s="230"/>
      <c r="OPH428" s="230"/>
      <c r="OPI428" s="230"/>
      <c r="OPJ428" s="230"/>
      <c r="OPK428" s="230"/>
      <c r="OPL428" s="230"/>
      <c r="OPM428" s="230"/>
      <c r="OPN428" s="230"/>
      <c r="OPO428" s="230"/>
      <c r="OPP428" s="230"/>
      <c r="OPQ428" s="230"/>
      <c r="OPR428" s="230"/>
      <c r="OPS428" s="230"/>
      <c r="OPT428" s="230"/>
      <c r="OPU428" s="230"/>
      <c r="OPV428" s="230"/>
      <c r="OPW428" s="230"/>
      <c r="OPX428" s="230"/>
      <c r="OPY428" s="230"/>
      <c r="OPZ428" s="230"/>
      <c r="OQA428" s="230"/>
      <c r="OQB428" s="230"/>
      <c r="OQC428" s="230"/>
      <c r="OQD428" s="230"/>
      <c r="OQE428" s="230"/>
      <c r="OQF428" s="230"/>
      <c r="OQG428" s="230"/>
      <c r="OQH428" s="230"/>
      <c r="OQI428" s="230"/>
      <c r="OQJ428" s="230"/>
      <c r="OQK428" s="230"/>
      <c r="OQL428" s="230"/>
      <c r="OQM428" s="230"/>
      <c r="OQN428" s="230"/>
      <c r="OQO428" s="230"/>
      <c r="OQP428" s="230"/>
      <c r="OQQ428" s="230"/>
      <c r="OQR428" s="230"/>
      <c r="OQS428" s="230"/>
      <c r="OQT428" s="230"/>
      <c r="OQU428" s="230"/>
      <c r="OQV428" s="230"/>
      <c r="OQW428" s="230"/>
      <c r="OQX428" s="230"/>
      <c r="OQY428" s="230"/>
      <c r="OQZ428" s="230"/>
      <c r="ORA428" s="230"/>
      <c r="ORB428" s="230"/>
      <c r="ORC428" s="230"/>
      <c r="ORD428" s="230"/>
      <c r="ORE428" s="230"/>
      <c r="ORF428" s="230"/>
      <c r="ORG428" s="230"/>
      <c r="ORH428" s="230"/>
      <c r="ORI428" s="230"/>
      <c r="ORJ428" s="230"/>
      <c r="ORK428" s="230"/>
      <c r="ORL428" s="230"/>
      <c r="ORM428" s="230"/>
      <c r="ORN428" s="230"/>
      <c r="ORO428" s="230"/>
      <c r="ORP428" s="230"/>
      <c r="ORQ428" s="230"/>
      <c r="ORR428" s="230"/>
      <c r="ORS428" s="230"/>
      <c r="ORT428" s="230"/>
      <c r="ORU428" s="230"/>
      <c r="ORV428" s="230"/>
      <c r="ORW428" s="230"/>
      <c r="ORX428" s="230"/>
      <c r="ORY428" s="230"/>
      <c r="ORZ428" s="230"/>
      <c r="OSA428" s="230"/>
      <c r="OSB428" s="230"/>
      <c r="OSC428" s="230"/>
      <c r="OSD428" s="230"/>
      <c r="OSE428" s="230"/>
      <c r="OSF428" s="230"/>
      <c r="OSG428" s="230"/>
      <c r="OSH428" s="230"/>
      <c r="OSI428" s="230"/>
      <c r="OSJ428" s="230"/>
      <c r="OSK428" s="230"/>
      <c r="OSL428" s="230"/>
      <c r="OSM428" s="230"/>
      <c r="OSN428" s="230"/>
      <c r="OSO428" s="230"/>
      <c r="OSP428" s="230"/>
      <c r="OSQ428" s="230"/>
      <c r="OSR428" s="230"/>
      <c r="OSS428" s="230"/>
      <c r="OST428" s="230"/>
      <c r="OSU428" s="230"/>
      <c r="OSV428" s="230"/>
      <c r="OSW428" s="230"/>
      <c r="OSX428" s="230"/>
      <c r="OSY428" s="230"/>
      <c r="OSZ428" s="230"/>
      <c r="OTA428" s="230"/>
      <c r="OTB428" s="230"/>
      <c r="OTC428" s="230"/>
      <c r="OTD428" s="230"/>
      <c r="OTE428" s="230"/>
      <c r="OTF428" s="230"/>
      <c r="OTG428" s="230"/>
      <c r="OTH428" s="230"/>
      <c r="OTI428" s="230"/>
      <c r="OTJ428" s="230"/>
      <c r="OTK428" s="230"/>
      <c r="OTL428" s="230"/>
      <c r="OTM428" s="230"/>
      <c r="OTN428" s="230"/>
      <c r="OTO428" s="230"/>
      <c r="OTP428" s="230"/>
      <c r="OTQ428" s="230"/>
      <c r="OTR428" s="230"/>
      <c r="OTS428" s="230"/>
      <c r="OTT428" s="230"/>
      <c r="OTU428" s="230"/>
      <c r="OTV428" s="230"/>
      <c r="OTW428" s="230"/>
      <c r="OTX428" s="230"/>
      <c r="OTY428" s="230"/>
      <c r="OTZ428" s="230"/>
      <c r="OUA428" s="230"/>
      <c r="OUB428" s="230"/>
      <c r="OUC428" s="230"/>
      <c r="OUD428" s="230"/>
      <c r="OUE428" s="230"/>
      <c r="OUF428" s="230"/>
      <c r="OUG428" s="230"/>
      <c r="OUH428" s="230"/>
      <c r="OUI428" s="230"/>
      <c r="OUJ428" s="230"/>
      <c r="OUK428" s="230"/>
      <c r="OUL428" s="230"/>
      <c r="OUM428" s="230"/>
      <c r="OUN428" s="230"/>
      <c r="OUO428" s="230"/>
      <c r="OUP428" s="230"/>
      <c r="OUQ428" s="230"/>
      <c r="OUR428" s="230"/>
      <c r="OUS428" s="230"/>
      <c r="OUT428" s="230"/>
      <c r="OUU428" s="230"/>
      <c r="OUV428" s="230"/>
      <c r="OUW428" s="230"/>
      <c r="OUX428" s="230"/>
      <c r="OUY428" s="230"/>
      <c r="OUZ428" s="230"/>
      <c r="OVA428" s="230"/>
      <c r="OVB428" s="230"/>
      <c r="OVC428" s="230"/>
      <c r="OVD428" s="230"/>
      <c r="OVE428" s="230"/>
      <c r="OVF428" s="230"/>
      <c r="OVG428" s="230"/>
      <c r="OVH428" s="230"/>
      <c r="OVI428" s="230"/>
      <c r="OVJ428" s="230"/>
      <c r="OVK428" s="230"/>
      <c r="OVL428" s="230"/>
      <c r="OVM428" s="230"/>
      <c r="OVN428" s="230"/>
      <c r="OVO428" s="230"/>
      <c r="OVP428" s="230"/>
      <c r="OVQ428" s="230"/>
      <c r="OVR428" s="230"/>
      <c r="OVS428" s="230"/>
      <c r="OVT428" s="230"/>
      <c r="OVU428" s="230"/>
      <c r="OVV428" s="230"/>
      <c r="OVW428" s="230"/>
      <c r="OVX428" s="230"/>
      <c r="OVY428" s="230"/>
      <c r="OVZ428" s="230"/>
      <c r="OWA428" s="230"/>
      <c r="OWB428" s="230"/>
      <c r="OWC428" s="230"/>
      <c r="OWD428" s="230"/>
      <c r="OWE428" s="230"/>
      <c r="OWF428" s="230"/>
      <c r="OWG428" s="230"/>
      <c r="OWH428" s="230"/>
      <c r="OWI428" s="230"/>
      <c r="OWJ428" s="230"/>
      <c r="OWK428" s="230"/>
      <c r="OWL428" s="230"/>
      <c r="OWM428" s="230"/>
      <c r="OWN428" s="230"/>
      <c r="OWO428" s="230"/>
      <c r="OWP428" s="230"/>
      <c r="OWQ428" s="230"/>
      <c r="OWR428" s="230"/>
      <c r="OWS428" s="230"/>
      <c r="OWT428" s="230"/>
      <c r="OWU428" s="230"/>
      <c r="OWV428" s="230"/>
      <c r="OWW428" s="230"/>
      <c r="OWX428" s="230"/>
      <c r="OWY428" s="230"/>
      <c r="OWZ428" s="230"/>
      <c r="OXA428" s="230"/>
      <c r="OXB428" s="230"/>
      <c r="OXC428" s="230"/>
      <c r="OXD428" s="230"/>
      <c r="OXE428" s="230"/>
      <c r="OXF428" s="230"/>
      <c r="OXG428" s="230"/>
      <c r="OXH428" s="230"/>
      <c r="OXI428" s="230"/>
      <c r="OXJ428" s="230"/>
      <c r="OXK428" s="230"/>
      <c r="OXL428" s="230"/>
      <c r="OXM428" s="230"/>
      <c r="OXN428" s="230"/>
      <c r="OXO428" s="230"/>
      <c r="OXP428" s="230"/>
      <c r="OXQ428" s="230"/>
      <c r="OXR428" s="230"/>
      <c r="OXS428" s="230"/>
      <c r="OXT428" s="230"/>
      <c r="OXU428" s="230"/>
      <c r="OXV428" s="230"/>
      <c r="OXW428" s="230"/>
      <c r="OXX428" s="230"/>
      <c r="OXY428" s="230"/>
      <c r="OXZ428" s="230"/>
      <c r="OYA428" s="230"/>
      <c r="OYB428" s="230"/>
      <c r="OYC428" s="230"/>
      <c r="OYD428" s="230"/>
      <c r="OYE428" s="230"/>
      <c r="OYF428" s="230"/>
      <c r="OYG428" s="230"/>
      <c r="OYH428" s="230"/>
      <c r="OYI428" s="230"/>
      <c r="OYJ428" s="230"/>
      <c r="OYK428" s="230"/>
      <c r="OYL428" s="230"/>
      <c r="OYM428" s="230"/>
      <c r="OYN428" s="230"/>
      <c r="OYO428" s="230"/>
      <c r="OYP428" s="230"/>
      <c r="OYQ428" s="230"/>
      <c r="OYR428" s="230"/>
      <c r="OYS428" s="230"/>
      <c r="OYT428" s="230"/>
      <c r="OYU428" s="230"/>
      <c r="OYV428" s="230"/>
      <c r="OYW428" s="230"/>
      <c r="OYX428" s="230"/>
      <c r="OYY428" s="230"/>
      <c r="OYZ428" s="230"/>
      <c r="OZA428" s="230"/>
      <c r="OZB428" s="230"/>
      <c r="OZC428" s="230"/>
      <c r="OZD428" s="230"/>
      <c r="OZE428" s="230"/>
      <c r="OZF428" s="230"/>
      <c r="OZG428" s="230"/>
      <c r="OZH428" s="230"/>
      <c r="OZI428" s="230"/>
      <c r="OZJ428" s="230"/>
      <c r="OZK428" s="230"/>
      <c r="OZL428" s="230"/>
      <c r="OZM428" s="230"/>
      <c r="OZN428" s="230"/>
      <c r="OZO428" s="230"/>
      <c r="OZP428" s="230"/>
      <c r="OZQ428" s="230"/>
      <c r="OZR428" s="230"/>
      <c r="OZS428" s="230"/>
      <c r="OZT428" s="230"/>
      <c r="OZU428" s="230"/>
      <c r="OZV428" s="230"/>
      <c r="OZW428" s="230"/>
      <c r="OZX428" s="230"/>
      <c r="OZY428" s="230"/>
      <c r="OZZ428" s="230"/>
      <c r="PAA428" s="230"/>
      <c r="PAB428" s="230"/>
      <c r="PAC428" s="230"/>
      <c r="PAD428" s="230"/>
      <c r="PAE428" s="230"/>
      <c r="PAF428" s="230"/>
      <c r="PAG428" s="230"/>
      <c r="PAH428" s="230"/>
      <c r="PAI428" s="230"/>
      <c r="PAJ428" s="230"/>
      <c r="PAK428" s="230"/>
      <c r="PAL428" s="230"/>
      <c r="PAM428" s="230"/>
      <c r="PAN428" s="230"/>
      <c r="PAO428" s="230"/>
      <c r="PAP428" s="230"/>
      <c r="PAQ428" s="230"/>
      <c r="PAR428" s="230"/>
      <c r="PAS428" s="230"/>
      <c r="PAT428" s="230"/>
      <c r="PAU428" s="230"/>
      <c r="PAV428" s="230"/>
      <c r="PAW428" s="230"/>
      <c r="PAX428" s="230"/>
      <c r="PAY428" s="230"/>
      <c r="PAZ428" s="230"/>
      <c r="PBA428" s="230"/>
      <c r="PBB428" s="230"/>
      <c r="PBC428" s="230"/>
      <c r="PBD428" s="230"/>
      <c r="PBE428" s="230"/>
      <c r="PBF428" s="230"/>
      <c r="PBG428" s="230"/>
      <c r="PBH428" s="230"/>
      <c r="PBI428" s="230"/>
      <c r="PBJ428" s="230"/>
      <c r="PBK428" s="230"/>
      <c r="PBL428" s="230"/>
      <c r="PBM428" s="230"/>
      <c r="PBN428" s="230"/>
      <c r="PBO428" s="230"/>
      <c r="PBP428" s="230"/>
      <c r="PBQ428" s="230"/>
      <c r="PBR428" s="230"/>
      <c r="PBS428" s="230"/>
      <c r="PBT428" s="230"/>
      <c r="PBU428" s="230"/>
      <c r="PBV428" s="230"/>
      <c r="PBW428" s="230"/>
      <c r="PBX428" s="230"/>
      <c r="PBY428" s="230"/>
      <c r="PBZ428" s="230"/>
      <c r="PCA428" s="230"/>
      <c r="PCB428" s="230"/>
      <c r="PCC428" s="230"/>
      <c r="PCD428" s="230"/>
      <c r="PCE428" s="230"/>
      <c r="PCF428" s="230"/>
      <c r="PCG428" s="230"/>
      <c r="PCH428" s="230"/>
      <c r="PCI428" s="230"/>
      <c r="PCJ428" s="230"/>
      <c r="PCK428" s="230"/>
      <c r="PCL428" s="230"/>
      <c r="PCM428" s="230"/>
      <c r="PCN428" s="230"/>
      <c r="PCO428" s="230"/>
      <c r="PCP428" s="230"/>
      <c r="PCQ428" s="230"/>
      <c r="PCR428" s="230"/>
      <c r="PCS428" s="230"/>
      <c r="PCT428" s="230"/>
      <c r="PCU428" s="230"/>
      <c r="PCV428" s="230"/>
      <c r="PCW428" s="230"/>
      <c r="PCX428" s="230"/>
      <c r="PCY428" s="230"/>
      <c r="PCZ428" s="230"/>
      <c r="PDA428" s="230"/>
      <c r="PDB428" s="230"/>
      <c r="PDC428" s="230"/>
      <c r="PDD428" s="230"/>
      <c r="PDE428" s="230"/>
      <c r="PDF428" s="230"/>
      <c r="PDG428" s="230"/>
      <c r="PDH428" s="230"/>
      <c r="PDI428" s="230"/>
      <c r="PDJ428" s="230"/>
      <c r="PDK428" s="230"/>
      <c r="PDL428" s="230"/>
      <c r="PDM428" s="230"/>
      <c r="PDN428" s="230"/>
      <c r="PDO428" s="230"/>
      <c r="PDP428" s="230"/>
      <c r="PDQ428" s="230"/>
      <c r="PDR428" s="230"/>
      <c r="PDS428" s="230"/>
      <c r="PDT428" s="230"/>
      <c r="PDU428" s="230"/>
      <c r="PDV428" s="230"/>
      <c r="PDW428" s="230"/>
      <c r="PDX428" s="230"/>
      <c r="PDY428" s="230"/>
      <c r="PDZ428" s="230"/>
      <c r="PEA428" s="230"/>
      <c r="PEB428" s="230"/>
      <c r="PEC428" s="230"/>
      <c r="PED428" s="230"/>
      <c r="PEE428" s="230"/>
      <c r="PEF428" s="230"/>
      <c r="PEG428" s="230"/>
      <c r="PEH428" s="230"/>
      <c r="PEI428" s="230"/>
      <c r="PEJ428" s="230"/>
      <c r="PEK428" s="230"/>
      <c r="PEL428" s="230"/>
      <c r="PEM428" s="230"/>
      <c r="PEN428" s="230"/>
      <c r="PEO428" s="230"/>
      <c r="PEP428" s="230"/>
      <c r="PEQ428" s="230"/>
      <c r="PER428" s="230"/>
      <c r="PES428" s="230"/>
      <c r="PET428" s="230"/>
      <c r="PEU428" s="230"/>
      <c r="PEV428" s="230"/>
      <c r="PEW428" s="230"/>
      <c r="PEX428" s="230"/>
      <c r="PEY428" s="230"/>
      <c r="PEZ428" s="230"/>
      <c r="PFA428" s="230"/>
      <c r="PFB428" s="230"/>
      <c r="PFC428" s="230"/>
      <c r="PFD428" s="230"/>
      <c r="PFE428" s="230"/>
      <c r="PFF428" s="230"/>
      <c r="PFG428" s="230"/>
      <c r="PFH428" s="230"/>
      <c r="PFI428" s="230"/>
      <c r="PFJ428" s="230"/>
      <c r="PFK428" s="230"/>
      <c r="PFL428" s="230"/>
      <c r="PFM428" s="230"/>
      <c r="PFN428" s="230"/>
      <c r="PFO428" s="230"/>
      <c r="PFP428" s="230"/>
      <c r="PFQ428" s="230"/>
      <c r="PFR428" s="230"/>
      <c r="PFS428" s="230"/>
      <c r="PFT428" s="230"/>
      <c r="PFU428" s="230"/>
      <c r="PFV428" s="230"/>
      <c r="PFW428" s="230"/>
      <c r="PFX428" s="230"/>
      <c r="PFY428" s="230"/>
      <c r="PFZ428" s="230"/>
      <c r="PGA428" s="230"/>
      <c r="PGB428" s="230"/>
      <c r="PGC428" s="230"/>
      <c r="PGD428" s="230"/>
      <c r="PGE428" s="230"/>
      <c r="PGF428" s="230"/>
      <c r="PGG428" s="230"/>
      <c r="PGH428" s="230"/>
      <c r="PGI428" s="230"/>
      <c r="PGJ428" s="230"/>
      <c r="PGK428" s="230"/>
      <c r="PGL428" s="230"/>
      <c r="PGM428" s="230"/>
      <c r="PGN428" s="230"/>
      <c r="PGO428" s="230"/>
      <c r="PGP428" s="230"/>
      <c r="PGQ428" s="230"/>
      <c r="PGR428" s="230"/>
      <c r="PGS428" s="230"/>
      <c r="PGT428" s="230"/>
      <c r="PGU428" s="230"/>
      <c r="PGV428" s="230"/>
      <c r="PGW428" s="230"/>
      <c r="PGX428" s="230"/>
      <c r="PGY428" s="230"/>
      <c r="PGZ428" s="230"/>
      <c r="PHA428" s="230"/>
      <c r="PHB428" s="230"/>
      <c r="PHC428" s="230"/>
      <c r="PHD428" s="230"/>
      <c r="PHE428" s="230"/>
      <c r="PHF428" s="230"/>
      <c r="PHG428" s="230"/>
      <c r="PHH428" s="230"/>
      <c r="PHI428" s="230"/>
      <c r="PHJ428" s="230"/>
      <c r="PHK428" s="230"/>
      <c r="PHL428" s="230"/>
      <c r="PHM428" s="230"/>
      <c r="PHN428" s="230"/>
      <c r="PHO428" s="230"/>
      <c r="PHP428" s="230"/>
      <c r="PHQ428" s="230"/>
      <c r="PHR428" s="230"/>
      <c r="PHS428" s="230"/>
      <c r="PHT428" s="230"/>
      <c r="PHU428" s="230"/>
      <c r="PHV428" s="230"/>
      <c r="PHW428" s="230"/>
      <c r="PHX428" s="230"/>
      <c r="PHY428" s="230"/>
      <c r="PHZ428" s="230"/>
      <c r="PIA428" s="230"/>
      <c r="PIB428" s="230"/>
      <c r="PIC428" s="230"/>
      <c r="PID428" s="230"/>
      <c r="PIE428" s="230"/>
      <c r="PIF428" s="230"/>
      <c r="PIG428" s="230"/>
      <c r="PIH428" s="230"/>
      <c r="PII428" s="230"/>
      <c r="PIJ428" s="230"/>
      <c r="PIK428" s="230"/>
      <c r="PIL428" s="230"/>
      <c r="PIM428" s="230"/>
      <c r="PIN428" s="230"/>
      <c r="PIO428" s="230"/>
      <c r="PIP428" s="230"/>
      <c r="PIQ428" s="230"/>
      <c r="PIR428" s="230"/>
      <c r="PIS428" s="230"/>
      <c r="PIT428" s="230"/>
      <c r="PIU428" s="230"/>
      <c r="PIV428" s="230"/>
      <c r="PIW428" s="230"/>
      <c r="PIX428" s="230"/>
      <c r="PIY428" s="230"/>
      <c r="PIZ428" s="230"/>
      <c r="PJA428" s="230"/>
      <c r="PJB428" s="230"/>
      <c r="PJC428" s="230"/>
      <c r="PJD428" s="230"/>
      <c r="PJE428" s="230"/>
      <c r="PJF428" s="230"/>
      <c r="PJG428" s="230"/>
      <c r="PJH428" s="230"/>
      <c r="PJI428" s="230"/>
      <c r="PJJ428" s="230"/>
      <c r="PJK428" s="230"/>
      <c r="PJL428" s="230"/>
      <c r="PJM428" s="230"/>
      <c r="PJN428" s="230"/>
      <c r="PJO428" s="230"/>
      <c r="PJP428" s="230"/>
      <c r="PJQ428" s="230"/>
      <c r="PJR428" s="230"/>
      <c r="PJS428" s="230"/>
      <c r="PJT428" s="230"/>
      <c r="PJU428" s="230"/>
      <c r="PJV428" s="230"/>
      <c r="PJW428" s="230"/>
      <c r="PJX428" s="230"/>
      <c r="PJY428" s="230"/>
      <c r="PJZ428" s="230"/>
      <c r="PKA428" s="230"/>
      <c r="PKB428" s="230"/>
      <c r="PKC428" s="230"/>
      <c r="PKD428" s="230"/>
      <c r="PKE428" s="230"/>
      <c r="PKF428" s="230"/>
      <c r="PKG428" s="230"/>
      <c r="PKH428" s="230"/>
      <c r="PKI428" s="230"/>
      <c r="PKJ428" s="230"/>
      <c r="PKK428" s="230"/>
      <c r="PKL428" s="230"/>
      <c r="PKM428" s="230"/>
      <c r="PKN428" s="230"/>
      <c r="PKO428" s="230"/>
      <c r="PKP428" s="230"/>
      <c r="PKQ428" s="230"/>
      <c r="PKR428" s="230"/>
      <c r="PKS428" s="230"/>
      <c r="PKT428" s="230"/>
      <c r="PKU428" s="230"/>
      <c r="PKV428" s="230"/>
      <c r="PKW428" s="230"/>
      <c r="PKX428" s="230"/>
      <c r="PKY428" s="230"/>
      <c r="PKZ428" s="230"/>
      <c r="PLA428" s="230"/>
      <c r="PLB428" s="230"/>
      <c r="PLC428" s="230"/>
      <c r="PLD428" s="230"/>
      <c r="PLE428" s="230"/>
      <c r="PLF428" s="230"/>
      <c r="PLG428" s="230"/>
      <c r="PLH428" s="230"/>
      <c r="PLI428" s="230"/>
      <c r="PLJ428" s="230"/>
      <c r="PLK428" s="230"/>
      <c r="PLL428" s="230"/>
      <c r="PLM428" s="230"/>
      <c r="PLN428" s="230"/>
      <c r="PLO428" s="230"/>
      <c r="PLP428" s="230"/>
      <c r="PLQ428" s="230"/>
      <c r="PLR428" s="230"/>
      <c r="PLS428" s="230"/>
      <c r="PLT428" s="230"/>
      <c r="PLU428" s="230"/>
      <c r="PLV428" s="230"/>
      <c r="PLW428" s="230"/>
      <c r="PLX428" s="230"/>
      <c r="PLY428" s="230"/>
      <c r="PLZ428" s="230"/>
      <c r="PMA428" s="230"/>
      <c r="PMB428" s="230"/>
      <c r="PMC428" s="230"/>
      <c r="PMD428" s="230"/>
      <c r="PME428" s="230"/>
      <c r="PMF428" s="230"/>
      <c r="PMG428" s="230"/>
      <c r="PMH428" s="230"/>
      <c r="PMI428" s="230"/>
      <c r="PMJ428" s="230"/>
      <c r="PMK428" s="230"/>
      <c r="PML428" s="230"/>
      <c r="PMM428" s="230"/>
      <c r="PMN428" s="230"/>
      <c r="PMO428" s="230"/>
      <c r="PMP428" s="230"/>
      <c r="PMQ428" s="230"/>
      <c r="PMR428" s="230"/>
      <c r="PMS428" s="230"/>
      <c r="PMT428" s="230"/>
      <c r="PMU428" s="230"/>
      <c r="PMV428" s="230"/>
      <c r="PMW428" s="230"/>
      <c r="PMX428" s="230"/>
      <c r="PMY428" s="230"/>
      <c r="PMZ428" s="230"/>
      <c r="PNA428" s="230"/>
      <c r="PNB428" s="230"/>
      <c r="PNC428" s="230"/>
      <c r="PND428" s="230"/>
      <c r="PNE428" s="230"/>
      <c r="PNF428" s="230"/>
      <c r="PNG428" s="230"/>
      <c r="PNH428" s="230"/>
      <c r="PNI428" s="230"/>
      <c r="PNJ428" s="230"/>
      <c r="PNK428" s="230"/>
      <c r="PNL428" s="230"/>
      <c r="PNM428" s="230"/>
      <c r="PNN428" s="230"/>
      <c r="PNO428" s="230"/>
      <c r="PNP428" s="230"/>
      <c r="PNQ428" s="230"/>
      <c r="PNR428" s="230"/>
      <c r="PNS428" s="230"/>
      <c r="PNT428" s="230"/>
      <c r="PNU428" s="230"/>
      <c r="PNV428" s="230"/>
      <c r="PNW428" s="230"/>
      <c r="PNX428" s="230"/>
      <c r="PNY428" s="230"/>
      <c r="PNZ428" s="230"/>
      <c r="POA428" s="230"/>
      <c r="POB428" s="230"/>
      <c r="POC428" s="230"/>
      <c r="POD428" s="230"/>
      <c r="POE428" s="230"/>
      <c r="POF428" s="230"/>
      <c r="POG428" s="230"/>
      <c r="POH428" s="230"/>
      <c r="POI428" s="230"/>
      <c r="POJ428" s="230"/>
      <c r="POK428" s="230"/>
      <c r="POL428" s="230"/>
      <c r="POM428" s="230"/>
      <c r="PON428" s="230"/>
      <c r="POO428" s="230"/>
      <c r="POP428" s="230"/>
      <c r="POQ428" s="230"/>
      <c r="POR428" s="230"/>
      <c r="POS428" s="230"/>
      <c r="POT428" s="230"/>
      <c r="POU428" s="230"/>
      <c r="POV428" s="230"/>
      <c r="POW428" s="230"/>
      <c r="POX428" s="230"/>
      <c r="POY428" s="230"/>
      <c r="POZ428" s="230"/>
      <c r="PPA428" s="230"/>
      <c r="PPB428" s="230"/>
      <c r="PPC428" s="230"/>
      <c r="PPD428" s="230"/>
      <c r="PPE428" s="230"/>
      <c r="PPF428" s="230"/>
      <c r="PPG428" s="230"/>
      <c r="PPH428" s="230"/>
      <c r="PPI428" s="230"/>
      <c r="PPJ428" s="230"/>
      <c r="PPK428" s="230"/>
      <c r="PPL428" s="230"/>
      <c r="PPM428" s="230"/>
      <c r="PPN428" s="230"/>
      <c r="PPO428" s="230"/>
      <c r="PPP428" s="230"/>
      <c r="PPQ428" s="230"/>
      <c r="PPR428" s="230"/>
      <c r="PPS428" s="230"/>
      <c r="PPT428" s="230"/>
      <c r="PPU428" s="230"/>
      <c r="PPV428" s="230"/>
      <c r="PPW428" s="230"/>
      <c r="PPX428" s="230"/>
      <c r="PPY428" s="230"/>
      <c r="PPZ428" s="230"/>
      <c r="PQA428" s="230"/>
      <c r="PQB428" s="230"/>
      <c r="PQC428" s="230"/>
      <c r="PQD428" s="230"/>
      <c r="PQE428" s="230"/>
      <c r="PQF428" s="230"/>
      <c r="PQG428" s="230"/>
      <c r="PQH428" s="230"/>
      <c r="PQI428" s="230"/>
      <c r="PQJ428" s="230"/>
      <c r="PQK428" s="230"/>
      <c r="PQL428" s="230"/>
      <c r="PQM428" s="230"/>
      <c r="PQN428" s="230"/>
      <c r="PQO428" s="230"/>
      <c r="PQP428" s="230"/>
      <c r="PQQ428" s="230"/>
      <c r="PQR428" s="230"/>
      <c r="PQS428" s="230"/>
      <c r="PQT428" s="230"/>
      <c r="PQU428" s="230"/>
      <c r="PQV428" s="230"/>
      <c r="PQW428" s="230"/>
      <c r="PQX428" s="230"/>
      <c r="PQY428" s="230"/>
      <c r="PQZ428" s="230"/>
      <c r="PRA428" s="230"/>
      <c r="PRB428" s="230"/>
      <c r="PRC428" s="230"/>
      <c r="PRD428" s="230"/>
      <c r="PRE428" s="230"/>
      <c r="PRF428" s="230"/>
      <c r="PRG428" s="230"/>
      <c r="PRH428" s="230"/>
      <c r="PRI428" s="230"/>
      <c r="PRJ428" s="230"/>
      <c r="PRK428" s="230"/>
      <c r="PRL428" s="230"/>
      <c r="PRM428" s="230"/>
      <c r="PRN428" s="230"/>
      <c r="PRO428" s="230"/>
      <c r="PRP428" s="230"/>
      <c r="PRQ428" s="230"/>
      <c r="PRR428" s="230"/>
      <c r="PRS428" s="230"/>
      <c r="PRT428" s="230"/>
      <c r="PRU428" s="230"/>
      <c r="PRV428" s="230"/>
      <c r="PRW428" s="230"/>
      <c r="PRX428" s="230"/>
      <c r="PRY428" s="230"/>
      <c r="PRZ428" s="230"/>
      <c r="PSA428" s="230"/>
      <c r="PSB428" s="230"/>
      <c r="PSC428" s="230"/>
      <c r="PSD428" s="230"/>
      <c r="PSE428" s="230"/>
      <c r="PSF428" s="230"/>
      <c r="PSG428" s="230"/>
      <c r="PSH428" s="230"/>
      <c r="PSI428" s="230"/>
      <c r="PSJ428" s="230"/>
      <c r="PSK428" s="230"/>
      <c r="PSL428" s="230"/>
      <c r="PSM428" s="230"/>
      <c r="PSN428" s="230"/>
      <c r="PSO428" s="230"/>
      <c r="PSP428" s="230"/>
      <c r="PSQ428" s="230"/>
      <c r="PSR428" s="230"/>
      <c r="PSS428" s="230"/>
      <c r="PST428" s="230"/>
      <c r="PSU428" s="230"/>
      <c r="PSV428" s="230"/>
      <c r="PSW428" s="230"/>
      <c r="PSX428" s="230"/>
      <c r="PSY428" s="230"/>
      <c r="PSZ428" s="230"/>
      <c r="PTA428" s="230"/>
      <c r="PTB428" s="230"/>
      <c r="PTC428" s="230"/>
      <c r="PTD428" s="230"/>
      <c r="PTE428" s="230"/>
      <c r="PTF428" s="230"/>
      <c r="PTG428" s="230"/>
      <c r="PTH428" s="230"/>
      <c r="PTI428" s="230"/>
      <c r="PTJ428" s="230"/>
      <c r="PTK428" s="230"/>
      <c r="PTL428" s="230"/>
      <c r="PTM428" s="230"/>
      <c r="PTN428" s="230"/>
      <c r="PTO428" s="230"/>
      <c r="PTP428" s="230"/>
      <c r="PTQ428" s="230"/>
      <c r="PTR428" s="230"/>
      <c r="PTS428" s="230"/>
      <c r="PTT428" s="230"/>
      <c r="PTU428" s="230"/>
      <c r="PTV428" s="230"/>
      <c r="PTW428" s="230"/>
      <c r="PTX428" s="230"/>
      <c r="PTY428" s="230"/>
      <c r="PTZ428" s="230"/>
      <c r="PUA428" s="230"/>
      <c r="PUB428" s="230"/>
      <c r="PUC428" s="230"/>
      <c r="PUD428" s="230"/>
      <c r="PUE428" s="230"/>
      <c r="PUF428" s="230"/>
      <c r="PUG428" s="230"/>
      <c r="PUH428" s="230"/>
      <c r="PUI428" s="230"/>
      <c r="PUJ428" s="230"/>
      <c r="PUK428" s="230"/>
      <c r="PUL428" s="230"/>
      <c r="PUM428" s="230"/>
      <c r="PUN428" s="230"/>
      <c r="PUO428" s="230"/>
      <c r="PUP428" s="230"/>
      <c r="PUQ428" s="230"/>
      <c r="PUR428" s="230"/>
      <c r="PUS428" s="230"/>
      <c r="PUT428" s="230"/>
      <c r="PUU428" s="230"/>
      <c r="PUV428" s="230"/>
      <c r="PUW428" s="230"/>
      <c r="PUX428" s="230"/>
      <c r="PUY428" s="230"/>
      <c r="PUZ428" s="230"/>
      <c r="PVA428" s="230"/>
      <c r="PVB428" s="230"/>
      <c r="PVC428" s="230"/>
      <c r="PVD428" s="230"/>
      <c r="PVE428" s="230"/>
      <c r="PVF428" s="230"/>
      <c r="PVG428" s="230"/>
      <c r="PVH428" s="230"/>
      <c r="PVI428" s="230"/>
      <c r="PVJ428" s="230"/>
      <c r="PVK428" s="230"/>
      <c r="PVL428" s="230"/>
      <c r="PVM428" s="230"/>
      <c r="PVN428" s="230"/>
      <c r="PVO428" s="230"/>
      <c r="PVP428" s="230"/>
      <c r="PVQ428" s="230"/>
      <c r="PVR428" s="230"/>
      <c r="PVS428" s="230"/>
      <c r="PVT428" s="230"/>
      <c r="PVU428" s="230"/>
      <c r="PVV428" s="230"/>
      <c r="PVW428" s="230"/>
      <c r="PVX428" s="230"/>
      <c r="PVY428" s="230"/>
      <c r="PVZ428" s="230"/>
      <c r="PWA428" s="230"/>
      <c r="PWB428" s="230"/>
      <c r="PWC428" s="230"/>
      <c r="PWD428" s="230"/>
      <c r="PWE428" s="230"/>
      <c r="PWF428" s="230"/>
      <c r="PWG428" s="230"/>
      <c r="PWH428" s="230"/>
      <c r="PWI428" s="230"/>
      <c r="PWJ428" s="230"/>
      <c r="PWK428" s="230"/>
      <c r="PWL428" s="230"/>
      <c r="PWM428" s="230"/>
      <c r="PWN428" s="230"/>
      <c r="PWO428" s="230"/>
      <c r="PWP428" s="230"/>
      <c r="PWQ428" s="230"/>
      <c r="PWR428" s="230"/>
      <c r="PWS428" s="230"/>
      <c r="PWT428" s="230"/>
      <c r="PWU428" s="230"/>
      <c r="PWV428" s="230"/>
      <c r="PWW428" s="230"/>
      <c r="PWX428" s="230"/>
      <c r="PWY428" s="230"/>
      <c r="PWZ428" s="230"/>
      <c r="PXA428" s="230"/>
      <c r="PXB428" s="230"/>
      <c r="PXC428" s="230"/>
      <c r="PXD428" s="230"/>
      <c r="PXE428" s="230"/>
      <c r="PXF428" s="230"/>
      <c r="PXG428" s="230"/>
      <c r="PXH428" s="230"/>
      <c r="PXI428" s="230"/>
      <c r="PXJ428" s="230"/>
      <c r="PXK428" s="230"/>
      <c r="PXL428" s="230"/>
      <c r="PXM428" s="230"/>
      <c r="PXN428" s="230"/>
      <c r="PXO428" s="230"/>
      <c r="PXP428" s="230"/>
      <c r="PXQ428" s="230"/>
      <c r="PXR428" s="230"/>
      <c r="PXS428" s="230"/>
      <c r="PXT428" s="230"/>
      <c r="PXU428" s="230"/>
      <c r="PXV428" s="230"/>
      <c r="PXW428" s="230"/>
      <c r="PXX428" s="230"/>
      <c r="PXY428" s="230"/>
      <c r="PXZ428" s="230"/>
      <c r="PYA428" s="230"/>
      <c r="PYB428" s="230"/>
      <c r="PYC428" s="230"/>
      <c r="PYD428" s="230"/>
      <c r="PYE428" s="230"/>
      <c r="PYF428" s="230"/>
      <c r="PYG428" s="230"/>
      <c r="PYH428" s="230"/>
      <c r="PYI428" s="230"/>
      <c r="PYJ428" s="230"/>
      <c r="PYK428" s="230"/>
      <c r="PYL428" s="230"/>
      <c r="PYM428" s="230"/>
      <c r="PYN428" s="230"/>
      <c r="PYO428" s="230"/>
      <c r="PYP428" s="230"/>
      <c r="PYQ428" s="230"/>
      <c r="PYR428" s="230"/>
      <c r="PYS428" s="230"/>
      <c r="PYT428" s="230"/>
      <c r="PYU428" s="230"/>
      <c r="PYV428" s="230"/>
      <c r="PYW428" s="230"/>
      <c r="PYX428" s="230"/>
      <c r="PYY428" s="230"/>
      <c r="PYZ428" s="230"/>
      <c r="PZA428" s="230"/>
      <c r="PZB428" s="230"/>
      <c r="PZC428" s="230"/>
      <c r="PZD428" s="230"/>
      <c r="PZE428" s="230"/>
      <c r="PZF428" s="230"/>
      <c r="PZG428" s="230"/>
      <c r="PZH428" s="230"/>
      <c r="PZI428" s="230"/>
      <c r="PZJ428" s="230"/>
      <c r="PZK428" s="230"/>
      <c r="PZL428" s="230"/>
      <c r="PZM428" s="230"/>
      <c r="PZN428" s="230"/>
      <c r="PZO428" s="230"/>
      <c r="PZP428" s="230"/>
      <c r="PZQ428" s="230"/>
      <c r="PZR428" s="230"/>
      <c r="PZS428" s="230"/>
      <c r="PZT428" s="230"/>
      <c r="PZU428" s="230"/>
      <c r="PZV428" s="230"/>
      <c r="PZW428" s="230"/>
      <c r="PZX428" s="230"/>
      <c r="PZY428" s="230"/>
      <c r="PZZ428" s="230"/>
      <c r="QAA428" s="230"/>
      <c r="QAB428" s="230"/>
      <c r="QAC428" s="230"/>
      <c r="QAD428" s="230"/>
      <c r="QAE428" s="230"/>
      <c r="QAF428" s="230"/>
      <c r="QAG428" s="230"/>
      <c r="QAH428" s="230"/>
      <c r="QAI428" s="230"/>
      <c r="QAJ428" s="230"/>
      <c r="QAK428" s="230"/>
      <c r="QAL428" s="230"/>
      <c r="QAM428" s="230"/>
      <c r="QAN428" s="230"/>
      <c r="QAO428" s="230"/>
      <c r="QAP428" s="230"/>
      <c r="QAQ428" s="230"/>
      <c r="QAR428" s="230"/>
      <c r="QAS428" s="230"/>
      <c r="QAT428" s="230"/>
      <c r="QAU428" s="230"/>
      <c r="QAV428" s="230"/>
      <c r="QAW428" s="230"/>
      <c r="QAX428" s="230"/>
      <c r="QAY428" s="230"/>
      <c r="QAZ428" s="230"/>
      <c r="QBA428" s="230"/>
      <c r="QBB428" s="230"/>
      <c r="QBC428" s="230"/>
      <c r="QBD428" s="230"/>
      <c r="QBE428" s="230"/>
      <c r="QBF428" s="230"/>
      <c r="QBG428" s="230"/>
      <c r="QBH428" s="230"/>
      <c r="QBI428" s="230"/>
      <c r="QBJ428" s="230"/>
      <c r="QBK428" s="230"/>
      <c r="QBL428" s="230"/>
      <c r="QBM428" s="230"/>
      <c r="QBN428" s="230"/>
      <c r="QBO428" s="230"/>
      <c r="QBP428" s="230"/>
      <c r="QBQ428" s="230"/>
      <c r="QBR428" s="230"/>
      <c r="QBS428" s="230"/>
      <c r="QBT428" s="230"/>
      <c r="QBU428" s="230"/>
      <c r="QBV428" s="230"/>
      <c r="QBW428" s="230"/>
      <c r="QBX428" s="230"/>
      <c r="QBY428" s="230"/>
      <c r="QBZ428" s="230"/>
      <c r="QCA428" s="230"/>
      <c r="QCB428" s="230"/>
      <c r="QCC428" s="230"/>
      <c r="QCD428" s="230"/>
      <c r="QCE428" s="230"/>
      <c r="QCF428" s="230"/>
      <c r="QCG428" s="230"/>
      <c r="QCH428" s="230"/>
      <c r="QCI428" s="230"/>
      <c r="QCJ428" s="230"/>
      <c r="QCK428" s="230"/>
      <c r="QCL428" s="230"/>
      <c r="QCM428" s="230"/>
      <c r="QCN428" s="230"/>
      <c r="QCO428" s="230"/>
      <c r="QCP428" s="230"/>
      <c r="QCQ428" s="230"/>
      <c r="QCR428" s="230"/>
      <c r="QCS428" s="230"/>
      <c r="QCT428" s="230"/>
      <c r="QCU428" s="230"/>
      <c r="QCV428" s="230"/>
      <c r="QCW428" s="230"/>
      <c r="QCX428" s="230"/>
      <c r="QCY428" s="230"/>
      <c r="QCZ428" s="230"/>
      <c r="QDA428" s="230"/>
      <c r="QDB428" s="230"/>
      <c r="QDC428" s="230"/>
      <c r="QDD428" s="230"/>
      <c r="QDE428" s="230"/>
      <c r="QDF428" s="230"/>
      <c r="QDG428" s="230"/>
      <c r="QDH428" s="230"/>
      <c r="QDI428" s="230"/>
      <c r="QDJ428" s="230"/>
      <c r="QDK428" s="230"/>
      <c r="QDL428" s="230"/>
      <c r="QDM428" s="230"/>
      <c r="QDN428" s="230"/>
      <c r="QDO428" s="230"/>
      <c r="QDP428" s="230"/>
      <c r="QDQ428" s="230"/>
      <c r="QDR428" s="230"/>
      <c r="QDS428" s="230"/>
      <c r="QDT428" s="230"/>
      <c r="QDU428" s="230"/>
      <c r="QDV428" s="230"/>
      <c r="QDW428" s="230"/>
      <c r="QDX428" s="230"/>
      <c r="QDY428" s="230"/>
      <c r="QDZ428" s="230"/>
      <c r="QEA428" s="230"/>
      <c r="QEB428" s="230"/>
      <c r="QEC428" s="230"/>
      <c r="QED428" s="230"/>
      <c r="QEE428" s="230"/>
      <c r="QEF428" s="230"/>
      <c r="QEG428" s="230"/>
      <c r="QEH428" s="230"/>
      <c r="QEI428" s="230"/>
      <c r="QEJ428" s="230"/>
      <c r="QEK428" s="230"/>
      <c r="QEL428" s="230"/>
      <c r="QEM428" s="230"/>
      <c r="QEN428" s="230"/>
      <c r="QEO428" s="230"/>
      <c r="QEP428" s="230"/>
      <c r="QEQ428" s="230"/>
      <c r="QER428" s="230"/>
      <c r="QES428" s="230"/>
      <c r="QET428" s="230"/>
      <c r="QEU428" s="230"/>
      <c r="QEV428" s="230"/>
      <c r="QEW428" s="230"/>
      <c r="QEX428" s="230"/>
      <c r="QEY428" s="230"/>
      <c r="QEZ428" s="230"/>
      <c r="QFA428" s="230"/>
      <c r="QFB428" s="230"/>
      <c r="QFC428" s="230"/>
      <c r="QFD428" s="230"/>
      <c r="QFE428" s="230"/>
      <c r="QFF428" s="230"/>
      <c r="QFG428" s="230"/>
      <c r="QFH428" s="230"/>
      <c r="QFI428" s="230"/>
      <c r="QFJ428" s="230"/>
      <c r="QFK428" s="230"/>
      <c r="QFL428" s="230"/>
      <c r="QFM428" s="230"/>
      <c r="QFN428" s="230"/>
      <c r="QFO428" s="230"/>
      <c r="QFP428" s="230"/>
      <c r="QFQ428" s="230"/>
      <c r="QFR428" s="230"/>
      <c r="QFS428" s="230"/>
      <c r="QFT428" s="230"/>
      <c r="QFU428" s="230"/>
      <c r="QFV428" s="230"/>
      <c r="QFW428" s="230"/>
      <c r="QFX428" s="230"/>
      <c r="QFY428" s="230"/>
      <c r="QFZ428" s="230"/>
      <c r="QGA428" s="230"/>
      <c r="QGB428" s="230"/>
      <c r="QGC428" s="230"/>
      <c r="QGD428" s="230"/>
      <c r="QGE428" s="230"/>
      <c r="QGF428" s="230"/>
      <c r="QGG428" s="230"/>
      <c r="QGH428" s="230"/>
      <c r="QGI428" s="230"/>
      <c r="QGJ428" s="230"/>
      <c r="QGK428" s="230"/>
      <c r="QGL428" s="230"/>
      <c r="QGM428" s="230"/>
      <c r="QGN428" s="230"/>
      <c r="QGO428" s="230"/>
      <c r="QGP428" s="230"/>
      <c r="QGQ428" s="230"/>
      <c r="QGR428" s="230"/>
      <c r="QGS428" s="230"/>
      <c r="QGT428" s="230"/>
      <c r="QGU428" s="230"/>
      <c r="QGV428" s="230"/>
      <c r="QGW428" s="230"/>
      <c r="QGX428" s="230"/>
      <c r="QGY428" s="230"/>
      <c r="QGZ428" s="230"/>
      <c r="QHA428" s="230"/>
      <c r="QHB428" s="230"/>
      <c r="QHC428" s="230"/>
      <c r="QHD428" s="230"/>
      <c r="QHE428" s="230"/>
      <c r="QHF428" s="230"/>
      <c r="QHG428" s="230"/>
      <c r="QHH428" s="230"/>
      <c r="QHI428" s="230"/>
      <c r="QHJ428" s="230"/>
      <c r="QHK428" s="230"/>
      <c r="QHL428" s="230"/>
      <c r="QHM428" s="230"/>
      <c r="QHN428" s="230"/>
      <c r="QHO428" s="230"/>
      <c r="QHP428" s="230"/>
      <c r="QHQ428" s="230"/>
      <c r="QHR428" s="230"/>
      <c r="QHS428" s="230"/>
      <c r="QHT428" s="230"/>
      <c r="QHU428" s="230"/>
      <c r="QHV428" s="230"/>
      <c r="QHW428" s="230"/>
      <c r="QHX428" s="230"/>
      <c r="QHY428" s="230"/>
      <c r="QHZ428" s="230"/>
      <c r="QIA428" s="230"/>
      <c r="QIB428" s="230"/>
      <c r="QIC428" s="230"/>
      <c r="QID428" s="230"/>
      <c r="QIE428" s="230"/>
      <c r="QIF428" s="230"/>
      <c r="QIG428" s="230"/>
      <c r="QIH428" s="230"/>
      <c r="QII428" s="230"/>
      <c r="QIJ428" s="230"/>
      <c r="QIK428" s="230"/>
      <c r="QIL428" s="230"/>
      <c r="QIM428" s="230"/>
      <c r="QIN428" s="230"/>
      <c r="QIO428" s="230"/>
      <c r="QIP428" s="230"/>
      <c r="QIQ428" s="230"/>
      <c r="QIR428" s="230"/>
      <c r="QIS428" s="230"/>
      <c r="QIT428" s="230"/>
      <c r="QIU428" s="230"/>
      <c r="QIV428" s="230"/>
      <c r="QIW428" s="230"/>
      <c r="QIX428" s="230"/>
      <c r="QIY428" s="230"/>
      <c r="QIZ428" s="230"/>
      <c r="QJA428" s="230"/>
      <c r="QJB428" s="230"/>
      <c r="QJC428" s="230"/>
      <c r="QJD428" s="230"/>
      <c r="QJE428" s="230"/>
      <c r="QJF428" s="230"/>
      <c r="QJG428" s="230"/>
      <c r="QJH428" s="230"/>
      <c r="QJI428" s="230"/>
      <c r="QJJ428" s="230"/>
      <c r="QJK428" s="230"/>
      <c r="QJL428" s="230"/>
      <c r="QJM428" s="230"/>
      <c r="QJN428" s="230"/>
      <c r="QJO428" s="230"/>
      <c r="QJP428" s="230"/>
      <c r="QJQ428" s="230"/>
      <c r="QJR428" s="230"/>
      <c r="QJS428" s="230"/>
      <c r="QJT428" s="230"/>
      <c r="QJU428" s="230"/>
      <c r="QJV428" s="230"/>
      <c r="QJW428" s="230"/>
      <c r="QJX428" s="230"/>
      <c r="QJY428" s="230"/>
      <c r="QJZ428" s="230"/>
      <c r="QKA428" s="230"/>
      <c r="QKB428" s="230"/>
      <c r="QKC428" s="230"/>
      <c r="QKD428" s="230"/>
      <c r="QKE428" s="230"/>
      <c r="QKF428" s="230"/>
      <c r="QKG428" s="230"/>
      <c r="QKH428" s="230"/>
      <c r="QKI428" s="230"/>
      <c r="QKJ428" s="230"/>
      <c r="QKK428" s="230"/>
      <c r="QKL428" s="230"/>
      <c r="QKM428" s="230"/>
      <c r="QKN428" s="230"/>
      <c r="QKO428" s="230"/>
      <c r="QKP428" s="230"/>
      <c r="QKQ428" s="230"/>
      <c r="QKR428" s="230"/>
      <c r="QKS428" s="230"/>
      <c r="QKT428" s="230"/>
      <c r="QKU428" s="230"/>
      <c r="QKV428" s="230"/>
      <c r="QKW428" s="230"/>
      <c r="QKX428" s="230"/>
      <c r="QKY428" s="230"/>
      <c r="QKZ428" s="230"/>
      <c r="QLA428" s="230"/>
      <c r="QLB428" s="230"/>
      <c r="QLC428" s="230"/>
      <c r="QLD428" s="230"/>
      <c r="QLE428" s="230"/>
      <c r="QLF428" s="230"/>
      <c r="QLG428" s="230"/>
      <c r="QLH428" s="230"/>
      <c r="QLI428" s="230"/>
      <c r="QLJ428" s="230"/>
      <c r="QLK428" s="230"/>
      <c r="QLL428" s="230"/>
      <c r="QLM428" s="230"/>
      <c r="QLN428" s="230"/>
      <c r="QLO428" s="230"/>
      <c r="QLP428" s="230"/>
      <c r="QLQ428" s="230"/>
      <c r="QLR428" s="230"/>
      <c r="QLS428" s="230"/>
      <c r="QLT428" s="230"/>
      <c r="QLU428" s="230"/>
      <c r="QLV428" s="230"/>
      <c r="QLW428" s="230"/>
      <c r="QLX428" s="230"/>
      <c r="QLY428" s="230"/>
      <c r="QLZ428" s="230"/>
      <c r="QMA428" s="230"/>
      <c r="QMB428" s="230"/>
      <c r="QMC428" s="230"/>
      <c r="QMD428" s="230"/>
      <c r="QME428" s="230"/>
      <c r="QMF428" s="230"/>
      <c r="QMG428" s="230"/>
      <c r="QMH428" s="230"/>
      <c r="QMI428" s="230"/>
      <c r="QMJ428" s="230"/>
      <c r="QMK428" s="230"/>
      <c r="QML428" s="230"/>
      <c r="QMM428" s="230"/>
      <c r="QMN428" s="230"/>
      <c r="QMO428" s="230"/>
      <c r="QMP428" s="230"/>
      <c r="QMQ428" s="230"/>
      <c r="QMR428" s="230"/>
      <c r="QMS428" s="230"/>
      <c r="QMT428" s="230"/>
      <c r="QMU428" s="230"/>
      <c r="QMV428" s="230"/>
      <c r="QMW428" s="230"/>
      <c r="QMX428" s="230"/>
      <c r="QMY428" s="230"/>
      <c r="QMZ428" s="230"/>
      <c r="QNA428" s="230"/>
      <c r="QNB428" s="230"/>
      <c r="QNC428" s="230"/>
      <c r="QND428" s="230"/>
      <c r="QNE428" s="230"/>
      <c r="QNF428" s="230"/>
      <c r="QNG428" s="230"/>
      <c r="QNH428" s="230"/>
      <c r="QNI428" s="230"/>
      <c r="QNJ428" s="230"/>
      <c r="QNK428" s="230"/>
      <c r="QNL428" s="230"/>
      <c r="QNM428" s="230"/>
      <c r="QNN428" s="230"/>
      <c r="QNO428" s="230"/>
      <c r="QNP428" s="230"/>
      <c r="QNQ428" s="230"/>
      <c r="QNR428" s="230"/>
      <c r="QNS428" s="230"/>
      <c r="QNT428" s="230"/>
      <c r="QNU428" s="230"/>
      <c r="QNV428" s="230"/>
      <c r="QNW428" s="230"/>
      <c r="QNX428" s="230"/>
      <c r="QNY428" s="230"/>
      <c r="QNZ428" s="230"/>
      <c r="QOA428" s="230"/>
      <c r="QOB428" s="230"/>
      <c r="QOC428" s="230"/>
      <c r="QOD428" s="230"/>
      <c r="QOE428" s="230"/>
      <c r="QOF428" s="230"/>
      <c r="QOG428" s="230"/>
      <c r="QOH428" s="230"/>
      <c r="QOI428" s="230"/>
      <c r="QOJ428" s="230"/>
      <c r="QOK428" s="230"/>
      <c r="QOL428" s="230"/>
      <c r="QOM428" s="230"/>
      <c r="QON428" s="230"/>
      <c r="QOO428" s="230"/>
      <c r="QOP428" s="230"/>
      <c r="QOQ428" s="230"/>
      <c r="QOR428" s="230"/>
      <c r="QOS428" s="230"/>
      <c r="QOT428" s="230"/>
      <c r="QOU428" s="230"/>
      <c r="QOV428" s="230"/>
      <c r="QOW428" s="230"/>
      <c r="QOX428" s="230"/>
      <c r="QOY428" s="230"/>
      <c r="QOZ428" s="230"/>
      <c r="QPA428" s="230"/>
      <c r="QPB428" s="230"/>
      <c r="QPC428" s="230"/>
      <c r="QPD428" s="230"/>
      <c r="QPE428" s="230"/>
      <c r="QPF428" s="230"/>
      <c r="QPG428" s="230"/>
      <c r="QPH428" s="230"/>
      <c r="QPI428" s="230"/>
      <c r="QPJ428" s="230"/>
      <c r="QPK428" s="230"/>
      <c r="QPL428" s="230"/>
      <c r="QPM428" s="230"/>
      <c r="QPN428" s="230"/>
      <c r="QPO428" s="230"/>
      <c r="QPP428" s="230"/>
      <c r="QPQ428" s="230"/>
      <c r="QPR428" s="230"/>
      <c r="QPS428" s="230"/>
      <c r="QPT428" s="230"/>
      <c r="QPU428" s="230"/>
      <c r="QPV428" s="230"/>
      <c r="QPW428" s="230"/>
      <c r="QPX428" s="230"/>
      <c r="QPY428" s="230"/>
      <c r="QPZ428" s="230"/>
      <c r="QQA428" s="230"/>
      <c r="QQB428" s="230"/>
      <c r="QQC428" s="230"/>
      <c r="QQD428" s="230"/>
      <c r="QQE428" s="230"/>
      <c r="QQF428" s="230"/>
      <c r="QQG428" s="230"/>
      <c r="QQH428" s="230"/>
      <c r="QQI428" s="230"/>
      <c r="QQJ428" s="230"/>
      <c r="QQK428" s="230"/>
      <c r="QQL428" s="230"/>
      <c r="QQM428" s="230"/>
      <c r="QQN428" s="230"/>
      <c r="QQO428" s="230"/>
      <c r="QQP428" s="230"/>
      <c r="QQQ428" s="230"/>
      <c r="QQR428" s="230"/>
      <c r="QQS428" s="230"/>
      <c r="QQT428" s="230"/>
      <c r="QQU428" s="230"/>
      <c r="QQV428" s="230"/>
      <c r="QQW428" s="230"/>
      <c r="QQX428" s="230"/>
      <c r="QQY428" s="230"/>
      <c r="QQZ428" s="230"/>
      <c r="QRA428" s="230"/>
      <c r="QRB428" s="230"/>
      <c r="QRC428" s="230"/>
      <c r="QRD428" s="230"/>
      <c r="QRE428" s="230"/>
      <c r="QRF428" s="230"/>
      <c r="QRG428" s="230"/>
      <c r="QRH428" s="230"/>
      <c r="QRI428" s="230"/>
      <c r="QRJ428" s="230"/>
      <c r="QRK428" s="230"/>
      <c r="QRL428" s="230"/>
      <c r="QRM428" s="230"/>
      <c r="QRN428" s="230"/>
      <c r="QRO428" s="230"/>
      <c r="QRP428" s="230"/>
      <c r="QRQ428" s="230"/>
      <c r="QRR428" s="230"/>
      <c r="QRS428" s="230"/>
      <c r="QRT428" s="230"/>
      <c r="QRU428" s="230"/>
      <c r="QRV428" s="230"/>
      <c r="QRW428" s="230"/>
      <c r="QRX428" s="230"/>
      <c r="QRY428" s="230"/>
      <c r="QRZ428" s="230"/>
      <c r="QSA428" s="230"/>
      <c r="QSB428" s="230"/>
      <c r="QSC428" s="230"/>
      <c r="QSD428" s="230"/>
      <c r="QSE428" s="230"/>
      <c r="QSF428" s="230"/>
      <c r="QSG428" s="230"/>
      <c r="QSH428" s="230"/>
      <c r="QSI428" s="230"/>
      <c r="QSJ428" s="230"/>
      <c r="QSK428" s="230"/>
      <c r="QSL428" s="230"/>
      <c r="QSM428" s="230"/>
      <c r="QSN428" s="230"/>
      <c r="QSO428" s="230"/>
      <c r="QSP428" s="230"/>
      <c r="QSQ428" s="230"/>
      <c r="QSR428" s="230"/>
      <c r="QSS428" s="230"/>
      <c r="QST428" s="230"/>
      <c r="QSU428" s="230"/>
      <c r="QSV428" s="230"/>
      <c r="QSW428" s="230"/>
      <c r="QSX428" s="230"/>
      <c r="QSY428" s="230"/>
      <c r="QSZ428" s="230"/>
      <c r="QTA428" s="230"/>
      <c r="QTB428" s="230"/>
      <c r="QTC428" s="230"/>
      <c r="QTD428" s="230"/>
      <c r="QTE428" s="230"/>
      <c r="QTF428" s="230"/>
      <c r="QTG428" s="230"/>
      <c r="QTH428" s="230"/>
      <c r="QTI428" s="230"/>
      <c r="QTJ428" s="230"/>
      <c r="QTK428" s="230"/>
      <c r="QTL428" s="230"/>
      <c r="QTM428" s="230"/>
      <c r="QTN428" s="230"/>
      <c r="QTO428" s="230"/>
      <c r="QTP428" s="230"/>
      <c r="QTQ428" s="230"/>
      <c r="QTR428" s="230"/>
      <c r="QTS428" s="230"/>
      <c r="QTT428" s="230"/>
      <c r="QTU428" s="230"/>
      <c r="QTV428" s="230"/>
      <c r="QTW428" s="230"/>
      <c r="QTX428" s="230"/>
      <c r="QTY428" s="230"/>
      <c r="QTZ428" s="230"/>
      <c r="QUA428" s="230"/>
      <c r="QUB428" s="230"/>
      <c r="QUC428" s="230"/>
      <c r="QUD428" s="230"/>
      <c r="QUE428" s="230"/>
      <c r="QUF428" s="230"/>
      <c r="QUG428" s="230"/>
      <c r="QUH428" s="230"/>
      <c r="QUI428" s="230"/>
      <c r="QUJ428" s="230"/>
      <c r="QUK428" s="230"/>
      <c r="QUL428" s="230"/>
      <c r="QUM428" s="230"/>
      <c r="QUN428" s="230"/>
      <c r="QUO428" s="230"/>
      <c r="QUP428" s="230"/>
      <c r="QUQ428" s="230"/>
      <c r="QUR428" s="230"/>
      <c r="QUS428" s="230"/>
      <c r="QUT428" s="230"/>
      <c r="QUU428" s="230"/>
      <c r="QUV428" s="230"/>
      <c r="QUW428" s="230"/>
      <c r="QUX428" s="230"/>
      <c r="QUY428" s="230"/>
      <c r="QUZ428" s="230"/>
      <c r="QVA428" s="230"/>
      <c r="QVB428" s="230"/>
      <c r="QVC428" s="230"/>
      <c r="QVD428" s="230"/>
      <c r="QVE428" s="230"/>
      <c r="QVF428" s="230"/>
      <c r="QVG428" s="230"/>
      <c r="QVH428" s="230"/>
      <c r="QVI428" s="230"/>
      <c r="QVJ428" s="230"/>
      <c r="QVK428" s="230"/>
      <c r="QVL428" s="230"/>
      <c r="QVM428" s="230"/>
      <c r="QVN428" s="230"/>
      <c r="QVO428" s="230"/>
      <c r="QVP428" s="230"/>
      <c r="QVQ428" s="230"/>
      <c r="QVR428" s="230"/>
      <c r="QVS428" s="230"/>
      <c r="QVT428" s="230"/>
      <c r="QVU428" s="230"/>
      <c r="QVV428" s="230"/>
      <c r="QVW428" s="230"/>
      <c r="QVX428" s="230"/>
      <c r="QVY428" s="230"/>
      <c r="QVZ428" s="230"/>
      <c r="QWA428" s="230"/>
      <c r="QWB428" s="230"/>
      <c r="QWC428" s="230"/>
      <c r="QWD428" s="230"/>
      <c r="QWE428" s="230"/>
      <c r="QWF428" s="230"/>
      <c r="QWG428" s="230"/>
      <c r="QWH428" s="230"/>
      <c r="QWI428" s="230"/>
      <c r="QWJ428" s="230"/>
      <c r="QWK428" s="230"/>
      <c r="QWL428" s="230"/>
      <c r="QWM428" s="230"/>
      <c r="QWN428" s="230"/>
      <c r="QWO428" s="230"/>
      <c r="QWP428" s="230"/>
      <c r="QWQ428" s="230"/>
      <c r="QWR428" s="230"/>
      <c r="QWS428" s="230"/>
      <c r="QWT428" s="230"/>
      <c r="QWU428" s="230"/>
      <c r="QWV428" s="230"/>
      <c r="QWW428" s="230"/>
      <c r="QWX428" s="230"/>
      <c r="QWY428" s="230"/>
      <c r="QWZ428" s="230"/>
      <c r="QXA428" s="230"/>
      <c r="QXB428" s="230"/>
      <c r="QXC428" s="230"/>
      <c r="QXD428" s="230"/>
      <c r="QXE428" s="230"/>
      <c r="QXF428" s="230"/>
      <c r="QXG428" s="230"/>
      <c r="QXH428" s="230"/>
      <c r="QXI428" s="230"/>
      <c r="QXJ428" s="230"/>
      <c r="QXK428" s="230"/>
      <c r="QXL428" s="230"/>
      <c r="QXM428" s="230"/>
      <c r="QXN428" s="230"/>
      <c r="QXO428" s="230"/>
      <c r="QXP428" s="230"/>
      <c r="QXQ428" s="230"/>
      <c r="QXR428" s="230"/>
      <c r="QXS428" s="230"/>
      <c r="QXT428" s="230"/>
      <c r="QXU428" s="230"/>
      <c r="QXV428" s="230"/>
      <c r="QXW428" s="230"/>
      <c r="QXX428" s="230"/>
      <c r="QXY428" s="230"/>
      <c r="QXZ428" s="230"/>
      <c r="QYA428" s="230"/>
      <c r="QYB428" s="230"/>
      <c r="QYC428" s="230"/>
      <c r="QYD428" s="230"/>
      <c r="QYE428" s="230"/>
      <c r="QYF428" s="230"/>
      <c r="QYG428" s="230"/>
      <c r="QYH428" s="230"/>
      <c r="QYI428" s="230"/>
      <c r="QYJ428" s="230"/>
      <c r="QYK428" s="230"/>
      <c r="QYL428" s="230"/>
      <c r="QYM428" s="230"/>
      <c r="QYN428" s="230"/>
      <c r="QYO428" s="230"/>
      <c r="QYP428" s="230"/>
      <c r="QYQ428" s="230"/>
      <c r="QYR428" s="230"/>
      <c r="QYS428" s="230"/>
      <c r="QYT428" s="230"/>
      <c r="QYU428" s="230"/>
      <c r="QYV428" s="230"/>
      <c r="QYW428" s="230"/>
      <c r="QYX428" s="230"/>
      <c r="QYY428" s="230"/>
      <c r="QYZ428" s="230"/>
      <c r="QZA428" s="230"/>
      <c r="QZB428" s="230"/>
      <c r="QZC428" s="230"/>
      <c r="QZD428" s="230"/>
      <c r="QZE428" s="230"/>
      <c r="QZF428" s="230"/>
      <c r="QZG428" s="230"/>
      <c r="QZH428" s="230"/>
      <c r="QZI428" s="230"/>
      <c r="QZJ428" s="230"/>
      <c r="QZK428" s="230"/>
      <c r="QZL428" s="230"/>
      <c r="QZM428" s="230"/>
      <c r="QZN428" s="230"/>
      <c r="QZO428" s="230"/>
      <c r="QZP428" s="230"/>
      <c r="QZQ428" s="230"/>
      <c r="QZR428" s="230"/>
      <c r="QZS428" s="230"/>
      <c r="QZT428" s="230"/>
      <c r="QZU428" s="230"/>
      <c r="QZV428" s="230"/>
      <c r="QZW428" s="230"/>
      <c r="QZX428" s="230"/>
      <c r="QZY428" s="230"/>
      <c r="QZZ428" s="230"/>
      <c r="RAA428" s="230"/>
      <c r="RAB428" s="230"/>
      <c r="RAC428" s="230"/>
      <c r="RAD428" s="230"/>
      <c r="RAE428" s="230"/>
      <c r="RAF428" s="230"/>
      <c r="RAG428" s="230"/>
      <c r="RAH428" s="230"/>
      <c r="RAI428" s="230"/>
      <c r="RAJ428" s="230"/>
      <c r="RAK428" s="230"/>
      <c r="RAL428" s="230"/>
      <c r="RAM428" s="230"/>
      <c r="RAN428" s="230"/>
      <c r="RAO428" s="230"/>
      <c r="RAP428" s="230"/>
      <c r="RAQ428" s="230"/>
      <c r="RAR428" s="230"/>
      <c r="RAS428" s="230"/>
      <c r="RAT428" s="230"/>
      <c r="RAU428" s="230"/>
      <c r="RAV428" s="230"/>
      <c r="RAW428" s="230"/>
      <c r="RAX428" s="230"/>
      <c r="RAY428" s="230"/>
      <c r="RAZ428" s="230"/>
      <c r="RBA428" s="230"/>
      <c r="RBB428" s="230"/>
      <c r="RBC428" s="230"/>
      <c r="RBD428" s="230"/>
      <c r="RBE428" s="230"/>
      <c r="RBF428" s="230"/>
      <c r="RBG428" s="230"/>
      <c r="RBH428" s="230"/>
      <c r="RBI428" s="230"/>
      <c r="RBJ428" s="230"/>
      <c r="RBK428" s="230"/>
      <c r="RBL428" s="230"/>
      <c r="RBM428" s="230"/>
      <c r="RBN428" s="230"/>
      <c r="RBO428" s="230"/>
      <c r="RBP428" s="230"/>
      <c r="RBQ428" s="230"/>
      <c r="RBR428" s="230"/>
      <c r="RBS428" s="230"/>
      <c r="RBT428" s="230"/>
      <c r="RBU428" s="230"/>
      <c r="RBV428" s="230"/>
      <c r="RBW428" s="230"/>
      <c r="RBX428" s="230"/>
      <c r="RBY428" s="230"/>
      <c r="RBZ428" s="230"/>
      <c r="RCA428" s="230"/>
      <c r="RCB428" s="230"/>
      <c r="RCC428" s="230"/>
      <c r="RCD428" s="230"/>
      <c r="RCE428" s="230"/>
      <c r="RCF428" s="230"/>
      <c r="RCG428" s="230"/>
      <c r="RCH428" s="230"/>
      <c r="RCI428" s="230"/>
      <c r="RCJ428" s="230"/>
      <c r="RCK428" s="230"/>
      <c r="RCL428" s="230"/>
      <c r="RCM428" s="230"/>
      <c r="RCN428" s="230"/>
      <c r="RCO428" s="230"/>
      <c r="RCP428" s="230"/>
      <c r="RCQ428" s="230"/>
      <c r="RCR428" s="230"/>
      <c r="RCS428" s="230"/>
      <c r="RCT428" s="230"/>
      <c r="RCU428" s="230"/>
      <c r="RCV428" s="230"/>
      <c r="RCW428" s="230"/>
      <c r="RCX428" s="230"/>
      <c r="RCY428" s="230"/>
      <c r="RCZ428" s="230"/>
      <c r="RDA428" s="230"/>
      <c r="RDB428" s="230"/>
      <c r="RDC428" s="230"/>
      <c r="RDD428" s="230"/>
      <c r="RDE428" s="230"/>
      <c r="RDF428" s="230"/>
      <c r="RDG428" s="230"/>
      <c r="RDH428" s="230"/>
      <c r="RDI428" s="230"/>
      <c r="RDJ428" s="230"/>
      <c r="RDK428" s="230"/>
      <c r="RDL428" s="230"/>
      <c r="RDM428" s="230"/>
      <c r="RDN428" s="230"/>
      <c r="RDO428" s="230"/>
      <c r="RDP428" s="230"/>
      <c r="RDQ428" s="230"/>
      <c r="RDR428" s="230"/>
      <c r="RDS428" s="230"/>
      <c r="RDT428" s="230"/>
      <c r="RDU428" s="230"/>
      <c r="RDV428" s="230"/>
      <c r="RDW428" s="230"/>
      <c r="RDX428" s="230"/>
      <c r="RDY428" s="230"/>
      <c r="RDZ428" s="230"/>
      <c r="REA428" s="230"/>
      <c r="REB428" s="230"/>
      <c r="REC428" s="230"/>
      <c r="RED428" s="230"/>
      <c r="REE428" s="230"/>
      <c r="REF428" s="230"/>
      <c r="REG428" s="230"/>
      <c r="REH428" s="230"/>
      <c r="REI428" s="230"/>
      <c r="REJ428" s="230"/>
      <c r="REK428" s="230"/>
      <c r="REL428" s="230"/>
      <c r="REM428" s="230"/>
      <c r="REN428" s="230"/>
      <c r="REO428" s="230"/>
      <c r="REP428" s="230"/>
      <c r="REQ428" s="230"/>
      <c r="RER428" s="230"/>
      <c r="RES428" s="230"/>
      <c r="RET428" s="230"/>
      <c r="REU428" s="230"/>
      <c r="REV428" s="230"/>
      <c r="REW428" s="230"/>
      <c r="REX428" s="230"/>
      <c r="REY428" s="230"/>
      <c r="REZ428" s="230"/>
      <c r="RFA428" s="230"/>
      <c r="RFB428" s="230"/>
      <c r="RFC428" s="230"/>
      <c r="RFD428" s="230"/>
      <c r="RFE428" s="230"/>
      <c r="RFF428" s="230"/>
      <c r="RFG428" s="230"/>
      <c r="RFH428" s="230"/>
      <c r="RFI428" s="230"/>
      <c r="RFJ428" s="230"/>
      <c r="RFK428" s="230"/>
      <c r="RFL428" s="230"/>
      <c r="RFM428" s="230"/>
      <c r="RFN428" s="230"/>
      <c r="RFO428" s="230"/>
      <c r="RFP428" s="230"/>
      <c r="RFQ428" s="230"/>
      <c r="RFR428" s="230"/>
      <c r="RFS428" s="230"/>
      <c r="RFT428" s="230"/>
      <c r="RFU428" s="230"/>
      <c r="RFV428" s="230"/>
      <c r="RFW428" s="230"/>
      <c r="RFX428" s="230"/>
      <c r="RFY428" s="230"/>
      <c r="RFZ428" s="230"/>
      <c r="RGA428" s="230"/>
      <c r="RGB428" s="230"/>
      <c r="RGC428" s="230"/>
      <c r="RGD428" s="230"/>
      <c r="RGE428" s="230"/>
      <c r="RGF428" s="230"/>
      <c r="RGG428" s="230"/>
      <c r="RGH428" s="230"/>
      <c r="RGI428" s="230"/>
      <c r="RGJ428" s="230"/>
      <c r="RGK428" s="230"/>
      <c r="RGL428" s="230"/>
      <c r="RGM428" s="230"/>
      <c r="RGN428" s="230"/>
      <c r="RGO428" s="230"/>
      <c r="RGP428" s="230"/>
      <c r="RGQ428" s="230"/>
      <c r="RGR428" s="230"/>
      <c r="RGS428" s="230"/>
      <c r="RGT428" s="230"/>
      <c r="RGU428" s="230"/>
      <c r="RGV428" s="230"/>
      <c r="RGW428" s="230"/>
      <c r="RGX428" s="230"/>
      <c r="RGY428" s="230"/>
      <c r="RGZ428" s="230"/>
      <c r="RHA428" s="230"/>
      <c r="RHB428" s="230"/>
      <c r="RHC428" s="230"/>
      <c r="RHD428" s="230"/>
      <c r="RHE428" s="230"/>
      <c r="RHF428" s="230"/>
      <c r="RHG428" s="230"/>
      <c r="RHH428" s="230"/>
      <c r="RHI428" s="230"/>
      <c r="RHJ428" s="230"/>
      <c r="RHK428" s="230"/>
      <c r="RHL428" s="230"/>
      <c r="RHM428" s="230"/>
      <c r="RHN428" s="230"/>
      <c r="RHO428" s="230"/>
      <c r="RHP428" s="230"/>
      <c r="RHQ428" s="230"/>
      <c r="RHR428" s="230"/>
      <c r="RHS428" s="230"/>
      <c r="RHT428" s="230"/>
      <c r="RHU428" s="230"/>
      <c r="RHV428" s="230"/>
      <c r="RHW428" s="230"/>
      <c r="RHX428" s="230"/>
      <c r="RHY428" s="230"/>
      <c r="RHZ428" s="230"/>
      <c r="RIA428" s="230"/>
      <c r="RIB428" s="230"/>
      <c r="RIC428" s="230"/>
      <c r="RID428" s="230"/>
      <c r="RIE428" s="230"/>
      <c r="RIF428" s="230"/>
      <c r="RIG428" s="230"/>
      <c r="RIH428" s="230"/>
      <c r="RII428" s="230"/>
      <c r="RIJ428" s="230"/>
      <c r="RIK428" s="230"/>
      <c r="RIL428" s="230"/>
      <c r="RIM428" s="230"/>
      <c r="RIN428" s="230"/>
      <c r="RIO428" s="230"/>
      <c r="RIP428" s="230"/>
      <c r="RIQ428" s="230"/>
      <c r="RIR428" s="230"/>
      <c r="RIS428" s="230"/>
      <c r="RIT428" s="230"/>
      <c r="RIU428" s="230"/>
      <c r="RIV428" s="230"/>
      <c r="RIW428" s="230"/>
      <c r="RIX428" s="230"/>
      <c r="RIY428" s="230"/>
      <c r="RIZ428" s="230"/>
      <c r="RJA428" s="230"/>
      <c r="RJB428" s="230"/>
      <c r="RJC428" s="230"/>
      <c r="RJD428" s="230"/>
      <c r="RJE428" s="230"/>
      <c r="RJF428" s="230"/>
      <c r="RJG428" s="230"/>
      <c r="RJH428" s="230"/>
      <c r="RJI428" s="230"/>
      <c r="RJJ428" s="230"/>
      <c r="RJK428" s="230"/>
      <c r="RJL428" s="230"/>
      <c r="RJM428" s="230"/>
      <c r="RJN428" s="230"/>
      <c r="RJO428" s="230"/>
      <c r="RJP428" s="230"/>
      <c r="RJQ428" s="230"/>
      <c r="RJR428" s="230"/>
      <c r="RJS428" s="230"/>
      <c r="RJT428" s="230"/>
      <c r="RJU428" s="230"/>
      <c r="RJV428" s="230"/>
      <c r="RJW428" s="230"/>
      <c r="RJX428" s="230"/>
      <c r="RJY428" s="230"/>
      <c r="RJZ428" s="230"/>
      <c r="RKA428" s="230"/>
      <c r="RKB428" s="230"/>
      <c r="RKC428" s="230"/>
      <c r="RKD428" s="230"/>
      <c r="RKE428" s="230"/>
      <c r="RKF428" s="230"/>
      <c r="RKG428" s="230"/>
      <c r="RKH428" s="230"/>
      <c r="RKI428" s="230"/>
      <c r="RKJ428" s="230"/>
      <c r="RKK428" s="230"/>
      <c r="RKL428" s="230"/>
      <c r="RKM428" s="230"/>
      <c r="RKN428" s="230"/>
      <c r="RKO428" s="230"/>
      <c r="RKP428" s="230"/>
      <c r="RKQ428" s="230"/>
      <c r="RKR428" s="230"/>
      <c r="RKS428" s="230"/>
      <c r="RKT428" s="230"/>
      <c r="RKU428" s="230"/>
      <c r="RKV428" s="230"/>
      <c r="RKW428" s="230"/>
      <c r="RKX428" s="230"/>
      <c r="RKY428" s="230"/>
      <c r="RKZ428" s="230"/>
      <c r="RLA428" s="230"/>
      <c r="RLB428" s="230"/>
      <c r="RLC428" s="230"/>
      <c r="RLD428" s="230"/>
      <c r="RLE428" s="230"/>
      <c r="RLF428" s="230"/>
      <c r="RLG428" s="230"/>
      <c r="RLH428" s="230"/>
      <c r="RLI428" s="230"/>
      <c r="RLJ428" s="230"/>
      <c r="RLK428" s="230"/>
      <c r="RLL428" s="230"/>
      <c r="RLM428" s="230"/>
      <c r="RLN428" s="230"/>
      <c r="RLO428" s="230"/>
      <c r="RLP428" s="230"/>
      <c r="RLQ428" s="230"/>
      <c r="RLR428" s="230"/>
      <c r="RLS428" s="230"/>
      <c r="RLT428" s="230"/>
      <c r="RLU428" s="230"/>
      <c r="RLV428" s="230"/>
      <c r="RLW428" s="230"/>
      <c r="RLX428" s="230"/>
      <c r="RLY428" s="230"/>
      <c r="RLZ428" s="230"/>
      <c r="RMA428" s="230"/>
      <c r="RMB428" s="230"/>
      <c r="RMC428" s="230"/>
      <c r="RMD428" s="230"/>
      <c r="RME428" s="230"/>
      <c r="RMF428" s="230"/>
      <c r="RMG428" s="230"/>
      <c r="RMH428" s="230"/>
      <c r="RMI428" s="230"/>
      <c r="RMJ428" s="230"/>
      <c r="RMK428" s="230"/>
      <c r="RML428" s="230"/>
      <c r="RMM428" s="230"/>
      <c r="RMN428" s="230"/>
      <c r="RMO428" s="230"/>
      <c r="RMP428" s="230"/>
      <c r="RMQ428" s="230"/>
      <c r="RMR428" s="230"/>
      <c r="RMS428" s="230"/>
      <c r="RMT428" s="230"/>
      <c r="RMU428" s="230"/>
      <c r="RMV428" s="230"/>
      <c r="RMW428" s="230"/>
      <c r="RMX428" s="230"/>
      <c r="RMY428" s="230"/>
      <c r="RMZ428" s="230"/>
      <c r="RNA428" s="230"/>
      <c r="RNB428" s="230"/>
      <c r="RNC428" s="230"/>
      <c r="RND428" s="230"/>
      <c r="RNE428" s="230"/>
      <c r="RNF428" s="230"/>
      <c r="RNG428" s="230"/>
      <c r="RNH428" s="230"/>
      <c r="RNI428" s="230"/>
      <c r="RNJ428" s="230"/>
      <c r="RNK428" s="230"/>
      <c r="RNL428" s="230"/>
      <c r="RNM428" s="230"/>
      <c r="RNN428" s="230"/>
      <c r="RNO428" s="230"/>
      <c r="RNP428" s="230"/>
      <c r="RNQ428" s="230"/>
      <c r="RNR428" s="230"/>
      <c r="RNS428" s="230"/>
      <c r="RNT428" s="230"/>
      <c r="RNU428" s="230"/>
      <c r="RNV428" s="230"/>
      <c r="RNW428" s="230"/>
      <c r="RNX428" s="230"/>
      <c r="RNY428" s="230"/>
      <c r="RNZ428" s="230"/>
      <c r="ROA428" s="230"/>
      <c r="ROB428" s="230"/>
      <c r="ROC428" s="230"/>
      <c r="ROD428" s="230"/>
      <c r="ROE428" s="230"/>
      <c r="ROF428" s="230"/>
      <c r="ROG428" s="230"/>
      <c r="ROH428" s="230"/>
      <c r="ROI428" s="230"/>
      <c r="ROJ428" s="230"/>
      <c r="ROK428" s="230"/>
      <c r="ROL428" s="230"/>
      <c r="ROM428" s="230"/>
      <c r="RON428" s="230"/>
      <c r="ROO428" s="230"/>
      <c r="ROP428" s="230"/>
      <c r="ROQ428" s="230"/>
      <c r="ROR428" s="230"/>
      <c r="ROS428" s="230"/>
      <c r="ROT428" s="230"/>
      <c r="ROU428" s="230"/>
      <c r="ROV428" s="230"/>
      <c r="ROW428" s="230"/>
      <c r="ROX428" s="230"/>
      <c r="ROY428" s="230"/>
      <c r="ROZ428" s="230"/>
      <c r="RPA428" s="230"/>
      <c r="RPB428" s="230"/>
      <c r="RPC428" s="230"/>
      <c r="RPD428" s="230"/>
      <c r="RPE428" s="230"/>
      <c r="RPF428" s="230"/>
      <c r="RPG428" s="230"/>
      <c r="RPH428" s="230"/>
      <c r="RPI428" s="230"/>
      <c r="RPJ428" s="230"/>
      <c r="RPK428" s="230"/>
      <c r="RPL428" s="230"/>
      <c r="RPM428" s="230"/>
      <c r="RPN428" s="230"/>
      <c r="RPO428" s="230"/>
      <c r="RPP428" s="230"/>
      <c r="RPQ428" s="230"/>
      <c r="RPR428" s="230"/>
      <c r="RPS428" s="230"/>
      <c r="RPT428" s="230"/>
      <c r="RPU428" s="230"/>
      <c r="RPV428" s="230"/>
      <c r="RPW428" s="230"/>
      <c r="RPX428" s="230"/>
      <c r="RPY428" s="230"/>
      <c r="RPZ428" s="230"/>
      <c r="RQA428" s="230"/>
      <c r="RQB428" s="230"/>
      <c r="RQC428" s="230"/>
      <c r="RQD428" s="230"/>
      <c r="RQE428" s="230"/>
      <c r="RQF428" s="230"/>
      <c r="RQG428" s="230"/>
      <c r="RQH428" s="230"/>
      <c r="RQI428" s="230"/>
      <c r="RQJ428" s="230"/>
      <c r="RQK428" s="230"/>
      <c r="RQL428" s="230"/>
      <c r="RQM428" s="230"/>
      <c r="RQN428" s="230"/>
      <c r="RQO428" s="230"/>
      <c r="RQP428" s="230"/>
      <c r="RQQ428" s="230"/>
      <c r="RQR428" s="230"/>
      <c r="RQS428" s="230"/>
      <c r="RQT428" s="230"/>
      <c r="RQU428" s="230"/>
      <c r="RQV428" s="230"/>
      <c r="RQW428" s="230"/>
      <c r="RQX428" s="230"/>
      <c r="RQY428" s="230"/>
      <c r="RQZ428" s="230"/>
      <c r="RRA428" s="230"/>
      <c r="RRB428" s="230"/>
      <c r="RRC428" s="230"/>
      <c r="RRD428" s="230"/>
      <c r="RRE428" s="230"/>
      <c r="RRF428" s="230"/>
      <c r="RRG428" s="230"/>
      <c r="RRH428" s="230"/>
      <c r="RRI428" s="230"/>
      <c r="RRJ428" s="230"/>
      <c r="RRK428" s="230"/>
      <c r="RRL428" s="230"/>
      <c r="RRM428" s="230"/>
      <c r="RRN428" s="230"/>
      <c r="RRO428" s="230"/>
      <c r="RRP428" s="230"/>
      <c r="RRQ428" s="230"/>
      <c r="RRR428" s="230"/>
      <c r="RRS428" s="230"/>
      <c r="RRT428" s="230"/>
      <c r="RRU428" s="230"/>
      <c r="RRV428" s="230"/>
      <c r="RRW428" s="230"/>
      <c r="RRX428" s="230"/>
      <c r="RRY428" s="230"/>
      <c r="RRZ428" s="230"/>
      <c r="RSA428" s="230"/>
      <c r="RSB428" s="230"/>
      <c r="RSC428" s="230"/>
      <c r="RSD428" s="230"/>
      <c r="RSE428" s="230"/>
      <c r="RSF428" s="230"/>
      <c r="RSG428" s="230"/>
      <c r="RSH428" s="230"/>
      <c r="RSI428" s="230"/>
      <c r="RSJ428" s="230"/>
      <c r="RSK428" s="230"/>
      <c r="RSL428" s="230"/>
      <c r="RSM428" s="230"/>
      <c r="RSN428" s="230"/>
      <c r="RSO428" s="230"/>
      <c r="RSP428" s="230"/>
      <c r="RSQ428" s="230"/>
      <c r="RSR428" s="230"/>
      <c r="RSS428" s="230"/>
      <c r="RST428" s="230"/>
      <c r="RSU428" s="230"/>
      <c r="RSV428" s="230"/>
      <c r="RSW428" s="230"/>
      <c r="RSX428" s="230"/>
      <c r="RSY428" s="230"/>
      <c r="RSZ428" s="230"/>
      <c r="RTA428" s="230"/>
      <c r="RTB428" s="230"/>
      <c r="RTC428" s="230"/>
      <c r="RTD428" s="230"/>
      <c r="RTE428" s="230"/>
      <c r="RTF428" s="230"/>
      <c r="RTG428" s="230"/>
      <c r="RTH428" s="230"/>
      <c r="RTI428" s="230"/>
      <c r="RTJ428" s="230"/>
      <c r="RTK428" s="230"/>
      <c r="RTL428" s="230"/>
      <c r="RTM428" s="230"/>
      <c r="RTN428" s="230"/>
      <c r="RTO428" s="230"/>
      <c r="RTP428" s="230"/>
      <c r="RTQ428" s="230"/>
      <c r="RTR428" s="230"/>
      <c r="RTS428" s="230"/>
      <c r="RTT428" s="230"/>
      <c r="RTU428" s="230"/>
      <c r="RTV428" s="230"/>
      <c r="RTW428" s="230"/>
      <c r="RTX428" s="230"/>
      <c r="RTY428" s="230"/>
      <c r="RTZ428" s="230"/>
      <c r="RUA428" s="230"/>
      <c r="RUB428" s="230"/>
      <c r="RUC428" s="230"/>
      <c r="RUD428" s="230"/>
      <c r="RUE428" s="230"/>
      <c r="RUF428" s="230"/>
      <c r="RUG428" s="230"/>
      <c r="RUH428" s="230"/>
      <c r="RUI428" s="230"/>
      <c r="RUJ428" s="230"/>
      <c r="RUK428" s="230"/>
      <c r="RUL428" s="230"/>
      <c r="RUM428" s="230"/>
      <c r="RUN428" s="230"/>
      <c r="RUO428" s="230"/>
      <c r="RUP428" s="230"/>
      <c r="RUQ428" s="230"/>
      <c r="RUR428" s="230"/>
      <c r="RUS428" s="230"/>
      <c r="RUT428" s="230"/>
      <c r="RUU428" s="230"/>
      <c r="RUV428" s="230"/>
      <c r="RUW428" s="230"/>
      <c r="RUX428" s="230"/>
      <c r="RUY428" s="230"/>
      <c r="RUZ428" s="230"/>
      <c r="RVA428" s="230"/>
      <c r="RVB428" s="230"/>
      <c r="RVC428" s="230"/>
      <c r="RVD428" s="230"/>
      <c r="RVE428" s="230"/>
      <c r="RVF428" s="230"/>
      <c r="RVG428" s="230"/>
      <c r="RVH428" s="230"/>
      <c r="RVI428" s="230"/>
      <c r="RVJ428" s="230"/>
      <c r="RVK428" s="230"/>
      <c r="RVL428" s="230"/>
      <c r="RVM428" s="230"/>
      <c r="RVN428" s="230"/>
      <c r="RVO428" s="230"/>
      <c r="RVP428" s="230"/>
      <c r="RVQ428" s="230"/>
      <c r="RVR428" s="230"/>
      <c r="RVS428" s="230"/>
      <c r="RVT428" s="230"/>
      <c r="RVU428" s="230"/>
      <c r="RVV428" s="230"/>
      <c r="RVW428" s="230"/>
      <c r="RVX428" s="230"/>
      <c r="RVY428" s="230"/>
      <c r="RVZ428" s="230"/>
      <c r="RWA428" s="230"/>
      <c r="RWB428" s="230"/>
      <c r="RWC428" s="230"/>
      <c r="RWD428" s="230"/>
      <c r="RWE428" s="230"/>
      <c r="RWF428" s="230"/>
      <c r="RWG428" s="230"/>
      <c r="RWH428" s="230"/>
      <c r="RWI428" s="230"/>
      <c r="RWJ428" s="230"/>
      <c r="RWK428" s="230"/>
      <c r="RWL428" s="230"/>
      <c r="RWM428" s="230"/>
      <c r="RWN428" s="230"/>
      <c r="RWO428" s="230"/>
      <c r="RWP428" s="230"/>
      <c r="RWQ428" s="230"/>
      <c r="RWR428" s="230"/>
      <c r="RWS428" s="230"/>
      <c r="RWT428" s="230"/>
      <c r="RWU428" s="230"/>
      <c r="RWV428" s="230"/>
      <c r="RWW428" s="230"/>
      <c r="RWX428" s="230"/>
      <c r="RWY428" s="230"/>
      <c r="RWZ428" s="230"/>
      <c r="RXA428" s="230"/>
      <c r="RXB428" s="230"/>
      <c r="RXC428" s="230"/>
      <c r="RXD428" s="230"/>
      <c r="RXE428" s="230"/>
      <c r="RXF428" s="230"/>
      <c r="RXG428" s="230"/>
      <c r="RXH428" s="230"/>
      <c r="RXI428" s="230"/>
      <c r="RXJ428" s="230"/>
      <c r="RXK428" s="230"/>
      <c r="RXL428" s="230"/>
      <c r="RXM428" s="230"/>
      <c r="RXN428" s="230"/>
      <c r="RXO428" s="230"/>
      <c r="RXP428" s="230"/>
      <c r="RXQ428" s="230"/>
      <c r="RXR428" s="230"/>
      <c r="RXS428" s="230"/>
      <c r="RXT428" s="230"/>
      <c r="RXU428" s="230"/>
      <c r="RXV428" s="230"/>
      <c r="RXW428" s="230"/>
      <c r="RXX428" s="230"/>
      <c r="RXY428" s="230"/>
      <c r="RXZ428" s="230"/>
      <c r="RYA428" s="230"/>
      <c r="RYB428" s="230"/>
      <c r="RYC428" s="230"/>
      <c r="RYD428" s="230"/>
      <c r="RYE428" s="230"/>
      <c r="RYF428" s="230"/>
      <c r="RYG428" s="230"/>
      <c r="RYH428" s="230"/>
      <c r="RYI428" s="230"/>
      <c r="RYJ428" s="230"/>
      <c r="RYK428" s="230"/>
      <c r="RYL428" s="230"/>
      <c r="RYM428" s="230"/>
      <c r="RYN428" s="230"/>
      <c r="RYO428" s="230"/>
      <c r="RYP428" s="230"/>
      <c r="RYQ428" s="230"/>
      <c r="RYR428" s="230"/>
      <c r="RYS428" s="230"/>
      <c r="RYT428" s="230"/>
      <c r="RYU428" s="230"/>
      <c r="RYV428" s="230"/>
      <c r="RYW428" s="230"/>
      <c r="RYX428" s="230"/>
      <c r="RYY428" s="230"/>
      <c r="RYZ428" s="230"/>
      <c r="RZA428" s="230"/>
      <c r="RZB428" s="230"/>
      <c r="RZC428" s="230"/>
      <c r="RZD428" s="230"/>
      <c r="RZE428" s="230"/>
      <c r="RZF428" s="230"/>
      <c r="RZG428" s="230"/>
      <c r="RZH428" s="230"/>
      <c r="RZI428" s="230"/>
      <c r="RZJ428" s="230"/>
      <c r="RZK428" s="230"/>
      <c r="RZL428" s="230"/>
      <c r="RZM428" s="230"/>
      <c r="RZN428" s="230"/>
      <c r="RZO428" s="230"/>
      <c r="RZP428" s="230"/>
      <c r="RZQ428" s="230"/>
      <c r="RZR428" s="230"/>
      <c r="RZS428" s="230"/>
      <c r="RZT428" s="230"/>
      <c r="RZU428" s="230"/>
      <c r="RZV428" s="230"/>
      <c r="RZW428" s="230"/>
      <c r="RZX428" s="230"/>
      <c r="RZY428" s="230"/>
      <c r="RZZ428" s="230"/>
      <c r="SAA428" s="230"/>
      <c r="SAB428" s="230"/>
      <c r="SAC428" s="230"/>
      <c r="SAD428" s="230"/>
      <c r="SAE428" s="230"/>
      <c r="SAF428" s="230"/>
      <c r="SAG428" s="230"/>
      <c r="SAH428" s="230"/>
      <c r="SAI428" s="230"/>
      <c r="SAJ428" s="230"/>
      <c r="SAK428" s="230"/>
      <c r="SAL428" s="230"/>
      <c r="SAM428" s="230"/>
      <c r="SAN428" s="230"/>
      <c r="SAO428" s="230"/>
      <c r="SAP428" s="230"/>
      <c r="SAQ428" s="230"/>
      <c r="SAR428" s="230"/>
      <c r="SAS428" s="230"/>
      <c r="SAT428" s="230"/>
      <c r="SAU428" s="230"/>
      <c r="SAV428" s="230"/>
      <c r="SAW428" s="230"/>
      <c r="SAX428" s="230"/>
      <c r="SAY428" s="230"/>
      <c r="SAZ428" s="230"/>
      <c r="SBA428" s="230"/>
      <c r="SBB428" s="230"/>
      <c r="SBC428" s="230"/>
      <c r="SBD428" s="230"/>
      <c r="SBE428" s="230"/>
      <c r="SBF428" s="230"/>
      <c r="SBG428" s="230"/>
      <c r="SBH428" s="230"/>
      <c r="SBI428" s="230"/>
      <c r="SBJ428" s="230"/>
      <c r="SBK428" s="230"/>
      <c r="SBL428" s="230"/>
      <c r="SBM428" s="230"/>
      <c r="SBN428" s="230"/>
      <c r="SBO428" s="230"/>
      <c r="SBP428" s="230"/>
      <c r="SBQ428" s="230"/>
      <c r="SBR428" s="230"/>
      <c r="SBS428" s="230"/>
      <c r="SBT428" s="230"/>
      <c r="SBU428" s="230"/>
      <c r="SBV428" s="230"/>
      <c r="SBW428" s="230"/>
      <c r="SBX428" s="230"/>
      <c r="SBY428" s="230"/>
      <c r="SBZ428" s="230"/>
      <c r="SCA428" s="230"/>
      <c r="SCB428" s="230"/>
      <c r="SCC428" s="230"/>
      <c r="SCD428" s="230"/>
      <c r="SCE428" s="230"/>
      <c r="SCF428" s="230"/>
      <c r="SCG428" s="230"/>
      <c r="SCH428" s="230"/>
      <c r="SCI428" s="230"/>
      <c r="SCJ428" s="230"/>
      <c r="SCK428" s="230"/>
      <c r="SCL428" s="230"/>
      <c r="SCM428" s="230"/>
      <c r="SCN428" s="230"/>
      <c r="SCO428" s="230"/>
      <c r="SCP428" s="230"/>
      <c r="SCQ428" s="230"/>
      <c r="SCR428" s="230"/>
      <c r="SCS428" s="230"/>
      <c r="SCT428" s="230"/>
      <c r="SCU428" s="230"/>
      <c r="SCV428" s="230"/>
      <c r="SCW428" s="230"/>
      <c r="SCX428" s="230"/>
      <c r="SCY428" s="230"/>
      <c r="SCZ428" s="230"/>
      <c r="SDA428" s="230"/>
      <c r="SDB428" s="230"/>
      <c r="SDC428" s="230"/>
      <c r="SDD428" s="230"/>
      <c r="SDE428" s="230"/>
      <c r="SDF428" s="230"/>
      <c r="SDG428" s="230"/>
      <c r="SDH428" s="230"/>
      <c r="SDI428" s="230"/>
      <c r="SDJ428" s="230"/>
      <c r="SDK428" s="230"/>
      <c r="SDL428" s="230"/>
      <c r="SDM428" s="230"/>
      <c r="SDN428" s="230"/>
      <c r="SDO428" s="230"/>
      <c r="SDP428" s="230"/>
      <c r="SDQ428" s="230"/>
      <c r="SDR428" s="230"/>
      <c r="SDS428" s="230"/>
      <c r="SDT428" s="230"/>
      <c r="SDU428" s="230"/>
      <c r="SDV428" s="230"/>
      <c r="SDW428" s="230"/>
      <c r="SDX428" s="230"/>
      <c r="SDY428" s="230"/>
      <c r="SDZ428" s="230"/>
      <c r="SEA428" s="230"/>
      <c r="SEB428" s="230"/>
      <c r="SEC428" s="230"/>
      <c r="SED428" s="230"/>
      <c r="SEE428" s="230"/>
      <c r="SEF428" s="230"/>
      <c r="SEG428" s="230"/>
      <c r="SEH428" s="230"/>
      <c r="SEI428" s="230"/>
      <c r="SEJ428" s="230"/>
      <c r="SEK428" s="230"/>
      <c r="SEL428" s="230"/>
      <c r="SEM428" s="230"/>
      <c r="SEN428" s="230"/>
      <c r="SEO428" s="230"/>
      <c r="SEP428" s="230"/>
      <c r="SEQ428" s="230"/>
      <c r="SER428" s="230"/>
      <c r="SES428" s="230"/>
      <c r="SET428" s="230"/>
      <c r="SEU428" s="230"/>
      <c r="SEV428" s="230"/>
      <c r="SEW428" s="230"/>
      <c r="SEX428" s="230"/>
      <c r="SEY428" s="230"/>
      <c r="SEZ428" s="230"/>
      <c r="SFA428" s="230"/>
      <c r="SFB428" s="230"/>
      <c r="SFC428" s="230"/>
      <c r="SFD428" s="230"/>
      <c r="SFE428" s="230"/>
      <c r="SFF428" s="230"/>
      <c r="SFG428" s="230"/>
      <c r="SFH428" s="230"/>
      <c r="SFI428" s="230"/>
      <c r="SFJ428" s="230"/>
      <c r="SFK428" s="230"/>
      <c r="SFL428" s="230"/>
      <c r="SFM428" s="230"/>
      <c r="SFN428" s="230"/>
      <c r="SFO428" s="230"/>
      <c r="SFP428" s="230"/>
      <c r="SFQ428" s="230"/>
      <c r="SFR428" s="230"/>
      <c r="SFS428" s="230"/>
      <c r="SFT428" s="230"/>
      <c r="SFU428" s="230"/>
      <c r="SFV428" s="230"/>
      <c r="SFW428" s="230"/>
      <c r="SFX428" s="230"/>
      <c r="SFY428" s="230"/>
      <c r="SFZ428" s="230"/>
      <c r="SGA428" s="230"/>
      <c r="SGB428" s="230"/>
      <c r="SGC428" s="230"/>
      <c r="SGD428" s="230"/>
      <c r="SGE428" s="230"/>
      <c r="SGF428" s="230"/>
      <c r="SGG428" s="230"/>
      <c r="SGH428" s="230"/>
      <c r="SGI428" s="230"/>
      <c r="SGJ428" s="230"/>
      <c r="SGK428" s="230"/>
      <c r="SGL428" s="230"/>
      <c r="SGM428" s="230"/>
      <c r="SGN428" s="230"/>
      <c r="SGO428" s="230"/>
      <c r="SGP428" s="230"/>
      <c r="SGQ428" s="230"/>
      <c r="SGR428" s="230"/>
      <c r="SGS428" s="230"/>
      <c r="SGT428" s="230"/>
      <c r="SGU428" s="230"/>
      <c r="SGV428" s="230"/>
      <c r="SGW428" s="230"/>
      <c r="SGX428" s="230"/>
      <c r="SGY428" s="230"/>
      <c r="SGZ428" s="230"/>
      <c r="SHA428" s="230"/>
      <c r="SHB428" s="230"/>
      <c r="SHC428" s="230"/>
      <c r="SHD428" s="230"/>
      <c r="SHE428" s="230"/>
      <c r="SHF428" s="230"/>
      <c r="SHG428" s="230"/>
      <c r="SHH428" s="230"/>
      <c r="SHI428" s="230"/>
      <c r="SHJ428" s="230"/>
      <c r="SHK428" s="230"/>
      <c r="SHL428" s="230"/>
      <c r="SHM428" s="230"/>
      <c r="SHN428" s="230"/>
      <c r="SHO428" s="230"/>
      <c r="SHP428" s="230"/>
      <c r="SHQ428" s="230"/>
      <c r="SHR428" s="230"/>
      <c r="SHS428" s="230"/>
      <c r="SHT428" s="230"/>
      <c r="SHU428" s="230"/>
      <c r="SHV428" s="230"/>
      <c r="SHW428" s="230"/>
      <c r="SHX428" s="230"/>
      <c r="SHY428" s="230"/>
      <c r="SHZ428" s="230"/>
      <c r="SIA428" s="230"/>
      <c r="SIB428" s="230"/>
      <c r="SIC428" s="230"/>
      <c r="SID428" s="230"/>
      <c r="SIE428" s="230"/>
      <c r="SIF428" s="230"/>
      <c r="SIG428" s="230"/>
      <c r="SIH428" s="230"/>
      <c r="SII428" s="230"/>
      <c r="SIJ428" s="230"/>
      <c r="SIK428" s="230"/>
      <c r="SIL428" s="230"/>
      <c r="SIM428" s="230"/>
      <c r="SIN428" s="230"/>
      <c r="SIO428" s="230"/>
      <c r="SIP428" s="230"/>
      <c r="SIQ428" s="230"/>
      <c r="SIR428" s="230"/>
      <c r="SIS428" s="230"/>
      <c r="SIT428" s="230"/>
      <c r="SIU428" s="230"/>
      <c r="SIV428" s="230"/>
      <c r="SIW428" s="230"/>
      <c r="SIX428" s="230"/>
      <c r="SIY428" s="230"/>
      <c r="SIZ428" s="230"/>
      <c r="SJA428" s="230"/>
      <c r="SJB428" s="230"/>
      <c r="SJC428" s="230"/>
      <c r="SJD428" s="230"/>
      <c r="SJE428" s="230"/>
      <c r="SJF428" s="230"/>
      <c r="SJG428" s="230"/>
      <c r="SJH428" s="230"/>
      <c r="SJI428" s="230"/>
      <c r="SJJ428" s="230"/>
      <c r="SJK428" s="230"/>
      <c r="SJL428" s="230"/>
      <c r="SJM428" s="230"/>
      <c r="SJN428" s="230"/>
      <c r="SJO428" s="230"/>
      <c r="SJP428" s="230"/>
      <c r="SJQ428" s="230"/>
      <c r="SJR428" s="230"/>
      <c r="SJS428" s="230"/>
      <c r="SJT428" s="230"/>
      <c r="SJU428" s="230"/>
      <c r="SJV428" s="230"/>
      <c r="SJW428" s="230"/>
      <c r="SJX428" s="230"/>
      <c r="SJY428" s="230"/>
      <c r="SJZ428" s="230"/>
      <c r="SKA428" s="230"/>
      <c r="SKB428" s="230"/>
      <c r="SKC428" s="230"/>
      <c r="SKD428" s="230"/>
      <c r="SKE428" s="230"/>
      <c r="SKF428" s="230"/>
      <c r="SKG428" s="230"/>
      <c r="SKH428" s="230"/>
      <c r="SKI428" s="230"/>
      <c r="SKJ428" s="230"/>
      <c r="SKK428" s="230"/>
      <c r="SKL428" s="230"/>
      <c r="SKM428" s="230"/>
      <c r="SKN428" s="230"/>
      <c r="SKO428" s="230"/>
      <c r="SKP428" s="230"/>
      <c r="SKQ428" s="230"/>
      <c r="SKR428" s="230"/>
      <c r="SKS428" s="230"/>
      <c r="SKT428" s="230"/>
      <c r="SKU428" s="230"/>
      <c r="SKV428" s="230"/>
      <c r="SKW428" s="230"/>
      <c r="SKX428" s="230"/>
      <c r="SKY428" s="230"/>
      <c r="SKZ428" s="230"/>
      <c r="SLA428" s="230"/>
      <c r="SLB428" s="230"/>
      <c r="SLC428" s="230"/>
      <c r="SLD428" s="230"/>
      <c r="SLE428" s="230"/>
      <c r="SLF428" s="230"/>
      <c r="SLG428" s="230"/>
      <c r="SLH428" s="230"/>
      <c r="SLI428" s="230"/>
      <c r="SLJ428" s="230"/>
      <c r="SLK428" s="230"/>
      <c r="SLL428" s="230"/>
      <c r="SLM428" s="230"/>
      <c r="SLN428" s="230"/>
      <c r="SLO428" s="230"/>
      <c r="SLP428" s="230"/>
      <c r="SLQ428" s="230"/>
      <c r="SLR428" s="230"/>
      <c r="SLS428" s="230"/>
      <c r="SLT428" s="230"/>
      <c r="SLU428" s="230"/>
      <c r="SLV428" s="230"/>
      <c r="SLW428" s="230"/>
      <c r="SLX428" s="230"/>
      <c r="SLY428" s="230"/>
      <c r="SLZ428" s="230"/>
      <c r="SMA428" s="230"/>
      <c r="SMB428" s="230"/>
      <c r="SMC428" s="230"/>
      <c r="SMD428" s="230"/>
      <c r="SME428" s="230"/>
      <c r="SMF428" s="230"/>
      <c r="SMG428" s="230"/>
      <c r="SMH428" s="230"/>
      <c r="SMI428" s="230"/>
      <c r="SMJ428" s="230"/>
      <c r="SMK428" s="230"/>
      <c r="SML428" s="230"/>
      <c r="SMM428" s="230"/>
      <c r="SMN428" s="230"/>
      <c r="SMO428" s="230"/>
      <c r="SMP428" s="230"/>
      <c r="SMQ428" s="230"/>
      <c r="SMR428" s="230"/>
      <c r="SMS428" s="230"/>
      <c r="SMT428" s="230"/>
      <c r="SMU428" s="230"/>
      <c r="SMV428" s="230"/>
      <c r="SMW428" s="230"/>
      <c r="SMX428" s="230"/>
      <c r="SMY428" s="230"/>
      <c r="SMZ428" s="230"/>
      <c r="SNA428" s="230"/>
      <c r="SNB428" s="230"/>
      <c r="SNC428" s="230"/>
      <c r="SND428" s="230"/>
      <c r="SNE428" s="230"/>
      <c r="SNF428" s="230"/>
      <c r="SNG428" s="230"/>
      <c r="SNH428" s="230"/>
      <c r="SNI428" s="230"/>
      <c r="SNJ428" s="230"/>
      <c r="SNK428" s="230"/>
      <c r="SNL428" s="230"/>
      <c r="SNM428" s="230"/>
      <c r="SNN428" s="230"/>
      <c r="SNO428" s="230"/>
      <c r="SNP428" s="230"/>
      <c r="SNQ428" s="230"/>
      <c r="SNR428" s="230"/>
      <c r="SNS428" s="230"/>
      <c r="SNT428" s="230"/>
      <c r="SNU428" s="230"/>
      <c r="SNV428" s="230"/>
      <c r="SNW428" s="230"/>
      <c r="SNX428" s="230"/>
      <c r="SNY428" s="230"/>
      <c r="SNZ428" s="230"/>
      <c r="SOA428" s="230"/>
      <c r="SOB428" s="230"/>
      <c r="SOC428" s="230"/>
      <c r="SOD428" s="230"/>
      <c r="SOE428" s="230"/>
      <c r="SOF428" s="230"/>
      <c r="SOG428" s="230"/>
      <c r="SOH428" s="230"/>
      <c r="SOI428" s="230"/>
      <c r="SOJ428" s="230"/>
      <c r="SOK428" s="230"/>
      <c r="SOL428" s="230"/>
      <c r="SOM428" s="230"/>
      <c r="SON428" s="230"/>
      <c r="SOO428" s="230"/>
      <c r="SOP428" s="230"/>
      <c r="SOQ428" s="230"/>
      <c r="SOR428" s="230"/>
      <c r="SOS428" s="230"/>
      <c r="SOT428" s="230"/>
      <c r="SOU428" s="230"/>
      <c r="SOV428" s="230"/>
      <c r="SOW428" s="230"/>
      <c r="SOX428" s="230"/>
      <c r="SOY428" s="230"/>
      <c r="SOZ428" s="230"/>
      <c r="SPA428" s="230"/>
      <c r="SPB428" s="230"/>
      <c r="SPC428" s="230"/>
      <c r="SPD428" s="230"/>
      <c r="SPE428" s="230"/>
      <c r="SPF428" s="230"/>
      <c r="SPG428" s="230"/>
      <c r="SPH428" s="230"/>
      <c r="SPI428" s="230"/>
      <c r="SPJ428" s="230"/>
      <c r="SPK428" s="230"/>
      <c r="SPL428" s="230"/>
      <c r="SPM428" s="230"/>
      <c r="SPN428" s="230"/>
      <c r="SPO428" s="230"/>
      <c r="SPP428" s="230"/>
      <c r="SPQ428" s="230"/>
      <c r="SPR428" s="230"/>
      <c r="SPS428" s="230"/>
      <c r="SPT428" s="230"/>
      <c r="SPU428" s="230"/>
      <c r="SPV428" s="230"/>
      <c r="SPW428" s="230"/>
      <c r="SPX428" s="230"/>
      <c r="SPY428" s="230"/>
      <c r="SPZ428" s="230"/>
      <c r="SQA428" s="230"/>
      <c r="SQB428" s="230"/>
      <c r="SQC428" s="230"/>
      <c r="SQD428" s="230"/>
      <c r="SQE428" s="230"/>
      <c r="SQF428" s="230"/>
      <c r="SQG428" s="230"/>
      <c r="SQH428" s="230"/>
      <c r="SQI428" s="230"/>
      <c r="SQJ428" s="230"/>
      <c r="SQK428" s="230"/>
      <c r="SQL428" s="230"/>
      <c r="SQM428" s="230"/>
      <c r="SQN428" s="230"/>
      <c r="SQO428" s="230"/>
      <c r="SQP428" s="230"/>
      <c r="SQQ428" s="230"/>
      <c r="SQR428" s="230"/>
      <c r="SQS428" s="230"/>
      <c r="SQT428" s="230"/>
      <c r="SQU428" s="230"/>
      <c r="SQV428" s="230"/>
      <c r="SQW428" s="230"/>
      <c r="SQX428" s="230"/>
      <c r="SQY428" s="230"/>
      <c r="SQZ428" s="230"/>
      <c r="SRA428" s="230"/>
      <c r="SRB428" s="230"/>
      <c r="SRC428" s="230"/>
      <c r="SRD428" s="230"/>
      <c r="SRE428" s="230"/>
      <c r="SRF428" s="230"/>
      <c r="SRG428" s="230"/>
      <c r="SRH428" s="230"/>
      <c r="SRI428" s="230"/>
      <c r="SRJ428" s="230"/>
      <c r="SRK428" s="230"/>
      <c r="SRL428" s="230"/>
      <c r="SRM428" s="230"/>
      <c r="SRN428" s="230"/>
      <c r="SRO428" s="230"/>
      <c r="SRP428" s="230"/>
      <c r="SRQ428" s="230"/>
      <c r="SRR428" s="230"/>
      <c r="SRS428" s="230"/>
      <c r="SRT428" s="230"/>
      <c r="SRU428" s="230"/>
      <c r="SRV428" s="230"/>
      <c r="SRW428" s="230"/>
      <c r="SRX428" s="230"/>
      <c r="SRY428" s="230"/>
      <c r="SRZ428" s="230"/>
      <c r="SSA428" s="230"/>
      <c r="SSB428" s="230"/>
      <c r="SSC428" s="230"/>
      <c r="SSD428" s="230"/>
      <c r="SSE428" s="230"/>
      <c r="SSF428" s="230"/>
      <c r="SSG428" s="230"/>
      <c r="SSH428" s="230"/>
      <c r="SSI428" s="230"/>
      <c r="SSJ428" s="230"/>
      <c r="SSK428" s="230"/>
      <c r="SSL428" s="230"/>
      <c r="SSM428" s="230"/>
      <c r="SSN428" s="230"/>
      <c r="SSO428" s="230"/>
      <c r="SSP428" s="230"/>
      <c r="SSQ428" s="230"/>
      <c r="SSR428" s="230"/>
      <c r="SSS428" s="230"/>
      <c r="SST428" s="230"/>
      <c r="SSU428" s="230"/>
      <c r="SSV428" s="230"/>
      <c r="SSW428" s="230"/>
      <c r="SSX428" s="230"/>
      <c r="SSY428" s="230"/>
      <c r="SSZ428" s="230"/>
      <c r="STA428" s="230"/>
      <c r="STB428" s="230"/>
      <c r="STC428" s="230"/>
      <c r="STD428" s="230"/>
      <c r="STE428" s="230"/>
      <c r="STF428" s="230"/>
      <c r="STG428" s="230"/>
      <c r="STH428" s="230"/>
      <c r="STI428" s="230"/>
      <c r="STJ428" s="230"/>
      <c r="STK428" s="230"/>
      <c r="STL428" s="230"/>
      <c r="STM428" s="230"/>
      <c r="STN428" s="230"/>
      <c r="STO428" s="230"/>
      <c r="STP428" s="230"/>
      <c r="STQ428" s="230"/>
      <c r="STR428" s="230"/>
      <c r="STS428" s="230"/>
      <c r="STT428" s="230"/>
      <c r="STU428" s="230"/>
      <c r="STV428" s="230"/>
      <c r="STW428" s="230"/>
      <c r="STX428" s="230"/>
      <c r="STY428" s="230"/>
      <c r="STZ428" s="230"/>
      <c r="SUA428" s="230"/>
      <c r="SUB428" s="230"/>
      <c r="SUC428" s="230"/>
      <c r="SUD428" s="230"/>
      <c r="SUE428" s="230"/>
      <c r="SUF428" s="230"/>
      <c r="SUG428" s="230"/>
      <c r="SUH428" s="230"/>
      <c r="SUI428" s="230"/>
      <c r="SUJ428" s="230"/>
      <c r="SUK428" s="230"/>
      <c r="SUL428" s="230"/>
      <c r="SUM428" s="230"/>
      <c r="SUN428" s="230"/>
      <c r="SUO428" s="230"/>
      <c r="SUP428" s="230"/>
      <c r="SUQ428" s="230"/>
      <c r="SUR428" s="230"/>
      <c r="SUS428" s="230"/>
      <c r="SUT428" s="230"/>
      <c r="SUU428" s="230"/>
      <c r="SUV428" s="230"/>
      <c r="SUW428" s="230"/>
      <c r="SUX428" s="230"/>
      <c r="SUY428" s="230"/>
      <c r="SUZ428" s="230"/>
      <c r="SVA428" s="230"/>
      <c r="SVB428" s="230"/>
      <c r="SVC428" s="230"/>
      <c r="SVD428" s="230"/>
      <c r="SVE428" s="230"/>
      <c r="SVF428" s="230"/>
      <c r="SVG428" s="230"/>
      <c r="SVH428" s="230"/>
      <c r="SVI428" s="230"/>
      <c r="SVJ428" s="230"/>
      <c r="SVK428" s="230"/>
      <c r="SVL428" s="230"/>
      <c r="SVM428" s="230"/>
      <c r="SVN428" s="230"/>
      <c r="SVO428" s="230"/>
      <c r="SVP428" s="230"/>
      <c r="SVQ428" s="230"/>
      <c r="SVR428" s="230"/>
      <c r="SVS428" s="230"/>
      <c r="SVT428" s="230"/>
      <c r="SVU428" s="230"/>
      <c r="SVV428" s="230"/>
      <c r="SVW428" s="230"/>
      <c r="SVX428" s="230"/>
      <c r="SVY428" s="230"/>
      <c r="SVZ428" s="230"/>
      <c r="SWA428" s="230"/>
      <c r="SWB428" s="230"/>
      <c r="SWC428" s="230"/>
      <c r="SWD428" s="230"/>
      <c r="SWE428" s="230"/>
      <c r="SWF428" s="230"/>
      <c r="SWG428" s="230"/>
      <c r="SWH428" s="230"/>
      <c r="SWI428" s="230"/>
      <c r="SWJ428" s="230"/>
      <c r="SWK428" s="230"/>
      <c r="SWL428" s="230"/>
      <c r="SWM428" s="230"/>
      <c r="SWN428" s="230"/>
      <c r="SWO428" s="230"/>
      <c r="SWP428" s="230"/>
      <c r="SWQ428" s="230"/>
      <c r="SWR428" s="230"/>
      <c r="SWS428" s="230"/>
      <c r="SWT428" s="230"/>
      <c r="SWU428" s="230"/>
      <c r="SWV428" s="230"/>
      <c r="SWW428" s="230"/>
      <c r="SWX428" s="230"/>
      <c r="SWY428" s="230"/>
      <c r="SWZ428" s="230"/>
      <c r="SXA428" s="230"/>
      <c r="SXB428" s="230"/>
      <c r="SXC428" s="230"/>
      <c r="SXD428" s="230"/>
      <c r="SXE428" s="230"/>
      <c r="SXF428" s="230"/>
      <c r="SXG428" s="230"/>
      <c r="SXH428" s="230"/>
      <c r="SXI428" s="230"/>
      <c r="SXJ428" s="230"/>
      <c r="SXK428" s="230"/>
      <c r="SXL428" s="230"/>
      <c r="SXM428" s="230"/>
      <c r="SXN428" s="230"/>
      <c r="SXO428" s="230"/>
      <c r="SXP428" s="230"/>
      <c r="SXQ428" s="230"/>
      <c r="SXR428" s="230"/>
      <c r="SXS428" s="230"/>
      <c r="SXT428" s="230"/>
      <c r="SXU428" s="230"/>
      <c r="SXV428" s="230"/>
      <c r="SXW428" s="230"/>
      <c r="SXX428" s="230"/>
      <c r="SXY428" s="230"/>
      <c r="SXZ428" s="230"/>
      <c r="SYA428" s="230"/>
      <c r="SYB428" s="230"/>
      <c r="SYC428" s="230"/>
      <c r="SYD428" s="230"/>
      <c r="SYE428" s="230"/>
      <c r="SYF428" s="230"/>
      <c r="SYG428" s="230"/>
      <c r="SYH428" s="230"/>
      <c r="SYI428" s="230"/>
      <c r="SYJ428" s="230"/>
      <c r="SYK428" s="230"/>
      <c r="SYL428" s="230"/>
      <c r="SYM428" s="230"/>
      <c r="SYN428" s="230"/>
      <c r="SYO428" s="230"/>
      <c r="SYP428" s="230"/>
      <c r="SYQ428" s="230"/>
      <c r="SYR428" s="230"/>
      <c r="SYS428" s="230"/>
      <c r="SYT428" s="230"/>
      <c r="SYU428" s="230"/>
      <c r="SYV428" s="230"/>
      <c r="SYW428" s="230"/>
      <c r="SYX428" s="230"/>
      <c r="SYY428" s="230"/>
      <c r="SYZ428" s="230"/>
      <c r="SZA428" s="230"/>
      <c r="SZB428" s="230"/>
      <c r="SZC428" s="230"/>
      <c r="SZD428" s="230"/>
      <c r="SZE428" s="230"/>
      <c r="SZF428" s="230"/>
      <c r="SZG428" s="230"/>
      <c r="SZH428" s="230"/>
      <c r="SZI428" s="230"/>
      <c r="SZJ428" s="230"/>
      <c r="SZK428" s="230"/>
      <c r="SZL428" s="230"/>
      <c r="SZM428" s="230"/>
      <c r="SZN428" s="230"/>
      <c r="SZO428" s="230"/>
      <c r="SZP428" s="230"/>
      <c r="SZQ428" s="230"/>
      <c r="SZR428" s="230"/>
      <c r="SZS428" s="230"/>
      <c r="SZT428" s="230"/>
      <c r="SZU428" s="230"/>
      <c r="SZV428" s="230"/>
      <c r="SZW428" s="230"/>
      <c r="SZX428" s="230"/>
      <c r="SZY428" s="230"/>
      <c r="SZZ428" s="230"/>
      <c r="TAA428" s="230"/>
      <c r="TAB428" s="230"/>
      <c r="TAC428" s="230"/>
      <c r="TAD428" s="230"/>
      <c r="TAE428" s="230"/>
      <c r="TAF428" s="230"/>
      <c r="TAG428" s="230"/>
      <c r="TAH428" s="230"/>
      <c r="TAI428" s="230"/>
      <c r="TAJ428" s="230"/>
      <c r="TAK428" s="230"/>
      <c r="TAL428" s="230"/>
      <c r="TAM428" s="230"/>
      <c r="TAN428" s="230"/>
      <c r="TAO428" s="230"/>
      <c r="TAP428" s="230"/>
      <c r="TAQ428" s="230"/>
      <c r="TAR428" s="230"/>
      <c r="TAS428" s="230"/>
      <c r="TAT428" s="230"/>
      <c r="TAU428" s="230"/>
      <c r="TAV428" s="230"/>
      <c r="TAW428" s="230"/>
      <c r="TAX428" s="230"/>
      <c r="TAY428" s="230"/>
      <c r="TAZ428" s="230"/>
      <c r="TBA428" s="230"/>
      <c r="TBB428" s="230"/>
      <c r="TBC428" s="230"/>
      <c r="TBD428" s="230"/>
      <c r="TBE428" s="230"/>
      <c r="TBF428" s="230"/>
      <c r="TBG428" s="230"/>
      <c r="TBH428" s="230"/>
      <c r="TBI428" s="230"/>
      <c r="TBJ428" s="230"/>
      <c r="TBK428" s="230"/>
      <c r="TBL428" s="230"/>
      <c r="TBM428" s="230"/>
      <c r="TBN428" s="230"/>
      <c r="TBO428" s="230"/>
      <c r="TBP428" s="230"/>
      <c r="TBQ428" s="230"/>
      <c r="TBR428" s="230"/>
      <c r="TBS428" s="230"/>
      <c r="TBT428" s="230"/>
      <c r="TBU428" s="230"/>
      <c r="TBV428" s="230"/>
      <c r="TBW428" s="230"/>
      <c r="TBX428" s="230"/>
      <c r="TBY428" s="230"/>
      <c r="TBZ428" s="230"/>
      <c r="TCA428" s="230"/>
      <c r="TCB428" s="230"/>
      <c r="TCC428" s="230"/>
      <c r="TCD428" s="230"/>
      <c r="TCE428" s="230"/>
      <c r="TCF428" s="230"/>
      <c r="TCG428" s="230"/>
      <c r="TCH428" s="230"/>
      <c r="TCI428" s="230"/>
      <c r="TCJ428" s="230"/>
      <c r="TCK428" s="230"/>
      <c r="TCL428" s="230"/>
      <c r="TCM428" s="230"/>
      <c r="TCN428" s="230"/>
      <c r="TCO428" s="230"/>
      <c r="TCP428" s="230"/>
      <c r="TCQ428" s="230"/>
      <c r="TCR428" s="230"/>
      <c r="TCS428" s="230"/>
      <c r="TCT428" s="230"/>
      <c r="TCU428" s="230"/>
      <c r="TCV428" s="230"/>
      <c r="TCW428" s="230"/>
      <c r="TCX428" s="230"/>
      <c r="TCY428" s="230"/>
      <c r="TCZ428" s="230"/>
      <c r="TDA428" s="230"/>
      <c r="TDB428" s="230"/>
      <c r="TDC428" s="230"/>
      <c r="TDD428" s="230"/>
      <c r="TDE428" s="230"/>
      <c r="TDF428" s="230"/>
      <c r="TDG428" s="230"/>
      <c r="TDH428" s="230"/>
      <c r="TDI428" s="230"/>
      <c r="TDJ428" s="230"/>
      <c r="TDK428" s="230"/>
      <c r="TDL428" s="230"/>
      <c r="TDM428" s="230"/>
      <c r="TDN428" s="230"/>
      <c r="TDO428" s="230"/>
      <c r="TDP428" s="230"/>
      <c r="TDQ428" s="230"/>
      <c r="TDR428" s="230"/>
      <c r="TDS428" s="230"/>
      <c r="TDT428" s="230"/>
      <c r="TDU428" s="230"/>
      <c r="TDV428" s="230"/>
      <c r="TDW428" s="230"/>
      <c r="TDX428" s="230"/>
      <c r="TDY428" s="230"/>
      <c r="TDZ428" s="230"/>
      <c r="TEA428" s="230"/>
      <c r="TEB428" s="230"/>
      <c r="TEC428" s="230"/>
      <c r="TED428" s="230"/>
      <c r="TEE428" s="230"/>
      <c r="TEF428" s="230"/>
      <c r="TEG428" s="230"/>
      <c r="TEH428" s="230"/>
      <c r="TEI428" s="230"/>
      <c r="TEJ428" s="230"/>
      <c r="TEK428" s="230"/>
      <c r="TEL428" s="230"/>
      <c r="TEM428" s="230"/>
      <c r="TEN428" s="230"/>
      <c r="TEO428" s="230"/>
      <c r="TEP428" s="230"/>
      <c r="TEQ428" s="230"/>
      <c r="TER428" s="230"/>
      <c r="TES428" s="230"/>
      <c r="TET428" s="230"/>
      <c r="TEU428" s="230"/>
      <c r="TEV428" s="230"/>
      <c r="TEW428" s="230"/>
      <c r="TEX428" s="230"/>
      <c r="TEY428" s="230"/>
      <c r="TEZ428" s="230"/>
      <c r="TFA428" s="230"/>
      <c r="TFB428" s="230"/>
      <c r="TFC428" s="230"/>
      <c r="TFD428" s="230"/>
      <c r="TFE428" s="230"/>
      <c r="TFF428" s="230"/>
      <c r="TFG428" s="230"/>
      <c r="TFH428" s="230"/>
      <c r="TFI428" s="230"/>
      <c r="TFJ428" s="230"/>
      <c r="TFK428" s="230"/>
      <c r="TFL428" s="230"/>
      <c r="TFM428" s="230"/>
      <c r="TFN428" s="230"/>
      <c r="TFO428" s="230"/>
      <c r="TFP428" s="230"/>
      <c r="TFQ428" s="230"/>
      <c r="TFR428" s="230"/>
      <c r="TFS428" s="230"/>
      <c r="TFT428" s="230"/>
      <c r="TFU428" s="230"/>
      <c r="TFV428" s="230"/>
      <c r="TFW428" s="230"/>
      <c r="TFX428" s="230"/>
      <c r="TFY428" s="230"/>
      <c r="TFZ428" s="230"/>
      <c r="TGA428" s="230"/>
      <c r="TGB428" s="230"/>
      <c r="TGC428" s="230"/>
      <c r="TGD428" s="230"/>
      <c r="TGE428" s="230"/>
      <c r="TGF428" s="230"/>
      <c r="TGG428" s="230"/>
      <c r="TGH428" s="230"/>
      <c r="TGI428" s="230"/>
      <c r="TGJ428" s="230"/>
      <c r="TGK428" s="230"/>
      <c r="TGL428" s="230"/>
      <c r="TGM428" s="230"/>
      <c r="TGN428" s="230"/>
      <c r="TGO428" s="230"/>
      <c r="TGP428" s="230"/>
      <c r="TGQ428" s="230"/>
      <c r="TGR428" s="230"/>
      <c r="TGS428" s="230"/>
      <c r="TGT428" s="230"/>
      <c r="TGU428" s="230"/>
      <c r="TGV428" s="230"/>
      <c r="TGW428" s="230"/>
      <c r="TGX428" s="230"/>
      <c r="TGY428" s="230"/>
      <c r="TGZ428" s="230"/>
      <c r="THA428" s="230"/>
      <c r="THB428" s="230"/>
      <c r="THC428" s="230"/>
      <c r="THD428" s="230"/>
      <c r="THE428" s="230"/>
      <c r="THF428" s="230"/>
      <c r="THG428" s="230"/>
      <c r="THH428" s="230"/>
      <c r="THI428" s="230"/>
      <c r="THJ428" s="230"/>
      <c r="THK428" s="230"/>
      <c r="THL428" s="230"/>
      <c r="THM428" s="230"/>
      <c r="THN428" s="230"/>
      <c r="THO428" s="230"/>
      <c r="THP428" s="230"/>
      <c r="THQ428" s="230"/>
      <c r="THR428" s="230"/>
      <c r="THS428" s="230"/>
      <c r="THT428" s="230"/>
      <c r="THU428" s="230"/>
      <c r="THV428" s="230"/>
      <c r="THW428" s="230"/>
      <c r="THX428" s="230"/>
      <c r="THY428" s="230"/>
      <c r="THZ428" s="230"/>
      <c r="TIA428" s="230"/>
      <c r="TIB428" s="230"/>
      <c r="TIC428" s="230"/>
      <c r="TID428" s="230"/>
      <c r="TIE428" s="230"/>
      <c r="TIF428" s="230"/>
      <c r="TIG428" s="230"/>
      <c r="TIH428" s="230"/>
      <c r="TII428" s="230"/>
      <c r="TIJ428" s="230"/>
      <c r="TIK428" s="230"/>
      <c r="TIL428" s="230"/>
      <c r="TIM428" s="230"/>
      <c r="TIN428" s="230"/>
      <c r="TIO428" s="230"/>
      <c r="TIP428" s="230"/>
      <c r="TIQ428" s="230"/>
      <c r="TIR428" s="230"/>
      <c r="TIS428" s="230"/>
      <c r="TIT428" s="230"/>
      <c r="TIU428" s="230"/>
      <c r="TIV428" s="230"/>
      <c r="TIW428" s="230"/>
      <c r="TIX428" s="230"/>
      <c r="TIY428" s="230"/>
      <c r="TIZ428" s="230"/>
      <c r="TJA428" s="230"/>
      <c r="TJB428" s="230"/>
      <c r="TJC428" s="230"/>
      <c r="TJD428" s="230"/>
      <c r="TJE428" s="230"/>
      <c r="TJF428" s="230"/>
      <c r="TJG428" s="230"/>
      <c r="TJH428" s="230"/>
      <c r="TJI428" s="230"/>
      <c r="TJJ428" s="230"/>
      <c r="TJK428" s="230"/>
      <c r="TJL428" s="230"/>
      <c r="TJM428" s="230"/>
      <c r="TJN428" s="230"/>
      <c r="TJO428" s="230"/>
      <c r="TJP428" s="230"/>
      <c r="TJQ428" s="230"/>
      <c r="TJR428" s="230"/>
      <c r="TJS428" s="230"/>
      <c r="TJT428" s="230"/>
      <c r="TJU428" s="230"/>
      <c r="TJV428" s="230"/>
      <c r="TJW428" s="230"/>
      <c r="TJX428" s="230"/>
      <c r="TJY428" s="230"/>
      <c r="TJZ428" s="230"/>
      <c r="TKA428" s="230"/>
      <c r="TKB428" s="230"/>
      <c r="TKC428" s="230"/>
      <c r="TKD428" s="230"/>
      <c r="TKE428" s="230"/>
      <c r="TKF428" s="230"/>
      <c r="TKG428" s="230"/>
      <c r="TKH428" s="230"/>
      <c r="TKI428" s="230"/>
      <c r="TKJ428" s="230"/>
      <c r="TKK428" s="230"/>
      <c r="TKL428" s="230"/>
      <c r="TKM428" s="230"/>
      <c r="TKN428" s="230"/>
      <c r="TKO428" s="230"/>
      <c r="TKP428" s="230"/>
      <c r="TKQ428" s="230"/>
      <c r="TKR428" s="230"/>
      <c r="TKS428" s="230"/>
      <c r="TKT428" s="230"/>
      <c r="TKU428" s="230"/>
      <c r="TKV428" s="230"/>
      <c r="TKW428" s="230"/>
      <c r="TKX428" s="230"/>
      <c r="TKY428" s="230"/>
      <c r="TKZ428" s="230"/>
      <c r="TLA428" s="230"/>
      <c r="TLB428" s="230"/>
      <c r="TLC428" s="230"/>
      <c r="TLD428" s="230"/>
      <c r="TLE428" s="230"/>
      <c r="TLF428" s="230"/>
      <c r="TLG428" s="230"/>
      <c r="TLH428" s="230"/>
      <c r="TLI428" s="230"/>
      <c r="TLJ428" s="230"/>
      <c r="TLK428" s="230"/>
      <c r="TLL428" s="230"/>
      <c r="TLM428" s="230"/>
      <c r="TLN428" s="230"/>
      <c r="TLO428" s="230"/>
      <c r="TLP428" s="230"/>
      <c r="TLQ428" s="230"/>
      <c r="TLR428" s="230"/>
      <c r="TLS428" s="230"/>
      <c r="TLT428" s="230"/>
      <c r="TLU428" s="230"/>
      <c r="TLV428" s="230"/>
      <c r="TLW428" s="230"/>
      <c r="TLX428" s="230"/>
      <c r="TLY428" s="230"/>
      <c r="TLZ428" s="230"/>
      <c r="TMA428" s="230"/>
      <c r="TMB428" s="230"/>
      <c r="TMC428" s="230"/>
      <c r="TMD428" s="230"/>
      <c r="TME428" s="230"/>
      <c r="TMF428" s="230"/>
      <c r="TMG428" s="230"/>
      <c r="TMH428" s="230"/>
      <c r="TMI428" s="230"/>
      <c r="TMJ428" s="230"/>
      <c r="TMK428" s="230"/>
      <c r="TML428" s="230"/>
      <c r="TMM428" s="230"/>
      <c r="TMN428" s="230"/>
      <c r="TMO428" s="230"/>
      <c r="TMP428" s="230"/>
      <c r="TMQ428" s="230"/>
      <c r="TMR428" s="230"/>
      <c r="TMS428" s="230"/>
      <c r="TMT428" s="230"/>
      <c r="TMU428" s="230"/>
      <c r="TMV428" s="230"/>
      <c r="TMW428" s="230"/>
      <c r="TMX428" s="230"/>
      <c r="TMY428" s="230"/>
      <c r="TMZ428" s="230"/>
      <c r="TNA428" s="230"/>
      <c r="TNB428" s="230"/>
      <c r="TNC428" s="230"/>
      <c r="TND428" s="230"/>
      <c r="TNE428" s="230"/>
      <c r="TNF428" s="230"/>
      <c r="TNG428" s="230"/>
      <c r="TNH428" s="230"/>
      <c r="TNI428" s="230"/>
      <c r="TNJ428" s="230"/>
      <c r="TNK428" s="230"/>
      <c r="TNL428" s="230"/>
      <c r="TNM428" s="230"/>
      <c r="TNN428" s="230"/>
      <c r="TNO428" s="230"/>
      <c r="TNP428" s="230"/>
      <c r="TNQ428" s="230"/>
      <c r="TNR428" s="230"/>
      <c r="TNS428" s="230"/>
      <c r="TNT428" s="230"/>
      <c r="TNU428" s="230"/>
      <c r="TNV428" s="230"/>
      <c r="TNW428" s="230"/>
      <c r="TNX428" s="230"/>
      <c r="TNY428" s="230"/>
      <c r="TNZ428" s="230"/>
      <c r="TOA428" s="230"/>
      <c r="TOB428" s="230"/>
      <c r="TOC428" s="230"/>
      <c r="TOD428" s="230"/>
      <c r="TOE428" s="230"/>
      <c r="TOF428" s="230"/>
      <c r="TOG428" s="230"/>
      <c r="TOH428" s="230"/>
      <c r="TOI428" s="230"/>
      <c r="TOJ428" s="230"/>
      <c r="TOK428" s="230"/>
      <c r="TOL428" s="230"/>
      <c r="TOM428" s="230"/>
      <c r="TON428" s="230"/>
      <c r="TOO428" s="230"/>
      <c r="TOP428" s="230"/>
      <c r="TOQ428" s="230"/>
      <c r="TOR428" s="230"/>
      <c r="TOS428" s="230"/>
      <c r="TOT428" s="230"/>
      <c r="TOU428" s="230"/>
      <c r="TOV428" s="230"/>
      <c r="TOW428" s="230"/>
      <c r="TOX428" s="230"/>
      <c r="TOY428" s="230"/>
      <c r="TOZ428" s="230"/>
      <c r="TPA428" s="230"/>
      <c r="TPB428" s="230"/>
      <c r="TPC428" s="230"/>
      <c r="TPD428" s="230"/>
      <c r="TPE428" s="230"/>
      <c r="TPF428" s="230"/>
      <c r="TPG428" s="230"/>
      <c r="TPH428" s="230"/>
      <c r="TPI428" s="230"/>
      <c r="TPJ428" s="230"/>
      <c r="TPK428" s="230"/>
      <c r="TPL428" s="230"/>
      <c r="TPM428" s="230"/>
      <c r="TPN428" s="230"/>
      <c r="TPO428" s="230"/>
      <c r="TPP428" s="230"/>
      <c r="TPQ428" s="230"/>
      <c r="TPR428" s="230"/>
      <c r="TPS428" s="230"/>
      <c r="TPT428" s="230"/>
      <c r="TPU428" s="230"/>
      <c r="TPV428" s="230"/>
      <c r="TPW428" s="230"/>
      <c r="TPX428" s="230"/>
      <c r="TPY428" s="230"/>
      <c r="TPZ428" s="230"/>
      <c r="TQA428" s="230"/>
      <c r="TQB428" s="230"/>
      <c r="TQC428" s="230"/>
      <c r="TQD428" s="230"/>
      <c r="TQE428" s="230"/>
      <c r="TQF428" s="230"/>
      <c r="TQG428" s="230"/>
      <c r="TQH428" s="230"/>
      <c r="TQI428" s="230"/>
      <c r="TQJ428" s="230"/>
      <c r="TQK428" s="230"/>
      <c r="TQL428" s="230"/>
      <c r="TQM428" s="230"/>
      <c r="TQN428" s="230"/>
      <c r="TQO428" s="230"/>
      <c r="TQP428" s="230"/>
      <c r="TQQ428" s="230"/>
      <c r="TQR428" s="230"/>
      <c r="TQS428" s="230"/>
      <c r="TQT428" s="230"/>
      <c r="TQU428" s="230"/>
      <c r="TQV428" s="230"/>
      <c r="TQW428" s="230"/>
      <c r="TQX428" s="230"/>
      <c r="TQY428" s="230"/>
      <c r="TQZ428" s="230"/>
      <c r="TRA428" s="230"/>
      <c r="TRB428" s="230"/>
      <c r="TRC428" s="230"/>
      <c r="TRD428" s="230"/>
      <c r="TRE428" s="230"/>
      <c r="TRF428" s="230"/>
      <c r="TRG428" s="230"/>
      <c r="TRH428" s="230"/>
      <c r="TRI428" s="230"/>
      <c r="TRJ428" s="230"/>
      <c r="TRK428" s="230"/>
      <c r="TRL428" s="230"/>
      <c r="TRM428" s="230"/>
      <c r="TRN428" s="230"/>
      <c r="TRO428" s="230"/>
      <c r="TRP428" s="230"/>
      <c r="TRQ428" s="230"/>
      <c r="TRR428" s="230"/>
      <c r="TRS428" s="230"/>
      <c r="TRT428" s="230"/>
      <c r="TRU428" s="230"/>
      <c r="TRV428" s="230"/>
      <c r="TRW428" s="230"/>
      <c r="TRX428" s="230"/>
      <c r="TRY428" s="230"/>
      <c r="TRZ428" s="230"/>
      <c r="TSA428" s="230"/>
      <c r="TSB428" s="230"/>
      <c r="TSC428" s="230"/>
      <c r="TSD428" s="230"/>
      <c r="TSE428" s="230"/>
      <c r="TSF428" s="230"/>
      <c r="TSG428" s="230"/>
      <c r="TSH428" s="230"/>
      <c r="TSI428" s="230"/>
      <c r="TSJ428" s="230"/>
      <c r="TSK428" s="230"/>
      <c r="TSL428" s="230"/>
      <c r="TSM428" s="230"/>
      <c r="TSN428" s="230"/>
      <c r="TSO428" s="230"/>
      <c r="TSP428" s="230"/>
      <c r="TSQ428" s="230"/>
      <c r="TSR428" s="230"/>
      <c r="TSS428" s="230"/>
      <c r="TST428" s="230"/>
      <c r="TSU428" s="230"/>
      <c r="TSV428" s="230"/>
      <c r="TSW428" s="230"/>
      <c r="TSX428" s="230"/>
      <c r="TSY428" s="230"/>
      <c r="TSZ428" s="230"/>
      <c r="TTA428" s="230"/>
      <c r="TTB428" s="230"/>
      <c r="TTC428" s="230"/>
      <c r="TTD428" s="230"/>
      <c r="TTE428" s="230"/>
      <c r="TTF428" s="230"/>
      <c r="TTG428" s="230"/>
      <c r="TTH428" s="230"/>
      <c r="TTI428" s="230"/>
      <c r="TTJ428" s="230"/>
      <c r="TTK428" s="230"/>
      <c r="TTL428" s="230"/>
      <c r="TTM428" s="230"/>
      <c r="TTN428" s="230"/>
      <c r="TTO428" s="230"/>
      <c r="TTP428" s="230"/>
      <c r="TTQ428" s="230"/>
      <c r="TTR428" s="230"/>
      <c r="TTS428" s="230"/>
      <c r="TTT428" s="230"/>
      <c r="TTU428" s="230"/>
      <c r="TTV428" s="230"/>
      <c r="TTW428" s="230"/>
      <c r="TTX428" s="230"/>
      <c r="TTY428" s="230"/>
      <c r="TTZ428" s="230"/>
      <c r="TUA428" s="230"/>
      <c r="TUB428" s="230"/>
      <c r="TUC428" s="230"/>
      <c r="TUD428" s="230"/>
      <c r="TUE428" s="230"/>
      <c r="TUF428" s="230"/>
      <c r="TUG428" s="230"/>
      <c r="TUH428" s="230"/>
      <c r="TUI428" s="230"/>
      <c r="TUJ428" s="230"/>
      <c r="TUK428" s="230"/>
      <c r="TUL428" s="230"/>
      <c r="TUM428" s="230"/>
      <c r="TUN428" s="230"/>
      <c r="TUO428" s="230"/>
      <c r="TUP428" s="230"/>
      <c r="TUQ428" s="230"/>
      <c r="TUR428" s="230"/>
      <c r="TUS428" s="230"/>
      <c r="TUT428" s="230"/>
      <c r="TUU428" s="230"/>
      <c r="TUV428" s="230"/>
      <c r="TUW428" s="230"/>
      <c r="TUX428" s="230"/>
      <c r="TUY428" s="230"/>
      <c r="TUZ428" s="230"/>
      <c r="TVA428" s="230"/>
      <c r="TVB428" s="230"/>
      <c r="TVC428" s="230"/>
      <c r="TVD428" s="230"/>
      <c r="TVE428" s="230"/>
      <c r="TVF428" s="230"/>
      <c r="TVG428" s="230"/>
      <c r="TVH428" s="230"/>
      <c r="TVI428" s="230"/>
      <c r="TVJ428" s="230"/>
      <c r="TVK428" s="230"/>
      <c r="TVL428" s="230"/>
      <c r="TVM428" s="230"/>
      <c r="TVN428" s="230"/>
      <c r="TVO428" s="230"/>
      <c r="TVP428" s="230"/>
      <c r="TVQ428" s="230"/>
      <c r="TVR428" s="230"/>
      <c r="TVS428" s="230"/>
      <c r="TVT428" s="230"/>
      <c r="TVU428" s="230"/>
      <c r="TVV428" s="230"/>
      <c r="TVW428" s="230"/>
      <c r="TVX428" s="230"/>
      <c r="TVY428" s="230"/>
      <c r="TVZ428" s="230"/>
      <c r="TWA428" s="230"/>
      <c r="TWB428" s="230"/>
      <c r="TWC428" s="230"/>
      <c r="TWD428" s="230"/>
      <c r="TWE428" s="230"/>
      <c r="TWF428" s="230"/>
      <c r="TWG428" s="230"/>
      <c r="TWH428" s="230"/>
      <c r="TWI428" s="230"/>
      <c r="TWJ428" s="230"/>
      <c r="TWK428" s="230"/>
      <c r="TWL428" s="230"/>
      <c r="TWM428" s="230"/>
      <c r="TWN428" s="230"/>
      <c r="TWO428" s="230"/>
      <c r="TWP428" s="230"/>
      <c r="TWQ428" s="230"/>
      <c r="TWR428" s="230"/>
      <c r="TWS428" s="230"/>
      <c r="TWT428" s="230"/>
      <c r="TWU428" s="230"/>
      <c r="TWV428" s="230"/>
      <c r="TWW428" s="230"/>
      <c r="TWX428" s="230"/>
      <c r="TWY428" s="230"/>
      <c r="TWZ428" s="230"/>
      <c r="TXA428" s="230"/>
      <c r="TXB428" s="230"/>
      <c r="TXC428" s="230"/>
      <c r="TXD428" s="230"/>
      <c r="TXE428" s="230"/>
      <c r="TXF428" s="230"/>
      <c r="TXG428" s="230"/>
      <c r="TXH428" s="230"/>
      <c r="TXI428" s="230"/>
      <c r="TXJ428" s="230"/>
      <c r="TXK428" s="230"/>
      <c r="TXL428" s="230"/>
      <c r="TXM428" s="230"/>
      <c r="TXN428" s="230"/>
      <c r="TXO428" s="230"/>
      <c r="TXP428" s="230"/>
      <c r="TXQ428" s="230"/>
      <c r="TXR428" s="230"/>
      <c r="TXS428" s="230"/>
      <c r="TXT428" s="230"/>
      <c r="TXU428" s="230"/>
      <c r="TXV428" s="230"/>
      <c r="TXW428" s="230"/>
      <c r="TXX428" s="230"/>
      <c r="TXY428" s="230"/>
      <c r="TXZ428" s="230"/>
      <c r="TYA428" s="230"/>
      <c r="TYB428" s="230"/>
      <c r="TYC428" s="230"/>
      <c r="TYD428" s="230"/>
      <c r="TYE428" s="230"/>
      <c r="TYF428" s="230"/>
      <c r="TYG428" s="230"/>
      <c r="TYH428" s="230"/>
      <c r="TYI428" s="230"/>
      <c r="TYJ428" s="230"/>
      <c r="TYK428" s="230"/>
      <c r="TYL428" s="230"/>
      <c r="TYM428" s="230"/>
      <c r="TYN428" s="230"/>
      <c r="TYO428" s="230"/>
      <c r="TYP428" s="230"/>
      <c r="TYQ428" s="230"/>
      <c r="TYR428" s="230"/>
      <c r="TYS428" s="230"/>
      <c r="TYT428" s="230"/>
      <c r="TYU428" s="230"/>
      <c r="TYV428" s="230"/>
      <c r="TYW428" s="230"/>
      <c r="TYX428" s="230"/>
      <c r="TYY428" s="230"/>
      <c r="TYZ428" s="230"/>
      <c r="TZA428" s="230"/>
      <c r="TZB428" s="230"/>
      <c r="TZC428" s="230"/>
      <c r="TZD428" s="230"/>
      <c r="TZE428" s="230"/>
      <c r="TZF428" s="230"/>
      <c r="TZG428" s="230"/>
      <c r="TZH428" s="230"/>
      <c r="TZI428" s="230"/>
      <c r="TZJ428" s="230"/>
      <c r="TZK428" s="230"/>
      <c r="TZL428" s="230"/>
      <c r="TZM428" s="230"/>
      <c r="TZN428" s="230"/>
      <c r="TZO428" s="230"/>
      <c r="TZP428" s="230"/>
      <c r="TZQ428" s="230"/>
      <c r="TZR428" s="230"/>
      <c r="TZS428" s="230"/>
      <c r="TZT428" s="230"/>
      <c r="TZU428" s="230"/>
      <c r="TZV428" s="230"/>
      <c r="TZW428" s="230"/>
      <c r="TZX428" s="230"/>
      <c r="TZY428" s="230"/>
      <c r="TZZ428" s="230"/>
      <c r="UAA428" s="230"/>
      <c r="UAB428" s="230"/>
      <c r="UAC428" s="230"/>
      <c r="UAD428" s="230"/>
      <c r="UAE428" s="230"/>
      <c r="UAF428" s="230"/>
      <c r="UAG428" s="230"/>
      <c r="UAH428" s="230"/>
      <c r="UAI428" s="230"/>
      <c r="UAJ428" s="230"/>
      <c r="UAK428" s="230"/>
      <c r="UAL428" s="230"/>
      <c r="UAM428" s="230"/>
      <c r="UAN428" s="230"/>
      <c r="UAO428" s="230"/>
      <c r="UAP428" s="230"/>
      <c r="UAQ428" s="230"/>
      <c r="UAR428" s="230"/>
      <c r="UAS428" s="230"/>
      <c r="UAT428" s="230"/>
      <c r="UAU428" s="230"/>
      <c r="UAV428" s="230"/>
      <c r="UAW428" s="230"/>
      <c r="UAX428" s="230"/>
      <c r="UAY428" s="230"/>
      <c r="UAZ428" s="230"/>
      <c r="UBA428" s="230"/>
      <c r="UBB428" s="230"/>
      <c r="UBC428" s="230"/>
      <c r="UBD428" s="230"/>
      <c r="UBE428" s="230"/>
      <c r="UBF428" s="230"/>
      <c r="UBG428" s="230"/>
      <c r="UBH428" s="230"/>
      <c r="UBI428" s="230"/>
      <c r="UBJ428" s="230"/>
      <c r="UBK428" s="230"/>
      <c r="UBL428" s="230"/>
      <c r="UBM428" s="230"/>
      <c r="UBN428" s="230"/>
      <c r="UBO428" s="230"/>
      <c r="UBP428" s="230"/>
      <c r="UBQ428" s="230"/>
      <c r="UBR428" s="230"/>
      <c r="UBS428" s="230"/>
      <c r="UBT428" s="230"/>
      <c r="UBU428" s="230"/>
      <c r="UBV428" s="230"/>
      <c r="UBW428" s="230"/>
      <c r="UBX428" s="230"/>
      <c r="UBY428" s="230"/>
      <c r="UBZ428" s="230"/>
      <c r="UCA428" s="230"/>
      <c r="UCB428" s="230"/>
      <c r="UCC428" s="230"/>
      <c r="UCD428" s="230"/>
      <c r="UCE428" s="230"/>
      <c r="UCF428" s="230"/>
      <c r="UCG428" s="230"/>
      <c r="UCH428" s="230"/>
      <c r="UCI428" s="230"/>
      <c r="UCJ428" s="230"/>
      <c r="UCK428" s="230"/>
      <c r="UCL428" s="230"/>
      <c r="UCM428" s="230"/>
      <c r="UCN428" s="230"/>
      <c r="UCO428" s="230"/>
      <c r="UCP428" s="230"/>
      <c r="UCQ428" s="230"/>
      <c r="UCR428" s="230"/>
      <c r="UCS428" s="230"/>
      <c r="UCT428" s="230"/>
      <c r="UCU428" s="230"/>
      <c r="UCV428" s="230"/>
      <c r="UCW428" s="230"/>
      <c r="UCX428" s="230"/>
      <c r="UCY428" s="230"/>
      <c r="UCZ428" s="230"/>
      <c r="UDA428" s="230"/>
      <c r="UDB428" s="230"/>
      <c r="UDC428" s="230"/>
      <c r="UDD428" s="230"/>
      <c r="UDE428" s="230"/>
      <c r="UDF428" s="230"/>
      <c r="UDG428" s="230"/>
      <c r="UDH428" s="230"/>
      <c r="UDI428" s="230"/>
      <c r="UDJ428" s="230"/>
      <c r="UDK428" s="230"/>
      <c r="UDL428" s="230"/>
      <c r="UDM428" s="230"/>
      <c r="UDN428" s="230"/>
      <c r="UDO428" s="230"/>
      <c r="UDP428" s="230"/>
      <c r="UDQ428" s="230"/>
      <c r="UDR428" s="230"/>
      <c r="UDS428" s="230"/>
      <c r="UDT428" s="230"/>
      <c r="UDU428" s="230"/>
      <c r="UDV428" s="230"/>
      <c r="UDW428" s="230"/>
      <c r="UDX428" s="230"/>
      <c r="UDY428" s="230"/>
      <c r="UDZ428" s="230"/>
      <c r="UEA428" s="230"/>
      <c r="UEB428" s="230"/>
      <c r="UEC428" s="230"/>
      <c r="UED428" s="230"/>
      <c r="UEE428" s="230"/>
      <c r="UEF428" s="230"/>
      <c r="UEG428" s="230"/>
      <c r="UEH428" s="230"/>
      <c r="UEI428" s="230"/>
      <c r="UEJ428" s="230"/>
      <c r="UEK428" s="230"/>
      <c r="UEL428" s="230"/>
      <c r="UEM428" s="230"/>
      <c r="UEN428" s="230"/>
      <c r="UEO428" s="230"/>
      <c r="UEP428" s="230"/>
      <c r="UEQ428" s="230"/>
      <c r="UER428" s="230"/>
      <c r="UES428" s="230"/>
      <c r="UET428" s="230"/>
      <c r="UEU428" s="230"/>
      <c r="UEV428" s="230"/>
      <c r="UEW428" s="230"/>
      <c r="UEX428" s="230"/>
      <c r="UEY428" s="230"/>
      <c r="UEZ428" s="230"/>
      <c r="UFA428" s="230"/>
      <c r="UFB428" s="230"/>
      <c r="UFC428" s="230"/>
      <c r="UFD428" s="230"/>
      <c r="UFE428" s="230"/>
      <c r="UFF428" s="230"/>
      <c r="UFG428" s="230"/>
      <c r="UFH428" s="230"/>
      <c r="UFI428" s="230"/>
      <c r="UFJ428" s="230"/>
      <c r="UFK428" s="230"/>
      <c r="UFL428" s="230"/>
      <c r="UFM428" s="230"/>
      <c r="UFN428" s="230"/>
      <c r="UFO428" s="230"/>
      <c r="UFP428" s="230"/>
      <c r="UFQ428" s="230"/>
      <c r="UFR428" s="230"/>
      <c r="UFS428" s="230"/>
      <c r="UFT428" s="230"/>
      <c r="UFU428" s="230"/>
      <c r="UFV428" s="230"/>
      <c r="UFW428" s="230"/>
      <c r="UFX428" s="230"/>
      <c r="UFY428" s="230"/>
      <c r="UFZ428" s="230"/>
      <c r="UGA428" s="230"/>
      <c r="UGB428" s="230"/>
      <c r="UGC428" s="230"/>
      <c r="UGD428" s="230"/>
      <c r="UGE428" s="230"/>
      <c r="UGF428" s="230"/>
      <c r="UGG428" s="230"/>
      <c r="UGH428" s="230"/>
      <c r="UGI428" s="230"/>
      <c r="UGJ428" s="230"/>
      <c r="UGK428" s="230"/>
      <c r="UGL428" s="230"/>
      <c r="UGM428" s="230"/>
      <c r="UGN428" s="230"/>
      <c r="UGO428" s="230"/>
      <c r="UGP428" s="230"/>
      <c r="UGQ428" s="230"/>
      <c r="UGR428" s="230"/>
      <c r="UGS428" s="230"/>
      <c r="UGT428" s="230"/>
      <c r="UGU428" s="230"/>
      <c r="UGV428" s="230"/>
      <c r="UGW428" s="230"/>
      <c r="UGX428" s="230"/>
      <c r="UGY428" s="230"/>
      <c r="UGZ428" s="230"/>
      <c r="UHA428" s="230"/>
      <c r="UHB428" s="230"/>
      <c r="UHC428" s="230"/>
      <c r="UHD428" s="230"/>
      <c r="UHE428" s="230"/>
      <c r="UHF428" s="230"/>
      <c r="UHG428" s="230"/>
      <c r="UHH428" s="230"/>
      <c r="UHI428" s="230"/>
      <c r="UHJ428" s="230"/>
      <c r="UHK428" s="230"/>
      <c r="UHL428" s="230"/>
      <c r="UHM428" s="230"/>
      <c r="UHN428" s="230"/>
      <c r="UHO428" s="230"/>
      <c r="UHP428" s="230"/>
      <c r="UHQ428" s="230"/>
      <c r="UHR428" s="230"/>
      <c r="UHS428" s="230"/>
      <c r="UHT428" s="230"/>
      <c r="UHU428" s="230"/>
      <c r="UHV428" s="230"/>
      <c r="UHW428" s="230"/>
      <c r="UHX428" s="230"/>
      <c r="UHY428" s="230"/>
      <c r="UHZ428" s="230"/>
      <c r="UIA428" s="230"/>
      <c r="UIB428" s="230"/>
      <c r="UIC428" s="230"/>
      <c r="UID428" s="230"/>
      <c r="UIE428" s="230"/>
      <c r="UIF428" s="230"/>
      <c r="UIG428" s="230"/>
      <c r="UIH428" s="230"/>
      <c r="UII428" s="230"/>
      <c r="UIJ428" s="230"/>
      <c r="UIK428" s="230"/>
      <c r="UIL428" s="230"/>
      <c r="UIM428" s="230"/>
      <c r="UIN428" s="230"/>
      <c r="UIO428" s="230"/>
      <c r="UIP428" s="230"/>
      <c r="UIQ428" s="230"/>
      <c r="UIR428" s="230"/>
      <c r="UIS428" s="230"/>
      <c r="UIT428" s="230"/>
      <c r="UIU428" s="230"/>
      <c r="UIV428" s="230"/>
      <c r="UIW428" s="230"/>
      <c r="UIX428" s="230"/>
      <c r="UIY428" s="230"/>
      <c r="UIZ428" s="230"/>
      <c r="UJA428" s="230"/>
      <c r="UJB428" s="230"/>
      <c r="UJC428" s="230"/>
      <c r="UJD428" s="230"/>
      <c r="UJE428" s="230"/>
      <c r="UJF428" s="230"/>
      <c r="UJG428" s="230"/>
      <c r="UJH428" s="230"/>
      <c r="UJI428" s="230"/>
      <c r="UJJ428" s="230"/>
      <c r="UJK428" s="230"/>
      <c r="UJL428" s="230"/>
      <c r="UJM428" s="230"/>
      <c r="UJN428" s="230"/>
      <c r="UJO428" s="230"/>
      <c r="UJP428" s="230"/>
      <c r="UJQ428" s="230"/>
      <c r="UJR428" s="230"/>
      <c r="UJS428" s="230"/>
      <c r="UJT428" s="230"/>
      <c r="UJU428" s="230"/>
      <c r="UJV428" s="230"/>
      <c r="UJW428" s="230"/>
      <c r="UJX428" s="230"/>
      <c r="UJY428" s="230"/>
      <c r="UJZ428" s="230"/>
      <c r="UKA428" s="230"/>
      <c r="UKB428" s="230"/>
      <c r="UKC428" s="230"/>
      <c r="UKD428" s="230"/>
      <c r="UKE428" s="230"/>
      <c r="UKF428" s="230"/>
      <c r="UKG428" s="230"/>
      <c r="UKH428" s="230"/>
      <c r="UKI428" s="230"/>
      <c r="UKJ428" s="230"/>
      <c r="UKK428" s="230"/>
      <c r="UKL428" s="230"/>
      <c r="UKM428" s="230"/>
      <c r="UKN428" s="230"/>
      <c r="UKO428" s="230"/>
      <c r="UKP428" s="230"/>
      <c r="UKQ428" s="230"/>
      <c r="UKR428" s="230"/>
      <c r="UKS428" s="230"/>
      <c r="UKT428" s="230"/>
      <c r="UKU428" s="230"/>
      <c r="UKV428" s="230"/>
      <c r="UKW428" s="230"/>
      <c r="UKX428" s="230"/>
      <c r="UKY428" s="230"/>
      <c r="UKZ428" s="230"/>
      <c r="ULA428" s="230"/>
      <c r="ULB428" s="230"/>
      <c r="ULC428" s="230"/>
      <c r="ULD428" s="230"/>
      <c r="ULE428" s="230"/>
      <c r="ULF428" s="230"/>
      <c r="ULG428" s="230"/>
      <c r="ULH428" s="230"/>
      <c r="ULI428" s="230"/>
      <c r="ULJ428" s="230"/>
      <c r="ULK428" s="230"/>
      <c r="ULL428" s="230"/>
      <c r="ULM428" s="230"/>
      <c r="ULN428" s="230"/>
      <c r="ULO428" s="230"/>
      <c r="ULP428" s="230"/>
      <c r="ULQ428" s="230"/>
      <c r="ULR428" s="230"/>
      <c r="ULS428" s="230"/>
      <c r="ULT428" s="230"/>
      <c r="ULU428" s="230"/>
      <c r="ULV428" s="230"/>
      <c r="ULW428" s="230"/>
      <c r="ULX428" s="230"/>
      <c r="ULY428" s="230"/>
      <c r="ULZ428" s="230"/>
      <c r="UMA428" s="230"/>
      <c r="UMB428" s="230"/>
      <c r="UMC428" s="230"/>
      <c r="UMD428" s="230"/>
      <c r="UME428" s="230"/>
      <c r="UMF428" s="230"/>
      <c r="UMG428" s="230"/>
      <c r="UMH428" s="230"/>
      <c r="UMI428" s="230"/>
      <c r="UMJ428" s="230"/>
      <c r="UMK428" s="230"/>
      <c r="UML428" s="230"/>
      <c r="UMM428" s="230"/>
      <c r="UMN428" s="230"/>
      <c r="UMO428" s="230"/>
      <c r="UMP428" s="230"/>
      <c r="UMQ428" s="230"/>
      <c r="UMR428" s="230"/>
      <c r="UMS428" s="230"/>
      <c r="UMT428" s="230"/>
      <c r="UMU428" s="230"/>
      <c r="UMV428" s="230"/>
      <c r="UMW428" s="230"/>
      <c r="UMX428" s="230"/>
      <c r="UMY428" s="230"/>
      <c r="UMZ428" s="230"/>
      <c r="UNA428" s="230"/>
      <c r="UNB428" s="230"/>
      <c r="UNC428" s="230"/>
      <c r="UND428" s="230"/>
      <c r="UNE428" s="230"/>
      <c r="UNF428" s="230"/>
      <c r="UNG428" s="230"/>
      <c r="UNH428" s="230"/>
      <c r="UNI428" s="230"/>
      <c r="UNJ428" s="230"/>
      <c r="UNK428" s="230"/>
      <c r="UNL428" s="230"/>
      <c r="UNM428" s="230"/>
      <c r="UNN428" s="230"/>
      <c r="UNO428" s="230"/>
      <c r="UNP428" s="230"/>
      <c r="UNQ428" s="230"/>
      <c r="UNR428" s="230"/>
      <c r="UNS428" s="230"/>
      <c r="UNT428" s="230"/>
      <c r="UNU428" s="230"/>
      <c r="UNV428" s="230"/>
      <c r="UNW428" s="230"/>
      <c r="UNX428" s="230"/>
      <c r="UNY428" s="230"/>
      <c r="UNZ428" s="230"/>
      <c r="UOA428" s="230"/>
      <c r="UOB428" s="230"/>
      <c r="UOC428" s="230"/>
      <c r="UOD428" s="230"/>
      <c r="UOE428" s="230"/>
      <c r="UOF428" s="230"/>
      <c r="UOG428" s="230"/>
      <c r="UOH428" s="230"/>
      <c r="UOI428" s="230"/>
      <c r="UOJ428" s="230"/>
      <c r="UOK428" s="230"/>
      <c r="UOL428" s="230"/>
      <c r="UOM428" s="230"/>
      <c r="UON428" s="230"/>
      <c r="UOO428" s="230"/>
      <c r="UOP428" s="230"/>
      <c r="UOQ428" s="230"/>
      <c r="UOR428" s="230"/>
      <c r="UOS428" s="230"/>
      <c r="UOT428" s="230"/>
      <c r="UOU428" s="230"/>
      <c r="UOV428" s="230"/>
      <c r="UOW428" s="230"/>
      <c r="UOX428" s="230"/>
      <c r="UOY428" s="230"/>
      <c r="UOZ428" s="230"/>
      <c r="UPA428" s="230"/>
      <c r="UPB428" s="230"/>
      <c r="UPC428" s="230"/>
      <c r="UPD428" s="230"/>
      <c r="UPE428" s="230"/>
      <c r="UPF428" s="230"/>
      <c r="UPG428" s="230"/>
      <c r="UPH428" s="230"/>
      <c r="UPI428" s="230"/>
      <c r="UPJ428" s="230"/>
      <c r="UPK428" s="230"/>
      <c r="UPL428" s="230"/>
      <c r="UPM428" s="230"/>
      <c r="UPN428" s="230"/>
      <c r="UPO428" s="230"/>
      <c r="UPP428" s="230"/>
      <c r="UPQ428" s="230"/>
      <c r="UPR428" s="230"/>
      <c r="UPS428" s="230"/>
      <c r="UPT428" s="230"/>
      <c r="UPU428" s="230"/>
      <c r="UPV428" s="230"/>
      <c r="UPW428" s="230"/>
      <c r="UPX428" s="230"/>
      <c r="UPY428" s="230"/>
      <c r="UPZ428" s="230"/>
      <c r="UQA428" s="230"/>
      <c r="UQB428" s="230"/>
      <c r="UQC428" s="230"/>
      <c r="UQD428" s="230"/>
      <c r="UQE428" s="230"/>
      <c r="UQF428" s="230"/>
      <c r="UQG428" s="230"/>
      <c r="UQH428" s="230"/>
      <c r="UQI428" s="230"/>
      <c r="UQJ428" s="230"/>
      <c r="UQK428" s="230"/>
      <c r="UQL428" s="230"/>
      <c r="UQM428" s="230"/>
      <c r="UQN428" s="230"/>
      <c r="UQO428" s="230"/>
      <c r="UQP428" s="230"/>
      <c r="UQQ428" s="230"/>
      <c r="UQR428" s="230"/>
      <c r="UQS428" s="230"/>
      <c r="UQT428" s="230"/>
      <c r="UQU428" s="230"/>
      <c r="UQV428" s="230"/>
      <c r="UQW428" s="230"/>
      <c r="UQX428" s="230"/>
      <c r="UQY428" s="230"/>
      <c r="UQZ428" s="230"/>
      <c r="URA428" s="230"/>
      <c r="URB428" s="230"/>
      <c r="URC428" s="230"/>
      <c r="URD428" s="230"/>
      <c r="URE428" s="230"/>
      <c r="URF428" s="230"/>
      <c r="URG428" s="230"/>
      <c r="URH428" s="230"/>
      <c r="URI428" s="230"/>
      <c r="URJ428" s="230"/>
      <c r="URK428" s="230"/>
      <c r="URL428" s="230"/>
      <c r="URM428" s="230"/>
      <c r="URN428" s="230"/>
      <c r="URO428" s="230"/>
      <c r="URP428" s="230"/>
      <c r="URQ428" s="230"/>
      <c r="URR428" s="230"/>
      <c r="URS428" s="230"/>
      <c r="URT428" s="230"/>
      <c r="URU428" s="230"/>
      <c r="URV428" s="230"/>
      <c r="URW428" s="230"/>
      <c r="URX428" s="230"/>
      <c r="URY428" s="230"/>
      <c r="URZ428" s="230"/>
      <c r="USA428" s="230"/>
      <c r="USB428" s="230"/>
      <c r="USC428" s="230"/>
      <c r="USD428" s="230"/>
      <c r="USE428" s="230"/>
      <c r="USF428" s="230"/>
      <c r="USG428" s="230"/>
      <c r="USH428" s="230"/>
      <c r="USI428" s="230"/>
      <c r="USJ428" s="230"/>
      <c r="USK428" s="230"/>
      <c r="USL428" s="230"/>
      <c r="USM428" s="230"/>
      <c r="USN428" s="230"/>
      <c r="USO428" s="230"/>
      <c r="USP428" s="230"/>
      <c r="USQ428" s="230"/>
      <c r="USR428" s="230"/>
      <c r="USS428" s="230"/>
      <c r="UST428" s="230"/>
      <c r="USU428" s="230"/>
      <c r="USV428" s="230"/>
      <c r="USW428" s="230"/>
      <c r="USX428" s="230"/>
      <c r="USY428" s="230"/>
      <c r="USZ428" s="230"/>
      <c r="UTA428" s="230"/>
      <c r="UTB428" s="230"/>
      <c r="UTC428" s="230"/>
      <c r="UTD428" s="230"/>
      <c r="UTE428" s="230"/>
      <c r="UTF428" s="230"/>
      <c r="UTG428" s="230"/>
      <c r="UTH428" s="230"/>
      <c r="UTI428" s="230"/>
      <c r="UTJ428" s="230"/>
      <c r="UTK428" s="230"/>
      <c r="UTL428" s="230"/>
      <c r="UTM428" s="230"/>
      <c r="UTN428" s="230"/>
      <c r="UTO428" s="230"/>
      <c r="UTP428" s="230"/>
      <c r="UTQ428" s="230"/>
      <c r="UTR428" s="230"/>
      <c r="UTS428" s="230"/>
      <c r="UTT428" s="230"/>
      <c r="UTU428" s="230"/>
      <c r="UTV428" s="230"/>
      <c r="UTW428" s="230"/>
      <c r="UTX428" s="230"/>
      <c r="UTY428" s="230"/>
      <c r="UTZ428" s="230"/>
      <c r="UUA428" s="230"/>
      <c r="UUB428" s="230"/>
      <c r="UUC428" s="230"/>
      <c r="UUD428" s="230"/>
      <c r="UUE428" s="230"/>
      <c r="UUF428" s="230"/>
      <c r="UUG428" s="230"/>
      <c r="UUH428" s="230"/>
      <c r="UUI428" s="230"/>
      <c r="UUJ428" s="230"/>
      <c r="UUK428" s="230"/>
      <c r="UUL428" s="230"/>
      <c r="UUM428" s="230"/>
      <c r="UUN428" s="230"/>
      <c r="UUO428" s="230"/>
      <c r="UUP428" s="230"/>
      <c r="UUQ428" s="230"/>
      <c r="UUR428" s="230"/>
      <c r="UUS428" s="230"/>
      <c r="UUT428" s="230"/>
      <c r="UUU428" s="230"/>
      <c r="UUV428" s="230"/>
      <c r="UUW428" s="230"/>
      <c r="UUX428" s="230"/>
      <c r="UUY428" s="230"/>
      <c r="UUZ428" s="230"/>
      <c r="UVA428" s="230"/>
      <c r="UVB428" s="230"/>
      <c r="UVC428" s="230"/>
      <c r="UVD428" s="230"/>
      <c r="UVE428" s="230"/>
      <c r="UVF428" s="230"/>
      <c r="UVG428" s="230"/>
      <c r="UVH428" s="230"/>
      <c r="UVI428" s="230"/>
      <c r="UVJ428" s="230"/>
      <c r="UVK428" s="230"/>
      <c r="UVL428" s="230"/>
      <c r="UVM428" s="230"/>
      <c r="UVN428" s="230"/>
      <c r="UVO428" s="230"/>
      <c r="UVP428" s="230"/>
      <c r="UVQ428" s="230"/>
      <c r="UVR428" s="230"/>
      <c r="UVS428" s="230"/>
      <c r="UVT428" s="230"/>
      <c r="UVU428" s="230"/>
      <c r="UVV428" s="230"/>
      <c r="UVW428" s="230"/>
      <c r="UVX428" s="230"/>
      <c r="UVY428" s="230"/>
      <c r="UVZ428" s="230"/>
      <c r="UWA428" s="230"/>
      <c r="UWB428" s="230"/>
      <c r="UWC428" s="230"/>
      <c r="UWD428" s="230"/>
      <c r="UWE428" s="230"/>
      <c r="UWF428" s="230"/>
      <c r="UWG428" s="230"/>
      <c r="UWH428" s="230"/>
      <c r="UWI428" s="230"/>
      <c r="UWJ428" s="230"/>
      <c r="UWK428" s="230"/>
      <c r="UWL428" s="230"/>
      <c r="UWM428" s="230"/>
      <c r="UWN428" s="230"/>
      <c r="UWO428" s="230"/>
      <c r="UWP428" s="230"/>
      <c r="UWQ428" s="230"/>
      <c r="UWR428" s="230"/>
      <c r="UWS428" s="230"/>
      <c r="UWT428" s="230"/>
      <c r="UWU428" s="230"/>
      <c r="UWV428" s="230"/>
      <c r="UWW428" s="230"/>
      <c r="UWX428" s="230"/>
      <c r="UWY428" s="230"/>
      <c r="UWZ428" s="230"/>
      <c r="UXA428" s="230"/>
      <c r="UXB428" s="230"/>
      <c r="UXC428" s="230"/>
      <c r="UXD428" s="230"/>
      <c r="UXE428" s="230"/>
      <c r="UXF428" s="230"/>
      <c r="UXG428" s="230"/>
      <c r="UXH428" s="230"/>
      <c r="UXI428" s="230"/>
      <c r="UXJ428" s="230"/>
      <c r="UXK428" s="230"/>
      <c r="UXL428" s="230"/>
      <c r="UXM428" s="230"/>
      <c r="UXN428" s="230"/>
      <c r="UXO428" s="230"/>
      <c r="UXP428" s="230"/>
      <c r="UXQ428" s="230"/>
      <c r="UXR428" s="230"/>
      <c r="UXS428" s="230"/>
      <c r="UXT428" s="230"/>
      <c r="UXU428" s="230"/>
      <c r="UXV428" s="230"/>
      <c r="UXW428" s="230"/>
      <c r="UXX428" s="230"/>
      <c r="UXY428" s="230"/>
      <c r="UXZ428" s="230"/>
      <c r="UYA428" s="230"/>
      <c r="UYB428" s="230"/>
      <c r="UYC428" s="230"/>
      <c r="UYD428" s="230"/>
      <c r="UYE428" s="230"/>
      <c r="UYF428" s="230"/>
      <c r="UYG428" s="230"/>
      <c r="UYH428" s="230"/>
      <c r="UYI428" s="230"/>
      <c r="UYJ428" s="230"/>
      <c r="UYK428" s="230"/>
      <c r="UYL428" s="230"/>
      <c r="UYM428" s="230"/>
      <c r="UYN428" s="230"/>
      <c r="UYO428" s="230"/>
      <c r="UYP428" s="230"/>
      <c r="UYQ428" s="230"/>
      <c r="UYR428" s="230"/>
      <c r="UYS428" s="230"/>
      <c r="UYT428" s="230"/>
      <c r="UYU428" s="230"/>
      <c r="UYV428" s="230"/>
      <c r="UYW428" s="230"/>
      <c r="UYX428" s="230"/>
      <c r="UYY428" s="230"/>
      <c r="UYZ428" s="230"/>
      <c r="UZA428" s="230"/>
      <c r="UZB428" s="230"/>
      <c r="UZC428" s="230"/>
      <c r="UZD428" s="230"/>
      <c r="UZE428" s="230"/>
      <c r="UZF428" s="230"/>
      <c r="UZG428" s="230"/>
      <c r="UZH428" s="230"/>
      <c r="UZI428" s="230"/>
      <c r="UZJ428" s="230"/>
      <c r="UZK428" s="230"/>
      <c r="UZL428" s="230"/>
      <c r="UZM428" s="230"/>
      <c r="UZN428" s="230"/>
      <c r="UZO428" s="230"/>
      <c r="UZP428" s="230"/>
      <c r="UZQ428" s="230"/>
      <c r="UZR428" s="230"/>
      <c r="UZS428" s="230"/>
      <c r="UZT428" s="230"/>
      <c r="UZU428" s="230"/>
      <c r="UZV428" s="230"/>
      <c r="UZW428" s="230"/>
      <c r="UZX428" s="230"/>
      <c r="UZY428" s="230"/>
      <c r="UZZ428" s="230"/>
      <c r="VAA428" s="230"/>
      <c r="VAB428" s="230"/>
      <c r="VAC428" s="230"/>
      <c r="VAD428" s="230"/>
      <c r="VAE428" s="230"/>
      <c r="VAF428" s="230"/>
      <c r="VAG428" s="230"/>
      <c r="VAH428" s="230"/>
      <c r="VAI428" s="230"/>
      <c r="VAJ428" s="230"/>
      <c r="VAK428" s="230"/>
      <c r="VAL428" s="230"/>
      <c r="VAM428" s="230"/>
      <c r="VAN428" s="230"/>
      <c r="VAO428" s="230"/>
      <c r="VAP428" s="230"/>
      <c r="VAQ428" s="230"/>
      <c r="VAR428" s="230"/>
      <c r="VAS428" s="230"/>
      <c r="VAT428" s="230"/>
      <c r="VAU428" s="230"/>
      <c r="VAV428" s="230"/>
      <c r="VAW428" s="230"/>
      <c r="VAX428" s="230"/>
      <c r="VAY428" s="230"/>
      <c r="VAZ428" s="230"/>
      <c r="VBA428" s="230"/>
      <c r="VBB428" s="230"/>
      <c r="VBC428" s="230"/>
      <c r="VBD428" s="230"/>
      <c r="VBE428" s="230"/>
      <c r="VBF428" s="230"/>
      <c r="VBG428" s="230"/>
      <c r="VBH428" s="230"/>
      <c r="VBI428" s="230"/>
      <c r="VBJ428" s="230"/>
      <c r="VBK428" s="230"/>
      <c r="VBL428" s="230"/>
      <c r="VBM428" s="230"/>
      <c r="VBN428" s="230"/>
      <c r="VBO428" s="230"/>
      <c r="VBP428" s="230"/>
      <c r="VBQ428" s="230"/>
      <c r="VBR428" s="230"/>
      <c r="VBS428" s="230"/>
      <c r="VBT428" s="230"/>
      <c r="VBU428" s="230"/>
      <c r="VBV428" s="230"/>
      <c r="VBW428" s="230"/>
      <c r="VBX428" s="230"/>
      <c r="VBY428" s="230"/>
      <c r="VBZ428" s="230"/>
      <c r="VCA428" s="230"/>
      <c r="VCB428" s="230"/>
      <c r="VCC428" s="230"/>
      <c r="VCD428" s="230"/>
      <c r="VCE428" s="230"/>
      <c r="VCF428" s="230"/>
      <c r="VCG428" s="230"/>
      <c r="VCH428" s="230"/>
      <c r="VCI428" s="230"/>
      <c r="VCJ428" s="230"/>
      <c r="VCK428" s="230"/>
      <c r="VCL428" s="230"/>
      <c r="VCM428" s="230"/>
      <c r="VCN428" s="230"/>
      <c r="VCO428" s="230"/>
      <c r="VCP428" s="230"/>
      <c r="VCQ428" s="230"/>
      <c r="VCR428" s="230"/>
      <c r="VCS428" s="230"/>
      <c r="VCT428" s="230"/>
      <c r="VCU428" s="230"/>
      <c r="VCV428" s="230"/>
      <c r="VCW428" s="230"/>
      <c r="VCX428" s="230"/>
      <c r="VCY428" s="230"/>
      <c r="VCZ428" s="230"/>
      <c r="VDA428" s="230"/>
      <c r="VDB428" s="230"/>
      <c r="VDC428" s="230"/>
      <c r="VDD428" s="230"/>
      <c r="VDE428" s="230"/>
      <c r="VDF428" s="230"/>
      <c r="VDG428" s="230"/>
      <c r="VDH428" s="230"/>
      <c r="VDI428" s="230"/>
      <c r="VDJ428" s="230"/>
      <c r="VDK428" s="230"/>
      <c r="VDL428" s="230"/>
      <c r="VDM428" s="230"/>
      <c r="VDN428" s="230"/>
      <c r="VDO428" s="230"/>
      <c r="VDP428" s="230"/>
      <c r="VDQ428" s="230"/>
      <c r="VDR428" s="230"/>
      <c r="VDS428" s="230"/>
      <c r="VDT428" s="230"/>
      <c r="VDU428" s="230"/>
      <c r="VDV428" s="230"/>
      <c r="VDW428" s="230"/>
      <c r="VDX428" s="230"/>
      <c r="VDY428" s="230"/>
      <c r="VDZ428" s="230"/>
      <c r="VEA428" s="230"/>
      <c r="VEB428" s="230"/>
      <c r="VEC428" s="230"/>
      <c r="VED428" s="230"/>
      <c r="VEE428" s="230"/>
      <c r="VEF428" s="230"/>
      <c r="VEG428" s="230"/>
      <c r="VEH428" s="230"/>
      <c r="VEI428" s="230"/>
      <c r="VEJ428" s="230"/>
      <c r="VEK428" s="230"/>
      <c r="VEL428" s="230"/>
      <c r="VEM428" s="230"/>
      <c r="VEN428" s="230"/>
      <c r="VEO428" s="230"/>
      <c r="VEP428" s="230"/>
      <c r="VEQ428" s="230"/>
      <c r="VER428" s="230"/>
      <c r="VES428" s="230"/>
      <c r="VET428" s="230"/>
      <c r="VEU428" s="230"/>
      <c r="VEV428" s="230"/>
      <c r="VEW428" s="230"/>
      <c r="VEX428" s="230"/>
      <c r="VEY428" s="230"/>
      <c r="VEZ428" s="230"/>
      <c r="VFA428" s="230"/>
      <c r="VFB428" s="230"/>
      <c r="VFC428" s="230"/>
      <c r="VFD428" s="230"/>
      <c r="VFE428" s="230"/>
      <c r="VFF428" s="230"/>
      <c r="VFG428" s="230"/>
      <c r="VFH428" s="230"/>
      <c r="VFI428" s="230"/>
      <c r="VFJ428" s="230"/>
      <c r="VFK428" s="230"/>
      <c r="VFL428" s="230"/>
      <c r="VFM428" s="230"/>
      <c r="VFN428" s="230"/>
      <c r="VFO428" s="230"/>
      <c r="VFP428" s="230"/>
      <c r="VFQ428" s="230"/>
      <c r="VFR428" s="230"/>
      <c r="VFS428" s="230"/>
      <c r="VFT428" s="230"/>
      <c r="VFU428" s="230"/>
      <c r="VFV428" s="230"/>
      <c r="VFW428" s="230"/>
      <c r="VFX428" s="230"/>
      <c r="VFY428" s="230"/>
      <c r="VFZ428" s="230"/>
      <c r="VGA428" s="230"/>
      <c r="VGB428" s="230"/>
      <c r="VGC428" s="230"/>
      <c r="VGD428" s="230"/>
      <c r="VGE428" s="230"/>
      <c r="VGF428" s="230"/>
      <c r="VGG428" s="230"/>
      <c r="VGH428" s="230"/>
      <c r="VGI428" s="230"/>
      <c r="VGJ428" s="230"/>
      <c r="VGK428" s="230"/>
      <c r="VGL428" s="230"/>
      <c r="VGM428" s="230"/>
      <c r="VGN428" s="230"/>
      <c r="VGO428" s="230"/>
      <c r="VGP428" s="230"/>
      <c r="VGQ428" s="230"/>
      <c r="VGR428" s="230"/>
      <c r="VGS428" s="230"/>
      <c r="VGT428" s="230"/>
      <c r="VGU428" s="230"/>
      <c r="VGV428" s="230"/>
      <c r="VGW428" s="230"/>
      <c r="VGX428" s="230"/>
      <c r="VGY428" s="230"/>
      <c r="VGZ428" s="230"/>
      <c r="VHA428" s="230"/>
      <c r="VHB428" s="230"/>
      <c r="VHC428" s="230"/>
      <c r="VHD428" s="230"/>
      <c r="VHE428" s="230"/>
      <c r="VHF428" s="230"/>
      <c r="VHG428" s="230"/>
      <c r="VHH428" s="230"/>
      <c r="VHI428" s="230"/>
      <c r="VHJ428" s="230"/>
      <c r="VHK428" s="230"/>
      <c r="VHL428" s="230"/>
      <c r="VHM428" s="230"/>
      <c r="VHN428" s="230"/>
      <c r="VHO428" s="230"/>
      <c r="VHP428" s="230"/>
      <c r="VHQ428" s="230"/>
      <c r="VHR428" s="230"/>
      <c r="VHS428" s="230"/>
      <c r="VHT428" s="230"/>
      <c r="VHU428" s="230"/>
      <c r="VHV428" s="230"/>
      <c r="VHW428" s="230"/>
      <c r="VHX428" s="230"/>
      <c r="VHY428" s="230"/>
      <c r="VHZ428" s="230"/>
      <c r="VIA428" s="230"/>
      <c r="VIB428" s="230"/>
      <c r="VIC428" s="230"/>
      <c r="VID428" s="230"/>
      <c r="VIE428" s="230"/>
      <c r="VIF428" s="230"/>
      <c r="VIG428" s="230"/>
      <c r="VIH428" s="230"/>
      <c r="VII428" s="230"/>
      <c r="VIJ428" s="230"/>
      <c r="VIK428" s="230"/>
      <c r="VIL428" s="230"/>
      <c r="VIM428" s="230"/>
      <c r="VIN428" s="230"/>
      <c r="VIO428" s="230"/>
      <c r="VIP428" s="230"/>
      <c r="VIQ428" s="230"/>
      <c r="VIR428" s="230"/>
      <c r="VIS428" s="230"/>
      <c r="VIT428" s="230"/>
      <c r="VIU428" s="230"/>
      <c r="VIV428" s="230"/>
      <c r="VIW428" s="230"/>
      <c r="VIX428" s="230"/>
      <c r="VIY428" s="230"/>
      <c r="VIZ428" s="230"/>
      <c r="VJA428" s="230"/>
      <c r="VJB428" s="230"/>
      <c r="VJC428" s="230"/>
      <c r="VJD428" s="230"/>
      <c r="VJE428" s="230"/>
      <c r="VJF428" s="230"/>
      <c r="VJG428" s="230"/>
      <c r="VJH428" s="230"/>
      <c r="VJI428" s="230"/>
      <c r="VJJ428" s="230"/>
      <c r="VJK428" s="230"/>
      <c r="VJL428" s="230"/>
      <c r="VJM428" s="230"/>
      <c r="VJN428" s="230"/>
      <c r="VJO428" s="230"/>
      <c r="VJP428" s="230"/>
      <c r="VJQ428" s="230"/>
      <c r="VJR428" s="230"/>
      <c r="VJS428" s="230"/>
      <c r="VJT428" s="230"/>
      <c r="VJU428" s="230"/>
      <c r="VJV428" s="230"/>
      <c r="VJW428" s="230"/>
      <c r="VJX428" s="230"/>
      <c r="VJY428" s="230"/>
      <c r="VJZ428" s="230"/>
      <c r="VKA428" s="230"/>
      <c r="VKB428" s="230"/>
      <c r="VKC428" s="230"/>
      <c r="VKD428" s="230"/>
      <c r="VKE428" s="230"/>
      <c r="VKF428" s="230"/>
      <c r="VKG428" s="230"/>
      <c r="VKH428" s="230"/>
      <c r="VKI428" s="230"/>
      <c r="VKJ428" s="230"/>
      <c r="VKK428" s="230"/>
      <c r="VKL428" s="230"/>
      <c r="VKM428" s="230"/>
      <c r="VKN428" s="230"/>
      <c r="VKO428" s="230"/>
      <c r="VKP428" s="230"/>
      <c r="VKQ428" s="230"/>
      <c r="VKR428" s="230"/>
      <c r="VKS428" s="230"/>
      <c r="VKT428" s="230"/>
      <c r="VKU428" s="230"/>
      <c r="VKV428" s="230"/>
      <c r="VKW428" s="230"/>
      <c r="VKX428" s="230"/>
      <c r="VKY428" s="230"/>
      <c r="VKZ428" s="230"/>
      <c r="VLA428" s="230"/>
      <c r="VLB428" s="230"/>
      <c r="VLC428" s="230"/>
      <c r="VLD428" s="230"/>
      <c r="VLE428" s="230"/>
      <c r="VLF428" s="230"/>
      <c r="VLG428" s="230"/>
      <c r="VLH428" s="230"/>
      <c r="VLI428" s="230"/>
      <c r="VLJ428" s="230"/>
      <c r="VLK428" s="230"/>
      <c r="VLL428" s="230"/>
      <c r="VLM428" s="230"/>
      <c r="VLN428" s="230"/>
      <c r="VLO428" s="230"/>
      <c r="VLP428" s="230"/>
      <c r="VLQ428" s="230"/>
      <c r="VLR428" s="230"/>
      <c r="VLS428" s="230"/>
      <c r="VLT428" s="230"/>
      <c r="VLU428" s="230"/>
      <c r="VLV428" s="230"/>
      <c r="VLW428" s="230"/>
      <c r="VLX428" s="230"/>
      <c r="VLY428" s="230"/>
      <c r="VLZ428" s="230"/>
      <c r="VMA428" s="230"/>
      <c r="VMB428" s="230"/>
      <c r="VMC428" s="230"/>
      <c r="VMD428" s="230"/>
      <c r="VME428" s="230"/>
      <c r="VMF428" s="230"/>
      <c r="VMG428" s="230"/>
      <c r="VMH428" s="230"/>
      <c r="VMI428" s="230"/>
      <c r="VMJ428" s="230"/>
      <c r="VMK428" s="230"/>
      <c r="VML428" s="230"/>
      <c r="VMM428" s="230"/>
      <c r="VMN428" s="230"/>
      <c r="VMO428" s="230"/>
      <c r="VMP428" s="230"/>
      <c r="VMQ428" s="230"/>
      <c r="VMR428" s="230"/>
      <c r="VMS428" s="230"/>
      <c r="VMT428" s="230"/>
      <c r="VMU428" s="230"/>
      <c r="VMV428" s="230"/>
      <c r="VMW428" s="230"/>
      <c r="VMX428" s="230"/>
      <c r="VMY428" s="230"/>
      <c r="VMZ428" s="230"/>
      <c r="VNA428" s="230"/>
      <c r="VNB428" s="230"/>
      <c r="VNC428" s="230"/>
      <c r="VND428" s="230"/>
      <c r="VNE428" s="230"/>
      <c r="VNF428" s="230"/>
      <c r="VNG428" s="230"/>
      <c r="VNH428" s="230"/>
      <c r="VNI428" s="230"/>
      <c r="VNJ428" s="230"/>
      <c r="VNK428" s="230"/>
      <c r="VNL428" s="230"/>
      <c r="VNM428" s="230"/>
      <c r="VNN428" s="230"/>
      <c r="VNO428" s="230"/>
      <c r="VNP428" s="230"/>
      <c r="VNQ428" s="230"/>
      <c r="VNR428" s="230"/>
      <c r="VNS428" s="230"/>
      <c r="VNT428" s="230"/>
      <c r="VNU428" s="230"/>
      <c r="VNV428" s="230"/>
      <c r="VNW428" s="230"/>
      <c r="VNX428" s="230"/>
      <c r="VNY428" s="230"/>
      <c r="VNZ428" s="230"/>
      <c r="VOA428" s="230"/>
      <c r="VOB428" s="230"/>
      <c r="VOC428" s="230"/>
      <c r="VOD428" s="230"/>
      <c r="VOE428" s="230"/>
      <c r="VOF428" s="230"/>
      <c r="VOG428" s="230"/>
      <c r="VOH428" s="230"/>
      <c r="VOI428" s="230"/>
      <c r="VOJ428" s="230"/>
      <c r="VOK428" s="230"/>
      <c r="VOL428" s="230"/>
      <c r="VOM428" s="230"/>
      <c r="VON428" s="230"/>
      <c r="VOO428" s="230"/>
      <c r="VOP428" s="230"/>
      <c r="VOQ428" s="230"/>
      <c r="VOR428" s="230"/>
      <c r="VOS428" s="230"/>
      <c r="VOT428" s="230"/>
      <c r="VOU428" s="230"/>
      <c r="VOV428" s="230"/>
      <c r="VOW428" s="230"/>
      <c r="VOX428" s="230"/>
      <c r="VOY428" s="230"/>
      <c r="VOZ428" s="230"/>
      <c r="VPA428" s="230"/>
      <c r="VPB428" s="230"/>
      <c r="VPC428" s="230"/>
      <c r="VPD428" s="230"/>
      <c r="VPE428" s="230"/>
      <c r="VPF428" s="230"/>
      <c r="VPG428" s="230"/>
      <c r="VPH428" s="230"/>
      <c r="VPI428" s="230"/>
      <c r="VPJ428" s="230"/>
      <c r="VPK428" s="230"/>
      <c r="VPL428" s="230"/>
      <c r="VPM428" s="230"/>
      <c r="VPN428" s="230"/>
      <c r="VPO428" s="230"/>
      <c r="VPP428" s="230"/>
      <c r="VPQ428" s="230"/>
      <c r="VPR428" s="230"/>
      <c r="VPS428" s="230"/>
      <c r="VPT428" s="230"/>
      <c r="VPU428" s="230"/>
      <c r="VPV428" s="230"/>
      <c r="VPW428" s="230"/>
      <c r="VPX428" s="230"/>
      <c r="VPY428" s="230"/>
      <c r="VPZ428" s="230"/>
      <c r="VQA428" s="230"/>
      <c r="VQB428" s="230"/>
      <c r="VQC428" s="230"/>
      <c r="VQD428" s="230"/>
      <c r="VQE428" s="230"/>
      <c r="VQF428" s="230"/>
      <c r="VQG428" s="230"/>
      <c r="VQH428" s="230"/>
      <c r="VQI428" s="230"/>
      <c r="VQJ428" s="230"/>
      <c r="VQK428" s="230"/>
      <c r="VQL428" s="230"/>
      <c r="VQM428" s="230"/>
      <c r="VQN428" s="230"/>
      <c r="VQO428" s="230"/>
      <c r="VQP428" s="230"/>
      <c r="VQQ428" s="230"/>
      <c r="VQR428" s="230"/>
      <c r="VQS428" s="230"/>
      <c r="VQT428" s="230"/>
      <c r="VQU428" s="230"/>
      <c r="VQV428" s="230"/>
      <c r="VQW428" s="230"/>
      <c r="VQX428" s="230"/>
      <c r="VQY428" s="230"/>
      <c r="VQZ428" s="230"/>
      <c r="VRA428" s="230"/>
      <c r="VRB428" s="230"/>
      <c r="VRC428" s="230"/>
      <c r="VRD428" s="230"/>
      <c r="VRE428" s="230"/>
      <c r="VRF428" s="230"/>
      <c r="VRG428" s="230"/>
      <c r="VRH428" s="230"/>
      <c r="VRI428" s="230"/>
      <c r="VRJ428" s="230"/>
      <c r="VRK428" s="230"/>
      <c r="VRL428" s="230"/>
      <c r="VRM428" s="230"/>
      <c r="VRN428" s="230"/>
      <c r="VRO428" s="230"/>
      <c r="VRP428" s="230"/>
      <c r="VRQ428" s="230"/>
      <c r="VRR428" s="230"/>
      <c r="VRS428" s="230"/>
      <c r="VRT428" s="230"/>
      <c r="VRU428" s="230"/>
      <c r="VRV428" s="230"/>
      <c r="VRW428" s="230"/>
      <c r="VRX428" s="230"/>
      <c r="VRY428" s="230"/>
      <c r="VRZ428" s="230"/>
      <c r="VSA428" s="230"/>
      <c r="VSB428" s="230"/>
      <c r="VSC428" s="230"/>
      <c r="VSD428" s="230"/>
      <c r="VSE428" s="230"/>
      <c r="VSF428" s="230"/>
      <c r="VSG428" s="230"/>
      <c r="VSH428" s="230"/>
      <c r="VSI428" s="230"/>
      <c r="VSJ428" s="230"/>
      <c r="VSK428" s="230"/>
      <c r="VSL428" s="230"/>
      <c r="VSM428" s="230"/>
      <c r="VSN428" s="230"/>
      <c r="VSO428" s="230"/>
      <c r="VSP428" s="230"/>
      <c r="VSQ428" s="230"/>
      <c r="VSR428" s="230"/>
      <c r="VSS428" s="230"/>
      <c r="VST428" s="230"/>
      <c r="VSU428" s="230"/>
      <c r="VSV428" s="230"/>
      <c r="VSW428" s="230"/>
      <c r="VSX428" s="230"/>
      <c r="VSY428" s="230"/>
      <c r="VSZ428" s="230"/>
      <c r="VTA428" s="230"/>
      <c r="VTB428" s="230"/>
      <c r="VTC428" s="230"/>
      <c r="VTD428" s="230"/>
      <c r="VTE428" s="230"/>
      <c r="VTF428" s="230"/>
      <c r="VTG428" s="230"/>
      <c r="VTH428" s="230"/>
      <c r="VTI428" s="230"/>
      <c r="VTJ428" s="230"/>
      <c r="VTK428" s="230"/>
      <c r="VTL428" s="230"/>
      <c r="VTM428" s="230"/>
      <c r="VTN428" s="230"/>
      <c r="VTO428" s="230"/>
      <c r="VTP428" s="230"/>
      <c r="VTQ428" s="230"/>
      <c r="VTR428" s="230"/>
      <c r="VTS428" s="230"/>
      <c r="VTT428" s="230"/>
      <c r="VTU428" s="230"/>
      <c r="VTV428" s="230"/>
      <c r="VTW428" s="230"/>
      <c r="VTX428" s="230"/>
      <c r="VTY428" s="230"/>
      <c r="VTZ428" s="230"/>
      <c r="VUA428" s="230"/>
      <c r="VUB428" s="230"/>
      <c r="VUC428" s="230"/>
      <c r="VUD428" s="230"/>
      <c r="VUE428" s="230"/>
      <c r="VUF428" s="230"/>
      <c r="VUG428" s="230"/>
      <c r="VUH428" s="230"/>
      <c r="VUI428" s="230"/>
      <c r="VUJ428" s="230"/>
      <c r="VUK428" s="230"/>
      <c r="VUL428" s="230"/>
      <c r="VUM428" s="230"/>
      <c r="VUN428" s="230"/>
      <c r="VUO428" s="230"/>
      <c r="VUP428" s="230"/>
      <c r="VUQ428" s="230"/>
      <c r="VUR428" s="230"/>
      <c r="VUS428" s="230"/>
      <c r="VUT428" s="230"/>
      <c r="VUU428" s="230"/>
      <c r="VUV428" s="230"/>
      <c r="VUW428" s="230"/>
      <c r="VUX428" s="230"/>
      <c r="VUY428" s="230"/>
      <c r="VUZ428" s="230"/>
      <c r="VVA428" s="230"/>
      <c r="VVB428" s="230"/>
      <c r="VVC428" s="230"/>
      <c r="VVD428" s="230"/>
      <c r="VVE428" s="230"/>
      <c r="VVF428" s="230"/>
      <c r="VVG428" s="230"/>
      <c r="VVH428" s="230"/>
      <c r="VVI428" s="230"/>
      <c r="VVJ428" s="230"/>
      <c r="VVK428" s="230"/>
      <c r="VVL428" s="230"/>
      <c r="VVM428" s="230"/>
      <c r="VVN428" s="230"/>
      <c r="VVO428" s="230"/>
      <c r="VVP428" s="230"/>
      <c r="VVQ428" s="230"/>
      <c r="VVR428" s="230"/>
      <c r="VVS428" s="230"/>
      <c r="VVT428" s="230"/>
      <c r="VVU428" s="230"/>
      <c r="VVV428" s="230"/>
      <c r="VVW428" s="230"/>
      <c r="VVX428" s="230"/>
      <c r="VVY428" s="230"/>
      <c r="VVZ428" s="230"/>
      <c r="VWA428" s="230"/>
      <c r="VWB428" s="230"/>
      <c r="VWC428" s="230"/>
      <c r="VWD428" s="230"/>
      <c r="VWE428" s="230"/>
      <c r="VWF428" s="230"/>
      <c r="VWG428" s="230"/>
      <c r="VWH428" s="230"/>
      <c r="VWI428" s="230"/>
      <c r="VWJ428" s="230"/>
      <c r="VWK428" s="230"/>
      <c r="VWL428" s="230"/>
      <c r="VWM428" s="230"/>
      <c r="VWN428" s="230"/>
      <c r="VWO428" s="230"/>
      <c r="VWP428" s="230"/>
      <c r="VWQ428" s="230"/>
      <c r="VWR428" s="230"/>
      <c r="VWS428" s="230"/>
      <c r="VWT428" s="230"/>
      <c r="VWU428" s="230"/>
      <c r="VWV428" s="230"/>
      <c r="VWW428" s="230"/>
      <c r="VWX428" s="230"/>
      <c r="VWY428" s="230"/>
      <c r="VWZ428" s="230"/>
      <c r="VXA428" s="230"/>
      <c r="VXB428" s="230"/>
      <c r="VXC428" s="230"/>
      <c r="VXD428" s="230"/>
      <c r="VXE428" s="230"/>
      <c r="VXF428" s="230"/>
      <c r="VXG428" s="230"/>
      <c r="VXH428" s="230"/>
      <c r="VXI428" s="230"/>
      <c r="VXJ428" s="230"/>
      <c r="VXK428" s="230"/>
      <c r="VXL428" s="230"/>
      <c r="VXM428" s="230"/>
      <c r="VXN428" s="230"/>
      <c r="VXO428" s="230"/>
      <c r="VXP428" s="230"/>
      <c r="VXQ428" s="230"/>
      <c r="VXR428" s="230"/>
      <c r="VXS428" s="230"/>
      <c r="VXT428" s="230"/>
      <c r="VXU428" s="230"/>
      <c r="VXV428" s="230"/>
      <c r="VXW428" s="230"/>
      <c r="VXX428" s="230"/>
      <c r="VXY428" s="230"/>
      <c r="VXZ428" s="230"/>
      <c r="VYA428" s="230"/>
      <c r="VYB428" s="230"/>
      <c r="VYC428" s="230"/>
      <c r="VYD428" s="230"/>
      <c r="VYE428" s="230"/>
      <c r="VYF428" s="230"/>
      <c r="VYG428" s="230"/>
      <c r="VYH428" s="230"/>
      <c r="VYI428" s="230"/>
      <c r="VYJ428" s="230"/>
      <c r="VYK428" s="230"/>
      <c r="VYL428" s="230"/>
      <c r="VYM428" s="230"/>
      <c r="VYN428" s="230"/>
      <c r="VYO428" s="230"/>
      <c r="VYP428" s="230"/>
      <c r="VYQ428" s="230"/>
      <c r="VYR428" s="230"/>
      <c r="VYS428" s="230"/>
      <c r="VYT428" s="230"/>
      <c r="VYU428" s="230"/>
      <c r="VYV428" s="230"/>
      <c r="VYW428" s="230"/>
      <c r="VYX428" s="230"/>
      <c r="VYY428" s="230"/>
      <c r="VYZ428" s="230"/>
      <c r="VZA428" s="230"/>
      <c r="VZB428" s="230"/>
      <c r="VZC428" s="230"/>
      <c r="VZD428" s="230"/>
      <c r="VZE428" s="230"/>
      <c r="VZF428" s="230"/>
      <c r="VZG428" s="230"/>
      <c r="VZH428" s="230"/>
      <c r="VZI428" s="230"/>
      <c r="VZJ428" s="230"/>
      <c r="VZK428" s="230"/>
      <c r="VZL428" s="230"/>
      <c r="VZM428" s="230"/>
      <c r="VZN428" s="230"/>
      <c r="VZO428" s="230"/>
      <c r="VZP428" s="230"/>
      <c r="VZQ428" s="230"/>
      <c r="VZR428" s="230"/>
      <c r="VZS428" s="230"/>
      <c r="VZT428" s="230"/>
      <c r="VZU428" s="230"/>
      <c r="VZV428" s="230"/>
      <c r="VZW428" s="230"/>
      <c r="VZX428" s="230"/>
      <c r="VZY428" s="230"/>
      <c r="VZZ428" s="230"/>
      <c r="WAA428" s="230"/>
      <c r="WAB428" s="230"/>
      <c r="WAC428" s="230"/>
      <c r="WAD428" s="230"/>
      <c r="WAE428" s="230"/>
      <c r="WAF428" s="230"/>
      <c r="WAG428" s="230"/>
      <c r="WAH428" s="230"/>
      <c r="WAI428" s="230"/>
      <c r="WAJ428" s="230"/>
      <c r="WAK428" s="230"/>
      <c r="WAL428" s="230"/>
      <c r="WAM428" s="230"/>
      <c r="WAN428" s="230"/>
      <c r="WAO428" s="230"/>
      <c r="WAP428" s="230"/>
      <c r="WAQ428" s="230"/>
      <c r="WAR428" s="230"/>
      <c r="WAS428" s="230"/>
      <c r="WAT428" s="230"/>
      <c r="WAU428" s="230"/>
      <c r="WAV428" s="230"/>
      <c r="WAW428" s="230"/>
      <c r="WAX428" s="230"/>
      <c r="WAY428" s="230"/>
      <c r="WAZ428" s="230"/>
      <c r="WBA428" s="230"/>
      <c r="WBB428" s="230"/>
      <c r="WBC428" s="230"/>
      <c r="WBD428" s="230"/>
      <c r="WBE428" s="230"/>
      <c r="WBF428" s="230"/>
      <c r="WBG428" s="230"/>
      <c r="WBH428" s="230"/>
      <c r="WBI428" s="230"/>
      <c r="WBJ428" s="230"/>
      <c r="WBK428" s="230"/>
      <c r="WBL428" s="230"/>
      <c r="WBM428" s="230"/>
      <c r="WBN428" s="230"/>
      <c r="WBO428" s="230"/>
      <c r="WBP428" s="230"/>
      <c r="WBQ428" s="230"/>
      <c r="WBR428" s="230"/>
      <c r="WBS428" s="230"/>
      <c r="WBT428" s="230"/>
      <c r="WBU428" s="230"/>
      <c r="WBV428" s="230"/>
      <c r="WBW428" s="230"/>
      <c r="WBX428" s="230"/>
      <c r="WBY428" s="230"/>
      <c r="WBZ428" s="230"/>
      <c r="WCA428" s="230"/>
      <c r="WCB428" s="230"/>
      <c r="WCC428" s="230"/>
      <c r="WCD428" s="230"/>
      <c r="WCE428" s="230"/>
      <c r="WCF428" s="230"/>
      <c r="WCG428" s="230"/>
      <c r="WCH428" s="230"/>
      <c r="WCI428" s="230"/>
      <c r="WCJ428" s="230"/>
      <c r="WCK428" s="230"/>
      <c r="WCL428" s="230"/>
      <c r="WCM428" s="230"/>
      <c r="WCN428" s="230"/>
      <c r="WCO428" s="230"/>
      <c r="WCP428" s="230"/>
      <c r="WCQ428" s="230"/>
      <c r="WCR428" s="230"/>
      <c r="WCS428" s="230"/>
      <c r="WCT428" s="230"/>
      <c r="WCU428" s="230"/>
      <c r="WCV428" s="230"/>
      <c r="WCW428" s="230"/>
      <c r="WCX428" s="230"/>
      <c r="WCY428" s="230"/>
      <c r="WCZ428" s="230"/>
      <c r="WDA428" s="230"/>
      <c r="WDB428" s="230"/>
      <c r="WDC428" s="230"/>
      <c r="WDD428" s="230"/>
      <c r="WDE428" s="230"/>
      <c r="WDF428" s="230"/>
      <c r="WDG428" s="230"/>
      <c r="WDH428" s="230"/>
      <c r="WDI428" s="230"/>
      <c r="WDJ428" s="230"/>
      <c r="WDK428" s="230"/>
      <c r="WDL428" s="230"/>
      <c r="WDM428" s="230"/>
      <c r="WDN428" s="230"/>
      <c r="WDO428" s="230"/>
      <c r="WDP428" s="230"/>
      <c r="WDQ428" s="230"/>
      <c r="WDR428" s="230"/>
      <c r="WDS428" s="230"/>
      <c r="WDT428" s="230"/>
      <c r="WDU428" s="230"/>
      <c r="WDV428" s="230"/>
      <c r="WDW428" s="230"/>
      <c r="WDX428" s="230"/>
      <c r="WDY428" s="230"/>
      <c r="WDZ428" s="230"/>
      <c r="WEA428" s="230"/>
      <c r="WEB428" s="230"/>
      <c r="WEC428" s="230"/>
      <c r="WED428" s="230"/>
      <c r="WEE428" s="230"/>
      <c r="WEF428" s="230"/>
      <c r="WEG428" s="230"/>
      <c r="WEH428" s="230"/>
      <c r="WEI428" s="230"/>
      <c r="WEJ428" s="230"/>
      <c r="WEK428" s="230"/>
      <c r="WEL428" s="230"/>
      <c r="WEM428" s="230"/>
      <c r="WEN428" s="230"/>
      <c r="WEO428" s="230"/>
      <c r="WEP428" s="230"/>
      <c r="WEQ428" s="230"/>
      <c r="WER428" s="230"/>
      <c r="WES428" s="230"/>
      <c r="WET428" s="230"/>
      <c r="WEU428" s="230"/>
      <c r="WEV428" s="230"/>
      <c r="WEW428" s="230"/>
      <c r="WEX428" s="230"/>
      <c r="WEY428" s="230"/>
      <c r="WEZ428" s="230"/>
      <c r="WFA428" s="230"/>
      <c r="WFB428" s="230"/>
      <c r="WFC428" s="230"/>
      <c r="WFD428" s="230"/>
      <c r="WFE428" s="230"/>
      <c r="WFF428" s="230"/>
      <c r="WFG428" s="230"/>
      <c r="WFH428" s="230"/>
      <c r="WFI428" s="230"/>
      <c r="WFJ428" s="230"/>
      <c r="WFK428" s="230"/>
      <c r="WFL428" s="230"/>
      <c r="WFM428" s="230"/>
      <c r="WFN428" s="230"/>
      <c r="WFO428" s="230"/>
      <c r="WFP428" s="230"/>
      <c r="WFQ428" s="230"/>
      <c r="WFR428" s="230"/>
      <c r="WFS428" s="230"/>
      <c r="WFT428" s="230"/>
      <c r="WFU428" s="230"/>
      <c r="WFV428" s="230"/>
      <c r="WFW428" s="230"/>
      <c r="WFX428" s="230"/>
      <c r="WFY428" s="230"/>
      <c r="WFZ428" s="230"/>
      <c r="WGA428" s="230"/>
      <c r="WGB428" s="230"/>
      <c r="WGC428" s="230"/>
      <c r="WGD428" s="230"/>
      <c r="WGE428" s="230"/>
      <c r="WGF428" s="230"/>
      <c r="WGG428" s="230"/>
      <c r="WGH428" s="230"/>
      <c r="WGI428" s="230"/>
      <c r="WGJ428" s="230"/>
      <c r="WGK428" s="230"/>
      <c r="WGL428" s="230"/>
      <c r="WGM428" s="230"/>
      <c r="WGN428" s="230"/>
      <c r="WGO428" s="230"/>
      <c r="WGP428" s="230"/>
      <c r="WGQ428" s="230"/>
      <c r="WGR428" s="230"/>
      <c r="WGS428" s="230"/>
      <c r="WGT428" s="230"/>
      <c r="WGU428" s="230"/>
      <c r="WGV428" s="230"/>
      <c r="WGW428" s="230"/>
      <c r="WGX428" s="230"/>
      <c r="WGY428" s="230"/>
      <c r="WGZ428" s="230"/>
      <c r="WHA428" s="230"/>
      <c r="WHB428" s="230"/>
      <c r="WHC428" s="230"/>
      <c r="WHD428" s="230"/>
      <c r="WHE428" s="230"/>
      <c r="WHF428" s="230"/>
      <c r="WHG428" s="230"/>
      <c r="WHH428" s="230"/>
      <c r="WHI428" s="230"/>
      <c r="WHJ428" s="230"/>
      <c r="WHK428" s="230"/>
      <c r="WHL428" s="230"/>
      <c r="WHM428" s="230"/>
      <c r="WHN428" s="230"/>
      <c r="WHO428" s="230"/>
      <c r="WHP428" s="230"/>
      <c r="WHQ428" s="230"/>
      <c r="WHR428" s="230"/>
      <c r="WHS428" s="230"/>
      <c r="WHT428" s="230"/>
      <c r="WHU428" s="230"/>
      <c r="WHV428" s="230"/>
      <c r="WHW428" s="230"/>
      <c r="WHX428" s="230"/>
      <c r="WHY428" s="230"/>
      <c r="WHZ428" s="230"/>
      <c r="WIA428" s="230"/>
      <c r="WIB428" s="230"/>
      <c r="WIC428" s="230"/>
      <c r="WID428" s="230"/>
      <c r="WIE428" s="230"/>
      <c r="WIF428" s="230"/>
      <c r="WIG428" s="230"/>
      <c r="WIH428" s="230"/>
      <c r="WII428" s="230"/>
      <c r="WIJ428" s="230"/>
      <c r="WIK428" s="230"/>
      <c r="WIL428" s="230"/>
      <c r="WIM428" s="230"/>
      <c r="WIN428" s="230"/>
      <c r="WIO428" s="230"/>
      <c r="WIP428" s="230"/>
      <c r="WIQ428" s="230"/>
      <c r="WIR428" s="230"/>
      <c r="WIS428" s="230"/>
      <c r="WIT428" s="230"/>
      <c r="WIU428" s="230"/>
      <c r="WIV428" s="230"/>
      <c r="WIW428" s="230"/>
      <c r="WIX428" s="230"/>
      <c r="WIY428" s="230"/>
      <c r="WIZ428" s="230"/>
      <c r="WJA428" s="230"/>
      <c r="WJB428" s="230"/>
      <c r="WJC428" s="230"/>
      <c r="WJD428" s="230"/>
      <c r="WJE428" s="230"/>
      <c r="WJF428" s="230"/>
      <c r="WJG428" s="230"/>
      <c r="WJH428" s="230"/>
      <c r="WJI428" s="230"/>
      <c r="WJJ428" s="230"/>
      <c r="WJK428" s="230"/>
      <c r="WJL428" s="230"/>
      <c r="WJM428" s="230"/>
      <c r="WJN428" s="230"/>
      <c r="WJO428" s="230"/>
      <c r="WJP428" s="230"/>
      <c r="WJQ428" s="230"/>
      <c r="WJR428" s="230"/>
      <c r="WJS428" s="230"/>
      <c r="WJT428" s="230"/>
      <c r="WJU428" s="230"/>
      <c r="WJV428" s="230"/>
      <c r="WJW428" s="230"/>
      <c r="WJX428" s="230"/>
      <c r="WJY428" s="230"/>
      <c r="WJZ428" s="230"/>
      <c r="WKA428" s="230"/>
      <c r="WKB428" s="230"/>
      <c r="WKC428" s="230"/>
      <c r="WKD428" s="230"/>
      <c r="WKE428" s="230"/>
      <c r="WKF428" s="230"/>
      <c r="WKG428" s="230"/>
      <c r="WKH428" s="230"/>
      <c r="WKI428" s="230"/>
      <c r="WKJ428" s="230"/>
      <c r="WKK428" s="230"/>
      <c r="WKL428" s="230"/>
      <c r="WKM428" s="230"/>
      <c r="WKN428" s="230"/>
      <c r="WKO428" s="230"/>
      <c r="WKP428" s="230"/>
      <c r="WKQ428" s="230"/>
      <c r="WKR428" s="230"/>
      <c r="WKS428" s="230"/>
      <c r="WKT428" s="230"/>
      <c r="WKU428" s="230"/>
      <c r="WKV428" s="230"/>
      <c r="WKW428" s="230"/>
      <c r="WKX428" s="230"/>
      <c r="WKY428" s="230"/>
      <c r="WKZ428" s="230"/>
      <c r="WLA428" s="230"/>
      <c r="WLB428" s="230"/>
      <c r="WLC428" s="230"/>
      <c r="WLD428" s="230"/>
      <c r="WLE428" s="230"/>
      <c r="WLF428" s="230"/>
      <c r="WLG428" s="230"/>
      <c r="WLH428" s="230"/>
      <c r="WLI428" s="230"/>
      <c r="WLJ428" s="230"/>
      <c r="WLK428" s="230"/>
      <c r="WLL428" s="230"/>
      <c r="WLM428" s="230"/>
      <c r="WLN428" s="230"/>
      <c r="WLO428" s="230"/>
      <c r="WLP428" s="230"/>
      <c r="WLQ428" s="230"/>
      <c r="WLR428" s="230"/>
      <c r="WLS428" s="230"/>
      <c r="WLT428" s="230"/>
      <c r="WLU428" s="230"/>
      <c r="WLV428" s="230"/>
      <c r="WLW428" s="230"/>
      <c r="WLX428" s="230"/>
      <c r="WLY428" s="230"/>
      <c r="WLZ428" s="230"/>
      <c r="WMA428" s="230"/>
      <c r="WMB428" s="230"/>
      <c r="WMC428" s="230"/>
      <c r="WMD428" s="230"/>
      <c r="WME428" s="230"/>
      <c r="WMF428" s="230"/>
      <c r="WMG428" s="230"/>
      <c r="WMH428" s="230"/>
      <c r="WMI428" s="230"/>
      <c r="WMJ428" s="230"/>
      <c r="WMK428" s="230"/>
      <c r="WML428" s="230"/>
      <c r="WMM428" s="230"/>
      <c r="WMN428" s="230"/>
      <c r="WMO428" s="230"/>
      <c r="WMP428" s="230"/>
      <c r="WMQ428" s="230"/>
      <c r="WMR428" s="230"/>
      <c r="WMS428" s="230"/>
      <c r="WMT428" s="230"/>
      <c r="WMU428" s="230"/>
      <c r="WMV428" s="230"/>
      <c r="WMW428" s="230"/>
      <c r="WMX428" s="230"/>
      <c r="WMY428" s="230"/>
      <c r="WMZ428" s="230"/>
      <c r="WNA428" s="230"/>
      <c r="WNB428" s="230"/>
      <c r="WNC428" s="230"/>
      <c r="WND428" s="230"/>
      <c r="WNE428" s="230"/>
      <c r="WNF428" s="230"/>
      <c r="WNG428" s="230"/>
      <c r="WNH428" s="230"/>
      <c r="WNI428" s="230"/>
      <c r="WNJ428" s="230"/>
      <c r="WNK428" s="230"/>
      <c r="WNL428" s="230"/>
      <c r="WNM428" s="230"/>
      <c r="WNN428" s="230"/>
      <c r="WNO428" s="230"/>
      <c r="WNP428" s="230"/>
      <c r="WNQ428" s="230"/>
      <c r="WNR428" s="230"/>
      <c r="WNS428" s="230"/>
      <c r="WNT428" s="230"/>
      <c r="WNU428" s="230"/>
      <c r="WNV428" s="230"/>
      <c r="WNW428" s="230"/>
      <c r="WNX428" s="230"/>
      <c r="WNY428" s="230"/>
      <c r="WNZ428" s="230"/>
      <c r="WOA428" s="230"/>
      <c r="WOB428" s="230"/>
      <c r="WOC428" s="230"/>
      <c r="WOD428" s="230"/>
      <c r="WOE428" s="230"/>
      <c r="WOF428" s="230"/>
      <c r="WOG428" s="230"/>
      <c r="WOH428" s="230"/>
      <c r="WOI428" s="230"/>
      <c r="WOJ428" s="230"/>
      <c r="WOK428" s="230"/>
      <c r="WOL428" s="230"/>
      <c r="WOM428" s="230"/>
      <c r="WON428" s="230"/>
      <c r="WOO428" s="230"/>
      <c r="WOP428" s="230"/>
      <c r="WOQ428" s="230"/>
      <c r="WOR428" s="230"/>
      <c r="WOS428" s="230"/>
      <c r="WOT428" s="230"/>
      <c r="WOU428" s="230"/>
      <c r="WOV428" s="230"/>
      <c r="WOW428" s="230"/>
      <c r="WOX428" s="230"/>
      <c r="WOY428" s="230"/>
      <c r="WOZ428" s="230"/>
      <c r="WPA428" s="230"/>
      <c r="WPB428" s="230"/>
      <c r="WPC428" s="230"/>
      <c r="WPD428" s="230"/>
      <c r="WPE428" s="230"/>
      <c r="WPF428" s="230"/>
      <c r="WPG428" s="230"/>
      <c r="WPH428" s="230"/>
      <c r="WPI428" s="230"/>
      <c r="WPJ428" s="230"/>
      <c r="WPK428" s="230"/>
      <c r="WPL428" s="230"/>
      <c r="WPM428" s="230"/>
      <c r="WPN428" s="230"/>
      <c r="WPO428" s="230"/>
      <c r="WPP428" s="230"/>
      <c r="WPQ428" s="230"/>
      <c r="WPR428" s="230"/>
      <c r="WPS428" s="230"/>
      <c r="WPT428" s="230"/>
      <c r="WPU428" s="230"/>
      <c r="WPV428" s="230"/>
      <c r="WPW428" s="230"/>
      <c r="WPX428" s="230"/>
      <c r="WPY428" s="230"/>
      <c r="WPZ428" s="230"/>
      <c r="WQA428" s="230"/>
      <c r="WQB428" s="230"/>
      <c r="WQC428" s="230"/>
      <c r="WQD428" s="230"/>
      <c r="WQE428" s="230"/>
      <c r="WQF428" s="230"/>
      <c r="WQG428" s="230"/>
      <c r="WQH428" s="230"/>
      <c r="WQI428" s="230"/>
      <c r="WQJ428" s="230"/>
      <c r="WQK428" s="230"/>
      <c r="WQL428" s="230"/>
      <c r="WQM428" s="230"/>
      <c r="WQN428" s="230"/>
      <c r="WQO428" s="230"/>
      <c r="WQP428" s="230"/>
      <c r="WQQ428" s="230"/>
      <c r="WQR428" s="230"/>
      <c r="WQS428" s="230"/>
      <c r="WQT428" s="230"/>
      <c r="WQU428" s="230"/>
      <c r="WQV428" s="230"/>
      <c r="WQW428" s="230"/>
      <c r="WQX428" s="230"/>
      <c r="WQY428" s="230"/>
      <c r="WQZ428" s="230"/>
      <c r="WRA428" s="230"/>
      <c r="WRB428" s="230"/>
      <c r="WRC428" s="230"/>
      <c r="WRD428" s="230"/>
      <c r="WRE428" s="230"/>
      <c r="WRF428" s="230"/>
      <c r="WRG428" s="230"/>
      <c r="WRH428" s="230"/>
      <c r="WRI428" s="230"/>
      <c r="WRJ428" s="230"/>
      <c r="WRK428" s="230"/>
      <c r="WRL428" s="230"/>
      <c r="WRM428" s="230"/>
      <c r="WRN428" s="230"/>
      <c r="WRO428" s="230"/>
      <c r="WRP428" s="230"/>
      <c r="WRQ428" s="230"/>
      <c r="WRR428" s="230"/>
      <c r="WRS428" s="230"/>
      <c r="WRT428" s="230"/>
      <c r="WRU428" s="230"/>
      <c r="WRV428" s="230"/>
      <c r="WRW428" s="230"/>
      <c r="WRX428" s="230"/>
      <c r="WRY428" s="230"/>
      <c r="WRZ428" s="230"/>
      <c r="WSA428" s="230"/>
      <c r="WSB428" s="230"/>
      <c r="WSC428" s="230"/>
      <c r="WSD428" s="230"/>
      <c r="WSE428" s="230"/>
      <c r="WSF428" s="230"/>
      <c r="WSG428" s="230"/>
      <c r="WSH428" s="230"/>
      <c r="WSI428" s="230"/>
      <c r="WSJ428" s="230"/>
      <c r="WSK428" s="230"/>
      <c r="WSL428" s="230"/>
      <c r="WSM428" s="230"/>
      <c r="WSN428" s="230"/>
      <c r="WSO428" s="230"/>
      <c r="WSP428" s="230"/>
      <c r="WSQ428" s="230"/>
      <c r="WSR428" s="230"/>
      <c r="WSS428" s="230"/>
      <c r="WST428" s="230"/>
      <c r="WSU428" s="230"/>
      <c r="WSV428" s="230"/>
      <c r="WSW428" s="230"/>
      <c r="WSX428" s="230"/>
      <c r="WSY428" s="230"/>
      <c r="WSZ428" s="230"/>
      <c r="WTA428" s="230"/>
      <c r="WTB428" s="230"/>
      <c r="WTC428" s="230"/>
      <c r="WTD428" s="230"/>
      <c r="WTE428" s="230"/>
      <c r="WTF428" s="230"/>
      <c r="WTG428" s="230"/>
      <c r="WTH428" s="230"/>
      <c r="WTI428" s="230"/>
      <c r="WTJ428" s="230"/>
      <c r="WTK428" s="230"/>
      <c r="WTL428" s="230"/>
      <c r="WTM428" s="230"/>
      <c r="WTN428" s="230"/>
      <c r="WTO428" s="230"/>
      <c r="WTP428" s="230"/>
      <c r="WTQ428" s="230"/>
      <c r="WTR428" s="230"/>
      <c r="WTS428" s="230"/>
      <c r="WTT428" s="230"/>
      <c r="WTU428" s="230"/>
      <c r="WTV428" s="230"/>
      <c r="WTW428" s="230"/>
      <c r="WTX428" s="230"/>
      <c r="WTY428" s="230"/>
      <c r="WTZ428" s="230"/>
      <c r="WUA428" s="230"/>
      <c r="WUB428" s="230"/>
      <c r="WUC428" s="230"/>
      <c r="WUD428" s="230"/>
      <c r="WUE428" s="230"/>
      <c r="WUF428" s="230"/>
      <c r="WUG428" s="230"/>
      <c r="WUH428" s="230"/>
      <c r="WUI428" s="230"/>
      <c r="WUJ428" s="230"/>
      <c r="WUK428" s="230"/>
      <c r="WUL428" s="230"/>
      <c r="WUM428" s="230"/>
      <c r="WUN428" s="230"/>
      <c r="WUO428" s="230"/>
      <c r="WUP428" s="230"/>
      <c r="WUQ428" s="230"/>
      <c r="WUR428" s="230"/>
      <c r="WUS428" s="230"/>
      <c r="WUT428" s="230"/>
      <c r="WUU428" s="230"/>
      <c r="WUV428" s="230"/>
      <c r="WUW428" s="230"/>
      <c r="WUX428" s="230"/>
      <c r="WUY428" s="230"/>
      <c r="WUZ428" s="230"/>
      <c r="WVA428" s="230"/>
      <c r="WVB428" s="230"/>
      <c r="WVC428" s="230"/>
      <c r="WVD428" s="230"/>
      <c r="WVE428" s="230"/>
      <c r="WVF428" s="230"/>
      <c r="WVG428" s="230"/>
      <c r="WVH428" s="230"/>
      <c r="WVI428" s="230"/>
      <c r="WVJ428" s="230"/>
      <c r="WVK428" s="230"/>
      <c r="WVL428" s="230"/>
      <c r="WVM428" s="230"/>
      <c r="WVN428" s="230"/>
      <c r="WVO428" s="230"/>
      <c r="WVP428" s="230"/>
      <c r="WVQ428" s="230"/>
      <c r="WVR428" s="230"/>
      <c r="WVS428" s="230"/>
      <c r="WVT428" s="230"/>
      <c r="WVU428" s="230"/>
      <c r="WVV428" s="230"/>
      <c r="WVW428" s="230"/>
      <c r="WVX428" s="230"/>
      <c r="WVY428" s="230"/>
      <c r="WVZ428" s="230"/>
      <c r="WWA428" s="230"/>
      <c r="WWB428" s="230"/>
      <c r="WWC428" s="230"/>
      <c r="WWD428" s="230"/>
      <c r="WWE428" s="230"/>
      <c r="WWF428" s="230"/>
      <c r="WWG428" s="230"/>
      <c r="WWH428" s="230"/>
      <c r="WWI428" s="230"/>
      <c r="WWJ428" s="230"/>
      <c r="WWK428" s="230"/>
      <c r="WWL428" s="230"/>
      <c r="WWM428" s="230"/>
      <c r="WWN428" s="230"/>
      <c r="WWO428" s="230"/>
      <c r="WWP428" s="230"/>
      <c r="WWQ428" s="230"/>
      <c r="WWR428" s="230"/>
      <c r="WWS428" s="230"/>
      <c r="WWT428" s="230"/>
      <c r="WWU428" s="230"/>
      <c r="WWV428" s="230"/>
      <c r="WWW428" s="230"/>
      <c r="WWX428" s="230"/>
      <c r="WWY428" s="230"/>
      <c r="WWZ428" s="230"/>
      <c r="WXA428" s="230"/>
      <c r="WXB428" s="230"/>
      <c r="WXC428" s="230"/>
      <c r="WXD428" s="230"/>
      <c r="WXE428" s="230"/>
      <c r="WXF428" s="230"/>
      <c r="WXG428" s="230"/>
      <c r="WXH428" s="230"/>
      <c r="WXI428" s="230"/>
      <c r="WXJ428" s="230"/>
      <c r="WXK428" s="230"/>
      <c r="WXL428" s="230"/>
      <c r="WXM428" s="230"/>
      <c r="WXN428" s="230"/>
      <c r="WXO428" s="230"/>
      <c r="WXP428" s="230"/>
      <c r="WXQ428" s="230"/>
      <c r="WXR428" s="230"/>
      <c r="WXS428" s="230"/>
      <c r="WXT428" s="230"/>
      <c r="WXU428" s="230"/>
      <c r="WXV428" s="230"/>
      <c r="WXW428" s="230"/>
      <c r="WXX428" s="230"/>
      <c r="WXY428" s="230"/>
      <c r="WXZ428" s="230"/>
      <c r="WYA428" s="230"/>
      <c r="WYB428" s="230"/>
      <c r="WYC428" s="230"/>
      <c r="WYD428" s="230"/>
      <c r="WYE428" s="230"/>
      <c r="WYF428" s="230"/>
      <c r="WYG428" s="230"/>
      <c r="WYH428" s="230"/>
      <c r="WYI428" s="230"/>
      <c r="WYJ428" s="230"/>
      <c r="WYK428" s="230"/>
      <c r="WYL428" s="230"/>
      <c r="WYM428" s="230"/>
      <c r="WYN428" s="230"/>
      <c r="WYO428" s="230"/>
      <c r="WYP428" s="230"/>
      <c r="WYQ428" s="230"/>
      <c r="WYR428" s="230"/>
      <c r="WYS428" s="230"/>
      <c r="WYT428" s="230"/>
      <c r="WYU428" s="230"/>
      <c r="WYV428" s="230"/>
      <c r="WYW428" s="230"/>
      <c r="WYX428" s="230"/>
      <c r="WYY428" s="230"/>
      <c r="WYZ428" s="230"/>
      <c r="WZA428" s="230"/>
      <c r="WZB428" s="230"/>
      <c r="WZC428" s="230"/>
      <c r="WZD428" s="230"/>
      <c r="WZE428" s="230"/>
      <c r="WZF428" s="230"/>
      <c r="WZG428" s="230"/>
      <c r="WZH428" s="230"/>
      <c r="WZI428" s="230"/>
      <c r="WZJ428" s="230"/>
      <c r="WZK428" s="230"/>
      <c r="WZL428" s="230"/>
      <c r="WZM428" s="230"/>
      <c r="WZN428" s="230"/>
      <c r="WZO428" s="230"/>
      <c r="WZP428" s="230"/>
      <c r="WZQ428" s="230"/>
      <c r="WZR428" s="230"/>
      <c r="WZS428" s="230"/>
      <c r="WZT428" s="230"/>
      <c r="WZU428" s="230"/>
      <c r="WZV428" s="230"/>
      <c r="WZW428" s="230"/>
      <c r="WZX428" s="230"/>
      <c r="WZY428" s="230"/>
      <c r="WZZ428" s="230"/>
      <c r="XAA428" s="230"/>
      <c r="XAB428" s="230"/>
      <c r="XAC428" s="230"/>
      <c r="XAD428" s="230"/>
      <c r="XAE428" s="230"/>
      <c r="XAF428" s="230"/>
      <c r="XAG428" s="230"/>
      <c r="XAH428" s="230"/>
      <c r="XAI428" s="230"/>
      <c r="XAJ428" s="230"/>
      <c r="XAK428" s="230"/>
      <c r="XAL428" s="230"/>
      <c r="XAM428" s="230"/>
      <c r="XAN428" s="230"/>
      <c r="XAO428" s="230"/>
      <c r="XAP428" s="230"/>
      <c r="XAQ428" s="230"/>
      <c r="XAR428" s="230"/>
      <c r="XAS428" s="230"/>
      <c r="XAT428" s="230"/>
      <c r="XAU428" s="230"/>
      <c r="XAV428" s="230"/>
      <c r="XAW428" s="230"/>
      <c r="XAX428" s="230"/>
      <c r="XAY428" s="230"/>
      <c r="XAZ428" s="230"/>
      <c r="XBA428" s="230"/>
      <c r="XBB428" s="230"/>
      <c r="XBC428" s="230"/>
      <c r="XBD428" s="230"/>
      <c r="XBE428" s="230"/>
      <c r="XBF428" s="230"/>
      <c r="XBG428" s="230"/>
      <c r="XBH428" s="230"/>
      <c r="XBI428" s="230"/>
      <c r="XBJ428" s="230"/>
      <c r="XBK428" s="230"/>
      <c r="XBL428" s="230"/>
      <c r="XBM428" s="230"/>
      <c r="XBN428" s="230"/>
      <c r="XBO428" s="230"/>
      <c r="XBP428" s="230"/>
      <c r="XBQ428" s="230"/>
      <c r="XBR428" s="230"/>
      <c r="XBS428" s="230"/>
      <c r="XBT428" s="230"/>
      <c r="XBU428" s="230"/>
      <c r="XBV428" s="230"/>
      <c r="XBW428" s="230"/>
      <c r="XBX428" s="230"/>
      <c r="XBY428" s="230"/>
      <c r="XBZ428" s="230"/>
      <c r="XCA428" s="230"/>
      <c r="XCB428" s="230"/>
      <c r="XCC428" s="230"/>
      <c r="XCD428" s="230"/>
      <c r="XCE428" s="230"/>
      <c r="XCF428" s="230"/>
      <c r="XCG428" s="230"/>
      <c r="XCH428" s="230"/>
      <c r="XCI428" s="230"/>
      <c r="XCJ428" s="230"/>
      <c r="XCK428" s="230"/>
      <c r="XCL428" s="230"/>
      <c r="XCM428" s="230"/>
      <c r="XCN428" s="230"/>
      <c r="XCO428" s="230"/>
      <c r="XCP428" s="230"/>
      <c r="XCQ428" s="230"/>
      <c r="XCR428" s="230"/>
      <c r="XCS428" s="230"/>
      <c r="XCT428" s="230"/>
      <c r="XCU428" s="230"/>
      <c r="XCV428" s="230"/>
      <c r="XCW428" s="230"/>
      <c r="XCX428" s="230"/>
      <c r="XCY428" s="230"/>
      <c r="XCZ428" s="230"/>
      <c r="XDA428" s="230"/>
      <c r="XDB428" s="230"/>
      <c r="XDC428" s="230"/>
      <c r="XDD428" s="230"/>
      <c r="XDE428" s="230"/>
      <c r="XDF428" s="230"/>
      <c r="XDG428" s="230"/>
      <c r="XDH428" s="230"/>
      <c r="XDI428" s="230"/>
      <c r="XDJ428" s="230"/>
      <c r="XDK428" s="230"/>
      <c r="XDL428" s="230"/>
      <c r="XDM428" s="230"/>
      <c r="XDN428" s="230"/>
      <c r="XDO428" s="230"/>
      <c r="XDP428" s="230"/>
      <c r="XDQ428" s="230"/>
      <c r="XDR428" s="230"/>
      <c r="XDS428" s="230"/>
      <c r="XDT428" s="230"/>
      <c r="XDU428" s="230"/>
      <c r="XDV428" s="230"/>
      <c r="XDW428" s="230"/>
      <c r="XDX428" s="230"/>
      <c r="XDY428" s="230"/>
      <c r="XDZ428" s="230"/>
      <c r="XEA428" s="230"/>
      <c r="XEB428" s="230"/>
      <c r="XEC428" s="230"/>
      <c r="XED428" s="230"/>
      <c r="XEE428" s="230"/>
      <c r="XEF428" s="230"/>
      <c r="XEG428" s="230"/>
      <c r="XEH428" s="230"/>
      <c r="XEI428" s="230"/>
      <c r="XEJ428" s="230"/>
      <c r="XEK428" s="230"/>
      <c r="XEL428" s="230"/>
      <c r="XEM428" s="230"/>
      <c r="XEN428" s="230"/>
      <c r="XEO428" s="230"/>
      <c r="XEP428" s="230"/>
      <c r="XEQ428" s="230"/>
      <c r="XER428" s="230"/>
      <c r="XES428" s="230"/>
      <c r="XET428" s="230"/>
      <c r="XEU428" s="230"/>
      <c r="XEV428" s="230"/>
      <c r="XEW428" s="230"/>
      <c r="XEX428" s="230"/>
      <c r="XEY428" s="230"/>
      <c r="XEZ428" s="230"/>
      <c r="XFA428" s="230"/>
      <c r="XFB428" s="230"/>
      <c r="XFC428" s="230"/>
      <c r="XFD428" s="230"/>
    </row>
    <row r="429" spans="1:16384" s="343" customFormat="1">
      <c r="A429" s="343" t="s">
        <v>2451</v>
      </c>
      <c r="B429" s="343" t="s">
        <v>309</v>
      </c>
      <c r="C429" s="343" t="s">
        <v>174</v>
      </c>
      <c r="E429" s="378">
        <v>6550</v>
      </c>
      <c r="F429" s="377"/>
      <c r="G429" s="377"/>
      <c r="H429" s="377"/>
      <c r="I429" s="565"/>
      <c r="J429" s="565"/>
      <c r="K429" s="565"/>
      <c r="L429" s="565"/>
      <c r="M429" s="565"/>
      <c r="N429" s="565"/>
      <c r="O429" s="565"/>
      <c r="P429" s="565"/>
      <c r="Q429" s="565"/>
      <c r="R429" s="565"/>
      <c r="S429" s="565"/>
      <c r="T429" s="565"/>
      <c r="U429" s="565"/>
      <c r="V429" s="565"/>
      <c r="W429" s="565"/>
      <c r="X429" s="565"/>
      <c r="Y429" s="565"/>
      <c r="Z429" s="565"/>
      <c r="AA429" s="565"/>
      <c r="AB429" s="565"/>
      <c r="AC429" s="565"/>
      <c r="AD429" s="565"/>
      <c r="AE429" s="565"/>
      <c r="AF429" s="565"/>
      <c r="AG429" s="565"/>
      <c r="AH429" s="565"/>
      <c r="AI429" s="565"/>
      <c r="AJ429" s="565"/>
      <c r="AK429" s="565"/>
      <c r="AL429" s="565"/>
      <c r="AM429" s="565"/>
      <c r="AN429" s="565"/>
      <c r="AO429" s="565"/>
      <c r="AP429" s="565"/>
      <c r="AQ429" s="565"/>
      <c r="AR429" s="565"/>
      <c r="AS429" s="565"/>
      <c r="AT429" s="565"/>
      <c r="AU429" s="565"/>
      <c r="AV429" s="565"/>
      <c r="AW429" s="565"/>
      <c r="AX429" s="565"/>
      <c r="AY429" s="565"/>
      <c r="AZ429" s="565"/>
      <c r="BA429" s="565"/>
      <c r="BB429" s="565"/>
      <c r="BC429" s="565"/>
      <c r="BD429" s="565"/>
      <c r="BE429" s="565"/>
      <c r="BF429" s="565"/>
      <c r="BG429" s="565"/>
      <c r="BH429" s="565"/>
      <c r="BI429" s="565"/>
      <c r="BJ429" s="565"/>
      <c r="BK429" s="565"/>
      <c r="BL429" s="565"/>
      <c r="BM429" s="565"/>
      <c r="BN429" s="565"/>
      <c r="BO429" s="565"/>
      <c r="BP429" s="565"/>
      <c r="BQ429" s="565"/>
      <c r="BR429" s="565"/>
      <c r="BS429" s="565"/>
      <c r="BT429" s="565"/>
      <c r="BU429" s="565"/>
      <c r="BV429" s="565"/>
      <c r="BW429" s="565"/>
      <c r="BX429" s="565"/>
      <c r="BY429" s="565"/>
      <c r="BZ429" s="565"/>
      <c r="CA429" s="565"/>
      <c r="CB429" s="565"/>
      <c r="CC429" s="565"/>
      <c r="CD429" s="565"/>
      <c r="CE429" s="565"/>
      <c r="CF429" s="565"/>
      <c r="CG429" s="565"/>
      <c r="CH429" s="565"/>
      <c r="CI429" s="565"/>
      <c r="CJ429" s="565"/>
      <c r="CK429" s="565"/>
      <c r="CL429" s="565"/>
      <c r="CM429" s="565"/>
      <c r="CN429" s="565"/>
      <c r="CO429" s="565"/>
      <c r="CP429" s="565"/>
      <c r="CQ429" s="565"/>
      <c r="CR429" s="565"/>
      <c r="CS429" s="565"/>
      <c r="CT429" s="565"/>
      <c r="CU429" s="565"/>
      <c r="CV429" s="565"/>
      <c r="CW429" s="565"/>
      <c r="CX429" s="565"/>
      <c r="CY429" s="565"/>
      <c r="CZ429" s="565"/>
      <c r="DA429" s="565"/>
      <c r="DB429" s="565"/>
      <c r="DC429" s="565"/>
      <c r="DD429" s="565"/>
      <c r="DE429" s="565"/>
      <c r="DF429" s="565"/>
      <c r="DG429" s="565"/>
      <c r="DH429" s="565"/>
      <c r="DI429" s="565"/>
      <c r="DJ429" s="565"/>
      <c r="DK429" s="565"/>
      <c r="DL429" s="565"/>
      <c r="DM429" s="565"/>
      <c r="DN429" s="565"/>
      <c r="DO429" s="565"/>
      <c r="DP429" s="565"/>
      <c r="DQ429" s="565"/>
      <c r="DR429" s="565"/>
      <c r="DS429" s="565"/>
      <c r="DT429" s="565"/>
      <c r="DU429" s="565"/>
      <c r="DV429" s="565"/>
      <c r="DW429" s="565"/>
      <c r="DX429" s="565"/>
      <c r="DY429" s="565"/>
      <c r="DZ429" s="565"/>
      <c r="EA429" s="565"/>
      <c r="EB429" s="565"/>
      <c r="EC429" s="565"/>
      <c r="ED429" s="565"/>
      <c r="EE429" s="565"/>
      <c r="EF429" s="565"/>
      <c r="EG429" s="565"/>
      <c r="EH429" s="565"/>
      <c r="EI429" s="565"/>
      <c r="EJ429" s="565"/>
      <c r="EK429" s="565"/>
      <c r="EL429" s="565"/>
      <c r="EM429" s="565"/>
      <c r="EN429" s="565"/>
      <c r="EO429" s="565"/>
      <c r="EP429" s="565"/>
      <c r="EQ429" s="565"/>
      <c r="ER429" s="565"/>
      <c r="ES429" s="565"/>
      <c r="ET429" s="565"/>
      <c r="EU429" s="565"/>
      <c r="EV429" s="565"/>
      <c r="EW429" s="565"/>
      <c r="EX429" s="565"/>
      <c r="EY429" s="565"/>
      <c r="EZ429" s="565"/>
      <c r="FA429" s="565"/>
      <c r="FB429" s="565"/>
      <c r="FC429" s="565"/>
      <c r="FD429" s="565"/>
      <c r="FE429" s="565"/>
      <c r="FF429" s="565"/>
      <c r="FG429" s="565"/>
      <c r="FH429" s="565"/>
      <c r="FI429" s="565"/>
      <c r="FJ429" s="565"/>
      <c r="FK429" s="565"/>
      <c r="FL429" s="565"/>
      <c r="FM429" s="565"/>
      <c r="FN429" s="565"/>
      <c r="FO429" s="565"/>
      <c r="FP429" s="565"/>
      <c r="FQ429" s="565"/>
      <c r="FR429" s="565"/>
      <c r="FS429" s="565"/>
      <c r="FT429" s="565"/>
      <c r="FU429" s="565"/>
      <c r="FV429" s="565"/>
      <c r="FW429" s="565"/>
      <c r="FX429" s="565"/>
      <c r="FY429" s="565"/>
      <c r="FZ429" s="565"/>
      <c r="GA429" s="565"/>
      <c r="GB429" s="565"/>
      <c r="GC429" s="565"/>
      <c r="GD429" s="565"/>
      <c r="GE429" s="565"/>
      <c r="GF429" s="565"/>
      <c r="GG429" s="565"/>
      <c r="GH429" s="565"/>
      <c r="GI429" s="565"/>
      <c r="GJ429" s="565"/>
      <c r="GK429" s="565"/>
      <c r="GL429" s="565"/>
      <c r="GM429" s="565"/>
      <c r="GN429" s="565"/>
      <c r="GO429" s="565"/>
      <c r="GP429" s="565"/>
      <c r="GQ429" s="565"/>
      <c r="GR429" s="565"/>
      <c r="GS429" s="565"/>
      <c r="GT429" s="565"/>
      <c r="GU429" s="565"/>
      <c r="GV429" s="565"/>
      <c r="GW429" s="565"/>
      <c r="GX429" s="565"/>
      <c r="GY429" s="565"/>
      <c r="GZ429" s="565"/>
      <c r="HA429" s="565"/>
      <c r="HB429" s="565"/>
      <c r="HC429" s="565"/>
      <c r="HD429" s="565"/>
      <c r="HE429" s="565"/>
      <c r="HF429" s="565"/>
      <c r="HG429" s="565"/>
      <c r="HH429" s="565"/>
      <c r="HI429" s="565"/>
      <c r="HJ429" s="565"/>
      <c r="HK429" s="565"/>
      <c r="HL429" s="565"/>
      <c r="HM429" s="565"/>
      <c r="HN429" s="565"/>
      <c r="HO429" s="565"/>
      <c r="HP429" s="565"/>
      <c r="HQ429" s="565"/>
      <c r="HR429" s="565"/>
      <c r="HS429" s="565"/>
      <c r="HT429" s="565"/>
      <c r="HU429" s="565"/>
      <c r="HV429" s="565"/>
      <c r="HW429" s="565"/>
      <c r="HX429" s="565"/>
      <c r="HY429" s="565"/>
      <c r="HZ429" s="565"/>
      <c r="IA429" s="565"/>
      <c r="IB429" s="565"/>
      <c r="IC429" s="565"/>
      <c r="ID429" s="565"/>
      <c r="IE429" s="565"/>
      <c r="IF429" s="565"/>
      <c r="IG429" s="565"/>
      <c r="IH429" s="565"/>
      <c r="II429" s="565"/>
      <c r="IJ429" s="565"/>
      <c r="IK429" s="565"/>
      <c r="IL429" s="565"/>
      <c r="IM429" s="565"/>
      <c r="IN429" s="565"/>
      <c r="IO429" s="565"/>
      <c r="IP429" s="565"/>
      <c r="IQ429" s="565"/>
      <c r="IR429" s="565"/>
      <c r="IS429" s="565"/>
      <c r="IT429" s="565"/>
      <c r="IU429" s="565"/>
      <c r="IV429" s="565"/>
      <c r="IW429" s="565"/>
      <c r="IX429" s="565"/>
      <c r="IY429" s="565"/>
      <c r="IZ429" s="565"/>
      <c r="JA429" s="565"/>
      <c r="JB429" s="565"/>
      <c r="JC429" s="565"/>
      <c r="JD429" s="565"/>
      <c r="JE429" s="565"/>
      <c r="JF429" s="565"/>
      <c r="JG429" s="565"/>
      <c r="JH429" s="565"/>
      <c r="JI429" s="565"/>
      <c r="JJ429" s="565"/>
      <c r="JK429" s="565"/>
      <c r="JL429" s="565"/>
      <c r="JM429" s="565"/>
      <c r="JN429" s="565"/>
      <c r="JO429" s="565"/>
      <c r="JP429" s="565"/>
      <c r="JQ429" s="565"/>
      <c r="JR429" s="565"/>
      <c r="JS429" s="565"/>
      <c r="JT429" s="565"/>
      <c r="JU429" s="565"/>
      <c r="JV429" s="565"/>
      <c r="JW429" s="565"/>
      <c r="JX429" s="565"/>
      <c r="JY429" s="565"/>
      <c r="JZ429" s="565"/>
      <c r="KA429" s="565"/>
      <c r="KB429" s="565"/>
      <c r="KC429" s="565"/>
      <c r="KD429" s="565"/>
      <c r="KE429" s="565"/>
      <c r="KF429" s="565"/>
      <c r="KG429" s="565"/>
      <c r="KH429" s="565"/>
      <c r="KI429" s="565"/>
      <c r="KJ429" s="565"/>
      <c r="KK429" s="565"/>
      <c r="KL429" s="565"/>
      <c r="KM429" s="565"/>
      <c r="KN429" s="565"/>
      <c r="KO429" s="565"/>
      <c r="KP429" s="565"/>
      <c r="KQ429" s="565"/>
      <c r="KR429" s="565"/>
      <c r="KS429" s="565"/>
      <c r="KT429" s="565"/>
      <c r="KU429" s="565"/>
      <c r="KV429" s="565"/>
      <c r="KW429" s="565"/>
      <c r="KX429" s="565"/>
      <c r="KY429" s="565"/>
      <c r="KZ429" s="565"/>
      <c r="LA429" s="565"/>
      <c r="LB429" s="565"/>
      <c r="LC429" s="565"/>
      <c r="LD429" s="565"/>
      <c r="LE429" s="565"/>
      <c r="LF429" s="565"/>
      <c r="LG429" s="565"/>
      <c r="LH429" s="565"/>
      <c r="LI429" s="565"/>
      <c r="LJ429" s="565"/>
      <c r="LK429" s="565"/>
      <c r="LL429" s="565"/>
      <c r="LM429" s="565"/>
      <c r="LN429" s="565"/>
      <c r="LO429" s="565"/>
      <c r="LP429" s="565"/>
      <c r="LQ429" s="565"/>
      <c r="LR429" s="565"/>
      <c r="LS429" s="565"/>
      <c r="LT429" s="565"/>
      <c r="LU429" s="565"/>
      <c r="LV429" s="565"/>
      <c r="LW429" s="565"/>
      <c r="LX429" s="565"/>
      <c r="LY429" s="565"/>
      <c r="LZ429" s="565"/>
      <c r="MA429" s="565"/>
      <c r="MB429" s="565"/>
      <c r="MC429" s="565"/>
      <c r="MD429" s="565"/>
      <c r="ME429" s="565"/>
      <c r="MF429" s="565"/>
      <c r="MG429" s="565"/>
      <c r="MH429" s="565"/>
      <c r="MI429" s="565"/>
      <c r="MJ429" s="565"/>
      <c r="MK429" s="565"/>
      <c r="ML429" s="565"/>
      <c r="MM429" s="565"/>
      <c r="MN429" s="565"/>
      <c r="MO429" s="565"/>
      <c r="MP429" s="565"/>
      <c r="MQ429" s="565"/>
      <c r="MR429" s="565"/>
      <c r="MS429" s="565"/>
      <c r="MT429" s="565"/>
      <c r="MU429" s="565"/>
      <c r="MV429" s="565"/>
      <c r="MW429" s="565"/>
      <c r="MX429" s="565"/>
      <c r="MY429" s="565"/>
      <c r="MZ429" s="565"/>
      <c r="NA429" s="565"/>
      <c r="NB429" s="565"/>
      <c r="NC429" s="565"/>
      <c r="ND429" s="565"/>
      <c r="NE429" s="565"/>
      <c r="NF429" s="565"/>
      <c r="NG429" s="565"/>
      <c r="NH429" s="565"/>
      <c r="NI429" s="565"/>
      <c r="NJ429" s="565"/>
      <c r="NK429" s="565"/>
      <c r="NL429" s="565"/>
      <c r="NM429" s="565"/>
      <c r="NN429" s="565"/>
      <c r="NO429" s="565"/>
      <c r="NP429" s="565"/>
      <c r="NQ429" s="565"/>
      <c r="NR429" s="565"/>
      <c r="NS429" s="565"/>
      <c r="NT429" s="565"/>
      <c r="NU429" s="565"/>
      <c r="NV429" s="565"/>
      <c r="NW429" s="565"/>
      <c r="NX429" s="565"/>
      <c r="NY429" s="565"/>
      <c r="NZ429" s="565"/>
      <c r="OA429" s="565"/>
      <c r="OB429" s="565"/>
      <c r="OC429" s="565"/>
      <c r="OD429" s="565"/>
      <c r="OE429" s="565"/>
      <c r="OF429" s="565"/>
      <c r="OG429" s="565"/>
      <c r="OH429" s="565"/>
      <c r="OI429" s="565"/>
      <c r="OJ429" s="565"/>
      <c r="OK429" s="565"/>
      <c r="OL429" s="565"/>
      <c r="OM429" s="565"/>
      <c r="ON429" s="565"/>
      <c r="OO429" s="565"/>
      <c r="OP429" s="565"/>
      <c r="OQ429" s="565"/>
      <c r="OR429" s="565"/>
      <c r="OS429" s="565"/>
      <c r="OT429" s="565"/>
      <c r="OU429" s="565"/>
      <c r="OV429" s="565"/>
      <c r="OW429" s="565"/>
      <c r="OX429" s="565"/>
      <c r="OY429" s="565"/>
      <c r="OZ429" s="565"/>
      <c r="PA429" s="565"/>
      <c r="PB429" s="565"/>
      <c r="PC429" s="565"/>
      <c r="PD429" s="565"/>
      <c r="PE429" s="565"/>
      <c r="PF429" s="565"/>
      <c r="PG429" s="565"/>
      <c r="PH429" s="565"/>
      <c r="PI429" s="565"/>
      <c r="PJ429" s="565"/>
      <c r="PK429" s="565"/>
      <c r="PL429" s="565"/>
      <c r="PM429" s="565"/>
      <c r="PN429" s="565"/>
      <c r="PO429" s="565"/>
      <c r="PP429" s="565"/>
      <c r="PQ429" s="565"/>
      <c r="PR429" s="565"/>
      <c r="PS429" s="565"/>
      <c r="PT429" s="565"/>
      <c r="PU429" s="565"/>
      <c r="PV429" s="565"/>
      <c r="PW429" s="565"/>
      <c r="PX429" s="565"/>
      <c r="PY429" s="565"/>
      <c r="PZ429" s="565"/>
      <c r="QA429" s="565"/>
      <c r="QB429" s="565"/>
      <c r="QC429" s="565"/>
      <c r="QD429" s="565"/>
      <c r="QE429" s="565"/>
      <c r="QF429" s="565"/>
      <c r="QG429" s="565"/>
      <c r="QH429" s="565"/>
      <c r="QI429" s="565"/>
      <c r="QJ429" s="565"/>
      <c r="QK429" s="565"/>
      <c r="QL429" s="565"/>
      <c r="QM429" s="565"/>
      <c r="QN429" s="565"/>
      <c r="QO429" s="565"/>
      <c r="QP429" s="565"/>
      <c r="QQ429" s="565"/>
      <c r="QR429" s="565"/>
      <c r="QS429" s="565"/>
      <c r="QT429" s="565"/>
      <c r="QU429" s="565"/>
      <c r="QV429" s="565"/>
      <c r="QW429" s="565"/>
      <c r="QX429" s="565"/>
      <c r="QY429" s="565"/>
      <c r="QZ429" s="565"/>
      <c r="RA429" s="565"/>
      <c r="RB429" s="565"/>
      <c r="RC429" s="565"/>
      <c r="RD429" s="565"/>
      <c r="RE429" s="565"/>
      <c r="RF429" s="565"/>
      <c r="RG429" s="565"/>
      <c r="RH429" s="565"/>
      <c r="RI429" s="565"/>
      <c r="RJ429" s="565"/>
      <c r="RK429" s="565"/>
      <c r="RL429" s="565"/>
      <c r="RM429" s="565"/>
      <c r="RN429" s="565"/>
      <c r="RO429" s="565"/>
      <c r="RP429" s="565"/>
      <c r="RQ429" s="565"/>
      <c r="RR429" s="565"/>
      <c r="RS429" s="565"/>
      <c r="RT429" s="565"/>
      <c r="RU429" s="565"/>
      <c r="RV429" s="565"/>
      <c r="RW429" s="565"/>
      <c r="RX429" s="565"/>
      <c r="RY429" s="565"/>
      <c r="RZ429" s="565"/>
      <c r="SA429" s="565"/>
      <c r="SB429" s="565"/>
      <c r="SC429" s="565"/>
      <c r="SD429" s="565"/>
      <c r="SE429" s="565"/>
      <c r="SF429" s="565"/>
      <c r="SG429" s="565"/>
      <c r="SH429" s="565"/>
      <c r="SI429" s="565"/>
      <c r="SJ429" s="565"/>
      <c r="SK429" s="565"/>
      <c r="SL429" s="565"/>
      <c r="SM429" s="565"/>
      <c r="SN429" s="565"/>
      <c r="SO429" s="565"/>
      <c r="SP429" s="565"/>
      <c r="SQ429" s="565"/>
      <c r="SR429" s="565"/>
      <c r="SS429" s="565"/>
      <c r="ST429" s="565"/>
      <c r="SU429" s="565"/>
      <c r="SV429" s="565"/>
      <c r="SW429" s="565"/>
      <c r="SX429" s="565"/>
      <c r="SY429" s="565"/>
      <c r="SZ429" s="565"/>
      <c r="TA429" s="565"/>
      <c r="TB429" s="565"/>
      <c r="TC429" s="565"/>
      <c r="TD429" s="565"/>
      <c r="TE429" s="565"/>
      <c r="TF429" s="565"/>
      <c r="TG429" s="565"/>
      <c r="TH429" s="565"/>
      <c r="TI429" s="565"/>
      <c r="TJ429" s="565"/>
      <c r="TK429" s="565"/>
      <c r="TL429" s="565"/>
      <c r="TM429" s="565"/>
      <c r="TN429" s="565"/>
      <c r="TO429" s="565"/>
      <c r="TP429" s="565"/>
      <c r="TQ429" s="565"/>
      <c r="TR429" s="565"/>
      <c r="TS429" s="565"/>
      <c r="TT429" s="565"/>
      <c r="TU429" s="565"/>
      <c r="TV429" s="565"/>
      <c r="TW429" s="565"/>
      <c r="TX429" s="565"/>
      <c r="TY429" s="565"/>
      <c r="TZ429" s="565"/>
      <c r="UA429" s="565"/>
      <c r="UB429" s="565"/>
      <c r="UC429" s="565"/>
      <c r="UD429" s="565"/>
      <c r="UE429" s="565"/>
      <c r="UF429" s="565"/>
      <c r="UG429" s="565"/>
      <c r="UH429" s="565"/>
      <c r="UI429" s="565"/>
      <c r="UJ429" s="565"/>
      <c r="UK429" s="565"/>
      <c r="UL429" s="565"/>
      <c r="UM429" s="565"/>
      <c r="UN429" s="565"/>
      <c r="UO429" s="565"/>
      <c r="UP429" s="565"/>
      <c r="UQ429" s="565"/>
      <c r="UR429" s="565"/>
      <c r="US429" s="565"/>
      <c r="UT429" s="565"/>
      <c r="UU429" s="565"/>
      <c r="UV429" s="565"/>
      <c r="UW429" s="565"/>
      <c r="UX429" s="565"/>
      <c r="UY429" s="565"/>
      <c r="UZ429" s="565"/>
      <c r="VA429" s="565"/>
      <c r="VB429" s="565"/>
      <c r="VC429" s="565"/>
      <c r="VD429" s="565"/>
      <c r="VE429" s="565"/>
      <c r="VF429" s="565"/>
      <c r="VG429" s="565"/>
      <c r="VH429" s="565"/>
      <c r="VI429" s="565"/>
      <c r="VJ429" s="565"/>
      <c r="VK429" s="565"/>
      <c r="VL429" s="565"/>
      <c r="VM429" s="565"/>
      <c r="VN429" s="565"/>
      <c r="VO429" s="565"/>
      <c r="VP429" s="565"/>
      <c r="VQ429" s="565"/>
      <c r="VR429" s="565"/>
      <c r="VS429" s="565"/>
      <c r="VT429" s="565"/>
      <c r="VU429" s="565"/>
      <c r="VV429" s="565"/>
      <c r="VW429" s="565"/>
      <c r="VX429" s="565"/>
      <c r="VY429" s="565"/>
      <c r="VZ429" s="565"/>
      <c r="WA429" s="565"/>
      <c r="WB429" s="565"/>
      <c r="WC429" s="565"/>
      <c r="WD429" s="565"/>
      <c r="WE429" s="565"/>
      <c r="WF429" s="565"/>
      <c r="WG429" s="565"/>
      <c r="WH429" s="565"/>
      <c r="WI429" s="565"/>
      <c r="WJ429" s="565"/>
      <c r="WK429" s="565"/>
      <c r="WL429" s="565"/>
      <c r="WM429" s="565"/>
      <c r="WN429" s="565"/>
      <c r="WO429" s="565"/>
      <c r="WP429" s="565"/>
      <c r="WQ429" s="565"/>
      <c r="WR429" s="565"/>
      <c r="WS429" s="565"/>
      <c r="WT429" s="565"/>
      <c r="WU429" s="565"/>
      <c r="WV429" s="565"/>
      <c r="WW429" s="565"/>
      <c r="WX429" s="565"/>
      <c r="WY429" s="565"/>
      <c r="WZ429" s="565"/>
      <c r="XA429" s="565"/>
      <c r="XB429" s="565"/>
      <c r="XC429" s="565"/>
      <c r="XD429" s="565"/>
      <c r="XE429" s="565"/>
      <c r="XF429" s="565"/>
      <c r="XG429" s="565"/>
      <c r="XH429" s="565"/>
      <c r="XI429" s="565"/>
      <c r="XJ429" s="565"/>
      <c r="XK429" s="565"/>
      <c r="XL429" s="565"/>
      <c r="XM429" s="565"/>
      <c r="XN429" s="565"/>
      <c r="XO429" s="565"/>
      <c r="XP429" s="565"/>
      <c r="XQ429" s="565"/>
      <c r="XR429" s="565"/>
      <c r="XS429" s="565"/>
      <c r="XT429" s="565"/>
      <c r="XU429" s="565"/>
      <c r="XV429" s="565"/>
      <c r="XW429" s="565"/>
      <c r="XX429" s="565"/>
      <c r="XY429" s="565"/>
      <c r="XZ429" s="565"/>
      <c r="YA429" s="565"/>
      <c r="YB429" s="565"/>
      <c r="YC429" s="565"/>
      <c r="YD429" s="565"/>
      <c r="YE429" s="565"/>
      <c r="YF429" s="565"/>
      <c r="YG429" s="565"/>
      <c r="YH429" s="565"/>
      <c r="YI429" s="565"/>
      <c r="YJ429" s="565"/>
      <c r="YK429" s="565"/>
      <c r="YL429" s="565"/>
      <c r="YM429" s="565"/>
      <c r="YN429" s="565"/>
      <c r="YO429" s="565"/>
      <c r="YP429" s="565"/>
      <c r="YQ429" s="565"/>
      <c r="YR429" s="565"/>
      <c r="YS429" s="565"/>
      <c r="YT429" s="565"/>
      <c r="YU429" s="565"/>
      <c r="YV429" s="565"/>
      <c r="YW429" s="565"/>
      <c r="YX429" s="565"/>
      <c r="YY429" s="565"/>
      <c r="YZ429" s="565"/>
      <c r="ZA429" s="565"/>
      <c r="ZB429" s="565"/>
      <c r="ZC429" s="565"/>
      <c r="ZD429" s="565"/>
      <c r="ZE429" s="565"/>
      <c r="ZF429" s="565"/>
      <c r="ZG429" s="565"/>
      <c r="ZH429" s="565"/>
      <c r="ZI429" s="565"/>
      <c r="ZJ429" s="565"/>
      <c r="ZK429" s="565"/>
      <c r="ZL429" s="565"/>
      <c r="ZM429" s="565"/>
      <c r="ZN429" s="565"/>
      <c r="ZO429" s="565"/>
      <c r="ZP429" s="565"/>
      <c r="ZQ429" s="565"/>
      <c r="ZR429" s="565"/>
      <c r="ZS429" s="565"/>
      <c r="ZT429" s="565"/>
      <c r="ZU429" s="565"/>
      <c r="ZV429" s="565"/>
      <c r="ZW429" s="565"/>
      <c r="ZX429" s="565"/>
      <c r="ZY429" s="565"/>
      <c r="ZZ429" s="565"/>
      <c r="AAA429" s="565"/>
      <c r="AAB429" s="565"/>
      <c r="AAC429" s="565"/>
      <c r="AAD429" s="565"/>
      <c r="AAE429" s="565"/>
      <c r="AAF429" s="565"/>
      <c r="AAG429" s="565"/>
      <c r="AAH429" s="565"/>
      <c r="AAI429" s="565"/>
      <c r="AAJ429" s="565"/>
      <c r="AAK429" s="565"/>
      <c r="AAL429" s="565"/>
      <c r="AAM429" s="565"/>
      <c r="AAN429" s="565"/>
      <c r="AAO429" s="565"/>
      <c r="AAP429" s="565"/>
      <c r="AAQ429" s="565"/>
      <c r="AAR429" s="565"/>
      <c r="AAS429" s="565"/>
      <c r="AAT429" s="565"/>
      <c r="AAU429" s="565"/>
      <c r="AAV429" s="565"/>
      <c r="AAW429" s="565"/>
      <c r="AAX429" s="565"/>
      <c r="AAY429" s="565"/>
      <c r="AAZ429" s="565"/>
      <c r="ABA429" s="565"/>
      <c r="ABB429" s="565"/>
      <c r="ABC429" s="565"/>
      <c r="ABD429" s="565"/>
      <c r="ABE429" s="565"/>
      <c r="ABF429" s="565"/>
      <c r="ABG429" s="565"/>
      <c r="ABH429" s="565"/>
      <c r="ABI429" s="565"/>
      <c r="ABJ429" s="565"/>
      <c r="ABK429" s="565"/>
      <c r="ABL429" s="565"/>
      <c r="ABM429" s="565"/>
      <c r="ABN429" s="565"/>
      <c r="ABO429" s="565"/>
      <c r="ABP429" s="565"/>
      <c r="ABQ429" s="565"/>
      <c r="ABR429" s="565"/>
      <c r="ABS429" s="565"/>
      <c r="ABT429" s="565"/>
      <c r="ABU429" s="565"/>
      <c r="ABV429" s="565"/>
      <c r="ABW429" s="565"/>
      <c r="ABX429" s="565"/>
      <c r="ABY429" s="565"/>
      <c r="ABZ429" s="565"/>
      <c r="ACA429" s="565"/>
      <c r="ACB429" s="565"/>
      <c r="ACC429" s="565"/>
      <c r="ACD429" s="565"/>
      <c r="ACE429" s="565"/>
      <c r="ACF429" s="565"/>
      <c r="ACG429" s="565"/>
      <c r="ACH429" s="565"/>
      <c r="ACI429" s="565"/>
      <c r="ACJ429" s="565"/>
      <c r="ACK429" s="565"/>
      <c r="ACL429" s="565"/>
      <c r="ACM429" s="565"/>
      <c r="ACN429" s="565"/>
      <c r="ACO429" s="565"/>
      <c r="ACP429" s="565"/>
      <c r="ACQ429" s="565"/>
      <c r="ACR429" s="565"/>
      <c r="ACS429" s="565"/>
      <c r="ACT429" s="565"/>
      <c r="ACU429" s="565"/>
      <c r="ACV429" s="565"/>
      <c r="ACW429" s="565"/>
      <c r="ACX429" s="565"/>
      <c r="ACY429" s="565"/>
      <c r="ACZ429" s="565"/>
      <c r="ADA429" s="565"/>
      <c r="ADB429" s="565"/>
      <c r="ADC429" s="565"/>
      <c r="ADD429" s="565"/>
      <c r="ADE429" s="565"/>
      <c r="ADF429" s="565"/>
      <c r="ADG429" s="565"/>
      <c r="ADH429" s="565"/>
      <c r="ADI429" s="565"/>
      <c r="ADJ429" s="565"/>
      <c r="ADK429" s="565"/>
      <c r="ADL429" s="565"/>
      <c r="ADM429" s="565"/>
      <c r="ADN429" s="565"/>
      <c r="ADO429" s="565"/>
      <c r="ADP429" s="565"/>
      <c r="ADQ429" s="565"/>
      <c r="ADR429" s="565"/>
      <c r="ADS429" s="565"/>
      <c r="ADT429" s="565"/>
      <c r="ADU429" s="565"/>
      <c r="ADV429" s="565"/>
      <c r="ADW429" s="565"/>
      <c r="ADX429" s="565"/>
      <c r="ADY429" s="565"/>
      <c r="ADZ429" s="565"/>
      <c r="AEA429" s="565"/>
      <c r="AEB429" s="565"/>
      <c r="AEC429" s="565"/>
      <c r="AED429" s="565"/>
      <c r="AEE429" s="565"/>
      <c r="AEF429" s="565"/>
      <c r="AEG429" s="565"/>
      <c r="AEH429" s="565"/>
      <c r="AEI429" s="565"/>
      <c r="AEJ429" s="565"/>
      <c r="AEK429" s="565"/>
      <c r="AEL429" s="565"/>
      <c r="AEM429" s="565"/>
      <c r="AEN429" s="565"/>
      <c r="AEO429" s="565"/>
      <c r="AEP429" s="565"/>
      <c r="AEQ429" s="565"/>
      <c r="AER429" s="565"/>
      <c r="AES429" s="565"/>
      <c r="AET429" s="565"/>
      <c r="AEU429" s="565"/>
      <c r="AEV429" s="565"/>
      <c r="AEW429" s="565"/>
      <c r="AEX429" s="565"/>
      <c r="AEY429" s="565"/>
      <c r="AEZ429" s="565"/>
      <c r="AFA429" s="565"/>
      <c r="AFB429" s="565"/>
      <c r="AFC429" s="565"/>
      <c r="AFD429" s="565"/>
      <c r="AFE429" s="565"/>
      <c r="AFF429" s="565"/>
      <c r="AFG429" s="565"/>
      <c r="AFH429" s="565"/>
      <c r="AFI429" s="565"/>
      <c r="AFJ429" s="565"/>
      <c r="AFK429" s="565"/>
      <c r="AFL429" s="565"/>
      <c r="AFM429" s="565"/>
      <c r="AFN429" s="565"/>
      <c r="AFO429" s="565"/>
      <c r="AFP429" s="565"/>
      <c r="AFQ429" s="565"/>
      <c r="AFR429" s="565"/>
      <c r="AFS429" s="565"/>
      <c r="AFT429" s="565"/>
      <c r="AFU429" s="565"/>
      <c r="AFV429" s="565"/>
      <c r="AFW429" s="565"/>
      <c r="AFX429" s="565"/>
      <c r="AFY429" s="565"/>
      <c r="AFZ429" s="565"/>
      <c r="AGA429" s="565"/>
      <c r="AGB429" s="565"/>
      <c r="AGC429" s="565"/>
      <c r="AGD429" s="565"/>
      <c r="AGE429" s="565"/>
      <c r="AGF429" s="565"/>
      <c r="AGG429" s="565"/>
      <c r="AGH429" s="565"/>
      <c r="AGI429" s="565"/>
      <c r="AGJ429" s="565"/>
      <c r="AGK429" s="565"/>
      <c r="AGL429" s="565"/>
      <c r="AGM429" s="565"/>
      <c r="AGN429" s="565"/>
      <c r="AGO429" s="565"/>
      <c r="AGP429" s="565"/>
      <c r="AGQ429" s="565"/>
      <c r="AGR429" s="565"/>
      <c r="AGS429" s="565"/>
      <c r="AGT429" s="565"/>
      <c r="AGU429" s="565"/>
      <c r="AGV429" s="565"/>
      <c r="AGW429" s="565"/>
      <c r="AGX429" s="565"/>
      <c r="AGY429" s="565"/>
      <c r="AGZ429" s="565"/>
      <c r="AHA429" s="565"/>
      <c r="AHB429" s="565"/>
      <c r="AHC429" s="565"/>
      <c r="AHD429" s="565"/>
      <c r="AHE429" s="565"/>
      <c r="AHF429" s="565"/>
      <c r="AHG429" s="565"/>
      <c r="AHH429" s="565"/>
      <c r="AHI429" s="565"/>
      <c r="AHJ429" s="565"/>
      <c r="AHK429" s="565"/>
      <c r="AHL429" s="565"/>
      <c r="AHM429" s="565"/>
      <c r="AHN429" s="565"/>
      <c r="AHO429" s="565"/>
      <c r="AHP429" s="565"/>
      <c r="AHQ429" s="565"/>
      <c r="AHR429" s="565"/>
      <c r="AHS429" s="565"/>
      <c r="AHT429" s="565"/>
      <c r="AHU429" s="565"/>
      <c r="AHV429" s="565"/>
      <c r="AHW429" s="565"/>
      <c r="AHX429" s="565"/>
      <c r="AHY429" s="565"/>
      <c r="AHZ429" s="565"/>
      <c r="AIA429" s="565"/>
      <c r="AIB429" s="565"/>
      <c r="AIC429" s="565"/>
      <c r="AID429" s="565"/>
      <c r="AIE429" s="565"/>
      <c r="AIF429" s="565"/>
      <c r="AIG429" s="565"/>
      <c r="AIH429" s="565"/>
      <c r="AII429" s="565"/>
      <c r="AIJ429" s="565"/>
      <c r="AIK429" s="565"/>
      <c r="AIL429" s="565"/>
      <c r="AIM429" s="565"/>
      <c r="AIN429" s="565"/>
      <c r="AIO429" s="565"/>
      <c r="AIP429" s="565"/>
      <c r="AIQ429" s="565"/>
      <c r="AIR429" s="565"/>
      <c r="AIS429" s="565"/>
      <c r="AIT429" s="565"/>
      <c r="AIU429" s="565"/>
      <c r="AIV429" s="565"/>
      <c r="AIW429" s="565"/>
      <c r="AIX429" s="565"/>
      <c r="AIY429" s="565"/>
      <c r="AIZ429" s="565"/>
      <c r="AJA429" s="565"/>
      <c r="AJB429" s="565"/>
      <c r="AJC429" s="565"/>
      <c r="AJD429" s="565"/>
      <c r="AJE429" s="565"/>
      <c r="AJF429" s="565"/>
      <c r="AJG429" s="565"/>
      <c r="AJH429" s="565"/>
      <c r="AJI429" s="565"/>
      <c r="AJJ429" s="565"/>
      <c r="AJK429" s="565"/>
      <c r="AJL429" s="565"/>
      <c r="AJM429" s="565"/>
      <c r="AJN429" s="565"/>
      <c r="AJO429" s="565"/>
      <c r="AJP429" s="565"/>
      <c r="AJQ429" s="565"/>
      <c r="AJR429" s="565"/>
      <c r="AJS429" s="565"/>
      <c r="AJT429" s="565"/>
      <c r="AJU429" s="565"/>
      <c r="AJV429" s="565"/>
      <c r="AJW429" s="565"/>
      <c r="AJX429" s="565"/>
      <c r="AJY429" s="565"/>
      <c r="AJZ429" s="565"/>
      <c r="AKA429" s="565"/>
      <c r="AKB429" s="565"/>
      <c r="AKC429" s="565"/>
      <c r="AKD429" s="565"/>
      <c r="AKE429" s="565"/>
      <c r="AKF429" s="565"/>
      <c r="AKG429" s="565"/>
      <c r="AKH429" s="565"/>
      <c r="AKI429" s="565"/>
      <c r="AKJ429" s="565"/>
      <c r="AKK429" s="565"/>
      <c r="AKL429" s="565"/>
      <c r="AKM429" s="565"/>
      <c r="AKN429" s="565"/>
      <c r="AKO429" s="565"/>
      <c r="AKP429" s="565"/>
      <c r="AKQ429" s="565"/>
      <c r="AKR429" s="565"/>
      <c r="AKS429" s="565"/>
      <c r="AKT429" s="565"/>
      <c r="AKU429" s="565"/>
      <c r="AKV429" s="565"/>
      <c r="AKW429" s="565"/>
      <c r="AKX429" s="565"/>
      <c r="AKY429" s="565"/>
      <c r="AKZ429" s="565"/>
      <c r="ALA429" s="565"/>
      <c r="ALB429" s="565"/>
      <c r="ALC429" s="565"/>
      <c r="ALD429" s="565"/>
      <c r="ALE429" s="565"/>
      <c r="ALF429" s="565"/>
      <c r="ALG429" s="565"/>
      <c r="ALH429" s="565"/>
      <c r="ALI429" s="565"/>
      <c r="ALJ429" s="565"/>
      <c r="ALK429" s="565"/>
      <c r="ALL429" s="565"/>
      <c r="ALM429" s="565"/>
      <c r="ALN429" s="565"/>
      <c r="ALO429" s="565"/>
      <c r="ALP429" s="565"/>
      <c r="ALQ429" s="565"/>
      <c r="ALR429" s="565"/>
      <c r="ALS429" s="565"/>
      <c r="ALT429" s="565"/>
      <c r="ALU429" s="565"/>
      <c r="ALV429" s="565"/>
      <c r="ALW429" s="565"/>
      <c r="ALX429" s="565"/>
      <c r="ALY429" s="565"/>
      <c r="ALZ429" s="565"/>
      <c r="AMA429" s="565"/>
      <c r="AMB429" s="565"/>
      <c r="AMC429" s="565"/>
      <c r="AMD429" s="565"/>
      <c r="AME429" s="565"/>
      <c r="AMF429" s="565"/>
      <c r="AMG429" s="565"/>
      <c r="AMH429" s="565"/>
      <c r="AMI429" s="565"/>
      <c r="AMJ429" s="565"/>
      <c r="AMK429" s="565"/>
      <c r="AML429" s="565"/>
      <c r="AMM429" s="565"/>
      <c r="AMN429" s="565"/>
      <c r="AMO429" s="565"/>
      <c r="AMP429" s="565"/>
      <c r="AMQ429" s="565"/>
      <c r="AMR429" s="565"/>
      <c r="AMS429" s="565"/>
      <c r="AMT429" s="565"/>
      <c r="AMU429" s="565"/>
      <c r="AMV429" s="565"/>
      <c r="AMW429" s="565"/>
      <c r="AMX429" s="565"/>
      <c r="AMY429" s="565"/>
      <c r="AMZ429" s="565"/>
      <c r="ANA429" s="565"/>
      <c r="ANB429" s="565"/>
      <c r="ANC429" s="565"/>
      <c r="AND429" s="565"/>
      <c r="ANE429" s="565"/>
      <c r="ANF429" s="565"/>
      <c r="ANG429" s="565"/>
      <c r="ANH429" s="565"/>
      <c r="ANI429" s="565"/>
      <c r="ANJ429" s="565"/>
      <c r="ANK429" s="565"/>
      <c r="ANL429" s="565"/>
      <c r="ANM429" s="565"/>
      <c r="ANN429" s="565"/>
      <c r="ANO429" s="565"/>
      <c r="ANP429" s="565"/>
      <c r="ANQ429" s="565"/>
      <c r="ANR429" s="565"/>
      <c r="ANS429" s="565"/>
      <c r="ANT429" s="565"/>
      <c r="ANU429" s="565"/>
      <c r="ANV429" s="565"/>
      <c r="ANW429" s="565"/>
      <c r="ANX429" s="565"/>
      <c r="ANY429" s="565"/>
      <c r="ANZ429" s="565"/>
      <c r="AOA429" s="565"/>
      <c r="AOB429" s="565"/>
      <c r="AOC429" s="565"/>
      <c r="AOD429" s="565"/>
      <c r="AOE429" s="565"/>
      <c r="AOF429" s="565"/>
      <c r="AOG429" s="565"/>
      <c r="AOH429" s="565"/>
      <c r="AOI429" s="565"/>
      <c r="AOJ429" s="565"/>
      <c r="AOK429" s="565"/>
      <c r="AOL429" s="565"/>
      <c r="AOM429" s="565"/>
      <c r="AON429" s="565"/>
      <c r="AOO429" s="565"/>
      <c r="AOP429" s="565"/>
      <c r="AOQ429" s="565"/>
      <c r="AOR429" s="565"/>
      <c r="AOS429" s="565"/>
      <c r="AOT429" s="565"/>
      <c r="AOU429" s="565"/>
      <c r="AOV429" s="565"/>
      <c r="AOW429" s="565"/>
      <c r="AOX429" s="565"/>
      <c r="AOY429" s="565"/>
      <c r="AOZ429" s="565"/>
      <c r="APA429" s="565"/>
      <c r="APB429" s="565"/>
      <c r="APC429" s="565"/>
      <c r="APD429" s="565"/>
      <c r="APE429" s="565"/>
      <c r="APF429" s="565"/>
      <c r="APG429" s="565"/>
      <c r="APH429" s="565"/>
      <c r="API429" s="565"/>
      <c r="APJ429" s="565"/>
      <c r="APK429" s="565"/>
      <c r="APL429" s="565"/>
      <c r="APM429" s="565"/>
      <c r="APN429" s="565"/>
      <c r="APO429" s="565"/>
      <c r="APP429" s="565"/>
      <c r="APQ429" s="565"/>
      <c r="APR429" s="565"/>
      <c r="APS429" s="565"/>
      <c r="APT429" s="565"/>
      <c r="APU429" s="565"/>
      <c r="APV429" s="565"/>
      <c r="APW429" s="565"/>
      <c r="APX429" s="565"/>
      <c r="APY429" s="565"/>
      <c r="APZ429" s="565"/>
      <c r="AQA429" s="565"/>
      <c r="AQB429" s="565"/>
      <c r="AQC429" s="565"/>
      <c r="AQD429" s="565"/>
      <c r="AQE429" s="565"/>
      <c r="AQF429" s="565"/>
      <c r="AQG429" s="565"/>
      <c r="AQH429" s="565"/>
      <c r="AQI429" s="565"/>
      <c r="AQJ429" s="565"/>
      <c r="AQK429" s="565"/>
      <c r="AQL429" s="565"/>
      <c r="AQM429" s="565"/>
      <c r="AQN429" s="565"/>
      <c r="AQO429" s="565"/>
      <c r="AQP429" s="565"/>
      <c r="AQQ429" s="565"/>
      <c r="AQR429" s="565"/>
      <c r="AQS429" s="565"/>
      <c r="AQT429" s="565"/>
      <c r="AQU429" s="565"/>
      <c r="AQV429" s="565"/>
      <c r="AQW429" s="565"/>
      <c r="AQX429" s="565"/>
      <c r="AQY429" s="565"/>
      <c r="AQZ429" s="565"/>
      <c r="ARA429" s="565"/>
      <c r="ARB429" s="565"/>
      <c r="ARC429" s="565"/>
      <c r="ARD429" s="565"/>
      <c r="ARE429" s="565"/>
      <c r="ARF429" s="565"/>
      <c r="ARG429" s="565"/>
      <c r="ARH429" s="565"/>
      <c r="ARI429" s="565"/>
      <c r="ARJ429" s="565"/>
      <c r="ARK429" s="565"/>
      <c r="ARL429" s="565"/>
      <c r="ARM429" s="565"/>
      <c r="ARN429" s="565"/>
      <c r="ARO429" s="565"/>
      <c r="ARP429" s="565"/>
      <c r="ARQ429" s="565"/>
      <c r="ARR429" s="565"/>
      <c r="ARS429" s="565"/>
      <c r="ART429" s="565"/>
      <c r="ARU429" s="565"/>
      <c r="ARV429" s="565"/>
      <c r="ARW429" s="565"/>
      <c r="ARX429" s="565"/>
      <c r="ARY429" s="565"/>
      <c r="ARZ429" s="565"/>
      <c r="ASA429" s="565"/>
      <c r="ASB429" s="565"/>
      <c r="ASC429" s="565"/>
      <c r="ASD429" s="565"/>
      <c r="ASE429" s="565"/>
      <c r="ASF429" s="565"/>
      <c r="ASG429" s="565"/>
      <c r="ASH429" s="565"/>
      <c r="ASI429" s="565"/>
      <c r="ASJ429" s="565"/>
      <c r="ASK429" s="565"/>
      <c r="ASL429" s="565"/>
      <c r="ASM429" s="565"/>
      <c r="ASN429" s="565"/>
      <c r="ASO429" s="565"/>
      <c r="ASP429" s="565"/>
      <c r="ASQ429" s="565"/>
      <c r="ASR429" s="565"/>
      <c r="ASS429" s="565"/>
      <c r="AST429" s="565"/>
      <c r="ASU429" s="565"/>
      <c r="ASV429" s="565"/>
      <c r="ASW429" s="565"/>
      <c r="ASX429" s="565"/>
      <c r="ASY429" s="565"/>
      <c r="ASZ429" s="565"/>
      <c r="ATA429" s="565"/>
      <c r="ATB429" s="565"/>
      <c r="ATC429" s="565"/>
      <c r="ATD429" s="565"/>
      <c r="ATE429" s="565"/>
      <c r="ATF429" s="565"/>
      <c r="ATG429" s="565"/>
      <c r="ATH429" s="565"/>
      <c r="ATI429" s="565"/>
      <c r="ATJ429" s="565"/>
      <c r="ATK429" s="565"/>
      <c r="ATL429" s="565"/>
      <c r="ATM429" s="565"/>
      <c r="ATN429" s="565"/>
      <c r="ATO429" s="565"/>
      <c r="ATP429" s="565"/>
      <c r="ATQ429" s="565"/>
      <c r="ATR429" s="565"/>
      <c r="ATS429" s="565"/>
      <c r="ATT429" s="565"/>
      <c r="ATU429" s="565"/>
      <c r="ATV429" s="565"/>
      <c r="ATW429" s="565"/>
      <c r="ATX429" s="565"/>
      <c r="ATY429" s="565"/>
      <c r="ATZ429" s="565"/>
      <c r="AUA429" s="565"/>
      <c r="AUB429" s="565"/>
      <c r="AUC429" s="565"/>
      <c r="AUD429" s="565"/>
      <c r="AUE429" s="565"/>
      <c r="AUF429" s="565"/>
      <c r="AUG429" s="565"/>
      <c r="AUH429" s="565"/>
      <c r="AUI429" s="565"/>
      <c r="AUJ429" s="565"/>
      <c r="AUK429" s="565"/>
      <c r="AUL429" s="565"/>
      <c r="AUM429" s="565"/>
      <c r="AUN429" s="565"/>
      <c r="AUO429" s="565"/>
      <c r="AUP429" s="565"/>
      <c r="AUQ429" s="565"/>
      <c r="AUR429" s="565"/>
      <c r="AUS429" s="565"/>
      <c r="AUT429" s="565"/>
      <c r="AUU429" s="565"/>
      <c r="AUV429" s="565"/>
      <c r="AUW429" s="565"/>
      <c r="AUX429" s="565"/>
      <c r="AUY429" s="565"/>
      <c r="AUZ429" s="565"/>
      <c r="AVA429" s="565"/>
      <c r="AVB429" s="565"/>
      <c r="AVC429" s="565"/>
      <c r="AVD429" s="565"/>
      <c r="AVE429" s="565"/>
      <c r="AVF429" s="565"/>
      <c r="AVG429" s="565"/>
      <c r="AVH429" s="565"/>
      <c r="AVI429" s="565"/>
      <c r="AVJ429" s="565"/>
      <c r="AVK429" s="565"/>
      <c r="AVL429" s="565"/>
      <c r="AVM429" s="565"/>
      <c r="AVN429" s="565"/>
      <c r="AVO429" s="565"/>
      <c r="AVP429" s="565"/>
      <c r="AVQ429" s="565"/>
      <c r="AVR429" s="565"/>
      <c r="AVS429" s="565"/>
      <c r="AVT429" s="565"/>
      <c r="AVU429" s="565"/>
      <c r="AVV429" s="565"/>
      <c r="AVW429" s="565"/>
      <c r="AVX429" s="565"/>
      <c r="AVY429" s="565"/>
      <c r="AVZ429" s="565"/>
      <c r="AWA429" s="565"/>
      <c r="AWB429" s="565"/>
      <c r="AWC429" s="565"/>
      <c r="AWD429" s="565"/>
      <c r="AWE429" s="565"/>
      <c r="AWF429" s="565"/>
      <c r="AWG429" s="565"/>
      <c r="AWH429" s="565"/>
      <c r="AWI429" s="565"/>
      <c r="AWJ429" s="565"/>
      <c r="AWK429" s="565"/>
      <c r="AWL429" s="565"/>
      <c r="AWM429" s="565"/>
      <c r="AWN429" s="565"/>
      <c r="AWO429" s="565"/>
      <c r="AWP429" s="565"/>
      <c r="AWQ429" s="565"/>
      <c r="AWR429" s="565"/>
      <c r="AWS429" s="565"/>
      <c r="AWT429" s="565"/>
      <c r="AWU429" s="565"/>
      <c r="AWV429" s="565"/>
      <c r="AWW429" s="565"/>
      <c r="AWX429" s="565"/>
      <c r="AWY429" s="565"/>
      <c r="AWZ429" s="565"/>
      <c r="AXA429" s="565"/>
      <c r="AXB429" s="565"/>
      <c r="AXC429" s="565"/>
      <c r="AXD429" s="565"/>
      <c r="AXE429" s="565"/>
      <c r="AXF429" s="565"/>
      <c r="AXG429" s="565"/>
      <c r="AXH429" s="565"/>
      <c r="AXI429" s="565"/>
      <c r="AXJ429" s="565"/>
      <c r="AXK429" s="565"/>
      <c r="AXL429" s="565"/>
      <c r="AXM429" s="565"/>
      <c r="AXN429" s="565"/>
      <c r="AXO429" s="565"/>
      <c r="AXP429" s="565"/>
      <c r="AXQ429" s="565"/>
      <c r="AXR429" s="565"/>
      <c r="AXS429" s="565"/>
      <c r="AXT429" s="565"/>
      <c r="AXU429" s="565"/>
      <c r="AXV429" s="565"/>
      <c r="AXW429" s="565"/>
      <c r="AXX429" s="565"/>
      <c r="AXY429" s="565"/>
      <c r="AXZ429" s="565"/>
      <c r="AYA429" s="565"/>
      <c r="AYB429" s="565"/>
      <c r="AYC429" s="565"/>
      <c r="AYD429" s="565"/>
      <c r="AYE429" s="565"/>
      <c r="AYF429" s="565"/>
      <c r="AYG429" s="565"/>
      <c r="AYH429" s="565"/>
      <c r="AYI429" s="565"/>
      <c r="AYJ429" s="565"/>
      <c r="AYK429" s="565"/>
      <c r="AYL429" s="565"/>
      <c r="AYM429" s="565"/>
      <c r="AYN429" s="565"/>
      <c r="AYO429" s="565"/>
      <c r="AYP429" s="565"/>
      <c r="AYQ429" s="565"/>
      <c r="AYR429" s="565"/>
      <c r="AYS429" s="565"/>
      <c r="AYT429" s="565"/>
      <c r="AYU429" s="565"/>
      <c r="AYV429" s="565"/>
      <c r="AYW429" s="565"/>
      <c r="AYX429" s="565"/>
      <c r="AYY429" s="565"/>
      <c r="AYZ429" s="565"/>
      <c r="AZA429" s="565"/>
      <c r="AZB429" s="565"/>
      <c r="AZC429" s="565"/>
      <c r="AZD429" s="565"/>
      <c r="AZE429" s="565"/>
      <c r="AZF429" s="565"/>
      <c r="AZG429" s="565"/>
      <c r="AZH429" s="565"/>
      <c r="AZI429" s="565"/>
      <c r="AZJ429" s="565"/>
      <c r="AZK429" s="565"/>
      <c r="AZL429" s="565"/>
      <c r="AZM429" s="565"/>
      <c r="AZN429" s="565"/>
      <c r="AZO429" s="565"/>
      <c r="AZP429" s="565"/>
      <c r="AZQ429" s="565"/>
      <c r="AZR429" s="565"/>
      <c r="AZS429" s="565"/>
      <c r="AZT429" s="565"/>
      <c r="AZU429" s="565"/>
      <c r="AZV429" s="565"/>
      <c r="AZW429" s="565"/>
      <c r="AZX429" s="565"/>
      <c r="AZY429" s="565"/>
      <c r="AZZ429" s="565"/>
      <c r="BAA429" s="565"/>
      <c r="BAB429" s="565"/>
      <c r="BAC429" s="565"/>
      <c r="BAD429" s="565"/>
      <c r="BAE429" s="565"/>
      <c r="BAF429" s="565"/>
      <c r="BAG429" s="565"/>
      <c r="BAH429" s="565"/>
      <c r="BAI429" s="565"/>
      <c r="BAJ429" s="565"/>
      <c r="BAK429" s="565"/>
      <c r="BAL429" s="565"/>
      <c r="BAM429" s="565"/>
      <c r="BAN429" s="565"/>
      <c r="BAO429" s="565"/>
      <c r="BAP429" s="565"/>
      <c r="BAQ429" s="565"/>
      <c r="BAR429" s="565"/>
      <c r="BAS429" s="565"/>
      <c r="BAT429" s="565"/>
      <c r="BAU429" s="565"/>
      <c r="BAV429" s="565"/>
      <c r="BAW429" s="565"/>
      <c r="BAX429" s="565"/>
      <c r="BAY429" s="565"/>
      <c r="BAZ429" s="565"/>
      <c r="BBA429" s="565"/>
      <c r="BBB429" s="565"/>
      <c r="BBC429" s="565"/>
      <c r="BBD429" s="565"/>
      <c r="BBE429" s="565"/>
      <c r="BBF429" s="565"/>
      <c r="BBG429" s="565"/>
      <c r="BBH429" s="565"/>
      <c r="BBI429" s="565"/>
      <c r="BBJ429" s="565"/>
      <c r="BBK429" s="565"/>
      <c r="BBL429" s="565"/>
      <c r="BBM429" s="565"/>
      <c r="BBN429" s="565"/>
      <c r="BBO429" s="565"/>
      <c r="BBP429" s="565"/>
      <c r="BBQ429" s="565"/>
      <c r="BBR429" s="565"/>
      <c r="BBS429" s="565"/>
      <c r="BBT429" s="565"/>
      <c r="BBU429" s="565"/>
      <c r="BBV429" s="565"/>
      <c r="BBW429" s="565"/>
      <c r="BBX429" s="565"/>
      <c r="BBY429" s="565"/>
      <c r="BBZ429" s="565"/>
      <c r="BCA429" s="565"/>
      <c r="BCB429" s="565"/>
      <c r="BCC429" s="565"/>
      <c r="BCD429" s="565"/>
      <c r="BCE429" s="565"/>
      <c r="BCF429" s="565"/>
      <c r="BCG429" s="565"/>
      <c r="BCH429" s="565"/>
      <c r="BCI429" s="565"/>
      <c r="BCJ429" s="565"/>
      <c r="BCK429" s="565"/>
      <c r="BCL429" s="565"/>
      <c r="BCM429" s="565"/>
      <c r="BCN429" s="565"/>
      <c r="BCO429" s="565"/>
      <c r="BCP429" s="565"/>
      <c r="BCQ429" s="565"/>
      <c r="BCR429" s="565"/>
      <c r="BCS429" s="565"/>
      <c r="BCT429" s="565"/>
      <c r="BCU429" s="565"/>
      <c r="BCV429" s="565"/>
      <c r="BCW429" s="565"/>
      <c r="BCX429" s="565"/>
      <c r="BCY429" s="565"/>
      <c r="BCZ429" s="565"/>
      <c r="BDA429" s="565"/>
      <c r="BDB429" s="565"/>
      <c r="BDC429" s="565"/>
      <c r="BDD429" s="565"/>
      <c r="BDE429" s="565"/>
      <c r="BDF429" s="565"/>
      <c r="BDG429" s="565"/>
      <c r="BDH429" s="565"/>
      <c r="BDI429" s="565"/>
      <c r="BDJ429" s="565"/>
      <c r="BDK429" s="565"/>
      <c r="BDL429" s="565"/>
      <c r="BDM429" s="565"/>
      <c r="BDN429" s="565"/>
      <c r="BDO429" s="565"/>
      <c r="BDP429" s="565"/>
      <c r="BDQ429" s="565"/>
      <c r="BDR429" s="565"/>
      <c r="BDS429" s="565"/>
      <c r="BDT429" s="565"/>
      <c r="BDU429" s="565"/>
      <c r="BDV429" s="565"/>
      <c r="BDW429" s="565"/>
      <c r="BDX429" s="565"/>
      <c r="BDY429" s="565"/>
      <c r="BDZ429" s="565"/>
      <c r="BEA429" s="565"/>
      <c r="BEB429" s="565"/>
      <c r="BEC429" s="565"/>
      <c r="BED429" s="565"/>
      <c r="BEE429" s="565"/>
      <c r="BEF429" s="565"/>
      <c r="BEG429" s="565"/>
      <c r="BEH429" s="565"/>
      <c r="BEI429" s="565"/>
      <c r="BEJ429" s="565"/>
      <c r="BEK429" s="565"/>
      <c r="BEL429" s="565"/>
      <c r="BEM429" s="565"/>
      <c r="BEN429" s="565"/>
      <c r="BEO429" s="565"/>
      <c r="BEP429" s="565"/>
      <c r="BEQ429" s="565"/>
      <c r="BER429" s="565"/>
      <c r="BES429" s="565"/>
      <c r="BET429" s="565"/>
      <c r="BEU429" s="565"/>
      <c r="BEV429" s="565"/>
      <c r="BEW429" s="565"/>
      <c r="BEX429" s="565"/>
      <c r="BEY429" s="565"/>
      <c r="BEZ429" s="565"/>
      <c r="BFA429" s="565"/>
      <c r="BFB429" s="565"/>
      <c r="BFC429" s="565"/>
      <c r="BFD429" s="565"/>
      <c r="BFE429" s="565"/>
      <c r="BFF429" s="565"/>
      <c r="BFG429" s="565"/>
      <c r="BFH429" s="565"/>
      <c r="BFI429" s="565"/>
      <c r="BFJ429" s="565"/>
      <c r="BFK429" s="565"/>
      <c r="BFL429" s="565"/>
      <c r="BFM429" s="565"/>
      <c r="BFN429" s="565"/>
      <c r="BFO429" s="565"/>
      <c r="BFP429" s="565"/>
      <c r="BFQ429" s="565"/>
      <c r="BFR429" s="565"/>
      <c r="BFS429" s="565"/>
      <c r="BFT429" s="565"/>
      <c r="BFU429" s="565"/>
      <c r="BFV429" s="565"/>
      <c r="BFW429" s="565"/>
      <c r="BFX429" s="565"/>
      <c r="BFY429" s="565"/>
      <c r="BFZ429" s="565"/>
      <c r="BGA429" s="565"/>
      <c r="BGB429" s="565"/>
      <c r="BGC429" s="565"/>
      <c r="BGD429" s="565"/>
      <c r="BGE429" s="565"/>
      <c r="BGF429" s="565"/>
      <c r="BGG429" s="565"/>
      <c r="BGH429" s="565"/>
      <c r="BGI429" s="565"/>
      <c r="BGJ429" s="565"/>
      <c r="BGK429" s="565"/>
      <c r="BGL429" s="565"/>
      <c r="BGM429" s="565"/>
      <c r="BGN429" s="565"/>
      <c r="BGO429" s="565"/>
      <c r="BGP429" s="565"/>
      <c r="BGQ429" s="565"/>
      <c r="BGR429" s="565"/>
      <c r="BGS429" s="565"/>
      <c r="BGT429" s="565"/>
      <c r="BGU429" s="565"/>
      <c r="BGV429" s="565"/>
      <c r="BGW429" s="565"/>
      <c r="BGX429" s="565"/>
      <c r="BGY429" s="565"/>
      <c r="BGZ429" s="565"/>
      <c r="BHA429" s="565"/>
      <c r="BHB429" s="565"/>
      <c r="BHC429" s="565"/>
      <c r="BHD429" s="565"/>
      <c r="BHE429" s="565"/>
      <c r="BHF429" s="565"/>
      <c r="BHG429" s="565"/>
      <c r="BHH429" s="565"/>
      <c r="BHI429" s="565"/>
      <c r="BHJ429" s="565"/>
      <c r="BHK429" s="565"/>
      <c r="BHL429" s="565"/>
      <c r="BHM429" s="565"/>
      <c r="BHN429" s="565"/>
      <c r="BHO429" s="565"/>
      <c r="BHP429" s="565"/>
      <c r="BHQ429" s="565"/>
      <c r="BHR429" s="565"/>
      <c r="BHS429" s="565"/>
      <c r="BHT429" s="565"/>
      <c r="BHU429" s="565"/>
      <c r="BHV429" s="565"/>
      <c r="BHW429" s="565"/>
      <c r="BHX429" s="565"/>
      <c r="BHY429" s="565"/>
      <c r="BHZ429" s="565"/>
      <c r="BIA429" s="565"/>
      <c r="BIB429" s="565"/>
      <c r="BIC429" s="565"/>
      <c r="BID429" s="565"/>
      <c r="BIE429" s="565"/>
      <c r="BIF429" s="565"/>
      <c r="BIG429" s="565"/>
      <c r="BIH429" s="565"/>
      <c r="BII429" s="565"/>
      <c r="BIJ429" s="565"/>
      <c r="BIK429" s="565"/>
      <c r="BIL429" s="565"/>
      <c r="BIM429" s="565"/>
      <c r="BIN429" s="565"/>
      <c r="BIO429" s="565"/>
      <c r="BIP429" s="565"/>
      <c r="BIQ429" s="565"/>
      <c r="BIR429" s="565"/>
      <c r="BIS429" s="565"/>
      <c r="BIT429" s="565"/>
      <c r="BIU429" s="565"/>
      <c r="BIV429" s="565"/>
      <c r="BIW429" s="565"/>
      <c r="BIX429" s="565"/>
      <c r="BIY429" s="565"/>
      <c r="BIZ429" s="565"/>
      <c r="BJA429" s="565"/>
      <c r="BJB429" s="565"/>
      <c r="BJC429" s="565"/>
      <c r="BJD429" s="565"/>
      <c r="BJE429" s="565"/>
      <c r="BJF429" s="565"/>
      <c r="BJG429" s="565"/>
      <c r="BJH429" s="565"/>
      <c r="BJI429" s="565"/>
      <c r="BJJ429" s="565"/>
      <c r="BJK429" s="565"/>
      <c r="BJL429" s="565"/>
      <c r="BJM429" s="565"/>
      <c r="BJN429" s="565"/>
      <c r="BJO429" s="565"/>
      <c r="BJP429" s="565"/>
      <c r="BJQ429" s="565"/>
      <c r="BJR429" s="565"/>
      <c r="BJS429" s="565"/>
      <c r="BJT429" s="565"/>
      <c r="BJU429" s="565"/>
      <c r="BJV429" s="565"/>
      <c r="BJW429" s="565"/>
      <c r="BJX429" s="565"/>
      <c r="BJY429" s="565"/>
      <c r="BJZ429" s="565"/>
      <c r="BKA429" s="565"/>
      <c r="BKB429" s="565"/>
      <c r="BKC429" s="565"/>
      <c r="BKD429" s="565"/>
      <c r="BKE429" s="565"/>
      <c r="BKF429" s="565"/>
      <c r="BKG429" s="565"/>
      <c r="BKH429" s="565"/>
      <c r="BKI429" s="565"/>
      <c r="BKJ429" s="565"/>
      <c r="BKK429" s="565"/>
      <c r="BKL429" s="565"/>
      <c r="BKM429" s="565"/>
      <c r="BKN429" s="565"/>
      <c r="BKO429" s="565"/>
      <c r="BKP429" s="565"/>
      <c r="BKQ429" s="565"/>
      <c r="BKR429" s="565"/>
      <c r="BKS429" s="565"/>
      <c r="BKT429" s="565"/>
      <c r="BKU429" s="565"/>
      <c r="BKV429" s="565"/>
      <c r="BKW429" s="565"/>
      <c r="BKX429" s="565"/>
      <c r="BKY429" s="565"/>
      <c r="BKZ429" s="565"/>
      <c r="BLA429" s="565"/>
      <c r="BLB429" s="565"/>
      <c r="BLC429" s="565"/>
      <c r="BLD429" s="565"/>
      <c r="BLE429" s="565"/>
      <c r="BLF429" s="565"/>
      <c r="BLG429" s="565"/>
      <c r="BLH429" s="565"/>
      <c r="BLI429" s="565"/>
      <c r="BLJ429" s="565"/>
      <c r="BLK429" s="565"/>
      <c r="BLL429" s="565"/>
      <c r="BLM429" s="565"/>
      <c r="BLN429" s="565"/>
      <c r="BLO429" s="565"/>
      <c r="BLP429" s="565"/>
      <c r="BLQ429" s="565"/>
      <c r="BLR429" s="565"/>
      <c r="BLS429" s="565"/>
      <c r="BLT429" s="565"/>
      <c r="BLU429" s="565"/>
      <c r="BLV429" s="565"/>
      <c r="BLW429" s="565"/>
      <c r="BLX429" s="565"/>
      <c r="BLY429" s="565"/>
      <c r="BLZ429" s="565"/>
      <c r="BMA429" s="565"/>
      <c r="BMB429" s="565"/>
      <c r="BMC429" s="565"/>
      <c r="BMD429" s="565"/>
      <c r="BME429" s="565"/>
      <c r="BMF429" s="565"/>
      <c r="BMG429" s="565"/>
      <c r="BMH429" s="565"/>
      <c r="BMI429" s="565"/>
      <c r="BMJ429" s="565"/>
      <c r="BMK429" s="565"/>
      <c r="BML429" s="565"/>
      <c r="BMM429" s="565"/>
      <c r="BMN429" s="565"/>
      <c r="BMO429" s="565"/>
      <c r="BMP429" s="565"/>
      <c r="BMQ429" s="565"/>
      <c r="BMR429" s="565"/>
      <c r="BMS429" s="565"/>
      <c r="BMT429" s="565"/>
      <c r="BMU429" s="565"/>
      <c r="BMV429" s="565"/>
      <c r="BMW429" s="565"/>
      <c r="BMX429" s="565"/>
      <c r="BMY429" s="565"/>
      <c r="BMZ429" s="565"/>
      <c r="BNA429" s="565"/>
      <c r="BNB429" s="565"/>
      <c r="BNC429" s="565"/>
      <c r="BND429" s="565"/>
      <c r="BNE429" s="565"/>
      <c r="BNF429" s="565"/>
      <c r="BNG429" s="565"/>
      <c r="BNH429" s="565"/>
      <c r="BNI429" s="565"/>
      <c r="BNJ429" s="565"/>
      <c r="BNK429" s="565"/>
      <c r="BNL429" s="565"/>
      <c r="BNM429" s="565"/>
      <c r="BNN429" s="565"/>
      <c r="BNO429" s="565"/>
      <c r="BNP429" s="565"/>
      <c r="BNQ429" s="565"/>
      <c r="BNR429" s="565"/>
      <c r="BNS429" s="565"/>
      <c r="BNT429" s="565"/>
      <c r="BNU429" s="565"/>
      <c r="BNV429" s="565"/>
      <c r="BNW429" s="565"/>
      <c r="BNX429" s="565"/>
      <c r="BNY429" s="565"/>
      <c r="BNZ429" s="565"/>
      <c r="BOA429" s="565"/>
      <c r="BOB429" s="565"/>
      <c r="BOC429" s="565"/>
      <c r="BOD429" s="565"/>
      <c r="BOE429" s="565"/>
      <c r="BOF429" s="565"/>
      <c r="BOG429" s="565"/>
      <c r="BOH429" s="565"/>
      <c r="BOI429" s="565"/>
      <c r="BOJ429" s="565"/>
      <c r="BOK429" s="565"/>
      <c r="BOL429" s="565"/>
      <c r="BOM429" s="565"/>
      <c r="BON429" s="565"/>
      <c r="BOO429" s="565"/>
      <c r="BOP429" s="565"/>
      <c r="BOQ429" s="565"/>
      <c r="BOR429" s="565"/>
      <c r="BOS429" s="565"/>
      <c r="BOT429" s="565"/>
      <c r="BOU429" s="565"/>
      <c r="BOV429" s="565"/>
      <c r="BOW429" s="565"/>
      <c r="BOX429" s="565"/>
      <c r="BOY429" s="565"/>
      <c r="BOZ429" s="565"/>
      <c r="BPA429" s="565"/>
      <c r="BPB429" s="565"/>
      <c r="BPC429" s="565"/>
      <c r="BPD429" s="565"/>
      <c r="BPE429" s="565"/>
      <c r="BPF429" s="565"/>
      <c r="BPG429" s="565"/>
      <c r="BPH429" s="565"/>
      <c r="BPI429" s="565"/>
      <c r="BPJ429" s="565"/>
      <c r="BPK429" s="565"/>
      <c r="BPL429" s="565"/>
      <c r="BPM429" s="565"/>
      <c r="BPN429" s="565"/>
      <c r="BPO429" s="565"/>
      <c r="BPP429" s="565"/>
      <c r="BPQ429" s="565"/>
      <c r="BPR429" s="565"/>
      <c r="BPS429" s="565"/>
      <c r="BPT429" s="565"/>
      <c r="BPU429" s="565"/>
      <c r="BPV429" s="565"/>
      <c r="BPW429" s="565"/>
      <c r="BPX429" s="565"/>
      <c r="BPY429" s="565"/>
      <c r="BPZ429" s="565"/>
      <c r="BQA429" s="565"/>
      <c r="BQB429" s="565"/>
      <c r="BQC429" s="565"/>
      <c r="BQD429" s="565"/>
      <c r="BQE429" s="565"/>
      <c r="BQF429" s="565"/>
      <c r="BQG429" s="565"/>
      <c r="BQH429" s="565"/>
      <c r="BQI429" s="565"/>
      <c r="BQJ429" s="565"/>
      <c r="BQK429" s="565"/>
      <c r="BQL429" s="565"/>
      <c r="BQM429" s="565"/>
      <c r="BQN429" s="565"/>
      <c r="BQO429" s="565"/>
      <c r="BQP429" s="565"/>
      <c r="BQQ429" s="565"/>
      <c r="BQR429" s="565"/>
      <c r="BQS429" s="565"/>
      <c r="BQT429" s="565"/>
      <c r="BQU429" s="565"/>
      <c r="BQV429" s="565"/>
      <c r="BQW429" s="565"/>
      <c r="BQX429" s="565"/>
      <c r="BQY429" s="565"/>
      <c r="BQZ429" s="565"/>
      <c r="BRA429" s="565"/>
      <c r="BRB429" s="565"/>
      <c r="BRC429" s="565"/>
      <c r="BRD429" s="565"/>
      <c r="BRE429" s="565"/>
      <c r="BRF429" s="565"/>
      <c r="BRG429" s="565"/>
      <c r="BRH429" s="565"/>
      <c r="BRI429" s="565"/>
      <c r="BRJ429" s="565"/>
      <c r="BRK429" s="565"/>
      <c r="BRL429" s="565"/>
      <c r="BRM429" s="565"/>
      <c r="BRN429" s="565"/>
      <c r="BRO429" s="565"/>
      <c r="BRP429" s="565"/>
      <c r="BRQ429" s="565"/>
      <c r="BRR429" s="565"/>
      <c r="BRS429" s="565"/>
      <c r="BRT429" s="565"/>
      <c r="BRU429" s="565"/>
      <c r="BRV429" s="565"/>
      <c r="BRW429" s="565"/>
      <c r="BRX429" s="565"/>
      <c r="BRY429" s="565"/>
      <c r="BRZ429" s="565"/>
      <c r="BSA429" s="565"/>
      <c r="BSB429" s="565"/>
      <c r="BSC429" s="565"/>
      <c r="BSD429" s="565"/>
      <c r="BSE429" s="565"/>
      <c r="BSF429" s="565"/>
      <c r="BSG429" s="565"/>
      <c r="BSH429" s="565"/>
      <c r="BSI429" s="565"/>
      <c r="BSJ429" s="565"/>
      <c r="BSK429" s="565"/>
      <c r="BSL429" s="565"/>
      <c r="BSM429" s="565"/>
      <c r="BSN429" s="565"/>
      <c r="BSO429" s="565"/>
      <c r="BSP429" s="565"/>
      <c r="BSQ429" s="565"/>
      <c r="BSR429" s="565"/>
      <c r="BSS429" s="565"/>
      <c r="BST429" s="565"/>
      <c r="BSU429" s="565"/>
      <c r="BSV429" s="565"/>
      <c r="BSW429" s="565"/>
      <c r="BSX429" s="565"/>
      <c r="BSY429" s="565"/>
      <c r="BSZ429" s="565"/>
      <c r="BTA429" s="565"/>
      <c r="BTB429" s="565"/>
      <c r="BTC429" s="565"/>
      <c r="BTD429" s="565"/>
      <c r="BTE429" s="565"/>
      <c r="BTF429" s="565"/>
      <c r="BTG429" s="565"/>
      <c r="BTH429" s="565"/>
      <c r="BTI429" s="565"/>
      <c r="BTJ429" s="565"/>
      <c r="BTK429" s="565"/>
      <c r="BTL429" s="565"/>
      <c r="BTM429" s="565"/>
      <c r="BTN429" s="565"/>
      <c r="BTO429" s="565"/>
      <c r="BTP429" s="565"/>
      <c r="BTQ429" s="565"/>
      <c r="BTR429" s="565"/>
      <c r="BTS429" s="565"/>
      <c r="BTT429" s="565"/>
      <c r="BTU429" s="565"/>
      <c r="BTV429" s="565"/>
      <c r="BTW429" s="565"/>
      <c r="BTX429" s="565"/>
      <c r="BTY429" s="565"/>
      <c r="BTZ429" s="565"/>
      <c r="BUA429" s="565"/>
      <c r="BUB429" s="565"/>
      <c r="BUC429" s="565"/>
      <c r="BUD429" s="565"/>
      <c r="BUE429" s="565"/>
      <c r="BUF429" s="565"/>
      <c r="BUG429" s="565"/>
      <c r="BUH429" s="565"/>
      <c r="BUI429" s="565"/>
      <c r="BUJ429" s="565"/>
      <c r="BUK429" s="565"/>
      <c r="BUL429" s="565"/>
      <c r="BUM429" s="565"/>
      <c r="BUN429" s="565"/>
      <c r="BUO429" s="565"/>
      <c r="BUP429" s="565"/>
      <c r="BUQ429" s="565"/>
      <c r="BUR429" s="565"/>
      <c r="BUS429" s="565"/>
      <c r="BUT429" s="565"/>
      <c r="BUU429" s="565"/>
      <c r="BUV429" s="565"/>
      <c r="BUW429" s="565"/>
      <c r="BUX429" s="565"/>
      <c r="BUY429" s="565"/>
      <c r="BUZ429" s="565"/>
      <c r="BVA429" s="565"/>
      <c r="BVB429" s="565"/>
      <c r="BVC429" s="565"/>
      <c r="BVD429" s="565"/>
      <c r="BVE429" s="565"/>
      <c r="BVF429" s="565"/>
      <c r="BVG429" s="565"/>
      <c r="BVH429" s="565"/>
      <c r="BVI429" s="565"/>
      <c r="BVJ429" s="565"/>
      <c r="BVK429" s="565"/>
      <c r="BVL429" s="565"/>
      <c r="BVM429" s="565"/>
      <c r="BVN429" s="565"/>
      <c r="BVO429" s="565"/>
      <c r="BVP429" s="565"/>
      <c r="BVQ429" s="565"/>
      <c r="BVR429" s="565"/>
      <c r="BVS429" s="565"/>
      <c r="BVT429" s="565"/>
      <c r="BVU429" s="565"/>
      <c r="BVV429" s="565"/>
      <c r="BVW429" s="565"/>
      <c r="BVX429" s="565"/>
      <c r="BVY429" s="565"/>
      <c r="BVZ429" s="565"/>
      <c r="BWA429" s="565"/>
      <c r="BWB429" s="565"/>
      <c r="BWC429" s="565"/>
      <c r="BWD429" s="565"/>
      <c r="BWE429" s="565"/>
      <c r="BWF429" s="565"/>
      <c r="BWG429" s="565"/>
      <c r="BWH429" s="565"/>
      <c r="BWI429" s="565"/>
      <c r="BWJ429" s="565"/>
      <c r="BWK429" s="565"/>
      <c r="BWL429" s="565"/>
      <c r="BWM429" s="565"/>
      <c r="BWN429" s="565"/>
      <c r="BWO429" s="565"/>
      <c r="BWP429" s="565"/>
      <c r="BWQ429" s="565"/>
      <c r="BWR429" s="565"/>
      <c r="BWS429" s="565"/>
      <c r="BWT429" s="565"/>
      <c r="BWU429" s="565"/>
      <c r="BWV429" s="565"/>
      <c r="BWW429" s="565"/>
      <c r="BWX429" s="565"/>
      <c r="BWY429" s="565"/>
      <c r="BWZ429" s="565"/>
      <c r="BXA429" s="565"/>
      <c r="BXB429" s="565"/>
      <c r="BXC429" s="565"/>
      <c r="BXD429" s="565"/>
      <c r="BXE429" s="565"/>
      <c r="BXF429" s="565"/>
      <c r="BXG429" s="565"/>
      <c r="BXH429" s="565"/>
      <c r="BXI429" s="565"/>
      <c r="BXJ429" s="565"/>
      <c r="BXK429" s="565"/>
      <c r="BXL429" s="565"/>
      <c r="BXM429" s="565"/>
      <c r="BXN429" s="565"/>
      <c r="BXO429" s="565"/>
      <c r="BXP429" s="565"/>
      <c r="BXQ429" s="565"/>
      <c r="BXR429" s="565"/>
      <c r="BXS429" s="565"/>
      <c r="BXT429" s="565"/>
      <c r="BXU429" s="565"/>
      <c r="BXV429" s="565"/>
      <c r="BXW429" s="565"/>
      <c r="BXX429" s="565"/>
      <c r="BXY429" s="565"/>
      <c r="BXZ429" s="565"/>
      <c r="BYA429" s="565"/>
      <c r="BYB429" s="565"/>
      <c r="BYC429" s="565"/>
      <c r="BYD429" s="565"/>
      <c r="BYE429" s="565"/>
      <c r="BYF429" s="565"/>
      <c r="BYG429" s="565"/>
      <c r="BYH429" s="565"/>
      <c r="BYI429" s="565"/>
      <c r="BYJ429" s="565"/>
      <c r="BYK429" s="565"/>
      <c r="BYL429" s="565"/>
      <c r="BYM429" s="565"/>
      <c r="BYN429" s="565"/>
      <c r="BYO429" s="565"/>
      <c r="BYP429" s="565"/>
      <c r="BYQ429" s="565"/>
      <c r="BYR429" s="565"/>
      <c r="BYS429" s="565"/>
      <c r="BYT429" s="565"/>
      <c r="BYU429" s="565"/>
      <c r="BYV429" s="565"/>
      <c r="BYW429" s="565"/>
      <c r="BYX429" s="565"/>
      <c r="BYY429" s="565"/>
      <c r="BYZ429" s="565"/>
      <c r="BZA429" s="565"/>
      <c r="BZB429" s="565"/>
      <c r="BZC429" s="565"/>
      <c r="BZD429" s="565"/>
      <c r="BZE429" s="565"/>
      <c r="BZF429" s="565"/>
      <c r="BZG429" s="565"/>
      <c r="BZH429" s="565"/>
      <c r="BZI429" s="565"/>
      <c r="BZJ429" s="565"/>
      <c r="BZK429" s="565"/>
      <c r="BZL429" s="565"/>
      <c r="BZM429" s="565"/>
      <c r="BZN429" s="565"/>
      <c r="BZO429" s="565"/>
      <c r="BZP429" s="565"/>
      <c r="BZQ429" s="565"/>
      <c r="BZR429" s="565"/>
      <c r="BZS429" s="565"/>
      <c r="BZT429" s="565"/>
      <c r="BZU429" s="565"/>
      <c r="BZV429" s="565"/>
      <c r="BZW429" s="565"/>
      <c r="BZX429" s="565"/>
      <c r="BZY429" s="565"/>
      <c r="BZZ429" s="565"/>
      <c r="CAA429" s="565"/>
      <c r="CAB429" s="565"/>
      <c r="CAC429" s="565"/>
      <c r="CAD429" s="565"/>
      <c r="CAE429" s="565"/>
      <c r="CAF429" s="565"/>
      <c r="CAG429" s="565"/>
      <c r="CAH429" s="565"/>
      <c r="CAI429" s="565"/>
      <c r="CAJ429" s="565"/>
      <c r="CAK429" s="565"/>
      <c r="CAL429" s="565"/>
      <c r="CAM429" s="565"/>
      <c r="CAN429" s="565"/>
      <c r="CAO429" s="565"/>
      <c r="CAP429" s="565"/>
      <c r="CAQ429" s="565"/>
      <c r="CAR429" s="565"/>
      <c r="CAS429" s="565"/>
      <c r="CAT429" s="565"/>
      <c r="CAU429" s="565"/>
      <c r="CAV429" s="565"/>
      <c r="CAW429" s="565"/>
      <c r="CAX429" s="565"/>
      <c r="CAY429" s="565"/>
      <c r="CAZ429" s="565"/>
      <c r="CBA429" s="565"/>
      <c r="CBB429" s="565"/>
      <c r="CBC429" s="565"/>
      <c r="CBD429" s="565"/>
      <c r="CBE429" s="565"/>
      <c r="CBF429" s="565"/>
      <c r="CBG429" s="565"/>
      <c r="CBH429" s="565"/>
      <c r="CBI429" s="565"/>
      <c r="CBJ429" s="565"/>
      <c r="CBK429" s="565"/>
      <c r="CBL429" s="565"/>
      <c r="CBM429" s="565"/>
      <c r="CBN429" s="565"/>
      <c r="CBO429" s="565"/>
      <c r="CBP429" s="565"/>
      <c r="CBQ429" s="565"/>
      <c r="CBR429" s="565"/>
      <c r="CBS429" s="565"/>
      <c r="CBT429" s="565"/>
      <c r="CBU429" s="565"/>
      <c r="CBV429" s="565"/>
      <c r="CBW429" s="565"/>
      <c r="CBX429" s="565"/>
      <c r="CBY429" s="565"/>
      <c r="CBZ429" s="565"/>
      <c r="CCA429" s="565"/>
      <c r="CCB429" s="565"/>
      <c r="CCC429" s="565"/>
      <c r="CCD429" s="565"/>
      <c r="CCE429" s="565"/>
      <c r="CCF429" s="565"/>
      <c r="CCG429" s="565"/>
      <c r="CCH429" s="565"/>
      <c r="CCI429" s="565"/>
      <c r="CCJ429" s="565"/>
      <c r="CCK429" s="565"/>
      <c r="CCL429" s="565"/>
      <c r="CCM429" s="565"/>
      <c r="CCN429" s="565"/>
      <c r="CCO429" s="565"/>
      <c r="CCP429" s="565"/>
      <c r="CCQ429" s="565"/>
      <c r="CCR429" s="565"/>
      <c r="CCS429" s="565"/>
      <c r="CCT429" s="565"/>
      <c r="CCU429" s="565"/>
      <c r="CCV429" s="565"/>
      <c r="CCW429" s="565"/>
      <c r="CCX429" s="565"/>
      <c r="CCY429" s="565"/>
      <c r="CCZ429" s="565"/>
      <c r="CDA429" s="565"/>
      <c r="CDB429" s="565"/>
      <c r="CDC429" s="565"/>
      <c r="CDD429" s="565"/>
      <c r="CDE429" s="565"/>
      <c r="CDF429" s="565"/>
      <c r="CDG429" s="565"/>
      <c r="CDH429" s="565"/>
      <c r="CDI429" s="565"/>
      <c r="CDJ429" s="565"/>
      <c r="CDK429" s="565"/>
      <c r="CDL429" s="565"/>
      <c r="CDM429" s="565"/>
      <c r="CDN429" s="565"/>
      <c r="CDO429" s="565"/>
      <c r="CDP429" s="565"/>
      <c r="CDQ429" s="565"/>
      <c r="CDR429" s="565"/>
      <c r="CDS429" s="565"/>
      <c r="CDT429" s="565"/>
      <c r="CDU429" s="565"/>
      <c r="CDV429" s="565"/>
      <c r="CDW429" s="565"/>
      <c r="CDX429" s="565"/>
      <c r="CDY429" s="565"/>
      <c r="CDZ429" s="565"/>
      <c r="CEA429" s="565"/>
      <c r="CEB429" s="565"/>
      <c r="CEC429" s="565"/>
      <c r="CED429" s="565"/>
      <c r="CEE429" s="565"/>
      <c r="CEF429" s="565"/>
      <c r="CEG429" s="565"/>
      <c r="CEH429" s="565"/>
      <c r="CEI429" s="565"/>
      <c r="CEJ429" s="565"/>
      <c r="CEK429" s="565"/>
      <c r="CEL429" s="565"/>
      <c r="CEM429" s="565"/>
      <c r="CEN429" s="565"/>
      <c r="CEO429" s="565"/>
      <c r="CEP429" s="565"/>
      <c r="CEQ429" s="565"/>
      <c r="CER429" s="565"/>
      <c r="CES429" s="565"/>
      <c r="CET429" s="565"/>
      <c r="CEU429" s="565"/>
      <c r="CEV429" s="565"/>
      <c r="CEW429" s="565"/>
      <c r="CEX429" s="565"/>
      <c r="CEY429" s="565"/>
      <c r="CEZ429" s="565"/>
      <c r="CFA429" s="565"/>
      <c r="CFB429" s="565"/>
      <c r="CFC429" s="565"/>
      <c r="CFD429" s="565"/>
      <c r="CFE429" s="565"/>
      <c r="CFF429" s="565"/>
      <c r="CFG429" s="565"/>
      <c r="CFH429" s="565"/>
      <c r="CFI429" s="565"/>
      <c r="CFJ429" s="565"/>
      <c r="CFK429" s="565"/>
      <c r="CFL429" s="565"/>
      <c r="CFM429" s="565"/>
      <c r="CFN429" s="565"/>
      <c r="CFO429" s="565"/>
      <c r="CFP429" s="565"/>
      <c r="CFQ429" s="565"/>
      <c r="CFR429" s="565"/>
      <c r="CFS429" s="565"/>
      <c r="CFT429" s="565"/>
      <c r="CFU429" s="565"/>
      <c r="CFV429" s="565"/>
      <c r="CFW429" s="565"/>
      <c r="CFX429" s="565"/>
      <c r="CFY429" s="565"/>
      <c r="CFZ429" s="565"/>
      <c r="CGA429" s="565"/>
      <c r="CGB429" s="565"/>
      <c r="CGC429" s="565"/>
      <c r="CGD429" s="565"/>
      <c r="CGE429" s="565"/>
      <c r="CGF429" s="565"/>
      <c r="CGG429" s="565"/>
      <c r="CGH429" s="565"/>
      <c r="CGI429" s="565"/>
      <c r="CGJ429" s="565"/>
      <c r="CGK429" s="565"/>
      <c r="CGL429" s="565"/>
      <c r="CGM429" s="565"/>
      <c r="CGN429" s="565"/>
      <c r="CGO429" s="565"/>
      <c r="CGP429" s="565"/>
      <c r="CGQ429" s="565"/>
      <c r="CGR429" s="565"/>
      <c r="CGS429" s="565"/>
      <c r="CGT429" s="565"/>
      <c r="CGU429" s="565"/>
      <c r="CGV429" s="565"/>
      <c r="CGW429" s="565"/>
      <c r="CGX429" s="565"/>
      <c r="CGY429" s="565"/>
      <c r="CGZ429" s="565"/>
      <c r="CHA429" s="565"/>
      <c r="CHB429" s="565"/>
      <c r="CHC429" s="565"/>
      <c r="CHD429" s="565"/>
      <c r="CHE429" s="565"/>
      <c r="CHF429" s="565"/>
      <c r="CHG429" s="565"/>
      <c r="CHH429" s="565"/>
      <c r="CHI429" s="565"/>
      <c r="CHJ429" s="565"/>
      <c r="CHK429" s="565"/>
      <c r="CHL429" s="565"/>
      <c r="CHM429" s="565"/>
      <c r="CHN429" s="565"/>
      <c r="CHO429" s="565"/>
      <c r="CHP429" s="565"/>
      <c r="CHQ429" s="565"/>
      <c r="CHR429" s="565"/>
      <c r="CHS429" s="565"/>
      <c r="CHT429" s="565"/>
      <c r="CHU429" s="565"/>
      <c r="CHV429" s="565"/>
      <c r="CHW429" s="565"/>
      <c r="CHX429" s="565"/>
      <c r="CHY429" s="565"/>
      <c r="CHZ429" s="565"/>
      <c r="CIA429" s="565"/>
      <c r="CIB429" s="565"/>
      <c r="CIC429" s="565"/>
      <c r="CID429" s="565"/>
      <c r="CIE429" s="565"/>
      <c r="CIF429" s="565"/>
      <c r="CIG429" s="565"/>
      <c r="CIH429" s="565"/>
      <c r="CII429" s="565"/>
      <c r="CIJ429" s="565"/>
      <c r="CIK429" s="565"/>
      <c r="CIL429" s="565"/>
      <c r="CIM429" s="565"/>
      <c r="CIN429" s="565"/>
      <c r="CIO429" s="565"/>
      <c r="CIP429" s="565"/>
      <c r="CIQ429" s="565"/>
      <c r="CIR429" s="565"/>
      <c r="CIS429" s="565"/>
      <c r="CIT429" s="565"/>
      <c r="CIU429" s="565"/>
      <c r="CIV429" s="565"/>
      <c r="CIW429" s="565"/>
      <c r="CIX429" s="565"/>
      <c r="CIY429" s="565"/>
      <c r="CIZ429" s="565"/>
      <c r="CJA429" s="565"/>
      <c r="CJB429" s="565"/>
      <c r="CJC429" s="565"/>
      <c r="CJD429" s="565"/>
      <c r="CJE429" s="565"/>
      <c r="CJF429" s="565"/>
      <c r="CJG429" s="565"/>
      <c r="CJH429" s="565"/>
      <c r="CJI429" s="565"/>
      <c r="CJJ429" s="565"/>
      <c r="CJK429" s="565"/>
      <c r="CJL429" s="565"/>
      <c r="CJM429" s="565"/>
      <c r="CJN429" s="565"/>
      <c r="CJO429" s="565"/>
      <c r="CJP429" s="565"/>
      <c r="CJQ429" s="565"/>
      <c r="CJR429" s="565"/>
      <c r="CJS429" s="565"/>
      <c r="CJT429" s="565"/>
      <c r="CJU429" s="565"/>
      <c r="CJV429" s="565"/>
      <c r="CJW429" s="565"/>
      <c r="CJX429" s="565"/>
      <c r="CJY429" s="565"/>
      <c r="CJZ429" s="565"/>
      <c r="CKA429" s="565"/>
      <c r="CKB429" s="565"/>
      <c r="CKC429" s="565"/>
      <c r="CKD429" s="565"/>
      <c r="CKE429" s="565"/>
      <c r="CKF429" s="565"/>
      <c r="CKG429" s="565"/>
      <c r="CKH429" s="565"/>
      <c r="CKI429" s="565"/>
      <c r="CKJ429" s="565"/>
      <c r="CKK429" s="565"/>
      <c r="CKL429" s="565"/>
      <c r="CKM429" s="565"/>
      <c r="CKN429" s="565"/>
      <c r="CKO429" s="565"/>
      <c r="CKP429" s="565"/>
      <c r="CKQ429" s="565"/>
      <c r="CKR429" s="565"/>
      <c r="CKS429" s="565"/>
      <c r="CKT429" s="565"/>
      <c r="CKU429" s="565"/>
      <c r="CKV429" s="565"/>
      <c r="CKW429" s="565"/>
      <c r="CKX429" s="565"/>
      <c r="CKY429" s="565"/>
      <c r="CKZ429" s="565"/>
      <c r="CLA429" s="565"/>
      <c r="CLB429" s="565"/>
      <c r="CLC429" s="565"/>
      <c r="CLD429" s="565"/>
      <c r="CLE429" s="565"/>
      <c r="CLF429" s="565"/>
      <c r="CLG429" s="565"/>
      <c r="CLH429" s="565"/>
      <c r="CLI429" s="565"/>
      <c r="CLJ429" s="565"/>
      <c r="CLK429" s="565"/>
      <c r="CLL429" s="565"/>
      <c r="CLM429" s="565"/>
      <c r="CLN429" s="565"/>
      <c r="CLO429" s="565"/>
      <c r="CLP429" s="565"/>
      <c r="CLQ429" s="565"/>
      <c r="CLR429" s="565"/>
      <c r="CLS429" s="565"/>
      <c r="CLT429" s="565"/>
      <c r="CLU429" s="565"/>
      <c r="CLV429" s="565"/>
      <c r="CLW429" s="565"/>
      <c r="CLX429" s="565"/>
      <c r="CLY429" s="565"/>
      <c r="CLZ429" s="565"/>
      <c r="CMA429" s="565"/>
      <c r="CMB429" s="565"/>
      <c r="CMC429" s="565"/>
      <c r="CMD429" s="565"/>
      <c r="CME429" s="565"/>
      <c r="CMF429" s="565"/>
      <c r="CMG429" s="565"/>
      <c r="CMH429" s="565"/>
      <c r="CMI429" s="565"/>
      <c r="CMJ429" s="565"/>
      <c r="CMK429" s="565"/>
      <c r="CML429" s="565"/>
      <c r="CMM429" s="565"/>
      <c r="CMN429" s="565"/>
      <c r="CMO429" s="565"/>
      <c r="CMP429" s="565"/>
      <c r="CMQ429" s="565"/>
      <c r="CMR429" s="565"/>
      <c r="CMS429" s="565"/>
      <c r="CMT429" s="565"/>
      <c r="CMU429" s="565"/>
      <c r="CMV429" s="565"/>
      <c r="CMW429" s="565"/>
      <c r="CMX429" s="565"/>
      <c r="CMY429" s="565"/>
      <c r="CMZ429" s="565"/>
      <c r="CNA429" s="565"/>
      <c r="CNB429" s="565"/>
      <c r="CNC429" s="565"/>
      <c r="CND429" s="565"/>
      <c r="CNE429" s="565"/>
      <c r="CNF429" s="565"/>
      <c r="CNG429" s="565"/>
      <c r="CNH429" s="565"/>
      <c r="CNI429" s="565"/>
      <c r="CNJ429" s="565"/>
      <c r="CNK429" s="565"/>
      <c r="CNL429" s="565"/>
      <c r="CNM429" s="565"/>
      <c r="CNN429" s="565"/>
      <c r="CNO429" s="565"/>
      <c r="CNP429" s="565"/>
      <c r="CNQ429" s="565"/>
      <c r="CNR429" s="565"/>
      <c r="CNS429" s="565"/>
      <c r="CNT429" s="565"/>
      <c r="CNU429" s="565"/>
      <c r="CNV429" s="565"/>
      <c r="CNW429" s="565"/>
      <c r="CNX429" s="565"/>
      <c r="CNY429" s="565"/>
      <c r="CNZ429" s="565"/>
      <c r="COA429" s="565"/>
      <c r="COB429" s="565"/>
      <c r="COC429" s="565"/>
      <c r="COD429" s="565"/>
      <c r="COE429" s="565"/>
      <c r="COF429" s="565"/>
      <c r="COG429" s="565"/>
      <c r="COH429" s="565"/>
      <c r="COI429" s="565"/>
      <c r="COJ429" s="565"/>
      <c r="COK429" s="565"/>
      <c r="COL429" s="565"/>
      <c r="COM429" s="565"/>
      <c r="CON429" s="565"/>
      <c r="COO429" s="565"/>
      <c r="COP429" s="565"/>
      <c r="COQ429" s="565"/>
      <c r="COR429" s="565"/>
      <c r="COS429" s="565"/>
      <c r="COT429" s="565"/>
      <c r="COU429" s="565"/>
      <c r="COV429" s="565"/>
      <c r="COW429" s="565"/>
      <c r="COX429" s="565"/>
      <c r="COY429" s="565"/>
      <c r="COZ429" s="565"/>
      <c r="CPA429" s="565"/>
      <c r="CPB429" s="565"/>
      <c r="CPC429" s="565"/>
      <c r="CPD429" s="565"/>
      <c r="CPE429" s="565"/>
      <c r="CPF429" s="565"/>
      <c r="CPG429" s="565"/>
      <c r="CPH429" s="565"/>
      <c r="CPI429" s="565"/>
      <c r="CPJ429" s="565"/>
      <c r="CPK429" s="565"/>
      <c r="CPL429" s="565"/>
      <c r="CPM429" s="565"/>
      <c r="CPN429" s="565"/>
      <c r="CPO429" s="565"/>
      <c r="CPP429" s="565"/>
      <c r="CPQ429" s="565"/>
      <c r="CPR429" s="565"/>
      <c r="CPS429" s="565"/>
      <c r="CPT429" s="565"/>
      <c r="CPU429" s="565"/>
      <c r="CPV429" s="565"/>
      <c r="CPW429" s="565"/>
      <c r="CPX429" s="565"/>
      <c r="CPY429" s="565"/>
      <c r="CPZ429" s="565"/>
      <c r="CQA429" s="565"/>
      <c r="CQB429" s="565"/>
      <c r="CQC429" s="565"/>
      <c r="CQD429" s="565"/>
      <c r="CQE429" s="565"/>
      <c r="CQF429" s="565"/>
      <c r="CQG429" s="565"/>
      <c r="CQH429" s="565"/>
      <c r="CQI429" s="565"/>
      <c r="CQJ429" s="565"/>
      <c r="CQK429" s="565"/>
      <c r="CQL429" s="565"/>
      <c r="CQM429" s="565"/>
      <c r="CQN429" s="565"/>
      <c r="CQO429" s="565"/>
      <c r="CQP429" s="565"/>
      <c r="CQQ429" s="565"/>
      <c r="CQR429" s="565"/>
      <c r="CQS429" s="565"/>
      <c r="CQT429" s="565"/>
      <c r="CQU429" s="565"/>
      <c r="CQV429" s="565"/>
      <c r="CQW429" s="565"/>
      <c r="CQX429" s="565"/>
      <c r="CQY429" s="565"/>
      <c r="CQZ429" s="565"/>
      <c r="CRA429" s="565"/>
      <c r="CRB429" s="565"/>
      <c r="CRC429" s="565"/>
      <c r="CRD429" s="565"/>
      <c r="CRE429" s="565"/>
      <c r="CRF429" s="565"/>
      <c r="CRG429" s="565"/>
      <c r="CRH429" s="565"/>
      <c r="CRI429" s="565"/>
      <c r="CRJ429" s="565"/>
      <c r="CRK429" s="565"/>
      <c r="CRL429" s="565"/>
      <c r="CRM429" s="565"/>
      <c r="CRN429" s="565"/>
      <c r="CRO429" s="565"/>
      <c r="CRP429" s="565"/>
      <c r="CRQ429" s="565"/>
      <c r="CRR429" s="565"/>
      <c r="CRS429" s="565"/>
      <c r="CRT429" s="565"/>
      <c r="CRU429" s="565"/>
      <c r="CRV429" s="565"/>
      <c r="CRW429" s="565"/>
      <c r="CRX429" s="565"/>
      <c r="CRY429" s="565"/>
      <c r="CRZ429" s="565"/>
      <c r="CSA429" s="565"/>
      <c r="CSB429" s="565"/>
      <c r="CSC429" s="565"/>
      <c r="CSD429" s="565"/>
      <c r="CSE429" s="565"/>
      <c r="CSF429" s="565"/>
      <c r="CSG429" s="565"/>
      <c r="CSH429" s="565"/>
      <c r="CSI429" s="565"/>
      <c r="CSJ429" s="565"/>
      <c r="CSK429" s="565"/>
      <c r="CSL429" s="565"/>
      <c r="CSM429" s="565"/>
      <c r="CSN429" s="565"/>
      <c r="CSO429" s="565"/>
      <c r="CSP429" s="565"/>
      <c r="CSQ429" s="565"/>
      <c r="CSR429" s="565"/>
      <c r="CSS429" s="565"/>
      <c r="CST429" s="565"/>
      <c r="CSU429" s="565"/>
      <c r="CSV429" s="565"/>
      <c r="CSW429" s="565"/>
      <c r="CSX429" s="565"/>
      <c r="CSY429" s="565"/>
      <c r="CSZ429" s="565"/>
      <c r="CTA429" s="565"/>
      <c r="CTB429" s="565"/>
      <c r="CTC429" s="565"/>
      <c r="CTD429" s="565"/>
      <c r="CTE429" s="565"/>
      <c r="CTF429" s="565"/>
      <c r="CTG429" s="565"/>
      <c r="CTH429" s="565"/>
      <c r="CTI429" s="565"/>
      <c r="CTJ429" s="565"/>
      <c r="CTK429" s="565"/>
      <c r="CTL429" s="565"/>
      <c r="CTM429" s="565"/>
      <c r="CTN429" s="565"/>
      <c r="CTO429" s="565"/>
      <c r="CTP429" s="565"/>
      <c r="CTQ429" s="565"/>
      <c r="CTR429" s="565"/>
      <c r="CTS429" s="565"/>
      <c r="CTT429" s="565"/>
      <c r="CTU429" s="565"/>
      <c r="CTV429" s="565"/>
      <c r="CTW429" s="565"/>
      <c r="CTX429" s="565"/>
      <c r="CTY429" s="565"/>
      <c r="CTZ429" s="565"/>
      <c r="CUA429" s="565"/>
      <c r="CUB429" s="565"/>
      <c r="CUC429" s="565"/>
      <c r="CUD429" s="565"/>
      <c r="CUE429" s="565"/>
      <c r="CUF429" s="565"/>
      <c r="CUG429" s="565"/>
      <c r="CUH429" s="565"/>
      <c r="CUI429" s="565"/>
      <c r="CUJ429" s="565"/>
      <c r="CUK429" s="565"/>
      <c r="CUL429" s="565"/>
      <c r="CUM429" s="565"/>
      <c r="CUN429" s="565"/>
      <c r="CUO429" s="565"/>
      <c r="CUP429" s="565"/>
      <c r="CUQ429" s="565"/>
      <c r="CUR429" s="565"/>
      <c r="CUS429" s="565"/>
      <c r="CUT429" s="565"/>
      <c r="CUU429" s="565"/>
      <c r="CUV429" s="565"/>
      <c r="CUW429" s="565"/>
      <c r="CUX429" s="565"/>
      <c r="CUY429" s="565"/>
      <c r="CUZ429" s="565"/>
      <c r="CVA429" s="565"/>
      <c r="CVB429" s="565"/>
      <c r="CVC429" s="565"/>
      <c r="CVD429" s="565"/>
      <c r="CVE429" s="565"/>
      <c r="CVF429" s="565"/>
      <c r="CVG429" s="565"/>
      <c r="CVH429" s="565"/>
      <c r="CVI429" s="565"/>
      <c r="CVJ429" s="565"/>
      <c r="CVK429" s="565"/>
      <c r="CVL429" s="565"/>
      <c r="CVM429" s="565"/>
      <c r="CVN429" s="565"/>
      <c r="CVO429" s="565"/>
      <c r="CVP429" s="565"/>
      <c r="CVQ429" s="565"/>
      <c r="CVR429" s="565"/>
      <c r="CVS429" s="565"/>
      <c r="CVT429" s="565"/>
      <c r="CVU429" s="565"/>
      <c r="CVV429" s="565"/>
      <c r="CVW429" s="565"/>
      <c r="CVX429" s="565"/>
      <c r="CVY429" s="565"/>
      <c r="CVZ429" s="565"/>
      <c r="CWA429" s="565"/>
      <c r="CWB429" s="565"/>
      <c r="CWC429" s="565"/>
      <c r="CWD429" s="565"/>
      <c r="CWE429" s="565"/>
      <c r="CWF429" s="565"/>
      <c r="CWG429" s="565"/>
      <c r="CWH429" s="565"/>
      <c r="CWI429" s="565"/>
      <c r="CWJ429" s="565"/>
      <c r="CWK429" s="565"/>
      <c r="CWL429" s="565"/>
      <c r="CWM429" s="565"/>
      <c r="CWN429" s="565"/>
      <c r="CWO429" s="565"/>
      <c r="CWP429" s="565"/>
      <c r="CWQ429" s="565"/>
      <c r="CWR429" s="565"/>
      <c r="CWS429" s="565"/>
      <c r="CWT429" s="565"/>
      <c r="CWU429" s="565"/>
      <c r="CWV429" s="565"/>
      <c r="CWW429" s="565"/>
      <c r="CWX429" s="565"/>
      <c r="CWY429" s="565"/>
      <c r="CWZ429" s="565"/>
      <c r="CXA429" s="565"/>
      <c r="CXB429" s="565"/>
      <c r="CXC429" s="565"/>
      <c r="CXD429" s="565"/>
      <c r="CXE429" s="565"/>
      <c r="CXF429" s="565"/>
      <c r="CXG429" s="565"/>
      <c r="CXH429" s="565"/>
      <c r="CXI429" s="565"/>
      <c r="CXJ429" s="565"/>
      <c r="CXK429" s="565"/>
      <c r="CXL429" s="565"/>
      <c r="CXM429" s="565"/>
      <c r="CXN429" s="565"/>
      <c r="CXO429" s="565"/>
      <c r="CXP429" s="565"/>
      <c r="CXQ429" s="565"/>
      <c r="CXR429" s="565"/>
      <c r="CXS429" s="565"/>
      <c r="CXT429" s="565"/>
      <c r="CXU429" s="565"/>
      <c r="CXV429" s="565"/>
      <c r="CXW429" s="565"/>
      <c r="CXX429" s="565"/>
      <c r="CXY429" s="565"/>
      <c r="CXZ429" s="565"/>
      <c r="CYA429" s="565"/>
      <c r="CYB429" s="565"/>
      <c r="CYC429" s="565"/>
      <c r="CYD429" s="565"/>
      <c r="CYE429" s="565"/>
      <c r="CYF429" s="565"/>
      <c r="CYG429" s="565"/>
      <c r="CYH429" s="565"/>
      <c r="CYI429" s="565"/>
      <c r="CYJ429" s="565"/>
      <c r="CYK429" s="565"/>
      <c r="CYL429" s="565"/>
      <c r="CYM429" s="565"/>
      <c r="CYN429" s="565"/>
      <c r="CYO429" s="565"/>
      <c r="CYP429" s="565"/>
      <c r="CYQ429" s="565"/>
      <c r="CYR429" s="565"/>
      <c r="CYS429" s="565"/>
      <c r="CYT429" s="565"/>
      <c r="CYU429" s="565"/>
      <c r="CYV429" s="565"/>
      <c r="CYW429" s="565"/>
      <c r="CYX429" s="565"/>
      <c r="CYY429" s="565"/>
      <c r="CYZ429" s="565"/>
      <c r="CZA429" s="565"/>
      <c r="CZB429" s="565"/>
      <c r="CZC429" s="565"/>
      <c r="CZD429" s="565"/>
      <c r="CZE429" s="565"/>
      <c r="CZF429" s="565"/>
      <c r="CZG429" s="565"/>
      <c r="CZH429" s="565"/>
      <c r="CZI429" s="565"/>
      <c r="CZJ429" s="565"/>
      <c r="CZK429" s="565"/>
      <c r="CZL429" s="565"/>
      <c r="CZM429" s="565"/>
      <c r="CZN429" s="565"/>
      <c r="CZO429" s="565"/>
      <c r="CZP429" s="565"/>
      <c r="CZQ429" s="565"/>
      <c r="CZR429" s="565"/>
      <c r="CZS429" s="565"/>
      <c r="CZT429" s="565"/>
      <c r="CZU429" s="565"/>
      <c r="CZV429" s="565"/>
      <c r="CZW429" s="565"/>
      <c r="CZX429" s="565"/>
      <c r="CZY429" s="565"/>
      <c r="CZZ429" s="565"/>
      <c r="DAA429" s="565"/>
      <c r="DAB429" s="565"/>
      <c r="DAC429" s="565"/>
      <c r="DAD429" s="565"/>
      <c r="DAE429" s="565"/>
      <c r="DAF429" s="565"/>
      <c r="DAG429" s="565"/>
      <c r="DAH429" s="565"/>
      <c r="DAI429" s="565"/>
      <c r="DAJ429" s="565"/>
      <c r="DAK429" s="565"/>
      <c r="DAL429" s="565"/>
      <c r="DAM429" s="565"/>
      <c r="DAN429" s="565"/>
      <c r="DAO429" s="565"/>
      <c r="DAP429" s="565"/>
      <c r="DAQ429" s="565"/>
      <c r="DAR429" s="565"/>
      <c r="DAS429" s="565"/>
      <c r="DAT429" s="565"/>
      <c r="DAU429" s="565"/>
      <c r="DAV429" s="565"/>
      <c r="DAW429" s="565"/>
      <c r="DAX429" s="565"/>
      <c r="DAY429" s="565"/>
      <c r="DAZ429" s="565"/>
      <c r="DBA429" s="565"/>
      <c r="DBB429" s="565"/>
      <c r="DBC429" s="565"/>
      <c r="DBD429" s="565"/>
      <c r="DBE429" s="565"/>
      <c r="DBF429" s="565"/>
      <c r="DBG429" s="565"/>
      <c r="DBH429" s="565"/>
      <c r="DBI429" s="565"/>
      <c r="DBJ429" s="565"/>
      <c r="DBK429" s="565"/>
      <c r="DBL429" s="565"/>
      <c r="DBM429" s="565"/>
      <c r="DBN429" s="565"/>
      <c r="DBO429" s="565"/>
      <c r="DBP429" s="565"/>
      <c r="DBQ429" s="565"/>
      <c r="DBR429" s="565"/>
      <c r="DBS429" s="565"/>
      <c r="DBT429" s="565"/>
      <c r="DBU429" s="565"/>
      <c r="DBV429" s="565"/>
      <c r="DBW429" s="565"/>
      <c r="DBX429" s="565"/>
      <c r="DBY429" s="565"/>
      <c r="DBZ429" s="565"/>
      <c r="DCA429" s="565"/>
      <c r="DCB429" s="565"/>
      <c r="DCC429" s="565"/>
      <c r="DCD429" s="565"/>
      <c r="DCE429" s="565"/>
      <c r="DCF429" s="565"/>
      <c r="DCG429" s="565"/>
      <c r="DCH429" s="565"/>
      <c r="DCI429" s="565"/>
      <c r="DCJ429" s="565"/>
      <c r="DCK429" s="565"/>
      <c r="DCL429" s="565"/>
      <c r="DCM429" s="565"/>
      <c r="DCN429" s="565"/>
      <c r="DCO429" s="565"/>
      <c r="DCP429" s="565"/>
      <c r="DCQ429" s="565"/>
      <c r="DCR429" s="565"/>
      <c r="DCS429" s="565"/>
      <c r="DCT429" s="565"/>
      <c r="DCU429" s="565"/>
      <c r="DCV429" s="565"/>
      <c r="DCW429" s="565"/>
      <c r="DCX429" s="565"/>
      <c r="DCY429" s="565"/>
      <c r="DCZ429" s="565"/>
      <c r="DDA429" s="565"/>
      <c r="DDB429" s="565"/>
      <c r="DDC429" s="565"/>
      <c r="DDD429" s="565"/>
      <c r="DDE429" s="565"/>
      <c r="DDF429" s="565"/>
      <c r="DDG429" s="565"/>
      <c r="DDH429" s="565"/>
      <c r="DDI429" s="565"/>
      <c r="DDJ429" s="565"/>
      <c r="DDK429" s="565"/>
      <c r="DDL429" s="565"/>
      <c r="DDM429" s="565"/>
      <c r="DDN429" s="565"/>
      <c r="DDO429" s="565"/>
      <c r="DDP429" s="565"/>
      <c r="DDQ429" s="565"/>
      <c r="DDR429" s="565"/>
      <c r="DDS429" s="565"/>
      <c r="DDT429" s="565"/>
      <c r="DDU429" s="565"/>
      <c r="DDV429" s="565"/>
      <c r="DDW429" s="565"/>
      <c r="DDX429" s="565"/>
      <c r="DDY429" s="565"/>
      <c r="DDZ429" s="565"/>
      <c r="DEA429" s="565"/>
      <c r="DEB429" s="565"/>
      <c r="DEC429" s="565"/>
      <c r="DED429" s="565"/>
      <c r="DEE429" s="565"/>
      <c r="DEF429" s="565"/>
      <c r="DEG429" s="565"/>
      <c r="DEH429" s="565"/>
      <c r="DEI429" s="565"/>
      <c r="DEJ429" s="565"/>
      <c r="DEK429" s="565"/>
      <c r="DEL429" s="565"/>
      <c r="DEM429" s="565"/>
      <c r="DEN429" s="565"/>
      <c r="DEO429" s="565"/>
      <c r="DEP429" s="565"/>
      <c r="DEQ429" s="565"/>
      <c r="DER429" s="565"/>
      <c r="DES429" s="565"/>
      <c r="DET429" s="565"/>
      <c r="DEU429" s="565"/>
      <c r="DEV429" s="565"/>
      <c r="DEW429" s="565"/>
      <c r="DEX429" s="565"/>
      <c r="DEY429" s="565"/>
      <c r="DEZ429" s="565"/>
      <c r="DFA429" s="565"/>
      <c r="DFB429" s="565"/>
      <c r="DFC429" s="565"/>
      <c r="DFD429" s="565"/>
      <c r="DFE429" s="565"/>
      <c r="DFF429" s="565"/>
      <c r="DFG429" s="565"/>
      <c r="DFH429" s="565"/>
      <c r="DFI429" s="565"/>
      <c r="DFJ429" s="565"/>
      <c r="DFK429" s="565"/>
      <c r="DFL429" s="565"/>
      <c r="DFM429" s="565"/>
      <c r="DFN429" s="565"/>
      <c r="DFO429" s="565"/>
      <c r="DFP429" s="565"/>
      <c r="DFQ429" s="565"/>
      <c r="DFR429" s="565"/>
      <c r="DFS429" s="565"/>
      <c r="DFT429" s="565"/>
      <c r="DFU429" s="565"/>
      <c r="DFV429" s="565"/>
      <c r="DFW429" s="565"/>
      <c r="DFX429" s="565"/>
      <c r="DFY429" s="565"/>
      <c r="DFZ429" s="565"/>
      <c r="DGA429" s="565"/>
      <c r="DGB429" s="565"/>
      <c r="DGC429" s="565"/>
      <c r="DGD429" s="565"/>
      <c r="DGE429" s="565"/>
      <c r="DGF429" s="565"/>
      <c r="DGG429" s="565"/>
      <c r="DGH429" s="565"/>
      <c r="DGI429" s="565"/>
      <c r="DGJ429" s="565"/>
      <c r="DGK429" s="565"/>
      <c r="DGL429" s="565"/>
      <c r="DGM429" s="565"/>
      <c r="DGN429" s="565"/>
      <c r="DGO429" s="565"/>
      <c r="DGP429" s="565"/>
      <c r="DGQ429" s="565"/>
      <c r="DGR429" s="565"/>
      <c r="DGS429" s="565"/>
      <c r="DGT429" s="565"/>
      <c r="DGU429" s="565"/>
      <c r="DGV429" s="565"/>
      <c r="DGW429" s="565"/>
      <c r="DGX429" s="565"/>
      <c r="DGY429" s="565"/>
      <c r="DGZ429" s="565"/>
      <c r="DHA429" s="565"/>
      <c r="DHB429" s="565"/>
      <c r="DHC429" s="565"/>
      <c r="DHD429" s="565"/>
      <c r="DHE429" s="565"/>
      <c r="DHF429" s="565"/>
      <c r="DHG429" s="565"/>
      <c r="DHH429" s="565"/>
      <c r="DHI429" s="565"/>
      <c r="DHJ429" s="565"/>
      <c r="DHK429" s="565"/>
      <c r="DHL429" s="565"/>
      <c r="DHM429" s="565"/>
      <c r="DHN429" s="565"/>
      <c r="DHO429" s="565"/>
      <c r="DHP429" s="565"/>
      <c r="DHQ429" s="565"/>
      <c r="DHR429" s="565"/>
      <c r="DHS429" s="565"/>
      <c r="DHT429" s="565"/>
      <c r="DHU429" s="565"/>
      <c r="DHV429" s="565"/>
      <c r="DHW429" s="565"/>
      <c r="DHX429" s="565"/>
      <c r="DHY429" s="565"/>
      <c r="DHZ429" s="565"/>
      <c r="DIA429" s="565"/>
      <c r="DIB429" s="565"/>
      <c r="DIC429" s="565"/>
      <c r="DID429" s="565"/>
      <c r="DIE429" s="565"/>
      <c r="DIF429" s="565"/>
      <c r="DIG429" s="565"/>
      <c r="DIH429" s="565"/>
      <c r="DII429" s="565"/>
      <c r="DIJ429" s="565"/>
      <c r="DIK429" s="565"/>
      <c r="DIL429" s="565"/>
      <c r="DIM429" s="565"/>
      <c r="DIN429" s="565"/>
      <c r="DIO429" s="565"/>
      <c r="DIP429" s="565"/>
      <c r="DIQ429" s="565"/>
      <c r="DIR429" s="565"/>
      <c r="DIS429" s="565"/>
      <c r="DIT429" s="565"/>
      <c r="DIU429" s="565"/>
      <c r="DIV429" s="565"/>
      <c r="DIW429" s="565"/>
      <c r="DIX429" s="565"/>
      <c r="DIY429" s="565"/>
      <c r="DIZ429" s="565"/>
      <c r="DJA429" s="565"/>
      <c r="DJB429" s="565"/>
      <c r="DJC429" s="565"/>
      <c r="DJD429" s="565"/>
      <c r="DJE429" s="565"/>
      <c r="DJF429" s="565"/>
      <c r="DJG429" s="565"/>
      <c r="DJH429" s="565"/>
      <c r="DJI429" s="565"/>
      <c r="DJJ429" s="565"/>
      <c r="DJK429" s="565"/>
      <c r="DJL429" s="565"/>
      <c r="DJM429" s="565"/>
      <c r="DJN429" s="565"/>
      <c r="DJO429" s="565"/>
      <c r="DJP429" s="565"/>
      <c r="DJQ429" s="565"/>
      <c r="DJR429" s="565"/>
      <c r="DJS429" s="565"/>
      <c r="DJT429" s="565"/>
      <c r="DJU429" s="565"/>
      <c r="DJV429" s="565"/>
      <c r="DJW429" s="565"/>
      <c r="DJX429" s="565"/>
      <c r="DJY429" s="565"/>
      <c r="DJZ429" s="565"/>
      <c r="DKA429" s="565"/>
      <c r="DKB429" s="565"/>
      <c r="DKC429" s="565"/>
      <c r="DKD429" s="565"/>
      <c r="DKE429" s="565"/>
      <c r="DKF429" s="565"/>
      <c r="DKG429" s="565"/>
      <c r="DKH429" s="565"/>
      <c r="DKI429" s="565"/>
      <c r="DKJ429" s="565"/>
      <c r="DKK429" s="565"/>
      <c r="DKL429" s="565"/>
      <c r="DKM429" s="565"/>
      <c r="DKN429" s="565"/>
      <c r="DKO429" s="565"/>
      <c r="DKP429" s="565"/>
      <c r="DKQ429" s="565"/>
      <c r="DKR429" s="565"/>
      <c r="DKS429" s="565"/>
      <c r="DKT429" s="565"/>
      <c r="DKU429" s="565"/>
      <c r="DKV429" s="565"/>
      <c r="DKW429" s="565"/>
      <c r="DKX429" s="565"/>
      <c r="DKY429" s="565"/>
      <c r="DKZ429" s="565"/>
      <c r="DLA429" s="565"/>
      <c r="DLB429" s="565"/>
      <c r="DLC429" s="565"/>
      <c r="DLD429" s="565"/>
      <c r="DLE429" s="565"/>
      <c r="DLF429" s="565"/>
      <c r="DLG429" s="565"/>
      <c r="DLH429" s="565"/>
      <c r="DLI429" s="565"/>
      <c r="DLJ429" s="565"/>
      <c r="DLK429" s="565"/>
      <c r="DLL429" s="565"/>
      <c r="DLM429" s="565"/>
      <c r="DLN429" s="565"/>
      <c r="DLO429" s="565"/>
      <c r="DLP429" s="565"/>
      <c r="DLQ429" s="565"/>
      <c r="DLR429" s="565"/>
      <c r="DLS429" s="565"/>
      <c r="DLT429" s="565"/>
      <c r="DLU429" s="565"/>
      <c r="DLV429" s="565"/>
      <c r="DLW429" s="565"/>
      <c r="DLX429" s="565"/>
      <c r="DLY429" s="565"/>
      <c r="DLZ429" s="565"/>
      <c r="DMA429" s="565"/>
      <c r="DMB429" s="565"/>
      <c r="DMC429" s="565"/>
      <c r="DMD429" s="565"/>
      <c r="DME429" s="565"/>
      <c r="DMF429" s="565"/>
      <c r="DMG429" s="565"/>
      <c r="DMH429" s="565"/>
      <c r="DMI429" s="565"/>
      <c r="DMJ429" s="565"/>
      <c r="DMK429" s="565"/>
      <c r="DML429" s="565"/>
      <c r="DMM429" s="565"/>
      <c r="DMN429" s="565"/>
      <c r="DMO429" s="565"/>
      <c r="DMP429" s="565"/>
      <c r="DMQ429" s="565"/>
      <c r="DMR429" s="565"/>
      <c r="DMS429" s="565"/>
      <c r="DMT429" s="565"/>
      <c r="DMU429" s="565"/>
      <c r="DMV429" s="565"/>
      <c r="DMW429" s="565"/>
      <c r="DMX429" s="565"/>
      <c r="DMY429" s="565"/>
      <c r="DMZ429" s="565"/>
      <c r="DNA429" s="565"/>
      <c r="DNB429" s="565"/>
      <c r="DNC429" s="565"/>
      <c r="DND429" s="565"/>
      <c r="DNE429" s="565"/>
      <c r="DNF429" s="565"/>
      <c r="DNG429" s="565"/>
      <c r="DNH429" s="565"/>
      <c r="DNI429" s="565"/>
      <c r="DNJ429" s="565"/>
      <c r="DNK429" s="565"/>
      <c r="DNL429" s="565"/>
      <c r="DNM429" s="565"/>
      <c r="DNN429" s="565"/>
      <c r="DNO429" s="565"/>
      <c r="DNP429" s="565"/>
      <c r="DNQ429" s="565"/>
      <c r="DNR429" s="565"/>
      <c r="DNS429" s="565"/>
      <c r="DNT429" s="565"/>
      <c r="DNU429" s="565"/>
      <c r="DNV429" s="565"/>
      <c r="DNW429" s="565"/>
      <c r="DNX429" s="565"/>
      <c r="DNY429" s="565"/>
      <c r="DNZ429" s="565"/>
      <c r="DOA429" s="565"/>
      <c r="DOB429" s="565"/>
      <c r="DOC429" s="565"/>
      <c r="DOD429" s="565"/>
      <c r="DOE429" s="565"/>
      <c r="DOF429" s="565"/>
      <c r="DOG429" s="565"/>
      <c r="DOH429" s="565"/>
      <c r="DOI429" s="565"/>
      <c r="DOJ429" s="565"/>
      <c r="DOK429" s="565"/>
      <c r="DOL429" s="565"/>
      <c r="DOM429" s="565"/>
      <c r="DON429" s="565"/>
      <c r="DOO429" s="565"/>
      <c r="DOP429" s="565"/>
      <c r="DOQ429" s="565"/>
      <c r="DOR429" s="565"/>
      <c r="DOS429" s="565"/>
      <c r="DOT429" s="565"/>
      <c r="DOU429" s="565"/>
      <c r="DOV429" s="565"/>
      <c r="DOW429" s="565"/>
      <c r="DOX429" s="565"/>
      <c r="DOY429" s="565"/>
      <c r="DOZ429" s="565"/>
      <c r="DPA429" s="565"/>
      <c r="DPB429" s="565"/>
      <c r="DPC429" s="565"/>
      <c r="DPD429" s="565"/>
      <c r="DPE429" s="565"/>
      <c r="DPF429" s="565"/>
      <c r="DPG429" s="565"/>
      <c r="DPH429" s="565"/>
      <c r="DPI429" s="565"/>
      <c r="DPJ429" s="565"/>
      <c r="DPK429" s="565"/>
      <c r="DPL429" s="565"/>
      <c r="DPM429" s="565"/>
      <c r="DPN429" s="565"/>
      <c r="DPO429" s="565"/>
      <c r="DPP429" s="565"/>
      <c r="DPQ429" s="565"/>
      <c r="DPR429" s="565"/>
      <c r="DPS429" s="565"/>
      <c r="DPT429" s="565"/>
      <c r="DPU429" s="565"/>
      <c r="DPV429" s="565"/>
      <c r="DPW429" s="565"/>
      <c r="DPX429" s="565"/>
      <c r="DPY429" s="565"/>
      <c r="DPZ429" s="565"/>
      <c r="DQA429" s="565"/>
      <c r="DQB429" s="565"/>
      <c r="DQC429" s="565"/>
      <c r="DQD429" s="565"/>
      <c r="DQE429" s="565"/>
      <c r="DQF429" s="565"/>
      <c r="DQG429" s="565"/>
      <c r="DQH429" s="565"/>
      <c r="DQI429" s="565"/>
      <c r="DQJ429" s="565"/>
      <c r="DQK429" s="565"/>
      <c r="DQL429" s="565"/>
      <c r="DQM429" s="565"/>
      <c r="DQN429" s="565"/>
      <c r="DQO429" s="565"/>
      <c r="DQP429" s="565"/>
      <c r="DQQ429" s="565"/>
      <c r="DQR429" s="565"/>
      <c r="DQS429" s="565"/>
      <c r="DQT429" s="565"/>
      <c r="DQU429" s="565"/>
      <c r="DQV429" s="565"/>
      <c r="DQW429" s="565"/>
      <c r="DQX429" s="565"/>
      <c r="DQY429" s="565"/>
      <c r="DQZ429" s="565"/>
      <c r="DRA429" s="565"/>
      <c r="DRB429" s="565"/>
      <c r="DRC429" s="565"/>
      <c r="DRD429" s="565"/>
      <c r="DRE429" s="565"/>
      <c r="DRF429" s="565"/>
      <c r="DRG429" s="565"/>
      <c r="DRH429" s="565"/>
      <c r="DRI429" s="565"/>
      <c r="DRJ429" s="565"/>
      <c r="DRK429" s="565"/>
      <c r="DRL429" s="565"/>
      <c r="DRM429" s="565"/>
      <c r="DRN429" s="565"/>
      <c r="DRO429" s="565"/>
      <c r="DRP429" s="565"/>
      <c r="DRQ429" s="565"/>
      <c r="DRR429" s="565"/>
      <c r="DRS429" s="565"/>
      <c r="DRT429" s="565"/>
      <c r="DRU429" s="565"/>
      <c r="DRV429" s="565"/>
      <c r="DRW429" s="565"/>
      <c r="DRX429" s="565"/>
      <c r="DRY429" s="565"/>
      <c r="DRZ429" s="565"/>
      <c r="DSA429" s="565"/>
      <c r="DSB429" s="565"/>
      <c r="DSC429" s="565"/>
      <c r="DSD429" s="565"/>
      <c r="DSE429" s="565"/>
      <c r="DSF429" s="565"/>
      <c r="DSG429" s="565"/>
      <c r="DSH429" s="565"/>
      <c r="DSI429" s="565"/>
      <c r="DSJ429" s="565"/>
      <c r="DSK429" s="565"/>
      <c r="DSL429" s="565"/>
      <c r="DSM429" s="565"/>
      <c r="DSN429" s="565"/>
      <c r="DSO429" s="565"/>
      <c r="DSP429" s="565"/>
      <c r="DSQ429" s="565"/>
      <c r="DSR429" s="565"/>
      <c r="DSS429" s="565"/>
      <c r="DST429" s="565"/>
      <c r="DSU429" s="565"/>
      <c r="DSV429" s="565"/>
      <c r="DSW429" s="565"/>
      <c r="DSX429" s="565"/>
      <c r="DSY429" s="565"/>
      <c r="DSZ429" s="565"/>
      <c r="DTA429" s="565"/>
      <c r="DTB429" s="565"/>
      <c r="DTC429" s="565"/>
      <c r="DTD429" s="565"/>
      <c r="DTE429" s="565"/>
      <c r="DTF429" s="565"/>
      <c r="DTG429" s="565"/>
      <c r="DTH429" s="565"/>
      <c r="DTI429" s="565"/>
      <c r="DTJ429" s="565"/>
      <c r="DTK429" s="565"/>
      <c r="DTL429" s="565"/>
      <c r="DTM429" s="565"/>
      <c r="DTN429" s="565"/>
      <c r="DTO429" s="565"/>
      <c r="DTP429" s="565"/>
      <c r="DTQ429" s="565"/>
      <c r="DTR429" s="565"/>
      <c r="DTS429" s="565"/>
      <c r="DTT429" s="565"/>
      <c r="DTU429" s="565"/>
      <c r="DTV429" s="565"/>
      <c r="DTW429" s="565"/>
      <c r="DTX429" s="565"/>
      <c r="DTY429" s="565"/>
      <c r="DTZ429" s="565"/>
      <c r="DUA429" s="565"/>
      <c r="DUB429" s="565"/>
      <c r="DUC429" s="565"/>
      <c r="DUD429" s="565"/>
      <c r="DUE429" s="565"/>
      <c r="DUF429" s="565"/>
      <c r="DUG429" s="565"/>
      <c r="DUH429" s="565"/>
      <c r="DUI429" s="565"/>
      <c r="DUJ429" s="565"/>
      <c r="DUK429" s="565"/>
      <c r="DUL429" s="565"/>
      <c r="DUM429" s="565"/>
      <c r="DUN429" s="565"/>
      <c r="DUO429" s="565"/>
      <c r="DUP429" s="565"/>
      <c r="DUQ429" s="565"/>
      <c r="DUR429" s="565"/>
      <c r="DUS429" s="565"/>
      <c r="DUT429" s="565"/>
      <c r="DUU429" s="565"/>
      <c r="DUV429" s="565"/>
      <c r="DUW429" s="565"/>
      <c r="DUX429" s="565"/>
      <c r="DUY429" s="565"/>
      <c r="DUZ429" s="565"/>
      <c r="DVA429" s="565"/>
      <c r="DVB429" s="565"/>
      <c r="DVC429" s="565"/>
      <c r="DVD429" s="565"/>
      <c r="DVE429" s="565"/>
      <c r="DVF429" s="565"/>
      <c r="DVG429" s="565"/>
      <c r="DVH429" s="565"/>
      <c r="DVI429" s="565"/>
      <c r="DVJ429" s="565"/>
      <c r="DVK429" s="565"/>
      <c r="DVL429" s="565"/>
      <c r="DVM429" s="565"/>
      <c r="DVN429" s="565"/>
      <c r="DVO429" s="565"/>
      <c r="DVP429" s="565"/>
      <c r="DVQ429" s="565"/>
      <c r="DVR429" s="565"/>
      <c r="DVS429" s="565"/>
      <c r="DVT429" s="565"/>
      <c r="DVU429" s="565"/>
      <c r="DVV429" s="565"/>
      <c r="DVW429" s="565"/>
      <c r="DVX429" s="565"/>
      <c r="DVY429" s="565"/>
      <c r="DVZ429" s="565"/>
      <c r="DWA429" s="565"/>
      <c r="DWB429" s="565"/>
      <c r="DWC429" s="565"/>
      <c r="DWD429" s="565"/>
      <c r="DWE429" s="565"/>
      <c r="DWF429" s="565"/>
      <c r="DWG429" s="565"/>
      <c r="DWH429" s="565"/>
      <c r="DWI429" s="565"/>
      <c r="DWJ429" s="565"/>
      <c r="DWK429" s="565"/>
      <c r="DWL429" s="565"/>
      <c r="DWM429" s="565"/>
      <c r="DWN429" s="565"/>
      <c r="DWO429" s="565"/>
      <c r="DWP429" s="565"/>
      <c r="DWQ429" s="565"/>
      <c r="DWR429" s="565"/>
      <c r="DWS429" s="565"/>
      <c r="DWT429" s="565"/>
      <c r="DWU429" s="565"/>
      <c r="DWV429" s="565"/>
      <c r="DWW429" s="565"/>
      <c r="DWX429" s="565"/>
      <c r="DWY429" s="565"/>
      <c r="DWZ429" s="565"/>
      <c r="DXA429" s="565"/>
      <c r="DXB429" s="565"/>
      <c r="DXC429" s="565"/>
      <c r="DXD429" s="565"/>
      <c r="DXE429" s="565"/>
      <c r="DXF429" s="565"/>
      <c r="DXG429" s="565"/>
      <c r="DXH429" s="565"/>
      <c r="DXI429" s="565"/>
      <c r="DXJ429" s="565"/>
      <c r="DXK429" s="565"/>
      <c r="DXL429" s="565"/>
      <c r="DXM429" s="565"/>
      <c r="DXN429" s="565"/>
      <c r="DXO429" s="565"/>
      <c r="DXP429" s="565"/>
      <c r="DXQ429" s="565"/>
      <c r="DXR429" s="565"/>
      <c r="DXS429" s="565"/>
      <c r="DXT429" s="565"/>
      <c r="DXU429" s="565"/>
      <c r="DXV429" s="565"/>
      <c r="DXW429" s="565"/>
      <c r="DXX429" s="565"/>
      <c r="DXY429" s="565"/>
      <c r="DXZ429" s="565"/>
      <c r="DYA429" s="565"/>
      <c r="DYB429" s="565"/>
      <c r="DYC429" s="565"/>
      <c r="DYD429" s="565"/>
      <c r="DYE429" s="565"/>
      <c r="DYF429" s="565"/>
      <c r="DYG429" s="565"/>
      <c r="DYH429" s="565"/>
      <c r="DYI429" s="565"/>
      <c r="DYJ429" s="565"/>
      <c r="DYK429" s="565"/>
      <c r="DYL429" s="565"/>
      <c r="DYM429" s="565"/>
      <c r="DYN429" s="565"/>
      <c r="DYO429" s="565"/>
      <c r="DYP429" s="565"/>
      <c r="DYQ429" s="565"/>
      <c r="DYR429" s="565"/>
      <c r="DYS429" s="565"/>
      <c r="DYT429" s="565"/>
      <c r="DYU429" s="565"/>
      <c r="DYV429" s="565"/>
      <c r="DYW429" s="565"/>
      <c r="DYX429" s="565"/>
      <c r="DYY429" s="565"/>
      <c r="DYZ429" s="565"/>
      <c r="DZA429" s="565"/>
      <c r="DZB429" s="565"/>
      <c r="DZC429" s="565"/>
      <c r="DZD429" s="565"/>
      <c r="DZE429" s="565"/>
      <c r="DZF429" s="565"/>
      <c r="DZG429" s="565"/>
      <c r="DZH429" s="565"/>
      <c r="DZI429" s="565"/>
      <c r="DZJ429" s="565"/>
      <c r="DZK429" s="565"/>
      <c r="DZL429" s="565"/>
      <c r="DZM429" s="565"/>
      <c r="DZN429" s="565"/>
      <c r="DZO429" s="565"/>
      <c r="DZP429" s="565"/>
      <c r="DZQ429" s="565"/>
      <c r="DZR429" s="565"/>
      <c r="DZS429" s="565"/>
      <c r="DZT429" s="565"/>
      <c r="DZU429" s="565"/>
      <c r="DZV429" s="565"/>
      <c r="DZW429" s="565"/>
      <c r="DZX429" s="565"/>
      <c r="DZY429" s="565"/>
      <c r="DZZ429" s="565"/>
      <c r="EAA429" s="565"/>
      <c r="EAB429" s="565"/>
      <c r="EAC429" s="565"/>
      <c r="EAD429" s="565"/>
      <c r="EAE429" s="565"/>
      <c r="EAF429" s="565"/>
      <c r="EAG429" s="565"/>
      <c r="EAH429" s="565"/>
      <c r="EAI429" s="565"/>
      <c r="EAJ429" s="565"/>
      <c r="EAK429" s="565"/>
      <c r="EAL429" s="565"/>
      <c r="EAM429" s="565"/>
      <c r="EAN429" s="565"/>
      <c r="EAO429" s="565"/>
      <c r="EAP429" s="565"/>
      <c r="EAQ429" s="565"/>
      <c r="EAR429" s="565"/>
      <c r="EAS429" s="565"/>
      <c r="EAT429" s="565"/>
      <c r="EAU429" s="565"/>
      <c r="EAV429" s="565"/>
      <c r="EAW429" s="565"/>
      <c r="EAX429" s="565"/>
      <c r="EAY429" s="565"/>
      <c r="EAZ429" s="565"/>
      <c r="EBA429" s="565"/>
      <c r="EBB429" s="565"/>
      <c r="EBC429" s="565"/>
      <c r="EBD429" s="565"/>
      <c r="EBE429" s="565"/>
      <c r="EBF429" s="565"/>
      <c r="EBG429" s="565"/>
      <c r="EBH429" s="565"/>
      <c r="EBI429" s="565"/>
      <c r="EBJ429" s="565"/>
      <c r="EBK429" s="565"/>
      <c r="EBL429" s="565"/>
      <c r="EBM429" s="565"/>
      <c r="EBN429" s="565"/>
      <c r="EBO429" s="565"/>
      <c r="EBP429" s="565"/>
      <c r="EBQ429" s="565"/>
      <c r="EBR429" s="565"/>
      <c r="EBS429" s="565"/>
      <c r="EBT429" s="565"/>
      <c r="EBU429" s="565"/>
      <c r="EBV429" s="565"/>
      <c r="EBW429" s="565"/>
      <c r="EBX429" s="565"/>
      <c r="EBY429" s="565"/>
      <c r="EBZ429" s="565"/>
      <c r="ECA429" s="565"/>
      <c r="ECB429" s="565"/>
      <c r="ECC429" s="565"/>
      <c r="ECD429" s="565"/>
      <c r="ECE429" s="565"/>
      <c r="ECF429" s="565"/>
      <c r="ECG429" s="565"/>
      <c r="ECH429" s="565"/>
      <c r="ECI429" s="565"/>
      <c r="ECJ429" s="565"/>
      <c r="ECK429" s="565"/>
      <c r="ECL429" s="565"/>
      <c r="ECM429" s="565"/>
      <c r="ECN429" s="565"/>
      <c r="ECO429" s="565"/>
      <c r="ECP429" s="565"/>
      <c r="ECQ429" s="565"/>
      <c r="ECR429" s="565"/>
      <c r="ECS429" s="565"/>
      <c r="ECT429" s="565"/>
      <c r="ECU429" s="565"/>
      <c r="ECV429" s="565"/>
      <c r="ECW429" s="565"/>
      <c r="ECX429" s="565"/>
      <c r="ECY429" s="565"/>
      <c r="ECZ429" s="565"/>
      <c r="EDA429" s="565"/>
      <c r="EDB429" s="565"/>
      <c r="EDC429" s="565"/>
      <c r="EDD429" s="565"/>
      <c r="EDE429" s="565"/>
      <c r="EDF429" s="565"/>
      <c r="EDG429" s="565"/>
      <c r="EDH429" s="565"/>
      <c r="EDI429" s="565"/>
      <c r="EDJ429" s="565"/>
      <c r="EDK429" s="565"/>
      <c r="EDL429" s="565"/>
      <c r="EDM429" s="565"/>
      <c r="EDN429" s="565"/>
      <c r="EDO429" s="565"/>
      <c r="EDP429" s="565"/>
      <c r="EDQ429" s="565"/>
      <c r="EDR429" s="565"/>
      <c r="EDS429" s="565"/>
      <c r="EDT429" s="565"/>
      <c r="EDU429" s="565"/>
      <c r="EDV429" s="565"/>
      <c r="EDW429" s="565"/>
      <c r="EDX429" s="565"/>
      <c r="EDY429" s="565"/>
      <c r="EDZ429" s="565"/>
      <c r="EEA429" s="565"/>
      <c r="EEB429" s="565"/>
      <c r="EEC429" s="565"/>
      <c r="EED429" s="565"/>
      <c r="EEE429" s="565"/>
      <c r="EEF429" s="565"/>
      <c r="EEG429" s="565"/>
      <c r="EEH429" s="565"/>
      <c r="EEI429" s="565"/>
      <c r="EEJ429" s="565"/>
      <c r="EEK429" s="565"/>
      <c r="EEL429" s="565"/>
      <c r="EEM429" s="565"/>
      <c r="EEN429" s="565"/>
      <c r="EEO429" s="565"/>
      <c r="EEP429" s="565"/>
      <c r="EEQ429" s="565"/>
      <c r="EER429" s="565"/>
      <c r="EES429" s="565"/>
      <c r="EET429" s="565"/>
      <c r="EEU429" s="565"/>
      <c r="EEV429" s="565"/>
      <c r="EEW429" s="565"/>
      <c r="EEX429" s="565"/>
      <c r="EEY429" s="565"/>
      <c r="EEZ429" s="565"/>
      <c r="EFA429" s="565"/>
      <c r="EFB429" s="565"/>
      <c r="EFC429" s="565"/>
      <c r="EFD429" s="565"/>
      <c r="EFE429" s="565"/>
      <c r="EFF429" s="565"/>
      <c r="EFG429" s="565"/>
      <c r="EFH429" s="565"/>
      <c r="EFI429" s="565"/>
      <c r="EFJ429" s="565"/>
      <c r="EFK429" s="565"/>
      <c r="EFL429" s="565"/>
      <c r="EFM429" s="565"/>
      <c r="EFN429" s="565"/>
      <c r="EFO429" s="565"/>
      <c r="EFP429" s="565"/>
      <c r="EFQ429" s="565"/>
      <c r="EFR429" s="565"/>
      <c r="EFS429" s="565"/>
      <c r="EFT429" s="565"/>
      <c r="EFU429" s="565"/>
      <c r="EFV429" s="565"/>
      <c r="EFW429" s="565"/>
      <c r="EFX429" s="565"/>
      <c r="EFY429" s="565"/>
      <c r="EFZ429" s="565"/>
      <c r="EGA429" s="565"/>
      <c r="EGB429" s="565"/>
      <c r="EGC429" s="565"/>
      <c r="EGD429" s="565"/>
      <c r="EGE429" s="565"/>
      <c r="EGF429" s="565"/>
      <c r="EGG429" s="565"/>
      <c r="EGH429" s="565"/>
      <c r="EGI429" s="565"/>
      <c r="EGJ429" s="565"/>
      <c r="EGK429" s="565"/>
      <c r="EGL429" s="565"/>
      <c r="EGM429" s="565"/>
      <c r="EGN429" s="565"/>
      <c r="EGO429" s="565"/>
      <c r="EGP429" s="565"/>
      <c r="EGQ429" s="565"/>
      <c r="EGR429" s="565"/>
      <c r="EGS429" s="565"/>
      <c r="EGT429" s="565"/>
      <c r="EGU429" s="565"/>
      <c r="EGV429" s="565"/>
      <c r="EGW429" s="565"/>
      <c r="EGX429" s="565"/>
      <c r="EGY429" s="565"/>
      <c r="EGZ429" s="565"/>
      <c r="EHA429" s="565"/>
      <c r="EHB429" s="565"/>
      <c r="EHC429" s="565"/>
      <c r="EHD429" s="565"/>
      <c r="EHE429" s="565"/>
      <c r="EHF429" s="565"/>
      <c r="EHG429" s="565"/>
      <c r="EHH429" s="565"/>
      <c r="EHI429" s="565"/>
      <c r="EHJ429" s="565"/>
      <c r="EHK429" s="565"/>
      <c r="EHL429" s="565"/>
      <c r="EHM429" s="565"/>
      <c r="EHN429" s="565"/>
      <c r="EHO429" s="565"/>
      <c r="EHP429" s="565"/>
      <c r="EHQ429" s="565"/>
      <c r="EHR429" s="565"/>
      <c r="EHS429" s="565"/>
      <c r="EHT429" s="565"/>
      <c r="EHU429" s="565"/>
      <c r="EHV429" s="565"/>
      <c r="EHW429" s="565"/>
      <c r="EHX429" s="565"/>
      <c r="EHY429" s="565"/>
      <c r="EHZ429" s="565"/>
      <c r="EIA429" s="565"/>
      <c r="EIB429" s="565"/>
      <c r="EIC429" s="565"/>
      <c r="EID429" s="565"/>
      <c r="EIE429" s="565"/>
      <c r="EIF429" s="565"/>
      <c r="EIG429" s="565"/>
      <c r="EIH429" s="565"/>
      <c r="EII429" s="565"/>
      <c r="EIJ429" s="565"/>
      <c r="EIK429" s="565"/>
      <c r="EIL429" s="565"/>
      <c r="EIM429" s="565"/>
      <c r="EIN429" s="565"/>
      <c r="EIO429" s="565"/>
      <c r="EIP429" s="565"/>
      <c r="EIQ429" s="565"/>
      <c r="EIR429" s="565"/>
      <c r="EIS429" s="565"/>
      <c r="EIT429" s="565"/>
      <c r="EIU429" s="565"/>
      <c r="EIV429" s="565"/>
      <c r="EIW429" s="565"/>
      <c r="EIX429" s="565"/>
      <c r="EIY429" s="565"/>
      <c r="EIZ429" s="565"/>
      <c r="EJA429" s="565"/>
      <c r="EJB429" s="565"/>
      <c r="EJC429" s="565"/>
      <c r="EJD429" s="565"/>
      <c r="EJE429" s="565"/>
      <c r="EJF429" s="565"/>
      <c r="EJG429" s="565"/>
      <c r="EJH429" s="565"/>
      <c r="EJI429" s="565"/>
      <c r="EJJ429" s="565"/>
      <c r="EJK429" s="565"/>
      <c r="EJL429" s="565"/>
      <c r="EJM429" s="565"/>
      <c r="EJN429" s="565"/>
      <c r="EJO429" s="565"/>
      <c r="EJP429" s="565"/>
      <c r="EJQ429" s="565"/>
      <c r="EJR429" s="565"/>
      <c r="EJS429" s="565"/>
      <c r="EJT429" s="565"/>
      <c r="EJU429" s="565"/>
      <c r="EJV429" s="565"/>
      <c r="EJW429" s="565"/>
      <c r="EJX429" s="565"/>
      <c r="EJY429" s="565"/>
      <c r="EJZ429" s="565"/>
      <c r="EKA429" s="565"/>
      <c r="EKB429" s="565"/>
      <c r="EKC429" s="565"/>
      <c r="EKD429" s="565"/>
      <c r="EKE429" s="565"/>
      <c r="EKF429" s="565"/>
      <c r="EKG429" s="565"/>
      <c r="EKH429" s="565"/>
      <c r="EKI429" s="565"/>
      <c r="EKJ429" s="565"/>
      <c r="EKK429" s="565"/>
      <c r="EKL429" s="565"/>
      <c r="EKM429" s="565"/>
      <c r="EKN429" s="565"/>
      <c r="EKO429" s="565"/>
      <c r="EKP429" s="565"/>
      <c r="EKQ429" s="565"/>
      <c r="EKR429" s="565"/>
      <c r="EKS429" s="565"/>
      <c r="EKT429" s="565"/>
      <c r="EKU429" s="565"/>
      <c r="EKV429" s="565"/>
      <c r="EKW429" s="565"/>
      <c r="EKX429" s="565"/>
      <c r="EKY429" s="565"/>
      <c r="EKZ429" s="565"/>
      <c r="ELA429" s="565"/>
      <c r="ELB429" s="565"/>
      <c r="ELC429" s="565"/>
      <c r="ELD429" s="565"/>
      <c r="ELE429" s="565"/>
      <c r="ELF429" s="565"/>
      <c r="ELG429" s="565"/>
      <c r="ELH429" s="565"/>
      <c r="ELI429" s="565"/>
      <c r="ELJ429" s="565"/>
      <c r="ELK429" s="565"/>
      <c r="ELL429" s="565"/>
      <c r="ELM429" s="565"/>
      <c r="ELN429" s="565"/>
      <c r="ELO429" s="565"/>
      <c r="ELP429" s="565"/>
      <c r="ELQ429" s="565"/>
      <c r="ELR429" s="565"/>
      <c r="ELS429" s="565"/>
      <c r="ELT429" s="565"/>
      <c r="ELU429" s="565"/>
      <c r="ELV429" s="565"/>
      <c r="ELW429" s="565"/>
      <c r="ELX429" s="565"/>
      <c r="ELY429" s="565"/>
      <c r="ELZ429" s="565"/>
      <c r="EMA429" s="565"/>
      <c r="EMB429" s="565"/>
      <c r="EMC429" s="565"/>
      <c r="EMD429" s="565"/>
      <c r="EME429" s="565"/>
      <c r="EMF429" s="565"/>
      <c r="EMG429" s="565"/>
      <c r="EMH429" s="565"/>
      <c r="EMI429" s="565"/>
      <c r="EMJ429" s="565"/>
      <c r="EMK429" s="565"/>
      <c r="EML429" s="565"/>
      <c r="EMM429" s="565"/>
      <c r="EMN429" s="565"/>
      <c r="EMO429" s="565"/>
      <c r="EMP429" s="565"/>
      <c r="EMQ429" s="565"/>
      <c r="EMR429" s="565"/>
      <c r="EMS429" s="565"/>
      <c r="EMT429" s="565"/>
      <c r="EMU429" s="565"/>
      <c r="EMV429" s="565"/>
      <c r="EMW429" s="565"/>
      <c r="EMX429" s="565"/>
      <c r="EMY429" s="565"/>
      <c r="EMZ429" s="565"/>
      <c r="ENA429" s="565"/>
      <c r="ENB429" s="565"/>
      <c r="ENC429" s="565"/>
      <c r="END429" s="565"/>
      <c r="ENE429" s="565"/>
      <c r="ENF429" s="565"/>
      <c r="ENG429" s="565"/>
      <c r="ENH429" s="565"/>
      <c r="ENI429" s="565"/>
      <c r="ENJ429" s="565"/>
      <c r="ENK429" s="565"/>
      <c r="ENL429" s="565"/>
      <c r="ENM429" s="565"/>
      <c r="ENN429" s="565"/>
      <c r="ENO429" s="565"/>
      <c r="ENP429" s="565"/>
      <c r="ENQ429" s="565"/>
      <c r="ENR429" s="565"/>
      <c r="ENS429" s="565"/>
      <c r="ENT429" s="565"/>
      <c r="ENU429" s="565"/>
      <c r="ENV429" s="565"/>
      <c r="ENW429" s="565"/>
      <c r="ENX429" s="565"/>
      <c r="ENY429" s="565"/>
      <c r="ENZ429" s="565"/>
      <c r="EOA429" s="565"/>
      <c r="EOB429" s="565"/>
      <c r="EOC429" s="565"/>
      <c r="EOD429" s="565"/>
      <c r="EOE429" s="565"/>
      <c r="EOF429" s="565"/>
      <c r="EOG429" s="565"/>
      <c r="EOH429" s="565"/>
      <c r="EOI429" s="565"/>
      <c r="EOJ429" s="565"/>
      <c r="EOK429" s="565"/>
      <c r="EOL429" s="565"/>
      <c r="EOM429" s="565"/>
      <c r="EON429" s="565"/>
      <c r="EOO429" s="565"/>
      <c r="EOP429" s="565"/>
      <c r="EOQ429" s="565"/>
      <c r="EOR429" s="565"/>
      <c r="EOS429" s="565"/>
      <c r="EOT429" s="565"/>
      <c r="EOU429" s="565"/>
      <c r="EOV429" s="565"/>
      <c r="EOW429" s="565"/>
      <c r="EOX429" s="565"/>
      <c r="EOY429" s="565"/>
      <c r="EOZ429" s="565"/>
      <c r="EPA429" s="565"/>
      <c r="EPB429" s="565"/>
      <c r="EPC429" s="565"/>
      <c r="EPD429" s="565"/>
      <c r="EPE429" s="565"/>
      <c r="EPF429" s="565"/>
      <c r="EPG429" s="565"/>
      <c r="EPH429" s="565"/>
      <c r="EPI429" s="565"/>
      <c r="EPJ429" s="565"/>
      <c r="EPK429" s="565"/>
      <c r="EPL429" s="565"/>
      <c r="EPM429" s="565"/>
      <c r="EPN429" s="565"/>
      <c r="EPO429" s="565"/>
      <c r="EPP429" s="565"/>
      <c r="EPQ429" s="565"/>
      <c r="EPR429" s="565"/>
      <c r="EPS429" s="565"/>
      <c r="EPT429" s="565"/>
      <c r="EPU429" s="565"/>
      <c r="EPV429" s="565"/>
      <c r="EPW429" s="565"/>
      <c r="EPX429" s="565"/>
      <c r="EPY429" s="565"/>
      <c r="EPZ429" s="565"/>
      <c r="EQA429" s="565"/>
      <c r="EQB429" s="565"/>
      <c r="EQC429" s="565"/>
      <c r="EQD429" s="565"/>
      <c r="EQE429" s="565"/>
      <c r="EQF429" s="565"/>
      <c r="EQG429" s="565"/>
      <c r="EQH429" s="565"/>
      <c r="EQI429" s="565"/>
      <c r="EQJ429" s="565"/>
      <c r="EQK429" s="565"/>
      <c r="EQL429" s="565"/>
      <c r="EQM429" s="565"/>
      <c r="EQN429" s="565"/>
      <c r="EQO429" s="565"/>
      <c r="EQP429" s="565"/>
      <c r="EQQ429" s="565"/>
      <c r="EQR429" s="565"/>
      <c r="EQS429" s="565"/>
      <c r="EQT429" s="565"/>
      <c r="EQU429" s="565"/>
      <c r="EQV429" s="565"/>
      <c r="EQW429" s="565"/>
      <c r="EQX429" s="565"/>
      <c r="EQY429" s="565"/>
      <c r="EQZ429" s="565"/>
      <c r="ERA429" s="565"/>
      <c r="ERB429" s="565"/>
      <c r="ERC429" s="565"/>
      <c r="ERD429" s="565"/>
      <c r="ERE429" s="565"/>
      <c r="ERF429" s="565"/>
      <c r="ERG429" s="565"/>
      <c r="ERH429" s="565"/>
      <c r="ERI429" s="565"/>
      <c r="ERJ429" s="565"/>
      <c r="ERK429" s="565"/>
      <c r="ERL429" s="565"/>
      <c r="ERM429" s="565"/>
      <c r="ERN429" s="565"/>
      <c r="ERO429" s="565"/>
      <c r="ERP429" s="565"/>
      <c r="ERQ429" s="565"/>
      <c r="ERR429" s="565"/>
      <c r="ERS429" s="565"/>
      <c r="ERT429" s="565"/>
      <c r="ERU429" s="565"/>
      <c r="ERV429" s="565"/>
      <c r="ERW429" s="565"/>
      <c r="ERX429" s="565"/>
      <c r="ERY429" s="565"/>
      <c r="ERZ429" s="565"/>
      <c r="ESA429" s="565"/>
      <c r="ESB429" s="565"/>
      <c r="ESC429" s="565"/>
      <c r="ESD429" s="565"/>
      <c r="ESE429" s="565"/>
      <c r="ESF429" s="565"/>
      <c r="ESG429" s="565"/>
      <c r="ESH429" s="565"/>
      <c r="ESI429" s="565"/>
      <c r="ESJ429" s="565"/>
      <c r="ESK429" s="565"/>
      <c r="ESL429" s="565"/>
      <c r="ESM429" s="565"/>
      <c r="ESN429" s="565"/>
      <c r="ESO429" s="565"/>
      <c r="ESP429" s="565"/>
      <c r="ESQ429" s="565"/>
      <c r="ESR429" s="565"/>
      <c r="ESS429" s="565"/>
      <c r="EST429" s="565"/>
      <c r="ESU429" s="565"/>
      <c r="ESV429" s="565"/>
      <c r="ESW429" s="565"/>
      <c r="ESX429" s="565"/>
      <c r="ESY429" s="565"/>
      <c r="ESZ429" s="565"/>
      <c r="ETA429" s="565"/>
      <c r="ETB429" s="565"/>
      <c r="ETC429" s="565"/>
      <c r="ETD429" s="565"/>
      <c r="ETE429" s="565"/>
      <c r="ETF429" s="565"/>
      <c r="ETG429" s="565"/>
      <c r="ETH429" s="565"/>
      <c r="ETI429" s="565"/>
      <c r="ETJ429" s="565"/>
      <c r="ETK429" s="565"/>
      <c r="ETL429" s="565"/>
      <c r="ETM429" s="565"/>
      <c r="ETN429" s="565"/>
      <c r="ETO429" s="565"/>
      <c r="ETP429" s="565"/>
      <c r="ETQ429" s="565"/>
      <c r="ETR429" s="565"/>
      <c r="ETS429" s="565"/>
      <c r="ETT429" s="565"/>
      <c r="ETU429" s="565"/>
      <c r="ETV429" s="565"/>
      <c r="ETW429" s="565"/>
      <c r="ETX429" s="565"/>
      <c r="ETY429" s="565"/>
      <c r="ETZ429" s="565"/>
      <c r="EUA429" s="565"/>
      <c r="EUB429" s="565"/>
      <c r="EUC429" s="565"/>
      <c r="EUD429" s="565"/>
      <c r="EUE429" s="565"/>
      <c r="EUF429" s="565"/>
      <c r="EUG429" s="565"/>
      <c r="EUH429" s="565"/>
      <c r="EUI429" s="565"/>
      <c r="EUJ429" s="565"/>
      <c r="EUK429" s="565"/>
      <c r="EUL429" s="565"/>
      <c r="EUM429" s="565"/>
      <c r="EUN429" s="565"/>
      <c r="EUO429" s="565"/>
      <c r="EUP429" s="565"/>
      <c r="EUQ429" s="565"/>
      <c r="EUR429" s="565"/>
      <c r="EUS429" s="565"/>
      <c r="EUT429" s="565"/>
      <c r="EUU429" s="565"/>
      <c r="EUV429" s="565"/>
      <c r="EUW429" s="565"/>
      <c r="EUX429" s="565"/>
      <c r="EUY429" s="565"/>
      <c r="EUZ429" s="565"/>
      <c r="EVA429" s="565"/>
      <c r="EVB429" s="565"/>
      <c r="EVC429" s="565"/>
      <c r="EVD429" s="565"/>
      <c r="EVE429" s="565"/>
      <c r="EVF429" s="565"/>
      <c r="EVG429" s="565"/>
      <c r="EVH429" s="565"/>
      <c r="EVI429" s="565"/>
      <c r="EVJ429" s="565"/>
      <c r="EVK429" s="565"/>
      <c r="EVL429" s="565"/>
      <c r="EVM429" s="565"/>
      <c r="EVN429" s="565"/>
      <c r="EVO429" s="565"/>
      <c r="EVP429" s="565"/>
      <c r="EVQ429" s="565"/>
      <c r="EVR429" s="565"/>
      <c r="EVS429" s="565"/>
      <c r="EVT429" s="565"/>
      <c r="EVU429" s="565"/>
      <c r="EVV429" s="565"/>
      <c r="EVW429" s="565"/>
      <c r="EVX429" s="565"/>
      <c r="EVY429" s="565"/>
      <c r="EVZ429" s="565"/>
      <c r="EWA429" s="565"/>
      <c r="EWB429" s="565"/>
      <c r="EWC429" s="565"/>
      <c r="EWD429" s="565"/>
      <c r="EWE429" s="565"/>
      <c r="EWF429" s="565"/>
      <c r="EWG429" s="565"/>
      <c r="EWH429" s="565"/>
      <c r="EWI429" s="565"/>
      <c r="EWJ429" s="565"/>
      <c r="EWK429" s="565"/>
      <c r="EWL429" s="565"/>
      <c r="EWM429" s="565"/>
      <c r="EWN429" s="565"/>
      <c r="EWO429" s="565"/>
      <c r="EWP429" s="565"/>
      <c r="EWQ429" s="565"/>
      <c r="EWR429" s="565"/>
      <c r="EWS429" s="565"/>
      <c r="EWT429" s="565"/>
      <c r="EWU429" s="565"/>
      <c r="EWV429" s="565"/>
      <c r="EWW429" s="565"/>
      <c r="EWX429" s="565"/>
      <c r="EWY429" s="565"/>
      <c r="EWZ429" s="565"/>
      <c r="EXA429" s="565"/>
      <c r="EXB429" s="565"/>
      <c r="EXC429" s="565"/>
      <c r="EXD429" s="565"/>
      <c r="EXE429" s="565"/>
      <c r="EXF429" s="565"/>
      <c r="EXG429" s="565"/>
      <c r="EXH429" s="565"/>
      <c r="EXI429" s="565"/>
      <c r="EXJ429" s="565"/>
      <c r="EXK429" s="565"/>
      <c r="EXL429" s="565"/>
      <c r="EXM429" s="565"/>
      <c r="EXN429" s="565"/>
      <c r="EXO429" s="565"/>
      <c r="EXP429" s="565"/>
      <c r="EXQ429" s="565"/>
      <c r="EXR429" s="565"/>
      <c r="EXS429" s="565"/>
      <c r="EXT429" s="565"/>
      <c r="EXU429" s="565"/>
      <c r="EXV429" s="565"/>
      <c r="EXW429" s="565"/>
      <c r="EXX429" s="565"/>
      <c r="EXY429" s="565"/>
      <c r="EXZ429" s="565"/>
      <c r="EYA429" s="565"/>
      <c r="EYB429" s="565"/>
      <c r="EYC429" s="565"/>
      <c r="EYD429" s="565"/>
      <c r="EYE429" s="565"/>
      <c r="EYF429" s="565"/>
      <c r="EYG429" s="565"/>
      <c r="EYH429" s="565"/>
      <c r="EYI429" s="565"/>
      <c r="EYJ429" s="565"/>
      <c r="EYK429" s="565"/>
      <c r="EYL429" s="565"/>
      <c r="EYM429" s="565"/>
      <c r="EYN429" s="565"/>
      <c r="EYO429" s="565"/>
      <c r="EYP429" s="565"/>
      <c r="EYQ429" s="565"/>
      <c r="EYR429" s="565"/>
      <c r="EYS429" s="565"/>
      <c r="EYT429" s="565"/>
      <c r="EYU429" s="565"/>
      <c r="EYV429" s="565"/>
      <c r="EYW429" s="565"/>
      <c r="EYX429" s="565"/>
      <c r="EYY429" s="565"/>
      <c r="EYZ429" s="565"/>
      <c r="EZA429" s="565"/>
      <c r="EZB429" s="565"/>
      <c r="EZC429" s="565"/>
      <c r="EZD429" s="565"/>
      <c r="EZE429" s="565"/>
      <c r="EZF429" s="565"/>
      <c r="EZG429" s="565"/>
      <c r="EZH429" s="565"/>
      <c r="EZI429" s="565"/>
      <c r="EZJ429" s="565"/>
      <c r="EZK429" s="565"/>
      <c r="EZL429" s="565"/>
      <c r="EZM429" s="565"/>
      <c r="EZN429" s="565"/>
      <c r="EZO429" s="565"/>
      <c r="EZP429" s="565"/>
      <c r="EZQ429" s="565"/>
      <c r="EZR429" s="565"/>
      <c r="EZS429" s="565"/>
      <c r="EZT429" s="565"/>
      <c r="EZU429" s="565"/>
      <c r="EZV429" s="565"/>
      <c r="EZW429" s="565"/>
      <c r="EZX429" s="565"/>
      <c r="EZY429" s="565"/>
      <c r="EZZ429" s="565"/>
      <c r="FAA429" s="565"/>
      <c r="FAB429" s="565"/>
      <c r="FAC429" s="565"/>
      <c r="FAD429" s="565"/>
      <c r="FAE429" s="565"/>
      <c r="FAF429" s="565"/>
      <c r="FAG429" s="565"/>
      <c r="FAH429" s="565"/>
      <c r="FAI429" s="565"/>
      <c r="FAJ429" s="565"/>
      <c r="FAK429" s="565"/>
      <c r="FAL429" s="565"/>
      <c r="FAM429" s="565"/>
      <c r="FAN429" s="565"/>
      <c r="FAO429" s="565"/>
      <c r="FAP429" s="565"/>
      <c r="FAQ429" s="565"/>
      <c r="FAR429" s="565"/>
      <c r="FAS429" s="565"/>
      <c r="FAT429" s="565"/>
      <c r="FAU429" s="565"/>
      <c r="FAV429" s="565"/>
      <c r="FAW429" s="565"/>
      <c r="FAX429" s="565"/>
      <c r="FAY429" s="565"/>
      <c r="FAZ429" s="565"/>
      <c r="FBA429" s="565"/>
      <c r="FBB429" s="565"/>
      <c r="FBC429" s="565"/>
      <c r="FBD429" s="565"/>
      <c r="FBE429" s="565"/>
      <c r="FBF429" s="565"/>
      <c r="FBG429" s="565"/>
      <c r="FBH429" s="565"/>
      <c r="FBI429" s="565"/>
      <c r="FBJ429" s="565"/>
      <c r="FBK429" s="565"/>
      <c r="FBL429" s="565"/>
      <c r="FBM429" s="565"/>
      <c r="FBN429" s="565"/>
      <c r="FBO429" s="565"/>
      <c r="FBP429" s="565"/>
      <c r="FBQ429" s="565"/>
      <c r="FBR429" s="565"/>
      <c r="FBS429" s="565"/>
      <c r="FBT429" s="565"/>
      <c r="FBU429" s="565"/>
      <c r="FBV429" s="565"/>
      <c r="FBW429" s="565"/>
      <c r="FBX429" s="565"/>
      <c r="FBY429" s="565"/>
      <c r="FBZ429" s="565"/>
      <c r="FCA429" s="565"/>
      <c r="FCB429" s="565"/>
      <c r="FCC429" s="565"/>
      <c r="FCD429" s="565"/>
      <c r="FCE429" s="565"/>
      <c r="FCF429" s="565"/>
      <c r="FCG429" s="565"/>
      <c r="FCH429" s="565"/>
      <c r="FCI429" s="565"/>
      <c r="FCJ429" s="565"/>
      <c r="FCK429" s="565"/>
      <c r="FCL429" s="565"/>
      <c r="FCM429" s="565"/>
      <c r="FCN429" s="565"/>
      <c r="FCO429" s="565"/>
      <c r="FCP429" s="565"/>
      <c r="FCQ429" s="565"/>
      <c r="FCR429" s="565"/>
      <c r="FCS429" s="565"/>
      <c r="FCT429" s="565"/>
      <c r="FCU429" s="565"/>
      <c r="FCV429" s="565"/>
      <c r="FCW429" s="565"/>
      <c r="FCX429" s="565"/>
      <c r="FCY429" s="565"/>
      <c r="FCZ429" s="565"/>
      <c r="FDA429" s="565"/>
      <c r="FDB429" s="565"/>
      <c r="FDC429" s="565"/>
      <c r="FDD429" s="565"/>
      <c r="FDE429" s="565"/>
      <c r="FDF429" s="565"/>
      <c r="FDG429" s="565"/>
      <c r="FDH429" s="565"/>
      <c r="FDI429" s="565"/>
      <c r="FDJ429" s="565"/>
      <c r="FDK429" s="565"/>
      <c r="FDL429" s="565"/>
      <c r="FDM429" s="565"/>
      <c r="FDN429" s="565"/>
      <c r="FDO429" s="565"/>
      <c r="FDP429" s="565"/>
      <c r="FDQ429" s="565"/>
      <c r="FDR429" s="565"/>
      <c r="FDS429" s="565"/>
      <c r="FDT429" s="565"/>
      <c r="FDU429" s="565"/>
      <c r="FDV429" s="565"/>
      <c r="FDW429" s="565"/>
      <c r="FDX429" s="565"/>
      <c r="FDY429" s="565"/>
      <c r="FDZ429" s="565"/>
      <c r="FEA429" s="565"/>
      <c r="FEB429" s="565"/>
      <c r="FEC429" s="565"/>
      <c r="FED429" s="565"/>
      <c r="FEE429" s="565"/>
      <c r="FEF429" s="565"/>
      <c r="FEG429" s="565"/>
      <c r="FEH429" s="565"/>
      <c r="FEI429" s="565"/>
      <c r="FEJ429" s="565"/>
      <c r="FEK429" s="565"/>
      <c r="FEL429" s="565"/>
      <c r="FEM429" s="565"/>
      <c r="FEN429" s="565"/>
      <c r="FEO429" s="565"/>
      <c r="FEP429" s="565"/>
      <c r="FEQ429" s="565"/>
      <c r="FER429" s="565"/>
      <c r="FES429" s="565"/>
      <c r="FET429" s="565"/>
      <c r="FEU429" s="565"/>
      <c r="FEV429" s="565"/>
      <c r="FEW429" s="565"/>
      <c r="FEX429" s="565"/>
      <c r="FEY429" s="565"/>
      <c r="FEZ429" s="565"/>
      <c r="FFA429" s="565"/>
      <c r="FFB429" s="565"/>
      <c r="FFC429" s="565"/>
      <c r="FFD429" s="565"/>
      <c r="FFE429" s="565"/>
      <c r="FFF429" s="565"/>
      <c r="FFG429" s="565"/>
      <c r="FFH429" s="565"/>
      <c r="FFI429" s="565"/>
      <c r="FFJ429" s="565"/>
      <c r="FFK429" s="565"/>
      <c r="FFL429" s="565"/>
      <c r="FFM429" s="565"/>
      <c r="FFN429" s="565"/>
      <c r="FFO429" s="565"/>
      <c r="FFP429" s="565"/>
      <c r="FFQ429" s="565"/>
      <c r="FFR429" s="565"/>
      <c r="FFS429" s="565"/>
      <c r="FFT429" s="565"/>
      <c r="FFU429" s="565"/>
      <c r="FFV429" s="565"/>
      <c r="FFW429" s="565"/>
      <c r="FFX429" s="565"/>
      <c r="FFY429" s="565"/>
      <c r="FFZ429" s="565"/>
      <c r="FGA429" s="565"/>
      <c r="FGB429" s="565"/>
      <c r="FGC429" s="565"/>
      <c r="FGD429" s="565"/>
      <c r="FGE429" s="565"/>
      <c r="FGF429" s="565"/>
      <c r="FGG429" s="565"/>
      <c r="FGH429" s="565"/>
      <c r="FGI429" s="565"/>
      <c r="FGJ429" s="565"/>
      <c r="FGK429" s="565"/>
      <c r="FGL429" s="565"/>
      <c r="FGM429" s="565"/>
      <c r="FGN429" s="565"/>
      <c r="FGO429" s="565"/>
      <c r="FGP429" s="565"/>
      <c r="FGQ429" s="565"/>
      <c r="FGR429" s="565"/>
      <c r="FGS429" s="565"/>
      <c r="FGT429" s="565"/>
      <c r="FGU429" s="565"/>
      <c r="FGV429" s="565"/>
      <c r="FGW429" s="565"/>
      <c r="FGX429" s="565"/>
      <c r="FGY429" s="565"/>
      <c r="FGZ429" s="565"/>
      <c r="FHA429" s="565"/>
      <c r="FHB429" s="565"/>
      <c r="FHC429" s="565"/>
      <c r="FHD429" s="565"/>
      <c r="FHE429" s="565"/>
      <c r="FHF429" s="565"/>
      <c r="FHG429" s="565"/>
      <c r="FHH429" s="565"/>
      <c r="FHI429" s="565"/>
      <c r="FHJ429" s="565"/>
      <c r="FHK429" s="565"/>
      <c r="FHL429" s="565"/>
      <c r="FHM429" s="565"/>
      <c r="FHN429" s="565"/>
      <c r="FHO429" s="565"/>
      <c r="FHP429" s="565"/>
      <c r="FHQ429" s="565"/>
      <c r="FHR429" s="565"/>
      <c r="FHS429" s="565"/>
      <c r="FHT429" s="565"/>
      <c r="FHU429" s="565"/>
      <c r="FHV429" s="565"/>
      <c r="FHW429" s="565"/>
      <c r="FHX429" s="565"/>
      <c r="FHY429" s="565"/>
      <c r="FHZ429" s="565"/>
      <c r="FIA429" s="565"/>
      <c r="FIB429" s="565"/>
      <c r="FIC429" s="565"/>
      <c r="FID429" s="565"/>
      <c r="FIE429" s="565"/>
      <c r="FIF429" s="565"/>
      <c r="FIG429" s="565"/>
      <c r="FIH429" s="565"/>
      <c r="FII429" s="565"/>
      <c r="FIJ429" s="565"/>
      <c r="FIK429" s="565"/>
      <c r="FIL429" s="565"/>
      <c r="FIM429" s="565"/>
      <c r="FIN429" s="565"/>
      <c r="FIO429" s="565"/>
      <c r="FIP429" s="565"/>
      <c r="FIQ429" s="565"/>
      <c r="FIR429" s="565"/>
      <c r="FIS429" s="565"/>
      <c r="FIT429" s="565"/>
      <c r="FIU429" s="565"/>
      <c r="FIV429" s="565"/>
      <c r="FIW429" s="565"/>
      <c r="FIX429" s="565"/>
      <c r="FIY429" s="565"/>
      <c r="FIZ429" s="565"/>
      <c r="FJA429" s="565"/>
      <c r="FJB429" s="565"/>
      <c r="FJC429" s="565"/>
      <c r="FJD429" s="565"/>
      <c r="FJE429" s="565"/>
      <c r="FJF429" s="565"/>
      <c r="FJG429" s="565"/>
      <c r="FJH429" s="565"/>
      <c r="FJI429" s="565"/>
      <c r="FJJ429" s="565"/>
      <c r="FJK429" s="565"/>
      <c r="FJL429" s="565"/>
      <c r="FJM429" s="565"/>
      <c r="FJN429" s="565"/>
      <c r="FJO429" s="565"/>
      <c r="FJP429" s="565"/>
      <c r="FJQ429" s="565"/>
      <c r="FJR429" s="565"/>
      <c r="FJS429" s="565"/>
      <c r="FJT429" s="565"/>
      <c r="FJU429" s="565"/>
      <c r="FJV429" s="565"/>
      <c r="FJW429" s="565"/>
      <c r="FJX429" s="565"/>
      <c r="FJY429" s="565"/>
      <c r="FJZ429" s="565"/>
      <c r="FKA429" s="565"/>
      <c r="FKB429" s="565"/>
      <c r="FKC429" s="565"/>
      <c r="FKD429" s="565"/>
      <c r="FKE429" s="565"/>
      <c r="FKF429" s="565"/>
      <c r="FKG429" s="565"/>
      <c r="FKH429" s="565"/>
      <c r="FKI429" s="565"/>
      <c r="FKJ429" s="565"/>
      <c r="FKK429" s="565"/>
      <c r="FKL429" s="565"/>
      <c r="FKM429" s="565"/>
      <c r="FKN429" s="565"/>
      <c r="FKO429" s="565"/>
      <c r="FKP429" s="565"/>
      <c r="FKQ429" s="565"/>
      <c r="FKR429" s="565"/>
      <c r="FKS429" s="565"/>
      <c r="FKT429" s="565"/>
      <c r="FKU429" s="565"/>
      <c r="FKV429" s="565"/>
      <c r="FKW429" s="565"/>
      <c r="FKX429" s="565"/>
      <c r="FKY429" s="565"/>
      <c r="FKZ429" s="565"/>
      <c r="FLA429" s="565"/>
      <c r="FLB429" s="565"/>
      <c r="FLC429" s="565"/>
      <c r="FLD429" s="565"/>
      <c r="FLE429" s="565"/>
      <c r="FLF429" s="565"/>
      <c r="FLG429" s="565"/>
      <c r="FLH429" s="565"/>
      <c r="FLI429" s="565"/>
      <c r="FLJ429" s="565"/>
      <c r="FLK429" s="565"/>
      <c r="FLL429" s="565"/>
      <c r="FLM429" s="565"/>
      <c r="FLN429" s="565"/>
      <c r="FLO429" s="565"/>
      <c r="FLP429" s="565"/>
      <c r="FLQ429" s="565"/>
      <c r="FLR429" s="565"/>
      <c r="FLS429" s="565"/>
      <c r="FLT429" s="565"/>
      <c r="FLU429" s="565"/>
      <c r="FLV429" s="565"/>
      <c r="FLW429" s="565"/>
      <c r="FLX429" s="565"/>
      <c r="FLY429" s="565"/>
      <c r="FLZ429" s="565"/>
      <c r="FMA429" s="565"/>
      <c r="FMB429" s="565"/>
      <c r="FMC429" s="565"/>
      <c r="FMD429" s="565"/>
      <c r="FME429" s="565"/>
      <c r="FMF429" s="565"/>
      <c r="FMG429" s="565"/>
      <c r="FMH429" s="565"/>
      <c r="FMI429" s="565"/>
      <c r="FMJ429" s="565"/>
      <c r="FMK429" s="565"/>
      <c r="FML429" s="565"/>
      <c r="FMM429" s="565"/>
      <c r="FMN429" s="565"/>
      <c r="FMO429" s="565"/>
      <c r="FMP429" s="565"/>
      <c r="FMQ429" s="565"/>
      <c r="FMR429" s="565"/>
      <c r="FMS429" s="565"/>
      <c r="FMT429" s="565"/>
      <c r="FMU429" s="565"/>
      <c r="FMV429" s="565"/>
      <c r="FMW429" s="565"/>
      <c r="FMX429" s="565"/>
      <c r="FMY429" s="565"/>
      <c r="FMZ429" s="565"/>
      <c r="FNA429" s="565"/>
      <c r="FNB429" s="565"/>
      <c r="FNC429" s="565"/>
      <c r="FND429" s="565"/>
      <c r="FNE429" s="565"/>
      <c r="FNF429" s="565"/>
      <c r="FNG429" s="565"/>
      <c r="FNH429" s="565"/>
      <c r="FNI429" s="565"/>
      <c r="FNJ429" s="565"/>
      <c r="FNK429" s="565"/>
      <c r="FNL429" s="565"/>
      <c r="FNM429" s="565"/>
      <c r="FNN429" s="565"/>
      <c r="FNO429" s="565"/>
      <c r="FNP429" s="565"/>
      <c r="FNQ429" s="565"/>
      <c r="FNR429" s="565"/>
      <c r="FNS429" s="565"/>
      <c r="FNT429" s="565"/>
      <c r="FNU429" s="565"/>
      <c r="FNV429" s="565"/>
      <c r="FNW429" s="565"/>
      <c r="FNX429" s="565"/>
      <c r="FNY429" s="565"/>
      <c r="FNZ429" s="565"/>
      <c r="FOA429" s="565"/>
      <c r="FOB429" s="565"/>
      <c r="FOC429" s="565"/>
      <c r="FOD429" s="565"/>
      <c r="FOE429" s="565"/>
      <c r="FOF429" s="565"/>
      <c r="FOG429" s="565"/>
      <c r="FOH429" s="565"/>
      <c r="FOI429" s="565"/>
      <c r="FOJ429" s="565"/>
      <c r="FOK429" s="565"/>
      <c r="FOL429" s="565"/>
      <c r="FOM429" s="565"/>
      <c r="FON429" s="565"/>
      <c r="FOO429" s="565"/>
      <c r="FOP429" s="565"/>
      <c r="FOQ429" s="565"/>
      <c r="FOR429" s="565"/>
      <c r="FOS429" s="565"/>
      <c r="FOT429" s="565"/>
      <c r="FOU429" s="565"/>
      <c r="FOV429" s="565"/>
      <c r="FOW429" s="565"/>
      <c r="FOX429" s="565"/>
      <c r="FOY429" s="565"/>
      <c r="FOZ429" s="565"/>
      <c r="FPA429" s="565"/>
      <c r="FPB429" s="565"/>
      <c r="FPC429" s="565"/>
      <c r="FPD429" s="565"/>
      <c r="FPE429" s="565"/>
      <c r="FPF429" s="565"/>
      <c r="FPG429" s="565"/>
      <c r="FPH429" s="565"/>
      <c r="FPI429" s="565"/>
      <c r="FPJ429" s="565"/>
      <c r="FPK429" s="565"/>
      <c r="FPL429" s="565"/>
      <c r="FPM429" s="565"/>
      <c r="FPN429" s="565"/>
      <c r="FPO429" s="565"/>
      <c r="FPP429" s="565"/>
      <c r="FPQ429" s="565"/>
      <c r="FPR429" s="565"/>
      <c r="FPS429" s="565"/>
      <c r="FPT429" s="565"/>
      <c r="FPU429" s="565"/>
      <c r="FPV429" s="565"/>
      <c r="FPW429" s="565"/>
      <c r="FPX429" s="565"/>
      <c r="FPY429" s="565"/>
      <c r="FPZ429" s="565"/>
      <c r="FQA429" s="565"/>
      <c r="FQB429" s="565"/>
      <c r="FQC429" s="565"/>
      <c r="FQD429" s="565"/>
      <c r="FQE429" s="565"/>
      <c r="FQF429" s="565"/>
      <c r="FQG429" s="565"/>
      <c r="FQH429" s="565"/>
      <c r="FQI429" s="565"/>
      <c r="FQJ429" s="565"/>
      <c r="FQK429" s="565"/>
      <c r="FQL429" s="565"/>
      <c r="FQM429" s="565"/>
      <c r="FQN429" s="565"/>
      <c r="FQO429" s="565"/>
      <c r="FQP429" s="565"/>
      <c r="FQQ429" s="565"/>
      <c r="FQR429" s="565"/>
      <c r="FQS429" s="565"/>
      <c r="FQT429" s="565"/>
      <c r="FQU429" s="565"/>
      <c r="FQV429" s="565"/>
      <c r="FQW429" s="565"/>
      <c r="FQX429" s="565"/>
      <c r="FQY429" s="565"/>
      <c r="FQZ429" s="565"/>
      <c r="FRA429" s="565"/>
      <c r="FRB429" s="565"/>
      <c r="FRC429" s="565"/>
      <c r="FRD429" s="565"/>
      <c r="FRE429" s="565"/>
      <c r="FRF429" s="565"/>
      <c r="FRG429" s="565"/>
      <c r="FRH429" s="565"/>
      <c r="FRI429" s="565"/>
      <c r="FRJ429" s="565"/>
      <c r="FRK429" s="565"/>
      <c r="FRL429" s="565"/>
      <c r="FRM429" s="565"/>
      <c r="FRN429" s="565"/>
      <c r="FRO429" s="565"/>
      <c r="FRP429" s="565"/>
      <c r="FRQ429" s="565"/>
      <c r="FRR429" s="565"/>
      <c r="FRS429" s="565"/>
      <c r="FRT429" s="565"/>
      <c r="FRU429" s="565"/>
      <c r="FRV429" s="565"/>
      <c r="FRW429" s="565"/>
      <c r="FRX429" s="565"/>
      <c r="FRY429" s="565"/>
      <c r="FRZ429" s="565"/>
      <c r="FSA429" s="565"/>
      <c r="FSB429" s="565"/>
      <c r="FSC429" s="565"/>
      <c r="FSD429" s="565"/>
      <c r="FSE429" s="565"/>
      <c r="FSF429" s="565"/>
      <c r="FSG429" s="565"/>
      <c r="FSH429" s="565"/>
      <c r="FSI429" s="565"/>
      <c r="FSJ429" s="565"/>
      <c r="FSK429" s="565"/>
      <c r="FSL429" s="565"/>
      <c r="FSM429" s="565"/>
      <c r="FSN429" s="565"/>
      <c r="FSO429" s="565"/>
      <c r="FSP429" s="565"/>
      <c r="FSQ429" s="565"/>
      <c r="FSR429" s="565"/>
      <c r="FSS429" s="565"/>
      <c r="FST429" s="565"/>
      <c r="FSU429" s="565"/>
      <c r="FSV429" s="565"/>
      <c r="FSW429" s="565"/>
      <c r="FSX429" s="565"/>
      <c r="FSY429" s="565"/>
      <c r="FSZ429" s="565"/>
      <c r="FTA429" s="565"/>
      <c r="FTB429" s="565"/>
      <c r="FTC429" s="565"/>
      <c r="FTD429" s="565"/>
      <c r="FTE429" s="565"/>
      <c r="FTF429" s="565"/>
      <c r="FTG429" s="565"/>
      <c r="FTH429" s="565"/>
      <c r="FTI429" s="565"/>
      <c r="FTJ429" s="565"/>
      <c r="FTK429" s="565"/>
      <c r="FTL429" s="565"/>
      <c r="FTM429" s="565"/>
      <c r="FTN429" s="565"/>
      <c r="FTO429" s="565"/>
      <c r="FTP429" s="565"/>
      <c r="FTQ429" s="565"/>
      <c r="FTR429" s="565"/>
      <c r="FTS429" s="565"/>
      <c r="FTT429" s="565"/>
      <c r="FTU429" s="565"/>
      <c r="FTV429" s="565"/>
      <c r="FTW429" s="565"/>
      <c r="FTX429" s="565"/>
      <c r="FTY429" s="565"/>
      <c r="FTZ429" s="565"/>
      <c r="FUA429" s="565"/>
      <c r="FUB429" s="565"/>
      <c r="FUC429" s="565"/>
      <c r="FUD429" s="565"/>
      <c r="FUE429" s="565"/>
      <c r="FUF429" s="565"/>
      <c r="FUG429" s="565"/>
      <c r="FUH429" s="565"/>
      <c r="FUI429" s="565"/>
      <c r="FUJ429" s="565"/>
      <c r="FUK429" s="565"/>
      <c r="FUL429" s="565"/>
      <c r="FUM429" s="565"/>
      <c r="FUN429" s="565"/>
      <c r="FUO429" s="565"/>
      <c r="FUP429" s="565"/>
      <c r="FUQ429" s="565"/>
      <c r="FUR429" s="565"/>
      <c r="FUS429" s="565"/>
      <c r="FUT429" s="565"/>
      <c r="FUU429" s="565"/>
      <c r="FUV429" s="565"/>
      <c r="FUW429" s="565"/>
      <c r="FUX429" s="565"/>
      <c r="FUY429" s="565"/>
      <c r="FUZ429" s="565"/>
      <c r="FVA429" s="565"/>
      <c r="FVB429" s="565"/>
      <c r="FVC429" s="565"/>
      <c r="FVD429" s="565"/>
      <c r="FVE429" s="565"/>
      <c r="FVF429" s="565"/>
      <c r="FVG429" s="565"/>
      <c r="FVH429" s="565"/>
      <c r="FVI429" s="565"/>
      <c r="FVJ429" s="565"/>
      <c r="FVK429" s="565"/>
      <c r="FVL429" s="565"/>
      <c r="FVM429" s="565"/>
      <c r="FVN429" s="565"/>
      <c r="FVO429" s="565"/>
      <c r="FVP429" s="565"/>
      <c r="FVQ429" s="565"/>
      <c r="FVR429" s="565"/>
      <c r="FVS429" s="565"/>
      <c r="FVT429" s="565"/>
      <c r="FVU429" s="565"/>
      <c r="FVV429" s="565"/>
      <c r="FVW429" s="565"/>
      <c r="FVX429" s="565"/>
      <c r="FVY429" s="565"/>
      <c r="FVZ429" s="565"/>
      <c r="FWA429" s="565"/>
      <c r="FWB429" s="565"/>
      <c r="FWC429" s="565"/>
      <c r="FWD429" s="565"/>
      <c r="FWE429" s="565"/>
      <c r="FWF429" s="565"/>
      <c r="FWG429" s="565"/>
      <c r="FWH429" s="565"/>
      <c r="FWI429" s="565"/>
      <c r="FWJ429" s="565"/>
      <c r="FWK429" s="565"/>
      <c r="FWL429" s="565"/>
      <c r="FWM429" s="565"/>
      <c r="FWN429" s="565"/>
      <c r="FWO429" s="565"/>
      <c r="FWP429" s="565"/>
      <c r="FWQ429" s="565"/>
      <c r="FWR429" s="565"/>
      <c r="FWS429" s="565"/>
      <c r="FWT429" s="565"/>
      <c r="FWU429" s="565"/>
      <c r="FWV429" s="565"/>
      <c r="FWW429" s="565"/>
      <c r="FWX429" s="565"/>
      <c r="FWY429" s="565"/>
      <c r="FWZ429" s="565"/>
      <c r="FXA429" s="565"/>
      <c r="FXB429" s="565"/>
      <c r="FXC429" s="565"/>
      <c r="FXD429" s="565"/>
      <c r="FXE429" s="565"/>
      <c r="FXF429" s="565"/>
      <c r="FXG429" s="565"/>
      <c r="FXH429" s="565"/>
      <c r="FXI429" s="565"/>
      <c r="FXJ429" s="565"/>
      <c r="FXK429" s="565"/>
      <c r="FXL429" s="565"/>
      <c r="FXM429" s="565"/>
      <c r="FXN429" s="565"/>
      <c r="FXO429" s="565"/>
      <c r="FXP429" s="565"/>
      <c r="FXQ429" s="565"/>
      <c r="FXR429" s="565"/>
      <c r="FXS429" s="565"/>
      <c r="FXT429" s="565"/>
      <c r="FXU429" s="565"/>
      <c r="FXV429" s="565"/>
      <c r="FXW429" s="565"/>
      <c r="FXX429" s="565"/>
      <c r="FXY429" s="565"/>
      <c r="FXZ429" s="565"/>
      <c r="FYA429" s="565"/>
      <c r="FYB429" s="565"/>
      <c r="FYC429" s="565"/>
      <c r="FYD429" s="565"/>
      <c r="FYE429" s="565"/>
      <c r="FYF429" s="565"/>
      <c r="FYG429" s="565"/>
      <c r="FYH429" s="565"/>
      <c r="FYI429" s="565"/>
      <c r="FYJ429" s="565"/>
      <c r="FYK429" s="565"/>
      <c r="FYL429" s="565"/>
      <c r="FYM429" s="565"/>
      <c r="FYN429" s="565"/>
      <c r="FYO429" s="565"/>
      <c r="FYP429" s="565"/>
      <c r="FYQ429" s="565"/>
      <c r="FYR429" s="565"/>
      <c r="FYS429" s="565"/>
      <c r="FYT429" s="565"/>
      <c r="FYU429" s="565"/>
      <c r="FYV429" s="565"/>
      <c r="FYW429" s="565"/>
      <c r="FYX429" s="565"/>
      <c r="FYY429" s="565"/>
      <c r="FYZ429" s="565"/>
      <c r="FZA429" s="565"/>
      <c r="FZB429" s="565"/>
      <c r="FZC429" s="565"/>
      <c r="FZD429" s="565"/>
      <c r="FZE429" s="565"/>
      <c r="FZF429" s="565"/>
      <c r="FZG429" s="565"/>
      <c r="FZH429" s="565"/>
      <c r="FZI429" s="565"/>
      <c r="FZJ429" s="565"/>
      <c r="FZK429" s="565"/>
      <c r="FZL429" s="565"/>
      <c r="FZM429" s="565"/>
      <c r="FZN429" s="565"/>
      <c r="FZO429" s="565"/>
      <c r="FZP429" s="565"/>
      <c r="FZQ429" s="565"/>
      <c r="FZR429" s="565"/>
      <c r="FZS429" s="565"/>
      <c r="FZT429" s="565"/>
      <c r="FZU429" s="565"/>
      <c r="FZV429" s="565"/>
      <c r="FZW429" s="565"/>
      <c r="FZX429" s="565"/>
      <c r="FZY429" s="565"/>
      <c r="FZZ429" s="565"/>
      <c r="GAA429" s="565"/>
      <c r="GAB429" s="565"/>
      <c r="GAC429" s="565"/>
      <c r="GAD429" s="565"/>
      <c r="GAE429" s="565"/>
      <c r="GAF429" s="565"/>
      <c r="GAG429" s="565"/>
      <c r="GAH429" s="565"/>
      <c r="GAI429" s="565"/>
      <c r="GAJ429" s="565"/>
      <c r="GAK429" s="565"/>
      <c r="GAL429" s="565"/>
      <c r="GAM429" s="565"/>
      <c r="GAN429" s="565"/>
      <c r="GAO429" s="565"/>
      <c r="GAP429" s="565"/>
      <c r="GAQ429" s="565"/>
      <c r="GAR429" s="565"/>
      <c r="GAS429" s="565"/>
      <c r="GAT429" s="565"/>
      <c r="GAU429" s="565"/>
      <c r="GAV429" s="565"/>
      <c r="GAW429" s="565"/>
      <c r="GAX429" s="565"/>
      <c r="GAY429" s="565"/>
      <c r="GAZ429" s="565"/>
      <c r="GBA429" s="565"/>
      <c r="GBB429" s="565"/>
      <c r="GBC429" s="565"/>
      <c r="GBD429" s="565"/>
      <c r="GBE429" s="565"/>
      <c r="GBF429" s="565"/>
      <c r="GBG429" s="565"/>
      <c r="GBH429" s="565"/>
      <c r="GBI429" s="565"/>
      <c r="GBJ429" s="565"/>
      <c r="GBK429" s="565"/>
      <c r="GBL429" s="565"/>
      <c r="GBM429" s="565"/>
      <c r="GBN429" s="565"/>
      <c r="GBO429" s="565"/>
      <c r="GBP429" s="565"/>
      <c r="GBQ429" s="565"/>
      <c r="GBR429" s="565"/>
      <c r="GBS429" s="565"/>
      <c r="GBT429" s="565"/>
      <c r="GBU429" s="565"/>
      <c r="GBV429" s="565"/>
      <c r="GBW429" s="565"/>
      <c r="GBX429" s="565"/>
      <c r="GBY429" s="565"/>
      <c r="GBZ429" s="565"/>
      <c r="GCA429" s="565"/>
      <c r="GCB429" s="565"/>
      <c r="GCC429" s="565"/>
      <c r="GCD429" s="565"/>
      <c r="GCE429" s="565"/>
      <c r="GCF429" s="565"/>
      <c r="GCG429" s="565"/>
      <c r="GCH429" s="565"/>
      <c r="GCI429" s="565"/>
      <c r="GCJ429" s="565"/>
      <c r="GCK429" s="565"/>
      <c r="GCL429" s="565"/>
      <c r="GCM429" s="565"/>
      <c r="GCN429" s="565"/>
      <c r="GCO429" s="565"/>
      <c r="GCP429" s="565"/>
      <c r="GCQ429" s="565"/>
      <c r="GCR429" s="565"/>
      <c r="GCS429" s="565"/>
      <c r="GCT429" s="565"/>
      <c r="GCU429" s="565"/>
      <c r="GCV429" s="565"/>
      <c r="GCW429" s="565"/>
      <c r="GCX429" s="565"/>
      <c r="GCY429" s="565"/>
      <c r="GCZ429" s="565"/>
      <c r="GDA429" s="565"/>
      <c r="GDB429" s="565"/>
      <c r="GDC429" s="565"/>
      <c r="GDD429" s="565"/>
      <c r="GDE429" s="565"/>
      <c r="GDF429" s="565"/>
      <c r="GDG429" s="565"/>
      <c r="GDH429" s="565"/>
      <c r="GDI429" s="565"/>
      <c r="GDJ429" s="565"/>
      <c r="GDK429" s="565"/>
      <c r="GDL429" s="565"/>
      <c r="GDM429" s="565"/>
      <c r="GDN429" s="565"/>
      <c r="GDO429" s="565"/>
      <c r="GDP429" s="565"/>
      <c r="GDQ429" s="565"/>
      <c r="GDR429" s="565"/>
      <c r="GDS429" s="565"/>
      <c r="GDT429" s="565"/>
      <c r="GDU429" s="565"/>
      <c r="GDV429" s="565"/>
      <c r="GDW429" s="565"/>
      <c r="GDX429" s="565"/>
      <c r="GDY429" s="565"/>
      <c r="GDZ429" s="565"/>
      <c r="GEA429" s="565"/>
      <c r="GEB429" s="565"/>
      <c r="GEC429" s="565"/>
      <c r="GED429" s="565"/>
      <c r="GEE429" s="565"/>
      <c r="GEF429" s="565"/>
      <c r="GEG429" s="565"/>
      <c r="GEH429" s="565"/>
      <c r="GEI429" s="565"/>
      <c r="GEJ429" s="565"/>
      <c r="GEK429" s="565"/>
      <c r="GEL429" s="565"/>
      <c r="GEM429" s="565"/>
      <c r="GEN429" s="565"/>
      <c r="GEO429" s="565"/>
      <c r="GEP429" s="565"/>
      <c r="GEQ429" s="565"/>
      <c r="GER429" s="565"/>
      <c r="GES429" s="565"/>
      <c r="GET429" s="565"/>
      <c r="GEU429" s="565"/>
      <c r="GEV429" s="565"/>
      <c r="GEW429" s="565"/>
      <c r="GEX429" s="565"/>
      <c r="GEY429" s="565"/>
      <c r="GEZ429" s="565"/>
      <c r="GFA429" s="565"/>
      <c r="GFB429" s="565"/>
      <c r="GFC429" s="565"/>
      <c r="GFD429" s="565"/>
      <c r="GFE429" s="565"/>
      <c r="GFF429" s="565"/>
      <c r="GFG429" s="565"/>
      <c r="GFH429" s="565"/>
      <c r="GFI429" s="565"/>
      <c r="GFJ429" s="565"/>
      <c r="GFK429" s="565"/>
      <c r="GFL429" s="565"/>
      <c r="GFM429" s="565"/>
      <c r="GFN429" s="565"/>
      <c r="GFO429" s="565"/>
      <c r="GFP429" s="565"/>
      <c r="GFQ429" s="565"/>
      <c r="GFR429" s="565"/>
      <c r="GFS429" s="565"/>
      <c r="GFT429" s="565"/>
      <c r="GFU429" s="565"/>
      <c r="GFV429" s="565"/>
      <c r="GFW429" s="565"/>
      <c r="GFX429" s="565"/>
      <c r="GFY429" s="565"/>
      <c r="GFZ429" s="565"/>
      <c r="GGA429" s="565"/>
      <c r="GGB429" s="565"/>
      <c r="GGC429" s="565"/>
      <c r="GGD429" s="565"/>
      <c r="GGE429" s="565"/>
      <c r="GGF429" s="565"/>
      <c r="GGG429" s="565"/>
      <c r="GGH429" s="565"/>
      <c r="GGI429" s="565"/>
      <c r="GGJ429" s="565"/>
      <c r="GGK429" s="565"/>
      <c r="GGL429" s="565"/>
      <c r="GGM429" s="565"/>
      <c r="GGN429" s="565"/>
      <c r="GGO429" s="565"/>
      <c r="GGP429" s="565"/>
      <c r="GGQ429" s="565"/>
      <c r="GGR429" s="565"/>
      <c r="GGS429" s="565"/>
      <c r="GGT429" s="565"/>
      <c r="GGU429" s="565"/>
      <c r="GGV429" s="565"/>
      <c r="GGW429" s="565"/>
      <c r="GGX429" s="565"/>
      <c r="GGY429" s="565"/>
      <c r="GGZ429" s="565"/>
      <c r="GHA429" s="565"/>
      <c r="GHB429" s="565"/>
      <c r="GHC429" s="565"/>
      <c r="GHD429" s="565"/>
      <c r="GHE429" s="565"/>
      <c r="GHF429" s="565"/>
      <c r="GHG429" s="565"/>
      <c r="GHH429" s="565"/>
      <c r="GHI429" s="565"/>
      <c r="GHJ429" s="565"/>
      <c r="GHK429" s="565"/>
      <c r="GHL429" s="565"/>
      <c r="GHM429" s="565"/>
      <c r="GHN429" s="565"/>
      <c r="GHO429" s="565"/>
      <c r="GHP429" s="565"/>
      <c r="GHQ429" s="565"/>
      <c r="GHR429" s="565"/>
      <c r="GHS429" s="565"/>
      <c r="GHT429" s="565"/>
      <c r="GHU429" s="565"/>
      <c r="GHV429" s="565"/>
      <c r="GHW429" s="565"/>
      <c r="GHX429" s="565"/>
      <c r="GHY429" s="565"/>
      <c r="GHZ429" s="565"/>
      <c r="GIA429" s="565"/>
      <c r="GIB429" s="565"/>
      <c r="GIC429" s="565"/>
      <c r="GID429" s="565"/>
      <c r="GIE429" s="565"/>
      <c r="GIF429" s="565"/>
      <c r="GIG429" s="565"/>
      <c r="GIH429" s="565"/>
      <c r="GII429" s="565"/>
      <c r="GIJ429" s="565"/>
      <c r="GIK429" s="565"/>
      <c r="GIL429" s="565"/>
      <c r="GIM429" s="565"/>
      <c r="GIN429" s="565"/>
      <c r="GIO429" s="565"/>
      <c r="GIP429" s="565"/>
      <c r="GIQ429" s="565"/>
      <c r="GIR429" s="565"/>
      <c r="GIS429" s="565"/>
      <c r="GIT429" s="565"/>
      <c r="GIU429" s="565"/>
      <c r="GIV429" s="565"/>
      <c r="GIW429" s="565"/>
      <c r="GIX429" s="565"/>
      <c r="GIY429" s="565"/>
      <c r="GIZ429" s="565"/>
      <c r="GJA429" s="565"/>
      <c r="GJB429" s="565"/>
      <c r="GJC429" s="565"/>
      <c r="GJD429" s="565"/>
      <c r="GJE429" s="565"/>
      <c r="GJF429" s="565"/>
      <c r="GJG429" s="565"/>
      <c r="GJH429" s="565"/>
      <c r="GJI429" s="565"/>
      <c r="GJJ429" s="565"/>
      <c r="GJK429" s="565"/>
      <c r="GJL429" s="565"/>
      <c r="GJM429" s="565"/>
      <c r="GJN429" s="565"/>
      <c r="GJO429" s="565"/>
      <c r="GJP429" s="565"/>
      <c r="GJQ429" s="565"/>
      <c r="GJR429" s="565"/>
      <c r="GJS429" s="565"/>
      <c r="GJT429" s="565"/>
      <c r="GJU429" s="565"/>
      <c r="GJV429" s="565"/>
      <c r="GJW429" s="565"/>
      <c r="GJX429" s="565"/>
      <c r="GJY429" s="565"/>
      <c r="GJZ429" s="565"/>
      <c r="GKA429" s="565"/>
      <c r="GKB429" s="565"/>
      <c r="GKC429" s="565"/>
      <c r="GKD429" s="565"/>
      <c r="GKE429" s="565"/>
      <c r="GKF429" s="565"/>
      <c r="GKG429" s="565"/>
      <c r="GKH429" s="565"/>
      <c r="GKI429" s="565"/>
      <c r="GKJ429" s="565"/>
      <c r="GKK429" s="565"/>
      <c r="GKL429" s="565"/>
      <c r="GKM429" s="565"/>
      <c r="GKN429" s="565"/>
      <c r="GKO429" s="565"/>
      <c r="GKP429" s="565"/>
      <c r="GKQ429" s="565"/>
      <c r="GKR429" s="565"/>
      <c r="GKS429" s="565"/>
      <c r="GKT429" s="565"/>
      <c r="GKU429" s="565"/>
      <c r="GKV429" s="565"/>
      <c r="GKW429" s="565"/>
      <c r="GKX429" s="565"/>
      <c r="GKY429" s="565"/>
      <c r="GKZ429" s="565"/>
      <c r="GLA429" s="565"/>
      <c r="GLB429" s="565"/>
      <c r="GLC429" s="565"/>
      <c r="GLD429" s="565"/>
      <c r="GLE429" s="565"/>
      <c r="GLF429" s="565"/>
      <c r="GLG429" s="565"/>
      <c r="GLH429" s="565"/>
      <c r="GLI429" s="565"/>
      <c r="GLJ429" s="565"/>
      <c r="GLK429" s="565"/>
      <c r="GLL429" s="565"/>
      <c r="GLM429" s="565"/>
      <c r="GLN429" s="565"/>
      <c r="GLO429" s="565"/>
      <c r="GLP429" s="565"/>
      <c r="GLQ429" s="565"/>
      <c r="GLR429" s="565"/>
      <c r="GLS429" s="565"/>
      <c r="GLT429" s="565"/>
      <c r="GLU429" s="565"/>
      <c r="GLV429" s="565"/>
      <c r="GLW429" s="565"/>
      <c r="GLX429" s="565"/>
      <c r="GLY429" s="565"/>
      <c r="GLZ429" s="565"/>
      <c r="GMA429" s="565"/>
      <c r="GMB429" s="565"/>
      <c r="GMC429" s="565"/>
      <c r="GMD429" s="565"/>
      <c r="GME429" s="565"/>
      <c r="GMF429" s="565"/>
      <c r="GMG429" s="565"/>
      <c r="GMH429" s="565"/>
      <c r="GMI429" s="565"/>
      <c r="GMJ429" s="565"/>
      <c r="GMK429" s="565"/>
      <c r="GML429" s="565"/>
      <c r="GMM429" s="565"/>
      <c r="GMN429" s="565"/>
      <c r="GMO429" s="565"/>
      <c r="GMP429" s="565"/>
      <c r="GMQ429" s="565"/>
      <c r="GMR429" s="565"/>
      <c r="GMS429" s="565"/>
      <c r="GMT429" s="565"/>
      <c r="GMU429" s="565"/>
      <c r="GMV429" s="565"/>
      <c r="GMW429" s="565"/>
      <c r="GMX429" s="565"/>
      <c r="GMY429" s="565"/>
      <c r="GMZ429" s="565"/>
      <c r="GNA429" s="565"/>
      <c r="GNB429" s="565"/>
      <c r="GNC429" s="565"/>
      <c r="GND429" s="565"/>
      <c r="GNE429" s="565"/>
      <c r="GNF429" s="565"/>
      <c r="GNG429" s="565"/>
      <c r="GNH429" s="565"/>
      <c r="GNI429" s="565"/>
      <c r="GNJ429" s="565"/>
      <c r="GNK429" s="565"/>
      <c r="GNL429" s="565"/>
      <c r="GNM429" s="565"/>
      <c r="GNN429" s="565"/>
      <c r="GNO429" s="565"/>
      <c r="GNP429" s="565"/>
      <c r="GNQ429" s="565"/>
      <c r="GNR429" s="565"/>
      <c r="GNS429" s="565"/>
      <c r="GNT429" s="565"/>
      <c r="GNU429" s="565"/>
      <c r="GNV429" s="565"/>
      <c r="GNW429" s="565"/>
      <c r="GNX429" s="565"/>
      <c r="GNY429" s="565"/>
      <c r="GNZ429" s="565"/>
      <c r="GOA429" s="565"/>
      <c r="GOB429" s="565"/>
      <c r="GOC429" s="565"/>
      <c r="GOD429" s="565"/>
      <c r="GOE429" s="565"/>
      <c r="GOF429" s="565"/>
      <c r="GOG429" s="565"/>
      <c r="GOH429" s="565"/>
      <c r="GOI429" s="565"/>
      <c r="GOJ429" s="565"/>
      <c r="GOK429" s="565"/>
      <c r="GOL429" s="565"/>
      <c r="GOM429" s="565"/>
      <c r="GON429" s="565"/>
      <c r="GOO429" s="565"/>
      <c r="GOP429" s="565"/>
      <c r="GOQ429" s="565"/>
      <c r="GOR429" s="565"/>
      <c r="GOS429" s="565"/>
      <c r="GOT429" s="565"/>
      <c r="GOU429" s="565"/>
      <c r="GOV429" s="565"/>
      <c r="GOW429" s="565"/>
      <c r="GOX429" s="565"/>
      <c r="GOY429" s="565"/>
      <c r="GOZ429" s="565"/>
      <c r="GPA429" s="565"/>
      <c r="GPB429" s="565"/>
      <c r="GPC429" s="565"/>
      <c r="GPD429" s="565"/>
      <c r="GPE429" s="565"/>
      <c r="GPF429" s="565"/>
      <c r="GPG429" s="565"/>
      <c r="GPH429" s="565"/>
      <c r="GPI429" s="565"/>
      <c r="GPJ429" s="565"/>
      <c r="GPK429" s="565"/>
      <c r="GPL429" s="565"/>
      <c r="GPM429" s="565"/>
      <c r="GPN429" s="565"/>
      <c r="GPO429" s="565"/>
      <c r="GPP429" s="565"/>
      <c r="GPQ429" s="565"/>
      <c r="GPR429" s="565"/>
      <c r="GPS429" s="565"/>
      <c r="GPT429" s="565"/>
      <c r="GPU429" s="565"/>
      <c r="GPV429" s="565"/>
      <c r="GPW429" s="565"/>
      <c r="GPX429" s="565"/>
      <c r="GPY429" s="565"/>
      <c r="GPZ429" s="565"/>
      <c r="GQA429" s="565"/>
      <c r="GQB429" s="565"/>
      <c r="GQC429" s="565"/>
      <c r="GQD429" s="565"/>
      <c r="GQE429" s="565"/>
      <c r="GQF429" s="565"/>
      <c r="GQG429" s="565"/>
      <c r="GQH429" s="565"/>
      <c r="GQI429" s="565"/>
      <c r="GQJ429" s="565"/>
      <c r="GQK429" s="565"/>
      <c r="GQL429" s="565"/>
      <c r="GQM429" s="565"/>
      <c r="GQN429" s="565"/>
      <c r="GQO429" s="565"/>
      <c r="GQP429" s="565"/>
      <c r="GQQ429" s="565"/>
      <c r="GQR429" s="565"/>
      <c r="GQS429" s="565"/>
      <c r="GQT429" s="565"/>
      <c r="GQU429" s="565"/>
      <c r="GQV429" s="565"/>
      <c r="GQW429" s="565"/>
      <c r="GQX429" s="565"/>
      <c r="GQY429" s="565"/>
      <c r="GQZ429" s="565"/>
      <c r="GRA429" s="565"/>
      <c r="GRB429" s="565"/>
      <c r="GRC429" s="565"/>
      <c r="GRD429" s="565"/>
      <c r="GRE429" s="565"/>
      <c r="GRF429" s="565"/>
      <c r="GRG429" s="565"/>
      <c r="GRH429" s="565"/>
      <c r="GRI429" s="565"/>
      <c r="GRJ429" s="565"/>
      <c r="GRK429" s="565"/>
      <c r="GRL429" s="565"/>
      <c r="GRM429" s="565"/>
      <c r="GRN429" s="565"/>
      <c r="GRO429" s="565"/>
      <c r="GRP429" s="565"/>
      <c r="GRQ429" s="565"/>
      <c r="GRR429" s="565"/>
      <c r="GRS429" s="565"/>
      <c r="GRT429" s="565"/>
      <c r="GRU429" s="565"/>
      <c r="GRV429" s="565"/>
      <c r="GRW429" s="565"/>
      <c r="GRX429" s="565"/>
      <c r="GRY429" s="565"/>
      <c r="GRZ429" s="565"/>
      <c r="GSA429" s="565"/>
      <c r="GSB429" s="565"/>
      <c r="GSC429" s="565"/>
      <c r="GSD429" s="565"/>
      <c r="GSE429" s="565"/>
      <c r="GSF429" s="565"/>
      <c r="GSG429" s="565"/>
      <c r="GSH429" s="565"/>
      <c r="GSI429" s="565"/>
      <c r="GSJ429" s="565"/>
      <c r="GSK429" s="565"/>
      <c r="GSL429" s="565"/>
      <c r="GSM429" s="565"/>
      <c r="GSN429" s="565"/>
      <c r="GSO429" s="565"/>
      <c r="GSP429" s="565"/>
      <c r="GSQ429" s="565"/>
      <c r="GSR429" s="565"/>
      <c r="GSS429" s="565"/>
      <c r="GST429" s="565"/>
      <c r="GSU429" s="565"/>
      <c r="GSV429" s="565"/>
      <c r="GSW429" s="565"/>
      <c r="GSX429" s="565"/>
      <c r="GSY429" s="565"/>
      <c r="GSZ429" s="565"/>
      <c r="GTA429" s="565"/>
      <c r="GTB429" s="565"/>
      <c r="GTC429" s="565"/>
      <c r="GTD429" s="565"/>
      <c r="GTE429" s="565"/>
      <c r="GTF429" s="565"/>
      <c r="GTG429" s="565"/>
      <c r="GTH429" s="565"/>
      <c r="GTI429" s="565"/>
      <c r="GTJ429" s="565"/>
      <c r="GTK429" s="565"/>
      <c r="GTL429" s="565"/>
      <c r="GTM429" s="565"/>
      <c r="GTN429" s="565"/>
      <c r="GTO429" s="565"/>
      <c r="GTP429" s="565"/>
      <c r="GTQ429" s="565"/>
      <c r="GTR429" s="565"/>
      <c r="GTS429" s="565"/>
      <c r="GTT429" s="565"/>
      <c r="GTU429" s="565"/>
      <c r="GTV429" s="565"/>
      <c r="GTW429" s="565"/>
      <c r="GTX429" s="565"/>
      <c r="GTY429" s="565"/>
      <c r="GTZ429" s="565"/>
      <c r="GUA429" s="565"/>
      <c r="GUB429" s="565"/>
      <c r="GUC429" s="565"/>
      <c r="GUD429" s="565"/>
      <c r="GUE429" s="565"/>
      <c r="GUF429" s="565"/>
      <c r="GUG429" s="565"/>
      <c r="GUH429" s="565"/>
      <c r="GUI429" s="565"/>
      <c r="GUJ429" s="565"/>
      <c r="GUK429" s="565"/>
      <c r="GUL429" s="565"/>
      <c r="GUM429" s="565"/>
      <c r="GUN429" s="565"/>
      <c r="GUO429" s="565"/>
      <c r="GUP429" s="565"/>
      <c r="GUQ429" s="565"/>
      <c r="GUR429" s="565"/>
      <c r="GUS429" s="565"/>
      <c r="GUT429" s="565"/>
      <c r="GUU429" s="565"/>
      <c r="GUV429" s="565"/>
      <c r="GUW429" s="565"/>
      <c r="GUX429" s="565"/>
      <c r="GUY429" s="565"/>
      <c r="GUZ429" s="565"/>
      <c r="GVA429" s="565"/>
      <c r="GVB429" s="565"/>
      <c r="GVC429" s="565"/>
      <c r="GVD429" s="565"/>
      <c r="GVE429" s="565"/>
      <c r="GVF429" s="565"/>
      <c r="GVG429" s="565"/>
      <c r="GVH429" s="565"/>
      <c r="GVI429" s="565"/>
      <c r="GVJ429" s="565"/>
      <c r="GVK429" s="565"/>
      <c r="GVL429" s="565"/>
      <c r="GVM429" s="565"/>
      <c r="GVN429" s="565"/>
      <c r="GVO429" s="565"/>
      <c r="GVP429" s="565"/>
      <c r="GVQ429" s="565"/>
      <c r="GVR429" s="565"/>
      <c r="GVS429" s="565"/>
      <c r="GVT429" s="565"/>
      <c r="GVU429" s="565"/>
      <c r="GVV429" s="565"/>
      <c r="GVW429" s="565"/>
      <c r="GVX429" s="565"/>
      <c r="GVY429" s="565"/>
      <c r="GVZ429" s="565"/>
      <c r="GWA429" s="565"/>
      <c r="GWB429" s="565"/>
      <c r="GWC429" s="565"/>
      <c r="GWD429" s="565"/>
      <c r="GWE429" s="565"/>
      <c r="GWF429" s="565"/>
      <c r="GWG429" s="565"/>
      <c r="GWH429" s="565"/>
      <c r="GWI429" s="565"/>
      <c r="GWJ429" s="565"/>
      <c r="GWK429" s="565"/>
      <c r="GWL429" s="565"/>
      <c r="GWM429" s="565"/>
      <c r="GWN429" s="565"/>
      <c r="GWO429" s="565"/>
      <c r="GWP429" s="565"/>
      <c r="GWQ429" s="565"/>
      <c r="GWR429" s="565"/>
      <c r="GWS429" s="565"/>
      <c r="GWT429" s="565"/>
      <c r="GWU429" s="565"/>
      <c r="GWV429" s="565"/>
      <c r="GWW429" s="565"/>
      <c r="GWX429" s="565"/>
      <c r="GWY429" s="565"/>
      <c r="GWZ429" s="565"/>
      <c r="GXA429" s="565"/>
      <c r="GXB429" s="565"/>
      <c r="GXC429" s="565"/>
      <c r="GXD429" s="565"/>
      <c r="GXE429" s="565"/>
      <c r="GXF429" s="565"/>
      <c r="GXG429" s="565"/>
      <c r="GXH429" s="565"/>
      <c r="GXI429" s="565"/>
      <c r="GXJ429" s="565"/>
      <c r="GXK429" s="565"/>
      <c r="GXL429" s="565"/>
      <c r="GXM429" s="565"/>
      <c r="GXN429" s="565"/>
      <c r="GXO429" s="565"/>
      <c r="GXP429" s="565"/>
      <c r="GXQ429" s="565"/>
      <c r="GXR429" s="565"/>
      <c r="GXS429" s="565"/>
      <c r="GXT429" s="565"/>
      <c r="GXU429" s="565"/>
      <c r="GXV429" s="565"/>
      <c r="GXW429" s="565"/>
      <c r="GXX429" s="565"/>
      <c r="GXY429" s="565"/>
      <c r="GXZ429" s="565"/>
      <c r="GYA429" s="565"/>
      <c r="GYB429" s="565"/>
      <c r="GYC429" s="565"/>
      <c r="GYD429" s="565"/>
      <c r="GYE429" s="565"/>
      <c r="GYF429" s="565"/>
      <c r="GYG429" s="565"/>
      <c r="GYH429" s="565"/>
      <c r="GYI429" s="565"/>
      <c r="GYJ429" s="565"/>
      <c r="GYK429" s="565"/>
      <c r="GYL429" s="565"/>
      <c r="GYM429" s="565"/>
      <c r="GYN429" s="565"/>
      <c r="GYO429" s="565"/>
      <c r="GYP429" s="565"/>
      <c r="GYQ429" s="565"/>
      <c r="GYR429" s="565"/>
      <c r="GYS429" s="565"/>
      <c r="GYT429" s="565"/>
      <c r="GYU429" s="565"/>
      <c r="GYV429" s="565"/>
      <c r="GYW429" s="565"/>
      <c r="GYX429" s="565"/>
      <c r="GYY429" s="565"/>
      <c r="GYZ429" s="565"/>
      <c r="GZA429" s="565"/>
      <c r="GZB429" s="565"/>
      <c r="GZC429" s="565"/>
      <c r="GZD429" s="565"/>
      <c r="GZE429" s="565"/>
      <c r="GZF429" s="565"/>
      <c r="GZG429" s="565"/>
      <c r="GZH429" s="565"/>
      <c r="GZI429" s="565"/>
      <c r="GZJ429" s="565"/>
      <c r="GZK429" s="565"/>
      <c r="GZL429" s="565"/>
      <c r="GZM429" s="565"/>
      <c r="GZN429" s="565"/>
      <c r="GZO429" s="565"/>
      <c r="GZP429" s="565"/>
      <c r="GZQ429" s="565"/>
      <c r="GZR429" s="565"/>
      <c r="GZS429" s="565"/>
      <c r="GZT429" s="565"/>
      <c r="GZU429" s="565"/>
      <c r="GZV429" s="565"/>
      <c r="GZW429" s="565"/>
      <c r="GZX429" s="565"/>
      <c r="GZY429" s="565"/>
      <c r="GZZ429" s="565"/>
      <c r="HAA429" s="565"/>
      <c r="HAB429" s="565"/>
      <c r="HAC429" s="565"/>
      <c r="HAD429" s="565"/>
      <c r="HAE429" s="565"/>
      <c r="HAF429" s="565"/>
      <c r="HAG429" s="565"/>
      <c r="HAH429" s="565"/>
      <c r="HAI429" s="565"/>
      <c r="HAJ429" s="565"/>
      <c r="HAK429" s="565"/>
      <c r="HAL429" s="565"/>
      <c r="HAM429" s="565"/>
      <c r="HAN429" s="565"/>
      <c r="HAO429" s="565"/>
      <c r="HAP429" s="565"/>
      <c r="HAQ429" s="565"/>
      <c r="HAR429" s="565"/>
      <c r="HAS429" s="565"/>
      <c r="HAT429" s="565"/>
      <c r="HAU429" s="565"/>
      <c r="HAV429" s="565"/>
      <c r="HAW429" s="565"/>
      <c r="HAX429" s="565"/>
      <c r="HAY429" s="565"/>
      <c r="HAZ429" s="565"/>
      <c r="HBA429" s="565"/>
      <c r="HBB429" s="565"/>
      <c r="HBC429" s="565"/>
      <c r="HBD429" s="565"/>
      <c r="HBE429" s="565"/>
      <c r="HBF429" s="565"/>
      <c r="HBG429" s="565"/>
      <c r="HBH429" s="565"/>
      <c r="HBI429" s="565"/>
      <c r="HBJ429" s="565"/>
      <c r="HBK429" s="565"/>
      <c r="HBL429" s="565"/>
      <c r="HBM429" s="565"/>
      <c r="HBN429" s="565"/>
      <c r="HBO429" s="565"/>
      <c r="HBP429" s="565"/>
      <c r="HBQ429" s="565"/>
      <c r="HBR429" s="565"/>
      <c r="HBS429" s="565"/>
      <c r="HBT429" s="565"/>
      <c r="HBU429" s="565"/>
      <c r="HBV429" s="565"/>
      <c r="HBW429" s="565"/>
      <c r="HBX429" s="565"/>
      <c r="HBY429" s="565"/>
      <c r="HBZ429" s="565"/>
      <c r="HCA429" s="565"/>
      <c r="HCB429" s="565"/>
      <c r="HCC429" s="565"/>
      <c r="HCD429" s="565"/>
      <c r="HCE429" s="565"/>
      <c r="HCF429" s="565"/>
      <c r="HCG429" s="565"/>
      <c r="HCH429" s="565"/>
      <c r="HCI429" s="565"/>
      <c r="HCJ429" s="565"/>
      <c r="HCK429" s="565"/>
      <c r="HCL429" s="565"/>
      <c r="HCM429" s="565"/>
      <c r="HCN429" s="565"/>
      <c r="HCO429" s="565"/>
      <c r="HCP429" s="565"/>
      <c r="HCQ429" s="565"/>
      <c r="HCR429" s="565"/>
      <c r="HCS429" s="565"/>
      <c r="HCT429" s="565"/>
      <c r="HCU429" s="565"/>
      <c r="HCV429" s="565"/>
      <c r="HCW429" s="565"/>
      <c r="HCX429" s="565"/>
      <c r="HCY429" s="565"/>
      <c r="HCZ429" s="565"/>
      <c r="HDA429" s="565"/>
      <c r="HDB429" s="565"/>
      <c r="HDC429" s="565"/>
      <c r="HDD429" s="565"/>
      <c r="HDE429" s="565"/>
      <c r="HDF429" s="565"/>
      <c r="HDG429" s="565"/>
      <c r="HDH429" s="565"/>
      <c r="HDI429" s="565"/>
      <c r="HDJ429" s="565"/>
      <c r="HDK429" s="565"/>
      <c r="HDL429" s="565"/>
      <c r="HDM429" s="565"/>
      <c r="HDN429" s="565"/>
      <c r="HDO429" s="565"/>
      <c r="HDP429" s="565"/>
      <c r="HDQ429" s="565"/>
      <c r="HDR429" s="565"/>
      <c r="HDS429" s="565"/>
      <c r="HDT429" s="565"/>
      <c r="HDU429" s="565"/>
      <c r="HDV429" s="565"/>
      <c r="HDW429" s="565"/>
      <c r="HDX429" s="565"/>
      <c r="HDY429" s="565"/>
      <c r="HDZ429" s="565"/>
      <c r="HEA429" s="565"/>
      <c r="HEB429" s="565"/>
      <c r="HEC429" s="565"/>
      <c r="HED429" s="565"/>
      <c r="HEE429" s="565"/>
      <c r="HEF429" s="565"/>
      <c r="HEG429" s="565"/>
      <c r="HEH429" s="565"/>
      <c r="HEI429" s="565"/>
      <c r="HEJ429" s="565"/>
      <c r="HEK429" s="565"/>
      <c r="HEL429" s="565"/>
      <c r="HEM429" s="565"/>
      <c r="HEN429" s="565"/>
      <c r="HEO429" s="565"/>
      <c r="HEP429" s="565"/>
      <c r="HEQ429" s="565"/>
      <c r="HER429" s="565"/>
      <c r="HES429" s="565"/>
      <c r="HET429" s="565"/>
      <c r="HEU429" s="565"/>
      <c r="HEV429" s="565"/>
      <c r="HEW429" s="565"/>
      <c r="HEX429" s="565"/>
      <c r="HEY429" s="565"/>
      <c r="HEZ429" s="565"/>
      <c r="HFA429" s="565"/>
      <c r="HFB429" s="565"/>
      <c r="HFC429" s="565"/>
      <c r="HFD429" s="565"/>
      <c r="HFE429" s="565"/>
      <c r="HFF429" s="565"/>
      <c r="HFG429" s="565"/>
      <c r="HFH429" s="565"/>
      <c r="HFI429" s="565"/>
      <c r="HFJ429" s="565"/>
      <c r="HFK429" s="565"/>
      <c r="HFL429" s="565"/>
      <c r="HFM429" s="565"/>
      <c r="HFN429" s="565"/>
      <c r="HFO429" s="565"/>
      <c r="HFP429" s="565"/>
      <c r="HFQ429" s="565"/>
      <c r="HFR429" s="565"/>
      <c r="HFS429" s="565"/>
      <c r="HFT429" s="565"/>
      <c r="HFU429" s="565"/>
      <c r="HFV429" s="565"/>
      <c r="HFW429" s="565"/>
      <c r="HFX429" s="565"/>
      <c r="HFY429" s="565"/>
      <c r="HFZ429" s="565"/>
      <c r="HGA429" s="565"/>
      <c r="HGB429" s="565"/>
      <c r="HGC429" s="565"/>
      <c r="HGD429" s="565"/>
      <c r="HGE429" s="565"/>
      <c r="HGF429" s="565"/>
      <c r="HGG429" s="565"/>
      <c r="HGH429" s="565"/>
      <c r="HGI429" s="565"/>
      <c r="HGJ429" s="565"/>
      <c r="HGK429" s="565"/>
      <c r="HGL429" s="565"/>
      <c r="HGM429" s="565"/>
      <c r="HGN429" s="565"/>
      <c r="HGO429" s="565"/>
      <c r="HGP429" s="565"/>
      <c r="HGQ429" s="565"/>
      <c r="HGR429" s="565"/>
      <c r="HGS429" s="565"/>
      <c r="HGT429" s="565"/>
      <c r="HGU429" s="565"/>
      <c r="HGV429" s="565"/>
      <c r="HGW429" s="565"/>
      <c r="HGX429" s="565"/>
      <c r="HGY429" s="565"/>
      <c r="HGZ429" s="565"/>
      <c r="HHA429" s="565"/>
      <c r="HHB429" s="565"/>
      <c r="HHC429" s="565"/>
      <c r="HHD429" s="565"/>
      <c r="HHE429" s="565"/>
      <c r="HHF429" s="565"/>
      <c r="HHG429" s="565"/>
      <c r="HHH429" s="565"/>
      <c r="HHI429" s="565"/>
      <c r="HHJ429" s="565"/>
      <c r="HHK429" s="565"/>
      <c r="HHL429" s="565"/>
      <c r="HHM429" s="565"/>
      <c r="HHN429" s="565"/>
      <c r="HHO429" s="565"/>
      <c r="HHP429" s="565"/>
      <c r="HHQ429" s="565"/>
      <c r="HHR429" s="565"/>
      <c r="HHS429" s="565"/>
      <c r="HHT429" s="565"/>
      <c r="HHU429" s="565"/>
      <c r="HHV429" s="565"/>
      <c r="HHW429" s="565"/>
      <c r="HHX429" s="565"/>
      <c r="HHY429" s="565"/>
      <c r="HHZ429" s="565"/>
      <c r="HIA429" s="565"/>
      <c r="HIB429" s="565"/>
      <c r="HIC429" s="565"/>
      <c r="HID429" s="565"/>
      <c r="HIE429" s="565"/>
      <c r="HIF429" s="565"/>
      <c r="HIG429" s="565"/>
      <c r="HIH429" s="565"/>
      <c r="HII429" s="565"/>
      <c r="HIJ429" s="565"/>
      <c r="HIK429" s="565"/>
      <c r="HIL429" s="565"/>
      <c r="HIM429" s="565"/>
      <c r="HIN429" s="565"/>
      <c r="HIO429" s="565"/>
      <c r="HIP429" s="565"/>
      <c r="HIQ429" s="565"/>
      <c r="HIR429" s="565"/>
      <c r="HIS429" s="565"/>
      <c r="HIT429" s="565"/>
      <c r="HIU429" s="565"/>
      <c r="HIV429" s="565"/>
      <c r="HIW429" s="565"/>
      <c r="HIX429" s="565"/>
      <c r="HIY429" s="565"/>
      <c r="HIZ429" s="565"/>
      <c r="HJA429" s="565"/>
      <c r="HJB429" s="565"/>
      <c r="HJC429" s="565"/>
      <c r="HJD429" s="565"/>
      <c r="HJE429" s="565"/>
      <c r="HJF429" s="565"/>
      <c r="HJG429" s="565"/>
      <c r="HJH429" s="565"/>
      <c r="HJI429" s="565"/>
      <c r="HJJ429" s="565"/>
      <c r="HJK429" s="565"/>
      <c r="HJL429" s="565"/>
      <c r="HJM429" s="565"/>
      <c r="HJN429" s="565"/>
      <c r="HJO429" s="565"/>
      <c r="HJP429" s="565"/>
      <c r="HJQ429" s="565"/>
      <c r="HJR429" s="565"/>
      <c r="HJS429" s="565"/>
      <c r="HJT429" s="565"/>
      <c r="HJU429" s="565"/>
      <c r="HJV429" s="565"/>
      <c r="HJW429" s="565"/>
      <c r="HJX429" s="565"/>
      <c r="HJY429" s="565"/>
      <c r="HJZ429" s="565"/>
      <c r="HKA429" s="565"/>
      <c r="HKB429" s="565"/>
      <c r="HKC429" s="565"/>
      <c r="HKD429" s="565"/>
      <c r="HKE429" s="565"/>
      <c r="HKF429" s="565"/>
      <c r="HKG429" s="565"/>
      <c r="HKH429" s="565"/>
      <c r="HKI429" s="565"/>
      <c r="HKJ429" s="565"/>
      <c r="HKK429" s="565"/>
      <c r="HKL429" s="565"/>
      <c r="HKM429" s="565"/>
      <c r="HKN429" s="565"/>
      <c r="HKO429" s="565"/>
      <c r="HKP429" s="565"/>
      <c r="HKQ429" s="565"/>
      <c r="HKR429" s="565"/>
      <c r="HKS429" s="565"/>
      <c r="HKT429" s="565"/>
      <c r="HKU429" s="565"/>
      <c r="HKV429" s="565"/>
      <c r="HKW429" s="565"/>
      <c r="HKX429" s="565"/>
      <c r="HKY429" s="565"/>
      <c r="HKZ429" s="565"/>
      <c r="HLA429" s="565"/>
      <c r="HLB429" s="565"/>
      <c r="HLC429" s="565"/>
      <c r="HLD429" s="565"/>
      <c r="HLE429" s="565"/>
      <c r="HLF429" s="565"/>
      <c r="HLG429" s="565"/>
      <c r="HLH429" s="565"/>
      <c r="HLI429" s="565"/>
      <c r="HLJ429" s="565"/>
      <c r="HLK429" s="565"/>
      <c r="HLL429" s="565"/>
      <c r="HLM429" s="565"/>
      <c r="HLN429" s="565"/>
      <c r="HLO429" s="565"/>
      <c r="HLP429" s="565"/>
      <c r="HLQ429" s="565"/>
      <c r="HLR429" s="565"/>
      <c r="HLS429" s="565"/>
      <c r="HLT429" s="565"/>
      <c r="HLU429" s="565"/>
      <c r="HLV429" s="565"/>
      <c r="HLW429" s="565"/>
      <c r="HLX429" s="565"/>
      <c r="HLY429" s="565"/>
      <c r="HLZ429" s="565"/>
      <c r="HMA429" s="565"/>
      <c r="HMB429" s="565"/>
      <c r="HMC429" s="565"/>
      <c r="HMD429" s="565"/>
      <c r="HME429" s="565"/>
      <c r="HMF429" s="565"/>
      <c r="HMG429" s="565"/>
      <c r="HMH429" s="565"/>
      <c r="HMI429" s="565"/>
      <c r="HMJ429" s="565"/>
      <c r="HMK429" s="565"/>
      <c r="HML429" s="565"/>
      <c r="HMM429" s="565"/>
      <c r="HMN429" s="565"/>
      <c r="HMO429" s="565"/>
      <c r="HMP429" s="565"/>
      <c r="HMQ429" s="565"/>
      <c r="HMR429" s="565"/>
      <c r="HMS429" s="565"/>
      <c r="HMT429" s="565"/>
      <c r="HMU429" s="565"/>
      <c r="HMV429" s="565"/>
      <c r="HMW429" s="565"/>
      <c r="HMX429" s="565"/>
      <c r="HMY429" s="565"/>
      <c r="HMZ429" s="565"/>
      <c r="HNA429" s="565"/>
      <c r="HNB429" s="565"/>
      <c r="HNC429" s="565"/>
      <c r="HND429" s="565"/>
      <c r="HNE429" s="565"/>
      <c r="HNF429" s="565"/>
      <c r="HNG429" s="565"/>
      <c r="HNH429" s="565"/>
      <c r="HNI429" s="565"/>
      <c r="HNJ429" s="565"/>
      <c r="HNK429" s="565"/>
      <c r="HNL429" s="565"/>
      <c r="HNM429" s="565"/>
      <c r="HNN429" s="565"/>
      <c r="HNO429" s="565"/>
      <c r="HNP429" s="565"/>
      <c r="HNQ429" s="565"/>
      <c r="HNR429" s="565"/>
      <c r="HNS429" s="565"/>
      <c r="HNT429" s="565"/>
      <c r="HNU429" s="565"/>
      <c r="HNV429" s="565"/>
      <c r="HNW429" s="565"/>
      <c r="HNX429" s="565"/>
      <c r="HNY429" s="565"/>
      <c r="HNZ429" s="565"/>
      <c r="HOA429" s="565"/>
      <c r="HOB429" s="565"/>
      <c r="HOC429" s="565"/>
      <c r="HOD429" s="565"/>
      <c r="HOE429" s="565"/>
      <c r="HOF429" s="565"/>
      <c r="HOG429" s="565"/>
      <c r="HOH429" s="565"/>
      <c r="HOI429" s="565"/>
      <c r="HOJ429" s="565"/>
      <c r="HOK429" s="565"/>
      <c r="HOL429" s="565"/>
      <c r="HOM429" s="565"/>
      <c r="HON429" s="565"/>
      <c r="HOO429" s="565"/>
      <c r="HOP429" s="565"/>
      <c r="HOQ429" s="565"/>
      <c r="HOR429" s="565"/>
      <c r="HOS429" s="565"/>
      <c r="HOT429" s="565"/>
      <c r="HOU429" s="565"/>
      <c r="HOV429" s="565"/>
      <c r="HOW429" s="565"/>
      <c r="HOX429" s="565"/>
      <c r="HOY429" s="565"/>
      <c r="HOZ429" s="565"/>
      <c r="HPA429" s="565"/>
      <c r="HPB429" s="565"/>
      <c r="HPC429" s="565"/>
      <c r="HPD429" s="565"/>
      <c r="HPE429" s="565"/>
      <c r="HPF429" s="565"/>
      <c r="HPG429" s="565"/>
      <c r="HPH429" s="565"/>
      <c r="HPI429" s="565"/>
      <c r="HPJ429" s="565"/>
      <c r="HPK429" s="565"/>
      <c r="HPL429" s="565"/>
      <c r="HPM429" s="565"/>
      <c r="HPN429" s="565"/>
      <c r="HPO429" s="565"/>
      <c r="HPP429" s="565"/>
      <c r="HPQ429" s="565"/>
      <c r="HPR429" s="565"/>
      <c r="HPS429" s="565"/>
      <c r="HPT429" s="565"/>
      <c r="HPU429" s="565"/>
      <c r="HPV429" s="565"/>
      <c r="HPW429" s="565"/>
      <c r="HPX429" s="565"/>
      <c r="HPY429" s="565"/>
      <c r="HPZ429" s="565"/>
      <c r="HQA429" s="565"/>
      <c r="HQB429" s="565"/>
      <c r="HQC429" s="565"/>
      <c r="HQD429" s="565"/>
      <c r="HQE429" s="565"/>
      <c r="HQF429" s="565"/>
      <c r="HQG429" s="565"/>
      <c r="HQH429" s="565"/>
      <c r="HQI429" s="565"/>
      <c r="HQJ429" s="565"/>
      <c r="HQK429" s="565"/>
      <c r="HQL429" s="565"/>
      <c r="HQM429" s="565"/>
      <c r="HQN429" s="565"/>
      <c r="HQO429" s="565"/>
      <c r="HQP429" s="565"/>
      <c r="HQQ429" s="565"/>
      <c r="HQR429" s="565"/>
      <c r="HQS429" s="565"/>
      <c r="HQT429" s="565"/>
      <c r="HQU429" s="565"/>
      <c r="HQV429" s="565"/>
      <c r="HQW429" s="565"/>
      <c r="HQX429" s="565"/>
      <c r="HQY429" s="565"/>
      <c r="HQZ429" s="565"/>
      <c r="HRA429" s="565"/>
      <c r="HRB429" s="565"/>
      <c r="HRC429" s="565"/>
      <c r="HRD429" s="565"/>
      <c r="HRE429" s="565"/>
      <c r="HRF429" s="565"/>
      <c r="HRG429" s="565"/>
      <c r="HRH429" s="565"/>
      <c r="HRI429" s="565"/>
      <c r="HRJ429" s="565"/>
      <c r="HRK429" s="565"/>
      <c r="HRL429" s="565"/>
      <c r="HRM429" s="565"/>
      <c r="HRN429" s="565"/>
      <c r="HRO429" s="565"/>
      <c r="HRP429" s="565"/>
      <c r="HRQ429" s="565"/>
      <c r="HRR429" s="565"/>
      <c r="HRS429" s="565"/>
      <c r="HRT429" s="565"/>
      <c r="HRU429" s="565"/>
      <c r="HRV429" s="565"/>
      <c r="HRW429" s="565"/>
      <c r="HRX429" s="565"/>
      <c r="HRY429" s="565"/>
      <c r="HRZ429" s="565"/>
      <c r="HSA429" s="565"/>
      <c r="HSB429" s="565"/>
      <c r="HSC429" s="565"/>
      <c r="HSD429" s="565"/>
      <c r="HSE429" s="565"/>
      <c r="HSF429" s="565"/>
      <c r="HSG429" s="565"/>
      <c r="HSH429" s="565"/>
      <c r="HSI429" s="565"/>
      <c r="HSJ429" s="565"/>
      <c r="HSK429" s="565"/>
      <c r="HSL429" s="565"/>
      <c r="HSM429" s="565"/>
      <c r="HSN429" s="565"/>
      <c r="HSO429" s="565"/>
      <c r="HSP429" s="565"/>
      <c r="HSQ429" s="565"/>
      <c r="HSR429" s="565"/>
      <c r="HSS429" s="565"/>
      <c r="HST429" s="565"/>
      <c r="HSU429" s="565"/>
      <c r="HSV429" s="565"/>
      <c r="HSW429" s="565"/>
      <c r="HSX429" s="565"/>
      <c r="HSY429" s="565"/>
      <c r="HSZ429" s="565"/>
      <c r="HTA429" s="565"/>
      <c r="HTB429" s="565"/>
      <c r="HTC429" s="565"/>
      <c r="HTD429" s="565"/>
      <c r="HTE429" s="565"/>
      <c r="HTF429" s="565"/>
      <c r="HTG429" s="565"/>
      <c r="HTH429" s="565"/>
      <c r="HTI429" s="565"/>
      <c r="HTJ429" s="565"/>
      <c r="HTK429" s="565"/>
      <c r="HTL429" s="565"/>
      <c r="HTM429" s="565"/>
      <c r="HTN429" s="565"/>
      <c r="HTO429" s="565"/>
      <c r="HTP429" s="565"/>
      <c r="HTQ429" s="565"/>
      <c r="HTR429" s="565"/>
      <c r="HTS429" s="565"/>
      <c r="HTT429" s="565"/>
      <c r="HTU429" s="565"/>
      <c r="HTV429" s="565"/>
      <c r="HTW429" s="565"/>
      <c r="HTX429" s="565"/>
      <c r="HTY429" s="565"/>
      <c r="HTZ429" s="565"/>
      <c r="HUA429" s="565"/>
      <c r="HUB429" s="565"/>
      <c r="HUC429" s="565"/>
      <c r="HUD429" s="565"/>
      <c r="HUE429" s="565"/>
      <c r="HUF429" s="565"/>
      <c r="HUG429" s="565"/>
      <c r="HUH429" s="565"/>
      <c r="HUI429" s="565"/>
      <c r="HUJ429" s="565"/>
      <c r="HUK429" s="565"/>
      <c r="HUL429" s="565"/>
      <c r="HUM429" s="565"/>
      <c r="HUN429" s="565"/>
      <c r="HUO429" s="565"/>
      <c r="HUP429" s="565"/>
      <c r="HUQ429" s="565"/>
      <c r="HUR429" s="565"/>
      <c r="HUS429" s="565"/>
      <c r="HUT429" s="565"/>
      <c r="HUU429" s="565"/>
      <c r="HUV429" s="565"/>
      <c r="HUW429" s="565"/>
      <c r="HUX429" s="565"/>
      <c r="HUY429" s="565"/>
      <c r="HUZ429" s="565"/>
      <c r="HVA429" s="565"/>
      <c r="HVB429" s="565"/>
      <c r="HVC429" s="565"/>
      <c r="HVD429" s="565"/>
      <c r="HVE429" s="565"/>
      <c r="HVF429" s="565"/>
      <c r="HVG429" s="565"/>
      <c r="HVH429" s="565"/>
      <c r="HVI429" s="565"/>
      <c r="HVJ429" s="565"/>
      <c r="HVK429" s="565"/>
      <c r="HVL429" s="565"/>
      <c r="HVM429" s="565"/>
      <c r="HVN429" s="565"/>
      <c r="HVO429" s="565"/>
      <c r="HVP429" s="565"/>
      <c r="HVQ429" s="565"/>
      <c r="HVR429" s="565"/>
      <c r="HVS429" s="565"/>
      <c r="HVT429" s="565"/>
      <c r="HVU429" s="565"/>
      <c r="HVV429" s="565"/>
      <c r="HVW429" s="565"/>
      <c r="HVX429" s="565"/>
      <c r="HVY429" s="565"/>
      <c r="HVZ429" s="565"/>
      <c r="HWA429" s="565"/>
      <c r="HWB429" s="565"/>
      <c r="HWC429" s="565"/>
      <c r="HWD429" s="565"/>
      <c r="HWE429" s="565"/>
      <c r="HWF429" s="565"/>
      <c r="HWG429" s="565"/>
      <c r="HWH429" s="565"/>
      <c r="HWI429" s="565"/>
      <c r="HWJ429" s="565"/>
      <c r="HWK429" s="565"/>
      <c r="HWL429" s="565"/>
      <c r="HWM429" s="565"/>
      <c r="HWN429" s="565"/>
      <c r="HWO429" s="565"/>
      <c r="HWP429" s="565"/>
      <c r="HWQ429" s="565"/>
      <c r="HWR429" s="565"/>
      <c r="HWS429" s="565"/>
      <c r="HWT429" s="565"/>
      <c r="HWU429" s="565"/>
      <c r="HWV429" s="565"/>
      <c r="HWW429" s="565"/>
      <c r="HWX429" s="565"/>
      <c r="HWY429" s="565"/>
      <c r="HWZ429" s="565"/>
      <c r="HXA429" s="565"/>
      <c r="HXB429" s="565"/>
      <c r="HXC429" s="565"/>
      <c r="HXD429" s="565"/>
      <c r="HXE429" s="565"/>
      <c r="HXF429" s="565"/>
      <c r="HXG429" s="565"/>
      <c r="HXH429" s="565"/>
      <c r="HXI429" s="565"/>
      <c r="HXJ429" s="565"/>
      <c r="HXK429" s="565"/>
      <c r="HXL429" s="565"/>
      <c r="HXM429" s="565"/>
      <c r="HXN429" s="565"/>
      <c r="HXO429" s="565"/>
      <c r="HXP429" s="565"/>
      <c r="HXQ429" s="565"/>
      <c r="HXR429" s="565"/>
      <c r="HXS429" s="565"/>
      <c r="HXT429" s="565"/>
      <c r="HXU429" s="565"/>
      <c r="HXV429" s="565"/>
      <c r="HXW429" s="565"/>
      <c r="HXX429" s="565"/>
      <c r="HXY429" s="565"/>
      <c r="HXZ429" s="565"/>
      <c r="HYA429" s="565"/>
      <c r="HYB429" s="565"/>
      <c r="HYC429" s="565"/>
      <c r="HYD429" s="565"/>
      <c r="HYE429" s="565"/>
      <c r="HYF429" s="565"/>
      <c r="HYG429" s="565"/>
      <c r="HYH429" s="565"/>
      <c r="HYI429" s="565"/>
      <c r="HYJ429" s="565"/>
      <c r="HYK429" s="565"/>
      <c r="HYL429" s="565"/>
      <c r="HYM429" s="565"/>
      <c r="HYN429" s="565"/>
      <c r="HYO429" s="565"/>
      <c r="HYP429" s="565"/>
      <c r="HYQ429" s="565"/>
      <c r="HYR429" s="565"/>
      <c r="HYS429" s="565"/>
      <c r="HYT429" s="565"/>
      <c r="HYU429" s="565"/>
      <c r="HYV429" s="565"/>
      <c r="HYW429" s="565"/>
      <c r="HYX429" s="565"/>
      <c r="HYY429" s="565"/>
      <c r="HYZ429" s="565"/>
      <c r="HZA429" s="565"/>
      <c r="HZB429" s="565"/>
      <c r="HZC429" s="565"/>
      <c r="HZD429" s="565"/>
      <c r="HZE429" s="565"/>
      <c r="HZF429" s="565"/>
      <c r="HZG429" s="565"/>
      <c r="HZH429" s="565"/>
      <c r="HZI429" s="565"/>
      <c r="HZJ429" s="565"/>
      <c r="HZK429" s="565"/>
      <c r="HZL429" s="565"/>
      <c r="HZM429" s="565"/>
      <c r="HZN429" s="565"/>
      <c r="HZO429" s="565"/>
      <c r="HZP429" s="565"/>
      <c r="HZQ429" s="565"/>
      <c r="HZR429" s="565"/>
      <c r="HZS429" s="565"/>
      <c r="HZT429" s="565"/>
      <c r="HZU429" s="565"/>
      <c r="HZV429" s="565"/>
      <c r="HZW429" s="565"/>
      <c r="HZX429" s="565"/>
      <c r="HZY429" s="565"/>
      <c r="HZZ429" s="565"/>
      <c r="IAA429" s="565"/>
      <c r="IAB429" s="565"/>
      <c r="IAC429" s="565"/>
      <c r="IAD429" s="565"/>
      <c r="IAE429" s="565"/>
      <c r="IAF429" s="565"/>
      <c r="IAG429" s="565"/>
      <c r="IAH429" s="565"/>
      <c r="IAI429" s="565"/>
      <c r="IAJ429" s="565"/>
      <c r="IAK429" s="565"/>
      <c r="IAL429" s="565"/>
      <c r="IAM429" s="565"/>
      <c r="IAN429" s="565"/>
      <c r="IAO429" s="565"/>
      <c r="IAP429" s="565"/>
      <c r="IAQ429" s="565"/>
      <c r="IAR429" s="565"/>
      <c r="IAS429" s="565"/>
      <c r="IAT429" s="565"/>
      <c r="IAU429" s="565"/>
      <c r="IAV429" s="565"/>
      <c r="IAW429" s="565"/>
      <c r="IAX429" s="565"/>
      <c r="IAY429" s="565"/>
      <c r="IAZ429" s="565"/>
      <c r="IBA429" s="565"/>
      <c r="IBB429" s="565"/>
      <c r="IBC429" s="565"/>
      <c r="IBD429" s="565"/>
      <c r="IBE429" s="565"/>
      <c r="IBF429" s="565"/>
      <c r="IBG429" s="565"/>
      <c r="IBH429" s="565"/>
      <c r="IBI429" s="565"/>
      <c r="IBJ429" s="565"/>
      <c r="IBK429" s="565"/>
      <c r="IBL429" s="565"/>
      <c r="IBM429" s="565"/>
      <c r="IBN429" s="565"/>
      <c r="IBO429" s="565"/>
      <c r="IBP429" s="565"/>
      <c r="IBQ429" s="565"/>
      <c r="IBR429" s="565"/>
      <c r="IBS429" s="565"/>
      <c r="IBT429" s="565"/>
      <c r="IBU429" s="565"/>
      <c r="IBV429" s="565"/>
      <c r="IBW429" s="565"/>
      <c r="IBX429" s="565"/>
      <c r="IBY429" s="565"/>
      <c r="IBZ429" s="565"/>
      <c r="ICA429" s="565"/>
      <c r="ICB429" s="565"/>
      <c r="ICC429" s="565"/>
      <c r="ICD429" s="565"/>
      <c r="ICE429" s="565"/>
      <c r="ICF429" s="565"/>
      <c r="ICG429" s="565"/>
      <c r="ICH429" s="565"/>
      <c r="ICI429" s="565"/>
      <c r="ICJ429" s="565"/>
      <c r="ICK429" s="565"/>
      <c r="ICL429" s="565"/>
      <c r="ICM429" s="565"/>
      <c r="ICN429" s="565"/>
      <c r="ICO429" s="565"/>
      <c r="ICP429" s="565"/>
      <c r="ICQ429" s="565"/>
      <c r="ICR429" s="565"/>
      <c r="ICS429" s="565"/>
      <c r="ICT429" s="565"/>
      <c r="ICU429" s="565"/>
      <c r="ICV429" s="565"/>
      <c r="ICW429" s="565"/>
      <c r="ICX429" s="565"/>
      <c r="ICY429" s="565"/>
      <c r="ICZ429" s="565"/>
      <c r="IDA429" s="565"/>
      <c r="IDB429" s="565"/>
      <c r="IDC429" s="565"/>
      <c r="IDD429" s="565"/>
      <c r="IDE429" s="565"/>
      <c r="IDF429" s="565"/>
      <c r="IDG429" s="565"/>
      <c r="IDH429" s="565"/>
      <c r="IDI429" s="565"/>
      <c r="IDJ429" s="565"/>
      <c r="IDK429" s="565"/>
      <c r="IDL429" s="565"/>
      <c r="IDM429" s="565"/>
      <c r="IDN429" s="565"/>
      <c r="IDO429" s="565"/>
      <c r="IDP429" s="565"/>
      <c r="IDQ429" s="565"/>
      <c r="IDR429" s="565"/>
      <c r="IDS429" s="565"/>
      <c r="IDT429" s="565"/>
      <c r="IDU429" s="565"/>
      <c r="IDV429" s="565"/>
      <c r="IDW429" s="565"/>
      <c r="IDX429" s="565"/>
      <c r="IDY429" s="565"/>
      <c r="IDZ429" s="565"/>
      <c r="IEA429" s="565"/>
      <c r="IEB429" s="565"/>
      <c r="IEC429" s="565"/>
      <c r="IED429" s="565"/>
      <c r="IEE429" s="565"/>
      <c r="IEF429" s="565"/>
      <c r="IEG429" s="565"/>
      <c r="IEH429" s="565"/>
      <c r="IEI429" s="565"/>
      <c r="IEJ429" s="565"/>
      <c r="IEK429" s="565"/>
      <c r="IEL429" s="565"/>
      <c r="IEM429" s="565"/>
      <c r="IEN429" s="565"/>
      <c r="IEO429" s="565"/>
      <c r="IEP429" s="565"/>
      <c r="IEQ429" s="565"/>
      <c r="IER429" s="565"/>
      <c r="IES429" s="565"/>
      <c r="IET429" s="565"/>
      <c r="IEU429" s="565"/>
      <c r="IEV429" s="565"/>
      <c r="IEW429" s="565"/>
      <c r="IEX429" s="565"/>
      <c r="IEY429" s="565"/>
      <c r="IEZ429" s="565"/>
      <c r="IFA429" s="565"/>
      <c r="IFB429" s="565"/>
      <c r="IFC429" s="565"/>
      <c r="IFD429" s="565"/>
      <c r="IFE429" s="565"/>
      <c r="IFF429" s="565"/>
      <c r="IFG429" s="565"/>
      <c r="IFH429" s="565"/>
      <c r="IFI429" s="565"/>
      <c r="IFJ429" s="565"/>
      <c r="IFK429" s="565"/>
      <c r="IFL429" s="565"/>
      <c r="IFM429" s="565"/>
      <c r="IFN429" s="565"/>
      <c r="IFO429" s="565"/>
      <c r="IFP429" s="565"/>
      <c r="IFQ429" s="565"/>
      <c r="IFR429" s="565"/>
      <c r="IFS429" s="565"/>
      <c r="IFT429" s="565"/>
      <c r="IFU429" s="565"/>
      <c r="IFV429" s="565"/>
      <c r="IFW429" s="565"/>
      <c r="IFX429" s="565"/>
      <c r="IFY429" s="565"/>
      <c r="IFZ429" s="565"/>
      <c r="IGA429" s="565"/>
      <c r="IGB429" s="565"/>
      <c r="IGC429" s="565"/>
      <c r="IGD429" s="565"/>
      <c r="IGE429" s="565"/>
      <c r="IGF429" s="565"/>
      <c r="IGG429" s="565"/>
      <c r="IGH429" s="565"/>
      <c r="IGI429" s="565"/>
      <c r="IGJ429" s="565"/>
      <c r="IGK429" s="565"/>
      <c r="IGL429" s="565"/>
      <c r="IGM429" s="565"/>
      <c r="IGN429" s="565"/>
      <c r="IGO429" s="565"/>
      <c r="IGP429" s="565"/>
      <c r="IGQ429" s="565"/>
      <c r="IGR429" s="565"/>
      <c r="IGS429" s="565"/>
      <c r="IGT429" s="565"/>
      <c r="IGU429" s="565"/>
      <c r="IGV429" s="565"/>
      <c r="IGW429" s="565"/>
      <c r="IGX429" s="565"/>
      <c r="IGY429" s="565"/>
      <c r="IGZ429" s="565"/>
      <c r="IHA429" s="565"/>
      <c r="IHB429" s="565"/>
      <c r="IHC429" s="565"/>
      <c r="IHD429" s="565"/>
      <c r="IHE429" s="565"/>
      <c r="IHF429" s="565"/>
      <c r="IHG429" s="565"/>
      <c r="IHH429" s="565"/>
      <c r="IHI429" s="565"/>
      <c r="IHJ429" s="565"/>
      <c r="IHK429" s="565"/>
      <c r="IHL429" s="565"/>
      <c r="IHM429" s="565"/>
      <c r="IHN429" s="565"/>
      <c r="IHO429" s="565"/>
      <c r="IHP429" s="565"/>
      <c r="IHQ429" s="565"/>
      <c r="IHR429" s="565"/>
      <c r="IHS429" s="565"/>
      <c r="IHT429" s="565"/>
      <c r="IHU429" s="565"/>
      <c r="IHV429" s="565"/>
      <c r="IHW429" s="565"/>
      <c r="IHX429" s="565"/>
      <c r="IHY429" s="565"/>
      <c r="IHZ429" s="565"/>
      <c r="IIA429" s="565"/>
      <c r="IIB429" s="565"/>
      <c r="IIC429" s="565"/>
      <c r="IID429" s="565"/>
      <c r="IIE429" s="565"/>
      <c r="IIF429" s="565"/>
      <c r="IIG429" s="565"/>
      <c r="IIH429" s="565"/>
      <c r="III429" s="565"/>
      <c r="IIJ429" s="565"/>
      <c r="IIK429" s="565"/>
      <c r="IIL429" s="565"/>
      <c r="IIM429" s="565"/>
      <c r="IIN429" s="565"/>
      <c r="IIO429" s="565"/>
      <c r="IIP429" s="565"/>
      <c r="IIQ429" s="565"/>
      <c r="IIR429" s="565"/>
      <c r="IIS429" s="565"/>
      <c r="IIT429" s="565"/>
      <c r="IIU429" s="565"/>
      <c r="IIV429" s="565"/>
      <c r="IIW429" s="565"/>
      <c r="IIX429" s="565"/>
      <c r="IIY429" s="565"/>
      <c r="IIZ429" s="565"/>
      <c r="IJA429" s="565"/>
      <c r="IJB429" s="565"/>
      <c r="IJC429" s="565"/>
      <c r="IJD429" s="565"/>
      <c r="IJE429" s="565"/>
      <c r="IJF429" s="565"/>
      <c r="IJG429" s="565"/>
      <c r="IJH429" s="565"/>
      <c r="IJI429" s="565"/>
      <c r="IJJ429" s="565"/>
      <c r="IJK429" s="565"/>
      <c r="IJL429" s="565"/>
      <c r="IJM429" s="565"/>
      <c r="IJN429" s="565"/>
      <c r="IJO429" s="565"/>
      <c r="IJP429" s="565"/>
      <c r="IJQ429" s="565"/>
      <c r="IJR429" s="565"/>
      <c r="IJS429" s="565"/>
      <c r="IJT429" s="565"/>
      <c r="IJU429" s="565"/>
      <c r="IJV429" s="565"/>
      <c r="IJW429" s="565"/>
      <c r="IJX429" s="565"/>
      <c r="IJY429" s="565"/>
      <c r="IJZ429" s="565"/>
      <c r="IKA429" s="565"/>
      <c r="IKB429" s="565"/>
      <c r="IKC429" s="565"/>
      <c r="IKD429" s="565"/>
      <c r="IKE429" s="565"/>
      <c r="IKF429" s="565"/>
      <c r="IKG429" s="565"/>
      <c r="IKH429" s="565"/>
      <c r="IKI429" s="565"/>
      <c r="IKJ429" s="565"/>
      <c r="IKK429" s="565"/>
      <c r="IKL429" s="565"/>
      <c r="IKM429" s="565"/>
      <c r="IKN429" s="565"/>
      <c r="IKO429" s="565"/>
      <c r="IKP429" s="565"/>
      <c r="IKQ429" s="565"/>
      <c r="IKR429" s="565"/>
      <c r="IKS429" s="565"/>
      <c r="IKT429" s="565"/>
      <c r="IKU429" s="565"/>
      <c r="IKV429" s="565"/>
      <c r="IKW429" s="565"/>
      <c r="IKX429" s="565"/>
      <c r="IKY429" s="565"/>
      <c r="IKZ429" s="565"/>
      <c r="ILA429" s="565"/>
      <c r="ILB429" s="565"/>
      <c r="ILC429" s="565"/>
      <c r="ILD429" s="565"/>
      <c r="ILE429" s="565"/>
      <c r="ILF429" s="565"/>
      <c r="ILG429" s="565"/>
      <c r="ILH429" s="565"/>
      <c r="ILI429" s="565"/>
      <c r="ILJ429" s="565"/>
      <c r="ILK429" s="565"/>
      <c r="ILL429" s="565"/>
      <c r="ILM429" s="565"/>
      <c r="ILN429" s="565"/>
      <c r="ILO429" s="565"/>
      <c r="ILP429" s="565"/>
      <c r="ILQ429" s="565"/>
      <c r="ILR429" s="565"/>
      <c r="ILS429" s="565"/>
      <c r="ILT429" s="565"/>
      <c r="ILU429" s="565"/>
      <c r="ILV429" s="565"/>
      <c r="ILW429" s="565"/>
      <c r="ILX429" s="565"/>
      <c r="ILY429" s="565"/>
      <c r="ILZ429" s="565"/>
      <c r="IMA429" s="565"/>
      <c r="IMB429" s="565"/>
      <c r="IMC429" s="565"/>
      <c r="IMD429" s="565"/>
      <c r="IME429" s="565"/>
      <c r="IMF429" s="565"/>
      <c r="IMG429" s="565"/>
      <c r="IMH429" s="565"/>
      <c r="IMI429" s="565"/>
      <c r="IMJ429" s="565"/>
      <c r="IMK429" s="565"/>
      <c r="IML429" s="565"/>
      <c r="IMM429" s="565"/>
      <c r="IMN429" s="565"/>
      <c r="IMO429" s="565"/>
      <c r="IMP429" s="565"/>
      <c r="IMQ429" s="565"/>
      <c r="IMR429" s="565"/>
      <c r="IMS429" s="565"/>
      <c r="IMT429" s="565"/>
      <c r="IMU429" s="565"/>
      <c r="IMV429" s="565"/>
      <c r="IMW429" s="565"/>
      <c r="IMX429" s="565"/>
      <c r="IMY429" s="565"/>
      <c r="IMZ429" s="565"/>
      <c r="INA429" s="565"/>
      <c r="INB429" s="565"/>
      <c r="INC429" s="565"/>
      <c r="IND429" s="565"/>
      <c r="INE429" s="565"/>
      <c r="INF429" s="565"/>
      <c r="ING429" s="565"/>
      <c r="INH429" s="565"/>
      <c r="INI429" s="565"/>
      <c r="INJ429" s="565"/>
      <c r="INK429" s="565"/>
      <c r="INL429" s="565"/>
      <c r="INM429" s="565"/>
      <c r="INN429" s="565"/>
      <c r="INO429" s="565"/>
      <c r="INP429" s="565"/>
      <c r="INQ429" s="565"/>
      <c r="INR429" s="565"/>
      <c r="INS429" s="565"/>
      <c r="INT429" s="565"/>
      <c r="INU429" s="565"/>
      <c r="INV429" s="565"/>
      <c r="INW429" s="565"/>
      <c r="INX429" s="565"/>
      <c r="INY429" s="565"/>
      <c r="INZ429" s="565"/>
      <c r="IOA429" s="565"/>
      <c r="IOB429" s="565"/>
      <c r="IOC429" s="565"/>
      <c r="IOD429" s="565"/>
      <c r="IOE429" s="565"/>
      <c r="IOF429" s="565"/>
      <c r="IOG429" s="565"/>
      <c r="IOH429" s="565"/>
      <c r="IOI429" s="565"/>
      <c r="IOJ429" s="565"/>
      <c r="IOK429" s="565"/>
      <c r="IOL429" s="565"/>
      <c r="IOM429" s="565"/>
      <c r="ION429" s="565"/>
      <c r="IOO429" s="565"/>
      <c r="IOP429" s="565"/>
      <c r="IOQ429" s="565"/>
      <c r="IOR429" s="565"/>
      <c r="IOS429" s="565"/>
      <c r="IOT429" s="565"/>
      <c r="IOU429" s="565"/>
      <c r="IOV429" s="565"/>
      <c r="IOW429" s="565"/>
      <c r="IOX429" s="565"/>
      <c r="IOY429" s="565"/>
      <c r="IOZ429" s="565"/>
      <c r="IPA429" s="565"/>
      <c r="IPB429" s="565"/>
      <c r="IPC429" s="565"/>
      <c r="IPD429" s="565"/>
      <c r="IPE429" s="565"/>
      <c r="IPF429" s="565"/>
      <c r="IPG429" s="565"/>
      <c r="IPH429" s="565"/>
      <c r="IPI429" s="565"/>
      <c r="IPJ429" s="565"/>
      <c r="IPK429" s="565"/>
      <c r="IPL429" s="565"/>
      <c r="IPM429" s="565"/>
      <c r="IPN429" s="565"/>
      <c r="IPO429" s="565"/>
      <c r="IPP429" s="565"/>
      <c r="IPQ429" s="565"/>
      <c r="IPR429" s="565"/>
      <c r="IPS429" s="565"/>
      <c r="IPT429" s="565"/>
      <c r="IPU429" s="565"/>
      <c r="IPV429" s="565"/>
      <c r="IPW429" s="565"/>
      <c r="IPX429" s="565"/>
      <c r="IPY429" s="565"/>
      <c r="IPZ429" s="565"/>
      <c r="IQA429" s="565"/>
      <c r="IQB429" s="565"/>
      <c r="IQC429" s="565"/>
      <c r="IQD429" s="565"/>
      <c r="IQE429" s="565"/>
      <c r="IQF429" s="565"/>
      <c r="IQG429" s="565"/>
      <c r="IQH429" s="565"/>
      <c r="IQI429" s="565"/>
      <c r="IQJ429" s="565"/>
      <c r="IQK429" s="565"/>
      <c r="IQL429" s="565"/>
      <c r="IQM429" s="565"/>
      <c r="IQN429" s="565"/>
      <c r="IQO429" s="565"/>
      <c r="IQP429" s="565"/>
      <c r="IQQ429" s="565"/>
      <c r="IQR429" s="565"/>
      <c r="IQS429" s="565"/>
      <c r="IQT429" s="565"/>
      <c r="IQU429" s="565"/>
      <c r="IQV429" s="565"/>
      <c r="IQW429" s="565"/>
      <c r="IQX429" s="565"/>
      <c r="IQY429" s="565"/>
      <c r="IQZ429" s="565"/>
      <c r="IRA429" s="565"/>
      <c r="IRB429" s="565"/>
      <c r="IRC429" s="565"/>
      <c r="IRD429" s="565"/>
      <c r="IRE429" s="565"/>
      <c r="IRF429" s="565"/>
      <c r="IRG429" s="565"/>
      <c r="IRH429" s="565"/>
      <c r="IRI429" s="565"/>
      <c r="IRJ429" s="565"/>
      <c r="IRK429" s="565"/>
      <c r="IRL429" s="565"/>
      <c r="IRM429" s="565"/>
      <c r="IRN429" s="565"/>
      <c r="IRO429" s="565"/>
      <c r="IRP429" s="565"/>
      <c r="IRQ429" s="565"/>
      <c r="IRR429" s="565"/>
      <c r="IRS429" s="565"/>
      <c r="IRT429" s="565"/>
      <c r="IRU429" s="565"/>
      <c r="IRV429" s="565"/>
      <c r="IRW429" s="565"/>
      <c r="IRX429" s="565"/>
      <c r="IRY429" s="565"/>
      <c r="IRZ429" s="565"/>
      <c r="ISA429" s="565"/>
      <c r="ISB429" s="565"/>
      <c r="ISC429" s="565"/>
      <c r="ISD429" s="565"/>
      <c r="ISE429" s="565"/>
      <c r="ISF429" s="565"/>
      <c r="ISG429" s="565"/>
      <c r="ISH429" s="565"/>
      <c r="ISI429" s="565"/>
      <c r="ISJ429" s="565"/>
      <c r="ISK429" s="565"/>
      <c r="ISL429" s="565"/>
      <c r="ISM429" s="565"/>
      <c r="ISN429" s="565"/>
      <c r="ISO429" s="565"/>
      <c r="ISP429" s="565"/>
      <c r="ISQ429" s="565"/>
      <c r="ISR429" s="565"/>
      <c r="ISS429" s="565"/>
      <c r="IST429" s="565"/>
      <c r="ISU429" s="565"/>
      <c r="ISV429" s="565"/>
      <c r="ISW429" s="565"/>
      <c r="ISX429" s="565"/>
      <c r="ISY429" s="565"/>
      <c r="ISZ429" s="565"/>
      <c r="ITA429" s="565"/>
      <c r="ITB429" s="565"/>
      <c r="ITC429" s="565"/>
      <c r="ITD429" s="565"/>
      <c r="ITE429" s="565"/>
      <c r="ITF429" s="565"/>
      <c r="ITG429" s="565"/>
      <c r="ITH429" s="565"/>
      <c r="ITI429" s="565"/>
      <c r="ITJ429" s="565"/>
      <c r="ITK429" s="565"/>
      <c r="ITL429" s="565"/>
      <c r="ITM429" s="565"/>
      <c r="ITN429" s="565"/>
      <c r="ITO429" s="565"/>
      <c r="ITP429" s="565"/>
      <c r="ITQ429" s="565"/>
      <c r="ITR429" s="565"/>
      <c r="ITS429" s="565"/>
      <c r="ITT429" s="565"/>
      <c r="ITU429" s="565"/>
      <c r="ITV429" s="565"/>
      <c r="ITW429" s="565"/>
      <c r="ITX429" s="565"/>
      <c r="ITY429" s="565"/>
      <c r="ITZ429" s="565"/>
      <c r="IUA429" s="565"/>
      <c r="IUB429" s="565"/>
      <c r="IUC429" s="565"/>
      <c r="IUD429" s="565"/>
      <c r="IUE429" s="565"/>
      <c r="IUF429" s="565"/>
      <c r="IUG429" s="565"/>
      <c r="IUH429" s="565"/>
      <c r="IUI429" s="565"/>
      <c r="IUJ429" s="565"/>
      <c r="IUK429" s="565"/>
      <c r="IUL429" s="565"/>
      <c r="IUM429" s="565"/>
      <c r="IUN429" s="565"/>
      <c r="IUO429" s="565"/>
      <c r="IUP429" s="565"/>
      <c r="IUQ429" s="565"/>
      <c r="IUR429" s="565"/>
      <c r="IUS429" s="565"/>
      <c r="IUT429" s="565"/>
      <c r="IUU429" s="565"/>
      <c r="IUV429" s="565"/>
      <c r="IUW429" s="565"/>
      <c r="IUX429" s="565"/>
      <c r="IUY429" s="565"/>
      <c r="IUZ429" s="565"/>
      <c r="IVA429" s="565"/>
      <c r="IVB429" s="565"/>
      <c r="IVC429" s="565"/>
      <c r="IVD429" s="565"/>
      <c r="IVE429" s="565"/>
      <c r="IVF429" s="565"/>
      <c r="IVG429" s="565"/>
      <c r="IVH429" s="565"/>
      <c r="IVI429" s="565"/>
      <c r="IVJ429" s="565"/>
      <c r="IVK429" s="565"/>
      <c r="IVL429" s="565"/>
      <c r="IVM429" s="565"/>
      <c r="IVN429" s="565"/>
      <c r="IVO429" s="565"/>
      <c r="IVP429" s="565"/>
      <c r="IVQ429" s="565"/>
      <c r="IVR429" s="565"/>
      <c r="IVS429" s="565"/>
      <c r="IVT429" s="565"/>
      <c r="IVU429" s="565"/>
      <c r="IVV429" s="565"/>
      <c r="IVW429" s="565"/>
      <c r="IVX429" s="565"/>
      <c r="IVY429" s="565"/>
      <c r="IVZ429" s="565"/>
      <c r="IWA429" s="565"/>
      <c r="IWB429" s="565"/>
      <c r="IWC429" s="565"/>
      <c r="IWD429" s="565"/>
      <c r="IWE429" s="565"/>
      <c r="IWF429" s="565"/>
      <c r="IWG429" s="565"/>
      <c r="IWH429" s="565"/>
      <c r="IWI429" s="565"/>
      <c r="IWJ429" s="565"/>
      <c r="IWK429" s="565"/>
      <c r="IWL429" s="565"/>
      <c r="IWM429" s="565"/>
      <c r="IWN429" s="565"/>
      <c r="IWO429" s="565"/>
      <c r="IWP429" s="565"/>
      <c r="IWQ429" s="565"/>
      <c r="IWR429" s="565"/>
      <c r="IWS429" s="565"/>
      <c r="IWT429" s="565"/>
      <c r="IWU429" s="565"/>
      <c r="IWV429" s="565"/>
      <c r="IWW429" s="565"/>
      <c r="IWX429" s="565"/>
      <c r="IWY429" s="565"/>
      <c r="IWZ429" s="565"/>
      <c r="IXA429" s="565"/>
      <c r="IXB429" s="565"/>
      <c r="IXC429" s="565"/>
      <c r="IXD429" s="565"/>
      <c r="IXE429" s="565"/>
      <c r="IXF429" s="565"/>
      <c r="IXG429" s="565"/>
      <c r="IXH429" s="565"/>
      <c r="IXI429" s="565"/>
      <c r="IXJ429" s="565"/>
      <c r="IXK429" s="565"/>
      <c r="IXL429" s="565"/>
      <c r="IXM429" s="565"/>
      <c r="IXN429" s="565"/>
      <c r="IXO429" s="565"/>
      <c r="IXP429" s="565"/>
      <c r="IXQ429" s="565"/>
      <c r="IXR429" s="565"/>
      <c r="IXS429" s="565"/>
      <c r="IXT429" s="565"/>
      <c r="IXU429" s="565"/>
      <c r="IXV429" s="565"/>
      <c r="IXW429" s="565"/>
      <c r="IXX429" s="565"/>
      <c r="IXY429" s="565"/>
      <c r="IXZ429" s="565"/>
      <c r="IYA429" s="565"/>
      <c r="IYB429" s="565"/>
      <c r="IYC429" s="565"/>
      <c r="IYD429" s="565"/>
      <c r="IYE429" s="565"/>
      <c r="IYF429" s="565"/>
      <c r="IYG429" s="565"/>
      <c r="IYH429" s="565"/>
      <c r="IYI429" s="565"/>
      <c r="IYJ429" s="565"/>
      <c r="IYK429" s="565"/>
      <c r="IYL429" s="565"/>
      <c r="IYM429" s="565"/>
      <c r="IYN429" s="565"/>
      <c r="IYO429" s="565"/>
      <c r="IYP429" s="565"/>
      <c r="IYQ429" s="565"/>
      <c r="IYR429" s="565"/>
      <c r="IYS429" s="565"/>
      <c r="IYT429" s="565"/>
      <c r="IYU429" s="565"/>
      <c r="IYV429" s="565"/>
      <c r="IYW429" s="565"/>
      <c r="IYX429" s="565"/>
      <c r="IYY429" s="565"/>
      <c r="IYZ429" s="565"/>
      <c r="IZA429" s="565"/>
      <c r="IZB429" s="565"/>
      <c r="IZC429" s="565"/>
      <c r="IZD429" s="565"/>
      <c r="IZE429" s="565"/>
      <c r="IZF429" s="565"/>
      <c r="IZG429" s="565"/>
      <c r="IZH429" s="565"/>
      <c r="IZI429" s="565"/>
      <c r="IZJ429" s="565"/>
      <c r="IZK429" s="565"/>
      <c r="IZL429" s="565"/>
      <c r="IZM429" s="565"/>
      <c r="IZN429" s="565"/>
      <c r="IZO429" s="565"/>
      <c r="IZP429" s="565"/>
      <c r="IZQ429" s="565"/>
      <c r="IZR429" s="565"/>
      <c r="IZS429" s="565"/>
      <c r="IZT429" s="565"/>
      <c r="IZU429" s="565"/>
      <c r="IZV429" s="565"/>
      <c r="IZW429" s="565"/>
      <c r="IZX429" s="565"/>
      <c r="IZY429" s="565"/>
      <c r="IZZ429" s="565"/>
      <c r="JAA429" s="565"/>
      <c r="JAB429" s="565"/>
      <c r="JAC429" s="565"/>
      <c r="JAD429" s="565"/>
      <c r="JAE429" s="565"/>
      <c r="JAF429" s="565"/>
      <c r="JAG429" s="565"/>
      <c r="JAH429" s="565"/>
      <c r="JAI429" s="565"/>
      <c r="JAJ429" s="565"/>
      <c r="JAK429" s="565"/>
      <c r="JAL429" s="565"/>
      <c r="JAM429" s="565"/>
      <c r="JAN429" s="565"/>
      <c r="JAO429" s="565"/>
      <c r="JAP429" s="565"/>
      <c r="JAQ429" s="565"/>
      <c r="JAR429" s="565"/>
      <c r="JAS429" s="565"/>
      <c r="JAT429" s="565"/>
      <c r="JAU429" s="565"/>
      <c r="JAV429" s="565"/>
      <c r="JAW429" s="565"/>
      <c r="JAX429" s="565"/>
      <c r="JAY429" s="565"/>
      <c r="JAZ429" s="565"/>
      <c r="JBA429" s="565"/>
      <c r="JBB429" s="565"/>
      <c r="JBC429" s="565"/>
      <c r="JBD429" s="565"/>
      <c r="JBE429" s="565"/>
      <c r="JBF429" s="565"/>
      <c r="JBG429" s="565"/>
      <c r="JBH429" s="565"/>
      <c r="JBI429" s="565"/>
      <c r="JBJ429" s="565"/>
      <c r="JBK429" s="565"/>
      <c r="JBL429" s="565"/>
      <c r="JBM429" s="565"/>
      <c r="JBN429" s="565"/>
      <c r="JBO429" s="565"/>
      <c r="JBP429" s="565"/>
      <c r="JBQ429" s="565"/>
      <c r="JBR429" s="565"/>
      <c r="JBS429" s="565"/>
      <c r="JBT429" s="565"/>
      <c r="JBU429" s="565"/>
      <c r="JBV429" s="565"/>
      <c r="JBW429" s="565"/>
      <c r="JBX429" s="565"/>
      <c r="JBY429" s="565"/>
      <c r="JBZ429" s="565"/>
      <c r="JCA429" s="565"/>
      <c r="JCB429" s="565"/>
      <c r="JCC429" s="565"/>
      <c r="JCD429" s="565"/>
      <c r="JCE429" s="565"/>
      <c r="JCF429" s="565"/>
      <c r="JCG429" s="565"/>
      <c r="JCH429" s="565"/>
      <c r="JCI429" s="565"/>
      <c r="JCJ429" s="565"/>
      <c r="JCK429" s="565"/>
      <c r="JCL429" s="565"/>
      <c r="JCM429" s="565"/>
      <c r="JCN429" s="565"/>
      <c r="JCO429" s="565"/>
      <c r="JCP429" s="565"/>
      <c r="JCQ429" s="565"/>
      <c r="JCR429" s="565"/>
      <c r="JCS429" s="565"/>
      <c r="JCT429" s="565"/>
      <c r="JCU429" s="565"/>
      <c r="JCV429" s="565"/>
      <c r="JCW429" s="565"/>
      <c r="JCX429" s="565"/>
      <c r="JCY429" s="565"/>
      <c r="JCZ429" s="565"/>
      <c r="JDA429" s="565"/>
      <c r="JDB429" s="565"/>
      <c r="JDC429" s="565"/>
      <c r="JDD429" s="565"/>
      <c r="JDE429" s="565"/>
      <c r="JDF429" s="565"/>
      <c r="JDG429" s="565"/>
      <c r="JDH429" s="565"/>
      <c r="JDI429" s="565"/>
      <c r="JDJ429" s="565"/>
      <c r="JDK429" s="565"/>
      <c r="JDL429" s="565"/>
      <c r="JDM429" s="565"/>
      <c r="JDN429" s="565"/>
      <c r="JDO429" s="565"/>
      <c r="JDP429" s="565"/>
      <c r="JDQ429" s="565"/>
      <c r="JDR429" s="565"/>
      <c r="JDS429" s="565"/>
      <c r="JDT429" s="565"/>
      <c r="JDU429" s="565"/>
      <c r="JDV429" s="565"/>
      <c r="JDW429" s="565"/>
      <c r="JDX429" s="565"/>
      <c r="JDY429" s="565"/>
      <c r="JDZ429" s="565"/>
      <c r="JEA429" s="565"/>
      <c r="JEB429" s="565"/>
      <c r="JEC429" s="565"/>
      <c r="JED429" s="565"/>
      <c r="JEE429" s="565"/>
      <c r="JEF429" s="565"/>
      <c r="JEG429" s="565"/>
      <c r="JEH429" s="565"/>
      <c r="JEI429" s="565"/>
      <c r="JEJ429" s="565"/>
      <c r="JEK429" s="565"/>
      <c r="JEL429" s="565"/>
      <c r="JEM429" s="565"/>
      <c r="JEN429" s="565"/>
      <c r="JEO429" s="565"/>
      <c r="JEP429" s="565"/>
      <c r="JEQ429" s="565"/>
      <c r="JER429" s="565"/>
      <c r="JES429" s="565"/>
      <c r="JET429" s="565"/>
      <c r="JEU429" s="565"/>
      <c r="JEV429" s="565"/>
      <c r="JEW429" s="565"/>
      <c r="JEX429" s="565"/>
      <c r="JEY429" s="565"/>
      <c r="JEZ429" s="565"/>
      <c r="JFA429" s="565"/>
      <c r="JFB429" s="565"/>
      <c r="JFC429" s="565"/>
      <c r="JFD429" s="565"/>
      <c r="JFE429" s="565"/>
      <c r="JFF429" s="565"/>
      <c r="JFG429" s="565"/>
      <c r="JFH429" s="565"/>
      <c r="JFI429" s="565"/>
      <c r="JFJ429" s="565"/>
      <c r="JFK429" s="565"/>
      <c r="JFL429" s="565"/>
      <c r="JFM429" s="565"/>
      <c r="JFN429" s="565"/>
      <c r="JFO429" s="565"/>
      <c r="JFP429" s="565"/>
      <c r="JFQ429" s="565"/>
      <c r="JFR429" s="565"/>
      <c r="JFS429" s="565"/>
      <c r="JFT429" s="565"/>
      <c r="JFU429" s="565"/>
      <c r="JFV429" s="565"/>
      <c r="JFW429" s="565"/>
      <c r="JFX429" s="565"/>
      <c r="JFY429" s="565"/>
      <c r="JFZ429" s="565"/>
      <c r="JGA429" s="565"/>
      <c r="JGB429" s="565"/>
      <c r="JGC429" s="565"/>
      <c r="JGD429" s="565"/>
      <c r="JGE429" s="565"/>
      <c r="JGF429" s="565"/>
      <c r="JGG429" s="565"/>
      <c r="JGH429" s="565"/>
      <c r="JGI429" s="565"/>
      <c r="JGJ429" s="565"/>
      <c r="JGK429" s="565"/>
      <c r="JGL429" s="565"/>
      <c r="JGM429" s="565"/>
      <c r="JGN429" s="565"/>
      <c r="JGO429" s="565"/>
      <c r="JGP429" s="565"/>
      <c r="JGQ429" s="565"/>
      <c r="JGR429" s="565"/>
      <c r="JGS429" s="565"/>
      <c r="JGT429" s="565"/>
      <c r="JGU429" s="565"/>
      <c r="JGV429" s="565"/>
      <c r="JGW429" s="565"/>
      <c r="JGX429" s="565"/>
      <c r="JGY429" s="565"/>
      <c r="JGZ429" s="565"/>
      <c r="JHA429" s="565"/>
      <c r="JHB429" s="565"/>
      <c r="JHC429" s="565"/>
      <c r="JHD429" s="565"/>
      <c r="JHE429" s="565"/>
      <c r="JHF429" s="565"/>
      <c r="JHG429" s="565"/>
      <c r="JHH429" s="565"/>
      <c r="JHI429" s="565"/>
      <c r="JHJ429" s="565"/>
      <c r="JHK429" s="565"/>
      <c r="JHL429" s="565"/>
      <c r="JHM429" s="565"/>
      <c r="JHN429" s="565"/>
      <c r="JHO429" s="565"/>
      <c r="JHP429" s="565"/>
      <c r="JHQ429" s="565"/>
      <c r="JHR429" s="565"/>
      <c r="JHS429" s="565"/>
      <c r="JHT429" s="565"/>
      <c r="JHU429" s="565"/>
      <c r="JHV429" s="565"/>
      <c r="JHW429" s="565"/>
      <c r="JHX429" s="565"/>
      <c r="JHY429" s="565"/>
      <c r="JHZ429" s="565"/>
      <c r="JIA429" s="565"/>
      <c r="JIB429" s="565"/>
      <c r="JIC429" s="565"/>
      <c r="JID429" s="565"/>
      <c r="JIE429" s="565"/>
      <c r="JIF429" s="565"/>
      <c r="JIG429" s="565"/>
      <c r="JIH429" s="565"/>
      <c r="JII429" s="565"/>
      <c r="JIJ429" s="565"/>
      <c r="JIK429" s="565"/>
      <c r="JIL429" s="565"/>
      <c r="JIM429" s="565"/>
      <c r="JIN429" s="565"/>
      <c r="JIO429" s="565"/>
      <c r="JIP429" s="565"/>
      <c r="JIQ429" s="565"/>
      <c r="JIR429" s="565"/>
      <c r="JIS429" s="565"/>
      <c r="JIT429" s="565"/>
      <c r="JIU429" s="565"/>
      <c r="JIV429" s="565"/>
      <c r="JIW429" s="565"/>
      <c r="JIX429" s="565"/>
      <c r="JIY429" s="565"/>
      <c r="JIZ429" s="565"/>
      <c r="JJA429" s="565"/>
      <c r="JJB429" s="565"/>
      <c r="JJC429" s="565"/>
      <c r="JJD429" s="565"/>
      <c r="JJE429" s="565"/>
      <c r="JJF429" s="565"/>
      <c r="JJG429" s="565"/>
      <c r="JJH429" s="565"/>
      <c r="JJI429" s="565"/>
      <c r="JJJ429" s="565"/>
      <c r="JJK429" s="565"/>
      <c r="JJL429" s="565"/>
      <c r="JJM429" s="565"/>
      <c r="JJN429" s="565"/>
      <c r="JJO429" s="565"/>
      <c r="JJP429" s="565"/>
      <c r="JJQ429" s="565"/>
      <c r="JJR429" s="565"/>
      <c r="JJS429" s="565"/>
      <c r="JJT429" s="565"/>
      <c r="JJU429" s="565"/>
      <c r="JJV429" s="565"/>
      <c r="JJW429" s="565"/>
      <c r="JJX429" s="565"/>
      <c r="JJY429" s="565"/>
      <c r="JJZ429" s="565"/>
      <c r="JKA429" s="565"/>
      <c r="JKB429" s="565"/>
      <c r="JKC429" s="565"/>
      <c r="JKD429" s="565"/>
      <c r="JKE429" s="565"/>
      <c r="JKF429" s="565"/>
      <c r="JKG429" s="565"/>
      <c r="JKH429" s="565"/>
      <c r="JKI429" s="565"/>
      <c r="JKJ429" s="565"/>
      <c r="JKK429" s="565"/>
      <c r="JKL429" s="565"/>
      <c r="JKM429" s="565"/>
      <c r="JKN429" s="565"/>
      <c r="JKO429" s="565"/>
      <c r="JKP429" s="565"/>
      <c r="JKQ429" s="565"/>
      <c r="JKR429" s="565"/>
      <c r="JKS429" s="565"/>
      <c r="JKT429" s="565"/>
      <c r="JKU429" s="565"/>
      <c r="JKV429" s="565"/>
      <c r="JKW429" s="565"/>
      <c r="JKX429" s="565"/>
      <c r="JKY429" s="565"/>
      <c r="JKZ429" s="565"/>
      <c r="JLA429" s="565"/>
      <c r="JLB429" s="565"/>
      <c r="JLC429" s="565"/>
      <c r="JLD429" s="565"/>
      <c r="JLE429" s="565"/>
      <c r="JLF429" s="565"/>
      <c r="JLG429" s="565"/>
      <c r="JLH429" s="565"/>
      <c r="JLI429" s="565"/>
      <c r="JLJ429" s="565"/>
      <c r="JLK429" s="565"/>
      <c r="JLL429" s="565"/>
      <c r="JLM429" s="565"/>
      <c r="JLN429" s="565"/>
      <c r="JLO429" s="565"/>
      <c r="JLP429" s="565"/>
      <c r="JLQ429" s="565"/>
      <c r="JLR429" s="565"/>
      <c r="JLS429" s="565"/>
      <c r="JLT429" s="565"/>
      <c r="JLU429" s="565"/>
      <c r="JLV429" s="565"/>
      <c r="JLW429" s="565"/>
      <c r="JLX429" s="565"/>
      <c r="JLY429" s="565"/>
      <c r="JLZ429" s="565"/>
      <c r="JMA429" s="565"/>
      <c r="JMB429" s="565"/>
      <c r="JMC429" s="565"/>
      <c r="JMD429" s="565"/>
      <c r="JME429" s="565"/>
      <c r="JMF429" s="565"/>
      <c r="JMG429" s="565"/>
      <c r="JMH429" s="565"/>
      <c r="JMI429" s="565"/>
      <c r="JMJ429" s="565"/>
      <c r="JMK429" s="565"/>
      <c r="JML429" s="565"/>
      <c r="JMM429" s="565"/>
      <c r="JMN429" s="565"/>
      <c r="JMO429" s="565"/>
      <c r="JMP429" s="565"/>
      <c r="JMQ429" s="565"/>
      <c r="JMR429" s="565"/>
      <c r="JMS429" s="565"/>
      <c r="JMT429" s="565"/>
      <c r="JMU429" s="565"/>
      <c r="JMV429" s="565"/>
      <c r="JMW429" s="565"/>
      <c r="JMX429" s="565"/>
      <c r="JMY429" s="565"/>
      <c r="JMZ429" s="565"/>
      <c r="JNA429" s="565"/>
      <c r="JNB429" s="565"/>
      <c r="JNC429" s="565"/>
      <c r="JND429" s="565"/>
      <c r="JNE429" s="565"/>
      <c r="JNF429" s="565"/>
      <c r="JNG429" s="565"/>
      <c r="JNH429" s="565"/>
      <c r="JNI429" s="565"/>
      <c r="JNJ429" s="565"/>
      <c r="JNK429" s="565"/>
      <c r="JNL429" s="565"/>
      <c r="JNM429" s="565"/>
      <c r="JNN429" s="565"/>
      <c r="JNO429" s="565"/>
      <c r="JNP429" s="565"/>
      <c r="JNQ429" s="565"/>
      <c r="JNR429" s="565"/>
      <c r="JNS429" s="565"/>
      <c r="JNT429" s="565"/>
      <c r="JNU429" s="565"/>
      <c r="JNV429" s="565"/>
      <c r="JNW429" s="565"/>
      <c r="JNX429" s="565"/>
      <c r="JNY429" s="565"/>
      <c r="JNZ429" s="565"/>
      <c r="JOA429" s="565"/>
      <c r="JOB429" s="565"/>
      <c r="JOC429" s="565"/>
      <c r="JOD429" s="565"/>
      <c r="JOE429" s="565"/>
      <c r="JOF429" s="565"/>
      <c r="JOG429" s="565"/>
      <c r="JOH429" s="565"/>
      <c r="JOI429" s="565"/>
      <c r="JOJ429" s="565"/>
      <c r="JOK429" s="565"/>
      <c r="JOL429" s="565"/>
      <c r="JOM429" s="565"/>
      <c r="JON429" s="565"/>
      <c r="JOO429" s="565"/>
      <c r="JOP429" s="565"/>
      <c r="JOQ429" s="565"/>
      <c r="JOR429" s="565"/>
      <c r="JOS429" s="565"/>
      <c r="JOT429" s="565"/>
      <c r="JOU429" s="565"/>
      <c r="JOV429" s="565"/>
      <c r="JOW429" s="565"/>
      <c r="JOX429" s="565"/>
      <c r="JOY429" s="565"/>
      <c r="JOZ429" s="565"/>
      <c r="JPA429" s="565"/>
      <c r="JPB429" s="565"/>
      <c r="JPC429" s="565"/>
      <c r="JPD429" s="565"/>
      <c r="JPE429" s="565"/>
      <c r="JPF429" s="565"/>
      <c r="JPG429" s="565"/>
      <c r="JPH429" s="565"/>
      <c r="JPI429" s="565"/>
      <c r="JPJ429" s="565"/>
      <c r="JPK429" s="565"/>
      <c r="JPL429" s="565"/>
      <c r="JPM429" s="565"/>
      <c r="JPN429" s="565"/>
      <c r="JPO429" s="565"/>
      <c r="JPP429" s="565"/>
      <c r="JPQ429" s="565"/>
      <c r="JPR429" s="565"/>
      <c r="JPS429" s="565"/>
      <c r="JPT429" s="565"/>
      <c r="JPU429" s="565"/>
      <c r="JPV429" s="565"/>
      <c r="JPW429" s="565"/>
      <c r="JPX429" s="565"/>
      <c r="JPY429" s="565"/>
      <c r="JPZ429" s="565"/>
      <c r="JQA429" s="565"/>
      <c r="JQB429" s="565"/>
      <c r="JQC429" s="565"/>
      <c r="JQD429" s="565"/>
      <c r="JQE429" s="565"/>
      <c r="JQF429" s="565"/>
      <c r="JQG429" s="565"/>
      <c r="JQH429" s="565"/>
      <c r="JQI429" s="565"/>
      <c r="JQJ429" s="565"/>
      <c r="JQK429" s="565"/>
      <c r="JQL429" s="565"/>
      <c r="JQM429" s="565"/>
      <c r="JQN429" s="565"/>
      <c r="JQO429" s="565"/>
      <c r="JQP429" s="565"/>
      <c r="JQQ429" s="565"/>
      <c r="JQR429" s="565"/>
      <c r="JQS429" s="565"/>
      <c r="JQT429" s="565"/>
      <c r="JQU429" s="565"/>
      <c r="JQV429" s="565"/>
      <c r="JQW429" s="565"/>
      <c r="JQX429" s="565"/>
      <c r="JQY429" s="565"/>
      <c r="JQZ429" s="565"/>
      <c r="JRA429" s="565"/>
      <c r="JRB429" s="565"/>
      <c r="JRC429" s="565"/>
      <c r="JRD429" s="565"/>
      <c r="JRE429" s="565"/>
      <c r="JRF429" s="565"/>
      <c r="JRG429" s="565"/>
      <c r="JRH429" s="565"/>
      <c r="JRI429" s="565"/>
      <c r="JRJ429" s="565"/>
      <c r="JRK429" s="565"/>
      <c r="JRL429" s="565"/>
      <c r="JRM429" s="565"/>
      <c r="JRN429" s="565"/>
      <c r="JRO429" s="565"/>
      <c r="JRP429" s="565"/>
      <c r="JRQ429" s="565"/>
      <c r="JRR429" s="565"/>
      <c r="JRS429" s="565"/>
      <c r="JRT429" s="565"/>
      <c r="JRU429" s="565"/>
      <c r="JRV429" s="565"/>
      <c r="JRW429" s="565"/>
      <c r="JRX429" s="565"/>
      <c r="JRY429" s="565"/>
      <c r="JRZ429" s="565"/>
      <c r="JSA429" s="565"/>
      <c r="JSB429" s="565"/>
      <c r="JSC429" s="565"/>
      <c r="JSD429" s="565"/>
      <c r="JSE429" s="565"/>
      <c r="JSF429" s="565"/>
      <c r="JSG429" s="565"/>
      <c r="JSH429" s="565"/>
      <c r="JSI429" s="565"/>
      <c r="JSJ429" s="565"/>
      <c r="JSK429" s="565"/>
      <c r="JSL429" s="565"/>
      <c r="JSM429" s="565"/>
      <c r="JSN429" s="565"/>
      <c r="JSO429" s="565"/>
      <c r="JSP429" s="565"/>
      <c r="JSQ429" s="565"/>
      <c r="JSR429" s="565"/>
      <c r="JSS429" s="565"/>
      <c r="JST429" s="565"/>
      <c r="JSU429" s="565"/>
      <c r="JSV429" s="565"/>
      <c r="JSW429" s="565"/>
      <c r="JSX429" s="565"/>
      <c r="JSY429" s="565"/>
      <c r="JSZ429" s="565"/>
      <c r="JTA429" s="565"/>
      <c r="JTB429" s="565"/>
      <c r="JTC429" s="565"/>
      <c r="JTD429" s="565"/>
      <c r="JTE429" s="565"/>
      <c r="JTF429" s="565"/>
      <c r="JTG429" s="565"/>
      <c r="JTH429" s="565"/>
      <c r="JTI429" s="565"/>
      <c r="JTJ429" s="565"/>
      <c r="JTK429" s="565"/>
      <c r="JTL429" s="565"/>
      <c r="JTM429" s="565"/>
      <c r="JTN429" s="565"/>
      <c r="JTO429" s="565"/>
      <c r="JTP429" s="565"/>
      <c r="JTQ429" s="565"/>
      <c r="JTR429" s="565"/>
      <c r="JTS429" s="565"/>
      <c r="JTT429" s="565"/>
      <c r="JTU429" s="565"/>
      <c r="JTV429" s="565"/>
      <c r="JTW429" s="565"/>
      <c r="JTX429" s="565"/>
      <c r="JTY429" s="565"/>
      <c r="JTZ429" s="565"/>
      <c r="JUA429" s="565"/>
      <c r="JUB429" s="565"/>
      <c r="JUC429" s="565"/>
      <c r="JUD429" s="565"/>
      <c r="JUE429" s="565"/>
      <c r="JUF429" s="565"/>
      <c r="JUG429" s="565"/>
      <c r="JUH429" s="565"/>
      <c r="JUI429" s="565"/>
      <c r="JUJ429" s="565"/>
      <c r="JUK429" s="565"/>
      <c r="JUL429" s="565"/>
      <c r="JUM429" s="565"/>
      <c r="JUN429" s="565"/>
      <c r="JUO429" s="565"/>
      <c r="JUP429" s="565"/>
      <c r="JUQ429" s="565"/>
      <c r="JUR429" s="565"/>
      <c r="JUS429" s="565"/>
      <c r="JUT429" s="565"/>
      <c r="JUU429" s="565"/>
      <c r="JUV429" s="565"/>
      <c r="JUW429" s="565"/>
      <c r="JUX429" s="565"/>
      <c r="JUY429" s="565"/>
      <c r="JUZ429" s="565"/>
      <c r="JVA429" s="565"/>
      <c r="JVB429" s="565"/>
      <c r="JVC429" s="565"/>
      <c r="JVD429" s="565"/>
      <c r="JVE429" s="565"/>
      <c r="JVF429" s="565"/>
      <c r="JVG429" s="565"/>
      <c r="JVH429" s="565"/>
      <c r="JVI429" s="565"/>
      <c r="JVJ429" s="565"/>
      <c r="JVK429" s="565"/>
      <c r="JVL429" s="565"/>
      <c r="JVM429" s="565"/>
      <c r="JVN429" s="565"/>
      <c r="JVO429" s="565"/>
      <c r="JVP429" s="565"/>
      <c r="JVQ429" s="565"/>
      <c r="JVR429" s="565"/>
      <c r="JVS429" s="565"/>
      <c r="JVT429" s="565"/>
      <c r="JVU429" s="565"/>
      <c r="JVV429" s="565"/>
      <c r="JVW429" s="565"/>
      <c r="JVX429" s="565"/>
      <c r="JVY429" s="565"/>
      <c r="JVZ429" s="565"/>
      <c r="JWA429" s="565"/>
      <c r="JWB429" s="565"/>
      <c r="JWC429" s="565"/>
      <c r="JWD429" s="565"/>
      <c r="JWE429" s="565"/>
      <c r="JWF429" s="565"/>
      <c r="JWG429" s="565"/>
      <c r="JWH429" s="565"/>
      <c r="JWI429" s="565"/>
      <c r="JWJ429" s="565"/>
      <c r="JWK429" s="565"/>
      <c r="JWL429" s="565"/>
      <c r="JWM429" s="565"/>
      <c r="JWN429" s="565"/>
      <c r="JWO429" s="565"/>
      <c r="JWP429" s="565"/>
      <c r="JWQ429" s="565"/>
      <c r="JWR429" s="565"/>
      <c r="JWS429" s="565"/>
      <c r="JWT429" s="565"/>
      <c r="JWU429" s="565"/>
      <c r="JWV429" s="565"/>
      <c r="JWW429" s="565"/>
      <c r="JWX429" s="565"/>
      <c r="JWY429" s="565"/>
      <c r="JWZ429" s="565"/>
      <c r="JXA429" s="565"/>
      <c r="JXB429" s="565"/>
      <c r="JXC429" s="565"/>
      <c r="JXD429" s="565"/>
      <c r="JXE429" s="565"/>
      <c r="JXF429" s="565"/>
      <c r="JXG429" s="565"/>
      <c r="JXH429" s="565"/>
      <c r="JXI429" s="565"/>
      <c r="JXJ429" s="565"/>
      <c r="JXK429" s="565"/>
      <c r="JXL429" s="565"/>
      <c r="JXM429" s="565"/>
      <c r="JXN429" s="565"/>
      <c r="JXO429" s="565"/>
      <c r="JXP429" s="565"/>
      <c r="JXQ429" s="565"/>
      <c r="JXR429" s="565"/>
      <c r="JXS429" s="565"/>
      <c r="JXT429" s="565"/>
      <c r="JXU429" s="565"/>
      <c r="JXV429" s="565"/>
      <c r="JXW429" s="565"/>
      <c r="JXX429" s="565"/>
      <c r="JXY429" s="565"/>
      <c r="JXZ429" s="565"/>
      <c r="JYA429" s="565"/>
      <c r="JYB429" s="565"/>
      <c r="JYC429" s="565"/>
      <c r="JYD429" s="565"/>
      <c r="JYE429" s="565"/>
      <c r="JYF429" s="565"/>
      <c r="JYG429" s="565"/>
      <c r="JYH429" s="565"/>
      <c r="JYI429" s="565"/>
      <c r="JYJ429" s="565"/>
      <c r="JYK429" s="565"/>
      <c r="JYL429" s="565"/>
      <c r="JYM429" s="565"/>
      <c r="JYN429" s="565"/>
      <c r="JYO429" s="565"/>
      <c r="JYP429" s="565"/>
      <c r="JYQ429" s="565"/>
      <c r="JYR429" s="565"/>
      <c r="JYS429" s="565"/>
      <c r="JYT429" s="565"/>
      <c r="JYU429" s="565"/>
      <c r="JYV429" s="565"/>
      <c r="JYW429" s="565"/>
      <c r="JYX429" s="565"/>
      <c r="JYY429" s="565"/>
      <c r="JYZ429" s="565"/>
      <c r="JZA429" s="565"/>
      <c r="JZB429" s="565"/>
      <c r="JZC429" s="565"/>
      <c r="JZD429" s="565"/>
      <c r="JZE429" s="565"/>
      <c r="JZF429" s="565"/>
      <c r="JZG429" s="565"/>
      <c r="JZH429" s="565"/>
      <c r="JZI429" s="565"/>
      <c r="JZJ429" s="565"/>
      <c r="JZK429" s="565"/>
      <c r="JZL429" s="565"/>
      <c r="JZM429" s="565"/>
      <c r="JZN429" s="565"/>
      <c r="JZO429" s="565"/>
      <c r="JZP429" s="565"/>
      <c r="JZQ429" s="565"/>
      <c r="JZR429" s="565"/>
      <c r="JZS429" s="565"/>
      <c r="JZT429" s="565"/>
      <c r="JZU429" s="565"/>
      <c r="JZV429" s="565"/>
      <c r="JZW429" s="565"/>
      <c r="JZX429" s="565"/>
      <c r="JZY429" s="565"/>
      <c r="JZZ429" s="565"/>
      <c r="KAA429" s="565"/>
      <c r="KAB429" s="565"/>
      <c r="KAC429" s="565"/>
      <c r="KAD429" s="565"/>
      <c r="KAE429" s="565"/>
      <c r="KAF429" s="565"/>
      <c r="KAG429" s="565"/>
      <c r="KAH429" s="565"/>
      <c r="KAI429" s="565"/>
      <c r="KAJ429" s="565"/>
      <c r="KAK429" s="565"/>
      <c r="KAL429" s="565"/>
      <c r="KAM429" s="565"/>
      <c r="KAN429" s="565"/>
      <c r="KAO429" s="565"/>
      <c r="KAP429" s="565"/>
      <c r="KAQ429" s="565"/>
      <c r="KAR429" s="565"/>
      <c r="KAS429" s="565"/>
      <c r="KAT429" s="565"/>
      <c r="KAU429" s="565"/>
      <c r="KAV429" s="565"/>
      <c r="KAW429" s="565"/>
      <c r="KAX429" s="565"/>
      <c r="KAY429" s="565"/>
      <c r="KAZ429" s="565"/>
      <c r="KBA429" s="565"/>
      <c r="KBB429" s="565"/>
      <c r="KBC429" s="565"/>
      <c r="KBD429" s="565"/>
      <c r="KBE429" s="565"/>
      <c r="KBF429" s="565"/>
      <c r="KBG429" s="565"/>
      <c r="KBH429" s="565"/>
      <c r="KBI429" s="565"/>
      <c r="KBJ429" s="565"/>
      <c r="KBK429" s="565"/>
      <c r="KBL429" s="565"/>
      <c r="KBM429" s="565"/>
      <c r="KBN429" s="565"/>
      <c r="KBO429" s="565"/>
      <c r="KBP429" s="565"/>
      <c r="KBQ429" s="565"/>
      <c r="KBR429" s="565"/>
      <c r="KBS429" s="565"/>
      <c r="KBT429" s="565"/>
      <c r="KBU429" s="565"/>
      <c r="KBV429" s="565"/>
      <c r="KBW429" s="565"/>
      <c r="KBX429" s="565"/>
      <c r="KBY429" s="565"/>
      <c r="KBZ429" s="565"/>
      <c r="KCA429" s="565"/>
      <c r="KCB429" s="565"/>
      <c r="KCC429" s="565"/>
      <c r="KCD429" s="565"/>
      <c r="KCE429" s="565"/>
      <c r="KCF429" s="565"/>
      <c r="KCG429" s="565"/>
      <c r="KCH429" s="565"/>
      <c r="KCI429" s="565"/>
      <c r="KCJ429" s="565"/>
      <c r="KCK429" s="565"/>
      <c r="KCL429" s="565"/>
      <c r="KCM429" s="565"/>
      <c r="KCN429" s="565"/>
      <c r="KCO429" s="565"/>
      <c r="KCP429" s="565"/>
      <c r="KCQ429" s="565"/>
      <c r="KCR429" s="565"/>
      <c r="KCS429" s="565"/>
      <c r="KCT429" s="565"/>
      <c r="KCU429" s="565"/>
      <c r="KCV429" s="565"/>
      <c r="KCW429" s="565"/>
      <c r="KCX429" s="565"/>
      <c r="KCY429" s="565"/>
      <c r="KCZ429" s="565"/>
      <c r="KDA429" s="565"/>
      <c r="KDB429" s="565"/>
      <c r="KDC429" s="565"/>
      <c r="KDD429" s="565"/>
      <c r="KDE429" s="565"/>
      <c r="KDF429" s="565"/>
      <c r="KDG429" s="565"/>
      <c r="KDH429" s="565"/>
      <c r="KDI429" s="565"/>
      <c r="KDJ429" s="565"/>
      <c r="KDK429" s="565"/>
      <c r="KDL429" s="565"/>
      <c r="KDM429" s="565"/>
      <c r="KDN429" s="565"/>
      <c r="KDO429" s="565"/>
      <c r="KDP429" s="565"/>
      <c r="KDQ429" s="565"/>
      <c r="KDR429" s="565"/>
      <c r="KDS429" s="565"/>
      <c r="KDT429" s="565"/>
      <c r="KDU429" s="565"/>
      <c r="KDV429" s="565"/>
      <c r="KDW429" s="565"/>
      <c r="KDX429" s="565"/>
      <c r="KDY429" s="565"/>
      <c r="KDZ429" s="565"/>
      <c r="KEA429" s="565"/>
      <c r="KEB429" s="565"/>
      <c r="KEC429" s="565"/>
      <c r="KED429" s="565"/>
      <c r="KEE429" s="565"/>
      <c r="KEF429" s="565"/>
      <c r="KEG429" s="565"/>
      <c r="KEH429" s="565"/>
      <c r="KEI429" s="565"/>
      <c r="KEJ429" s="565"/>
      <c r="KEK429" s="565"/>
      <c r="KEL429" s="565"/>
      <c r="KEM429" s="565"/>
      <c r="KEN429" s="565"/>
      <c r="KEO429" s="565"/>
      <c r="KEP429" s="565"/>
      <c r="KEQ429" s="565"/>
      <c r="KER429" s="565"/>
      <c r="KES429" s="565"/>
      <c r="KET429" s="565"/>
      <c r="KEU429" s="565"/>
      <c r="KEV429" s="565"/>
      <c r="KEW429" s="565"/>
      <c r="KEX429" s="565"/>
      <c r="KEY429" s="565"/>
      <c r="KEZ429" s="565"/>
      <c r="KFA429" s="565"/>
      <c r="KFB429" s="565"/>
      <c r="KFC429" s="565"/>
      <c r="KFD429" s="565"/>
      <c r="KFE429" s="565"/>
      <c r="KFF429" s="565"/>
      <c r="KFG429" s="565"/>
      <c r="KFH429" s="565"/>
      <c r="KFI429" s="565"/>
      <c r="KFJ429" s="565"/>
      <c r="KFK429" s="565"/>
      <c r="KFL429" s="565"/>
      <c r="KFM429" s="565"/>
      <c r="KFN429" s="565"/>
      <c r="KFO429" s="565"/>
      <c r="KFP429" s="565"/>
      <c r="KFQ429" s="565"/>
      <c r="KFR429" s="565"/>
      <c r="KFS429" s="565"/>
      <c r="KFT429" s="565"/>
      <c r="KFU429" s="565"/>
      <c r="KFV429" s="565"/>
      <c r="KFW429" s="565"/>
      <c r="KFX429" s="565"/>
      <c r="KFY429" s="565"/>
      <c r="KFZ429" s="565"/>
      <c r="KGA429" s="565"/>
      <c r="KGB429" s="565"/>
      <c r="KGC429" s="565"/>
      <c r="KGD429" s="565"/>
      <c r="KGE429" s="565"/>
      <c r="KGF429" s="565"/>
      <c r="KGG429" s="565"/>
      <c r="KGH429" s="565"/>
      <c r="KGI429" s="565"/>
      <c r="KGJ429" s="565"/>
      <c r="KGK429" s="565"/>
      <c r="KGL429" s="565"/>
      <c r="KGM429" s="565"/>
      <c r="KGN429" s="565"/>
      <c r="KGO429" s="565"/>
      <c r="KGP429" s="565"/>
      <c r="KGQ429" s="565"/>
      <c r="KGR429" s="565"/>
      <c r="KGS429" s="565"/>
      <c r="KGT429" s="565"/>
      <c r="KGU429" s="565"/>
      <c r="KGV429" s="565"/>
      <c r="KGW429" s="565"/>
      <c r="KGX429" s="565"/>
      <c r="KGY429" s="565"/>
      <c r="KGZ429" s="565"/>
      <c r="KHA429" s="565"/>
      <c r="KHB429" s="565"/>
      <c r="KHC429" s="565"/>
      <c r="KHD429" s="565"/>
      <c r="KHE429" s="565"/>
      <c r="KHF429" s="565"/>
      <c r="KHG429" s="565"/>
      <c r="KHH429" s="565"/>
      <c r="KHI429" s="565"/>
      <c r="KHJ429" s="565"/>
      <c r="KHK429" s="565"/>
      <c r="KHL429" s="565"/>
      <c r="KHM429" s="565"/>
      <c r="KHN429" s="565"/>
      <c r="KHO429" s="565"/>
      <c r="KHP429" s="565"/>
      <c r="KHQ429" s="565"/>
      <c r="KHR429" s="565"/>
      <c r="KHS429" s="565"/>
      <c r="KHT429" s="565"/>
      <c r="KHU429" s="565"/>
      <c r="KHV429" s="565"/>
      <c r="KHW429" s="565"/>
      <c r="KHX429" s="565"/>
      <c r="KHY429" s="565"/>
      <c r="KHZ429" s="565"/>
      <c r="KIA429" s="565"/>
      <c r="KIB429" s="565"/>
      <c r="KIC429" s="565"/>
      <c r="KID429" s="565"/>
      <c r="KIE429" s="565"/>
      <c r="KIF429" s="565"/>
      <c r="KIG429" s="565"/>
      <c r="KIH429" s="565"/>
      <c r="KII429" s="565"/>
      <c r="KIJ429" s="565"/>
      <c r="KIK429" s="565"/>
      <c r="KIL429" s="565"/>
      <c r="KIM429" s="565"/>
      <c r="KIN429" s="565"/>
      <c r="KIO429" s="565"/>
      <c r="KIP429" s="565"/>
      <c r="KIQ429" s="565"/>
      <c r="KIR429" s="565"/>
      <c r="KIS429" s="565"/>
      <c r="KIT429" s="565"/>
      <c r="KIU429" s="565"/>
      <c r="KIV429" s="565"/>
      <c r="KIW429" s="565"/>
      <c r="KIX429" s="565"/>
      <c r="KIY429" s="565"/>
      <c r="KIZ429" s="565"/>
      <c r="KJA429" s="565"/>
      <c r="KJB429" s="565"/>
      <c r="KJC429" s="565"/>
      <c r="KJD429" s="565"/>
      <c r="KJE429" s="565"/>
      <c r="KJF429" s="565"/>
      <c r="KJG429" s="565"/>
      <c r="KJH429" s="565"/>
      <c r="KJI429" s="565"/>
      <c r="KJJ429" s="565"/>
      <c r="KJK429" s="565"/>
      <c r="KJL429" s="565"/>
      <c r="KJM429" s="565"/>
      <c r="KJN429" s="565"/>
      <c r="KJO429" s="565"/>
      <c r="KJP429" s="565"/>
      <c r="KJQ429" s="565"/>
      <c r="KJR429" s="565"/>
      <c r="KJS429" s="565"/>
      <c r="KJT429" s="565"/>
      <c r="KJU429" s="565"/>
      <c r="KJV429" s="565"/>
      <c r="KJW429" s="565"/>
      <c r="KJX429" s="565"/>
      <c r="KJY429" s="565"/>
      <c r="KJZ429" s="565"/>
      <c r="KKA429" s="565"/>
      <c r="KKB429" s="565"/>
      <c r="KKC429" s="565"/>
      <c r="KKD429" s="565"/>
      <c r="KKE429" s="565"/>
      <c r="KKF429" s="565"/>
      <c r="KKG429" s="565"/>
      <c r="KKH429" s="565"/>
      <c r="KKI429" s="565"/>
      <c r="KKJ429" s="565"/>
      <c r="KKK429" s="565"/>
      <c r="KKL429" s="565"/>
      <c r="KKM429" s="565"/>
      <c r="KKN429" s="565"/>
      <c r="KKO429" s="565"/>
      <c r="KKP429" s="565"/>
      <c r="KKQ429" s="565"/>
      <c r="KKR429" s="565"/>
      <c r="KKS429" s="565"/>
      <c r="KKT429" s="565"/>
      <c r="KKU429" s="565"/>
      <c r="KKV429" s="565"/>
      <c r="KKW429" s="565"/>
      <c r="KKX429" s="565"/>
      <c r="KKY429" s="565"/>
      <c r="KKZ429" s="565"/>
      <c r="KLA429" s="565"/>
      <c r="KLB429" s="565"/>
      <c r="KLC429" s="565"/>
      <c r="KLD429" s="565"/>
      <c r="KLE429" s="565"/>
      <c r="KLF429" s="565"/>
      <c r="KLG429" s="565"/>
      <c r="KLH429" s="565"/>
      <c r="KLI429" s="565"/>
      <c r="KLJ429" s="565"/>
      <c r="KLK429" s="565"/>
      <c r="KLL429" s="565"/>
      <c r="KLM429" s="565"/>
      <c r="KLN429" s="565"/>
      <c r="KLO429" s="565"/>
      <c r="KLP429" s="565"/>
      <c r="KLQ429" s="565"/>
      <c r="KLR429" s="565"/>
      <c r="KLS429" s="565"/>
      <c r="KLT429" s="565"/>
      <c r="KLU429" s="565"/>
      <c r="KLV429" s="565"/>
      <c r="KLW429" s="565"/>
      <c r="KLX429" s="565"/>
      <c r="KLY429" s="565"/>
      <c r="KLZ429" s="565"/>
      <c r="KMA429" s="565"/>
      <c r="KMB429" s="565"/>
      <c r="KMC429" s="565"/>
      <c r="KMD429" s="565"/>
      <c r="KME429" s="565"/>
      <c r="KMF429" s="565"/>
      <c r="KMG429" s="565"/>
      <c r="KMH429" s="565"/>
      <c r="KMI429" s="565"/>
      <c r="KMJ429" s="565"/>
      <c r="KMK429" s="565"/>
      <c r="KML429" s="565"/>
      <c r="KMM429" s="565"/>
      <c r="KMN429" s="565"/>
      <c r="KMO429" s="565"/>
      <c r="KMP429" s="565"/>
      <c r="KMQ429" s="565"/>
      <c r="KMR429" s="565"/>
      <c r="KMS429" s="565"/>
      <c r="KMT429" s="565"/>
      <c r="KMU429" s="565"/>
      <c r="KMV429" s="565"/>
      <c r="KMW429" s="565"/>
      <c r="KMX429" s="565"/>
      <c r="KMY429" s="565"/>
      <c r="KMZ429" s="565"/>
      <c r="KNA429" s="565"/>
      <c r="KNB429" s="565"/>
      <c r="KNC429" s="565"/>
      <c r="KND429" s="565"/>
      <c r="KNE429" s="565"/>
      <c r="KNF429" s="565"/>
      <c r="KNG429" s="565"/>
      <c r="KNH429" s="565"/>
      <c r="KNI429" s="565"/>
      <c r="KNJ429" s="565"/>
      <c r="KNK429" s="565"/>
      <c r="KNL429" s="565"/>
      <c r="KNM429" s="565"/>
      <c r="KNN429" s="565"/>
      <c r="KNO429" s="565"/>
      <c r="KNP429" s="565"/>
      <c r="KNQ429" s="565"/>
      <c r="KNR429" s="565"/>
      <c r="KNS429" s="565"/>
      <c r="KNT429" s="565"/>
      <c r="KNU429" s="565"/>
      <c r="KNV429" s="565"/>
      <c r="KNW429" s="565"/>
      <c r="KNX429" s="565"/>
      <c r="KNY429" s="565"/>
      <c r="KNZ429" s="565"/>
      <c r="KOA429" s="565"/>
      <c r="KOB429" s="565"/>
      <c r="KOC429" s="565"/>
      <c r="KOD429" s="565"/>
      <c r="KOE429" s="565"/>
      <c r="KOF429" s="565"/>
      <c r="KOG429" s="565"/>
      <c r="KOH429" s="565"/>
      <c r="KOI429" s="565"/>
      <c r="KOJ429" s="565"/>
      <c r="KOK429" s="565"/>
      <c r="KOL429" s="565"/>
      <c r="KOM429" s="565"/>
      <c r="KON429" s="565"/>
      <c r="KOO429" s="565"/>
      <c r="KOP429" s="565"/>
      <c r="KOQ429" s="565"/>
      <c r="KOR429" s="565"/>
      <c r="KOS429" s="565"/>
      <c r="KOT429" s="565"/>
      <c r="KOU429" s="565"/>
      <c r="KOV429" s="565"/>
      <c r="KOW429" s="565"/>
      <c r="KOX429" s="565"/>
      <c r="KOY429" s="565"/>
      <c r="KOZ429" s="565"/>
      <c r="KPA429" s="565"/>
      <c r="KPB429" s="565"/>
      <c r="KPC429" s="565"/>
      <c r="KPD429" s="565"/>
      <c r="KPE429" s="565"/>
      <c r="KPF429" s="565"/>
      <c r="KPG429" s="565"/>
      <c r="KPH429" s="565"/>
      <c r="KPI429" s="565"/>
      <c r="KPJ429" s="565"/>
      <c r="KPK429" s="565"/>
      <c r="KPL429" s="565"/>
      <c r="KPM429" s="565"/>
      <c r="KPN429" s="565"/>
      <c r="KPO429" s="565"/>
      <c r="KPP429" s="565"/>
      <c r="KPQ429" s="565"/>
      <c r="KPR429" s="565"/>
      <c r="KPS429" s="565"/>
      <c r="KPT429" s="565"/>
      <c r="KPU429" s="565"/>
      <c r="KPV429" s="565"/>
      <c r="KPW429" s="565"/>
      <c r="KPX429" s="565"/>
      <c r="KPY429" s="565"/>
      <c r="KPZ429" s="565"/>
      <c r="KQA429" s="565"/>
      <c r="KQB429" s="565"/>
      <c r="KQC429" s="565"/>
      <c r="KQD429" s="565"/>
      <c r="KQE429" s="565"/>
      <c r="KQF429" s="565"/>
      <c r="KQG429" s="565"/>
      <c r="KQH429" s="565"/>
      <c r="KQI429" s="565"/>
      <c r="KQJ429" s="565"/>
      <c r="KQK429" s="565"/>
      <c r="KQL429" s="565"/>
      <c r="KQM429" s="565"/>
      <c r="KQN429" s="565"/>
      <c r="KQO429" s="565"/>
      <c r="KQP429" s="565"/>
      <c r="KQQ429" s="565"/>
      <c r="KQR429" s="565"/>
      <c r="KQS429" s="565"/>
      <c r="KQT429" s="565"/>
      <c r="KQU429" s="565"/>
      <c r="KQV429" s="565"/>
      <c r="KQW429" s="565"/>
      <c r="KQX429" s="565"/>
      <c r="KQY429" s="565"/>
      <c r="KQZ429" s="565"/>
      <c r="KRA429" s="565"/>
      <c r="KRB429" s="565"/>
      <c r="KRC429" s="565"/>
      <c r="KRD429" s="565"/>
      <c r="KRE429" s="565"/>
      <c r="KRF429" s="565"/>
      <c r="KRG429" s="565"/>
      <c r="KRH429" s="565"/>
      <c r="KRI429" s="565"/>
      <c r="KRJ429" s="565"/>
      <c r="KRK429" s="565"/>
      <c r="KRL429" s="565"/>
      <c r="KRM429" s="565"/>
      <c r="KRN429" s="565"/>
      <c r="KRO429" s="565"/>
      <c r="KRP429" s="565"/>
      <c r="KRQ429" s="565"/>
      <c r="KRR429" s="565"/>
      <c r="KRS429" s="565"/>
      <c r="KRT429" s="565"/>
      <c r="KRU429" s="565"/>
      <c r="KRV429" s="565"/>
      <c r="KRW429" s="565"/>
      <c r="KRX429" s="565"/>
      <c r="KRY429" s="565"/>
      <c r="KRZ429" s="565"/>
      <c r="KSA429" s="565"/>
      <c r="KSB429" s="565"/>
      <c r="KSC429" s="565"/>
      <c r="KSD429" s="565"/>
      <c r="KSE429" s="565"/>
      <c r="KSF429" s="565"/>
      <c r="KSG429" s="565"/>
      <c r="KSH429" s="565"/>
      <c r="KSI429" s="565"/>
      <c r="KSJ429" s="565"/>
      <c r="KSK429" s="565"/>
      <c r="KSL429" s="565"/>
      <c r="KSM429" s="565"/>
      <c r="KSN429" s="565"/>
      <c r="KSO429" s="565"/>
      <c r="KSP429" s="565"/>
      <c r="KSQ429" s="565"/>
      <c r="KSR429" s="565"/>
      <c r="KSS429" s="565"/>
      <c r="KST429" s="565"/>
      <c r="KSU429" s="565"/>
      <c r="KSV429" s="565"/>
      <c r="KSW429" s="565"/>
      <c r="KSX429" s="565"/>
      <c r="KSY429" s="565"/>
      <c r="KSZ429" s="565"/>
      <c r="KTA429" s="565"/>
      <c r="KTB429" s="565"/>
      <c r="KTC429" s="565"/>
      <c r="KTD429" s="565"/>
      <c r="KTE429" s="565"/>
      <c r="KTF429" s="565"/>
      <c r="KTG429" s="565"/>
      <c r="KTH429" s="565"/>
      <c r="KTI429" s="565"/>
      <c r="KTJ429" s="565"/>
      <c r="KTK429" s="565"/>
      <c r="KTL429" s="565"/>
      <c r="KTM429" s="565"/>
      <c r="KTN429" s="565"/>
      <c r="KTO429" s="565"/>
      <c r="KTP429" s="565"/>
      <c r="KTQ429" s="565"/>
      <c r="KTR429" s="565"/>
      <c r="KTS429" s="565"/>
      <c r="KTT429" s="565"/>
      <c r="KTU429" s="565"/>
      <c r="KTV429" s="565"/>
      <c r="KTW429" s="565"/>
      <c r="KTX429" s="565"/>
      <c r="KTY429" s="565"/>
      <c r="KTZ429" s="565"/>
      <c r="KUA429" s="565"/>
      <c r="KUB429" s="565"/>
      <c r="KUC429" s="565"/>
      <c r="KUD429" s="565"/>
      <c r="KUE429" s="565"/>
      <c r="KUF429" s="565"/>
      <c r="KUG429" s="565"/>
      <c r="KUH429" s="565"/>
      <c r="KUI429" s="565"/>
      <c r="KUJ429" s="565"/>
      <c r="KUK429" s="565"/>
      <c r="KUL429" s="565"/>
      <c r="KUM429" s="565"/>
      <c r="KUN429" s="565"/>
      <c r="KUO429" s="565"/>
      <c r="KUP429" s="565"/>
      <c r="KUQ429" s="565"/>
      <c r="KUR429" s="565"/>
      <c r="KUS429" s="565"/>
      <c r="KUT429" s="565"/>
      <c r="KUU429" s="565"/>
      <c r="KUV429" s="565"/>
      <c r="KUW429" s="565"/>
      <c r="KUX429" s="565"/>
      <c r="KUY429" s="565"/>
      <c r="KUZ429" s="565"/>
      <c r="KVA429" s="565"/>
      <c r="KVB429" s="565"/>
      <c r="KVC429" s="565"/>
      <c r="KVD429" s="565"/>
      <c r="KVE429" s="565"/>
      <c r="KVF429" s="565"/>
      <c r="KVG429" s="565"/>
      <c r="KVH429" s="565"/>
      <c r="KVI429" s="565"/>
      <c r="KVJ429" s="565"/>
      <c r="KVK429" s="565"/>
      <c r="KVL429" s="565"/>
      <c r="KVM429" s="565"/>
      <c r="KVN429" s="565"/>
      <c r="KVO429" s="565"/>
      <c r="KVP429" s="565"/>
      <c r="KVQ429" s="565"/>
      <c r="KVR429" s="565"/>
      <c r="KVS429" s="565"/>
      <c r="KVT429" s="565"/>
      <c r="KVU429" s="565"/>
      <c r="KVV429" s="565"/>
      <c r="KVW429" s="565"/>
      <c r="KVX429" s="565"/>
      <c r="KVY429" s="565"/>
      <c r="KVZ429" s="565"/>
      <c r="KWA429" s="565"/>
      <c r="KWB429" s="565"/>
      <c r="KWC429" s="565"/>
      <c r="KWD429" s="565"/>
      <c r="KWE429" s="565"/>
      <c r="KWF429" s="565"/>
      <c r="KWG429" s="565"/>
      <c r="KWH429" s="565"/>
      <c r="KWI429" s="565"/>
      <c r="KWJ429" s="565"/>
      <c r="KWK429" s="565"/>
      <c r="KWL429" s="565"/>
      <c r="KWM429" s="565"/>
      <c r="KWN429" s="565"/>
      <c r="KWO429" s="565"/>
      <c r="KWP429" s="565"/>
      <c r="KWQ429" s="565"/>
      <c r="KWR429" s="565"/>
      <c r="KWS429" s="565"/>
      <c r="KWT429" s="565"/>
      <c r="KWU429" s="565"/>
      <c r="KWV429" s="565"/>
      <c r="KWW429" s="565"/>
      <c r="KWX429" s="565"/>
      <c r="KWY429" s="565"/>
      <c r="KWZ429" s="565"/>
      <c r="KXA429" s="565"/>
      <c r="KXB429" s="565"/>
      <c r="KXC429" s="565"/>
      <c r="KXD429" s="565"/>
      <c r="KXE429" s="565"/>
      <c r="KXF429" s="565"/>
      <c r="KXG429" s="565"/>
      <c r="KXH429" s="565"/>
      <c r="KXI429" s="565"/>
      <c r="KXJ429" s="565"/>
      <c r="KXK429" s="565"/>
      <c r="KXL429" s="565"/>
      <c r="KXM429" s="565"/>
      <c r="KXN429" s="565"/>
      <c r="KXO429" s="565"/>
      <c r="KXP429" s="565"/>
      <c r="KXQ429" s="565"/>
      <c r="KXR429" s="565"/>
      <c r="KXS429" s="565"/>
      <c r="KXT429" s="565"/>
      <c r="KXU429" s="565"/>
      <c r="KXV429" s="565"/>
      <c r="KXW429" s="565"/>
      <c r="KXX429" s="565"/>
      <c r="KXY429" s="565"/>
      <c r="KXZ429" s="565"/>
      <c r="KYA429" s="565"/>
      <c r="KYB429" s="565"/>
      <c r="KYC429" s="565"/>
      <c r="KYD429" s="565"/>
      <c r="KYE429" s="565"/>
      <c r="KYF429" s="565"/>
      <c r="KYG429" s="565"/>
      <c r="KYH429" s="565"/>
      <c r="KYI429" s="565"/>
      <c r="KYJ429" s="565"/>
      <c r="KYK429" s="565"/>
      <c r="KYL429" s="565"/>
      <c r="KYM429" s="565"/>
      <c r="KYN429" s="565"/>
      <c r="KYO429" s="565"/>
      <c r="KYP429" s="565"/>
      <c r="KYQ429" s="565"/>
      <c r="KYR429" s="565"/>
      <c r="KYS429" s="565"/>
      <c r="KYT429" s="565"/>
      <c r="KYU429" s="565"/>
      <c r="KYV429" s="565"/>
      <c r="KYW429" s="565"/>
      <c r="KYX429" s="565"/>
      <c r="KYY429" s="565"/>
      <c r="KYZ429" s="565"/>
      <c r="KZA429" s="565"/>
      <c r="KZB429" s="565"/>
      <c r="KZC429" s="565"/>
      <c r="KZD429" s="565"/>
      <c r="KZE429" s="565"/>
      <c r="KZF429" s="565"/>
      <c r="KZG429" s="565"/>
      <c r="KZH429" s="565"/>
      <c r="KZI429" s="565"/>
      <c r="KZJ429" s="565"/>
      <c r="KZK429" s="565"/>
      <c r="KZL429" s="565"/>
      <c r="KZM429" s="565"/>
      <c r="KZN429" s="565"/>
      <c r="KZO429" s="565"/>
      <c r="KZP429" s="565"/>
      <c r="KZQ429" s="565"/>
      <c r="KZR429" s="565"/>
      <c r="KZS429" s="565"/>
      <c r="KZT429" s="565"/>
      <c r="KZU429" s="565"/>
      <c r="KZV429" s="565"/>
      <c r="KZW429" s="565"/>
      <c r="KZX429" s="565"/>
      <c r="KZY429" s="565"/>
      <c r="KZZ429" s="565"/>
      <c r="LAA429" s="565"/>
      <c r="LAB429" s="565"/>
      <c r="LAC429" s="565"/>
      <c r="LAD429" s="565"/>
      <c r="LAE429" s="565"/>
      <c r="LAF429" s="565"/>
      <c r="LAG429" s="565"/>
      <c r="LAH429" s="565"/>
      <c r="LAI429" s="565"/>
      <c r="LAJ429" s="565"/>
      <c r="LAK429" s="565"/>
      <c r="LAL429" s="565"/>
      <c r="LAM429" s="565"/>
      <c r="LAN429" s="565"/>
      <c r="LAO429" s="565"/>
      <c r="LAP429" s="565"/>
      <c r="LAQ429" s="565"/>
      <c r="LAR429" s="565"/>
      <c r="LAS429" s="565"/>
      <c r="LAT429" s="565"/>
      <c r="LAU429" s="565"/>
      <c r="LAV429" s="565"/>
      <c r="LAW429" s="565"/>
      <c r="LAX429" s="565"/>
      <c r="LAY429" s="565"/>
      <c r="LAZ429" s="565"/>
      <c r="LBA429" s="565"/>
      <c r="LBB429" s="565"/>
      <c r="LBC429" s="565"/>
      <c r="LBD429" s="565"/>
      <c r="LBE429" s="565"/>
      <c r="LBF429" s="565"/>
      <c r="LBG429" s="565"/>
      <c r="LBH429" s="565"/>
      <c r="LBI429" s="565"/>
      <c r="LBJ429" s="565"/>
      <c r="LBK429" s="565"/>
      <c r="LBL429" s="565"/>
      <c r="LBM429" s="565"/>
      <c r="LBN429" s="565"/>
      <c r="LBO429" s="565"/>
      <c r="LBP429" s="565"/>
      <c r="LBQ429" s="565"/>
      <c r="LBR429" s="565"/>
      <c r="LBS429" s="565"/>
      <c r="LBT429" s="565"/>
      <c r="LBU429" s="565"/>
      <c r="LBV429" s="565"/>
      <c r="LBW429" s="565"/>
      <c r="LBX429" s="565"/>
      <c r="LBY429" s="565"/>
      <c r="LBZ429" s="565"/>
      <c r="LCA429" s="565"/>
      <c r="LCB429" s="565"/>
      <c r="LCC429" s="565"/>
      <c r="LCD429" s="565"/>
      <c r="LCE429" s="565"/>
      <c r="LCF429" s="565"/>
      <c r="LCG429" s="565"/>
      <c r="LCH429" s="565"/>
      <c r="LCI429" s="565"/>
      <c r="LCJ429" s="565"/>
      <c r="LCK429" s="565"/>
      <c r="LCL429" s="565"/>
      <c r="LCM429" s="565"/>
      <c r="LCN429" s="565"/>
      <c r="LCO429" s="565"/>
      <c r="LCP429" s="565"/>
      <c r="LCQ429" s="565"/>
      <c r="LCR429" s="565"/>
      <c r="LCS429" s="565"/>
      <c r="LCT429" s="565"/>
      <c r="LCU429" s="565"/>
      <c r="LCV429" s="565"/>
      <c r="LCW429" s="565"/>
      <c r="LCX429" s="565"/>
      <c r="LCY429" s="565"/>
      <c r="LCZ429" s="565"/>
      <c r="LDA429" s="565"/>
      <c r="LDB429" s="565"/>
      <c r="LDC429" s="565"/>
      <c r="LDD429" s="565"/>
      <c r="LDE429" s="565"/>
      <c r="LDF429" s="565"/>
      <c r="LDG429" s="565"/>
      <c r="LDH429" s="565"/>
      <c r="LDI429" s="565"/>
      <c r="LDJ429" s="565"/>
      <c r="LDK429" s="565"/>
      <c r="LDL429" s="565"/>
      <c r="LDM429" s="565"/>
      <c r="LDN429" s="565"/>
      <c r="LDO429" s="565"/>
      <c r="LDP429" s="565"/>
      <c r="LDQ429" s="565"/>
      <c r="LDR429" s="565"/>
      <c r="LDS429" s="565"/>
      <c r="LDT429" s="565"/>
      <c r="LDU429" s="565"/>
      <c r="LDV429" s="565"/>
      <c r="LDW429" s="565"/>
      <c r="LDX429" s="565"/>
      <c r="LDY429" s="565"/>
      <c r="LDZ429" s="565"/>
      <c r="LEA429" s="565"/>
      <c r="LEB429" s="565"/>
      <c r="LEC429" s="565"/>
      <c r="LED429" s="565"/>
      <c r="LEE429" s="565"/>
      <c r="LEF429" s="565"/>
      <c r="LEG429" s="565"/>
      <c r="LEH429" s="565"/>
      <c r="LEI429" s="565"/>
      <c r="LEJ429" s="565"/>
      <c r="LEK429" s="565"/>
      <c r="LEL429" s="565"/>
      <c r="LEM429" s="565"/>
      <c r="LEN429" s="565"/>
      <c r="LEO429" s="565"/>
      <c r="LEP429" s="565"/>
      <c r="LEQ429" s="565"/>
      <c r="LER429" s="565"/>
      <c r="LES429" s="565"/>
      <c r="LET429" s="565"/>
      <c r="LEU429" s="565"/>
      <c r="LEV429" s="565"/>
      <c r="LEW429" s="565"/>
      <c r="LEX429" s="565"/>
      <c r="LEY429" s="565"/>
      <c r="LEZ429" s="565"/>
      <c r="LFA429" s="565"/>
      <c r="LFB429" s="565"/>
      <c r="LFC429" s="565"/>
      <c r="LFD429" s="565"/>
      <c r="LFE429" s="565"/>
      <c r="LFF429" s="565"/>
      <c r="LFG429" s="565"/>
      <c r="LFH429" s="565"/>
      <c r="LFI429" s="565"/>
      <c r="LFJ429" s="565"/>
      <c r="LFK429" s="565"/>
      <c r="LFL429" s="565"/>
      <c r="LFM429" s="565"/>
      <c r="LFN429" s="565"/>
      <c r="LFO429" s="565"/>
      <c r="LFP429" s="565"/>
      <c r="LFQ429" s="565"/>
      <c r="LFR429" s="565"/>
      <c r="LFS429" s="565"/>
      <c r="LFT429" s="565"/>
      <c r="LFU429" s="565"/>
      <c r="LFV429" s="565"/>
      <c r="LFW429" s="565"/>
      <c r="LFX429" s="565"/>
      <c r="LFY429" s="565"/>
      <c r="LFZ429" s="565"/>
      <c r="LGA429" s="565"/>
      <c r="LGB429" s="565"/>
      <c r="LGC429" s="565"/>
      <c r="LGD429" s="565"/>
      <c r="LGE429" s="565"/>
      <c r="LGF429" s="565"/>
      <c r="LGG429" s="565"/>
      <c r="LGH429" s="565"/>
      <c r="LGI429" s="565"/>
      <c r="LGJ429" s="565"/>
      <c r="LGK429" s="565"/>
      <c r="LGL429" s="565"/>
      <c r="LGM429" s="565"/>
      <c r="LGN429" s="565"/>
      <c r="LGO429" s="565"/>
      <c r="LGP429" s="565"/>
      <c r="LGQ429" s="565"/>
      <c r="LGR429" s="565"/>
      <c r="LGS429" s="565"/>
      <c r="LGT429" s="565"/>
      <c r="LGU429" s="565"/>
      <c r="LGV429" s="565"/>
      <c r="LGW429" s="565"/>
      <c r="LGX429" s="565"/>
      <c r="LGY429" s="565"/>
      <c r="LGZ429" s="565"/>
      <c r="LHA429" s="565"/>
      <c r="LHB429" s="565"/>
      <c r="LHC429" s="565"/>
      <c r="LHD429" s="565"/>
      <c r="LHE429" s="565"/>
      <c r="LHF429" s="565"/>
      <c r="LHG429" s="565"/>
      <c r="LHH429" s="565"/>
      <c r="LHI429" s="565"/>
      <c r="LHJ429" s="565"/>
      <c r="LHK429" s="565"/>
      <c r="LHL429" s="565"/>
      <c r="LHM429" s="565"/>
      <c r="LHN429" s="565"/>
      <c r="LHO429" s="565"/>
      <c r="LHP429" s="565"/>
      <c r="LHQ429" s="565"/>
      <c r="LHR429" s="565"/>
      <c r="LHS429" s="565"/>
      <c r="LHT429" s="565"/>
      <c r="LHU429" s="565"/>
      <c r="LHV429" s="565"/>
      <c r="LHW429" s="565"/>
      <c r="LHX429" s="565"/>
      <c r="LHY429" s="565"/>
      <c r="LHZ429" s="565"/>
      <c r="LIA429" s="565"/>
      <c r="LIB429" s="565"/>
      <c r="LIC429" s="565"/>
      <c r="LID429" s="565"/>
      <c r="LIE429" s="565"/>
      <c r="LIF429" s="565"/>
      <c r="LIG429" s="565"/>
      <c r="LIH429" s="565"/>
      <c r="LII429" s="565"/>
      <c r="LIJ429" s="565"/>
      <c r="LIK429" s="565"/>
      <c r="LIL429" s="565"/>
      <c r="LIM429" s="565"/>
      <c r="LIN429" s="565"/>
      <c r="LIO429" s="565"/>
      <c r="LIP429" s="565"/>
      <c r="LIQ429" s="565"/>
      <c r="LIR429" s="565"/>
      <c r="LIS429" s="565"/>
      <c r="LIT429" s="565"/>
      <c r="LIU429" s="565"/>
      <c r="LIV429" s="565"/>
      <c r="LIW429" s="565"/>
      <c r="LIX429" s="565"/>
      <c r="LIY429" s="565"/>
      <c r="LIZ429" s="565"/>
      <c r="LJA429" s="565"/>
      <c r="LJB429" s="565"/>
      <c r="LJC429" s="565"/>
      <c r="LJD429" s="565"/>
      <c r="LJE429" s="565"/>
      <c r="LJF429" s="565"/>
      <c r="LJG429" s="565"/>
      <c r="LJH429" s="565"/>
      <c r="LJI429" s="565"/>
      <c r="LJJ429" s="565"/>
      <c r="LJK429" s="565"/>
      <c r="LJL429" s="565"/>
      <c r="LJM429" s="565"/>
      <c r="LJN429" s="565"/>
      <c r="LJO429" s="565"/>
      <c r="LJP429" s="565"/>
      <c r="LJQ429" s="565"/>
      <c r="LJR429" s="565"/>
      <c r="LJS429" s="565"/>
      <c r="LJT429" s="565"/>
      <c r="LJU429" s="565"/>
      <c r="LJV429" s="565"/>
      <c r="LJW429" s="565"/>
      <c r="LJX429" s="565"/>
      <c r="LJY429" s="565"/>
      <c r="LJZ429" s="565"/>
      <c r="LKA429" s="565"/>
      <c r="LKB429" s="565"/>
      <c r="LKC429" s="565"/>
      <c r="LKD429" s="565"/>
      <c r="LKE429" s="565"/>
      <c r="LKF429" s="565"/>
      <c r="LKG429" s="565"/>
      <c r="LKH429" s="565"/>
      <c r="LKI429" s="565"/>
      <c r="LKJ429" s="565"/>
      <c r="LKK429" s="565"/>
      <c r="LKL429" s="565"/>
      <c r="LKM429" s="565"/>
      <c r="LKN429" s="565"/>
      <c r="LKO429" s="565"/>
      <c r="LKP429" s="565"/>
      <c r="LKQ429" s="565"/>
      <c r="LKR429" s="565"/>
      <c r="LKS429" s="565"/>
      <c r="LKT429" s="565"/>
      <c r="LKU429" s="565"/>
      <c r="LKV429" s="565"/>
      <c r="LKW429" s="565"/>
      <c r="LKX429" s="565"/>
      <c r="LKY429" s="565"/>
      <c r="LKZ429" s="565"/>
      <c r="LLA429" s="565"/>
      <c r="LLB429" s="565"/>
      <c r="LLC429" s="565"/>
      <c r="LLD429" s="565"/>
      <c r="LLE429" s="565"/>
      <c r="LLF429" s="565"/>
      <c r="LLG429" s="565"/>
      <c r="LLH429" s="565"/>
      <c r="LLI429" s="565"/>
      <c r="LLJ429" s="565"/>
      <c r="LLK429" s="565"/>
      <c r="LLL429" s="565"/>
      <c r="LLM429" s="565"/>
      <c r="LLN429" s="565"/>
      <c r="LLO429" s="565"/>
      <c r="LLP429" s="565"/>
      <c r="LLQ429" s="565"/>
      <c r="LLR429" s="565"/>
      <c r="LLS429" s="565"/>
      <c r="LLT429" s="565"/>
      <c r="LLU429" s="565"/>
      <c r="LLV429" s="565"/>
      <c r="LLW429" s="565"/>
      <c r="LLX429" s="565"/>
      <c r="LLY429" s="565"/>
      <c r="LLZ429" s="565"/>
      <c r="LMA429" s="565"/>
      <c r="LMB429" s="565"/>
      <c r="LMC429" s="565"/>
      <c r="LMD429" s="565"/>
      <c r="LME429" s="565"/>
      <c r="LMF429" s="565"/>
      <c r="LMG429" s="565"/>
      <c r="LMH429" s="565"/>
      <c r="LMI429" s="565"/>
      <c r="LMJ429" s="565"/>
      <c r="LMK429" s="565"/>
      <c r="LML429" s="565"/>
      <c r="LMM429" s="565"/>
      <c r="LMN429" s="565"/>
      <c r="LMO429" s="565"/>
      <c r="LMP429" s="565"/>
      <c r="LMQ429" s="565"/>
      <c r="LMR429" s="565"/>
      <c r="LMS429" s="565"/>
      <c r="LMT429" s="565"/>
      <c r="LMU429" s="565"/>
      <c r="LMV429" s="565"/>
      <c r="LMW429" s="565"/>
      <c r="LMX429" s="565"/>
      <c r="LMY429" s="565"/>
      <c r="LMZ429" s="565"/>
      <c r="LNA429" s="565"/>
      <c r="LNB429" s="565"/>
      <c r="LNC429" s="565"/>
      <c r="LND429" s="565"/>
      <c r="LNE429" s="565"/>
      <c r="LNF429" s="565"/>
      <c r="LNG429" s="565"/>
      <c r="LNH429" s="565"/>
      <c r="LNI429" s="565"/>
      <c r="LNJ429" s="565"/>
      <c r="LNK429" s="565"/>
      <c r="LNL429" s="565"/>
      <c r="LNM429" s="565"/>
      <c r="LNN429" s="565"/>
      <c r="LNO429" s="565"/>
      <c r="LNP429" s="565"/>
      <c r="LNQ429" s="565"/>
      <c r="LNR429" s="565"/>
      <c r="LNS429" s="565"/>
      <c r="LNT429" s="565"/>
      <c r="LNU429" s="565"/>
      <c r="LNV429" s="565"/>
      <c r="LNW429" s="565"/>
      <c r="LNX429" s="565"/>
      <c r="LNY429" s="565"/>
      <c r="LNZ429" s="565"/>
      <c r="LOA429" s="565"/>
      <c r="LOB429" s="565"/>
      <c r="LOC429" s="565"/>
      <c r="LOD429" s="565"/>
      <c r="LOE429" s="565"/>
      <c r="LOF429" s="565"/>
      <c r="LOG429" s="565"/>
      <c r="LOH429" s="565"/>
      <c r="LOI429" s="565"/>
      <c r="LOJ429" s="565"/>
      <c r="LOK429" s="565"/>
      <c r="LOL429" s="565"/>
      <c r="LOM429" s="565"/>
      <c r="LON429" s="565"/>
      <c r="LOO429" s="565"/>
      <c r="LOP429" s="565"/>
      <c r="LOQ429" s="565"/>
      <c r="LOR429" s="565"/>
      <c r="LOS429" s="565"/>
      <c r="LOT429" s="565"/>
      <c r="LOU429" s="565"/>
      <c r="LOV429" s="565"/>
      <c r="LOW429" s="565"/>
      <c r="LOX429" s="565"/>
      <c r="LOY429" s="565"/>
      <c r="LOZ429" s="565"/>
      <c r="LPA429" s="565"/>
      <c r="LPB429" s="565"/>
      <c r="LPC429" s="565"/>
      <c r="LPD429" s="565"/>
      <c r="LPE429" s="565"/>
      <c r="LPF429" s="565"/>
      <c r="LPG429" s="565"/>
      <c r="LPH429" s="565"/>
      <c r="LPI429" s="565"/>
      <c r="LPJ429" s="565"/>
      <c r="LPK429" s="565"/>
      <c r="LPL429" s="565"/>
      <c r="LPM429" s="565"/>
      <c r="LPN429" s="565"/>
      <c r="LPO429" s="565"/>
      <c r="LPP429" s="565"/>
      <c r="LPQ429" s="565"/>
      <c r="LPR429" s="565"/>
      <c r="LPS429" s="565"/>
      <c r="LPT429" s="565"/>
      <c r="LPU429" s="565"/>
      <c r="LPV429" s="565"/>
      <c r="LPW429" s="565"/>
      <c r="LPX429" s="565"/>
      <c r="LPY429" s="565"/>
      <c r="LPZ429" s="565"/>
      <c r="LQA429" s="565"/>
      <c r="LQB429" s="565"/>
      <c r="LQC429" s="565"/>
      <c r="LQD429" s="565"/>
      <c r="LQE429" s="565"/>
      <c r="LQF429" s="565"/>
      <c r="LQG429" s="565"/>
      <c r="LQH429" s="565"/>
      <c r="LQI429" s="565"/>
      <c r="LQJ429" s="565"/>
      <c r="LQK429" s="565"/>
      <c r="LQL429" s="565"/>
      <c r="LQM429" s="565"/>
      <c r="LQN429" s="565"/>
      <c r="LQO429" s="565"/>
      <c r="LQP429" s="565"/>
      <c r="LQQ429" s="565"/>
      <c r="LQR429" s="565"/>
      <c r="LQS429" s="565"/>
      <c r="LQT429" s="565"/>
      <c r="LQU429" s="565"/>
      <c r="LQV429" s="565"/>
      <c r="LQW429" s="565"/>
      <c r="LQX429" s="565"/>
      <c r="LQY429" s="565"/>
      <c r="LQZ429" s="565"/>
      <c r="LRA429" s="565"/>
      <c r="LRB429" s="565"/>
      <c r="LRC429" s="565"/>
      <c r="LRD429" s="565"/>
      <c r="LRE429" s="565"/>
      <c r="LRF429" s="565"/>
      <c r="LRG429" s="565"/>
      <c r="LRH429" s="565"/>
      <c r="LRI429" s="565"/>
      <c r="LRJ429" s="565"/>
      <c r="LRK429" s="565"/>
      <c r="LRL429" s="565"/>
      <c r="LRM429" s="565"/>
      <c r="LRN429" s="565"/>
      <c r="LRO429" s="565"/>
      <c r="LRP429" s="565"/>
      <c r="LRQ429" s="565"/>
      <c r="LRR429" s="565"/>
      <c r="LRS429" s="565"/>
      <c r="LRT429" s="565"/>
      <c r="LRU429" s="565"/>
      <c r="LRV429" s="565"/>
      <c r="LRW429" s="565"/>
      <c r="LRX429" s="565"/>
      <c r="LRY429" s="565"/>
      <c r="LRZ429" s="565"/>
      <c r="LSA429" s="565"/>
      <c r="LSB429" s="565"/>
      <c r="LSC429" s="565"/>
      <c r="LSD429" s="565"/>
      <c r="LSE429" s="565"/>
      <c r="LSF429" s="565"/>
      <c r="LSG429" s="565"/>
      <c r="LSH429" s="565"/>
      <c r="LSI429" s="565"/>
      <c r="LSJ429" s="565"/>
      <c r="LSK429" s="565"/>
      <c r="LSL429" s="565"/>
      <c r="LSM429" s="565"/>
      <c r="LSN429" s="565"/>
      <c r="LSO429" s="565"/>
      <c r="LSP429" s="565"/>
      <c r="LSQ429" s="565"/>
      <c r="LSR429" s="565"/>
      <c r="LSS429" s="565"/>
      <c r="LST429" s="565"/>
      <c r="LSU429" s="565"/>
      <c r="LSV429" s="565"/>
      <c r="LSW429" s="565"/>
      <c r="LSX429" s="565"/>
      <c r="LSY429" s="565"/>
      <c r="LSZ429" s="565"/>
      <c r="LTA429" s="565"/>
      <c r="LTB429" s="565"/>
      <c r="LTC429" s="565"/>
      <c r="LTD429" s="565"/>
      <c r="LTE429" s="565"/>
      <c r="LTF429" s="565"/>
      <c r="LTG429" s="565"/>
      <c r="LTH429" s="565"/>
      <c r="LTI429" s="565"/>
      <c r="LTJ429" s="565"/>
      <c r="LTK429" s="565"/>
      <c r="LTL429" s="565"/>
      <c r="LTM429" s="565"/>
      <c r="LTN429" s="565"/>
      <c r="LTO429" s="565"/>
      <c r="LTP429" s="565"/>
      <c r="LTQ429" s="565"/>
      <c r="LTR429" s="565"/>
      <c r="LTS429" s="565"/>
      <c r="LTT429" s="565"/>
      <c r="LTU429" s="565"/>
      <c r="LTV429" s="565"/>
      <c r="LTW429" s="565"/>
      <c r="LTX429" s="565"/>
      <c r="LTY429" s="565"/>
      <c r="LTZ429" s="565"/>
      <c r="LUA429" s="565"/>
      <c r="LUB429" s="565"/>
      <c r="LUC429" s="565"/>
      <c r="LUD429" s="565"/>
      <c r="LUE429" s="565"/>
      <c r="LUF429" s="565"/>
      <c r="LUG429" s="565"/>
      <c r="LUH429" s="565"/>
      <c r="LUI429" s="565"/>
      <c r="LUJ429" s="565"/>
      <c r="LUK429" s="565"/>
      <c r="LUL429" s="565"/>
      <c r="LUM429" s="565"/>
      <c r="LUN429" s="565"/>
      <c r="LUO429" s="565"/>
      <c r="LUP429" s="565"/>
      <c r="LUQ429" s="565"/>
      <c r="LUR429" s="565"/>
      <c r="LUS429" s="565"/>
      <c r="LUT429" s="565"/>
      <c r="LUU429" s="565"/>
      <c r="LUV429" s="565"/>
      <c r="LUW429" s="565"/>
      <c r="LUX429" s="565"/>
      <c r="LUY429" s="565"/>
      <c r="LUZ429" s="565"/>
      <c r="LVA429" s="565"/>
      <c r="LVB429" s="565"/>
      <c r="LVC429" s="565"/>
      <c r="LVD429" s="565"/>
      <c r="LVE429" s="565"/>
      <c r="LVF429" s="565"/>
      <c r="LVG429" s="565"/>
      <c r="LVH429" s="565"/>
      <c r="LVI429" s="565"/>
      <c r="LVJ429" s="565"/>
      <c r="LVK429" s="565"/>
      <c r="LVL429" s="565"/>
      <c r="LVM429" s="565"/>
      <c r="LVN429" s="565"/>
      <c r="LVO429" s="565"/>
      <c r="LVP429" s="565"/>
      <c r="LVQ429" s="565"/>
      <c r="LVR429" s="565"/>
      <c r="LVS429" s="565"/>
      <c r="LVT429" s="565"/>
      <c r="LVU429" s="565"/>
      <c r="LVV429" s="565"/>
      <c r="LVW429" s="565"/>
      <c r="LVX429" s="565"/>
      <c r="LVY429" s="565"/>
      <c r="LVZ429" s="565"/>
      <c r="LWA429" s="565"/>
      <c r="LWB429" s="565"/>
      <c r="LWC429" s="565"/>
      <c r="LWD429" s="565"/>
      <c r="LWE429" s="565"/>
      <c r="LWF429" s="565"/>
      <c r="LWG429" s="565"/>
      <c r="LWH429" s="565"/>
      <c r="LWI429" s="565"/>
      <c r="LWJ429" s="565"/>
      <c r="LWK429" s="565"/>
      <c r="LWL429" s="565"/>
      <c r="LWM429" s="565"/>
      <c r="LWN429" s="565"/>
      <c r="LWO429" s="565"/>
      <c r="LWP429" s="565"/>
      <c r="LWQ429" s="565"/>
      <c r="LWR429" s="565"/>
      <c r="LWS429" s="565"/>
      <c r="LWT429" s="565"/>
      <c r="LWU429" s="565"/>
      <c r="LWV429" s="565"/>
      <c r="LWW429" s="565"/>
      <c r="LWX429" s="565"/>
      <c r="LWY429" s="565"/>
      <c r="LWZ429" s="565"/>
      <c r="LXA429" s="565"/>
      <c r="LXB429" s="565"/>
      <c r="LXC429" s="565"/>
      <c r="LXD429" s="565"/>
      <c r="LXE429" s="565"/>
      <c r="LXF429" s="565"/>
      <c r="LXG429" s="565"/>
      <c r="LXH429" s="565"/>
      <c r="LXI429" s="565"/>
      <c r="LXJ429" s="565"/>
      <c r="LXK429" s="565"/>
      <c r="LXL429" s="565"/>
      <c r="LXM429" s="565"/>
      <c r="LXN429" s="565"/>
      <c r="LXO429" s="565"/>
      <c r="LXP429" s="565"/>
      <c r="LXQ429" s="565"/>
      <c r="LXR429" s="565"/>
      <c r="LXS429" s="565"/>
      <c r="LXT429" s="565"/>
      <c r="LXU429" s="565"/>
      <c r="LXV429" s="565"/>
      <c r="LXW429" s="565"/>
      <c r="LXX429" s="565"/>
      <c r="LXY429" s="565"/>
      <c r="LXZ429" s="565"/>
      <c r="LYA429" s="565"/>
      <c r="LYB429" s="565"/>
      <c r="LYC429" s="565"/>
      <c r="LYD429" s="565"/>
      <c r="LYE429" s="565"/>
      <c r="LYF429" s="565"/>
      <c r="LYG429" s="565"/>
      <c r="LYH429" s="565"/>
      <c r="LYI429" s="565"/>
      <c r="LYJ429" s="565"/>
      <c r="LYK429" s="565"/>
      <c r="LYL429" s="565"/>
      <c r="LYM429" s="565"/>
      <c r="LYN429" s="565"/>
      <c r="LYO429" s="565"/>
      <c r="LYP429" s="565"/>
      <c r="LYQ429" s="565"/>
      <c r="LYR429" s="565"/>
      <c r="LYS429" s="565"/>
      <c r="LYT429" s="565"/>
      <c r="LYU429" s="565"/>
      <c r="LYV429" s="565"/>
      <c r="LYW429" s="565"/>
      <c r="LYX429" s="565"/>
      <c r="LYY429" s="565"/>
      <c r="LYZ429" s="565"/>
      <c r="LZA429" s="565"/>
      <c r="LZB429" s="565"/>
      <c r="LZC429" s="565"/>
      <c r="LZD429" s="565"/>
      <c r="LZE429" s="565"/>
      <c r="LZF429" s="565"/>
      <c r="LZG429" s="565"/>
      <c r="LZH429" s="565"/>
      <c r="LZI429" s="565"/>
      <c r="LZJ429" s="565"/>
      <c r="LZK429" s="565"/>
      <c r="LZL429" s="565"/>
      <c r="LZM429" s="565"/>
      <c r="LZN429" s="565"/>
      <c r="LZO429" s="565"/>
      <c r="LZP429" s="565"/>
      <c r="LZQ429" s="565"/>
      <c r="LZR429" s="565"/>
      <c r="LZS429" s="565"/>
      <c r="LZT429" s="565"/>
      <c r="LZU429" s="565"/>
      <c r="LZV429" s="565"/>
      <c r="LZW429" s="565"/>
      <c r="LZX429" s="565"/>
      <c r="LZY429" s="565"/>
      <c r="LZZ429" s="565"/>
      <c r="MAA429" s="565"/>
      <c r="MAB429" s="565"/>
      <c r="MAC429" s="565"/>
      <c r="MAD429" s="565"/>
      <c r="MAE429" s="565"/>
      <c r="MAF429" s="565"/>
      <c r="MAG429" s="565"/>
      <c r="MAH429" s="565"/>
      <c r="MAI429" s="565"/>
      <c r="MAJ429" s="565"/>
      <c r="MAK429" s="565"/>
      <c r="MAL429" s="565"/>
      <c r="MAM429" s="565"/>
      <c r="MAN429" s="565"/>
      <c r="MAO429" s="565"/>
      <c r="MAP429" s="565"/>
      <c r="MAQ429" s="565"/>
      <c r="MAR429" s="565"/>
      <c r="MAS429" s="565"/>
      <c r="MAT429" s="565"/>
      <c r="MAU429" s="565"/>
      <c r="MAV429" s="565"/>
      <c r="MAW429" s="565"/>
      <c r="MAX429" s="565"/>
      <c r="MAY429" s="565"/>
      <c r="MAZ429" s="565"/>
      <c r="MBA429" s="565"/>
      <c r="MBB429" s="565"/>
      <c r="MBC429" s="565"/>
      <c r="MBD429" s="565"/>
      <c r="MBE429" s="565"/>
      <c r="MBF429" s="565"/>
      <c r="MBG429" s="565"/>
      <c r="MBH429" s="565"/>
      <c r="MBI429" s="565"/>
      <c r="MBJ429" s="565"/>
      <c r="MBK429" s="565"/>
      <c r="MBL429" s="565"/>
      <c r="MBM429" s="565"/>
      <c r="MBN429" s="565"/>
      <c r="MBO429" s="565"/>
      <c r="MBP429" s="565"/>
      <c r="MBQ429" s="565"/>
      <c r="MBR429" s="565"/>
      <c r="MBS429" s="565"/>
      <c r="MBT429" s="565"/>
      <c r="MBU429" s="565"/>
      <c r="MBV429" s="565"/>
      <c r="MBW429" s="565"/>
      <c r="MBX429" s="565"/>
      <c r="MBY429" s="565"/>
      <c r="MBZ429" s="565"/>
      <c r="MCA429" s="565"/>
      <c r="MCB429" s="565"/>
      <c r="MCC429" s="565"/>
      <c r="MCD429" s="565"/>
      <c r="MCE429" s="565"/>
      <c r="MCF429" s="565"/>
      <c r="MCG429" s="565"/>
      <c r="MCH429" s="565"/>
      <c r="MCI429" s="565"/>
      <c r="MCJ429" s="565"/>
      <c r="MCK429" s="565"/>
      <c r="MCL429" s="565"/>
      <c r="MCM429" s="565"/>
      <c r="MCN429" s="565"/>
      <c r="MCO429" s="565"/>
      <c r="MCP429" s="565"/>
      <c r="MCQ429" s="565"/>
      <c r="MCR429" s="565"/>
      <c r="MCS429" s="565"/>
      <c r="MCT429" s="565"/>
      <c r="MCU429" s="565"/>
      <c r="MCV429" s="565"/>
      <c r="MCW429" s="565"/>
      <c r="MCX429" s="565"/>
      <c r="MCY429" s="565"/>
      <c r="MCZ429" s="565"/>
      <c r="MDA429" s="565"/>
      <c r="MDB429" s="565"/>
      <c r="MDC429" s="565"/>
      <c r="MDD429" s="565"/>
      <c r="MDE429" s="565"/>
      <c r="MDF429" s="565"/>
      <c r="MDG429" s="565"/>
      <c r="MDH429" s="565"/>
      <c r="MDI429" s="565"/>
      <c r="MDJ429" s="565"/>
      <c r="MDK429" s="565"/>
      <c r="MDL429" s="565"/>
      <c r="MDM429" s="565"/>
      <c r="MDN429" s="565"/>
      <c r="MDO429" s="565"/>
      <c r="MDP429" s="565"/>
      <c r="MDQ429" s="565"/>
      <c r="MDR429" s="565"/>
      <c r="MDS429" s="565"/>
      <c r="MDT429" s="565"/>
      <c r="MDU429" s="565"/>
      <c r="MDV429" s="565"/>
      <c r="MDW429" s="565"/>
      <c r="MDX429" s="565"/>
      <c r="MDY429" s="565"/>
      <c r="MDZ429" s="565"/>
      <c r="MEA429" s="565"/>
      <c r="MEB429" s="565"/>
      <c r="MEC429" s="565"/>
      <c r="MED429" s="565"/>
      <c r="MEE429" s="565"/>
      <c r="MEF429" s="565"/>
      <c r="MEG429" s="565"/>
      <c r="MEH429" s="565"/>
      <c r="MEI429" s="565"/>
      <c r="MEJ429" s="565"/>
      <c r="MEK429" s="565"/>
      <c r="MEL429" s="565"/>
      <c r="MEM429" s="565"/>
      <c r="MEN429" s="565"/>
      <c r="MEO429" s="565"/>
      <c r="MEP429" s="565"/>
      <c r="MEQ429" s="565"/>
      <c r="MER429" s="565"/>
      <c r="MES429" s="565"/>
      <c r="MET429" s="565"/>
      <c r="MEU429" s="565"/>
      <c r="MEV429" s="565"/>
      <c r="MEW429" s="565"/>
      <c r="MEX429" s="565"/>
      <c r="MEY429" s="565"/>
      <c r="MEZ429" s="565"/>
      <c r="MFA429" s="565"/>
      <c r="MFB429" s="565"/>
      <c r="MFC429" s="565"/>
      <c r="MFD429" s="565"/>
      <c r="MFE429" s="565"/>
      <c r="MFF429" s="565"/>
      <c r="MFG429" s="565"/>
      <c r="MFH429" s="565"/>
      <c r="MFI429" s="565"/>
      <c r="MFJ429" s="565"/>
      <c r="MFK429" s="565"/>
      <c r="MFL429" s="565"/>
      <c r="MFM429" s="565"/>
      <c r="MFN429" s="565"/>
      <c r="MFO429" s="565"/>
      <c r="MFP429" s="565"/>
      <c r="MFQ429" s="565"/>
      <c r="MFR429" s="565"/>
      <c r="MFS429" s="565"/>
      <c r="MFT429" s="565"/>
      <c r="MFU429" s="565"/>
      <c r="MFV429" s="565"/>
      <c r="MFW429" s="565"/>
      <c r="MFX429" s="565"/>
      <c r="MFY429" s="565"/>
      <c r="MFZ429" s="565"/>
      <c r="MGA429" s="565"/>
      <c r="MGB429" s="565"/>
      <c r="MGC429" s="565"/>
      <c r="MGD429" s="565"/>
      <c r="MGE429" s="565"/>
      <c r="MGF429" s="565"/>
      <c r="MGG429" s="565"/>
      <c r="MGH429" s="565"/>
      <c r="MGI429" s="565"/>
      <c r="MGJ429" s="565"/>
      <c r="MGK429" s="565"/>
      <c r="MGL429" s="565"/>
      <c r="MGM429" s="565"/>
      <c r="MGN429" s="565"/>
      <c r="MGO429" s="565"/>
      <c r="MGP429" s="565"/>
      <c r="MGQ429" s="565"/>
      <c r="MGR429" s="565"/>
      <c r="MGS429" s="565"/>
      <c r="MGT429" s="565"/>
      <c r="MGU429" s="565"/>
      <c r="MGV429" s="565"/>
      <c r="MGW429" s="565"/>
      <c r="MGX429" s="565"/>
      <c r="MGY429" s="565"/>
      <c r="MGZ429" s="565"/>
      <c r="MHA429" s="565"/>
      <c r="MHB429" s="565"/>
      <c r="MHC429" s="565"/>
      <c r="MHD429" s="565"/>
      <c r="MHE429" s="565"/>
      <c r="MHF429" s="565"/>
      <c r="MHG429" s="565"/>
      <c r="MHH429" s="565"/>
      <c r="MHI429" s="565"/>
      <c r="MHJ429" s="565"/>
      <c r="MHK429" s="565"/>
      <c r="MHL429" s="565"/>
      <c r="MHM429" s="565"/>
      <c r="MHN429" s="565"/>
      <c r="MHO429" s="565"/>
      <c r="MHP429" s="565"/>
      <c r="MHQ429" s="565"/>
      <c r="MHR429" s="565"/>
      <c r="MHS429" s="565"/>
      <c r="MHT429" s="565"/>
      <c r="MHU429" s="565"/>
      <c r="MHV429" s="565"/>
      <c r="MHW429" s="565"/>
      <c r="MHX429" s="565"/>
      <c r="MHY429" s="565"/>
      <c r="MHZ429" s="565"/>
      <c r="MIA429" s="565"/>
      <c r="MIB429" s="565"/>
      <c r="MIC429" s="565"/>
      <c r="MID429" s="565"/>
      <c r="MIE429" s="565"/>
      <c r="MIF429" s="565"/>
      <c r="MIG429" s="565"/>
      <c r="MIH429" s="565"/>
      <c r="MII429" s="565"/>
      <c r="MIJ429" s="565"/>
      <c r="MIK429" s="565"/>
      <c r="MIL429" s="565"/>
      <c r="MIM429" s="565"/>
      <c r="MIN429" s="565"/>
      <c r="MIO429" s="565"/>
      <c r="MIP429" s="565"/>
      <c r="MIQ429" s="565"/>
      <c r="MIR429" s="565"/>
      <c r="MIS429" s="565"/>
      <c r="MIT429" s="565"/>
      <c r="MIU429" s="565"/>
      <c r="MIV429" s="565"/>
      <c r="MIW429" s="565"/>
      <c r="MIX429" s="565"/>
      <c r="MIY429" s="565"/>
      <c r="MIZ429" s="565"/>
      <c r="MJA429" s="565"/>
      <c r="MJB429" s="565"/>
      <c r="MJC429" s="565"/>
      <c r="MJD429" s="565"/>
      <c r="MJE429" s="565"/>
      <c r="MJF429" s="565"/>
      <c r="MJG429" s="565"/>
      <c r="MJH429" s="565"/>
      <c r="MJI429" s="565"/>
      <c r="MJJ429" s="565"/>
      <c r="MJK429" s="565"/>
      <c r="MJL429" s="565"/>
      <c r="MJM429" s="565"/>
      <c r="MJN429" s="565"/>
      <c r="MJO429" s="565"/>
      <c r="MJP429" s="565"/>
      <c r="MJQ429" s="565"/>
      <c r="MJR429" s="565"/>
      <c r="MJS429" s="565"/>
      <c r="MJT429" s="565"/>
      <c r="MJU429" s="565"/>
      <c r="MJV429" s="565"/>
      <c r="MJW429" s="565"/>
      <c r="MJX429" s="565"/>
      <c r="MJY429" s="565"/>
      <c r="MJZ429" s="565"/>
      <c r="MKA429" s="565"/>
      <c r="MKB429" s="565"/>
      <c r="MKC429" s="565"/>
      <c r="MKD429" s="565"/>
      <c r="MKE429" s="565"/>
      <c r="MKF429" s="565"/>
      <c r="MKG429" s="565"/>
      <c r="MKH429" s="565"/>
      <c r="MKI429" s="565"/>
      <c r="MKJ429" s="565"/>
      <c r="MKK429" s="565"/>
      <c r="MKL429" s="565"/>
      <c r="MKM429" s="565"/>
      <c r="MKN429" s="565"/>
      <c r="MKO429" s="565"/>
      <c r="MKP429" s="565"/>
      <c r="MKQ429" s="565"/>
      <c r="MKR429" s="565"/>
      <c r="MKS429" s="565"/>
      <c r="MKT429" s="565"/>
      <c r="MKU429" s="565"/>
      <c r="MKV429" s="565"/>
      <c r="MKW429" s="565"/>
      <c r="MKX429" s="565"/>
      <c r="MKY429" s="565"/>
      <c r="MKZ429" s="565"/>
      <c r="MLA429" s="565"/>
      <c r="MLB429" s="565"/>
      <c r="MLC429" s="565"/>
      <c r="MLD429" s="565"/>
      <c r="MLE429" s="565"/>
      <c r="MLF429" s="565"/>
      <c r="MLG429" s="565"/>
      <c r="MLH429" s="565"/>
      <c r="MLI429" s="565"/>
      <c r="MLJ429" s="565"/>
      <c r="MLK429" s="565"/>
      <c r="MLL429" s="565"/>
      <c r="MLM429" s="565"/>
      <c r="MLN429" s="565"/>
      <c r="MLO429" s="565"/>
      <c r="MLP429" s="565"/>
      <c r="MLQ429" s="565"/>
      <c r="MLR429" s="565"/>
      <c r="MLS429" s="565"/>
      <c r="MLT429" s="565"/>
      <c r="MLU429" s="565"/>
      <c r="MLV429" s="565"/>
      <c r="MLW429" s="565"/>
      <c r="MLX429" s="565"/>
      <c r="MLY429" s="565"/>
      <c r="MLZ429" s="565"/>
      <c r="MMA429" s="565"/>
      <c r="MMB429" s="565"/>
      <c r="MMC429" s="565"/>
      <c r="MMD429" s="565"/>
      <c r="MME429" s="565"/>
      <c r="MMF429" s="565"/>
      <c r="MMG429" s="565"/>
      <c r="MMH429" s="565"/>
      <c r="MMI429" s="565"/>
      <c r="MMJ429" s="565"/>
      <c r="MMK429" s="565"/>
      <c r="MML429" s="565"/>
      <c r="MMM429" s="565"/>
      <c r="MMN429" s="565"/>
      <c r="MMO429" s="565"/>
      <c r="MMP429" s="565"/>
      <c r="MMQ429" s="565"/>
      <c r="MMR429" s="565"/>
      <c r="MMS429" s="565"/>
      <c r="MMT429" s="565"/>
      <c r="MMU429" s="565"/>
      <c r="MMV429" s="565"/>
      <c r="MMW429" s="565"/>
      <c r="MMX429" s="565"/>
      <c r="MMY429" s="565"/>
      <c r="MMZ429" s="565"/>
      <c r="MNA429" s="565"/>
      <c r="MNB429" s="565"/>
      <c r="MNC429" s="565"/>
      <c r="MND429" s="565"/>
      <c r="MNE429" s="565"/>
      <c r="MNF429" s="565"/>
      <c r="MNG429" s="565"/>
      <c r="MNH429" s="565"/>
      <c r="MNI429" s="565"/>
      <c r="MNJ429" s="565"/>
      <c r="MNK429" s="565"/>
      <c r="MNL429" s="565"/>
      <c r="MNM429" s="565"/>
      <c r="MNN429" s="565"/>
      <c r="MNO429" s="565"/>
      <c r="MNP429" s="565"/>
      <c r="MNQ429" s="565"/>
      <c r="MNR429" s="565"/>
      <c r="MNS429" s="565"/>
      <c r="MNT429" s="565"/>
      <c r="MNU429" s="565"/>
      <c r="MNV429" s="565"/>
      <c r="MNW429" s="565"/>
      <c r="MNX429" s="565"/>
      <c r="MNY429" s="565"/>
      <c r="MNZ429" s="565"/>
      <c r="MOA429" s="565"/>
      <c r="MOB429" s="565"/>
      <c r="MOC429" s="565"/>
      <c r="MOD429" s="565"/>
      <c r="MOE429" s="565"/>
      <c r="MOF429" s="565"/>
      <c r="MOG429" s="565"/>
      <c r="MOH429" s="565"/>
      <c r="MOI429" s="565"/>
      <c r="MOJ429" s="565"/>
      <c r="MOK429" s="565"/>
      <c r="MOL429" s="565"/>
      <c r="MOM429" s="565"/>
      <c r="MON429" s="565"/>
      <c r="MOO429" s="565"/>
      <c r="MOP429" s="565"/>
      <c r="MOQ429" s="565"/>
      <c r="MOR429" s="565"/>
      <c r="MOS429" s="565"/>
      <c r="MOT429" s="565"/>
      <c r="MOU429" s="565"/>
      <c r="MOV429" s="565"/>
      <c r="MOW429" s="565"/>
      <c r="MOX429" s="565"/>
      <c r="MOY429" s="565"/>
      <c r="MOZ429" s="565"/>
      <c r="MPA429" s="565"/>
      <c r="MPB429" s="565"/>
      <c r="MPC429" s="565"/>
      <c r="MPD429" s="565"/>
      <c r="MPE429" s="565"/>
      <c r="MPF429" s="565"/>
      <c r="MPG429" s="565"/>
      <c r="MPH429" s="565"/>
      <c r="MPI429" s="565"/>
      <c r="MPJ429" s="565"/>
      <c r="MPK429" s="565"/>
      <c r="MPL429" s="565"/>
      <c r="MPM429" s="565"/>
      <c r="MPN429" s="565"/>
      <c r="MPO429" s="565"/>
      <c r="MPP429" s="565"/>
      <c r="MPQ429" s="565"/>
      <c r="MPR429" s="565"/>
      <c r="MPS429" s="565"/>
      <c r="MPT429" s="565"/>
      <c r="MPU429" s="565"/>
      <c r="MPV429" s="565"/>
      <c r="MPW429" s="565"/>
      <c r="MPX429" s="565"/>
      <c r="MPY429" s="565"/>
      <c r="MPZ429" s="565"/>
      <c r="MQA429" s="565"/>
      <c r="MQB429" s="565"/>
      <c r="MQC429" s="565"/>
      <c r="MQD429" s="565"/>
      <c r="MQE429" s="565"/>
      <c r="MQF429" s="565"/>
      <c r="MQG429" s="565"/>
      <c r="MQH429" s="565"/>
      <c r="MQI429" s="565"/>
      <c r="MQJ429" s="565"/>
      <c r="MQK429" s="565"/>
      <c r="MQL429" s="565"/>
      <c r="MQM429" s="565"/>
      <c r="MQN429" s="565"/>
      <c r="MQO429" s="565"/>
      <c r="MQP429" s="565"/>
      <c r="MQQ429" s="565"/>
      <c r="MQR429" s="565"/>
      <c r="MQS429" s="565"/>
      <c r="MQT429" s="565"/>
      <c r="MQU429" s="565"/>
      <c r="MQV429" s="565"/>
      <c r="MQW429" s="565"/>
      <c r="MQX429" s="565"/>
      <c r="MQY429" s="565"/>
      <c r="MQZ429" s="565"/>
      <c r="MRA429" s="565"/>
      <c r="MRB429" s="565"/>
      <c r="MRC429" s="565"/>
      <c r="MRD429" s="565"/>
      <c r="MRE429" s="565"/>
      <c r="MRF429" s="565"/>
      <c r="MRG429" s="565"/>
      <c r="MRH429" s="565"/>
      <c r="MRI429" s="565"/>
      <c r="MRJ429" s="565"/>
      <c r="MRK429" s="565"/>
      <c r="MRL429" s="565"/>
      <c r="MRM429" s="565"/>
      <c r="MRN429" s="565"/>
      <c r="MRO429" s="565"/>
      <c r="MRP429" s="565"/>
      <c r="MRQ429" s="565"/>
      <c r="MRR429" s="565"/>
      <c r="MRS429" s="565"/>
      <c r="MRT429" s="565"/>
      <c r="MRU429" s="565"/>
      <c r="MRV429" s="565"/>
      <c r="MRW429" s="565"/>
      <c r="MRX429" s="565"/>
      <c r="MRY429" s="565"/>
      <c r="MRZ429" s="565"/>
      <c r="MSA429" s="565"/>
      <c r="MSB429" s="565"/>
      <c r="MSC429" s="565"/>
      <c r="MSD429" s="565"/>
      <c r="MSE429" s="565"/>
      <c r="MSF429" s="565"/>
      <c r="MSG429" s="565"/>
      <c r="MSH429" s="565"/>
      <c r="MSI429" s="565"/>
      <c r="MSJ429" s="565"/>
      <c r="MSK429" s="565"/>
      <c r="MSL429" s="565"/>
      <c r="MSM429" s="565"/>
      <c r="MSN429" s="565"/>
      <c r="MSO429" s="565"/>
      <c r="MSP429" s="565"/>
      <c r="MSQ429" s="565"/>
      <c r="MSR429" s="565"/>
      <c r="MSS429" s="565"/>
      <c r="MST429" s="565"/>
      <c r="MSU429" s="565"/>
      <c r="MSV429" s="565"/>
      <c r="MSW429" s="565"/>
      <c r="MSX429" s="565"/>
      <c r="MSY429" s="565"/>
      <c r="MSZ429" s="565"/>
      <c r="MTA429" s="565"/>
      <c r="MTB429" s="565"/>
      <c r="MTC429" s="565"/>
      <c r="MTD429" s="565"/>
      <c r="MTE429" s="565"/>
      <c r="MTF429" s="565"/>
      <c r="MTG429" s="565"/>
      <c r="MTH429" s="565"/>
      <c r="MTI429" s="565"/>
      <c r="MTJ429" s="565"/>
      <c r="MTK429" s="565"/>
      <c r="MTL429" s="565"/>
      <c r="MTM429" s="565"/>
      <c r="MTN429" s="565"/>
      <c r="MTO429" s="565"/>
      <c r="MTP429" s="565"/>
      <c r="MTQ429" s="565"/>
      <c r="MTR429" s="565"/>
      <c r="MTS429" s="565"/>
      <c r="MTT429" s="565"/>
      <c r="MTU429" s="565"/>
      <c r="MTV429" s="565"/>
      <c r="MTW429" s="565"/>
      <c r="MTX429" s="565"/>
      <c r="MTY429" s="565"/>
      <c r="MTZ429" s="565"/>
      <c r="MUA429" s="565"/>
      <c r="MUB429" s="565"/>
      <c r="MUC429" s="565"/>
      <c r="MUD429" s="565"/>
      <c r="MUE429" s="565"/>
      <c r="MUF429" s="565"/>
      <c r="MUG429" s="565"/>
      <c r="MUH429" s="565"/>
      <c r="MUI429" s="565"/>
      <c r="MUJ429" s="565"/>
      <c r="MUK429" s="565"/>
      <c r="MUL429" s="565"/>
      <c r="MUM429" s="565"/>
      <c r="MUN429" s="565"/>
      <c r="MUO429" s="565"/>
      <c r="MUP429" s="565"/>
      <c r="MUQ429" s="565"/>
      <c r="MUR429" s="565"/>
      <c r="MUS429" s="565"/>
      <c r="MUT429" s="565"/>
      <c r="MUU429" s="565"/>
      <c r="MUV429" s="565"/>
      <c r="MUW429" s="565"/>
      <c r="MUX429" s="565"/>
      <c r="MUY429" s="565"/>
      <c r="MUZ429" s="565"/>
      <c r="MVA429" s="565"/>
      <c r="MVB429" s="565"/>
      <c r="MVC429" s="565"/>
      <c r="MVD429" s="565"/>
      <c r="MVE429" s="565"/>
      <c r="MVF429" s="565"/>
      <c r="MVG429" s="565"/>
      <c r="MVH429" s="565"/>
      <c r="MVI429" s="565"/>
      <c r="MVJ429" s="565"/>
      <c r="MVK429" s="565"/>
      <c r="MVL429" s="565"/>
      <c r="MVM429" s="565"/>
      <c r="MVN429" s="565"/>
      <c r="MVO429" s="565"/>
      <c r="MVP429" s="565"/>
      <c r="MVQ429" s="565"/>
      <c r="MVR429" s="565"/>
      <c r="MVS429" s="565"/>
      <c r="MVT429" s="565"/>
      <c r="MVU429" s="565"/>
      <c r="MVV429" s="565"/>
      <c r="MVW429" s="565"/>
      <c r="MVX429" s="565"/>
      <c r="MVY429" s="565"/>
      <c r="MVZ429" s="565"/>
      <c r="MWA429" s="565"/>
      <c r="MWB429" s="565"/>
      <c r="MWC429" s="565"/>
      <c r="MWD429" s="565"/>
      <c r="MWE429" s="565"/>
      <c r="MWF429" s="565"/>
      <c r="MWG429" s="565"/>
      <c r="MWH429" s="565"/>
      <c r="MWI429" s="565"/>
      <c r="MWJ429" s="565"/>
      <c r="MWK429" s="565"/>
      <c r="MWL429" s="565"/>
      <c r="MWM429" s="565"/>
      <c r="MWN429" s="565"/>
      <c r="MWO429" s="565"/>
      <c r="MWP429" s="565"/>
      <c r="MWQ429" s="565"/>
      <c r="MWR429" s="565"/>
      <c r="MWS429" s="565"/>
      <c r="MWT429" s="565"/>
      <c r="MWU429" s="565"/>
      <c r="MWV429" s="565"/>
      <c r="MWW429" s="565"/>
      <c r="MWX429" s="565"/>
      <c r="MWY429" s="565"/>
      <c r="MWZ429" s="565"/>
      <c r="MXA429" s="565"/>
      <c r="MXB429" s="565"/>
      <c r="MXC429" s="565"/>
      <c r="MXD429" s="565"/>
      <c r="MXE429" s="565"/>
      <c r="MXF429" s="565"/>
      <c r="MXG429" s="565"/>
      <c r="MXH429" s="565"/>
      <c r="MXI429" s="565"/>
      <c r="MXJ429" s="565"/>
      <c r="MXK429" s="565"/>
      <c r="MXL429" s="565"/>
      <c r="MXM429" s="565"/>
      <c r="MXN429" s="565"/>
      <c r="MXO429" s="565"/>
      <c r="MXP429" s="565"/>
      <c r="MXQ429" s="565"/>
      <c r="MXR429" s="565"/>
      <c r="MXS429" s="565"/>
      <c r="MXT429" s="565"/>
      <c r="MXU429" s="565"/>
      <c r="MXV429" s="565"/>
      <c r="MXW429" s="565"/>
      <c r="MXX429" s="565"/>
      <c r="MXY429" s="565"/>
      <c r="MXZ429" s="565"/>
      <c r="MYA429" s="565"/>
      <c r="MYB429" s="565"/>
      <c r="MYC429" s="565"/>
      <c r="MYD429" s="565"/>
      <c r="MYE429" s="565"/>
      <c r="MYF429" s="565"/>
      <c r="MYG429" s="565"/>
      <c r="MYH429" s="565"/>
      <c r="MYI429" s="565"/>
      <c r="MYJ429" s="565"/>
      <c r="MYK429" s="565"/>
      <c r="MYL429" s="565"/>
      <c r="MYM429" s="565"/>
      <c r="MYN429" s="565"/>
      <c r="MYO429" s="565"/>
      <c r="MYP429" s="565"/>
      <c r="MYQ429" s="565"/>
      <c r="MYR429" s="565"/>
      <c r="MYS429" s="565"/>
      <c r="MYT429" s="565"/>
      <c r="MYU429" s="565"/>
      <c r="MYV429" s="565"/>
      <c r="MYW429" s="565"/>
      <c r="MYX429" s="565"/>
      <c r="MYY429" s="565"/>
      <c r="MYZ429" s="565"/>
      <c r="MZA429" s="565"/>
      <c r="MZB429" s="565"/>
      <c r="MZC429" s="565"/>
      <c r="MZD429" s="565"/>
      <c r="MZE429" s="565"/>
      <c r="MZF429" s="565"/>
      <c r="MZG429" s="565"/>
      <c r="MZH429" s="565"/>
      <c r="MZI429" s="565"/>
      <c r="MZJ429" s="565"/>
      <c r="MZK429" s="565"/>
      <c r="MZL429" s="565"/>
      <c r="MZM429" s="565"/>
      <c r="MZN429" s="565"/>
      <c r="MZO429" s="565"/>
      <c r="MZP429" s="565"/>
      <c r="MZQ429" s="565"/>
      <c r="MZR429" s="565"/>
      <c r="MZS429" s="565"/>
      <c r="MZT429" s="565"/>
      <c r="MZU429" s="565"/>
      <c r="MZV429" s="565"/>
      <c r="MZW429" s="565"/>
      <c r="MZX429" s="565"/>
      <c r="MZY429" s="565"/>
      <c r="MZZ429" s="565"/>
      <c r="NAA429" s="565"/>
      <c r="NAB429" s="565"/>
      <c r="NAC429" s="565"/>
      <c r="NAD429" s="565"/>
      <c r="NAE429" s="565"/>
      <c r="NAF429" s="565"/>
      <c r="NAG429" s="565"/>
      <c r="NAH429" s="565"/>
      <c r="NAI429" s="565"/>
      <c r="NAJ429" s="565"/>
      <c r="NAK429" s="565"/>
      <c r="NAL429" s="565"/>
      <c r="NAM429" s="565"/>
      <c r="NAN429" s="565"/>
      <c r="NAO429" s="565"/>
      <c r="NAP429" s="565"/>
      <c r="NAQ429" s="565"/>
      <c r="NAR429" s="565"/>
      <c r="NAS429" s="565"/>
      <c r="NAT429" s="565"/>
      <c r="NAU429" s="565"/>
      <c r="NAV429" s="565"/>
      <c r="NAW429" s="565"/>
      <c r="NAX429" s="565"/>
      <c r="NAY429" s="565"/>
      <c r="NAZ429" s="565"/>
      <c r="NBA429" s="565"/>
      <c r="NBB429" s="565"/>
      <c r="NBC429" s="565"/>
      <c r="NBD429" s="565"/>
      <c r="NBE429" s="565"/>
      <c r="NBF429" s="565"/>
      <c r="NBG429" s="565"/>
      <c r="NBH429" s="565"/>
      <c r="NBI429" s="565"/>
      <c r="NBJ429" s="565"/>
      <c r="NBK429" s="565"/>
      <c r="NBL429" s="565"/>
      <c r="NBM429" s="565"/>
      <c r="NBN429" s="565"/>
      <c r="NBO429" s="565"/>
      <c r="NBP429" s="565"/>
      <c r="NBQ429" s="565"/>
      <c r="NBR429" s="565"/>
      <c r="NBS429" s="565"/>
      <c r="NBT429" s="565"/>
      <c r="NBU429" s="565"/>
      <c r="NBV429" s="565"/>
      <c r="NBW429" s="565"/>
      <c r="NBX429" s="565"/>
      <c r="NBY429" s="565"/>
      <c r="NBZ429" s="565"/>
      <c r="NCA429" s="565"/>
      <c r="NCB429" s="565"/>
      <c r="NCC429" s="565"/>
      <c r="NCD429" s="565"/>
      <c r="NCE429" s="565"/>
      <c r="NCF429" s="565"/>
      <c r="NCG429" s="565"/>
      <c r="NCH429" s="565"/>
      <c r="NCI429" s="565"/>
      <c r="NCJ429" s="565"/>
      <c r="NCK429" s="565"/>
      <c r="NCL429" s="565"/>
      <c r="NCM429" s="565"/>
      <c r="NCN429" s="565"/>
      <c r="NCO429" s="565"/>
      <c r="NCP429" s="565"/>
      <c r="NCQ429" s="565"/>
      <c r="NCR429" s="565"/>
      <c r="NCS429" s="565"/>
      <c r="NCT429" s="565"/>
      <c r="NCU429" s="565"/>
      <c r="NCV429" s="565"/>
      <c r="NCW429" s="565"/>
      <c r="NCX429" s="565"/>
      <c r="NCY429" s="565"/>
      <c r="NCZ429" s="565"/>
      <c r="NDA429" s="565"/>
      <c r="NDB429" s="565"/>
      <c r="NDC429" s="565"/>
      <c r="NDD429" s="565"/>
      <c r="NDE429" s="565"/>
      <c r="NDF429" s="565"/>
      <c r="NDG429" s="565"/>
      <c r="NDH429" s="565"/>
      <c r="NDI429" s="565"/>
      <c r="NDJ429" s="565"/>
      <c r="NDK429" s="565"/>
      <c r="NDL429" s="565"/>
      <c r="NDM429" s="565"/>
      <c r="NDN429" s="565"/>
      <c r="NDO429" s="565"/>
      <c r="NDP429" s="565"/>
      <c r="NDQ429" s="565"/>
      <c r="NDR429" s="565"/>
      <c r="NDS429" s="565"/>
      <c r="NDT429" s="565"/>
      <c r="NDU429" s="565"/>
      <c r="NDV429" s="565"/>
      <c r="NDW429" s="565"/>
      <c r="NDX429" s="565"/>
      <c r="NDY429" s="565"/>
      <c r="NDZ429" s="565"/>
      <c r="NEA429" s="565"/>
      <c r="NEB429" s="565"/>
      <c r="NEC429" s="565"/>
      <c r="NED429" s="565"/>
      <c r="NEE429" s="565"/>
      <c r="NEF429" s="565"/>
      <c r="NEG429" s="565"/>
      <c r="NEH429" s="565"/>
      <c r="NEI429" s="565"/>
      <c r="NEJ429" s="565"/>
      <c r="NEK429" s="565"/>
      <c r="NEL429" s="565"/>
      <c r="NEM429" s="565"/>
      <c r="NEN429" s="565"/>
      <c r="NEO429" s="565"/>
      <c r="NEP429" s="565"/>
      <c r="NEQ429" s="565"/>
      <c r="NER429" s="565"/>
      <c r="NES429" s="565"/>
      <c r="NET429" s="565"/>
      <c r="NEU429" s="565"/>
      <c r="NEV429" s="565"/>
      <c r="NEW429" s="565"/>
      <c r="NEX429" s="565"/>
      <c r="NEY429" s="565"/>
      <c r="NEZ429" s="565"/>
      <c r="NFA429" s="565"/>
      <c r="NFB429" s="565"/>
      <c r="NFC429" s="565"/>
      <c r="NFD429" s="565"/>
      <c r="NFE429" s="565"/>
      <c r="NFF429" s="565"/>
      <c r="NFG429" s="565"/>
      <c r="NFH429" s="565"/>
      <c r="NFI429" s="565"/>
      <c r="NFJ429" s="565"/>
      <c r="NFK429" s="565"/>
      <c r="NFL429" s="565"/>
      <c r="NFM429" s="565"/>
      <c r="NFN429" s="565"/>
      <c r="NFO429" s="565"/>
      <c r="NFP429" s="565"/>
      <c r="NFQ429" s="565"/>
      <c r="NFR429" s="565"/>
      <c r="NFS429" s="565"/>
      <c r="NFT429" s="565"/>
      <c r="NFU429" s="565"/>
      <c r="NFV429" s="565"/>
      <c r="NFW429" s="565"/>
      <c r="NFX429" s="565"/>
      <c r="NFY429" s="565"/>
      <c r="NFZ429" s="565"/>
      <c r="NGA429" s="565"/>
      <c r="NGB429" s="565"/>
      <c r="NGC429" s="565"/>
      <c r="NGD429" s="565"/>
      <c r="NGE429" s="565"/>
      <c r="NGF429" s="565"/>
      <c r="NGG429" s="565"/>
      <c r="NGH429" s="565"/>
      <c r="NGI429" s="565"/>
      <c r="NGJ429" s="565"/>
      <c r="NGK429" s="565"/>
      <c r="NGL429" s="565"/>
      <c r="NGM429" s="565"/>
      <c r="NGN429" s="565"/>
      <c r="NGO429" s="565"/>
      <c r="NGP429" s="565"/>
      <c r="NGQ429" s="565"/>
      <c r="NGR429" s="565"/>
      <c r="NGS429" s="565"/>
      <c r="NGT429" s="565"/>
      <c r="NGU429" s="565"/>
      <c r="NGV429" s="565"/>
      <c r="NGW429" s="565"/>
      <c r="NGX429" s="565"/>
      <c r="NGY429" s="565"/>
      <c r="NGZ429" s="565"/>
      <c r="NHA429" s="565"/>
      <c r="NHB429" s="565"/>
      <c r="NHC429" s="565"/>
      <c r="NHD429" s="565"/>
      <c r="NHE429" s="565"/>
      <c r="NHF429" s="565"/>
      <c r="NHG429" s="565"/>
      <c r="NHH429" s="565"/>
      <c r="NHI429" s="565"/>
      <c r="NHJ429" s="565"/>
      <c r="NHK429" s="565"/>
      <c r="NHL429" s="565"/>
      <c r="NHM429" s="565"/>
      <c r="NHN429" s="565"/>
      <c r="NHO429" s="565"/>
      <c r="NHP429" s="565"/>
      <c r="NHQ429" s="565"/>
      <c r="NHR429" s="565"/>
      <c r="NHS429" s="565"/>
      <c r="NHT429" s="565"/>
      <c r="NHU429" s="565"/>
      <c r="NHV429" s="565"/>
      <c r="NHW429" s="565"/>
      <c r="NHX429" s="565"/>
      <c r="NHY429" s="565"/>
      <c r="NHZ429" s="565"/>
      <c r="NIA429" s="565"/>
      <c r="NIB429" s="565"/>
      <c r="NIC429" s="565"/>
      <c r="NID429" s="565"/>
      <c r="NIE429" s="565"/>
      <c r="NIF429" s="565"/>
      <c r="NIG429" s="565"/>
      <c r="NIH429" s="565"/>
      <c r="NII429" s="565"/>
      <c r="NIJ429" s="565"/>
      <c r="NIK429" s="565"/>
      <c r="NIL429" s="565"/>
      <c r="NIM429" s="565"/>
      <c r="NIN429" s="565"/>
      <c r="NIO429" s="565"/>
      <c r="NIP429" s="565"/>
      <c r="NIQ429" s="565"/>
      <c r="NIR429" s="565"/>
      <c r="NIS429" s="565"/>
      <c r="NIT429" s="565"/>
      <c r="NIU429" s="565"/>
      <c r="NIV429" s="565"/>
      <c r="NIW429" s="565"/>
      <c r="NIX429" s="565"/>
      <c r="NIY429" s="565"/>
      <c r="NIZ429" s="565"/>
      <c r="NJA429" s="565"/>
      <c r="NJB429" s="565"/>
      <c r="NJC429" s="565"/>
      <c r="NJD429" s="565"/>
      <c r="NJE429" s="565"/>
      <c r="NJF429" s="565"/>
      <c r="NJG429" s="565"/>
      <c r="NJH429" s="565"/>
      <c r="NJI429" s="565"/>
      <c r="NJJ429" s="565"/>
      <c r="NJK429" s="565"/>
      <c r="NJL429" s="565"/>
      <c r="NJM429" s="565"/>
      <c r="NJN429" s="565"/>
      <c r="NJO429" s="565"/>
      <c r="NJP429" s="565"/>
      <c r="NJQ429" s="565"/>
      <c r="NJR429" s="565"/>
      <c r="NJS429" s="565"/>
      <c r="NJT429" s="565"/>
      <c r="NJU429" s="565"/>
      <c r="NJV429" s="565"/>
      <c r="NJW429" s="565"/>
      <c r="NJX429" s="565"/>
      <c r="NJY429" s="565"/>
      <c r="NJZ429" s="565"/>
      <c r="NKA429" s="565"/>
      <c r="NKB429" s="565"/>
      <c r="NKC429" s="565"/>
      <c r="NKD429" s="565"/>
      <c r="NKE429" s="565"/>
      <c r="NKF429" s="565"/>
      <c r="NKG429" s="565"/>
      <c r="NKH429" s="565"/>
      <c r="NKI429" s="565"/>
      <c r="NKJ429" s="565"/>
      <c r="NKK429" s="565"/>
      <c r="NKL429" s="565"/>
      <c r="NKM429" s="565"/>
      <c r="NKN429" s="565"/>
      <c r="NKO429" s="565"/>
      <c r="NKP429" s="565"/>
      <c r="NKQ429" s="565"/>
      <c r="NKR429" s="565"/>
      <c r="NKS429" s="565"/>
      <c r="NKT429" s="565"/>
      <c r="NKU429" s="565"/>
      <c r="NKV429" s="565"/>
      <c r="NKW429" s="565"/>
      <c r="NKX429" s="565"/>
      <c r="NKY429" s="565"/>
      <c r="NKZ429" s="565"/>
      <c r="NLA429" s="565"/>
      <c r="NLB429" s="565"/>
      <c r="NLC429" s="565"/>
      <c r="NLD429" s="565"/>
      <c r="NLE429" s="565"/>
      <c r="NLF429" s="565"/>
      <c r="NLG429" s="565"/>
      <c r="NLH429" s="565"/>
      <c r="NLI429" s="565"/>
      <c r="NLJ429" s="565"/>
      <c r="NLK429" s="565"/>
      <c r="NLL429" s="565"/>
      <c r="NLM429" s="565"/>
      <c r="NLN429" s="565"/>
      <c r="NLO429" s="565"/>
      <c r="NLP429" s="565"/>
      <c r="NLQ429" s="565"/>
      <c r="NLR429" s="565"/>
      <c r="NLS429" s="565"/>
      <c r="NLT429" s="565"/>
      <c r="NLU429" s="565"/>
      <c r="NLV429" s="565"/>
      <c r="NLW429" s="565"/>
      <c r="NLX429" s="565"/>
      <c r="NLY429" s="565"/>
      <c r="NLZ429" s="565"/>
      <c r="NMA429" s="565"/>
      <c r="NMB429" s="565"/>
      <c r="NMC429" s="565"/>
      <c r="NMD429" s="565"/>
      <c r="NME429" s="565"/>
      <c r="NMF429" s="565"/>
      <c r="NMG429" s="565"/>
      <c r="NMH429" s="565"/>
      <c r="NMI429" s="565"/>
      <c r="NMJ429" s="565"/>
      <c r="NMK429" s="565"/>
      <c r="NML429" s="565"/>
      <c r="NMM429" s="565"/>
      <c r="NMN429" s="565"/>
      <c r="NMO429" s="565"/>
      <c r="NMP429" s="565"/>
      <c r="NMQ429" s="565"/>
      <c r="NMR429" s="565"/>
      <c r="NMS429" s="565"/>
      <c r="NMT429" s="565"/>
      <c r="NMU429" s="565"/>
      <c r="NMV429" s="565"/>
      <c r="NMW429" s="565"/>
      <c r="NMX429" s="565"/>
      <c r="NMY429" s="565"/>
      <c r="NMZ429" s="565"/>
      <c r="NNA429" s="565"/>
      <c r="NNB429" s="565"/>
      <c r="NNC429" s="565"/>
      <c r="NND429" s="565"/>
      <c r="NNE429" s="565"/>
      <c r="NNF429" s="565"/>
      <c r="NNG429" s="565"/>
      <c r="NNH429" s="565"/>
      <c r="NNI429" s="565"/>
      <c r="NNJ429" s="565"/>
      <c r="NNK429" s="565"/>
      <c r="NNL429" s="565"/>
      <c r="NNM429" s="565"/>
      <c r="NNN429" s="565"/>
      <c r="NNO429" s="565"/>
      <c r="NNP429" s="565"/>
      <c r="NNQ429" s="565"/>
      <c r="NNR429" s="565"/>
      <c r="NNS429" s="565"/>
      <c r="NNT429" s="565"/>
      <c r="NNU429" s="565"/>
      <c r="NNV429" s="565"/>
      <c r="NNW429" s="565"/>
      <c r="NNX429" s="565"/>
      <c r="NNY429" s="565"/>
      <c r="NNZ429" s="565"/>
      <c r="NOA429" s="565"/>
      <c r="NOB429" s="565"/>
      <c r="NOC429" s="565"/>
      <c r="NOD429" s="565"/>
      <c r="NOE429" s="565"/>
      <c r="NOF429" s="565"/>
      <c r="NOG429" s="565"/>
      <c r="NOH429" s="565"/>
      <c r="NOI429" s="565"/>
      <c r="NOJ429" s="565"/>
      <c r="NOK429" s="565"/>
      <c r="NOL429" s="565"/>
      <c r="NOM429" s="565"/>
      <c r="NON429" s="565"/>
      <c r="NOO429" s="565"/>
      <c r="NOP429" s="565"/>
      <c r="NOQ429" s="565"/>
      <c r="NOR429" s="565"/>
      <c r="NOS429" s="565"/>
      <c r="NOT429" s="565"/>
      <c r="NOU429" s="565"/>
      <c r="NOV429" s="565"/>
      <c r="NOW429" s="565"/>
      <c r="NOX429" s="565"/>
      <c r="NOY429" s="565"/>
      <c r="NOZ429" s="565"/>
      <c r="NPA429" s="565"/>
      <c r="NPB429" s="565"/>
      <c r="NPC429" s="565"/>
      <c r="NPD429" s="565"/>
      <c r="NPE429" s="565"/>
      <c r="NPF429" s="565"/>
      <c r="NPG429" s="565"/>
      <c r="NPH429" s="565"/>
      <c r="NPI429" s="565"/>
      <c r="NPJ429" s="565"/>
      <c r="NPK429" s="565"/>
      <c r="NPL429" s="565"/>
      <c r="NPM429" s="565"/>
      <c r="NPN429" s="565"/>
      <c r="NPO429" s="565"/>
      <c r="NPP429" s="565"/>
      <c r="NPQ429" s="565"/>
      <c r="NPR429" s="565"/>
      <c r="NPS429" s="565"/>
      <c r="NPT429" s="565"/>
      <c r="NPU429" s="565"/>
      <c r="NPV429" s="565"/>
      <c r="NPW429" s="565"/>
      <c r="NPX429" s="565"/>
      <c r="NPY429" s="565"/>
      <c r="NPZ429" s="565"/>
      <c r="NQA429" s="565"/>
      <c r="NQB429" s="565"/>
      <c r="NQC429" s="565"/>
      <c r="NQD429" s="565"/>
      <c r="NQE429" s="565"/>
      <c r="NQF429" s="565"/>
      <c r="NQG429" s="565"/>
      <c r="NQH429" s="565"/>
      <c r="NQI429" s="565"/>
      <c r="NQJ429" s="565"/>
      <c r="NQK429" s="565"/>
      <c r="NQL429" s="565"/>
      <c r="NQM429" s="565"/>
      <c r="NQN429" s="565"/>
      <c r="NQO429" s="565"/>
      <c r="NQP429" s="565"/>
      <c r="NQQ429" s="565"/>
      <c r="NQR429" s="565"/>
      <c r="NQS429" s="565"/>
      <c r="NQT429" s="565"/>
      <c r="NQU429" s="565"/>
      <c r="NQV429" s="565"/>
      <c r="NQW429" s="565"/>
      <c r="NQX429" s="565"/>
      <c r="NQY429" s="565"/>
      <c r="NQZ429" s="565"/>
      <c r="NRA429" s="565"/>
      <c r="NRB429" s="565"/>
      <c r="NRC429" s="565"/>
      <c r="NRD429" s="565"/>
      <c r="NRE429" s="565"/>
      <c r="NRF429" s="565"/>
      <c r="NRG429" s="565"/>
      <c r="NRH429" s="565"/>
      <c r="NRI429" s="565"/>
      <c r="NRJ429" s="565"/>
      <c r="NRK429" s="565"/>
      <c r="NRL429" s="565"/>
      <c r="NRM429" s="565"/>
      <c r="NRN429" s="565"/>
      <c r="NRO429" s="565"/>
      <c r="NRP429" s="565"/>
      <c r="NRQ429" s="565"/>
      <c r="NRR429" s="565"/>
      <c r="NRS429" s="565"/>
      <c r="NRT429" s="565"/>
      <c r="NRU429" s="565"/>
      <c r="NRV429" s="565"/>
      <c r="NRW429" s="565"/>
      <c r="NRX429" s="565"/>
      <c r="NRY429" s="565"/>
      <c r="NRZ429" s="565"/>
      <c r="NSA429" s="565"/>
      <c r="NSB429" s="565"/>
      <c r="NSC429" s="565"/>
      <c r="NSD429" s="565"/>
      <c r="NSE429" s="565"/>
      <c r="NSF429" s="565"/>
      <c r="NSG429" s="565"/>
      <c r="NSH429" s="565"/>
      <c r="NSI429" s="565"/>
      <c r="NSJ429" s="565"/>
      <c r="NSK429" s="565"/>
      <c r="NSL429" s="565"/>
      <c r="NSM429" s="565"/>
      <c r="NSN429" s="565"/>
      <c r="NSO429" s="565"/>
      <c r="NSP429" s="565"/>
      <c r="NSQ429" s="565"/>
      <c r="NSR429" s="565"/>
      <c r="NSS429" s="565"/>
      <c r="NST429" s="565"/>
      <c r="NSU429" s="565"/>
      <c r="NSV429" s="565"/>
      <c r="NSW429" s="565"/>
      <c r="NSX429" s="565"/>
      <c r="NSY429" s="565"/>
      <c r="NSZ429" s="565"/>
      <c r="NTA429" s="565"/>
      <c r="NTB429" s="565"/>
      <c r="NTC429" s="565"/>
      <c r="NTD429" s="565"/>
      <c r="NTE429" s="565"/>
      <c r="NTF429" s="565"/>
      <c r="NTG429" s="565"/>
      <c r="NTH429" s="565"/>
      <c r="NTI429" s="565"/>
      <c r="NTJ429" s="565"/>
      <c r="NTK429" s="565"/>
      <c r="NTL429" s="565"/>
      <c r="NTM429" s="565"/>
      <c r="NTN429" s="565"/>
      <c r="NTO429" s="565"/>
      <c r="NTP429" s="565"/>
      <c r="NTQ429" s="565"/>
      <c r="NTR429" s="565"/>
      <c r="NTS429" s="565"/>
      <c r="NTT429" s="565"/>
      <c r="NTU429" s="565"/>
      <c r="NTV429" s="565"/>
      <c r="NTW429" s="565"/>
      <c r="NTX429" s="565"/>
      <c r="NTY429" s="565"/>
      <c r="NTZ429" s="565"/>
      <c r="NUA429" s="565"/>
      <c r="NUB429" s="565"/>
      <c r="NUC429" s="565"/>
      <c r="NUD429" s="565"/>
      <c r="NUE429" s="565"/>
      <c r="NUF429" s="565"/>
      <c r="NUG429" s="565"/>
      <c r="NUH429" s="565"/>
      <c r="NUI429" s="565"/>
      <c r="NUJ429" s="565"/>
      <c r="NUK429" s="565"/>
      <c r="NUL429" s="565"/>
      <c r="NUM429" s="565"/>
      <c r="NUN429" s="565"/>
      <c r="NUO429" s="565"/>
      <c r="NUP429" s="565"/>
      <c r="NUQ429" s="565"/>
      <c r="NUR429" s="565"/>
      <c r="NUS429" s="565"/>
      <c r="NUT429" s="565"/>
      <c r="NUU429" s="565"/>
      <c r="NUV429" s="565"/>
      <c r="NUW429" s="565"/>
      <c r="NUX429" s="565"/>
      <c r="NUY429" s="565"/>
      <c r="NUZ429" s="565"/>
      <c r="NVA429" s="565"/>
      <c r="NVB429" s="565"/>
      <c r="NVC429" s="565"/>
      <c r="NVD429" s="565"/>
      <c r="NVE429" s="565"/>
      <c r="NVF429" s="565"/>
      <c r="NVG429" s="565"/>
      <c r="NVH429" s="565"/>
      <c r="NVI429" s="565"/>
      <c r="NVJ429" s="565"/>
      <c r="NVK429" s="565"/>
      <c r="NVL429" s="565"/>
      <c r="NVM429" s="565"/>
      <c r="NVN429" s="565"/>
      <c r="NVO429" s="565"/>
      <c r="NVP429" s="565"/>
      <c r="NVQ429" s="565"/>
      <c r="NVR429" s="565"/>
      <c r="NVS429" s="565"/>
      <c r="NVT429" s="565"/>
      <c r="NVU429" s="565"/>
      <c r="NVV429" s="565"/>
      <c r="NVW429" s="565"/>
      <c r="NVX429" s="565"/>
      <c r="NVY429" s="565"/>
      <c r="NVZ429" s="565"/>
      <c r="NWA429" s="565"/>
      <c r="NWB429" s="565"/>
      <c r="NWC429" s="565"/>
      <c r="NWD429" s="565"/>
      <c r="NWE429" s="565"/>
      <c r="NWF429" s="565"/>
      <c r="NWG429" s="565"/>
      <c r="NWH429" s="565"/>
      <c r="NWI429" s="565"/>
      <c r="NWJ429" s="565"/>
      <c r="NWK429" s="565"/>
      <c r="NWL429" s="565"/>
      <c r="NWM429" s="565"/>
      <c r="NWN429" s="565"/>
      <c r="NWO429" s="565"/>
      <c r="NWP429" s="565"/>
      <c r="NWQ429" s="565"/>
      <c r="NWR429" s="565"/>
      <c r="NWS429" s="565"/>
      <c r="NWT429" s="565"/>
      <c r="NWU429" s="565"/>
      <c r="NWV429" s="565"/>
      <c r="NWW429" s="565"/>
      <c r="NWX429" s="565"/>
      <c r="NWY429" s="565"/>
      <c r="NWZ429" s="565"/>
      <c r="NXA429" s="565"/>
      <c r="NXB429" s="565"/>
      <c r="NXC429" s="565"/>
      <c r="NXD429" s="565"/>
      <c r="NXE429" s="565"/>
      <c r="NXF429" s="565"/>
      <c r="NXG429" s="565"/>
      <c r="NXH429" s="565"/>
      <c r="NXI429" s="565"/>
      <c r="NXJ429" s="565"/>
      <c r="NXK429" s="565"/>
      <c r="NXL429" s="565"/>
      <c r="NXM429" s="565"/>
      <c r="NXN429" s="565"/>
      <c r="NXO429" s="565"/>
      <c r="NXP429" s="565"/>
      <c r="NXQ429" s="565"/>
      <c r="NXR429" s="565"/>
      <c r="NXS429" s="565"/>
      <c r="NXT429" s="565"/>
      <c r="NXU429" s="565"/>
      <c r="NXV429" s="565"/>
      <c r="NXW429" s="565"/>
      <c r="NXX429" s="565"/>
      <c r="NXY429" s="565"/>
      <c r="NXZ429" s="565"/>
      <c r="NYA429" s="565"/>
      <c r="NYB429" s="565"/>
      <c r="NYC429" s="565"/>
      <c r="NYD429" s="565"/>
      <c r="NYE429" s="565"/>
      <c r="NYF429" s="565"/>
      <c r="NYG429" s="565"/>
      <c r="NYH429" s="565"/>
      <c r="NYI429" s="565"/>
      <c r="NYJ429" s="565"/>
      <c r="NYK429" s="565"/>
      <c r="NYL429" s="565"/>
      <c r="NYM429" s="565"/>
      <c r="NYN429" s="565"/>
      <c r="NYO429" s="565"/>
      <c r="NYP429" s="565"/>
      <c r="NYQ429" s="565"/>
      <c r="NYR429" s="565"/>
      <c r="NYS429" s="565"/>
      <c r="NYT429" s="565"/>
      <c r="NYU429" s="565"/>
      <c r="NYV429" s="565"/>
      <c r="NYW429" s="565"/>
      <c r="NYX429" s="565"/>
      <c r="NYY429" s="565"/>
      <c r="NYZ429" s="565"/>
      <c r="NZA429" s="565"/>
      <c r="NZB429" s="565"/>
      <c r="NZC429" s="565"/>
      <c r="NZD429" s="565"/>
      <c r="NZE429" s="565"/>
      <c r="NZF429" s="565"/>
      <c r="NZG429" s="565"/>
      <c r="NZH429" s="565"/>
      <c r="NZI429" s="565"/>
      <c r="NZJ429" s="565"/>
      <c r="NZK429" s="565"/>
      <c r="NZL429" s="565"/>
      <c r="NZM429" s="565"/>
      <c r="NZN429" s="565"/>
      <c r="NZO429" s="565"/>
      <c r="NZP429" s="565"/>
      <c r="NZQ429" s="565"/>
      <c r="NZR429" s="565"/>
      <c r="NZS429" s="565"/>
      <c r="NZT429" s="565"/>
      <c r="NZU429" s="565"/>
      <c r="NZV429" s="565"/>
      <c r="NZW429" s="565"/>
      <c r="NZX429" s="565"/>
      <c r="NZY429" s="565"/>
      <c r="NZZ429" s="565"/>
      <c r="OAA429" s="565"/>
      <c r="OAB429" s="565"/>
      <c r="OAC429" s="565"/>
      <c r="OAD429" s="565"/>
      <c r="OAE429" s="565"/>
      <c r="OAF429" s="565"/>
      <c r="OAG429" s="565"/>
      <c r="OAH429" s="565"/>
      <c r="OAI429" s="565"/>
      <c r="OAJ429" s="565"/>
      <c r="OAK429" s="565"/>
      <c r="OAL429" s="565"/>
      <c r="OAM429" s="565"/>
      <c r="OAN429" s="565"/>
      <c r="OAO429" s="565"/>
      <c r="OAP429" s="565"/>
      <c r="OAQ429" s="565"/>
      <c r="OAR429" s="565"/>
      <c r="OAS429" s="565"/>
      <c r="OAT429" s="565"/>
      <c r="OAU429" s="565"/>
      <c r="OAV429" s="565"/>
      <c r="OAW429" s="565"/>
      <c r="OAX429" s="565"/>
      <c r="OAY429" s="565"/>
      <c r="OAZ429" s="565"/>
      <c r="OBA429" s="565"/>
      <c r="OBB429" s="565"/>
      <c r="OBC429" s="565"/>
      <c r="OBD429" s="565"/>
      <c r="OBE429" s="565"/>
      <c r="OBF429" s="565"/>
      <c r="OBG429" s="565"/>
      <c r="OBH429" s="565"/>
      <c r="OBI429" s="565"/>
      <c r="OBJ429" s="565"/>
      <c r="OBK429" s="565"/>
      <c r="OBL429" s="565"/>
      <c r="OBM429" s="565"/>
      <c r="OBN429" s="565"/>
      <c r="OBO429" s="565"/>
      <c r="OBP429" s="565"/>
      <c r="OBQ429" s="565"/>
      <c r="OBR429" s="565"/>
      <c r="OBS429" s="565"/>
      <c r="OBT429" s="565"/>
      <c r="OBU429" s="565"/>
      <c r="OBV429" s="565"/>
      <c r="OBW429" s="565"/>
      <c r="OBX429" s="565"/>
      <c r="OBY429" s="565"/>
      <c r="OBZ429" s="565"/>
      <c r="OCA429" s="565"/>
      <c r="OCB429" s="565"/>
      <c r="OCC429" s="565"/>
      <c r="OCD429" s="565"/>
      <c r="OCE429" s="565"/>
      <c r="OCF429" s="565"/>
      <c r="OCG429" s="565"/>
      <c r="OCH429" s="565"/>
      <c r="OCI429" s="565"/>
      <c r="OCJ429" s="565"/>
      <c r="OCK429" s="565"/>
      <c r="OCL429" s="565"/>
      <c r="OCM429" s="565"/>
      <c r="OCN429" s="565"/>
      <c r="OCO429" s="565"/>
      <c r="OCP429" s="565"/>
      <c r="OCQ429" s="565"/>
      <c r="OCR429" s="565"/>
      <c r="OCS429" s="565"/>
      <c r="OCT429" s="565"/>
      <c r="OCU429" s="565"/>
      <c r="OCV429" s="565"/>
      <c r="OCW429" s="565"/>
      <c r="OCX429" s="565"/>
      <c r="OCY429" s="565"/>
      <c r="OCZ429" s="565"/>
      <c r="ODA429" s="565"/>
      <c r="ODB429" s="565"/>
      <c r="ODC429" s="565"/>
      <c r="ODD429" s="565"/>
      <c r="ODE429" s="565"/>
      <c r="ODF429" s="565"/>
      <c r="ODG429" s="565"/>
      <c r="ODH429" s="565"/>
      <c r="ODI429" s="565"/>
      <c r="ODJ429" s="565"/>
      <c r="ODK429" s="565"/>
      <c r="ODL429" s="565"/>
      <c r="ODM429" s="565"/>
      <c r="ODN429" s="565"/>
      <c r="ODO429" s="565"/>
      <c r="ODP429" s="565"/>
      <c r="ODQ429" s="565"/>
      <c r="ODR429" s="565"/>
      <c r="ODS429" s="565"/>
      <c r="ODT429" s="565"/>
      <c r="ODU429" s="565"/>
      <c r="ODV429" s="565"/>
      <c r="ODW429" s="565"/>
      <c r="ODX429" s="565"/>
      <c r="ODY429" s="565"/>
      <c r="ODZ429" s="565"/>
      <c r="OEA429" s="565"/>
      <c r="OEB429" s="565"/>
      <c r="OEC429" s="565"/>
      <c r="OED429" s="565"/>
      <c r="OEE429" s="565"/>
      <c r="OEF429" s="565"/>
      <c r="OEG429" s="565"/>
      <c r="OEH429" s="565"/>
      <c r="OEI429" s="565"/>
      <c r="OEJ429" s="565"/>
      <c r="OEK429" s="565"/>
      <c r="OEL429" s="565"/>
      <c r="OEM429" s="565"/>
      <c r="OEN429" s="565"/>
      <c r="OEO429" s="565"/>
      <c r="OEP429" s="565"/>
      <c r="OEQ429" s="565"/>
      <c r="OER429" s="565"/>
      <c r="OES429" s="565"/>
      <c r="OET429" s="565"/>
      <c r="OEU429" s="565"/>
      <c r="OEV429" s="565"/>
      <c r="OEW429" s="565"/>
      <c r="OEX429" s="565"/>
      <c r="OEY429" s="565"/>
      <c r="OEZ429" s="565"/>
      <c r="OFA429" s="565"/>
      <c r="OFB429" s="565"/>
      <c r="OFC429" s="565"/>
      <c r="OFD429" s="565"/>
      <c r="OFE429" s="565"/>
      <c r="OFF429" s="565"/>
      <c r="OFG429" s="565"/>
      <c r="OFH429" s="565"/>
      <c r="OFI429" s="565"/>
      <c r="OFJ429" s="565"/>
      <c r="OFK429" s="565"/>
      <c r="OFL429" s="565"/>
      <c r="OFM429" s="565"/>
      <c r="OFN429" s="565"/>
      <c r="OFO429" s="565"/>
      <c r="OFP429" s="565"/>
      <c r="OFQ429" s="565"/>
      <c r="OFR429" s="565"/>
      <c r="OFS429" s="565"/>
      <c r="OFT429" s="565"/>
      <c r="OFU429" s="565"/>
      <c r="OFV429" s="565"/>
      <c r="OFW429" s="565"/>
      <c r="OFX429" s="565"/>
      <c r="OFY429" s="565"/>
      <c r="OFZ429" s="565"/>
      <c r="OGA429" s="565"/>
      <c r="OGB429" s="565"/>
      <c r="OGC429" s="565"/>
      <c r="OGD429" s="565"/>
      <c r="OGE429" s="565"/>
      <c r="OGF429" s="565"/>
      <c r="OGG429" s="565"/>
      <c r="OGH429" s="565"/>
      <c r="OGI429" s="565"/>
      <c r="OGJ429" s="565"/>
      <c r="OGK429" s="565"/>
      <c r="OGL429" s="565"/>
      <c r="OGM429" s="565"/>
      <c r="OGN429" s="565"/>
      <c r="OGO429" s="565"/>
      <c r="OGP429" s="565"/>
      <c r="OGQ429" s="565"/>
      <c r="OGR429" s="565"/>
      <c r="OGS429" s="565"/>
      <c r="OGT429" s="565"/>
      <c r="OGU429" s="565"/>
      <c r="OGV429" s="565"/>
      <c r="OGW429" s="565"/>
      <c r="OGX429" s="565"/>
      <c r="OGY429" s="565"/>
      <c r="OGZ429" s="565"/>
      <c r="OHA429" s="565"/>
      <c r="OHB429" s="565"/>
      <c r="OHC429" s="565"/>
      <c r="OHD429" s="565"/>
      <c r="OHE429" s="565"/>
      <c r="OHF429" s="565"/>
      <c r="OHG429" s="565"/>
      <c r="OHH429" s="565"/>
      <c r="OHI429" s="565"/>
      <c r="OHJ429" s="565"/>
      <c r="OHK429" s="565"/>
      <c r="OHL429" s="565"/>
      <c r="OHM429" s="565"/>
      <c r="OHN429" s="565"/>
      <c r="OHO429" s="565"/>
      <c r="OHP429" s="565"/>
      <c r="OHQ429" s="565"/>
      <c r="OHR429" s="565"/>
      <c r="OHS429" s="565"/>
      <c r="OHT429" s="565"/>
      <c r="OHU429" s="565"/>
      <c r="OHV429" s="565"/>
      <c r="OHW429" s="565"/>
      <c r="OHX429" s="565"/>
      <c r="OHY429" s="565"/>
      <c r="OHZ429" s="565"/>
      <c r="OIA429" s="565"/>
      <c r="OIB429" s="565"/>
      <c r="OIC429" s="565"/>
      <c r="OID429" s="565"/>
      <c r="OIE429" s="565"/>
      <c r="OIF429" s="565"/>
      <c r="OIG429" s="565"/>
      <c r="OIH429" s="565"/>
      <c r="OII429" s="565"/>
      <c r="OIJ429" s="565"/>
      <c r="OIK429" s="565"/>
      <c r="OIL429" s="565"/>
      <c r="OIM429" s="565"/>
      <c r="OIN429" s="565"/>
      <c r="OIO429" s="565"/>
      <c r="OIP429" s="565"/>
      <c r="OIQ429" s="565"/>
      <c r="OIR429" s="565"/>
      <c r="OIS429" s="565"/>
      <c r="OIT429" s="565"/>
      <c r="OIU429" s="565"/>
      <c r="OIV429" s="565"/>
      <c r="OIW429" s="565"/>
      <c r="OIX429" s="565"/>
      <c r="OIY429" s="565"/>
      <c r="OIZ429" s="565"/>
      <c r="OJA429" s="565"/>
      <c r="OJB429" s="565"/>
      <c r="OJC429" s="565"/>
      <c r="OJD429" s="565"/>
      <c r="OJE429" s="565"/>
      <c r="OJF429" s="565"/>
      <c r="OJG429" s="565"/>
      <c r="OJH429" s="565"/>
      <c r="OJI429" s="565"/>
      <c r="OJJ429" s="565"/>
      <c r="OJK429" s="565"/>
      <c r="OJL429" s="565"/>
      <c r="OJM429" s="565"/>
      <c r="OJN429" s="565"/>
      <c r="OJO429" s="565"/>
      <c r="OJP429" s="565"/>
      <c r="OJQ429" s="565"/>
      <c r="OJR429" s="565"/>
      <c r="OJS429" s="565"/>
      <c r="OJT429" s="565"/>
      <c r="OJU429" s="565"/>
      <c r="OJV429" s="565"/>
      <c r="OJW429" s="565"/>
      <c r="OJX429" s="565"/>
      <c r="OJY429" s="565"/>
      <c r="OJZ429" s="565"/>
      <c r="OKA429" s="565"/>
      <c r="OKB429" s="565"/>
      <c r="OKC429" s="565"/>
      <c r="OKD429" s="565"/>
      <c r="OKE429" s="565"/>
      <c r="OKF429" s="565"/>
      <c r="OKG429" s="565"/>
      <c r="OKH429" s="565"/>
      <c r="OKI429" s="565"/>
      <c r="OKJ429" s="565"/>
      <c r="OKK429" s="565"/>
      <c r="OKL429" s="565"/>
      <c r="OKM429" s="565"/>
      <c r="OKN429" s="565"/>
      <c r="OKO429" s="565"/>
      <c r="OKP429" s="565"/>
      <c r="OKQ429" s="565"/>
      <c r="OKR429" s="565"/>
      <c r="OKS429" s="565"/>
      <c r="OKT429" s="565"/>
      <c r="OKU429" s="565"/>
      <c r="OKV429" s="565"/>
      <c r="OKW429" s="565"/>
      <c r="OKX429" s="565"/>
      <c r="OKY429" s="565"/>
      <c r="OKZ429" s="565"/>
      <c r="OLA429" s="565"/>
      <c r="OLB429" s="565"/>
      <c r="OLC429" s="565"/>
      <c r="OLD429" s="565"/>
      <c r="OLE429" s="565"/>
      <c r="OLF429" s="565"/>
      <c r="OLG429" s="565"/>
      <c r="OLH429" s="565"/>
      <c r="OLI429" s="565"/>
      <c r="OLJ429" s="565"/>
      <c r="OLK429" s="565"/>
      <c r="OLL429" s="565"/>
      <c r="OLM429" s="565"/>
      <c r="OLN429" s="565"/>
      <c r="OLO429" s="565"/>
      <c r="OLP429" s="565"/>
      <c r="OLQ429" s="565"/>
      <c r="OLR429" s="565"/>
      <c r="OLS429" s="565"/>
      <c r="OLT429" s="565"/>
      <c r="OLU429" s="565"/>
      <c r="OLV429" s="565"/>
      <c r="OLW429" s="565"/>
      <c r="OLX429" s="565"/>
      <c r="OLY429" s="565"/>
      <c r="OLZ429" s="565"/>
      <c r="OMA429" s="565"/>
      <c r="OMB429" s="565"/>
      <c r="OMC429" s="565"/>
      <c r="OMD429" s="565"/>
      <c r="OME429" s="565"/>
      <c r="OMF429" s="565"/>
      <c r="OMG429" s="565"/>
      <c r="OMH429" s="565"/>
      <c r="OMI429" s="565"/>
      <c r="OMJ429" s="565"/>
      <c r="OMK429" s="565"/>
      <c r="OML429" s="565"/>
      <c r="OMM429" s="565"/>
      <c r="OMN429" s="565"/>
      <c r="OMO429" s="565"/>
      <c r="OMP429" s="565"/>
      <c r="OMQ429" s="565"/>
      <c r="OMR429" s="565"/>
      <c r="OMS429" s="565"/>
      <c r="OMT429" s="565"/>
      <c r="OMU429" s="565"/>
      <c r="OMV429" s="565"/>
      <c r="OMW429" s="565"/>
      <c r="OMX429" s="565"/>
      <c r="OMY429" s="565"/>
      <c r="OMZ429" s="565"/>
      <c r="ONA429" s="565"/>
      <c r="ONB429" s="565"/>
      <c r="ONC429" s="565"/>
      <c r="OND429" s="565"/>
      <c r="ONE429" s="565"/>
      <c r="ONF429" s="565"/>
      <c r="ONG429" s="565"/>
      <c r="ONH429" s="565"/>
      <c r="ONI429" s="565"/>
      <c r="ONJ429" s="565"/>
      <c r="ONK429" s="565"/>
      <c r="ONL429" s="565"/>
      <c r="ONM429" s="565"/>
      <c r="ONN429" s="565"/>
      <c r="ONO429" s="565"/>
      <c r="ONP429" s="565"/>
      <c r="ONQ429" s="565"/>
      <c r="ONR429" s="565"/>
      <c r="ONS429" s="565"/>
      <c r="ONT429" s="565"/>
      <c r="ONU429" s="565"/>
      <c r="ONV429" s="565"/>
      <c r="ONW429" s="565"/>
      <c r="ONX429" s="565"/>
      <c r="ONY429" s="565"/>
      <c r="ONZ429" s="565"/>
      <c r="OOA429" s="565"/>
      <c r="OOB429" s="565"/>
      <c r="OOC429" s="565"/>
      <c r="OOD429" s="565"/>
      <c r="OOE429" s="565"/>
      <c r="OOF429" s="565"/>
      <c r="OOG429" s="565"/>
      <c r="OOH429" s="565"/>
      <c r="OOI429" s="565"/>
      <c r="OOJ429" s="565"/>
      <c r="OOK429" s="565"/>
      <c r="OOL429" s="565"/>
      <c r="OOM429" s="565"/>
      <c r="OON429" s="565"/>
      <c r="OOO429" s="565"/>
      <c r="OOP429" s="565"/>
      <c r="OOQ429" s="565"/>
      <c r="OOR429" s="565"/>
      <c r="OOS429" s="565"/>
      <c r="OOT429" s="565"/>
      <c r="OOU429" s="565"/>
      <c r="OOV429" s="565"/>
      <c r="OOW429" s="565"/>
      <c r="OOX429" s="565"/>
      <c r="OOY429" s="565"/>
      <c r="OOZ429" s="565"/>
      <c r="OPA429" s="565"/>
      <c r="OPB429" s="565"/>
      <c r="OPC429" s="565"/>
      <c r="OPD429" s="565"/>
      <c r="OPE429" s="565"/>
      <c r="OPF429" s="565"/>
      <c r="OPG429" s="565"/>
      <c r="OPH429" s="565"/>
      <c r="OPI429" s="565"/>
      <c r="OPJ429" s="565"/>
      <c r="OPK429" s="565"/>
      <c r="OPL429" s="565"/>
      <c r="OPM429" s="565"/>
      <c r="OPN429" s="565"/>
      <c r="OPO429" s="565"/>
      <c r="OPP429" s="565"/>
      <c r="OPQ429" s="565"/>
      <c r="OPR429" s="565"/>
      <c r="OPS429" s="565"/>
      <c r="OPT429" s="565"/>
      <c r="OPU429" s="565"/>
      <c r="OPV429" s="565"/>
      <c r="OPW429" s="565"/>
      <c r="OPX429" s="565"/>
      <c r="OPY429" s="565"/>
      <c r="OPZ429" s="565"/>
      <c r="OQA429" s="565"/>
      <c r="OQB429" s="565"/>
      <c r="OQC429" s="565"/>
      <c r="OQD429" s="565"/>
      <c r="OQE429" s="565"/>
      <c r="OQF429" s="565"/>
      <c r="OQG429" s="565"/>
      <c r="OQH429" s="565"/>
      <c r="OQI429" s="565"/>
      <c r="OQJ429" s="565"/>
      <c r="OQK429" s="565"/>
      <c r="OQL429" s="565"/>
      <c r="OQM429" s="565"/>
      <c r="OQN429" s="565"/>
      <c r="OQO429" s="565"/>
      <c r="OQP429" s="565"/>
      <c r="OQQ429" s="565"/>
      <c r="OQR429" s="565"/>
      <c r="OQS429" s="565"/>
      <c r="OQT429" s="565"/>
      <c r="OQU429" s="565"/>
      <c r="OQV429" s="565"/>
      <c r="OQW429" s="565"/>
      <c r="OQX429" s="565"/>
      <c r="OQY429" s="565"/>
      <c r="OQZ429" s="565"/>
      <c r="ORA429" s="565"/>
      <c r="ORB429" s="565"/>
      <c r="ORC429" s="565"/>
      <c r="ORD429" s="565"/>
      <c r="ORE429" s="565"/>
      <c r="ORF429" s="565"/>
      <c r="ORG429" s="565"/>
      <c r="ORH429" s="565"/>
      <c r="ORI429" s="565"/>
      <c r="ORJ429" s="565"/>
      <c r="ORK429" s="565"/>
      <c r="ORL429" s="565"/>
      <c r="ORM429" s="565"/>
      <c r="ORN429" s="565"/>
      <c r="ORO429" s="565"/>
      <c r="ORP429" s="565"/>
      <c r="ORQ429" s="565"/>
      <c r="ORR429" s="565"/>
      <c r="ORS429" s="565"/>
      <c r="ORT429" s="565"/>
      <c r="ORU429" s="565"/>
      <c r="ORV429" s="565"/>
      <c r="ORW429" s="565"/>
      <c r="ORX429" s="565"/>
      <c r="ORY429" s="565"/>
      <c r="ORZ429" s="565"/>
      <c r="OSA429" s="565"/>
      <c r="OSB429" s="565"/>
      <c r="OSC429" s="565"/>
      <c r="OSD429" s="565"/>
      <c r="OSE429" s="565"/>
      <c r="OSF429" s="565"/>
      <c r="OSG429" s="565"/>
      <c r="OSH429" s="565"/>
      <c r="OSI429" s="565"/>
      <c r="OSJ429" s="565"/>
      <c r="OSK429" s="565"/>
      <c r="OSL429" s="565"/>
      <c r="OSM429" s="565"/>
      <c r="OSN429" s="565"/>
      <c r="OSO429" s="565"/>
      <c r="OSP429" s="565"/>
      <c r="OSQ429" s="565"/>
      <c r="OSR429" s="565"/>
      <c r="OSS429" s="565"/>
      <c r="OST429" s="565"/>
      <c r="OSU429" s="565"/>
      <c r="OSV429" s="565"/>
      <c r="OSW429" s="565"/>
      <c r="OSX429" s="565"/>
      <c r="OSY429" s="565"/>
      <c r="OSZ429" s="565"/>
      <c r="OTA429" s="565"/>
      <c r="OTB429" s="565"/>
      <c r="OTC429" s="565"/>
      <c r="OTD429" s="565"/>
      <c r="OTE429" s="565"/>
      <c r="OTF429" s="565"/>
      <c r="OTG429" s="565"/>
      <c r="OTH429" s="565"/>
      <c r="OTI429" s="565"/>
      <c r="OTJ429" s="565"/>
      <c r="OTK429" s="565"/>
      <c r="OTL429" s="565"/>
      <c r="OTM429" s="565"/>
      <c r="OTN429" s="565"/>
      <c r="OTO429" s="565"/>
      <c r="OTP429" s="565"/>
      <c r="OTQ429" s="565"/>
      <c r="OTR429" s="565"/>
      <c r="OTS429" s="565"/>
      <c r="OTT429" s="565"/>
      <c r="OTU429" s="565"/>
      <c r="OTV429" s="565"/>
      <c r="OTW429" s="565"/>
      <c r="OTX429" s="565"/>
      <c r="OTY429" s="565"/>
      <c r="OTZ429" s="565"/>
      <c r="OUA429" s="565"/>
      <c r="OUB429" s="565"/>
      <c r="OUC429" s="565"/>
      <c r="OUD429" s="565"/>
      <c r="OUE429" s="565"/>
      <c r="OUF429" s="565"/>
      <c r="OUG429" s="565"/>
      <c r="OUH429" s="565"/>
      <c r="OUI429" s="565"/>
      <c r="OUJ429" s="565"/>
      <c r="OUK429" s="565"/>
      <c r="OUL429" s="565"/>
      <c r="OUM429" s="565"/>
      <c r="OUN429" s="565"/>
      <c r="OUO429" s="565"/>
      <c r="OUP429" s="565"/>
      <c r="OUQ429" s="565"/>
      <c r="OUR429" s="565"/>
      <c r="OUS429" s="565"/>
      <c r="OUT429" s="565"/>
      <c r="OUU429" s="565"/>
      <c r="OUV429" s="565"/>
      <c r="OUW429" s="565"/>
      <c r="OUX429" s="565"/>
      <c r="OUY429" s="565"/>
      <c r="OUZ429" s="565"/>
      <c r="OVA429" s="565"/>
      <c r="OVB429" s="565"/>
      <c r="OVC429" s="565"/>
      <c r="OVD429" s="565"/>
      <c r="OVE429" s="565"/>
      <c r="OVF429" s="565"/>
      <c r="OVG429" s="565"/>
      <c r="OVH429" s="565"/>
      <c r="OVI429" s="565"/>
      <c r="OVJ429" s="565"/>
      <c r="OVK429" s="565"/>
      <c r="OVL429" s="565"/>
      <c r="OVM429" s="565"/>
      <c r="OVN429" s="565"/>
      <c r="OVO429" s="565"/>
      <c r="OVP429" s="565"/>
      <c r="OVQ429" s="565"/>
      <c r="OVR429" s="565"/>
      <c r="OVS429" s="565"/>
      <c r="OVT429" s="565"/>
      <c r="OVU429" s="565"/>
      <c r="OVV429" s="565"/>
      <c r="OVW429" s="565"/>
      <c r="OVX429" s="565"/>
      <c r="OVY429" s="565"/>
      <c r="OVZ429" s="565"/>
      <c r="OWA429" s="565"/>
      <c r="OWB429" s="565"/>
      <c r="OWC429" s="565"/>
      <c r="OWD429" s="565"/>
      <c r="OWE429" s="565"/>
      <c r="OWF429" s="565"/>
      <c r="OWG429" s="565"/>
      <c r="OWH429" s="565"/>
      <c r="OWI429" s="565"/>
      <c r="OWJ429" s="565"/>
      <c r="OWK429" s="565"/>
      <c r="OWL429" s="565"/>
      <c r="OWM429" s="565"/>
      <c r="OWN429" s="565"/>
      <c r="OWO429" s="565"/>
      <c r="OWP429" s="565"/>
      <c r="OWQ429" s="565"/>
      <c r="OWR429" s="565"/>
      <c r="OWS429" s="565"/>
      <c r="OWT429" s="565"/>
      <c r="OWU429" s="565"/>
      <c r="OWV429" s="565"/>
      <c r="OWW429" s="565"/>
      <c r="OWX429" s="565"/>
      <c r="OWY429" s="565"/>
      <c r="OWZ429" s="565"/>
      <c r="OXA429" s="565"/>
      <c r="OXB429" s="565"/>
      <c r="OXC429" s="565"/>
      <c r="OXD429" s="565"/>
      <c r="OXE429" s="565"/>
      <c r="OXF429" s="565"/>
      <c r="OXG429" s="565"/>
      <c r="OXH429" s="565"/>
      <c r="OXI429" s="565"/>
      <c r="OXJ429" s="565"/>
      <c r="OXK429" s="565"/>
      <c r="OXL429" s="565"/>
      <c r="OXM429" s="565"/>
      <c r="OXN429" s="565"/>
      <c r="OXO429" s="565"/>
      <c r="OXP429" s="565"/>
      <c r="OXQ429" s="565"/>
      <c r="OXR429" s="565"/>
      <c r="OXS429" s="565"/>
      <c r="OXT429" s="565"/>
      <c r="OXU429" s="565"/>
      <c r="OXV429" s="565"/>
      <c r="OXW429" s="565"/>
      <c r="OXX429" s="565"/>
      <c r="OXY429" s="565"/>
      <c r="OXZ429" s="565"/>
      <c r="OYA429" s="565"/>
      <c r="OYB429" s="565"/>
      <c r="OYC429" s="565"/>
      <c r="OYD429" s="565"/>
      <c r="OYE429" s="565"/>
      <c r="OYF429" s="565"/>
      <c r="OYG429" s="565"/>
      <c r="OYH429" s="565"/>
      <c r="OYI429" s="565"/>
      <c r="OYJ429" s="565"/>
      <c r="OYK429" s="565"/>
      <c r="OYL429" s="565"/>
      <c r="OYM429" s="565"/>
      <c r="OYN429" s="565"/>
      <c r="OYO429" s="565"/>
      <c r="OYP429" s="565"/>
      <c r="OYQ429" s="565"/>
      <c r="OYR429" s="565"/>
      <c r="OYS429" s="565"/>
      <c r="OYT429" s="565"/>
      <c r="OYU429" s="565"/>
      <c r="OYV429" s="565"/>
      <c r="OYW429" s="565"/>
      <c r="OYX429" s="565"/>
      <c r="OYY429" s="565"/>
      <c r="OYZ429" s="565"/>
      <c r="OZA429" s="565"/>
      <c r="OZB429" s="565"/>
      <c r="OZC429" s="565"/>
      <c r="OZD429" s="565"/>
      <c r="OZE429" s="565"/>
      <c r="OZF429" s="565"/>
      <c r="OZG429" s="565"/>
      <c r="OZH429" s="565"/>
      <c r="OZI429" s="565"/>
      <c r="OZJ429" s="565"/>
      <c r="OZK429" s="565"/>
      <c r="OZL429" s="565"/>
      <c r="OZM429" s="565"/>
      <c r="OZN429" s="565"/>
      <c r="OZO429" s="565"/>
      <c r="OZP429" s="565"/>
      <c r="OZQ429" s="565"/>
      <c r="OZR429" s="565"/>
      <c r="OZS429" s="565"/>
      <c r="OZT429" s="565"/>
      <c r="OZU429" s="565"/>
      <c r="OZV429" s="565"/>
      <c r="OZW429" s="565"/>
      <c r="OZX429" s="565"/>
      <c r="OZY429" s="565"/>
      <c r="OZZ429" s="565"/>
      <c r="PAA429" s="565"/>
      <c r="PAB429" s="565"/>
      <c r="PAC429" s="565"/>
      <c r="PAD429" s="565"/>
      <c r="PAE429" s="565"/>
      <c r="PAF429" s="565"/>
      <c r="PAG429" s="565"/>
      <c r="PAH429" s="565"/>
      <c r="PAI429" s="565"/>
      <c r="PAJ429" s="565"/>
      <c r="PAK429" s="565"/>
      <c r="PAL429" s="565"/>
      <c r="PAM429" s="565"/>
      <c r="PAN429" s="565"/>
      <c r="PAO429" s="565"/>
      <c r="PAP429" s="565"/>
      <c r="PAQ429" s="565"/>
      <c r="PAR429" s="565"/>
      <c r="PAS429" s="565"/>
      <c r="PAT429" s="565"/>
      <c r="PAU429" s="565"/>
      <c r="PAV429" s="565"/>
      <c r="PAW429" s="565"/>
      <c r="PAX429" s="565"/>
      <c r="PAY429" s="565"/>
      <c r="PAZ429" s="565"/>
      <c r="PBA429" s="565"/>
      <c r="PBB429" s="565"/>
      <c r="PBC429" s="565"/>
      <c r="PBD429" s="565"/>
      <c r="PBE429" s="565"/>
      <c r="PBF429" s="565"/>
      <c r="PBG429" s="565"/>
      <c r="PBH429" s="565"/>
      <c r="PBI429" s="565"/>
      <c r="PBJ429" s="565"/>
      <c r="PBK429" s="565"/>
      <c r="PBL429" s="565"/>
      <c r="PBM429" s="565"/>
      <c r="PBN429" s="565"/>
      <c r="PBO429" s="565"/>
      <c r="PBP429" s="565"/>
      <c r="PBQ429" s="565"/>
      <c r="PBR429" s="565"/>
      <c r="PBS429" s="565"/>
      <c r="PBT429" s="565"/>
      <c r="PBU429" s="565"/>
      <c r="PBV429" s="565"/>
      <c r="PBW429" s="565"/>
      <c r="PBX429" s="565"/>
      <c r="PBY429" s="565"/>
      <c r="PBZ429" s="565"/>
      <c r="PCA429" s="565"/>
      <c r="PCB429" s="565"/>
      <c r="PCC429" s="565"/>
      <c r="PCD429" s="565"/>
      <c r="PCE429" s="565"/>
      <c r="PCF429" s="565"/>
      <c r="PCG429" s="565"/>
      <c r="PCH429" s="565"/>
      <c r="PCI429" s="565"/>
      <c r="PCJ429" s="565"/>
      <c r="PCK429" s="565"/>
      <c r="PCL429" s="565"/>
      <c r="PCM429" s="565"/>
      <c r="PCN429" s="565"/>
      <c r="PCO429" s="565"/>
      <c r="PCP429" s="565"/>
      <c r="PCQ429" s="565"/>
      <c r="PCR429" s="565"/>
      <c r="PCS429" s="565"/>
      <c r="PCT429" s="565"/>
      <c r="PCU429" s="565"/>
      <c r="PCV429" s="565"/>
      <c r="PCW429" s="565"/>
      <c r="PCX429" s="565"/>
      <c r="PCY429" s="565"/>
      <c r="PCZ429" s="565"/>
      <c r="PDA429" s="565"/>
      <c r="PDB429" s="565"/>
      <c r="PDC429" s="565"/>
      <c r="PDD429" s="565"/>
      <c r="PDE429" s="565"/>
      <c r="PDF429" s="565"/>
      <c r="PDG429" s="565"/>
      <c r="PDH429" s="565"/>
      <c r="PDI429" s="565"/>
      <c r="PDJ429" s="565"/>
      <c r="PDK429" s="565"/>
      <c r="PDL429" s="565"/>
      <c r="PDM429" s="565"/>
      <c r="PDN429" s="565"/>
      <c r="PDO429" s="565"/>
      <c r="PDP429" s="565"/>
      <c r="PDQ429" s="565"/>
      <c r="PDR429" s="565"/>
      <c r="PDS429" s="565"/>
      <c r="PDT429" s="565"/>
      <c r="PDU429" s="565"/>
      <c r="PDV429" s="565"/>
      <c r="PDW429" s="565"/>
      <c r="PDX429" s="565"/>
      <c r="PDY429" s="565"/>
      <c r="PDZ429" s="565"/>
      <c r="PEA429" s="565"/>
      <c r="PEB429" s="565"/>
      <c r="PEC429" s="565"/>
      <c r="PED429" s="565"/>
      <c r="PEE429" s="565"/>
      <c r="PEF429" s="565"/>
      <c r="PEG429" s="565"/>
      <c r="PEH429" s="565"/>
      <c r="PEI429" s="565"/>
      <c r="PEJ429" s="565"/>
      <c r="PEK429" s="565"/>
      <c r="PEL429" s="565"/>
      <c r="PEM429" s="565"/>
      <c r="PEN429" s="565"/>
      <c r="PEO429" s="565"/>
      <c r="PEP429" s="565"/>
      <c r="PEQ429" s="565"/>
      <c r="PER429" s="565"/>
      <c r="PES429" s="565"/>
      <c r="PET429" s="565"/>
      <c r="PEU429" s="565"/>
      <c r="PEV429" s="565"/>
      <c r="PEW429" s="565"/>
      <c r="PEX429" s="565"/>
      <c r="PEY429" s="565"/>
      <c r="PEZ429" s="565"/>
      <c r="PFA429" s="565"/>
      <c r="PFB429" s="565"/>
      <c r="PFC429" s="565"/>
      <c r="PFD429" s="565"/>
      <c r="PFE429" s="565"/>
      <c r="PFF429" s="565"/>
      <c r="PFG429" s="565"/>
      <c r="PFH429" s="565"/>
      <c r="PFI429" s="565"/>
      <c r="PFJ429" s="565"/>
      <c r="PFK429" s="565"/>
      <c r="PFL429" s="565"/>
      <c r="PFM429" s="565"/>
      <c r="PFN429" s="565"/>
      <c r="PFO429" s="565"/>
      <c r="PFP429" s="565"/>
      <c r="PFQ429" s="565"/>
      <c r="PFR429" s="565"/>
      <c r="PFS429" s="565"/>
      <c r="PFT429" s="565"/>
      <c r="PFU429" s="565"/>
      <c r="PFV429" s="565"/>
      <c r="PFW429" s="565"/>
      <c r="PFX429" s="565"/>
      <c r="PFY429" s="565"/>
      <c r="PFZ429" s="565"/>
      <c r="PGA429" s="565"/>
      <c r="PGB429" s="565"/>
      <c r="PGC429" s="565"/>
      <c r="PGD429" s="565"/>
      <c r="PGE429" s="565"/>
      <c r="PGF429" s="565"/>
      <c r="PGG429" s="565"/>
      <c r="PGH429" s="565"/>
      <c r="PGI429" s="565"/>
      <c r="PGJ429" s="565"/>
      <c r="PGK429" s="565"/>
      <c r="PGL429" s="565"/>
      <c r="PGM429" s="565"/>
      <c r="PGN429" s="565"/>
      <c r="PGO429" s="565"/>
      <c r="PGP429" s="565"/>
      <c r="PGQ429" s="565"/>
      <c r="PGR429" s="565"/>
      <c r="PGS429" s="565"/>
      <c r="PGT429" s="565"/>
      <c r="PGU429" s="565"/>
      <c r="PGV429" s="565"/>
      <c r="PGW429" s="565"/>
      <c r="PGX429" s="565"/>
      <c r="PGY429" s="565"/>
      <c r="PGZ429" s="565"/>
      <c r="PHA429" s="565"/>
      <c r="PHB429" s="565"/>
      <c r="PHC429" s="565"/>
      <c r="PHD429" s="565"/>
      <c r="PHE429" s="565"/>
      <c r="PHF429" s="565"/>
      <c r="PHG429" s="565"/>
      <c r="PHH429" s="565"/>
      <c r="PHI429" s="565"/>
      <c r="PHJ429" s="565"/>
      <c r="PHK429" s="565"/>
      <c r="PHL429" s="565"/>
      <c r="PHM429" s="565"/>
      <c r="PHN429" s="565"/>
      <c r="PHO429" s="565"/>
      <c r="PHP429" s="565"/>
      <c r="PHQ429" s="565"/>
      <c r="PHR429" s="565"/>
      <c r="PHS429" s="565"/>
      <c r="PHT429" s="565"/>
      <c r="PHU429" s="565"/>
      <c r="PHV429" s="565"/>
      <c r="PHW429" s="565"/>
      <c r="PHX429" s="565"/>
      <c r="PHY429" s="565"/>
      <c r="PHZ429" s="565"/>
      <c r="PIA429" s="565"/>
      <c r="PIB429" s="565"/>
      <c r="PIC429" s="565"/>
      <c r="PID429" s="565"/>
      <c r="PIE429" s="565"/>
      <c r="PIF429" s="565"/>
      <c r="PIG429" s="565"/>
      <c r="PIH429" s="565"/>
      <c r="PII429" s="565"/>
      <c r="PIJ429" s="565"/>
      <c r="PIK429" s="565"/>
      <c r="PIL429" s="565"/>
      <c r="PIM429" s="565"/>
      <c r="PIN429" s="565"/>
      <c r="PIO429" s="565"/>
      <c r="PIP429" s="565"/>
      <c r="PIQ429" s="565"/>
      <c r="PIR429" s="565"/>
      <c r="PIS429" s="565"/>
      <c r="PIT429" s="565"/>
      <c r="PIU429" s="565"/>
      <c r="PIV429" s="565"/>
      <c r="PIW429" s="565"/>
      <c r="PIX429" s="565"/>
      <c r="PIY429" s="565"/>
      <c r="PIZ429" s="565"/>
      <c r="PJA429" s="565"/>
      <c r="PJB429" s="565"/>
      <c r="PJC429" s="565"/>
      <c r="PJD429" s="565"/>
      <c r="PJE429" s="565"/>
      <c r="PJF429" s="565"/>
      <c r="PJG429" s="565"/>
      <c r="PJH429" s="565"/>
      <c r="PJI429" s="565"/>
      <c r="PJJ429" s="565"/>
      <c r="PJK429" s="565"/>
      <c r="PJL429" s="565"/>
      <c r="PJM429" s="565"/>
      <c r="PJN429" s="565"/>
      <c r="PJO429" s="565"/>
      <c r="PJP429" s="565"/>
      <c r="PJQ429" s="565"/>
      <c r="PJR429" s="565"/>
      <c r="PJS429" s="565"/>
      <c r="PJT429" s="565"/>
      <c r="PJU429" s="565"/>
      <c r="PJV429" s="565"/>
      <c r="PJW429" s="565"/>
      <c r="PJX429" s="565"/>
      <c r="PJY429" s="565"/>
      <c r="PJZ429" s="565"/>
      <c r="PKA429" s="565"/>
      <c r="PKB429" s="565"/>
      <c r="PKC429" s="565"/>
      <c r="PKD429" s="565"/>
      <c r="PKE429" s="565"/>
      <c r="PKF429" s="565"/>
      <c r="PKG429" s="565"/>
      <c r="PKH429" s="565"/>
      <c r="PKI429" s="565"/>
      <c r="PKJ429" s="565"/>
      <c r="PKK429" s="565"/>
      <c r="PKL429" s="565"/>
      <c r="PKM429" s="565"/>
      <c r="PKN429" s="565"/>
      <c r="PKO429" s="565"/>
      <c r="PKP429" s="565"/>
      <c r="PKQ429" s="565"/>
      <c r="PKR429" s="565"/>
      <c r="PKS429" s="565"/>
      <c r="PKT429" s="565"/>
      <c r="PKU429" s="565"/>
      <c r="PKV429" s="565"/>
      <c r="PKW429" s="565"/>
      <c r="PKX429" s="565"/>
      <c r="PKY429" s="565"/>
      <c r="PKZ429" s="565"/>
      <c r="PLA429" s="565"/>
      <c r="PLB429" s="565"/>
      <c r="PLC429" s="565"/>
      <c r="PLD429" s="565"/>
      <c r="PLE429" s="565"/>
      <c r="PLF429" s="565"/>
      <c r="PLG429" s="565"/>
      <c r="PLH429" s="565"/>
      <c r="PLI429" s="565"/>
      <c r="PLJ429" s="565"/>
      <c r="PLK429" s="565"/>
      <c r="PLL429" s="565"/>
      <c r="PLM429" s="565"/>
      <c r="PLN429" s="565"/>
      <c r="PLO429" s="565"/>
      <c r="PLP429" s="565"/>
      <c r="PLQ429" s="565"/>
      <c r="PLR429" s="565"/>
      <c r="PLS429" s="565"/>
      <c r="PLT429" s="565"/>
      <c r="PLU429" s="565"/>
      <c r="PLV429" s="565"/>
      <c r="PLW429" s="565"/>
      <c r="PLX429" s="565"/>
      <c r="PLY429" s="565"/>
      <c r="PLZ429" s="565"/>
      <c r="PMA429" s="565"/>
      <c r="PMB429" s="565"/>
      <c r="PMC429" s="565"/>
      <c r="PMD429" s="565"/>
      <c r="PME429" s="565"/>
      <c r="PMF429" s="565"/>
      <c r="PMG429" s="565"/>
      <c r="PMH429" s="565"/>
      <c r="PMI429" s="565"/>
      <c r="PMJ429" s="565"/>
      <c r="PMK429" s="565"/>
      <c r="PML429" s="565"/>
      <c r="PMM429" s="565"/>
      <c r="PMN429" s="565"/>
      <c r="PMO429" s="565"/>
      <c r="PMP429" s="565"/>
      <c r="PMQ429" s="565"/>
      <c r="PMR429" s="565"/>
      <c r="PMS429" s="565"/>
      <c r="PMT429" s="565"/>
      <c r="PMU429" s="565"/>
      <c r="PMV429" s="565"/>
      <c r="PMW429" s="565"/>
      <c r="PMX429" s="565"/>
      <c r="PMY429" s="565"/>
      <c r="PMZ429" s="565"/>
      <c r="PNA429" s="565"/>
      <c r="PNB429" s="565"/>
      <c r="PNC429" s="565"/>
      <c r="PND429" s="565"/>
      <c r="PNE429" s="565"/>
      <c r="PNF429" s="565"/>
      <c r="PNG429" s="565"/>
      <c r="PNH429" s="565"/>
      <c r="PNI429" s="565"/>
      <c r="PNJ429" s="565"/>
      <c r="PNK429" s="565"/>
      <c r="PNL429" s="565"/>
      <c r="PNM429" s="565"/>
      <c r="PNN429" s="565"/>
      <c r="PNO429" s="565"/>
      <c r="PNP429" s="565"/>
      <c r="PNQ429" s="565"/>
      <c r="PNR429" s="565"/>
      <c r="PNS429" s="565"/>
      <c r="PNT429" s="565"/>
      <c r="PNU429" s="565"/>
      <c r="PNV429" s="565"/>
      <c r="PNW429" s="565"/>
      <c r="PNX429" s="565"/>
      <c r="PNY429" s="565"/>
      <c r="PNZ429" s="565"/>
      <c r="POA429" s="565"/>
      <c r="POB429" s="565"/>
      <c r="POC429" s="565"/>
      <c r="POD429" s="565"/>
      <c r="POE429" s="565"/>
      <c r="POF429" s="565"/>
      <c r="POG429" s="565"/>
      <c r="POH429" s="565"/>
      <c r="POI429" s="565"/>
      <c r="POJ429" s="565"/>
      <c r="POK429" s="565"/>
      <c r="POL429" s="565"/>
      <c r="POM429" s="565"/>
      <c r="PON429" s="565"/>
      <c r="POO429" s="565"/>
      <c r="POP429" s="565"/>
      <c r="POQ429" s="565"/>
      <c r="POR429" s="565"/>
      <c r="POS429" s="565"/>
      <c r="POT429" s="565"/>
      <c r="POU429" s="565"/>
      <c r="POV429" s="565"/>
      <c r="POW429" s="565"/>
      <c r="POX429" s="565"/>
      <c r="POY429" s="565"/>
      <c r="POZ429" s="565"/>
      <c r="PPA429" s="565"/>
      <c r="PPB429" s="565"/>
      <c r="PPC429" s="565"/>
      <c r="PPD429" s="565"/>
      <c r="PPE429" s="565"/>
      <c r="PPF429" s="565"/>
      <c r="PPG429" s="565"/>
      <c r="PPH429" s="565"/>
      <c r="PPI429" s="565"/>
      <c r="PPJ429" s="565"/>
      <c r="PPK429" s="565"/>
      <c r="PPL429" s="565"/>
      <c r="PPM429" s="565"/>
      <c r="PPN429" s="565"/>
      <c r="PPO429" s="565"/>
      <c r="PPP429" s="565"/>
      <c r="PPQ429" s="565"/>
      <c r="PPR429" s="565"/>
      <c r="PPS429" s="565"/>
      <c r="PPT429" s="565"/>
      <c r="PPU429" s="565"/>
      <c r="PPV429" s="565"/>
      <c r="PPW429" s="565"/>
      <c r="PPX429" s="565"/>
      <c r="PPY429" s="565"/>
      <c r="PPZ429" s="565"/>
      <c r="PQA429" s="565"/>
      <c r="PQB429" s="565"/>
      <c r="PQC429" s="565"/>
      <c r="PQD429" s="565"/>
      <c r="PQE429" s="565"/>
      <c r="PQF429" s="565"/>
      <c r="PQG429" s="565"/>
      <c r="PQH429" s="565"/>
      <c r="PQI429" s="565"/>
      <c r="PQJ429" s="565"/>
      <c r="PQK429" s="565"/>
      <c r="PQL429" s="565"/>
      <c r="PQM429" s="565"/>
      <c r="PQN429" s="565"/>
      <c r="PQO429" s="565"/>
      <c r="PQP429" s="565"/>
      <c r="PQQ429" s="565"/>
      <c r="PQR429" s="565"/>
      <c r="PQS429" s="565"/>
      <c r="PQT429" s="565"/>
      <c r="PQU429" s="565"/>
      <c r="PQV429" s="565"/>
      <c r="PQW429" s="565"/>
      <c r="PQX429" s="565"/>
      <c r="PQY429" s="565"/>
      <c r="PQZ429" s="565"/>
      <c r="PRA429" s="565"/>
      <c r="PRB429" s="565"/>
      <c r="PRC429" s="565"/>
      <c r="PRD429" s="565"/>
      <c r="PRE429" s="565"/>
      <c r="PRF429" s="565"/>
      <c r="PRG429" s="565"/>
      <c r="PRH429" s="565"/>
      <c r="PRI429" s="565"/>
      <c r="PRJ429" s="565"/>
      <c r="PRK429" s="565"/>
      <c r="PRL429" s="565"/>
      <c r="PRM429" s="565"/>
      <c r="PRN429" s="565"/>
      <c r="PRO429" s="565"/>
      <c r="PRP429" s="565"/>
      <c r="PRQ429" s="565"/>
      <c r="PRR429" s="565"/>
      <c r="PRS429" s="565"/>
      <c r="PRT429" s="565"/>
      <c r="PRU429" s="565"/>
      <c r="PRV429" s="565"/>
      <c r="PRW429" s="565"/>
      <c r="PRX429" s="565"/>
      <c r="PRY429" s="565"/>
      <c r="PRZ429" s="565"/>
      <c r="PSA429" s="565"/>
      <c r="PSB429" s="565"/>
      <c r="PSC429" s="565"/>
      <c r="PSD429" s="565"/>
      <c r="PSE429" s="565"/>
      <c r="PSF429" s="565"/>
      <c r="PSG429" s="565"/>
      <c r="PSH429" s="565"/>
      <c r="PSI429" s="565"/>
      <c r="PSJ429" s="565"/>
      <c r="PSK429" s="565"/>
      <c r="PSL429" s="565"/>
      <c r="PSM429" s="565"/>
      <c r="PSN429" s="565"/>
      <c r="PSO429" s="565"/>
      <c r="PSP429" s="565"/>
      <c r="PSQ429" s="565"/>
      <c r="PSR429" s="565"/>
      <c r="PSS429" s="565"/>
      <c r="PST429" s="565"/>
      <c r="PSU429" s="565"/>
      <c r="PSV429" s="565"/>
      <c r="PSW429" s="565"/>
      <c r="PSX429" s="565"/>
      <c r="PSY429" s="565"/>
      <c r="PSZ429" s="565"/>
      <c r="PTA429" s="565"/>
      <c r="PTB429" s="565"/>
      <c r="PTC429" s="565"/>
      <c r="PTD429" s="565"/>
      <c r="PTE429" s="565"/>
      <c r="PTF429" s="565"/>
      <c r="PTG429" s="565"/>
      <c r="PTH429" s="565"/>
      <c r="PTI429" s="565"/>
      <c r="PTJ429" s="565"/>
      <c r="PTK429" s="565"/>
      <c r="PTL429" s="565"/>
      <c r="PTM429" s="565"/>
      <c r="PTN429" s="565"/>
      <c r="PTO429" s="565"/>
      <c r="PTP429" s="565"/>
      <c r="PTQ429" s="565"/>
      <c r="PTR429" s="565"/>
      <c r="PTS429" s="565"/>
      <c r="PTT429" s="565"/>
      <c r="PTU429" s="565"/>
      <c r="PTV429" s="565"/>
      <c r="PTW429" s="565"/>
      <c r="PTX429" s="565"/>
      <c r="PTY429" s="565"/>
      <c r="PTZ429" s="565"/>
      <c r="PUA429" s="565"/>
      <c r="PUB429" s="565"/>
      <c r="PUC429" s="565"/>
      <c r="PUD429" s="565"/>
      <c r="PUE429" s="565"/>
      <c r="PUF429" s="565"/>
      <c r="PUG429" s="565"/>
      <c r="PUH429" s="565"/>
      <c r="PUI429" s="565"/>
      <c r="PUJ429" s="565"/>
      <c r="PUK429" s="565"/>
      <c r="PUL429" s="565"/>
      <c r="PUM429" s="565"/>
      <c r="PUN429" s="565"/>
      <c r="PUO429" s="565"/>
      <c r="PUP429" s="565"/>
      <c r="PUQ429" s="565"/>
      <c r="PUR429" s="565"/>
      <c r="PUS429" s="565"/>
      <c r="PUT429" s="565"/>
      <c r="PUU429" s="565"/>
      <c r="PUV429" s="565"/>
      <c r="PUW429" s="565"/>
      <c r="PUX429" s="565"/>
      <c r="PUY429" s="565"/>
      <c r="PUZ429" s="565"/>
      <c r="PVA429" s="565"/>
      <c r="PVB429" s="565"/>
      <c r="PVC429" s="565"/>
      <c r="PVD429" s="565"/>
      <c r="PVE429" s="565"/>
      <c r="PVF429" s="565"/>
      <c r="PVG429" s="565"/>
      <c r="PVH429" s="565"/>
      <c r="PVI429" s="565"/>
      <c r="PVJ429" s="565"/>
      <c r="PVK429" s="565"/>
      <c r="PVL429" s="565"/>
      <c r="PVM429" s="565"/>
      <c r="PVN429" s="565"/>
      <c r="PVO429" s="565"/>
      <c r="PVP429" s="565"/>
      <c r="PVQ429" s="565"/>
      <c r="PVR429" s="565"/>
      <c r="PVS429" s="565"/>
      <c r="PVT429" s="565"/>
      <c r="PVU429" s="565"/>
      <c r="PVV429" s="565"/>
      <c r="PVW429" s="565"/>
      <c r="PVX429" s="565"/>
      <c r="PVY429" s="565"/>
      <c r="PVZ429" s="565"/>
      <c r="PWA429" s="565"/>
      <c r="PWB429" s="565"/>
      <c r="PWC429" s="565"/>
      <c r="PWD429" s="565"/>
      <c r="PWE429" s="565"/>
      <c r="PWF429" s="565"/>
      <c r="PWG429" s="565"/>
      <c r="PWH429" s="565"/>
      <c r="PWI429" s="565"/>
      <c r="PWJ429" s="565"/>
      <c r="PWK429" s="565"/>
      <c r="PWL429" s="565"/>
      <c r="PWM429" s="565"/>
      <c r="PWN429" s="565"/>
      <c r="PWO429" s="565"/>
      <c r="PWP429" s="565"/>
      <c r="PWQ429" s="565"/>
      <c r="PWR429" s="565"/>
      <c r="PWS429" s="565"/>
      <c r="PWT429" s="565"/>
      <c r="PWU429" s="565"/>
      <c r="PWV429" s="565"/>
      <c r="PWW429" s="565"/>
      <c r="PWX429" s="565"/>
      <c r="PWY429" s="565"/>
      <c r="PWZ429" s="565"/>
      <c r="PXA429" s="565"/>
      <c r="PXB429" s="565"/>
      <c r="PXC429" s="565"/>
      <c r="PXD429" s="565"/>
      <c r="PXE429" s="565"/>
      <c r="PXF429" s="565"/>
      <c r="PXG429" s="565"/>
      <c r="PXH429" s="565"/>
      <c r="PXI429" s="565"/>
      <c r="PXJ429" s="565"/>
      <c r="PXK429" s="565"/>
      <c r="PXL429" s="565"/>
      <c r="PXM429" s="565"/>
      <c r="PXN429" s="565"/>
      <c r="PXO429" s="565"/>
      <c r="PXP429" s="565"/>
      <c r="PXQ429" s="565"/>
      <c r="PXR429" s="565"/>
      <c r="PXS429" s="565"/>
      <c r="PXT429" s="565"/>
      <c r="PXU429" s="565"/>
      <c r="PXV429" s="565"/>
      <c r="PXW429" s="565"/>
      <c r="PXX429" s="565"/>
      <c r="PXY429" s="565"/>
      <c r="PXZ429" s="565"/>
      <c r="PYA429" s="565"/>
      <c r="PYB429" s="565"/>
      <c r="PYC429" s="565"/>
      <c r="PYD429" s="565"/>
      <c r="PYE429" s="565"/>
      <c r="PYF429" s="565"/>
      <c r="PYG429" s="565"/>
      <c r="PYH429" s="565"/>
      <c r="PYI429" s="565"/>
      <c r="PYJ429" s="565"/>
      <c r="PYK429" s="565"/>
      <c r="PYL429" s="565"/>
      <c r="PYM429" s="565"/>
      <c r="PYN429" s="565"/>
      <c r="PYO429" s="565"/>
      <c r="PYP429" s="565"/>
      <c r="PYQ429" s="565"/>
      <c r="PYR429" s="565"/>
      <c r="PYS429" s="565"/>
      <c r="PYT429" s="565"/>
      <c r="PYU429" s="565"/>
      <c r="PYV429" s="565"/>
      <c r="PYW429" s="565"/>
      <c r="PYX429" s="565"/>
      <c r="PYY429" s="565"/>
      <c r="PYZ429" s="565"/>
      <c r="PZA429" s="565"/>
      <c r="PZB429" s="565"/>
      <c r="PZC429" s="565"/>
      <c r="PZD429" s="565"/>
      <c r="PZE429" s="565"/>
      <c r="PZF429" s="565"/>
      <c r="PZG429" s="565"/>
      <c r="PZH429" s="565"/>
      <c r="PZI429" s="565"/>
      <c r="PZJ429" s="565"/>
      <c r="PZK429" s="565"/>
      <c r="PZL429" s="565"/>
      <c r="PZM429" s="565"/>
      <c r="PZN429" s="565"/>
      <c r="PZO429" s="565"/>
      <c r="PZP429" s="565"/>
      <c r="PZQ429" s="565"/>
      <c r="PZR429" s="565"/>
      <c r="PZS429" s="565"/>
      <c r="PZT429" s="565"/>
      <c r="PZU429" s="565"/>
      <c r="PZV429" s="565"/>
      <c r="PZW429" s="565"/>
      <c r="PZX429" s="565"/>
      <c r="PZY429" s="565"/>
      <c r="PZZ429" s="565"/>
      <c r="QAA429" s="565"/>
      <c r="QAB429" s="565"/>
      <c r="QAC429" s="565"/>
      <c r="QAD429" s="565"/>
      <c r="QAE429" s="565"/>
      <c r="QAF429" s="565"/>
      <c r="QAG429" s="565"/>
      <c r="QAH429" s="565"/>
      <c r="QAI429" s="565"/>
      <c r="QAJ429" s="565"/>
      <c r="QAK429" s="565"/>
      <c r="QAL429" s="565"/>
      <c r="QAM429" s="565"/>
      <c r="QAN429" s="565"/>
      <c r="QAO429" s="565"/>
      <c r="QAP429" s="565"/>
      <c r="QAQ429" s="565"/>
      <c r="QAR429" s="565"/>
      <c r="QAS429" s="565"/>
      <c r="QAT429" s="565"/>
      <c r="QAU429" s="565"/>
      <c r="QAV429" s="565"/>
      <c r="QAW429" s="565"/>
      <c r="QAX429" s="565"/>
      <c r="QAY429" s="565"/>
      <c r="QAZ429" s="565"/>
      <c r="QBA429" s="565"/>
      <c r="QBB429" s="565"/>
      <c r="QBC429" s="565"/>
      <c r="QBD429" s="565"/>
      <c r="QBE429" s="565"/>
      <c r="QBF429" s="565"/>
      <c r="QBG429" s="565"/>
      <c r="QBH429" s="565"/>
      <c r="QBI429" s="565"/>
      <c r="QBJ429" s="565"/>
      <c r="QBK429" s="565"/>
      <c r="QBL429" s="565"/>
      <c r="QBM429" s="565"/>
      <c r="QBN429" s="565"/>
      <c r="QBO429" s="565"/>
      <c r="QBP429" s="565"/>
      <c r="QBQ429" s="565"/>
      <c r="QBR429" s="565"/>
      <c r="QBS429" s="565"/>
      <c r="QBT429" s="565"/>
      <c r="QBU429" s="565"/>
      <c r="QBV429" s="565"/>
      <c r="QBW429" s="565"/>
      <c r="QBX429" s="565"/>
      <c r="QBY429" s="565"/>
      <c r="QBZ429" s="565"/>
      <c r="QCA429" s="565"/>
      <c r="QCB429" s="565"/>
      <c r="QCC429" s="565"/>
      <c r="QCD429" s="565"/>
      <c r="QCE429" s="565"/>
      <c r="QCF429" s="565"/>
      <c r="QCG429" s="565"/>
      <c r="QCH429" s="565"/>
      <c r="QCI429" s="565"/>
      <c r="QCJ429" s="565"/>
      <c r="QCK429" s="565"/>
      <c r="QCL429" s="565"/>
      <c r="QCM429" s="565"/>
      <c r="QCN429" s="565"/>
      <c r="QCO429" s="565"/>
      <c r="QCP429" s="565"/>
      <c r="QCQ429" s="565"/>
      <c r="QCR429" s="565"/>
      <c r="QCS429" s="565"/>
      <c r="QCT429" s="565"/>
      <c r="QCU429" s="565"/>
      <c r="QCV429" s="565"/>
      <c r="QCW429" s="565"/>
      <c r="QCX429" s="565"/>
      <c r="QCY429" s="565"/>
      <c r="QCZ429" s="565"/>
      <c r="QDA429" s="565"/>
      <c r="QDB429" s="565"/>
      <c r="QDC429" s="565"/>
      <c r="QDD429" s="565"/>
      <c r="QDE429" s="565"/>
      <c r="QDF429" s="565"/>
      <c r="QDG429" s="565"/>
      <c r="QDH429" s="565"/>
      <c r="QDI429" s="565"/>
      <c r="QDJ429" s="565"/>
      <c r="QDK429" s="565"/>
      <c r="QDL429" s="565"/>
      <c r="QDM429" s="565"/>
      <c r="QDN429" s="565"/>
      <c r="QDO429" s="565"/>
      <c r="QDP429" s="565"/>
      <c r="QDQ429" s="565"/>
      <c r="QDR429" s="565"/>
      <c r="QDS429" s="565"/>
      <c r="QDT429" s="565"/>
      <c r="QDU429" s="565"/>
      <c r="QDV429" s="565"/>
      <c r="QDW429" s="565"/>
      <c r="QDX429" s="565"/>
      <c r="QDY429" s="565"/>
      <c r="QDZ429" s="565"/>
      <c r="QEA429" s="565"/>
      <c r="QEB429" s="565"/>
      <c r="QEC429" s="565"/>
      <c r="QED429" s="565"/>
      <c r="QEE429" s="565"/>
      <c r="QEF429" s="565"/>
      <c r="QEG429" s="565"/>
      <c r="QEH429" s="565"/>
      <c r="QEI429" s="565"/>
      <c r="QEJ429" s="565"/>
      <c r="QEK429" s="565"/>
      <c r="QEL429" s="565"/>
      <c r="QEM429" s="565"/>
      <c r="QEN429" s="565"/>
      <c r="QEO429" s="565"/>
      <c r="QEP429" s="565"/>
      <c r="QEQ429" s="565"/>
      <c r="QER429" s="565"/>
      <c r="QES429" s="565"/>
      <c r="QET429" s="565"/>
      <c r="QEU429" s="565"/>
      <c r="QEV429" s="565"/>
      <c r="QEW429" s="565"/>
      <c r="QEX429" s="565"/>
      <c r="QEY429" s="565"/>
      <c r="QEZ429" s="565"/>
      <c r="QFA429" s="565"/>
      <c r="QFB429" s="565"/>
      <c r="QFC429" s="565"/>
      <c r="QFD429" s="565"/>
      <c r="QFE429" s="565"/>
      <c r="QFF429" s="565"/>
      <c r="QFG429" s="565"/>
      <c r="QFH429" s="565"/>
      <c r="QFI429" s="565"/>
      <c r="QFJ429" s="565"/>
      <c r="QFK429" s="565"/>
      <c r="QFL429" s="565"/>
      <c r="QFM429" s="565"/>
      <c r="QFN429" s="565"/>
      <c r="QFO429" s="565"/>
      <c r="QFP429" s="565"/>
      <c r="QFQ429" s="565"/>
      <c r="QFR429" s="565"/>
      <c r="QFS429" s="565"/>
      <c r="QFT429" s="565"/>
      <c r="QFU429" s="565"/>
      <c r="QFV429" s="565"/>
      <c r="QFW429" s="565"/>
      <c r="QFX429" s="565"/>
      <c r="QFY429" s="565"/>
      <c r="QFZ429" s="565"/>
      <c r="QGA429" s="565"/>
      <c r="QGB429" s="565"/>
      <c r="QGC429" s="565"/>
      <c r="QGD429" s="565"/>
      <c r="QGE429" s="565"/>
      <c r="QGF429" s="565"/>
      <c r="QGG429" s="565"/>
      <c r="QGH429" s="565"/>
      <c r="QGI429" s="565"/>
      <c r="QGJ429" s="565"/>
      <c r="QGK429" s="565"/>
      <c r="QGL429" s="565"/>
      <c r="QGM429" s="565"/>
      <c r="QGN429" s="565"/>
      <c r="QGO429" s="565"/>
      <c r="QGP429" s="565"/>
      <c r="QGQ429" s="565"/>
      <c r="QGR429" s="565"/>
      <c r="QGS429" s="565"/>
      <c r="QGT429" s="565"/>
      <c r="QGU429" s="565"/>
      <c r="QGV429" s="565"/>
      <c r="QGW429" s="565"/>
      <c r="QGX429" s="565"/>
      <c r="QGY429" s="565"/>
      <c r="QGZ429" s="565"/>
      <c r="QHA429" s="565"/>
      <c r="QHB429" s="565"/>
      <c r="QHC429" s="565"/>
      <c r="QHD429" s="565"/>
      <c r="QHE429" s="565"/>
      <c r="QHF429" s="565"/>
      <c r="QHG429" s="565"/>
      <c r="QHH429" s="565"/>
      <c r="QHI429" s="565"/>
      <c r="QHJ429" s="565"/>
      <c r="QHK429" s="565"/>
      <c r="QHL429" s="565"/>
      <c r="QHM429" s="565"/>
      <c r="QHN429" s="565"/>
      <c r="QHO429" s="565"/>
      <c r="QHP429" s="565"/>
      <c r="QHQ429" s="565"/>
      <c r="QHR429" s="565"/>
      <c r="QHS429" s="565"/>
      <c r="QHT429" s="565"/>
      <c r="QHU429" s="565"/>
      <c r="QHV429" s="565"/>
      <c r="QHW429" s="565"/>
      <c r="QHX429" s="565"/>
      <c r="QHY429" s="565"/>
      <c r="QHZ429" s="565"/>
      <c r="QIA429" s="565"/>
      <c r="QIB429" s="565"/>
      <c r="QIC429" s="565"/>
      <c r="QID429" s="565"/>
      <c r="QIE429" s="565"/>
      <c r="QIF429" s="565"/>
      <c r="QIG429" s="565"/>
      <c r="QIH429" s="565"/>
      <c r="QII429" s="565"/>
      <c r="QIJ429" s="565"/>
      <c r="QIK429" s="565"/>
      <c r="QIL429" s="565"/>
      <c r="QIM429" s="565"/>
      <c r="QIN429" s="565"/>
      <c r="QIO429" s="565"/>
      <c r="QIP429" s="565"/>
      <c r="QIQ429" s="565"/>
      <c r="QIR429" s="565"/>
      <c r="QIS429" s="565"/>
      <c r="QIT429" s="565"/>
      <c r="QIU429" s="565"/>
      <c r="QIV429" s="565"/>
      <c r="QIW429" s="565"/>
      <c r="QIX429" s="565"/>
      <c r="QIY429" s="565"/>
      <c r="QIZ429" s="565"/>
      <c r="QJA429" s="565"/>
      <c r="QJB429" s="565"/>
      <c r="QJC429" s="565"/>
      <c r="QJD429" s="565"/>
      <c r="QJE429" s="565"/>
      <c r="QJF429" s="565"/>
      <c r="QJG429" s="565"/>
      <c r="QJH429" s="565"/>
      <c r="QJI429" s="565"/>
      <c r="QJJ429" s="565"/>
      <c r="QJK429" s="565"/>
      <c r="QJL429" s="565"/>
      <c r="QJM429" s="565"/>
      <c r="QJN429" s="565"/>
      <c r="QJO429" s="565"/>
      <c r="QJP429" s="565"/>
      <c r="QJQ429" s="565"/>
      <c r="QJR429" s="565"/>
      <c r="QJS429" s="565"/>
      <c r="QJT429" s="565"/>
      <c r="QJU429" s="565"/>
      <c r="QJV429" s="565"/>
      <c r="QJW429" s="565"/>
      <c r="QJX429" s="565"/>
      <c r="QJY429" s="565"/>
      <c r="QJZ429" s="565"/>
      <c r="QKA429" s="565"/>
      <c r="QKB429" s="565"/>
      <c r="QKC429" s="565"/>
      <c r="QKD429" s="565"/>
      <c r="QKE429" s="565"/>
      <c r="QKF429" s="565"/>
      <c r="QKG429" s="565"/>
      <c r="QKH429" s="565"/>
      <c r="QKI429" s="565"/>
      <c r="QKJ429" s="565"/>
      <c r="QKK429" s="565"/>
      <c r="QKL429" s="565"/>
      <c r="QKM429" s="565"/>
      <c r="QKN429" s="565"/>
      <c r="QKO429" s="565"/>
      <c r="QKP429" s="565"/>
      <c r="QKQ429" s="565"/>
      <c r="QKR429" s="565"/>
      <c r="QKS429" s="565"/>
      <c r="QKT429" s="565"/>
      <c r="QKU429" s="565"/>
      <c r="QKV429" s="565"/>
      <c r="QKW429" s="565"/>
      <c r="QKX429" s="565"/>
      <c r="QKY429" s="565"/>
      <c r="QKZ429" s="565"/>
      <c r="QLA429" s="565"/>
      <c r="QLB429" s="565"/>
      <c r="QLC429" s="565"/>
      <c r="QLD429" s="565"/>
      <c r="QLE429" s="565"/>
      <c r="QLF429" s="565"/>
      <c r="QLG429" s="565"/>
      <c r="QLH429" s="565"/>
      <c r="QLI429" s="565"/>
      <c r="QLJ429" s="565"/>
      <c r="QLK429" s="565"/>
      <c r="QLL429" s="565"/>
      <c r="QLM429" s="565"/>
      <c r="QLN429" s="565"/>
      <c r="QLO429" s="565"/>
      <c r="QLP429" s="565"/>
      <c r="QLQ429" s="565"/>
      <c r="QLR429" s="565"/>
      <c r="QLS429" s="565"/>
      <c r="QLT429" s="565"/>
      <c r="QLU429" s="565"/>
      <c r="QLV429" s="565"/>
      <c r="QLW429" s="565"/>
      <c r="QLX429" s="565"/>
      <c r="QLY429" s="565"/>
      <c r="QLZ429" s="565"/>
      <c r="QMA429" s="565"/>
      <c r="QMB429" s="565"/>
      <c r="QMC429" s="565"/>
      <c r="QMD429" s="565"/>
      <c r="QME429" s="565"/>
      <c r="QMF429" s="565"/>
      <c r="QMG429" s="565"/>
      <c r="QMH429" s="565"/>
      <c r="QMI429" s="565"/>
      <c r="QMJ429" s="565"/>
      <c r="QMK429" s="565"/>
      <c r="QML429" s="565"/>
      <c r="QMM429" s="565"/>
      <c r="QMN429" s="565"/>
      <c r="QMO429" s="565"/>
      <c r="QMP429" s="565"/>
      <c r="QMQ429" s="565"/>
      <c r="QMR429" s="565"/>
      <c r="QMS429" s="565"/>
      <c r="QMT429" s="565"/>
      <c r="QMU429" s="565"/>
      <c r="QMV429" s="565"/>
      <c r="QMW429" s="565"/>
      <c r="QMX429" s="565"/>
      <c r="QMY429" s="565"/>
      <c r="QMZ429" s="565"/>
      <c r="QNA429" s="565"/>
      <c r="QNB429" s="565"/>
      <c r="QNC429" s="565"/>
      <c r="QND429" s="565"/>
      <c r="QNE429" s="565"/>
      <c r="QNF429" s="565"/>
      <c r="QNG429" s="565"/>
      <c r="QNH429" s="565"/>
      <c r="QNI429" s="565"/>
      <c r="QNJ429" s="565"/>
      <c r="QNK429" s="565"/>
      <c r="QNL429" s="565"/>
      <c r="QNM429" s="565"/>
      <c r="QNN429" s="565"/>
      <c r="QNO429" s="565"/>
      <c r="QNP429" s="565"/>
      <c r="QNQ429" s="565"/>
      <c r="QNR429" s="565"/>
      <c r="QNS429" s="565"/>
      <c r="QNT429" s="565"/>
      <c r="QNU429" s="565"/>
      <c r="QNV429" s="565"/>
      <c r="QNW429" s="565"/>
      <c r="QNX429" s="565"/>
      <c r="QNY429" s="565"/>
      <c r="QNZ429" s="565"/>
      <c r="QOA429" s="565"/>
      <c r="QOB429" s="565"/>
      <c r="QOC429" s="565"/>
      <c r="QOD429" s="565"/>
      <c r="QOE429" s="565"/>
      <c r="QOF429" s="565"/>
      <c r="QOG429" s="565"/>
      <c r="QOH429" s="565"/>
      <c r="QOI429" s="565"/>
      <c r="QOJ429" s="565"/>
      <c r="QOK429" s="565"/>
      <c r="QOL429" s="565"/>
      <c r="QOM429" s="565"/>
      <c r="QON429" s="565"/>
      <c r="QOO429" s="565"/>
      <c r="QOP429" s="565"/>
      <c r="QOQ429" s="565"/>
      <c r="QOR429" s="565"/>
      <c r="QOS429" s="565"/>
      <c r="QOT429" s="565"/>
      <c r="QOU429" s="565"/>
      <c r="QOV429" s="565"/>
      <c r="QOW429" s="565"/>
      <c r="QOX429" s="565"/>
      <c r="QOY429" s="565"/>
      <c r="QOZ429" s="565"/>
      <c r="QPA429" s="565"/>
      <c r="QPB429" s="565"/>
      <c r="QPC429" s="565"/>
      <c r="QPD429" s="565"/>
      <c r="QPE429" s="565"/>
      <c r="QPF429" s="565"/>
      <c r="QPG429" s="565"/>
      <c r="QPH429" s="565"/>
      <c r="QPI429" s="565"/>
      <c r="QPJ429" s="565"/>
      <c r="QPK429" s="565"/>
      <c r="QPL429" s="565"/>
      <c r="QPM429" s="565"/>
      <c r="QPN429" s="565"/>
      <c r="QPO429" s="565"/>
      <c r="QPP429" s="565"/>
      <c r="QPQ429" s="565"/>
      <c r="QPR429" s="565"/>
      <c r="QPS429" s="565"/>
      <c r="QPT429" s="565"/>
      <c r="QPU429" s="565"/>
      <c r="QPV429" s="565"/>
      <c r="QPW429" s="565"/>
      <c r="QPX429" s="565"/>
      <c r="QPY429" s="565"/>
      <c r="QPZ429" s="565"/>
      <c r="QQA429" s="565"/>
      <c r="QQB429" s="565"/>
      <c r="QQC429" s="565"/>
      <c r="QQD429" s="565"/>
      <c r="QQE429" s="565"/>
      <c r="QQF429" s="565"/>
      <c r="QQG429" s="565"/>
      <c r="QQH429" s="565"/>
      <c r="QQI429" s="565"/>
      <c r="QQJ429" s="565"/>
      <c r="QQK429" s="565"/>
      <c r="QQL429" s="565"/>
      <c r="QQM429" s="565"/>
      <c r="QQN429" s="565"/>
      <c r="QQO429" s="565"/>
      <c r="QQP429" s="565"/>
      <c r="QQQ429" s="565"/>
      <c r="QQR429" s="565"/>
      <c r="QQS429" s="565"/>
      <c r="QQT429" s="565"/>
      <c r="QQU429" s="565"/>
      <c r="QQV429" s="565"/>
      <c r="QQW429" s="565"/>
      <c r="QQX429" s="565"/>
      <c r="QQY429" s="565"/>
      <c r="QQZ429" s="565"/>
      <c r="QRA429" s="565"/>
      <c r="QRB429" s="565"/>
      <c r="QRC429" s="565"/>
      <c r="QRD429" s="565"/>
      <c r="QRE429" s="565"/>
      <c r="QRF429" s="565"/>
      <c r="QRG429" s="565"/>
      <c r="QRH429" s="565"/>
      <c r="QRI429" s="565"/>
      <c r="QRJ429" s="565"/>
      <c r="QRK429" s="565"/>
      <c r="QRL429" s="565"/>
      <c r="QRM429" s="565"/>
      <c r="QRN429" s="565"/>
      <c r="QRO429" s="565"/>
      <c r="QRP429" s="565"/>
      <c r="QRQ429" s="565"/>
      <c r="QRR429" s="565"/>
      <c r="QRS429" s="565"/>
      <c r="QRT429" s="565"/>
      <c r="QRU429" s="565"/>
      <c r="QRV429" s="565"/>
      <c r="QRW429" s="565"/>
      <c r="QRX429" s="565"/>
      <c r="QRY429" s="565"/>
      <c r="QRZ429" s="565"/>
      <c r="QSA429" s="565"/>
      <c r="QSB429" s="565"/>
      <c r="QSC429" s="565"/>
      <c r="QSD429" s="565"/>
      <c r="QSE429" s="565"/>
      <c r="QSF429" s="565"/>
      <c r="QSG429" s="565"/>
      <c r="QSH429" s="565"/>
      <c r="QSI429" s="565"/>
      <c r="QSJ429" s="565"/>
      <c r="QSK429" s="565"/>
      <c r="QSL429" s="565"/>
      <c r="QSM429" s="565"/>
      <c r="QSN429" s="565"/>
      <c r="QSO429" s="565"/>
      <c r="QSP429" s="565"/>
      <c r="QSQ429" s="565"/>
      <c r="QSR429" s="565"/>
      <c r="QSS429" s="565"/>
      <c r="QST429" s="565"/>
      <c r="QSU429" s="565"/>
      <c r="QSV429" s="565"/>
      <c r="QSW429" s="565"/>
      <c r="QSX429" s="565"/>
      <c r="QSY429" s="565"/>
      <c r="QSZ429" s="565"/>
      <c r="QTA429" s="565"/>
      <c r="QTB429" s="565"/>
      <c r="QTC429" s="565"/>
      <c r="QTD429" s="565"/>
      <c r="QTE429" s="565"/>
      <c r="QTF429" s="565"/>
      <c r="QTG429" s="565"/>
      <c r="QTH429" s="565"/>
      <c r="QTI429" s="565"/>
      <c r="QTJ429" s="565"/>
      <c r="QTK429" s="565"/>
      <c r="QTL429" s="565"/>
      <c r="QTM429" s="565"/>
      <c r="QTN429" s="565"/>
      <c r="QTO429" s="565"/>
      <c r="QTP429" s="565"/>
      <c r="QTQ429" s="565"/>
      <c r="QTR429" s="565"/>
      <c r="QTS429" s="565"/>
      <c r="QTT429" s="565"/>
      <c r="QTU429" s="565"/>
      <c r="QTV429" s="565"/>
      <c r="QTW429" s="565"/>
      <c r="QTX429" s="565"/>
      <c r="QTY429" s="565"/>
      <c r="QTZ429" s="565"/>
      <c r="QUA429" s="565"/>
      <c r="QUB429" s="565"/>
      <c r="QUC429" s="565"/>
      <c r="QUD429" s="565"/>
      <c r="QUE429" s="565"/>
      <c r="QUF429" s="565"/>
      <c r="QUG429" s="565"/>
      <c r="QUH429" s="565"/>
      <c r="QUI429" s="565"/>
      <c r="QUJ429" s="565"/>
      <c r="QUK429" s="565"/>
      <c r="QUL429" s="565"/>
      <c r="QUM429" s="565"/>
      <c r="QUN429" s="565"/>
      <c r="QUO429" s="565"/>
      <c r="QUP429" s="565"/>
      <c r="QUQ429" s="565"/>
      <c r="QUR429" s="565"/>
      <c r="QUS429" s="565"/>
      <c r="QUT429" s="565"/>
      <c r="QUU429" s="565"/>
      <c r="QUV429" s="565"/>
      <c r="QUW429" s="565"/>
      <c r="QUX429" s="565"/>
      <c r="QUY429" s="565"/>
      <c r="QUZ429" s="565"/>
      <c r="QVA429" s="565"/>
      <c r="QVB429" s="565"/>
      <c r="QVC429" s="565"/>
      <c r="QVD429" s="565"/>
      <c r="QVE429" s="565"/>
      <c r="QVF429" s="565"/>
      <c r="QVG429" s="565"/>
      <c r="QVH429" s="565"/>
      <c r="QVI429" s="565"/>
      <c r="QVJ429" s="565"/>
      <c r="QVK429" s="565"/>
      <c r="QVL429" s="565"/>
      <c r="QVM429" s="565"/>
      <c r="QVN429" s="565"/>
      <c r="QVO429" s="565"/>
      <c r="QVP429" s="565"/>
      <c r="QVQ429" s="565"/>
      <c r="QVR429" s="565"/>
      <c r="QVS429" s="565"/>
      <c r="QVT429" s="565"/>
      <c r="QVU429" s="565"/>
      <c r="QVV429" s="565"/>
      <c r="QVW429" s="565"/>
      <c r="QVX429" s="565"/>
      <c r="QVY429" s="565"/>
      <c r="QVZ429" s="565"/>
      <c r="QWA429" s="565"/>
      <c r="QWB429" s="565"/>
      <c r="QWC429" s="565"/>
      <c r="QWD429" s="565"/>
      <c r="QWE429" s="565"/>
      <c r="QWF429" s="565"/>
      <c r="QWG429" s="565"/>
      <c r="QWH429" s="565"/>
      <c r="QWI429" s="565"/>
      <c r="QWJ429" s="565"/>
      <c r="QWK429" s="565"/>
      <c r="QWL429" s="565"/>
      <c r="QWM429" s="565"/>
      <c r="QWN429" s="565"/>
      <c r="QWO429" s="565"/>
      <c r="QWP429" s="565"/>
      <c r="QWQ429" s="565"/>
      <c r="QWR429" s="565"/>
      <c r="QWS429" s="565"/>
      <c r="QWT429" s="565"/>
      <c r="QWU429" s="565"/>
      <c r="QWV429" s="565"/>
      <c r="QWW429" s="565"/>
      <c r="QWX429" s="565"/>
      <c r="QWY429" s="565"/>
      <c r="QWZ429" s="565"/>
      <c r="QXA429" s="565"/>
      <c r="QXB429" s="565"/>
      <c r="QXC429" s="565"/>
      <c r="QXD429" s="565"/>
      <c r="QXE429" s="565"/>
      <c r="QXF429" s="565"/>
      <c r="QXG429" s="565"/>
      <c r="QXH429" s="565"/>
      <c r="QXI429" s="565"/>
      <c r="QXJ429" s="565"/>
      <c r="QXK429" s="565"/>
      <c r="QXL429" s="565"/>
      <c r="QXM429" s="565"/>
      <c r="QXN429" s="565"/>
      <c r="QXO429" s="565"/>
      <c r="QXP429" s="565"/>
      <c r="QXQ429" s="565"/>
      <c r="QXR429" s="565"/>
      <c r="QXS429" s="565"/>
      <c r="QXT429" s="565"/>
      <c r="QXU429" s="565"/>
      <c r="QXV429" s="565"/>
      <c r="QXW429" s="565"/>
      <c r="QXX429" s="565"/>
      <c r="QXY429" s="565"/>
      <c r="QXZ429" s="565"/>
      <c r="QYA429" s="565"/>
      <c r="QYB429" s="565"/>
      <c r="QYC429" s="565"/>
      <c r="QYD429" s="565"/>
      <c r="QYE429" s="565"/>
      <c r="QYF429" s="565"/>
      <c r="QYG429" s="565"/>
      <c r="QYH429" s="565"/>
      <c r="QYI429" s="565"/>
      <c r="QYJ429" s="565"/>
      <c r="QYK429" s="565"/>
      <c r="QYL429" s="565"/>
      <c r="QYM429" s="565"/>
      <c r="QYN429" s="565"/>
      <c r="QYO429" s="565"/>
      <c r="QYP429" s="565"/>
      <c r="QYQ429" s="565"/>
      <c r="QYR429" s="565"/>
      <c r="QYS429" s="565"/>
      <c r="QYT429" s="565"/>
      <c r="QYU429" s="565"/>
      <c r="QYV429" s="565"/>
      <c r="QYW429" s="565"/>
      <c r="QYX429" s="565"/>
      <c r="QYY429" s="565"/>
      <c r="QYZ429" s="565"/>
      <c r="QZA429" s="565"/>
      <c r="QZB429" s="565"/>
      <c r="QZC429" s="565"/>
      <c r="QZD429" s="565"/>
      <c r="QZE429" s="565"/>
      <c r="QZF429" s="565"/>
      <c r="QZG429" s="565"/>
      <c r="QZH429" s="565"/>
      <c r="QZI429" s="565"/>
      <c r="QZJ429" s="565"/>
      <c r="QZK429" s="565"/>
      <c r="QZL429" s="565"/>
      <c r="QZM429" s="565"/>
      <c r="QZN429" s="565"/>
      <c r="QZO429" s="565"/>
      <c r="QZP429" s="565"/>
      <c r="QZQ429" s="565"/>
      <c r="QZR429" s="565"/>
      <c r="QZS429" s="565"/>
      <c r="QZT429" s="565"/>
      <c r="QZU429" s="565"/>
      <c r="QZV429" s="565"/>
      <c r="QZW429" s="565"/>
      <c r="QZX429" s="565"/>
      <c r="QZY429" s="565"/>
      <c r="QZZ429" s="565"/>
      <c r="RAA429" s="565"/>
      <c r="RAB429" s="565"/>
      <c r="RAC429" s="565"/>
      <c r="RAD429" s="565"/>
      <c r="RAE429" s="565"/>
      <c r="RAF429" s="565"/>
      <c r="RAG429" s="565"/>
      <c r="RAH429" s="565"/>
      <c r="RAI429" s="565"/>
      <c r="RAJ429" s="565"/>
      <c r="RAK429" s="565"/>
      <c r="RAL429" s="565"/>
      <c r="RAM429" s="565"/>
      <c r="RAN429" s="565"/>
      <c r="RAO429" s="565"/>
      <c r="RAP429" s="565"/>
      <c r="RAQ429" s="565"/>
      <c r="RAR429" s="565"/>
      <c r="RAS429" s="565"/>
      <c r="RAT429" s="565"/>
      <c r="RAU429" s="565"/>
      <c r="RAV429" s="565"/>
      <c r="RAW429" s="565"/>
      <c r="RAX429" s="565"/>
      <c r="RAY429" s="565"/>
      <c r="RAZ429" s="565"/>
      <c r="RBA429" s="565"/>
      <c r="RBB429" s="565"/>
      <c r="RBC429" s="565"/>
      <c r="RBD429" s="565"/>
      <c r="RBE429" s="565"/>
      <c r="RBF429" s="565"/>
      <c r="RBG429" s="565"/>
      <c r="RBH429" s="565"/>
      <c r="RBI429" s="565"/>
      <c r="RBJ429" s="565"/>
      <c r="RBK429" s="565"/>
      <c r="RBL429" s="565"/>
      <c r="RBM429" s="565"/>
      <c r="RBN429" s="565"/>
      <c r="RBO429" s="565"/>
      <c r="RBP429" s="565"/>
      <c r="RBQ429" s="565"/>
      <c r="RBR429" s="565"/>
      <c r="RBS429" s="565"/>
      <c r="RBT429" s="565"/>
      <c r="RBU429" s="565"/>
      <c r="RBV429" s="565"/>
      <c r="RBW429" s="565"/>
      <c r="RBX429" s="565"/>
      <c r="RBY429" s="565"/>
      <c r="RBZ429" s="565"/>
      <c r="RCA429" s="565"/>
      <c r="RCB429" s="565"/>
      <c r="RCC429" s="565"/>
      <c r="RCD429" s="565"/>
      <c r="RCE429" s="565"/>
      <c r="RCF429" s="565"/>
      <c r="RCG429" s="565"/>
      <c r="RCH429" s="565"/>
      <c r="RCI429" s="565"/>
      <c r="RCJ429" s="565"/>
      <c r="RCK429" s="565"/>
      <c r="RCL429" s="565"/>
      <c r="RCM429" s="565"/>
      <c r="RCN429" s="565"/>
      <c r="RCO429" s="565"/>
      <c r="RCP429" s="565"/>
      <c r="RCQ429" s="565"/>
      <c r="RCR429" s="565"/>
      <c r="RCS429" s="565"/>
      <c r="RCT429" s="565"/>
      <c r="RCU429" s="565"/>
      <c r="RCV429" s="565"/>
      <c r="RCW429" s="565"/>
      <c r="RCX429" s="565"/>
      <c r="RCY429" s="565"/>
      <c r="RCZ429" s="565"/>
      <c r="RDA429" s="565"/>
      <c r="RDB429" s="565"/>
      <c r="RDC429" s="565"/>
      <c r="RDD429" s="565"/>
      <c r="RDE429" s="565"/>
      <c r="RDF429" s="565"/>
      <c r="RDG429" s="565"/>
      <c r="RDH429" s="565"/>
      <c r="RDI429" s="565"/>
      <c r="RDJ429" s="565"/>
      <c r="RDK429" s="565"/>
      <c r="RDL429" s="565"/>
      <c r="RDM429" s="565"/>
      <c r="RDN429" s="565"/>
      <c r="RDO429" s="565"/>
      <c r="RDP429" s="565"/>
      <c r="RDQ429" s="565"/>
      <c r="RDR429" s="565"/>
      <c r="RDS429" s="565"/>
      <c r="RDT429" s="565"/>
      <c r="RDU429" s="565"/>
      <c r="RDV429" s="565"/>
      <c r="RDW429" s="565"/>
      <c r="RDX429" s="565"/>
      <c r="RDY429" s="565"/>
      <c r="RDZ429" s="565"/>
      <c r="REA429" s="565"/>
      <c r="REB429" s="565"/>
      <c r="REC429" s="565"/>
      <c r="RED429" s="565"/>
      <c r="REE429" s="565"/>
      <c r="REF429" s="565"/>
      <c r="REG429" s="565"/>
      <c r="REH429" s="565"/>
      <c r="REI429" s="565"/>
      <c r="REJ429" s="565"/>
      <c r="REK429" s="565"/>
      <c r="REL429" s="565"/>
      <c r="REM429" s="565"/>
      <c r="REN429" s="565"/>
      <c r="REO429" s="565"/>
      <c r="REP429" s="565"/>
      <c r="REQ429" s="565"/>
      <c r="RER429" s="565"/>
      <c r="RES429" s="565"/>
      <c r="RET429" s="565"/>
      <c r="REU429" s="565"/>
      <c r="REV429" s="565"/>
      <c r="REW429" s="565"/>
      <c r="REX429" s="565"/>
      <c r="REY429" s="565"/>
      <c r="REZ429" s="565"/>
      <c r="RFA429" s="565"/>
      <c r="RFB429" s="565"/>
      <c r="RFC429" s="565"/>
      <c r="RFD429" s="565"/>
      <c r="RFE429" s="565"/>
      <c r="RFF429" s="565"/>
      <c r="RFG429" s="565"/>
      <c r="RFH429" s="565"/>
      <c r="RFI429" s="565"/>
      <c r="RFJ429" s="565"/>
      <c r="RFK429" s="565"/>
      <c r="RFL429" s="565"/>
      <c r="RFM429" s="565"/>
      <c r="RFN429" s="565"/>
      <c r="RFO429" s="565"/>
      <c r="RFP429" s="565"/>
      <c r="RFQ429" s="565"/>
      <c r="RFR429" s="565"/>
      <c r="RFS429" s="565"/>
      <c r="RFT429" s="565"/>
      <c r="RFU429" s="565"/>
      <c r="RFV429" s="565"/>
      <c r="RFW429" s="565"/>
      <c r="RFX429" s="565"/>
      <c r="RFY429" s="565"/>
      <c r="RFZ429" s="565"/>
      <c r="RGA429" s="565"/>
      <c r="RGB429" s="565"/>
      <c r="RGC429" s="565"/>
      <c r="RGD429" s="565"/>
      <c r="RGE429" s="565"/>
      <c r="RGF429" s="565"/>
      <c r="RGG429" s="565"/>
      <c r="RGH429" s="565"/>
      <c r="RGI429" s="565"/>
      <c r="RGJ429" s="565"/>
      <c r="RGK429" s="565"/>
      <c r="RGL429" s="565"/>
      <c r="RGM429" s="565"/>
      <c r="RGN429" s="565"/>
      <c r="RGO429" s="565"/>
      <c r="RGP429" s="565"/>
      <c r="RGQ429" s="565"/>
      <c r="RGR429" s="565"/>
      <c r="RGS429" s="565"/>
      <c r="RGT429" s="565"/>
      <c r="RGU429" s="565"/>
      <c r="RGV429" s="565"/>
      <c r="RGW429" s="565"/>
      <c r="RGX429" s="565"/>
      <c r="RGY429" s="565"/>
      <c r="RGZ429" s="565"/>
      <c r="RHA429" s="565"/>
      <c r="RHB429" s="565"/>
      <c r="RHC429" s="565"/>
      <c r="RHD429" s="565"/>
      <c r="RHE429" s="565"/>
      <c r="RHF429" s="565"/>
      <c r="RHG429" s="565"/>
      <c r="RHH429" s="565"/>
      <c r="RHI429" s="565"/>
      <c r="RHJ429" s="565"/>
      <c r="RHK429" s="565"/>
      <c r="RHL429" s="565"/>
      <c r="RHM429" s="565"/>
      <c r="RHN429" s="565"/>
      <c r="RHO429" s="565"/>
      <c r="RHP429" s="565"/>
      <c r="RHQ429" s="565"/>
      <c r="RHR429" s="565"/>
      <c r="RHS429" s="565"/>
      <c r="RHT429" s="565"/>
      <c r="RHU429" s="565"/>
      <c r="RHV429" s="565"/>
      <c r="RHW429" s="565"/>
      <c r="RHX429" s="565"/>
      <c r="RHY429" s="565"/>
      <c r="RHZ429" s="565"/>
      <c r="RIA429" s="565"/>
      <c r="RIB429" s="565"/>
      <c r="RIC429" s="565"/>
      <c r="RID429" s="565"/>
      <c r="RIE429" s="565"/>
      <c r="RIF429" s="565"/>
      <c r="RIG429" s="565"/>
      <c r="RIH429" s="565"/>
      <c r="RII429" s="565"/>
      <c r="RIJ429" s="565"/>
      <c r="RIK429" s="565"/>
      <c r="RIL429" s="565"/>
      <c r="RIM429" s="565"/>
      <c r="RIN429" s="565"/>
      <c r="RIO429" s="565"/>
      <c r="RIP429" s="565"/>
      <c r="RIQ429" s="565"/>
      <c r="RIR429" s="565"/>
      <c r="RIS429" s="565"/>
      <c r="RIT429" s="565"/>
      <c r="RIU429" s="565"/>
      <c r="RIV429" s="565"/>
      <c r="RIW429" s="565"/>
      <c r="RIX429" s="565"/>
      <c r="RIY429" s="565"/>
      <c r="RIZ429" s="565"/>
      <c r="RJA429" s="565"/>
      <c r="RJB429" s="565"/>
      <c r="RJC429" s="565"/>
      <c r="RJD429" s="565"/>
      <c r="RJE429" s="565"/>
      <c r="RJF429" s="565"/>
      <c r="RJG429" s="565"/>
      <c r="RJH429" s="565"/>
      <c r="RJI429" s="565"/>
      <c r="RJJ429" s="565"/>
      <c r="RJK429" s="565"/>
      <c r="RJL429" s="565"/>
      <c r="RJM429" s="565"/>
      <c r="RJN429" s="565"/>
      <c r="RJO429" s="565"/>
      <c r="RJP429" s="565"/>
      <c r="RJQ429" s="565"/>
      <c r="RJR429" s="565"/>
      <c r="RJS429" s="565"/>
      <c r="RJT429" s="565"/>
      <c r="RJU429" s="565"/>
      <c r="RJV429" s="565"/>
      <c r="RJW429" s="565"/>
      <c r="RJX429" s="565"/>
      <c r="RJY429" s="565"/>
      <c r="RJZ429" s="565"/>
      <c r="RKA429" s="565"/>
      <c r="RKB429" s="565"/>
      <c r="RKC429" s="565"/>
      <c r="RKD429" s="565"/>
      <c r="RKE429" s="565"/>
      <c r="RKF429" s="565"/>
      <c r="RKG429" s="565"/>
      <c r="RKH429" s="565"/>
      <c r="RKI429" s="565"/>
      <c r="RKJ429" s="565"/>
      <c r="RKK429" s="565"/>
      <c r="RKL429" s="565"/>
      <c r="RKM429" s="565"/>
      <c r="RKN429" s="565"/>
      <c r="RKO429" s="565"/>
      <c r="RKP429" s="565"/>
      <c r="RKQ429" s="565"/>
      <c r="RKR429" s="565"/>
      <c r="RKS429" s="565"/>
      <c r="RKT429" s="565"/>
      <c r="RKU429" s="565"/>
      <c r="RKV429" s="565"/>
      <c r="RKW429" s="565"/>
      <c r="RKX429" s="565"/>
      <c r="RKY429" s="565"/>
      <c r="RKZ429" s="565"/>
      <c r="RLA429" s="565"/>
      <c r="RLB429" s="565"/>
      <c r="RLC429" s="565"/>
      <c r="RLD429" s="565"/>
      <c r="RLE429" s="565"/>
      <c r="RLF429" s="565"/>
      <c r="RLG429" s="565"/>
      <c r="RLH429" s="565"/>
      <c r="RLI429" s="565"/>
      <c r="RLJ429" s="565"/>
      <c r="RLK429" s="565"/>
      <c r="RLL429" s="565"/>
      <c r="RLM429" s="565"/>
      <c r="RLN429" s="565"/>
      <c r="RLO429" s="565"/>
      <c r="RLP429" s="565"/>
      <c r="RLQ429" s="565"/>
      <c r="RLR429" s="565"/>
      <c r="RLS429" s="565"/>
      <c r="RLT429" s="565"/>
      <c r="RLU429" s="565"/>
      <c r="RLV429" s="565"/>
      <c r="RLW429" s="565"/>
      <c r="RLX429" s="565"/>
      <c r="RLY429" s="565"/>
      <c r="RLZ429" s="565"/>
      <c r="RMA429" s="565"/>
      <c r="RMB429" s="565"/>
      <c r="RMC429" s="565"/>
      <c r="RMD429" s="565"/>
      <c r="RME429" s="565"/>
      <c r="RMF429" s="565"/>
      <c r="RMG429" s="565"/>
      <c r="RMH429" s="565"/>
      <c r="RMI429" s="565"/>
      <c r="RMJ429" s="565"/>
      <c r="RMK429" s="565"/>
      <c r="RML429" s="565"/>
      <c r="RMM429" s="565"/>
      <c r="RMN429" s="565"/>
      <c r="RMO429" s="565"/>
      <c r="RMP429" s="565"/>
      <c r="RMQ429" s="565"/>
      <c r="RMR429" s="565"/>
      <c r="RMS429" s="565"/>
      <c r="RMT429" s="565"/>
      <c r="RMU429" s="565"/>
      <c r="RMV429" s="565"/>
      <c r="RMW429" s="565"/>
      <c r="RMX429" s="565"/>
      <c r="RMY429" s="565"/>
      <c r="RMZ429" s="565"/>
      <c r="RNA429" s="565"/>
      <c r="RNB429" s="565"/>
      <c r="RNC429" s="565"/>
      <c r="RND429" s="565"/>
      <c r="RNE429" s="565"/>
      <c r="RNF429" s="565"/>
      <c r="RNG429" s="565"/>
      <c r="RNH429" s="565"/>
      <c r="RNI429" s="565"/>
      <c r="RNJ429" s="565"/>
      <c r="RNK429" s="565"/>
      <c r="RNL429" s="565"/>
      <c r="RNM429" s="565"/>
      <c r="RNN429" s="565"/>
      <c r="RNO429" s="565"/>
      <c r="RNP429" s="565"/>
      <c r="RNQ429" s="565"/>
      <c r="RNR429" s="565"/>
      <c r="RNS429" s="565"/>
      <c r="RNT429" s="565"/>
      <c r="RNU429" s="565"/>
      <c r="RNV429" s="565"/>
      <c r="RNW429" s="565"/>
      <c r="RNX429" s="565"/>
      <c r="RNY429" s="565"/>
      <c r="RNZ429" s="565"/>
      <c r="ROA429" s="565"/>
      <c r="ROB429" s="565"/>
      <c r="ROC429" s="565"/>
      <c r="ROD429" s="565"/>
      <c r="ROE429" s="565"/>
      <c r="ROF429" s="565"/>
      <c r="ROG429" s="565"/>
      <c r="ROH429" s="565"/>
      <c r="ROI429" s="565"/>
      <c r="ROJ429" s="565"/>
      <c r="ROK429" s="565"/>
      <c r="ROL429" s="565"/>
      <c r="ROM429" s="565"/>
      <c r="RON429" s="565"/>
      <c r="ROO429" s="565"/>
      <c r="ROP429" s="565"/>
      <c r="ROQ429" s="565"/>
      <c r="ROR429" s="565"/>
      <c r="ROS429" s="565"/>
      <c r="ROT429" s="565"/>
      <c r="ROU429" s="565"/>
      <c r="ROV429" s="565"/>
      <c r="ROW429" s="565"/>
      <c r="ROX429" s="565"/>
      <c r="ROY429" s="565"/>
      <c r="ROZ429" s="565"/>
      <c r="RPA429" s="565"/>
      <c r="RPB429" s="565"/>
      <c r="RPC429" s="565"/>
      <c r="RPD429" s="565"/>
      <c r="RPE429" s="565"/>
      <c r="RPF429" s="565"/>
      <c r="RPG429" s="565"/>
      <c r="RPH429" s="565"/>
      <c r="RPI429" s="565"/>
      <c r="RPJ429" s="565"/>
      <c r="RPK429" s="565"/>
      <c r="RPL429" s="565"/>
      <c r="RPM429" s="565"/>
      <c r="RPN429" s="565"/>
      <c r="RPO429" s="565"/>
      <c r="RPP429" s="565"/>
      <c r="RPQ429" s="565"/>
      <c r="RPR429" s="565"/>
      <c r="RPS429" s="565"/>
      <c r="RPT429" s="565"/>
      <c r="RPU429" s="565"/>
      <c r="RPV429" s="565"/>
      <c r="RPW429" s="565"/>
      <c r="RPX429" s="565"/>
      <c r="RPY429" s="565"/>
      <c r="RPZ429" s="565"/>
      <c r="RQA429" s="565"/>
      <c r="RQB429" s="565"/>
      <c r="RQC429" s="565"/>
      <c r="RQD429" s="565"/>
      <c r="RQE429" s="565"/>
      <c r="RQF429" s="565"/>
      <c r="RQG429" s="565"/>
      <c r="RQH429" s="565"/>
      <c r="RQI429" s="565"/>
      <c r="RQJ429" s="565"/>
      <c r="RQK429" s="565"/>
      <c r="RQL429" s="565"/>
      <c r="RQM429" s="565"/>
      <c r="RQN429" s="565"/>
      <c r="RQO429" s="565"/>
      <c r="RQP429" s="565"/>
      <c r="RQQ429" s="565"/>
      <c r="RQR429" s="565"/>
      <c r="RQS429" s="565"/>
      <c r="RQT429" s="565"/>
      <c r="RQU429" s="565"/>
      <c r="RQV429" s="565"/>
      <c r="RQW429" s="565"/>
      <c r="RQX429" s="565"/>
      <c r="RQY429" s="565"/>
      <c r="RQZ429" s="565"/>
      <c r="RRA429" s="565"/>
      <c r="RRB429" s="565"/>
      <c r="RRC429" s="565"/>
      <c r="RRD429" s="565"/>
      <c r="RRE429" s="565"/>
      <c r="RRF429" s="565"/>
      <c r="RRG429" s="565"/>
      <c r="RRH429" s="565"/>
      <c r="RRI429" s="565"/>
      <c r="RRJ429" s="565"/>
      <c r="RRK429" s="565"/>
      <c r="RRL429" s="565"/>
      <c r="RRM429" s="565"/>
      <c r="RRN429" s="565"/>
      <c r="RRO429" s="565"/>
      <c r="RRP429" s="565"/>
      <c r="RRQ429" s="565"/>
      <c r="RRR429" s="565"/>
      <c r="RRS429" s="565"/>
      <c r="RRT429" s="565"/>
      <c r="RRU429" s="565"/>
      <c r="RRV429" s="565"/>
      <c r="RRW429" s="565"/>
      <c r="RRX429" s="565"/>
      <c r="RRY429" s="565"/>
      <c r="RRZ429" s="565"/>
      <c r="RSA429" s="565"/>
      <c r="RSB429" s="565"/>
      <c r="RSC429" s="565"/>
      <c r="RSD429" s="565"/>
      <c r="RSE429" s="565"/>
      <c r="RSF429" s="565"/>
      <c r="RSG429" s="565"/>
      <c r="RSH429" s="565"/>
      <c r="RSI429" s="565"/>
      <c r="RSJ429" s="565"/>
      <c r="RSK429" s="565"/>
      <c r="RSL429" s="565"/>
      <c r="RSM429" s="565"/>
      <c r="RSN429" s="565"/>
      <c r="RSO429" s="565"/>
      <c r="RSP429" s="565"/>
      <c r="RSQ429" s="565"/>
      <c r="RSR429" s="565"/>
      <c r="RSS429" s="565"/>
      <c r="RST429" s="565"/>
      <c r="RSU429" s="565"/>
      <c r="RSV429" s="565"/>
      <c r="RSW429" s="565"/>
      <c r="RSX429" s="565"/>
      <c r="RSY429" s="565"/>
      <c r="RSZ429" s="565"/>
      <c r="RTA429" s="565"/>
      <c r="RTB429" s="565"/>
      <c r="RTC429" s="565"/>
      <c r="RTD429" s="565"/>
      <c r="RTE429" s="565"/>
      <c r="RTF429" s="565"/>
      <c r="RTG429" s="565"/>
      <c r="RTH429" s="565"/>
      <c r="RTI429" s="565"/>
      <c r="RTJ429" s="565"/>
      <c r="RTK429" s="565"/>
      <c r="RTL429" s="565"/>
      <c r="RTM429" s="565"/>
      <c r="RTN429" s="565"/>
      <c r="RTO429" s="565"/>
      <c r="RTP429" s="565"/>
      <c r="RTQ429" s="565"/>
      <c r="RTR429" s="565"/>
      <c r="RTS429" s="565"/>
      <c r="RTT429" s="565"/>
      <c r="RTU429" s="565"/>
      <c r="RTV429" s="565"/>
      <c r="RTW429" s="565"/>
      <c r="RTX429" s="565"/>
      <c r="RTY429" s="565"/>
      <c r="RTZ429" s="565"/>
      <c r="RUA429" s="565"/>
      <c r="RUB429" s="565"/>
      <c r="RUC429" s="565"/>
      <c r="RUD429" s="565"/>
      <c r="RUE429" s="565"/>
      <c r="RUF429" s="565"/>
      <c r="RUG429" s="565"/>
      <c r="RUH429" s="565"/>
      <c r="RUI429" s="565"/>
      <c r="RUJ429" s="565"/>
      <c r="RUK429" s="565"/>
      <c r="RUL429" s="565"/>
      <c r="RUM429" s="565"/>
      <c r="RUN429" s="565"/>
      <c r="RUO429" s="565"/>
      <c r="RUP429" s="565"/>
      <c r="RUQ429" s="565"/>
      <c r="RUR429" s="565"/>
      <c r="RUS429" s="565"/>
      <c r="RUT429" s="565"/>
      <c r="RUU429" s="565"/>
      <c r="RUV429" s="565"/>
      <c r="RUW429" s="565"/>
      <c r="RUX429" s="565"/>
      <c r="RUY429" s="565"/>
      <c r="RUZ429" s="565"/>
      <c r="RVA429" s="565"/>
      <c r="RVB429" s="565"/>
      <c r="RVC429" s="565"/>
      <c r="RVD429" s="565"/>
      <c r="RVE429" s="565"/>
      <c r="RVF429" s="565"/>
      <c r="RVG429" s="565"/>
      <c r="RVH429" s="565"/>
      <c r="RVI429" s="565"/>
      <c r="RVJ429" s="565"/>
      <c r="RVK429" s="565"/>
      <c r="RVL429" s="565"/>
      <c r="RVM429" s="565"/>
      <c r="RVN429" s="565"/>
      <c r="RVO429" s="565"/>
      <c r="RVP429" s="565"/>
      <c r="RVQ429" s="565"/>
      <c r="RVR429" s="565"/>
      <c r="RVS429" s="565"/>
      <c r="RVT429" s="565"/>
      <c r="RVU429" s="565"/>
      <c r="RVV429" s="565"/>
      <c r="RVW429" s="565"/>
      <c r="RVX429" s="565"/>
      <c r="RVY429" s="565"/>
      <c r="RVZ429" s="565"/>
      <c r="RWA429" s="565"/>
      <c r="RWB429" s="565"/>
      <c r="RWC429" s="565"/>
      <c r="RWD429" s="565"/>
      <c r="RWE429" s="565"/>
      <c r="RWF429" s="565"/>
      <c r="RWG429" s="565"/>
      <c r="RWH429" s="565"/>
      <c r="RWI429" s="565"/>
      <c r="RWJ429" s="565"/>
      <c r="RWK429" s="565"/>
      <c r="RWL429" s="565"/>
      <c r="RWM429" s="565"/>
      <c r="RWN429" s="565"/>
      <c r="RWO429" s="565"/>
      <c r="RWP429" s="565"/>
      <c r="RWQ429" s="565"/>
      <c r="RWR429" s="565"/>
      <c r="RWS429" s="565"/>
      <c r="RWT429" s="565"/>
      <c r="RWU429" s="565"/>
      <c r="RWV429" s="565"/>
      <c r="RWW429" s="565"/>
      <c r="RWX429" s="565"/>
      <c r="RWY429" s="565"/>
      <c r="RWZ429" s="565"/>
      <c r="RXA429" s="565"/>
      <c r="RXB429" s="565"/>
      <c r="RXC429" s="565"/>
      <c r="RXD429" s="565"/>
      <c r="RXE429" s="565"/>
      <c r="RXF429" s="565"/>
      <c r="RXG429" s="565"/>
      <c r="RXH429" s="565"/>
      <c r="RXI429" s="565"/>
      <c r="RXJ429" s="565"/>
      <c r="RXK429" s="565"/>
      <c r="RXL429" s="565"/>
      <c r="RXM429" s="565"/>
      <c r="RXN429" s="565"/>
      <c r="RXO429" s="565"/>
      <c r="RXP429" s="565"/>
      <c r="RXQ429" s="565"/>
      <c r="RXR429" s="565"/>
      <c r="RXS429" s="565"/>
      <c r="RXT429" s="565"/>
      <c r="RXU429" s="565"/>
      <c r="RXV429" s="565"/>
      <c r="RXW429" s="565"/>
      <c r="RXX429" s="565"/>
      <c r="RXY429" s="565"/>
      <c r="RXZ429" s="565"/>
      <c r="RYA429" s="565"/>
      <c r="RYB429" s="565"/>
      <c r="RYC429" s="565"/>
      <c r="RYD429" s="565"/>
      <c r="RYE429" s="565"/>
      <c r="RYF429" s="565"/>
      <c r="RYG429" s="565"/>
      <c r="RYH429" s="565"/>
      <c r="RYI429" s="565"/>
      <c r="RYJ429" s="565"/>
      <c r="RYK429" s="565"/>
      <c r="RYL429" s="565"/>
      <c r="RYM429" s="565"/>
      <c r="RYN429" s="565"/>
      <c r="RYO429" s="565"/>
      <c r="RYP429" s="565"/>
      <c r="RYQ429" s="565"/>
      <c r="RYR429" s="565"/>
      <c r="RYS429" s="565"/>
      <c r="RYT429" s="565"/>
      <c r="RYU429" s="565"/>
      <c r="RYV429" s="565"/>
      <c r="RYW429" s="565"/>
      <c r="RYX429" s="565"/>
      <c r="RYY429" s="565"/>
      <c r="RYZ429" s="565"/>
      <c r="RZA429" s="565"/>
      <c r="RZB429" s="565"/>
      <c r="RZC429" s="565"/>
      <c r="RZD429" s="565"/>
      <c r="RZE429" s="565"/>
      <c r="RZF429" s="565"/>
      <c r="RZG429" s="565"/>
      <c r="RZH429" s="565"/>
      <c r="RZI429" s="565"/>
      <c r="RZJ429" s="565"/>
      <c r="RZK429" s="565"/>
      <c r="RZL429" s="565"/>
      <c r="RZM429" s="565"/>
      <c r="RZN429" s="565"/>
      <c r="RZO429" s="565"/>
      <c r="RZP429" s="565"/>
      <c r="RZQ429" s="565"/>
      <c r="RZR429" s="565"/>
      <c r="RZS429" s="565"/>
      <c r="RZT429" s="565"/>
      <c r="RZU429" s="565"/>
      <c r="RZV429" s="565"/>
      <c r="RZW429" s="565"/>
      <c r="RZX429" s="565"/>
      <c r="RZY429" s="565"/>
      <c r="RZZ429" s="565"/>
      <c r="SAA429" s="565"/>
      <c r="SAB429" s="565"/>
      <c r="SAC429" s="565"/>
      <c r="SAD429" s="565"/>
      <c r="SAE429" s="565"/>
      <c r="SAF429" s="565"/>
      <c r="SAG429" s="565"/>
      <c r="SAH429" s="565"/>
      <c r="SAI429" s="565"/>
      <c r="SAJ429" s="565"/>
      <c r="SAK429" s="565"/>
      <c r="SAL429" s="565"/>
      <c r="SAM429" s="565"/>
      <c r="SAN429" s="565"/>
      <c r="SAO429" s="565"/>
      <c r="SAP429" s="565"/>
      <c r="SAQ429" s="565"/>
      <c r="SAR429" s="565"/>
      <c r="SAS429" s="565"/>
      <c r="SAT429" s="565"/>
      <c r="SAU429" s="565"/>
      <c r="SAV429" s="565"/>
      <c r="SAW429" s="565"/>
      <c r="SAX429" s="565"/>
      <c r="SAY429" s="565"/>
      <c r="SAZ429" s="565"/>
      <c r="SBA429" s="565"/>
      <c r="SBB429" s="565"/>
      <c r="SBC429" s="565"/>
      <c r="SBD429" s="565"/>
      <c r="SBE429" s="565"/>
      <c r="SBF429" s="565"/>
      <c r="SBG429" s="565"/>
      <c r="SBH429" s="565"/>
      <c r="SBI429" s="565"/>
      <c r="SBJ429" s="565"/>
      <c r="SBK429" s="565"/>
      <c r="SBL429" s="565"/>
      <c r="SBM429" s="565"/>
      <c r="SBN429" s="565"/>
      <c r="SBO429" s="565"/>
      <c r="SBP429" s="565"/>
      <c r="SBQ429" s="565"/>
      <c r="SBR429" s="565"/>
      <c r="SBS429" s="565"/>
      <c r="SBT429" s="565"/>
      <c r="SBU429" s="565"/>
      <c r="SBV429" s="565"/>
      <c r="SBW429" s="565"/>
      <c r="SBX429" s="565"/>
      <c r="SBY429" s="565"/>
      <c r="SBZ429" s="565"/>
      <c r="SCA429" s="565"/>
      <c r="SCB429" s="565"/>
      <c r="SCC429" s="565"/>
      <c r="SCD429" s="565"/>
      <c r="SCE429" s="565"/>
      <c r="SCF429" s="565"/>
      <c r="SCG429" s="565"/>
      <c r="SCH429" s="565"/>
      <c r="SCI429" s="565"/>
      <c r="SCJ429" s="565"/>
      <c r="SCK429" s="565"/>
      <c r="SCL429" s="565"/>
      <c r="SCM429" s="565"/>
      <c r="SCN429" s="565"/>
      <c r="SCO429" s="565"/>
      <c r="SCP429" s="565"/>
      <c r="SCQ429" s="565"/>
      <c r="SCR429" s="565"/>
      <c r="SCS429" s="565"/>
      <c r="SCT429" s="565"/>
      <c r="SCU429" s="565"/>
      <c r="SCV429" s="565"/>
      <c r="SCW429" s="565"/>
      <c r="SCX429" s="565"/>
      <c r="SCY429" s="565"/>
      <c r="SCZ429" s="565"/>
      <c r="SDA429" s="565"/>
      <c r="SDB429" s="565"/>
      <c r="SDC429" s="565"/>
      <c r="SDD429" s="565"/>
      <c r="SDE429" s="565"/>
      <c r="SDF429" s="565"/>
      <c r="SDG429" s="565"/>
      <c r="SDH429" s="565"/>
      <c r="SDI429" s="565"/>
      <c r="SDJ429" s="565"/>
      <c r="SDK429" s="565"/>
      <c r="SDL429" s="565"/>
      <c r="SDM429" s="565"/>
      <c r="SDN429" s="565"/>
      <c r="SDO429" s="565"/>
      <c r="SDP429" s="565"/>
      <c r="SDQ429" s="565"/>
      <c r="SDR429" s="565"/>
      <c r="SDS429" s="565"/>
      <c r="SDT429" s="565"/>
      <c r="SDU429" s="565"/>
      <c r="SDV429" s="565"/>
      <c r="SDW429" s="565"/>
      <c r="SDX429" s="565"/>
      <c r="SDY429" s="565"/>
      <c r="SDZ429" s="565"/>
      <c r="SEA429" s="565"/>
      <c r="SEB429" s="565"/>
      <c r="SEC429" s="565"/>
      <c r="SED429" s="565"/>
      <c r="SEE429" s="565"/>
      <c r="SEF429" s="565"/>
      <c r="SEG429" s="565"/>
      <c r="SEH429" s="565"/>
      <c r="SEI429" s="565"/>
      <c r="SEJ429" s="565"/>
      <c r="SEK429" s="565"/>
      <c r="SEL429" s="565"/>
      <c r="SEM429" s="565"/>
      <c r="SEN429" s="565"/>
      <c r="SEO429" s="565"/>
      <c r="SEP429" s="565"/>
      <c r="SEQ429" s="565"/>
      <c r="SER429" s="565"/>
      <c r="SES429" s="565"/>
      <c r="SET429" s="565"/>
      <c r="SEU429" s="565"/>
      <c r="SEV429" s="565"/>
      <c r="SEW429" s="565"/>
      <c r="SEX429" s="565"/>
      <c r="SEY429" s="565"/>
      <c r="SEZ429" s="565"/>
      <c r="SFA429" s="565"/>
      <c r="SFB429" s="565"/>
      <c r="SFC429" s="565"/>
      <c r="SFD429" s="565"/>
      <c r="SFE429" s="565"/>
      <c r="SFF429" s="565"/>
      <c r="SFG429" s="565"/>
      <c r="SFH429" s="565"/>
      <c r="SFI429" s="565"/>
      <c r="SFJ429" s="565"/>
      <c r="SFK429" s="565"/>
      <c r="SFL429" s="565"/>
      <c r="SFM429" s="565"/>
      <c r="SFN429" s="565"/>
      <c r="SFO429" s="565"/>
      <c r="SFP429" s="565"/>
      <c r="SFQ429" s="565"/>
      <c r="SFR429" s="565"/>
      <c r="SFS429" s="565"/>
      <c r="SFT429" s="565"/>
      <c r="SFU429" s="565"/>
      <c r="SFV429" s="565"/>
      <c r="SFW429" s="565"/>
      <c r="SFX429" s="565"/>
      <c r="SFY429" s="565"/>
      <c r="SFZ429" s="565"/>
      <c r="SGA429" s="565"/>
      <c r="SGB429" s="565"/>
      <c r="SGC429" s="565"/>
      <c r="SGD429" s="565"/>
      <c r="SGE429" s="565"/>
      <c r="SGF429" s="565"/>
      <c r="SGG429" s="565"/>
      <c r="SGH429" s="565"/>
      <c r="SGI429" s="565"/>
      <c r="SGJ429" s="565"/>
      <c r="SGK429" s="565"/>
      <c r="SGL429" s="565"/>
      <c r="SGM429" s="565"/>
      <c r="SGN429" s="565"/>
      <c r="SGO429" s="565"/>
      <c r="SGP429" s="565"/>
      <c r="SGQ429" s="565"/>
      <c r="SGR429" s="565"/>
      <c r="SGS429" s="565"/>
      <c r="SGT429" s="565"/>
      <c r="SGU429" s="565"/>
      <c r="SGV429" s="565"/>
      <c r="SGW429" s="565"/>
      <c r="SGX429" s="565"/>
      <c r="SGY429" s="565"/>
      <c r="SGZ429" s="565"/>
      <c r="SHA429" s="565"/>
      <c r="SHB429" s="565"/>
      <c r="SHC429" s="565"/>
      <c r="SHD429" s="565"/>
      <c r="SHE429" s="565"/>
      <c r="SHF429" s="565"/>
      <c r="SHG429" s="565"/>
      <c r="SHH429" s="565"/>
      <c r="SHI429" s="565"/>
      <c r="SHJ429" s="565"/>
      <c r="SHK429" s="565"/>
      <c r="SHL429" s="565"/>
      <c r="SHM429" s="565"/>
      <c r="SHN429" s="565"/>
      <c r="SHO429" s="565"/>
      <c r="SHP429" s="565"/>
      <c r="SHQ429" s="565"/>
      <c r="SHR429" s="565"/>
      <c r="SHS429" s="565"/>
      <c r="SHT429" s="565"/>
      <c r="SHU429" s="565"/>
      <c r="SHV429" s="565"/>
      <c r="SHW429" s="565"/>
      <c r="SHX429" s="565"/>
      <c r="SHY429" s="565"/>
      <c r="SHZ429" s="565"/>
      <c r="SIA429" s="565"/>
      <c r="SIB429" s="565"/>
      <c r="SIC429" s="565"/>
      <c r="SID429" s="565"/>
      <c r="SIE429" s="565"/>
      <c r="SIF429" s="565"/>
      <c r="SIG429" s="565"/>
      <c r="SIH429" s="565"/>
      <c r="SII429" s="565"/>
      <c r="SIJ429" s="565"/>
      <c r="SIK429" s="565"/>
      <c r="SIL429" s="565"/>
      <c r="SIM429" s="565"/>
      <c r="SIN429" s="565"/>
      <c r="SIO429" s="565"/>
      <c r="SIP429" s="565"/>
      <c r="SIQ429" s="565"/>
      <c r="SIR429" s="565"/>
      <c r="SIS429" s="565"/>
      <c r="SIT429" s="565"/>
      <c r="SIU429" s="565"/>
      <c r="SIV429" s="565"/>
      <c r="SIW429" s="565"/>
      <c r="SIX429" s="565"/>
      <c r="SIY429" s="565"/>
      <c r="SIZ429" s="565"/>
      <c r="SJA429" s="565"/>
      <c r="SJB429" s="565"/>
      <c r="SJC429" s="565"/>
      <c r="SJD429" s="565"/>
      <c r="SJE429" s="565"/>
      <c r="SJF429" s="565"/>
      <c r="SJG429" s="565"/>
      <c r="SJH429" s="565"/>
      <c r="SJI429" s="565"/>
      <c r="SJJ429" s="565"/>
      <c r="SJK429" s="565"/>
      <c r="SJL429" s="565"/>
      <c r="SJM429" s="565"/>
      <c r="SJN429" s="565"/>
      <c r="SJO429" s="565"/>
      <c r="SJP429" s="565"/>
      <c r="SJQ429" s="565"/>
      <c r="SJR429" s="565"/>
      <c r="SJS429" s="565"/>
      <c r="SJT429" s="565"/>
      <c r="SJU429" s="565"/>
      <c r="SJV429" s="565"/>
      <c r="SJW429" s="565"/>
      <c r="SJX429" s="565"/>
      <c r="SJY429" s="565"/>
      <c r="SJZ429" s="565"/>
      <c r="SKA429" s="565"/>
      <c r="SKB429" s="565"/>
      <c r="SKC429" s="565"/>
      <c r="SKD429" s="565"/>
      <c r="SKE429" s="565"/>
      <c r="SKF429" s="565"/>
      <c r="SKG429" s="565"/>
      <c r="SKH429" s="565"/>
      <c r="SKI429" s="565"/>
      <c r="SKJ429" s="565"/>
      <c r="SKK429" s="565"/>
      <c r="SKL429" s="565"/>
      <c r="SKM429" s="565"/>
      <c r="SKN429" s="565"/>
      <c r="SKO429" s="565"/>
      <c r="SKP429" s="565"/>
      <c r="SKQ429" s="565"/>
      <c r="SKR429" s="565"/>
      <c r="SKS429" s="565"/>
      <c r="SKT429" s="565"/>
      <c r="SKU429" s="565"/>
      <c r="SKV429" s="565"/>
      <c r="SKW429" s="565"/>
      <c r="SKX429" s="565"/>
      <c r="SKY429" s="565"/>
      <c r="SKZ429" s="565"/>
      <c r="SLA429" s="565"/>
      <c r="SLB429" s="565"/>
      <c r="SLC429" s="565"/>
      <c r="SLD429" s="565"/>
      <c r="SLE429" s="565"/>
      <c r="SLF429" s="565"/>
      <c r="SLG429" s="565"/>
      <c r="SLH429" s="565"/>
      <c r="SLI429" s="565"/>
      <c r="SLJ429" s="565"/>
      <c r="SLK429" s="565"/>
      <c r="SLL429" s="565"/>
      <c r="SLM429" s="565"/>
      <c r="SLN429" s="565"/>
      <c r="SLO429" s="565"/>
      <c r="SLP429" s="565"/>
      <c r="SLQ429" s="565"/>
      <c r="SLR429" s="565"/>
      <c r="SLS429" s="565"/>
      <c r="SLT429" s="565"/>
      <c r="SLU429" s="565"/>
      <c r="SLV429" s="565"/>
      <c r="SLW429" s="565"/>
      <c r="SLX429" s="565"/>
      <c r="SLY429" s="565"/>
      <c r="SLZ429" s="565"/>
      <c r="SMA429" s="565"/>
      <c r="SMB429" s="565"/>
      <c r="SMC429" s="565"/>
      <c r="SMD429" s="565"/>
      <c r="SME429" s="565"/>
      <c r="SMF429" s="565"/>
      <c r="SMG429" s="565"/>
      <c r="SMH429" s="565"/>
      <c r="SMI429" s="565"/>
      <c r="SMJ429" s="565"/>
      <c r="SMK429" s="565"/>
      <c r="SML429" s="565"/>
      <c r="SMM429" s="565"/>
      <c r="SMN429" s="565"/>
      <c r="SMO429" s="565"/>
      <c r="SMP429" s="565"/>
      <c r="SMQ429" s="565"/>
      <c r="SMR429" s="565"/>
      <c r="SMS429" s="565"/>
      <c r="SMT429" s="565"/>
      <c r="SMU429" s="565"/>
      <c r="SMV429" s="565"/>
      <c r="SMW429" s="565"/>
      <c r="SMX429" s="565"/>
      <c r="SMY429" s="565"/>
      <c r="SMZ429" s="565"/>
      <c r="SNA429" s="565"/>
      <c r="SNB429" s="565"/>
      <c r="SNC429" s="565"/>
      <c r="SND429" s="565"/>
      <c r="SNE429" s="565"/>
      <c r="SNF429" s="565"/>
      <c r="SNG429" s="565"/>
      <c r="SNH429" s="565"/>
      <c r="SNI429" s="565"/>
      <c r="SNJ429" s="565"/>
      <c r="SNK429" s="565"/>
      <c r="SNL429" s="565"/>
      <c r="SNM429" s="565"/>
      <c r="SNN429" s="565"/>
      <c r="SNO429" s="565"/>
      <c r="SNP429" s="565"/>
      <c r="SNQ429" s="565"/>
      <c r="SNR429" s="565"/>
      <c r="SNS429" s="565"/>
      <c r="SNT429" s="565"/>
      <c r="SNU429" s="565"/>
      <c r="SNV429" s="565"/>
      <c r="SNW429" s="565"/>
      <c r="SNX429" s="565"/>
      <c r="SNY429" s="565"/>
      <c r="SNZ429" s="565"/>
      <c r="SOA429" s="565"/>
      <c r="SOB429" s="565"/>
      <c r="SOC429" s="565"/>
      <c r="SOD429" s="565"/>
      <c r="SOE429" s="565"/>
      <c r="SOF429" s="565"/>
      <c r="SOG429" s="565"/>
      <c r="SOH429" s="565"/>
      <c r="SOI429" s="565"/>
      <c r="SOJ429" s="565"/>
      <c r="SOK429" s="565"/>
      <c r="SOL429" s="565"/>
      <c r="SOM429" s="565"/>
      <c r="SON429" s="565"/>
      <c r="SOO429" s="565"/>
      <c r="SOP429" s="565"/>
      <c r="SOQ429" s="565"/>
      <c r="SOR429" s="565"/>
      <c r="SOS429" s="565"/>
      <c r="SOT429" s="565"/>
      <c r="SOU429" s="565"/>
      <c r="SOV429" s="565"/>
      <c r="SOW429" s="565"/>
      <c r="SOX429" s="565"/>
      <c r="SOY429" s="565"/>
      <c r="SOZ429" s="565"/>
      <c r="SPA429" s="565"/>
      <c r="SPB429" s="565"/>
      <c r="SPC429" s="565"/>
      <c r="SPD429" s="565"/>
      <c r="SPE429" s="565"/>
      <c r="SPF429" s="565"/>
      <c r="SPG429" s="565"/>
      <c r="SPH429" s="565"/>
      <c r="SPI429" s="565"/>
      <c r="SPJ429" s="565"/>
      <c r="SPK429" s="565"/>
      <c r="SPL429" s="565"/>
      <c r="SPM429" s="565"/>
      <c r="SPN429" s="565"/>
      <c r="SPO429" s="565"/>
      <c r="SPP429" s="565"/>
      <c r="SPQ429" s="565"/>
      <c r="SPR429" s="565"/>
      <c r="SPS429" s="565"/>
      <c r="SPT429" s="565"/>
      <c r="SPU429" s="565"/>
      <c r="SPV429" s="565"/>
      <c r="SPW429" s="565"/>
      <c r="SPX429" s="565"/>
      <c r="SPY429" s="565"/>
      <c r="SPZ429" s="565"/>
      <c r="SQA429" s="565"/>
      <c r="SQB429" s="565"/>
      <c r="SQC429" s="565"/>
      <c r="SQD429" s="565"/>
      <c r="SQE429" s="565"/>
      <c r="SQF429" s="565"/>
      <c r="SQG429" s="565"/>
      <c r="SQH429" s="565"/>
      <c r="SQI429" s="565"/>
      <c r="SQJ429" s="565"/>
      <c r="SQK429" s="565"/>
      <c r="SQL429" s="565"/>
      <c r="SQM429" s="565"/>
      <c r="SQN429" s="565"/>
      <c r="SQO429" s="565"/>
      <c r="SQP429" s="565"/>
      <c r="SQQ429" s="565"/>
      <c r="SQR429" s="565"/>
      <c r="SQS429" s="565"/>
      <c r="SQT429" s="565"/>
      <c r="SQU429" s="565"/>
      <c r="SQV429" s="565"/>
      <c r="SQW429" s="565"/>
      <c r="SQX429" s="565"/>
      <c r="SQY429" s="565"/>
      <c r="SQZ429" s="565"/>
      <c r="SRA429" s="565"/>
      <c r="SRB429" s="565"/>
      <c r="SRC429" s="565"/>
      <c r="SRD429" s="565"/>
      <c r="SRE429" s="565"/>
      <c r="SRF429" s="565"/>
      <c r="SRG429" s="565"/>
      <c r="SRH429" s="565"/>
      <c r="SRI429" s="565"/>
      <c r="SRJ429" s="565"/>
      <c r="SRK429" s="565"/>
      <c r="SRL429" s="565"/>
      <c r="SRM429" s="565"/>
      <c r="SRN429" s="565"/>
      <c r="SRO429" s="565"/>
      <c r="SRP429" s="565"/>
      <c r="SRQ429" s="565"/>
      <c r="SRR429" s="565"/>
      <c r="SRS429" s="565"/>
      <c r="SRT429" s="565"/>
      <c r="SRU429" s="565"/>
      <c r="SRV429" s="565"/>
      <c r="SRW429" s="565"/>
      <c r="SRX429" s="565"/>
      <c r="SRY429" s="565"/>
      <c r="SRZ429" s="565"/>
      <c r="SSA429" s="565"/>
      <c r="SSB429" s="565"/>
      <c r="SSC429" s="565"/>
      <c r="SSD429" s="565"/>
      <c r="SSE429" s="565"/>
      <c r="SSF429" s="565"/>
      <c r="SSG429" s="565"/>
      <c r="SSH429" s="565"/>
      <c r="SSI429" s="565"/>
      <c r="SSJ429" s="565"/>
      <c r="SSK429" s="565"/>
      <c r="SSL429" s="565"/>
      <c r="SSM429" s="565"/>
      <c r="SSN429" s="565"/>
      <c r="SSO429" s="565"/>
      <c r="SSP429" s="565"/>
      <c r="SSQ429" s="565"/>
      <c r="SSR429" s="565"/>
      <c r="SSS429" s="565"/>
      <c r="SST429" s="565"/>
      <c r="SSU429" s="565"/>
      <c r="SSV429" s="565"/>
      <c r="SSW429" s="565"/>
      <c r="SSX429" s="565"/>
      <c r="SSY429" s="565"/>
      <c r="SSZ429" s="565"/>
      <c r="STA429" s="565"/>
      <c r="STB429" s="565"/>
      <c r="STC429" s="565"/>
      <c r="STD429" s="565"/>
      <c r="STE429" s="565"/>
      <c r="STF429" s="565"/>
      <c r="STG429" s="565"/>
      <c r="STH429" s="565"/>
      <c r="STI429" s="565"/>
      <c r="STJ429" s="565"/>
      <c r="STK429" s="565"/>
      <c r="STL429" s="565"/>
      <c r="STM429" s="565"/>
      <c r="STN429" s="565"/>
      <c r="STO429" s="565"/>
      <c r="STP429" s="565"/>
      <c r="STQ429" s="565"/>
      <c r="STR429" s="565"/>
      <c r="STS429" s="565"/>
      <c r="STT429" s="565"/>
      <c r="STU429" s="565"/>
      <c r="STV429" s="565"/>
      <c r="STW429" s="565"/>
      <c r="STX429" s="565"/>
      <c r="STY429" s="565"/>
      <c r="STZ429" s="565"/>
      <c r="SUA429" s="565"/>
      <c r="SUB429" s="565"/>
      <c r="SUC429" s="565"/>
      <c r="SUD429" s="565"/>
      <c r="SUE429" s="565"/>
      <c r="SUF429" s="565"/>
      <c r="SUG429" s="565"/>
      <c r="SUH429" s="565"/>
      <c r="SUI429" s="565"/>
      <c r="SUJ429" s="565"/>
      <c r="SUK429" s="565"/>
      <c r="SUL429" s="565"/>
      <c r="SUM429" s="565"/>
      <c r="SUN429" s="565"/>
      <c r="SUO429" s="565"/>
      <c r="SUP429" s="565"/>
      <c r="SUQ429" s="565"/>
      <c r="SUR429" s="565"/>
      <c r="SUS429" s="565"/>
      <c r="SUT429" s="565"/>
      <c r="SUU429" s="565"/>
      <c r="SUV429" s="565"/>
      <c r="SUW429" s="565"/>
      <c r="SUX429" s="565"/>
      <c r="SUY429" s="565"/>
      <c r="SUZ429" s="565"/>
      <c r="SVA429" s="565"/>
      <c r="SVB429" s="565"/>
      <c r="SVC429" s="565"/>
      <c r="SVD429" s="565"/>
      <c r="SVE429" s="565"/>
      <c r="SVF429" s="565"/>
      <c r="SVG429" s="565"/>
      <c r="SVH429" s="565"/>
      <c r="SVI429" s="565"/>
      <c r="SVJ429" s="565"/>
      <c r="SVK429" s="565"/>
      <c r="SVL429" s="565"/>
      <c r="SVM429" s="565"/>
      <c r="SVN429" s="565"/>
      <c r="SVO429" s="565"/>
      <c r="SVP429" s="565"/>
      <c r="SVQ429" s="565"/>
      <c r="SVR429" s="565"/>
      <c r="SVS429" s="565"/>
      <c r="SVT429" s="565"/>
      <c r="SVU429" s="565"/>
      <c r="SVV429" s="565"/>
      <c r="SVW429" s="565"/>
      <c r="SVX429" s="565"/>
      <c r="SVY429" s="565"/>
      <c r="SVZ429" s="565"/>
      <c r="SWA429" s="565"/>
      <c r="SWB429" s="565"/>
      <c r="SWC429" s="565"/>
      <c r="SWD429" s="565"/>
      <c r="SWE429" s="565"/>
      <c r="SWF429" s="565"/>
      <c r="SWG429" s="565"/>
      <c r="SWH429" s="565"/>
      <c r="SWI429" s="565"/>
      <c r="SWJ429" s="565"/>
      <c r="SWK429" s="565"/>
      <c r="SWL429" s="565"/>
      <c r="SWM429" s="565"/>
      <c r="SWN429" s="565"/>
      <c r="SWO429" s="565"/>
      <c r="SWP429" s="565"/>
      <c r="SWQ429" s="565"/>
      <c r="SWR429" s="565"/>
      <c r="SWS429" s="565"/>
      <c r="SWT429" s="565"/>
      <c r="SWU429" s="565"/>
      <c r="SWV429" s="565"/>
      <c r="SWW429" s="565"/>
      <c r="SWX429" s="565"/>
      <c r="SWY429" s="565"/>
      <c r="SWZ429" s="565"/>
      <c r="SXA429" s="565"/>
      <c r="SXB429" s="565"/>
      <c r="SXC429" s="565"/>
      <c r="SXD429" s="565"/>
      <c r="SXE429" s="565"/>
      <c r="SXF429" s="565"/>
      <c r="SXG429" s="565"/>
      <c r="SXH429" s="565"/>
      <c r="SXI429" s="565"/>
      <c r="SXJ429" s="565"/>
      <c r="SXK429" s="565"/>
      <c r="SXL429" s="565"/>
      <c r="SXM429" s="565"/>
      <c r="SXN429" s="565"/>
      <c r="SXO429" s="565"/>
      <c r="SXP429" s="565"/>
      <c r="SXQ429" s="565"/>
      <c r="SXR429" s="565"/>
      <c r="SXS429" s="565"/>
      <c r="SXT429" s="565"/>
      <c r="SXU429" s="565"/>
      <c r="SXV429" s="565"/>
      <c r="SXW429" s="565"/>
      <c r="SXX429" s="565"/>
      <c r="SXY429" s="565"/>
      <c r="SXZ429" s="565"/>
      <c r="SYA429" s="565"/>
      <c r="SYB429" s="565"/>
      <c r="SYC429" s="565"/>
      <c r="SYD429" s="565"/>
      <c r="SYE429" s="565"/>
      <c r="SYF429" s="565"/>
      <c r="SYG429" s="565"/>
      <c r="SYH429" s="565"/>
      <c r="SYI429" s="565"/>
      <c r="SYJ429" s="565"/>
      <c r="SYK429" s="565"/>
      <c r="SYL429" s="565"/>
      <c r="SYM429" s="565"/>
      <c r="SYN429" s="565"/>
      <c r="SYO429" s="565"/>
      <c r="SYP429" s="565"/>
      <c r="SYQ429" s="565"/>
      <c r="SYR429" s="565"/>
      <c r="SYS429" s="565"/>
      <c r="SYT429" s="565"/>
      <c r="SYU429" s="565"/>
      <c r="SYV429" s="565"/>
      <c r="SYW429" s="565"/>
      <c r="SYX429" s="565"/>
      <c r="SYY429" s="565"/>
      <c r="SYZ429" s="565"/>
      <c r="SZA429" s="565"/>
      <c r="SZB429" s="565"/>
      <c r="SZC429" s="565"/>
      <c r="SZD429" s="565"/>
      <c r="SZE429" s="565"/>
      <c r="SZF429" s="565"/>
      <c r="SZG429" s="565"/>
      <c r="SZH429" s="565"/>
      <c r="SZI429" s="565"/>
      <c r="SZJ429" s="565"/>
      <c r="SZK429" s="565"/>
      <c r="SZL429" s="565"/>
      <c r="SZM429" s="565"/>
      <c r="SZN429" s="565"/>
      <c r="SZO429" s="565"/>
      <c r="SZP429" s="565"/>
      <c r="SZQ429" s="565"/>
      <c r="SZR429" s="565"/>
      <c r="SZS429" s="565"/>
      <c r="SZT429" s="565"/>
      <c r="SZU429" s="565"/>
      <c r="SZV429" s="565"/>
      <c r="SZW429" s="565"/>
      <c r="SZX429" s="565"/>
      <c r="SZY429" s="565"/>
      <c r="SZZ429" s="565"/>
      <c r="TAA429" s="565"/>
      <c r="TAB429" s="565"/>
      <c r="TAC429" s="565"/>
      <c r="TAD429" s="565"/>
      <c r="TAE429" s="565"/>
      <c r="TAF429" s="565"/>
      <c r="TAG429" s="565"/>
      <c r="TAH429" s="565"/>
      <c r="TAI429" s="565"/>
      <c r="TAJ429" s="565"/>
      <c r="TAK429" s="565"/>
      <c r="TAL429" s="565"/>
      <c r="TAM429" s="565"/>
      <c r="TAN429" s="565"/>
      <c r="TAO429" s="565"/>
      <c r="TAP429" s="565"/>
      <c r="TAQ429" s="565"/>
      <c r="TAR429" s="565"/>
      <c r="TAS429" s="565"/>
      <c r="TAT429" s="565"/>
      <c r="TAU429" s="565"/>
      <c r="TAV429" s="565"/>
      <c r="TAW429" s="565"/>
      <c r="TAX429" s="565"/>
      <c r="TAY429" s="565"/>
      <c r="TAZ429" s="565"/>
      <c r="TBA429" s="565"/>
      <c r="TBB429" s="565"/>
      <c r="TBC429" s="565"/>
      <c r="TBD429" s="565"/>
      <c r="TBE429" s="565"/>
      <c r="TBF429" s="565"/>
      <c r="TBG429" s="565"/>
      <c r="TBH429" s="565"/>
      <c r="TBI429" s="565"/>
      <c r="TBJ429" s="565"/>
      <c r="TBK429" s="565"/>
      <c r="TBL429" s="565"/>
      <c r="TBM429" s="565"/>
      <c r="TBN429" s="565"/>
      <c r="TBO429" s="565"/>
      <c r="TBP429" s="565"/>
      <c r="TBQ429" s="565"/>
      <c r="TBR429" s="565"/>
      <c r="TBS429" s="565"/>
      <c r="TBT429" s="565"/>
      <c r="TBU429" s="565"/>
      <c r="TBV429" s="565"/>
      <c r="TBW429" s="565"/>
      <c r="TBX429" s="565"/>
      <c r="TBY429" s="565"/>
      <c r="TBZ429" s="565"/>
      <c r="TCA429" s="565"/>
      <c r="TCB429" s="565"/>
      <c r="TCC429" s="565"/>
      <c r="TCD429" s="565"/>
      <c r="TCE429" s="565"/>
      <c r="TCF429" s="565"/>
      <c r="TCG429" s="565"/>
      <c r="TCH429" s="565"/>
      <c r="TCI429" s="565"/>
      <c r="TCJ429" s="565"/>
      <c r="TCK429" s="565"/>
      <c r="TCL429" s="565"/>
      <c r="TCM429" s="565"/>
      <c r="TCN429" s="565"/>
      <c r="TCO429" s="565"/>
      <c r="TCP429" s="565"/>
      <c r="TCQ429" s="565"/>
      <c r="TCR429" s="565"/>
      <c r="TCS429" s="565"/>
      <c r="TCT429" s="565"/>
      <c r="TCU429" s="565"/>
      <c r="TCV429" s="565"/>
      <c r="TCW429" s="565"/>
      <c r="TCX429" s="565"/>
      <c r="TCY429" s="565"/>
      <c r="TCZ429" s="565"/>
      <c r="TDA429" s="565"/>
      <c r="TDB429" s="565"/>
      <c r="TDC429" s="565"/>
      <c r="TDD429" s="565"/>
      <c r="TDE429" s="565"/>
      <c r="TDF429" s="565"/>
      <c r="TDG429" s="565"/>
      <c r="TDH429" s="565"/>
      <c r="TDI429" s="565"/>
      <c r="TDJ429" s="565"/>
      <c r="TDK429" s="565"/>
      <c r="TDL429" s="565"/>
      <c r="TDM429" s="565"/>
      <c r="TDN429" s="565"/>
      <c r="TDO429" s="565"/>
      <c r="TDP429" s="565"/>
      <c r="TDQ429" s="565"/>
      <c r="TDR429" s="565"/>
      <c r="TDS429" s="565"/>
      <c r="TDT429" s="565"/>
      <c r="TDU429" s="565"/>
      <c r="TDV429" s="565"/>
      <c r="TDW429" s="565"/>
      <c r="TDX429" s="565"/>
      <c r="TDY429" s="565"/>
      <c r="TDZ429" s="565"/>
      <c r="TEA429" s="565"/>
      <c r="TEB429" s="565"/>
      <c r="TEC429" s="565"/>
      <c r="TED429" s="565"/>
      <c r="TEE429" s="565"/>
      <c r="TEF429" s="565"/>
      <c r="TEG429" s="565"/>
      <c r="TEH429" s="565"/>
      <c r="TEI429" s="565"/>
      <c r="TEJ429" s="565"/>
      <c r="TEK429" s="565"/>
      <c r="TEL429" s="565"/>
      <c r="TEM429" s="565"/>
      <c r="TEN429" s="565"/>
      <c r="TEO429" s="565"/>
      <c r="TEP429" s="565"/>
      <c r="TEQ429" s="565"/>
      <c r="TER429" s="565"/>
      <c r="TES429" s="565"/>
      <c r="TET429" s="565"/>
      <c r="TEU429" s="565"/>
      <c r="TEV429" s="565"/>
      <c r="TEW429" s="565"/>
      <c r="TEX429" s="565"/>
      <c r="TEY429" s="565"/>
      <c r="TEZ429" s="565"/>
      <c r="TFA429" s="565"/>
      <c r="TFB429" s="565"/>
      <c r="TFC429" s="565"/>
      <c r="TFD429" s="565"/>
      <c r="TFE429" s="565"/>
      <c r="TFF429" s="565"/>
      <c r="TFG429" s="565"/>
      <c r="TFH429" s="565"/>
      <c r="TFI429" s="565"/>
      <c r="TFJ429" s="565"/>
      <c r="TFK429" s="565"/>
      <c r="TFL429" s="565"/>
      <c r="TFM429" s="565"/>
      <c r="TFN429" s="565"/>
      <c r="TFO429" s="565"/>
      <c r="TFP429" s="565"/>
      <c r="TFQ429" s="565"/>
      <c r="TFR429" s="565"/>
      <c r="TFS429" s="565"/>
      <c r="TFT429" s="565"/>
      <c r="TFU429" s="565"/>
      <c r="TFV429" s="565"/>
      <c r="TFW429" s="565"/>
      <c r="TFX429" s="565"/>
      <c r="TFY429" s="565"/>
      <c r="TFZ429" s="565"/>
      <c r="TGA429" s="565"/>
      <c r="TGB429" s="565"/>
      <c r="TGC429" s="565"/>
      <c r="TGD429" s="565"/>
      <c r="TGE429" s="565"/>
      <c r="TGF429" s="565"/>
      <c r="TGG429" s="565"/>
      <c r="TGH429" s="565"/>
      <c r="TGI429" s="565"/>
      <c r="TGJ429" s="565"/>
      <c r="TGK429" s="565"/>
      <c r="TGL429" s="565"/>
      <c r="TGM429" s="565"/>
      <c r="TGN429" s="565"/>
      <c r="TGO429" s="565"/>
      <c r="TGP429" s="565"/>
      <c r="TGQ429" s="565"/>
      <c r="TGR429" s="565"/>
      <c r="TGS429" s="565"/>
      <c r="TGT429" s="565"/>
      <c r="TGU429" s="565"/>
      <c r="TGV429" s="565"/>
      <c r="TGW429" s="565"/>
      <c r="TGX429" s="565"/>
      <c r="TGY429" s="565"/>
      <c r="TGZ429" s="565"/>
      <c r="THA429" s="565"/>
      <c r="THB429" s="565"/>
      <c r="THC429" s="565"/>
      <c r="THD429" s="565"/>
      <c r="THE429" s="565"/>
      <c r="THF429" s="565"/>
      <c r="THG429" s="565"/>
      <c r="THH429" s="565"/>
      <c r="THI429" s="565"/>
      <c r="THJ429" s="565"/>
      <c r="THK429" s="565"/>
      <c r="THL429" s="565"/>
      <c r="THM429" s="565"/>
      <c r="THN429" s="565"/>
      <c r="THO429" s="565"/>
      <c r="THP429" s="565"/>
      <c r="THQ429" s="565"/>
      <c r="THR429" s="565"/>
      <c r="THS429" s="565"/>
      <c r="THT429" s="565"/>
      <c r="THU429" s="565"/>
      <c r="THV429" s="565"/>
      <c r="THW429" s="565"/>
      <c r="THX429" s="565"/>
      <c r="THY429" s="565"/>
      <c r="THZ429" s="565"/>
      <c r="TIA429" s="565"/>
      <c r="TIB429" s="565"/>
      <c r="TIC429" s="565"/>
      <c r="TID429" s="565"/>
      <c r="TIE429" s="565"/>
      <c r="TIF429" s="565"/>
      <c r="TIG429" s="565"/>
      <c r="TIH429" s="565"/>
      <c r="TII429" s="565"/>
      <c r="TIJ429" s="565"/>
      <c r="TIK429" s="565"/>
      <c r="TIL429" s="565"/>
      <c r="TIM429" s="565"/>
      <c r="TIN429" s="565"/>
      <c r="TIO429" s="565"/>
      <c r="TIP429" s="565"/>
      <c r="TIQ429" s="565"/>
      <c r="TIR429" s="565"/>
      <c r="TIS429" s="565"/>
      <c r="TIT429" s="565"/>
      <c r="TIU429" s="565"/>
      <c r="TIV429" s="565"/>
      <c r="TIW429" s="565"/>
      <c r="TIX429" s="565"/>
      <c r="TIY429" s="565"/>
      <c r="TIZ429" s="565"/>
      <c r="TJA429" s="565"/>
      <c r="TJB429" s="565"/>
      <c r="TJC429" s="565"/>
      <c r="TJD429" s="565"/>
      <c r="TJE429" s="565"/>
      <c r="TJF429" s="565"/>
      <c r="TJG429" s="565"/>
      <c r="TJH429" s="565"/>
      <c r="TJI429" s="565"/>
      <c r="TJJ429" s="565"/>
      <c r="TJK429" s="565"/>
      <c r="TJL429" s="565"/>
      <c r="TJM429" s="565"/>
      <c r="TJN429" s="565"/>
      <c r="TJO429" s="565"/>
      <c r="TJP429" s="565"/>
      <c r="TJQ429" s="565"/>
      <c r="TJR429" s="565"/>
      <c r="TJS429" s="565"/>
      <c r="TJT429" s="565"/>
      <c r="TJU429" s="565"/>
      <c r="TJV429" s="565"/>
      <c r="TJW429" s="565"/>
      <c r="TJX429" s="565"/>
      <c r="TJY429" s="565"/>
      <c r="TJZ429" s="565"/>
      <c r="TKA429" s="565"/>
      <c r="TKB429" s="565"/>
      <c r="TKC429" s="565"/>
      <c r="TKD429" s="565"/>
      <c r="TKE429" s="565"/>
      <c r="TKF429" s="565"/>
      <c r="TKG429" s="565"/>
      <c r="TKH429" s="565"/>
      <c r="TKI429" s="565"/>
      <c r="TKJ429" s="565"/>
      <c r="TKK429" s="565"/>
      <c r="TKL429" s="565"/>
      <c r="TKM429" s="565"/>
      <c r="TKN429" s="565"/>
      <c r="TKO429" s="565"/>
      <c r="TKP429" s="565"/>
      <c r="TKQ429" s="565"/>
      <c r="TKR429" s="565"/>
      <c r="TKS429" s="565"/>
      <c r="TKT429" s="565"/>
      <c r="TKU429" s="565"/>
      <c r="TKV429" s="565"/>
      <c r="TKW429" s="565"/>
      <c r="TKX429" s="565"/>
      <c r="TKY429" s="565"/>
      <c r="TKZ429" s="565"/>
      <c r="TLA429" s="565"/>
      <c r="TLB429" s="565"/>
      <c r="TLC429" s="565"/>
      <c r="TLD429" s="565"/>
      <c r="TLE429" s="565"/>
      <c r="TLF429" s="565"/>
      <c r="TLG429" s="565"/>
      <c r="TLH429" s="565"/>
      <c r="TLI429" s="565"/>
      <c r="TLJ429" s="565"/>
      <c r="TLK429" s="565"/>
      <c r="TLL429" s="565"/>
      <c r="TLM429" s="565"/>
      <c r="TLN429" s="565"/>
      <c r="TLO429" s="565"/>
      <c r="TLP429" s="565"/>
      <c r="TLQ429" s="565"/>
      <c r="TLR429" s="565"/>
      <c r="TLS429" s="565"/>
      <c r="TLT429" s="565"/>
      <c r="TLU429" s="565"/>
      <c r="TLV429" s="565"/>
      <c r="TLW429" s="565"/>
      <c r="TLX429" s="565"/>
      <c r="TLY429" s="565"/>
      <c r="TLZ429" s="565"/>
      <c r="TMA429" s="565"/>
      <c r="TMB429" s="565"/>
      <c r="TMC429" s="565"/>
      <c r="TMD429" s="565"/>
      <c r="TME429" s="565"/>
      <c r="TMF429" s="565"/>
      <c r="TMG429" s="565"/>
      <c r="TMH429" s="565"/>
      <c r="TMI429" s="565"/>
      <c r="TMJ429" s="565"/>
      <c r="TMK429" s="565"/>
      <c r="TML429" s="565"/>
      <c r="TMM429" s="565"/>
      <c r="TMN429" s="565"/>
      <c r="TMO429" s="565"/>
      <c r="TMP429" s="565"/>
      <c r="TMQ429" s="565"/>
      <c r="TMR429" s="565"/>
      <c r="TMS429" s="565"/>
      <c r="TMT429" s="565"/>
      <c r="TMU429" s="565"/>
      <c r="TMV429" s="565"/>
      <c r="TMW429" s="565"/>
      <c r="TMX429" s="565"/>
      <c r="TMY429" s="565"/>
      <c r="TMZ429" s="565"/>
      <c r="TNA429" s="565"/>
      <c r="TNB429" s="565"/>
      <c r="TNC429" s="565"/>
      <c r="TND429" s="565"/>
      <c r="TNE429" s="565"/>
      <c r="TNF429" s="565"/>
      <c r="TNG429" s="565"/>
      <c r="TNH429" s="565"/>
      <c r="TNI429" s="565"/>
      <c r="TNJ429" s="565"/>
      <c r="TNK429" s="565"/>
      <c r="TNL429" s="565"/>
      <c r="TNM429" s="565"/>
      <c r="TNN429" s="565"/>
      <c r="TNO429" s="565"/>
      <c r="TNP429" s="565"/>
      <c r="TNQ429" s="565"/>
      <c r="TNR429" s="565"/>
      <c r="TNS429" s="565"/>
      <c r="TNT429" s="565"/>
      <c r="TNU429" s="565"/>
      <c r="TNV429" s="565"/>
      <c r="TNW429" s="565"/>
      <c r="TNX429" s="565"/>
      <c r="TNY429" s="565"/>
      <c r="TNZ429" s="565"/>
      <c r="TOA429" s="565"/>
      <c r="TOB429" s="565"/>
      <c r="TOC429" s="565"/>
      <c r="TOD429" s="565"/>
      <c r="TOE429" s="565"/>
      <c r="TOF429" s="565"/>
      <c r="TOG429" s="565"/>
      <c r="TOH429" s="565"/>
      <c r="TOI429" s="565"/>
      <c r="TOJ429" s="565"/>
      <c r="TOK429" s="565"/>
      <c r="TOL429" s="565"/>
      <c r="TOM429" s="565"/>
      <c r="TON429" s="565"/>
      <c r="TOO429" s="565"/>
      <c r="TOP429" s="565"/>
      <c r="TOQ429" s="565"/>
      <c r="TOR429" s="565"/>
      <c r="TOS429" s="565"/>
      <c r="TOT429" s="565"/>
      <c r="TOU429" s="565"/>
      <c r="TOV429" s="565"/>
      <c r="TOW429" s="565"/>
      <c r="TOX429" s="565"/>
      <c r="TOY429" s="565"/>
      <c r="TOZ429" s="565"/>
      <c r="TPA429" s="565"/>
      <c r="TPB429" s="565"/>
      <c r="TPC429" s="565"/>
      <c r="TPD429" s="565"/>
      <c r="TPE429" s="565"/>
      <c r="TPF429" s="565"/>
      <c r="TPG429" s="565"/>
      <c r="TPH429" s="565"/>
      <c r="TPI429" s="565"/>
      <c r="TPJ429" s="565"/>
      <c r="TPK429" s="565"/>
      <c r="TPL429" s="565"/>
      <c r="TPM429" s="565"/>
      <c r="TPN429" s="565"/>
      <c r="TPO429" s="565"/>
      <c r="TPP429" s="565"/>
      <c r="TPQ429" s="565"/>
      <c r="TPR429" s="565"/>
      <c r="TPS429" s="565"/>
      <c r="TPT429" s="565"/>
      <c r="TPU429" s="565"/>
      <c r="TPV429" s="565"/>
      <c r="TPW429" s="565"/>
      <c r="TPX429" s="565"/>
      <c r="TPY429" s="565"/>
      <c r="TPZ429" s="565"/>
      <c r="TQA429" s="565"/>
      <c r="TQB429" s="565"/>
      <c r="TQC429" s="565"/>
      <c r="TQD429" s="565"/>
      <c r="TQE429" s="565"/>
      <c r="TQF429" s="565"/>
      <c r="TQG429" s="565"/>
      <c r="TQH429" s="565"/>
      <c r="TQI429" s="565"/>
      <c r="TQJ429" s="565"/>
      <c r="TQK429" s="565"/>
      <c r="TQL429" s="565"/>
      <c r="TQM429" s="565"/>
      <c r="TQN429" s="565"/>
      <c r="TQO429" s="565"/>
      <c r="TQP429" s="565"/>
      <c r="TQQ429" s="565"/>
      <c r="TQR429" s="565"/>
      <c r="TQS429" s="565"/>
      <c r="TQT429" s="565"/>
      <c r="TQU429" s="565"/>
      <c r="TQV429" s="565"/>
      <c r="TQW429" s="565"/>
      <c r="TQX429" s="565"/>
      <c r="TQY429" s="565"/>
      <c r="TQZ429" s="565"/>
      <c r="TRA429" s="565"/>
      <c r="TRB429" s="565"/>
      <c r="TRC429" s="565"/>
      <c r="TRD429" s="565"/>
      <c r="TRE429" s="565"/>
      <c r="TRF429" s="565"/>
      <c r="TRG429" s="565"/>
      <c r="TRH429" s="565"/>
      <c r="TRI429" s="565"/>
      <c r="TRJ429" s="565"/>
      <c r="TRK429" s="565"/>
      <c r="TRL429" s="565"/>
      <c r="TRM429" s="565"/>
      <c r="TRN429" s="565"/>
      <c r="TRO429" s="565"/>
      <c r="TRP429" s="565"/>
      <c r="TRQ429" s="565"/>
      <c r="TRR429" s="565"/>
      <c r="TRS429" s="565"/>
      <c r="TRT429" s="565"/>
      <c r="TRU429" s="565"/>
      <c r="TRV429" s="565"/>
      <c r="TRW429" s="565"/>
      <c r="TRX429" s="565"/>
      <c r="TRY429" s="565"/>
      <c r="TRZ429" s="565"/>
      <c r="TSA429" s="565"/>
      <c r="TSB429" s="565"/>
      <c r="TSC429" s="565"/>
      <c r="TSD429" s="565"/>
      <c r="TSE429" s="565"/>
      <c r="TSF429" s="565"/>
      <c r="TSG429" s="565"/>
      <c r="TSH429" s="565"/>
      <c r="TSI429" s="565"/>
      <c r="TSJ429" s="565"/>
      <c r="TSK429" s="565"/>
      <c r="TSL429" s="565"/>
      <c r="TSM429" s="565"/>
      <c r="TSN429" s="565"/>
      <c r="TSO429" s="565"/>
      <c r="TSP429" s="565"/>
      <c r="TSQ429" s="565"/>
      <c r="TSR429" s="565"/>
      <c r="TSS429" s="565"/>
      <c r="TST429" s="565"/>
      <c r="TSU429" s="565"/>
      <c r="TSV429" s="565"/>
      <c r="TSW429" s="565"/>
      <c r="TSX429" s="565"/>
      <c r="TSY429" s="565"/>
      <c r="TSZ429" s="565"/>
      <c r="TTA429" s="565"/>
      <c r="TTB429" s="565"/>
      <c r="TTC429" s="565"/>
      <c r="TTD429" s="565"/>
      <c r="TTE429" s="565"/>
      <c r="TTF429" s="565"/>
      <c r="TTG429" s="565"/>
      <c r="TTH429" s="565"/>
      <c r="TTI429" s="565"/>
      <c r="TTJ429" s="565"/>
      <c r="TTK429" s="565"/>
      <c r="TTL429" s="565"/>
      <c r="TTM429" s="565"/>
      <c r="TTN429" s="565"/>
      <c r="TTO429" s="565"/>
      <c r="TTP429" s="565"/>
      <c r="TTQ429" s="565"/>
      <c r="TTR429" s="565"/>
      <c r="TTS429" s="565"/>
      <c r="TTT429" s="565"/>
      <c r="TTU429" s="565"/>
      <c r="TTV429" s="565"/>
      <c r="TTW429" s="565"/>
      <c r="TTX429" s="565"/>
      <c r="TTY429" s="565"/>
      <c r="TTZ429" s="565"/>
      <c r="TUA429" s="565"/>
      <c r="TUB429" s="565"/>
      <c r="TUC429" s="565"/>
      <c r="TUD429" s="565"/>
      <c r="TUE429" s="565"/>
      <c r="TUF429" s="565"/>
      <c r="TUG429" s="565"/>
      <c r="TUH429" s="565"/>
      <c r="TUI429" s="565"/>
      <c r="TUJ429" s="565"/>
      <c r="TUK429" s="565"/>
      <c r="TUL429" s="565"/>
      <c r="TUM429" s="565"/>
      <c r="TUN429" s="565"/>
      <c r="TUO429" s="565"/>
      <c r="TUP429" s="565"/>
      <c r="TUQ429" s="565"/>
      <c r="TUR429" s="565"/>
      <c r="TUS429" s="565"/>
      <c r="TUT429" s="565"/>
      <c r="TUU429" s="565"/>
      <c r="TUV429" s="565"/>
      <c r="TUW429" s="565"/>
      <c r="TUX429" s="565"/>
      <c r="TUY429" s="565"/>
      <c r="TUZ429" s="565"/>
      <c r="TVA429" s="565"/>
      <c r="TVB429" s="565"/>
      <c r="TVC429" s="565"/>
      <c r="TVD429" s="565"/>
      <c r="TVE429" s="565"/>
      <c r="TVF429" s="565"/>
      <c r="TVG429" s="565"/>
      <c r="TVH429" s="565"/>
      <c r="TVI429" s="565"/>
      <c r="TVJ429" s="565"/>
      <c r="TVK429" s="565"/>
      <c r="TVL429" s="565"/>
      <c r="TVM429" s="565"/>
      <c r="TVN429" s="565"/>
      <c r="TVO429" s="565"/>
      <c r="TVP429" s="565"/>
      <c r="TVQ429" s="565"/>
      <c r="TVR429" s="565"/>
      <c r="TVS429" s="565"/>
      <c r="TVT429" s="565"/>
      <c r="TVU429" s="565"/>
      <c r="TVV429" s="565"/>
      <c r="TVW429" s="565"/>
      <c r="TVX429" s="565"/>
      <c r="TVY429" s="565"/>
      <c r="TVZ429" s="565"/>
      <c r="TWA429" s="565"/>
      <c r="TWB429" s="565"/>
      <c r="TWC429" s="565"/>
      <c r="TWD429" s="565"/>
      <c r="TWE429" s="565"/>
      <c r="TWF429" s="565"/>
      <c r="TWG429" s="565"/>
      <c r="TWH429" s="565"/>
      <c r="TWI429" s="565"/>
      <c r="TWJ429" s="565"/>
      <c r="TWK429" s="565"/>
      <c r="TWL429" s="565"/>
      <c r="TWM429" s="565"/>
      <c r="TWN429" s="565"/>
      <c r="TWO429" s="565"/>
      <c r="TWP429" s="565"/>
      <c r="TWQ429" s="565"/>
      <c r="TWR429" s="565"/>
      <c r="TWS429" s="565"/>
      <c r="TWT429" s="565"/>
      <c r="TWU429" s="565"/>
      <c r="TWV429" s="565"/>
      <c r="TWW429" s="565"/>
      <c r="TWX429" s="565"/>
      <c r="TWY429" s="565"/>
      <c r="TWZ429" s="565"/>
      <c r="TXA429" s="565"/>
      <c r="TXB429" s="565"/>
      <c r="TXC429" s="565"/>
      <c r="TXD429" s="565"/>
      <c r="TXE429" s="565"/>
      <c r="TXF429" s="565"/>
      <c r="TXG429" s="565"/>
      <c r="TXH429" s="565"/>
      <c r="TXI429" s="565"/>
      <c r="TXJ429" s="565"/>
      <c r="TXK429" s="565"/>
      <c r="TXL429" s="565"/>
      <c r="TXM429" s="565"/>
      <c r="TXN429" s="565"/>
      <c r="TXO429" s="565"/>
      <c r="TXP429" s="565"/>
      <c r="TXQ429" s="565"/>
      <c r="TXR429" s="565"/>
      <c r="TXS429" s="565"/>
      <c r="TXT429" s="565"/>
      <c r="TXU429" s="565"/>
      <c r="TXV429" s="565"/>
      <c r="TXW429" s="565"/>
      <c r="TXX429" s="565"/>
      <c r="TXY429" s="565"/>
      <c r="TXZ429" s="565"/>
      <c r="TYA429" s="565"/>
      <c r="TYB429" s="565"/>
      <c r="TYC429" s="565"/>
      <c r="TYD429" s="565"/>
      <c r="TYE429" s="565"/>
      <c r="TYF429" s="565"/>
      <c r="TYG429" s="565"/>
      <c r="TYH429" s="565"/>
      <c r="TYI429" s="565"/>
      <c r="TYJ429" s="565"/>
      <c r="TYK429" s="565"/>
      <c r="TYL429" s="565"/>
      <c r="TYM429" s="565"/>
      <c r="TYN429" s="565"/>
      <c r="TYO429" s="565"/>
      <c r="TYP429" s="565"/>
      <c r="TYQ429" s="565"/>
      <c r="TYR429" s="565"/>
      <c r="TYS429" s="565"/>
      <c r="TYT429" s="565"/>
      <c r="TYU429" s="565"/>
      <c r="TYV429" s="565"/>
      <c r="TYW429" s="565"/>
      <c r="TYX429" s="565"/>
      <c r="TYY429" s="565"/>
      <c r="TYZ429" s="565"/>
      <c r="TZA429" s="565"/>
      <c r="TZB429" s="565"/>
      <c r="TZC429" s="565"/>
      <c r="TZD429" s="565"/>
      <c r="TZE429" s="565"/>
      <c r="TZF429" s="565"/>
      <c r="TZG429" s="565"/>
      <c r="TZH429" s="565"/>
      <c r="TZI429" s="565"/>
      <c r="TZJ429" s="565"/>
      <c r="TZK429" s="565"/>
      <c r="TZL429" s="565"/>
      <c r="TZM429" s="565"/>
      <c r="TZN429" s="565"/>
      <c r="TZO429" s="565"/>
      <c r="TZP429" s="565"/>
      <c r="TZQ429" s="565"/>
      <c r="TZR429" s="565"/>
      <c r="TZS429" s="565"/>
      <c r="TZT429" s="565"/>
      <c r="TZU429" s="565"/>
      <c r="TZV429" s="565"/>
      <c r="TZW429" s="565"/>
      <c r="TZX429" s="565"/>
      <c r="TZY429" s="565"/>
      <c r="TZZ429" s="565"/>
      <c r="UAA429" s="565"/>
      <c r="UAB429" s="565"/>
      <c r="UAC429" s="565"/>
      <c r="UAD429" s="565"/>
      <c r="UAE429" s="565"/>
      <c r="UAF429" s="565"/>
      <c r="UAG429" s="565"/>
      <c r="UAH429" s="565"/>
      <c r="UAI429" s="565"/>
      <c r="UAJ429" s="565"/>
      <c r="UAK429" s="565"/>
      <c r="UAL429" s="565"/>
      <c r="UAM429" s="565"/>
      <c r="UAN429" s="565"/>
      <c r="UAO429" s="565"/>
      <c r="UAP429" s="565"/>
      <c r="UAQ429" s="565"/>
      <c r="UAR429" s="565"/>
      <c r="UAS429" s="565"/>
      <c r="UAT429" s="565"/>
      <c r="UAU429" s="565"/>
      <c r="UAV429" s="565"/>
      <c r="UAW429" s="565"/>
      <c r="UAX429" s="565"/>
      <c r="UAY429" s="565"/>
      <c r="UAZ429" s="565"/>
      <c r="UBA429" s="565"/>
      <c r="UBB429" s="565"/>
      <c r="UBC429" s="565"/>
      <c r="UBD429" s="565"/>
      <c r="UBE429" s="565"/>
      <c r="UBF429" s="565"/>
      <c r="UBG429" s="565"/>
      <c r="UBH429" s="565"/>
      <c r="UBI429" s="565"/>
      <c r="UBJ429" s="565"/>
      <c r="UBK429" s="565"/>
      <c r="UBL429" s="565"/>
      <c r="UBM429" s="565"/>
      <c r="UBN429" s="565"/>
      <c r="UBO429" s="565"/>
      <c r="UBP429" s="565"/>
      <c r="UBQ429" s="565"/>
      <c r="UBR429" s="565"/>
      <c r="UBS429" s="565"/>
      <c r="UBT429" s="565"/>
      <c r="UBU429" s="565"/>
      <c r="UBV429" s="565"/>
      <c r="UBW429" s="565"/>
      <c r="UBX429" s="565"/>
      <c r="UBY429" s="565"/>
      <c r="UBZ429" s="565"/>
      <c r="UCA429" s="565"/>
      <c r="UCB429" s="565"/>
      <c r="UCC429" s="565"/>
      <c r="UCD429" s="565"/>
      <c r="UCE429" s="565"/>
      <c r="UCF429" s="565"/>
      <c r="UCG429" s="565"/>
      <c r="UCH429" s="565"/>
      <c r="UCI429" s="565"/>
      <c r="UCJ429" s="565"/>
      <c r="UCK429" s="565"/>
      <c r="UCL429" s="565"/>
      <c r="UCM429" s="565"/>
      <c r="UCN429" s="565"/>
      <c r="UCO429" s="565"/>
      <c r="UCP429" s="565"/>
      <c r="UCQ429" s="565"/>
      <c r="UCR429" s="565"/>
      <c r="UCS429" s="565"/>
      <c r="UCT429" s="565"/>
      <c r="UCU429" s="565"/>
      <c r="UCV429" s="565"/>
      <c r="UCW429" s="565"/>
      <c r="UCX429" s="565"/>
      <c r="UCY429" s="565"/>
      <c r="UCZ429" s="565"/>
      <c r="UDA429" s="565"/>
      <c r="UDB429" s="565"/>
      <c r="UDC429" s="565"/>
      <c r="UDD429" s="565"/>
      <c r="UDE429" s="565"/>
      <c r="UDF429" s="565"/>
      <c r="UDG429" s="565"/>
      <c r="UDH429" s="565"/>
      <c r="UDI429" s="565"/>
      <c r="UDJ429" s="565"/>
      <c r="UDK429" s="565"/>
      <c r="UDL429" s="565"/>
      <c r="UDM429" s="565"/>
      <c r="UDN429" s="565"/>
      <c r="UDO429" s="565"/>
      <c r="UDP429" s="565"/>
      <c r="UDQ429" s="565"/>
      <c r="UDR429" s="565"/>
      <c r="UDS429" s="565"/>
      <c r="UDT429" s="565"/>
      <c r="UDU429" s="565"/>
      <c r="UDV429" s="565"/>
      <c r="UDW429" s="565"/>
      <c r="UDX429" s="565"/>
      <c r="UDY429" s="565"/>
      <c r="UDZ429" s="565"/>
      <c r="UEA429" s="565"/>
      <c r="UEB429" s="565"/>
      <c r="UEC429" s="565"/>
      <c r="UED429" s="565"/>
      <c r="UEE429" s="565"/>
      <c r="UEF429" s="565"/>
      <c r="UEG429" s="565"/>
      <c r="UEH429" s="565"/>
      <c r="UEI429" s="565"/>
      <c r="UEJ429" s="565"/>
      <c r="UEK429" s="565"/>
      <c r="UEL429" s="565"/>
      <c r="UEM429" s="565"/>
      <c r="UEN429" s="565"/>
      <c r="UEO429" s="565"/>
      <c r="UEP429" s="565"/>
      <c r="UEQ429" s="565"/>
      <c r="UER429" s="565"/>
      <c r="UES429" s="565"/>
      <c r="UET429" s="565"/>
      <c r="UEU429" s="565"/>
      <c r="UEV429" s="565"/>
      <c r="UEW429" s="565"/>
      <c r="UEX429" s="565"/>
      <c r="UEY429" s="565"/>
      <c r="UEZ429" s="565"/>
      <c r="UFA429" s="565"/>
      <c r="UFB429" s="565"/>
      <c r="UFC429" s="565"/>
      <c r="UFD429" s="565"/>
      <c r="UFE429" s="565"/>
      <c r="UFF429" s="565"/>
      <c r="UFG429" s="565"/>
      <c r="UFH429" s="565"/>
      <c r="UFI429" s="565"/>
      <c r="UFJ429" s="565"/>
      <c r="UFK429" s="565"/>
      <c r="UFL429" s="565"/>
      <c r="UFM429" s="565"/>
      <c r="UFN429" s="565"/>
      <c r="UFO429" s="565"/>
      <c r="UFP429" s="565"/>
      <c r="UFQ429" s="565"/>
      <c r="UFR429" s="565"/>
      <c r="UFS429" s="565"/>
      <c r="UFT429" s="565"/>
      <c r="UFU429" s="565"/>
      <c r="UFV429" s="565"/>
      <c r="UFW429" s="565"/>
      <c r="UFX429" s="565"/>
      <c r="UFY429" s="565"/>
      <c r="UFZ429" s="565"/>
      <c r="UGA429" s="565"/>
      <c r="UGB429" s="565"/>
      <c r="UGC429" s="565"/>
      <c r="UGD429" s="565"/>
      <c r="UGE429" s="565"/>
      <c r="UGF429" s="565"/>
      <c r="UGG429" s="565"/>
      <c r="UGH429" s="565"/>
      <c r="UGI429" s="565"/>
      <c r="UGJ429" s="565"/>
      <c r="UGK429" s="565"/>
      <c r="UGL429" s="565"/>
      <c r="UGM429" s="565"/>
      <c r="UGN429" s="565"/>
      <c r="UGO429" s="565"/>
      <c r="UGP429" s="565"/>
      <c r="UGQ429" s="565"/>
      <c r="UGR429" s="565"/>
      <c r="UGS429" s="565"/>
      <c r="UGT429" s="565"/>
      <c r="UGU429" s="565"/>
      <c r="UGV429" s="565"/>
      <c r="UGW429" s="565"/>
      <c r="UGX429" s="565"/>
      <c r="UGY429" s="565"/>
      <c r="UGZ429" s="565"/>
      <c r="UHA429" s="565"/>
      <c r="UHB429" s="565"/>
      <c r="UHC429" s="565"/>
      <c r="UHD429" s="565"/>
      <c r="UHE429" s="565"/>
      <c r="UHF429" s="565"/>
      <c r="UHG429" s="565"/>
      <c r="UHH429" s="565"/>
      <c r="UHI429" s="565"/>
      <c r="UHJ429" s="565"/>
      <c r="UHK429" s="565"/>
      <c r="UHL429" s="565"/>
      <c r="UHM429" s="565"/>
      <c r="UHN429" s="565"/>
      <c r="UHO429" s="565"/>
      <c r="UHP429" s="565"/>
      <c r="UHQ429" s="565"/>
      <c r="UHR429" s="565"/>
      <c r="UHS429" s="565"/>
      <c r="UHT429" s="565"/>
      <c r="UHU429" s="565"/>
      <c r="UHV429" s="565"/>
      <c r="UHW429" s="565"/>
      <c r="UHX429" s="565"/>
      <c r="UHY429" s="565"/>
      <c r="UHZ429" s="565"/>
      <c r="UIA429" s="565"/>
      <c r="UIB429" s="565"/>
      <c r="UIC429" s="565"/>
      <c r="UID429" s="565"/>
      <c r="UIE429" s="565"/>
      <c r="UIF429" s="565"/>
      <c r="UIG429" s="565"/>
      <c r="UIH429" s="565"/>
      <c r="UII429" s="565"/>
      <c r="UIJ429" s="565"/>
      <c r="UIK429" s="565"/>
      <c r="UIL429" s="565"/>
      <c r="UIM429" s="565"/>
      <c r="UIN429" s="565"/>
      <c r="UIO429" s="565"/>
      <c r="UIP429" s="565"/>
      <c r="UIQ429" s="565"/>
      <c r="UIR429" s="565"/>
      <c r="UIS429" s="565"/>
      <c r="UIT429" s="565"/>
      <c r="UIU429" s="565"/>
      <c r="UIV429" s="565"/>
      <c r="UIW429" s="565"/>
      <c r="UIX429" s="565"/>
      <c r="UIY429" s="565"/>
      <c r="UIZ429" s="565"/>
      <c r="UJA429" s="565"/>
      <c r="UJB429" s="565"/>
      <c r="UJC429" s="565"/>
      <c r="UJD429" s="565"/>
      <c r="UJE429" s="565"/>
      <c r="UJF429" s="565"/>
      <c r="UJG429" s="565"/>
      <c r="UJH429" s="565"/>
      <c r="UJI429" s="565"/>
      <c r="UJJ429" s="565"/>
      <c r="UJK429" s="565"/>
      <c r="UJL429" s="565"/>
      <c r="UJM429" s="565"/>
      <c r="UJN429" s="565"/>
      <c r="UJO429" s="565"/>
      <c r="UJP429" s="565"/>
      <c r="UJQ429" s="565"/>
      <c r="UJR429" s="565"/>
      <c r="UJS429" s="565"/>
      <c r="UJT429" s="565"/>
      <c r="UJU429" s="565"/>
      <c r="UJV429" s="565"/>
      <c r="UJW429" s="565"/>
      <c r="UJX429" s="565"/>
      <c r="UJY429" s="565"/>
      <c r="UJZ429" s="565"/>
      <c r="UKA429" s="565"/>
      <c r="UKB429" s="565"/>
      <c r="UKC429" s="565"/>
      <c r="UKD429" s="565"/>
      <c r="UKE429" s="565"/>
      <c r="UKF429" s="565"/>
      <c r="UKG429" s="565"/>
      <c r="UKH429" s="565"/>
      <c r="UKI429" s="565"/>
      <c r="UKJ429" s="565"/>
      <c r="UKK429" s="565"/>
      <c r="UKL429" s="565"/>
      <c r="UKM429" s="565"/>
      <c r="UKN429" s="565"/>
      <c r="UKO429" s="565"/>
      <c r="UKP429" s="565"/>
      <c r="UKQ429" s="565"/>
      <c r="UKR429" s="565"/>
      <c r="UKS429" s="565"/>
      <c r="UKT429" s="565"/>
      <c r="UKU429" s="565"/>
      <c r="UKV429" s="565"/>
      <c r="UKW429" s="565"/>
      <c r="UKX429" s="565"/>
      <c r="UKY429" s="565"/>
      <c r="UKZ429" s="565"/>
      <c r="ULA429" s="565"/>
      <c r="ULB429" s="565"/>
      <c r="ULC429" s="565"/>
      <c r="ULD429" s="565"/>
      <c r="ULE429" s="565"/>
      <c r="ULF429" s="565"/>
      <c r="ULG429" s="565"/>
      <c r="ULH429" s="565"/>
      <c r="ULI429" s="565"/>
      <c r="ULJ429" s="565"/>
      <c r="ULK429" s="565"/>
      <c r="ULL429" s="565"/>
      <c r="ULM429" s="565"/>
      <c r="ULN429" s="565"/>
      <c r="ULO429" s="565"/>
      <c r="ULP429" s="565"/>
      <c r="ULQ429" s="565"/>
      <c r="ULR429" s="565"/>
      <c r="ULS429" s="565"/>
      <c r="ULT429" s="565"/>
      <c r="ULU429" s="565"/>
      <c r="ULV429" s="565"/>
      <c r="ULW429" s="565"/>
      <c r="ULX429" s="565"/>
      <c r="ULY429" s="565"/>
      <c r="ULZ429" s="565"/>
      <c r="UMA429" s="565"/>
      <c r="UMB429" s="565"/>
      <c r="UMC429" s="565"/>
      <c r="UMD429" s="565"/>
      <c r="UME429" s="565"/>
      <c r="UMF429" s="565"/>
      <c r="UMG429" s="565"/>
      <c r="UMH429" s="565"/>
      <c r="UMI429" s="565"/>
      <c r="UMJ429" s="565"/>
      <c r="UMK429" s="565"/>
      <c r="UML429" s="565"/>
      <c r="UMM429" s="565"/>
      <c r="UMN429" s="565"/>
      <c r="UMO429" s="565"/>
      <c r="UMP429" s="565"/>
      <c r="UMQ429" s="565"/>
      <c r="UMR429" s="565"/>
      <c r="UMS429" s="565"/>
      <c r="UMT429" s="565"/>
      <c r="UMU429" s="565"/>
      <c r="UMV429" s="565"/>
      <c r="UMW429" s="565"/>
      <c r="UMX429" s="565"/>
      <c r="UMY429" s="565"/>
      <c r="UMZ429" s="565"/>
      <c r="UNA429" s="565"/>
      <c r="UNB429" s="565"/>
      <c r="UNC429" s="565"/>
      <c r="UND429" s="565"/>
      <c r="UNE429" s="565"/>
      <c r="UNF429" s="565"/>
      <c r="UNG429" s="565"/>
      <c r="UNH429" s="565"/>
      <c r="UNI429" s="565"/>
      <c r="UNJ429" s="565"/>
      <c r="UNK429" s="565"/>
      <c r="UNL429" s="565"/>
      <c r="UNM429" s="565"/>
      <c r="UNN429" s="565"/>
      <c r="UNO429" s="565"/>
      <c r="UNP429" s="565"/>
      <c r="UNQ429" s="565"/>
      <c r="UNR429" s="565"/>
      <c r="UNS429" s="565"/>
      <c r="UNT429" s="565"/>
      <c r="UNU429" s="565"/>
      <c r="UNV429" s="565"/>
      <c r="UNW429" s="565"/>
      <c r="UNX429" s="565"/>
      <c r="UNY429" s="565"/>
      <c r="UNZ429" s="565"/>
      <c r="UOA429" s="565"/>
      <c r="UOB429" s="565"/>
      <c r="UOC429" s="565"/>
      <c r="UOD429" s="565"/>
      <c r="UOE429" s="565"/>
      <c r="UOF429" s="565"/>
      <c r="UOG429" s="565"/>
      <c r="UOH429" s="565"/>
      <c r="UOI429" s="565"/>
      <c r="UOJ429" s="565"/>
      <c r="UOK429" s="565"/>
      <c r="UOL429" s="565"/>
      <c r="UOM429" s="565"/>
      <c r="UON429" s="565"/>
      <c r="UOO429" s="565"/>
      <c r="UOP429" s="565"/>
      <c r="UOQ429" s="565"/>
      <c r="UOR429" s="565"/>
      <c r="UOS429" s="565"/>
      <c r="UOT429" s="565"/>
      <c r="UOU429" s="565"/>
      <c r="UOV429" s="565"/>
      <c r="UOW429" s="565"/>
      <c r="UOX429" s="565"/>
      <c r="UOY429" s="565"/>
      <c r="UOZ429" s="565"/>
      <c r="UPA429" s="565"/>
      <c r="UPB429" s="565"/>
      <c r="UPC429" s="565"/>
      <c r="UPD429" s="565"/>
      <c r="UPE429" s="565"/>
      <c r="UPF429" s="565"/>
      <c r="UPG429" s="565"/>
      <c r="UPH429" s="565"/>
      <c r="UPI429" s="565"/>
      <c r="UPJ429" s="565"/>
      <c r="UPK429" s="565"/>
      <c r="UPL429" s="565"/>
      <c r="UPM429" s="565"/>
      <c r="UPN429" s="565"/>
      <c r="UPO429" s="565"/>
      <c r="UPP429" s="565"/>
      <c r="UPQ429" s="565"/>
      <c r="UPR429" s="565"/>
      <c r="UPS429" s="565"/>
      <c r="UPT429" s="565"/>
      <c r="UPU429" s="565"/>
      <c r="UPV429" s="565"/>
      <c r="UPW429" s="565"/>
      <c r="UPX429" s="565"/>
      <c r="UPY429" s="565"/>
      <c r="UPZ429" s="565"/>
      <c r="UQA429" s="565"/>
      <c r="UQB429" s="565"/>
      <c r="UQC429" s="565"/>
      <c r="UQD429" s="565"/>
      <c r="UQE429" s="565"/>
      <c r="UQF429" s="565"/>
      <c r="UQG429" s="565"/>
      <c r="UQH429" s="565"/>
      <c r="UQI429" s="565"/>
      <c r="UQJ429" s="565"/>
      <c r="UQK429" s="565"/>
      <c r="UQL429" s="565"/>
      <c r="UQM429" s="565"/>
      <c r="UQN429" s="565"/>
      <c r="UQO429" s="565"/>
      <c r="UQP429" s="565"/>
      <c r="UQQ429" s="565"/>
      <c r="UQR429" s="565"/>
      <c r="UQS429" s="565"/>
      <c r="UQT429" s="565"/>
      <c r="UQU429" s="565"/>
      <c r="UQV429" s="565"/>
      <c r="UQW429" s="565"/>
      <c r="UQX429" s="565"/>
      <c r="UQY429" s="565"/>
      <c r="UQZ429" s="565"/>
      <c r="URA429" s="565"/>
      <c r="URB429" s="565"/>
      <c r="URC429" s="565"/>
      <c r="URD429" s="565"/>
      <c r="URE429" s="565"/>
      <c r="URF429" s="565"/>
      <c r="URG429" s="565"/>
      <c r="URH429" s="565"/>
      <c r="URI429" s="565"/>
      <c r="URJ429" s="565"/>
      <c r="URK429" s="565"/>
      <c r="URL429" s="565"/>
      <c r="URM429" s="565"/>
      <c r="URN429" s="565"/>
      <c r="URO429" s="565"/>
      <c r="URP429" s="565"/>
      <c r="URQ429" s="565"/>
      <c r="URR429" s="565"/>
      <c r="URS429" s="565"/>
      <c r="URT429" s="565"/>
      <c r="URU429" s="565"/>
      <c r="URV429" s="565"/>
      <c r="URW429" s="565"/>
      <c r="URX429" s="565"/>
      <c r="URY429" s="565"/>
      <c r="URZ429" s="565"/>
      <c r="USA429" s="565"/>
      <c r="USB429" s="565"/>
      <c r="USC429" s="565"/>
      <c r="USD429" s="565"/>
      <c r="USE429" s="565"/>
      <c r="USF429" s="565"/>
      <c r="USG429" s="565"/>
      <c r="USH429" s="565"/>
      <c r="USI429" s="565"/>
      <c r="USJ429" s="565"/>
      <c r="USK429" s="565"/>
      <c r="USL429" s="565"/>
      <c r="USM429" s="565"/>
      <c r="USN429" s="565"/>
      <c r="USO429" s="565"/>
      <c r="USP429" s="565"/>
      <c r="USQ429" s="565"/>
      <c r="USR429" s="565"/>
      <c r="USS429" s="565"/>
      <c r="UST429" s="565"/>
      <c r="USU429" s="565"/>
      <c r="USV429" s="565"/>
      <c r="USW429" s="565"/>
      <c r="USX429" s="565"/>
      <c r="USY429" s="565"/>
      <c r="USZ429" s="565"/>
      <c r="UTA429" s="565"/>
      <c r="UTB429" s="565"/>
      <c r="UTC429" s="565"/>
      <c r="UTD429" s="565"/>
      <c r="UTE429" s="565"/>
      <c r="UTF429" s="565"/>
      <c r="UTG429" s="565"/>
      <c r="UTH429" s="565"/>
      <c r="UTI429" s="565"/>
      <c r="UTJ429" s="565"/>
      <c r="UTK429" s="565"/>
      <c r="UTL429" s="565"/>
      <c r="UTM429" s="565"/>
      <c r="UTN429" s="565"/>
      <c r="UTO429" s="565"/>
      <c r="UTP429" s="565"/>
      <c r="UTQ429" s="565"/>
      <c r="UTR429" s="565"/>
      <c r="UTS429" s="565"/>
      <c r="UTT429" s="565"/>
      <c r="UTU429" s="565"/>
      <c r="UTV429" s="565"/>
      <c r="UTW429" s="565"/>
      <c r="UTX429" s="565"/>
      <c r="UTY429" s="565"/>
      <c r="UTZ429" s="565"/>
      <c r="UUA429" s="565"/>
      <c r="UUB429" s="565"/>
      <c r="UUC429" s="565"/>
      <c r="UUD429" s="565"/>
      <c r="UUE429" s="565"/>
      <c r="UUF429" s="565"/>
      <c r="UUG429" s="565"/>
      <c r="UUH429" s="565"/>
      <c r="UUI429" s="565"/>
      <c r="UUJ429" s="565"/>
      <c r="UUK429" s="565"/>
      <c r="UUL429" s="565"/>
      <c r="UUM429" s="565"/>
      <c r="UUN429" s="565"/>
      <c r="UUO429" s="565"/>
      <c r="UUP429" s="565"/>
      <c r="UUQ429" s="565"/>
      <c r="UUR429" s="565"/>
      <c r="UUS429" s="565"/>
      <c r="UUT429" s="565"/>
      <c r="UUU429" s="565"/>
      <c r="UUV429" s="565"/>
      <c r="UUW429" s="565"/>
      <c r="UUX429" s="565"/>
      <c r="UUY429" s="565"/>
      <c r="UUZ429" s="565"/>
      <c r="UVA429" s="565"/>
      <c r="UVB429" s="565"/>
      <c r="UVC429" s="565"/>
      <c r="UVD429" s="565"/>
      <c r="UVE429" s="565"/>
      <c r="UVF429" s="565"/>
      <c r="UVG429" s="565"/>
      <c r="UVH429" s="565"/>
      <c r="UVI429" s="565"/>
      <c r="UVJ429" s="565"/>
      <c r="UVK429" s="565"/>
      <c r="UVL429" s="565"/>
      <c r="UVM429" s="565"/>
      <c r="UVN429" s="565"/>
      <c r="UVO429" s="565"/>
      <c r="UVP429" s="565"/>
      <c r="UVQ429" s="565"/>
      <c r="UVR429" s="565"/>
      <c r="UVS429" s="565"/>
      <c r="UVT429" s="565"/>
      <c r="UVU429" s="565"/>
      <c r="UVV429" s="565"/>
      <c r="UVW429" s="565"/>
      <c r="UVX429" s="565"/>
      <c r="UVY429" s="565"/>
      <c r="UVZ429" s="565"/>
      <c r="UWA429" s="565"/>
      <c r="UWB429" s="565"/>
      <c r="UWC429" s="565"/>
      <c r="UWD429" s="565"/>
      <c r="UWE429" s="565"/>
      <c r="UWF429" s="565"/>
      <c r="UWG429" s="565"/>
      <c r="UWH429" s="565"/>
      <c r="UWI429" s="565"/>
      <c r="UWJ429" s="565"/>
      <c r="UWK429" s="565"/>
      <c r="UWL429" s="565"/>
      <c r="UWM429" s="565"/>
      <c r="UWN429" s="565"/>
      <c r="UWO429" s="565"/>
      <c r="UWP429" s="565"/>
      <c r="UWQ429" s="565"/>
      <c r="UWR429" s="565"/>
      <c r="UWS429" s="565"/>
      <c r="UWT429" s="565"/>
      <c r="UWU429" s="565"/>
      <c r="UWV429" s="565"/>
      <c r="UWW429" s="565"/>
      <c r="UWX429" s="565"/>
      <c r="UWY429" s="565"/>
      <c r="UWZ429" s="565"/>
      <c r="UXA429" s="565"/>
      <c r="UXB429" s="565"/>
      <c r="UXC429" s="565"/>
      <c r="UXD429" s="565"/>
      <c r="UXE429" s="565"/>
      <c r="UXF429" s="565"/>
      <c r="UXG429" s="565"/>
      <c r="UXH429" s="565"/>
      <c r="UXI429" s="565"/>
      <c r="UXJ429" s="565"/>
      <c r="UXK429" s="565"/>
      <c r="UXL429" s="565"/>
      <c r="UXM429" s="565"/>
      <c r="UXN429" s="565"/>
      <c r="UXO429" s="565"/>
      <c r="UXP429" s="565"/>
      <c r="UXQ429" s="565"/>
      <c r="UXR429" s="565"/>
      <c r="UXS429" s="565"/>
      <c r="UXT429" s="565"/>
      <c r="UXU429" s="565"/>
      <c r="UXV429" s="565"/>
      <c r="UXW429" s="565"/>
      <c r="UXX429" s="565"/>
      <c r="UXY429" s="565"/>
      <c r="UXZ429" s="565"/>
      <c r="UYA429" s="565"/>
      <c r="UYB429" s="565"/>
      <c r="UYC429" s="565"/>
      <c r="UYD429" s="565"/>
      <c r="UYE429" s="565"/>
      <c r="UYF429" s="565"/>
      <c r="UYG429" s="565"/>
      <c r="UYH429" s="565"/>
      <c r="UYI429" s="565"/>
      <c r="UYJ429" s="565"/>
      <c r="UYK429" s="565"/>
      <c r="UYL429" s="565"/>
      <c r="UYM429" s="565"/>
      <c r="UYN429" s="565"/>
      <c r="UYO429" s="565"/>
      <c r="UYP429" s="565"/>
      <c r="UYQ429" s="565"/>
      <c r="UYR429" s="565"/>
      <c r="UYS429" s="565"/>
      <c r="UYT429" s="565"/>
      <c r="UYU429" s="565"/>
      <c r="UYV429" s="565"/>
      <c r="UYW429" s="565"/>
      <c r="UYX429" s="565"/>
      <c r="UYY429" s="565"/>
      <c r="UYZ429" s="565"/>
      <c r="UZA429" s="565"/>
      <c r="UZB429" s="565"/>
      <c r="UZC429" s="565"/>
      <c r="UZD429" s="565"/>
      <c r="UZE429" s="565"/>
      <c r="UZF429" s="565"/>
      <c r="UZG429" s="565"/>
      <c r="UZH429" s="565"/>
      <c r="UZI429" s="565"/>
      <c r="UZJ429" s="565"/>
      <c r="UZK429" s="565"/>
      <c r="UZL429" s="565"/>
      <c r="UZM429" s="565"/>
      <c r="UZN429" s="565"/>
      <c r="UZO429" s="565"/>
      <c r="UZP429" s="565"/>
      <c r="UZQ429" s="565"/>
      <c r="UZR429" s="565"/>
      <c r="UZS429" s="565"/>
      <c r="UZT429" s="565"/>
      <c r="UZU429" s="565"/>
      <c r="UZV429" s="565"/>
      <c r="UZW429" s="565"/>
      <c r="UZX429" s="565"/>
      <c r="UZY429" s="565"/>
      <c r="UZZ429" s="565"/>
      <c r="VAA429" s="565"/>
      <c r="VAB429" s="565"/>
      <c r="VAC429" s="565"/>
      <c r="VAD429" s="565"/>
      <c r="VAE429" s="565"/>
      <c r="VAF429" s="565"/>
      <c r="VAG429" s="565"/>
      <c r="VAH429" s="565"/>
      <c r="VAI429" s="565"/>
      <c r="VAJ429" s="565"/>
      <c r="VAK429" s="565"/>
      <c r="VAL429" s="565"/>
      <c r="VAM429" s="565"/>
      <c r="VAN429" s="565"/>
      <c r="VAO429" s="565"/>
      <c r="VAP429" s="565"/>
      <c r="VAQ429" s="565"/>
      <c r="VAR429" s="565"/>
      <c r="VAS429" s="565"/>
      <c r="VAT429" s="565"/>
      <c r="VAU429" s="565"/>
      <c r="VAV429" s="565"/>
      <c r="VAW429" s="565"/>
      <c r="VAX429" s="565"/>
      <c r="VAY429" s="565"/>
      <c r="VAZ429" s="565"/>
      <c r="VBA429" s="565"/>
      <c r="VBB429" s="565"/>
      <c r="VBC429" s="565"/>
      <c r="VBD429" s="565"/>
      <c r="VBE429" s="565"/>
      <c r="VBF429" s="565"/>
      <c r="VBG429" s="565"/>
      <c r="VBH429" s="565"/>
      <c r="VBI429" s="565"/>
      <c r="VBJ429" s="565"/>
      <c r="VBK429" s="565"/>
      <c r="VBL429" s="565"/>
      <c r="VBM429" s="565"/>
      <c r="VBN429" s="565"/>
      <c r="VBO429" s="565"/>
      <c r="VBP429" s="565"/>
      <c r="VBQ429" s="565"/>
      <c r="VBR429" s="565"/>
      <c r="VBS429" s="565"/>
      <c r="VBT429" s="565"/>
      <c r="VBU429" s="565"/>
      <c r="VBV429" s="565"/>
      <c r="VBW429" s="565"/>
      <c r="VBX429" s="565"/>
      <c r="VBY429" s="565"/>
      <c r="VBZ429" s="565"/>
      <c r="VCA429" s="565"/>
      <c r="VCB429" s="565"/>
      <c r="VCC429" s="565"/>
      <c r="VCD429" s="565"/>
      <c r="VCE429" s="565"/>
      <c r="VCF429" s="565"/>
      <c r="VCG429" s="565"/>
      <c r="VCH429" s="565"/>
      <c r="VCI429" s="565"/>
      <c r="VCJ429" s="565"/>
      <c r="VCK429" s="565"/>
      <c r="VCL429" s="565"/>
      <c r="VCM429" s="565"/>
      <c r="VCN429" s="565"/>
      <c r="VCO429" s="565"/>
      <c r="VCP429" s="565"/>
      <c r="VCQ429" s="565"/>
      <c r="VCR429" s="565"/>
      <c r="VCS429" s="565"/>
      <c r="VCT429" s="565"/>
      <c r="VCU429" s="565"/>
      <c r="VCV429" s="565"/>
      <c r="VCW429" s="565"/>
      <c r="VCX429" s="565"/>
      <c r="VCY429" s="565"/>
      <c r="VCZ429" s="565"/>
      <c r="VDA429" s="565"/>
      <c r="VDB429" s="565"/>
      <c r="VDC429" s="565"/>
      <c r="VDD429" s="565"/>
      <c r="VDE429" s="565"/>
      <c r="VDF429" s="565"/>
      <c r="VDG429" s="565"/>
      <c r="VDH429" s="565"/>
      <c r="VDI429" s="565"/>
      <c r="VDJ429" s="565"/>
      <c r="VDK429" s="565"/>
      <c r="VDL429" s="565"/>
      <c r="VDM429" s="565"/>
      <c r="VDN429" s="565"/>
      <c r="VDO429" s="565"/>
      <c r="VDP429" s="565"/>
      <c r="VDQ429" s="565"/>
      <c r="VDR429" s="565"/>
      <c r="VDS429" s="565"/>
      <c r="VDT429" s="565"/>
      <c r="VDU429" s="565"/>
      <c r="VDV429" s="565"/>
      <c r="VDW429" s="565"/>
      <c r="VDX429" s="565"/>
      <c r="VDY429" s="565"/>
      <c r="VDZ429" s="565"/>
      <c r="VEA429" s="565"/>
      <c r="VEB429" s="565"/>
      <c r="VEC429" s="565"/>
      <c r="VED429" s="565"/>
      <c r="VEE429" s="565"/>
      <c r="VEF429" s="565"/>
      <c r="VEG429" s="565"/>
      <c r="VEH429" s="565"/>
      <c r="VEI429" s="565"/>
      <c r="VEJ429" s="565"/>
      <c r="VEK429" s="565"/>
      <c r="VEL429" s="565"/>
      <c r="VEM429" s="565"/>
      <c r="VEN429" s="565"/>
      <c r="VEO429" s="565"/>
      <c r="VEP429" s="565"/>
      <c r="VEQ429" s="565"/>
      <c r="VER429" s="565"/>
      <c r="VES429" s="565"/>
      <c r="VET429" s="565"/>
      <c r="VEU429" s="565"/>
      <c r="VEV429" s="565"/>
      <c r="VEW429" s="565"/>
      <c r="VEX429" s="565"/>
      <c r="VEY429" s="565"/>
      <c r="VEZ429" s="565"/>
      <c r="VFA429" s="565"/>
      <c r="VFB429" s="565"/>
      <c r="VFC429" s="565"/>
      <c r="VFD429" s="565"/>
      <c r="VFE429" s="565"/>
      <c r="VFF429" s="565"/>
      <c r="VFG429" s="565"/>
      <c r="VFH429" s="565"/>
      <c r="VFI429" s="565"/>
      <c r="VFJ429" s="565"/>
      <c r="VFK429" s="565"/>
      <c r="VFL429" s="565"/>
      <c r="VFM429" s="565"/>
      <c r="VFN429" s="565"/>
      <c r="VFO429" s="565"/>
      <c r="VFP429" s="565"/>
      <c r="VFQ429" s="565"/>
      <c r="VFR429" s="565"/>
      <c r="VFS429" s="565"/>
      <c r="VFT429" s="565"/>
      <c r="VFU429" s="565"/>
      <c r="VFV429" s="565"/>
      <c r="VFW429" s="565"/>
      <c r="VFX429" s="565"/>
      <c r="VFY429" s="565"/>
      <c r="VFZ429" s="565"/>
      <c r="VGA429" s="565"/>
      <c r="VGB429" s="565"/>
      <c r="VGC429" s="565"/>
      <c r="VGD429" s="565"/>
      <c r="VGE429" s="565"/>
      <c r="VGF429" s="565"/>
      <c r="VGG429" s="565"/>
      <c r="VGH429" s="565"/>
      <c r="VGI429" s="565"/>
      <c r="VGJ429" s="565"/>
      <c r="VGK429" s="565"/>
      <c r="VGL429" s="565"/>
      <c r="VGM429" s="565"/>
      <c r="VGN429" s="565"/>
      <c r="VGO429" s="565"/>
      <c r="VGP429" s="565"/>
      <c r="VGQ429" s="565"/>
      <c r="VGR429" s="565"/>
      <c r="VGS429" s="565"/>
      <c r="VGT429" s="565"/>
      <c r="VGU429" s="565"/>
      <c r="VGV429" s="565"/>
      <c r="VGW429" s="565"/>
      <c r="VGX429" s="565"/>
      <c r="VGY429" s="565"/>
      <c r="VGZ429" s="565"/>
      <c r="VHA429" s="565"/>
      <c r="VHB429" s="565"/>
      <c r="VHC429" s="565"/>
      <c r="VHD429" s="565"/>
      <c r="VHE429" s="565"/>
      <c r="VHF429" s="565"/>
      <c r="VHG429" s="565"/>
      <c r="VHH429" s="565"/>
      <c r="VHI429" s="565"/>
      <c r="VHJ429" s="565"/>
      <c r="VHK429" s="565"/>
      <c r="VHL429" s="565"/>
      <c r="VHM429" s="565"/>
      <c r="VHN429" s="565"/>
      <c r="VHO429" s="565"/>
      <c r="VHP429" s="565"/>
      <c r="VHQ429" s="565"/>
      <c r="VHR429" s="565"/>
      <c r="VHS429" s="565"/>
      <c r="VHT429" s="565"/>
      <c r="VHU429" s="565"/>
      <c r="VHV429" s="565"/>
      <c r="VHW429" s="565"/>
      <c r="VHX429" s="565"/>
      <c r="VHY429" s="565"/>
      <c r="VHZ429" s="565"/>
      <c r="VIA429" s="565"/>
      <c r="VIB429" s="565"/>
      <c r="VIC429" s="565"/>
      <c r="VID429" s="565"/>
      <c r="VIE429" s="565"/>
      <c r="VIF429" s="565"/>
      <c r="VIG429" s="565"/>
      <c r="VIH429" s="565"/>
      <c r="VII429" s="565"/>
      <c r="VIJ429" s="565"/>
      <c r="VIK429" s="565"/>
      <c r="VIL429" s="565"/>
      <c r="VIM429" s="565"/>
      <c r="VIN429" s="565"/>
      <c r="VIO429" s="565"/>
      <c r="VIP429" s="565"/>
      <c r="VIQ429" s="565"/>
      <c r="VIR429" s="565"/>
      <c r="VIS429" s="565"/>
      <c r="VIT429" s="565"/>
      <c r="VIU429" s="565"/>
      <c r="VIV429" s="565"/>
      <c r="VIW429" s="565"/>
      <c r="VIX429" s="565"/>
      <c r="VIY429" s="565"/>
      <c r="VIZ429" s="565"/>
      <c r="VJA429" s="565"/>
      <c r="VJB429" s="565"/>
      <c r="VJC429" s="565"/>
      <c r="VJD429" s="565"/>
      <c r="VJE429" s="565"/>
      <c r="VJF429" s="565"/>
      <c r="VJG429" s="565"/>
      <c r="VJH429" s="565"/>
      <c r="VJI429" s="565"/>
      <c r="VJJ429" s="565"/>
      <c r="VJK429" s="565"/>
      <c r="VJL429" s="565"/>
      <c r="VJM429" s="565"/>
      <c r="VJN429" s="565"/>
      <c r="VJO429" s="565"/>
      <c r="VJP429" s="565"/>
      <c r="VJQ429" s="565"/>
      <c r="VJR429" s="565"/>
      <c r="VJS429" s="565"/>
      <c r="VJT429" s="565"/>
      <c r="VJU429" s="565"/>
      <c r="VJV429" s="565"/>
      <c r="VJW429" s="565"/>
      <c r="VJX429" s="565"/>
      <c r="VJY429" s="565"/>
      <c r="VJZ429" s="565"/>
      <c r="VKA429" s="565"/>
      <c r="VKB429" s="565"/>
      <c r="VKC429" s="565"/>
      <c r="VKD429" s="565"/>
      <c r="VKE429" s="565"/>
      <c r="VKF429" s="565"/>
      <c r="VKG429" s="565"/>
      <c r="VKH429" s="565"/>
      <c r="VKI429" s="565"/>
      <c r="VKJ429" s="565"/>
      <c r="VKK429" s="565"/>
      <c r="VKL429" s="565"/>
      <c r="VKM429" s="565"/>
      <c r="VKN429" s="565"/>
      <c r="VKO429" s="565"/>
      <c r="VKP429" s="565"/>
      <c r="VKQ429" s="565"/>
      <c r="VKR429" s="565"/>
      <c r="VKS429" s="565"/>
      <c r="VKT429" s="565"/>
      <c r="VKU429" s="565"/>
      <c r="VKV429" s="565"/>
      <c r="VKW429" s="565"/>
      <c r="VKX429" s="565"/>
      <c r="VKY429" s="565"/>
      <c r="VKZ429" s="565"/>
      <c r="VLA429" s="565"/>
      <c r="VLB429" s="565"/>
      <c r="VLC429" s="565"/>
      <c r="VLD429" s="565"/>
      <c r="VLE429" s="565"/>
      <c r="VLF429" s="565"/>
      <c r="VLG429" s="565"/>
      <c r="VLH429" s="565"/>
      <c r="VLI429" s="565"/>
      <c r="VLJ429" s="565"/>
      <c r="VLK429" s="565"/>
      <c r="VLL429" s="565"/>
      <c r="VLM429" s="565"/>
      <c r="VLN429" s="565"/>
      <c r="VLO429" s="565"/>
      <c r="VLP429" s="565"/>
      <c r="VLQ429" s="565"/>
      <c r="VLR429" s="565"/>
      <c r="VLS429" s="565"/>
      <c r="VLT429" s="565"/>
      <c r="VLU429" s="565"/>
      <c r="VLV429" s="565"/>
      <c r="VLW429" s="565"/>
      <c r="VLX429" s="565"/>
      <c r="VLY429" s="565"/>
      <c r="VLZ429" s="565"/>
      <c r="VMA429" s="565"/>
      <c r="VMB429" s="565"/>
      <c r="VMC429" s="565"/>
      <c r="VMD429" s="565"/>
      <c r="VME429" s="565"/>
      <c r="VMF429" s="565"/>
      <c r="VMG429" s="565"/>
      <c r="VMH429" s="565"/>
      <c r="VMI429" s="565"/>
      <c r="VMJ429" s="565"/>
      <c r="VMK429" s="565"/>
      <c r="VML429" s="565"/>
      <c r="VMM429" s="565"/>
      <c r="VMN429" s="565"/>
      <c r="VMO429" s="565"/>
      <c r="VMP429" s="565"/>
      <c r="VMQ429" s="565"/>
      <c r="VMR429" s="565"/>
      <c r="VMS429" s="565"/>
      <c r="VMT429" s="565"/>
      <c r="VMU429" s="565"/>
      <c r="VMV429" s="565"/>
      <c r="VMW429" s="565"/>
      <c r="VMX429" s="565"/>
      <c r="VMY429" s="565"/>
      <c r="VMZ429" s="565"/>
      <c r="VNA429" s="565"/>
      <c r="VNB429" s="565"/>
      <c r="VNC429" s="565"/>
      <c r="VND429" s="565"/>
      <c r="VNE429" s="565"/>
      <c r="VNF429" s="565"/>
      <c r="VNG429" s="565"/>
      <c r="VNH429" s="565"/>
      <c r="VNI429" s="565"/>
      <c r="VNJ429" s="565"/>
      <c r="VNK429" s="565"/>
      <c r="VNL429" s="565"/>
      <c r="VNM429" s="565"/>
      <c r="VNN429" s="565"/>
      <c r="VNO429" s="565"/>
      <c r="VNP429" s="565"/>
      <c r="VNQ429" s="565"/>
      <c r="VNR429" s="565"/>
      <c r="VNS429" s="565"/>
      <c r="VNT429" s="565"/>
      <c r="VNU429" s="565"/>
      <c r="VNV429" s="565"/>
      <c r="VNW429" s="565"/>
      <c r="VNX429" s="565"/>
      <c r="VNY429" s="565"/>
      <c r="VNZ429" s="565"/>
      <c r="VOA429" s="565"/>
      <c r="VOB429" s="565"/>
      <c r="VOC429" s="565"/>
      <c r="VOD429" s="565"/>
      <c r="VOE429" s="565"/>
      <c r="VOF429" s="565"/>
      <c r="VOG429" s="565"/>
      <c r="VOH429" s="565"/>
      <c r="VOI429" s="565"/>
      <c r="VOJ429" s="565"/>
      <c r="VOK429" s="565"/>
      <c r="VOL429" s="565"/>
      <c r="VOM429" s="565"/>
      <c r="VON429" s="565"/>
      <c r="VOO429" s="565"/>
      <c r="VOP429" s="565"/>
      <c r="VOQ429" s="565"/>
      <c r="VOR429" s="565"/>
      <c r="VOS429" s="565"/>
      <c r="VOT429" s="565"/>
      <c r="VOU429" s="565"/>
      <c r="VOV429" s="565"/>
      <c r="VOW429" s="565"/>
      <c r="VOX429" s="565"/>
      <c r="VOY429" s="565"/>
      <c r="VOZ429" s="565"/>
      <c r="VPA429" s="565"/>
      <c r="VPB429" s="565"/>
      <c r="VPC429" s="565"/>
      <c r="VPD429" s="565"/>
      <c r="VPE429" s="565"/>
      <c r="VPF429" s="565"/>
      <c r="VPG429" s="565"/>
      <c r="VPH429" s="565"/>
      <c r="VPI429" s="565"/>
      <c r="VPJ429" s="565"/>
      <c r="VPK429" s="565"/>
      <c r="VPL429" s="565"/>
      <c r="VPM429" s="565"/>
      <c r="VPN429" s="565"/>
      <c r="VPO429" s="565"/>
      <c r="VPP429" s="565"/>
      <c r="VPQ429" s="565"/>
      <c r="VPR429" s="565"/>
      <c r="VPS429" s="565"/>
      <c r="VPT429" s="565"/>
      <c r="VPU429" s="565"/>
      <c r="VPV429" s="565"/>
      <c r="VPW429" s="565"/>
      <c r="VPX429" s="565"/>
      <c r="VPY429" s="565"/>
      <c r="VPZ429" s="565"/>
      <c r="VQA429" s="565"/>
      <c r="VQB429" s="565"/>
      <c r="VQC429" s="565"/>
      <c r="VQD429" s="565"/>
      <c r="VQE429" s="565"/>
      <c r="VQF429" s="565"/>
      <c r="VQG429" s="565"/>
      <c r="VQH429" s="565"/>
      <c r="VQI429" s="565"/>
      <c r="VQJ429" s="565"/>
      <c r="VQK429" s="565"/>
      <c r="VQL429" s="565"/>
      <c r="VQM429" s="565"/>
      <c r="VQN429" s="565"/>
      <c r="VQO429" s="565"/>
      <c r="VQP429" s="565"/>
      <c r="VQQ429" s="565"/>
      <c r="VQR429" s="565"/>
      <c r="VQS429" s="565"/>
      <c r="VQT429" s="565"/>
      <c r="VQU429" s="565"/>
      <c r="VQV429" s="565"/>
      <c r="VQW429" s="565"/>
      <c r="VQX429" s="565"/>
      <c r="VQY429" s="565"/>
      <c r="VQZ429" s="565"/>
      <c r="VRA429" s="565"/>
      <c r="VRB429" s="565"/>
      <c r="VRC429" s="565"/>
      <c r="VRD429" s="565"/>
      <c r="VRE429" s="565"/>
      <c r="VRF429" s="565"/>
      <c r="VRG429" s="565"/>
      <c r="VRH429" s="565"/>
      <c r="VRI429" s="565"/>
      <c r="VRJ429" s="565"/>
      <c r="VRK429" s="565"/>
      <c r="VRL429" s="565"/>
      <c r="VRM429" s="565"/>
      <c r="VRN429" s="565"/>
      <c r="VRO429" s="565"/>
      <c r="VRP429" s="565"/>
      <c r="VRQ429" s="565"/>
      <c r="VRR429" s="565"/>
      <c r="VRS429" s="565"/>
      <c r="VRT429" s="565"/>
      <c r="VRU429" s="565"/>
      <c r="VRV429" s="565"/>
      <c r="VRW429" s="565"/>
      <c r="VRX429" s="565"/>
      <c r="VRY429" s="565"/>
      <c r="VRZ429" s="565"/>
      <c r="VSA429" s="565"/>
      <c r="VSB429" s="565"/>
      <c r="VSC429" s="565"/>
      <c r="VSD429" s="565"/>
      <c r="VSE429" s="565"/>
      <c r="VSF429" s="565"/>
      <c r="VSG429" s="565"/>
      <c r="VSH429" s="565"/>
      <c r="VSI429" s="565"/>
      <c r="VSJ429" s="565"/>
      <c r="VSK429" s="565"/>
      <c r="VSL429" s="565"/>
      <c r="VSM429" s="565"/>
      <c r="VSN429" s="565"/>
      <c r="VSO429" s="565"/>
      <c r="VSP429" s="565"/>
      <c r="VSQ429" s="565"/>
      <c r="VSR429" s="565"/>
      <c r="VSS429" s="565"/>
      <c r="VST429" s="565"/>
      <c r="VSU429" s="565"/>
      <c r="VSV429" s="565"/>
      <c r="VSW429" s="565"/>
      <c r="VSX429" s="565"/>
      <c r="VSY429" s="565"/>
      <c r="VSZ429" s="565"/>
      <c r="VTA429" s="565"/>
      <c r="VTB429" s="565"/>
      <c r="VTC429" s="565"/>
      <c r="VTD429" s="565"/>
      <c r="VTE429" s="565"/>
      <c r="VTF429" s="565"/>
      <c r="VTG429" s="565"/>
      <c r="VTH429" s="565"/>
      <c r="VTI429" s="565"/>
      <c r="VTJ429" s="565"/>
      <c r="VTK429" s="565"/>
      <c r="VTL429" s="565"/>
      <c r="VTM429" s="565"/>
      <c r="VTN429" s="565"/>
      <c r="VTO429" s="565"/>
      <c r="VTP429" s="565"/>
      <c r="VTQ429" s="565"/>
      <c r="VTR429" s="565"/>
      <c r="VTS429" s="565"/>
      <c r="VTT429" s="565"/>
      <c r="VTU429" s="565"/>
      <c r="VTV429" s="565"/>
      <c r="VTW429" s="565"/>
      <c r="VTX429" s="565"/>
      <c r="VTY429" s="565"/>
      <c r="VTZ429" s="565"/>
      <c r="VUA429" s="565"/>
      <c r="VUB429" s="565"/>
      <c r="VUC429" s="565"/>
      <c r="VUD429" s="565"/>
      <c r="VUE429" s="565"/>
      <c r="VUF429" s="565"/>
      <c r="VUG429" s="565"/>
      <c r="VUH429" s="565"/>
      <c r="VUI429" s="565"/>
      <c r="VUJ429" s="565"/>
      <c r="VUK429" s="565"/>
      <c r="VUL429" s="565"/>
      <c r="VUM429" s="565"/>
      <c r="VUN429" s="565"/>
      <c r="VUO429" s="565"/>
      <c r="VUP429" s="565"/>
      <c r="VUQ429" s="565"/>
      <c r="VUR429" s="565"/>
      <c r="VUS429" s="565"/>
      <c r="VUT429" s="565"/>
      <c r="VUU429" s="565"/>
      <c r="VUV429" s="565"/>
      <c r="VUW429" s="565"/>
      <c r="VUX429" s="565"/>
      <c r="VUY429" s="565"/>
      <c r="VUZ429" s="565"/>
      <c r="VVA429" s="565"/>
      <c r="VVB429" s="565"/>
      <c r="VVC429" s="565"/>
      <c r="VVD429" s="565"/>
      <c r="VVE429" s="565"/>
      <c r="VVF429" s="565"/>
      <c r="VVG429" s="565"/>
      <c r="VVH429" s="565"/>
      <c r="VVI429" s="565"/>
      <c r="VVJ429" s="565"/>
      <c r="VVK429" s="565"/>
      <c r="VVL429" s="565"/>
      <c r="VVM429" s="565"/>
      <c r="VVN429" s="565"/>
      <c r="VVO429" s="565"/>
      <c r="VVP429" s="565"/>
      <c r="VVQ429" s="565"/>
      <c r="VVR429" s="565"/>
      <c r="VVS429" s="565"/>
      <c r="VVT429" s="565"/>
      <c r="VVU429" s="565"/>
      <c r="VVV429" s="565"/>
      <c r="VVW429" s="565"/>
      <c r="VVX429" s="565"/>
      <c r="VVY429" s="565"/>
      <c r="VVZ429" s="565"/>
      <c r="VWA429" s="565"/>
      <c r="VWB429" s="565"/>
      <c r="VWC429" s="565"/>
      <c r="VWD429" s="565"/>
      <c r="VWE429" s="565"/>
      <c r="VWF429" s="565"/>
      <c r="VWG429" s="565"/>
      <c r="VWH429" s="565"/>
      <c r="VWI429" s="565"/>
      <c r="VWJ429" s="565"/>
      <c r="VWK429" s="565"/>
      <c r="VWL429" s="565"/>
      <c r="VWM429" s="565"/>
      <c r="VWN429" s="565"/>
      <c r="VWO429" s="565"/>
      <c r="VWP429" s="565"/>
      <c r="VWQ429" s="565"/>
      <c r="VWR429" s="565"/>
      <c r="VWS429" s="565"/>
      <c r="VWT429" s="565"/>
      <c r="VWU429" s="565"/>
      <c r="VWV429" s="565"/>
      <c r="VWW429" s="565"/>
      <c r="VWX429" s="565"/>
      <c r="VWY429" s="565"/>
      <c r="VWZ429" s="565"/>
      <c r="VXA429" s="565"/>
      <c r="VXB429" s="565"/>
      <c r="VXC429" s="565"/>
      <c r="VXD429" s="565"/>
      <c r="VXE429" s="565"/>
      <c r="VXF429" s="565"/>
      <c r="VXG429" s="565"/>
      <c r="VXH429" s="565"/>
      <c r="VXI429" s="565"/>
      <c r="VXJ429" s="565"/>
      <c r="VXK429" s="565"/>
      <c r="VXL429" s="565"/>
      <c r="VXM429" s="565"/>
      <c r="VXN429" s="565"/>
      <c r="VXO429" s="565"/>
      <c r="VXP429" s="565"/>
      <c r="VXQ429" s="565"/>
      <c r="VXR429" s="565"/>
      <c r="VXS429" s="565"/>
      <c r="VXT429" s="565"/>
      <c r="VXU429" s="565"/>
      <c r="VXV429" s="565"/>
      <c r="VXW429" s="565"/>
      <c r="VXX429" s="565"/>
      <c r="VXY429" s="565"/>
      <c r="VXZ429" s="565"/>
      <c r="VYA429" s="565"/>
      <c r="VYB429" s="565"/>
      <c r="VYC429" s="565"/>
      <c r="VYD429" s="565"/>
      <c r="VYE429" s="565"/>
      <c r="VYF429" s="565"/>
      <c r="VYG429" s="565"/>
      <c r="VYH429" s="565"/>
      <c r="VYI429" s="565"/>
      <c r="VYJ429" s="565"/>
      <c r="VYK429" s="565"/>
      <c r="VYL429" s="565"/>
      <c r="VYM429" s="565"/>
      <c r="VYN429" s="565"/>
      <c r="VYO429" s="565"/>
      <c r="VYP429" s="565"/>
      <c r="VYQ429" s="565"/>
      <c r="VYR429" s="565"/>
      <c r="VYS429" s="565"/>
      <c r="VYT429" s="565"/>
      <c r="VYU429" s="565"/>
      <c r="VYV429" s="565"/>
      <c r="VYW429" s="565"/>
      <c r="VYX429" s="565"/>
      <c r="VYY429" s="565"/>
      <c r="VYZ429" s="565"/>
      <c r="VZA429" s="565"/>
      <c r="VZB429" s="565"/>
      <c r="VZC429" s="565"/>
      <c r="VZD429" s="565"/>
      <c r="VZE429" s="565"/>
      <c r="VZF429" s="565"/>
      <c r="VZG429" s="565"/>
      <c r="VZH429" s="565"/>
      <c r="VZI429" s="565"/>
      <c r="VZJ429" s="565"/>
      <c r="VZK429" s="565"/>
      <c r="VZL429" s="565"/>
      <c r="VZM429" s="565"/>
      <c r="VZN429" s="565"/>
      <c r="VZO429" s="565"/>
      <c r="VZP429" s="565"/>
      <c r="VZQ429" s="565"/>
      <c r="VZR429" s="565"/>
      <c r="VZS429" s="565"/>
      <c r="VZT429" s="565"/>
      <c r="VZU429" s="565"/>
      <c r="VZV429" s="565"/>
      <c r="VZW429" s="565"/>
      <c r="VZX429" s="565"/>
      <c r="VZY429" s="565"/>
      <c r="VZZ429" s="565"/>
      <c r="WAA429" s="565"/>
      <c r="WAB429" s="565"/>
      <c r="WAC429" s="565"/>
      <c r="WAD429" s="565"/>
      <c r="WAE429" s="565"/>
      <c r="WAF429" s="565"/>
      <c r="WAG429" s="565"/>
      <c r="WAH429" s="565"/>
      <c r="WAI429" s="565"/>
      <c r="WAJ429" s="565"/>
      <c r="WAK429" s="565"/>
      <c r="WAL429" s="565"/>
      <c r="WAM429" s="565"/>
      <c r="WAN429" s="565"/>
      <c r="WAO429" s="565"/>
      <c r="WAP429" s="565"/>
      <c r="WAQ429" s="565"/>
      <c r="WAR429" s="565"/>
      <c r="WAS429" s="565"/>
      <c r="WAT429" s="565"/>
      <c r="WAU429" s="565"/>
      <c r="WAV429" s="565"/>
      <c r="WAW429" s="565"/>
      <c r="WAX429" s="565"/>
      <c r="WAY429" s="565"/>
      <c r="WAZ429" s="565"/>
      <c r="WBA429" s="565"/>
      <c r="WBB429" s="565"/>
      <c r="WBC429" s="565"/>
      <c r="WBD429" s="565"/>
      <c r="WBE429" s="565"/>
      <c r="WBF429" s="565"/>
      <c r="WBG429" s="565"/>
      <c r="WBH429" s="565"/>
      <c r="WBI429" s="565"/>
      <c r="WBJ429" s="565"/>
      <c r="WBK429" s="565"/>
      <c r="WBL429" s="565"/>
      <c r="WBM429" s="565"/>
      <c r="WBN429" s="565"/>
      <c r="WBO429" s="565"/>
      <c r="WBP429" s="565"/>
      <c r="WBQ429" s="565"/>
      <c r="WBR429" s="565"/>
      <c r="WBS429" s="565"/>
      <c r="WBT429" s="565"/>
      <c r="WBU429" s="565"/>
      <c r="WBV429" s="565"/>
      <c r="WBW429" s="565"/>
      <c r="WBX429" s="565"/>
      <c r="WBY429" s="565"/>
      <c r="WBZ429" s="565"/>
      <c r="WCA429" s="565"/>
      <c r="WCB429" s="565"/>
      <c r="WCC429" s="565"/>
      <c r="WCD429" s="565"/>
      <c r="WCE429" s="565"/>
      <c r="WCF429" s="565"/>
      <c r="WCG429" s="565"/>
      <c r="WCH429" s="565"/>
      <c r="WCI429" s="565"/>
      <c r="WCJ429" s="565"/>
      <c r="WCK429" s="565"/>
      <c r="WCL429" s="565"/>
      <c r="WCM429" s="565"/>
      <c r="WCN429" s="565"/>
      <c r="WCO429" s="565"/>
      <c r="WCP429" s="565"/>
      <c r="WCQ429" s="565"/>
      <c r="WCR429" s="565"/>
      <c r="WCS429" s="565"/>
      <c r="WCT429" s="565"/>
      <c r="WCU429" s="565"/>
      <c r="WCV429" s="565"/>
      <c r="WCW429" s="565"/>
      <c r="WCX429" s="565"/>
      <c r="WCY429" s="565"/>
      <c r="WCZ429" s="565"/>
      <c r="WDA429" s="565"/>
      <c r="WDB429" s="565"/>
      <c r="WDC429" s="565"/>
      <c r="WDD429" s="565"/>
      <c r="WDE429" s="565"/>
      <c r="WDF429" s="565"/>
      <c r="WDG429" s="565"/>
      <c r="WDH429" s="565"/>
      <c r="WDI429" s="565"/>
      <c r="WDJ429" s="565"/>
      <c r="WDK429" s="565"/>
      <c r="WDL429" s="565"/>
      <c r="WDM429" s="565"/>
      <c r="WDN429" s="565"/>
      <c r="WDO429" s="565"/>
      <c r="WDP429" s="565"/>
      <c r="WDQ429" s="565"/>
      <c r="WDR429" s="565"/>
      <c r="WDS429" s="565"/>
      <c r="WDT429" s="565"/>
      <c r="WDU429" s="565"/>
      <c r="WDV429" s="565"/>
      <c r="WDW429" s="565"/>
      <c r="WDX429" s="565"/>
      <c r="WDY429" s="565"/>
      <c r="WDZ429" s="565"/>
      <c r="WEA429" s="565"/>
      <c r="WEB429" s="565"/>
      <c r="WEC429" s="565"/>
      <c r="WED429" s="565"/>
      <c r="WEE429" s="565"/>
      <c r="WEF429" s="565"/>
      <c r="WEG429" s="565"/>
      <c r="WEH429" s="565"/>
      <c r="WEI429" s="565"/>
      <c r="WEJ429" s="565"/>
      <c r="WEK429" s="565"/>
      <c r="WEL429" s="565"/>
      <c r="WEM429" s="565"/>
      <c r="WEN429" s="565"/>
      <c r="WEO429" s="565"/>
      <c r="WEP429" s="565"/>
      <c r="WEQ429" s="565"/>
      <c r="WER429" s="565"/>
      <c r="WES429" s="565"/>
      <c r="WET429" s="565"/>
      <c r="WEU429" s="565"/>
      <c r="WEV429" s="565"/>
      <c r="WEW429" s="565"/>
      <c r="WEX429" s="565"/>
      <c r="WEY429" s="565"/>
      <c r="WEZ429" s="565"/>
      <c r="WFA429" s="565"/>
      <c r="WFB429" s="565"/>
      <c r="WFC429" s="565"/>
      <c r="WFD429" s="565"/>
      <c r="WFE429" s="565"/>
      <c r="WFF429" s="565"/>
      <c r="WFG429" s="565"/>
      <c r="WFH429" s="565"/>
      <c r="WFI429" s="565"/>
      <c r="WFJ429" s="565"/>
      <c r="WFK429" s="565"/>
      <c r="WFL429" s="565"/>
      <c r="WFM429" s="565"/>
      <c r="WFN429" s="565"/>
      <c r="WFO429" s="565"/>
      <c r="WFP429" s="565"/>
      <c r="WFQ429" s="565"/>
      <c r="WFR429" s="565"/>
      <c r="WFS429" s="565"/>
      <c r="WFT429" s="565"/>
      <c r="WFU429" s="565"/>
      <c r="WFV429" s="565"/>
      <c r="WFW429" s="565"/>
      <c r="WFX429" s="565"/>
      <c r="WFY429" s="565"/>
      <c r="WFZ429" s="565"/>
      <c r="WGA429" s="565"/>
      <c r="WGB429" s="565"/>
      <c r="WGC429" s="565"/>
      <c r="WGD429" s="565"/>
      <c r="WGE429" s="565"/>
      <c r="WGF429" s="565"/>
      <c r="WGG429" s="565"/>
      <c r="WGH429" s="565"/>
      <c r="WGI429" s="565"/>
      <c r="WGJ429" s="565"/>
      <c r="WGK429" s="565"/>
      <c r="WGL429" s="565"/>
      <c r="WGM429" s="565"/>
      <c r="WGN429" s="565"/>
      <c r="WGO429" s="565"/>
      <c r="WGP429" s="565"/>
      <c r="WGQ429" s="565"/>
      <c r="WGR429" s="565"/>
      <c r="WGS429" s="565"/>
      <c r="WGT429" s="565"/>
      <c r="WGU429" s="565"/>
      <c r="WGV429" s="565"/>
      <c r="WGW429" s="565"/>
      <c r="WGX429" s="565"/>
      <c r="WGY429" s="565"/>
      <c r="WGZ429" s="565"/>
      <c r="WHA429" s="565"/>
      <c r="WHB429" s="565"/>
      <c r="WHC429" s="565"/>
      <c r="WHD429" s="565"/>
      <c r="WHE429" s="565"/>
      <c r="WHF429" s="565"/>
      <c r="WHG429" s="565"/>
      <c r="WHH429" s="565"/>
      <c r="WHI429" s="565"/>
      <c r="WHJ429" s="565"/>
      <c r="WHK429" s="565"/>
      <c r="WHL429" s="565"/>
      <c r="WHM429" s="565"/>
      <c r="WHN429" s="565"/>
      <c r="WHO429" s="565"/>
      <c r="WHP429" s="565"/>
      <c r="WHQ429" s="565"/>
      <c r="WHR429" s="565"/>
      <c r="WHS429" s="565"/>
      <c r="WHT429" s="565"/>
      <c r="WHU429" s="565"/>
      <c r="WHV429" s="565"/>
      <c r="WHW429" s="565"/>
      <c r="WHX429" s="565"/>
      <c r="WHY429" s="565"/>
      <c r="WHZ429" s="565"/>
      <c r="WIA429" s="565"/>
      <c r="WIB429" s="565"/>
      <c r="WIC429" s="565"/>
      <c r="WID429" s="565"/>
      <c r="WIE429" s="565"/>
      <c r="WIF429" s="565"/>
      <c r="WIG429" s="565"/>
      <c r="WIH429" s="565"/>
      <c r="WII429" s="565"/>
      <c r="WIJ429" s="565"/>
      <c r="WIK429" s="565"/>
      <c r="WIL429" s="565"/>
      <c r="WIM429" s="565"/>
      <c r="WIN429" s="565"/>
      <c r="WIO429" s="565"/>
      <c r="WIP429" s="565"/>
      <c r="WIQ429" s="565"/>
      <c r="WIR429" s="565"/>
      <c r="WIS429" s="565"/>
      <c r="WIT429" s="565"/>
      <c r="WIU429" s="565"/>
      <c r="WIV429" s="565"/>
      <c r="WIW429" s="565"/>
      <c r="WIX429" s="565"/>
      <c r="WIY429" s="565"/>
      <c r="WIZ429" s="565"/>
      <c r="WJA429" s="565"/>
      <c r="WJB429" s="565"/>
      <c r="WJC429" s="565"/>
      <c r="WJD429" s="565"/>
      <c r="WJE429" s="565"/>
      <c r="WJF429" s="565"/>
      <c r="WJG429" s="565"/>
      <c r="WJH429" s="565"/>
      <c r="WJI429" s="565"/>
      <c r="WJJ429" s="565"/>
      <c r="WJK429" s="565"/>
      <c r="WJL429" s="565"/>
      <c r="WJM429" s="565"/>
      <c r="WJN429" s="565"/>
      <c r="WJO429" s="565"/>
      <c r="WJP429" s="565"/>
      <c r="WJQ429" s="565"/>
      <c r="WJR429" s="565"/>
      <c r="WJS429" s="565"/>
      <c r="WJT429" s="565"/>
      <c r="WJU429" s="565"/>
      <c r="WJV429" s="565"/>
      <c r="WJW429" s="565"/>
      <c r="WJX429" s="565"/>
      <c r="WJY429" s="565"/>
      <c r="WJZ429" s="565"/>
      <c r="WKA429" s="565"/>
      <c r="WKB429" s="565"/>
      <c r="WKC429" s="565"/>
      <c r="WKD429" s="565"/>
      <c r="WKE429" s="565"/>
      <c r="WKF429" s="565"/>
      <c r="WKG429" s="565"/>
      <c r="WKH429" s="565"/>
      <c r="WKI429" s="565"/>
      <c r="WKJ429" s="565"/>
      <c r="WKK429" s="565"/>
      <c r="WKL429" s="565"/>
      <c r="WKM429" s="565"/>
      <c r="WKN429" s="565"/>
      <c r="WKO429" s="565"/>
      <c r="WKP429" s="565"/>
      <c r="WKQ429" s="565"/>
      <c r="WKR429" s="565"/>
      <c r="WKS429" s="565"/>
      <c r="WKT429" s="565"/>
      <c r="WKU429" s="565"/>
      <c r="WKV429" s="565"/>
      <c r="WKW429" s="565"/>
      <c r="WKX429" s="565"/>
      <c r="WKY429" s="565"/>
      <c r="WKZ429" s="565"/>
      <c r="WLA429" s="565"/>
      <c r="WLB429" s="565"/>
      <c r="WLC429" s="565"/>
      <c r="WLD429" s="565"/>
      <c r="WLE429" s="565"/>
      <c r="WLF429" s="565"/>
      <c r="WLG429" s="565"/>
      <c r="WLH429" s="565"/>
      <c r="WLI429" s="565"/>
      <c r="WLJ429" s="565"/>
      <c r="WLK429" s="565"/>
      <c r="WLL429" s="565"/>
      <c r="WLM429" s="565"/>
      <c r="WLN429" s="565"/>
      <c r="WLO429" s="565"/>
      <c r="WLP429" s="565"/>
      <c r="WLQ429" s="565"/>
      <c r="WLR429" s="565"/>
      <c r="WLS429" s="565"/>
      <c r="WLT429" s="565"/>
      <c r="WLU429" s="565"/>
      <c r="WLV429" s="565"/>
      <c r="WLW429" s="565"/>
      <c r="WLX429" s="565"/>
      <c r="WLY429" s="565"/>
      <c r="WLZ429" s="565"/>
      <c r="WMA429" s="565"/>
      <c r="WMB429" s="565"/>
      <c r="WMC429" s="565"/>
      <c r="WMD429" s="565"/>
      <c r="WME429" s="565"/>
      <c r="WMF429" s="565"/>
      <c r="WMG429" s="565"/>
      <c r="WMH429" s="565"/>
      <c r="WMI429" s="565"/>
      <c r="WMJ429" s="565"/>
      <c r="WMK429" s="565"/>
      <c r="WML429" s="565"/>
      <c r="WMM429" s="565"/>
      <c r="WMN429" s="565"/>
      <c r="WMO429" s="565"/>
      <c r="WMP429" s="565"/>
      <c r="WMQ429" s="565"/>
      <c r="WMR429" s="565"/>
      <c r="WMS429" s="565"/>
      <c r="WMT429" s="565"/>
      <c r="WMU429" s="565"/>
      <c r="WMV429" s="565"/>
      <c r="WMW429" s="565"/>
      <c r="WMX429" s="565"/>
      <c r="WMY429" s="565"/>
      <c r="WMZ429" s="565"/>
      <c r="WNA429" s="565"/>
      <c r="WNB429" s="565"/>
      <c r="WNC429" s="565"/>
      <c r="WND429" s="565"/>
      <c r="WNE429" s="565"/>
      <c r="WNF429" s="565"/>
      <c r="WNG429" s="565"/>
      <c r="WNH429" s="565"/>
      <c r="WNI429" s="565"/>
      <c r="WNJ429" s="565"/>
      <c r="WNK429" s="565"/>
      <c r="WNL429" s="565"/>
      <c r="WNM429" s="565"/>
      <c r="WNN429" s="565"/>
      <c r="WNO429" s="565"/>
      <c r="WNP429" s="565"/>
      <c r="WNQ429" s="565"/>
      <c r="WNR429" s="565"/>
      <c r="WNS429" s="565"/>
      <c r="WNT429" s="565"/>
      <c r="WNU429" s="565"/>
      <c r="WNV429" s="565"/>
      <c r="WNW429" s="565"/>
      <c r="WNX429" s="565"/>
      <c r="WNY429" s="565"/>
      <c r="WNZ429" s="565"/>
      <c r="WOA429" s="565"/>
      <c r="WOB429" s="565"/>
      <c r="WOC429" s="565"/>
      <c r="WOD429" s="565"/>
      <c r="WOE429" s="565"/>
      <c r="WOF429" s="565"/>
      <c r="WOG429" s="565"/>
      <c r="WOH429" s="565"/>
      <c r="WOI429" s="565"/>
      <c r="WOJ429" s="565"/>
      <c r="WOK429" s="565"/>
      <c r="WOL429" s="565"/>
      <c r="WOM429" s="565"/>
      <c r="WON429" s="565"/>
      <c r="WOO429" s="565"/>
      <c r="WOP429" s="565"/>
      <c r="WOQ429" s="565"/>
      <c r="WOR429" s="565"/>
      <c r="WOS429" s="565"/>
      <c r="WOT429" s="565"/>
      <c r="WOU429" s="565"/>
      <c r="WOV429" s="565"/>
      <c r="WOW429" s="565"/>
      <c r="WOX429" s="565"/>
      <c r="WOY429" s="565"/>
      <c r="WOZ429" s="565"/>
      <c r="WPA429" s="565"/>
      <c r="WPB429" s="565"/>
      <c r="WPC429" s="565"/>
      <c r="WPD429" s="565"/>
      <c r="WPE429" s="565"/>
      <c r="WPF429" s="565"/>
      <c r="WPG429" s="565"/>
      <c r="WPH429" s="565"/>
      <c r="WPI429" s="565"/>
      <c r="WPJ429" s="565"/>
      <c r="WPK429" s="565"/>
      <c r="WPL429" s="565"/>
      <c r="WPM429" s="565"/>
      <c r="WPN429" s="565"/>
      <c r="WPO429" s="565"/>
      <c r="WPP429" s="565"/>
      <c r="WPQ429" s="565"/>
      <c r="WPR429" s="565"/>
      <c r="WPS429" s="565"/>
      <c r="WPT429" s="565"/>
      <c r="WPU429" s="565"/>
      <c r="WPV429" s="565"/>
      <c r="WPW429" s="565"/>
      <c r="WPX429" s="565"/>
      <c r="WPY429" s="565"/>
      <c r="WPZ429" s="565"/>
      <c r="WQA429" s="565"/>
      <c r="WQB429" s="565"/>
      <c r="WQC429" s="565"/>
      <c r="WQD429" s="565"/>
      <c r="WQE429" s="565"/>
      <c r="WQF429" s="565"/>
      <c r="WQG429" s="565"/>
      <c r="WQH429" s="565"/>
      <c r="WQI429" s="565"/>
      <c r="WQJ429" s="565"/>
      <c r="WQK429" s="565"/>
      <c r="WQL429" s="565"/>
      <c r="WQM429" s="565"/>
      <c r="WQN429" s="565"/>
      <c r="WQO429" s="565"/>
      <c r="WQP429" s="565"/>
      <c r="WQQ429" s="565"/>
      <c r="WQR429" s="565"/>
      <c r="WQS429" s="565"/>
      <c r="WQT429" s="565"/>
      <c r="WQU429" s="565"/>
      <c r="WQV429" s="565"/>
      <c r="WQW429" s="565"/>
      <c r="WQX429" s="565"/>
      <c r="WQY429" s="565"/>
      <c r="WQZ429" s="565"/>
      <c r="WRA429" s="565"/>
      <c r="WRB429" s="565"/>
      <c r="WRC429" s="565"/>
      <c r="WRD429" s="565"/>
      <c r="WRE429" s="565"/>
      <c r="WRF429" s="565"/>
      <c r="WRG429" s="565"/>
      <c r="WRH429" s="565"/>
      <c r="WRI429" s="565"/>
      <c r="WRJ429" s="565"/>
      <c r="WRK429" s="565"/>
      <c r="WRL429" s="565"/>
      <c r="WRM429" s="565"/>
      <c r="WRN429" s="565"/>
      <c r="WRO429" s="565"/>
      <c r="WRP429" s="565"/>
      <c r="WRQ429" s="565"/>
      <c r="WRR429" s="565"/>
      <c r="WRS429" s="565"/>
      <c r="WRT429" s="565"/>
      <c r="WRU429" s="565"/>
      <c r="WRV429" s="565"/>
      <c r="WRW429" s="565"/>
      <c r="WRX429" s="565"/>
      <c r="WRY429" s="565"/>
      <c r="WRZ429" s="565"/>
      <c r="WSA429" s="565"/>
      <c r="WSB429" s="565"/>
      <c r="WSC429" s="565"/>
      <c r="WSD429" s="565"/>
      <c r="WSE429" s="565"/>
      <c r="WSF429" s="565"/>
      <c r="WSG429" s="565"/>
      <c r="WSH429" s="565"/>
      <c r="WSI429" s="565"/>
      <c r="WSJ429" s="565"/>
      <c r="WSK429" s="565"/>
      <c r="WSL429" s="565"/>
      <c r="WSM429" s="565"/>
      <c r="WSN429" s="565"/>
      <c r="WSO429" s="565"/>
      <c r="WSP429" s="565"/>
      <c r="WSQ429" s="565"/>
      <c r="WSR429" s="565"/>
      <c r="WSS429" s="565"/>
      <c r="WST429" s="565"/>
      <c r="WSU429" s="565"/>
      <c r="WSV429" s="565"/>
      <c r="WSW429" s="565"/>
      <c r="WSX429" s="565"/>
      <c r="WSY429" s="565"/>
      <c r="WSZ429" s="565"/>
      <c r="WTA429" s="565"/>
      <c r="WTB429" s="565"/>
      <c r="WTC429" s="565"/>
      <c r="WTD429" s="565"/>
      <c r="WTE429" s="565"/>
      <c r="WTF429" s="565"/>
      <c r="WTG429" s="565"/>
      <c r="WTH429" s="565"/>
      <c r="WTI429" s="565"/>
      <c r="WTJ429" s="565"/>
      <c r="WTK429" s="565"/>
      <c r="WTL429" s="565"/>
      <c r="WTM429" s="565"/>
      <c r="WTN429" s="565"/>
      <c r="WTO429" s="565"/>
      <c r="WTP429" s="565"/>
      <c r="WTQ429" s="565"/>
      <c r="WTR429" s="565"/>
      <c r="WTS429" s="565"/>
      <c r="WTT429" s="565"/>
      <c r="WTU429" s="565"/>
      <c r="WTV429" s="565"/>
      <c r="WTW429" s="565"/>
      <c r="WTX429" s="565"/>
      <c r="WTY429" s="565"/>
      <c r="WTZ429" s="565"/>
      <c r="WUA429" s="565"/>
      <c r="WUB429" s="565"/>
      <c r="WUC429" s="565"/>
      <c r="WUD429" s="565"/>
      <c r="WUE429" s="565"/>
      <c r="WUF429" s="565"/>
      <c r="WUG429" s="565"/>
      <c r="WUH429" s="565"/>
      <c r="WUI429" s="565"/>
      <c r="WUJ429" s="565"/>
      <c r="WUK429" s="565"/>
      <c r="WUL429" s="565"/>
      <c r="WUM429" s="565"/>
      <c r="WUN429" s="565"/>
      <c r="WUO429" s="565"/>
      <c r="WUP429" s="565"/>
      <c r="WUQ429" s="565"/>
      <c r="WUR429" s="565"/>
      <c r="WUS429" s="565"/>
      <c r="WUT429" s="565"/>
      <c r="WUU429" s="565"/>
      <c r="WUV429" s="565"/>
      <c r="WUW429" s="565"/>
      <c r="WUX429" s="565"/>
      <c r="WUY429" s="565"/>
      <c r="WUZ429" s="565"/>
      <c r="WVA429" s="565"/>
      <c r="WVB429" s="565"/>
      <c r="WVC429" s="565"/>
      <c r="WVD429" s="565"/>
      <c r="WVE429" s="565"/>
      <c r="WVF429" s="565"/>
      <c r="WVG429" s="565"/>
      <c r="WVH429" s="565"/>
      <c r="WVI429" s="565"/>
      <c r="WVJ429" s="565"/>
      <c r="WVK429" s="565"/>
      <c r="WVL429" s="565"/>
      <c r="WVM429" s="565"/>
      <c r="WVN429" s="565"/>
      <c r="WVO429" s="565"/>
      <c r="WVP429" s="565"/>
      <c r="WVQ429" s="565"/>
      <c r="WVR429" s="565"/>
      <c r="WVS429" s="565"/>
      <c r="WVT429" s="565"/>
      <c r="WVU429" s="565"/>
      <c r="WVV429" s="565"/>
      <c r="WVW429" s="565"/>
      <c r="WVX429" s="565"/>
      <c r="WVY429" s="565"/>
      <c r="WVZ429" s="565"/>
      <c r="WWA429" s="565"/>
      <c r="WWB429" s="565"/>
      <c r="WWC429" s="565"/>
      <c r="WWD429" s="565"/>
      <c r="WWE429" s="565"/>
      <c r="WWF429" s="565"/>
      <c r="WWG429" s="565"/>
      <c r="WWH429" s="565"/>
      <c r="WWI429" s="565"/>
      <c r="WWJ429" s="565"/>
      <c r="WWK429" s="565"/>
      <c r="WWL429" s="565"/>
      <c r="WWM429" s="565"/>
      <c r="WWN429" s="565"/>
      <c r="WWO429" s="565"/>
      <c r="WWP429" s="565"/>
      <c r="WWQ429" s="565"/>
      <c r="WWR429" s="565"/>
      <c r="WWS429" s="565"/>
      <c r="WWT429" s="565"/>
      <c r="WWU429" s="565"/>
      <c r="WWV429" s="565"/>
      <c r="WWW429" s="565"/>
      <c r="WWX429" s="565"/>
      <c r="WWY429" s="565"/>
      <c r="WWZ429" s="565"/>
      <c r="WXA429" s="565"/>
      <c r="WXB429" s="565"/>
      <c r="WXC429" s="565"/>
      <c r="WXD429" s="565"/>
      <c r="WXE429" s="565"/>
      <c r="WXF429" s="565"/>
      <c r="WXG429" s="565"/>
      <c r="WXH429" s="565"/>
      <c r="WXI429" s="565"/>
      <c r="WXJ429" s="565"/>
      <c r="WXK429" s="565"/>
      <c r="WXL429" s="565"/>
      <c r="WXM429" s="565"/>
      <c r="WXN429" s="565"/>
      <c r="WXO429" s="565"/>
      <c r="WXP429" s="565"/>
      <c r="WXQ429" s="565"/>
      <c r="WXR429" s="565"/>
      <c r="WXS429" s="565"/>
      <c r="WXT429" s="565"/>
      <c r="WXU429" s="565"/>
      <c r="WXV429" s="565"/>
      <c r="WXW429" s="565"/>
      <c r="WXX429" s="565"/>
      <c r="WXY429" s="565"/>
      <c r="WXZ429" s="565"/>
      <c r="WYA429" s="565"/>
      <c r="WYB429" s="565"/>
      <c r="WYC429" s="565"/>
      <c r="WYD429" s="565"/>
      <c r="WYE429" s="565"/>
      <c r="WYF429" s="565"/>
      <c r="WYG429" s="565"/>
      <c r="WYH429" s="565"/>
      <c r="WYI429" s="565"/>
      <c r="WYJ429" s="565"/>
      <c r="WYK429" s="565"/>
      <c r="WYL429" s="565"/>
      <c r="WYM429" s="565"/>
      <c r="WYN429" s="565"/>
      <c r="WYO429" s="565"/>
      <c r="WYP429" s="565"/>
      <c r="WYQ429" s="565"/>
      <c r="WYR429" s="565"/>
      <c r="WYS429" s="565"/>
      <c r="WYT429" s="565"/>
      <c r="WYU429" s="565"/>
      <c r="WYV429" s="565"/>
      <c r="WYW429" s="565"/>
      <c r="WYX429" s="565"/>
      <c r="WYY429" s="565"/>
      <c r="WYZ429" s="565"/>
      <c r="WZA429" s="565"/>
      <c r="WZB429" s="565"/>
      <c r="WZC429" s="565"/>
      <c r="WZD429" s="565"/>
      <c r="WZE429" s="565"/>
      <c r="WZF429" s="565"/>
      <c r="WZG429" s="565"/>
      <c r="WZH429" s="565"/>
      <c r="WZI429" s="565"/>
      <c r="WZJ429" s="565"/>
      <c r="WZK429" s="565"/>
      <c r="WZL429" s="565"/>
      <c r="WZM429" s="565"/>
      <c r="WZN429" s="565"/>
      <c r="WZO429" s="565"/>
      <c r="WZP429" s="565"/>
      <c r="WZQ429" s="565"/>
      <c r="WZR429" s="565"/>
      <c r="WZS429" s="565"/>
      <c r="WZT429" s="565"/>
      <c r="WZU429" s="565"/>
      <c r="WZV429" s="565"/>
      <c r="WZW429" s="565"/>
      <c r="WZX429" s="565"/>
      <c r="WZY429" s="565"/>
      <c r="WZZ429" s="565"/>
      <c r="XAA429" s="565"/>
      <c r="XAB429" s="565"/>
      <c r="XAC429" s="565"/>
      <c r="XAD429" s="565"/>
      <c r="XAE429" s="565"/>
      <c r="XAF429" s="565"/>
      <c r="XAG429" s="565"/>
      <c r="XAH429" s="565"/>
      <c r="XAI429" s="565"/>
      <c r="XAJ429" s="565"/>
      <c r="XAK429" s="565"/>
      <c r="XAL429" s="565"/>
      <c r="XAM429" s="565"/>
      <c r="XAN429" s="565"/>
      <c r="XAO429" s="565"/>
      <c r="XAP429" s="565"/>
      <c r="XAQ429" s="565"/>
      <c r="XAR429" s="565"/>
      <c r="XAS429" s="565"/>
      <c r="XAT429" s="565"/>
      <c r="XAU429" s="565"/>
      <c r="XAV429" s="565"/>
      <c r="XAW429" s="565"/>
      <c r="XAX429" s="565"/>
      <c r="XAY429" s="565"/>
      <c r="XAZ429" s="565"/>
      <c r="XBA429" s="565"/>
      <c r="XBB429" s="565"/>
      <c r="XBC429" s="565"/>
      <c r="XBD429" s="565"/>
      <c r="XBE429" s="565"/>
      <c r="XBF429" s="565"/>
      <c r="XBG429" s="565"/>
      <c r="XBH429" s="565"/>
      <c r="XBI429" s="565"/>
      <c r="XBJ429" s="565"/>
      <c r="XBK429" s="565"/>
      <c r="XBL429" s="565"/>
      <c r="XBM429" s="565"/>
      <c r="XBN429" s="565"/>
      <c r="XBO429" s="565"/>
      <c r="XBP429" s="565"/>
      <c r="XBQ429" s="565"/>
      <c r="XBR429" s="565"/>
      <c r="XBS429" s="565"/>
      <c r="XBT429" s="565"/>
      <c r="XBU429" s="565"/>
      <c r="XBV429" s="565"/>
      <c r="XBW429" s="565"/>
      <c r="XBX429" s="565"/>
      <c r="XBY429" s="565"/>
      <c r="XBZ429" s="565"/>
      <c r="XCA429" s="565"/>
      <c r="XCB429" s="565"/>
      <c r="XCC429" s="565"/>
      <c r="XCD429" s="565"/>
      <c r="XCE429" s="565"/>
      <c r="XCF429" s="565"/>
      <c r="XCG429" s="565"/>
      <c r="XCH429" s="565"/>
      <c r="XCI429" s="565"/>
      <c r="XCJ429" s="565"/>
      <c r="XCK429" s="565"/>
      <c r="XCL429" s="565"/>
      <c r="XCM429" s="565"/>
      <c r="XCN429" s="565"/>
      <c r="XCO429" s="565"/>
      <c r="XCP429" s="565"/>
      <c r="XCQ429" s="565"/>
      <c r="XCR429" s="565"/>
      <c r="XCS429" s="565"/>
      <c r="XCT429" s="565"/>
      <c r="XCU429" s="565"/>
      <c r="XCV429" s="565"/>
      <c r="XCW429" s="565"/>
      <c r="XCX429" s="565"/>
      <c r="XCY429" s="565"/>
      <c r="XCZ429" s="565"/>
      <c r="XDA429" s="565"/>
      <c r="XDB429" s="565"/>
      <c r="XDC429" s="565"/>
      <c r="XDD429" s="565"/>
      <c r="XDE429" s="565"/>
      <c r="XDF429" s="565"/>
      <c r="XDG429" s="565"/>
      <c r="XDH429" s="565"/>
      <c r="XDI429" s="565"/>
      <c r="XDJ429" s="565"/>
      <c r="XDK429" s="565"/>
      <c r="XDL429" s="565"/>
      <c r="XDM429" s="565"/>
      <c r="XDN429" s="565"/>
      <c r="XDO429" s="565"/>
      <c r="XDP429" s="565"/>
      <c r="XDQ429" s="565"/>
      <c r="XDR429" s="565"/>
      <c r="XDS429" s="565"/>
      <c r="XDT429" s="565"/>
      <c r="XDU429" s="565"/>
      <c r="XDV429" s="565"/>
      <c r="XDW429" s="565"/>
      <c r="XDX429" s="565"/>
      <c r="XDY429" s="565"/>
      <c r="XDZ429" s="565"/>
      <c r="XEA429" s="565"/>
      <c r="XEB429" s="565"/>
      <c r="XEC429" s="565"/>
      <c r="XED429" s="565"/>
      <c r="XEE429" s="565"/>
      <c r="XEF429" s="565"/>
      <c r="XEG429" s="565"/>
      <c r="XEH429" s="565"/>
      <c r="XEI429" s="565"/>
      <c r="XEJ429" s="565"/>
      <c r="XEK429" s="565"/>
      <c r="XEL429" s="565"/>
      <c r="XEM429" s="565"/>
      <c r="XEN429" s="565"/>
      <c r="XEO429" s="565"/>
      <c r="XEP429" s="565"/>
      <c r="XEQ429" s="565"/>
      <c r="XER429" s="565"/>
      <c r="XES429" s="565"/>
      <c r="XET429" s="565"/>
      <c r="XEU429" s="565"/>
      <c r="XEV429" s="565"/>
      <c r="XEW429" s="565"/>
      <c r="XEX429" s="565"/>
      <c r="XEY429" s="565"/>
      <c r="XEZ429" s="565"/>
      <c r="XFA429" s="565"/>
      <c r="XFB429" s="565"/>
      <c r="XFC429" s="565"/>
      <c r="XFD429" s="565"/>
    </row>
    <row r="430" spans="1:16384" s="333" customFormat="1">
      <c r="A430" s="333" t="s">
        <v>2461</v>
      </c>
      <c r="B430" s="333" t="s">
        <v>1194</v>
      </c>
      <c r="C430" s="333" t="s">
        <v>2462</v>
      </c>
      <c r="D430" s="333" t="s">
        <v>2463</v>
      </c>
      <c r="E430" s="510">
        <v>4320</v>
      </c>
      <c r="F430" s="533">
        <v>320</v>
      </c>
      <c r="G430" s="510">
        <f>E430-F430</f>
        <v>4000</v>
      </c>
      <c r="H430" s="533"/>
      <c r="I430" s="570"/>
      <c r="J430" s="570"/>
      <c r="K430" s="570"/>
      <c r="L430" s="570"/>
      <c r="M430" s="570"/>
      <c r="N430" s="570"/>
      <c r="O430" s="570"/>
      <c r="P430" s="570"/>
      <c r="Q430" s="570"/>
      <c r="R430" s="570"/>
      <c r="S430" s="570"/>
      <c r="T430" s="570"/>
      <c r="U430" s="570"/>
      <c r="V430" s="570"/>
      <c r="W430" s="570"/>
      <c r="X430" s="570"/>
      <c r="Y430" s="570"/>
      <c r="Z430" s="570"/>
      <c r="AA430" s="570"/>
      <c r="AB430" s="570"/>
      <c r="AC430" s="570"/>
      <c r="AD430" s="570"/>
      <c r="AE430" s="570"/>
      <c r="AF430" s="570"/>
      <c r="AG430" s="570"/>
      <c r="AH430" s="570"/>
      <c r="AI430" s="570"/>
      <c r="AJ430" s="570"/>
      <c r="AK430" s="570"/>
      <c r="AL430" s="570"/>
      <c r="AM430" s="570"/>
      <c r="AN430" s="570"/>
      <c r="AO430" s="570"/>
      <c r="AP430" s="570"/>
      <c r="AQ430" s="570"/>
      <c r="AR430" s="570"/>
      <c r="AS430" s="570"/>
      <c r="AT430" s="570"/>
      <c r="AU430" s="570"/>
      <c r="AV430" s="570"/>
      <c r="AW430" s="570"/>
      <c r="AX430" s="570"/>
      <c r="AY430" s="570"/>
      <c r="AZ430" s="570"/>
      <c r="BA430" s="570"/>
      <c r="BB430" s="570"/>
      <c r="BC430" s="570"/>
      <c r="BD430" s="570"/>
      <c r="BE430" s="570"/>
      <c r="BF430" s="570"/>
      <c r="BG430" s="570"/>
      <c r="BH430" s="570"/>
      <c r="BI430" s="570"/>
      <c r="BJ430" s="570"/>
      <c r="BK430" s="570"/>
      <c r="BL430" s="570"/>
      <c r="BM430" s="570"/>
      <c r="BN430" s="570"/>
      <c r="BO430" s="570"/>
      <c r="BP430" s="570"/>
      <c r="BQ430" s="570"/>
      <c r="BR430" s="570"/>
      <c r="BS430" s="570"/>
      <c r="BT430" s="570"/>
      <c r="BU430" s="570"/>
      <c r="BV430" s="570"/>
      <c r="BW430" s="570"/>
      <c r="BX430" s="570"/>
      <c r="BY430" s="570"/>
      <c r="BZ430" s="570"/>
      <c r="CA430" s="570"/>
      <c r="CB430" s="570"/>
      <c r="CC430" s="570"/>
      <c r="CD430" s="570"/>
      <c r="CE430" s="570"/>
      <c r="CF430" s="570"/>
      <c r="CG430" s="570"/>
      <c r="CH430" s="570"/>
      <c r="CI430" s="570"/>
      <c r="CJ430" s="570"/>
      <c r="CK430" s="570"/>
      <c r="CL430" s="570"/>
      <c r="CM430" s="570"/>
      <c r="CN430" s="570"/>
      <c r="CO430" s="570"/>
      <c r="CP430" s="570"/>
      <c r="CQ430" s="570"/>
      <c r="CR430" s="570"/>
      <c r="CS430" s="570"/>
      <c r="CT430" s="570"/>
      <c r="CU430" s="570"/>
      <c r="CV430" s="570"/>
      <c r="CW430" s="570"/>
      <c r="CX430" s="570"/>
      <c r="CY430" s="570"/>
      <c r="CZ430" s="570"/>
      <c r="DA430" s="570"/>
      <c r="DB430" s="570"/>
      <c r="DC430" s="570"/>
      <c r="DD430" s="570"/>
      <c r="DE430" s="570"/>
      <c r="DF430" s="570"/>
      <c r="DG430" s="570"/>
      <c r="DH430" s="570"/>
      <c r="DI430" s="570"/>
      <c r="DJ430" s="570"/>
      <c r="DK430" s="570"/>
      <c r="DL430" s="570"/>
      <c r="DM430" s="570"/>
      <c r="DN430" s="570"/>
      <c r="DO430" s="570"/>
      <c r="DP430" s="570"/>
      <c r="DQ430" s="570"/>
      <c r="DR430" s="570"/>
      <c r="DS430" s="570"/>
      <c r="DT430" s="570"/>
      <c r="DU430" s="570"/>
      <c r="DV430" s="570"/>
      <c r="DW430" s="570"/>
      <c r="DX430" s="570"/>
      <c r="DY430" s="570"/>
      <c r="DZ430" s="570"/>
      <c r="EA430" s="570"/>
      <c r="EB430" s="570"/>
      <c r="EC430" s="570"/>
      <c r="ED430" s="570"/>
      <c r="EE430" s="570"/>
      <c r="EF430" s="570"/>
      <c r="EG430" s="570"/>
      <c r="EH430" s="570"/>
      <c r="EI430" s="570"/>
      <c r="EJ430" s="570"/>
      <c r="EK430" s="570"/>
      <c r="EL430" s="570"/>
      <c r="EM430" s="570"/>
      <c r="EN430" s="570"/>
      <c r="EO430" s="570"/>
      <c r="EP430" s="570"/>
      <c r="EQ430" s="570"/>
      <c r="ER430" s="570"/>
      <c r="ES430" s="570"/>
      <c r="ET430" s="570"/>
      <c r="EU430" s="570"/>
      <c r="EV430" s="570"/>
      <c r="EW430" s="570"/>
      <c r="EX430" s="570"/>
      <c r="EY430" s="570"/>
      <c r="EZ430" s="570"/>
      <c r="FA430" s="570"/>
      <c r="FB430" s="570"/>
      <c r="FC430" s="570"/>
      <c r="FD430" s="570"/>
      <c r="FE430" s="570"/>
      <c r="FF430" s="570"/>
      <c r="FG430" s="570"/>
      <c r="FH430" s="570"/>
      <c r="FI430" s="570"/>
      <c r="FJ430" s="570"/>
      <c r="FK430" s="570"/>
      <c r="FL430" s="570"/>
      <c r="FM430" s="570"/>
      <c r="FN430" s="570"/>
      <c r="FO430" s="570"/>
      <c r="FP430" s="570"/>
      <c r="FQ430" s="570"/>
      <c r="FR430" s="570"/>
      <c r="FS430" s="570"/>
      <c r="FT430" s="570"/>
      <c r="FU430" s="570"/>
      <c r="FV430" s="570"/>
      <c r="FW430" s="570"/>
      <c r="FX430" s="570"/>
      <c r="FY430" s="570"/>
      <c r="FZ430" s="570"/>
      <c r="GA430" s="570"/>
      <c r="GB430" s="570"/>
      <c r="GC430" s="570"/>
      <c r="GD430" s="570"/>
      <c r="GE430" s="570"/>
      <c r="GF430" s="570"/>
      <c r="GG430" s="570"/>
      <c r="GH430" s="570"/>
      <c r="GI430" s="570"/>
      <c r="GJ430" s="570"/>
      <c r="GK430" s="570"/>
      <c r="GL430" s="570"/>
      <c r="GM430" s="570"/>
      <c r="GN430" s="570"/>
      <c r="GO430" s="570"/>
      <c r="GP430" s="570"/>
      <c r="GQ430" s="570"/>
      <c r="GR430" s="570"/>
      <c r="GS430" s="570"/>
      <c r="GT430" s="570"/>
      <c r="GU430" s="570"/>
      <c r="GV430" s="570"/>
      <c r="GW430" s="570"/>
      <c r="GX430" s="570"/>
      <c r="GY430" s="570"/>
      <c r="GZ430" s="570"/>
      <c r="HA430" s="570"/>
      <c r="HB430" s="570"/>
      <c r="HC430" s="570"/>
      <c r="HD430" s="570"/>
      <c r="HE430" s="570"/>
      <c r="HF430" s="570"/>
      <c r="HG430" s="570"/>
      <c r="HH430" s="570"/>
      <c r="HI430" s="570"/>
      <c r="HJ430" s="570"/>
      <c r="HK430" s="570"/>
      <c r="HL430" s="570"/>
      <c r="HM430" s="570"/>
      <c r="HN430" s="570"/>
      <c r="HO430" s="570"/>
      <c r="HP430" s="570"/>
      <c r="HQ430" s="570"/>
      <c r="HR430" s="570"/>
      <c r="HS430" s="570"/>
      <c r="HT430" s="570"/>
      <c r="HU430" s="570"/>
      <c r="HV430" s="570"/>
      <c r="HW430" s="570"/>
      <c r="HX430" s="570"/>
      <c r="HY430" s="570"/>
      <c r="HZ430" s="570"/>
      <c r="IA430" s="570"/>
      <c r="IB430" s="570"/>
      <c r="IC430" s="570"/>
      <c r="ID430" s="570"/>
      <c r="IE430" s="570"/>
      <c r="IF430" s="570"/>
      <c r="IG430" s="570"/>
      <c r="IH430" s="570"/>
      <c r="II430" s="570"/>
      <c r="IJ430" s="570"/>
      <c r="IK430" s="570"/>
      <c r="IL430" s="570"/>
      <c r="IM430" s="570"/>
      <c r="IN430" s="570"/>
      <c r="IO430" s="570"/>
      <c r="IP430" s="570"/>
      <c r="IQ430" s="570"/>
      <c r="IR430" s="570"/>
      <c r="IS430" s="570"/>
      <c r="IT430" s="570"/>
      <c r="IU430" s="570"/>
      <c r="IV430" s="570"/>
      <c r="IW430" s="570"/>
      <c r="IX430" s="570"/>
      <c r="IY430" s="570"/>
      <c r="IZ430" s="570"/>
      <c r="JA430" s="570"/>
      <c r="JB430" s="570"/>
      <c r="JC430" s="570"/>
      <c r="JD430" s="570"/>
      <c r="JE430" s="570"/>
      <c r="JF430" s="570"/>
      <c r="JG430" s="570"/>
      <c r="JH430" s="570"/>
      <c r="JI430" s="570"/>
      <c r="JJ430" s="570"/>
      <c r="JK430" s="570"/>
      <c r="JL430" s="570"/>
      <c r="JM430" s="570"/>
      <c r="JN430" s="570"/>
      <c r="JO430" s="570"/>
      <c r="JP430" s="570"/>
      <c r="JQ430" s="570"/>
      <c r="JR430" s="570"/>
      <c r="JS430" s="570"/>
      <c r="JT430" s="570"/>
      <c r="JU430" s="570"/>
      <c r="JV430" s="570"/>
      <c r="JW430" s="570"/>
      <c r="JX430" s="570"/>
      <c r="JY430" s="570"/>
      <c r="JZ430" s="570"/>
      <c r="KA430" s="570"/>
      <c r="KB430" s="570"/>
      <c r="KC430" s="570"/>
      <c r="KD430" s="570"/>
      <c r="KE430" s="570"/>
      <c r="KF430" s="570"/>
      <c r="KG430" s="570"/>
      <c r="KH430" s="570"/>
      <c r="KI430" s="570"/>
      <c r="KJ430" s="570"/>
      <c r="KK430" s="570"/>
      <c r="KL430" s="570"/>
      <c r="KM430" s="570"/>
      <c r="KN430" s="570"/>
      <c r="KO430" s="570"/>
      <c r="KP430" s="570"/>
      <c r="KQ430" s="570"/>
      <c r="KR430" s="570"/>
      <c r="KS430" s="570"/>
      <c r="KT430" s="570"/>
      <c r="KU430" s="570"/>
      <c r="KV430" s="570"/>
      <c r="KW430" s="570"/>
      <c r="KX430" s="570"/>
      <c r="KY430" s="570"/>
      <c r="KZ430" s="570"/>
      <c r="LA430" s="570"/>
      <c r="LB430" s="570"/>
      <c r="LC430" s="570"/>
      <c r="LD430" s="570"/>
      <c r="LE430" s="570"/>
      <c r="LF430" s="570"/>
      <c r="LG430" s="570"/>
      <c r="LH430" s="570"/>
      <c r="LI430" s="570"/>
      <c r="LJ430" s="570"/>
      <c r="LK430" s="570"/>
      <c r="LL430" s="570"/>
      <c r="LM430" s="570"/>
      <c r="LN430" s="570"/>
      <c r="LO430" s="570"/>
      <c r="LP430" s="570"/>
      <c r="LQ430" s="570"/>
      <c r="LR430" s="570"/>
      <c r="LS430" s="570"/>
      <c r="LT430" s="570"/>
      <c r="LU430" s="570"/>
      <c r="LV430" s="570"/>
      <c r="LW430" s="570"/>
      <c r="LX430" s="570"/>
      <c r="LY430" s="570"/>
      <c r="LZ430" s="570"/>
      <c r="MA430" s="570"/>
      <c r="MB430" s="570"/>
      <c r="MC430" s="570"/>
      <c r="MD430" s="570"/>
      <c r="ME430" s="570"/>
      <c r="MF430" s="570"/>
      <c r="MG430" s="570"/>
      <c r="MH430" s="570"/>
      <c r="MI430" s="570"/>
      <c r="MJ430" s="570"/>
      <c r="MK430" s="570"/>
      <c r="ML430" s="570"/>
      <c r="MM430" s="570"/>
      <c r="MN430" s="570"/>
      <c r="MO430" s="570"/>
      <c r="MP430" s="570"/>
      <c r="MQ430" s="570"/>
      <c r="MR430" s="570"/>
      <c r="MS430" s="570"/>
      <c r="MT430" s="570"/>
      <c r="MU430" s="570"/>
      <c r="MV430" s="570"/>
      <c r="MW430" s="570"/>
      <c r="MX430" s="570"/>
      <c r="MY430" s="570"/>
      <c r="MZ430" s="570"/>
      <c r="NA430" s="570"/>
      <c r="NB430" s="570"/>
      <c r="NC430" s="570"/>
      <c r="ND430" s="570"/>
      <c r="NE430" s="570"/>
      <c r="NF430" s="570"/>
      <c r="NG430" s="570"/>
      <c r="NH430" s="570"/>
      <c r="NI430" s="570"/>
      <c r="NJ430" s="570"/>
      <c r="NK430" s="570"/>
      <c r="NL430" s="570"/>
      <c r="NM430" s="570"/>
      <c r="NN430" s="570"/>
      <c r="NO430" s="570"/>
      <c r="NP430" s="570"/>
      <c r="NQ430" s="570"/>
      <c r="NR430" s="570"/>
      <c r="NS430" s="570"/>
      <c r="NT430" s="570"/>
      <c r="NU430" s="570"/>
      <c r="NV430" s="570"/>
      <c r="NW430" s="570"/>
      <c r="NX430" s="570"/>
      <c r="NY430" s="570"/>
      <c r="NZ430" s="570"/>
      <c r="OA430" s="570"/>
      <c r="OB430" s="570"/>
      <c r="OC430" s="570"/>
      <c r="OD430" s="570"/>
      <c r="OE430" s="570"/>
      <c r="OF430" s="570"/>
      <c r="OG430" s="570"/>
      <c r="OH430" s="570"/>
      <c r="OI430" s="570"/>
      <c r="OJ430" s="570"/>
      <c r="OK430" s="570"/>
      <c r="OL430" s="570"/>
      <c r="OM430" s="570"/>
      <c r="ON430" s="570"/>
      <c r="OO430" s="570"/>
      <c r="OP430" s="570"/>
      <c r="OQ430" s="570"/>
      <c r="OR430" s="570"/>
      <c r="OS430" s="570"/>
      <c r="OT430" s="570"/>
      <c r="OU430" s="570"/>
      <c r="OV430" s="570"/>
      <c r="OW430" s="570"/>
      <c r="OX430" s="570"/>
      <c r="OY430" s="570"/>
      <c r="OZ430" s="570"/>
      <c r="PA430" s="570"/>
      <c r="PB430" s="570"/>
      <c r="PC430" s="570"/>
      <c r="PD430" s="570"/>
      <c r="PE430" s="570"/>
      <c r="PF430" s="570"/>
      <c r="PG430" s="570"/>
      <c r="PH430" s="570"/>
      <c r="PI430" s="570"/>
      <c r="PJ430" s="570"/>
      <c r="PK430" s="570"/>
      <c r="PL430" s="570"/>
      <c r="PM430" s="570"/>
      <c r="PN430" s="570"/>
      <c r="PO430" s="570"/>
      <c r="PP430" s="570"/>
      <c r="PQ430" s="570"/>
      <c r="PR430" s="570"/>
      <c r="PS430" s="570"/>
      <c r="PT430" s="570"/>
      <c r="PU430" s="570"/>
      <c r="PV430" s="570"/>
      <c r="PW430" s="570"/>
      <c r="PX430" s="570"/>
      <c r="PY430" s="570"/>
      <c r="PZ430" s="570"/>
      <c r="QA430" s="570"/>
      <c r="QB430" s="570"/>
      <c r="QC430" s="570"/>
      <c r="QD430" s="570"/>
      <c r="QE430" s="570"/>
      <c r="QF430" s="570"/>
      <c r="QG430" s="570"/>
      <c r="QH430" s="570"/>
      <c r="QI430" s="570"/>
      <c r="QJ430" s="570"/>
      <c r="QK430" s="570"/>
      <c r="QL430" s="570"/>
      <c r="QM430" s="570"/>
      <c r="QN430" s="570"/>
      <c r="QO430" s="570"/>
      <c r="QP430" s="570"/>
      <c r="QQ430" s="570"/>
      <c r="QR430" s="570"/>
      <c r="QS430" s="570"/>
      <c r="QT430" s="570"/>
      <c r="QU430" s="570"/>
      <c r="QV430" s="570"/>
      <c r="QW430" s="570"/>
      <c r="QX430" s="570"/>
      <c r="QY430" s="570"/>
      <c r="QZ430" s="570"/>
      <c r="RA430" s="570"/>
      <c r="RB430" s="570"/>
      <c r="RC430" s="570"/>
      <c r="RD430" s="570"/>
      <c r="RE430" s="570"/>
      <c r="RF430" s="570"/>
      <c r="RG430" s="570"/>
      <c r="RH430" s="570"/>
      <c r="RI430" s="570"/>
      <c r="RJ430" s="570"/>
      <c r="RK430" s="570"/>
      <c r="RL430" s="570"/>
      <c r="RM430" s="570"/>
      <c r="RN430" s="570"/>
      <c r="RO430" s="570"/>
      <c r="RP430" s="570"/>
      <c r="RQ430" s="570"/>
      <c r="RR430" s="570"/>
      <c r="RS430" s="570"/>
      <c r="RT430" s="570"/>
      <c r="RU430" s="570"/>
      <c r="RV430" s="570"/>
      <c r="RW430" s="570"/>
      <c r="RX430" s="570"/>
      <c r="RY430" s="570"/>
      <c r="RZ430" s="570"/>
      <c r="SA430" s="570"/>
      <c r="SB430" s="570"/>
      <c r="SC430" s="570"/>
      <c r="SD430" s="570"/>
      <c r="SE430" s="570"/>
      <c r="SF430" s="570"/>
      <c r="SG430" s="570"/>
      <c r="SH430" s="570"/>
      <c r="SI430" s="570"/>
      <c r="SJ430" s="570"/>
      <c r="SK430" s="570"/>
      <c r="SL430" s="570"/>
      <c r="SM430" s="570"/>
      <c r="SN430" s="570"/>
      <c r="SO430" s="570"/>
      <c r="SP430" s="570"/>
      <c r="SQ430" s="570"/>
      <c r="SR430" s="570"/>
      <c r="SS430" s="570"/>
      <c r="ST430" s="570"/>
      <c r="SU430" s="570"/>
      <c r="SV430" s="570"/>
      <c r="SW430" s="570"/>
      <c r="SX430" s="570"/>
      <c r="SY430" s="570"/>
      <c r="SZ430" s="570"/>
      <c r="TA430" s="570"/>
      <c r="TB430" s="570"/>
      <c r="TC430" s="570"/>
      <c r="TD430" s="570"/>
      <c r="TE430" s="570"/>
      <c r="TF430" s="570"/>
      <c r="TG430" s="570"/>
      <c r="TH430" s="570"/>
      <c r="TI430" s="570"/>
      <c r="TJ430" s="570"/>
      <c r="TK430" s="570"/>
      <c r="TL430" s="570"/>
      <c r="TM430" s="570"/>
      <c r="TN430" s="570"/>
      <c r="TO430" s="570"/>
      <c r="TP430" s="570"/>
      <c r="TQ430" s="570"/>
      <c r="TR430" s="570"/>
      <c r="TS430" s="570"/>
      <c r="TT430" s="570"/>
      <c r="TU430" s="570"/>
      <c r="TV430" s="570"/>
      <c r="TW430" s="570"/>
      <c r="TX430" s="570"/>
      <c r="TY430" s="570"/>
      <c r="TZ430" s="570"/>
      <c r="UA430" s="570"/>
      <c r="UB430" s="570"/>
      <c r="UC430" s="570"/>
      <c r="UD430" s="570"/>
      <c r="UE430" s="570"/>
      <c r="UF430" s="570"/>
      <c r="UG430" s="570"/>
      <c r="UH430" s="570"/>
      <c r="UI430" s="570"/>
      <c r="UJ430" s="570"/>
      <c r="UK430" s="570"/>
      <c r="UL430" s="570"/>
      <c r="UM430" s="570"/>
      <c r="UN430" s="570"/>
      <c r="UO430" s="570"/>
      <c r="UP430" s="570"/>
      <c r="UQ430" s="570"/>
      <c r="UR430" s="570"/>
      <c r="US430" s="570"/>
      <c r="UT430" s="570"/>
      <c r="UU430" s="570"/>
      <c r="UV430" s="570"/>
      <c r="UW430" s="570"/>
      <c r="UX430" s="570"/>
      <c r="UY430" s="570"/>
      <c r="UZ430" s="570"/>
      <c r="VA430" s="570"/>
      <c r="VB430" s="570"/>
      <c r="VC430" s="570"/>
      <c r="VD430" s="570"/>
      <c r="VE430" s="570"/>
      <c r="VF430" s="570"/>
      <c r="VG430" s="570"/>
      <c r="VH430" s="570"/>
      <c r="VI430" s="570"/>
      <c r="VJ430" s="570"/>
      <c r="VK430" s="570"/>
      <c r="VL430" s="570"/>
      <c r="VM430" s="570"/>
      <c r="VN430" s="570"/>
      <c r="VO430" s="570"/>
      <c r="VP430" s="570"/>
      <c r="VQ430" s="570"/>
      <c r="VR430" s="570"/>
      <c r="VS430" s="570"/>
      <c r="VT430" s="570"/>
      <c r="VU430" s="570"/>
      <c r="VV430" s="570"/>
      <c r="VW430" s="570"/>
      <c r="VX430" s="570"/>
      <c r="VY430" s="570"/>
      <c r="VZ430" s="570"/>
      <c r="WA430" s="570"/>
      <c r="WB430" s="570"/>
      <c r="WC430" s="570"/>
      <c r="WD430" s="570"/>
      <c r="WE430" s="570"/>
      <c r="WF430" s="570"/>
      <c r="WG430" s="570"/>
      <c r="WH430" s="570"/>
      <c r="WI430" s="570"/>
      <c r="WJ430" s="570"/>
      <c r="WK430" s="570"/>
      <c r="WL430" s="570"/>
      <c r="WM430" s="570"/>
      <c r="WN430" s="570"/>
      <c r="WO430" s="570"/>
      <c r="WP430" s="570"/>
      <c r="WQ430" s="570"/>
      <c r="WR430" s="570"/>
      <c r="WS430" s="570"/>
      <c r="WT430" s="570"/>
      <c r="WU430" s="570"/>
      <c r="WV430" s="570"/>
      <c r="WW430" s="570"/>
      <c r="WX430" s="570"/>
      <c r="WY430" s="570"/>
      <c r="WZ430" s="570"/>
      <c r="XA430" s="570"/>
      <c r="XB430" s="570"/>
      <c r="XC430" s="570"/>
      <c r="XD430" s="570"/>
      <c r="XE430" s="570"/>
      <c r="XF430" s="570"/>
      <c r="XG430" s="570"/>
      <c r="XH430" s="570"/>
      <c r="XI430" s="570"/>
      <c r="XJ430" s="570"/>
      <c r="XK430" s="570"/>
      <c r="XL430" s="570"/>
      <c r="XM430" s="570"/>
      <c r="XN430" s="570"/>
      <c r="XO430" s="570"/>
      <c r="XP430" s="570"/>
      <c r="XQ430" s="570"/>
      <c r="XR430" s="570"/>
      <c r="XS430" s="570"/>
      <c r="XT430" s="570"/>
      <c r="XU430" s="570"/>
      <c r="XV430" s="570"/>
      <c r="XW430" s="570"/>
      <c r="XX430" s="570"/>
      <c r="XY430" s="570"/>
      <c r="XZ430" s="570"/>
      <c r="YA430" s="570"/>
      <c r="YB430" s="570"/>
      <c r="YC430" s="570"/>
      <c r="YD430" s="570"/>
      <c r="YE430" s="570"/>
      <c r="YF430" s="570"/>
      <c r="YG430" s="570"/>
      <c r="YH430" s="570"/>
      <c r="YI430" s="570"/>
      <c r="YJ430" s="570"/>
      <c r="YK430" s="570"/>
      <c r="YL430" s="570"/>
      <c r="YM430" s="570"/>
      <c r="YN430" s="570"/>
      <c r="YO430" s="570"/>
      <c r="YP430" s="570"/>
      <c r="YQ430" s="570"/>
      <c r="YR430" s="570"/>
      <c r="YS430" s="570"/>
      <c r="YT430" s="570"/>
      <c r="YU430" s="570"/>
      <c r="YV430" s="570"/>
      <c r="YW430" s="570"/>
      <c r="YX430" s="570"/>
      <c r="YY430" s="570"/>
      <c r="YZ430" s="570"/>
      <c r="ZA430" s="570"/>
      <c r="ZB430" s="570"/>
      <c r="ZC430" s="570"/>
      <c r="ZD430" s="570"/>
      <c r="ZE430" s="570"/>
      <c r="ZF430" s="570"/>
      <c r="ZG430" s="570"/>
      <c r="ZH430" s="570"/>
      <c r="ZI430" s="570"/>
      <c r="ZJ430" s="570"/>
      <c r="ZK430" s="570"/>
      <c r="ZL430" s="570"/>
      <c r="ZM430" s="570"/>
      <c r="ZN430" s="570"/>
      <c r="ZO430" s="570"/>
      <c r="ZP430" s="570"/>
      <c r="ZQ430" s="570"/>
      <c r="ZR430" s="570"/>
      <c r="ZS430" s="570"/>
      <c r="ZT430" s="570"/>
      <c r="ZU430" s="570"/>
      <c r="ZV430" s="570"/>
      <c r="ZW430" s="570"/>
      <c r="ZX430" s="570"/>
      <c r="ZY430" s="570"/>
      <c r="ZZ430" s="570"/>
      <c r="AAA430" s="570"/>
      <c r="AAB430" s="570"/>
      <c r="AAC430" s="570"/>
      <c r="AAD430" s="570"/>
      <c r="AAE430" s="570"/>
      <c r="AAF430" s="570"/>
      <c r="AAG430" s="570"/>
      <c r="AAH430" s="570"/>
      <c r="AAI430" s="570"/>
      <c r="AAJ430" s="570"/>
      <c r="AAK430" s="570"/>
      <c r="AAL430" s="570"/>
      <c r="AAM430" s="570"/>
      <c r="AAN430" s="570"/>
      <c r="AAO430" s="570"/>
      <c r="AAP430" s="570"/>
      <c r="AAQ430" s="570"/>
      <c r="AAR430" s="570"/>
      <c r="AAS430" s="570"/>
      <c r="AAT430" s="570"/>
      <c r="AAU430" s="570"/>
      <c r="AAV430" s="570"/>
      <c r="AAW430" s="570"/>
      <c r="AAX430" s="570"/>
      <c r="AAY430" s="570"/>
      <c r="AAZ430" s="570"/>
      <c r="ABA430" s="570"/>
      <c r="ABB430" s="570"/>
      <c r="ABC430" s="570"/>
      <c r="ABD430" s="570"/>
      <c r="ABE430" s="570"/>
      <c r="ABF430" s="570"/>
      <c r="ABG430" s="570"/>
      <c r="ABH430" s="570"/>
      <c r="ABI430" s="570"/>
      <c r="ABJ430" s="570"/>
      <c r="ABK430" s="570"/>
      <c r="ABL430" s="570"/>
      <c r="ABM430" s="570"/>
      <c r="ABN430" s="570"/>
      <c r="ABO430" s="570"/>
      <c r="ABP430" s="570"/>
      <c r="ABQ430" s="570"/>
      <c r="ABR430" s="570"/>
      <c r="ABS430" s="570"/>
      <c r="ABT430" s="570"/>
      <c r="ABU430" s="570"/>
      <c r="ABV430" s="570"/>
      <c r="ABW430" s="570"/>
      <c r="ABX430" s="570"/>
      <c r="ABY430" s="570"/>
      <c r="ABZ430" s="570"/>
      <c r="ACA430" s="570"/>
      <c r="ACB430" s="570"/>
      <c r="ACC430" s="570"/>
      <c r="ACD430" s="570"/>
      <c r="ACE430" s="570"/>
      <c r="ACF430" s="570"/>
      <c r="ACG430" s="570"/>
      <c r="ACH430" s="570"/>
      <c r="ACI430" s="570"/>
      <c r="ACJ430" s="570"/>
      <c r="ACK430" s="570"/>
      <c r="ACL430" s="570"/>
      <c r="ACM430" s="570"/>
      <c r="ACN430" s="570"/>
      <c r="ACO430" s="570"/>
      <c r="ACP430" s="570"/>
      <c r="ACQ430" s="570"/>
      <c r="ACR430" s="570"/>
      <c r="ACS430" s="570"/>
      <c r="ACT430" s="570"/>
      <c r="ACU430" s="570"/>
      <c r="ACV430" s="570"/>
      <c r="ACW430" s="570"/>
      <c r="ACX430" s="570"/>
      <c r="ACY430" s="570"/>
      <c r="ACZ430" s="570"/>
      <c r="ADA430" s="570"/>
      <c r="ADB430" s="570"/>
      <c r="ADC430" s="570"/>
      <c r="ADD430" s="570"/>
      <c r="ADE430" s="570"/>
      <c r="ADF430" s="570"/>
      <c r="ADG430" s="570"/>
      <c r="ADH430" s="570"/>
      <c r="ADI430" s="570"/>
      <c r="ADJ430" s="570"/>
      <c r="ADK430" s="570"/>
      <c r="ADL430" s="570"/>
      <c r="ADM430" s="570"/>
      <c r="ADN430" s="570"/>
      <c r="ADO430" s="570"/>
      <c r="ADP430" s="570"/>
      <c r="ADQ430" s="570"/>
      <c r="ADR430" s="570"/>
      <c r="ADS430" s="570"/>
      <c r="ADT430" s="570"/>
      <c r="ADU430" s="570"/>
      <c r="ADV430" s="570"/>
      <c r="ADW430" s="570"/>
      <c r="ADX430" s="570"/>
      <c r="ADY430" s="570"/>
      <c r="ADZ430" s="570"/>
      <c r="AEA430" s="570"/>
      <c r="AEB430" s="570"/>
      <c r="AEC430" s="570"/>
      <c r="AED430" s="570"/>
      <c r="AEE430" s="570"/>
      <c r="AEF430" s="570"/>
      <c r="AEG430" s="570"/>
      <c r="AEH430" s="570"/>
      <c r="AEI430" s="570"/>
      <c r="AEJ430" s="570"/>
      <c r="AEK430" s="570"/>
      <c r="AEL430" s="570"/>
      <c r="AEM430" s="570"/>
      <c r="AEN430" s="570"/>
      <c r="AEO430" s="570"/>
      <c r="AEP430" s="570"/>
      <c r="AEQ430" s="570"/>
      <c r="AER430" s="570"/>
      <c r="AES430" s="570"/>
      <c r="AET430" s="570"/>
      <c r="AEU430" s="570"/>
      <c r="AEV430" s="570"/>
      <c r="AEW430" s="570"/>
      <c r="AEX430" s="570"/>
      <c r="AEY430" s="570"/>
      <c r="AEZ430" s="570"/>
      <c r="AFA430" s="570"/>
      <c r="AFB430" s="570"/>
      <c r="AFC430" s="570"/>
      <c r="AFD430" s="570"/>
      <c r="AFE430" s="570"/>
      <c r="AFF430" s="570"/>
      <c r="AFG430" s="570"/>
      <c r="AFH430" s="570"/>
      <c r="AFI430" s="570"/>
      <c r="AFJ430" s="570"/>
      <c r="AFK430" s="570"/>
      <c r="AFL430" s="570"/>
      <c r="AFM430" s="570"/>
      <c r="AFN430" s="570"/>
      <c r="AFO430" s="570"/>
      <c r="AFP430" s="570"/>
      <c r="AFQ430" s="570"/>
      <c r="AFR430" s="570"/>
      <c r="AFS430" s="570"/>
      <c r="AFT430" s="570"/>
      <c r="AFU430" s="570"/>
      <c r="AFV430" s="570"/>
      <c r="AFW430" s="570"/>
      <c r="AFX430" s="570"/>
      <c r="AFY430" s="570"/>
      <c r="AFZ430" s="570"/>
      <c r="AGA430" s="570"/>
      <c r="AGB430" s="570"/>
      <c r="AGC430" s="570"/>
      <c r="AGD430" s="570"/>
      <c r="AGE430" s="570"/>
      <c r="AGF430" s="570"/>
      <c r="AGG430" s="570"/>
      <c r="AGH430" s="570"/>
      <c r="AGI430" s="570"/>
      <c r="AGJ430" s="570"/>
      <c r="AGK430" s="570"/>
      <c r="AGL430" s="570"/>
      <c r="AGM430" s="570"/>
      <c r="AGN430" s="570"/>
      <c r="AGO430" s="570"/>
      <c r="AGP430" s="570"/>
      <c r="AGQ430" s="570"/>
      <c r="AGR430" s="570"/>
      <c r="AGS430" s="570"/>
      <c r="AGT430" s="570"/>
      <c r="AGU430" s="570"/>
      <c r="AGV430" s="570"/>
      <c r="AGW430" s="570"/>
      <c r="AGX430" s="570"/>
      <c r="AGY430" s="570"/>
      <c r="AGZ430" s="570"/>
      <c r="AHA430" s="570"/>
      <c r="AHB430" s="570"/>
      <c r="AHC430" s="570"/>
      <c r="AHD430" s="570"/>
      <c r="AHE430" s="570"/>
      <c r="AHF430" s="570"/>
      <c r="AHG430" s="570"/>
      <c r="AHH430" s="570"/>
      <c r="AHI430" s="570"/>
      <c r="AHJ430" s="570"/>
      <c r="AHK430" s="570"/>
      <c r="AHL430" s="570"/>
      <c r="AHM430" s="570"/>
      <c r="AHN430" s="570"/>
      <c r="AHO430" s="570"/>
      <c r="AHP430" s="570"/>
      <c r="AHQ430" s="570"/>
      <c r="AHR430" s="570"/>
      <c r="AHS430" s="570"/>
      <c r="AHT430" s="570"/>
      <c r="AHU430" s="570"/>
      <c r="AHV430" s="570"/>
      <c r="AHW430" s="570"/>
      <c r="AHX430" s="570"/>
      <c r="AHY430" s="570"/>
      <c r="AHZ430" s="570"/>
      <c r="AIA430" s="570"/>
      <c r="AIB430" s="570"/>
      <c r="AIC430" s="570"/>
      <c r="AID430" s="570"/>
      <c r="AIE430" s="570"/>
      <c r="AIF430" s="570"/>
      <c r="AIG430" s="570"/>
      <c r="AIH430" s="570"/>
      <c r="AII430" s="570"/>
      <c r="AIJ430" s="570"/>
      <c r="AIK430" s="570"/>
      <c r="AIL430" s="570"/>
      <c r="AIM430" s="570"/>
      <c r="AIN430" s="570"/>
      <c r="AIO430" s="570"/>
      <c r="AIP430" s="570"/>
      <c r="AIQ430" s="570"/>
      <c r="AIR430" s="570"/>
      <c r="AIS430" s="570"/>
      <c r="AIT430" s="570"/>
      <c r="AIU430" s="570"/>
      <c r="AIV430" s="570"/>
      <c r="AIW430" s="570"/>
      <c r="AIX430" s="570"/>
      <c r="AIY430" s="570"/>
      <c r="AIZ430" s="570"/>
      <c r="AJA430" s="570"/>
      <c r="AJB430" s="570"/>
      <c r="AJC430" s="570"/>
      <c r="AJD430" s="570"/>
      <c r="AJE430" s="570"/>
      <c r="AJF430" s="570"/>
      <c r="AJG430" s="570"/>
      <c r="AJH430" s="570"/>
      <c r="AJI430" s="570"/>
      <c r="AJJ430" s="570"/>
      <c r="AJK430" s="570"/>
      <c r="AJL430" s="570"/>
      <c r="AJM430" s="570"/>
      <c r="AJN430" s="570"/>
      <c r="AJO430" s="570"/>
      <c r="AJP430" s="570"/>
      <c r="AJQ430" s="570"/>
      <c r="AJR430" s="570"/>
      <c r="AJS430" s="570"/>
      <c r="AJT430" s="570"/>
      <c r="AJU430" s="570"/>
      <c r="AJV430" s="570"/>
      <c r="AJW430" s="570"/>
      <c r="AJX430" s="570"/>
      <c r="AJY430" s="570"/>
      <c r="AJZ430" s="570"/>
      <c r="AKA430" s="570"/>
      <c r="AKB430" s="570"/>
      <c r="AKC430" s="570"/>
      <c r="AKD430" s="570"/>
      <c r="AKE430" s="570"/>
      <c r="AKF430" s="570"/>
      <c r="AKG430" s="570"/>
      <c r="AKH430" s="570"/>
      <c r="AKI430" s="570"/>
      <c r="AKJ430" s="570"/>
      <c r="AKK430" s="570"/>
      <c r="AKL430" s="570"/>
      <c r="AKM430" s="570"/>
      <c r="AKN430" s="570"/>
      <c r="AKO430" s="570"/>
      <c r="AKP430" s="570"/>
      <c r="AKQ430" s="570"/>
      <c r="AKR430" s="570"/>
      <c r="AKS430" s="570"/>
      <c r="AKT430" s="570"/>
      <c r="AKU430" s="570"/>
      <c r="AKV430" s="570"/>
      <c r="AKW430" s="570"/>
      <c r="AKX430" s="570"/>
      <c r="AKY430" s="570"/>
      <c r="AKZ430" s="570"/>
      <c r="ALA430" s="570"/>
      <c r="ALB430" s="570"/>
      <c r="ALC430" s="570"/>
      <c r="ALD430" s="570"/>
      <c r="ALE430" s="570"/>
      <c r="ALF430" s="570"/>
      <c r="ALG430" s="570"/>
      <c r="ALH430" s="570"/>
      <c r="ALI430" s="570"/>
      <c r="ALJ430" s="570"/>
      <c r="ALK430" s="570"/>
      <c r="ALL430" s="570"/>
      <c r="ALM430" s="570"/>
      <c r="ALN430" s="570"/>
      <c r="ALO430" s="570"/>
      <c r="ALP430" s="570"/>
      <c r="ALQ430" s="570"/>
      <c r="ALR430" s="570"/>
      <c r="ALS430" s="570"/>
      <c r="ALT430" s="570"/>
      <c r="ALU430" s="570"/>
      <c r="ALV430" s="570"/>
      <c r="ALW430" s="570"/>
      <c r="ALX430" s="570"/>
      <c r="ALY430" s="570"/>
      <c r="ALZ430" s="570"/>
      <c r="AMA430" s="570"/>
      <c r="AMB430" s="570"/>
      <c r="AMC430" s="570"/>
      <c r="AMD430" s="570"/>
      <c r="AME430" s="570"/>
      <c r="AMF430" s="570"/>
      <c r="AMG430" s="570"/>
      <c r="AMH430" s="570"/>
      <c r="AMI430" s="570"/>
      <c r="AMJ430" s="570"/>
      <c r="AMK430" s="570"/>
      <c r="AML430" s="570"/>
      <c r="AMM430" s="570"/>
      <c r="AMN430" s="570"/>
      <c r="AMO430" s="570"/>
      <c r="AMP430" s="570"/>
      <c r="AMQ430" s="570"/>
      <c r="AMR430" s="570"/>
      <c r="AMS430" s="570"/>
      <c r="AMT430" s="570"/>
      <c r="AMU430" s="570"/>
      <c r="AMV430" s="570"/>
      <c r="AMW430" s="570"/>
      <c r="AMX430" s="570"/>
      <c r="AMY430" s="570"/>
      <c r="AMZ430" s="570"/>
      <c r="ANA430" s="570"/>
      <c r="ANB430" s="570"/>
      <c r="ANC430" s="570"/>
      <c r="AND430" s="570"/>
      <c r="ANE430" s="570"/>
      <c r="ANF430" s="570"/>
      <c r="ANG430" s="570"/>
      <c r="ANH430" s="570"/>
      <c r="ANI430" s="570"/>
      <c r="ANJ430" s="570"/>
      <c r="ANK430" s="570"/>
      <c r="ANL430" s="570"/>
      <c r="ANM430" s="570"/>
      <c r="ANN430" s="570"/>
      <c r="ANO430" s="570"/>
      <c r="ANP430" s="570"/>
      <c r="ANQ430" s="570"/>
      <c r="ANR430" s="570"/>
      <c r="ANS430" s="570"/>
      <c r="ANT430" s="570"/>
      <c r="ANU430" s="570"/>
      <c r="ANV430" s="570"/>
      <c r="ANW430" s="570"/>
      <c r="ANX430" s="570"/>
      <c r="ANY430" s="570"/>
      <c r="ANZ430" s="570"/>
      <c r="AOA430" s="570"/>
      <c r="AOB430" s="570"/>
      <c r="AOC430" s="570"/>
      <c r="AOD430" s="570"/>
      <c r="AOE430" s="570"/>
      <c r="AOF430" s="570"/>
      <c r="AOG430" s="570"/>
      <c r="AOH430" s="570"/>
      <c r="AOI430" s="570"/>
      <c r="AOJ430" s="570"/>
      <c r="AOK430" s="570"/>
      <c r="AOL430" s="570"/>
      <c r="AOM430" s="570"/>
      <c r="AON430" s="570"/>
      <c r="AOO430" s="570"/>
      <c r="AOP430" s="570"/>
      <c r="AOQ430" s="570"/>
      <c r="AOR430" s="570"/>
      <c r="AOS430" s="570"/>
      <c r="AOT430" s="570"/>
      <c r="AOU430" s="570"/>
      <c r="AOV430" s="570"/>
      <c r="AOW430" s="570"/>
      <c r="AOX430" s="570"/>
      <c r="AOY430" s="570"/>
      <c r="AOZ430" s="570"/>
      <c r="APA430" s="570"/>
      <c r="APB430" s="570"/>
      <c r="APC430" s="570"/>
      <c r="APD430" s="570"/>
      <c r="APE430" s="570"/>
      <c r="APF430" s="570"/>
      <c r="APG430" s="570"/>
      <c r="APH430" s="570"/>
      <c r="API430" s="570"/>
      <c r="APJ430" s="570"/>
      <c r="APK430" s="570"/>
      <c r="APL430" s="570"/>
      <c r="APM430" s="570"/>
      <c r="APN430" s="570"/>
      <c r="APO430" s="570"/>
      <c r="APP430" s="570"/>
      <c r="APQ430" s="570"/>
      <c r="APR430" s="570"/>
      <c r="APS430" s="570"/>
      <c r="APT430" s="570"/>
      <c r="APU430" s="570"/>
      <c r="APV430" s="570"/>
      <c r="APW430" s="570"/>
      <c r="APX430" s="570"/>
      <c r="APY430" s="570"/>
      <c r="APZ430" s="570"/>
      <c r="AQA430" s="570"/>
      <c r="AQB430" s="570"/>
      <c r="AQC430" s="570"/>
      <c r="AQD430" s="570"/>
      <c r="AQE430" s="570"/>
      <c r="AQF430" s="570"/>
      <c r="AQG430" s="570"/>
      <c r="AQH430" s="570"/>
      <c r="AQI430" s="570"/>
      <c r="AQJ430" s="570"/>
      <c r="AQK430" s="570"/>
      <c r="AQL430" s="570"/>
      <c r="AQM430" s="570"/>
      <c r="AQN430" s="570"/>
      <c r="AQO430" s="570"/>
      <c r="AQP430" s="570"/>
      <c r="AQQ430" s="570"/>
      <c r="AQR430" s="570"/>
      <c r="AQS430" s="570"/>
      <c r="AQT430" s="570"/>
      <c r="AQU430" s="570"/>
      <c r="AQV430" s="570"/>
      <c r="AQW430" s="570"/>
      <c r="AQX430" s="570"/>
      <c r="AQY430" s="570"/>
      <c r="AQZ430" s="570"/>
      <c r="ARA430" s="570"/>
      <c r="ARB430" s="570"/>
      <c r="ARC430" s="570"/>
      <c r="ARD430" s="570"/>
      <c r="ARE430" s="570"/>
      <c r="ARF430" s="570"/>
      <c r="ARG430" s="570"/>
      <c r="ARH430" s="570"/>
      <c r="ARI430" s="570"/>
      <c r="ARJ430" s="570"/>
      <c r="ARK430" s="570"/>
      <c r="ARL430" s="570"/>
      <c r="ARM430" s="570"/>
      <c r="ARN430" s="570"/>
      <c r="ARO430" s="570"/>
      <c r="ARP430" s="570"/>
      <c r="ARQ430" s="570"/>
      <c r="ARR430" s="570"/>
      <c r="ARS430" s="570"/>
      <c r="ART430" s="570"/>
      <c r="ARU430" s="570"/>
      <c r="ARV430" s="570"/>
      <c r="ARW430" s="570"/>
      <c r="ARX430" s="570"/>
      <c r="ARY430" s="570"/>
      <c r="ARZ430" s="570"/>
      <c r="ASA430" s="570"/>
      <c r="ASB430" s="570"/>
      <c r="ASC430" s="570"/>
      <c r="ASD430" s="570"/>
      <c r="ASE430" s="570"/>
      <c r="ASF430" s="570"/>
      <c r="ASG430" s="570"/>
      <c r="ASH430" s="570"/>
      <c r="ASI430" s="570"/>
      <c r="ASJ430" s="570"/>
      <c r="ASK430" s="570"/>
      <c r="ASL430" s="570"/>
      <c r="ASM430" s="570"/>
      <c r="ASN430" s="570"/>
      <c r="ASO430" s="570"/>
      <c r="ASP430" s="570"/>
      <c r="ASQ430" s="570"/>
      <c r="ASR430" s="570"/>
      <c r="ASS430" s="570"/>
      <c r="AST430" s="570"/>
      <c r="ASU430" s="570"/>
      <c r="ASV430" s="570"/>
      <c r="ASW430" s="570"/>
      <c r="ASX430" s="570"/>
      <c r="ASY430" s="570"/>
      <c r="ASZ430" s="570"/>
      <c r="ATA430" s="570"/>
      <c r="ATB430" s="570"/>
      <c r="ATC430" s="570"/>
      <c r="ATD430" s="570"/>
      <c r="ATE430" s="570"/>
      <c r="ATF430" s="570"/>
      <c r="ATG430" s="570"/>
      <c r="ATH430" s="570"/>
      <c r="ATI430" s="570"/>
      <c r="ATJ430" s="570"/>
      <c r="ATK430" s="570"/>
      <c r="ATL430" s="570"/>
      <c r="ATM430" s="570"/>
      <c r="ATN430" s="570"/>
      <c r="ATO430" s="570"/>
      <c r="ATP430" s="570"/>
      <c r="ATQ430" s="570"/>
      <c r="ATR430" s="570"/>
      <c r="ATS430" s="570"/>
      <c r="ATT430" s="570"/>
      <c r="ATU430" s="570"/>
      <c r="ATV430" s="570"/>
      <c r="ATW430" s="570"/>
      <c r="ATX430" s="570"/>
      <c r="ATY430" s="570"/>
      <c r="ATZ430" s="570"/>
      <c r="AUA430" s="570"/>
      <c r="AUB430" s="570"/>
      <c r="AUC430" s="570"/>
      <c r="AUD430" s="570"/>
      <c r="AUE430" s="570"/>
      <c r="AUF430" s="570"/>
      <c r="AUG430" s="570"/>
      <c r="AUH430" s="570"/>
      <c r="AUI430" s="570"/>
      <c r="AUJ430" s="570"/>
      <c r="AUK430" s="570"/>
      <c r="AUL430" s="570"/>
      <c r="AUM430" s="570"/>
      <c r="AUN430" s="570"/>
      <c r="AUO430" s="570"/>
      <c r="AUP430" s="570"/>
      <c r="AUQ430" s="570"/>
      <c r="AUR430" s="570"/>
      <c r="AUS430" s="570"/>
      <c r="AUT430" s="570"/>
      <c r="AUU430" s="570"/>
      <c r="AUV430" s="570"/>
      <c r="AUW430" s="570"/>
      <c r="AUX430" s="570"/>
      <c r="AUY430" s="570"/>
      <c r="AUZ430" s="570"/>
      <c r="AVA430" s="570"/>
      <c r="AVB430" s="570"/>
      <c r="AVC430" s="570"/>
      <c r="AVD430" s="570"/>
      <c r="AVE430" s="570"/>
      <c r="AVF430" s="570"/>
      <c r="AVG430" s="570"/>
      <c r="AVH430" s="570"/>
      <c r="AVI430" s="570"/>
      <c r="AVJ430" s="570"/>
      <c r="AVK430" s="570"/>
      <c r="AVL430" s="570"/>
      <c r="AVM430" s="570"/>
      <c r="AVN430" s="570"/>
      <c r="AVO430" s="570"/>
      <c r="AVP430" s="570"/>
      <c r="AVQ430" s="570"/>
      <c r="AVR430" s="570"/>
      <c r="AVS430" s="570"/>
      <c r="AVT430" s="570"/>
      <c r="AVU430" s="570"/>
      <c r="AVV430" s="570"/>
      <c r="AVW430" s="570"/>
      <c r="AVX430" s="570"/>
      <c r="AVY430" s="570"/>
      <c r="AVZ430" s="570"/>
      <c r="AWA430" s="570"/>
      <c r="AWB430" s="570"/>
      <c r="AWC430" s="570"/>
      <c r="AWD430" s="570"/>
      <c r="AWE430" s="570"/>
      <c r="AWF430" s="570"/>
      <c r="AWG430" s="570"/>
      <c r="AWH430" s="570"/>
      <c r="AWI430" s="570"/>
      <c r="AWJ430" s="570"/>
      <c r="AWK430" s="570"/>
      <c r="AWL430" s="570"/>
      <c r="AWM430" s="570"/>
      <c r="AWN430" s="570"/>
      <c r="AWO430" s="570"/>
      <c r="AWP430" s="570"/>
      <c r="AWQ430" s="570"/>
      <c r="AWR430" s="570"/>
      <c r="AWS430" s="570"/>
      <c r="AWT430" s="570"/>
      <c r="AWU430" s="570"/>
      <c r="AWV430" s="570"/>
      <c r="AWW430" s="570"/>
      <c r="AWX430" s="570"/>
      <c r="AWY430" s="570"/>
      <c r="AWZ430" s="570"/>
      <c r="AXA430" s="570"/>
      <c r="AXB430" s="570"/>
      <c r="AXC430" s="570"/>
      <c r="AXD430" s="570"/>
      <c r="AXE430" s="570"/>
      <c r="AXF430" s="570"/>
      <c r="AXG430" s="570"/>
      <c r="AXH430" s="570"/>
      <c r="AXI430" s="570"/>
      <c r="AXJ430" s="570"/>
      <c r="AXK430" s="570"/>
      <c r="AXL430" s="570"/>
      <c r="AXM430" s="570"/>
      <c r="AXN430" s="570"/>
      <c r="AXO430" s="570"/>
      <c r="AXP430" s="570"/>
      <c r="AXQ430" s="570"/>
      <c r="AXR430" s="570"/>
      <c r="AXS430" s="570"/>
      <c r="AXT430" s="570"/>
      <c r="AXU430" s="570"/>
      <c r="AXV430" s="570"/>
      <c r="AXW430" s="570"/>
      <c r="AXX430" s="570"/>
      <c r="AXY430" s="570"/>
      <c r="AXZ430" s="570"/>
      <c r="AYA430" s="570"/>
      <c r="AYB430" s="570"/>
      <c r="AYC430" s="570"/>
      <c r="AYD430" s="570"/>
      <c r="AYE430" s="570"/>
      <c r="AYF430" s="570"/>
      <c r="AYG430" s="570"/>
      <c r="AYH430" s="570"/>
      <c r="AYI430" s="570"/>
      <c r="AYJ430" s="570"/>
      <c r="AYK430" s="570"/>
      <c r="AYL430" s="570"/>
      <c r="AYM430" s="570"/>
      <c r="AYN430" s="570"/>
      <c r="AYO430" s="570"/>
      <c r="AYP430" s="570"/>
      <c r="AYQ430" s="570"/>
      <c r="AYR430" s="570"/>
      <c r="AYS430" s="570"/>
      <c r="AYT430" s="570"/>
      <c r="AYU430" s="570"/>
      <c r="AYV430" s="570"/>
      <c r="AYW430" s="570"/>
      <c r="AYX430" s="570"/>
      <c r="AYY430" s="570"/>
      <c r="AYZ430" s="570"/>
      <c r="AZA430" s="570"/>
      <c r="AZB430" s="570"/>
      <c r="AZC430" s="570"/>
      <c r="AZD430" s="570"/>
      <c r="AZE430" s="570"/>
      <c r="AZF430" s="570"/>
      <c r="AZG430" s="570"/>
      <c r="AZH430" s="570"/>
      <c r="AZI430" s="570"/>
      <c r="AZJ430" s="570"/>
      <c r="AZK430" s="570"/>
      <c r="AZL430" s="570"/>
      <c r="AZM430" s="570"/>
      <c r="AZN430" s="570"/>
      <c r="AZO430" s="570"/>
      <c r="AZP430" s="570"/>
      <c r="AZQ430" s="570"/>
      <c r="AZR430" s="570"/>
      <c r="AZS430" s="570"/>
      <c r="AZT430" s="570"/>
      <c r="AZU430" s="570"/>
      <c r="AZV430" s="570"/>
      <c r="AZW430" s="570"/>
      <c r="AZX430" s="570"/>
      <c r="AZY430" s="570"/>
      <c r="AZZ430" s="570"/>
      <c r="BAA430" s="570"/>
      <c r="BAB430" s="570"/>
      <c r="BAC430" s="570"/>
      <c r="BAD430" s="570"/>
      <c r="BAE430" s="570"/>
      <c r="BAF430" s="570"/>
      <c r="BAG430" s="570"/>
      <c r="BAH430" s="570"/>
      <c r="BAI430" s="570"/>
      <c r="BAJ430" s="570"/>
      <c r="BAK430" s="570"/>
      <c r="BAL430" s="570"/>
      <c r="BAM430" s="570"/>
      <c r="BAN430" s="570"/>
      <c r="BAO430" s="570"/>
      <c r="BAP430" s="570"/>
      <c r="BAQ430" s="570"/>
      <c r="BAR430" s="570"/>
      <c r="BAS430" s="570"/>
      <c r="BAT430" s="570"/>
      <c r="BAU430" s="570"/>
      <c r="BAV430" s="570"/>
      <c r="BAW430" s="570"/>
      <c r="BAX430" s="570"/>
      <c r="BAY430" s="570"/>
      <c r="BAZ430" s="570"/>
      <c r="BBA430" s="570"/>
      <c r="BBB430" s="570"/>
      <c r="BBC430" s="570"/>
      <c r="BBD430" s="570"/>
      <c r="BBE430" s="570"/>
      <c r="BBF430" s="570"/>
      <c r="BBG430" s="570"/>
      <c r="BBH430" s="570"/>
      <c r="BBI430" s="570"/>
      <c r="BBJ430" s="570"/>
      <c r="BBK430" s="570"/>
      <c r="BBL430" s="570"/>
      <c r="BBM430" s="570"/>
      <c r="BBN430" s="570"/>
      <c r="BBO430" s="570"/>
      <c r="BBP430" s="570"/>
      <c r="BBQ430" s="570"/>
      <c r="BBR430" s="570"/>
      <c r="BBS430" s="570"/>
      <c r="BBT430" s="570"/>
      <c r="BBU430" s="570"/>
      <c r="BBV430" s="570"/>
      <c r="BBW430" s="570"/>
      <c r="BBX430" s="570"/>
      <c r="BBY430" s="570"/>
      <c r="BBZ430" s="570"/>
      <c r="BCA430" s="570"/>
      <c r="BCB430" s="570"/>
      <c r="BCC430" s="570"/>
      <c r="BCD430" s="570"/>
      <c r="BCE430" s="570"/>
      <c r="BCF430" s="570"/>
      <c r="BCG430" s="570"/>
      <c r="BCH430" s="570"/>
      <c r="BCI430" s="570"/>
      <c r="BCJ430" s="570"/>
      <c r="BCK430" s="570"/>
      <c r="BCL430" s="570"/>
      <c r="BCM430" s="570"/>
      <c r="BCN430" s="570"/>
      <c r="BCO430" s="570"/>
      <c r="BCP430" s="570"/>
      <c r="BCQ430" s="570"/>
      <c r="BCR430" s="570"/>
      <c r="BCS430" s="570"/>
      <c r="BCT430" s="570"/>
      <c r="BCU430" s="570"/>
      <c r="BCV430" s="570"/>
      <c r="BCW430" s="570"/>
      <c r="BCX430" s="570"/>
      <c r="BCY430" s="570"/>
      <c r="BCZ430" s="570"/>
      <c r="BDA430" s="570"/>
      <c r="BDB430" s="570"/>
      <c r="BDC430" s="570"/>
      <c r="BDD430" s="570"/>
      <c r="BDE430" s="570"/>
      <c r="BDF430" s="570"/>
      <c r="BDG430" s="570"/>
      <c r="BDH430" s="570"/>
      <c r="BDI430" s="570"/>
      <c r="BDJ430" s="570"/>
      <c r="BDK430" s="570"/>
      <c r="BDL430" s="570"/>
      <c r="BDM430" s="570"/>
      <c r="BDN430" s="570"/>
      <c r="BDO430" s="570"/>
      <c r="BDP430" s="570"/>
      <c r="BDQ430" s="570"/>
      <c r="BDR430" s="570"/>
      <c r="BDS430" s="570"/>
      <c r="BDT430" s="570"/>
      <c r="BDU430" s="570"/>
      <c r="BDV430" s="570"/>
      <c r="BDW430" s="570"/>
      <c r="BDX430" s="570"/>
      <c r="BDY430" s="570"/>
      <c r="BDZ430" s="570"/>
      <c r="BEA430" s="570"/>
      <c r="BEB430" s="570"/>
      <c r="BEC430" s="570"/>
      <c r="BED430" s="570"/>
      <c r="BEE430" s="570"/>
      <c r="BEF430" s="570"/>
      <c r="BEG430" s="570"/>
      <c r="BEH430" s="570"/>
      <c r="BEI430" s="570"/>
      <c r="BEJ430" s="570"/>
      <c r="BEK430" s="570"/>
      <c r="BEL430" s="570"/>
      <c r="BEM430" s="570"/>
      <c r="BEN430" s="570"/>
      <c r="BEO430" s="570"/>
      <c r="BEP430" s="570"/>
      <c r="BEQ430" s="570"/>
      <c r="BER430" s="570"/>
      <c r="BES430" s="570"/>
      <c r="BET430" s="570"/>
      <c r="BEU430" s="570"/>
      <c r="BEV430" s="570"/>
      <c r="BEW430" s="570"/>
      <c r="BEX430" s="570"/>
      <c r="BEY430" s="570"/>
      <c r="BEZ430" s="570"/>
      <c r="BFA430" s="570"/>
      <c r="BFB430" s="570"/>
      <c r="BFC430" s="570"/>
      <c r="BFD430" s="570"/>
      <c r="BFE430" s="570"/>
      <c r="BFF430" s="570"/>
      <c r="BFG430" s="570"/>
      <c r="BFH430" s="570"/>
      <c r="BFI430" s="570"/>
      <c r="BFJ430" s="570"/>
      <c r="BFK430" s="570"/>
      <c r="BFL430" s="570"/>
      <c r="BFM430" s="570"/>
      <c r="BFN430" s="570"/>
      <c r="BFO430" s="570"/>
      <c r="BFP430" s="570"/>
      <c r="BFQ430" s="570"/>
      <c r="BFR430" s="570"/>
      <c r="BFS430" s="570"/>
      <c r="BFT430" s="570"/>
      <c r="BFU430" s="570"/>
      <c r="BFV430" s="570"/>
      <c r="BFW430" s="570"/>
      <c r="BFX430" s="570"/>
      <c r="BFY430" s="570"/>
      <c r="BFZ430" s="570"/>
      <c r="BGA430" s="570"/>
      <c r="BGB430" s="570"/>
      <c r="BGC430" s="570"/>
      <c r="BGD430" s="570"/>
      <c r="BGE430" s="570"/>
      <c r="BGF430" s="570"/>
      <c r="BGG430" s="570"/>
      <c r="BGH430" s="570"/>
      <c r="BGI430" s="570"/>
      <c r="BGJ430" s="570"/>
      <c r="BGK430" s="570"/>
      <c r="BGL430" s="570"/>
      <c r="BGM430" s="570"/>
      <c r="BGN430" s="570"/>
      <c r="BGO430" s="570"/>
      <c r="BGP430" s="570"/>
      <c r="BGQ430" s="570"/>
      <c r="BGR430" s="570"/>
      <c r="BGS430" s="570"/>
      <c r="BGT430" s="570"/>
      <c r="BGU430" s="570"/>
      <c r="BGV430" s="570"/>
      <c r="BGW430" s="570"/>
      <c r="BGX430" s="570"/>
      <c r="BGY430" s="570"/>
      <c r="BGZ430" s="570"/>
      <c r="BHA430" s="570"/>
      <c r="BHB430" s="570"/>
      <c r="BHC430" s="570"/>
      <c r="BHD430" s="570"/>
      <c r="BHE430" s="570"/>
      <c r="BHF430" s="570"/>
      <c r="BHG430" s="570"/>
      <c r="BHH430" s="570"/>
      <c r="BHI430" s="570"/>
      <c r="BHJ430" s="570"/>
      <c r="BHK430" s="570"/>
      <c r="BHL430" s="570"/>
      <c r="BHM430" s="570"/>
      <c r="BHN430" s="570"/>
      <c r="BHO430" s="570"/>
      <c r="BHP430" s="570"/>
      <c r="BHQ430" s="570"/>
      <c r="BHR430" s="570"/>
      <c r="BHS430" s="570"/>
      <c r="BHT430" s="570"/>
      <c r="BHU430" s="570"/>
      <c r="BHV430" s="570"/>
      <c r="BHW430" s="570"/>
      <c r="BHX430" s="570"/>
      <c r="BHY430" s="570"/>
      <c r="BHZ430" s="570"/>
      <c r="BIA430" s="570"/>
      <c r="BIB430" s="570"/>
      <c r="BIC430" s="570"/>
      <c r="BID430" s="570"/>
      <c r="BIE430" s="570"/>
      <c r="BIF430" s="570"/>
      <c r="BIG430" s="570"/>
      <c r="BIH430" s="570"/>
      <c r="BII430" s="570"/>
      <c r="BIJ430" s="570"/>
      <c r="BIK430" s="570"/>
      <c r="BIL430" s="570"/>
      <c r="BIM430" s="570"/>
      <c r="BIN430" s="570"/>
      <c r="BIO430" s="570"/>
      <c r="BIP430" s="570"/>
      <c r="BIQ430" s="570"/>
      <c r="BIR430" s="570"/>
      <c r="BIS430" s="570"/>
      <c r="BIT430" s="570"/>
      <c r="BIU430" s="570"/>
      <c r="BIV430" s="570"/>
      <c r="BIW430" s="570"/>
      <c r="BIX430" s="570"/>
      <c r="BIY430" s="570"/>
      <c r="BIZ430" s="570"/>
      <c r="BJA430" s="570"/>
      <c r="BJB430" s="570"/>
      <c r="BJC430" s="570"/>
      <c r="BJD430" s="570"/>
      <c r="BJE430" s="570"/>
      <c r="BJF430" s="570"/>
      <c r="BJG430" s="570"/>
      <c r="BJH430" s="570"/>
      <c r="BJI430" s="570"/>
      <c r="BJJ430" s="570"/>
      <c r="BJK430" s="570"/>
      <c r="BJL430" s="570"/>
      <c r="BJM430" s="570"/>
      <c r="BJN430" s="570"/>
      <c r="BJO430" s="570"/>
      <c r="BJP430" s="570"/>
      <c r="BJQ430" s="570"/>
      <c r="BJR430" s="570"/>
      <c r="BJS430" s="570"/>
      <c r="BJT430" s="570"/>
      <c r="BJU430" s="570"/>
      <c r="BJV430" s="570"/>
      <c r="BJW430" s="570"/>
      <c r="BJX430" s="570"/>
      <c r="BJY430" s="570"/>
      <c r="BJZ430" s="570"/>
      <c r="BKA430" s="570"/>
      <c r="BKB430" s="570"/>
      <c r="BKC430" s="570"/>
      <c r="BKD430" s="570"/>
      <c r="BKE430" s="570"/>
      <c r="BKF430" s="570"/>
      <c r="BKG430" s="570"/>
      <c r="BKH430" s="570"/>
      <c r="BKI430" s="570"/>
      <c r="BKJ430" s="570"/>
      <c r="BKK430" s="570"/>
      <c r="BKL430" s="570"/>
      <c r="BKM430" s="570"/>
      <c r="BKN430" s="570"/>
      <c r="BKO430" s="570"/>
      <c r="BKP430" s="570"/>
      <c r="BKQ430" s="570"/>
      <c r="BKR430" s="570"/>
      <c r="BKS430" s="570"/>
      <c r="BKT430" s="570"/>
      <c r="BKU430" s="570"/>
      <c r="BKV430" s="570"/>
      <c r="BKW430" s="570"/>
      <c r="BKX430" s="570"/>
      <c r="BKY430" s="570"/>
      <c r="BKZ430" s="570"/>
      <c r="BLA430" s="570"/>
      <c r="BLB430" s="570"/>
      <c r="BLC430" s="570"/>
      <c r="BLD430" s="570"/>
      <c r="BLE430" s="570"/>
      <c r="BLF430" s="570"/>
      <c r="BLG430" s="570"/>
      <c r="BLH430" s="570"/>
      <c r="BLI430" s="570"/>
      <c r="BLJ430" s="570"/>
      <c r="BLK430" s="570"/>
      <c r="BLL430" s="570"/>
      <c r="BLM430" s="570"/>
      <c r="BLN430" s="570"/>
      <c r="BLO430" s="570"/>
      <c r="BLP430" s="570"/>
      <c r="BLQ430" s="570"/>
      <c r="BLR430" s="570"/>
      <c r="BLS430" s="570"/>
      <c r="BLT430" s="570"/>
      <c r="BLU430" s="570"/>
      <c r="BLV430" s="570"/>
      <c r="BLW430" s="570"/>
      <c r="BLX430" s="570"/>
      <c r="BLY430" s="570"/>
      <c r="BLZ430" s="570"/>
      <c r="BMA430" s="570"/>
      <c r="BMB430" s="570"/>
      <c r="BMC430" s="570"/>
      <c r="BMD430" s="570"/>
      <c r="BME430" s="570"/>
      <c r="BMF430" s="570"/>
      <c r="BMG430" s="570"/>
      <c r="BMH430" s="570"/>
      <c r="BMI430" s="570"/>
      <c r="BMJ430" s="570"/>
      <c r="BMK430" s="570"/>
      <c r="BML430" s="570"/>
      <c r="BMM430" s="570"/>
      <c r="BMN430" s="570"/>
      <c r="BMO430" s="570"/>
      <c r="BMP430" s="570"/>
      <c r="BMQ430" s="570"/>
      <c r="BMR430" s="570"/>
      <c r="BMS430" s="570"/>
      <c r="BMT430" s="570"/>
      <c r="BMU430" s="570"/>
      <c r="BMV430" s="570"/>
      <c r="BMW430" s="570"/>
      <c r="BMX430" s="570"/>
      <c r="BMY430" s="570"/>
      <c r="BMZ430" s="570"/>
      <c r="BNA430" s="570"/>
      <c r="BNB430" s="570"/>
      <c r="BNC430" s="570"/>
      <c r="BND430" s="570"/>
      <c r="BNE430" s="570"/>
      <c r="BNF430" s="570"/>
      <c r="BNG430" s="570"/>
      <c r="BNH430" s="570"/>
      <c r="BNI430" s="570"/>
      <c r="BNJ430" s="570"/>
      <c r="BNK430" s="570"/>
      <c r="BNL430" s="570"/>
      <c r="BNM430" s="570"/>
      <c r="BNN430" s="570"/>
      <c r="BNO430" s="570"/>
      <c r="BNP430" s="570"/>
      <c r="BNQ430" s="570"/>
      <c r="BNR430" s="570"/>
      <c r="BNS430" s="570"/>
      <c r="BNT430" s="570"/>
      <c r="BNU430" s="570"/>
      <c r="BNV430" s="570"/>
      <c r="BNW430" s="570"/>
      <c r="BNX430" s="570"/>
      <c r="BNY430" s="570"/>
      <c r="BNZ430" s="570"/>
      <c r="BOA430" s="570"/>
      <c r="BOB430" s="570"/>
      <c r="BOC430" s="570"/>
      <c r="BOD430" s="570"/>
      <c r="BOE430" s="570"/>
      <c r="BOF430" s="570"/>
      <c r="BOG430" s="570"/>
      <c r="BOH430" s="570"/>
      <c r="BOI430" s="570"/>
      <c r="BOJ430" s="570"/>
      <c r="BOK430" s="570"/>
      <c r="BOL430" s="570"/>
      <c r="BOM430" s="570"/>
      <c r="BON430" s="570"/>
      <c r="BOO430" s="570"/>
      <c r="BOP430" s="570"/>
      <c r="BOQ430" s="570"/>
      <c r="BOR430" s="570"/>
      <c r="BOS430" s="570"/>
      <c r="BOT430" s="570"/>
      <c r="BOU430" s="570"/>
      <c r="BOV430" s="570"/>
      <c r="BOW430" s="570"/>
      <c r="BOX430" s="570"/>
      <c r="BOY430" s="570"/>
      <c r="BOZ430" s="570"/>
      <c r="BPA430" s="570"/>
      <c r="BPB430" s="570"/>
      <c r="BPC430" s="570"/>
      <c r="BPD430" s="570"/>
      <c r="BPE430" s="570"/>
      <c r="BPF430" s="570"/>
      <c r="BPG430" s="570"/>
      <c r="BPH430" s="570"/>
      <c r="BPI430" s="570"/>
      <c r="BPJ430" s="570"/>
      <c r="BPK430" s="570"/>
      <c r="BPL430" s="570"/>
      <c r="BPM430" s="570"/>
      <c r="BPN430" s="570"/>
      <c r="BPO430" s="570"/>
      <c r="BPP430" s="570"/>
      <c r="BPQ430" s="570"/>
      <c r="BPR430" s="570"/>
      <c r="BPS430" s="570"/>
      <c r="BPT430" s="570"/>
      <c r="BPU430" s="570"/>
      <c r="BPV430" s="570"/>
      <c r="BPW430" s="570"/>
      <c r="BPX430" s="570"/>
      <c r="BPY430" s="570"/>
      <c r="BPZ430" s="570"/>
      <c r="BQA430" s="570"/>
      <c r="BQB430" s="570"/>
      <c r="BQC430" s="570"/>
      <c r="BQD430" s="570"/>
      <c r="BQE430" s="570"/>
      <c r="BQF430" s="570"/>
      <c r="BQG430" s="570"/>
      <c r="BQH430" s="570"/>
      <c r="BQI430" s="570"/>
      <c r="BQJ430" s="570"/>
      <c r="BQK430" s="570"/>
      <c r="BQL430" s="570"/>
      <c r="BQM430" s="570"/>
      <c r="BQN430" s="570"/>
      <c r="BQO430" s="570"/>
      <c r="BQP430" s="570"/>
      <c r="BQQ430" s="570"/>
      <c r="BQR430" s="570"/>
      <c r="BQS430" s="570"/>
      <c r="BQT430" s="570"/>
      <c r="BQU430" s="570"/>
      <c r="BQV430" s="570"/>
      <c r="BQW430" s="570"/>
      <c r="BQX430" s="570"/>
      <c r="BQY430" s="570"/>
      <c r="BQZ430" s="570"/>
      <c r="BRA430" s="570"/>
      <c r="BRB430" s="570"/>
      <c r="BRC430" s="570"/>
      <c r="BRD430" s="570"/>
      <c r="BRE430" s="570"/>
      <c r="BRF430" s="570"/>
      <c r="BRG430" s="570"/>
      <c r="BRH430" s="570"/>
      <c r="BRI430" s="570"/>
      <c r="BRJ430" s="570"/>
      <c r="BRK430" s="570"/>
      <c r="BRL430" s="570"/>
      <c r="BRM430" s="570"/>
      <c r="BRN430" s="570"/>
      <c r="BRO430" s="570"/>
      <c r="BRP430" s="570"/>
      <c r="BRQ430" s="570"/>
      <c r="BRR430" s="570"/>
      <c r="BRS430" s="570"/>
      <c r="BRT430" s="570"/>
      <c r="BRU430" s="570"/>
      <c r="BRV430" s="570"/>
      <c r="BRW430" s="570"/>
      <c r="BRX430" s="570"/>
      <c r="BRY430" s="570"/>
      <c r="BRZ430" s="570"/>
      <c r="BSA430" s="570"/>
      <c r="BSB430" s="570"/>
      <c r="BSC430" s="570"/>
      <c r="BSD430" s="570"/>
      <c r="BSE430" s="570"/>
      <c r="BSF430" s="570"/>
      <c r="BSG430" s="570"/>
      <c r="BSH430" s="570"/>
      <c r="BSI430" s="570"/>
      <c r="BSJ430" s="570"/>
      <c r="BSK430" s="570"/>
      <c r="BSL430" s="570"/>
      <c r="BSM430" s="570"/>
      <c r="BSN430" s="570"/>
      <c r="BSO430" s="570"/>
      <c r="BSP430" s="570"/>
      <c r="BSQ430" s="570"/>
      <c r="BSR430" s="570"/>
      <c r="BSS430" s="570"/>
      <c r="BST430" s="570"/>
      <c r="BSU430" s="570"/>
      <c r="BSV430" s="570"/>
      <c r="BSW430" s="570"/>
      <c r="BSX430" s="570"/>
      <c r="BSY430" s="570"/>
      <c r="BSZ430" s="570"/>
      <c r="BTA430" s="570"/>
      <c r="BTB430" s="570"/>
      <c r="BTC430" s="570"/>
      <c r="BTD430" s="570"/>
      <c r="BTE430" s="570"/>
      <c r="BTF430" s="570"/>
      <c r="BTG430" s="570"/>
      <c r="BTH430" s="570"/>
      <c r="BTI430" s="570"/>
      <c r="BTJ430" s="570"/>
      <c r="BTK430" s="570"/>
      <c r="BTL430" s="570"/>
      <c r="BTM430" s="570"/>
      <c r="BTN430" s="570"/>
      <c r="BTO430" s="570"/>
      <c r="BTP430" s="570"/>
      <c r="BTQ430" s="570"/>
      <c r="BTR430" s="570"/>
      <c r="BTS430" s="570"/>
      <c r="BTT430" s="570"/>
      <c r="BTU430" s="570"/>
      <c r="BTV430" s="570"/>
      <c r="BTW430" s="570"/>
      <c r="BTX430" s="570"/>
      <c r="BTY430" s="570"/>
      <c r="BTZ430" s="570"/>
      <c r="BUA430" s="570"/>
      <c r="BUB430" s="570"/>
      <c r="BUC430" s="570"/>
      <c r="BUD430" s="570"/>
      <c r="BUE430" s="570"/>
      <c r="BUF430" s="570"/>
      <c r="BUG430" s="570"/>
      <c r="BUH430" s="570"/>
      <c r="BUI430" s="570"/>
      <c r="BUJ430" s="570"/>
      <c r="BUK430" s="570"/>
      <c r="BUL430" s="570"/>
      <c r="BUM430" s="570"/>
      <c r="BUN430" s="570"/>
      <c r="BUO430" s="570"/>
      <c r="BUP430" s="570"/>
      <c r="BUQ430" s="570"/>
      <c r="BUR430" s="570"/>
      <c r="BUS430" s="570"/>
      <c r="BUT430" s="570"/>
      <c r="BUU430" s="570"/>
      <c r="BUV430" s="570"/>
      <c r="BUW430" s="570"/>
      <c r="BUX430" s="570"/>
      <c r="BUY430" s="570"/>
      <c r="BUZ430" s="570"/>
      <c r="BVA430" s="570"/>
      <c r="BVB430" s="570"/>
      <c r="BVC430" s="570"/>
      <c r="BVD430" s="570"/>
      <c r="BVE430" s="570"/>
      <c r="BVF430" s="570"/>
      <c r="BVG430" s="570"/>
      <c r="BVH430" s="570"/>
      <c r="BVI430" s="570"/>
      <c r="BVJ430" s="570"/>
      <c r="BVK430" s="570"/>
      <c r="BVL430" s="570"/>
      <c r="BVM430" s="570"/>
      <c r="BVN430" s="570"/>
      <c r="BVO430" s="570"/>
      <c r="BVP430" s="570"/>
      <c r="BVQ430" s="570"/>
      <c r="BVR430" s="570"/>
      <c r="BVS430" s="570"/>
      <c r="BVT430" s="570"/>
      <c r="BVU430" s="570"/>
      <c r="BVV430" s="570"/>
      <c r="BVW430" s="570"/>
      <c r="BVX430" s="570"/>
      <c r="BVY430" s="570"/>
      <c r="BVZ430" s="570"/>
      <c r="BWA430" s="570"/>
      <c r="BWB430" s="570"/>
      <c r="BWC430" s="570"/>
      <c r="BWD430" s="570"/>
      <c r="BWE430" s="570"/>
      <c r="BWF430" s="570"/>
      <c r="BWG430" s="570"/>
      <c r="BWH430" s="570"/>
      <c r="BWI430" s="570"/>
      <c r="BWJ430" s="570"/>
      <c r="BWK430" s="570"/>
      <c r="BWL430" s="570"/>
      <c r="BWM430" s="570"/>
      <c r="BWN430" s="570"/>
      <c r="BWO430" s="570"/>
      <c r="BWP430" s="570"/>
      <c r="BWQ430" s="570"/>
      <c r="BWR430" s="570"/>
      <c r="BWS430" s="570"/>
      <c r="BWT430" s="570"/>
      <c r="BWU430" s="570"/>
      <c r="BWV430" s="570"/>
      <c r="BWW430" s="570"/>
      <c r="BWX430" s="570"/>
      <c r="BWY430" s="570"/>
      <c r="BWZ430" s="570"/>
      <c r="BXA430" s="570"/>
      <c r="BXB430" s="570"/>
      <c r="BXC430" s="570"/>
      <c r="BXD430" s="570"/>
      <c r="BXE430" s="570"/>
      <c r="BXF430" s="570"/>
      <c r="BXG430" s="570"/>
      <c r="BXH430" s="570"/>
      <c r="BXI430" s="570"/>
      <c r="BXJ430" s="570"/>
      <c r="BXK430" s="570"/>
      <c r="BXL430" s="570"/>
      <c r="BXM430" s="570"/>
      <c r="BXN430" s="570"/>
      <c r="BXO430" s="570"/>
      <c r="BXP430" s="570"/>
      <c r="BXQ430" s="570"/>
      <c r="BXR430" s="570"/>
      <c r="BXS430" s="570"/>
      <c r="BXT430" s="570"/>
      <c r="BXU430" s="570"/>
      <c r="BXV430" s="570"/>
      <c r="BXW430" s="570"/>
      <c r="BXX430" s="570"/>
      <c r="BXY430" s="570"/>
      <c r="BXZ430" s="570"/>
      <c r="BYA430" s="570"/>
      <c r="BYB430" s="570"/>
      <c r="BYC430" s="570"/>
      <c r="BYD430" s="570"/>
      <c r="BYE430" s="570"/>
      <c r="BYF430" s="570"/>
      <c r="BYG430" s="570"/>
      <c r="BYH430" s="570"/>
      <c r="BYI430" s="570"/>
      <c r="BYJ430" s="570"/>
      <c r="BYK430" s="570"/>
      <c r="BYL430" s="570"/>
      <c r="BYM430" s="570"/>
      <c r="BYN430" s="570"/>
      <c r="BYO430" s="570"/>
      <c r="BYP430" s="570"/>
      <c r="BYQ430" s="570"/>
      <c r="BYR430" s="570"/>
      <c r="BYS430" s="570"/>
      <c r="BYT430" s="570"/>
      <c r="BYU430" s="570"/>
      <c r="BYV430" s="570"/>
      <c r="BYW430" s="570"/>
      <c r="BYX430" s="570"/>
      <c r="BYY430" s="570"/>
      <c r="BYZ430" s="570"/>
      <c r="BZA430" s="570"/>
      <c r="BZB430" s="570"/>
      <c r="BZC430" s="570"/>
      <c r="BZD430" s="570"/>
      <c r="BZE430" s="570"/>
      <c r="BZF430" s="570"/>
      <c r="BZG430" s="570"/>
      <c r="BZH430" s="570"/>
      <c r="BZI430" s="570"/>
      <c r="BZJ430" s="570"/>
      <c r="BZK430" s="570"/>
      <c r="BZL430" s="570"/>
      <c r="BZM430" s="570"/>
      <c r="BZN430" s="570"/>
      <c r="BZO430" s="570"/>
      <c r="BZP430" s="570"/>
      <c r="BZQ430" s="570"/>
      <c r="BZR430" s="570"/>
      <c r="BZS430" s="570"/>
      <c r="BZT430" s="570"/>
      <c r="BZU430" s="570"/>
      <c r="BZV430" s="570"/>
      <c r="BZW430" s="570"/>
      <c r="BZX430" s="570"/>
      <c r="BZY430" s="570"/>
      <c r="BZZ430" s="570"/>
      <c r="CAA430" s="570"/>
      <c r="CAB430" s="570"/>
      <c r="CAC430" s="570"/>
      <c r="CAD430" s="570"/>
      <c r="CAE430" s="570"/>
      <c r="CAF430" s="570"/>
      <c r="CAG430" s="570"/>
      <c r="CAH430" s="570"/>
      <c r="CAI430" s="570"/>
      <c r="CAJ430" s="570"/>
      <c r="CAK430" s="570"/>
      <c r="CAL430" s="570"/>
      <c r="CAM430" s="570"/>
      <c r="CAN430" s="570"/>
      <c r="CAO430" s="570"/>
      <c r="CAP430" s="570"/>
      <c r="CAQ430" s="570"/>
      <c r="CAR430" s="570"/>
      <c r="CAS430" s="570"/>
      <c r="CAT430" s="570"/>
      <c r="CAU430" s="570"/>
      <c r="CAV430" s="570"/>
      <c r="CAW430" s="570"/>
      <c r="CAX430" s="570"/>
      <c r="CAY430" s="570"/>
      <c r="CAZ430" s="570"/>
      <c r="CBA430" s="570"/>
      <c r="CBB430" s="570"/>
      <c r="CBC430" s="570"/>
      <c r="CBD430" s="570"/>
      <c r="CBE430" s="570"/>
      <c r="CBF430" s="570"/>
      <c r="CBG430" s="570"/>
      <c r="CBH430" s="570"/>
      <c r="CBI430" s="570"/>
      <c r="CBJ430" s="570"/>
      <c r="CBK430" s="570"/>
      <c r="CBL430" s="570"/>
      <c r="CBM430" s="570"/>
      <c r="CBN430" s="570"/>
      <c r="CBO430" s="570"/>
      <c r="CBP430" s="570"/>
      <c r="CBQ430" s="570"/>
      <c r="CBR430" s="570"/>
      <c r="CBS430" s="570"/>
      <c r="CBT430" s="570"/>
      <c r="CBU430" s="570"/>
      <c r="CBV430" s="570"/>
      <c r="CBW430" s="570"/>
      <c r="CBX430" s="570"/>
      <c r="CBY430" s="570"/>
      <c r="CBZ430" s="570"/>
      <c r="CCA430" s="570"/>
      <c r="CCB430" s="570"/>
      <c r="CCC430" s="570"/>
      <c r="CCD430" s="570"/>
      <c r="CCE430" s="570"/>
      <c r="CCF430" s="570"/>
      <c r="CCG430" s="570"/>
      <c r="CCH430" s="570"/>
      <c r="CCI430" s="570"/>
      <c r="CCJ430" s="570"/>
      <c r="CCK430" s="570"/>
      <c r="CCL430" s="570"/>
      <c r="CCM430" s="570"/>
      <c r="CCN430" s="570"/>
      <c r="CCO430" s="570"/>
      <c r="CCP430" s="570"/>
      <c r="CCQ430" s="570"/>
      <c r="CCR430" s="570"/>
      <c r="CCS430" s="570"/>
      <c r="CCT430" s="570"/>
      <c r="CCU430" s="570"/>
      <c r="CCV430" s="570"/>
      <c r="CCW430" s="570"/>
      <c r="CCX430" s="570"/>
      <c r="CCY430" s="570"/>
      <c r="CCZ430" s="570"/>
      <c r="CDA430" s="570"/>
      <c r="CDB430" s="570"/>
      <c r="CDC430" s="570"/>
      <c r="CDD430" s="570"/>
      <c r="CDE430" s="570"/>
      <c r="CDF430" s="570"/>
      <c r="CDG430" s="570"/>
      <c r="CDH430" s="570"/>
      <c r="CDI430" s="570"/>
      <c r="CDJ430" s="570"/>
      <c r="CDK430" s="570"/>
      <c r="CDL430" s="570"/>
      <c r="CDM430" s="570"/>
      <c r="CDN430" s="570"/>
      <c r="CDO430" s="570"/>
      <c r="CDP430" s="570"/>
      <c r="CDQ430" s="570"/>
      <c r="CDR430" s="570"/>
      <c r="CDS430" s="570"/>
      <c r="CDT430" s="570"/>
      <c r="CDU430" s="570"/>
      <c r="CDV430" s="570"/>
      <c r="CDW430" s="570"/>
      <c r="CDX430" s="570"/>
      <c r="CDY430" s="570"/>
      <c r="CDZ430" s="570"/>
      <c r="CEA430" s="570"/>
      <c r="CEB430" s="570"/>
      <c r="CEC430" s="570"/>
      <c r="CED430" s="570"/>
      <c r="CEE430" s="570"/>
      <c r="CEF430" s="570"/>
      <c r="CEG430" s="570"/>
      <c r="CEH430" s="570"/>
      <c r="CEI430" s="570"/>
      <c r="CEJ430" s="570"/>
      <c r="CEK430" s="570"/>
      <c r="CEL430" s="570"/>
      <c r="CEM430" s="570"/>
      <c r="CEN430" s="570"/>
      <c r="CEO430" s="570"/>
      <c r="CEP430" s="570"/>
      <c r="CEQ430" s="570"/>
      <c r="CER430" s="570"/>
      <c r="CES430" s="570"/>
      <c r="CET430" s="570"/>
      <c r="CEU430" s="570"/>
      <c r="CEV430" s="570"/>
      <c r="CEW430" s="570"/>
      <c r="CEX430" s="570"/>
      <c r="CEY430" s="570"/>
      <c r="CEZ430" s="570"/>
      <c r="CFA430" s="570"/>
      <c r="CFB430" s="570"/>
      <c r="CFC430" s="570"/>
      <c r="CFD430" s="570"/>
      <c r="CFE430" s="570"/>
      <c r="CFF430" s="570"/>
      <c r="CFG430" s="570"/>
      <c r="CFH430" s="570"/>
      <c r="CFI430" s="570"/>
      <c r="CFJ430" s="570"/>
      <c r="CFK430" s="570"/>
      <c r="CFL430" s="570"/>
      <c r="CFM430" s="570"/>
      <c r="CFN430" s="570"/>
      <c r="CFO430" s="570"/>
      <c r="CFP430" s="570"/>
      <c r="CFQ430" s="570"/>
      <c r="CFR430" s="570"/>
      <c r="CFS430" s="570"/>
      <c r="CFT430" s="570"/>
      <c r="CFU430" s="570"/>
      <c r="CFV430" s="570"/>
      <c r="CFW430" s="570"/>
      <c r="CFX430" s="570"/>
      <c r="CFY430" s="570"/>
      <c r="CFZ430" s="570"/>
      <c r="CGA430" s="570"/>
      <c r="CGB430" s="570"/>
      <c r="CGC430" s="570"/>
      <c r="CGD430" s="570"/>
      <c r="CGE430" s="570"/>
      <c r="CGF430" s="570"/>
      <c r="CGG430" s="570"/>
      <c r="CGH430" s="570"/>
      <c r="CGI430" s="570"/>
      <c r="CGJ430" s="570"/>
      <c r="CGK430" s="570"/>
      <c r="CGL430" s="570"/>
      <c r="CGM430" s="570"/>
      <c r="CGN430" s="570"/>
      <c r="CGO430" s="570"/>
      <c r="CGP430" s="570"/>
      <c r="CGQ430" s="570"/>
      <c r="CGR430" s="570"/>
      <c r="CGS430" s="570"/>
      <c r="CGT430" s="570"/>
      <c r="CGU430" s="570"/>
      <c r="CGV430" s="570"/>
      <c r="CGW430" s="570"/>
      <c r="CGX430" s="570"/>
      <c r="CGY430" s="570"/>
      <c r="CGZ430" s="570"/>
      <c r="CHA430" s="570"/>
      <c r="CHB430" s="570"/>
      <c r="CHC430" s="570"/>
      <c r="CHD430" s="570"/>
      <c r="CHE430" s="570"/>
      <c r="CHF430" s="570"/>
      <c r="CHG430" s="570"/>
      <c r="CHH430" s="570"/>
      <c r="CHI430" s="570"/>
      <c r="CHJ430" s="570"/>
      <c r="CHK430" s="570"/>
      <c r="CHL430" s="570"/>
      <c r="CHM430" s="570"/>
      <c r="CHN430" s="570"/>
      <c r="CHO430" s="570"/>
      <c r="CHP430" s="570"/>
      <c r="CHQ430" s="570"/>
      <c r="CHR430" s="570"/>
      <c r="CHS430" s="570"/>
      <c r="CHT430" s="570"/>
      <c r="CHU430" s="570"/>
      <c r="CHV430" s="570"/>
      <c r="CHW430" s="570"/>
      <c r="CHX430" s="570"/>
      <c r="CHY430" s="570"/>
      <c r="CHZ430" s="570"/>
      <c r="CIA430" s="570"/>
      <c r="CIB430" s="570"/>
      <c r="CIC430" s="570"/>
      <c r="CID430" s="570"/>
      <c r="CIE430" s="570"/>
      <c r="CIF430" s="570"/>
      <c r="CIG430" s="570"/>
      <c r="CIH430" s="570"/>
      <c r="CII430" s="570"/>
      <c r="CIJ430" s="570"/>
      <c r="CIK430" s="570"/>
      <c r="CIL430" s="570"/>
      <c r="CIM430" s="570"/>
      <c r="CIN430" s="570"/>
      <c r="CIO430" s="570"/>
      <c r="CIP430" s="570"/>
      <c r="CIQ430" s="570"/>
      <c r="CIR430" s="570"/>
      <c r="CIS430" s="570"/>
      <c r="CIT430" s="570"/>
      <c r="CIU430" s="570"/>
      <c r="CIV430" s="570"/>
      <c r="CIW430" s="570"/>
      <c r="CIX430" s="570"/>
      <c r="CIY430" s="570"/>
      <c r="CIZ430" s="570"/>
      <c r="CJA430" s="570"/>
      <c r="CJB430" s="570"/>
      <c r="CJC430" s="570"/>
      <c r="CJD430" s="570"/>
      <c r="CJE430" s="570"/>
      <c r="CJF430" s="570"/>
      <c r="CJG430" s="570"/>
      <c r="CJH430" s="570"/>
      <c r="CJI430" s="570"/>
      <c r="CJJ430" s="570"/>
      <c r="CJK430" s="570"/>
      <c r="CJL430" s="570"/>
      <c r="CJM430" s="570"/>
      <c r="CJN430" s="570"/>
      <c r="CJO430" s="570"/>
      <c r="CJP430" s="570"/>
      <c r="CJQ430" s="570"/>
      <c r="CJR430" s="570"/>
      <c r="CJS430" s="570"/>
      <c r="CJT430" s="570"/>
      <c r="CJU430" s="570"/>
      <c r="CJV430" s="570"/>
      <c r="CJW430" s="570"/>
      <c r="CJX430" s="570"/>
      <c r="CJY430" s="570"/>
      <c r="CJZ430" s="570"/>
      <c r="CKA430" s="570"/>
      <c r="CKB430" s="570"/>
      <c r="CKC430" s="570"/>
      <c r="CKD430" s="570"/>
      <c r="CKE430" s="570"/>
      <c r="CKF430" s="570"/>
      <c r="CKG430" s="570"/>
      <c r="CKH430" s="570"/>
      <c r="CKI430" s="570"/>
      <c r="CKJ430" s="570"/>
      <c r="CKK430" s="570"/>
      <c r="CKL430" s="570"/>
      <c r="CKM430" s="570"/>
      <c r="CKN430" s="570"/>
      <c r="CKO430" s="570"/>
      <c r="CKP430" s="570"/>
      <c r="CKQ430" s="570"/>
      <c r="CKR430" s="570"/>
      <c r="CKS430" s="570"/>
      <c r="CKT430" s="570"/>
      <c r="CKU430" s="570"/>
      <c r="CKV430" s="570"/>
      <c r="CKW430" s="570"/>
      <c r="CKX430" s="570"/>
      <c r="CKY430" s="570"/>
      <c r="CKZ430" s="570"/>
      <c r="CLA430" s="570"/>
      <c r="CLB430" s="570"/>
      <c r="CLC430" s="570"/>
      <c r="CLD430" s="570"/>
      <c r="CLE430" s="570"/>
      <c r="CLF430" s="570"/>
      <c r="CLG430" s="570"/>
      <c r="CLH430" s="570"/>
      <c r="CLI430" s="570"/>
      <c r="CLJ430" s="570"/>
      <c r="CLK430" s="570"/>
      <c r="CLL430" s="570"/>
      <c r="CLM430" s="570"/>
      <c r="CLN430" s="570"/>
      <c r="CLO430" s="570"/>
      <c r="CLP430" s="570"/>
      <c r="CLQ430" s="570"/>
      <c r="CLR430" s="570"/>
      <c r="CLS430" s="570"/>
      <c r="CLT430" s="570"/>
      <c r="CLU430" s="570"/>
      <c r="CLV430" s="570"/>
      <c r="CLW430" s="570"/>
      <c r="CLX430" s="570"/>
      <c r="CLY430" s="570"/>
      <c r="CLZ430" s="570"/>
      <c r="CMA430" s="570"/>
      <c r="CMB430" s="570"/>
      <c r="CMC430" s="570"/>
      <c r="CMD430" s="570"/>
      <c r="CME430" s="570"/>
      <c r="CMF430" s="570"/>
      <c r="CMG430" s="570"/>
      <c r="CMH430" s="570"/>
      <c r="CMI430" s="570"/>
      <c r="CMJ430" s="570"/>
      <c r="CMK430" s="570"/>
      <c r="CML430" s="570"/>
      <c r="CMM430" s="570"/>
      <c r="CMN430" s="570"/>
      <c r="CMO430" s="570"/>
      <c r="CMP430" s="570"/>
      <c r="CMQ430" s="570"/>
      <c r="CMR430" s="570"/>
      <c r="CMS430" s="570"/>
      <c r="CMT430" s="570"/>
      <c r="CMU430" s="570"/>
      <c r="CMV430" s="570"/>
      <c r="CMW430" s="570"/>
      <c r="CMX430" s="570"/>
      <c r="CMY430" s="570"/>
      <c r="CMZ430" s="570"/>
      <c r="CNA430" s="570"/>
      <c r="CNB430" s="570"/>
      <c r="CNC430" s="570"/>
      <c r="CND430" s="570"/>
      <c r="CNE430" s="570"/>
      <c r="CNF430" s="570"/>
      <c r="CNG430" s="570"/>
      <c r="CNH430" s="570"/>
      <c r="CNI430" s="570"/>
      <c r="CNJ430" s="570"/>
      <c r="CNK430" s="570"/>
      <c r="CNL430" s="570"/>
      <c r="CNM430" s="570"/>
      <c r="CNN430" s="570"/>
      <c r="CNO430" s="570"/>
      <c r="CNP430" s="570"/>
      <c r="CNQ430" s="570"/>
      <c r="CNR430" s="570"/>
      <c r="CNS430" s="570"/>
      <c r="CNT430" s="570"/>
      <c r="CNU430" s="570"/>
      <c r="CNV430" s="570"/>
      <c r="CNW430" s="570"/>
      <c r="CNX430" s="570"/>
      <c r="CNY430" s="570"/>
      <c r="CNZ430" s="570"/>
      <c r="COA430" s="570"/>
      <c r="COB430" s="570"/>
      <c r="COC430" s="570"/>
      <c r="COD430" s="570"/>
      <c r="COE430" s="570"/>
      <c r="COF430" s="570"/>
      <c r="COG430" s="570"/>
      <c r="COH430" s="570"/>
      <c r="COI430" s="570"/>
      <c r="COJ430" s="570"/>
      <c r="COK430" s="570"/>
      <c r="COL430" s="570"/>
      <c r="COM430" s="570"/>
      <c r="CON430" s="570"/>
      <c r="COO430" s="570"/>
      <c r="COP430" s="570"/>
      <c r="COQ430" s="570"/>
      <c r="COR430" s="570"/>
      <c r="COS430" s="570"/>
      <c r="COT430" s="570"/>
      <c r="COU430" s="570"/>
      <c r="COV430" s="570"/>
      <c r="COW430" s="570"/>
      <c r="COX430" s="570"/>
      <c r="COY430" s="570"/>
      <c r="COZ430" s="570"/>
      <c r="CPA430" s="570"/>
      <c r="CPB430" s="570"/>
      <c r="CPC430" s="570"/>
      <c r="CPD430" s="570"/>
      <c r="CPE430" s="570"/>
      <c r="CPF430" s="570"/>
      <c r="CPG430" s="570"/>
      <c r="CPH430" s="570"/>
      <c r="CPI430" s="570"/>
      <c r="CPJ430" s="570"/>
      <c r="CPK430" s="570"/>
      <c r="CPL430" s="570"/>
      <c r="CPM430" s="570"/>
      <c r="CPN430" s="570"/>
      <c r="CPO430" s="570"/>
      <c r="CPP430" s="570"/>
      <c r="CPQ430" s="570"/>
      <c r="CPR430" s="570"/>
      <c r="CPS430" s="570"/>
      <c r="CPT430" s="570"/>
      <c r="CPU430" s="570"/>
      <c r="CPV430" s="570"/>
      <c r="CPW430" s="570"/>
      <c r="CPX430" s="570"/>
      <c r="CPY430" s="570"/>
      <c r="CPZ430" s="570"/>
      <c r="CQA430" s="570"/>
      <c r="CQB430" s="570"/>
      <c r="CQC430" s="570"/>
      <c r="CQD430" s="570"/>
      <c r="CQE430" s="570"/>
      <c r="CQF430" s="570"/>
      <c r="CQG430" s="570"/>
      <c r="CQH430" s="570"/>
      <c r="CQI430" s="570"/>
      <c r="CQJ430" s="570"/>
      <c r="CQK430" s="570"/>
      <c r="CQL430" s="570"/>
      <c r="CQM430" s="570"/>
      <c r="CQN430" s="570"/>
      <c r="CQO430" s="570"/>
      <c r="CQP430" s="570"/>
      <c r="CQQ430" s="570"/>
      <c r="CQR430" s="570"/>
      <c r="CQS430" s="570"/>
      <c r="CQT430" s="570"/>
      <c r="CQU430" s="570"/>
      <c r="CQV430" s="570"/>
      <c r="CQW430" s="570"/>
      <c r="CQX430" s="570"/>
      <c r="CQY430" s="570"/>
      <c r="CQZ430" s="570"/>
      <c r="CRA430" s="570"/>
      <c r="CRB430" s="570"/>
      <c r="CRC430" s="570"/>
      <c r="CRD430" s="570"/>
      <c r="CRE430" s="570"/>
      <c r="CRF430" s="570"/>
      <c r="CRG430" s="570"/>
      <c r="CRH430" s="570"/>
      <c r="CRI430" s="570"/>
      <c r="CRJ430" s="570"/>
      <c r="CRK430" s="570"/>
      <c r="CRL430" s="570"/>
      <c r="CRM430" s="570"/>
      <c r="CRN430" s="570"/>
      <c r="CRO430" s="570"/>
      <c r="CRP430" s="570"/>
      <c r="CRQ430" s="570"/>
      <c r="CRR430" s="570"/>
      <c r="CRS430" s="570"/>
      <c r="CRT430" s="570"/>
      <c r="CRU430" s="570"/>
      <c r="CRV430" s="570"/>
      <c r="CRW430" s="570"/>
      <c r="CRX430" s="570"/>
      <c r="CRY430" s="570"/>
      <c r="CRZ430" s="570"/>
      <c r="CSA430" s="570"/>
      <c r="CSB430" s="570"/>
      <c r="CSC430" s="570"/>
      <c r="CSD430" s="570"/>
      <c r="CSE430" s="570"/>
      <c r="CSF430" s="570"/>
      <c r="CSG430" s="570"/>
      <c r="CSH430" s="570"/>
      <c r="CSI430" s="570"/>
      <c r="CSJ430" s="570"/>
      <c r="CSK430" s="570"/>
      <c r="CSL430" s="570"/>
      <c r="CSM430" s="570"/>
      <c r="CSN430" s="570"/>
      <c r="CSO430" s="570"/>
      <c r="CSP430" s="570"/>
      <c r="CSQ430" s="570"/>
      <c r="CSR430" s="570"/>
      <c r="CSS430" s="570"/>
      <c r="CST430" s="570"/>
      <c r="CSU430" s="570"/>
      <c r="CSV430" s="570"/>
      <c r="CSW430" s="570"/>
      <c r="CSX430" s="570"/>
      <c r="CSY430" s="570"/>
      <c r="CSZ430" s="570"/>
      <c r="CTA430" s="570"/>
      <c r="CTB430" s="570"/>
      <c r="CTC430" s="570"/>
      <c r="CTD430" s="570"/>
      <c r="CTE430" s="570"/>
      <c r="CTF430" s="570"/>
      <c r="CTG430" s="570"/>
      <c r="CTH430" s="570"/>
      <c r="CTI430" s="570"/>
      <c r="CTJ430" s="570"/>
      <c r="CTK430" s="570"/>
      <c r="CTL430" s="570"/>
      <c r="CTM430" s="570"/>
      <c r="CTN430" s="570"/>
      <c r="CTO430" s="570"/>
      <c r="CTP430" s="570"/>
      <c r="CTQ430" s="570"/>
      <c r="CTR430" s="570"/>
      <c r="CTS430" s="570"/>
      <c r="CTT430" s="570"/>
      <c r="CTU430" s="570"/>
      <c r="CTV430" s="570"/>
      <c r="CTW430" s="570"/>
      <c r="CTX430" s="570"/>
      <c r="CTY430" s="570"/>
      <c r="CTZ430" s="570"/>
      <c r="CUA430" s="570"/>
      <c r="CUB430" s="570"/>
      <c r="CUC430" s="570"/>
      <c r="CUD430" s="570"/>
      <c r="CUE430" s="570"/>
      <c r="CUF430" s="570"/>
      <c r="CUG430" s="570"/>
      <c r="CUH430" s="570"/>
      <c r="CUI430" s="570"/>
      <c r="CUJ430" s="570"/>
      <c r="CUK430" s="570"/>
      <c r="CUL430" s="570"/>
      <c r="CUM430" s="570"/>
      <c r="CUN430" s="570"/>
      <c r="CUO430" s="570"/>
      <c r="CUP430" s="570"/>
      <c r="CUQ430" s="570"/>
      <c r="CUR430" s="570"/>
      <c r="CUS430" s="570"/>
      <c r="CUT430" s="570"/>
      <c r="CUU430" s="570"/>
      <c r="CUV430" s="570"/>
      <c r="CUW430" s="570"/>
      <c r="CUX430" s="570"/>
      <c r="CUY430" s="570"/>
      <c r="CUZ430" s="570"/>
      <c r="CVA430" s="570"/>
      <c r="CVB430" s="570"/>
      <c r="CVC430" s="570"/>
      <c r="CVD430" s="570"/>
      <c r="CVE430" s="570"/>
      <c r="CVF430" s="570"/>
      <c r="CVG430" s="570"/>
      <c r="CVH430" s="570"/>
      <c r="CVI430" s="570"/>
      <c r="CVJ430" s="570"/>
      <c r="CVK430" s="570"/>
      <c r="CVL430" s="570"/>
      <c r="CVM430" s="570"/>
      <c r="CVN430" s="570"/>
      <c r="CVO430" s="570"/>
      <c r="CVP430" s="570"/>
      <c r="CVQ430" s="570"/>
      <c r="CVR430" s="570"/>
      <c r="CVS430" s="570"/>
      <c r="CVT430" s="570"/>
      <c r="CVU430" s="570"/>
      <c r="CVV430" s="570"/>
      <c r="CVW430" s="570"/>
      <c r="CVX430" s="570"/>
      <c r="CVY430" s="570"/>
      <c r="CVZ430" s="570"/>
      <c r="CWA430" s="570"/>
      <c r="CWB430" s="570"/>
      <c r="CWC430" s="570"/>
      <c r="CWD430" s="570"/>
      <c r="CWE430" s="570"/>
      <c r="CWF430" s="570"/>
      <c r="CWG430" s="570"/>
      <c r="CWH430" s="570"/>
      <c r="CWI430" s="570"/>
      <c r="CWJ430" s="570"/>
      <c r="CWK430" s="570"/>
      <c r="CWL430" s="570"/>
      <c r="CWM430" s="570"/>
      <c r="CWN430" s="570"/>
      <c r="CWO430" s="570"/>
      <c r="CWP430" s="570"/>
      <c r="CWQ430" s="570"/>
      <c r="CWR430" s="570"/>
      <c r="CWS430" s="570"/>
      <c r="CWT430" s="570"/>
      <c r="CWU430" s="570"/>
      <c r="CWV430" s="570"/>
      <c r="CWW430" s="570"/>
      <c r="CWX430" s="570"/>
      <c r="CWY430" s="570"/>
      <c r="CWZ430" s="570"/>
      <c r="CXA430" s="570"/>
      <c r="CXB430" s="570"/>
      <c r="CXC430" s="570"/>
      <c r="CXD430" s="570"/>
      <c r="CXE430" s="570"/>
      <c r="CXF430" s="570"/>
      <c r="CXG430" s="570"/>
      <c r="CXH430" s="570"/>
      <c r="CXI430" s="570"/>
      <c r="CXJ430" s="570"/>
      <c r="CXK430" s="570"/>
      <c r="CXL430" s="570"/>
      <c r="CXM430" s="570"/>
      <c r="CXN430" s="570"/>
      <c r="CXO430" s="570"/>
      <c r="CXP430" s="570"/>
      <c r="CXQ430" s="570"/>
      <c r="CXR430" s="570"/>
      <c r="CXS430" s="570"/>
      <c r="CXT430" s="570"/>
      <c r="CXU430" s="570"/>
      <c r="CXV430" s="570"/>
      <c r="CXW430" s="570"/>
      <c r="CXX430" s="570"/>
      <c r="CXY430" s="570"/>
      <c r="CXZ430" s="570"/>
      <c r="CYA430" s="570"/>
      <c r="CYB430" s="570"/>
      <c r="CYC430" s="570"/>
      <c r="CYD430" s="570"/>
      <c r="CYE430" s="570"/>
      <c r="CYF430" s="570"/>
      <c r="CYG430" s="570"/>
      <c r="CYH430" s="570"/>
      <c r="CYI430" s="570"/>
      <c r="CYJ430" s="570"/>
      <c r="CYK430" s="570"/>
      <c r="CYL430" s="570"/>
      <c r="CYM430" s="570"/>
      <c r="CYN430" s="570"/>
      <c r="CYO430" s="570"/>
      <c r="CYP430" s="570"/>
      <c r="CYQ430" s="570"/>
      <c r="CYR430" s="570"/>
      <c r="CYS430" s="570"/>
      <c r="CYT430" s="570"/>
      <c r="CYU430" s="570"/>
      <c r="CYV430" s="570"/>
      <c r="CYW430" s="570"/>
      <c r="CYX430" s="570"/>
      <c r="CYY430" s="570"/>
      <c r="CYZ430" s="570"/>
      <c r="CZA430" s="570"/>
      <c r="CZB430" s="570"/>
      <c r="CZC430" s="570"/>
      <c r="CZD430" s="570"/>
      <c r="CZE430" s="570"/>
      <c r="CZF430" s="570"/>
      <c r="CZG430" s="570"/>
      <c r="CZH430" s="570"/>
      <c r="CZI430" s="570"/>
      <c r="CZJ430" s="570"/>
      <c r="CZK430" s="570"/>
      <c r="CZL430" s="570"/>
      <c r="CZM430" s="570"/>
      <c r="CZN430" s="570"/>
      <c r="CZO430" s="570"/>
      <c r="CZP430" s="570"/>
      <c r="CZQ430" s="570"/>
      <c r="CZR430" s="570"/>
      <c r="CZS430" s="570"/>
      <c r="CZT430" s="570"/>
      <c r="CZU430" s="570"/>
      <c r="CZV430" s="570"/>
      <c r="CZW430" s="570"/>
      <c r="CZX430" s="570"/>
      <c r="CZY430" s="570"/>
      <c r="CZZ430" s="570"/>
      <c r="DAA430" s="570"/>
      <c r="DAB430" s="570"/>
      <c r="DAC430" s="570"/>
      <c r="DAD430" s="570"/>
      <c r="DAE430" s="570"/>
      <c r="DAF430" s="570"/>
      <c r="DAG430" s="570"/>
      <c r="DAH430" s="570"/>
      <c r="DAI430" s="570"/>
      <c r="DAJ430" s="570"/>
      <c r="DAK430" s="570"/>
      <c r="DAL430" s="570"/>
      <c r="DAM430" s="570"/>
      <c r="DAN430" s="570"/>
      <c r="DAO430" s="570"/>
      <c r="DAP430" s="570"/>
      <c r="DAQ430" s="570"/>
      <c r="DAR430" s="570"/>
      <c r="DAS430" s="570"/>
      <c r="DAT430" s="570"/>
      <c r="DAU430" s="570"/>
      <c r="DAV430" s="570"/>
      <c r="DAW430" s="570"/>
      <c r="DAX430" s="570"/>
      <c r="DAY430" s="570"/>
      <c r="DAZ430" s="570"/>
      <c r="DBA430" s="570"/>
      <c r="DBB430" s="570"/>
      <c r="DBC430" s="570"/>
      <c r="DBD430" s="570"/>
      <c r="DBE430" s="570"/>
      <c r="DBF430" s="570"/>
      <c r="DBG430" s="570"/>
      <c r="DBH430" s="570"/>
      <c r="DBI430" s="570"/>
      <c r="DBJ430" s="570"/>
      <c r="DBK430" s="570"/>
      <c r="DBL430" s="570"/>
      <c r="DBM430" s="570"/>
      <c r="DBN430" s="570"/>
      <c r="DBO430" s="570"/>
      <c r="DBP430" s="570"/>
      <c r="DBQ430" s="570"/>
      <c r="DBR430" s="570"/>
      <c r="DBS430" s="570"/>
      <c r="DBT430" s="570"/>
      <c r="DBU430" s="570"/>
      <c r="DBV430" s="570"/>
      <c r="DBW430" s="570"/>
      <c r="DBX430" s="570"/>
      <c r="DBY430" s="570"/>
      <c r="DBZ430" s="570"/>
      <c r="DCA430" s="570"/>
      <c r="DCB430" s="570"/>
      <c r="DCC430" s="570"/>
      <c r="DCD430" s="570"/>
      <c r="DCE430" s="570"/>
      <c r="DCF430" s="570"/>
      <c r="DCG430" s="570"/>
      <c r="DCH430" s="570"/>
      <c r="DCI430" s="570"/>
      <c r="DCJ430" s="570"/>
      <c r="DCK430" s="570"/>
      <c r="DCL430" s="570"/>
      <c r="DCM430" s="570"/>
      <c r="DCN430" s="570"/>
      <c r="DCO430" s="570"/>
      <c r="DCP430" s="570"/>
      <c r="DCQ430" s="570"/>
      <c r="DCR430" s="570"/>
      <c r="DCS430" s="570"/>
      <c r="DCT430" s="570"/>
      <c r="DCU430" s="570"/>
      <c r="DCV430" s="570"/>
      <c r="DCW430" s="570"/>
      <c r="DCX430" s="570"/>
      <c r="DCY430" s="570"/>
      <c r="DCZ430" s="570"/>
      <c r="DDA430" s="570"/>
      <c r="DDB430" s="570"/>
      <c r="DDC430" s="570"/>
      <c r="DDD430" s="570"/>
      <c r="DDE430" s="570"/>
      <c r="DDF430" s="570"/>
      <c r="DDG430" s="570"/>
      <c r="DDH430" s="570"/>
      <c r="DDI430" s="570"/>
      <c r="DDJ430" s="570"/>
      <c r="DDK430" s="570"/>
      <c r="DDL430" s="570"/>
      <c r="DDM430" s="570"/>
      <c r="DDN430" s="570"/>
      <c r="DDO430" s="570"/>
      <c r="DDP430" s="570"/>
      <c r="DDQ430" s="570"/>
      <c r="DDR430" s="570"/>
      <c r="DDS430" s="570"/>
      <c r="DDT430" s="570"/>
      <c r="DDU430" s="570"/>
      <c r="DDV430" s="570"/>
      <c r="DDW430" s="570"/>
      <c r="DDX430" s="570"/>
      <c r="DDY430" s="570"/>
      <c r="DDZ430" s="570"/>
      <c r="DEA430" s="570"/>
      <c r="DEB430" s="570"/>
      <c r="DEC430" s="570"/>
      <c r="DED430" s="570"/>
      <c r="DEE430" s="570"/>
      <c r="DEF430" s="570"/>
      <c r="DEG430" s="570"/>
      <c r="DEH430" s="570"/>
      <c r="DEI430" s="570"/>
      <c r="DEJ430" s="570"/>
      <c r="DEK430" s="570"/>
      <c r="DEL430" s="570"/>
      <c r="DEM430" s="570"/>
      <c r="DEN430" s="570"/>
      <c r="DEO430" s="570"/>
      <c r="DEP430" s="570"/>
      <c r="DEQ430" s="570"/>
      <c r="DER430" s="570"/>
      <c r="DES430" s="570"/>
      <c r="DET430" s="570"/>
      <c r="DEU430" s="570"/>
      <c r="DEV430" s="570"/>
      <c r="DEW430" s="570"/>
      <c r="DEX430" s="570"/>
      <c r="DEY430" s="570"/>
      <c r="DEZ430" s="570"/>
      <c r="DFA430" s="570"/>
      <c r="DFB430" s="570"/>
      <c r="DFC430" s="570"/>
      <c r="DFD430" s="570"/>
      <c r="DFE430" s="570"/>
      <c r="DFF430" s="570"/>
      <c r="DFG430" s="570"/>
      <c r="DFH430" s="570"/>
      <c r="DFI430" s="570"/>
      <c r="DFJ430" s="570"/>
      <c r="DFK430" s="570"/>
      <c r="DFL430" s="570"/>
      <c r="DFM430" s="570"/>
      <c r="DFN430" s="570"/>
      <c r="DFO430" s="570"/>
      <c r="DFP430" s="570"/>
      <c r="DFQ430" s="570"/>
      <c r="DFR430" s="570"/>
      <c r="DFS430" s="570"/>
      <c r="DFT430" s="570"/>
      <c r="DFU430" s="570"/>
      <c r="DFV430" s="570"/>
      <c r="DFW430" s="570"/>
      <c r="DFX430" s="570"/>
      <c r="DFY430" s="570"/>
      <c r="DFZ430" s="570"/>
      <c r="DGA430" s="570"/>
      <c r="DGB430" s="570"/>
      <c r="DGC430" s="570"/>
      <c r="DGD430" s="570"/>
      <c r="DGE430" s="570"/>
      <c r="DGF430" s="570"/>
      <c r="DGG430" s="570"/>
      <c r="DGH430" s="570"/>
      <c r="DGI430" s="570"/>
      <c r="DGJ430" s="570"/>
      <c r="DGK430" s="570"/>
      <c r="DGL430" s="570"/>
      <c r="DGM430" s="570"/>
      <c r="DGN430" s="570"/>
      <c r="DGO430" s="570"/>
      <c r="DGP430" s="570"/>
      <c r="DGQ430" s="570"/>
      <c r="DGR430" s="570"/>
      <c r="DGS430" s="570"/>
      <c r="DGT430" s="570"/>
      <c r="DGU430" s="570"/>
      <c r="DGV430" s="570"/>
      <c r="DGW430" s="570"/>
      <c r="DGX430" s="570"/>
      <c r="DGY430" s="570"/>
      <c r="DGZ430" s="570"/>
      <c r="DHA430" s="570"/>
      <c r="DHB430" s="570"/>
      <c r="DHC430" s="570"/>
      <c r="DHD430" s="570"/>
      <c r="DHE430" s="570"/>
      <c r="DHF430" s="570"/>
      <c r="DHG430" s="570"/>
      <c r="DHH430" s="570"/>
      <c r="DHI430" s="570"/>
      <c r="DHJ430" s="570"/>
      <c r="DHK430" s="570"/>
      <c r="DHL430" s="570"/>
      <c r="DHM430" s="570"/>
      <c r="DHN430" s="570"/>
      <c r="DHO430" s="570"/>
      <c r="DHP430" s="570"/>
      <c r="DHQ430" s="570"/>
      <c r="DHR430" s="570"/>
      <c r="DHS430" s="570"/>
      <c r="DHT430" s="570"/>
      <c r="DHU430" s="570"/>
      <c r="DHV430" s="570"/>
      <c r="DHW430" s="570"/>
      <c r="DHX430" s="570"/>
      <c r="DHY430" s="570"/>
      <c r="DHZ430" s="570"/>
      <c r="DIA430" s="570"/>
      <c r="DIB430" s="570"/>
      <c r="DIC430" s="570"/>
      <c r="DID430" s="570"/>
      <c r="DIE430" s="570"/>
      <c r="DIF430" s="570"/>
      <c r="DIG430" s="570"/>
      <c r="DIH430" s="570"/>
      <c r="DII430" s="570"/>
      <c r="DIJ430" s="570"/>
      <c r="DIK430" s="570"/>
      <c r="DIL430" s="570"/>
      <c r="DIM430" s="570"/>
      <c r="DIN430" s="570"/>
      <c r="DIO430" s="570"/>
      <c r="DIP430" s="570"/>
      <c r="DIQ430" s="570"/>
      <c r="DIR430" s="570"/>
      <c r="DIS430" s="570"/>
      <c r="DIT430" s="570"/>
      <c r="DIU430" s="570"/>
      <c r="DIV430" s="570"/>
      <c r="DIW430" s="570"/>
      <c r="DIX430" s="570"/>
      <c r="DIY430" s="570"/>
      <c r="DIZ430" s="570"/>
      <c r="DJA430" s="570"/>
      <c r="DJB430" s="570"/>
      <c r="DJC430" s="570"/>
      <c r="DJD430" s="570"/>
      <c r="DJE430" s="570"/>
      <c r="DJF430" s="570"/>
      <c r="DJG430" s="570"/>
      <c r="DJH430" s="570"/>
      <c r="DJI430" s="570"/>
      <c r="DJJ430" s="570"/>
      <c r="DJK430" s="570"/>
      <c r="DJL430" s="570"/>
      <c r="DJM430" s="570"/>
      <c r="DJN430" s="570"/>
      <c r="DJO430" s="570"/>
      <c r="DJP430" s="570"/>
      <c r="DJQ430" s="570"/>
      <c r="DJR430" s="570"/>
      <c r="DJS430" s="570"/>
      <c r="DJT430" s="570"/>
      <c r="DJU430" s="570"/>
      <c r="DJV430" s="570"/>
      <c r="DJW430" s="570"/>
      <c r="DJX430" s="570"/>
      <c r="DJY430" s="570"/>
      <c r="DJZ430" s="570"/>
      <c r="DKA430" s="570"/>
      <c r="DKB430" s="570"/>
      <c r="DKC430" s="570"/>
      <c r="DKD430" s="570"/>
      <c r="DKE430" s="570"/>
      <c r="DKF430" s="570"/>
      <c r="DKG430" s="570"/>
      <c r="DKH430" s="570"/>
      <c r="DKI430" s="570"/>
      <c r="DKJ430" s="570"/>
      <c r="DKK430" s="570"/>
      <c r="DKL430" s="570"/>
      <c r="DKM430" s="570"/>
      <c r="DKN430" s="570"/>
      <c r="DKO430" s="570"/>
      <c r="DKP430" s="570"/>
      <c r="DKQ430" s="570"/>
      <c r="DKR430" s="570"/>
      <c r="DKS430" s="570"/>
      <c r="DKT430" s="570"/>
      <c r="DKU430" s="570"/>
      <c r="DKV430" s="570"/>
      <c r="DKW430" s="570"/>
      <c r="DKX430" s="570"/>
      <c r="DKY430" s="570"/>
      <c r="DKZ430" s="570"/>
      <c r="DLA430" s="570"/>
      <c r="DLB430" s="570"/>
      <c r="DLC430" s="570"/>
      <c r="DLD430" s="570"/>
      <c r="DLE430" s="570"/>
      <c r="DLF430" s="570"/>
      <c r="DLG430" s="570"/>
      <c r="DLH430" s="570"/>
      <c r="DLI430" s="570"/>
      <c r="DLJ430" s="570"/>
      <c r="DLK430" s="570"/>
      <c r="DLL430" s="570"/>
      <c r="DLM430" s="570"/>
      <c r="DLN430" s="570"/>
      <c r="DLO430" s="570"/>
      <c r="DLP430" s="570"/>
      <c r="DLQ430" s="570"/>
      <c r="DLR430" s="570"/>
      <c r="DLS430" s="570"/>
      <c r="DLT430" s="570"/>
      <c r="DLU430" s="570"/>
      <c r="DLV430" s="570"/>
      <c r="DLW430" s="570"/>
      <c r="DLX430" s="570"/>
      <c r="DLY430" s="570"/>
      <c r="DLZ430" s="570"/>
      <c r="DMA430" s="570"/>
      <c r="DMB430" s="570"/>
      <c r="DMC430" s="570"/>
      <c r="DMD430" s="570"/>
      <c r="DME430" s="570"/>
      <c r="DMF430" s="570"/>
      <c r="DMG430" s="570"/>
      <c r="DMH430" s="570"/>
      <c r="DMI430" s="570"/>
      <c r="DMJ430" s="570"/>
      <c r="DMK430" s="570"/>
      <c r="DML430" s="570"/>
      <c r="DMM430" s="570"/>
      <c r="DMN430" s="570"/>
      <c r="DMO430" s="570"/>
      <c r="DMP430" s="570"/>
      <c r="DMQ430" s="570"/>
      <c r="DMR430" s="570"/>
      <c r="DMS430" s="570"/>
      <c r="DMT430" s="570"/>
      <c r="DMU430" s="570"/>
      <c r="DMV430" s="570"/>
      <c r="DMW430" s="570"/>
      <c r="DMX430" s="570"/>
      <c r="DMY430" s="570"/>
      <c r="DMZ430" s="570"/>
      <c r="DNA430" s="570"/>
      <c r="DNB430" s="570"/>
      <c r="DNC430" s="570"/>
      <c r="DND430" s="570"/>
      <c r="DNE430" s="570"/>
      <c r="DNF430" s="570"/>
      <c r="DNG430" s="570"/>
      <c r="DNH430" s="570"/>
      <c r="DNI430" s="570"/>
      <c r="DNJ430" s="570"/>
      <c r="DNK430" s="570"/>
      <c r="DNL430" s="570"/>
      <c r="DNM430" s="570"/>
      <c r="DNN430" s="570"/>
      <c r="DNO430" s="570"/>
      <c r="DNP430" s="570"/>
      <c r="DNQ430" s="570"/>
      <c r="DNR430" s="570"/>
      <c r="DNS430" s="570"/>
      <c r="DNT430" s="570"/>
      <c r="DNU430" s="570"/>
      <c r="DNV430" s="570"/>
      <c r="DNW430" s="570"/>
      <c r="DNX430" s="570"/>
      <c r="DNY430" s="570"/>
      <c r="DNZ430" s="570"/>
      <c r="DOA430" s="570"/>
      <c r="DOB430" s="570"/>
      <c r="DOC430" s="570"/>
      <c r="DOD430" s="570"/>
      <c r="DOE430" s="570"/>
      <c r="DOF430" s="570"/>
      <c r="DOG430" s="570"/>
      <c r="DOH430" s="570"/>
      <c r="DOI430" s="570"/>
      <c r="DOJ430" s="570"/>
      <c r="DOK430" s="570"/>
      <c r="DOL430" s="570"/>
      <c r="DOM430" s="570"/>
      <c r="DON430" s="570"/>
      <c r="DOO430" s="570"/>
      <c r="DOP430" s="570"/>
      <c r="DOQ430" s="570"/>
      <c r="DOR430" s="570"/>
      <c r="DOS430" s="570"/>
      <c r="DOT430" s="570"/>
      <c r="DOU430" s="570"/>
      <c r="DOV430" s="570"/>
      <c r="DOW430" s="570"/>
      <c r="DOX430" s="570"/>
      <c r="DOY430" s="570"/>
      <c r="DOZ430" s="570"/>
      <c r="DPA430" s="570"/>
      <c r="DPB430" s="570"/>
      <c r="DPC430" s="570"/>
      <c r="DPD430" s="570"/>
      <c r="DPE430" s="570"/>
      <c r="DPF430" s="570"/>
      <c r="DPG430" s="570"/>
      <c r="DPH430" s="570"/>
      <c r="DPI430" s="570"/>
      <c r="DPJ430" s="570"/>
      <c r="DPK430" s="570"/>
      <c r="DPL430" s="570"/>
      <c r="DPM430" s="570"/>
      <c r="DPN430" s="570"/>
      <c r="DPO430" s="570"/>
      <c r="DPP430" s="570"/>
      <c r="DPQ430" s="570"/>
      <c r="DPR430" s="570"/>
      <c r="DPS430" s="570"/>
      <c r="DPT430" s="570"/>
      <c r="DPU430" s="570"/>
      <c r="DPV430" s="570"/>
      <c r="DPW430" s="570"/>
      <c r="DPX430" s="570"/>
      <c r="DPY430" s="570"/>
      <c r="DPZ430" s="570"/>
      <c r="DQA430" s="570"/>
      <c r="DQB430" s="570"/>
      <c r="DQC430" s="570"/>
      <c r="DQD430" s="570"/>
      <c r="DQE430" s="570"/>
      <c r="DQF430" s="570"/>
      <c r="DQG430" s="570"/>
      <c r="DQH430" s="570"/>
      <c r="DQI430" s="570"/>
      <c r="DQJ430" s="570"/>
      <c r="DQK430" s="570"/>
      <c r="DQL430" s="570"/>
      <c r="DQM430" s="570"/>
      <c r="DQN430" s="570"/>
      <c r="DQO430" s="570"/>
      <c r="DQP430" s="570"/>
      <c r="DQQ430" s="570"/>
      <c r="DQR430" s="570"/>
      <c r="DQS430" s="570"/>
      <c r="DQT430" s="570"/>
      <c r="DQU430" s="570"/>
      <c r="DQV430" s="570"/>
      <c r="DQW430" s="570"/>
      <c r="DQX430" s="570"/>
      <c r="DQY430" s="570"/>
      <c r="DQZ430" s="570"/>
      <c r="DRA430" s="570"/>
      <c r="DRB430" s="570"/>
      <c r="DRC430" s="570"/>
      <c r="DRD430" s="570"/>
      <c r="DRE430" s="570"/>
      <c r="DRF430" s="570"/>
      <c r="DRG430" s="570"/>
      <c r="DRH430" s="570"/>
      <c r="DRI430" s="570"/>
      <c r="DRJ430" s="570"/>
      <c r="DRK430" s="570"/>
      <c r="DRL430" s="570"/>
      <c r="DRM430" s="570"/>
      <c r="DRN430" s="570"/>
      <c r="DRO430" s="570"/>
      <c r="DRP430" s="570"/>
      <c r="DRQ430" s="570"/>
      <c r="DRR430" s="570"/>
      <c r="DRS430" s="570"/>
      <c r="DRT430" s="570"/>
      <c r="DRU430" s="570"/>
      <c r="DRV430" s="570"/>
      <c r="DRW430" s="570"/>
      <c r="DRX430" s="570"/>
      <c r="DRY430" s="570"/>
      <c r="DRZ430" s="570"/>
      <c r="DSA430" s="570"/>
      <c r="DSB430" s="570"/>
      <c r="DSC430" s="570"/>
      <c r="DSD430" s="570"/>
      <c r="DSE430" s="570"/>
      <c r="DSF430" s="570"/>
      <c r="DSG430" s="570"/>
      <c r="DSH430" s="570"/>
      <c r="DSI430" s="570"/>
      <c r="DSJ430" s="570"/>
      <c r="DSK430" s="570"/>
      <c r="DSL430" s="570"/>
      <c r="DSM430" s="570"/>
      <c r="DSN430" s="570"/>
      <c r="DSO430" s="570"/>
      <c r="DSP430" s="570"/>
      <c r="DSQ430" s="570"/>
      <c r="DSR430" s="570"/>
      <c r="DSS430" s="570"/>
      <c r="DST430" s="570"/>
      <c r="DSU430" s="570"/>
      <c r="DSV430" s="570"/>
      <c r="DSW430" s="570"/>
      <c r="DSX430" s="570"/>
      <c r="DSY430" s="570"/>
      <c r="DSZ430" s="570"/>
      <c r="DTA430" s="570"/>
      <c r="DTB430" s="570"/>
      <c r="DTC430" s="570"/>
      <c r="DTD430" s="570"/>
      <c r="DTE430" s="570"/>
      <c r="DTF430" s="570"/>
      <c r="DTG430" s="570"/>
      <c r="DTH430" s="570"/>
      <c r="DTI430" s="570"/>
      <c r="DTJ430" s="570"/>
      <c r="DTK430" s="570"/>
      <c r="DTL430" s="570"/>
      <c r="DTM430" s="570"/>
      <c r="DTN430" s="570"/>
      <c r="DTO430" s="570"/>
      <c r="DTP430" s="570"/>
      <c r="DTQ430" s="570"/>
      <c r="DTR430" s="570"/>
      <c r="DTS430" s="570"/>
      <c r="DTT430" s="570"/>
      <c r="DTU430" s="570"/>
      <c r="DTV430" s="570"/>
      <c r="DTW430" s="570"/>
      <c r="DTX430" s="570"/>
      <c r="DTY430" s="570"/>
      <c r="DTZ430" s="570"/>
      <c r="DUA430" s="570"/>
      <c r="DUB430" s="570"/>
      <c r="DUC430" s="570"/>
      <c r="DUD430" s="570"/>
      <c r="DUE430" s="570"/>
      <c r="DUF430" s="570"/>
      <c r="DUG430" s="570"/>
      <c r="DUH430" s="570"/>
      <c r="DUI430" s="570"/>
      <c r="DUJ430" s="570"/>
      <c r="DUK430" s="570"/>
      <c r="DUL430" s="570"/>
      <c r="DUM430" s="570"/>
      <c r="DUN430" s="570"/>
      <c r="DUO430" s="570"/>
      <c r="DUP430" s="570"/>
      <c r="DUQ430" s="570"/>
      <c r="DUR430" s="570"/>
      <c r="DUS430" s="570"/>
      <c r="DUT430" s="570"/>
      <c r="DUU430" s="570"/>
      <c r="DUV430" s="570"/>
      <c r="DUW430" s="570"/>
      <c r="DUX430" s="570"/>
      <c r="DUY430" s="570"/>
      <c r="DUZ430" s="570"/>
      <c r="DVA430" s="570"/>
      <c r="DVB430" s="570"/>
      <c r="DVC430" s="570"/>
      <c r="DVD430" s="570"/>
      <c r="DVE430" s="570"/>
      <c r="DVF430" s="570"/>
      <c r="DVG430" s="570"/>
      <c r="DVH430" s="570"/>
      <c r="DVI430" s="570"/>
      <c r="DVJ430" s="570"/>
      <c r="DVK430" s="570"/>
      <c r="DVL430" s="570"/>
      <c r="DVM430" s="570"/>
      <c r="DVN430" s="570"/>
      <c r="DVO430" s="570"/>
      <c r="DVP430" s="570"/>
      <c r="DVQ430" s="570"/>
      <c r="DVR430" s="570"/>
      <c r="DVS430" s="570"/>
      <c r="DVT430" s="570"/>
      <c r="DVU430" s="570"/>
      <c r="DVV430" s="570"/>
      <c r="DVW430" s="570"/>
      <c r="DVX430" s="570"/>
      <c r="DVY430" s="570"/>
      <c r="DVZ430" s="570"/>
      <c r="DWA430" s="570"/>
      <c r="DWB430" s="570"/>
      <c r="DWC430" s="570"/>
      <c r="DWD430" s="570"/>
      <c r="DWE430" s="570"/>
      <c r="DWF430" s="570"/>
      <c r="DWG430" s="570"/>
      <c r="DWH430" s="570"/>
      <c r="DWI430" s="570"/>
      <c r="DWJ430" s="570"/>
      <c r="DWK430" s="570"/>
      <c r="DWL430" s="570"/>
      <c r="DWM430" s="570"/>
      <c r="DWN430" s="570"/>
      <c r="DWO430" s="570"/>
      <c r="DWP430" s="570"/>
      <c r="DWQ430" s="570"/>
      <c r="DWR430" s="570"/>
      <c r="DWS430" s="570"/>
      <c r="DWT430" s="570"/>
      <c r="DWU430" s="570"/>
      <c r="DWV430" s="570"/>
      <c r="DWW430" s="570"/>
      <c r="DWX430" s="570"/>
      <c r="DWY430" s="570"/>
      <c r="DWZ430" s="570"/>
      <c r="DXA430" s="570"/>
      <c r="DXB430" s="570"/>
      <c r="DXC430" s="570"/>
      <c r="DXD430" s="570"/>
      <c r="DXE430" s="570"/>
      <c r="DXF430" s="570"/>
      <c r="DXG430" s="570"/>
      <c r="DXH430" s="570"/>
      <c r="DXI430" s="570"/>
      <c r="DXJ430" s="570"/>
      <c r="DXK430" s="570"/>
      <c r="DXL430" s="570"/>
      <c r="DXM430" s="570"/>
      <c r="DXN430" s="570"/>
      <c r="DXO430" s="570"/>
      <c r="DXP430" s="570"/>
      <c r="DXQ430" s="570"/>
      <c r="DXR430" s="570"/>
      <c r="DXS430" s="570"/>
      <c r="DXT430" s="570"/>
      <c r="DXU430" s="570"/>
      <c r="DXV430" s="570"/>
      <c r="DXW430" s="570"/>
      <c r="DXX430" s="570"/>
      <c r="DXY430" s="570"/>
      <c r="DXZ430" s="570"/>
      <c r="DYA430" s="570"/>
      <c r="DYB430" s="570"/>
      <c r="DYC430" s="570"/>
      <c r="DYD430" s="570"/>
      <c r="DYE430" s="570"/>
      <c r="DYF430" s="570"/>
      <c r="DYG430" s="570"/>
      <c r="DYH430" s="570"/>
      <c r="DYI430" s="570"/>
      <c r="DYJ430" s="570"/>
      <c r="DYK430" s="570"/>
      <c r="DYL430" s="570"/>
      <c r="DYM430" s="570"/>
      <c r="DYN430" s="570"/>
      <c r="DYO430" s="570"/>
      <c r="DYP430" s="570"/>
      <c r="DYQ430" s="570"/>
      <c r="DYR430" s="570"/>
      <c r="DYS430" s="570"/>
      <c r="DYT430" s="570"/>
      <c r="DYU430" s="570"/>
      <c r="DYV430" s="570"/>
      <c r="DYW430" s="570"/>
      <c r="DYX430" s="570"/>
      <c r="DYY430" s="570"/>
      <c r="DYZ430" s="570"/>
      <c r="DZA430" s="570"/>
      <c r="DZB430" s="570"/>
      <c r="DZC430" s="570"/>
      <c r="DZD430" s="570"/>
      <c r="DZE430" s="570"/>
      <c r="DZF430" s="570"/>
      <c r="DZG430" s="570"/>
      <c r="DZH430" s="570"/>
      <c r="DZI430" s="570"/>
      <c r="DZJ430" s="570"/>
      <c r="DZK430" s="570"/>
      <c r="DZL430" s="570"/>
      <c r="DZM430" s="570"/>
      <c r="DZN430" s="570"/>
      <c r="DZO430" s="570"/>
      <c r="DZP430" s="570"/>
      <c r="DZQ430" s="570"/>
      <c r="DZR430" s="570"/>
      <c r="DZS430" s="570"/>
      <c r="DZT430" s="570"/>
      <c r="DZU430" s="570"/>
      <c r="DZV430" s="570"/>
      <c r="DZW430" s="570"/>
      <c r="DZX430" s="570"/>
      <c r="DZY430" s="570"/>
      <c r="DZZ430" s="570"/>
      <c r="EAA430" s="570"/>
      <c r="EAB430" s="570"/>
      <c r="EAC430" s="570"/>
      <c r="EAD430" s="570"/>
      <c r="EAE430" s="570"/>
      <c r="EAF430" s="570"/>
      <c r="EAG430" s="570"/>
      <c r="EAH430" s="570"/>
      <c r="EAI430" s="570"/>
      <c r="EAJ430" s="570"/>
      <c r="EAK430" s="570"/>
      <c r="EAL430" s="570"/>
      <c r="EAM430" s="570"/>
      <c r="EAN430" s="570"/>
      <c r="EAO430" s="570"/>
      <c r="EAP430" s="570"/>
      <c r="EAQ430" s="570"/>
      <c r="EAR430" s="570"/>
      <c r="EAS430" s="570"/>
      <c r="EAT430" s="570"/>
      <c r="EAU430" s="570"/>
      <c r="EAV430" s="570"/>
      <c r="EAW430" s="570"/>
      <c r="EAX430" s="570"/>
      <c r="EAY430" s="570"/>
      <c r="EAZ430" s="570"/>
      <c r="EBA430" s="570"/>
      <c r="EBB430" s="570"/>
      <c r="EBC430" s="570"/>
      <c r="EBD430" s="570"/>
      <c r="EBE430" s="570"/>
      <c r="EBF430" s="570"/>
      <c r="EBG430" s="570"/>
      <c r="EBH430" s="570"/>
      <c r="EBI430" s="570"/>
      <c r="EBJ430" s="570"/>
      <c r="EBK430" s="570"/>
      <c r="EBL430" s="570"/>
      <c r="EBM430" s="570"/>
      <c r="EBN430" s="570"/>
      <c r="EBO430" s="570"/>
      <c r="EBP430" s="570"/>
      <c r="EBQ430" s="570"/>
      <c r="EBR430" s="570"/>
      <c r="EBS430" s="570"/>
      <c r="EBT430" s="570"/>
      <c r="EBU430" s="570"/>
      <c r="EBV430" s="570"/>
      <c r="EBW430" s="570"/>
      <c r="EBX430" s="570"/>
      <c r="EBY430" s="570"/>
      <c r="EBZ430" s="570"/>
      <c r="ECA430" s="570"/>
      <c r="ECB430" s="570"/>
      <c r="ECC430" s="570"/>
      <c r="ECD430" s="570"/>
      <c r="ECE430" s="570"/>
      <c r="ECF430" s="570"/>
      <c r="ECG430" s="570"/>
      <c r="ECH430" s="570"/>
      <c r="ECI430" s="570"/>
      <c r="ECJ430" s="570"/>
      <c r="ECK430" s="570"/>
      <c r="ECL430" s="570"/>
      <c r="ECM430" s="570"/>
      <c r="ECN430" s="570"/>
      <c r="ECO430" s="570"/>
      <c r="ECP430" s="570"/>
      <c r="ECQ430" s="570"/>
      <c r="ECR430" s="570"/>
      <c r="ECS430" s="570"/>
      <c r="ECT430" s="570"/>
      <c r="ECU430" s="570"/>
      <c r="ECV430" s="570"/>
      <c r="ECW430" s="570"/>
      <c r="ECX430" s="570"/>
      <c r="ECY430" s="570"/>
      <c r="ECZ430" s="570"/>
      <c r="EDA430" s="570"/>
      <c r="EDB430" s="570"/>
      <c r="EDC430" s="570"/>
      <c r="EDD430" s="570"/>
      <c r="EDE430" s="570"/>
      <c r="EDF430" s="570"/>
      <c r="EDG430" s="570"/>
      <c r="EDH430" s="570"/>
      <c r="EDI430" s="570"/>
      <c r="EDJ430" s="570"/>
      <c r="EDK430" s="570"/>
      <c r="EDL430" s="570"/>
      <c r="EDM430" s="570"/>
      <c r="EDN430" s="570"/>
      <c r="EDO430" s="570"/>
      <c r="EDP430" s="570"/>
      <c r="EDQ430" s="570"/>
      <c r="EDR430" s="570"/>
      <c r="EDS430" s="570"/>
      <c r="EDT430" s="570"/>
      <c r="EDU430" s="570"/>
      <c r="EDV430" s="570"/>
      <c r="EDW430" s="570"/>
      <c r="EDX430" s="570"/>
      <c r="EDY430" s="570"/>
      <c r="EDZ430" s="570"/>
      <c r="EEA430" s="570"/>
      <c r="EEB430" s="570"/>
      <c r="EEC430" s="570"/>
      <c r="EED430" s="570"/>
      <c r="EEE430" s="570"/>
      <c r="EEF430" s="570"/>
      <c r="EEG430" s="570"/>
      <c r="EEH430" s="570"/>
      <c r="EEI430" s="570"/>
      <c r="EEJ430" s="570"/>
      <c r="EEK430" s="570"/>
      <c r="EEL430" s="570"/>
      <c r="EEM430" s="570"/>
      <c r="EEN430" s="570"/>
      <c r="EEO430" s="570"/>
      <c r="EEP430" s="570"/>
      <c r="EEQ430" s="570"/>
      <c r="EER430" s="570"/>
      <c r="EES430" s="570"/>
      <c r="EET430" s="570"/>
      <c r="EEU430" s="570"/>
      <c r="EEV430" s="570"/>
      <c r="EEW430" s="570"/>
      <c r="EEX430" s="570"/>
      <c r="EEY430" s="570"/>
      <c r="EEZ430" s="570"/>
      <c r="EFA430" s="570"/>
      <c r="EFB430" s="570"/>
      <c r="EFC430" s="570"/>
      <c r="EFD430" s="570"/>
      <c r="EFE430" s="570"/>
      <c r="EFF430" s="570"/>
      <c r="EFG430" s="570"/>
      <c r="EFH430" s="570"/>
      <c r="EFI430" s="570"/>
      <c r="EFJ430" s="570"/>
      <c r="EFK430" s="570"/>
      <c r="EFL430" s="570"/>
      <c r="EFM430" s="570"/>
      <c r="EFN430" s="570"/>
      <c r="EFO430" s="570"/>
      <c r="EFP430" s="570"/>
      <c r="EFQ430" s="570"/>
      <c r="EFR430" s="570"/>
      <c r="EFS430" s="570"/>
      <c r="EFT430" s="570"/>
      <c r="EFU430" s="570"/>
      <c r="EFV430" s="570"/>
      <c r="EFW430" s="570"/>
      <c r="EFX430" s="570"/>
      <c r="EFY430" s="570"/>
      <c r="EFZ430" s="570"/>
      <c r="EGA430" s="570"/>
      <c r="EGB430" s="570"/>
      <c r="EGC430" s="570"/>
      <c r="EGD430" s="570"/>
      <c r="EGE430" s="570"/>
      <c r="EGF430" s="570"/>
      <c r="EGG430" s="570"/>
      <c r="EGH430" s="570"/>
      <c r="EGI430" s="570"/>
      <c r="EGJ430" s="570"/>
      <c r="EGK430" s="570"/>
      <c r="EGL430" s="570"/>
      <c r="EGM430" s="570"/>
      <c r="EGN430" s="570"/>
      <c r="EGO430" s="570"/>
      <c r="EGP430" s="570"/>
      <c r="EGQ430" s="570"/>
      <c r="EGR430" s="570"/>
      <c r="EGS430" s="570"/>
      <c r="EGT430" s="570"/>
      <c r="EGU430" s="570"/>
      <c r="EGV430" s="570"/>
      <c r="EGW430" s="570"/>
      <c r="EGX430" s="570"/>
      <c r="EGY430" s="570"/>
      <c r="EGZ430" s="570"/>
      <c r="EHA430" s="570"/>
      <c r="EHB430" s="570"/>
      <c r="EHC430" s="570"/>
      <c r="EHD430" s="570"/>
      <c r="EHE430" s="570"/>
      <c r="EHF430" s="570"/>
      <c r="EHG430" s="570"/>
      <c r="EHH430" s="570"/>
      <c r="EHI430" s="570"/>
      <c r="EHJ430" s="570"/>
      <c r="EHK430" s="570"/>
      <c r="EHL430" s="570"/>
      <c r="EHM430" s="570"/>
      <c r="EHN430" s="570"/>
      <c r="EHO430" s="570"/>
      <c r="EHP430" s="570"/>
      <c r="EHQ430" s="570"/>
      <c r="EHR430" s="570"/>
      <c r="EHS430" s="570"/>
      <c r="EHT430" s="570"/>
      <c r="EHU430" s="570"/>
      <c r="EHV430" s="570"/>
      <c r="EHW430" s="570"/>
      <c r="EHX430" s="570"/>
      <c r="EHY430" s="570"/>
      <c r="EHZ430" s="570"/>
      <c r="EIA430" s="570"/>
      <c r="EIB430" s="570"/>
      <c r="EIC430" s="570"/>
      <c r="EID430" s="570"/>
      <c r="EIE430" s="570"/>
      <c r="EIF430" s="570"/>
      <c r="EIG430" s="570"/>
      <c r="EIH430" s="570"/>
      <c r="EII430" s="570"/>
      <c r="EIJ430" s="570"/>
      <c r="EIK430" s="570"/>
      <c r="EIL430" s="570"/>
      <c r="EIM430" s="570"/>
      <c r="EIN430" s="570"/>
      <c r="EIO430" s="570"/>
      <c r="EIP430" s="570"/>
      <c r="EIQ430" s="570"/>
      <c r="EIR430" s="570"/>
      <c r="EIS430" s="570"/>
      <c r="EIT430" s="570"/>
      <c r="EIU430" s="570"/>
      <c r="EIV430" s="570"/>
      <c r="EIW430" s="570"/>
      <c r="EIX430" s="570"/>
      <c r="EIY430" s="570"/>
      <c r="EIZ430" s="570"/>
      <c r="EJA430" s="570"/>
      <c r="EJB430" s="570"/>
      <c r="EJC430" s="570"/>
      <c r="EJD430" s="570"/>
      <c r="EJE430" s="570"/>
      <c r="EJF430" s="570"/>
      <c r="EJG430" s="570"/>
      <c r="EJH430" s="570"/>
      <c r="EJI430" s="570"/>
      <c r="EJJ430" s="570"/>
      <c r="EJK430" s="570"/>
      <c r="EJL430" s="570"/>
      <c r="EJM430" s="570"/>
      <c r="EJN430" s="570"/>
      <c r="EJO430" s="570"/>
      <c r="EJP430" s="570"/>
      <c r="EJQ430" s="570"/>
      <c r="EJR430" s="570"/>
      <c r="EJS430" s="570"/>
      <c r="EJT430" s="570"/>
      <c r="EJU430" s="570"/>
      <c r="EJV430" s="570"/>
      <c r="EJW430" s="570"/>
      <c r="EJX430" s="570"/>
      <c r="EJY430" s="570"/>
      <c r="EJZ430" s="570"/>
      <c r="EKA430" s="570"/>
      <c r="EKB430" s="570"/>
      <c r="EKC430" s="570"/>
      <c r="EKD430" s="570"/>
      <c r="EKE430" s="570"/>
      <c r="EKF430" s="570"/>
      <c r="EKG430" s="570"/>
      <c r="EKH430" s="570"/>
      <c r="EKI430" s="570"/>
      <c r="EKJ430" s="570"/>
      <c r="EKK430" s="570"/>
      <c r="EKL430" s="570"/>
      <c r="EKM430" s="570"/>
      <c r="EKN430" s="570"/>
      <c r="EKO430" s="570"/>
      <c r="EKP430" s="570"/>
      <c r="EKQ430" s="570"/>
      <c r="EKR430" s="570"/>
      <c r="EKS430" s="570"/>
      <c r="EKT430" s="570"/>
      <c r="EKU430" s="570"/>
      <c r="EKV430" s="570"/>
      <c r="EKW430" s="570"/>
      <c r="EKX430" s="570"/>
      <c r="EKY430" s="570"/>
      <c r="EKZ430" s="570"/>
      <c r="ELA430" s="570"/>
      <c r="ELB430" s="570"/>
      <c r="ELC430" s="570"/>
      <c r="ELD430" s="570"/>
      <c r="ELE430" s="570"/>
      <c r="ELF430" s="570"/>
      <c r="ELG430" s="570"/>
      <c r="ELH430" s="570"/>
      <c r="ELI430" s="570"/>
      <c r="ELJ430" s="570"/>
      <c r="ELK430" s="570"/>
      <c r="ELL430" s="570"/>
      <c r="ELM430" s="570"/>
      <c r="ELN430" s="570"/>
      <c r="ELO430" s="570"/>
      <c r="ELP430" s="570"/>
      <c r="ELQ430" s="570"/>
      <c r="ELR430" s="570"/>
      <c r="ELS430" s="570"/>
      <c r="ELT430" s="570"/>
      <c r="ELU430" s="570"/>
      <c r="ELV430" s="570"/>
      <c r="ELW430" s="570"/>
      <c r="ELX430" s="570"/>
      <c r="ELY430" s="570"/>
      <c r="ELZ430" s="570"/>
      <c r="EMA430" s="570"/>
      <c r="EMB430" s="570"/>
      <c r="EMC430" s="570"/>
      <c r="EMD430" s="570"/>
      <c r="EME430" s="570"/>
      <c r="EMF430" s="570"/>
      <c r="EMG430" s="570"/>
      <c r="EMH430" s="570"/>
      <c r="EMI430" s="570"/>
      <c r="EMJ430" s="570"/>
      <c r="EMK430" s="570"/>
      <c r="EML430" s="570"/>
      <c r="EMM430" s="570"/>
      <c r="EMN430" s="570"/>
      <c r="EMO430" s="570"/>
      <c r="EMP430" s="570"/>
      <c r="EMQ430" s="570"/>
      <c r="EMR430" s="570"/>
      <c r="EMS430" s="570"/>
      <c r="EMT430" s="570"/>
      <c r="EMU430" s="570"/>
      <c r="EMV430" s="570"/>
      <c r="EMW430" s="570"/>
      <c r="EMX430" s="570"/>
      <c r="EMY430" s="570"/>
      <c r="EMZ430" s="570"/>
      <c r="ENA430" s="570"/>
      <c r="ENB430" s="570"/>
      <c r="ENC430" s="570"/>
      <c r="END430" s="570"/>
      <c r="ENE430" s="570"/>
      <c r="ENF430" s="570"/>
      <c r="ENG430" s="570"/>
      <c r="ENH430" s="570"/>
      <c r="ENI430" s="570"/>
      <c r="ENJ430" s="570"/>
      <c r="ENK430" s="570"/>
      <c r="ENL430" s="570"/>
      <c r="ENM430" s="570"/>
      <c r="ENN430" s="570"/>
      <c r="ENO430" s="570"/>
      <c r="ENP430" s="570"/>
      <c r="ENQ430" s="570"/>
      <c r="ENR430" s="570"/>
      <c r="ENS430" s="570"/>
      <c r="ENT430" s="570"/>
      <c r="ENU430" s="570"/>
      <c r="ENV430" s="570"/>
      <c r="ENW430" s="570"/>
      <c r="ENX430" s="570"/>
      <c r="ENY430" s="570"/>
      <c r="ENZ430" s="570"/>
      <c r="EOA430" s="570"/>
      <c r="EOB430" s="570"/>
      <c r="EOC430" s="570"/>
      <c r="EOD430" s="570"/>
      <c r="EOE430" s="570"/>
      <c r="EOF430" s="570"/>
      <c r="EOG430" s="570"/>
      <c r="EOH430" s="570"/>
      <c r="EOI430" s="570"/>
      <c r="EOJ430" s="570"/>
      <c r="EOK430" s="570"/>
      <c r="EOL430" s="570"/>
      <c r="EOM430" s="570"/>
      <c r="EON430" s="570"/>
      <c r="EOO430" s="570"/>
      <c r="EOP430" s="570"/>
      <c r="EOQ430" s="570"/>
      <c r="EOR430" s="570"/>
      <c r="EOS430" s="570"/>
      <c r="EOT430" s="570"/>
      <c r="EOU430" s="570"/>
      <c r="EOV430" s="570"/>
      <c r="EOW430" s="570"/>
      <c r="EOX430" s="570"/>
      <c r="EOY430" s="570"/>
      <c r="EOZ430" s="570"/>
      <c r="EPA430" s="570"/>
      <c r="EPB430" s="570"/>
      <c r="EPC430" s="570"/>
      <c r="EPD430" s="570"/>
      <c r="EPE430" s="570"/>
      <c r="EPF430" s="570"/>
      <c r="EPG430" s="570"/>
      <c r="EPH430" s="570"/>
      <c r="EPI430" s="570"/>
      <c r="EPJ430" s="570"/>
      <c r="EPK430" s="570"/>
      <c r="EPL430" s="570"/>
      <c r="EPM430" s="570"/>
      <c r="EPN430" s="570"/>
      <c r="EPO430" s="570"/>
      <c r="EPP430" s="570"/>
      <c r="EPQ430" s="570"/>
      <c r="EPR430" s="570"/>
      <c r="EPS430" s="570"/>
      <c r="EPT430" s="570"/>
      <c r="EPU430" s="570"/>
      <c r="EPV430" s="570"/>
      <c r="EPW430" s="570"/>
      <c r="EPX430" s="570"/>
      <c r="EPY430" s="570"/>
      <c r="EPZ430" s="570"/>
      <c r="EQA430" s="570"/>
      <c r="EQB430" s="570"/>
      <c r="EQC430" s="570"/>
      <c r="EQD430" s="570"/>
      <c r="EQE430" s="570"/>
      <c r="EQF430" s="570"/>
      <c r="EQG430" s="570"/>
      <c r="EQH430" s="570"/>
      <c r="EQI430" s="570"/>
      <c r="EQJ430" s="570"/>
      <c r="EQK430" s="570"/>
      <c r="EQL430" s="570"/>
      <c r="EQM430" s="570"/>
      <c r="EQN430" s="570"/>
      <c r="EQO430" s="570"/>
      <c r="EQP430" s="570"/>
      <c r="EQQ430" s="570"/>
      <c r="EQR430" s="570"/>
      <c r="EQS430" s="570"/>
      <c r="EQT430" s="570"/>
      <c r="EQU430" s="570"/>
      <c r="EQV430" s="570"/>
      <c r="EQW430" s="570"/>
      <c r="EQX430" s="570"/>
      <c r="EQY430" s="570"/>
      <c r="EQZ430" s="570"/>
      <c r="ERA430" s="570"/>
      <c r="ERB430" s="570"/>
      <c r="ERC430" s="570"/>
      <c r="ERD430" s="570"/>
      <c r="ERE430" s="570"/>
      <c r="ERF430" s="570"/>
      <c r="ERG430" s="570"/>
      <c r="ERH430" s="570"/>
      <c r="ERI430" s="570"/>
      <c r="ERJ430" s="570"/>
      <c r="ERK430" s="570"/>
      <c r="ERL430" s="570"/>
      <c r="ERM430" s="570"/>
      <c r="ERN430" s="570"/>
      <c r="ERO430" s="570"/>
      <c r="ERP430" s="570"/>
      <c r="ERQ430" s="570"/>
      <c r="ERR430" s="570"/>
      <c r="ERS430" s="570"/>
      <c r="ERT430" s="570"/>
      <c r="ERU430" s="570"/>
      <c r="ERV430" s="570"/>
      <c r="ERW430" s="570"/>
      <c r="ERX430" s="570"/>
      <c r="ERY430" s="570"/>
      <c r="ERZ430" s="570"/>
      <c r="ESA430" s="570"/>
      <c r="ESB430" s="570"/>
      <c r="ESC430" s="570"/>
      <c r="ESD430" s="570"/>
      <c r="ESE430" s="570"/>
      <c r="ESF430" s="570"/>
      <c r="ESG430" s="570"/>
      <c r="ESH430" s="570"/>
      <c r="ESI430" s="570"/>
      <c r="ESJ430" s="570"/>
      <c r="ESK430" s="570"/>
      <c r="ESL430" s="570"/>
      <c r="ESM430" s="570"/>
      <c r="ESN430" s="570"/>
      <c r="ESO430" s="570"/>
      <c r="ESP430" s="570"/>
      <c r="ESQ430" s="570"/>
      <c r="ESR430" s="570"/>
      <c r="ESS430" s="570"/>
      <c r="EST430" s="570"/>
      <c r="ESU430" s="570"/>
      <c r="ESV430" s="570"/>
      <c r="ESW430" s="570"/>
      <c r="ESX430" s="570"/>
      <c r="ESY430" s="570"/>
      <c r="ESZ430" s="570"/>
      <c r="ETA430" s="570"/>
      <c r="ETB430" s="570"/>
      <c r="ETC430" s="570"/>
      <c r="ETD430" s="570"/>
      <c r="ETE430" s="570"/>
      <c r="ETF430" s="570"/>
      <c r="ETG430" s="570"/>
      <c r="ETH430" s="570"/>
      <c r="ETI430" s="570"/>
      <c r="ETJ430" s="570"/>
      <c r="ETK430" s="570"/>
      <c r="ETL430" s="570"/>
      <c r="ETM430" s="570"/>
      <c r="ETN430" s="570"/>
      <c r="ETO430" s="570"/>
      <c r="ETP430" s="570"/>
      <c r="ETQ430" s="570"/>
      <c r="ETR430" s="570"/>
      <c r="ETS430" s="570"/>
      <c r="ETT430" s="570"/>
      <c r="ETU430" s="570"/>
      <c r="ETV430" s="570"/>
      <c r="ETW430" s="570"/>
      <c r="ETX430" s="570"/>
      <c r="ETY430" s="570"/>
      <c r="ETZ430" s="570"/>
      <c r="EUA430" s="570"/>
      <c r="EUB430" s="570"/>
      <c r="EUC430" s="570"/>
      <c r="EUD430" s="570"/>
      <c r="EUE430" s="570"/>
      <c r="EUF430" s="570"/>
      <c r="EUG430" s="570"/>
      <c r="EUH430" s="570"/>
      <c r="EUI430" s="570"/>
      <c r="EUJ430" s="570"/>
      <c r="EUK430" s="570"/>
      <c r="EUL430" s="570"/>
      <c r="EUM430" s="570"/>
      <c r="EUN430" s="570"/>
      <c r="EUO430" s="570"/>
      <c r="EUP430" s="570"/>
      <c r="EUQ430" s="570"/>
      <c r="EUR430" s="570"/>
      <c r="EUS430" s="570"/>
      <c r="EUT430" s="570"/>
      <c r="EUU430" s="570"/>
      <c r="EUV430" s="570"/>
      <c r="EUW430" s="570"/>
      <c r="EUX430" s="570"/>
      <c r="EUY430" s="570"/>
      <c r="EUZ430" s="570"/>
      <c r="EVA430" s="570"/>
      <c r="EVB430" s="570"/>
      <c r="EVC430" s="570"/>
      <c r="EVD430" s="570"/>
      <c r="EVE430" s="570"/>
      <c r="EVF430" s="570"/>
      <c r="EVG430" s="570"/>
      <c r="EVH430" s="570"/>
      <c r="EVI430" s="570"/>
      <c r="EVJ430" s="570"/>
      <c r="EVK430" s="570"/>
      <c r="EVL430" s="570"/>
      <c r="EVM430" s="570"/>
      <c r="EVN430" s="570"/>
      <c r="EVO430" s="570"/>
      <c r="EVP430" s="570"/>
      <c r="EVQ430" s="570"/>
      <c r="EVR430" s="570"/>
      <c r="EVS430" s="570"/>
      <c r="EVT430" s="570"/>
      <c r="EVU430" s="570"/>
      <c r="EVV430" s="570"/>
      <c r="EVW430" s="570"/>
      <c r="EVX430" s="570"/>
      <c r="EVY430" s="570"/>
      <c r="EVZ430" s="570"/>
      <c r="EWA430" s="570"/>
      <c r="EWB430" s="570"/>
      <c r="EWC430" s="570"/>
      <c r="EWD430" s="570"/>
      <c r="EWE430" s="570"/>
      <c r="EWF430" s="570"/>
      <c r="EWG430" s="570"/>
      <c r="EWH430" s="570"/>
      <c r="EWI430" s="570"/>
      <c r="EWJ430" s="570"/>
      <c r="EWK430" s="570"/>
      <c r="EWL430" s="570"/>
      <c r="EWM430" s="570"/>
      <c r="EWN430" s="570"/>
      <c r="EWO430" s="570"/>
      <c r="EWP430" s="570"/>
      <c r="EWQ430" s="570"/>
      <c r="EWR430" s="570"/>
      <c r="EWS430" s="570"/>
      <c r="EWT430" s="570"/>
      <c r="EWU430" s="570"/>
      <c r="EWV430" s="570"/>
      <c r="EWW430" s="570"/>
      <c r="EWX430" s="570"/>
      <c r="EWY430" s="570"/>
      <c r="EWZ430" s="570"/>
      <c r="EXA430" s="570"/>
      <c r="EXB430" s="570"/>
      <c r="EXC430" s="570"/>
      <c r="EXD430" s="570"/>
      <c r="EXE430" s="570"/>
      <c r="EXF430" s="570"/>
      <c r="EXG430" s="570"/>
      <c r="EXH430" s="570"/>
      <c r="EXI430" s="570"/>
      <c r="EXJ430" s="570"/>
      <c r="EXK430" s="570"/>
      <c r="EXL430" s="570"/>
      <c r="EXM430" s="570"/>
      <c r="EXN430" s="570"/>
      <c r="EXO430" s="570"/>
      <c r="EXP430" s="570"/>
      <c r="EXQ430" s="570"/>
      <c r="EXR430" s="570"/>
      <c r="EXS430" s="570"/>
      <c r="EXT430" s="570"/>
      <c r="EXU430" s="570"/>
      <c r="EXV430" s="570"/>
      <c r="EXW430" s="570"/>
      <c r="EXX430" s="570"/>
      <c r="EXY430" s="570"/>
      <c r="EXZ430" s="570"/>
      <c r="EYA430" s="570"/>
      <c r="EYB430" s="570"/>
      <c r="EYC430" s="570"/>
      <c r="EYD430" s="570"/>
      <c r="EYE430" s="570"/>
      <c r="EYF430" s="570"/>
      <c r="EYG430" s="570"/>
      <c r="EYH430" s="570"/>
      <c r="EYI430" s="570"/>
      <c r="EYJ430" s="570"/>
      <c r="EYK430" s="570"/>
      <c r="EYL430" s="570"/>
      <c r="EYM430" s="570"/>
      <c r="EYN430" s="570"/>
      <c r="EYO430" s="570"/>
      <c r="EYP430" s="570"/>
      <c r="EYQ430" s="570"/>
      <c r="EYR430" s="570"/>
      <c r="EYS430" s="570"/>
      <c r="EYT430" s="570"/>
      <c r="EYU430" s="570"/>
      <c r="EYV430" s="570"/>
      <c r="EYW430" s="570"/>
      <c r="EYX430" s="570"/>
      <c r="EYY430" s="570"/>
      <c r="EYZ430" s="570"/>
      <c r="EZA430" s="570"/>
      <c r="EZB430" s="570"/>
      <c r="EZC430" s="570"/>
      <c r="EZD430" s="570"/>
      <c r="EZE430" s="570"/>
      <c r="EZF430" s="570"/>
      <c r="EZG430" s="570"/>
      <c r="EZH430" s="570"/>
      <c r="EZI430" s="570"/>
      <c r="EZJ430" s="570"/>
      <c r="EZK430" s="570"/>
      <c r="EZL430" s="570"/>
      <c r="EZM430" s="570"/>
      <c r="EZN430" s="570"/>
      <c r="EZO430" s="570"/>
      <c r="EZP430" s="570"/>
      <c r="EZQ430" s="570"/>
      <c r="EZR430" s="570"/>
      <c r="EZS430" s="570"/>
      <c r="EZT430" s="570"/>
      <c r="EZU430" s="570"/>
      <c r="EZV430" s="570"/>
      <c r="EZW430" s="570"/>
      <c r="EZX430" s="570"/>
      <c r="EZY430" s="570"/>
      <c r="EZZ430" s="570"/>
      <c r="FAA430" s="570"/>
      <c r="FAB430" s="570"/>
      <c r="FAC430" s="570"/>
      <c r="FAD430" s="570"/>
      <c r="FAE430" s="570"/>
      <c r="FAF430" s="570"/>
      <c r="FAG430" s="570"/>
      <c r="FAH430" s="570"/>
      <c r="FAI430" s="570"/>
      <c r="FAJ430" s="570"/>
      <c r="FAK430" s="570"/>
      <c r="FAL430" s="570"/>
      <c r="FAM430" s="570"/>
      <c r="FAN430" s="570"/>
      <c r="FAO430" s="570"/>
      <c r="FAP430" s="570"/>
      <c r="FAQ430" s="570"/>
      <c r="FAR430" s="570"/>
      <c r="FAS430" s="570"/>
      <c r="FAT430" s="570"/>
      <c r="FAU430" s="570"/>
      <c r="FAV430" s="570"/>
      <c r="FAW430" s="570"/>
      <c r="FAX430" s="570"/>
      <c r="FAY430" s="570"/>
      <c r="FAZ430" s="570"/>
      <c r="FBA430" s="570"/>
      <c r="FBB430" s="570"/>
      <c r="FBC430" s="570"/>
      <c r="FBD430" s="570"/>
      <c r="FBE430" s="570"/>
      <c r="FBF430" s="570"/>
      <c r="FBG430" s="570"/>
      <c r="FBH430" s="570"/>
      <c r="FBI430" s="570"/>
      <c r="FBJ430" s="570"/>
      <c r="FBK430" s="570"/>
      <c r="FBL430" s="570"/>
      <c r="FBM430" s="570"/>
      <c r="FBN430" s="570"/>
      <c r="FBO430" s="570"/>
      <c r="FBP430" s="570"/>
      <c r="FBQ430" s="570"/>
      <c r="FBR430" s="570"/>
      <c r="FBS430" s="570"/>
      <c r="FBT430" s="570"/>
      <c r="FBU430" s="570"/>
      <c r="FBV430" s="570"/>
      <c r="FBW430" s="570"/>
      <c r="FBX430" s="570"/>
      <c r="FBY430" s="570"/>
      <c r="FBZ430" s="570"/>
      <c r="FCA430" s="570"/>
      <c r="FCB430" s="570"/>
      <c r="FCC430" s="570"/>
      <c r="FCD430" s="570"/>
      <c r="FCE430" s="570"/>
      <c r="FCF430" s="570"/>
      <c r="FCG430" s="570"/>
      <c r="FCH430" s="570"/>
      <c r="FCI430" s="570"/>
      <c r="FCJ430" s="570"/>
      <c r="FCK430" s="570"/>
      <c r="FCL430" s="570"/>
      <c r="FCM430" s="570"/>
      <c r="FCN430" s="570"/>
      <c r="FCO430" s="570"/>
      <c r="FCP430" s="570"/>
      <c r="FCQ430" s="570"/>
      <c r="FCR430" s="570"/>
      <c r="FCS430" s="570"/>
      <c r="FCT430" s="570"/>
      <c r="FCU430" s="570"/>
      <c r="FCV430" s="570"/>
      <c r="FCW430" s="570"/>
      <c r="FCX430" s="570"/>
      <c r="FCY430" s="570"/>
      <c r="FCZ430" s="570"/>
      <c r="FDA430" s="570"/>
      <c r="FDB430" s="570"/>
      <c r="FDC430" s="570"/>
      <c r="FDD430" s="570"/>
      <c r="FDE430" s="570"/>
      <c r="FDF430" s="570"/>
      <c r="FDG430" s="570"/>
      <c r="FDH430" s="570"/>
      <c r="FDI430" s="570"/>
      <c r="FDJ430" s="570"/>
      <c r="FDK430" s="570"/>
      <c r="FDL430" s="570"/>
      <c r="FDM430" s="570"/>
      <c r="FDN430" s="570"/>
      <c r="FDO430" s="570"/>
      <c r="FDP430" s="570"/>
      <c r="FDQ430" s="570"/>
      <c r="FDR430" s="570"/>
      <c r="FDS430" s="570"/>
      <c r="FDT430" s="570"/>
      <c r="FDU430" s="570"/>
      <c r="FDV430" s="570"/>
      <c r="FDW430" s="570"/>
      <c r="FDX430" s="570"/>
      <c r="FDY430" s="570"/>
      <c r="FDZ430" s="570"/>
      <c r="FEA430" s="570"/>
      <c r="FEB430" s="570"/>
      <c r="FEC430" s="570"/>
      <c r="FED430" s="570"/>
      <c r="FEE430" s="570"/>
      <c r="FEF430" s="570"/>
      <c r="FEG430" s="570"/>
      <c r="FEH430" s="570"/>
      <c r="FEI430" s="570"/>
      <c r="FEJ430" s="570"/>
      <c r="FEK430" s="570"/>
      <c r="FEL430" s="570"/>
      <c r="FEM430" s="570"/>
      <c r="FEN430" s="570"/>
      <c r="FEO430" s="570"/>
      <c r="FEP430" s="570"/>
      <c r="FEQ430" s="570"/>
      <c r="FER430" s="570"/>
      <c r="FES430" s="570"/>
      <c r="FET430" s="570"/>
      <c r="FEU430" s="570"/>
      <c r="FEV430" s="570"/>
      <c r="FEW430" s="570"/>
      <c r="FEX430" s="570"/>
      <c r="FEY430" s="570"/>
      <c r="FEZ430" s="570"/>
      <c r="FFA430" s="570"/>
      <c r="FFB430" s="570"/>
      <c r="FFC430" s="570"/>
      <c r="FFD430" s="570"/>
      <c r="FFE430" s="570"/>
      <c r="FFF430" s="570"/>
      <c r="FFG430" s="570"/>
      <c r="FFH430" s="570"/>
      <c r="FFI430" s="570"/>
      <c r="FFJ430" s="570"/>
      <c r="FFK430" s="570"/>
      <c r="FFL430" s="570"/>
      <c r="FFM430" s="570"/>
      <c r="FFN430" s="570"/>
      <c r="FFO430" s="570"/>
      <c r="FFP430" s="570"/>
      <c r="FFQ430" s="570"/>
      <c r="FFR430" s="570"/>
      <c r="FFS430" s="570"/>
      <c r="FFT430" s="570"/>
      <c r="FFU430" s="570"/>
      <c r="FFV430" s="570"/>
      <c r="FFW430" s="570"/>
      <c r="FFX430" s="570"/>
      <c r="FFY430" s="570"/>
      <c r="FFZ430" s="570"/>
      <c r="FGA430" s="570"/>
      <c r="FGB430" s="570"/>
      <c r="FGC430" s="570"/>
      <c r="FGD430" s="570"/>
      <c r="FGE430" s="570"/>
      <c r="FGF430" s="570"/>
      <c r="FGG430" s="570"/>
      <c r="FGH430" s="570"/>
      <c r="FGI430" s="570"/>
      <c r="FGJ430" s="570"/>
      <c r="FGK430" s="570"/>
      <c r="FGL430" s="570"/>
      <c r="FGM430" s="570"/>
      <c r="FGN430" s="570"/>
      <c r="FGO430" s="570"/>
      <c r="FGP430" s="570"/>
      <c r="FGQ430" s="570"/>
      <c r="FGR430" s="570"/>
      <c r="FGS430" s="570"/>
      <c r="FGT430" s="570"/>
      <c r="FGU430" s="570"/>
      <c r="FGV430" s="570"/>
      <c r="FGW430" s="570"/>
      <c r="FGX430" s="570"/>
      <c r="FGY430" s="570"/>
      <c r="FGZ430" s="570"/>
      <c r="FHA430" s="570"/>
      <c r="FHB430" s="570"/>
      <c r="FHC430" s="570"/>
      <c r="FHD430" s="570"/>
      <c r="FHE430" s="570"/>
      <c r="FHF430" s="570"/>
      <c r="FHG430" s="570"/>
      <c r="FHH430" s="570"/>
      <c r="FHI430" s="570"/>
      <c r="FHJ430" s="570"/>
      <c r="FHK430" s="570"/>
      <c r="FHL430" s="570"/>
      <c r="FHM430" s="570"/>
      <c r="FHN430" s="570"/>
      <c r="FHO430" s="570"/>
      <c r="FHP430" s="570"/>
      <c r="FHQ430" s="570"/>
      <c r="FHR430" s="570"/>
      <c r="FHS430" s="570"/>
      <c r="FHT430" s="570"/>
      <c r="FHU430" s="570"/>
      <c r="FHV430" s="570"/>
      <c r="FHW430" s="570"/>
      <c r="FHX430" s="570"/>
      <c r="FHY430" s="570"/>
      <c r="FHZ430" s="570"/>
      <c r="FIA430" s="570"/>
      <c r="FIB430" s="570"/>
      <c r="FIC430" s="570"/>
      <c r="FID430" s="570"/>
      <c r="FIE430" s="570"/>
      <c r="FIF430" s="570"/>
      <c r="FIG430" s="570"/>
      <c r="FIH430" s="570"/>
      <c r="FII430" s="570"/>
      <c r="FIJ430" s="570"/>
      <c r="FIK430" s="570"/>
      <c r="FIL430" s="570"/>
      <c r="FIM430" s="570"/>
      <c r="FIN430" s="570"/>
      <c r="FIO430" s="570"/>
      <c r="FIP430" s="570"/>
      <c r="FIQ430" s="570"/>
      <c r="FIR430" s="570"/>
      <c r="FIS430" s="570"/>
      <c r="FIT430" s="570"/>
      <c r="FIU430" s="570"/>
      <c r="FIV430" s="570"/>
      <c r="FIW430" s="570"/>
      <c r="FIX430" s="570"/>
      <c r="FIY430" s="570"/>
      <c r="FIZ430" s="570"/>
      <c r="FJA430" s="570"/>
      <c r="FJB430" s="570"/>
      <c r="FJC430" s="570"/>
      <c r="FJD430" s="570"/>
      <c r="FJE430" s="570"/>
      <c r="FJF430" s="570"/>
      <c r="FJG430" s="570"/>
      <c r="FJH430" s="570"/>
      <c r="FJI430" s="570"/>
      <c r="FJJ430" s="570"/>
      <c r="FJK430" s="570"/>
      <c r="FJL430" s="570"/>
      <c r="FJM430" s="570"/>
      <c r="FJN430" s="570"/>
      <c r="FJO430" s="570"/>
      <c r="FJP430" s="570"/>
      <c r="FJQ430" s="570"/>
      <c r="FJR430" s="570"/>
      <c r="FJS430" s="570"/>
      <c r="FJT430" s="570"/>
      <c r="FJU430" s="570"/>
      <c r="FJV430" s="570"/>
      <c r="FJW430" s="570"/>
      <c r="FJX430" s="570"/>
      <c r="FJY430" s="570"/>
      <c r="FJZ430" s="570"/>
      <c r="FKA430" s="570"/>
      <c r="FKB430" s="570"/>
      <c r="FKC430" s="570"/>
      <c r="FKD430" s="570"/>
      <c r="FKE430" s="570"/>
      <c r="FKF430" s="570"/>
      <c r="FKG430" s="570"/>
      <c r="FKH430" s="570"/>
      <c r="FKI430" s="570"/>
      <c r="FKJ430" s="570"/>
      <c r="FKK430" s="570"/>
      <c r="FKL430" s="570"/>
      <c r="FKM430" s="570"/>
      <c r="FKN430" s="570"/>
      <c r="FKO430" s="570"/>
      <c r="FKP430" s="570"/>
      <c r="FKQ430" s="570"/>
      <c r="FKR430" s="570"/>
      <c r="FKS430" s="570"/>
      <c r="FKT430" s="570"/>
      <c r="FKU430" s="570"/>
      <c r="FKV430" s="570"/>
      <c r="FKW430" s="570"/>
      <c r="FKX430" s="570"/>
      <c r="FKY430" s="570"/>
      <c r="FKZ430" s="570"/>
      <c r="FLA430" s="570"/>
      <c r="FLB430" s="570"/>
      <c r="FLC430" s="570"/>
      <c r="FLD430" s="570"/>
      <c r="FLE430" s="570"/>
      <c r="FLF430" s="570"/>
      <c r="FLG430" s="570"/>
      <c r="FLH430" s="570"/>
      <c r="FLI430" s="570"/>
      <c r="FLJ430" s="570"/>
      <c r="FLK430" s="570"/>
      <c r="FLL430" s="570"/>
      <c r="FLM430" s="570"/>
      <c r="FLN430" s="570"/>
      <c r="FLO430" s="570"/>
      <c r="FLP430" s="570"/>
      <c r="FLQ430" s="570"/>
      <c r="FLR430" s="570"/>
      <c r="FLS430" s="570"/>
      <c r="FLT430" s="570"/>
      <c r="FLU430" s="570"/>
      <c r="FLV430" s="570"/>
      <c r="FLW430" s="570"/>
      <c r="FLX430" s="570"/>
      <c r="FLY430" s="570"/>
      <c r="FLZ430" s="570"/>
      <c r="FMA430" s="570"/>
      <c r="FMB430" s="570"/>
      <c r="FMC430" s="570"/>
      <c r="FMD430" s="570"/>
      <c r="FME430" s="570"/>
      <c r="FMF430" s="570"/>
      <c r="FMG430" s="570"/>
      <c r="FMH430" s="570"/>
      <c r="FMI430" s="570"/>
      <c r="FMJ430" s="570"/>
      <c r="FMK430" s="570"/>
      <c r="FML430" s="570"/>
      <c r="FMM430" s="570"/>
      <c r="FMN430" s="570"/>
      <c r="FMO430" s="570"/>
      <c r="FMP430" s="570"/>
      <c r="FMQ430" s="570"/>
      <c r="FMR430" s="570"/>
      <c r="FMS430" s="570"/>
      <c r="FMT430" s="570"/>
      <c r="FMU430" s="570"/>
      <c r="FMV430" s="570"/>
      <c r="FMW430" s="570"/>
      <c r="FMX430" s="570"/>
      <c r="FMY430" s="570"/>
      <c r="FMZ430" s="570"/>
      <c r="FNA430" s="570"/>
      <c r="FNB430" s="570"/>
      <c r="FNC430" s="570"/>
      <c r="FND430" s="570"/>
      <c r="FNE430" s="570"/>
      <c r="FNF430" s="570"/>
      <c r="FNG430" s="570"/>
      <c r="FNH430" s="570"/>
      <c r="FNI430" s="570"/>
      <c r="FNJ430" s="570"/>
      <c r="FNK430" s="570"/>
      <c r="FNL430" s="570"/>
      <c r="FNM430" s="570"/>
      <c r="FNN430" s="570"/>
      <c r="FNO430" s="570"/>
      <c r="FNP430" s="570"/>
      <c r="FNQ430" s="570"/>
      <c r="FNR430" s="570"/>
      <c r="FNS430" s="570"/>
      <c r="FNT430" s="570"/>
      <c r="FNU430" s="570"/>
      <c r="FNV430" s="570"/>
      <c r="FNW430" s="570"/>
      <c r="FNX430" s="570"/>
      <c r="FNY430" s="570"/>
      <c r="FNZ430" s="570"/>
      <c r="FOA430" s="570"/>
      <c r="FOB430" s="570"/>
      <c r="FOC430" s="570"/>
      <c r="FOD430" s="570"/>
      <c r="FOE430" s="570"/>
      <c r="FOF430" s="570"/>
      <c r="FOG430" s="570"/>
      <c r="FOH430" s="570"/>
      <c r="FOI430" s="570"/>
      <c r="FOJ430" s="570"/>
      <c r="FOK430" s="570"/>
      <c r="FOL430" s="570"/>
      <c r="FOM430" s="570"/>
      <c r="FON430" s="570"/>
      <c r="FOO430" s="570"/>
      <c r="FOP430" s="570"/>
      <c r="FOQ430" s="570"/>
      <c r="FOR430" s="570"/>
      <c r="FOS430" s="570"/>
      <c r="FOT430" s="570"/>
      <c r="FOU430" s="570"/>
      <c r="FOV430" s="570"/>
      <c r="FOW430" s="570"/>
      <c r="FOX430" s="570"/>
      <c r="FOY430" s="570"/>
      <c r="FOZ430" s="570"/>
      <c r="FPA430" s="570"/>
      <c r="FPB430" s="570"/>
      <c r="FPC430" s="570"/>
      <c r="FPD430" s="570"/>
      <c r="FPE430" s="570"/>
      <c r="FPF430" s="570"/>
      <c r="FPG430" s="570"/>
      <c r="FPH430" s="570"/>
      <c r="FPI430" s="570"/>
      <c r="FPJ430" s="570"/>
      <c r="FPK430" s="570"/>
      <c r="FPL430" s="570"/>
      <c r="FPM430" s="570"/>
      <c r="FPN430" s="570"/>
      <c r="FPO430" s="570"/>
      <c r="FPP430" s="570"/>
      <c r="FPQ430" s="570"/>
      <c r="FPR430" s="570"/>
      <c r="FPS430" s="570"/>
      <c r="FPT430" s="570"/>
      <c r="FPU430" s="570"/>
      <c r="FPV430" s="570"/>
      <c r="FPW430" s="570"/>
      <c r="FPX430" s="570"/>
      <c r="FPY430" s="570"/>
      <c r="FPZ430" s="570"/>
      <c r="FQA430" s="570"/>
      <c r="FQB430" s="570"/>
      <c r="FQC430" s="570"/>
      <c r="FQD430" s="570"/>
      <c r="FQE430" s="570"/>
      <c r="FQF430" s="570"/>
      <c r="FQG430" s="570"/>
      <c r="FQH430" s="570"/>
      <c r="FQI430" s="570"/>
      <c r="FQJ430" s="570"/>
      <c r="FQK430" s="570"/>
      <c r="FQL430" s="570"/>
      <c r="FQM430" s="570"/>
      <c r="FQN430" s="570"/>
      <c r="FQO430" s="570"/>
      <c r="FQP430" s="570"/>
      <c r="FQQ430" s="570"/>
      <c r="FQR430" s="570"/>
      <c r="FQS430" s="570"/>
      <c r="FQT430" s="570"/>
      <c r="FQU430" s="570"/>
      <c r="FQV430" s="570"/>
      <c r="FQW430" s="570"/>
      <c r="FQX430" s="570"/>
      <c r="FQY430" s="570"/>
      <c r="FQZ430" s="570"/>
      <c r="FRA430" s="570"/>
      <c r="FRB430" s="570"/>
      <c r="FRC430" s="570"/>
      <c r="FRD430" s="570"/>
      <c r="FRE430" s="570"/>
      <c r="FRF430" s="570"/>
      <c r="FRG430" s="570"/>
      <c r="FRH430" s="570"/>
      <c r="FRI430" s="570"/>
      <c r="FRJ430" s="570"/>
      <c r="FRK430" s="570"/>
      <c r="FRL430" s="570"/>
      <c r="FRM430" s="570"/>
      <c r="FRN430" s="570"/>
      <c r="FRO430" s="570"/>
      <c r="FRP430" s="570"/>
      <c r="FRQ430" s="570"/>
      <c r="FRR430" s="570"/>
      <c r="FRS430" s="570"/>
      <c r="FRT430" s="570"/>
      <c r="FRU430" s="570"/>
      <c r="FRV430" s="570"/>
      <c r="FRW430" s="570"/>
      <c r="FRX430" s="570"/>
      <c r="FRY430" s="570"/>
      <c r="FRZ430" s="570"/>
      <c r="FSA430" s="570"/>
      <c r="FSB430" s="570"/>
      <c r="FSC430" s="570"/>
      <c r="FSD430" s="570"/>
      <c r="FSE430" s="570"/>
      <c r="FSF430" s="570"/>
      <c r="FSG430" s="570"/>
      <c r="FSH430" s="570"/>
      <c r="FSI430" s="570"/>
      <c r="FSJ430" s="570"/>
      <c r="FSK430" s="570"/>
      <c r="FSL430" s="570"/>
      <c r="FSM430" s="570"/>
      <c r="FSN430" s="570"/>
      <c r="FSO430" s="570"/>
      <c r="FSP430" s="570"/>
      <c r="FSQ430" s="570"/>
      <c r="FSR430" s="570"/>
      <c r="FSS430" s="570"/>
      <c r="FST430" s="570"/>
      <c r="FSU430" s="570"/>
      <c r="FSV430" s="570"/>
      <c r="FSW430" s="570"/>
      <c r="FSX430" s="570"/>
      <c r="FSY430" s="570"/>
      <c r="FSZ430" s="570"/>
      <c r="FTA430" s="570"/>
      <c r="FTB430" s="570"/>
      <c r="FTC430" s="570"/>
      <c r="FTD430" s="570"/>
      <c r="FTE430" s="570"/>
      <c r="FTF430" s="570"/>
      <c r="FTG430" s="570"/>
      <c r="FTH430" s="570"/>
      <c r="FTI430" s="570"/>
      <c r="FTJ430" s="570"/>
      <c r="FTK430" s="570"/>
      <c r="FTL430" s="570"/>
      <c r="FTM430" s="570"/>
      <c r="FTN430" s="570"/>
      <c r="FTO430" s="570"/>
      <c r="FTP430" s="570"/>
      <c r="FTQ430" s="570"/>
      <c r="FTR430" s="570"/>
      <c r="FTS430" s="570"/>
      <c r="FTT430" s="570"/>
      <c r="FTU430" s="570"/>
      <c r="FTV430" s="570"/>
      <c r="FTW430" s="570"/>
      <c r="FTX430" s="570"/>
      <c r="FTY430" s="570"/>
      <c r="FTZ430" s="570"/>
      <c r="FUA430" s="570"/>
      <c r="FUB430" s="570"/>
      <c r="FUC430" s="570"/>
      <c r="FUD430" s="570"/>
      <c r="FUE430" s="570"/>
      <c r="FUF430" s="570"/>
      <c r="FUG430" s="570"/>
      <c r="FUH430" s="570"/>
      <c r="FUI430" s="570"/>
      <c r="FUJ430" s="570"/>
      <c r="FUK430" s="570"/>
      <c r="FUL430" s="570"/>
      <c r="FUM430" s="570"/>
      <c r="FUN430" s="570"/>
      <c r="FUO430" s="570"/>
      <c r="FUP430" s="570"/>
      <c r="FUQ430" s="570"/>
      <c r="FUR430" s="570"/>
      <c r="FUS430" s="570"/>
      <c r="FUT430" s="570"/>
      <c r="FUU430" s="570"/>
      <c r="FUV430" s="570"/>
      <c r="FUW430" s="570"/>
      <c r="FUX430" s="570"/>
      <c r="FUY430" s="570"/>
      <c r="FUZ430" s="570"/>
      <c r="FVA430" s="570"/>
      <c r="FVB430" s="570"/>
      <c r="FVC430" s="570"/>
      <c r="FVD430" s="570"/>
      <c r="FVE430" s="570"/>
      <c r="FVF430" s="570"/>
      <c r="FVG430" s="570"/>
      <c r="FVH430" s="570"/>
      <c r="FVI430" s="570"/>
      <c r="FVJ430" s="570"/>
      <c r="FVK430" s="570"/>
      <c r="FVL430" s="570"/>
      <c r="FVM430" s="570"/>
      <c r="FVN430" s="570"/>
      <c r="FVO430" s="570"/>
      <c r="FVP430" s="570"/>
      <c r="FVQ430" s="570"/>
      <c r="FVR430" s="570"/>
      <c r="FVS430" s="570"/>
      <c r="FVT430" s="570"/>
      <c r="FVU430" s="570"/>
      <c r="FVV430" s="570"/>
      <c r="FVW430" s="570"/>
      <c r="FVX430" s="570"/>
      <c r="FVY430" s="570"/>
      <c r="FVZ430" s="570"/>
      <c r="FWA430" s="570"/>
      <c r="FWB430" s="570"/>
      <c r="FWC430" s="570"/>
      <c r="FWD430" s="570"/>
      <c r="FWE430" s="570"/>
      <c r="FWF430" s="570"/>
      <c r="FWG430" s="570"/>
      <c r="FWH430" s="570"/>
      <c r="FWI430" s="570"/>
      <c r="FWJ430" s="570"/>
      <c r="FWK430" s="570"/>
      <c r="FWL430" s="570"/>
      <c r="FWM430" s="570"/>
      <c r="FWN430" s="570"/>
      <c r="FWO430" s="570"/>
      <c r="FWP430" s="570"/>
      <c r="FWQ430" s="570"/>
      <c r="FWR430" s="570"/>
      <c r="FWS430" s="570"/>
      <c r="FWT430" s="570"/>
      <c r="FWU430" s="570"/>
      <c r="FWV430" s="570"/>
      <c r="FWW430" s="570"/>
      <c r="FWX430" s="570"/>
      <c r="FWY430" s="570"/>
      <c r="FWZ430" s="570"/>
      <c r="FXA430" s="570"/>
      <c r="FXB430" s="570"/>
      <c r="FXC430" s="570"/>
      <c r="FXD430" s="570"/>
      <c r="FXE430" s="570"/>
      <c r="FXF430" s="570"/>
      <c r="FXG430" s="570"/>
      <c r="FXH430" s="570"/>
      <c r="FXI430" s="570"/>
      <c r="FXJ430" s="570"/>
      <c r="FXK430" s="570"/>
      <c r="FXL430" s="570"/>
      <c r="FXM430" s="570"/>
      <c r="FXN430" s="570"/>
      <c r="FXO430" s="570"/>
      <c r="FXP430" s="570"/>
      <c r="FXQ430" s="570"/>
      <c r="FXR430" s="570"/>
      <c r="FXS430" s="570"/>
      <c r="FXT430" s="570"/>
      <c r="FXU430" s="570"/>
      <c r="FXV430" s="570"/>
      <c r="FXW430" s="570"/>
      <c r="FXX430" s="570"/>
      <c r="FXY430" s="570"/>
      <c r="FXZ430" s="570"/>
      <c r="FYA430" s="570"/>
      <c r="FYB430" s="570"/>
      <c r="FYC430" s="570"/>
      <c r="FYD430" s="570"/>
      <c r="FYE430" s="570"/>
      <c r="FYF430" s="570"/>
      <c r="FYG430" s="570"/>
      <c r="FYH430" s="570"/>
      <c r="FYI430" s="570"/>
      <c r="FYJ430" s="570"/>
      <c r="FYK430" s="570"/>
      <c r="FYL430" s="570"/>
      <c r="FYM430" s="570"/>
      <c r="FYN430" s="570"/>
      <c r="FYO430" s="570"/>
      <c r="FYP430" s="570"/>
      <c r="FYQ430" s="570"/>
      <c r="FYR430" s="570"/>
      <c r="FYS430" s="570"/>
      <c r="FYT430" s="570"/>
      <c r="FYU430" s="570"/>
      <c r="FYV430" s="570"/>
      <c r="FYW430" s="570"/>
      <c r="FYX430" s="570"/>
      <c r="FYY430" s="570"/>
      <c r="FYZ430" s="570"/>
      <c r="FZA430" s="570"/>
      <c r="FZB430" s="570"/>
      <c r="FZC430" s="570"/>
      <c r="FZD430" s="570"/>
      <c r="FZE430" s="570"/>
      <c r="FZF430" s="570"/>
      <c r="FZG430" s="570"/>
      <c r="FZH430" s="570"/>
      <c r="FZI430" s="570"/>
      <c r="FZJ430" s="570"/>
      <c r="FZK430" s="570"/>
      <c r="FZL430" s="570"/>
      <c r="FZM430" s="570"/>
      <c r="FZN430" s="570"/>
      <c r="FZO430" s="570"/>
      <c r="FZP430" s="570"/>
      <c r="FZQ430" s="570"/>
      <c r="FZR430" s="570"/>
      <c r="FZS430" s="570"/>
      <c r="FZT430" s="570"/>
      <c r="FZU430" s="570"/>
      <c r="FZV430" s="570"/>
      <c r="FZW430" s="570"/>
      <c r="FZX430" s="570"/>
      <c r="FZY430" s="570"/>
      <c r="FZZ430" s="570"/>
      <c r="GAA430" s="570"/>
      <c r="GAB430" s="570"/>
      <c r="GAC430" s="570"/>
      <c r="GAD430" s="570"/>
      <c r="GAE430" s="570"/>
      <c r="GAF430" s="570"/>
      <c r="GAG430" s="570"/>
      <c r="GAH430" s="570"/>
      <c r="GAI430" s="570"/>
      <c r="GAJ430" s="570"/>
      <c r="GAK430" s="570"/>
      <c r="GAL430" s="570"/>
      <c r="GAM430" s="570"/>
      <c r="GAN430" s="570"/>
      <c r="GAO430" s="570"/>
      <c r="GAP430" s="570"/>
      <c r="GAQ430" s="570"/>
      <c r="GAR430" s="570"/>
      <c r="GAS430" s="570"/>
      <c r="GAT430" s="570"/>
      <c r="GAU430" s="570"/>
      <c r="GAV430" s="570"/>
      <c r="GAW430" s="570"/>
      <c r="GAX430" s="570"/>
      <c r="GAY430" s="570"/>
      <c r="GAZ430" s="570"/>
      <c r="GBA430" s="570"/>
      <c r="GBB430" s="570"/>
      <c r="GBC430" s="570"/>
      <c r="GBD430" s="570"/>
      <c r="GBE430" s="570"/>
      <c r="GBF430" s="570"/>
      <c r="GBG430" s="570"/>
      <c r="GBH430" s="570"/>
      <c r="GBI430" s="570"/>
      <c r="GBJ430" s="570"/>
      <c r="GBK430" s="570"/>
      <c r="GBL430" s="570"/>
      <c r="GBM430" s="570"/>
      <c r="GBN430" s="570"/>
      <c r="GBO430" s="570"/>
      <c r="GBP430" s="570"/>
      <c r="GBQ430" s="570"/>
      <c r="GBR430" s="570"/>
      <c r="GBS430" s="570"/>
      <c r="GBT430" s="570"/>
      <c r="GBU430" s="570"/>
      <c r="GBV430" s="570"/>
      <c r="GBW430" s="570"/>
      <c r="GBX430" s="570"/>
      <c r="GBY430" s="570"/>
      <c r="GBZ430" s="570"/>
      <c r="GCA430" s="570"/>
      <c r="GCB430" s="570"/>
      <c r="GCC430" s="570"/>
      <c r="GCD430" s="570"/>
      <c r="GCE430" s="570"/>
      <c r="GCF430" s="570"/>
      <c r="GCG430" s="570"/>
      <c r="GCH430" s="570"/>
      <c r="GCI430" s="570"/>
      <c r="GCJ430" s="570"/>
      <c r="GCK430" s="570"/>
      <c r="GCL430" s="570"/>
      <c r="GCM430" s="570"/>
      <c r="GCN430" s="570"/>
      <c r="GCO430" s="570"/>
      <c r="GCP430" s="570"/>
      <c r="GCQ430" s="570"/>
      <c r="GCR430" s="570"/>
      <c r="GCS430" s="570"/>
      <c r="GCT430" s="570"/>
      <c r="GCU430" s="570"/>
      <c r="GCV430" s="570"/>
      <c r="GCW430" s="570"/>
      <c r="GCX430" s="570"/>
      <c r="GCY430" s="570"/>
      <c r="GCZ430" s="570"/>
      <c r="GDA430" s="570"/>
      <c r="GDB430" s="570"/>
      <c r="GDC430" s="570"/>
      <c r="GDD430" s="570"/>
      <c r="GDE430" s="570"/>
      <c r="GDF430" s="570"/>
      <c r="GDG430" s="570"/>
      <c r="GDH430" s="570"/>
      <c r="GDI430" s="570"/>
      <c r="GDJ430" s="570"/>
      <c r="GDK430" s="570"/>
      <c r="GDL430" s="570"/>
      <c r="GDM430" s="570"/>
      <c r="GDN430" s="570"/>
      <c r="GDO430" s="570"/>
      <c r="GDP430" s="570"/>
      <c r="GDQ430" s="570"/>
      <c r="GDR430" s="570"/>
      <c r="GDS430" s="570"/>
      <c r="GDT430" s="570"/>
      <c r="GDU430" s="570"/>
      <c r="GDV430" s="570"/>
      <c r="GDW430" s="570"/>
      <c r="GDX430" s="570"/>
      <c r="GDY430" s="570"/>
      <c r="GDZ430" s="570"/>
      <c r="GEA430" s="570"/>
      <c r="GEB430" s="570"/>
      <c r="GEC430" s="570"/>
      <c r="GED430" s="570"/>
      <c r="GEE430" s="570"/>
      <c r="GEF430" s="570"/>
      <c r="GEG430" s="570"/>
      <c r="GEH430" s="570"/>
      <c r="GEI430" s="570"/>
      <c r="GEJ430" s="570"/>
      <c r="GEK430" s="570"/>
      <c r="GEL430" s="570"/>
      <c r="GEM430" s="570"/>
      <c r="GEN430" s="570"/>
      <c r="GEO430" s="570"/>
      <c r="GEP430" s="570"/>
      <c r="GEQ430" s="570"/>
      <c r="GER430" s="570"/>
      <c r="GES430" s="570"/>
      <c r="GET430" s="570"/>
      <c r="GEU430" s="570"/>
      <c r="GEV430" s="570"/>
      <c r="GEW430" s="570"/>
      <c r="GEX430" s="570"/>
      <c r="GEY430" s="570"/>
      <c r="GEZ430" s="570"/>
      <c r="GFA430" s="570"/>
      <c r="GFB430" s="570"/>
      <c r="GFC430" s="570"/>
      <c r="GFD430" s="570"/>
      <c r="GFE430" s="570"/>
      <c r="GFF430" s="570"/>
      <c r="GFG430" s="570"/>
      <c r="GFH430" s="570"/>
      <c r="GFI430" s="570"/>
      <c r="GFJ430" s="570"/>
      <c r="GFK430" s="570"/>
      <c r="GFL430" s="570"/>
      <c r="GFM430" s="570"/>
      <c r="GFN430" s="570"/>
      <c r="GFO430" s="570"/>
      <c r="GFP430" s="570"/>
      <c r="GFQ430" s="570"/>
      <c r="GFR430" s="570"/>
      <c r="GFS430" s="570"/>
      <c r="GFT430" s="570"/>
      <c r="GFU430" s="570"/>
      <c r="GFV430" s="570"/>
      <c r="GFW430" s="570"/>
      <c r="GFX430" s="570"/>
      <c r="GFY430" s="570"/>
      <c r="GFZ430" s="570"/>
      <c r="GGA430" s="570"/>
      <c r="GGB430" s="570"/>
      <c r="GGC430" s="570"/>
      <c r="GGD430" s="570"/>
      <c r="GGE430" s="570"/>
      <c r="GGF430" s="570"/>
      <c r="GGG430" s="570"/>
      <c r="GGH430" s="570"/>
      <c r="GGI430" s="570"/>
      <c r="GGJ430" s="570"/>
      <c r="GGK430" s="570"/>
      <c r="GGL430" s="570"/>
      <c r="GGM430" s="570"/>
      <c r="GGN430" s="570"/>
      <c r="GGO430" s="570"/>
      <c r="GGP430" s="570"/>
      <c r="GGQ430" s="570"/>
      <c r="GGR430" s="570"/>
      <c r="GGS430" s="570"/>
      <c r="GGT430" s="570"/>
      <c r="GGU430" s="570"/>
      <c r="GGV430" s="570"/>
      <c r="GGW430" s="570"/>
      <c r="GGX430" s="570"/>
      <c r="GGY430" s="570"/>
      <c r="GGZ430" s="570"/>
      <c r="GHA430" s="570"/>
      <c r="GHB430" s="570"/>
      <c r="GHC430" s="570"/>
      <c r="GHD430" s="570"/>
      <c r="GHE430" s="570"/>
      <c r="GHF430" s="570"/>
      <c r="GHG430" s="570"/>
      <c r="GHH430" s="570"/>
      <c r="GHI430" s="570"/>
      <c r="GHJ430" s="570"/>
      <c r="GHK430" s="570"/>
      <c r="GHL430" s="570"/>
      <c r="GHM430" s="570"/>
      <c r="GHN430" s="570"/>
      <c r="GHO430" s="570"/>
      <c r="GHP430" s="570"/>
      <c r="GHQ430" s="570"/>
      <c r="GHR430" s="570"/>
      <c r="GHS430" s="570"/>
      <c r="GHT430" s="570"/>
      <c r="GHU430" s="570"/>
      <c r="GHV430" s="570"/>
      <c r="GHW430" s="570"/>
      <c r="GHX430" s="570"/>
      <c r="GHY430" s="570"/>
      <c r="GHZ430" s="570"/>
      <c r="GIA430" s="570"/>
      <c r="GIB430" s="570"/>
      <c r="GIC430" s="570"/>
      <c r="GID430" s="570"/>
      <c r="GIE430" s="570"/>
      <c r="GIF430" s="570"/>
      <c r="GIG430" s="570"/>
      <c r="GIH430" s="570"/>
      <c r="GII430" s="570"/>
      <c r="GIJ430" s="570"/>
      <c r="GIK430" s="570"/>
      <c r="GIL430" s="570"/>
      <c r="GIM430" s="570"/>
      <c r="GIN430" s="570"/>
      <c r="GIO430" s="570"/>
      <c r="GIP430" s="570"/>
      <c r="GIQ430" s="570"/>
      <c r="GIR430" s="570"/>
      <c r="GIS430" s="570"/>
      <c r="GIT430" s="570"/>
      <c r="GIU430" s="570"/>
      <c r="GIV430" s="570"/>
      <c r="GIW430" s="570"/>
      <c r="GIX430" s="570"/>
      <c r="GIY430" s="570"/>
      <c r="GIZ430" s="570"/>
      <c r="GJA430" s="570"/>
      <c r="GJB430" s="570"/>
      <c r="GJC430" s="570"/>
      <c r="GJD430" s="570"/>
      <c r="GJE430" s="570"/>
      <c r="GJF430" s="570"/>
      <c r="GJG430" s="570"/>
      <c r="GJH430" s="570"/>
      <c r="GJI430" s="570"/>
      <c r="GJJ430" s="570"/>
      <c r="GJK430" s="570"/>
      <c r="GJL430" s="570"/>
      <c r="GJM430" s="570"/>
      <c r="GJN430" s="570"/>
      <c r="GJO430" s="570"/>
      <c r="GJP430" s="570"/>
      <c r="GJQ430" s="570"/>
      <c r="GJR430" s="570"/>
      <c r="GJS430" s="570"/>
      <c r="GJT430" s="570"/>
      <c r="GJU430" s="570"/>
      <c r="GJV430" s="570"/>
      <c r="GJW430" s="570"/>
      <c r="GJX430" s="570"/>
      <c r="GJY430" s="570"/>
      <c r="GJZ430" s="570"/>
      <c r="GKA430" s="570"/>
      <c r="GKB430" s="570"/>
      <c r="GKC430" s="570"/>
      <c r="GKD430" s="570"/>
      <c r="GKE430" s="570"/>
      <c r="GKF430" s="570"/>
      <c r="GKG430" s="570"/>
      <c r="GKH430" s="570"/>
      <c r="GKI430" s="570"/>
      <c r="GKJ430" s="570"/>
      <c r="GKK430" s="570"/>
      <c r="GKL430" s="570"/>
      <c r="GKM430" s="570"/>
      <c r="GKN430" s="570"/>
      <c r="GKO430" s="570"/>
      <c r="GKP430" s="570"/>
      <c r="GKQ430" s="570"/>
      <c r="GKR430" s="570"/>
      <c r="GKS430" s="570"/>
      <c r="GKT430" s="570"/>
      <c r="GKU430" s="570"/>
      <c r="GKV430" s="570"/>
      <c r="GKW430" s="570"/>
      <c r="GKX430" s="570"/>
      <c r="GKY430" s="570"/>
      <c r="GKZ430" s="570"/>
      <c r="GLA430" s="570"/>
      <c r="GLB430" s="570"/>
      <c r="GLC430" s="570"/>
      <c r="GLD430" s="570"/>
      <c r="GLE430" s="570"/>
      <c r="GLF430" s="570"/>
      <c r="GLG430" s="570"/>
      <c r="GLH430" s="570"/>
      <c r="GLI430" s="570"/>
      <c r="GLJ430" s="570"/>
      <c r="GLK430" s="570"/>
      <c r="GLL430" s="570"/>
      <c r="GLM430" s="570"/>
      <c r="GLN430" s="570"/>
      <c r="GLO430" s="570"/>
      <c r="GLP430" s="570"/>
      <c r="GLQ430" s="570"/>
      <c r="GLR430" s="570"/>
      <c r="GLS430" s="570"/>
      <c r="GLT430" s="570"/>
      <c r="GLU430" s="570"/>
      <c r="GLV430" s="570"/>
      <c r="GLW430" s="570"/>
      <c r="GLX430" s="570"/>
      <c r="GLY430" s="570"/>
      <c r="GLZ430" s="570"/>
      <c r="GMA430" s="570"/>
      <c r="GMB430" s="570"/>
      <c r="GMC430" s="570"/>
      <c r="GMD430" s="570"/>
      <c r="GME430" s="570"/>
      <c r="GMF430" s="570"/>
      <c r="GMG430" s="570"/>
      <c r="GMH430" s="570"/>
      <c r="GMI430" s="570"/>
      <c r="GMJ430" s="570"/>
      <c r="GMK430" s="570"/>
      <c r="GML430" s="570"/>
      <c r="GMM430" s="570"/>
      <c r="GMN430" s="570"/>
      <c r="GMO430" s="570"/>
      <c r="GMP430" s="570"/>
      <c r="GMQ430" s="570"/>
      <c r="GMR430" s="570"/>
      <c r="GMS430" s="570"/>
      <c r="GMT430" s="570"/>
      <c r="GMU430" s="570"/>
      <c r="GMV430" s="570"/>
      <c r="GMW430" s="570"/>
      <c r="GMX430" s="570"/>
      <c r="GMY430" s="570"/>
      <c r="GMZ430" s="570"/>
      <c r="GNA430" s="570"/>
      <c r="GNB430" s="570"/>
      <c r="GNC430" s="570"/>
      <c r="GND430" s="570"/>
      <c r="GNE430" s="570"/>
      <c r="GNF430" s="570"/>
      <c r="GNG430" s="570"/>
      <c r="GNH430" s="570"/>
      <c r="GNI430" s="570"/>
      <c r="GNJ430" s="570"/>
      <c r="GNK430" s="570"/>
      <c r="GNL430" s="570"/>
      <c r="GNM430" s="570"/>
      <c r="GNN430" s="570"/>
      <c r="GNO430" s="570"/>
      <c r="GNP430" s="570"/>
      <c r="GNQ430" s="570"/>
      <c r="GNR430" s="570"/>
      <c r="GNS430" s="570"/>
      <c r="GNT430" s="570"/>
      <c r="GNU430" s="570"/>
      <c r="GNV430" s="570"/>
      <c r="GNW430" s="570"/>
      <c r="GNX430" s="570"/>
      <c r="GNY430" s="570"/>
      <c r="GNZ430" s="570"/>
      <c r="GOA430" s="570"/>
      <c r="GOB430" s="570"/>
      <c r="GOC430" s="570"/>
      <c r="GOD430" s="570"/>
      <c r="GOE430" s="570"/>
      <c r="GOF430" s="570"/>
      <c r="GOG430" s="570"/>
      <c r="GOH430" s="570"/>
      <c r="GOI430" s="570"/>
      <c r="GOJ430" s="570"/>
      <c r="GOK430" s="570"/>
      <c r="GOL430" s="570"/>
      <c r="GOM430" s="570"/>
      <c r="GON430" s="570"/>
      <c r="GOO430" s="570"/>
      <c r="GOP430" s="570"/>
      <c r="GOQ430" s="570"/>
      <c r="GOR430" s="570"/>
      <c r="GOS430" s="570"/>
      <c r="GOT430" s="570"/>
      <c r="GOU430" s="570"/>
      <c r="GOV430" s="570"/>
      <c r="GOW430" s="570"/>
      <c r="GOX430" s="570"/>
      <c r="GOY430" s="570"/>
      <c r="GOZ430" s="570"/>
      <c r="GPA430" s="570"/>
      <c r="GPB430" s="570"/>
      <c r="GPC430" s="570"/>
      <c r="GPD430" s="570"/>
      <c r="GPE430" s="570"/>
      <c r="GPF430" s="570"/>
      <c r="GPG430" s="570"/>
      <c r="GPH430" s="570"/>
      <c r="GPI430" s="570"/>
      <c r="GPJ430" s="570"/>
      <c r="GPK430" s="570"/>
      <c r="GPL430" s="570"/>
      <c r="GPM430" s="570"/>
      <c r="GPN430" s="570"/>
      <c r="GPO430" s="570"/>
      <c r="GPP430" s="570"/>
      <c r="GPQ430" s="570"/>
      <c r="GPR430" s="570"/>
      <c r="GPS430" s="570"/>
      <c r="GPT430" s="570"/>
      <c r="GPU430" s="570"/>
      <c r="GPV430" s="570"/>
      <c r="GPW430" s="570"/>
      <c r="GPX430" s="570"/>
      <c r="GPY430" s="570"/>
      <c r="GPZ430" s="570"/>
      <c r="GQA430" s="570"/>
      <c r="GQB430" s="570"/>
      <c r="GQC430" s="570"/>
      <c r="GQD430" s="570"/>
      <c r="GQE430" s="570"/>
      <c r="GQF430" s="570"/>
      <c r="GQG430" s="570"/>
      <c r="GQH430" s="570"/>
      <c r="GQI430" s="570"/>
      <c r="GQJ430" s="570"/>
      <c r="GQK430" s="570"/>
      <c r="GQL430" s="570"/>
      <c r="GQM430" s="570"/>
      <c r="GQN430" s="570"/>
      <c r="GQO430" s="570"/>
      <c r="GQP430" s="570"/>
      <c r="GQQ430" s="570"/>
      <c r="GQR430" s="570"/>
      <c r="GQS430" s="570"/>
      <c r="GQT430" s="570"/>
      <c r="GQU430" s="570"/>
      <c r="GQV430" s="570"/>
      <c r="GQW430" s="570"/>
      <c r="GQX430" s="570"/>
      <c r="GQY430" s="570"/>
      <c r="GQZ430" s="570"/>
      <c r="GRA430" s="570"/>
      <c r="GRB430" s="570"/>
      <c r="GRC430" s="570"/>
      <c r="GRD430" s="570"/>
      <c r="GRE430" s="570"/>
      <c r="GRF430" s="570"/>
      <c r="GRG430" s="570"/>
      <c r="GRH430" s="570"/>
      <c r="GRI430" s="570"/>
      <c r="GRJ430" s="570"/>
      <c r="GRK430" s="570"/>
      <c r="GRL430" s="570"/>
      <c r="GRM430" s="570"/>
      <c r="GRN430" s="570"/>
      <c r="GRO430" s="570"/>
      <c r="GRP430" s="570"/>
      <c r="GRQ430" s="570"/>
      <c r="GRR430" s="570"/>
      <c r="GRS430" s="570"/>
      <c r="GRT430" s="570"/>
      <c r="GRU430" s="570"/>
      <c r="GRV430" s="570"/>
      <c r="GRW430" s="570"/>
      <c r="GRX430" s="570"/>
      <c r="GRY430" s="570"/>
      <c r="GRZ430" s="570"/>
      <c r="GSA430" s="570"/>
      <c r="GSB430" s="570"/>
      <c r="GSC430" s="570"/>
      <c r="GSD430" s="570"/>
      <c r="GSE430" s="570"/>
      <c r="GSF430" s="570"/>
      <c r="GSG430" s="570"/>
      <c r="GSH430" s="570"/>
      <c r="GSI430" s="570"/>
      <c r="GSJ430" s="570"/>
      <c r="GSK430" s="570"/>
      <c r="GSL430" s="570"/>
      <c r="GSM430" s="570"/>
      <c r="GSN430" s="570"/>
      <c r="GSO430" s="570"/>
      <c r="GSP430" s="570"/>
      <c r="GSQ430" s="570"/>
      <c r="GSR430" s="570"/>
      <c r="GSS430" s="570"/>
      <c r="GST430" s="570"/>
      <c r="GSU430" s="570"/>
      <c r="GSV430" s="570"/>
      <c r="GSW430" s="570"/>
      <c r="GSX430" s="570"/>
      <c r="GSY430" s="570"/>
      <c r="GSZ430" s="570"/>
      <c r="GTA430" s="570"/>
      <c r="GTB430" s="570"/>
      <c r="GTC430" s="570"/>
      <c r="GTD430" s="570"/>
      <c r="GTE430" s="570"/>
      <c r="GTF430" s="570"/>
      <c r="GTG430" s="570"/>
      <c r="GTH430" s="570"/>
      <c r="GTI430" s="570"/>
      <c r="GTJ430" s="570"/>
      <c r="GTK430" s="570"/>
      <c r="GTL430" s="570"/>
      <c r="GTM430" s="570"/>
      <c r="GTN430" s="570"/>
      <c r="GTO430" s="570"/>
      <c r="GTP430" s="570"/>
      <c r="GTQ430" s="570"/>
      <c r="GTR430" s="570"/>
      <c r="GTS430" s="570"/>
      <c r="GTT430" s="570"/>
      <c r="GTU430" s="570"/>
      <c r="GTV430" s="570"/>
      <c r="GTW430" s="570"/>
      <c r="GTX430" s="570"/>
      <c r="GTY430" s="570"/>
      <c r="GTZ430" s="570"/>
      <c r="GUA430" s="570"/>
      <c r="GUB430" s="570"/>
      <c r="GUC430" s="570"/>
      <c r="GUD430" s="570"/>
      <c r="GUE430" s="570"/>
      <c r="GUF430" s="570"/>
      <c r="GUG430" s="570"/>
      <c r="GUH430" s="570"/>
      <c r="GUI430" s="570"/>
      <c r="GUJ430" s="570"/>
      <c r="GUK430" s="570"/>
      <c r="GUL430" s="570"/>
      <c r="GUM430" s="570"/>
      <c r="GUN430" s="570"/>
      <c r="GUO430" s="570"/>
      <c r="GUP430" s="570"/>
      <c r="GUQ430" s="570"/>
      <c r="GUR430" s="570"/>
      <c r="GUS430" s="570"/>
      <c r="GUT430" s="570"/>
      <c r="GUU430" s="570"/>
      <c r="GUV430" s="570"/>
      <c r="GUW430" s="570"/>
      <c r="GUX430" s="570"/>
      <c r="GUY430" s="570"/>
      <c r="GUZ430" s="570"/>
      <c r="GVA430" s="570"/>
      <c r="GVB430" s="570"/>
      <c r="GVC430" s="570"/>
      <c r="GVD430" s="570"/>
      <c r="GVE430" s="570"/>
      <c r="GVF430" s="570"/>
      <c r="GVG430" s="570"/>
      <c r="GVH430" s="570"/>
      <c r="GVI430" s="570"/>
      <c r="GVJ430" s="570"/>
      <c r="GVK430" s="570"/>
      <c r="GVL430" s="570"/>
      <c r="GVM430" s="570"/>
      <c r="GVN430" s="570"/>
      <c r="GVO430" s="570"/>
      <c r="GVP430" s="570"/>
      <c r="GVQ430" s="570"/>
      <c r="GVR430" s="570"/>
      <c r="GVS430" s="570"/>
      <c r="GVT430" s="570"/>
      <c r="GVU430" s="570"/>
      <c r="GVV430" s="570"/>
      <c r="GVW430" s="570"/>
      <c r="GVX430" s="570"/>
      <c r="GVY430" s="570"/>
      <c r="GVZ430" s="570"/>
      <c r="GWA430" s="570"/>
      <c r="GWB430" s="570"/>
      <c r="GWC430" s="570"/>
      <c r="GWD430" s="570"/>
      <c r="GWE430" s="570"/>
      <c r="GWF430" s="570"/>
      <c r="GWG430" s="570"/>
      <c r="GWH430" s="570"/>
      <c r="GWI430" s="570"/>
      <c r="GWJ430" s="570"/>
      <c r="GWK430" s="570"/>
      <c r="GWL430" s="570"/>
      <c r="GWM430" s="570"/>
      <c r="GWN430" s="570"/>
      <c r="GWO430" s="570"/>
      <c r="GWP430" s="570"/>
      <c r="GWQ430" s="570"/>
      <c r="GWR430" s="570"/>
      <c r="GWS430" s="570"/>
      <c r="GWT430" s="570"/>
      <c r="GWU430" s="570"/>
      <c r="GWV430" s="570"/>
      <c r="GWW430" s="570"/>
      <c r="GWX430" s="570"/>
      <c r="GWY430" s="570"/>
      <c r="GWZ430" s="570"/>
      <c r="GXA430" s="570"/>
      <c r="GXB430" s="570"/>
      <c r="GXC430" s="570"/>
      <c r="GXD430" s="570"/>
      <c r="GXE430" s="570"/>
      <c r="GXF430" s="570"/>
      <c r="GXG430" s="570"/>
      <c r="GXH430" s="570"/>
      <c r="GXI430" s="570"/>
      <c r="GXJ430" s="570"/>
      <c r="GXK430" s="570"/>
      <c r="GXL430" s="570"/>
      <c r="GXM430" s="570"/>
      <c r="GXN430" s="570"/>
      <c r="GXO430" s="570"/>
      <c r="GXP430" s="570"/>
      <c r="GXQ430" s="570"/>
      <c r="GXR430" s="570"/>
      <c r="GXS430" s="570"/>
      <c r="GXT430" s="570"/>
      <c r="GXU430" s="570"/>
      <c r="GXV430" s="570"/>
      <c r="GXW430" s="570"/>
      <c r="GXX430" s="570"/>
      <c r="GXY430" s="570"/>
      <c r="GXZ430" s="570"/>
      <c r="GYA430" s="570"/>
      <c r="GYB430" s="570"/>
      <c r="GYC430" s="570"/>
      <c r="GYD430" s="570"/>
      <c r="GYE430" s="570"/>
      <c r="GYF430" s="570"/>
      <c r="GYG430" s="570"/>
      <c r="GYH430" s="570"/>
      <c r="GYI430" s="570"/>
      <c r="GYJ430" s="570"/>
      <c r="GYK430" s="570"/>
      <c r="GYL430" s="570"/>
      <c r="GYM430" s="570"/>
      <c r="GYN430" s="570"/>
      <c r="GYO430" s="570"/>
      <c r="GYP430" s="570"/>
      <c r="GYQ430" s="570"/>
      <c r="GYR430" s="570"/>
      <c r="GYS430" s="570"/>
      <c r="GYT430" s="570"/>
      <c r="GYU430" s="570"/>
      <c r="GYV430" s="570"/>
      <c r="GYW430" s="570"/>
      <c r="GYX430" s="570"/>
      <c r="GYY430" s="570"/>
      <c r="GYZ430" s="570"/>
      <c r="GZA430" s="570"/>
      <c r="GZB430" s="570"/>
      <c r="GZC430" s="570"/>
      <c r="GZD430" s="570"/>
      <c r="GZE430" s="570"/>
      <c r="GZF430" s="570"/>
      <c r="GZG430" s="570"/>
      <c r="GZH430" s="570"/>
      <c r="GZI430" s="570"/>
      <c r="GZJ430" s="570"/>
      <c r="GZK430" s="570"/>
      <c r="GZL430" s="570"/>
      <c r="GZM430" s="570"/>
      <c r="GZN430" s="570"/>
      <c r="GZO430" s="570"/>
      <c r="GZP430" s="570"/>
      <c r="GZQ430" s="570"/>
      <c r="GZR430" s="570"/>
      <c r="GZS430" s="570"/>
      <c r="GZT430" s="570"/>
      <c r="GZU430" s="570"/>
      <c r="GZV430" s="570"/>
      <c r="GZW430" s="570"/>
      <c r="GZX430" s="570"/>
      <c r="GZY430" s="570"/>
      <c r="GZZ430" s="570"/>
      <c r="HAA430" s="570"/>
      <c r="HAB430" s="570"/>
      <c r="HAC430" s="570"/>
      <c r="HAD430" s="570"/>
      <c r="HAE430" s="570"/>
      <c r="HAF430" s="570"/>
      <c r="HAG430" s="570"/>
      <c r="HAH430" s="570"/>
      <c r="HAI430" s="570"/>
      <c r="HAJ430" s="570"/>
      <c r="HAK430" s="570"/>
      <c r="HAL430" s="570"/>
      <c r="HAM430" s="570"/>
      <c r="HAN430" s="570"/>
      <c r="HAO430" s="570"/>
      <c r="HAP430" s="570"/>
      <c r="HAQ430" s="570"/>
      <c r="HAR430" s="570"/>
      <c r="HAS430" s="570"/>
      <c r="HAT430" s="570"/>
      <c r="HAU430" s="570"/>
      <c r="HAV430" s="570"/>
      <c r="HAW430" s="570"/>
      <c r="HAX430" s="570"/>
      <c r="HAY430" s="570"/>
      <c r="HAZ430" s="570"/>
      <c r="HBA430" s="570"/>
      <c r="HBB430" s="570"/>
      <c r="HBC430" s="570"/>
      <c r="HBD430" s="570"/>
      <c r="HBE430" s="570"/>
      <c r="HBF430" s="570"/>
      <c r="HBG430" s="570"/>
      <c r="HBH430" s="570"/>
      <c r="HBI430" s="570"/>
      <c r="HBJ430" s="570"/>
      <c r="HBK430" s="570"/>
      <c r="HBL430" s="570"/>
      <c r="HBM430" s="570"/>
      <c r="HBN430" s="570"/>
      <c r="HBO430" s="570"/>
      <c r="HBP430" s="570"/>
      <c r="HBQ430" s="570"/>
      <c r="HBR430" s="570"/>
      <c r="HBS430" s="570"/>
      <c r="HBT430" s="570"/>
      <c r="HBU430" s="570"/>
      <c r="HBV430" s="570"/>
      <c r="HBW430" s="570"/>
      <c r="HBX430" s="570"/>
      <c r="HBY430" s="570"/>
      <c r="HBZ430" s="570"/>
      <c r="HCA430" s="570"/>
      <c r="HCB430" s="570"/>
      <c r="HCC430" s="570"/>
      <c r="HCD430" s="570"/>
      <c r="HCE430" s="570"/>
      <c r="HCF430" s="570"/>
      <c r="HCG430" s="570"/>
      <c r="HCH430" s="570"/>
      <c r="HCI430" s="570"/>
      <c r="HCJ430" s="570"/>
      <c r="HCK430" s="570"/>
      <c r="HCL430" s="570"/>
      <c r="HCM430" s="570"/>
      <c r="HCN430" s="570"/>
      <c r="HCO430" s="570"/>
      <c r="HCP430" s="570"/>
      <c r="HCQ430" s="570"/>
      <c r="HCR430" s="570"/>
      <c r="HCS430" s="570"/>
      <c r="HCT430" s="570"/>
      <c r="HCU430" s="570"/>
      <c r="HCV430" s="570"/>
      <c r="HCW430" s="570"/>
      <c r="HCX430" s="570"/>
      <c r="HCY430" s="570"/>
      <c r="HCZ430" s="570"/>
      <c r="HDA430" s="570"/>
      <c r="HDB430" s="570"/>
      <c r="HDC430" s="570"/>
      <c r="HDD430" s="570"/>
      <c r="HDE430" s="570"/>
      <c r="HDF430" s="570"/>
      <c r="HDG430" s="570"/>
      <c r="HDH430" s="570"/>
      <c r="HDI430" s="570"/>
      <c r="HDJ430" s="570"/>
      <c r="HDK430" s="570"/>
      <c r="HDL430" s="570"/>
      <c r="HDM430" s="570"/>
      <c r="HDN430" s="570"/>
      <c r="HDO430" s="570"/>
      <c r="HDP430" s="570"/>
      <c r="HDQ430" s="570"/>
      <c r="HDR430" s="570"/>
      <c r="HDS430" s="570"/>
      <c r="HDT430" s="570"/>
      <c r="HDU430" s="570"/>
      <c r="HDV430" s="570"/>
      <c r="HDW430" s="570"/>
      <c r="HDX430" s="570"/>
      <c r="HDY430" s="570"/>
      <c r="HDZ430" s="570"/>
      <c r="HEA430" s="570"/>
      <c r="HEB430" s="570"/>
      <c r="HEC430" s="570"/>
      <c r="HED430" s="570"/>
      <c r="HEE430" s="570"/>
      <c r="HEF430" s="570"/>
      <c r="HEG430" s="570"/>
      <c r="HEH430" s="570"/>
      <c r="HEI430" s="570"/>
      <c r="HEJ430" s="570"/>
      <c r="HEK430" s="570"/>
      <c r="HEL430" s="570"/>
      <c r="HEM430" s="570"/>
      <c r="HEN430" s="570"/>
      <c r="HEO430" s="570"/>
      <c r="HEP430" s="570"/>
      <c r="HEQ430" s="570"/>
      <c r="HER430" s="570"/>
      <c r="HES430" s="570"/>
      <c r="HET430" s="570"/>
      <c r="HEU430" s="570"/>
      <c r="HEV430" s="570"/>
      <c r="HEW430" s="570"/>
      <c r="HEX430" s="570"/>
      <c r="HEY430" s="570"/>
      <c r="HEZ430" s="570"/>
      <c r="HFA430" s="570"/>
      <c r="HFB430" s="570"/>
      <c r="HFC430" s="570"/>
      <c r="HFD430" s="570"/>
      <c r="HFE430" s="570"/>
      <c r="HFF430" s="570"/>
      <c r="HFG430" s="570"/>
      <c r="HFH430" s="570"/>
      <c r="HFI430" s="570"/>
      <c r="HFJ430" s="570"/>
      <c r="HFK430" s="570"/>
      <c r="HFL430" s="570"/>
      <c r="HFM430" s="570"/>
      <c r="HFN430" s="570"/>
      <c r="HFO430" s="570"/>
      <c r="HFP430" s="570"/>
      <c r="HFQ430" s="570"/>
      <c r="HFR430" s="570"/>
      <c r="HFS430" s="570"/>
      <c r="HFT430" s="570"/>
      <c r="HFU430" s="570"/>
      <c r="HFV430" s="570"/>
      <c r="HFW430" s="570"/>
      <c r="HFX430" s="570"/>
      <c r="HFY430" s="570"/>
      <c r="HFZ430" s="570"/>
      <c r="HGA430" s="570"/>
      <c r="HGB430" s="570"/>
      <c r="HGC430" s="570"/>
      <c r="HGD430" s="570"/>
      <c r="HGE430" s="570"/>
      <c r="HGF430" s="570"/>
      <c r="HGG430" s="570"/>
      <c r="HGH430" s="570"/>
      <c r="HGI430" s="570"/>
      <c r="HGJ430" s="570"/>
      <c r="HGK430" s="570"/>
      <c r="HGL430" s="570"/>
      <c r="HGM430" s="570"/>
      <c r="HGN430" s="570"/>
      <c r="HGO430" s="570"/>
      <c r="HGP430" s="570"/>
      <c r="HGQ430" s="570"/>
      <c r="HGR430" s="570"/>
      <c r="HGS430" s="570"/>
      <c r="HGT430" s="570"/>
      <c r="HGU430" s="570"/>
      <c r="HGV430" s="570"/>
      <c r="HGW430" s="570"/>
      <c r="HGX430" s="570"/>
      <c r="HGY430" s="570"/>
      <c r="HGZ430" s="570"/>
      <c r="HHA430" s="570"/>
      <c r="HHB430" s="570"/>
      <c r="HHC430" s="570"/>
      <c r="HHD430" s="570"/>
      <c r="HHE430" s="570"/>
      <c r="HHF430" s="570"/>
      <c r="HHG430" s="570"/>
      <c r="HHH430" s="570"/>
      <c r="HHI430" s="570"/>
      <c r="HHJ430" s="570"/>
      <c r="HHK430" s="570"/>
      <c r="HHL430" s="570"/>
      <c r="HHM430" s="570"/>
      <c r="HHN430" s="570"/>
      <c r="HHO430" s="570"/>
      <c r="HHP430" s="570"/>
      <c r="HHQ430" s="570"/>
      <c r="HHR430" s="570"/>
      <c r="HHS430" s="570"/>
      <c r="HHT430" s="570"/>
      <c r="HHU430" s="570"/>
      <c r="HHV430" s="570"/>
      <c r="HHW430" s="570"/>
      <c r="HHX430" s="570"/>
      <c r="HHY430" s="570"/>
      <c r="HHZ430" s="570"/>
      <c r="HIA430" s="570"/>
      <c r="HIB430" s="570"/>
      <c r="HIC430" s="570"/>
      <c r="HID430" s="570"/>
      <c r="HIE430" s="570"/>
      <c r="HIF430" s="570"/>
      <c r="HIG430" s="570"/>
      <c r="HIH430" s="570"/>
      <c r="HII430" s="570"/>
      <c r="HIJ430" s="570"/>
      <c r="HIK430" s="570"/>
      <c r="HIL430" s="570"/>
      <c r="HIM430" s="570"/>
      <c r="HIN430" s="570"/>
      <c r="HIO430" s="570"/>
      <c r="HIP430" s="570"/>
      <c r="HIQ430" s="570"/>
      <c r="HIR430" s="570"/>
      <c r="HIS430" s="570"/>
      <c r="HIT430" s="570"/>
      <c r="HIU430" s="570"/>
      <c r="HIV430" s="570"/>
      <c r="HIW430" s="570"/>
      <c r="HIX430" s="570"/>
      <c r="HIY430" s="570"/>
      <c r="HIZ430" s="570"/>
      <c r="HJA430" s="570"/>
      <c r="HJB430" s="570"/>
      <c r="HJC430" s="570"/>
      <c r="HJD430" s="570"/>
      <c r="HJE430" s="570"/>
      <c r="HJF430" s="570"/>
      <c r="HJG430" s="570"/>
      <c r="HJH430" s="570"/>
      <c r="HJI430" s="570"/>
      <c r="HJJ430" s="570"/>
      <c r="HJK430" s="570"/>
      <c r="HJL430" s="570"/>
      <c r="HJM430" s="570"/>
      <c r="HJN430" s="570"/>
      <c r="HJO430" s="570"/>
      <c r="HJP430" s="570"/>
      <c r="HJQ430" s="570"/>
      <c r="HJR430" s="570"/>
      <c r="HJS430" s="570"/>
      <c r="HJT430" s="570"/>
      <c r="HJU430" s="570"/>
      <c r="HJV430" s="570"/>
      <c r="HJW430" s="570"/>
      <c r="HJX430" s="570"/>
      <c r="HJY430" s="570"/>
      <c r="HJZ430" s="570"/>
      <c r="HKA430" s="570"/>
      <c r="HKB430" s="570"/>
      <c r="HKC430" s="570"/>
      <c r="HKD430" s="570"/>
      <c r="HKE430" s="570"/>
      <c r="HKF430" s="570"/>
      <c r="HKG430" s="570"/>
      <c r="HKH430" s="570"/>
      <c r="HKI430" s="570"/>
      <c r="HKJ430" s="570"/>
      <c r="HKK430" s="570"/>
      <c r="HKL430" s="570"/>
      <c r="HKM430" s="570"/>
      <c r="HKN430" s="570"/>
      <c r="HKO430" s="570"/>
      <c r="HKP430" s="570"/>
      <c r="HKQ430" s="570"/>
      <c r="HKR430" s="570"/>
      <c r="HKS430" s="570"/>
      <c r="HKT430" s="570"/>
      <c r="HKU430" s="570"/>
      <c r="HKV430" s="570"/>
      <c r="HKW430" s="570"/>
      <c r="HKX430" s="570"/>
      <c r="HKY430" s="570"/>
      <c r="HKZ430" s="570"/>
      <c r="HLA430" s="570"/>
      <c r="HLB430" s="570"/>
      <c r="HLC430" s="570"/>
      <c r="HLD430" s="570"/>
      <c r="HLE430" s="570"/>
      <c r="HLF430" s="570"/>
      <c r="HLG430" s="570"/>
      <c r="HLH430" s="570"/>
      <c r="HLI430" s="570"/>
      <c r="HLJ430" s="570"/>
      <c r="HLK430" s="570"/>
      <c r="HLL430" s="570"/>
      <c r="HLM430" s="570"/>
      <c r="HLN430" s="570"/>
      <c r="HLO430" s="570"/>
      <c r="HLP430" s="570"/>
      <c r="HLQ430" s="570"/>
      <c r="HLR430" s="570"/>
      <c r="HLS430" s="570"/>
      <c r="HLT430" s="570"/>
      <c r="HLU430" s="570"/>
      <c r="HLV430" s="570"/>
      <c r="HLW430" s="570"/>
      <c r="HLX430" s="570"/>
      <c r="HLY430" s="570"/>
      <c r="HLZ430" s="570"/>
      <c r="HMA430" s="570"/>
      <c r="HMB430" s="570"/>
      <c r="HMC430" s="570"/>
      <c r="HMD430" s="570"/>
      <c r="HME430" s="570"/>
      <c r="HMF430" s="570"/>
      <c r="HMG430" s="570"/>
      <c r="HMH430" s="570"/>
      <c r="HMI430" s="570"/>
      <c r="HMJ430" s="570"/>
      <c r="HMK430" s="570"/>
      <c r="HML430" s="570"/>
      <c r="HMM430" s="570"/>
      <c r="HMN430" s="570"/>
      <c r="HMO430" s="570"/>
      <c r="HMP430" s="570"/>
      <c r="HMQ430" s="570"/>
      <c r="HMR430" s="570"/>
      <c r="HMS430" s="570"/>
      <c r="HMT430" s="570"/>
      <c r="HMU430" s="570"/>
      <c r="HMV430" s="570"/>
      <c r="HMW430" s="570"/>
      <c r="HMX430" s="570"/>
      <c r="HMY430" s="570"/>
      <c r="HMZ430" s="570"/>
      <c r="HNA430" s="570"/>
      <c r="HNB430" s="570"/>
      <c r="HNC430" s="570"/>
      <c r="HND430" s="570"/>
      <c r="HNE430" s="570"/>
      <c r="HNF430" s="570"/>
      <c r="HNG430" s="570"/>
      <c r="HNH430" s="570"/>
      <c r="HNI430" s="570"/>
      <c r="HNJ430" s="570"/>
      <c r="HNK430" s="570"/>
      <c r="HNL430" s="570"/>
      <c r="HNM430" s="570"/>
      <c r="HNN430" s="570"/>
      <c r="HNO430" s="570"/>
      <c r="HNP430" s="570"/>
      <c r="HNQ430" s="570"/>
      <c r="HNR430" s="570"/>
      <c r="HNS430" s="570"/>
      <c r="HNT430" s="570"/>
      <c r="HNU430" s="570"/>
      <c r="HNV430" s="570"/>
      <c r="HNW430" s="570"/>
      <c r="HNX430" s="570"/>
      <c r="HNY430" s="570"/>
      <c r="HNZ430" s="570"/>
      <c r="HOA430" s="570"/>
      <c r="HOB430" s="570"/>
      <c r="HOC430" s="570"/>
      <c r="HOD430" s="570"/>
      <c r="HOE430" s="570"/>
      <c r="HOF430" s="570"/>
      <c r="HOG430" s="570"/>
      <c r="HOH430" s="570"/>
      <c r="HOI430" s="570"/>
      <c r="HOJ430" s="570"/>
      <c r="HOK430" s="570"/>
      <c r="HOL430" s="570"/>
      <c r="HOM430" s="570"/>
      <c r="HON430" s="570"/>
      <c r="HOO430" s="570"/>
      <c r="HOP430" s="570"/>
      <c r="HOQ430" s="570"/>
      <c r="HOR430" s="570"/>
      <c r="HOS430" s="570"/>
      <c r="HOT430" s="570"/>
      <c r="HOU430" s="570"/>
      <c r="HOV430" s="570"/>
      <c r="HOW430" s="570"/>
      <c r="HOX430" s="570"/>
      <c r="HOY430" s="570"/>
      <c r="HOZ430" s="570"/>
      <c r="HPA430" s="570"/>
      <c r="HPB430" s="570"/>
      <c r="HPC430" s="570"/>
      <c r="HPD430" s="570"/>
      <c r="HPE430" s="570"/>
      <c r="HPF430" s="570"/>
      <c r="HPG430" s="570"/>
      <c r="HPH430" s="570"/>
      <c r="HPI430" s="570"/>
      <c r="HPJ430" s="570"/>
      <c r="HPK430" s="570"/>
      <c r="HPL430" s="570"/>
      <c r="HPM430" s="570"/>
      <c r="HPN430" s="570"/>
      <c r="HPO430" s="570"/>
      <c r="HPP430" s="570"/>
      <c r="HPQ430" s="570"/>
      <c r="HPR430" s="570"/>
      <c r="HPS430" s="570"/>
      <c r="HPT430" s="570"/>
      <c r="HPU430" s="570"/>
      <c r="HPV430" s="570"/>
      <c r="HPW430" s="570"/>
      <c r="HPX430" s="570"/>
      <c r="HPY430" s="570"/>
      <c r="HPZ430" s="570"/>
      <c r="HQA430" s="570"/>
      <c r="HQB430" s="570"/>
      <c r="HQC430" s="570"/>
      <c r="HQD430" s="570"/>
      <c r="HQE430" s="570"/>
      <c r="HQF430" s="570"/>
      <c r="HQG430" s="570"/>
      <c r="HQH430" s="570"/>
      <c r="HQI430" s="570"/>
      <c r="HQJ430" s="570"/>
      <c r="HQK430" s="570"/>
      <c r="HQL430" s="570"/>
      <c r="HQM430" s="570"/>
      <c r="HQN430" s="570"/>
      <c r="HQO430" s="570"/>
      <c r="HQP430" s="570"/>
      <c r="HQQ430" s="570"/>
      <c r="HQR430" s="570"/>
      <c r="HQS430" s="570"/>
      <c r="HQT430" s="570"/>
      <c r="HQU430" s="570"/>
      <c r="HQV430" s="570"/>
      <c r="HQW430" s="570"/>
      <c r="HQX430" s="570"/>
      <c r="HQY430" s="570"/>
      <c r="HQZ430" s="570"/>
      <c r="HRA430" s="570"/>
      <c r="HRB430" s="570"/>
      <c r="HRC430" s="570"/>
      <c r="HRD430" s="570"/>
      <c r="HRE430" s="570"/>
      <c r="HRF430" s="570"/>
      <c r="HRG430" s="570"/>
      <c r="HRH430" s="570"/>
      <c r="HRI430" s="570"/>
      <c r="HRJ430" s="570"/>
      <c r="HRK430" s="570"/>
      <c r="HRL430" s="570"/>
      <c r="HRM430" s="570"/>
      <c r="HRN430" s="570"/>
      <c r="HRO430" s="570"/>
      <c r="HRP430" s="570"/>
      <c r="HRQ430" s="570"/>
      <c r="HRR430" s="570"/>
      <c r="HRS430" s="570"/>
      <c r="HRT430" s="570"/>
      <c r="HRU430" s="570"/>
      <c r="HRV430" s="570"/>
      <c r="HRW430" s="570"/>
      <c r="HRX430" s="570"/>
      <c r="HRY430" s="570"/>
      <c r="HRZ430" s="570"/>
      <c r="HSA430" s="570"/>
      <c r="HSB430" s="570"/>
      <c r="HSC430" s="570"/>
      <c r="HSD430" s="570"/>
      <c r="HSE430" s="570"/>
      <c r="HSF430" s="570"/>
      <c r="HSG430" s="570"/>
      <c r="HSH430" s="570"/>
      <c r="HSI430" s="570"/>
      <c r="HSJ430" s="570"/>
      <c r="HSK430" s="570"/>
      <c r="HSL430" s="570"/>
      <c r="HSM430" s="570"/>
      <c r="HSN430" s="570"/>
      <c r="HSO430" s="570"/>
      <c r="HSP430" s="570"/>
      <c r="HSQ430" s="570"/>
      <c r="HSR430" s="570"/>
      <c r="HSS430" s="570"/>
      <c r="HST430" s="570"/>
      <c r="HSU430" s="570"/>
      <c r="HSV430" s="570"/>
      <c r="HSW430" s="570"/>
      <c r="HSX430" s="570"/>
      <c r="HSY430" s="570"/>
      <c r="HSZ430" s="570"/>
      <c r="HTA430" s="570"/>
      <c r="HTB430" s="570"/>
      <c r="HTC430" s="570"/>
      <c r="HTD430" s="570"/>
      <c r="HTE430" s="570"/>
      <c r="HTF430" s="570"/>
      <c r="HTG430" s="570"/>
      <c r="HTH430" s="570"/>
      <c r="HTI430" s="570"/>
      <c r="HTJ430" s="570"/>
      <c r="HTK430" s="570"/>
      <c r="HTL430" s="570"/>
      <c r="HTM430" s="570"/>
      <c r="HTN430" s="570"/>
      <c r="HTO430" s="570"/>
      <c r="HTP430" s="570"/>
      <c r="HTQ430" s="570"/>
      <c r="HTR430" s="570"/>
      <c r="HTS430" s="570"/>
      <c r="HTT430" s="570"/>
      <c r="HTU430" s="570"/>
      <c r="HTV430" s="570"/>
      <c r="HTW430" s="570"/>
      <c r="HTX430" s="570"/>
      <c r="HTY430" s="570"/>
      <c r="HTZ430" s="570"/>
      <c r="HUA430" s="570"/>
      <c r="HUB430" s="570"/>
      <c r="HUC430" s="570"/>
      <c r="HUD430" s="570"/>
      <c r="HUE430" s="570"/>
      <c r="HUF430" s="570"/>
      <c r="HUG430" s="570"/>
      <c r="HUH430" s="570"/>
      <c r="HUI430" s="570"/>
      <c r="HUJ430" s="570"/>
      <c r="HUK430" s="570"/>
      <c r="HUL430" s="570"/>
      <c r="HUM430" s="570"/>
      <c r="HUN430" s="570"/>
      <c r="HUO430" s="570"/>
      <c r="HUP430" s="570"/>
      <c r="HUQ430" s="570"/>
      <c r="HUR430" s="570"/>
      <c r="HUS430" s="570"/>
      <c r="HUT430" s="570"/>
      <c r="HUU430" s="570"/>
      <c r="HUV430" s="570"/>
      <c r="HUW430" s="570"/>
      <c r="HUX430" s="570"/>
      <c r="HUY430" s="570"/>
      <c r="HUZ430" s="570"/>
      <c r="HVA430" s="570"/>
      <c r="HVB430" s="570"/>
      <c r="HVC430" s="570"/>
      <c r="HVD430" s="570"/>
      <c r="HVE430" s="570"/>
      <c r="HVF430" s="570"/>
      <c r="HVG430" s="570"/>
      <c r="HVH430" s="570"/>
      <c r="HVI430" s="570"/>
      <c r="HVJ430" s="570"/>
      <c r="HVK430" s="570"/>
      <c r="HVL430" s="570"/>
      <c r="HVM430" s="570"/>
      <c r="HVN430" s="570"/>
      <c r="HVO430" s="570"/>
      <c r="HVP430" s="570"/>
      <c r="HVQ430" s="570"/>
      <c r="HVR430" s="570"/>
      <c r="HVS430" s="570"/>
      <c r="HVT430" s="570"/>
      <c r="HVU430" s="570"/>
      <c r="HVV430" s="570"/>
      <c r="HVW430" s="570"/>
      <c r="HVX430" s="570"/>
      <c r="HVY430" s="570"/>
      <c r="HVZ430" s="570"/>
      <c r="HWA430" s="570"/>
      <c r="HWB430" s="570"/>
      <c r="HWC430" s="570"/>
      <c r="HWD430" s="570"/>
      <c r="HWE430" s="570"/>
      <c r="HWF430" s="570"/>
      <c r="HWG430" s="570"/>
      <c r="HWH430" s="570"/>
      <c r="HWI430" s="570"/>
      <c r="HWJ430" s="570"/>
      <c r="HWK430" s="570"/>
      <c r="HWL430" s="570"/>
      <c r="HWM430" s="570"/>
      <c r="HWN430" s="570"/>
      <c r="HWO430" s="570"/>
      <c r="HWP430" s="570"/>
      <c r="HWQ430" s="570"/>
      <c r="HWR430" s="570"/>
      <c r="HWS430" s="570"/>
      <c r="HWT430" s="570"/>
      <c r="HWU430" s="570"/>
      <c r="HWV430" s="570"/>
      <c r="HWW430" s="570"/>
      <c r="HWX430" s="570"/>
      <c r="HWY430" s="570"/>
      <c r="HWZ430" s="570"/>
      <c r="HXA430" s="570"/>
      <c r="HXB430" s="570"/>
      <c r="HXC430" s="570"/>
      <c r="HXD430" s="570"/>
      <c r="HXE430" s="570"/>
      <c r="HXF430" s="570"/>
      <c r="HXG430" s="570"/>
      <c r="HXH430" s="570"/>
      <c r="HXI430" s="570"/>
      <c r="HXJ430" s="570"/>
      <c r="HXK430" s="570"/>
      <c r="HXL430" s="570"/>
      <c r="HXM430" s="570"/>
      <c r="HXN430" s="570"/>
      <c r="HXO430" s="570"/>
      <c r="HXP430" s="570"/>
      <c r="HXQ430" s="570"/>
      <c r="HXR430" s="570"/>
      <c r="HXS430" s="570"/>
      <c r="HXT430" s="570"/>
      <c r="HXU430" s="570"/>
      <c r="HXV430" s="570"/>
      <c r="HXW430" s="570"/>
      <c r="HXX430" s="570"/>
      <c r="HXY430" s="570"/>
      <c r="HXZ430" s="570"/>
      <c r="HYA430" s="570"/>
      <c r="HYB430" s="570"/>
      <c r="HYC430" s="570"/>
      <c r="HYD430" s="570"/>
      <c r="HYE430" s="570"/>
      <c r="HYF430" s="570"/>
      <c r="HYG430" s="570"/>
      <c r="HYH430" s="570"/>
      <c r="HYI430" s="570"/>
      <c r="HYJ430" s="570"/>
      <c r="HYK430" s="570"/>
      <c r="HYL430" s="570"/>
      <c r="HYM430" s="570"/>
      <c r="HYN430" s="570"/>
      <c r="HYO430" s="570"/>
      <c r="HYP430" s="570"/>
      <c r="HYQ430" s="570"/>
      <c r="HYR430" s="570"/>
      <c r="HYS430" s="570"/>
      <c r="HYT430" s="570"/>
      <c r="HYU430" s="570"/>
      <c r="HYV430" s="570"/>
      <c r="HYW430" s="570"/>
      <c r="HYX430" s="570"/>
      <c r="HYY430" s="570"/>
      <c r="HYZ430" s="570"/>
      <c r="HZA430" s="570"/>
      <c r="HZB430" s="570"/>
      <c r="HZC430" s="570"/>
      <c r="HZD430" s="570"/>
      <c r="HZE430" s="570"/>
      <c r="HZF430" s="570"/>
      <c r="HZG430" s="570"/>
      <c r="HZH430" s="570"/>
      <c r="HZI430" s="570"/>
      <c r="HZJ430" s="570"/>
      <c r="HZK430" s="570"/>
      <c r="HZL430" s="570"/>
      <c r="HZM430" s="570"/>
      <c r="HZN430" s="570"/>
      <c r="HZO430" s="570"/>
      <c r="HZP430" s="570"/>
      <c r="HZQ430" s="570"/>
      <c r="HZR430" s="570"/>
      <c r="HZS430" s="570"/>
      <c r="HZT430" s="570"/>
      <c r="HZU430" s="570"/>
      <c r="HZV430" s="570"/>
      <c r="HZW430" s="570"/>
      <c r="HZX430" s="570"/>
      <c r="HZY430" s="570"/>
      <c r="HZZ430" s="570"/>
      <c r="IAA430" s="570"/>
      <c r="IAB430" s="570"/>
      <c r="IAC430" s="570"/>
      <c r="IAD430" s="570"/>
      <c r="IAE430" s="570"/>
      <c r="IAF430" s="570"/>
      <c r="IAG430" s="570"/>
      <c r="IAH430" s="570"/>
      <c r="IAI430" s="570"/>
      <c r="IAJ430" s="570"/>
      <c r="IAK430" s="570"/>
      <c r="IAL430" s="570"/>
      <c r="IAM430" s="570"/>
      <c r="IAN430" s="570"/>
      <c r="IAO430" s="570"/>
      <c r="IAP430" s="570"/>
      <c r="IAQ430" s="570"/>
      <c r="IAR430" s="570"/>
      <c r="IAS430" s="570"/>
      <c r="IAT430" s="570"/>
      <c r="IAU430" s="570"/>
      <c r="IAV430" s="570"/>
      <c r="IAW430" s="570"/>
      <c r="IAX430" s="570"/>
      <c r="IAY430" s="570"/>
      <c r="IAZ430" s="570"/>
      <c r="IBA430" s="570"/>
      <c r="IBB430" s="570"/>
      <c r="IBC430" s="570"/>
      <c r="IBD430" s="570"/>
      <c r="IBE430" s="570"/>
      <c r="IBF430" s="570"/>
      <c r="IBG430" s="570"/>
      <c r="IBH430" s="570"/>
      <c r="IBI430" s="570"/>
      <c r="IBJ430" s="570"/>
      <c r="IBK430" s="570"/>
      <c r="IBL430" s="570"/>
      <c r="IBM430" s="570"/>
      <c r="IBN430" s="570"/>
      <c r="IBO430" s="570"/>
      <c r="IBP430" s="570"/>
      <c r="IBQ430" s="570"/>
      <c r="IBR430" s="570"/>
      <c r="IBS430" s="570"/>
      <c r="IBT430" s="570"/>
      <c r="IBU430" s="570"/>
      <c r="IBV430" s="570"/>
      <c r="IBW430" s="570"/>
      <c r="IBX430" s="570"/>
      <c r="IBY430" s="570"/>
      <c r="IBZ430" s="570"/>
      <c r="ICA430" s="570"/>
      <c r="ICB430" s="570"/>
      <c r="ICC430" s="570"/>
      <c r="ICD430" s="570"/>
      <c r="ICE430" s="570"/>
      <c r="ICF430" s="570"/>
      <c r="ICG430" s="570"/>
      <c r="ICH430" s="570"/>
      <c r="ICI430" s="570"/>
      <c r="ICJ430" s="570"/>
      <c r="ICK430" s="570"/>
      <c r="ICL430" s="570"/>
      <c r="ICM430" s="570"/>
      <c r="ICN430" s="570"/>
      <c r="ICO430" s="570"/>
      <c r="ICP430" s="570"/>
      <c r="ICQ430" s="570"/>
      <c r="ICR430" s="570"/>
      <c r="ICS430" s="570"/>
      <c r="ICT430" s="570"/>
      <c r="ICU430" s="570"/>
      <c r="ICV430" s="570"/>
      <c r="ICW430" s="570"/>
      <c r="ICX430" s="570"/>
      <c r="ICY430" s="570"/>
      <c r="ICZ430" s="570"/>
      <c r="IDA430" s="570"/>
      <c r="IDB430" s="570"/>
      <c r="IDC430" s="570"/>
      <c r="IDD430" s="570"/>
      <c r="IDE430" s="570"/>
      <c r="IDF430" s="570"/>
      <c r="IDG430" s="570"/>
      <c r="IDH430" s="570"/>
      <c r="IDI430" s="570"/>
      <c r="IDJ430" s="570"/>
      <c r="IDK430" s="570"/>
      <c r="IDL430" s="570"/>
      <c r="IDM430" s="570"/>
      <c r="IDN430" s="570"/>
      <c r="IDO430" s="570"/>
      <c r="IDP430" s="570"/>
      <c r="IDQ430" s="570"/>
      <c r="IDR430" s="570"/>
      <c r="IDS430" s="570"/>
      <c r="IDT430" s="570"/>
      <c r="IDU430" s="570"/>
      <c r="IDV430" s="570"/>
      <c r="IDW430" s="570"/>
      <c r="IDX430" s="570"/>
      <c r="IDY430" s="570"/>
      <c r="IDZ430" s="570"/>
      <c r="IEA430" s="570"/>
      <c r="IEB430" s="570"/>
      <c r="IEC430" s="570"/>
      <c r="IED430" s="570"/>
      <c r="IEE430" s="570"/>
      <c r="IEF430" s="570"/>
      <c r="IEG430" s="570"/>
      <c r="IEH430" s="570"/>
      <c r="IEI430" s="570"/>
      <c r="IEJ430" s="570"/>
      <c r="IEK430" s="570"/>
      <c r="IEL430" s="570"/>
      <c r="IEM430" s="570"/>
      <c r="IEN430" s="570"/>
      <c r="IEO430" s="570"/>
      <c r="IEP430" s="570"/>
      <c r="IEQ430" s="570"/>
      <c r="IER430" s="570"/>
      <c r="IES430" s="570"/>
      <c r="IET430" s="570"/>
      <c r="IEU430" s="570"/>
      <c r="IEV430" s="570"/>
      <c r="IEW430" s="570"/>
      <c r="IEX430" s="570"/>
      <c r="IEY430" s="570"/>
      <c r="IEZ430" s="570"/>
      <c r="IFA430" s="570"/>
      <c r="IFB430" s="570"/>
      <c r="IFC430" s="570"/>
      <c r="IFD430" s="570"/>
      <c r="IFE430" s="570"/>
      <c r="IFF430" s="570"/>
      <c r="IFG430" s="570"/>
      <c r="IFH430" s="570"/>
      <c r="IFI430" s="570"/>
      <c r="IFJ430" s="570"/>
      <c r="IFK430" s="570"/>
      <c r="IFL430" s="570"/>
      <c r="IFM430" s="570"/>
      <c r="IFN430" s="570"/>
      <c r="IFO430" s="570"/>
      <c r="IFP430" s="570"/>
      <c r="IFQ430" s="570"/>
      <c r="IFR430" s="570"/>
      <c r="IFS430" s="570"/>
      <c r="IFT430" s="570"/>
      <c r="IFU430" s="570"/>
      <c r="IFV430" s="570"/>
      <c r="IFW430" s="570"/>
      <c r="IFX430" s="570"/>
      <c r="IFY430" s="570"/>
      <c r="IFZ430" s="570"/>
      <c r="IGA430" s="570"/>
      <c r="IGB430" s="570"/>
      <c r="IGC430" s="570"/>
      <c r="IGD430" s="570"/>
      <c r="IGE430" s="570"/>
      <c r="IGF430" s="570"/>
      <c r="IGG430" s="570"/>
      <c r="IGH430" s="570"/>
      <c r="IGI430" s="570"/>
      <c r="IGJ430" s="570"/>
      <c r="IGK430" s="570"/>
      <c r="IGL430" s="570"/>
      <c r="IGM430" s="570"/>
      <c r="IGN430" s="570"/>
      <c r="IGO430" s="570"/>
      <c r="IGP430" s="570"/>
      <c r="IGQ430" s="570"/>
      <c r="IGR430" s="570"/>
      <c r="IGS430" s="570"/>
      <c r="IGT430" s="570"/>
      <c r="IGU430" s="570"/>
      <c r="IGV430" s="570"/>
      <c r="IGW430" s="570"/>
      <c r="IGX430" s="570"/>
      <c r="IGY430" s="570"/>
      <c r="IGZ430" s="570"/>
      <c r="IHA430" s="570"/>
      <c r="IHB430" s="570"/>
      <c r="IHC430" s="570"/>
      <c r="IHD430" s="570"/>
      <c r="IHE430" s="570"/>
      <c r="IHF430" s="570"/>
      <c r="IHG430" s="570"/>
      <c r="IHH430" s="570"/>
      <c r="IHI430" s="570"/>
      <c r="IHJ430" s="570"/>
      <c r="IHK430" s="570"/>
      <c r="IHL430" s="570"/>
      <c r="IHM430" s="570"/>
      <c r="IHN430" s="570"/>
      <c r="IHO430" s="570"/>
      <c r="IHP430" s="570"/>
      <c r="IHQ430" s="570"/>
      <c r="IHR430" s="570"/>
      <c r="IHS430" s="570"/>
      <c r="IHT430" s="570"/>
      <c r="IHU430" s="570"/>
      <c r="IHV430" s="570"/>
      <c r="IHW430" s="570"/>
      <c r="IHX430" s="570"/>
      <c r="IHY430" s="570"/>
      <c r="IHZ430" s="570"/>
      <c r="IIA430" s="570"/>
      <c r="IIB430" s="570"/>
      <c r="IIC430" s="570"/>
      <c r="IID430" s="570"/>
      <c r="IIE430" s="570"/>
      <c r="IIF430" s="570"/>
      <c r="IIG430" s="570"/>
      <c r="IIH430" s="570"/>
      <c r="III430" s="570"/>
      <c r="IIJ430" s="570"/>
      <c r="IIK430" s="570"/>
      <c r="IIL430" s="570"/>
      <c r="IIM430" s="570"/>
      <c r="IIN430" s="570"/>
      <c r="IIO430" s="570"/>
      <c r="IIP430" s="570"/>
      <c r="IIQ430" s="570"/>
      <c r="IIR430" s="570"/>
      <c r="IIS430" s="570"/>
      <c r="IIT430" s="570"/>
      <c r="IIU430" s="570"/>
      <c r="IIV430" s="570"/>
      <c r="IIW430" s="570"/>
      <c r="IIX430" s="570"/>
      <c r="IIY430" s="570"/>
      <c r="IIZ430" s="570"/>
      <c r="IJA430" s="570"/>
      <c r="IJB430" s="570"/>
      <c r="IJC430" s="570"/>
      <c r="IJD430" s="570"/>
      <c r="IJE430" s="570"/>
      <c r="IJF430" s="570"/>
      <c r="IJG430" s="570"/>
      <c r="IJH430" s="570"/>
      <c r="IJI430" s="570"/>
      <c r="IJJ430" s="570"/>
      <c r="IJK430" s="570"/>
      <c r="IJL430" s="570"/>
      <c r="IJM430" s="570"/>
      <c r="IJN430" s="570"/>
      <c r="IJO430" s="570"/>
      <c r="IJP430" s="570"/>
      <c r="IJQ430" s="570"/>
      <c r="IJR430" s="570"/>
      <c r="IJS430" s="570"/>
      <c r="IJT430" s="570"/>
      <c r="IJU430" s="570"/>
      <c r="IJV430" s="570"/>
      <c r="IJW430" s="570"/>
      <c r="IJX430" s="570"/>
      <c r="IJY430" s="570"/>
      <c r="IJZ430" s="570"/>
      <c r="IKA430" s="570"/>
      <c r="IKB430" s="570"/>
      <c r="IKC430" s="570"/>
      <c r="IKD430" s="570"/>
      <c r="IKE430" s="570"/>
      <c r="IKF430" s="570"/>
      <c r="IKG430" s="570"/>
      <c r="IKH430" s="570"/>
      <c r="IKI430" s="570"/>
      <c r="IKJ430" s="570"/>
      <c r="IKK430" s="570"/>
      <c r="IKL430" s="570"/>
      <c r="IKM430" s="570"/>
      <c r="IKN430" s="570"/>
      <c r="IKO430" s="570"/>
      <c r="IKP430" s="570"/>
      <c r="IKQ430" s="570"/>
      <c r="IKR430" s="570"/>
      <c r="IKS430" s="570"/>
      <c r="IKT430" s="570"/>
      <c r="IKU430" s="570"/>
      <c r="IKV430" s="570"/>
      <c r="IKW430" s="570"/>
      <c r="IKX430" s="570"/>
      <c r="IKY430" s="570"/>
      <c r="IKZ430" s="570"/>
      <c r="ILA430" s="570"/>
      <c r="ILB430" s="570"/>
      <c r="ILC430" s="570"/>
      <c r="ILD430" s="570"/>
      <c r="ILE430" s="570"/>
      <c r="ILF430" s="570"/>
      <c r="ILG430" s="570"/>
      <c r="ILH430" s="570"/>
      <c r="ILI430" s="570"/>
      <c r="ILJ430" s="570"/>
      <c r="ILK430" s="570"/>
      <c r="ILL430" s="570"/>
      <c r="ILM430" s="570"/>
      <c r="ILN430" s="570"/>
      <c r="ILO430" s="570"/>
      <c r="ILP430" s="570"/>
      <c r="ILQ430" s="570"/>
      <c r="ILR430" s="570"/>
      <c r="ILS430" s="570"/>
      <c r="ILT430" s="570"/>
      <c r="ILU430" s="570"/>
      <c r="ILV430" s="570"/>
      <c r="ILW430" s="570"/>
      <c r="ILX430" s="570"/>
      <c r="ILY430" s="570"/>
      <c r="ILZ430" s="570"/>
      <c r="IMA430" s="570"/>
      <c r="IMB430" s="570"/>
      <c r="IMC430" s="570"/>
      <c r="IMD430" s="570"/>
      <c r="IME430" s="570"/>
      <c r="IMF430" s="570"/>
      <c r="IMG430" s="570"/>
      <c r="IMH430" s="570"/>
      <c r="IMI430" s="570"/>
      <c r="IMJ430" s="570"/>
      <c r="IMK430" s="570"/>
      <c r="IML430" s="570"/>
      <c r="IMM430" s="570"/>
      <c r="IMN430" s="570"/>
      <c r="IMO430" s="570"/>
      <c r="IMP430" s="570"/>
      <c r="IMQ430" s="570"/>
      <c r="IMR430" s="570"/>
      <c r="IMS430" s="570"/>
      <c r="IMT430" s="570"/>
      <c r="IMU430" s="570"/>
      <c r="IMV430" s="570"/>
      <c r="IMW430" s="570"/>
      <c r="IMX430" s="570"/>
      <c r="IMY430" s="570"/>
      <c r="IMZ430" s="570"/>
      <c r="INA430" s="570"/>
      <c r="INB430" s="570"/>
      <c r="INC430" s="570"/>
      <c r="IND430" s="570"/>
      <c r="INE430" s="570"/>
      <c r="INF430" s="570"/>
      <c r="ING430" s="570"/>
      <c r="INH430" s="570"/>
      <c r="INI430" s="570"/>
      <c r="INJ430" s="570"/>
      <c r="INK430" s="570"/>
      <c r="INL430" s="570"/>
      <c r="INM430" s="570"/>
      <c r="INN430" s="570"/>
      <c r="INO430" s="570"/>
      <c r="INP430" s="570"/>
      <c r="INQ430" s="570"/>
      <c r="INR430" s="570"/>
      <c r="INS430" s="570"/>
      <c r="INT430" s="570"/>
      <c r="INU430" s="570"/>
      <c r="INV430" s="570"/>
      <c r="INW430" s="570"/>
      <c r="INX430" s="570"/>
      <c r="INY430" s="570"/>
      <c r="INZ430" s="570"/>
      <c r="IOA430" s="570"/>
      <c r="IOB430" s="570"/>
      <c r="IOC430" s="570"/>
      <c r="IOD430" s="570"/>
      <c r="IOE430" s="570"/>
      <c r="IOF430" s="570"/>
      <c r="IOG430" s="570"/>
      <c r="IOH430" s="570"/>
      <c r="IOI430" s="570"/>
      <c r="IOJ430" s="570"/>
      <c r="IOK430" s="570"/>
      <c r="IOL430" s="570"/>
      <c r="IOM430" s="570"/>
      <c r="ION430" s="570"/>
      <c r="IOO430" s="570"/>
      <c r="IOP430" s="570"/>
      <c r="IOQ430" s="570"/>
      <c r="IOR430" s="570"/>
      <c r="IOS430" s="570"/>
      <c r="IOT430" s="570"/>
      <c r="IOU430" s="570"/>
      <c r="IOV430" s="570"/>
      <c r="IOW430" s="570"/>
      <c r="IOX430" s="570"/>
      <c r="IOY430" s="570"/>
      <c r="IOZ430" s="570"/>
      <c r="IPA430" s="570"/>
      <c r="IPB430" s="570"/>
      <c r="IPC430" s="570"/>
      <c r="IPD430" s="570"/>
      <c r="IPE430" s="570"/>
      <c r="IPF430" s="570"/>
      <c r="IPG430" s="570"/>
      <c r="IPH430" s="570"/>
      <c r="IPI430" s="570"/>
      <c r="IPJ430" s="570"/>
      <c r="IPK430" s="570"/>
      <c r="IPL430" s="570"/>
      <c r="IPM430" s="570"/>
      <c r="IPN430" s="570"/>
      <c r="IPO430" s="570"/>
      <c r="IPP430" s="570"/>
      <c r="IPQ430" s="570"/>
      <c r="IPR430" s="570"/>
      <c r="IPS430" s="570"/>
      <c r="IPT430" s="570"/>
      <c r="IPU430" s="570"/>
      <c r="IPV430" s="570"/>
      <c r="IPW430" s="570"/>
      <c r="IPX430" s="570"/>
      <c r="IPY430" s="570"/>
      <c r="IPZ430" s="570"/>
      <c r="IQA430" s="570"/>
      <c r="IQB430" s="570"/>
      <c r="IQC430" s="570"/>
      <c r="IQD430" s="570"/>
      <c r="IQE430" s="570"/>
      <c r="IQF430" s="570"/>
      <c r="IQG430" s="570"/>
      <c r="IQH430" s="570"/>
      <c r="IQI430" s="570"/>
      <c r="IQJ430" s="570"/>
      <c r="IQK430" s="570"/>
      <c r="IQL430" s="570"/>
      <c r="IQM430" s="570"/>
      <c r="IQN430" s="570"/>
      <c r="IQO430" s="570"/>
      <c r="IQP430" s="570"/>
      <c r="IQQ430" s="570"/>
      <c r="IQR430" s="570"/>
      <c r="IQS430" s="570"/>
      <c r="IQT430" s="570"/>
      <c r="IQU430" s="570"/>
      <c r="IQV430" s="570"/>
      <c r="IQW430" s="570"/>
      <c r="IQX430" s="570"/>
      <c r="IQY430" s="570"/>
      <c r="IQZ430" s="570"/>
      <c r="IRA430" s="570"/>
      <c r="IRB430" s="570"/>
      <c r="IRC430" s="570"/>
      <c r="IRD430" s="570"/>
      <c r="IRE430" s="570"/>
      <c r="IRF430" s="570"/>
      <c r="IRG430" s="570"/>
      <c r="IRH430" s="570"/>
      <c r="IRI430" s="570"/>
      <c r="IRJ430" s="570"/>
      <c r="IRK430" s="570"/>
      <c r="IRL430" s="570"/>
      <c r="IRM430" s="570"/>
      <c r="IRN430" s="570"/>
      <c r="IRO430" s="570"/>
      <c r="IRP430" s="570"/>
      <c r="IRQ430" s="570"/>
      <c r="IRR430" s="570"/>
      <c r="IRS430" s="570"/>
      <c r="IRT430" s="570"/>
      <c r="IRU430" s="570"/>
      <c r="IRV430" s="570"/>
      <c r="IRW430" s="570"/>
      <c r="IRX430" s="570"/>
      <c r="IRY430" s="570"/>
      <c r="IRZ430" s="570"/>
      <c r="ISA430" s="570"/>
      <c r="ISB430" s="570"/>
      <c r="ISC430" s="570"/>
      <c r="ISD430" s="570"/>
      <c r="ISE430" s="570"/>
      <c r="ISF430" s="570"/>
      <c r="ISG430" s="570"/>
      <c r="ISH430" s="570"/>
      <c r="ISI430" s="570"/>
      <c r="ISJ430" s="570"/>
      <c r="ISK430" s="570"/>
      <c r="ISL430" s="570"/>
      <c r="ISM430" s="570"/>
      <c r="ISN430" s="570"/>
      <c r="ISO430" s="570"/>
      <c r="ISP430" s="570"/>
      <c r="ISQ430" s="570"/>
      <c r="ISR430" s="570"/>
      <c r="ISS430" s="570"/>
      <c r="IST430" s="570"/>
      <c r="ISU430" s="570"/>
      <c r="ISV430" s="570"/>
      <c r="ISW430" s="570"/>
      <c r="ISX430" s="570"/>
      <c r="ISY430" s="570"/>
      <c r="ISZ430" s="570"/>
      <c r="ITA430" s="570"/>
      <c r="ITB430" s="570"/>
      <c r="ITC430" s="570"/>
      <c r="ITD430" s="570"/>
      <c r="ITE430" s="570"/>
      <c r="ITF430" s="570"/>
      <c r="ITG430" s="570"/>
      <c r="ITH430" s="570"/>
      <c r="ITI430" s="570"/>
      <c r="ITJ430" s="570"/>
      <c r="ITK430" s="570"/>
      <c r="ITL430" s="570"/>
      <c r="ITM430" s="570"/>
      <c r="ITN430" s="570"/>
      <c r="ITO430" s="570"/>
      <c r="ITP430" s="570"/>
      <c r="ITQ430" s="570"/>
      <c r="ITR430" s="570"/>
      <c r="ITS430" s="570"/>
      <c r="ITT430" s="570"/>
      <c r="ITU430" s="570"/>
      <c r="ITV430" s="570"/>
      <c r="ITW430" s="570"/>
      <c r="ITX430" s="570"/>
      <c r="ITY430" s="570"/>
      <c r="ITZ430" s="570"/>
      <c r="IUA430" s="570"/>
      <c r="IUB430" s="570"/>
      <c r="IUC430" s="570"/>
      <c r="IUD430" s="570"/>
      <c r="IUE430" s="570"/>
      <c r="IUF430" s="570"/>
      <c r="IUG430" s="570"/>
      <c r="IUH430" s="570"/>
      <c r="IUI430" s="570"/>
      <c r="IUJ430" s="570"/>
      <c r="IUK430" s="570"/>
      <c r="IUL430" s="570"/>
      <c r="IUM430" s="570"/>
      <c r="IUN430" s="570"/>
      <c r="IUO430" s="570"/>
      <c r="IUP430" s="570"/>
      <c r="IUQ430" s="570"/>
      <c r="IUR430" s="570"/>
      <c r="IUS430" s="570"/>
      <c r="IUT430" s="570"/>
      <c r="IUU430" s="570"/>
      <c r="IUV430" s="570"/>
      <c r="IUW430" s="570"/>
      <c r="IUX430" s="570"/>
      <c r="IUY430" s="570"/>
      <c r="IUZ430" s="570"/>
      <c r="IVA430" s="570"/>
      <c r="IVB430" s="570"/>
      <c r="IVC430" s="570"/>
      <c r="IVD430" s="570"/>
      <c r="IVE430" s="570"/>
      <c r="IVF430" s="570"/>
      <c r="IVG430" s="570"/>
      <c r="IVH430" s="570"/>
      <c r="IVI430" s="570"/>
      <c r="IVJ430" s="570"/>
      <c r="IVK430" s="570"/>
      <c r="IVL430" s="570"/>
      <c r="IVM430" s="570"/>
      <c r="IVN430" s="570"/>
      <c r="IVO430" s="570"/>
      <c r="IVP430" s="570"/>
      <c r="IVQ430" s="570"/>
      <c r="IVR430" s="570"/>
      <c r="IVS430" s="570"/>
      <c r="IVT430" s="570"/>
      <c r="IVU430" s="570"/>
      <c r="IVV430" s="570"/>
      <c r="IVW430" s="570"/>
      <c r="IVX430" s="570"/>
      <c r="IVY430" s="570"/>
      <c r="IVZ430" s="570"/>
      <c r="IWA430" s="570"/>
      <c r="IWB430" s="570"/>
      <c r="IWC430" s="570"/>
      <c r="IWD430" s="570"/>
      <c r="IWE430" s="570"/>
      <c r="IWF430" s="570"/>
      <c r="IWG430" s="570"/>
      <c r="IWH430" s="570"/>
      <c r="IWI430" s="570"/>
      <c r="IWJ430" s="570"/>
      <c r="IWK430" s="570"/>
      <c r="IWL430" s="570"/>
      <c r="IWM430" s="570"/>
      <c r="IWN430" s="570"/>
      <c r="IWO430" s="570"/>
      <c r="IWP430" s="570"/>
      <c r="IWQ430" s="570"/>
      <c r="IWR430" s="570"/>
      <c r="IWS430" s="570"/>
      <c r="IWT430" s="570"/>
      <c r="IWU430" s="570"/>
      <c r="IWV430" s="570"/>
      <c r="IWW430" s="570"/>
      <c r="IWX430" s="570"/>
      <c r="IWY430" s="570"/>
      <c r="IWZ430" s="570"/>
      <c r="IXA430" s="570"/>
      <c r="IXB430" s="570"/>
      <c r="IXC430" s="570"/>
      <c r="IXD430" s="570"/>
      <c r="IXE430" s="570"/>
      <c r="IXF430" s="570"/>
      <c r="IXG430" s="570"/>
      <c r="IXH430" s="570"/>
      <c r="IXI430" s="570"/>
      <c r="IXJ430" s="570"/>
      <c r="IXK430" s="570"/>
      <c r="IXL430" s="570"/>
      <c r="IXM430" s="570"/>
      <c r="IXN430" s="570"/>
      <c r="IXO430" s="570"/>
      <c r="IXP430" s="570"/>
      <c r="IXQ430" s="570"/>
      <c r="IXR430" s="570"/>
      <c r="IXS430" s="570"/>
      <c r="IXT430" s="570"/>
      <c r="IXU430" s="570"/>
      <c r="IXV430" s="570"/>
      <c r="IXW430" s="570"/>
      <c r="IXX430" s="570"/>
      <c r="IXY430" s="570"/>
      <c r="IXZ430" s="570"/>
      <c r="IYA430" s="570"/>
      <c r="IYB430" s="570"/>
      <c r="IYC430" s="570"/>
      <c r="IYD430" s="570"/>
      <c r="IYE430" s="570"/>
      <c r="IYF430" s="570"/>
      <c r="IYG430" s="570"/>
      <c r="IYH430" s="570"/>
      <c r="IYI430" s="570"/>
      <c r="IYJ430" s="570"/>
      <c r="IYK430" s="570"/>
      <c r="IYL430" s="570"/>
      <c r="IYM430" s="570"/>
      <c r="IYN430" s="570"/>
      <c r="IYO430" s="570"/>
      <c r="IYP430" s="570"/>
      <c r="IYQ430" s="570"/>
      <c r="IYR430" s="570"/>
      <c r="IYS430" s="570"/>
      <c r="IYT430" s="570"/>
      <c r="IYU430" s="570"/>
      <c r="IYV430" s="570"/>
      <c r="IYW430" s="570"/>
      <c r="IYX430" s="570"/>
      <c r="IYY430" s="570"/>
      <c r="IYZ430" s="570"/>
      <c r="IZA430" s="570"/>
      <c r="IZB430" s="570"/>
      <c r="IZC430" s="570"/>
      <c r="IZD430" s="570"/>
      <c r="IZE430" s="570"/>
      <c r="IZF430" s="570"/>
      <c r="IZG430" s="570"/>
      <c r="IZH430" s="570"/>
      <c r="IZI430" s="570"/>
      <c r="IZJ430" s="570"/>
      <c r="IZK430" s="570"/>
      <c r="IZL430" s="570"/>
      <c r="IZM430" s="570"/>
      <c r="IZN430" s="570"/>
      <c r="IZO430" s="570"/>
      <c r="IZP430" s="570"/>
      <c r="IZQ430" s="570"/>
      <c r="IZR430" s="570"/>
      <c r="IZS430" s="570"/>
      <c r="IZT430" s="570"/>
      <c r="IZU430" s="570"/>
      <c r="IZV430" s="570"/>
      <c r="IZW430" s="570"/>
      <c r="IZX430" s="570"/>
      <c r="IZY430" s="570"/>
      <c r="IZZ430" s="570"/>
      <c r="JAA430" s="570"/>
      <c r="JAB430" s="570"/>
      <c r="JAC430" s="570"/>
      <c r="JAD430" s="570"/>
      <c r="JAE430" s="570"/>
      <c r="JAF430" s="570"/>
      <c r="JAG430" s="570"/>
      <c r="JAH430" s="570"/>
      <c r="JAI430" s="570"/>
      <c r="JAJ430" s="570"/>
      <c r="JAK430" s="570"/>
      <c r="JAL430" s="570"/>
      <c r="JAM430" s="570"/>
      <c r="JAN430" s="570"/>
      <c r="JAO430" s="570"/>
      <c r="JAP430" s="570"/>
      <c r="JAQ430" s="570"/>
      <c r="JAR430" s="570"/>
      <c r="JAS430" s="570"/>
      <c r="JAT430" s="570"/>
      <c r="JAU430" s="570"/>
      <c r="JAV430" s="570"/>
      <c r="JAW430" s="570"/>
      <c r="JAX430" s="570"/>
      <c r="JAY430" s="570"/>
      <c r="JAZ430" s="570"/>
      <c r="JBA430" s="570"/>
      <c r="JBB430" s="570"/>
      <c r="JBC430" s="570"/>
      <c r="JBD430" s="570"/>
      <c r="JBE430" s="570"/>
      <c r="JBF430" s="570"/>
      <c r="JBG430" s="570"/>
      <c r="JBH430" s="570"/>
      <c r="JBI430" s="570"/>
      <c r="JBJ430" s="570"/>
      <c r="JBK430" s="570"/>
      <c r="JBL430" s="570"/>
      <c r="JBM430" s="570"/>
      <c r="JBN430" s="570"/>
      <c r="JBO430" s="570"/>
      <c r="JBP430" s="570"/>
      <c r="JBQ430" s="570"/>
      <c r="JBR430" s="570"/>
      <c r="JBS430" s="570"/>
      <c r="JBT430" s="570"/>
      <c r="JBU430" s="570"/>
      <c r="JBV430" s="570"/>
      <c r="JBW430" s="570"/>
      <c r="JBX430" s="570"/>
      <c r="JBY430" s="570"/>
      <c r="JBZ430" s="570"/>
      <c r="JCA430" s="570"/>
      <c r="JCB430" s="570"/>
      <c r="JCC430" s="570"/>
      <c r="JCD430" s="570"/>
      <c r="JCE430" s="570"/>
      <c r="JCF430" s="570"/>
      <c r="JCG430" s="570"/>
      <c r="JCH430" s="570"/>
      <c r="JCI430" s="570"/>
      <c r="JCJ430" s="570"/>
      <c r="JCK430" s="570"/>
      <c r="JCL430" s="570"/>
      <c r="JCM430" s="570"/>
      <c r="JCN430" s="570"/>
      <c r="JCO430" s="570"/>
      <c r="JCP430" s="570"/>
      <c r="JCQ430" s="570"/>
      <c r="JCR430" s="570"/>
      <c r="JCS430" s="570"/>
      <c r="JCT430" s="570"/>
      <c r="JCU430" s="570"/>
      <c r="JCV430" s="570"/>
      <c r="JCW430" s="570"/>
      <c r="JCX430" s="570"/>
      <c r="JCY430" s="570"/>
      <c r="JCZ430" s="570"/>
      <c r="JDA430" s="570"/>
      <c r="JDB430" s="570"/>
      <c r="JDC430" s="570"/>
      <c r="JDD430" s="570"/>
      <c r="JDE430" s="570"/>
      <c r="JDF430" s="570"/>
      <c r="JDG430" s="570"/>
      <c r="JDH430" s="570"/>
      <c r="JDI430" s="570"/>
      <c r="JDJ430" s="570"/>
      <c r="JDK430" s="570"/>
      <c r="JDL430" s="570"/>
      <c r="JDM430" s="570"/>
      <c r="JDN430" s="570"/>
      <c r="JDO430" s="570"/>
      <c r="JDP430" s="570"/>
      <c r="JDQ430" s="570"/>
      <c r="JDR430" s="570"/>
      <c r="JDS430" s="570"/>
      <c r="JDT430" s="570"/>
      <c r="JDU430" s="570"/>
      <c r="JDV430" s="570"/>
      <c r="JDW430" s="570"/>
      <c r="JDX430" s="570"/>
      <c r="JDY430" s="570"/>
      <c r="JDZ430" s="570"/>
      <c r="JEA430" s="570"/>
      <c r="JEB430" s="570"/>
      <c r="JEC430" s="570"/>
      <c r="JED430" s="570"/>
      <c r="JEE430" s="570"/>
      <c r="JEF430" s="570"/>
      <c r="JEG430" s="570"/>
      <c r="JEH430" s="570"/>
      <c r="JEI430" s="570"/>
      <c r="JEJ430" s="570"/>
      <c r="JEK430" s="570"/>
      <c r="JEL430" s="570"/>
      <c r="JEM430" s="570"/>
      <c r="JEN430" s="570"/>
      <c r="JEO430" s="570"/>
      <c r="JEP430" s="570"/>
      <c r="JEQ430" s="570"/>
      <c r="JER430" s="570"/>
      <c r="JES430" s="570"/>
      <c r="JET430" s="570"/>
      <c r="JEU430" s="570"/>
      <c r="JEV430" s="570"/>
      <c r="JEW430" s="570"/>
      <c r="JEX430" s="570"/>
      <c r="JEY430" s="570"/>
      <c r="JEZ430" s="570"/>
      <c r="JFA430" s="570"/>
      <c r="JFB430" s="570"/>
      <c r="JFC430" s="570"/>
      <c r="JFD430" s="570"/>
      <c r="JFE430" s="570"/>
      <c r="JFF430" s="570"/>
      <c r="JFG430" s="570"/>
      <c r="JFH430" s="570"/>
      <c r="JFI430" s="570"/>
      <c r="JFJ430" s="570"/>
      <c r="JFK430" s="570"/>
      <c r="JFL430" s="570"/>
      <c r="JFM430" s="570"/>
      <c r="JFN430" s="570"/>
      <c r="JFO430" s="570"/>
      <c r="JFP430" s="570"/>
      <c r="JFQ430" s="570"/>
      <c r="JFR430" s="570"/>
      <c r="JFS430" s="570"/>
      <c r="JFT430" s="570"/>
      <c r="JFU430" s="570"/>
      <c r="JFV430" s="570"/>
      <c r="JFW430" s="570"/>
      <c r="JFX430" s="570"/>
      <c r="JFY430" s="570"/>
      <c r="JFZ430" s="570"/>
      <c r="JGA430" s="570"/>
      <c r="JGB430" s="570"/>
      <c r="JGC430" s="570"/>
      <c r="JGD430" s="570"/>
      <c r="JGE430" s="570"/>
      <c r="JGF430" s="570"/>
      <c r="JGG430" s="570"/>
      <c r="JGH430" s="570"/>
      <c r="JGI430" s="570"/>
      <c r="JGJ430" s="570"/>
      <c r="JGK430" s="570"/>
      <c r="JGL430" s="570"/>
      <c r="JGM430" s="570"/>
      <c r="JGN430" s="570"/>
      <c r="JGO430" s="570"/>
      <c r="JGP430" s="570"/>
      <c r="JGQ430" s="570"/>
      <c r="JGR430" s="570"/>
      <c r="JGS430" s="570"/>
      <c r="JGT430" s="570"/>
      <c r="JGU430" s="570"/>
      <c r="JGV430" s="570"/>
      <c r="JGW430" s="570"/>
      <c r="JGX430" s="570"/>
      <c r="JGY430" s="570"/>
      <c r="JGZ430" s="570"/>
      <c r="JHA430" s="570"/>
      <c r="JHB430" s="570"/>
      <c r="JHC430" s="570"/>
      <c r="JHD430" s="570"/>
      <c r="JHE430" s="570"/>
      <c r="JHF430" s="570"/>
      <c r="JHG430" s="570"/>
      <c r="JHH430" s="570"/>
      <c r="JHI430" s="570"/>
      <c r="JHJ430" s="570"/>
      <c r="JHK430" s="570"/>
      <c r="JHL430" s="570"/>
      <c r="JHM430" s="570"/>
      <c r="JHN430" s="570"/>
      <c r="JHO430" s="570"/>
      <c r="JHP430" s="570"/>
      <c r="JHQ430" s="570"/>
      <c r="JHR430" s="570"/>
      <c r="JHS430" s="570"/>
      <c r="JHT430" s="570"/>
      <c r="JHU430" s="570"/>
      <c r="JHV430" s="570"/>
      <c r="JHW430" s="570"/>
      <c r="JHX430" s="570"/>
      <c r="JHY430" s="570"/>
      <c r="JHZ430" s="570"/>
      <c r="JIA430" s="570"/>
      <c r="JIB430" s="570"/>
      <c r="JIC430" s="570"/>
      <c r="JID430" s="570"/>
      <c r="JIE430" s="570"/>
      <c r="JIF430" s="570"/>
      <c r="JIG430" s="570"/>
      <c r="JIH430" s="570"/>
      <c r="JII430" s="570"/>
      <c r="JIJ430" s="570"/>
      <c r="JIK430" s="570"/>
      <c r="JIL430" s="570"/>
      <c r="JIM430" s="570"/>
      <c r="JIN430" s="570"/>
      <c r="JIO430" s="570"/>
      <c r="JIP430" s="570"/>
      <c r="JIQ430" s="570"/>
      <c r="JIR430" s="570"/>
      <c r="JIS430" s="570"/>
      <c r="JIT430" s="570"/>
      <c r="JIU430" s="570"/>
      <c r="JIV430" s="570"/>
      <c r="JIW430" s="570"/>
      <c r="JIX430" s="570"/>
      <c r="JIY430" s="570"/>
      <c r="JIZ430" s="570"/>
      <c r="JJA430" s="570"/>
      <c r="JJB430" s="570"/>
      <c r="JJC430" s="570"/>
      <c r="JJD430" s="570"/>
      <c r="JJE430" s="570"/>
      <c r="JJF430" s="570"/>
      <c r="JJG430" s="570"/>
      <c r="JJH430" s="570"/>
      <c r="JJI430" s="570"/>
      <c r="JJJ430" s="570"/>
      <c r="JJK430" s="570"/>
      <c r="JJL430" s="570"/>
      <c r="JJM430" s="570"/>
      <c r="JJN430" s="570"/>
      <c r="JJO430" s="570"/>
      <c r="JJP430" s="570"/>
      <c r="JJQ430" s="570"/>
      <c r="JJR430" s="570"/>
      <c r="JJS430" s="570"/>
      <c r="JJT430" s="570"/>
      <c r="JJU430" s="570"/>
      <c r="JJV430" s="570"/>
      <c r="JJW430" s="570"/>
      <c r="JJX430" s="570"/>
      <c r="JJY430" s="570"/>
      <c r="JJZ430" s="570"/>
      <c r="JKA430" s="570"/>
      <c r="JKB430" s="570"/>
      <c r="JKC430" s="570"/>
      <c r="JKD430" s="570"/>
      <c r="JKE430" s="570"/>
      <c r="JKF430" s="570"/>
      <c r="JKG430" s="570"/>
      <c r="JKH430" s="570"/>
      <c r="JKI430" s="570"/>
      <c r="JKJ430" s="570"/>
      <c r="JKK430" s="570"/>
      <c r="JKL430" s="570"/>
      <c r="JKM430" s="570"/>
      <c r="JKN430" s="570"/>
      <c r="JKO430" s="570"/>
      <c r="JKP430" s="570"/>
      <c r="JKQ430" s="570"/>
      <c r="JKR430" s="570"/>
      <c r="JKS430" s="570"/>
      <c r="JKT430" s="570"/>
      <c r="JKU430" s="570"/>
      <c r="JKV430" s="570"/>
      <c r="JKW430" s="570"/>
      <c r="JKX430" s="570"/>
      <c r="JKY430" s="570"/>
      <c r="JKZ430" s="570"/>
      <c r="JLA430" s="570"/>
      <c r="JLB430" s="570"/>
      <c r="JLC430" s="570"/>
      <c r="JLD430" s="570"/>
      <c r="JLE430" s="570"/>
      <c r="JLF430" s="570"/>
      <c r="JLG430" s="570"/>
      <c r="JLH430" s="570"/>
      <c r="JLI430" s="570"/>
      <c r="JLJ430" s="570"/>
      <c r="JLK430" s="570"/>
      <c r="JLL430" s="570"/>
      <c r="JLM430" s="570"/>
      <c r="JLN430" s="570"/>
      <c r="JLO430" s="570"/>
      <c r="JLP430" s="570"/>
      <c r="JLQ430" s="570"/>
      <c r="JLR430" s="570"/>
      <c r="JLS430" s="570"/>
      <c r="JLT430" s="570"/>
      <c r="JLU430" s="570"/>
      <c r="JLV430" s="570"/>
      <c r="JLW430" s="570"/>
      <c r="JLX430" s="570"/>
      <c r="JLY430" s="570"/>
      <c r="JLZ430" s="570"/>
      <c r="JMA430" s="570"/>
      <c r="JMB430" s="570"/>
      <c r="JMC430" s="570"/>
      <c r="JMD430" s="570"/>
      <c r="JME430" s="570"/>
      <c r="JMF430" s="570"/>
      <c r="JMG430" s="570"/>
      <c r="JMH430" s="570"/>
      <c r="JMI430" s="570"/>
      <c r="JMJ430" s="570"/>
      <c r="JMK430" s="570"/>
      <c r="JML430" s="570"/>
      <c r="JMM430" s="570"/>
      <c r="JMN430" s="570"/>
      <c r="JMO430" s="570"/>
      <c r="JMP430" s="570"/>
      <c r="JMQ430" s="570"/>
      <c r="JMR430" s="570"/>
      <c r="JMS430" s="570"/>
      <c r="JMT430" s="570"/>
      <c r="JMU430" s="570"/>
      <c r="JMV430" s="570"/>
      <c r="JMW430" s="570"/>
      <c r="JMX430" s="570"/>
      <c r="JMY430" s="570"/>
      <c r="JMZ430" s="570"/>
      <c r="JNA430" s="570"/>
      <c r="JNB430" s="570"/>
      <c r="JNC430" s="570"/>
      <c r="JND430" s="570"/>
      <c r="JNE430" s="570"/>
      <c r="JNF430" s="570"/>
      <c r="JNG430" s="570"/>
      <c r="JNH430" s="570"/>
      <c r="JNI430" s="570"/>
      <c r="JNJ430" s="570"/>
      <c r="JNK430" s="570"/>
      <c r="JNL430" s="570"/>
      <c r="JNM430" s="570"/>
      <c r="JNN430" s="570"/>
      <c r="JNO430" s="570"/>
      <c r="JNP430" s="570"/>
      <c r="JNQ430" s="570"/>
      <c r="JNR430" s="570"/>
      <c r="JNS430" s="570"/>
      <c r="JNT430" s="570"/>
      <c r="JNU430" s="570"/>
      <c r="JNV430" s="570"/>
      <c r="JNW430" s="570"/>
      <c r="JNX430" s="570"/>
      <c r="JNY430" s="570"/>
      <c r="JNZ430" s="570"/>
      <c r="JOA430" s="570"/>
      <c r="JOB430" s="570"/>
      <c r="JOC430" s="570"/>
      <c r="JOD430" s="570"/>
      <c r="JOE430" s="570"/>
      <c r="JOF430" s="570"/>
      <c r="JOG430" s="570"/>
      <c r="JOH430" s="570"/>
      <c r="JOI430" s="570"/>
      <c r="JOJ430" s="570"/>
      <c r="JOK430" s="570"/>
      <c r="JOL430" s="570"/>
      <c r="JOM430" s="570"/>
      <c r="JON430" s="570"/>
      <c r="JOO430" s="570"/>
      <c r="JOP430" s="570"/>
      <c r="JOQ430" s="570"/>
      <c r="JOR430" s="570"/>
      <c r="JOS430" s="570"/>
      <c r="JOT430" s="570"/>
      <c r="JOU430" s="570"/>
      <c r="JOV430" s="570"/>
      <c r="JOW430" s="570"/>
      <c r="JOX430" s="570"/>
      <c r="JOY430" s="570"/>
      <c r="JOZ430" s="570"/>
      <c r="JPA430" s="570"/>
      <c r="JPB430" s="570"/>
      <c r="JPC430" s="570"/>
      <c r="JPD430" s="570"/>
      <c r="JPE430" s="570"/>
      <c r="JPF430" s="570"/>
      <c r="JPG430" s="570"/>
      <c r="JPH430" s="570"/>
      <c r="JPI430" s="570"/>
      <c r="JPJ430" s="570"/>
      <c r="JPK430" s="570"/>
      <c r="JPL430" s="570"/>
      <c r="JPM430" s="570"/>
      <c r="JPN430" s="570"/>
      <c r="JPO430" s="570"/>
      <c r="JPP430" s="570"/>
      <c r="JPQ430" s="570"/>
      <c r="JPR430" s="570"/>
      <c r="JPS430" s="570"/>
      <c r="JPT430" s="570"/>
      <c r="JPU430" s="570"/>
      <c r="JPV430" s="570"/>
      <c r="JPW430" s="570"/>
      <c r="JPX430" s="570"/>
      <c r="JPY430" s="570"/>
      <c r="JPZ430" s="570"/>
      <c r="JQA430" s="570"/>
      <c r="JQB430" s="570"/>
      <c r="JQC430" s="570"/>
      <c r="JQD430" s="570"/>
      <c r="JQE430" s="570"/>
      <c r="JQF430" s="570"/>
      <c r="JQG430" s="570"/>
      <c r="JQH430" s="570"/>
      <c r="JQI430" s="570"/>
      <c r="JQJ430" s="570"/>
      <c r="JQK430" s="570"/>
      <c r="JQL430" s="570"/>
      <c r="JQM430" s="570"/>
      <c r="JQN430" s="570"/>
      <c r="JQO430" s="570"/>
      <c r="JQP430" s="570"/>
      <c r="JQQ430" s="570"/>
      <c r="JQR430" s="570"/>
      <c r="JQS430" s="570"/>
      <c r="JQT430" s="570"/>
      <c r="JQU430" s="570"/>
      <c r="JQV430" s="570"/>
      <c r="JQW430" s="570"/>
      <c r="JQX430" s="570"/>
      <c r="JQY430" s="570"/>
      <c r="JQZ430" s="570"/>
      <c r="JRA430" s="570"/>
      <c r="JRB430" s="570"/>
      <c r="JRC430" s="570"/>
      <c r="JRD430" s="570"/>
      <c r="JRE430" s="570"/>
      <c r="JRF430" s="570"/>
      <c r="JRG430" s="570"/>
      <c r="JRH430" s="570"/>
      <c r="JRI430" s="570"/>
      <c r="JRJ430" s="570"/>
      <c r="JRK430" s="570"/>
      <c r="JRL430" s="570"/>
      <c r="JRM430" s="570"/>
      <c r="JRN430" s="570"/>
      <c r="JRO430" s="570"/>
      <c r="JRP430" s="570"/>
      <c r="JRQ430" s="570"/>
      <c r="JRR430" s="570"/>
      <c r="JRS430" s="570"/>
      <c r="JRT430" s="570"/>
      <c r="JRU430" s="570"/>
      <c r="JRV430" s="570"/>
      <c r="JRW430" s="570"/>
      <c r="JRX430" s="570"/>
      <c r="JRY430" s="570"/>
      <c r="JRZ430" s="570"/>
      <c r="JSA430" s="570"/>
      <c r="JSB430" s="570"/>
      <c r="JSC430" s="570"/>
      <c r="JSD430" s="570"/>
      <c r="JSE430" s="570"/>
      <c r="JSF430" s="570"/>
      <c r="JSG430" s="570"/>
      <c r="JSH430" s="570"/>
      <c r="JSI430" s="570"/>
      <c r="JSJ430" s="570"/>
      <c r="JSK430" s="570"/>
      <c r="JSL430" s="570"/>
      <c r="JSM430" s="570"/>
      <c r="JSN430" s="570"/>
      <c r="JSO430" s="570"/>
      <c r="JSP430" s="570"/>
      <c r="JSQ430" s="570"/>
      <c r="JSR430" s="570"/>
      <c r="JSS430" s="570"/>
      <c r="JST430" s="570"/>
      <c r="JSU430" s="570"/>
      <c r="JSV430" s="570"/>
      <c r="JSW430" s="570"/>
      <c r="JSX430" s="570"/>
      <c r="JSY430" s="570"/>
      <c r="JSZ430" s="570"/>
      <c r="JTA430" s="570"/>
      <c r="JTB430" s="570"/>
      <c r="JTC430" s="570"/>
      <c r="JTD430" s="570"/>
      <c r="JTE430" s="570"/>
      <c r="JTF430" s="570"/>
      <c r="JTG430" s="570"/>
      <c r="JTH430" s="570"/>
      <c r="JTI430" s="570"/>
      <c r="JTJ430" s="570"/>
      <c r="JTK430" s="570"/>
      <c r="JTL430" s="570"/>
      <c r="JTM430" s="570"/>
      <c r="JTN430" s="570"/>
      <c r="JTO430" s="570"/>
      <c r="JTP430" s="570"/>
      <c r="JTQ430" s="570"/>
      <c r="JTR430" s="570"/>
      <c r="JTS430" s="570"/>
      <c r="JTT430" s="570"/>
      <c r="JTU430" s="570"/>
      <c r="JTV430" s="570"/>
      <c r="JTW430" s="570"/>
      <c r="JTX430" s="570"/>
      <c r="JTY430" s="570"/>
      <c r="JTZ430" s="570"/>
      <c r="JUA430" s="570"/>
      <c r="JUB430" s="570"/>
      <c r="JUC430" s="570"/>
      <c r="JUD430" s="570"/>
      <c r="JUE430" s="570"/>
      <c r="JUF430" s="570"/>
      <c r="JUG430" s="570"/>
      <c r="JUH430" s="570"/>
      <c r="JUI430" s="570"/>
      <c r="JUJ430" s="570"/>
      <c r="JUK430" s="570"/>
      <c r="JUL430" s="570"/>
      <c r="JUM430" s="570"/>
      <c r="JUN430" s="570"/>
      <c r="JUO430" s="570"/>
      <c r="JUP430" s="570"/>
      <c r="JUQ430" s="570"/>
      <c r="JUR430" s="570"/>
      <c r="JUS430" s="570"/>
      <c r="JUT430" s="570"/>
      <c r="JUU430" s="570"/>
      <c r="JUV430" s="570"/>
      <c r="JUW430" s="570"/>
      <c r="JUX430" s="570"/>
      <c r="JUY430" s="570"/>
      <c r="JUZ430" s="570"/>
      <c r="JVA430" s="570"/>
      <c r="JVB430" s="570"/>
      <c r="JVC430" s="570"/>
      <c r="JVD430" s="570"/>
      <c r="JVE430" s="570"/>
      <c r="JVF430" s="570"/>
      <c r="JVG430" s="570"/>
      <c r="JVH430" s="570"/>
      <c r="JVI430" s="570"/>
      <c r="JVJ430" s="570"/>
      <c r="JVK430" s="570"/>
      <c r="JVL430" s="570"/>
      <c r="JVM430" s="570"/>
      <c r="JVN430" s="570"/>
      <c r="JVO430" s="570"/>
      <c r="JVP430" s="570"/>
      <c r="JVQ430" s="570"/>
      <c r="JVR430" s="570"/>
      <c r="JVS430" s="570"/>
      <c r="JVT430" s="570"/>
      <c r="JVU430" s="570"/>
      <c r="JVV430" s="570"/>
      <c r="JVW430" s="570"/>
      <c r="JVX430" s="570"/>
      <c r="JVY430" s="570"/>
      <c r="JVZ430" s="570"/>
      <c r="JWA430" s="570"/>
      <c r="JWB430" s="570"/>
      <c r="JWC430" s="570"/>
      <c r="JWD430" s="570"/>
      <c r="JWE430" s="570"/>
      <c r="JWF430" s="570"/>
      <c r="JWG430" s="570"/>
      <c r="JWH430" s="570"/>
      <c r="JWI430" s="570"/>
      <c r="JWJ430" s="570"/>
      <c r="JWK430" s="570"/>
      <c r="JWL430" s="570"/>
      <c r="JWM430" s="570"/>
      <c r="JWN430" s="570"/>
      <c r="JWO430" s="570"/>
      <c r="JWP430" s="570"/>
      <c r="JWQ430" s="570"/>
      <c r="JWR430" s="570"/>
      <c r="JWS430" s="570"/>
      <c r="JWT430" s="570"/>
      <c r="JWU430" s="570"/>
      <c r="JWV430" s="570"/>
      <c r="JWW430" s="570"/>
      <c r="JWX430" s="570"/>
      <c r="JWY430" s="570"/>
      <c r="JWZ430" s="570"/>
      <c r="JXA430" s="570"/>
      <c r="JXB430" s="570"/>
      <c r="JXC430" s="570"/>
      <c r="JXD430" s="570"/>
      <c r="JXE430" s="570"/>
      <c r="JXF430" s="570"/>
      <c r="JXG430" s="570"/>
      <c r="JXH430" s="570"/>
      <c r="JXI430" s="570"/>
      <c r="JXJ430" s="570"/>
      <c r="JXK430" s="570"/>
      <c r="JXL430" s="570"/>
      <c r="JXM430" s="570"/>
      <c r="JXN430" s="570"/>
      <c r="JXO430" s="570"/>
      <c r="JXP430" s="570"/>
      <c r="JXQ430" s="570"/>
      <c r="JXR430" s="570"/>
      <c r="JXS430" s="570"/>
      <c r="JXT430" s="570"/>
      <c r="JXU430" s="570"/>
      <c r="JXV430" s="570"/>
      <c r="JXW430" s="570"/>
      <c r="JXX430" s="570"/>
      <c r="JXY430" s="570"/>
      <c r="JXZ430" s="570"/>
      <c r="JYA430" s="570"/>
      <c r="JYB430" s="570"/>
      <c r="JYC430" s="570"/>
      <c r="JYD430" s="570"/>
      <c r="JYE430" s="570"/>
      <c r="JYF430" s="570"/>
      <c r="JYG430" s="570"/>
      <c r="JYH430" s="570"/>
      <c r="JYI430" s="570"/>
      <c r="JYJ430" s="570"/>
      <c r="JYK430" s="570"/>
      <c r="JYL430" s="570"/>
      <c r="JYM430" s="570"/>
      <c r="JYN430" s="570"/>
      <c r="JYO430" s="570"/>
      <c r="JYP430" s="570"/>
      <c r="JYQ430" s="570"/>
      <c r="JYR430" s="570"/>
      <c r="JYS430" s="570"/>
      <c r="JYT430" s="570"/>
      <c r="JYU430" s="570"/>
      <c r="JYV430" s="570"/>
      <c r="JYW430" s="570"/>
      <c r="JYX430" s="570"/>
      <c r="JYY430" s="570"/>
      <c r="JYZ430" s="570"/>
      <c r="JZA430" s="570"/>
      <c r="JZB430" s="570"/>
      <c r="JZC430" s="570"/>
      <c r="JZD430" s="570"/>
      <c r="JZE430" s="570"/>
      <c r="JZF430" s="570"/>
      <c r="JZG430" s="570"/>
      <c r="JZH430" s="570"/>
      <c r="JZI430" s="570"/>
      <c r="JZJ430" s="570"/>
      <c r="JZK430" s="570"/>
      <c r="JZL430" s="570"/>
      <c r="JZM430" s="570"/>
      <c r="JZN430" s="570"/>
      <c r="JZO430" s="570"/>
      <c r="JZP430" s="570"/>
      <c r="JZQ430" s="570"/>
      <c r="JZR430" s="570"/>
      <c r="JZS430" s="570"/>
      <c r="JZT430" s="570"/>
      <c r="JZU430" s="570"/>
      <c r="JZV430" s="570"/>
      <c r="JZW430" s="570"/>
      <c r="JZX430" s="570"/>
      <c r="JZY430" s="570"/>
      <c r="JZZ430" s="570"/>
      <c r="KAA430" s="570"/>
      <c r="KAB430" s="570"/>
      <c r="KAC430" s="570"/>
      <c r="KAD430" s="570"/>
      <c r="KAE430" s="570"/>
      <c r="KAF430" s="570"/>
      <c r="KAG430" s="570"/>
      <c r="KAH430" s="570"/>
      <c r="KAI430" s="570"/>
      <c r="KAJ430" s="570"/>
      <c r="KAK430" s="570"/>
      <c r="KAL430" s="570"/>
      <c r="KAM430" s="570"/>
      <c r="KAN430" s="570"/>
      <c r="KAO430" s="570"/>
      <c r="KAP430" s="570"/>
      <c r="KAQ430" s="570"/>
      <c r="KAR430" s="570"/>
      <c r="KAS430" s="570"/>
      <c r="KAT430" s="570"/>
      <c r="KAU430" s="570"/>
      <c r="KAV430" s="570"/>
      <c r="KAW430" s="570"/>
      <c r="KAX430" s="570"/>
      <c r="KAY430" s="570"/>
      <c r="KAZ430" s="570"/>
      <c r="KBA430" s="570"/>
      <c r="KBB430" s="570"/>
      <c r="KBC430" s="570"/>
      <c r="KBD430" s="570"/>
      <c r="KBE430" s="570"/>
      <c r="KBF430" s="570"/>
      <c r="KBG430" s="570"/>
      <c r="KBH430" s="570"/>
      <c r="KBI430" s="570"/>
      <c r="KBJ430" s="570"/>
      <c r="KBK430" s="570"/>
      <c r="KBL430" s="570"/>
      <c r="KBM430" s="570"/>
      <c r="KBN430" s="570"/>
      <c r="KBO430" s="570"/>
      <c r="KBP430" s="570"/>
      <c r="KBQ430" s="570"/>
      <c r="KBR430" s="570"/>
      <c r="KBS430" s="570"/>
      <c r="KBT430" s="570"/>
      <c r="KBU430" s="570"/>
      <c r="KBV430" s="570"/>
      <c r="KBW430" s="570"/>
      <c r="KBX430" s="570"/>
      <c r="KBY430" s="570"/>
      <c r="KBZ430" s="570"/>
      <c r="KCA430" s="570"/>
      <c r="KCB430" s="570"/>
      <c r="KCC430" s="570"/>
      <c r="KCD430" s="570"/>
      <c r="KCE430" s="570"/>
      <c r="KCF430" s="570"/>
      <c r="KCG430" s="570"/>
      <c r="KCH430" s="570"/>
      <c r="KCI430" s="570"/>
      <c r="KCJ430" s="570"/>
      <c r="KCK430" s="570"/>
      <c r="KCL430" s="570"/>
      <c r="KCM430" s="570"/>
      <c r="KCN430" s="570"/>
      <c r="KCO430" s="570"/>
      <c r="KCP430" s="570"/>
      <c r="KCQ430" s="570"/>
      <c r="KCR430" s="570"/>
      <c r="KCS430" s="570"/>
      <c r="KCT430" s="570"/>
      <c r="KCU430" s="570"/>
      <c r="KCV430" s="570"/>
      <c r="KCW430" s="570"/>
      <c r="KCX430" s="570"/>
      <c r="KCY430" s="570"/>
      <c r="KCZ430" s="570"/>
      <c r="KDA430" s="570"/>
      <c r="KDB430" s="570"/>
      <c r="KDC430" s="570"/>
      <c r="KDD430" s="570"/>
      <c r="KDE430" s="570"/>
      <c r="KDF430" s="570"/>
      <c r="KDG430" s="570"/>
      <c r="KDH430" s="570"/>
      <c r="KDI430" s="570"/>
      <c r="KDJ430" s="570"/>
      <c r="KDK430" s="570"/>
      <c r="KDL430" s="570"/>
      <c r="KDM430" s="570"/>
      <c r="KDN430" s="570"/>
      <c r="KDO430" s="570"/>
      <c r="KDP430" s="570"/>
      <c r="KDQ430" s="570"/>
      <c r="KDR430" s="570"/>
      <c r="KDS430" s="570"/>
      <c r="KDT430" s="570"/>
      <c r="KDU430" s="570"/>
      <c r="KDV430" s="570"/>
      <c r="KDW430" s="570"/>
      <c r="KDX430" s="570"/>
      <c r="KDY430" s="570"/>
      <c r="KDZ430" s="570"/>
      <c r="KEA430" s="570"/>
      <c r="KEB430" s="570"/>
      <c r="KEC430" s="570"/>
      <c r="KED430" s="570"/>
      <c r="KEE430" s="570"/>
      <c r="KEF430" s="570"/>
      <c r="KEG430" s="570"/>
      <c r="KEH430" s="570"/>
      <c r="KEI430" s="570"/>
      <c r="KEJ430" s="570"/>
      <c r="KEK430" s="570"/>
      <c r="KEL430" s="570"/>
      <c r="KEM430" s="570"/>
      <c r="KEN430" s="570"/>
      <c r="KEO430" s="570"/>
      <c r="KEP430" s="570"/>
      <c r="KEQ430" s="570"/>
      <c r="KER430" s="570"/>
      <c r="KES430" s="570"/>
      <c r="KET430" s="570"/>
      <c r="KEU430" s="570"/>
      <c r="KEV430" s="570"/>
      <c r="KEW430" s="570"/>
      <c r="KEX430" s="570"/>
      <c r="KEY430" s="570"/>
      <c r="KEZ430" s="570"/>
      <c r="KFA430" s="570"/>
      <c r="KFB430" s="570"/>
      <c r="KFC430" s="570"/>
      <c r="KFD430" s="570"/>
      <c r="KFE430" s="570"/>
      <c r="KFF430" s="570"/>
      <c r="KFG430" s="570"/>
      <c r="KFH430" s="570"/>
      <c r="KFI430" s="570"/>
      <c r="KFJ430" s="570"/>
      <c r="KFK430" s="570"/>
      <c r="KFL430" s="570"/>
      <c r="KFM430" s="570"/>
      <c r="KFN430" s="570"/>
      <c r="KFO430" s="570"/>
      <c r="KFP430" s="570"/>
      <c r="KFQ430" s="570"/>
      <c r="KFR430" s="570"/>
      <c r="KFS430" s="570"/>
      <c r="KFT430" s="570"/>
      <c r="KFU430" s="570"/>
      <c r="KFV430" s="570"/>
      <c r="KFW430" s="570"/>
      <c r="KFX430" s="570"/>
      <c r="KFY430" s="570"/>
      <c r="KFZ430" s="570"/>
      <c r="KGA430" s="570"/>
      <c r="KGB430" s="570"/>
      <c r="KGC430" s="570"/>
      <c r="KGD430" s="570"/>
      <c r="KGE430" s="570"/>
      <c r="KGF430" s="570"/>
      <c r="KGG430" s="570"/>
      <c r="KGH430" s="570"/>
      <c r="KGI430" s="570"/>
      <c r="KGJ430" s="570"/>
      <c r="KGK430" s="570"/>
      <c r="KGL430" s="570"/>
      <c r="KGM430" s="570"/>
      <c r="KGN430" s="570"/>
      <c r="KGO430" s="570"/>
      <c r="KGP430" s="570"/>
      <c r="KGQ430" s="570"/>
      <c r="KGR430" s="570"/>
      <c r="KGS430" s="570"/>
      <c r="KGT430" s="570"/>
      <c r="KGU430" s="570"/>
      <c r="KGV430" s="570"/>
      <c r="KGW430" s="570"/>
      <c r="KGX430" s="570"/>
      <c r="KGY430" s="570"/>
      <c r="KGZ430" s="570"/>
      <c r="KHA430" s="570"/>
      <c r="KHB430" s="570"/>
      <c r="KHC430" s="570"/>
      <c r="KHD430" s="570"/>
      <c r="KHE430" s="570"/>
      <c r="KHF430" s="570"/>
      <c r="KHG430" s="570"/>
      <c r="KHH430" s="570"/>
      <c r="KHI430" s="570"/>
      <c r="KHJ430" s="570"/>
      <c r="KHK430" s="570"/>
      <c r="KHL430" s="570"/>
      <c r="KHM430" s="570"/>
      <c r="KHN430" s="570"/>
      <c r="KHO430" s="570"/>
      <c r="KHP430" s="570"/>
      <c r="KHQ430" s="570"/>
      <c r="KHR430" s="570"/>
      <c r="KHS430" s="570"/>
      <c r="KHT430" s="570"/>
      <c r="KHU430" s="570"/>
      <c r="KHV430" s="570"/>
      <c r="KHW430" s="570"/>
      <c r="KHX430" s="570"/>
      <c r="KHY430" s="570"/>
      <c r="KHZ430" s="570"/>
      <c r="KIA430" s="570"/>
      <c r="KIB430" s="570"/>
      <c r="KIC430" s="570"/>
      <c r="KID430" s="570"/>
      <c r="KIE430" s="570"/>
      <c r="KIF430" s="570"/>
      <c r="KIG430" s="570"/>
      <c r="KIH430" s="570"/>
      <c r="KII430" s="570"/>
      <c r="KIJ430" s="570"/>
      <c r="KIK430" s="570"/>
      <c r="KIL430" s="570"/>
      <c r="KIM430" s="570"/>
      <c r="KIN430" s="570"/>
      <c r="KIO430" s="570"/>
      <c r="KIP430" s="570"/>
      <c r="KIQ430" s="570"/>
      <c r="KIR430" s="570"/>
      <c r="KIS430" s="570"/>
      <c r="KIT430" s="570"/>
      <c r="KIU430" s="570"/>
      <c r="KIV430" s="570"/>
      <c r="KIW430" s="570"/>
      <c r="KIX430" s="570"/>
      <c r="KIY430" s="570"/>
      <c r="KIZ430" s="570"/>
      <c r="KJA430" s="570"/>
      <c r="KJB430" s="570"/>
      <c r="KJC430" s="570"/>
      <c r="KJD430" s="570"/>
      <c r="KJE430" s="570"/>
      <c r="KJF430" s="570"/>
      <c r="KJG430" s="570"/>
      <c r="KJH430" s="570"/>
      <c r="KJI430" s="570"/>
      <c r="KJJ430" s="570"/>
      <c r="KJK430" s="570"/>
      <c r="KJL430" s="570"/>
      <c r="KJM430" s="570"/>
      <c r="KJN430" s="570"/>
      <c r="KJO430" s="570"/>
      <c r="KJP430" s="570"/>
      <c r="KJQ430" s="570"/>
      <c r="KJR430" s="570"/>
      <c r="KJS430" s="570"/>
      <c r="KJT430" s="570"/>
      <c r="KJU430" s="570"/>
      <c r="KJV430" s="570"/>
      <c r="KJW430" s="570"/>
      <c r="KJX430" s="570"/>
      <c r="KJY430" s="570"/>
      <c r="KJZ430" s="570"/>
      <c r="KKA430" s="570"/>
      <c r="KKB430" s="570"/>
      <c r="KKC430" s="570"/>
      <c r="KKD430" s="570"/>
      <c r="KKE430" s="570"/>
      <c r="KKF430" s="570"/>
      <c r="KKG430" s="570"/>
      <c r="KKH430" s="570"/>
      <c r="KKI430" s="570"/>
      <c r="KKJ430" s="570"/>
      <c r="KKK430" s="570"/>
      <c r="KKL430" s="570"/>
      <c r="KKM430" s="570"/>
      <c r="KKN430" s="570"/>
      <c r="KKO430" s="570"/>
      <c r="KKP430" s="570"/>
      <c r="KKQ430" s="570"/>
      <c r="KKR430" s="570"/>
      <c r="KKS430" s="570"/>
      <c r="KKT430" s="570"/>
      <c r="KKU430" s="570"/>
      <c r="KKV430" s="570"/>
      <c r="KKW430" s="570"/>
      <c r="KKX430" s="570"/>
      <c r="KKY430" s="570"/>
      <c r="KKZ430" s="570"/>
      <c r="KLA430" s="570"/>
      <c r="KLB430" s="570"/>
      <c r="KLC430" s="570"/>
      <c r="KLD430" s="570"/>
      <c r="KLE430" s="570"/>
      <c r="KLF430" s="570"/>
      <c r="KLG430" s="570"/>
      <c r="KLH430" s="570"/>
      <c r="KLI430" s="570"/>
      <c r="KLJ430" s="570"/>
      <c r="KLK430" s="570"/>
      <c r="KLL430" s="570"/>
      <c r="KLM430" s="570"/>
      <c r="KLN430" s="570"/>
      <c r="KLO430" s="570"/>
      <c r="KLP430" s="570"/>
      <c r="KLQ430" s="570"/>
      <c r="KLR430" s="570"/>
      <c r="KLS430" s="570"/>
      <c r="KLT430" s="570"/>
      <c r="KLU430" s="570"/>
      <c r="KLV430" s="570"/>
      <c r="KLW430" s="570"/>
      <c r="KLX430" s="570"/>
      <c r="KLY430" s="570"/>
      <c r="KLZ430" s="570"/>
      <c r="KMA430" s="570"/>
      <c r="KMB430" s="570"/>
      <c r="KMC430" s="570"/>
      <c r="KMD430" s="570"/>
      <c r="KME430" s="570"/>
      <c r="KMF430" s="570"/>
      <c r="KMG430" s="570"/>
      <c r="KMH430" s="570"/>
      <c r="KMI430" s="570"/>
      <c r="KMJ430" s="570"/>
      <c r="KMK430" s="570"/>
      <c r="KML430" s="570"/>
      <c r="KMM430" s="570"/>
      <c r="KMN430" s="570"/>
      <c r="KMO430" s="570"/>
      <c r="KMP430" s="570"/>
      <c r="KMQ430" s="570"/>
      <c r="KMR430" s="570"/>
      <c r="KMS430" s="570"/>
      <c r="KMT430" s="570"/>
      <c r="KMU430" s="570"/>
      <c r="KMV430" s="570"/>
      <c r="KMW430" s="570"/>
      <c r="KMX430" s="570"/>
      <c r="KMY430" s="570"/>
      <c r="KMZ430" s="570"/>
      <c r="KNA430" s="570"/>
      <c r="KNB430" s="570"/>
      <c r="KNC430" s="570"/>
      <c r="KND430" s="570"/>
      <c r="KNE430" s="570"/>
      <c r="KNF430" s="570"/>
      <c r="KNG430" s="570"/>
      <c r="KNH430" s="570"/>
      <c r="KNI430" s="570"/>
      <c r="KNJ430" s="570"/>
      <c r="KNK430" s="570"/>
      <c r="KNL430" s="570"/>
      <c r="KNM430" s="570"/>
      <c r="KNN430" s="570"/>
      <c r="KNO430" s="570"/>
      <c r="KNP430" s="570"/>
      <c r="KNQ430" s="570"/>
      <c r="KNR430" s="570"/>
      <c r="KNS430" s="570"/>
      <c r="KNT430" s="570"/>
      <c r="KNU430" s="570"/>
      <c r="KNV430" s="570"/>
      <c r="KNW430" s="570"/>
      <c r="KNX430" s="570"/>
      <c r="KNY430" s="570"/>
      <c r="KNZ430" s="570"/>
      <c r="KOA430" s="570"/>
      <c r="KOB430" s="570"/>
      <c r="KOC430" s="570"/>
      <c r="KOD430" s="570"/>
      <c r="KOE430" s="570"/>
      <c r="KOF430" s="570"/>
      <c r="KOG430" s="570"/>
      <c r="KOH430" s="570"/>
      <c r="KOI430" s="570"/>
      <c r="KOJ430" s="570"/>
      <c r="KOK430" s="570"/>
      <c r="KOL430" s="570"/>
      <c r="KOM430" s="570"/>
      <c r="KON430" s="570"/>
      <c r="KOO430" s="570"/>
      <c r="KOP430" s="570"/>
      <c r="KOQ430" s="570"/>
      <c r="KOR430" s="570"/>
      <c r="KOS430" s="570"/>
      <c r="KOT430" s="570"/>
      <c r="KOU430" s="570"/>
      <c r="KOV430" s="570"/>
      <c r="KOW430" s="570"/>
      <c r="KOX430" s="570"/>
      <c r="KOY430" s="570"/>
      <c r="KOZ430" s="570"/>
      <c r="KPA430" s="570"/>
      <c r="KPB430" s="570"/>
      <c r="KPC430" s="570"/>
      <c r="KPD430" s="570"/>
      <c r="KPE430" s="570"/>
      <c r="KPF430" s="570"/>
      <c r="KPG430" s="570"/>
      <c r="KPH430" s="570"/>
      <c r="KPI430" s="570"/>
      <c r="KPJ430" s="570"/>
      <c r="KPK430" s="570"/>
      <c r="KPL430" s="570"/>
      <c r="KPM430" s="570"/>
      <c r="KPN430" s="570"/>
      <c r="KPO430" s="570"/>
      <c r="KPP430" s="570"/>
      <c r="KPQ430" s="570"/>
      <c r="KPR430" s="570"/>
      <c r="KPS430" s="570"/>
      <c r="KPT430" s="570"/>
      <c r="KPU430" s="570"/>
      <c r="KPV430" s="570"/>
      <c r="KPW430" s="570"/>
      <c r="KPX430" s="570"/>
      <c r="KPY430" s="570"/>
      <c r="KPZ430" s="570"/>
      <c r="KQA430" s="570"/>
      <c r="KQB430" s="570"/>
      <c r="KQC430" s="570"/>
      <c r="KQD430" s="570"/>
      <c r="KQE430" s="570"/>
      <c r="KQF430" s="570"/>
      <c r="KQG430" s="570"/>
      <c r="KQH430" s="570"/>
      <c r="KQI430" s="570"/>
      <c r="KQJ430" s="570"/>
      <c r="KQK430" s="570"/>
      <c r="KQL430" s="570"/>
      <c r="KQM430" s="570"/>
      <c r="KQN430" s="570"/>
      <c r="KQO430" s="570"/>
      <c r="KQP430" s="570"/>
      <c r="KQQ430" s="570"/>
      <c r="KQR430" s="570"/>
      <c r="KQS430" s="570"/>
      <c r="KQT430" s="570"/>
      <c r="KQU430" s="570"/>
      <c r="KQV430" s="570"/>
      <c r="KQW430" s="570"/>
      <c r="KQX430" s="570"/>
      <c r="KQY430" s="570"/>
      <c r="KQZ430" s="570"/>
      <c r="KRA430" s="570"/>
      <c r="KRB430" s="570"/>
      <c r="KRC430" s="570"/>
      <c r="KRD430" s="570"/>
      <c r="KRE430" s="570"/>
      <c r="KRF430" s="570"/>
      <c r="KRG430" s="570"/>
      <c r="KRH430" s="570"/>
      <c r="KRI430" s="570"/>
      <c r="KRJ430" s="570"/>
      <c r="KRK430" s="570"/>
      <c r="KRL430" s="570"/>
      <c r="KRM430" s="570"/>
      <c r="KRN430" s="570"/>
      <c r="KRO430" s="570"/>
      <c r="KRP430" s="570"/>
      <c r="KRQ430" s="570"/>
      <c r="KRR430" s="570"/>
      <c r="KRS430" s="570"/>
      <c r="KRT430" s="570"/>
      <c r="KRU430" s="570"/>
      <c r="KRV430" s="570"/>
      <c r="KRW430" s="570"/>
      <c r="KRX430" s="570"/>
      <c r="KRY430" s="570"/>
      <c r="KRZ430" s="570"/>
      <c r="KSA430" s="570"/>
      <c r="KSB430" s="570"/>
      <c r="KSC430" s="570"/>
      <c r="KSD430" s="570"/>
      <c r="KSE430" s="570"/>
      <c r="KSF430" s="570"/>
      <c r="KSG430" s="570"/>
      <c r="KSH430" s="570"/>
      <c r="KSI430" s="570"/>
      <c r="KSJ430" s="570"/>
      <c r="KSK430" s="570"/>
      <c r="KSL430" s="570"/>
      <c r="KSM430" s="570"/>
      <c r="KSN430" s="570"/>
      <c r="KSO430" s="570"/>
      <c r="KSP430" s="570"/>
      <c r="KSQ430" s="570"/>
      <c r="KSR430" s="570"/>
      <c r="KSS430" s="570"/>
      <c r="KST430" s="570"/>
      <c r="KSU430" s="570"/>
      <c r="KSV430" s="570"/>
      <c r="KSW430" s="570"/>
      <c r="KSX430" s="570"/>
      <c r="KSY430" s="570"/>
      <c r="KSZ430" s="570"/>
      <c r="KTA430" s="570"/>
      <c r="KTB430" s="570"/>
      <c r="KTC430" s="570"/>
      <c r="KTD430" s="570"/>
      <c r="KTE430" s="570"/>
      <c r="KTF430" s="570"/>
      <c r="KTG430" s="570"/>
      <c r="KTH430" s="570"/>
      <c r="KTI430" s="570"/>
      <c r="KTJ430" s="570"/>
      <c r="KTK430" s="570"/>
      <c r="KTL430" s="570"/>
      <c r="KTM430" s="570"/>
      <c r="KTN430" s="570"/>
      <c r="KTO430" s="570"/>
      <c r="KTP430" s="570"/>
      <c r="KTQ430" s="570"/>
      <c r="KTR430" s="570"/>
      <c r="KTS430" s="570"/>
      <c r="KTT430" s="570"/>
      <c r="KTU430" s="570"/>
      <c r="KTV430" s="570"/>
      <c r="KTW430" s="570"/>
      <c r="KTX430" s="570"/>
      <c r="KTY430" s="570"/>
      <c r="KTZ430" s="570"/>
      <c r="KUA430" s="570"/>
      <c r="KUB430" s="570"/>
      <c r="KUC430" s="570"/>
      <c r="KUD430" s="570"/>
      <c r="KUE430" s="570"/>
      <c r="KUF430" s="570"/>
      <c r="KUG430" s="570"/>
      <c r="KUH430" s="570"/>
      <c r="KUI430" s="570"/>
      <c r="KUJ430" s="570"/>
      <c r="KUK430" s="570"/>
      <c r="KUL430" s="570"/>
      <c r="KUM430" s="570"/>
      <c r="KUN430" s="570"/>
      <c r="KUO430" s="570"/>
      <c r="KUP430" s="570"/>
      <c r="KUQ430" s="570"/>
      <c r="KUR430" s="570"/>
      <c r="KUS430" s="570"/>
      <c r="KUT430" s="570"/>
      <c r="KUU430" s="570"/>
      <c r="KUV430" s="570"/>
      <c r="KUW430" s="570"/>
      <c r="KUX430" s="570"/>
      <c r="KUY430" s="570"/>
      <c r="KUZ430" s="570"/>
      <c r="KVA430" s="570"/>
      <c r="KVB430" s="570"/>
      <c r="KVC430" s="570"/>
      <c r="KVD430" s="570"/>
      <c r="KVE430" s="570"/>
      <c r="KVF430" s="570"/>
      <c r="KVG430" s="570"/>
      <c r="KVH430" s="570"/>
      <c r="KVI430" s="570"/>
      <c r="KVJ430" s="570"/>
      <c r="KVK430" s="570"/>
      <c r="KVL430" s="570"/>
      <c r="KVM430" s="570"/>
      <c r="KVN430" s="570"/>
      <c r="KVO430" s="570"/>
      <c r="KVP430" s="570"/>
      <c r="KVQ430" s="570"/>
      <c r="KVR430" s="570"/>
      <c r="KVS430" s="570"/>
      <c r="KVT430" s="570"/>
      <c r="KVU430" s="570"/>
      <c r="KVV430" s="570"/>
      <c r="KVW430" s="570"/>
      <c r="KVX430" s="570"/>
      <c r="KVY430" s="570"/>
      <c r="KVZ430" s="570"/>
      <c r="KWA430" s="570"/>
      <c r="KWB430" s="570"/>
      <c r="KWC430" s="570"/>
      <c r="KWD430" s="570"/>
      <c r="KWE430" s="570"/>
      <c r="KWF430" s="570"/>
      <c r="KWG430" s="570"/>
      <c r="KWH430" s="570"/>
      <c r="KWI430" s="570"/>
      <c r="KWJ430" s="570"/>
      <c r="KWK430" s="570"/>
      <c r="KWL430" s="570"/>
      <c r="KWM430" s="570"/>
      <c r="KWN430" s="570"/>
      <c r="KWO430" s="570"/>
      <c r="KWP430" s="570"/>
      <c r="KWQ430" s="570"/>
      <c r="KWR430" s="570"/>
      <c r="KWS430" s="570"/>
      <c r="KWT430" s="570"/>
      <c r="KWU430" s="570"/>
      <c r="KWV430" s="570"/>
      <c r="KWW430" s="570"/>
      <c r="KWX430" s="570"/>
      <c r="KWY430" s="570"/>
      <c r="KWZ430" s="570"/>
      <c r="KXA430" s="570"/>
      <c r="KXB430" s="570"/>
      <c r="KXC430" s="570"/>
      <c r="KXD430" s="570"/>
      <c r="KXE430" s="570"/>
      <c r="KXF430" s="570"/>
      <c r="KXG430" s="570"/>
      <c r="KXH430" s="570"/>
      <c r="KXI430" s="570"/>
      <c r="KXJ430" s="570"/>
      <c r="KXK430" s="570"/>
      <c r="KXL430" s="570"/>
      <c r="KXM430" s="570"/>
      <c r="KXN430" s="570"/>
      <c r="KXO430" s="570"/>
      <c r="KXP430" s="570"/>
      <c r="KXQ430" s="570"/>
      <c r="KXR430" s="570"/>
      <c r="KXS430" s="570"/>
      <c r="KXT430" s="570"/>
      <c r="KXU430" s="570"/>
      <c r="KXV430" s="570"/>
      <c r="KXW430" s="570"/>
      <c r="KXX430" s="570"/>
      <c r="KXY430" s="570"/>
      <c r="KXZ430" s="570"/>
      <c r="KYA430" s="570"/>
      <c r="KYB430" s="570"/>
      <c r="KYC430" s="570"/>
      <c r="KYD430" s="570"/>
      <c r="KYE430" s="570"/>
      <c r="KYF430" s="570"/>
      <c r="KYG430" s="570"/>
      <c r="KYH430" s="570"/>
      <c r="KYI430" s="570"/>
      <c r="KYJ430" s="570"/>
      <c r="KYK430" s="570"/>
      <c r="KYL430" s="570"/>
      <c r="KYM430" s="570"/>
      <c r="KYN430" s="570"/>
      <c r="KYO430" s="570"/>
      <c r="KYP430" s="570"/>
      <c r="KYQ430" s="570"/>
      <c r="KYR430" s="570"/>
      <c r="KYS430" s="570"/>
      <c r="KYT430" s="570"/>
      <c r="KYU430" s="570"/>
      <c r="KYV430" s="570"/>
      <c r="KYW430" s="570"/>
      <c r="KYX430" s="570"/>
      <c r="KYY430" s="570"/>
      <c r="KYZ430" s="570"/>
      <c r="KZA430" s="570"/>
      <c r="KZB430" s="570"/>
      <c r="KZC430" s="570"/>
      <c r="KZD430" s="570"/>
      <c r="KZE430" s="570"/>
      <c r="KZF430" s="570"/>
      <c r="KZG430" s="570"/>
      <c r="KZH430" s="570"/>
      <c r="KZI430" s="570"/>
      <c r="KZJ430" s="570"/>
      <c r="KZK430" s="570"/>
      <c r="KZL430" s="570"/>
      <c r="KZM430" s="570"/>
      <c r="KZN430" s="570"/>
      <c r="KZO430" s="570"/>
      <c r="KZP430" s="570"/>
      <c r="KZQ430" s="570"/>
      <c r="KZR430" s="570"/>
      <c r="KZS430" s="570"/>
      <c r="KZT430" s="570"/>
      <c r="KZU430" s="570"/>
      <c r="KZV430" s="570"/>
      <c r="KZW430" s="570"/>
      <c r="KZX430" s="570"/>
      <c r="KZY430" s="570"/>
      <c r="KZZ430" s="570"/>
      <c r="LAA430" s="570"/>
      <c r="LAB430" s="570"/>
      <c r="LAC430" s="570"/>
      <c r="LAD430" s="570"/>
      <c r="LAE430" s="570"/>
      <c r="LAF430" s="570"/>
      <c r="LAG430" s="570"/>
      <c r="LAH430" s="570"/>
      <c r="LAI430" s="570"/>
      <c r="LAJ430" s="570"/>
      <c r="LAK430" s="570"/>
      <c r="LAL430" s="570"/>
      <c r="LAM430" s="570"/>
      <c r="LAN430" s="570"/>
      <c r="LAO430" s="570"/>
      <c r="LAP430" s="570"/>
      <c r="LAQ430" s="570"/>
      <c r="LAR430" s="570"/>
      <c r="LAS430" s="570"/>
      <c r="LAT430" s="570"/>
      <c r="LAU430" s="570"/>
      <c r="LAV430" s="570"/>
      <c r="LAW430" s="570"/>
      <c r="LAX430" s="570"/>
      <c r="LAY430" s="570"/>
      <c r="LAZ430" s="570"/>
      <c r="LBA430" s="570"/>
      <c r="LBB430" s="570"/>
      <c r="LBC430" s="570"/>
      <c r="LBD430" s="570"/>
      <c r="LBE430" s="570"/>
      <c r="LBF430" s="570"/>
      <c r="LBG430" s="570"/>
      <c r="LBH430" s="570"/>
      <c r="LBI430" s="570"/>
      <c r="LBJ430" s="570"/>
      <c r="LBK430" s="570"/>
      <c r="LBL430" s="570"/>
      <c r="LBM430" s="570"/>
      <c r="LBN430" s="570"/>
      <c r="LBO430" s="570"/>
      <c r="LBP430" s="570"/>
      <c r="LBQ430" s="570"/>
      <c r="LBR430" s="570"/>
      <c r="LBS430" s="570"/>
      <c r="LBT430" s="570"/>
      <c r="LBU430" s="570"/>
      <c r="LBV430" s="570"/>
      <c r="LBW430" s="570"/>
      <c r="LBX430" s="570"/>
      <c r="LBY430" s="570"/>
      <c r="LBZ430" s="570"/>
      <c r="LCA430" s="570"/>
      <c r="LCB430" s="570"/>
      <c r="LCC430" s="570"/>
      <c r="LCD430" s="570"/>
      <c r="LCE430" s="570"/>
      <c r="LCF430" s="570"/>
      <c r="LCG430" s="570"/>
      <c r="LCH430" s="570"/>
      <c r="LCI430" s="570"/>
      <c r="LCJ430" s="570"/>
      <c r="LCK430" s="570"/>
      <c r="LCL430" s="570"/>
      <c r="LCM430" s="570"/>
      <c r="LCN430" s="570"/>
      <c r="LCO430" s="570"/>
      <c r="LCP430" s="570"/>
      <c r="LCQ430" s="570"/>
      <c r="LCR430" s="570"/>
      <c r="LCS430" s="570"/>
      <c r="LCT430" s="570"/>
      <c r="LCU430" s="570"/>
      <c r="LCV430" s="570"/>
      <c r="LCW430" s="570"/>
      <c r="LCX430" s="570"/>
      <c r="LCY430" s="570"/>
      <c r="LCZ430" s="570"/>
      <c r="LDA430" s="570"/>
      <c r="LDB430" s="570"/>
      <c r="LDC430" s="570"/>
      <c r="LDD430" s="570"/>
      <c r="LDE430" s="570"/>
      <c r="LDF430" s="570"/>
      <c r="LDG430" s="570"/>
      <c r="LDH430" s="570"/>
      <c r="LDI430" s="570"/>
      <c r="LDJ430" s="570"/>
      <c r="LDK430" s="570"/>
      <c r="LDL430" s="570"/>
      <c r="LDM430" s="570"/>
      <c r="LDN430" s="570"/>
      <c r="LDO430" s="570"/>
      <c r="LDP430" s="570"/>
      <c r="LDQ430" s="570"/>
      <c r="LDR430" s="570"/>
      <c r="LDS430" s="570"/>
      <c r="LDT430" s="570"/>
      <c r="LDU430" s="570"/>
      <c r="LDV430" s="570"/>
      <c r="LDW430" s="570"/>
      <c r="LDX430" s="570"/>
      <c r="LDY430" s="570"/>
      <c r="LDZ430" s="570"/>
      <c r="LEA430" s="570"/>
      <c r="LEB430" s="570"/>
      <c r="LEC430" s="570"/>
      <c r="LED430" s="570"/>
      <c r="LEE430" s="570"/>
      <c r="LEF430" s="570"/>
      <c r="LEG430" s="570"/>
      <c r="LEH430" s="570"/>
      <c r="LEI430" s="570"/>
      <c r="LEJ430" s="570"/>
      <c r="LEK430" s="570"/>
      <c r="LEL430" s="570"/>
      <c r="LEM430" s="570"/>
      <c r="LEN430" s="570"/>
      <c r="LEO430" s="570"/>
      <c r="LEP430" s="570"/>
      <c r="LEQ430" s="570"/>
      <c r="LER430" s="570"/>
      <c r="LES430" s="570"/>
      <c r="LET430" s="570"/>
      <c r="LEU430" s="570"/>
      <c r="LEV430" s="570"/>
      <c r="LEW430" s="570"/>
      <c r="LEX430" s="570"/>
      <c r="LEY430" s="570"/>
      <c r="LEZ430" s="570"/>
      <c r="LFA430" s="570"/>
      <c r="LFB430" s="570"/>
      <c r="LFC430" s="570"/>
      <c r="LFD430" s="570"/>
      <c r="LFE430" s="570"/>
      <c r="LFF430" s="570"/>
      <c r="LFG430" s="570"/>
      <c r="LFH430" s="570"/>
      <c r="LFI430" s="570"/>
      <c r="LFJ430" s="570"/>
      <c r="LFK430" s="570"/>
      <c r="LFL430" s="570"/>
      <c r="LFM430" s="570"/>
      <c r="LFN430" s="570"/>
      <c r="LFO430" s="570"/>
      <c r="LFP430" s="570"/>
      <c r="LFQ430" s="570"/>
      <c r="LFR430" s="570"/>
      <c r="LFS430" s="570"/>
      <c r="LFT430" s="570"/>
      <c r="LFU430" s="570"/>
      <c r="LFV430" s="570"/>
      <c r="LFW430" s="570"/>
      <c r="LFX430" s="570"/>
      <c r="LFY430" s="570"/>
      <c r="LFZ430" s="570"/>
      <c r="LGA430" s="570"/>
      <c r="LGB430" s="570"/>
      <c r="LGC430" s="570"/>
      <c r="LGD430" s="570"/>
      <c r="LGE430" s="570"/>
      <c r="LGF430" s="570"/>
      <c r="LGG430" s="570"/>
      <c r="LGH430" s="570"/>
      <c r="LGI430" s="570"/>
      <c r="LGJ430" s="570"/>
      <c r="LGK430" s="570"/>
      <c r="LGL430" s="570"/>
      <c r="LGM430" s="570"/>
      <c r="LGN430" s="570"/>
      <c r="LGO430" s="570"/>
      <c r="LGP430" s="570"/>
      <c r="LGQ430" s="570"/>
      <c r="LGR430" s="570"/>
      <c r="LGS430" s="570"/>
      <c r="LGT430" s="570"/>
      <c r="LGU430" s="570"/>
      <c r="LGV430" s="570"/>
      <c r="LGW430" s="570"/>
      <c r="LGX430" s="570"/>
      <c r="LGY430" s="570"/>
      <c r="LGZ430" s="570"/>
      <c r="LHA430" s="570"/>
      <c r="LHB430" s="570"/>
      <c r="LHC430" s="570"/>
      <c r="LHD430" s="570"/>
      <c r="LHE430" s="570"/>
      <c r="LHF430" s="570"/>
      <c r="LHG430" s="570"/>
      <c r="LHH430" s="570"/>
      <c r="LHI430" s="570"/>
      <c r="LHJ430" s="570"/>
      <c r="LHK430" s="570"/>
      <c r="LHL430" s="570"/>
      <c r="LHM430" s="570"/>
      <c r="LHN430" s="570"/>
      <c r="LHO430" s="570"/>
      <c r="LHP430" s="570"/>
      <c r="LHQ430" s="570"/>
      <c r="LHR430" s="570"/>
      <c r="LHS430" s="570"/>
      <c r="LHT430" s="570"/>
      <c r="LHU430" s="570"/>
      <c r="LHV430" s="570"/>
      <c r="LHW430" s="570"/>
      <c r="LHX430" s="570"/>
      <c r="LHY430" s="570"/>
      <c r="LHZ430" s="570"/>
      <c r="LIA430" s="570"/>
      <c r="LIB430" s="570"/>
      <c r="LIC430" s="570"/>
      <c r="LID430" s="570"/>
      <c r="LIE430" s="570"/>
      <c r="LIF430" s="570"/>
      <c r="LIG430" s="570"/>
      <c r="LIH430" s="570"/>
      <c r="LII430" s="570"/>
      <c r="LIJ430" s="570"/>
      <c r="LIK430" s="570"/>
      <c r="LIL430" s="570"/>
      <c r="LIM430" s="570"/>
      <c r="LIN430" s="570"/>
      <c r="LIO430" s="570"/>
      <c r="LIP430" s="570"/>
      <c r="LIQ430" s="570"/>
      <c r="LIR430" s="570"/>
      <c r="LIS430" s="570"/>
      <c r="LIT430" s="570"/>
      <c r="LIU430" s="570"/>
      <c r="LIV430" s="570"/>
      <c r="LIW430" s="570"/>
      <c r="LIX430" s="570"/>
      <c r="LIY430" s="570"/>
      <c r="LIZ430" s="570"/>
      <c r="LJA430" s="570"/>
      <c r="LJB430" s="570"/>
      <c r="LJC430" s="570"/>
      <c r="LJD430" s="570"/>
      <c r="LJE430" s="570"/>
      <c r="LJF430" s="570"/>
      <c r="LJG430" s="570"/>
      <c r="LJH430" s="570"/>
      <c r="LJI430" s="570"/>
      <c r="LJJ430" s="570"/>
      <c r="LJK430" s="570"/>
      <c r="LJL430" s="570"/>
      <c r="LJM430" s="570"/>
      <c r="LJN430" s="570"/>
      <c r="LJO430" s="570"/>
      <c r="LJP430" s="570"/>
      <c r="LJQ430" s="570"/>
      <c r="LJR430" s="570"/>
      <c r="LJS430" s="570"/>
      <c r="LJT430" s="570"/>
      <c r="LJU430" s="570"/>
      <c r="LJV430" s="570"/>
      <c r="LJW430" s="570"/>
      <c r="LJX430" s="570"/>
      <c r="LJY430" s="570"/>
      <c r="LJZ430" s="570"/>
      <c r="LKA430" s="570"/>
      <c r="LKB430" s="570"/>
      <c r="LKC430" s="570"/>
      <c r="LKD430" s="570"/>
      <c r="LKE430" s="570"/>
      <c r="LKF430" s="570"/>
      <c r="LKG430" s="570"/>
      <c r="LKH430" s="570"/>
      <c r="LKI430" s="570"/>
      <c r="LKJ430" s="570"/>
      <c r="LKK430" s="570"/>
      <c r="LKL430" s="570"/>
      <c r="LKM430" s="570"/>
      <c r="LKN430" s="570"/>
      <c r="LKO430" s="570"/>
      <c r="LKP430" s="570"/>
      <c r="LKQ430" s="570"/>
      <c r="LKR430" s="570"/>
      <c r="LKS430" s="570"/>
      <c r="LKT430" s="570"/>
      <c r="LKU430" s="570"/>
      <c r="LKV430" s="570"/>
      <c r="LKW430" s="570"/>
      <c r="LKX430" s="570"/>
      <c r="LKY430" s="570"/>
      <c r="LKZ430" s="570"/>
      <c r="LLA430" s="570"/>
      <c r="LLB430" s="570"/>
      <c r="LLC430" s="570"/>
      <c r="LLD430" s="570"/>
      <c r="LLE430" s="570"/>
      <c r="LLF430" s="570"/>
      <c r="LLG430" s="570"/>
      <c r="LLH430" s="570"/>
      <c r="LLI430" s="570"/>
      <c r="LLJ430" s="570"/>
      <c r="LLK430" s="570"/>
      <c r="LLL430" s="570"/>
      <c r="LLM430" s="570"/>
      <c r="LLN430" s="570"/>
      <c r="LLO430" s="570"/>
      <c r="LLP430" s="570"/>
      <c r="LLQ430" s="570"/>
      <c r="LLR430" s="570"/>
      <c r="LLS430" s="570"/>
      <c r="LLT430" s="570"/>
      <c r="LLU430" s="570"/>
      <c r="LLV430" s="570"/>
      <c r="LLW430" s="570"/>
      <c r="LLX430" s="570"/>
      <c r="LLY430" s="570"/>
      <c r="LLZ430" s="570"/>
      <c r="LMA430" s="570"/>
      <c r="LMB430" s="570"/>
      <c r="LMC430" s="570"/>
      <c r="LMD430" s="570"/>
      <c r="LME430" s="570"/>
      <c r="LMF430" s="570"/>
      <c r="LMG430" s="570"/>
      <c r="LMH430" s="570"/>
      <c r="LMI430" s="570"/>
      <c r="LMJ430" s="570"/>
      <c r="LMK430" s="570"/>
      <c r="LML430" s="570"/>
      <c r="LMM430" s="570"/>
      <c r="LMN430" s="570"/>
      <c r="LMO430" s="570"/>
      <c r="LMP430" s="570"/>
      <c r="LMQ430" s="570"/>
      <c r="LMR430" s="570"/>
      <c r="LMS430" s="570"/>
      <c r="LMT430" s="570"/>
      <c r="LMU430" s="570"/>
      <c r="LMV430" s="570"/>
      <c r="LMW430" s="570"/>
      <c r="LMX430" s="570"/>
      <c r="LMY430" s="570"/>
      <c r="LMZ430" s="570"/>
      <c r="LNA430" s="570"/>
      <c r="LNB430" s="570"/>
      <c r="LNC430" s="570"/>
      <c r="LND430" s="570"/>
      <c r="LNE430" s="570"/>
      <c r="LNF430" s="570"/>
      <c r="LNG430" s="570"/>
      <c r="LNH430" s="570"/>
      <c r="LNI430" s="570"/>
      <c r="LNJ430" s="570"/>
      <c r="LNK430" s="570"/>
      <c r="LNL430" s="570"/>
      <c r="LNM430" s="570"/>
      <c r="LNN430" s="570"/>
      <c r="LNO430" s="570"/>
      <c r="LNP430" s="570"/>
      <c r="LNQ430" s="570"/>
      <c r="LNR430" s="570"/>
      <c r="LNS430" s="570"/>
      <c r="LNT430" s="570"/>
      <c r="LNU430" s="570"/>
      <c r="LNV430" s="570"/>
      <c r="LNW430" s="570"/>
      <c r="LNX430" s="570"/>
      <c r="LNY430" s="570"/>
      <c r="LNZ430" s="570"/>
      <c r="LOA430" s="570"/>
      <c r="LOB430" s="570"/>
      <c r="LOC430" s="570"/>
      <c r="LOD430" s="570"/>
      <c r="LOE430" s="570"/>
      <c r="LOF430" s="570"/>
      <c r="LOG430" s="570"/>
      <c r="LOH430" s="570"/>
      <c r="LOI430" s="570"/>
      <c r="LOJ430" s="570"/>
      <c r="LOK430" s="570"/>
      <c r="LOL430" s="570"/>
      <c r="LOM430" s="570"/>
      <c r="LON430" s="570"/>
      <c r="LOO430" s="570"/>
      <c r="LOP430" s="570"/>
      <c r="LOQ430" s="570"/>
      <c r="LOR430" s="570"/>
      <c r="LOS430" s="570"/>
      <c r="LOT430" s="570"/>
      <c r="LOU430" s="570"/>
      <c r="LOV430" s="570"/>
      <c r="LOW430" s="570"/>
      <c r="LOX430" s="570"/>
      <c r="LOY430" s="570"/>
      <c r="LOZ430" s="570"/>
      <c r="LPA430" s="570"/>
      <c r="LPB430" s="570"/>
      <c r="LPC430" s="570"/>
      <c r="LPD430" s="570"/>
      <c r="LPE430" s="570"/>
      <c r="LPF430" s="570"/>
      <c r="LPG430" s="570"/>
      <c r="LPH430" s="570"/>
      <c r="LPI430" s="570"/>
      <c r="LPJ430" s="570"/>
      <c r="LPK430" s="570"/>
      <c r="LPL430" s="570"/>
      <c r="LPM430" s="570"/>
      <c r="LPN430" s="570"/>
      <c r="LPO430" s="570"/>
      <c r="LPP430" s="570"/>
      <c r="LPQ430" s="570"/>
      <c r="LPR430" s="570"/>
      <c r="LPS430" s="570"/>
      <c r="LPT430" s="570"/>
      <c r="LPU430" s="570"/>
      <c r="LPV430" s="570"/>
      <c r="LPW430" s="570"/>
      <c r="LPX430" s="570"/>
      <c r="LPY430" s="570"/>
      <c r="LPZ430" s="570"/>
      <c r="LQA430" s="570"/>
      <c r="LQB430" s="570"/>
      <c r="LQC430" s="570"/>
      <c r="LQD430" s="570"/>
      <c r="LQE430" s="570"/>
      <c r="LQF430" s="570"/>
      <c r="LQG430" s="570"/>
      <c r="LQH430" s="570"/>
      <c r="LQI430" s="570"/>
      <c r="LQJ430" s="570"/>
      <c r="LQK430" s="570"/>
      <c r="LQL430" s="570"/>
      <c r="LQM430" s="570"/>
      <c r="LQN430" s="570"/>
      <c r="LQO430" s="570"/>
      <c r="LQP430" s="570"/>
      <c r="LQQ430" s="570"/>
      <c r="LQR430" s="570"/>
      <c r="LQS430" s="570"/>
      <c r="LQT430" s="570"/>
      <c r="LQU430" s="570"/>
      <c r="LQV430" s="570"/>
      <c r="LQW430" s="570"/>
      <c r="LQX430" s="570"/>
      <c r="LQY430" s="570"/>
      <c r="LQZ430" s="570"/>
      <c r="LRA430" s="570"/>
      <c r="LRB430" s="570"/>
      <c r="LRC430" s="570"/>
      <c r="LRD430" s="570"/>
      <c r="LRE430" s="570"/>
      <c r="LRF430" s="570"/>
      <c r="LRG430" s="570"/>
      <c r="LRH430" s="570"/>
      <c r="LRI430" s="570"/>
      <c r="LRJ430" s="570"/>
      <c r="LRK430" s="570"/>
      <c r="LRL430" s="570"/>
      <c r="LRM430" s="570"/>
      <c r="LRN430" s="570"/>
      <c r="LRO430" s="570"/>
      <c r="LRP430" s="570"/>
      <c r="LRQ430" s="570"/>
      <c r="LRR430" s="570"/>
      <c r="LRS430" s="570"/>
      <c r="LRT430" s="570"/>
      <c r="LRU430" s="570"/>
      <c r="LRV430" s="570"/>
      <c r="LRW430" s="570"/>
      <c r="LRX430" s="570"/>
      <c r="LRY430" s="570"/>
      <c r="LRZ430" s="570"/>
      <c r="LSA430" s="570"/>
      <c r="LSB430" s="570"/>
      <c r="LSC430" s="570"/>
      <c r="LSD430" s="570"/>
      <c r="LSE430" s="570"/>
      <c r="LSF430" s="570"/>
      <c r="LSG430" s="570"/>
      <c r="LSH430" s="570"/>
      <c r="LSI430" s="570"/>
      <c r="LSJ430" s="570"/>
      <c r="LSK430" s="570"/>
      <c r="LSL430" s="570"/>
      <c r="LSM430" s="570"/>
      <c r="LSN430" s="570"/>
      <c r="LSO430" s="570"/>
      <c r="LSP430" s="570"/>
      <c r="LSQ430" s="570"/>
      <c r="LSR430" s="570"/>
      <c r="LSS430" s="570"/>
      <c r="LST430" s="570"/>
      <c r="LSU430" s="570"/>
      <c r="LSV430" s="570"/>
      <c r="LSW430" s="570"/>
      <c r="LSX430" s="570"/>
      <c r="LSY430" s="570"/>
      <c r="LSZ430" s="570"/>
      <c r="LTA430" s="570"/>
      <c r="LTB430" s="570"/>
      <c r="LTC430" s="570"/>
      <c r="LTD430" s="570"/>
      <c r="LTE430" s="570"/>
      <c r="LTF430" s="570"/>
      <c r="LTG430" s="570"/>
      <c r="LTH430" s="570"/>
      <c r="LTI430" s="570"/>
      <c r="LTJ430" s="570"/>
      <c r="LTK430" s="570"/>
      <c r="LTL430" s="570"/>
      <c r="LTM430" s="570"/>
      <c r="LTN430" s="570"/>
      <c r="LTO430" s="570"/>
      <c r="LTP430" s="570"/>
      <c r="LTQ430" s="570"/>
      <c r="LTR430" s="570"/>
      <c r="LTS430" s="570"/>
      <c r="LTT430" s="570"/>
      <c r="LTU430" s="570"/>
      <c r="LTV430" s="570"/>
      <c r="LTW430" s="570"/>
      <c r="LTX430" s="570"/>
      <c r="LTY430" s="570"/>
      <c r="LTZ430" s="570"/>
      <c r="LUA430" s="570"/>
      <c r="LUB430" s="570"/>
      <c r="LUC430" s="570"/>
      <c r="LUD430" s="570"/>
      <c r="LUE430" s="570"/>
      <c r="LUF430" s="570"/>
      <c r="LUG430" s="570"/>
      <c r="LUH430" s="570"/>
      <c r="LUI430" s="570"/>
      <c r="LUJ430" s="570"/>
      <c r="LUK430" s="570"/>
      <c r="LUL430" s="570"/>
      <c r="LUM430" s="570"/>
      <c r="LUN430" s="570"/>
      <c r="LUO430" s="570"/>
      <c r="LUP430" s="570"/>
      <c r="LUQ430" s="570"/>
      <c r="LUR430" s="570"/>
      <c r="LUS430" s="570"/>
      <c r="LUT430" s="570"/>
      <c r="LUU430" s="570"/>
      <c r="LUV430" s="570"/>
      <c r="LUW430" s="570"/>
      <c r="LUX430" s="570"/>
      <c r="LUY430" s="570"/>
      <c r="LUZ430" s="570"/>
      <c r="LVA430" s="570"/>
      <c r="LVB430" s="570"/>
      <c r="LVC430" s="570"/>
      <c r="LVD430" s="570"/>
      <c r="LVE430" s="570"/>
      <c r="LVF430" s="570"/>
      <c r="LVG430" s="570"/>
      <c r="LVH430" s="570"/>
      <c r="LVI430" s="570"/>
      <c r="LVJ430" s="570"/>
      <c r="LVK430" s="570"/>
      <c r="LVL430" s="570"/>
      <c r="LVM430" s="570"/>
      <c r="LVN430" s="570"/>
      <c r="LVO430" s="570"/>
      <c r="LVP430" s="570"/>
      <c r="LVQ430" s="570"/>
      <c r="LVR430" s="570"/>
      <c r="LVS430" s="570"/>
      <c r="LVT430" s="570"/>
      <c r="LVU430" s="570"/>
      <c r="LVV430" s="570"/>
      <c r="LVW430" s="570"/>
      <c r="LVX430" s="570"/>
      <c r="LVY430" s="570"/>
      <c r="LVZ430" s="570"/>
      <c r="LWA430" s="570"/>
      <c r="LWB430" s="570"/>
      <c r="LWC430" s="570"/>
      <c r="LWD430" s="570"/>
      <c r="LWE430" s="570"/>
      <c r="LWF430" s="570"/>
      <c r="LWG430" s="570"/>
      <c r="LWH430" s="570"/>
      <c r="LWI430" s="570"/>
      <c r="LWJ430" s="570"/>
      <c r="LWK430" s="570"/>
      <c r="LWL430" s="570"/>
      <c r="LWM430" s="570"/>
      <c r="LWN430" s="570"/>
      <c r="LWO430" s="570"/>
      <c r="LWP430" s="570"/>
      <c r="LWQ430" s="570"/>
      <c r="LWR430" s="570"/>
      <c r="LWS430" s="570"/>
      <c r="LWT430" s="570"/>
      <c r="LWU430" s="570"/>
      <c r="LWV430" s="570"/>
      <c r="LWW430" s="570"/>
      <c r="LWX430" s="570"/>
      <c r="LWY430" s="570"/>
      <c r="LWZ430" s="570"/>
      <c r="LXA430" s="570"/>
      <c r="LXB430" s="570"/>
      <c r="LXC430" s="570"/>
      <c r="LXD430" s="570"/>
      <c r="LXE430" s="570"/>
      <c r="LXF430" s="570"/>
      <c r="LXG430" s="570"/>
      <c r="LXH430" s="570"/>
      <c r="LXI430" s="570"/>
      <c r="LXJ430" s="570"/>
      <c r="LXK430" s="570"/>
      <c r="LXL430" s="570"/>
      <c r="LXM430" s="570"/>
      <c r="LXN430" s="570"/>
      <c r="LXO430" s="570"/>
      <c r="LXP430" s="570"/>
      <c r="LXQ430" s="570"/>
      <c r="LXR430" s="570"/>
      <c r="LXS430" s="570"/>
      <c r="LXT430" s="570"/>
      <c r="LXU430" s="570"/>
      <c r="LXV430" s="570"/>
      <c r="LXW430" s="570"/>
      <c r="LXX430" s="570"/>
      <c r="LXY430" s="570"/>
      <c r="LXZ430" s="570"/>
      <c r="LYA430" s="570"/>
      <c r="LYB430" s="570"/>
      <c r="LYC430" s="570"/>
      <c r="LYD430" s="570"/>
      <c r="LYE430" s="570"/>
      <c r="LYF430" s="570"/>
      <c r="LYG430" s="570"/>
      <c r="LYH430" s="570"/>
      <c r="LYI430" s="570"/>
      <c r="LYJ430" s="570"/>
      <c r="LYK430" s="570"/>
      <c r="LYL430" s="570"/>
      <c r="LYM430" s="570"/>
      <c r="LYN430" s="570"/>
      <c r="LYO430" s="570"/>
      <c r="LYP430" s="570"/>
      <c r="LYQ430" s="570"/>
      <c r="LYR430" s="570"/>
      <c r="LYS430" s="570"/>
      <c r="LYT430" s="570"/>
      <c r="LYU430" s="570"/>
      <c r="LYV430" s="570"/>
      <c r="LYW430" s="570"/>
      <c r="LYX430" s="570"/>
      <c r="LYY430" s="570"/>
      <c r="LYZ430" s="570"/>
      <c r="LZA430" s="570"/>
      <c r="LZB430" s="570"/>
      <c r="LZC430" s="570"/>
      <c r="LZD430" s="570"/>
      <c r="LZE430" s="570"/>
      <c r="LZF430" s="570"/>
      <c r="LZG430" s="570"/>
      <c r="LZH430" s="570"/>
      <c r="LZI430" s="570"/>
      <c r="LZJ430" s="570"/>
      <c r="LZK430" s="570"/>
      <c r="LZL430" s="570"/>
      <c r="LZM430" s="570"/>
      <c r="LZN430" s="570"/>
      <c r="LZO430" s="570"/>
      <c r="LZP430" s="570"/>
      <c r="LZQ430" s="570"/>
      <c r="LZR430" s="570"/>
      <c r="LZS430" s="570"/>
      <c r="LZT430" s="570"/>
      <c r="LZU430" s="570"/>
      <c r="LZV430" s="570"/>
      <c r="LZW430" s="570"/>
      <c r="LZX430" s="570"/>
      <c r="LZY430" s="570"/>
      <c r="LZZ430" s="570"/>
      <c r="MAA430" s="570"/>
      <c r="MAB430" s="570"/>
      <c r="MAC430" s="570"/>
      <c r="MAD430" s="570"/>
      <c r="MAE430" s="570"/>
      <c r="MAF430" s="570"/>
      <c r="MAG430" s="570"/>
      <c r="MAH430" s="570"/>
      <c r="MAI430" s="570"/>
      <c r="MAJ430" s="570"/>
      <c r="MAK430" s="570"/>
      <c r="MAL430" s="570"/>
      <c r="MAM430" s="570"/>
      <c r="MAN430" s="570"/>
      <c r="MAO430" s="570"/>
      <c r="MAP430" s="570"/>
      <c r="MAQ430" s="570"/>
      <c r="MAR430" s="570"/>
      <c r="MAS430" s="570"/>
      <c r="MAT430" s="570"/>
      <c r="MAU430" s="570"/>
      <c r="MAV430" s="570"/>
      <c r="MAW430" s="570"/>
      <c r="MAX430" s="570"/>
      <c r="MAY430" s="570"/>
      <c r="MAZ430" s="570"/>
      <c r="MBA430" s="570"/>
      <c r="MBB430" s="570"/>
      <c r="MBC430" s="570"/>
      <c r="MBD430" s="570"/>
      <c r="MBE430" s="570"/>
      <c r="MBF430" s="570"/>
      <c r="MBG430" s="570"/>
      <c r="MBH430" s="570"/>
      <c r="MBI430" s="570"/>
      <c r="MBJ430" s="570"/>
      <c r="MBK430" s="570"/>
      <c r="MBL430" s="570"/>
      <c r="MBM430" s="570"/>
      <c r="MBN430" s="570"/>
      <c r="MBO430" s="570"/>
      <c r="MBP430" s="570"/>
      <c r="MBQ430" s="570"/>
      <c r="MBR430" s="570"/>
      <c r="MBS430" s="570"/>
      <c r="MBT430" s="570"/>
      <c r="MBU430" s="570"/>
      <c r="MBV430" s="570"/>
      <c r="MBW430" s="570"/>
      <c r="MBX430" s="570"/>
      <c r="MBY430" s="570"/>
      <c r="MBZ430" s="570"/>
      <c r="MCA430" s="570"/>
      <c r="MCB430" s="570"/>
      <c r="MCC430" s="570"/>
      <c r="MCD430" s="570"/>
      <c r="MCE430" s="570"/>
      <c r="MCF430" s="570"/>
      <c r="MCG430" s="570"/>
      <c r="MCH430" s="570"/>
      <c r="MCI430" s="570"/>
      <c r="MCJ430" s="570"/>
      <c r="MCK430" s="570"/>
      <c r="MCL430" s="570"/>
      <c r="MCM430" s="570"/>
      <c r="MCN430" s="570"/>
      <c r="MCO430" s="570"/>
      <c r="MCP430" s="570"/>
      <c r="MCQ430" s="570"/>
      <c r="MCR430" s="570"/>
      <c r="MCS430" s="570"/>
      <c r="MCT430" s="570"/>
      <c r="MCU430" s="570"/>
      <c r="MCV430" s="570"/>
      <c r="MCW430" s="570"/>
      <c r="MCX430" s="570"/>
      <c r="MCY430" s="570"/>
      <c r="MCZ430" s="570"/>
      <c r="MDA430" s="570"/>
      <c r="MDB430" s="570"/>
      <c r="MDC430" s="570"/>
      <c r="MDD430" s="570"/>
      <c r="MDE430" s="570"/>
      <c r="MDF430" s="570"/>
      <c r="MDG430" s="570"/>
      <c r="MDH430" s="570"/>
      <c r="MDI430" s="570"/>
      <c r="MDJ430" s="570"/>
      <c r="MDK430" s="570"/>
      <c r="MDL430" s="570"/>
      <c r="MDM430" s="570"/>
      <c r="MDN430" s="570"/>
      <c r="MDO430" s="570"/>
      <c r="MDP430" s="570"/>
      <c r="MDQ430" s="570"/>
      <c r="MDR430" s="570"/>
      <c r="MDS430" s="570"/>
      <c r="MDT430" s="570"/>
      <c r="MDU430" s="570"/>
      <c r="MDV430" s="570"/>
      <c r="MDW430" s="570"/>
      <c r="MDX430" s="570"/>
      <c r="MDY430" s="570"/>
      <c r="MDZ430" s="570"/>
      <c r="MEA430" s="570"/>
      <c r="MEB430" s="570"/>
      <c r="MEC430" s="570"/>
      <c r="MED430" s="570"/>
      <c r="MEE430" s="570"/>
      <c r="MEF430" s="570"/>
      <c r="MEG430" s="570"/>
      <c r="MEH430" s="570"/>
      <c r="MEI430" s="570"/>
      <c r="MEJ430" s="570"/>
      <c r="MEK430" s="570"/>
      <c r="MEL430" s="570"/>
      <c r="MEM430" s="570"/>
      <c r="MEN430" s="570"/>
      <c r="MEO430" s="570"/>
      <c r="MEP430" s="570"/>
      <c r="MEQ430" s="570"/>
      <c r="MER430" s="570"/>
      <c r="MES430" s="570"/>
      <c r="MET430" s="570"/>
      <c r="MEU430" s="570"/>
      <c r="MEV430" s="570"/>
      <c r="MEW430" s="570"/>
      <c r="MEX430" s="570"/>
      <c r="MEY430" s="570"/>
      <c r="MEZ430" s="570"/>
      <c r="MFA430" s="570"/>
      <c r="MFB430" s="570"/>
      <c r="MFC430" s="570"/>
      <c r="MFD430" s="570"/>
      <c r="MFE430" s="570"/>
      <c r="MFF430" s="570"/>
      <c r="MFG430" s="570"/>
      <c r="MFH430" s="570"/>
      <c r="MFI430" s="570"/>
      <c r="MFJ430" s="570"/>
      <c r="MFK430" s="570"/>
      <c r="MFL430" s="570"/>
      <c r="MFM430" s="570"/>
      <c r="MFN430" s="570"/>
      <c r="MFO430" s="570"/>
      <c r="MFP430" s="570"/>
      <c r="MFQ430" s="570"/>
      <c r="MFR430" s="570"/>
      <c r="MFS430" s="570"/>
      <c r="MFT430" s="570"/>
      <c r="MFU430" s="570"/>
      <c r="MFV430" s="570"/>
      <c r="MFW430" s="570"/>
      <c r="MFX430" s="570"/>
      <c r="MFY430" s="570"/>
      <c r="MFZ430" s="570"/>
      <c r="MGA430" s="570"/>
      <c r="MGB430" s="570"/>
      <c r="MGC430" s="570"/>
      <c r="MGD430" s="570"/>
      <c r="MGE430" s="570"/>
      <c r="MGF430" s="570"/>
      <c r="MGG430" s="570"/>
      <c r="MGH430" s="570"/>
      <c r="MGI430" s="570"/>
      <c r="MGJ430" s="570"/>
      <c r="MGK430" s="570"/>
      <c r="MGL430" s="570"/>
      <c r="MGM430" s="570"/>
      <c r="MGN430" s="570"/>
      <c r="MGO430" s="570"/>
      <c r="MGP430" s="570"/>
      <c r="MGQ430" s="570"/>
      <c r="MGR430" s="570"/>
      <c r="MGS430" s="570"/>
      <c r="MGT430" s="570"/>
      <c r="MGU430" s="570"/>
      <c r="MGV430" s="570"/>
      <c r="MGW430" s="570"/>
      <c r="MGX430" s="570"/>
      <c r="MGY430" s="570"/>
      <c r="MGZ430" s="570"/>
      <c r="MHA430" s="570"/>
      <c r="MHB430" s="570"/>
      <c r="MHC430" s="570"/>
      <c r="MHD430" s="570"/>
      <c r="MHE430" s="570"/>
      <c r="MHF430" s="570"/>
      <c r="MHG430" s="570"/>
      <c r="MHH430" s="570"/>
      <c r="MHI430" s="570"/>
      <c r="MHJ430" s="570"/>
      <c r="MHK430" s="570"/>
      <c r="MHL430" s="570"/>
      <c r="MHM430" s="570"/>
      <c r="MHN430" s="570"/>
      <c r="MHO430" s="570"/>
      <c r="MHP430" s="570"/>
      <c r="MHQ430" s="570"/>
      <c r="MHR430" s="570"/>
      <c r="MHS430" s="570"/>
      <c r="MHT430" s="570"/>
      <c r="MHU430" s="570"/>
      <c r="MHV430" s="570"/>
      <c r="MHW430" s="570"/>
      <c r="MHX430" s="570"/>
      <c r="MHY430" s="570"/>
      <c r="MHZ430" s="570"/>
      <c r="MIA430" s="570"/>
      <c r="MIB430" s="570"/>
      <c r="MIC430" s="570"/>
      <c r="MID430" s="570"/>
      <c r="MIE430" s="570"/>
      <c r="MIF430" s="570"/>
      <c r="MIG430" s="570"/>
      <c r="MIH430" s="570"/>
      <c r="MII430" s="570"/>
      <c r="MIJ430" s="570"/>
      <c r="MIK430" s="570"/>
      <c r="MIL430" s="570"/>
      <c r="MIM430" s="570"/>
      <c r="MIN430" s="570"/>
      <c r="MIO430" s="570"/>
      <c r="MIP430" s="570"/>
      <c r="MIQ430" s="570"/>
      <c r="MIR430" s="570"/>
      <c r="MIS430" s="570"/>
      <c r="MIT430" s="570"/>
      <c r="MIU430" s="570"/>
      <c r="MIV430" s="570"/>
      <c r="MIW430" s="570"/>
      <c r="MIX430" s="570"/>
      <c r="MIY430" s="570"/>
      <c r="MIZ430" s="570"/>
      <c r="MJA430" s="570"/>
      <c r="MJB430" s="570"/>
      <c r="MJC430" s="570"/>
      <c r="MJD430" s="570"/>
      <c r="MJE430" s="570"/>
      <c r="MJF430" s="570"/>
      <c r="MJG430" s="570"/>
      <c r="MJH430" s="570"/>
      <c r="MJI430" s="570"/>
      <c r="MJJ430" s="570"/>
      <c r="MJK430" s="570"/>
      <c r="MJL430" s="570"/>
      <c r="MJM430" s="570"/>
      <c r="MJN430" s="570"/>
      <c r="MJO430" s="570"/>
      <c r="MJP430" s="570"/>
      <c r="MJQ430" s="570"/>
      <c r="MJR430" s="570"/>
      <c r="MJS430" s="570"/>
      <c r="MJT430" s="570"/>
      <c r="MJU430" s="570"/>
      <c r="MJV430" s="570"/>
      <c r="MJW430" s="570"/>
      <c r="MJX430" s="570"/>
      <c r="MJY430" s="570"/>
      <c r="MJZ430" s="570"/>
      <c r="MKA430" s="570"/>
      <c r="MKB430" s="570"/>
      <c r="MKC430" s="570"/>
      <c r="MKD430" s="570"/>
      <c r="MKE430" s="570"/>
      <c r="MKF430" s="570"/>
      <c r="MKG430" s="570"/>
      <c r="MKH430" s="570"/>
      <c r="MKI430" s="570"/>
      <c r="MKJ430" s="570"/>
      <c r="MKK430" s="570"/>
      <c r="MKL430" s="570"/>
      <c r="MKM430" s="570"/>
      <c r="MKN430" s="570"/>
      <c r="MKO430" s="570"/>
      <c r="MKP430" s="570"/>
      <c r="MKQ430" s="570"/>
      <c r="MKR430" s="570"/>
      <c r="MKS430" s="570"/>
      <c r="MKT430" s="570"/>
      <c r="MKU430" s="570"/>
      <c r="MKV430" s="570"/>
      <c r="MKW430" s="570"/>
      <c r="MKX430" s="570"/>
      <c r="MKY430" s="570"/>
      <c r="MKZ430" s="570"/>
      <c r="MLA430" s="570"/>
      <c r="MLB430" s="570"/>
      <c r="MLC430" s="570"/>
      <c r="MLD430" s="570"/>
      <c r="MLE430" s="570"/>
      <c r="MLF430" s="570"/>
      <c r="MLG430" s="570"/>
      <c r="MLH430" s="570"/>
      <c r="MLI430" s="570"/>
      <c r="MLJ430" s="570"/>
      <c r="MLK430" s="570"/>
      <c r="MLL430" s="570"/>
      <c r="MLM430" s="570"/>
      <c r="MLN430" s="570"/>
      <c r="MLO430" s="570"/>
      <c r="MLP430" s="570"/>
      <c r="MLQ430" s="570"/>
      <c r="MLR430" s="570"/>
      <c r="MLS430" s="570"/>
      <c r="MLT430" s="570"/>
      <c r="MLU430" s="570"/>
      <c r="MLV430" s="570"/>
      <c r="MLW430" s="570"/>
      <c r="MLX430" s="570"/>
      <c r="MLY430" s="570"/>
      <c r="MLZ430" s="570"/>
      <c r="MMA430" s="570"/>
      <c r="MMB430" s="570"/>
      <c r="MMC430" s="570"/>
      <c r="MMD430" s="570"/>
      <c r="MME430" s="570"/>
      <c r="MMF430" s="570"/>
      <c r="MMG430" s="570"/>
      <c r="MMH430" s="570"/>
      <c r="MMI430" s="570"/>
      <c r="MMJ430" s="570"/>
      <c r="MMK430" s="570"/>
      <c r="MML430" s="570"/>
      <c r="MMM430" s="570"/>
      <c r="MMN430" s="570"/>
      <c r="MMO430" s="570"/>
      <c r="MMP430" s="570"/>
      <c r="MMQ430" s="570"/>
      <c r="MMR430" s="570"/>
      <c r="MMS430" s="570"/>
      <c r="MMT430" s="570"/>
      <c r="MMU430" s="570"/>
      <c r="MMV430" s="570"/>
      <c r="MMW430" s="570"/>
      <c r="MMX430" s="570"/>
      <c r="MMY430" s="570"/>
      <c r="MMZ430" s="570"/>
      <c r="MNA430" s="570"/>
      <c r="MNB430" s="570"/>
      <c r="MNC430" s="570"/>
      <c r="MND430" s="570"/>
      <c r="MNE430" s="570"/>
      <c r="MNF430" s="570"/>
      <c r="MNG430" s="570"/>
      <c r="MNH430" s="570"/>
      <c r="MNI430" s="570"/>
      <c r="MNJ430" s="570"/>
      <c r="MNK430" s="570"/>
      <c r="MNL430" s="570"/>
      <c r="MNM430" s="570"/>
      <c r="MNN430" s="570"/>
      <c r="MNO430" s="570"/>
      <c r="MNP430" s="570"/>
      <c r="MNQ430" s="570"/>
      <c r="MNR430" s="570"/>
      <c r="MNS430" s="570"/>
      <c r="MNT430" s="570"/>
      <c r="MNU430" s="570"/>
      <c r="MNV430" s="570"/>
      <c r="MNW430" s="570"/>
      <c r="MNX430" s="570"/>
      <c r="MNY430" s="570"/>
      <c r="MNZ430" s="570"/>
      <c r="MOA430" s="570"/>
      <c r="MOB430" s="570"/>
      <c r="MOC430" s="570"/>
      <c r="MOD430" s="570"/>
      <c r="MOE430" s="570"/>
      <c r="MOF430" s="570"/>
      <c r="MOG430" s="570"/>
      <c r="MOH430" s="570"/>
      <c r="MOI430" s="570"/>
      <c r="MOJ430" s="570"/>
      <c r="MOK430" s="570"/>
      <c r="MOL430" s="570"/>
      <c r="MOM430" s="570"/>
      <c r="MON430" s="570"/>
      <c r="MOO430" s="570"/>
      <c r="MOP430" s="570"/>
      <c r="MOQ430" s="570"/>
      <c r="MOR430" s="570"/>
      <c r="MOS430" s="570"/>
      <c r="MOT430" s="570"/>
      <c r="MOU430" s="570"/>
      <c r="MOV430" s="570"/>
      <c r="MOW430" s="570"/>
      <c r="MOX430" s="570"/>
      <c r="MOY430" s="570"/>
      <c r="MOZ430" s="570"/>
      <c r="MPA430" s="570"/>
      <c r="MPB430" s="570"/>
      <c r="MPC430" s="570"/>
      <c r="MPD430" s="570"/>
      <c r="MPE430" s="570"/>
      <c r="MPF430" s="570"/>
      <c r="MPG430" s="570"/>
      <c r="MPH430" s="570"/>
      <c r="MPI430" s="570"/>
      <c r="MPJ430" s="570"/>
      <c r="MPK430" s="570"/>
      <c r="MPL430" s="570"/>
      <c r="MPM430" s="570"/>
      <c r="MPN430" s="570"/>
      <c r="MPO430" s="570"/>
      <c r="MPP430" s="570"/>
      <c r="MPQ430" s="570"/>
      <c r="MPR430" s="570"/>
      <c r="MPS430" s="570"/>
      <c r="MPT430" s="570"/>
      <c r="MPU430" s="570"/>
      <c r="MPV430" s="570"/>
      <c r="MPW430" s="570"/>
      <c r="MPX430" s="570"/>
      <c r="MPY430" s="570"/>
      <c r="MPZ430" s="570"/>
      <c r="MQA430" s="570"/>
      <c r="MQB430" s="570"/>
      <c r="MQC430" s="570"/>
      <c r="MQD430" s="570"/>
      <c r="MQE430" s="570"/>
      <c r="MQF430" s="570"/>
      <c r="MQG430" s="570"/>
      <c r="MQH430" s="570"/>
      <c r="MQI430" s="570"/>
      <c r="MQJ430" s="570"/>
      <c r="MQK430" s="570"/>
      <c r="MQL430" s="570"/>
      <c r="MQM430" s="570"/>
      <c r="MQN430" s="570"/>
      <c r="MQO430" s="570"/>
      <c r="MQP430" s="570"/>
      <c r="MQQ430" s="570"/>
      <c r="MQR430" s="570"/>
      <c r="MQS430" s="570"/>
      <c r="MQT430" s="570"/>
      <c r="MQU430" s="570"/>
      <c r="MQV430" s="570"/>
      <c r="MQW430" s="570"/>
      <c r="MQX430" s="570"/>
      <c r="MQY430" s="570"/>
      <c r="MQZ430" s="570"/>
      <c r="MRA430" s="570"/>
      <c r="MRB430" s="570"/>
      <c r="MRC430" s="570"/>
      <c r="MRD430" s="570"/>
      <c r="MRE430" s="570"/>
      <c r="MRF430" s="570"/>
      <c r="MRG430" s="570"/>
      <c r="MRH430" s="570"/>
      <c r="MRI430" s="570"/>
      <c r="MRJ430" s="570"/>
      <c r="MRK430" s="570"/>
      <c r="MRL430" s="570"/>
      <c r="MRM430" s="570"/>
      <c r="MRN430" s="570"/>
      <c r="MRO430" s="570"/>
      <c r="MRP430" s="570"/>
      <c r="MRQ430" s="570"/>
      <c r="MRR430" s="570"/>
      <c r="MRS430" s="570"/>
      <c r="MRT430" s="570"/>
      <c r="MRU430" s="570"/>
      <c r="MRV430" s="570"/>
      <c r="MRW430" s="570"/>
      <c r="MRX430" s="570"/>
      <c r="MRY430" s="570"/>
      <c r="MRZ430" s="570"/>
      <c r="MSA430" s="570"/>
      <c r="MSB430" s="570"/>
      <c r="MSC430" s="570"/>
      <c r="MSD430" s="570"/>
      <c r="MSE430" s="570"/>
      <c r="MSF430" s="570"/>
      <c r="MSG430" s="570"/>
      <c r="MSH430" s="570"/>
      <c r="MSI430" s="570"/>
      <c r="MSJ430" s="570"/>
      <c r="MSK430" s="570"/>
      <c r="MSL430" s="570"/>
      <c r="MSM430" s="570"/>
      <c r="MSN430" s="570"/>
      <c r="MSO430" s="570"/>
      <c r="MSP430" s="570"/>
      <c r="MSQ430" s="570"/>
      <c r="MSR430" s="570"/>
      <c r="MSS430" s="570"/>
      <c r="MST430" s="570"/>
      <c r="MSU430" s="570"/>
      <c r="MSV430" s="570"/>
      <c r="MSW430" s="570"/>
      <c r="MSX430" s="570"/>
      <c r="MSY430" s="570"/>
      <c r="MSZ430" s="570"/>
      <c r="MTA430" s="570"/>
      <c r="MTB430" s="570"/>
      <c r="MTC430" s="570"/>
      <c r="MTD430" s="570"/>
      <c r="MTE430" s="570"/>
      <c r="MTF430" s="570"/>
      <c r="MTG430" s="570"/>
      <c r="MTH430" s="570"/>
      <c r="MTI430" s="570"/>
      <c r="MTJ430" s="570"/>
      <c r="MTK430" s="570"/>
      <c r="MTL430" s="570"/>
      <c r="MTM430" s="570"/>
      <c r="MTN430" s="570"/>
      <c r="MTO430" s="570"/>
      <c r="MTP430" s="570"/>
      <c r="MTQ430" s="570"/>
      <c r="MTR430" s="570"/>
      <c r="MTS430" s="570"/>
      <c r="MTT430" s="570"/>
      <c r="MTU430" s="570"/>
      <c r="MTV430" s="570"/>
      <c r="MTW430" s="570"/>
      <c r="MTX430" s="570"/>
      <c r="MTY430" s="570"/>
      <c r="MTZ430" s="570"/>
      <c r="MUA430" s="570"/>
      <c r="MUB430" s="570"/>
      <c r="MUC430" s="570"/>
      <c r="MUD430" s="570"/>
      <c r="MUE430" s="570"/>
      <c r="MUF430" s="570"/>
      <c r="MUG430" s="570"/>
      <c r="MUH430" s="570"/>
      <c r="MUI430" s="570"/>
      <c r="MUJ430" s="570"/>
      <c r="MUK430" s="570"/>
      <c r="MUL430" s="570"/>
      <c r="MUM430" s="570"/>
      <c r="MUN430" s="570"/>
      <c r="MUO430" s="570"/>
      <c r="MUP430" s="570"/>
      <c r="MUQ430" s="570"/>
      <c r="MUR430" s="570"/>
      <c r="MUS430" s="570"/>
      <c r="MUT430" s="570"/>
      <c r="MUU430" s="570"/>
      <c r="MUV430" s="570"/>
      <c r="MUW430" s="570"/>
      <c r="MUX430" s="570"/>
      <c r="MUY430" s="570"/>
      <c r="MUZ430" s="570"/>
      <c r="MVA430" s="570"/>
      <c r="MVB430" s="570"/>
      <c r="MVC430" s="570"/>
      <c r="MVD430" s="570"/>
      <c r="MVE430" s="570"/>
      <c r="MVF430" s="570"/>
      <c r="MVG430" s="570"/>
      <c r="MVH430" s="570"/>
      <c r="MVI430" s="570"/>
      <c r="MVJ430" s="570"/>
      <c r="MVK430" s="570"/>
      <c r="MVL430" s="570"/>
      <c r="MVM430" s="570"/>
      <c r="MVN430" s="570"/>
      <c r="MVO430" s="570"/>
      <c r="MVP430" s="570"/>
      <c r="MVQ430" s="570"/>
      <c r="MVR430" s="570"/>
      <c r="MVS430" s="570"/>
      <c r="MVT430" s="570"/>
      <c r="MVU430" s="570"/>
      <c r="MVV430" s="570"/>
      <c r="MVW430" s="570"/>
      <c r="MVX430" s="570"/>
      <c r="MVY430" s="570"/>
      <c r="MVZ430" s="570"/>
      <c r="MWA430" s="570"/>
      <c r="MWB430" s="570"/>
      <c r="MWC430" s="570"/>
      <c r="MWD430" s="570"/>
      <c r="MWE430" s="570"/>
      <c r="MWF430" s="570"/>
      <c r="MWG430" s="570"/>
      <c r="MWH430" s="570"/>
      <c r="MWI430" s="570"/>
      <c r="MWJ430" s="570"/>
      <c r="MWK430" s="570"/>
      <c r="MWL430" s="570"/>
      <c r="MWM430" s="570"/>
      <c r="MWN430" s="570"/>
      <c r="MWO430" s="570"/>
      <c r="MWP430" s="570"/>
      <c r="MWQ430" s="570"/>
      <c r="MWR430" s="570"/>
      <c r="MWS430" s="570"/>
      <c r="MWT430" s="570"/>
      <c r="MWU430" s="570"/>
      <c r="MWV430" s="570"/>
      <c r="MWW430" s="570"/>
      <c r="MWX430" s="570"/>
      <c r="MWY430" s="570"/>
      <c r="MWZ430" s="570"/>
      <c r="MXA430" s="570"/>
      <c r="MXB430" s="570"/>
      <c r="MXC430" s="570"/>
      <c r="MXD430" s="570"/>
      <c r="MXE430" s="570"/>
      <c r="MXF430" s="570"/>
      <c r="MXG430" s="570"/>
      <c r="MXH430" s="570"/>
      <c r="MXI430" s="570"/>
      <c r="MXJ430" s="570"/>
      <c r="MXK430" s="570"/>
      <c r="MXL430" s="570"/>
      <c r="MXM430" s="570"/>
      <c r="MXN430" s="570"/>
      <c r="MXO430" s="570"/>
      <c r="MXP430" s="570"/>
      <c r="MXQ430" s="570"/>
      <c r="MXR430" s="570"/>
      <c r="MXS430" s="570"/>
      <c r="MXT430" s="570"/>
      <c r="MXU430" s="570"/>
      <c r="MXV430" s="570"/>
      <c r="MXW430" s="570"/>
      <c r="MXX430" s="570"/>
      <c r="MXY430" s="570"/>
      <c r="MXZ430" s="570"/>
      <c r="MYA430" s="570"/>
      <c r="MYB430" s="570"/>
      <c r="MYC430" s="570"/>
      <c r="MYD430" s="570"/>
      <c r="MYE430" s="570"/>
      <c r="MYF430" s="570"/>
      <c r="MYG430" s="570"/>
      <c r="MYH430" s="570"/>
      <c r="MYI430" s="570"/>
      <c r="MYJ430" s="570"/>
      <c r="MYK430" s="570"/>
      <c r="MYL430" s="570"/>
      <c r="MYM430" s="570"/>
      <c r="MYN430" s="570"/>
      <c r="MYO430" s="570"/>
      <c r="MYP430" s="570"/>
      <c r="MYQ430" s="570"/>
      <c r="MYR430" s="570"/>
      <c r="MYS430" s="570"/>
      <c r="MYT430" s="570"/>
      <c r="MYU430" s="570"/>
      <c r="MYV430" s="570"/>
      <c r="MYW430" s="570"/>
      <c r="MYX430" s="570"/>
      <c r="MYY430" s="570"/>
      <c r="MYZ430" s="570"/>
      <c r="MZA430" s="570"/>
      <c r="MZB430" s="570"/>
      <c r="MZC430" s="570"/>
      <c r="MZD430" s="570"/>
      <c r="MZE430" s="570"/>
      <c r="MZF430" s="570"/>
      <c r="MZG430" s="570"/>
      <c r="MZH430" s="570"/>
      <c r="MZI430" s="570"/>
      <c r="MZJ430" s="570"/>
      <c r="MZK430" s="570"/>
      <c r="MZL430" s="570"/>
      <c r="MZM430" s="570"/>
      <c r="MZN430" s="570"/>
      <c r="MZO430" s="570"/>
      <c r="MZP430" s="570"/>
      <c r="MZQ430" s="570"/>
      <c r="MZR430" s="570"/>
      <c r="MZS430" s="570"/>
      <c r="MZT430" s="570"/>
      <c r="MZU430" s="570"/>
      <c r="MZV430" s="570"/>
      <c r="MZW430" s="570"/>
      <c r="MZX430" s="570"/>
      <c r="MZY430" s="570"/>
      <c r="MZZ430" s="570"/>
      <c r="NAA430" s="570"/>
      <c r="NAB430" s="570"/>
      <c r="NAC430" s="570"/>
      <c r="NAD430" s="570"/>
      <c r="NAE430" s="570"/>
      <c r="NAF430" s="570"/>
      <c r="NAG430" s="570"/>
      <c r="NAH430" s="570"/>
      <c r="NAI430" s="570"/>
      <c r="NAJ430" s="570"/>
      <c r="NAK430" s="570"/>
      <c r="NAL430" s="570"/>
      <c r="NAM430" s="570"/>
      <c r="NAN430" s="570"/>
      <c r="NAO430" s="570"/>
      <c r="NAP430" s="570"/>
      <c r="NAQ430" s="570"/>
      <c r="NAR430" s="570"/>
      <c r="NAS430" s="570"/>
      <c r="NAT430" s="570"/>
      <c r="NAU430" s="570"/>
      <c r="NAV430" s="570"/>
      <c r="NAW430" s="570"/>
      <c r="NAX430" s="570"/>
      <c r="NAY430" s="570"/>
      <c r="NAZ430" s="570"/>
      <c r="NBA430" s="570"/>
      <c r="NBB430" s="570"/>
      <c r="NBC430" s="570"/>
      <c r="NBD430" s="570"/>
      <c r="NBE430" s="570"/>
      <c r="NBF430" s="570"/>
      <c r="NBG430" s="570"/>
      <c r="NBH430" s="570"/>
      <c r="NBI430" s="570"/>
      <c r="NBJ430" s="570"/>
      <c r="NBK430" s="570"/>
      <c r="NBL430" s="570"/>
      <c r="NBM430" s="570"/>
      <c r="NBN430" s="570"/>
      <c r="NBO430" s="570"/>
      <c r="NBP430" s="570"/>
      <c r="NBQ430" s="570"/>
      <c r="NBR430" s="570"/>
      <c r="NBS430" s="570"/>
      <c r="NBT430" s="570"/>
      <c r="NBU430" s="570"/>
      <c r="NBV430" s="570"/>
      <c r="NBW430" s="570"/>
      <c r="NBX430" s="570"/>
      <c r="NBY430" s="570"/>
      <c r="NBZ430" s="570"/>
      <c r="NCA430" s="570"/>
      <c r="NCB430" s="570"/>
      <c r="NCC430" s="570"/>
      <c r="NCD430" s="570"/>
      <c r="NCE430" s="570"/>
      <c r="NCF430" s="570"/>
      <c r="NCG430" s="570"/>
      <c r="NCH430" s="570"/>
      <c r="NCI430" s="570"/>
      <c r="NCJ430" s="570"/>
      <c r="NCK430" s="570"/>
      <c r="NCL430" s="570"/>
      <c r="NCM430" s="570"/>
      <c r="NCN430" s="570"/>
      <c r="NCO430" s="570"/>
      <c r="NCP430" s="570"/>
      <c r="NCQ430" s="570"/>
      <c r="NCR430" s="570"/>
      <c r="NCS430" s="570"/>
      <c r="NCT430" s="570"/>
      <c r="NCU430" s="570"/>
      <c r="NCV430" s="570"/>
      <c r="NCW430" s="570"/>
      <c r="NCX430" s="570"/>
      <c r="NCY430" s="570"/>
      <c r="NCZ430" s="570"/>
      <c r="NDA430" s="570"/>
      <c r="NDB430" s="570"/>
      <c r="NDC430" s="570"/>
      <c r="NDD430" s="570"/>
      <c r="NDE430" s="570"/>
      <c r="NDF430" s="570"/>
      <c r="NDG430" s="570"/>
      <c r="NDH430" s="570"/>
      <c r="NDI430" s="570"/>
      <c r="NDJ430" s="570"/>
      <c r="NDK430" s="570"/>
      <c r="NDL430" s="570"/>
      <c r="NDM430" s="570"/>
      <c r="NDN430" s="570"/>
      <c r="NDO430" s="570"/>
      <c r="NDP430" s="570"/>
      <c r="NDQ430" s="570"/>
      <c r="NDR430" s="570"/>
      <c r="NDS430" s="570"/>
      <c r="NDT430" s="570"/>
      <c r="NDU430" s="570"/>
      <c r="NDV430" s="570"/>
      <c r="NDW430" s="570"/>
      <c r="NDX430" s="570"/>
      <c r="NDY430" s="570"/>
      <c r="NDZ430" s="570"/>
      <c r="NEA430" s="570"/>
      <c r="NEB430" s="570"/>
      <c r="NEC430" s="570"/>
      <c r="NED430" s="570"/>
      <c r="NEE430" s="570"/>
      <c r="NEF430" s="570"/>
      <c r="NEG430" s="570"/>
      <c r="NEH430" s="570"/>
      <c r="NEI430" s="570"/>
      <c r="NEJ430" s="570"/>
      <c r="NEK430" s="570"/>
      <c r="NEL430" s="570"/>
      <c r="NEM430" s="570"/>
      <c r="NEN430" s="570"/>
      <c r="NEO430" s="570"/>
      <c r="NEP430" s="570"/>
      <c r="NEQ430" s="570"/>
      <c r="NER430" s="570"/>
      <c r="NES430" s="570"/>
      <c r="NET430" s="570"/>
      <c r="NEU430" s="570"/>
      <c r="NEV430" s="570"/>
      <c r="NEW430" s="570"/>
      <c r="NEX430" s="570"/>
      <c r="NEY430" s="570"/>
      <c r="NEZ430" s="570"/>
      <c r="NFA430" s="570"/>
      <c r="NFB430" s="570"/>
      <c r="NFC430" s="570"/>
      <c r="NFD430" s="570"/>
      <c r="NFE430" s="570"/>
      <c r="NFF430" s="570"/>
      <c r="NFG430" s="570"/>
      <c r="NFH430" s="570"/>
      <c r="NFI430" s="570"/>
      <c r="NFJ430" s="570"/>
      <c r="NFK430" s="570"/>
      <c r="NFL430" s="570"/>
      <c r="NFM430" s="570"/>
      <c r="NFN430" s="570"/>
      <c r="NFO430" s="570"/>
      <c r="NFP430" s="570"/>
      <c r="NFQ430" s="570"/>
      <c r="NFR430" s="570"/>
      <c r="NFS430" s="570"/>
      <c r="NFT430" s="570"/>
      <c r="NFU430" s="570"/>
      <c r="NFV430" s="570"/>
      <c r="NFW430" s="570"/>
      <c r="NFX430" s="570"/>
      <c r="NFY430" s="570"/>
      <c r="NFZ430" s="570"/>
      <c r="NGA430" s="570"/>
      <c r="NGB430" s="570"/>
      <c r="NGC430" s="570"/>
      <c r="NGD430" s="570"/>
      <c r="NGE430" s="570"/>
      <c r="NGF430" s="570"/>
      <c r="NGG430" s="570"/>
      <c r="NGH430" s="570"/>
      <c r="NGI430" s="570"/>
      <c r="NGJ430" s="570"/>
      <c r="NGK430" s="570"/>
      <c r="NGL430" s="570"/>
      <c r="NGM430" s="570"/>
      <c r="NGN430" s="570"/>
      <c r="NGO430" s="570"/>
      <c r="NGP430" s="570"/>
      <c r="NGQ430" s="570"/>
      <c r="NGR430" s="570"/>
      <c r="NGS430" s="570"/>
      <c r="NGT430" s="570"/>
      <c r="NGU430" s="570"/>
      <c r="NGV430" s="570"/>
      <c r="NGW430" s="570"/>
      <c r="NGX430" s="570"/>
      <c r="NGY430" s="570"/>
      <c r="NGZ430" s="570"/>
      <c r="NHA430" s="570"/>
      <c r="NHB430" s="570"/>
      <c r="NHC430" s="570"/>
      <c r="NHD430" s="570"/>
      <c r="NHE430" s="570"/>
      <c r="NHF430" s="570"/>
      <c r="NHG430" s="570"/>
      <c r="NHH430" s="570"/>
      <c r="NHI430" s="570"/>
      <c r="NHJ430" s="570"/>
      <c r="NHK430" s="570"/>
      <c r="NHL430" s="570"/>
      <c r="NHM430" s="570"/>
      <c r="NHN430" s="570"/>
      <c r="NHO430" s="570"/>
      <c r="NHP430" s="570"/>
      <c r="NHQ430" s="570"/>
      <c r="NHR430" s="570"/>
      <c r="NHS430" s="570"/>
      <c r="NHT430" s="570"/>
      <c r="NHU430" s="570"/>
      <c r="NHV430" s="570"/>
      <c r="NHW430" s="570"/>
      <c r="NHX430" s="570"/>
      <c r="NHY430" s="570"/>
      <c r="NHZ430" s="570"/>
      <c r="NIA430" s="570"/>
      <c r="NIB430" s="570"/>
      <c r="NIC430" s="570"/>
      <c r="NID430" s="570"/>
      <c r="NIE430" s="570"/>
      <c r="NIF430" s="570"/>
      <c r="NIG430" s="570"/>
      <c r="NIH430" s="570"/>
      <c r="NII430" s="570"/>
      <c r="NIJ430" s="570"/>
      <c r="NIK430" s="570"/>
      <c r="NIL430" s="570"/>
      <c r="NIM430" s="570"/>
      <c r="NIN430" s="570"/>
      <c r="NIO430" s="570"/>
      <c r="NIP430" s="570"/>
      <c r="NIQ430" s="570"/>
      <c r="NIR430" s="570"/>
      <c r="NIS430" s="570"/>
      <c r="NIT430" s="570"/>
      <c r="NIU430" s="570"/>
      <c r="NIV430" s="570"/>
      <c r="NIW430" s="570"/>
      <c r="NIX430" s="570"/>
      <c r="NIY430" s="570"/>
      <c r="NIZ430" s="570"/>
      <c r="NJA430" s="570"/>
      <c r="NJB430" s="570"/>
      <c r="NJC430" s="570"/>
      <c r="NJD430" s="570"/>
      <c r="NJE430" s="570"/>
      <c r="NJF430" s="570"/>
      <c r="NJG430" s="570"/>
      <c r="NJH430" s="570"/>
      <c r="NJI430" s="570"/>
      <c r="NJJ430" s="570"/>
      <c r="NJK430" s="570"/>
      <c r="NJL430" s="570"/>
      <c r="NJM430" s="570"/>
      <c r="NJN430" s="570"/>
      <c r="NJO430" s="570"/>
      <c r="NJP430" s="570"/>
      <c r="NJQ430" s="570"/>
      <c r="NJR430" s="570"/>
      <c r="NJS430" s="570"/>
      <c r="NJT430" s="570"/>
      <c r="NJU430" s="570"/>
      <c r="NJV430" s="570"/>
      <c r="NJW430" s="570"/>
      <c r="NJX430" s="570"/>
      <c r="NJY430" s="570"/>
      <c r="NJZ430" s="570"/>
      <c r="NKA430" s="570"/>
      <c r="NKB430" s="570"/>
      <c r="NKC430" s="570"/>
      <c r="NKD430" s="570"/>
      <c r="NKE430" s="570"/>
      <c r="NKF430" s="570"/>
      <c r="NKG430" s="570"/>
      <c r="NKH430" s="570"/>
      <c r="NKI430" s="570"/>
      <c r="NKJ430" s="570"/>
      <c r="NKK430" s="570"/>
      <c r="NKL430" s="570"/>
      <c r="NKM430" s="570"/>
      <c r="NKN430" s="570"/>
      <c r="NKO430" s="570"/>
      <c r="NKP430" s="570"/>
      <c r="NKQ430" s="570"/>
      <c r="NKR430" s="570"/>
      <c r="NKS430" s="570"/>
      <c r="NKT430" s="570"/>
      <c r="NKU430" s="570"/>
      <c r="NKV430" s="570"/>
      <c r="NKW430" s="570"/>
      <c r="NKX430" s="570"/>
      <c r="NKY430" s="570"/>
      <c r="NKZ430" s="570"/>
      <c r="NLA430" s="570"/>
      <c r="NLB430" s="570"/>
      <c r="NLC430" s="570"/>
      <c r="NLD430" s="570"/>
      <c r="NLE430" s="570"/>
      <c r="NLF430" s="570"/>
      <c r="NLG430" s="570"/>
      <c r="NLH430" s="570"/>
      <c r="NLI430" s="570"/>
      <c r="NLJ430" s="570"/>
      <c r="NLK430" s="570"/>
      <c r="NLL430" s="570"/>
      <c r="NLM430" s="570"/>
      <c r="NLN430" s="570"/>
      <c r="NLO430" s="570"/>
      <c r="NLP430" s="570"/>
      <c r="NLQ430" s="570"/>
      <c r="NLR430" s="570"/>
      <c r="NLS430" s="570"/>
      <c r="NLT430" s="570"/>
      <c r="NLU430" s="570"/>
      <c r="NLV430" s="570"/>
      <c r="NLW430" s="570"/>
      <c r="NLX430" s="570"/>
      <c r="NLY430" s="570"/>
      <c r="NLZ430" s="570"/>
      <c r="NMA430" s="570"/>
      <c r="NMB430" s="570"/>
      <c r="NMC430" s="570"/>
      <c r="NMD430" s="570"/>
      <c r="NME430" s="570"/>
      <c r="NMF430" s="570"/>
      <c r="NMG430" s="570"/>
      <c r="NMH430" s="570"/>
      <c r="NMI430" s="570"/>
      <c r="NMJ430" s="570"/>
      <c r="NMK430" s="570"/>
      <c r="NML430" s="570"/>
      <c r="NMM430" s="570"/>
      <c r="NMN430" s="570"/>
      <c r="NMO430" s="570"/>
      <c r="NMP430" s="570"/>
      <c r="NMQ430" s="570"/>
      <c r="NMR430" s="570"/>
      <c r="NMS430" s="570"/>
      <c r="NMT430" s="570"/>
      <c r="NMU430" s="570"/>
      <c r="NMV430" s="570"/>
      <c r="NMW430" s="570"/>
      <c r="NMX430" s="570"/>
      <c r="NMY430" s="570"/>
      <c r="NMZ430" s="570"/>
      <c r="NNA430" s="570"/>
      <c r="NNB430" s="570"/>
      <c r="NNC430" s="570"/>
      <c r="NND430" s="570"/>
      <c r="NNE430" s="570"/>
      <c r="NNF430" s="570"/>
      <c r="NNG430" s="570"/>
      <c r="NNH430" s="570"/>
      <c r="NNI430" s="570"/>
      <c r="NNJ430" s="570"/>
      <c r="NNK430" s="570"/>
      <c r="NNL430" s="570"/>
      <c r="NNM430" s="570"/>
      <c r="NNN430" s="570"/>
      <c r="NNO430" s="570"/>
      <c r="NNP430" s="570"/>
      <c r="NNQ430" s="570"/>
      <c r="NNR430" s="570"/>
      <c r="NNS430" s="570"/>
      <c r="NNT430" s="570"/>
      <c r="NNU430" s="570"/>
      <c r="NNV430" s="570"/>
      <c r="NNW430" s="570"/>
      <c r="NNX430" s="570"/>
      <c r="NNY430" s="570"/>
      <c r="NNZ430" s="570"/>
      <c r="NOA430" s="570"/>
      <c r="NOB430" s="570"/>
      <c r="NOC430" s="570"/>
      <c r="NOD430" s="570"/>
      <c r="NOE430" s="570"/>
      <c r="NOF430" s="570"/>
      <c r="NOG430" s="570"/>
      <c r="NOH430" s="570"/>
      <c r="NOI430" s="570"/>
      <c r="NOJ430" s="570"/>
      <c r="NOK430" s="570"/>
      <c r="NOL430" s="570"/>
      <c r="NOM430" s="570"/>
      <c r="NON430" s="570"/>
      <c r="NOO430" s="570"/>
      <c r="NOP430" s="570"/>
      <c r="NOQ430" s="570"/>
      <c r="NOR430" s="570"/>
      <c r="NOS430" s="570"/>
      <c r="NOT430" s="570"/>
      <c r="NOU430" s="570"/>
      <c r="NOV430" s="570"/>
      <c r="NOW430" s="570"/>
      <c r="NOX430" s="570"/>
      <c r="NOY430" s="570"/>
      <c r="NOZ430" s="570"/>
      <c r="NPA430" s="570"/>
      <c r="NPB430" s="570"/>
      <c r="NPC430" s="570"/>
      <c r="NPD430" s="570"/>
      <c r="NPE430" s="570"/>
      <c r="NPF430" s="570"/>
      <c r="NPG430" s="570"/>
      <c r="NPH430" s="570"/>
      <c r="NPI430" s="570"/>
      <c r="NPJ430" s="570"/>
      <c r="NPK430" s="570"/>
      <c r="NPL430" s="570"/>
      <c r="NPM430" s="570"/>
      <c r="NPN430" s="570"/>
      <c r="NPO430" s="570"/>
      <c r="NPP430" s="570"/>
      <c r="NPQ430" s="570"/>
      <c r="NPR430" s="570"/>
      <c r="NPS430" s="570"/>
      <c r="NPT430" s="570"/>
      <c r="NPU430" s="570"/>
      <c r="NPV430" s="570"/>
      <c r="NPW430" s="570"/>
      <c r="NPX430" s="570"/>
      <c r="NPY430" s="570"/>
      <c r="NPZ430" s="570"/>
      <c r="NQA430" s="570"/>
      <c r="NQB430" s="570"/>
      <c r="NQC430" s="570"/>
      <c r="NQD430" s="570"/>
      <c r="NQE430" s="570"/>
      <c r="NQF430" s="570"/>
      <c r="NQG430" s="570"/>
      <c r="NQH430" s="570"/>
      <c r="NQI430" s="570"/>
      <c r="NQJ430" s="570"/>
      <c r="NQK430" s="570"/>
      <c r="NQL430" s="570"/>
      <c r="NQM430" s="570"/>
      <c r="NQN430" s="570"/>
      <c r="NQO430" s="570"/>
      <c r="NQP430" s="570"/>
      <c r="NQQ430" s="570"/>
      <c r="NQR430" s="570"/>
      <c r="NQS430" s="570"/>
      <c r="NQT430" s="570"/>
      <c r="NQU430" s="570"/>
      <c r="NQV430" s="570"/>
      <c r="NQW430" s="570"/>
      <c r="NQX430" s="570"/>
      <c r="NQY430" s="570"/>
      <c r="NQZ430" s="570"/>
      <c r="NRA430" s="570"/>
      <c r="NRB430" s="570"/>
      <c r="NRC430" s="570"/>
      <c r="NRD430" s="570"/>
      <c r="NRE430" s="570"/>
      <c r="NRF430" s="570"/>
      <c r="NRG430" s="570"/>
      <c r="NRH430" s="570"/>
      <c r="NRI430" s="570"/>
      <c r="NRJ430" s="570"/>
      <c r="NRK430" s="570"/>
      <c r="NRL430" s="570"/>
      <c r="NRM430" s="570"/>
      <c r="NRN430" s="570"/>
      <c r="NRO430" s="570"/>
      <c r="NRP430" s="570"/>
      <c r="NRQ430" s="570"/>
      <c r="NRR430" s="570"/>
      <c r="NRS430" s="570"/>
      <c r="NRT430" s="570"/>
      <c r="NRU430" s="570"/>
      <c r="NRV430" s="570"/>
      <c r="NRW430" s="570"/>
      <c r="NRX430" s="570"/>
      <c r="NRY430" s="570"/>
      <c r="NRZ430" s="570"/>
      <c r="NSA430" s="570"/>
      <c r="NSB430" s="570"/>
      <c r="NSC430" s="570"/>
      <c r="NSD430" s="570"/>
      <c r="NSE430" s="570"/>
      <c r="NSF430" s="570"/>
      <c r="NSG430" s="570"/>
      <c r="NSH430" s="570"/>
      <c r="NSI430" s="570"/>
      <c r="NSJ430" s="570"/>
      <c r="NSK430" s="570"/>
      <c r="NSL430" s="570"/>
      <c r="NSM430" s="570"/>
      <c r="NSN430" s="570"/>
      <c r="NSO430" s="570"/>
      <c r="NSP430" s="570"/>
      <c r="NSQ430" s="570"/>
      <c r="NSR430" s="570"/>
      <c r="NSS430" s="570"/>
      <c r="NST430" s="570"/>
      <c r="NSU430" s="570"/>
      <c r="NSV430" s="570"/>
      <c r="NSW430" s="570"/>
      <c r="NSX430" s="570"/>
      <c r="NSY430" s="570"/>
      <c r="NSZ430" s="570"/>
      <c r="NTA430" s="570"/>
      <c r="NTB430" s="570"/>
      <c r="NTC430" s="570"/>
      <c r="NTD430" s="570"/>
      <c r="NTE430" s="570"/>
      <c r="NTF430" s="570"/>
      <c r="NTG430" s="570"/>
      <c r="NTH430" s="570"/>
      <c r="NTI430" s="570"/>
      <c r="NTJ430" s="570"/>
      <c r="NTK430" s="570"/>
      <c r="NTL430" s="570"/>
      <c r="NTM430" s="570"/>
      <c r="NTN430" s="570"/>
      <c r="NTO430" s="570"/>
      <c r="NTP430" s="570"/>
      <c r="NTQ430" s="570"/>
      <c r="NTR430" s="570"/>
      <c r="NTS430" s="570"/>
      <c r="NTT430" s="570"/>
      <c r="NTU430" s="570"/>
      <c r="NTV430" s="570"/>
      <c r="NTW430" s="570"/>
      <c r="NTX430" s="570"/>
      <c r="NTY430" s="570"/>
      <c r="NTZ430" s="570"/>
      <c r="NUA430" s="570"/>
      <c r="NUB430" s="570"/>
      <c r="NUC430" s="570"/>
      <c r="NUD430" s="570"/>
      <c r="NUE430" s="570"/>
      <c r="NUF430" s="570"/>
      <c r="NUG430" s="570"/>
      <c r="NUH430" s="570"/>
      <c r="NUI430" s="570"/>
      <c r="NUJ430" s="570"/>
      <c r="NUK430" s="570"/>
      <c r="NUL430" s="570"/>
      <c r="NUM430" s="570"/>
      <c r="NUN430" s="570"/>
      <c r="NUO430" s="570"/>
      <c r="NUP430" s="570"/>
      <c r="NUQ430" s="570"/>
      <c r="NUR430" s="570"/>
      <c r="NUS430" s="570"/>
      <c r="NUT430" s="570"/>
      <c r="NUU430" s="570"/>
      <c r="NUV430" s="570"/>
      <c r="NUW430" s="570"/>
      <c r="NUX430" s="570"/>
      <c r="NUY430" s="570"/>
      <c r="NUZ430" s="570"/>
      <c r="NVA430" s="570"/>
      <c r="NVB430" s="570"/>
      <c r="NVC430" s="570"/>
      <c r="NVD430" s="570"/>
      <c r="NVE430" s="570"/>
      <c r="NVF430" s="570"/>
      <c r="NVG430" s="570"/>
      <c r="NVH430" s="570"/>
      <c r="NVI430" s="570"/>
      <c r="NVJ430" s="570"/>
      <c r="NVK430" s="570"/>
      <c r="NVL430" s="570"/>
      <c r="NVM430" s="570"/>
      <c r="NVN430" s="570"/>
      <c r="NVO430" s="570"/>
      <c r="NVP430" s="570"/>
      <c r="NVQ430" s="570"/>
      <c r="NVR430" s="570"/>
      <c r="NVS430" s="570"/>
      <c r="NVT430" s="570"/>
      <c r="NVU430" s="570"/>
      <c r="NVV430" s="570"/>
      <c r="NVW430" s="570"/>
      <c r="NVX430" s="570"/>
      <c r="NVY430" s="570"/>
      <c r="NVZ430" s="570"/>
      <c r="NWA430" s="570"/>
      <c r="NWB430" s="570"/>
      <c r="NWC430" s="570"/>
      <c r="NWD430" s="570"/>
      <c r="NWE430" s="570"/>
      <c r="NWF430" s="570"/>
      <c r="NWG430" s="570"/>
      <c r="NWH430" s="570"/>
      <c r="NWI430" s="570"/>
      <c r="NWJ430" s="570"/>
      <c r="NWK430" s="570"/>
      <c r="NWL430" s="570"/>
      <c r="NWM430" s="570"/>
      <c r="NWN430" s="570"/>
      <c r="NWO430" s="570"/>
      <c r="NWP430" s="570"/>
      <c r="NWQ430" s="570"/>
      <c r="NWR430" s="570"/>
      <c r="NWS430" s="570"/>
      <c r="NWT430" s="570"/>
      <c r="NWU430" s="570"/>
      <c r="NWV430" s="570"/>
      <c r="NWW430" s="570"/>
      <c r="NWX430" s="570"/>
      <c r="NWY430" s="570"/>
      <c r="NWZ430" s="570"/>
      <c r="NXA430" s="570"/>
      <c r="NXB430" s="570"/>
      <c r="NXC430" s="570"/>
      <c r="NXD430" s="570"/>
      <c r="NXE430" s="570"/>
      <c r="NXF430" s="570"/>
      <c r="NXG430" s="570"/>
      <c r="NXH430" s="570"/>
      <c r="NXI430" s="570"/>
      <c r="NXJ430" s="570"/>
      <c r="NXK430" s="570"/>
      <c r="NXL430" s="570"/>
      <c r="NXM430" s="570"/>
      <c r="NXN430" s="570"/>
      <c r="NXO430" s="570"/>
      <c r="NXP430" s="570"/>
      <c r="NXQ430" s="570"/>
      <c r="NXR430" s="570"/>
      <c r="NXS430" s="570"/>
      <c r="NXT430" s="570"/>
      <c r="NXU430" s="570"/>
      <c r="NXV430" s="570"/>
      <c r="NXW430" s="570"/>
      <c r="NXX430" s="570"/>
      <c r="NXY430" s="570"/>
      <c r="NXZ430" s="570"/>
      <c r="NYA430" s="570"/>
      <c r="NYB430" s="570"/>
      <c r="NYC430" s="570"/>
      <c r="NYD430" s="570"/>
      <c r="NYE430" s="570"/>
      <c r="NYF430" s="570"/>
      <c r="NYG430" s="570"/>
      <c r="NYH430" s="570"/>
      <c r="NYI430" s="570"/>
      <c r="NYJ430" s="570"/>
      <c r="NYK430" s="570"/>
      <c r="NYL430" s="570"/>
      <c r="NYM430" s="570"/>
      <c r="NYN430" s="570"/>
      <c r="NYO430" s="570"/>
      <c r="NYP430" s="570"/>
      <c r="NYQ430" s="570"/>
      <c r="NYR430" s="570"/>
      <c r="NYS430" s="570"/>
      <c r="NYT430" s="570"/>
      <c r="NYU430" s="570"/>
      <c r="NYV430" s="570"/>
      <c r="NYW430" s="570"/>
      <c r="NYX430" s="570"/>
      <c r="NYY430" s="570"/>
      <c r="NYZ430" s="570"/>
      <c r="NZA430" s="570"/>
      <c r="NZB430" s="570"/>
      <c r="NZC430" s="570"/>
      <c r="NZD430" s="570"/>
      <c r="NZE430" s="570"/>
      <c r="NZF430" s="570"/>
      <c r="NZG430" s="570"/>
      <c r="NZH430" s="570"/>
      <c r="NZI430" s="570"/>
      <c r="NZJ430" s="570"/>
      <c r="NZK430" s="570"/>
      <c r="NZL430" s="570"/>
      <c r="NZM430" s="570"/>
      <c r="NZN430" s="570"/>
      <c r="NZO430" s="570"/>
      <c r="NZP430" s="570"/>
      <c r="NZQ430" s="570"/>
      <c r="NZR430" s="570"/>
      <c r="NZS430" s="570"/>
      <c r="NZT430" s="570"/>
      <c r="NZU430" s="570"/>
      <c r="NZV430" s="570"/>
      <c r="NZW430" s="570"/>
      <c r="NZX430" s="570"/>
      <c r="NZY430" s="570"/>
      <c r="NZZ430" s="570"/>
      <c r="OAA430" s="570"/>
      <c r="OAB430" s="570"/>
      <c r="OAC430" s="570"/>
      <c r="OAD430" s="570"/>
      <c r="OAE430" s="570"/>
      <c r="OAF430" s="570"/>
      <c r="OAG430" s="570"/>
      <c r="OAH430" s="570"/>
      <c r="OAI430" s="570"/>
      <c r="OAJ430" s="570"/>
      <c r="OAK430" s="570"/>
      <c r="OAL430" s="570"/>
      <c r="OAM430" s="570"/>
      <c r="OAN430" s="570"/>
      <c r="OAO430" s="570"/>
      <c r="OAP430" s="570"/>
      <c r="OAQ430" s="570"/>
      <c r="OAR430" s="570"/>
      <c r="OAS430" s="570"/>
      <c r="OAT430" s="570"/>
      <c r="OAU430" s="570"/>
      <c r="OAV430" s="570"/>
      <c r="OAW430" s="570"/>
      <c r="OAX430" s="570"/>
      <c r="OAY430" s="570"/>
      <c r="OAZ430" s="570"/>
      <c r="OBA430" s="570"/>
      <c r="OBB430" s="570"/>
      <c r="OBC430" s="570"/>
      <c r="OBD430" s="570"/>
      <c r="OBE430" s="570"/>
      <c r="OBF430" s="570"/>
      <c r="OBG430" s="570"/>
      <c r="OBH430" s="570"/>
      <c r="OBI430" s="570"/>
      <c r="OBJ430" s="570"/>
      <c r="OBK430" s="570"/>
      <c r="OBL430" s="570"/>
      <c r="OBM430" s="570"/>
      <c r="OBN430" s="570"/>
      <c r="OBO430" s="570"/>
      <c r="OBP430" s="570"/>
      <c r="OBQ430" s="570"/>
      <c r="OBR430" s="570"/>
      <c r="OBS430" s="570"/>
      <c r="OBT430" s="570"/>
      <c r="OBU430" s="570"/>
      <c r="OBV430" s="570"/>
      <c r="OBW430" s="570"/>
      <c r="OBX430" s="570"/>
      <c r="OBY430" s="570"/>
      <c r="OBZ430" s="570"/>
      <c r="OCA430" s="570"/>
      <c r="OCB430" s="570"/>
      <c r="OCC430" s="570"/>
      <c r="OCD430" s="570"/>
      <c r="OCE430" s="570"/>
      <c r="OCF430" s="570"/>
      <c r="OCG430" s="570"/>
      <c r="OCH430" s="570"/>
      <c r="OCI430" s="570"/>
      <c r="OCJ430" s="570"/>
      <c r="OCK430" s="570"/>
      <c r="OCL430" s="570"/>
      <c r="OCM430" s="570"/>
      <c r="OCN430" s="570"/>
      <c r="OCO430" s="570"/>
      <c r="OCP430" s="570"/>
      <c r="OCQ430" s="570"/>
      <c r="OCR430" s="570"/>
      <c r="OCS430" s="570"/>
      <c r="OCT430" s="570"/>
      <c r="OCU430" s="570"/>
      <c r="OCV430" s="570"/>
      <c r="OCW430" s="570"/>
      <c r="OCX430" s="570"/>
      <c r="OCY430" s="570"/>
      <c r="OCZ430" s="570"/>
      <c r="ODA430" s="570"/>
      <c r="ODB430" s="570"/>
      <c r="ODC430" s="570"/>
      <c r="ODD430" s="570"/>
      <c r="ODE430" s="570"/>
      <c r="ODF430" s="570"/>
      <c r="ODG430" s="570"/>
      <c r="ODH430" s="570"/>
      <c r="ODI430" s="570"/>
      <c r="ODJ430" s="570"/>
      <c r="ODK430" s="570"/>
      <c r="ODL430" s="570"/>
      <c r="ODM430" s="570"/>
      <c r="ODN430" s="570"/>
      <c r="ODO430" s="570"/>
      <c r="ODP430" s="570"/>
      <c r="ODQ430" s="570"/>
      <c r="ODR430" s="570"/>
      <c r="ODS430" s="570"/>
      <c r="ODT430" s="570"/>
      <c r="ODU430" s="570"/>
      <c r="ODV430" s="570"/>
      <c r="ODW430" s="570"/>
      <c r="ODX430" s="570"/>
      <c r="ODY430" s="570"/>
      <c r="ODZ430" s="570"/>
      <c r="OEA430" s="570"/>
      <c r="OEB430" s="570"/>
      <c r="OEC430" s="570"/>
      <c r="OED430" s="570"/>
      <c r="OEE430" s="570"/>
      <c r="OEF430" s="570"/>
      <c r="OEG430" s="570"/>
      <c r="OEH430" s="570"/>
      <c r="OEI430" s="570"/>
      <c r="OEJ430" s="570"/>
      <c r="OEK430" s="570"/>
      <c r="OEL430" s="570"/>
      <c r="OEM430" s="570"/>
      <c r="OEN430" s="570"/>
      <c r="OEO430" s="570"/>
      <c r="OEP430" s="570"/>
      <c r="OEQ430" s="570"/>
      <c r="OER430" s="570"/>
      <c r="OES430" s="570"/>
      <c r="OET430" s="570"/>
      <c r="OEU430" s="570"/>
      <c r="OEV430" s="570"/>
      <c r="OEW430" s="570"/>
      <c r="OEX430" s="570"/>
      <c r="OEY430" s="570"/>
      <c r="OEZ430" s="570"/>
      <c r="OFA430" s="570"/>
      <c r="OFB430" s="570"/>
      <c r="OFC430" s="570"/>
      <c r="OFD430" s="570"/>
      <c r="OFE430" s="570"/>
      <c r="OFF430" s="570"/>
      <c r="OFG430" s="570"/>
      <c r="OFH430" s="570"/>
      <c r="OFI430" s="570"/>
      <c r="OFJ430" s="570"/>
      <c r="OFK430" s="570"/>
      <c r="OFL430" s="570"/>
      <c r="OFM430" s="570"/>
      <c r="OFN430" s="570"/>
      <c r="OFO430" s="570"/>
      <c r="OFP430" s="570"/>
      <c r="OFQ430" s="570"/>
      <c r="OFR430" s="570"/>
      <c r="OFS430" s="570"/>
      <c r="OFT430" s="570"/>
      <c r="OFU430" s="570"/>
      <c r="OFV430" s="570"/>
      <c r="OFW430" s="570"/>
      <c r="OFX430" s="570"/>
      <c r="OFY430" s="570"/>
      <c r="OFZ430" s="570"/>
      <c r="OGA430" s="570"/>
      <c r="OGB430" s="570"/>
      <c r="OGC430" s="570"/>
      <c r="OGD430" s="570"/>
      <c r="OGE430" s="570"/>
      <c r="OGF430" s="570"/>
      <c r="OGG430" s="570"/>
      <c r="OGH430" s="570"/>
      <c r="OGI430" s="570"/>
      <c r="OGJ430" s="570"/>
      <c r="OGK430" s="570"/>
      <c r="OGL430" s="570"/>
      <c r="OGM430" s="570"/>
      <c r="OGN430" s="570"/>
      <c r="OGO430" s="570"/>
      <c r="OGP430" s="570"/>
      <c r="OGQ430" s="570"/>
      <c r="OGR430" s="570"/>
      <c r="OGS430" s="570"/>
      <c r="OGT430" s="570"/>
      <c r="OGU430" s="570"/>
      <c r="OGV430" s="570"/>
      <c r="OGW430" s="570"/>
      <c r="OGX430" s="570"/>
      <c r="OGY430" s="570"/>
      <c r="OGZ430" s="570"/>
      <c r="OHA430" s="570"/>
      <c r="OHB430" s="570"/>
      <c r="OHC430" s="570"/>
      <c r="OHD430" s="570"/>
      <c r="OHE430" s="570"/>
      <c r="OHF430" s="570"/>
      <c r="OHG430" s="570"/>
      <c r="OHH430" s="570"/>
      <c r="OHI430" s="570"/>
      <c r="OHJ430" s="570"/>
      <c r="OHK430" s="570"/>
      <c r="OHL430" s="570"/>
      <c r="OHM430" s="570"/>
      <c r="OHN430" s="570"/>
      <c r="OHO430" s="570"/>
      <c r="OHP430" s="570"/>
      <c r="OHQ430" s="570"/>
      <c r="OHR430" s="570"/>
      <c r="OHS430" s="570"/>
      <c r="OHT430" s="570"/>
      <c r="OHU430" s="570"/>
      <c r="OHV430" s="570"/>
      <c r="OHW430" s="570"/>
      <c r="OHX430" s="570"/>
      <c r="OHY430" s="570"/>
      <c r="OHZ430" s="570"/>
      <c r="OIA430" s="570"/>
      <c r="OIB430" s="570"/>
      <c r="OIC430" s="570"/>
      <c r="OID430" s="570"/>
      <c r="OIE430" s="570"/>
      <c r="OIF430" s="570"/>
      <c r="OIG430" s="570"/>
      <c r="OIH430" s="570"/>
      <c r="OII430" s="570"/>
      <c r="OIJ430" s="570"/>
      <c r="OIK430" s="570"/>
      <c r="OIL430" s="570"/>
      <c r="OIM430" s="570"/>
      <c r="OIN430" s="570"/>
      <c r="OIO430" s="570"/>
      <c r="OIP430" s="570"/>
      <c r="OIQ430" s="570"/>
      <c r="OIR430" s="570"/>
      <c r="OIS430" s="570"/>
      <c r="OIT430" s="570"/>
      <c r="OIU430" s="570"/>
      <c r="OIV430" s="570"/>
      <c r="OIW430" s="570"/>
      <c r="OIX430" s="570"/>
      <c r="OIY430" s="570"/>
      <c r="OIZ430" s="570"/>
      <c r="OJA430" s="570"/>
      <c r="OJB430" s="570"/>
      <c r="OJC430" s="570"/>
      <c r="OJD430" s="570"/>
      <c r="OJE430" s="570"/>
      <c r="OJF430" s="570"/>
      <c r="OJG430" s="570"/>
      <c r="OJH430" s="570"/>
      <c r="OJI430" s="570"/>
      <c r="OJJ430" s="570"/>
      <c r="OJK430" s="570"/>
      <c r="OJL430" s="570"/>
      <c r="OJM430" s="570"/>
      <c r="OJN430" s="570"/>
      <c r="OJO430" s="570"/>
      <c r="OJP430" s="570"/>
      <c r="OJQ430" s="570"/>
      <c r="OJR430" s="570"/>
      <c r="OJS430" s="570"/>
      <c r="OJT430" s="570"/>
      <c r="OJU430" s="570"/>
      <c r="OJV430" s="570"/>
      <c r="OJW430" s="570"/>
      <c r="OJX430" s="570"/>
      <c r="OJY430" s="570"/>
      <c r="OJZ430" s="570"/>
      <c r="OKA430" s="570"/>
      <c r="OKB430" s="570"/>
      <c r="OKC430" s="570"/>
      <c r="OKD430" s="570"/>
      <c r="OKE430" s="570"/>
      <c r="OKF430" s="570"/>
      <c r="OKG430" s="570"/>
      <c r="OKH430" s="570"/>
      <c r="OKI430" s="570"/>
      <c r="OKJ430" s="570"/>
      <c r="OKK430" s="570"/>
      <c r="OKL430" s="570"/>
      <c r="OKM430" s="570"/>
      <c r="OKN430" s="570"/>
      <c r="OKO430" s="570"/>
      <c r="OKP430" s="570"/>
      <c r="OKQ430" s="570"/>
      <c r="OKR430" s="570"/>
      <c r="OKS430" s="570"/>
      <c r="OKT430" s="570"/>
      <c r="OKU430" s="570"/>
      <c r="OKV430" s="570"/>
      <c r="OKW430" s="570"/>
      <c r="OKX430" s="570"/>
      <c r="OKY430" s="570"/>
      <c r="OKZ430" s="570"/>
      <c r="OLA430" s="570"/>
      <c r="OLB430" s="570"/>
      <c r="OLC430" s="570"/>
      <c r="OLD430" s="570"/>
      <c r="OLE430" s="570"/>
      <c r="OLF430" s="570"/>
      <c r="OLG430" s="570"/>
      <c r="OLH430" s="570"/>
      <c r="OLI430" s="570"/>
      <c r="OLJ430" s="570"/>
      <c r="OLK430" s="570"/>
      <c r="OLL430" s="570"/>
      <c r="OLM430" s="570"/>
      <c r="OLN430" s="570"/>
      <c r="OLO430" s="570"/>
      <c r="OLP430" s="570"/>
      <c r="OLQ430" s="570"/>
      <c r="OLR430" s="570"/>
      <c r="OLS430" s="570"/>
      <c r="OLT430" s="570"/>
      <c r="OLU430" s="570"/>
      <c r="OLV430" s="570"/>
      <c r="OLW430" s="570"/>
      <c r="OLX430" s="570"/>
      <c r="OLY430" s="570"/>
      <c r="OLZ430" s="570"/>
      <c r="OMA430" s="570"/>
      <c r="OMB430" s="570"/>
      <c r="OMC430" s="570"/>
      <c r="OMD430" s="570"/>
      <c r="OME430" s="570"/>
      <c r="OMF430" s="570"/>
      <c r="OMG430" s="570"/>
      <c r="OMH430" s="570"/>
      <c r="OMI430" s="570"/>
      <c r="OMJ430" s="570"/>
      <c r="OMK430" s="570"/>
      <c r="OML430" s="570"/>
      <c r="OMM430" s="570"/>
      <c r="OMN430" s="570"/>
      <c r="OMO430" s="570"/>
      <c r="OMP430" s="570"/>
      <c r="OMQ430" s="570"/>
      <c r="OMR430" s="570"/>
      <c r="OMS430" s="570"/>
      <c r="OMT430" s="570"/>
      <c r="OMU430" s="570"/>
      <c r="OMV430" s="570"/>
      <c r="OMW430" s="570"/>
      <c r="OMX430" s="570"/>
      <c r="OMY430" s="570"/>
      <c r="OMZ430" s="570"/>
      <c r="ONA430" s="570"/>
      <c r="ONB430" s="570"/>
      <c r="ONC430" s="570"/>
      <c r="OND430" s="570"/>
      <c r="ONE430" s="570"/>
      <c r="ONF430" s="570"/>
      <c r="ONG430" s="570"/>
      <c r="ONH430" s="570"/>
      <c r="ONI430" s="570"/>
      <c r="ONJ430" s="570"/>
      <c r="ONK430" s="570"/>
      <c r="ONL430" s="570"/>
      <c r="ONM430" s="570"/>
      <c r="ONN430" s="570"/>
      <c r="ONO430" s="570"/>
      <c r="ONP430" s="570"/>
      <c r="ONQ430" s="570"/>
      <c r="ONR430" s="570"/>
      <c r="ONS430" s="570"/>
      <c r="ONT430" s="570"/>
      <c r="ONU430" s="570"/>
      <c r="ONV430" s="570"/>
      <c r="ONW430" s="570"/>
      <c r="ONX430" s="570"/>
      <c r="ONY430" s="570"/>
      <c r="ONZ430" s="570"/>
      <c r="OOA430" s="570"/>
      <c r="OOB430" s="570"/>
      <c r="OOC430" s="570"/>
      <c r="OOD430" s="570"/>
      <c r="OOE430" s="570"/>
      <c r="OOF430" s="570"/>
      <c r="OOG430" s="570"/>
      <c r="OOH430" s="570"/>
      <c r="OOI430" s="570"/>
      <c r="OOJ430" s="570"/>
      <c r="OOK430" s="570"/>
      <c r="OOL430" s="570"/>
      <c r="OOM430" s="570"/>
      <c r="OON430" s="570"/>
      <c r="OOO430" s="570"/>
      <c r="OOP430" s="570"/>
      <c r="OOQ430" s="570"/>
      <c r="OOR430" s="570"/>
      <c r="OOS430" s="570"/>
      <c r="OOT430" s="570"/>
      <c r="OOU430" s="570"/>
      <c r="OOV430" s="570"/>
      <c r="OOW430" s="570"/>
      <c r="OOX430" s="570"/>
      <c r="OOY430" s="570"/>
      <c r="OOZ430" s="570"/>
      <c r="OPA430" s="570"/>
      <c r="OPB430" s="570"/>
      <c r="OPC430" s="570"/>
      <c r="OPD430" s="570"/>
      <c r="OPE430" s="570"/>
      <c r="OPF430" s="570"/>
      <c r="OPG430" s="570"/>
      <c r="OPH430" s="570"/>
      <c r="OPI430" s="570"/>
      <c r="OPJ430" s="570"/>
      <c r="OPK430" s="570"/>
      <c r="OPL430" s="570"/>
      <c r="OPM430" s="570"/>
      <c r="OPN430" s="570"/>
      <c r="OPO430" s="570"/>
      <c r="OPP430" s="570"/>
      <c r="OPQ430" s="570"/>
      <c r="OPR430" s="570"/>
      <c r="OPS430" s="570"/>
      <c r="OPT430" s="570"/>
      <c r="OPU430" s="570"/>
      <c r="OPV430" s="570"/>
      <c r="OPW430" s="570"/>
      <c r="OPX430" s="570"/>
      <c r="OPY430" s="570"/>
      <c r="OPZ430" s="570"/>
      <c r="OQA430" s="570"/>
      <c r="OQB430" s="570"/>
      <c r="OQC430" s="570"/>
      <c r="OQD430" s="570"/>
      <c r="OQE430" s="570"/>
      <c r="OQF430" s="570"/>
      <c r="OQG430" s="570"/>
      <c r="OQH430" s="570"/>
      <c r="OQI430" s="570"/>
      <c r="OQJ430" s="570"/>
      <c r="OQK430" s="570"/>
      <c r="OQL430" s="570"/>
      <c r="OQM430" s="570"/>
      <c r="OQN430" s="570"/>
      <c r="OQO430" s="570"/>
      <c r="OQP430" s="570"/>
      <c r="OQQ430" s="570"/>
      <c r="OQR430" s="570"/>
      <c r="OQS430" s="570"/>
      <c r="OQT430" s="570"/>
      <c r="OQU430" s="570"/>
      <c r="OQV430" s="570"/>
      <c r="OQW430" s="570"/>
      <c r="OQX430" s="570"/>
      <c r="OQY430" s="570"/>
      <c r="OQZ430" s="570"/>
      <c r="ORA430" s="570"/>
      <c r="ORB430" s="570"/>
      <c r="ORC430" s="570"/>
      <c r="ORD430" s="570"/>
      <c r="ORE430" s="570"/>
      <c r="ORF430" s="570"/>
      <c r="ORG430" s="570"/>
      <c r="ORH430" s="570"/>
      <c r="ORI430" s="570"/>
      <c r="ORJ430" s="570"/>
      <c r="ORK430" s="570"/>
      <c r="ORL430" s="570"/>
      <c r="ORM430" s="570"/>
      <c r="ORN430" s="570"/>
      <c r="ORO430" s="570"/>
      <c r="ORP430" s="570"/>
      <c r="ORQ430" s="570"/>
      <c r="ORR430" s="570"/>
      <c r="ORS430" s="570"/>
      <c r="ORT430" s="570"/>
      <c r="ORU430" s="570"/>
      <c r="ORV430" s="570"/>
      <c r="ORW430" s="570"/>
      <c r="ORX430" s="570"/>
      <c r="ORY430" s="570"/>
      <c r="ORZ430" s="570"/>
      <c r="OSA430" s="570"/>
      <c r="OSB430" s="570"/>
      <c r="OSC430" s="570"/>
      <c r="OSD430" s="570"/>
      <c r="OSE430" s="570"/>
      <c r="OSF430" s="570"/>
      <c r="OSG430" s="570"/>
      <c r="OSH430" s="570"/>
      <c r="OSI430" s="570"/>
      <c r="OSJ430" s="570"/>
      <c r="OSK430" s="570"/>
      <c r="OSL430" s="570"/>
      <c r="OSM430" s="570"/>
      <c r="OSN430" s="570"/>
      <c r="OSO430" s="570"/>
      <c r="OSP430" s="570"/>
      <c r="OSQ430" s="570"/>
      <c r="OSR430" s="570"/>
      <c r="OSS430" s="570"/>
      <c r="OST430" s="570"/>
      <c r="OSU430" s="570"/>
      <c r="OSV430" s="570"/>
      <c r="OSW430" s="570"/>
      <c r="OSX430" s="570"/>
      <c r="OSY430" s="570"/>
      <c r="OSZ430" s="570"/>
      <c r="OTA430" s="570"/>
      <c r="OTB430" s="570"/>
      <c r="OTC430" s="570"/>
      <c r="OTD430" s="570"/>
      <c r="OTE430" s="570"/>
      <c r="OTF430" s="570"/>
      <c r="OTG430" s="570"/>
      <c r="OTH430" s="570"/>
      <c r="OTI430" s="570"/>
      <c r="OTJ430" s="570"/>
      <c r="OTK430" s="570"/>
      <c r="OTL430" s="570"/>
      <c r="OTM430" s="570"/>
      <c r="OTN430" s="570"/>
      <c r="OTO430" s="570"/>
      <c r="OTP430" s="570"/>
      <c r="OTQ430" s="570"/>
      <c r="OTR430" s="570"/>
      <c r="OTS430" s="570"/>
      <c r="OTT430" s="570"/>
      <c r="OTU430" s="570"/>
      <c r="OTV430" s="570"/>
      <c r="OTW430" s="570"/>
      <c r="OTX430" s="570"/>
      <c r="OTY430" s="570"/>
      <c r="OTZ430" s="570"/>
      <c r="OUA430" s="570"/>
      <c r="OUB430" s="570"/>
      <c r="OUC430" s="570"/>
      <c r="OUD430" s="570"/>
      <c r="OUE430" s="570"/>
      <c r="OUF430" s="570"/>
      <c r="OUG430" s="570"/>
      <c r="OUH430" s="570"/>
      <c r="OUI430" s="570"/>
      <c r="OUJ430" s="570"/>
      <c r="OUK430" s="570"/>
      <c r="OUL430" s="570"/>
      <c r="OUM430" s="570"/>
      <c r="OUN430" s="570"/>
      <c r="OUO430" s="570"/>
      <c r="OUP430" s="570"/>
      <c r="OUQ430" s="570"/>
      <c r="OUR430" s="570"/>
      <c r="OUS430" s="570"/>
      <c r="OUT430" s="570"/>
      <c r="OUU430" s="570"/>
      <c r="OUV430" s="570"/>
      <c r="OUW430" s="570"/>
      <c r="OUX430" s="570"/>
      <c r="OUY430" s="570"/>
      <c r="OUZ430" s="570"/>
      <c r="OVA430" s="570"/>
      <c r="OVB430" s="570"/>
      <c r="OVC430" s="570"/>
      <c r="OVD430" s="570"/>
      <c r="OVE430" s="570"/>
      <c r="OVF430" s="570"/>
      <c r="OVG430" s="570"/>
      <c r="OVH430" s="570"/>
      <c r="OVI430" s="570"/>
      <c r="OVJ430" s="570"/>
      <c r="OVK430" s="570"/>
      <c r="OVL430" s="570"/>
      <c r="OVM430" s="570"/>
      <c r="OVN430" s="570"/>
      <c r="OVO430" s="570"/>
      <c r="OVP430" s="570"/>
      <c r="OVQ430" s="570"/>
      <c r="OVR430" s="570"/>
      <c r="OVS430" s="570"/>
      <c r="OVT430" s="570"/>
      <c r="OVU430" s="570"/>
      <c r="OVV430" s="570"/>
      <c r="OVW430" s="570"/>
      <c r="OVX430" s="570"/>
      <c r="OVY430" s="570"/>
      <c r="OVZ430" s="570"/>
      <c r="OWA430" s="570"/>
      <c r="OWB430" s="570"/>
      <c r="OWC430" s="570"/>
      <c r="OWD430" s="570"/>
      <c r="OWE430" s="570"/>
      <c r="OWF430" s="570"/>
      <c r="OWG430" s="570"/>
      <c r="OWH430" s="570"/>
      <c r="OWI430" s="570"/>
      <c r="OWJ430" s="570"/>
      <c r="OWK430" s="570"/>
      <c r="OWL430" s="570"/>
      <c r="OWM430" s="570"/>
      <c r="OWN430" s="570"/>
      <c r="OWO430" s="570"/>
      <c r="OWP430" s="570"/>
      <c r="OWQ430" s="570"/>
      <c r="OWR430" s="570"/>
      <c r="OWS430" s="570"/>
      <c r="OWT430" s="570"/>
      <c r="OWU430" s="570"/>
      <c r="OWV430" s="570"/>
      <c r="OWW430" s="570"/>
      <c r="OWX430" s="570"/>
      <c r="OWY430" s="570"/>
      <c r="OWZ430" s="570"/>
      <c r="OXA430" s="570"/>
      <c r="OXB430" s="570"/>
      <c r="OXC430" s="570"/>
      <c r="OXD430" s="570"/>
      <c r="OXE430" s="570"/>
      <c r="OXF430" s="570"/>
      <c r="OXG430" s="570"/>
      <c r="OXH430" s="570"/>
      <c r="OXI430" s="570"/>
      <c r="OXJ430" s="570"/>
      <c r="OXK430" s="570"/>
      <c r="OXL430" s="570"/>
      <c r="OXM430" s="570"/>
      <c r="OXN430" s="570"/>
      <c r="OXO430" s="570"/>
      <c r="OXP430" s="570"/>
      <c r="OXQ430" s="570"/>
      <c r="OXR430" s="570"/>
      <c r="OXS430" s="570"/>
      <c r="OXT430" s="570"/>
      <c r="OXU430" s="570"/>
      <c r="OXV430" s="570"/>
      <c r="OXW430" s="570"/>
      <c r="OXX430" s="570"/>
      <c r="OXY430" s="570"/>
      <c r="OXZ430" s="570"/>
      <c r="OYA430" s="570"/>
      <c r="OYB430" s="570"/>
      <c r="OYC430" s="570"/>
      <c r="OYD430" s="570"/>
      <c r="OYE430" s="570"/>
      <c r="OYF430" s="570"/>
      <c r="OYG430" s="570"/>
      <c r="OYH430" s="570"/>
      <c r="OYI430" s="570"/>
      <c r="OYJ430" s="570"/>
      <c r="OYK430" s="570"/>
      <c r="OYL430" s="570"/>
      <c r="OYM430" s="570"/>
      <c r="OYN430" s="570"/>
      <c r="OYO430" s="570"/>
      <c r="OYP430" s="570"/>
      <c r="OYQ430" s="570"/>
      <c r="OYR430" s="570"/>
      <c r="OYS430" s="570"/>
      <c r="OYT430" s="570"/>
      <c r="OYU430" s="570"/>
      <c r="OYV430" s="570"/>
      <c r="OYW430" s="570"/>
      <c r="OYX430" s="570"/>
      <c r="OYY430" s="570"/>
      <c r="OYZ430" s="570"/>
      <c r="OZA430" s="570"/>
      <c r="OZB430" s="570"/>
      <c r="OZC430" s="570"/>
      <c r="OZD430" s="570"/>
      <c r="OZE430" s="570"/>
      <c r="OZF430" s="570"/>
      <c r="OZG430" s="570"/>
      <c r="OZH430" s="570"/>
      <c r="OZI430" s="570"/>
      <c r="OZJ430" s="570"/>
      <c r="OZK430" s="570"/>
      <c r="OZL430" s="570"/>
      <c r="OZM430" s="570"/>
      <c r="OZN430" s="570"/>
      <c r="OZO430" s="570"/>
      <c r="OZP430" s="570"/>
      <c r="OZQ430" s="570"/>
      <c r="OZR430" s="570"/>
      <c r="OZS430" s="570"/>
      <c r="OZT430" s="570"/>
      <c r="OZU430" s="570"/>
      <c r="OZV430" s="570"/>
      <c r="OZW430" s="570"/>
      <c r="OZX430" s="570"/>
      <c r="OZY430" s="570"/>
      <c r="OZZ430" s="570"/>
      <c r="PAA430" s="570"/>
      <c r="PAB430" s="570"/>
      <c r="PAC430" s="570"/>
      <c r="PAD430" s="570"/>
      <c r="PAE430" s="570"/>
      <c r="PAF430" s="570"/>
      <c r="PAG430" s="570"/>
      <c r="PAH430" s="570"/>
      <c r="PAI430" s="570"/>
      <c r="PAJ430" s="570"/>
      <c r="PAK430" s="570"/>
      <c r="PAL430" s="570"/>
      <c r="PAM430" s="570"/>
      <c r="PAN430" s="570"/>
      <c r="PAO430" s="570"/>
      <c r="PAP430" s="570"/>
      <c r="PAQ430" s="570"/>
      <c r="PAR430" s="570"/>
      <c r="PAS430" s="570"/>
      <c r="PAT430" s="570"/>
      <c r="PAU430" s="570"/>
      <c r="PAV430" s="570"/>
      <c r="PAW430" s="570"/>
      <c r="PAX430" s="570"/>
      <c r="PAY430" s="570"/>
      <c r="PAZ430" s="570"/>
      <c r="PBA430" s="570"/>
      <c r="PBB430" s="570"/>
      <c r="PBC430" s="570"/>
      <c r="PBD430" s="570"/>
      <c r="PBE430" s="570"/>
      <c r="PBF430" s="570"/>
      <c r="PBG430" s="570"/>
      <c r="PBH430" s="570"/>
      <c r="PBI430" s="570"/>
      <c r="PBJ430" s="570"/>
      <c r="PBK430" s="570"/>
      <c r="PBL430" s="570"/>
      <c r="PBM430" s="570"/>
      <c r="PBN430" s="570"/>
      <c r="PBO430" s="570"/>
      <c r="PBP430" s="570"/>
      <c r="PBQ430" s="570"/>
      <c r="PBR430" s="570"/>
      <c r="PBS430" s="570"/>
      <c r="PBT430" s="570"/>
      <c r="PBU430" s="570"/>
      <c r="PBV430" s="570"/>
      <c r="PBW430" s="570"/>
      <c r="PBX430" s="570"/>
      <c r="PBY430" s="570"/>
      <c r="PBZ430" s="570"/>
      <c r="PCA430" s="570"/>
      <c r="PCB430" s="570"/>
      <c r="PCC430" s="570"/>
      <c r="PCD430" s="570"/>
      <c r="PCE430" s="570"/>
      <c r="PCF430" s="570"/>
      <c r="PCG430" s="570"/>
      <c r="PCH430" s="570"/>
      <c r="PCI430" s="570"/>
      <c r="PCJ430" s="570"/>
      <c r="PCK430" s="570"/>
      <c r="PCL430" s="570"/>
      <c r="PCM430" s="570"/>
      <c r="PCN430" s="570"/>
      <c r="PCO430" s="570"/>
      <c r="PCP430" s="570"/>
      <c r="PCQ430" s="570"/>
      <c r="PCR430" s="570"/>
      <c r="PCS430" s="570"/>
      <c r="PCT430" s="570"/>
      <c r="PCU430" s="570"/>
      <c r="PCV430" s="570"/>
      <c r="PCW430" s="570"/>
      <c r="PCX430" s="570"/>
      <c r="PCY430" s="570"/>
      <c r="PCZ430" s="570"/>
      <c r="PDA430" s="570"/>
      <c r="PDB430" s="570"/>
      <c r="PDC430" s="570"/>
      <c r="PDD430" s="570"/>
      <c r="PDE430" s="570"/>
      <c r="PDF430" s="570"/>
      <c r="PDG430" s="570"/>
      <c r="PDH430" s="570"/>
      <c r="PDI430" s="570"/>
      <c r="PDJ430" s="570"/>
      <c r="PDK430" s="570"/>
      <c r="PDL430" s="570"/>
      <c r="PDM430" s="570"/>
      <c r="PDN430" s="570"/>
      <c r="PDO430" s="570"/>
      <c r="PDP430" s="570"/>
      <c r="PDQ430" s="570"/>
      <c r="PDR430" s="570"/>
      <c r="PDS430" s="570"/>
      <c r="PDT430" s="570"/>
      <c r="PDU430" s="570"/>
      <c r="PDV430" s="570"/>
      <c r="PDW430" s="570"/>
      <c r="PDX430" s="570"/>
      <c r="PDY430" s="570"/>
      <c r="PDZ430" s="570"/>
      <c r="PEA430" s="570"/>
      <c r="PEB430" s="570"/>
      <c r="PEC430" s="570"/>
      <c r="PED430" s="570"/>
      <c r="PEE430" s="570"/>
      <c r="PEF430" s="570"/>
      <c r="PEG430" s="570"/>
      <c r="PEH430" s="570"/>
      <c r="PEI430" s="570"/>
      <c r="PEJ430" s="570"/>
      <c r="PEK430" s="570"/>
      <c r="PEL430" s="570"/>
      <c r="PEM430" s="570"/>
      <c r="PEN430" s="570"/>
      <c r="PEO430" s="570"/>
      <c r="PEP430" s="570"/>
      <c r="PEQ430" s="570"/>
      <c r="PER430" s="570"/>
      <c r="PES430" s="570"/>
      <c r="PET430" s="570"/>
      <c r="PEU430" s="570"/>
      <c r="PEV430" s="570"/>
      <c r="PEW430" s="570"/>
      <c r="PEX430" s="570"/>
      <c r="PEY430" s="570"/>
      <c r="PEZ430" s="570"/>
      <c r="PFA430" s="570"/>
      <c r="PFB430" s="570"/>
      <c r="PFC430" s="570"/>
      <c r="PFD430" s="570"/>
      <c r="PFE430" s="570"/>
      <c r="PFF430" s="570"/>
      <c r="PFG430" s="570"/>
      <c r="PFH430" s="570"/>
      <c r="PFI430" s="570"/>
      <c r="PFJ430" s="570"/>
      <c r="PFK430" s="570"/>
      <c r="PFL430" s="570"/>
      <c r="PFM430" s="570"/>
      <c r="PFN430" s="570"/>
      <c r="PFO430" s="570"/>
      <c r="PFP430" s="570"/>
      <c r="PFQ430" s="570"/>
      <c r="PFR430" s="570"/>
      <c r="PFS430" s="570"/>
      <c r="PFT430" s="570"/>
      <c r="PFU430" s="570"/>
      <c r="PFV430" s="570"/>
      <c r="PFW430" s="570"/>
      <c r="PFX430" s="570"/>
      <c r="PFY430" s="570"/>
      <c r="PFZ430" s="570"/>
      <c r="PGA430" s="570"/>
      <c r="PGB430" s="570"/>
      <c r="PGC430" s="570"/>
      <c r="PGD430" s="570"/>
      <c r="PGE430" s="570"/>
      <c r="PGF430" s="570"/>
      <c r="PGG430" s="570"/>
      <c r="PGH430" s="570"/>
      <c r="PGI430" s="570"/>
      <c r="PGJ430" s="570"/>
      <c r="PGK430" s="570"/>
      <c r="PGL430" s="570"/>
      <c r="PGM430" s="570"/>
      <c r="PGN430" s="570"/>
      <c r="PGO430" s="570"/>
      <c r="PGP430" s="570"/>
      <c r="PGQ430" s="570"/>
      <c r="PGR430" s="570"/>
      <c r="PGS430" s="570"/>
      <c r="PGT430" s="570"/>
      <c r="PGU430" s="570"/>
      <c r="PGV430" s="570"/>
      <c r="PGW430" s="570"/>
      <c r="PGX430" s="570"/>
      <c r="PGY430" s="570"/>
      <c r="PGZ430" s="570"/>
      <c r="PHA430" s="570"/>
      <c r="PHB430" s="570"/>
      <c r="PHC430" s="570"/>
      <c r="PHD430" s="570"/>
      <c r="PHE430" s="570"/>
      <c r="PHF430" s="570"/>
      <c r="PHG430" s="570"/>
      <c r="PHH430" s="570"/>
      <c r="PHI430" s="570"/>
      <c r="PHJ430" s="570"/>
      <c r="PHK430" s="570"/>
      <c r="PHL430" s="570"/>
      <c r="PHM430" s="570"/>
      <c r="PHN430" s="570"/>
      <c r="PHO430" s="570"/>
      <c r="PHP430" s="570"/>
      <c r="PHQ430" s="570"/>
      <c r="PHR430" s="570"/>
      <c r="PHS430" s="570"/>
      <c r="PHT430" s="570"/>
      <c r="PHU430" s="570"/>
      <c r="PHV430" s="570"/>
      <c r="PHW430" s="570"/>
      <c r="PHX430" s="570"/>
      <c r="PHY430" s="570"/>
      <c r="PHZ430" s="570"/>
      <c r="PIA430" s="570"/>
      <c r="PIB430" s="570"/>
      <c r="PIC430" s="570"/>
      <c r="PID430" s="570"/>
      <c r="PIE430" s="570"/>
      <c r="PIF430" s="570"/>
      <c r="PIG430" s="570"/>
      <c r="PIH430" s="570"/>
      <c r="PII430" s="570"/>
      <c r="PIJ430" s="570"/>
      <c r="PIK430" s="570"/>
      <c r="PIL430" s="570"/>
      <c r="PIM430" s="570"/>
      <c r="PIN430" s="570"/>
      <c r="PIO430" s="570"/>
      <c r="PIP430" s="570"/>
      <c r="PIQ430" s="570"/>
      <c r="PIR430" s="570"/>
      <c r="PIS430" s="570"/>
      <c r="PIT430" s="570"/>
      <c r="PIU430" s="570"/>
      <c r="PIV430" s="570"/>
      <c r="PIW430" s="570"/>
      <c r="PIX430" s="570"/>
      <c r="PIY430" s="570"/>
      <c r="PIZ430" s="570"/>
      <c r="PJA430" s="570"/>
      <c r="PJB430" s="570"/>
      <c r="PJC430" s="570"/>
      <c r="PJD430" s="570"/>
      <c r="PJE430" s="570"/>
      <c r="PJF430" s="570"/>
      <c r="PJG430" s="570"/>
      <c r="PJH430" s="570"/>
      <c r="PJI430" s="570"/>
      <c r="PJJ430" s="570"/>
      <c r="PJK430" s="570"/>
      <c r="PJL430" s="570"/>
      <c r="PJM430" s="570"/>
      <c r="PJN430" s="570"/>
      <c r="PJO430" s="570"/>
      <c r="PJP430" s="570"/>
      <c r="PJQ430" s="570"/>
      <c r="PJR430" s="570"/>
      <c r="PJS430" s="570"/>
      <c r="PJT430" s="570"/>
      <c r="PJU430" s="570"/>
      <c r="PJV430" s="570"/>
      <c r="PJW430" s="570"/>
      <c r="PJX430" s="570"/>
      <c r="PJY430" s="570"/>
      <c r="PJZ430" s="570"/>
      <c r="PKA430" s="570"/>
      <c r="PKB430" s="570"/>
      <c r="PKC430" s="570"/>
      <c r="PKD430" s="570"/>
      <c r="PKE430" s="570"/>
      <c r="PKF430" s="570"/>
      <c r="PKG430" s="570"/>
      <c r="PKH430" s="570"/>
      <c r="PKI430" s="570"/>
      <c r="PKJ430" s="570"/>
      <c r="PKK430" s="570"/>
      <c r="PKL430" s="570"/>
      <c r="PKM430" s="570"/>
      <c r="PKN430" s="570"/>
      <c r="PKO430" s="570"/>
      <c r="PKP430" s="570"/>
      <c r="PKQ430" s="570"/>
      <c r="PKR430" s="570"/>
      <c r="PKS430" s="570"/>
      <c r="PKT430" s="570"/>
      <c r="PKU430" s="570"/>
      <c r="PKV430" s="570"/>
      <c r="PKW430" s="570"/>
      <c r="PKX430" s="570"/>
      <c r="PKY430" s="570"/>
      <c r="PKZ430" s="570"/>
      <c r="PLA430" s="570"/>
      <c r="PLB430" s="570"/>
      <c r="PLC430" s="570"/>
      <c r="PLD430" s="570"/>
      <c r="PLE430" s="570"/>
      <c r="PLF430" s="570"/>
      <c r="PLG430" s="570"/>
      <c r="PLH430" s="570"/>
      <c r="PLI430" s="570"/>
      <c r="PLJ430" s="570"/>
      <c r="PLK430" s="570"/>
      <c r="PLL430" s="570"/>
      <c r="PLM430" s="570"/>
      <c r="PLN430" s="570"/>
      <c r="PLO430" s="570"/>
      <c r="PLP430" s="570"/>
      <c r="PLQ430" s="570"/>
      <c r="PLR430" s="570"/>
      <c r="PLS430" s="570"/>
      <c r="PLT430" s="570"/>
      <c r="PLU430" s="570"/>
      <c r="PLV430" s="570"/>
      <c r="PLW430" s="570"/>
      <c r="PLX430" s="570"/>
      <c r="PLY430" s="570"/>
      <c r="PLZ430" s="570"/>
      <c r="PMA430" s="570"/>
      <c r="PMB430" s="570"/>
      <c r="PMC430" s="570"/>
      <c r="PMD430" s="570"/>
      <c r="PME430" s="570"/>
      <c r="PMF430" s="570"/>
      <c r="PMG430" s="570"/>
      <c r="PMH430" s="570"/>
      <c r="PMI430" s="570"/>
      <c r="PMJ430" s="570"/>
      <c r="PMK430" s="570"/>
      <c r="PML430" s="570"/>
      <c r="PMM430" s="570"/>
      <c r="PMN430" s="570"/>
      <c r="PMO430" s="570"/>
      <c r="PMP430" s="570"/>
      <c r="PMQ430" s="570"/>
      <c r="PMR430" s="570"/>
      <c r="PMS430" s="570"/>
      <c r="PMT430" s="570"/>
      <c r="PMU430" s="570"/>
      <c r="PMV430" s="570"/>
      <c r="PMW430" s="570"/>
      <c r="PMX430" s="570"/>
      <c r="PMY430" s="570"/>
      <c r="PMZ430" s="570"/>
      <c r="PNA430" s="570"/>
      <c r="PNB430" s="570"/>
      <c r="PNC430" s="570"/>
      <c r="PND430" s="570"/>
      <c r="PNE430" s="570"/>
      <c r="PNF430" s="570"/>
      <c r="PNG430" s="570"/>
      <c r="PNH430" s="570"/>
      <c r="PNI430" s="570"/>
      <c r="PNJ430" s="570"/>
      <c r="PNK430" s="570"/>
      <c r="PNL430" s="570"/>
      <c r="PNM430" s="570"/>
      <c r="PNN430" s="570"/>
      <c r="PNO430" s="570"/>
      <c r="PNP430" s="570"/>
      <c r="PNQ430" s="570"/>
      <c r="PNR430" s="570"/>
      <c r="PNS430" s="570"/>
      <c r="PNT430" s="570"/>
      <c r="PNU430" s="570"/>
      <c r="PNV430" s="570"/>
      <c r="PNW430" s="570"/>
      <c r="PNX430" s="570"/>
      <c r="PNY430" s="570"/>
      <c r="PNZ430" s="570"/>
      <c r="POA430" s="570"/>
      <c r="POB430" s="570"/>
      <c r="POC430" s="570"/>
      <c r="POD430" s="570"/>
      <c r="POE430" s="570"/>
      <c r="POF430" s="570"/>
      <c r="POG430" s="570"/>
      <c r="POH430" s="570"/>
      <c r="POI430" s="570"/>
      <c r="POJ430" s="570"/>
      <c r="POK430" s="570"/>
      <c r="POL430" s="570"/>
      <c r="POM430" s="570"/>
      <c r="PON430" s="570"/>
      <c r="POO430" s="570"/>
      <c r="POP430" s="570"/>
      <c r="POQ430" s="570"/>
      <c r="POR430" s="570"/>
      <c r="POS430" s="570"/>
      <c r="POT430" s="570"/>
      <c r="POU430" s="570"/>
      <c r="POV430" s="570"/>
      <c r="POW430" s="570"/>
      <c r="POX430" s="570"/>
      <c r="POY430" s="570"/>
      <c r="POZ430" s="570"/>
      <c r="PPA430" s="570"/>
      <c r="PPB430" s="570"/>
      <c r="PPC430" s="570"/>
      <c r="PPD430" s="570"/>
      <c r="PPE430" s="570"/>
      <c r="PPF430" s="570"/>
      <c r="PPG430" s="570"/>
      <c r="PPH430" s="570"/>
      <c r="PPI430" s="570"/>
      <c r="PPJ430" s="570"/>
      <c r="PPK430" s="570"/>
      <c r="PPL430" s="570"/>
      <c r="PPM430" s="570"/>
      <c r="PPN430" s="570"/>
      <c r="PPO430" s="570"/>
      <c r="PPP430" s="570"/>
      <c r="PPQ430" s="570"/>
      <c r="PPR430" s="570"/>
      <c r="PPS430" s="570"/>
      <c r="PPT430" s="570"/>
      <c r="PPU430" s="570"/>
      <c r="PPV430" s="570"/>
      <c r="PPW430" s="570"/>
      <c r="PPX430" s="570"/>
      <c r="PPY430" s="570"/>
      <c r="PPZ430" s="570"/>
      <c r="PQA430" s="570"/>
      <c r="PQB430" s="570"/>
      <c r="PQC430" s="570"/>
      <c r="PQD430" s="570"/>
      <c r="PQE430" s="570"/>
      <c r="PQF430" s="570"/>
      <c r="PQG430" s="570"/>
      <c r="PQH430" s="570"/>
      <c r="PQI430" s="570"/>
      <c r="PQJ430" s="570"/>
      <c r="PQK430" s="570"/>
      <c r="PQL430" s="570"/>
      <c r="PQM430" s="570"/>
      <c r="PQN430" s="570"/>
      <c r="PQO430" s="570"/>
      <c r="PQP430" s="570"/>
      <c r="PQQ430" s="570"/>
      <c r="PQR430" s="570"/>
      <c r="PQS430" s="570"/>
      <c r="PQT430" s="570"/>
      <c r="PQU430" s="570"/>
      <c r="PQV430" s="570"/>
      <c r="PQW430" s="570"/>
      <c r="PQX430" s="570"/>
      <c r="PQY430" s="570"/>
      <c r="PQZ430" s="570"/>
      <c r="PRA430" s="570"/>
      <c r="PRB430" s="570"/>
      <c r="PRC430" s="570"/>
      <c r="PRD430" s="570"/>
      <c r="PRE430" s="570"/>
      <c r="PRF430" s="570"/>
      <c r="PRG430" s="570"/>
      <c r="PRH430" s="570"/>
      <c r="PRI430" s="570"/>
      <c r="PRJ430" s="570"/>
      <c r="PRK430" s="570"/>
      <c r="PRL430" s="570"/>
      <c r="PRM430" s="570"/>
      <c r="PRN430" s="570"/>
      <c r="PRO430" s="570"/>
      <c r="PRP430" s="570"/>
      <c r="PRQ430" s="570"/>
      <c r="PRR430" s="570"/>
      <c r="PRS430" s="570"/>
      <c r="PRT430" s="570"/>
      <c r="PRU430" s="570"/>
      <c r="PRV430" s="570"/>
      <c r="PRW430" s="570"/>
      <c r="PRX430" s="570"/>
      <c r="PRY430" s="570"/>
      <c r="PRZ430" s="570"/>
      <c r="PSA430" s="570"/>
      <c r="PSB430" s="570"/>
      <c r="PSC430" s="570"/>
      <c r="PSD430" s="570"/>
      <c r="PSE430" s="570"/>
      <c r="PSF430" s="570"/>
      <c r="PSG430" s="570"/>
      <c r="PSH430" s="570"/>
      <c r="PSI430" s="570"/>
      <c r="PSJ430" s="570"/>
      <c r="PSK430" s="570"/>
      <c r="PSL430" s="570"/>
      <c r="PSM430" s="570"/>
      <c r="PSN430" s="570"/>
      <c r="PSO430" s="570"/>
      <c r="PSP430" s="570"/>
      <c r="PSQ430" s="570"/>
      <c r="PSR430" s="570"/>
      <c r="PSS430" s="570"/>
      <c r="PST430" s="570"/>
      <c r="PSU430" s="570"/>
      <c r="PSV430" s="570"/>
      <c r="PSW430" s="570"/>
      <c r="PSX430" s="570"/>
      <c r="PSY430" s="570"/>
      <c r="PSZ430" s="570"/>
      <c r="PTA430" s="570"/>
      <c r="PTB430" s="570"/>
      <c r="PTC430" s="570"/>
      <c r="PTD430" s="570"/>
      <c r="PTE430" s="570"/>
      <c r="PTF430" s="570"/>
      <c r="PTG430" s="570"/>
      <c r="PTH430" s="570"/>
      <c r="PTI430" s="570"/>
      <c r="PTJ430" s="570"/>
      <c r="PTK430" s="570"/>
      <c r="PTL430" s="570"/>
      <c r="PTM430" s="570"/>
      <c r="PTN430" s="570"/>
      <c r="PTO430" s="570"/>
      <c r="PTP430" s="570"/>
      <c r="PTQ430" s="570"/>
      <c r="PTR430" s="570"/>
      <c r="PTS430" s="570"/>
      <c r="PTT430" s="570"/>
      <c r="PTU430" s="570"/>
      <c r="PTV430" s="570"/>
      <c r="PTW430" s="570"/>
      <c r="PTX430" s="570"/>
      <c r="PTY430" s="570"/>
      <c r="PTZ430" s="570"/>
      <c r="PUA430" s="570"/>
      <c r="PUB430" s="570"/>
      <c r="PUC430" s="570"/>
      <c r="PUD430" s="570"/>
      <c r="PUE430" s="570"/>
      <c r="PUF430" s="570"/>
      <c r="PUG430" s="570"/>
      <c r="PUH430" s="570"/>
      <c r="PUI430" s="570"/>
      <c r="PUJ430" s="570"/>
      <c r="PUK430" s="570"/>
      <c r="PUL430" s="570"/>
      <c r="PUM430" s="570"/>
      <c r="PUN430" s="570"/>
      <c r="PUO430" s="570"/>
      <c r="PUP430" s="570"/>
      <c r="PUQ430" s="570"/>
      <c r="PUR430" s="570"/>
      <c r="PUS430" s="570"/>
      <c r="PUT430" s="570"/>
      <c r="PUU430" s="570"/>
      <c r="PUV430" s="570"/>
      <c r="PUW430" s="570"/>
      <c r="PUX430" s="570"/>
      <c r="PUY430" s="570"/>
      <c r="PUZ430" s="570"/>
      <c r="PVA430" s="570"/>
      <c r="PVB430" s="570"/>
      <c r="PVC430" s="570"/>
      <c r="PVD430" s="570"/>
      <c r="PVE430" s="570"/>
      <c r="PVF430" s="570"/>
      <c r="PVG430" s="570"/>
      <c r="PVH430" s="570"/>
      <c r="PVI430" s="570"/>
      <c r="PVJ430" s="570"/>
      <c r="PVK430" s="570"/>
      <c r="PVL430" s="570"/>
      <c r="PVM430" s="570"/>
      <c r="PVN430" s="570"/>
      <c r="PVO430" s="570"/>
      <c r="PVP430" s="570"/>
      <c r="PVQ430" s="570"/>
      <c r="PVR430" s="570"/>
      <c r="PVS430" s="570"/>
      <c r="PVT430" s="570"/>
      <c r="PVU430" s="570"/>
      <c r="PVV430" s="570"/>
      <c r="PVW430" s="570"/>
      <c r="PVX430" s="570"/>
      <c r="PVY430" s="570"/>
      <c r="PVZ430" s="570"/>
      <c r="PWA430" s="570"/>
      <c r="PWB430" s="570"/>
      <c r="PWC430" s="570"/>
      <c r="PWD430" s="570"/>
      <c r="PWE430" s="570"/>
      <c r="PWF430" s="570"/>
      <c r="PWG430" s="570"/>
      <c r="PWH430" s="570"/>
      <c r="PWI430" s="570"/>
      <c r="PWJ430" s="570"/>
      <c r="PWK430" s="570"/>
      <c r="PWL430" s="570"/>
      <c r="PWM430" s="570"/>
      <c r="PWN430" s="570"/>
      <c r="PWO430" s="570"/>
      <c r="PWP430" s="570"/>
      <c r="PWQ430" s="570"/>
      <c r="PWR430" s="570"/>
      <c r="PWS430" s="570"/>
      <c r="PWT430" s="570"/>
      <c r="PWU430" s="570"/>
      <c r="PWV430" s="570"/>
      <c r="PWW430" s="570"/>
      <c r="PWX430" s="570"/>
      <c r="PWY430" s="570"/>
      <c r="PWZ430" s="570"/>
      <c r="PXA430" s="570"/>
      <c r="PXB430" s="570"/>
      <c r="PXC430" s="570"/>
      <c r="PXD430" s="570"/>
      <c r="PXE430" s="570"/>
      <c r="PXF430" s="570"/>
      <c r="PXG430" s="570"/>
      <c r="PXH430" s="570"/>
      <c r="PXI430" s="570"/>
      <c r="PXJ430" s="570"/>
      <c r="PXK430" s="570"/>
      <c r="PXL430" s="570"/>
      <c r="PXM430" s="570"/>
      <c r="PXN430" s="570"/>
      <c r="PXO430" s="570"/>
      <c r="PXP430" s="570"/>
      <c r="PXQ430" s="570"/>
      <c r="PXR430" s="570"/>
      <c r="PXS430" s="570"/>
      <c r="PXT430" s="570"/>
      <c r="PXU430" s="570"/>
      <c r="PXV430" s="570"/>
      <c r="PXW430" s="570"/>
      <c r="PXX430" s="570"/>
      <c r="PXY430" s="570"/>
      <c r="PXZ430" s="570"/>
      <c r="PYA430" s="570"/>
      <c r="PYB430" s="570"/>
      <c r="PYC430" s="570"/>
      <c r="PYD430" s="570"/>
      <c r="PYE430" s="570"/>
      <c r="PYF430" s="570"/>
      <c r="PYG430" s="570"/>
      <c r="PYH430" s="570"/>
      <c r="PYI430" s="570"/>
      <c r="PYJ430" s="570"/>
      <c r="PYK430" s="570"/>
      <c r="PYL430" s="570"/>
      <c r="PYM430" s="570"/>
      <c r="PYN430" s="570"/>
      <c r="PYO430" s="570"/>
      <c r="PYP430" s="570"/>
      <c r="PYQ430" s="570"/>
      <c r="PYR430" s="570"/>
      <c r="PYS430" s="570"/>
      <c r="PYT430" s="570"/>
      <c r="PYU430" s="570"/>
      <c r="PYV430" s="570"/>
      <c r="PYW430" s="570"/>
      <c r="PYX430" s="570"/>
      <c r="PYY430" s="570"/>
      <c r="PYZ430" s="570"/>
      <c r="PZA430" s="570"/>
      <c r="PZB430" s="570"/>
      <c r="PZC430" s="570"/>
      <c r="PZD430" s="570"/>
      <c r="PZE430" s="570"/>
      <c r="PZF430" s="570"/>
      <c r="PZG430" s="570"/>
      <c r="PZH430" s="570"/>
      <c r="PZI430" s="570"/>
      <c r="PZJ430" s="570"/>
      <c r="PZK430" s="570"/>
      <c r="PZL430" s="570"/>
      <c r="PZM430" s="570"/>
      <c r="PZN430" s="570"/>
      <c r="PZO430" s="570"/>
      <c r="PZP430" s="570"/>
      <c r="PZQ430" s="570"/>
      <c r="PZR430" s="570"/>
      <c r="PZS430" s="570"/>
      <c r="PZT430" s="570"/>
      <c r="PZU430" s="570"/>
      <c r="PZV430" s="570"/>
      <c r="PZW430" s="570"/>
      <c r="PZX430" s="570"/>
      <c r="PZY430" s="570"/>
      <c r="PZZ430" s="570"/>
      <c r="QAA430" s="570"/>
      <c r="QAB430" s="570"/>
      <c r="QAC430" s="570"/>
      <c r="QAD430" s="570"/>
      <c r="QAE430" s="570"/>
      <c r="QAF430" s="570"/>
      <c r="QAG430" s="570"/>
      <c r="QAH430" s="570"/>
      <c r="QAI430" s="570"/>
      <c r="QAJ430" s="570"/>
      <c r="QAK430" s="570"/>
      <c r="QAL430" s="570"/>
      <c r="QAM430" s="570"/>
      <c r="QAN430" s="570"/>
      <c r="QAO430" s="570"/>
      <c r="QAP430" s="570"/>
      <c r="QAQ430" s="570"/>
      <c r="QAR430" s="570"/>
      <c r="QAS430" s="570"/>
      <c r="QAT430" s="570"/>
      <c r="QAU430" s="570"/>
      <c r="QAV430" s="570"/>
      <c r="QAW430" s="570"/>
      <c r="QAX430" s="570"/>
      <c r="QAY430" s="570"/>
      <c r="QAZ430" s="570"/>
      <c r="QBA430" s="570"/>
      <c r="QBB430" s="570"/>
      <c r="QBC430" s="570"/>
      <c r="QBD430" s="570"/>
      <c r="QBE430" s="570"/>
      <c r="QBF430" s="570"/>
      <c r="QBG430" s="570"/>
      <c r="QBH430" s="570"/>
      <c r="QBI430" s="570"/>
      <c r="QBJ430" s="570"/>
      <c r="QBK430" s="570"/>
      <c r="QBL430" s="570"/>
      <c r="QBM430" s="570"/>
      <c r="QBN430" s="570"/>
      <c r="QBO430" s="570"/>
      <c r="QBP430" s="570"/>
      <c r="QBQ430" s="570"/>
      <c r="QBR430" s="570"/>
      <c r="QBS430" s="570"/>
      <c r="QBT430" s="570"/>
      <c r="QBU430" s="570"/>
      <c r="QBV430" s="570"/>
      <c r="QBW430" s="570"/>
      <c r="QBX430" s="570"/>
      <c r="QBY430" s="570"/>
      <c r="QBZ430" s="570"/>
      <c r="QCA430" s="570"/>
      <c r="QCB430" s="570"/>
      <c r="QCC430" s="570"/>
      <c r="QCD430" s="570"/>
      <c r="QCE430" s="570"/>
      <c r="QCF430" s="570"/>
      <c r="QCG430" s="570"/>
      <c r="QCH430" s="570"/>
      <c r="QCI430" s="570"/>
      <c r="QCJ430" s="570"/>
      <c r="QCK430" s="570"/>
      <c r="QCL430" s="570"/>
      <c r="QCM430" s="570"/>
      <c r="QCN430" s="570"/>
      <c r="QCO430" s="570"/>
      <c r="QCP430" s="570"/>
      <c r="QCQ430" s="570"/>
      <c r="QCR430" s="570"/>
      <c r="QCS430" s="570"/>
      <c r="QCT430" s="570"/>
      <c r="QCU430" s="570"/>
      <c r="QCV430" s="570"/>
      <c r="QCW430" s="570"/>
      <c r="QCX430" s="570"/>
      <c r="QCY430" s="570"/>
      <c r="QCZ430" s="570"/>
      <c r="QDA430" s="570"/>
      <c r="QDB430" s="570"/>
      <c r="QDC430" s="570"/>
      <c r="QDD430" s="570"/>
      <c r="QDE430" s="570"/>
      <c r="QDF430" s="570"/>
      <c r="QDG430" s="570"/>
      <c r="QDH430" s="570"/>
      <c r="QDI430" s="570"/>
      <c r="QDJ430" s="570"/>
      <c r="QDK430" s="570"/>
      <c r="QDL430" s="570"/>
      <c r="QDM430" s="570"/>
      <c r="QDN430" s="570"/>
      <c r="QDO430" s="570"/>
      <c r="QDP430" s="570"/>
      <c r="QDQ430" s="570"/>
      <c r="QDR430" s="570"/>
      <c r="QDS430" s="570"/>
      <c r="QDT430" s="570"/>
      <c r="QDU430" s="570"/>
      <c r="QDV430" s="570"/>
      <c r="QDW430" s="570"/>
      <c r="QDX430" s="570"/>
      <c r="QDY430" s="570"/>
      <c r="QDZ430" s="570"/>
      <c r="QEA430" s="570"/>
      <c r="QEB430" s="570"/>
      <c r="QEC430" s="570"/>
      <c r="QED430" s="570"/>
      <c r="QEE430" s="570"/>
      <c r="QEF430" s="570"/>
      <c r="QEG430" s="570"/>
      <c r="QEH430" s="570"/>
      <c r="QEI430" s="570"/>
      <c r="QEJ430" s="570"/>
      <c r="QEK430" s="570"/>
      <c r="QEL430" s="570"/>
      <c r="QEM430" s="570"/>
      <c r="QEN430" s="570"/>
      <c r="QEO430" s="570"/>
      <c r="QEP430" s="570"/>
      <c r="QEQ430" s="570"/>
      <c r="QER430" s="570"/>
      <c r="QES430" s="570"/>
      <c r="QET430" s="570"/>
      <c r="QEU430" s="570"/>
      <c r="QEV430" s="570"/>
      <c r="QEW430" s="570"/>
      <c r="QEX430" s="570"/>
      <c r="QEY430" s="570"/>
      <c r="QEZ430" s="570"/>
      <c r="QFA430" s="570"/>
      <c r="QFB430" s="570"/>
      <c r="QFC430" s="570"/>
      <c r="QFD430" s="570"/>
      <c r="QFE430" s="570"/>
      <c r="QFF430" s="570"/>
      <c r="QFG430" s="570"/>
      <c r="QFH430" s="570"/>
      <c r="QFI430" s="570"/>
      <c r="QFJ430" s="570"/>
      <c r="QFK430" s="570"/>
      <c r="QFL430" s="570"/>
      <c r="QFM430" s="570"/>
      <c r="QFN430" s="570"/>
      <c r="QFO430" s="570"/>
      <c r="QFP430" s="570"/>
      <c r="QFQ430" s="570"/>
      <c r="QFR430" s="570"/>
      <c r="QFS430" s="570"/>
      <c r="QFT430" s="570"/>
      <c r="QFU430" s="570"/>
      <c r="QFV430" s="570"/>
      <c r="QFW430" s="570"/>
      <c r="QFX430" s="570"/>
      <c r="QFY430" s="570"/>
      <c r="QFZ430" s="570"/>
      <c r="QGA430" s="570"/>
      <c r="QGB430" s="570"/>
      <c r="QGC430" s="570"/>
      <c r="QGD430" s="570"/>
      <c r="QGE430" s="570"/>
      <c r="QGF430" s="570"/>
      <c r="QGG430" s="570"/>
      <c r="QGH430" s="570"/>
      <c r="QGI430" s="570"/>
      <c r="QGJ430" s="570"/>
      <c r="QGK430" s="570"/>
      <c r="QGL430" s="570"/>
      <c r="QGM430" s="570"/>
      <c r="QGN430" s="570"/>
      <c r="QGO430" s="570"/>
      <c r="QGP430" s="570"/>
      <c r="QGQ430" s="570"/>
      <c r="QGR430" s="570"/>
      <c r="QGS430" s="570"/>
      <c r="QGT430" s="570"/>
      <c r="QGU430" s="570"/>
      <c r="QGV430" s="570"/>
      <c r="QGW430" s="570"/>
      <c r="QGX430" s="570"/>
      <c r="QGY430" s="570"/>
      <c r="QGZ430" s="570"/>
      <c r="QHA430" s="570"/>
      <c r="QHB430" s="570"/>
      <c r="QHC430" s="570"/>
      <c r="QHD430" s="570"/>
      <c r="QHE430" s="570"/>
      <c r="QHF430" s="570"/>
      <c r="QHG430" s="570"/>
      <c r="QHH430" s="570"/>
      <c r="QHI430" s="570"/>
      <c r="QHJ430" s="570"/>
      <c r="QHK430" s="570"/>
      <c r="QHL430" s="570"/>
      <c r="QHM430" s="570"/>
      <c r="QHN430" s="570"/>
      <c r="QHO430" s="570"/>
      <c r="QHP430" s="570"/>
      <c r="QHQ430" s="570"/>
      <c r="QHR430" s="570"/>
      <c r="QHS430" s="570"/>
      <c r="QHT430" s="570"/>
      <c r="QHU430" s="570"/>
      <c r="QHV430" s="570"/>
      <c r="QHW430" s="570"/>
      <c r="QHX430" s="570"/>
      <c r="QHY430" s="570"/>
      <c r="QHZ430" s="570"/>
      <c r="QIA430" s="570"/>
      <c r="QIB430" s="570"/>
      <c r="QIC430" s="570"/>
      <c r="QID430" s="570"/>
      <c r="QIE430" s="570"/>
      <c r="QIF430" s="570"/>
      <c r="QIG430" s="570"/>
      <c r="QIH430" s="570"/>
      <c r="QII430" s="570"/>
      <c r="QIJ430" s="570"/>
      <c r="QIK430" s="570"/>
      <c r="QIL430" s="570"/>
      <c r="QIM430" s="570"/>
      <c r="QIN430" s="570"/>
      <c r="QIO430" s="570"/>
      <c r="QIP430" s="570"/>
      <c r="QIQ430" s="570"/>
      <c r="QIR430" s="570"/>
      <c r="QIS430" s="570"/>
      <c r="QIT430" s="570"/>
      <c r="QIU430" s="570"/>
      <c r="QIV430" s="570"/>
      <c r="QIW430" s="570"/>
      <c r="QIX430" s="570"/>
      <c r="QIY430" s="570"/>
      <c r="QIZ430" s="570"/>
      <c r="QJA430" s="570"/>
      <c r="QJB430" s="570"/>
      <c r="QJC430" s="570"/>
      <c r="QJD430" s="570"/>
      <c r="QJE430" s="570"/>
      <c r="QJF430" s="570"/>
      <c r="QJG430" s="570"/>
      <c r="QJH430" s="570"/>
      <c r="QJI430" s="570"/>
      <c r="QJJ430" s="570"/>
      <c r="QJK430" s="570"/>
      <c r="QJL430" s="570"/>
      <c r="QJM430" s="570"/>
      <c r="QJN430" s="570"/>
      <c r="QJO430" s="570"/>
      <c r="QJP430" s="570"/>
      <c r="QJQ430" s="570"/>
      <c r="QJR430" s="570"/>
      <c r="QJS430" s="570"/>
      <c r="QJT430" s="570"/>
      <c r="QJU430" s="570"/>
      <c r="QJV430" s="570"/>
      <c r="QJW430" s="570"/>
      <c r="QJX430" s="570"/>
      <c r="QJY430" s="570"/>
      <c r="QJZ430" s="570"/>
      <c r="QKA430" s="570"/>
      <c r="QKB430" s="570"/>
      <c r="QKC430" s="570"/>
      <c r="QKD430" s="570"/>
      <c r="QKE430" s="570"/>
      <c r="QKF430" s="570"/>
      <c r="QKG430" s="570"/>
      <c r="QKH430" s="570"/>
      <c r="QKI430" s="570"/>
      <c r="QKJ430" s="570"/>
      <c r="QKK430" s="570"/>
      <c r="QKL430" s="570"/>
      <c r="QKM430" s="570"/>
      <c r="QKN430" s="570"/>
      <c r="QKO430" s="570"/>
      <c r="QKP430" s="570"/>
      <c r="QKQ430" s="570"/>
      <c r="QKR430" s="570"/>
      <c r="QKS430" s="570"/>
      <c r="QKT430" s="570"/>
      <c r="QKU430" s="570"/>
      <c r="QKV430" s="570"/>
      <c r="QKW430" s="570"/>
      <c r="QKX430" s="570"/>
      <c r="QKY430" s="570"/>
      <c r="QKZ430" s="570"/>
      <c r="QLA430" s="570"/>
      <c r="QLB430" s="570"/>
      <c r="QLC430" s="570"/>
      <c r="QLD430" s="570"/>
      <c r="QLE430" s="570"/>
      <c r="QLF430" s="570"/>
      <c r="QLG430" s="570"/>
      <c r="QLH430" s="570"/>
      <c r="QLI430" s="570"/>
      <c r="QLJ430" s="570"/>
      <c r="QLK430" s="570"/>
      <c r="QLL430" s="570"/>
      <c r="QLM430" s="570"/>
      <c r="QLN430" s="570"/>
      <c r="QLO430" s="570"/>
      <c r="QLP430" s="570"/>
      <c r="QLQ430" s="570"/>
      <c r="QLR430" s="570"/>
      <c r="QLS430" s="570"/>
      <c r="QLT430" s="570"/>
      <c r="QLU430" s="570"/>
      <c r="QLV430" s="570"/>
      <c r="QLW430" s="570"/>
      <c r="QLX430" s="570"/>
      <c r="QLY430" s="570"/>
      <c r="QLZ430" s="570"/>
      <c r="QMA430" s="570"/>
      <c r="QMB430" s="570"/>
      <c r="QMC430" s="570"/>
      <c r="QMD430" s="570"/>
      <c r="QME430" s="570"/>
      <c r="QMF430" s="570"/>
      <c r="QMG430" s="570"/>
      <c r="QMH430" s="570"/>
      <c r="QMI430" s="570"/>
      <c r="QMJ430" s="570"/>
      <c r="QMK430" s="570"/>
      <c r="QML430" s="570"/>
      <c r="QMM430" s="570"/>
      <c r="QMN430" s="570"/>
      <c r="QMO430" s="570"/>
      <c r="QMP430" s="570"/>
      <c r="QMQ430" s="570"/>
      <c r="QMR430" s="570"/>
      <c r="QMS430" s="570"/>
      <c r="QMT430" s="570"/>
      <c r="QMU430" s="570"/>
      <c r="QMV430" s="570"/>
      <c r="QMW430" s="570"/>
      <c r="QMX430" s="570"/>
      <c r="QMY430" s="570"/>
      <c r="QMZ430" s="570"/>
      <c r="QNA430" s="570"/>
      <c r="QNB430" s="570"/>
      <c r="QNC430" s="570"/>
      <c r="QND430" s="570"/>
      <c r="QNE430" s="570"/>
      <c r="QNF430" s="570"/>
      <c r="QNG430" s="570"/>
      <c r="QNH430" s="570"/>
      <c r="QNI430" s="570"/>
      <c r="QNJ430" s="570"/>
      <c r="QNK430" s="570"/>
      <c r="QNL430" s="570"/>
      <c r="QNM430" s="570"/>
      <c r="QNN430" s="570"/>
      <c r="QNO430" s="570"/>
      <c r="QNP430" s="570"/>
      <c r="QNQ430" s="570"/>
      <c r="QNR430" s="570"/>
      <c r="QNS430" s="570"/>
      <c r="QNT430" s="570"/>
      <c r="QNU430" s="570"/>
      <c r="QNV430" s="570"/>
      <c r="QNW430" s="570"/>
      <c r="QNX430" s="570"/>
      <c r="QNY430" s="570"/>
      <c r="QNZ430" s="570"/>
      <c r="QOA430" s="570"/>
      <c r="QOB430" s="570"/>
      <c r="QOC430" s="570"/>
      <c r="QOD430" s="570"/>
      <c r="QOE430" s="570"/>
      <c r="QOF430" s="570"/>
      <c r="QOG430" s="570"/>
      <c r="QOH430" s="570"/>
      <c r="QOI430" s="570"/>
      <c r="QOJ430" s="570"/>
      <c r="QOK430" s="570"/>
      <c r="QOL430" s="570"/>
      <c r="QOM430" s="570"/>
      <c r="QON430" s="570"/>
      <c r="QOO430" s="570"/>
      <c r="QOP430" s="570"/>
      <c r="QOQ430" s="570"/>
      <c r="QOR430" s="570"/>
      <c r="QOS430" s="570"/>
      <c r="QOT430" s="570"/>
      <c r="QOU430" s="570"/>
      <c r="QOV430" s="570"/>
      <c r="QOW430" s="570"/>
      <c r="QOX430" s="570"/>
      <c r="QOY430" s="570"/>
      <c r="QOZ430" s="570"/>
      <c r="QPA430" s="570"/>
      <c r="QPB430" s="570"/>
      <c r="QPC430" s="570"/>
      <c r="QPD430" s="570"/>
      <c r="QPE430" s="570"/>
      <c r="QPF430" s="570"/>
      <c r="QPG430" s="570"/>
      <c r="QPH430" s="570"/>
      <c r="QPI430" s="570"/>
      <c r="QPJ430" s="570"/>
      <c r="QPK430" s="570"/>
      <c r="QPL430" s="570"/>
      <c r="QPM430" s="570"/>
      <c r="QPN430" s="570"/>
      <c r="QPO430" s="570"/>
      <c r="QPP430" s="570"/>
      <c r="QPQ430" s="570"/>
      <c r="QPR430" s="570"/>
      <c r="QPS430" s="570"/>
      <c r="QPT430" s="570"/>
      <c r="QPU430" s="570"/>
      <c r="QPV430" s="570"/>
      <c r="QPW430" s="570"/>
      <c r="QPX430" s="570"/>
      <c r="QPY430" s="570"/>
      <c r="QPZ430" s="570"/>
      <c r="QQA430" s="570"/>
      <c r="QQB430" s="570"/>
      <c r="QQC430" s="570"/>
      <c r="QQD430" s="570"/>
      <c r="QQE430" s="570"/>
      <c r="QQF430" s="570"/>
      <c r="QQG430" s="570"/>
      <c r="QQH430" s="570"/>
      <c r="QQI430" s="570"/>
      <c r="QQJ430" s="570"/>
      <c r="QQK430" s="570"/>
      <c r="QQL430" s="570"/>
      <c r="QQM430" s="570"/>
      <c r="QQN430" s="570"/>
      <c r="QQO430" s="570"/>
      <c r="QQP430" s="570"/>
      <c r="QQQ430" s="570"/>
      <c r="QQR430" s="570"/>
      <c r="QQS430" s="570"/>
      <c r="QQT430" s="570"/>
      <c r="QQU430" s="570"/>
      <c r="QQV430" s="570"/>
      <c r="QQW430" s="570"/>
      <c r="QQX430" s="570"/>
      <c r="QQY430" s="570"/>
      <c r="QQZ430" s="570"/>
      <c r="QRA430" s="570"/>
      <c r="QRB430" s="570"/>
      <c r="QRC430" s="570"/>
      <c r="QRD430" s="570"/>
      <c r="QRE430" s="570"/>
      <c r="QRF430" s="570"/>
      <c r="QRG430" s="570"/>
      <c r="QRH430" s="570"/>
      <c r="QRI430" s="570"/>
      <c r="QRJ430" s="570"/>
      <c r="QRK430" s="570"/>
      <c r="QRL430" s="570"/>
      <c r="QRM430" s="570"/>
      <c r="QRN430" s="570"/>
      <c r="QRO430" s="570"/>
      <c r="QRP430" s="570"/>
      <c r="QRQ430" s="570"/>
      <c r="QRR430" s="570"/>
      <c r="QRS430" s="570"/>
      <c r="QRT430" s="570"/>
      <c r="QRU430" s="570"/>
      <c r="QRV430" s="570"/>
      <c r="QRW430" s="570"/>
      <c r="QRX430" s="570"/>
      <c r="QRY430" s="570"/>
      <c r="QRZ430" s="570"/>
      <c r="QSA430" s="570"/>
      <c r="QSB430" s="570"/>
      <c r="QSC430" s="570"/>
      <c r="QSD430" s="570"/>
      <c r="QSE430" s="570"/>
      <c r="QSF430" s="570"/>
      <c r="QSG430" s="570"/>
      <c r="QSH430" s="570"/>
      <c r="QSI430" s="570"/>
      <c r="QSJ430" s="570"/>
      <c r="QSK430" s="570"/>
      <c r="QSL430" s="570"/>
      <c r="QSM430" s="570"/>
      <c r="QSN430" s="570"/>
      <c r="QSO430" s="570"/>
      <c r="QSP430" s="570"/>
      <c r="QSQ430" s="570"/>
      <c r="QSR430" s="570"/>
      <c r="QSS430" s="570"/>
      <c r="QST430" s="570"/>
      <c r="QSU430" s="570"/>
      <c r="QSV430" s="570"/>
      <c r="QSW430" s="570"/>
      <c r="QSX430" s="570"/>
      <c r="QSY430" s="570"/>
      <c r="QSZ430" s="570"/>
      <c r="QTA430" s="570"/>
      <c r="QTB430" s="570"/>
      <c r="QTC430" s="570"/>
      <c r="QTD430" s="570"/>
      <c r="QTE430" s="570"/>
      <c r="QTF430" s="570"/>
      <c r="QTG430" s="570"/>
      <c r="QTH430" s="570"/>
      <c r="QTI430" s="570"/>
      <c r="QTJ430" s="570"/>
      <c r="QTK430" s="570"/>
      <c r="QTL430" s="570"/>
      <c r="QTM430" s="570"/>
      <c r="QTN430" s="570"/>
      <c r="QTO430" s="570"/>
      <c r="QTP430" s="570"/>
      <c r="QTQ430" s="570"/>
      <c r="QTR430" s="570"/>
      <c r="QTS430" s="570"/>
      <c r="QTT430" s="570"/>
      <c r="QTU430" s="570"/>
      <c r="QTV430" s="570"/>
      <c r="QTW430" s="570"/>
      <c r="QTX430" s="570"/>
      <c r="QTY430" s="570"/>
      <c r="QTZ430" s="570"/>
      <c r="QUA430" s="570"/>
      <c r="QUB430" s="570"/>
      <c r="QUC430" s="570"/>
      <c r="QUD430" s="570"/>
      <c r="QUE430" s="570"/>
      <c r="QUF430" s="570"/>
      <c r="QUG430" s="570"/>
      <c r="QUH430" s="570"/>
      <c r="QUI430" s="570"/>
      <c r="QUJ430" s="570"/>
      <c r="QUK430" s="570"/>
      <c r="QUL430" s="570"/>
      <c r="QUM430" s="570"/>
      <c r="QUN430" s="570"/>
      <c r="QUO430" s="570"/>
      <c r="QUP430" s="570"/>
      <c r="QUQ430" s="570"/>
      <c r="QUR430" s="570"/>
      <c r="QUS430" s="570"/>
      <c r="QUT430" s="570"/>
      <c r="QUU430" s="570"/>
      <c r="QUV430" s="570"/>
      <c r="QUW430" s="570"/>
      <c r="QUX430" s="570"/>
      <c r="QUY430" s="570"/>
      <c r="QUZ430" s="570"/>
      <c r="QVA430" s="570"/>
      <c r="QVB430" s="570"/>
      <c r="QVC430" s="570"/>
      <c r="QVD430" s="570"/>
      <c r="QVE430" s="570"/>
      <c r="QVF430" s="570"/>
      <c r="QVG430" s="570"/>
      <c r="QVH430" s="570"/>
      <c r="QVI430" s="570"/>
      <c r="QVJ430" s="570"/>
      <c r="QVK430" s="570"/>
      <c r="QVL430" s="570"/>
      <c r="QVM430" s="570"/>
      <c r="QVN430" s="570"/>
      <c r="QVO430" s="570"/>
      <c r="QVP430" s="570"/>
      <c r="QVQ430" s="570"/>
      <c r="QVR430" s="570"/>
      <c r="QVS430" s="570"/>
      <c r="QVT430" s="570"/>
      <c r="QVU430" s="570"/>
      <c r="QVV430" s="570"/>
      <c r="QVW430" s="570"/>
      <c r="QVX430" s="570"/>
      <c r="QVY430" s="570"/>
      <c r="QVZ430" s="570"/>
      <c r="QWA430" s="570"/>
      <c r="QWB430" s="570"/>
      <c r="QWC430" s="570"/>
      <c r="QWD430" s="570"/>
      <c r="QWE430" s="570"/>
      <c r="QWF430" s="570"/>
      <c r="QWG430" s="570"/>
      <c r="QWH430" s="570"/>
      <c r="QWI430" s="570"/>
      <c r="QWJ430" s="570"/>
      <c r="QWK430" s="570"/>
      <c r="QWL430" s="570"/>
      <c r="QWM430" s="570"/>
      <c r="QWN430" s="570"/>
      <c r="QWO430" s="570"/>
      <c r="QWP430" s="570"/>
      <c r="QWQ430" s="570"/>
      <c r="QWR430" s="570"/>
      <c r="QWS430" s="570"/>
      <c r="QWT430" s="570"/>
      <c r="QWU430" s="570"/>
      <c r="QWV430" s="570"/>
      <c r="QWW430" s="570"/>
      <c r="QWX430" s="570"/>
      <c r="QWY430" s="570"/>
      <c r="QWZ430" s="570"/>
      <c r="QXA430" s="570"/>
      <c r="QXB430" s="570"/>
      <c r="QXC430" s="570"/>
      <c r="QXD430" s="570"/>
      <c r="QXE430" s="570"/>
      <c r="QXF430" s="570"/>
      <c r="QXG430" s="570"/>
      <c r="QXH430" s="570"/>
      <c r="QXI430" s="570"/>
      <c r="QXJ430" s="570"/>
      <c r="QXK430" s="570"/>
      <c r="QXL430" s="570"/>
      <c r="QXM430" s="570"/>
      <c r="QXN430" s="570"/>
      <c r="QXO430" s="570"/>
      <c r="QXP430" s="570"/>
      <c r="QXQ430" s="570"/>
      <c r="QXR430" s="570"/>
      <c r="QXS430" s="570"/>
      <c r="QXT430" s="570"/>
      <c r="QXU430" s="570"/>
      <c r="QXV430" s="570"/>
      <c r="QXW430" s="570"/>
      <c r="QXX430" s="570"/>
      <c r="QXY430" s="570"/>
      <c r="QXZ430" s="570"/>
      <c r="QYA430" s="570"/>
      <c r="QYB430" s="570"/>
      <c r="QYC430" s="570"/>
      <c r="QYD430" s="570"/>
      <c r="QYE430" s="570"/>
      <c r="QYF430" s="570"/>
      <c r="QYG430" s="570"/>
      <c r="QYH430" s="570"/>
      <c r="QYI430" s="570"/>
      <c r="QYJ430" s="570"/>
      <c r="QYK430" s="570"/>
      <c r="QYL430" s="570"/>
      <c r="QYM430" s="570"/>
      <c r="QYN430" s="570"/>
      <c r="QYO430" s="570"/>
      <c r="QYP430" s="570"/>
      <c r="QYQ430" s="570"/>
      <c r="QYR430" s="570"/>
      <c r="QYS430" s="570"/>
      <c r="QYT430" s="570"/>
      <c r="QYU430" s="570"/>
      <c r="QYV430" s="570"/>
      <c r="QYW430" s="570"/>
      <c r="QYX430" s="570"/>
      <c r="QYY430" s="570"/>
      <c r="QYZ430" s="570"/>
      <c r="QZA430" s="570"/>
      <c r="QZB430" s="570"/>
      <c r="QZC430" s="570"/>
      <c r="QZD430" s="570"/>
      <c r="QZE430" s="570"/>
      <c r="QZF430" s="570"/>
      <c r="QZG430" s="570"/>
      <c r="QZH430" s="570"/>
      <c r="QZI430" s="570"/>
      <c r="QZJ430" s="570"/>
      <c r="QZK430" s="570"/>
      <c r="QZL430" s="570"/>
      <c r="QZM430" s="570"/>
      <c r="QZN430" s="570"/>
      <c r="QZO430" s="570"/>
      <c r="QZP430" s="570"/>
      <c r="QZQ430" s="570"/>
      <c r="QZR430" s="570"/>
      <c r="QZS430" s="570"/>
      <c r="QZT430" s="570"/>
      <c r="QZU430" s="570"/>
      <c r="QZV430" s="570"/>
      <c r="QZW430" s="570"/>
      <c r="QZX430" s="570"/>
      <c r="QZY430" s="570"/>
      <c r="QZZ430" s="570"/>
      <c r="RAA430" s="570"/>
      <c r="RAB430" s="570"/>
      <c r="RAC430" s="570"/>
      <c r="RAD430" s="570"/>
      <c r="RAE430" s="570"/>
      <c r="RAF430" s="570"/>
      <c r="RAG430" s="570"/>
      <c r="RAH430" s="570"/>
      <c r="RAI430" s="570"/>
      <c r="RAJ430" s="570"/>
      <c r="RAK430" s="570"/>
      <c r="RAL430" s="570"/>
      <c r="RAM430" s="570"/>
      <c r="RAN430" s="570"/>
      <c r="RAO430" s="570"/>
      <c r="RAP430" s="570"/>
      <c r="RAQ430" s="570"/>
      <c r="RAR430" s="570"/>
      <c r="RAS430" s="570"/>
      <c r="RAT430" s="570"/>
      <c r="RAU430" s="570"/>
      <c r="RAV430" s="570"/>
      <c r="RAW430" s="570"/>
      <c r="RAX430" s="570"/>
      <c r="RAY430" s="570"/>
      <c r="RAZ430" s="570"/>
      <c r="RBA430" s="570"/>
      <c r="RBB430" s="570"/>
      <c r="RBC430" s="570"/>
      <c r="RBD430" s="570"/>
      <c r="RBE430" s="570"/>
      <c r="RBF430" s="570"/>
      <c r="RBG430" s="570"/>
      <c r="RBH430" s="570"/>
      <c r="RBI430" s="570"/>
      <c r="RBJ430" s="570"/>
      <c r="RBK430" s="570"/>
      <c r="RBL430" s="570"/>
      <c r="RBM430" s="570"/>
      <c r="RBN430" s="570"/>
      <c r="RBO430" s="570"/>
      <c r="RBP430" s="570"/>
      <c r="RBQ430" s="570"/>
      <c r="RBR430" s="570"/>
      <c r="RBS430" s="570"/>
      <c r="RBT430" s="570"/>
      <c r="RBU430" s="570"/>
      <c r="RBV430" s="570"/>
      <c r="RBW430" s="570"/>
      <c r="RBX430" s="570"/>
      <c r="RBY430" s="570"/>
      <c r="RBZ430" s="570"/>
      <c r="RCA430" s="570"/>
      <c r="RCB430" s="570"/>
      <c r="RCC430" s="570"/>
      <c r="RCD430" s="570"/>
      <c r="RCE430" s="570"/>
      <c r="RCF430" s="570"/>
      <c r="RCG430" s="570"/>
      <c r="RCH430" s="570"/>
      <c r="RCI430" s="570"/>
      <c r="RCJ430" s="570"/>
      <c r="RCK430" s="570"/>
      <c r="RCL430" s="570"/>
      <c r="RCM430" s="570"/>
      <c r="RCN430" s="570"/>
      <c r="RCO430" s="570"/>
      <c r="RCP430" s="570"/>
      <c r="RCQ430" s="570"/>
      <c r="RCR430" s="570"/>
      <c r="RCS430" s="570"/>
      <c r="RCT430" s="570"/>
      <c r="RCU430" s="570"/>
      <c r="RCV430" s="570"/>
      <c r="RCW430" s="570"/>
      <c r="RCX430" s="570"/>
      <c r="RCY430" s="570"/>
      <c r="RCZ430" s="570"/>
      <c r="RDA430" s="570"/>
      <c r="RDB430" s="570"/>
      <c r="RDC430" s="570"/>
      <c r="RDD430" s="570"/>
      <c r="RDE430" s="570"/>
      <c r="RDF430" s="570"/>
      <c r="RDG430" s="570"/>
      <c r="RDH430" s="570"/>
      <c r="RDI430" s="570"/>
      <c r="RDJ430" s="570"/>
      <c r="RDK430" s="570"/>
      <c r="RDL430" s="570"/>
      <c r="RDM430" s="570"/>
      <c r="RDN430" s="570"/>
      <c r="RDO430" s="570"/>
      <c r="RDP430" s="570"/>
      <c r="RDQ430" s="570"/>
      <c r="RDR430" s="570"/>
      <c r="RDS430" s="570"/>
      <c r="RDT430" s="570"/>
      <c r="RDU430" s="570"/>
      <c r="RDV430" s="570"/>
      <c r="RDW430" s="570"/>
      <c r="RDX430" s="570"/>
      <c r="RDY430" s="570"/>
      <c r="RDZ430" s="570"/>
      <c r="REA430" s="570"/>
      <c r="REB430" s="570"/>
      <c r="REC430" s="570"/>
      <c r="RED430" s="570"/>
      <c r="REE430" s="570"/>
      <c r="REF430" s="570"/>
      <c r="REG430" s="570"/>
      <c r="REH430" s="570"/>
      <c r="REI430" s="570"/>
      <c r="REJ430" s="570"/>
      <c r="REK430" s="570"/>
      <c r="REL430" s="570"/>
      <c r="REM430" s="570"/>
      <c r="REN430" s="570"/>
      <c r="REO430" s="570"/>
      <c r="REP430" s="570"/>
      <c r="REQ430" s="570"/>
      <c r="RER430" s="570"/>
      <c r="RES430" s="570"/>
      <c r="RET430" s="570"/>
      <c r="REU430" s="570"/>
      <c r="REV430" s="570"/>
      <c r="REW430" s="570"/>
      <c r="REX430" s="570"/>
      <c r="REY430" s="570"/>
      <c r="REZ430" s="570"/>
      <c r="RFA430" s="570"/>
      <c r="RFB430" s="570"/>
      <c r="RFC430" s="570"/>
      <c r="RFD430" s="570"/>
      <c r="RFE430" s="570"/>
      <c r="RFF430" s="570"/>
      <c r="RFG430" s="570"/>
      <c r="RFH430" s="570"/>
      <c r="RFI430" s="570"/>
      <c r="RFJ430" s="570"/>
      <c r="RFK430" s="570"/>
      <c r="RFL430" s="570"/>
      <c r="RFM430" s="570"/>
      <c r="RFN430" s="570"/>
      <c r="RFO430" s="570"/>
      <c r="RFP430" s="570"/>
      <c r="RFQ430" s="570"/>
      <c r="RFR430" s="570"/>
      <c r="RFS430" s="570"/>
      <c r="RFT430" s="570"/>
      <c r="RFU430" s="570"/>
      <c r="RFV430" s="570"/>
      <c r="RFW430" s="570"/>
      <c r="RFX430" s="570"/>
      <c r="RFY430" s="570"/>
      <c r="RFZ430" s="570"/>
      <c r="RGA430" s="570"/>
      <c r="RGB430" s="570"/>
      <c r="RGC430" s="570"/>
      <c r="RGD430" s="570"/>
      <c r="RGE430" s="570"/>
      <c r="RGF430" s="570"/>
      <c r="RGG430" s="570"/>
      <c r="RGH430" s="570"/>
      <c r="RGI430" s="570"/>
      <c r="RGJ430" s="570"/>
      <c r="RGK430" s="570"/>
      <c r="RGL430" s="570"/>
      <c r="RGM430" s="570"/>
      <c r="RGN430" s="570"/>
      <c r="RGO430" s="570"/>
      <c r="RGP430" s="570"/>
      <c r="RGQ430" s="570"/>
      <c r="RGR430" s="570"/>
      <c r="RGS430" s="570"/>
      <c r="RGT430" s="570"/>
      <c r="RGU430" s="570"/>
      <c r="RGV430" s="570"/>
      <c r="RGW430" s="570"/>
      <c r="RGX430" s="570"/>
      <c r="RGY430" s="570"/>
      <c r="RGZ430" s="570"/>
      <c r="RHA430" s="570"/>
      <c r="RHB430" s="570"/>
      <c r="RHC430" s="570"/>
      <c r="RHD430" s="570"/>
      <c r="RHE430" s="570"/>
      <c r="RHF430" s="570"/>
      <c r="RHG430" s="570"/>
      <c r="RHH430" s="570"/>
      <c r="RHI430" s="570"/>
      <c r="RHJ430" s="570"/>
      <c r="RHK430" s="570"/>
      <c r="RHL430" s="570"/>
      <c r="RHM430" s="570"/>
      <c r="RHN430" s="570"/>
      <c r="RHO430" s="570"/>
      <c r="RHP430" s="570"/>
      <c r="RHQ430" s="570"/>
      <c r="RHR430" s="570"/>
      <c r="RHS430" s="570"/>
      <c r="RHT430" s="570"/>
      <c r="RHU430" s="570"/>
      <c r="RHV430" s="570"/>
      <c r="RHW430" s="570"/>
      <c r="RHX430" s="570"/>
      <c r="RHY430" s="570"/>
      <c r="RHZ430" s="570"/>
      <c r="RIA430" s="570"/>
      <c r="RIB430" s="570"/>
      <c r="RIC430" s="570"/>
      <c r="RID430" s="570"/>
      <c r="RIE430" s="570"/>
      <c r="RIF430" s="570"/>
      <c r="RIG430" s="570"/>
      <c r="RIH430" s="570"/>
      <c r="RII430" s="570"/>
      <c r="RIJ430" s="570"/>
      <c r="RIK430" s="570"/>
      <c r="RIL430" s="570"/>
      <c r="RIM430" s="570"/>
      <c r="RIN430" s="570"/>
      <c r="RIO430" s="570"/>
      <c r="RIP430" s="570"/>
      <c r="RIQ430" s="570"/>
      <c r="RIR430" s="570"/>
      <c r="RIS430" s="570"/>
      <c r="RIT430" s="570"/>
      <c r="RIU430" s="570"/>
      <c r="RIV430" s="570"/>
      <c r="RIW430" s="570"/>
      <c r="RIX430" s="570"/>
      <c r="RIY430" s="570"/>
      <c r="RIZ430" s="570"/>
      <c r="RJA430" s="570"/>
      <c r="RJB430" s="570"/>
      <c r="RJC430" s="570"/>
      <c r="RJD430" s="570"/>
      <c r="RJE430" s="570"/>
      <c r="RJF430" s="570"/>
      <c r="RJG430" s="570"/>
      <c r="RJH430" s="570"/>
      <c r="RJI430" s="570"/>
      <c r="RJJ430" s="570"/>
      <c r="RJK430" s="570"/>
      <c r="RJL430" s="570"/>
      <c r="RJM430" s="570"/>
      <c r="RJN430" s="570"/>
      <c r="RJO430" s="570"/>
      <c r="RJP430" s="570"/>
      <c r="RJQ430" s="570"/>
      <c r="RJR430" s="570"/>
      <c r="RJS430" s="570"/>
      <c r="RJT430" s="570"/>
      <c r="RJU430" s="570"/>
      <c r="RJV430" s="570"/>
      <c r="RJW430" s="570"/>
      <c r="RJX430" s="570"/>
      <c r="RJY430" s="570"/>
      <c r="RJZ430" s="570"/>
      <c r="RKA430" s="570"/>
      <c r="RKB430" s="570"/>
      <c r="RKC430" s="570"/>
      <c r="RKD430" s="570"/>
      <c r="RKE430" s="570"/>
      <c r="RKF430" s="570"/>
      <c r="RKG430" s="570"/>
      <c r="RKH430" s="570"/>
      <c r="RKI430" s="570"/>
      <c r="RKJ430" s="570"/>
      <c r="RKK430" s="570"/>
      <c r="RKL430" s="570"/>
      <c r="RKM430" s="570"/>
      <c r="RKN430" s="570"/>
      <c r="RKO430" s="570"/>
      <c r="RKP430" s="570"/>
      <c r="RKQ430" s="570"/>
      <c r="RKR430" s="570"/>
      <c r="RKS430" s="570"/>
      <c r="RKT430" s="570"/>
      <c r="RKU430" s="570"/>
      <c r="RKV430" s="570"/>
      <c r="RKW430" s="570"/>
      <c r="RKX430" s="570"/>
      <c r="RKY430" s="570"/>
      <c r="RKZ430" s="570"/>
      <c r="RLA430" s="570"/>
      <c r="RLB430" s="570"/>
      <c r="RLC430" s="570"/>
      <c r="RLD430" s="570"/>
      <c r="RLE430" s="570"/>
      <c r="RLF430" s="570"/>
      <c r="RLG430" s="570"/>
      <c r="RLH430" s="570"/>
      <c r="RLI430" s="570"/>
      <c r="RLJ430" s="570"/>
      <c r="RLK430" s="570"/>
      <c r="RLL430" s="570"/>
      <c r="RLM430" s="570"/>
      <c r="RLN430" s="570"/>
      <c r="RLO430" s="570"/>
      <c r="RLP430" s="570"/>
      <c r="RLQ430" s="570"/>
      <c r="RLR430" s="570"/>
      <c r="RLS430" s="570"/>
      <c r="RLT430" s="570"/>
      <c r="RLU430" s="570"/>
      <c r="RLV430" s="570"/>
      <c r="RLW430" s="570"/>
      <c r="RLX430" s="570"/>
      <c r="RLY430" s="570"/>
      <c r="RLZ430" s="570"/>
      <c r="RMA430" s="570"/>
      <c r="RMB430" s="570"/>
      <c r="RMC430" s="570"/>
      <c r="RMD430" s="570"/>
      <c r="RME430" s="570"/>
      <c r="RMF430" s="570"/>
      <c r="RMG430" s="570"/>
      <c r="RMH430" s="570"/>
      <c r="RMI430" s="570"/>
      <c r="RMJ430" s="570"/>
      <c r="RMK430" s="570"/>
      <c r="RML430" s="570"/>
      <c r="RMM430" s="570"/>
      <c r="RMN430" s="570"/>
      <c r="RMO430" s="570"/>
      <c r="RMP430" s="570"/>
      <c r="RMQ430" s="570"/>
      <c r="RMR430" s="570"/>
      <c r="RMS430" s="570"/>
      <c r="RMT430" s="570"/>
      <c r="RMU430" s="570"/>
      <c r="RMV430" s="570"/>
      <c r="RMW430" s="570"/>
      <c r="RMX430" s="570"/>
      <c r="RMY430" s="570"/>
      <c r="RMZ430" s="570"/>
      <c r="RNA430" s="570"/>
      <c r="RNB430" s="570"/>
      <c r="RNC430" s="570"/>
      <c r="RND430" s="570"/>
      <c r="RNE430" s="570"/>
      <c r="RNF430" s="570"/>
      <c r="RNG430" s="570"/>
      <c r="RNH430" s="570"/>
      <c r="RNI430" s="570"/>
      <c r="RNJ430" s="570"/>
      <c r="RNK430" s="570"/>
      <c r="RNL430" s="570"/>
      <c r="RNM430" s="570"/>
      <c r="RNN430" s="570"/>
      <c r="RNO430" s="570"/>
      <c r="RNP430" s="570"/>
      <c r="RNQ430" s="570"/>
      <c r="RNR430" s="570"/>
      <c r="RNS430" s="570"/>
      <c r="RNT430" s="570"/>
      <c r="RNU430" s="570"/>
      <c r="RNV430" s="570"/>
      <c r="RNW430" s="570"/>
      <c r="RNX430" s="570"/>
      <c r="RNY430" s="570"/>
      <c r="RNZ430" s="570"/>
      <c r="ROA430" s="570"/>
      <c r="ROB430" s="570"/>
      <c r="ROC430" s="570"/>
      <c r="ROD430" s="570"/>
      <c r="ROE430" s="570"/>
      <c r="ROF430" s="570"/>
      <c r="ROG430" s="570"/>
      <c r="ROH430" s="570"/>
      <c r="ROI430" s="570"/>
      <c r="ROJ430" s="570"/>
      <c r="ROK430" s="570"/>
      <c r="ROL430" s="570"/>
      <c r="ROM430" s="570"/>
      <c r="RON430" s="570"/>
      <c r="ROO430" s="570"/>
      <c r="ROP430" s="570"/>
      <c r="ROQ430" s="570"/>
      <c r="ROR430" s="570"/>
      <c r="ROS430" s="570"/>
      <c r="ROT430" s="570"/>
      <c r="ROU430" s="570"/>
      <c r="ROV430" s="570"/>
      <c r="ROW430" s="570"/>
      <c r="ROX430" s="570"/>
      <c r="ROY430" s="570"/>
      <c r="ROZ430" s="570"/>
      <c r="RPA430" s="570"/>
      <c r="RPB430" s="570"/>
      <c r="RPC430" s="570"/>
      <c r="RPD430" s="570"/>
      <c r="RPE430" s="570"/>
      <c r="RPF430" s="570"/>
      <c r="RPG430" s="570"/>
      <c r="RPH430" s="570"/>
      <c r="RPI430" s="570"/>
      <c r="RPJ430" s="570"/>
      <c r="RPK430" s="570"/>
      <c r="RPL430" s="570"/>
      <c r="RPM430" s="570"/>
      <c r="RPN430" s="570"/>
      <c r="RPO430" s="570"/>
      <c r="RPP430" s="570"/>
      <c r="RPQ430" s="570"/>
      <c r="RPR430" s="570"/>
      <c r="RPS430" s="570"/>
      <c r="RPT430" s="570"/>
      <c r="RPU430" s="570"/>
      <c r="RPV430" s="570"/>
      <c r="RPW430" s="570"/>
      <c r="RPX430" s="570"/>
      <c r="RPY430" s="570"/>
      <c r="RPZ430" s="570"/>
      <c r="RQA430" s="570"/>
      <c r="RQB430" s="570"/>
      <c r="RQC430" s="570"/>
      <c r="RQD430" s="570"/>
      <c r="RQE430" s="570"/>
      <c r="RQF430" s="570"/>
      <c r="RQG430" s="570"/>
      <c r="RQH430" s="570"/>
      <c r="RQI430" s="570"/>
      <c r="RQJ430" s="570"/>
      <c r="RQK430" s="570"/>
      <c r="RQL430" s="570"/>
      <c r="RQM430" s="570"/>
      <c r="RQN430" s="570"/>
      <c r="RQO430" s="570"/>
      <c r="RQP430" s="570"/>
      <c r="RQQ430" s="570"/>
      <c r="RQR430" s="570"/>
      <c r="RQS430" s="570"/>
      <c r="RQT430" s="570"/>
      <c r="RQU430" s="570"/>
      <c r="RQV430" s="570"/>
      <c r="RQW430" s="570"/>
      <c r="RQX430" s="570"/>
      <c r="RQY430" s="570"/>
      <c r="RQZ430" s="570"/>
      <c r="RRA430" s="570"/>
      <c r="RRB430" s="570"/>
      <c r="RRC430" s="570"/>
      <c r="RRD430" s="570"/>
      <c r="RRE430" s="570"/>
      <c r="RRF430" s="570"/>
      <c r="RRG430" s="570"/>
      <c r="RRH430" s="570"/>
      <c r="RRI430" s="570"/>
      <c r="RRJ430" s="570"/>
      <c r="RRK430" s="570"/>
      <c r="RRL430" s="570"/>
      <c r="RRM430" s="570"/>
      <c r="RRN430" s="570"/>
      <c r="RRO430" s="570"/>
      <c r="RRP430" s="570"/>
      <c r="RRQ430" s="570"/>
      <c r="RRR430" s="570"/>
      <c r="RRS430" s="570"/>
      <c r="RRT430" s="570"/>
      <c r="RRU430" s="570"/>
      <c r="RRV430" s="570"/>
      <c r="RRW430" s="570"/>
      <c r="RRX430" s="570"/>
      <c r="RRY430" s="570"/>
      <c r="RRZ430" s="570"/>
      <c r="RSA430" s="570"/>
      <c r="RSB430" s="570"/>
      <c r="RSC430" s="570"/>
      <c r="RSD430" s="570"/>
      <c r="RSE430" s="570"/>
      <c r="RSF430" s="570"/>
      <c r="RSG430" s="570"/>
      <c r="RSH430" s="570"/>
      <c r="RSI430" s="570"/>
      <c r="RSJ430" s="570"/>
      <c r="RSK430" s="570"/>
      <c r="RSL430" s="570"/>
      <c r="RSM430" s="570"/>
      <c r="RSN430" s="570"/>
      <c r="RSO430" s="570"/>
      <c r="RSP430" s="570"/>
      <c r="RSQ430" s="570"/>
      <c r="RSR430" s="570"/>
      <c r="RSS430" s="570"/>
      <c r="RST430" s="570"/>
      <c r="RSU430" s="570"/>
      <c r="RSV430" s="570"/>
      <c r="RSW430" s="570"/>
      <c r="RSX430" s="570"/>
      <c r="RSY430" s="570"/>
      <c r="RSZ430" s="570"/>
      <c r="RTA430" s="570"/>
      <c r="RTB430" s="570"/>
      <c r="RTC430" s="570"/>
      <c r="RTD430" s="570"/>
      <c r="RTE430" s="570"/>
      <c r="RTF430" s="570"/>
      <c r="RTG430" s="570"/>
      <c r="RTH430" s="570"/>
      <c r="RTI430" s="570"/>
      <c r="RTJ430" s="570"/>
      <c r="RTK430" s="570"/>
      <c r="RTL430" s="570"/>
      <c r="RTM430" s="570"/>
      <c r="RTN430" s="570"/>
      <c r="RTO430" s="570"/>
      <c r="RTP430" s="570"/>
      <c r="RTQ430" s="570"/>
      <c r="RTR430" s="570"/>
      <c r="RTS430" s="570"/>
      <c r="RTT430" s="570"/>
      <c r="RTU430" s="570"/>
      <c r="RTV430" s="570"/>
      <c r="RTW430" s="570"/>
      <c r="RTX430" s="570"/>
      <c r="RTY430" s="570"/>
      <c r="RTZ430" s="570"/>
      <c r="RUA430" s="570"/>
      <c r="RUB430" s="570"/>
      <c r="RUC430" s="570"/>
      <c r="RUD430" s="570"/>
      <c r="RUE430" s="570"/>
      <c r="RUF430" s="570"/>
      <c r="RUG430" s="570"/>
      <c r="RUH430" s="570"/>
      <c r="RUI430" s="570"/>
      <c r="RUJ430" s="570"/>
      <c r="RUK430" s="570"/>
      <c r="RUL430" s="570"/>
      <c r="RUM430" s="570"/>
      <c r="RUN430" s="570"/>
      <c r="RUO430" s="570"/>
      <c r="RUP430" s="570"/>
      <c r="RUQ430" s="570"/>
      <c r="RUR430" s="570"/>
      <c r="RUS430" s="570"/>
      <c r="RUT430" s="570"/>
      <c r="RUU430" s="570"/>
      <c r="RUV430" s="570"/>
      <c r="RUW430" s="570"/>
      <c r="RUX430" s="570"/>
      <c r="RUY430" s="570"/>
      <c r="RUZ430" s="570"/>
      <c r="RVA430" s="570"/>
      <c r="RVB430" s="570"/>
      <c r="RVC430" s="570"/>
      <c r="RVD430" s="570"/>
      <c r="RVE430" s="570"/>
      <c r="RVF430" s="570"/>
      <c r="RVG430" s="570"/>
      <c r="RVH430" s="570"/>
      <c r="RVI430" s="570"/>
      <c r="RVJ430" s="570"/>
      <c r="RVK430" s="570"/>
      <c r="RVL430" s="570"/>
      <c r="RVM430" s="570"/>
      <c r="RVN430" s="570"/>
      <c r="RVO430" s="570"/>
      <c r="RVP430" s="570"/>
      <c r="RVQ430" s="570"/>
      <c r="RVR430" s="570"/>
      <c r="RVS430" s="570"/>
      <c r="RVT430" s="570"/>
      <c r="RVU430" s="570"/>
      <c r="RVV430" s="570"/>
      <c r="RVW430" s="570"/>
      <c r="RVX430" s="570"/>
      <c r="RVY430" s="570"/>
      <c r="RVZ430" s="570"/>
      <c r="RWA430" s="570"/>
      <c r="RWB430" s="570"/>
      <c r="RWC430" s="570"/>
      <c r="RWD430" s="570"/>
      <c r="RWE430" s="570"/>
      <c r="RWF430" s="570"/>
      <c r="RWG430" s="570"/>
      <c r="RWH430" s="570"/>
      <c r="RWI430" s="570"/>
      <c r="RWJ430" s="570"/>
      <c r="RWK430" s="570"/>
      <c r="RWL430" s="570"/>
      <c r="RWM430" s="570"/>
      <c r="RWN430" s="570"/>
      <c r="RWO430" s="570"/>
      <c r="RWP430" s="570"/>
      <c r="RWQ430" s="570"/>
      <c r="RWR430" s="570"/>
      <c r="RWS430" s="570"/>
      <c r="RWT430" s="570"/>
      <c r="RWU430" s="570"/>
      <c r="RWV430" s="570"/>
      <c r="RWW430" s="570"/>
      <c r="RWX430" s="570"/>
      <c r="RWY430" s="570"/>
      <c r="RWZ430" s="570"/>
      <c r="RXA430" s="570"/>
      <c r="RXB430" s="570"/>
      <c r="RXC430" s="570"/>
      <c r="RXD430" s="570"/>
      <c r="RXE430" s="570"/>
      <c r="RXF430" s="570"/>
      <c r="RXG430" s="570"/>
      <c r="RXH430" s="570"/>
      <c r="RXI430" s="570"/>
      <c r="RXJ430" s="570"/>
      <c r="RXK430" s="570"/>
      <c r="RXL430" s="570"/>
      <c r="RXM430" s="570"/>
      <c r="RXN430" s="570"/>
      <c r="RXO430" s="570"/>
      <c r="RXP430" s="570"/>
      <c r="RXQ430" s="570"/>
      <c r="RXR430" s="570"/>
      <c r="RXS430" s="570"/>
      <c r="RXT430" s="570"/>
      <c r="RXU430" s="570"/>
      <c r="RXV430" s="570"/>
      <c r="RXW430" s="570"/>
      <c r="RXX430" s="570"/>
      <c r="RXY430" s="570"/>
      <c r="RXZ430" s="570"/>
      <c r="RYA430" s="570"/>
      <c r="RYB430" s="570"/>
      <c r="RYC430" s="570"/>
      <c r="RYD430" s="570"/>
      <c r="RYE430" s="570"/>
      <c r="RYF430" s="570"/>
      <c r="RYG430" s="570"/>
      <c r="RYH430" s="570"/>
      <c r="RYI430" s="570"/>
      <c r="RYJ430" s="570"/>
      <c r="RYK430" s="570"/>
      <c r="RYL430" s="570"/>
      <c r="RYM430" s="570"/>
      <c r="RYN430" s="570"/>
      <c r="RYO430" s="570"/>
      <c r="RYP430" s="570"/>
      <c r="RYQ430" s="570"/>
      <c r="RYR430" s="570"/>
      <c r="RYS430" s="570"/>
      <c r="RYT430" s="570"/>
      <c r="RYU430" s="570"/>
      <c r="RYV430" s="570"/>
      <c r="RYW430" s="570"/>
      <c r="RYX430" s="570"/>
      <c r="RYY430" s="570"/>
      <c r="RYZ430" s="570"/>
      <c r="RZA430" s="570"/>
      <c r="RZB430" s="570"/>
      <c r="RZC430" s="570"/>
      <c r="RZD430" s="570"/>
      <c r="RZE430" s="570"/>
      <c r="RZF430" s="570"/>
      <c r="RZG430" s="570"/>
      <c r="RZH430" s="570"/>
      <c r="RZI430" s="570"/>
      <c r="RZJ430" s="570"/>
      <c r="RZK430" s="570"/>
      <c r="RZL430" s="570"/>
      <c r="RZM430" s="570"/>
      <c r="RZN430" s="570"/>
      <c r="RZO430" s="570"/>
      <c r="RZP430" s="570"/>
      <c r="RZQ430" s="570"/>
      <c r="RZR430" s="570"/>
      <c r="RZS430" s="570"/>
      <c r="RZT430" s="570"/>
      <c r="RZU430" s="570"/>
      <c r="RZV430" s="570"/>
      <c r="RZW430" s="570"/>
      <c r="RZX430" s="570"/>
      <c r="RZY430" s="570"/>
      <c r="RZZ430" s="570"/>
      <c r="SAA430" s="570"/>
      <c r="SAB430" s="570"/>
      <c r="SAC430" s="570"/>
      <c r="SAD430" s="570"/>
      <c r="SAE430" s="570"/>
      <c r="SAF430" s="570"/>
      <c r="SAG430" s="570"/>
      <c r="SAH430" s="570"/>
      <c r="SAI430" s="570"/>
      <c r="SAJ430" s="570"/>
      <c r="SAK430" s="570"/>
      <c r="SAL430" s="570"/>
      <c r="SAM430" s="570"/>
      <c r="SAN430" s="570"/>
      <c r="SAO430" s="570"/>
      <c r="SAP430" s="570"/>
      <c r="SAQ430" s="570"/>
      <c r="SAR430" s="570"/>
      <c r="SAS430" s="570"/>
      <c r="SAT430" s="570"/>
      <c r="SAU430" s="570"/>
      <c r="SAV430" s="570"/>
      <c r="SAW430" s="570"/>
      <c r="SAX430" s="570"/>
      <c r="SAY430" s="570"/>
      <c r="SAZ430" s="570"/>
      <c r="SBA430" s="570"/>
      <c r="SBB430" s="570"/>
      <c r="SBC430" s="570"/>
      <c r="SBD430" s="570"/>
      <c r="SBE430" s="570"/>
      <c r="SBF430" s="570"/>
      <c r="SBG430" s="570"/>
      <c r="SBH430" s="570"/>
      <c r="SBI430" s="570"/>
      <c r="SBJ430" s="570"/>
      <c r="SBK430" s="570"/>
      <c r="SBL430" s="570"/>
      <c r="SBM430" s="570"/>
      <c r="SBN430" s="570"/>
      <c r="SBO430" s="570"/>
      <c r="SBP430" s="570"/>
      <c r="SBQ430" s="570"/>
      <c r="SBR430" s="570"/>
      <c r="SBS430" s="570"/>
      <c r="SBT430" s="570"/>
      <c r="SBU430" s="570"/>
      <c r="SBV430" s="570"/>
      <c r="SBW430" s="570"/>
      <c r="SBX430" s="570"/>
      <c r="SBY430" s="570"/>
      <c r="SBZ430" s="570"/>
      <c r="SCA430" s="570"/>
      <c r="SCB430" s="570"/>
      <c r="SCC430" s="570"/>
      <c r="SCD430" s="570"/>
      <c r="SCE430" s="570"/>
      <c r="SCF430" s="570"/>
      <c r="SCG430" s="570"/>
      <c r="SCH430" s="570"/>
      <c r="SCI430" s="570"/>
      <c r="SCJ430" s="570"/>
      <c r="SCK430" s="570"/>
      <c r="SCL430" s="570"/>
      <c r="SCM430" s="570"/>
      <c r="SCN430" s="570"/>
      <c r="SCO430" s="570"/>
      <c r="SCP430" s="570"/>
      <c r="SCQ430" s="570"/>
      <c r="SCR430" s="570"/>
      <c r="SCS430" s="570"/>
      <c r="SCT430" s="570"/>
      <c r="SCU430" s="570"/>
      <c r="SCV430" s="570"/>
      <c r="SCW430" s="570"/>
      <c r="SCX430" s="570"/>
      <c r="SCY430" s="570"/>
      <c r="SCZ430" s="570"/>
      <c r="SDA430" s="570"/>
      <c r="SDB430" s="570"/>
      <c r="SDC430" s="570"/>
      <c r="SDD430" s="570"/>
      <c r="SDE430" s="570"/>
      <c r="SDF430" s="570"/>
      <c r="SDG430" s="570"/>
      <c r="SDH430" s="570"/>
      <c r="SDI430" s="570"/>
      <c r="SDJ430" s="570"/>
      <c r="SDK430" s="570"/>
      <c r="SDL430" s="570"/>
      <c r="SDM430" s="570"/>
      <c r="SDN430" s="570"/>
      <c r="SDO430" s="570"/>
      <c r="SDP430" s="570"/>
      <c r="SDQ430" s="570"/>
      <c r="SDR430" s="570"/>
      <c r="SDS430" s="570"/>
      <c r="SDT430" s="570"/>
      <c r="SDU430" s="570"/>
      <c r="SDV430" s="570"/>
      <c r="SDW430" s="570"/>
      <c r="SDX430" s="570"/>
      <c r="SDY430" s="570"/>
      <c r="SDZ430" s="570"/>
      <c r="SEA430" s="570"/>
      <c r="SEB430" s="570"/>
      <c r="SEC430" s="570"/>
      <c r="SED430" s="570"/>
      <c r="SEE430" s="570"/>
      <c r="SEF430" s="570"/>
      <c r="SEG430" s="570"/>
      <c r="SEH430" s="570"/>
      <c r="SEI430" s="570"/>
      <c r="SEJ430" s="570"/>
      <c r="SEK430" s="570"/>
      <c r="SEL430" s="570"/>
      <c r="SEM430" s="570"/>
      <c r="SEN430" s="570"/>
      <c r="SEO430" s="570"/>
      <c r="SEP430" s="570"/>
      <c r="SEQ430" s="570"/>
      <c r="SER430" s="570"/>
      <c r="SES430" s="570"/>
      <c r="SET430" s="570"/>
      <c r="SEU430" s="570"/>
      <c r="SEV430" s="570"/>
      <c r="SEW430" s="570"/>
      <c r="SEX430" s="570"/>
      <c r="SEY430" s="570"/>
      <c r="SEZ430" s="570"/>
      <c r="SFA430" s="570"/>
      <c r="SFB430" s="570"/>
      <c r="SFC430" s="570"/>
      <c r="SFD430" s="570"/>
      <c r="SFE430" s="570"/>
      <c r="SFF430" s="570"/>
      <c r="SFG430" s="570"/>
      <c r="SFH430" s="570"/>
      <c r="SFI430" s="570"/>
      <c r="SFJ430" s="570"/>
      <c r="SFK430" s="570"/>
      <c r="SFL430" s="570"/>
      <c r="SFM430" s="570"/>
      <c r="SFN430" s="570"/>
      <c r="SFO430" s="570"/>
      <c r="SFP430" s="570"/>
      <c r="SFQ430" s="570"/>
      <c r="SFR430" s="570"/>
      <c r="SFS430" s="570"/>
      <c r="SFT430" s="570"/>
      <c r="SFU430" s="570"/>
      <c r="SFV430" s="570"/>
      <c r="SFW430" s="570"/>
      <c r="SFX430" s="570"/>
      <c r="SFY430" s="570"/>
      <c r="SFZ430" s="570"/>
      <c r="SGA430" s="570"/>
      <c r="SGB430" s="570"/>
      <c r="SGC430" s="570"/>
      <c r="SGD430" s="570"/>
      <c r="SGE430" s="570"/>
      <c r="SGF430" s="570"/>
      <c r="SGG430" s="570"/>
      <c r="SGH430" s="570"/>
      <c r="SGI430" s="570"/>
      <c r="SGJ430" s="570"/>
      <c r="SGK430" s="570"/>
      <c r="SGL430" s="570"/>
      <c r="SGM430" s="570"/>
      <c r="SGN430" s="570"/>
      <c r="SGO430" s="570"/>
      <c r="SGP430" s="570"/>
      <c r="SGQ430" s="570"/>
      <c r="SGR430" s="570"/>
      <c r="SGS430" s="570"/>
      <c r="SGT430" s="570"/>
      <c r="SGU430" s="570"/>
      <c r="SGV430" s="570"/>
      <c r="SGW430" s="570"/>
      <c r="SGX430" s="570"/>
      <c r="SGY430" s="570"/>
      <c r="SGZ430" s="570"/>
      <c r="SHA430" s="570"/>
      <c r="SHB430" s="570"/>
      <c r="SHC430" s="570"/>
      <c r="SHD430" s="570"/>
      <c r="SHE430" s="570"/>
      <c r="SHF430" s="570"/>
      <c r="SHG430" s="570"/>
      <c r="SHH430" s="570"/>
      <c r="SHI430" s="570"/>
      <c r="SHJ430" s="570"/>
      <c r="SHK430" s="570"/>
      <c r="SHL430" s="570"/>
      <c r="SHM430" s="570"/>
      <c r="SHN430" s="570"/>
      <c r="SHO430" s="570"/>
      <c r="SHP430" s="570"/>
      <c r="SHQ430" s="570"/>
      <c r="SHR430" s="570"/>
      <c r="SHS430" s="570"/>
      <c r="SHT430" s="570"/>
      <c r="SHU430" s="570"/>
      <c r="SHV430" s="570"/>
      <c r="SHW430" s="570"/>
      <c r="SHX430" s="570"/>
      <c r="SHY430" s="570"/>
      <c r="SHZ430" s="570"/>
      <c r="SIA430" s="570"/>
      <c r="SIB430" s="570"/>
      <c r="SIC430" s="570"/>
      <c r="SID430" s="570"/>
      <c r="SIE430" s="570"/>
      <c r="SIF430" s="570"/>
      <c r="SIG430" s="570"/>
      <c r="SIH430" s="570"/>
      <c r="SII430" s="570"/>
      <c r="SIJ430" s="570"/>
      <c r="SIK430" s="570"/>
      <c r="SIL430" s="570"/>
      <c r="SIM430" s="570"/>
      <c r="SIN430" s="570"/>
      <c r="SIO430" s="570"/>
      <c r="SIP430" s="570"/>
      <c r="SIQ430" s="570"/>
      <c r="SIR430" s="570"/>
      <c r="SIS430" s="570"/>
      <c r="SIT430" s="570"/>
      <c r="SIU430" s="570"/>
      <c r="SIV430" s="570"/>
      <c r="SIW430" s="570"/>
      <c r="SIX430" s="570"/>
      <c r="SIY430" s="570"/>
      <c r="SIZ430" s="570"/>
      <c r="SJA430" s="570"/>
      <c r="SJB430" s="570"/>
      <c r="SJC430" s="570"/>
      <c r="SJD430" s="570"/>
      <c r="SJE430" s="570"/>
      <c r="SJF430" s="570"/>
      <c r="SJG430" s="570"/>
      <c r="SJH430" s="570"/>
      <c r="SJI430" s="570"/>
      <c r="SJJ430" s="570"/>
      <c r="SJK430" s="570"/>
      <c r="SJL430" s="570"/>
      <c r="SJM430" s="570"/>
      <c r="SJN430" s="570"/>
      <c r="SJO430" s="570"/>
      <c r="SJP430" s="570"/>
      <c r="SJQ430" s="570"/>
      <c r="SJR430" s="570"/>
      <c r="SJS430" s="570"/>
      <c r="SJT430" s="570"/>
      <c r="SJU430" s="570"/>
      <c r="SJV430" s="570"/>
      <c r="SJW430" s="570"/>
      <c r="SJX430" s="570"/>
      <c r="SJY430" s="570"/>
      <c r="SJZ430" s="570"/>
      <c r="SKA430" s="570"/>
      <c r="SKB430" s="570"/>
      <c r="SKC430" s="570"/>
      <c r="SKD430" s="570"/>
      <c r="SKE430" s="570"/>
      <c r="SKF430" s="570"/>
      <c r="SKG430" s="570"/>
      <c r="SKH430" s="570"/>
      <c r="SKI430" s="570"/>
      <c r="SKJ430" s="570"/>
      <c r="SKK430" s="570"/>
      <c r="SKL430" s="570"/>
      <c r="SKM430" s="570"/>
      <c r="SKN430" s="570"/>
      <c r="SKO430" s="570"/>
      <c r="SKP430" s="570"/>
      <c r="SKQ430" s="570"/>
      <c r="SKR430" s="570"/>
      <c r="SKS430" s="570"/>
      <c r="SKT430" s="570"/>
      <c r="SKU430" s="570"/>
      <c r="SKV430" s="570"/>
      <c r="SKW430" s="570"/>
      <c r="SKX430" s="570"/>
      <c r="SKY430" s="570"/>
      <c r="SKZ430" s="570"/>
      <c r="SLA430" s="570"/>
      <c r="SLB430" s="570"/>
      <c r="SLC430" s="570"/>
      <c r="SLD430" s="570"/>
      <c r="SLE430" s="570"/>
      <c r="SLF430" s="570"/>
      <c r="SLG430" s="570"/>
      <c r="SLH430" s="570"/>
      <c r="SLI430" s="570"/>
      <c r="SLJ430" s="570"/>
      <c r="SLK430" s="570"/>
      <c r="SLL430" s="570"/>
      <c r="SLM430" s="570"/>
      <c r="SLN430" s="570"/>
      <c r="SLO430" s="570"/>
      <c r="SLP430" s="570"/>
      <c r="SLQ430" s="570"/>
      <c r="SLR430" s="570"/>
      <c r="SLS430" s="570"/>
      <c r="SLT430" s="570"/>
      <c r="SLU430" s="570"/>
      <c r="SLV430" s="570"/>
      <c r="SLW430" s="570"/>
      <c r="SLX430" s="570"/>
      <c r="SLY430" s="570"/>
      <c r="SLZ430" s="570"/>
      <c r="SMA430" s="570"/>
      <c r="SMB430" s="570"/>
      <c r="SMC430" s="570"/>
      <c r="SMD430" s="570"/>
      <c r="SME430" s="570"/>
      <c r="SMF430" s="570"/>
      <c r="SMG430" s="570"/>
      <c r="SMH430" s="570"/>
      <c r="SMI430" s="570"/>
      <c r="SMJ430" s="570"/>
      <c r="SMK430" s="570"/>
      <c r="SML430" s="570"/>
      <c r="SMM430" s="570"/>
      <c r="SMN430" s="570"/>
      <c r="SMO430" s="570"/>
      <c r="SMP430" s="570"/>
      <c r="SMQ430" s="570"/>
      <c r="SMR430" s="570"/>
      <c r="SMS430" s="570"/>
      <c r="SMT430" s="570"/>
      <c r="SMU430" s="570"/>
      <c r="SMV430" s="570"/>
      <c r="SMW430" s="570"/>
      <c r="SMX430" s="570"/>
      <c r="SMY430" s="570"/>
      <c r="SMZ430" s="570"/>
      <c r="SNA430" s="570"/>
      <c r="SNB430" s="570"/>
      <c r="SNC430" s="570"/>
      <c r="SND430" s="570"/>
      <c r="SNE430" s="570"/>
      <c r="SNF430" s="570"/>
      <c r="SNG430" s="570"/>
      <c r="SNH430" s="570"/>
      <c r="SNI430" s="570"/>
      <c r="SNJ430" s="570"/>
      <c r="SNK430" s="570"/>
      <c r="SNL430" s="570"/>
      <c r="SNM430" s="570"/>
      <c r="SNN430" s="570"/>
      <c r="SNO430" s="570"/>
      <c r="SNP430" s="570"/>
      <c r="SNQ430" s="570"/>
      <c r="SNR430" s="570"/>
      <c r="SNS430" s="570"/>
      <c r="SNT430" s="570"/>
      <c r="SNU430" s="570"/>
      <c r="SNV430" s="570"/>
      <c r="SNW430" s="570"/>
      <c r="SNX430" s="570"/>
      <c r="SNY430" s="570"/>
      <c r="SNZ430" s="570"/>
      <c r="SOA430" s="570"/>
      <c r="SOB430" s="570"/>
      <c r="SOC430" s="570"/>
      <c r="SOD430" s="570"/>
      <c r="SOE430" s="570"/>
      <c r="SOF430" s="570"/>
      <c r="SOG430" s="570"/>
      <c r="SOH430" s="570"/>
      <c r="SOI430" s="570"/>
      <c r="SOJ430" s="570"/>
      <c r="SOK430" s="570"/>
      <c r="SOL430" s="570"/>
      <c r="SOM430" s="570"/>
      <c r="SON430" s="570"/>
      <c r="SOO430" s="570"/>
      <c r="SOP430" s="570"/>
      <c r="SOQ430" s="570"/>
      <c r="SOR430" s="570"/>
      <c r="SOS430" s="570"/>
      <c r="SOT430" s="570"/>
      <c r="SOU430" s="570"/>
      <c r="SOV430" s="570"/>
      <c r="SOW430" s="570"/>
      <c r="SOX430" s="570"/>
      <c r="SOY430" s="570"/>
      <c r="SOZ430" s="570"/>
      <c r="SPA430" s="570"/>
      <c r="SPB430" s="570"/>
      <c r="SPC430" s="570"/>
      <c r="SPD430" s="570"/>
      <c r="SPE430" s="570"/>
      <c r="SPF430" s="570"/>
      <c r="SPG430" s="570"/>
      <c r="SPH430" s="570"/>
      <c r="SPI430" s="570"/>
      <c r="SPJ430" s="570"/>
      <c r="SPK430" s="570"/>
      <c r="SPL430" s="570"/>
      <c r="SPM430" s="570"/>
      <c r="SPN430" s="570"/>
      <c r="SPO430" s="570"/>
      <c r="SPP430" s="570"/>
      <c r="SPQ430" s="570"/>
      <c r="SPR430" s="570"/>
      <c r="SPS430" s="570"/>
      <c r="SPT430" s="570"/>
      <c r="SPU430" s="570"/>
      <c r="SPV430" s="570"/>
      <c r="SPW430" s="570"/>
      <c r="SPX430" s="570"/>
      <c r="SPY430" s="570"/>
      <c r="SPZ430" s="570"/>
      <c r="SQA430" s="570"/>
      <c r="SQB430" s="570"/>
      <c r="SQC430" s="570"/>
      <c r="SQD430" s="570"/>
      <c r="SQE430" s="570"/>
      <c r="SQF430" s="570"/>
      <c r="SQG430" s="570"/>
      <c r="SQH430" s="570"/>
      <c r="SQI430" s="570"/>
      <c r="SQJ430" s="570"/>
      <c r="SQK430" s="570"/>
      <c r="SQL430" s="570"/>
      <c r="SQM430" s="570"/>
      <c r="SQN430" s="570"/>
      <c r="SQO430" s="570"/>
      <c r="SQP430" s="570"/>
      <c r="SQQ430" s="570"/>
      <c r="SQR430" s="570"/>
      <c r="SQS430" s="570"/>
      <c r="SQT430" s="570"/>
      <c r="SQU430" s="570"/>
      <c r="SQV430" s="570"/>
      <c r="SQW430" s="570"/>
      <c r="SQX430" s="570"/>
      <c r="SQY430" s="570"/>
      <c r="SQZ430" s="570"/>
      <c r="SRA430" s="570"/>
      <c r="SRB430" s="570"/>
      <c r="SRC430" s="570"/>
      <c r="SRD430" s="570"/>
      <c r="SRE430" s="570"/>
      <c r="SRF430" s="570"/>
      <c r="SRG430" s="570"/>
      <c r="SRH430" s="570"/>
      <c r="SRI430" s="570"/>
      <c r="SRJ430" s="570"/>
      <c r="SRK430" s="570"/>
      <c r="SRL430" s="570"/>
      <c r="SRM430" s="570"/>
      <c r="SRN430" s="570"/>
      <c r="SRO430" s="570"/>
      <c r="SRP430" s="570"/>
      <c r="SRQ430" s="570"/>
      <c r="SRR430" s="570"/>
      <c r="SRS430" s="570"/>
      <c r="SRT430" s="570"/>
      <c r="SRU430" s="570"/>
      <c r="SRV430" s="570"/>
      <c r="SRW430" s="570"/>
      <c r="SRX430" s="570"/>
      <c r="SRY430" s="570"/>
      <c r="SRZ430" s="570"/>
      <c r="SSA430" s="570"/>
      <c r="SSB430" s="570"/>
      <c r="SSC430" s="570"/>
      <c r="SSD430" s="570"/>
      <c r="SSE430" s="570"/>
      <c r="SSF430" s="570"/>
      <c r="SSG430" s="570"/>
      <c r="SSH430" s="570"/>
      <c r="SSI430" s="570"/>
      <c r="SSJ430" s="570"/>
      <c r="SSK430" s="570"/>
      <c r="SSL430" s="570"/>
      <c r="SSM430" s="570"/>
      <c r="SSN430" s="570"/>
      <c r="SSO430" s="570"/>
      <c r="SSP430" s="570"/>
      <c r="SSQ430" s="570"/>
      <c r="SSR430" s="570"/>
      <c r="SSS430" s="570"/>
      <c r="SST430" s="570"/>
      <c r="SSU430" s="570"/>
      <c r="SSV430" s="570"/>
      <c r="SSW430" s="570"/>
      <c r="SSX430" s="570"/>
      <c r="SSY430" s="570"/>
      <c r="SSZ430" s="570"/>
      <c r="STA430" s="570"/>
      <c r="STB430" s="570"/>
      <c r="STC430" s="570"/>
      <c r="STD430" s="570"/>
      <c r="STE430" s="570"/>
      <c r="STF430" s="570"/>
      <c r="STG430" s="570"/>
      <c r="STH430" s="570"/>
      <c r="STI430" s="570"/>
      <c r="STJ430" s="570"/>
      <c r="STK430" s="570"/>
      <c r="STL430" s="570"/>
      <c r="STM430" s="570"/>
      <c r="STN430" s="570"/>
      <c r="STO430" s="570"/>
      <c r="STP430" s="570"/>
      <c r="STQ430" s="570"/>
      <c r="STR430" s="570"/>
      <c r="STS430" s="570"/>
      <c r="STT430" s="570"/>
      <c r="STU430" s="570"/>
      <c r="STV430" s="570"/>
      <c r="STW430" s="570"/>
      <c r="STX430" s="570"/>
      <c r="STY430" s="570"/>
      <c r="STZ430" s="570"/>
      <c r="SUA430" s="570"/>
      <c r="SUB430" s="570"/>
      <c r="SUC430" s="570"/>
      <c r="SUD430" s="570"/>
      <c r="SUE430" s="570"/>
      <c r="SUF430" s="570"/>
      <c r="SUG430" s="570"/>
      <c r="SUH430" s="570"/>
      <c r="SUI430" s="570"/>
      <c r="SUJ430" s="570"/>
      <c r="SUK430" s="570"/>
      <c r="SUL430" s="570"/>
      <c r="SUM430" s="570"/>
      <c r="SUN430" s="570"/>
      <c r="SUO430" s="570"/>
      <c r="SUP430" s="570"/>
      <c r="SUQ430" s="570"/>
      <c r="SUR430" s="570"/>
      <c r="SUS430" s="570"/>
      <c r="SUT430" s="570"/>
      <c r="SUU430" s="570"/>
      <c r="SUV430" s="570"/>
      <c r="SUW430" s="570"/>
      <c r="SUX430" s="570"/>
      <c r="SUY430" s="570"/>
      <c r="SUZ430" s="570"/>
      <c r="SVA430" s="570"/>
      <c r="SVB430" s="570"/>
      <c r="SVC430" s="570"/>
      <c r="SVD430" s="570"/>
      <c r="SVE430" s="570"/>
      <c r="SVF430" s="570"/>
      <c r="SVG430" s="570"/>
      <c r="SVH430" s="570"/>
      <c r="SVI430" s="570"/>
      <c r="SVJ430" s="570"/>
      <c r="SVK430" s="570"/>
      <c r="SVL430" s="570"/>
      <c r="SVM430" s="570"/>
      <c r="SVN430" s="570"/>
      <c r="SVO430" s="570"/>
      <c r="SVP430" s="570"/>
      <c r="SVQ430" s="570"/>
      <c r="SVR430" s="570"/>
      <c r="SVS430" s="570"/>
      <c r="SVT430" s="570"/>
      <c r="SVU430" s="570"/>
      <c r="SVV430" s="570"/>
      <c r="SVW430" s="570"/>
      <c r="SVX430" s="570"/>
      <c r="SVY430" s="570"/>
      <c r="SVZ430" s="570"/>
      <c r="SWA430" s="570"/>
      <c r="SWB430" s="570"/>
      <c r="SWC430" s="570"/>
      <c r="SWD430" s="570"/>
      <c r="SWE430" s="570"/>
      <c r="SWF430" s="570"/>
      <c r="SWG430" s="570"/>
      <c r="SWH430" s="570"/>
      <c r="SWI430" s="570"/>
      <c r="SWJ430" s="570"/>
      <c r="SWK430" s="570"/>
      <c r="SWL430" s="570"/>
      <c r="SWM430" s="570"/>
      <c r="SWN430" s="570"/>
      <c r="SWO430" s="570"/>
      <c r="SWP430" s="570"/>
      <c r="SWQ430" s="570"/>
      <c r="SWR430" s="570"/>
      <c r="SWS430" s="570"/>
      <c r="SWT430" s="570"/>
      <c r="SWU430" s="570"/>
      <c r="SWV430" s="570"/>
      <c r="SWW430" s="570"/>
      <c r="SWX430" s="570"/>
      <c r="SWY430" s="570"/>
      <c r="SWZ430" s="570"/>
      <c r="SXA430" s="570"/>
      <c r="SXB430" s="570"/>
      <c r="SXC430" s="570"/>
      <c r="SXD430" s="570"/>
      <c r="SXE430" s="570"/>
      <c r="SXF430" s="570"/>
      <c r="SXG430" s="570"/>
      <c r="SXH430" s="570"/>
      <c r="SXI430" s="570"/>
      <c r="SXJ430" s="570"/>
      <c r="SXK430" s="570"/>
      <c r="SXL430" s="570"/>
      <c r="SXM430" s="570"/>
      <c r="SXN430" s="570"/>
      <c r="SXO430" s="570"/>
      <c r="SXP430" s="570"/>
      <c r="SXQ430" s="570"/>
      <c r="SXR430" s="570"/>
      <c r="SXS430" s="570"/>
      <c r="SXT430" s="570"/>
      <c r="SXU430" s="570"/>
      <c r="SXV430" s="570"/>
      <c r="SXW430" s="570"/>
      <c r="SXX430" s="570"/>
      <c r="SXY430" s="570"/>
      <c r="SXZ430" s="570"/>
      <c r="SYA430" s="570"/>
      <c r="SYB430" s="570"/>
      <c r="SYC430" s="570"/>
      <c r="SYD430" s="570"/>
      <c r="SYE430" s="570"/>
      <c r="SYF430" s="570"/>
      <c r="SYG430" s="570"/>
      <c r="SYH430" s="570"/>
      <c r="SYI430" s="570"/>
      <c r="SYJ430" s="570"/>
      <c r="SYK430" s="570"/>
      <c r="SYL430" s="570"/>
      <c r="SYM430" s="570"/>
      <c r="SYN430" s="570"/>
      <c r="SYO430" s="570"/>
      <c r="SYP430" s="570"/>
      <c r="SYQ430" s="570"/>
      <c r="SYR430" s="570"/>
      <c r="SYS430" s="570"/>
      <c r="SYT430" s="570"/>
      <c r="SYU430" s="570"/>
      <c r="SYV430" s="570"/>
      <c r="SYW430" s="570"/>
      <c r="SYX430" s="570"/>
      <c r="SYY430" s="570"/>
      <c r="SYZ430" s="570"/>
      <c r="SZA430" s="570"/>
      <c r="SZB430" s="570"/>
      <c r="SZC430" s="570"/>
      <c r="SZD430" s="570"/>
      <c r="SZE430" s="570"/>
      <c r="SZF430" s="570"/>
      <c r="SZG430" s="570"/>
      <c r="SZH430" s="570"/>
      <c r="SZI430" s="570"/>
      <c r="SZJ430" s="570"/>
      <c r="SZK430" s="570"/>
      <c r="SZL430" s="570"/>
      <c r="SZM430" s="570"/>
      <c r="SZN430" s="570"/>
      <c r="SZO430" s="570"/>
      <c r="SZP430" s="570"/>
      <c r="SZQ430" s="570"/>
      <c r="SZR430" s="570"/>
      <c r="SZS430" s="570"/>
      <c r="SZT430" s="570"/>
      <c r="SZU430" s="570"/>
      <c r="SZV430" s="570"/>
      <c r="SZW430" s="570"/>
      <c r="SZX430" s="570"/>
      <c r="SZY430" s="570"/>
      <c r="SZZ430" s="570"/>
      <c r="TAA430" s="570"/>
      <c r="TAB430" s="570"/>
      <c r="TAC430" s="570"/>
      <c r="TAD430" s="570"/>
      <c r="TAE430" s="570"/>
      <c r="TAF430" s="570"/>
      <c r="TAG430" s="570"/>
      <c r="TAH430" s="570"/>
      <c r="TAI430" s="570"/>
      <c r="TAJ430" s="570"/>
      <c r="TAK430" s="570"/>
      <c r="TAL430" s="570"/>
      <c r="TAM430" s="570"/>
      <c r="TAN430" s="570"/>
      <c r="TAO430" s="570"/>
      <c r="TAP430" s="570"/>
      <c r="TAQ430" s="570"/>
      <c r="TAR430" s="570"/>
      <c r="TAS430" s="570"/>
      <c r="TAT430" s="570"/>
      <c r="TAU430" s="570"/>
      <c r="TAV430" s="570"/>
      <c r="TAW430" s="570"/>
      <c r="TAX430" s="570"/>
      <c r="TAY430" s="570"/>
      <c r="TAZ430" s="570"/>
      <c r="TBA430" s="570"/>
      <c r="TBB430" s="570"/>
      <c r="TBC430" s="570"/>
      <c r="TBD430" s="570"/>
      <c r="TBE430" s="570"/>
      <c r="TBF430" s="570"/>
      <c r="TBG430" s="570"/>
      <c r="TBH430" s="570"/>
      <c r="TBI430" s="570"/>
      <c r="TBJ430" s="570"/>
      <c r="TBK430" s="570"/>
      <c r="TBL430" s="570"/>
      <c r="TBM430" s="570"/>
      <c r="TBN430" s="570"/>
      <c r="TBO430" s="570"/>
      <c r="TBP430" s="570"/>
      <c r="TBQ430" s="570"/>
      <c r="TBR430" s="570"/>
      <c r="TBS430" s="570"/>
      <c r="TBT430" s="570"/>
      <c r="TBU430" s="570"/>
      <c r="TBV430" s="570"/>
      <c r="TBW430" s="570"/>
      <c r="TBX430" s="570"/>
      <c r="TBY430" s="570"/>
      <c r="TBZ430" s="570"/>
      <c r="TCA430" s="570"/>
      <c r="TCB430" s="570"/>
      <c r="TCC430" s="570"/>
      <c r="TCD430" s="570"/>
      <c r="TCE430" s="570"/>
      <c r="TCF430" s="570"/>
      <c r="TCG430" s="570"/>
      <c r="TCH430" s="570"/>
      <c r="TCI430" s="570"/>
      <c r="TCJ430" s="570"/>
      <c r="TCK430" s="570"/>
      <c r="TCL430" s="570"/>
      <c r="TCM430" s="570"/>
      <c r="TCN430" s="570"/>
      <c r="TCO430" s="570"/>
      <c r="TCP430" s="570"/>
      <c r="TCQ430" s="570"/>
      <c r="TCR430" s="570"/>
      <c r="TCS430" s="570"/>
      <c r="TCT430" s="570"/>
      <c r="TCU430" s="570"/>
      <c r="TCV430" s="570"/>
      <c r="TCW430" s="570"/>
      <c r="TCX430" s="570"/>
      <c r="TCY430" s="570"/>
      <c r="TCZ430" s="570"/>
      <c r="TDA430" s="570"/>
      <c r="TDB430" s="570"/>
      <c r="TDC430" s="570"/>
      <c r="TDD430" s="570"/>
      <c r="TDE430" s="570"/>
      <c r="TDF430" s="570"/>
      <c r="TDG430" s="570"/>
      <c r="TDH430" s="570"/>
      <c r="TDI430" s="570"/>
      <c r="TDJ430" s="570"/>
      <c r="TDK430" s="570"/>
      <c r="TDL430" s="570"/>
      <c r="TDM430" s="570"/>
      <c r="TDN430" s="570"/>
      <c r="TDO430" s="570"/>
      <c r="TDP430" s="570"/>
      <c r="TDQ430" s="570"/>
      <c r="TDR430" s="570"/>
      <c r="TDS430" s="570"/>
      <c r="TDT430" s="570"/>
      <c r="TDU430" s="570"/>
      <c r="TDV430" s="570"/>
      <c r="TDW430" s="570"/>
      <c r="TDX430" s="570"/>
      <c r="TDY430" s="570"/>
      <c r="TDZ430" s="570"/>
      <c r="TEA430" s="570"/>
      <c r="TEB430" s="570"/>
      <c r="TEC430" s="570"/>
      <c r="TED430" s="570"/>
      <c r="TEE430" s="570"/>
      <c r="TEF430" s="570"/>
      <c r="TEG430" s="570"/>
      <c r="TEH430" s="570"/>
      <c r="TEI430" s="570"/>
      <c r="TEJ430" s="570"/>
      <c r="TEK430" s="570"/>
      <c r="TEL430" s="570"/>
      <c r="TEM430" s="570"/>
      <c r="TEN430" s="570"/>
      <c r="TEO430" s="570"/>
      <c r="TEP430" s="570"/>
      <c r="TEQ430" s="570"/>
      <c r="TER430" s="570"/>
      <c r="TES430" s="570"/>
      <c r="TET430" s="570"/>
      <c r="TEU430" s="570"/>
      <c r="TEV430" s="570"/>
      <c r="TEW430" s="570"/>
      <c r="TEX430" s="570"/>
      <c r="TEY430" s="570"/>
      <c r="TEZ430" s="570"/>
      <c r="TFA430" s="570"/>
      <c r="TFB430" s="570"/>
      <c r="TFC430" s="570"/>
      <c r="TFD430" s="570"/>
      <c r="TFE430" s="570"/>
      <c r="TFF430" s="570"/>
      <c r="TFG430" s="570"/>
      <c r="TFH430" s="570"/>
      <c r="TFI430" s="570"/>
      <c r="TFJ430" s="570"/>
      <c r="TFK430" s="570"/>
      <c r="TFL430" s="570"/>
      <c r="TFM430" s="570"/>
      <c r="TFN430" s="570"/>
      <c r="TFO430" s="570"/>
      <c r="TFP430" s="570"/>
      <c r="TFQ430" s="570"/>
      <c r="TFR430" s="570"/>
      <c r="TFS430" s="570"/>
      <c r="TFT430" s="570"/>
      <c r="TFU430" s="570"/>
      <c r="TFV430" s="570"/>
      <c r="TFW430" s="570"/>
      <c r="TFX430" s="570"/>
      <c r="TFY430" s="570"/>
      <c r="TFZ430" s="570"/>
      <c r="TGA430" s="570"/>
      <c r="TGB430" s="570"/>
      <c r="TGC430" s="570"/>
      <c r="TGD430" s="570"/>
      <c r="TGE430" s="570"/>
      <c r="TGF430" s="570"/>
      <c r="TGG430" s="570"/>
      <c r="TGH430" s="570"/>
      <c r="TGI430" s="570"/>
      <c r="TGJ430" s="570"/>
      <c r="TGK430" s="570"/>
      <c r="TGL430" s="570"/>
      <c r="TGM430" s="570"/>
      <c r="TGN430" s="570"/>
      <c r="TGO430" s="570"/>
      <c r="TGP430" s="570"/>
      <c r="TGQ430" s="570"/>
      <c r="TGR430" s="570"/>
      <c r="TGS430" s="570"/>
      <c r="TGT430" s="570"/>
      <c r="TGU430" s="570"/>
      <c r="TGV430" s="570"/>
      <c r="TGW430" s="570"/>
      <c r="TGX430" s="570"/>
      <c r="TGY430" s="570"/>
      <c r="TGZ430" s="570"/>
      <c r="THA430" s="570"/>
      <c r="THB430" s="570"/>
      <c r="THC430" s="570"/>
      <c r="THD430" s="570"/>
      <c r="THE430" s="570"/>
      <c r="THF430" s="570"/>
      <c r="THG430" s="570"/>
      <c r="THH430" s="570"/>
      <c r="THI430" s="570"/>
      <c r="THJ430" s="570"/>
      <c r="THK430" s="570"/>
      <c r="THL430" s="570"/>
      <c r="THM430" s="570"/>
      <c r="THN430" s="570"/>
      <c r="THO430" s="570"/>
      <c r="THP430" s="570"/>
      <c r="THQ430" s="570"/>
      <c r="THR430" s="570"/>
      <c r="THS430" s="570"/>
      <c r="THT430" s="570"/>
      <c r="THU430" s="570"/>
      <c r="THV430" s="570"/>
      <c r="THW430" s="570"/>
      <c r="THX430" s="570"/>
      <c r="THY430" s="570"/>
      <c r="THZ430" s="570"/>
      <c r="TIA430" s="570"/>
      <c r="TIB430" s="570"/>
      <c r="TIC430" s="570"/>
      <c r="TID430" s="570"/>
      <c r="TIE430" s="570"/>
      <c r="TIF430" s="570"/>
      <c r="TIG430" s="570"/>
      <c r="TIH430" s="570"/>
      <c r="TII430" s="570"/>
      <c r="TIJ430" s="570"/>
      <c r="TIK430" s="570"/>
      <c r="TIL430" s="570"/>
      <c r="TIM430" s="570"/>
      <c r="TIN430" s="570"/>
      <c r="TIO430" s="570"/>
      <c r="TIP430" s="570"/>
      <c r="TIQ430" s="570"/>
      <c r="TIR430" s="570"/>
      <c r="TIS430" s="570"/>
      <c r="TIT430" s="570"/>
      <c r="TIU430" s="570"/>
      <c r="TIV430" s="570"/>
      <c r="TIW430" s="570"/>
      <c r="TIX430" s="570"/>
      <c r="TIY430" s="570"/>
      <c r="TIZ430" s="570"/>
      <c r="TJA430" s="570"/>
      <c r="TJB430" s="570"/>
      <c r="TJC430" s="570"/>
      <c r="TJD430" s="570"/>
      <c r="TJE430" s="570"/>
      <c r="TJF430" s="570"/>
      <c r="TJG430" s="570"/>
      <c r="TJH430" s="570"/>
      <c r="TJI430" s="570"/>
      <c r="TJJ430" s="570"/>
      <c r="TJK430" s="570"/>
      <c r="TJL430" s="570"/>
      <c r="TJM430" s="570"/>
      <c r="TJN430" s="570"/>
      <c r="TJO430" s="570"/>
      <c r="TJP430" s="570"/>
      <c r="TJQ430" s="570"/>
      <c r="TJR430" s="570"/>
      <c r="TJS430" s="570"/>
      <c r="TJT430" s="570"/>
      <c r="TJU430" s="570"/>
      <c r="TJV430" s="570"/>
      <c r="TJW430" s="570"/>
      <c r="TJX430" s="570"/>
      <c r="TJY430" s="570"/>
      <c r="TJZ430" s="570"/>
      <c r="TKA430" s="570"/>
      <c r="TKB430" s="570"/>
      <c r="TKC430" s="570"/>
      <c r="TKD430" s="570"/>
      <c r="TKE430" s="570"/>
      <c r="TKF430" s="570"/>
      <c r="TKG430" s="570"/>
      <c r="TKH430" s="570"/>
      <c r="TKI430" s="570"/>
      <c r="TKJ430" s="570"/>
      <c r="TKK430" s="570"/>
      <c r="TKL430" s="570"/>
      <c r="TKM430" s="570"/>
      <c r="TKN430" s="570"/>
      <c r="TKO430" s="570"/>
      <c r="TKP430" s="570"/>
      <c r="TKQ430" s="570"/>
      <c r="TKR430" s="570"/>
      <c r="TKS430" s="570"/>
      <c r="TKT430" s="570"/>
      <c r="TKU430" s="570"/>
      <c r="TKV430" s="570"/>
      <c r="TKW430" s="570"/>
      <c r="TKX430" s="570"/>
      <c r="TKY430" s="570"/>
      <c r="TKZ430" s="570"/>
      <c r="TLA430" s="570"/>
      <c r="TLB430" s="570"/>
      <c r="TLC430" s="570"/>
      <c r="TLD430" s="570"/>
      <c r="TLE430" s="570"/>
      <c r="TLF430" s="570"/>
      <c r="TLG430" s="570"/>
      <c r="TLH430" s="570"/>
      <c r="TLI430" s="570"/>
      <c r="TLJ430" s="570"/>
      <c r="TLK430" s="570"/>
      <c r="TLL430" s="570"/>
      <c r="TLM430" s="570"/>
      <c r="TLN430" s="570"/>
      <c r="TLO430" s="570"/>
      <c r="TLP430" s="570"/>
      <c r="TLQ430" s="570"/>
      <c r="TLR430" s="570"/>
      <c r="TLS430" s="570"/>
      <c r="TLT430" s="570"/>
      <c r="TLU430" s="570"/>
      <c r="TLV430" s="570"/>
      <c r="TLW430" s="570"/>
      <c r="TLX430" s="570"/>
      <c r="TLY430" s="570"/>
      <c r="TLZ430" s="570"/>
      <c r="TMA430" s="570"/>
      <c r="TMB430" s="570"/>
      <c r="TMC430" s="570"/>
      <c r="TMD430" s="570"/>
      <c r="TME430" s="570"/>
      <c r="TMF430" s="570"/>
      <c r="TMG430" s="570"/>
      <c r="TMH430" s="570"/>
      <c r="TMI430" s="570"/>
      <c r="TMJ430" s="570"/>
      <c r="TMK430" s="570"/>
      <c r="TML430" s="570"/>
      <c r="TMM430" s="570"/>
      <c r="TMN430" s="570"/>
      <c r="TMO430" s="570"/>
      <c r="TMP430" s="570"/>
      <c r="TMQ430" s="570"/>
      <c r="TMR430" s="570"/>
      <c r="TMS430" s="570"/>
      <c r="TMT430" s="570"/>
      <c r="TMU430" s="570"/>
      <c r="TMV430" s="570"/>
      <c r="TMW430" s="570"/>
      <c r="TMX430" s="570"/>
      <c r="TMY430" s="570"/>
      <c r="TMZ430" s="570"/>
      <c r="TNA430" s="570"/>
      <c r="TNB430" s="570"/>
      <c r="TNC430" s="570"/>
      <c r="TND430" s="570"/>
      <c r="TNE430" s="570"/>
      <c r="TNF430" s="570"/>
      <c r="TNG430" s="570"/>
      <c r="TNH430" s="570"/>
      <c r="TNI430" s="570"/>
      <c r="TNJ430" s="570"/>
      <c r="TNK430" s="570"/>
      <c r="TNL430" s="570"/>
      <c r="TNM430" s="570"/>
      <c r="TNN430" s="570"/>
      <c r="TNO430" s="570"/>
      <c r="TNP430" s="570"/>
      <c r="TNQ430" s="570"/>
      <c r="TNR430" s="570"/>
      <c r="TNS430" s="570"/>
      <c r="TNT430" s="570"/>
      <c r="TNU430" s="570"/>
      <c r="TNV430" s="570"/>
      <c r="TNW430" s="570"/>
      <c r="TNX430" s="570"/>
      <c r="TNY430" s="570"/>
      <c r="TNZ430" s="570"/>
      <c r="TOA430" s="570"/>
      <c r="TOB430" s="570"/>
      <c r="TOC430" s="570"/>
      <c r="TOD430" s="570"/>
      <c r="TOE430" s="570"/>
      <c r="TOF430" s="570"/>
      <c r="TOG430" s="570"/>
      <c r="TOH430" s="570"/>
      <c r="TOI430" s="570"/>
      <c r="TOJ430" s="570"/>
      <c r="TOK430" s="570"/>
      <c r="TOL430" s="570"/>
      <c r="TOM430" s="570"/>
      <c r="TON430" s="570"/>
      <c r="TOO430" s="570"/>
      <c r="TOP430" s="570"/>
      <c r="TOQ430" s="570"/>
      <c r="TOR430" s="570"/>
      <c r="TOS430" s="570"/>
      <c r="TOT430" s="570"/>
      <c r="TOU430" s="570"/>
      <c r="TOV430" s="570"/>
      <c r="TOW430" s="570"/>
      <c r="TOX430" s="570"/>
      <c r="TOY430" s="570"/>
      <c r="TOZ430" s="570"/>
      <c r="TPA430" s="570"/>
      <c r="TPB430" s="570"/>
      <c r="TPC430" s="570"/>
      <c r="TPD430" s="570"/>
      <c r="TPE430" s="570"/>
      <c r="TPF430" s="570"/>
      <c r="TPG430" s="570"/>
      <c r="TPH430" s="570"/>
      <c r="TPI430" s="570"/>
      <c r="TPJ430" s="570"/>
      <c r="TPK430" s="570"/>
      <c r="TPL430" s="570"/>
      <c r="TPM430" s="570"/>
      <c r="TPN430" s="570"/>
      <c r="TPO430" s="570"/>
      <c r="TPP430" s="570"/>
      <c r="TPQ430" s="570"/>
      <c r="TPR430" s="570"/>
      <c r="TPS430" s="570"/>
      <c r="TPT430" s="570"/>
      <c r="TPU430" s="570"/>
      <c r="TPV430" s="570"/>
      <c r="TPW430" s="570"/>
      <c r="TPX430" s="570"/>
      <c r="TPY430" s="570"/>
      <c r="TPZ430" s="570"/>
      <c r="TQA430" s="570"/>
      <c r="TQB430" s="570"/>
      <c r="TQC430" s="570"/>
      <c r="TQD430" s="570"/>
      <c r="TQE430" s="570"/>
      <c r="TQF430" s="570"/>
      <c r="TQG430" s="570"/>
      <c r="TQH430" s="570"/>
      <c r="TQI430" s="570"/>
      <c r="TQJ430" s="570"/>
      <c r="TQK430" s="570"/>
      <c r="TQL430" s="570"/>
      <c r="TQM430" s="570"/>
      <c r="TQN430" s="570"/>
      <c r="TQO430" s="570"/>
      <c r="TQP430" s="570"/>
      <c r="TQQ430" s="570"/>
      <c r="TQR430" s="570"/>
      <c r="TQS430" s="570"/>
      <c r="TQT430" s="570"/>
      <c r="TQU430" s="570"/>
      <c r="TQV430" s="570"/>
      <c r="TQW430" s="570"/>
      <c r="TQX430" s="570"/>
      <c r="TQY430" s="570"/>
      <c r="TQZ430" s="570"/>
      <c r="TRA430" s="570"/>
      <c r="TRB430" s="570"/>
      <c r="TRC430" s="570"/>
      <c r="TRD430" s="570"/>
      <c r="TRE430" s="570"/>
      <c r="TRF430" s="570"/>
      <c r="TRG430" s="570"/>
      <c r="TRH430" s="570"/>
      <c r="TRI430" s="570"/>
      <c r="TRJ430" s="570"/>
      <c r="TRK430" s="570"/>
      <c r="TRL430" s="570"/>
      <c r="TRM430" s="570"/>
      <c r="TRN430" s="570"/>
      <c r="TRO430" s="570"/>
      <c r="TRP430" s="570"/>
      <c r="TRQ430" s="570"/>
      <c r="TRR430" s="570"/>
      <c r="TRS430" s="570"/>
      <c r="TRT430" s="570"/>
      <c r="TRU430" s="570"/>
      <c r="TRV430" s="570"/>
      <c r="TRW430" s="570"/>
      <c r="TRX430" s="570"/>
      <c r="TRY430" s="570"/>
      <c r="TRZ430" s="570"/>
      <c r="TSA430" s="570"/>
      <c r="TSB430" s="570"/>
      <c r="TSC430" s="570"/>
      <c r="TSD430" s="570"/>
      <c r="TSE430" s="570"/>
      <c r="TSF430" s="570"/>
      <c r="TSG430" s="570"/>
      <c r="TSH430" s="570"/>
      <c r="TSI430" s="570"/>
      <c r="TSJ430" s="570"/>
      <c r="TSK430" s="570"/>
      <c r="TSL430" s="570"/>
      <c r="TSM430" s="570"/>
      <c r="TSN430" s="570"/>
      <c r="TSO430" s="570"/>
      <c r="TSP430" s="570"/>
      <c r="TSQ430" s="570"/>
      <c r="TSR430" s="570"/>
      <c r="TSS430" s="570"/>
      <c r="TST430" s="570"/>
      <c r="TSU430" s="570"/>
      <c r="TSV430" s="570"/>
      <c r="TSW430" s="570"/>
      <c r="TSX430" s="570"/>
      <c r="TSY430" s="570"/>
      <c r="TSZ430" s="570"/>
      <c r="TTA430" s="570"/>
      <c r="TTB430" s="570"/>
      <c r="TTC430" s="570"/>
      <c r="TTD430" s="570"/>
      <c r="TTE430" s="570"/>
      <c r="TTF430" s="570"/>
      <c r="TTG430" s="570"/>
      <c r="TTH430" s="570"/>
      <c r="TTI430" s="570"/>
      <c r="TTJ430" s="570"/>
      <c r="TTK430" s="570"/>
      <c r="TTL430" s="570"/>
      <c r="TTM430" s="570"/>
      <c r="TTN430" s="570"/>
      <c r="TTO430" s="570"/>
      <c r="TTP430" s="570"/>
      <c r="TTQ430" s="570"/>
      <c r="TTR430" s="570"/>
      <c r="TTS430" s="570"/>
      <c r="TTT430" s="570"/>
      <c r="TTU430" s="570"/>
      <c r="TTV430" s="570"/>
      <c r="TTW430" s="570"/>
      <c r="TTX430" s="570"/>
      <c r="TTY430" s="570"/>
      <c r="TTZ430" s="570"/>
      <c r="TUA430" s="570"/>
      <c r="TUB430" s="570"/>
      <c r="TUC430" s="570"/>
      <c r="TUD430" s="570"/>
      <c r="TUE430" s="570"/>
      <c r="TUF430" s="570"/>
      <c r="TUG430" s="570"/>
      <c r="TUH430" s="570"/>
      <c r="TUI430" s="570"/>
      <c r="TUJ430" s="570"/>
      <c r="TUK430" s="570"/>
      <c r="TUL430" s="570"/>
      <c r="TUM430" s="570"/>
      <c r="TUN430" s="570"/>
      <c r="TUO430" s="570"/>
      <c r="TUP430" s="570"/>
      <c r="TUQ430" s="570"/>
      <c r="TUR430" s="570"/>
      <c r="TUS430" s="570"/>
      <c r="TUT430" s="570"/>
      <c r="TUU430" s="570"/>
      <c r="TUV430" s="570"/>
      <c r="TUW430" s="570"/>
      <c r="TUX430" s="570"/>
      <c r="TUY430" s="570"/>
      <c r="TUZ430" s="570"/>
      <c r="TVA430" s="570"/>
      <c r="TVB430" s="570"/>
      <c r="TVC430" s="570"/>
      <c r="TVD430" s="570"/>
      <c r="TVE430" s="570"/>
      <c r="TVF430" s="570"/>
      <c r="TVG430" s="570"/>
      <c r="TVH430" s="570"/>
      <c r="TVI430" s="570"/>
      <c r="TVJ430" s="570"/>
      <c r="TVK430" s="570"/>
      <c r="TVL430" s="570"/>
      <c r="TVM430" s="570"/>
      <c r="TVN430" s="570"/>
      <c r="TVO430" s="570"/>
      <c r="TVP430" s="570"/>
      <c r="TVQ430" s="570"/>
      <c r="TVR430" s="570"/>
      <c r="TVS430" s="570"/>
      <c r="TVT430" s="570"/>
      <c r="TVU430" s="570"/>
      <c r="TVV430" s="570"/>
      <c r="TVW430" s="570"/>
      <c r="TVX430" s="570"/>
      <c r="TVY430" s="570"/>
      <c r="TVZ430" s="570"/>
      <c r="TWA430" s="570"/>
      <c r="TWB430" s="570"/>
      <c r="TWC430" s="570"/>
      <c r="TWD430" s="570"/>
      <c r="TWE430" s="570"/>
      <c r="TWF430" s="570"/>
      <c r="TWG430" s="570"/>
      <c r="TWH430" s="570"/>
      <c r="TWI430" s="570"/>
      <c r="TWJ430" s="570"/>
      <c r="TWK430" s="570"/>
      <c r="TWL430" s="570"/>
      <c r="TWM430" s="570"/>
      <c r="TWN430" s="570"/>
      <c r="TWO430" s="570"/>
      <c r="TWP430" s="570"/>
      <c r="TWQ430" s="570"/>
      <c r="TWR430" s="570"/>
      <c r="TWS430" s="570"/>
      <c r="TWT430" s="570"/>
      <c r="TWU430" s="570"/>
      <c r="TWV430" s="570"/>
      <c r="TWW430" s="570"/>
      <c r="TWX430" s="570"/>
      <c r="TWY430" s="570"/>
      <c r="TWZ430" s="570"/>
      <c r="TXA430" s="570"/>
      <c r="TXB430" s="570"/>
      <c r="TXC430" s="570"/>
      <c r="TXD430" s="570"/>
      <c r="TXE430" s="570"/>
      <c r="TXF430" s="570"/>
      <c r="TXG430" s="570"/>
      <c r="TXH430" s="570"/>
      <c r="TXI430" s="570"/>
      <c r="TXJ430" s="570"/>
      <c r="TXK430" s="570"/>
      <c r="TXL430" s="570"/>
      <c r="TXM430" s="570"/>
      <c r="TXN430" s="570"/>
      <c r="TXO430" s="570"/>
      <c r="TXP430" s="570"/>
      <c r="TXQ430" s="570"/>
      <c r="TXR430" s="570"/>
      <c r="TXS430" s="570"/>
      <c r="TXT430" s="570"/>
      <c r="TXU430" s="570"/>
      <c r="TXV430" s="570"/>
      <c r="TXW430" s="570"/>
      <c r="TXX430" s="570"/>
      <c r="TXY430" s="570"/>
      <c r="TXZ430" s="570"/>
      <c r="TYA430" s="570"/>
      <c r="TYB430" s="570"/>
      <c r="TYC430" s="570"/>
      <c r="TYD430" s="570"/>
      <c r="TYE430" s="570"/>
      <c r="TYF430" s="570"/>
      <c r="TYG430" s="570"/>
      <c r="TYH430" s="570"/>
      <c r="TYI430" s="570"/>
      <c r="TYJ430" s="570"/>
      <c r="TYK430" s="570"/>
      <c r="TYL430" s="570"/>
      <c r="TYM430" s="570"/>
      <c r="TYN430" s="570"/>
      <c r="TYO430" s="570"/>
      <c r="TYP430" s="570"/>
      <c r="TYQ430" s="570"/>
      <c r="TYR430" s="570"/>
      <c r="TYS430" s="570"/>
      <c r="TYT430" s="570"/>
      <c r="TYU430" s="570"/>
      <c r="TYV430" s="570"/>
      <c r="TYW430" s="570"/>
      <c r="TYX430" s="570"/>
      <c r="TYY430" s="570"/>
      <c r="TYZ430" s="570"/>
      <c r="TZA430" s="570"/>
      <c r="TZB430" s="570"/>
      <c r="TZC430" s="570"/>
      <c r="TZD430" s="570"/>
      <c r="TZE430" s="570"/>
      <c r="TZF430" s="570"/>
      <c r="TZG430" s="570"/>
      <c r="TZH430" s="570"/>
      <c r="TZI430" s="570"/>
      <c r="TZJ430" s="570"/>
      <c r="TZK430" s="570"/>
      <c r="TZL430" s="570"/>
      <c r="TZM430" s="570"/>
      <c r="TZN430" s="570"/>
      <c r="TZO430" s="570"/>
      <c r="TZP430" s="570"/>
      <c r="TZQ430" s="570"/>
      <c r="TZR430" s="570"/>
      <c r="TZS430" s="570"/>
      <c r="TZT430" s="570"/>
      <c r="TZU430" s="570"/>
      <c r="TZV430" s="570"/>
      <c r="TZW430" s="570"/>
      <c r="TZX430" s="570"/>
      <c r="TZY430" s="570"/>
      <c r="TZZ430" s="570"/>
      <c r="UAA430" s="570"/>
      <c r="UAB430" s="570"/>
      <c r="UAC430" s="570"/>
      <c r="UAD430" s="570"/>
      <c r="UAE430" s="570"/>
      <c r="UAF430" s="570"/>
      <c r="UAG430" s="570"/>
      <c r="UAH430" s="570"/>
      <c r="UAI430" s="570"/>
      <c r="UAJ430" s="570"/>
      <c r="UAK430" s="570"/>
      <c r="UAL430" s="570"/>
      <c r="UAM430" s="570"/>
      <c r="UAN430" s="570"/>
      <c r="UAO430" s="570"/>
      <c r="UAP430" s="570"/>
      <c r="UAQ430" s="570"/>
      <c r="UAR430" s="570"/>
      <c r="UAS430" s="570"/>
      <c r="UAT430" s="570"/>
      <c r="UAU430" s="570"/>
      <c r="UAV430" s="570"/>
      <c r="UAW430" s="570"/>
      <c r="UAX430" s="570"/>
      <c r="UAY430" s="570"/>
      <c r="UAZ430" s="570"/>
      <c r="UBA430" s="570"/>
      <c r="UBB430" s="570"/>
      <c r="UBC430" s="570"/>
      <c r="UBD430" s="570"/>
      <c r="UBE430" s="570"/>
      <c r="UBF430" s="570"/>
      <c r="UBG430" s="570"/>
      <c r="UBH430" s="570"/>
      <c r="UBI430" s="570"/>
      <c r="UBJ430" s="570"/>
      <c r="UBK430" s="570"/>
      <c r="UBL430" s="570"/>
      <c r="UBM430" s="570"/>
      <c r="UBN430" s="570"/>
      <c r="UBO430" s="570"/>
      <c r="UBP430" s="570"/>
      <c r="UBQ430" s="570"/>
      <c r="UBR430" s="570"/>
      <c r="UBS430" s="570"/>
      <c r="UBT430" s="570"/>
      <c r="UBU430" s="570"/>
      <c r="UBV430" s="570"/>
      <c r="UBW430" s="570"/>
      <c r="UBX430" s="570"/>
      <c r="UBY430" s="570"/>
      <c r="UBZ430" s="570"/>
      <c r="UCA430" s="570"/>
      <c r="UCB430" s="570"/>
      <c r="UCC430" s="570"/>
      <c r="UCD430" s="570"/>
      <c r="UCE430" s="570"/>
      <c r="UCF430" s="570"/>
      <c r="UCG430" s="570"/>
      <c r="UCH430" s="570"/>
      <c r="UCI430" s="570"/>
      <c r="UCJ430" s="570"/>
      <c r="UCK430" s="570"/>
      <c r="UCL430" s="570"/>
      <c r="UCM430" s="570"/>
      <c r="UCN430" s="570"/>
      <c r="UCO430" s="570"/>
      <c r="UCP430" s="570"/>
      <c r="UCQ430" s="570"/>
      <c r="UCR430" s="570"/>
      <c r="UCS430" s="570"/>
      <c r="UCT430" s="570"/>
      <c r="UCU430" s="570"/>
      <c r="UCV430" s="570"/>
      <c r="UCW430" s="570"/>
      <c r="UCX430" s="570"/>
      <c r="UCY430" s="570"/>
      <c r="UCZ430" s="570"/>
      <c r="UDA430" s="570"/>
      <c r="UDB430" s="570"/>
      <c r="UDC430" s="570"/>
      <c r="UDD430" s="570"/>
      <c r="UDE430" s="570"/>
      <c r="UDF430" s="570"/>
      <c r="UDG430" s="570"/>
      <c r="UDH430" s="570"/>
      <c r="UDI430" s="570"/>
      <c r="UDJ430" s="570"/>
      <c r="UDK430" s="570"/>
      <c r="UDL430" s="570"/>
      <c r="UDM430" s="570"/>
      <c r="UDN430" s="570"/>
      <c r="UDO430" s="570"/>
      <c r="UDP430" s="570"/>
      <c r="UDQ430" s="570"/>
      <c r="UDR430" s="570"/>
      <c r="UDS430" s="570"/>
      <c r="UDT430" s="570"/>
      <c r="UDU430" s="570"/>
      <c r="UDV430" s="570"/>
      <c r="UDW430" s="570"/>
      <c r="UDX430" s="570"/>
      <c r="UDY430" s="570"/>
      <c r="UDZ430" s="570"/>
      <c r="UEA430" s="570"/>
      <c r="UEB430" s="570"/>
      <c r="UEC430" s="570"/>
      <c r="UED430" s="570"/>
      <c r="UEE430" s="570"/>
      <c r="UEF430" s="570"/>
      <c r="UEG430" s="570"/>
      <c r="UEH430" s="570"/>
      <c r="UEI430" s="570"/>
      <c r="UEJ430" s="570"/>
      <c r="UEK430" s="570"/>
      <c r="UEL430" s="570"/>
      <c r="UEM430" s="570"/>
      <c r="UEN430" s="570"/>
      <c r="UEO430" s="570"/>
      <c r="UEP430" s="570"/>
      <c r="UEQ430" s="570"/>
      <c r="UER430" s="570"/>
      <c r="UES430" s="570"/>
      <c r="UET430" s="570"/>
      <c r="UEU430" s="570"/>
      <c r="UEV430" s="570"/>
      <c r="UEW430" s="570"/>
      <c r="UEX430" s="570"/>
      <c r="UEY430" s="570"/>
      <c r="UEZ430" s="570"/>
      <c r="UFA430" s="570"/>
      <c r="UFB430" s="570"/>
      <c r="UFC430" s="570"/>
      <c r="UFD430" s="570"/>
      <c r="UFE430" s="570"/>
      <c r="UFF430" s="570"/>
      <c r="UFG430" s="570"/>
      <c r="UFH430" s="570"/>
      <c r="UFI430" s="570"/>
      <c r="UFJ430" s="570"/>
      <c r="UFK430" s="570"/>
      <c r="UFL430" s="570"/>
      <c r="UFM430" s="570"/>
      <c r="UFN430" s="570"/>
      <c r="UFO430" s="570"/>
      <c r="UFP430" s="570"/>
      <c r="UFQ430" s="570"/>
      <c r="UFR430" s="570"/>
      <c r="UFS430" s="570"/>
      <c r="UFT430" s="570"/>
      <c r="UFU430" s="570"/>
      <c r="UFV430" s="570"/>
      <c r="UFW430" s="570"/>
      <c r="UFX430" s="570"/>
      <c r="UFY430" s="570"/>
      <c r="UFZ430" s="570"/>
      <c r="UGA430" s="570"/>
      <c r="UGB430" s="570"/>
      <c r="UGC430" s="570"/>
      <c r="UGD430" s="570"/>
      <c r="UGE430" s="570"/>
      <c r="UGF430" s="570"/>
      <c r="UGG430" s="570"/>
      <c r="UGH430" s="570"/>
      <c r="UGI430" s="570"/>
      <c r="UGJ430" s="570"/>
      <c r="UGK430" s="570"/>
      <c r="UGL430" s="570"/>
      <c r="UGM430" s="570"/>
      <c r="UGN430" s="570"/>
      <c r="UGO430" s="570"/>
      <c r="UGP430" s="570"/>
      <c r="UGQ430" s="570"/>
      <c r="UGR430" s="570"/>
      <c r="UGS430" s="570"/>
      <c r="UGT430" s="570"/>
      <c r="UGU430" s="570"/>
      <c r="UGV430" s="570"/>
      <c r="UGW430" s="570"/>
      <c r="UGX430" s="570"/>
      <c r="UGY430" s="570"/>
      <c r="UGZ430" s="570"/>
      <c r="UHA430" s="570"/>
      <c r="UHB430" s="570"/>
      <c r="UHC430" s="570"/>
      <c r="UHD430" s="570"/>
      <c r="UHE430" s="570"/>
      <c r="UHF430" s="570"/>
      <c r="UHG430" s="570"/>
      <c r="UHH430" s="570"/>
      <c r="UHI430" s="570"/>
      <c r="UHJ430" s="570"/>
      <c r="UHK430" s="570"/>
      <c r="UHL430" s="570"/>
      <c r="UHM430" s="570"/>
      <c r="UHN430" s="570"/>
      <c r="UHO430" s="570"/>
      <c r="UHP430" s="570"/>
      <c r="UHQ430" s="570"/>
      <c r="UHR430" s="570"/>
      <c r="UHS430" s="570"/>
      <c r="UHT430" s="570"/>
      <c r="UHU430" s="570"/>
      <c r="UHV430" s="570"/>
      <c r="UHW430" s="570"/>
      <c r="UHX430" s="570"/>
      <c r="UHY430" s="570"/>
      <c r="UHZ430" s="570"/>
      <c r="UIA430" s="570"/>
      <c r="UIB430" s="570"/>
      <c r="UIC430" s="570"/>
      <c r="UID430" s="570"/>
      <c r="UIE430" s="570"/>
      <c r="UIF430" s="570"/>
      <c r="UIG430" s="570"/>
      <c r="UIH430" s="570"/>
      <c r="UII430" s="570"/>
      <c r="UIJ430" s="570"/>
      <c r="UIK430" s="570"/>
      <c r="UIL430" s="570"/>
      <c r="UIM430" s="570"/>
      <c r="UIN430" s="570"/>
      <c r="UIO430" s="570"/>
      <c r="UIP430" s="570"/>
      <c r="UIQ430" s="570"/>
      <c r="UIR430" s="570"/>
      <c r="UIS430" s="570"/>
      <c r="UIT430" s="570"/>
      <c r="UIU430" s="570"/>
      <c r="UIV430" s="570"/>
      <c r="UIW430" s="570"/>
      <c r="UIX430" s="570"/>
      <c r="UIY430" s="570"/>
      <c r="UIZ430" s="570"/>
      <c r="UJA430" s="570"/>
      <c r="UJB430" s="570"/>
      <c r="UJC430" s="570"/>
      <c r="UJD430" s="570"/>
      <c r="UJE430" s="570"/>
      <c r="UJF430" s="570"/>
      <c r="UJG430" s="570"/>
      <c r="UJH430" s="570"/>
      <c r="UJI430" s="570"/>
      <c r="UJJ430" s="570"/>
      <c r="UJK430" s="570"/>
      <c r="UJL430" s="570"/>
      <c r="UJM430" s="570"/>
      <c r="UJN430" s="570"/>
      <c r="UJO430" s="570"/>
      <c r="UJP430" s="570"/>
      <c r="UJQ430" s="570"/>
      <c r="UJR430" s="570"/>
      <c r="UJS430" s="570"/>
      <c r="UJT430" s="570"/>
      <c r="UJU430" s="570"/>
      <c r="UJV430" s="570"/>
      <c r="UJW430" s="570"/>
      <c r="UJX430" s="570"/>
      <c r="UJY430" s="570"/>
      <c r="UJZ430" s="570"/>
      <c r="UKA430" s="570"/>
      <c r="UKB430" s="570"/>
      <c r="UKC430" s="570"/>
      <c r="UKD430" s="570"/>
      <c r="UKE430" s="570"/>
      <c r="UKF430" s="570"/>
      <c r="UKG430" s="570"/>
      <c r="UKH430" s="570"/>
      <c r="UKI430" s="570"/>
      <c r="UKJ430" s="570"/>
      <c r="UKK430" s="570"/>
      <c r="UKL430" s="570"/>
      <c r="UKM430" s="570"/>
      <c r="UKN430" s="570"/>
      <c r="UKO430" s="570"/>
      <c r="UKP430" s="570"/>
      <c r="UKQ430" s="570"/>
      <c r="UKR430" s="570"/>
      <c r="UKS430" s="570"/>
      <c r="UKT430" s="570"/>
      <c r="UKU430" s="570"/>
      <c r="UKV430" s="570"/>
      <c r="UKW430" s="570"/>
      <c r="UKX430" s="570"/>
      <c r="UKY430" s="570"/>
      <c r="UKZ430" s="570"/>
      <c r="ULA430" s="570"/>
      <c r="ULB430" s="570"/>
      <c r="ULC430" s="570"/>
      <c r="ULD430" s="570"/>
      <c r="ULE430" s="570"/>
      <c r="ULF430" s="570"/>
      <c r="ULG430" s="570"/>
      <c r="ULH430" s="570"/>
      <c r="ULI430" s="570"/>
      <c r="ULJ430" s="570"/>
      <c r="ULK430" s="570"/>
      <c r="ULL430" s="570"/>
      <c r="ULM430" s="570"/>
      <c r="ULN430" s="570"/>
      <c r="ULO430" s="570"/>
      <c r="ULP430" s="570"/>
      <c r="ULQ430" s="570"/>
      <c r="ULR430" s="570"/>
      <c r="ULS430" s="570"/>
      <c r="ULT430" s="570"/>
      <c r="ULU430" s="570"/>
      <c r="ULV430" s="570"/>
      <c r="ULW430" s="570"/>
      <c r="ULX430" s="570"/>
      <c r="ULY430" s="570"/>
      <c r="ULZ430" s="570"/>
      <c r="UMA430" s="570"/>
      <c r="UMB430" s="570"/>
      <c r="UMC430" s="570"/>
      <c r="UMD430" s="570"/>
      <c r="UME430" s="570"/>
      <c r="UMF430" s="570"/>
      <c r="UMG430" s="570"/>
      <c r="UMH430" s="570"/>
      <c r="UMI430" s="570"/>
      <c r="UMJ430" s="570"/>
      <c r="UMK430" s="570"/>
      <c r="UML430" s="570"/>
      <c r="UMM430" s="570"/>
      <c r="UMN430" s="570"/>
      <c r="UMO430" s="570"/>
      <c r="UMP430" s="570"/>
      <c r="UMQ430" s="570"/>
      <c r="UMR430" s="570"/>
      <c r="UMS430" s="570"/>
      <c r="UMT430" s="570"/>
      <c r="UMU430" s="570"/>
      <c r="UMV430" s="570"/>
      <c r="UMW430" s="570"/>
      <c r="UMX430" s="570"/>
      <c r="UMY430" s="570"/>
      <c r="UMZ430" s="570"/>
      <c r="UNA430" s="570"/>
      <c r="UNB430" s="570"/>
      <c r="UNC430" s="570"/>
      <c r="UND430" s="570"/>
      <c r="UNE430" s="570"/>
      <c r="UNF430" s="570"/>
      <c r="UNG430" s="570"/>
      <c r="UNH430" s="570"/>
      <c r="UNI430" s="570"/>
      <c r="UNJ430" s="570"/>
      <c r="UNK430" s="570"/>
      <c r="UNL430" s="570"/>
      <c r="UNM430" s="570"/>
      <c r="UNN430" s="570"/>
      <c r="UNO430" s="570"/>
      <c r="UNP430" s="570"/>
      <c r="UNQ430" s="570"/>
      <c r="UNR430" s="570"/>
      <c r="UNS430" s="570"/>
      <c r="UNT430" s="570"/>
      <c r="UNU430" s="570"/>
      <c r="UNV430" s="570"/>
      <c r="UNW430" s="570"/>
      <c r="UNX430" s="570"/>
      <c r="UNY430" s="570"/>
      <c r="UNZ430" s="570"/>
      <c r="UOA430" s="570"/>
      <c r="UOB430" s="570"/>
      <c r="UOC430" s="570"/>
      <c r="UOD430" s="570"/>
      <c r="UOE430" s="570"/>
      <c r="UOF430" s="570"/>
      <c r="UOG430" s="570"/>
      <c r="UOH430" s="570"/>
      <c r="UOI430" s="570"/>
      <c r="UOJ430" s="570"/>
      <c r="UOK430" s="570"/>
      <c r="UOL430" s="570"/>
      <c r="UOM430" s="570"/>
      <c r="UON430" s="570"/>
      <c r="UOO430" s="570"/>
      <c r="UOP430" s="570"/>
      <c r="UOQ430" s="570"/>
      <c r="UOR430" s="570"/>
      <c r="UOS430" s="570"/>
      <c r="UOT430" s="570"/>
      <c r="UOU430" s="570"/>
      <c r="UOV430" s="570"/>
      <c r="UOW430" s="570"/>
      <c r="UOX430" s="570"/>
      <c r="UOY430" s="570"/>
      <c r="UOZ430" s="570"/>
      <c r="UPA430" s="570"/>
      <c r="UPB430" s="570"/>
      <c r="UPC430" s="570"/>
      <c r="UPD430" s="570"/>
      <c r="UPE430" s="570"/>
      <c r="UPF430" s="570"/>
      <c r="UPG430" s="570"/>
      <c r="UPH430" s="570"/>
      <c r="UPI430" s="570"/>
      <c r="UPJ430" s="570"/>
      <c r="UPK430" s="570"/>
      <c r="UPL430" s="570"/>
      <c r="UPM430" s="570"/>
      <c r="UPN430" s="570"/>
      <c r="UPO430" s="570"/>
      <c r="UPP430" s="570"/>
      <c r="UPQ430" s="570"/>
      <c r="UPR430" s="570"/>
      <c r="UPS430" s="570"/>
      <c r="UPT430" s="570"/>
      <c r="UPU430" s="570"/>
      <c r="UPV430" s="570"/>
      <c r="UPW430" s="570"/>
      <c r="UPX430" s="570"/>
      <c r="UPY430" s="570"/>
      <c r="UPZ430" s="570"/>
      <c r="UQA430" s="570"/>
      <c r="UQB430" s="570"/>
      <c r="UQC430" s="570"/>
      <c r="UQD430" s="570"/>
      <c r="UQE430" s="570"/>
      <c r="UQF430" s="570"/>
      <c r="UQG430" s="570"/>
      <c r="UQH430" s="570"/>
      <c r="UQI430" s="570"/>
      <c r="UQJ430" s="570"/>
      <c r="UQK430" s="570"/>
      <c r="UQL430" s="570"/>
      <c r="UQM430" s="570"/>
      <c r="UQN430" s="570"/>
      <c r="UQO430" s="570"/>
      <c r="UQP430" s="570"/>
      <c r="UQQ430" s="570"/>
      <c r="UQR430" s="570"/>
      <c r="UQS430" s="570"/>
      <c r="UQT430" s="570"/>
      <c r="UQU430" s="570"/>
      <c r="UQV430" s="570"/>
      <c r="UQW430" s="570"/>
      <c r="UQX430" s="570"/>
      <c r="UQY430" s="570"/>
      <c r="UQZ430" s="570"/>
      <c r="URA430" s="570"/>
      <c r="URB430" s="570"/>
      <c r="URC430" s="570"/>
      <c r="URD430" s="570"/>
      <c r="URE430" s="570"/>
      <c r="URF430" s="570"/>
      <c r="URG430" s="570"/>
      <c r="URH430" s="570"/>
      <c r="URI430" s="570"/>
      <c r="URJ430" s="570"/>
      <c r="URK430" s="570"/>
      <c r="URL430" s="570"/>
      <c r="URM430" s="570"/>
      <c r="URN430" s="570"/>
      <c r="URO430" s="570"/>
      <c r="URP430" s="570"/>
      <c r="URQ430" s="570"/>
      <c r="URR430" s="570"/>
      <c r="URS430" s="570"/>
      <c r="URT430" s="570"/>
      <c r="URU430" s="570"/>
      <c r="URV430" s="570"/>
      <c r="URW430" s="570"/>
      <c r="URX430" s="570"/>
      <c r="URY430" s="570"/>
      <c r="URZ430" s="570"/>
      <c r="USA430" s="570"/>
      <c r="USB430" s="570"/>
      <c r="USC430" s="570"/>
      <c r="USD430" s="570"/>
      <c r="USE430" s="570"/>
      <c r="USF430" s="570"/>
      <c r="USG430" s="570"/>
      <c r="USH430" s="570"/>
      <c r="USI430" s="570"/>
      <c r="USJ430" s="570"/>
      <c r="USK430" s="570"/>
      <c r="USL430" s="570"/>
      <c r="USM430" s="570"/>
      <c r="USN430" s="570"/>
      <c r="USO430" s="570"/>
      <c r="USP430" s="570"/>
      <c r="USQ430" s="570"/>
      <c r="USR430" s="570"/>
      <c r="USS430" s="570"/>
      <c r="UST430" s="570"/>
      <c r="USU430" s="570"/>
      <c r="USV430" s="570"/>
      <c r="USW430" s="570"/>
      <c r="USX430" s="570"/>
      <c r="USY430" s="570"/>
      <c r="USZ430" s="570"/>
      <c r="UTA430" s="570"/>
      <c r="UTB430" s="570"/>
      <c r="UTC430" s="570"/>
      <c r="UTD430" s="570"/>
      <c r="UTE430" s="570"/>
      <c r="UTF430" s="570"/>
      <c r="UTG430" s="570"/>
      <c r="UTH430" s="570"/>
      <c r="UTI430" s="570"/>
      <c r="UTJ430" s="570"/>
      <c r="UTK430" s="570"/>
      <c r="UTL430" s="570"/>
      <c r="UTM430" s="570"/>
      <c r="UTN430" s="570"/>
      <c r="UTO430" s="570"/>
      <c r="UTP430" s="570"/>
      <c r="UTQ430" s="570"/>
      <c r="UTR430" s="570"/>
      <c r="UTS430" s="570"/>
      <c r="UTT430" s="570"/>
      <c r="UTU430" s="570"/>
      <c r="UTV430" s="570"/>
      <c r="UTW430" s="570"/>
      <c r="UTX430" s="570"/>
      <c r="UTY430" s="570"/>
      <c r="UTZ430" s="570"/>
      <c r="UUA430" s="570"/>
      <c r="UUB430" s="570"/>
      <c r="UUC430" s="570"/>
      <c r="UUD430" s="570"/>
      <c r="UUE430" s="570"/>
      <c r="UUF430" s="570"/>
      <c r="UUG430" s="570"/>
      <c r="UUH430" s="570"/>
      <c r="UUI430" s="570"/>
      <c r="UUJ430" s="570"/>
      <c r="UUK430" s="570"/>
      <c r="UUL430" s="570"/>
      <c r="UUM430" s="570"/>
      <c r="UUN430" s="570"/>
      <c r="UUO430" s="570"/>
      <c r="UUP430" s="570"/>
      <c r="UUQ430" s="570"/>
      <c r="UUR430" s="570"/>
      <c r="UUS430" s="570"/>
      <c r="UUT430" s="570"/>
      <c r="UUU430" s="570"/>
      <c r="UUV430" s="570"/>
      <c r="UUW430" s="570"/>
      <c r="UUX430" s="570"/>
      <c r="UUY430" s="570"/>
      <c r="UUZ430" s="570"/>
      <c r="UVA430" s="570"/>
      <c r="UVB430" s="570"/>
      <c r="UVC430" s="570"/>
      <c r="UVD430" s="570"/>
      <c r="UVE430" s="570"/>
      <c r="UVF430" s="570"/>
      <c r="UVG430" s="570"/>
      <c r="UVH430" s="570"/>
      <c r="UVI430" s="570"/>
      <c r="UVJ430" s="570"/>
      <c r="UVK430" s="570"/>
      <c r="UVL430" s="570"/>
      <c r="UVM430" s="570"/>
      <c r="UVN430" s="570"/>
      <c r="UVO430" s="570"/>
      <c r="UVP430" s="570"/>
      <c r="UVQ430" s="570"/>
      <c r="UVR430" s="570"/>
      <c r="UVS430" s="570"/>
      <c r="UVT430" s="570"/>
      <c r="UVU430" s="570"/>
      <c r="UVV430" s="570"/>
      <c r="UVW430" s="570"/>
      <c r="UVX430" s="570"/>
      <c r="UVY430" s="570"/>
      <c r="UVZ430" s="570"/>
      <c r="UWA430" s="570"/>
      <c r="UWB430" s="570"/>
      <c r="UWC430" s="570"/>
      <c r="UWD430" s="570"/>
      <c r="UWE430" s="570"/>
      <c r="UWF430" s="570"/>
      <c r="UWG430" s="570"/>
      <c r="UWH430" s="570"/>
      <c r="UWI430" s="570"/>
      <c r="UWJ430" s="570"/>
      <c r="UWK430" s="570"/>
      <c r="UWL430" s="570"/>
      <c r="UWM430" s="570"/>
      <c r="UWN430" s="570"/>
      <c r="UWO430" s="570"/>
      <c r="UWP430" s="570"/>
      <c r="UWQ430" s="570"/>
      <c r="UWR430" s="570"/>
      <c r="UWS430" s="570"/>
      <c r="UWT430" s="570"/>
      <c r="UWU430" s="570"/>
      <c r="UWV430" s="570"/>
      <c r="UWW430" s="570"/>
      <c r="UWX430" s="570"/>
      <c r="UWY430" s="570"/>
      <c r="UWZ430" s="570"/>
      <c r="UXA430" s="570"/>
      <c r="UXB430" s="570"/>
      <c r="UXC430" s="570"/>
      <c r="UXD430" s="570"/>
      <c r="UXE430" s="570"/>
      <c r="UXF430" s="570"/>
      <c r="UXG430" s="570"/>
      <c r="UXH430" s="570"/>
      <c r="UXI430" s="570"/>
      <c r="UXJ430" s="570"/>
      <c r="UXK430" s="570"/>
      <c r="UXL430" s="570"/>
      <c r="UXM430" s="570"/>
      <c r="UXN430" s="570"/>
      <c r="UXO430" s="570"/>
      <c r="UXP430" s="570"/>
      <c r="UXQ430" s="570"/>
      <c r="UXR430" s="570"/>
      <c r="UXS430" s="570"/>
      <c r="UXT430" s="570"/>
      <c r="UXU430" s="570"/>
      <c r="UXV430" s="570"/>
      <c r="UXW430" s="570"/>
      <c r="UXX430" s="570"/>
      <c r="UXY430" s="570"/>
      <c r="UXZ430" s="570"/>
      <c r="UYA430" s="570"/>
      <c r="UYB430" s="570"/>
      <c r="UYC430" s="570"/>
      <c r="UYD430" s="570"/>
      <c r="UYE430" s="570"/>
      <c r="UYF430" s="570"/>
      <c r="UYG430" s="570"/>
      <c r="UYH430" s="570"/>
      <c r="UYI430" s="570"/>
      <c r="UYJ430" s="570"/>
      <c r="UYK430" s="570"/>
      <c r="UYL430" s="570"/>
      <c r="UYM430" s="570"/>
      <c r="UYN430" s="570"/>
      <c r="UYO430" s="570"/>
      <c r="UYP430" s="570"/>
      <c r="UYQ430" s="570"/>
      <c r="UYR430" s="570"/>
      <c r="UYS430" s="570"/>
      <c r="UYT430" s="570"/>
      <c r="UYU430" s="570"/>
      <c r="UYV430" s="570"/>
      <c r="UYW430" s="570"/>
      <c r="UYX430" s="570"/>
      <c r="UYY430" s="570"/>
      <c r="UYZ430" s="570"/>
      <c r="UZA430" s="570"/>
      <c r="UZB430" s="570"/>
      <c r="UZC430" s="570"/>
      <c r="UZD430" s="570"/>
      <c r="UZE430" s="570"/>
      <c r="UZF430" s="570"/>
      <c r="UZG430" s="570"/>
      <c r="UZH430" s="570"/>
      <c r="UZI430" s="570"/>
      <c r="UZJ430" s="570"/>
      <c r="UZK430" s="570"/>
      <c r="UZL430" s="570"/>
      <c r="UZM430" s="570"/>
      <c r="UZN430" s="570"/>
      <c r="UZO430" s="570"/>
      <c r="UZP430" s="570"/>
      <c r="UZQ430" s="570"/>
      <c r="UZR430" s="570"/>
      <c r="UZS430" s="570"/>
      <c r="UZT430" s="570"/>
      <c r="UZU430" s="570"/>
      <c r="UZV430" s="570"/>
      <c r="UZW430" s="570"/>
      <c r="UZX430" s="570"/>
      <c r="UZY430" s="570"/>
      <c r="UZZ430" s="570"/>
      <c r="VAA430" s="570"/>
      <c r="VAB430" s="570"/>
      <c r="VAC430" s="570"/>
      <c r="VAD430" s="570"/>
      <c r="VAE430" s="570"/>
      <c r="VAF430" s="570"/>
      <c r="VAG430" s="570"/>
      <c r="VAH430" s="570"/>
      <c r="VAI430" s="570"/>
      <c r="VAJ430" s="570"/>
      <c r="VAK430" s="570"/>
      <c r="VAL430" s="570"/>
      <c r="VAM430" s="570"/>
      <c r="VAN430" s="570"/>
      <c r="VAO430" s="570"/>
      <c r="VAP430" s="570"/>
      <c r="VAQ430" s="570"/>
      <c r="VAR430" s="570"/>
      <c r="VAS430" s="570"/>
      <c r="VAT430" s="570"/>
      <c r="VAU430" s="570"/>
      <c r="VAV430" s="570"/>
      <c r="VAW430" s="570"/>
      <c r="VAX430" s="570"/>
      <c r="VAY430" s="570"/>
      <c r="VAZ430" s="570"/>
      <c r="VBA430" s="570"/>
      <c r="VBB430" s="570"/>
      <c r="VBC430" s="570"/>
      <c r="VBD430" s="570"/>
      <c r="VBE430" s="570"/>
      <c r="VBF430" s="570"/>
      <c r="VBG430" s="570"/>
      <c r="VBH430" s="570"/>
      <c r="VBI430" s="570"/>
      <c r="VBJ430" s="570"/>
      <c r="VBK430" s="570"/>
      <c r="VBL430" s="570"/>
      <c r="VBM430" s="570"/>
      <c r="VBN430" s="570"/>
      <c r="VBO430" s="570"/>
      <c r="VBP430" s="570"/>
      <c r="VBQ430" s="570"/>
      <c r="VBR430" s="570"/>
      <c r="VBS430" s="570"/>
      <c r="VBT430" s="570"/>
      <c r="VBU430" s="570"/>
      <c r="VBV430" s="570"/>
      <c r="VBW430" s="570"/>
      <c r="VBX430" s="570"/>
      <c r="VBY430" s="570"/>
      <c r="VBZ430" s="570"/>
      <c r="VCA430" s="570"/>
      <c r="VCB430" s="570"/>
      <c r="VCC430" s="570"/>
      <c r="VCD430" s="570"/>
      <c r="VCE430" s="570"/>
      <c r="VCF430" s="570"/>
      <c r="VCG430" s="570"/>
      <c r="VCH430" s="570"/>
      <c r="VCI430" s="570"/>
      <c r="VCJ430" s="570"/>
      <c r="VCK430" s="570"/>
      <c r="VCL430" s="570"/>
      <c r="VCM430" s="570"/>
      <c r="VCN430" s="570"/>
      <c r="VCO430" s="570"/>
      <c r="VCP430" s="570"/>
      <c r="VCQ430" s="570"/>
      <c r="VCR430" s="570"/>
      <c r="VCS430" s="570"/>
      <c r="VCT430" s="570"/>
      <c r="VCU430" s="570"/>
      <c r="VCV430" s="570"/>
      <c r="VCW430" s="570"/>
      <c r="VCX430" s="570"/>
      <c r="VCY430" s="570"/>
      <c r="VCZ430" s="570"/>
      <c r="VDA430" s="570"/>
      <c r="VDB430" s="570"/>
      <c r="VDC430" s="570"/>
      <c r="VDD430" s="570"/>
      <c r="VDE430" s="570"/>
      <c r="VDF430" s="570"/>
      <c r="VDG430" s="570"/>
      <c r="VDH430" s="570"/>
      <c r="VDI430" s="570"/>
      <c r="VDJ430" s="570"/>
      <c r="VDK430" s="570"/>
      <c r="VDL430" s="570"/>
      <c r="VDM430" s="570"/>
      <c r="VDN430" s="570"/>
      <c r="VDO430" s="570"/>
      <c r="VDP430" s="570"/>
      <c r="VDQ430" s="570"/>
      <c r="VDR430" s="570"/>
      <c r="VDS430" s="570"/>
      <c r="VDT430" s="570"/>
      <c r="VDU430" s="570"/>
      <c r="VDV430" s="570"/>
      <c r="VDW430" s="570"/>
      <c r="VDX430" s="570"/>
      <c r="VDY430" s="570"/>
      <c r="VDZ430" s="570"/>
      <c r="VEA430" s="570"/>
      <c r="VEB430" s="570"/>
      <c r="VEC430" s="570"/>
      <c r="VED430" s="570"/>
      <c r="VEE430" s="570"/>
      <c r="VEF430" s="570"/>
      <c r="VEG430" s="570"/>
      <c r="VEH430" s="570"/>
      <c r="VEI430" s="570"/>
      <c r="VEJ430" s="570"/>
      <c r="VEK430" s="570"/>
      <c r="VEL430" s="570"/>
      <c r="VEM430" s="570"/>
      <c r="VEN430" s="570"/>
      <c r="VEO430" s="570"/>
      <c r="VEP430" s="570"/>
      <c r="VEQ430" s="570"/>
      <c r="VER430" s="570"/>
      <c r="VES430" s="570"/>
      <c r="VET430" s="570"/>
      <c r="VEU430" s="570"/>
      <c r="VEV430" s="570"/>
      <c r="VEW430" s="570"/>
      <c r="VEX430" s="570"/>
      <c r="VEY430" s="570"/>
      <c r="VEZ430" s="570"/>
      <c r="VFA430" s="570"/>
      <c r="VFB430" s="570"/>
      <c r="VFC430" s="570"/>
      <c r="VFD430" s="570"/>
      <c r="VFE430" s="570"/>
      <c r="VFF430" s="570"/>
      <c r="VFG430" s="570"/>
      <c r="VFH430" s="570"/>
      <c r="VFI430" s="570"/>
      <c r="VFJ430" s="570"/>
      <c r="VFK430" s="570"/>
      <c r="VFL430" s="570"/>
      <c r="VFM430" s="570"/>
      <c r="VFN430" s="570"/>
      <c r="VFO430" s="570"/>
      <c r="VFP430" s="570"/>
      <c r="VFQ430" s="570"/>
      <c r="VFR430" s="570"/>
      <c r="VFS430" s="570"/>
      <c r="VFT430" s="570"/>
      <c r="VFU430" s="570"/>
      <c r="VFV430" s="570"/>
      <c r="VFW430" s="570"/>
      <c r="VFX430" s="570"/>
      <c r="VFY430" s="570"/>
      <c r="VFZ430" s="570"/>
      <c r="VGA430" s="570"/>
      <c r="VGB430" s="570"/>
      <c r="VGC430" s="570"/>
      <c r="VGD430" s="570"/>
      <c r="VGE430" s="570"/>
      <c r="VGF430" s="570"/>
      <c r="VGG430" s="570"/>
      <c r="VGH430" s="570"/>
      <c r="VGI430" s="570"/>
      <c r="VGJ430" s="570"/>
      <c r="VGK430" s="570"/>
      <c r="VGL430" s="570"/>
      <c r="VGM430" s="570"/>
      <c r="VGN430" s="570"/>
      <c r="VGO430" s="570"/>
      <c r="VGP430" s="570"/>
      <c r="VGQ430" s="570"/>
      <c r="VGR430" s="570"/>
      <c r="VGS430" s="570"/>
      <c r="VGT430" s="570"/>
      <c r="VGU430" s="570"/>
      <c r="VGV430" s="570"/>
      <c r="VGW430" s="570"/>
      <c r="VGX430" s="570"/>
      <c r="VGY430" s="570"/>
      <c r="VGZ430" s="570"/>
      <c r="VHA430" s="570"/>
      <c r="VHB430" s="570"/>
      <c r="VHC430" s="570"/>
      <c r="VHD430" s="570"/>
      <c r="VHE430" s="570"/>
      <c r="VHF430" s="570"/>
      <c r="VHG430" s="570"/>
      <c r="VHH430" s="570"/>
      <c r="VHI430" s="570"/>
      <c r="VHJ430" s="570"/>
      <c r="VHK430" s="570"/>
      <c r="VHL430" s="570"/>
      <c r="VHM430" s="570"/>
      <c r="VHN430" s="570"/>
      <c r="VHO430" s="570"/>
      <c r="VHP430" s="570"/>
      <c r="VHQ430" s="570"/>
      <c r="VHR430" s="570"/>
      <c r="VHS430" s="570"/>
      <c r="VHT430" s="570"/>
      <c r="VHU430" s="570"/>
      <c r="VHV430" s="570"/>
      <c r="VHW430" s="570"/>
      <c r="VHX430" s="570"/>
      <c r="VHY430" s="570"/>
      <c r="VHZ430" s="570"/>
      <c r="VIA430" s="570"/>
      <c r="VIB430" s="570"/>
      <c r="VIC430" s="570"/>
      <c r="VID430" s="570"/>
      <c r="VIE430" s="570"/>
      <c r="VIF430" s="570"/>
      <c r="VIG430" s="570"/>
      <c r="VIH430" s="570"/>
      <c r="VII430" s="570"/>
      <c r="VIJ430" s="570"/>
      <c r="VIK430" s="570"/>
      <c r="VIL430" s="570"/>
      <c r="VIM430" s="570"/>
      <c r="VIN430" s="570"/>
      <c r="VIO430" s="570"/>
      <c r="VIP430" s="570"/>
      <c r="VIQ430" s="570"/>
      <c r="VIR430" s="570"/>
      <c r="VIS430" s="570"/>
      <c r="VIT430" s="570"/>
      <c r="VIU430" s="570"/>
      <c r="VIV430" s="570"/>
      <c r="VIW430" s="570"/>
      <c r="VIX430" s="570"/>
      <c r="VIY430" s="570"/>
      <c r="VIZ430" s="570"/>
      <c r="VJA430" s="570"/>
      <c r="VJB430" s="570"/>
      <c r="VJC430" s="570"/>
      <c r="VJD430" s="570"/>
      <c r="VJE430" s="570"/>
      <c r="VJF430" s="570"/>
      <c r="VJG430" s="570"/>
      <c r="VJH430" s="570"/>
      <c r="VJI430" s="570"/>
      <c r="VJJ430" s="570"/>
      <c r="VJK430" s="570"/>
      <c r="VJL430" s="570"/>
      <c r="VJM430" s="570"/>
      <c r="VJN430" s="570"/>
      <c r="VJO430" s="570"/>
      <c r="VJP430" s="570"/>
      <c r="VJQ430" s="570"/>
      <c r="VJR430" s="570"/>
      <c r="VJS430" s="570"/>
      <c r="VJT430" s="570"/>
      <c r="VJU430" s="570"/>
      <c r="VJV430" s="570"/>
      <c r="VJW430" s="570"/>
      <c r="VJX430" s="570"/>
      <c r="VJY430" s="570"/>
      <c r="VJZ430" s="570"/>
      <c r="VKA430" s="570"/>
      <c r="VKB430" s="570"/>
      <c r="VKC430" s="570"/>
      <c r="VKD430" s="570"/>
      <c r="VKE430" s="570"/>
      <c r="VKF430" s="570"/>
      <c r="VKG430" s="570"/>
      <c r="VKH430" s="570"/>
      <c r="VKI430" s="570"/>
      <c r="VKJ430" s="570"/>
      <c r="VKK430" s="570"/>
      <c r="VKL430" s="570"/>
      <c r="VKM430" s="570"/>
      <c r="VKN430" s="570"/>
      <c r="VKO430" s="570"/>
      <c r="VKP430" s="570"/>
      <c r="VKQ430" s="570"/>
      <c r="VKR430" s="570"/>
      <c r="VKS430" s="570"/>
      <c r="VKT430" s="570"/>
      <c r="VKU430" s="570"/>
      <c r="VKV430" s="570"/>
      <c r="VKW430" s="570"/>
      <c r="VKX430" s="570"/>
      <c r="VKY430" s="570"/>
      <c r="VKZ430" s="570"/>
      <c r="VLA430" s="570"/>
      <c r="VLB430" s="570"/>
      <c r="VLC430" s="570"/>
      <c r="VLD430" s="570"/>
      <c r="VLE430" s="570"/>
      <c r="VLF430" s="570"/>
      <c r="VLG430" s="570"/>
      <c r="VLH430" s="570"/>
      <c r="VLI430" s="570"/>
      <c r="VLJ430" s="570"/>
      <c r="VLK430" s="570"/>
      <c r="VLL430" s="570"/>
      <c r="VLM430" s="570"/>
      <c r="VLN430" s="570"/>
      <c r="VLO430" s="570"/>
      <c r="VLP430" s="570"/>
      <c r="VLQ430" s="570"/>
      <c r="VLR430" s="570"/>
      <c r="VLS430" s="570"/>
      <c r="VLT430" s="570"/>
      <c r="VLU430" s="570"/>
      <c r="VLV430" s="570"/>
      <c r="VLW430" s="570"/>
      <c r="VLX430" s="570"/>
      <c r="VLY430" s="570"/>
      <c r="VLZ430" s="570"/>
      <c r="VMA430" s="570"/>
      <c r="VMB430" s="570"/>
      <c r="VMC430" s="570"/>
      <c r="VMD430" s="570"/>
      <c r="VME430" s="570"/>
      <c r="VMF430" s="570"/>
      <c r="VMG430" s="570"/>
      <c r="VMH430" s="570"/>
      <c r="VMI430" s="570"/>
      <c r="VMJ430" s="570"/>
      <c r="VMK430" s="570"/>
      <c r="VML430" s="570"/>
      <c r="VMM430" s="570"/>
      <c r="VMN430" s="570"/>
      <c r="VMO430" s="570"/>
      <c r="VMP430" s="570"/>
      <c r="VMQ430" s="570"/>
      <c r="VMR430" s="570"/>
      <c r="VMS430" s="570"/>
      <c r="VMT430" s="570"/>
      <c r="VMU430" s="570"/>
      <c r="VMV430" s="570"/>
      <c r="VMW430" s="570"/>
      <c r="VMX430" s="570"/>
      <c r="VMY430" s="570"/>
      <c r="VMZ430" s="570"/>
      <c r="VNA430" s="570"/>
      <c r="VNB430" s="570"/>
      <c r="VNC430" s="570"/>
      <c r="VND430" s="570"/>
      <c r="VNE430" s="570"/>
      <c r="VNF430" s="570"/>
      <c r="VNG430" s="570"/>
      <c r="VNH430" s="570"/>
      <c r="VNI430" s="570"/>
      <c r="VNJ430" s="570"/>
      <c r="VNK430" s="570"/>
      <c r="VNL430" s="570"/>
      <c r="VNM430" s="570"/>
      <c r="VNN430" s="570"/>
      <c r="VNO430" s="570"/>
      <c r="VNP430" s="570"/>
      <c r="VNQ430" s="570"/>
      <c r="VNR430" s="570"/>
      <c r="VNS430" s="570"/>
      <c r="VNT430" s="570"/>
      <c r="VNU430" s="570"/>
      <c r="VNV430" s="570"/>
      <c r="VNW430" s="570"/>
      <c r="VNX430" s="570"/>
      <c r="VNY430" s="570"/>
      <c r="VNZ430" s="570"/>
      <c r="VOA430" s="570"/>
      <c r="VOB430" s="570"/>
      <c r="VOC430" s="570"/>
      <c r="VOD430" s="570"/>
      <c r="VOE430" s="570"/>
      <c r="VOF430" s="570"/>
      <c r="VOG430" s="570"/>
      <c r="VOH430" s="570"/>
      <c r="VOI430" s="570"/>
      <c r="VOJ430" s="570"/>
      <c r="VOK430" s="570"/>
      <c r="VOL430" s="570"/>
      <c r="VOM430" s="570"/>
      <c r="VON430" s="570"/>
      <c r="VOO430" s="570"/>
      <c r="VOP430" s="570"/>
      <c r="VOQ430" s="570"/>
      <c r="VOR430" s="570"/>
      <c r="VOS430" s="570"/>
      <c r="VOT430" s="570"/>
      <c r="VOU430" s="570"/>
      <c r="VOV430" s="570"/>
      <c r="VOW430" s="570"/>
      <c r="VOX430" s="570"/>
      <c r="VOY430" s="570"/>
      <c r="VOZ430" s="570"/>
      <c r="VPA430" s="570"/>
      <c r="VPB430" s="570"/>
      <c r="VPC430" s="570"/>
      <c r="VPD430" s="570"/>
      <c r="VPE430" s="570"/>
      <c r="VPF430" s="570"/>
      <c r="VPG430" s="570"/>
      <c r="VPH430" s="570"/>
      <c r="VPI430" s="570"/>
      <c r="VPJ430" s="570"/>
      <c r="VPK430" s="570"/>
      <c r="VPL430" s="570"/>
      <c r="VPM430" s="570"/>
      <c r="VPN430" s="570"/>
      <c r="VPO430" s="570"/>
      <c r="VPP430" s="570"/>
      <c r="VPQ430" s="570"/>
      <c r="VPR430" s="570"/>
      <c r="VPS430" s="570"/>
      <c r="VPT430" s="570"/>
      <c r="VPU430" s="570"/>
      <c r="VPV430" s="570"/>
      <c r="VPW430" s="570"/>
      <c r="VPX430" s="570"/>
      <c r="VPY430" s="570"/>
      <c r="VPZ430" s="570"/>
      <c r="VQA430" s="570"/>
      <c r="VQB430" s="570"/>
      <c r="VQC430" s="570"/>
      <c r="VQD430" s="570"/>
      <c r="VQE430" s="570"/>
      <c r="VQF430" s="570"/>
      <c r="VQG430" s="570"/>
      <c r="VQH430" s="570"/>
      <c r="VQI430" s="570"/>
      <c r="VQJ430" s="570"/>
      <c r="VQK430" s="570"/>
      <c r="VQL430" s="570"/>
      <c r="VQM430" s="570"/>
      <c r="VQN430" s="570"/>
      <c r="VQO430" s="570"/>
      <c r="VQP430" s="570"/>
      <c r="VQQ430" s="570"/>
      <c r="VQR430" s="570"/>
      <c r="VQS430" s="570"/>
      <c r="VQT430" s="570"/>
      <c r="VQU430" s="570"/>
      <c r="VQV430" s="570"/>
      <c r="VQW430" s="570"/>
      <c r="VQX430" s="570"/>
      <c r="VQY430" s="570"/>
      <c r="VQZ430" s="570"/>
      <c r="VRA430" s="570"/>
      <c r="VRB430" s="570"/>
      <c r="VRC430" s="570"/>
      <c r="VRD430" s="570"/>
      <c r="VRE430" s="570"/>
      <c r="VRF430" s="570"/>
      <c r="VRG430" s="570"/>
      <c r="VRH430" s="570"/>
      <c r="VRI430" s="570"/>
      <c r="VRJ430" s="570"/>
      <c r="VRK430" s="570"/>
      <c r="VRL430" s="570"/>
      <c r="VRM430" s="570"/>
      <c r="VRN430" s="570"/>
      <c r="VRO430" s="570"/>
      <c r="VRP430" s="570"/>
      <c r="VRQ430" s="570"/>
      <c r="VRR430" s="570"/>
      <c r="VRS430" s="570"/>
      <c r="VRT430" s="570"/>
      <c r="VRU430" s="570"/>
      <c r="VRV430" s="570"/>
      <c r="VRW430" s="570"/>
      <c r="VRX430" s="570"/>
      <c r="VRY430" s="570"/>
      <c r="VRZ430" s="570"/>
      <c r="VSA430" s="570"/>
      <c r="VSB430" s="570"/>
      <c r="VSC430" s="570"/>
      <c r="VSD430" s="570"/>
      <c r="VSE430" s="570"/>
      <c r="VSF430" s="570"/>
      <c r="VSG430" s="570"/>
      <c r="VSH430" s="570"/>
      <c r="VSI430" s="570"/>
      <c r="VSJ430" s="570"/>
      <c r="VSK430" s="570"/>
      <c r="VSL430" s="570"/>
      <c r="VSM430" s="570"/>
      <c r="VSN430" s="570"/>
      <c r="VSO430" s="570"/>
      <c r="VSP430" s="570"/>
      <c r="VSQ430" s="570"/>
      <c r="VSR430" s="570"/>
      <c r="VSS430" s="570"/>
      <c r="VST430" s="570"/>
      <c r="VSU430" s="570"/>
      <c r="VSV430" s="570"/>
      <c r="VSW430" s="570"/>
      <c r="VSX430" s="570"/>
      <c r="VSY430" s="570"/>
      <c r="VSZ430" s="570"/>
      <c r="VTA430" s="570"/>
      <c r="VTB430" s="570"/>
      <c r="VTC430" s="570"/>
      <c r="VTD430" s="570"/>
      <c r="VTE430" s="570"/>
      <c r="VTF430" s="570"/>
      <c r="VTG430" s="570"/>
      <c r="VTH430" s="570"/>
      <c r="VTI430" s="570"/>
      <c r="VTJ430" s="570"/>
      <c r="VTK430" s="570"/>
      <c r="VTL430" s="570"/>
      <c r="VTM430" s="570"/>
      <c r="VTN430" s="570"/>
      <c r="VTO430" s="570"/>
      <c r="VTP430" s="570"/>
      <c r="VTQ430" s="570"/>
      <c r="VTR430" s="570"/>
      <c r="VTS430" s="570"/>
      <c r="VTT430" s="570"/>
      <c r="VTU430" s="570"/>
      <c r="VTV430" s="570"/>
      <c r="VTW430" s="570"/>
      <c r="VTX430" s="570"/>
      <c r="VTY430" s="570"/>
      <c r="VTZ430" s="570"/>
      <c r="VUA430" s="570"/>
      <c r="VUB430" s="570"/>
      <c r="VUC430" s="570"/>
      <c r="VUD430" s="570"/>
      <c r="VUE430" s="570"/>
      <c r="VUF430" s="570"/>
      <c r="VUG430" s="570"/>
      <c r="VUH430" s="570"/>
      <c r="VUI430" s="570"/>
      <c r="VUJ430" s="570"/>
      <c r="VUK430" s="570"/>
      <c r="VUL430" s="570"/>
      <c r="VUM430" s="570"/>
      <c r="VUN430" s="570"/>
      <c r="VUO430" s="570"/>
      <c r="VUP430" s="570"/>
      <c r="VUQ430" s="570"/>
      <c r="VUR430" s="570"/>
      <c r="VUS430" s="570"/>
      <c r="VUT430" s="570"/>
      <c r="VUU430" s="570"/>
      <c r="VUV430" s="570"/>
      <c r="VUW430" s="570"/>
      <c r="VUX430" s="570"/>
      <c r="VUY430" s="570"/>
      <c r="VUZ430" s="570"/>
      <c r="VVA430" s="570"/>
      <c r="VVB430" s="570"/>
      <c r="VVC430" s="570"/>
      <c r="VVD430" s="570"/>
      <c r="VVE430" s="570"/>
      <c r="VVF430" s="570"/>
      <c r="VVG430" s="570"/>
      <c r="VVH430" s="570"/>
      <c r="VVI430" s="570"/>
      <c r="VVJ430" s="570"/>
      <c r="VVK430" s="570"/>
      <c r="VVL430" s="570"/>
      <c r="VVM430" s="570"/>
      <c r="VVN430" s="570"/>
      <c r="VVO430" s="570"/>
      <c r="VVP430" s="570"/>
      <c r="VVQ430" s="570"/>
      <c r="VVR430" s="570"/>
      <c r="VVS430" s="570"/>
      <c r="VVT430" s="570"/>
      <c r="VVU430" s="570"/>
      <c r="VVV430" s="570"/>
      <c r="VVW430" s="570"/>
      <c r="VVX430" s="570"/>
      <c r="VVY430" s="570"/>
      <c r="VVZ430" s="570"/>
      <c r="VWA430" s="570"/>
      <c r="VWB430" s="570"/>
      <c r="VWC430" s="570"/>
      <c r="VWD430" s="570"/>
      <c r="VWE430" s="570"/>
      <c r="VWF430" s="570"/>
      <c r="VWG430" s="570"/>
      <c r="VWH430" s="570"/>
      <c r="VWI430" s="570"/>
      <c r="VWJ430" s="570"/>
      <c r="VWK430" s="570"/>
      <c r="VWL430" s="570"/>
      <c r="VWM430" s="570"/>
      <c r="VWN430" s="570"/>
      <c r="VWO430" s="570"/>
      <c r="VWP430" s="570"/>
      <c r="VWQ430" s="570"/>
      <c r="VWR430" s="570"/>
      <c r="VWS430" s="570"/>
      <c r="VWT430" s="570"/>
      <c r="VWU430" s="570"/>
      <c r="VWV430" s="570"/>
      <c r="VWW430" s="570"/>
      <c r="VWX430" s="570"/>
      <c r="VWY430" s="570"/>
      <c r="VWZ430" s="570"/>
      <c r="VXA430" s="570"/>
      <c r="VXB430" s="570"/>
      <c r="VXC430" s="570"/>
      <c r="VXD430" s="570"/>
      <c r="VXE430" s="570"/>
      <c r="VXF430" s="570"/>
      <c r="VXG430" s="570"/>
      <c r="VXH430" s="570"/>
      <c r="VXI430" s="570"/>
      <c r="VXJ430" s="570"/>
      <c r="VXK430" s="570"/>
      <c r="VXL430" s="570"/>
      <c r="VXM430" s="570"/>
      <c r="VXN430" s="570"/>
      <c r="VXO430" s="570"/>
      <c r="VXP430" s="570"/>
      <c r="VXQ430" s="570"/>
      <c r="VXR430" s="570"/>
      <c r="VXS430" s="570"/>
      <c r="VXT430" s="570"/>
      <c r="VXU430" s="570"/>
      <c r="VXV430" s="570"/>
      <c r="VXW430" s="570"/>
      <c r="VXX430" s="570"/>
      <c r="VXY430" s="570"/>
      <c r="VXZ430" s="570"/>
      <c r="VYA430" s="570"/>
      <c r="VYB430" s="570"/>
      <c r="VYC430" s="570"/>
      <c r="VYD430" s="570"/>
      <c r="VYE430" s="570"/>
      <c r="VYF430" s="570"/>
      <c r="VYG430" s="570"/>
      <c r="VYH430" s="570"/>
      <c r="VYI430" s="570"/>
      <c r="VYJ430" s="570"/>
      <c r="VYK430" s="570"/>
      <c r="VYL430" s="570"/>
      <c r="VYM430" s="570"/>
      <c r="VYN430" s="570"/>
      <c r="VYO430" s="570"/>
      <c r="VYP430" s="570"/>
      <c r="VYQ430" s="570"/>
      <c r="VYR430" s="570"/>
      <c r="VYS430" s="570"/>
      <c r="VYT430" s="570"/>
      <c r="VYU430" s="570"/>
      <c r="VYV430" s="570"/>
      <c r="VYW430" s="570"/>
      <c r="VYX430" s="570"/>
      <c r="VYY430" s="570"/>
      <c r="VYZ430" s="570"/>
      <c r="VZA430" s="570"/>
      <c r="VZB430" s="570"/>
      <c r="VZC430" s="570"/>
      <c r="VZD430" s="570"/>
      <c r="VZE430" s="570"/>
      <c r="VZF430" s="570"/>
      <c r="VZG430" s="570"/>
      <c r="VZH430" s="570"/>
      <c r="VZI430" s="570"/>
      <c r="VZJ430" s="570"/>
      <c r="VZK430" s="570"/>
      <c r="VZL430" s="570"/>
      <c r="VZM430" s="570"/>
      <c r="VZN430" s="570"/>
      <c r="VZO430" s="570"/>
      <c r="VZP430" s="570"/>
      <c r="VZQ430" s="570"/>
      <c r="VZR430" s="570"/>
      <c r="VZS430" s="570"/>
      <c r="VZT430" s="570"/>
      <c r="VZU430" s="570"/>
      <c r="VZV430" s="570"/>
      <c r="VZW430" s="570"/>
      <c r="VZX430" s="570"/>
      <c r="VZY430" s="570"/>
      <c r="VZZ430" s="570"/>
      <c r="WAA430" s="570"/>
      <c r="WAB430" s="570"/>
      <c r="WAC430" s="570"/>
      <c r="WAD430" s="570"/>
      <c r="WAE430" s="570"/>
      <c r="WAF430" s="570"/>
      <c r="WAG430" s="570"/>
      <c r="WAH430" s="570"/>
      <c r="WAI430" s="570"/>
      <c r="WAJ430" s="570"/>
      <c r="WAK430" s="570"/>
      <c r="WAL430" s="570"/>
      <c r="WAM430" s="570"/>
      <c r="WAN430" s="570"/>
      <c r="WAO430" s="570"/>
      <c r="WAP430" s="570"/>
      <c r="WAQ430" s="570"/>
      <c r="WAR430" s="570"/>
      <c r="WAS430" s="570"/>
      <c r="WAT430" s="570"/>
      <c r="WAU430" s="570"/>
      <c r="WAV430" s="570"/>
      <c r="WAW430" s="570"/>
      <c r="WAX430" s="570"/>
      <c r="WAY430" s="570"/>
      <c r="WAZ430" s="570"/>
      <c r="WBA430" s="570"/>
      <c r="WBB430" s="570"/>
      <c r="WBC430" s="570"/>
      <c r="WBD430" s="570"/>
      <c r="WBE430" s="570"/>
      <c r="WBF430" s="570"/>
      <c r="WBG430" s="570"/>
      <c r="WBH430" s="570"/>
      <c r="WBI430" s="570"/>
      <c r="WBJ430" s="570"/>
      <c r="WBK430" s="570"/>
      <c r="WBL430" s="570"/>
      <c r="WBM430" s="570"/>
      <c r="WBN430" s="570"/>
      <c r="WBO430" s="570"/>
      <c r="WBP430" s="570"/>
      <c r="WBQ430" s="570"/>
      <c r="WBR430" s="570"/>
      <c r="WBS430" s="570"/>
      <c r="WBT430" s="570"/>
      <c r="WBU430" s="570"/>
      <c r="WBV430" s="570"/>
      <c r="WBW430" s="570"/>
      <c r="WBX430" s="570"/>
      <c r="WBY430" s="570"/>
      <c r="WBZ430" s="570"/>
      <c r="WCA430" s="570"/>
      <c r="WCB430" s="570"/>
      <c r="WCC430" s="570"/>
      <c r="WCD430" s="570"/>
      <c r="WCE430" s="570"/>
      <c r="WCF430" s="570"/>
      <c r="WCG430" s="570"/>
      <c r="WCH430" s="570"/>
      <c r="WCI430" s="570"/>
      <c r="WCJ430" s="570"/>
      <c r="WCK430" s="570"/>
      <c r="WCL430" s="570"/>
      <c r="WCM430" s="570"/>
      <c r="WCN430" s="570"/>
      <c r="WCO430" s="570"/>
      <c r="WCP430" s="570"/>
      <c r="WCQ430" s="570"/>
      <c r="WCR430" s="570"/>
      <c r="WCS430" s="570"/>
      <c r="WCT430" s="570"/>
      <c r="WCU430" s="570"/>
      <c r="WCV430" s="570"/>
      <c r="WCW430" s="570"/>
      <c r="WCX430" s="570"/>
      <c r="WCY430" s="570"/>
      <c r="WCZ430" s="570"/>
      <c r="WDA430" s="570"/>
      <c r="WDB430" s="570"/>
      <c r="WDC430" s="570"/>
      <c r="WDD430" s="570"/>
      <c r="WDE430" s="570"/>
      <c r="WDF430" s="570"/>
      <c r="WDG430" s="570"/>
      <c r="WDH430" s="570"/>
      <c r="WDI430" s="570"/>
      <c r="WDJ430" s="570"/>
      <c r="WDK430" s="570"/>
      <c r="WDL430" s="570"/>
      <c r="WDM430" s="570"/>
      <c r="WDN430" s="570"/>
      <c r="WDO430" s="570"/>
      <c r="WDP430" s="570"/>
      <c r="WDQ430" s="570"/>
      <c r="WDR430" s="570"/>
      <c r="WDS430" s="570"/>
      <c r="WDT430" s="570"/>
      <c r="WDU430" s="570"/>
      <c r="WDV430" s="570"/>
      <c r="WDW430" s="570"/>
      <c r="WDX430" s="570"/>
      <c r="WDY430" s="570"/>
      <c r="WDZ430" s="570"/>
      <c r="WEA430" s="570"/>
      <c r="WEB430" s="570"/>
      <c r="WEC430" s="570"/>
      <c r="WED430" s="570"/>
      <c r="WEE430" s="570"/>
      <c r="WEF430" s="570"/>
      <c r="WEG430" s="570"/>
      <c r="WEH430" s="570"/>
      <c r="WEI430" s="570"/>
      <c r="WEJ430" s="570"/>
      <c r="WEK430" s="570"/>
      <c r="WEL430" s="570"/>
      <c r="WEM430" s="570"/>
      <c r="WEN430" s="570"/>
      <c r="WEO430" s="570"/>
      <c r="WEP430" s="570"/>
      <c r="WEQ430" s="570"/>
      <c r="WER430" s="570"/>
      <c r="WES430" s="570"/>
      <c r="WET430" s="570"/>
      <c r="WEU430" s="570"/>
      <c r="WEV430" s="570"/>
      <c r="WEW430" s="570"/>
      <c r="WEX430" s="570"/>
      <c r="WEY430" s="570"/>
      <c r="WEZ430" s="570"/>
      <c r="WFA430" s="570"/>
      <c r="WFB430" s="570"/>
      <c r="WFC430" s="570"/>
      <c r="WFD430" s="570"/>
      <c r="WFE430" s="570"/>
      <c r="WFF430" s="570"/>
      <c r="WFG430" s="570"/>
      <c r="WFH430" s="570"/>
      <c r="WFI430" s="570"/>
      <c r="WFJ430" s="570"/>
      <c r="WFK430" s="570"/>
      <c r="WFL430" s="570"/>
      <c r="WFM430" s="570"/>
      <c r="WFN430" s="570"/>
      <c r="WFO430" s="570"/>
      <c r="WFP430" s="570"/>
      <c r="WFQ430" s="570"/>
      <c r="WFR430" s="570"/>
      <c r="WFS430" s="570"/>
      <c r="WFT430" s="570"/>
      <c r="WFU430" s="570"/>
      <c r="WFV430" s="570"/>
      <c r="WFW430" s="570"/>
      <c r="WFX430" s="570"/>
      <c r="WFY430" s="570"/>
      <c r="WFZ430" s="570"/>
      <c r="WGA430" s="570"/>
      <c r="WGB430" s="570"/>
      <c r="WGC430" s="570"/>
      <c r="WGD430" s="570"/>
      <c r="WGE430" s="570"/>
      <c r="WGF430" s="570"/>
      <c r="WGG430" s="570"/>
      <c r="WGH430" s="570"/>
      <c r="WGI430" s="570"/>
      <c r="WGJ430" s="570"/>
      <c r="WGK430" s="570"/>
      <c r="WGL430" s="570"/>
      <c r="WGM430" s="570"/>
      <c r="WGN430" s="570"/>
      <c r="WGO430" s="570"/>
      <c r="WGP430" s="570"/>
      <c r="WGQ430" s="570"/>
      <c r="WGR430" s="570"/>
      <c r="WGS430" s="570"/>
      <c r="WGT430" s="570"/>
      <c r="WGU430" s="570"/>
      <c r="WGV430" s="570"/>
      <c r="WGW430" s="570"/>
      <c r="WGX430" s="570"/>
      <c r="WGY430" s="570"/>
      <c r="WGZ430" s="570"/>
      <c r="WHA430" s="570"/>
      <c r="WHB430" s="570"/>
      <c r="WHC430" s="570"/>
      <c r="WHD430" s="570"/>
      <c r="WHE430" s="570"/>
      <c r="WHF430" s="570"/>
      <c r="WHG430" s="570"/>
      <c r="WHH430" s="570"/>
      <c r="WHI430" s="570"/>
      <c r="WHJ430" s="570"/>
      <c r="WHK430" s="570"/>
      <c r="WHL430" s="570"/>
      <c r="WHM430" s="570"/>
      <c r="WHN430" s="570"/>
      <c r="WHO430" s="570"/>
      <c r="WHP430" s="570"/>
      <c r="WHQ430" s="570"/>
      <c r="WHR430" s="570"/>
      <c r="WHS430" s="570"/>
      <c r="WHT430" s="570"/>
      <c r="WHU430" s="570"/>
      <c r="WHV430" s="570"/>
      <c r="WHW430" s="570"/>
      <c r="WHX430" s="570"/>
      <c r="WHY430" s="570"/>
      <c r="WHZ430" s="570"/>
      <c r="WIA430" s="570"/>
      <c r="WIB430" s="570"/>
      <c r="WIC430" s="570"/>
      <c r="WID430" s="570"/>
      <c r="WIE430" s="570"/>
      <c r="WIF430" s="570"/>
      <c r="WIG430" s="570"/>
      <c r="WIH430" s="570"/>
      <c r="WII430" s="570"/>
      <c r="WIJ430" s="570"/>
      <c r="WIK430" s="570"/>
      <c r="WIL430" s="570"/>
      <c r="WIM430" s="570"/>
      <c r="WIN430" s="570"/>
      <c r="WIO430" s="570"/>
      <c r="WIP430" s="570"/>
      <c r="WIQ430" s="570"/>
      <c r="WIR430" s="570"/>
      <c r="WIS430" s="570"/>
      <c r="WIT430" s="570"/>
      <c r="WIU430" s="570"/>
      <c r="WIV430" s="570"/>
      <c r="WIW430" s="570"/>
      <c r="WIX430" s="570"/>
      <c r="WIY430" s="570"/>
      <c r="WIZ430" s="570"/>
      <c r="WJA430" s="570"/>
      <c r="WJB430" s="570"/>
      <c r="WJC430" s="570"/>
      <c r="WJD430" s="570"/>
      <c r="WJE430" s="570"/>
      <c r="WJF430" s="570"/>
      <c r="WJG430" s="570"/>
      <c r="WJH430" s="570"/>
      <c r="WJI430" s="570"/>
      <c r="WJJ430" s="570"/>
      <c r="WJK430" s="570"/>
      <c r="WJL430" s="570"/>
      <c r="WJM430" s="570"/>
      <c r="WJN430" s="570"/>
      <c r="WJO430" s="570"/>
      <c r="WJP430" s="570"/>
      <c r="WJQ430" s="570"/>
      <c r="WJR430" s="570"/>
      <c r="WJS430" s="570"/>
      <c r="WJT430" s="570"/>
      <c r="WJU430" s="570"/>
      <c r="WJV430" s="570"/>
      <c r="WJW430" s="570"/>
      <c r="WJX430" s="570"/>
      <c r="WJY430" s="570"/>
      <c r="WJZ430" s="570"/>
      <c r="WKA430" s="570"/>
      <c r="WKB430" s="570"/>
      <c r="WKC430" s="570"/>
      <c r="WKD430" s="570"/>
      <c r="WKE430" s="570"/>
      <c r="WKF430" s="570"/>
      <c r="WKG430" s="570"/>
      <c r="WKH430" s="570"/>
      <c r="WKI430" s="570"/>
      <c r="WKJ430" s="570"/>
      <c r="WKK430" s="570"/>
      <c r="WKL430" s="570"/>
      <c r="WKM430" s="570"/>
      <c r="WKN430" s="570"/>
      <c r="WKO430" s="570"/>
      <c r="WKP430" s="570"/>
      <c r="WKQ430" s="570"/>
      <c r="WKR430" s="570"/>
      <c r="WKS430" s="570"/>
      <c r="WKT430" s="570"/>
      <c r="WKU430" s="570"/>
      <c r="WKV430" s="570"/>
      <c r="WKW430" s="570"/>
      <c r="WKX430" s="570"/>
      <c r="WKY430" s="570"/>
      <c r="WKZ430" s="570"/>
      <c r="WLA430" s="570"/>
      <c r="WLB430" s="570"/>
      <c r="WLC430" s="570"/>
      <c r="WLD430" s="570"/>
      <c r="WLE430" s="570"/>
      <c r="WLF430" s="570"/>
      <c r="WLG430" s="570"/>
      <c r="WLH430" s="570"/>
      <c r="WLI430" s="570"/>
      <c r="WLJ430" s="570"/>
      <c r="WLK430" s="570"/>
      <c r="WLL430" s="570"/>
      <c r="WLM430" s="570"/>
      <c r="WLN430" s="570"/>
      <c r="WLO430" s="570"/>
      <c r="WLP430" s="570"/>
      <c r="WLQ430" s="570"/>
      <c r="WLR430" s="570"/>
      <c r="WLS430" s="570"/>
      <c r="WLT430" s="570"/>
      <c r="WLU430" s="570"/>
      <c r="WLV430" s="570"/>
      <c r="WLW430" s="570"/>
      <c r="WLX430" s="570"/>
      <c r="WLY430" s="570"/>
      <c r="WLZ430" s="570"/>
      <c r="WMA430" s="570"/>
      <c r="WMB430" s="570"/>
      <c r="WMC430" s="570"/>
      <c r="WMD430" s="570"/>
      <c r="WME430" s="570"/>
      <c r="WMF430" s="570"/>
      <c r="WMG430" s="570"/>
      <c r="WMH430" s="570"/>
      <c r="WMI430" s="570"/>
      <c r="WMJ430" s="570"/>
      <c r="WMK430" s="570"/>
      <c r="WML430" s="570"/>
      <c r="WMM430" s="570"/>
      <c r="WMN430" s="570"/>
      <c r="WMO430" s="570"/>
      <c r="WMP430" s="570"/>
      <c r="WMQ430" s="570"/>
      <c r="WMR430" s="570"/>
      <c r="WMS430" s="570"/>
      <c r="WMT430" s="570"/>
      <c r="WMU430" s="570"/>
      <c r="WMV430" s="570"/>
      <c r="WMW430" s="570"/>
      <c r="WMX430" s="570"/>
      <c r="WMY430" s="570"/>
      <c r="WMZ430" s="570"/>
      <c r="WNA430" s="570"/>
      <c r="WNB430" s="570"/>
      <c r="WNC430" s="570"/>
      <c r="WND430" s="570"/>
      <c r="WNE430" s="570"/>
      <c r="WNF430" s="570"/>
      <c r="WNG430" s="570"/>
      <c r="WNH430" s="570"/>
      <c r="WNI430" s="570"/>
      <c r="WNJ430" s="570"/>
      <c r="WNK430" s="570"/>
      <c r="WNL430" s="570"/>
      <c r="WNM430" s="570"/>
      <c r="WNN430" s="570"/>
      <c r="WNO430" s="570"/>
      <c r="WNP430" s="570"/>
      <c r="WNQ430" s="570"/>
      <c r="WNR430" s="570"/>
      <c r="WNS430" s="570"/>
      <c r="WNT430" s="570"/>
      <c r="WNU430" s="570"/>
      <c r="WNV430" s="570"/>
      <c r="WNW430" s="570"/>
      <c r="WNX430" s="570"/>
      <c r="WNY430" s="570"/>
      <c r="WNZ430" s="570"/>
      <c r="WOA430" s="570"/>
      <c r="WOB430" s="570"/>
      <c r="WOC430" s="570"/>
      <c r="WOD430" s="570"/>
      <c r="WOE430" s="570"/>
      <c r="WOF430" s="570"/>
      <c r="WOG430" s="570"/>
      <c r="WOH430" s="570"/>
      <c r="WOI430" s="570"/>
      <c r="WOJ430" s="570"/>
      <c r="WOK430" s="570"/>
      <c r="WOL430" s="570"/>
      <c r="WOM430" s="570"/>
      <c r="WON430" s="570"/>
      <c r="WOO430" s="570"/>
      <c r="WOP430" s="570"/>
      <c r="WOQ430" s="570"/>
      <c r="WOR430" s="570"/>
      <c r="WOS430" s="570"/>
      <c r="WOT430" s="570"/>
      <c r="WOU430" s="570"/>
      <c r="WOV430" s="570"/>
      <c r="WOW430" s="570"/>
      <c r="WOX430" s="570"/>
      <c r="WOY430" s="570"/>
      <c r="WOZ430" s="570"/>
      <c r="WPA430" s="570"/>
      <c r="WPB430" s="570"/>
      <c r="WPC430" s="570"/>
      <c r="WPD430" s="570"/>
      <c r="WPE430" s="570"/>
      <c r="WPF430" s="570"/>
      <c r="WPG430" s="570"/>
      <c r="WPH430" s="570"/>
      <c r="WPI430" s="570"/>
      <c r="WPJ430" s="570"/>
      <c r="WPK430" s="570"/>
      <c r="WPL430" s="570"/>
      <c r="WPM430" s="570"/>
      <c r="WPN430" s="570"/>
      <c r="WPO430" s="570"/>
      <c r="WPP430" s="570"/>
      <c r="WPQ430" s="570"/>
      <c r="WPR430" s="570"/>
      <c r="WPS430" s="570"/>
      <c r="WPT430" s="570"/>
      <c r="WPU430" s="570"/>
      <c r="WPV430" s="570"/>
      <c r="WPW430" s="570"/>
      <c r="WPX430" s="570"/>
      <c r="WPY430" s="570"/>
      <c r="WPZ430" s="570"/>
      <c r="WQA430" s="570"/>
      <c r="WQB430" s="570"/>
      <c r="WQC430" s="570"/>
      <c r="WQD430" s="570"/>
      <c r="WQE430" s="570"/>
      <c r="WQF430" s="570"/>
      <c r="WQG430" s="570"/>
      <c r="WQH430" s="570"/>
      <c r="WQI430" s="570"/>
      <c r="WQJ430" s="570"/>
      <c r="WQK430" s="570"/>
      <c r="WQL430" s="570"/>
      <c r="WQM430" s="570"/>
      <c r="WQN430" s="570"/>
      <c r="WQO430" s="570"/>
      <c r="WQP430" s="570"/>
      <c r="WQQ430" s="570"/>
      <c r="WQR430" s="570"/>
      <c r="WQS430" s="570"/>
      <c r="WQT430" s="570"/>
      <c r="WQU430" s="570"/>
      <c r="WQV430" s="570"/>
      <c r="WQW430" s="570"/>
      <c r="WQX430" s="570"/>
      <c r="WQY430" s="570"/>
      <c r="WQZ430" s="570"/>
      <c r="WRA430" s="570"/>
      <c r="WRB430" s="570"/>
      <c r="WRC430" s="570"/>
      <c r="WRD430" s="570"/>
      <c r="WRE430" s="570"/>
      <c r="WRF430" s="570"/>
      <c r="WRG430" s="570"/>
      <c r="WRH430" s="570"/>
      <c r="WRI430" s="570"/>
      <c r="WRJ430" s="570"/>
      <c r="WRK430" s="570"/>
      <c r="WRL430" s="570"/>
      <c r="WRM430" s="570"/>
      <c r="WRN430" s="570"/>
      <c r="WRO430" s="570"/>
      <c r="WRP430" s="570"/>
      <c r="WRQ430" s="570"/>
      <c r="WRR430" s="570"/>
      <c r="WRS430" s="570"/>
      <c r="WRT430" s="570"/>
      <c r="WRU430" s="570"/>
      <c r="WRV430" s="570"/>
      <c r="WRW430" s="570"/>
      <c r="WRX430" s="570"/>
      <c r="WRY430" s="570"/>
      <c r="WRZ430" s="570"/>
      <c r="WSA430" s="570"/>
      <c r="WSB430" s="570"/>
      <c r="WSC430" s="570"/>
      <c r="WSD430" s="570"/>
      <c r="WSE430" s="570"/>
      <c r="WSF430" s="570"/>
      <c r="WSG430" s="570"/>
      <c r="WSH430" s="570"/>
      <c r="WSI430" s="570"/>
      <c r="WSJ430" s="570"/>
      <c r="WSK430" s="570"/>
      <c r="WSL430" s="570"/>
      <c r="WSM430" s="570"/>
      <c r="WSN430" s="570"/>
      <c r="WSO430" s="570"/>
      <c r="WSP430" s="570"/>
      <c r="WSQ430" s="570"/>
      <c r="WSR430" s="570"/>
      <c r="WSS430" s="570"/>
      <c r="WST430" s="570"/>
      <c r="WSU430" s="570"/>
      <c r="WSV430" s="570"/>
      <c r="WSW430" s="570"/>
      <c r="WSX430" s="570"/>
      <c r="WSY430" s="570"/>
      <c r="WSZ430" s="570"/>
      <c r="WTA430" s="570"/>
      <c r="WTB430" s="570"/>
      <c r="WTC430" s="570"/>
      <c r="WTD430" s="570"/>
      <c r="WTE430" s="570"/>
      <c r="WTF430" s="570"/>
      <c r="WTG430" s="570"/>
      <c r="WTH430" s="570"/>
      <c r="WTI430" s="570"/>
      <c r="WTJ430" s="570"/>
      <c r="WTK430" s="570"/>
      <c r="WTL430" s="570"/>
      <c r="WTM430" s="570"/>
      <c r="WTN430" s="570"/>
      <c r="WTO430" s="570"/>
      <c r="WTP430" s="570"/>
      <c r="WTQ430" s="570"/>
      <c r="WTR430" s="570"/>
      <c r="WTS430" s="570"/>
      <c r="WTT430" s="570"/>
      <c r="WTU430" s="570"/>
      <c r="WTV430" s="570"/>
      <c r="WTW430" s="570"/>
      <c r="WTX430" s="570"/>
      <c r="WTY430" s="570"/>
      <c r="WTZ430" s="570"/>
      <c r="WUA430" s="570"/>
      <c r="WUB430" s="570"/>
      <c r="WUC430" s="570"/>
      <c r="WUD430" s="570"/>
      <c r="WUE430" s="570"/>
      <c r="WUF430" s="570"/>
      <c r="WUG430" s="570"/>
      <c r="WUH430" s="570"/>
      <c r="WUI430" s="570"/>
      <c r="WUJ430" s="570"/>
      <c r="WUK430" s="570"/>
      <c r="WUL430" s="570"/>
      <c r="WUM430" s="570"/>
      <c r="WUN430" s="570"/>
      <c r="WUO430" s="570"/>
      <c r="WUP430" s="570"/>
      <c r="WUQ430" s="570"/>
      <c r="WUR430" s="570"/>
      <c r="WUS430" s="570"/>
      <c r="WUT430" s="570"/>
      <c r="WUU430" s="570"/>
      <c r="WUV430" s="570"/>
      <c r="WUW430" s="570"/>
      <c r="WUX430" s="570"/>
      <c r="WUY430" s="570"/>
      <c r="WUZ430" s="570"/>
      <c r="WVA430" s="570"/>
      <c r="WVB430" s="570"/>
      <c r="WVC430" s="570"/>
      <c r="WVD430" s="570"/>
      <c r="WVE430" s="570"/>
      <c r="WVF430" s="570"/>
      <c r="WVG430" s="570"/>
      <c r="WVH430" s="570"/>
      <c r="WVI430" s="570"/>
      <c r="WVJ430" s="570"/>
      <c r="WVK430" s="570"/>
      <c r="WVL430" s="570"/>
      <c r="WVM430" s="570"/>
      <c r="WVN430" s="570"/>
      <c r="WVO430" s="570"/>
      <c r="WVP430" s="570"/>
      <c r="WVQ430" s="570"/>
      <c r="WVR430" s="570"/>
      <c r="WVS430" s="570"/>
      <c r="WVT430" s="570"/>
      <c r="WVU430" s="570"/>
      <c r="WVV430" s="570"/>
      <c r="WVW430" s="570"/>
      <c r="WVX430" s="570"/>
      <c r="WVY430" s="570"/>
      <c r="WVZ430" s="570"/>
      <c r="WWA430" s="570"/>
      <c r="WWB430" s="570"/>
      <c r="WWC430" s="570"/>
      <c r="WWD430" s="570"/>
      <c r="WWE430" s="570"/>
      <c r="WWF430" s="570"/>
      <c r="WWG430" s="570"/>
      <c r="WWH430" s="570"/>
      <c r="WWI430" s="570"/>
      <c r="WWJ430" s="570"/>
      <c r="WWK430" s="570"/>
      <c r="WWL430" s="570"/>
      <c r="WWM430" s="570"/>
      <c r="WWN430" s="570"/>
      <c r="WWO430" s="570"/>
      <c r="WWP430" s="570"/>
      <c r="WWQ430" s="570"/>
      <c r="WWR430" s="570"/>
      <c r="WWS430" s="570"/>
      <c r="WWT430" s="570"/>
      <c r="WWU430" s="570"/>
      <c r="WWV430" s="570"/>
      <c r="WWW430" s="570"/>
      <c r="WWX430" s="570"/>
      <c r="WWY430" s="570"/>
      <c r="WWZ430" s="570"/>
      <c r="WXA430" s="570"/>
      <c r="WXB430" s="570"/>
      <c r="WXC430" s="570"/>
      <c r="WXD430" s="570"/>
      <c r="WXE430" s="570"/>
      <c r="WXF430" s="570"/>
      <c r="WXG430" s="570"/>
      <c r="WXH430" s="570"/>
      <c r="WXI430" s="570"/>
      <c r="WXJ430" s="570"/>
      <c r="WXK430" s="570"/>
      <c r="WXL430" s="570"/>
      <c r="WXM430" s="570"/>
      <c r="WXN430" s="570"/>
      <c r="WXO430" s="570"/>
      <c r="WXP430" s="570"/>
      <c r="WXQ430" s="570"/>
      <c r="WXR430" s="570"/>
      <c r="WXS430" s="570"/>
      <c r="WXT430" s="570"/>
      <c r="WXU430" s="570"/>
      <c r="WXV430" s="570"/>
      <c r="WXW430" s="570"/>
      <c r="WXX430" s="570"/>
      <c r="WXY430" s="570"/>
      <c r="WXZ430" s="570"/>
      <c r="WYA430" s="570"/>
      <c r="WYB430" s="570"/>
      <c r="WYC430" s="570"/>
      <c r="WYD430" s="570"/>
      <c r="WYE430" s="570"/>
      <c r="WYF430" s="570"/>
      <c r="WYG430" s="570"/>
      <c r="WYH430" s="570"/>
      <c r="WYI430" s="570"/>
      <c r="WYJ430" s="570"/>
      <c r="WYK430" s="570"/>
      <c r="WYL430" s="570"/>
      <c r="WYM430" s="570"/>
      <c r="WYN430" s="570"/>
      <c r="WYO430" s="570"/>
      <c r="WYP430" s="570"/>
      <c r="WYQ430" s="570"/>
      <c r="WYR430" s="570"/>
      <c r="WYS430" s="570"/>
      <c r="WYT430" s="570"/>
      <c r="WYU430" s="570"/>
      <c r="WYV430" s="570"/>
      <c r="WYW430" s="570"/>
      <c r="WYX430" s="570"/>
      <c r="WYY430" s="570"/>
      <c r="WYZ430" s="570"/>
      <c r="WZA430" s="570"/>
      <c r="WZB430" s="570"/>
      <c r="WZC430" s="570"/>
      <c r="WZD430" s="570"/>
      <c r="WZE430" s="570"/>
      <c r="WZF430" s="570"/>
      <c r="WZG430" s="570"/>
      <c r="WZH430" s="570"/>
      <c r="WZI430" s="570"/>
      <c r="WZJ430" s="570"/>
      <c r="WZK430" s="570"/>
      <c r="WZL430" s="570"/>
      <c r="WZM430" s="570"/>
      <c r="WZN430" s="570"/>
      <c r="WZO430" s="570"/>
      <c r="WZP430" s="570"/>
      <c r="WZQ430" s="570"/>
      <c r="WZR430" s="570"/>
      <c r="WZS430" s="570"/>
      <c r="WZT430" s="570"/>
      <c r="WZU430" s="570"/>
      <c r="WZV430" s="570"/>
      <c r="WZW430" s="570"/>
      <c r="WZX430" s="570"/>
      <c r="WZY430" s="570"/>
      <c r="WZZ430" s="570"/>
      <c r="XAA430" s="570"/>
      <c r="XAB430" s="570"/>
      <c r="XAC430" s="570"/>
      <c r="XAD430" s="570"/>
      <c r="XAE430" s="570"/>
      <c r="XAF430" s="570"/>
      <c r="XAG430" s="570"/>
      <c r="XAH430" s="570"/>
      <c r="XAI430" s="570"/>
      <c r="XAJ430" s="570"/>
      <c r="XAK430" s="570"/>
      <c r="XAL430" s="570"/>
      <c r="XAM430" s="570"/>
      <c r="XAN430" s="570"/>
      <c r="XAO430" s="570"/>
      <c r="XAP430" s="570"/>
      <c r="XAQ430" s="570"/>
      <c r="XAR430" s="570"/>
      <c r="XAS430" s="570"/>
      <c r="XAT430" s="570"/>
      <c r="XAU430" s="570"/>
      <c r="XAV430" s="570"/>
      <c r="XAW430" s="570"/>
      <c r="XAX430" s="570"/>
      <c r="XAY430" s="570"/>
      <c r="XAZ430" s="570"/>
      <c r="XBA430" s="570"/>
      <c r="XBB430" s="570"/>
      <c r="XBC430" s="570"/>
      <c r="XBD430" s="570"/>
      <c r="XBE430" s="570"/>
      <c r="XBF430" s="570"/>
      <c r="XBG430" s="570"/>
      <c r="XBH430" s="570"/>
      <c r="XBI430" s="570"/>
      <c r="XBJ430" s="570"/>
      <c r="XBK430" s="570"/>
      <c r="XBL430" s="570"/>
      <c r="XBM430" s="570"/>
      <c r="XBN430" s="570"/>
      <c r="XBO430" s="570"/>
      <c r="XBP430" s="570"/>
      <c r="XBQ430" s="570"/>
      <c r="XBR430" s="570"/>
      <c r="XBS430" s="570"/>
      <c r="XBT430" s="570"/>
      <c r="XBU430" s="570"/>
      <c r="XBV430" s="570"/>
      <c r="XBW430" s="570"/>
      <c r="XBX430" s="570"/>
      <c r="XBY430" s="570"/>
      <c r="XBZ430" s="570"/>
      <c r="XCA430" s="570"/>
      <c r="XCB430" s="570"/>
      <c r="XCC430" s="570"/>
      <c r="XCD430" s="570"/>
      <c r="XCE430" s="570"/>
      <c r="XCF430" s="570"/>
      <c r="XCG430" s="570"/>
      <c r="XCH430" s="570"/>
      <c r="XCI430" s="570"/>
      <c r="XCJ430" s="570"/>
      <c r="XCK430" s="570"/>
      <c r="XCL430" s="570"/>
      <c r="XCM430" s="570"/>
      <c r="XCN430" s="570"/>
      <c r="XCO430" s="570"/>
      <c r="XCP430" s="570"/>
      <c r="XCQ430" s="570"/>
      <c r="XCR430" s="570"/>
      <c r="XCS430" s="570"/>
      <c r="XCT430" s="570"/>
      <c r="XCU430" s="570"/>
      <c r="XCV430" s="570"/>
      <c r="XCW430" s="570"/>
      <c r="XCX430" s="570"/>
      <c r="XCY430" s="570"/>
      <c r="XCZ430" s="570"/>
      <c r="XDA430" s="570"/>
      <c r="XDB430" s="570"/>
      <c r="XDC430" s="570"/>
      <c r="XDD430" s="570"/>
      <c r="XDE430" s="570"/>
      <c r="XDF430" s="570"/>
      <c r="XDG430" s="570"/>
      <c r="XDH430" s="570"/>
      <c r="XDI430" s="570"/>
      <c r="XDJ430" s="570"/>
      <c r="XDK430" s="570"/>
      <c r="XDL430" s="570"/>
      <c r="XDM430" s="570"/>
      <c r="XDN430" s="570"/>
      <c r="XDO430" s="570"/>
      <c r="XDP430" s="570"/>
      <c r="XDQ430" s="570"/>
      <c r="XDR430" s="570"/>
      <c r="XDS430" s="570"/>
      <c r="XDT430" s="570"/>
      <c r="XDU430" s="570"/>
      <c r="XDV430" s="570"/>
      <c r="XDW430" s="570"/>
      <c r="XDX430" s="570"/>
      <c r="XDY430" s="570"/>
      <c r="XDZ430" s="570"/>
      <c r="XEA430" s="570"/>
      <c r="XEB430" s="570"/>
      <c r="XEC430" s="570"/>
      <c r="XED430" s="570"/>
      <c r="XEE430" s="570"/>
      <c r="XEF430" s="570"/>
      <c r="XEG430" s="570"/>
      <c r="XEH430" s="570"/>
      <c r="XEI430" s="570"/>
      <c r="XEJ430" s="570"/>
      <c r="XEK430" s="570"/>
      <c r="XEL430" s="570"/>
      <c r="XEM430" s="570"/>
      <c r="XEN430" s="570"/>
      <c r="XEO430" s="570"/>
      <c r="XEP430" s="570"/>
      <c r="XEQ430" s="570"/>
      <c r="XER430" s="570"/>
      <c r="XES430" s="570"/>
      <c r="XET430" s="570"/>
      <c r="XEU430" s="570"/>
      <c r="XEV430" s="570"/>
      <c r="XEW430" s="570"/>
      <c r="XEX430" s="570"/>
      <c r="XEY430" s="570"/>
      <c r="XEZ430" s="570"/>
      <c r="XFA430" s="570"/>
      <c r="XFB430" s="570"/>
      <c r="XFC430" s="570"/>
      <c r="XFD430" s="570"/>
    </row>
    <row r="431" spans="1:16384" s="376" customFormat="1">
      <c r="A431" s="376" t="s">
        <v>2467</v>
      </c>
      <c r="B431" s="376" t="s">
        <v>2468</v>
      </c>
      <c r="C431" s="376" t="s">
        <v>2469</v>
      </c>
      <c r="E431" s="376">
        <v>5300</v>
      </c>
      <c r="F431" s="574">
        <v>5300</v>
      </c>
      <c r="G431" s="574">
        <f>E431-F431</f>
        <v>0</v>
      </c>
      <c r="H431" s="574"/>
      <c r="I431" s="575"/>
      <c r="J431" s="575"/>
      <c r="K431" s="575"/>
      <c r="L431" s="575"/>
      <c r="M431" s="575"/>
      <c r="N431" s="575"/>
      <c r="O431" s="575"/>
      <c r="P431" s="575"/>
      <c r="Q431" s="575"/>
      <c r="R431" s="575"/>
      <c r="S431" s="575"/>
      <c r="T431" s="575"/>
      <c r="U431" s="575"/>
      <c r="V431" s="575"/>
      <c r="W431" s="575"/>
      <c r="X431" s="575"/>
      <c r="Y431" s="575"/>
      <c r="Z431" s="575"/>
      <c r="AA431" s="575"/>
      <c r="AB431" s="575"/>
      <c r="AC431" s="575"/>
      <c r="AD431" s="575"/>
      <c r="AE431" s="575"/>
      <c r="AF431" s="575"/>
      <c r="AG431" s="575"/>
      <c r="AH431" s="575"/>
      <c r="AI431" s="575"/>
      <c r="AJ431" s="575"/>
      <c r="AK431" s="575"/>
      <c r="AL431" s="575"/>
      <c r="AM431" s="575"/>
      <c r="AN431" s="575"/>
      <c r="AO431" s="575"/>
      <c r="AP431" s="575"/>
      <c r="AQ431" s="575"/>
      <c r="AR431" s="575"/>
      <c r="AS431" s="575"/>
      <c r="AT431" s="575"/>
      <c r="AU431" s="575"/>
      <c r="AV431" s="575"/>
      <c r="AW431" s="575"/>
      <c r="AX431" s="575"/>
      <c r="AY431" s="575"/>
      <c r="AZ431" s="575"/>
      <c r="BA431" s="575"/>
      <c r="BB431" s="575"/>
      <c r="BC431" s="575"/>
      <c r="BD431" s="575"/>
      <c r="BE431" s="575"/>
      <c r="BF431" s="575"/>
      <c r="BG431" s="575"/>
      <c r="BH431" s="575"/>
      <c r="BI431" s="575"/>
      <c r="BJ431" s="575"/>
      <c r="BK431" s="575"/>
      <c r="BL431" s="575"/>
      <c r="BM431" s="575"/>
      <c r="BN431" s="575"/>
      <c r="BO431" s="575"/>
      <c r="BP431" s="575"/>
      <c r="BQ431" s="575"/>
      <c r="BR431" s="575"/>
      <c r="BS431" s="575"/>
      <c r="BT431" s="575"/>
      <c r="BU431" s="575"/>
      <c r="BV431" s="575"/>
      <c r="BW431" s="575"/>
      <c r="BX431" s="575"/>
      <c r="BY431" s="575"/>
      <c r="BZ431" s="575"/>
      <c r="CA431" s="575"/>
      <c r="CB431" s="575"/>
      <c r="CC431" s="575"/>
      <c r="CD431" s="575"/>
      <c r="CE431" s="575"/>
      <c r="CF431" s="575"/>
      <c r="CG431" s="575"/>
      <c r="CH431" s="575"/>
      <c r="CI431" s="575"/>
      <c r="CJ431" s="575"/>
      <c r="CK431" s="575"/>
      <c r="CL431" s="575"/>
      <c r="CM431" s="575"/>
      <c r="CN431" s="575"/>
      <c r="CO431" s="575"/>
      <c r="CP431" s="575"/>
      <c r="CQ431" s="575"/>
      <c r="CR431" s="575"/>
      <c r="CS431" s="575"/>
      <c r="CT431" s="575"/>
      <c r="CU431" s="575"/>
      <c r="CV431" s="575"/>
      <c r="CW431" s="575"/>
      <c r="CX431" s="575"/>
      <c r="CY431" s="575"/>
      <c r="CZ431" s="575"/>
      <c r="DA431" s="575"/>
      <c r="DB431" s="575"/>
      <c r="DC431" s="575"/>
      <c r="DD431" s="575"/>
      <c r="DE431" s="575"/>
      <c r="DF431" s="575"/>
      <c r="DG431" s="575"/>
      <c r="DH431" s="575"/>
      <c r="DI431" s="575"/>
      <c r="DJ431" s="575"/>
      <c r="DK431" s="575"/>
      <c r="DL431" s="575"/>
      <c r="DM431" s="575"/>
      <c r="DN431" s="575"/>
      <c r="DO431" s="575"/>
      <c r="DP431" s="575"/>
      <c r="DQ431" s="575"/>
      <c r="DR431" s="575"/>
      <c r="DS431" s="575"/>
      <c r="DT431" s="575"/>
      <c r="DU431" s="575"/>
      <c r="DV431" s="575"/>
      <c r="DW431" s="575"/>
      <c r="DX431" s="575"/>
      <c r="DY431" s="575"/>
      <c r="DZ431" s="575"/>
      <c r="EA431" s="575"/>
      <c r="EB431" s="575"/>
      <c r="EC431" s="575"/>
      <c r="ED431" s="575"/>
      <c r="EE431" s="575"/>
      <c r="EF431" s="575"/>
      <c r="EG431" s="575"/>
      <c r="EH431" s="575"/>
      <c r="EI431" s="575"/>
      <c r="EJ431" s="575"/>
      <c r="EK431" s="575"/>
      <c r="EL431" s="575"/>
      <c r="EM431" s="575"/>
      <c r="EN431" s="575"/>
      <c r="EO431" s="575"/>
      <c r="EP431" s="575"/>
      <c r="EQ431" s="575"/>
      <c r="ER431" s="575"/>
      <c r="ES431" s="575"/>
      <c r="ET431" s="575"/>
      <c r="EU431" s="575"/>
      <c r="EV431" s="575"/>
      <c r="EW431" s="575"/>
      <c r="EX431" s="575"/>
      <c r="EY431" s="575"/>
      <c r="EZ431" s="575"/>
      <c r="FA431" s="575"/>
      <c r="FB431" s="575"/>
      <c r="FC431" s="575"/>
      <c r="FD431" s="575"/>
      <c r="FE431" s="575"/>
      <c r="FF431" s="575"/>
      <c r="FG431" s="575"/>
      <c r="FH431" s="575"/>
      <c r="FI431" s="575"/>
      <c r="FJ431" s="575"/>
      <c r="FK431" s="575"/>
      <c r="FL431" s="575"/>
      <c r="FM431" s="575"/>
      <c r="FN431" s="575"/>
      <c r="FO431" s="575"/>
      <c r="FP431" s="575"/>
      <c r="FQ431" s="575"/>
      <c r="FR431" s="575"/>
      <c r="FS431" s="575"/>
      <c r="FT431" s="575"/>
      <c r="FU431" s="575"/>
      <c r="FV431" s="575"/>
      <c r="FW431" s="575"/>
      <c r="FX431" s="575"/>
      <c r="FY431" s="575"/>
      <c r="FZ431" s="575"/>
      <c r="GA431" s="575"/>
      <c r="GB431" s="575"/>
      <c r="GC431" s="575"/>
      <c r="GD431" s="575"/>
      <c r="GE431" s="575"/>
      <c r="GF431" s="575"/>
      <c r="GG431" s="575"/>
      <c r="GH431" s="575"/>
      <c r="GI431" s="575"/>
      <c r="GJ431" s="575"/>
      <c r="GK431" s="575"/>
      <c r="GL431" s="575"/>
      <c r="GM431" s="575"/>
      <c r="GN431" s="575"/>
      <c r="GO431" s="575"/>
      <c r="GP431" s="575"/>
      <c r="GQ431" s="575"/>
      <c r="GR431" s="575"/>
      <c r="GS431" s="575"/>
      <c r="GT431" s="575"/>
      <c r="GU431" s="575"/>
      <c r="GV431" s="575"/>
      <c r="GW431" s="575"/>
      <c r="GX431" s="575"/>
      <c r="GY431" s="575"/>
      <c r="GZ431" s="575"/>
      <c r="HA431" s="575"/>
      <c r="HB431" s="575"/>
      <c r="HC431" s="575"/>
      <c r="HD431" s="575"/>
      <c r="HE431" s="575"/>
      <c r="HF431" s="575"/>
      <c r="HG431" s="575"/>
      <c r="HH431" s="575"/>
      <c r="HI431" s="575"/>
      <c r="HJ431" s="575"/>
      <c r="HK431" s="575"/>
      <c r="HL431" s="575"/>
      <c r="HM431" s="575"/>
      <c r="HN431" s="575"/>
      <c r="HO431" s="575"/>
      <c r="HP431" s="575"/>
      <c r="HQ431" s="575"/>
      <c r="HR431" s="575"/>
      <c r="HS431" s="575"/>
      <c r="HT431" s="575"/>
      <c r="HU431" s="575"/>
      <c r="HV431" s="575"/>
      <c r="HW431" s="575"/>
      <c r="HX431" s="575"/>
      <c r="HY431" s="575"/>
      <c r="HZ431" s="575"/>
      <c r="IA431" s="575"/>
      <c r="IB431" s="575"/>
      <c r="IC431" s="575"/>
      <c r="ID431" s="575"/>
      <c r="IE431" s="575"/>
      <c r="IF431" s="575"/>
      <c r="IG431" s="575"/>
      <c r="IH431" s="575"/>
      <c r="II431" s="575"/>
      <c r="IJ431" s="575"/>
      <c r="IK431" s="575"/>
      <c r="IL431" s="575"/>
      <c r="IM431" s="575"/>
      <c r="IN431" s="575"/>
      <c r="IO431" s="575"/>
      <c r="IP431" s="575"/>
      <c r="IQ431" s="575"/>
      <c r="IR431" s="575"/>
      <c r="IS431" s="575"/>
      <c r="IT431" s="575"/>
      <c r="IU431" s="575"/>
      <c r="IV431" s="575"/>
      <c r="IW431" s="575"/>
      <c r="IX431" s="575"/>
      <c r="IY431" s="575"/>
      <c r="IZ431" s="575"/>
      <c r="JA431" s="575"/>
      <c r="JB431" s="575"/>
      <c r="JC431" s="575"/>
      <c r="JD431" s="575"/>
      <c r="JE431" s="575"/>
      <c r="JF431" s="575"/>
      <c r="JG431" s="575"/>
      <c r="JH431" s="575"/>
      <c r="JI431" s="575"/>
      <c r="JJ431" s="575"/>
      <c r="JK431" s="575"/>
      <c r="JL431" s="575"/>
      <c r="JM431" s="575"/>
      <c r="JN431" s="575"/>
      <c r="JO431" s="575"/>
      <c r="JP431" s="575"/>
      <c r="JQ431" s="575"/>
      <c r="JR431" s="575"/>
      <c r="JS431" s="575"/>
      <c r="JT431" s="575"/>
      <c r="JU431" s="575"/>
      <c r="JV431" s="575"/>
      <c r="JW431" s="575"/>
      <c r="JX431" s="575"/>
      <c r="JY431" s="575"/>
      <c r="JZ431" s="575"/>
      <c r="KA431" s="575"/>
      <c r="KB431" s="575"/>
      <c r="KC431" s="575"/>
      <c r="KD431" s="575"/>
      <c r="KE431" s="575"/>
      <c r="KF431" s="575"/>
      <c r="KG431" s="575"/>
      <c r="KH431" s="575"/>
      <c r="KI431" s="575"/>
      <c r="KJ431" s="575"/>
      <c r="KK431" s="575"/>
      <c r="KL431" s="575"/>
      <c r="KM431" s="575"/>
      <c r="KN431" s="575"/>
      <c r="KO431" s="575"/>
      <c r="KP431" s="575"/>
      <c r="KQ431" s="575"/>
      <c r="KR431" s="575"/>
      <c r="KS431" s="575"/>
      <c r="KT431" s="575"/>
      <c r="KU431" s="575"/>
      <c r="KV431" s="575"/>
      <c r="KW431" s="575"/>
      <c r="KX431" s="575"/>
      <c r="KY431" s="575"/>
      <c r="KZ431" s="575"/>
      <c r="LA431" s="575"/>
      <c r="LB431" s="575"/>
      <c r="LC431" s="575"/>
      <c r="LD431" s="575"/>
      <c r="LE431" s="575"/>
      <c r="LF431" s="575"/>
      <c r="LG431" s="575"/>
      <c r="LH431" s="575"/>
      <c r="LI431" s="575"/>
      <c r="LJ431" s="575"/>
      <c r="LK431" s="575"/>
      <c r="LL431" s="575"/>
      <c r="LM431" s="575"/>
      <c r="LN431" s="575"/>
      <c r="LO431" s="575"/>
      <c r="LP431" s="575"/>
      <c r="LQ431" s="575"/>
      <c r="LR431" s="575"/>
      <c r="LS431" s="575"/>
      <c r="LT431" s="575"/>
      <c r="LU431" s="575"/>
      <c r="LV431" s="575"/>
      <c r="LW431" s="575"/>
      <c r="LX431" s="575"/>
      <c r="LY431" s="575"/>
      <c r="LZ431" s="575"/>
      <c r="MA431" s="575"/>
      <c r="MB431" s="575"/>
      <c r="MC431" s="575"/>
      <c r="MD431" s="575"/>
      <c r="ME431" s="575"/>
      <c r="MF431" s="575"/>
      <c r="MG431" s="575"/>
      <c r="MH431" s="575"/>
      <c r="MI431" s="575"/>
      <c r="MJ431" s="575"/>
      <c r="MK431" s="575"/>
      <c r="ML431" s="575"/>
      <c r="MM431" s="575"/>
      <c r="MN431" s="575"/>
      <c r="MO431" s="575"/>
      <c r="MP431" s="575"/>
      <c r="MQ431" s="575"/>
      <c r="MR431" s="575"/>
      <c r="MS431" s="575"/>
      <c r="MT431" s="575"/>
      <c r="MU431" s="575"/>
      <c r="MV431" s="575"/>
      <c r="MW431" s="575"/>
      <c r="MX431" s="575"/>
      <c r="MY431" s="575"/>
      <c r="MZ431" s="575"/>
      <c r="NA431" s="575"/>
      <c r="NB431" s="575"/>
      <c r="NC431" s="575"/>
      <c r="ND431" s="575"/>
      <c r="NE431" s="575"/>
      <c r="NF431" s="575"/>
      <c r="NG431" s="575"/>
      <c r="NH431" s="575"/>
      <c r="NI431" s="575"/>
      <c r="NJ431" s="575"/>
      <c r="NK431" s="575"/>
      <c r="NL431" s="575"/>
      <c r="NM431" s="575"/>
      <c r="NN431" s="575"/>
      <c r="NO431" s="575"/>
      <c r="NP431" s="575"/>
      <c r="NQ431" s="575"/>
      <c r="NR431" s="575"/>
      <c r="NS431" s="575"/>
      <c r="NT431" s="575"/>
      <c r="NU431" s="575"/>
      <c r="NV431" s="575"/>
      <c r="NW431" s="575"/>
      <c r="NX431" s="575"/>
      <c r="NY431" s="575"/>
      <c r="NZ431" s="575"/>
      <c r="OA431" s="575"/>
      <c r="OB431" s="575"/>
      <c r="OC431" s="575"/>
      <c r="OD431" s="575"/>
      <c r="OE431" s="575"/>
      <c r="OF431" s="575"/>
      <c r="OG431" s="575"/>
      <c r="OH431" s="575"/>
      <c r="OI431" s="575"/>
      <c r="OJ431" s="575"/>
      <c r="OK431" s="575"/>
      <c r="OL431" s="575"/>
      <c r="OM431" s="575"/>
      <c r="ON431" s="575"/>
      <c r="OO431" s="575"/>
      <c r="OP431" s="575"/>
      <c r="OQ431" s="575"/>
      <c r="OR431" s="575"/>
      <c r="OS431" s="575"/>
      <c r="OT431" s="575"/>
      <c r="OU431" s="575"/>
      <c r="OV431" s="575"/>
      <c r="OW431" s="575"/>
      <c r="OX431" s="575"/>
      <c r="OY431" s="575"/>
      <c r="OZ431" s="575"/>
      <c r="PA431" s="575"/>
      <c r="PB431" s="575"/>
      <c r="PC431" s="575"/>
      <c r="PD431" s="575"/>
      <c r="PE431" s="575"/>
      <c r="PF431" s="575"/>
      <c r="PG431" s="575"/>
      <c r="PH431" s="575"/>
      <c r="PI431" s="575"/>
      <c r="PJ431" s="575"/>
      <c r="PK431" s="575"/>
      <c r="PL431" s="575"/>
      <c r="PM431" s="575"/>
      <c r="PN431" s="575"/>
      <c r="PO431" s="575"/>
      <c r="PP431" s="575"/>
      <c r="PQ431" s="575"/>
      <c r="PR431" s="575"/>
      <c r="PS431" s="575"/>
      <c r="PT431" s="575"/>
      <c r="PU431" s="575"/>
      <c r="PV431" s="575"/>
      <c r="PW431" s="575"/>
      <c r="PX431" s="575"/>
      <c r="PY431" s="575"/>
      <c r="PZ431" s="575"/>
      <c r="QA431" s="575"/>
      <c r="QB431" s="575"/>
      <c r="QC431" s="575"/>
      <c r="QD431" s="575"/>
      <c r="QE431" s="575"/>
      <c r="QF431" s="575"/>
      <c r="QG431" s="575"/>
      <c r="QH431" s="575"/>
      <c r="QI431" s="575"/>
      <c r="QJ431" s="575"/>
      <c r="QK431" s="575"/>
      <c r="QL431" s="575"/>
      <c r="QM431" s="575"/>
      <c r="QN431" s="575"/>
      <c r="QO431" s="575"/>
      <c r="QP431" s="575"/>
      <c r="QQ431" s="575"/>
      <c r="QR431" s="575"/>
      <c r="QS431" s="575"/>
      <c r="QT431" s="575"/>
      <c r="QU431" s="575"/>
      <c r="QV431" s="575"/>
      <c r="QW431" s="575"/>
      <c r="QX431" s="575"/>
      <c r="QY431" s="575"/>
      <c r="QZ431" s="575"/>
      <c r="RA431" s="575"/>
      <c r="RB431" s="575"/>
      <c r="RC431" s="575"/>
      <c r="RD431" s="575"/>
      <c r="RE431" s="575"/>
      <c r="RF431" s="575"/>
      <c r="RG431" s="575"/>
      <c r="RH431" s="575"/>
      <c r="RI431" s="575"/>
      <c r="RJ431" s="575"/>
      <c r="RK431" s="575"/>
      <c r="RL431" s="575"/>
      <c r="RM431" s="575"/>
      <c r="RN431" s="575"/>
      <c r="RO431" s="575"/>
      <c r="RP431" s="575"/>
      <c r="RQ431" s="575"/>
      <c r="RR431" s="575"/>
      <c r="RS431" s="575"/>
      <c r="RT431" s="575"/>
      <c r="RU431" s="575"/>
      <c r="RV431" s="575"/>
      <c r="RW431" s="575"/>
      <c r="RX431" s="575"/>
      <c r="RY431" s="575"/>
      <c r="RZ431" s="575"/>
      <c r="SA431" s="575"/>
      <c r="SB431" s="575"/>
      <c r="SC431" s="575"/>
      <c r="SD431" s="575"/>
      <c r="SE431" s="575"/>
      <c r="SF431" s="575"/>
      <c r="SG431" s="575"/>
      <c r="SH431" s="575"/>
      <c r="SI431" s="575"/>
      <c r="SJ431" s="575"/>
      <c r="SK431" s="575"/>
      <c r="SL431" s="575"/>
      <c r="SM431" s="575"/>
      <c r="SN431" s="575"/>
      <c r="SO431" s="575"/>
      <c r="SP431" s="575"/>
      <c r="SQ431" s="575"/>
      <c r="SR431" s="575"/>
      <c r="SS431" s="575"/>
      <c r="ST431" s="575"/>
      <c r="SU431" s="575"/>
      <c r="SV431" s="575"/>
      <c r="SW431" s="575"/>
      <c r="SX431" s="575"/>
      <c r="SY431" s="575"/>
      <c r="SZ431" s="575"/>
      <c r="TA431" s="575"/>
      <c r="TB431" s="575"/>
      <c r="TC431" s="575"/>
      <c r="TD431" s="575"/>
      <c r="TE431" s="575"/>
      <c r="TF431" s="575"/>
      <c r="TG431" s="575"/>
      <c r="TH431" s="575"/>
      <c r="TI431" s="575"/>
      <c r="TJ431" s="575"/>
      <c r="TK431" s="575"/>
      <c r="TL431" s="575"/>
      <c r="TM431" s="575"/>
      <c r="TN431" s="575"/>
      <c r="TO431" s="575"/>
      <c r="TP431" s="575"/>
      <c r="TQ431" s="575"/>
      <c r="TR431" s="575"/>
      <c r="TS431" s="575"/>
      <c r="TT431" s="575"/>
      <c r="TU431" s="575"/>
      <c r="TV431" s="575"/>
      <c r="TW431" s="575"/>
      <c r="TX431" s="575"/>
      <c r="TY431" s="575"/>
      <c r="TZ431" s="575"/>
      <c r="UA431" s="575"/>
      <c r="UB431" s="575"/>
      <c r="UC431" s="575"/>
      <c r="UD431" s="575"/>
      <c r="UE431" s="575"/>
      <c r="UF431" s="575"/>
      <c r="UG431" s="575"/>
      <c r="UH431" s="575"/>
      <c r="UI431" s="575"/>
      <c r="UJ431" s="575"/>
      <c r="UK431" s="575"/>
      <c r="UL431" s="575"/>
      <c r="UM431" s="575"/>
      <c r="UN431" s="575"/>
      <c r="UO431" s="575"/>
      <c r="UP431" s="575"/>
      <c r="UQ431" s="575"/>
      <c r="UR431" s="575"/>
      <c r="US431" s="575"/>
      <c r="UT431" s="575"/>
      <c r="UU431" s="575"/>
      <c r="UV431" s="575"/>
      <c r="UW431" s="575"/>
      <c r="UX431" s="575"/>
      <c r="UY431" s="575"/>
      <c r="UZ431" s="575"/>
      <c r="VA431" s="575"/>
      <c r="VB431" s="575"/>
      <c r="VC431" s="575"/>
      <c r="VD431" s="575"/>
      <c r="VE431" s="575"/>
      <c r="VF431" s="575"/>
      <c r="VG431" s="575"/>
      <c r="VH431" s="575"/>
      <c r="VI431" s="575"/>
      <c r="VJ431" s="575"/>
      <c r="VK431" s="575"/>
      <c r="VL431" s="575"/>
      <c r="VM431" s="575"/>
      <c r="VN431" s="575"/>
      <c r="VO431" s="575"/>
      <c r="VP431" s="575"/>
      <c r="VQ431" s="575"/>
      <c r="VR431" s="575"/>
      <c r="VS431" s="575"/>
      <c r="VT431" s="575"/>
      <c r="VU431" s="575"/>
      <c r="VV431" s="575"/>
      <c r="VW431" s="575"/>
      <c r="VX431" s="575"/>
      <c r="VY431" s="575"/>
      <c r="VZ431" s="575"/>
      <c r="WA431" s="575"/>
      <c r="WB431" s="575"/>
      <c r="WC431" s="575"/>
      <c r="WD431" s="575"/>
      <c r="WE431" s="575"/>
      <c r="WF431" s="575"/>
      <c r="WG431" s="575"/>
      <c r="WH431" s="575"/>
      <c r="WI431" s="575"/>
      <c r="WJ431" s="575"/>
      <c r="WK431" s="575"/>
      <c r="WL431" s="575"/>
      <c r="WM431" s="575"/>
      <c r="WN431" s="575"/>
      <c r="WO431" s="575"/>
      <c r="WP431" s="575"/>
      <c r="WQ431" s="575"/>
      <c r="WR431" s="575"/>
      <c r="WS431" s="575"/>
      <c r="WT431" s="575"/>
      <c r="WU431" s="575"/>
      <c r="WV431" s="575"/>
      <c r="WW431" s="575"/>
      <c r="WX431" s="575"/>
      <c r="WY431" s="575"/>
      <c r="WZ431" s="575"/>
      <c r="XA431" s="575"/>
      <c r="XB431" s="575"/>
      <c r="XC431" s="575"/>
      <c r="XD431" s="575"/>
      <c r="XE431" s="575"/>
      <c r="XF431" s="575"/>
      <c r="XG431" s="575"/>
      <c r="XH431" s="575"/>
      <c r="XI431" s="575"/>
      <c r="XJ431" s="575"/>
      <c r="XK431" s="575"/>
      <c r="XL431" s="575"/>
      <c r="XM431" s="575"/>
      <c r="XN431" s="575"/>
      <c r="XO431" s="575"/>
      <c r="XP431" s="575"/>
      <c r="XQ431" s="575"/>
      <c r="XR431" s="575"/>
      <c r="XS431" s="575"/>
      <c r="XT431" s="575"/>
      <c r="XU431" s="575"/>
      <c r="XV431" s="575"/>
      <c r="XW431" s="575"/>
      <c r="XX431" s="575"/>
      <c r="XY431" s="575"/>
      <c r="XZ431" s="575"/>
      <c r="YA431" s="575"/>
      <c r="YB431" s="575"/>
      <c r="YC431" s="575"/>
      <c r="YD431" s="575"/>
      <c r="YE431" s="575"/>
      <c r="YF431" s="575"/>
      <c r="YG431" s="575"/>
      <c r="YH431" s="575"/>
      <c r="YI431" s="575"/>
      <c r="YJ431" s="575"/>
      <c r="YK431" s="575"/>
      <c r="YL431" s="575"/>
      <c r="YM431" s="575"/>
      <c r="YN431" s="575"/>
      <c r="YO431" s="575"/>
      <c r="YP431" s="575"/>
      <c r="YQ431" s="575"/>
      <c r="YR431" s="575"/>
      <c r="YS431" s="575"/>
      <c r="YT431" s="575"/>
      <c r="YU431" s="575"/>
      <c r="YV431" s="575"/>
      <c r="YW431" s="575"/>
      <c r="YX431" s="575"/>
      <c r="YY431" s="575"/>
      <c r="YZ431" s="575"/>
      <c r="ZA431" s="575"/>
      <c r="ZB431" s="575"/>
      <c r="ZC431" s="575"/>
      <c r="ZD431" s="575"/>
      <c r="ZE431" s="575"/>
      <c r="ZF431" s="575"/>
      <c r="ZG431" s="575"/>
      <c r="ZH431" s="575"/>
      <c r="ZI431" s="575"/>
      <c r="ZJ431" s="575"/>
      <c r="ZK431" s="575"/>
      <c r="ZL431" s="575"/>
      <c r="ZM431" s="575"/>
      <c r="ZN431" s="575"/>
      <c r="ZO431" s="575"/>
      <c r="ZP431" s="575"/>
      <c r="ZQ431" s="575"/>
      <c r="ZR431" s="575"/>
      <c r="ZS431" s="575"/>
      <c r="ZT431" s="575"/>
      <c r="ZU431" s="575"/>
      <c r="ZV431" s="575"/>
      <c r="ZW431" s="575"/>
      <c r="ZX431" s="575"/>
      <c r="ZY431" s="575"/>
      <c r="ZZ431" s="575"/>
      <c r="AAA431" s="575"/>
      <c r="AAB431" s="575"/>
      <c r="AAC431" s="575"/>
      <c r="AAD431" s="575"/>
      <c r="AAE431" s="575"/>
      <c r="AAF431" s="575"/>
      <c r="AAG431" s="575"/>
      <c r="AAH431" s="575"/>
      <c r="AAI431" s="575"/>
      <c r="AAJ431" s="575"/>
      <c r="AAK431" s="575"/>
      <c r="AAL431" s="575"/>
      <c r="AAM431" s="575"/>
      <c r="AAN431" s="575"/>
      <c r="AAO431" s="575"/>
      <c r="AAP431" s="575"/>
      <c r="AAQ431" s="575"/>
      <c r="AAR431" s="575"/>
      <c r="AAS431" s="575"/>
      <c r="AAT431" s="575"/>
      <c r="AAU431" s="575"/>
      <c r="AAV431" s="575"/>
      <c r="AAW431" s="575"/>
      <c r="AAX431" s="575"/>
      <c r="AAY431" s="575"/>
      <c r="AAZ431" s="575"/>
      <c r="ABA431" s="575"/>
      <c r="ABB431" s="575"/>
      <c r="ABC431" s="575"/>
      <c r="ABD431" s="575"/>
      <c r="ABE431" s="575"/>
      <c r="ABF431" s="575"/>
      <c r="ABG431" s="575"/>
      <c r="ABH431" s="575"/>
      <c r="ABI431" s="575"/>
      <c r="ABJ431" s="575"/>
      <c r="ABK431" s="575"/>
      <c r="ABL431" s="575"/>
      <c r="ABM431" s="575"/>
      <c r="ABN431" s="575"/>
      <c r="ABO431" s="575"/>
      <c r="ABP431" s="575"/>
      <c r="ABQ431" s="575"/>
      <c r="ABR431" s="575"/>
      <c r="ABS431" s="575"/>
      <c r="ABT431" s="575"/>
      <c r="ABU431" s="575"/>
      <c r="ABV431" s="575"/>
      <c r="ABW431" s="575"/>
      <c r="ABX431" s="575"/>
      <c r="ABY431" s="575"/>
      <c r="ABZ431" s="575"/>
      <c r="ACA431" s="575"/>
      <c r="ACB431" s="575"/>
      <c r="ACC431" s="575"/>
      <c r="ACD431" s="575"/>
      <c r="ACE431" s="575"/>
      <c r="ACF431" s="575"/>
      <c r="ACG431" s="575"/>
      <c r="ACH431" s="575"/>
      <c r="ACI431" s="575"/>
      <c r="ACJ431" s="575"/>
      <c r="ACK431" s="575"/>
      <c r="ACL431" s="575"/>
      <c r="ACM431" s="575"/>
      <c r="ACN431" s="575"/>
      <c r="ACO431" s="575"/>
      <c r="ACP431" s="575"/>
      <c r="ACQ431" s="575"/>
      <c r="ACR431" s="575"/>
      <c r="ACS431" s="575"/>
      <c r="ACT431" s="575"/>
      <c r="ACU431" s="575"/>
      <c r="ACV431" s="575"/>
      <c r="ACW431" s="575"/>
      <c r="ACX431" s="575"/>
      <c r="ACY431" s="575"/>
      <c r="ACZ431" s="575"/>
      <c r="ADA431" s="575"/>
      <c r="ADB431" s="575"/>
      <c r="ADC431" s="575"/>
      <c r="ADD431" s="575"/>
      <c r="ADE431" s="575"/>
      <c r="ADF431" s="575"/>
      <c r="ADG431" s="575"/>
      <c r="ADH431" s="575"/>
      <c r="ADI431" s="575"/>
      <c r="ADJ431" s="575"/>
      <c r="ADK431" s="575"/>
      <c r="ADL431" s="575"/>
      <c r="ADM431" s="575"/>
      <c r="ADN431" s="575"/>
      <c r="ADO431" s="575"/>
      <c r="ADP431" s="575"/>
      <c r="ADQ431" s="575"/>
      <c r="ADR431" s="575"/>
      <c r="ADS431" s="575"/>
      <c r="ADT431" s="575"/>
      <c r="ADU431" s="575"/>
      <c r="ADV431" s="575"/>
      <c r="ADW431" s="575"/>
      <c r="ADX431" s="575"/>
      <c r="ADY431" s="575"/>
      <c r="ADZ431" s="575"/>
      <c r="AEA431" s="575"/>
      <c r="AEB431" s="575"/>
      <c r="AEC431" s="575"/>
      <c r="AED431" s="575"/>
      <c r="AEE431" s="575"/>
      <c r="AEF431" s="575"/>
      <c r="AEG431" s="575"/>
      <c r="AEH431" s="575"/>
      <c r="AEI431" s="575"/>
      <c r="AEJ431" s="575"/>
      <c r="AEK431" s="575"/>
      <c r="AEL431" s="575"/>
      <c r="AEM431" s="575"/>
      <c r="AEN431" s="575"/>
      <c r="AEO431" s="575"/>
      <c r="AEP431" s="575"/>
      <c r="AEQ431" s="575"/>
      <c r="AER431" s="575"/>
      <c r="AES431" s="575"/>
      <c r="AET431" s="575"/>
      <c r="AEU431" s="575"/>
      <c r="AEV431" s="575"/>
      <c r="AEW431" s="575"/>
      <c r="AEX431" s="575"/>
      <c r="AEY431" s="575"/>
      <c r="AEZ431" s="575"/>
      <c r="AFA431" s="575"/>
      <c r="AFB431" s="575"/>
      <c r="AFC431" s="575"/>
      <c r="AFD431" s="575"/>
      <c r="AFE431" s="575"/>
      <c r="AFF431" s="575"/>
      <c r="AFG431" s="575"/>
      <c r="AFH431" s="575"/>
      <c r="AFI431" s="575"/>
      <c r="AFJ431" s="575"/>
      <c r="AFK431" s="575"/>
      <c r="AFL431" s="575"/>
      <c r="AFM431" s="575"/>
      <c r="AFN431" s="575"/>
      <c r="AFO431" s="575"/>
      <c r="AFP431" s="575"/>
      <c r="AFQ431" s="575"/>
      <c r="AFR431" s="575"/>
      <c r="AFS431" s="575"/>
      <c r="AFT431" s="575"/>
      <c r="AFU431" s="575"/>
      <c r="AFV431" s="575"/>
      <c r="AFW431" s="575"/>
      <c r="AFX431" s="575"/>
      <c r="AFY431" s="575"/>
      <c r="AFZ431" s="575"/>
      <c r="AGA431" s="575"/>
      <c r="AGB431" s="575"/>
      <c r="AGC431" s="575"/>
      <c r="AGD431" s="575"/>
      <c r="AGE431" s="575"/>
      <c r="AGF431" s="575"/>
      <c r="AGG431" s="575"/>
      <c r="AGH431" s="575"/>
      <c r="AGI431" s="575"/>
      <c r="AGJ431" s="575"/>
      <c r="AGK431" s="575"/>
      <c r="AGL431" s="575"/>
      <c r="AGM431" s="575"/>
      <c r="AGN431" s="575"/>
      <c r="AGO431" s="575"/>
      <c r="AGP431" s="575"/>
      <c r="AGQ431" s="575"/>
      <c r="AGR431" s="575"/>
      <c r="AGS431" s="575"/>
      <c r="AGT431" s="575"/>
      <c r="AGU431" s="575"/>
      <c r="AGV431" s="575"/>
      <c r="AGW431" s="575"/>
      <c r="AGX431" s="575"/>
      <c r="AGY431" s="575"/>
      <c r="AGZ431" s="575"/>
      <c r="AHA431" s="575"/>
      <c r="AHB431" s="575"/>
      <c r="AHC431" s="575"/>
      <c r="AHD431" s="575"/>
      <c r="AHE431" s="575"/>
      <c r="AHF431" s="575"/>
      <c r="AHG431" s="575"/>
      <c r="AHH431" s="575"/>
      <c r="AHI431" s="575"/>
      <c r="AHJ431" s="575"/>
      <c r="AHK431" s="575"/>
      <c r="AHL431" s="575"/>
      <c r="AHM431" s="575"/>
      <c r="AHN431" s="575"/>
      <c r="AHO431" s="575"/>
      <c r="AHP431" s="575"/>
      <c r="AHQ431" s="575"/>
      <c r="AHR431" s="575"/>
      <c r="AHS431" s="575"/>
      <c r="AHT431" s="575"/>
      <c r="AHU431" s="575"/>
      <c r="AHV431" s="575"/>
      <c r="AHW431" s="575"/>
      <c r="AHX431" s="575"/>
      <c r="AHY431" s="575"/>
      <c r="AHZ431" s="575"/>
      <c r="AIA431" s="575"/>
      <c r="AIB431" s="575"/>
      <c r="AIC431" s="575"/>
      <c r="AID431" s="575"/>
      <c r="AIE431" s="575"/>
      <c r="AIF431" s="575"/>
      <c r="AIG431" s="575"/>
      <c r="AIH431" s="575"/>
      <c r="AII431" s="575"/>
      <c r="AIJ431" s="575"/>
      <c r="AIK431" s="575"/>
      <c r="AIL431" s="575"/>
      <c r="AIM431" s="575"/>
      <c r="AIN431" s="575"/>
      <c r="AIO431" s="575"/>
      <c r="AIP431" s="575"/>
      <c r="AIQ431" s="575"/>
      <c r="AIR431" s="575"/>
      <c r="AIS431" s="575"/>
      <c r="AIT431" s="575"/>
      <c r="AIU431" s="575"/>
      <c r="AIV431" s="575"/>
      <c r="AIW431" s="575"/>
      <c r="AIX431" s="575"/>
      <c r="AIY431" s="575"/>
      <c r="AIZ431" s="575"/>
      <c r="AJA431" s="575"/>
      <c r="AJB431" s="575"/>
      <c r="AJC431" s="575"/>
      <c r="AJD431" s="575"/>
      <c r="AJE431" s="575"/>
      <c r="AJF431" s="575"/>
      <c r="AJG431" s="575"/>
      <c r="AJH431" s="575"/>
      <c r="AJI431" s="575"/>
      <c r="AJJ431" s="575"/>
      <c r="AJK431" s="575"/>
      <c r="AJL431" s="575"/>
      <c r="AJM431" s="575"/>
      <c r="AJN431" s="575"/>
      <c r="AJO431" s="575"/>
      <c r="AJP431" s="575"/>
      <c r="AJQ431" s="575"/>
      <c r="AJR431" s="575"/>
      <c r="AJS431" s="575"/>
      <c r="AJT431" s="575"/>
      <c r="AJU431" s="575"/>
      <c r="AJV431" s="575"/>
      <c r="AJW431" s="575"/>
      <c r="AJX431" s="575"/>
      <c r="AJY431" s="575"/>
      <c r="AJZ431" s="575"/>
      <c r="AKA431" s="575"/>
      <c r="AKB431" s="575"/>
      <c r="AKC431" s="575"/>
      <c r="AKD431" s="575"/>
      <c r="AKE431" s="575"/>
      <c r="AKF431" s="575"/>
      <c r="AKG431" s="575"/>
      <c r="AKH431" s="575"/>
      <c r="AKI431" s="575"/>
      <c r="AKJ431" s="575"/>
      <c r="AKK431" s="575"/>
      <c r="AKL431" s="575"/>
      <c r="AKM431" s="575"/>
      <c r="AKN431" s="575"/>
      <c r="AKO431" s="575"/>
      <c r="AKP431" s="575"/>
      <c r="AKQ431" s="575"/>
      <c r="AKR431" s="575"/>
      <c r="AKS431" s="575"/>
      <c r="AKT431" s="575"/>
      <c r="AKU431" s="575"/>
      <c r="AKV431" s="575"/>
      <c r="AKW431" s="575"/>
      <c r="AKX431" s="575"/>
      <c r="AKY431" s="575"/>
      <c r="AKZ431" s="575"/>
      <c r="ALA431" s="575"/>
      <c r="ALB431" s="575"/>
      <c r="ALC431" s="575"/>
      <c r="ALD431" s="575"/>
      <c r="ALE431" s="575"/>
      <c r="ALF431" s="575"/>
      <c r="ALG431" s="575"/>
      <c r="ALH431" s="575"/>
      <c r="ALI431" s="575"/>
      <c r="ALJ431" s="575"/>
      <c r="ALK431" s="575"/>
      <c r="ALL431" s="575"/>
      <c r="ALM431" s="575"/>
      <c r="ALN431" s="575"/>
      <c r="ALO431" s="575"/>
      <c r="ALP431" s="575"/>
      <c r="ALQ431" s="575"/>
      <c r="ALR431" s="575"/>
      <c r="ALS431" s="575"/>
      <c r="ALT431" s="575"/>
      <c r="ALU431" s="575"/>
      <c r="ALV431" s="575"/>
      <c r="ALW431" s="575"/>
      <c r="ALX431" s="575"/>
      <c r="ALY431" s="575"/>
      <c r="ALZ431" s="575"/>
      <c r="AMA431" s="575"/>
      <c r="AMB431" s="575"/>
      <c r="AMC431" s="575"/>
      <c r="AMD431" s="575"/>
      <c r="AME431" s="575"/>
      <c r="AMF431" s="575"/>
      <c r="AMG431" s="575"/>
      <c r="AMH431" s="575"/>
      <c r="AMI431" s="575"/>
      <c r="AMJ431" s="575"/>
      <c r="AMK431" s="575"/>
      <c r="AML431" s="575"/>
      <c r="AMM431" s="575"/>
      <c r="AMN431" s="575"/>
      <c r="AMO431" s="575"/>
      <c r="AMP431" s="575"/>
      <c r="AMQ431" s="575"/>
      <c r="AMR431" s="575"/>
      <c r="AMS431" s="575"/>
      <c r="AMT431" s="575"/>
      <c r="AMU431" s="575"/>
      <c r="AMV431" s="575"/>
      <c r="AMW431" s="575"/>
      <c r="AMX431" s="575"/>
      <c r="AMY431" s="575"/>
      <c r="AMZ431" s="575"/>
      <c r="ANA431" s="575"/>
      <c r="ANB431" s="575"/>
      <c r="ANC431" s="575"/>
      <c r="AND431" s="575"/>
      <c r="ANE431" s="575"/>
      <c r="ANF431" s="575"/>
      <c r="ANG431" s="575"/>
      <c r="ANH431" s="575"/>
      <c r="ANI431" s="575"/>
      <c r="ANJ431" s="575"/>
      <c r="ANK431" s="575"/>
      <c r="ANL431" s="575"/>
      <c r="ANM431" s="575"/>
      <c r="ANN431" s="575"/>
      <c r="ANO431" s="575"/>
      <c r="ANP431" s="575"/>
      <c r="ANQ431" s="575"/>
      <c r="ANR431" s="575"/>
      <c r="ANS431" s="575"/>
      <c r="ANT431" s="575"/>
      <c r="ANU431" s="575"/>
      <c r="ANV431" s="575"/>
      <c r="ANW431" s="575"/>
      <c r="ANX431" s="575"/>
      <c r="ANY431" s="575"/>
      <c r="ANZ431" s="575"/>
      <c r="AOA431" s="575"/>
      <c r="AOB431" s="575"/>
      <c r="AOC431" s="575"/>
      <c r="AOD431" s="575"/>
      <c r="AOE431" s="575"/>
      <c r="AOF431" s="575"/>
      <c r="AOG431" s="575"/>
      <c r="AOH431" s="575"/>
      <c r="AOI431" s="575"/>
      <c r="AOJ431" s="575"/>
      <c r="AOK431" s="575"/>
      <c r="AOL431" s="575"/>
      <c r="AOM431" s="575"/>
      <c r="AON431" s="575"/>
      <c r="AOO431" s="575"/>
      <c r="AOP431" s="575"/>
      <c r="AOQ431" s="575"/>
      <c r="AOR431" s="575"/>
      <c r="AOS431" s="575"/>
      <c r="AOT431" s="575"/>
      <c r="AOU431" s="575"/>
      <c r="AOV431" s="575"/>
      <c r="AOW431" s="575"/>
      <c r="AOX431" s="575"/>
      <c r="AOY431" s="575"/>
      <c r="AOZ431" s="575"/>
      <c r="APA431" s="575"/>
      <c r="APB431" s="575"/>
      <c r="APC431" s="575"/>
      <c r="APD431" s="575"/>
      <c r="APE431" s="575"/>
      <c r="APF431" s="575"/>
      <c r="APG431" s="575"/>
      <c r="APH431" s="575"/>
      <c r="API431" s="575"/>
      <c r="APJ431" s="575"/>
      <c r="APK431" s="575"/>
      <c r="APL431" s="575"/>
      <c r="APM431" s="575"/>
      <c r="APN431" s="575"/>
      <c r="APO431" s="575"/>
      <c r="APP431" s="575"/>
      <c r="APQ431" s="575"/>
      <c r="APR431" s="575"/>
      <c r="APS431" s="575"/>
      <c r="APT431" s="575"/>
      <c r="APU431" s="575"/>
      <c r="APV431" s="575"/>
      <c r="APW431" s="575"/>
      <c r="APX431" s="575"/>
      <c r="APY431" s="575"/>
      <c r="APZ431" s="575"/>
      <c r="AQA431" s="575"/>
      <c r="AQB431" s="575"/>
      <c r="AQC431" s="575"/>
      <c r="AQD431" s="575"/>
      <c r="AQE431" s="575"/>
      <c r="AQF431" s="575"/>
      <c r="AQG431" s="575"/>
      <c r="AQH431" s="575"/>
      <c r="AQI431" s="575"/>
      <c r="AQJ431" s="575"/>
      <c r="AQK431" s="575"/>
      <c r="AQL431" s="575"/>
      <c r="AQM431" s="575"/>
      <c r="AQN431" s="575"/>
      <c r="AQO431" s="575"/>
      <c r="AQP431" s="575"/>
      <c r="AQQ431" s="575"/>
      <c r="AQR431" s="575"/>
      <c r="AQS431" s="575"/>
      <c r="AQT431" s="575"/>
      <c r="AQU431" s="575"/>
      <c r="AQV431" s="575"/>
      <c r="AQW431" s="575"/>
      <c r="AQX431" s="575"/>
      <c r="AQY431" s="575"/>
      <c r="AQZ431" s="575"/>
      <c r="ARA431" s="575"/>
      <c r="ARB431" s="575"/>
      <c r="ARC431" s="575"/>
      <c r="ARD431" s="575"/>
      <c r="ARE431" s="575"/>
      <c r="ARF431" s="575"/>
      <c r="ARG431" s="575"/>
      <c r="ARH431" s="575"/>
      <c r="ARI431" s="575"/>
      <c r="ARJ431" s="575"/>
      <c r="ARK431" s="575"/>
      <c r="ARL431" s="575"/>
      <c r="ARM431" s="575"/>
      <c r="ARN431" s="575"/>
      <c r="ARO431" s="575"/>
      <c r="ARP431" s="575"/>
      <c r="ARQ431" s="575"/>
      <c r="ARR431" s="575"/>
      <c r="ARS431" s="575"/>
      <c r="ART431" s="575"/>
      <c r="ARU431" s="575"/>
      <c r="ARV431" s="575"/>
      <c r="ARW431" s="575"/>
      <c r="ARX431" s="575"/>
      <c r="ARY431" s="575"/>
      <c r="ARZ431" s="575"/>
      <c r="ASA431" s="575"/>
      <c r="ASB431" s="575"/>
      <c r="ASC431" s="575"/>
      <c r="ASD431" s="575"/>
      <c r="ASE431" s="575"/>
      <c r="ASF431" s="575"/>
      <c r="ASG431" s="575"/>
      <c r="ASH431" s="575"/>
      <c r="ASI431" s="575"/>
      <c r="ASJ431" s="575"/>
      <c r="ASK431" s="575"/>
      <c r="ASL431" s="575"/>
      <c r="ASM431" s="575"/>
      <c r="ASN431" s="575"/>
      <c r="ASO431" s="575"/>
      <c r="ASP431" s="575"/>
      <c r="ASQ431" s="575"/>
      <c r="ASR431" s="575"/>
      <c r="ASS431" s="575"/>
      <c r="AST431" s="575"/>
      <c r="ASU431" s="575"/>
      <c r="ASV431" s="575"/>
      <c r="ASW431" s="575"/>
      <c r="ASX431" s="575"/>
      <c r="ASY431" s="575"/>
      <c r="ASZ431" s="575"/>
      <c r="ATA431" s="575"/>
      <c r="ATB431" s="575"/>
      <c r="ATC431" s="575"/>
      <c r="ATD431" s="575"/>
      <c r="ATE431" s="575"/>
      <c r="ATF431" s="575"/>
      <c r="ATG431" s="575"/>
      <c r="ATH431" s="575"/>
      <c r="ATI431" s="575"/>
      <c r="ATJ431" s="575"/>
      <c r="ATK431" s="575"/>
      <c r="ATL431" s="575"/>
      <c r="ATM431" s="575"/>
      <c r="ATN431" s="575"/>
      <c r="ATO431" s="575"/>
      <c r="ATP431" s="575"/>
      <c r="ATQ431" s="575"/>
      <c r="ATR431" s="575"/>
      <c r="ATS431" s="575"/>
      <c r="ATT431" s="575"/>
      <c r="ATU431" s="575"/>
      <c r="ATV431" s="575"/>
      <c r="ATW431" s="575"/>
      <c r="ATX431" s="575"/>
      <c r="ATY431" s="575"/>
      <c r="ATZ431" s="575"/>
      <c r="AUA431" s="575"/>
      <c r="AUB431" s="575"/>
      <c r="AUC431" s="575"/>
      <c r="AUD431" s="575"/>
      <c r="AUE431" s="575"/>
      <c r="AUF431" s="575"/>
      <c r="AUG431" s="575"/>
      <c r="AUH431" s="575"/>
      <c r="AUI431" s="575"/>
      <c r="AUJ431" s="575"/>
      <c r="AUK431" s="575"/>
      <c r="AUL431" s="575"/>
      <c r="AUM431" s="575"/>
      <c r="AUN431" s="575"/>
      <c r="AUO431" s="575"/>
      <c r="AUP431" s="575"/>
      <c r="AUQ431" s="575"/>
      <c r="AUR431" s="575"/>
      <c r="AUS431" s="575"/>
      <c r="AUT431" s="575"/>
      <c r="AUU431" s="575"/>
      <c r="AUV431" s="575"/>
      <c r="AUW431" s="575"/>
      <c r="AUX431" s="575"/>
      <c r="AUY431" s="575"/>
      <c r="AUZ431" s="575"/>
      <c r="AVA431" s="575"/>
      <c r="AVB431" s="575"/>
      <c r="AVC431" s="575"/>
      <c r="AVD431" s="575"/>
      <c r="AVE431" s="575"/>
      <c r="AVF431" s="575"/>
      <c r="AVG431" s="575"/>
      <c r="AVH431" s="575"/>
      <c r="AVI431" s="575"/>
      <c r="AVJ431" s="575"/>
      <c r="AVK431" s="575"/>
      <c r="AVL431" s="575"/>
      <c r="AVM431" s="575"/>
      <c r="AVN431" s="575"/>
      <c r="AVO431" s="575"/>
      <c r="AVP431" s="575"/>
      <c r="AVQ431" s="575"/>
      <c r="AVR431" s="575"/>
      <c r="AVS431" s="575"/>
      <c r="AVT431" s="575"/>
      <c r="AVU431" s="575"/>
      <c r="AVV431" s="575"/>
      <c r="AVW431" s="575"/>
      <c r="AVX431" s="575"/>
      <c r="AVY431" s="575"/>
      <c r="AVZ431" s="575"/>
      <c r="AWA431" s="575"/>
      <c r="AWB431" s="575"/>
      <c r="AWC431" s="575"/>
      <c r="AWD431" s="575"/>
      <c r="AWE431" s="575"/>
      <c r="AWF431" s="575"/>
      <c r="AWG431" s="575"/>
      <c r="AWH431" s="575"/>
      <c r="AWI431" s="575"/>
      <c r="AWJ431" s="575"/>
      <c r="AWK431" s="575"/>
      <c r="AWL431" s="575"/>
      <c r="AWM431" s="575"/>
      <c r="AWN431" s="575"/>
      <c r="AWO431" s="575"/>
      <c r="AWP431" s="575"/>
      <c r="AWQ431" s="575"/>
      <c r="AWR431" s="575"/>
      <c r="AWS431" s="575"/>
      <c r="AWT431" s="575"/>
      <c r="AWU431" s="575"/>
      <c r="AWV431" s="575"/>
      <c r="AWW431" s="575"/>
      <c r="AWX431" s="575"/>
      <c r="AWY431" s="575"/>
      <c r="AWZ431" s="575"/>
      <c r="AXA431" s="575"/>
      <c r="AXB431" s="575"/>
      <c r="AXC431" s="575"/>
      <c r="AXD431" s="575"/>
      <c r="AXE431" s="575"/>
      <c r="AXF431" s="575"/>
      <c r="AXG431" s="575"/>
      <c r="AXH431" s="575"/>
      <c r="AXI431" s="575"/>
      <c r="AXJ431" s="575"/>
      <c r="AXK431" s="575"/>
      <c r="AXL431" s="575"/>
      <c r="AXM431" s="575"/>
      <c r="AXN431" s="575"/>
      <c r="AXO431" s="575"/>
      <c r="AXP431" s="575"/>
      <c r="AXQ431" s="575"/>
      <c r="AXR431" s="575"/>
      <c r="AXS431" s="575"/>
      <c r="AXT431" s="575"/>
      <c r="AXU431" s="575"/>
      <c r="AXV431" s="575"/>
      <c r="AXW431" s="575"/>
      <c r="AXX431" s="575"/>
      <c r="AXY431" s="575"/>
      <c r="AXZ431" s="575"/>
      <c r="AYA431" s="575"/>
      <c r="AYB431" s="575"/>
      <c r="AYC431" s="575"/>
      <c r="AYD431" s="575"/>
      <c r="AYE431" s="575"/>
      <c r="AYF431" s="575"/>
      <c r="AYG431" s="575"/>
      <c r="AYH431" s="575"/>
      <c r="AYI431" s="575"/>
      <c r="AYJ431" s="575"/>
      <c r="AYK431" s="575"/>
      <c r="AYL431" s="575"/>
      <c r="AYM431" s="575"/>
      <c r="AYN431" s="575"/>
      <c r="AYO431" s="575"/>
      <c r="AYP431" s="575"/>
      <c r="AYQ431" s="575"/>
      <c r="AYR431" s="575"/>
      <c r="AYS431" s="575"/>
      <c r="AYT431" s="575"/>
      <c r="AYU431" s="575"/>
      <c r="AYV431" s="575"/>
      <c r="AYW431" s="575"/>
      <c r="AYX431" s="575"/>
      <c r="AYY431" s="575"/>
      <c r="AYZ431" s="575"/>
      <c r="AZA431" s="575"/>
      <c r="AZB431" s="575"/>
      <c r="AZC431" s="575"/>
      <c r="AZD431" s="575"/>
      <c r="AZE431" s="575"/>
      <c r="AZF431" s="575"/>
      <c r="AZG431" s="575"/>
      <c r="AZH431" s="575"/>
      <c r="AZI431" s="575"/>
      <c r="AZJ431" s="575"/>
      <c r="AZK431" s="575"/>
      <c r="AZL431" s="575"/>
      <c r="AZM431" s="575"/>
      <c r="AZN431" s="575"/>
      <c r="AZO431" s="575"/>
      <c r="AZP431" s="575"/>
      <c r="AZQ431" s="575"/>
      <c r="AZR431" s="575"/>
      <c r="AZS431" s="575"/>
      <c r="AZT431" s="575"/>
      <c r="AZU431" s="575"/>
      <c r="AZV431" s="575"/>
      <c r="AZW431" s="575"/>
      <c r="AZX431" s="575"/>
      <c r="AZY431" s="575"/>
      <c r="AZZ431" s="575"/>
      <c r="BAA431" s="575"/>
      <c r="BAB431" s="575"/>
      <c r="BAC431" s="575"/>
      <c r="BAD431" s="575"/>
      <c r="BAE431" s="575"/>
      <c r="BAF431" s="575"/>
      <c r="BAG431" s="575"/>
      <c r="BAH431" s="575"/>
      <c r="BAI431" s="575"/>
      <c r="BAJ431" s="575"/>
      <c r="BAK431" s="575"/>
      <c r="BAL431" s="575"/>
      <c r="BAM431" s="575"/>
      <c r="BAN431" s="575"/>
      <c r="BAO431" s="575"/>
      <c r="BAP431" s="575"/>
      <c r="BAQ431" s="575"/>
      <c r="BAR431" s="575"/>
      <c r="BAS431" s="575"/>
      <c r="BAT431" s="575"/>
      <c r="BAU431" s="575"/>
      <c r="BAV431" s="575"/>
      <c r="BAW431" s="575"/>
      <c r="BAX431" s="575"/>
      <c r="BAY431" s="575"/>
      <c r="BAZ431" s="575"/>
      <c r="BBA431" s="575"/>
      <c r="BBB431" s="575"/>
      <c r="BBC431" s="575"/>
      <c r="BBD431" s="575"/>
      <c r="BBE431" s="575"/>
      <c r="BBF431" s="575"/>
      <c r="BBG431" s="575"/>
      <c r="BBH431" s="575"/>
      <c r="BBI431" s="575"/>
      <c r="BBJ431" s="575"/>
      <c r="BBK431" s="575"/>
      <c r="BBL431" s="575"/>
      <c r="BBM431" s="575"/>
      <c r="BBN431" s="575"/>
      <c r="BBO431" s="575"/>
      <c r="BBP431" s="575"/>
      <c r="BBQ431" s="575"/>
      <c r="BBR431" s="575"/>
      <c r="BBS431" s="575"/>
      <c r="BBT431" s="575"/>
      <c r="BBU431" s="575"/>
      <c r="BBV431" s="575"/>
      <c r="BBW431" s="575"/>
      <c r="BBX431" s="575"/>
      <c r="BBY431" s="575"/>
      <c r="BBZ431" s="575"/>
      <c r="BCA431" s="575"/>
      <c r="BCB431" s="575"/>
      <c r="BCC431" s="575"/>
      <c r="BCD431" s="575"/>
      <c r="BCE431" s="575"/>
      <c r="BCF431" s="575"/>
      <c r="BCG431" s="575"/>
      <c r="BCH431" s="575"/>
      <c r="BCI431" s="575"/>
      <c r="BCJ431" s="575"/>
      <c r="BCK431" s="575"/>
      <c r="BCL431" s="575"/>
      <c r="BCM431" s="575"/>
      <c r="BCN431" s="575"/>
      <c r="BCO431" s="575"/>
      <c r="BCP431" s="575"/>
      <c r="BCQ431" s="575"/>
      <c r="BCR431" s="575"/>
      <c r="BCS431" s="575"/>
      <c r="BCT431" s="575"/>
      <c r="BCU431" s="575"/>
      <c r="BCV431" s="575"/>
      <c r="BCW431" s="575"/>
      <c r="BCX431" s="575"/>
      <c r="BCY431" s="575"/>
      <c r="BCZ431" s="575"/>
      <c r="BDA431" s="575"/>
      <c r="BDB431" s="575"/>
      <c r="BDC431" s="575"/>
      <c r="BDD431" s="575"/>
      <c r="BDE431" s="575"/>
      <c r="BDF431" s="575"/>
      <c r="BDG431" s="575"/>
      <c r="BDH431" s="575"/>
      <c r="BDI431" s="575"/>
      <c r="BDJ431" s="575"/>
      <c r="BDK431" s="575"/>
      <c r="BDL431" s="575"/>
      <c r="BDM431" s="575"/>
      <c r="BDN431" s="575"/>
      <c r="BDO431" s="575"/>
      <c r="BDP431" s="575"/>
      <c r="BDQ431" s="575"/>
      <c r="BDR431" s="575"/>
      <c r="BDS431" s="575"/>
      <c r="BDT431" s="575"/>
      <c r="BDU431" s="575"/>
      <c r="BDV431" s="575"/>
      <c r="BDW431" s="575"/>
      <c r="BDX431" s="575"/>
      <c r="BDY431" s="575"/>
      <c r="BDZ431" s="575"/>
      <c r="BEA431" s="575"/>
      <c r="BEB431" s="575"/>
      <c r="BEC431" s="575"/>
      <c r="BED431" s="575"/>
      <c r="BEE431" s="575"/>
      <c r="BEF431" s="575"/>
      <c r="BEG431" s="575"/>
      <c r="BEH431" s="575"/>
      <c r="BEI431" s="575"/>
      <c r="BEJ431" s="575"/>
      <c r="BEK431" s="575"/>
      <c r="BEL431" s="575"/>
      <c r="BEM431" s="575"/>
      <c r="BEN431" s="575"/>
      <c r="BEO431" s="575"/>
      <c r="BEP431" s="575"/>
      <c r="BEQ431" s="575"/>
      <c r="BER431" s="575"/>
      <c r="BES431" s="575"/>
      <c r="BET431" s="575"/>
      <c r="BEU431" s="575"/>
      <c r="BEV431" s="575"/>
      <c r="BEW431" s="575"/>
      <c r="BEX431" s="575"/>
      <c r="BEY431" s="575"/>
      <c r="BEZ431" s="575"/>
      <c r="BFA431" s="575"/>
      <c r="BFB431" s="575"/>
      <c r="BFC431" s="575"/>
      <c r="BFD431" s="575"/>
      <c r="BFE431" s="575"/>
      <c r="BFF431" s="575"/>
      <c r="BFG431" s="575"/>
      <c r="BFH431" s="575"/>
      <c r="BFI431" s="575"/>
      <c r="BFJ431" s="575"/>
      <c r="BFK431" s="575"/>
      <c r="BFL431" s="575"/>
      <c r="BFM431" s="575"/>
      <c r="BFN431" s="575"/>
      <c r="BFO431" s="575"/>
      <c r="BFP431" s="575"/>
      <c r="BFQ431" s="575"/>
      <c r="BFR431" s="575"/>
      <c r="BFS431" s="575"/>
      <c r="BFT431" s="575"/>
      <c r="BFU431" s="575"/>
      <c r="BFV431" s="575"/>
      <c r="BFW431" s="575"/>
      <c r="BFX431" s="575"/>
      <c r="BFY431" s="575"/>
      <c r="BFZ431" s="575"/>
      <c r="BGA431" s="575"/>
      <c r="BGB431" s="575"/>
      <c r="BGC431" s="575"/>
      <c r="BGD431" s="575"/>
      <c r="BGE431" s="575"/>
      <c r="BGF431" s="575"/>
      <c r="BGG431" s="575"/>
      <c r="BGH431" s="575"/>
      <c r="BGI431" s="575"/>
      <c r="BGJ431" s="575"/>
      <c r="BGK431" s="575"/>
      <c r="BGL431" s="575"/>
      <c r="BGM431" s="575"/>
      <c r="BGN431" s="575"/>
      <c r="BGO431" s="575"/>
      <c r="BGP431" s="575"/>
      <c r="BGQ431" s="575"/>
      <c r="BGR431" s="575"/>
      <c r="BGS431" s="575"/>
      <c r="BGT431" s="575"/>
      <c r="BGU431" s="575"/>
      <c r="BGV431" s="575"/>
      <c r="BGW431" s="575"/>
      <c r="BGX431" s="575"/>
      <c r="BGY431" s="575"/>
      <c r="BGZ431" s="575"/>
      <c r="BHA431" s="575"/>
      <c r="BHB431" s="575"/>
      <c r="BHC431" s="575"/>
      <c r="BHD431" s="575"/>
      <c r="BHE431" s="575"/>
      <c r="BHF431" s="575"/>
      <c r="BHG431" s="575"/>
      <c r="BHH431" s="575"/>
      <c r="BHI431" s="575"/>
      <c r="BHJ431" s="575"/>
      <c r="BHK431" s="575"/>
      <c r="BHL431" s="575"/>
      <c r="BHM431" s="575"/>
      <c r="BHN431" s="575"/>
      <c r="BHO431" s="575"/>
      <c r="BHP431" s="575"/>
      <c r="BHQ431" s="575"/>
      <c r="BHR431" s="575"/>
      <c r="BHS431" s="575"/>
      <c r="BHT431" s="575"/>
      <c r="BHU431" s="575"/>
      <c r="BHV431" s="575"/>
      <c r="BHW431" s="575"/>
      <c r="BHX431" s="575"/>
      <c r="BHY431" s="575"/>
      <c r="BHZ431" s="575"/>
      <c r="BIA431" s="575"/>
      <c r="BIB431" s="575"/>
      <c r="BIC431" s="575"/>
      <c r="BID431" s="575"/>
      <c r="BIE431" s="575"/>
      <c r="BIF431" s="575"/>
      <c r="BIG431" s="575"/>
      <c r="BIH431" s="575"/>
      <c r="BII431" s="575"/>
      <c r="BIJ431" s="575"/>
      <c r="BIK431" s="575"/>
      <c r="BIL431" s="575"/>
      <c r="BIM431" s="575"/>
      <c r="BIN431" s="575"/>
      <c r="BIO431" s="575"/>
      <c r="BIP431" s="575"/>
      <c r="BIQ431" s="575"/>
      <c r="BIR431" s="575"/>
      <c r="BIS431" s="575"/>
      <c r="BIT431" s="575"/>
      <c r="BIU431" s="575"/>
      <c r="BIV431" s="575"/>
      <c r="BIW431" s="575"/>
      <c r="BIX431" s="575"/>
      <c r="BIY431" s="575"/>
      <c r="BIZ431" s="575"/>
      <c r="BJA431" s="575"/>
      <c r="BJB431" s="575"/>
      <c r="BJC431" s="575"/>
      <c r="BJD431" s="575"/>
      <c r="BJE431" s="575"/>
      <c r="BJF431" s="575"/>
      <c r="BJG431" s="575"/>
      <c r="BJH431" s="575"/>
      <c r="BJI431" s="575"/>
      <c r="BJJ431" s="575"/>
      <c r="BJK431" s="575"/>
      <c r="BJL431" s="575"/>
      <c r="BJM431" s="575"/>
      <c r="BJN431" s="575"/>
      <c r="BJO431" s="575"/>
      <c r="BJP431" s="575"/>
      <c r="BJQ431" s="575"/>
      <c r="BJR431" s="575"/>
      <c r="BJS431" s="575"/>
      <c r="BJT431" s="575"/>
      <c r="BJU431" s="575"/>
      <c r="BJV431" s="575"/>
      <c r="BJW431" s="575"/>
      <c r="BJX431" s="575"/>
      <c r="BJY431" s="575"/>
      <c r="BJZ431" s="575"/>
      <c r="BKA431" s="575"/>
      <c r="BKB431" s="575"/>
      <c r="BKC431" s="575"/>
      <c r="BKD431" s="575"/>
      <c r="BKE431" s="575"/>
      <c r="BKF431" s="575"/>
      <c r="BKG431" s="575"/>
      <c r="BKH431" s="575"/>
      <c r="BKI431" s="575"/>
      <c r="BKJ431" s="575"/>
      <c r="BKK431" s="575"/>
      <c r="BKL431" s="575"/>
      <c r="BKM431" s="575"/>
      <c r="BKN431" s="575"/>
      <c r="BKO431" s="575"/>
      <c r="BKP431" s="575"/>
      <c r="BKQ431" s="575"/>
      <c r="BKR431" s="575"/>
      <c r="BKS431" s="575"/>
      <c r="BKT431" s="575"/>
      <c r="BKU431" s="575"/>
      <c r="BKV431" s="575"/>
      <c r="BKW431" s="575"/>
      <c r="BKX431" s="575"/>
      <c r="BKY431" s="575"/>
      <c r="BKZ431" s="575"/>
      <c r="BLA431" s="575"/>
      <c r="BLB431" s="575"/>
      <c r="BLC431" s="575"/>
      <c r="BLD431" s="575"/>
      <c r="BLE431" s="575"/>
      <c r="BLF431" s="575"/>
      <c r="BLG431" s="575"/>
      <c r="BLH431" s="575"/>
      <c r="BLI431" s="575"/>
      <c r="BLJ431" s="575"/>
      <c r="BLK431" s="575"/>
      <c r="BLL431" s="575"/>
      <c r="BLM431" s="575"/>
      <c r="BLN431" s="575"/>
      <c r="BLO431" s="575"/>
      <c r="BLP431" s="575"/>
      <c r="BLQ431" s="575"/>
      <c r="BLR431" s="575"/>
      <c r="BLS431" s="575"/>
      <c r="BLT431" s="575"/>
      <c r="BLU431" s="575"/>
      <c r="BLV431" s="575"/>
      <c r="BLW431" s="575"/>
      <c r="BLX431" s="575"/>
      <c r="BLY431" s="575"/>
      <c r="BLZ431" s="575"/>
      <c r="BMA431" s="575"/>
      <c r="BMB431" s="575"/>
      <c r="BMC431" s="575"/>
      <c r="BMD431" s="575"/>
      <c r="BME431" s="575"/>
      <c r="BMF431" s="575"/>
      <c r="BMG431" s="575"/>
      <c r="BMH431" s="575"/>
      <c r="BMI431" s="575"/>
      <c r="BMJ431" s="575"/>
      <c r="BMK431" s="575"/>
      <c r="BML431" s="575"/>
      <c r="BMM431" s="575"/>
      <c r="BMN431" s="575"/>
      <c r="BMO431" s="575"/>
      <c r="BMP431" s="575"/>
      <c r="BMQ431" s="575"/>
      <c r="BMR431" s="575"/>
      <c r="BMS431" s="575"/>
      <c r="BMT431" s="575"/>
      <c r="BMU431" s="575"/>
      <c r="BMV431" s="575"/>
      <c r="BMW431" s="575"/>
      <c r="BMX431" s="575"/>
      <c r="BMY431" s="575"/>
      <c r="BMZ431" s="575"/>
      <c r="BNA431" s="575"/>
      <c r="BNB431" s="575"/>
      <c r="BNC431" s="575"/>
      <c r="BND431" s="575"/>
      <c r="BNE431" s="575"/>
      <c r="BNF431" s="575"/>
      <c r="BNG431" s="575"/>
      <c r="BNH431" s="575"/>
      <c r="BNI431" s="575"/>
      <c r="BNJ431" s="575"/>
      <c r="BNK431" s="575"/>
      <c r="BNL431" s="575"/>
      <c r="BNM431" s="575"/>
      <c r="BNN431" s="575"/>
      <c r="BNO431" s="575"/>
      <c r="BNP431" s="575"/>
      <c r="BNQ431" s="575"/>
      <c r="BNR431" s="575"/>
      <c r="BNS431" s="575"/>
      <c r="BNT431" s="575"/>
      <c r="BNU431" s="575"/>
      <c r="BNV431" s="575"/>
      <c r="BNW431" s="575"/>
      <c r="BNX431" s="575"/>
      <c r="BNY431" s="575"/>
      <c r="BNZ431" s="575"/>
      <c r="BOA431" s="575"/>
      <c r="BOB431" s="575"/>
      <c r="BOC431" s="575"/>
      <c r="BOD431" s="575"/>
      <c r="BOE431" s="575"/>
      <c r="BOF431" s="575"/>
      <c r="BOG431" s="575"/>
      <c r="BOH431" s="575"/>
      <c r="BOI431" s="575"/>
      <c r="BOJ431" s="575"/>
      <c r="BOK431" s="575"/>
      <c r="BOL431" s="575"/>
      <c r="BOM431" s="575"/>
      <c r="BON431" s="575"/>
      <c r="BOO431" s="575"/>
      <c r="BOP431" s="575"/>
      <c r="BOQ431" s="575"/>
      <c r="BOR431" s="575"/>
      <c r="BOS431" s="575"/>
      <c r="BOT431" s="575"/>
      <c r="BOU431" s="575"/>
      <c r="BOV431" s="575"/>
      <c r="BOW431" s="575"/>
      <c r="BOX431" s="575"/>
      <c r="BOY431" s="575"/>
      <c r="BOZ431" s="575"/>
      <c r="BPA431" s="575"/>
      <c r="BPB431" s="575"/>
      <c r="BPC431" s="575"/>
      <c r="BPD431" s="575"/>
      <c r="BPE431" s="575"/>
      <c r="BPF431" s="575"/>
      <c r="BPG431" s="575"/>
      <c r="BPH431" s="575"/>
      <c r="BPI431" s="575"/>
      <c r="BPJ431" s="575"/>
      <c r="BPK431" s="575"/>
      <c r="BPL431" s="575"/>
      <c r="BPM431" s="575"/>
      <c r="BPN431" s="575"/>
      <c r="BPO431" s="575"/>
      <c r="BPP431" s="575"/>
      <c r="BPQ431" s="575"/>
      <c r="BPR431" s="575"/>
      <c r="BPS431" s="575"/>
      <c r="BPT431" s="575"/>
      <c r="BPU431" s="575"/>
      <c r="BPV431" s="575"/>
      <c r="BPW431" s="575"/>
      <c r="BPX431" s="575"/>
      <c r="BPY431" s="575"/>
      <c r="BPZ431" s="575"/>
      <c r="BQA431" s="575"/>
      <c r="BQB431" s="575"/>
      <c r="BQC431" s="575"/>
      <c r="BQD431" s="575"/>
      <c r="BQE431" s="575"/>
      <c r="BQF431" s="575"/>
      <c r="BQG431" s="575"/>
      <c r="BQH431" s="575"/>
      <c r="BQI431" s="575"/>
      <c r="BQJ431" s="575"/>
      <c r="BQK431" s="575"/>
      <c r="BQL431" s="575"/>
      <c r="BQM431" s="575"/>
      <c r="BQN431" s="575"/>
      <c r="BQO431" s="575"/>
      <c r="BQP431" s="575"/>
      <c r="BQQ431" s="575"/>
      <c r="BQR431" s="575"/>
      <c r="BQS431" s="575"/>
      <c r="BQT431" s="575"/>
      <c r="BQU431" s="575"/>
      <c r="BQV431" s="575"/>
      <c r="BQW431" s="575"/>
      <c r="BQX431" s="575"/>
      <c r="BQY431" s="575"/>
      <c r="BQZ431" s="575"/>
      <c r="BRA431" s="575"/>
      <c r="BRB431" s="575"/>
      <c r="BRC431" s="575"/>
      <c r="BRD431" s="575"/>
      <c r="BRE431" s="575"/>
      <c r="BRF431" s="575"/>
      <c r="BRG431" s="575"/>
      <c r="BRH431" s="575"/>
      <c r="BRI431" s="575"/>
      <c r="BRJ431" s="575"/>
      <c r="BRK431" s="575"/>
      <c r="BRL431" s="575"/>
      <c r="BRM431" s="575"/>
      <c r="BRN431" s="575"/>
      <c r="BRO431" s="575"/>
      <c r="BRP431" s="575"/>
      <c r="BRQ431" s="575"/>
      <c r="BRR431" s="575"/>
      <c r="BRS431" s="575"/>
      <c r="BRT431" s="575"/>
      <c r="BRU431" s="575"/>
      <c r="BRV431" s="575"/>
      <c r="BRW431" s="575"/>
      <c r="BRX431" s="575"/>
      <c r="BRY431" s="575"/>
      <c r="BRZ431" s="575"/>
      <c r="BSA431" s="575"/>
      <c r="BSB431" s="575"/>
      <c r="BSC431" s="575"/>
      <c r="BSD431" s="575"/>
      <c r="BSE431" s="575"/>
      <c r="BSF431" s="575"/>
      <c r="BSG431" s="575"/>
      <c r="BSH431" s="575"/>
      <c r="BSI431" s="575"/>
      <c r="BSJ431" s="575"/>
      <c r="BSK431" s="575"/>
      <c r="BSL431" s="575"/>
      <c r="BSM431" s="575"/>
      <c r="BSN431" s="575"/>
      <c r="BSO431" s="575"/>
      <c r="BSP431" s="575"/>
      <c r="BSQ431" s="575"/>
      <c r="BSR431" s="575"/>
      <c r="BSS431" s="575"/>
      <c r="BST431" s="575"/>
      <c r="BSU431" s="575"/>
      <c r="BSV431" s="575"/>
      <c r="BSW431" s="575"/>
      <c r="BSX431" s="575"/>
      <c r="BSY431" s="575"/>
      <c r="BSZ431" s="575"/>
      <c r="BTA431" s="575"/>
      <c r="BTB431" s="575"/>
      <c r="BTC431" s="575"/>
      <c r="BTD431" s="575"/>
      <c r="BTE431" s="575"/>
      <c r="BTF431" s="575"/>
      <c r="BTG431" s="575"/>
      <c r="BTH431" s="575"/>
      <c r="BTI431" s="575"/>
      <c r="BTJ431" s="575"/>
      <c r="BTK431" s="575"/>
      <c r="BTL431" s="575"/>
      <c r="BTM431" s="575"/>
      <c r="BTN431" s="575"/>
      <c r="BTO431" s="575"/>
      <c r="BTP431" s="575"/>
      <c r="BTQ431" s="575"/>
      <c r="BTR431" s="575"/>
      <c r="BTS431" s="575"/>
      <c r="BTT431" s="575"/>
      <c r="BTU431" s="575"/>
      <c r="BTV431" s="575"/>
      <c r="BTW431" s="575"/>
      <c r="BTX431" s="575"/>
      <c r="BTY431" s="575"/>
      <c r="BTZ431" s="575"/>
      <c r="BUA431" s="575"/>
      <c r="BUB431" s="575"/>
      <c r="BUC431" s="575"/>
      <c r="BUD431" s="575"/>
      <c r="BUE431" s="575"/>
      <c r="BUF431" s="575"/>
      <c r="BUG431" s="575"/>
      <c r="BUH431" s="575"/>
      <c r="BUI431" s="575"/>
      <c r="BUJ431" s="575"/>
      <c r="BUK431" s="575"/>
      <c r="BUL431" s="575"/>
      <c r="BUM431" s="575"/>
      <c r="BUN431" s="575"/>
      <c r="BUO431" s="575"/>
      <c r="BUP431" s="575"/>
      <c r="BUQ431" s="575"/>
      <c r="BUR431" s="575"/>
      <c r="BUS431" s="575"/>
      <c r="BUT431" s="575"/>
      <c r="BUU431" s="575"/>
      <c r="BUV431" s="575"/>
      <c r="BUW431" s="575"/>
      <c r="BUX431" s="575"/>
      <c r="BUY431" s="575"/>
      <c r="BUZ431" s="575"/>
      <c r="BVA431" s="575"/>
      <c r="BVB431" s="575"/>
      <c r="BVC431" s="575"/>
      <c r="BVD431" s="575"/>
      <c r="BVE431" s="575"/>
      <c r="BVF431" s="575"/>
      <c r="BVG431" s="575"/>
      <c r="BVH431" s="575"/>
      <c r="BVI431" s="575"/>
      <c r="BVJ431" s="575"/>
      <c r="BVK431" s="575"/>
      <c r="BVL431" s="575"/>
      <c r="BVM431" s="575"/>
      <c r="BVN431" s="575"/>
      <c r="BVO431" s="575"/>
      <c r="BVP431" s="575"/>
      <c r="BVQ431" s="575"/>
      <c r="BVR431" s="575"/>
      <c r="BVS431" s="575"/>
      <c r="BVT431" s="575"/>
      <c r="BVU431" s="575"/>
      <c r="BVV431" s="575"/>
      <c r="BVW431" s="575"/>
      <c r="BVX431" s="575"/>
      <c r="BVY431" s="575"/>
      <c r="BVZ431" s="575"/>
      <c r="BWA431" s="575"/>
      <c r="BWB431" s="575"/>
      <c r="BWC431" s="575"/>
      <c r="BWD431" s="575"/>
      <c r="BWE431" s="575"/>
      <c r="BWF431" s="575"/>
      <c r="BWG431" s="575"/>
      <c r="BWH431" s="575"/>
      <c r="BWI431" s="575"/>
      <c r="BWJ431" s="575"/>
      <c r="BWK431" s="575"/>
      <c r="BWL431" s="575"/>
      <c r="BWM431" s="575"/>
      <c r="BWN431" s="575"/>
      <c r="BWO431" s="575"/>
      <c r="BWP431" s="575"/>
      <c r="BWQ431" s="575"/>
      <c r="BWR431" s="575"/>
      <c r="BWS431" s="575"/>
      <c r="BWT431" s="575"/>
      <c r="BWU431" s="575"/>
      <c r="BWV431" s="575"/>
      <c r="BWW431" s="575"/>
      <c r="BWX431" s="575"/>
      <c r="BWY431" s="575"/>
      <c r="BWZ431" s="575"/>
      <c r="BXA431" s="575"/>
      <c r="BXB431" s="575"/>
      <c r="BXC431" s="575"/>
      <c r="BXD431" s="575"/>
      <c r="BXE431" s="575"/>
      <c r="BXF431" s="575"/>
      <c r="BXG431" s="575"/>
      <c r="BXH431" s="575"/>
      <c r="BXI431" s="575"/>
      <c r="BXJ431" s="575"/>
      <c r="BXK431" s="575"/>
      <c r="BXL431" s="575"/>
      <c r="BXM431" s="575"/>
      <c r="BXN431" s="575"/>
      <c r="BXO431" s="575"/>
      <c r="BXP431" s="575"/>
      <c r="BXQ431" s="575"/>
      <c r="BXR431" s="575"/>
      <c r="BXS431" s="575"/>
      <c r="BXT431" s="575"/>
      <c r="BXU431" s="575"/>
      <c r="BXV431" s="575"/>
      <c r="BXW431" s="575"/>
      <c r="BXX431" s="575"/>
      <c r="BXY431" s="575"/>
      <c r="BXZ431" s="575"/>
      <c r="BYA431" s="575"/>
      <c r="BYB431" s="575"/>
      <c r="BYC431" s="575"/>
      <c r="BYD431" s="575"/>
      <c r="BYE431" s="575"/>
      <c r="BYF431" s="575"/>
      <c r="BYG431" s="575"/>
      <c r="BYH431" s="575"/>
      <c r="BYI431" s="575"/>
      <c r="BYJ431" s="575"/>
      <c r="BYK431" s="575"/>
      <c r="BYL431" s="575"/>
      <c r="BYM431" s="575"/>
      <c r="BYN431" s="575"/>
      <c r="BYO431" s="575"/>
      <c r="BYP431" s="575"/>
      <c r="BYQ431" s="575"/>
      <c r="BYR431" s="575"/>
      <c r="BYS431" s="575"/>
      <c r="BYT431" s="575"/>
      <c r="BYU431" s="575"/>
      <c r="BYV431" s="575"/>
      <c r="BYW431" s="575"/>
      <c r="BYX431" s="575"/>
      <c r="BYY431" s="575"/>
      <c r="BYZ431" s="575"/>
      <c r="BZA431" s="575"/>
      <c r="BZB431" s="575"/>
      <c r="BZC431" s="575"/>
      <c r="BZD431" s="575"/>
      <c r="BZE431" s="575"/>
      <c r="BZF431" s="575"/>
      <c r="BZG431" s="575"/>
      <c r="BZH431" s="575"/>
      <c r="BZI431" s="575"/>
      <c r="BZJ431" s="575"/>
      <c r="BZK431" s="575"/>
      <c r="BZL431" s="575"/>
      <c r="BZM431" s="575"/>
      <c r="BZN431" s="575"/>
      <c r="BZO431" s="575"/>
      <c r="BZP431" s="575"/>
      <c r="BZQ431" s="575"/>
      <c r="BZR431" s="575"/>
      <c r="BZS431" s="575"/>
      <c r="BZT431" s="575"/>
      <c r="BZU431" s="575"/>
      <c r="BZV431" s="575"/>
      <c r="BZW431" s="575"/>
      <c r="BZX431" s="575"/>
      <c r="BZY431" s="575"/>
      <c r="BZZ431" s="575"/>
      <c r="CAA431" s="575"/>
      <c r="CAB431" s="575"/>
      <c r="CAC431" s="575"/>
      <c r="CAD431" s="575"/>
      <c r="CAE431" s="575"/>
      <c r="CAF431" s="575"/>
      <c r="CAG431" s="575"/>
      <c r="CAH431" s="575"/>
      <c r="CAI431" s="575"/>
      <c r="CAJ431" s="575"/>
      <c r="CAK431" s="575"/>
      <c r="CAL431" s="575"/>
      <c r="CAM431" s="575"/>
      <c r="CAN431" s="575"/>
      <c r="CAO431" s="575"/>
      <c r="CAP431" s="575"/>
      <c r="CAQ431" s="575"/>
      <c r="CAR431" s="575"/>
      <c r="CAS431" s="575"/>
      <c r="CAT431" s="575"/>
      <c r="CAU431" s="575"/>
      <c r="CAV431" s="575"/>
      <c r="CAW431" s="575"/>
      <c r="CAX431" s="575"/>
      <c r="CAY431" s="575"/>
      <c r="CAZ431" s="575"/>
      <c r="CBA431" s="575"/>
      <c r="CBB431" s="575"/>
      <c r="CBC431" s="575"/>
      <c r="CBD431" s="575"/>
      <c r="CBE431" s="575"/>
      <c r="CBF431" s="575"/>
      <c r="CBG431" s="575"/>
      <c r="CBH431" s="575"/>
      <c r="CBI431" s="575"/>
      <c r="CBJ431" s="575"/>
      <c r="CBK431" s="575"/>
      <c r="CBL431" s="575"/>
      <c r="CBM431" s="575"/>
      <c r="CBN431" s="575"/>
      <c r="CBO431" s="575"/>
      <c r="CBP431" s="575"/>
      <c r="CBQ431" s="575"/>
      <c r="CBR431" s="575"/>
      <c r="CBS431" s="575"/>
      <c r="CBT431" s="575"/>
      <c r="CBU431" s="575"/>
      <c r="CBV431" s="575"/>
      <c r="CBW431" s="575"/>
      <c r="CBX431" s="575"/>
      <c r="CBY431" s="575"/>
      <c r="CBZ431" s="575"/>
      <c r="CCA431" s="575"/>
      <c r="CCB431" s="575"/>
      <c r="CCC431" s="575"/>
      <c r="CCD431" s="575"/>
      <c r="CCE431" s="575"/>
      <c r="CCF431" s="575"/>
      <c r="CCG431" s="575"/>
      <c r="CCH431" s="575"/>
      <c r="CCI431" s="575"/>
      <c r="CCJ431" s="575"/>
      <c r="CCK431" s="575"/>
      <c r="CCL431" s="575"/>
      <c r="CCM431" s="575"/>
      <c r="CCN431" s="575"/>
      <c r="CCO431" s="575"/>
      <c r="CCP431" s="575"/>
      <c r="CCQ431" s="575"/>
      <c r="CCR431" s="575"/>
      <c r="CCS431" s="575"/>
      <c r="CCT431" s="575"/>
      <c r="CCU431" s="575"/>
      <c r="CCV431" s="575"/>
      <c r="CCW431" s="575"/>
      <c r="CCX431" s="575"/>
      <c r="CCY431" s="575"/>
      <c r="CCZ431" s="575"/>
      <c r="CDA431" s="575"/>
      <c r="CDB431" s="575"/>
      <c r="CDC431" s="575"/>
      <c r="CDD431" s="575"/>
      <c r="CDE431" s="575"/>
      <c r="CDF431" s="575"/>
      <c r="CDG431" s="575"/>
      <c r="CDH431" s="575"/>
      <c r="CDI431" s="575"/>
      <c r="CDJ431" s="575"/>
      <c r="CDK431" s="575"/>
      <c r="CDL431" s="575"/>
      <c r="CDM431" s="575"/>
      <c r="CDN431" s="575"/>
      <c r="CDO431" s="575"/>
      <c r="CDP431" s="575"/>
      <c r="CDQ431" s="575"/>
      <c r="CDR431" s="575"/>
      <c r="CDS431" s="575"/>
      <c r="CDT431" s="575"/>
      <c r="CDU431" s="575"/>
      <c r="CDV431" s="575"/>
      <c r="CDW431" s="575"/>
      <c r="CDX431" s="575"/>
      <c r="CDY431" s="575"/>
      <c r="CDZ431" s="575"/>
      <c r="CEA431" s="575"/>
      <c r="CEB431" s="575"/>
      <c r="CEC431" s="575"/>
      <c r="CED431" s="575"/>
      <c r="CEE431" s="575"/>
      <c r="CEF431" s="575"/>
      <c r="CEG431" s="575"/>
      <c r="CEH431" s="575"/>
      <c r="CEI431" s="575"/>
      <c r="CEJ431" s="575"/>
      <c r="CEK431" s="575"/>
      <c r="CEL431" s="575"/>
      <c r="CEM431" s="575"/>
      <c r="CEN431" s="575"/>
      <c r="CEO431" s="575"/>
      <c r="CEP431" s="575"/>
      <c r="CEQ431" s="575"/>
      <c r="CER431" s="575"/>
      <c r="CES431" s="575"/>
      <c r="CET431" s="575"/>
      <c r="CEU431" s="575"/>
      <c r="CEV431" s="575"/>
      <c r="CEW431" s="575"/>
      <c r="CEX431" s="575"/>
      <c r="CEY431" s="575"/>
      <c r="CEZ431" s="575"/>
      <c r="CFA431" s="575"/>
      <c r="CFB431" s="575"/>
      <c r="CFC431" s="575"/>
      <c r="CFD431" s="575"/>
      <c r="CFE431" s="575"/>
      <c r="CFF431" s="575"/>
      <c r="CFG431" s="575"/>
      <c r="CFH431" s="575"/>
      <c r="CFI431" s="575"/>
      <c r="CFJ431" s="575"/>
      <c r="CFK431" s="575"/>
      <c r="CFL431" s="575"/>
      <c r="CFM431" s="575"/>
      <c r="CFN431" s="575"/>
      <c r="CFO431" s="575"/>
      <c r="CFP431" s="575"/>
      <c r="CFQ431" s="575"/>
      <c r="CFR431" s="575"/>
      <c r="CFS431" s="575"/>
      <c r="CFT431" s="575"/>
      <c r="CFU431" s="575"/>
      <c r="CFV431" s="575"/>
      <c r="CFW431" s="575"/>
      <c r="CFX431" s="575"/>
      <c r="CFY431" s="575"/>
      <c r="CFZ431" s="575"/>
      <c r="CGA431" s="575"/>
      <c r="CGB431" s="575"/>
      <c r="CGC431" s="575"/>
      <c r="CGD431" s="575"/>
      <c r="CGE431" s="575"/>
      <c r="CGF431" s="575"/>
      <c r="CGG431" s="575"/>
      <c r="CGH431" s="575"/>
      <c r="CGI431" s="575"/>
      <c r="CGJ431" s="575"/>
      <c r="CGK431" s="575"/>
      <c r="CGL431" s="575"/>
      <c r="CGM431" s="575"/>
      <c r="CGN431" s="575"/>
      <c r="CGO431" s="575"/>
      <c r="CGP431" s="575"/>
      <c r="CGQ431" s="575"/>
      <c r="CGR431" s="575"/>
      <c r="CGS431" s="575"/>
      <c r="CGT431" s="575"/>
      <c r="CGU431" s="575"/>
      <c r="CGV431" s="575"/>
      <c r="CGW431" s="575"/>
      <c r="CGX431" s="575"/>
      <c r="CGY431" s="575"/>
      <c r="CGZ431" s="575"/>
      <c r="CHA431" s="575"/>
      <c r="CHB431" s="575"/>
      <c r="CHC431" s="575"/>
      <c r="CHD431" s="575"/>
      <c r="CHE431" s="575"/>
      <c r="CHF431" s="575"/>
      <c r="CHG431" s="575"/>
      <c r="CHH431" s="575"/>
      <c r="CHI431" s="575"/>
      <c r="CHJ431" s="575"/>
      <c r="CHK431" s="575"/>
      <c r="CHL431" s="575"/>
      <c r="CHM431" s="575"/>
      <c r="CHN431" s="575"/>
      <c r="CHO431" s="575"/>
      <c r="CHP431" s="575"/>
      <c r="CHQ431" s="575"/>
      <c r="CHR431" s="575"/>
      <c r="CHS431" s="575"/>
      <c r="CHT431" s="575"/>
      <c r="CHU431" s="575"/>
      <c r="CHV431" s="575"/>
      <c r="CHW431" s="575"/>
      <c r="CHX431" s="575"/>
      <c r="CHY431" s="575"/>
      <c r="CHZ431" s="575"/>
      <c r="CIA431" s="575"/>
      <c r="CIB431" s="575"/>
      <c r="CIC431" s="575"/>
      <c r="CID431" s="575"/>
      <c r="CIE431" s="575"/>
      <c r="CIF431" s="575"/>
      <c r="CIG431" s="575"/>
      <c r="CIH431" s="575"/>
      <c r="CII431" s="575"/>
      <c r="CIJ431" s="575"/>
      <c r="CIK431" s="575"/>
      <c r="CIL431" s="575"/>
      <c r="CIM431" s="575"/>
      <c r="CIN431" s="575"/>
      <c r="CIO431" s="575"/>
      <c r="CIP431" s="575"/>
      <c r="CIQ431" s="575"/>
      <c r="CIR431" s="575"/>
      <c r="CIS431" s="575"/>
      <c r="CIT431" s="575"/>
      <c r="CIU431" s="575"/>
      <c r="CIV431" s="575"/>
      <c r="CIW431" s="575"/>
      <c r="CIX431" s="575"/>
      <c r="CIY431" s="575"/>
      <c r="CIZ431" s="575"/>
      <c r="CJA431" s="575"/>
      <c r="CJB431" s="575"/>
      <c r="CJC431" s="575"/>
      <c r="CJD431" s="575"/>
      <c r="CJE431" s="575"/>
      <c r="CJF431" s="575"/>
      <c r="CJG431" s="575"/>
      <c r="CJH431" s="575"/>
      <c r="CJI431" s="575"/>
      <c r="CJJ431" s="575"/>
      <c r="CJK431" s="575"/>
      <c r="CJL431" s="575"/>
      <c r="CJM431" s="575"/>
      <c r="CJN431" s="575"/>
      <c r="CJO431" s="575"/>
      <c r="CJP431" s="575"/>
      <c r="CJQ431" s="575"/>
      <c r="CJR431" s="575"/>
      <c r="CJS431" s="575"/>
      <c r="CJT431" s="575"/>
      <c r="CJU431" s="575"/>
      <c r="CJV431" s="575"/>
      <c r="CJW431" s="575"/>
      <c r="CJX431" s="575"/>
      <c r="CJY431" s="575"/>
      <c r="CJZ431" s="575"/>
      <c r="CKA431" s="575"/>
      <c r="CKB431" s="575"/>
      <c r="CKC431" s="575"/>
      <c r="CKD431" s="575"/>
      <c r="CKE431" s="575"/>
      <c r="CKF431" s="575"/>
      <c r="CKG431" s="575"/>
      <c r="CKH431" s="575"/>
      <c r="CKI431" s="575"/>
      <c r="CKJ431" s="575"/>
      <c r="CKK431" s="575"/>
      <c r="CKL431" s="575"/>
      <c r="CKM431" s="575"/>
      <c r="CKN431" s="575"/>
      <c r="CKO431" s="575"/>
      <c r="CKP431" s="575"/>
      <c r="CKQ431" s="575"/>
      <c r="CKR431" s="575"/>
      <c r="CKS431" s="575"/>
      <c r="CKT431" s="575"/>
      <c r="CKU431" s="575"/>
      <c r="CKV431" s="575"/>
      <c r="CKW431" s="575"/>
      <c r="CKX431" s="575"/>
      <c r="CKY431" s="575"/>
      <c r="CKZ431" s="575"/>
      <c r="CLA431" s="575"/>
      <c r="CLB431" s="575"/>
      <c r="CLC431" s="575"/>
      <c r="CLD431" s="575"/>
      <c r="CLE431" s="575"/>
      <c r="CLF431" s="575"/>
      <c r="CLG431" s="575"/>
      <c r="CLH431" s="575"/>
      <c r="CLI431" s="575"/>
      <c r="CLJ431" s="575"/>
      <c r="CLK431" s="575"/>
      <c r="CLL431" s="575"/>
      <c r="CLM431" s="575"/>
      <c r="CLN431" s="575"/>
      <c r="CLO431" s="575"/>
      <c r="CLP431" s="575"/>
      <c r="CLQ431" s="575"/>
      <c r="CLR431" s="575"/>
      <c r="CLS431" s="575"/>
      <c r="CLT431" s="575"/>
      <c r="CLU431" s="575"/>
      <c r="CLV431" s="575"/>
      <c r="CLW431" s="575"/>
      <c r="CLX431" s="575"/>
      <c r="CLY431" s="575"/>
      <c r="CLZ431" s="575"/>
      <c r="CMA431" s="575"/>
      <c r="CMB431" s="575"/>
      <c r="CMC431" s="575"/>
      <c r="CMD431" s="575"/>
      <c r="CME431" s="575"/>
      <c r="CMF431" s="575"/>
      <c r="CMG431" s="575"/>
      <c r="CMH431" s="575"/>
      <c r="CMI431" s="575"/>
      <c r="CMJ431" s="575"/>
      <c r="CMK431" s="575"/>
      <c r="CML431" s="575"/>
      <c r="CMM431" s="575"/>
      <c r="CMN431" s="575"/>
      <c r="CMO431" s="575"/>
      <c r="CMP431" s="575"/>
      <c r="CMQ431" s="575"/>
      <c r="CMR431" s="575"/>
      <c r="CMS431" s="575"/>
      <c r="CMT431" s="575"/>
      <c r="CMU431" s="575"/>
      <c r="CMV431" s="575"/>
      <c r="CMW431" s="575"/>
      <c r="CMX431" s="575"/>
      <c r="CMY431" s="575"/>
      <c r="CMZ431" s="575"/>
      <c r="CNA431" s="575"/>
      <c r="CNB431" s="575"/>
      <c r="CNC431" s="575"/>
      <c r="CND431" s="575"/>
      <c r="CNE431" s="575"/>
      <c r="CNF431" s="575"/>
      <c r="CNG431" s="575"/>
      <c r="CNH431" s="575"/>
      <c r="CNI431" s="575"/>
      <c r="CNJ431" s="575"/>
      <c r="CNK431" s="575"/>
      <c r="CNL431" s="575"/>
      <c r="CNM431" s="575"/>
      <c r="CNN431" s="575"/>
      <c r="CNO431" s="575"/>
      <c r="CNP431" s="575"/>
      <c r="CNQ431" s="575"/>
      <c r="CNR431" s="575"/>
      <c r="CNS431" s="575"/>
      <c r="CNT431" s="575"/>
      <c r="CNU431" s="575"/>
      <c r="CNV431" s="575"/>
      <c r="CNW431" s="575"/>
      <c r="CNX431" s="575"/>
      <c r="CNY431" s="575"/>
      <c r="CNZ431" s="575"/>
      <c r="COA431" s="575"/>
      <c r="COB431" s="575"/>
      <c r="COC431" s="575"/>
      <c r="COD431" s="575"/>
      <c r="COE431" s="575"/>
      <c r="COF431" s="575"/>
      <c r="COG431" s="575"/>
      <c r="COH431" s="575"/>
      <c r="COI431" s="575"/>
      <c r="COJ431" s="575"/>
      <c r="COK431" s="575"/>
      <c r="COL431" s="575"/>
      <c r="COM431" s="575"/>
      <c r="CON431" s="575"/>
      <c r="COO431" s="575"/>
      <c r="COP431" s="575"/>
      <c r="COQ431" s="575"/>
      <c r="COR431" s="575"/>
      <c r="COS431" s="575"/>
      <c r="COT431" s="575"/>
      <c r="COU431" s="575"/>
      <c r="COV431" s="575"/>
      <c r="COW431" s="575"/>
      <c r="COX431" s="575"/>
      <c r="COY431" s="575"/>
      <c r="COZ431" s="575"/>
      <c r="CPA431" s="575"/>
      <c r="CPB431" s="575"/>
      <c r="CPC431" s="575"/>
      <c r="CPD431" s="575"/>
      <c r="CPE431" s="575"/>
      <c r="CPF431" s="575"/>
      <c r="CPG431" s="575"/>
      <c r="CPH431" s="575"/>
      <c r="CPI431" s="575"/>
      <c r="CPJ431" s="575"/>
      <c r="CPK431" s="575"/>
      <c r="CPL431" s="575"/>
      <c r="CPM431" s="575"/>
      <c r="CPN431" s="575"/>
      <c r="CPO431" s="575"/>
      <c r="CPP431" s="575"/>
      <c r="CPQ431" s="575"/>
      <c r="CPR431" s="575"/>
      <c r="CPS431" s="575"/>
      <c r="CPT431" s="575"/>
      <c r="CPU431" s="575"/>
      <c r="CPV431" s="575"/>
      <c r="CPW431" s="575"/>
      <c r="CPX431" s="575"/>
      <c r="CPY431" s="575"/>
      <c r="CPZ431" s="575"/>
      <c r="CQA431" s="575"/>
      <c r="CQB431" s="575"/>
      <c r="CQC431" s="575"/>
      <c r="CQD431" s="575"/>
      <c r="CQE431" s="575"/>
      <c r="CQF431" s="575"/>
      <c r="CQG431" s="575"/>
      <c r="CQH431" s="575"/>
      <c r="CQI431" s="575"/>
      <c r="CQJ431" s="575"/>
      <c r="CQK431" s="575"/>
      <c r="CQL431" s="575"/>
      <c r="CQM431" s="575"/>
      <c r="CQN431" s="575"/>
      <c r="CQO431" s="575"/>
      <c r="CQP431" s="575"/>
      <c r="CQQ431" s="575"/>
      <c r="CQR431" s="575"/>
      <c r="CQS431" s="575"/>
      <c r="CQT431" s="575"/>
      <c r="CQU431" s="575"/>
      <c r="CQV431" s="575"/>
      <c r="CQW431" s="575"/>
      <c r="CQX431" s="575"/>
      <c r="CQY431" s="575"/>
      <c r="CQZ431" s="575"/>
      <c r="CRA431" s="575"/>
      <c r="CRB431" s="575"/>
      <c r="CRC431" s="575"/>
      <c r="CRD431" s="575"/>
      <c r="CRE431" s="575"/>
      <c r="CRF431" s="575"/>
      <c r="CRG431" s="575"/>
      <c r="CRH431" s="575"/>
      <c r="CRI431" s="575"/>
      <c r="CRJ431" s="575"/>
      <c r="CRK431" s="575"/>
      <c r="CRL431" s="575"/>
      <c r="CRM431" s="575"/>
      <c r="CRN431" s="575"/>
      <c r="CRO431" s="575"/>
      <c r="CRP431" s="575"/>
      <c r="CRQ431" s="575"/>
      <c r="CRR431" s="575"/>
      <c r="CRS431" s="575"/>
      <c r="CRT431" s="575"/>
      <c r="CRU431" s="575"/>
      <c r="CRV431" s="575"/>
      <c r="CRW431" s="575"/>
      <c r="CRX431" s="575"/>
      <c r="CRY431" s="575"/>
      <c r="CRZ431" s="575"/>
      <c r="CSA431" s="575"/>
      <c r="CSB431" s="575"/>
      <c r="CSC431" s="575"/>
      <c r="CSD431" s="575"/>
      <c r="CSE431" s="575"/>
      <c r="CSF431" s="575"/>
      <c r="CSG431" s="575"/>
      <c r="CSH431" s="575"/>
      <c r="CSI431" s="575"/>
      <c r="CSJ431" s="575"/>
      <c r="CSK431" s="575"/>
      <c r="CSL431" s="575"/>
      <c r="CSM431" s="575"/>
      <c r="CSN431" s="575"/>
      <c r="CSO431" s="575"/>
      <c r="CSP431" s="575"/>
      <c r="CSQ431" s="575"/>
      <c r="CSR431" s="575"/>
      <c r="CSS431" s="575"/>
      <c r="CST431" s="575"/>
      <c r="CSU431" s="575"/>
      <c r="CSV431" s="575"/>
      <c r="CSW431" s="575"/>
      <c r="CSX431" s="575"/>
      <c r="CSY431" s="575"/>
      <c r="CSZ431" s="575"/>
      <c r="CTA431" s="575"/>
      <c r="CTB431" s="575"/>
      <c r="CTC431" s="575"/>
      <c r="CTD431" s="575"/>
      <c r="CTE431" s="575"/>
      <c r="CTF431" s="575"/>
      <c r="CTG431" s="575"/>
      <c r="CTH431" s="575"/>
      <c r="CTI431" s="575"/>
      <c r="CTJ431" s="575"/>
      <c r="CTK431" s="575"/>
      <c r="CTL431" s="575"/>
      <c r="CTM431" s="575"/>
      <c r="CTN431" s="575"/>
      <c r="CTO431" s="575"/>
      <c r="CTP431" s="575"/>
      <c r="CTQ431" s="575"/>
      <c r="CTR431" s="575"/>
      <c r="CTS431" s="575"/>
      <c r="CTT431" s="575"/>
      <c r="CTU431" s="575"/>
      <c r="CTV431" s="575"/>
      <c r="CTW431" s="575"/>
      <c r="CTX431" s="575"/>
      <c r="CTY431" s="575"/>
      <c r="CTZ431" s="575"/>
      <c r="CUA431" s="575"/>
      <c r="CUB431" s="575"/>
      <c r="CUC431" s="575"/>
      <c r="CUD431" s="575"/>
      <c r="CUE431" s="575"/>
      <c r="CUF431" s="575"/>
      <c r="CUG431" s="575"/>
      <c r="CUH431" s="575"/>
      <c r="CUI431" s="575"/>
      <c r="CUJ431" s="575"/>
      <c r="CUK431" s="575"/>
      <c r="CUL431" s="575"/>
      <c r="CUM431" s="575"/>
      <c r="CUN431" s="575"/>
      <c r="CUO431" s="575"/>
      <c r="CUP431" s="575"/>
      <c r="CUQ431" s="575"/>
      <c r="CUR431" s="575"/>
      <c r="CUS431" s="575"/>
      <c r="CUT431" s="575"/>
      <c r="CUU431" s="575"/>
      <c r="CUV431" s="575"/>
      <c r="CUW431" s="575"/>
      <c r="CUX431" s="575"/>
      <c r="CUY431" s="575"/>
      <c r="CUZ431" s="575"/>
      <c r="CVA431" s="575"/>
      <c r="CVB431" s="575"/>
      <c r="CVC431" s="575"/>
      <c r="CVD431" s="575"/>
      <c r="CVE431" s="575"/>
      <c r="CVF431" s="575"/>
      <c r="CVG431" s="575"/>
      <c r="CVH431" s="575"/>
      <c r="CVI431" s="575"/>
      <c r="CVJ431" s="575"/>
      <c r="CVK431" s="575"/>
      <c r="CVL431" s="575"/>
      <c r="CVM431" s="575"/>
      <c r="CVN431" s="575"/>
      <c r="CVO431" s="575"/>
      <c r="CVP431" s="575"/>
      <c r="CVQ431" s="575"/>
      <c r="CVR431" s="575"/>
      <c r="CVS431" s="575"/>
      <c r="CVT431" s="575"/>
      <c r="CVU431" s="575"/>
      <c r="CVV431" s="575"/>
      <c r="CVW431" s="575"/>
      <c r="CVX431" s="575"/>
      <c r="CVY431" s="575"/>
      <c r="CVZ431" s="575"/>
      <c r="CWA431" s="575"/>
      <c r="CWB431" s="575"/>
      <c r="CWC431" s="575"/>
      <c r="CWD431" s="575"/>
      <c r="CWE431" s="575"/>
      <c r="CWF431" s="575"/>
      <c r="CWG431" s="575"/>
      <c r="CWH431" s="575"/>
      <c r="CWI431" s="575"/>
      <c r="CWJ431" s="575"/>
      <c r="CWK431" s="575"/>
      <c r="CWL431" s="575"/>
      <c r="CWM431" s="575"/>
      <c r="CWN431" s="575"/>
      <c r="CWO431" s="575"/>
      <c r="CWP431" s="575"/>
      <c r="CWQ431" s="575"/>
      <c r="CWR431" s="575"/>
      <c r="CWS431" s="575"/>
      <c r="CWT431" s="575"/>
      <c r="CWU431" s="575"/>
      <c r="CWV431" s="575"/>
      <c r="CWW431" s="575"/>
      <c r="CWX431" s="575"/>
      <c r="CWY431" s="575"/>
      <c r="CWZ431" s="575"/>
      <c r="CXA431" s="575"/>
      <c r="CXB431" s="575"/>
      <c r="CXC431" s="575"/>
      <c r="CXD431" s="575"/>
      <c r="CXE431" s="575"/>
      <c r="CXF431" s="575"/>
      <c r="CXG431" s="575"/>
      <c r="CXH431" s="575"/>
      <c r="CXI431" s="575"/>
      <c r="CXJ431" s="575"/>
      <c r="CXK431" s="575"/>
      <c r="CXL431" s="575"/>
      <c r="CXM431" s="575"/>
      <c r="CXN431" s="575"/>
      <c r="CXO431" s="575"/>
      <c r="CXP431" s="575"/>
      <c r="CXQ431" s="575"/>
      <c r="CXR431" s="575"/>
      <c r="CXS431" s="575"/>
      <c r="CXT431" s="575"/>
      <c r="CXU431" s="575"/>
      <c r="CXV431" s="575"/>
      <c r="CXW431" s="575"/>
      <c r="CXX431" s="575"/>
      <c r="CXY431" s="575"/>
      <c r="CXZ431" s="575"/>
      <c r="CYA431" s="575"/>
      <c r="CYB431" s="575"/>
      <c r="CYC431" s="575"/>
      <c r="CYD431" s="575"/>
      <c r="CYE431" s="575"/>
      <c r="CYF431" s="575"/>
      <c r="CYG431" s="575"/>
      <c r="CYH431" s="575"/>
      <c r="CYI431" s="575"/>
      <c r="CYJ431" s="575"/>
      <c r="CYK431" s="575"/>
      <c r="CYL431" s="575"/>
      <c r="CYM431" s="575"/>
      <c r="CYN431" s="575"/>
      <c r="CYO431" s="575"/>
      <c r="CYP431" s="575"/>
      <c r="CYQ431" s="575"/>
      <c r="CYR431" s="575"/>
      <c r="CYS431" s="575"/>
      <c r="CYT431" s="575"/>
      <c r="CYU431" s="575"/>
      <c r="CYV431" s="575"/>
      <c r="CYW431" s="575"/>
      <c r="CYX431" s="575"/>
      <c r="CYY431" s="575"/>
      <c r="CYZ431" s="575"/>
      <c r="CZA431" s="575"/>
      <c r="CZB431" s="575"/>
      <c r="CZC431" s="575"/>
      <c r="CZD431" s="575"/>
      <c r="CZE431" s="575"/>
      <c r="CZF431" s="575"/>
      <c r="CZG431" s="575"/>
      <c r="CZH431" s="575"/>
      <c r="CZI431" s="575"/>
      <c r="CZJ431" s="575"/>
      <c r="CZK431" s="575"/>
      <c r="CZL431" s="575"/>
      <c r="CZM431" s="575"/>
      <c r="CZN431" s="575"/>
      <c r="CZO431" s="575"/>
      <c r="CZP431" s="575"/>
      <c r="CZQ431" s="575"/>
      <c r="CZR431" s="575"/>
      <c r="CZS431" s="575"/>
      <c r="CZT431" s="575"/>
      <c r="CZU431" s="575"/>
      <c r="CZV431" s="575"/>
      <c r="CZW431" s="575"/>
      <c r="CZX431" s="575"/>
      <c r="CZY431" s="575"/>
      <c r="CZZ431" s="575"/>
      <c r="DAA431" s="575"/>
      <c r="DAB431" s="575"/>
      <c r="DAC431" s="575"/>
      <c r="DAD431" s="575"/>
      <c r="DAE431" s="575"/>
      <c r="DAF431" s="575"/>
      <c r="DAG431" s="575"/>
      <c r="DAH431" s="575"/>
      <c r="DAI431" s="575"/>
      <c r="DAJ431" s="575"/>
      <c r="DAK431" s="575"/>
      <c r="DAL431" s="575"/>
      <c r="DAM431" s="575"/>
      <c r="DAN431" s="575"/>
      <c r="DAO431" s="575"/>
      <c r="DAP431" s="575"/>
      <c r="DAQ431" s="575"/>
      <c r="DAR431" s="575"/>
      <c r="DAS431" s="575"/>
      <c r="DAT431" s="575"/>
      <c r="DAU431" s="575"/>
      <c r="DAV431" s="575"/>
      <c r="DAW431" s="575"/>
      <c r="DAX431" s="575"/>
      <c r="DAY431" s="575"/>
      <c r="DAZ431" s="575"/>
      <c r="DBA431" s="575"/>
      <c r="DBB431" s="575"/>
      <c r="DBC431" s="575"/>
      <c r="DBD431" s="575"/>
      <c r="DBE431" s="575"/>
      <c r="DBF431" s="575"/>
      <c r="DBG431" s="575"/>
      <c r="DBH431" s="575"/>
      <c r="DBI431" s="575"/>
      <c r="DBJ431" s="575"/>
      <c r="DBK431" s="575"/>
      <c r="DBL431" s="575"/>
      <c r="DBM431" s="575"/>
      <c r="DBN431" s="575"/>
      <c r="DBO431" s="575"/>
      <c r="DBP431" s="575"/>
      <c r="DBQ431" s="575"/>
      <c r="DBR431" s="575"/>
      <c r="DBS431" s="575"/>
      <c r="DBT431" s="575"/>
      <c r="DBU431" s="575"/>
      <c r="DBV431" s="575"/>
      <c r="DBW431" s="575"/>
      <c r="DBX431" s="575"/>
      <c r="DBY431" s="575"/>
      <c r="DBZ431" s="575"/>
      <c r="DCA431" s="575"/>
      <c r="DCB431" s="575"/>
      <c r="DCC431" s="575"/>
      <c r="DCD431" s="575"/>
      <c r="DCE431" s="575"/>
      <c r="DCF431" s="575"/>
      <c r="DCG431" s="575"/>
      <c r="DCH431" s="575"/>
      <c r="DCI431" s="575"/>
      <c r="DCJ431" s="575"/>
      <c r="DCK431" s="575"/>
      <c r="DCL431" s="575"/>
      <c r="DCM431" s="575"/>
      <c r="DCN431" s="575"/>
      <c r="DCO431" s="575"/>
      <c r="DCP431" s="575"/>
      <c r="DCQ431" s="575"/>
      <c r="DCR431" s="575"/>
      <c r="DCS431" s="575"/>
      <c r="DCT431" s="575"/>
      <c r="DCU431" s="575"/>
      <c r="DCV431" s="575"/>
      <c r="DCW431" s="575"/>
      <c r="DCX431" s="575"/>
      <c r="DCY431" s="575"/>
      <c r="DCZ431" s="575"/>
      <c r="DDA431" s="575"/>
      <c r="DDB431" s="575"/>
      <c r="DDC431" s="575"/>
      <c r="DDD431" s="575"/>
      <c r="DDE431" s="575"/>
      <c r="DDF431" s="575"/>
      <c r="DDG431" s="575"/>
      <c r="DDH431" s="575"/>
      <c r="DDI431" s="575"/>
      <c r="DDJ431" s="575"/>
      <c r="DDK431" s="575"/>
      <c r="DDL431" s="575"/>
      <c r="DDM431" s="575"/>
      <c r="DDN431" s="575"/>
      <c r="DDO431" s="575"/>
      <c r="DDP431" s="575"/>
      <c r="DDQ431" s="575"/>
      <c r="DDR431" s="575"/>
      <c r="DDS431" s="575"/>
      <c r="DDT431" s="575"/>
      <c r="DDU431" s="575"/>
      <c r="DDV431" s="575"/>
      <c r="DDW431" s="575"/>
      <c r="DDX431" s="575"/>
      <c r="DDY431" s="575"/>
      <c r="DDZ431" s="575"/>
      <c r="DEA431" s="575"/>
      <c r="DEB431" s="575"/>
      <c r="DEC431" s="575"/>
      <c r="DED431" s="575"/>
      <c r="DEE431" s="575"/>
      <c r="DEF431" s="575"/>
      <c r="DEG431" s="575"/>
      <c r="DEH431" s="575"/>
      <c r="DEI431" s="575"/>
      <c r="DEJ431" s="575"/>
      <c r="DEK431" s="575"/>
      <c r="DEL431" s="575"/>
      <c r="DEM431" s="575"/>
      <c r="DEN431" s="575"/>
      <c r="DEO431" s="575"/>
      <c r="DEP431" s="575"/>
      <c r="DEQ431" s="575"/>
      <c r="DER431" s="575"/>
      <c r="DES431" s="575"/>
      <c r="DET431" s="575"/>
      <c r="DEU431" s="575"/>
      <c r="DEV431" s="575"/>
      <c r="DEW431" s="575"/>
      <c r="DEX431" s="575"/>
      <c r="DEY431" s="575"/>
      <c r="DEZ431" s="575"/>
      <c r="DFA431" s="575"/>
      <c r="DFB431" s="575"/>
      <c r="DFC431" s="575"/>
      <c r="DFD431" s="575"/>
      <c r="DFE431" s="575"/>
      <c r="DFF431" s="575"/>
      <c r="DFG431" s="575"/>
      <c r="DFH431" s="575"/>
      <c r="DFI431" s="575"/>
      <c r="DFJ431" s="575"/>
      <c r="DFK431" s="575"/>
      <c r="DFL431" s="575"/>
      <c r="DFM431" s="575"/>
      <c r="DFN431" s="575"/>
      <c r="DFO431" s="575"/>
      <c r="DFP431" s="575"/>
      <c r="DFQ431" s="575"/>
      <c r="DFR431" s="575"/>
      <c r="DFS431" s="575"/>
      <c r="DFT431" s="575"/>
      <c r="DFU431" s="575"/>
      <c r="DFV431" s="575"/>
      <c r="DFW431" s="575"/>
      <c r="DFX431" s="575"/>
      <c r="DFY431" s="575"/>
      <c r="DFZ431" s="575"/>
      <c r="DGA431" s="575"/>
      <c r="DGB431" s="575"/>
      <c r="DGC431" s="575"/>
      <c r="DGD431" s="575"/>
      <c r="DGE431" s="575"/>
      <c r="DGF431" s="575"/>
      <c r="DGG431" s="575"/>
      <c r="DGH431" s="575"/>
      <c r="DGI431" s="575"/>
      <c r="DGJ431" s="575"/>
      <c r="DGK431" s="575"/>
      <c r="DGL431" s="575"/>
      <c r="DGM431" s="575"/>
      <c r="DGN431" s="575"/>
      <c r="DGO431" s="575"/>
      <c r="DGP431" s="575"/>
      <c r="DGQ431" s="575"/>
      <c r="DGR431" s="575"/>
      <c r="DGS431" s="575"/>
      <c r="DGT431" s="575"/>
      <c r="DGU431" s="575"/>
      <c r="DGV431" s="575"/>
      <c r="DGW431" s="575"/>
      <c r="DGX431" s="575"/>
      <c r="DGY431" s="575"/>
      <c r="DGZ431" s="575"/>
      <c r="DHA431" s="575"/>
      <c r="DHB431" s="575"/>
      <c r="DHC431" s="575"/>
      <c r="DHD431" s="575"/>
      <c r="DHE431" s="575"/>
      <c r="DHF431" s="575"/>
      <c r="DHG431" s="575"/>
      <c r="DHH431" s="575"/>
      <c r="DHI431" s="575"/>
      <c r="DHJ431" s="575"/>
      <c r="DHK431" s="575"/>
      <c r="DHL431" s="575"/>
      <c r="DHM431" s="575"/>
      <c r="DHN431" s="575"/>
      <c r="DHO431" s="575"/>
      <c r="DHP431" s="575"/>
      <c r="DHQ431" s="575"/>
      <c r="DHR431" s="575"/>
      <c r="DHS431" s="575"/>
      <c r="DHT431" s="575"/>
      <c r="DHU431" s="575"/>
      <c r="DHV431" s="575"/>
      <c r="DHW431" s="575"/>
      <c r="DHX431" s="575"/>
      <c r="DHY431" s="575"/>
      <c r="DHZ431" s="575"/>
      <c r="DIA431" s="575"/>
      <c r="DIB431" s="575"/>
      <c r="DIC431" s="575"/>
      <c r="DID431" s="575"/>
      <c r="DIE431" s="575"/>
      <c r="DIF431" s="575"/>
      <c r="DIG431" s="575"/>
      <c r="DIH431" s="575"/>
      <c r="DII431" s="575"/>
      <c r="DIJ431" s="575"/>
      <c r="DIK431" s="575"/>
      <c r="DIL431" s="575"/>
      <c r="DIM431" s="575"/>
      <c r="DIN431" s="575"/>
      <c r="DIO431" s="575"/>
      <c r="DIP431" s="575"/>
      <c r="DIQ431" s="575"/>
      <c r="DIR431" s="575"/>
      <c r="DIS431" s="575"/>
      <c r="DIT431" s="575"/>
      <c r="DIU431" s="575"/>
      <c r="DIV431" s="575"/>
      <c r="DIW431" s="575"/>
      <c r="DIX431" s="575"/>
      <c r="DIY431" s="575"/>
      <c r="DIZ431" s="575"/>
      <c r="DJA431" s="575"/>
      <c r="DJB431" s="575"/>
      <c r="DJC431" s="575"/>
      <c r="DJD431" s="575"/>
      <c r="DJE431" s="575"/>
      <c r="DJF431" s="575"/>
      <c r="DJG431" s="575"/>
      <c r="DJH431" s="575"/>
      <c r="DJI431" s="575"/>
      <c r="DJJ431" s="575"/>
      <c r="DJK431" s="575"/>
      <c r="DJL431" s="575"/>
      <c r="DJM431" s="575"/>
      <c r="DJN431" s="575"/>
      <c r="DJO431" s="575"/>
      <c r="DJP431" s="575"/>
      <c r="DJQ431" s="575"/>
      <c r="DJR431" s="575"/>
      <c r="DJS431" s="575"/>
      <c r="DJT431" s="575"/>
      <c r="DJU431" s="575"/>
      <c r="DJV431" s="575"/>
      <c r="DJW431" s="575"/>
      <c r="DJX431" s="575"/>
      <c r="DJY431" s="575"/>
      <c r="DJZ431" s="575"/>
      <c r="DKA431" s="575"/>
      <c r="DKB431" s="575"/>
      <c r="DKC431" s="575"/>
      <c r="DKD431" s="575"/>
      <c r="DKE431" s="575"/>
      <c r="DKF431" s="575"/>
      <c r="DKG431" s="575"/>
      <c r="DKH431" s="575"/>
      <c r="DKI431" s="575"/>
      <c r="DKJ431" s="575"/>
      <c r="DKK431" s="575"/>
      <c r="DKL431" s="575"/>
      <c r="DKM431" s="575"/>
      <c r="DKN431" s="575"/>
      <c r="DKO431" s="575"/>
      <c r="DKP431" s="575"/>
      <c r="DKQ431" s="575"/>
      <c r="DKR431" s="575"/>
      <c r="DKS431" s="575"/>
      <c r="DKT431" s="575"/>
      <c r="DKU431" s="575"/>
      <c r="DKV431" s="575"/>
      <c r="DKW431" s="575"/>
      <c r="DKX431" s="575"/>
      <c r="DKY431" s="575"/>
      <c r="DKZ431" s="575"/>
      <c r="DLA431" s="575"/>
      <c r="DLB431" s="575"/>
      <c r="DLC431" s="575"/>
      <c r="DLD431" s="575"/>
      <c r="DLE431" s="575"/>
      <c r="DLF431" s="575"/>
      <c r="DLG431" s="575"/>
      <c r="DLH431" s="575"/>
      <c r="DLI431" s="575"/>
      <c r="DLJ431" s="575"/>
      <c r="DLK431" s="575"/>
      <c r="DLL431" s="575"/>
      <c r="DLM431" s="575"/>
      <c r="DLN431" s="575"/>
      <c r="DLO431" s="575"/>
      <c r="DLP431" s="575"/>
      <c r="DLQ431" s="575"/>
      <c r="DLR431" s="575"/>
      <c r="DLS431" s="575"/>
      <c r="DLT431" s="575"/>
      <c r="DLU431" s="575"/>
      <c r="DLV431" s="575"/>
      <c r="DLW431" s="575"/>
      <c r="DLX431" s="575"/>
      <c r="DLY431" s="575"/>
      <c r="DLZ431" s="575"/>
      <c r="DMA431" s="575"/>
      <c r="DMB431" s="575"/>
      <c r="DMC431" s="575"/>
      <c r="DMD431" s="575"/>
      <c r="DME431" s="575"/>
      <c r="DMF431" s="575"/>
      <c r="DMG431" s="575"/>
      <c r="DMH431" s="575"/>
      <c r="DMI431" s="575"/>
      <c r="DMJ431" s="575"/>
      <c r="DMK431" s="575"/>
      <c r="DML431" s="575"/>
      <c r="DMM431" s="575"/>
      <c r="DMN431" s="575"/>
      <c r="DMO431" s="575"/>
      <c r="DMP431" s="575"/>
      <c r="DMQ431" s="575"/>
      <c r="DMR431" s="575"/>
      <c r="DMS431" s="575"/>
      <c r="DMT431" s="575"/>
      <c r="DMU431" s="575"/>
      <c r="DMV431" s="575"/>
      <c r="DMW431" s="575"/>
      <c r="DMX431" s="575"/>
      <c r="DMY431" s="575"/>
      <c r="DMZ431" s="575"/>
      <c r="DNA431" s="575"/>
      <c r="DNB431" s="575"/>
      <c r="DNC431" s="575"/>
      <c r="DND431" s="575"/>
      <c r="DNE431" s="575"/>
      <c r="DNF431" s="575"/>
      <c r="DNG431" s="575"/>
      <c r="DNH431" s="575"/>
      <c r="DNI431" s="575"/>
      <c r="DNJ431" s="575"/>
      <c r="DNK431" s="575"/>
      <c r="DNL431" s="575"/>
      <c r="DNM431" s="575"/>
      <c r="DNN431" s="575"/>
      <c r="DNO431" s="575"/>
      <c r="DNP431" s="575"/>
      <c r="DNQ431" s="575"/>
      <c r="DNR431" s="575"/>
      <c r="DNS431" s="575"/>
      <c r="DNT431" s="575"/>
      <c r="DNU431" s="575"/>
      <c r="DNV431" s="575"/>
      <c r="DNW431" s="575"/>
      <c r="DNX431" s="575"/>
      <c r="DNY431" s="575"/>
      <c r="DNZ431" s="575"/>
      <c r="DOA431" s="575"/>
      <c r="DOB431" s="575"/>
      <c r="DOC431" s="575"/>
      <c r="DOD431" s="575"/>
      <c r="DOE431" s="575"/>
      <c r="DOF431" s="575"/>
      <c r="DOG431" s="575"/>
      <c r="DOH431" s="575"/>
      <c r="DOI431" s="575"/>
      <c r="DOJ431" s="575"/>
      <c r="DOK431" s="575"/>
      <c r="DOL431" s="575"/>
      <c r="DOM431" s="575"/>
      <c r="DON431" s="575"/>
      <c r="DOO431" s="575"/>
      <c r="DOP431" s="575"/>
      <c r="DOQ431" s="575"/>
      <c r="DOR431" s="575"/>
      <c r="DOS431" s="575"/>
      <c r="DOT431" s="575"/>
      <c r="DOU431" s="575"/>
      <c r="DOV431" s="575"/>
      <c r="DOW431" s="575"/>
      <c r="DOX431" s="575"/>
      <c r="DOY431" s="575"/>
      <c r="DOZ431" s="575"/>
      <c r="DPA431" s="575"/>
      <c r="DPB431" s="575"/>
      <c r="DPC431" s="575"/>
      <c r="DPD431" s="575"/>
      <c r="DPE431" s="575"/>
      <c r="DPF431" s="575"/>
      <c r="DPG431" s="575"/>
      <c r="DPH431" s="575"/>
      <c r="DPI431" s="575"/>
      <c r="DPJ431" s="575"/>
      <c r="DPK431" s="575"/>
      <c r="DPL431" s="575"/>
      <c r="DPM431" s="575"/>
      <c r="DPN431" s="575"/>
      <c r="DPO431" s="575"/>
      <c r="DPP431" s="575"/>
      <c r="DPQ431" s="575"/>
      <c r="DPR431" s="575"/>
      <c r="DPS431" s="575"/>
      <c r="DPT431" s="575"/>
      <c r="DPU431" s="575"/>
      <c r="DPV431" s="575"/>
      <c r="DPW431" s="575"/>
      <c r="DPX431" s="575"/>
      <c r="DPY431" s="575"/>
      <c r="DPZ431" s="575"/>
      <c r="DQA431" s="575"/>
      <c r="DQB431" s="575"/>
      <c r="DQC431" s="575"/>
      <c r="DQD431" s="575"/>
      <c r="DQE431" s="575"/>
      <c r="DQF431" s="575"/>
      <c r="DQG431" s="575"/>
      <c r="DQH431" s="575"/>
      <c r="DQI431" s="575"/>
      <c r="DQJ431" s="575"/>
      <c r="DQK431" s="575"/>
      <c r="DQL431" s="575"/>
      <c r="DQM431" s="575"/>
      <c r="DQN431" s="575"/>
      <c r="DQO431" s="575"/>
      <c r="DQP431" s="575"/>
      <c r="DQQ431" s="575"/>
      <c r="DQR431" s="575"/>
      <c r="DQS431" s="575"/>
      <c r="DQT431" s="575"/>
      <c r="DQU431" s="575"/>
      <c r="DQV431" s="575"/>
      <c r="DQW431" s="575"/>
      <c r="DQX431" s="575"/>
      <c r="DQY431" s="575"/>
      <c r="DQZ431" s="575"/>
      <c r="DRA431" s="575"/>
      <c r="DRB431" s="575"/>
      <c r="DRC431" s="575"/>
      <c r="DRD431" s="575"/>
      <c r="DRE431" s="575"/>
      <c r="DRF431" s="575"/>
      <c r="DRG431" s="575"/>
      <c r="DRH431" s="575"/>
      <c r="DRI431" s="575"/>
      <c r="DRJ431" s="575"/>
      <c r="DRK431" s="575"/>
      <c r="DRL431" s="575"/>
      <c r="DRM431" s="575"/>
      <c r="DRN431" s="575"/>
      <c r="DRO431" s="575"/>
      <c r="DRP431" s="575"/>
      <c r="DRQ431" s="575"/>
      <c r="DRR431" s="575"/>
      <c r="DRS431" s="575"/>
      <c r="DRT431" s="575"/>
      <c r="DRU431" s="575"/>
      <c r="DRV431" s="575"/>
      <c r="DRW431" s="575"/>
      <c r="DRX431" s="575"/>
      <c r="DRY431" s="575"/>
      <c r="DRZ431" s="575"/>
      <c r="DSA431" s="575"/>
      <c r="DSB431" s="575"/>
      <c r="DSC431" s="575"/>
      <c r="DSD431" s="575"/>
      <c r="DSE431" s="575"/>
      <c r="DSF431" s="575"/>
      <c r="DSG431" s="575"/>
      <c r="DSH431" s="575"/>
      <c r="DSI431" s="575"/>
      <c r="DSJ431" s="575"/>
      <c r="DSK431" s="575"/>
      <c r="DSL431" s="575"/>
      <c r="DSM431" s="575"/>
      <c r="DSN431" s="575"/>
      <c r="DSO431" s="575"/>
      <c r="DSP431" s="575"/>
      <c r="DSQ431" s="575"/>
      <c r="DSR431" s="575"/>
      <c r="DSS431" s="575"/>
      <c r="DST431" s="575"/>
      <c r="DSU431" s="575"/>
      <c r="DSV431" s="575"/>
      <c r="DSW431" s="575"/>
      <c r="DSX431" s="575"/>
      <c r="DSY431" s="575"/>
      <c r="DSZ431" s="575"/>
      <c r="DTA431" s="575"/>
      <c r="DTB431" s="575"/>
      <c r="DTC431" s="575"/>
      <c r="DTD431" s="575"/>
      <c r="DTE431" s="575"/>
      <c r="DTF431" s="575"/>
      <c r="DTG431" s="575"/>
      <c r="DTH431" s="575"/>
      <c r="DTI431" s="575"/>
      <c r="DTJ431" s="575"/>
      <c r="DTK431" s="575"/>
      <c r="DTL431" s="575"/>
      <c r="DTM431" s="575"/>
      <c r="DTN431" s="575"/>
      <c r="DTO431" s="575"/>
      <c r="DTP431" s="575"/>
      <c r="DTQ431" s="575"/>
      <c r="DTR431" s="575"/>
      <c r="DTS431" s="575"/>
      <c r="DTT431" s="575"/>
      <c r="DTU431" s="575"/>
      <c r="DTV431" s="575"/>
      <c r="DTW431" s="575"/>
      <c r="DTX431" s="575"/>
      <c r="DTY431" s="575"/>
      <c r="DTZ431" s="575"/>
      <c r="DUA431" s="575"/>
      <c r="DUB431" s="575"/>
      <c r="DUC431" s="575"/>
      <c r="DUD431" s="575"/>
      <c r="DUE431" s="575"/>
      <c r="DUF431" s="575"/>
      <c r="DUG431" s="575"/>
      <c r="DUH431" s="575"/>
      <c r="DUI431" s="575"/>
      <c r="DUJ431" s="575"/>
      <c r="DUK431" s="575"/>
      <c r="DUL431" s="575"/>
      <c r="DUM431" s="575"/>
      <c r="DUN431" s="575"/>
      <c r="DUO431" s="575"/>
      <c r="DUP431" s="575"/>
      <c r="DUQ431" s="575"/>
      <c r="DUR431" s="575"/>
      <c r="DUS431" s="575"/>
      <c r="DUT431" s="575"/>
      <c r="DUU431" s="575"/>
      <c r="DUV431" s="575"/>
      <c r="DUW431" s="575"/>
      <c r="DUX431" s="575"/>
      <c r="DUY431" s="575"/>
      <c r="DUZ431" s="575"/>
      <c r="DVA431" s="575"/>
      <c r="DVB431" s="575"/>
      <c r="DVC431" s="575"/>
      <c r="DVD431" s="575"/>
      <c r="DVE431" s="575"/>
      <c r="DVF431" s="575"/>
      <c r="DVG431" s="575"/>
      <c r="DVH431" s="575"/>
      <c r="DVI431" s="575"/>
      <c r="DVJ431" s="575"/>
      <c r="DVK431" s="575"/>
      <c r="DVL431" s="575"/>
      <c r="DVM431" s="575"/>
      <c r="DVN431" s="575"/>
      <c r="DVO431" s="575"/>
      <c r="DVP431" s="575"/>
      <c r="DVQ431" s="575"/>
      <c r="DVR431" s="575"/>
      <c r="DVS431" s="575"/>
      <c r="DVT431" s="575"/>
      <c r="DVU431" s="575"/>
      <c r="DVV431" s="575"/>
      <c r="DVW431" s="575"/>
      <c r="DVX431" s="575"/>
      <c r="DVY431" s="575"/>
      <c r="DVZ431" s="575"/>
      <c r="DWA431" s="575"/>
      <c r="DWB431" s="575"/>
      <c r="DWC431" s="575"/>
      <c r="DWD431" s="575"/>
      <c r="DWE431" s="575"/>
      <c r="DWF431" s="575"/>
      <c r="DWG431" s="575"/>
      <c r="DWH431" s="575"/>
      <c r="DWI431" s="575"/>
      <c r="DWJ431" s="575"/>
      <c r="DWK431" s="575"/>
      <c r="DWL431" s="575"/>
      <c r="DWM431" s="575"/>
      <c r="DWN431" s="575"/>
      <c r="DWO431" s="575"/>
      <c r="DWP431" s="575"/>
      <c r="DWQ431" s="575"/>
      <c r="DWR431" s="575"/>
      <c r="DWS431" s="575"/>
      <c r="DWT431" s="575"/>
      <c r="DWU431" s="575"/>
      <c r="DWV431" s="575"/>
      <c r="DWW431" s="575"/>
      <c r="DWX431" s="575"/>
      <c r="DWY431" s="575"/>
      <c r="DWZ431" s="575"/>
      <c r="DXA431" s="575"/>
      <c r="DXB431" s="575"/>
      <c r="DXC431" s="575"/>
      <c r="DXD431" s="575"/>
      <c r="DXE431" s="575"/>
      <c r="DXF431" s="575"/>
      <c r="DXG431" s="575"/>
      <c r="DXH431" s="575"/>
      <c r="DXI431" s="575"/>
      <c r="DXJ431" s="575"/>
      <c r="DXK431" s="575"/>
      <c r="DXL431" s="575"/>
      <c r="DXM431" s="575"/>
      <c r="DXN431" s="575"/>
      <c r="DXO431" s="575"/>
      <c r="DXP431" s="575"/>
      <c r="DXQ431" s="575"/>
      <c r="DXR431" s="575"/>
      <c r="DXS431" s="575"/>
      <c r="DXT431" s="575"/>
      <c r="DXU431" s="575"/>
      <c r="DXV431" s="575"/>
      <c r="DXW431" s="575"/>
      <c r="DXX431" s="575"/>
      <c r="DXY431" s="575"/>
      <c r="DXZ431" s="575"/>
      <c r="DYA431" s="575"/>
      <c r="DYB431" s="575"/>
      <c r="DYC431" s="575"/>
      <c r="DYD431" s="575"/>
      <c r="DYE431" s="575"/>
      <c r="DYF431" s="575"/>
      <c r="DYG431" s="575"/>
      <c r="DYH431" s="575"/>
      <c r="DYI431" s="575"/>
      <c r="DYJ431" s="575"/>
      <c r="DYK431" s="575"/>
      <c r="DYL431" s="575"/>
      <c r="DYM431" s="575"/>
      <c r="DYN431" s="575"/>
      <c r="DYO431" s="575"/>
      <c r="DYP431" s="575"/>
      <c r="DYQ431" s="575"/>
      <c r="DYR431" s="575"/>
      <c r="DYS431" s="575"/>
      <c r="DYT431" s="575"/>
      <c r="DYU431" s="575"/>
      <c r="DYV431" s="575"/>
      <c r="DYW431" s="575"/>
      <c r="DYX431" s="575"/>
      <c r="DYY431" s="575"/>
      <c r="DYZ431" s="575"/>
      <c r="DZA431" s="575"/>
      <c r="DZB431" s="575"/>
      <c r="DZC431" s="575"/>
      <c r="DZD431" s="575"/>
      <c r="DZE431" s="575"/>
      <c r="DZF431" s="575"/>
      <c r="DZG431" s="575"/>
      <c r="DZH431" s="575"/>
      <c r="DZI431" s="575"/>
      <c r="DZJ431" s="575"/>
      <c r="DZK431" s="575"/>
      <c r="DZL431" s="575"/>
      <c r="DZM431" s="575"/>
      <c r="DZN431" s="575"/>
      <c r="DZO431" s="575"/>
      <c r="DZP431" s="575"/>
      <c r="DZQ431" s="575"/>
      <c r="DZR431" s="575"/>
      <c r="DZS431" s="575"/>
      <c r="DZT431" s="575"/>
      <c r="DZU431" s="575"/>
      <c r="DZV431" s="575"/>
      <c r="DZW431" s="575"/>
      <c r="DZX431" s="575"/>
      <c r="DZY431" s="575"/>
      <c r="DZZ431" s="575"/>
      <c r="EAA431" s="575"/>
      <c r="EAB431" s="575"/>
      <c r="EAC431" s="575"/>
      <c r="EAD431" s="575"/>
      <c r="EAE431" s="575"/>
      <c r="EAF431" s="575"/>
      <c r="EAG431" s="575"/>
      <c r="EAH431" s="575"/>
      <c r="EAI431" s="575"/>
      <c r="EAJ431" s="575"/>
      <c r="EAK431" s="575"/>
      <c r="EAL431" s="575"/>
      <c r="EAM431" s="575"/>
      <c r="EAN431" s="575"/>
      <c r="EAO431" s="575"/>
      <c r="EAP431" s="575"/>
      <c r="EAQ431" s="575"/>
      <c r="EAR431" s="575"/>
      <c r="EAS431" s="575"/>
      <c r="EAT431" s="575"/>
      <c r="EAU431" s="575"/>
      <c r="EAV431" s="575"/>
      <c r="EAW431" s="575"/>
      <c r="EAX431" s="575"/>
      <c r="EAY431" s="575"/>
      <c r="EAZ431" s="575"/>
      <c r="EBA431" s="575"/>
      <c r="EBB431" s="575"/>
      <c r="EBC431" s="575"/>
      <c r="EBD431" s="575"/>
      <c r="EBE431" s="575"/>
      <c r="EBF431" s="575"/>
      <c r="EBG431" s="575"/>
      <c r="EBH431" s="575"/>
      <c r="EBI431" s="575"/>
      <c r="EBJ431" s="575"/>
      <c r="EBK431" s="575"/>
      <c r="EBL431" s="575"/>
      <c r="EBM431" s="575"/>
      <c r="EBN431" s="575"/>
      <c r="EBO431" s="575"/>
      <c r="EBP431" s="575"/>
      <c r="EBQ431" s="575"/>
      <c r="EBR431" s="575"/>
      <c r="EBS431" s="575"/>
      <c r="EBT431" s="575"/>
      <c r="EBU431" s="575"/>
      <c r="EBV431" s="575"/>
      <c r="EBW431" s="575"/>
      <c r="EBX431" s="575"/>
      <c r="EBY431" s="575"/>
      <c r="EBZ431" s="575"/>
      <c r="ECA431" s="575"/>
      <c r="ECB431" s="575"/>
      <c r="ECC431" s="575"/>
      <c r="ECD431" s="575"/>
      <c r="ECE431" s="575"/>
      <c r="ECF431" s="575"/>
      <c r="ECG431" s="575"/>
      <c r="ECH431" s="575"/>
      <c r="ECI431" s="575"/>
      <c r="ECJ431" s="575"/>
      <c r="ECK431" s="575"/>
      <c r="ECL431" s="575"/>
      <c r="ECM431" s="575"/>
      <c r="ECN431" s="575"/>
      <c r="ECO431" s="575"/>
      <c r="ECP431" s="575"/>
      <c r="ECQ431" s="575"/>
      <c r="ECR431" s="575"/>
      <c r="ECS431" s="575"/>
      <c r="ECT431" s="575"/>
      <c r="ECU431" s="575"/>
      <c r="ECV431" s="575"/>
      <c r="ECW431" s="575"/>
      <c r="ECX431" s="575"/>
      <c r="ECY431" s="575"/>
      <c r="ECZ431" s="575"/>
      <c r="EDA431" s="575"/>
      <c r="EDB431" s="575"/>
      <c r="EDC431" s="575"/>
      <c r="EDD431" s="575"/>
      <c r="EDE431" s="575"/>
      <c r="EDF431" s="575"/>
      <c r="EDG431" s="575"/>
      <c r="EDH431" s="575"/>
      <c r="EDI431" s="575"/>
      <c r="EDJ431" s="575"/>
      <c r="EDK431" s="575"/>
      <c r="EDL431" s="575"/>
      <c r="EDM431" s="575"/>
      <c r="EDN431" s="575"/>
      <c r="EDO431" s="575"/>
      <c r="EDP431" s="575"/>
      <c r="EDQ431" s="575"/>
      <c r="EDR431" s="575"/>
      <c r="EDS431" s="575"/>
      <c r="EDT431" s="575"/>
      <c r="EDU431" s="575"/>
      <c r="EDV431" s="575"/>
      <c r="EDW431" s="575"/>
      <c r="EDX431" s="575"/>
      <c r="EDY431" s="575"/>
      <c r="EDZ431" s="575"/>
      <c r="EEA431" s="575"/>
      <c r="EEB431" s="575"/>
      <c r="EEC431" s="575"/>
      <c r="EED431" s="575"/>
      <c r="EEE431" s="575"/>
      <c r="EEF431" s="575"/>
      <c r="EEG431" s="575"/>
      <c r="EEH431" s="575"/>
      <c r="EEI431" s="575"/>
      <c r="EEJ431" s="575"/>
      <c r="EEK431" s="575"/>
      <c r="EEL431" s="575"/>
      <c r="EEM431" s="575"/>
      <c r="EEN431" s="575"/>
      <c r="EEO431" s="575"/>
      <c r="EEP431" s="575"/>
      <c r="EEQ431" s="575"/>
      <c r="EER431" s="575"/>
      <c r="EES431" s="575"/>
      <c r="EET431" s="575"/>
      <c r="EEU431" s="575"/>
      <c r="EEV431" s="575"/>
      <c r="EEW431" s="575"/>
      <c r="EEX431" s="575"/>
      <c r="EEY431" s="575"/>
      <c r="EEZ431" s="575"/>
      <c r="EFA431" s="575"/>
      <c r="EFB431" s="575"/>
      <c r="EFC431" s="575"/>
      <c r="EFD431" s="575"/>
      <c r="EFE431" s="575"/>
      <c r="EFF431" s="575"/>
      <c r="EFG431" s="575"/>
      <c r="EFH431" s="575"/>
      <c r="EFI431" s="575"/>
      <c r="EFJ431" s="575"/>
      <c r="EFK431" s="575"/>
      <c r="EFL431" s="575"/>
      <c r="EFM431" s="575"/>
      <c r="EFN431" s="575"/>
      <c r="EFO431" s="575"/>
      <c r="EFP431" s="575"/>
      <c r="EFQ431" s="575"/>
      <c r="EFR431" s="575"/>
      <c r="EFS431" s="575"/>
      <c r="EFT431" s="575"/>
      <c r="EFU431" s="575"/>
      <c r="EFV431" s="575"/>
      <c r="EFW431" s="575"/>
      <c r="EFX431" s="575"/>
      <c r="EFY431" s="575"/>
      <c r="EFZ431" s="575"/>
      <c r="EGA431" s="575"/>
      <c r="EGB431" s="575"/>
      <c r="EGC431" s="575"/>
      <c r="EGD431" s="575"/>
      <c r="EGE431" s="575"/>
      <c r="EGF431" s="575"/>
      <c r="EGG431" s="575"/>
      <c r="EGH431" s="575"/>
      <c r="EGI431" s="575"/>
      <c r="EGJ431" s="575"/>
      <c r="EGK431" s="575"/>
      <c r="EGL431" s="575"/>
      <c r="EGM431" s="575"/>
      <c r="EGN431" s="575"/>
      <c r="EGO431" s="575"/>
      <c r="EGP431" s="575"/>
      <c r="EGQ431" s="575"/>
      <c r="EGR431" s="575"/>
      <c r="EGS431" s="575"/>
      <c r="EGT431" s="575"/>
      <c r="EGU431" s="575"/>
      <c r="EGV431" s="575"/>
      <c r="EGW431" s="575"/>
      <c r="EGX431" s="575"/>
      <c r="EGY431" s="575"/>
      <c r="EGZ431" s="575"/>
      <c r="EHA431" s="575"/>
      <c r="EHB431" s="575"/>
      <c r="EHC431" s="575"/>
      <c r="EHD431" s="575"/>
      <c r="EHE431" s="575"/>
      <c r="EHF431" s="575"/>
      <c r="EHG431" s="575"/>
      <c r="EHH431" s="575"/>
      <c r="EHI431" s="575"/>
      <c r="EHJ431" s="575"/>
      <c r="EHK431" s="575"/>
      <c r="EHL431" s="575"/>
      <c r="EHM431" s="575"/>
      <c r="EHN431" s="575"/>
      <c r="EHO431" s="575"/>
      <c r="EHP431" s="575"/>
      <c r="EHQ431" s="575"/>
      <c r="EHR431" s="575"/>
      <c r="EHS431" s="575"/>
      <c r="EHT431" s="575"/>
      <c r="EHU431" s="575"/>
      <c r="EHV431" s="575"/>
      <c r="EHW431" s="575"/>
      <c r="EHX431" s="575"/>
      <c r="EHY431" s="575"/>
      <c r="EHZ431" s="575"/>
      <c r="EIA431" s="575"/>
      <c r="EIB431" s="575"/>
      <c r="EIC431" s="575"/>
      <c r="EID431" s="575"/>
      <c r="EIE431" s="575"/>
      <c r="EIF431" s="575"/>
      <c r="EIG431" s="575"/>
      <c r="EIH431" s="575"/>
      <c r="EII431" s="575"/>
      <c r="EIJ431" s="575"/>
      <c r="EIK431" s="575"/>
      <c r="EIL431" s="575"/>
      <c r="EIM431" s="575"/>
      <c r="EIN431" s="575"/>
      <c r="EIO431" s="575"/>
      <c r="EIP431" s="575"/>
      <c r="EIQ431" s="575"/>
      <c r="EIR431" s="575"/>
      <c r="EIS431" s="575"/>
      <c r="EIT431" s="575"/>
      <c r="EIU431" s="575"/>
      <c r="EIV431" s="575"/>
      <c r="EIW431" s="575"/>
      <c r="EIX431" s="575"/>
      <c r="EIY431" s="575"/>
      <c r="EIZ431" s="575"/>
      <c r="EJA431" s="575"/>
      <c r="EJB431" s="575"/>
      <c r="EJC431" s="575"/>
      <c r="EJD431" s="575"/>
      <c r="EJE431" s="575"/>
      <c r="EJF431" s="575"/>
      <c r="EJG431" s="575"/>
      <c r="EJH431" s="575"/>
      <c r="EJI431" s="575"/>
      <c r="EJJ431" s="575"/>
      <c r="EJK431" s="575"/>
      <c r="EJL431" s="575"/>
      <c r="EJM431" s="575"/>
      <c r="EJN431" s="575"/>
      <c r="EJO431" s="575"/>
      <c r="EJP431" s="575"/>
      <c r="EJQ431" s="575"/>
      <c r="EJR431" s="575"/>
      <c r="EJS431" s="575"/>
      <c r="EJT431" s="575"/>
      <c r="EJU431" s="575"/>
      <c r="EJV431" s="575"/>
      <c r="EJW431" s="575"/>
      <c r="EJX431" s="575"/>
      <c r="EJY431" s="575"/>
      <c r="EJZ431" s="575"/>
      <c r="EKA431" s="575"/>
      <c r="EKB431" s="575"/>
      <c r="EKC431" s="575"/>
      <c r="EKD431" s="575"/>
      <c r="EKE431" s="575"/>
      <c r="EKF431" s="575"/>
      <c r="EKG431" s="575"/>
      <c r="EKH431" s="575"/>
      <c r="EKI431" s="575"/>
      <c r="EKJ431" s="575"/>
      <c r="EKK431" s="575"/>
      <c r="EKL431" s="575"/>
      <c r="EKM431" s="575"/>
      <c r="EKN431" s="575"/>
      <c r="EKO431" s="575"/>
      <c r="EKP431" s="575"/>
      <c r="EKQ431" s="575"/>
      <c r="EKR431" s="575"/>
      <c r="EKS431" s="575"/>
      <c r="EKT431" s="575"/>
      <c r="EKU431" s="575"/>
      <c r="EKV431" s="575"/>
      <c r="EKW431" s="575"/>
      <c r="EKX431" s="575"/>
      <c r="EKY431" s="575"/>
      <c r="EKZ431" s="575"/>
      <c r="ELA431" s="575"/>
      <c r="ELB431" s="575"/>
      <c r="ELC431" s="575"/>
      <c r="ELD431" s="575"/>
      <c r="ELE431" s="575"/>
      <c r="ELF431" s="575"/>
      <c r="ELG431" s="575"/>
      <c r="ELH431" s="575"/>
      <c r="ELI431" s="575"/>
      <c r="ELJ431" s="575"/>
      <c r="ELK431" s="575"/>
      <c r="ELL431" s="575"/>
      <c r="ELM431" s="575"/>
      <c r="ELN431" s="575"/>
      <c r="ELO431" s="575"/>
      <c r="ELP431" s="575"/>
      <c r="ELQ431" s="575"/>
      <c r="ELR431" s="575"/>
      <c r="ELS431" s="575"/>
      <c r="ELT431" s="575"/>
      <c r="ELU431" s="575"/>
      <c r="ELV431" s="575"/>
      <c r="ELW431" s="575"/>
      <c r="ELX431" s="575"/>
      <c r="ELY431" s="575"/>
      <c r="ELZ431" s="575"/>
      <c r="EMA431" s="575"/>
      <c r="EMB431" s="575"/>
      <c r="EMC431" s="575"/>
      <c r="EMD431" s="575"/>
      <c r="EME431" s="575"/>
      <c r="EMF431" s="575"/>
      <c r="EMG431" s="575"/>
      <c r="EMH431" s="575"/>
      <c r="EMI431" s="575"/>
      <c r="EMJ431" s="575"/>
      <c r="EMK431" s="575"/>
      <c r="EML431" s="575"/>
      <c r="EMM431" s="575"/>
      <c r="EMN431" s="575"/>
      <c r="EMO431" s="575"/>
      <c r="EMP431" s="575"/>
      <c r="EMQ431" s="575"/>
      <c r="EMR431" s="575"/>
      <c r="EMS431" s="575"/>
      <c r="EMT431" s="575"/>
      <c r="EMU431" s="575"/>
      <c r="EMV431" s="575"/>
      <c r="EMW431" s="575"/>
      <c r="EMX431" s="575"/>
      <c r="EMY431" s="575"/>
      <c r="EMZ431" s="575"/>
      <c r="ENA431" s="575"/>
      <c r="ENB431" s="575"/>
      <c r="ENC431" s="575"/>
      <c r="END431" s="575"/>
      <c r="ENE431" s="575"/>
      <c r="ENF431" s="575"/>
      <c r="ENG431" s="575"/>
      <c r="ENH431" s="575"/>
      <c r="ENI431" s="575"/>
      <c r="ENJ431" s="575"/>
      <c r="ENK431" s="575"/>
      <c r="ENL431" s="575"/>
      <c r="ENM431" s="575"/>
      <c r="ENN431" s="575"/>
      <c r="ENO431" s="575"/>
      <c r="ENP431" s="575"/>
      <c r="ENQ431" s="575"/>
      <c r="ENR431" s="575"/>
      <c r="ENS431" s="575"/>
      <c r="ENT431" s="575"/>
      <c r="ENU431" s="575"/>
      <c r="ENV431" s="575"/>
      <c r="ENW431" s="575"/>
      <c r="ENX431" s="575"/>
      <c r="ENY431" s="575"/>
      <c r="ENZ431" s="575"/>
      <c r="EOA431" s="575"/>
      <c r="EOB431" s="575"/>
      <c r="EOC431" s="575"/>
      <c r="EOD431" s="575"/>
      <c r="EOE431" s="575"/>
      <c r="EOF431" s="575"/>
      <c r="EOG431" s="575"/>
      <c r="EOH431" s="575"/>
      <c r="EOI431" s="575"/>
      <c r="EOJ431" s="575"/>
      <c r="EOK431" s="575"/>
      <c r="EOL431" s="575"/>
      <c r="EOM431" s="575"/>
      <c r="EON431" s="575"/>
      <c r="EOO431" s="575"/>
      <c r="EOP431" s="575"/>
      <c r="EOQ431" s="575"/>
      <c r="EOR431" s="575"/>
      <c r="EOS431" s="575"/>
      <c r="EOT431" s="575"/>
      <c r="EOU431" s="575"/>
      <c r="EOV431" s="575"/>
      <c r="EOW431" s="575"/>
      <c r="EOX431" s="575"/>
      <c r="EOY431" s="575"/>
      <c r="EOZ431" s="575"/>
      <c r="EPA431" s="575"/>
      <c r="EPB431" s="575"/>
      <c r="EPC431" s="575"/>
      <c r="EPD431" s="575"/>
      <c r="EPE431" s="575"/>
      <c r="EPF431" s="575"/>
      <c r="EPG431" s="575"/>
      <c r="EPH431" s="575"/>
      <c r="EPI431" s="575"/>
      <c r="EPJ431" s="575"/>
      <c r="EPK431" s="575"/>
      <c r="EPL431" s="575"/>
      <c r="EPM431" s="575"/>
      <c r="EPN431" s="575"/>
      <c r="EPO431" s="575"/>
      <c r="EPP431" s="575"/>
      <c r="EPQ431" s="575"/>
      <c r="EPR431" s="575"/>
      <c r="EPS431" s="575"/>
      <c r="EPT431" s="575"/>
      <c r="EPU431" s="575"/>
      <c r="EPV431" s="575"/>
      <c r="EPW431" s="575"/>
      <c r="EPX431" s="575"/>
      <c r="EPY431" s="575"/>
      <c r="EPZ431" s="575"/>
      <c r="EQA431" s="575"/>
      <c r="EQB431" s="575"/>
      <c r="EQC431" s="575"/>
      <c r="EQD431" s="575"/>
      <c r="EQE431" s="575"/>
      <c r="EQF431" s="575"/>
      <c r="EQG431" s="575"/>
      <c r="EQH431" s="575"/>
      <c r="EQI431" s="575"/>
      <c r="EQJ431" s="575"/>
      <c r="EQK431" s="575"/>
      <c r="EQL431" s="575"/>
      <c r="EQM431" s="575"/>
      <c r="EQN431" s="575"/>
      <c r="EQO431" s="575"/>
      <c r="EQP431" s="575"/>
      <c r="EQQ431" s="575"/>
      <c r="EQR431" s="575"/>
      <c r="EQS431" s="575"/>
      <c r="EQT431" s="575"/>
      <c r="EQU431" s="575"/>
      <c r="EQV431" s="575"/>
      <c r="EQW431" s="575"/>
      <c r="EQX431" s="575"/>
      <c r="EQY431" s="575"/>
      <c r="EQZ431" s="575"/>
      <c r="ERA431" s="575"/>
      <c r="ERB431" s="575"/>
      <c r="ERC431" s="575"/>
      <c r="ERD431" s="575"/>
      <c r="ERE431" s="575"/>
      <c r="ERF431" s="575"/>
      <c r="ERG431" s="575"/>
      <c r="ERH431" s="575"/>
      <c r="ERI431" s="575"/>
      <c r="ERJ431" s="575"/>
      <c r="ERK431" s="575"/>
      <c r="ERL431" s="575"/>
      <c r="ERM431" s="575"/>
      <c r="ERN431" s="575"/>
      <c r="ERO431" s="575"/>
      <c r="ERP431" s="575"/>
      <c r="ERQ431" s="575"/>
      <c r="ERR431" s="575"/>
      <c r="ERS431" s="575"/>
      <c r="ERT431" s="575"/>
      <c r="ERU431" s="575"/>
      <c r="ERV431" s="575"/>
      <c r="ERW431" s="575"/>
      <c r="ERX431" s="575"/>
      <c r="ERY431" s="575"/>
      <c r="ERZ431" s="575"/>
      <c r="ESA431" s="575"/>
      <c r="ESB431" s="575"/>
      <c r="ESC431" s="575"/>
      <c r="ESD431" s="575"/>
      <c r="ESE431" s="575"/>
      <c r="ESF431" s="575"/>
      <c r="ESG431" s="575"/>
      <c r="ESH431" s="575"/>
      <c r="ESI431" s="575"/>
      <c r="ESJ431" s="575"/>
      <c r="ESK431" s="575"/>
      <c r="ESL431" s="575"/>
      <c r="ESM431" s="575"/>
      <c r="ESN431" s="575"/>
      <c r="ESO431" s="575"/>
      <c r="ESP431" s="575"/>
      <c r="ESQ431" s="575"/>
      <c r="ESR431" s="575"/>
      <c r="ESS431" s="575"/>
      <c r="EST431" s="575"/>
      <c r="ESU431" s="575"/>
      <c r="ESV431" s="575"/>
      <c r="ESW431" s="575"/>
      <c r="ESX431" s="575"/>
      <c r="ESY431" s="575"/>
      <c r="ESZ431" s="575"/>
      <c r="ETA431" s="575"/>
      <c r="ETB431" s="575"/>
      <c r="ETC431" s="575"/>
      <c r="ETD431" s="575"/>
      <c r="ETE431" s="575"/>
      <c r="ETF431" s="575"/>
      <c r="ETG431" s="575"/>
      <c r="ETH431" s="575"/>
      <c r="ETI431" s="575"/>
      <c r="ETJ431" s="575"/>
      <c r="ETK431" s="575"/>
      <c r="ETL431" s="575"/>
      <c r="ETM431" s="575"/>
      <c r="ETN431" s="575"/>
      <c r="ETO431" s="575"/>
      <c r="ETP431" s="575"/>
      <c r="ETQ431" s="575"/>
      <c r="ETR431" s="575"/>
      <c r="ETS431" s="575"/>
      <c r="ETT431" s="575"/>
      <c r="ETU431" s="575"/>
      <c r="ETV431" s="575"/>
      <c r="ETW431" s="575"/>
      <c r="ETX431" s="575"/>
      <c r="ETY431" s="575"/>
      <c r="ETZ431" s="575"/>
      <c r="EUA431" s="575"/>
      <c r="EUB431" s="575"/>
      <c r="EUC431" s="575"/>
      <c r="EUD431" s="575"/>
      <c r="EUE431" s="575"/>
      <c r="EUF431" s="575"/>
      <c r="EUG431" s="575"/>
      <c r="EUH431" s="575"/>
      <c r="EUI431" s="575"/>
      <c r="EUJ431" s="575"/>
      <c r="EUK431" s="575"/>
      <c r="EUL431" s="575"/>
      <c r="EUM431" s="575"/>
      <c r="EUN431" s="575"/>
      <c r="EUO431" s="575"/>
      <c r="EUP431" s="575"/>
      <c r="EUQ431" s="575"/>
      <c r="EUR431" s="575"/>
      <c r="EUS431" s="575"/>
      <c r="EUT431" s="575"/>
      <c r="EUU431" s="575"/>
      <c r="EUV431" s="575"/>
      <c r="EUW431" s="575"/>
      <c r="EUX431" s="575"/>
      <c r="EUY431" s="575"/>
      <c r="EUZ431" s="575"/>
      <c r="EVA431" s="575"/>
      <c r="EVB431" s="575"/>
      <c r="EVC431" s="575"/>
      <c r="EVD431" s="575"/>
      <c r="EVE431" s="575"/>
      <c r="EVF431" s="575"/>
      <c r="EVG431" s="575"/>
      <c r="EVH431" s="575"/>
      <c r="EVI431" s="575"/>
      <c r="EVJ431" s="575"/>
      <c r="EVK431" s="575"/>
      <c r="EVL431" s="575"/>
      <c r="EVM431" s="575"/>
      <c r="EVN431" s="575"/>
      <c r="EVO431" s="575"/>
      <c r="EVP431" s="575"/>
      <c r="EVQ431" s="575"/>
      <c r="EVR431" s="575"/>
      <c r="EVS431" s="575"/>
      <c r="EVT431" s="575"/>
      <c r="EVU431" s="575"/>
      <c r="EVV431" s="575"/>
      <c r="EVW431" s="575"/>
      <c r="EVX431" s="575"/>
      <c r="EVY431" s="575"/>
      <c r="EVZ431" s="575"/>
      <c r="EWA431" s="575"/>
      <c r="EWB431" s="575"/>
      <c r="EWC431" s="575"/>
      <c r="EWD431" s="575"/>
      <c r="EWE431" s="575"/>
      <c r="EWF431" s="575"/>
      <c r="EWG431" s="575"/>
      <c r="EWH431" s="575"/>
      <c r="EWI431" s="575"/>
      <c r="EWJ431" s="575"/>
      <c r="EWK431" s="575"/>
      <c r="EWL431" s="575"/>
      <c r="EWM431" s="575"/>
      <c r="EWN431" s="575"/>
      <c r="EWO431" s="575"/>
      <c r="EWP431" s="575"/>
      <c r="EWQ431" s="575"/>
      <c r="EWR431" s="575"/>
      <c r="EWS431" s="575"/>
      <c r="EWT431" s="575"/>
      <c r="EWU431" s="575"/>
      <c r="EWV431" s="575"/>
      <c r="EWW431" s="575"/>
      <c r="EWX431" s="575"/>
      <c r="EWY431" s="575"/>
      <c r="EWZ431" s="575"/>
      <c r="EXA431" s="575"/>
      <c r="EXB431" s="575"/>
      <c r="EXC431" s="575"/>
      <c r="EXD431" s="575"/>
      <c r="EXE431" s="575"/>
      <c r="EXF431" s="575"/>
      <c r="EXG431" s="575"/>
      <c r="EXH431" s="575"/>
      <c r="EXI431" s="575"/>
      <c r="EXJ431" s="575"/>
      <c r="EXK431" s="575"/>
      <c r="EXL431" s="575"/>
      <c r="EXM431" s="575"/>
      <c r="EXN431" s="575"/>
      <c r="EXO431" s="575"/>
      <c r="EXP431" s="575"/>
      <c r="EXQ431" s="575"/>
      <c r="EXR431" s="575"/>
      <c r="EXS431" s="575"/>
      <c r="EXT431" s="575"/>
      <c r="EXU431" s="575"/>
      <c r="EXV431" s="575"/>
      <c r="EXW431" s="575"/>
      <c r="EXX431" s="575"/>
      <c r="EXY431" s="575"/>
      <c r="EXZ431" s="575"/>
      <c r="EYA431" s="575"/>
      <c r="EYB431" s="575"/>
      <c r="EYC431" s="575"/>
      <c r="EYD431" s="575"/>
      <c r="EYE431" s="575"/>
      <c r="EYF431" s="575"/>
      <c r="EYG431" s="575"/>
      <c r="EYH431" s="575"/>
      <c r="EYI431" s="575"/>
      <c r="EYJ431" s="575"/>
      <c r="EYK431" s="575"/>
      <c r="EYL431" s="575"/>
      <c r="EYM431" s="575"/>
      <c r="EYN431" s="575"/>
      <c r="EYO431" s="575"/>
      <c r="EYP431" s="575"/>
      <c r="EYQ431" s="575"/>
      <c r="EYR431" s="575"/>
      <c r="EYS431" s="575"/>
      <c r="EYT431" s="575"/>
      <c r="EYU431" s="575"/>
      <c r="EYV431" s="575"/>
      <c r="EYW431" s="575"/>
      <c r="EYX431" s="575"/>
      <c r="EYY431" s="575"/>
      <c r="EYZ431" s="575"/>
      <c r="EZA431" s="575"/>
      <c r="EZB431" s="575"/>
      <c r="EZC431" s="575"/>
      <c r="EZD431" s="575"/>
      <c r="EZE431" s="575"/>
      <c r="EZF431" s="575"/>
      <c r="EZG431" s="575"/>
      <c r="EZH431" s="575"/>
      <c r="EZI431" s="575"/>
      <c r="EZJ431" s="575"/>
      <c r="EZK431" s="575"/>
      <c r="EZL431" s="575"/>
      <c r="EZM431" s="575"/>
      <c r="EZN431" s="575"/>
      <c r="EZO431" s="575"/>
      <c r="EZP431" s="575"/>
      <c r="EZQ431" s="575"/>
      <c r="EZR431" s="575"/>
      <c r="EZS431" s="575"/>
      <c r="EZT431" s="575"/>
      <c r="EZU431" s="575"/>
      <c r="EZV431" s="575"/>
      <c r="EZW431" s="575"/>
      <c r="EZX431" s="575"/>
      <c r="EZY431" s="575"/>
      <c r="EZZ431" s="575"/>
      <c r="FAA431" s="575"/>
      <c r="FAB431" s="575"/>
      <c r="FAC431" s="575"/>
      <c r="FAD431" s="575"/>
      <c r="FAE431" s="575"/>
      <c r="FAF431" s="575"/>
      <c r="FAG431" s="575"/>
      <c r="FAH431" s="575"/>
      <c r="FAI431" s="575"/>
      <c r="FAJ431" s="575"/>
      <c r="FAK431" s="575"/>
      <c r="FAL431" s="575"/>
      <c r="FAM431" s="575"/>
      <c r="FAN431" s="575"/>
      <c r="FAO431" s="575"/>
      <c r="FAP431" s="575"/>
      <c r="FAQ431" s="575"/>
      <c r="FAR431" s="575"/>
      <c r="FAS431" s="575"/>
      <c r="FAT431" s="575"/>
      <c r="FAU431" s="575"/>
      <c r="FAV431" s="575"/>
      <c r="FAW431" s="575"/>
      <c r="FAX431" s="575"/>
      <c r="FAY431" s="575"/>
      <c r="FAZ431" s="575"/>
      <c r="FBA431" s="575"/>
      <c r="FBB431" s="575"/>
      <c r="FBC431" s="575"/>
      <c r="FBD431" s="575"/>
      <c r="FBE431" s="575"/>
      <c r="FBF431" s="575"/>
      <c r="FBG431" s="575"/>
      <c r="FBH431" s="575"/>
      <c r="FBI431" s="575"/>
      <c r="FBJ431" s="575"/>
      <c r="FBK431" s="575"/>
      <c r="FBL431" s="575"/>
      <c r="FBM431" s="575"/>
      <c r="FBN431" s="575"/>
      <c r="FBO431" s="575"/>
      <c r="FBP431" s="575"/>
      <c r="FBQ431" s="575"/>
      <c r="FBR431" s="575"/>
      <c r="FBS431" s="575"/>
      <c r="FBT431" s="575"/>
      <c r="FBU431" s="575"/>
      <c r="FBV431" s="575"/>
      <c r="FBW431" s="575"/>
      <c r="FBX431" s="575"/>
      <c r="FBY431" s="575"/>
      <c r="FBZ431" s="575"/>
      <c r="FCA431" s="575"/>
      <c r="FCB431" s="575"/>
      <c r="FCC431" s="575"/>
      <c r="FCD431" s="575"/>
      <c r="FCE431" s="575"/>
      <c r="FCF431" s="575"/>
      <c r="FCG431" s="575"/>
      <c r="FCH431" s="575"/>
      <c r="FCI431" s="575"/>
      <c r="FCJ431" s="575"/>
      <c r="FCK431" s="575"/>
      <c r="FCL431" s="575"/>
      <c r="FCM431" s="575"/>
      <c r="FCN431" s="575"/>
      <c r="FCO431" s="575"/>
      <c r="FCP431" s="575"/>
      <c r="FCQ431" s="575"/>
      <c r="FCR431" s="575"/>
      <c r="FCS431" s="575"/>
      <c r="FCT431" s="575"/>
      <c r="FCU431" s="575"/>
      <c r="FCV431" s="575"/>
      <c r="FCW431" s="575"/>
      <c r="FCX431" s="575"/>
      <c r="FCY431" s="575"/>
      <c r="FCZ431" s="575"/>
      <c r="FDA431" s="575"/>
      <c r="FDB431" s="575"/>
      <c r="FDC431" s="575"/>
      <c r="FDD431" s="575"/>
      <c r="FDE431" s="575"/>
      <c r="FDF431" s="575"/>
      <c r="FDG431" s="575"/>
      <c r="FDH431" s="575"/>
      <c r="FDI431" s="575"/>
      <c r="FDJ431" s="575"/>
      <c r="FDK431" s="575"/>
      <c r="FDL431" s="575"/>
      <c r="FDM431" s="575"/>
      <c r="FDN431" s="575"/>
      <c r="FDO431" s="575"/>
      <c r="FDP431" s="575"/>
      <c r="FDQ431" s="575"/>
      <c r="FDR431" s="575"/>
      <c r="FDS431" s="575"/>
      <c r="FDT431" s="575"/>
      <c r="FDU431" s="575"/>
      <c r="FDV431" s="575"/>
      <c r="FDW431" s="575"/>
      <c r="FDX431" s="575"/>
      <c r="FDY431" s="575"/>
      <c r="FDZ431" s="575"/>
      <c r="FEA431" s="575"/>
      <c r="FEB431" s="575"/>
      <c r="FEC431" s="575"/>
      <c r="FED431" s="575"/>
      <c r="FEE431" s="575"/>
      <c r="FEF431" s="575"/>
      <c r="FEG431" s="575"/>
      <c r="FEH431" s="575"/>
      <c r="FEI431" s="575"/>
      <c r="FEJ431" s="575"/>
      <c r="FEK431" s="575"/>
      <c r="FEL431" s="575"/>
      <c r="FEM431" s="575"/>
      <c r="FEN431" s="575"/>
      <c r="FEO431" s="575"/>
      <c r="FEP431" s="575"/>
      <c r="FEQ431" s="575"/>
      <c r="FER431" s="575"/>
      <c r="FES431" s="575"/>
      <c r="FET431" s="575"/>
      <c r="FEU431" s="575"/>
      <c r="FEV431" s="575"/>
      <c r="FEW431" s="575"/>
      <c r="FEX431" s="575"/>
      <c r="FEY431" s="575"/>
      <c r="FEZ431" s="575"/>
      <c r="FFA431" s="575"/>
      <c r="FFB431" s="575"/>
      <c r="FFC431" s="575"/>
      <c r="FFD431" s="575"/>
      <c r="FFE431" s="575"/>
      <c r="FFF431" s="575"/>
      <c r="FFG431" s="575"/>
      <c r="FFH431" s="575"/>
      <c r="FFI431" s="575"/>
      <c r="FFJ431" s="575"/>
      <c r="FFK431" s="575"/>
      <c r="FFL431" s="575"/>
      <c r="FFM431" s="575"/>
      <c r="FFN431" s="575"/>
      <c r="FFO431" s="575"/>
      <c r="FFP431" s="575"/>
      <c r="FFQ431" s="575"/>
      <c r="FFR431" s="575"/>
      <c r="FFS431" s="575"/>
      <c r="FFT431" s="575"/>
      <c r="FFU431" s="575"/>
      <c r="FFV431" s="575"/>
      <c r="FFW431" s="575"/>
      <c r="FFX431" s="575"/>
      <c r="FFY431" s="575"/>
      <c r="FFZ431" s="575"/>
      <c r="FGA431" s="575"/>
      <c r="FGB431" s="575"/>
      <c r="FGC431" s="575"/>
      <c r="FGD431" s="575"/>
      <c r="FGE431" s="575"/>
      <c r="FGF431" s="575"/>
      <c r="FGG431" s="575"/>
      <c r="FGH431" s="575"/>
      <c r="FGI431" s="575"/>
      <c r="FGJ431" s="575"/>
      <c r="FGK431" s="575"/>
      <c r="FGL431" s="575"/>
      <c r="FGM431" s="575"/>
      <c r="FGN431" s="575"/>
      <c r="FGO431" s="575"/>
      <c r="FGP431" s="575"/>
      <c r="FGQ431" s="575"/>
      <c r="FGR431" s="575"/>
      <c r="FGS431" s="575"/>
      <c r="FGT431" s="575"/>
      <c r="FGU431" s="575"/>
      <c r="FGV431" s="575"/>
      <c r="FGW431" s="575"/>
      <c r="FGX431" s="575"/>
      <c r="FGY431" s="575"/>
      <c r="FGZ431" s="575"/>
      <c r="FHA431" s="575"/>
      <c r="FHB431" s="575"/>
      <c r="FHC431" s="575"/>
      <c r="FHD431" s="575"/>
      <c r="FHE431" s="575"/>
      <c r="FHF431" s="575"/>
      <c r="FHG431" s="575"/>
      <c r="FHH431" s="575"/>
      <c r="FHI431" s="575"/>
      <c r="FHJ431" s="575"/>
      <c r="FHK431" s="575"/>
      <c r="FHL431" s="575"/>
      <c r="FHM431" s="575"/>
      <c r="FHN431" s="575"/>
      <c r="FHO431" s="575"/>
      <c r="FHP431" s="575"/>
      <c r="FHQ431" s="575"/>
      <c r="FHR431" s="575"/>
      <c r="FHS431" s="575"/>
      <c r="FHT431" s="575"/>
      <c r="FHU431" s="575"/>
      <c r="FHV431" s="575"/>
      <c r="FHW431" s="575"/>
      <c r="FHX431" s="575"/>
      <c r="FHY431" s="575"/>
      <c r="FHZ431" s="575"/>
      <c r="FIA431" s="575"/>
      <c r="FIB431" s="575"/>
      <c r="FIC431" s="575"/>
      <c r="FID431" s="575"/>
      <c r="FIE431" s="575"/>
      <c r="FIF431" s="575"/>
      <c r="FIG431" s="575"/>
      <c r="FIH431" s="575"/>
      <c r="FII431" s="575"/>
      <c r="FIJ431" s="575"/>
      <c r="FIK431" s="575"/>
      <c r="FIL431" s="575"/>
      <c r="FIM431" s="575"/>
      <c r="FIN431" s="575"/>
      <c r="FIO431" s="575"/>
      <c r="FIP431" s="575"/>
      <c r="FIQ431" s="575"/>
      <c r="FIR431" s="575"/>
      <c r="FIS431" s="575"/>
      <c r="FIT431" s="575"/>
      <c r="FIU431" s="575"/>
      <c r="FIV431" s="575"/>
      <c r="FIW431" s="575"/>
      <c r="FIX431" s="575"/>
      <c r="FIY431" s="575"/>
      <c r="FIZ431" s="575"/>
      <c r="FJA431" s="575"/>
      <c r="FJB431" s="575"/>
      <c r="FJC431" s="575"/>
      <c r="FJD431" s="575"/>
      <c r="FJE431" s="575"/>
      <c r="FJF431" s="575"/>
      <c r="FJG431" s="575"/>
      <c r="FJH431" s="575"/>
      <c r="FJI431" s="575"/>
      <c r="FJJ431" s="575"/>
      <c r="FJK431" s="575"/>
      <c r="FJL431" s="575"/>
      <c r="FJM431" s="575"/>
      <c r="FJN431" s="575"/>
      <c r="FJO431" s="575"/>
      <c r="FJP431" s="575"/>
      <c r="FJQ431" s="575"/>
      <c r="FJR431" s="575"/>
      <c r="FJS431" s="575"/>
      <c r="FJT431" s="575"/>
      <c r="FJU431" s="575"/>
      <c r="FJV431" s="575"/>
      <c r="FJW431" s="575"/>
      <c r="FJX431" s="575"/>
      <c r="FJY431" s="575"/>
      <c r="FJZ431" s="575"/>
      <c r="FKA431" s="575"/>
      <c r="FKB431" s="575"/>
      <c r="FKC431" s="575"/>
      <c r="FKD431" s="575"/>
      <c r="FKE431" s="575"/>
      <c r="FKF431" s="575"/>
      <c r="FKG431" s="575"/>
      <c r="FKH431" s="575"/>
      <c r="FKI431" s="575"/>
      <c r="FKJ431" s="575"/>
      <c r="FKK431" s="575"/>
      <c r="FKL431" s="575"/>
      <c r="FKM431" s="575"/>
      <c r="FKN431" s="575"/>
      <c r="FKO431" s="575"/>
      <c r="FKP431" s="575"/>
      <c r="FKQ431" s="575"/>
      <c r="FKR431" s="575"/>
      <c r="FKS431" s="575"/>
      <c r="FKT431" s="575"/>
      <c r="FKU431" s="575"/>
      <c r="FKV431" s="575"/>
      <c r="FKW431" s="575"/>
      <c r="FKX431" s="575"/>
      <c r="FKY431" s="575"/>
      <c r="FKZ431" s="575"/>
      <c r="FLA431" s="575"/>
      <c r="FLB431" s="575"/>
      <c r="FLC431" s="575"/>
      <c r="FLD431" s="575"/>
      <c r="FLE431" s="575"/>
      <c r="FLF431" s="575"/>
      <c r="FLG431" s="575"/>
      <c r="FLH431" s="575"/>
      <c r="FLI431" s="575"/>
      <c r="FLJ431" s="575"/>
      <c r="FLK431" s="575"/>
      <c r="FLL431" s="575"/>
      <c r="FLM431" s="575"/>
      <c r="FLN431" s="575"/>
      <c r="FLO431" s="575"/>
      <c r="FLP431" s="575"/>
      <c r="FLQ431" s="575"/>
      <c r="FLR431" s="575"/>
      <c r="FLS431" s="575"/>
      <c r="FLT431" s="575"/>
      <c r="FLU431" s="575"/>
      <c r="FLV431" s="575"/>
      <c r="FLW431" s="575"/>
      <c r="FLX431" s="575"/>
      <c r="FLY431" s="575"/>
      <c r="FLZ431" s="575"/>
      <c r="FMA431" s="575"/>
      <c r="FMB431" s="575"/>
      <c r="FMC431" s="575"/>
      <c r="FMD431" s="575"/>
      <c r="FME431" s="575"/>
      <c r="FMF431" s="575"/>
      <c r="FMG431" s="575"/>
      <c r="FMH431" s="575"/>
      <c r="FMI431" s="575"/>
      <c r="FMJ431" s="575"/>
      <c r="FMK431" s="575"/>
      <c r="FML431" s="575"/>
      <c r="FMM431" s="575"/>
      <c r="FMN431" s="575"/>
      <c r="FMO431" s="575"/>
      <c r="FMP431" s="575"/>
      <c r="FMQ431" s="575"/>
      <c r="FMR431" s="575"/>
      <c r="FMS431" s="575"/>
      <c r="FMT431" s="575"/>
      <c r="FMU431" s="575"/>
      <c r="FMV431" s="575"/>
      <c r="FMW431" s="575"/>
      <c r="FMX431" s="575"/>
      <c r="FMY431" s="575"/>
      <c r="FMZ431" s="575"/>
      <c r="FNA431" s="575"/>
      <c r="FNB431" s="575"/>
      <c r="FNC431" s="575"/>
      <c r="FND431" s="575"/>
      <c r="FNE431" s="575"/>
      <c r="FNF431" s="575"/>
      <c r="FNG431" s="575"/>
      <c r="FNH431" s="575"/>
      <c r="FNI431" s="575"/>
      <c r="FNJ431" s="575"/>
      <c r="FNK431" s="575"/>
      <c r="FNL431" s="575"/>
      <c r="FNM431" s="575"/>
      <c r="FNN431" s="575"/>
      <c r="FNO431" s="575"/>
      <c r="FNP431" s="575"/>
      <c r="FNQ431" s="575"/>
      <c r="FNR431" s="575"/>
      <c r="FNS431" s="575"/>
      <c r="FNT431" s="575"/>
      <c r="FNU431" s="575"/>
      <c r="FNV431" s="575"/>
      <c r="FNW431" s="575"/>
      <c r="FNX431" s="575"/>
      <c r="FNY431" s="575"/>
      <c r="FNZ431" s="575"/>
      <c r="FOA431" s="575"/>
      <c r="FOB431" s="575"/>
      <c r="FOC431" s="575"/>
      <c r="FOD431" s="575"/>
      <c r="FOE431" s="575"/>
      <c r="FOF431" s="575"/>
      <c r="FOG431" s="575"/>
      <c r="FOH431" s="575"/>
      <c r="FOI431" s="575"/>
      <c r="FOJ431" s="575"/>
      <c r="FOK431" s="575"/>
      <c r="FOL431" s="575"/>
      <c r="FOM431" s="575"/>
      <c r="FON431" s="575"/>
      <c r="FOO431" s="575"/>
      <c r="FOP431" s="575"/>
      <c r="FOQ431" s="575"/>
      <c r="FOR431" s="575"/>
      <c r="FOS431" s="575"/>
      <c r="FOT431" s="575"/>
      <c r="FOU431" s="575"/>
      <c r="FOV431" s="575"/>
      <c r="FOW431" s="575"/>
      <c r="FOX431" s="575"/>
      <c r="FOY431" s="575"/>
      <c r="FOZ431" s="575"/>
      <c r="FPA431" s="575"/>
      <c r="FPB431" s="575"/>
      <c r="FPC431" s="575"/>
      <c r="FPD431" s="575"/>
      <c r="FPE431" s="575"/>
      <c r="FPF431" s="575"/>
      <c r="FPG431" s="575"/>
      <c r="FPH431" s="575"/>
      <c r="FPI431" s="575"/>
      <c r="FPJ431" s="575"/>
      <c r="FPK431" s="575"/>
      <c r="FPL431" s="575"/>
      <c r="FPM431" s="575"/>
      <c r="FPN431" s="575"/>
      <c r="FPO431" s="575"/>
      <c r="FPP431" s="575"/>
      <c r="FPQ431" s="575"/>
      <c r="FPR431" s="575"/>
      <c r="FPS431" s="575"/>
      <c r="FPT431" s="575"/>
      <c r="FPU431" s="575"/>
      <c r="FPV431" s="575"/>
      <c r="FPW431" s="575"/>
      <c r="FPX431" s="575"/>
      <c r="FPY431" s="575"/>
      <c r="FPZ431" s="575"/>
      <c r="FQA431" s="575"/>
      <c r="FQB431" s="575"/>
      <c r="FQC431" s="575"/>
      <c r="FQD431" s="575"/>
      <c r="FQE431" s="575"/>
      <c r="FQF431" s="575"/>
      <c r="FQG431" s="575"/>
      <c r="FQH431" s="575"/>
      <c r="FQI431" s="575"/>
      <c r="FQJ431" s="575"/>
      <c r="FQK431" s="575"/>
      <c r="FQL431" s="575"/>
      <c r="FQM431" s="575"/>
      <c r="FQN431" s="575"/>
      <c r="FQO431" s="575"/>
      <c r="FQP431" s="575"/>
      <c r="FQQ431" s="575"/>
      <c r="FQR431" s="575"/>
      <c r="FQS431" s="575"/>
      <c r="FQT431" s="575"/>
      <c r="FQU431" s="575"/>
      <c r="FQV431" s="575"/>
      <c r="FQW431" s="575"/>
      <c r="FQX431" s="575"/>
      <c r="FQY431" s="575"/>
      <c r="FQZ431" s="575"/>
      <c r="FRA431" s="575"/>
      <c r="FRB431" s="575"/>
      <c r="FRC431" s="575"/>
      <c r="FRD431" s="575"/>
      <c r="FRE431" s="575"/>
      <c r="FRF431" s="575"/>
      <c r="FRG431" s="575"/>
      <c r="FRH431" s="575"/>
      <c r="FRI431" s="575"/>
      <c r="FRJ431" s="575"/>
      <c r="FRK431" s="575"/>
      <c r="FRL431" s="575"/>
      <c r="FRM431" s="575"/>
      <c r="FRN431" s="575"/>
      <c r="FRO431" s="575"/>
      <c r="FRP431" s="575"/>
      <c r="FRQ431" s="575"/>
      <c r="FRR431" s="575"/>
      <c r="FRS431" s="575"/>
      <c r="FRT431" s="575"/>
      <c r="FRU431" s="575"/>
      <c r="FRV431" s="575"/>
      <c r="FRW431" s="575"/>
      <c r="FRX431" s="575"/>
      <c r="FRY431" s="575"/>
      <c r="FRZ431" s="575"/>
      <c r="FSA431" s="575"/>
      <c r="FSB431" s="575"/>
      <c r="FSC431" s="575"/>
      <c r="FSD431" s="575"/>
      <c r="FSE431" s="575"/>
      <c r="FSF431" s="575"/>
      <c r="FSG431" s="575"/>
      <c r="FSH431" s="575"/>
      <c r="FSI431" s="575"/>
      <c r="FSJ431" s="575"/>
      <c r="FSK431" s="575"/>
      <c r="FSL431" s="575"/>
      <c r="FSM431" s="575"/>
      <c r="FSN431" s="575"/>
      <c r="FSO431" s="575"/>
      <c r="FSP431" s="575"/>
      <c r="FSQ431" s="575"/>
      <c r="FSR431" s="575"/>
      <c r="FSS431" s="575"/>
      <c r="FST431" s="575"/>
      <c r="FSU431" s="575"/>
      <c r="FSV431" s="575"/>
      <c r="FSW431" s="575"/>
      <c r="FSX431" s="575"/>
      <c r="FSY431" s="575"/>
      <c r="FSZ431" s="575"/>
      <c r="FTA431" s="575"/>
      <c r="FTB431" s="575"/>
      <c r="FTC431" s="575"/>
      <c r="FTD431" s="575"/>
      <c r="FTE431" s="575"/>
      <c r="FTF431" s="575"/>
      <c r="FTG431" s="575"/>
      <c r="FTH431" s="575"/>
      <c r="FTI431" s="575"/>
      <c r="FTJ431" s="575"/>
      <c r="FTK431" s="575"/>
      <c r="FTL431" s="575"/>
      <c r="FTM431" s="575"/>
      <c r="FTN431" s="575"/>
      <c r="FTO431" s="575"/>
      <c r="FTP431" s="575"/>
      <c r="FTQ431" s="575"/>
      <c r="FTR431" s="575"/>
      <c r="FTS431" s="575"/>
      <c r="FTT431" s="575"/>
      <c r="FTU431" s="575"/>
      <c r="FTV431" s="575"/>
      <c r="FTW431" s="575"/>
      <c r="FTX431" s="575"/>
      <c r="FTY431" s="575"/>
      <c r="FTZ431" s="575"/>
      <c r="FUA431" s="575"/>
      <c r="FUB431" s="575"/>
      <c r="FUC431" s="575"/>
      <c r="FUD431" s="575"/>
      <c r="FUE431" s="575"/>
      <c r="FUF431" s="575"/>
      <c r="FUG431" s="575"/>
      <c r="FUH431" s="575"/>
      <c r="FUI431" s="575"/>
      <c r="FUJ431" s="575"/>
      <c r="FUK431" s="575"/>
      <c r="FUL431" s="575"/>
      <c r="FUM431" s="575"/>
      <c r="FUN431" s="575"/>
      <c r="FUO431" s="575"/>
      <c r="FUP431" s="575"/>
      <c r="FUQ431" s="575"/>
      <c r="FUR431" s="575"/>
      <c r="FUS431" s="575"/>
      <c r="FUT431" s="575"/>
      <c r="FUU431" s="575"/>
      <c r="FUV431" s="575"/>
      <c r="FUW431" s="575"/>
      <c r="FUX431" s="575"/>
      <c r="FUY431" s="575"/>
      <c r="FUZ431" s="575"/>
      <c r="FVA431" s="575"/>
      <c r="FVB431" s="575"/>
      <c r="FVC431" s="575"/>
      <c r="FVD431" s="575"/>
      <c r="FVE431" s="575"/>
      <c r="FVF431" s="575"/>
      <c r="FVG431" s="575"/>
      <c r="FVH431" s="575"/>
      <c r="FVI431" s="575"/>
      <c r="FVJ431" s="575"/>
      <c r="FVK431" s="575"/>
      <c r="FVL431" s="575"/>
      <c r="FVM431" s="575"/>
      <c r="FVN431" s="575"/>
      <c r="FVO431" s="575"/>
      <c r="FVP431" s="575"/>
      <c r="FVQ431" s="575"/>
      <c r="FVR431" s="575"/>
      <c r="FVS431" s="575"/>
      <c r="FVT431" s="575"/>
      <c r="FVU431" s="575"/>
      <c r="FVV431" s="575"/>
      <c r="FVW431" s="575"/>
      <c r="FVX431" s="575"/>
      <c r="FVY431" s="575"/>
      <c r="FVZ431" s="575"/>
      <c r="FWA431" s="575"/>
      <c r="FWB431" s="575"/>
      <c r="FWC431" s="575"/>
      <c r="FWD431" s="575"/>
      <c r="FWE431" s="575"/>
      <c r="FWF431" s="575"/>
      <c r="FWG431" s="575"/>
      <c r="FWH431" s="575"/>
      <c r="FWI431" s="575"/>
      <c r="FWJ431" s="575"/>
      <c r="FWK431" s="575"/>
      <c r="FWL431" s="575"/>
      <c r="FWM431" s="575"/>
      <c r="FWN431" s="575"/>
      <c r="FWO431" s="575"/>
      <c r="FWP431" s="575"/>
      <c r="FWQ431" s="575"/>
      <c r="FWR431" s="575"/>
      <c r="FWS431" s="575"/>
      <c r="FWT431" s="575"/>
      <c r="FWU431" s="575"/>
      <c r="FWV431" s="575"/>
      <c r="FWW431" s="575"/>
      <c r="FWX431" s="575"/>
      <c r="FWY431" s="575"/>
      <c r="FWZ431" s="575"/>
      <c r="FXA431" s="575"/>
      <c r="FXB431" s="575"/>
      <c r="FXC431" s="575"/>
      <c r="FXD431" s="575"/>
      <c r="FXE431" s="575"/>
      <c r="FXF431" s="575"/>
      <c r="FXG431" s="575"/>
      <c r="FXH431" s="575"/>
      <c r="FXI431" s="575"/>
      <c r="FXJ431" s="575"/>
      <c r="FXK431" s="575"/>
      <c r="FXL431" s="575"/>
      <c r="FXM431" s="575"/>
      <c r="FXN431" s="575"/>
      <c r="FXO431" s="575"/>
      <c r="FXP431" s="575"/>
      <c r="FXQ431" s="575"/>
      <c r="FXR431" s="575"/>
      <c r="FXS431" s="575"/>
      <c r="FXT431" s="575"/>
      <c r="FXU431" s="575"/>
      <c r="FXV431" s="575"/>
      <c r="FXW431" s="575"/>
      <c r="FXX431" s="575"/>
      <c r="FXY431" s="575"/>
      <c r="FXZ431" s="575"/>
      <c r="FYA431" s="575"/>
      <c r="FYB431" s="575"/>
      <c r="FYC431" s="575"/>
      <c r="FYD431" s="575"/>
      <c r="FYE431" s="575"/>
      <c r="FYF431" s="575"/>
      <c r="FYG431" s="575"/>
      <c r="FYH431" s="575"/>
      <c r="FYI431" s="575"/>
      <c r="FYJ431" s="575"/>
      <c r="FYK431" s="575"/>
      <c r="FYL431" s="575"/>
      <c r="FYM431" s="575"/>
      <c r="FYN431" s="575"/>
      <c r="FYO431" s="575"/>
      <c r="FYP431" s="575"/>
      <c r="FYQ431" s="575"/>
      <c r="FYR431" s="575"/>
      <c r="FYS431" s="575"/>
      <c r="FYT431" s="575"/>
      <c r="FYU431" s="575"/>
      <c r="FYV431" s="575"/>
      <c r="FYW431" s="575"/>
      <c r="FYX431" s="575"/>
      <c r="FYY431" s="575"/>
      <c r="FYZ431" s="575"/>
      <c r="FZA431" s="575"/>
      <c r="FZB431" s="575"/>
      <c r="FZC431" s="575"/>
      <c r="FZD431" s="575"/>
      <c r="FZE431" s="575"/>
      <c r="FZF431" s="575"/>
      <c r="FZG431" s="575"/>
      <c r="FZH431" s="575"/>
      <c r="FZI431" s="575"/>
      <c r="FZJ431" s="575"/>
      <c r="FZK431" s="575"/>
      <c r="FZL431" s="575"/>
      <c r="FZM431" s="575"/>
      <c r="FZN431" s="575"/>
      <c r="FZO431" s="575"/>
      <c r="FZP431" s="575"/>
      <c r="FZQ431" s="575"/>
      <c r="FZR431" s="575"/>
      <c r="FZS431" s="575"/>
      <c r="FZT431" s="575"/>
      <c r="FZU431" s="575"/>
      <c r="FZV431" s="575"/>
      <c r="FZW431" s="575"/>
      <c r="FZX431" s="575"/>
      <c r="FZY431" s="575"/>
      <c r="FZZ431" s="575"/>
      <c r="GAA431" s="575"/>
      <c r="GAB431" s="575"/>
      <c r="GAC431" s="575"/>
      <c r="GAD431" s="575"/>
      <c r="GAE431" s="575"/>
      <c r="GAF431" s="575"/>
      <c r="GAG431" s="575"/>
      <c r="GAH431" s="575"/>
      <c r="GAI431" s="575"/>
      <c r="GAJ431" s="575"/>
      <c r="GAK431" s="575"/>
      <c r="GAL431" s="575"/>
      <c r="GAM431" s="575"/>
      <c r="GAN431" s="575"/>
      <c r="GAO431" s="575"/>
      <c r="GAP431" s="575"/>
      <c r="GAQ431" s="575"/>
      <c r="GAR431" s="575"/>
      <c r="GAS431" s="575"/>
      <c r="GAT431" s="575"/>
      <c r="GAU431" s="575"/>
      <c r="GAV431" s="575"/>
      <c r="GAW431" s="575"/>
      <c r="GAX431" s="575"/>
      <c r="GAY431" s="575"/>
      <c r="GAZ431" s="575"/>
      <c r="GBA431" s="575"/>
      <c r="GBB431" s="575"/>
      <c r="GBC431" s="575"/>
      <c r="GBD431" s="575"/>
      <c r="GBE431" s="575"/>
      <c r="GBF431" s="575"/>
      <c r="GBG431" s="575"/>
      <c r="GBH431" s="575"/>
      <c r="GBI431" s="575"/>
      <c r="GBJ431" s="575"/>
      <c r="GBK431" s="575"/>
      <c r="GBL431" s="575"/>
      <c r="GBM431" s="575"/>
      <c r="GBN431" s="575"/>
      <c r="GBO431" s="575"/>
      <c r="GBP431" s="575"/>
      <c r="GBQ431" s="575"/>
      <c r="GBR431" s="575"/>
      <c r="GBS431" s="575"/>
      <c r="GBT431" s="575"/>
      <c r="GBU431" s="575"/>
      <c r="GBV431" s="575"/>
      <c r="GBW431" s="575"/>
      <c r="GBX431" s="575"/>
      <c r="GBY431" s="575"/>
      <c r="GBZ431" s="575"/>
      <c r="GCA431" s="575"/>
      <c r="GCB431" s="575"/>
      <c r="GCC431" s="575"/>
      <c r="GCD431" s="575"/>
      <c r="GCE431" s="575"/>
      <c r="GCF431" s="575"/>
      <c r="GCG431" s="575"/>
      <c r="GCH431" s="575"/>
      <c r="GCI431" s="575"/>
      <c r="GCJ431" s="575"/>
      <c r="GCK431" s="575"/>
      <c r="GCL431" s="575"/>
      <c r="GCM431" s="575"/>
      <c r="GCN431" s="575"/>
      <c r="GCO431" s="575"/>
      <c r="GCP431" s="575"/>
      <c r="GCQ431" s="575"/>
      <c r="GCR431" s="575"/>
      <c r="GCS431" s="575"/>
      <c r="GCT431" s="575"/>
      <c r="GCU431" s="575"/>
      <c r="GCV431" s="575"/>
      <c r="GCW431" s="575"/>
      <c r="GCX431" s="575"/>
      <c r="GCY431" s="575"/>
      <c r="GCZ431" s="575"/>
      <c r="GDA431" s="575"/>
      <c r="GDB431" s="575"/>
      <c r="GDC431" s="575"/>
      <c r="GDD431" s="575"/>
      <c r="GDE431" s="575"/>
      <c r="GDF431" s="575"/>
      <c r="GDG431" s="575"/>
      <c r="GDH431" s="575"/>
      <c r="GDI431" s="575"/>
      <c r="GDJ431" s="575"/>
      <c r="GDK431" s="575"/>
      <c r="GDL431" s="575"/>
      <c r="GDM431" s="575"/>
      <c r="GDN431" s="575"/>
      <c r="GDO431" s="575"/>
      <c r="GDP431" s="575"/>
      <c r="GDQ431" s="575"/>
      <c r="GDR431" s="575"/>
      <c r="GDS431" s="575"/>
      <c r="GDT431" s="575"/>
      <c r="GDU431" s="575"/>
      <c r="GDV431" s="575"/>
      <c r="GDW431" s="575"/>
      <c r="GDX431" s="575"/>
      <c r="GDY431" s="575"/>
      <c r="GDZ431" s="575"/>
      <c r="GEA431" s="575"/>
      <c r="GEB431" s="575"/>
      <c r="GEC431" s="575"/>
      <c r="GED431" s="575"/>
      <c r="GEE431" s="575"/>
      <c r="GEF431" s="575"/>
      <c r="GEG431" s="575"/>
      <c r="GEH431" s="575"/>
      <c r="GEI431" s="575"/>
      <c r="GEJ431" s="575"/>
      <c r="GEK431" s="575"/>
      <c r="GEL431" s="575"/>
      <c r="GEM431" s="575"/>
      <c r="GEN431" s="575"/>
      <c r="GEO431" s="575"/>
      <c r="GEP431" s="575"/>
      <c r="GEQ431" s="575"/>
      <c r="GER431" s="575"/>
      <c r="GES431" s="575"/>
      <c r="GET431" s="575"/>
      <c r="GEU431" s="575"/>
      <c r="GEV431" s="575"/>
      <c r="GEW431" s="575"/>
      <c r="GEX431" s="575"/>
      <c r="GEY431" s="575"/>
      <c r="GEZ431" s="575"/>
      <c r="GFA431" s="575"/>
      <c r="GFB431" s="575"/>
      <c r="GFC431" s="575"/>
      <c r="GFD431" s="575"/>
      <c r="GFE431" s="575"/>
      <c r="GFF431" s="575"/>
      <c r="GFG431" s="575"/>
      <c r="GFH431" s="575"/>
      <c r="GFI431" s="575"/>
      <c r="GFJ431" s="575"/>
      <c r="GFK431" s="575"/>
      <c r="GFL431" s="575"/>
      <c r="GFM431" s="575"/>
      <c r="GFN431" s="575"/>
      <c r="GFO431" s="575"/>
      <c r="GFP431" s="575"/>
      <c r="GFQ431" s="575"/>
      <c r="GFR431" s="575"/>
      <c r="GFS431" s="575"/>
      <c r="GFT431" s="575"/>
      <c r="GFU431" s="575"/>
      <c r="GFV431" s="575"/>
      <c r="GFW431" s="575"/>
      <c r="GFX431" s="575"/>
      <c r="GFY431" s="575"/>
      <c r="GFZ431" s="575"/>
      <c r="GGA431" s="575"/>
      <c r="GGB431" s="575"/>
      <c r="GGC431" s="575"/>
      <c r="GGD431" s="575"/>
      <c r="GGE431" s="575"/>
      <c r="GGF431" s="575"/>
      <c r="GGG431" s="575"/>
      <c r="GGH431" s="575"/>
      <c r="GGI431" s="575"/>
      <c r="GGJ431" s="575"/>
      <c r="GGK431" s="575"/>
      <c r="GGL431" s="575"/>
      <c r="GGM431" s="575"/>
      <c r="GGN431" s="575"/>
      <c r="GGO431" s="575"/>
      <c r="GGP431" s="575"/>
      <c r="GGQ431" s="575"/>
      <c r="GGR431" s="575"/>
      <c r="GGS431" s="575"/>
      <c r="GGT431" s="575"/>
      <c r="GGU431" s="575"/>
      <c r="GGV431" s="575"/>
      <c r="GGW431" s="575"/>
      <c r="GGX431" s="575"/>
      <c r="GGY431" s="575"/>
      <c r="GGZ431" s="575"/>
      <c r="GHA431" s="575"/>
      <c r="GHB431" s="575"/>
      <c r="GHC431" s="575"/>
      <c r="GHD431" s="575"/>
      <c r="GHE431" s="575"/>
      <c r="GHF431" s="575"/>
      <c r="GHG431" s="575"/>
      <c r="GHH431" s="575"/>
      <c r="GHI431" s="575"/>
      <c r="GHJ431" s="575"/>
      <c r="GHK431" s="575"/>
      <c r="GHL431" s="575"/>
      <c r="GHM431" s="575"/>
      <c r="GHN431" s="575"/>
      <c r="GHO431" s="575"/>
      <c r="GHP431" s="575"/>
      <c r="GHQ431" s="575"/>
      <c r="GHR431" s="575"/>
      <c r="GHS431" s="575"/>
      <c r="GHT431" s="575"/>
      <c r="GHU431" s="575"/>
      <c r="GHV431" s="575"/>
      <c r="GHW431" s="575"/>
      <c r="GHX431" s="575"/>
      <c r="GHY431" s="575"/>
      <c r="GHZ431" s="575"/>
      <c r="GIA431" s="575"/>
      <c r="GIB431" s="575"/>
      <c r="GIC431" s="575"/>
      <c r="GID431" s="575"/>
      <c r="GIE431" s="575"/>
      <c r="GIF431" s="575"/>
      <c r="GIG431" s="575"/>
      <c r="GIH431" s="575"/>
      <c r="GII431" s="575"/>
      <c r="GIJ431" s="575"/>
      <c r="GIK431" s="575"/>
      <c r="GIL431" s="575"/>
      <c r="GIM431" s="575"/>
      <c r="GIN431" s="575"/>
      <c r="GIO431" s="575"/>
      <c r="GIP431" s="575"/>
      <c r="GIQ431" s="575"/>
      <c r="GIR431" s="575"/>
      <c r="GIS431" s="575"/>
      <c r="GIT431" s="575"/>
      <c r="GIU431" s="575"/>
      <c r="GIV431" s="575"/>
      <c r="GIW431" s="575"/>
      <c r="GIX431" s="575"/>
      <c r="GIY431" s="575"/>
      <c r="GIZ431" s="575"/>
      <c r="GJA431" s="575"/>
      <c r="GJB431" s="575"/>
      <c r="GJC431" s="575"/>
      <c r="GJD431" s="575"/>
      <c r="GJE431" s="575"/>
      <c r="GJF431" s="575"/>
      <c r="GJG431" s="575"/>
      <c r="GJH431" s="575"/>
      <c r="GJI431" s="575"/>
      <c r="GJJ431" s="575"/>
      <c r="GJK431" s="575"/>
      <c r="GJL431" s="575"/>
      <c r="GJM431" s="575"/>
      <c r="GJN431" s="575"/>
      <c r="GJO431" s="575"/>
      <c r="GJP431" s="575"/>
      <c r="GJQ431" s="575"/>
      <c r="GJR431" s="575"/>
      <c r="GJS431" s="575"/>
      <c r="GJT431" s="575"/>
      <c r="GJU431" s="575"/>
      <c r="GJV431" s="575"/>
      <c r="GJW431" s="575"/>
      <c r="GJX431" s="575"/>
      <c r="GJY431" s="575"/>
      <c r="GJZ431" s="575"/>
      <c r="GKA431" s="575"/>
      <c r="GKB431" s="575"/>
      <c r="GKC431" s="575"/>
      <c r="GKD431" s="575"/>
      <c r="GKE431" s="575"/>
      <c r="GKF431" s="575"/>
      <c r="GKG431" s="575"/>
      <c r="GKH431" s="575"/>
      <c r="GKI431" s="575"/>
      <c r="GKJ431" s="575"/>
      <c r="GKK431" s="575"/>
      <c r="GKL431" s="575"/>
      <c r="GKM431" s="575"/>
      <c r="GKN431" s="575"/>
      <c r="GKO431" s="575"/>
      <c r="GKP431" s="575"/>
      <c r="GKQ431" s="575"/>
      <c r="GKR431" s="575"/>
      <c r="GKS431" s="575"/>
      <c r="GKT431" s="575"/>
      <c r="GKU431" s="575"/>
      <c r="GKV431" s="575"/>
      <c r="GKW431" s="575"/>
      <c r="GKX431" s="575"/>
      <c r="GKY431" s="575"/>
      <c r="GKZ431" s="575"/>
      <c r="GLA431" s="575"/>
      <c r="GLB431" s="575"/>
      <c r="GLC431" s="575"/>
      <c r="GLD431" s="575"/>
      <c r="GLE431" s="575"/>
      <c r="GLF431" s="575"/>
      <c r="GLG431" s="575"/>
      <c r="GLH431" s="575"/>
      <c r="GLI431" s="575"/>
      <c r="GLJ431" s="575"/>
      <c r="GLK431" s="575"/>
      <c r="GLL431" s="575"/>
      <c r="GLM431" s="575"/>
      <c r="GLN431" s="575"/>
      <c r="GLO431" s="575"/>
      <c r="GLP431" s="575"/>
      <c r="GLQ431" s="575"/>
      <c r="GLR431" s="575"/>
      <c r="GLS431" s="575"/>
      <c r="GLT431" s="575"/>
      <c r="GLU431" s="575"/>
      <c r="GLV431" s="575"/>
      <c r="GLW431" s="575"/>
      <c r="GLX431" s="575"/>
      <c r="GLY431" s="575"/>
      <c r="GLZ431" s="575"/>
      <c r="GMA431" s="575"/>
      <c r="GMB431" s="575"/>
      <c r="GMC431" s="575"/>
      <c r="GMD431" s="575"/>
      <c r="GME431" s="575"/>
      <c r="GMF431" s="575"/>
      <c r="GMG431" s="575"/>
      <c r="GMH431" s="575"/>
      <c r="GMI431" s="575"/>
      <c r="GMJ431" s="575"/>
      <c r="GMK431" s="575"/>
      <c r="GML431" s="575"/>
      <c r="GMM431" s="575"/>
      <c r="GMN431" s="575"/>
      <c r="GMO431" s="575"/>
      <c r="GMP431" s="575"/>
      <c r="GMQ431" s="575"/>
      <c r="GMR431" s="575"/>
      <c r="GMS431" s="575"/>
      <c r="GMT431" s="575"/>
      <c r="GMU431" s="575"/>
      <c r="GMV431" s="575"/>
      <c r="GMW431" s="575"/>
      <c r="GMX431" s="575"/>
      <c r="GMY431" s="575"/>
      <c r="GMZ431" s="575"/>
      <c r="GNA431" s="575"/>
      <c r="GNB431" s="575"/>
      <c r="GNC431" s="575"/>
      <c r="GND431" s="575"/>
      <c r="GNE431" s="575"/>
      <c r="GNF431" s="575"/>
      <c r="GNG431" s="575"/>
      <c r="GNH431" s="575"/>
      <c r="GNI431" s="575"/>
      <c r="GNJ431" s="575"/>
      <c r="GNK431" s="575"/>
      <c r="GNL431" s="575"/>
      <c r="GNM431" s="575"/>
      <c r="GNN431" s="575"/>
      <c r="GNO431" s="575"/>
      <c r="GNP431" s="575"/>
      <c r="GNQ431" s="575"/>
      <c r="GNR431" s="575"/>
      <c r="GNS431" s="575"/>
      <c r="GNT431" s="575"/>
      <c r="GNU431" s="575"/>
      <c r="GNV431" s="575"/>
      <c r="GNW431" s="575"/>
      <c r="GNX431" s="575"/>
      <c r="GNY431" s="575"/>
      <c r="GNZ431" s="575"/>
      <c r="GOA431" s="575"/>
      <c r="GOB431" s="575"/>
      <c r="GOC431" s="575"/>
      <c r="GOD431" s="575"/>
      <c r="GOE431" s="575"/>
      <c r="GOF431" s="575"/>
      <c r="GOG431" s="575"/>
      <c r="GOH431" s="575"/>
      <c r="GOI431" s="575"/>
      <c r="GOJ431" s="575"/>
      <c r="GOK431" s="575"/>
      <c r="GOL431" s="575"/>
      <c r="GOM431" s="575"/>
      <c r="GON431" s="575"/>
      <c r="GOO431" s="575"/>
      <c r="GOP431" s="575"/>
      <c r="GOQ431" s="575"/>
      <c r="GOR431" s="575"/>
      <c r="GOS431" s="575"/>
      <c r="GOT431" s="575"/>
      <c r="GOU431" s="575"/>
      <c r="GOV431" s="575"/>
      <c r="GOW431" s="575"/>
      <c r="GOX431" s="575"/>
      <c r="GOY431" s="575"/>
      <c r="GOZ431" s="575"/>
      <c r="GPA431" s="575"/>
      <c r="GPB431" s="575"/>
      <c r="GPC431" s="575"/>
      <c r="GPD431" s="575"/>
      <c r="GPE431" s="575"/>
      <c r="GPF431" s="575"/>
      <c r="GPG431" s="575"/>
      <c r="GPH431" s="575"/>
      <c r="GPI431" s="575"/>
      <c r="GPJ431" s="575"/>
      <c r="GPK431" s="575"/>
      <c r="GPL431" s="575"/>
      <c r="GPM431" s="575"/>
      <c r="GPN431" s="575"/>
      <c r="GPO431" s="575"/>
      <c r="GPP431" s="575"/>
      <c r="GPQ431" s="575"/>
      <c r="GPR431" s="575"/>
      <c r="GPS431" s="575"/>
      <c r="GPT431" s="575"/>
      <c r="GPU431" s="575"/>
      <c r="GPV431" s="575"/>
      <c r="GPW431" s="575"/>
      <c r="GPX431" s="575"/>
      <c r="GPY431" s="575"/>
      <c r="GPZ431" s="575"/>
      <c r="GQA431" s="575"/>
      <c r="GQB431" s="575"/>
      <c r="GQC431" s="575"/>
      <c r="GQD431" s="575"/>
      <c r="GQE431" s="575"/>
      <c r="GQF431" s="575"/>
      <c r="GQG431" s="575"/>
      <c r="GQH431" s="575"/>
      <c r="GQI431" s="575"/>
      <c r="GQJ431" s="575"/>
      <c r="GQK431" s="575"/>
      <c r="GQL431" s="575"/>
      <c r="GQM431" s="575"/>
      <c r="GQN431" s="575"/>
      <c r="GQO431" s="575"/>
      <c r="GQP431" s="575"/>
      <c r="GQQ431" s="575"/>
      <c r="GQR431" s="575"/>
      <c r="GQS431" s="575"/>
      <c r="GQT431" s="575"/>
      <c r="GQU431" s="575"/>
      <c r="GQV431" s="575"/>
      <c r="GQW431" s="575"/>
      <c r="GQX431" s="575"/>
      <c r="GQY431" s="575"/>
      <c r="GQZ431" s="575"/>
      <c r="GRA431" s="575"/>
      <c r="GRB431" s="575"/>
      <c r="GRC431" s="575"/>
      <c r="GRD431" s="575"/>
      <c r="GRE431" s="575"/>
      <c r="GRF431" s="575"/>
      <c r="GRG431" s="575"/>
      <c r="GRH431" s="575"/>
      <c r="GRI431" s="575"/>
      <c r="GRJ431" s="575"/>
      <c r="GRK431" s="575"/>
      <c r="GRL431" s="575"/>
      <c r="GRM431" s="575"/>
      <c r="GRN431" s="575"/>
      <c r="GRO431" s="575"/>
      <c r="GRP431" s="575"/>
      <c r="GRQ431" s="575"/>
      <c r="GRR431" s="575"/>
      <c r="GRS431" s="575"/>
      <c r="GRT431" s="575"/>
      <c r="GRU431" s="575"/>
      <c r="GRV431" s="575"/>
      <c r="GRW431" s="575"/>
      <c r="GRX431" s="575"/>
      <c r="GRY431" s="575"/>
      <c r="GRZ431" s="575"/>
      <c r="GSA431" s="575"/>
      <c r="GSB431" s="575"/>
      <c r="GSC431" s="575"/>
      <c r="GSD431" s="575"/>
      <c r="GSE431" s="575"/>
      <c r="GSF431" s="575"/>
      <c r="GSG431" s="575"/>
      <c r="GSH431" s="575"/>
      <c r="GSI431" s="575"/>
      <c r="GSJ431" s="575"/>
      <c r="GSK431" s="575"/>
      <c r="GSL431" s="575"/>
      <c r="GSM431" s="575"/>
      <c r="GSN431" s="575"/>
      <c r="GSO431" s="575"/>
      <c r="GSP431" s="575"/>
      <c r="GSQ431" s="575"/>
      <c r="GSR431" s="575"/>
      <c r="GSS431" s="575"/>
      <c r="GST431" s="575"/>
      <c r="GSU431" s="575"/>
      <c r="GSV431" s="575"/>
      <c r="GSW431" s="575"/>
      <c r="GSX431" s="575"/>
      <c r="GSY431" s="575"/>
      <c r="GSZ431" s="575"/>
      <c r="GTA431" s="575"/>
      <c r="GTB431" s="575"/>
      <c r="GTC431" s="575"/>
      <c r="GTD431" s="575"/>
      <c r="GTE431" s="575"/>
      <c r="GTF431" s="575"/>
      <c r="GTG431" s="575"/>
      <c r="GTH431" s="575"/>
      <c r="GTI431" s="575"/>
      <c r="GTJ431" s="575"/>
      <c r="GTK431" s="575"/>
      <c r="GTL431" s="575"/>
      <c r="GTM431" s="575"/>
      <c r="GTN431" s="575"/>
      <c r="GTO431" s="575"/>
      <c r="GTP431" s="575"/>
      <c r="GTQ431" s="575"/>
      <c r="GTR431" s="575"/>
      <c r="GTS431" s="575"/>
      <c r="GTT431" s="575"/>
      <c r="GTU431" s="575"/>
      <c r="GTV431" s="575"/>
      <c r="GTW431" s="575"/>
      <c r="GTX431" s="575"/>
      <c r="GTY431" s="575"/>
      <c r="GTZ431" s="575"/>
      <c r="GUA431" s="575"/>
      <c r="GUB431" s="575"/>
      <c r="GUC431" s="575"/>
      <c r="GUD431" s="575"/>
      <c r="GUE431" s="575"/>
      <c r="GUF431" s="575"/>
      <c r="GUG431" s="575"/>
      <c r="GUH431" s="575"/>
      <c r="GUI431" s="575"/>
      <c r="GUJ431" s="575"/>
      <c r="GUK431" s="575"/>
      <c r="GUL431" s="575"/>
      <c r="GUM431" s="575"/>
      <c r="GUN431" s="575"/>
      <c r="GUO431" s="575"/>
      <c r="GUP431" s="575"/>
      <c r="GUQ431" s="575"/>
      <c r="GUR431" s="575"/>
      <c r="GUS431" s="575"/>
      <c r="GUT431" s="575"/>
      <c r="GUU431" s="575"/>
      <c r="GUV431" s="575"/>
      <c r="GUW431" s="575"/>
      <c r="GUX431" s="575"/>
      <c r="GUY431" s="575"/>
      <c r="GUZ431" s="575"/>
      <c r="GVA431" s="575"/>
      <c r="GVB431" s="575"/>
      <c r="GVC431" s="575"/>
      <c r="GVD431" s="575"/>
      <c r="GVE431" s="575"/>
      <c r="GVF431" s="575"/>
      <c r="GVG431" s="575"/>
      <c r="GVH431" s="575"/>
      <c r="GVI431" s="575"/>
      <c r="GVJ431" s="575"/>
      <c r="GVK431" s="575"/>
      <c r="GVL431" s="575"/>
      <c r="GVM431" s="575"/>
      <c r="GVN431" s="575"/>
      <c r="GVO431" s="575"/>
      <c r="GVP431" s="575"/>
      <c r="GVQ431" s="575"/>
      <c r="GVR431" s="575"/>
      <c r="GVS431" s="575"/>
      <c r="GVT431" s="575"/>
      <c r="GVU431" s="575"/>
      <c r="GVV431" s="575"/>
      <c r="GVW431" s="575"/>
      <c r="GVX431" s="575"/>
      <c r="GVY431" s="575"/>
      <c r="GVZ431" s="575"/>
      <c r="GWA431" s="575"/>
      <c r="GWB431" s="575"/>
      <c r="GWC431" s="575"/>
      <c r="GWD431" s="575"/>
      <c r="GWE431" s="575"/>
      <c r="GWF431" s="575"/>
      <c r="GWG431" s="575"/>
      <c r="GWH431" s="575"/>
      <c r="GWI431" s="575"/>
      <c r="GWJ431" s="575"/>
      <c r="GWK431" s="575"/>
      <c r="GWL431" s="575"/>
      <c r="GWM431" s="575"/>
      <c r="GWN431" s="575"/>
      <c r="GWO431" s="575"/>
      <c r="GWP431" s="575"/>
      <c r="GWQ431" s="575"/>
      <c r="GWR431" s="575"/>
      <c r="GWS431" s="575"/>
      <c r="GWT431" s="575"/>
      <c r="GWU431" s="575"/>
      <c r="GWV431" s="575"/>
      <c r="GWW431" s="575"/>
      <c r="GWX431" s="575"/>
      <c r="GWY431" s="575"/>
      <c r="GWZ431" s="575"/>
      <c r="GXA431" s="575"/>
      <c r="GXB431" s="575"/>
      <c r="GXC431" s="575"/>
      <c r="GXD431" s="575"/>
      <c r="GXE431" s="575"/>
      <c r="GXF431" s="575"/>
      <c r="GXG431" s="575"/>
      <c r="GXH431" s="575"/>
      <c r="GXI431" s="575"/>
      <c r="GXJ431" s="575"/>
      <c r="GXK431" s="575"/>
      <c r="GXL431" s="575"/>
      <c r="GXM431" s="575"/>
      <c r="GXN431" s="575"/>
      <c r="GXO431" s="575"/>
      <c r="GXP431" s="575"/>
      <c r="GXQ431" s="575"/>
      <c r="GXR431" s="575"/>
      <c r="GXS431" s="575"/>
      <c r="GXT431" s="575"/>
      <c r="GXU431" s="575"/>
      <c r="GXV431" s="575"/>
      <c r="GXW431" s="575"/>
      <c r="GXX431" s="575"/>
      <c r="GXY431" s="575"/>
      <c r="GXZ431" s="575"/>
      <c r="GYA431" s="575"/>
      <c r="GYB431" s="575"/>
      <c r="GYC431" s="575"/>
      <c r="GYD431" s="575"/>
      <c r="GYE431" s="575"/>
      <c r="GYF431" s="575"/>
      <c r="GYG431" s="575"/>
      <c r="GYH431" s="575"/>
      <c r="GYI431" s="575"/>
      <c r="GYJ431" s="575"/>
      <c r="GYK431" s="575"/>
      <c r="GYL431" s="575"/>
      <c r="GYM431" s="575"/>
      <c r="GYN431" s="575"/>
      <c r="GYO431" s="575"/>
      <c r="GYP431" s="575"/>
      <c r="GYQ431" s="575"/>
      <c r="GYR431" s="575"/>
      <c r="GYS431" s="575"/>
      <c r="GYT431" s="575"/>
      <c r="GYU431" s="575"/>
      <c r="GYV431" s="575"/>
      <c r="GYW431" s="575"/>
      <c r="GYX431" s="575"/>
      <c r="GYY431" s="575"/>
      <c r="GYZ431" s="575"/>
      <c r="GZA431" s="575"/>
      <c r="GZB431" s="575"/>
      <c r="GZC431" s="575"/>
      <c r="GZD431" s="575"/>
      <c r="GZE431" s="575"/>
      <c r="GZF431" s="575"/>
      <c r="GZG431" s="575"/>
      <c r="GZH431" s="575"/>
      <c r="GZI431" s="575"/>
      <c r="GZJ431" s="575"/>
      <c r="GZK431" s="575"/>
      <c r="GZL431" s="575"/>
      <c r="GZM431" s="575"/>
      <c r="GZN431" s="575"/>
      <c r="GZO431" s="575"/>
      <c r="GZP431" s="575"/>
      <c r="GZQ431" s="575"/>
      <c r="GZR431" s="575"/>
      <c r="GZS431" s="575"/>
      <c r="GZT431" s="575"/>
      <c r="GZU431" s="575"/>
      <c r="GZV431" s="575"/>
      <c r="GZW431" s="575"/>
      <c r="GZX431" s="575"/>
      <c r="GZY431" s="575"/>
      <c r="GZZ431" s="575"/>
      <c r="HAA431" s="575"/>
      <c r="HAB431" s="575"/>
      <c r="HAC431" s="575"/>
      <c r="HAD431" s="575"/>
      <c r="HAE431" s="575"/>
      <c r="HAF431" s="575"/>
      <c r="HAG431" s="575"/>
      <c r="HAH431" s="575"/>
      <c r="HAI431" s="575"/>
      <c r="HAJ431" s="575"/>
      <c r="HAK431" s="575"/>
      <c r="HAL431" s="575"/>
      <c r="HAM431" s="575"/>
      <c r="HAN431" s="575"/>
      <c r="HAO431" s="575"/>
      <c r="HAP431" s="575"/>
      <c r="HAQ431" s="575"/>
      <c r="HAR431" s="575"/>
      <c r="HAS431" s="575"/>
      <c r="HAT431" s="575"/>
      <c r="HAU431" s="575"/>
      <c r="HAV431" s="575"/>
      <c r="HAW431" s="575"/>
      <c r="HAX431" s="575"/>
      <c r="HAY431" s="575"/>
      <c r="HAZ431" s="575"/>
      <c r="HBA431" s="575"/>
      <c r="HBB431" s="575"/>
      <c r="HBC431" s="575"/>
      <c r="HBD431" s="575"/>
      <c r="HBE431" s="575"/>
      <c r="HBF431" s="575"/>
      <c r="HBG431" s="575"/>
      <c r="HBH431" s="575"/>
      <c r="HBI431" s="575"/>
      <c r="HBJ431" s="575"/>
      <c r="HBK431" s="575"/>
      <c r="HBL431" s="575"/>
      <c r="HBM431" s="575"/>
      <c r="HBN431" s="575"/>
      <c r="HBO431" s="575"/>
      <c r="HBP431" s="575"/>
      <c r="HBQ431" s="575"/>
      <c r="HBR431" s="575"/>
      <c r="HBS431" s="575"/>
      <c r="HBT431" s="575"/>
      <c r="HBU431" s="575"/>
      <c r="HBV431" s="575"/>
      <c r="HBW431" s="575"/>
      <c r="HBX431" s="575"/>
      <c r="HBY431" s="575"/>
      <c r="HBZ431" s="575"/>
      <c r="HCA431" s="575"/>
      <c r="HCB431" s="575"/>
      <c r="HCC431" s="575"/>
      <c r="HCD431" s="575"/>
      <c r="HCE431" s="575"/>
      <c r="HCF431" s="575"/>
      <c r="HCG431" s="575"/>
      <c r="HCH431" s="575"/>
      <c r="HCI431" s="575"/>
      <c r="HCJ431" s="575"/>
      <c r="HCK431" s="575"/>
      <c r="HCL431" s="575"/>
      <c r="HCM431" s="575"/>
      <c r="HCN431" s="575"/>
      <c r="HCO431" s="575"/>
      <c r="HCP431" s="575"/>
      <c r="HCQ431" s="575"/>
      <c r="HCR431" s="575"/>
      <c r="HCS431" s="575"/>
      <c r="HCT431" s="575"/>
      <c r="HCU431" s="575"/>
      <c r="HCV431" s="575"/>
      <c r="HCW431" s="575"/>
      <c r="HCX431" s="575"/>
      <c r="HCY431" s="575"/>
      <c r="HCZ431" s="575"/>
      <c r="HDA431" s="575"/>
      <c r="HDB431" s="575"/>
      <c r="HDC431" s="575"/>
      <c r="HDD431" s="575"/>
      <c r="HDE431" s="575"/>
      <c r="HDF431" s="575"/>
      <c r="HDG431" s="575"/>
      <c r="HDH431" s="575"/>
      <c r="HDI431" s="575"/>
      <c r="HDJ431" s="575"/>
      <c r="HDK431" s="575"/>
      <c r="HDL431" s="575"/>
      <c r="HDM431" s="575"/>
      <c r="HDN431" s="575"/>
      <c r="HDO431" s="575"/>
      <c r="HDP431" s="575"/>
      <c r="HDQ431" s="575"/>
      <c r="HDR431" s="575"/>
      <c r="HDS431" s="575"/>
      <c r="HDT431" s="575"/>
      <c r="HDU431" s="575"/>
      <c r="HDV431" s="575"/>
      <c r="HDW431" s="575"/>
      <c r="HDX431" s="575"/>
      <c r="HDY431" s="575"/>
      <c r="HDZ431" s="575"/>
      <c r="HEA431" s="575"/>
      <c r="HEB431" s="575"/>
      <c r="HEC431" s="575"/>
      <c r="HED431" s="575"/>
      <c r="HEE431" s="575"/>
      <c r="HEF431" s="575"/>
      <c r="HEG431" s="575"/>
      <c r="HEH431" s="575"/>
      <c r="HEI431" s="575"/>
      <c r="HEJ431" s="575"/>
      <c r="HEK431" s="575"/>
      <c r="HEL431" s="575"/>
      <c r="HEM431" s="575"/>
      <c r="HEN431" s="575"/>
      <c r="HEO431" s="575"/>
      <c r="HEP431" s="575"/>
      <c r="HEQ431" s="575"/>
      <c r="HER431" s="575"/>
      <c r="HES431" s="575"/>
      <c r="HET431" s="575"/>
      <c r="HEU431" s="575"/>
      <c r="HEV431" s="575"/>
      <c r="HEW431" s="575"/>
      <c r="HEX431" s="575"/>
      <c r="HEY431" s="575"/>
      <c r="HEZ431" s="575"/>
      <c r="HFA431" s="575"/>
      <c r="HFB431" s="575"/>
      <c r="HFC431" s="575"/>
      <c r="HFD431" s="575"/>
      <c r="HFE431" s="575"/>
      <c r="HFF431" s="575"/>
      <c r="HFG431" s="575"/>
      <c r="HFH431" s="575"/>
      <c r="HFI431" s="575"/>
      <c r="HFJ431" s="575"/>
      <c r="HFK431" s="575"/>
      <c r="HFL431" s="575"/>
      <c r="HFM431" s="575"/>
      <c r="HFN431" s="575"/>
      <c r="HFO431" s="575"/>
      <c r="HFP431" s="575"/>
      <c r="HFQ431" s="575"/>
      <c r="HFR431" s="575"/>
      <c r="HFS431" s="575"/>
      <c r="HFT431" s="575"/>
      <c r="HFU431" s="575"/>
      <c r="HFV431" s="575"/>
      <c r="HFW431" s="575"/>
      <c r="HFX431" s="575"/>
      <c r="HFY431" s="575"/>
      <c r="HFZ431" s="575"/>
      <c r="HGA431" s="575"/>
      <c r="HGB431" s="575"/>
      <c r="HGC431" s="575"/>
      <c r="HGD431" s="575"/>
      <c r="HGE431" s="575"/>
      <c r="HGF431" s="575"/>
      <c r="HGG431" s="575"/>
      <c r="HGH431" s="575"/>
      <c r="HGI431" s="575"/>
      <c r="HGJ431" s="575"/>
      <c r="HGK431" s="575"/>
      <c r="HGL431" s="575"/>
      <c r="HGM431" s="575"/>
      <c r="HGN431" s="575"/>
      <c r="HGO431" s="575"/>
      <c r="HGP431" s="575"/>
      <c r="HGQ431" s="575"/>
      <c r="HGR431" s="575"/>
      <c r="HGS431" s="575"/>
      <c r="HGT431" s="575"/>
      <c r="HGU431" s="575"/>
      <c r="HGV431" s="575"/>
      <c r="HGW431" s="575"/>
      <c r="HGX431" s="575"/>
      <c r="HGY431" s="575"/>
      <c r="HGZ431" s="575"/>
      <c r="HHA431" s="575"/>
      <c r="HHB431" s="575"/>
      <c r="HHC431" s="575"/>
      <c r="HHD431" s="575"/>
      <c r="HHE431" s="575"/>
      <c r="HHF431" s="575"/>
      <c r="HHG431" s="575"/>
      <c r="HHH431" s="575"/>
      <c r="HHI431" s="575"/>
      <c r="HHJ431" s="575"/>
      <c r="HHK431" s="575"/>
      <c r="HHL431" s="575"/>
      <c r="HHM431" s="575"/>
      <c r="HHN431" s="575"/>
      <c r="HHO431" s="575"/>
      <c r="HHP431" s="575"/>
      <c r="HHQ431" s="575"/>
      <c r="HHR431" s="575"/>
      <c r="HHS431" s="575"/>
      <c r="HHT431" s="575"/>
      <c r="HHU431" s="575"/>
      <c r="HHV431" s="575"/>
      <c r="HHW431" s="575"/>
      <c r="HHX431" s="575"/>
      <c r="HHY431" s="575"/>
      <c r="HHZ431" s="575"/>
      <c r="HIA431" s="575"/>
      <c r="HIB431" s="575"/>
      <c r="HIC431" s="575"/>
      <c r="HID431" s="575"/>
      <c r="HIE431" s="575"/>
      <c r="HIF431" s="575"/>
      <c r="HIG431" s="575"/>
      <c r="HIH431" s="575"/>
      <c r="HII431" s="575"/>
      <c r="HIJ431" s="575"/>
      <c r="HIK431" s="575"/>
      <c r="HIL431" s="575"/>
      <c r="HIM431" s="575"/>
      <c r="HIN431" s="575"/>
      <c r="HIO431" s="575"/>
      <c r="HIP431" s="575"/>
      <c r="HIQ431" s="575"/>
      <c r="HIR431" s="575"/>
      <c r="HIS431" s="575"/>
      <c r="HIT431" s="575"/>
      <c r="HIU431" s="575"/>
      <c r="HIV431" s="575"/>
      <c r="HIW431" s="575"/>
      <c r="HIX431" s="575"/>
      <c r="HIY431" s="575"/>
      <c r="HIZ431" s="575"/>
      <c r="HJA431" s="575"/>
      <c r="HJB431" s="575"/>
      <c r="HJC431" s="575"/>
      <c r="HJD431" s="575"/>
      <c r="HJE431" s="575"/>
      <c r="HJF431" s="575"/>
      <c r="HJG431" s="575"/>
      <c r="HJH431" s="575"/>
      <c r="HJI431" s="575"/>
      <c r="HJJ431" s="575"/>
      <c r="HJK431" s="575"/>
      <c r="HJL431" s="575"/>
      <c r="HJM431" s="575"/>
      <c r="HJN431" s="575"/>
      <c r="HJO431" s="575"/>
      <c r="HJP431" s="575"/>
      <c r="HJQ431" s="575"/>
      <c r="HJR431" s="575"/>
      <c r="HJS431" s="575"/>
      <c r="HJT431" s="575"/>
      <c r="HJU431" s="575"/>
      <c r="HJV431" s="575"/>
      <c r="HJW431" s="575"/>
      <c r="HJX431" s="575"/>
      <c r="HJY431" s="575"/>
      <c r="HJZ431" s="575"/>
      <c r="HKA431" s="575"/>
      <c r="HKB431" s="575"/>
      <c r="HKC431" s="575"/>
      <c r="HKD431" s="575"/>
      <c r="HKE431" s="575"/>
      <c r="HKF431" s="575"/>
      <c r="HKG431" s="575"/>
      <c r="HKH431" s="575"/>
      <c r="HKI431" s="575"/>
      <c r="HKJ431" s="575"/>
      <c r="HKK431" s="575"/>
      <c r="HKL431" s="575"/>
      <c r="HKM431" s="575"/>
      <c r="HKN431" s="575"/>
      <c r="HKO431" s="575"/>
      <c r="HKP431" s="575"/>
      <c r="HKQ431" s="575"/>
      <c r="HKR431" s="575"/>
      <c r="HKS431" s="575"/>
      <c r="HKT431" s="575"/>
      <c r="HKU431" s="575"/>
      <c r="HKV431" s="575"/>
      <c r="HKW431" s="575"/>
      <c r="HKX431" s="575"/>
      <c r="HKY431" s="575"/>
      <c r="HKZ431" s="575"/>
      <c r="HLA431" s="575"/>
      <c r="HLB431" s="575"/>
      <c r="HLC431" s="575"/>
      <c r="HLD431" s="575"/>
      <c r="HLE431" s="575"/>
      <c r="HLF431" s="575"/>
      <c r="HLG431" s="575"/>
      <c r="HLH431" s="575"/>
      <c r="HLI431" s="575"/>
      <c r="HLJ431" s="575"/>
      <c r="HLK431" s="575"/>
      <c r="HLL431" s="575"/>
      <c r="HLM431" s="575"/>
      <c r="HLN431" s="575"/>
      <c r="HLO431" s="575"/>
      <c r="HLP431" s="575"/>
      <c r="HLQ431" s="575"/>
      <c r="HLR431" s="575"/>
      <c r="HLS431" s="575"/>
      <c r="HLT431" s="575"/>
      <c r="HLU431" s="575"/>
      <c r="HLV431" s="575"/>
      <c r="HLW431" s="575"/>
      <c r="HLX431" s="575"/>
      <c r="HLY431" s="575"/>
      <c r="HLZ431" s="575"/>
      <c r="HMA431" s="575"/>
      <c r="HMB431" s="575"/>
      <c r="HMC431" s="575"/>
      <c r="HMD431" s="575"/>
      <c r="HME431" s="575"/>
      <c r="HMF431" s="575"/>
      <c r="HMG431" s="575"/>
      <c r="HMH431" s="575"/>
      <c r="HMI431" s="575"/>
      <c r="HMJ431" s="575"/>
      <c r="HMK431" s="575"/>
      <c r="HML431" s="575"/>
      <c r="HMM431" s="575"/>
      <c r="HMN431" s="575"/>
      <c r="HMO431" s="575"/>
      <c r="HMP431" s="575"/>
      <c r="HMQ431" s="575"/>
      <c r="HMR431" s="575"/>
      <c r="HMS431" s="575"/>
      <c r="HMT431" s="575"/>
      <c r="HMU431" s="575"/>
      <c r="HMV431" s="575"/>
      <c r="HMW431" s="575"/>
      <c r="HMX431" s="575"/>
      <c r="HMY431" s="575"/>
      <c r="HMZ431" s="575"/>
      <c r="HNA431" s="575"/>
      <c r="HNB431" s="575"/>
      <c r="HNC431" s="575"/>
      <c r="HND431" s="575"/>
      <c r="HNE431" s="575"/>
      <c r="HNF431" s="575"/>
      <c r="HNG431" s="575"/>
      <c r="HNH431" s="575"/>
      <c r="HNI431" s="575"/>
      <c r="HNJ431" s="575"/>
      <c r="HNK431" s="575"/>
      <c r="HNL431" s="575"/>
      <c r="HNM431" s="575"/>
      <c r="HNN431" s="575"/>
      <c r="HNO431" s="575"/>
      <c r="HNP431" s="575"/>
      <c r="HNQ431" s="575"/>
      <c r="HNR431" s="575"/>
      <c r="HNS431" s="575"/>
      <c r="HNT431" s="575"/>
      <c r="HNU431" s="575"/>
      <c r="HNV431" s="575"/>
      <c r="HNW431" s="575"/>
      <c r="HNX431" s="575"/>
      <c r="HNY431" s="575"/>
      <c r="HNZ431" s="575"/>
      <c r="HOA431" s="575"/>
      <c r="HOB431" s="575"/>
      <c r="HOC431" s="575"/>
      <c r="HOD431" s="575"/>
      <c r="HOE431" s="575"/>
      <c r="HOF431" s="575"/>
      <c r="HOG431" s="575"/>
      <c r="HOH431" s="575"/>
      <c r="HOI431" s="575"/>
      <c r="HOJ431" s="575"/>
      <c r="HOK431" s="575"/>
      <c r="HOL431" s="575"/>
      <c r="HOM431" s="575"/>
      <c r="HON431" s="575"/>
      <c r="HOO431" s="575"/>
      <c r="HOP431" s="575"/>
      <c r="HOQ431" s="575"/>
      <c r="HOR431" s="575"/>
      <c r="HOS431" s="575"/>
      <c r="HOT431" s="575"/>
      <c r="HOU431" s="575"/>
      <c r="HOV431" s="575"/>
      <c r="HOW431" s="575"/>
      <c r="HOX431" s="575"/>
      <c r="HOY431" s="575"/>
      <c r="HOZ431" s="575"/>
      <c r="HPA431" s="575"/>
      <c r="HPB431" s="575"/>
      <c r="HPC431" s="575"/>
      <c r="HPD431" s="575"/>
      <c r="HPE431" s="575"/>
      <c r="HPF431" s="575"/>
      <c r="HPG431" s="575"/>
      <c r="HPH431" s="575"/>
      <c r="HPI431" s="575"/>
      <c r="HPJ431" s="575"/>
      <c r="HPK431" s="575"/>
      <c r="HPL431" s="575"/>
      <c r="HPM431" s="575"/>
      <c r="HPN431" s="575"/>
      <c r="HPO431" s="575"/>
      <c r="HPP431" s="575"/>
      <c r="HPQ431" s="575"/>
      <c r="HPR431" s="575"/>
      <c r="HPS431" s="575"/>
      <c r="HPT431" s="575"/>
      <c r="HPU431" s="575"/>
      <c r="HPV431" s="575"/>
      <c r="HPW431" s="575"/>
      <c r="HPX431" s="575"/>
      <c r="HPY431" s="575"/>
      <c r="HPZ431" s="575"/>
      <c r="HQA431" s="575"/>
      <c r="HQB431" s="575"/>
      <c r="HQC431" s="575"/>
      <c r="HQD431" s="575"/>
      <c r="HQE431" s="575"/>
      <c r="HQF431" s="575"/>
      <c r="HQG431" s="575"/>
      <c r="HQH431" s="575"/>
      <c r="HQI431" s="575"/>
      <c r="HQJ431" s="575"/>
      <c r="HQK431" s="575"/>
      <c r="HQL431" s="575"/>
      <c r="HQM431" s="575"/>
      <c r="HQN431" s="575"/>
      <c r="HQO431" s="575"/>
      <c r="HQP431" s="575"/>
      <c r="HQQ431" s="575"/>
      <c r="HQR431" s="575"/>
      <c r="HQS431" s="575"/>
      <c r="HQT431" s="575"/>
      <c r="HQU431" s="575"/>
      <c r="HQV431" s="575"/>
      <c r="HQW431" s="575"/>
      <c r="HQX431" s="575"/>
      <c r="HQY431" s="575"/>
      <c r="HQZ431" s="575"/>
      <c r="HRA431" s="575"/>
      <c r="HRB431" s="575"/>
      <c r="HRC431" s="575"/>
      <c r="HRD431" s="575"/>
      <c r="HRE431" s="575"/>
      <c r="HRF431" s="575"/>
      <c r="HRG431" s="575"/>
      <c r="HRH431" s="575"/>
      <c r="HRI431" s="575"/>
      <c r="HRJ431" s="575"/>
      <c r="HRK431" s="575"/>
      <c r="HRL431" s="575"/>
      <c r="HRM431" s="575"/>
      <c r="HRN431" s="575"/>
      <c r="HRO431" s="575"/>
      <c r="HRP431" s="575"/>
      <c r="HRQ431" s="575"/>
      <c r="HRR431" s="575"/>
      <c r="HRS431" s="575"/>
      <c r="HRT431" s="575"/>
      <c r="HRU431" s="575"/>
      <c r="HRV431" s="575"/>
      <c r="HRW431" s="575"/>
      <c r="HRX431" s="575"/>
      <c r="HRY431" s="575"/>
      <c r="HRZ431" s="575"/>
      <c r="HSA431" s="575"/>
      <c r="HSB431" s="575"/>
      <c r="HSC431" s="575"/>
      <c r="HSD431" s="575"/>
      <c r="HSE431" s="575"/>
      <c r="HSF431" s="575"/>
      <c r="HSG431" s="575"/>
      <c r="HSH431" s="575"/>
      <c r="HSI431" s="575"/>
      <c r="HSJ431" s="575"/>
      <c r="HSK431" s="575"/>
      <c r="HSL431" s="575"/>
      <c r="HSM431" s="575"/>
      <c r="HSN431" s="575"/>
      <c r="HSO431" s="575"/>
      <c r="HSP431" s="575"/>
      <c r="HSQ431" s="575"/>
      <c r="HSR431" s="575"/>
      <c r="HSS431" s="575"/>
      <c r="HST431" s="575"/>
      <c r="HSU431" s="575"/>
      <c r="HSV431" s="575"/>
      <c r="HSW431" s="575"/>
      <c r="HSX431" s="575"/>
      <c r="HSY431" s="575"/>
      <c r="HSZ431" s="575"/>
      <c r="HTA431" s="575"/>
      <c r="HTB431" s="575"/>
      <c r="HTC431" s="575"/>
      <c r="HTD431" s="575"/>
      <c r="HTE431" s="575"/>
      <c r="HTF431" s="575"/>
      <c r="HTG431" s="575"/>
      <c r="HTH431" s="575"/>
      <c r="HTI431" s="575"/>
      <c r="HTJ431" s="575"/>
      <c r="HTK431" s="575"/>
      <c r="HTL431" s="575"/>
      <c r="HTM431" s="575"/>
      <c r="HTN431" s="575"/>
      <c r="HTO431" s="575"/>
      <c r="HTP431" s="575"/>
      <c r="HTQ431" s="575"/>
      <c r="HTR431" s="575"/>
      <c r="HTS431" s="575"/>
      <c r="HTT431" s="575"/>
      <c r="HTU431" s="575"/>
      <c r="HTV431" s="575"/>
      <c r="HTW431" s="575"/>
      <c r="HTX431" s="575"/>
      <c r="HTY431" s="575"/>
      <c r="HTZ431" s="575"/>
      <c r="HUA431" s="575"/>
      <c r="HUB431" s="575"/>
      <c r="HUC431" s="575"/>
      <c r="HUD431" s="575"/>
      <c r="HUE431" s="575"/>
      <c r="HUF431" s="575"/>
      <c r="HUG431" s="575"/>
      <c r="HUH431" s="575"/>
      <c r="HUI431" s="575"/>
      <c r="HUJ431" s="575"/>
      <c r="HUK431" s="575"/>
      <c r="HUL431" s="575"/>
      <c r="HUM431" s="575"/>
      <c r="HUN431" s="575"/>
      <c r="HUO431" s="575"/>
      <c r="HUP431" s="575"/>
      <c r="HUQ431" s="575"/>
      <c r="HUR431" s="575"/>
      <c r="HUS431" s="575"/>
      <c r="HUT431" s="575"/>
      <c r="HUU431" s="575"/>
      <c r="HUV431" s="575"/>
      <c r="HUW431" s="575"/>
      <c r="HUX431" s="575"/>
      <c r="HUY431" s="575"/>
      <c r="HUZ431" s="575"/>
      <c r="HVA431" s="575"/>
      <c r="HVB431" s="575"/>
      <c r="HVC431" s="575"/>
      <c r="HVD431" s="575"/>
      <c r="HVE431" s="575"/>
      <c r="HVF431" s="575"/>
      <c r="HVG431" s="575"/>
      <c r="HVH431" s="575"/>
      <c r="HVI431" s="575"/>
      <c r="HVJ431" s="575"/>
      <c r="HVK431" s="575"/>
      <c r="HVL431" s="575"/>
      <c r="HVM431" s="575"/>
      <c r="HVN431" s="575"/>
      <c r="HVO431" s="575"/>
      <c r="HVP431" s="575"/>
      <c r="HVQ431" s="575"/>
      <c r="HVR431" s="575"/>
      <c r="HVS431" s="575"/>
      <c r="HVT431" s="575"/>
      <c r="HVU431" s="575"/>
      <c r="HVV431" s="575"/>
      <c r="HVW431" s="575"/>
      <c r="HVX431" s="575"/>
      <c r="HVY431" s="575"/>
      <c r="HVZ431" s="575"/>
      <c r="HWA431" s="575"/>
      <c r="HWB431" s="575"/>
      <c r="HWC431" s="575"/>
      <c r="HWD431" s="575"/>
      <c r="HWE431" s="575"/>
      <c r="HWF431" s="575"/>
      <c r="HWG431" s="575"/>
      <c r="HWH431" s="575"/>
      <c r="HWI431" s="575"/>
      <c r="HWJ431" s="575"/>
      <c r="HWK431" s="575"/>
      <c r="HWL431" s="575"/>
      <c r="HWM431" s="575"/>
      <c r="HWN431" s="575"/>
      <c r="HWO431" s="575"/>
      <c r="HWP431" s="575"/>
      <c r="HWQ431" s="575"/>
      <c r="HWR431" s="575"/>
      <c r="HWS431" s="575"/>
      <c r="HWT431" s="575"/>
      <c r="HWU431" s="575"/>
      <c r="HWV431" s="575"/>
      <c r="HWW431" s="575"/>
      <c r="HWX431" s="575"/>
      <c r="HWY431" s="575"/>
      <c r="HWZ431" s="575"/>
      <c r="HXA431" s="575"/>
      <c r="HXB431" s="575"/>
      <c r="HXC431" s="575"/>
      <c r="HXD431" s="575"/>
      <c r="HXE431" s="575"/>
      <c r="HXF431" s="575"/>
      <c r="HXG431" s="575"/>
      <c r="HXH431" s="575"/>
      <c r="HXI431" s="575"/>
      <c r="HXJ431" s="575"/>
      <c r="HXK431" s="575"/>
      <c r="HXL431" s="575"/>
      <c r="HXM431" s="575"/>
      <c r="HXN431" s="575"/>
      <c r="HXO431" s="575"/>
      <c r="HXP431" s="575"/>
      <c r="HXQ431" s="575"/>
      <c r="HXR431" s="575"/>
      <c r="HXS431" s="575"/>
      <c r="HXT431" s="575"/>
      <c r="HXU431" s="575"/>
      <c r="HXV431" s="575"/>
      <c r="HXW431" s="575"/>
      <c r="HXX431" s="575"/>
      <c r="HXY431" s="575"/>
      <c r="HXZ431" s="575"/>
      <c r="HYA431" s="575"/>
      <c r="HYB431" s="575"/>
      <c r="HYC431" s="575"/>
      <c r="HYD431" s="575"/>
      <c r="HYE431" s="575"/>
      <c r="HYF431" s="575"/>
      <c r="HYG431" s="575"/>
      <c r="HYH431" s="575"/>
      <c r="HYI431" s="575"/>
      <c r="HYJ431" s="575"/>
      <c r="HYK431" s="575"/>
      <c r="HYL431" s="575"/>
      <c r="HYM431" s="575"/>
      <c r="HYN431" s="575"/>
      <c r="HYO431" s="575"/>
      <c r="HYP431" s="575"/>
      <c r="HYQ431" s="575"/>
      <c r="HYR431" s="575"/>
      <c r="HYS431" s="575"/>
      <c r="HYT431" s="575"/>
      <c r="HYU431" s="575"/>
      <c r="HYV431" s="575"/>
      <c r="HYW431" s="575"/>
      <c r="HYX431" s="575"/>
      <c r="HYY431" s="575"/>
      <c r="HYZ431" s="575"/>
      <c r="HZA431" s="575"/>
      <c r="HZB431" s="575"/>
      <c r="HZC431" s="575"/>
      <c r="HZD431" s="575"/>
      <c r="HZE431" s="575"/>
      <c r="HZF431" s="575"/>
      <c r="HZG431" s="575"/>
      <c r="HZH431" s="575"/>
      <c r="HZI431" s="575"/>
      <c r="HZJ431" s="575"/>
      <c r="HZK431" s="575"/>
      <c r="HZL431" s="575"/>
      <c r="HZM431" s="575"/>
      <c r="HZN431" s="575"/>
      <c r="HZO431" s="575"/>
      <c r="HZP431" s="575"/>
      <c r="HZQ431" s="575"/>
      <c r="HZR431" s="575"/>
      <c r="HZS431" s="575"/>
      <c r="HZT431" s="575"/>
      <c r="HZU431" s="575"/>
      <c r="HZV431" s="575"/>
      <c r="HZW431" s="575"/>
      <c r="HZX431" s="575"/>
      <c r="HZY431" s="575"/>
      <c r="HZZ431" s="575"/>
      <c r="IAA431" s="575"/>
      <c r="IAB431" s="575"/>
      <c r="IAC431" s="575"/>
      <c r="IAD431" s="575"/>
      <c r="IAE431" s="575"/>
      <c r="IAF431" s="575"/>
      <c r="IAG431" s="575"/>
      <c r="IAH431" s="575"/>
      <c r="IAI431" s="575"/>
      <c r="IAJ431" s="575"/>
      <c r="IAK431" s="575"/>
      <c r="IAL431" s="575"/>
      <c r="IAM431" s="575"/>
      <c r="IAN431" s="575"/>
      <c r="IAO431" s="575"/>
      <c r="IAP431" s="575"/>
      <c r="IAQ431" s="575"/>
      <c r="IAR431" s="575"/>
      <c r="IAS431" s="575"/>
      <c r="IAT431" s="575"/>
      <c r="IAU431" s="575"/>
      <c r="IAV431" s="575"/>
      <c r="IAW431" s="575"/>
      <c r="IAX431" s="575"/>
      <c r="IAY431" s="575"/>
      <c r="IAZ431" s="575"/>
      <c r="IBA431" s="575"/>
      <c r="IBB431" s="575"/>
      <c r="IBC431" s="575"/>
      <c r="IBD431" s="575"/>
      <c r="IBE431" s="575"/>
      <c r="IBF431" s="575"/>
      <c r="IBG431" s="575"/>
      <c r="IBH431" s="575"/>
      <c r="IBI431" s="575"/>
      <c r="IBJ431" s="575"/>
      <c r="IBK431" s="575"/>
      <c r="IBL431" s="575"/>
      <c r="IBM431" s="575"/>
      <c r="IBN431" s="575"/>
      <c r="IBO431" s="575"/>
      <c r="IBP431" s="575"/>
      <c r="IBQ431" s="575"/>
      <c r="IBR431" s="575"/>
      <c r="IBS431" s="575"/>
      <c r="IBT431" s="575"/>
      <c r="IBU431" s="575"/>
      <c r="IBV431" s="575"/>
      <c r="IBW431" s="575"/>
      <c r="IBX431" s="575"/>
      <c r="IBY431" s="575"/>
      <c r="IBZ431" s="575"/>
      <c r="ICA431" s="575"/>
      <c r="ICB431" s="575"/>
      <c r="ICC431" s="575"/>
      <c r="ICD431" s="575"/>
      <c r="ICE431" s="575"/>
      <c r="ICF431" s="575"/>
      <c r="ICG431" s="575"/>
      <c r="ICH431" s="575"/>
      <c r="ICI431" s="575"/>
      <c r="ICJ431" s="575"/>
      <c r="ICK431" s="575"/>
      <c r="ICL431" s="575"/>
      <c r="ICM431" s="575"/>
      <c r="ICN431" s="575"/>
      <c r="ICO431" s="575"/>
      <c r="ICP431" s="575"/>
      <c r="ICQ431" s="575"/>
      <c r="ICR431" s="575"/>
      <c r="ICS431" s="575"/>
      <c r="ICT431" s="575"/>
      <c r="ICU431" s="575"/>
      <c r="ICV431" s="575"/>
      <c r="ICW431" s="575"/>
      <c r="ICX431" s="575"/>
      <c r="ICY431" s="575"/>
      <c r="ICZ431" s="575"/>
      <c r="IDA431" s="575"/>
      <c r="IDB431" s="575"/>
      <c r="IDC431" s="575"/>
      <c r="IDD431" s="575"/>
      <c r="IDE431" s="575"/>
      <c r="IDF431" s="575"/>
      <c r="IDG431" s="575"/>
      <c r="IDH431" s="575"/>
      <c r="IDI431" s="575"/>
      <c r="IDJ431" s="575"/>
      <c r="IDK431" s="575"/>
      <c r="IDL431" s="575"/>
      <c r="IDM431" s="575"/>
      <c r="IDN431" s="575"/>
      <c r="IDO431" s="575"/>
      <c r="IDP431" s="575"/>
      <c r="IDQ431" s="575"/>
      <c r="IDR431" s="575"/>
      <c r="IDS431" s="575"/>
      <c r="IDT431" s="575"/>
      <c r="IDU431" s="575"/>
      <c r="IDV431" s="575"/>
      <c r="IDW431" s="575"/>
      <c r="IDX431" s="575"/>
      <c r="IDY431" s="575"/>
      <c r="IDZ431" s="575"/>
      <c r="IEA431" s="575"/>
      <c r="IEB431" s="575"/>
      <c r="IEC431" s="575"/>
      <c r="IED431" s="575"/>
      <c r="IEE431" s="575"/>
      <c r="IEF431" s="575"/>
      <c r="IEG431" s="575"/>
      <c r="IEH431" s="575"/>
      <c r="IEI431" s="575"/>
      <c r="IEJ431" s="575"/>
      <c r="IEK431" s="575"/>
      <c r="IEL431" s="575"/>
      <c r="IEM431" s="575"/>
      <c r="IEN431" s="575"/>
      <c r="IEO431" s="575"/>
      <c r="IEP431" s="575"/>
      <c r="IEQ431" s="575"/>
      <c r="IER431" s="575"/>
      <c r="IES431" s="575"/>
      <c r="IET431" s="575"/>
      <c r="IEU431" s="575"/>
      <c r="IEV431" s="575"/>
      <c r="IEW431" s="575"/>
      <c r="IEX431" s="575"/>
      <c r="IEY431" s="575"/>
      <c r="IEZ431" s="575"/>
      <c r="IFA431" s="575"/>
      <c r="IFB431" s="575"/>
      <c r="IFC431" s="575"/>
      <c r="IFD431" s="575"/>
      <c r="IFE431" s="575"/>
      <c r="IFF431" s="575"/>
      <c r="IFG431" s="575"/>
      <c r="IFH431" s="575"/>
      <c r="IFI431" s="575"/>
      <c r="IFJ431" s="575"/>
      <c r="IFK431" s="575"/>
      <c r="IFL431" s="575"/>
      <c r="IFM431" s="575"/>
      <c r="IFN431" s="575"/>
      <c r="IFO431" s="575"/>
      <c r="IFP431" s="575"/>
      <c r="IFQ431" s="575"/>
      <c r="IFR431" s="575"/>
      <c r="IFS431" s="575"/>
      <c r="IFT431" s="575"/>
      <c r="IFU431" s="575"/>
      <c r="IFV431" s="575"/>
      <c r="IFW431" s="575"/>
      <c r="IFX431" s="575"/>
      <c r="IFY431" s="575"/>
      <c r="IFZ431" s="575"/>
      <c r="IGA431" s="575"/>
      <c r="IGB431" s="575"/>
      <c r="IGC431" s="575"/>
      <c r="IGD431" s="575"/>
      <c r="IGE431" s="575"/>
      <c r="IGF431" s="575"/>
      <c r="IGG431" s="575"/>
      <c r="IGH431" s="575"/>
      <c r="IGI431" s="575"/>
      <c r="IGJ431" s="575"/>
      <c r="IGK431" s="575"/>
      <c r="IGL431" s="575"/>
      <c r="IGM431" s="575"/>
      <c r="IGN431" s="575"/>
      <c r="IGO431" s="575"/>
      <c r="IGP431" s="575"/>
      <c r="IGQ431" s="575"/>
      <c r="IGR431" s="575"/>
      <c r="IGS431" s="575"/>
      <c r="IGT431" s="575"/>
      <c r="IGU431" s="575"/>
      <c r="IGV431" s="575"/>
      <c r="IGW431" s="575"/>
      <c r="IGX431" s="575"/>
      <c r="IGY431" s="575"/>
      <c r="IGZ431" s="575"/>
      <c r="IHA431" s="575"/>
      <c r="IHB431" s="575"/>
      <c r="IHC431" s="575"/>
      <c r="IHD431" s="575"/>
      <c r="IHE431" s="575"/>
      <c r="IHF431" s="575"/>
      <c r="IHG431" s="575"/>
      <c r="IHH431" s="575"/>
      <c r="IHI431" s="575"/>
      <c r="IHJ431" s="575"/>
      <c r="IHK431" s="575"/>
      <c r="IHL431" s="575"/>
      <c r="IHM431" s="575"/>
      <c r="IHN431" s="575"/>
      <c r="IHO431" s="575"/>
      <c r="IHP431" s="575"/>
      <c r="IHQ431" s="575"/>
      <c r="IHR431" s="575"/>
      <c r="IHS431" s="575"/>
      <c r="IHT431" s="575"/>
      <c r="IHU431" s="575"/>
      <c r="IHV431" s="575"/>
      <c r="IHW431" s="575"/>
      <c r="IHX431" s="575"/>
      <c r="IHY431" s="575"/>
      <c r="IHZ431" s="575"/>
      <c r="IIA431" s="575"/>
      <c r="IIB431" s="575"/>
      <c r="IIC431" s="575"/>
      <c r="IID431" s="575"/>
      <c r="IIE431" s="575"/>
      <c r="IIF431" s="575"/>
      <c r="IIG431" s="575"/>
      <c r="IIH431" s="575"/>
      <c r="III431" s="575"/>
      <c r="IIJ431" s="575"/>
      <c r="IIK431" s="575"/>
      <c r="IIL431" s="575"/>
      <c r="IIM431" s="575"/>
      <c r="IIN431" s="575"/>
      <c r="IIO431" s="575"/>
      <c r="IIP431" s="575"/>
      <c r="IIQ431" s="575"/>
      <c r="IIR431" s="575"/>
      <c r="IIS431" s="575"/>
      <c r="IIT431" s="575"/>
      <c r="IIU431" s="575"/>
      <c r="IIV431" s="575"/>
      <c r="IIW431" s="575"/>
      <c r="IIX431" s="575"/>
      <c r="IIY431" s="575"/>
      <c r="IIZ431" s="575"/>
      <c r="IJA431" s="575"/>
      <c r="IJB431" s="575"/>
      <c r="IJC431" s="575"/>
      <c r="IJD431" s="575"/>
      <c r="IJE431" s="575"/>
      <c r="IJF431" s="575"/>
      <c r="IJG431" s="575"/>
      <c r="IJH431" s="575"/>
      <c r="IJI431" s="575"/>
      <c r="IJJ431" s="575"/>
      <c r="IJK431" s="575"/>
      <c r="IJL431" s="575"/>
      <c r="IJM431" s="575"/>
      <c r="IJN431" s="575"/>
      <c r="IJO431" s="575"/>
      <c r="IJP431" s="575"/>
      <c r="IJQ431" s="575"/>
      <c r="IJR431" s="575"/>
      <c r="IJS431" s="575"/>
      <c r="IJT431" s="575"/>
      <c r="IJU431" s="575"/>
      <c r="IJV431" s="575"/>
      <c r="IJW431" s="575"/>
      <c r="IJX431" s="575"/>
      <c r="IJY431" s="575"/>
      <c r="IJZ431" s="575"/>
      <c r="IKA431" s="575"/>
      <c r="IKB431" s="575"/>
      <c r="IKC431" s="575"/>
      <c r="IKD431" s="575"/>
      <c r="IKE431" s="575"/>
      <c r="IKF431" s="575"/>
      <c r="IKG431" s="575"/>
      <c r="IKH431" s="575"/>
      <c r="IKI431" s="575"/>
      <c r="IKJ431" s="575"/>
      <c r="IKK431" s="575"/>
      <c r="IKL431" s="575"/>
      <c r="IKM431" s="575"/>
      <c r="IKN431" s="575"/>
      <c r="IKO431" s="575"/>
      <c r="IKP431" s="575"/>
      <c r="IKQ431" s="575"/>
      <c r="IKR431" s="575"/>
      <c r="IKS431" s="575"/>
      <c r="IKT431" s="575"/>
      <c r="IKU431" s="575"/>
      <c r="IKV431" s="575"/>
      <c r="IKW431" s="575"/>
      <c r="IKX431" s="575"/>
      <c r="IKY431" s="575"/>
      <c r="IKZ431" s="575"/>
      <c r="ILA431" s="575"/>
      <c r="ILB431" s="575"/>
      <c r="ILC431" s="575"/>
      <c r="ILD431" s="575"/>
      <c r="ILE431" s="575"/>
      <c r="ILF431" s="575"/>
      <c r="ILG431" s="575"/>
      <c r="ILH431" s="575"/>
      <c r="ILI431" s="575"/>
      <c r="ILJ431" s="575"/>
      <c r="ILK431" s="575"/>
      <c r="ILL431" s="575"/>
      <c r="ILM431" s="575"/>
      <c r="ILN431" s="575"/>
      <c r="ILO431" s="575"/>
      <c r="ILP431" s="575"/>
      <c r="ILQ431" s="575"/>
      <c r="ILR431" s="575"/>
      <c r="ILS431" s="575"/>
      <c r="ILT431" s="575"/>
      <c r="ILU431" s="575"/>
      <c r="ILV431" s="575"/>
      <c r="ILW431" s="575"/>
      <c r="ILX431" s="575"/>
      <c r="ILY431" s="575"/>
      <c r="ILZ431" s="575"/>
      <c r="IMA431" s="575"/>
      <c r="IMB431" s="575"/>
      <c r="IMC431" s="575"/>
      <c r="IMD431" s="575"/>
      <c r="IME431" s="575"/>
      <c r="IMF431" s="575"/>
      <c r="IMG431" s="575"/>
      <c r="IMH431" s="575"/>
      <c r="IMI431" s="575"/>
      <c r="IMJ431" s="575"/>
      <c r="IMK431" s="575"/>
      <c r="IML431" s="575"/>
      <c r="IMM431" s="575"/>
      <c r="IMN431" s="575"/>
      <c r="IMO431" s="575"/>
      <c r="IMP431" s="575"/>
      <c r="IMQ431" s="575"/>
      <c r="IMR431" s="575"/>
      <c r="IMS431" s="575"/>
      <c r="IMT431" s="575"/>
      <c r="IMU431" s="575"/>
      <c r="IMV431" s="575"/>
      <c r="IMW431" s="575"/>
      <c r="IMX431" s="575"/>
      <c r="IMY431" s="575"/>
      <c r="IMZ431" s="575"/>
      <c r="INA431" s="575"/>
      <c r="INB431" s="575"/>
      <c r="INC431" s="575"/>
      <c r="IND431" s="575"/>
      <c r="INE431" s="575"/>
      <c r="INF431" s="575"/>
      <c r="ING431" s="575"/>
      <c r="INH431" s="575"/>
      <c r="INI431" s="575"/>
      <c r="INJ431" s="575"/>
      <c r="INK431" s="575"/>
      <c r="INL431" s="575"/>
      <c r="INM431" s="575"/>
      <c r="INN431" s="575"/>
      <c r="INO431" s="575"/>
      <c r="INP431" s="575"/>
      <c r="INQ431" s="575"/>
      <c r="INR431" s="575"/>
      <c r="INS431" s="575"/>
      <c r="INT431" s="575"/>
      <c r="INU431" s="575"/>
      <c r="INV431" s="575"/>
      <c r="INW431" s="575"/>
      <c r="INX431" s="575"/>
      <c r="INY431" s="575"/>
      <c r="INZ431" s="575"/>
      <c r="IOA431" s="575"/>
      <c r="IOB431" s="575"/>
      <c r="IOC431" s="575"/>
      <c r="IOD431" s="575"/>
      <c r="IOE431" s="575"/>
      <c r="IOF431" s="575"/>
      <c r="IOG431" s="575"/>
      <c r="IOH431" s="575"/>
      <c r="IOI431" s="575"/>
      <c r="IOJ431" s="575"/>
      <c r="IOK431" s="575"/>
      <c r="IOL431" s="575"/>
      <c r="IOM431" s="575"/>
      <c r="ION431" s="575"/>
      <c r="IOO431" s="575"/>
      <c r="IOP431" s="575"/>
      <c r="IOQ431" s="575"/>
      <c r="IOR431" s="575"/>
      <c r="IOS431" s="575"/>
      <c r="IOT431" s="575"/>
      <c r="IOU431" s="575"/>
      <c r="IOV431" s="575"/>
      <c r="IOW431" s="575"/>
      <c r="IOX431" s="575"/>
      <c r="IOY431" s="575"/>
      <c r="IOZ431" s="575"/>
      <c r="IPA431" s="575"/>
      <c r="IPB431" s="575"/>
      <c r="IPC431" s="575"/>
      <c r="IPD431" s="575"/>
      <c r="IPE431" s="575"/>
      <c r="IPF431" s="575"/>
      <c r="IPG431" s="575"/>
      <c r="IPH431" s="575"/>
      <c r="IPI431" s="575"/>
      <c r="IPJ431" s="575"/>
      <c r="IPK431" s="575"/>
      <c r="IPL431" s="575"/>
      <c r="IPM431" s="575"/>
      <c r="IPN431" s="575"/>
      <c r="IPO431" s="575"/>
      <c r="IPP431" s="575"/>
      <c r="IPQ431" s="575"/>
      <c r="IPR431" s="575"/>
      <c r="IPS431" s="575"/>
      <c r="IPT431" s="575"/>
      <c r="IPU431" s="575"/>
      <c r="IPV431" s="575"/>
      <c r="IPW431" s="575"/>
      <c r="IPX431" s="575"/>
      <c r="IPY431" s="575"/>
      <c r="IPZ431" s="575"/>
      <c r="IQA431" s="575"/>
      <c r="IQB431" s="575"/>
      <c r="IQC431" s="575"/>
      <c r="IQD431" s="575"/>
      <c r="IQE431" s="575"/>
      <c r="IQF431" s="575"/>
      <c r="IQG431" s="575"/>
      <c r="IQH431" s="575"/>
      <c r="IQI431" s="575"/>
      <c r="IQJ431" s="575"/>
      <c r="IQK431" s="575"/>
      <c r="IQL431" s="575"/>
      <c r="IQM431" s="575"/>
      <c r="IQN431" s="575"/>
      <c r="IQO431" s="575"/>
      <c r="IQP431" s="575"/>
      <c r="IQQ431" s="575"/>
      <c r="IQR431" s="575"/>
      <c r="IQS431" s="575"/>
      <c r="IQT431" s="575"/>
      <c r="IQU431" s="575"/>
      <c r="IQV431" s="575"/>
      <c r="IQW431" s="575"/>
      <c r="IQX431" s="575"/>
      <c r="IQY431" s="575"/>
      <c r="IQZ431" s="575"/>
      <c r="IRA431" s="575"/>
      <c r="IRB431" s="575"/>
      <c r="IRC431" s="575"/>
      <c r="IRD431" s="575"/>
      <c r="IRE431" s="575"/>
      <c r="IRF431" s="575"/>
      <c r="IRG431" s="575"/>
      <c r="IRH431" s="575"/>
      <c r="IRI431" s="575"/>
      <c r="IRJ431" s="575"/>
      <c r="IRK431" s="575"/>
      <c r="IRL431" s="575"/>
      <c r="IRM431" s="575"/>
      <c r="IRN431" s="575"/>
      <c r="IRO431" s="575"/>
      <c r="IRP431" s="575"/>
      <c r="IRQ431" s="575"/>
      <c r="IRR431" s="575"/>
      <c r="IRS431" s="575"/>
      <c r="IRT431" s="575"/>
      <c r="IRU431" s="575"/>
      <c r="IRV431" s="575"/>
      <c r="IRW431" s="575"/>
      <c r="IRX431" s="575"/>
      <c r="IRY431" s="575"/>
      <c r="IRZ431" s="575"/>
      <c r="ISA431" s="575"/>
      <c r="ISB431" s="575"/>
      <c r="ISC431" s="575"/>
      <c r="ISD431" s="575"/>
      <c r="ISE431" s="575"/>
      <c r="ISF431" s="575"/>
      <c r="ISG431" s="575"/>
      <c r="ISH431" s="575"/>
      <c r="ISI431" s="575"/>
      <c r="ISJ431" s="575"/>
      <c r="ISK431" s="575"/>
      <c r="ISL431" s="575"/>
      <c r="ISM431" s="575"/>
      <c r="ISN431" s="575"/>
      <c r="ISO431" s="575"/>
      <c r="ISP431" s="575"/>
      <c r="ISQ431" s="575"/>
      <c r="ISR431" s="575"/>
      <c r="ISS431" s="575"/>
      <c r="IST431" s="575"/>
      <c r="ISU431" s="575"/>
      <c r="ISV431" s="575"/>
      <c r="ISW431" s="575"/>
      <c r="ISX431" s="575"/>
      <c r="ISY431" s="575"/>
      <c r="ISZ431" s="575"/>
      <c r="ITA431" s="575"/>
      <c r="ITB431" s="575"/>
      <c r="ITC431" s="575"/>
      <c r="ITD431" s="575"/>
      <c r="ITE431" s="575"/>
      <c r="ITF431" s="575"/>
      <c r="ITG431" s="575"/>
      <c r="ITH431" s="575"/>
      <c r="ITI431" s="575"/>
      <c r="ITJ431" s="575"/>
      <c r="ITK431" s="575"/>
      <c r="ITL431" s="575"/>
      <c r="ITM431" s="575"/>
      <c r="ITN431" s="575"/>
      <c r="ITO431" s="575"/>
      <c r="ITP431" s="575"/>
      <c r="ITQ431" s="575"/>
      <c r="ITR431" s="575"/>
      <c r="ITS431" s="575"/>
      <c r="ITT431" s="575"/>
      <c r="ITU431" s="575"/>
      <c r="ITV431" s="575"/>
      <c r="ITW431" s="575"/>
      <c r="ITX431" s="575"/>
      <c r="ITY431" s="575"/>
      <c r="ITZ431" s="575"/>
      <c r="IUA431" s="575"/>
      <c r="IUB431" s="575"/>
      <c r="IUC431" s="575"/>
      <c r="IUD431" s="575"/>
      <c r="IUE431" s="575"/>
      <c r="IUF431" s="575"/>
      <c r="IUG431" s="575"/>
      <c r="IUH431" s="575"/>
      <c r="IUI431" s="575"/>
      <c r="IUJ431" s="575"/>
      <c r="IUK431" s="575"/>
      <c r="IUL431" s="575"/>
      <c r="IUM431" s="575"/>
      <c r="IUN431" s="575"/>
      <c r="IUO431" s="575"/>
      <c r="IUP431" s="575"/>
      <c r="IUQ431" s="575"/>
      <c r="IUR431" s="575"/>
      <c r="IUS431" s="575"/>
      <c r="IUT431" s="575"/>
      <c r="IUU431" s="575"/>
      <c r="IUV431" s="575"/>
      <c r="IUW431" s="575"/>
      <c r="IUX431" s="575"/>
      <c r="IUY431" s="575"/>
      <c r="IUZ431" s="575"/>
      <c r="IVA431" s="575"/>
      <c r="IVB431" s="575"/>
      <c r="IVC431" s="575"/>
      <c r="IVD431" s="575"/>
      <c r="IVE431" s="575"/>
      <c r="IVF431" s="575"/>
      <c r="IVG431" s="575"/>
      <c r="IVH431" s="575"/>
      <c r="IVI431" s="575"/>
      <c r="IVJ431" s="575"/>
      <c r="IVK431" s="575"/>
      <c r="IVL431" s="575"/>
      <c r="IVM431" s="575"/>
      <c r="IVN431" s="575"/>
      <c r="IVO431" s="575"/>
      <c r="IVP431" s="575"/>
      <c r="IVQ431" s="575"/>
      <c r="IVR431" s="575"/>
      <c r="IVS431" s="575"/>
      <c r="IVT431" s="575"/>
      <c r="IVU431" s="575"/>
      <c r="IVV431" s="575"/>
      <c r="IVW431" s="575"/>
      <c r="IVX431" s="575"/>
      <c r="IVY431" s="575"/>
      <c r="IVZ431" s="575"/>
      <c r="IWA431" s="575"/>
      <c r="IWB431" s="575"/>
      <c r="IWC431" s="575"/>
      <c r="IWD431" s="575"/>
      <c r="IWE431" s="575"/>
      <c r="IWF431" s="575"/>
      <c r="IWG431" s="575"/>
      <c r="IWH431" s="575"/>
      <c r="IWI431" s="575"/>
      <c r="IWJ431" s="575"/>
      <c r="IWK431" s="575"/>
      <c r="IWL431" s="575"/>
      <c r="IWM431" s="575"/>
      <c r="IWN431" s="575"/>
      <c r="IWO431" s="575"/>
      <c r="IWP431" s="575"/>
      <c r="IWQ431" s="575"/>
      <c r="IWR431" s="575"/>
      <c r="IWS431" s="575"/>
      <c r="IWT431" s="575"/>
      <c r="IWU431" s="575"/>
      <c r="IWV431" s="575"/>
      <c r="IWW431" s="575"/>
      <c r="IWX431" s="575"/>
      <c r="IWY431" s="575"/>
      <c r="IWZ431" s="575"/>
      <c r="IXA431" s="575"/>
      <c r="IXB431" s="575"/>
      <c r="IXC431" s="575"/>
      <c r="IXD431" s="575"/>
      <c r="IXE431" s="575"/>
      <c r="IXF431" s="575"/>
      <c r="IXG431" s="575"/>
      <c r="IXH431" s="575"/>
      <c r="IXI431" s="575"/>
      <c r="IXJ431" s="575"/>
      <c r="IXK431" s="575"/>
      <c r="IXL431" s="575"/>
      <c r="IXM431" s="575"/>
      <c r="IXN431" s="575"/>
      <c r="IXO431" s="575"/>
      <c r="IXP431" s="575"/>
      <c r="IXQ431" s="575"/>
      <c r="IXR431" s="575"/>
      <c r="IXS431" s="575"/>
      <c r="IXT431" s="575"/>
      <c r="IXU431" s="575"/>
      <c r="IXV431" s="575"/>
      <c r="IXW431" s="575"/>
      <c r="IXX431" s="575"/>
      <c r="IXY431" s="575"/>
      <c r="IXZ431" s="575"/>
      <c r="IYA431" s="575"/>
      <c r="IYB431" s="575"/>
      <c r="IYC431" s="575"/>
      <c r="IYD431" s="575"/>
      <c r="IYE431" s="575"/>
      <c r="IYF431" s="575"/>
      <c r="IYG431" s="575"/>
      <c r="IYH431" s="575"/>
      <c r="IYI431" s="575"/>
      <c r="IYJ431" s="575"/>
      <c r="IYK431" s="575"/>
      <c r="IYL431" s="575"/>
      <c r="IYM431" s="575"/>
      <c r="IYN431" s="575"/>
      <c r="IYO431" s="575"/>
      <c r="IYP431" s="575"/>
      <c r="IYQ431" s="575"/>
      <c r="IYR431" s="575"/>
      <c r="IYS431" s="575"/>
      <c r="IYT431" s="575"/>
      <c r="IYU431" s="575"/>
      <c r="IYV431" s="575"/>
      <c r="IYW431" s="575"/>
      <c r="IYX431" s="575"/>
      <c r="IYY431" s="575"/>
      <c r="IYZ431" s="575"/>
      <c r="IZA431" s="575"/>
      <c r="IZB431" s="575"/>
      <c r="IZC431" s="575"/>
      <c r="IZD431" s="575"/>
      <c r="IZE431" s="575"/>
      <c r="IZF431" s="575"/>
      <c r="IZG431" s="575"/>
      <c r="IZH431" s="575"/>
      <c r="IZI431" s="575"/>
      <c r="IZJ431" s="575"/>
      <c r="IZK431" s="575"/>
      <c r="IZL431" s="575"/>
      <c r="IZM431" s="575"/>
      <c r="IZN431" s="575"/>
      <c r="IZO431" s="575"/>
      <c r="IZP431" s="575"/>
      <c r="IZQ431" s="575"/>
      <c r="IZR431" s="575"/>
      <c r="IZS431" s="575"/>
      <c r="IZT431" s="575"/>
      <c r="IZU431" s="575"/>
      <c r="IZV431" s="575"/>
      <c r="IZW431" s="575"/>
      <c r="IZX431" s="575"/>
      <c r="IZY431" s="575"/>
      <c r="IZZ431" s="575"/>
      <c r="JAA431" s="575"/>
      <c r="JAB431" s="575"/>
      <c r="JAC431" s="575"/>
      <c r="JAD431" s="575"/>
      <c r="JAE431" s="575"/>
      <c r="JAF431" s="575"/>
      <c r="JAG431" s="575"/>
      <c r="JAH431" s="575"/>
      <c r="JAI431" s="575"/>
      <c r="JAJ431" s="575"/>
      <c r="JAK431" s="575"/>
      <c r="JAL431" s="575"/>
      <c r="JAM431" s="575"/>
      <c r="JAN431" s="575"/>
      <c r="JAO431" s="575"/>
      <c r="JAP431" s="575"/>
      <c r="JAQ431" s="575"/>
      <c r="JAR431" s="575"/>
      <c r="JAS431" s="575"/>
      <c r="JAT431" s="575"/>
      <c r="JAU431" s="575"/>
      <c r="JAV431" s="575"/>
      <c r="JAW431" s="575"/>
      <c r="JAX431" s="575"/>
      <c r="JAY431" s="575"/>
      <c r="JAZ431" s="575"/>
      <c r="JBA431" s="575"/>
      <c r="JBB431" s="575"/>
      <c r="JBC431" s="575"/>
      <c r="JBD431" s="575"/>
      <c r="JBE431" s="575"/>
      <c r="JBF431" s="575"/>
      <c r="JBG431" s="575"/>
      <c r="JBH431" s="575"/>
      <c r="JBI431" s="575"/>
      <c r="JBJ431" s="575"/>
      <c r="JBK431" s="575"/>
      <c r="JBL431" s="575"/>
      <c r="JBM431" s="575"/>
      <c r="JBN431" s="575"/>
      <c r="JBO431" s="575"/>
      <c r="JBP431" s="575"/>
      <c r="JBQ431" s="575"/>
      <c r="JBR431" s="575"/>
      <c r="JBS431" s="575"/>
      <c r="JBT431" s="575"/>
      <c r="JBU431" s="575"/>
      <c r="JBV431" s="575"/>
      <c r="JBW431" s="575"/>
      <c r="JBX431" s="575"/>
      <c r="JBY431" s="575"/>
      <c r="JBZ431" s="575"/>
      <c r="JCA431" s="575"/>
      <c r="JCB431" s="575"/>
      <c r="JCC431" s="575"/>
      <c r="JCD431" s="575"/>
      <c r="JCE431" s="575"/>
      <c r="JCF431" s="575"/>
      <c r="JCG431" s="575"/>
      <c r="JCH431" s="575"/>
      <c r="JCI431" s="575"/>
      <c r="JCJ431" s="575"/>
      <c r="JCK431" s="575"/>
      <c r="JCL431" s="575"/>
      <c r="JCM431" s="575"/>
      <c r="JCN431" s="575"/>
      <c r="JCO431" s="575"/>
      <c r="JCP431" s="575"/>
      <c r="JCQ431" s="575"/>
      <c r="JCR431" s="575"/>
      <c r="JCS431" s="575"/>
      <c r="JCT431" s="575"/>
      <c r="JCU431" s="575"/>
      <c r="JCV431" s="575"/>
      <c r="JCW431" s="575"/>
      <c r="JCX431" s="575"/>
      <c r="JCY431" s="575"/>
      <c r="JCZ431" s="575"/>
      <c r="JDA431" s="575"/>
      <c r="JDB431" s="575"/>
      <c r="JDC431" s="575"/>
      <c r="JDD431" s="575"/>
      <c r="JDE431" s="575"/>
      <c r="JDF431" s="575"/>
      <c r="JDG431" s="575"/>
      <c r="JDH431" s="575"/>
      <c r="JDI431" s="575"/>
      <c r="JDJ431" s="575"/>
      <c r="JDK431" s="575"/>
      <c r="JDL431" s="575"/>
      <c r="JDM431" s="575"/>
      <c r="JDN431" s="575"/>
      <c r="JDO431" s="575"/>
      <c r="JDP431" s="575"/>
      <c r="JDQ431" s="575"/>
      <c r="JDR431" s="575"/>
      <c r="JDS431" s="575"/>
      <c r="JDT431" s="575"/>
      <c r="JDU431" s="575"/>
      <c r="JDV431" s="575"/>
      <c r="JDW431" s="575"/>
      <c r="JDX431" s="575"/>
      <c r="JDY431" s="575"/>
      <c r="JDZ431" s="575"/>
      <c r="JEA431" s="575"/>
      <c r="JEB431" s="575"/>
      <c r="JEC431" s="575"/>
      <c r="JED431" s="575"/>
      <c r="JEE431" s="575"/>
      <c r="JEF431" s="575"/>
      <c r="JEG431" s="575"/>
      <c r="JEH431" s="575"/>
      <c r="JEI431" s="575"/>
      <c r="JEJ431" s="575"/>
      <c r="JEK431" s="575"/>
      <c r="JEL431" s="575"/>
      <c r="JEM431" s="575"/>
      <c r="JEN431" s="575"/>
      <c r="JEO431" s="575"/>
      <c r="JEP431" s="575"/>
      <c r="JEQ431" s="575"/>
      <c r="JER431" s="575"/>
      <c r="JES431" s="575"/>
      <c r="JET431" s="575"/>
      <c r="JEU431" s="575"/>
      <c r="JEV431" s="575"/>
      <c r="JEW431" s="575"/>
      <c r="JEX431" s="575"/>
      <c r="JEY431" s="575"/>
      <c r="JEZ431" s="575"/>
      <c r="JFA431" s="575"/>
      <c r="JFB431" s="575"/>
      <c r="JFC431" s="575"/>
      <c r="JFD431" s="575"/>
      <c r="JFE431" s="575"/>
      <c r="JFF431" s="575"/>
      <c r="JFG431" s="575"/>
      <c r="JFH431" s="575"/>
      <c r="JFI431" s="575"/>
      <c r="JFJ431" s="575"/>
      <c r="JFK431" s="575"/>
      <c r="JFL431" s="575"/>
      <c r="JFM431" s="575"/>
      <c r="JFN431" s="575"/>
      <c r="JFO431" s="575"/>
      <c r="JFP431" s="575"/>
      <c r="JFQ431" s="575"/>
      <c r="JFR431" s="575"/>
      <c r="JFS431" s="575"/>
      <c r="JFT431" s="575"/>
      <c r="JFU431" s="575"/>
      <c r="JFV431" s="575"/>
      <c r="JFW431" s="575"/>
      <c r="JFX431" s="575"/>
      <c r="JFY431" s="575"/>
      <c r="JFZ431" s="575"/>
      <c r="JGA431" s="575"/>
      <c r="JGB431" s="575"/>
      <c r="JGC431" s="575"/>
      <c r="JGD431" s="575"/>
      <c r="JGE431" s="575"/>
      <c r="JGF431" s="575"/>
      <c r="JGG431" s="575"/>
      <c r="JGH431" s="575"/>
      <c r="JGI431" s="575"/>
      <c r="JGJ431" s="575"/>
      <c r="JGK431" s="575"/>
      <c r="JGL431" s="575"/>
      <c r="JGM431" s="575"/>
      <c r="JGN431" s="575"/>
      <c r="JGO431" s="575"/>
      <c r="JGP431" s="575"/>
      <c r="JGQ431" s="575"/>
      <c r="JGR431" s="575"/>
      <c r="JGS431" s="575"/>
      <c r="JGT431" s="575"/>
      <c r="JGU431" s="575"/>
      <c r="JGV431" s="575"/>
      <c r="JGW431" s="575"/>
      <c r="JGX431" s="575"/>
      <c r="JGY431" s="575"/>
      <c r="JGZ431" s="575"/>
      <c r="JHA431" s="575"/>
      <c r="JHB431" s="575"/>
      <c r="JHC431" s="575"/>
      <c r="JHD431" s="575"/>
      <c r="JHE431" s="575"/>
      <c r="JHF431" s="575"/>
      <c r="JHG431" s="575"/>
      <c r="JHH431" s="575"/>
      <c r="JHI431" s="575"/>
      <c r="JHJ431" s="575"/>
      <c r="JHK431" s="575"/>
      <c r="JHL431" s="575"/>
      <c r="JHM431" s="575"/>
      <c r="JHN431" s="575"/>
      <c r="JHO431" s="575"/>
      <c r="JHP431" s="575"/>
      <c r="JHQ431" s="575"/>
      <c r="JHR431" s="575"/>
      <c r="JHS431" s="575"/>
      <c r="JHT431" s="575"/>
      <c r="JHU431" s="575"/>
      <c r="JHV431" s="575"/>
      <c r="JHW431" s="575"/>
      <c r="JHX431" s="575"/>
      <c r="JHY431" s="575"/>
      <c r="JHZ431" s="575"/>
      <c r="JIA431" s="575"/>
      <c r="JIB431" s="575"/>
      <c r="JIC431" s="575"/>
      <c r="JID431" s="575"/>
      <c r="JIE431" s="575"/>
      <c r="JIF431" s="575"/>
      <c r="JIG431" s="575"/>
      <c r="JIH431" s="575"/>
      <c r="JII431" s="575"/>
      <c r="JIJ431" s="575"/>
      <c r="JIK431" s="575"/>
      <c r="JIL431" s="575"/>
      <c r="JIM431" s="575"/>
      <c r="JIN431" s="575"/>
      <c r="JIO431" s="575"/>
      <c r="JIP431" s="575"/>
      <c r="JIQ431" s="575"/>
      <c r="JIR431" s="575"/>
      <c r="JIS431" s="575"/>
      <c r="JIT431" s="575"/>
      <c r="JIU431" s="575"/>
      <c r="JIV431" s="575"/>
      <c r="JIW431" s="575"/>
      <c r="JIX431" s="575"/>
      <c r="JIY431" s="575"/>
      <c r="JIZ431" s="575"/>
      <c r="JJA431" s="575"/>
      <c r="JJB431" s="575"/>
      <c r="JJC431" s="575"/>
      <c r="JJD431" s="575"/>
      <c r="JJE431" s="575"/>
      <c r="JJF431" s="575"/>
      <c r="JJG431" s="575"/>
      <c r="JJH431" s="575"/>
      <c r="JJI431" s="575"/>
      <c r="JJJ431" s="575"/>
      <c r="JJK431" s="575"/>
      <c r="JJL431" s="575"/>
      <c r="JJM431" s="575"/>
      <c r="JJN431" s="575"/>
      <c r="JJO431" s="575"/>
      <c r="JJP431" s="575"/>
      <c r="JJQ431" s="575"/>
      <c r="JJR431" s="575"/>
      <c r="JJS431" s="575"/>
      <c r="JJT431" s="575"/>
      <c r="JJU431" s="575"/>
      <c r="JJV431" s="575"/>
      <c r="JJW431" s="575"/>
      <c r="JJX431" s="575"/>
      <c r="JJY431" s="575"/>
      <c r="JJZ431" s="575"/>
      <c r="JKA431" s="575"/>
      <c r="JKB431" s="575"/>
      <c r="JKC431" s="575"/>
      <c r="JKD431" s="575"/>
      <c r="JKE431" s="575"/>
      <c r="JKF431" s="575"/>
      <c r="JKG431" s="575"/>
      <c r="JKH431" s="575"/>
      <c r="JKI431" s="575"/>
      <c r="JKJ431" s="575"/>
      <c r="JKK431" s="575"/>
      <c r="JKL431" s="575"/>
      <c r="JKM431" s="575"/>
      <c r="JKN431" s="575"/>
      <c r="JKO431" s="575"/>
      <c r="JKP431" s="575"/>
      <c r="JKQ431" s="575"/>
      <c r="JKR431" s="575"/>
      <c r="JKS431" s="575"/>
      <c r="JKT431" s="575"/>
      <c r="JKU431" s="575"/>
      <c r="JKV431" s="575"/>
      <c r="JKW431" s="575"/>
      <c r="JKX431" s="575"/>
      <c r="JKY431" s="575"/>
      <c r="JKZ431" s="575"/>
      <c r="JLA431" s="575"/>
      <c r="JLB431" s="575"/>
      <c r="JLC431" s="575"/>
      <c r="JLD431" s="575"/>
      <c r="JLE431" s="575"/>
      <c r="JLF431" s="575"/>
      <c r="JLG431" s="575"/>
      <c r="JLH431" s="575"/>
      <c r="JLI431" s="575"/>
      <c r="JLJ431" s="575"/>
      <c r="JLK431" s="575"/>
      <c r="JLL431" s="575"/>
      <c r="JLM431" s="575"/>
      <c r="JLN431" s="575"/>
      <c r="JLO431" s="575"/>
      <c r="JLP431" s="575"/>
      <c r="JLQ431" s="575"/>
      <c r="JLR431" s="575"/>
      <c r="JLS431" s="575"/>
      <c r="JLT431" s="575"/>
      <c r="JLU431" s="575"/>
      <c r="JLV431" s="575"/>
      <c r="JLW431" s="575"/>
      <c r="JLX431" s="575"/>
      <c r="JLY431" s="575"/>
      <c r="JLZ431" s="575"/>
      <c r="JMA431" s="575"/>
      <c r="JMB431" s="575"/>
      <c r="JMC431" s="575"/>
      <c r="JMD431" s="575"/>
      <c r="JME431" s="575"/>
      <c r="JMF431" s="575"/>
      <c r="JMG431" s="575"/>
      <c r="JMH431" s="575"/>
      <c r="JMI431" s="575"/>
      <c r="JMJ431" s="575"/>
      <c r="JMK431" s="575"/>
      <c r="JML431" s="575"/>
      <c r="JMM431" s="575"/>
      <c r="JMN431" s="575"/>
      <c r="JMO431" s="575"/>
      <c r="JMP431" s="575"/>
      <c r="JMQ431" s="575"/>
      <c r="JMR431" s="575"/>
      <c r="JMS431" s="575"/>
      <c r="JMT431" s="575"/>
      <c r="JMU431" s="575"/>
      <c r="JMV431" s="575"/>
      <c r="JMW431" s="575"/>
      <c r="JMX431" s="575"/>
      <c r="JMY431" s="575"/>
      <c r="JMZ431" s="575"/>
      <c r="JNA431" s="575"/>
      <c r="JNB431" s="575"/>
      <c r="JNC431" s="575"/>
      <c r="JND431" s="575"/>
      <c r="JNE431" s="575"/>
      <c r="JNF431" s="575"/>
      <c r="JNG431" s="575"/>
      <c r="JNH431" s="575"/>
      <c r="JNI431" s="575"/>
      <c r="JNJ431" s="575"/>
      <c r="JNK431" s="575"/>
      <c r="JNL431" s="575"/>
      <c r="JNM431" s="575"/>
      <c r="JNN431" s="575"/>
      <c r="JNO431" s="575"/>
      <c r="JNP431" s="575"/>
      <c r="JNQ431" s="575"/>
      <c r="JNR431" s="575"/>
      <c r="JNS431" s="575"/>
      <c r="JNT431" s="575"/>
      <c r="JNU431" s="575"/>
      <c r="JNV431" s="575"/>
      <c r="JNW431" s="575"/>
      <c r="JNX431" s="575"/>
      <c r="JNY431" s="575"/>
      <c r="JNZ431" s="575"/>
      <c r="JOA431" s="575"/>
      <c r="JOB431" s="575"/>
      <c r="JOC431" s="575"/>
      <c r="JOD431" s="575"/>
      <c r="JOE431" s="575"/>
      <c r="JOF431" s="575"/>
      <c r="JOG431" s="575"/>
      <c r="JOH431" s="575"/>
      <c r="JOI431" s="575"/>
      <c r="JOJ431" s="575"/>
      <c r="JOK431" s="575"/>
      <c r="JOL431" s="575"/>
      <c r="JOM431" s="575"/>
      <c r="JON431" s="575"/>
      <c r="JOO431" s="575"/>
      <c r="JOP431" s="575"/>
      <c r="JOQ431" s="575"/>
      <c r="JOR431" s="575"/>
      <c r="JOS431" s="575"/>
      <c r="JOT431" s="575"/>
      <c r="JOU431" s="575"/>
      <c r="JOV431" s="575"/>
      <c r="JOW431" s="575"/>
      <c r="JOX431" s="575"/>
      <c r="JOY431" s="575"/>
      <c r="JOZ431" s="575"/>
      <c r="JPA431" s="575"/>
      <c r="JPB431" s="575"/>
      <c r="JPC431" s="575"/>
      <c r="JPD431" s="575"/>
      <c r="JPE431" s="575"/>
      <c r="JPF431" s="575"/>
      <c r="JPG431" s="575"/>
      <c r="JPH431" s="575"/>
      <c r="JPI431" s="575"/>
      <c r="JPJ431" s="575"/>
      <c r="JPK431" s="575"/>
      <c r="JPL431" s="575"/>
      <c r="JPM431" s="575"/>
      <c r="JPN431" s="575"/>
      <c r="JPO431" s="575"/>
      <c r="JPP431" s="575"/>
      <c r="JPQ431" s="575"/>
      <c r="JPR431" s="575"/>
      <c r="JPS431" s="575"/>
      <c r="JPT431" s="575"/>
      <c r="JPU431" s="575"/>
      <c r="JPV431" s="575"/>
      <c r="JPW431" s="575"/>
      <c r="JPX431" s="575"/>
      <c r="JPY431" s="575"/>
      <c r="JPZ431" s="575"/>
      <c r="JQA431" s="575"/>
      <c r="JQB431" s="575"/>
      <c r="JQC431" s="575"/>
      <c r="JQD431" s="575"/>
      <c r="JQE431" s="575"/>
      <c r="JQF431" s="575"/>
      <c r="JQG431" s="575"/>
      <c r="JQH431" s="575"/>
      <c r="JQI431" s="575"/>
      <c r="JQJ431" s="575"/>
      <c r="JQK431" s="575"/>
      <c r="JQL431" s="575"/>
      <c r="JQM431" s="575"/>
      <c r="JQN431" s="575"/>
      <c r="JQO431" s="575"/>
      <c r="JQP431" s="575"/>
      <c r="JQQ431" s="575"/>
      <c r="JQR431" s="575"/>
      <c r="JQS431" s="575"/>
      <c r="JQT431" s="575"/>
      <c r="JQU431" s="575"/>
      <c r="JQV431" s="575"/>
      <c r="JQW431" s="575"/>
      <c r="JQX431" s="575"/>
      <c r="JQY431" s="575"/>
      <c r="JQZ431" s="575"/>
      <c r="JRA431" s="575"/>
      <c r="JRB431" s="575"/>
      <c r="JRC431" s="575"/>
      <c r="JRD431" s="575"/>
      <c r="JRE431" s="575"/>
      <c r="JRF431" s="575"/>
      <c r="JRG431" s="575"/>
      <c r="JRH431" s="575"/>
      <c r="JRI431" s="575"/>
      <c r="JRJ431" s="575"/>
      <c r="JRK431" s="575"/>
      <c r="JRL431" s="575"/>
      <c r="JRM431" s="575"/>
      <c r="JRN431" s="575"/>
      <c r="JRO431" s="575"/>
      <c r="JRP431" s="575"/>
      <c r="JRQ431" s="575"/>
      <c r="JRR431" s="575"/>
      <c r="JRS431" s="575"/>
      <c r="JRT431" s="575"/>
      <c r="JRU431" s="575"/>
      <c r="JRV431" s="575"/>
      <c r="JRW431" s="575"/>
      <c r="JRX431" s="575"/>
      <c r="JRY431" s="575"/>
      <c r="JRZ431" s="575"/>
      <c r="JSA431" s="575"/>
      <c r="JSB431" s="575"/>
      <c r="JSC431" s="575"/>
      <c r="JSD431" s="575"/>
      <c r="JSE431" s="575"/>
      <c r="JSF431" s="575"/>
      <c r="JSG431" s="575"/>
      <c r="JSH431" s="575"/>
      <c r="JSI431" s="575"/>
      <c r="JSJ431" s="575"/>
      <c r="JSK431" s="575"/>
      <c r="JSL431" s="575"/>
      <c r="JSM431" s="575"/>
      <c r="JSN431" s="575"/>
      <c r="JSO431" s="575"/>
      <c r="JSP431" s="575"/>
      <c r="JSQ431" s="575"/>
      <c r="JSR431" s="575"/>
      <c r="JSS431" s="575"/>
      <c r="JST431" s="575"/>
      <c r="JSU431" s="575"/>
      <c r="JSV431" s="575"/>
      <c r="JSW431" s="575"/>
      <c r="JSX431" s="575"/>
      <c r="JSY431" s="575"/>
      <c r="JSZ431" s="575"/>
      <c r="JTA431" s="575"/>
      <c r="JTB431" s="575"/>
      <c r="JTC431" s="575"/>
      <c r="JTD431" s="575"/>
      <c r="JTE431" s="575"/>
      <c r="JTF431" s="575"/>
      <c r="JTG431" s="575"/>
      <c r="JTH431" s="575"/>
      <c r="JTI431" s="575"/>
      <c r="JTJ431" s="575"/>
      <c r="JTK431" s="575"/>
      <c r="JTL431" s="575"/>
      <c r="JTM431" s="575"/>
      <c r="JTN431" s="575"/>
      <c r="JTO431" s="575"/>
      <c r="JTP431" s="575"/>
      <c r="JTQ431" s="575"/>
      <c r="JTR431" s="575"/>
      <c r="JTS431" s="575"/>
      <c r="JTT431" s="575"/>
      <c r="JTU431" s="575"/>
      <c r="JTV431" s="575"/>
      <c r="JTW431" s="575"/>
      <c r="JTX431" s="575"/>
      <c r="JTY431" s="575"/>
      <c r="JTZ431" s="575"/>
      <c r="JUA431" s="575"/>
      <c r="JUB431" s="575"/>
      <c r="JUC431" s="575"/>
      <c r="JUD431" s="575"/>
      <c r="JUE431" s="575"/>
      <c r="JUF431" s="575"/>
      <c r="JUG431" s="575"/>
      <c r="JUH431" s="575"/>
      <c r="JUI431" s="575"/>
      <c r="JUJ431" s="575"/>
      <c r="JUK431" s="575"/>
      <c r="JUL431" s="575"/>
      <c r="JUM431" s="575"/>
      <c r="JUN431" s="575"/>
      <c r="JUO431" s="575"/>
      <c r="JUP431" s="575"/>
      <c r="JUQ431" s="575"/>
      <c r="JUR431" s="575"/>
      <c r="JUS431" s="575"/>
      <c r="JUT431" s="575"/>
      <c r="JUU431" s="575"/>
      <c r="JUV431" s="575"/>
      <c r="JUW431" s="575"/>
      <c r="JUX431" s="575"/>
      <c r="JUY431" s="575"/>
      <c r="JUZ431" s="575"/>
      <c r="JVA431" s="575"/>
      <c r="JVB431" s="575"/>
      <c r="JVC431" s="575"/>
      <c r="JVD431" s="575"/>
      <c r="JVE431" s="575"/>
      <c r="JVF431" s="575"/>
      <c r="JVG431" s="575"/>
      <c r="JVH431" s="575"/>
      <c r="JVI431" s="575"/>
      <c r="JVJ431" s="575"/>
      <c r="JVK431" s="575"/>
      <c r="JVL431" s="575"/>
      <c r="JVM431" s="575"/>
      <c r="JVN431" s="575"/>
      <c r="JVO431" s="575"/>
      <c r="JVP431" s="575"/>
      <c r="JVQ431" s="575"/>
      <c r="JVR431" s="575"/>
      <c r="JVS431" s="575"/>
      <c r="JVT431" s="575"/>
      <c r="JVU431" s="575"/>
      <c r="JVV431" s="575"/>
      <c r="JVW431" s="575"/>
      <c r="JVX431" s="575"/>
      <c r="JVY431" s="575"/>
      <c r="JVZ431" s="575"/>
      <c r="JWA431" s="575"/>
      <c r="JWB431" s="575"/>
      <c r="JWC431" s="575"/>
      <c r="JWD431" s="575"/>
      <c r="JWE431" s="575"/>
      <c r="JWF431" s="575"/>
      <c r="JWG431" s="575"/>
      <c r="JWH431" s="575"/>
      <c r="JWI431" s="575"/>
      <c r="JWJ431" s="575"/>
      <c r="JWK431" s="575"/>
      <c r="JWL431" s="575"/>
      <c r="JWM431" s="575"/>
      <c r="JWN431" s="575"/>
      <c r="JWO431" s="575"/>
      <c r="JWP431" s="575"/>
      <c r="JWQ431" s="575"/>
      <c r="JWR431" s="575"/>
      <c r="JWS431" s="575"/>
      <c r="JWT431" s="575"/>
      <c r="JWU431" s="575"/>
      <c r="JWV431" s="575"/>
      <c r="JWW431" s="575"/>
      <c r="JWX431" s="575"/>
      <c r="JWY431" s="575"/>
      <c r="JWZ431" s="575"/>
      <c r="JXA431" s="575"/>
      <c r="JXB431" s="575"/>
      <c r="JXC431" s="575"/>
      <c r="JXD431" s="575"/>
      <c r="JXE431" s="575"/>
      <c r="JXF431" s="575"/>
      <c r="JXG431" s="575"/>
      <c r="JXH431" s="575"/>
      <c r="JXI431" s="575"/>
      <c r="JXJ431" s="575"/>
      <c r="JXK431" s="575"/>
      <c r="JXL431" s="575"/>
      <c r="JXM431" s="575"/>
      <c r="JXN431" s="575"/>
      <c r="JXO431" s="575"/>
      <c r="JXP431" s="575"/>
      <c r="JXQ431" s="575"/>
      <c r="JXR431" s="575"/>
      <c r="JXS431" s="575"/>
      <c r="JXT431" s="575"/>
      <c r="JXU431" s="575"/>
      <c r="JXV431" s="575"/>
      <c r="JXW431" s="575"/>
      <c r="JXX431" s="575"/>
      <c r="JXY431" s="575"/>
      <c r="JXZ431" s="575"/>
      <c r="JYA431" s="575"/>
      <c r="JYB431" s="575"/>
      <c r="JYC431" s="575"/>
      <c r="JYD431" s="575"/>
      <c r="JYE431" s="575"/>
      <c r="JYF431" s="575"/>
      <c r="JYG431" s="575"/>
      <c r="JYH431" s="575"/>
      <c r="JYI431" s="575"/>
      <c r="JYJ431" s="575"/>
      <c r="JYK431" s="575"/>
      <c r="JYL431" s="575"/>
      <c r="JYM431" s="575"/>
      <c r="JYN431" s="575"/>
      <c r="JYO431" s="575"/>
      <c r="JYP431" s="575"/>
      <c r="JYQ431" s="575"/>
      <c r="JYR431" s="575"/>
      <c r="JYS431" s="575"/>
      <c r="JYT431" s="575"/>
      <c r="JYU431" s="575"/>
      <c r="JYV431" s="575"/>
      <c r="JYW431" s="575"/>
      <c r="JYX431" s="575"/>
      <c r="JYY431" s="575"/>
      <c r="JYZ431" s="575"/>
      <c r="JZA431" s="575"/>
      <c r="JZB431" s="575"/>
      <c r="JZC431" s="575"/>
      <c r="JZD431" s="575"/>
      <c r="JZE431" s="575"/>
      <c r="JZF431" s="575"/>
      <c r="JZG431" s="575"/>
      <c r="JZH431" s="575"/>
      <c r="JZI431" s="575"/>
      <c r="JZJ431" s="575"/>
      <c r="JZK431" s="575"/>
      <c r="JZL431" s="575"/>
      <c r="JZM431" s="575"/>
      <c r="JZN431" s="575"/>
      <c r="JZO431" s="575"/>
      <c r="JZP431" s="575"/>
      <c r="JZQ431" s="575"/>
      <c r="JZR431" s="575"/>
      <c r="JZS431" s="575"/>
      <c r="JZT431" s="575"/>
      <c r="JZU431" s="575"/>
      <c r="JZV431" s="575"/>
      <c r="JZW431" s="575"/>
      <c r="JZX431" s="575"/>
      <c r="JZY431" s="575"/>
      <c r="JZZ431" s="575"/>
      <c r="KAA431" s="575"/>
      <c r="KAB431" s="575"/>
      <c r="KAC431" s="575"/>
      <c r="KAD431" s="575"/>
      <c r="KAE431" s="575"/>
      <c r="KAF431" s="575"/>
      <c r="KAG431" s="575"/>
      <c r="KAH431" s="575"/>
      <c r="KAI431" s="575"/>
      <c r="KAJ431" s="575"/>
      <c r="KAK431" s="575"/>
      <c r="KAL431" s="575"/>
      <c r="KAM431" s="575"/>
      <c r="KAN431" s="575"/>
      <c r="KAO431" s="575"/>
      <c r="KAP431" s="575"/>
      <c r="KAQ431" s="575"/>
      <c r="KAR431" s="575"/>
      <c r="KAS431" s="575"/>
      <c r="KAT431" s="575"/>
      <c r="KAU431" s="575"/>
      <c r="KAV431" s="575"/>
      <c r="KAW431" s="575"/>
      <c r="KAX431" s="575"/>
      <c r="KAY431" s="575"/>
      <c r="KAZ431" s="575"/>
      <c r="KBA431" s="575"/>
      <c r="KBB431" s="575"/>
      <c r="KBC431" s="575"/>
      <c r="KBD431" s="575"/>
      <c r="KBE431" s="575"/>
      <c r="KBF431" s="575"/>
      <c r="KBG431" s="575"/>
      <c r="KBH431" s="575"/>
      <c r="KBI431" s="575"/>
      <c r="KBJ431" s="575"/>
      <c r="KBK431" s="575"/>
      <c r="KBL431" s="575"/>
      <c r="KBM431" s="575"/>
      <c r="KBN431" s="575"/>
      <c r="KBO431" s="575"/>
      <c r="KBP431" s="575"/>
      <c r="KBQ431" s="575"/>
      <c r="KBR431" s="575"/>
      <c r="KBS431" s="575"/>
      <c r="KBT431" s="575"/>
      <c r="KBU431" s="575"/>
      <c r="KBV431" s="575"/>
      <c r="KBW431" s="575"/>
      <c r="KBX431" s="575"/>
      <c r="KBY431" s="575"/>
      <c r="KBZ431" s="575"/>
      <c r="KCA431" s="575"/>
      <c r="KCB431" s="575"/>
      <c r="KCC431" s="575"/>
      <c r="KCD431" s="575"/>
      <c r="KCE431" s="575"/>
      <c r="KCF431" s="575"/>
      <c r="KCG431" s="575"/>
      <c r="KCH431" s="575"/>
      <c r="KCI431" s="575"/>
      <c r="KCJ431" s="575"/>
      <c r="KCK431" s="575"/>
      <c r="KCL431" s="575"/>
      <c r="KCM431" s="575"/>
      <c r="KCN431" s="575"/>
      <c r="KCO431" s="575"/>
      <c r="KCP431" s="575"/>
      <c r="KCQ431" s="575"/>
      <c r="KCR431" s="575"/>
      <c r="KCS431" s="575"/>
      <c r="KCT431" s="575"/>
      <c r="KCU431" s="575"/>
      <c r="KCV431" s="575"/>
      <c r="KCW431" s="575"/>
      <c r="KCX431" s="575"/>
      <c r="KCY431" s="575"/>
      <c r="KCZ431" s="575"/>
      <c r="KDA431" s="575"/>
      <c r="KDB431" s="575"/>
      <c r="KDC431" s="575"/>
      <c r="KDD431" s="575"/>
      <c r="KDE431" s="575"/>
      <c r="KDF431" s="575"/>
      <c r="KDG431" s="575"/>
      <c r="KDH431" s="575"/>
      <c r="KDI431" s="575"/>
      <c r="KDJ431" s="575"/>
      <c r="KDK431" s="575"/>
      <c r="KDL431" s="575"/>
      <c r="KDM431" s="575"/>
      <c r="KDN431" s="575"/>
      <c r="KDO431" s="575"/>
      <c r="KDP431" s="575"/>
      <c r="KDQ431" s="575"/>
      <c r="KDR431" s="575"/>
      <c r="KDS431" s="575"/>
      <c r="KDT431" s="575"/>
      <c r="KDU431" s="575"/>
      <c r="KDV431" s="575"/>
      <c r="KDW431" s="575"/>
      <c r="KDX431" s="575"/>
      <c r="KDY431" s="575"/>
      <c r="KDZ431" s="575"/>
      <c r="KEA431" s="575"/>
      <c r="KEB431" s="575"/>
      <c r="KEC431" s="575"/>
      <c r="KED431" s="575"/>
      <c r="KEE431" s="575"/>
      <c r="KEF431" s="575"/>
      <c r="KEG431" s="575"/>
      <c r="KEH431" s="575"/>
      <c r="KEI431" s="575"/>
      <c r="KEJ431" s="575"/>
      <c r="KEK431" s="575"/>
      <c r="KEL431" s="575"/>
      <c r="KEM431" s="575"/>
      <c r="KEN431" s="575"/>
      <c r="KEO431" s="575"/>
      <c r="KEP431" s="575"/>
      <c r="KEQ431" s="575"/>
      <c r="KER431" s="575"/>
      <c r="KES431" s="575"/>
      <c r="KET431" s="575"/>
      <c r="KEU431" s="575"/>
      <c r="KEV431" s="575"/>
      <c r="KEW431" s="575"/>
      <c r="KEX431" s="575"/>
      <c r="KEY431" s="575"/>
      <c r="KEZ431" s="575"/>
      <c r="KFA431" s="575"/>
      <c r="KFB431" s="575"/>
      <c r="KFC431" s="575"/>
      <c r="KFD431" s="575"/>
      <c r="KFE431" s="575"/>
      <c r="KFF431" s="575"/>
      <c r="KFG431" s="575"/>
      <c r="KFH431" s="575"/>
      <c r="KFI431" s="575"/>
      <c r="KFJ431" s="575"/>
      <c r="KFK431" s="575"/>
      <c r="KFL431" s="575"/>
      <c r="KFM431" s="575"/>
      <c r="KFN431" s="575"/>
      <c r="KFO431" s="575"/>
      <c r="KFP431" s="575"/>
      <c r="KFQ431" s="575"/>
      <c r="KFR431" s="575"/>
      <c r="KFS431" s="575"/>
      <c r="KFT431" s="575"/>
      <c r="KFU431" s="575"/>
      <c r="KFV431" s="575"/>
      <c r="KFW431" s="575"/>
      <c r="KFX431" s="575"/>
      <c r="KFY431" s="575"/>
      <c r="KFZ431" s="575"/>
      <c r="KGA431" s="575"/>
      <c r="KGB431" s="575"/>
      <c r="KGC431" s="575"/>
      <c r="KGD431" s="575"/>
      <c r="KGE431" s="575"/>
      <c r="KGF431" s="575"/>
      <c r="KGG431" s="575"/>
      <c r="KGH431" s="575"/>
      <c r="KGI431" s="575"/>
      <c r="KGJ431" s="575"/>
      <c r="KGK431" s="575"/>
      <c r="KGL431" s="575"/>
      <c r="KGM431" s="575"/>
      <c r="KGN431" s="575"/>
      <c r="KGO431" s="575"/>
      <c r="KGP431" s="575"/>
      <c r="KGQ431" s="575"/>
      <c r="KGR431" s="575"/>
      <c r="KGS431" s="575"/>
      <c r="KGT431" s="575"/>
      <c r="KGU431" s="575"/>
      <c r="KGV431" s="575"/>
      <c r="KGW431" s="575"/>
      <c r="KGX431" s="575"/>
      <c r="KGY431" s="575"/>
      <c r="KGZ431" s="575"/>
      <c r="KHA431" s="575"/>
      <c r="KHB431" s="575"/>
      <c r="KHC431" s="575"/>
      <c r="KHD431" s="575"/>
      <c r="KHE431" s="575"/>
      <c r="KHF431" s="575"/>
      <c r="KHG431" s="575"/>
      <c r="KHH431" s="575"/>
      <c r="KHI431" s="575"/>
      <c r="KHJ431" s="575"/>
      <c r="KHK431" s="575"/>
      <c r="KHL431" s="575"/>
      <c r="KHM431" s="575"/>
      <c r="KHN431" s="575"/>
      <c r="KHO431" s="575"/>
      <c r="KHP431" s="575"/>
      <c r="KHQ431" s="575"/>
      <c r="KHR431" s="575"/>
      <c r="KHS431" s="575"/>
      <c r="KHT431" s="575"/>
      <c r="KHU431" s="575"/>
      <c r="KHV431" s="575"/>
      <c r="KHW431" s="575"/>
      <c r="KHX431" s="575"/>
      <c r="KHY431" s="575"/>
      <c r="KHZ431" s="575"/>
      <c r="KIA431" s="575"/>
      <c r="KIB431" s="575"/>
      <c r="KIC431" s="575"/>
      <c r="KID431" s="575"/>
      <c r="KIE431" s="575"/>
      <c r="KIF431" s="575"/>
      <c r="KIG431" s="575"/>
      <c r="KIH431" s="575"/>
      <c r="KII431" s="575"/>
      <c r="KIJ431" s="575"/>
      <c r="KIK431" s="575"/>
      <c r="KIL431" s="575"/>
      <c r="KIM431" s="575"/>
      <c r="KIN431" s="575"/>
      <c r="KIO431" s="575"/>
      <c r="KIP431" s="575"/>
      <c r="KIQ431" s="575"/>
      <c r="KIR431" s="575"/>
      <c r="KIS431" s="575"/>
      <c r="KIT431" s="575"/>
      <c r="KIU431" s="575"/>
      <c r="KIV431" s="575"/>
      <c r="KIW431" s="575"/>
      <c r="KIX431" s="575"/>
      <c r="KIY431" s="575"/>
      <c r="KIZ431" s="575"/>
      <c r="KJA431" s="575"/>
      <c r="KJB431" s="575"/>
      <c r="KJC431" s="575"/>
      <c r="KJD431" s="575"/>
      <c r="KJE431" s="575"/>
      <c r="KJF431" s="575"/>
      <c r="KJG431" s="575"/>
      <c r="KJH431" s="575"/>
      <c r="KJI431" s="575"/>
      <c r="KJJ431" s="575"/>
      <c r="KJK431" s="575"/>
      <c r="KJL431" s="575"/>
      <c r="KJM431" s="575"/>
      <c r="KJN431" s="575"/>
      <c r="KJO431" s="575"/>
      <c r="KJP431" s="575"/>
      <c r="KJQ431" s="575"/>
      <c r="KJR431" s="575"/>
      <c r="KJS431" s="575"/>
      <c r="KJT431" s="575"/>
      <c r="KJU431" s="575"/>
      <c r="KJV431" s="575"/>
      <c r="KJW431" s="575"/>
      <c r="KJX431" s="575"/>
      <c r="KJY431" s="575"/>
      <c r="KJZ431" s="575"/>
      <c r="KKA431" s="575"/>
      <c r="KKB431" s="575"/>
      <c r="KKC431" s="575"/>
      <c r="KKD431" s="575"/>
      <c r="KKE431" s="575"/>
      <c r="KKF431" s="575"/>
      <c r="KKG431" s="575"/>
      <c r="KKH431" s="575"/>
      <c r="KKI431" s="575"/>
      <c r="KKJ431" s="575"/>
      <c r="KKK431" s="575"/>
      <c r="KKL431" s="575"/>
      <c r="KKM431" s="575"/>
      <c r="KKN431" s="575"/>
      <c r="KKO431" s="575"/>
      <c r="KKP431" s="575"/>
      <c r="KKQ431" s="575"/>
      <c r="KKR431" s="575"/>
      <c r="KKS431" s="575"/>
      <c r="KKT431" s="575"/>
      <c r="KKU431" s="575"/>
      <c r="KKV431" s="575"/>
      <c r="KKW431" s="575"/>
      <c r="KKX431" s="575"/>
      <c r="KKY431" s="575"/>
      <c r="KKZ431" s="575"/>
      <c r="KLA431" s="575"/>
      <c r="KLB431" s="575"/>
      <c r="KLC431" s="575"/>
      <c r="KLD431" s="575"/>
      <c r="KLE431" s="575"/>
      <c r="KLF431" s="575"/>
      <c r="KLG431" s="575"/>
      <c r="KLH431" s="575"/>
      <c r="KLI431" s="575"/>
      <c r="KLJ431" s="575"/>
      <c r="KLK431" s="575"/>
      <c r="KLL431" s="575"/>
      <c r="KLM431" s="575"/>
      <c r="KLN431" s="575"/>
      <c r="KLO431" s="575"/>
      <c r="KLP431" s="575"/>
      <c r="KLQ431" s="575"/>
      <c r="KLR431" s="575"/>
      <c r="KLS431" s="575"/>
      <c r="KLT431" s="575"/>
      <c r="KLU431" s="575"/>
      <c r="KLV431" s="575"/>
      <c r="KLW431" s="575"/>
      <c r="KLX431" s="575"/>
      <c r="KLY431" s="575"/>
      <c r="KLZ431" s="575"/>
      <c r="KMA431" s="575"/>
      <c r="KMB431" s="575"/>
      <c r="KMC431" s="575"/>
      <c r="KMD431" s="575"/>
      <c r="KME431" s="575"/>
      <c r="KMF431" s="575"/>
      <c r="KMG431" s="575"/>
      <c r="KMH431" s="575"/>
      <c r="KMI431" s="575"/>
      <c r="KMJ431" s="575"/>
      <c r="KMK431" s="575"/>
      <c r="KML431" s="575"/>
      <c r="KMM431" s="575"/>
      <c r="KMN431" s="575"/>
      <c r="KMO431" s="575"/>
      <c r="KMP431" s="575"/>
      <c r="KMQ431" s="575"/>
      <c r="KMR431" s="575"/>
      <c r="KMS431" s="575"/>
      <c r="KMT431" s="575"/>
      <c r="KMU431" s="575"/>
      <c r="KMV431" s="575"/>
      <c r="KMW431" s="575"/>
      <c r="KMX431" s="575"/>
      <c r="KMY431" s="575"/>
      <c r="KMZ431" s="575"/>
      <c r="KNA431" s="575"/>
      <c r="KNB431" s="575"/>
      <c r="KNC431" s="575"/>
      <c r="KND431" s="575"/>
      <c r="KNE431" s="575"/>
      <c r="KNF431" s="575"/>
      <c r="KNG431" s="575"/>
      <c r="KNH431" s="575"/>
      <c r="KNI431" s="575"/>
      <c r="KNJ431" s="575"/>
      <c r="KNK431" s="575"/>
      <c r="KNL431" s="575"/>
      <c r="KNM431" s="575"/>
      <c r="KNN431" s="575"/>
      <c r="KNO431" s="575"/>
      <c r="KNP431" s="575"/>
      <c r="KNQ431" s="575"/>
      <c r="KNR431" s="575"/>
      <c r="KNS431" s="575"/>
      <c r="KNT431" s="575"/>
      <c r="KNU431" s="575"/>
      <c r="KNV431" s="575"/>
      <c r="KNW431" s="575"/>
      <c r="KNX431" s="575"/>
      <c r="KNY431" s="575"/>
      <c r="KNZ431" s="575"/>
      <c r="KOA431" s="575"/>
      <c r="KOB431" s="575"/>
      <c r="KOC431" s="575"/>
      <c r="KOD431" s="575"/>
      <c r="KOE431" s="575"/>
      <c r="KOF431" s="575"/>
      <c r="KOG431" s="575"/>
      <c r="KOH431" s="575"/>
      <c r="KOI431" s="575"/>
      <c r="KOJ431" s="575"/>
      <c r="KOK431" s="575"/>
      <c r="KOL431" s="575"/>
      <c r="KOM431" s="575"/>
      <c r="KON431" s="575"/>
      <c r="KOO431" s="575"/>
      <c r="KOP431" s="575"/>
      <c r="KOQ431" s="575"/>
      <c r="KOR431" s="575"/>
      <c r="KOS431" s="575"/>
      <c r="KOT431" s="575"/>
      <c r="KOU431" s="575"/>
      <c r="KOV431" s="575"/>
      <c r="KOW431" s="575"/>
      <c r="KOX431" s="575"/>
      <c r="KOY431" s="575"/>
      <c r="KOZ431" s="575"/>
      <c r="KPA431" s="575"/>
      <c r="KPB431" s="575"/>
      <c r="KPC431" s="575"/>
      <c r="KPD431" s="575"/>
      <c r="KPE431" s="575"/>
      <c r="KPF431" s="575"/>
      <c r="KPG431" s="575"/>
      <c r="KPH431" s="575"/>
      <c r="KPI431" s="575"/>
      <c r="KPJ431" s="575"/>
      <c r="KPK431" s="575"/>
      <c r="KPL431" s="575"/>
      <c r="KPM431" s="575"/>
      <c r="KPN431" s="575"/>
      <c r="KPO431" s="575"/>
      <c r="KPP431" s="575"/>
      <c r="KPQ431" s="575"/>
      <c r="KPR431" s="575"/>
      <c r="KPS431" s="575"/>
      <c r="KPT431" s="575"/>
      <c r="KPU431" s="575"/>
      <c r="KPV431" s="575"/>
      <c r="KPW431" s="575"/>
      <c r="KPX431" s="575"/>
      <c r="KPY431" s="575"/>
      <c r="KPZ431" s="575"/>
      <c r="KQA431" s="575"/>
      <c r="KQB431" s="575"/>
      <c r="KQC431" s="575"/>
      <c r="KQD431" s="575"/>
      <c r="KQE431" s="575"/>
      <c r="KQF431" s="575"/>
      <c r="KQG431" s="575"/>
      <c r="KQH431" s="575"/>
      <c r="KQI431" s="575"/>
      <c r="KQJ431" s="575"/>
      <c r="KQK431" s="575"/>
      <c r="KQL431" s="575"/>
      <c r="KQM431" s="575"/>
      <c r="KQN431" s="575"/>
      <c r="KQO431" s="575"/>
      <c r="KQP431" s="575"/>
      <c r="KQQ431" s="575"/>
      <c r="KQR431" s="575"/>
      <c r="KQS431" s="575"/>
      <c r="KQT431" s="575"/>
      <c r="KQU431" s="575"/>
      <c r="KQV431" s="575"/>
      <c r="KQW431" s="575"/>
      <c r="KQX431" s="575"/>
      <c r="KQY431" s="575"/>
      <c r="KQZ431" s="575"/>
      <c r="KRA431" s="575"/>
      <c r="KRB431" s="575"/>
      <c r="KRC431" s="575"/>
      <c r="KRD431" s="575"/>
      <c r="KRE431" s="575"/>
      <c r="KRF431" s="575"/>
      <c r="KRG431" s="575"/>
      <c r="KRH431" s="575"/>
      <c r="KRI431" s="575"/>
      <c r="KRJ431" s="575"/>
      <c r="KRK431" s="575"/>
      <c r="KRL431" s="575"/>
      <c r="KRM431" s="575"/>
      <c r="KRN431" s="575"/>
      <c r="KRO431" s="575"/>
      <c r="KRP431" s="575"/>
      <c r="KRQ431" s="575"/>
      <c r="KRR431" s="575"/>
      <c r="KRS431" s="575"/>
      <c r="KRT431" s="575"/>
      <c r="KRU431" s="575"/>
      <c r="KRV431" s="575"/>
      <c r="KRW431" s="575"/>
      <c r="KRX431" s="575"/>
      <c r="KRY431" s="575"/>
      <c r="KRZ431" s="575"/>
      <c r="KSA431" s="575"/>
      <c r="KSB431" s="575"/>
      <c r="KSC431" s="575"/>
      <c r="KSD431" s="575"/>
      <c r="KSE431" s="575"/>
      <c r="KSF431" s="575"/>
      <c r="KSG431" s="575"/>
      <c r="KSH431" s="575"/>
      <c r="KSI431" s="575"/>
      <c r="KSJ431" s="575"/>
      <c r="KSK431" s="575"/>
      <c r="KSL431" s="575"/>
      <c r="KSM431" s="575"/>
      <c r="KSN431" s="575"/>
      <c r="KSO431" s="575"/>
      <c r="KSP431" s="575"/>
      <c r="KSQ431" s="575"/>
      <c r="KSR431" s="575"/>
      <c r="KSS431" s="575"/>
      <c r="KST431" s="575"/>
      <c r="KSU431" s="575"/>
      <c r="KSV431" s="575"/>
      <c r="KSW431" s="575"/>
      <c r="KSX431" s="575"/>
      <c r="KSY431" s="575"/>
      <c r="KSZ431" s="575"/>
      <c r="KTA431" s="575"/>
      <c r="KTB431" s="575"/>
      <c r="KTC431" s="575"/>
      <c r="KTD431" s="575"/>
      <c r="KTE431" s="575"/>
      <c r="KTF431" s="575"/>
      <c r="KTG431" s="575"/>
      <c r="KTH431" s="575"/>
      <c r="KTI431" s="575"/>
      <c r="KTJ431" s="575"/>
      <c r="KTK431" s="575"/>
      <c r="KTL431" s="575"/>
      <c r="KTM431" s="575"/>
      <c r="KTN431" s="575"/>
      <c r="KTO431" s="575"/>
      <c r="KTP431" s="575"/>
      <c r="KTQ431" s="575"/>
      <c r="KTR431" s="575"/>
      <c r="KTS431" s="575"/>
      <c r="KTT431" s="575"/>
      <c r="KTU431" s="575"/>
      <c r="KTV431" s="575"/>
      <c r="KTW431" s="575"/>
      <c r="KTX431" s="575"/>
      <c r="KTY431" s="575"/>
      <c r="KTZ431" s="575"/>
      <c r="KUA431" s="575"/>
      <c r="KUB431" s="575"/>
      <c r="KUC431" s="575"/>
      <c r="KUD431" s="575"/>
      <c r="KUE431" s="575"/>
      <c r="KUF431" s="575"/>
      <c r="KUG431" s="575"/>
      <c r="KUH431" s="575"/>
      <c r="KUI431" s="575"/>
      <c r="KUJ431" s="575"/>
      <c r="KUK431" s="575"/>
      <c r="KUL431" s="575"/>
      <c r="KUM431" s="575"/>
      <c r="KUN431" s="575"/>
      <c r="KUO431" s="575"/>
      <c r="KUP431" s="575"/>
      <c r="KUQ431" s="575"/>
      <c r="KUR431" s="575"/>
      <c r="KUS431" s="575"/>
      <c r="KUT431" s="575"/>
      <c r="KUU431" s="575"/>
      <c r="KUV431" s="575"/>
      <c r="KUW431" s="575"/>
      <c r="KUX431" s="575"/>
      <c r="KUY431" s="575"/>
      <c r="KUZ431" s="575"/>
      <c r="KVA431" s="575"/>
      <c r="KVB431" s="575"/>
      <c r="KVC431" s="575"/>
      <c r="KVD431" s="575"/>
      <c r="KVE431" s="575"/>
      <c r="KVF431" s="575"/>
      <c r="KVG431" s="575"/>
      <c r="KVH431" s="575"/>
      <c r="KVI431" s="575"/>
      <c r="KVJ431" s="575"/>
      <c r="KVK431" s="575"/>
      <c r="KVL431" s="575"/>
      <c r="KVM431" s="575"/>
      <c r="KVN431" s="575"/>
      <c r="KVO431" s="575"/>
      <c r="KVP431" s="575"/>
      <c r="KVQ431" s="575"/>
      <c r="KVR431" s="575"/>
      <c r="KVS431" s="575"/>
      <c r="KVT431" s="575"/>
      <c r="KVU431" s="575"/>
      <c r="KVV431" s="575"/>
      <c r="KVW431" s="575"/>
      <c r="KVX431" s="575"/>
      <c r="KVY431" s="575"/>
      <c r="KVZ431" s="575"/>
      <c r="KWA431" s="575"/>
      <c r="KWB431" s="575"/>
      <c r="KWC431" s="575"/>
      <c r="KWD431" s="575"/>
      <c r="KWE431" s="575"/>
      <c r="KWF431" s="575"/>
      <c r="KWG431" s="575"/>
      <c r="KWH431" s="575"/>
      <c r="KWI431" s="575"/>
      <c r="KWJ431" s="575"/>
      <c r="KWK431" s="575"/>
      <c r="KWL431" s="575"/>
      <c r="KWM431" s="575"/>
      <c r="KWN431" s="575"/>
      <c r="KWO431" s="575"/>
      <c r="KWP431" s="575"/>
      <c r="KWQ431" s="575"/>
      <c r="KWR431" s="575"/>
      <c r="KWS431" s="575"/>
      <c r="KWT431" s="575"/>
      <c r="KWU431" s="575"/>
      <c r="KWV431" s="575"/>
      <c r="KWW431" s="575"/>
      <c r="KWX431" s="575"/>
      <c r="KWY431" s="575"/>
      <c r="KWZ431" s="575"/>
      <c r="KXA431" s="575"/>
      <c r="KXB431" s="575"/>
      <c r="KXC431" s="575"/>
      <c r="KXD431" s="575"/>
      <c r="KXE431" s="575"/>
      <c r="KXF431" s="575"/>
      <c r="KXG431" s="575"/>
      <c r="KXH431" s="575"/>
      <c r="KXI431" s="575"/>
      <c r="KXJ431" s="575"/>
      <c r="KXK431" s="575"/>
      <c r="KXL431" s="575"/>
      <c r="KXM431" s="575"/>
      <c r="KXN431" s="575"/>
      <c r="KXO431" s="575"/>
      <c r="KXP431" s="575"/>
      <c r="KXQ431" s="575"/>
      <c r="KXR431" s="575"/>
      <c r="KXS431" s="575"/>
      <c r="KXT431" s="575"/>
      <c r="KXU431" s="575"/>
      <c r="KXV431" s="575"/>
      <c r="KXW431" s="575"/>
      <c r="KXX431" s="575"/>
      <c r="KXY431" s="575"/>
      <c r="KXZ431" s="575"/>
      <c r="KYA431" s="575"/>
      <c r="KYB431" s="575"/>
      <c r="KYC431" s="575"/>
      <c r="KYD431" s="575"/>
      <c r="KYE431" s="575"/>
      <c r="KYF431" s="575"/>
      <c r="KYG431" s="575"/>
      <c r="KYH431" s="575"/>
      <c r="KYI431" s="575"/>
      <c r="KYJ431" s="575"/>
      <c r="KYK431" s="575"/>
      <c r="KYL431" s="575"/>
      <c r="KYM431" s="575"/>
      <c r="KYN431" s="575"/>
      <c r="KYO431" s="575"/>
      <c r="KYP431" s="575"/>
      <c r="KYQ431" s="575"/>
      <c r="KYR431" s="575"/>
      <c r="KYS431" s="575"/>
      <c r="KYT431" s="575"/>
      <c r="KYU431" s="575"/>
      <c r="KYV431" s="575"/>
      <c r="KYW431" s="575"/>
      <c r="KYX431" s="575"/>
      <c r="KYY431" s="575"/>
      <c r="KYZ431" s="575"/>
      <c r="KZA431" s="575"/>
      <c r="KZB431" s="575"/>
      <c r="KZC431" s="575"/>
      <c r="KZD431" s="575"/>
      <c r="KZE431" s="575"/>
      <c r="KZF431" s="575"/>
      <c r="KZG431" s="575"/>
      <c r="KZH431" s="575"/>
      <c r="KZI431" s="575"/>
      <c r="KZJ431" s="575"/>
      <c r="KZK431" s="575"/>
      <c r="KZL431" s="575"/>
      <c r="KZM431" s="575"/>
      <c r="KZN431" s="575"/>
      <c r="KZO431" s="575"/>
      <c r="KZP431" s="575"/>
      <c r="KZQ431" s="575"/>
      <c r="KZR431" s="575"/>
      <c r="KZS431" s="575"/>
      <c r="KZT431" s="575"/>
      <c r="KZU431" s="575"/>
      <c r="KZV431" s="575"/>
      <c r="KZW431" s="575"/>
      <c r="KZX431" s="575"/>
      <c r="KZY431" s="575"/>
      <c r="KZZ431" s="575"/>
      <c r="LAA431" s="575"/>
      <c r="LAB431" s="575"/>
      <c r="LAC431" s="575"/>
      <c r="LAD431" s="575"/>
      <c r="LAE431" s="575"/>
      <c r="LAF431" s="575"/>
      <c r="LAG431" s="575"/>
      <c r="LAH431" s="575"/>
      <c r="LAI431" s="575"/>
      <c r="LAJ431" s="575"/>
      <c r="LAK431" s="575"/>
      <c r="LAL431" s="575"/>
      <c r="LAM431" s="575"/>
      <c r="LAN431" s="575"/>
      <c r="LAO431" s="575"/>
      <c r="LAP431" s="575"/>
      <c r="LAQ431" s="575"/>
      <c r="LAR431" s="575"/>
      <c r="LAS431" s="575"/>
      <c r="LAT431" s="575"/>
      <c r="LAU431" s="575"/>
      <c r="LAV431" s="575"/>
      <c r="LAW431" s="575"/>
      <c r="LAX431" s="575"/>
      <c r="LAY431" s="575"/>
      <c r="LAZ431" s="575"/>
      <c r="LBA431" s="575"/>
      <c r="LBB431" s="575"/>
      <c r="LBC431" s="575"/>
      <c r="LBD431" s="575"/>
      <c r="LBE431" s="575"/>
      <c r="LBF431" s="575"/>
      <c r="LBG431" s="575"/>
      <c r="LBH431" s="575"/>
      <c r="LBI431" s="575"/>
      <c r="LBJ431" s="575"/>
      <c r="LBK431" s="575"/>
      <c r="LBL431" s="575"/>
      <c r="LBM431" s="575"/>
      <c r="LBN431" s="575"/>
      <c r="LBO431" s="575"/>
      <c r="LBP431" s="575"/>
      <c r="LBQ431" s="575"/>
      <c r="LBR431" s="575"/>
      <c r="LBS431" s="575"/>
      <c r="LBT431" s="575"/>
      <c r="LBU431" s="575"/>
      <c r="LBV431" s="575"/>
      <c r="LBW431" s="575"/>
      <c r="LBX431" s="575"/>
      <c r="LBY431" s="575"/>
      <c r="LBZ431" s="575"/>
      <c r="LCA431" s="575"/>
      <c r="LCB431" s="575"/>
      <c r="LCC431" s="575"/>
      <c r="LCD431" s="575"/>
      <c r="LCE431" s="575"/>
      <c r="LCF431" s="575"/>
      <c r="LCG431" s="575"/>
      <c r="LCH431" s="575"/>
      <c r="LCI431" s="575"/>
      <c r="LCJ431" s="575"/>
      <c r="LCK431" s="575"/>
      <c r="LCL431" s="575"/>
      <c r="LCM431" s="575"/>
      <c r="LCN431" s="575"/>
      <c r="LCO431" s="575"/>
      <c r="LCP431" s="575"/>
      <c r="LCQ431" s="575"/>
      <c r="LCR431" s="575"/>
      <c r="LCS431" s="575"/>
      <c r="LCT431" s="575"/>
      <c r="LCU431" s="575"/>
      <c r="LCV431" s="575"/>
      <c r="LCW431" s="575"/>
      <c r="LCX431" s="575"/>
      <c r="LCY431" s="575"/>
      <c r="LCZ431" s="575"/>
      <c r="LDA431" s="575"/>
      <c r="LDB431" s="575"/>
      <c r="LDC431" s="575"/>
      <c r="LDD431" s="575"/>
      <c r="LDE431" s="575"/>
      <c r="LDF431" s="575"/>
      <c r="LDG431" s="575"/>
      <c r="LDH431" s="575"/>
      <c r="LDI431" s="575"/>
      <c r="LDJ431" s="575"/>
      <c r="LDK431" s="575"/>
      <c r="LDL431" s="575"/>
      <c r="LDM431" s="575"/>
      <c r="LDN431" s="575"/>
      <c r="LDO431" s="575"/>
      <c r="LDP431" s="575"/>
      <c r="LDQ431" s="575"/>
      <c r="LDR431" s="575"/>
      <c r="LDS431" s="575"/>
      <c r="LDT431" s="575"/>
      <c r="LDU431" s="575"/>
      <c r="LDV431" s="575"/>
      <c r="LDW431" s="575"/>
      <c r="LDX431" s="575"/>
      <c r="LDY431" s="575"/>
      <c r="LDZ431" s="575"/>
      <c r="LEA431" s="575"/>
      <c r="LEB431" s="575"/>
      <c r="LEC431" s="575"/>
      <c r="LED431" s="575"/>
      <c r="LEE431" s="575"/>
      <c r="LEF431" s="575"/>
      <c r="LEG431" s="575"/>
      <c r="LEH431" s="575"/>
      <c r="LEI431" s="575"/>
      <c r="LEJ431" s="575"/>
      <c r="LEK431" s="575"/>
      <c r="LEL431" s="575"/>
      <c r="LEM431" s="575"/>
      <c r="LEN431" s="575"/>
      <c r="LEO431" s="575"/>
      <c r="LEP431" s="575"/>
      <c r="LEQ431" s="575"/>
      <c r="LER431" s="575"/>
      <c r="LES431" s="575"/>
      <c r="LET431" s="575"/>
      <c r="LEU431" s="575"/>
      <c r="LEV431" s="575"/>
      <c r="LEW431" s="575"/>
      <c r="LEX431" s="575"/>
      <c r="LEY431" s="575"/>
      <c r="LEZ431" s="575"/>
      <c r="LFA431" s="575"/>
      <c r="LFB431" s="575"/>
      <c r="LFC431" s="575"/>
      <c r="LFD431" s="575"/>
      <c r="LFE431" s="575"/>
      <c r="LFF431" s="575"/>
      <c r="LFG431" s="575"/>
      <c r="LFH431" s="575"/>
      <c r="LFI431" s="575"/>
      <c r="LFJ431" s="575"/>
      <c r="LFK431" s="575"/>
      <c r="LFL431" s="575"/>
      <c r="LFM431" s="575"/>
      <c r="LFN431" s="575"/>
      <c r="LFO431" s="575"/>
      <c r="LFP431" s="575"/>
      <c r="LFQ431" s="575"/>
      <c r="LFR431" s="575"/>
      <c r="LFS431" s="575"/>
      <c r="LFT431" s="575"/>
      <c r="LFU431" s="575"/>
      <c r="LFV431" s="575"/>
      <c r="LFW431" s="575"/>
      <c r="LFX431" s="575"/>
      <c r="LFY431" s="575"/>
      <c r="LFZ431" s="575"/>
      <c r="LGA431" s="575"/>
      <c r="LGB431" s="575"/>
      <c r="LGC431" s="575"/>
      <c r="LGD431" s="575"/>
      <c r="LGE431" s="575"/>
      <c r="LGF431" s="575"/>
      <c r="LGG431" s="575"/>
      <c r="LGH431" s="575"/>
      <c r="LGI431" s="575"/>
      <c r="LGJ431" s="575"/>
      <c r="LGK431" s="575"/>
      <c r="LGL431" s="575"/>
      <c r="LGM431" s="575"/>
      <c r="LGN431" s="575"/>
      <c r="LGO431" s="575"/>
      <c r="LGP431" s="575"/>
      <c r="LGQ431" s="575"/>
      <c r="LGR431" s="575"/>
      <c r="LGS431" s="575"/>
      <c r="LGT431" s="575"/>
      <c r="LGU431" s="575"/>
      <c r="LGV431" s="575"/>
      <c r="LGW431" s="575"/>
      <c r="LGX431" s="575"/>
      <c r="LGY431" s="575"/>
      <c r="LGZ431" s="575"/>
      <c r="LHA431" s="575"/>
      <c r="LHB431" s="575"/>
      <c r="LHC431" s="575"/>
      <c r="LHD431" s="575"/>
      <c r="LHE431" s="575"/>
      <c r="LHF431" s="575"/>
      <c r="LHG431" s="575"/>
      <c r="LHH431" s="575"/>
      <c r="LHI431" s="575"/>
      <c r="LHJ431" s="575"/>
      <c r="LHK431" s="575"/>
      <c r="LHL431" s="575"/>
      <c r="LHM431" s="575"/>
      <c r="LHN431" s="575"/>
      <c r="LHO431" s="575"/>
      <c r="LHP431" s="575"/>
      <c r="LHQ431" s="575"/>
      <c r="LHR431" s="575"/>
      <c r="LHS431" s="575"/>
      <c r="LHT431" s="575"/>
      <c r="LHU431" s="575"/>
      <c r="LHV431" s="575"/>
      <c r="LHW431" s="575"/>
      <c r="LHX431" s="575"/>
      <c r="LHY431" s="575"/>
      <c r="LHZ431" s="575"/>
      <c r="LIA431" s="575"/>
      <c r="LIB431" s="575"/>
      <c r="LIC431" s="575"/>
      <c r="LID431" s="575"/>
      <c r="LIE431" s="575"/>
      <c r="LIF431" s="575"/>
      <c r="LIG431" s="575"/>
      <c r="LIH431" s="575"/>
      <c r="LII431" s="575"/>
      <c r="LIJ431" s="575"/>
      <c r="LIK431" s="575"/>
      <c r="LIL431" s="575"/>
      <c r="LIM431" s="575"/>
      <c r="LIN431" s="575"/>
      <c r="LIO431" s="575"/>
      <c r="LIP431" s="575"/>
      <c r="LIQ431" s="575"/>
      <c r="LIR431" s="575"/>
      <c r="LIS431" s="575"/>
      <c r="LIT431" s="575"/>
      <c r="LIU431" s="575"/>
      <c r="LIV431" s="575"/>
      <c r="LIW431" s="575"/>
      <c r="LIX431" s="575"/>
      <c r="LIY431" s="575"/>
      <c r="LIZ431" s="575"/>
      <c r="LJA431" s="575"/>
      <c r="LJB431" s="575"/>
      <c r="LJC431" s="575"/>
      <c r="LJD431" s="575"/>
      <c r="LJE431" s="575"/>
      <c r="LJF431" s="575"/>
      <c r="LJG431" s="575"/>
      <c r="LJH431" s="575"/>
      <c r="LJI431" s="575"/>
      <c r="LJJ431" s="575"/>
      <c r="LJK431" s="575"/>
      <c r="LJL431" s="575"/>
      <c r="LJM431" s="575"/>
      <c r="LJN431" s="575"/>
      <c r="LJO431" s="575"/>
      <c r="LJP431" s="575"/>
      <c r="LJQ431" s="575"/>
      <c r="LJR431" s="575"/>
      <c r="LJS431" s="575"/>
      <c r="LJT431" s="575"/>
      <c r="LJU431" s="575"/>
      <c r="LJV431" s="575"/>
      <c r="LJW431" s="575"/>
      <c r="LJX431" s="575"/>
      <c r="LJY431" s="575"/>
      <c r="LJZ431" s="575"/>
      <c r="LKA431" s="575"/>
      <c r="LKB431" s="575"/>
      <c r="LKC431" s="575"/>
      <c r="LKD431" s="575"/>
      <c r="LKE431" s="575"/>
      <c r="LKF431" s="575"/>
      <c r="LKG431" s="575"/>
      <c r="LKH431" s="575"/>
      <c r="LKI431" s="575"/>
      <c r="LKJ431" s="575"/>
      <c r="LKK431" s="575"/>
      <c r="LKL431" s="575"/>
      <c r="LKM431" s="575"/>
      <c r="LKN431" s="575"/>
      <c r="LKO431" s="575"/>
      <c r="LKP431" s="575"/>
      <c r="LKQ431" s="575"/>
      <c r="LKR431" s="575"/>
      <c r="LKS431" s="575"/>
      <c r="LKT431" s="575"/>
      <c r="LKU431" s="575"/>
      <c r="LKV431" s="575"/>
      <c r="LKW431" s="575"/>
      <c r="LKX431" s="575"/>
      <c r="LKY431" s="575"/>
      <c r="LKZ431" s="575"/>
      <c r="LLA431" s="575"/>
      <c r="LLB431" s="575"/>
      <c r="LLC431" s="575"/>
      <c r="LLD431" s="575"/>
      <c r="LLE431" s="575"/>
      <c r="LLF431" s="575"/>
      <c r="LLG431" s="575"/>
      <c r="LLH431" s="575"/>
      <c r="LLI431" s="575"/>
      <c r="LLJ431" s="575"/>
      <c r="LLK431" s="575"/>
      <c r="LLL431" s="575"/>
      <c r="LLM431" s="575"/>
      <c r="LLN431" s="575"/>
      <c r="LLO431" s="575"/>
      <c r="LLP431" s="575"/>
      <c r="LLQ431" s="575"/>
      <c r="LLR431" s="575"/>
      <c r="LLS431" s="575"/>
      <c r="LLT431" s="575"/>
      <c r="LLU431" s="575"/>
      <c r="LLV431" s="575"/>
      <c r="LLW431" s="575"/>
      <c r="LLX431" s="575"/>
      <c r="LLY431" s="575"/>
      <c r="LLZ431" s="575"/>
      <c r="LMA431" s="575"/>
      <c r="LMB431" s="575"/>
      <c r="LMC431" s="575"/>
      <c r="LMD431" s="575"/>
      <c r="LME431" s="575"/>
      <c r="LMF431" s="575"/>
      <c r="LMG431" s="575"/>
      <c r="LMH431" s="575"/>
      <c r="LMI431" s="575"/>
      <c r="LMJ431" s="575"/>
      <c r="LMK431" s="575"/>
      <c r="LML431" s="575"/>
      <c r="LMM431" s="575"/>
      <c r="LMN431" s="575"/>
      <c r="LMO431" s="575"/>
      <c r="LMP431" s="575"/>
      <c r="LMQ431" s="575"/>
      <c r="LMR431" s="575"/>
      <c r="LMS431" s="575"/>
      <c r="LMT431" s="575"/>
      <c r="LMU431" s="575"/>
      <c r="LMV431" s="575"/>
      <c r="LMW431" s="575"/>
      <c r="LMX431" s="575"/>
      <c r="LMY431" s="575"/>
      <c r="LMZ431" s="575"/>
      <c r="LNA431" s="575"/>
      <c r="LNB431" s="575"/>
      <c r="LNC431" s="575"/>
      <c r="LND431" s="575"/>
      <c r="LNE431" s="575"/>
      <c r="LNF431" s="575"/>
      <c r="LNG431" s="575"/>
      <c r="LNH431" s="575"/>
      <c r="LNI431" s="575"/>
      <c r="LNJ431" s="575"/>
      <c r="LNK431" s="575"/>
      <c r="LNL431" s="575"/>
      <c r="LNM431" s="575"/>
      <c r="LNN431" s="575"/>
      <c r="LNO431" s="575"/>
      <c r="LNP431" s="575"/>
      <c r="LNQ431" s="575"/>
      <c r="LNR431" s="575"/>
      <c r="LNS431" s="575"/>
      <c r="LNT431" s="575"/>
      <c r="LNU431" s="575"/>
      <c r="LNV431" s="575"/>
      <c r="LNW431" s="575"/>
      <c r="LNX431" s="575"/>
      <c r="LNY431" s="575"/>
      <c r="LNZ431" s="575"/>
      <c r="LOA431" s="575"/>
      <c r="LOB431" s="575"/>
      <c r="LOC431" s="575"/>
      <c r="LOD431" s="575"/>
      <c r="LOE431" s="575"/>
      <c r="LOF431" s="575"/>
      <c r="LOG431" s="575"/>
      <c r="LOH431" s="575"/>
      <c r="LOI431" s="575"/>
      <c r="LOJ431" s="575"/>
      <c r="LOK431" s="575"/>
      <c r="LOL431" s="575"/>
      <c r="LOM431" s="575"/>
      <c r="LON431" s="575"/>
      <c r="LOO431" s="575"/>
      <c r="LOP431" s="575"/>
      <c r="LOQ431" s="575"/>
      <c r="LOR431" s="575"/>
      <c r="LOS431" s="575"/>
      <c r="LOT431" s="575"/>
      <c r="LOU431" s="575"/>
      <c r="LOV431" s="575"/>
      <c r="LOW431" s="575"/>
      <c r="LOX431" s="575"/>
      <c r="LOY431" s="575"/>
      <c r="LOZ431" s="575"/>
      <c r="LPA431" s="575"/>
      <c r="LPB431" s="575"/>
      <c r="LPC431" s="575"/>
      <c r="LPD431" s="575"/>
      <c r="LPE431" s="575"/>
      <c r="LPF431" s="575"/>
      <c r="LPG431" s="575"/>
      <c r="LPH431" s="575"/>
      <c r="LPI431" s="575"/>
      <c r="LPJ431" s="575"/>
      <c r="LPK431" s="575"/>
      <c r="LPL431" s="575"/>
      <c r="LPM431" s="575"/>
      <c r="LPN431" s="575"/>
      <c r="LPO431" s="575"/>
      <c r="LPP431" s="575"/>
      <c r="LPQ431" s="575"/>
      <c r="LPR431" s="575"/>
      <c r="LPS431" s="575"/>
      <c r="LPT431" s="575"/>
      <c r="LPU431" s="575"/>
      <c r="LPV431" s="575"/>
      <c r="LPW431" s="575"/>
      <c r="LPX431" s="575"/>
      <c r="LPY431" s="575"/>
      <c r="LPZ431" s="575"/>
      <c r="LQA431" s="575"/>
      <c r="LQB431" s="575"/>
      <c r="LQC431" s="575"/>
      <c r="LQD431" s="575"/>
      <c r="LQE431" s="575"/>
      <c r="LQF431" s="575"/>
      <c r="LQG431" s="575"/>
      <c r="LQH431" s="575"/>
      <c r="LQI431" s="575"/>
      <c r="LQJ431" s="575"/>
      <c r="LQK431" s="575"/>
      <c r="LQL431" s="575"/>
      <c r="LQM431" s="575"/>
      <c r="LQN431" s="575"/>
      <c r="LQO431" s="575"/>
      <c r="LQP431" s="575"/>
      <c r="LQQ431" s="575"/>
      <c r="LQR431" s="575"/>
      <c r="LQS431" s="575"/>
      <c r="LQT431" s="575"/>
      <c r="LQU431" s="575"/>
      <c r="LQV431" s="575"/>
      <c r="LQW431" s="575"/>
      <c r="LQX431" s="575"/>
      <c r="LQY431" s="575"/>
      <c r="LQZ431" s="575"/>
      <c r="LRA431" s="575"/>
      <c r="LRB431" s="575"/>
      <c r="LRC431" s="575"/>
      <c r="LRD431" s="575"/>
      <c r="LRE431" s="575"/>
      <c r="LRF431" s="575"/>
      <c r="LRG431" s="575"/>
      <c r="LRH431" s="575"/>
      <c r="LRI431" s="575"/>
      <c r="LRJ431" s="575"/>
      <c r="LRK431" s="575"/>
      <c r="LRL431" s="575"/>
      <c r="LRM431" s="575"/>
      <c r="LRN431" s="575"/>
      <c r="LRO431" s="575"/>
      <c r="LRP431" s="575"/>
      <c r="LRQ431" s="575"/>
      <c r="LRR431" s="575"/>
      <c r="LRS431" s="575"/>
      <c r="LRT431" s="575"/>
      <c r="LRU431" s="575"/>
      <c r="LRV431" s="575"/>
      <c r="LRW431" s="575"/>
      <c r="LRX431" s="575"/>
      <c r="LRY431" s="575"/>
      <c r="LRZ431" s="575"/>
      <c r="LSA431" s="575"/>
      <c r="LSB431" s="575"/>
      <c r="LSC431" s="575"/>
      <c r="LSD431" s="575"/>
      <c r="LSE431" s="575"/>
      <c r="LSF431" s="575"/>
      <c r="LSG431" s="575"/>
      <c r="LSH431" s="575"/>
      <c r="LSI431" s="575"/>
      <c r="LSJ431" s="575"/>
      <c r="LSK431" s="575"/>
      <c r="LSL431" s="575"/>
      <c r="LSM431" s="575"/>
      <c r="LSN431" s="575"/>
      <c r="LSO431" s="575"/>
      <c r="LSP431" s="575"/>
      <c r="LSQ431" s="575"/>
      <c r="LSR431" s="575"/>
      <c r="LSS431" s="575"/>
      <c r="LST431" s="575"/>
      <c r="LSU431" s="575"/>
      <c r="LSV431" s="575"/>
      <c r="LSW431" s="575"/>
      <c r="LSX431" s="575"/>
      <c r="LSY431" s="575"/>
      <c r="LSZ431" s="575"/>
      <c r="LTA431" s="575"/>
      <c r="LTB431" s="575"/>
      <c r="LTC431" s="575"/>
      <c r="LTD431" s="575"/>
      <c r="LTE431" s="575"/>
      <c r="LTF431" s="575"/>
      <c r="LTG431" s="575"/>
      <c r="LTH431" s="575"/>
      <c r="LTI431" s="575"/>
      <c r="LTJ431" s="575"/>
      <c r="LTK431" s="575"/>
      <c r="LTL431" s="575"/>
      <c r="LTM431" s="575"/>
      <c r="LTN431" s="575"/>
      <c r="LTO431" s="575"/>
      <c r="LTP431" s="575"/>
      <c r="LTQ431" s="575"/>
      <c r="LTR431" s="575"/>
      <c r="LTS431" s="575"/>
      <c r="LTT431" s="575"/>
      <c r="LTU431" s="575"/>
      <c r="LTV431" s="575"/>
      <c r="LTW431" s="575"/>
      <c r="LTX431" s="575"/>
      <c r="LTY431" s="575"/>
      <c r="LTZ431" s="575"/>
      <c r="LUA431" s="575"/>
      <c r="LUB431" s="575"/>
      <c r="LUC431" s="575"/>
      <c r="LUD431" s="575"/>
      <c r="LUE431" s="575"/>
      <c r="LUF431" s="575"/>
      <c r="LUG431" s="575"/>
      <c r="LUH431" s="575"/>
      <c r="LUI431" s="575"/>
      <c r="LUJ431" s="575"/>
      <c r="LUK431" s="575"/>
      <c r="LUL431" s="575"/>
      <c r="LUM431" s="575"/>
      <c r="LUN431" s="575"/>
      <c r="LUO431" s="575"/>
      <c r="LUP431" s="575"/>
      <c r="LUQ431" s="575"/>
      <c r="LUR431" s="575"/>
      <c r="LUS431" s="575"/>
      <c r="LUT431" s="575"/>
      <c r="LUU431" s="575"/>
      <c r="LUV431" s="575"/>
      <c r="LUW431" s="575"/>
      <c r="LUX431" s="575"/>
      <c r="LUY431" s="575"/>
      <c r="LUZ431" s="575"/>
      <c r="LVA431" s="575"/>
      <c r="LVB431" s="575"/>
      <c r="LVC431" s="575"/>
      <c r="LVD431" s="575"/>
      <c r="LVE431" s="575"/>
      <c r="LVF431" s="575"/>
      <c r="LVG431" s="575"/>
      <c r="LVH431" s="575"/>
      <c r="LVI431" s="575"/>
      <c r="LVJ431" s="575"/>
      <c r="LVK431" s="575"/>
      <c r="LVL431" s="575"/>
      <c r="LVM431" s="575"/>
      <c r="LVN431" s="575"/>
      <c r="LVO431" s="575"/>
      <c r="LVP431" s="575"/>
      <c r="LVQ431" s="575"/>
      <c r="LVR431" s="575"/>
      <c r="LVS431" s="575"/>
      <c r="LVT431" s="575"/>
      <c r="LVU431" s="575"/>
      <c r="LVV431" s="575"/>
      <c r="LVW431" s="575"/>
      <c r="LVX431" s="575"/>
      <c r="LVY431" s="575"/>
      <c r="LVZ431" s="575"/>
      <c r="LWA431" s="575"/>
      <c r="LWB431" s="575"/>
      <c r="LWC431" s="575"/>
      <c r="LWD431" s="575"/>
      <c r="LWE431" s="575"/>
      <c r="LWF431" s="575"/>
      <c r="LWG431" s="575"/>
      <c r="LWH431" s="575"/>
      <c r="LWI431" s="575"/>
      <c r="LWJ431" s="575"/>
      <c r="LWK431" s="575"/>
      <c r="LWL431" s="575"/>
      <c r="LWM431" s="575"/>
      <c r="LWN431" s="575"/>
      <c r="LWO431" s="575"/>
      <c r="LWP431" s="575"/>
      <c r="LWQ431" s="575"/>
      <c r="LWR431" s="575"/>
      <c r="LWS431" s="575"/>
      <c r="LWT431" s="575"/>
      <c r="LWU431" s="575"/>
      <c r="LWV431" s="575"/>
      <c r="LWW431" s="575"/>
      <c r="LWX431" s="575"/>
      <c r="LWY431" s="575"/>
      <c r="LWZ431" s="575"/>
      <c r="LXA431" s="575"/>
      <c r="LXB431" s="575"/>
      <c r="LXC431" s="575"/>
      <c r="LXD431" s="575"/>
      <c r="LXE431" s="575"/>
      <c r="LXF431" s="575"/>
      <c r="LXG431" s="575"/>
      <c r="LXH431" s="575"/>
      <c r="LXI431" s="575"/>
      <c r="LXJ431" s="575"/>
      <c r="LXK431" s="575"/>
      <c r="LXL431" s="575"/>
      <c r="LXM431" s="575"/>
      <c r="LXN431" s="575"/>
      <c r="LXO431" s="575"/>
      <c r="LXP431" s="575"/>
      <c r="LXQ431" s="575"/>
      <c r="LXR431" s="575"/>
      <c r="LXS431" s="575"/>
      <c r="LXT431" s="575"/>
      <c r="LXU431" s="575"/>
      <c r="LXV431" s="575"/>
      <c r="LXW431" s="575"/>
      <c r="LXX431" s="575"/>
      <c r="LXY431" s="575"/>
      <c r="LXZ431" s="575"/>
      <c r="LYA431" s="575"/>
      <c r="LYB431" s="575"/>
      <c r="LYC431" s="575"/>
      <c r="LYD431" s="575"/>
      <c r="LYE431" s="575"/>
      <c r="LYF431" s="575"/>
      <c r="LYG431" s="575"/>
      <c r="LYH431" s="575"/>
      <c r="LYI431" s="575"/>
      <c r="LYJ431" s="575"/>
      <c r="LYK431" s="575"/>
      <c r="LYL431" s="575"/>
      <c r="LYM431" s="575"/>
      <c r="LYN431" s="575"/>
      <c r="LYO431" s="575"/>
      <c r="LYP431" s="575"/>
      <c r="LYQ431" s="575"/>
      <c r="LYR431" s="575"/>
      <c r="LYS431" s="575"/>
      <c r="LYT431" s="575"/>
      <c r="LYU431" s="575"/>
      <c r="LYV431" s="575"/>
      <c r="LYW431" s="575"/>
      <c r="LYX431" s="575"/>
      <c r="LYY431" s="575"/>
      <c r="LYZ431" s="575"/>
      <c r="LZA431" s="575"/>
      <c r="LZB431" s="575"/>
      <c r="LZC431" s="575"/>
      <c r="LZD431" s="575"/>
      <c r="LZE431" s="575"/>
      <c r="LZF431" s="575"/>
      <c r="LZG431" s="575"/>
      <c r="LZH431" s="575"/>
      <c r="LZI431" s="575"/>
      <c r="LZJ431" s="575"/>
      <c r="LZK431" s="575"/>
      <c r="LZL431" s="575"/>
      <c r="LZM431" s="575"/>
      <c r="LZN431" s="575"/>
      <c r="LZO431" s="575"/>
      <c r="LZP431" s="575"/>
      <c r="LZQ431" s="575"/>
      <c r="LZR431" s="575"/>
      <c r="LZS431" s="575"/>
      <c r="LZT431" s="575"/>
      <c r="LZU431" s="575"/>
      <c r="LZV431" s="575"/>
      <c r="LZW431" s="575"/>
      <c r="LZX431" s="575"/>
      <c r="LZY431" s="575"/>
      <c r="LZZ431" s="575"/>
      <c r="MAA431" s="575"/>
      <c r="MAB431" s="575"/>
      <c r="MAC431" s="575"/>
      <c r="MAD431" s="575"/>
      <c r="MAE431" s="575"/>
      <c r="MAF431" s="575"/>
      <c r="MAG431" s="575"/>
      <c r="MAH431" s="575"/>
      <c r="MAI431" s="575"/>
      <c r="MAJ431" s="575"/>
      <c r="MAK431" s="575"/>
      <c r="MAL431" s="575"/>
      <c r="MAM431" s="575"/>
      <c r="MAN431" s="575"/>
      <c r="MAO431" s="575"/>
      <c r="MAP431" s="575"/>
      <c r="MAQ431" s="575"/>
      <c r="MAR431" s="575"/>
      <c r="MAS431" s="575"/>
      <c r="MAT431" s="575"/>
      <c r="MAU431" s="575"/>
      <c r="MAV431" s="575"/>
      <c r="MAW431" s="575"/>
      <c r="MAX431" s="575"/>
      <c r="MAY431" s="575"/>
      <c r="MAZ431" s="575"/>
      <c r="MBA431" s="575"/>
      <c r="MBB431" s="575"/>
      <c r="MBC431" s="575"/>
      <c r="MBD431" s="575"/>
      <c r="MBE431" s="575"/>
      <c r="MBF431" s="575"/>
      <c r="MBG431" s="575"/>
      <c r="MBH431" s="575"/>
      <c r="MBI431" s="575"/>
      <c r="MBJ431" s="575"/>
      <c r="MBK431" s="575"/>
      <c r="MBL431" s="575"/>
      <c r="MBM431" s="575"/>
      <c r="MBN431" s="575"/>
      <c r="MBO431" s="575"/>
      <c r="MBP431" s="575"/>
      <c r="MBQ431" s="575"/>
      <c r="MBR431" s="575"/>
      <c r="MBS431" s="575"/>
      <c r="MBT431" s="575"/>
      <c r="MBU431" s="575"/>
      <c r="MBV431" s="575"/>
      <c r="MBW431" s="575"/>
      <c r="MBX431" s="575"/>
      <c r="MBY431" s="575"/>
      <c r="MBZ431" s="575"/>
      <c r="MCA431" s="575"/>
      <c r="MCB431" s="575"/>
      <c r="MCC431" s="575"/>
      <c r="MCD431" s="575"/>
      <c r="MCE431" s="575"/>
      <c r="MCF431" s="575"/>
      <c r="MCG431" s="575"/>
      <c r="MCH431" s="575"/>
      <c r="MCI431" s="575"/>
      <c r="MCJ431" s="575"/>
      <c r="MCK431" s="575"/>
      <c r="MCL431" s="575"/>
      <c r="MCM431" s="575"/>
      <c r="MCN431" s="575"/>
      <c r="MCO431" s="575"/>
      <c r="MCP431" s="575"/>
      <c r="MCQ431" s="575"/>
      <c r="MCR431" s="575"/>
      <c r="MCS431" s="575"/>
      <c r="MCT431" s="575"/>
      <c r="MCU431" s="575"/>
      <c r="MCV431" s="575"/>
      <c r="MCW431" s="575"/>
      <c r="MCX431" s="575"/>
      <c r="MCY431" s="575"/>
      <c r="MCZ431" s="575"/>
      <c r="MDA431" s="575"/>
      <c r="MDB431" s="575"/>
      <c r="MDC431" s="575"/>
      <c r="MDD431" s="575"/>
      <c r="MDE431" s="575"/>
      <c r="MDF431" s="575"/>
      <c r="MDG431" s="575"/>
      <c r="MDH431" s="575"/>
      <c r="MDI431" s="575"/>
      <c r="MDJ431" s="575"/>
      <c r="MDK431" s="575"/>
      <c r="MDL431" s="575"/>
      <c r="MDM431" s="575"/>
      <c r="MDN431" s="575"/>
      <c r="MDO431" s="575"/>
      <c r="MDP431" s="575"/>
      <c r="MDQ431" s="575"/>
      <c r="MDR431" s="575"/>
      <c r="MDS431" s="575"/>
      <c r="MDT431" s="575"/>
      <c r="MDU431" s="575"/>
      <c r="MDV431" s="575"/>
      <c r="MDW431" s="575"/>
      <c r="MDX431" s="575"/>
      <c r="MDY431" s="575"/>
      <c r="MDZ431" s="575"/>
      <c r="MEA431" s="575"/>
      <c r="MEB431" s="575"/>
      <c r="MEC431" s="575"/>
      <c r="MED431" s="575"/>
      <c r="MEE431" s="575"/>
      <c r="MEF431" s="575"/>
      <c r="MEG431" s="575"/>
      <c r="MEH431" s="575"/>
      <c r="MEI431" s="575"/>
      <c r="MEJ431" s="575"/>
      <c r="MEK431" s="575"/>
      <c r="MEL431" s="575"/>
      <c r="MEM431" s="575"/>
      <c r="MEN431" s="575"/>
      <c r="MEO431" s="575"/>
      <c r="MEP431" s="575"/>
      <c r="MEQ431" s="575"/>
      <c r="MER431" s="575"/>
      <c r="MES431" s="575"/>
      <c r="MET431" s="575"/>
      <c r="MEU431" s="575"/>
      <c r="MEV431" s="575"/>
      <c r="MEW431" s="575"/>
      <c r="MEX431" s="575"/>
      <c r="MEY431" s="575"/>
      <c r="MEZ431" s="575"/>
      <c r="MFA431" s="575"/>
      <c r="MFB431" s="575"/>
      <c r="MFC431" s="575"/>
      <c r="MFD431" s="575"/>
      <c r="MFE431" s="575"/>
      <c r="MFF431" s="575"/>
      <c r="MFG431" s="575"/>
      <c r="MFH431" s="575"/>
      <c r="MFI431" s="575"/>
      <c r="MFJ431" s="575"/>
      <c r="MFK431" s="575"/>
      <c r="MFL431" s="575"/>
      <c r="MFM431" s="575"/>
      <c r="MFN431" s="575"/>
      <c r="MFO431" s="575"/>
      <c r="MFP431" s="575"/>
      <c r="MFQ431" s="575"/>
      <c r="MFR431" s="575"/>
      <c r="MFS431" s="575"/>
      <c r="MFT431" s="575"/>
      <c r="MFU431" s="575"/>
      <c r="MFV431" s="575"/>
      <c r="MFW431" s="575"/>
      <c r="MFX431" s="575"/>
      <c r="MFY431" s="575"/>
      <c r="MFZ431" s="575"/>
      <c r="MGA431" s="575"/>
      <c r="MGB431" s="575"/>
      <c r="MGC431" s="575"/>
      <c r="MGD431" s="575"/>
      <c r="MGE431" s="575"/>
      <c r="MGF431" s="575"/>
      <c r="MGG431" s="575"/>
      <c r="MGH431" s="575"/>
      <c r="MGI431" s="575"/>
      <c r="MGJ431" s="575"/>
      <c r="MGK431" s="575"/>
      <c r="MGL431" s="575"/>
      <c r="MGM431" s="575"/>
      <c r="MGN431" s="575"/>
      <c r="MGO431" s="575"/>
      <c r="MGP431" s="575"/>
      <c r="MGQ431" s="575"/>
      <c r="MGR431" s="575"/>
      <c r="MGS431" s="575"/>
      <c r="MGT431" s="575"/>
      <c r="MGU431" s="575"/>
      <c r="MGV431" s="575"/>
      <c r="MGW431" s="575"/>
      <c r="MGX431" s="575"/>
      <c r="MGY431" s="575"/>
      <c r="MGZ431" s="575"/>
      <c r="MHA431" s="575"/>
      <c r="MHB431" s="575"/>
      <c r="MHC431" s="575"/>
      <c r="MHD431" s="575"/>
      <c r="MHE431" s="575"/>
      <c r="MHF431" s="575"/>
      <c r="MHG431" s="575"/>
      <c r="MHH431" s="575"/>
      <c r="MHI431" s="575"/>
      <c r="MHJ431" s="575"/>
      <c r="MHK431" s="575"/>
      <c r="MHL431" s="575"/>
      <c r="MHM431" s="575"/>
      <c r="MHN431" s="575"/>
      <c r="MHO431" s="575"/>
      <c r="MHP431" s="575"/>
      <c r="MHQ431" s="575"/>
      <c r="MHR431" s="575"/>
      <c r="MHS431" s="575"/>
      <c r="MHT431" s="575"/>
      <c r="MHU431" s="575"/>
      <c r="MHV431" s="575"/>
      <c r="MHW431" s="575"/>
      <c r="MHX431" s="575"/>
      <c r="MHY431" s="575"/>
      <c r="MHZ431" s="575"/>
      <c r="MIA431" s="575"/>
      <c r="MIB431" s="575"/>
      <c r="MIC431" s="575"/>
      <c r="MID431" s="575"/>
      <c r="MIE431" s="575"/>
      <c r="MIF431" s="575"/>
      <c r="MIG431" s="575"/>
      <c r="MIH431" s="575"/>
      <c r="MII431" s="575"/>
      <c r="MIJ431" s="575"/>
      <c r="MIK431" s="575"/>
      <c r="MIL431" s="575"/>
      <c r="MIM431" s="575"/>
      <c r="MIN431" s="575"/>
      <c r="MIO431" s="575"/>
      <c r="MIP431" s="575"/>
      <c r="MIQ431" s="575"/>
      <c r="MIR431" s="575"/>
      <c r="MIS431" s="575"/>
      <c r="MIT431" s="575"/>
      <c r="MIU431" s="575"/>
      <c r="MIV431" s="575"/>
      <c r="MIW431" s="575"/>
      <c r="MIX431" s="575"/>
      <c r="MIY431" s="575"/>
      <c r="MIZ431" s="575"/>
      <c r="MJA431" s="575"/>
      <c r="MJB431" s="575"/>
      <c r="MJC431" s="575"/>
      <c r="MJD431" s="575"/>
      <c r="MJE431" s="575"/>
      <c r="MJF431" s="575"/>
      <c r="MJG431" s="575"/>
      <c r="MJH431" s="575"/>
      <c r="MJI431" s="575"/>
      <c r="MJJ431" s="575"/>
      <c r="MJK431" s="575"/>
      <c r="MJL431" s="575"/>
      <c r="MJM431" s="575"/>
      <c r="MJN431" s="575"/>
      <c r="MJO431" s="575"/>
      <c r="MJP431" s="575"/>
      <c r="MJQ431" s="575"/>
      <c r="MJR431" s="575"/>
      <c r="MJS431" s="575"/>
      <c r="MJT431" s="575"/>
      <c r="MJU431" s="575"/>
      <c r="MJV431" s="575"/>
      <c r="MJW431" s="575"/>
      <c r="MJX431" s="575"/>
      <c r="MJY431" s="575"/>
      <c r="MJZ431" s="575"/>
      <c r="MKA431" s="575"/>
      <c r="MKB431" s="575"/>
      <c r="MKC431" s="575"/>
      <c r="MKD431" s="575"/>
      <c r="MKE431" s="575"/>
      <c r="MKF431" s="575"/>
      <c r="MKG431" s="575"/>
      <c r="MKH431" s="575"/>
      <c r="MKI431" s="575"/>
      <c r="MKJ431" s="575"/>
      <c r="MKK431" s="575"/>
      <c r="MKL431" s="575"/>
      <c r="MKM431" s="575"/>
      <c r="MKN431" s="575"/>
      <c r="MKO431" s="575"/>
      <c r="MKP431" s="575"/>
      <c r="MKQ431" s="575"/>
      <c r="MKR431" s="575"/>
      <c r="MKS431" s="575"/>
      <c r="MKT431" s="575"/>
      <c r="MKU431" s="575"/>
      <c r="MKV431" s="575"/>
      <c r="MKW431" s="575"/>
      <c r="MKX431" s="575"/>
      <c r="MKY431" s="575"/>
      <c r="MKZ431" s="575"/>
      <c r="MLA431" s="575"/>
      <c r="MLB431" s="575"/>
      <c r="MLC431" s="575"/>
      <c r="MLD431" s="575"/>
      <c r="MLE431" s="575"/>
      <c r="MLF431" s="575"/>
      <c r="MLG431" s="575"/>
      <c r="MLH431" s="575"/>
      <c r="MLI431" s="575"/>
      <c r="MLJ431" s="575"/>
      <c r="MLK431" s="575"/>
      <c r="MLL431" s="575"/>
      <c r="MLM431" s="575"/>
      <c r="MLN431" s="575"/>
      <c r="MLO431" s="575"/>
      <c r="MLP431" s="575"/>
      <c r="MLQ431" s="575"/>
      <c r="MLR431" s="575"/>
      <c r="MLS431" s="575"/>
      <c r="MLT431" s="575"/>
      <c r="MLU431" s="575"/>
      <c r="MLV431" s="575"/>
      <c r="MLW431" s="575"/>
      <c r="MLX431" s="575"/>
      <c r="MLY431" s="575"/>
      <c r="MLZ431" s="575"/>
      <c r="MMA431" s="575"/>
      <c r="MMB431" s="575"/>
      <c r="MMC431" s="575"/>
      <c r="MMD431" s="575"/>
      <c r="MME431" s="575"/>
      <c r="MMF431" s="575"/>
      <c r="MMG431" s="575"/>
      <c r="MMH431" s="575"/>
      <c r="MMI431" s="575"/>
      <c r="MMJ431" s="575"/>
      <c r="MMK431" s="575"/>
      <c r="MML431" s="575"/>
      <c r="MMM431" s="575"/>
      <c r="MMN431" s="575"/>
      <c r="MMO431" s="575"/>
      <c r="MMP431" s="575"/>
      <c r="MMQ431" s="575"/>
      <c r="MMR431" s="575"/>
      <c r="MMS431" s="575"/>
      <c r="MMT431" s="575"/>
      <c r="MMU431" s="575"/>
      <c r="MMV431" s="575"/>
      <c r="MMW431" s="575"/>
      <c r="MMX431" s="575"/>
      <c r="MMY431" s="575"/>
      <c r="MMZ431" s="575"/>
      <c r="MNA431" s="575"/>
      <c r="MNB431" s="575"/>
      <c r="MNC431" s="575"/>
      <c r="MND431" s="575"/>
      <c r="MNE431" s="575"/>
      <c r="MNF431" s="575"/>
      <c r="MNG431" s="575"/>
      <c r="MNH431" s="575"/>
      <c r="MNI431" s="575"/>
      <c r="MNJ431" s="575"/>
      <c r="MNK431" s="575"/>
      <c r="MNL431" s="575"/>
      <c r="MNM431" s="575"/>
      <c r="MNN431" s="575"/>
      <c r="MNO431" s="575"/>
      <c r="MNP431" s="575"/>
      <c r="MNQ431" s="575"/>
      <c r="MNR431" s="575"/>
      <c r="MNS431" s="575"/>
      <c r="MNT431" s="575"/>
      <c r="MNU431" s="575"/>
      <c r="MNV431" s="575"/>
      <c r="MNW431" s="575"/>
      <c r="MNX431" s="575"/>
      <c r="MNY431" s="575"/>
      <c r="MNZ431" s="575"/>
      <c r="MOA431" s="575"/>
      <c r="MOB431" s="575"/>
      <c r="MOC431" s="575"/>
      <c r="MOD431" s="575"/>
      <c r="MOE431" s="575"/>
      <c r="MOF431" s="575"/>
      <c r="MOG431" s="575"/>
      <c r="MOH431" s="575"/>
      <c r="MOI431" s="575"/>
      <c r="MOJ431" s="575"/>
      <c r="MOK431" s="575"/>
      <c r="MOL431" s="575"/>
      <c r="MOM431" s="575"/>
      <c r="MON431" s="575"/>
      <c r="MOO431" s="575"/>
      <c r="MOP431" s="575"/>
      <c r="MOQ431" s="575"/>
      <c r="MOR431" s="575"/>
      <c r="MOS431" s="575"/>
      <c r="MOT431" s="575"/>
      <c r="MOU431" s="575"/>
      <c r="MOV431" s="575"/>
      <c r="MOW431" s="575"/>
      <c r="MOX431" s="575"/>
      <c r="MOY431" s="575"/>
      <c r="MOZ431" s="575"/>
      <c r="MPA431" s="575"/>
      <c r="MPB431" s="575"/>
      <c r="MPC431" s="575"/>
      <c r="MPD431" s="575"/>
      <c r="MPE431" s="575"/>
      <c r="MPF431" s="575"/>
      <c r="MPG431" s="575"/>
      <c r="MPH431" s="575"/>
      <c r="MPI431" s="575"/>
      <c r="MPJ431" s="575"/>
      <c r="MPK431" s="575"/>
      <c r="MPL431" s="575"/>
      <c r="MPM431" s="575"/>
      <c r="MPN431" s="575"/>
      <c r="MPO431" s="575"/>
      <c r="MPP431" s="575"/>
      <c r="MPQ431" s="575"/>
      <c r="MPR431" s="575"/>
      <c r="MPS431" s="575"/>
      <c r="MPT431" s="575"/>
      <c r="MPU431" s="575"/>
      <c r="MPV431" s="575"/>
      <c r="MPW431" s="575"/>
      <c r="MPX431" s="575"/>
      <c r="MPY431" s="575"/>
      <c r="MPZ431" s="575"/>
      <c r="MQA431" s="575"/>
      <c r="MQB431" s="575"/>
      <c r="MQC431" s="575"/>
      <c r="MQD431" s="575"/>
      <c r="MQE431" s="575"/>
      <c r="MQF431" s="575"/>
      <c r="MQG431" s="575"/>
      <c r="MQH431" s="575"/>
      <c r="MQI431" s="575"/>
      <c r="MQJ431" s="575"/>
      <c r="MQK431" s="575"/>
      <c r="MQL431" s="575"/>
      <c r="MQM431" s="575"/>
      <c r="MQN431" s="575"/>
      <c r="MQO431" s="575"/>
      <c r="MQP431" s="575"/>
      <c r="MQQ431" s="575"/>
      <c r="MQR431" s="575"/>
      <c r="MQS431" s="575"/>
      <c r="MQT431" s="575"/>
      <c r="MQU431" s="575"/>
      <c r="MQV431" s="575"/>
      <c r="MQW431" s="575"/>
      <c r="MQX431" s="575"/>
      <c r="MQY431" s="575"/>
      <c r="MQZ431" s="575"/>
      <c r="MRA431" s="575"/>
      <c r="MRB431" s="575"/>
      <c r="MRC431" s="575"/>
      <c r="MRD431" s="575"/>
      <c r="MRE431" s="575"/>
      <c r="MRF431" s="575"/>
      <c r="MRG431" s="575"/>
      <c r="MRH431" s="575"/>
      <c r="MRI431" s="575"/>
      <c r="MRJ431" s="575"/>
      <c r="MRK431" s="575"/>
      <c r="MRL431" s="575"/>
      <c r="MRM431" s="575"/>
      <c r="MRN431" s="575"/>
      <c r="MRO431" s="575"/>
      <c r="MRP431" s="575"/>
      <c r="MRQ431" s="575"/>
      <c r="MRR431" s="575"/>
      <c r="MRS431" s="575"/>
      <c r="MRT431" s="575"/>
      <c r="MRU431" s="575"/>
      <c r="MRV431" s="575"/>
      <c r="MRW431" s="575"/>
      <c r="MRX431" s="575"/>
      <c r="MRY431" s="575"/>
      <c r="MRZ431" s="575"/>
      <c r="MSA431" s="575"/>
      <c r="MSB431" s="575"/>
      <c r="MSC431" s="575"/>
      <c r="MSD431" s="575"/>
      <c r="MSE431" s="575"/>
      <c r="MSF431" s="575"/>
      <c r="MSG431" s="575"/>
      <c r="MSH431" s="575"/>
      <c r="MSI431" s="575"/>
      <c r="MSJ431" s="575"/>
      <c r="MSK431" s="575"/>
      <c r="MSL431" s="575"/>
      <c r="MSM431" s="575"/>
      <c r="MSN431" s="575"/>
      <c r="MSO431" s="575"/>
      <c r="MSP431" s="575"/>
      <c r="MSQ431" s="575"/>
      <c r="MSR431" s="575"/>
      <c r="MSS431" s="575"/>
      <c r="MST431" s="575"/>
      <c r="MSU431" s="575"/>
      <c r="MSV431" s="575"/>
      <c r="MSW431" s="575"/>
      <c r="MSX431" s="575"/>
      <c r="MSY431" s="575"/>
      <c r="MSZ431" s="575"/>
      <c r="MTA431" s="575"/>
      <c r="MTB431" s="575"/>
      <c r="MTC431" s="575"/>
      <c r="MTD431" s="575"/>
      <c r="MTE431" s="575"/>
      <c r="MTF431" s="575"/>
      <c r="MTG431" s="575"/>
      <c r="MTH431" s="575"/>
      <c r="MTI431" s="575"/>
      <c r="MTJ431" s="575"/>
      <c r="MTK431" s="575"/>
      <c r="MTL431" s="575"/>
      <c r="MTM431" s="575"/>
      <c r="MTN431" s="575"/>
      <c r="MTO431" s="575"/>
      <c r="MTP431" s="575"/>
      <c r="MTQ431" s="575"/>
      <c r="MTR431" s="575"/>
      <c r="MTS431" s="575"/>
      <c r="MTT431" s="575"/>
      <c r="MTU431" s="575"/>
      <c r="MTV431" s="575"/>
      <c r="MTW431" s="575"/>
      <c r="MTX431" s="575"/>
      <c r="MTY431" s="575"/>
      <c r="MTZ431" s="575"/>
      <c r="MUA431" s="575"/>
      <c r="MUB431" s="575"/>
      <c r="MUC431" s="575"/>
      <c r="MUD431" s="575"/>
      <c r="MUE431" s="575"/>
      <c r="MUF431" s="575"/>
      <c r="MUG431" s="575"/>
      <c r="MUH431" s="575"/>
      <c r="MUI431" s="575"/>
      <c r="MUJ431" s="575"/>
      <c r="MUK431" s="575"/>
      <c r="MUL431" s="575"/>
      <c r="MUM431" s="575"/>
      <c r="MUN431" s="575"/>
      <c r="MUO431" s="575"/>
      <c r="MUP431" s="575"/>
      <c r="MUQ431" s="575"/>
      <c r="MUR431" s="575"/>
      <c r="MUS431" s="575"/>
      <c r="MUT431" s="575"/>
      <c r="MUU431" s="575"/>
      <c r="MUV431" s="575"/>
      <c r="MUW431" s="575"/>
      <c r="MUX431" s="575"/>
      <c r="MUY431" s="575"/>
      <c r="MUZ431" s="575"/>
      <c r="MVA431" s="575"/>
      <c r="MVB431" s="575"/>
      <c r="MVC431" s="575"/>
      <c r="MVD431" s="575"/>
      <c r="MVE431" s="575"/>
      <c r="MVF431" s="575"/>
      <c r="MVG431" s="575"/>
      <c r="MVH431" s="575"/>
      <c r="MVI431" s="575"/>
      <c r="MVJ431" s="575"/>
      <c r="MVK431" s="575"/>
      <c r="MVL431" s="575"/>
      <c r="MVM431" s="575"/>
      <c r="MVN431" s="575"/>
      <c r="MVO431" s="575"/>
      <c r="MVP431" s="575"/>
      <c r="MVQ431" s="575"/>
      <c r="MVR431" s="575"/>
      <c r="MVS431" s="575"/>
      <c r="MVT431" s="575"/>
      <c r="MVU431" s="575"/>
      <c r="MVV431" s="575"/>
      <c r="MVW431" s="575"/>
      <c r="MVX431" s="575"/>
      <c r="MVY431" s="575"/>
      <c r="MVZ431" s="575"/>
      <c r="MWA431" s="575"/>
      <c r="MWB431" s="575"/>
      <c r="MWC431" s="575"/>
      <c r="MWD431" s="575"/>
      <c r="MWE431" s="575"/>
      <c r="MWF431" s="575"/>
      <c r="MWG431" s="575"/>
      <c r="MWH431" s="575"/>
      <c r="MWI431" s="575"/>
      <c r="MWJ431" s="575"/>
      <c r="MWK431" s="575"/>
      <c r="MWL431" s="575"/>
      <c r="MWM431" s="575"/>
      <c r="MWN431" s="575"/>
      <c r="MWO431" s="575"/>
      <c r="MWP431" s="575"/>
      <c r="MWQ431" s="575"/>
      <c r="MWR431" s="575"/>
      <c r="MWS431" s="575"/>
      <c r="MWT431" s="575"/>
      <c r="MWU431" s="575"/>
      <c r="MWV431" s="575"/>
      <c r="MWW431" s="575"/>
      <c r="MWX431" s="575"/>
      <c r="MWY431" s="575"/>
      <c r="MWZ431" s="575"/>
      <c r="MXA431" s="575"/>
      <c r="MXB431" s="575"/>
      <c r="MXC431" s="575"/>
      <c r="MXD431" s="575"/>
      <c r="MXE431" s="575"/>
      <c r="MXF431" s="575"/>
      <c r="MXG431" s="575"/>
      <c r="MXH431" s="575"/>
      <c r="MXI431" s="575"/>
      <c r="MXJ431" s="575"/>
      <c r="MXK431" s="575"/>
      <c r="MXL431" s="575"/>
      <c r="MXM431" s="575"/>
      <c r="MXN431" s="575"/>
      <c r="MXO431" s="575"/>
      <c r="MXP431" s="575"/>
      <c r="MXQ431" s="575"/>
      <c r="MXR431" s="575"/>
      <c r="MXS431" s="575"/>
      <c r="MXT431" s="575"/>
      <c r="MXU431" s="575"/>
      <c r="MXV431" s="575"/>
      <c r="MXW431" s="575"/>
      <c r="MXX431" s="575"/>
      <c r="MXY431" s="575"/>
      <c r="MXZ431" s="575"/>
      <c r="MYA431" s="575"/>
      <c r="MYB431" s="575"/>
      <c r="MYC431" s="575"/>
      <c r="MYD431" s="575"/>
      <c r="MYE431" s="575"/>
      <c r="MYF431" s="575"/>
      <c r="MYG431" s="575"/>
      <c r="MYH431" s="575"/>
      <c r="MYI431" s="575"/>
      <c r="MYJ431" s="575"/>
      <c r="MYK431" s="575"/>
      <c r="MYL431" s="575"/>
      <c r="MYM431" s="575"/>
      <c r="MYN431" s="575"/>
      <c r="MYO431" s="575"/>
      <c r="MYP431" s="575"/>
      <c r="MYQ431" s="575"/>
      <c r="MYR431" s="575"/>
      <c r="MYS431" s="575"/>
      <c r="MYT431" s="575"/>
      <c r="MYU431" s="575"/>
      <c r="MYV431" s="575"/>
      <c r="MYW431" s="575"/>
      <c r="MYX431" s="575"/>
      <c r="MYY431" s="575"/>
      <c r="MYZ431" s="575"/>
      <c r="MZA431" s="575"/>
      <c r="MZB431" s="575"/>
      <c r="MZC431" s="575"/>
      <c r="MZD431" s="575"/>
      <c r="MZE431" s="575"/>
      <c r="MZF431" s="575"/>
      <c r="MZG431" s="575"/>
      <c r="MZH431" s="575"/>
      <c r="MZI431" s="575"/>
      <c r="MZJ431" s="575"/>
      <c r="MZK431" s="575"/>
      <c r="MZL431" s="575"/>
      <c r="MZM431" s="575"/>
      <c r="MZN431" s="575"/>
      <c r="MZO431" s="575"/>
      <c r="MZP431" s="575"/>
      <c r="MZQ431" s="575"/>
      <c r="MZR431" s="575"/>
      <c r="MZS431" s="575"/>
      <c r="MZT431" s="575"/>
      <c r="MZU431" s="575"/>
      <c r="MZV431" s="575"/>
      <c r="MZW431" s="575"/>
      <c r="MZX431" s="575"/>
      <c r="MZY431" s="575"/>
      <c r="MZZ431" s="575"/>
      <c r="NAA431" s="575"/>
      <c r="NAB431" s="575"/>
      <c r="NAC431" s="575"/>
      <c r="NAD431" s="575"/>
      <c r="NAE431" s="575"/>
      <c r="NAF431" s="575"/>
      <c r="NAG431" s="575"/>
      <c r="NAH431" s="575"/>
      <c r="NAI431" s="575"/>
      <c r="NAJ431" s="575"/>
      <c r="NAK431" s="575"/>
      <c r="NAL431" s="575"/>
      <c r="NAM431" s="575"/>
      <c r="NAN431" s="575"/>
      <c r="NAO431" s="575"/>
      <c r="NAP431" s="575"/>
      <c r="NAQ431" s="575"/>
      <c r="NAR431" s="575"/>
      <c r="NAS431" s="575"/>
      <c r="NAT431" s="575"/>
      <c r="NAU431" s="575"/>
      <c r="NAV431" s="575"/>
      <c r="NAW431" s="575"/>
      <c r="NAX431" s="575"/>
      <c r="NAY431" s="575"/>
      <c r="NAZ431" s="575"/>
      <c r="NBA431" s="575"/>
      <c r="NBB431" s="575"/>
      <c r="NBC431" s="575"/>
      <c r="NBD431" s="575"/>
      <c r="NBE431" s="575"/>
      <c r="NBF431" s="575"/>
      <c r="NBG431" s="575"/>
      <c r="NBH431" s="575"/>
      <c r="NBI431" s="575"/>
      <c r="NBJ431" s="575"/>
      <c r="NBK431" s="575"/>
      <c r="NBL431" s="575"/>
      <c r="NBM431" s="575"/>
      <c r="NBN431" s="575"/>
      <c r="NBO431" s="575"/>
      <c r="NBP431" s="575"/>
      <c r="NBQ431" s="575"/>
      <c r="NBR431" s="575"/>
      <c r="NBS431" s="575"/>
      <c r="NBT431" s="575"/>
      <c r="NBU431" s="575"/>
      <c r="NBV431" s="575"/>
      <c r="NBW431" s="575"/>
      <c r="NBX431" s="575"/>
      <c r="NBY431" s="575"/>
      <c r="NBZ431" s="575"/>
      <c r="NCA431" s="575"/>
      <c r="NCB431" s="575"/>
      <c r="NCC431" s="575"/>
      <c r="NCD431" s="575"/>
      <c r="NCE431" s="575"/>
      <c r="NCF431" s="575"/>
      <c r="NCG431" s="575"/>
      <c r="NCH431" s="575"/>
      <c r="NCI431" s="575"/>
      <c r="NCJ431" s="575"/>
      <c r="NCK431" s="575"/>
      <c r="NCL431" s="575"/>
      <c r="NCM431" s="575"/>
      <c r="NCN431" s="575"/>
      <c r="NCO431" s="575"/>
      <c r="NCP431" s="575"/>
      <c r="NCQ431" s="575"/>
      <c r="NCR431" s="575"/>
      <c r="NCS431" s="575"/>
      <c r="NCT431" s="575"/>
      <c r="NCU431" s="575"/>
      <c r="NCV431" s="575"/>
      <c r="NCW431" s="575"/>
      <c r="NCX431" s="575"/>
      <c r="NCY431" s="575"/>
      <c r="NCZ431" s="575"/>
      <c r="NDA431" s="575"/>
      <c r="NDB431" s="575"/>
      <c r="NDC431" s="575"/>
      <c r="NDD431" s="575"/>
      <c r="NDE431" s="575"/>
      <c r="NDF431" s="575"/>
      <c r="NDG431" s="575"/>
      <c r="NDH431" s="575"/>
      <c r="NDI431" s="575"/>
      <c r="NDJ431" s="575"/>
      <c r="NDK431" s="575"/>
      <c r="NDL431" s="575"/>
      <c r="NDM431" s="575"/>
      <c r="NDN431" s="575"/>
      <c r="NDO431" s="575"/>
      <c r="NDP431" s="575"/>
      <c r="NDQ431" s="575"/>
      <c r="NDR431" s="575"/>
      <c r="NDS431" s="575"/>
      <c r="NDT431" s="575"/>
      <c r="NDU431" s="575"/>
      <c r="NDV431" s="575"/>
      <c r="NDW431" s="575"/>
      <c r="NDX431" s="575"/>
      <c r="NDY431" s="575"/>
      <c r="NDZ431" s="575"/>
      <c r="NEA431" s="575"/>
      <c r="NEB431" s="575"/>
      <c r="NEC431" s="575"/>
      <c r="NED431" s="575"/>
      <c r="NEE431" s="575"/>
      <c r="NEF431" s="575"/>
      <c r="NEG431" s="575"/>
      <c r="NEH431" s="575"/>
      <c r="NEI431" s="575"/>
      <c r="NEJ431" s="575"/>
      <c r="NEK431" s="575"/>
      <c r="NEL431" s="575"/>
      <c r="NEM431" s="575"/>
      <c r="NEN431" s="575"/>
      <c r="NEO431" s="575"/>
      <c r="NEP431" s="575"/>
      <c r="NEQ431" s="575"/>
      <c r="NER431" s="575"/>
      <c r="NES431" s="575"/>
      <c r="NET431" s="575"/>
      <c r="NEU431" s="575"/>
      <c r="NEV431" s="575"/>
      <c r="NEW431" s="575"/>
      <c r="NEX431" s="575"/>
      <c r="NEY431" s="575"/>
      <c r="NEZ431" s="575"/>
      <c r="NFA431" s="575"/>
      <c r="NFB431" s="575"/>
      <c r="NFC431" s="575"/>
      <c r="NFD431" s="575"/>
      <c r="NFE431" s="575"/>
      <c r="NFF431" s="575"/>
      <c r="NFG431" s="575"/>
      <c r="NFH431" s="575"/>
      <c r="NFI431" s="575"/>
      <c r="NFJ431" s="575"/>
      <c r="NFK431" s="575"/>
      <c r="NFL431" s="575"/>
      <c r="NFM431" s="575"/>
      <c r="NFN431" s="575"/>
      <c r="NFO431" s="575"/>
      <c r="NFP431" s="575"/>
      <c r="NFQ431" s="575"/>
      <c r="NFR431" s="575"/>
      <c r="NFS431" s="575"/>
      <c r="NFT431" s="575"/>
      <c r="NFU431" s="575"/>
      <c r="NFV431" s="575"/>
      <c r="NFW431" s="575"/>
      <c r="NFX431" s="575"/>
      <c r="NFY431" s="575"/>
      <c r="NFZ431" s="575"/>
      <c r="NGA431" s="575"/>
      <c r="NGB431" s="575"/>
      <c r="NGC431" s="575"/>
      <c r="NGD431" s="575"/>
      <c r="NGE431" s="575"/>
      <c r="NGF431" s="575"/>
      <c r="NGG431" s="575"/>
      <c r="NGH431" s="575"/>
      <c r="NGI431" s="575"/>
      <c r="NGJ431" s="575"/>
      <c r="NGK431" s="575"/>
      <c r="NGL431" s="575"/>
      <c r="NGM431" s="575"/>
      <c r="NGN431" s="575"/>
      <c r="NGO431" s="575"/>
      <c r="NGP431" s="575"/>
      <c r="NGQ431" s="575"/>
      <c r="NGR431" s="575"/>
      <c r="NGS431" s="575"/>
      <c r="NGT431" s="575"/>
      <c r="NGU431" s="575"/>
      <c r="NGV431" s="575"/>
      <c r="NGW431" s="575"/>
      <c r="NGX431" s="575"/>
      <c r="NGY431" s="575"/>
      <c r="NGZ431" s="575"/>
      <c r="NHA431" s="575"/>
      <c r="NHB431" s="575"/>
      <c r="NHC431" s="575"/>
      <c r="NHD431" s="575"/>
      <c r="NHE431" s="575"/>
      <c r="NHF431" s="575"/>
      <c r="NHG431" s="575"/>
      <c r="NHH431" s="575"/>
      <c r="NHI431" s="575"/>
      <c r="NHJ431" s="575"/>
      <c r="NHK431" s="575"/>
      <c r="NHL431" s="575"/>
      <c r="NHM431" s="575"/>
      <c r="NHN431" s="575"/>
      <c r="NHO431" s="575"/>
      <c r="NHP431" s="575"/>
      <c r="NHQ431" s="575"/>
      <c r="NHR431" s="575"/>
      <c r="NHS431" s="575"/>
      <c r="NHT431" s="575"/>
      <c r="NHU431" s="575"/>
      <c r="NHV431" s="575"/>
      <c r="NHW431" s="575"/>
      <c r="NHX431" s="575"/>
      <c r="NHY431" s="575"/>
      <c r="NHZ431" s="575"/>
      <c r="NIA431" s="575"/>
      <c r="NIB431" s="575"/>
      <c r="NIC431" s="575"/>
      <c r="NID431" s="575"/>
      <c r="NIE431" s="575"/>
      <c r="NIF431" s="575"/>
      <c r="NIG431" s="575"/>
      <c r="NIH431" s="575"/>
      <c r="NII431" s="575"/>
      <c r="NIJ431" s="575"/>
      <c r="NIK431" s="575"/>
      <c r="NIL431" s="575"/>
      <c r="NIM431" s="575"/>
      <c r="NIN431" s="575"/>
      <c r="NIO431" s="575"/>
      <c r="NIP431" s="575"/>
      <c r="NIQ431" s="575"/>
      <c r="NIR431" s="575"/>
      <c r="NIS431" s="575"/>
      <c r="NIT431" s="575"/>
      <c r="NIU431" s="575"/>
      <c r="NIV431" s="575"/>
      <c r="NIW431" s="575"/>
      <c r="NIX431" s="575"/>
      <c r="NIY431" s="575"/>
      <c r="NIZ431" s="575"/>
      <c r="NJA431" s="575"/>
      <c r="NJB431" s="575"/>
      <c r="NJC431" s="575"/>
      <c r="NJD431" s="575"/>
      <c r="NJE431" s="575"/>
      <c r="NJF431" s="575"/>
      <c r="NJG431" s="575"/>
      <c r="NJH431" s="575"/>
      <c r="NJI431" s="575"/>
      <c r="NJJ431" s="575"/>
      <c r="NJK431" s="575"/>
      <c r="NJL431" s="575"/>
      <c r="NJM431" s="575"/>
      <c r="NJN431" s="575"/>
      <c r="NJO431" s="575"/>
      <c r="NJP431" s="575"/>
      <c r="NJQ431" s="575"/>
      <c r="NJR431" s="575"/>
      <c r="NJS431" s="575"/>
      <c r="NJT431" s="575"/>
      <c r="NJU431" s="575"/>
      <c r="NJV431" s="575"/>
      <c r="NJW431" s="575"/>
      <c r="NJX431" s="575"/>
      <c r="NJY431" s="575"/>
      <c r="NJZ431" s="575"/>
      <c r="NKA431" s="575"/>
      <c r="NKB431" s="575"/>
      <c r="NKC431" s="575"/>
      <c r="NKD431" s="575"/>
      <c r="NKE431" s="575"/>
      <c r="NKF431" s="575"/>
      <c r="NKG431" s="575"/>
      <c r="NKH431" s="575"/>
      <c r="NKI431" s="575"/>
      <c r="NKJ431" s="575"/>
      <c r="NKK431" s="575"/>
      <c r="NKL431" s="575"/>
      <c r="NKM431" s="575"/>
      <c r="NKN431" s="575"/>
      <c r="NKO431" s="575"/>
      <c r="NKP431" s="575"/>
      <c r="NKQ431" s="575"/>
      <c r="NKR431" s="575"/>
      <c r="NKS431" s="575"/>
      <c r="NKT431" s="575"/>
      <c r="NKU431" s="575"/>
      <c r="NKV431" s="575"/>
      <c r="NKW431" s="575"/>
      <c r="NKX431" s="575"/>
      <c r="NKY431" s="575"/>
      <c r="NKZ431" s="575"/>
      <c r="NLA431" s="575"/>
      <c r="NLB431" s="575"/>
      <c r="NLC431" s="575"/>
      <c r="NLD431" s="575"/>
      <c r="NLE431" s="575"/>
      <c r="NLF431" s="575"/>
      <c r="NLG431" s="575"/>
      <c r="NLH431" s="575"/>
      <c r="NLI431" s="575"/>
      <c r="NLJ431" s="575"/>
      <c r="NLK431" s="575"/>
      <c r="NLL431" s="575"/>
      <c r="NLM431" s="575"/>
      <c r="NLN431" s="575"/>
      <c r="NLO431" s="575"/>
      <c r="NLP431" s="575"/>
      <c r="NLQ431" s="575"/>
      <c r="NLR431" s="575"/>
      <c r="NLS431" s="575"/>
      <c r="NLT431" s="575"/>
      <c r="NLU431" s="575"/>
      <c r="NLV431" s="575"/>
      <c r="NLW431" s="575"/>
      <c r="NLX431" s="575"/>
      <c r="NLY431" s="575"/>
      <c r="NLZ431" s="575"/>
      <c r="NMA431" s="575"/>
      <c r="NMB431" s="575"/>
      <c r="NMC431" s="575"/>
      <c r="NMD431" s="575"/>
      <c r="NME431" s="575"/>
      <c r="NMF431" s="575"/>
      <c r="NMG431" s="575"/>
      <c r="NMH431" s="575"/>
      <c r="NMI431" s="575"/>
      <c r="NMJ431" s="575"/>
      <c r="NMK431" s="575"/>
      <c r="NML431" s="575"/>
      <c r="NMM431" s="575"/>
      <c r="NMN431" s="575"/>
      <c r="NMO431" s="575"/>
      <c r="NMP431" s="575"/>
      <c r="NMQ431" s="575"/>
      <c r="NMR431" s="575"/>
      <c r="NMS431" s="575"/>
      <c r="NMT431" s="575"/>
      <c r="NMU431" s="575"/>
      <c r="NMV431" s="575"/>
      <c r="NMW431" s="575"/>
      <c r="NMX431" s="575"/>
      <c r="NMY431" s="575"/>
      <c r="NMZ431" s="575"/>
      <c r="NNA431" s="575"/>
      <c r="NNB431" s="575"/>
      <c r="NNC431" s="575"/>
      <c r="NND431" s="575"/>
      <c r="NNE431" s="575"/>
      <c r="NNF431" s="575"/>
      <c r="NNG431" s="575"/>
      <c r="NNH431" s="575"/>
      <c r="NNI431" s="575"/>
      <c r="NNJ431" s="575"/>
      <c r="NNK431" s="575"/>
      <c r="NNL431" s="575"/>
      <c r="NNM431" s="575"/>
      <c r="NNN431" s="575"/>
      <c r="NNO431" s="575"/>
      <c r="NNP431" s="575"/>
      <c r="NNQ431" s="575"/>
      <c r="NNR431" s="575"/>
      <c r="NNS431" s="575"/>
      <c r="NNT431" s="575"/>
      <c r="NNU431" s="575"/>
      <c r="NNV431" s="575"/>
      <c r="NNW431" s="575"/>
      <c r="NNX431" s="575"/>
      <c r="NNY431" s="575"/>
      <c r="NNZ431" s="575"/>
      <c r="NOA431" s="575"/>
      <c r="NOB431" s="575"/>
      <c r="NOC431" s="575"/>
      <c r="NOD431" s="575"/>
      <c r="NOE431" s="575"/>
      <c r="NOF431" s="575"/>
      <c r="NOG431" s="575"/>
      <c r="NOH431" s="575"/>
      <c r="NOI431" s="575"/>
      <c r="NOJ431" s="575"/>
      <c r="NOK431" s="575"/>
      <c r="NOL431" s="575"/>
      <c r="NOM431" s="575"/>
      <c r="NON431" s="575"/>
      <c r="NOO431" s="575"/>
      <c r="NOP431" s="575"/>
      <c r="NOQ431" s="575"/>
      <c r="NOR431" s="575"/>
      <c r="NOS431" s="575"/>
      <c r="NOT431" s="575"/>
      <c r="NOU431" s="575"/>
      <c r="NOV431" s="575"/>
      <c r="NOW431" s="575"/>
      <c r="NOX431" s="575"/>
      <c r="NOY431" s="575"/>
      <c r="NOZ431" s="575"/>
      <c r="NPA431" s="575"/>
      <c r="NPB431" s="575"/>
      <c r="NPC431" s="575"/>
      <c r="NPD431" s="575"/>
      <c r="NPE431" s="575"/>
      <c r="NPF431" s="575"/>
      <c r="NPG431" s="575"/>
      <c r="NPH431" s="575"/>
      <c r="NPI431" s="575"/>
      <c r="NPJ431" s="575"/>
      <c r="NPK431" s="575"/>
      <c r="NPL431" s="575"/>
      <c r="NPM431" s="575"/>
      <c r="NPN431" s="575"/>
      <c r="NPO431" s="575"/>
      <c r="NPP431" s="575"/>
      <c r="NPQ431" s="575"/>
      <c r="NPR431" s="575"/>
      <c r="NPS431" s="575"/>
      <c r="NPT431" s="575"/>
      <c r="NPU431" s="575"/>
      <c r="NPV431" s="575"/>
      <c r="NPW431" s="575"/>
      <c r="NPX431" s="575"/>
      <c r="NPY431" s="575"/>
      <c r="NPZ431" s="575"/>
      <c r="NQA431" s="575"/>
      <c r="NQB431" s="575"/>
      <c r="NQC431" s="575"/>
      <c r="NQD431" s="575"/>
      <c r="NQE431" s="575"/>
      <c r="NQF431" s="575"/>
      <c r="NQG431" s="575"/>
      <c r="NQH431" s="575"/>
      <c r="NQI431" s="575"/>
      <c r="NQJ431" s="575"/>
      <c r="NQK431" s="575"/>
      <c r="NQL431" s="575"/>
      <c r="NQM431" s="575"/>
      <c r="NQN431" s="575"/>
      <c r="NQO431" s="575"/>
      <c r="NQP431" s="575"/>
      <c r="NQQ431" s="575"/>
      <c r="NQR431" s="575"/>
      <c r="NQS431" s="575"/>
      <c r="NQT431" s="575"/>
      <c r="NQU431" s="575"/>
      <c r="NQV431" s="575"/>
      <c r="NQW431" s="575"/>
      <c r="NQX431" s="575"/>
      <c r="NQY431" s="575"/>
      <c r="NQZ431" s="575"/>
      <c r="NRA431" s="575"/>
      <c r="NRB431" s="575"/>
      <c r="NRC431" s="575"/>
      <c r="NRD431" s="575"/>
      <c r="NRE431" s="575"/>
      <c r="NRF431" s="575"/>
      <c r="NRG431" s="575"/>
      <c r="NRH431" s="575"/>
      <c r="NRI431" s="575"/>
      <c r="NRJ431" s="575"/>
      <c r="NRK431" s="575"/>
      <c r="NRL431" s="575"/>
      <c r="NRM431" s="575"/>
      <c r="NRN431" s="575"/>
      <c r="NRO431" s="575"/>
      <c r="NRP431" s="575"/>
      <c r="NRQ431" s="575"/>
      <c r="NRR431" s="575"/>
      <c r="NRS431" s="575"/>
      <c r="NRT431" s="575"/>
      <c r="NRU431" s="575"/>
      <c r="NRV431" s="575"/>
      <c r="NRW431" s="575"/>
      <c r="NRX431" s="575"/>
      <c r="NRY431" s="575"/>
      <c r="NRZ431" s="575"/>
      <c r="NSA431" s="575"/>
      <c r="NSB431" s="575"/>
      <c r="NSC431" s="575"/>
      <c r="NSD431" s="575"/>
      <c r="NSE431" s="575"/>
      <c r="NSF431" s="575"/>
      <c r="NSG431" s="575"/>
      <c r="NSH431" s="575"/>
      <c r="NSI431" s="575"/>
      <c r="NSJ431" s="575"/>
      <c r="NSK431" s="575"/>
      <c r="NSL431" s="575"/>
      <c r="NSM431" s="575"/>
      <c r="NSN431" s="575"/>
      <c r="NSO431" s="575"/>
      <c r="NSP431" s="575"/>
      <c r="NSQ431" s="575"/>
      <c r="NSR431" s="575"/>
      <c r="NSS431" s="575"/>
      <c r="NST431" s="575"/>
      <c r="NSU431" s="575"/>
      <c r="NSV431" s="575"/>
      <c r="NSW431" s="575"/>
      <c r="NSX431" s="575"/>
      <c r="NSY431" s="575"/>
      <c r="NSZ431" s="575"/>
      <c r="NTA431" s="575"/>
      <c r="NTB431" s="575"/>
      <c r="NTC431" s="575"/>
      <c r="NTD431" s="575"/>
      <c r="NTE431" s="575"/>
      <c r="NTF431" s="575"/>
      <c r="NTG431" s="575"/>
      <c r="NTH431" s="575"/>
      <c r="NTI431" s="575"/>
      <c r="NTJ431" s="575"/>
      <c r="NTK431" s="575"/>
      <c r="NTL431" s="575"/>
      <c r="NTM431" s="575"/>
      <c r="NTN431" s="575"/>
      <c r="NTO431" s="575"/>
      <c r="NTP431" s="575"/>
      <c r="NTQ431" s="575"/>
      <c r="NTR431" s="575"/>
      <c r="NTS431" s="575"/>
      <c r="NTT431" s="575"/>
      <c r="NTU431" s="575"/>
      <c r="NTV431" s="575"/>
      <c r="NTW431" s="575"/>
      <c r="NTX431" s="575"/>
      <c r="NTY431" s="575"/>
      <c r="NTZ431" s="575"/>
      <c r="NUA431" s="575"/>
      <c r="NUB431" s="575"/>
      <c r="NUC431" s="575"/>
      <c r="NUD431" s="575"/>
      <c r="NUE431" s="575"/>
      <c r="NUF431" s="575"/>
      <c r="NUG431" s="575"/>
      <c r="NUH431" s="575"/>
      <c r="NUI431" s="575"/>
      <c r="NUJ431" s="575"/>
      <c r="NUK431" s="575"/>
      <c r="NUL431" s="575"/>
      <c r="NUM431" s="575"/>
      <c r="NUN431" s="575"/>
      <c r="NUO431" s="575"/>
      <c r="NUP431" s="575"/>
      <c r="NUQ431" s="575"/>
      <c r="NUR431" s="575"/>
      <c r="NUS431" s="575"/>
      <c r="NUT431" s="575"/>
      <c r="NUU431" s="575"/>
      <c r="NUV431" s="575"/>
      <c r="NUW431" s="575"/>
      <c r="NUX431" s="575"/>
      <c r="NUY431" s="575"/>
      <c r="NUZ431" s="575"/>
      <c r="NVA431" s="575"/>
      <c r="NVB431" s="575"/>
      <c r="NVC431" s="575"/>
      <c r="NVD431" s="575"/>
      <c r="NVE431" s="575"/>
      <c r="NVF431" s="575"/>
      <c r="NVG431" s="575"/>
      <c r="NVH431" s="575"/>
      <c r="NVI431" s="575"/>
      <c r="NVJ431" s="575"/>
      <c r="NVK431" s="575"/>
      <c r="NVL431" s="575"/>
      <c r="NVM431" s="575"/>
      <c r="NVN431" s="575"/>
      <c r="NVO431" s="575"/>
      <c r="NVP431" s="575"/>
      <c r="NVQ431" s="575"/>
      <c r="NVR431" s="575"/>
      <c r="NVS431" s="575"/>
      <c r="NVT431" s="575"/>
      <c r="NVU431" s="575"/>
      <c r="NVV431" s="575"/>
      <c r="NVW431" s="575"/>
      <c r="NVX431" s="575"/>
      <c r="NVY431" s="575"/>
      <c r="NVZ431" s="575"/>
      <c r="NWA431" s="575"/>
      <c r="NWB431" s="575"/>
      <c r="NWC431" s="575"/>
      <c r="NWD431" s="575"/>
      <c r="NWE431" s="575"/>
      <c r="NWF431" s="575"/>
      <c r="NWG431" s="575"/>
      <c r="NWH431" s="575"/>
      <c r="NWI431" s="575"/>
      <c r="NWJ431" s="575"/>
      <c r="NWK431" s="575"/>
      <c r="NWL431" s="575"/>
      <c r="NWM431" s="575"/>
      <c r="NWN431" s="575"/>
      <c r="NWO431" s="575"/>
      <c r="NWP431" s="575"/>
      <c r="NWQ431" s="575"/>
      <c r="NWR431" s="575"/>
      <c r="NWS431" s="575"/>
      <c r="NWT431" s="575"/>
      <c r="NWU431" s="575"/>
      <c r="NWV431" s="575"/>
      <c r="NWW431" s="575"/>
      <c r="NWX431" s="575"/>
      <c r="NWY431" s="575"/>
      <c r="NWZ431" s="575"/>
      <c r="NXA431" s="575"/>
      <c r="NXB431" s="575"/>
      <c r="NXC431" s="575"/>
      <c r="NXD431" s="575"/>
      <c r="NXE431" s="575"/>
      <c r="NXF431" s="575"/>
      <c r="NXG431" s="575"/>
      <c r="NXH431" s="575"/>
      <c r="NXI431" s="575"/>
      <c r="NXJ431" s="575"/>
      <c r="NXK431" s="575"/>
      <c r="NXL431" s="575"/>
      <c r="NXM431" s="575"/>
      <c r="NXN431" s="575"/>
      <c r="NXO431" s="575"/>
      <c r="NXP431" s="575"/>
      <c r="NXQ431" s="575"/>
      <c r="NXR431" s="575"/>
      <c r="NXS431" s="575"/>
      <c r="NXT431" s="575"/>
      <c r="NXU431" s="575"/>
      <c r="NXV431" s="575"/>
      <c r="NXW431" s="575"/>
      <c r="NXX431" s="575"/>
      <c r="NXY431" s="575"/>
      <c r="NXZ431" s="575"/>
      <c r="NYA431" s="575"/>
      <c r="NYB431" s="575"/>
      <c r="NYC431" s="575"/>
      <c r="NYD431" s="575"/>
      <c r="NYE431" s="575"/>
      <c r="NYF431" s="575"/>
      <c r="NYG431" s="575"/>
      <c r="NYH431" s="575"/>
      <c r="NYI431" s="575"/>
      <c r="NYJ431" s="575"/>
      <c r="NYK431" s="575"/>
      <c r="NYL431" s="575"/>
      <c r="NYM431" s="575"/>
      <c r="NYN431" s="575"/>
      <c r="NYO431" s="575"/>
      <c r="NYP431" s="575"/>
      <c r="NYQ431" s="575"/>
      <c r="NYR431" s="575"/>
      <c r="NYS431" s="575"/>
      <c r="NYT431" s="575"/>
      <c r="NYU431" s="575"/>
      <c r="NYV431" s="575"/>
      <c r="NYW431" s="575"/>
      <c r="NYX431" s="575"/>
      <c r="NYY431" s="575"/>
      <c r="NYZ431" s="575"/>
      <c r="NZA431" s="575"/>
      <c r="NZB431" s="575"/>
      <c r="NZC431" s="575"/>
      <c r="NZD431" s="575"/>
      <c r="NZE431" s="575"/>
      <c r="NZF431" s="575"/>
      <c r="NZG431" s="575"/>
      <c r="NZH431" s="575"/>
      <c r="NZI431" s="575"/>
      <c r="NZJ431" s="575"/>
      <c r="NZK431" s="575"/>
      <c r="NZL431" s="575"/>
      <c r="NZM431" s="575"/>
      <c r="NZN431" s="575"/>
      <c r="NZO431" s="575"/>
      <c r="NZP431" s="575"/>
      <c r="NZQ431" s="575"/>
      <c r="NZR431" s="575"/>
      <c r="NZS431" s="575"/>
      <c r="NZT431" s="575"/>
      <c r="NZU431" s="575"/>
      <c r="NZV431" s="575"/>
      <c r="NZW431" s="575"/>
      <c r="NZX431" s="575"/>
      <c r="NZY431" s="575"/>
      <c r="NZZ431" s="575"/>
      <c r="OAA431" s="575"/>
      <c r="OAB431" s="575"/>
      <c r="OAC431" s="575"/>
      <c r="OAD431" s="575"/>
      <c r="OAE431" s="575"/>
      <c r="OAF431" s="575"/>
      <c r="OAG431" s="575"/>
      <c r="OAH431" s="575"/>
      <c r="OAI431" s="575"/>
      <c r="OAJ431" s="575"/>
      <c r="OAK431" s="575"/>
      <c r="OAL431" s="575"/>
      <c r="OAM431" s="575"/>
      <c r="OAN431" s="575"/>
      <c r="OAO431" s="575"/>
      <c r="OAP431" s="575"/>
      <c r="OAQ431" s="575"/>
      <c r="OAR431" s="575"/>
      <c r="OAS431" s="575"/>
      <c r="OAT431" s="575"/>
      <c r="OAU431" s="575"/>
      <c r="OAV431" s="575"/>
      <c r="OAW431" s="575"/>
      <c r="OAX431" s="575"/>
      <c r="OAY431" s="575"/>
      <c r="OAZ431" s="575"/>
      <c r="OBA431" s="575"/>
      <c r="OBB431" s="575"/>
      <c r="OBC431" s="575"/>
      <c r="OBD431" s="575"/>
      <c r="OBE431" s="575"/>
      <c r="OBF431" s="575"/>
      <c r="OBG431" s="575"/>
      <c r="OBH431" s="575"/>
      <c r="OBI431" s="575"/>
      <c r="OBJ431" s="575"/>
      <c r="OBK431" s="575"/>
      <c r="OBL431" s="575"/>
      <c r="OBM431" s="575"/>
      <c r="OBN431" s="575"/>
      <c r="OBO431" s="575"/>
      <c r="OBP431" s="575"/>
      <c r="OBQ431" s="575"/>
      <c r="OBR431" s="575"/>
      <c r="OBS431" s="575"/>
      <c r="OBT431" s="575"/>
      <c r="OBU431" s="575"/>
      <c r="OBV431" s="575"/>
      <c r="OBW431" s="575"/>
      <c r="OBX431" s="575"/>
      <c r="OBY431" s="575"/>
      <c r="OBZ431" s="575"/>
      <c r="OCA431" s="575"/>
      <c r="OCB431" s="575"/>
      <c r="OCC431" s="575"/>
      <c r="OCD431" s="575"/>
      <c r="OCE431" s="575"/>
      <c r="OCF431" s="575"/>
      <c r="OCG431" s="575"/>
      <c r="OCH431" s="575"/>
      <c r="OCI431" s="575"/>
      <c r="OCJ431" s="575"/>
      <c r="OCK431" s="575"/>
      <c r="OCL431" s="575"/>
      <c r="OCM431" s="575"/>
      <c r="OCN431" s="575"/>
      <c r="OCO431" s="575"/>
      <c r="OCP431" s="575"/>
      <c r="OCQ431" s="575"/>
      <c r="OCR431" s="575"/>
      <c r="OCS431" s="575"/>
      <c r="OCT431" s="575"/>
      <c r="OCU431" s="575"/>
      <c r="OCV431" s="575"/>
      <c r="OCW431" s="575"/>
      <c r="OCX431" s="575"/>
      <c r="OCY431" s="575"/>
      <c r="OCZ431" s="575"/>
      <c r="ODA431" s="575"/>
      <c r="ODB431" s="575"/>
      <c r="ODC431" s="575"/>
      <c r="ODD431" s="575"/>
      <c r="ODE431" s="575"/>
      <c r="ODF431" s="575"/>
      <c r="ODG431" s="575"/>
      <c r="ODH431" s="575"/>
      <c r="ODI431" s="575"/>
      <c r="ODJ431" s="575"/>
      <c r="ODK431" s="575"/>
      <c r="ODL431" s="575"/>
      <c r="ODM431" s="575"/>
      <c r="ODN431" s="575"/>
      <c r="ODO431" s="575"/>
      <c r="ODP431" s="575"/>
      <c r="ODQ431" s="575"/>
      <c r="ODR431" s="575"/>
      <c r="ODS431" s="575"/>
      <c r="ODT431" s="575"/>
      <c r="ODU431" s="575"/>
      <c r="ODV431" s="575"/>
      <c r="ODW431" s="575"/>
      <c r="ODX431" s="575"/>
      <c r="ODY431" s="575"/>
      <c r="ODZ431" s="575"/>
      <c r="OEA431" s="575"/>
      <c r="OEB431" s="575"/>
      <c r="OEC431" s="575"/>
      <c r="OED431" s="575"/>
      <c r="OEE431" s="575"/>
      <c r="OEF431" s="575"/>
      <c r="OEG431" s="575"/>
      <c r="OEH431" s="575"/>
      <c r="OEI431" s="575"/>
      <c r="OEJ431" s="575"/>
      <c r="OEK431" s="575"/>
      <c r="OEL431" s="575"/>
      <c r="OEM431" s="575"/>
      <c r="OEN431" s="575"/>
      <c r="OEO431" s="575"/>
      <c r="OEP431" s="575"/>
      <c r="OEQ431" s="575"/>
      <c r="OER431" s="575"/>
      <c r="OES431" s="575"/>
      <c r="OET431" s="575"/>
      <c r="OEU431" s="575"/>
      <c r="OEV431" s="575"/>
      <c r="OEW431" s="575"/>
      <c r="OEX431" s="575"/>
      <c r="OEY431" s="575"/>
      <c r="OEZ431" s="575"/>
      <c r="OFA431" s="575"/>
      <c r="OFB431" s="575"/>
      <c r="OFC431" s="575"/>
      <c r="OFD431" s="575"/>
      <c r="OFE431" s="575"/>
      <c r="OFF431" s="575"/>
      <c r="OFG431" s="575"/>
      <c r="OFH431" s="575"/>
      <c r="OFI431" s="575"/>
      <c r="OFJ431" s="575"/>
      <c r="OFK431" s="575"/>
      <c r="OFL431" s="575"/>
      <c r="OFM431" s="575"/>
      <c r="OFN431" s="575"/>
      <c r="OFO431" s="575"/>
      <c r="OFP431" s="575"/>
      <c r="OFQ431" s="575"/>
      <c r="OFR431" s="575"/>
      <c r="OFS431" s="575"/>
      <c r="OFT431" s="575"/>
      <c r="OFU431" s="575"/>
      <c r="OFV431" s="575"/>
      <c r="OFW431" s="575"/>
      <c r="OFX431" s="575"/>
      <c r="OFY431" s="575"/>
      <c r="OFZ431" s="575"/>
      <c r="OGA431" s="575"/>
      <c r="OGB431" s="575"/>
      <c r="OGC431" s="575"/>
      <c r="OGD431" s="575"/>
      <c r="OGE431" s="575"/>
      <c r="OGF431" s="575"/>
      <c r="OGG431" s="575"/>
      <c r="OGH431" s="575"/>
      <c r="OGI431" s="575"/>
      <c r="OGJ431" s="575"/>
      <c r="OGK431" s="575"/>
      <c r="OGL431" s="575"/>
      <c r="OGM431" s="575"/>
      <c r="OGN431" s="575"/>
      <c r="OGO431" s="575"/>
      <c r="OGP431" s="575"/>
      <c r="OGQ431" s="575"/>
      <c r="OGR431" s="575"/>
      <c r="OGS431" s="575"/>
      <c r="OGT431" s="575"/>
      <c r="OGU431" s="575"/>
      <c r="OGV431" s="575"/>
      <c r="OGW431" s="575"/>
      <c r="OGX431" s="575"/>
      <c r="OGY431" s="575"/>
      <c r="OGZ431" s="575"/>
      <c r="OHA431" s="575"/>
      <c r="OHB431" s="575"/>
      <c r="OHC431" s="575"/>
      <c r="OHD431" s="575"/>
      <c r="OHE431" s="575"/>
      <c r="OHF431" s="575"/>
      <c r="OHG431" s="575"/>
      <c r="OHH431" s="575"/>
      <c r="OHI431" s="575"/>
      <c r="OHJ431" s="575"/>
      <c r="OHK431" s="575"/>
      <c r="OHL431" s="575"/>
      <c r="OHM431" s="575"/>
      <c r="OHN431" s="575"/>
      <c r="OHO431" s="575"/>
      <c r="OHP431" s="575"/>
      <c r="OHQ431" s="575"/>
      <c r="OHR431" s="575"/>
      <c r="OHS431" s="575"/>
      <c r="OHT431" s="575"/>
      <c r="OHU431" s="575"/>
      <c r="OHV431" s="575"/>
      <c r="OHW431" s="575"/>
      <c r="OHX431" s="575"/>
      <c r="OHY431" s="575"/>
      <c r="OHZ431" s="575"/>
      <c r="OIA431" s="575"/>
      <c r="OIB431" s="575"/>
      <c r="OIC431" s="575"/>
      <c r="OID431" s="575"/>
      <c r="OIE431" s="575"/>
      <c r="OIF431" s="575"/>
      <c r="OIG431" s="575"/>
      <c r="OIH431" s="575"/>
      <c r="OII431" s="575"/>
      <c r="OIJ431" s="575"/>
      <c r="OIK431" s="575"/>
      <c r="OIL431" s="575"/>
      <c r="OIM431" s="575"/>
      <c r="OIN431" s="575"/>
      <c r="OIO431" s="575"/>
      <c r="OIP431" s="575"/>
      <c r="OIQ431" s="575"/>
      <c r="OIR431" s="575"/>
      <c r="OIS431" s="575"/>
      <c r="OIT431" s="575"/>
      <c r="OIU431" s="575"/>
      <c r="OIV431" s="575"/>
      <c r="OIW431" s="575"/>
      <c r="OIX431" s="575"/>
      <c r="OIY431" s="575"/>
      <c r="OIZ431" s="575"/>
      <c r="OJA431" s="575"/>
      <c r="OJB431" s="575"/>
      <c r="OJC431" s="575"/>
      <c r="OJD431" s="575"/>
      <c r="OJE431" s="575"/>
      <c r="OJF431" s="575"/>
      <c r="OJG431" s="575"/>
      <c r="OJH431" s="575"/>
      <c r="OJI431" s="575"/>
      <c r="OJJ431" s="575"/>
      <c r="OJK431" s="575"/>
      <c r="OJL431" s="575"/>
      <c r="OJM431" s="575"/>
      <c r="OJN431" s="575"/>
      <c r="OJO431" s="575"/>
      <c r="OJP431" s="575"/>
      <c r="OJQ431" s="575"/>
      <c r="OJR431" s="575"/>
      <c r="OJS431" s="575"/>
      <c r="OJT431" s="575"/>
      <c r="OJU431" s="575"/>
      <c r="OJV431" s="575"/>
      <c r="OJW431" s="575"/>
      <c r="OJX431" s="575"/>
      <c r="OJY431" s="575"/>
      <c r="OJZ431" s="575"/>
      <c r="OKA431" s="575"/>
      <c r="OKB431" s="575"/>
      <c r="OKC431" s="575"/>
      <c r="OKD431" s="575"/>
      <c r="OKE431" s="575"/>
      <c r="OKF431" s="575"/>
      <c r="OKG431" s="575"/>
      <c r="OKH431" s="575"/>
      <c r="OKI431" s="575"/>
      <c r="OKJ431" s="575"/>
      <c r="OKK431" s="575"/>
      <c r="OKL431" s="575"/>
      <c r="OKM431" s="575"/>
      <c r="OKN431" s="575"/>
      <c r="OKO431" s="575"/>
      <c r="OKP431" s="575"/>
      <c r="OKQ431" s="575"/>
      <c r="OKR431" s="575"/>
      <c r="OKS431" s="575"/>
      <c r="OKT431" s="575"/>
      <c r="OKU431" s="575"/>
      <c r="OKV431" s="575"/>
      <c r="OKW431" s="575"/>
      <c r="OKX431" s="575"/>
      <c r="OKY431" s="575"/>
      <c r="OKZ431" s="575"/>
      <c r="OLA431" s="575"/>
      <c r="OLB431" s="575"/>
      <c r="OLC431" s="575"/>
      <c r="OLD431" s="575"/>
      <c r="OLE431" s="575"/>
      <c r="OLF431" s="575"/>
      <c r="OLG431" s="575"/>
      <c r="OLH431" s="575"/>
      <c r="OLI431" s="575"/>
      <c r="OLJ431" s="575"/>
      <c r="OLK431" s="575"/>
      <c r="OLL431" s="575"/>
      <c r="OLM431" s="575"/>
      <c r="OLN431" s="575"/>
      <c r="OLO431" s="575"/>
      <c r="OLP431" s="575"/>
      <c r="OLQ431" s="575"/>
      <c r="OLR431" s="575"/>
      <c r="OLS431" s="575"/>
      <c r="OLT431" s="575"/>
      <c r="OLU431" s="575"/>
      <c r="OLV431" s="575"/>
      <c r="OLW431" s="575"/>
      <c r="OLX431" s="575"/>
      <c r="OLY431" s="575"/>
      <c r="OLZ431" s="575"/>
      <c r="OMA431" s="575"/>
      <c r="OMB431" s="575"/>
      <c r="OMC431" s="575"/>
      <c r="OMD431" s="575"/>
      <c r="OME431" s="575"/>
      <c r="OMF431" s="575"/>
      <c r="OMG431" s="575"/>
      <c r="OMH431" s="575"/>
      <c r="OMI431" s="575"/>
      <c r="OMJ431" s="575"/>
      <c r="OMK431" s="575"/>
      <c r="OML431" s="575"/>
      <c r="OMM431" s="575"/>
      <c r="OMN431" s="575"/>
      <c r="OMO431" s="575"/>
      <c r="OMP431" s="575"/>
      <c r="OMQ431" s="575"/>
      <c r="OMR431" s="575"/>
      <c r="OMS431" s="575"/>
      <c r="OMT431" s="575"/>
      <c r="OMU431" s="575"/>
      <c r="OMV431" s="575"/>
      <c r="OMW431" s="575"/>
      <c r="OMX431" s="575"/>
      <c r="OMY431" s="575"/>
      <c r="OMZ431" s="575"/>
      <c r="ONA431" s="575"/>
      <c r="ONB431" s="575"/>
      <c r="ONC431" s="575"/>
      <c r="OND431" s="575"/>
      <c r="ONE431" s="575"/>
      <c r="ONF431" s="575"/>
      <c r="ONG431" s="575"/>
      <c r="ONH431" s="575"/>
      <c r="ONI431" s="575"/>
      <c r="ONJ431" s="575"/>
      <c r="ONK431" s="575"/>
      <c r="ONL431" s="575"/>
      <c r="ONM431" s="575"/>
      <c r="ONN431" s="575"/>
      <c r="ONO431" s="575"/>
      <c r="ONP431" s="575"/>
      <c r="ONQ431" s="575"/>
      <c r="ONR431" s="575"/>
      <c r="ONS431" s="575"/>
      <c r="ONT431" s="575"/>
      <c r="ONU431" s="575"/>
      <c r="ONV431" s="575"/>
      <c r="ONW431" s="575"/>
      <c r="ONX431" s="575"/>
      <c r="ONY431" s="575"/>
      <c r="ONZ431" s="575"/>
      <c r="OOA431" s="575"/>
      <c r="OOB431" s="575"/>
      <c r="OOC431" s="575"/>
      <c r="OOD431" s="575"/>
      <c r="OOE431" s="575"/>
      <c r="OOF431" s="575"/>
      <c r="OOG431" s="575"/>
      <c r="OOH431" s="575"/>
      <c r="OOI431" s="575"/>
      <c r="OOJ431" s="575"/>
      <c r="OOK431" s="575"/>
      <c r="OOL431" s="575"/>
      <c r="OOM431" s="575"/>
      <c r="OON431" s="575"/>
      <c r="OOO431" s="575"/>
      <c r="OOP431" s="575"/>
      <c r="OOQ431" s="575"/>
      <c r="OOR431" s="575"/>
      <c r="OOS431" s="575"/>
      <c r="OOT431" s="575"/>
      <c r="OOU431" s="575"/>
      <c r="OOV431" s="575"/>
      <c r="OOW431" s="575"/>
      <c r="OOX431" s="575"/>
      <c r="OOY431" s="575"/>
      <c r="OOZ431" s="575"/>
      <c r="OPA431" s="575"/>
      <c r="OPB431" s="575"/>
      <c r="OPC431" s="575"/>
      <c r="OPD431" s="575"/>
      <c r="OPE431" s="575"/>
      <c r="OPF431" s="575"/>
      <c r="OPG431" s="575"/>
      <c r="OPH431" s="575"/>
      <c r="OPI431" s="575"/>
      <c r="OPJ431" s="575"/>
      <c r="OPK431" s="575"/>
      <c r="OPL431" s="575"/>
      <c r="OPM431" s="575"/>
      <c r="OPN431" s="575"/>
      <c r="OPO431" s="575"/>
      <c r="OPP431" s="575"/>
      <c r="OPQ431" s="575"/>
      <c r="OPR431" s="575"/>
      <c r="OPS431" s="575"/>
      <c r="OPT431" s="575"/>
      <c r="OPU431" s="575"/>
      <c r="OPV431" s="575"/>
      <c r="OPW431" s="575"/>
      <c r="OPX431" s="575"/>
      <c r="OPY431" s="575"/>
      <c r="OPZ431" s="575"/>
      <c r="OQA431" s="575"/>
      <c r="OQB431" s="575"/>
      <c r="OQC431" s="575"/>
      <c r="OQD431" s="575"/>
      <c r="OQE431" s="575"/>
      <c r="OQF431" s="575"/>
      <c r="OQG431" s="575"/>
      <c r="OQH431" s="575"/>
      <c r="OQI431" s="575"/>
      <c r="OQJ431" s="575"/>
      <c r="OQK431" s="575"/>
      <c r="OQL431" s="575"/>
      <c r="OQM431" s="575"/>
      <c r="OQN431" s="575"/>
      <c r="OQO431" s="575"/>
      <c r="OQP431" s="575"/>
      <c r="OQQ431" s="575"/>
      <c r="OQR431" s="575"/>
      <c r="OQS431" s="575"/>
      <c r="OQT431" s="575"/>
      <c r="OQU431" s="575"/>
      <c r="OQV431" s="575"/>
      <c r="OQW431" s="575"/>
      <c r="OQX431" s="575"/>
      <c r="OQY431" s="575"/>
      <c r="OQZ431" s="575"/>
      <c r="ORA431" s="575"/>
      <c r="ORB431" s="575"/>
      <c r="ORC431" s="575"/>
      <c r="ORD431" s="575"/>
      <c r="ORE431" s="575"/>
      <c r="ORF431" s="575"/>
      <c r="ORG431" s="575"/>
      <c r="ORH431" s="575"/>
      <c r="ORI431" s="575"/>
      <c r="ORJ431" s="575"/>
      <c r="ORK431" s="575"/>
      <c r="ORL431" s="575"/>
      <c r="ORM431" s="575"/>
      <c r="ORN431" s="575"/>
      <c r="ORO431" s="575"/>
      <c r="ORP431" s="575"/>
      <c r="ORQ431" s="575"/>
      <c r="ORR431" s="575"/>
      <c r="ORS431" s="575"/>
      <c r="ORT431" s="575"/>
      <c r="ORU431" s="575"/>
      <c r="ORV431" s="575"/>
      <c r="ORW431" s="575"/>
      <c r="ORX431" s="575"/>
      <c r="ORY431" s="575"/>
      <c r="ORZ431" s="575"/>
      <c r="OSA431" s="575"/>
      <c r="OSB431" s="575"/>
      <c r="OSC431" s="575"/>
      <c r="OSD431" s="575"/>
      <c r="OSE431" s="575"/>
      <c r="OSF431" s="575"/>
      <c r="OSG431" s="575"/>
      <c r="OSH431" s="575"/>
      <c r="OSI431" s="575"/>
      <c r="OSJ431" s="575"/>
      <c r="OSK431" s="575"/>
      <c r="OSL431" s="575"/>
      <c r="OSM431" s="575"/>
      <c r="OSN431" s="575"/>
      <c r="OSO431" s="575"/>
      <c r="OSP431" s="575"/>
      <c r="OSQ431" s="575"/>
      <c r="OSR431" s="575"/>
      <c r="OSS431" s="575"/>
      <c r="OST431" s="575"/>
      <c r="OSU431" s="575"/>
      <c r="OSV431" s="575"/>
      <c r="OSW431" s="575"/>
      <c r="OSX431" s="575"/>
      <c r="OSY431" s="575"/>
      <c r="OSZ431" s="575"/>
      <c r="OTA431" s="575"/>
      <c r="OTB431" s="575"/>
      <c r="OTC431" s="575"/>
      <c r="OTD431" s="575"/>
      <c r="OTE431" s="575"/>
      <c r="OTF431" s="575"/>
      <c r="OTG431" s="575"/>
      <c r="OTH431" s="575"/>
      <c r="OTI431" s="575"/>
      <c r="OTJ431" s="575"/>
      <c r="OTK431" s="575"/>
      <c r="OTL431" s="575"/>
      <c r="OTM431" s="575"/>
      <c r="OTN431" s="575"/>
      <c r="OTO431" s="575"/>
      <c r="OTP431" s="575"/>
      <c r="OTQ431" s="575"/>
      <c r="OTR431" s="575"/>
      <c r="OTS431" s="575"/>
      <c r="OTT431" s="575"/>
      <c r="OTU431" s="575"/>
      <c r="OTV431" s="575"/>
      <c r="OTW431" s="575"/>
      <c r="OTX431" s="575"/>
      <c r="OTY431" s="575"/>
      <c r="OTZ431" s="575"/>
      <c r="OUA431" s="575"/>
      <c r="OUB431" s="575"/>
      <c r="OUC431" s="575"/>
      <c r="OUD431" s="575"/>
      <c r="OUE431" s="575"/>
      <c r="OUF431" s="575"/>
      <c r="OUG431" s="575"/>
      <c r="OUH431" s="575"/>
      <c r="OUI431" s="575"/>
      <c r="OUJ431" s="575"/>
      <c r="OUK431" s="575"/>
      <c r="OUL431" s="575"/>
      <c r="OUM431" s="575"/>
      <c r="OUN431" s="575"/>
      <c r="OUO431" s="575"/>
      <c r="OUP431" s="575"/>
      <c r="OUQ431" s="575"/>
      <c r="OUR431" s="575"/>
      <c r="OUS431" s="575"/>
      <c r="OUT431" s="575"/>
      <c r="OUU431" s="575"/>
      <c r="OUV431" s="575"/>
      <c r="OUW431" s="575"/>
      <c r="OUX431" s="575"/>
      <c r="OUY431" s="575"/>
      <c r="OUZ431" s="575"/>
      <c r="OVA431" s="575"/>
      <c r="OVB431" s="575"/>
      <c r="OVC431" s="575"/>
      <c r="OVD431" s="575"/>
      <c r="OVE431" s="575"/>
      <c r="OVF431" s="575"/>
      <c r="OVG431" s="575"/>
      <c r="OVH431" s="575"/>
      <c r="OVI431" s="575"/>
      <c r="OVJ431" s="575"/>
      <c r="OVK431" s="575"/>
      <c r="OVL431" s="575"/>
      <c r="OVM431" s="575"/>
      <c r="OVN431" s="575"/>
      <c r="OVO431" s="575"/>
      <c r="OVP431" s="575"/>
      <c r="OVQ431" s="575"/>
      <c r="OVR431" s="575"/>
      <c r="OVS431" s="575"/>
      <c r="OVT431" s="575"/>
      <c r="OVU431" s="575"/>
      <c r="OVV431" s="575"/>
      <c r="OVW431" s="575"/>
      <c r="OVX431" s="575"/>
      <c r="OVY431" s="575"/>
      <c r="OVZ431" s="575"/>
      <c r="OWA431" s="575"/>
      <c r="OWB431" s="575"/>
      <c r="OWC431" s="575"/>
      <c r="OWD431" s="575"/>
      <c r="OWE431" s="575"/>
      <c r="OWF431" s="575"/>
      <c r="OWG431" s="575"/>
      <c r="OWH431" s="575"/>
      <c r="OWI431" s="575"/>
      <c r="OWJ431" s="575"/>
      <c r="OWK431" s="575"/>
      <c r="OWL431" s="575"/>
      <c r="OWM431" s="575"/>
      <c r="OWN431" s="575"/>
      <c r="OWO431" s="575"/>
      <c r="OWP431" s="575"/>
      <c r="OWQ431" s="575"/>
      <c r="OWR431" s="575"/>
      <c r="OWS431" s="575"/>
      <c r="OWT431" s="575"/>
      <c r="OWU431" s="575"/>
      <c r="OWV431" s="575"/>
      <c r="OWW431" s="575"/>
      <c r="OWX431" s="575"/>
      <c r="OWY431" s="575"/>
      <c r="OWZ431" s="575"/>
      <c r="OXA431" s="575"/>
      <c r="OXB431" s="575"/>
      <c r="OXC431" s="575"/>
      <c r="OXD431" s="575"/>
      <c r="OXE431" s="575"/>
      <c r="OXF431" s="575"/>
      <c r="OXG431" s="575"/>
      <c r="OXH431" s="575"/>
      <c r="OXI431" s="575"/>
      <c r="OXJ431" s="575"/>
      <c r="OXK431" s="575"/>
      <c r="OXL431" s="575"/>
      <c r="OXM431" s="575"/>
      <c r="OXN431" s="575"/>
      <c r="OXO431" s="575"/>
      <c r="OXP431" s="575"/>
      <c r="OXQ431" s="575"/>
      <c r="OXR431" s="575"/>
      <c r="OXS431" s="575"/>
      <c r="OXT431" s="575"/>
      <c r="OXU431" s="575"/>
      <c r="OXV431" s="575"/>
      <c r="OXW431" s="575"/>
      <c r="OXX431" s="575"/>
      <c r="OXY431" s="575"/>
      <c r="OXZ431" s="575"/>
      <c r="OYA431" s="575"/>
      <c r="OYB431" s="575"/>
      <c r="OYC431" s="575"/>
      <c r="OYD431" s="575"/>
      <c r="OYE431" s="575"/>
      <c r="OYF431" s="575"/>
      <c r="OYG431" s="575"/>
      <c r="OYH431" s="575"/>
      <c r="OYI431" s="575"/>
      <c r="OYJ431" s="575"/>
      <c r="OYK431" s="575"/>
      <c r="OYL431" s="575"/>
      <c r="OYM431" s="575"/>
      <c r="OYN431" s="575"/>
      <c r="OYO431" s="575"/>
      <c r="OYP431" s="575"/>
      <c r="OYQ431" s="575"/>
      <c r="OYR431" s="575"/>
      <c r="OYS431" s="575"/>
      <c r="OYT431" s="575"/>
      <c r="OYU431" s="575"/>
      <c r="OYV431" s="575"/>
      <c r="OYW431" s="575"/>
      <c r="OYX431" s="575"/>
      <c r="OYY431" s="575"/>
      <c r="OYZ431" s="575"/>
      <c r="OZA431" s="575"/>
      <c r="OZB431" s="575"/>
      <c r="OZC431" s="575"/>
      <c r="OZD431" s="575"/>
      <c r="OZE431" s="575"/>
      <c r="OZF431" s="575"/>
      <c r="OZG431" s="575"/>
      <c r="OZH431" s="575"/>
      <c r="OZI431" s="575"/>
      <c r="OZJ431" s="575"/>
      <c r="OZK431" s="575"/>
      <c r="OZL431" s="575"/>
      <c r="OZM431" s="575"/>
      <c r="OZN431" s="575"/>
      <c r="OZO431" s="575"/>
      <c r="OZP431" s="575"/>
      <c r="OZQ431" s="575"/>
      <c r="OZR431" s="575"/>
      <c r="OZS431" s="575"/>
      <c r="OZT431" s="575"/>
      <c r="OZU431" s="575"/>
      <c r="OZV431" s="575"/>
      <c r="OZW431" s="575"/>
      <c r="OZX431" s="575"/>
      <c r="OZY431" s="575"/>
      <c r="OZZ431" s="575"/>
      <c r="PAA431" s="575"/>
      <c r="PAB431" s="575"/>
      <c r="PAC431" s="575"/>
      <c r="PAD431" s="575"/>
      <c r="PAE431" s="575"/>
      <c r="PAF431" s="575"/>
      <c r="PAG431" s="575"/>
      <c r="PAH431" s="575"/>
      <c r="PAI431" s="575"/>
      <c r="PAJ431" s="575"/>
      <c r="PAK431" s="575"/>
      <c r="PAL431" s="575"/>
      <c r="PAM431" s="575"/>
      <c r="PAN431" s="575"/>
      <c r="PAO431" s="575"/>
      <c r="PAP431" s="575"/>
      <c r="PAQ431" s="575"/>
      <c r="PAR431" s="575"/>
      <c r="PAS431" s="575"/>
      <c r="PAT431" s="575"/>
      <c r="PAU431" s="575"/>
      <c r="PAV431" s="575"/>
      <c r="PAW431" s="575"/>
      <c r="PAX431" s="575"/>
      <c r="PAY431" s="575"/>
      <c r="PAZ431" s="575"/>
      <c r="PBA431" s="575"/>
      <c r="PBB431" s="575"/>
      <c r="PBC431" s="575"/>
      <c r="PBD431" s="575"/>
      <c r="PBE431" s="575"/>
      <c r="PBF431" s="575"/>
      <c r="PBG431" s="575"/>
      <c r="PBH431" s="575"/>
      <c r="PBI431" s="575"/>
      <c r="PBJ431" s="575"/>
      <c r="PBK431" s="575"/>
      <c r="PBL431" s="575"/>
      <c r="PBM431" s="575"/>
      <c r="PBN431" s="575"/>
      <c r="PBO431" s="575"/>
      <c r="PBP431" s="575"/>
      <c r="PBQ431" s="575"/>
      <c r="PBR431" s="575"/>
      <c r="PBS431" s="575"/>
      <c r="PBT431" s="575"/>
      <c r="PBU431" s="575"/>
      <c r="PBV431" s="575"/>
      <c r="PBW431" s="575"/>
      <c r="PBX431" s="575"/>
      <c r="PBY431" s="575"/>
      <c r="PBZ431" s="575"/>
      <c r="PCA431" s="575"/>
      <c r="PCB431" s="575"/>
      <c r="PCC431" s="575"/>
      <c r="PCD431" s="575"/>
      <c r="PCE431" s="575"/>
      <c r="PCF431" s="575"/>
      <c r="PCG431" s="575"/>
      <c r="PCH431" s="575"/>
      <c r="PCI431" s="575"/>
      <c r="PCJ431" s="575"/>
      <c r="PCK431" s="575"/>
      <c r="PCL431" s="575"/>
      <c r="PCM431" s="575"/>
      <c r="PCN431" s="575"/>
      <c r="PCO431" s="575"/>
      <c r="PCP431" s="575"/>
      <c r="PCQ431" s="575"/>
      <c r="PCR431" s="575"/>
      <c r="PCS431" s="575"/>
      <c r="PCT431" s="575"/>
      <c r="PCU431" s="575"/>
      <c r="PCV431" s="575"/>
      <c r="PCW431" s="575"/>
      <c r="PCX431" s="575"/>
      <c r="PCY431" s="575"/>
      <c r="PCZ431" s="575"/>
      <c r="PDA431" s="575"/>
      <c r="PDB431" s="575"/>
      <c r="PDC431" s="575"/>
      <c r="PDD431" s="575"/>
      <c r="PDE431" s="575"/>
      <c r="PDF431" s="575"/>
      <c r="PDG431" s="575"/>
      <c r="PDH431" s="575"/>
      <c r="PDI431" s="575"/>
      <c r="PDJ431" s="575"/>
      <c r="PDK431" s="575"/>
      <c r="PDL431" s="575"/>
      <c r="PDM431" s="575"/>
      <c r="PDN431" s="575"/>
      <c r="PDO431" s="575"/>
      <c r="PDP431" s="575"/>
      <c r="PDQ431" s="575"/>
      <c r="PDR431" s="575"/>
      <c r="PDS431" s="575"/>
      <c r="PDT431" s="575"/>
      <c r="PDU431" s="575"/>
      <c r="PDV431" s="575"/>
      <c r="PDW431" s="575"/>
      <c r="PDX431" s="575"/>
      <c r="PDY431" s="575"/>
      <c r="PDZ431" s="575"/>
      <c r="PEA431" s="575"/>
      <c r="PEB431" s="575"/>
      <c r="PEC431" s="575"/>
      <c r="PED431" s="575"/>
      <c r="PEE431" s="575"/>
      <c r="PEF431" s="575"/>
      <c r="PEG431" s="575"/>
      <c r="PEH431" s="575"/>
      <c r="PEI431" s="575"/>
      <c r="PEJ431" s="575"/>
      <c r="PEK431" s="575"/>
      <c r="PEL431" s="575"/>
      <c r="PEM431" s="575"/>
      <c r="PEN431" s="575"/>
      <c r="PEO431" s="575"/>
      <c r="PEP431" s="575"/>
      <c r="PEQ431" s="575"/>
      <c r="PER431" s="575"/>
      <c r="PES431" s="575"/>
      <c r="PET431" s="575"/>
      <c r="PEU431" s="575"/>
      <c r="PEV431" s="575"/>
      <c r="PEW431" s="575"/>
      <c r="PEX431" s="575"/>
      <c r="PEY431" s="575"/>
      <c r="PEZ431" s="575"/>
      <c r="PFA431" s="575"/>
      <c r="PFB431" s="575"/>
      <c r="PFC431" s="575"/>
      <c r="PFD431" s="575"/>
      <c r="PFE431" s="575"/>
      <c r="PFF431" s="575"/>
      <c r="PFG431" s="575"/>
      <c r="PFH431" s="575"/>
      <c r="PFI431" s="575"/>
      <c r="PFJ431" s="575"/>
      <c r="PFK431" s="575"/>
      <c r="PFL431" s="575"/>
      <c r="PFM431" s="575"/>
      <c r="PFN431" s="575"/>
      <c r="PFO431" s="575"/>
      <c r="PFP431" s="575"/>
      <c r="PFQ431" s="575"/>
      <c r="PFR431" s="575"/>
      <c r="PFS431" s="575"/>
      <c r="PFT431" s="575"/>
      <c r="PFU431" s="575"/>
      <c r="PFV431" s="575"/>
      <c r="PFW431" s="575"/>
      <c r="PFX431" s="575"/>
      <c r="PFY431" s="575"/>
      <c r="PFZ431" s="575"/>
      <c r="PGA431" s="575"/>
      <c r="PGB431" s="575"/>
      <c r="PGC431" s="575"/>
      <c r="PGD431" s="575"/>
      <c r="PGE431" s="575"/>
      <c r="PGF431" s="575"/>
      <c r="PGG431" s="575"/>
      <c r="PGH431" s="575"/>
      <c r="PGI431" s="575"/>
      <c r="PGJ431" s="575"/>
      <c r="PGK431" s="575"/>
      <c r="PGL431" s="575"/>
      <c r="PGM431" s="575"/>
      <c r="PGN431" s="575"/>
      <c r="PGO431" s="575"/>
      <c r="PGP431" s="575"/>
      <c r="PGQ431" s="575"/>
      <c r="PGR431" s="575"/>
      <c r="PGS431" s="575"/>
      <c r="PGT431" s="575"/>
      <c r="PGU431" s="575"/>
      <c r="PGV431" s="575"/>
      <c r="PGW431" s="575"/>
      <c r="PGX431" s="575"/>
      <c r="PGY431" s="575"/>
      <c r="PGZ431" s="575"/>
      <c r="PHA431" s="575"/>
      <c r="PHB431" s="575"/>
      <c r="PHC431" s="575"/>
      <c r="PHD431" s="575"/>
      <c r="PHE431" s="575"/>
      <c r="PHF431" s="575"/>
      <c r="PHG431" s="575"/>
      <c r="PHH431" s="575"/>
      <c r="PHI431" s="575"/>
      <c r="PHJ431" s="575"/>
      <c r="PHK431" s="575"/>
      <c r="PHL431" s="575"/>
      <c r="PHM431" s="575"/>
      <c r="PHN431" s="575"/>
      <c r="PHO431" s="575"/>
      <c r="PHP431" s="575"/>
      <c r="PHQ431" s="575"/>
      <c r="PHR431" s="575"/>
      <c r="PHS431" s="575"/>
      <c r="PHT431" s="575"/>
      <c r="PHU431" s="575"/>
      <c r="PHV431" s="575"/>
      <c r="PHW431" s="575"/>
      <c r="PHX431" s="575"/>
      <c r="PHY431" s="575"/>
      <c r="PHZ431" s="575"/>
      <c r="PIA431" s="575"/>
      <c r="PIB431" s="575"/>
      <c r="PIC431" s="575"/>
      <c r="PID431" s="575"/>
      <c r="PIE431" s="575"/>
      <c r="PIF431" s="575"/>
      <c r="PIG431" s="575"/>
      <c r="PIH431" s="575"/>
      <c r="PII431" s="575"/>
      <c r="PIJ431" s="575"/>
      <c r="PIK431" s="575"/>
      <c r="PIL431" s="575"/>
      <c r="PIM431" s="575"/>
      <c r="PIN431" s="575"/>
      <c r="PIO431" s="575"/>
      <c r="PIP431" s="575"/>
      <c r="PIQ431" s="575"/>
      <c r="PIR431" s="575"/>
      <c r="PIS431" s="575"/>
      <c r="PIT431" s="575"/>
      <c r="PIU431" s="575"/>
      <c r="PIV431" s="575"/>
      <c r="PIW431" s="575"/>
      <c r="PIX431" s="575"/>
      <c r="PIY431" s="575"/>
      <c r="PIZ431" s="575"/>
      <c r="PJA431" s="575"/>
      <c r="PJB431" s="575"/>
      <c r="PJC431" s="575"/>
      <c r="PJD431" s="575"/>
      <c r="PJE431" s="575"/>
      <c r="PJF431" s="575"/>
      <c r="PJG431" s="575"/>
      <c r="PJH431" s="575"/>
      <c r="PJI431" s="575"/>
      <c r="PJJ431" s="575"/>
      <c r="PJK431" s="575"/>
      <c r="PJL431" s="575"/>
      <c r="PJM431" s="575"/>
      <c r="PJN431" s="575"/>
      <c r="PJO431" s="575"/>
      <c r="PJP431" s="575"/>
      <c r="PJQ431" s="575"/>
      <c r="PJR431" s="575"/>
      <c r="PJS431" s="575"/>
      <c r="PJT431" s="575"/>
      <c r="PJU431" s="575"/>
      <c r="PJV431" s="575"/>
      <c r="PJW431" s="575"/>
      <c r="PJX431" s="575"/>
      <c r="PJY431" s="575"/>
      <c r="PJZ431" s="575"/>
      <c r="PKA431" s="575"/>
      <c r="PKB431" s="575"/>
      <c r="PKC431" s="575"/>
      <c r="PKD431" s="575"/>
      <c r="PKE431" s="575"/>
      <c r="PKF431" s="575"/>
      <c r="PKG431" s="575"/>
      <c r="PKH431" s="575"/>
      <c r="PKI431" s="575"/>
      <c r="PKJ431" s="575"/>
      <c r="PKK431" s="575"/>
      <c r="PKL431" s="575"/>
      <c r="PKM431" s="575"/>
      <c r="PKN431" s="575"/>
      <c r="PKO431" s="575"/>
      <c r="PKP431" s="575"/>
      <c r="PKQ431" s="575"/>
      <c r="PKR431" s="575"/>
      <c r="PKS431" s="575"/>
      <c r="PKT431" s="575"/>
      <c r="PKU431" s="575"/>
      <c r="PKV431" s="575"/>
      <c r="PKW431" s="575"/>
      <c r="PKX431" s="575"/>
      <c r="PKY431" s="575"/>
      <c r="PKZ431" s="575"/>
      <c r="PLA431" s="575"/>
      <c r="PLB431" s="575"/>
      <c r="PLC431" s="575"/>
      <c r="PLD431" s="575"/>
      <c r="PLE431" s="575"/>
      <c r="PLF431" s="575"/>
      <c r="PLG431" s="575"/>
      <c r="PLH431" s="575"/>
      <c r="PLI431" s="575"/>
      <c r="PLJ431" s="575"/>
      <c r="PLK431" s="575"/>
      <c r="PLL431" s="575"/>
      <c r="PLM431" s="575"/>
      <c r="PLN431" s="575"/>
      <c r="PLO431" s="575"/>
      <c r="PLP431" s="575"/>
      <c r="PLQ431" s="575"/>
      <c r="PLR431" s="575"/>
      <c r="PLS431" s="575"/>
      <c r="PLT431" s="575"/>
      <c r="PLU431" s="575"/>
      <c r="PLV431" s="575"/>
      <c r="PLW431" s="575"/>
      <c r="PLX431" s="575"/>
      <c r="PLY431" s="575"/>
      <c r="PLZ431" s="575"/>
      <c r="PMA431" s="575"/>
      <c r="PMB431" s="575"/>
      <c r="PMC431" s="575"/>
      <c r="PMD431" s="575"/>
      <c r="PME431" s="575"/>
      <c r="PMF431" s="575"/>
      <c r="PMG431" s="575"/>
      <c r="PMH431" s="575"/>
      <c r="PMI431" s="575"/>
      <c r="PMJ431" s="575"/>
      <c r="PMK431" s="575"/>
      <c r="PML431" s="575"/>
      <c r="PMM431" s="575"/>
      <c r="PMN431" s="575"/>
      <c r="PMO431" s="575"/>
      <c r="PMP431" s="575"/>
      <c r="PMQ431" s="575"/>
      <c r="PMR431" s="575"/>
      <c r="PMS431" s="575"/>
      <c r="PMT431" s="575"/>
      <c r="PMU431" s="575"/>
      <c r="PMV431" s="575"/>
      <c r="PMW431" s="575"/>
      <c r="PMX431" s="575"/>
      <c r="PMY431" s="575"/>
      <c r="PMZ431" s="575"/>
      <c r="PNA431" s="575"/>
      <c r="PNB431" s="575"/>
      <c r="PNC431" s="575"/>
      <c r="PND431" s="575"/>
      <c r="PNE431" s="575"/>
      <c r="PNF431" s="575"/>
      <c r="PNG431" s="575"/>
      <c r="PNH431" s="575"/>
      <c r="PNI431" s="575"/>
      <c r="PNJ431" s="575"/>
      <c r="PNK431" s="575"/>
      <c r="PNL431" s="575"/>
      <c r="PNM431" s="575"/>
      <c r="PNN431" s="575"/>
      <c r="PNO431" s="575"/>
      <c r="PNP431" s="575"/>
      <c r="PNQ431" s="575"/>
      <c r="PNR431" s="575"/>
      <c r="PNS431" s="575"/>
      <c r="PNT431" s="575"/>
      <c r="PNU431" s="575"/>
      <c r="PNV431" s="575"/>
      <c r="PNW431" s="575"/>
      <c r="PNX431" s="575"/>
      <c r="PNY431" s="575"/>
      <c r="PNZ431" s="575"/>
      <c r="POA431" s="575"/>
      <c r="POB431" s="575"/>
      <c r="POC431" s="575"/>
      <c r="POD431" s="575"/>
      <c r="POE431" s="575"/>
      <c r="POF431" s="575"/>
      <c r="POG431" s="575"/>
      <c r="POH431" s="575"/>
      <c r="POI431" s="575"/>
      <c r="POJ431" s="575"/>
      <c r="POK431" s="575"/>
      <c r="POL431" s="575"/>
      <c r="POM431" s="575"/>
      <c r="PON431" s="575"/>
      <c r="POO431" s="575"/>
      <c r="POP431" s="575"/>
      <c r="POQ431" s="575"/>
      <c r="POR431" s="575"/>
      <c r="POS431" s="575"/>
      <c r="POT431" s="575"/>
      <c r="POU431" s="575"/>
      <c r="POV431" s="575"/>
      <c r="POW431" s="575"/>
      <c r="POX431" s="575"/>
      <c r="POY431" s="575"/>
      <c r="POZ431" s="575"/>
      <c r="PPA431" s="575"/>
      <c r="PPB431" s="575"/>
      <c r="PPC431" s="575"/>
      <c r="PPD431" s="575"/>
      <c r="PPE431" s="575"/>
      <c r="PPF431" s="575"/>
      <c r="PPG431" s="575"/>
      <c r="PPH431" s="575"/>
      <c r="PPI431" s="575"/>
      <c r="PPJ431" s="575"/>
      <c r="PPK431" s="575"/>
      <c r="PPL431" s="575"/>
      <c r="PPM431" s="575"/>
      <c r="PPN431" s="575"/>
      <c r="PPO431" s="575"/>
      <c r="PPP431" s="575"/>
      <c r="PPQ431" s="575"/>
      <c r="PPR431" s="575"/>
      <c r="PPS431" s="575"/>
      <c r="PPT431" s="575"/>
      <c r="PPU431" s="575"/>
      <c r="PPV431" s="575"/>
      <c r="PPW431" s="575"/>
      <c r="PPX431" s="575"/>
      <c r="PPY431" s="575"/>
      <c r="PPZ431" s="575"/>
      <c r="PQA431" s="575"/>
      <c r="PQB431" s="575"/>
      <c r="PQC431" s="575"/>
      <c r="PQD431" s="575"/>
      <c r="PQE431" s="575"/>
      <c r="PQF431" s="575"/>
      <c r="PQG431" s="575"/>
      <c r="PQH431" s="575"/>
      <c r="PQI431" s="575"/>
      <c r="PQJ431" s="575"/>
      <c r="PQK431" s="575"/>
      <c r="PQL431" s="575"/>
      <c r="PQM431" s="575"/>
      <c r="PQN431" s="575"/>
      <c r="PQO431" s="575"/>
      <c r="PQP431" s="575"/>
      <c r="PQQ431" s="575"/>
      <c r="PQR431" s="575"/>
      <c r="PQS431" s="575"/>
      <c r="PQT431" s="575"/>
      <c r="PQU431" s="575"/>
      <c r="PQV431" s="575"/>
      <c r="PQW431" s="575"/>
      <c r="PQX431" s="575"/>
      <c r="PQY431" s="575"/>
      <c r="PQZ431" s="575"/>
      <c r="PRA431" s="575"/>
      <c r="PRB431" s="575"/>
      <c r="PRC431" s="575"/>
      <c r="PRD431" s="575"/>
      <c r="PRE431" s="575"/>
      <c r="PRF431" s="575"/>
      <c r="PRG431" s="575"/>
      <c r="PRH431" s="575"/>
      <c r="PRI431" s="575"/>
      <c r="PRJ431" s="575"/>
      <c r="PRK431" s="575"/>
      <c r="PRL431" s="575"/>
      <c r="PRM431" s="575"/>
      <c r="PRN431" s="575"/>
      <c r="PRO431" s="575"/>
      <c r="PRP431" s="575"/>
      <c r="PRQ431" s="575"/>
      <c r="PRR431" s="575"/>
      <c r="PRS431" s="575"/>
      <c r="PRT431" s="575"/>
      <c r="PRU431" s="575"/>
      <c r="PRV431" s="575"/>
      <c r="PRW431" s="575"/>
      <c r="PRX431" s="575"/>
      <c r="PRY431" s="575"/>
      <c r="PRZ431" s="575"/>
      <c r="PSA431" s="575"/>
      <c r="PSB431" s="575"/>
      <c r="PSC431" s="575"/>
      <c r="PSD431" s="575"/>
      <c r="PSE431" s="575"/>
      <c r="PSF431" s="575"/>
      <c r="PSG431" s="575"/>
      <c r="PSH431" s="575"/>
      <c r="PSI431" s="575"/>
      <c r="PSJ431" s="575"/>
      <c r="PSK431" s="575"/>
      <c r="PSL431" s="575"/>
      <c r="PSM431" s="575"/>
      <c r="PSN431" s="575"/>
      <c r="PSO431" s="575"/>
      <c r="PSP431" s="575"/>
      <c r="PSQ431" s="575"/>
      <c r="PSR431" s="575"/>
      <c r="PSS431" s="575"/>
      <c r="PST431" s="575"/>
      <c r="PSU431" s="575"/>
      <c r="PSV431" s="575"/>
      <c r="PSW431" s="575"/>
      <c r="PSX431" s="575"/>
      <c r="PSY431" s="575"/>
      <c r="PSZ431" s="575"/>
      <c r="PTA431" s="575"/>
      <c r="PTB431" s="575"/>
      <c r="PTC431" s="575"/>
      <c r="PTD431" s="575"/>
      <c r="PTE431" s="575"/>
      <c r="PTF431" s="575"/>
      <c r="PTG431" s="575"/>
      <c r="PTH431" s="575"/>
      <c r="PTI431" s="575"/>
      <c r="PTJ431" s="575"/>
      <c r="PTK431" s="575"/>
      <c r="PTL431" s="575"/>
      <c r="PTM431" s="575"/>
      <c r="PTN431" s="575"/>
      <c r="PTO431" s="575"/>
      <c r="PTP431" s="575"/>
      <c r="PTQ431" s="575"/>
      <c r="PTR431" s="575"/>
      <c r="PTS431" s="575"/>
      <c r="PTT431" s="575"/>
      <c r="PTU431" s="575"/>
      <c r="PTV431" s="575"/>
      <c r="PTW431" s="575"/>
      <c r="PTX431" s="575"/>
      <c r="PTY431" s="575"/>
      <c r="PTZ431" s="575"/>
      <c r="PUA431" s="575"/>
      <c r="PUB431" s="575"/>
      <c r="PUC431" s="575"/>
      <c r="PUD431" s="575"/>
      <c r="PUE431" s="575"/>
      <c r="PUF431" s="575"/>
      <c r="PUG431" s="575"/>
      <c r="PUH431" s="575"/>
      <c r="PUI431" s="575"/>
      <c r="PUJ431" s="575"/>
      <c r="PUK431" s="575"/>
      <c r="PUL431" s="575"/>
      <c r="PUM431" s="575"/>
      <c r="PUN431" s="575"/>
      <c r="PUO431" s="575"/>
      <c r="PUP431" s="575"/>
      <c r="PUQ431" s="575"/>
      <c r="PUR431" s="575"/>
      <c r="PUS431" s="575"/>
      <c r="PUT431" s="575"/>
      <c r="PUU431" s="575"/>
      <c r="PUV431" s="575"/>
      <c r="PUW431" s="575"/>
      <c r="PUX431" s="575"/>
      <c r="PUY431" s="575"/>
      <c r="PUZ431" s="575"/>
      <c r="PVA431" s="575"/>
      <c r="PVB431" s="575"/>
      <c r="PVC431" s="575"/>
      <c r="PVD431" s="575"/>
      <c r="PVE431" s="575"/>
      <c r="PVF431" s="575"/>
      <c r="PVG431" s="575"/>
      <c r="PVH431" s="575"/>
      <c r="PVI431" s="575"/>
      <c r="PVJ431" s="575"/>
      <c r="PVK431" s="575"/>
      <c r="PVL431" s="575"/>
      <c r="PVM431" s="575"/>
      <c r="PVN431" s="575"/>
      <c r="PVO431" s="575"/>
      <c r="PVP431" s="575"/>
      <c r="PVQ431" s="575"/>
      <c r="PVR431" s="575"/>
      <c r="PVS431" s="575"/>
      <c r="PVT431" s="575"/>
      <c r="PVU431" s="575"/>
      <c r="PVV431" s="575"/>
      <c r="PVW431" s="575"/>
      <c r="PVX431" s="575"/>
      <c r="PVY431" s="575"/>
      <c r="PVZ431" s="575"/>
      <c r="PWA431" s="575"/>
      <c r="PWB431" s="575"/>
      <c r="PWC431" s="575"/>
      <c r="PWD431" s="575"/>
      <c r="PWE431" s="575"/>
      <c r="PWF431" s="575"/>
      <c r="PWG431" s="575"/>
      <c r="PWH431" s="575"/>
      <c r="PWI431" s="575"/>
      <c r="PWJ431" s="575"/>
      <c r="PWK431" s="575"/>
      <c r="PWL431" s="575"/>
      <c r="PWM431" s="575"/>
      <c r="PWN431" s="575"/>
      <c r="PWO431" s="575"/>
      <c r="PWP431" s="575"/>
      <c r="PWQ431" s="575"/>
      <c r="PWR431" s="575"/>
      <c r="PWS431" s="575"/>
      <c r="PWT431" s="575"/>
      <c r="PWU431" s="575"/>
      <c r="PWV431" s="575"/>
      <c r="PWW431" s="575"/>
      <c r="PWX431" s="575"/>
      <c r="PWY431" s="575"/>
      <c r="PWZ431" s="575"/>
      <c r="PXA431" s="575"/>
      <c r="PXB431" s="575"/>
      <c r="PXC431" s="575"/>
      <c r="PXD431" s="575"/>
      <c r="PXE431" s="575"/>
      <c r="PXF431" s="575"/>
      <c r="PXG431" s="575"/>
      <c r="PXH431" s="575"/>
      <c r="PXI431" s="575"/>
      <c r="PXJ431" s="575"/>
      <c r="PXK431" s="575"/>
      <c r="PXL431" s="575"/>
      <c r="PXM431" s="575"/>
      <c r="PXN431" s="575"/>
      <c r="PXO431" s="575"/>
      <c r="PXP431" s="575"/>
      <c r="PXQ431" s="575"/>
      <c r="PXR431" s="575"/>
      <c r="PXS431" s="575"/>
      <c r="PXT431" s="575"/>
      <c r="PXU431" s="575"/>
      <c r="PXV431" s="575"/>
      <c r="PXW431" s="575"/>
      <c r="PXX431" s="575"/>
      <c r="PXY431" s="575"/>
      <c r="PXZ431" s="575"/>
      <c r="PYA431" s="575"/>
      <c r="PYB431" s="575"/>
      <c r="PYC431" s="575"/>
      <c r="PYD431" s="575"/>
      <c r="PYE431" s="575"/>
      <c r="PYF431" s="575"/>
      <c r="PYG431" s="575"/>
      <c r="PYH431" s="575"/>
      <c r="PYI431" s="575"/>
      <c r="PYJ431" s="575"/>
      <c r="PYK431" s="575"/>
      <c r="PYL431" s="575"/>
      <c r="PYM431" s="575"/>
      <c r="PYN431" s="575"/>
      <c r="PYO431" s="575"/>
      <c r="PYP431" s="575"/>
      <c r="PYQ431" s="575"/>
      <c r="PYR431" s="575"/>
      <c r="PYS431" s="575"/>
      <c r="PYT431" s="575"/>
      <c r="PYU431" s="575"/>
      <c r="PYV431" s="575"/>
      <c r="PYW431" s="575"/>
      <c r="PYX431" s="575"/>
      <c r="PYY431" s="575"/>
      <c r="PYZ431" s="575"/>
      <c r="PZA431" s="575"/>
      <c r="PZB431" s="575"/>
      <c r="PZC431" s="575"/>
      <c r="PZD431" s="575"/>
      <c r="PZE431" s="575"/>
      <c r="PZF431" s="575"/>
      <c r="PZG431" s="575"/>
      <c r="PZH431" s="575"/>
      <c r="PZI431" s="575"/>
      <c r="PZJ431" s="575"/>
      <c r="PZK431" s="575"/>
      <c r="PZL431" s="575"/>
      <c r="PZM431" s="575"/>
      <c r="PZN431" s="575"/>
      <c r="PZO431" s="575"/>
      <c r="PZP431" s="575"/>
      <c r="PZQ431" s="575"/>
      <c r="PZR431" s="575"/>
      <c r="PZS431" s="575"/>
      <c r="PZT431" s="575"/>
      <c r="PZU431" s="575"/>
      <c r="PZV431" s="575"/>
      <c r="PZW431" s="575"/>
      <c r="PZX431" s="575"/>
      <c r="PZY431" s="575"/>
      <c r="PZZ431" s="575"/>
      <c r="QAA431" s="575"/>
      <c r="QAB431" s="575"/>
      <c r="QAC431" s="575"/>
      <c r="QAD431" s="575"/>
      <c r="QAE431" s="575"/>
      <c r="QAF431" s="575"/>
      <c r="QAG431" s="575"/>
      <c r="QAH431" s="575"/>
      <c r="QAI431" s="575"/>
      <c r="QAJ431" s="575"/>
      <c r="QAK431" s="575"/>
      <c r="QAL431" s="575"/>
      <c r="QAM431" s="575"/>
      <c r="QAN431" s="575"/>
      <c r="QAO431" s="575"/>
      <c r="QAP431" s="575"/>
      <c r="QAQ431" s="575"/>
      <c r="QAR431" s="575"/>
      <c r="QAS431" s="575"/>
      <c r="QAT431" s="575"/>
      <c r="QAU431" s="575"/>
      <c r="QAV431" s="575"/>
      <c r="QAW431" s="575"/>
      <c r="QAX431" s="575"/>
      <c r="QAY431" s="575"/>
      <c r="QAZ431" s="575"/>
      <c r="QBA431" s="575"/>
      <c r="QBB431" s="575"/>
      <c r="QBC431" s="575"/>
      <c r="QBD431" s="575"/>
      <c r="QBE431" s="575"/>
      <c r="QBF431" s="575"/>
      <c r="QBG431" s="575"/>
      <c r="QBH431" s="575"/>
      <c r="QBI431" s="575"/>
      <c r="QBJ431" s="575"/>
      <c r="QBK431" s="575"/>
      <c r="QBL431" s="575"/>
      <c r="QBM431" s="575"/>
      <c r="QBN431" s="575"/>
      <c r="QBO431" s="575"/>
      <c r="QBP431" s="575"/>
      <c r="QBQ431" s="575"/>
      <c r="QBR431" s="575"/>
      <c r="QBS431" s="575"/>
      <c r="QBT431" s="575"/>
      <c r="QBU431" s="575"/>
      <c r="QBV431" s="575"/>
      <c r="QBW431" s="575"/>
      <c r="QBX431" s="575"/>
      <c r="QBY431" s="575"/>
      <c r="QBZ431" s="575"/>
      <c r="QCA431" s="575"/>
      <c r="QCB431" s="575"/>
      <c r="QCC431" s="575"/>
      <c r="QCD431" s="575"/>
      <c r="QCE431" s="575"/>
      <c r="QCF431" s="575"/>
      <c r="QCG431" s="575"/>
      <c r="QCH431" s="575"/>
      <c r="QCI431" s="575"/>
      <c r="QCJ431" s="575"/>
      <c r="QCK431" s="575"/>
      <c r="QCL431" s="575"/>
      <c r="QCM431" s="575"/>
      <c r="QCN431" s="575"/>
      <c r="QCO431" s="575"/>
      <c r="QCP431" s="575"/>
      <c r="QCQ431" s="575"/>
      <c r="QCR431" s="575"/>
      <c r="QCS431" s="575"/>
      <c r="QCT431" s="575"/>
      <c r="QCU431" s="575"/>
      <c r="QCV431" s="575"/>
      <c r="QCW431" s="575"/>
      <c r="QCX431" s="575"/>
      <c r="QCY431" s="575"/>
      <c r="QCZ431" s="575"/>
      <c r="QDA431" s="575"/>
      <c r="QDB431" s="575"/>
      <c r="QDC431" s="575"/>
      <c r="QDD431" s="575"/>
      <c r="QDE431" s="575"/>
      <c r="QDF431" s="575"/>
      <c r="QDG431" s="575"/>
      <c r="QDH431" s="575"/>
      <c r="QDI431" s="575"/>
      <c r="QDJ431" s="575"/>
      <c r="QDK431" s="575"/>
      <c r="QDL431" s="575"/>
      <c r="QDM431" s="575"/>
      <c r="QDN431" s="575"/>
      <c r="QDO431" s="575"/>
      <c r="QDP431" s="575"/>
      <c r="QDQ431" s="575"/>
      <c r="QDR431" s="575"/>
      <c r="QDS431" s="575"/>
      <c r="QDT431" s="575"/>
      <c r="QDU431" s="575"/>
      <c r="QDV431" s="575"/>
      <c r="QDW431" s="575"/>
      <c r="QDX431" s="575"/>
      <c r="QDY431" s="575"/>
      <c r="QDZ431" s="575"/>
      <c r="QEA431" s="575"/>
      <c r="QEB431" s="575"/>
      <c r="QEC431" s="575"/>
      <c r="QED431" s="575"/>
      <c r="QEE431" s="575"/>
      <c r="QEF431" s="575"/>
      <c r="QEG431" s="575"/>
      <c r="QEH431" s="575"/>
      <c r="QEI431" s="575"/>
      <c r="QEJ431" s="575"/>
      <c r="QEK431" s="575"/>
      <c r="QEL431" s="575"/>
      <c r="QEM431" s="575"/>
      <c r="QEN431" s="575"/>
      <c r="QEO431" s="575"/>
      <c r="QEP431" s="575"/>
      <c r="QEQ431" s="575"/>
      <c r="QER431" s="575"/>
      <c r="QES431" s="575"/>
      <c r="QET431" s="575"/>
      <c r="QEU431" s="575"/>
      <c r="QEV431" s="575"/>
      <c r="QEW431" s="575"/>
      <c r="QEX431" s="575"/>
      <c r="QEY431" s="575"/>
      <c r="QEZ431" s="575"/>
      <c r="QFA431" s="575"/>
      <c r="QFB431" s="575"/>
      <c r="QFC431" s="575"/>
      <c r="QFD431" s="575"/>
      <c r="QFE431" s="575"/>
      <c r="QFF431" s="575"/>
      <c r="QFG431" s="575"/>
      <c r="QFH431" s="575"/>
      <c r="QFI431" s="575"/>
      <c r="QFJ431" s="575"/>
      <c r="QFK431" s="575"/>
      <c r="QFL431" s="575"/>
      <c r="QFM431" s="575"/>
      <c r="QFN431" s="575"/>
      <c r="QFO431" s="575"/>
      <c r="QFP431" s="575"/>
      <c r="QFQ431" s="575"/>
      <c r="QFR431" s="575"/>
      <c r="QFS431" s="575"/>
      <c r="QFT431" s="575"/>
      <c r="QFU431" s="575"/>
      <c r="QFV431" s="575"/>
      <c r="QFW431" s="575"/>
      <c r="QFX431" s="575"/>
      <c r="QFY431" s="575"/>
      <c r="QFZ431" s="575"/>
      <c r="QGA431" s="575"/>
      <c r="QGB431" s="575"/>
      <c r="QGC431" s="575"/>
      <c r="QGD431" s="575"/>
      <c r="QGE431" s="575"/>
      <c r="QGF431" s="575"/>
      <c r="QGG431" s="575"/>
      <c r="QGH431" s="575"/>
      <c r="QGI431" s="575"/>
      <c r="QGJ431" s="575"/>
      <c r="QGK431" s="575"/>
      <c r="QGL431" s="575"/>
      <c r="QGM431" s="575"/>
      <c r="QGN431" s="575"/>
      <c r="QGO431" s="575"/>
      <c r="QGP431" s="575"/>
      <c r="QGQ431" s="575"/>
      <c r="QGR431" s="575"/>
      <c r="QGS431" s="575"/>
      <c r="QGT431" s="575"/>
      <c r="QGU431" s="575"/>
      <c r="QGV431" s="575"/>
      <c r="QGW431" s="575"/>
      <c r="QGX431" s="575"/>
      <c r="QGY431" s="575"/>
      <c r="QGZ431" s="575"/>
      <c r="QHA431" s="575"/>
      <c r="QHB431" s="575"/>
      <c r="QHC431" s="575"/>
      <c r="QHD431" s="575"/>
      <c r="QHE431" s="575"/>
      <c r="QHF431" s="575"/>
      <c r="QHG431" s="575"/>
      <c r="QHH431" s="575"/>
      <c r="QHI431" s="575"/>
      <c r="QHJ431" s="575"/>
      <c r="QHK431" s="575"/>
      <c r="QHL431" s="575"/>
      <c r="QHM431" s="575"/>
      <c r="QHN431" s="575"/>
      <c r="QHO431" s="575"/>
      <c r="QHP431" s="575"/>
      <c r="QHQ431" s="575"/>
      <c r="QHR431" s="575"/>
      <c r="QHS431" s="575"/>
      <c r="QHT431" s="575"/>
      <c r="QHU431" s="575"/>
      <c r="QHV431" s="575"/>
      <c r="QHW431" s="575"/>
      <c r="QHX431" s="575"/>
      <c r="QHY431" s="575"/>
      <c r="QHZ431" s="575"/>
      <c r="QIA431" s="575"/>
      <c r="QIB431" s="575"/>
      <c r="QIC431" s="575"/>
      <c r="QID431" s="575"/>
      <c r="QIE431" s="575"/>
      <c r="QIF431" s="575"/>
      <c r="QIG431" s="575"/>
      <c r="QIH431" s="575"/>
      <c r="QII431" s="575"/>
      <c r="QIJ431" s="575"/>
      <c r="QIK431" s="575"/>
      <c r="QIL431" s="575"/>
      <c r="QIM431" s="575"/>
      <c r="QIN431" s="575"/>
      <c r="QIO431" s="575"/>
      <c r="QIP431" s="575"/>
      <c r="QIQ431" s="575"/>
      <c r="QIR431" s="575"/>
      <c r="QIS431" s="575"/>
      <c r="QIT431" s="575"/>
      <c r="QIU431" s="575"/>
      <c r="QIV431" s="575"/>
      <c r="QIW431" s="575"/>
      <c r="QIX431" s="575"/>
      <c r="QIY431" s="575"/>
      <c r="QIZ431" s="575"/>
      <c r="QJA431" s="575"/>
      <c r="QJB431" s="575"/>
      <c r="QJC431" s="575"/>
      <c r="QJD431" s="575"/>
      <c r="QJE431" s="575"/>
      <c r="QJF431" s="575"/>
      <c r="QJG431" s="575"/>
      <c r="QJH431" s="575"/>
      <c r="QJI431" s="575"/>
      <c r="QJJ431" s="575"/>
      <c r="QJK431" s="575"/>
      <c r="QJL431" s="575"/>
      <c r="QJM431" s="575"/>
      <c r="QJN431" s="575"/>
      <c r="QJO431" s="575"/>
      <c r="QJP431" s="575"/>
      <c r="QJQ431" s="575"/>
      <c r="QJR431" s="575"/>
      <c r="QJS431" s="575"/>
      <c r="QJT431" s="575"/>
      <c r="QJU431" s="575"/>
      <c r="QJV431" s="575"/>
      <c r="QJW431" s="575"/>
      <c r="QJX431" s="575"/>
      <c r="QJY431" s="575"/>
      <c r="QJZ431" s="575"/>
      <c r="QKA431" s="575"/>
      <c r="QKB431" s="575"/>
      <c r="QKC431" s="575"/>
      <c r="QKD431" s="575"/>
      <c r="QKE431" s="575"/>
      <c r="QKF431" s="575"/>
      <c r="QKG431" s="575"/>
      <c r="QKH431" s="575"/>
      <c r="QKI431" s="575"/>
      <c r="QKJ431" s="575"/>
      <c r="QKK431" s="575"/>
      <c r="QKL431" s="575"/>
      <c r="QKM431" s="575"/>
      <c r="QKN431" s="575"/>
      <c r="QKO431" s="575"/>
      <c r="QKP431" s="575"/>
      <c r="QKQ431" s="575"/>
      <c r="QKR431" s="575"/>
      <c r="QKS431" s="575"/>
      <c r="QKT431" s="575"/>
      <c r="QKU431" s="575"/>
      <c r="QKV431" s="575"/>
      <c r="QKW431" s="575"/>
      <c r="QKX431" s="575"/>
      <c r="QKY431" s="575"/>
      <c r="QKZ431" s="575"/>
      <c r="QLA431" s="575"/>
      <c r="QLB431" s="575"/>
      <c r="QLC431" s="575"/>
      <c r="QLD431" s="575"/>
      <c r="QLE431" s="575"/>
      <c r="QLF431" s="575"/>
      <c r="QLG431" s="575"/>
      <c r="QLH431" s="575"/>
      <c r="QLI431" s="575"/>
      <c r="QLJ431" s="575"/>
      <c r="QLK431" s="575"/>
      <c r="QLL431" s="575"/>
      <c r="QLM431" s="575"/>
      <c r="QLN431" s="575"/>
      <c r="QLO431" s="575"/>
      <c r="QLP431" s="575"/>
      <c r="QLQ431" s="575"/>
      <c r="QLR431" s="575"/>
      <c r="QLS431" s="575"/>
      <c r="QLT431" s="575"/>
      <c r="QLU431" s="575"/>
      <c r="QLV431" s="575"/>
      <c r="QLW431" s="575"/>
      <c r="QLX431" s="575"/>
      <c r="QLY431" s="575"/>
      <c r="QLZ431" s="575"/>
      <c r="QMA431" s="575"/>
      <c r="QMB431" s="575"/>
      <c r="QMC431" s="575"/>
      <c r="QMD431" s="575"/>
      <c r="QME431" s="575"/>
      <c r="QMF431" s="575"/>
      <c r="QMG431" s="575"/>
      <c r="QMH431" s="575"/>
      <c r="QMI431" s="575"/>
      <c r="QMJ431" s="575"/>
      <c r="QMK431" s="575"/>
      <c r="QML431" s="575"/>
      <c r="QMM431" s="575"/>
      <c r="QMN431" s="575"/>
      <c r="QMO431" s="575"/>
      <c r="QMP431" s="575"/>
      <c r="QMQ431" s="575"/>
      <c r="QMR431" s="575"/>
      <c r="QMS431" s="575"/>
      <c r="QMT431" s="575"/>
      <c r="QMU431" s="575"/>
      <c r="QMV431" s="575"/>
      <c r="QMW431" s="575"/>
      <c r="QMX431" s="575"/>
      <c r="QMY431" s="575"/>
      <c r="QMZ431" s="575"/>
      <c r="QNA431" s="575"/>
      <c r="QNB431" s="575"/>
      <c r="QNC431" s="575"/>
      <c r="QND431" s="575"/>
      <c r="QNE431" s="575"/>
      <c r="QNF431" s="575"/>
      <c r="QNG431" s="575"/>
      <c r="QNH431" s="575"/>
      <c r="QNI431" s="575"/>
      <c r="QNJ431" s="575"/>
      <c r="QNK431" s="575"/>
      <c r="QNL431" s="575"/>
      <c r="QNM431" s="575"/>
      <c r="QNN431" s="575"/>
      <c r="QNO431" s="575"/>
      <c r="QNP431" s="575"/>
      <c r="QNQ431" s="575"/>
      <c r="QNR431" s="575"/>
      <c r="QNS431" s="575"/>
      <c r="QNT431" s="575"/>
      <c r="QNU431" s="575"/>
      <c r="QNV431" s="575"/>
      <c r="QNW431" s="575"/>
      <c r="QNX431" s="575"/>
      <c r="QNY431" s="575"/>
      <c r="QNZ431" s="575"/>
      <c r="QOA431" s="575"/>
      <c r="QOB431" s="575"/>
      <c r="QOC431" s="575"/>
      <c r="QOD431" s="575"/>
      <c r="QOE431" s="575"/>
      <c r="QOF431" s="575"/>
      <c r="QOG431" s="575"/>
      <c r="QOH431" s="575"/>
      <c r="QOI431" s="575"/>
      <c r="QOJ431" s="575"/>
      <c r="QOK431" s="575"/>
      <c r="QOL431" s="575"/>
      <c r="QOM431" s="575"/>
      <c r="QON431" s="575"/>
      <c r="QOO431" s="575"/>
      <c r="QOP431" s="575"/>
      <c r="QOQ431" s="575"/>
      <c r="QOR431" s="575"/>
      <c r="QOS431" s="575"/>
      <c r="QOT431" s="575"/>
      <c r="QOU431" s="575"/>
      <c r="QOV431" s="575"/>
      <c r="QOW431" s="575"/>
      <c r="QOX431" s="575"/>
      <c r="QOY431" s="575"/>
      <c r="QOZ431" s="575"/>
      <c r="QPA431" s="575"/>
      <c r="QPB431" s="575"/>
      <c r="QPC431" s="575"/>
      <c r="QPD431" s="575"/>
      <c r="QPE431" s="575"/>
      <c r="QPF431" s="575"/>
      <c r="QPG431" s="575"/>
      <c r="QPH431" s="575"/>
      <c r="QPI431" s="575"/>
      <c r="QPJ431" s="575"/>
      <c r="QPK431" s="575"/>
      <c r="QPL431" s="575"/>
      <c r="QPM431" s="575"/>
      <c r="QPN431" s="575"/>
      <c r="QPO431" s="575"/>
      <c r="QPP431" s="575"/>
      <c r="QPQ431" s="575"/>
      <c r="QPR431" s="575"/>
      <c r="QPS431" s="575"/>
      <c r="QPT431" s="575"/>
      <c r="QPU431" s="575"/>
      <c r="QPV431" s="575"/>
      <c r="QPW431" s="575"/>
      <c r="QPX431" s="575"/>
      <c r="QPY431" s="575"/>
      <c r="QPZ431" s="575"/>
      <c r="QQA431" s="575"/>
      <c r="QQB431" s="575"/>
      <c r="QQC431" s="575"/>
      <c r="QQD431" s="575"/>
      <c r="QQE431" s="575"/>
      <c r="QQF431" s="575"/>
      <c r="QQG431" s="575"/>
      <c r="QQH431" s="575"/>
      <c r="QQI431" s="575"/>
      <c r="QQJ431" s="575"/>
      <c r="QQK431" s="575"/>
      <c r="QQL431" s="575"/>
      <c r="QQM431" s="575"/>
      <c r="QQN431" s="575"/>
      <c r="QQO431" s="575"/>
      <c r="QQP431" s="575"/>
      <c r="QQQ431" s="575"/>
      <c r="QQR431" s="575"/>
      <c r="QQS431" s="575"/>
      <c r="QQT431" s="575"/>
      <c r="QQU431" s="575"/>
      <c r="QQV431" s="575"/>
      <c r="QQW431" s="575"/>
      <c r="QQX431" s="575"/>
      <c r="QQY431" s="575"/>
      <c r="QQZ431" s="575"/>
      <c r="QRA431" s="575"/>
      <c r="QRB431" s="575"/>
      <c r="QRC431" s="575"/>
      <c r="QRD431" s="575"/>
      <c r="QRE431" s="575"/>
      <c r="QRF431" s="575"/>
      <c r="QRG431" s="575"/>
      <c r="QRH431" s="575"/>
      <c r="QRI431" s="575"/>
      <c r="QRJ431" s="575"/>
      <c r="QRK431" s="575"/>
      <c r="QRL431" s="575"/>
      <c r="QRM431" s="575"/>
      <c r="QRN431" s="575"/>
      <c r="QRO431" s="575"/>
      <c r="QRP431" s="575"/>
      <c r="QRQ431" s="575"/>
      <c r="QRR431" s="575"/>
      <c r="QRS431" s="575"/>
      <c r="QRT431" s="575"/>
      <c r="QRU431" s="575"/>
      <c r="QRV431" s="575"/>
      <c r="QRW431" s="575"/>
      <c r="QRX431" s="575"/>
      <c r="QRY431" s="575"/>
      <c r="QRZ431" s="575"/>
      <c r="QSA431" s="575"/>
      <c r="QSB431" s="575"/>
      <c r="QSC431" s="575"/>
      <c r="QSD431" s="575"/>
      <c r="QSE431" s="575"/>
      <c r="QSF431" s="575"/>
      <c r="QSG431" s="575"/>
      <c r="QSH431" s="575"/>
      <c r="QSI431" s="575"/>
      <c r="QSJ431" s="575"/>
      <c r="QSK431" s="575"/>
      <c r="QSL431" s="575"/>
      <c r="QSM431" s="575"/>
      <c r="QSN431" s="575"/>
      <c r="QSO431" s="575"/>
      <c r="QSP431" s="575"/>
      <c r="QSQ431" s="575"/>
      <c r="QSR431" s="575"/>
      <c r="QSS431" s="575"/>
      <c r="QST431" s="575"/>
      <c r="QSU431" s="575"/>
      <c r="QSV431" s="575"/>
      <c r="QSW431" s="575"/>
      <c r="QSX431" s="575"/>
      <c r="QSY431" s="575"/>
      <c r="QSZ431" s="575"/>
      <c r="QTA431" s="575"/>
      <c r="QTB431" s="575"/>
      <c r="QTC431" s="575"/>
      <c r="QTD431" s="575"/>
      <c r="QTE431" s="575"/>
      <c r="QTF431" s="575"/>
      <c r="QTG431" s="575"/>
      <c r="QTH431" s="575"/>
      <c r="QTI431" s="575"/>
      <c r="QTJ431" s="575"/>
      <c r="QTK431" s="575"/>
      <c r="QTL431" s="575"/>
      <c r="QTM431" s="575"/>
      <c r="QTN431" s="575"/>
      <c r="QTO431" s="575"/>
      <c r="QTP431" s="575"/>
      <c r="QTQ431" s="575"/>
      <c r="QTR431" s="575"/>
      <c r="QTS431" s="575"/>
      <c r="QTT431" s="575"/>
      <c r="QTU431" s="575"/>
      <c r="QTV431" s="575"/>
      <c r="QTW431" s="575"/>
      <c r="QTX431" s="575"/>
      <c r="QTY431" s="575"/>
      <c r="QTZ431" s="575"/>
      <c r="QUA431" s="575"/>
      <c r="QUB431" s="575"/>
      <c r="QUC431" s="575"/>
      <c r="QUD431" s="575"/>
      <c r="QUE431" s="575"/>
      <c r="QUF431" s="575"/>
      <c r="QUG431" s="575"/>
      <c r="QUH431" s="575"/>
      <c r="QUI431" s="575"/>
      <c r="QUJ431" s="575"/>
      <c r="QUK431" s="575"/>
      <c r="QUL431" s="575"/>
      <c r="QUM431" s="575"/>
      <c r="QUN431" s="575"/>
      <c r="QUO431" s="575"/>
      <c r="QUP431" s="575"/>
      <c r="QUQ431" s="575"/>
      <c r="QUR431" s="575"/>
      <c r="QUS431" s="575"/>
      <c r="QUT431" s="575"/>
      <c r="QUU431" s="575"/>
      <c r="QUV431" s="575"/>
      <c r="QUW431" s="575"/>
      <c r="QUX431" s="575"/>
      <c r="QUY431" s="575"/>
      <c r="QUZ431" s="575"/>
      <c r="QVA431" s="575"/>
      <c r="QVB431" s="575"/>
      <c r="QVC431" s="575"/>
      <c r="QVD431" s="575"/>
      <c r="QVE431" s="575"/>
      <c r="QVF431" s="575"/>
      <c r="QVG431" s="575"/>
      <c r="QVH431" s="575"/>
      <c r="QVI431" s="575"/>
      <c r="QVJ431" s="575"/>
      <c r="QVK431" s="575"/>
      <c r="QVL431" s="575"/>
      <c r="QVM431" s="575"/>
      <c r="QVN431" s="575"/>
      <c r="QVO431" s="575"/>
      <c r="QVP431" s="575"/>
      <c r="QVQ431" s="575"/>
      <c r="QVR431" s="575"/>
      <c r="QVS431" s="575"/>
      <c r="QVT431" s="575"/>
      <c r="QVU431" s="575"/>
      <c r="QVV431" s="575"/>
      <c r="QVW431" s="575"/>
      <c r="QVX431" s="575"/>
      <c r="QVY431" s="575"/>
      <c r="QVZ431" s="575"/>
      <c r="QWA431" s="575"/>
      <c r="QWB431" s="575"/>
      <c r="QWC431" s="575"/>
      <c r="QWD431" s="575"/>
      <c r="QWE431" s="575"/>
      <c r="QWF431" s="575"/>
      <c r="QWG431" s="575"/>
      <c r="QWH431" s="575"/>
      <c r="QWI431" s="575"/>
      <c r="QWJ431" s="575"/>
      <c r="QWK431" s="575"/>
      <c r="QWL431" s="575"/>
      <c r="QWM431" s="575"/>
      <c r="QWN431" s="575"/>
      <c r="QWO431" s="575"/>
      <c r="QWP431" s="575"/>
      <c r="QWQ431" s="575"/>
      <c r="QWR431" s="575"/>
      <c r="QWS431" s="575"/>
      <c r="QWT431" s="575"/>
      <c r="QWU431" s="575"/>
      <c r="QWV431" s="575"/>
      <c r="QWW431" s="575"/>
      <c r="QWX431" s="575"/>
      <c r="QWY431" s="575"/>
      <c r="QWZ431" s="575"/>
      <c r="QXA431" s="575"/>
      <c r="QXB431" s="575"/>
      <c r="QXC431" s="575"/>
      <c r="QXD431" s="575"/>
      <c r="QXE431" s="575"/>
      <c r="QXF431" s="575"/>
      <c r="QXG431" s="575"/>
      <c r="QXH431" s="575"/>
      <c r="QXI431" s="575"/>
      <c r="QXJ431" s="575"/>
      <c r="QXK431" s="575"/>
      <c r="QXL431" s="575"/>
      <c r="QXM431" s="575"/>
      <c r="QXN431" s="575"/>
      <c r="QXO431" s="575"/>
      <c r="QXP431" s="575"/>
      <c r="QXQ431" s="575"/>
      <c r="QXR431" s="575"/>
      <c r="QXS431" s="575"/>
      <c r="QXT431" s="575"/>
      <c r="QXU431" s="575"/>
      <c r="QXV431" s="575"/>
      <c r="QXW431" s="575"/>
      <c r="QXX431" s="575"/>
      <c r="QXY431" s="575"/>
      <c r="QXZ431" s="575"/>
      <c r="QYA431" s="575"/>
      <c r="QYB431" s="575"/>
      <c r="QYC431" s="575"/>
      <c r="QYD431" s="575"/>
      <c r="QYE431" s="575"/>
      <c r="QYF431" s="575"/>
      <c r="QYG431" s="575"/>
      <c r="QYH431" s="575"/>
      <c r="QYI431" s="575"/>
      <c r="QYJ431" s="575"/>
      <c r="QYK431" s="575"/>
      <c r="QYL431" s="575"/>
      <c r="QYM431" s="575"/>
      <c r="QYN431" s="575"/>
      <c r="QYO431" s="575"/>
      <c r="QYP431" s="575"/>
      <c r="QYQ431" s="575"/>
      <c r="QYR431" s="575"/>
      <c r="QYS431" s="575"/>
      <c r="QYT431" s="575"/>
      <c r="QYU431" s="575"/>
      <c r="QYV431" s="575"/>
      <c r="QYW431" s="575"/>
      <c r="QYX431" s="575"/>
      <c r="QYY431" s="575"/>
      <c r="QYZ431" s="575"/>
      <c r="QZA431" s="575"/>
      <c r="QZB431" s="575"/>
      <c r="QZC431" s="575"/>
      <c r="QZD431" s="575"/>
      <c r="QZE431" s="575"/>
      <c r="QZF431" s="575"/>
      <c r="QZG431" s="575"/>
      <c r="QZH431" s="575"/>
      <c r="QZI431" s="575"/>
      <c r="QZJ431" s="575"/>
      <c r="QZK431" s="575"/>
      <c r="QZL431" s="575"/>
      <c r="QZM431" s="575"/>
      <c r="QZN431" s="575"/>
      <c r="QZO431" s="575"/>
      <c r="QZP431" s="575"/>
      <c r="QZQ431" s="575"/>
      <c r="QZR431" s="575"/>
      <c r="QZS431" s="575"/>
      <c r="QZT431" s="575"/>
      <c r="QZU431" s="575"/>
      <c r="QZV431" s="575"/>
      <c r="QZW431" s="575"/>
      <c r="QZX431" s="575"/>
      <c r="QZY431" s="575"/>
      <c r="QZZ431" s="575"/>
      <c r="RAA431" s="575"/>
      <c r="RAB431" s="575"/>
      <c r="RAC431" s="575"/>
      <c r="RAD431" s="575"/>
      <c r="RAE431" s="575"/>
      <c r="RAF431" s="575"/>
      <c r="RAG431" s="575"/>
      <c r="RAH431" s="575"/>
      <c r="RAI431" s="575"/>
      <c r="RAJ431" s="575"/>
      <c r="RAK431" s="575"/>
      <c r="RAL431" s="575"/>
      <c r="RAM431" s="575"/>
      <c r="RAN431" s="575"/>
      <c r="RAO431" s="575"/>
      <c r="RAP431" s="575"/>
      <c r="RAQ431" s="575"/>
      <c r="RAR431" s="575"/>
      <c r="RAS431" s="575"/>
      <c r="RAT431" s="575"/>
      <c r="RAU431" s="575"/>
      <c r="RAV431" s="575"/>
      <c r="RAW431" s="575"/>
      <c r="RAX431" s="575"/>
      <c r="RAY431" s="575"/>
      <c r="RAZ431" s="575"/>
      <c r="RBA431" s="575"/>
      <c r="RBB431" s="575"/>
      <c r="RBC431" s="575"/>
      <c r="RBD431" s="575"/>
      <c r="RBE431" s="575"/>
      <c r="RBF431" s="575"/>
      <c r="RBG431" s="575"/>
      <c r="RBH431" s="575"/>
      <c r="RBI431" s="575"/>
      <c r="RBJ431" s="575"/>
      <c r="RBK431" s="575"/>
      <c r="RBL431" s="575"/>
      <c r="RBM431" s="575"/>
      <c r="RBN431" s="575"/>
      <c r="RBO431" s="575"/>
      <c r="RBP431" s="575"/>
      <c r="RBQ431" s="575"/>
      <c r="RBR431" s="575"/>
      <c r="RBS431" s="575"/>
      <c r="RBT431" s="575"/>
      <c r="RBU431" s="575"/>
      <c r="RBV431" s="575"/>
      <c r="RBW431" s="575"/>
      <c r="RBX431" s="575"/>
      <c r="RBY431" s="575"/>
      <c r="RBZ431" s="575"/>
      <c r="RCA431" s="575"/>
      <c r="RCB431" s="575"/>
      <c r="RCC431" s="575"/>
      <c r="RCD431" s="575"/>
      <c r="RCE431" s="575"/>
      <c r="RCF431" s="575"/>
      <c r="RCG431" s="575"/>
      <c r="RCH431" s="575"/>
      <c r="RCI431" s="575"/>
      <c r="RCJ431" s="575"/>
      <c r="RCK431" s="575"/>
      <c r="RCL431" s="575"/>
      <c r="RCM431" s="575"/>
      <c r="RCN431" s="575"/>
      <c r="RCO431" s="575"/>
      <c r="RCP431" s="575"/>
      <c r="RCQ431" s="575"/>
      <c r="RCR431" s="575"/>
      <c r="RCS431" s="575"/>
      <c r="RCT431" s="575"/>
      <c r="RCU431" s="575"/>
      <c r="RCV431" s="575"/>
      <c r="RCW431" s="575"/>
      <c r="RCX431" s="575"/>
      <c r="RCY431" s="575"/>
      <c r="RCZ431" s="575"/>
      <c r="RDA431" s="575"/>
      <c r="RDB431" s="575"/>
      <c r="RDC431" s="575"/>
      <c r="RDD431" s="575"/>
      <c r="RDE431" s="575"/>
      <c r="RDF431" s="575"/>
      <c r="RDG431" s="575"/>
      <c r="RDH431" s="575"/>
      <c r="RDI431" s="575"/>
      <c r="RDJ431" s="575"/>
      <c r="RDK431" s="575"/>
      <c r="RDL431" s="575"/>
      <c r="RDM431" s="575"/>
      <c r="RDN431" s="575"/>
      <c r="RDO431" s="575"/>
      <c r="RDP431" s="575"/>
      <c r="RDQ431" s="575"/>
      <c r="RDR431" s="575"/>
      <c r="RDS431" s="575"/>
      <c r="RDT431" s="575"/>
      <c r="RDU431" s="575"/>
      <c r="RDV431" s="575"/>
      <c r="RDW431" s="575"/>
      <c r="RDX431" s="575"/>
      <c r="RDY431" s="575"/>
      <c r="RDZ431" s="575"/>
      <c r="REA431" s="575"/>
      <c r="REB431" s="575"/>
      <c r="REC431" s="575"/>
      <c r="RED431" s="575"/>
      <c r="REE431" s="575"/>
      <c r="REF431" s="575"/>
      <c r="REG431" s="575"/>
      <c r="REH431" s="575"/>
      <c r="REI431" s="575"/>
      <c r="REJ431" s="575"/>
      <c r="REK431" s="575"/>
      <c r="REL431" s="575"/>
      <c r="REM431" s="575"/>
      <c r="REN431" s="575"/>
      <c r="REO431" s="575"/>
      <c r="REP431" s="575"/>
      <c r="REQ431" s="575"/>
      <c r="RER431" s="575"/>
      <c r="RES431" s="575"/>
      <c r="RET431" s="575"/>
      <c r="REU431" s="575"/>
      <c r="REV431" s="575"/>
      <c r="REW431" s="575"/>
      <c r="REX431" s="575"/>
      <c r="REY431" s="575"/>
      <c r="REZ431" s="575"/>
      <c r="RFA431" s="575"/>
      <c r="RFB431" s="575"/>
      <c r="RFC431" s="575"/>
      <c r="RFD431" s="575"/>
      <c r="RFE431" s="575"/>
      <c r="RFF431" s="575"/>
      <c r="RFG431" s="575"/>
      <c r="RFH431" s="575"/>
      <c r="RFI431" s="575"/>
      <c r="RFJ431" s="575"/>
      <c r="RFK431" s="575"/>
      <c r="RFL431" s="575"/>
      <c r="RFM431" s="575"/>
      <c r="RFN431" s="575"/>
      <c r="RFO431" s="575"/>
      <c r="RFP431" s="575"/>
      <c r="RFQ431" s="575"/>
      <c r="RFR431" s="575"/>
      <c r="RFS431" s="575"/>
      <c r="RFT431" s="575"/>
      <c r="RFU431" s="575"/>
      <c r="RFV431" s="575"/>
      <c r="RFW431" s="575"/>
      <c r="RFX431" s="575"/>
      <c r="RFY431" s="575"/>
      <c r="RFZ431" s="575"/>
      <c r="RGA431" s="575"/>
      <c r="RGB431" s="575"/>
      <c r="RGC431" s="575"/>
      <c r="RGD431" s="575"/>
      <c r="RGE431" s="575"/>
      <c r="RGF431" s="575"/>
      <c r="RGG431" s="575"/>
      <c r="RGH431" s="575"/>
      <c r="RGI431" s="575"/>
      <c r="RGJ431" s="575"/>
      <c r="RGK431" s="575"/>
      <c r="RGL431" s="575"/>
      <c r="RGM431" s="575"/>
      <c r="RGN431" s="575"/>
      <c r="RGO431" s="575"/>
      <c r="RGP431" s="575"/>
      <c r="RGQ431" s="575"/>
      <c r="RGR431" s="575"/>
      <c r="RGS431" s="575"/>
      <c r="RGT431" s="575"/>
      <c r="RGU431" s="575"/>
      <c r="RGV431" s="575"/>
      <c r="RGW431" s="575"/>
      <c r="RGX431" s="575"/>
      <c r="RGY431" s="575"/>
      <c r="RGZ431" s="575"/>
      <c r="RHA431" s="575"/>
      <c r="RHB431" s="575"/>
      <c r="RHC431" s="575"/>
      <c r="RHD431" s="575"/>
      <c r="RHE431" s="575"/>
      <c r="RHF431" s="575"/>
      <c r="RHG431" s="575"/>
      <c r="RHH431" s="575"/>
      <c r="RHI431" s="575"/>
      <c r="RHJ431" s="575"/>
      <c r="RHK431" s="575"/>
      <c r="RHL431" s="575"/>
      <c r="RHM431" s="575"/>
      <c r="RHN431" s="575"/>
      <c r="RHO431" s="575"/>
      <c r="RHP431" s="575"/>
      <c r="RHQ431" s="575"/>
      <c r="RHR431" s="575"/>
      <c r="RHS431" s="575"/>
      <c r="RHT431" s="575"/>
      <c r="RHU431" s="575"/>
      <c r="RHV431" s="575"/>
      <c r="RHW431" s="575"/>
      <c r="RHX431" s="575"/>
      <c r="RHY431" s="575"/>
      <c r="RHZ431" s="575"/>
      <c r="RIA431" s="575"/>
      <c r="RIB431" s="575"/>
      <c r="RIC431" s="575"/>
      <c r="RID431" s="575"/>
      <c r="RIE431" s="575"/>
      <c r="RIF431" s="575"/>
      <c r="RIG431" s="575"/>
      <c r="RIH431" s="575"/>
      <c r="RII431" s="575"/>
      <c r="RIJ431" s="575"/>
      <c r="RIK431" s="575"/>
      <c r="RIL431" s="575"/>
      <c r="RIM431" s="575"/>
      <c r="RIN431" s="575"/>
      <c r="RIO431" s="575"/>
      <c r="RIP431" s="575"/>
      <c r="RIQ431" s="575"/>
      <c r="RIR431" s="575"/>
      <c r="RIS431" s="575"/>
      <c r="RIT431" s="575"/>
      <c r="RIU431" s="575"/>
      <c r="RIV431" s="575"/>
      <c r="RIW431" s="575"/>
      <c r="RIX431" s="575"/>
      <c r="RIY431" s="575"/>
      <c r="RIZ431" s="575"/>
      <c r="RJA431" s="575"/>
      <c r="RJB431" s="575"/>
      <c r="RJC431" s="575"/>
      <c r="RJD431" s="575"/>
      <c r="RJE431" s="575"/>
      <c r="RJF431" s="575"/>
      <c r="RJG431" s="575"/>
      <c r="RJH431" s="575"/>
      <c r="RJI431" s="575"/>
      <c r="RJJ431" s="575"/>
      <c r="RJK431" s="575"/>
      <c r="RJL431" s="575"/>
      <c r="RJM431" s="575"/>
      <c r="RJN431" s="575"/>
      <c r="RJO431" s="575"/>
      <c r="RJP431" s="575"/>
      <c r="RJQ431" s="575"/>
      <c r="RJR431" s="575"/>
      <c r="RJS431" s="575"/>
      <c r="RJT431" s="575"/>
      <c r="RJU431" s="575"/>
      <c r="RJV431" s="575"/>
      <c r="RJW431" s="575"/>
      <c r="RJX431" s="575"/>
      <c r="RJY431" s="575"/>
      <c r="RJZ431" s="575"/>
      <c r="RKA431" s="575"/>
      <c r="RKB431" s="575"/>
      <c r="RKC431" s="575"/>
      <c r="RKD431" s="575"/>
      <c r="RKE431" s="575"/>
      <c r="RKF431" s="575"/>
      <c r="RKG431" s="575"/>
      <c r="RKH431" s="575"/>
      <c r="RKI431" s="575"/>
      <c r="RKJ431" s="575"/>
      <c r="RKK431" s="575"/>
      <c r="RKL431" s="575"/>
      <c r="RKM431" s="575"/>
      <c r="RKN431" s="575"/>
      <c r="RKO431" s="575"/>
      <c r="RKP431" s="575"/>
      <c r="RKQ431" s="575"/>
      <c r="RKR431" s="575"/>
      <c r="RKS431" s="575"/>
      <c r="RKT431" s="575"/>
      <c r="RKU431" s="575"/>
      <c r="RKV431" s="575"/>
      <c r="RKW431" s="575"/>
      <c r="RKX431" s="575"/>
      <c r="RKY431" s="575"/>
      <c r="RKZ431" s="575"/>
      <c r="RLA431" s="575"/>
      <c r="RLB431" s="575"/>
      <c r="RLC431" s="575"/>
      <c r="RLD431" s="575"/>
      <c r="RLE431" s="575"/>
      <c r="RLF431" s="575"/>
      <c r="RLG431" s="575"/>
      <c r="RLH431" s="575"/>
      <c r="RLI431" s="575"/>
      <c r="RLJ431" s="575"/>
      <c r="RLK431" s="575"/>
      <c r="RLL431" s="575"/>
      <c r="RLM431" s="575"/>
      <c r="RLN431" s="575"/>
      <c r="RLO431" s="575"/>
      <c r="RLP431" s="575"/>
      <c r="RLQ431" s="575"/>
      <c r="RLR431" s="575"/>
      <c r="RLS431" s="575"/>
      <c r="RLT431" s="575"/>
      <c r="RLU431" s="575"/>
      <c r="RLV431" s="575"/>
      <c r="RLW431" s="575"/>
      <c r="RLX431" s="575"/>
      <c r="RLY431" s="575"/>
      <c r="RLZ431" s="575"/>
      <c r="RMA431" s="575"/>
      <c r="RMB431" s="575"/>
      <c r="RMC431" s="575"/>
      <c r="RMD431" s="575"/>
      <c r="RME431" s="575"/>
      <c r="RMF431" s="575"/>
      <c r="RMG431" s="575"/>
      <c r="RMH431" s="575"/>
      <c r="RMI431" s="575"/>
      <c r="RMJ431" s="575"/>
      <c r="RMK431" s="575"/>
      <c r="RML431" s="575"/>
      <c r="RMM431" s="575"/>
      <c r="RMN431" s="575"/>
      <c r="RMO431" s="575"/>
      <c r="RMP431" s="575"/>
      <c r="RMQ431" s="575"/>
      <c r="RMR431" s="575"/>
      <c r="RMS431" s="575"/>
      <c r="RMT431" s="575"/>
      <c r="RMU431" s="575"/>
      <c r="RMV431" s="575"/>
      <c r="RMW431" s="575"/>
      <c r="RMX431" s="575"/>
      <c r="RMY431" s="575"/>
      <c r="RMZ431" s="575"/>
      <c r="RNA431" s="575"/>
      <c r="RNB431" s="575"/>
      <c r="RNC431" s="575"/>
      <c r="RND431" s="575"/>
      <c r="RNE431" s="575"/>
      <c r="RNF431" s="575"/>
      <c r="RNG431" s="575"/>
      <c r="RNH431" s="575"/>
      <c r="RNI431" s="575"/>
      <c r="RNJ431" s="575"/>
      <c r="RNK431" s="575"/>
      <c r="RNL431" s="575"/>
      <c r="RNM431" s="575"/>
      <c r="RNN431" s="575"/>
      <c r="RNO431" s="575"/>
      <c r="RNP431" s="575"/>
      <c r="RNQ431" s="575"/>
      <c r="RNR431" s="575"/>
      <c r="RNS431" s="575"/>
      <c r="RNT431" s="575"/>
      <c r="RNU431" s="575"/>
      <c r="RNV431" s="575"/>
      <c r="RNW431" s="575"/>
      <c r="RNX431" s="575"/>
      <c r="RNY431" s="575"/>
      <c r="RNZ431" s="575"/>
      <c r="ROA431" s="575"/>
      <c r="ROB431" s="575"/>
      <c r="ROC431" s="575"/>
      <c r="ROD431" s="575"/>
      <c r="ROE431" s="575"/>
      <c r="ROF431" s="575"/>
      <c r="ROG431" s="575"/>
      <c r="ROH431" s="575"/>
      <c r="ROI431" s="575"/>
      <c r="ROJ431" s="575"/>
      <c r="ROK431" s="575"/>
      <c r="ROL431" s="575"/>
      <c r="ROM431" s="575"/>
      <c r="RON431" s="575"/>
      <c r="ROO431" s="575"/>
      <c r="ROP431" s="575"/>
      <c r="ROQ431" s="575"/>
      <c r="ROR431" s="575"/>
      <c r="ROS431" s="575"/>
      <c r="ROT431" s="575"/>
      <c r="ROU431" s="575"/>
      <c r="ROV431" s="575"/>
      <c r="ROW431" s="575"/>
      <c r="ROX431" s="575"/>
      <c r="ROY431" s="575"/>
      <c r="ROZ431" s="575"/>
      <c r="RPA431" s="575"/>
      <c r="RPB431" s="575"/>
      <c r="RPC431" s="575"/>
      <c r="RPD431" s="575"/>
      <c r="RPE431" s="575"/>
      <c r="RPF431" s="575"/>
      <c r="RPG431" s="575"/>
      <c r="RPH431" s="575"/>
      <c r="RPI431" s="575"/>
      <c r="RPJ431" s="575"/>
      <c r="RPK431" s="575"/>
      <c r="RPL431" s="575"/>
      <c r="RPM431" s="575"/>
      <c r="RPN431" s="575"/>
      <c r="RPO431" s="575"/>
      <c r="RPP431" s="575"/>
      <c r="RPQ431" s="575"/>
      <c r="RPR431" s="575"/>
      <c r="RPS431" s="575"/>
      <c r="RPT431" s="575"/>
      <c r="RPU431" s="575"/>
      <c r="RPV431" s="575"/>
      <c r="RPW431" s="575"/>
      <c r="RPX431" s="575"/>
      <c r="RPY431" s="575"/>
      <c r="RPZ431" s="575"/>
      <c r="RQA431" s="575"/>
      <c r="RQB431" s="575"/>
      <c r="RQC431" s="575"/>
      <c r="RQD431" s="575"/>
      <c r="RQE431" s="575"/>
      <c r="RQF431" s="575"/>
      <c r="RQG431" s="575"/>
      <c r="RQH431" s="575"/>
      <c r="RQI431" s="575"/>
      <c r="RQJ431" s="575"/>
      <c r="RQK431" s="575"/>
      <c r="RQL431" s="575"/>
      <c r="RQM431" s="575"/>
      <c r="RQN431" s="575"/>
      <c r="RQO431" s="575"/>
      <c r="RQP431" s="575"/>
      <c r="RQQ431" s="575"/>
      <c r="RQR431" s="575"/>
      <c r="RQS431" s="575"/>
      <c r="RQT431" s="575"/>
      <c r="RQU431" s="575"/>
      <c r="RQV431" s="575"/>
      <c r="RQW431" s="575"/>
      <c r="RQX431" s="575"/>
      <c r="RQY431" s="575"/>
      <c r="RQZ431" s="575"/>
      <c r="RRA431" s="575"/>
      <c r="RRB431" s="575"/>
      <c r="RRC431" s="575"/>
      <c r="RRD431" s="575"/>
      <c r="RRE431" s="575"/>
      <c r="RRF431" s="575"/>
      <c r="RRG431" s="575"/>
      <c r="RRH431" s="575"/>
      <c r="RRI431" s="575"/>
      <c r="RRJ431" s="575"/>
      <c r="RRK431" s="575"/>
      <c r="RRL431" s="575"/>
      <c r="RRM431" s="575"/>
      <c r="RRN431" s="575"/>
      <c r="RRO431" s="575"/>
      <c r="RRP431" s="575"/>
      <c r="RRQ431" s="575"/>
      <c r="RRR431" s="575"/>
      <c r="RRS431" s="575"/>
      <c r="RRT431" s="575"/>
      <c r="RRU431" s="575"/>
      <c r="RRV431" s="575"/>
      <c r="RRW431" s="575"/>
      <c r="RRX431" s="575"/>
      <c r="RRY431" s="575"/>
      <c r="RRZ431" s="575"/>
      <c r="RSA431" s="575"/>
      <c r="RSB431" s="575"/>
      <c r="RSC431" s="575"/>
      <c r="RSD431" s="575"/>
      <c r="RSE431" s="575"/>
      <c r="RSF431" s="575"/>
      <c r="RSG431" s="575"/>
      <c r="RSH431" s="575"/>
      <c r="RSI431" s="575"/>
      <c r="RSJ431" s="575"/>
      <c r="RSK431" s="575"/>
      <c r="RSL431" s="575"/>
      <c r="RSM431" s="575"/>
      <c r="RSN431" s="575"/>
      <c r="RSO431" s="575"/>
      <c r="RSP431" s="575"/>
      <c r="RSQ431" s="575"/>
      <c r="RSR431" s="575"/>
      <c r="RSS431" s="575"/>
      <c r="RST431" s="575"/>
      <c r="RSU431" s="575"/>
      <c r="RSV431" s="575"/>
      <c r="RSW431" s="575"/>
      <c r="RSX431" s="575"/>
      <c r="RSY431" s="575"/>
      <c r="RSZ431" s="575"/>
      <c r="RTA431" s="575"/>
      <c r="RTB431" s="575"/>
      <c r="RTC431" s="575"/>
      <c r="RTD431" s="575"/>
      <c r="RTE431" s="575"/>
      <c r="RTF431" s="575"/>
      <c r="RTG431" s="575"/>
      <c r="RTH431" s="575"/>
      <c r="RTI431" s="575"/>
      <c r="RTJ431" s="575"/>
      <c r="RTK431" s="575"/>
      <c r="RTL431" s="575"/>
      <c r="RTM431" s="575"/>
      <c r="RTN431" s="575"/>
      <c r="RTO431" s="575"/>
      <c r="RTP431" s="575"/>
      <c r="RTQ431" s="575"/>
      <c r="RTR431" s="575"/>
      <c r="RTS431" s="575"/>
      <c r="RTT431" s="575"/>
      <c r="RTU431" s="575"/>
      <c r="RTV431" s="575"/>
      <c r="RTW431" s="575"/>
      <c r="RTX431" s="575"/>
      <c r="RTY431" s="575"/>
      <c r="RTZ431" s="575"/>
      <c r="RUA431" s="575"/>
      <c r="RUB431" s="575"/>
      <c r="RUC431" s="575"/>
      <c r="RUD431" s="575"/>
      <c r="RUE431" s="575"/>
      <c r="RUF431" s="575"/>
      <c r="RUG431" s="575"/>
      <c r="RUH431" s="575"/>
      <c r="RUI431" s="575"/>
      <c r="RUJ431" s="575"/>
      <c r="RUK431" s="575"/>
      <c r="RUL431" s="575"/>
      <c r="RUM431" s="575"/>
      <c r="RUN431" s="575"/>
      <c r="RUO431" s="575"/>
      <c r="RUP431" s="575"/>
      <c r="RUQ431" s="575"/>
      <c r="RUR431" s="575"/>
      <c r="RUS431" s="575"/>
      <c r="RUT431" s="575"/>
      <c r="RUU431" s="575"/>
      <c r="RUV431" s="575"/>
      <c r="RUW431" s="575"/>
      <c r="RUX431" s="575"/>
      <c r="RUY431" s="575"/>
      <c r="RUZ431" s="575"/>
      <c r="RVA431" s="575"/>
      <c r="RVB431" s="575"/>
      <c r="RVC431" s="575"/>
      <c r="RVD431" s="575"/>
      <c r="RVE431" s="575"/>
      <c r="RVF431" s="575"/>
      <c r="RVG431" s="575"/>
      <c r="RVH431" s="575"/>
      <c r="RVI431" s="575"/>
      <c r="RVJ431" s="575"/>
      <c r="RVK431" s="575"/>
      <c r="RVL431" s="575"/>
      <c r="RVM431" s="575"/>
      <c r="RVN431" s="575"/>
      <c r="RVO431" s="575"/>
      <c r="RVP431" s="575"/>
      <c r="RVQ431" s="575"/>
      <c r="RVR431" s="575"/>
      <c r="RVS431" s="575"/>
      <c r="RVT431" s="575"/>
      <c r="RVU431" s="575"/>
      <c r="RVV431" s="575"/>
      <c r="RVW431" s="575"/>
      <c r="RVX431" s="575"/>
      <c r="RVY431" s="575"/>
      <c r="RVZ431" s="575"/>
      <c r="RWA431" s="575"/>
      <c r="RWB431" s="575"/>
      <c r="RWC431" s="575"/>
      <c r="RWD431" s="575"/>
      <c r="RWE431" s="575"/>
      <c r="RWF431" s="575"/>
      <c r="RWG431" s="575"/>
      <c r="RWH431" s="575"/>
      <c r="RWI431" s="575"/>
      <c r="RWJ431" s="575"/>
      <c r="RWK431" s="575"/>
      <c r="RWL431" s="575"/>
      <c r="RWM431" s="575"/>
      <c r="RWN431" s="575"/>
      <c r="RWO431" s="575"/>
      <c r="RWP431" s="575"/>
      <c r="RWQ431" s="575"/>
      <c r="RWR431" s="575"/>
      <c r="RWS431" s="575"/>
      <c r="RWT431" s="575"/>
      <c r="RWU431" s="575"/>
      <c r="RWV431" s="575"/>
      <c r="RWW431" s="575"/>
      <c r="RWX431" s="575"/>
      <c r="RWY431" s="575"/>
      <c r="RWZ431" s="575"/>
      <c r="RXA431" s="575"/>
      <c r="RXB431" s="575"/>
      <c r="RXC431" s="575"/>
      <c r="RXD431" s="575"/>
      <c r="RXE431" s="575"/>
      <c r="RXF431" s="575"/>
      <c r="RXG431" s="575"/>
      <c r="RXH431" s="575"/>
      <c r="RXI431" s="575"/>
      <c r="RXJ431" s="575"/>
      <c r="RXK431" s="575"/>
      <c r="RXL431" s="575"/>
      <c r="RXM431" s="575"/>
      <c r="RXN431" s="575"/>
      <c r="RXO431" s="575"/>
      <c r="RXP431" s="575"/>
      <c r="RXQ431" s="575"/>
      <c r="RXR431" s="575"/>
      <c r="RXS431" s="575"/>
      <c r="RXT431" s="575"/>
      <c r="RXU431" s="575"/>
      <c r="RXV431" s="575"/>
      <c r="RXW431" s="575"/>
      <c r="RXX431" s="575"/>
      <c r="RXY431" s="575"/>
      <c r="RXZ431" s="575"/>
      <c r="RYA431" s="575"/>
      <c r="RYB431" s="575"/>
      <c r="RYC431" s="575"/>
      <c r="RYD431" s="575"/>
      <c r="RYE431" s="575"/>
      <c r="RYF431" s="575"/>
      <c r="RYG431" s="575"/>
      <c r="RYH431" s="575"/>
      <c r="RYI431" s="575"/>
      <c r="RYJ431" s="575"/>
      <c r="RYK431" s="575"/>
      <c r="RYL431" s="575"/>
      <c r="RYM431" s="575"/>
      <c r="RYN431" s="575"/>
      <c r="RYO431" s="575"/>
      <c r="RYP431" s="575"/>
      <c r="RYQ431" s="575"/>
      <c r="RYR431" s="575"/>
      <c r="RYS431" s="575"/>
      <c r="RYT431" s="575"/>
      <c r="RYU431" s="575"/>
      <c r="RYV431" s="575"/>
      <c r="RYW431" s="575"/>
      <c r="RYX431" s="575"/>
      <c r="RYY431" s="575"/>
      <c r="RYZ431" s="575"/>
      <c r="RZA431" s="575"/>
      <c r="RZB431" s="575"/>
      <c r="RZC431" s="575"/>
      <c r="RZD431" s="575"/>
      <c r="RZE431" s="575"/>
      <c r="RZF431" s="575"/>
      <c r="RZG431" s="575"/>
      <c r="RZH431" s="575"/>
      <c r="RZI431" s="575"/>
      <c r="RZJ431" s="575"/>
      <c r="RZK431" s="575"/>
      <c r="RZL431" s="575"/>
      <c r="RZM431" s="575"/>
      <c r="RZN431" s="575"/>
      <c r="RZO431" s="575"/>
      <c r="RZP431" s="575"/>
      <c r="RZQ431" s="575"/>
      <c r="RZR431" s="575"/>
      <c r="RZS431" s="575"/>
      <c r="RZT431" s="575"/>
      <c r="RZU431" s="575"/>
      <c r="RZV431" s="575"/>
      <c r="RZW431" s="575"/>
      <c r="RZX431" s="575"/>
      <c r="RZY431" s="575"/>
      <c r="RZZ431" s="575"/>
      <c r="SAA431" s="575"/>
      <c r="SAB431" s="575"/>
      <c r="SAC431" s="575"/>
      <c r="SAD431" s="575"/>
      <c r="SAE431" s="575"/>
      <c r="SAF431" s="575"/>
      <c r="SAG431" s="575"/>
      <c r="SAH431" s="575"/>
      <c r="SAI431" s="575"/>
      <c r="SAJ431" s="575"/>
      <c r="SAK431" s="575"/>
      <c r="SAL431" s="575"/>
      <c r="SAM431" s="575"/>
      <c r="SAN431" s="575"/>
      <c r="SAO431" s="575"/>
      <c r="SAP431" s="575"/>
      <c r="SAQ431" s="575"/>
      <c r="SAR431" s="575"/>
      <c r="SAS431" s="575"/>
      <c r="SAT431" s="575"/>
      <c r="SAU431" s="575"/>
      <c r="SAV431" s="575"/>
      <c r="SAW431" s="575"/>
      <c r="SAX431" s="575"/>
      <c r="SAY431" s="575"/>
      <c r="SAZ431" s="575"/>
      <c r="SBA431" s="575"/>
      <c r="SBB431" s="575"/>
      <c r="SBC431" s="575"/>
      <c r="SBD431" s="575"/>
      <c r="SBE431" s="575"/>
      <c r="SBF431" s="575"/>
      <c r="SBG431" s="575"/>
      <c r="SBH431" s="575"/>
      <c r="SBI431" s="575"/>
      <c r="SBJ431" s="575"/>
      <c r="SBK431" s="575"/>
      <c r="SBL431" s="575"/>
      <c r="SBM431" s="575"/>
      <c r="SBN431" s="575"/>
      <c r="SBO431" s="575"/>
      <c r="SBP431" s="575"/>
      <c r="SBQ431" s="575"/>
      <c r="SBR431" s="575"/>
      <c r="SBS431" s="575"/>
      <c r="SBT431" s="575"/>
      <c r="SBU431" s="575"/>
      <c r="SBV431" s="575"/>
      <c r="SBW431" s="575"/>
      <c r="SBX431" s="575"/>
      <c r="SBY431" s="575"/>
      <c r="SBZ431" s="575"/>
      <c r="SCA431" s="575"/>
      <c r="SCB431" s="575"/>
      <c r="SCC431" s="575"/>
      <c r="SCD431" s="575"/>
      <c r="SCE431" s="575"/>
      <c r="SCF431" s="575"/>
      <c r="SCG431" s="575"/>
      <c r="SCH431" s="575"/>
      <c r="SCI431" s="575"/>
      <c r="SCJ431" s="575"/>
      <c r="SCK431" s="575"/>
      <c r="SCL431" s="575"/>
      <c r="SCM431" s="575"/>
      <c r="SCN431" s="575"/>
      <c r="SCO431" s="575"/>
      <c r="SCP431" s="575"/>
      <c r="SCQ431" s="575"/>
      <c r="SCR431" s="575"/>
      <c r="SCS431" s="575"/>
      <c r="SCT431" s="575"/>
      <c r="SCU431" s="575"/>
      <c r="SCV431" s="575"/>
      <c r="SCW431" s="575"/>
      <c r="SCX431" s="575"/>
      <c r="SCY431" s="575"/>
      <c r="SCZ431" s="575"/>
      <c r="SDA431" s="575"/>
      <c r="SDB431" s="575"/>
      <c r="SDC431" s="575"/>
      <c r="SDD431" s="575"/>
      <c r="SDE431" s="575"/>
      <c r="SDF431" s="575"/>
      <c r="SDG431" s="575"/>
      <c r="SDH431" s="575"/>
      <c r="SDI431" s="575"/>
      <c r="SDJ431" s="575"/>
      <c r="SDK431" s="575"/>
      <c r="SDL431" s="575"/>
      <c r="SDM431" s="575"/>
      <c r="SDN431" s="575"/>
      <c r="SDO431" s="575"/>
      <c r="SDP431" s="575"/>
      <c r="SDQ431" s="575"/>
      <c r="SDR431" s="575"/>
      <c r="SDS431" s="575"/>
      <c r="SDT431" s="575"/>
      <c r="SDU431" s="575"/>
      <c r="SDV431" s="575"/>
      <c r="SDW431" s="575"/>
      <c r="SDX431" s="575"/>
      <c r="SDY431" s="575"/>
      <c r="SDZ431" s="575"/>
      <c r="SEA431" s="575"/>
      <c r="SEB431" s="575"/>
      <c r="SEC431" s="575"/>
      <c r="SED431" s="575"/>
      <c r="SEE431" s="575"/>
      <c r="SEF431" s="575"/>
      <c r="SEG431" s="575"/>
      <c r="SEH431" s="575"/>
      <c r="SEI431" s="575"/>
      <c r="SEJ431" s="575"/>
      <c r="SEK431" s="575"/>
      <c r="SEL431" s="575"/>
      <c r="SEM431" s="575"/>
      <c r="SEN431" s="575"/>
      <c r="SEO431" s="575"/>
      <c r="SEP431" s="575"/>
      <c r="SEQ431" s="575"/>
      <c r="SER431" s="575"/>
      <c r="SES431" s="575"/>
      <c r="SET431" s="575"/>
      <c r="SEU431" s="575"/>
      <c r="SEV431" s="575"/>
      <c r="SEW431" s="575"/>
      <c r="SEX431" s="575"/>
      <c r="SEY431" s="575"/>
      <c r="SEZ431" s="575"/>
      <c r="SFA431" s="575"/>
      <c r="SFB431" s="575"/>
      <c r="SFC431" s="575"/>
      <c r="SFD431" s="575"/>
      <c r="SFE431" s="575"/>
      <c r="SFF431" s="575"/>
      <c r="SFG431" s="575"/>
      <c r="SFH431" s="575"/>
      <c r="SFI431" s="575"/>
      <c r="SFJ431" s="575"/>
      <c r="SFK431" s="575"/>
      <c r="SFL431" s="575"/>
      <c r="SFM431" s="575"/>
      <c r="SFN431" s="575"/>
      <c r="SFO431" s="575"/>
      <c r="SFP431" s="575"/>
      <c r="SFQ431" s="575"/>
      <c r="SFR431" s="575"/>
      <c r="SFS431" s="575"/>
      <c r="SFT431" s="575"/>
      <c r="SFU431" s="575"/>
      <c r="SFV431" s="575"/>
      <c r="SFW431" s="575"/>
      <c r="SFX431" s="575"/>
      <c r="SFY431" s="575"/>
      <c r="SFZ431" s="575"/>
      <c r="SGA431" s="575"/>
      <c r="SGB431" s="575"/>
      <c r="SGC431" s="575"/>
      <c r="SGD431" s="575"/>
      <c r="SGE431" s="575"/>
      <c r="SGF431" s="575"/>
      <c r="SGG431" s="575"/>
      <c r="SGH431" s="575"/>
      <c r="SGI431" s="575"/>
      <c r="SGJ431" s="575"/>
      <c r="SGK431" s="575"/>
      <c r="SGL431" s="575"/>
      <c r="SGM431" s="575"/>
      <c r="SGN431" s="575"/>
      <c r="SGO431" s="575"/>
      <c r="SGP431" s="575"/>
      <c r="SGQ431" s="575"/>
      <c r="SGR431" s="575"/>
      <c r="SGS431" s="575"/>
      <c r="SGT431" s="575"/>
      <c r="SGU431" s="575"/>
      <c r="SGV431" s="575"/>
      <c r="SGW431" s="575"/>
      <c r="SGX431" s="575"/>
      <c r="SGY431" s="575"/>
      <c r="SGZ431" s="575"/>
      <c r="SHA431" s="575"/>
      <c r="SHB431" s="575"/>
      <c r="SHC431" s="575"/>
      <c r="SHD431" s="575"/>
      <c r="SHE431" s="575"/>
      <c r="SHF431" s="575"/>
      <c r="SHG431" s="575"/>
      <c r="SHH431" s="575"/>
      <c r="SHI431" s="575"/>
      <c r="SHJ431" s="575"/>
      <c r="SHK431" s="575"/>
      <c r="SHL431" s="575"/>
      <c r="SHM431" s="575"/>
      <c r="SHN431" s="575"/>
      <c r="SHO431" s="575"/>
      <c r="SHP431" s="575"/>
      <c r="SHQ431" s="575"/>
      <c r="SHR431" s="575"/>
      <c r="SHS431" s="575"/>
      <c r="SHT431" s="575"/>
      <c r="SHU431" s="575"/>
      <c r="SHV431" s="575"/>
      <c r="SHW431" s="575"/>
      <c r="SHX431" s="575"/>
      <c r="SHY431" s="575"/>
      <c r="SHZ431" s="575"/>
      <c r="SIA431" s="575"/>
      <c r="SIB431" s="575"/>
      <c r="SIC431" s="575"/>
      <c r="SID431" s="575"/>
      <c r="SIE431" s="575"/>
      <c r="SIF431" s="575"/>
      <c r="SIG431" s="575"/>
      <c r="SIH431" s="575"/>
      <c r="SII431" s="575"/>
      <c r="SIJ431" s="575"/>
      <c r="SIK431" s="575"/>
      <c r="SIL431" s="575"/>
      <c r="SIM431" s="575"/>
      <c r="SIN431" s="575"/>
      <c r="SIO431" s="575"/>
      <c r="SIP431" s="575"/>
      <c r="SIQ431" s="575"/>
      <c r="SIR431" s="575"/>
      <c r="SIS431" s="575"/>
      <c r="SIT431" s="575"/>
      <c r="SIU431" s="575"/>
      <c r="SIV431" s="575"/>
      <c r="SIW431" s="575"/>
      <c r="SIX431" s="575"/>
      <c r="SIY431" s="575"/>
      <c r="SIZ431" s="575"/>
      <c r="SJA431" s="575"/>
      <c r="SJB431" s="575"/>
      <c r="SJC431" s="575"/>
      <c r="SJD431" s="575"/>
      <c r="SJE431" s="575"/>
      <c r="SJF431" s="575"/>
      <c r="SJG431" s="575"/>
      <c r="SJH431" s="575"/>
      <c r="SJI431" s="575"/>
      <c r="SJJ431" s="575"/>
      <c r="SJK431" s="575"/>
      <c r="SJL431" s="575"/>
      <c r="SJM431" s="575"/>
      <c r="SJN431" s="575"/>
      <c r="SJO431" s="575"/>
      <c r="SJP431" s="575"/>
      <c r="SJQ431" s="575"/>
      <c r="SJR431" s="575"/>
      <c r="SJS431" s="575"/>
      <c r="SJT431" s="575"/>
      <c r="SJU431" s="575"/>
      <c r="SJV431" s="575"/>
      <c r="SJW431" s="575"/>
      <c r="SJX431" s="575"/>
      <c r="SJY431" s="575"/>
      <c r="SJZ431" s="575"/>
      <c r="SKA431" s="575"/>
      <c r="SKB431" s="575"/>
      <c r="SKC431" s="575"/>
      <c r="SKD431" s="575"/>
      <c r="SKE431" s="575"/>
      <c r="SKF431" s="575"/>
      <c r="SKG431" s="575"/>
      <c r="SKH431" s="575"/>
      <c r="SKI431" s="575"/>
      <c r="SKJ431" s="575"/>
      <c r="SKK431" s="575"/>
      <c r="SKL431" s="575"/>
      <c r="SKM431" s="575"/>
      <c r="SKN431" s="575"/>
      <c r="SKO431" s="575"/>
      <c r="SKP431" s="575"/>
      <c r="SKQ431" s="575"/>
      <c r="SKR431" s="575"/>
      <c r="SKS431" s="575"/>
      <c r="SKT431" s="575"/>
      <c r="SKU431" s="575"/>
      <c r="SKV431" s="575"/>
      <c r="SKW431" s="575"/>
      <c r="SKX431" s="575"/>
      <c r="SKY431" s="575"/>
      <c r="SKZ431" s="575"/>
      <c r="SLA431" s="575"/>
      <c r="SLB431" s="575"/>
      <c r="SLC431" s="575"/>
      <c r="SLD431" s="575"/>
      <c r="SLE431" s="575"/>
      <c r="SLF431" s="575"/>
      <c r="SLG431" s="575"/>
      <c r="SLH431" s="575"/>
      <c r="SLI431" s="575"/>
      <c r="SLJ431" s="575"/>
      <c r="SLK431" s="575"/>
      <c r="SLL431" s="575"/>
      <c r="SLM431" s="575"/>
      <c r="SLN431" s="575"/>
      <c r="SLO431" s="575"/>
      <c r="SLP431" s="575"/>
      <c r="SLQ431" s="575"/>
      <c r="SLR431" s="575"/>
      <c r="SLS431" s="575"/>
      <c r="SLT431" s="575"/>
      <c r="SLU431" s="575"/>
      <c r="SLV431" s="575"/>
      <c r="SLW431" s="575"/>
      <c r="SLX431" s="575"/>
      <c r="SLY431" s="575"/>
      <c r="SLZ431" s="575"/>
      <c r="SMA431" s="575"/>
      <c r="SMB431" s="575"/>
      <c r="SMC431" s="575"/>
      <c r="SMD431" s="575"/>
      <c r="SME431" s="575"/>
      <c r="SMF431" s="575"/>
      <c r="SMG431" s="575"/>
      <c r="SMH431" s="575"/>
      <c r="SMI431" s="575"/>
      <c r="SMJ431" s="575"/>
      <c r="SMK431" s="575"/>
      <c r="SML431" s="575"/>
      <c r="SMM431" s="575"/>
      <c r="SMN431" s="575"/>
      <c r="SMO431" s="575"/>
      <c r="SMP431" s="575"/>
      <c r="SMQ431" s="575"/>
      <c r="SMR431" s="575"/>
      <c r="SMS431" s="575"/>
      <c r="SMT431" s="575"/>
      <c r="SMU431" s="575"/>
      <c r="SMV431" s="575"/>
      <c r="SMW431" s="575"/>
      <c r="SMX431" s="575"/>
      <c r="SMY431" s="575"/>
      <c r="SMZ431" s="575"/>
      <c r="SNA431" s="575"/>
      <c r="SNB431" s="575"/>
      <c r="SNC431" s="575"/>
      <c r="SND431" s="575"/>
      <c r="SNE431" s="575"/>
      <c r="SNF431" s="575"/>
      <c r="SNG431" s="575"/>
      <c r="SNH431" s="575"/>
      <c r="SNI431" s="575"/>
      <c r="SNJ431" s="575"/>
      <c r="SNK431" s="575"/>
      <c r="SNL431" s="575"/>
      <c r="SNM431" s="575"/>
      <c r="SNN431" s="575"/>
      <c r="SNO431" s="575"/>
      <c r="SNP431" s="575"/>
      <c r="SNQ431" s="575"/>
      <c r="SNR431" s="575"/>
      <c r="SNS431" s="575"/>
      <c r="SNT431" s="575"/>
      <c r="SNU431" s="575"/>
      <c r="SNV431" s="575"/>
      <c r="SNW431" s="575"/>
      <c r="SNX431" s="575"/>
      <c r="SNY431" s="575"/>
      <c r="SNZ431" s="575"/>
      <c r="SOA431" s="575"/>
      <c r="SOB431" s="575"/>
      <c r="SOC431" s="575"/>
      <c r="SOD431" s="575"/>
      <c r="SOE431" s="575"/>
      <c r="SOF431" s="575"/>
      <c r="SOG431" s="575"/>
      <c r="SOH431" s="575"/>
      <c r="SOI431" s="575"/>
      <c r="SOJ431" s="575"/>
      <c r="SOK431" s="575"/>
      <c r="SOL431" s="575"/>
      <c r="SOM431" s="575"/>
      <c r="SON431" s="575"/>
      <c r="SOO431" s="575"/>
      <c r="SOP431" s="575"/>
      <c r="SOQ431" s="575"/>
      <c r="SOR431" s="575"/>
      <c r="SOS431" s="575"/>
      <c r="SOT431" s="575"/>
      <c r="SOU431" s="575"/>
      <c r="SOV431" s="575"/>
      <c r="SOW431" s="575"/>
      <c r="SOX431" s="575"/>
      <c r="SOY431" s="575"/>
      <c r="SOZ431" s="575"/>
      <c r="SPA431" s="575"/>
      <c r="SPB431" s="575"/>
      <c r="SPC431" s="575"/>
      <c r="SPD431" s="575"/>
      <c r="SPE431" s="575"/>
      <c r="SPF431" s="575"/>
      <c r="SPG431" s="575"/>
      <c r="SPH431" s="575"/>
      <c r="SPI431" s="575"/>
      <c r="SPJ431" s="575"/>
      <c r="SPK431" s="575"/>
      <c r="SPL431" s="575"/>
      <c r="SPM431" s="575"/>
      <c r="SPN431" s="575"/>
      <c r="SPO431" s="575"/>
      <c r="SPP431" s="575"/>
      <c r="SPQ431" s="575"/>
      <c r="SPR431" s="575"/>
      <c r="SPS431" s="575"/>
      <c r="SPT431" s="575"/>
      <c r="SPU431" s="575"/>
      <c r="SPV431" s="575"/>
      <c r="SPW431" s="575"/>
      <c r="SPX431" s="575"/>
      <c r="SPY431" s="575"/>
      <c r="SPZ431" s="575"/>
      <c r="SQA431" s="575"/>
      <c r="SQB431" s="575"/>
      <c r="SQC431" s="575"/>
      <c r="SQD431" s="575"/>
      <c r="SQE431" s="575"/>
      <c r="SQF431" s="575"/>
      <c r="SQG431" s="575"/>
      <c r="SQH431" s="575"/>
      <c r="SQI431" s="575"/>
      <c r="SQJ431" s="575"/>
      <c r="SQK431" s="575"/>
      <c r="SQL431" s="575"/>
      <c r="SQM431" s="575"/>
      <c r="SQN431" s="575"/>
      <c r="SQO431" s="575"/>
      <c r="SQP431" s="575"/>
      <c r="SQQ431" s="575"/>
      <c r="SQR431" s="575"/>
      <c r="SQS431" s="575"/>
      <c r="SQT431" s="575"/>
      <c r="SQU431" s="575"/>
      <c r="SQV431" s="575"/>
      <c r="SQW431" s="575"/>
      <c r="SQX431" s="575"/>
      <c r="SQY431" s="575"/>
      <c r="SQZ431" s="575"/>
      <c r="SRA431" s="575"/>
      <c r="SRB431" s="575"/>
      <c r="SRC431" s="575"/>
      <c r="SRD431" s="575"/>
      <c r="SRE431" s="575"/>
      <c r="SRF431" s="575"/>
      <c r="SRG431" s="575"/>
      <c r="SRH431" s="575"/>
      <c r="SRI431" s="575"/>
      <c r="SRJ431" s="575"/>
      <c r="SRK431" s="575"/>
      <c r="SRL431" s="575"/>
      <c r="SRM431" s="575"/>
      <c r="SRN431" s="575"/>
      <c r="SRO431" s="575"/>
      <c r="SRP431" s="575"/>
      <c r="SRQ431" s="575"/>
      <c r="SRR431" s="575"/>
      <c r="SRS431" s="575"/>
      <c r="SRT431" s="575"/>
      <c r="SRU431" s="575"/>
      <c r="SRV431" s="575"/>
      <c r="SRW431" s="575"/>
      <c r="SRX431" s="575"/>
      <c r="SRY431" s="575"/>
      <c r="SRZ431" s="575"/>
      <c r="SSA431" s="575"/>
      <c r="SSB431" s="575"/>
      <c r="SSC431" s="575"/>
      <c r="SSD431" s="575"/>
      <c r="SSE431" s="575"/>
      <c r="SSF431" s="575"/>
      <c r="SSG431" s="575"/>
      <c r="SSH431" s="575"/>
      <c r="SSI431" s="575"/>
      <c r="SSJ431" s="575"/>
      <c r="SSK431" s="575"/>
      <c r="SSL431" s="575"/>
      <c r="SSM431" s="575"/>
      <c r="SSN431" s="575"/>
      <c r="SSO431" s="575"/>
      <c r="SSP431" s="575"/>
      <c r="SSQ431" s="575"/>
      <c r="SSR431" s="575"/>
      <c r="SSS431" s="575"/>
      <c r="SST431" s="575"/>
      <c r="SSU431" s="575"/>
      <c r="SSV431" s="575"/>
      <c r="SSW431" s="575"/>
      <c r="SSX431" s="575"/>
      <c r="SSY431" s="575"/>
      <c r="SSZ431" s="575"/>
      <c r="STA431" s="575"/>
      <c r="STB431" s="575"/>
      <c r="STC431" s="575"/>
      <c r="STD431" s="575"/>
      <c r="STE431" s="575"/>
      <c r="STF431" s="575"/>
      <c r="STG431" s="575"/>
      <c r="STH431" s="575"/>
      <c r="STI431" s="575"/>
      <c r="STJ431" s="575"/>
      <c r="STK431" s="575"/>
      <c r="STL431" s="575"/>
      <c r="STM431" s="575"/>
      <c r="STN431" s="575"/>
      <c r="STO431" s="575"/>
      <c r="STP431" s="575"/>
      <c r="STQ431" s="575"/>
      <c r="STR431" s="575"/>
      <c r="STS431" s="575"/>
      <c r="STT431" s="575"/>
      <c r="STU431" s="575"/>
      <c r="STV431" s="575"/>
      <c r="STW431" s="575"/>
      <c r="STX431" s="575"/>
      <c r="STY431" s="575"/>
      <c r="STZ431" s="575"/>
      <c r="SUA431" s="575"/>
      <c r="SUB431" s="575"/>
      <c r="SUC431" s="575"/>
      <c r="SUD431" s="575"/>
      <c r="SUE431" s="575"/>
      <c r="SUF431" s="575"/>
      <c r="SUG431" s="575"/>
      <c r="SUH431" s="575"/>
      <c r="SUI431" s="575"/>
      <c r="SUJ431" s="575"/>
      <c r="SUK431" s="575"/>
      <c r="SUL431" s="575"/>
      <c r="SUM431" s="575"/>
      <c r="SUN431" s="575"/>
      <c r="SUO431" s="575"/>
      <c r="SUP431" s="575"/>
      <c r="SUQ431" s="575"/>
      <c r="SUR431" s="575"/>
      <c r="SUS431" s="575"/>
      <c r="SUT431" s="575"/>
      <c r="SUU431" s="575"/>
      <c r="SUV431" s="575"/>
      <c r="SUW431" s="575"/>
      <c r="SUX431" s="575"/>
      <c r="SUY431" s="575"/>
      <c r="SUZ431" s="575"/>
      <c r="SVA431" s="575"/>
      <c r="SVB431" s="575"/>
      <c r="SVC431" s="575"/>
      <c r="SVD431" s="575"/>
      <c r="SVE431" s="575"/>
      <c r="SVF431" s="575"/>
      <c r="SVG431" s="575"/>
      <c r="SVH431" s="575"/>
      <c r="SVI431" s="575"/>
      <c r="SVJ431" s="575"/>
      <c r="SVK431" s="575"/>
      <c r="SVL431" s="575"/>
      <c r="SVM431" s="575"/>
      <c r="SVN431" s="575"/>
      <c r="SVO431" s="575"/>
      <c r="SVP431" s="575"/>
      <c r="SVQ431" s="575"/>
      <c r="SVR431" s="575"/>
      <c r="SVS431" s="575"/>
      <c r="SVT431" s="575"/>
      <c r="SVU431" s="575"/>
      <c r="SVV431" s="575"/>
      <c r="SVW431" s="575"/>
      <c r="SVX431" s="575"/>
      <c r="SVY431" s="575"/>
      <c r="SVZ431" s="575"/>
      <c r="SWA431" s="575"/>
      <c r="SWB431" s="575"/>
      <c r="SWC431" s="575"/>
      <c r="SWD431" s="575"/>
      <c r="SWE431" s="575"/>
      <c r="SWF431" s="575"/>
      <c r="SWG431" s="575"/>
      <c r="SWH431" s="575"/>
      <c r="SWI431" s="575"/>
      <c r="SWJ431" s="575"/>
      <c r="SWK431" s="575"/>
      <c r="SWL431" s="575"/>
      <c r="SWM431" s="575"/>
      <c r="SWN431" s="575"/>
      <c r="SWO431" s="575"/>
      <c r="SWP431" s="575"/>
      <c r="SWQ431" s="575"/>
      <c r="SWR431" s="575"/>
      <c r="SWS431" s="575"/>
      <c r="SWT431" s="575"/>
      <c r="SWU431" s="575"/>
      <c r="SWV431" s="575"/>
      <c r="SWW431" s="575"/>
      <c r="SWX431" s="575"/>
      <c r="SWY431" s="575"/>
      <c r="SWZ431" s="575"/>
      <c r="SXA431" s="575"/>
      <c r="SXB431" s="575"/>
      <c r="SXC431" s="575"/>
      <c r="SXD431" s="575"/>
      <c r="SXE431" s="575"/>
      <c r="SXF431" s="575"/>
      <c r="SXG431" s="575"/>
      <c r="SXH431" s="575"/>
      <c r="SXI431" s="575"/>
      <c r="SXJ431" s="575"/>
      <c r="SXK431" s="575"/>
      <c r="SXL431" s="575"/>
      <c r="SXM431" s="575"/>
      <c r="SXN431" s="575"/>
      <c r="SXO431" s="575"/>
      <c r="SXP431" s="575"/>
      <c r="SXQ431" s="575"/>
      <c r="SXR431" s="575"/>
      <c r="SXS431" s="575"/>
      <c r="SXT431" s="575"/>
      <c r="SXU431" s="575"/>
      <c r="SXV431" s="575"/>
      <c r="SXW431" s="575"/>
      <c r="SXX431" s="575"/>
      <c r="SXY431" s="575"/>
      <c r="SXZ431" s="575"/>
      <c r="SYA431" s="575"/>
      <c r="SYB431" s="575"/>
      <c r="SYC431" s="575"/>
      <c r="SYD431" s="575"/>
      <c r="SYE431" s="575"/>
      <c r="SYF431" s="575"/>
      <c r="SYG431" s="575"/>
      <c r="SYH431" s="575"/>
      <c r="SYI431" s="575"/>
      <c r="SYJ431" s="575"/>
      <c r="SYK431" s="575"/>
      <c r="SYL431" s="575"/>
      <c r="SYM431" s="575"/>
      <c r="SYN431" s="575"/>
      <c r="SYO431" s="575"/>
      <c r="SYP431" s="575"/>
      <c r="SYQ431" s="575"/>
      <c r="SYR431" s="575"/>
      <c r="SYS431" s="575"/>
      <c r="SYT431" s="575"/>
      <c r="SYU431" s="575"/>
      <c r="SYV431" s="575"/>
      <c r="SYW431" s="575"/>
      <c r="SYX431" s="575"/>
      <c r="SYY431" s="575"/>
      <c r="SYZ431" s="575"/>
      <c r="SZA431" s="575"/>
      <c r="SZB431" s="575"/>
      <c r="SZC431" s="575"/>
      <c r="SZD431" s="575"/>
      <c r="SZE431" s="575"/>
      <c r="SZF431" s="575"/>
      <c r="SZG431" s="575"/>
      <c r="SZH431" s="575"/>
      <c r="SZI431" s="575"/>
      <c r="SZJ431" s="575"/>
      <c r="SZK431" s="575"/>
      <c r="SZL431" s="575"/>
      <c r="SZM431" s="575"/>
      <c r="SZN431" s="575"/>
      <c r="SZO431" s="575"/>
      <c r="SZP431" s="575"/>
      <c r="SZQ431" s="575"/>
      <c r="SZR431" s="575"/>
      <c r="SZS431" s="575"/>
      <c r="SZT431" s="575"/>
      <c r="SZU431" s="575"/>
      <c r="SZV431" s="575"/>
      <c r="SZW431" s="575"/>
      <c r="SZX431" s="575"/>
      <c r="SZY431" s="575"/>
      <c r="SZZ431" s="575"/>
      <c r="TAA431" s="575"/>
      <c r="TAB431" s="575"/>
      <c r="TAC431" s="575"/>
      <c r="TAD431" s="575"/>
      <c r="TAE431" s="575"/>
      <c r="TAF431" s="575"/>
      <c r="TAG431" s="575"/>
      <c r="TAH431" s="575"/>
      <c r="TAI431" s="575"/>
      <c r="TAJ431" s="575"/>
      <c r="TAK431" s="575"/>
      <c r="TAL431" s="575"/>
      <c r="TAM431" s="575"/>
      <c r="TAN431" s="575"/>
      <c r="TAO431" s="575"/>
      <c r="TAP431" s="575"/>
      <c r="TAQ431" s="575"/>
      <c r="TAR431" s="575"/>
      <c r="TAS431" s="575"/>
      <c r="TAT431" s="575"/>
      <c r="TAU431" s="575"/>
      <c r="TAV431" s="575"/>
      <c r="TAW431" s="575"/>
      <c r="TAX431" s="575"/>
      <c r="TAY431" s="575"/>
      <c r="TAZ431" s="575"/>
      <c r="TBA431" s="575"/>
      <c r="TBB431" s="575"/>
      <c r="TBC431" s="575"/>
      <c r="TBD431" s="575"/>
      <c r="TBE431" s="575"/>
      <c r="TBF431" s="575"/>
      <c r="TBG431" s="575"/>
      <c r="TBH431" s="575"/>
      <c r="TBI431" s="575"/>
      <c r="TBJ431" s="575"/>
      <c r="TBK431" s="575"/>
      <c r="TBL431" s="575"/>
      <c r="TBM431" s="575"/>
      <c r="TBN431" s="575"/>
      <c r="TBO431" s="575"/>
      <c r="TBP431" s="575"/>
      <c r="TBQ431" s="575"/>
      <c r="TBR431" s="575"/>
      <c r="TBS431" s="575"/>
      <c r="TBT431" s="575"/>
      <c r="TBU431" s="575"/>
      <c r="TBV431" s="575"/>
      <c r="TBW431" s="575"/>
      <c r="TBX431" s="575"/>
      <c r="TBY431" s="575"/>
      <c r="TBZ431" s="575"/>
      <c r="TCA431" s="575"/>
      <c r="TCB431" s="575"/>
      <c r="TCC431" s="575"/>
      <c r="TCD431" s="575"/>
      <c r="TCE431" s="575"/>
      <c r="TCF431" s="575"/>
      <c r="TCG431" s="575"/>
      <c r="TCH431" s="575"/>
      <c r="TCI431" s="575"/>
      <c r="TCJ431" s="575"/>
      <c r="TCK431" s="575"/>
      <c r="TCL431" s="575"/>
      <c r="TCM431" s="575"/>
      <c r="TCN431" s="575"/>
      <c r="TCO431" s="575"/>
      <c r="TCP431" s="575"/>
      <c r="TCQ431" s="575"/>
      <c r="TCR431" s="575"/>
      <c r="TCS431" s="575"/>
      <c r="TCT431" s="575"/>
      <c r="TCU431" s="575"/>
      <c r="TCV431" s="575"/>
      <c r="TCW431" s="575"/>
      <c r="TCX431" s="575"/>
      <c r="TCY431" s="575"/>
      <c r="TCZ431" s="575"/>
      <c r="TDA431" s="575"/>
      <c r="TDB431" s="575"/>
      <c r="TDC431" s="575"/>
      <c r="TDD431" s="575"/>
      <c r="TDE431" s="575"/>
      <c r="TDF431" s="575"/>
      <c r="TDG431" s="575"/>
      <c r="TDH431" s="575"/>
      <c r="TDI431" s="575"/>
      <c r="TDJ431" s="575"/>
      <c r="TDK431" s="575"/>
      <c r="TDL431" s="575"/>
      <c r="TDM431" s="575"/>
      <c r="TDN431" s="575"/>
      <c r="TDO431" s="575"/>
      <c r="TDP431" s="575"/>
      <c r="TDQ431" s="575"/>
      <c r="TDR431" s="575"/>
      <c r="TDS431" s="575"/>
      <c r="TDT431" s="575"/>
      <c r="TDU431" s="575"/>
      <c r="TDV431" s="575"/>
      <c r="TDW431" s="575"/>
      <c r="TDX431" s="575"/>
      <c r="TDY431" s="575"/>
      <c r="TDZ431" s="575"/>
      <c r="TEA431" s="575"/>
      <c r="TEB431" s="575"/>
      <c r="TEC431" s="575"/>
      <c r="TED431" s="575"/>
      <c r="TEE431" s="575"/>
      <c r="TEF431" s="575"/>
      <c r="TEG431" s="575"/>
      <c r="TEH431" s="575"/>
      <c r="TEI431" s="575"/>
      <c r="TEJ431" s="575"/>
      <c r="TEK431" s="575"/>
      <c r="TEL431" s="575"/>
      <c r="TEM431" s="575"/>
      <c r="TEN431" s="575"/>
      <c r="TEO431" s="575"/>
      <c r="TEP431" s="575"/>
      <c r="TEQ431" s="575"/>
      <c r="TER431" s="575"/>
      <c r="TES431" s="575"/>
      <c r="TET431" s="575"/>
      <c r="TEU431" s="575"/>
      <c r="TEV431" s="575"/>
      <c r="TEW431" s="575"/>
      <c r="TEX431" s="575"/>
      <c r="TEY431" s="575"/>
      <c r="TEZ431" s="575"/>
      <c r="TFA431" s="575"/>
      <c r="TFB431" s="575"/>
      <c r="TFC431" s="575"/>
      <c r="TFD431" s="575"/>
      <c r="TFE431" s="575"/>
      <c r="TFF431" s="575"/>
      <c r="TFG431" s="575"/>
      <c r="TFH431" s="575"/>
      <c r="TFI431" s="575"/>
      <c r="TFJ431" s="575"/>
      <c r="TFK431" s="575"/>
      <c r="TFL431" s="575"/>
      <c r="TFM431" s="575"/>
      <c r="TFN431" s="575"/>
      <c r="TFO431" s="575"/>
      <c r="TFP431" s="575"/>
      <c r="TFQ431" s="575"/>
      <c r="TFR431" s="575"/>
      <c r="TFS431" s="575"/>
      <c r="TFT431" s="575"/>
      <c r="TFU431" s="575"/>
      <c r="TFV431" s="575"/>
      <c r="TFW431" s="575"/>
      <c r="TFX431" s="575"/>
      <c r="TFY431" s="575"/>
      <c r="TFZ431" s="575"/>
      <c r="TGA431" s="575"/>
      <c r="TGB431" s="575"/>
      <c r="TGC431" s="575"/>
      <c r="TGD431" s="575"/>
      <c r="TGE431" s="575"/>
      <c r="TGF431" s="575"/>
      <c r="TGG431" s="575"/>
      <c r="TGH431" s="575"/>
      <c r="TGI431" s="575"/>
      <c r="TGJ431" s="575"/>
      <c r="TGK431" s="575"/>
      <c r="TGL431" s="575"/>
      <c r="TGM431" s="575"/>
      <c r="TGN431" s="575"/>
      <c r="TGO431" s="575"/>
      <c r="TGP431" s="575"/>
      <c r="TGQ431" s="575"/>
      <c r="TGR431" s="575"/>
      <c r="TGS431" s="575"/>
      <c r="TGT431" s="575"/>
      <c r="TGU431" s="575"/>
      <c r="TGV431" s="575"/>
      <c r="TGW431" s="575"/>
      <c r="TGX431" s="575"/>
      <c r="TGY431" s="575"/>
      <c r="TGZ431" s="575"/>
      <c r="THA431" s="575"/>
      <c r="THB431" s="575"/>
      <c r="THC431" s="575"/>
      <c r="THD431" s="575"/>
      <c r="THE431" s="575"/>
      <c r="THF431" s="575"/>
      <c r="THG431" s="575"/>
      <c r="THH431" s="575"/>
      <c r="THI431" s="575"/>
      <c r="THJ431" s="575"/>
      <c r="THK431" s="575"/>
      <c r="THL431" s="575"/>
      <c r="THM431" s="575"/>
      <c r="THN431" s="575"/>
      <c r="THO431" s="575"/>
      <c r="THP431" s="575"/>
      <c r="THQ431" s="575"/>
      <c r="THR431" s="575"/>
      <c r="THS431" s="575"/>
      <c r="THT431" s="575"/>
      <c r="THU431" s="575"/>
      <c r="THV431" s="575"/>
      <c r="THW431" s="575"/>
      <c r="THX431" s="575"/>
      <c r="THY431" s="575"/>
      <c r="THZ431" s="575"/>
      <c r="TIA431" s="575"/>
      <c r="TIB431" s="575"/>
      <c r="TIC431" s="575"/>
      <c r="TID431" s="575"/>
      <c r="TIE431" s="575"/>
      <c r="TIF431" s="575"/>
      <c r="TIG431" s="575"/>
      <c r="TIH431" s="575"/>
      <c r="TII431" s="575"/>
      <c r="TIJ431" s="575"/>
      <c r="TIK431" s="575"/>
      <c r="TIL431" s="575"/>
      <c r="TIM431" s="575"/>
      <c r="TIN431" s="575"/>
      <c r="TIO431" s="575"/>
      <c r="TIP431" s="575"/>
      <c r="TIQ431" s="575"/>
      <c r="TIR431" s="575"/>
      <c r="TIS431" s="575"/>
      <c r="TIT431" s="575"/>
      <c r="TIU431" s="575"/>
      <c r="TIV431" s="575"/>
      <c r="TIW431" s="575"/>
      <c r="TIX431" s="575"/>
      <c r="TIY431" s="575"/>
      <c r="TIZ431" s="575"/>
      <c r="TJA431" s="575"/>
      <c r="TJB431" s="575"/>
      <c r="TJC431" s="575"/>
      <c r="TJD431" s="575"/>
      <c r="TJE431" s="575"/>
      <c r="TJF431" s="575"/>
      <c r="TJG431" s="575"/>
      <c r="TJH431" s="575"/>
      <c r="TJI431" s="575"/>
      <c r="TJJ431" s="575"/>
      <c r="TJK431" s="575"/>
      <c r="TJL431" s="575"/>
      <c r="TJM431" s="575"/>
      <c r="TJN431" s="575"/>
      <c r="TJO431" s="575"/>
      <c r="TJP431" s="575"/>
      <c r="TJQ431" s="575"/>
      <c r="TJR431" s="575"/>
      <c r="TJS431" s="575"/>
      <c r="TJT431" s="575"/>
      <c r="TJU431" s="575"/>
      <c r="TJV431" s="575"/>
      <c r="TJW431" s="575"/>
      <c r="TJX431" s="575"/>
      <c r="TJY431" s="575"/>
      <c r="TJZ431" s="575"/>
      <c r="TKA431" s="575"/>
      <c r="TKB431" s="575"/>
      <c r="TKC431" s="575"/>
      <c r="TKD431" s="575"/>
      <c r="TKE431" s="575"/>
      <c r="TKF431" s="575"/>
      <c r="TKG431" s="575"/>
      <c r="TKH431" s="575"/>
      <c r="TKI431" s="575"/>
      <c r="TKJ431" s="575"/>
      <c r="TKK431" s="575"/>
      <c r="TKL431" s="575"/>
      <c r="TKM431" s="575"/>
      <c r="TKN431" s="575"/>
      <c r="TKO431" s="575"/>
      <c r="TKP431" s="575"/>
      <c r="TKQ431" s="575"/>
      <c r="TKR431" s="575"/>
      <c r="TKS431" s="575"/>
      <c r="TKT431" s="575"/>
      <c r="TKU431" s="575"/>
      <c r="TKV431" s="575"/>
      <c r="TKW431" s="575"/>
      <c r="TKX431" s="575"/>
      <c r="TKY431" s="575"/>
      <c r="TKZ431" s="575"/>
      <c r="TLA431" s="575"/>
      <c r="TLB431" s="575"/>
      <c r="TLC431" s="575"/>
      <c r="TLD431" s="575"/>
      <c r="TLE431" s="575"/>
      <c r="TLF431" s="575"/>
      <c r="TLG431" s="575"/>
      <c r="TLH431" s="575"/>
      <c r="TLI431" s="575"/>
      <c r="TLJ431" s="575"/>
      <c r="TLK431" s="575"/>
      <c r="TLL431" s="575"/>
      <c r="TLM431" s="575"/>
      <c r="TLN431" s="575"/>
      <c r="TLO431" s="575"/>
      <c r="TLP431" s="575"/>
      <c r="TLQ431" s="575"/>
      <c r="TLR431" s="575"/>
      <c r="TLS431" s="575"/>
      <c r="TLT431" s="575"/>
      <c r="TLU431" s="575"/>
      <c r="TLV431" s="575"/>
      <c r="TLW431" s="575"/>
      <c r="TLX431" s="575"/>
      <c r="TLY431" s="575"/>
      <c r="TLZ431" s="575"/>
      <c r="TMA431" s="575"/>
      <c r="TMB431" s="575"/>
      <c r="TMC431" s="575"/>
      <c r="TMD431" s="575"/>
      <c r="TME431" s="575"/>
      <c r="TMF431" s="575"/>
      <c r="TMG431" s="575"/>
      <c r="TMH431" s="575"/>
      <c r="TMI431" s="575"/>
      <c r="TMJ431" s="575"/>
      <c r="TMK431" s="575"/>
      <c r="TML431" s="575"/>
      <c r="TMM431" s="575"/>
      <c r="TMN431" s="575"/>
      <c r="TMO431" s="575"/>
      <c r="TMP431" s="575"/>
      <c r="TMQ431" s="575"/>
      <c r="TMR431" s="575"/>
      <c r="TMS431" s="575"/>
      <c r="TMT431" s="575"/>
      <c r="TMU431" s="575"/>
      <c r="TMV431" s="575"/>
      <c r="TMW431" s="575"/>
      <c r="TMX431" s="575"/>
      <c r="TMY431" s="575"/>
      <c r="TMZ431" s="575"/>
      <c r="TNA431" s="575"/>
      <c r="TNB431" s="575"/>
      <c r="TNC431" s="575"/>
      <c r="TND431" s="575"/>
      <c r="TNE431" s="575"/>
      <c r="TNF431" s="575"/>
      <c r="TNG431" s="575"/>
      <c r="TNH431" s="575"/>
      <c r="TNI431" s="575"/>
      <c r="TNJ431" s="575"/>
      <c r="TNK431" s="575"/>
      <c r="TNL431" s="575"/>
      <c r="TNM431" s="575"/>
      <c r="TNN431" s="575"/>
      <c r="TNO431" s="575"/>
      <c r="TNP431" s="575"/>
      <c r="TNQ431" s="575"/>
      <c r="TNR431" s="575"/>
      <c r="TNS431" s="575"/>
      <c r="TNT431" s="575"/>
      <c r="TNU431" s="575"/>
      <c r="TNV431" s="575"/>
      <c r="TNW431" s="575"/>
      <c r="TNX431" s="575"/>
      <c r="TNY431" s="575"/>
      <c r="TNZ431" s="575"/>
      <c r="TOA431" s="575"/>
      <c r="TOB431" s="575"/>
      <c r="TOC431" s="575"/>
      <c r="TOD431" s="575"/>
      <c r="TOE431" s="575"/>
      <c r="TOF431" s="575"/>
      <c r="TOG431" s="575"/>
      <c r="TOH431" s="575"/>
      <c r="TOI431" s="575"/>
      <c r="TOJ431" s="575"/>
      <c r="TOK431" s="575"/>
      <c r="TOL431" s="575"/>
      <c r="TOM431" s="575"/>
      <c r="TON431" s="575"/>
      <c r="TOO431" s="575"/>
      <c r="TOP431" s="575"/>
      <c r="TOQ431" s="575"/>
      <c r="TOR431" s="575"/>
      <c r="TOS431" s="575"/>
      <c r="TOT431" s="575"/>
      <c r="TOU431" s="575"/>
      <c r="TOV431" s="575"/>
      <c r="TOW431" s="575"/>
      <c r="TOX431" s="575"/>
      <c r="TOY431" s="575"/>
      <c r="TOZ431" s="575"/>
      <c r="TPA431" s="575"/>
      <c r="TPB431" s="575"/>
      <c r="TPC431" s="575"/>
      <c r="TPD431" s="575"/>
      <c r="TPE431" s="575"/>
      <c r="TPF431" s="575"/>
      <c r="TPG431" s="575"/>
      <c r="TPH431" s="575"/>
      <c r="TPI431" s="575"/>
      <c r="TPJ431" s="575"/>
      <c r="TPK431" s="575"/>
      <c r="TPL431" s="575"/>
      <c r="TPM431" s="575"/>
      <c r="TPN431" s="575"/>
      <c r="TPO431" s="575"/>
      <c r="TPP431" s="575"/>
      <c r="TPQ431" s="575"/>
      <c r="TPR431" s="575"/>
      <c r="TPS431" s="575"/>
      <c r="TPT431" s="575"/>
      <c r="TPU431" s="575"/>
      <c r="TPV431" s="575"/>
      <c r="TPW431" s="575"/>
      <c r="TPX431" s="575"/>
      <c r="TPY431" s="575"/>
      <c r="TPZ431" s="575"/>
      <c r="TQA431" s="575"/>
      <c r="TQB431" s="575"/>
      <c r="TQC431" s="575"/>
      <c r="TQD431" s="575"/>
      <c r="TQE431" s="575"/>
      <c r="TQF431" s="575"/>
      <c r="TQG431" s="575"/>
      <c r="TQH431" s="575"/>
      <c r="TQI431" s="575"/>
      <c r="TQJ431" s="575"/>
      <c r="TQK431" s="575"/>
      <c r="TQL431" s="575"/>
      <c r="TQM431" s="575"/>
      <c r="TQN431" s="575"/>
      <c r="TQO431" s="575"/>
      <c r="TQP431" s="575"/>
      <c r="TQQ431" s="575"/>
      <c r="TQR431" s="575"/>
      <c r="TQS431" s="575"/>
      <c r="TQT431" s="575"/>
      <c r="TQU431" s="575"/>
      <c r="TQV431" s="575"/>
      <c r="TQW431" s="575"/>
      <c r="TQX431" s="575"/>
      <c r="TQY431" s="575"/>
      <c r="TQZ431" s="575"/>
      <c r="TRA431" s="575"/>
      <c r="TRB431" s="575"/>
      <c r="TRC431" s="575"/>
      <c r="TRD431" s="575"/>
      <c r="TRE431" s="575"/>
      <c r="TRF431" s="575"/>
      <c r="TRG431" s="575"/>
      <c r="TRH431" s="575"/>
      <c r="TRI431" s="575"/>
      <c r="TRJ431" s="575"/>
      <c r="TRK431" s="575"/>
      <c r="TRL431" s="575"/>
      <c r="TRM431" s="575"/>
      <c r="TRN431" s="575"/>
      <c r="TRO431" s="575"/>
      <c r="TRP431" s="575"/>
      <c r="TRQ431" s="575"/>
      <c r="TRR431" s="575"/>
      <c r="TRS431" s="575"/>
      <c r="TRT431" s="575"/>
      <c r="TRU431" s="575"/>
      <c r="TRV431" s="575"/>
      <c r="TRW431" s="575"/>
      <c r="TRX431" s="575"/>
      <c r="TRY431" s="575"/>
      <c r="TRZ431" s="575"/>
      <c r="TSA431" s="575"/>
      <c r="TSB431" s="575"/>
      <c r="TSC431" s="575"/>
      <c r="TSD431" s="575"/>
      <c r="TSE431" s="575"/>
      <c r="TSF431" s="575"/>
      <c r="TSG431" s="575"/>
      <c r="TSH431" s="575"/>
      <c r="TSI431" s="575"/>
      <c r="TSJ431" s="575"/>
      <c r="TSK431" s="575"/>
      <c r="TSL431" s="575"/>
      <c r="TSM431" s="575"/>
      <c r="TSN431" s="575"/>
      <c r="TSO431" s="575"/>
      <c r="TSP431" s="575"/>
      <c r="TSQ431" s="575"/>
      <c r="TSR431" s="575"/>
      <c r="TSS431" s="575"/>
      <c r="TST431" s="575"/>
      <c r="TSU431" s="575"/>
      <c r="TSV431" s="575"/>
      <c r="TSW431" s="575"/>
      <c r="TSX431" s="575"/>
      <c r="TSY431" s="575"/>
      <c r="TSZ431" s="575"/>
      <c r="TTA431" s="575"/>
      <c r="TTB431" s="575"/>
      <c r="TTC431" s="575"/>
      <c r="TTD431" s="575"/>
      <c r="TTE431" s="575"/>
      <c r="TTF431" s="575"/>
      <c r="TTG431" s="575"/>
      <c r="TTH431" s="575"/>
      <c r="TTI431" s="575"/>
      <c r="TTJ431" s="575"/>
      <c r="TTK431" s="575"/>
      <c r="TTL431" s="575"/>
      <c r="TTM431" s="575"/>
      <c r="TTN431" s="575"/>
      <c r="TTO431" s="575"/>
      <c r="TTP431" s="575"/>
      <c r="TTQ431" s="575"/>
      <c r="TTR431" s="575"/>
      <c r="TTS431" s="575"/>
      <c r="TTT431" s="575"/>
      <c r="TTU431" s="575"/>
      <c r="TTV431" s="575"/>
      <c r="TTW431" s="575"/>
      <c r="TTX431" s="575"/>
      <c r="TTY431" s="575"/>
      <c r="TTZ431" s="575"/>
      <c r="TUA431" s="575"/>
      <c r="TUB431" s="575"/>
      <c r="TUC431" s="575"/>
      <c r="TUD431" s="575"/>
      <c r="TUE431" s="575"/>
      <c r="TUF431" s="575"/>
      <c r="TUG431" s="575"/>
      <c r="TUH431" s="575"/>
      <c r="TUI431" s="575"/>
      <c r="TUJ431" s="575"/>
      <c r="TUK431" s="575"/>
      <c r="TUL431" s="575"/>
      <c r="TUM431" s="575"/>
      <c r="TUN431" s="575"/>
      <c r="TUO431" s="575"/>
      <c r="TUP431" s="575"/>
      <c r="TUQ431" s="575"/>
      <c r="TUR431" s="575"/>
      <c r="TUS431" s="575"/>
      <c r="TUT431" s="575"/>
      <c r="TUU431" s="575"/>
      <c r="TUV431" s="575"/>
      <c r="TUW431" s="575"/>
      <c r="TUX431" s="575"/>
      <c r="TUY431" s="575"/>
      <c r="TUZ431" s="575"/>
      <c r="TVA431" s="575"/>
      <c r="TVB431" s="575"/>
      <c r="TVC431" s="575"/>
      <c r="TVD431" s="575"/>
      <c r="TVE431" s="575"/>
      <c r="TVF431" s="575"/>
      <c r="TVG431" s="575"/>
      <c r="TVH431" s="575"/>
      <c r="TVI431" s="575"/>
      <c r="TVJ431" s="575"/>
      <c r="TVK431" s="575"/>
      <c r="TVL431" s="575"/>
      <c r="TVM431" s="575"/>
      <c r="TVN431" s="575"/>
      <c r="TVO431" s="575"/>
      <c r="TVP431" s="575"/>
      <c r="TVQ431" s="575"/>
      <c r="TVR431" s="575"/>
      <c r="TVS431" s="575"/>
      <c r="TVT431" s="575"/>
      <c r="TVU431" s="575"/>
      <c r="TVV431" s="575"/>
      <c r="TVW431" s="575"/>
      <c r="TVX431" s="575"/>
      <c r="TVY431" s="575"/>
      <c r="TVZ431" s="575"/>
      <c r="TWA431" s="575"/>
      <c r="TWB431" s="575"/>
      <c r="TWC431" s="575"/>
      <c r="TWD431" s="575"/>
      <c r="TWE431" s="575"/>
      <c r="TWF431" s="575"/>
      <c r="TWG431" s="575"/>
      <c r="TWH431" s="575"/>
      <c r="TWI431" s="575"/>
      <c r="TWJ431" s="575"/>
      <c r="TWK431" s="575"/>
      <c r="TWL431" s="575"/>
      <c r="TWM431" s="575"/>
      <c r="TWN431" s="575"/>
      <c r="TWO431" s="575"/>
      <c r="TWP431" s="575"/>
      <c r="TWQ431" s="575"/>
      <c r="TWR431" s="575"/>
      <c r="TWS431" s="575"/>
      <c r="TWT431" s="575"/>
      <c r="TWU431" s="575"/>
      <c r="TWV431" s="575"/>
      <c r="TWW431" s="575"/>
      <c r="TWX431" s="575"/>
      <c r="TWY431" s="575"/>
      <c r="TWZ431" s="575"/>
      <c r="TXA431" s="575"/>
      <c r="TXB431" s="575"/>
      <c r="TXC431" s="575"/>
      <c r="TXD431" s="575"/>
      <c r="TXE431" s="575"/>
      <c r="TXF431" s="575"/>
      <c r="TXG431" s="575"/>
      <c r="TXH431" s="575"/>
      <c r="TXI431" s="575"/>
      <c r="TXJ431" s="575"/>
      <c r="TXK431" s="575"/>
      <c r="TXL431" s="575"/>
      <c r="TXM431" s="575"/>
      <c r="TXN431" s="575"/>
      <c r="TXO431" s="575"/>
      <c r="TXP431" s="575"/>
      <c r="TXQ431" s="575"/>
      <c r="TXR431" s="575"/>
      <c r="TXS431" s="575"/>
      <c r="TXT431" s="575"/>
      <c r="TXU431" s="575"/>
      <c r="TXV431" s="575"/>
      <c r="TXW431" s="575"/>
      <c r="TXX431" s="575"/>
      <c r="TXY431" s="575"/>
      <c r="TXZ431" s="575"/>
      <c r="TYA431" s="575"/>
      <c r="TYB431" s="575"/>
      <c r="TYC431" s="575"/>
      <c r="TYD431" s="575"/>
      <c r="TYE431" s="575"/>
      <c r="TYF431" s="575"/>
      <c r="TYG431" s="575"/>
      <c r="TYH431" s="575"/>
      <c r="TYI431" s="575"/>
      <c r="TYJ431" s="575"/>
      <c r="TYK431" s="575"/>
      <c r="TYL431" s="575"/>
      <c r="TYM431" s="575"/>
      <c r="TYN431" s="575"/>
      <c r="TYO431" s="575"/>
      <c r="TYP431" s="575"/>
      <c r="TYQ431" s="575"/>
      <c r="TYR431" s="575"/>
      <c r="TYS431" s="575"/>
      <c r="TYT431" s="575"/>
      <c r="TYU431" s="575"/>
      <c r="TYV431" s="575"/>
      <c r="TYW431" s="575"/>
      <c r="TYX431" s="575"/>
      <c r="TYY431" s="575"/>
      <c r="TYZ431" s="575"/>
      <c r="TZA431" s="575"/>
      <c r="TZB431" s="575"/>
      <c r="TZC431" s="575"/>
      <c r="TZD431" s="575"/>
      <c r="TZE431" s="575"/>
      <c r="TZF431" s="575"/>
      <c r="TZG431" s="575"/>
      <c r="TZH431" s="575"/>
      <c r="TZI431" s="575"/>
      <c r="TZJ431" s="575"/>
      <c r="TZK431" s="575"/>
      <c r="TZL431" s="575"/>
      <c r="TZM431" s="575"/>
      <c r="TZN431" s="575"/>
      <c r="TZO431" s="575"/>
      <c r="TZP431" s="575"/>
      <c r="TZQ431" s="575"/>
      <c r="TZR431" s="575"/>
      <c r="TZS431" s="575"/>
      <c r="TZT431" s="575"/>
      <c r="TZU431" s="575"/>
      <c r="TZV431" s="575"/>
      <c r="TZW431" s="575"/>
      <c r="TZX431" s="575"/>
      <c r="TZY431" s="575"/>
      <c r="TZZ431" s="575"/>
      <c r="UAA431" s="575"/>
      <c r="UAB431" s="575"/>
      <c r="UAC431" s="575"/>
      <c r="UAD431" s="575"/>
      <c r="UAE431" s="575"/>
      <c r="UAF431" s="575"/>
      <c r="UAG431" s="575"/>
      <c r="UAH431" s="575"/>
      <c r="UAI431" s="575"/>
      <c r="UAJ431" s="575"/>
      <c r="UAK431" s="575"/>
      <c r="UAL431" s="575"/>
      <c r="UAM431" s="575"/>
      <c r="UAN431" s="575"/>
      <c r="UAO431" s="575"/>
      <c r="UAP431" s="575"/>
      <c r="UAQ431" s="575"/>
      <c r="UAR431" s="575"/>
      <c r="UAS431" s="575"/>
      <c r="UAT431" s="575"/>
      <c r="UAU431" s="575"/>
      <c r="UAV431" s="575"/>
      <c r="UAW431" s="575"/>
      <c r="UAX431" s="575"/>
      <c r="UAY431" s="575"/>
      <c r="UAZ431" s="575"/>
      <c r="UBA431" s="575"/>
      <c r="UBB431" s="575"/>
      <c r="UBC431" s="575"/>
      <c r="UBD431" s="575"/>
      <c r="UBE431" s="575"/>
      <c r="UBF431" s="575"/>
      <c r="UBG431" s="575"/>
      <c r="UBH431" s="575"/>
      <c r="UBI431" s="575"/>
      <c r="UBJ431" s="575"/>
      <c r="UBK431" s="575"/>
      <c r="UBL431" s="575"/>
      <c r="UBM431" s="575"/>
      <c r="UBN431" s="575"/>
      <c r="UBO431" s="575"/>
      <c r="UBP431" s="575"/>
      <c r="UBQ431" s="575"/>
      <c r="UBR431" s="575"/>
      <c r="UBS431" s="575"/>
      <c r="UBT431" s="575"/>
      <c r="UBU431" s="575"/>
      <c r="UBV431" s="575"/>
      <c r="UBW431" s="575"/>
      <c r="UBX431" s="575"/>
      <c r="UBY431" s="575"/>
      <c r="UBZ431" s="575"/>
      <c r="UCA431" s="575"/>
      <c r="UCB431" s="575"/>
      <c r="UCC431" s="575"/>
      <c r="UCD431" s="575"/>
      <c r="UCE431" s="575"/>
      <c r="UCF431" s="575"/>
      <c r="UCG431" s="575"/>
      <c r="UCH431" s="575"/>
      <c r="UCI431" s="575"/>
      <c r="UCJ431" s="575"/>
      <c r="UCK431" s="575"/>
      <c r="UCL431" s="575"/>
      <c r="UCM431" s="575"/>
      <c r="UCN431" s="575"/>
      <c r="UCO431" s="575"/>
      <c r="UCP431" s="575"/>
      <c r="UCQ431" s="575"/>
      <c r="UCR431" s="575"/>
      <c r="UCS431" s="575"/>
      <c r="UCT431" s="575"/>
      <c r="UCU431" s="575"/>
      <c r="UCV431" s="575"/>
      <c r="UCW431" s="575"/>
      <c r="UCX431" s="575"/>
      <c r="UCY431" s="575"/>
      <c r="UCZ431" s="575"/>
      <c r="UDA431" s="575"/>
      <c r="UDB431" s="575"/>
      <c r="UDC431" s="575"/>
      <c r="UDD431" s="575"/>
      <c r="UDE431" s="575"/>
      <c r="UDF431" s="575"/>
      <c r="UDG431" s="575"/>
      <c r="UDH431" s="575"/>
      <c r="UDI431" s="575"/>
      <c r="UDJ431" s="575"/>
      <c r="UDK431" s="575"/>
      <c r="UDL431" s="575"/>
      <c r="UDM431" s="575"/>
      <c r="UDN431" s="575"/>
      <c r="UDO431" s="575"/>
      <c r="UDP431" s="575"/>
      <c r="UDQ431" s="575"/>
      <c r="UDR431" s="575"/>
      <c r="UDS431" s="575"/>
      <c r="UDT431" s="575"/>
      <c r="UDU431" s="575"/>
      <c r="UDV431" s="575"/>
      <c r="UDW431" s="575"/>
      <c r="UDX431" s="575"/>
      <c r="UDY431" s="575"/>
      <c r="UDZ431" s="575"/>
      <c r="UEA431" s="575"/>
      <c r="UEB431" s="575"/>
      <c r="UEC431" s="575"/>
      <c r="UED431" s="575"/>
      <c r="UEE431" s="575"/>
      <c r="UEF431" s="575"/>
      <c r="UEG431" s="575"/>
      <c r="UEH431" s="575"/>
      <c r="UEI431" s="575"/>
      <c r="UEJ431" s="575"/>
      <c r="UEK431" s="575"/>
      <c r="UEL431" s="575"/>
      <c r="UEM431" s="575"/>
      <c r="UEN431" s="575"/>
      <c r="UEO431" s="575"/>
      <c r="UEP431" s="575"/>
      <c r="UEQ431" s="575"/>
      <c r="UER431" s="575"/>
      <c r="UES431" s="575"/>
      <c r="UET431" s="575"/>
      <c r="UEU431" s="575"/>
      <c r="UEV431" s="575"/>
      <c r="UEW431" s="575"/>
      <c r="UEX431" s="575"/>
      <c r="UEY431" s="575"/>
      <c r="UEZ431" s="575"/>
      <c r="UFA431" s="575"/>
      <c r="UFB431" s="575"/>
      <c r="UFC431" s="575"/>
      <c r="UFD431" s="575"/>
      <c r="UFE431" s="575"/>
      <c r="UFF431" s="575"/>
      <c r="UFG431" s="575"/>
      <c r="UFH431" s="575"/>
      <c r="UFI431" s="575"/>
      <c r="UFJ431" s="575"/>
      <c r="UFK431" s="575"/>
      <c r="UFL431" s="575"/>
      <c r="UFM431" s="575"/>
      <c r="UFN431" s="575"/>
      <c r="UFO431" s="575"/>
      <c r="UFP431" s="575"/>
      <c r="UFQ431" s="575"/>
      <c r="UFR431" s="575"/>
      <c r="UFS431" s="575"/>
      <c r="UFT431" s="575"/>
      <c r="UFU431" s="575"/>
      <c r="UFV431" s="575"/>
      <c r="UFW431" s="575"/>
      <c r="UFX431" s="575"/>
      <c r="UFY431" s="575"/>
      <c r="UFZ431" s="575"/>
      <c r="UGA431" s="575"/>
      <c r="UGB431" s="575"/>
      <c r="UGC431" s="575"/>
      <c r="UGD431" s="575"/>
      <c r="UGE431" s="575"/>
      <c r="UGF431" s="575"/>
      <c r="UGG431" s="575"/>
      <c r="UGH431" s="575"/>
      <c r="UGI431" s="575"/>
      <c r="UGJ431" s="575"/>
      <c r="UGK431" s="575"/>
      <c r="UGL431" s="575"/>
      <c r="UGM431" s="575"/>
      <c r="UGN431" s="575"/>
      <c r="UGO431" s="575"/>
      <c r="UGP431" s="575"/>
      <c r="UGQ431" s="575"/>
      <c r="UGR431" s="575"/>
      <c r="UGS431" s="575"/>
      <c r="UGT431" s="575"/>
      <c r="UGU431" s="575"/>
      <c r="UGV431" s="575"/>
      <c r="UGW431" s="575"/>
      <c r="UGX431" s="575"/>
      <c r="UGY431" s="575"/>
      <c r="UGZ431" s="575"/>
      <c r="UHA431" s="575"/>
      <c r="UHB431" s="575"/>
      <c r="UHC431" s="575"/>
      <c r="UHD431" s="575"/>
      <c r="UHE431" s="575"/>
      <c r="UHF431" s="575"/>
      <c r="UHG431" s="575"/>
      <c r="UHH431" s="575"/>
      <c r="UHI431" s="575"/>
      <c r="UHJ431" s="575"/>
      <c r="UHK431" s="575"/>
      <c r="UHL431" s="575"/>
      <c r="UHM431" s="575"/>
      <c r="UHN431" s="575"/>
      <c r="UHO431" s="575"/>
      <c r="UHP431" s="575"/>
      <c r="UHQ431" s="575"/>
      <c r="UHR431" s="575"/>
      <c r="UHS431" s="575"/>
      <c r="UHT431" s="575"/>
      <c r="UHU431" s="575"/>
      <c r="UHV431" s="575"/>
      <c r="UHW431" s="575"/>
      <c r="UHX431" s="575"/>
      <c r="UHY431" s="575"/>
      <c r="UHZ431" s="575"/>
      <c r="UIA431" s="575"/>
      <c r="UIB431" s="575"/>
      <c r="UIC431" s="575"/>
      <c r="UID431" s="575"/>
      <c r="UIE431" s="575"/>
      <c r="UIF431" s="575"/>
      <c r="UIG431" s="575"/>
      <c r="UIH431" s="575"/>
      <c r="UII431" s="575"/>
      <c r="UIJ431" s="575"/>
      <c r="UIK431" s="575"/>
      <c r="UIL431" s="575"/>
      <c r="UIM431" s="575"/>
      <c r="UIN431" s="575"/>
      <c r="UIO431" s="575"/>
      <c r="UIP431" s="575"/>
      <c r="UIQ431" s="575"/>
      <c r="UIR431" s="575"/>
      <c r="UIS431" s="575"/>
      <c r="UIT431" s="575"/>
      <c r="UIU431" s="575"/>
      <c r="UIV431" s="575"/>
      <c r="UIW431" s="575"/>
      <c r="UIX431" s="575"/>
      <c r="UIY431" s="575"/>
      <c r="UIZ431" s="575"/>
      <c r="UJA431" s="575"/>
      <c r="UJB431" s="575"/>
      <c r="UJC431" s="575"/>
      <c r="UJD431" s="575"/>
      <c r="UJE431" s="575"/>
      <c r="UJF431" s="575"/>
      <c r="UJG431" s="575"/>
      <c r="UJH431" s="575"/>
      <c r="UJI431" s="575"/>
      <c r="UJJ431" s="575"/>
      <c r="UJK431" s="575"/>
      <c r="UJL431" s="575"/>
      <c r="UJM431" s="575"/>
      <c r="UJN431" s="575"/>
      <c r="UJO431" s="575"/>
      <c r="UJP431" s="575"/>
      <c r="UJQ431" s="575"/>
      <c r="UJR431" s="575"/>
      <c r="UJS431" s="575"/>
      <c r="UJT431" s="575"/>
      <c r="UJU431" s="575"/>
      <c r="UJV431" s="575"/>
      <c r="UJW431" s="575"/>
      <c r="UJX431" s="575"/>
      <c r="UJY431" s="575"/>
      <c r="UJZ431" s="575"/>
      <c r="UKA431" s="575"/>
      <c r="UKB431" s="575"/>
      <c r="UKC431" s="575"/>
      <c r="UKD431" s="575"/>
      <c r="UKE431" s="575"/>
      <c r="UKF431" s="575"/>
      <c r="UKG431" s="575"/>
      <c r="UKH431" s="575"/>
      <c r="UKI431" s="575"/>
      <c r="UKJ431" s="575"/>
      <c r="UKK431" s="575"/>
      <c r="UKL431" s="575"/>
      <c r="UKM431" s="575"/>
      <c r="UKN431" s="575"/>
      <c r="UKO431" s="575"/>
      <c r="UKP431" s="575"/>
      <c r="UKQ431" s="575"/>
      <c r="UKR431" s="575"/>
      <c r="UKS431" s="575"/>
      <c r="UKT431" s="575"/>
      <c r="UKU431" s="575"/>
      <c r="UKV431" s="575"/>
      <c r="UKW431" s="575"/>
      <c r="UKX431" s="575"/>
      <c r="UKY431" s="575"/>
      <c r="UKZ431" s="575"/>
      <c r="ULA431" s="575"/>
      <c r="ULB431" s="575"/>
      <c r="ULC431" s="575"/>
      <c r="ULD431" s="575"/>
      <c r="ULE431" s="575"/>
      <c r="ULF431" s="575"/>
      <c r="ULG431" s="575"/>
      <c r="ULH431" s="575"/>
      <c r="ULI431" s="575"/>
      <c r="ULJ431" s="575"/>
      <c r="ULK431" s="575"/>
      <c r="ULL431" s="575"/>
      <c r="ULM431" s="575"/>
      <c r="ULN431" s="575"/>
      <c r="ULO431" s="575"/>
      <c r="ULP431" s="575"/>
      <c r="ULQ431" s="575"/>
      <c r="ULR431" s="575"/>
      <c r="ULS431" s="575"/>
      <c r="ULT431" s="575"/>
      <c r="ULU431" s="575"/>
      <c r="ULV431" s="575"/>
      <c r="ULW431" s="575"/>
      <c r="ULX431" s="575"/>
      <c r="ULY431" s="575"/>
      <c r="ULZ431" s="575"/>
      <c r="UMA431" s="575"/>
      <c r="UMB431" s="575"/>
      <c r="UMC431" s="575"/>
      <c r="UMD431" s="575"/>
      <c r="UME431" s="575"/>
      <c r="UMF431" s="575"/>
      <c r="UMG431" s="575"/>
      <c r="UMH431" s="575"/>
      <c r="UMI431" s="575"/>
      <c r="UMJ431" s="575"/>
      <c r="UMK431" s="575"/>
      <c r="UML431" s="575"/>
      <c r="UMM431" s="575"/>
      <c r="UMN431" s="575"/>
      <c r="UMO431" s="575"/>
      <c r="UMP431" s="575"/>
      <c r="UMQ431" s="575"/>
      <c r="UMR431" s="575"/>
      <c r="UMS431" s="575"/>
      <c r="UMT431" s="575"/>
      <c r="UMU431" s="575"/>
      <c r="UMV431" s="575"/>
      <c r="UMW431" s="575"/>
      <c r="UMX431" s="575"/>
      <c r="UMY431" s="575"/>
      <c r="UMZ431" s="575"/>
      <c r="UNA431" s="575"/>
      <c r="UNB431" s="575"/>
      <c r="UNC431" s="575"/>
      <c r="UND431" s="575"/>
      <c r="UNE431" s="575"/>
      <c r="UNF431" s="575"/>
      <c r="UNG431" s="575"/>
      <c r="UNH431" s="575"/>
      <c r="UNI431" s="575"/>
      <c r="UNJ431" s="575"/>
      <c r="UNK431" s="575"/>
      <c r="UNL431" s="575"/>
      <c r="UNM431" s="575"/>
      <c r="UNN431" s="575"/>
      <c r="UNO431" s="575"/>
      <c r="UNP431" s="575"/>
      <c r="UNQ431" s="575"/>
      <c r="UNR431" s="575"/>
      <c r="UNS431" s="575"/>
      <c r="UNT431" s="575"/>
      <c r="UNU431" s="575"/>
      <c r="UNV431" s="575"/>
      <c r="UNW431" s="575"/>
      <c r="UNX431" s="575"/>
      <c r="UNY431" s="575"/>
      <c r="UNZ431" s="575"/>
      <c r="UOA431" s="575"/>
      <c r="UOB431" s="575"/>
      <c r="UOC431" s="575"/>
      <c r="UOD431" s="575"/>
      <c r="UOE431" s="575"/>
      <c r="UOF431" s="575"/>
      <c r="UOG431" s="575"/>
      <c r="UOH431" s="575"/>
      <c r="UOI431" s="575"/>
      <c r="UOJ431" s="575"/>
      <c r="UOK431" s="575"/>
      <c r="UOL431" s="575"/>
      <c r="UOM431" s="575"/>
      <c r="UON431" s="575"/>
      <c r="UOO431" s="575"/>
      <c r="UOP431" s="575"/>
      <c r="UOQ431" s="575"/>
      <c r="UOR431" s="575"/>
      <c r="UOS431" s="575"/>
      <c r="UOT431" s="575"/>
      <c r="UOU431" s="575"/>
      <c r="UOV431" s="575"/>
      <c r="UOW431" s="575"/>
      <c r="UOX431" s="575"/>
      <c r="UOY431" s="575"/>
      <c r="UOZ431" s="575"/>
      <c r="UPA431" s="575"/>
      <c r="UPB431" s="575"/>
      <c r="UPC431" s="575"/>
      <c r="UPD431" s="575"/>
      <c r="UPE431" s="575"/>
      <c r="UPF431" s="575"/>
      <c r="UPG431" s="575"/>
      <c r="UPH431" s="575"/>
      <c r="UPI431" s="575"/>
      <c r="UPJ431" s="575"/>
      <c r="UPK431" s="575"/>
      <c r="UPL431" s="575"/>
      <c r="UPM431" s="575"/>
      <c r="UPN431" s="575"/>
      <c r="UPO431" s="575"/>
      <c r="UPP431" s="575"/>
      <c r="UPQ431" s="575"/>
      <c r="UPR431" s="575"/>
      <c r="UPS431" s="575"/>
      <c r="UPT431" s="575"/>
      <c r="UPU431" s="575"/>
      <c r="UPV431" s="575"/>
      <c r="UPW431" s="575"/>
      <c r="UPX431" s="575"/>
      <c r="UPY431" s="575"/>
      <c r="UPZ431" s="575"/>
      <c r="UQA431" s="575"/>
      <c r="UQB431" s="575"/>
      <c r="UQC431" s="575"/>
      <c r="UQD431" s="575"/>
      <c r="UQE431" s="575"/>
      <c r="UQF431" s="575"/>
      <c r="UQG431" s="575"/>
      <c r="UQH431" s="575"/>
      <c r="UQI431" s="575"/>
      <c r="UQJ431" s="575"/>
      <c r="UQK431" s="575"/>
      <c r="UQL431" s="575"/>
      <c r="UQM431" s="575"/>
      <c r="UQN431" s="575"/>
      <c r="UQO431" s="575"/>
      <c r="UQP431" s="575"/>
      <c r="UQQ431" s="575"/>
      <c r="UQR431" s="575"/>
      <c r="UQS431" s="575"/>
      <c r="UQT431" s="575"/>
      <c r="UQU431" s="575"/>
      <c r="UQV431" s="575"/>
      <c r="UQW431" s="575"/>
      <c r="UQX431" s="575"/>
      <c r="UQY431" s="575"/>
      <c r="UQZ431" s="575"/>
      <c r="URA431" s="575"/>
      <c r="URB431" s="575"/>
      <c r="URC431" s="575"/>
      <c r="URD431" s="575"/>
      <c r="URE431" s="575"/>
      <c r="URF431" s="575"/>
      <c r="URG431" s="575"/>
      <c r="URH431" s="575"/>
      <c r="URI431" s="575"/>
      <c r="URJ431" s="575"/>
      <c r="URK431" s="575"/>
      <c r="URL431" s="575"/>
      <c r="URM431" s="575"/>
      <c r="URN431" s="575"/>
      <c r="URO431" s="575"/>
      <c r="URP431" s="575"/>
      <c r="URQ431" s="575"/>
      <c r="URR431" s="575"/>
      <c r="URS431" s="575"/>
      <c r="URT431" s="575"/>
      <c r="URU431" s="575"/>
      <c r="URV431" s="575"/>
      <c r="URW431" s="575"/>
      <c r="URX431" s="575"/>
      <c r="URY431" s="575"/>
      <c r="URZ431" s="575"/>
      <c r="USA431" s="575"/>
      <c r="USB431" s="575"/>
      <c r="USC431" s="575"/>
      <c r="USD431" s="575"/>
      <c r="USE431" s="575"/>
      <c r="USF431" s="575"/>
      <c r="USG431" s="575"/>
      <c r="USH431" s="575"/>
      <c r="USI431" s="575"/>
      <c r="USJ431" s="575"/>
      <c r="USK431" s="575"/>
      <c r="USL431" s="575"/>
      <c r="USM431" s="575"/>
      <c r="USN431" s="575"/>
      <c r="USO431" s="575"/>
      <c r="USP431" s="575"/>
      <c r="USQ431" s="575"/>
      <c r="USR431" s="575"/>
      <c r="USS431" s="575"/>
      <c r="UST431" s="575"/>
      <c r="USU431" s="575"/>
      <c r="USV431" s="575"/>
      <c r="USW431" s="575"/>
      <c r="USX431" s="575"/>
      <c r="USY431" s="575"/>
      <c r="USZ431" s="575"/>
      <c r="UTA431" s="575"/>
      <c r="UTB431" s="575"/>
      <c r="UTC431" s="575"/>
      <c r="UTD431" s="575"/>
      <c r="UTE431" s="575"/>
      <c r="UTF431" s="575"/>
      <c r="UTG431" s="575"/>
      <c r="UTH431" s="575"/>
      <c r="UTI431" s="575"/>
      <c r="UTJ431" s="575"/>
      <c r="UTK431" s="575"/>
      <c r="UTL431" s="575"/>
      <c r="UTM431" s="575"/>
      <c r="UTN431" s="575"/>
      <c r="UTO431" s="575"/>
      <c r="UTP431" s="575"/>
      <c r="UTQ431" s="575"/>
      <c r="UTR431" s="575"/>
      <c r="UTS431" s="575"/>
      <c r="UTT431" s="575"/>
      <c r="UTU431" s="575"/>
      <c r="UTV431" s="575"/>
      <c r="UTW431" s="575"/>
      <c r="UTX431" s="575"/>
      <c r="UTY431" s="575"/>
      <c r="UTZ431" s="575"/>
      <c r="UUA431" s="575"/>
      <c r="UUB431" s="575"/>
      <c r="UUC431" s="575"/>
      <c r="UUD431" s="575"/>
      <c r="UUE431" s="575"/>
      <c r="UUF431" s="575"/>
      <c r="UUG431" s="575"/>
      <c r="UUH431" s="575"/>
      <c r="UUI431" s="575"/>
      <c r="UUJ431" s="575"/>
      <c r="UUK431" s="575"/>
      <c r="UUL431" s="575"/>
      <c r="UUM431" s="575"/>
      <c r="UUN431" s="575"/>
      <c r="UUO431" s="575"/>
      <c r="UUP431" s="575"/>
      <c r="UUQ431" s="575"/>
      <c r="UUR431" s="575"/>
      <c r="UUS431" s="575"/>
      <c r="UUT431" s="575"/>
      <c r="UUU431" s="575"/>
      <c r="UUV431" s="575"/>
      <c r="UUW431" s="575"/>
      <c r="UUX431" s="575"/>
      <c r="UUY431" s="575"/>
      <c r="UUZ431" s="575"/>
      <c r="UVA431" s="575"/>
      <c r="UVB431" s="575"/>
      <c r="UVC431" s="575"/>
      <c r="UVD431" s="575"/>
      <c r="UVE431" s="575"/>
      <c r="UVF431" s="575"/>
      <c r="UVG431" s="575"/>
      <c r="UVH431" s="575"/>
      <c r="UVI431" s="575"/>
      <c r="UVJ431" s="575"/>
      <c r="UVK431" s="575"/>
      <c r="UVL431" s="575"/>
      <c r="UVM431" s="575"/>
      <c r="UVN431" s="575"/>
      <c r="UVO431" s="575"/>
      <c r="UVP431" s="575"/>
      <c r="UVQ431" s="575"/>
      <c r="UVR431" s="575"/>
      <c r="UVS431" s="575"/>
      <c r="UVT431" s="575"/>
      <c r="UVU431" s="575"/>
      <c r="UVV431" s="575"/>
      <c r="UVW431" s="575"/>
      <c r="UVX431" s="575"/>
      <c r="UVY431" s="575"/>
      <c r="UVZ431" s="575"/>
      <c r="UWA431" s="575"/>
      <c r="UWB431" s="575"/>
      <c r="UWC431" s="575"/>
      <c r="UWD431" s="575"/>
      <c r="UWE431" s="575"/>
      <c r="UWF431" s="575"/>
      <c r="UWG431" s="575"/>
      <c r="UWH431" s="575"/>
      <c r="UWI431" s="575"/>
      <c r="UWJ431" s="575"/>
      <c r="UWK431" s="575"/>
      <c r="UWL431" s="575"/>
      <c r="UWM431" s="575"/>
      <c r="UWN431" s="575"/>
      <c r="UWO431" s="575"/>
      <c r="UWP431" s="575"/>
      <c r="UWQ431" s="575"/>
      <c r="UWR431" s="575"/>
      <c r="UWS431" s="575"/>
      <c r="UWT431" s="575"/>
      <c r="UWU431" s="575"/>
      <c r="UWV431" s="575"/>
      <c r="UWW431" s="575"/>
      <c r="UWX431" s="575"/>
      <c r="UWY431" s="575"/>
      <c r="UWZ431" s="575"/>
      <c r="UXA431" s="575"/>
      <c r="UXB431" s="575"/>
      <c r="UXC431" s="575"/>
      <c r="UXD431" s="575"/>
      <c r="UXE431" s="575"/>
      <c r="UXF431" s="575"/>
      <c r="UXG431" s="575"/>
      <c r="UXH431" s="575"/>
      <c r="UXI431" s="575"/>
      <c r="UXJ431" s="575"/>
      <c r="UXK431" s="575"/>
      <c r="UXL431" s="575"/>
      <c r="UXM431" s="575"/>
      <c r="UXN431" s="575"/>
      <c r="UXO431" s="575"/>
      <c r="UXP431" s="575"/>
      <c r="UXQ431" s="575"/>
      <c r="UXR431" s="575"/>
      <c r="UXS431" s="575"/>
      <c r="UXT431" s="575"/>
      <c r="UXU431" s="575"/>
      <c r="UXV431" s="575"/>
      <c r="UXW431" s="575"/>
      <c r="UXX431" s="575"/>
      <c r="UXY431" s="575"/>
      <c r="UXZ431" s="575"/>
      <c r="UYA431" s="575"/>
      <c r="UYB431" s="575"/>
      <c r="UYC431" s="575"/>
      <c r="UYD431" s="575"/>
      <c r="UYE431" s="575"/>
      <c r="UYF431" s="575"/>
      <c r="UYG431" s="575"/>
      <c r="UYH431" s="575"/>
      <c r="UYI431" s="575"/>
      <c r="UYJ431" s="575"/>
      <c r="UYK431" s="575"/>
      <c r="UYL431" s="575"/>
      <c r="UYM431" s="575"/>
      <c r="UYN431" s="575"/>
      <c r="UYO431" s="575"/>
      <c r="UYP431" s="575"/>
      <c r="UYQ431" s="575"/>
      <c r="UYR431" s="575"/>
      <c r="UYS431" s="575"/>
      <c r="UYT431" s="575"/>
      <c r="UYU431" s="575"/>
      <c r="UYV431" s="575"/>
      <c r="UYW431" s="575"/>
      <c r="UYX431" s="575"/>
      <c r="UYY431" s="575"/>
      <c r="UYZ431" s="575"/>
      <c r="UZA431" s="575"/>
      <c r="UZB431" s="575"/>
      <c r="UZC431" s="575"/>
      <c r="UZD431" s="575"/>
      <c r="UZE431" s="575"/>
      <c r="UZF431" s="575"/>
      <c r="UZG431" s="575"/>
      <c r="UZH431" s="575"/>
      <c r="UZI431" s="575"/>
      <c r="UZJ431" s="575"/>
      <c r="UZK431" s="575"/>
      <c r="UZL431" s="575"/>
      <c r="UZM431" s="575"/>
      <c r="UZN431" s="575"/>
      <c r="UZO431" s="575"/>
      <c r="UZP431" s="575"/>
      <c r="UZQ431" s="575"/>
      <c r="UZR431" s="575"/>
      <c r="UZS431" s="575"/>
      <c r="UZT431" s="575"/>
      <c r="UZU431" s="575"/>
      <c r="UZV431" s="575"/>
      <c r="UZW431" s="575"/>
      <c r="UZX431" s="575"/>
      <c r="UZY431" s="575"/>
      <c r="UZZ431" s="575"/>
      <c r="VAA431" s="575"/>
      <c r="VAB431" s="575"/>
      <c r="VAC431" s="575"/>
      <c r="VAD431" s="575"/>
      <c r="VAE431" s="575"/>
      <c r="VAF431" s="575"/>
      <c r="VAG431" s="575"/>
      <c r="VAH431" s="575"/>
      <c r="VAI431" s="575"/>
      <c r="VAJ431" s="575"/>
      <c r="VAK431" s="575"/>
      <c r="VAL431" s="575"/>
      <c r="VAM431" s="575"/>
      <c r="VAN431" s="575"/>
      <c r="VAO431" s="575"/>
      <c r="VAP431" s="575"/>
      <c r="VAQ431" s="575"/>
      <c r="VAR431" s="575"/>
      <c r="VAS431" s="575"/>
      <c r="VAT431" s="575"/>
      <c r="VAU431" s="575"/>
      <c r="VAV431" s="575"/>
      <c r="VAW431" s="575"/>
      <c r="VAX431" s="575"/>
      <c r="VAY431" s="575"/>
      <c r="VAZ431" s="575"/>
      <c r="VBA431" s="575"/>
      <c r="VBB431" s="575"/>
      <c r="VBC431" s="575"/>
      <c r="VBD431" s="575"/>
      <c r="VBE431" s="575"/>
      <c r="VBF431" s="575"/>
      <c r="VBG431" s="575"/>
      <c r="VBH431" s="575"/>
      <c r="VBI431" s="575"/>
      <c r="VBJ431" s="575"/>
      <c r="VBK431" s="575"/>
      <c r="VBL431" s="575"/>
      <c r="VBM431" s="575"/>
      <c r="VBN431" s="575"/>
      <c r="VBO431" s="575"/>
      <c r="VBP431" s="575"/>
      <c r="VBQ431" s="575"/>
      <c r="VBR431" s="575"/>
      <c r="VBS431" s="575"/>
      <c r="VBT431" s="575"/>
      <c r="VBU431" s="575"/>
      <c r="VBV431" s="575"/>
      <c r="VBW431" s="575"/>
      <c r="VBX431" s="575"/>
      <c r="VBY431" s="575"/>
      <c r="VBZ431" s="575"/>
      <c r="VCA431" s="575"/>
      <c r="VCB431" s="575"/>
      <c r="VCC431" s="575"/>
      <c r="VCD431" s="575"/>
      <c r="VCE431" s="575"/>
      <c r="VCF431" s="575"/>
      <c r="VCG431" s="575"/>
      <c r="VCH431" s="575"/>
      <c r="VCI431" s="575"/>
      <c r="VCJ431" s="575"/>
      <c r="VCK431" s="575"/>
      <c r="VCL431" s="575"/>
      <c r="VCM431" s="575"/>
      <c r="VCN431" s="575"/>
      <c r="VCO431" s="575"/>
      <c r="VCP431" s="575"/>
      <c r="VCQ431" s="575"/>
      <c r="VCR431" s="575"/>
      <c r="VCS431" s="575"/>
      <c r="VCT431" s="575"/>
      <c r="VCU431" s="575"/>
      <c r="VCV431" s="575"/>
      <c r="VCW431" s="575"/>
      <c r="VCX431" s="575"/>
      <c r="VCY431" s="575"/>
      <c r="VCZ431" s="575"/>
      <c r="VDA431" s="575"/>
      <c r="VDB431" s="575"/>
      <c r="VDC431" s="575"/>
      <c r="VDD431" s="575"/>
      <c r="VDE431" s="575"/>
      <c r="VDF431" s="575"/>
      <c r="VDG431" s="575"/>
      <c r="VDH431" s="575"/>
      <c r="VDI431" s="575"/>
      <c r="VDJ431" s="575"/>
      <c r="VDK431" s="575"/>
      <c r="VDL431" s="575"/>
      <c r="VDM431" s="575"/>
      <c r="VDN431" s="575"/>
      <c r="VDO431" s="575"/>
      <c r="VDP431" s="575"/>
      <c r="VDQ431" s="575"/>
      <c r="VDR431" s="575"/>
      <c r="VDS431" s="575"/>
      <c r="VDT431" s="575"/>
      <c r="VDU431" s="575"/>
      <c r="VDV431" s="575"/>
      <c r="VDW431" s="575"/>
      <c r="VDX431" s="575"/>
      <c r="VDY431" s="575"/>
      <c r="VDZ431" s="575"/>
      <c r="VEA431" s="575"/>
      <c r="VEB431" s="575"/>
      <c r="VEC431" s="575"/>
      <c r="VED431" s="575"/>
      <c r="VEE431" s="575"/>
      <c r="VEF431" s="575"/>
      <c r="VEG431" s="575"/>
      <c r="VEH431" s="575"/>
      <c r="VEI431" s="575"/>
      <c r="VEJ431" s="575"/>
      <c r="VEK431" s="575"/>
      <c r="VEL431" s="575"/>
      <c r="VEM431" s="575"/>
      <c r="VEN431" s="575"/>
      <c r="VEO431" s="575"/>
      <c r="VEP431" s="575"/>
      <c r="VEQ431" s="575"/>
      <c r="VER431" s="575"/>
      <c r="VES431" s="575"/>
      <c r="VET431" s="575"/>
      <c r="VEU431" s="575"/>
      <c r="VEV431" s="575"/>
      <c r="VEW431" s="575"/>
      <c r="VEX431" s="575"/>
      <c r="VEY431" s="575"/>
      <c r="VEZ431" s="575"/>
      <c r="VFA431" s="575"/>
      <c r="VFB431" s="575"/>
      <c r="VFC431" s="575"/>
      <c r="VFD431" s="575"/>
      <c r="VFE431" s="575"/>
      <c r="VFF431" s="575"/>
      <c r="VFG431" s="575"/>
      <c r="VFH431" s="575"/>
      <c r="VFI431" s="575"/>
      <c r="VFJ431" s="575"/>
      <c r="VFK431" s="575"/>
      <c r="VFL431" s="575"/>
      <c r="VFM431" s="575"/>
      <c r="VFN431" s="575"/>
      <c r="VFO431" s="575"/>
      <c r="VFP431" s="575"/>
      <c r="VFQ431" s="575"/>
      <c r="VFR431" s="575"/>
      <c r="VFS431" s="575"/>
      <c r="VFT431" s="575"/>
      <c r="VFU431" s="575"/>
      <c r="VFV431" s="575"/>
      <c r="VFW431" s="575"/>
      <c r="VFX431" s="575"/>
      <c r="VFY431" s="575"/>
      <c r="VFZ431" s="575"/>
      <c r="VGA431" s="575"/>
      <c r="VGB431" s="575"/>
      <c r="VGC431" s="575"/>
      <c r="VGD431" s="575"/>
      <c r="VGE431" s="575"/>
      <c r="VGF431" s="575"/>
      <c r="VGG431" s="575"/>
      <c r="VGH431" s="575"/>
      <c r="VGI431" s="575"/>
      <c r="VGJ431" s="575"/>
      <c r="VGK431" s="575"/>
      <c r="VGL431" s="575"/>
      <c r="VGM431" s="575"/>
      <c r="VGN431" s="575"/>
      <c r="VGO431" s="575"/>
      <c r="VGP431" s="575"/>
      <c r="VGQ431" s="575"/>
      <c r="VGR431" s="575"/>
      <c r="VGS431" s="575"/>
      <c r="VGT431" s="575"/>
      <c r="VGU431" s="575"/>
      <c r="VGV431" s="575"/>
      <c r="VGW431" s="575"/>
      <c r="VGX431" s="575"/>
      <c r="VGY431" s="575"/>
      <c r="VGZ431" s="575"/>
      <c r="VHA431" s="575"/>
      <c r="VHB431" s="575"/>
      <c r="VHC431" s="575"/>
      <c r="VHD431" s="575"/>
      <c r="VHE431" s="575"/>
      <c r="VHF431" s="575"/>
      <c r="VHG431" s="575"/>
      <c r="VHH431" s="575"/>
      <c r="VHI431" s="575"/>
      <c r="VHJ431" s="575"/>
      <c r="VHK431" s="575"/>
      <c r="VHL431" s="575"/>
      <c r="VHM431" s="575"/>
      <c r="VHN431" s="575"/>
      <c r="VHO431" s="575"/>
      <c r="VHP431" s="575"/>
      <c r="VHQ431" s="575"/>
      <c r="VHR431" s="575"/>
      <c r="VHS431" s="575"/>
      <c r="VHT431" s="575"/>
      <c r="VHU431" s="575"/>
      <c r="VHV431" s="575"/>
      <c r="VHW431" s="575"/>
      <c r="VHX431" s="575"/>
      <c r="VHY431" s="575"/>
      <c r="VHZ431" s="575"/>
      <c r="VIA431" s="575"/>
      <c r="VIB431" s="575"/>
      <c r="VIC431" s="575"/>
      <c r="VID431" s="575"/>
      <c r="VIE431" s="575"/>
      <c r="VIF431" s="575"/>
      <c r="VIG431" s="575"/>
      <c r="VIH431" s="575"/>
      <c r="VII431" s="575"/>
      <c r="VIJ431" s="575"/>
      <c r="VIK431" s="575"/>
      <c r="VIL431" s="575"/>
      <c r="VIM431" s="575"/>
      <c r="VIN431" s="575"/>
      <c r="VIO431" s="575"/>
      <c r="VIP431" s="575"/>
      <c r="VIQ431" s="575"/>
      <c r="VIR431" s="575"/>
      <c r="VIS431" s="575"/>
      <c r="VIT431" s="575"/>
      <c r="VIU431" s="575"/>
      <c r="VIV431" s="575"/>
      <c r="VIW431" s="575"/>
      <c r="VIX431" s="575"/>
      <c r="VIY431" s="575"/>
      <c r="VIZ431" s="575"/>
      <c r="VJA431" s="575"/>
      <c r="VJB431" s="575"/>
      <c r="VJC431" s="575"/>
      <c r="VJD431" s="575"/>
      <c r="VJE431" s="575"/>
      <c r="VJF431" s="575"/>
      <c r="VJG431" s="575"/>
      <c r="VJH431" s="575"/>
      <c r="VJI431" s="575"/>
      <c r="VJJ431" s="575"/>
      <c r="VJK431" s="575"/>
      <c r="VJL431" s="575"/>
      <c r="VJM431" s="575"/>
      <c r="VJN431" s="575"/>
      <c r="VJO431" s="575"/>
      <c r="VJP431" s="575"/>
      <c r="VJQ431" s="575"/>
      <c r="VJR431" s="575"/>
      <c r="VJS431" s="575"/>
      <c r="VJT431" s="575"/>
      <c r="VJU431" s="575"/>
      <c r="VJV431" s="575"/>
      <c r="VJW431" s="575"/>
      <c r="VJX431" s="575"/>
      <c r="VJY431" s="575"/>
      <c r="VJZ431" s="575"/>
      <c r="VKA431" s="575"/>
      <c r="VKB431" s="575"/>
      <c r="VKC431" s="575"/>
      <c r="VKD431" s="575"/>
      <c r="VKE431" s="575"/>
      <c r="VKF431" s="575"/>
      <c r="VKG431" s="575"/>
      <c r="VKH431" s="575"/>
      <c r="VKI431" s="575"/>
      <c r="VKJ431" s="575"/>
      <c r="VKK431" s="575"/>
      <c r="VKL431" s="575"/>
      <c r="VKM431" s="575"/>
      <c r="VKN431" s="575"/>
      <c r="VKO431" s="575"/>
      <c r="VKP431" s="575"/>
      <c r="VKQ431" s="575"/>
      <c r="VKR431" s="575"/>
      <c r="VKS431" s="575"/>
      <c r="VKT431" s="575"/>
      <c r="VKU431" s="575"/>
      <c r="VKV431" s="575"/>
      <c r="VKW431" s="575"/>
      <c r="VKX431" s="575"/>
      <c r="VKY431" s="575"/>
      <c r="VKZ431" s="575"/>
      <c r="VLA431" s="575"/>
      <c r="VLB431" s="575"/>
      <c r="VLC431" s="575"/>
      <c r="VLD431" s="575"/>
      <c r="VLE431" s="575"/>
      <c r="VLF431" s="575"/>
      <c r="VLG431" s="575"/>
      <c r="VLH431" s="575"/>
      <c r="VLI431" s="575"/>
      <c r="VLJ431" s="575"/>
      <c r="VLK431" s="575"/>
      <c r="VLL431" s="575"/>
      <c r="VLM431" s="575"/>
      <c r="VLN431" s="575"/>
      <c r="VLO431" s="575"/>
      <c r="VLP431" s="575"/>
      <c r="VLQ431" s="575"/>
      <c r="VLR431" s="575"/>
      <c r="VLS431" s="575"/>
      <c r="VLT431" s="575"/>
      <c r="VLU431" s="575"/>
      <c r="VLV431" s="575"/>
      <c r="VLW431" s="575"/>
      <c r="VLX431" s="575"/>
      <c r="VLY431" s="575"/>
      <c r="VLZ431" s="575"/>
      <c r="VMA431" s="575"/>
      <c r="VMB431" s="575"/>
      <c r="VMC431" s="575"/>
      <c r="VMD431" s="575"/>
      <c r="VME431" s="575"/>
      <c r="VMF431" s="575"/>
      <c r="VMG431" s="575"/>
      <c r="VMH431" s="575"/>
      <c r="VMI431" s="575"/>
      <c r="VMJ431" s="575"/>
      <c r="VMK431" s="575"/>
      <c r="VML431" s="575"/>
      <c r="VMM431" s="575"/>
      <c r="VMN431" s="575"/>
      <c r="VMO431" s="575"/>
      <c r="VMP431" s="575"/>
      <c r="VMQ431" s="575"/>
      <c r="VMR431" s="575"/>
      <c r="VMS431" s="575"/>
      <c r="VMT431" s="575"/>
      <c r="VMU431" s="575"/>
      <c r="VMV431" s="575"/>
      <c r="VMW431" s="575"/>
      <c r="VMX431" s="575"/>
      <c r="VMY431" s="575"/>
      <c r="VMZ431" s="575"/>
      <c r="VNA431" s="575"/>
      <c r="VNB431" s="575"/>
      <c r="VNC431" s="575"/>
      <c r="VND431" s="575"/>
      <c r="VNE431" s="575"/>
      <c r="VNF431" s="575"/>
      <c r="VNG431" s="575"/>
      <c r="VNH431" s="575"/>
      <c r="VNI431" s="575"/>
      <c r="VNJ431" s="575"/>
      <c r="VNK431" s="575"/>
      <c r="VNL431" s="575"/>
      <c r="VNM431" s="575"/>
      <c r="VNN431" s="575"/>
      <c r="VNO431" s="575"/>
      <c r="VNP431" s="575"/>
      <c r="VNQ431" s="575"/>
      <c r="VNR431" s="575"/>
      <c r="VNS431" s="575"/>
      <c r="VNT431" s="575"/>
      <c r="VNU431" s="575"/>
      <c r="VNV431" s="575"/>
      <c r="VNW431" s="575"/>
      <c r="VNX431" s="575"/>
      <c r="VNY431" s="575"/>
      <c r="VNZ431" s="575"/>
      <c r="VOA431" s="575"/>
      <c r="VOB431" s="575"/>
      <c r="VOC431" s="575"/>
      <c r="VOD431" s="575"/>
      <c r="VOE431" s="575"/>
      <c r="VOF431" s="575"/>
      <c r="VOG431" s="575"/>
      <c r="VOH431" s="575"/>
      <c r="VOI431" s="575"/>
      <c r="VOJ431" s="575"/>
      <c r="VOK431" s="575"/>
      <c r="VOL431" s="575"/>
      <c r="VOM431" s="575"/>
      <c r="VON431" s="575"/>
      <c r="VOO431" s="575"/>
      <c r="VOP431" s="575"/>
      <c r="VOQ431" s="575"/>
      <c r="VOR431" s="575"/>
      <c r="VOS431" s="575"/>
      <c r="VOT431" s="575"/>
      <c r="VOU431" s="575"/>
      <c r="VOV431" s="575"/>
      <c r="VOW431" s="575"/>
      <c r="VOX431" s="575"/>
      <c r="VOY431" s="575"/>
      <c r="VOZ431" s="575"/>
      <c r="VPA431" s="575"/>
      <c r="VPB431" s="575"/>
      <c r="VPC431" s="575"/>
      <c r="VPD431" s="575"/>
      <c r="VPE431" s="575"/>
      <c r="VPF431" s="575"/>
      <c r="VPG431" s="575"/>
      <c r="VPH431" s="575"/>
      <c r="VPI431" s="575"/>
      <c r="VPJ431" s="575"/>
      <c r="VPK431" s="575"/>
      <c r="VPL431" s="575"/>
      <c r="VPM431" s="575"/>
      <c r="VPN431" s="575"/>
      <c r="VPO431" s="575"/>
      <c r="VPP431" s="575"/>
      <c r="VPQ431" s="575"/>
      <c r="VPR431" s="575"/>
      <c r="VPS431" s="575"/>
      <c r="VPT431" s="575"/>
      <c r="VPU431" s="575"/>
      <c r="VPV431" s="575"/>
      <c r="VPW431" s="575"/>
      <c r="VPX431" s="575"/>
      <c r="VPY431" s="575"/>
      <c r="VPZ431" s="575"/>
      <c r="VQA431" s="575"/>
      <c r="VQB431" s="575"/>
      <c r="VQC431" s="575"/>
      <c r="VQD431" s="575"/>
      <c r="VQE431" s="575"/>
      <c r="VQF431" s="575"/>
      <c r="VQG431" s="575"/>
      <c r="VQH431" s="575"/>
      <c r="VQI431" s="575"/>
      <c r="VQJ431" s="575"/>
      <c r="VQK431" s="575"/>
      <c r="VQL431" s="575"/>
      <c r="VQM431" s="575"/>
      <c r="VQN431" s="575"/>
      <c r="VQO431" s="575"/>
      <c r="VQP431" s="575"/>
      <c r="VQQ431" s="575"/>
      <c r="VQR431" s="575"/>
      <c r="VQS431" s="575"/>
      <c r="VQT431" s="575"/>
      <c r="VQU431" s="575"/>
      <c r="VQV431" s="575"/>
      <c r="VQW431" s="575"/>
      <c r="VQX431" s="575"/>
      <c r="VQY431" s="575"/>
      <c r="VQZ431" s="575"/>
      <c r="VRA431" s="575"/>
      <c r="VRB431" s="575"/>
      <c r="VRC431" s="575"/>
      <c r="VRD431" s="575"/>
      <c r="VRE431" s="575"/>
      <c r="VRF431" s="575"/>
      <c r="VRG431" s="575"/>
      <c r="VRH431" s="575"/>
      <c r="VRI431" s="575"/>
      <c r="VRJ431" s="575"/>
      <c r="VRK431" s="575"/>
      <c r="VRL431" s="575"/>
      <c r="VRM431" s="575"/>
      <c r="VRN431" s="575"/>
      <c r="VRO431" s="575"/>
      <c r="VRP431" s="575"/>
      <c r="VRQ431" s="575"/>
      <c r="VRR431" s="575"/>
      <c r="VRS431" s="575"/>
      <c r="VRT431" s="575"/>
      <c r="VRU431" s="575"/>
      <c r="VRV431" s="575"/>
      <c r="VRW431" s="575"/>
      <c r="VRX431" s="575"/>
      <c r="VRY431" s="575"/>
      <c r="VRZ431" s="575"/>
      <c r="VSA431" s="575"/>
      <c r="VSB431" s="575"/>
      <c r="VSC431" s="575"/>
      <c r="VSD431" s="575"/>
      <c r="VSE431" s="575"/>
      <c r="VSF431" s="575"/>
      <c r="VSG431" s="575"/>
      <c r="VSH431" s="575"/>
      <c r="VSI431" s="575"/>
      <c r="VSJ431" s="575"/>
      <c r="VSK431" s="575"/>
      <c r="VSL431" s="575"/>
      <c r="VSM431" s="575"/>
      <c r="VSN431" s="575"/>
      <c r="VSO431" s="575"/>
      <c r="VSP431" s="575"/>
      <c r="VSQ431" s="575"/>
      <c r="VSR431" s="575"/>
      <c r="VSS431" s="575"/>
      <c r="VST431" s="575"/>
      <c r="VSU431" s="575"/>
      <c r="VSV431" s="575"/>
      <c r="VSW431" s="575"/>
      <c r="VSX431" s="575"/>
      <c r="VSY431" s="575"/>
      <c r="VSZ431" s="575"/>
      <c r="VTA431" s="575"/>
      <c r="VTB431" s="575"/>
      <c r="VTC431" s="575"/>
      <c r="VTD431" s="575"/>
      <c r="VTE431" s="575"/>
      <c r="VTF431" s="575"/>
      <c r="VTG431" s="575"/>
      <c r="VTH431" s="575"/>
      <c r="VTI431" s="575"/>
      <c r="VTJ431" s="575"/>
      <c r="VTK431" s="575"/>
      <c r="VTL431" s="575"/>
      <c r="VTM431" s="575"/>
      <c r="VTN431" s="575"/>
      <c r="VTO431" s="575"/>
      <c r="VTP431" s="575"/>
      <c r="VTQ431" s="575"/>
      <c r="VTR431" s="575"/>
      <c r="VTS431" s="575"/>
      <c r="VTT431" s="575"/>
      <c r="VTU431" s="575"/>
      <c r="VTV431" s="575"/>
      <c r="VTW431" s="575"/>
      <c r="VTX431" s="575"/>
      <c r="VTY431" s="575"/>
      <c r="VTZ431" s="575"/>
      <c r="VUA431" s="575"/>
      <c r="VUB431" s="575"/>
      <c r="VUC431" s="575"/>
      <c r="VUD431" s="575"/>
      <c r="VUE431" s="575"/>
      <c r="VUF431" s="575"/>
      <c r="VUG431" s="575"/>
      <c r="VUH431" s="575"/>
      <c r="VUI431" s="575"/>
      <c r="VUJ431" s="575"/>
      <c r="VUK431" s="575"/>
      <c r="VUL431" s="575"/>
      <c r="VUM431" s="575"/>
      <c r="VUN431" s="575"/>
      <c r="VUO431" s="575"/>
      <c r="VUP431" s="575"/>
      <c r="VUQ431" s="575"/>
      <c r="VUR431" s="575"/>
      <c r="VUS431" s="575"/>
      <c r="VUT431" s="575"/>
      <c r="VUU431" s="575"/>
      <c r="VUV431" s="575"/>
      <c r="VUW431" s="575"/>
      <c r="VUX431" s="575"/>
      <c r="VUY431" s="575"/>
      <c r="VUZ431" s="575"/>
      <c r="VVA431" s="575"/>
      <c r="VVB431" s="575"/>
      <c r="VVC431" s="575"/>
      <c r="VVD431" s="575"/>
      <c r="VVE431" s="575"/>
      <c r="VVF431" s="575"/>
      <c r="VVG431" s="575"/>
      <c r="VVH431" s="575"/>
      <c r="VVI431" s="575"/>
      <c r="VVJ431" s="575"/>
      <c r="VVK431" s="575"/>
      <c r="VVL431" s="575"/>
      <c r="VVM431" s="575"/>
      <c r="VVN431" s="575"/>
      <c r="VVO431" s="575"/>
      <c r="VVP431" s="575"/>
      <c r="VVQ431" s="575"/>
      <c r="VVR431" s="575"/>
      <c r="VVS431" s="575"/>
      <c r="VVT431" s="575"/>
      <c r="VVU431" s="575"/>
      <c r="VVV431" s="575"/>
      <c r="VVW431" s="575"/>
      <c r="VVX431" s="575"/>
      <c r="VVY431" s="575"/>
      <c r="VVZ431" s="575"/>
      <c r="VWA431" s="575"/>
      <c r="VWB431" s="575"/>
      <c r="VWC431" s="575"/>
      <c r="VWD431" s="575"/>
      <c r="VWE431" s="575"/>
      <c r="VWF431" s="575"/>
      <c r="VWG431" s="575"/>
      <c r="VWH431" s="575"/>
      <c r="VWI431" s="575"/>
      <c r="VWJ431" s="575"/>
      <c r="VWK431" s="575"/>
      <c r="VWL431" s="575"/>
      <c r="VWM431" s="575"/>
      <c r="VWN431" s="575"/>
      <c r="VWO431" s="575"/>
      <c r="VWP431" s="575"/>
      <c r="VWQ431" s="575"/>
      <c r="VWR431" s="575"/>
      <c r="VWS431" s="575"/>
      <c r="VWT431" s="575"/>
      <c r="VWU431" s="575"/>
      <c r="VWV431" s="575"/>
      <c r="VWW431" s="575"/>
      <c r="VWX431" s="575"/>
      <c r="VWY431" s="575"/>
      <c r="VWZ431" s="575"/>
      <c r="VXA431" s="575"/>
      <c r="VXB431" s="575"/>
      <c r="VXC431" s="575"/>
      <c r="VXD431" s="575"/>
      <c r="VXE431" s="575"/>
      <c r="VXF431" s="575"/>
      <c r="VXG431" s="575"/>
      <c r="VXH431" s="575"/>
      <c r="VXI431" s="575"/>
      <c r="VXJ431" s="575"/>
      <c r="VXK431" s="575"/>
      <c r="VXL431" s="575"/>
      <c r="VXM431" s="575"/>
      <c r="VXN431" s="575"/>
      <c r="VXO431" s="575"/>
      <c r="VXP431" s="575"/>
      <c r="VXQ431" s="575"/>
      <c r="VXR431" s="575"/>
      <c r="VXS431" s="575"/>
      <c r="VXT431" s="575"/>
      <c r="VXU431" s="575"/>
      <c r="VXV431" s="575"/>
      <c r="VXW431" s="575"/>
      <c r="VXX431" s="575"/>
      <c r="VXY431" s="575"/>
      <c r="VXZ431" s="575"/>
      <c r="VYA431" s="575"/>
      <c r="VYB431" s="575"/>
      <c r="VYC431" s="575"/>
      <c r="VYD431" s="575"/>
      <c r="VYE431" s="575"/>
      <c r="VYF431" s="575"/>
      <c r="VYG431" s="575"/>
      <c r="VYH431" s="575"/>
      <c r="VYI431" s="575"/>
      <c r="VYJ431" s="575"/>
      <c r="VYK431" s="575"/>
      <c r="VYL431" s="575"/>
      <c r="VYM431" s="575"/>
      <c r="VYN431" s="575"/>
      <c r="VYO431" s="575"/>
      <c r="VYP431" s="575"/>
      <c r="VYQ431" s="575"/>
      <c r="VYR431" s="575"/>
      <c r="VYS431" s="575"/>
      <c r="VYT431" s="575"/>
      <c r="VYU431" s="575"/>
      <c r="VYV431" s="575"/>
      <c r="VYW431" s="575"/>
      <c r="VYX431" s="575"/>
      <c r="VYY431" s="575"/>
      <c r="VYZ431" s="575"/>
      <c r="VZA431" s="575"/>
      <c r="VZB431" s="575"/>
      <c r="VZC431" s="575"/>
      <c r="VZD431" s="575"/>
      <c r="VZE431" s="575"/>
      <c r="VZF431" s="575"/>
      <c r="VZG431" s="575"/>
      <c r="VZH431" s="575"/>
      <c r="VZI431" s="575"/>
      <c r="VZJ431" s="575"/>
      <c r="VZK431" s="575"/>
      <c r="VZL431" s="575"/>
      <c r="VZM431" s="575"/>
      <c r="VZN431" s="575"/>
      <c r="VZO431" s="575"/>
      <c r="VZP431" s="575"/>
      <c r="VZQ431" s="575"/>
      <c r="VZR431" s="575"/>
      <c r="VZS431" s="575"/>
      <c r="VZT431" s="575"/>
      <c r="VZU431" s="575"/>
      <c r="VZV431" s="575"/>
      <c r="VZW431" s="575"/>
      <c r="VZX431" s="575"/>
      <c r="VZY431" s="575"/>
      <c r="VZZ431" s="575"/>
      <c r="WAA431" s="575"/>
      <c r="WAB431" s="575"/>
      <c r="WAC431" s="575"/>
      <c r="WAD431" s="575"/>
      <c r="WAE431" s="575"/>
      <c r="WAF431" s="575"/>
      <c r="WAG431" s="575"/>
      <c r="WAH431" s="575"/>
      <c r="WAI431" s="575"/>
      <c r="WAJ431" s="575"/>
      <c r="WAK431" s="575"/>
      <c r="WAL431" s="575"/>
      <c r="WAM431" s="575"/>
      <c r="WAN431" s="575"/>
      <c r="WAO431" s="575"/>
      <c r="WAP431" s="575"/>
      <c r="WAQ431" s="575"/>
      <c r="WAR431" s="575"/>
      <c r="WAS431" s="575"/>
      <c r="WAT431" s="575"/>
      <c r="WAU431" s="575"/>
      <c r="WAV431" s="575"/>
      <c r="WAW431" s="575"/>
      <c r="WAX431" s="575"/>
      <c r="WAY431" s="575"/>
      <c r="WAZ431" s="575"/>
      <c r="WBA431" s="575"/>
      <c r="WBB431" s="575"/>
      <c r="WBC431" s="575"/>
      <c r="WBD431" s="575"/>
      <c r="WBE431" s="575"/>
      <c r="WBF431" s="575"/>
      <c r="WBG431" s="575"/>
      <c r="WBH431" s="575"/>
      <c r="WBI431" s="575"/>
      <c r="WBJ431" s="575"/>
      <c r="WBK431" s="575"/>
      <c r="WBL431" s="575"/>
      <c r="WBM431" s="575"/>
      <c r="WBN431" s="575"/>
      <c r="WBO431" s="575"/>
      <c r="WBP431" s="575"/>
      <c r="WBQ431" s="575"/>
      <c r="WBR431" s="575"/>
      <c r="WBS431" s="575"/>
      <c r="WBT431" s="575"/>
      <c r="WBU431" s="575"/>
      <c r="WBV431" s="575"/>
      <c r="WBW431" s="575"/>
      <c r="WBX431" s="575"/>
      <c r="WBY431" s="575"/>
      <c r="WBZ431" s="575"/>
      <c r="WCA431" s="575"/>
      <c r="WCB431" s="575"/>
      <c r="WCC431" s="575"/>
      <c r="WCD431" s="575"/>
      <c r="WCE431" s="575"/>
      <c r="WCF431" s="575"/>
      <c r="WCG431" s="575"/>
      <c r="WCH431" s="575"/>
      <c r="WCI431" s="575"/>
      <c r="WCJ431" s="575"/>
      <c r="WCK431" s="575"/>
      <c r="WCL431" s="575"/>
      <c r="WCM431" s="575"/>
      <c r="WCN431" s="575"/>
      <c r="WCO431" s="575"/>
      <c r="WCP431" s="575"/>
      <c r="WCQ431" s="575"/>
      <c r="WCR431" s="575"/>
      <c r="WCS431" s="575"/>
      <c r="WCT431" s="575"/>
      <c r="WCU431" s="575"/>
      <c r="WCV431" s="575"/>
      <c r="WCW431" s="575"/>
      <c r="WCX431" s="575"/>
      <c r="WCY431" s="575"/>
      <c r="WCZ431" s="575"/>
      <c r="WDA431" s="575"/>
      <c r="WDB431" s="575"/>
      <c r="WDC431" s="575"/>
      <c r="WDD431" s="575"/>
      <c r="WDE431" s="575"/>
      <c r="WDF431" s="575"/>
      <c r="WDG431" s="575"/>
      <c r="WDH431" s="575"/>
      <c r="WDI431" s="575"/>
      <c r="WDJ431" s="575"/>
      <c r="WDK431" s="575"/>
      <c r="WDL431" s="575"/>
      <c r="WDM431" s="575"/>
      <c r="WDN431" s="575"/>
      <c r="WDO431" s="575"/>
      <c r="WDP431" s="575"/>
      <c r="WDQ431" s="575"/>
      <c r="WDR431" s="575"/>
      <c r="WDS431" s="575"/>
      <c r="WDT431" s="575"/>
      <c r="WDU431" s="575"/>
      <c r="WDV431" s="575"/>
      <c r="WDW431" s="575"/>
      <c r="WDX431" s="575"/>
      <c r="WDY431" s="575"/>
      <c r="WDZ431" s="575"/>
      <c r="WEA431" s="575"/>
      <c r="WEB431" s="575"/>
      <c r="WEC431" s="575"/>
      <c r="WED431" s="575"/>
      <c r="WEE431" s="575"/>
      <c r="WEF431" s="575"/>
      <c r="WEG431" s="575"/>
      <c r="WEH431" s="575"/>
      <c r="WEI431" s="575"/>
      <c r="WEJ431" s="575"/>
      <c r="WEK431" s="575"/>
      <c r="WEL431" s="575"/>
      <c r="WEM431" s="575"/>
      <c r="WEN431" s="575"/>
      <c r="WEO431" s="575"/>
      <c r="WEP431" s="575"/>
      <c r="WEQ431" s="575"/>
      <c r="WER431" s="575"/>
      <c r="WES431" s="575"/>
      <c r="WET431" s="575"/>
      <c r="WEU431" s="575"/>
      <c r="WEV431" s="575"/>
      <c r="WEW431" s="575"/>
      <c r="WEX431" s="575"/>
      <c r="WEY431" s="575"/>
      <c r="WEZ431" s="575"/>
      <c r="WFA431" s="575"/>
      <c r="WFB431" s="575"/>
      <c r="WFC431" s="575"/>
      <c r="WFD431" s="575"/>
      <c r="WFE431" s="575"/>
      <c r="WFF431" s="575"/>
      <c r="WFG431" s="575"/>
      <c r="WFH431" s="575"/>
      <c r="WFI431" s="575"/>
      <c r="WFJ431" s="575"/>
      <c r="WFK431" s="575"/>
      <c r="WFL431" s="575"/>
      <c r="WFM431" s="575"/>
      <c r="WFN431" s="575"/>
      <c r="WFO431" s="575"/>
      <c r="WFP431" s="575"/>
      <c r="WFQ431" s="575"/>
      <c r="WFR431" s="575"/>
      <c r="WFS431" s="575"/>
      <c r="WFT431" s="575"/>
      <c r="WFU431" s="575"/>
      <c r="WFV431" s="575"/>
      <c r="WFW431" s="575"/>
      <c r="WFX431" s="575"/>
      <c r="WFY431" s="575"/>
      <c r="WFZ431" s="575"/>
      <c r="WGA431" s="575"/>
      <c r="WGB431" s="575"/>
      <c r="WGC431" s="575"/>
      <c r="WGD431" s="575"/>
      <c r="WGE431" s="575"/>
      <c r="WGF431" s="575"/>
      <c r="WGG431" s="575"/>
      <c r="WGH431" s="575"/>
      <c r="WGI431" s="575"/>
      <c r="WGJ431" s="575"/>
      <c r="WGK431" s="575"/>
      <c r="WGL431" s="575"/>
      <c r="WGM431" s="575"/>
      <c r="WGN431" s="575"/>
      <c r="WGO431" s="575"/>
      <c r="WGP431" s="575"/>
      <c r="WGQ431" s="575"/>
      <c r="WGR431" s="575"/>
      <c r="WGS431" s="575"/>
      <c r="WGT431" s="575"/>
      <c r="WGU431" s="575"/>
      <c r="WGV431" s="575"/>
      <c r="WGW431" s="575"/>
      <c r="WGX431" s="575"/>
      <c r="WGY431" s="575"/>
      <c r="WGZ431" s="575"/>
      <c r="WHA431" s="575"/>
      <c r="WHB431" s="575"/>
      <c r="WHC431" s="575"/>
      <c r="WHD431" s="575"/>
      <c r="WHE431" s="575"/>
      <c r="WHF431" s="575"/>
      <c r="WHG431" s="575"/>
      <c r="WHH431" s="575"/>
      <c r="WHI431" s="575"/>
      <c r="WHJ431" s="575"/>
      <c r="WHK431" s="575"/>
      <c r="WHL431" s="575"/>
      <c r="WHM431" s="575"/>
      <c r="WHN431" s="575"/>
      <c r="WHO431" s="575"/>
      <c r="WHP431" s="575"/>
      <c r="WHQ431" s="575"/>
      <c r="WHR431" s="575"/>
      <c r="WHS431" s="575"/>
      <c r="WHT431" s="575"/>
      <c r="WHU431" s="575"/>
      <c r="WHV431" s="575"/>
      <c r="WHW431" s="575"/>
      <c r="WHX431" s="575"/>
      <c r="WHY431" s="575"/>
      <c r="WHZ431" s="575"/>
      <c r="WIA431" s="575"/>
      <c r="WIB431" s="575"/>
      <c r="WIC431" s="575"/>
      <c r="WID431" s="575"/>
      <c r="WIE431" s="575"/>
      <c r="WIF431" s="575"/>
      <c r="WIG431" s="575"/>
      <c r="WIH431" s="575"/>
      <c r="WII431" s="575"/>
      <c r="WIJ431" s="575"/>
      <c r="WIK431" s="575"/>
      <c r="WIL431" s="575"/>
      <c r="WIM431" s="575"/>
      <c r="WIN431" s="575"/>
      <c r="WIO431" s="575"/>
      <c r="WIP431" s="575"/>
      <c r="WIQ431" s="575"/>
      <c r="WIR431" s="575"/>
      <c r="WIS431" s="575"/>
      <c r="WIT431" s="575"/>
      <c r="WIU431" s="575"/>
      <c r="WIV431" s="575"/>
      <c r="WIW431" s="575"/>
      <c r="WIX431" s="575"/>
      <c r="WIY431" s="575"/>
      <c r="WIZ431" s="575"/>
      <c r="WJA431" s="575"/>
      <c r="WJB431" s="575"/>
      <c r="WJC431" s="575"/>
      <c r="WJD431" s="575"/>
      <c r="WJE431" s="575"/>
      <c r="WJF431" s="575"/>
      <c r="WJG431" s="575"/>
      <c r="WJH431" s="575"/>
      <c r="WJI431" s="575"/>
      <c r="WJJ431" s="575"/>
      <c r="WJK431" s="575"/>
      <c r="WJL431" s="575"/>
      <c r="WJM431" s="575"/>
      <c r="WJN431" s="575"/>
      <c r="WJO431" s="575"/>
      <c r="WJP431" s="575"/>
      <c r="WJQ431" s="575"/>
      <c r="WJR431" s="575"/>
      <c r="WJS431" s="575"/>
      <c r="WJT431" s="575"/>
      <c r="WJU431" s="575"/>
      <c r="WJV431" s="575"/>
      <c r="WJW431" s="575"/>
      <c r="WJX431" s="575"/>
      <c r="WJY431" s="575"/>
      <c r="WJZ431" s="575"/>
      <c r="WKA431" s="575"/>
      <c r="WKB431" s="575"/>
      <c r="WKC431" s="575"/>
      <c r="WKD431" s="575"/>
      <c r="WKE431" s="575"/>
      <c r="WKF431" s="575"/>
      <c r="WKG431" s="575"/>
      <c r="WKH431" s="575"/>
      <c r="WKI431" s="575"/>
      <c r="WKJ431" s="575"/>
      <c r="WKK431" s="575"/>
      <c r="WKL431" s="575"/>
      <c r="WKM431" s="575"/>
      <c r="WKN431" s="575"/>
      <c r="WKO431" s="575"/>
      <c r="WKP431" s="575"/>
      <c r="WKQ431" s="575"/>
      <c r="WKR431" s="575"/>
      <c r="WKS431" s="575"/>
      <c r="WKT431" s="575"/>
      <c r="WKU431" s="575"/>
      <c r="WKV431" s="575"/>
      <c r="WKW431" s="575"/>
      <c r="WKX431" s="575"/>
      <c r="WKY431" s="575"/>
      <c r="WKZ431" s="575"/>
      <c r="WLA431" s="575"/>
      <c r="WLB431" s="575"/>
      <c r="WLC431" s="575"/>
      <c r="WLD431" s="575"/>
      <c r="WLE431" s="575"/>
      <c r="WLF431" s="575"/>
      <c r="WLG431" s="575"/>
      <c r="WLH431" s="575"/>
      <c r="WLI431" s="575"/>
      <c r="WLJ431" s="575"/>
      <c r="WLK431" s="575"/>
      <c r="WLL431" s="575"/>
      <c r="WLM431" s="575"/>
      <c r="WLN431" s="575"/>
      <c r="WLO431" s="575"/>
      <c r="WLP431" s="575"/>
      <c r="WLQ431" s="575"/>
      <c r="WLR431" s="575"/>
      <c r="WLS431" s="575"/>
      <c r="WLT431" s="575"/>
      <c r="WLU431" s="575"/>
      <c r="WLV431" s="575"/>
      <c r="WLW431" s="575"/>
      <c r="WLX431" s="575"/>
      <c r="WLY431" s="575"/>
      <c r="WLZ431" s="575"/>
      <c r="WMA431" s="575"/>
      <c r="WMB431" s="575"/>
      <c r="WMC431" s="575"/>
      <c r="WMD431" s="575"/>
      <c r="WME431" s="575"/>
      <c r="WMF431" s="575"/>
      <c r="WMG431" s="575"/>
      <c r="WMH431" s="575"/>
      <c r="WMI431" s="575"/>
      <c r="WMJ431" s="575"/>
      <c r="WMK431" s="575"/>
      <c r="WML431" s="575"/>
      <c r="WMM431" s="575"/>
      <c r="WMN431" s="575"/>
      <c r="WMO431" s="575"/>
      <c r="WMP431" s="575"/>
      <c r="WMQ431" s="575"/>
      <c r="WMR431" s="575"/>
      <c r="WMS431" s="575"/>
      <c r="WMT431" s="575"/>
      <c r="WMU431" s="575"/>
      <c r="WMV431" s="575"/>
      <c r="WMW431" s="575"/>
      <c r="WMX431" s="575"/>
      <c r="WMY431" s="575"/>
      <c r="WMZ431" s="575"/>
      <c r="WNA431" s="575"/>
      <c r="WNB431" s="575"/>
      <c r="WNC431" s="575"/>
      <c r="WND431" s="575"/>
      <c r="WNE431" s="575"/>
      <c r="WNF431" s="575"/>
      <c r="WNG431" s="575"/>
      <c r="WNH431" s="575"/>
      <c r="WNI431" s="575"/>
      <c r="WNJ431" s="575"/>
      <c r="WNK431" s="575"/>
      <c r="WNL431" s="575"/>
      <c r="WNM431" s="575"/>
      <c r="WNN431" s="575"/>
      <c r="WNO431" s="575"/>
      <c r="WNP431" s="575"/>
      <c r="WNQ431" s="575"/>
      <c r="WNR431" s="575"/>
      <c r="WNS431" s="575"/>
      <c r="WNT431" s="575"/>
      <c r="WNU431" s="575"/>
      <c r="WNV431" s="575"/>
      <c r="WNW431" s="575"/>
      <c r="WNX431" s="575"/>
      <c r="WNY431" s="575"/>
      <c r="WNZ431" s="575"/>
      <c r="WOA431" s="575"/>
      <c r="WOB431" s="575"/>
      <c r="WOC431" s="575"/>
      <c r="WOD431" s="575"/>
      <c r="WOE431" s="575"/>
      <c r="WOF431" s="575"/>
      <c r="WOG431" s="575"/>
      <c r="WOH431" s="575"/>
      <c r="WOI431" s="575"/>
      <c r="WOJ431" s="575"/>
      <c r="WOK431" s="575"/>
      <c r="WOL431" s="575"/>
      <c r="WOM431" s="575"/>
      <c r="WON431" s="575"/>
      <c r="WOO431" s="575"/>
      <c r="WOP431" s="575"/>
      <c r="WOQ431" s="575"/>
      <c r="WOR431" s="575"/>
      <c r="WOS431" s="575"/>
      <c r="WOT431" s="575"/>
      <c r="WOU431" s="575"/>
      <c r="WOV431" s="575"/>
      <c r="WOW431" s="575"/>
      <c r="WOX431" s="575"/>
      <c r="WOY431" s="575"/>
      <c r="WOZ431" s="575"/>
      <c r="WPA431" s="575"/>
      <c r="WPB431" s="575"/>
      <c r="WPC431" s="575"/>
      <c r="WPD431" s="575"/>
      <c r="WPE431" s="575"/>
      <c r="WPF431" s="575"/>
      <c r="WPG431" s="575"/>
      <c r="WPH431" s="575"/>
      <c r="WPI431" s="575"/>
      <c r="WPJ431" s="575"/>
      <c r="WPK431" s="575"/>
      <c r="WPL431" s="575"/>
      <c r="WPM431" s="575"/>
      <c r="WPN431" s="575"/>
      <c r="WPO431" s="575"/>
      <c r="WPP431" s="575"/>
      <c r="WPQ431" s="575"/>
      <c r="WPR431" s="575"/>
      <c r="WPS431" s="575"/>
      <c r="WPT431" s="575"/>
      <c r="WPU431" s="575"/>
      <c r="WPV431" s="575"/>
      <c r="WPW431" s="575"/>
      <c r="WPX431" s="575"/>
      <c r="WPY431" s="575"/>
      <c r="WPZ431" s="575"/>
      <c r="WQA431" s="575"/>
      <c r="WQB431" s="575"/>
      <c r="WQC431" s="575"/>
      <c r="WQD431" s="575"/>
      <c r="WQE431" s="575"/>
      <c r="WQF431" s="575"/>
      <c r="WQG431" s="575"/>
      <c r="WQH431" s="575"/>
      <c r="WQI431" s="575"/>
      <c r="WQJ431" s="575"/>
      <c r="WQK431" s="575"/>
      <c r="WQL431" s="575"/>
      <c r="WQM431" s="575"/>
      <c r="WQN431" s="575"/>
      <c r="WQO431" s="575"/>
      <c r="WQP431" s="575"/>
      <c r="WQQ431" s="575"/>
      <c r="WQR431" s="575"/>
      <c r="WQS431" s="575"/>
      <c r="WQT431" s="575"/>
      <c r="WQU431" s="575"/>
      <c r="WQV431" s="575"/>
      <c r="WQW431" s="575"/>
      <c r="WQX431" s="575"/>
      <c r="WQY431" s="575"/>
      <c r="WQZ431" s="575"/>
      <c r="WRA431" s="575"/>
      <c r="WRB431" s="575"/>
      <c r="WRC431" s="575"/>
      <c r="WRD431" s="575"/>
      <c r="WRE431" s="575"/>
      <c r="WRF431" s="575"/>
      <c r="WRG431" s="575"/>
      <c r="WRH431" s="575"/>
      <c r="WRI431" s="575"/>
      <c r="WRJ431" s="575"/>
      <c r="WRK431" s="575"/>
      <c r="WRL431" s="575"/>
      <c r="WRM431" s="575"/>
      <c r="WRN431" s="575"/>
      <c r="WRO431" s="575"/>
      <c r="WRP431" s="575"/>
      <c r="WRQ431" s="575"/>
      <c r="WRR431" s="575"/>
      <c r="WRS431" s="575"/>
      <c r="WRT431" s="575"/>
      <c r="WRU431" s="575"/>
      <c r="WRV431" s="575"/>
      <c r="WRW431" s="575"/>
      <c r="WRX431" s="575"/>
      <c r="WRY431" s="575"/>
      <c r="WRZ431" s="575"/>
      <c r="WSA431" s="575"/>
      <c r="WSB431" s="575"/>
      <c r="WSC431" s="575"/>
      <c r="WSD431" s="575"/>
      <c r="WSE431" s="575"/>
      <c r="WSF431" s="575"/>
      <c r="WSG431" s="575"/>
      <c r="WSH431" s="575"/>
      <c r="WSI431" s="575"/>
      <c r="WSJ431" s="575"/>
      <c r="WSK431" s="575"/>
      <c r="WSL431" s="575"/>
      <c r="WSM431" s="575"/>
      <c r="WSN431" s="575"/>
      <c r="WSO431" s="575"/>
      <c r="WSP431" s="575"/>
      <c r="WSQ431" s="575"/>
      <c r="WSR431" s="575"/>
      <c r="WSS431" s="575"/>
      <c r="WST431" s="575"/>
      <c r="WSU431" s="575"/>
      <c r="WSV431" s="575"/>
      <c r="WSW431" s="575"/>
      <c r="WSX431" s="575"/>
      <c r="WSY431" s="575"/>
      <c r="WSZ431" s="575"/>
      <c r="WTA431" s="575"/>
      <c r="WTB431" s="575"/>
      <c r="WTC431" s="575"/>
      <c r="WTD431" s="575"/>
      <c r="WTE431" s="575"/>
      <c r="WTF431" s="575"/>
      <c r="WTG431" s="575"/>
      <c r="WTH431" s="575"/>
      <c r="WTI431" s="575"/>
      <c r="WTJ431" s="575"/>
      <c r="WTK431" s="575"/>
      <c r="WTL431" s="575"/>
      <c r="WTM431" s="575"/>
      <c r="WTN431" s="575"/>
      <c r="WTO431" s="575"/>
      <c r="WTP431" s="575"/>
      <c r="WTQ431" s="575"/>
      <c r="WTR431" s="575"/>
      <c r="WTS431" s="575"/>
      <c r="WTT431" s="575"/>
      <c r="WTU431" s="575"/>
      <c r="WTV431" s="575"/>
      <c r="WTW431" s="575"/>
      <c r="WTX431" s="575"/>
      <c r="WTY431" s="575"/>
      <c r="WTZ431" s="575"/>
      <c r="WUA431" s="575"/>
      <c r="WUB431" s="575"/>
      <c r="WUC431" s="575"/>
      <c r="WUD431" s="575"/>
      <c r="WUE431" s="575"/>
      <c r="WUF431" s="575"/>
      <c r="WUG431" s="575"/>
      <c r="WUH431" s="575"/>
      <c r="WUI431" s="575"/>
      <c r="WUJ431" s="575"/>
      <c r="WUK431" s="575"/>
      <c r="WUL431" s="575"/>
      <c r="WUM431" s="575"/>
      <c r="WUN431" s="575"/>
      <c r="WUO431" s="575"/>
      <c r="WUP431" s="575"/>
      <c r="WUQ431" s="575"/>
      <c r="WUR431" s="575"/>
      <c r="WUS431" s="575"/>
      <c r="WUT431" s="575"/>
      <c r="WUU431" s="575"/>
      <c r="WUV431" s="575"/>
      <c r="WUW431" s="575"/>
      <c r="WUX431" s="575"/>
      <c r="WUY431" s="575"/>
      <c r="WUZ431" s="575"/>
      <c r="WVA431" s="575"/>
      <c r="WVB431" s="575"/>
      <c r="WVC431" s="575"/>
      <c r="WVD431" s="575"/>
      <c r="WVE431" s="575"/>
      <c r="WVF431" s="575"/>
      <c r="WVG431" s="575"/>
      <c r="WVH431" s="575"/>
      <c r="WVI431" s="575"/>
      <c r="WVJ431" s="575"/>
      <c r="WVK431" s="575"/>
      <c r="WVL431" s="575"/>
      <c r="WVM431" s="575"/>
      <c r="WVN431" s="575"/>
      <c r="WVO431" s="575"/>
      <c r="WVP431" s="575"/>
      <c r="WVQ431" s="575"/>
      <c r="WVR431" s="575"/>
      <c r="WVS431" s="575"/>
      <c r="WVT431" s="575"/>
      <c r="WVU431" s="575"/>
      <c r="WVV431" s="575"/>
      <c r="WVW431" s="575"/>
      <c r="WVX431" s="575"/>
      <c r="WVY431" s="575"/>
      <c r="WVZ431" s="575"/>
      <c r="WWA431" s="575"/>
      <c r="WWB431" s="575"/>
      <c r="WWC431" s="575"/>
      <c r="WWD431" s="575"/>
      <c r="WWE431" s="575"/>
      <c r="WWF431" s="575"/>
      <c r="WWG431" s="575"/>
      <c r="WWH431" s="575"/>
      <c r="WWI431" s="575"/>
      <c r="WWJ431" s="575"/>
      <c r="WWK431" s="575"/>
      <c r="WWL431" s="575"/>
      <c r="WWM431" s="575"/>
      <c r="WWN431" s="575"/>
      <c r="WWO431" s="575"/>
      <c r="WWP431" s="575"/>
      <c r="WWQ431" s="575"/>
      <c r="WWR431" s="575"/>
      <c r="WWS431" s="575"/>
      <c r="WWT431" s="575"/>
      <c r="WWU431" s="575"/>
      <c r="WWV431" s="575"/>
      <c r="WWW431" s="575"/>
      <c r="WWX431" s="575"/>
      <c r="WWY431" s="575"/>
      <c r="WWZ431" s="575"/>
      <c r="WXA431" s="575"/>
      <c r="WXB431" s="575"/>
      <c r="WXC431" s="575"/>
      <c r="WXD431" s="575"/>
      <c r="WXE431" s="575"/>
      <c r="WXF431" s="575"/>
      <c r="WXG431" s="575"/>
      <c r="WXH431" s="575"/>
      <c r="WXI431" s="575"/>
      <c r="WXJ431" s="575"/>
      <c r="WXK431" s="575"/>
      <c r="WXL431" s="575"/>
      <c r="WXM431" s="575"/>
      <c r="WXN431" s="575"/>
      <c r="WXO431" s="575"/>
      <c r="WXP431" s="575"/>
      <c r="WXQ431" s="575"/>
      <c r="WXR431" s="575"/>
      <c r="WXS431" s="575"/>
      <c r="WXT431" s="575"/>
      <c r="WXU431" s="575"/>
      <c r="WXV431" s="575"/>
      <c r="WXW431" s="575"/>
      <c r="WXX431" s="575"/>
      <c r="WXY431" s="575"/>
      <c r="WXZ431" s="575"/>
      <c r="WYA431" s="575"/>
      <c r="WYB431" s="575"/>
      <c r="WYC431" s="575"/>
      <c r="WYD431" s="575"/>
      <c r="WYE431" s="575"/>
      <c r="WYF431" s="575"/>
      <c r="WYG431" s="575"/>
      <c r="WYH431" s="575"/>
      <c r="WYI431" s="575"/>
      <c r="WYJ431" s="575"/>
      <c r="WYK431" s="575"/>
      <c r="WYL431" s="575"/>
      <c r="WYM431" s="575"/>
      <c r="WYN431" s="575"/>
      <c r="WYO431" s="575"/>
      <c r="WYP431" s="575"/>
      <c r="WYQ431" s="575"/>
      <c r="WYR431" s="575"/>
      <c r="WYS431" s="575"/>
      <c r="WYT431" s="575"/>
      <c r="WYU431" s="575"/>
      <c r="WYV431" s="575"/>
      <c r="WYW431" s="575"/>
      <c r="WYX431" s="575"/>
      <c r="WYY431" s="575"/>
      <c r="WYZ431" s="575"/>
      <c r="WZA431" s="575"/>
      <c r="WZB431" s="575"/>
      <c r="WZC431" s="575"/>
      <c r="WZD431" s="575"/>
      <c r="WZE431" s="575"/>
      <c r="WZF431" s="575"/>
      <c r="WZG431" s="575"/>
      <c r="WZH431" s="575"/>
      <c r="WZI431" s="575"/>
      <c r="WZJ431" s="575"/>
      <c r="WZK431" s="575"/>
      <c r="WZL431" s="575"/>
      <c r="WZM431" s="575"/>
      <c r="WZN431" s="575"/>
      <c r="WZO431" s="575"/>
      <c r="WZP431" s="575"/>
      <c r="WZQ431" s="575"/>
      <c r="WZR431" s="575"/>
      <c r="WZS431" s="575"/>
      <c r="WZT431" s="575"/>
      <c r="WZU431" s="575"/>
      <c r="WZV431" s="575"/>
      <c r="WZW431" s="575"/>
      <c r="WZX431" s="575"/>
      <c r="WZY431" s="575"/>
      <c r="WZZ431" s="575"/>
      <c r="XAA431" s="575"/>
      <c r="XAB431" s="575"/>
      <c r="XAC431" s="575"/>
      <c r="XAD431" s="575"/>
      <c r="XAE431" s="575"/>
      <c r="XAF431" s="575"/>
      <c r="XAG431" s="575"/>
      <c r="XAH431" s="575"/>
      <c r="XAI431" s="575"/>
      <c r="XAJ431" s="575"/>
      <c r="XAK431" s="575"/>
      <c r="XAL431" s="575"/>
      <c r="XAM431" s="575"/>
      <c r="XAN431" s="575"/>
      <c r="XAO431" s="575"/>
      <c r="XAP431" s="575"/>
      <c r="XAQ431" s="575"/>
      <c r="XAR431" s="575"/>
      <c r="XAS431" s="575"/>
      <c r="XAT431" s="575"/>
      <c r="XAU431" s="575"/>
      <c r="XAV431" s="575"/>
      <c r="XAW431" s="575"/>
      <c r="XAX431" s="575"/>
      <c r="XAY431" s="575"/>
      <c r="XAZ431" s="575"/>
      <c r="XBA431" s="575"/>
      <c r="XBB431" s="575"/>
      <c r="XBC431" s="575"/>
      <c r="XBD431" s="575"/>
      <c r="XBE431" s="575"/>
      <c r="XBF431" s="575"/>
      <c r="XBG431" s="575"/>
      <c r="XBH431" s="575"/>
      <c r="XBI431" s="575"/>
      <c r="XBJ431" s="575"/>
      <c r="XBK431" s="575"/>
      <c r="XBL431" s="575"/>
      <c r="XBM431" s="575"/>
      <c r="XBN431" s="575"/>
      <c r="XBO431" s="575"/>
      <c r="XBP431" s="575"/>
      <c r="XBQ431" s="575"/>
      <c r="XBR431" s="575"/>
      <c r="XBS431" s="575"/>
      <c r="XBT431" s="575"/>
      <c r="XBU431" s="575"/>
      <c r="XBV431" s="575"/>
      <c r="XBW431" s="575"/>
      <c r="XBX431" s="575"/>
      <c r="XBY431" s="575"/>
      <c r="XBZ431" s="575"/>
      <c r="XCA431" s="575"/>
      <c r="XCB431" s="575"/>
      <c r="XCC431" s="575"/>
      <c r="XCD431" s="575"/>
      <c r="XCE431" s="575"/>
      <c r="XCF431" s="575"/>
      <c r="XCG431" s="575"/>
      <c r="XCH431" s="575"/>
      <c r="XCI431" s="575"/>
      <c r="XCJ431" s="575"/>
      <c r="XCK431" s="575"/>
      <c r="XCL431" s="575"/>
      <c r="XCM431" s="575"/>
      <c r="XCN431" s="575"/>
      <c r="XCO431" s="575"/>
      <c r="XCP431" s="575"/>
      <c r="XCQ431" s="575"/>
      <c r="XCR431" s="575"/>
      <c r="XCS431" s="575"/>
      <c r="XCT431" s="575"/>
      <c r="XCU431" s="575"/>
      <c r="XCV431" s="575"/>
      <c r="XCW431" s="575"/>
      <c r="XCX431" s="575"/>
      <c r="XCY431" s="575"/>
      <c r="XCZ431" s="575"/>
      <c r="XDA431" s="575"/>
      <c r="XDB431" s="575"/>
      <c r="XDC431" s="575"/>
      <c r="XDD431" s="575"/>
      <c r="XDE431" s="575"/>
      <c r="XDF431" s="575"/>
      <c r="XDG431" s="575"/>
      <c r="XDH431" s="575"/>
      <c r="XDI431" s="575"/>
      <c r="XDJ431" s="575"/>
      <c r="XDK431" s="575"/>
      <c r="XDL431" s="575"/>
      <c r="XDM431" s="575"/>
      <c r="XDN431" s="575"/>
      <c r="XDO431" s="575"/>
      <c r="XDP431" s="575"/>
      <c r="XDQ431" s="575"/>
      <c r="XDR431" s="575"/>
      <c r="XDS431" s="575"/>
      <c r="XDT431" s="575"/>
      <c r="XDU431" s="575"/>
      <c r="XDV431" s="575"/>
      <c r="XDW431" s="575"/>
      <c r="XDX431" s="575"/>
      <c r="XDY431" s="575"/>
      <c r="XDZ431" s="575"/>
      <c r="XEA431" s="575"/>
      <c r="XEB431" s="575"/>
      <c r="XEC431" s="575"/>
      <c r="XED431" s="575"/>
      <c r="XEE431" s="575"/>
      <c r="XEF431" s="575"/>
      <c r="XEG431" s="575"/>
      <c r="XEH431" s="575"/>
      <c r="XEI431" s="575"/>
      <c r="XEJ431" s="575"/>
      <c r="XEK431" s="575"/>
      <c r="XEL431" s="575"/>
      <c r="XEM431" s="575"/>
      <c r="XEN431" s="575"/>
      <c r="XEO431" s="575"/>
      <c r="XEP431" s="575"/>
      <c r="XEQ431" s="575"/>
      <c r="XER431" s="575"/>
      <c r="XES431" s="575"/>
      <c r="XET431" s="575"/>
      <c r="XEU431" s="575"/>
      <c r="XEV431" s="575"/>
      <c r="XEW431" s="575"/>
      <c r="XEX431" s="575"/>
      <c r="XEY431" s="575"/>
      <c r="XEZ431" s="575"/>
      <c r="XFA431" s="575"/>
      <c r="XFB431" s="575"/>
      <c r="XFC431" s="575"/>
      <c r="XFD431" s="575"/>
    </row>
    <row r="432" spans="1:16384" s="333" customFormat="1">
      <c r="A432" s="591" t="s">
        <v>2534</v>
      </c>
      <c r="B432" s="591" t="s">
        <v>2535</v>
      </c>
      <c r="C432" s="591" t="s">
        <v>174</v>
      </c>
      <c r="D432" s="591" t="s">
        <v>2536</v>
      </c>
      <c r="E432" s="592">
        <v>53000</v>
      </c>
      <c r="F432" s="569">
        <v>50000</v>
      </c>
      <c r="G432" s="569">
        <f>E432-F432</f>
        <v>3000</v>
      </c>
      <c r="H432" s="533"/>
      <c r="I432" s="570"/>
      <c r="J432" s="570"/>
      <c r="K432" s="570"/>
      <c r="L432" s="570"/>
      <c r="M432" s="570"/>
      <c r="N432" s="570"/>
      <c r="O432" s="570"/>
      <c r="P432" s="570"/>
      <c r="Q432" s="570"/>
      <c r="R432" s="570"/>
      <c r="S432" s="570"/>
      <c r="T432" s="570"/>
      <c r="U432" s="570"/>
      <c r="V432" s="570"/>
      <c r="W432" s="570"/>
      <c r="X432" s="570"/>
      <c r="Y432" s="570"/>
      <c r="Z432" s="570"/>
      <c r="AA432" s="570"/>
      <c r="AB432" s="570"/>
      <c r="AC432" s="570"/>
      <c r="AD432" s="570"/>
      <c r="AE432" s="570"/>
      <c r="AF432" s="570"/>
      <c r="AG432" s="570"/>
      <c r="AH432" s="570"/>
      <c r="AI432" s="570"/>
      <c r="AJ432" s="570"/>
      <c r="AK432" s="570"/>
      <c r="AL432" s="570"/>
      <c r="AM432" s="570"/>
      <c r="AN432" s="570"/>
      <c r="AO432" s="570"/>
      <c r="AP432" s="570"/>
      <c r="AQ432" s="570"/>
      <c r="AR432" s="570"/>
      <c r="AS432" s="570"/>
      <c r="AT432" s="570"/>
      <c r="AU432" s="570"/>
      <c r="AV432" s="570"/>
      <c r="AW432" s="570"/>
      <c r="AX432" s="570"/>
      <c r="AY432" s="570"/>
      <c r="AZ432" s="570"/>
      <c r="BA432" s="570"/>
      <c r="BB432" s="570"/>
      <c r="BC432" s="570"/>
      <c r="BD432" s="570"/>
      <c r="BE432" s="570"/>
      <c r="BF432" s="570"/>
      <c r="BG432" s="570"/>
      <c r="BH432" s="570"/>
      <c r="BI432" s="570"/>
      <c r="BJ432" s="570"/>
      <c r="BK432" s="570"/>
      <c r="BL432" s="570"/>
      <c r="BM432" s="570"/>
      <c r="BN432" s="570"/>
      <c r="BO432" s="570"/>
      <c r="BP432" s="570"/>
      <c r="BQ432" s="570"/>
      <c r="BR432" s="570"/>
      <c r="BS432" s="570"/>
      <c r="BT432" s="570"/>
      <c r="BU432" s="570"/>
      <c r="BV432" s="570"/>
      <c r="BW432" s="570"/>
      <c r="BX432" s="570"/>
      <c r="BY432" s="570"/>
      <c r="BZ432" s="570"/>
      <c r="CA432" s="570"/>
      <c r="CB432" s="570"/>
      <c r="CC432" s="570"/>
      <c r="CD432" s="570"/>
      <c r="CE432" s="570"/>
      <c r="CF432" s="570"/>
      <c r="CG432" s="570"/>
      <c r="CH432" s="570"/>
      <c r="CI432" s="570"/>
      <c r="CJ432" s="570"/>
      <c r="CK432" s="570"/>
      <c r="CL432" s="570"/>
      <c r="CM432" s="570"/>
      <c r="CN432" s="570"/>
      <c r="CO432" s="570"/>
      <c r="CP432" s="570"/>
      <c r="CQ432" s="570"/>
      <c r="CR432" s="570"/>
      <c r="CS432" s="570"/>
      <c r="CT432" s="570"/>
      <c r="CU432" s="570"/>
      <c r="CV432" s="570"/>
      <c r="CW432" s="570"/>
      <c r="CX432" s="570"/>
      <c r="CY432" s="570"/>
      <c r="CZ432" s="570"/>
      <c r="DA432" s="570"/>
      <c r="DB432" s="570"/>
      <c r="DC432" s="570"/>
      <c r="DD432" s="570"/>
      <c r="DE432" s="570"/>
      <c r="DF432" s="570"/>
      <c r="DG432" s="570"/>
      <c r="DH432" s="570"/>
      <c r="DI432" s="570"/>
      <c r="DJ432" s="570"/>
      <c r="DK432" s="570"/>
      <c r="DL432" s="570"/>
      <c r="DM432" s="570"/>
      <c r="DN432" s="570"/>
      <c r="DO432" s="570"/>
      <c r="DP432" s="570"/>
      <c r="DQ432" s="570"/>
      <c r="DR432" s="570"/>
      <c r="DS432" s="570"/>
      <c r="DT432" s="570"/>
      <c r="DU432" s="570"/>
      <c r="DV432" s="570"/>
      <c r="DW432" s="570"/>
      <c r="DX432" s="570"/>
      <c r="DY432" s="570"/>
      <c r="DZ432" s="570"/>
      <c r="EA432" s="570"/>
      <c r="EB432" s="570"/>
      <c r="EC432" s="570"/>
      <c r="ED432" s="570"/>
      <c r="EE432" s="570"/>
      <c r="EF432" s="570"/>
      <c r="EG432" s="570"/>
      <c r="EH432" s="570"/>
      <c r="EI432" s="570"/>
      <c r="EJ432" s="570"/>
      <c r="EK432" s="570"/>
      <c r="EL432" s="570"/>
      <c r="EM432" s="570"/>
      <c r="EN432" s="570"/>
      <c r="EO432" s="570"/>
      <c r="EP432" s="570"/>
      <c r="EQ432" s="570"/>
      <c r="ER432" s="570"/>
      <c r="ES432" s="570"/>
      <c r="ET432" s="570"/>
      <c r="EU432" s="570"/>
      <c r="EV432" s="570"/>
      <c r="EW432" s="570"/>
      <c r="EX432" s="570"/>
      <c r="EY432" s="570"/>
      <c r="EZ432" s="570"/>
      <c r="FA432" s="570"/>
      <c r="FB432" s="570"/>
      <c r="FC432" s="570"/>
      <c r="FD432" s="570"/>
      <c r="FE432" s="570"/>
      <c r="FF432" s="570"/>
      <c r="FG432" s="570"/>
      <c r="FH432" s="570"/>
      <c r="FI432" s="570"/>
      <c r="FJ432" s="570"/>
      <c r="FK432" s="570"/>
      <c r="FL432" s="570"/>
      <c r="FM432" s="570"/>
      <c r="FN432" s="570"/>
      <c r="FO432" s="570"/>
      <c r="FP432" s="570"/>
      <c r="FQ432" s="570"/>
      <c r="FR432" s="570"/>
      <c r="FS432" s="570"/>
      <c r="FT432" s="570"/>
      <c r="FU432" s="570"/>
      <c r="FV432" s="570"/>
      <c r="FW432" s="570"/>
      <c r="FX432" s="570"/>
      <c r="FY432" s="570"/>
      <c r="FZ432" s="570"/>
      <c r="GA432" s="570"/>
      <c r="GB432" s="570"/>
      <c r="GC432" s="570"/>
      <c r="GD432" s="570"/>
      <c r="GE432" s="570"/>
      <c r="GF432" s="570"/>
      <c r="GG432" s="570"/>
      <c r="GH432" s="570"/>
      <c r="GI432" s="570"/>
      <c r="GJ432" s="570"/>
      <c r="GK432" s="570"/>
      <c r="GL432" s="570"/>
      <c r="GM432" s="570"/>
      <c r="GN432" s="570"/>
      <c r="GO432" s="570"/>
      <c r="GP432" s="570"/>
      <c r="GQ432" s="570"/>
      <c r="GR432" s="570"/>
      <c r="GS432" s="570"/>
      <c r="GT432" s="570"/>
      <c r="GU432" s="570"/>
      <c r="GV432" s="570"/>
      <c r="GW432" s="570"/>
      <c r="GX432" s="570"/>
      <c r="GY432" s="570"/>
      <c r="GZ432" s="570"/>
      <c r="HA432" s="570"/>
      <c r="HB432" s="570"/>
      <c r="HC432" s="570"/>
      <c r="HD432" s="570"/>
      <c r="HE432" s="570"/>
      <c r="HF432" s="570"/>
      <c r="HG432" s="570"/>
      <c r="HH432" s="570"/>
      <c r="HI432" s="570"/>
      <c r="HJ432" s="570"/>
      <c r="HK432" s="570"/>
      <c r="HL432" s="570"/>
      <c r="HM432" s="570"/>
      <c r="HN432" s="570"/>
      <c r="HO432" s="570"/>
      <c r="HP432" s="570"/>
      <c r="HQ432" s="570"/>
      <c r="HR432" s="570"/>
      <c r="HS432" s="570"/>
      <c r="HT432" s="570"/>
      <c r="HU432" s="570"/>
      <c r="HV432" s="570"/>
      <c r="HW432" s="570"/>
      <c r="HX432" s="570"/>
      <c r="HY432" s="570"/>
      <c r="HZ432" s="570"/>
      <c r="IA432" s="570"/>
      <c r="IB432" s="570"/>
      <c r="IC432" s="570"/>
      <c r="ID432" s="570"/>
      <c r="IE432" s="570"/>
      <c r="IF432" s="570"/>
      <c r="IG432" s="570"/>
      <c r="IH432" s="570"/>
      <c r="II432" s="570"/>
      <c r="IJ432" s="570"/>
      <c r="IK432" s="570"/>
      <c r="IL432" s="570"/>
      <c r="IM432" s="570"/>
      <c r="IN432" s="570"/>
      <c r="IO432" s="570"/>
      <c r="IP432" s="570"/>
      <c r="IQ432" s="570"/>
      <c r="IR432" s="570"/>
      <c r="IS432" s="570"/>
      <c r="IT432" s="570"/>
      <c r="IU432" s="570"/>
      <c r="IV432" s="570"/>
      <c r="IW432" s="570"/>
      <c r="IX432" s="570"/>
      <c r="IY432" s="570"/>
      <c r="IZ432" s="570"/>
      <c r="JA432" s="570"/>
      <c r="JB432" s="570"/>
      <c r="JC432" s="570"/>
      <c r="JD432" s="570"/>
      <c r="JE432" s="570"/>
      <c r="JF432" s="570"/>
      <c r="JG432" s="570"/>
      <c r="JH432" s="570"/>
      <c r="JI432" s="570"/>
      <c r="JJ432" s="570"/>
      <c r="JK432" s="570"/>
      <c r="JL432" s="570"/>
      <c r="JM432" s="570"/>
      <c r="JN432" s="570"/>
      <c r="JO432" s="570"/>
      <c r="JP432" s="570"/>
      <c r="JQ432" s="570"/>
      <c r="JR432" s="570"/>
      <c r="JS432" s="570"/>
      <c r="JT432" s="570"/>
      <c r="JU432" s="570"/>
      <c r="JV432" s="570"/>
      <c r="JW432" s="570"/>
      <c r="JX432" s="570"/>
      <c r="JY432" s="570"/>
      <c r="JZ432" s="570"/>
      <c r="KA432" s="570"/>
      <c r="KB432" s="570"/>
      <c r="KC432" s="570"/>
      <c r="KD432" s="570"/>
      <c r="KE432" s="570"/>
      <c r="KF432" s="570"/>
      <c r="KG432" s="570"/>
      <c r="KH432" s="570"/>
      <c r="KI432" s="570"/>
      <c r="KJ432" s="570"/>
      <c r="KK432" s="570"/>
      <c r="KL432" s="570"/>
      <c r="KM432" s="570"/>
      <c r="KN432" s="570"/>
      <c r="KO432" s="570"/>
      <c r="KP432" s="570"/>
      <c r="KQ432" s="570"/>
      <c r="KR432" s="570"/>
      <c r="KS432" s="570"/>
      <c r="KT432" s="570"/>
      <c r="KU432" s="570"/>
      <c r="KV432" s="570"/>
      <c r="KW432" s="570"/>
      <c r="KX432" s="570"/>
      <c r="KY432" s="570"/>
      <c r="KZ432" s="570"/>
      <c r="LA432" s="570"/>
      <c r="LB432" s="570"/>
      <c r="LC432" s="570"/>
      <c r="LD432" s="570"/>
      <c r="LE432" s="570"/>
      <c r="LF432" s="570"/>
      <c r="LG432" s="570"/>
      <c r="LH432" s="570"/>
      <c r="LI432" s="570"/>
      <c r="LJ432" s="570"/>
      <c r="LK432" s="570"/>
      <c r="LL432" s="570"/>
      <c r="LM432" s="570"/>
      <c r="LN432" s="570"/>
      <c r="LO432" s="570"/>
      <c r="LP432" s="570"/>
      <c r="LQ432" s="570"/>
      <c r="LR432" s="570"/>
      <c r="LS432" s="570"/>
      <c r="LT432" s="570"/>
      <c r="LU432" s="570"/>
      <c r="LV432" s="570"/>
      <c r="LW432" s="570"/>
      <c r="LX432" s="570"/>
      <c r="LY432" s="570"/>
      <c r="LZ432" s="570"/>
      <c r="MA432" s="570"/>
      <c r="MB432" s="570"/>
      <c r="MC432" s="570"/>
      <c r="MD432" s="570"/>
      <c r="ME432" s="570"/>
      <c r="MF432" s="570"/>
      <c r="MG432" s="570"/>
      <c r="MH432" s="570"/>
      <c r="MI432" s="570"/>
      <c r="MJ432" s="570"/>
      <c r="MK432" s="570"/>
      <c r="ML432" s="570"/>
      <c r="MM432" s="570"/>
      <c r="MN432" s="570"/>
      <c r="MO432" s="570"/>
      <c r="MP432" s="570"/>
      <c r="MQ432" s="570"/>
      <c r="MR432" s="570"/>
      <c r="MS432" s="570"/>
      <c r="MT432" s="570"/>
      <c r="MU432" s="570"/>
      <c r="MV432" s="570"/>
      <c r="MW432" s="570"/>
      <c r="MX432" s="570"/>
      <c r="MY432" s="570"/>
      <c r="MZ432" s="570"/>
      <c r="NA432" s="570"/>
      <c r="NB432" s="570"/>
      <c r="NC432" s="570"/>
      <c r="ND432" s="570"/>
      <c r="NE432" s="570"/>
      <c r="NF432" s="570"/>
      <c r="NG432" s="570"/>
      <c r="NH432" s="570"/>
      <c r="NI432" s="570"/>
      <c r="NJ432" s="570"/>
      <c r="NK432" s="570"/>
      <c r="NL432" s="570"/>
      <c r="NM432" s="570"/>
      <c r="NN432" s="570"/>
      <c r="NO432" s="570"/>
      <c r="NP432" s="570"/>
      <c r="NQ432" s="570"/>
      <c r="NR432" s="570"/>
      <c r="NS432" s="570"/>
      <c r="NT432" s="570"/>
      <c r="NU432" s="570"/>
      <c r="NV432" s="570"/>
      <c r="NW432" s="570"/>
      <c r="NX432" s="570"/>
      <c r="NY432" s="570"/>
      <c r="NZ432" s="570"/>
      <c r="OA432" s="570"/>
      <c r="OB432" s="570"/>
      <c r="OC432" s="570"/>
      <c r="OD432" s="570"/>
      <c r="OE432" s="570"/>
      <c r="OF432" s="570"/>
      <c r="OG432" s="570"/>
      <c r="OH432" s="570"/>
      <c r="OI432" s="570"/>
      <c r="OJ432" s="570"/>
      <c r="OK432" s="570"/>
      <c r="OL432" s="570"/>
      <c r="OM432" s="570"/>
      <c r="ON432" s="570"/>
      <c r="OO432" s="570"/>
      <c r="OP432" s="570"/>
      <c r="OQ432" s="570"/>
      <c r="OR432" s="570"/>
      <c r="OS432" s="570"/>
      <c r="OT432" s="570"/>
      <c r="OU432" s="570"/>
      <c r="OV432" s="570"/>
      <c r="OW432" s="570"/>
      <c r="OX432" s="570"/>
      <c r="OY432" s="570"/>
      <c r="OZ432" s="570"/>
      <c r="PA432" s="570"/>
      <c r="PB432" s="570"/>
      <c r="PC432" s="570"/>
      <c r="PD432" s="570"/>
      <c r="PE432" s="570"/>
      <c r="PF432" s="570"/>
      <c r="PG432" s="570"/>
      <c r="PH432" s="570"/>
      <c r="PI432" s="570"/>
      <c r="PJ432" s="570"/>
      <c r="PK432" s="570"/>
      <c r="PL432" s="570"/>
      <c r="PM432" s="570"/>
      <c r="PN432" s="570"/>
      <c r="PO432" s="570"/>
      <c r="PP432" s="570"/>
      <c r="PQ432" s="570"/>
      <c r="PR432" s="570"/>
      <c r="PS432" s="570"/>
      <c r="PT432" s="570"/>
      <c r="PU432" s="570"/>
      <c r="PV432" s="570"/>
      <c r="PW432" s="570"/>
      <c r="PX432" s="570"/>
      <c r="PY432" s="570"/>
      <c r="PZ432" s="570"/>
      <c r="QA432" s="570"/>
      <c r="QB432" s="570"/>
      <c r="QC432" s="570"/>
      <c r="QD432" s="570"/>
      <c r="QE432" s="570"/>
      <c r="QF432" s="570"/>
      <c r="QG432" s="570"/>
      <c r="QH432" s="570"/>
      <c r="QI432" s="570"/>
      <c r="QJ432" s="570"/>
      <c r="QK432" s="570"/>
      <c r="QL432" s="570"/>
      <c r="QM432" s="570"/>
      <c r="QN432" s="570"/>
      <c r="QO432" s="570"/>
      <c r="QP432" s="570"/>
      <c r="QQ432" s="570"/>
      <c r="QR432" s="570"/>
      <c r="QS432" s="570"/>
      <c r="QT432" s="570"/>
      <c r="QU432" s="570"/>
      <c r="QV432" s="570"/>
      <c r="QW432" s="570"/>
      <c r="QX432" s="570"/>
      <c r="QY432" s="570"/>
      <c r="QZ432" s="570"/>
      <c r="RA432" s="570"/>
      <c r="RB432" s="570"/>
      <c r="RC432" s="570"/>
      <c r="RD432" s="570"/>
      <c r="RE432" s="570"/>
      <c r="RF432" s="570"/>
      <c r="RG432" s="570"/>
      <c r="RH432" s="570"/>
      <c r="RI432" s="570"/>
      <c r="RJ432" s="570"/>
      <c r="RK432" s="570"/>
      <c r="RL432" s="570"/>
      <c r="RM432" s="570"/>
      <c r="RN432" s="570"/>
      <c r="RO432" s="570"/>
      <c r="RP432" s="570"/>
      <c r="RQ432" s="570"/>
      <c r="RR432" s="570"/>
      <c r="RS432" s="570"/>
      <c r="RT432" s="570"/>
      <c r="RU432" s="570"/>
      <c r="RV432" s="570"/>
      <c r="RW432" s="570"/>
      <c r="RX432" s="570"/>
      <c r="RY432" s="570"/>
      <c r="RZ432" s="570"/>
      <c r="SA432" s="570"/>
      <c r="SB432" s="570"/>
      <c r="SC432" s="570"/>
      <c r="SD432" s="570"/>
      <c r="SE432" s="570"/>
      <c r="SF432" s="570"/>
      <c r="SG432" s="570"/>
      <c r="SH432" s="570"/>
      <c r="SI432" s="570"/>
      <c r="SJ432" s="570"/>
      <c r="SK432" s="570"/>
      <c r="SL432" s="570"/>
      <c r="SM432" s="570"/>
      <c r="SN432" s="570"/>
      <c r="SO432" s="570"/>
      <c r="SP432" s="570"/>
      <c r="SQ432" s="570"/>
      <c r="SR432" s="570"/>
      <c r="SS432" s="570"/>
      <c r="ST432" s="570"/>
      <c r="SU432" s="570"/>
      <c r="SV432" s="570"/>
      <c r="SW432" s="570"/>
      <c r="SX432" s="570"/>
      <c r="SY432" s="570"/>
      <c r="SZ432" s="570"/>
      <c r="TA432" s="570"/>
      <c r="TB432" s="570"/>
      <c r="TC432" s="570"/>
      <c r="TD432" s="570"/>
      <c r="TE432" s="570"/>
      <c r="TF432" s="570"/>
      <c r="TG432" s="570"/>
      <c r="TH432" s="570"/>
      <c r="TI432" s="570"/>
      <c r="TJ432" s="570"/>
      <c r="TK432" s="570"/>
      <c r="TL432" s="570"/>
      <c r="TM432" s="570"/>
      <c r="TN432" s="570"/>
      <c r="TO432" s="570"/>
      <c r="TP432" s="570"/>
      <c r="TQ432" s="570"/>
      <c r="TR432" s="570"/>
      <c r="TS432" s="570"/>
      <c r="TT432" s="570"/>
      <c r="TU432" s="570"/>
      <c r="TV432" s="570"/>
      <c r="TW432" s="570"/>
      <c r="TX432" s="570"/>
      <c r="TY432" s="570"/>
      <c r="TZ432" s="570"/>
      <c r="UA432" s="570"/>
      <c r="UB432" s="570"/>
      <c r="UC432" s="570"/>
      <c r="UD432" s="570"/>
      <c r="UE432" s="570"/>
      <c r="UF432" s="570"/>
      <c r="UG432" s="570"/>
      <c r="UH432" s="570"/>
      <c r="UI432" s="570"/>
      <c r="UJ432" s="570"/>
      <c r="UK432" s="570"/>
      <c r="UL432" s="570"/>
      <c r="UM432" s="570"/>
      <c r="UN432" s="570"/>
      <c r="UO432" s="570"/>
      <c r="UP432" s="570"/>
      <c r="UQ432" s="570"/>
      <c r="UR432" s="570"/>
      <c r="US432" s="570"/>
      <c r="UT432" s="570"/>
      <c r="UU432" s="570"/>
      <c r="UV432" s="570"/>
      <c r="UW432" s="570"/>
      <c r="UX432" s="570"/>
      <c r="UY432" s="570"/>
      <c r="UZ432" s="570"/>
      <c r="VA432" s="570"/>
      <c r="VB432" s="570"/>
      <c r="VC432" s="570"/>
      <c r="VD432" s="570"/>
      <c r="VE432" s="570"/>
      <c r="VF432" s="570"/>
      <c r="VG432" s="570"/>
      <c r="VH432" s="570"/>
      <c r="VI432" s="570"/>
      <c r="VJ432" s="570"/>
      <c r="VK432" s="570"/>
      <c r="VL432" s="570"/>
      <c r="VM432" s="570"/>
      <c r="VN432" s="570"/>
      <c r="VO432" s="570"/>
      <c r="VP432" s="570"/>
      <c r="VQ432" s="570"/>
      <c r="VR432" s="570"/>
      <c r="VS432" s="570"/>
      <c r="VT432" s="570"/>
      <c r="VU432" s="570"/>
      <c r="VV432" s="570"/>
      <c r="VW432" s="570"/>
      <c r="VX432" s="570"/>
      <c r="VY432" s="570"/>
      <c r="VZ432" s="570"/>
      <c r="WA432" s="570"/>
      <c r="WB432" s="570"/>
      <c r="WC432" s="570"/>
      <c r="WD432" s="570"/>
      <c r="WE432" s="570"/>
      <c r="WF432" s="570"/>
      <c r="WG432" s="570"/>
      <c r="WH432" s="570"/>
      <c r="WI432" s="570"/>
      <c r="WJ432" s="570"/>
      <c r="WK432" s="570"/>
      <c r="WL432" s="570"/>
      <c r="WM432" s="570"/>
      <c r="WN432" s="570"/>
      <c r="WO432" s="570"/>
      <c r="WP432" s="570"/>
      <c r="WQ432" s="570"/>
      <c r="WR432" s="570"/>
      <c r="WS432" s="570"/>
      <c r="WT432" s="570"/>
      <c r="WU432" s="570"/>
      <c r="WV432" s="570"/>
      <c r="WW432" s="570"/>
      <c r="WX432" s="570"/>
      <c r="WY432" s="570"/>
      <c r="WZ432" s="570"/>
      <c r="XA432" s="570"/>
      <c r="XB432" s="570"/>
      <c r="XC432" s="570"/>
      <c r="XD432" s="570"/>
      <c r="XE432" s="570"/>
      <c r="XF432" s="570"/>
      <c r="XG432" s="570"/>
      <c r="XH432" s="570"/>
      <c r="XI432" s="570"/>
      <c r="XJ432" s="570"/>
      <c r="XK432" s="570"/>
      <c r="XL432" s="570"/>
      <c r="XM432" s="570"/>
      <c r="XN432" s="570"/>
      <c r="XO432" s="570"/>
      <c r="XP432" s="570"/>
      <c r="XQ432" s="570"/>
      <c r="XR432" s="570"/>
      <c r="XS432" s="570"/>
      <c r="XT432" s="570"/>
      <c r="XU432" s="570"/>
      <c r="XV432" s="570"/>
      <c r="XW432" s="570"/>
      <c r="XX432" s="570"/>
      <c r="XY432" s="570"/>
      <c r="XZ432" s="570"/>
      <c r="YA432" s="570"/>
      <c r="YB432" s="570"/>
      <c r="YC432" s="570"/>
      <c r="YD432" s="570"/>
      <c r="YE432" s="570"/>
      <c r="YF432" s="570"/>
      <c r="YG432" s="570"/>
      <c r="YH432" s="570"/>
      <c r="YI432" s="570"/>
      <c r="YJ432" s="570"/>
      <c r="YK432" s="570"/>
      <c r="YL432" s="570"/>
      <c r="YM432" s="570"/>
      <c r="YN432" s="570"/>
      <c r="YO432" s="570"/>
      <c r="YP432" s="570"/>
      <c r="YQ432" s="570"/>
      <c r="YR432" s="570"/>
      <c r="YS432" s="570"/>
      <c r="YT432" s="570"/>
      <c r="YU432" s="570"/>
      <c r="YV432" s="570"/>
      <c r="YW432" s="570"/>
      <c r="YX432" s="570"/>
      <c r="YY432" s="570"/>
      <c r="YZ432" s="570"/>
      <c r="ZA432" s="570"/>
      <c r="ZB432" s="570"/>
      <c r="ZC432" s="570"/>
      <c r="ZD432" s="570"/>
      <c r="ZE432" s="570"/>
      <c r="ZF432" s="570"/>
      <c r="ZG432" s="570"/>
      <c r="ZH432" s="570"/>
      <c r="ZI432" s="570"/>
      <c r="ZJ432" s="570"/>
      <c r="ZK432" s="570"/>
      <c r="ZL432" s="570"/>
      <c r="ZM432" s="570"/>
      <c r="ZN432" s="570"/>
      <c r="ZO432" s="570"/>
      <c r="ZP432" s="570"/>
      <c r="ZQ432" s="570"/>
      <c r="ZR432" s="570"/>
      <c r="ZS432" s="570"/>
      <c r="ZT432" s="570"/>
      <c r="ZU432" s="570"/>
      <c r="ZV432" s="570"/>
      <c r="ZW432" s="570"/>
      <c r="ZX432" s="570"/>
      <c r="ZY432" s="570"/>
      <c r="ZZ432" s="570"/>
      <c r="AAA432" s="570"/>
      <c r="AAB432" s="570"/>
      <c r="AAC432" s="570"/>
      <c r="AAD432" s="570"/>
      <c r="AAE432" s="570"/>
      <c r="AAF432" s="570"/>
      <c r="AAG432" s="570"/>
      <c r="AAH432" s="570"/>
      <c r="AAI432" s="570"/>
      <c r="AAJ432" s="570"/>
      <c r="AAK432" s="570"/>
      <c r="AAL432" s="570"/>
      <c r="AAM432" s="570"/>
      <c r="AAN432" s="570"/>
      <c r="AAO432" s="570"/>
      <c r="AAP432" s="570"/>
      <c r="AAQ432" s="570"/>
      <c r="AAR432" s="570"/>
      <c r="AAS432" s="570"/>
      <c r="AAT432" s="570"/>
      <c r="AAU432" s="570"/>
      <c r="AAV432" s="570"/>
      <c r="AAW432" s="570"/>
      <c r="AAX432" s="570"/>
      <c r="AAY432" s="570"/>
      <c r="AAZ432" s="570"/>
      <c r="ABA432" s="570"/>
      <c r="ABB432" s="570"/>
      <c r="ABC432" s="570"/>
      <c r="ABD432" s="570"/>
      <c r="ABE432" s="570"/>
      <c r="ABF432" s="570"/>
      <c r="ABG432" s="570"/>
      <c r="ABH432" s="570"/>
      <c r="ABI432" s="570"/>
      <c r="ABJ432" s="570"/>
      <c r="ABK432" s="570"/>
      <c r="ABL432" s="570"/>
      <c r="ABM432" s="570"/>
      <c r="ABN432" s="570"/>
      <c r="ABO432" s="570"/>
      <c r="ABP432" s="570"/>
      <c r="ABQ432" s="570"/>
      <c r="ABR432" s="570"/>
      <c r="ABS432" s="570"/>
      <c r="ABT432" s="570"/>
      <c r="ABU432" s="570"/>
      <c r="ABV432" s="570"/>
      <c r="ABW432" s="570"/>
      <c r="ABX432" s="570"/>
      <c r="ABY432" s="570"/>
      <c r="ABZ432" s="570"/>
      <c r="ACA432" s="570"/>
      <c r="ACB432" s="570"/>
      <c r="ACC432" s="570"/>
      <c r="ACD432" s="570"/>
      <c r="ACE432" s="570"/>
      <c r="ACF432" s="570"/>
      <c r="ACG432" s="570"/>
      <c r="ACH432" s="570"/>
      <c r="ACI432" s="570"/>
      <c r="ACJ432" s="570"/>
      <c r="ACK432" s="570"/>
      <c r="ACL432" s="570"/>
      <c r="ACM432" s="570"/>
      <c r="ACN432" s="570"/>
      <c r="ACO432" s="570"/>
      <c r="ACP432" s="570"/>
      <c r="ACQ432" s="570"/>
      <c r="ACR432" s="570"/>
      <c r="ACS432" s="570"/>
      <c r="ACT432" s="570"/>
      <c r="ACU432" s="570"/>
      <c r="ACV432" s="570"/>
      <c r="ACW432" s="570"/>
      <c r="ACX432" s="570"/>
      <c r="ACY432" s="570"/>
      <c r="ACZ432" s="570"/>
      <c r="ADA432" s="570"/>
      <c r="ADB432" s="570"/>
      <c r="ADC432" s="570"/>
      <c r="ADD432" s="570"/>
      <c r="ADE432" s="570"/>
      <c r="ADF432" s="570"/>
      <c r="ADG432" s="570"/>
      <c r="ADH432" s="570"/>
      <c r="ADI432" s="570"/>
      <c r="ADJ432" s="570"/>
      <c r="ADK432" s="570"/>
      <c r="ADL432" s="570"/>
      <c r="ADM432" s="570"/>
      <c r="ADN432" s="570"/>
      <c r="ADO432" s="570"/>
      <c r="ADP432" s="570"/>
      <c r="ADQ432" s="570"/>
      <c r="ADR432" s="570"/>
      <c r="ADS432" s="570"/>
      <c r="ADT432" s="570"/>
      <c r="ADU432" s="570"/>
      <c r="ADV432" s="570"/>
      <c r="ADW432" s="570"/>
      <c r="ADX432" s="570"/>
      <c r="ADY432" s="570"/>
      <c r="ADZ432" s="570"/>
      <c r="AEA432" s="570"/>
      <c r="AEB432" s="570"/>
      <c r="AEC432" s="570"/>
      <c r="AED432" s="570"/>
      <c r="AEE432" s="570"/>
      <c r="AEF432" s="570"/>
      <c r="AEG432" s="570"/>
      <c r="AEH432" s="570"/>
      <c r="AEI432" s="570"/>
      <c r="AEJ432" s="570"/>
      <c r="AEK432" s="570"/>
      <c r="AEL432" s="570"/>
      <c r="AEM432" s="570"/>
      <c r="AEN432" s="570"/>
      <c r="AEO432" s="570"/>
      <c r="AEP432" s="570"/>
      <c r="AEQ432" s="570"/>
      <c r="AER432" s="570"/>
      <c r="AES432" s="570"/>
      <c r="AET432" s="570"/>
      <c r="AEU432" s="570"/>
      <c r="AEV432" s="570"/>
      <c r="AEW432" s="570"/>
      <c r="AEX432" s="570"/>
      <c r="AEY432" s="570"/>
      <c r="AEZ432" s="570"/>
      <c r="AFA432" s="570"/>
      <c r="AFB432" s="570"/>
      <c r="AFC432" s="570"/>
      <c r="AFD432" s="570"/>
      <c r="AFE432" s="570"/>
      <c r="AFF432" s="570"/>
      <c r="AFG432" s="570"/>
      <c r="AFH432" s="570"/>
      <c r="AFI432" s="570"/>
      <c r="AFJ432" s="570"/>
      <c r="AFK432" s="570"/>
      <c r="AFL432" s="570"/>
      <c r="AFM432" s="570"/>
      <c r="AFN432" s="570"/>
      <c r="AFO432" s="570"/>
      <c r="AFP432" s="570"/>
      <c r="AFQ432" s="570"/>
      <c r="AFR432" s="570"/>
      <c r="AFS432" s="570"/>
      <c r="AFT432" s="570"/>
      <c r="AFU432" s="570"/>
      <c r="AFV432" s="570"/>
      <c r="AFW432" s="570"/>
      <c r="AFX432" s="570"/>
      <c r="AFY432" s="570"/>
      <c r="AFZ432" s="570"/>
      <c r="AGA432" s="570"/>
      <c r="AGB432" s="570"/>
      <c r="AGC432" s="570"/>
      <c r="AGD432" s="570"/>
      <c r="AGE432" s="570"/>
      <c r="AGF432" s="570"/>
      <c r="AGG432" s="570"/>
      <c r="AGH432" s="570"/>
      <c r="AGI432" s="570"/>
      <c r="AGJ432" s="570"/>
      <c r="AGK432" s="570"/>
      <c r="AGL432" s="570"/>
      <c r="AGM432" s="570"/>
      <c r="AGN432" s="570"/>
      <c r="AGO432" s="570"/>
      <c r="AGP432" s="570"/>
      <c r="AGQ432" s="570"/>
      <c r="AGR432" s="570"/>
      <c r="AGS432" s="570"/>
      <c r="AGT432" s="570"/>
      <c r="AGU432" s="570"/>
      <c r="AGV432" s="570"/>
      <c r="AGW432" s="570"/>
      <c r="AGX432" s="570"/>
      <c r="AGY432" s="570"/>
      <c r="AGZ432" s="570"/>
      <c r="AHA432" s="570"/>
      <c r="AHB432" s="570"/>
      <c r="AHC432" s="570"/>
      <c r="AHD432" s="570"/>
      <c r="AHE432" s="570"/>
      <c r="AHF432" s="570"/>
      <c r="AHG432" s="570"/>
      <c r="AHH432" s="570"/>
      <c r="AHI432" s="570"/>
      <c r="AHJ432" s="570"/>
      <c r="AHK432" s="570"/>
      <c r="AHL432" s="570"/>
      <c r="AHM432" s="570"/>
      <c r="AHN432" s="570"/>
      <c r="AHO432" s="570"/>
      <c r="AHP432" s="570"/>
      <c r="AHQ432" s="570"/>
      <c r="AHR432" s="570"/>
      <c r="AHS432" s="570"/>
      <c r="AHT432" s="570"/>
      <c r="AHU432" s="570"/>
      <c r="AHV432" s="570"/>
      <c r="AHW432" s="570"/>
      <c r="AHX432" s="570"/>
      <c r="AHY432" s="570"/>
      <c r="AHZ432" s="570"/>
      <c r="AIA432" s="570"/>
      <c r="AIB432" s="570"/>
      <c r="AIC432" s="570"/>
      <c r="AID432" s="570"/>
      <c r="AIE432" s="570"/>
      <c r="AIF432" s="570"/>
      <c r="AIG432" s="570"/>
      <c r="AIH432" s="570"/>
      <c r="AII432" s="570"/>
      <c r="AIJ432" s="570"/>
      <c r="AIK432" s="570"/>
      <c r="AIL432" s="570"/>
      <c r="AIM432" s="570"/>
      <c r="AIN432" s="570"/>
      <c r="AIO432" s="570"/>
      <c r="AIP432" s="570"/>
      <c r="AIQ432" s="570"/>
      <c r="AIR432" s="570"/>
      <c r="AIS432" s="570"/>
      <c r="AIT432" s="570"/>
      <c r="AIU432" s="570"/>
      <c r="AIV432" s="570"/>
      <c r="AIW432" s="570"/>
      <c r="AIX432" s="570"/>
      <c r="AIY432" s="570"/>
      <c r="AIZ432" s="570"/>
      <c r="AJA432" s="570"/>
      <c r="AJB432" s="570"/>
      <c r="AJC432" s="570"/>
      <c r="AJD432" s="570"/>
      <c r="AJE432" s="570"/>
      <c r="AJF432" s="570"/>
      <c r="AJG432" s="570"/>
      <c r="AJH432" s="570"/>
      <c r="AJI432" s="570"/>
      <c r="AJJ432" s="570"/>
      <c r="AJK432" s="570"/>
      <c r="AJL432" s="570"/>
      <c r="AJM432" s="570"/>
      <c r="AJN432" s="570"/>
      <c r="AJO432" s="570"/>
      <c r="AJP432" s="570"/>
      <c r="AJQ432" s="570"/>
      <c r="AJR432" s="570"/>
      <c r="AJS432" s="570"/>
      <c r="AJT432" s="570"/>
      <c r="AJU432" s="570"/>
      <c r="AJV432" s="570"/>
      <c r="AJW432" s="570"/>
      <c r="AJX432" s="570"/>
      <c r="AJY432" s="570"/>
      <c r="AJZ432" s="570"/>
      <c r="AKA432" s="570"/>
      <c r="AKB432" s="570"/>
      <c r="AKC432" s="570"/>
      <c r="AKD432" s="570"/>
      <c r="AKE432" s="570"/>
      <c r="AKF432" s="570"/>
      <c r="AKG432" s="570"/>
      <c r="AKH432" s="570"/>
      <c r="AKI432" s="570"/>
      <c r="AKJ432" s="570"/>
      <c r="AKK432" s="570"/>
      <c r="AKL432" s="570"/>
      <c r="AKM432" s="570"/>
      <c r="AKN432" s="570"/>
      <c r="AKO432" s="570"/>
      <c r="AKP432" s="570"/>
      <c r="AKQ432" s="570"/>
      <c r="AKR432" s="570"/>
      <c r="AKS432" s="570"/>
      <c r="AKT432" s="570"/>
      <c r="AKU432" s="570"/>
      <c r="AKV432" s="570"/>
      <c r="AKW432" s="570"/>
      <c r="AKX432" s="570"/>
      <c r="AKY432" s="570"/>
      <c r="AKZ432" s="570"/>
      <c r="ALA432" s="570"/>
      <c r="ALB432" s="570"/>
      <c r="ALC432" s="570"/>
      <c r="ALD432" s="570"/>
      <c r="ALE432" s="570"/>
      <c r="ALF432" s="570"/>
      <c r="ALG432" s="570"/>
      <c r="ALH432" s="570"/>
      <c r="ALI432" s="570"/>
      <c r="ALJ432" s="570"/>
      <c r="ALK432" s="570"/>
      <c r="ALL432" s="570"/>
      <c r="ALM432" s="570"/>
      <c r="ALN432" s="570"/>
      <c r="ALO432" s="570"/>
      <c r="ALP432" s="570"/>
      <c r="ALQ432" s="570"/>
      <c r="ALR432" s="570"/>
      <c r="ALS432" s="570"/>
      <c r="ALT432" s="570"/>
      <c r="ALU432" s="570"/>
      <c r="ALV432" s="570"/>
      <c r="ALW432" s="570"/>
      <c r="ALX432" s="570"/>
      <c r="ALY432" s="570"/>
      <c r="ALZ432" s="570"/>
      <c r="AMA432" s="570"/>
      <c r="AMB432" s="570"/>
      <c r="AMC432" s="570"/>
      <c r="AMD432" s="570"/>
      <c r="AME432" s="570"/>
      <c r="AMF432" s="570"/>
      <c r="AMG432" s="570"/>
      <c r="AMH432" s="570"/>
      <c r="AMI432" s="570"/>
      <c r="AMJ432" s="570"/>
      <c r="AMK432" s="570"/>
      <c r="AML432" s="570"/>
      <c r="AMM432" s="570"/>
      <c r="AMN432" s="570"/>
      <c r="AMO432" s="570"/>
      <c r="AMP432" s="570"/>
      <c r="AMQ432" s="570"/>
      <c r="AMR432" s="570"/>
      <c r="AMS432" s="570"/>
      <c r="AMT432" s="570"/>
      <c r="AMU432" s="570"/>
      <c r="AMV432" s="570"/>
      <c r="AMW432" s="570"/>
      <c r="AMX432" s="570"/>
      <c r="AMY432" s="570"/>
      <c r="AMZ432" s="570"/>
      <c r="ANA432" s="570"/>
      <c r="ANB432" s="570"/>
      <c r="ANC432" s="570"/>
      <c r="AND432" s="570"/>
      <c r="ANE432" s="570"/>
      <c r="ANF432" s="570"/>
      <c r="ANG432" s="570"/>
      <c r="ANH432" s="570"/>
      <c r="ANI432" s="570"/>
      <c r="ANJ432" s="570"/>
      <c r="ANK432" s="570"/>
      <c r="ANL432" s="570"/>
      <c r="ANM432" s="570"/>
      <c r="ANN432" s="570"/>
      <c r="ANO432" s="570"/>
      <c r="ANP432" s="570"/>
      <c r="ANQ432" s="570"/>
      <c r="ANR432" s="570"/>
      <c r="ANS432" s="570"/>
      <c r="ANT432" s="570"/>
      <c r="ANU432" s="570"/>
      <c r="ANV432" s="570"/>
      <c r="ANW432" s="570"/>
      <c r="ANX432" s="570"/>
      <c r="ANY432" s="570"/>
      <c r="ANZ432" s="570"/>
      <c r="AOA432" s="570"/>
      <c r="AOB432" s="570"/>
      <c r="AOC432" s="570"/>
      <c r="AOD432" s="570"/>
      <c r="AOE432" s="570"/>
      <c r="AOF432" s="570"/>
      <c r="AOG432" s="570"/>
      <c r="AOH432" s="570"/>
      <c r="AOI432" s="570"/>
      <c r="AOJ432" s="570"/>
      <c r="AOK432" s="570"/>
      <c r="AOL432" s="570"/>
      <c r="AOM432" s="570"/>
      <c r="AON432" s="570"/>
      <c r="AOO432" s="570"/>
      <c r="AOP432" s="570"/>
      <c r="AOQ432" s="570"/>
      <c r="AOR432" s="570"/>
      <c r="AOS432" s="570"/>
      <c r="AOT432" s="570"/>
      <c r="AOU432" s="570"/>
      <c r="AOV432" s="570"/>
      <c r="AOW432" s="570"/>
      <c r="AOX432" s="570"/>
      <c r="AOY432" s="570"/>
      <c r="AOZ432" s="570"/>
      <c r="APA432" s="570"/>
      <c r="APB432" s="570"/>
      <c r="APC432" s="570"/>
      <c r="APD432" s="570"/>
      <c r="APE432" s="570"/>
      <c r="APF432" s="570"/>
      <c r="APG432" s="570"/>
      <c r="APH432" s="570"/>
      <c r="API432" s="570"/>
      <c r="APJ432" s="570"/>
      <c r="APK432" s="570"/>
      <c r="APL432" s="570"/>
      <c r="APM432" s="570"/>
      <c r="APN432" s="570"/>
      <c r="APO432" s="570"/>
      <c r="APP432" s="570"/>
      <c r="APQ432" s="570"/>
      <c r="APR432" s="570"/>
      <c r="APS432" s="570"/>
      <c r="APT432" s="570"/>
      <c r="APU432" s="570"/>
      <c r="APV432" s="570"/>
      <c r="APW432" s="570"/>
      <c r="APX432" s="570"/>
      <c r="APY432" s="570"/>
      <c r="APZ432" s="570"/>
      <c r="AQA432" s="570"/>
      <c r="AQB432" s="570"/>
      <c r="AQC432" s="570"/>
      <c r="AQD432" s="570"/>
      <c r="AQE432" s="570"/>
      <c r="AQF432" s="570"/>
      <c r="AQG432" s="570"/>
      <c r="AQH432" s="570"/>
      <c r="AQI432" s="570"/>
      <c r="AQJ432" s="570"/>
      <c r="AQK432" s="570"/>
      <c r="AQL432" s="570"/>
      <c r="AQM432" s="570"/>
      <c r="AQN432" s="570"/>
      <c r="AQO432" s="570"/>
      <c r="AQP432" s="570"/>
      <c r="AQQ432" s="570"/>
      <c r="AQR432" s="570"/>
      <c r="AQS432" s="570"/>
      <c r="AQT432" s="570"/>
      <c r="AQU432" s="570"/>
      <c r="AQV432" s="570"/>
      <c r="AQW432" s="570"/>
      <c r="AQX432" s="570"/>
      <c r="AQY432" s="570"/>
      <c r="AQZ432" s="570"/>
      <c r="ARA432" s="570"/>
      <c r="ARB432" s="570"/>
      <c r="ARC432" s="570"/>
      <c r="ARD432" s="570"/>
      <c r="ARE432" s="570"/>
      <c r="ARF432" s="570"/>
      <c r="ARG432" s="570"/>
      <c r="ARH432" s="570"/>
      <c r="ARI432" s="570"/>
      <c r="ARJ432" s="570"/>
      <c r="ARK432" s="570"/>
      <c r="ARL432" s="570"/>
      <c r="ARM432" s="570"/>
      <c r="ARN432" s="570"/>
      <c r="ARO432" s="570"/>
      <c r="ARP432" s="570"/>
      <c r="ARQ432" s="570"/>
      <c r="ARR432" s="570"/>
      <c r="ARS432" s="570"/>
      <c r="ART432" s="570"/>
      <c r="ARU432" s="570"/>
      <c r="ARV432" s="570"/>
      <c r="ARW432" s="570"/>
      <c r="ARX432" s="570"/>
      <c r="ARY432" s="570"/>
      <c r="ARZ432" s="570"/>
      <c r="ASA432" s="570"/>
      <c r="ASB432" s="570"/>
      <c r="ASC432" s="570"/>
      <c r="ASD432" s="570"/>
      <c r="ASE432" s="570"/>
      <c r="ASF432" s="570"/>
      <c r="ASG432" s="570"/>
      <c r="ASH432" s="570"/>
      <c r="ASI432" s="570"/>
      <c r="ASJ432" s="570"/>
      <c r="ASK432" s="570"/>
      <c r="ASL432" s="570"/>
      <c r="ASM432" s="570"/>
      <c r="ASN432" s="570"/>
      <c r="ASO432" s="570"/>
      <c r="ASP432" s="570"/>
      <c r="ASQ432" s="570"/>
      <c r="ASR432" s="570"/>
      <c r="ASS432" s="570"/>
      <c r="AST432" s="570"/>
      <c r="ASU432" s="570"/>
      <c r="ASV432" s="570"/>
      <c r="ASW432" s="570"/>
      <c r="ASX432" s="570"/>
      <c r="ASY432" s="570"/>
      <c r="ASZ432" s="570"/>
      <c r="ATA432" s="570"/>
      <c r="ATB432" s="570"/>
      <c r="ATC432" s="570"/>
      <c r="ATD432" s="570"/>
      <c r="ATE432" s="570"/>
      <c r="ATF432" s="570"/>
      <c r="ATG432" s="570"/>
      <c r="ATH432" s="570"/>
      <c r="ATI432" s="570"/>
      <c r="ATJ432" s="570"/>
      <c r="ATK432" s="570"/>
      <c r="ATL432" s="570"/>
      <c r="ATM432" s="570"/>
      <c r="ATN432" s="570"/>
      <c r="ATO432" s="570"/>
      <c r="ATP432" s="570"/>
      <c r="ATQ432" s="570"/>
      <c r="ATR432" s="570"/>
      <c r="ATS432" s="570"/>
      <c r="ATT432" s="570"/>
      <c r="ATU432" s="570"/>
      <c r="ATV432" s="570"/>
      <c r="ATW432" s="570"/>
      <c r="ATX432" s="570"/>
      <c r="ATY432" s="570"/>
      <c r="ATZ432" s="570"/>
      <c r="AUA432" s="570"/>
      <c r="AUB432" s="570"/>
      <c r="AUC432" s="570"/>
      <c r="AUD432" s="570"/>
      <c r="AUE432" s="570"/>
      <c r="AUF432" s="570"/>
      <c r="AUG432" s="570"/>
      <c r="AUH432" s="570"/>
      <c r="AUI432" s="570"/>
      <c r="AUJ432" s="570"/>
      <c r="AUK432" s="570"/>
      <c r="AUL432" s="570"/>
      <c r="AUM432" s="570"/>
      <c r="AUN432" s="570"/>
      <c r="AUO432" s="570"/>
      <c r="AUP432" s="570"/>
      <c r="AUQ432" s="570"/>
      <c r="AUR432" s="570"/>
      <c r="AUS432" s="570"/>
      <c r="AUT432" s="570"/>
      <c r="AUU432" s="570"/>
      <c r="AUV432" s="570"/>
      <c r="AUW432" s="570"/>
      <c r="AUX432" s="570"/>
      <c r="AUY432" s="570"/>
      <c r="AUZ432" s="570"/>
      <c r="AVA432" s="570"/>
      <c r="AVB432" s="570"/>
      <c r="AVC432" s="570"/>
      <c r="AVD432" s="570"/>
      <c r="AVE432" s="570"/>
      <c r="AVF432" s="570"/>
      <c r="AVG432" s="570"/>
      <c r="AVH432" s="570"/>
      <c r="AVI432" s="570"/>
      <c r="AVJ432" s="570"/>
      <c r="AVK432" s="570"/>
      <c r="AVL432" s="570"/>
      <c r="AVM432" s="570"/>
      <c r="AVN432" s="570"/>
      <c r="AVO432" s="570"/>
      <c r="AVP432" s="570"/>
      <c r="AVQ432" s="570"/>
      <c r="AVR432" s="570"/>
      <c r="AVS432" s="570"/>
      <c r="AVT432" s="570"/>
      <c r="AVU432" s="570"/>
      <c r="AVV432" s="570"/>
      <c r="AVW432" s="570"/>
      <c r="AVX432" s="570"/>
      <c r="AVY432" s="570"/>
      <c r="AVZ432" s="570"/>
      <c r="AWA432" s="570"/>
      <c r="AWB432" s="570"/>
      <c r="AWC432" s="570"/>
      <c r="AWD432" s="570"/>
      <c r="AWE432" s="570"/>
      <c r="AWF432" s="570"/>
      <c r="AWG432" s="570"/>
      <c r="AWH432" s="570"/>
      <c r="AWI432" s="570"/>
      <c r="AWJ432" s="570"/>
      <c r="AWK432" s="570"/>
      <c r="AWL432" s="570"/>
      <c r="AWM432" s="570"/>
      <c r="AWN432" s="570"/>
      <c r="AWO432" s="570"/>
      <c r="AWP432" s="570"/>
      <c r="AWQ432" s="570"/>
      <c r="AWR432" s="570"/>
      <c r="AWS432" s="570"/>
      <c r="AWT432" s="570"/>
      <c r="AWU432" s="570"/>
      <c r="AWV432" s="570"/>
      <c r="AWW432" s="570"/>
      <c r="AWX432" s="570"/>
      <c r="AWY432" s="570"/>
      <c r="AWZ432" s="570"/>
      <c r="AXA432" s="570"/>
      <c r="AXB432" s="570"/>
      <c r="AXC432" s="570"/>
      <c r="AXD432" s="570"/>
      <c r="AXE432" s="570"/>
      <c r="AXF432" s="570"/>
      <c r="AXG432" s="570"/>
      <c r="AXH432" s="570"/>
      <c r="AXI432" s="570"/>
      <c r="AXJ432" s="570"/>
      <c r="AXK432" s="570"/>
      <c r="AXL432" s="570"/>
      <c r="AXM432" s="570"/>
      <c r="AXN432" s="570"/>
      <c r="AXO432" s="570"/>
      <c r="AXP432" s="570"/>
      <c r="AXQ432" s="570"/>
      <c r="AXR432" s="570"/>
      <c r="AXS432" s="570"/>
      <c r="AXT432" s="570"/>
      <c r="AXU432" s="570"/>
      <c r="AXV432" s="570"/>
      <c r="AXW432" s="570"/>
      <c r="AXX432" s="570"/>
      <c r="AXY432" s="570"/>
      <c r="AXZ432" s="570"/>
      <c r="AYA432" s="570"/>
      <c r="AYB432" s="570"/>
      <c r="AYC432" s="570"/>
      <c r="AYD432" s="570"/>
      <c r="AYE432" s="570"/>
      <c r="AYF432" s="570"/>
      <c r="AYG432" s="570"/>
      <c r="AYH432" s="570"/>
      <c r="AYI432" s="570"/>
      <c r="AYJ432" s="570"/>
      <c r="AYK432" s="570"/>
      <c r="AYL432" s="570"/>
      <c r="AYM432" s="570"/>
      <c r="AYN432" s="570"/>
      <c r="AYO432" s="570"/>
      <c r="AYP432" s="570"/>
      <c r="AYQ432" s="570"/>
      <c r="AYR432" s="570"/>
      <c r="AYS432" s="570"/>
      <c r="AYT432" s="570"/>
      <c r="AYU432" s="570"/>
      <c r="AYV432" s="570"/>
      <c r="AYW432" s="570"/>
      <c r="AYX432" s="570"/>
      <c r="AYY432" s="570"/>
      <c r="AYZ432" s="570"/>
      <c r="AZA432" s="570"/>
      <c r="AZB432" s="570"/>
      <c r="AZC432" s="570"/>
      <c r="AZD432" s="570"/>
      <c r="AZE432" s="570"/>
      <c r="AZF432" s="570"/>
      <c r="AZG432" s="570"/>
      <c r="AZH432" s="570"/>
      <c r="AZI432" s="570"/>
      <c r="AZJ432" s="570"/>
      <c r="AZK432" s="570"/>
      <c r="AZL432" s="570"/>
      <c r="AZM432" s="570"/>
      <c r="AZN432" s="570"/>
      <c r="AZO432" s="570"/>
      <c r="AZP432" s="570"/>
      <c r="AZQ432" s="570"/>
      <c r="AZR432" s="570"/>
      <c r="AZS432" s="570"/>
      <c r="AZT432" s="570"/>
      <c r="AZU432" s="570"/>
      <c r="AZV432" s="570"/>
      <c r="AZW432" s="570"/>
      <c r="AZX432" s="570"/>
      <c r="AZY432" s="570"/>
      <c r="AZZ432" s="570"/>
      <c r="BAA432" s="570"/>
      <c r="BAB432" s="570"/>
      <c r="BAC432" s="570"/>
      <c r="BAD432" s="570"/>
      <c r="BAE432" s="570"/>
      <c r="BAF432" s="570"/>
      <c r="BAG432" s="570"/>
      <c r="BAH432" s="570"/>
      <c r="BAI432" s="570"/>
      <c r="BAJ432" s="570"/>
      <c r="BAK432" s="570"/>
      <c r="BAL432" s="570"/>
      <c r="BAM432" s="570"/>
      <c r="BAN432" s="570"/>
      <c r="BAO432" s="570"/>
      <c r="BAP432" s="570"/>
      <c r="BAQ432" s="570"/>
      <c r="BAR432" s="570"/>
      <c r="BAS432" s="570"/>
      <c r="BAT432" s="570"/>
      <c r="BAU432" s="570"/>
      <c r="BAV432" s="570"/>
      <c r="BAW432" s="570"/>
      <c r="BAX432" s="570"/>
      <c r="BAY432" s="570"/>
      <c r="BAZ432" s="570"/>
      <c r="BBA432" s="570"/>
      <c r="BBB432" s="570"/>
      <c r="BBC432" s="570"/>
      <c r="BBD432" s="570"/>
      <c r="BBE432" s="570"/>
      <c r="BBF432" s="570"/>
      <c r="BBG432" s="570"/>
      <c r="BBH432" s="570"/>
      <c r="BBI432" s="570"/>
      <c r="BBJ432" s="570"/>
      <c r="BBK432" s="570"/>
      <c r="BBL432" s="570"/>
      <c r="BBM432" s="570"/>
      <c r="BBN432" s="570"/>
      <c r="BBO432" s="570"/>
      <c r="BBP432" s="570"/>
      <c r="BBQ432" s="570"/>
      <c r="BBR432" s="570"/>
      <c r="BBS432" s="570"/>
      <c r="BBT432" s="570"/>
      <c r="BBU432" s="570"/>
      <c r="BBV432" s="570"/>
      <c r="BBW432" s="570"/>
      <c r="BBX432" s="570"/>
      <c r="BBY432" s="570"/>
      <c r="BBZ432" s="570"/>
      <c r="BCA432" s="570"/>
      <c r="BCB432" s="570"/>
      <c r="BCC432" s="570"/>
      <c r="BCD432" s="570"/>
      <c r="BCE432" s="570"/>
      <c r="BCF432" s="570"/>
      <c r="BCG432" s="570"/>
      <c r="BCH432" s="570"/>
      <c r="BCI432" s="570"/>
      <c r="BCJ432" s="570"/>
      <c r="BCK432" s="570"/>
      <c r="BCL432" s="570"/>
      <c r="BCM432" s="570"/>
      <c r="BCN432" s="570"/>
      <c r="BCO432" s="570"/>
      <c r="BCP432" s="570"/>
      <c r="BCQ432" s="570"/>
      <c r="BCR432" s="570"/>
      <c r="BCS432" s="570"/>
      <c r="BCT432" s="570"/>
      <c r="BCU432" s="570"/>
      <c r="BCV432" s="570"/>
      <c r="BCW432" s="570"/>
      <c r="BCX432" s="570"/>
      <c r="BCY432" s="570"/>
      <c r="BCZ432" s="570"/>
      <c r="BDA432" s="570"/>
      <c r="BDB432" s="570"/>
      <c r="BDC432" s="570"/>
      <c r="BDD432" s="570"/>
      <c r="BDE432" s="570"/>
      <c r="BDF432" s="570"/>
      <c r="BDG432" s="570"/>
      <c r="BDH432" s="570"/>
      <c r="BDI432" s="570"/>
      <c r="BDJ432" s="570"/>
      <c r="BDK432" s="570"/>
      <c r="BDL432" s="570"/>
      <c r="BDM432" s="570"/>
      <c r="BDN432" s="570"/>
      <c r="BDO432" s="570"/>
      <c r="BDP432" s="570"/>
      <c r="BDQ432" s="570"/>
      <c r="BDR432" s="570"/>
      <c r="BDS432" s="570"/>
      <c r="BDT432" s="570"/>
      <c r="BDU432" s="570"/>
      <c r="BDV432" s="570"/>
      <c r="BDW432" s="570"/>
      <c r="BDX432" s="570"/>
      <c r="BDY432" s="570"/>
      <c r="BDZ432" s="570"/>
      <c r="BEA432" s="570"/>
      <c r="BEB432" s="570"/>
      <c r="BEC432" s="570"/>
      <c r="BED432" s="570"/>
      <c r="BEE432" s="570"/>
      <c r="BEF432" s="570"/>
      <c r="BEG432" s="570"/>
      <c r="BEH432" s="570"/>
      <c r="BEI432" s="570"/>
      <c r="BEJ432" s="570"/>
      <c r="BEK432" s="570"/>
      <c r="BEL432" s="570"/>
      <c r="BEM432" s="570"/>
      <c r="BEN432" s="570"/>
      <c r="BEO432" s="570"/>
      <c r="BEP432" s="570"/>
      <c r="BEQ432" s="570"/>
      <c r="BER432" s="570"/>
      <c r="BES432" s="570"/>
      <c r="BET432" s="570"/>
      <c r="BEU432" s="570"/>
      <c r="BEV432" s="570"/>
      <c r="BEW432" s="570"/>
      <c r="BEX432" s="570"/>
      <c r="BEY432" s="570"/>
      <c r="BEZ432" s="570"/>
      <c r="BFA432" s="570"/>
      <c r="BFB432" s="570"/>
      <c r="BFC432" s="570"/>
      <c r="BFD432" s="570"/>
      <c r="BFE432" s="570"/>
      <c r="BFF432" s="570"/>
      <c r="BFG432" s="570"/>
      <c r="BFH432" s="570"/>
      <c r="BFI432" s="570"/>
      <c r="BFJ432" s="570"/>
      <c r="BFK432" s="570"/>
      <c r="BFL432" s="570"/>
      <c r="BFM432" s="570"/>
      <c r="BFN432" s="570"/>
      <c r="BFO432" s="570"/>
      <c r="BFP432" s="570"/>
      <c r="BFQ432" s="570"/>
      <c r="BFR432" s="570"/>
      <c r="BFS432" s="570"/>
      <c r="BFT432" s="570"/>
      <c r="BFU432" s="570"/>
      <c r="BFV432" s="570"/>
      <c r="BFW432" s="570"/>
      <c r="BFX432" s="570"/>
      <c r="BFY432" s="570"/>
      <c r="BFZ432" s="570"/>
      <c r="BGA432" s="570"/>
      <c r="BGB432" s="570"/>
      <c r="BGC432" s="570"/>
      <c r="BGD432" s="570"/>
      <c r="BGE432" s="570"/>
      <c r="BGF432" s="570"/>
      <c r="BGG432" s="570"/>
      <c r="BGH432" s="570"/>
      <c r="BGI432" s="570"/>
      <c r="BGJ432" s="570"/>
      <c r="BGK432" s="570"/>
      <c r="BGL432" s="570"/>
      <c r="BGM432" s="570"/>
      <c r="BGN432" s="570"/>
      <c r="BGO432" s="570"/>
      <c r="BGP432" s="570"/>
      <c r="BGQ432" s="570"/>
      <c r="BGR432" s="570"/>
      <c r="BGS432" s="570"/>
      <c r="BGT432" s="570"/>
      <c r="BGU432" s="570"/>
      <c r="BGV432" s="570"/>
      <c r="BGW432" s="570"/>
      <c r="BGX432" s="570"/>
      <c r="BGY432" s="570"/>
      <c r="BGZ432" s="570"/>
      <c r="BHA432" s="570"/>
      <c r="BHB432" s="570"/>
      <c r="BHC432" s="570"/>
      <c r="BHD432" s="570"/>
      <c r="BHE432" s="570"/>
      <c r="BHF432" s="570"/>
      <c r="BHG432" s="570"/>
      <c r="BHH432" s="570"/>
      <c r="BHI432" s="570"/>
      <c r="BHJ432" s="570"/>
      <c r="BHK432" s="570"/>
      <c r="BHL432" s="570"/>
      <c r="BHM432" s="570"/>
      <c r="BHN432" s="570"/>
      <c r="BHO432" s="570"/>
      <c r="BHP432" s="570"/>
      <c r="BHQ432" s="570"/>
      <c r="BHR432" s="570"/>
      <c r="BHS432" s="570"/>
      <c r="BHT432" s="570"/>
      <c r="BHU432" s="570"/>
      <c r="BHV432" s="570"/>
      <c r="BHW432" s="570"/>
      <c r="BHX432" s="570"/>
      <c r="BHY432" s="570"/>
      <c r="BHZ432" s="570"/>
      <c r="BIA432" s="570"/>
      <c r="BIB432" s="570"/>
      <c r="BIC432" s="570"/>
      <c r="BID432" s="570"/>
      <c r="BIE432" s="570"/>
      <c r="BIF432" s="570"/>
      <c r="BIG432" s="570"/>
      <c r="BIH432" s="570"/>
      <c r="BII432" s="570"/>
      <c r="BIJ432" s="570"/>
      <c r="BIK432" s="570"/>
      <c r="BIL432" s="570"/>
      <c r="BIM432" s="570"/>
      <c r="BIN432" s="570"/>
      <c r="BIO432" s="570"/>
      <c r="BIP432" s="570"/>
      <c r="BIQ432" s="570"/>
      <c r="BIR432" s="570"/>
      <c r="BIS432" s="570"/>
      <c r="BIT432" s="570"/>
      <c r="BIU432" s="570"/>
      <c r="BIV432" s="570"/>
      <c r="BIW432" s="570"/>
      <c r="BIX432" s="570"/>
      <c r="BIY432" s="570"/>
      <c r="BIZ432" s="570"/>
      <c r="BJA432" s="570"/>
      <c r="BJB432" s="570"/>
      <c r="BJC432" s="570"/>
      <c r="BJD432" s="570"/>
      <c r="BJE432" s="570"/>
      <c r="BJF432" s="570"/>
      <c r="BJG432" s="570"/>
      <c r="BJH432" s="570"/>
      <c r="BJI432" s="570"/>
      <c r="BJJ432" s="570"/>
      <c r="BJK432" s="570"/>
      <c r="BJL432" s="570"/>
      <c r="BJM432" s="570"/>
      <c r="BJN432" s="570"/>
      <c r="BJO432" s="570"/>
      <c r="BJP432" s="570"/>
      <c r="BJQ432" s="570"/>
      <c r="BJR432" s="570"/>
      <c r="BJS432" s="570"/>
      <c r="BJT432" s="570"/>
      <c r="BJU432" s="570"/>
      <c r="BJV432" s="570"/>
      <c r="BJW432" s="570"/>
      <c r="BJX432" s="570"/>
      <c r="BJY432" s="570"/>
      <c r="BJZ432" s="570"/>
      <c r="BKA432" s="570"/>
      <c r="BKB432" s="570"/>
      <c r="BKC432" s="570"/>
      <c r="BKD432" s="570"/>
      <c r="BKE432" s="570"/>
      <c r="BKF432" s="570"/>
      <c r="BKG432" s="570"/>
      <c r="BKH432" s="570"/>
      <c r="BKI432" s="570"/>
      <c r="BKJ432" s="570"/>
      <c r="BKK432" s="570"/>
      <c r="BKL432" s="570"/>
      <c r="BKM432" s="570"/>
      <c r="BKN432" s="570"/>
      <c r="BKO432" s="570"/>
      <c r="BKP432" s="570"/>
      <c r="BKQ432" s="570"/>
      <c r="BKR432" s="570"/>
      <c r="BKS432" s="570"/>
      <c r="BKT432" s="570"/>
      <c r="BKU432" s="570"/>
      <c r="BKV432" s="570"/>
      <c r="BKW432" s="570"/>
      <c r="BKX432" s="570"/>
      <c r="BKY432" s="570"/>
      <c r="BKZ432" s="570"/>
      <c r="BLA432" s="570"/>
      <c r="BLB432" s="570"/>
      <c r="BLC432" s="570"/>
      <c r="BLD432" s="570"/>
      <c r="BLE432" s="570"/>
      <c r="BLF432" s="570"/>
      <c r="BLG432" s="570"/>
      <c r="BLH432" s="570"/>
      <c r="BLI432" s="570"/>
      <c r="BLJ432" s="570"/>
      <c r="BLK432" s="570"/>
      <c r="BLL432" s="570"/>
      <c r="BLM432" s="570"/>
      <c r="BLN432" s="570"/>
      <c r="BLO432" s="570"/>
      <c r="BLP432" s="570"/>
      <c r="BLQ432" s="570"/>
      <c r="BLR432" s="570"/>
      <c r="BLS432" s="570"/>
      <c r="BLT432" s="570"/>
      <c r="BLU432" s="570"/>
      <c r="BLV432" s="570"/>
      <c r="BLW432" s="570"/>
      <c r="BLX432" s="570"/>
      <c r="BLY432" s="570"/>
      <c r="BLZ432" s="570"/>
      <c r="BMA432" s="570"/>
      <c r="BMB432" s="570"/>
      <c r="BMC432" s="570"/>
      <c r="BMD432" s="570"/>
      <c r="BME432" s="570"/>
      <c r="BMF432" s="570"/>
      <c r="BMG432" s="570"/>
      <c r="BMH432" s="570"/>
      <c r="BMI432" s="570"/>
      <c r="BMJ432" s="570"/>
      <c r="BMK432" s="570"/>
      <c r="BML432" s="570"/>
      <c r="BMM432" s="570"/>
      <c r="BMN432" s="570"/>
      <c r="BMO432" s="570"/>
      <c r="BMP432" s="570"/>
      <c r="BMQ432" s="570"/>
      <c r="BMR432" s="570"/>
      <c r="BMS432" s="570"/>
      <c r="BMT432" s="570"/>
      <c r="BMU432" s="570"/>
      <c r="BMV432" s="570"/>
      <c r="BMW432" s="570"/>
      <c r="BMX432" s="570"/>
      <c r="BMY432" s="570"/>
      <c r="BMZ432" s="570"/>
      <c r="BNA432" s="570"/>
      <c r="BNB432" s="570"/>
      <c r="BNC432" s="570"/>
      <c r="BND432" s="570"/>
      <c r="BNE432" s="570"/>
      <c r="BNF432" s="570"/>
      <c r="BNG432" s="570"/>
      <c r="BNH432" s="570"/>
      <c r="BNI432" s="570"/>
      <c r="BNJ432" s="570"/>
      <c r="BNK432" s="570"/>
      <c r="BNL432" s="570"/>
      <c r="BNM432" s="570"/>
      <c r="BNN432" s="570"/>
      <c r="BNO432" s="570"/>
      <c r="BNP432" s="570"/>
      <c r="BNQ432" s="570"/>
      <c r="BNR432" s="570"/>
      <c r="BNS432" s="570"/>
      <c r="BNT432" s="570"/>
      <c r="BNU432" s="570"/>
      <c r="BNV432" s="570"/>
      <c r="BNW432" s="570"/>
      <c r="BNX432" s="570"/>
      <c r="BNY432" s="570"/>
      <c r="BNZ432" s="570"/>
      <c r="BOA432" s="570"/>
      <c r="BOB432" s="570"/>
      <c r="BOC432" s="570"/>
      <c r="BOD432" s="570"/>
      <c r="BOE432" s="570"/>
      <c r="BOF432" s="570"/>
      <c r="BOG432" s="570"/>
      <c r="BOH432" s="570"/>
      <c r="BOI432" s="570"/>
      <c r="BOJ432" s="570"/>
      <c r="BOK432" s="570"/>
      <c r="BOL432" s="570"/>
      <c r="BOM432" s="570"/>
      <c r="BON432" s="570"/>
      <c r="BOO432" s="570"/>
      <c r="BOP432" s="570"/>
      <c r="BOQ432" s="570"/>
      <c r="BOR432" s="570"/>
      <c r="BOS432" s="570"/>
      <c r="BOT432" s="570"/>
      <c r="BOU432" s="570"/>
      <c r="BOV432" s="570"/>
      <c r="BOW432" s="570"/>
      <c r="BOX432" s="570"/>
      <c r="BOY432" s="570"/>
      <c r="BOZ432" s="570"/>
      <c r="BPA432" s="570"/>
      <c r="BPB432" s="570"/>
      <c r="BPC432" s="570"/>
      <c r="BPD432" s="570"/>
      <c r="BPE432" s="570"/>
      <c r="BPF432" s="570"/>
      <c r="BPG432" s="570"/>
      <c r="BPH432" s="570"/>
      <c r="BPI432" s="570"/>
      <c r="BPJ432" s="570"/>
      <c r="BPK432" s="570"/>
      <c r="BPL432" s="570"/>
      <c r="BPM432" s="570"/>
      <c r="BPN432" s="570"/>
      <c r="BPO432" s="570"/>
      <c r="BPP432" s="570"/>
      <c r="BPQ432" s="570"/>
      <c r="BPR432" s="570"/>
      <c r="BPS432" s="570"/>
      <c r="BPT432" s="570"/>
      <c r="BPU432" s="570"/>
      <c r="BPV432" s="570"/>
      <c r="BPW432" s="570"/>
      <c r="BPX432" s="570"/>
      <c r="BPY432" s="570"/>
      <c r="BPZ432" s="570"/>
      <c r="BQA432" s="570"/>
      <c r="BQB432" s="570"/>
      <c r="BQC432" s="570"/>
      <c r="BQD432" s="570"/>
      <c r="BQE432" s="570"/>
      <c r="BQF432" s="570"/>
      <c r="BQG432" s="570"/>
      <c r="BQH432" s="570"/>
      <c r="BQI432" s="570"/>
      <c r="BQJ432" s="570"/>
      <c r="BQK432" s="570"/>
      <c r="BQL432" s="570"/>
      <c r="BQM432" s="570"/>
      <c r="BQN432" s="570"/>
      <c r="BQO432" s="570"/>
      <c r="BQP432" s="570"/>
      <c r="BQQ432" s="570"/>
      <c r="BQR432" s="570"/>
      <c r="BQS432" s="570"/>
      <c r="BQT432" s="570"/>
      <c r="BQU432" s="570"/>
      <c r="BQV432" s="570"/>
      <c r="BQW432" s="570"/>
      <c r="BQX432" s="570"/>
      <c r="BQY432" s="570"/>
      <c r="BQZ432" s="570"/>
      <c r="BRA432" s="570"/>
      <c r="BRB432" s="570"/>
      <c r="BRC432" s="570"/>
      <c r="BRD432" s="570"/>
      <c r="BRE432" s="570"/>
      <c r="BRF432" s="570"/>
      <c r="BRG432" s="570"/>
      <c r="BRH432" s="570"/>
      <c r="BRI432" s="570"/>
      <c r="BRJ432" s="570"/>
      <c r="BRK432" s="570"/>
      <c r="BRL432" s="570"/>
      <c r="BRM432" s="570"/>
      <c r="BRN432" s="570"/>
      <c r="BRO432" s="570"/>
      <c r="BRP432" s="570"/>
      <c r="BRQ432" s="570"/>
      <c r="BRR432" s="570"/>
      <c r="BRS432" s="570"/>
      <c r="BRT432" s="570"/>
      <c r="BRU432" s="570"/>
      <c r="BRV432" s="570"/>
      <c r="BRW432" s="570"/>
      <c r="BRX432" s="570"/>
      <c r="BRY432" s="570"/>
      <c r="BRZ432" s="570"/>
      <c r="BSA432" s="570"/>
      <c r="BSB432" s="570"/>
      <c r="BSC432" s="570"/>
      <c r="BSD432" s="570"/>
      <c r="BSE432" s="570"/>
      <c r="BSF432" s="570"/>
      <c r="BSG432" s="570"/>
      <c r="BSH432" s="570"/>
      <c r="BSI432" s="570"/>
      <c r="BSJ432" s="570"/>
      <c r="BSK432" s="570"/>
      <c r="BSL432" s="570"/>
      <c r="BSM432" s="570"/>
      <c r="BSN432" s="570"/>
      <c r="BSO432" s="570"/>
      <c r="BSP432" s="570"/>
      <c r="BSQ432" s="570"/>
      <c r="BSR432" s="570"/>
      <c r="BSS432" s="570"/>
      <c r="BST432" s="570"/>
      <c r="BSU432" s="570"/>
      <c r="BSV432" s="570"/>
      <c r="BSW432" s="570"/>
      <c r="BSX432" s="570"/>
      <c r="BSY432" s="570"/>
      <c r="BSZ432" s="570"/>
      <c r="BTA432" s="570"/>
      <c r="BTB432" s="570"/>
      <c r="BTC432" s="570"/>
      <c r="BTD432" s="570"/>
      <c r="BTE432" s="570"/>
      <c r="BTF432" s="570"/>
      <c r="BTG432" s="570"/>
      <c r="BTH432" s="570"/>
      <c r="BTI432" s="570"/>
      <c r="BTJ432" s="570"/>
      <c r="BTK432" s="570"/>
      <c r="BTL432" s="570"/>
      <c r="BTM432" s="570"/>
      <c r="BTN432" s="570"/>
      <c r="BTO432" s="570"/>
      <c r="BTP432" s="570"/>
      <c r="BTQ432" s="570"/>
      <c r="BTR432" s="570"/>
      <c r="BTS432" s="570"/>
      <c r="BTT432" s="570"/>
      <c r="BTU432" s="570"/>
      <c r="BTV432" s="570"/>
      <c r="BTW432" s="570"/>
      <c r="BTX432" s="570"/>
      <c r="BTY432" s="570"/>
      <c r="BTZ432" s="570"/>
      <c r="BUA432" s="570"/>
      <c r="BUB432" s="570"/>
      <c r="BUC432" s="570"/>
      <c r="BUD432" s="570"/>
      <c r="BUE432" s="570"/>
      <c r="BUF432" s="570"/>
      <c r="BUG432" s="570"/>
      <c r="BUH432" s="570"/>
      <c r="BUI432" s="570"/>
      <c r="BUJ432" s="570"/>
      <c r="BUK432" s="570"/>
      <c r="BUL432" s="570"/>
      <c r="BUM432" s="570"/>
      <c r="BUN432" s="570"/>
      <c r="BUO432" s="570"/>
      <c r="BUP432" s="570"/>
      <c r="BUQ432" s="570"/>
      <c r="BUR432" s="570"/>
      <c r="BUS432" s="570"/>
      <c r="BUT432" s="570"/>
      <c r="BUU432" s="570"/>
      <c r="BUV432" s="570"/>
      <c r="BUW432" s="570"/>
      <c r="BUX432" s="570"/>
      <c r="BUY432" s="570"/>
      <c r="BUZ432" s="570"/>
      <c r="BVA432" s="570"/>
      <c r="BVB432" s="570"/>
      <c r="BVC432" s="570"/>
      <c r="BVD432" s="570"/>
      <c r="BVE432" s="570"/>
      <c r="BVF432" s="570"/>
      <c r="BVG432" s="570"/>
      <c r="BVH432" s="570"/>
      <c r="BVI432" s="570"/>
      <c r="BVJ432" s="570"/>
      <c r="BVK432" s="570"/>
      <c r="BVL432" s="570"/>
      <c r="BVM432" s="570"/>
      <c r="BVN432" s="570"/>
      <c r="BVO432" s="570"/>
      <c r="BVP432" s="570"/>
      <c r="BVQ432" s="570"/>
      <c r="BVR432" s="570"/>
      <c r="BVS432" s="570"/>
      <c r="BVT432" s="570"/>
      <c r="BVU432" s="570"/>
      <c r="BVV432" s="570"/>
      <c r="BVW432" s="570"/>
      <c r="BVX432" s="570"/>
      <c r="BVY432" s="570"/>
      <c r="BVZ432" s="570"/>
      <c r="BWA432" s="570"/>
      <c r="BWB432" s="570"/>
      <c r="BWC432" s="570"/>
      <c r="BWD432" s="570"/>
      <c r="BWE432" s="570"/>
      <c r="BWF432" s="570"/>
      <c r="BWG432" s="570"/>
      <c r="BWH432" s="570"/>
      <c r="BWI432" s="570"/>
      <c r="BWJ432" s="570"/>
      <c r="BWK432" s="570"/>
      <c r="BWL432" s="570"/>
      <c r="BWM432" s="570"/>
      <c r="BWN432" s="570"/>
      <c r="BWO432" s="570"/>
      <c r="BWP432" s="570"/>
      <c r="BWQ432" s="570"/>
      <c r="BWR432" s="570"/>
      <c r="BWS432" s="570"/>
      <c r="BWT432" s="570"/>
      <c r="BWU432" s="570"/>
      <c r="BWV432" s="570"/>
      <c r="BWW432" s="570"/>
      <c r="BWX432" s="570"/>
      <c r="BWY432" s="570"/>
      <c r="BWZ432" s="570"/>
      <c r="BXA432" s="570"/>
      <c r="BXB432" s="570"/>
      <c r="BXC432" s="570"/>
      <c r="BXD432" s="570"/>
      <c r="BXE432" s="570"/>
      <c r="BXF432" s="570"/>
      <c r="BXG432" s="570"/>
      <c r="BXH432" s="570"/>
      <c r="BXI432" s="570"/>
      <c r="BXJ432" s="570"/>
      <c r="BXK432" s="570"/>
      <c r="BXL432" s="570"/>
      <c r="BXM432" s="570"/>
      <c r="BXN432" s="570"/>
      <c r="BXO432" s="570"/>
      <c r="BXP432" s="570"/>
      <c r="BXQ432" s="570"/>
      <c r="BXR432" s="570"/>
      <c r="BXS432" s="570"/>
      <c r="BXT432" s="570"/>
      <c r="BXU432" s="570"/>
      <c r="BXV432" s="570"/>
      <c r="BXW432" s="570"/>
      <c r="BXX432" s="570"/>
      <c r="BXY432" s="570"/>
      <c r="BXZ432" s="570"/>
      <c r="BYA432" s="570"/>
      <c r="BYB432" s="570"/>
      <c r="BYC432" s="570"/>
      <c r="BYD432" s="570"/>
      <c r="BYE432" s="570"/>
      <c r="BYF432" s="570"/>
      <c r="BYG432" s="570"/>
      <c r="BYH432" s="570"/>
      <c r="BYI432" s="570"/>
      <c r="BYJ432" s="570"/>
      <c r="BYK432" s="570"/>
      <c r="BYL432" s="570"/>
      <c r="BYM432" s="570"/>
      <c r="BYN432" s="570"/>
      <c r="BYO432" s="570"/>
      <c r="BYP432" s="570"/>
      <c r="BYQ432" s="570"/>
      <c r="BYR432" s="570"/>
      <c r="BYS432" s="570"/>
      <c r="BYT432" s="570"/>
      <c r="BYU432" s="570"/>
      <c r="BYV432" s="570"/>
      <c r="BYW432" s="570"/>
      <c r="BYX432" s="570"/>
      <c r="BYY432" s="570"/>
      <c r="BYZ432" s="570"/>
      <c r="BZA432" s="570"/>
      <c r="BZB432" s="570"/>
      <c r="BZC432" s="570"/>
      <c r="BZD432" s="570"/>
      <c r="BZE432" s="570"/>
      <c r="BZF432" s="570"/>
      <c r="BZG432" s="570"/>
      <c r="BZH432" s="570"/>
      <c r="BZI432" s="570"/>
      <c r="BZJ432" s="570"/>
      <c r="BZK432" s="570"/>
      <c r="BZL432" s="570"/>
      <c r="BZM432" s="570"/>
      <c r="BZN432" s="570"/>
      <c r="BZO432" s="570"/>
      <c r="BZP432" s="570"/>
      <c r="BZQ432" s="570"/>
      <c r="BZR432" s="570"/>
      <c r="BZS432" s="570"/>
      <c r="BZT432" s="570"/>
      <c r="BZU432" s="570"/>
      <c r="BZV432" s="570"/>
      <c r="BZW432" s="570"/>
      <c r="BZX432" s="570"/>
      <c r="BZY432" s="570"/>
      <c r="BZZ432" s="570"/>
      <c r="CAA432" s="570"/>
      <c r="CAB432" s="570"/>
      <c r="CAC432" s="570"/>
      <c r="CAD432" s="570"/>
      <c r="CAE432" s="570"/>
      <c r="CAF432" s="570"/>
      <c r="CAG432" s="570"/>
      <c r="CAH432" s="570"/>
      <c r="CAI432" s="570"/>
      <c r="CAJ432" s="570"/>
      <c r="CAK432" s="570"/>
      <c r="CAL432" s="570"/>
      <c r="CAM432" s="570"/>
      <c r="CAN432" s="570"/>
      <c r="CAO432" s="570"/>
      <c r="CAP432" s="570"/>
      <c r="CAQ432" s="570"/>
      <c r="CAR432" s="570"/>
      <c r="CAS432" s="570"/>
      <c r="CAT432" s="570"/>
      <c r="CAU432" s="570"/>
      <c r="CAV432" s="570"/>
      <c r="CAW432" s="570"/>
      <c r="CAX432" s="570"/>
      <c r="CAY432" s="570"/>
      <c r="CAZ432" s="570"/>
      <c r="CBA432" s="570"/>
      <c r="CBB432" s="570"/>
      <c r="CBC432" s="570"/>
      <c r="CBD432" s="570"/>
      <c r="CBE432" s="570"/>
      <c r="CBF432" s="570"/>
      <c r="CBG432" s="570"/>
      <c r="CBH432" s="570"/>
      <c r="CBI432" s="570"/>
      <c r="CBJ432" s="570"/>
      <c r="CBK432" s="570"/>
      <c r="CBL432" s="570"/>
      <c r="CBM432" s="570"/>
      <c r="CBN432" s="570"/>
      <c r="CBO432" s="570"/>
      <c r="CBP432" s="570"/>
      <c r="CBQ432" s="570"/>
      <c r="CBR432" s="570"/>
      <c r="CBS432" s="570"/>
      <c r="CBT432" s="570"/>
      <c r="CBU432" s="570"/>
      <c r="CBV432" s="570"/>
      <c r="CBW432" s="570"/>
      <c r="CBX432" s="570"/>
      <c r="CBY432" s="570"/>
      <c r="CBZ432" s="570"/>
      <c r="CCA432" s="570"/>
      <c r="CCB432" s="570"/>
      <c r="CCC432" s="570"/>
      <c r="CCD432" s="570"/>
      <c r="CCE432" s="570"/>
      <c r="CCF432" s="570"/>
      <c r="CCG432" s="570"/>
      <c r="CCH432" s="570"/>
      <c r="CCI432" s="570"/>
      <c r="CCJ432" s="570"/>
      <c r="CCK432" s="570"/>
      <c r="CCL432" s="570"/>
      <c r="CCM432" s="570"/>
      <c r="CCN432" s="570"/>
      <c r="CCO432" s="570"/>
      <c r="CCP432" s="570"/>
      <c r="CCQ432" s="570"/>
      <c r="CCR432" s="570"/>
      <c r="CCS432" s="570"/>
      <c r="CCT432" s="570"/>
      <c r="CCU432" s="570"/>
      <c r="CCV432" s="570"/>
      <c r="CCW432" s="570"/>
      <c r="CCX432" s="570"/>
      <c r="CCY432" s="570"/>
      <c r="CCZ432" s="570"/>
      <c r="CDA432" s="570"/>
      <c r="CDB432" s="570"/>
      <c r="CDC432" s="570"/>
      <c r="CDD432" s="570"/>
      <c r="CDE432" s="570"/>
      <c r="CDF432" s="570"/>
      <c r="CDG432" s="570"/>
      <c r="CDH432" s="570"/>
      <c r="CDI432" s="570"/>
      <c r="CDJ432" s="570"/>
      <c r="CDK432" s="570"/>
      <c r="CDL432" s="570"/>
      <c r="CDM432" s="570"/>
      <c r="CDN432" s="570"/>
      <c r="CDO432" s="570"/>
      <c r="CDP432" s="570"/>
      <c r="CDQ432" s="570"/>
      <c r="CDR432" s="570"/>
      <c r="CDS432" s="570"/>
      <c r="CDT432" s="570"/>
      <c r="CDU432" s="570"/>
      <c r="CDV432" s="570"/>
      <c r="CDW432" s="570"/>
      <c r="CDX432" s="570"/>
      <c r="CDY432" s="570"/>
      <c r="CDZ432" s="570"/>
      <c r="CEA432" s="570"/>
      <c r="CEB432" s="570"/>
      <c r="CEC432" s="570"/>
      <c r="CED432" s="570"/>
      <c r="CEE432" s="570"/>
      <c r="CEF432" s="570"/>
      <c r="CEG432" s="570"/>
      <c r="CEH432" s="570"/>
      <c r="CEI432" s="570"/>
      <c r="CEJ432" s="570"/>
      <c r="CEK432" s="570"/>
      <c r="CEL432" s="570"/>
      <c r="CEM432" s="570"/>
      <c r="CEN432" s="570"/>
      <c r="CEO432" s="570"/>
      <c r="CEP432" s="570"/>
      <c r="CEQ432" s="570"/>
      <c r="CER432" s="570"/>
      <c r="CES432" s="570"/>
      <c r="CET432" s="570"/>
      <c r="CEU432" s="570"/>
      <c r="CEV432" s="570"/>
      <c r="CEW432" s="570"/>
      <c r="CEX432" s="570"/>
      <c r="CEY432" s="570"/>
      <c r="CEZ432" s="570"/>
      <c r="CFA432" s="570"/>
      <c r="CFB432" s="570"/>
      <c r="CFC432" s="570"/>
      <c r="CFD432" s="570"/>
      <c r="CFE432" s="570"/>
      <c r="CFF432" s="570"/>
      <c r="CFG432" s="570"/>
      <c r="CFH432" s="570"/>
      <c r="CFI432" s="570"/>
      <c r="CFJ432" s="570"/>
      <c r="CFK432" s="570"/>
      <c r="CFL432" s="570"/>
      <c r="CFM432" s="570"/>
      <c r="CFN432" s="570"/>
      <c r="CFO432" s="570"/>
      <c r="CFP432" s="570"/>
      <c r="CFQ432" s="570"/>
      <c r="CFR432" s="570"/>
      <c r="CFS432" s="570"/>
      <c r="CFT432" s="570"/>
      <c r="CFU432" s="570"/>
      <c r="CFV432" s="570"/>
      <c r="CFW432" s="570"/>
      <c r="CFX432" s="570"/>
      <c r="CFY432" s="570"/>
      <c r="CFZ432" s="570"/>
      <c r="CGA432" s="570"/>
      <c r="CGB432" s="570"/>
      <c r="CGC432" s="570"/>
      <c r="CGD432" s="570"/>
      <c r="CGE432" s="570"/>
      <c r="CGF432" s="570"/>
      <c r="CGG432" s="570"/>
      <c r="CGH432" s="570"/>
      <c r="CGI432" s="570"/>
      <c r="CGJ432" s="570"/>
      <c r="CGK432" s="570"/>
      <c r="CGL432" s="570"/>
      <c r="CGM432" s="570"/>
      <c r="CGN432" s="570"/>
      <c r="CGO432" s="570"/>
      <c r="CGP432" s="570"/>
      <c r="CGQ432" s="570"/>
      <c r="CGR432" s="570"/>
      <c r="CGS432" s="570"/>
      <c r="CGT432" s="570"/>
      <c r="CGU432" s="570"/>
      <c r="CGV432" s="570"/>
      <c r="CGW432" s="570"/>
      <c r="CGX432" s="570"/>
      <c r="CGY432" s="570"/>
      <c r="CGZ432" s="570"/>
      <c r="CHA432" s="570"/>
      <c r="CHB432" s="570"/>
      <c r="CHC432" s="570"/>
      <c r="CHD432" s="570"/>
      <c r="CHE432" s="570"/>
      <c r="CHF432" s="570"/>
      <c r="CHG432" s="570"/>
      <c r="CHH432" s="570"/>
      <c r="CHI432" s="570"/>
      <c r="CHJ432" s="570"/>
      <c r="CHK432" s="570"/>
      <c r="CHL432" s="570"/>
      <c r="CHM432" s="570"/>
      <c r="CHN432" s="570"/>
      <c r="CHO432" s="570"/>
      <c r="CHP432" s="570"/>
      <c r="CHQ432" s="570"/>
      <c r="CHR432" s="570"/>
      <c r="CHS432" s="570"/>
      <c r="CHT432" s="570"/>
      <c r="CHU432" s="570"/>
      <c r="CHV432" s="570"/>
      <c r="CHW432" s="570"/>
      <c r="CHX432" s="570"/>
      <c r="CHY432" s="570"/>
      <c r="CHZ432" s="570"/>
      <c r="CIA432" s="570"/>
      <c r="CIB432" s="570"/>
      <c r="CIC432" s="570"/>
      <c r="CID432" s="570"/>
      <c r="CIE432" s="570"/>
      <c r="CIF432" s="570"/>
      <c r="CIG432" s="570"/>
      <c r="CIH432" s="570"/>
      <c r="CII432" s="570"/>
      <c r="CIJ432" s="570"/>
      <c r="CIK432" s="570"/>
      <c r="CIL432" s="570"/>
      <c r="CIM432" s="570"/>
      <c r="CIN432" s="570"/>
      <c r="CIO432" s="570"/>
      <c r="CIP432" s="570"/>
      <c r="CIQ432" s="570"/>
      <c r="CIR432" s="570"/>
      <c r="CIS432" s="570"/>
      <c r="CIT432" s="570"/>
      <c r="CIU432" s="570"/>
      <c r="CIV432" s="570"/>
      <c r="CIW432" s="570"/>
      <c r="CIX432" s="570"/>
      <c r="CIY432" s="570"/>
      <c r="CIZ432" s="570"/>
      <c r="CJA432" s="570"/>
      <c r="CJB432" s="570"/>
      <c r="CJC432" s="570"/>
      <c r="CJD432" s="570"/>
      <c r="CJE432" s="570"/>
      <c r="CJF432" s="570"/>
      <c r="CJG432" s="570"/>
      <c r="CJH432" s="570"/>
      <c r="CJI432" s="570"/>
      <c r="CJJ432" s="570"/>
      <c r="CJK432" s="570"/>
      <c r="CJL432" s="570"/>
      <c r="CJM432" s="570"/>
      <c r="CJN432" s="570"/>
      <c r="CJO432" s="570"/>
      <c r="CJP432" s="570"/>
      <c r="CJQ432" s="570"/>
      <c r="CJR432" s="570"/>
      <c r="CJS432" s="570"/>
      <c r="CJT432" s="570"/>
      <c r="CJU432" s="570"/>
      <c r="CJV432" s="570"/>
      <c r="CJW432" s="570"/>
      <c r="CJX432" s="570"/>
      <c r="CJY432" s="570"/>
      <c r="CJZ432" s="570"/>
      <c r="CKA432" s="570"/>
      <c r="CKB432" s="570"/>
      <c r="CKC432" s="570"/>
      <c r="CKD432" s="570"/>
      <c r="CKE432" s="570"/>
      <c r="CKF432" s="570"/>
      <c r="CKG432" s="570"/>
      <c r="CKH432" s="570"/>
      <c r="CKI432" s="570"/>
      <c r="CKJ432" s="570"/>
      <c r="CKK432" s="570"/>
      <c r="CKL432" s="570"/>
      <c r="CKM432" s="570"/>
      <c r="CKN432" s="570"/>
      <c r="CKO432" s="570"/>
      <c r="CKP432" s="570"/>
      <c r="CKQ432" s="570"/>
      <c r="CKR432" s="570"/>
      <c r="CKS432" s="570"/>
      <c r="CKT432" s="570"/>
      <c r="CKU432" s="570"/>
      <c r="CKV432" s="570"/>
      <c r="CKW432" s="570"/>
      <c r="CKX432" s="570"/>
      <c r="CKY432" s="570"/>
      <c r="CKZ432" s="570"/>
      <c r="CLA432" s="570"/>
      <c r="CLB432" s="570"/>
      <c r="CLC432" s="570"/>
      <c r="CLD432" s="570"/>
      <c r="CLE432" s="570"/>
      <c r="CLF432" s="570"/>
      <c r="CLG432" s="570"/>
      <c r="CLH432" s="570"/>
      <c r="CLI432" s="570"/>
      <c r="CLJ432" s="570"/>
      <c r="CLK432" s="570"/>
      <c r="CLL432" s="570"/>
      <c r="CLM432" s="570"/>
      <c r="CLN432" s="570"/>
      <c r="CLO432" s="570"/>
      <c r="CLP432" s="570"/>
      <c r="CLQ432" s="570"/>
      <c r="CLR432" s="570"/>
      <c r="CLS432" s="570"/>
      <c r="CLT432" s="570"/>
      <c r="CLU432" s="570"/>
      <c r="CLV432" s="570"/>
      <c r="CLW432" s="570"/>
      <c r="CLX432" s="570"/>
      <c r="CLY432" s="570"/>
      <c r="CLZ432" s="570"/>
      <c r="CMA432" s="570"/>
      <c r="CMB432" s="570"/>
      <c r="CMC432" s="570"/>
      <c r="CMD432" s="570"/>
      <c r="CME432" s="570"/>
      <c r="CMF432" s="570"/>
      <c r="CMG432" s="570"/>
      <c r="CMH432" s="570"/>
      <c r="CMI432" s="570"/>
      <c r="CMJ432" s="570"/>
      <c r="CMK432" s="570"/>
      <c r="CML432" s="570"/>
      <c r="CMM432" s="570"/>
      <c r="CMN432" s="570"/>
      <c r="CMO432" s="570"/>
      <c r="CMP432" s="570"/>
      <c r="CMQ432" s="570"/>
      <c r="CMR432" s="570"/>
      <c r="CMS432" s="570"/>
      <c r="CMT432" s="570"/>
      <c r="CMU432" s="570"/>
      <c r="CMV432" s="570"/>
      <c r="CMW432" s="570"/>
      <c r="CMX432" s="570"/>
      <c r="CMY432" s="570"/>
      <c r="CMZ432" s="570"/>
      <c r="CNA432" s="570"/>
      <c r="CNB432" s="570"/>
      <c r="CNC432" s="570"/>
      <c r="CND432" s="570"/>
      <c r="CNE432" s="570"/>
      <c r="CNF432" s="570"/>
      <c r="CNG432" s="570"/>
      <c r="CNH432" s="570"/>
      <c r="CNI432" s="570"/>
      <c r="CNJ432" s="570"/>
      <c r="CNK432" s="570"/>
      <c r="CNL432" s="570"/>
      <c r="CNM432" s="570"/>
      <c r="CNN432" s="570"/>
      <c r="CNO432" s="570"/>
      <c r="CNP432" s="570"/>
      <c r="CNQ432" s="570"/>
      <c r="CNR432" s="570"/>
      <c r="CNS432" s="570"/>
      <c r="CNT432" s="570"/>
      <c r="CNU432" s="570"/>
      <c r="CNV432" s="570"/>
      <c r="CNW432" s="570"/>
      <c r="CNX432" s="570"/>
      <c r="CNY432" s="570"/>
      <c r="CNZ432" s="570"/>
      <c r="COA432" s="570"/>
      <c r="COB432" s="570"/>
      <c r="COC432" s="570"/>
      <c r="COD432" s="570"/>
      <c r="COE432" s="570"/>
      <c r="COF432" s="570"/>
      <c r="COG432" s="570"/>
      <c r="COH432" s="570"/>
      <c r="COI432" s="570"/>
      <c r="COJ432" s="570"/>
      <c r="COK432" s="570"/>
      <c r="COL432" s="570"/>
      <c r="COM432" s="570"/>
      <c r="CON432" s="570"/>
      <c r="COO432" s="570"/>
      <c r="COP432" s="570"/>
      <c r="COQ432" s="570"/>
      <c r="COR432" s="570"/>
      <c r="COS432" s="570"/>
      <c r="COT432" s="570"/>
      <c r="COU432" s="570"/>
      <c r="COV432" s="570"/>
      <c r="COW432" s="570"/>
      <c r="COX432" s="570"/>
      <c r="COY432" s="570"/>
      <c r="COZ432" s="570"/>
      <c r="CPA432" s="570"/>
      <c r="CPB432" s="570"/>
      <c r="CPC432" s="570"/>
      <c r="CPD432" s="570"/>
      <c r="CPE432" s="570"/>
      <c r="CPF432" s="570"/>
      <c r="CPG432" s="570"/>
      <c r="CPH432" s="570"/>
      <c r="CPI432" s="570"/>
      <c r="CPJ432" s="570"/>
      <c r="CPK432" s="570"/>
      <c r="CPL432" s="570"/>
      <c r="CPM432" s="570"/>
      <c r="CPN432" s="570"/>
      <c r="CPO432" s="570"/>
      <c r="CPP432" s="570"/>
      <c r="CPQ432" s="570"/>
      <c r="CPR432" s="570"/>
      <c r="CPS432" s="570"/>
      <c r="CPT432" s="570"/>
      <c r="CPU432" s="570"/>
      <c r="CPV432" s="570"/>
      <c r="CPW432" s="570"/>
      <c r="CPX432" s="570"/>
      <c r="CPY432" s="570"/>
      <c r="CPZ432" s="570"/>
      <c r="CQA432" s="570"/>
      <c r="CQB432" s="570"/>
      <c r="CQC432" s="570"/>
      <c r="CQD432" s="570"/>
      <c r="CQE432" s="570"/>
      <c r="CQF432" s="570"/>
      <c r="CQG432" s="570"/>
      <c r="CQH432" s="570"/>
      <c r="CQI432" s="570"/>
      <c r="CQJ432" s="570"/>
      <c r="CQK432" s="570"/>
      <c r="CQL432" s="570"/>
      <c r="CQM432" s="570"/>
      <c r="CQN432" s="570"/>
      <c r="CQO432" s="570"/>
      <c r="CQP432" s="570"/>
      <c r="CQQ432" s="570"/>
      <c r="CQR432" s="570"/>
      <c r="CQS432" s="570"/>
      <c r="CQT432" s="570"/>
      <c r="CQU432" s="570"/>
      <c r="CQV432" s="570"/>
      <c r="CQW432" s="570"/>
      <c r="CQX432" s="570"/>
      <c r="CQY432" s="570"/>
      <c r="CQZ432" s="570"/>
      <c r="CRA432" s="570"/>
      <c r="CRB432" s="570"/>
      <c r="CRC432" s="570"/>
      <c r="CRD432" s="570"/>
      <c r="CRE432" s="570"/>
      <c r="CRF432" s="570"/>
      <c r="CRG432" s="570"/>
      <c r="CRH432" s="570"/>
      <c r="CRI432" s="570"/>
      <c r="CRJ432" s="570"/>
      <c r="CRK432" s="570"/>
      <c r="CRL432" s="570"/>
      <c r="CRM432" s="570"/>
      <c r="CRN432" s="570"/>
      <c r="CRO432" s="570"/>
      <c r="CRP432" s="570"/>
      <c r="CRQ432" s="570"/>
      <c r="CRR432" s="570"/>
      <c r="CRS432" s="570"/>
      <c r="CRT432" s="570"/>
      <c r="CRU432" s="570"/>
      <c r="CRV432" s="570"/>
      <c r="CRW432" s="570"/>
      <c r="CRX432" s="570"/>
      <c r="CRY432" s="570"/>
      <c r="CRZ432" s="570"/>
      <c r="CSA432" s="570"/>
      <c r="CSB432" s="570"/>
      <c r="CSC432" s="570"/>
      <c r="CSD432" s="570"/>
      <c r="CSE432" s="570"/>
      <c r="CSF432" s="570"/>
      <c r="CSG432" s="570"/>
      <c r="CSH432" s="570"/>
      <c r="CSI432" s="570"/>
      <c r="CSJ432" s="570"/>
      <c r="CSK432" s="570"/>
      <c r="CSL432" s="570"/>
      <c r="CSM432" s="570"/>
      <c r="CSN432" s="570"/>
      <c r="CSO432" s="570"/>
      <c r="CSP432" s="570"/>
      <c r="CSQ432" s="570"/>
      <c r="CSR432" s="570"/>
      <c r="CSS432" s="570"/>
      <c r="CST432" s="570"/>
      <c r="CSU432" s="570"/>
      <c r="CSV432" s="570"/>
      <c r="CSW432" s="570"/>
      <c r="CSX432" s="570"/>
      <c r="CSY432" s="570"/>
      <c r="CSZ432" s="570"/>
      <c r="CTA432" s="570"/>
      <c r="CTB432" s="570"/>
      <c r="CTC432" s="570"/>
      <c r="CTD432" s="570"/>
      <c r="CTE432" s="570"/>
      <c r="CTF432" s="570"/>
      <c r="CTG432" s="570"/>
      <c r="CTH432" s="570"/>
      <c r="CTI432" s="570"/>
      <c r="CTJ432" s="570"/>
      <c r="CTK432" s="570"/>
      <c r="CTL432" s="570"/>
      <c r="CTM432" s="570"/>
      <c r="CTN432" s="570"/>
      <c r="CTO432" s="570"/>
      <c r="CTP432" s="570"/>
      <c r="CTQ432" s="570"/>
      <c r="CTR432" s="570"/>
      <c r="CTS432" s="570"/>
      <c r="CTT432" s="570"/>
      <c r="CTU432" s="570"/>
      <c r="CTV432" s="570"/>
      <c r="CTW432" s="570"/>
      <c r="CTX432" s="570"/>
      <c r="CTY432" s="570"/>
      <c r="CTZ432" s="570"/>
      <c r="CUA432" s="570"/>
      <c r="CUB432" s="570"/>
      <c r="CUC432" s="570"/>
      <c r="CUD432" s="570"/>
      <c r="CUE432" s="570"/>
      <c r="CUF432" s="570"/>
      <c r="CUG432" s="570"/>
      <c r="CUH432" s="570"/>
      <c r="CUI432" s="570"/>
      <c r="CUJ432" s="570"/>
      <c r="CUK432" s="570"/>
      <c r="CUL432" s="570"/>
      <c r="CUM432" s="570"/>
      <c r="CUN432" s="570"/>
      <c r="CUO432" s="570"/>
      <c r="CUP432" s="570"/>
      <c r="CUQ432" s="570"/>
      <c r="CUR432" s="570"/>
      <c r="CUS432" s="570"/>
      <c r="CUT432" s="570"/>
      <c r="CUU432" s="570"/>
      <c r="CUV432" s="570"/>
      <c r="CUW432" s="570"/>
      <c r="CUX432" s="570"/>
      <c r="CUY432" s="570"/>
      <c r="CUZ432" s="570"/>
      <c r="CVA432" s="570"/>
      <c r="CVB432" s="570"/>
      <c r="CVC432" s="570"/>
      <c r="CVD432" s="570"/>
      <c r="CVE432" s="570"/>
      <c r="CVF432" s="570"/>
      <c r="CVG432" s="570"/>
      <c r="CVH432" s="570"/>
      <c r="CVI432" s="570"/>
      <c r="CVJ432" s="570"/>
      <c r="CVK432" s="570"/>
      <c r="CVL432" s="570"/>
      <c r="CVM432" s="570"/>
      <c r="CVN432" s="570"/>
      <c r="CVO432" s="570"/>
      <c r="CVP432" s="570"/>
      <c r="CVQ432" s="570"/>
      <c r="CVR432" s="570"/>
      <c r="CVS432" s="570"/>
      <c r="CVT432" s="570"/>
      <c r="CVU432" s="570"/>
      <c r="CVV432" s="570"/>
      <c r="CVW432" s="570"/>
      <c r="CVX432" s="570"/>
      <c r="CVY432" s="570"/>
      <c r="CVZ432" s="570"/>
      <c r="CWA432" s="570"/>
      <c r="CWB432" s="570"/>
      <c r="CWC432" s="570"/>
      <c r="CWD432" s="570"/>
      <c r="CWE432" s="570"/>
      <c r="CWF432" s="570"/>
      <c r="CWG432" s="570"/>
      <c r="CWH432" s="570"/>
      <c r="CWI432" s="570"/>
      <c r="CWJ432" s="570"/>
      <c r="CWK432" s="570"/>
      <c r="CWL432" s="570"/>
      <c r="CWM432" s="570"/>
      <c r="CWN432" s="570"/>
      <c r="CWO432" s="570"/>
      <c r="CWP432" s="570"/>
      <c r="CWQ432" s="570"/>
      <c r="CWR432" s="570"/>
      <c r="CWS432" s="570"/>
      <c r="CWT432" s="570"/>
      <c r="CWU432" s="570"/>
      <c r="CWV432" s="570"/>
      <c r="CWW432" s="570"/>
      <c r="CWX432" s="570"/>
      <c r="CWY432" s="570"/>
      <c r="CWZ432" s="570"/>
      <c r="CXA432" s="570"/>
      <c r="CXB432" s="570"/>
      <c r="CXC432" s="570"/>
      <c r="CXD432" s="570"/>
      <c r="CXE432" s="570"/>
      <c r="CXF432" s="570"/>
      <c r="CXG432" s="570"/>
      <c r="CXH432" s="570"/>
      <c r="CXI432" s="570"/>
      <c r="CXJ432" s="570"/>
      <c r="CXK432" s="570"/>
      <c r="CXL432" s="570"/>
      <c r="CXM432" s="570"/>
      <c r="CXN432" s="570"/>
      <c r="CXO432" s="570"/>
      <c r="CXP432" s="570"/>
      <c r="CXQ432" s="570"/>
      <c r="CXR432" s="570"/>
      <c r="CXS432" s="570"/>
      <c r="CXT432" s="570"/>
      <c r="CXU432" s="570"/>
      <c r="CXV432" s="570"/>
      <c r="CXW432" s="570"/>
      <c r="CXX432" s="570"/>
      <c r="CXY432" s="570"/>
      <c r="CXZ432" s="570"/>
      <c r="CYA432" s="570"/>
      <c r="CYB432" s="570"/>
      <c r="CYC432" s="570"/>
      <c r="CYD432" s="570"/>
      <c r="CYE432" s="570"/>
      <c r="CYF432" s="570"/>
      <c r="CYG432" s="570"/>
      <c r="CYH432" s="570"/>
      <c r="CYI432" s="570"/>
      <c r="CYJ432" s="570"/>
      <c r="CYK432" s="570"/>
      <c r="CYL432" s="570"/>
      <c r="CYM432" s="570"/>
      <c r="CYN432" s="570"/>
      <c r="CYO432" s="570"/>
      <c r="CYP432" s="570"/>
      <c r="CYQ432" s="570"/>
      <c r="CYR432" s="570"/>
      <c r="CYS432" s="570"/>
      <c r="CYT432" s="570"/>
      <c r="CYU432" s="570"/>
      <c r="CYV432" s="570"/>
      <c r="CYW432" s="570"/>
      <c r="CYX432" s="570"/>
      <c r="CYY432" s="570"/>
      <c r="CYZ432" s="570"/>
      <c r="CZA432" s="570"/>
      <c r="CZB432" s="570"/>
      <c r="CZC432" s="570"/>
      <c r="CZD432" s="570"/>
      <c r="CZE432" s="570"/>
      <c r="CZF432" s="570"/>
      <c r="CZG432" s="570"/>
      <c r="CZH432" s="570"/>
      <c r="CZI432" s="570"/>
      <c r="CZJ432" s="570"/>
      <c r="CZK432" s="570"/>
      <c r="CZL432" s="570"/>
      <c r="CZM432" s="570"/>
      <c r="CZN432" s="570"/>
      <c r="CZO432" s="570"/>
      <c r="CZP432" s="570"/>
      <c r="CZQ432" s="570"/>
      <c r="CZR432" s="570"/>
      <c r="CZS432" s="570"/>
      <c r="CZT432" s="570"/>
      <c r="CZU432" s="570"/>
      <c r="CZV432" s="570"/>
      <c r="CZW432" s="570"/>
      <c r="CZX432" s="570"/>
      <c r="CZY432" s="570"/>
      <c r="CZZ432" s="570"/>
      <c r="DAA432" s="570"/>
      <c r="DAB432" s="570"/>
      <c r="DAC432" s="570"/>
      <c r="DAD432" s="570"/>
      <c r="DAE432" s="570"/>
      <c r="DAF432" s="570"/>
      <c r="DAG432" s="570"/>
      <c r="DAH432" s="570"/>
      <c r="DAI432" s="570"/>
      <c r="DAJ432" s="570"/>
      <c r="DAK432" s="570"/>
      <c r="DAL432" s="570"/>
      <c r="DAM432" s="570"/>
      <c r="DAN432" s="570"/>
      <c r="DAO432" s="570"/>
      <c r="DAP432" s="570"/>
      <c r="DAQ432" s="570"/>
      <c r="DAR432" s="570"/>
      <c r="DAS432" s="570"/>
      <c r="DAT432" s="570"/>
      <c r="DAU432" s="570"/>
      <c r="DAV432" s="570"/>
      <c r="DAW432" s="570"/>
      <c r="DAX432" s="570"/>
      <c r="DAY432" s="570"/>
      <c r="DAZ432" s="570"/>
      <c r="DBA432" s="570"/>
      <c r="DBB432" s="570"/>
      <c r="DBC432" s="570"/>
      <c r="DBD432" s="570"/>
      <c r="DBE432" s="570"/>
      <c r="DBF432" s="570"/>
      <c r="DBG432" s="570"/>
      <c r="DBH432" s="570"/>
      <c r="DBI432" s="570"/>
      <c r="DBJ432" s="570"/>
      <c r="DBK432" s="570"/>
      <c r="DBL432" s="570"/>
      <c r="DBM432" s="570"/>
      <c r="DBN432" s="570"/>
      <c r="DBO432" s="570"/>
      <c r="DBP432" s="570"/>
      <c r="DBQ432" s="570"/>
      <c r="DBR432" s="570"/>
      <c r="DBS432" s="570"/>
      <c r="DBT432" s="570"/>
      <c r="DBU432" s="570"/>
      <c r="DBV432" s="570"/>
      <c r="DBW432" s="570"/>
      <c r="DBX432" s="570"/>
      <c r="DBY432" s="570"/>
      <c r="DBZ432" s="570"/>
      <c r="DCA432" s="570"/>
      <c r="DCB432" s="570"/>
      <c r="DCC432" s="570"/>
      <c r="DCD432" s="570"/>
      <c r="DCE432" s="570"/>
      <c r="DCF432" s="570"/>
      <c r="DCG432" s="570"/>
      <c r="DCH432" s="570"/>
      <c r="DCI432" s="570"/>
      <c r="DCJ432" s="570"/>
      <c r="DCK432" s="570"/>
      <c r="DCL432" s="570"/>
      <c r="DCM432" s="570"/>
      <c r="DCN432" s="570"/>
      <c r="DCO432" s="570"/>
      <c r="DCP432" s="570"/>
      <c r="DCQ432" s="570"/>
      <c r="DCR432" s="570"/>
      <c r="DCS432" s="570"/>
      <c r="DCT432" s="570"/>
      <c r="DCU432" s="570"/>
      <c r="DCV432" s="570"/>
      <c r="DCW432" s="570"/>
      <c r="DCX432" s="570"/>
      <c r="DCY432" s="570"/>
      <c r="DCZ432" s="570"/>
      <c r="DDA432" s="570"/>
      <c r="DDB432" s="570"/>
      <c r="DDC432" s="570"/>
      <c r="DDD432" s="570"/>
      <c r="DDE432" s="570"/>
      <c r="DDF432" s="570"/>
      <c r="DDG432" s="570"/>
      <c r="DDH432" s="570"/>
      <c r="DDI432" s="570"/>
      <c r="DDJ432" s="570"/>
      <c r="DDK432" s="570"/>
      <c r="DDL432" s="570"/>
      <c r="DDM432" s="570"/>
      <c r="DDN432" s="570"/>
      <c r="DDO432" s="570"/>
      <c r="DDP432" s="570"/>
      <c r="DDQ432" s="570"/>
      <c r="DDR432" s="570"/>
      <c r="DDS432" s="570"/>
      <c r="DDT432" s="570"/>
      <c r="DDU432" s="570"/>
      <c r="DDV432" s="570"/>
      <c r="DDW432" s="570"/>
      <c r="DDX432" s="570"/>
      <c r="DDY432" s="570"/>
      <c r="DDZ432" s="570"/>
      <c r="DEA432" s="570"/>
      <c r="DEB432" s="570"/>
      <c r="DEC432" s="570"/>
      <c r="DED432" s="570"/>
      <c r="DEE432" s="570"/>
      <c r="DEF432" s="570"/>
      <c r="DEG432" s="570"/>
      <c r="DEH432" s="570"/>
      <c r="DEI432" s="570"/>
      <c r="DEJ432" s="570"/>
      <c r="DEK432" s="570"/>
      <c r="DEL432" s="570"/>
      <c r="DEM432" s="570"/>
      <c r="DEN432" s="570"/>
      <c r="DEO432" s="570"/>
      <c r="DEP432" s="570"/>
      <c r="DEQ432" s="570"/>
      <c r="DER432" s="570"/>
      <c r="DES432" s="570"/>
      <c r="DET432" s="570"/>
      <c r="DEU432" s="570"/>
      <c r="DEV432" s="570"/>
      <c r="DEW432" s="570"/>
      <c r="DEX432" s="570"/>
      <c r="DEY432" s="570"/>
      <c r="DEZ432" s="570"/>
      <c r="DFA432" s="570"/>
      <c r="DFB432" s="570"/>
      <c r="DFC432" s="570"/>
      <c r="DFD432" s="570"/>
      <c r="DFE432" s="570"/>
      <c r="DFF432" s="570"/>
      <c r="DFG432" s="570"/>
      <c r="DFH432" s="570"/>
      <c r="DFI432" s="570"/>
      <c r="DFJ432" s="570"/>
      <c r="DFK432" s="570"/>
      <c r="DFL432" s="570"/>
      <c r="DFM432" s="570"/>
      <c r="DFN432" s="570"/>
      <c r="DFO432" s="570"/>
      <c r="DFP432" s="570"/>
      <c r="DFQ432" s="570"/>
      <c r="DFR432" s="570"/>
      <c r="DFS432" s="570"/>
      <c r="DFT432" s="570"/>
      <c r="DFU432" s="570"/>
      <c r="DFV432" s="570"/>
      <c r="DFW432" s="570"/>
      <c r="DFX432" s="570"/>
      <c r="DFY432" s="570"/>
      <c r="DFZ432" s="570"/>
      <c r="DGA432" s="570"/>
      <c r="DGB432" s="570"/>
      <c r="DGC432" s="570"/>
      <c r="DGD432" s="570"/>
      <c r="DGE432" s="570"/>
      <c r="DGF432" s="570"/>
      <c r="DGG432" s="570"/>
      <c r="DGH432" s="570"/>
      <c r="DGI432" s="570"/>
      <c r="DGJ432" s="570"/>
      <c r="DGK432" s="570"/>
      <c r="DGL432" s="570"/>
      <c r="DGM432" s="570"/>
      <c r="DGN432" s="570"/>
      <c r="DGO432" s="570"/>
      <c r="DGP432" s="570"/>
      <c r="DGQ432" s="570"/>
      <c r="DGR432" s="570"/>
      <c r="DGS432" s="570"/>
      <c r="DGT432" s="570"/>
      <c r="DGU432" s="570"/>
      <c r="DGV432" s="570"/>
      <c r="DGW432" s="570"/>
      <c r="DGX432" s="570"/>
      <c r="DGY432" s="570"/>
      <c r="DGZ432" s="570"/>
      <c r="DHA432" s="570"/>
      <c r="DHB432" s="570"/>
      <c r="DHC432" s="570"/>
      <c r="DHD432" s="570"/>
      <c r="DHE432" s="570"/>
      <c r="DHF432" s="570"/>
      <c r="DHG432" s="570"/>
      <c r="DHH432" s="570"/>
      <c r="DHI432" s="570"/>
      <c r="DHJ432" s="570"/>
      <c r="DHK432" s="570"/>
      <c r="DHL432" s="570"/>
      <c r="DHM432" s="570"/>
      <c r="DHN432" s="570"/>
      <c r="DHO432" s="570"/>
      <c r="DHP432" s="570"/>
      <c r="DHQ432" s="570"/>
      <c r="DHR432" s="570"/>
      <c r="DHS432" s="570"/>
      <c r="DHT432" s="570"/>
      <c r="DHU432" s="570"/>
      <c r="DHV432" s="570"/>
      <c r="DHW432" s="570"/>
      <c r="DHX432" s="570"/>
      <c r="DHY432" s="570"/>
      <c r="DHZ432" s="570"/>
      <c r="DIA432" s="570"/>
      <c r="DIB432" s="570"/>
      <c r="DIC432" s="570"/>
      <c r="DID432" s="570"/>
      <c r="DIE432" s="570"/>
      <c r="DIF432" s="570"/>
      <c r="DIG432" s="570"/>
      <c r="DIH432" s="570"/>
      <c r="DII432" s="570"/>
      <c r="DIJ432" s="570"/>
      <c r="DIK432" s="570"/>
      <c r="DIL432" s="570"/>
      <c r="DIM432" s="570"/>
      <c r="DIN432" s="570"/>
      <c r="DIO432" s="570"/>
      <c r="DIP432" s="570"/>
      <c r="DIQ432" s="570"/>
      <c r="DIR432" s="570"/>
      <c r="DIS432" s="570"/>
      <c r="DIT432" s="570"/>
      <c r="DIU432" s="570"/>
      <c r="DIV432" s="570"/>
      <c r="DIW432" s="570"/>
      <c r="DIX432" s="570"/>
      <c r="DIY432" s="570"/>
      <c r="DIZ432" s="570"/>
      <c r="DJA432" s="570"/>
      <c r="DJB432" s="570"/>
      <c r="DJC432" s="570"/>
      <c r="DJD432" s="570"/>
      <c r="DJE432" s="570"/>
      <c r="DJF432" s="570"/>
      <c r="DJG432" s="570"/>
      <c r="DJH432" s="570"/>
      <c r="DJI432" s="570"/>
      <c r="DJJ432" s="570"/>
      <c r="DJK432" s="570"/>
      <c r="DJL432" s="570"/>
      <c r="DJM432" s="570"/>
      <c r="DJN432" s="570"/>
      <c r="DJO432" s="570"/>
      <c r="DJP432" s="570"/>
      <c r="DJQ432" s="570"/>
      <c r="DJR432" s="570"/>
      <c r="DJS432" s="570"/>
      <c r="DJT432" s="570"/>
      <c r="DJU432" s="570"/>
      <c r="DJV432" s="570"/>
      <c r="DJW432" s="570"/>
      <c r="DJX432" s="570"/>
      <c r="DJY432" s="570"/>
      <c r="DJZ432" s="570"/>
      <c r="DKA432" s="570"/>
      <c r="DKB432" s="570"/>
      <c r="DKC432" s="570"/>
      <c r="DKD432" s="570"/>
      <c r="DKE432" s="570"/>
      <c r="DKF432" s="570"/>
      <c r="DKG432" s="570"/>
      <c r="DKH432" s="570"/>
      <c r="DKI432" s="570"/>
      <c r="DKJ432" s="570"/>
      <c r="DKK432" s="570"/>
      <c r="DKL432" s="570"/>
      <c r="DKM432" s="570"/>
      <c r="DKN432" s="570"/>
      <c r="DKO432" s="570"/>
      <c r="DKP432" s="570"/>
      <c r="DKQ432" s="570"/>
      <c r="DKR432" s="570"/>
      <c r="DKS432" s="570"/>
      <c r="DKT432" s="570"/>
      <c r="DKU432" s="570"/>
      <c r="DKV432" s="570"/>
      <c r="DKW432" s="570"/>
      <c r="DKX432" s="570"/>
      <c r="DKY432" s="570"/>
      <c r="DKZ432" s="570"/>
      <c r="DLA432" s="570"/>
      <c r="DLB432" s="570"/>
      <c r="DLC432" s="570"/>
      <c r="DLD432" s="570"/>
      <c r="DLE432" s="570"/>
      <c r="DLF432" s="570"/>
      <c r="DLG432" s="570"/>
      <c r="DLH432" s="570"/>
      <c r="DLI432" s="570"/>
      <c r="DLJ432" s="570"/>
      <c r="DLK432" s="570"/>
      <c r="DLL432" s="570"/>
      <c r="DLM432" s="570"/>
      <c r="DLN432" s="570"/>
      <c r="DLO432" s="570"/>
      <c r="DLP432" s="570"/>
      <c r="DLQ432" s="570"/>
      <c r="DLR432" s="570"/>
      <c r="DLS432" s="570"/>
      <c r="DLT432" s="570"/>
      <c r="DLU432" s="570"/>
      <c r="DLV432" s="570"/>
      <c r="DLW432" s="570"/>
      <c r="DLX432" s="570"/>
      <c r="DLY432" s="570"/>
      <c r="DLZ432" s="570"/>
      <c r="DMA432" s="570"/>
      <c r="DMB432" s="570"/>
      <c r="DMC432" s="570"/>
      <c r="DMD432" s="570"/>
      <c r="DME432" s="570"/>
      <c r="DMF432" s="570"/>
      <c r="DMG432" s="570"/>
      <c r="DMH432" s="570"/>
      <c r="DMI432" s="570"/>
      <c r="DMJ432" s="570"/>
      <c r="DMK432" s="570"/>
      <c r="DML432" s="570"/>
      <c r="DMM432" s="570"/>
      <c r="DMN432" s="570"/>
      <c r="DMO432" s="570"/>
      <c r="DMP432" s="570"/>
      <c r="DMQ432" s="570"/>
      <c r="DMR432" s="570"/>
      <c r="DMS432" s="570"/>
      <c r="DMT432" s="570"/>
      <c r="DMU432" s="570"/>
      <c r="DMV432" s="570"/>
      <c r="DMW432" s="570"/>
      <c r="DMX432" s="570"/>
      <c r="DMY432" s="570"/>
      <c r="DMZ432" s="570"/>
      <c r="DNA432" s="570"/>
      <c r="DNB432" s="570"/>
      <c r="DNC432" s="570"/>
      <c r="DND432" s="570"/>
      <c r="DNE432" s="570"/>
      <c r="DNF432" s="570"/>
      <c r="DNG432" s="570"/>
      <c r="DNH432" s="570"/>
      <c r="DNI432" s="570"/>
      <c r="DNJ432" s="570"/>
      <c r="DNK432" s="570"/>
      <c r="DNL432" s="570"/>
      <c r="DNM432" s="570"/>
      <c r="DNN432" s="570"/>
      <c r="DNO432" s="570"/>
      <c r="DNP432" s="570"/>
      <c r="DNQ432" s="570"/>
      <c r="DNR432" s="570"/>
      <c r="DNS432" s="570"/>
      <c r="DNT432" s="570"/>
      <c r="DNU432" s="570"/>
      <c r="DNV432" s="570"/>
      <c r="DNW432" s="570"/>
      <c r="DNX432" s="570"/>
      <c r="DNY432" s="570"/>
      <c r="DNZ432" s="570"/>
      <c r="DOA432" s="570"/>
      <c r="DOB432" s="570"/>
      <c r="DOC432" s="570"/>
      <c r="DOD432" s="570"/>
      <c r="DOE432" s="570"/>
      <c r="DOF432" s="570"/>
      <c r="DOG432" s="570"/>
      <c r="DOH432" s="570"/>
      <c r="DOI432" s="570"/>
      <c r="DOJ432" s="570"/>
      <c r="DOK432" s="570"/>
      <c r="DOL432" s="570"/>
      <c r="DOM432" s="570"/>
      <c r="DON432" s="570"/>
      <c r="DOO432" s="570"/>
      <c r="DOP432" s="570"/>
      <c r="DOQ432" s="570"/>
      <c r="DOR432" s="570"/>
      <c r="DOS432" s="570"/>
      <c r="DOT432" s="570"/>
      <c r="DOU432" s="570"/>
      <c r="DOV432" s="570"/>
      <c r="DOW432" s="570"/>
      <c r="DOX432" s="570"/>
      <c r="DOY432" s="570"/>
      <c r="DOZ432" s="570"/>
      <c r="DPA432" s="570"/>
      <c r="DPB432" s="570"/>
      <c r="DPC432" s="570"/>
      <c r="DPD432" s="570"/>
      <c r="DPE432" s="570"/>
      <c r="DPF432" s="570"/>
      <c r="DPG432" s="570"/>
      <c r="DPH432" s="570"/>
      <c r="DPI432" s="570"/>
      <c r="DPJ432" s="570"/>
      <c r="DPK432" s="570"/>
      <c r="DPL432" s="570"/>
      <c r="DPM432" s="570"/>
      <c r="DPN432" s="570"/>
      <c r="DPO432" s="570"/>
      <c r="DPP432" s="570"/>
      <c r="DPQ432" s="570"/>
      <c r="DPR432" s="570"/>
      <c r="DPS432" s="570"/>
      <c r="DPT432" s="570"/>
      <c r="DPU432" s="570"/>
      <c r="DPV432" s="570"/>
      <c r="DPW432" s="570"/>
      <c r="DPX432" s="570"/>
      <c r="DPY432" s="570"/>
      <c r="DPZ432" s="570"/>
      <c r="DQA432" s="570"/>
      <c r="DQB432" s="570"/>
      <c r="DQC432" s="570"/>
      <c r="DQD432" s="570"/>
      <c r="DQE432" s="570"/>
      <c r="DQF432" s="570"/>
      <c r="DQG432" s="570"/>
      <c r="DQH432" s="570"/>
      <c r="DQI432" s="570"/>
      <c r="DQJ432" s="570"/>
      <c r="DQK432" s="570"/>
      <c r="DQL432" s="570"/>
      <c r="DQM432" s="570"/>
      <c r="DQN432" s="570"/>
      <c r="DQO432" s="570"/>
      <c r="DQP432" s="570"/>
      <c r="DQQ432" s="570"/>
      <c r="DQR432" s="570"/>
      <c r="DQS432" s="570"/>
      <c r="DQT432" s="570"/>
      <c r="DQU432" s="570"/>
      <c r="DQV432" s="570"/>
      <c r="DQW432" s="570"/>
      <c r="DQX432" s="570"/>
      <c r="DQY432" s="570"/>
      <c r="DQZ432" s="570"/>
      <c r="DRA432" s="570"/>
      <c r="DRB432" s="570"/>
      <c r="DRC432" s="570"/>
      <c r="DRD432" s="570"/>
      <c r="DRE432" s="570"/>
      <c r="DRF432" s="570"/>
      <c r="DRG432" s="570"/>
      <c r="DRH432" s="570"/>
      <c r="DRI432" s="570"/>
      <c r="DRJ432" s="570"/>
      <c r="DRK432" s="570"/>
      <c r="DRL432" s="570"/>
      <c r="DRM432" s="570"/>
      <c r="DRN432" s="570"/>
      <c r="DRO432" s="570"/>
      <c r="DRP432" s="570"/>
      <c r="DRQ432" s="570"/>
      <c r="DRR432" s="570"/>
      <c r="DRS432" s="570"/>
      <c r="DRT432" s="570"/>
      <c r="DRU432" s="570"/>
      <c r="DRV432" s="570"/>
      <c r="DRW432" s="570"/>
      <c r="DRX432" s="570"/>
      <c r="DRY432" s="570"/>
      <c r="DRZ432" s="570"/>
      <c r="DSA432" s="570"/>
      <c r="DSB432" s="570"/>
      <c r="DSC432" s="570"/>
      <c r="DSD432" s="570"/>
      <c r="DSE432" s="570"/>
      <c r="DSF432" s="570"/>
      <c r="DSG432" s="570"/>
      <c r="DSH432" s="570"/>
      <c r="DSI432" s="570"/>
      <c r="DSJ432" s="570"/>
      <c r="DSK432" s="570"/>
      <c r="DSL432" s="570"/>
      <c r="DSM432" s="570"/>
      <c r="DSN432" s="570"/>
      <c r="DSO432" s="570"/>
      <c r="DSP432" s="570"/>
      <c r="DSQ432" s="570"/>
      <c r="DSR432" s="570"/>
      <c r="DSS432" s="570"/>
      <c r="DST432" s="570"/>
      <c r="DSU432" s="570"/>
      <c r="DSV432" s="570"/>
      <c r="DSW432" s="570"/>
      <c r="DSX432" s="570"/>
      <c r="DSY432" s="570"/>
      <c r="DSZ432" s="570"/>
      <c r="DTA432" s="570"/>
      <c r="DTB432" s="570"/>
      <c r="DTC432" s="570"/>
      <c r="DTD432" s="570"/>
      <c r="DTE432" s="570"/>
      <c r="DTF432" s="570"/>
      <c r="DTG432" s="570"/>
      <c r="DTH432" s="570"/>
      <c r="DTI432" s="570"/>
      <c r="DTJ432" s="570"/>
      <c r="DTK432" s="570"/>
      <c r="DTL432" s="570"/>
      <c r="DTM432" s="570"/>
      <c r="DTN432" s="570"/>
      <c r="DTO432" s="570"/>
      <c r="DTP432" s="570"/>
      <c r="DTQ432" s="570"/>
      <c r="DTR432" s="570"/>
      <c r="DTS432" s="570"/>
      <c r="DTT432" s="570"/>
      <c r="DTU432" s="570"/>
      <c r="DTV432" s="570"/>
      <c r="DTW432" s="570"/>
      <c r="DTX432" s="570"/>
      <c r="DTY432" s="570"/>
      <c r="DTZ432" s="570"/>
      <c r="DUA432" s="570"/>
      <c r="DUB432" s="570"/>
      <c r="DUC432" s="570"/>
      <c r="DUD432" s="570"/>
      <c r="DUE432" s="570"/>
      <c r="DUF432" s="570"/>
      <c r="DUG432" s="570"/>
      <c r="DUH432" s="570"/>
      <c r="DUI432" s="570"/>
      <c r="DUJ432" s="570"/>
      <c r="DUK432" s="570"/>
      <c r="DUL432" s="570"/>
      <c r="DUM432" s="570"/>
      <c r="DUN432" s="570"/>
      <c r="DUO432" s="570"/>
      <c r="DUP432" s="570"/>
      <c r="DUQ432" s="570"/>
      <c r="DUR432" s="570"/>
      <c r="DUS432" s="570"/>
      <c r="DUT432" s="570"/>
      <c r="DUU432" s="570"/>
      <c r="DUV432" s="570"/>
      <c r="DUW432" s="570"/>
      <c r="DUX432" s="570"/>
      <c r="DUY432" s="570"/>
      <c r="DUZ432" s="570"/>
      <c r="DVA432" s="570"/>
      <c r="DVB432" s="570"/>
      <c r="DVC432" s="570"/>
      <c r="DVD432" s="570"/>
      <c r="DVE432" s="570"/>
      <c r="DVF432" s="570"/>
      <c r="DVG432" s="570"/>
      <c r="DVH432" s="570"/>
      <c r="DVI432" s="570"/>
      <c r="DVJ432" s="570"/>
      <c r="DVK432" s="570"/>
      <c r="DVL432" s="570"/>
      <c r="DVM432" s="570"/>
      <c r="DVN432" s="570"/>
      <c r="DVO432" s="570"/>
      <c r="DVP432" s="570"/>
      <c r="DVQ432" s="570"/>
      <c r="DVR432" s="570"/>
      <c r="DVS432" s="570"/>
      <c r="DVT432" s="570"/>
      <c r="DVU432" s="570"/>
      <c r="DVV432" s="570"/>
      <c r="DVW432" s="570"/>
      <c r="DVX432" s="570"/>
      <c r="DVY432" s="570"/>
      <c r="DVZ432" s="570"/>
      <c r="DWA432" s="570"/>
      <c r="DWB432" s="570"/>
      <c r="DWC432" s="570"/>
      <c r="DWD432" s="570"/>
      <c r="DWE432" s="570"/>
      <c r="DWF432" s="570"/>
      <c r="DWG432" s="570"/>
      <c r="DWH432" s="570"/>
      <c r="DWI432" s="570"/>
      <c r="DWJ432" s="570"/>
      <c r="DWK432" s="570"/>
      <c r="DWL432" s="570"/>
      <c r="DWM432" s="570"/>
      <c r="DWN432" s="570"/>
      <c r="DWO432" s="570"/>
      <c r="DWP432" s="570"/>
      <c r="DWQ432" s="570"/>
      <c r="DWR432" s="570"/>
      <c r="DWS432" s="570"/>
      <c r="DWT432" s="570"/>
      <c r="DWU432" s="570"/>
      <c r="DWV432" s="570"/>
      <c r="DWW432" s="570"/>
      <c r="DWX432" s="570"/>
      <c r="DWY432" s="570"/>
      <c r="DWZ432" s="570"/>
      <c r="DXA432" s="570"/>
      <c r="DXB432" s="570"/>
      <c r="DXC432" s="570"/>
      <c r="DXD432" s="570"/>
      <c r="DXE432" s="570"/>
      <c r="DXF432" s="570"/>
      <c r="DXG432" s="570"/>
      <c r="DXH432" s="570"/>
      <c r="DXI432" s="570"/>
      <c r="DXJ432" s="570"/>
      <c r="DXK432" s="570"/>
      <c r="DXL432" s="570"/>
      <c r="DXM432" s="570"/>
      <c r="DXN432" s="570"/>
      <c r="DXO432" s="570"/>
      <c r="DXP432" s="570"/>
      <c r="DXQ432" s="570"/>
      <c r="DXR432" s="570"/>
      <c r="DXS432" s="570"/>
      <c r="DXT432" s="570"/>
      <c r="DXU432" s="570"/>
      <c r="DXV432" s="570"/>
      <c r="DXW432" s="570"/>
      <c r="DXX432" s="570"/>
      <c r="DXY432" s="570"/>
      <c r="DXZ432" s="570"/>
      <c r="DYA432" s="570"/>
      <c r="DYB432" s="570"/>
      <c r="DYC432" s="570"/>
      <c r="DYD432" s="570"/>
      <c r="DYE432" s="570"/>
      <c r="DYF432" s="570"/>
      <c r="DYG432" s="570"/>
      <c r="DYH432" s="570"/>
      <c r="DYI432" s="570"/>
      <c r="DYJ432" s="570"/>
      <c r="DYK432" s="570"/>
      <c r="DYL432" s="570"/>
      <c r="DYM432" s="570"/>
      <c r="DYN432" s="570"/>
      <c r="DYO432" s="570"/>
      <c r="DYP432" s="570"/>
      <c r="DYQ432" s="570"/>
      <c r="DYR432" s="570"/>
      <c r="DYS432" s="570"/>
      <c r="DYT432" s="570"/>
      <c r="DYU432" s="570"/>
      <c r="DYV432" s="570"/>
      <c r="DYW432" s="570"/>
      <c r="DYX432" s="570"/>
      <c r="DYY432" s="570"/>
      <c r="DYZ432" s="570"/>
      <c r="DZA432" s="570"/>
      <c r="DZB432" s="570"/>
      <c r="DZC432" s="570"/>
      <c r="DZD432" s="570"/>
      <c r="DZE432" s="570"/>
      <c r="DZF432" s="570"/>
      <c r="DZG432" s="570"/>
      <c r="DZH432" s="570"/>
      <c r="DZI432" s="570"/>
      <c r="DZJ432" s="570"/>
      <c r="DZK432" s="570"/>
      <c r="DZL432" s="570"/>
      <c r="DZM432" s="570"/>
      <c r="DZN432" s="570"/>
      <c r="DZO432" s="570"/>
      <c r="DZP432" s="570"/>
      <c r="DZQ432" s="570"/>
      <c r="DZR432" s="570"/>
      <c r="DZS432" s="570"/>
      <c r="DZT432" s="570"/>
      <c r="DZU432" s="570"/>
      <c r="DZV432" s="570"/>
      <c r="DZW432" s="570"/>
      <c r="DZX432" s="570"/>
      <c r="DZY432" s="570"/>
      <c r="DZZ432" s="570"/>
      <c r="EAA432" s="570"/>
      <c r="EAB432" s="570"/>
      <c r="EAC432" s="570"/>
      <c r="EAD432" s="570"/>
      <c r="EAE432" s="570"/>
      <c r="EAF432" s="570"/>
      <c r="EAG432" s="570"/>
      <c r="EAH432" s="570"/>
      <c r="EAI432" s="570"/>
      <c r="EAJ432" s="570"/>
      <c r="EAK432" s="570"/>
      <c r="EAL432" s="570"/>
      <c r="EAM432" s="570"/>
      <c r="EAN432" s="570"/>
      <c r="EAO432" s="570"/>
      <c r="EAP432" s="570"/>
      <c r="EAQ432" s="570"/>
      <c r="EAR432" s="570"/>
      <c r="EAS432" s="570"/>
      <c r="EAT432" s="570"/>
      <c r="EAU432" s="570"/>
      <c r="EAV432" s="570"/>
      <c r="EAW432" s="570"/>
      <c r="EAX432" s="570"/>
      <c r="EAY432" s="570"/>
      <c r="EAZ432" s="570"/>
      <c r="EBA432" s="570"/>
      <c r="EBB432" s="570"/>
      <c r="EBC432" s="570"/>
      <c r="EBD432" s="570"/>
      <c r="EBE432" s="570"/>
      <c r="EBF432" s="570"/>
      <c r="EBG432" s="570"/>
      <c r="EBH432" s="570"/>
      <c r="EBI432" s="570"/>
      <c r="EBJ432" s="570"/>
      <c r="EBK432" s="570"/>
      <c r="EBL432" s="570"/>
      <c r="EBM432" s="570"/>
      <c r="EBN432" s="570"/>
      <c r="EBO432" s="570"/>
      <c r="EBP432" s="570"/>
      <c r="EBQ432" s="570"/>
      <c r="EBR432" s="570"/>
      <c r="EBS432" s="570"/>
      <c r="EBT432" s="570"/>
      <c r="EBU432" s="570"/>
      <c r="EBV432" s="570"/>
      <c r="EBW432" s="570"/>
      <c r="EBX432" s="570"/>
      <c r="EBY432" s="570"/>
      <c r="EBZ432" s="570"/>
      <c r="ECA432" s="570"/>
      <c r="ECB432" s="570"/>
      <c r="ECC432" s="570"/>
      <c r="ECD432" s="570"/>
      <c r="ECE432" s="570"/>
      <c r="ECF432" s="570"/>
      <c r="ECG432" s="570"/>
      <c r="ECH432" s="570"/>
      <c r="ECI432" s="570"/>
      <c r="ECJ432" s="570"/>
      <c r="ECK432" s="570"/>
      <c r="ECL432" s="570"/>
      <c r="ECM432" s="570"/>
      <c r="ECN432" s="570"/>
      <c r="ECO432" s="570"/>
      <c r="ECP432" s="570"/>
      <c r="ECQ432" s="570"/>
      <c r="ECR432" s="570"/>
      <c r="ECS432" s="570"/>
      <c r="ECT432" s="570"/>
      <c r="ECU432" s="570"/>
      <c r="ECV432" s="570"/>
      <c r="ECW432" s="570"/>
      <c r="ECX432" s="570"/>
      <c r="ECY432" s="570"/>
      <c r="ECZ432" s="570"/>
      <c r="EDA432" s="570"/>
      <c r="EDB432" s="570"/>
      <c r="EDC432" s="570"/>
      <c r="EDD432" s="570"/>
      <c r="EDE432" s="570"/>
      <c r="EDF432" s="570"/>
      <c r="EDG432" s="570"/>
      <c r="EDH432" s="570"/>
      <c r="EDI432" s="570"/>
      <c r="EDJ432" s="570"/>
      <c r="EDK432" s="570"/>
      <c r="EDL432" s="570"/>
      <c r="EDM432" s="570"/>
      <c r="EDN432" s="570"/>
      <c r="EDO432" s="570"/>
      <c r="EDP432" s="570"/>
      <c r="EDQ432" s="570"/>
      <c r="EDR432" s="570"/>
      <c r="EDS432" s="570"/>
      <c r="EDT432" s="570"/>
      <c r="EDU432" s="570"/>
      <c r="EDV432" s="570"/>
      <c r="EDW432" s="570"/>
      <c r="EDX432" s="570"/>
      <c r="EDY432" s="570"/>
      <c r="EDZ432" s="570"/>
      <c r="EEA432" s="570"/>
      <c r="EEB432" s="570"/>
      <c r="EEC432" s="570"/>
      <c r="EED432" s="570"/>
      <c r="EEE432" s="570"/>
      <c r="EEF432" s="570"/>
      <c r="EEG432" s="570"/>
      <c r="EEH432" s="570"/>
      <c r="EEI432" s="570"/>
      <c r="EEJ432" s="570"/>
      <c r="EEK432" s="570"/>
      <c r="EEL432" s="570"/>
      <c r="EEM432" s="570"/>
      <c r="EEN432" s="570"/>
      <c r="EEO432" s="570"/>
      <c r="EEP432" s="570"/>
      <c r="EEQ432" s="570"/>
      <c r="EER432" s="570"/>
      <c r="EES432" s="570"/>
      <c r="EET432" s="570"/>
      <c r="EEU432" s="570"/>
      <c r="EEV432" s="570"/>
      <c r="EEW432" s="570"/>
      <c r="EEX432" s="570"/>
      <c r="EEY432" s="570"/>
      <c r="EEZ432" s="570"/>
      <c r="EFA432" s="570"/>
      <c r="EFB432" s="570"/>
      <c r="EFC432" s="570"/>
      <c r="EFD432" s="570"/>
      <c r="EFE432" s="570"/>
      <c r="EFF432" s="570"/>
      <c r="EFG432" s="570"/>
      <c r="EFH432" s="570"/>
      <c r="EFI432" s="570"/>
      <c r="EFJ432" s="570"/>
      <c r="EFK432" s="570"/>
      <c r="EFL432" s="570"/>
      <c r="EFM432" s="570"/>
      <c r="EFN432" s="570"/>
      <c r="EFO432" s="570"/>
      <c r="EFP432" s="570"/>
      <c r="EFQ432" s="570"/>
      <c r="EFR432" s="570"/>
      <c r="EFS432" s="570"/>
      <c r="EFT432" s="570"/>
      <c r="EFU432" s="570"/>
      <c r="EFV432" s="570"/>
      <c r="EFW432" s="570"/>
      <c r="EFX432" s="570"/>
      <c r="EFY432" s="570"/>
      <c r="EFZ432" s="570"/>
      <c r="EGA432" s="570"/>
      <c r="EGB432" s="570"/>
      <c r="EGC432" s="570"/>
      <c r="EGD432" s="570"/>
      <c r="EGE432" s="570"/>
      <c r="EGF432" s="570"/>
      <c r="EGG432" s="570"/>
      <c r="EGH432" s="570"/>
      <c r="EGI432" s="570"/>
      <c r="EGJ432" s="570"/>
      <c r="EGK432" s="570"/>
      <c r="EGL432" s="570"/>
      <c r="EGM432" s="570"/>
      <c r="EGN432" s="570"/>
      <c r="EGO432" s="570"/>
      <c r="EGP432" s="570"/>
      <c r="EGQ432" s="570"/>
      <c r="EGR432" s="570"/>
      <c r="EGS432" s="570"/>
      <c r="EGT432" s="570"/>
      <c r="EGU432" s="570"/>
      <c r="EGV432" s="570"/>
      <c r="EGW432" s="570"/>
      <c r="EGX432" s="570"/>
      <c r="EGY432" s="570"/>
      <c r="EGZ432" s="570"/>
      <c r="EHA432" s="570"/>
      <c r="EHB432" s="570"/>
      <c r="EHC432" s="570"/>
      <c r="EHD432" s="570"/>
      <c r="EHE432" s="570"/>
      <c r="EHF432" s="570"/>
      <c r="EHG432" s="570"/>
      <c r="EHH432" s="570"/>
      <c r="EHI432" s="570"/>
      <c r="EHJ432" s="570"/>
      <c r="EHK432" s="570"/>
      <c r="EHL432" s="570"/>
      <c r="EHM432" s="570"/>
      <c r="EHN432" s="570"/>
      <c r="EHO432" s="570"/>
      <c r="EHP432" s="570"/>
      <c r="EHQ432" s="570"/>
      <c r="EHR432" s="570"/>
      <c r="EHS432" s="570"/>
      <c r="EHT432" s="570"/>
      <c r="EHU432" s="570"/>
      <c r="EHV432" s="570"/>
      <c r="EHW432" s="570"/>
      <c r="EHX432" s="570"/>
      <c r="EHY432" s="570"/>
      <c r="EHZ432" s="570"/>
      <c r="EIA432" s="570"/>
      <c r="EIB432" s="570"/>
      <c r="EIC432" s="570"/>
      <c r="EID432" s="570"/>
      <c r="EIE432" s="570"/>
      <c r="EIF432" s="570"/>
      <c r="EIG432" s="570"/>
      <c r="EIH432" s="570"/>
      <c r="EII432" s="570"/>
      <c r="EIJ432" s="570"/>
      <c r="EIK432" s="570"/>
      <c r="EIL432" s="570"/>
      <c r="EIM432" s="570"/>
      <c r="EIN432" s="570"/>
      <c r="EIO432" s="570"/>
      <c r="EIP432" s="570"/>
      <c r="EIQ432" s="570"/>
      <c r="EIR432" s="570"/>
      <c r="EIS432" s="570"/>
      <c r="EIT432" s="570"/>
      <c r="EIU432" s="570"/>
      <c r="EIV432" s="570"/>
      <c r="EIW432" s="570"/>
      <c r="EIX432" s="570"/>
      <c r="EIY432" s="570"/>
      <c r="EIZ432" s="570"/>
      <c r="EJA432" s="570"/>
      <c r="EJB432" s="570"/>
      <c r="EJC432" s="570"/>
      <c r="EJD432" s="570"/>
      <c r="EJE432" s="570"/>
      <c r="EJF432" s="570"/>
      <c r="EJG432" s="570"/>
      <c r="EJH432" s="570"/>
      <c r="EJI432" s="570"/>
      <c r="EJJ432" s="570"/>
      <c r="EJK432" s="570"/>
      <c r="EJL432" s="570"/>
      <c r="EJM432" s="570"/>
      <c r="EJN432" s="570"/>
      <c r="EJO432" s="570"/>
      <c r="EJP432" s="570"/>
      <c r="EJQ432" s="570"/>
      <c r="EJR432" s="570"/>
      <c r="EJS432" s="570"/>
      <c r="EJT432" s="570"/>
      <c r="EJU432" s="570"/>
      <c r="EJV432" s="570"/>
      <c r="EJW432" s="570"/>
      <c r="EJX432" s="570"/>
      <c r="EJY432" s="570"/>
      <c r="EJZ432" s="570"/>
      <c r="EKA432" s="570"/>
      <c r="EKB432" s="570"/>
      <c r="EKC432" s="570"/>
      <c r="EKD432" s="570"/>
      <c r="EKE432" s="570"/>
      <c r="EKF432" s="570"/>
      <c r="EKG432" s="570"/>
      <c r="EKH432" s="570"/>
      <c r="EKI432" s="570"/>
      <c r="EKJ432" s="570"/>
      <c r="EKK432" s="570"/>
      <c r="EKL432" s="570"/>
      <c r="EKM432" s="570"/>
      <c r="EKN432" s="570"/>
      <c r="EKO432" s="570"/>
      <c r="EKP432" s="570"/>
      <c r="EKQ432" s="570"/>
      <c r="EKR432" s="570"/>
      <c r="EKS432" s="570"/>
      <c r="EKT432" s="570"/>
      <c r="EKU432" s="570"/>
      <c r="EKV432" s="570"/>
      <c r="EKW432" s="570"/>
      <c r="EKX432" s="570"/>
      <c r="EKY432" s="570"/>
      <c r="EKZ432" s="570"/>
      <c r="ELA432" s="570"/>
      <c r="ELB432" s="570"/>
      <c r="ELC432" s="570"/>
      <c r="ELD432" s="570"/>
      <c r="ELE432" s="570"/>
      <c r="ELF432" s="570"/>
      <c r="ELG432" s="570"/>
      <c r="ELH432" s="570"/>
      <c r="ELI432" s="570"/>
      <c r="ELJ432" s="570"/>
      <c r="ELK432" s="570"/>
      <c r="ELL432" s="570"/>
      <c r="ELM432" s="570"/>
      <c r="ELN432" s="570"/>
      <c r="ELO432" s="570"/>
      <c r="ELP432" s="570"/>
      <c r="ELQ432" s="570"/>
      <c r="ELR432" s="570"/>
      <c r="ELS432" s="570"/>
      <c r="ELT432" s="570"/>
      <c r="ELU432" s="570"/>
      <c r="ELV432" s="570"/>
      <c r="ELW432" s="570"/>
      <c r="ELX432" s="570"/>
      <c r="ELY432" s="570"/>
      <c r="ELZ432" s="570"/>
      <c r="EMA432" s="570"/>
      <c r="EMB432" s="570"/>
      <c r="EMC432" s="570"/>
      <c r="EMD432" s="570"/>
      <c r="EME432" s="570"/>
      <c r="EMF432" s="570"/>
      <c r="EMG432" s="570"/>
      <c r="EMH432" s="570"/>
      <c r="EMI432" s="570"/>
      <c r="EMJ432" s="570"/>
      <c r="EMK432" s="570"/>
      <c r="EML432" s="570"/>
      <c r="EMM432" s="570"/>
      <c r="EMN432" s="570"/>
      <c r="EMO432" s="570"/>
      <c r="EMP432" s="570"/>
      <c r="EMQ432" s="570"/>
      <c r="EMR432" s="570"/>
      <c r="EMS432" s="570"/>
      <c r="EMT432" s="570"/>
      <c r="EMU432" s="570"/>
      <c r="EMV432" s="570"/>
      <c r="EMW432" s="570"/>
      <c r="EMX432" s="570"/>
      <c r="EMY432" s="570"/>
      <c r="EMZ432" s="570"/>
      <c r="ENA432" s="570"/>
      <c r="ENB432" s="570"/>
      <c r="ENC432" s="570"/>
      <c r="END432" s="570"/>
      <c r="ENE432" s="570"/>
      <c r="ENF432" s="570"/>
      <c r="ENG432" s="570"/>
      <c r="ENH432" s="570"/>
      <c r="ENI432" s="570"/>
      <c r="ENJ432" s="570"/>
      <c r="ENK432" s="570"/>
      <c r="ENL432" s="570"/>
      <c r="ENM432" s="570"/>
      <c r="ENN432" s="570"/>
      <c r="ENO432" s="570"/>
      <c r="ENP432" s="570"/>
      <c r="ENQ432" s="570"/>
      <c r="ENR432" s="570"/>
      <c r="ENS432" s="570"/>
      <c r="ENT432" s="570"/>
      <c r="ENU432" s="570"/>
      <c r="ENV432" s="570"/>
      <c r="ENW432" s="570"/>
      <c r="ENX432" s="570"/>
      <c r="ENY432" s="570"/>
      <c r="ENZ432" s="570"/>
      <c r="EOA432" s="570"/>
      <c r="EOB432" s="570"/>
      <c r="EOC432" s="570"/>
      <c r="EOD432" s="570"/>
      <c r="EOE432" s="570"/>
      <c r="EOF432" s="570"/>
      <c r="EOG432" s="570"/>
      <c r="EOH432" s="570"/>
      <c r="EOI432" s="570"/>
      <c r="EOJ432" s="570"/>
      <c r="EOK432" s="570"/>
      <c r="EOL432" s="570"/>
      <c r="EOM432" s="570"/>
      <c r="EON432" s="570"/>
      <c r="EOO432" s="570"/>
      <c r="EOP432" s="570"/>
      <c r="EOQ432" s="570"/>
      <c r="EOR432" s="570"/>
      <c r="EOS432" s="570"/>
      <c r="EOT432" s="570"/>
      <c r="EOU432" s="570"/>
      <c r="EOV432" s="570"/>
      <c r="EOW432" s="570"/>
      <c r="EOX432" s="570"/>
      <c r="EOY432" s="570"/>
      <c r="EOZ432" s="570"/>
      <c r="EPA432" s="570"/>
      <c r="EPB432" s="570"/>
      <c r="EPC432" s="570"/>
      <c r="EPD432" s="570"/>
      <c r="EPE432" s="570"/>
      <c r="EPF432" s="570"/>
      <c r="EPG432" s="570"/>
      <c r="EPH432" s="570"/>
      <c r="EPI432" s="570"/>
      <c r="EPJ432" s="570"/>
      <c r="EPK432" s="570"/>
      <c r="EPL432" s="570"/>
      <c r="EPM432" s="570"/>
      <c r="EPN432" s="570"/>
      <c r="EPO432" s="570"/>
      <c r="EPP432" s="570"/>
      <c r="EPQ432" s="570"/>
      <c r="EPR432" s="570"/>
      <c r="EPS432" s="570"/>
      <c r="EPT432" s="570"/>
      <c r="EPU432" s="570"/>
      <c r="EPV432" s="570"/>
      <c r="EPW432" s="570"/>
      <c r="EPX432" s="570"/>
      <c r="EPY432" s="570"/>
      <c r="EPZ432" s="570"/>
      <c r="EQA432" s="570"/>
      <c r="EQB432" s="570"/>
      <c r="EQC432" s="570"/>
      <c r="EQD432" s="570"/>
      <c r="EQE432" s="570"/>
      <c r="EQF432" s="570"/>
      <c r="EQG432" s="570"/>
      <c r="EQH432" s="570"/>
      <c r="EQI432" s="570"/>
      <c r="EQJ432" s="570"/>
      <c r="EQK432" s="570"/>
      <c r="EQL432" s="570"/>
      <c r="EQM432" s="570"/>
      <c r="EQN432" s="570"/>
      <c r="EQO432" s="570"/>
      <c r="EQP432" s="570"/>
      <c r="EQQ432" s="570"/>
      <c r="EQR432" s="570"/>
      <c r="EQS432" s="570"/>
      <c r="EQT432" s="570"/>
      <c r="EQU432" s="570"/>
      <c r="EQV432" s="570"/>
      <c r="EQW432" s="570"/>
      <c r="EQX432" s="570"/>
      <c r="EQY432" s="570"/>
      <c r="EQZ432" s="570"/>
      <c r="ERA432" s="570"/>
      <c r="ERB432" s="570"/>
      <c r="ERC432" s="570"/>
      <c r="ERD432" s="570"/>
      <c r="ERE432" s="570"/>
      <c r="ERF432" s="570"/>
      <c r="ERG432" s="570"/>
      <c r="ERH432" s="570"/>
      <c r="ERI432" s="570"/>
      <c r="ERJ432" s="570"/>
      <c r="ERK432" s="570"/>
      <c r="ERL432" s="570"/>
      <c r="ERM432" s="570"/>
      <c r="ERN432" s="570"/>
      <c r="ERO432" s="570"/>
      <c r="ERP432" s="570"/>
      <c r="ERQ432" s="570"/>
      <c r="ERR432" s="570"/>
      <c r="ERS432" s="570"/>
      <c r="ERT432" s="570"/>
      <c r="ERU432" s="570"/>
      <c r="ERV432" s="570"/>
      <c r="ERW432" s="570"/>
      <c r="ERX432" s="570"/>
      <c r="ERY432" s="570"/>
      <c r="ERZ432" s="570"/>
      <c r="ESA432" s="570"/>
      <c r="ESB432" s="570"/>
      <c r="ESC432" s="570"/>
      <c r="ESD432" s="570"/>
      <c r="ESE432" s="570"/>
      <c r="ESF432" s="570"/>
      <c r="ESG432" s="570"/>
      <c r="ESH432" s="570"/>
      <c r="ESI432" s="570"/>
      <c r="ESJ432" s="570"/>
      <c r="ESK432" s="570"/>
      <c r="ESL432" s="570"/>
      <c r="ESM432" s="570"/>
      <c r="ESN432" s="570"/>
      <c r="ESO432" s="570"/>
      <c r="ESP432" s="570"/>
      <c r="ESQ432" s="570"/>
      <c r="ESR432" s="570"/>
      <c r="ESS432" s="570"/>
      <c r="EST432" s="570"/>
      <c r="ESU432" s="570"/>
      <c r="ESV432" s="570"/>
      <c r="ESW432" s="570"/>
      <c r="ESX432" s="570"/>
      <c r="ESY432" s="570"/>
      <c r="ESZ432" s="570"/>
      <c r="ETA432" s="570"/>
      <c r="ETB432" s="570"/>
      <c r="ETC432" s="570"/>
      <c r="ETD432" s="570"/>
      <c r="ETE432" s="570"/>
      <c r="ETF432" s="570"/>
      <c r="ETG432" s="570"/>
      <c r="ETH432" s="570"/>
      <c r="ETI432" s="570"/>
      <c r="ETJ432" s="570"/>
      <c r="ETK432" s="570"/>
      <c r="ETL432" s="570"/>
      <c r="ETM432" s="570"/>
      <c r="ETN432" s="570"/>
      <c r="ETO432" s="570"/>
      <c r="ETP432" s="570"/>
      <c r="ETQ432" s="570"/>
      <c r="ETR432" s="570"/>
      <c r="ETS432" s="570"/>
      <c r="ETT432" s="570"/>
      <c r="ETU432" s="570"/>
      <c r="ETV432" s="570"/>
      <c r="ETW432" s="570"/>
      <c r="ETX432" s="570"/>
      <c r="ETY432" s="570"/>
      <c r="ETZ432" s="570"/>
      <c r="EUA432" s="570"/>
      <c r="EUB432" s="570"/>
      <c r="EUC432" s="570"/>
      <c r="EUD432" s="570"/>
      <c r="EUE432" s="570"/>
      <c r="EUF432" s="570"/>
      <c r="EUG432" s="570"/>
      <c r="EUH432" s="570"/>
      <c r="EUI432" s="570"/>
      <c r="EUJ432" s="570"/>
      <c r="EUK432" s="570"/>
      <c r="EUL432" s="570"/>
      <c r="EUM432" s="570"/>
      <c r="EUN432" s="570"/>
      <c r="EUO432" s="570"/>
      <c r="EUP432" s="570"/>
      <c r="EUQ432" s="570"/>
      <c r="EUR432" s="570"/>
      <c r="EUS432" s="570"/>
      <c r="EUT432" s="570"/>
      <c r="EUU432" s="570"/>
      <c r="EUV432" s="570"/>
      <c r="EUW432" s="570"/>
      <c r="EUX432" s="570"/>
      <c r="EUY432" s="570"/>
      <c r="EUZ432" s="570"/>
      <c r="EVA432" s="570"/>
      <c r="EVB432" s="570"/>
      <c r="EVC432" s="570"/>
      <c r="EVD432" s="570"/>
      <c r="EVE432" s="570"/>
      <c r="EVF432" s="570"/>
      <c r="EVG432" s="570"/>
      <c r="EVH432" s="570"/>
      <c r="EVI432" s="570"/>
      <c r="EVJ432" s="570"/>
      <c r="EVK432" s="570"/>
      <c r="EVL432" s="570"/>
      <c r="EVM432" s="570"/>
      <c r="EVN432" s="570"/>
      <c r="EVO432" s="570"/>
      <c r="EVP432" s="570"/>
      <c r="EVQ432" s="570"/>
      <c r="EVR432" s="570"/>
      <c r="EVS432" s="570"/>
      <c r="EVT432" s="570"/>
      <c r="EVU432" s="570"/>
      <c r="EVV432" s="570"/>
      <c r="EVW432" s="570"/>
      <c r="EVX432" s="570"/>
      <c r="EVY432" s="570"/>
      <c r="EVZ432" s="570"/>
      <c r="EWA432" s="570"/>
      <c r="EWB432" s="570"/>
      <c r="EWC432" s="570"/>
      <c r="EWD432" s="570"/>
      <c r="EWE432" s="570"/>
      <c r="EWF432" s="570"/>
      <c r="EWG432" s="570"/>
      <c r="EWH432" s="570"/>
      <c r="EWI432" s="570"/>
      <c r="EWJ432" s="570"/>
      <c r="EWK432" s="570"/>
      <c r="EWL432" s="570"/>
      <c r="EWM432" s="570"/>
      <c r="EWN432" s="570"/>
      <c r="EWO432" s="570"/>
      <c r="EWP432" s="570"/>
      <c r="EWQ432" s="570"/>
      <c r="EWR432" s="570"/>
      <c r="EWS432" s="570"/>
      <c r="EWT432" s="570"/>
      <c r="EWU432" s="570"/>
      <c r="EWV432" s="570"/>
      <c r="EWW432" s="570"/>
      <c r="EWX432" s="570"/>
      <c r="EWY432" s="570"/>
      <c r="EWZ432" s="570"/>
      <c r="EXA432" s="570"/>
      <c r="EXB432" s="570"/>
      <c r="EXC432" s="570"/>
      <c r="EXD432" s="570"/>
      <c r="EXE432" s="570"/>
      <c r="EXF432" s="570"/>
      <c r="EXG432" s="570"/>
      <c r="EXH432" s="570"/>
      <c r="EXI432" s="570"/>
      <c r="EXJ432" s="570"/>
      <c r="EXK432" s="570"/>
      <c r="EXL432" s="570"/>
      <c r="EXM432" s="570"/>
      <c r="EXN432" s="570"/>
      <c r="EXO432" s="570"/>
      <c r="EXP432" s="570"/>
      <c r="EXQ432" s="570"/>
      <c r="EXR432" s="570"/>
      <c r="EXS432" s="570"/>
      <c r="EXT432" s="570"/>
      <c r="EXU432" s="570"/>
      <c r="EXV432" s="570"/>
      <c r="EXW432" s="570"/>
      <c r="EXX432" s="570"/>
      <c r="EXY432" s="570"/>
      <c r="EXZ432" s="570"/>
      <c r="EYA432" s="570"/>
      <c r="EYB432" s="570"/>
      <c r="EYC432" s="570"/>
      <c r="EYD432" s="570"/>
      <c r="EYE432" s="570"/>
      <c r="EYF432" s="570"/>
      <c r="EYG432" s="570"/>
      <c r="EYH432" s="570"/>
      <c r="EYI432" s="570"/>
      <c r="EYJ432" s="570"/>
      <c r="EYK432" s="570"/>
      <c r="EYL432" s="570"/>
      <c r="EYM432" s="570"/>
      <c r="EYN432" s="570"/>
      <c r="EYO432" s="570"/>
      <c r="EYP432" s="570"/>
      <c r="EYQ432" s="570"/>
      <c r="EYR432" s="570"/>
      <c r="EYS432" s="570"/>
      <c r="EYT432" s="570"/>
      <c r="EYU432" s="570"/>
      <c r="EYV432" s="570"/>
      <c r="EYW432" s="570"/>
      <c r="EYX432" s="570"/>
      <c r="EYY432" s="570"/>
      <c r="EYZ432" s="570"/>
      <c r="EZA432" s="570"/>
      <c r="EZB432" s="570"/>
      <c r="EZC432" s="570"/>
      <c r="EZD432" s="570"/>
      <c r="EZE432" s="570"/>
      <c r="EZF432" s="570"/>
      <c r="EZG432" s="570"/>
      <c r="EZH432" s="570"/>
      <c r="EZI432" s="570"/>
      <c r="EZJ432" s="570"/>
      <c r="EZK432" s="570"/>
      <c r="EZL432" s="570"/>
      <c r="EZM432" s="570"/>
      <c r="EZN432" s="570"/>
      <c r="EZO432" s="570"/>
      <c r="EZP432" s="570"/>
      <c r="EZQ432" s="570"/>
      <c r="EZR432" s="570"/>
      <c r="EZS432" s="570"/>
      <c r="EZT432" s="570"/>
      <c r="EZU432" s="570"/>
      <c r="EZV432" s="570"/>
      <c r="EZW432" s="570"/>
      <c r="EZX432" s="570"/>
      <c r="EZY432" s="570"/>
      <c r="EZZ432" s="570"/>
      <c r="FAA432" s="570"/>
      <c r="FAB432" s="570"/>
      <c r="FAC432" s="570"/>
      <c r="FAD432" s="570"/>
      <c r="FAE432" s="570"/>
      <c r="FAF432" s="570"/>
      <c r="FAG432" s="570"/>
      <c r="FAH432" s="570"/>
      <c r="FAI432" s="570"/>
      <c r="FAJ432" s="570"/>
      <c r="FAK432" s="570"/>
      <c r="FAL432" s="570"/>
      <c r="FAM432" s="570"/>
      <c r="FAN432" s="570"/>
      <c r="FAO432" s="570"/>
      <c r="FAP432" s="570"/>
      <c r="FAQ432" s="570"/>
      <c r="FAR432" s="570"/>
      <c r="FAS432" s="570"/>
      <c r="FAT432" s="570"/>
      <c r="FAU432" s="570"/>
      <c r="FAV432" s="570"/>
      <c r="FAW432" s="570"/>
      <c r="FAX432" s="570"/>
      <c r="FAY432" s="570"/>
      <c r="FAZ432" s="570"/>
      <c r="FBA432" s="570"/>
      <c r="FBB432" s="570"/>
      <c r="FBC432" s="570"/>
      <c r="FBD432" s="570"/>
      <c r="FBE432" s="570"/>
      <c r="FBF432" s="570"/>
      <c r="FBG432" s="570"/>
      <c r="FBH432" s="570"/>
      <c r="FBI432" s="570"/>
      <c r="FBJ432" s="570"/>
      <c r="FBK432" s="570"/>
      <c r="FBL432" s="570"/>
      <c r="FBM432" s="570"/>
      <c r="FBN432" s="570"/>
      <c r="FBO432" s="570"/>
      <c r="FBP432" s="570"/>
      <c r="FBQ432" s="570"/>
      <c r="FBR432" s="570"/>
      <c r="FBS432" s="570"/>
      <c r="FBT432" s="570"/>
      <c r="FBU432" s="570"/>
      <c r="FBV432" s="570"/>
      <c r="FBW432" s="570"/>
      <c r="FBX432" s="570"/>
      <c r="FBY432" s="570"/>
      <c r="FBZ432" s="570"/>
      <c r="FCA432" s="570"/>
      <c r="FCB432" s="570"/>
      <c r="FCC432" s="570"/>
      <c r="FCD432" s="570"/>
      <c r="FCE432" s="570"/>
      <c r="FCF432" s="570"/>
      <c r="FCG432" s="570"/>
      <c r="FCH432" s="570"/>
      <c r="FCI432" s="570"/>
      <c r="FCJ432" s="570"/>
      <c r="FCK432" s="570"/>
      <c r="FCL432" s="570"/>
      <c r="FCM432" s="570"/>
      <c r="FCN432" s="570"/>
      <c r="FCO432" s="570"/>
      <c r="FCP432" s="570"/>
      <c r="FCQ432" s="570"/>
      <c r="FCR432" s="570"/>
      <c r="FCS432" s="570"/>
      <c r="FCT432" s="570"/>
      <c r="FCU432" s="570"/>
      <c r="FCV432" s="570"/>
      <c r="FCW432" s="570"/>
      <c r="FCX432" s="570"/>
      <c r="FCY432" s="570"/>
      <c r="FCZ432" s="570"/>
      <c r="FDA432" s="570"/>
      <c r="FDB432" s="570"/>
      <c r="FDC432" s="570"/>
      <c r="FDD432" s="570"/>
      <c r="FDE432" s="570"/>
      <c r="FDF432" s="570"/>
      <c r="FDG432" s="570"/>
      <c r="FDH432" s="570"/>
      <c r="FDI432" s="570"/>
      <c r="FDJ432" s="570"/>
      <c r="FDK432" s="570"/>
      <c r="FDL432" s="570"/>
      <c r="FDM432" s="570"/>
      <c r="FDN432" s="570"/>
      <c r="FDO432" s="570"/>
      <c r="FDP432" s="570"/>
      <c r="FDQ432" s="570"/>
      <c r="FDR432" s="570"/>
      <c r="FDS432" s="570"/>
      <c r="FDT432" s="570"/>
      <c r="FDU432" s="570"/>
      <c r="FDV432" s="570"/>
      <c r="FDW432" s="570"/>
      <c r="FDX432" s="570"/>
      <c r="FDY432" s="570"/>
      <c r="FDZ432" s="570"/>
      <c r="FEA432" s="570"/>
      <c r="FEB432" s="570"/>
      <c r="FEC432" s="570"/>
      <c r="FED432" s="570"/>
      <c r="FEE432" s="570"/>
      <c r="FEF432" s="570"/>
      <c r="FEG432" s="570"/>
      <c r="FEH432" s="570"/>
      <c r="FEI432" s="570"/>
      <c r="FEJ432" s="570"/>
      <c r="FEK432" s="570"/>
      <c r="FEL432" s="570"/>
      <c r="FEM432" s="570"/>
      <c r="FEN432" s="570"/>
      <c r="FEO432" s="570"/>
      <c r="FEP432" s="570"/>
      <c r="FEQ432" s="570"/>
      <c r="FER432" s="570"/>
      <c r="FES432" s="570"/>
      <c r="FET432" s="570"/>
      <c r="FEU432" s="570"/>
      <c r="FEV432" s="570"/>
      <c r="FEW432" s="570"/>
      <c r="FEX432" s="570"/>
      <c r="FEY432" s="570"/>
      <c r="FEZ432" s="570"/>
      <c r="FFA432" s="570"/>
      <c r="FFB432" s="570"/>
      <c r="FFC432" s="570"/>
      <c r="FFD432" s="570"/>
      <c r="FFE432" s="570"/>
      <c r="FFF432" s="570"/>
      <c r="FFG432" s="570"/>
      <c r="FFH432" s="570"/>
      <c r="FFI432" s="570"/>
      <c r="FFJ432" s="570"/>
      <c r="FFK432" s="570"/>
      <c r="FFL432" s="570"/>
      <c r="FFM432" s="570"/>
      <c r="FFN432" s="570"/>
      <c r="FFO432" s="570"/>
      <c r="FFP432" s="570"/>
      <c r="FFQ432" s="570"/>
      <c r="FFR432" s="570"/>
      <c r="FFS432" s="570"/>
      <c r="FFT432" s="570"/>
      <c r="FFU432" s="570"/>
      <c r="FFV432" s="570"/>
      <c r="FFW432" s="570"/>
      <c r="FFX432" s="570"/>
      <c r="FFY432" s="570"/>
      <c r="FFZ432" s="570"/>
      <c r="FGA432" s="570"/>
      <c r="FGB432" s="570"/>
      <c r="FGC432" s="570"/>
      <c r="FGD432" s="570"/>
      <c r="FGE432" s="570"/>
      <c r="FGF432" s="570"/>
      <c r="FGG432" s="570"/>
      <c r="FGH432" s="570"/>
      <c r="FGI432" s="570"/>
      <c r="FGJ432" s="570"/>
      <c r="FGK432" s="570"/>
      <c r="FGL432" s="570"/>
      <c r="FGM432" s="570"/>
      <c r="FGN432" s="570"/>
      <c r="FGO432" s="570"/>
      <c r="FGP432" s="570"/>
      <c r="FGQ432" s="570"/>
      <c r="FGR432" s="570"/>
      <c r="FGS432" s="570"/>
      <c r="FGT432" s="570"/>
      <c r="FGU432" s="570"/>
      <c r="FGV432" s="570"/>
      <c r="FGW432" s="570"/>
      <c r="FGX432" s="570"/>
      <c r="FGY432" s="570"/>
      <c r="FGZ432" s="570"/>
      <c r="FHA432" s="570"/>
      <c r="FHB432" s="570"/>
      <c r="FHC432" s="570"/>
      <c r="FHD432" s="570"/>
      <c r="FHE432" s="570"/>
      <c r="FHF432" s="570"/>
      <c r="FHG432" s="570"/>
      <c r="FHH432" s="570"/>
      <c r="FHI432" s="570"/>
      <c r="FHJ432" s="570"/>
      <c r="FHK432" s="570"/>
      <c r="FHL432" s="570"/>
      <c r="FHM432" s="570"/>
      <c r="FHN432" s="570"/>
      <c r="FHO432" s="570"/>
      <c r="FHP432" s="570"/>
      <c r="FHQ432" s="570"/>
      <c r="FHR432" s="570"/>
      <c r="FHS432" s="570"/>
      <c r="FHT432" s="570"/>
      <c r="FHU432" s="570"/>
      <c r="FHV432" s="570"/>
      <c r="FHW432" s="570"/>
      <c r="FHX432" s="570"/>
      <c r="FHY432" s="570"/>
      <c r="FHZ432" s="570"/>
      <c r="FIA432" s="570"/>
      <c r="FIB432" s="570"/>
      <c r="FIC432" s="570"/>
      <c r="FID432" s="570"/>
      <c r="FIE432" s="570"/>
      <c r="FIF432" s="570"/>
      <c r="FIG432" s="570"/>
      <c r="FIH432" s="570"/>
      <c r="FII432" s="570"/>
      <c r="FIJ432" s="570"/>
      <c r="FIK432" s="570"/>
      <c r="FIL432" s="570"/>
      <c r="FIM432" s="570"/>
      <c r="FIN432" s="570"/>
      <c r="FIO432" s="570"/>
      <c r="FIP432" s="570"/>
      <c r="FIQ432" s="570"/>
      <c r="FIR432" s="570"/>
      <c r="FIS432" s="570"/>
      <c r="FIT432" s="570"/>
      <c r="FIU432" s="570"/>
      <c r="FIV432" s="570"/>
      <c r="FIW432" s="570"/>
      <c r="FIX432" s="570"/>
      <c r="FIY432" s="570"/>
      <c r="FIZ432" s="570"/>
      <c r="FJA432" s="570"/>
      <c r="FJB432" s="570"/>
      <c r="FJC432" s="570"/>
      <c r="FJD432" s="570"/>
      <c r="FJE432" s="570"/>
      <c r="FJF432" s="570"/>
      <c r="FJG432" s="570"/>
      <c r="FJH432" s="570"/>
      <c r="FJI432" s="570"/>
      <c r="FJJ432" s="570"/>
      <c r="FJK432" s="570"/>
      <c r="FJL432" s="570"/>
      <c r="FJM432" s="570"/>
      <c r="FJN432" s="570"/>
      <c r="FJO432" s="570"/>
      <c r="FJP432" s="570"/>
      <c r="FJQ432" s="570"/>
      <c r="FJR432" s="570"/>
      <c r="FJS432" s="570"/>
      <c r="FJT432" s="570"/>
      <c r="FJU432" s="570"/>
      <c r="FJV432" s="570"/>
      <c r="FJW432" s="570"/>
      <c r="FJX432" s="570"/>
      <c r="FJY432" s="570"/>
      <c r="FJZ432" s="570"/>
      <c r="FKA432" s="570"/>
      <c r="FKB432" s="570"/>
      <c r="FKC432" s="570"/>
      <c r="FKD432" s="570"/>
      <c r="FKE432" s="570"/>
      <c r="FKF432" s="570"/>
      <c r="FKG432" s="570"/>
      <c r="FKH432" s="570"/>
      <c r="FKI432" s="570"/>
      <c r="FKJ432" s="570"/>
      <c r="FKK432" s="570"/>
      <c r="FKL432" s="570"/>
      <c r="FKM432" s="570"/>
      <c r="FKN432" s="570"/>
      <c r="FKO432" s="570"/>
      <c r="FKP432" s="570"/>
      <c r="FKQ432" s="570"/>
      <c r="FKR432" s="570"/>
      <c r="FKS432" s="570"/>
      <c r="FKT432" s="570"/>
      <c r="FKU432" s="570"/>
      <c r="FKV432" s="570"/>
      <c r="FKW432" s="570"/>
      <c r="FKX432" s="570"/>
      <c r="FKY432" s="570"/>
      <c r="FKZ432" s="570"/>
      <c r="FLA432" s="570"/>
      <c r="FLB432" s="570"/>
      <c r="FLC432" s="570"/>
      <c r="FLD432" s="570"/>
      <c r="FLE432" s="570"/>
      <c r="FLF432" s="570"/>
      <c r="FLG432" s="570"/>
      <c r="FLH432" s="570"/>
      <c r="FLI432" s="570"/>
      <c r="FLJ432" s="570"/>
      <c r="FLK432" s="570"/>
      <c r="FLL432" s="570"/>
      <c r="FLM432" s="570"/>
      <c r="FLN432" s="570"/>
      <c r="FLO432" s="570"/>
      <c r="FLP432" s="570"/>
      <c r="FLQ432" s="570"/>
      <c r="FLR432" s="570"/>
      <c r="FLS432" s="570"/>
      <c r="FLT432" s="570"/>
      <c r="FLU432" s="570"/>
      <c r="FLV432" s="570"/>
      <c r="FLW432" s="570"/>
      <c r="FLX432" s="570"/>
      <c r="FLY432" s="570"/>
      <c r="FLZ432" s="570"/>
      <c r="FMA432" s="570"/>
      <c r="FMB432" s="570"/>
      <c r="FMC432" s="570"/>
      <c r="FMD432" s="570"/>
      <c r="FME432" s="570"/>
      <c r="FMF432" s="570"/>
      <c r="FMG432" s="570"/>
      <c r="FMH432" s="570"/>
      <c r="FMI432" s="570"/>
      <c r="FMJ432" s="570"/>
      <c r="FMK432" s="570"/>
      <c r="FML432" s="570"/>
      <c r="FMM432" s="570"/>
      <c r="FMN432" s="570"/>
      <c r="FMO432" s="570"/>
      <c r="FMP432" s="570"/>
      <c r="FMQ432" s="570"/>
      <c r="FMR432" s="570"/>
      <c r="FMS432" s="570"/>
      <c r="FMT432" s="570"/>
      <c r="FMU432" s="570"/>
      <c r="FMV432" s="570"/>
      <c r="FMW432" s="570"/>
      <c r="FMX432" s="570"/>
      <c r="FMY432" s="570"/>
      <c r="FMZ432" s="570"/>
      <c r="FNA432" s="570"/>
      <c r="FNB432" s="570"/>
      <c r="FNC432" s="570"/>
      <c r="FND432" s="570"/>
      <c r="FNE432" s="570"/>
      <c r="FNF432" s="570"/>
      <c r="FNG432" s="570"/>
      <c r="FNH432" s="570"/>
      <c r="FNI432" s="570"/>
      <c r="FNJ432" s="570"/>
      <c r="FNK432" s="570"/>
      <c r="FNL432" s="570"/>
      <c r="FNM432" s="570"/>
      <c r="FNN432" s="570"/>
      <c r="FNO432" s="570"/>
      <c r="FNP432" s="570"/>
      <c r="FNQ432" s="570"/>
      <c r="FNR432" s="570"/>
      <c r="FNS432" s="570"/>
      <c r="FNT432" s="570"/>
      <c r="FNU432" s="570"/>
      <c r="FNV432" s="570"/>
      <c r="FNW432" s="570"/>
      <c r="FNX432" s="570"/>
      <c r="FNY432" s="570"/>
      <c r="FNZ432" s="570"/>
      <c r="FOA432" s="570"/>
      <c r="FOB432" s="570"/>
      <c r="FOC432" s="570"/>
      <c r="FOD432" s="570"/>
      <c r="FOE432" s="570"/>
      <c r="FOF432" s="570"/>
      <c r="FOG432" s="570"/>
      <c r="FOH432" s="570"/>
      <c r="FOI432" s="570"/>
      <c r="FOJ432" s="570"/>
      <c r="FOK432" s="570"/>
      <c r="FOL432" s="570"/>
      <c r="FOM432" s="570"/>
      <c r="FON432" s="570"/>
      <c r="FOO432" s="570"/>
      <c r="FOP432" s="570"/>
      <c r="FOQ432" s="570"/>
      <c r="FOR432" s="570"/>
      <c r="FOS432" s="570"/>
      <c r="FOT432" s="570"/>
      <c r="FOU432" s="570"/>
      <c r="FOV432" s="570"/>
      <c r="FOW432" s="570"/>
      <c r="FOX432" s="570"/>
      <c r="FOY432" s="570"/>
      <c r="FOZ432" s="570"/>
      <c r="FPA432" s="570"/>
      <c r="FPB432" s="570"/>
      <c r="FPC432" s="570"/>
      <c r="FPD432" s="570"/>
      <c r="FPE432" s="570"/>
      <c r="FPF432" s="570"/>
      <c r="FPG432" s="570"/>
      <c r="FPH432" s="570"/>
      <c r="FPI432" s="570"/>
      <c r="FPJ432" s="570"/>
      <c r="FPK432" s="570"/>
      <c r="FPL432" s="570"/>
      <c r="FPM432" s="570"/>
      <c r="FPN432" s="570"/>
      <c r="FPO432" s="570"/>
      <c r="FPP432" s="570"/>
      <c r="FPQ432" s="570"/>
      <c r="FPR432" s="570"/>
      <c r="FPS432" s="570"/>
      <c r="FPT432" s="570"/>
      <c r="FPU432" s="570"/>
      <c r="FPV432" s="570"/>
      <c r="FPW432" s="570"/>
      <c r="FPX432" s="570"/>
      <c r="FPY432" s="570"/>
      <c r="FPZ432" s="570"/>
      <c r="FQA432" s="570"/>
      <c r="FQB432" s="570"/>
      <c r="FQC432" s="570"/>
      <c r="FQD432" s="570"/>
      <c r="FQE432" s="570"/>
      <c r="FQF432" s="570"/>
      <c r="FQG432" s="570"/>
      <c r="FQH432" s="570"/>
      <c r="FQI432" s="570"/>
      <c r="FQJ432" s="570"/>
      <c r="FQK432" s="570"/>
      <c r="FQL432" s="570"/>
      <c r="FQM432" s="570"/>
      <c r="FQN432" s="570"/>
      <c r="FQO432" s="570"/>
      <c r="FQP432" s="570"/>
      <c r="FQQ432" s="570"/>
      <c r="FQR432" s="570"/>
      <c r="FQS432" s="570"/>
      <c r="FQT432" s="570"/>
      <c r="FQU432" s="570"/>
      <c r="FQV432" s="570"/>
      <c r="FQW432" s="570"/>
      <c r="FQX432" s="570"/>
      <c r="FQY432" s="570"/>
      <c r="FQZ432" s="570"/>
      <c r="FRA432" s="570"/>
      <c r="FRB432" s="570"/>
      <c r="FRC432" s="570"/>
      <c r="FRD432" s="570"/>
      <c r="FRE432" s="570"/>
      <c r="FRF432" s="570"/>
      <c r="FRG432" s="570"/>
      <c r="FRH432" s="570"/>
      <c r="FRI432" s="570"/>
      <c r="FRJ432" s="570"/>
      <c r="FRK432" s="570"/>
      <c r="FRL432" s="570"/>
      <c r="FRM432" s="570"/>
      <c r="FRN432" s="570"/>
      <c r="FRO432" s="570"/>
      <c r="FRP432" s="570"/>
      <c r="FRQ432" s="570"/>
      <c r="FRR432" s="570"/>
      <c r="FRS432" s="570"/>
      <c r="FRT432" s="570"/>
      <c r="FRU432" s="570"/>
      <c r="FRV432" s="570"/>
      <c r="FRW432" s="570"/>
      <c r="FRX432" s="570"/>
      <c r="FRY432" s="570"/>
      <c r="FRZ432" s="570"/>
      <c r="FSA432" s="570"/>
      <c r="FSB432" s="570"/>
      <c r="FSC432" s="570"/>
      <c r="FSD432" s="570"/>
      <c r="FSE432" s="570"/>
      <c r="FSF432" s="570"/>
      <c r="FSG432" s="570"/>
      <c r="FSH432" s="570"/>
      <c r="FSI432" s="570"/>
      <c r="FSJ432" s="570"/>
      <c r="FSK432" s="570"/>
      <c r="FSL432" s="570"/>
      <c r="FSM432" s="570"/>
      <c r="FSN432" s="570"/>
      <c r="FSO432" s="570"/>
      <c r="FSP432" s="570"/>
      <c r="FSQ432" s="570"/>
      <c r="FSR432" s="570"/>
      <c r="FSS432" s="570"/>
      <c r="FST432" s="570"/>
      <c r="FSU432" s="570"/>
      <c r="FSV432" s="570"/>
      <c r="FSW432" s="570"/>
      <c r="FSX432" s="570"/>
      <c r="FSY432" s="570"/>
      <c r="FSZ432" s="570"/>
      <c r="FTA432" s="570"/>
      <c r="FTB432" s="570"/>
      <c r="FTC432" s="570"/>
      <c r="FTD432" s="570"/>
      <c r="FTE432" s="570"/>
      <c r="FTF432" s="570"/>
      <c r="FTG432" s="570"/>
      <c r="FTH432" s="570"/>
      <c r="FTI432" s="570"/>
      <c r="FTJ432" s="570"/>
      <c r="FTK432" s="570"/>
      <c r="FTL432" s="570"/>
      <c r="FTM432" s="570"/>
      <c r="FTN432" s="570"/>
      <c r="FTO432" s="570"/>
      <c r="FTP432" s="570"/>
      <c r="FTQ432" s="570"/>
      <c r="FTR432" s="570"/>
      <c r="FTS432" s="570"/>
      <c r="FTT432" s="570"/>
      <c r="FTU432" s="570"/>
      <c r="FTV432" s="570"/>
      <c r="FTW432" s="570"/>
      <c r="FTX432" s="570"/>
      <c r="FTY432" s="570"/>
      <c r="FTZ432" s="570"/>
      <c r="FUA432" s="570"/>
      <c r="FUB432" s="570"/>
      <c r="FUC432" s="570"/>
      <c r="FUD432" s="570"/>
      <c r="FUE432" s="570"/>
      <c r="FUF432" s="570"/>
      <c r="FUG432" s="570"/>
      <c r="FUH432" s="570"/>
      <c r="FUI432" s="570"/>
      <c r="FUJ432" s="570"/>
      <c r="FUK432" s="570"/>
      <c r="FUL432" s="570"/>
      <c r="FUM432" s="570"/>
      <c r="FUN432" s="570"/>
      <c r="FUO432" s="570"/>
      <c r="FUP432" s="570"/>
      <c r="FUQ432" s="570"/>
      <c r="FUR432" s="570"/>
      <c r="FUS432" s="570"/>
      <c r="FUT432" s="570"/>
      <c r="FUU432" s="570"/>
      <c r="FUV432" s="570"/>
      <c r="FUW432" s="570"/>
      <c r="FUX432" s="570"/>
      <c r="FUY432" s="570"/>
      <c r="FUZ432" s="570"/>
      <c r="FVA432" s="570"/>
      <c r="FVB432" s="570"/>
      <c r="FVC432" s="570"/>
      <c r="FVD432" s="570"/>
      <c r="FVE432" s="570"/>
      <c r="FVF432" s="570"/>
      <c r="FVG432" s="570"/>
      <c r="FVH432" s="570"/>
      <c r="FVI432" s="570"/>
      <c r="FVJ432" s="570"/>
      <c r="FVK432" s="570"/>
      <c r="FVL432" s="570"/>
      <c r="FVM432" s="570"/>
      <c r="FVN432" s="570"/>
      <c r="FVO432" s="570"/>
      <c r="FVP432" s="570"/>
      <c r="FVQ432" s="570"/>
      <c r="FVR432" s="570"/>
      <c r="FVS432" s="570"/>
      <c r="FVT432" s="570"/>
      <c r="FVU432" s="570"/>
      <c r="FVV432" s="570"/>
      <c r="FVW432" s="570"/>
      <c r="FVX432" s="570"/>
      <c r="FVY432" s="570"/>
      <c r="FVZ432" s="570"/>
      <c r="FWA432" s="570"/>
      <c r="FWB432" s="570"/>
      <c r="FWC432" s="570"/>
      <c r="FWD432" s="570"/>
      <c r="FWE432" s="570"/>
      <c r="FWF432" s="570"/>
      <c r="FWG432" s="570"/>
      <c r="FWH432" s="570"/>
      <c r="FWI432" s="570"/>
      <c r="FWJ432" s="570"/>
      <c r="FWK432" s="570"/>
      <c r="FWL432" s="570"/>
      <c r="FWM432" s="570"/>
      <c r="FWN432" s="570"/>
      <c r="FWO432" s="570"/>
      <c r="FWP432" s="570"/>
      <c r="FWQ432" s="570"/>
      <c r="FWR432" s="570"/>
      <c r="FWS432" s="570"/>
      <c r="FWT432" s="570"/>
      <c r="FWU432" s="570"/>
      <c r="FWV432" s="570"/>
      <c r="FWW432" s="570"/>
      <c r="FWX432" s="570"/>
      <c r="FWY432" s="570"/>
      <c r="FWZ432" s="570"/>
      <c r="FXA432" s="570"/>
      <c r="FXB432" s="570"/>
      <c r="FXC432" s="570"/>
      <c r="FXD432" s="570"/>
      <c r="FXE432" s="570"/>
      <c r="FXF432" s="570"/>
      <c r="FXG432" s="570"/>
      <c r="FXH432" s="570"/>
      <c r="FXI432" s="570"/>
      <c r="FXJ432" s="570"/>
      <c r="FXK432" s="570"/>
      <c r="FXL432" s="570"/>
      <c r="FXM432" s="570"/>
      <c r="FXN432" s="570"/>
      <c r="FXO432" s="570"/>
      <c r="FXP432" s="570"/>
      <c r="FXQ432" s="570"/>
      <c r="FXR432" s="570"/>
      <c r="FXS432" s="570"/>
      <c r="FXT432" s="570"/>
      <c r="FXU432" s="570"/>
      <c r="FXV432" s="570"/>
      <c r="FXW432" s="570"/>
      <c r="FXX432" s="570"/>
      <c r="FXY432" s="570"/>
      <c r="FXZ432" s="570"/>
      <c r="FYA432" s="570"/>
      <c r="FYB432" s="570"/>
      <c r="FYC432" s="570"/>
      <c r="FYD432" s="570"/>
      <c r="FYE432" s="570"/>
      <c r="FYF432" s="570"/>
      <c r="FYG432" s="570"/>
      <c r="FYH432" s="570"/>
      <c r="FYI432" s="570"/>
      <c r="FYJ432" s="570"/>
      <c r="FYK432" s="570"/>
      <c r="FYL432" s="570"/>
      <c r="FYM432" s="570"/>
      <c r="FYN432" s="570"/>
      <c r="FYO432" s="570"/>
      <c r="FYP432" s="570"/>
      <c r="FYQ432" s="570"/>
      <c r="FYR432" s="570"/>
      <c r="FYS432" s="570"/>
      <c r="FYT432" s="570"/>
      <c r="FYU432" s="570"/>
      <c r="FYV432" s="570"/>
      <c r="FYW432" s="570"/>
      <c r="FYX432" s="570"/>
      <c r="FYY432" s="570"/>
      <c r="FYZ432" s="570"/>
      <c r="FZA432" s="570"/>
      <c r="FZB432" s="570"/>
      <c r="FZC432" s="570"/>
      <c r="FZD432" s="570"/>
      <c r="FZE432" s="570"/>
      <c r="FZF432" s="570"/>
      <c r="FZG432" s="570"/>
      <c r="FZH432" s="570"/>
      <c r="FZI432" s="570"/>
      <c r="FZJ432" s="570"/>
      <c r="FZK432" s="570"/>
      <c r="FZL432" s="570"/>
      <c r="FZM432" s="570"/>
      <c r="FZN432" s="570"/>
      <c r="FZO432" s="570"/>
      <c r="FZP432" s="570"/>
      <c r="FZQ432" s="570"/>
      <c r="FZR432" s="570"/>
      <c r="FZS432" s="570"/>
      <c r="FZT432" s="570"/>
      <c r="FZU432" s="570"/>
      <c r="FZV432" s="570"/>
      <c r="FZW432" s="570"/>
      <c r="FZX432" s="570"/>
      <c r="FZY432" s="570"/>
      <c r="FZZ432" s="570"/>
      <c r="GAA432" s="570"/>
      <c r="GAB432" s="570"/>
      <c r="GAC432" s="570"/>
      <c r="GAD432" s="570"/>
      <c r="GAE432" s="570"/>
      <c r="GAF432" s="570"/>
      <c r="GAG432" s="570"/>
      <c r="GAH432" s="570"/>
      <c r="GAI432" s="570"/>
      <c r="GAJ432" s="570"/>
      <c r="GAK432" s="570"/>
      <c r="GAL432" s="570"/>
      <c r="GAM432" s="570"/>
      <c r="GAN432" s="570"/>
      <c r="GAO432" s="570"/>
      <c r="GAP432" s="570"/>
      <c r="GAQ432" s="570"/>
      <c r="GAR432" s="570"/>
      <c r="GAS432" s="570"/>
      <c r="GAT432" s="570"/>
      <c r="GAU432" s="570"/>
      <c r="GAV432" s="570"/>
      <c r="GAW432" s="570"/>
      <c r="GAX432" s="570"/>
      <c r="GAY432" s="570"/>
      <c r="GAZ432" s="570"/>
      <c r="GBA432" s="570"/>
      <c r="GBB432" s="570"/>
      <c r="GBC432" s="570"/>
      <c r="GBD432" s="570"/>
      <c r="GBE432" s="570"/>
      <c r="GBF432" s="570"/>
      <c r="GBG432" s="570"/>
      <c r="GBH432" s="570"/>
      <c r="GBI432" s="570"/>
      <c r="GBJ432" s="570"/>
      <c r="GBK432" s="570"/>
      <c r="GBL432" s="570"/>
      <c r="GBM432" s="570"/>
      <c r="GBN432" s="570"/>
      <c r="GBO432" s="570"/>
      <c r="GBP432" s="570"/>
      <c r="GBQ432" s="570"/>
      <c r="GBR432" s="570"/>
      <c r="GBS432" s="570"/>
      <c r="GBT432" s="570"/>
      <c r="GBU432" s="570"/>
      <c r="GBV432" s="570"/>
      <c r="GBW432" s="570"/>
      <c r="GBX432" s="570"/>
      <c r="GBY432" s="570"/>
      <c r="GBZ432" s="570"/>
      <c r="GCA432" s="570"/>
      <c r="GCB432" s="570"/>
      <c r="GCC432" s="570"/>
      <c r="GCD432" s="570"/>
      <c r="GCE432" s="570"/>
      <c r="GCF432" s="570"/>
      <c r="GCG432" s="570"/>
      <c r="GCH432" s="570"/>
      <c r="GCI432" s="570"/>
      <c r="GCJ432" s="570"/>
      <c r="GCK432" s="570"/>
      <c r="GCL432" s="570"/>
      <c r="GCM432" s="570"/>
      <c r="GCN432" s="570"/>
      <c r="GCO432" s="570"/>
      <c r="GCP432" s="570"/>
      <c r="GCQ432" s="570"/>
      <c r="GCR432" s="570"/>
      <c r="GCS432" s="570"/>
      <c r="GCT432" s="570"/>
      <c r="GCU432" s="570"/>
      <c r="GCV432" s="570"/>
      <c r="GCW432" s="570"/>
      <c r="GCX432" s="570"/>
      <c r="GCY432" s="570"/>
      <c r="GCZ432" s="570"/>
      <c r="GDA432" s="570"/>
      <c r="GDB432" s="570"/>
      <c r="GDC432" s="570"/>
      <c r="GDD432" s="570"/>
      <c r="GDE432" s="570"/>
      <c r="GDF432" s="570"/>
      <c r="GDG432" s="570"/>
      <c r="GDH432" s="570"/>
      <c r="GDI432" s="570"/>
      <c r="GDJ432" s="570"/>
      <c r="GDK432" s="570"/>
      <c r="GDL432" s="570"/>
      <c r="GDM432" s="570"/>
      <c r="GDN432" s="570"/>
      <c r="GDO432" s="570"/>
      <c r="GDP432" s="570"/>
      <c r="GDQ432" s="570"/>
      <c r="GDR432" s="570"/>
      <c r="GDS432" s="570"/>
      <c r="GDT432" s="570"/>
      <c r="GDU432" s="570"/>
      <c r="GDV432" s="570"/>
      <c r="GDW432" s="570"/>
      <c r="GDX432" s="570"/>
      <c r="GDY432" s="570"/>
      <c r="GDZ432" s="570"/>
      <c r="GEA432" s="570"/>
      <c r="GEB432" s="570"/>
      <c r="GEC432" s="570"/>
      <c r="GED432" s="570"/>
      <c r="GEE432" s="570"/>
      <c r="GEF432" s="570"/>
      <c r="GEG432" s="570"/>
      <c r="GEH432" s="570"/>
      <c r="GEI432" s="570"/>
      <c r="GEJ432" s="570"/>
      <c r="GEK432" s="570"/>
      <c r="GEL432" s="570"/>
      <c r="GEM432" s="570"/>
      <c r="GEN432" s="570"/>
      <c r="GEO432" s="570"/>
      <c r="GEP432" s="570"/>
      <c r="GEQ432" s="570"/>
      <c r="GER432" s="570"/>
      <c r="GES432" s="570"/>
      <c r="GET432" s="570"/>
      <c r="GEU432" s="570"/>
      <c r="GEV432" s="570"/>
      <c r="GEW432" s="570"/>
      <c r="GEX432" s="570"/>
      <c r="GEY432" s="570"/>
      <c r="GEZ432" s="570"/>
      <c r="GFA432" s="570"/>
      <c r="GFB432" s="570"/>
      <c r="GFC432" s="570"/>
      <c r="GFD432" s="570"/>
      <c r="GFE432" s="570"/>
      <c r="GFF432" s="570"/>
      <c r="GFG432" s="570"/>
      <c r="GFH432" s="570"/>
      <c r="GFI432" s="570"/>
      <c r="GFJ432" s="570"/>
      <c r="GFK432" s="570"/>
      <c r="GFL432" s="570"/>
      <c r="GFM432" s="570"/>
      <c r="GFN432" s="570"/>
      <c r="GFO432" s="570"/>
      <c r="GFP432" s="570"/>
      <c r="GFQ432" s="570"/>
      <c r="GFR432" s="570"/>
      <c r="GFS432" s="570"/>
      <c r="GFT432" s="570"/>
      <c r="GFU432" s="570"/>
      <c r="GFV432" s="570"/>
      <c r="GFW432" s="570"/>
      <c r="GFX432" s="570"/>
      <c r="GFY432" s="570"/>
      <c r="GFZ432" s="570"/>
      <c r="GGA432" s="570"/>
      <c r="GGB432" s="570"/>
      <c r="GGC432" s="570"/>
      <c r="GGD432" s="570"/>
      <c r="GGE432" s="570"/>
      <c r="GGF432" s="570"/>
      <c r="GGG432" s="570"/>
      <c r="GGH432" s="570"/>
      <c r="GGI432" s="570"/>
      <c r="GGJ432" s="570"/>
      <c r="GGK432" s="570"/>
      <c r="GGL432" s="570"/>
      <c r="GGM432" s="570"/>
      <c r="GGN432" s="570"/>
      <c r="GGO432" s="570"/>
      <c r="GGP432" s="570"/>
      <c r="GGQ432" s="570"/>
      <c r="GGR432" s="570"/>
      <c r="GGS432" s="570"/>
      <c r="GGT432" s="570"/>
      <c r="GGU432" s="570"/>
      <c r="GGV432" s="570"/>
      <c r="GGW432" s="570"/>
      <c r="GGX432" s="570"/>
      <c r="GGY432" s="570"/>
      <c r="GGZ432" s="570"/>
      <c r="GHA432" s="570"/>
      <c r="GHB432" s="570"/>
      <c r="GHC432" s="570"/>
      <c r="GHD432" s="570"/>
      <c r="GHE432" s="570"/>
      <c r="GHF432" s="570"/>
      <c r="GHG432" s="570"/>
      <c r="GHH432" s="570"/>
      <c r="GHI432" s="570"/>
      <c r="GHJ432" s="570"/>
      <c r="GHK432" s="570"/>
      <c r="GHL432" s="570"/>
      <c r="GHM432" s="570"/>
      <c r="GHN432" s="570"/>
      <c r="GHO432" s="570"/>
      <c r="GHP432" s="570"/>
      <c r="GHQ432" s="570"/>
      <c r="GHR432" s="570"/>
      <c r="GHS432" s="570"/>
      <c r="GHT432" s="570"/>
      <c r="GHU432" s="570"/>
      <c r="GHV432" s="570"/>
      <c r="GHW432" s="570"/>
      <c r="GHX432" s="570"/>
      <c r="GHY432" s="570"/>
      <c r="GHZ432" s="570"/>
      <c r="GIA432" s="570"/>
      <c r="GIB432" s="570"/>
      <c r="GIC432" s="570"/>
      <c r="GID432" s="570"/>
      <c r="GIE432" s="570"/>
      <c r="GIF432" s="570"/>
      <c r="GIG432" s="570"/>
      <c r="GIH432" s="570"/>
      <c r="GII432" s="570"/>
      <c r="GIJ432" s="570"/>
      <c r="GIK432" s="570"/>
      <c r="GIL432" s="570"/>
      <c r="GIM432" s="570"/>
      <c r="GIN432" s="570"/>
      <c r="GIO432" s="570"/>
      <c r="GIP432" s="570"/>
      <c r="GIQ432" s="570"/>
      <c r="GIR432" s="570"/>
      <c r="GIS432" s="570"/>
      <c r="GIT432" s="570"/>
      <c r="GIU432" s="570"/>
      <c r="GIV432" s="570"/>
      <c r="GIW432" s="570"/>
      <c r="GIX432" s="570"/>
      <c r="GIY432" s="570"/>
      <c r="GIZ432" s="570"/>
      <c r="GJA432" s="570"/>
      <c r="GJB432" s="570"/>
      <c r="GJC432" s="570"/>
      <c r="GJD432" s="570"/>
      <c r="GJE432" s="570"/>
      <c r="GJF432" s="570"/>
      <c r="GJG432" s="570"/>
      <c r="GJH432" s="570"/>
      <c r="GJI432" s="570"/>
      <c r="GJJ432" s="570"/>
      <c r="GJK432" s="570"/>
      <c r="GJL432" s="570"/>
      <c r="GJM432" s="570"/>
      <c r="GJN432" s="570"/>
      <c r="GJO432" s="570"/>
      <c r="GJP432" s="570"/>
      <c r="GJQ432" s="570"/>
      <c r="GJR432" s="570"/>
      <c r="GJS432" s="570"/>
      <c r="GJT432" s="570"/>
      <c r="GJU432" s="570"/>
      <c r="GJV432" s="570"/>
      <c r="GJW432" s="570"/>
      <c r="GJX432" s="570"/>
      <c r="GJY432" s="570"/>
      <c r="GJZ432" s="570"/>
      <c r="GKA432" s="570"/>
      <c r="GKB432" s="570"/>
      <c r="GKC432" s="570"/>
      <c r="GKD432" s="570"/>
      <c r="GKE432" s="570"/>
      <c r="GKF432" s="570"/>
      <c r="GKG432" s="570"/>
      <c r="GKH432" s="570"/>
      <c r="GKI432" s="570"/>
      <c r="GKJ432" s="570"/>
      <c r="GKK432" s="570"/>
      <c r="GKL432" s="570"/>
      <c r="GKM432" s="570"/>
      <c r="GKN432" s="570"/>
      <c r="GKO432" s="570"/>
      <c r="GKP432" s="570"/>
      <c r="GKQ432" s="570"/>
      <c r="GKR432" s="570"/>
      <c r="GKS432" s="570"/>
      <c r="GKT432" s="570"/>
      <c r="GKU432" s="570"/>
      <c r="GKV432" s="570"/>
      <c r="GKW432" s="570"/>
      <c r="GKX432" s="570"/>
      <c r="GKY432" s="570"/>
      <c r="GKZ432" s="570"/>
      <c r="GLA432" s="570"/>
      <c r="GLB432" s="570"/>
      <c r="GLC432" s="570"/>
      <c r="GLD432" s="570"/>
      <c r="GLE432" s="570"/>
      <c r="GLF432" s="570"/>
      <c r="GLG432" s="570"/>
      <c r="GLH432" s="570"/>
      <c r="GLI432" s="570"/>
      <c r="GLJ432" s="570"/>
      <c r="GLK432" s="570"/>
      <c r="GLL432" s="570"/>
      <c r="GLM432" s="570"/>
      <c r="GLN432" s="570"/>
      <c r="GLO432" s="570"/>
      <c r="GLP432" s="570"/>
      <c r="GLQ432" s="570"/>
      <c r="GLR432" s="570"/>
      <c r="GLS432" s="570"/>
      <c r="GLT432" s="570"/>
      <c r="GLU432" s="570"/>
      <c r="GLV432" s="570"/>
      <c r="GLW432" s="570"/>
      <c r="GLX432" s="570"/>
      <c r="GLY432" s="570"/>
      <c r="GLZ432" s="570"/>
      <c r="GMA432" s="570"/>
      <c r="GMB432" s="570"/>
      <c r="GMC432" s="570"/>
      <c r="GMD432" s="570"/>
      <c r="GME432" s="570"/>
      <c r="GMF432" s="570"/>
      <c r="GMG432" s="570"/>
      <c r="GMH432" s="570"/>
      <c r="GMI432" s="570"/>
      <c r="GMJ432" s="570"/>
      <c r="GMK432" s="570"/>
      <c r="GML432" s="570"/>
      <c r="GMM432" s="570"/>
      <c r="GMN432" s="570"/>
      <c r="GMO432" s="570"/>
      <c r="GMP432" s="570"/>
      <c r="GMQ432" s="570"/>
      <c r="GMR432" s="570"/>
      <c r="GMS432" s="570"/>
      <c r="GMT432" s="570"/>
      <c r="GMU432" s="570"/>
      <c r="GMV432" s="570"/>
      <c r="GMW432" s="570"/>
      <c r="GMX432" s="570"/>
      <c r="GMY432" s="570"/>
      <c r="GMZ432" s="570"/>
      <c r="GNA432" s="570"/>
      <c r="GNB432" s="570"/>
      <c r="GNC432" s="570"/>
      <c r="GND432" s="570"/>
      <c r="GNE432" s="570"/>
      <c r="GNF432" s="570"/>
      <c r="GNG432" s="570"/>
      <c r="GNH432" s="570"/>
      <c r="GNI432" s="570"/>
      <c r="GNJ432" s="570"/>
      <c r="GNK432" s="570"/>
      <c r="GNL432" s="570"/>
      <c r="GNM432" s="570"/>
      <c r="GNN432" s="570"/>
      <c r="GNO432" s="570"/>
      <c r="GNP432" s="570"/>
      <c r="GNQ432" s="570"/>
      <c r="GNR432" s="570"/>
      <c r="GNS432" s="570"/>
      <c r="GNT432" s="570"/>
      <c r="GNU432" s="570"/>
      <c r="GNV432" s="570"/>
      <c r="GNW432" s="570"/>
      <c r="GNX432" s="570"/>
      <c r="GNY432" s="570"/>
      <c r="GNZ432" s="570"/>
      <c r="GOA432" s="570"/>
      <c r="GOB432" s="570"/>
      <c r="GOC432" s="570"/>
      <c r="GOD432" s="570"/>
      <c r="GOE432" s="570"/>
      <c r="GOF432" s="570"/>
      <c r="GOG432" s="570"/>
      <c r="GOH432" s="570"/>
      <c r="GOI432" s="570"/>
      <c r="GOJ432" s="570"/>
      <c r="GOK432" s="570"/>
      <c r="GOL432" s="570"/>
      <c r="GOM432" s="570"/>
      <c r="GON432" s="570"/>
      <c r="GOO432" s="570"/>
      <c r="GOP432" s="570"/>
      <c r="GOQ432" s="570"/>
      <c r="GOR432" s="570"/>
      <c r="GOS432" s="570"/>
      <c r="GOT432" s="570"/>
      <c r="GOU432" s="570"/>
      <c r="GOV432" s="570"/>
      <c r="GOW432" s="570"/>
      <c r="GOX432" s="570"/>
      <c r="GOY432" s="570"/>
      <c r="GOZ432" s="570"/>
      <c r="GPA432" s="570"/>
      <c r="GPB432" s="570"/>
      <c r="GPC432" s="570"/>
      <c r="GPD432" s="570"/>
      <c r="GPE432" s="570"/>
      <c r="GPF432" s="570"/>
      <c r="GPG432" s="570"/>
      <c r="GPH432" s="570"/>
      <c r="GPI432" s="570"/>
      <c r="GPJ432" s="570"/>
      <c r="GPK432" s="570"/>
      <c r="GPL432" s="570"/>
      <c r="GPM432" s="570"/>
      <c r="GPN432" s="570"/>
      <c r="GPO432" s="570"/>
      <c r="GPP432" s="570"/>
      <c r="GPQ432" s="570"/>
      <c r="GPR432" s="570"/>
      <c r="GPS432" s="570"/>
      <c r="GPT432" s="570"/>
      <c r="GPU432" s="570"/>
      <c r="GPV432" s="570"/>
      <c r="GPW432" s="570"/>
      <c r="GPX432" s="570"/>
      <c r="GPY432" s="570"/>
      <c r="GPZ432" s="570"/>
      <c r="GQA432" s="570"/>
      <c r="GQB432" s="570"/>
      <c r="GQC432" s="570"/>
      <c r="GQD432" s="570"/>
      <c r="GQE432" s="570"/>
      <c r="GQF432" s="570"/>
      <c r="GQG432" s="570"/>
      <c r="GQH432" s="570"/>
      <c r="GQI432" s="570"/>
      <c r="GQJ432" s="570"/>
      <c r="GQK432" s="570"/>
      <c r="GQL432" s="570"/>
      <c r="GQM432" s="570"/>
      <c r="GQN432" s="570"/>
      <c r="GQO432" s="570"/>
      <c r="GQP432" s="570"/>
      <c r="GQQ432" s="570"/>
      <c r="GQR432" s="570"/>
      <c r="GQS432" s="570"/>
      <c r="GQT432" s="570"/>
      <c r="GQU432" s="570"/>
      <c r="GQV432" s="570"/>
      <c r="GQW432" s="570"/>
      <c r="GQX432" s="570"/>
      <c r="GQY432" s="570"/>
      <c r="GQZ432" s="570"/>
      <c r="GRA432" s="570"/>
      <c r="GRB432" s="570"/>
      <c r="GRC432" s="570"/>
      <c r="GRD432" s="570"/>
      <c r="GRE432" s="570"/>
      <c r="GRF432" s="570"/>
      <c r="GRG432" s="570"/>
      <c r="GRH432" s="570"/>
      <c r="GRI432" s="570"/>
      <c r="GRJ432" s="570"/>
      <c r="GRK432" s="570"/>
      <c r="GRL432" s="570"/>
      <c r="GRM432" s="570"/>
      <c r="GRN432" s="570"/>
      <c r="GRO432" s="570"/>
      <c r="GRP432" s="570"/>
      <c r="GRQ432" s="570"/>
      <c r="GRR432" s="570"/>
      <c r="GRS432" s="570"/>
      <c r="GRT432" s="570"/>
      <c r="GRU432" s="570"/>
      <c r="GRV432" s="570"/>
      <c r="GRW432" s="570"/>
      <c r="GRX432" s="570"/>
      <c r="GRY432" s="570"/>
      <c r="GRZ432" s="570"/>
      <c r="GSA432" s="570"/>
      <c r="GSB432" s="570"/>
      <c r="GSC432" s="570"/>
      <c r="GSD432" s="570"/>
      <c r="GSE432" s="570"/>
      <c r="GSF432" s="570"/>
      <c r="GSG432" s="570"/>
      <c r="GSH432" s="570"/>
      <c r="GSI432" s="570"/>
      <c r="GSJ432" s="570"/>
      <c r="GSK432" s="570"/>
      <c r="GSL432" s="570"/>
      <c r="GSM432" s="570"/>
      <c r="GSN432" s="570"/>
      <c r="GSO432" s="570"/>
      <c r="GSP432" s="570"/>
      <c r="GSQ432" s="570"/>
      <c r="GSR432" s="570"/>
      <c r="GSS432" s="570"/>
      <c r="GST432" s="570"/>
      <c r="GSU432" s="570"/>
      <c r="GSV432" s="570"/>
      <c r="GSW432" s="570"/>
      <c r="GSX432" s="570"/>
      <c r="GSY432" s="570"/>
      <c r="GSZ432" s="570"/>
      <c r="GTA432" s="570"/>
      <c r="GTB432" s="570"/>
      <c r="GTC432" s="570"/>
      <c r="GTD432" s="570"/>
      <c r="GTE432" s="570"/>
      <c r="GTF432" s="570"/>
      <c r="GTG432" s="570"/>
      <c r="GTH432" s="570"/>
      <c r="GTI432" s="570"/>
      <c r="GTJ432" s="570"/>
      <c r="GTK432" s="570"/>
      <c r="GTL432" s="570"/>
      <c r="GTM432" s="570"/>
      <c r="GTN432" s="570"/>
      <c r="GTO432" s="570"/>
      <c r="GTP432" s="570"/>
      <c r="GTQ432" s="570"/>
      <c r="GTR432" s="570"/>
      <c r="GTS432" s="570"/>
      <c r="GTT432" s="570"/>
      <c r="GTU432" s="570"/>
      <c r="GTV432" s="570"/>
      <c r="GTW432" s="570"/>
      <c r="GTX432" s="570"/>
      <c r="GTY432" s="570"/>
      <c r="GTZ432" s="570"/>
      <c r="GUA432" s="570"/>
      <c r="GUB432" s="570"/>
      <c r="GUC432" s="570"/>
      <c r="GUD432" s="570"/>
      <c r="GUE432" s="570"/>
      <c r="GUF432" s="570"/>
      <c r="GUG432" s="570"/>
      <c r="GUH432" s="570"/>
      <c r="GUI432" s="570"/>
      <c r="GUJ432" s="570"/>
      <c r="GUK432" s="570"/>
      <c r="GUL432" s="570"/>
      <c r="GUM432" s="570"/>
      <c r="GUN432" s="570"/>
      <c r="GUO432" s="570"/>
      <c r="GUP432" s="570"/>
      <c r="GUQ432" s="570"/>
      <c r="GUR432" s="570"/>
      <c r="GUS432" s="570"/>
      <c r="GUT432" s="570"/>
      <c r="GUU432" s="570"/>
      <c r="GUV432" s="570"/>
      <c r="GUW432" s="570"/>
      <c r="GUX432" s="570"/>
      <c r="GUY432" s="570"/>
      <c r="GUZ432" s="570"/>
      <c r="GVA432" s="570"/>
      <c r="GVB432" s="570"/>
      <c r="GVC432" s="570"/>
      <c r="GVD432" s="570"/>
      <c r="GVE432" s="570"/>
      <c r="GVF432" s="570"/>
      <c r="GVG432" s="570"/>
      <c r="GVH432" s="570"/>
      <c r="GVI432" s="570"/>
      <c r="GVJ432" s="570"/>
      <c r="GVK432" s="570"/>
      <c r="GVL432" s="570"/>
      <c r="GVM432" s="570"/>
      <c r="GVN432" s="570"/>
      <c r="GVO432" s="570"/>
      <c r="GVP432" s="570"/>
      <c r="GVQ432" s="570"/>
      <c r="GVR432" s="570"/>
      <c r="GVS432" s="570"/>
      <c r="GVT432" s="570"/>
      <c r="GVU432" s="570"/>
      <c r="GVV432" s="570"/>
      <c r="GVW432" s="570"/>
      <c r="GVX432" s="570"/>
      <c r="GVY432" s="570"/>
      <c r="GVZ432" s="570"/>
      <c r="GWA432" s="570"/>
      <c r="GWB432" s="570"/>
      <c r="GWC432" s="570"/>
      <c r="GWD432" s="570"/>
      <c r="GWE432" s="570"/>
      <c r="GWF432" s="570"/>
      <c r="GWG432" s="570"/>
      <c r="GWH432" s="570"/>
      <c r="GWI432" s="570"/>
      <c r="GWJ432" s="570"/>
      <c r="GWK432" s="570"/>
      <c r="GWL432" s="570"/>
      <c r="GWM432" s="570"/>
      <c r="GWN432" s="570"/>
      <c r="GWO432" s="570"/>
      <c r="GWP432" s="570"/>
      <c r="GWQ432" s="570"/>
      <c r="GWR432" s="570"/>
      <c r="GWS432" s="570"/>
      <c r="GWT432" s="570"/>
      <c r="GWU432" s="570"/>
      <c r="GWV432" s="570"/>
      <c r="GWW432" s="570"/>
      <c r="GWX432" s="570"/>
      <c r="GWY432" s="570"/>
      <c r="GWZ432" s="570"/>
      <c r="GXA432" s="570"/>
      <c r="GXB432" s="570"/>
      <c r="GXC432" s="570"/>
      <c r="GXD432" s="570"/>
      <c r="GXE432" s="570"/>
      <c r="GXF432" s="570"/>
      <c r="GXG432" s="570"/>
      <c r="GXH432" s="570"/>
      <c r="GXI432" s="570"/>
      <c r="GXJ432" s="570"/>
      <c r="GXK432" s="570"/>
      <c r="GXL432" s="570"/>
      <c r="GXM432" s="570"/>
      <c r="GXN432" s="570"/>
      <c r="GXO432" s="570"/>
      <c r="GXP432" s="570"/>
      <c r="GXQ432" s="570"/>
      <c r="GXR432" s="570"/>
      <c r="GXS432" s="570"/>
      <c r="GXT432" s="570"/>
      <c r="GXU432" s="570"/>
      <c r="GXV432" s="570"/>
      <c r="GXW432" s="570"/>
      <c r="GXX432" s="570"/>
      <c r="GXY432" s="570"/>
      <c r="GXZ432" s="570"/>
      <c r="GYA432" s="570"/>
      <c r="GYB432" s="570"/>
      <c r="GYC432" s="570"/>
      <c r="GYD432" s="570"/>
      <c r="GYE432" s="570"/>
      <c r="GYF432" s="570"/>
      <c r="GYG432" s="570"/>
      <c r="GYH432" s="570"/>
      <c r="GYI432" s="570"/>
      <c r="GYJ432" s="570"/>
      <c r="GYK432" s="570"/>
      <c r="GYL432" s="570"/>
      <c r="GYM432" s="570"/>
      <c r="GYN432" s="570"/>
      <c r="GYO432" s="570"/>
      <c r="GYP432" s="570"/>
      <c r="GYQ432" s="570"/>
      <c r="GYR432" s="570"/>
      <c r="GYS432" s="570"/>
      <c r="GYT432" s="570"/>
      <c r="GYU432" s="570"/>
      <c r="GYV432" s="570"/>
      <c r="GYW432" s="570"/>
      <c r="GYX432" s="570"/>
      <c r="GYY432" s="570"/>
      <c r="GYZ432" s="570"/>
      <c r="GZA432" s="570"/>
      <c r="GZB432" s="570"/>
      <c r="GZC432" s="570"/>
      <c r="GZD432" s="570"/>
      <c r="GZE432" s="570"/>
      <c r="GZF432" s="570"/>
      <c r="GZG432" s="570"/>
      <c r="GZH432" s="570"/>
      <c r="GZI432" s="570"/>
      <c r="GZJ432" s="570"/>
      <c r="GZK432" s="570"/>
      <c r="GZL432" s="570"/>
      <c r="GZM432" s="570"/>
      <c r="GZN432" s="570"/>
      <c r="GZO432" s="570"/>
      <c r="GZP432" s="570"/>
      <c r="GZQ432" s="570"/>
      <c r="GZR432" s="570"/>
      <c r="GZS432" s="570"/>
      <c r="GZT432" s="570"/>
      <c r="GZU432" s="570"/>
      <c r="GZV432" s="570"/>
      <c r="GZW432" s="570"/>
      <c r="GZX432" s="570"/>
      <c r="GZY432" s="570"/>
      <c r="GZZ432" s="570"/>
      <c r="HAA432" s="570"/>
      <c r="HAB432" s="570"/>
      <c r="HAC432" s="570"/>
      <c r="HAD432" s="570"/>
      <c r="HAE432" s="570"/>
      <c r="HAF432" s="570"/>
      <c r="HAG432" s="570"/>
      <c r="HAH432" s="570"/>
      <c r="HAI432" s="570"/>
      <c r="HAJ432" s="570"/>
      <c r="HAK432" s="570"/>
      <c r="HAL432" s="570"/>
      <c r="HAM432" s="570"/>
      <c r="HAN432" s="570"/>
      <c r="HAO432" s="570"/>
      <c r="HAP432" s="570"/>
      <c r="HAQ432" s="570"/>
      <c r="HAR432" s="570"/>
      <c r="HAS432" s="570"/>
      <c r="HAT432" s="570"/>
      <c r="HAU432" s="570"/>
      <c r="HAV432" s="570"/>
      <c r="HAW432" s="570"/>
      <c r="HAX432" s="570"/>
      <c r="HAY432" s="570"/>
      <c r="HAZ432" s="570"/>
      <c r="HBA432" s="570"/>
      <c r="HBB432" s="570"/>
      <c r="HBC432" s="570"/>
      <c r="HBD432" s="570"/>
      <c r="HBE432" s="570"/>
      <c r="HBF432" s="570"/>
      <c r="HBG432" s="570"/>
      <c r="HBH432" s="570"/>
      <c r="HBI432" s="570"/>
      <c r="HBJ432" s="570"/>
      <c r="HBK432" s="570"/>
      <c r="HBL432" s="570"/>
      <c r="HBM432" s="570"/>
      <c r="HBN432" s="570"/>
      <c r="HBO432" s="570"/>
      <c r="HBP432" s="570"/>
      <c r="HBQ432" s="570"/>
      <c r="HBR432" s="570"/>
      <c r="HBS432" s="570"/>
      <c r="HBT432" s="570"/>
      <c r="HBU432" s="570"/>
      <c r="HBV432" s="570"/>
      <c r="HBW432" s="570"/>
      <c r="HBX432" s="570"/>
      <c r="HBY432" s="570"/>
      <c r="HBZ432" s="570"/>
      <c r="HCA432" s="570"/>
      <c r="HCB432" s="570"/>
      <c r="HCC432" s="570"/>
      <c r="HCD432" s="570"/>
      <c r="HCE432" s="570"/>
      <c r="HCF432" s="570"/>
      <c r="HCG432" s="570"/>
      <c r="HCH432" s="570"/>
      <c r="HCI432" s="570"/>
      <c r="HCJ432" s="570"/>
      <c r="HCK432" s="570"/>
      <c r="HCL432" s="570"/>
      <c r="HCM432" s="570"/>
      <c r="HCN432" s="570"/>
      <c r="HCO432" s="570"/>
      <c r="HCP432" s="570"/>
      <c r="HCQ432" s="570"/>
      <c r="HCR432" s="570"/>
      <c r="HCS432" s="570"/>
      <c r="HCT432" s="570"/>
      <c r="HCU432" s="570"/>
      <c r="HCV432" s="570"/>
      <c r="HCW432" s="570"/>
      <c r="HCX432" s="570"/>
      <c r="HCY432" s="570"/>
      <c r="HCZ432" s="570"/>
      <c r="HDA432" s="570"/>
      <c r="HDB432" s="570"/>
      <c r="HDC432" s="570"/>
      <c r="HDD432" s="570"/>
      <c r="HDE432" s="570"/>
      <c r="HDF432" s="570"/>
      <c r="HDG432" s="570"/>
      <c r="HDH432" s="570"/>
      <c r="HDI432" s="570"/>
      <c r="HDJ432" s="570"/>
      <c r="HDK432" s="570"/>
      <c r="HDL432" s="570"/>
      <c r="HDM432" s="570"/>
      <c r="HDN432" s="570"/>
      <c r="HDO432" s="570"/>
      <c r="HDP432" s="570"/>
      <c r="HDQ432" s="570"/>
      <c r="HDR432" s="570"/>
      <c r="HDS432" s="570"/>
      <c r="HDT432" s="570"/>
      <c r="HDU432" s="570"/>
      <c r="HDV432" s="570"/>
      <c r="HDW432" s="570"/>
      <c r="HDX432" s="570"/>
      <c r="HDY432" s="570"/>
      <c r="HDZ432" s="570"/>
      <c r="HEA432" s="570"/>
      <c r="HEB432" s="570"/>
      <c r="HEC432" s="570"/>
      <c r="HED432" s="570"/>
      <c r="HEE432" s="570"/>
      <c r="HEF432" s="570"/>
      <c r="HEG432" s="570"/>
      <c r="HEH432" s="570"/>
      <c r="HEI432" s="570"/>
      <c r="HEJ432" s="570"/>
      <c r="HEK432" s="570"/>
      <c r="HEL432" s="570"/>
      <c r="HEM432" s="570"/>
      <c r="HEN432" s="570"/>
      <c r="HEO432" s="570"/>
      <c r="HEP432" s="570"/>
      <c r="HEQ432" s="570"/>
      <c r="HER432" s="570"/>
      <c r="HES432" s="570"/>
      <c r="HET432" s="570"/>
      <c r="HEU432" s="570"/>
      <c r="HEV432" s="570"/>
      <c r="HEW432" s="570"/>
      <c r="HEX432" s="570"/>
      <c r="HEY432" s="570"/>
      <c r="HEZ432" s="570"/>
      <c r="HFA432" s="570"/>
      <c r="HFB432" s="570"/>
      <c r="HFC432" s="570"/>
      <c r="HFD432" s="570"/>
      <c r="HFE432" s="570"/>
      <c r="HFF432" s="570"/>
      <c r="HFG432" s="570"/>
      <c r="HFH432" s="570"/>
      <c r="HFI432" s="570"/>
      <c r="HFJ432" s="570"/>
      <c r="HFK432" s="570"/>
      <c r="HFL432" s="570"/>
      <c r="HFM432" s="570"/>
      <c r="HFN432" s="570"/>
      <c r="HFO432" s="570"/>
      <c r="HFP432" s="570"/>
      <c r="HFQ432" s="570"/>
      <c r="HFR432" s="570"/>
      <c r="HFS432" s="570"/>
      <c r="HFT432" s="570"/>
      <c r="HFU432" s="570"/>
      <c r="HFV432" s="570"/>
      <c r="HFW432" s="570"/>
      <c r="HFX432" s="570"/>
      <c r="HFY432" s="570"/>
      <c r="HFZ432" s="570"/>
      <c r="HGA432" s="570"/>
      <c r="HGB432" s="570"/>
      <c r="HGC432" s="570"/>
      <c r="HGD432" s="570"/>
      <c r="HGE432" s="570"/>
      <c r="HGF432" s="570"/>
      <c r="HGG432" s="570"/>
      <c r="HGH432" s="570"/>
      <c r="HGI432" s="570"/>
      <c r="HGJ432" s="570"/>
      <c r="HGK432" s="570"/>
      <c r="HGL432" s="570"/>
      <c r="HGM432" s="570"/>
      <c r="HGN432" s="570"/>
      <c r="HGO432" s="570"/>
      <c r="HGP432" s="570"/>
      <c r="HGQ432" s="570"/>
      <c r="HGR432" s="570"/>
      <c r="HGS432" s="570"/>
      <c r="HGT432" s="570"/>
      <c r="HGU432" s="570"/>
      <c r="HGV432" s="570"/>
      <c r="HGW432" s="570"/>
      <c r="HGX432" s="570"/>
      <c r="HGY432" s="570"/>
      <c r="HGZ432" s="570"/>
      <c r="HHA432" s="570"/>
      <c r="HHB432" s="570"/>
      <c r="HHC432" s="570"/>
      <c r="HHD432" s="570"/>
      <c r="HHE432" s="570"/>
      <c r="HHF432" s="570"/>
      <c r="HHG432" s="570"/>
      <c r="HHH432" s="570"/>
      <c r="HHI432" s="570"/>
      <c r="HHJ432" s="570"/>
      <c r="HHK432" s="570"/>
      <c r="HHL432" s="570"/>
      <c r="HHM432" s="570"/>
      <c r="HHN432" s="570"/>
      <c r="HHO432" s="570"/>
      <c r="HHP432" s="570"/>
      <c r="HHQ432" s="570"/>
      <c r="HHR432" s="570"/>
      <c r="HHS432" s="570"/>
      <c r="HHT432" s="570"/>
      <c r="HHU432" s="570"/>
      <c r="HHV432" s="570"/>
      <c r="HHW432" s="570"/>
      <c r="HHX432" s="570"/>
      <c r="HHY432" s="570"/>
      <c r="HHZ432" s="570"/>
      <c r="HIA432" s="570"/>
      <c r="HIB432" s="570"/>
      <c r="HIC432" s="570"/>
      <c r="HID432" s="570"/>
      <c r="HIE432" s="570"/>
      <c r="HIF432" s="570"/>
      <c r="HIG432" s="570"/>
      <c r="HIH432" s="570"/>
      <c r="HII432" s="570"/>
      <c r="HIJ432" s="570"/>
      <c r="HIK432" s="570"/>
      <c r="HIL432" s="570"/>
      <c r="HIM432" s="570"/>
      <c r="HIN432" s="570"/>
      <c r="HIO432" s="570"/>
      <c r="HIP432" s="570"/>
      <c r="HIQ432" s="570"/>
      <c r="HIR432" s="570"/>
      <c r="HIS432" s="570"/>
      <c r="HIT432" s="570"/>
      <c r="HIU432" s="570"/>
      <c r="HIV432" s="570"/>
      <c r="HIW432" s="570"/>
      <c r="HIX432" s="570"/>
      <c r="HIY432" s="570"/>
      <c r="HIZ432" s="570"/>
      <c r="HJA432" s="570"/>
      <c r="HJB432" s="570"/>
      <c r="HJC432" s="570"/>
      <c r="HJD432" s="570"/>
      <c r="HJE432" s="570"/>
      <c r="HJF432" s="570"/>
      <c r="HJG432" s="570"/>
      <c r="HJH432" s="570"/>
      <c r="HJI432" s="570"/>
      <c r="HJJ432" s="570"/>
      <c r="HJK432" s="570"/>
      <c r="HJL432" s="570"/>
      <c r="HJM432" s="570"/>
      <c r="HJN432" s="570"/>
      <c r="HJO432" s="570"/>
      <c r="HJP432" s="570"/>
      <c r="HJQ432" s="570"/>
      <c r="HJR432" s="570"/>
      <c r="HJS432" s="570"/>
      <c r="HJT432" s="570"/>
      <c r="HJU432" s="570"/>
      <c r="HJV432" s="570"/>
      <c r="HJW432" s="570"/>
      <c r="HJX432" s="570"/>
      <c r="HJY432" s="570"/>
      <c r="HJZ432" s="570"/>
      <c r="HKA432" s="570"/>
      <c r="HKB432" s="570"/>
      <c r="HKC432" s="570"/>
      <c r="HKD432" s="570"/>
      <c r="HKE432" s="570"/>
      <c r="HKF432" s="570"/>
      <c r="HKG432" s="570"/>
      <c r="HKH432" s="570"/>
      <c r="HKI432" s="570"/>
      <c r="HKJ432" s="570"/>
      <c r="HKK432" s="570"/>
      <c r="HKL432" s="570"/>
      <c r="HKM432" s="570"/>
      <c r="HKN432" s="570"/>
      <c r="HKO432" s="570"/>
      <c r="HKP432" s="570"/>
      <c r="HKQ432" s="570"/>
      <c r="HKR432" s="570"/>
      <c r="HKS432" s="570"/>
      <c r="HKT432" s="570"/>
      <c r="HKU432" s="570"/>
      <c r="HKV432" s="570"/>
      <c r="HKW432" s="570"/>
      <c r="HKX432" s="570"/>
      <c r="HKY432" s="570"/>
      <c r="HKZ432" s="570"/>
      <c r="HLA432" s="570"/>
      <c r="HLB432" s="570"/>
      <c r="HLC432" s="570"/>
      <c r="HLD432" s="570"/>
      <c r="HLE432" s="570"/>
      <c r="HLF432" s="570"/>
      <c r="HLG432" s="570"/>
      <c r="HLH432" s="570"/>
      <c r="HLI432" s="570"/>
      <c r="HLJ432" s="570"/>
      <c r="HLK432" s="570"/>
      <c r="HLL432" s="570"/>
      <c r="HLM432" s="570"/>
      <c r="HLN432" s="570"/>
      <c r="HLO432" s="570"/>
      <c r="HLP432" s="570"/>
      <c r="HLQ432" s="570"/>
      <c r="HLR432" s="570"/>
      <c r="HLS432" s="570"/>
      <c r="HLT432" s="570"/>
      <c r="HLU432" s="570"/>
      <c r="HLV432" s="570"/>
      <c r="HLW432" s="570"/>
      <c r="HLX432" s="570"/>
      <c r="HLY432" s="570"/>
      <c r="HLZ432" s="570"/>
      <c r="HMA432" s="570"/>
      <c r="HMB432" s="570"/>
      <c r="HMC432" s="570"/>
      <c r="HMD432" s="570"/>
      <c r="HME432" s="570"/>
      <c r="HMF432" s="570"/>
      <c r="HMG432" s="570"/>
      <c r="HMH432" s="570"/>
      <c r="HMI432" s="570"/>
      <c r="HMJ432" s="570"/>
      <c r="HMK432" s="570"/>
      <c r="HML432" s="570"/>
      <c r="HMM432" s="570"/>
      <c r="HMN432" s="570"/>
      <c r="HMO432" s="570"/>
      <c r="HMP432" s="570"/>
      <c r="HMQ432" s="570"/>
      <c r="HMR432" s="570"/>
      <c r="HMS432" s="570"/>
      <c r="HMT432" s="570"/>
      <c r="HMU432" s="570"/>
      <c r="HMV432" s="570"/>
      <c r="HMW432" s="570"/>
      <c r="HMX432" s="570"/>
      <c r="HMY432" s="570"/>
      <c r="HMZ432" s="570"/>
      <c r="HNA432" s="570"/>
      <c r="HNB432" s="570"/>
      <c r="HNC432" s="570"/>
      <c r="HND432" s="570"/>
      <c r="HNE432" s="570"/>
      <c r="HNF432" s="570"/>
      <c r="HNG432" s="570"/>
      <c r="HNH432" s="570"/>
      <c r="HNI432" s="570"/>
      <c r="HNJ432" s="570"/>
      <c r="HNK432" s="570"/>
      <c r="HNL432" s="570"/>
      <c r="HNM432" s="570"/>
      <c r="HNN432" s="570"/>
      <c r="HNO432" s="570"/>
      <c r="HNP432" s="570"/>
      <c r="HNQ432" s="570"/>
      <c r="HNR432" s="570"/>
      <c r="HNS432" s="570"/>
      <c r="HNT432" s="570"/>
      <c r="HNU432" s="570"/>
      <c r="HNV432" s="570"/>
      <c r="HNW432" s="570"/>
      <c r="HNX432" s="570"/>
      <c r="HNY432" s="570"/>
      <c r="HNZ432" s="570"/>
      <c r="HOA432" s="570"/>
      <c r="HOB432" s="570"/>
      <c r="HOC432" s="570"/>
      <c r="HOD432" s="570"/>
      <c r="HOE432" s="570"/>
      <c r="HOF432" s="570"/>
      <c r="HOG432" s="570"/>
      <c r="HOH432" s="570"/>
      <c r="HOI432" s="570"/>
      <c r="HOJ432" s="570"/>
      <c r="HOK432" s="570"/>
      <c r="HOL432" s="570"/>
      <c r="HOM432" s="570"/>
      <c r="HON432" s="570"/>
      <c r="HOO432" s="570"/>
      <c r="HOP432" s="570"/>
      <c r="HOQ432" s="570"/>
      <c r="HOR432" s="570"/>
      <c r="HOS432" s="570"/>
      <c r="HOT432" s="570"/>
      <c r="HOU432" s="570"/>
      <c r="HOV432" s="570"/>
      <c r="HOW432" s="570"/>
      <c r="HOX432" s="570"/>
      <c r="HOY432" s="570"/>
      <c r="HOZ432" s="570"/>
      <c r="HPA432" s="570"/>
      <c r="HPB432" s="570"/>
      <c r="HPC432" s="570"/>
      <c r="HPD432" s="570"/>
      <c r="HPE432" s="570"/>
      <c r="HPF432" s="570"/>
      <c r="HPG432" s="570"/>
      <c r="HPH432" s="570"/>
      <c r="HPI432" s="570"/>
      <c r="HPJ432" s="570"/>
      <c r="HPK432" s="570"/>
      <c r="HPL432" s="570"/>
      <c r="HPM432" s="570"/>
      <c r="HPN432" s="570"/>
      <c r="HPO432" s="570"/>
      <c r="HPP432" s="570"/>
      <c r="HPQ432" s="570"/>
      <c r="HPR432" s="570"/>
      <c r="HPS432" s="570"/>
      <c r="HPT432" s="570"/>
      <c r="HPU432" s="570"/>
      <c r="HPV432" s="570"/>
      <c r="HPW432" s="570"/>
      <c r="HPX432" s="570"/>
      <c r="HPY432" s="570"/>
      <c r="HPZ432" s="570"/>
      <c r="HQA432" s="570"/>
      <c r="HQB432" s="570"/>
      <c r="HQC432" s="570"/>
      <c r="HQD432" s="570"/>
      <c r="HQE432" s="570"/>
      <c r="HQF432" s="570"/>
      <c r="HQG432" s="570"/>
      <c r="HQH432" s="570"/>
      <c r="HQI432" s="570"/>
      <c r="HQJ432" s="570"/>
      <c r="HQK432" s="570"/>
      <c r="HQL432" s="570"/>
      <c r="HQM432" s="570"/>
      <c r="HQN432" s="570"/>
      <c r="HQO432" s="570"/>
      <c r="HQP432" s="570"/>
      <c r="HQQ432" s="570"/>
      <c r="HQR432" s="570"/>
      <c r="HQS432" s="570"/>
      <c r="HQT432" s="570"/>
      <c r="HQU432" s="570"/>
      <c r="HQV432" s="570"/>
      <c r="HQW432" s="570"/>
      <c r="HQX432" s="570"/>
      <c r="HQY432" s="570"/>
      <c r="HQZ432" s="570"/>
      <c r="HRA432" s="570"/>
      <c r="HRB432" s="570"/>
      <c r="HRC432" s="570"/>
      <c r="HRD432" s="570"/>
      <c r="HRE432" s="570"/>
      <c r="HRF432" s="570"/>
      <c r="HRG432" s="570"/>
      <c r="HRH432" s="570"/>
      <c r="HRI432" s="570"/>
      <c r="HRJ432" s="570"/>
      <c r="HRK432" s="570"/>
      <c r="HRL432" s="570"/>
      <c r="HRM432" s="570"/>
      <c r="HRN432" s="570"/>
      <c r="HRO432" s="570"/>
      <c r="HRP432" s="570"/>
      <c r="HRQ432" s="570"/>
      <c r="HRR432" s="570"/>
      <c r="HRS432" s="570"/>
      <c r="HRT432" s="570"/>
      <c r="HRU432" s="570"/>
      <c r="HRV432" s="570"/>
      <c r="HRW432" s="570"/>
      <c r="HRX432" s="570"/>
      <c r="HRY432" s="570"/>
      <c r="HRZ432" s="570"/>
      <c r="HSA432" s="570"/>
      <c r="HSB432" s="570"/>
      <c r="HSC432" s="570"/>
      <c r="HSD432" s="570"/>
      <c r="HSE432" s="570"/>
      <c r="HSF432" s="570"/>
      <c r="HSG432" s="570"/>
      <c r="HSH432" s="570"/>
      <c r="HSI432" s="570"/>
      <c r="HSJ432" s="570"/>
      <c r="HSK432" s="570"/>
      <c r="HSL432" s="570"/>
      <c r="HSM432" s="570"/>
      <c r="HSN432" s="570"/>
      <c r="HSO432" s="570"/>
      <c r="HSP432" s="570"/>
      <c r="HSQ432" s="570"/>
      <c r="HSR432" s="570"/>
      <c r="HSS432" s="570"/>
      <c r="HST432" s="570"/>
      <c r="HSU432" s="570"/>
      <c r="HSV432" s="570"/>
      <c r="HSW432" s="570"/>
      <c r="HSX432" s="570"/>
      <c r="HSY432" s="570"/>
      <c r="HSZ432" s="570"/>
      <c r="HTA432" s="570"/>
      <c r="HTB432" s="570"/>
      <c r="HTC432" s="570"/>
      <c r="HTD432" s="570"/>
      <c r="HTE432" s="570"/>
      <c r="HTF432" s="570"/>
      <c r="HTG432" s="570"/>
      <c r="HTH432" s="570"/>
      <c r="HTI432" s="570"/>
      <c r="HTJ432" s="570"/>
      <c r="HTK432" s="570"/>
      <c r="HTL432" s="570"/>
      <c r="HTM432" s="570"/>
      <c r="HTN432" s="570"/>
      <c r="HTO432" s="570"/>
      <c r="HTP432" s="570"/>
      <c r="HTQ432" s="570"/>
      <c r="HTR432" s="570"/>
      <c r="HTS432" s="570"/>
      <c r="HTT432" s="570"/>
      <c r="HTU432" s="570"/>
      <c r="HTV432" s="570"/>
      <c r="HTW432" s="570"/>
      <c r="HTX432" s="570"/>
      <c r="HTY432" s="570"/>
      <c r="HTZ432" s="570"/>
      <c r="HUA432" s="570"/>
      <c r="HUB432" s="570"/>
      <c r="HUC432" s="570"/>
      <c r="HUD432" s="570"/>
      <c r="HUE432" s="570"/>
      <c r="HUF432" s="570"/>
      <c r="HUG432" s="570"/>
      <c r="HUH432" s="570"/>
      <c r="HUI432" s="570"/>
      <c r="HUJ432" s="570"/>
      <c r="HUK432" s="570"/>
      <c r="HUL432" s="570"/>
      <c r="HUM432" s="570"/>
      <c r="HUN432" s="570"/>
      <c r="HUO432" s="570"/>
      <c r="HUP432" s="570"/>
      <c r="HUQ432" s="570"/>
      <c r="HUR432" s="570"/>
      <c r="HUS432" s="570"/>
      <c r="HUT432" s="570"/>
      <c r="HUU432" s="570"/>
      <c r="HUV432" s="570"/>
      <c r="HUW432" s="570"/>
      <c r="HUX432" s="570"/>
      <c r="HUY432" s="570"/>
      <c r="HUZ432" s="570"/>
      <c r="HVA432" s="570"/>
      <c r="HVB432" s="570"/>
      <c r="HVC432" s="570"/>
      <c r="HVD432" s="570"/>
      <c r="HVE432" s="570"/>
      <c r="HVF432" s="570"/>
      <c r="HVG432" s="570"/>
      <c r="HVH432" s="570"/>
      <c r="HVI432" s="570"/>
      <c r="HVJ432" s="570"/>
      <c r="HVK432" s="570"/>
      <c r="HVL432" s="570"/>
      <c r="HVM432" s="570"/>
      <c r="HVN432" s="570"/>
      <c r="HVO432" s="570"/>
      <c r="HVP432" s="570"/>
      <c r="HVQ432" s="570"/>
      <c r="HVR432" s="570"/>
      <c r="HVS432" s="570"/>
      <c r="HVT432" s="570"/>
      <c r="HVU432" s="570"/>
      <c r="HVV432" s="570"/>
      <c r="HVW432" s="570"/>
      <c r="HVX432" s="570"/>
      <c r="HVY432" s="570"/>
      <c r="HVZ432" s="570"/>
      <c r="HWA432" s="570"/>
      <c r="HWB432" s="570"/>
      <c r="HWC432" s="570"/>
      <c r="HWD432" s="570"/>
      <c r="HWE432" s="570"/>
      <c r="HWF432" s="570"/>
      <c r="HWG432" s="570"/>
      <c r="HWH432" s="570"/>
      <c r="HWI432" s="570"/>
      <c r="HWJ432" s="570"/>
      <c r="HWK432" s="570"/>
      <c r="HWL432" s="570"/>
      <c r="HWM432" s="570"/>
      <c r="HWN432" s="570"/>
      <c r="HWO432" s="570"/>
      <c r="HWP432" s="570"/>
      <c r="HWQ432" s="570"/>
      <c r="HWR432" s="570"/>
      <c r="HWS432" s="570"/>
      <c r="HWT432" s="570"/>
      <c r="HWU432" s="570"/>
      <c r="HWV432" s="570"/>
      <c r="HWW432" s="570"/>
      <c r="HWX432" s="570"/>
      <c r="HWY432" s="570"/>
      <c r="HWZ432" s="570"/>
      <c r="HXA432" s="570"/>
      <c r="HXB432" s="570"/>
      <c r="HXC432" s="570"/>
      <c r="HXD432" s="570"/>
      <c r="HXE432" s="570"/>
      <c r="HXF432" s="570"/>
      <c r="HXG432" s="570"/>
      <c r="HXH432" s="570"/>
      <c r="HXI432" s="570"/>
      <c r="HXJ432" s="570"/>
      <c r="HXK432" s="570"/>
      <c r="HXL432" s="570"/>
      <c r="HXM432" s="570"/>
      <c r="HXN432" s="570"/>
      <c r="HXO432" s="570"/>
      <c r="HXP432" s="570"/>
      <c r="HXQ432" s="570"/>
      <c r="HXR432" s="570"/>
      <c r="HXS432" s="570"/>
      <c r="HXT432" s="570"/>
      <c r="HXU432" s="570"/>
      <c r="HXV432" s="570"/>
      <c r="HXW432" s="570"/>
      <c r="HXX432" s="570"/>
      <c r="HXY432" s="570"/>
      <c r="HXZ432" s="570"/>
      <c r="HYA432" s="570"/>
      <c r="HYB432" s="570"/>
      <c r="HYC432" s="570"/>
      <c r="HYD432" s="570"/>
      <c r="HYE432" s="570"/>
      <c r="HYF432" s="570"/>
      <c r="HYG432" s="570"/>
      <c r="HYH432" s="570"/>
      <c r="HYI432" s="570"/>
      <c r="HYJ432" s="570"/>
      <c r="HYK432" s="570"/>
      <c r="HYL432" s="570"/>
      <c r="HYM432" s="570"/>
      <c r="HYN432" s="570"/>
      <c r="HYO432" s="570"/>
      <c r="HYP432" s="570"/>
      <c r="HYQ432" s="570"/>
      <c r="HYR432" s="570"/>
      <c r="HYS432" s="570"/>
      <c r="HYT432" s="570"/>
      <c r="HYU432" s="570"/>
      <c r="HYV432" s="570"/>
      <c r="HYW432" s="570"/>
      <c r="HYX432" s="570"/>
      <c r="HYY432" s="570"/>
      <c r="HYZ432" s="570"/>
      <c r="HZA432" s="570"/>
      <c r="HZB432" s="570"/>
      <c r="HZC432" s="570"/>
      <c r="HZD432" s="570"/>
      <c r="HZE432" s="570"/>
      <c r="HZF432" s="570"/>
      <c r="HZG432" s="570"/>
      <c r="HZH432" s="570"/>
      <c r="HZI432" s="570"/>
      <c r="HZJ432" s="570"/>
      <c r="HZK432" s="570"/>
      <c r="HZL432" s="570"/>
      <c r="HZM432" s="570"/>
      <c r="HZN432" s="570"/>
      <c r="HZO432" s="570"/>
      <c r="HZP432" s="570"/>
      <c r="HZQ432" s="570"/>
      <c r="HZR432" s="570"/>
      <c r="HZS432" s="570"/>
      <c r="HZT432" s="570"/>
      <c r="HZU432" s="570"/>
      <c r="HZV432" s="570"/>
      <c r="HZW432" s="570"/>
      <c r="HZX432" s="570"/>
      <c r="HZY432" s="570"/>
      <c r="HZZ432" s="570"/>
      <c r="IAA432" s="570"/>
      <c r="IAB432" s="570"/>
      <c r="IAC432" s="570"/>
      <c r="IAD432" s="570"/>
      <c r="IAE432" s="570"/>
      <c r="IAF432" s="570"/>
      <c r="IAG432" s="570"/>
      <c r="IAH432" s="570"/>
      <c r="IAI432" s="570"/>
      <c r="IAJ432" s="570"/>
      <c r="IAK432" s="570"/>
      <c r="IAL432" s="570"/>
      <c r="IAM432" s="570"/>
      <c r="IAN432" s="570"/>
      <c r="IAO432" s="570"/>
      <c r="IAP432" s="570"/>
      <c r="IAQ432" s="570"/>
      <c r="IAR432" s="570"/>
      <c r="IAS432" s="570"/>
      <c r="IAT432" s="570"/>
      <c r="IAU432" s="570"/>
      <c r="IAV432" s="570"/>
      <c r="IAW432" s="570"/>
      <c r="IAX432" s="570"/>
      <c r="IAY432" s="570"/>
      <c r="IAZ432" s="570"/>
      <c r="IBA432" s="570"/>
      <c r="IBB432" s="570"/>
      <c r="IBC432" s="570"/>
      <c r="IBD432" s="570"/>
      <c r="IBE432" s="570"/>
      <c r="IBF432" s="570"/>
      <c r="IBG432" s="570"/>
      <c r="IBH432" s="570"/>
      <c r="IBI432" s="570"/>
      <c r="IBJ432" s="570"/>
      <c r="IBK432" s="570"/>
      <c r="IBL432" s="570"/>
      <c r="IBM432" s="570"/>
      <c r="IBN432" s="570"/>
      <c r="IBO432" s="570"/>
      <c r="IBP432" s="570"/>
      <c r="IBQ432" s="570"/>
      <c r="IBR432" s="570"/>
      <c r="IBS432" s="570"/>
      <c r="IBT432" s="570"/>
      <c r="IBU432" s="570"/>
      <c r="IBV432" s="570"/>
      <c r="IBW432" s="570"/>
      <c r="IBX432" s="570"/>
      <c r="IBY432" s="570"/>
      <c r="IBZ432" s="570"/>
      <c r="ICA432" s="570"/>
      <c r="ICB432" s="570"/>
      <c r="ICC432" s="570"/>
      <c r="ICD432" s="570"/>
      <c r="ICE432" s="570"/>
      <c r="ICF432" s="570"/>
      <c r="ICG432" s="570"/>
      <c r="ICH432" s="570"/>
      <c r="ICI432" s="570"/>
      <c r="ICJ432" s="570"/>
      <c r="ICK432" s="570"/>
      <c r="ICL432" s="570"/>
      <c r="ICM432" s="570"/>
      <c r="ICN432" s="570"/>
      <c r="ICO432" s="570"/>
      <c r="ICP432" s="570"/>
      <c r="ICQ432" s="570"/>
      <c r="ICR432" s="570"/>
      <c r="ICS432" s="570"/>
      <c r="ICT432" s="570"/>
      <c r="ICU432" s="570"/>
      <c r="ICV432" s="570"/>
      <c r="ICW432" s="570"/>
      <c r="ICX432" s="570"/>
      <c r="ICY432" s="570"/>
      <c r="ICZ432" s="570"/>
      <c r="IDA432" s="570"/>
      <c r="IDB432" s="570"/>
      <c r="IDC432" s="570"/>
      <c r="IDD432" s="570"/>
      <c r="IDE432" s="570"/>
      <c r="IDF432" s="570"/>
      <c r="IDG432" s="570"/>
      <c r="IDH432" s="570"/>
      <c r="IDI432" s="570"/>
      <c r="IDJ432" s="570"/>
      <c r="IDK432" s="570"/>
      <c r="IDL432" s="570"/>
      <c r="IDM432" s="570"/>
      <c r="IDN432" s="570"/>
      <c r="IDO432" s="570"/>
      <c r="IDP432" s="570"/>
      <c r="IDQ432" s="570"/>
      <c r="IDR432" s="570"/>
      <c r="IDS432" s="570"/>
      <c r="IDT432" s="570"/>
      <c r="IDU432" s="570"/>
      <c r="IDV432" s="570"/>
      <c r="IDW432" s="570"/>
      <c r="IDX432" s="570"/>
      <c r="IDY432" s="570"/>
      <c r="IDZ432" s="570"/>
      <c r="IEA432" s="570"/>
      <c r="IEB432" s="570"/>
      <c r="IEC432" s="570"/>
      <c r="IED432" s="570"/>
      <c r="IEE432" s="570"/>
      <c r="IEF432" s="570"/>
      <c r="IEG432" s="570"/>
      <c r="IEH432" s="570"/>
      <c r="IEI432" s="570"/>
      <c r="IEJ432" s="570"/>
      <c r="IEK432" s="570"/>
      <c r="IEL432" s="570"/>
      <c r="IEM432" s="570"/>
      <c r="IEN432" s="570"/>
      <c r="IEO432" s="570"/>
      <c r="IEP432" s="570"/>
      <c r="IEQ432" s="570"/>
      <c r="IER432" s="570"/>
      <c r="IES432" s="570"/>
      <c r="IET432" s="570"/>
      <c r="IEU432" s="570"/>
      <c r="IEV432" s="570"/>
      <c r="IEW432" s="570"/>
      <c r="IEX432" s="570"/>
      <c r="IEY432" s="570"/>
      <c r="IEZ432" s="570"/>
      <c r="IFA432" s="570"/>
      <c r="IFB432" s="570"/>
      <c r="IFC432" s="570"/>
      <c r="IFD432" s="570"/>
      <c r="IFE432" s="570"/>
      <c r="IFF432" s="570"/>
      <c r="IFG432" s="570"/>
      <c r="IFH432" s="570"/>
      <c r="IFI432" s="570"/>
      <c r="IFJ432" s="570"/>
      <c r="IFK432" s="570"/>
      <c r="IFL432" s="570"/>
      <c r="IFM432" s="570"/>
      <c r="IFN432" s="570"/>
      <c r="IFO432" s="570"/>
      <c r="IFP432" s="570"/>
      <c r="IFQ432" s="570"/>
      <c r="IFR432" s="570"/>
      <c r="IFS432" s="570"/>
      <c r="IFT432" s="570"/>
      <c r="IFU432" s="570"/>
      <c r="IFV432" s="570"/>
      <c r="IFW432" s="570"/>
      <c r="IFX432" s="570"/>
      <c r="IFY432" s="570"/>
      <c r="IFZ432" s="570"/>
      <c r="IGA432" s="570"/>
      <c r="IGB432" s="570"/>
      <c r="IGC432" s="570"/>
      <c r="IGD432" s="570"/>
      <c r="IGE432" s="570"/>
      <c r="IGF432" s="570"/>
      <c r="IGG432" s="570"/>
      <c r="IGH432" s="570"/>
      <c r="IGI432" s="570"/>
      <c r="IGJ432" s="570"/>
      <c r="IGK432" s="570"/>
      <c r="IGL432" s="570"/>
      <c r="IGM432" s="570"/>
      <c r="IGN432" s="570"/>
      <c r="IGO432" s="570"/>
      <c r="IGP432" s="570"/>
      <c r="IGQ432" s="570"/>
      <c r="IGR432" s="570"/>
      <c r="IGS432" s="570"/>
      <c r="IGT432" s="570"/>
      <c r="IGU432" s="570"/>
      <c r="IGV432" s="570"/>
      <c r="IGW432" s="570"/>
      <c r="IGX432" s="570"/>
      <c r="IGY432" s="570"/>
      <c r="IGZ432" s="570"/>
      <c r="IHA432" s="570"/>
      <c r="IHB432" s="570"/>
      <c r="IHC432" s="570"/>
      <c r="IHD432" s="570"/>
      <c r="IHE432" s="570"/>
      <c r="IHF432" s="570"/>
      <c r="IHG432" s="570"/>
      <c r="IHH432" s="570"/>
      <c r="IHI432" s="570"/>
      <c r="IHJ432" s="570"/>
      <c r="IHK432" s="570"/>
      <c r="IHL432" s="570"/>
      <c r="IHM432" s="570"/>
      <c r="IHN432" s="570"/>
      <c r="IHO432" s="570"/>
      <c r="IHP432" s="570"/>
      <c r="IHQ432" s="570"/>
      <c r="IHR432" s="570"/>
      <c r="IHS432" s="570"/>
      <c r="IHT432" s="570"/>
      <c r="IHU432" s="570"/>
      <c r="IHV432" s="570"/>
      <c r="IHW432" s="570"/>
      <c r="IHX432" s="570"/>
      <c r="IHY432" s="570"/>
      <c r="IHZ432" s="570"/>
      <c r="IIA432" s="570"/>
      <c r="IIB432" s="570"/>
      <c r="IIC432" s="570"/>
      <c r="IID432" s="570"/>
      <c r="IIE432" s="570"/>
      <c r="IIF432" s="570"/>
      <c r="IIG432" s="570"/>
      <c r="IIH432" s="570"/>
      <c r="III432" s="570"/>
      <c r="IIJ432" s="570"/>
      <c r="IIK432" s="570"/>
      <c r="IIL432" s="570"/>
      <c r="IIM432" s="570"/>
      <c r="IIN432" s="570"/>
      <c r="IIO432" s="570"/>
      <c r="IIP432" s="570"/>
      <c r="IIQ432" s="570"/>
      <c r="IIR432" s="570"/>
      <c r="IIS432" s="570"/>
      <c r="IIT432" s="570"/>
      <c r="IIU432" s="570"/>
      <c r="IIV432" s="570"/>
      <c r="IIW432" s="570"/>
      <c r="IIX432" s="570"/>
      <c r="IIY432" s="570"/>
      <c r="IIZ432" s="570"/>
      <c r="IJA432" s="570"/>
      <c r="IJB432" s="570"/>
      <c r="IJC432" s="570"/>
      <c r="IJD432" s="570"/>
      <c r="IJE432" s="570"/>
      <c r="IJF432" s="570"/>
      <c r="IJG432" s="570"/>
      <c r="IJH432" s="570"/>
      <c r="IJI432" s="570"/>
      <c r="IJJ432" s="570"/>
      <c r="IJK432" s="570"/>
      <c r="IJL432" s="570"/>
      <c r="IJM432" s="570"/>
      <c r="IJN432" s="570"/>
      <c r="IJO432" s="570"/>
      <c r="IJP432" s="570"/>
      <c r="IJQ432" s="570"/>
      <c r="IJR432" s="570"/>
      <c r="IJS432" s="570"/>
      <c r="IJT432" s="570"/>
      <c r="IJU432" s="570"/>
      <c r="IJV432" s="570"/>
      <c r="IJW432" s="570"/>
      <c r="IJX432" s="570"/>
      <c r="IJY432" s="570"/>
      <c r="IJZ432" s="570"/>
      <c r="IKA432" s="570"/>
      <c r="IKB432" s="570"/>
      <c r="IKC432" s="570"/>
      <c r="IKD432" s="570"/>
      <c r="IKE432" s="570"/>
      <c r="IKF432" s="570"/>
      <c r="IKG432" s="570"/>
      <c r="IKH432" s="570"/>
      <c r="IKI432" s="570"/>
      <c r="IKJ432" s="570"/>
      <c r="IKK432" s="570"/>
      <c r="IKL432" s="570"/>
      <c r="IKM432" s="570"/>
      <c r="IKN432" s="570"/>
      <c r="IKO432" s="570"/>
      <c r="IKP432" s="570"/>
      <c r="IKQ432" s="570"/>
      <c r="IKR432" s="570"/>
      <c r="IKS432" s="570"/>
      <c r="IKT432" s="570"/>
      <c r="IKU432" s="570"/>
      <c r="IKV432" s="570"/>
      <c r="IKW432" s="570"/>
      <c r="IKX432" s="570"/>
      <c r="IKY432" s="570"/>
      <c r="IKZ432" s="570"/>
      <c r="ILA432" s="570"/>
      <c r="ILB432" s="570"/>
      <c r="ILC432" s="570"/>
      <c r="ILD432" s="570"/>
      <c r="ILE432" s="570"/>
      <c r="ILF432" s="570"/>
      <c r="ILG432" s="570"/>
      <c r="ILH432" s="570"/>
      <c r="ILI432" s="570"/>
      <c r="ILJ432" s="570"/>
      <c r="ILK432" s="570"/>
      <c r="ILL432" s="570"/>
      <c r="ILM432" s="570"/>
      <c r="ILN432" s="570"/>
      <c r="ILO432" s="570"/>
      <c r="ILP432" s="570"/>
      <c r="ILQ432" s="570"/>
      <c r="ILR432" s="570"/>
      <c r="ILS432" s="570"/>
      <c r="ILT432" s="570"/>
      <c r="ILU432" s="570"/>
      <c r="ILV432" s="570"/>
      <c r="ILW432" s="570"/>
      <c r="ILX432" s="570"/>
      <c r="ILY432" s="570"/>
      <c r="ILZ432" s="570"/>
      <c r="IMA432" s="570"/>
      <c r="IMB432" s="570"/>
      <c r="IMC432" s="570"/>
      <c r="IMD432" s="570"/>
      <c r="IME432" s="570"/>
      <c r="IMF432" s="570"/>
      <c r="IMG432" s="570"/>
      <c r="IMH432" s="570"/>
      <c r="IMI432" s="570"/>
      <c r="IMJ432" s="570"/>
      <c r="IMK432" s="570"/>
      <c r="IML432" s="570"/>
      <c r="IMM432" s="570"/>
      <c r="IMN432" s="570"/>
      <c r="IMO432" s="570"/>
      <c r="IMP432" s="570"/>
      <c r="IMQ432" s="570"/>
      <c r="IMR432" s="570"/>
      <c r="IMS432" s="570"/>
      <c r="IMT432" s="570"/>
      <c r="IMU432" s="570"/>
      <c r="IMV432" s="570"/>
      <c r="IMW432" s="570"/>
      <c r="IMX432" s="570"/>
      <c r="IMY432" s="570"/>
      <c r="IMZ432" s="570"/>
      <c r="INA432" s="570"/>
      <c r="INB432" s="570"/>
      <c r="INC432" s="570"/>
      <c r="IND432" s="570"/>
      <c r="INE432" s="570"/>
      <c r="INF432" s="570"/>
      <c r="ING432" s="570"/>
      <c r="INH432" s="570"/>
      <c r="INI432" s="570"/>
      <c r="INJ432" s="570"/>
      <c r="INK432" s="570"/>
      <c r="INL432" s="570"/>
      <c r="INM432" s="570"/>
      <c r="INN432" s="570"/>
      <c r="INO432" s="570"/>
      <c r="INP432" s="570"/>
      <c r="INQ432" s="570"/>
      <c r="INR432" s="570"/>
      <c r="INS432" s="570"/>
      <c r="INT432" s="570"/>
      <c r="INU432" s="570"/>
      <c r="INV432" s="570"/>
      <c r="INW432" s="570"/>
      <c r="INX432" s="570"/>
      <c r="INY432" s="570"/>
      <c r="INZ432" s="570"/>
      <c r="IOA432" s="570"/>
      <c r="IOB432" s="570"/>
      <c r="IOC432" s="570"/>
      <c r="IOD432" s="570"/>
      <c r="IOE432" s="570"/>
      <c r="IOF432" s="570"/>
      <c r="IOG432" s="570"/>
      <c r="IOH432" s="570"/>
      <c r="IOI432" s="570"/>
      <c r="IOJ432" s="570"/>
      <c r="IOK432" s="570"/>
      <c r="IOL432" s="570"/>
      <c r="IOM432" s="570"/>
      <c r="ION432" s="570"/>
      <c r="IOO432" s="570"/>
      <c r="IOP432" s="570"/>
      <c r="IOQ432" s="570"/>
      <c r="IOR432" s="570"/>
      <c r="IOS432" s="570"/>
      <c r="IOT432" s="570"/>
      <c r="IOU432" s="570"/>
      <c r="IOV432" s="570"/>
      <c r="IOW432" s="570"/>
      <c r="IOX432" s="570"/>
      <c r="IOY432" s="570"/>
      <c r="IOZ432" s="570"/>
      <c r="IPA432" s="570"/>
      <c r="IPB432" s="570"/>
      <c r="IPC432" s="570"/>
      <c r="IPD432" s="570"/>
      <c r="IPE432" s="570"/>
      <c r="IPF432" s="570"/>
      <c r="IPG432" s="570"/>
      <c r="IPH432" s="570"/>
      <c r="IPI432" s="570"/>
      <c r="IPJ432" s="570"/>
      <c r="IPK432" s="570"/>
      <c r="IPL432" s="570"/>
      <c r="IPM432" s="570"/>
      <c r="IPN432" s="570"/>
      <c r="IPO432" s="570"/>
      <c r="IPP432" s="570"/>
      <c r="IPQ432" s="570"/>
      <c r="IPR432" s="570"/>
      <c r="IPS432" s="570"/>
      <c r="IPT432" s="570"/>
      <c r="IPU432" s="570"/>
      <c r="IPV432" s="570"/>
      <c r="IPW432" s="570"/>
      <c r="IPX432" s="570"/>
      <c r="IPY432" s="570"/>
      <c r="IPZ432" s="570"/>
      <c r="IQA432" s="570"/>
      <c r="IQB432" s="570"/>
      <c r="IQC432" s="570"/>
      <c r="IQD432" s="570"/>
      <c r="IQE432" s="570"/>
      <c r="IQF432" s="570"/>
      <c r="IQG432" s="570"/>
      <c r="IQH432" s="570"/>
      <c r="IQI432" s="570"/>
      <c r="IQJ432" s="570"/>
      <c r="IQK432" s="570"/>
      <c r="IQL432" s="570"/>
      <c r="IQM432" s="570"/>
      <c r="IQN432" s="570"/>
      <c r="IQO432" s="570"/>
      <c r="IQP432" s="570"/>
      <c r="IQQ432" s="570"/>
      <c r="IQR432" s="570"/>
      <c r="IQS432" s="570"/>
      <c r="IQT432" s="570"/>
      <c r="IQU432" s="570"/>
      <c r="IQV432" s="570"/>
      <c r="IQW432" s="570"/>
      <c r="IQX432" s="570"/>
      <c r="IQY432" s="570"/>
      <c r="IQZ432" s="570"/>
      <c r="IRA432" s="570"/>
      <c r="IRB432" s="570"/>
      <c r="IRC432" s="570"/>
      <c r="IRD432" s="570"/>
      <c r="IRE432" s="570"/>
      <c r="IRF432" s="570"/>
      <c r="IRG432" s="570"/>
      <c r="IRH432" s="570"/>
      <c r="IRI432" s="570"/>
      <c r="IRJ432" s="570"/>
      <c r="IRK432" s="570"/>
      <c r="IRL432" s="570"/>
      <c r="IRM432" s="570"/>
      <c r="IRN432" s="570"/>
      <c r="IRO432" s="570"/>
      <c r="IRP432" s="570"/>
      <c r="IRQ432" s="570"/>
      <c r="IRR432" s="570"/>
      <c r="IRS432" s="570"/>
      <c r="IRT432" s="570"/>
      <c r="IRU432" s="570"/>
      <c r="IRV432" s="570"/>
      <c r="IRW432" s="570"/>
      <c r="IRX432" s="570"/>
      <c r="IRY432" s="570"/>
      <c r="IRZ432" s="570"/>
      <c r="ISA432" s="570"/>
      <c r="ISB432" s="570"/>
      <c r="ISC432" s="570"/>
      <c r="ISD432" s="570"/>
      <c r="ISE432" s="570"/>
      <c r="ISF432" s="570"/>
      <c r="ISG432" s="570"/>
      <c r="ISH432" s="570"/>
      <c r="ISI432" s="570"/>
      <c r="ISJ432" s="570"/>
      <c r="ISK432" s="570"/>
      <c r="ISL432" s="570"/>
      <c r="ISM432" s="570"/>
      <c r="ISN432" s="570"/>
      <c r="ISO432" s="570"/>
      <c r="ISP432" s="570"/>
      <c r="ISQ432" s="570"/>
      <c r="ISR432" s="570"/>
      <c r="ISS432" s="570"/>
      <c r="IST432" s="570"/>
      <c r="ISU432" s="570"/>
      <c r="ISV432" s="570"/>
      <c r="ISW432" s="570"/>
      <c r="ISX432" s="570"/>
      <c r="ISY432" s="570"/>
      <c r="ISZ432" s="570"/>
      <c r="ITA432" s="570"/>
      <c r="ITB432" s="570"/>
      <c r="ITC432" s="570"/>
      <c r="ITD432" s="570"/>
      <c r="ITE432" s="570"/>
      <c r="ITF432" s="570"/>
      <c r="ITG432" s="570"/>
      <c r="ITH432" s="570"/>
      <c r="ITI432" s="570"/>
      <c r="ITJ432" s="570"/>
      <c r="ITK432" s="570"/>
      <c r="ITL432" s="570"/>
      <c r="ITM432" s="570"/>
      <c r="ITN432" s="570"/>
      <c r="ITO432" s="570"/>
      <c r="ITP432" s="570"/>
      <c r="ITQ432" s="570"/>
      <c r="ITR432" s="570"/>
      <c r="ITS432" s="570"/>
      <c r="ITT432" s="570"/>
      <c r="ITU432" s="570"/>
      <c r="ITV432" s="570"/>
      <c r="ITW432" s="570"/>
      <c r="ITX432" s="570"/>
      <c r="ITY432" s="570"/>
      <c r="ITZ432" s="570"/>
      <c r="IUA432" s="570"/>
      <c r="IUB432" s="570"/>
      <c r="IUC432" s="570"/>
      <c r="IUD432" s="570"/>
      <c r="IUE432" s="570"/>
      <c r="IUF432" s="570"/>
      <c r="IUG432" s="570"/>
      <c r="IUH432" s="570"/>
      <c r="IUI432" s="570"/>
      <c r="IUJ432" s="570"/>
      <c r="IUK432" s="570"/>
      <c r="IUL432" s="570"/>
      <c r="IUM432" s="570"/>
      <c r="IUN432" s="570"/>
      <c r="IUO432" s="570"/>
      <c r="IUP432" s="570"/>
      <c r="IUQ432" s="570"/>
      <c r="IUR432" s="570"/>
      <c r="IUS432" s="570"/>
      <c r="IUT432" s="570"/>
      <c r="IUU432" s="570"/>
      <c r="IUV432" s="570"/>
      <c r="IUW432" s="570"/>
      <c r="IUX432" s="570"/>
      <c r="IUY432" s="570"/>
      <c r="IUZ432" s="570"/>
      <c r="IVA432" s="570"/>
      <c r="IVB432" s="570"/>
      <c r="IVC432" s="570"/>
      <c r="IVD432" s="570"/>
      <c r="IVE432" s="570"/>
      <c r="IVF432" s="570"/>
      <c r="IVG432" s="570"/>
      <c r="IVH432" s="570"/>
      <c r="IVI432" s="570"/>
      <c r="IVJ432" s="570"/>
      <c r="IVK432" s="570"/>
      <c r="IVL432" s="570"/>
      <c r="IVM432" s="570"/>
      <c r="IVN432" s="570"/>
      <c r="IVO432" s="570"/>
      <c r="IVP432" s="570"/>
      <c r="IVQ432" s="570"/>
      <c r="IVR432" s="570"/>
      <c r="IVS432" s="570"/>
      <c r="IVT432" s="570"/>
      <c r="IVU432" s="570"/>
      <c r="IVV432" s="570"/>
      <c r="IVW432" s="570"/>
      <c r="IVX432" s="570"/>
      <c r="IVY432" s="570"/>
      <c r="IVZ432" s="570"/>
      <c r="IWA432" s="570"/>
      <c r="IWB432" s="570"/>
      <c r="IWC432" s="570"/>
      <c r="IWD432" s="570"/>
      <c r="IWE432" s="570"/>
      <c r="IWF432" s="570"/>
      <c r="IWG432" s="570"/>
      <c r="IWH432" s="570"/>
      <c r="IWI432" s="570"/>
      <c r="IWJ432" s="570"/>
      <c r="IWK432" s="570"/>
      <c r="IWL432" s="570"/>
      <c r="IWM432" s="570"/>
      <c r="IWN432" s="570"/>
      <c r="IWO432" s="570"/>
      <c r="IWP432" s="570"/>
      <c r="IWQ432" s="570"/>
      <c r="IWR432" s="570"/>
      <c r="IWS432" s="570"/>
      <c r="IWT432" s="570"/>
      <c r="IWU432" s="570"/>
      <c r="IWV432" s="570"/>
      <c r="IWW432" s="570"/>
      <c r="IWX432" s="570"/>
      <c r="IWY432" s="570"/>
      <c r="IWZ432" s="570"/>
      <c r="IXA432" s="570"/>
      <c r="IXB432" s="570"/>
      <c r="IXC432" s="570"/>
      <c r="IXD432" s="570"/>
      <c r="IXE432" s="570"/>
      <c r="IXF432" s="570"/>
      <c r="IXG432" s="570"/>
      <c r="IXH432" s="570"/>
      <c r="IXI432" s="570"/>
      <c r="IXJ432" s="570"/>
      <c r="IXK432" s="570"/>
      <c r="IXL432" s="570"/>
      <c r="IXM432" s="570"/>
      <c r="IXN432" s="570"/>
      <c r="IXO432" s="570"/>
      <c r="IXP432" s="570"/>
      <c r="IXQ432" s="570"/>
      <c r="IXR432" s="570"/>
      <c r="IXS432" s="570"/>
      <c r="IXT432" s="570"/>
      <c r="IXU432" s="570"/>
      <c r="IXV432" s="570"/>
      <c r="IXW432" s="570"/>
      <c r="IXX432" s="570"/>
      <c r="IXY432" s="570"/>
      <c r="IXZ432" s="570"/>
      <c r="IYA432" s="570"/>
      <c r="IYB432" s="570"/>
      <c r="IYC432" s="570"/>
      <c r="IYD432" s="570"/>
      <c r="IYE432" s="570"/>
      <c r="IYF432" s="570"/>
      <c r="IYG432" s="570"/>
      <c r="IYH432" s="570"/>
      <c r="IYI432" s="570"/>
      <c r="IYJ432" s="570"/>
      <c r="IYK432" s="570"/>
      <c r="IYL432" s="570"/>
      <c r="IYM432" s="570"/>
      <c r="IYN432" s="570"/>
      <c r="IYO432" s="570"/>
      <c r="IYP432" s="570"/>
      <c r="IYQ432" s="570"/>
      <c r="IYR432" s="570"/>
      <c r="IYS432" s="570"/>
      <c r="IYT432" s="570"/>
      <c r="IYU432" s="570"/>
      <c r="IYV432" s="570"/>
      <c r="IYW432" s="570"/>
      <c r="IYX432" s="570"/>
      <c r="IYY432" s="570"/>
      <c r="IYZ432" s="570"/>
      <c r="IZA432" s="570"/>
      <c r="IZB432" s="570"/>
      <c r="IZC432" s="570"/>
      <c r="IZD432" s="570"/>
      <c r="IZE432" s="570"/>
      <c r="IZF432" s="570"/>
      <c r="IZG432" s="570"/>
      <c r="IZH432" s="570"/>
      <c r="IZI432" s="570"/>
      <c r="IZJ432" s="570"/>
      <c r="IZK432" s="570"/>
      <c r="IZL432" s="570"/>
      <c r="IZM432" s="570"/>
      <c r="IZN432" s="570"/>
      <c r="IZO432" s="570"/>
      <c r="IZP432" s="570"/>
      <c r="IZQ432" s="570"/>
      <c r="IZR432" s="570"/>
      <c r="IZS432" s="570"/>
      <c r="IZT432" s="570"/>
      <c r="IZU432" s="570"/>
      <c r="IZV432" s="570"/>
      <c r="IZW432" s="570"/>
      <c r="IZX432" s="570"/>
      <c r="IZY432" s="570"/>
      <c r="IZZ432" s="570"/>
      <c r="JAA432" s="570"/>
      <c r="JAB432" s="570"/>
      <c r="JAC432" s="570"/>
      <c r="JAD432" s="570"/>
      <c r="JAE432" s="570"/>
      <c r="JAF432" s="570"/>
      <c r="JAG432" s="570"/>
      <c r="JAH432" s="570"/>
      <c r="JAI432" s="570"/>
      <c r="JAJ432" s="570"/>
      <c r="JAK432" s="570"/>
      <c r="JAL432" s="570"/>
      <c r="JAM432" s="570"/>
      <c r="JAN432" s="570"/>
      <c r="JAO432" s="570"/>
      <c r="JAP432" s="570"/>
      <c r="JAQ432" s="570"/>
      <c r="JAR432" s="570"/>
      <c r="JAS432" s="570"/>
      <c r="JAT432" s="570"/>
      <c r="JAU432" s="570"/>
      <c r="JAV432" s="570"/>
      <c r="JAW432" s="570"/>
      <c r="JAX432" s="570"/>
      <c r="JAY432" s="570"/>
      <c r="JAZ432" s="570"/>
      <c r="JBA432" s="570"/>
      <c r="JBB432" s="570"/>
      <c r="JBC432" s="570"/>
      <c r="JBD432" s="570"/>
      <c r="JBE432" s="570"/>
      <c r="JBF432" s="570"/>
      <c r="JBG432" s="570"/>
      <c r="JBH432" s="570"/>
      <c r="JBI432" s="570"/>
      <c r="JBJ432" s="570"/>
      <c r="JBK432" s="570"/>
      <c r="JBL432" s="570"/>
      <c r="JBM432" s="570"/>
      <c r="JBN432" s="570"/>
      <c r="JBO432" s="570"/>
      <c r="JBP432" s="570"/>
      <c r="JBQ432" s="570"/>
      <c r="JBR432" s="570"/>
      <c r="JBS432" s="570"/>
      <c r="JBT432" s="570"/>
      <c r="JBU432" s="570"/>
      <c r="JBV432" s="570"/>
      <c r="JBW432" s="570"/>
      <c r="JBX432" s="570"/>
      <c r="JBY432" s="570"/>
      <c r="JBZ432" s="570"/>
      <c r="JCA432" s="570"/>
      <c r="JCB432" s="570"/>
      <c r="JCC432" s="570"/>
      <c r="JCD432" s="570"/>
      <c r="JCE432" s="570"/>
      <c r="JCF432" s="570"/>
      <c r="JCG432" s="570"/>
      <c r="JCH432" s="570"/>
      <c r="JCI432" s="570"/>
      <c r="JCJ432" s="570"/>
      <c r="JCK432" s="570"/>
      <c r="JCL432" s="570"/>
      <c r="JCM432" s="570"/>
      <c r="JCN432" s="570"/>
      <c r="JCO432" s="570"/>
      <c r="JCP432" s="570"/>
      <c r="JCQ432" s="570"/>
      <c r="JCR432" s="570"/>
      <c r="JCS432" s="570"/>
      <c r="JCT432" s="570"/>
      <c r="JCU432" s="570"/>
      <c r="JCV432" s="570"/>
      <c r="JCW432" s="570"/>
      <c r="JCX432" s="570"/>
      <c r="JCY432" s="570"/>
      <c r="JCZ432" s="570"/>
      <c r="JDA432" s="570"/>
      <c r="JDB432" s="570"/>
      <c r="JDC432" s="570"/>
      <c r="JDD432" s="570"/>
      <c r="JDE432" s="570"/>
      <c r="JDF432" s="570"/>
      <c r="JDG432" s="570"/>
      <c r="JDH432" s="570"/>
      <c r="JDI432" s="570"/>
      <c r="JDJ432" s="570"/>
      <c r="JDK432" s="570"/>
      <c r="JDL432" s="570"/>
      <c r="JDM432" s="570"/>
      <c r="JDN432" s="570"/>
      <c r="JDO432" s="570"/>
      <c r="JDP432" s="570"/>
      <c r="JDQ432" s="570"/>
      <c r="JDR432" s="570"/>
      <c r="JDS432" s="570"/>
      <c r="JDT432" s="570"/>
      <c r="JDU432" s="570"/>
      <c r="JDV432" s="570"/>
      <c r="JDW432" s="570"/>
      <c r="JDX432" s="570"/>
      <c r="JDY432" s="570"/>
      <c r="JDZ432" s="570"/>
      <c r="JEA432" s="570"/>
      <c r="JEB432" s="570"/>
      <c r="JEC432" s="570"/>
      <c r="JED432" s="570"/>
      <c r="JEE432" s="570"/>
      <c r="JEF432" s="570"/>
      <c r="JEG432" s="570"/>
      <c r="JEH432" s="570"/>
      <c r="JEI432" s="570"/>
      <c r="JEJ432" s="570"/>
      <c r="JEK432" s="570"/>
      <c r="JEL432" s="570"/>
      <c r="JEM432" s="570"/>
      <c r="JEN432" s="570"/>
      <c r="JEO432" s="570"/>
      <c r="JEP432" s="570"/>
      <c r="JEQ432" s="570"/>
      <c r="JER432" s="570"/>
      <c r="JES432" s="570"/>
      <c r="JET432" s="570"/>
      <c r="JEU432" s="570"/>
      <c r="JEV432" s="570"/>
      <c r="JEW432" s="570"/>
      <c r="JEX432" s="570"/>
      <c r="JEY432" s="570"/>
      <c r="JEZ432" s="570"/>
      <c r="JFA432" s="570"/>
      <c r="JFB432" s="570"/>
      <c r="JFC432" s="570"/>
      <c r="JFD432" s="570"/>
      <c r="JFE432" s="570"/>
      <c r="JFF432" s="570"/>
      <c r="JFG432" s="570"/>
      <c r="JFH432" s="570"/>
      <c r="JFI432" s="570"/>
      <c r="JFJ432" s="570"/>
      <c r="JFK432" s="570"/>
      <c r="JFL432" s="570"/>
      <c r="JFM432" s="570"/>
      <c r="JFN432" s="570"/>
      <c r="JFO432" s="570"/>
      <c r="JFP432" s="570"/>
      <c r="JFQ432" s="570"/>
      <c r="JFR432" s="570"/>
      <c r="JFS432" s="570"/>
      <c r="JFT432" s="570"/>
      <c r="JFU432" s="570"/>
      <c r="JFV432" s="570"/>
      <c r="JFW432" s="570"/>
      <c r="JFX432" s="570"/>
      <c r="JFY432" s="570"/>
      <c r="JFZ432" s="570"/>
      <c r="JGA432" s="570"/>
      <c r="JGB432" s="570"/>
      <c r="JGC432" s="570"/>
      <c r="JGD432" s="570"/>
      <c r="JGE432" s="570"/>
      <c r="JGF432" s="570"/>
      <c r="JGG432" s="570"/>
      <c r="JGH432" s="570"/>
      <c r="JGI432" s="570"/>
      <c r="JGJ432" s="570"/>
      <c r="JGK432" s="570"/>
      <c r="JGL432" s="570"/>
      <c r="JGM432" s="570"/>
      <c r="JGN432" s="570"/>
      <c r="JGO432" s="570"/>
      <c r="JGP432" s="570"/>
      <c r="JGQ432" s="570"/>
      <c r="JGR432" s="570"/>
      <c r="JGS432" s="570"/>
      <c r="JGT432" s="570"/>
      <c r="JGU432" s="570"/>
      <c r="JGV432" s="570"/>
      <c r="JGW432" s="570"/>
      <c r="JGX432" s="570"/>
      <c r="JGY432" s="570"/>
      <c r="JGZ432" s="570"/>
      <c r="JHA432" s="570"/>
      <c r="JHB432" s="570"/>
      <c r="JHC432" s="570"/>
      <c r="JHD432" s="570"/>
      <c r="JHE432" s="570"/>
      <c r="JHF432" s="570"/>
      <c r="JHG432" s="570"/>
      <c r="JHH432" s="570"/>
      <c r="JHI432" s="570"/>
      <c r="JHJ432" s="570"/>
      <c r="JHK432" s="570"/>
      <c r="JHL432" s="570"/>
      <c r="JHM432" s="570"/>
      <c r="JHN432" s="570"/>
      <c r="JHO432" s="570"/>
      <c r="JHP432" s="570"/>
      <c r="JHQ432" s="570"/>
      <c r="JHR432" s="570"/>
      <c r="JHS432" s="570"/>
      <c r="JHT432" s="570"/>
      <c r="JHU432" s="570"/>
      <c r="JHV432" s="570"/>
      <c r="JHW432" s="570"/>
      <c r="JHX432" s="570"/>
      <c r="JHY432" s="570"/>
      <c r="JHZ432" s="570"/>
      <c r="JIA432" s="570"/>
      <c r="JIB432" s="570"/>
      <c r="JIC432" s="570"/>
      <c r="JID432" s="570"/>
      <c r="JIE432" s="570"/>
      <c r="JIF432" s="570"/>
      <c r="JIG432" s="570"/>
      <c r="JIH432" s="570"/>
      <c r="JII432" s="570"/>
      <c r="JIJ432" s="570"/>
      <c r="JIK432" s="570"/>
      <c r="JIL432" s="570"/>
      <c r="JIM432" s="570"/>
      <c r="JIN432" s="570"/>
      <c r="JIO432" s="570"/>
      <c r="JIP432" s="570"/>
      <c r="JIQ432" s="570"/>
      <c r="JIR432" s="570"/>
      <c r="JIS432" s="570"/>
      <c r="JIT432" s="570"/>
      <c r="JIU432" s="570"/>
      <c r="JIV432" s="570"/>
      <c r="JIW432" s="570"/>
      <c r="JIX432" s="570"/>
      <c r="JIY432" s="570"/>
      <c r="JIZ432" s="570"/>
      <c r="JJA432" s="570"/>
      <c r="JJB432" s="570"/>
      <c r="JJC432" s="570"/>
      <c r="JJD432" s="570"/>
      <c r="JJE432" s="570"/>
      <c r="JJF432" s="570"/>
      <c r="JJG432" s="570"/>
      <c r="JJH432" s="570"/>
      <c r="JJI432" s="570"/>
      <c r="JJJ432" s="570"/>
      <c r="JJK432" s="570"/>
      <c r="JJL432" s="570"/>
      <c r="JJM432" s="570"/>
      <c r="JJN432" s="570"/>
      <c r="JJO432" s="570"/>
      <c r="JJP432" s="570"/>
      <c r="JJQ432" s="570"/>
      <c r="JJR432" s="570"/>
      <c r="JJS432" s="570"/>
      <c r="JJT432" s="570"/>
      <c r="JJU432" s="570"/>
      <c r="JJV432" s="570"/>
      <c r="JJW432" s="570"/>
      <c r="JJX432" s="570"/>
      <c r="JJY432" s="570"/>
      <c r="JJZ432" s="570"/>
      <c r="JKA432" s="570"/>
      <c r="JKB432" s="570"/>
      <c r="JKC432" s="570"/>
      <c r="JKD432" s="570"/>
      <c r="JKE432" s="570"/>
      <c r="JKF432" s="570"/>
      <c r="JKG432" s="570"/>
      <c r="JKH432" s="570"/>
      <c r="JKI432" s="570"/>
      <c r="JKJ432" s="570"/>
      <c r="JKK432" s="570"/>
      <c r="JKL432" s="570"/>
      <c r="JKM432" s="570"/>
      <c r="JKN432" s="570"/>
      <c r="JKO432" s="570"/>
      <c r="JKP432" s="570"/>
      <c r="JKQ432" s="570"/>
      <c r="JKR432" s="570"/>
      <c r="JKS432" s="570"/>
      <c r="JKT432" s="570"/>
      <c r="JKU432" s="570"/>
      <c r="JKV432" s="570"/>
      <c r="JKW432" s="570"/>
      <c r="JKX432" s="570"/>
      <c r="JKY432" s="570"/>
      <c r="JKZ432" s="570"/>
      <c r="JLA432" s="570"/>
      <c r="JLB432" s="570"/>
      <c r="JLC432" s="570"/>
      <c r="JLD432" s="570"/>
      <c r="JLE432" s="570"/>
      <c r="JLF432" s="570"/>
      <c r="JLG432" s="570"/>
      <c r="JLH432" s="570"/>
      <c r="JLI432" s="570"/>
      <c r="JLJ432" s="570"/>
      <c r="JLK432" s="570"/>
      <c r="JLL432" s="570"/>
      <c r="JLM432" s="570"/>
      <c r="JLN432" s="570"/>
      <c r="JLO432" s="570"/>
      <c r="JLP432" s="570"/>
      <c r="JLQ432" s="570"/>
      <c r="JLR432" s="570"/>
      <c r="JLS432" s="570"/>
      <c r="JLT432" s="570"/>
      <c r="JLU432" s="570"/>
      <c r="JLV432" s="570"/>
      <c r="JLW432" s="570"/>
      <c r="JLX432" s="570"/>
      <c r="JLY432" s="570"/>
      <c r="JLZ432" s="570"/>
      <c r="JMA432" s="570"/>
      <c r="JMB432" s="570"/>
      <c r="JMC432" s="570"/>
      <c r="JMD432" s="570"/>
      <c r="JME432" s="570"/>
      <c r="JMF432" s="570"/>
      <c r="JMG432" s="570"/>
      <c r="JMH432" s="570"/>
      <c r="JMI432" s="570"/>
      <c r="JMJ432" s="570"/>
      <c r="JMK432" s="570"/>
      <c r="JML432" s="570"/>
      <c r="JMM432" s="570"/>
      <c r="JMN432" s="570"/>
      <c r="JMO432" s="570"/>
      <c r="JMP432" s="570"/>
      <c r="JMQ432" s="570"/>
      <c r="JMR432" s="570"/>
      <c r="JMS432" s="570"/>
      <c r="JMT432" s="570"/>
      <c r="JMU432" s="570"/>
      <c r="JMV432" s="570"/>
      <c r="JMW432" s="570"/>
      <c r="JMX432" s="570"/>
      <c r="JMY432" s="570"/>
      <c r="JMZ432" s="570"/>
      <c r="JNA432" s="570"/>
      <c r="JNB432" s="570"/>
      <c r="JNC432" s="570"/>
      <c r="JND432" s="570"/>
      <c r="JNE432" s="570"/>
      <c r="JNF432" s="570"/>
      <c r="JNG432" s="570"/>
      <c r="JNH432" s="570"/>
      <c r="JNI432" s="570"/>
      <c r="JNJ432" s="570"/>
      <c r="JNK432" s="570"/>
      <c r="JNL432" s="570"/>
      <c r="JNM432" s="570"/>
      <c r="JNN432" s="570"/>
      <c r="JNO432" s="570"/>
      <c r="JNP432" s="570"/>
      <c r="JNQ432" s="570"/>
      <c r="JNR432" s="570"/>
      <c r="JNS432" s="570"/>
      <c r="JNT432" s="570"/>
      <c r="JNU432" s="570"/>
      <c r="JNV432" s="570"/>
      <c r="JNW432" s="570"/>
      <c r="JNX432" s="570"/>
      <c r="JNY432" s="570"/>
      <c r="JNZ432" s="570"/>
      <c r="JOA432" s="570"/>
      <c r="JOB432" s="570"/>
      <c r="JOC432" s="570"/>
      <c r="JOD432" s="570"/>
      <c r="JOE432" s="570"/>
      <c r="JOF432" s="570"/>
      <c r="JOG432" s="570"/>
      <c r="JOH432" s="570"/>
      <c r="JOI432" s="570"/>
      <c r="JOJ432" s="570"/>
      <c r="JOK432" s="570"/>
      <c r="JOL432" s="570"/>
      <c r="JOM432" s="570"/>
      <c r="JON432" s="570"/>
      <c r="JOO432" s="570"/>
      <c r="JOP432" s="570"/>
      <c r="JOQ432" s="570"/>
      <c r="JOR432" s="570"/>
      <c r="JOS432" s="570"/>
      <c r="JOT432" s="570"/>
      <c r="JOU432" s="570"/>
      <c r="JOV432" s="570"/>
      <c r="JOW432" s="570"/>
      <c r="JOX432" s="570"/>
      <c r="JOY432" s="570"/>
      <c r="JOZ432" s="570"/>
      <c r="JPA432" s="570"/>
      <c r="JPB432" s="570"/>
      <c r="JPC432" s="570"/>
      <c r="JPD432" s="570"/>
      <c r="JPE432" s="570"/>
      <c r="JPF432" s="570"/>
      <c r="JPG432" s="570"/>
      <c r="JPH432" s="570"/>
      <c r="JPI432" s="570"/>
      <c r="JPJ432" s="570"/>
      <c r="JPK432" s="570"/>
      <c r="JPL432" s="570"/>
      <c r="JPM432" s="570"/>
      <c r="JPN432" s="570"/>
      <c r="JPO432" s="570"/>
      <c r="JPP432" s="570"/>
      <c r="JPQ432" s="570"/>
      <c r="JPR432" s="570"/>
      <c r="JPS432" s="570"/>
      <c r="JPT432" s="570"/>
      <c r="JPU432" s="570"/>
      <c r="JPV432" s="570"/>
      <c r="JPW432" s="570"/>
      <c r="JPX432" s="570"/>
      <c r="JPY432" s="570"/>
      <c r="JPZ432" s="570"/>
      <c r="JQA432" s="570"/>
      <c r="JQB432" s="570"/>
      <c r="JQC432" s="570"/>
      <c r="JQD432" s="570"/>
      <c r="JQE432" s="570"/>
      <c r="JQF432" s="570"/>
      <c r="JQG432" s="570"/>
      <c r="JQH432" s="570"/>
      <c r="JQI432" s="570"/>
      <c r="JQJ432" s="570"/>
      <c r="JQK432" s="570"/>
      <c r="JQL432" s="570"/>
      <c r="JQM432" s="570"/>
      <c r="JQN432" s="570"/>
      <c r="JQO432" s="570"/>
      <c r="JQP432" s="570"/>
      <c r="JQQ432" s="570"/>
      <c r="JQR432" s="570"/>
      <c r="JQS432" s="570"/>
      <c r="JQT432" s="570"/>
      <c r="JQU432" s="570"/>
      <c r="JQV432" s="570"/>
      <c r="JQW432" s="570"/>
      <c r="JQX432" s="570"/>
      <c r="JQY432" s="570"/>
      <c r="JQZ432" s="570"/>
      <c r="JRA432" s="570"/>
      <c r="JRB432" s="570"/>
      <c r="JRC432" s="570"/>
      <c r="JRD432" s="570"/>
      <c r="JRE432" s="570"/>
      <c r="JRF432" s="570"/>
      <c r="JRG432" s="570"/>
      <c r="JRH432" s="570"/>
      <c r="JRI432" s="570"/>
      <c r="JRJ432" s="570"/>
      <c r="JRK432" s="570"/>
      <c r="JRL432" s="570"/>
      <c r="JRM432" s="570"/>
      <c r="JRN432" s="570"/>
      <c r="JRO432" s="570"/>
      <c r="JRP432" s="570"/>
      <c r="JRQ432" s="570"/>
      <c r="JRR432" s="570"/>
      <c r="JRS432" s="570"/>
      <c r="JRT432" s="570"/>
      <c r="JRU432" s="570"/>
      <c r="JRV432" s="570"/>
      <c r="JRW432" s="570"/>
      <c r="JRX432" s="570"/>
      <c r="JRY432" s="570"/>
      <c r="JRZ432" s="570"/>
      <c r="JSA432" s="570"/>
      <c r="JSB432" s="570"/>
      <c r="JSC432" s="570"/>
      <c r="JSD432" s="570"/>
      <c r="JSE432" s="570"/>
      <c r="JSF432" s="570"/>
      <c r="JSG432" s="570"/>
      <c r="JSH432" s="570"/>
      <c r="JSI432" s="570"/>
      <c r="JSJ432" s="570"/>
      <c r="JSK432" s="570"/>
      <c r="JSL432" s="570"/>
      <c r="JSM432" s="570"/>
      <c r="JSN432" s="570"/>
      <c r="JSO432" s="570"/>
      <c r="JSP432" s="570"/>
      <c r="JSQ432" s="570"/>
      <c r="JSR432" s="570"/>
      <c r="JSS432" s="570"/>
      <c r="JST432" s="570"/>
      <c r="JSU432" s="570"/>
      <c r="JSV432" s="570"/>
      <c r="JSW432" s="570"/>
      <c r="JSX432" s="570"/>
      <c r="JSY432" s="570"/>
      <c r="JSZ432" s="570"/>
      <c r="JTA432" s="570"/>
      <c r="JTB432" s="570"/>
      <c r="JTC432" s="570"/>
      <c r="JTD432" s="570"/>
      <c r="JTE432" s="570"/>
      <c r="JTF432" s="570"/>
      <c r="JTG432" s="570"/>
      <c r="JTH432" s="570"/>
      <c r="JTI432" s="570"/>
      <c r="JTJ432" s="570"/>
      <c r="JTK432" s="570"/>
      <c r="JTL432" s="570"/>
      <c r="JTM432" s="570"/>
      <c r="JTN432" s="570"/>
      <c r="JTO432" s="570"/>
      <c r="JTP432" s="570"/>
      <c r="JTQ432" s="570"/>
      <c r="JTR432" s="570"/>
      <c r="JTS432" s="570"/>
      <c r="JTT432" s="570"/>
      <c r="JTU432" s="570"/>
      <c r="JTV432" s="570"/>
      <c r="JTW432" s="570"/>
      <c r="JTX432" s="570"/>
      <c r="JTY432" s="570"/>
      <c r="JTZ432" s="570"/>
      <c r="JUA432" s="570"/>
      <c r="JUB432" s="570"/>
      <c r="JUC432" s="570"/>
      <c r="JUD432" s="570"/>
      <c r="JUE432" s="570"/>
      <c r="JUF432" s="570"/>
      <c r="JUG432" s="570"/>
      <c r="JUH432" s="570"/>
      <c r="JUI432" s="570"/>
      <c r="JUJ432" s="570"/>
      <c r="JUK432" s="570"/>
      <c r="JUL432" s="570"/>
      <c r="JUM432" s="570"/>
      <c r="JUN432" s="570"/>
      <c r="JUO432" s="570"/>
      <c r="JUP432" s="570"/>
      <c r="JUQ432" s="570"/>
      <c r="JUR432" s="570"/>
      <c r="JUS432" s="570"/>
      <c r="JUT432" s="570"/>
      <c r="JUU432" s="570"/>
      <c r="JUV432" s="570"/>
      <c r="JUW432" s="570"/>
      <c r="JUX432" s="570"/>
      <c r="JUY432" s="570"/>
      <c r="JUZ432" s="570"/>
      <c r="JVA432" s="570"/>
      <c r="JVB432" s="570"/>
      <c r="JVC432" s="570"/>
      <c r="JVD432" s="570"/>
      <c r="JVE432" s="570"/>
      <c r="JVF432" s="570"/>
      <c r="JVG432" s="570"/>
      <c r="JVH432" s="570"/>
      <c r="JVI432" s="570"/>
      <c r="JVJ432" s="570"/>
      <c r="JVK432" s="570"/>
      <c r="JVL432" s="570"/>
      <c r="JVM432" s="570"/>
      <c r="JVN432" s="570"/>
      <c r="JVO432" s="570"/>
      <c r="JVP432" s="570"/>
      <c r="JVQ432" s="570"/>
      <c r="JVR432" s="570"/>
      <c r="JVS432" s="570"/>
      <c r="JVT432" s="570"/>
      <c r="JVU432" s="570"/>
      <c r="JVV432" s="570"/>
      <c r="JVW432" s="570"/>
      <c r="JVX432" s="570"/>
      <c r="JVY432" s="570"/>
      <c r="JVZ432" s="570"/>
      <c r="JWA432" s="570"/>
      <c r="JWB432" s="570"/>
      <c r="JWC432" s="570"/>
      <c r="JWD432" s="570"/>
      <c r="JWE432" s="570"/>
      <c r="JWF432" s="570"/>
      <c r="JWG432" s="570"/>
      <c r="JWH432" s="570"/>
      <c r="JWI432" s="570"/>
      <c r="JWJ432" s="570"/>
      <c r="JWK432" s="570"/>
      <c r="JWL432" s="570"/>
      <c r="JWM432" s="570"/>
      <c r="JWN432" s="570"/>
      <c r="JWO432" s="570"/>
      <c r="JWP432" s="570"/>
      <c r="JWQ432" s="570"/>
      <c r="JWR432" s="570"/>
      <c r="JWS432" s="570"/>
      <c r="JWT432" s="570"/>
      <c r="JWU432" s="570"/>
      <c r="JWV432" s="570"/>
      <c r="JWW432" s="570"/>
      <c r="JWX432" s="570"/>
      <c r="JWY432" s="570"/>
      <c r="JWZ432" s="570"/>
      <c r="JXA432" s="570"/>
      <c r="JXB432" s="570"/>
      <c r="JXC432" s="570"/>
      <c r="JXD432" s="570"/>
      <c r="JXE432" s="570"/>
      <c r="JXF432" s="570"/>
      <c r="JXG432" s="570"/>
      <c r="JXH432" s="570"/>
      <c r="JXI432" s="570"/>
      <c r="JXJ432" s="570"/>
      <c r="JXK432" s="570"/>
      <c r="JXL432" s="570"/>
      <c r="JXM432" s="570"/>
      <c r="JXN432" s="570"/>
      <c r="JXO432" s="570"/>
      <c r="JXP432" s="570"/>
      <c r="JXQ432" s="570"/>
      <c r="JXR432" s="570"/>
      <c r="JXS432" s="570"/>
      <c r="JXT432" s="570"/>
      <c r="JXU432" s="570"/>
      <c r="JXV432" s="570"/>
      <c r="JXW432" s="570"/>
      <c r="JXX432" s="570"/>
      <c r="JXY432" s="570"/>
      <c r="JXZ432" s="570"/>
      <c r="JYA432" s="570"/>
      <c r="JYB432" s="570"/>
      <c r="JYC432" s="570"/>
      <c r="JYD432" s="570"/>
      <c r="JYE432" s="570"/>
      <c r="JYF432" s="570"/>
      <c r="JYG432" s="570"/>
      <c r="JYH432" s="570"/>
      <c r="JYI432" s="570"/>
      <c r="JYJ432" s="570"/>
      <c r="JYK432" s="570"/>
      <c r="JYL432" s="570"/>
      <c r="JYM432" s="570"/>
      <c r="JYN432" s="570"/>
      <c r="JYO432" s="570"/>
      <c r="JYP432" s="570"/>
      <c r="JYQ432" s="570"/>
      <c r="JYR432" s="570"/>
      <c r="JYS432" s="570"/>
      <c r="JYT432" s="570"/>
      <c r="JYU432" s="570"/>
      <c r="JYV432" s="570"/>
      <c r="JYW432" s="570"/>
      <c r="JYX432" s="570"/>
      <c r="JYY432" s="570"/>
      <c r="JYZ432" s="570"/>
      <c r="JZA432" s="570"/>
      <c r="JZB432" s="570"/>
      <c r="JZC432" s="570"/>
      <c r="JZD432" s="570"/>
      <c r="JZE432" s="570"/>
      <c r="JZF432" s="570"/>
      <c r="JZG432" s="570"/>
      <c r="JZH432" s="570"/>
      <c r="JZI432" s="570"/>
      <c r="JZJ432" s="570"/>
      <c r="JZK432" s="570"/>
      <c r="JZL432" s="570"/>
      <c r="JZM432" s="570"/>
      <c r="JZN432" s="570"/>
      <c r="JZO432" s="570"/>
      <c r="JZP432" s="570"/>
      <c r="JZQ432" s="570"/>
      <c r="JZR432" s="570"/>
      <c r="JZS432" s="570"/>
      <c r="JZT432" s="570"/>
      <c r="JZU432" s="570"/>
      <c r="JZV432" s="570"/>
      <c r="JZW432" s="570"/>
      <c r="JZX432" s="570"/>
      <c r="JZY432" s="570"/>
      <c r="JZZ432" s="570"/>
      <c r="KAA432" s="570"/>
      <c r="KAB432" s="570"/>
      <c r="KAC432" s="570"/>
      <c r="KAD432" s="570"/>
      <c r="KAE432" s="570"/>
      <c r="KAF432" s="570"/>
      <c r="KAG432" s="570"/>
      <c r="KAH432" s="570"/>
      <c r="KAI432" s="570"/>
      <c r="KAJ432" s="570"/>
      <c r="KAK432" s="570"/>
      <c r="KAL432" s="570"/>
      <c r="KAM432" s="570"/>
      <c r="KAN432" s="570"/>
      <c r="KAO432" s="570"/>
      <c r="KAP432" s="570"/>
      <c r="KAQ432" s="570"/>
      <c r="KAR432" s="570"/>
      <c r="KAS432" s="570"/>
      <c r="KAT432" s="570"/>
      <c r="KAU432" s="570"/>
      <c r="KAV432" s="570"/>
      <c r="KAW432" s="570"/>
      <c r="KAX432" s="570"/>
      <c r="KAY432" s="570"/>
      <c r="KAZ432" s="570"/>
      <c r="KBA432" s="570"/>
      <c r="KBB432" s="570"/>
      <c r="KBC432" s="570"/>
      <c r="KBD432" s="570"/>
      <c r="KBE432" s="570"/>
      <c r="KBF432" s="570"/>
      <c r="KBG432" s="570"/>
      <c r="KBH432" s="570"/>
      <c r="KBI432" s="570"/>
      <c r="KBJ432" s="570"/>
      <c r="KBK432" s="570"/>
      <c r="KBL432" s="570"/>
      <c r="KBM432" s="570"/>
      <c r="KBN432" s="570"/>
      <c r="KBO432" s="570"/>
      <c r="KBP432" s="570"/>
      <c r="KBQ432" s="570"/>
      <c r="KBR432" s="570"/>
      <c r="KBS432" s="570"/>
      <c r="KBT432" s="570"/>
      <c r="KBU432" s="570"/>
      <c r="KBV432" s="570"/>
      <c r="KBW432" s="570"/>
      <c r="KBX432" s="570"/>
      <c r="KBY432" s="570"/>
      <c r="KBZ432" s="570"/>
      <c r="KCA432" s="570"/>
      <c r="KCB432" s="570"/>
      <c r="KCC432" s="570"/>
      <c r="KCD432" s="570"/>
      <c r="KCE432" s="570"/>
      <c r="KCF432" s="570"/>
      <c r="KCG432" s="570"/>
      <c r="KCH432" s="570"/>
      <c r="KCI432" s="570"/>
      <c r="KCJ432" s="570"/>
      <c r="KCK432" s="570"/>
      <c r="KCL432" s="570"/>
      <c r="KCM432" s="570"/>
      <c r="KCN432" s="570"/>
      <c r="KCO432" s="570"/>
      <c r="KCP432" s="570"/>
      <c r="KCQ432" s="570"/>
      <c r="KCR432" s="570"/>
      <c r="KCS432" s="570"/>
      <c r="KCT432" s="570"/>
      <c r="KCU432" s="570"/>
      <c r="KCV432" s="570"/>
      <c r="KCW432" s="570"/>
      <c r="KCX432" s="570"/>
      <c r="KCY432" s="570"/>
      <c r="KCZ432" s="570"/>
      <c r="KDA432" s="570"/>
      <c r="KDB432" s="570"/>
      <c r="KDC432" s="570"/>
      <c r="KDD432" s="570"/>
      <c r="KDE432" s="570"/>
      <c r="KDF432" s="570"/>
      <c r="KDG432" s="570"/>
      <c r="KDH432" s="570"/>
      <c r="KDI432" s="570"/>
      <c r="KDJ432" s="570"/>
      <c r="KDK432" s="570"/>
      <c r="KDL432" s="570"/>
      <c r="KDM432" s="570"/>
      <c r="KDN432" s="570"/>
      <c r="KDO432" s="570"/>
      <c r="KDP432" s="570"/>
      <c r="KDQ432" s="570"/>
      <c r="KDR432" s="570"/>
      <c r="KDS432" s="570"/>
      <c r="KDT432" s="570"/>
      <c r="KDU432" s="570"/>
      <c r="KDV432" s="570"/>
      <c r="KDW432" s="570"/>
      <c r="KDX432" s="570"/>
      <c r="KDY432" s="570"/>
      <c r="KDZ432" s="570"/>
      <c r="KEA432" s="570"/>
      <c r="KEB432" s="570"/>
      <c r="KEC432" s="570"/>
      <c r="KED432" s="570"/>
      <c r="KEE432" s="570"/>
      <c r="KEF432" s="570"/>
      <c r="KEG432" s="570"/>
      <c r="KEH432" s="570"/>
      <c r="KEI432" s="570"/>
      <c r="KEJ432" s="570"/>
      <c r="KEK432" s="570"/>
      <c r="KEL432" s="570"/>
      <c r="KEM432" s="570"/>
      <c r="KEN432" s="570"/>
      <c r="KEO432" s="570"/>
      <c r="KEP432" s="570"/>
      <c r="KEQ432" s="570"/>
      <c r="KER432" s="570"/>
      <c r="KES432" s="570"/>
      <c r="KET432" s="570"/>
      <c r="KEU432" s="570"/>
      <c r="KEV432" s="570"/>
      <c r="KEW432" s="570"/>
      <c r="KEX432" s="570"/>
      <c r="KEY432" s="570"/>
      <c r="KEZ432" s="570"/>
      <c r="KFA432" s="570"/>
      <c r="KFB432" s="570"/>
      <c r="KFC432" s="570"/>
      <c r="KFD432" s="570"/>
      <c r="KFE432" s="570"/>
      <c r="KFF432" s="570"/>
      <c r="KFG432" s="570"/>
      <c r="KFH432" s="570"/>
      <c r="KFI432" s="570"/>
      <c r="KFJ432" s="570"/>
      <c r="KFK432" s="570"/>
      <c r="KFL432" s="570"/>
      <c r="KFM432" s="570"/>
      <c r="KFN432" s="570"/>
      <c r="KFO432" s="570"/>
      <c r="KFP432" s="570"/>
      <c r="KFQ432" s="570"/>
      <c r="KFR432" s="570"/>
      <c r="KFS432" s="570"/>
      <c r="KFT432" s="570"/>
      <c r="KFU432" s="570"/>
      <c r="KFV432" s="570"/>
      <c r="KFW432" s="570"/>
      <c r="KFX432" s="570"/>
      <c r="KFY432" s="570"/>
      <c r="KFZ432" s="570"/>
      <c r="KGA432" s="570"/>
      <c r="KGB432" s="570"/>
      <c r="KGC432" s="570"/>
      <c r="KGD432" s="570"/>
      <c r="KGE432" s="570"/>
      <c r="KGF432" s="570"/>
      <c r="KGG432" s="570"/>
      <c r="KGH432" s="570"/>
      <c r="KGI432" s="570"/>
      <c r="KGJ432" s="570"/>
      <c r="KGK432" s="570"/>
      <c r="KGL432" s="570"/>
      <c r="KGM432" s="570"/>
      <c r="KGN432" s="570"/>
      <c r="KGO432" s="570"/>
      <c r="KGP432" s="570"/>
      <c r="KGQ432" s="570"/>
      <c r="KGR432" s="570"/>
      <c r="KGS432" s="570"/>
      <c r="KGT432" s="570"/>
      <c r="KGU432" s="570"/>
      <c r="KGV432" s="570"/>
      <c r="KGW432" s="570"/>
      <c r="KGX432" s="570"/>
      <c r="KGY432" s="570"/>
      <c r="KGZ432" s="570"/>
      <c r="KHA432" s="570"/>
      <c r="KHB432" s="570"/>
      <c r="KHC432" s="570"/>
      <c r="KHD432" s="570"/>
      <c r="KHE432" s="570"/>
      <c r="KHF432" s="570"/>
      <c r="KHG432" s="570"/>
      <c r="KHH432" s="570"/>
      <c r="KHI432" s="570"/>
      <c r="KHJ432" s="570"/>
      <c r="KHK432" s="570"/>
      <c r="KHL432" s="570"/>
      <c r="KHM432" s="570"/>
      <c r="KHN432" s="570"/>
      <c r="KHO432" s="570"/>
      <c r="KHP432" s="570"/>
      <c r="KHQ432" s="570"/>
      <c r="KHR432" s="570"/>
      <c r="KHS432" s="570"/>
      <c r="KHT432" s="570"/>
      <c r="KHU432" s="570"/>
      <c r="KHV432" s="570"/>
      <c r="KHW432" s="570"/>
      <c r="KHX432" s="570"/>
      <c r="KHY432" s="570"/>
      <c r="KHZ432" s="570"/>
      <c r="KIA432" s="570"/>
      <c r="KIB432" s="570"/>
      <c r="KIC432" s="570"/>
      <c r="KID432" s="570"/>
      <c r="KIE432" s="570"/>
      <c r="KIF432" s="570"/>
      <c r="KIG432" s="570"/>
      <c r="KIH432" s="570"/>
      <c r="KII432" s="570"/>
      <c r="KIJ432" s="570"/>
      <c r="KIK432" s="570"/>
      <c r="KIL432" s="570"/>
      <c r="KIM432" s="570"/>
      <c r="KIN432" s="570"/>
      <c r="KIO432" s="570"/>
      <c r="KIP432" s="570"/>
      <c r="KIQ432" s="570"/>
      <c r="KIR432" s="570"/>
      <c r="KIS432" s="570"/>
      <c r="KIT432" s="570"/>
      <c r="KIU432" s="570"/>
      <c r="KIV432" s="570"/>
      <c r="KIW432" s="570"/>
      <c r="KIX432" s="570"/>
      <c r="KIY432" s="570"/>
      <c r="KIZ432" s="570"/>
      <c r="KJA432" s="570"/>
      <c r="KJB432" s="570"/>
      <c r="KJC432" s="570"/>
      <c r="KJD432" s="570"/>
      <c r="KJE432" s="570"/>
      <c r="KJF432" s="570"/>
      <c r="KJG432" s="570"/>
      <c r="KJH432" s="570"/>
      <c r="KJI432" s="570"/>
      <c r="KJJ432" s="570"/>
      <c r="KJK432" s="570"/>
      <c r="KJL432" s="570"/>
      <c r="KJM432" s="570"/>
      <c r="KJN432" s="570"/>
      <c r="KJO432" s="570"/>
      <c r="KJP432" s="570"/>
      <c r="KJQ432" s="570"/>
      <c r="KJR432" s="570"/>
      <c r="KJS432" s="570"/>
      <c r="KJT432" s="570"/>
      <c r="KJU432" s="570"/>
      <c r="KJV432" s="570"/>
      <c r="KJW432" s="570"/>
      <c r="KJX432" s="570"/>
      <c r="KJY432" s="570"/>
      <c r="KJZ432" s="570"/>
      <c r="KKA432" s="570"/>
      <c r="KKB432" s="570"/>
      <c r="KKC432" s="570"/>
      <c r="KKD432" s="570"/>
      <c r="KKE432" s="570"/>
      <c r="KKF432" s="570"/>
      <c r="KKG432" s="570"/>
      <c r="KKH432" s="570"/>
      <c r="KKI432" s="570"/>
      <c r="KKJ432" s="570"/>
      <c r="KKK432" s="570"/>
      <c r="KKL432" s="570"/>
      <c r="KKM432" s="570"/>
      <c r="KKN432" s="570"/>
      <c r="KKO432" s="570"/>
      <c r="KKP432" s="570"/>
      <c r="KKQ432" s="570"/>
      <c r="KKR432" s="570"/>
      <c r="KKS432" s="570"/>
      <c r="KKT432" s="570"/>
      <c r="KKU432" s="570"/>
      <c r="KKV432" s="570"/>
      <c r="KKW432" s="570"/>
      <c r="KKX432" s="570"/>
      <c r="KKY432" s="570"/>
      <c r="KKZ432" s="570"/>
      <c r="KLA432" s="570"/>
      <c r="KLB432" s="570"/>
      <c r="KLC432" s="570"/>
      <c r="KLD432" s="570"/>
      <c r="KLE432" s="570"/>
      <c r="KLF432" s="570"/>
      <c r="KLG432" s="570"/>
      <c r="KLH432" s="570"/>
      <c r="KLI432" s="570"/>
      <c r="KLJ432" s="570"/>
      <c r="KLK432" s="570"/>
      <c r="KLL432" s="570"/>
      <c r="KLM432" s="570"/>
      <c r="KLN432" s="570"/>
      <c r="KLO432" s="570"/>
      <c r="KLP432" s="570"/>
      <c r="KLQ432" s="570"/>
      <c r="KLR432" s="570"/>
      <c r="KLS432" s="570"/>
      <c r="KLT432" s="570"/>
      <c r="KLU432" s="570"/>
      <c r="KLV432" s="570"/>
      <c r="KLW432" s="570"/>
      <c r="KLX432" s="570"/>
      <c r="KLY432" s="570"/>
      <c r="KLZ432" s="570"/>
      <c r="KMA432" s="570"/>
      <c r="KMB432" s="570"/>
      <c r="KMC432" s="570"/>
      <c r="KMD432" s="570"/>
      <c r="KME432" s="570"/>
      <c r="KMF432" s="570"/>
      <c r="KMG432" s="570"/>
      <c r="KMH432" s="570"/>
      <c r="KMI432" s="570"/>
      <c r="KMJ432" s="570"/>
      <c r="KMK432" s="570"/>
      <c r="KML432" s="570"/>
      <c r="KMM432" s="570"/>
      <c r="KMN432" s="570"/>
      <c r="KMO432" s="570"/>
      <c r="KMP432" s="570"/>
      <c r="KMQ432" s="570"/>
      <c r="KMR432" s="570"/>
      <c r="KMS432" s="570"/>
      <c r="KMT432" s="570"/>
      <c r="KMU432" s="570"/>
      <c r="KMV432" s="570"/>
      <c r="KMW432" s="570"/>
      <c r="KMX432" s="570"/>
      <c r="KMY432" s="570"/>
      <c r="KMZ432" s="570"/>
      <c r="KNA432" s="570"/>
      <c r="KNB432" s="570"/>
      <c r="KNC432" s="570"/>
      <c r="KND432" s="570"/>
      <c r="KNE432" s="570"/>
      <c r="KNF432" s="570"/>
      <c r="KNG432" s="570"/>
      <c r="KNH432" s="570"/>
      <c r="KNI432" s="570"/>
      <c r="KNJ432" s="570"/>
      <c r="KNK432" s="570"/>
      <c r="KNL432" s="570"/>
      <c r="KNM432" s="570"/>
      <c r="KNN432" s="570"/>
      <c r="KNO432" s="570"/>
      <c r="KNP432" s="570"/>
      <c r="KNQ432" s="570"/>
      <c r="KNR432" s="570"/>
      <c r="KNS432" s="570"/>
      <c r="KNT432" s="570"/>
      <c r="KNU432" s="570"/>
      <c r="KNV432" s="570"/>
      <c r="KNW432" s="570"/>
      <c r="KNX432" s="570"/>
      <c r="KNY432" s="570"/>
      <c r="KNZ432" s="570"/>
      <c r="KOA432" s="570"/>
      <c r="KOB432" s="570"/>
      <c r="KOC432" s="570"/>
      <c r="KOD432" s="570"/>
      <c r="KOE432" s="570"/>
      <c r="KOF432" s="570"/>
      <c r="KOG432" s="570"/>
      <c r="KOH432" s="570"/>
      <c r="KOI432" s="570"/>
      <c r="KOJ432" s="570"/>
      <c r="KOK432" s="570"/>
      <c r="KOL432" s="570"/>
      <c r="KOM432" s="570"/>
      <c r="KON432" s="570"/>
      <c r="KOO432" s="570"/>
      <c r="KOP432" s="570"/>
      <c r="KOQ432" s="570"/>
      <c r="KOR432" s="570"/>
      <c r="KOS432" s="570"/>
      <c r="KOT432" s="570"/>
      <c r="KOU432" s="570"/>
      <c r="KOV432" s="570"/>
      <c r="KOW432" s="570"/>
      <c r="KOX432" s="570"/>
      <c r="KOY432" s="570"/>
      <c r="KOZ432" s="570"/>
      <c r="KPA432" s="570"/>
      <c r="KPB432" s="570"/>
      <c r="KPC432" s="570"/>
      <c r="KPD432" s="570"/>
      <c r="KPE432" s="570"/>
      <c r="KPF432" s="570"/>
      <c r="KPG432" s="570"/>
      <c r="KPH432" s="570"/>
      <c r="KPI432" s="570"/>
      <c r="KPJ432" s="570"/>
      <c r="KPK432" s="570"/>
      <c r="KPL432" s="570"/>
      <c r="KPM432" s="570"/>
      <c r="KPN432" s="570"/>
      <c r="KPO432" s="570"/>
      <c r="KPP432" s="570"/>
      <c r="KPQ432" s="570"/>
      <c r="KPR432" s="570"/>
      <c r="KPS432" s="570"/>
      <c r="KPT432" s="570"/>
      <c r="KPU432" s="570"/>
      <c r="KPV432" s="570"/>
      <c r="KPW432" s="570"/>
      <c r="KPX432" s="570"/>
      <c r="KPY432" s="570"/>
      <c r="KPZ432" s="570"/>
      <c r="KQA432" s="570"/>
      <c r="KQB432" s="570"/>
      <c r="KQC432" s="570"/>
      <c r="KQD432" s="570"/>
      <c r="KQE432" s="570"/>
      <c r="KQF432" s="570"/>
      <c r="KQG432" s="570"/>
      <c r="KQH432" s="570"/>
      <c r="KQI432" s="570"/>
      <c r="KQJ432" s="570"/>
      <c r="KQK432" s="570"/>
      <c r="KQL432" s="570"/>
      <c r="KQM432" s="570"/>
      <c r="KQN432" s="570"/>
      <c r="KQO432" s="570"/>
      <c r="KQP432" s="570"/>
      <c r="KQQ432" s="570"/>
      <c r="KQR432" s="570"/>
      <c r="KQS432" s="570"/>
      <c r="KQT432" s="570"/>
      <c r="KQU432" s="570"/>
      <c r="KQV432" s="570"/>
      <c r="KQW432" s="570"/>
      <c r="KQX432" s="570"/>
      <c r="KQY432" s="570"/>
      <c r="KQZ432" s="570"/>
      <c r="KRA432" s="570"/>
      <c r="KRB432" s="570"/>
      <c r="KRC432" s="570"/>
      <c r="KRD432" s="570"/>
      <c r="KRE432" s="570"/>
      <c r="KRF432" s="570"/>
      <c r="KRG432" s="570"/>
      <c r="KRH432" s="570"/>
      <c r="KRI432" s="570"/>
      <c r="KRJ432" s="570"/>
      <c r="KRK432" s="570"/>
      <c r="KRL432" s="570"/>
      <c r="KRM432" s="570"/>
      <c r="KRN432" s="570"/>
      <c r="KRO432" s="570"/>
      <c r="KRP432" s="570"/>
      <c r="KRQ432" s="570"/>
      <c r="KRR432" s="570"/>
      <c r="KRS432" s="570"/>
      <c r="KRT432" s="570"/>
      <c r="KRU432" s="570"/>
      <c r="KRV432" s="570"/>
      <c r="KRW432" s="570"/>
      <c r="KRX432" s="570"/>
      <c r="KRY432" s="570"/>
      <c r="KRZ432" s="570"/>
      <c r="KSA432" s="570"/>
      <c r="KSB432" s="570"/>
      <c r="KSC432" s="570"/>
      <c r="KSD432" s="570"/>
      <c r="KSE432" s="570"/>
      <c r="KSF432" s="570"/>
      <c r="KSG432" s="570"/>
      <c r="KSH432" s="570"/>
      <c r="KSI432" s="570"/>
      <c r="KSJ432" s="570"/>
      <c r="KSK432" s="570"/>
      <c r="KSL432" s="570"/>
      <c r="KSM432" s="570"/>
      <c r="KSN432" s="570"/>
      <c r="KSO432" s="570"/>
      <c r="KSP432" s="570"/>
      <c r="KSQ432" s="570"/>
      <c r="KSR432" s="570"/>
      <c r="KSS432" s="570"/>
      <c r="KST432" s="570"/>
      <c r="KSU432" s="570"/>
      <c r="KSV432" s="570"/>
      <c r="KSW432" s="570"/>
      <c r="KSX432" s="570"/>
      <c r="KSY432" s="570"/>
      <c r="KSZ432" s="570"/>
      <c r="KTA432" s="570"/>
      <c r="KTB432" s="570"/>
      <c r="KTC432" s="570"/>
      <c r="KTD432" s="570"/>
      <c r="KTE432" s="570"/>
      <c r="KTF432" s="570"/>
      <c r="KTG432" s="570"/>
      <c r="KTH432" s="570"/>
      <c r="KTI432" s="570"/>
      <c r="KTJ432" s="570"/>
      <c r="KTK432" s="570"/>
      <c r="KTL432" s="570"/>
      <c r="KTM432" s="570"/>
      <c r="KTN432" s="570"/>
      <c r="KTO432" s="570"/>
      <c r="KTP432" s="570"/>
      <c r="KTQ432" s="570"/>
      <c r="KTR432" s="570"/>
      <c r="KTS432" s="570"/>
      <c r="KTT432" s="570"/>
      <c r="KTU432" s="570"/>
      <c r="KTV432" s="570"/>
      <c r="KTW432" s="570"/>
      <c r="KTX432" s="570"/>
      <c r="KTY432" s="570"/>
      <c r="KTZ432" s="570"/>
      <c r="KUA432" s="570"/>
      <c r="KUB432" s="570"/>
      <c r="KUC432" s="570"/>
      <c r="KUD432" s="570"/>
      <c r="KUE432" s="570"/>
      <c r="KUF432" s="570"/>
      <c r="KUG432" s="570"/>
      <c r="KUH432" s="570"/>
      <c r="KUI432" s="570"/>
      <c r="KUJ432" s="570"/>
      <c r="KUK432" s="570"/>
      <c r="KUL432" s="570"/>
      <c r="KUM432" s="570"/>
      <c r="KUN432" s="570"/>
      <c r="KUO432" s="570"/>
      <c r="KUP432" s="570"/>
      <c r="KUQ432" s="570"/>
      <c r="KUR432" s="570"/>
      <c r="KUS432" s="570"/>
      <c r="KUT432" s="570"/>
      <c r="KUU432" s="570"/>
      <c r="KUV432" s="570"/>
      <c r="KUW432" s="570"/>
      <c r="KUX432" s="570"/>
      <c r="KUY432" s="570"/>
      <c r="KUZ432" s="570"/>
      <c r="KVA432" s="570"/>
      <c r="KVB432" s="570"/>
      <c r="KVC432" s="570"/>
      <c r="KVD432" s="570"/>
      <c r="KVE432" s="570"/>
      <c r="KVF432" s="570"/>
      <c r="KVG432" s="570"/>
      <c r="KVH432" s="570"/>
      <c r="KVI432" s="570"/>
      <c r="KVJ432" s="570"/>
      <c r="KVK432" s="570"/>
      <c r="KVL432" s="570"/>
      <c r="KVM432" s="570"/>
      <c r="KVN432" s="570"/>
      <c r="KVO432" s="570"/>
      <c r="KVP432" s="570"/>
      <c r="KVQ432" s="570"/>
      <c r="KVR432" s="570"/>
      <c r="KVS432" s="570"/>
      <c r="KVT432" s="570"/>
      <c r="KVU432" s="570"/>
      <c r="KVV432" s="570"/>
      <c r="KVW432" s="570"/>
      <c r="KVX432" s="570"/>
      <c r="KVY432" s="570"/>
      <c r="KVZ432" s="570"/>
      <c r="KWA432" s="570"/>
      <c r="KWB432" s="570"/>
      <c r="KWC432" s="570"/>
      <c r="KWD432" s="570"/>
      <c r="KWE432" s="570"/>
      <c r="KWF432" s="570"/>
      <c r="KWG432" s="570"/>
      <c r="KWH432" s="570"/>
      <c r="KWI432" s="570"/>
      <c r="KWJ432" s="570"/>
      <c r="KWK432" s="570"/>
      <c r="KWL432" s="570"/>
      <c r="KWM432" s="570"/>
      <c r="KWN432" s="570"/>
      <c r="KWO432" s="570"/>
      <c r="KWP432" s="570"/>
      <c r="KWQ432" s="570"/>
      <c r="KWR432" s="570"/>
      <c r="KWS432" s="570"/>
      <c r="KWT432" s="570"/>
      <c r="KWU432" s="570"/>
      <c r="KWV432" s="570"/>
      <c r="KWW432" s="570"/>
      <c r="KWX432" s="570"/>
      <c r="KWY432" s="570"/>
      <c r="KWZ432" s="570"/>
      <c r="KXA432" s="570"/>
      <c r="KXB432" s="570"/>
      <c r="KXC432" s="570"/>
      <c r="KXD432" s="570"/>
      <c r="KXE432" s="570"/>
      <c r="KXF432" s="570"/>
      <c r="KXG432" s="570"/>
      <c r="KXH432" s="570"/>
      <c r="KXI432" s="570"/>
      <c r="KXJ432" s="570"/>
      <c r="KXK432" s="570"/>
      <c r="KXL432" s="570"/>
      <c r="KXM432" s="570"/>
      <c r="KXN432" s="570"/>
      <c r="KXO432" s="570"/>
      <c r="KXP432" s="570"/>
      <c r="KXQ432" s="570"/>
      <c r="KXR432" s="570"/>
      <c r="KXS432" s="570"/>
      <c r="KXT432" s="570"/>
      <c r="KXU432" s="570"/>
      <c r="KXV432" s="570"/>
      <c r="KXW432" s="570"/>
      <c r="KXX432" s="570"/>
      <c r="KXY432" s="570"/>
      <c r="KXZ432" s="570"/>
      <c r="KYA432" s="570"/>
      <c r="KYB432" s="570"/>
      <c r="KYC432" s="570"/>
      <c r="KYD432" s="570"/>
      <c r="KYE432" s="570"/>
      <c r="KYF432" s="570"/>
      <c r="KYG432" s="570"/>
      <c r="KYH432" s="570"/>
      <c r="KYI432" s="570"/>
      <c r="KYJ432" s="570"/>
      <c r="KYK432" s="570"/>
      <c r="KYL432" s="570"/>
      <c r="KYM432" s="570"/>
      <c r="KYN432" s="570"/>
      <c r="KYO432" s="570"/>
      <c r="KYP432" s="570"/>
      <c r="KYQ432" s="570"/>
      <c r="KYR432" s="570"/>
      <c r="KYS432" s="570"/>
      <c r="KYT432" s="570"/>
      <c r="KYU432" s="570"/>
      <c r="KYV432" s="570"/>
      <c r="KYW432" s="570"/>
      <c r="KYX432" s="570"/>
      <c r="KYY432" s="570"/>
      <c r="KYZ432" s="570"/>
      <c r="KZA432" s="570"/>
      <c r="KZB432" s="570"/>
      <c r="KZC432" s="570"/>
      <c r="KZD432" s="570"/>
      <c r="KZE432" s="570"/>
      <c r="KZF432" s="570"/>
      <c r="KZG432" s="570"/>
      <c r="KZH432" s="570"/>
      <c r="KZI432" s="570"/>
      <c r="KZJ432" s="570"/>
      <c r="KZK432" s="570"/>
      <c r="KZL432" s="570"/>
      <c r="KZM432" s="570"/>
      <c r="KZN432" s="570"/>
      <c r="KZO432" s="570"/>
      <c r="KZP432" s="570"/>
      <c r="KZQ432" s="570"/>
      <c r="KZR432" s="570"/>
      <c r="KZS432" s="570"/>
      <c r="KZT432" s="570"/>
      <c r="KZU432" s="570"/>
      <c r="KZV432" s="570"/>
      <c r="KZW432" s="570"/>
      <c r="KZX432" s="570"/>
      <c r="KZY432" s="570"/>
      <c r="KZZ432" s="570"/>
      <c r="LAA432" s="570"/>
      <c r="LAB432" s="570"/>
      <c r="LAC432" s="570"/>
      <c r="LAD432" s="570"/>
      <c r="LAE432" s="570"/>
      <c r="LAF432" s="570"/>
      <c r="LAG432" s="570"/>
      <c r="LAH432" s="570"/>
      <c r="LAI432" s="570"/>
      <c r="LAJ432" s="570"/>
      <c r="LAK432" s="570"/>
      <c r="LAL432" s="570"/>
      <c r="LAM432" s="570"/>
      <c r="LAN432" s="570"/>
      <c r="LAO432" s="570"/>
      <c r="LAP432" s="570"/>
      <c r="LAQ432" s="570"/>
      <c r="LAR432" s="570"/>
      <c r="LAS432" s="570"/>
      <c r="LAT432" s="570"/>
      <c r="LAU432" s="570"/>
      <c r="LAV432" s="570"/>
      <c r="LAW432" s="570"/>
      <c r="LAX432" s="570"/>
      <c r="LAY432" s="570"/>
      <c r="LAZ432" s="570"/>
      <c r="LBA432" s="570"/>
      <c r="LBB432" s="570"/>
      <c r="LBC432" s="570"/>
      <c r="LBD432" s="570"/>
      <c r="LBE432" s="570"/>
      <c r="LBF432" s="570"/>
      <c r="LBG432" s="570"/>
      <c r="LBH432" s="570"/>
      <c r="LBI432" s="570"/>
      <c r="LBJ432" s="570"/>
      <c r="LBK432" s="570"/>
      <c r="LBL432" s="570"/>
      <c r="LBM432" s="570"/>
      <c r="LBN432" s="570"/>
      <c r="LBO432" s="570"/>
      <c r="LBP432" s="570"/>
      <c r="LBQ432" s="570"/>
      <c r="LBR432" s="570"/>
      <c r="LBS432" s="570"/>
      <c r="LBT432" s="570"/>
      <c r="LBU432" s="570"/>
      <c r="LBV432" s="570"/>
      <c r="LBW432" s="570"/>
      <c r="LBX432" s="570"/>
      <c r="LBY432" s="570"/>
      <c r="LBZ432" s="570"/>
      <c r="LCA432" s="570"/>
      <c r="LCB432" s="570"/>
      <c r="LCC432" s="570"/>
      <c r="LCD432" s="570"/>
      <c r="LCE432" s="570"/>
      <c r="LCF432" s="570"/>
      <c r="LCG432" s="570"/>
      <c r="LCH432" s="570"/>
      <c r="LCI432" s="570"/>
      <c r="LCJ432" s="570"/>
      <c r="LCK432" s="570"/>
      <c r="LCL432" s="570"/>
      <c r="LCM432" s="570"/>
      <c r="LCN432" s="570"/>
      <c r="LCO432" s="570"/>
      <c r="LCP432" s="570"/>
      <c r="LCQ432" s="570"/>
      <c r="LCR432" s="570"/>
      <c r="LCS432" s="570"/>
      <c r="LCT432" s="570"/>
      <c r="LCU432" s="570"/>
      <c r="LCV432" s="570"/>
      <c r="LCW432" s="570"/>
      <c r="LCX432" s="570"/>
      <c r="LCY432" s="570"/>
      <c r="LCZ432" s="570"/>
      <c r="LDA432" s="570"/>
      <c r="LDB432" s="570"/>
      <c r="LDC432" s="570"/>
      <c r="LDD432" s="570"/>
      <c r="LDE432" s="570"/>
      <c r="LDF432" s="570"/>
      <c r="LDG432" s="570"/>
      <c r="LDH432" s="570"/>
      <c r="LDI432" s="570"/>
      <c r="LDJ432" s="570"/>
      <c r="LDK432" s="570"/>
      <c r="LDL432" s="570"/>
      <c r="LDM432" s="570"/>
      <c r="LDN432" s="570"/>
      <c r="LDO432" s="570"/>
      <c r="LDP432" s="570"/>
      <c r="LDQ432" s="570"/>
      <c r="LDR432" s="570"/>
      <c r="LDS432" s="570"/>
      <c r="LDT432" s="570"/>
      <c r="LDU432" s="570"/>
      <c r="LDV432" s="570"/>
      <c r="LDW432" s="570"/>
      <c r="LDX432" s="570"/>
      <c r="LDY432" s="570"/>
      <c r="LDZ432" s="570"/>
      <c r="LEA432" s="570"/>
      <c r="LEB432" s="570"/>
      <c r="LEC432" s="570"/>
      <c r="LED432" s="570"/>
      <c r="LEE432" s="570"/>
      <c r="LEF432" s="570"/>
      <c r="LEG432" s="570"/>
      <c r="LEH432" s="570"/>
      <c r="LEI432" s="570"/>
      <c r="LEJ432" s="570"/>
      <c r="LEK432" s="570"/>
      <c r="LEL432" s="570"/>
      <c r="LEM432" s="570"/>
      <c r="LEN432" s="570"/>
      <c r="LEO432" s="570"/>
      <c r="LEP432" s="570"/>
      <c r="LEQ432" s="570"/>
      <c r="LER432" s="570"/>
      <c r="LES432" s="570"/>
      <c r="LET432" s="570"/>
      <c r="LEU432" s="570"/>
      <c r="LEV432" s="570"/>
      <c r="LEW432" s="570"/>
      <c r="LEX432" s="570"/>
      <c r="LEY432" s="570"/>
      <c r="LEZ432" s="570"/>
      <c r="LFA432" s="570"/>
      <c r="LFB432" s="570"/>
      <c r="LFC432" s="570"/>
      <c r="LFD432" s="570"/>
      <c r="LFE432" s="570"/>
      <c r="LFF432" s="570"/>
      <c r="LFG432" s="570"/>
      <c r="LFH432" s="570"/>
      <c r="LFI432" s="570"/>
      <c r="LFJ432" s="570"/>
      <c r="LFK432" s="570"/>
      <c r="LFL432" s="570"/>
      <c r="LFM432" s="570"/>
      <c r="LFN432" s="570"/>
      <c r="LFO432" s="570"/>
      <c r="LFP432" s="570"/>
      <c r="LFQ432" s="570"/>
      <c r="LFR432" s="570"/>
      <c r="LFS432" s="570"/>
      <c r="LFT432" s="570"/>
      <c r="LFU432" s="570"/>
      <c r="LFV432" s="570"/>
      <c r="LFW432" s="570"/>
      <c r="LFX432" s="570"/>
      <c r="LFY432" s="570"/>
      <c r="LFZ432" s="570"/>
      <c r="LGA432" s="570"/>
      <c r="LGB432" s="570"/>
      <c r="LGC432" s="570"/>
      <c r="LGD432" s="570"/>
      <c r="LGE432" s="570"/>
      <c r="LGF432" s="570"/>
      <c r="LGG432" s="570"/>
      <c r="LGH432" s="570"/>
      <c r="LGI432" s="570"/>
      <c r="LGJ432" s="570"/>
      <c r="LGK432" s="570"/>
      <c r="LGL432" s="570"/>
      <c r="LGM432" s="570"/>
      <c r="LGN432" s="570"/>
      <c r="LGO432" s="570"/>
      <c r="LGP432" s="570"/>
      <c r="LGQ432" s="570"/>
      <c r="LGR432" s="570"/>
      <c r="LGS432" s="570"/>
      <c r="LGT432" s="570"/>
      <c r="LGU432" s="570"/>
      <c r="LGV432" s="570"/>
      <c r="LGW432" s="570"/>
      <c r="LGX432" s="570"/>
      <c r="LGY432" s="570"/>
      <c r="LGZ432" s="570"/>
      <c r="LHA432" s="570"/>
      <c r="LHB432" s="570"/>
      <c r="LHC432" s="570"/>
      <c r="LHD432" s="570"/>
      <c r="LHE432" s="570"/>
      <c r="LHF432" s="570"/>
      <c r="LHG432" s="570"/>
      <c r="LHH432" s="570"/>
      <c r="LHI432" s="570"/>
      <c r="LHJ432" s="570"/>
      <c r="LHK432" s="570"/>
      <c r="LHL432" s="570"/>
      <c r="LHM432" s="570"/>
      <c r="LHN432" s="570"/>
      <c r="LHO432" s="570"/>
      <c r="LHP432" s="570"/>
      <c r="LHQ432" s="570"/>
      <c r="LHR432" s="570"/>
      <c r="LHS432" s="570"/>
      <c r="LHT432" s="570"/>
      <c r="LHU432" s="570"/>
      <c r="LHV432" s="570"/>
      <c r="LHW432" s="570"/>
      <c r="LHX432" s="570"/>
      <c r="LHY432" s="570"/>
      <c r="LHZ432" s="570"/>
      <c r="LIA432" s="570"/>
      <c r="LIB432" s="570"/>
      <c r="LIC432" s="570"/>
      <c r="LID432" s="570"/>
      <c r="LIE432" s="570"/>
      <c r="LIF432" s="570"/>
      <c r="LIG432" s="570"/>
      <c r="LIH432" s="570"/>
      <c r="LII432" s="570"/>
      <c r="LIJ432" s="570"/>
      <c r="LIK432" s="570"/>
      <c r="LIL432" s="570"/>
      <c r="LIM432" s="570"/>
      <c r="LIN432" s="570"/>
      <c r="LIO432" s="570"/>
      <c r="LIP432" s="570"/>
      <c r="LIQ432" s="570"/>
      <c r="LIR432" s="570"/>
      <c r="LIS432" s="570"/>
      <c r="LIT432" s="570"/>
      <c r="LIU432" s="570"/>
      <c r="LIV432" s="570"/>
      <c r="LIW432" s="570"/>
      <c r="LIX432" s="570"/>
      <c r="LIY432" s="570"/>
      <c r="LIZ432" s="570"/>
      <c r="LJA432" s="570"/>
      <c r="LJB432" s="570"/>
      <c r="LJC432" s="570"/>
      <c r="LJD432" s="570"/>
      <c r="LJE432" s="570"/>
      <c r="LJF432" s="570"/>
      <c r="LJG432" s="570"/>
      <c r="LJH432" s="570"/>
      <c r="LJI432" s="570"/>
      <c r="LJJ432" s="570"/>
      <c r="LJK432" s="570"/>
      <c r="LJL432" s="570"/>
      <c r="LJM432" s="570"/>
      <c r="LJN432" s="570"/>
      <c r="LJO432" s="570"/>
      <c r="LJP432" s="570"/>
      <c r="LJQ432" s="570"/>
      <c r="LJR432" s="570"/>
      <c r="LJS432" s="570"/>
      <c r="LJT432" s="570"/>
      <c r="LJU432" s="570"/>
      <c r="LJV432" s="570"/>
      <c r="LJW432" s="570"/>
      <c r="LJX432" s="570"/>
      <c r="LJY432" s="570"/>
      <c r="LJZ432" s="570"/>
      <c r="LKA432" s="570"/>
      <c r="LKB432" s="570"/>
      <c r="LKC432" s="570"/>
      <c r="LKD432" s="570"/>
      <c r="LKE432" s="570"/>
      <c r="LKF432" s="570"/>
      <c r="LKG432" s="570"/>
      <c r="LKH432" s="570"/>
      <c r="LKI432" s="570"/>
      <c r="LKJ432" s="570"/>
      <c r="LKK432" s="570"/>
      <c r="LKL432" s="570"/>
      <c r="LKM432" s="570"/>
      <c r="LKN432" s="570"/>
      <c r="LKO432" s="570"/>
      <c r="LKP432" s="570"/>
      <c r="LKQ432" s="570"/>
      <c r="LKR432" s="570"/>
      <c r="LKS432" s="570"/>
      <c r="LKT432" s="570"/>
      <c r="LKU432" s="570"/>
      <c r="LKV432" s="570"/>
      <c r="LKW432" s="570"/>
      <c r="LKX432" s="570"/>
      <c r="LKY432" s="570"/>
      <c r="LKZ432" s="570"/>
      <c r="LLA432" s="570"/>
      <c r="LLB432" s="570"/>
      <c r="LLC432" s="570"/>
      <c r="LLD432" s="570"/>
      <c r="LLE432" s="570"/>
      <c r="LLF432" s="570"/>
      <c r="LLG432" s="570"/>
      <c r="LLH432" s="570"/>
      <c r="LLI432" s="570"/>
      <c r="LLJ432" s="570"/>
      <c r="LLK432" s="570"/>
      <c r="LLL432" s="570"/>
      <c r="LLM432" s="570"/>
      <c r="LLN432" s="570"/>
      <c r="LLO432" s="570"/>
      <c r="LLP432" s="570"/>
      <c r="LLQ432" s="570"/>
      <c r="LLR432" s="570"/>
      <c r="LLS432" s="570"/>
      <c r="LLT432" s="570"/>
      <c r="LLU432" s="570"/>
      <c r="LLV432" s="570"/>
      <c r="LLW432" s="570"/>
      <c r="LLX432" s="570"/>
      <c r="LLY432" s="570"/>
      <c r="LLZ432" s="570"/>
      <c r="LMA432" s="570"/>
      <c r="LMB432" s="570"/>
      <c r="LMC432" s="570"/>
      <c r="LMD432" s="570"/>
      <c r="LME432" s="570"/>
      <c r="LMF432" s="570"/>
      <c r="LMG432" s="570"/>
      <c r="LMH432" s="570"/>
      <c r="LMI432" s="570"/>
      <c r="LMJ432" s="570"/>
      <c r="LMK432" s="570"/>
      <c r="LML432" s="570"/>
      <c r="LMM432" s="570"/>
      <c r="LMN432" s="570"/>
      <c r="LMO432" s="570"/>
      <c r="LMP432" s="570"/>
      <c r="LMQ432" s="570"/>
      <c r="LMR432" s="570"/>
      <c r="LMS432" s="570"/>
      <c r="LMT432" s="570"/>
      <c r="LMU432" s="570"/>
      <c r="LMV432" s="570"/>
      <c r="LMW432" s="570"/>
      <c r="LMX432" s="570"/>
      <c r="LMY432" s="570"/>
      <c r="LMZ432" s="570"/>
      <c r="LNA432" s="570"/>
      <c r="LNB432" s="570"/>
      <c r="LNC432" s="570"/>
      <c r="LND432" s="570"/>
      <c r="LNE432" s="570"/>
      <c r="LNF432" s="570"/>
      <c r="LNG432" s="570"/>
      <c r="LNH432" s="570"/>
      <c r="LNI432" s="570"/>
      <c r="LNJ432" s="570"/>
      <c r="LNK432" s="570"/>
      <c r="LNL432" s="570"/>
      <c r="LNM432" s="570"/>
      <c r="LNN432" s="570"/>
      <c r="LNO432" s="570"/>
      <c r="LNP432" s="570"/>
      <c r="LNQ432" s="570"/>
      <c r="LNR432" s="570"/>
      <c r="LNS432" s="570"/>
      <c r="LNT432" s="570"/>
      <c r="LNU432" s="570"/>
      <c r="LNV432" s="570"/>
      <c r="LNW432" s="570"/>
      <c r="LNX432" s="570"/>
      <c r="LNY432" s="570"/>
      <c r="LNZ432" s="570"/>
      <c r="LOA432" s="570"/>
      <c r="LOB432" s="570"/>
      <c r="LOC432" s="570"/>
      <c r="LOD432" s="570"/>
      <c r="LOE432" s="570"/>
      <c r="LOF432" s="570"/>
      <c r="LOG432" s="570"/>
      <c r="LOH432" s="570"/>
      <c r="LOI432" s="570"/>
      <c r="LOJ432" s="570"/>
      <c r="LOK432" s="570"/>
      <c r="LOL432" s="570"/>
      <c r="LOM432" s="570"/>
      <c r="LON432" s="570"/>
      <c r="LOO432" s="570"/>
      <c r="LOP432" s="570"/>
      <c r="LOQ432" s="570"/>
      <c r="LOR432" s="570"/>
      <c r="LOS432" s="570"/>
      <c r="LOT432" s="570"/>
      <c r="LOU432" s="570"/>
      <c r="LOV432" s="570"/>
      <c r="LOW432" s="570"/>
      <c r="LOX432" s="570"/>
      <c r="LOY432" s="570"/>
      <c r="LOZ432" s="570"/>
      <c r="LPA432" s="570"/>
      <c r="LPB432" s="570"/>
      <c r="LPC432" s="570"/>
      <c r="LPD432" s="570"/>
      <c r="LPE432" s="570"/>
      <c r="LPF432" s="570"/>
      <c r="LPG432" s="570"/>
      <c r="LPH432" s="570"/>
      <c r="LPI432" s="570"/>
      <c r="LPJ432" s="570"/>
      <c r="LPK432" s="570"/>
      <c r="LPL432" s="570"/>
      <c r="LPM432" s="570"/>
      <c r="LPN432" s="570"/>
      <c r="LPO432" s="570"/>
      <c r="LPP432" s="570"/>
      <c r="LPQ432" s="570"/>
      <c r="LPR432" s="570"/>
      <c r="LPS432" s="570"/>
      <c r="LPT432" s="570"/>
      <c r="LPU432" s="570"/>
      <c r="LPV432" s="570"/>
      <c r="LPW432" s="570"/>
      <c r="LPX432" s="570"/>
      <c r="LPY432" s="570"/>
      <c r="LPZ432" s="570"/>
      <c r="LQA432" s="570"/>
      <c r="LQB432" s="570"/>
      <c r="LQC432" s="570"/>
      <c r="LQD432" s="570"/>
      <c r="LQE432" s="570"/>
      <c r="LQF432" s="570"/>
      <c r="LQG432" s="570"/>
      <c r="LQH432" s="570"/>
      <c r="LQI432" s="570"/>
      <c r="LQJ432" s="570"/>
      <c r="LQK432" s="570"/>
      <c r="LQL432" s="570"/>
      <c r="LQM432" s="570"/>
      <c r="LQN432" s="570"/>
      <c r="LQO432" s="570"/>
      <c r="LQP432" s="570"/>
      <c r="LQQ432" s="570"/>
      <c r="LQR432" s="570"/>
      <c r="LQS432" s="570"/>
      <c r="LQT432" s="570"/>
      <c r="LQU432" s="570"/>
      <c r="LQV432" s="570"/>
      <c r="LQW432" s="570"/>
      <c r="LQX432" s="570"/>
      <c r="LQY432" s="570"/>
      <c r="LQZ432" s="570"/>
      <c r="LRA432" s="570"/>
      <c r="LRB432" s="570"/>
      <c r="LRC432" s="570"/>
      <c r="LRD432" s="570"/>
      <c r="LRE432" s="570"/>
      <c r="LRF432" s="570"/>
      <c r="LRG432" s="570"/>
      <c r="LRH432" s="570"/>
      <c r="LRI432" s="570"/>
      <c r="LRJ432" s="570"/>
      <c r="LRK432" s="570"/>
      <c r="LRL432" s="570"/>
      <c r="LRM432" s="570"/>
      <c r="LRN432" s="570"/>
      <c r="LRO432" s="570"/>
      <c r="LRP432" s="570"/>
      <c r="LRQ432" s="570"/>
      <c r="LRR432" s="570"/>
      <c r="LRS432" s="570"/>
      <c r="LRT432" s="570"/>
      <c r="LRU432" s="570"/>
      <c r="LRV432" s="570"/>
      <c r="LRW432" s="570"/>
      <c r="LRX432" s="570"/>
      <c r="LRY432" s="570"/>
      <c r="LRZ432" s="570"/>
      <c r="LSA432" s="570"/>
      <c r="LSB432" s="570"/>
      <c r="LSC432" s="570"/>
      <c r="LSD432" s="570"/>
      <c r="LSE432" s="570"/>
      <c r="LSF432" s="570"/>
      <c r="LSG432" s="570"/>
      <c r="LSH432" s="570"/>
      <c r="LSI432" s="570"/>
      <c r="LSJ432" s="570"/>
      <c r="LSK432" s="570"/>
      <c r="LSL432" s="570"/>
      <c r="LSM432" s="570"/>
      <c r="LSN432" s="570"/>
      <c r="LSO432" s="570"/>
      <c r="LSP432" s="570"/>
      <c r="LSQ432" s="570"/>
      <c r="LSR432" s="570"/>
      <c r="LSS432" s="570"/>
      <c r="LST432" s="570"/>
      <c r="LSU432" s="570"/>
      <c r="LSV432" s="570"/>
      <c r="LSW432" s="570"/>
      <c r="LSX432" s="570"/>
      <c r="LSY432" s="570"/>
      <c r="LSZ432" s="570"/>
      <c r="LTA432" s="570"/>
      <c r="LTB432" s="570"/>
      <c r="LTC432" s="570"/>
      <c r="LTD432" s="570"/>
      <c r="LTE432" s="570"/>
      <c r="LTF432" s="570"/>
      <c r="LTG432" s="570"/>
      <c r="LTH432" s="570"/>
      <c r="LTI432" s="570"/>
      <c r="LTJ432" s="570"/>
      <c r="LTK432" s="570"/>
      <c r="LTL432" s="570"/>
      <c r="LTM432" s="570"/>
      <c r="LTN432" s="570"/>
      <c r="LTO432" s="570"/>
      <c r="LTP432" s="570"/>
      <c r="LTQ432" s="570"/>
      <c r="LTR432" s="570"/>
      <c r="LTS432" s="570"/>
      <c r="LTT432" s="570"/>
      <c r="LTU432" s="570"/>
      <c r="LTV432" s="570"/>
      <c r="LTW432" s="570"/>
      <c r="LTX432" s="570"/>
      <c r="LTY432" s="570"/>
      <c r="LTZ432" s="570"/>
      <c r="LUA432" s="570"/>
      <c r="LUB432" s="570"/>
      <c r="LUC432" s="570"/>
      <c r="LUD432" s="570"/>
      <c r="LUE432" s="570"/>
      <c r="LUF432" s="570"/>
      <c r="LUG432" s="570"/>
      <c r="LUH432" s="570"/>
      <c r="LUI432" s="570"/>
      <c r="LUJ432" s="570"/>
      <c r="LUK432" s="570"/>
      <c r="LUL432" s="570"/>
      <c r="LUM432" s="570"/>
      <c r="LUN432" s="570"/>
      <c r="LUO432" s="570"/>
      <c r="LUP432" s="570"/>
      <c r="LUQ432" s="570"/>
      <c r="LUR432" s="570"/>
      <c r="LUS432" s="570"/>
      <c r="LUT432" s="570"/>
      <c r="LUU432" s="570"/>
      <c r="LUV432" s="570"/>
      <c r="LUW432" s="570"/>
      <c r="LUX432" s="570"/>
      <c r="LUY432" s="570"/>
      <c r="LUZ432" s="570"/>
      <c r="LVA432" s="570"/>
      <c r="LVB432" s="570"/>
      <c r="LVC432" s="570"/>
      <c r="LVD432" s="570"/>
      <c r="LVE432" s="570"/>
      <c r="LVF432" s="570"/>
      <c r="LVG432" s="570"/>
      <c r="LVH432" s="570"/>
      <c r="LVI432" s="570"/>
      <c r="LVJ432" s="570"/>
      <c r="LVK432" s="570"/>
      <c r="LVL432" s="570"/>
      <c r="LVM432" s="570"/>
      <c r="LVN432" s="570"/>
      <c r="LVO432" s="570"/>
      <c r="LVP432" s="570"/>
      <c r="LVQ432" s="570"/>
      <c r="LVR432" s="570"/>
      <c r="LVS432" s="570"/>
      <c r="LVT432" s="570"/>
      <c r="LVU432" s="570"/>
      <c r="LVV432" s="570"/>
      <c r="LVW432" s="570"/>
      <c r="LVX432" s="570"/>
      <c r="LVY432" s="570"/>
      <c r="LVZ432" s="570"/>
      <c r="LWA432" s="570"/>
      <c r="LWB432" s="570"/>
      <c r="LWC432" s="570"/>
      <c r="LWD432" s="570"/>
      <c r="LWE432" s="570"/>
      <c r="LWF432" s="570"/>
      <c r="LWG432" s="570"/>
      <c r="LWH432" s="570"/>
      <c r="LWI432" s="570"/>
      <c r="LWJ432" s="570"/>
      <c r="LWK432" s="570"/>
      <c r="LWL432" s="570"/>
      <c r="LWM432" s="570"/>
      <c r="LWN432" s="570"/>
      <c r="LWO432" s="570"/>
      <c r="LWP432" s="570"/>
      <c r="LWQ432" s="570"/>
      <c r="LWR432" s="570"/>
      <c r="LWS432" s="570"/>
      <c r="LWT432" s="570"/>
      <c r="LWU432" s="570"/>
      <c r="LWV432" s="570"/>
      <c r="LWW432" s="570"/>
      <c r="LWX432" s="570"/>
      <c r="LWY432" s="570"/>
      <c r="LWZ432" s="570"/>
      <c r="LXA432" s="570"/>
      <c r="LXB432" s="570"/>
      <c r="LXC432" s="570"/>
      <c r="LXD432" s="570"/>
      <c r="LXE432" s="570"/>
      <c r="LXF432" s="570"/>
      <c r="LXG432" s="570"/>
      <c r="LXH432" s="570"/>
      <c r="LXI432" s="570"/>
      <c r="LXJ432" s="570"/>
      <c r="LXK432" s="570"/>
      <c r="LXL432" s="570"/>
      <c r="LXM432" s="570"/>
      <c r="LXN432" s="570"/>
      <c r="LXO432" s="570"/>
      <c r="LXP432" s="570"/>
      <c r="LXQ432" s="570"/>
      <c r="LXR432" s="570"/>
      <c r="LXS432" s="570"/>
      <c r="LXT432" s="570"/>
      <c r="LXU432" s="570"/>
      <c r="LXV432" s="570"/>
      <c r="LXW432" s="570"/>
      <c r="LXX432" s="570"/>
      <c r="LXY432" s="570"/>
      <c r="LXZ432" s="570"/>
      <c r="LYA432" s="570"/>
      <c r="LYB432" s="570"/>
      <c r="LYC432" s="570"/>
      <c r="LYD432" s="570"/>
      <c r="LYE432" s="570"/>
      <c r="LYF432" s="570"/>
      <c r="LYG432" s="570"/>
      <c r="LYH432" s="570"/>
      <c r="LYI432" s="570"/>
      <c r="LYJ432" s="570"/>
      <c r="LYK432" s="570"/>
      <c r="LYL432" s="570"/>
      <c r="LYM432" s="570"/>
      <c r="LYN432" s="570"/>
      <c r="LYO432" s="570"/>
      <c r="LYP432" s="570"/>
      <c r="LYQ432" s="570"/>
      <c r="LYR432" s="570"/>
      <c r="LYS432" s="570"/>
      <c r="LYT432" s="570"/>
      <c r="LYU432" s="570"/>
      <c r="LYV432" s="570"/>
      <c r="LYW432" s="570"/>
      <c r="LYX432" s="570"/>
      <c r="LYY432" s="570"/>
      <c r="LYZ432" s="570"/>
      <c r="LZA432" s="570"/>
      <c r="LZB432" s="570"/>
      <c r="LZC432" s="570"/>
      <c r="LZD432" s="570"/>
      <c r="LZE432" s="570"/>
      <c r="LZF432" s="570"/>
      <c r="LZG432" s="570"/>
      <c r="LZH432" s="570"/>
      <c r="LZI432" s="570"/>
      <c r="LZJ432" s="570"/>
      <c r="LZK432" s="570"/>
      <c r="LZL432" s="570"/>
      <c r="LZM432" s="570"/>
      <c r="LZN432" s="570"/>
      <c r="LZO432" s="570"/>
      <c r="LZP432" s="570"/>
      <c r="LZQ432" s="570"/>
      <c r="LZR432" s="570"/>
      <c r="LZS432" s="570"/>
      <c r="LZT432" s="570"/>
      <c r="LZU432" s="570"/>
      <c r="LZV432" s="570"/>
      <c r="LZW432" s="570"/>
      <c r="LZX432" s="570"/>
      <c r="LZY432" s="570"/>
      <c r="LZZ432" s="570"/>
      <c r="MAA432" s="570"/>
      <c r="MAB432" s="570"/>
      <c r="MAC432" s="570"/>
      <c r="MAD432" s="570"/>
      <c r="MAE432" s="570"/>
      <c r="MAF432" s="570"/>
      <c r="MAG432" s="570"/>
      <c r="MAH432" s="570"/>
      <c r="MAI432" s="570"/>
      <c r="MAJ432" s="570"/>
      <c r="MAK432" s="570"/>
      <c r="MAL432" s="570"/>
      <c r="MAM432" s="570"/>
      <c r="MAN432" s="570"/>
      <c r="MAO432" s="570"/>
      <c r="MAP432" s="570"/>
      <c r="MAQ432" s="570"/>
      <c r="MAR432" s="570"/>
      <c r="MAS432" s="570"/>
      <c r="MAT432" s="570"/>
      <c r="MAU432" s="570"/>
      <c r="MAV432" s="570"/>
      <c r="MAW432" s="570"/>
      <c r="MAX432" s="570"/>
      <c r="MAY432" s="570"/>
      <c r="MAZ432" s="570"/>
      <c r="MBA432" s="570"/>
      <c r="MBB432" s="570"/>
      <c r="MBC432" s="570"/>
      <c r="MBD432" s="570"/>
      <c r="MBE432" s="570"/>
      <c r="MBF432" s="570"/>
      <c r="MBG432" s="570"/>
      <c r="MBH432" s="570"/>
      <c r="MBI432" s="570"/>
      <c r="MBJ432" s="570"/>
      <c r="MBK432" s="570"/>
      <c r="MBL432" s="570"/>
      <c r="MBM432" s="570"/>
      <c r="MBN432" s="570"/>
      <c r="MBO432" s="570"/>
      <c r="MBP432" s="570"/>
      <c r="MBQ432" s="570"/>
      <c r="MBR432" s="570"/>
      <c r="MBS432" s="570"/>
      <c r="MBT432" s="570"/>
      <c r="MBU432" s="570"/>
      <c r="MBV432" s="570"/>
      <c r="MBW432" s="570"/>
      <c r="MBX432" s="570"/>
      <c r="MBY432" s="570"/>
      <c r="MBZ432" s="570"/>
      <c r="MCA432" s="570"/>
      <c r="MCB432" s="570"/>
      <c r="MCC432" s="570"/>
      <c r="MCD432" s="570"/>
      <c r="MCE432" s="570"/>
      <c r="MCF432" s="570"/>
      <c r="MCG432" s="570"/>
      <c r="MCH432" s="570"/>
      <c r="MCI432" s="570"/>
      <c r="MCJ432" s="570"/>
      <c r="MCK432" s="570"/>
      <c r="MCL432" s="570"/>
      <c r="MCM432" s="570"/>
      <c r="MCN432" s="570"/>
      <c r="MCO432" s="570"/>
      <c r="MCP432" s="570"/>
      <c r="MCQ432" s="570"/>
      <c r="MCR432" s="570"/>
      <c r="MCS432" s="570"/>
      <c r="MCT432" s="570"/>
      <c r="MCU432" s="570"/>
      <c r="MCV432" s="570"/>
      <c r="MCW432" s="570"/>
      <c r="MCX432" s="570"/>
      <c r="MCY432" s="570"/>
      <c r="MCZ432" s="570"/>
      <c r="MDA432" s="570"/>
      <c r="MDB432" s="570"/>
      <c r="MDC432" s="570"/>
      <c r="MDD432" s="570"/>
      <c r="MDE432" s="570"/>
      <c r="MDF432" s="570"/>
      <c r="MDG432" s="570"/>
      <c r="MDH432" s="570"/>
      <c r="MDI432" s="570"/>
      <c r="MDJ432" s="570"/>
      <c r="MDK432" s="570"/>
      <c r="MDL432" s="570"/>
      <c r="MDM432" s="570"/>
      <c r="MDN432" s="570"/>
      <c r="MDO432" s="570"/>
      <c r="MDP432" s="570"/>
      <c r="MDQ432" s="570"/>
      <c r="MDR432" s="570"/>
      <c r="MDS432" s="570"/>
      <c r="MDT432" s="570"/>
      <c r="MDU432" s="570"/>
      <c r="MDV432" s="570"/>
      <c r="MDW432" s="570"/>
      <c r="MDX432" s="570"/>
      <c r="MDY432" s="570"/>
      <c r="MDZ432" s="570"/>
      <c r="MEA432" s="570"/>
      <c r="MEB432" s="570"/>
      <c r="MEC432" s="570"/>
      <c r="MED432" s="570"/>
      <c r="MEE432" s="570"/>
      <c r="MEF432" s="570"/>
      <c r="MEG432" s="570"/>
      <c r="MEH432" s="570"/>
      <c r="MEI432" s="570"/>
      <c r="MEJ432" s="570"/>
      <c r="MEK432" s="570"/>
      <c r="MEL432" s="570"/>
      <c r="MEM432" s="570"/>
      <c r="MEN432" s="570"/>
      <c r="MEO432" s="570"/>
      <c r="MEP432" s="570"/>
      <c r="MEQ432" s="570"/>
      <c r="MER432" s="570"/>
      <c r="MES432" s="570"/>
      <c r="MET432" s="570"/>
      <c r="MEU432" s="570"/>
      <c r="MEV432" s="570"/>
      <c r="MEW432" s="570"/>
      <c r="MEX432" s="570"/>
      <c r="MEY432" s="570"/>
      <c r="MEZ432" s="570"/>
      <c r="MFA432" s="570"/>
      <c r="MFB432" s="570"/>
      <c r="MFC432" s="570"/>
      <c r="MFD432" s="570"/>
      <c r="MFE432" s="570"/>
      <c r="MFF432" s="570"/>
      <c r="MFG432" s="570"/>
      <c r="MFH432" s="570"/>
      <c r="MFI432" s="570"/>
      <c r="MFJ432" s="570"/>
      <c r="MFK432" s="570"/>
      <c r="MFL432" s="570"/>
      <c r="MFM432" s="570"/>
      <c r="MFN432" s="570"/>
      <c r="MFO432" s="570"/>
      <c r="MFP432" s="570"/>
      <c r="MFQ432" s="570"/>
      <c r="MFR432" s="570"/>
      <c r="MFS432" s="570"/>
      <c r="MFT432" s="570"/>
      <c r="MFU432" s="570"/>
      <c r="MFV432" s="570"/>
      <c r="MFW432" s="570"/>
      <c r="MFX432" s="570"/>
      <c r="MFY432" s="570"/>
      <c r="MFZ432" s="570"/>
      <c r="MGA432" s="570"/>
      <c r="MGB432" s="570"/>
      <c r="MGC432" s="570"/>
      <c r="MGD432" s="570"/>
      <c r="MGE432" s="570"/>
      <c r="MGF432" s="570"/>
      <c r="MGG432" s="570"/>
      <c r="MGH432" s="570"/>
      <c r="MGI432" s="570"/>
      <c r="MGJ432" s="570"/>
      <c r="MGK432" s="570"/>
      <c r="MGL432" s="570"/>
      <c r="MGM432" s="570"/>
      <c r="MGN432" s="570"/>
      <c r="MGO432" s="570"/>
      <c r="MGP432" s="570"/>
      <c r="MGQ432" s="570"/>
      <c r="MGR432" s="570"/>
      <c r="MGS432" s="570"/>
      <c r="MGT432" s="570"/>
      <c r="MGU432" s="570"/>
      <c r="MGV432" s="570"/>
      <c r="MGW432" s="570"/>
      <c r="MGX432" s="570"/>
      <c r="MGY432" s="570"/>
      <c r="MGZ432" s="570"/>
      <c r="MHA432" s="570"/>
      <c r="MHB432" s="570"/>
      <c r="MHC432" s="570"/>
      <c r="MHD432" s="570"/>
      <c r="MHE432" s="570"/>
      <c r="MHF432" s="570"/>
      <c r="MHG432" s="570"/>
      <c r="MHH432" s="570"/>
      <c r="MHI432" s="570"/>
      <c r="MHJ432" s="570"/>
      <c r="MHK432" s="570"/>
      <c r="MHL432" s="570"/>
      <c r="MHM432" s="570"/>
      <c r="MHN432" s="570"/>
      <c r="MHO432" s="570"/>
      <c r="MHP432" s="570"/>
      <c r="MHQ432" s="570"/>
      <c r="MHR432" s="570"/>
      <c r="MHS432" s="570"/>
      <c r="MHT432" s="570"/>
      <c r="MHU432" s="570"/>
      <c r="MHV432" s="570"/>
      <c r="MHW432" s="570"/>
      <c r="MHX432" s="570"/>
      <c r="MHY432" s="570"/>
      <c r="MHZ432" s="570"/>
      <c r="MIA432" s="570"/>
      <c r="MIB432" s="570"/>
      <c r="MIC432" s="570"/>
      <c r="MID432" s="570"/>
      <c r="MIE432" s="570"/>
      <c r="MIF432" s="570"/>
      <c r="MIG432" s="570"/>
      <c r="MIH432" s="570"/>
      <c r="MII432" s="570"/>
      <c r="MIJ432" s="570"/>
      <c r="MIK432" s="570"/>
      <c r="MIL432" s="570"/>
      <c r="MIM432" s="570"/>
      <c r="MIN432" s="570"/>
      <c r="MIO432" s="570"/>
      <c r="MIP432" s="570"/>
      <c r="MIQ432" s="570"/>
      <c r="MIR432" s="570"/>
      <c r="MIS432" s="570"/>
      <c r="MIT432" s="570"/>
      <c r="MIU432" s="570"/>
      <c r="MIV432" s="570"/>
      <c r="MIW432" s="570"/>
      <c r="MIX432" s="570"/>
      <c r="MIY432" s="570"/>
      <c r="MIZ432" s="570"/>
      <c r="MJA432" s="570"/>
      <c r="MJB432" s="570"/>
      <c r="MJC432" s="570"/>
      <c r="MJD432" s="570"/>
      <c r="MJE432" s="570"/>
      <c r="MJF432" s="570"/>
      <c r="MJG432" s="570"/>
      <c r="MJH432" s="570"/>
      <c r="MJI432" s="570"/>
      <c r="MJJ432" s="570"/>
      <c r="MJK432" s="570"/>
      <c r="MJL432" s="570"/>
      <c r="MJM432" s="570"/>
      <c r="MJN432" s="570"/>
      <c r="MJO432" s="570"/>
      <c r="MJP432" s="570"/>
      <c r="MJQ432" s="570"/>
      <c r="MJR432" s="570"/>
      <c r="MJS432" s="570"/>
      <c r="MJT432" s="570"/>
      <c r="MJU432" s="570"/>
      <c r="MJV432" s="570"/>
      <c r="MJW432" s="570"/>
      <c r="MJX432" s="570"/>
      <c r="MJY432" s="570"/>
      <c r="MJZ432" s="570"/>
      <c r="MKA432" s="570"/>
      <c r="MKB432" s="570"/>
      <c r="MKC432" s="570"/>
      <c r="MKD432" s="570"/>
      <c r="MKE432" s="570"/>
      <c r="MKF432" s="570"/>
      <c r="MKG432" s="570"/>
      <c r="MKH432" s="570"/>
      <c r="MKI432" s="570"/>
      <c r="MKJ432" s="570"/>
      <c r="MKK432" s="570"/>
      <c r="MKL432" s="570"/>
      <c r="MKM432" s="570"/>
      <c r="MKN432" s="570"/>
      <c r="MKO432" s="570"/>
      <c r="MKP432" s="570"/>
      <c r="MKQ432" s="570"/>
      <c r="MKR432" s="570"/>
      <c r="MKS432" s="570"/>
      <c r="MKT432" s="570"/>
      <c r="MKU432" s="570"/>
      <c r="MKV432" s="570"/>
      <c r="MKW432" s="570"/>
      <c r="MKX432" s="570"/>
      <c r="MKY432" s="570"/>
      <c r="MKZ432" s="570"/>
      <c r="MLA432" s="570"/>
      <c r="MLB432" s="570"/>
      <c r="MLC432" s="570"/>
      <c r="MLD432" s="570"/>
      <c r="MLE432" s="570"/>
      <c r="MLF432" s="570"/>
      <c r="MLG432" s="570"/>
      <c r="MLH432" s="570"/>
      <c r="MLI432" s="570"/>
      <c r="MLJ432" s="570"/>
      <c r="MLK432" s="570"/>
      <c r="MLL432" s="570"/>
      <c r="MLM432" s="570"/>
      <c r="MLN432" s="570"/>
      <c r="MLO432" s="570"/>
      <c r="MLP432" s="570"/>
      <c r="MLQ432" s="570"/>
      <c r="MLR432" s="570"/>
      <c r="MLS432" s="570"/>
      <c r="MLT432" s="570"/>
      <c r="MLU432" s="570"/>
      <c r="MLV432" s="570"/>
      <c r="MLW432" s="570"/>
      <c r="MLX432" s="570"/>
      <c r="MLY432" s="570"/>
      <c r="MLZ432" s="570"/>
      <c r="MMA432" s="570"/>
      <c r="MMB432" s="570"/>
      <c r="MMC432" s="570"/>
      <c r="MMD432" s="570"/>
      <c r="MME432" s="570"/>
      <c r="MMF432" s="570"/>
      <c r="MMG432" s="570"/>
      <c r="MMH432" s="570"/>
      <c r="MMI432" s="570"/>
      <c r="MMJ432" s="570"/>
      <c r="MMK432" s="570"/>
      <c r="MML432" s="570"/>
      <c r="MMM432" s="570"/>
      <c r="MMN432" s="570"/>
      <c r="MMO432" s="570"/>
      <c r="MMP432" s="570"/>
      <c r="MMQ432" s="570"/>
      <c r="MMR432" s="570"/>
      <c r="MMS432" s="570"/>
      <c r="MMT432" s="570"/>
      <c r="MMU432" s="570"/>
      <c r="MMV432" s="570"/>
      <c r="MMW432" s="570"/>
      <c r="MMX432" s="570"/>
      <c r="MMY432" s="570"/>
      <c r="MMZ432" s="570"/>
      <c r="MNA432" s="570"/>
      <c r="MNB432" s="570"/>
      <c r="MNC432" s="570"/>
      <c r="MND432" s="570"/>
      <c r="MNE432" s="570"/>
      <c r="MNF432" s="570"/>
      <c r="MNG432" s="570"/>
      <c r="MNH432" s="570"/>
      <c r="MNI432" s="570"/>
      <c r="MNJ432" s="570"/>
      <c r="MNK432" s="570"/>
      <c r="MNL432" s="570"/>
      <c r="MNM432" s="570"/>
      <c r="MNN432" s="570"/>
      <c r="MNO432" s="570"/>
      <c r="MNP432" s="570"/>
      <c r="MNQ432" s="570"/>
      <c r="MNR432" s="570"/>
      <c r="MNS432" s="570"/>
      <c r="MNT432" s="570"/>
      <c r="MNU432" s="570"/>
      <c r="MNV432" s="570"/>
      <c r="MNW432" s="570"/>
      <c r="MNX432" s="570"/>
      <c r="MNY432" s="570"/>
      <c r="MNZ432" s="570"/>
      <c r="MOA432" s="570"/>
      <c r="MOB432" s="570"/>
      <c r="MOC432" s="570"/>
      <c r="MOD432" s="570"/>
      <c r="MOE432" s="570"/>
      <c r="MOF432" s="570"/>
      <c r="MOG432" s="570"/>
      <c r="MOH432" s="570"/>
      <c r="MOI432" s="570"/>
      <c r="MOJ432" s="570"/>
      <c r="MOK432" s="570"/>
      <c r="MOL432" s="570"/>
      <c r="MOM432" s="570"/>
      <c r="MON432" s="570"/>
      <c r="MOO432" s="570"/>
      <c r="MOP432" s="570"/>
      <c r="MOQ432" s="570"/>
      <c r="MOR432" s="570"/>
      <c r="MOS432" s="570"/>
      <c r="MOT432" s="570"/>
      <c r="MOU432" s="570"/>
      <c r="MOV432" s="570"/>
      <c r="MOW432" s="570"/>
      <c r="MOX432" s="570"/>
      <c r="MOY432" s="570"/>
      <c r="MOZ432" s="570"/>
      <c r="MPA432" s="570"/>
      <c r="MPB432" s="570"/>
      <c r="MPC432" s="570"/>
      <c r="MPD432" s="570"/>
      <c r="MPE432" s="570"/>
      <c r="MPF432" s="570"/>
      <c r="MPG432" s="570"/>
      <c r="MPH432" s="570"/>
      <c r="MPI432" s="570"/>
      <c r="MPJ432" s="570"/>
      <c r="MPK432" s="570"/>
      <c r="MPL432" s="570"/>
      <c r="MPM432" s="570"/>
      <c r="MPN432" s="570"/>
      <c r="MPO432" s="570"/>
      <c r="MPP432" s="570"/>
      <c r="MPQ432" s="570"/>
      <c r="MPR432" s="570"/>
      <c r="MPS432" s="570"/>
      <c r="MPT432" s="570"/>
      <c r="MPU432" s="570"/>
      <c r="MPV432" s="570"/>
      <c r="MPW432" s="570"/>
      <c r="MPX432" s="570"/>
      <c r="MPY432" s="570"/>
      <c r="MPZ432" s="570"/>
      <c r="MQA432" s="570"/>
      <c r="MQB432" s="570"/>
      <c r="MQC432" s="570"/>
      <c r="MQD432" s="570"/>
      <c r="MQE432" s="570"/>
      <c r="MQF432" s="570"/>
      <c r="MQG432" s="570"/>
      <c r="MQH432" s="570"/>
      <c r="MQI432" s="570"/>
      <c r="MQJ432" s="570"/>
      <c r="MQK432" s="570"/>
      <c r="MQL432" s="570"/>
      <c r="MQM432" s="570"/>
      <c r="MQN432" s="570"/>
      <c r="MQO432" s="570"/>
      <c r="MQP432" s="570"/>
      <c r="MQQ432" s="570"/>
      <c r="MQR432" s="570"/>
      <c r="MQS432" s="570"/>
      <c r="MQT432" s="570"/>
      <c r="MQU432" s="570"/>
      <c r="MQV432" s="570"/>
      <c r="MQW432" s="570"/>
      <c r="MQX432" s="570"/>
      <c r="MQY432" s="570"/>
      <c r="MQZ432" s="570"/>
      <c r="MRA432" s="570"/>
      <c r="MRB432" s="570"/>
      <c r="MRC432" s="570"/>
      <c r="MRD432" s="570"/>
      <c r="MRE432" s="570"/>
      <c r="MRF432" s="570"/>
      <c r="MRG432" s="570"/>
      <c r="MRH432" s="570"/>
      <c r="MRI432" s="570"/>
      <c r="MRJ432" s="570"/>
      <c r="MRK432" s="570"/>
      <c r="MRL432" s="570"/>
      <c r="MRM432" s="570"/>
      <c r="MRN432" s="570"/>
      <c r="MRO432" s="570"/>
      <c r="MRP432" s="570"/>
      <c r="MRQ432" s="570"/>
      <c r="MRR432" s="570"/>
      <c r="MRS432" s="570"/>
      <c r="MRT432" s="570"/>
      <c r="MRU432" s="570"/>
      <c r="MRV432" s="570"/>
      <c r="MRW432" s="570"/>
      <c r="MRX432" s="570"/>
      <c r="MRY432" s="570"/>
      <c r="MRZ432" s="570"/>
      <c r="MSA432" s="570"/>
      <c r="MSB432" s="570"/>
      <c r="MSC432" s="570"/>
      <c r="MSD432" s="570"/>
      <c r="MSE432" s="570"/>
      <c r="MSF432" s="570"/>
      <c r="MSG432" s="570"/>
      <c r="MSH432" s="570"/>
      <c r="MSI432" s="570"/>
      <c r="MSJ432" s="570"/>
      <c r="MSK432" s="570"/>
      <c r="MSL432" s="570"/>
      <c r="MSM432" s="570"/>
      <c r="MSN432" s="570"/>
      <c r="MSO432" s="570"/>
      <c r="MSP432" s="570"/>
      <c r="MSQ432" s="570"/>
      <c r="MSR432" s="570"/>
      <c r="MSS432" s="570"/>
      <c r="MST432" s="570"/>
      <c r="MSU432" s="570"/>
      <c r="MSV432" s="570"/>
      <c r="MSW432" s="570"/>
      <c r="MSX432" s="570"/>
      <c r="MSY432" s="570"/>
      <c r="MSZ432" s="570"/>
      <c r="MTA432" s="570"/>
      <c r="MTB432" s="570"/>
      <c r="MTC432" s="570"/>
      <c r="MTD432" s="570"/>
      <c r="MTE432" s="570"/>
      <c r="MTF432" s="570"/>
      <c r="MTG432" s="570"/>
      <c r="MTH432" s="570"/>
      <c r="MTI432" s="570"/>
      <c r="MTJ432" s="570"/>
      <c r="MTK432" s="570"/>
      <c r="MTL432" s="570"/>
      <c r="MTM432" s="570"/>
      <c r="MTN432" s="570"/>
      <c r="MTO432" s="570"/>
      <c r="MTP432" s="570"/>
      <c r="MTQ432" s="570"/>
      <c r="MTR432" s="570"/>
      <c r="MTS432" s="570"/>
      <c r="MTT432" s="570"/>
      <c r="MTU432" s="570"/>
      <c r="MTV432" s="570"/>
      <c r="MTW432" s="570"/>
      <c r="MTX432" s="570"/>
      <c r="MTY432" s="570"/>
      <c r="MTZ432" s="570"/>
      <c r="MUA432" s="570"/>
      <c r="MUB432" s="570"/>
      <c r="MUC432" s="570"/>
      <c r="MUD432" s="570"/>
      <c r="MUE432" s="570"/>
      <c r="MUF432" s="570"/>
      <c r="MUG432" s="570"/>
      <c r="MUH432" s="570"/>
      <c r="MUI432" s="570"/>
      <c r="MUJ432" s="570"/>
      <c r="MUK432" s="570"/>
      <c r="MUL432" s="570"/>
      <c r="MUM432" s="570"/>
      <c r="MUN432" s="570"/>
      <c r="MUO432" s="570"/>
      <c r="MUP432" s="570"/>
      <c r="MUQ432" s="570"/>
      <c r="MUR432" s="570"/>
      <c r="MUS432" s="570"/>
      <c r="MUT432" s="570"/>
      <c r="MUU432" s="570"/>
      <c r="MUV432" s="570"/>
      <c r="MUW432" s="570"/>
      <c r="MUX432" s="570"/>
      <c r="MUY432" s="570"/>
      <c r="MUZ432" s="570"/>
      <c r="MVA432" s="570"/>
      <c r="MVB432" s="570"/>
      <c r="MVC432" s="570"/>
      <c r="MVD432" s="570"/>
      <c r="MVE432" s="570"/>
      <c r="MVF432" s="570"/>
      <c r="MVG432" s="570"/>
      <c r="MVH432" s="570"/>
      <c r="MVI432" s="570"/>
      <c r="MVJ432" s="570"/>
      <c r="MVK432" s="570"/>
      <c r="MVL432" s="570"/>
      <c r="MVM432" s="570"/>
      <c r="MVN432" s="570"/>
      <c r="MVO432" s="570"/>
      <c r="MVP432" s="570"/>
      <c r="MVQ432" s="570"/>
      <c r="MVR432" s="570"/>
      <c r="MVS432" s="570"/>
      <c r="MVT432" s="570"/>
      <c r="MVU432" s="570"/>
      <c r="MVV432" s="570"/>
      <c r="MVW432" s="570"/>
      <c r="MVX432" s="570"/>
      <c r="MVY432" s="570"/>
      <c r="MVZ432" s="570"/>
      <c r="MWA432" s="570"/>
      <c r="MWB432" s="570"/>
      <c r="MWC432" s="570"/>
      <c r="MWD432" s="570"/>
      <c r="MWE432" s="570"/>
      <c r="MWF432" s="570"/>
      <c r="MWG432" s="570"/>
      <c r="MWH432" s="570"/>
      <c r="MWI432" s="570"/>
      <c r="MWJ432" s="570"/>
      <c r="MWK432" s="570"/>
      <c r="MWL432" s="570"/>
      <c r="MWM432" s="570"/>
      <c r="MWN432" s="570"/>
      <c r="MWO432" s="570"/>
      <c r="MWP432" s="570"/>
      <c r="MWQ432" s="570"/>
      <c r="MWR432" s="570"/>
      <c r="MWS432" s="570"/>
      <c r="MWT432" s="570"/>
      <c r="MWU432" s="570"/>
      <c r="MWV432" s="570"/>
      <c r="MWW432" s="570"/>
      <c r="MWX432" s="570"/>
      <c r="MWY432" s="570"/>
      <c r="MWZ432" s="570"/>
      <c r="MXA432" s="570"/>
      <c r="MXB432" s="570"/>
      <c r="MXC432" s="570"/>
      <c r="MXD432" s="570"/>
      <c r="MXE432" s="570"/>
      <c r="MXF432" s="570"/>
      <c r="MXG432" s="570"/>
      <c r="MXH432" s="570"/>
      <c r="MXI432" s="570"/>
      <c r="MXJ432" s="570"/>
      <c r="MXK432" s="570"/>
      <c r="MXL432" s="570"/>
      <c r="MXM432" s="570"/>
      <c r="MXN432" s="570"/>
      <c r="MXO432" s="570"/>
      <c r="MXP432" s="570"/>
      <c r="MXQ432" s="570"/>
      <c r="MXR432" s="570"/>
      <c r="MXS432" s="570"/>
      <c r="MXT432" s="570"/>
      <c r="MXU432" s="570"/>
      <c r="MXV432" s="570"/>
      <c r="MXW432" s="570"/>
      <c r="MXX432" s="570"/>
      <c r="MXY432" s="570"/>
      <c r="MXZ432" s="570"/>
      <c r="MYA432" s="570"/>
      <c r="MYB432" s="570"/>
      <c r="MYC432" s="570"/>
      <c r="MYD432" s="570"/>
      <c r="MYE432" s="570"/>
      <c r="MYF432" s="570"/>
      <c r="MYG432" s="570"/>
      <c r="MYH432" s="570"/>
      <c r="MYI432" s="570"/>
      <c r="MYJ432" s="570"/>
      <c r="MYK432" s="570"/>
      <c r="MYL432" s="570"/>
      <c r="MYM432" s="570"/>
      <c r="MYN432" s="570"/>
      <c r="MYO432" s="570"/>
      <c r="MYP432" s="570"/>
      <c r="MYQ432" s="570"/>
      <c r="MYR432" s="570"/>
      <c r="MYS432" s="570"/>
      <c r="MYT432" s="570"/>
      <c r="MYU432" s="570"/>
      <c r="MYV432" s="570"/>
      <c r="MYW432" s="570"/>
      <c r="MYX432" s="570"/>
      <c r="MYY432" s="570"/>
      <c r="MYZ432" s="570"/>
      <c r="MZA432" s="570"/>
      <c r="MZB432" s="570"/>
      <c r="MZC432" s="570"/>
      <c r="MZD432" s="570"/>
      <c r="MZE432" s="570"/>
      <c r="MZF432" s="570"/>
      <c r="MZG432" s="570"/>
      <c r="MZH432" s="570"/>
      <c r="MZI432" s="570"/>
      <c r="MZJ432" s="570"/>
      <c r="MZK432" s="570"/>
      <c r="MZL432" s="570"/>
      <c r="MZM432" s="570"/>
      <c r="MZN432" s="570"/>
      <c r="MZO432" s="570"/>
      <c r="MZP432" s="570"/>
      <c r="MZQ432" s="570"/>
      <c r="MZR432" s="570"/>
      <c r="MZS432" s="570"/>
      <c r="MZT432" s="570"/>
      <c r="MZU432" s="570"/>
      <c r="MZV432" s="570"/>
      <c r="MZW432" s="570"/>
      <c r="MZX432" s="570"/>
      <c r="MZY432" s="570"/>
      <c r="MZZ432" s="570"/>
      <c r="NAA432" s="570"/>
      <c r="NAB432" s="570"/>
      <c r="NAC432" s="570"/>
      <c r="NAD432" s="570"/>
      <c r="NAE432" s="570"/>
      <c r="NAF432" s="570"/>
      <c r="NAG432" s="570"/>
      <c r="NAH432" s="570"/>
      <c r="NAI432" s="570"/>
      <c r="NAJ432" s="570"/>
      <c r="NAK432" s="570"/>
      <c r="NAL432" s="570"/>
      <c r="NAM432" s="570"/>
      <c r="NAN432" s="570"/>
      <c r="NAO432" s="570"/>
      <c r="NAP432" s="570"/>
      <c r="NAQ432" s="570"/>
      <c r="NAR432" s="570"/>
      <c r="NAS432" s="570"/>
      <c r="NAT432" s="570"/>
      <c r="NAU432" s="570"/>
      <c r="NAV432" s="570"/>
      <c r="NAW432" s="570"/>
      <c r="NAX432" s="570"/>
      <c r="NAY432" s="570"/>
      <c r="NAZ432" s="570"/>
      <c r="NBA432" s="570"/>
      <c r="NBB432" s="570"/>
      <c r="NBC432" s="570"/>
      <c r="NBD432" s="570"/>
      <c r="NBE432" s="570"/>
      <c r="NBF432" s="570"/>
      <c r="NBG432" s="570"/>
      <c r="NBH432" s="570"/>
      <c r="NBI432" s="570"/>
      <c r="NBJ432" s="570"/>
      <c r="NBK432" s="570"/>
      <c r="NBL432" s="570"/>
      <c r="NBM432" s="570"/>
      <c r="NBN432" s="570"/>
      <c r="NBO432" s="570"/>
      <c r="NBP432" s="570"/>
      <c r="NBQ432" s="570"/>
      <c r="NBR432" s="570"/>
      <c r="NBS432" s="570"/>
      <c r="NBT432" s="570"/>
      <c r="NBU432" s="570"/>
      <c r="NBV432" s="570"/>
      <c r="NBW432" s="570"/>
      <c r="NBX432" s="570"/>
      <c r="NBY432" s="570"/>
      <c r="NBZ432" s="570"/>
      <c r="NCA432" s="570"/>
      <c r="NCB432" s="570"/>
      <c r="NCC432" s="570"/>
      <c r="NCD432" s="570"/>
      <c r="NCE432" s="570"/>
      <c r="NCF432" s="570"/>
      <c r="NCG432" s="570"/>
      <c r="NCH432" s="570"/>
      <c r="NCI432" s="570"/>
      <c r="NCJ432" s="570"/>
      <c r="NCK432" s="570"/>
      <c r="NCL432" s="570"/>
      <c r="NCM432" s="570"/>
      <c r="NCN432" s="570"/>
      <c r="NCO432" s="570"/>
      <c r="NCP432" s="570"/>
      <c r="NCQ432" s="570"/>
      <c r="NCR432" s="570"/>
      <c r="NCS432" s="570"/>
      <c r="NCT432" s="570"/>
      <c r="NCU432" s="570"/>
      <c r="NCV432" s="570"/>
      <c r="NCW432" s="570"/>
      <c r="NCX432" s="570"/>
      <c r="NCY432" s="570"/>
      <c r="NCZ432" s="570"/>
      <c r="NDA432" s="570"/>
      <c r="NDB432" s="570"/>
      <c r="NDC432" s="570"/>
      <c r="NDD432" s="570"/>
      <c r="NDE432" s="570"/>
      <c r="NDF432" s="570"/>
      <c r="NDG432" s="570"/>
      <c r="NDH432" s="570"/>
      <c r="NDI432" s="570"/>
      <c r="NDJ432" s="570"/>
      <c r="NDK432" s="570"/>
      <c r="NDL432" s="570"/>
      <c r="NDM432" s="570"/>
      <c r="NDN432" s="570"/>
      <c r="NDO432" s="570"/>
      <c r="NDP432" s="570"/>
      <c r="NDQ432" s="570"/>
      <c r="NDR432" s="570"/>
      <c r="NDS432" s="570"/>
      <c r="NDT432" s="570"/>
      <c r="NDU432" s="570"/>
      <c r="NDV432" s="570"/>
      <c r="NDW432" s="570"/>
      <c r="NDX432" s="570"/>
      <c r="NDY432" s="570"/>
      <c r="NDZ432" s="570"/>
      <c r="NEA432" s="570"/>
      <c r="NEB432" s="570"/>
      <c r="NEC432" s="570"/>
      <c r="NED432" s="570"/>
      <c r="NEE432" s="570"/>
      <c r="NEF432" s="570"/>
      <c r="NEG432" s="570"/>
      <c r="NEH432" s="570"/>
      <c r="NEI432" s="570"/>
      <c r="NEJ432" s="570"/>
      <c r="NEK432" s="570"/>
      <c r="NEL432" s="570"/>
      <c r="NEM432" s="570"/>
      <c r="NEN432" s="570"/>
      <c r="NEO432" s="570"/>
      <c r="NEP432" s="570"/>
      <c r="NEQ432" s="570"/>
      <c r="NER432" s="570"/>
      <c r="NES432" s="570"/>
      <c r="NET432" s="570"/>
      <c r="NEU432" s="570"/>
      <c r="NEV432" s="570"/>
      <c r="NEW432" s="570"/>
      <c r="NEX432" s="570"/>
      <c r="NEY432" s="570"/>
      <c r="NEZ432" s="570"/>
      <c r="NFA432" s="570"/>
      <c r="NFB432" s="570"/>
      <c r="NFC432" s="570"/>
      <c r="NFD432" s="570"/>
      <c r="NFE432" s="570"/>
      <c r="NFF432" s="570"/>
      <c r="NFG432" s="570"/>
      <c r="NFH432" s="570"/>
      <c r="NFI432" s="570"/>
      <c r="NFJ432" s="570"/>
      <c r="NFK432" s="570"/>
      <c r="NFL432" s="570"/>
      <c r="NFM432" s="570"/>
      <c r="NFN432" s="570"/>
      <c r="NFO432" s="570"/>
      <c r="NFP432" s="570"/>
      <c r="NFQ432" s="570"/>
      <c r="NFR432" s="570"/>
      <c r="NFS432" s="570"/>
      <c r="NFT432" s="570"/>
      <c r="NFU432" s="570"/>
      <c r="NFV432" s="570"/>
      <c r="NFW432" s="570"/>
      <c r="NFX432" s="570"/>
      <c r="NFY432" s="570"/>
      <c r="NFZ432" s="570"/>
      <c r="NGA432" s="570"/>
      <c r="NGB432" s="570"/>
      <c r="NGC432" s="570"/>
      <c r="NGD432" s="570"/>
      <c r="NGE432" s="570"/>
      <c r="NGF432" s="570"/>
      <c r="NGG432" s="570"/>
      <c r="NGH432" s="570"/>
      <c r="NGI432" s="570"/>
      <c r="NGJ432" s="570"/>
      <c r="NGK432" s="570"/>
      <c r="NGL432" s="570"/>
      <c r="NGM432" s="570"/>
      <c r="NGN432" s="570"/>
      <c r="NGO432" s="570"/>
      <c r="NGP432" s="570"/>
      <c r="NGQ432" s="570"/>
      <c r="NGR432" s="570"/>
      <c r="NGS432" s="570"/>
      <c r="NGT432" s="570"/>
      <c r="NGU432" s="570"/>
      <c r="NGV432" s="570"/>
      <c r="NGW432" s="570"/>
      <c r="NGX432" s="570"/>
      <c r="NGY432" s="570"/>
      <c r="NGZ432" s="570"/>
      <c r="NHA432" s="570"/>
      <c r="NHB432" s="570"/>
      <c r="NHC432" s="570"/>
      <c r="NHD432" s="570"/>
      <c r="NHE432" s="570"/>
      <c r="NHF432" s="570"/>
      <c r="NHG432" s="570"/>
      <c r="NHH432" s="570"/>
      <c r="NHI432" s="570"/>
      <c r="NHJ432" s="570"/>
      <c r="NHK432" s="570"/>
      <c r="NHL432" s="570"/>
      <c r="NHM432" s="570"/>
      <c r="NHN432" s="570"/>
      <c r="NHO432" s="570"/>
      <c r="NHP432" s="570"/>
      <c r="NHQ432" s="570"/>
      <c r="NHR432" s="570"/>
      <c r="NHS432" s="570"/>
      <c r="NHT432" s="570"/>
      <c r="NHU432" s="570"/>
      <c r="NHV432" s="570"/>
      <c r="NHW432" s="570"/>
      <c r="NHX432" s="570"/>
      <c r="NHY432" s="570"/>
      <c r="NHZ432" s="570"/>
      <c r="NIA432" s="570"/>
      <c r="NIB432" s="570"/>
      <c r="NIC432" s="570"/>
      <c r="NID432" s="570"/>
      <c r="NIE432" s="570"/>
      <c r="NIF432" s="570"/>
      <c r="NIG432" s="570"/>
      <c r="NIH432" s="570"/>
      <c r="NII432" s="570"/>
      <c r="NIJ432" s="570"/>
      <c r="NIK432" s="570"/>
      <c r="NIL432" s="570"/>
      <c r="NIM432" s="570"/>
      <c r="NIN432" s="570"/>
      <c r="NIO432" s="570"/>
      <c r="NIP432" s="570"/>
      <c r="NIQ432" s="570"/>
      <c r="NIR432" s="570"/>
      <c r="NIS432" s="570"/>
      <c r="NIT432" s="570"/>
      <c r="NIU432" s="570"/>
      <c r="NIV432" s="570"/>
      <c r="NIW432" s="570"/>
      <c r="NIX432" s="570"/>
      <c r="NIY432" s="570"/>
      <c r="NIZ432" s="570"/>
      <c r="NJA432" s="570"/>
      <c r="NJB432" s="570"/>
      <c r="NJC432" s="570"/>
      <c r="NJD432" s="570"/>
      <c r="NJE432" s="570"/>
      <c r="NJF432" s="570"/>
      <c r="NJG432" s="570"/>
      <c r="NJH432" s="570"/>
      <c r="NJI432" s="570"/>
      <c r="NJJ432" s="570"/>
      <c r="NJK432" s="570"/>
      <c r="NJL432" s="570"/>
      <c r="NJM432" s="570"/>
      <c r="NJN432" s="570"/>
      <c r="NJO432" s="570"/>
      <c r="NJP432" s="570"/>
      <c r="NJQ432" s="570"/>
      <c r="NJR432" s="570"/>
      <c r="NJS432" s="570"/>
      <c r="NJT432" s="570"/>
      <c r="NJU432" s="570"/>
      <c r="NJV432" s="570"/>
      <c r="NJW432" s="570"/>
      <c r="NJX432" s="570"/>
      <c r="NJY432" s="570"/>
      <c r="NJZ432" s="570"/>
      <c r="NKA432" s="570"/>
      <c r="NKB432" s="570"/>
      <c r="NKC432" s="570"/>
      <c r="NKD432" s="570"/>
      <c r="NKE432" s="570"/>
      <c r="NKF432" s="570"/>
      <c r="NKG432" s="570"/>
      <c r="NKH432" s="570"/>
      <c r="NKI432" s="570"/>
      <c r="NKJ432" s="570"/>
      <c r="NKK432" s="570"/>
      <c r="NKL432" s="570"/>
      <c r="NKM432" s="570"/>
      <c r="NKN432" s="570"/>
      <c r="NKO432" s="570"/>
      <c r="NKP432" s="570"/>
      <c r="NKQ432" s="570"/>
      <c r="NKR432" s="570"/>
      <c r="NKS432" s="570"/>
      <c r="NKT432" s="570"/>
      <c r="NKU432" s="570"/>
      <c r="NKV432" s="570"/>
      <c r="NKW432" s="570"/>
      <c r="NKX432" s="570"/>
      <c r="NKY432" s="570"/>
      <c r="NKZ432" s="570"/>
      <c r="NLA432" s="570"/>
      <c r="NLB432" s="570"/>
      <c r="NLC432" s="570"/>
      <c r="NLD432" s="570"/>
      <c r="NLE432" s="570"/>
      <c r="NLF432" s="570"/>
      <c r="NLG432" s="570"/>
      <c r="NLH432" s="570"/>
      <c r="NLI432" s="570"/>
      <c r="NLJ432" s="570"/>
      <c r="NLK432" s="570"/>
      <c r="NLL432" s="570"/>
      <c r="NLM432" s="570"/>
      <c r="NLN432" s="570"/>
      <c r="NLO432" s="570"/>
      <c r="NLP432" s="570"/>
      <c r="NLQ432" s="570"/>
      <c r="NLR432" s="570"/>
      <c r="NLS432" s="570"/>
      <c r="NLT432" s="570"/>
      <c r="NLU432" s="570"/>
      <c r="NLV432" s="570"/>
      <c r="NLW432" s="570"/>
      <c r="NLX432" s="570"/>
      <c r="NLY432" s="570"/>
      <c r="NLZ432" s="570"/>
      <c r="NMA432" s="570"/>
      <c r="NMB432" s="570"/>
      <c r="NMC432" s="570"/>
      <c r="NMD432" s="570"/>
      <c r="NME432" s="570"/>
      <c r="NMF432" s="570"/>
      <c r="NMG432" s="570"/>
      <c r="NMH432" s="570"/>
      <c r="NMI432" s="570"/>
      <c r="NMJ432" s="570"/>
      <c r="NMK432" s="570"/>
      <c r="NML432" s="570"/>
      <c r="NMM432" s="570"/>
      <c r="NMN432" s="570"/>
      <c r="NMO432" s="570"/>
      <c r="NMP432" s="570"/>
      <c r="NMQ432" s="570"/>
      <c r="NMR432" s="570"/>
      <c r="NMS432" s="570"/>
      <c r="NMT432" s="570"/>
      <c r="NMU432" s="570"/>
      <c r="NMV432" s="570"/>
      <c r="NMW432" s="570"/>
      <c r="NMX432" s="570"/>
      <c r="NMY432" s="570"/>
      <c r="NMZ432" s="570"/>
      <c r="NNA432" s="570"/>
      <c r="NNB432" s="570"/>
      <c r="NNC432" s="570"/>
      <c r="NND432" s="570"/>
      <c r="NNE432" s="570"/>
      <c r="NNF432" s="570"/>
      <c r="NNG432" s="570"/>
      <c r="NNH432" s="570"/>
      <c r="NNI432" s="570"/>
      <c r="NNJ432" s="570"/>
      <c r="NNK432" s="570"/>
      <c r="NNL432" s="570"/>
      <c r="NNM432" s="570"/>
      <c r="NNN432" s="570"/>
      <c r="NNO432" s="570"/>
      <c r="NNP432" s="570"/>
      <c r="NNQ432" s="570"/>
      <c r="NNR432" s="570"/>
      <c r="NNS432" s="570"/>
      <c r="NNT432" s="570"/>
      <c r="NNU432" s="570"/>
      <c r="NNV432" s="570"/>
      <c r="NNW432" s="570"/>
      <c r="NNX432" s="570"/>
      <c r="NNY432" s="570"/>
      <c r="NNZ432" s="570"/>
      <c r="NOA432" s="570"/>
      <c r="NOB432" s="570"/>
      <c r="NOC432" s="570"/>
      <c r="NOD432" s="570"/>
      <c r="NOE432" s="570"/>
      <c r="NOF432" s="570"/>
      <c r="NOG432" s="570"/>
      <c r="NOH432" s="570"/>
      <c r="NOI432" s="570"/>
      <c r="NOJ432" s="570"/>
      <c r="NOK432" s="570"/>
      <c r="NOL432" s="570"/>
      <c r="NOM432" s="570"/>
      <c r="NON432" s="570"/>
      <c r="NOO432" s="570"/>
      <c r="NOP432" s="570"/>
      <c r="NOQ432" s="570"/>
      <c r="NOR432" s="570"/>
      <c r="NOS432" s="570"/>
      <c r="NOT432" s="570"/>
      <c r="NOU432" s="570"/>
      <c r="NOV432" s="570"/>
      <c r="NOW432" s="570"/>
      <c r="NOX432" s="570"/>
      <c r="NOY432" s="570"/>
      <c r="NOZ432" s="570"/>
      <c r="NPA432" s="570"/>
      <c r="NPB432" s="570"/>
      <c r="NPC432" s="570"/>
      <c r="NPD432" s="570"/>
      <c r="NPE432" s="570"/>
      <c r="NPF432" s="570"/>
      <c r="NPG432" s="570"/>
      <c r="NPH432" s="570"/>
      <c r="NPI432" s="570"/>
      <c r="NPJ432" s="570"/>
      <c r="NPK432" s="570"/>
      <c r="NPL432" s="570"/>
      <c r="NPM432" s="570"/>
      <c r="NPN432" s="570"/>
      <c r="NPO432" s="570"/>
      <c r="NPP432" s="570"/>
      <c r="NPQ432" s="570"/>
      <c r="NPR432" s="570"/>
      <c r="NPS432" s="570"/>
      <c r="NPT432" s="570"/>
      <c r="NPU432" s="570"/>
      <c r="NPV432" s="570"/>
      <c r="NPW432" s="570"/>
      <c r="NPX432" s="570"/>
      <c r="NPY432" s="570"/>
      <c r="NPZ432" s="570"/>
      <c r="NQA432" s="570"/>
      <c r="NQB432" s="570"/>
      <c r="NQC432" s="570"/>
      <c r="NQD432" s="570"/>
      <c r="NQE432" s="570"/>
      <c r="NQF432" s="570"/>
      <c r="NQG432" s="570"/>
      <c r="NQH432" s="570"/>
      <c r="NQI432" s="570"/>
      <c r="NQJ432" s="570"/>
      <c r="NQK432" s="570"/>
      <c r="NQL432" s="570"/>
      <c r="NQM432" s="570"/>
      <c r="NQN432" s="570"/>
      <c r="NQO432" s="570"/>
      <c r="NQP432" s="570"/>
      <c r="NQQ432" s="570"/>
      <c r="NQR432" s="570"/>
      <c r="NQS432" s="570"/>
      <c r="NQT432" s="570"/>
      <c r="NQU432" s="570"/>
      <c r="NQV432" s="570"/>
      <c r="NQW432" s="570"/>
      <c r="NQX432" s="570"/>
      <c r="NQY432" s="570"/>
      <c r="NQZ432" s="570"/>
      <c r="NRA432" s="570"/>
      <c r="NRB432" s="570"/>
      <c r="NRC432" s="570"/>
      <c r="NRD432" s="570"/>
      <c r="NRE432" s="570"/>
      <c r="NRF432" s="570"/>
      <c r="NRG432" s="570"/>
      <c r="NRH432" s="570"/>
      <c r="NRI432" s="570"/>
      <c r="NRJ432" s="570"/>
      <c r="NRK432" s="570"/>
      <c r="NRL432" s="570"/>
      <c r="NRM432" s="570"/>
      <c r="NRN432" s="570"/>
      <c r="NRO432" s="570"/>
      <c r="NRP432" s="570"/>
      <c r="NRQ432" s="570"/>
      <c r="NRR432" s="570"/>
      <c r="NRS432" s="570"/>
      <c r="NRT432" s="570"/>
      <c r="NRU432" s="570"/>
      <c r="NRV432" s="570"/>
      <c r="NRW432" s="570"/>
      <c r="NRX432" s="570"/>
      <c r="NRY432" s="570"/>
      <c r="NRZ432" s="570"/>
      <c r="NSA432" s="570"/>
      <c r="NSB432" s="570"/>
      <c r="NSC432" s="570"/>
      <c r="NSD432" s="570"/>
      <c r="NSE432" s="570"/>
      <c r="NSF432" s="570"/>
      <c r="NSG432" s="570"/>
      <c r="NSH432" s="570"/>
      <c r="NSI432" s="570"/>
      <c r="NSJ432" s="570"/>
      <c r="NSK432" s="570"/>
      <c r="NSL432" s="570"/>
      <c r="NSM432" s="570"/>
      <c r="NSN432" s="570"/>
      <c r="NSO432" s="570"/>
      <c r="NSP432" s="570"/>
      <c r="NSQ432" s="570"/>
      <c r="NSR432" s="570"/>
      <c r="NSS432" s="570"/>
      <c r="NST432" s="570"/>
      <c r="NSU432" s="570"/>
      <c r="NSV432" s="570"/>
      <c r="NSW432" s="570"/>
      <c r="NSX432" s="570"/>
      <c r="NSY432" s="570"/>
      <c r="NSZ432" s="570"/>
      <c r="NTA432" s="570"/>
      <c r="NTB432" s="570"/>
      <c r="NTC432" s="570"/>
      <c r="NTD432" s="570"/>
      <c r="NTE432" s="570"/>
      <c r="NTF432" s="570"/>
      <c r="NTG432" s="570"/>
      <c r="NTH432" s="570"/>
      <c r="NTI432" s="570"/>
      <c r="NTJ432" s="570"/>
      <c r="NTK432" s="570"/>
      <c r="NTL432" s="570"/>
      <c r="NTM432" s="570"/>
      <c r="NTN432" s="570"/>
      <c r="NTO432" s="570"/>
      <c r="NTP432" s="570"/>
      <c r="NTQ432" s="570"/>
      <c r="NTR432" s="570"/>
      <c r="NTS432" s="570"/>
      <c r="NTT432" s="570"/>
      <c r="NTU432" s="570"/>
      <c r="NTV432" s="570"/>
      <c r="NTW432" s="570"/>
      <c r="NTX432" s="570"/>
      <c r="NTY432" s="570"/>
      <c r="NTZ432" s="570"/>
      <c r="NUA432" s="570"/>
      <c r="NUB432" s="570"/>
      <c r="NUC432" s="570"/>
      <c r="NUD432" s="570"/>
      <c r="NUE432" s="570"/>
      <c r="NUF432" s="570"/>
      <c r="NUG432" s="570"/>
      <c r="NUH432" s="570"/>
      <c r="NUI432" s="570"/>
      <c r="NUJ432" s="570"/>
      <c r="NUK432" s="570"/>
      <c r="NUL432" s="570"/>
      <c r="NUM432" s="570"/>
      <c r="NUN432" s="570"/>
      <c r="NUO432" s="570"/>
      <c r="NUP432" s="570"/>
      <c r="NUQ432" s="570"/>
      <c r="NUR432" s="570"/>
      <c r="NUS432" s="570"/>
      <c r="NUT432" s="570"/>
      <c r="NUU432" s="570"/>
      <c r="NUV432" s="570"/>
      <c r="NUW432" s="570"/>
      <c r="NUX432" s="570"/>
      <c r="NUY432" s="570"/>
      <c r="NUZ432" s="570"/>
      <c r="NVA432" s="570"/>
      <c r="NVB432" s="570"/>
      <c r="NVC432" s="570"/>
      <c r="NVD432" s="570"/>
      <c r="NVE432" s="570"/>
      <c r="NVF432" s="570"/>
      <c r="NVG432" s="570"/>
      <c r="NVH432" s="570"/>
      <c r="NVI432" s="570"/>
      <c r="NVJ432" s="570"/>
      <c r="NVK432" s="570"/>
      <c r="NVL432" s="570"/>
      <c r="NVM432" s="570"/>
      <c r="NVN432" s="570"/>
      <c r="NVO432" s="570"/>
      <c r="NVP432" s="570"/>
      <c r="NVQ432" s="570"/>
      <c r="NVR432" s="570"/>
      <c r="NVS432" s="570"/>
      <c r="NVT432" s="570"/>
      <c r="NVU432" s="570"/>
      <c r="NVV432" s="570"/>
      <c r="NVW432" s="570"/>
      <c r="NVX432" s="570"/>
      <c r="NVY432" s="570"/>
      <c r="NVZ432" s="570"/>
      <c r="NWA432" s="570"/>
      <c r="NWB432" s="570"/>
      <c r="NWC432" s="570"/>
      <c r="NWD432" s="570"/>
      <c r="NWE432" s="570"/>
      <c r="NWF432" s="570"/>
      <c r="NWG432" s="570"/>
      <c r="NWH432" s="570"/>
      <c r="NWI432" s="570"/>
      <c r="NWJ432" s="570"/>
      <c r="NWK432" s="570"/>
      <c r="NWL432" s="570"/>
      <c r="NWM432" s="570"/>
      <c r="NWN432" s="570"/>
      <c r="NWO432" s="570"/>
      <c r="NWP432" s="570"/>
      <c r="NWQ432" s="570"/>
      <c r="NWR432" s="570"/>
      <c r="NWS432" s="570"/>
      <c r="NWT432" s="570"/>
      <c r="NWU432" s="570"/>
      <c r="NWV432" s="570"/>
      <c r="NWW432" s="570"/>
      <c r="NWX432" s="570"/>
      <c r="NWY432" s="570"/>
      <c r="NWZ432" s="570"/>
      <c r="NXA432" s="570"/>
      <c r="NXB432" s="570"/>
      <c r="NXC432" s="570"/>
      <c r="NXD432" s="570"/>
      <c r="NXE432" s="570"/>
      <c r="NXF432" s="570"/>
      <c r="NXG432" s="570"/>
      <c r="NXH432" s="570"/>
      <c r="NXI432" s="570"/>
      <c r="NXJ432" s="570"/>
      <c r="NXK432" s="570"/>
      <c r="NXL432" s="570"/>
      <c r="NXM432" s="570"/>
      <c r="NXN432" s="570"/>
      <c r="NXO432" s="570"/>
      <c r="NXP432" s="570"/>
      <c r="NXQ432" s="570"/>
      <c r="NXR432" s="570"/>
      <c r="NXS432" s="570"/>
      <c r="NXT432" s="570"/>
      <c r="NXU432" s="570"/>
      <c r="NXV432" s="570"/>
      <c r="NXW432" s="570"/>
      <c r="NXX432" s="570"/>
      <c r="NXY432" s="570"/>
      <c r="NXZ432" s="570"/>
      <c r="NYA432" s="570"/>
      <c r="NYB432" s="570"/>
      <c r="NYC432" s="570"/>
      <c r="NYD432" s="570"/>
      <c r="NYE432" s="570"/>
      <c r="NYF432" s="570"/>
      <c r="NYG432" s="570"/>
      <c r="NYH432" s="570"/>
      <c r="NYI432" s="570"/>
      <c r="NYJ432" s="570"/>
      <c r="NYK432" s="570"/>
      <c r="NYL432" s="570"/>
      <c r="NYM432" s="570"/>
      <c r="NYN432" s="570"/>
      <c r="NYO432" s="570"/>
      <c r="NYP432" s="570"/>
      <c r="NYQ432" s="570"/>
      <c r="NYR432" s="570"/>
      <c r="NYS432" s="570"/>
      <c r="NYT432" s="570"/>
      <c r="NYU432" s="570"/>
      <c r="NYV432" s="570"/>
      <c r="NYW432" s="570"/>
      <c r="NYX432" s="570"/>
      <c r="NYY432" s="570"/>
      <c r="NYZ432" s="570"/>
      <c r="NZA432" s="570"/>
      <c r="NZB432" s="570"/>
      <c r="NZC432" s="570"/>
      <c r="NZD432" s="570"/>
      <c r="NZE432" s="570"/>
      <c r="NZF432" s="570"/>
      <c r="NZG432" s="570"/>
      <c r="NZH432" s="570"/>
      <c r="NZI432" s="570"/>
      <c r="NZJ432" s="570"/>
      <c r="NZK432" s="570"/>
      <c r="NZL432" s="570"/>
      <c r="NZM432" s="570"/>
      <c r="NZN432" s="570"/>
      <c r="NZO432" s="570"/>
      <c r="NZP432" s="570"/>
      <c r="NZQ432" s="570"/>
      <c r="NZR432" s="570"/>
      <c r="NZS432" s="570"/>
      <c r="NZT432" s="570"/>
      <c r="NZU432" s="570"/>
      <c r="NZV432" s="570"/>
      <c r="NZW432" s="570"/>
      <c r="NZX432" s="570"/>
      <c r="NZY432" s="570"/>
      <c r="NZZ432" s="570"/>
      <c r="OAA432" s="570"/>
      <c r="OAB432" s="570"/>
      <c r="OAC432" s="570"/>
      <c r="OAD432" s="570"/>
      <c r="OAE432" s="570"/>
      <c r="OAF432" s="570"/>
      <c r="OAG432" s="570"/>
      <c r="OAH432" s="570"/>
      <c r="OAI432" s="570"/>
      <c r="OAJ432" s="570"/>
      <c r="OAK432" s="570"/>
      <c r="OAL432" s="570"/>
      <c r="OAM432" s="570"/>
      <c r="OAN432" s="570"/>
      <c r="OAO432" s="570"/>
      <c r="OAP432" s="570"/>
      <c r="OAQ432" s="570"/>
      <c r="OAR432" s="570"/>
      <c r="OAS432" s="570"/>
      <c r="OAT432" s="570"/>
      <c r="OAU432" s="570"/>
      <c r="OAV432" s="570"/>
      <c r="OAW432" s="570"/>
      <c r="OAX432" s="570"/>
      <c r="OAY432" s="570"/>
      <c r="OAZ432" s="570"/>
      <c r="OBA432" s="570"/>
      <c r="OBB432" s="570"/>
      <c r="OBC432" s="570"/>
      <c r="OBD432" s="570"/>
      <c r="OBE432" s="570"/>
      <c r="OBF432" s="570"/>
      <c r="OBG432" s="570"/>
      <c r="OBH432" s="570"/>
      <c r="OBI432" s="570"/>
      <c r="OBJ432" s="570"/>
      <c r="OBK432" s="570"/>
      <c r="OBL432" s="570"/>
      <c r="OBM432" s="570"/>
      <c r="OBN432" s="570"/>
      <c r="OBO432" s="570"/>
      <c r="OBP432" s="570"/>
      <c r="OBQ432" s="570"/>
      <c r="OBR432" s="570"/>
      <c r="OBS432" s="570"/>
      <c r="OBT432" s="570"/>
      <c r="OBU432" s="570"/>
      <c r="OBV432" s="570"/>
      <c r="OBW432" s="570"/>
      <c r="OBX432" s="570"/>
      <c r="OBY432" s="570"/>
      <c r="OBZ432" s="570"/>
      <c r="OCA432" s="570"/>
      <c r="OCB432" s="570"/>
      <c r="OCC432" s="570"/>
      <c r="OCD432" s="570"/>
      <c r="OCE432" s="570"/>
      <c r="OCF432" s="570"/>
      <c r="OCG432" s="570"/>
      <c r="OCH432" s="570"/>
      <c r="OCI432" s="570"/>
      <c r="OCJ432" s="570"/>
      <c r="OCK432" s="570"/>
      <c r="OCL432" s="570"/>
      <c r="OCM432" s="570"/>
      <c r="OCN432" s="570"/>
      <c r="OCO432" s="570"/>
      <c r="OCP432" s="570"/>
      <c r="OCQ432" s="570"/>
      <c r="OCR432" s="570"/>
      <c r="OCS432" s="570"/>
      <c r="OCT432" s="570"/>
      <c r="OCU432" s="570"/>
      <c r="OCV432" s="570"/>
      <c r="OCW432" s="570"/>
      <c r="OCX432" s="570"/>
      <c r="OCY432" s="570"/>
      <c r="OCZ432" s="570"/>
      <c r="ODA432" s="570"/>
      <c r="ODB432" s="570"/>
      <c r="ODC432" s="570"/>
      <c r="ODD432" s="570"/>
      <c r="ODE432" s="570"/>
      <c r="ODF432" s="570"/>
      <c r="ODG432" s="570"/>
      <c r="ODH432" s="570"/>
      <c r="ODI432" s="570"/>
      <c r="ODJ432" s="570"/>
      <c r="ODK432" s="570"/>
      <c r="ODL432" s="570"/>
      <c r="ODM432" s="570"/>
      <c r="ODN432" s="570"/>
      <c r="ODO432" s="570"/>
      <c r="ODP432" s="570"/>
      <c r="ODQ432" s="570"/>
      <c r="ODR432" s="570"/>
      <c r="ODS432" s="570"/>
      <c r="ODT432" s="570"/>
      <c r="ODU432" s="570"/>
      <c r="ODV432" s="570"/>
      <c r="ODW432" s="570"/>
      <c r="ODX432" s="570"/>
      <c r="ODY432" s="570"/>
      <c r="ODZ432" s="570"/>
      <c r="OEA432" s="570"/>
      <c r="OEB432" s="570"/>
      <c r="OEC432" s="570"/>
      <c r="OED432" s="570"/>
      <c r="OEE432" s="570"/>
      <c r="OEF432" s="570"/>
      <c r="OEG432" s="570"/>
      <c r="OEH432" s="570"/>
      <c r="OEI432" s="570"/>
      <c r="OEJ432" s="570"/>
      <c r="OEK432" s="570"/>
      <c r="OEL432" s="570"/>
      <c r="OEM432" s="570"/>
      <c r="OEN432" s="570"/>
      <c r="OEO432" s="570"/>
      <c r="OEP432" s="570"/>
      <c r="OEQ432" s="570"/>
      <c r="OER432" s="570"/>
      <c r="OES432" s="570"/>
      <c r="OET432" s="570"/>
      <c r="OEU432" s="570"/>
      <c r="OEV432" s="570"/>
      <c r="OEW432" s="570"/>
      <c r="OEX432" s="570"/>
      <c r="OEY432" s="570"/>
      <c r="OEZ432" s="570"/>
      <c r="OFA432" s="570"/>
      <c r="OFB432" s="570"/>
      <c r="OFC432" s="570"/>
      <c r="OFD432" s="570"/>
      <c r="OFE432" s="570"/>
      <c r="OFF432" s="570"/>
      <c r="OFG432" s="570"/>
      <c r="OFH432" s="570"/>
      <c r="OFI432" s="570"/>
      <c r="OFJ432" s="570"/>
      <c r="OFK432" s="570"/>
      <c r="OFL432" s="570"/>
      <c r="OFM432" s="570"/>
      <c r="OFN432" s="570"/>
      <c r="OFO432" s="570"/>
      <c r="OFP432" s="570"/>
      <c r="OFQ432" s="570"/>
      <c r="OFR432" s="570"/>
      <c r="OFS432" s="570"/>
      <c r="OFT432" s="570"/>
      <c r="OFU432" s="570"/>
      <c r="OFV432" s="570"/>
      <c r="OFW432" s="570"/>
      <c r="OFX432" s="570"/>
      <c r="OFY432" s="570"/>
      <c r="OFZ432" s="570"/>
      <c r="OGA432" s="570"/>
      <c r="OGB432" s="570"/>
      <c r="OGC432" s="570"/>
      <c r="OGD432" s="570"/>
      <c r="OGE432" s="570"/>
      <c r="OGF432" s="570"/>
      <c r="OGG432" s="570"/>
      <c r="OGH432" s="570"/>
      <c r="OGI432" s="570"/>
      <c r="OGJ432" s="570"/>
      <c r="OGK432" s="570"/>
      <c r="OGL432" s="570"/>
      <c r="OGM432" s="570"/>
      <c r="OGN432" s="570"/>
      <c r="OGO432" s="570"/>
      <c r="OGP432" s="570"/>
      <c r="OGQ432" s="570"/>
      <c r="OGR432" s="570"/>
      <c r="OGS432" s="570"/>
      <c r="OGT432" s="570"/>
      <c r="OGU432" s="570"/>
      <c r="OGV432" s="570"/>
      <c r="OGW432" s="570"/>
      <c r="OGX432" s="570"/>
      <c r="OGY432" s="570"/>
      <c r="OGZ432" s="570"/>
      <c r="OHA432" s="570"/>
      <c r="OHB432" s="570"/>
      <c r="OHC432" s="570"/>
      <c r="OHD432" s="570"/>
      <c r="OHE432" s="570"/>
      <c r="OHF432" s="570"/>
      <c r="OHG432" s="570"/>
      <c r="OHH432" s="570"/>
      <c r="OHI432" s="570"/>
      <c r="OHJ432" s="570"/>
      <c r="OHK432" s="570"/>
      <c r="OHL432" s="570"/>
      <c r="OHM432" s="570"/>
      <c r="OHN432" s="570"/>
      <c r="OHO432" s="570"/>
      <c r="OHP432" s="570"/>
      <c r="OHQ432" s="570"/>
      <c r="OHR432" s="570"/>
      <c r="OHS432" s="570"/>
      <c r="OHT432" s="570"/>
      <c r="OHU432" s="570"/>
      <c r="OHV432" s="570"/>
      <c r="OHW432" s="570"/>
      <c r="OHX432" s="570"/>
      <c r="OHY432" s="570"/>
      <c r="OHZ432" s="570"/>
      <c r="OIA432" s="570"/>
      <c r="OIB432" s="570"/>
      <c r="OIC432" s="570"/>
      <c r="OID432" s="570"/>
      <c r="OIE432" s="570"/>
      <c r="OIF432" s="570"/>
      <c r="OIG432" s="570"/>
      <c r="OIH432" s="570"/>
      <c r="OII432" s="570"/>
      <c r="OIJ432" s="570"/>
      <c r="OIK432" s="570"/>
      <c r="OIL432" s="570"/>
      <c r="OIM432" s="570"/>
      <c r="OIN432" s="570"/>
      <c r="OIO432" s="570"/>
      <c r="OIP432" s="570"/>
      <c r="OIQ432" s="570"/>
      <c r="OIR432" s="570"/>
      <c r="OIS432" s="570"/>
      <c r="OIT432" s="570"/>
      <c r="OIU432" s="570"/>
      <c r="OIV432" s="570"/>
      <c r="OIW432" s="570"/>
      <c r="OIX432" s="570"/>
      <c r="OIY432" s="570"/>
      <c r="OIZ432" s="570"/>
      <c r="OJA432" s="570"/>
      <c r="OJB432" s="570"/>
      <c r="OJC432" s="570"/>
      <c r="OJD432" s="570"/>
      <c r="OJE432" s="570"/>
      <c r="OJF432" s="570"/>
      <c r="OJG432" s="570"/>
      <c r="OJH432" s="570"/>
      <c r="OJI432" s="570"/>
      <c r="OJJ432" s="570"/>
      <c r="OJK432" s="570"/>
      <c r="OJL432" s="570"/>
      <c r="OJM432" s="570"/>
      <c r="OJN432" s="570"/>
      <c r="OJO432" s="570"/>
      <c r="OJP432" s="570"/>
      <c r="OJQ432" s="570"/>
      <c r="OJR432" s="570"/>
      <c r="OJS432" s="570"/>
      <c r="OJT432" s="570"/>
      <c r="OJU432" s="570"/>
      <c r="OJV432" s="570"/>
      <c r="OJW432" s="570"/>
      <c r="OJX432" s="570"/>
      <c r="OJY432" s="570"/>
      <c r="OJZ432" s="570"/>
      <c r="OKA432" s="570"/>
      <c r="OKB432" s="570"/>
      <c r="OKC432" s="570"/>
      <c r="OKD432" s="570"/>
      <c r="OKE432" s="570"/>
      <c r="OKF432" s="570"/>
      <c r="OKG432" s="570"/>
      <c r="OKH432" s="570"/>
      <c r="OKI432" s="570"/>
      <c r="OKJ432" s="570"/>
      <c r="OKK432" s="570"/>
      <c r="OKL432" s="570"/>
      <c r="OKM432" s="570"/>
      <c r="OKN432" s="570"/>
      <c r="OKO432" s="570"/>
      <c r="OKP432" s="570"/>
      <c r="OKQ432" s="570"/>
      <c r="OKR432" s="570"/>
      <c r="OKS432" s="570"/>
      <c r="OKT432" s="570"/>
      <c r="OKU432" s="570"/>
      <c r="OKV432" s="570"/>
      <c r="OKW432" s="570"/>
      <c r="OKX432" s="570"/>
      <c r="OKY432" s="570"/>
      <c r="OKZ432" s="570"/>
      <c r="OLA432" s="570"/>
      <c r="OLB432" s="570"/>
      <c r="OLC432" s="570"/>
      <c r="OLD432" s="570"/>
      <c r="OLE432" s="570"/>
      <c r="OLF432" s="570"/>
      <c r="OLG432" s="570"/>
      <c r="OLH432" s="570"/>
      <c r="OLI432" s="570"/>
      <c r="OLJ432" s="570"/>
      <c r="OLK432" s="570"/>
      <c r="OLL432" s="570"/>
      <c r="OLM432" s="570"/>
      <c r="OLN432" s="570"/>
      <c r="OLO432" s="570"/>
      <c r="OLP432" s="570"/>
      <c r="OLQ432" s="570"/>
      <c r="OLR432" s="570"/>
      <c r="OLS432" s="570"/>
      <c r="OLT432" s="570"/>
      <c r="OLU432" s="570"/>
      <c r="OLV432" s="570"/>
      <c r="OLW432" s="570"/>
      <c r="OLX432" s="570"/>
      <c r="OLY432" s="570"/>
      <c r="OLZ432" s="570"/>
      <c r="OMA432" s="570"/>
      <c r="OMB432" s="570"/>
      <c r="OMC432" s="570"/>
      <c r="OMD432" s="570"/>
      <c r="OME432" s="570"/>
      <c r="OMF432" s="570"/>
      <c r="OMG432" s="570"/>
      <c r="OMH432" s="570"/>
      <c r="OMI432" s="570"/>
      <c r="OMJ432" s="570"/>
      <c r="OMK432" s="570"/>
      <c r="OML432" s="570"/>
      <c r="OMM432" s="570"/>
      <c r="OMN432" s="570"/>
      <c r="OMO432" s="570"/>
      <c r="OMP432" s="570"/>
      <c r="OMQ432" s="570"/>
      <c r="OMR432" s="570"/>
      <c r="OMS432" s="570"/>
      <c r="OMT432" s="570"/>
      <c r="OMU432" s="570"/>
      <c r="OMV432" s="570"/>
      <c r="OMW432" s="570"/>
      <c r="OMX432" s="570"/>
      <c r="OMY432" s="570"/>
      <c r="OMZ432" s="570"/>
      <c r="ONA432" s="570"/>
      <c r="ONB432" s="570"/>
      <c r="ONC432" s="570"/>
      <c r="OND432" s="570"/>
      <c r="ONE432" s="570"/>
      <c r="ONF432" s="570"/>
      <c r="ONG432" s="570"/>
      <c r="ONH432" s="570"/>
      <c r="ONI432" s="570"/>
      <c r="ONJ432" s="570"/>
      <c r="ONK432" s="570"/>
      <c r="ONL432" s="570"/>
      <c r="ONM432" s="570"/>
      <c r="ONN432" s="570"/>
      <c r="ONO432" s="570"/>
      <c r="ONP432" s="570"/>
      <c r="ONQ432" s="570"/>
      <c r="ONR432" s="570"/>
      <c r="ONS432" s="570"/>
      <c r="ONT432" s="570"/>
      <c r="ONU432" s="570"/>
      <c r="ONV432" s="570"/>
      <c r="ONW432" s="570"/>
      <c r="ONX432" s="570"/>
      <c r="ONY432" s="570"/>
      <c r="ONZ432" s="570"/>
      <c r="OOA432" s="570"/>
      <c r="OOB432" s="570"/>
      <c r="OOC432" s="570"/>
      <c r="OOD432" s="570"/>
      <c r="OOE432" s="570"/>
      <c r="OOF432" s="570"/>
      <c r="OOG432" s="570"/>
      <c r="OOH432" s="570"/>
      <c r="OOI432" s="570"/>
      <c r="OOJ432" s="570"/>
      <c r="OOK432" s="570"/>
      <c r="OOL432" s="570"/>
      <c r="OOM432" s="570"/>
      <c r="OON432" s="570"/>
      <c r="OOO432" s="570"/>
      <c r="OOP432" s="570"/>
      <c r="OOQ432" s="570"/>
      <c r="OOR432" s="570"/>
      <c r="OOS432" s="570"/>
      <c r="OOT432" s="570"/>
      <c r="OOU432" s="570"/>
      <c r="OOV432" s="570"/>
      <c r="OOW432" s="570"/>
      <c r="OOX432" s="570"/>
      <c r="OOY432" s="570"/>
      <c r="OOZ432" s="570"/>
      <c r="OPA432" s="570"/>
      <c r="OPB432" s="570"/>
      <c r="OPC432" s="570"/>
      <c r="OPD432" s="570"/>
      <c r="OPE432" s="570"/>
      <c r="OPF432" s="570"/>
      <c r="OPG432" s="570"/>
      <c r="OPH432" s="570"/>
      <c r="OPI432" s="570"/>
      <c r="OPJ432" s="570"/>
      <c r="OPK432" s="570"/>
      <c r="OPL432" s="570"/>
      <c r="OPM432" s="570"/>
      <c r="OPN432" s="570"/>
      <c r="OPO432" s="570"/>
      <c r="OPP432" s="570"/>
      <c r="OPQ432" s="570"/>
      <c r="OPR432" s="570"/>
      <c r="OPS432" s="570"/>
      <c r="OPT432" s="570"/>
      <c r="OPU432" s="570"/>
      <c r="OPV432" s="570"/>
      <c r="OPW432" s="570"/>
      <c r="OPX432" s="570"/>
      <c r="OPY432" s="570"/>
      <c r="OPZ432" s="570"/>
      <c r="OQA432" s="570"/>
      <c r="OQB432" s="570"/>
      <c r="OQC432" s="570"/>
      <c r="OQD432" s="570"/>
      <c r="OQE432" s="570"/>
      <c r="OQF432" s="570"/>
      <c r="OQG432" s="570"/>
      <c r="OQH432" s="570"/>
      <c r="OQI432" s="570"/>
      <c r="OQJ432" s="570"/>
      <c r="OQK432" s="570"/>
      <c r="OQL432" s="570"/>
      <c r="OQM432" s="570"/>
      <c r="OQN432" s="570"/>
      <c r="OQO432" s="570"/>
      <c r="OQP432" s="570"/>
      <c r="OQQ432" s="570"/>
      <c r="OQR432" s="570"/>
      <c r="OQS432" s="570"/>
      <c r="OQT432" s="570"/>
      <c r="OQU432" s="570"/>
      <c r="OQV432" s="570"/>
      <c r="OQW432" s="570"/>
      <c r="OQX432" s="570"/>
      <c r="OQY432" s="570"/>
      <c r="OQZ432" s="570"/>
      <c r="ORA432" s="570"/>
      <c r="ORB432" s="570"/>
      <c r="ORC432" s="570"/>
      <c r="ORD432" s="570"/>
      <c r="ORE432" s="570"/>
      <c r="ORF432" s="570"/>
      <c r="ORG432" s="570"/>
      <c r="ORH432" s="570"/>
      <c r="ORI432" s="570"/>
      <c r="ORJ432" s="570"/>
      <c r="ORK432" s="570"/>
      <c r="ORL432" s="570"/>
      <c r="ORM432" s="570"/>
      <c r="ORN432" s="570"/>
      <c r="ORO432" s="570"/>
      <c r="ORP432" s="570"/>
      <c r="ORQ432" s="570"/>
      <c r="ORR432" s="570"/>
      <c r="ORS432" s="570"/>
      <c r="ORT432" s="570"/>
      <c r="ORU432" s="570"/>
      <c r="ORV432" s="570"/>
      <c r="ORW432" s="570"/>
      <c r="ORX432" s="570"/>
      <c r="ORY432" s="570"/>
      <c r="ORZ432" s="570"/>
      <c r="OSA432" s="570"/>
      <c r="OSB432" s="570"/>
      <c r="OSC432" s="570"/>
      <c r="OSD432" s="570"/>
      <c r="OSE432" s="570"/>
      <c r="OSF432" s="570"/>
      <c r="OSG432" s="570"/>
      <c r="OSH432" s="570"/>
      <c r="OSI432" s="570"/>
      <c r="OSJ432" s="570"/>
      <c r="OSK432" s="570"/>
      <c r="OSL432" s="570"/>
      <c r="OSM432" s="570"/>
      <c r="OSN432" s="570"/>
      <c r="OSO432" s="570"/>
      <c r="OSP432" s="570"/>
      <c r="OSQ432" s="570"/>
      <c r="OSR432" s="570"/>
      <c r="OSS432" s="570"/>
      <c r="OST432" s="570"/>
      <c r="OSU432" s="570"/>
      <c r="OSV432" s="570"/>
      <c r="OSW432" s="570"/>
      <c r="OSX432" s="570"/>
      <c r="OSY432" s="570"/>
      <c r="OSZ432" s="570"/>
      <c r="OTA432" s="570"/>
      <c r="OTB432" s="570"/>
      <c r="OTC432" s="570"/>
      <c r="OTD432" s="570"/>
      <c r="OTE432" s="570"/>
      <c r="OTF432" s="570"/>
      <c r="OTG432" s="570"/>
      <c r="OTH432" s="570"/>
      <c r="OTI432" s="570"/>
      <c r="OTJ432" s="570"/>
      <c r="OTK432" s="570"/>
      <c r="OTL432" s="570"/>
      <c r="OTM432" s="570"/>
      <c r="OTN432" s="570"/>
      <c r="OTO432" s="570"/>
      <c r="OTP432" s="570"/>
      <c r="OTQ432" s="570"/>
      <c r="OTR432" s="570"/>
      <c r="OTS432" s="570"/>
      <c r="OTT432" s="570"/>
      <c r="OTU432" s="570"/>
      <c r="OTV432" s="570"/>
      <c r="OTW432" s="570"/>
      <c r="OTX432" s="570"/>
      <c r="OTY432" s="570"/>
      <c r="OTZ432" s="570"/>
      <c r="OUA432" s="570"/>
      <c r="OUB432" s="570"/>
      <c r="OUC432" s="570"/>
      <c r="OUD432" s="570"/>
      <c r="OUE432" s="570"/>
      <c r="OUF432" s="570"/>
      <c r="OUG432" s="570"/>
      <c r="OUH432" s="570"/>
      <c r="OUI432" s="570"/>
      <c r="OUJ432" s="570"/>
      <c r="OUK432" s="570"/>
      <c r="OUL432" s="570"/>
      <c r="OUM432" s="570"/>
      <c r="OUN432" s="570"/>
      <c r="OUO432" s="570"/>
      <c r="OUP432" s="570"/>
      <c r="OUQ432" s="570"/>
      <c r="OUR432" s="570"/>
      <c r="OUS432" s="570"/>
      <c r="OUT432" s="570"/>
      <c r="OUU432" s="570"/>
      <c r="OUV432" s="570"/>
      <c r="OUW432" s="570"/>
      <c r="OUX432" s="570"/>
      <c r="OUY432" s="570"/>
      <c r="OUZ432" s="570"/>
      <c r="OVA432" s="570"/>
      <c r="OVB432" s="570"/>
      <c r="OVC432" s="570"/>
      <c r="OVD432" s="570"/>
      <c r="OVE432" s="570"/>
      <c r="OVF432" s="570"/>
      <c r="OVG432" s="570"/>
      <c r="OVH432" s="570"/>
      <c r="OVI432" s="570"/>
      <c r="OVJ432" s="570"/>
      <c r="OVK432" s="570"/>
      <c r="OVL432" s="570"/>
      <c r="OVM432" s="570"/>
      <c r="OVN432" s="570"/>
      <c r="OVO432" s="570"/>
      <c r="OVP432" s="570"/>
      <c r="OVQ432" s="570"/>
      <c r="OVR432" s="570"/>
      <c r="OVS432" s="570"/>
      <c r="OVT432" s="570"/>
      <c r="OVU432" s="570"/>
      <c r="OVV432" s="570"/>
      <c r="OVW432" s="570"/>
      <c r="OVX432" s="570"/>
      <c r="OVY432" s="570"/>
      <c r="OVZ432" s="570"/>
      <c r="OWA432" s="570"/>
      <c r="OWB432" s="570"/>
      <c r="OWC432" s="570"/>
      <c r="OWD432" s="570"/>
      <c r="OWE432" s="570"/>
      <c r="OWF432" s="570"/>
      <c r="OWG432" s="570"/>
      <c r="OWH432" s="570"/>
      <c r="OWI432" s="570"/>
      <c r="OWJ432" s="570"/>
      <c r="OWK432" s="570"/>
      <c r="OWL432" s="570"/>
      <c r="OWM432" s="570"/>
      <c r="OWN432" s="570"/>
      <c r="OWO432" s="570"/>
      <c r="OWP432" s="570"/>
      <c r="OWQ432" s="570"/>
      <c r="OWR432" s="570"/>
      <c r="OWS432" s="570"/>
      <c r="OWT432" s="570"/>
      <c r="OWU432" s="570"/>
      <c r="OWV432" s="570"/>
      <c r="OWW432" s="570"/>
      <c r="OWX432" s="570"/>
      <c r="OWY432" s="570"/>
      <c r="OWZ432" s="570"/>
      <c r="OXA432" s="570"/>
      <c r="OXB432" s="570"/>
      <c r="OXC432" s="570"/>
      <c r="OXD432" s="570"/>
      <c r="OXE432" s="570"/>
      <c r="OXF432" s="570"/>
      <c r="OXG432" s="570"/>
      <c r="OXH432" s="570"/>
      <c r="OXI432" s="570"/>
      <c r="OXJ432" s="570"/>
      <c r="OXK432" s="570"/>
      <c r="OXL432" s="570"/>
      <c r="OXM432" s="570"/>
      <c r="OXN432" s="570"/>
      <c r="OXO432" s="570"/>
      <c r="OXP432" s="570"/>
      <c r="OXQ432" s="570"/>
      <c r="OXR432" s="570"/>
      <c r="OXS432" s="570"/>
      <c r="OXT432" s="570"/>
      <c r="OXU432" s="570"/>
      <c r="OXV432" s="570"/>
      <c r="OXW432" s="570"/>
      <c r="OXX432" s="570"/>
      <c r="OXY432" s="570"/>
      <c r="OXZ432" s="570"/>
      <c r="OYA432" s="570"/>
      <c r="OYB432" s="570"/>
      <c r="OYC432" s="570"/>
      <c r="OYD432" s="570"/>
      <c r="OYE432" s="570"/>
      <c r="OYF432" s="570"/>
      <c r="OYG432" s="570"/>
      <c r="OYH432" s="570"/>
      <c r="OYI432" s="570"/>
      <c r="OYJ432" s="570"/>
      <c r="OYK432" s="570"/>
      <c r="OYL432" s="570"/>
      <c r="OYM432" s="570"/>
      <c r="OYN432" s="570"/>
      <c r="OYO432" s="570"/>
      <c r="OYP432" s="570"/>
      <c r="OYQ432" s="570"/>
      <c r="OYR432" s="570"/>
      <c r="OYS432" s="570"/>
      <c r="OYT432" s="570"/>
      <c r="OYU432" s="570"/>
      <c r="OYV432" s="570"/>
      <c r="OYW432" s="570"/>
      <c r="OYX432" s="570"/>
      <c r="OYY432" s="570"/>
      <c r="OYZ432" s="570"/>
      <c r="OZA432" s="570"/>
      <c r="OZB432" s="570"/>
      <c r="OZC432" s="570"/>
      <c r="OZD432" s="570"/>
      <c r="OZE432" s="570"/>
      <c r="OZF432" s="570"/>
      <c r="OZG432" s="570"/>
      <c r="OZH432" s="570"/>
      <c r="OZI432" s="570"/>
      <c r="OZJ432" s="570"/>
      <c r="OZK432" s="570"/>
      <c r="OZL432" s="570"/>
      <c r="OZM432" s="570"/>
      <c r="OZN432" s="570"/>
      <c r="OZO432" s="570"/>
      <c r="OZP432" s="570"/>
      <c r="OZQ432" s="570"/>
      <c r="OZR432" s="570"/>
      <c r="OZS432" s="570"/>
      <c r="OZT432" s="570"/>
      <c r="OZU432" s="570"/>
      <c r="OZV432" s="570"/>
      <c r="OZW432" s="570"/>
      <c r="OZX432" s="570"/>
      <c r="OZY432" s="570"/>
      <c r="OZZ432" s="570"/>
      <c r="PAA432" s="570"/>
      <c r="PAB432" s="570"/>
      <c r="PAC432" s="570"/>
      <c r="PAD432" s="570"/>
      <c r="PAE432" s="570"/>
      <c r="PAF432" s="570"/>
      <c r="PAG432" s="570"/>
      <c r="PAH432" s="570"/>
      <c r="PAI432" s="570"/>
      <c r="PAJ432" s="570"/>
      <c r="PAK432" s="570"/>
      <c r="PAL432" s="570"/>
      <c r="PAM432" s="570"/>
      <c r="PAN432" s="570"/>
      <c r="PAO432" s="570"/>
      <c r="PAP432" s="570"/>
      <c r="PAQ432" s="570"/>
      <c r="PAR432" s="570"/>
      <c r="PAS432" s="570"/>
      <c r="PAT432" s="570"/>
      <c r="PAU432" s="570"/>
      <c r="PAV432" s="570"/>
      <c r="PAW432" s="570"/>
      <c r="PAX432" s="570"/>
      <c r="PAY432" s="570"/>
      <c r="PAZ432" s="570"/>
      <c r="PBA432" s="570"/>
      <c r="PBB432" s="570"/>
      <c r="PBC432" s="570"/>
      <c r="PBD432" s="570"/>
      <c r="PBE432" s="570"/>
      <c r="PBF432" s="570"/>
      <c r="PBG432" s="570"/>
      <c r="PBH432" s="570"/>
      <c r="PBI432" s="570"/>
      <c r="PBJ432" s="570"/>
      <c r="PBK432" s="570"/>
      <c r="PBL432" s="570"/>
      <c r="PBM432" s="570"/>
      <c r="PBN432" s="570"/>
      <c r="PBO432" s="570"/>
      <c r="PBP432" s="570"/>
      <c r="PBQ432" s="570"/>
      <c r="PBR432" s="570"/>
      <c r="PBS432" s="570"/>
      <c r="PBT432" s="570"/>
      <c r="PBU432" s="570"/>
      <c r="PBV432" s="570"/>
      <c r="PBW432" s="570"/>
      <c r="PBX432" s="570"/>
      <c r="PBY432" s="570"/>
      <c r="PBZ432" s="570"/>
      <c r="PCA432" s="570"/>
      <c r="PCB432" s="570"/>
      <c r="PCC432" s="570"/>
      <c r="PCD432" s="570"/>
      <c r="PCE432" s="570"/>
      <c r="PCF432" s="570"/>
      <c r="PCG432" s="570"/>
      <c r="PCH432" s="570"/>
      <c r="PCI432" s="570"/>
      <c r="PCJ432" s="570"/>
      <c r="PCK432" s="570"/>
      <c r="PCL432" s="570"/>
      <c r="PCM432" s="570"/>
      <c r="PCN432" s="570"/>
      <c r="PCO432" s="570"/>
      <c r="PCP432" s="570"/>
      <c r="PCQ432" s="570"/>
      <c r="PCR432" s="570"/>
      <c r="PCS432" s="570"/>
      <c r="PCT432" s="570"/>
      <c r="PCU432" s="570"/>
      <c r="PCV432" s="570"/>
      <c r="PCW432" s="570"/>
      <c r="PCX432" s="570"/>
      <c r="PCY432" s="570"/>
      <c r="PCZ432" s="570"/>
      <c r="PDA432" s="570"/>
      <c r="PDB432" s="570"/>
      <c r="PDC432" s="570"/>
      <c r="PDD432" s="570"/>
      <c r="PDE432" s="570"/>
      <c r="PDF432" s="570"/>
      <c r="PDG432" s="570"/>
      <c r="PDH432" s="570"/>
      <c r="PDI432" s="570"/>
      <c r="PDJ432" s="570"/>
      <c r="PDK432" s="570"/>
      <c r="PDL432" s="570"/>
      <c r="PDM432" s="570"/>
      <c r="PDN432" s="570"/>
      <c r="PDO432" s="570"/>
      <c r="PDP432" s="570"/>
      <c r="PDQ432" s="570"/>
      <c r="PDR432" s="570"/>
      <c r="PDS432" s="570"/>
      <c r="PDT432" s="570"/>
      <c r="PDU432" s="570"/>
      <c r="PDV432" s="570"/>
      <c r="PDW432" s="570"/>
      <c r="PDX432" s="570"/>
      <c r="PDY432" s="570"/>
      <c r="PDZ432" s="570"/>
      <c r="PEA432" s="570"/>
      <c r="PEB432" s="570"/>
      <c r="PEC432" s="570"/>
      <c r="PED432" s="570"/>
      <c r="PEE432" s="570"/>
      <c r="PEF432" s="570"/>
      <c r="PEG432" s="570"/>
      <c r="PEH432" s="570"/>
      <c r="PEI432" s="570"/>
      <c r="PEJ432" s="570"/>
      <c r="PEK432" s="570"/>
      <c r="PEL432" s="570"/>
      <c r="PEM432" s="570"/>
      <c r="PEN432" s="570"/>
      <c r="PEO432" s="570"/>
      <c r="PEP432" s="570"/>
      <c r="PEQ432" s="570"/>
      <c r="PER432" s="570"/>
      <c r="PES432" s="570"/>
      <c r="PET432" s="570"/>
      <c r="PEU432" s="570"/>
      <c r="PEV432" s="570"/>
      <c r="PEW432" s="570"/>
      <c r="PEX432" s="570"/>
      <c r="PEY432" s="570"/>
      <c r="PEZ432" s="570"/>
      <c r="PFA432" s="570"/>
      <c r="PFB432" s="570"/>
      <c r="PFC432" s="570"/>
      <c r="PFD432" s="570"/>
      <c r="PFE432" s="570"/>
      <c r="PFF432" s="570"/>
      <c r="PFG432" s="570"/>
      <c r="PFH432" s="570"/>
      <c r="PFI432" s="570"/>
      <c r="PFJ432" s="570"/>
      <c r="PFK432" s="570"/>
      <c r="PFL432" s="570"/>
      <c r="PFM432" s="570"/>
      <c r="PFN432" s="570"/>
      <c r="PFO432" s="570"/>
      <c r="PFP432" s="570"/>
      <c r="PFQ432" s="570"/>
      <c r="PFR432" s="570"/>
      <c r="PFS432" s="570"/>
      <c r="PFT432" s="570"/>
      <c r="PFU432" s="570"/>
      <c r="PFV432" s="570"/>
      <c r="PFW432" s="570"/>
      <c r="PFX432" s="570"/>
      <c r="PFY432" s="570"/>
      <c r="PFZ432" s="570"/>
      <c r="PGA432" s="570"/>
      <c r="PGB432" s="570"/>
      <c r="PGC432" s="570"/>
      <c r="PGD432" s="570"/>
      <c r="PGE432" s="570"/>
      <c r="PGF432" s="570"/>
      <c r="PGG432" s="570"/>
      <c r="PGH432" s="570"/>
      <c r="PGI432" s="570"/>
      <c r="PGJ432" s="570"/>
      <c r="PGK432" s="570"/>
      <c r="PGL432" s="570"/>
      <c r="PGM432" s="570"/>
      <c r="PGN432" s="570"/>
      <c r="PGO432" s="570"/>
      <c r="PGP432" s="570"/>
      <c r="PGQ432" s="570"/>
      <c r="PGR432" s="570"/>
      <c r="PGS432" s="570"/>
      <c r="PGT432" s="570"/>
      <c r="PGU432" s="570"/>
      <c r="PGV432" s="570"/>
      <c r="PGW432" s="570"/>
      <c r="PGX432" s="570"/>
      <c r="PGY432" s="570"/>
      <c r="PGZ432" s="570"/>
      <c r="PHA432" s="570"/>
      <c r="PHB432" s="570"/>
      <c r="PHC432" s="570"/>
      <c r="PHD432" s="570"/>
      <c r="PHE432" s="570"/>
      <c r="PHF432" s="570"/>
      <c r="PHG432" s="570"/>
      <c r="PHH432" s="570"/>
      <c r="PHI432" s="570"/>
      <c r="PHJ432" s="570"/>
      <c r="PHK432" s="570"/>
      <c r="PHL432" s="570"/>
      <c r="PHM432" s="570"/>
      <c r="PHN432" s="570"/>
      <c r="PHO432" s="570"/>
      <c r="PHP432" s="570"/>
      <c r="PHQ432" s="570"/>
      <c r="PHR432" s="570"/>
      <c r="PHS432" s="570"/>
      <c r="PHT432" s="570"/>
      <c r="PHU432" s="570"/>
      <c r="PHV432" s="570"/>
      <c r="PHW432" s="570"/>
      <c r="PHX432" s="570"/>
      <c r="PHY432" s="570"/>
      <c r="PHZ432" s="570"/>
      <c r="PIA432" s="570"/>
      <c r="PIB432" s="570"/>
      <c r="PIC432" s="570"/>
      <c r="PID432" s="570"/>
      <c r="PIE432" s="570"/>
      <c r="PIF432" s="570"/>
      <c r="PIG432" s="570"/>
      <c r="PIH432" s="570"/>
      <c r="PII432" s="570"/>
      <c r="PIJ432" s="570"/>
      <c r="PIK432" s="570"/>
      <c r="PIL432" s="570"/>
      <c r="PIM432" s="570"/>
      <c r="PIN432" s="570"/>
      <c r="PIO432" s="570"/>
      <c r="PIP432" s="570"/>
      <c r="PIQ432" s="570"/>
      <c r="PIR432" s="570"/>
      <c r="PIS432" s="570"/>
      <c r="PIT432" s="570"/>
      <c r="PIU432" s="570"/>
      <c r="PIV432" s="570"/>
      <c r="PIW432" s="570"/>
      <c r="PIX432" s="570"/>
      <c r="PIY432" s="570"/>
      <c r="PIZ432" s="570"/>
      <c r="PJA432" s="570"/>
      <c r="PJB432" s="570"/>
      <c r="PJC432" s="570"/>
      <c r="PJD432" s="570"/>
      <c r="PJE432" s="570"/>
      <c r="PJF432" s="570"/>
      <c r="PJG432" s="570"/>
      <c r="PJH432" s="570"/>
      <c r="PJI432" s="570"/>
      <c r="PJJ432" s="570"/>
      <c r="PJK432" s="570"/>
      <c r="PJL432" s="570"/>
      <c r="PJM432" s="570"/>
      <c r="PJN432" s="570"/>
      <c r="PJO432" s="570"/>
      <c r="PJP432" s="570"/>
      <c r="PJQ432" s="570"/>
      <c r="PJR432" s="570"/>
      <c r="PJS432" s="570"/>
      <c r="PJT432" s="570"/>
      <c r="PJU432" s="570"/>
      <c r="PJV432" s="570"/>
      <c r="PJW432" s="570"/>
      <c r="PJX432" s="570"/>
      <c r="PJY432" s="570"/>
      <c r="PJZ432" s="570"/>
      <c r="PKA432" s="570"/>
      <c r="PKB432" s="570"/>
      <c r="PKC432" s="570"/>
      <c r="PKD432" s="570"/>
      <c r="PKE432" s="570"/>
      <c r="PKF432" s="570"/>
      <c r="PKG432" s="570"/>
      <c r="PKH432" s="570"/>
      <c r="PKI432" s="570"/>
      <c r="PKJ432" s="570"/>
      <c r="PKK432" s="570"/>
      <c r="PKL432" s="570"/>
      <c r="PKM432" s="570"/>
      <c r="PKN432" s="570"/>
      <c r="PKO432" s="570"/>
      <c r="PKP432" s="570"/>
      <c r="PKQ432" s="570"/>
      <c r="PKR432" s="570"/>
      <c r="PKS432" s="570"/>
      <c r="PKT432" s="570"/>
      <c r="PKU432" s="570"/>
      <c r="PKV432" s="570"/>
      <c r="PKW432" s="570"/>
      <c r="PKX432" s="570"/>
      <c r="PKY432" s="570"/>
      <c r="PKZ432" s="570"/>
      <c r="PLA432" s="570"/>
      <c r="PLB432" s="570"/>
      <c r="PLC432" s="570"/>
      <c r="PLD432" s="570"/>
      <c r="PLE432" s="570"/>
      <c r="PLF432" s="570"/>
      <c r="PLG432" s="570"/>
      <c r="PLH432" s="570"/>
      <c r="PLI432" s="570"/>
      <c r="PLJ432" s="570"/>
      <c r="PLK432" s="570"/>
      <c r="PLL432" s="570"/>
      <c r="PLM432" s="570"/>
      <c r="PLN432" s="570"/>
      <c r="PLO432" s="570"/>
      <c r="PLP432" s="570"/>
      <c r="PLQ432" s="570"/>
      <c r="PLR432" s="570"/>
      <c r="PLS432" s="570"/>
      <c r="PLT432" s="570"/>
      <c r="PLU432" s="570"/>
      <c r="PLV432" s="570"/>
      <c r="PLW432" s="570"/>
      <c r="PLX432" s="570"/>
      <c r="PLY432" s="570"/>
      <c r="PLZ432" s="570"/>
      <c r="PMA432" s="570"/>
      <c r="PMB432" s="570"/>
      <c r="PMC432" s="570"/>
      <c r="PMD432" s="570"/>
      <c r="PME432" s="570"/>
      <c r="PMF432" s="570"/>
      <c r="PMG432" s="570"/>
      <c r="PMH432" s="570"/>
      <c r="PMI432" s="570"/>
      <c r="PMJ432" s="570"/>
      <c r="PMK432" s="570"/>
      <c r="PML432" s="570"/>
      <c r="PMM432" s="570"/>
      <c r="PMN432" s="570"/>
      <c r="PMO432" s="570"/>
      <c r="PMP432" s="570"/>
      <c r="PMQ432" s="570"/>
      <c r="PMR432" s="570"/>
      <c r="PMS432" s="570"/>
      <c r="PMT432" s="570"/>
      <c r="PMU432" s="570"/>
      <c r="PMV432" s="570"/>
      <c r="PMW432" s="570"/>
      <c r="PMX432" s="570"/>
      <c r="PMY432" s="570"/>
      <c r="PMZ432" s="570"/>
      <c r="PNA432" s="570"/>
      <c r="PNB432" s="570"/>
      <c r="PNC432" s="570"/>
      <c r="PND432" s="570"/>
      <c r="PNE432" s="570"/>
      <c r="PNF432" s="570"/>
      <c r="PNG432" s="570"/>
      <c r="PNH432" s="570"/>
      <c r="PNI432" s="570"/>
      <c r="PNJ432" s="570"/>
      <c r="PNK432" s="570"/>
      <c r="PNL432" s="570"/>
      <c r="PNM432" s="570"/>
      <c r="PNN432" s="570"/>
      <c r="PNO432" s="570"/>
      <c r="PNP432" s="570"/>
      <c r="PNQ432" s="570"/>
      <c r="PNR432" s="570"/>
      <c r="PNS432" s="570"/>
      <c r="PNT432" s="570"/>
      <c r="PNU432" s="570"/>
      <c r="PNV432" s="570"/>
      <c r="PNW432" s="570"/>
      <c r="PNX432" s="570"/>
      <c r="PNY432" s="570"/>
      <c r="PNZ432" s="570"/>
      <c r="POA432" s="570"/>
      <c r="POB432" s="570"/>
      <c r="POC432" s="570"/>
      <c r="POD432" s="570"/>
      <c r="POE432" s="570"/>
      <c r="POF432" s="570"/>
      <c r="POG432" s="570"/>
      <c r="POH432" s="570"/>
      <c r="POI432" s="570"/>
      <c r="POJ432" s="570"/>
      <c r="POK432" s="570"/>
      <c r="POL432" s="570"/>
      <c r="POM432" s="570"/>
      <c r="PON432" s="570"/>
      <c r="POO432" s="570"/>
      <c r="POP432" s="570"/>
      <c r="POQ432" s="570"/>
      <c r="POR432" s="570"/>
      <c r="POS432" s="570"/>
      <c r="POT432" s="570"/>
      <c r="POU432" s="570"/>
      <c r="POV432" s="570"/>
      <c r="POW432" s="570"/>
      <c r="POX432" s="570"/>
      <c r="POY432" s="570"/>
      <c r="POZ432" s="570"/>
      <c r="PPA432" s="570"/>
      <c r="PPB432" s="570"/>
      <c r="PPC432" s="570"/>
      <c r="PPD432" s="570"/>
      <c r="PPE432" s="570"/>
      <c r="PPF432" s="570"/>
      <c r="PPG432" s="570"/>
      <c r="PPH432" s="570"/>
      <c r="PPI432" s="570"/>
      <c r="PPJ432" s="570"/>
      <c r="PPK432" s="570"/>
      <c r="PPL432" s="570"/>
      <c r="PPM432" s="570"/>
      <c r="PPN432" s="570"/>
      <c r="PPO432" s="570"/>
      <c r="PPP432" s="570"/>
      <c r="PPQ432" s="570"/>
      <c r="PPR432" s="570"/>
      <c r="PPS432" s="570"/>
      <c r="PPT432" s="570"/>
      <c r="PPU432" s="570"/>
      <c r="PPV432" s="570"/>
      <c r="PPW432" s="570"/>
      <c r="PPX432" s="570"/>
      <c r="PPY432" s="570"/>
      <c r="PPZ432" s="570"/>
      <c r="PQA432" s="570"/>
      <c r="PQB432" s="570"/>
      <c r="PQC432" s="570"/>
      <c r="PQD432" s="570"/>
      <c r="PQE432" s="570"/>
      <c r="PQF432" s="570"/>
      <c r="PQG432" s="570"/>
      <c r="PQH432" s="570"/>
      <c r="PQI432" s="570"/>
      <c r="PQJ432" s="570"/>
      <c r="PQK432" s="570"/>
      <c r="PQL432" s="570"/>
      <c r="PQM432" s="570"/>
      <c r="PQN432" s="570"/>
      <c r="PQO432" s="570"/>
      <c r="PQP432" s="570"/>
      <c r="PQQ432" s="570"/>
      <c r="PQR432" s="570"/>
      <c r="PQS432" s="570"/>
      <c r="PQT432" s="570"/>
      <c r="PQU432" s="570"/>
      <c r="PQV432" s="570"/>
      <c r="PQW432" s="570"/>
      <c r="PQX432" s="570"/>
      <c r="PQY432" s="570"/>
      <c r="PQZ432" s="570"/>
      <c r="PRA432" s="570"/>
      <c r="PRB432" s="570"/>
      <c r="PRC432" s="570"/>
      <c r="PRD432" s="570"/>
      <c r="PRE432" s="570"/>
      <c r="PRF432" s="570"/>
      <c r="PRG432" s="570"/>
      <c r="PRH432" s="570"/>
      <c r="PRI432" s="570"/>
      <c r="PRJ432" s="570"/>
      <c r="PRK432" s="570"/>
      <c r="PRL432" s="570"/>
      <c r="PRM432" s="570"/>
      <c r="PRN432" s="570"/>
      <c r="PRO432" s="570"/>
      <c r="PRP432" s="570"/>
      <c r="PRQ432" s="570"/>
      <c r="PRR432" s="570"/>
      <c r="PRS432" s="570"/>
      <c r="PRT432" s="570"/>
      <c r="PRU432" s="570"/>
      <c r="PRV432" s="570"/>
      <c r="PRW432" s="570"/>
      <c r="PRX432" s="570"/>
      <c r="PRY432" s="570"/>
      <c r="PRZ432" s="570"/>
      <c r="PSA432" s="570"/>
      <c r="PSB432" s="570"/>
      <c r="PSC432" s="570"/>
      <c r="PSD432" s="570"/>
      <c r="PSE432" s="570"/>
      <c r="PSF432" s="570"/>
      <c r="PSG432" s="570"/>
      <c r="PSH432" s="570"/>
      <c r="PSI432" s="570"/>
      <c r="PSJ432" s="570"/>
      <c r="PSK432" s="570"/>
      <c r="PSL432" s="570"/>
      <c r="PSM432" s="570"/>
      <c r="PSN432" s="570"/>
      <c r="PSO432" s="570"/>
      <c r="PSP432" s="570"/>
      <c r="PSQ432" s="570"/>
      <c r="PSR432" s="570"/>
      <c r="PSS432" s="570"/>
      <c r="PST432" s="570"/>
      <c r="PSU432" s="570"/>
      <c r="PSV432" s="570"/>
      <c r="PSW432" s="570"/>
      <c r="PSX432" s="570"/>
      <c r="PSY432" s="570"/>
      <c r="PSZ432" s="570"/>
      <c r="PTA432" s="570"/>
      <c r="PTB432" s="570"/>
      <c r="PTC432" s="570"/>
      <c r="PTD432" s="570"/>
      <c r="PTE432" s="570"/>
      <c r="PTF432" s="570"/>
      <c r="PTG432" s="570"/>
      <c r="PTH432" s="570"/>
      <c r="PTI432" s="570"/>
      <c r="PTJ432" s="570"/>
      <c r="PTK432" s="570"/>
      <c r="PTL432" s="570"/>
      <c r="PTM432" s="570"/>
      <c r="PTN432" s="570"/>
      <c r="PTO432" s="570"/>
      <c r="PTP432" s="570"/>
      <c r="PTQ432" s="570"/>
      <c r="PTR432" s="570"/>
      <c r="PTS432" s="570"/>
      <c r="PTT432" s="570"/>
      <c r="PTU432" s="570"/>
      <c r="PTV432" s="570"/>
      <c r="PTW432" s="570"/>
      <c r="PTX432" s="570"/>
      <c r="PTY432" s="570"/>
      <c r="PTZ432" s="570"/>
      <c r="PUA432" s="570"/>
      <c r="PUB432" s="570"/>
      <c r="PUC432" s="570"/>
      <c r="PUD432" s="570"/>
      <c r="PUE432" s="570"/>
      <c r="PUF432" s="570"/>
      <c r="PUG432" s="570"/>
      <c r="PUH432" s="570"/>
      <c r="PUI432" s="570"/>
      <c r="PUJ432" s="570"/>
      <c r="PUK432" s="570"/>
      <c r="PUL432" s="570"/>
      <c r="PUM432" s="570"/>
      <c r="PUN432" s="570"/>
      <c r="PUO432" s="570"/>
      <c r="PUP432" s="570"/>
      <c r="PUQ432" s="570"/>
      <c r="PUR432" s="570"/>
      <c r="PUS432" s="570"/>
      <c r="PUT432" s="570"/>
      <c r="PUU432" s="570"/>
      <c r="PUV432" s="570"/>
      <c r="PUW432" s="570"/>
      <c r="PUX432" s="570"/>
      <c r="PUY432" s="570"/>
      <c r="PUZ432" s="570"/>
      <c r="PVA432" s="570"/>
      <c r="PVB432" s="570"/>
      <c r="PVC432" s="570"/>
      <c r="PVD432" s="570"/>
      <c r="PVE432" s="570"/>
      <c r="PVF432" s="570"/>
      <c r="PVG432" s="570"/>
      <c r="PVH432" s="570"/>
      <c r="PVI432" s="570"/>
      <c r="PVJ432" s="570"/>
      <c r="PVK432" s="570"/>
      <c r="PVL432" s="570"/>
      <c r="PVM432" s="570"/>
      <c r="PVN432" s="570"/>
      <c r="PVO432" s="570"/>
      <c r="PVP432" s="570"/>
      <c r="PVQ432" s="570"/>
      <c r="PVR432" s="570"/>
      <c r="PVS432" s="570"/>
      <c r="PVT432" s="570"/>
      <c r="PVU432" s="570"/>
      <c r="PVV432" s="570"/>
      <c r="PVW432" s="570"/>
      <c r="PVX432" s="570"/>
      <c r="PVY432" s="570"/>
      <c r="PVZ432" s="570"/>
      <c r="PWA432" s="570"/>
      <c r="PWB432" s="570"/>
      <c r="PWC432" s="570"/>
      <c r="PWD432" s="570"/>
      <c r="PWE432" s="570"/>
      <c r="PWF432" s="570"/>
      <c r="PWG432" s="570"/>
      <c r="PWH432" s="570"/>
      <c r="PWI432" s="570"/>
      <c r="PWJ432" s="570"/>
      <c r="PWK432" s="570"/>
      <c r="PWL432" s="570"/>
      <c r="PWM432" s="570"/>
      <c r="PWN432" s="570"/>
      <c r="PWO432" s="570"/>
      <c r="PWP432" s="570"/>
      <c r="PWQ432" s="570"/>
      <c r="PWR432" s="570"/>
      <c r="PWS432" s="570"/>
      <c r="PWT432" s="570"/>
      <c r="PWU432" s="570"/>
      <c r="PWV432" s="570"/>
      <c r="PWW432" s="570"/>
      <c r="PWX432" s="570"/>
      <c r="PWY432" s="570"/>
      <c r="PWZ432" s="570"/>
      <c r="PXA432" s="570"/>
      <c r="PXB432" s="570"/>
      <c r="PXC432" s="570"/>
      <c r="PXD432" s="570"/>
      <c r="PXE432" s="570"/>
      <c r="PXF432" s="570"/>
      <c r="PXG432" s="570"/>
      <c r="PXH432" s="570"/>
      <c r="PXI432" s="570"/>
      <c r="PXJ432" s="570"/>
      <c r="PXK432" s="570"/>
      <c r="PXL432" s="570"/>
      <c r="PXM432" s="570"/>
      <c r="PXN432" s="570"/>
      <c r="PXO432" s="570"/>
      <c r="PXP432" s="570"/>
      <c r="PXQ432" s="570"/>
      <c r="PXR432" s="570"/>
      <c r="PXS432" s="570"/>
      <c r="PXT432" s="570"/>
      <c r="PXU432" s="570"/>
      <c r="PXV432" s="570"/>
      <c r="PXW432" s="570"/>
      <c r="PXX432" s="570"/>
      <c r="PXY432" s="570"/>
      <c r="PXZ432" s="570"/>
      <c r="PYA432" s="570"/>
      <c r="PYB432" s="570"/>
      <c r="PYC432" s="570"/>
      <c r="PYD432" s="570"/>
      <c r="PYE432" s="570"/>
      <c r="PYF432" s="570"/>
      <c r="PYG432" s="570"/>
      <c r="PYH432" s="570"/>
      <c r="PYI432" s="570"/>
      <c r="PYJ432" s="570"/>
      <c r="PYK432" s="570"/>
      <c r="PYL432" s="570"/>
      <c r="PYM432" s="570"/>
      <c r="PYN432" s="570"/>
      <c r="PYO432" s="570"/>
      <c r="PYP432" s="570"/>
      <c r="PYQ432" s="570"/>
      <c r="PYR432" s="570"/>
      <c r="PYS432" s="570"/>
      <c r="PYT432" s="570"/>
      <c r="PYU432" s="570"/>
      <c r="PYV432" s="570"/>
      <c r="PYW432" s="570"/>
      <c r="PYX432" s="570"/>
      <c r="PYY432" s="570"/>
      <c r="PYZ432" s="570"/>
      <c r="PZA432" s="570"/>
      <c r="PZB432" s="570"/>
      <c r="PZC432" s="570"/>
      <c r="PZD432" s="570"/>
      <c r="PZE432" s="570"/>
      <c r="PZF432" s="570"/>
      <c r="PZG432" s="570"/>
      <c r="PZH432" s="570"/>
      <c r="PZI432" s="570"/>
      <c r="PZJ432" s="570"/>
      <c r="PZK432" s="570"/>
      <c r="PZL432" s="570"/>
      <c r="PZM432" s="570"/>
      <c r="PZN432" s="570"/>
      <c r="PZO432" s="570"/>
      <c r="PZP432" s="570"/>
      <c r="PZQ432" s="570"/>
      <c r="PZR432" s="570"/>
      <c r="PZS432" s="570"/>
      <c r="PZT432" s="570"/>
      <c r="PZU432" s="570"/>
      <c r="PZV432" s="570"/>
      <c r="PZW432" s="570"/>
      <c r="PZX432" s="570"/>
      <c r="PZY432" s="570"/>
      <c r="PZZ432" s="570"/>
      <c r="QAA432" s="570"/>
      <c r="QAB432" s="570"/>
      <c r="QAC432" s="570"/>
      <c r="QAD432" s="570"/>
      <c r="QAE432" s="570"/>
      <c r="QAF432" s="570"/>
      <c r="QAG432" s="570"/>
      <c r="QAH432" s="570"/>
      <c r="QAI432" s="570"/>
      <c r="QAJ432" s="570"/>
      <c r="QAK432" s="570"/>
      <c r="QAL432" s="570"/>
      <c r="QAM432" s="570"/>
      <c r="QAN432" s="570"/>
      <c r="QAO432" s="570"/>
      <c r="QAP432" s="570"/>
      <c r="QAQ432" s="570"/>
      <c r="QAR432" s="570"/>
      <c r="QAS432" s="570"/>
      <c r="QAT432" s="570"/>
      <c r="QAU432" s="570"/>
      <c r="QAV432" s="570"/>
      <c r="QAW432" s="570"/>
      <c r="QAX432" s="570"/>
      <c r="QAY432" s="570"/>
      <c r="QAZ432" s="570"/>
      <c r="QBA432" s="570"/>
      <c r="QBB432" s="570"/>
      <c r="QBC432" s="570"/>
      <c r="QBD432" s="570"/>
      <c r="QBE432" s="570"/>
      <c r="QBF432" s="570"/>
      <c r="QBG432" s="570"/>
      <c r="QBH432" s="570"/>
      <c r="QBI432" s="570"/>
      <c r="QBJ432" s="570"/>
      <c r="QBK432" s="570"/>
      <c r="QBL432" s="570"/>
      <c r="QBM432" s="570"/>
      <c r="QBN432" s="570"/>
      <c r="QBO432" s="570"/>
      <c r="QBP432" s="570"/>
      <c r="QBQ432" s="570"/>
      <c r="QBR432" s="570"/>
      <c r="QBS432" s="570"/>
      <c r="QBT432" s="570"/>
      <c r="QBU432" s="570"/>
      <c r="QBV432" s="570"/>
      <c r="QBW432" s="570"/>
      <c r="QBX432" s="570"/>
      <c r="QBY432" s="570"/>
      <c r="QBZ432" s="570"/>
      <c r="QCA432" s="570"/>
      <c r="QCB432" s="570"/>
      <c r="QCC432" s="570"/>
      <c r="QCD432" s="570"/>
      <c r="QCE432" s="570"/>
      <c r="QCF432" s="570"/>
      <c r="QCG432" s="570"/>
      <c r="QCH432" s="570"/>
      <c r="QCI432" s="570"/>
      <c r="QCJ432" s="570"/>
      <c r="QCK432" s="570"/>
      <c r="QCL432" s="570"/>
      <c r="QCM432" s="570"/>
      <c r="QCN432" s="570"/>
      <c r="QCO432" s="570"/>
      <c r="QCP432" s="570"/>
      <c r="QCQ432" s="570"/>
      <c r="QCR432" s="570"/>
      <c r="QCS432" s="570"/>
      <c r="QCT432" s="570"/>
      <c r="QCU432" s="570"/>
      <c r="QCV432" s="570"/>
      <c r="QCW432" s="570"/>
      <c r="QCX432" s="570"/>
      <c r="QCY432" s="570"/>
      <c r="QCZ432" s="570"/>
      <c r="QDA432" s="570"/>
      <c r="QDB432" s="570"/>
      <c r="QDC432" s="570"/>
      <c r="QDD432" s="570"/>
      <c r="QDE432" s="570"/>
      <c r="QDF432" s="570"/>
      <c r="QDG432" s="570"/>
      <c r="QDH432" s="570"/>
      <c r="QDI432" s="570"/>
      <c r="QDJ432" s="570"/>
      <c r="QDK432" s="570"/>
      <c r="QDL432" s="570"/>
      <c r="QDM432" s="570"/>
      <c r="QDN432" s="570"/>
      <c r="QDO432" s="570"/>
      <c r="QDP432" s="570"/>
      <c r="QDQ432" s="570"/>
      <c r="QDR432" s="570"/>
      <c r="QDS432" s="570"/>
      <c r="QDT432" s="570"/>
      <c r="QDU432" s="570"/>
      <c r="QDV432" s="570"/>
      <c r="QDW432" s="570"/>
      <c r="QDX432" s="570"/>
      <c r="QDY432" s="570"/>
      <c r="QDZ432" s="570"/>
      <c r="QEA432" s="570"/>
      <c r="QEB432" s="570"/>
      <c r="QEC432" s="570"/>
      <c r="QED432" s="570"/>
      <c r="QEE432" s="570"/>
      <c r="QEF432" s="570"/>
      <c r="QEG432" s="570"/>
      <c r="QEH432" s="570"/>
      <c r="QEI432" s="570"/>
      <c r="QEJ432" s="570"/>
      <c r="QEK432" s="570"/>
      <c r="QEL432" s="570"/>
      <c r="QEM432" s="570"/>
      <c r="QEN432" s="570"/>
      <c r="QEO432" s="570"/>
      <c r="QEP432" s="570"/>
      <c r="QEQ432" s="570"/>
      <c r="QER432" s="570"/>
      <c r="QES432" s="570"/>
      <c r="QET432" s="570"/>
      <c r="QEU432" s="570"/>
      <c r="QEV432" s="570"/>
      <c r="QEW432" s="570"/>
      <c r="QEX432" s="570"/>
      <c r="QEY432" s="570"/>
      <c r="QEZ432" s="570"/>
      <c r="QFA432" s="570"/>
      <c r="QFB432" s="570"/>
      <c r="QFC432" s="570"/>
      <c r="QFD432" s="570"/>
      <c r="QFE432" s="570"/>
      <c r="QFF432" s="570"/>
      <c r="QFG432" s="570"/>
      <c r="QFH432" s="570"/>
      <c r="QFI432" s="570"/>
      <c r="QFJ432" s="570"/>
      <c r="QFK432" s="570"/>
      <c r="QFL432" s="570"/>
      <c r="QFM432" s="570"/>
      <c r="QFN432" s="570"/>
      <c r="QFO432" s="570"/>
      <c r="QFP432" s="570"/>
      <c r="QFQ432" s="570"/>
      <c r="QFR432" s="570"/>
      <c r="QFS432" s="570"/>
      <c r="QFT432" s="570"/>
      <c r="QFU432" s="570"/>
      <c r="QFV432" s="570"/>
      <c r="QFW432" s="570"/>
      <c r="QFX432" s="570"/>
      <c r="QFY432" s="570"/>
      <c r="QFZ432" s="570"/>
      <c r="QGA432" s="570"/>
      <c r="QGB432" s="570"/>
      <c r="QGC432" s="570"/>
      <c r="QGD432" s="570"/>
      <c r="QGE432" s="570"/>
      <c r="QGF432" s="570"/>
      <c r="QGG432" s="570"/>
      <c r="QGH432" s="570"/>
      <c r="QGI432" s="570"/>
      <c r="QGJ432" s="570"/>
      <c r="QGK432" s="570"/>
      <c r="QGL432" s="570"/>
      <c r="QGM432" s="570"/>
      <c r="QGN432" s="570"/>
      <c r="QGO432" s="570"/>
      <c r="QGP432" s="570"/>
      <c r="QGQ432" s="570"/>
      <c r="QGR432" s="570"/>
      <c r="QGS432" s="570"/>
      <c r="QGT432" s="570"/>
      <c r="QGU432" s="570"/>
      <c r="QGV432" s="570"/>
      <c r="QGW432" s="570"/>
      <c r="QGX432" s="570"/>
      <c r="QGY432" s="570"/>
      <c r="QGZ432" s="570"/>
      <c r="QHA432" s="570"/>
      <c r="QHB432" s="570"/>
      <c r="QHC432" s="570"/>
      <c r="QHD432" s="570"/>
      <c r="QHE432" s="570"/>
      <c r="QHF432" s="570"/>
      <c r="QHG432" s="570"/>
      <c r="QHH432" s="570"/>
      <c r="QHI432" s="570"/>
      <c r="QHJ432" s="570"/>
      <c r="QHK432" s="570"/>
      <c r="QHL432" s="570"/>
      <c r="QHM432" s="570"/>
      <c r="QHN432" s="570"/>
      <c r="QHO432" s="570"/>
      <c r="QHP432" s="570"/>
      <c r="QHQ432" s="570"/>
      <c r="QHR432" s="570"/>
      <c r="QHS432" s="570"/>
      <c r="QHT432" s="570"/>
      <c r="QHU432" s="570"/>
      <c r="QHV432" s="570"/>
      <c r="QHW432" s="570"/>
      <c r="QHX432" s="570"/>
      <c r="QHY432" s="570"/>
      <c r="QHZ432" s="570"/>
      <c r="QIA432" s="570"/>
      <c r="QIB432" s="570"/>
      <c r="QIC432" s="570"/>
      <c r="QID432" s="570"/>
      <c r="QIE432" s="570"/>
      <c r="QIF432" s="570"/>
      <c r="QIG432" s="570"/>
      <c r="QIH432" s="570"/>
      <c r="QII432" s="570"/>
      <c r="QIJ432" s="570"/>
      <c r="QIK432" s="570"/>
      <c r="QIL432" s="570"/>
      <c r="QIM432" s="570"/>
      <c r="QIN432" s="570"/>
      <c r="QIO432" s="570"/>
      <c r="QIP432" s="570"/>
      <c r="QIQ432" s="570"/>
      <c r="QIR432" s="570"/>
      <c r="QIS432" s="570"/>
      <c r="QIT432" s="570"/>
      <c r="QIU432" s="570"/>
      <c r="QIV432" s="570"/>
      <c r="QIW432" s="570"/>
      <c r="QIX432" s="570"/>
      <c r="QIY432" s="570"/>
      <c r="QIZ432" s="570"/>
      <c r="QJA432" s="570"/>
      <c r="QJB432" s="570"/>
      <c r="QJC432" s="570"/>
      <c r="QJD432" s="570"/>
      <c r="QJE432" s="570"/>
      <c r="QJF432" s="570"/>
      <c r="QJG432" s="570"/>
      <c r="QJH432" s="570"/>
      <c r="QJI432" s="570"/>
      <c r="QJJ432" s="570"/>
      <c r="QJK432" s="570"/>
      <c r="QJL432" s="570"/>
      <c r="QJM432" s="570"/>
      <c r="QJN432" s="570"/>
      <c r="QJO432" s="570"/>
      <c r="QJP432" s="570"/>
      <c r="QJQ432" s="570"/>
      <c r="QJR432" s="570"/>
      <c r="QJS432" s="570"/>
      <c r="QJT432" s="570"/>
      <c r="QJU432" s="570"/>
      <c r="QJV432" s="570"/>
      <c r="QJW432" s="570"/>
      <c r="QJX432" s="570"/>
      <c r="QJY432" s="570"/>
      <c r="QJZ432" s="570"/>
      <c r="QKA432" s="570"/>
      <c r="QKB432" s="570"/>
      <c r="QKC432" s="570"/>
      <c r="QKD432" s="570"/>
      <c r="QKE432" s="570"/>
      <c r="QKF432" s="570"/>
      <c r="QKG432" s="570"/>
      <c r="QKH432" s="570"/>
      <c r="QKI432" s="570"/>
      <c r="QKJ432" s="570"/>
      <c r="QKK432" s="570"/>
      <c r="QKL432" s="570"/>
      <c r="QKM432" s="570"/>
      <c r="QKN432" s="570"/>
      <c r="QKO432" s="570"/>
      <c r="QKP432" s="570"/>
      <c r="QKQ432" s="570"/>
      <c r="QKR432" s="570"/>
      <c r="QKS432" s="570"/>
      <c r="QKT432" s="570"/>
      <c r="QKU432" s="570"/>
      <c r="QKV432" s="570"/>
      <c r="QKW432" s="570"/>
      <c r="QKX432" s="570"/>
      <c r="QKY432" s="570"/>
      <c r="QKZ432" s="570"/>
      <c r="QLA432" s="570"/>
      <c r="QLB432" s="570"/>
      <c r="QLC432" s="570"/>
      <c r="QLD432" s="570"/>
      <c r="QLE432" s="570"/>
      <c r="QLF432" s="570"/>
      <c r="QLG432" s="570"/>
      <c r="QLH432" s="570"/>
      <c r="QLI432" s="570"/>
      <c r="QLJ432" s="570"/>
      <c r="QLK432" s="570"/>
      <c r="QLL432" s="570"/>
      <c r="QLM432" s="570"/>
      <c r="QLN432" s="570"/>
      <c r="QLO432" s="570"/>
      <c r="QLP432" s="570"/>
      <c r="QLQ432" s="570"/>
      <c r="QLR432" s="570"/>
      <c r="QLS432" s="570"/>
      <c r="QLT432" s="570"/>
      <c r="QLU432" s="570"/>
      <c r="QLV432" s="570"/>
      <c r="QLW432" s="570"/>
      <c r="QLX432" s="570"/>
      <c r="QLY432" s="570"/>
      <c r="QLZ432" s="570"/>
      <c r="QMA432" s="570"/>
      <c r="QMB432" s="570"/>
      <c r="QMC432" s="570"/>
      <c r="QMD432" s="570"/>
      <c r="QME432" s="570"/>
      <c r="QMF432" s="570"/>
      <c r="QMG432" s="570"/>
      <c r="QMH432" s="570"/>
      <c r="QMI432" s="570"/>
      <c r="QMJ432" s="570"/>
      <c r="QMK432" s="570"/>
      <c r="QML432" s="570"/>
      <c r="QMM432" s="570"/>
      <c r="QMN432" s="570"/>
      <c r="QMO432" s="570"/>
      <c r="QMP432" s="570"/>
      <c r="QMQ432" s="570"/>
      <c r="QMR432" s="570"/>
      <c r="QMS432" s="570"/>
      <c r="QMT432" s="570"/>
      <c r="QMU432" s="570"/>
      <c r="QMV432" s="570"/>
      <c r="QMW432" s="570"/>
      <c r="QMX432" s="570"/>
      <c r="QMY432" s="570"/>
      <c r="QMZ432" s="570"/>
      <c r="QNA432" s="570"/>
      <c r="QNB432" s="570"/>
      <c r="QNC432" s="570"/>
      <c r="QND432" s="570"/>
      <c r="QNE432" s="570"/>
      <c r="QNF432" s="570"/>
      <c r="QNG432" s="570"/>
      <c r="QNH432" s="570"/>
      <c r="QNI432" s="570"/>
      <c r="QNJ432" s="570"/>
      <c r="QNK432" s="570"/>
      <c r="QNL432" s="570"/>
      <c r="QNM432" s="570"/>
      <c r="QNN432" s="570"/>
      <c r="QNO432" s="570"/>
      <c r="QNP432" s="570"/>
      <c r="QNQ432" s="570"/>
      <c r="QNR432" s="570"/>
      <c r="QNS432" s="570"/>
      <c r="QNT432" s="570"/>
      <c r="QNU432" s="570"/>
      <c r="QNV432" s="570"/>
      <c r="QNW432" s="570"/>
      <c r="QNX432" s="570"/>
      <c r="QNY432" s="570"/>
      <c r="QNZ432" s="570"/>
      <c r="QOA432" s="570"/>
      <c r="QOB432" s="570"/>
      <c r="QOC432" s="570"/>
      <c r="QOD432" s="570"/>
      <c r="QOE432" s="570"/>
      <c r="QOF432" s="570"/>
      <c r="QOG432" s="570"/>
      <c r="QOH432" s="570"/>
      <c r="QOI432" s="570"/>
      <c r="QOJ432" s="570"/>
      <c r="QOK432" s="570"/>
      <c r="QOL432" s="570"/>
      <c r="QOM432" s="570"/>
      <c r="QON432" s="570"/>
      <c r="QOO432" s="570"/>
      <c r="QOP432" s="570"/>
      <c r="QOQ432" s="570"/>
      <c r="QOR432" s="570"/>
      <c r="QOS432" s="570"/>
      <c r="QOT432" s="570"/>
      <c r="QOU432" s="570"/>
      <c r="QOV432" s="570"/>
      <c r="QOW432" s="570"/>
      <c r="QOX432" s="570"/>
      <c r="QOY432" s="570"/>
      <c r="QOZ432" s="570"/>
      <c r="QPA432" s="570"/>
      <c r="QPB432" s="570"/>
      <c r="QPC432" s="570"/>
      <c r="QPD432" s="570"/>
      <c r="QPE432" s="570"/>
      <c r="QPF432" s="570"/>
      <c r="QPG432" s="570"/>
      <c r="QPH432" s="570"/>
      <c r="QPI432" s="570"/>
      <c r="QPJ432" s="570"/>
      <c r="QPK432" s="570"/>
      <c r="QPL432" s="570"/>
      <c r="QPM432" s="570"/>
      <c r="QPN432" s="570"/>
      <c r="QPO432" s="570"/>
      <c r="QPP432" s="570"/>
      <c r="QPQ432" s="570"/>
      <c r="QPR432" s="570"/>
      <c r="QPS432" s="570"/>
      <c r="QPT432" s="570"/>
      <c r="QPU432" s="570"/>
      <c r="QPV432" s="570"/>
      <c r="QPW432" s="570"/>
      <c r="QPX432" s="570"/>
      <c r="QPY432" s="570"/>
      <c r="QPZ432" s="570"/>
      <c r="QQA432" s="570"/>
      <c r="QQB432" s="570"/>
      <c r="QQC432" s="570"/>
      <c r="QQD432" s="570"/>
      <c r="QQE432" s="570"/>
      <c r="QQF432" s="570"/>
      <c r="QQG432" s="570"/>
      <c r="QQH432" s="570"/>
      <c r="QQI432" s="570"/>
      <c r="QQJ432" s="570"/>
      <c r="QQK432" s="570"/>
      <c r="QQL432" s="570"/>
      <c r="QQM432" s="570"/>
      <c r="QQN432" s="570"/>
      <c r="QQO432" s="570"/>
      <c r="QQP432" s="570"/>
      <c r="QQQ432" s="570"/>
      <c r="QQR432" s="570"/>
      <c r="QQS432" s="570"/>
      <c r="QQT432" s="570"/>
      <c r="QQU432" s="570"/>
      <c r="QQV432" s="570"/>
      <c r="QQW432" s="570"/>
      <c r="QQX432" s="570"/>
      <c r="QQY432" s="570"/>
      <c r="QQZ432" s="570"/>
      <c r="QRA432" s="570"/>
      <c r="QRB432" s="570"/>
      <c r="QRC432" s="570"/>
      <c r="QRD432" s="570"/>
      <c r="QRE432" s="570"/>
      <c r="QRF432" s="570"/>
      <c r="QRG432" s="570"/>
      <c r="QRH432" s="570"/>
      <c r="QRI432" s="570"/>
      <c r="QRJ432" s="570"/>
      <c r="QRK432" s="570"/>
      <c r="QRL432" s="570"/>
      <c r="QRM432" s="570"/>
      <c r="QRN432" s="570"/>
      <c r="QRO432" s="570"/>
      <c r="QRP432" s="570"/>
      <c r="QRQ432" s="570"/>
      <c r="QRR432" s="570"/>
      <c r="QRS432" s="570"/>
      <c r="QRT432" s="570"/>
      <c r="QRU432" s="570"/>
      <c r="QRV432" s="570"/>
      <c r="QRW432" s="570"/>
      <c r="QRX432" s="570"/>
      <c r="QRY432" s="570"/>
      <c r="QRZ432" s="570"/>
      <c r="QSA432" s="570"/>
      <c r="QSB432" s="570"/>
      <c r="QSC432" s="570"/>
      <c r="QSD432" s="570"/>
      <c r="QSE432" s="570"/>
      <c r="QSF432" s="570"/>
      <c r="QSG432" s="570"/>
      <c r="QSH432" s="570"/>
      <c r="QSI432" s="570"/>
      <c r="QSJ432" s="570"/>
      <c r="QSK432" s="570"/>
      <c r="QSL432" s="570"/>
      <c r="QSM432" s="570"/>
      <c r="QSN432" s="570"/>
      <c r="QSO432" s="570"/>
      <c r="QSP432" s="570"/>
      <c r="QSQ432" s="570"/>
      <c r="QSR432" s="570"/>
      <c r="QSS432" s="570"/>
      <c r="QST432" s="570"/>
      <c r="QSU432" s="570"/>
      <c r="QSV432" s="570"/>
      <c r="QSW432" s="570"/>
      <c r="QSX432" s="570"/>
      <c r="QSY432" s="570"/>
      <c r="QSZ432" s="570"/>
      <c r="QTA432" s="570"/>
      <c r="QTB432" s="570"/>
      <c r="QTC432" s="570"/>
      <c r="QTD432" s="570"/>
      <c r="QTE432" s="570"/>
      <c r="QTF432" s="570"/>
      <c r="QTG432" s="570"/>
      <c r="QTH432" s="570"/>
      <c r="QTI432" s="570"/>
      <c r="QTJ432" s="570"/>
      <c r="QTK432" s="570"/>
      <c r="QTL432" s="570"/>
      <c r="QTM432" s="570"/>
      <c r="QTN432" s="570"/>
      <c r="QTO432" s="570"/>
      <c r="QTP432" s="570"/>
      <c r="QTQ432" s="570"/>
      <c r="QTR432" s="570"/>
      <c r="QTS432" s="570"/>
      <c r="QTT432" s="570"/>
      <c r="QTU432" s="570"/>
      <c r="QTV432" s="570"/>
      <c r="QTW432" s="570"/>
      <c r="QTX432" s="570"/>
      <c r="QTY432" s="570"/>
      <c r="QTZ432" s="570"/>
      <c r="QUA432" s="570"/>
      <c r="QUB432" s="570"/>
      <c r="QUC432" s="570"/>
      <c r="QUD432" s="570"/>
      <c r="QUE432" s="570"/>
      <c r="QUF432" s="570"/>
      <c r="QUG432" s="570"/>
      <c r="QUH432" s="570"/>
      <c r="QUI432" s="570"/>
      <c r="QUJ432" s="570"/>
      <c r="QUK432" s="570"/>
      <c r="QUL432" s="570"/>
      <c r="QUM432" s="570"/>
      <c r="QUN432" s="570"/>
      <c r="QUO432" s="570"/>
      <c r="QUP432" s="570"/>
      <c r="QUQ432" s="570"/>
      <c r="QUR432" s="570"/>
      <c r="QUS432" s="570"/>
      <c r="QUT432" s="570"/>
      <c r="QUU432" s="570"/>
      <c r="QUV432" s="570"/>
      <c r="QUW432" s="570"/>
      <c r="QUX432" s="570"/>
      <c r="QUY432" s="570"/>
      <c r="QUZ432" s="570"/>
      <c r="QVA432" s="570"/>
      <c r="QVB432" s="570"/>
      <c r="QVC432" s="570"/>
      <c r="QVD432" s="570"/>
      <c r="QVE432" s="570"/>
      <c r="QVF432" s="570"/>
      <c r="QVG432" s="570"/>
      <c r="QVH432" s="570"/>
      <c r="QVI432" s="570"/>
      <c r="QVJ432" s="570"/>
      <c r="QVK432" s="570"/>
      <c r="QVL432" s="570"/>
      <c r="QVM432" s="570"/>
      <c r="QVN432" s="570"/>
      <c r="QVO432" s="570"/>
      <c r="QVP432" s="570"/>
      <c r="QVQ432" s="570"/>
      <c r="QVR432" s="570"/>
      <c r="QVS432" s="570"/>
      <c r="QVT432" s="570"/>
      <c r="QVU432" s="570"/>
      <c r="QVV432" s="570"/>
      <c r="QVW432" s="570"/>
      <c r="QVX432" s="570"/>
      <c r="QVY432" s="570"/>
      <c r="QVZ432" s="570"/>
      <c r="QWA432" s="570"/>
      <c r="QWB432" s="570"/>
      <c r="QWC432" s="570"/>
      <c r="QWD432" s="570"/>
      <c r="QWE432" s="570"/>
      <c r="QWF432" s="570"/>
      <c r="QWG432" s="570"/>
      <c r="QWH432" s="570"/>
      <c r="QWI432" s="570"/>
      <c r="QWJ432" s="570"/>
      <c r="QWK432" s="570"/>
      <c r="QWL432" s="570"/>
      <c r="QWM432" s="570"/>
      <c r="QWN432" s="570"/>
      <c r="QWO432" s="570"/>
      <c r="QWP432" s="570"/>
      <c r="QWQ432" s="570"/>
      <c r="QWR432" s="570"/>
      <c r="QWS432" s="570"/>
      <c r="QWT432" s="570"/>
      <c r="QWU432" s="570"/>
      <c r="QWV432" s="570"/>
      <c r="QWW432" s="570"/>
      <c r="QWX432" s="570"/>
      <c r="QWY432" s="570"/>
      <c r="QWZ432" s="570"/>
      <c r="QXA432" s="570"/>
      <c r="QXB432" s="570"/>
      <c r="QXC432" s="570"/>
      <c r="QXD432" s="570"/>
      <c r="QXE432" s="570"/>
      <c r="QXF432" s="570"/>
      <c r="QXG432" s="570"/>
      <c r="QXH432" s="570"/>
      <c r="QXI432" s="570"/>
      <c r="QXJ432" s="570"/>
      <c r="QXK432" s="570"/>
      <c r="QXL432" s="570"/>
      <c r="QXM432" s="570"/>
      <c r="QXN432" s="570"/>
      <c r="QXO432" s="570"/>
      <c r="QXP432" s="570"/>
      <c r="QXQ432" s="570"/>
      <c r="QXR432" s="570"/>
      <c r="QXS432" s="570"/>
      <c r="QXT432" s="570"/>
      <c r="QXU432" s="570"/>
      <c r="QXV432" s="570"/>
      <c r="QXW432" s="570"/>
      <c r="QXX432" s="570"/>
      <c r="QXY432" s="570"/>
      <c r="QXZ432" s="570"/>
      <c r="QYA432" s="570"/>
      <c r="QYB432" s="570"/>
      <c r="QYC432" s="570"/>
      <c r="QYD432" s="570"/>
      <c r="QYE432" s="570"/>
      <c r="QYF432" s="570"/>
      <c r="QYG432" s="570"/>
      <c r="QYH432" s="570"/>
      <c r="QYI432" s="570"/>
      <c r="QYJ432" s="570"/>
      <c r="QYK432" s="570"/>
      <c r="QYL432" s="570"/>
      <c r="QYM432" s="570"/>
      <c r="QYN432" s="570"/>
      <c r="QYO432" s="570"/>
      <c r="QYP432" s="570"/>
      <c r="QYQ432" s="570"/>
      <c r="QYR432" s="570"/>
      <c r="QYS432" s="570"/>
      <c r="QYT432" s="570"/>
      <c r="QYU432" s="570"/>
      <c r="QYV432" s="570"/>
      <c r="QYW432" s="570"/>
      <c r="QYX432" s="570"/>
      <c r="QYY432" s="570"/>
      <c r="QYZ432" s="570"/>
      <c r="QZA432" s="570"/>
      <c r="QZB432" s="570"/>
      <c r="QZC432" s="570"/>
      <c r="QZD432" s="570"/>
      <c r="QZE432" s="570"/>
      <c r="QZF432" s="570"/>
      <c r="QZG432" s="570"/>
      <c r="QZH432" s="570"/>
      <c r="QZI432" s="570"/>
      <c r="QZJ432" s="570"/>
      <c r="QZK432" s="570"/>
      <c r="QZL432" s="570"/>
      <c r="QZM432" s="570"/>
      <c r="QZN432" s="570"/>
      <c r="QZO432" s="570"/>
      <c r="QZP432" s="570"/>
      <c r="QZQ432" s="570"/>
      <c r="QZR432" s="570"/>
      <c r="QZS432" s="570"/>
      <c r="QZT432" s="570"/>
      <c r="QZU432" s="570"/>
      <c r="QZV432" s="570"/>
      <c r="QZW432" s="570"/>
      <c r="QZX432" s="570"/>
      <c r="QZY432" s="570"/>
      <c r="QZZ432" s="570"/>
      <c r="RAA432" s="570"/>
      <c r="RAB432" s="570"/>
      <c r="RAC432" s="570"/>
      <c r="RAD432" s="570"/>
      <c r="RAE432" s="570"/>
      <c r="RAF432" s="570"/>
      <c r="RAG432" s="570"/>
      <c r="RAH432" s="570"/>
      <c r="RAI432" s="570"/>
      <c r="RAJ432" s="570"/>
      <c r="RAK432" s="570"/>
      <c r="RAL432" s="570"/>
      <c r="RAM432" s="570"/>
      <c r="RAN432" s="570"/>
      <c r="RAO432" s="570"/>
      <c r="RAP432" s="570"/>
      <c r="RAQ432" s="570"/>
      <c r="RAR432" s="570"/>
      <c r="RAS432" s="570"/>
      <c r="RAT432" s="570"/>
      <c r="RAU432" s="570"/>
      <c r="RAV432" s="570"/>
      <c r="RAW432" s="570"/>
      <c r="RAX432" s="570"/>
      <c r="RAY432" s="570"/>
      <c r="RAZ432" s="570"/>
      <c r="RBA432" s="570"/>
      <c r="RBB432" s="570"/>
      <c r="RBC432" s="570"/>
      <c r="RBD432" s="570"/>
      <c r="RBE432" s="570"/>
      <c r="RBF432" s="570"/>
      <c r="RBG432" s="570"/>
      <c r="RBH432" s="570"/>
      <c r="RBI432" s="570"/>
      <c r="RBJ432" s="570"/>
      <c r="RBK432" s="570"/>
      <c r="RBL432" s="570"/>
      <c r="RBM432" s="570"/>
      <c r="RBN432" s="570"/>
      <c r="RBO432" s="570"/>
      <c r="RBP432" s="570"/>
      <c r="RBQ432" s="570"/>
      <c r="RBR432" s="570"/>
      <c r="RBS432" s="570"/>
      <c r="RBT432" s="570"/>
      <c r="RBU432" s="570"/>
      <c r="RBV432" s="570"/>
      <c r="RBW432" s="570"/>
      <c r="RBX432" s="570"/>
      <c r="RBY432" s="570"/>
      <c r="RBZ432" s="570"/>
      <c r="RCA432" s="570"/>
      <c r="RCB432" s="570"/>
      <c r="RCC432" s="570"/>
      <c r="RCD432" s="570"/>
      <c r="RCE432" s="570"/>
      <c r="RCF432" s="570"/>
      <c r="RCG432" s="570"/>
      <c r="RCH432" s="570"/>
      <c r="RCI432" s="570"/>
      <c r="RCJ432" s="570"/>
      <c r="RCK432" s="570"/>
      <c r="RCL432" s="570"/>
      <c r="RCM432" s="570"/>
      <c r="RCN432" s="570"/>
      <c r="RCO432" s="570"/>
      <c r="RCP432" s="570"/>
      <c r="RCQ432" s="570"/>
      <c r="RCR432" s="570"/>
      <c r="RCS432" s="570"/>
      <c r="RCT432" s="570"/>
      <c r="RCU432" s="570"/>
      <c r="RCV432" s="570"/>
      <c r="RCW432" s="570"/>
      <c r="RCX432" s="570"/>
      <c r="RCY432" s="570"/>
      <c r="RCZ432" s="570"/>
      <c r="RDA432" s="570"/>
      <c r="RDB432" s="570"/>
      <c r="RDC432" s="570"/>
      <c r="RDD432" s="570"/>
      <c r="RDE432" s="570"/>
      <c r="RDF432" s="570"/>
      <c r="RDG432" s="570"/>
      <c r="RDH432" s="570"/>
      <c r="RDI432" s="570"/>
      <c r="RDJ432" s="570"/>
      <c r="RDK432" s="570"/>
      <c r="RDL432" s="570"/>
      <c r="RDM432" s="570"/>
      <c r="RDN432" s="570"/>
      <c r="RDO432" s="570"/>
      <c r="RDP432" s="570"/>
      <c r="RDQ432" s="570"/>
      <c r="RDR432" s="570"/>
      <c r="RDS432" s="570"/>
      <c r="RDT432" s="570"/>
      <c r="RDU432" s="570"/>
      <c r="RDV432" s="570"/>
      <c r="RDW432" s="570"/>
      <c r="RDX432" s="570"/>
      <c r="RDY432" s="570"/>
      <c r="RDZ432" s="570"/>
      <c r="REA432" s="570"/>
      <c r="REB432" s="570"/>
      <c r="REC432" s="570"/>
      <c r="RED432" s="570"/>
      <c r="REE432" s="570"/>
      <c r="REF432" s="570"/>
      <c r="REG432" s="570"/>
      <c r="REH432" s="570"/>
      <c r="REI432" s="570"/>
      <c r="REJ432" s="570"/>
      <c r="REK432" s="570"/>
      <c r="REL432" s="570"/>
      <c r="REM432" s="570"/>
      <c r="REN432" s="570"/>
      <c r="REO432" s="570"/>
      <c r="REP432" s="570"/>
      <c r="REQ432" s="570"/>
      <c r="RER432" s="570"/>
      <c r="RES432" s="570"/>
      <c r="RET432" s="570"/>
      <c r="REU432" s="570"/>
      <c r="REV432" s="570"/>
      <c r="REW432" s="570"/>
      <c r="REX432" s="570"/>
      <c r="REY432" s="570"/>
      <c r="REZ432" s="570"/>
      <c r="RFA432" s="570"/>
      <c r="RFB432" s="570"/>
      <c r="RFC432" s="570"/>
      <c r="RFD432" s="570"/>
      <c r="RFE432" s="570"/>
      <c r="RFF432" s="570"/>
      <c r="RFG432" s="570"/>
      <c r="RFH432" s="570"/>
      <c r="RFI432" s="570"/>
      <c r="RFJ432" s="570"/>
      <c r="RFK432" s="570"/>
      <c r="RFL432" s="570"/>
      <c r="RFM432" s="570"/>
      <c r="RFN432" s="570"/>
      <c r="RFO432" s="570"/>
      <c r="RFP432" s="570"/>
      <c r="RFQ432" s="570"/>
      <c r="RFR432" s="570"/>
      <c r="RFS432" s="570"/>
      <c r="RFT432" s="570"/>
      <c r="RFU432" s="570"/>
      <c r="RFV432" s="570"/>
      <c r="RFW432" s="570"/>
      <c r="RFX432" s="570"/>
      <c r="RFY432" s="570"/>
      <c r="RFZ432" s="570"/>
      <c r="RGA432" s="570"/>
      <c r="RGB432" s="570"/>
      <c r="RGC432" s="570"/>
      <c r="RGD432" s="570"/>
      <c r="RGE432" s="570"/>
      <c r="RGF432" s="570"/>
      <c r="RGG432" s="570"/>
      <c r="RGH432" s="570"/>
      <c r="RGI432" s="570"/>
      <c r="RGJ432" s="570"/>
      <c r="RGK432" s="570"/>
      <c r="RGL432" s="570"/>
      <c r="RGM432" s="570"/>
      <c r="RGN432" s="570"/>
      <c r="RGO432" s="570"/>
      <c r="RGP432" s="570"/>
      <c r="RGQ432" s="570"/>
      <c r="RGR432" s="570"/>
      <c r="RGS432" s="570"/>
      <c r="RGT432" s="570"/>
      <c r="RGU432" s="570"/>
      <c r="RGV432" s="570"/>
      <c r="RGW432" s="570"/>
      <c r="RGX432" s="570"/>
      <c r="RGY432" s="570"/>
      <c r="RGZ432" s="570"/>
      <c r="RHA432" s="570"/>
      <c r="RHB432" s="570"/>
      <c r="RHC432" s="570"/>
      <c r="RHD432" s="570"/>
      <c r="RHE432" s="570"/>
      <c r="RHF432" s="570"/>
      <c r="RHG432" s="570"/>
      <c r="RHH432" s="570"/>
      <c r="RHI432" s="570"/>
      <c r="RHJ432" s="570"/>
      <c r="RHK432" s="570"/>
      <c r="RHL432" s="570"/>
      <c r="RHM432" s="570"/>
      <c r="RHN432" s="570"/>
      <c r="RHO432" s="570"/>
      <c r="RHP432" s="570"/>
      <c r="RHQ432" s="570"/>
      <c r="RHR432" s="570"/>
      <c r="RHS432" s="570"/>
      <c r="RHT432" s="570"/>
      <c r="RHU432" s="570"/>
      <c r="RHV432" s="570"/>
      <c r="RHW432" s="570"/>
      <c r="RHX432" s="570"/>
      <c r="RHY432" s="570"/>
      <c r="RHZ432" s="570"/>
      <c r="RIA432" s="570"/>
      <c r="RIB432" s="570"/>
      <c r="RIC432" s="570"/>
      <c r="RID432" s="570"/>
      <c r="RIE432" s="570"/>
      <c r="RIF432" s="570"/>
      <c r="RIG432" s="570"/>
      <c r="RIH432" s="570"/>
      <c r="RII432" s="570"/>
      <c r="RIJ432" s="570"/>
      <c r="RIK432" s="570"/>
      <c r="RIL432" s="570"/>
      <c r="RIM432" s="570"/>
      <c r="RIN432" s="570"/>
      <c r="RIO432" s="570"/>
      <c r="RIP432" s="570"/>
      <c r="RIQ432" s="570"/>
      <c r="RIR432" s="570"/>
      <c r="RIS432" s="570"/>
      <c r="RIT432" s="570"/>
      <c r="RIU432" s="570"/>
      <c r="RIV432" s="570"/>
      <c r="RIW432" s="570"/>
      <c r="RIX432" s="570"/>
      <c r="RIY432" s="570"/>
      <c r="RIZ432" s="570"/>
      <c r="RJA432" s="570"/>
      <c r="RJB432" s="570"/>
      <c r="RJC432" s="570"/>
      <c r="RJD432" s="570"/>
      <c r="RJE432" s="570"/>
      <c r="RJF432" s="570"/>
      <c r="RJG432" s="570"/>
      <c r="RJH432" s="570"/>
      <c r="RJI432" s="570"/>
      <c r="RJJ432" s="570"/>
      <c r="RJK432" s="570"/>
      <c r="RJL432" s="570"/>
      <c r="RJM432" s="570"/>
      <c r="RJN432" s="570"/>
      <c r="RJO432" s="570"/>
      <c r="RJP432" s="570"/>
      <c r="RJQ432" s="570"/>
      <c r="RJR432" s="570"/>
      <c r="RJS432" s="570"/>
      <c r="RJT432" s="570"/>
      <c r="RJU432" s="570"/>
      <c r="RJV432" s="570"/>
      <c r="RJW432" s="570"/>
      <c r="RJX432" s="570"/>
      <c r="RJY432" s="570"/>
      <c r="RJZ432" s="570"/>
      <c r="RKA432" s="570"/>
      <c r="RKB432" s="570"/>
      <c r="RKC432" s="570"/>
      <c r="RKD432" s="570"/>
      <c r="RKE432" s="570"/>
      <c r="RKF432" s="570"/>
      <c r="RKG432" s="570"/>
      <c r="RKH432" s="570"/>
      <c r="RKI432" s="570"/>
      <c r="RKJ432" s="570"/>
      <c r="RKK432" s="570"/>
      <c r="RKL432" s="570"/>
      <c r="RKM432" s="570"/>
      <c r="RKN432" s="570"/>
      <c r="RKO432" s="570"/>
      <c r="RKP432" s="570"/>
      <c r="RKQ432" s="570"/>
      <c r="RKR432" s="570"/>
      <c r="RKS432" s="570"/>
      <c r="RKT432" s="570"/>
      <c r="RKU432" s="570"/>
      <c r="RKV432" s="570"/>
      <c r="RKW432" s="570"/>
      <c r="RKX432" s="570"/>
      <c r="RKY432" s="570"/>
      <c r="RKZ432" s="570"/>
      <c r="RLA432" s="570"/>
      <c r="RLB432" s="570"/>
      <c r="RLC432" s="570"/>
      <c r="RLD432" s="570"/>
      <c r="RLE432" s="570"/>
      <c r="RLF432" s="570"/>
      <c r="RLG432" s="570"/>
      <c r="RLH432" s="570"/>
      <c r="RLI432" s="570"/>
      <c r="RLJ432" s="570"/>
      <c r="RLK432" s="570"/>
      <c r="RLL432" s="570"/>
      <c r="RLM432" s="570"/>
      <c r="RLN432" s="570"/>
      <c r="RLO432" s="570"/>
      <c r="RLP432" s="570"/>
      <c r="RLQ432" s="570"/>
      <c r="RLR432" s="570"/>
      <c r="RLS432" s="570"/>
      <c r="RLT432" s="570"/>
      <c r="RLU432" s="570"/>
      <c r="RLV432" s="570"/>
      <c r="RLW432" s="570"/>
      <c r="RLX432" s="570"/>
      <c r="RLY432" s="570"/>
      <c r="RLZ432" s="570"/>
      <c r="RMA432" s="570"/>
      <c r="RMB432" s="570"/>
      <c r="RMC432" s="570"/>
      <c r="RMD432" s="570"/>
      <c r="RME432" s="570"/>
      <c r="RMF432" s="570"/>
      <c r="RMG432" s="570"/>
      <c r="RMH432" s="570"/>
      <c r="RMI432" s="570"/>
      <c r="RMJ432" s="570"/>
      <c r="RMK432" s="570"/>
      <c r="RML432" s="570"/>
      <c r="RMM432" s="570"/>
      <c r="RMN432" s="570"/>
      <c r="RMO432" s="570"/>
      <c r="RMP432" s="570"/>
      <c r="RMQ432" s="570"/>
      <c r="RMR432" s="570"/>
      <c r="RMS432" s="570"/>
      <c r="RMT432" s="570"/>
      <c r="RMU432" s="570"/>
      <c r="RMV432" s="570"/>
      <c r="RMW432" s="570"/>
      <c r="RMX432" s="570"/>
      <c r="RMY432" s="570"/>
      <c r="RMZ432" s="570"/>
      <c r="RNA432" s="570"/>
      <c r="RNB432" s="570"/>
      <c r="RNC432" s="570"/>
      <c r="RND432" s="570"/>
      <c r="RNE432" s="570"/>
      <c r="RNF432" s="570"/>
      <c r="RNG432" s="570"/>
      <c r="RNH432" s="570"/>
      <c r="RNI432" s="570"/>
      <c r="RNJ432" s="570"/>
      <c r="RNK432" s="570"/>
      <c r="RNL432" s="570"/>
      <c r="RNM432" s="570"/>
      <c r="RNN432" s="570"/>
      <c r="RNO432" s="570"/>
      <c r="RNP432" s="570"/>
      <c r="RNQ432" s="570"/>
      <c r="RNR432" s="570"/>
      <c r="RNS432" s="570"/>
      <c r="RNT432" s="570"/>
      <c r="RNU432" s="570"/>
      <c r="RNV432" s="570"/>
      <c r="RNW432" s="570"/>
      <c r="RNX432" s="570"/>
      <c r="RNY432" s="570"/>
      <c r="RNZ432" s="570"/>
      <c r="ROA432" s="570"/>
      <c r="ROB432" s="570"/>
      <c r="ROC432" s="570"/>
      <c r="ROD432" s="570"/>
      <c r="ROE432" s="570"/>
      <c r="ROF432" s="570"/>
      <c r="ROG432" s="570"/>
      <c r="ROH432" s="570"/>
      <c r="ROI432" s="570"/>
      <c r="ROJ432" s="570"/>
      <c r="ROK432" s="570"/>
      <c r="ROL432" s="570"/>
      <c r="ROM432" s="570"/>
      <c r="RON432" s="570"/>
      <c r="ROO432" s="570"/>
      <c r="ROP432" s="570"/>
      <c r="ROQ432" s="570"/>
      <c r="ROR432" s="570"/>
      <c r="ROS432" s="570"/>
      <c r="ROT432" s="570"/>
      <c r="ROU432" s="570"/>
      <c r="ROV432" s="570"/>
      <c r="ROW432" s="570"/>
      <c r="ROX432" s="570"/>
      <c r="ROY432" s="570"/>
      <c r="ROZ432" s="570"/>
      <c r="RPA432" s="570"/>
      <c r="RPB432" s="570"/>
      <c r="RPC432" s="570"/>
      <c r="RPD432" s="570"/>
      <c r="RPE432" s="570"/>
      <c r="RPF432" s="570"/>
      <c r="RPG432" s="570"/>
      <c r="RPH432" s="570"/>
      <c r="RPI432" s="570"/>
      <c r="RPJ432" s="570"/>
      <c r="RPK432" s="570"/>
      <c r="RPL432" s="570"/>
      <c r="RPM432" s="570"/>
      <c r="RPN432" s="570"/>
      <c r="RPO432" s="570"/>
      <c r="RPP432" s="570"/>
      <c r="RPQ432" s="570"/>
      <c r="RPR432" s="570"/>
      <c r="RPS432" s="570"/>
      <c r="RPT432" s="570"/>
      <c r="RPU432" s="570"/>
      <c r="RPV432" s="570"/>
      <c r="RPW432" s="570"/>
      <c r="RPX432" s="570"/>
      <c r="RPY432" s="570"/>
      <c r="RPZ432" s="570"/>
      <c r="RQA432" s="570"/>
      <c r="RQB432" s="570"/>
      <c r="RQC432" s="570"/>
      <c r="RQD432" s="570"/>
      <c r="RQE432" s="570"/>
      <c r="RQF432" s="570"/>
      <c r="RQG432" s="570"/>
      <c r="RQH432" s="570"/>
      <c r="RQI432" s="570"/>
      <c r="RQJ432" s="570"/>
      <c r="RQK432" s="570"/>
      <c r="RQL432" s="570"/>
      <c r="RQM432" s="570"/>
      <c r="RQN432" s="570"/>
      <c r="RQO432" s="570"/>
      <c r="RQP432" s="570"/>
      <c r="RQQ432" s="570"/>
      <c r="RQR432" s="570"/>
      <c r="RQS432" s="570"/>
      <c r="RQT432" s="570"/>
      <c r="RQU432" s="570"/>
      <c r="RQV432" s="570"/>
      <c r="RQW432" s="570"/>
      <c r="RQX432" s="570"/>
      <c r="RQY432" s="570"/>
      <c r="RQZ432" s="570"/>
      <c r="RRA432" s="570"/>
      <c r="RRB432" s="570"/>
      <c r="RRC432" s="570"/>
      <c r="RRD432" s="570"/>
      <c r="RRE432" s="570"/>
      <c r="RRF432" s="570"/>
      <c r="RRG432" s="570"/>
      <c r="RRH432" s="570"/>
      <c r="RRI432" s="570"/>
      <c r="RRJ432" s="570"/>
      <c r="RRK432" s="570"/>
      <c r="RRL432" s="570"/>
      <c r="RRM432" s="570"/>
      <c r="RRN432" s="570"/>
      <c r="RRO432" s="570"/>
      <c r="RRP432" s="570"/>
      <c r="RRQ432" s="570"/>
      <c r="RRR432" s="570"/>
      <c r="RRS432" s="570"/>
      <c r="RRT432" s="570"/>
      <c r="RRU432" s="570"/>
      <c r="RRV432" s="570"/>
      <c r="RRW432" s="570"/>
      <c r="RRX432" s="570"/>
      <c r="RRY432" s="570"/>
      <c r="RRZ432" s="570"/>
      <c r="RSA432" s="570"/>
      <c r="RSB432" s="570"/>
      <c r="RSC432" s="570"/>
      <c r="RSD432" s="570"/>
      <c r="RSE432" s="570"/>
      <c r="RSF432" s="570"/>
      <c r="RSG432" s="570"/>
      <c r="RSH432" s="570"/>
      <c r="RSI432" s="570"/>
      <c r="RSJ432" s="570"/>
      <c r="RSK432" s="570"/>
      <c r="RSL432" s="570"/>
      <c r="RSM432" s="570"/>
      <c r="RSN432" s="570"/>
      <c r="RSO432" s="570"/>
      <c r="RSP432" s="570"/>
      <c r="RSQ432" s="570"/>
      <c r="RSR432" s="570"/>
      <c r="RSS432" s="570"/>
      <c r="RST432" s="570"/>
      <c r="RSU432" s="570"/>
      <c r="RSV432" s="570"/>
      <c r="RSW432" s="570"/>
      <c r="RSX432" s="570"/>
      <c r="RSY432" s="570"/>
      <c r="RSZ432" s="570"/>
      <c r="RTA432" s="570"/>
      <c r="RTB432" s="570"/>
      <c r="RTC432" s="570"/>
      <c r="RTD432" s="570"/>
      <c r="RTE432" s="570"/>
      <c r="RTF432" s="570"/>
      <c r="RTG432" s="570"/>
      <c r="RTH432" s="570"/>
      <c r="RTI432" s="570"/>
      <c r="RTJ432" s="570"/>
      <c r="RTK432" s="570"/>
      <c r="RTL432" s="570"/>
      <c r="RTM432" s="570"/>
      <c r="RTN432" s="570"/>
      <c r="RTO432" s="570"/>
      <c r="RTP432" s="570"/>
      <c r="RTQ432" s="570"/>
      <c r="RTR432" s="570"/>
      <c r="RTS432" s="570"/>
      <c r="RTT432" s="570"/>
      <c r="RTU432" s="570"/>
      <c r="RTV432" s="570"/>
      <c r="RTW432" s="570"/>
      <c r="RTX432" s="570"/>
      <c r="RTY432" s="570"/>
      <c r="RTZ432" s="570"/>
      <c r="RUA432" s="570"/>
      <c r="RUB432" s="570"/>
      <c r="RUC432" s="570"/>
      <c r="RUD432" s="570"/>
      <c r="RUE432" s="570"/>
      <c r="RUF432" s="570"/>
      <c r="RUG432" s="570"/>
      <c r="RUH432" s="570"/>
      <c r="RUI432" s="570"/>
      <c r="RUJ432" s="570"/>
      <c r="RUK432" s="570"/>
      <c r="RUL432" s="570"/>
      <c r="RUM432" s="570"/>
      <c r="RUN432" s="570"/>
      <c r="RUO432" s="570"/>
      <c r="RUP432" s="570"/>
      <c r="RUQ432" s="570"/>
      <c r="RUR432" s="570"/>
      <c r="RUS432" s="570"/>
      <c r="RUT432" s="570"/>
      <c r="RUU432" s="570"/>
      <c r="RUV432" s="570"/>
      <c r="RUW432" s="570"/>
      <c r="RUX432" s="570"/>
      <c r="RUY432" s="570"/>
      <c r="RUZ432" s="570"/>
      <c r="RVA432" s="570"/>
      <c r="RVB432" s="570"/>
      <c r="RVC432" s="570"/>
      <c r="RVD432" s="570"/>
      <c r="RVE432" s="570"/>
      <c r="RVF432" s="570"/>
      <c r="RVG432" s="570"/>
      <c r="RVH432" s="570"/>
      <c r="RVI432" s="570"/>
      <c r="RVJ432" s="570"/>
      <c r="RVK432" s="570"/>
      <c r="RVL432" s="570"/>
      <c r="RVM432" s="570"/>
      <c r="RVN432" s="570"/>
      <c r="RVO432" s="570"/>
      <c r="RVP432" s="570"/>
      <c r="RVQ432" s="570"/>
      <c r="RVR432" s="570"/>
      <c r="RVS432" s="570"/>
      <c r="RVT432" s="570"/>
      <c r="RVU432" s="570"/>
      <c r="RVV432" s="570"/>
      <c r="RVW432" s="570"/>
      <c r="RVX432" s="570"/>
      <c r="RVY432" s="570"/>
      <c r="RVZ432" s="570"/>
      <c r="RWA432" s="570"/>
      <c r="RWB432" s="570"/>
      <c r="RWC432" s="570"/>
      <c r="RWD432" s="570"/>
      <c r="RWE432" s="570"/>
      <c r="RWF432" s="570"/>
      <c r="RWG432" s="570"/>
      <c r="RWH432" s="570"/>
      <c r="RWI432" s="570"/>
      <c r="RWJ432" s="570"/>
      <c r="RWK432" s="570"/>
      <c r="RWL432" s="570"/>
      <c r="RWM432" s="570"/>
      <c r="RWN432" s="570"/>
      <c r="RWO432" s="570"/>
      <c r="RWP432" s="570"/>
      <c r="RWQ432" s="570"/>
      <c r="RWR432" s="570"/>
      <c r="RWS432" s="570"/>
      <c r="RWT432" s="570"/>
      <c r="RWU432" s="570"/>
      <c r="RWV432" s="570"/>
      <c r="RWW432" s="570"/>
      <c r="RWX432" s="570"/>
      <c r="RWY432" s="570"/>
      <c r="RWZ432" s="570"/>
      <c r="RXA432" s="570"/>
      <c r="RXB432" s="570"/>
      <c r="RXC432" s="570"/>
      <c r="RXD432" s="570"/>
      <c r="RXE432" s="570"/>
      <c r="RXF432" s="570"/>
      <c r="RXG432" s="570"/>
      <c r="RXH432" s="570"/>
      <c r="RXI432" s="570"/>
      <c r="RXJ432" s="570"/>
      <c r="RXK432" s="570"/>
      <c r="RXL432" s="570"/>
      <c r="RXM432" s="570"/>
      <c r="RXN432" s="570"/>
      <c r="RXO432" s="570"/>
      <c r="RXP432" s="570"/>
      <c r="RXQ432" s="570"/>
      <c r="RXR432" s="570"/>
      <c r="RXS432" s="570"/>
      <c r="RXT432" s="570"/>
      <c r="RXU432" s="570"/>
      <c r="RXV432" s="570"/>
      <c r="RXW432" s="570"/>
      <c r="RXX432" s="570"/>
      <c r="RXY432" s="570"/>
      <c r="RXZ432" s="570"/>
      <c r="RYA432" s="570"/>
      <c r="RYB432" s="570"/>
      <c r="RYC432" s="570"/>
      <c r="RYD432" s="570"/>
      <c r="RYE432" s="570"/>
      <c r="RYF432" s="570"/>
      <c r="RYG432" s="570"/>
      <c r="RYH432" s="570"/>
      <c r="RYI432" s="570"/>
      <c r="RYJ432" s="570"/>
      <c r="RYK432" s="570"/>
      <c r="RYL432" s="570"/>
      <c r="RYM432" s="570"/>
      <c r="RYN432" s="570"/>
      <c r="RYO432" s="570"/>
      <c r="RYP432" s="570"/>
      <c r="RYQ432" s="570"/>
      <c r="RYR432" s="570"/>
      <c r="RYS432" s="570"/>
      <c r="RYT432" s="570"/>
      <c r="RYU432" s="570"/>
      <c r="RYV432" s="570"/>
      <c r="RYW432" s="570"/>
      <c r="RYX432" s="570"/>
      <c r="RYY432" s="570"/>
      <c r="RYZ432" s="570"/>
      <c r="RZA432" s="570"/>
      <c r="RZB432" s="570"/>
      <c r="RZC432" s="570"/>
      <c r="RZD432" s="570"/>
      <c r="RZE432" s="570"/>
      <c r="RZF432" s="570"/>
      <c r="RZG432" s="570"/>
      <c r="RZH432" s="570"/>
      <c r="RZI432" s="570"/>
      <c r="RZJ432" s="570"/>
      <c r="RZK432" s="570"/>
      <c r="RZL432" s="570"/>
      <c r="RZM432" s="570"/>
      <c r="RZN432" s="570"/>
      <c r="RZO432" s="570"/>
      <c r="RZP432" s="570"/>
      <c r="RZQ432" s="570"/>
      <c r="RZR432" s="570"/>
      <c r="RZS432" s="570"/>
      <c r="RZT432" s="570"/>
      <c r="RZU432" s="570"/>
      <c r="RZV432" s="570"/>
      <c r="RZW432" s="570"/>
      <c r="RZX432" s="570"/>
      <c r="RZY432" s="570"/>
      <c r="RZZ432" s="570"/>
      <c r="SAA432" s="570"/>
      <c r="SAB432" s="570"/>
      <c r="SAC432" s="570"/>
      <c r="SAD432" s="570"/>
      <c r="SAE432" s="570"/>
      <c r="SAF432" s="570"/>
      <c r="SAG432" s="570"/>
      <c r="SAH432" s="570"/>
      <c r="SAI432" s="570"/>
      <c r="SAJ432" s="570"/>
      <c r="SAK432" s="570"/>
      <c r="SAL432" s="570"/>
      <c r="SAM432" s="570"/>
      <c r="SAN432" s="570"/>
      <c r="SAO432" s="570"/>
      <c r="SAP432" s="570"/>
      <c r="SAQ432" s="570"/>
      <c r="SAR432" s="570"/>
      <c r="SAS432" s="570"/>
      <c r="SAT432" s="570"/>
      <c r="SAU432" s="570"/>
      <c r="SAV432" s="570"/>
      <c r="SAW432" s="570"/>
      <c r="SAX432" s="570"/>
      <c r="SAY432" s="570"/>
      <c r="SAZ432" s="570"/>
      <c r="SBA432" s="570"/>
      <c r="SBB432" s="570"/>
      <c r="SBC432" s="570"/>
      <c r="SBD432" s="570"/>
      <c r="SBE432" s="570"/>
      <c r="SBF432" s="570"/>
      <c r="SBG432" s="570"/>
      <c r="SBH432" s="570"/>
      <c r="SBI432" s="570"/>
      <c r="SBJ432" s="570"/>
      <c r="SBK432" s="570"/>
      <c r="SBL432" s="570"/>
      <c r="SBM432" s="570"/>
      <c r="SBN432" s="570"/>
      <c r="SBO432" s="570"/>
      <c r="SBP432" s="570"/>
      <c r="SBQ432" s="570"/>
      <c r="SBR432" s="570"/>
      <c r="SBS432" s="570"/>
      <c r="SBT432" s="570"/>
      <c r="SBU432" s="570"/>
      <c r="SBV432" s="570"/>
      <c r="SBW432" s="570"/>
      <c r="SBX432" s="570"/>
      <c r="SBY432" s="570"/>
      <c r="SBZ432" s="570"/>
      <c r="SCA432" s="570"/>
      <c r="SCB432" s="570"/>
      <c r="SCC432" s="570"/>
      <c r="SCD432" s="570"/>
      <c r="SCE432" s="570"/>
      <c r="SCF432" s="570"/>
      <c r="SCG432" s="570"/>
      <c r="SCH432" s="570"/>
      <c r="SCI432" s="570"/>
      <c r="SCJ432" s="570"/>
      <c r="SCK432" s="570"/>
      <c r="SCL432" s="570"/>
      <c r="SCM432" s="570"/>
      <c r="SCN432" s="570"/>
      <c r="SCO432" s="570"/>
      <c r="SCP432" s="570"/>
      <c r="SCQ432" s="570"/>
      <c r="SCR432" s="570"/>
      <c r="SCS432" s="570"/>
      <c r="SCT432" s="570"/>
      <c r="SCU432" s="570"/>
      <c r="SCV432" s="570"/>
      <c r="SCW432" s="570"/>
      <c r="SCX432" s="570"/>
      <c r="SCY432" s="570"/>
      <c r="SCZ432" s="570"/>
      <c r="SDA432" s="570"/>
      <c r="SDB432" s="570"/>
      <c r="SDC432" s="570"/>
      <c r="SDD432" s="570"/>
      <c r="SDE432" s="570"/>
      <c r="SDF432" s="570"/>
      <c r="SDG432" s="570"/>
      <c r="SDH432" s="570"/>
      <c r="SDI432" s="570"/>
      <c r="SDJ432" s="570"/>
      <c r="SDK432" s="570"/>
      <c r="SDL432" s="570"/>
      <c r="SDM432" s="570"/>
      <c r="SDN432" s="570"/>
      <c r="SDO432" s="570"/>
      <c r="SDP432" s="570"/>
      <c r="SDQ432" s="570"/>
      <c r="SDR432" s="570"/>
      <c r="SDS432" s="570"/>
      <c r="SDT432" s="570"/>
      <c r="SDU432" s="570"/>
      <c r="SDV432" s="570"/>
      <c r="SDW432" s="570"/>
      <c r="SDX432" s="570"/>
      <c r="SDY432" s="570"/>
      <c r="SDZ432" s="570"/>
      <c r="SEA432" s="570"/>
      <c r="SEB432" s="570"/>
      <c r="SEC432" s="570"/>
      <c r="SED432" s="570"/>
      <c r="SEE432" s="570"/>
      <c r="SEF432" s="570"/>
      <c r="SEG432" s="570"/>
      <c r="SEH432" s="570"/>
      <c r="SEI432" s="570"/>
      <c r="SEJ432" s="570"/>
      <c r="SEK432" s="570"/>
      <c r="SEL432" s="570"/>
      <c r="SEM432" s="570"/>
      <c r="SEN432" s="570"/>
      <c r="SEO432" s="570"/>
      <c r="SEP432" s="570"/>
      <c r="SEQ432" s="570"/>
      <c r="SER432" s="570"/>
      <c r="SES432" s="570"/>
      <c r="SET432" s="570"/>
      <c r="SEU432" s="570"/>
      <c r="SEV432" s="570"/>
      <c r="SEW432" s="570"/>
      <c r="SEX432" s="570"/>
      <c r="SEY432" s="570"/>
      <c r="SEZ432" s="570"/>
      <c r="SFA432" s="570"/>
      <c r="SFB432" s="570"/>
      <c r="SFC432" s="570"/>
      <c r="SFD432" s="570"/>
      <c r="SFE432" s="570"/>
      <c r="SFF432" s="570"/>
      <c r="SFG432" s="570"/>
      <c r="SFH432" s="570"/>
      <c r="SFI432" s="570"/>
      <c r="SFJ432" s="570"/>
      <c r="SFK432" s="570"/>
      <c r="SFL432" s="570"/>
      <c r="SFM432" s="570"/>
      <c r="SFN432" s="570"/>
      <c r="SFO432" s="570"/>
      <c r="SFP432" s="570"/>
      <c r="SFQ432" s="570"/>
      <c r="SFR432" s="570"/>
      <c r="SFS432" s="570"/>
      <c r="SFT432" s="570"/>
      <c r="SFU432" s="570"/>
      <c r="SFV432" s="570"/>
      <c r="SFW432" s="570"/>
      <c r="SFX432" s="570"/>
      <c r="SFY432" s="570"/>
      <c r="SFZ432" s="570"/>
      <c r="SGA432" s="570"/>
      <c r="SGB432" s="570"/>
      <c r="SGC432" s="570"/>
      <c r="SGD432" s="570"/>
      <c r="SGE432" s="570"/>
      <c r="SGF432" s="570"/>
      <c r="SGG432" s="570"/>
      <c r="SGH432" s="570"/>
      <c r="SGI432" s="570"/>
      <c r="SGJ432" s="570"/>
      <c r="SGK432" s="570"/>
      <c r="SGL432" s="570"/>
      <c r="SGM432" s="570"/>
      <c r="SGN432" s="570"/>
      <c r="SGO432" s="570"/>
      <c r="SGP432" s="570"/>
      <c r="SGQ432" s="570"/>
      <c r="SGR432" s="570"/>
      <c r="SGS432" s="570"/>
      <c r="SGT432" s="570"/>
      <c r="SGU432" s="570"/>
      <c r="SGV432" s="570"/>
      <c r="SGW432" s="570"/>
      <c r="SGX432" s="570"/>
      <c r="SGY432" s="570"/>
      <c r="SGZ432" s="570"/>
      <c r="SHA432" s="570"/>
      <c r="SHB432" s="570"/>
      <c r="SHC432" s="570"/>
      <c r="SHD432" s="570"/>
      <c r="SHE432" s="570"/>
      <c r="SHF432" s="570"/>
      <c r="SHG432" s="570"/>
      <c r="SHH432" s="570"/>
      <c r="SHI432" s="570"/>
      <c r="SHJ432" s="570"/>
      <c r="SHK432" s="570"/>
      <c r="SHL432" s="570"/>
      <c r="SHM432" s="570"/>
      <c r="SHN432" s="570"/>
      <c r="SHO432" s="570"/>
      <c r="SHP432" s="570"/>
      <c r="SHQ432" s="570"/>
      <c r="SHR432" s="570"/>
      <c r="SHS432" s="570"/>
      <c r="SHT432" s="570"/>
      <c r="SHU432" s="570"/>
      <c r="SHV432" s="570"/>
      <c r="SHW432" s="570"/>
      <c r="SHX432" s="570"/>
      <c r="SHY432" s="570"/>
      <c r="SHZ432" s="570"/>
      <c r="SIA432" s="570"/>
      <c r="SIB432" s="570"/>
      <c r="SIC432" s="570"/>
      <c r="SID432" s="570"/>
      <c r="SIE432" s="570"/>
      <c r="SIF432" s="570"/>
      <c r="SIG432" s="570"/>
      <c r="SIH432" s="570"/>
      <c r="SII432" s="570"/>
      <c r="SIJ432" s="570"/>
      <c r="SIK432" s="570"/>
      <c r="SIL432" s="570"/>
      <c r="SIM432" s="570"/>
      <c r="SIN432" s="570"/>
      <c r="SIO432" s="570"/>
      <c r="SIP432" s="570"/>
      <c r="SIQ432" s="570"/>
      <c r="SIR432" s="570"/>
      <c r="SIS432" s="570"/>
      <c r="SIT432" s="570"/>
      <c r="SIU432" s="570"/>
      <c r="SIV432" s="570"/>
      <c r="SIW432" s="570"/>
      <c r="SIX432" s="570"/>
      <c r="SIY432" s="570"/>
      <c r="SIZ432" s="570"/>
      <c r="SJA432" s="570"/>
      <c r="SJB432" s="570"/>
      <c r="SJC432" s="570"/>
      <c r="SJD432" s="570"/>
      <c r="SJE432" s="570"/>
      <c r="SJF432" s="570"/>
      <c r="SJG432" s="570"/>
      <c r="SJH432" s="570"/>
      <c r="SJI432" s="570"/>
      <c r="SJJ432" s="570"/>
      <c r="SJK432" s="570"/>
      <c r="SJL432" s="570"/>
      <c r="SJM432" s="570"/>
      <c r="SJN432" s="570"/>
      <c r="SJO432" s="570"/>
      <c r="SJP432" s="570"/>
      <c r="SJQ432" s="570"/>
      <c r="SJR432" s="570"/>
      <c r="SJS432" s="570"/>
      <c r="SJT432" s="570"/>
      <c r="SJU432" s="570"/>
      <c r="SJV432" s="570"/>
      <c r="SJW432" s="570"/>
      <c r="SJX432" s="570"/>
      <c r="SJY432" s="570"/>
      <c r="SJZ432" s="570"/>
      <c r="SKA432" s="570"/>
      <c r="SKB432" s="570"/>
      <c r="SKC432" s="570"/>
      <c r="SKD432" s="570"/>
      <c r="SKE432" s="570"/>
      <c r="SKF432" s="570"/>
      <c r="SKG432" s="570"/>
      <c r="SKH432" s="570"/>
      <c r="SKI432" s="570"/>
      <c r="SKJ432" s="570"/>
      <c r="SKK432" s="570"/>
      <c r="SKL432" s="570"/>
      <c r="SKM432" s="570"/>
      <c r="SKN432" s="570"/>
      <c r="SKO432" s="570"/>
      <c r="SKP432" s="570"/>
      <c r="SKQ432" s="570"/>
      <c r="SKR432" s="570"/>
      <c r="SKS432" s="570"/>
      <c r="SKT432" s="570"/>
      <c r="SKU432" s="570"/>
      <c r="SKV432" s="570"/>
      <c r="SKW432" s="570"/>
      <c r="SKX432" s="570"/>
      <c r="SKY432" s="570"/>
      <c r="SKZ432" s="570"/>
      <c r="SLA432" s="570"/>
      <c r="SLB432" s="570"/>
      <c r="SLC432" s="570"/>
      <c r="SLD432" s="570"/>
      <c r="SLE432" s="570"/>
      <c r="SLF432" s="570"/>
      <c r="SLG432" s="570"/>
      <c r="SLH432" s="570"/>
      <c r="SLI432" s="570"/>
      <c r="SLJ432" s="570"/>
      <c r="SLK432" s="570"/>
      <c r="SLL432" s="570"/>
      <c r="SLM432" s="570"/>
      <c r="SLN432" s="570"/>
      <c r="SLO432" s="570"/>
      <c r="SLP432" s="570"/>
      <c r="SLQ432" s="570"/>
      <c r="SLR432" s="570"/>
      <c r="SLS432" s="570"/>
      <c r="SLT432" s="570"/>
      <c r="SLU432" s="570"/>
      <c r="SLV432" s="570"/>
      <c r="SLW432" s="570"/>
      <c r="SLX432" s="570"/>
      <c r="SLY432" s="570"/>
      <c r="SLZ432" s="570"/>
      <c r="SMA432" s="570"/>
      <c r="SMB432" s="570"/>
      <c r="SMC432" s="570"/>
      <c r="SMD432" s="570"/>
      <c r="SME432" s="570"/>
      <c r="SMF432" s="570"/>
      <c r="SMG432" s="570"/>
      <c r="SMH432" s="570"/>
      <c r="SMI432" s="570"/>
      <c r="SMJ432" s="570"/>
      <c r="SMK432" s="570"/>
      <c r="SML432" s="570"/>
      <c r="SMM432" s="570"/>
      <c r="SMN432" s="570"/>
      <c r="SMO432" s="570"/>
      <c r="SMP432" s="570"/>
      <c r="SMQ432" s="570"/>
      <c r="SMR432" s="570"/>
      <c r="SMS432" s="570"/>
      <c r="SMT432" s="570"/>
      <c r="SMU432" s="570"/>
      <c r="SMV432" s="570"/>
      <c r="SMW432" s="570"/>
      <c r="SMX432" s="570"/>
      <c r="SMY432" s="570"/>
      <c r="SMZ432" s="570"/>
      <c r="SNA432" s="570"/>
      <c r="SNB432" s="570"/>
      <c r="SNC432" s="570"/>
      <c r="SND432" s="570"/>
      <c r="SNE432" s="570"/>
      <c r="SNF432" s="570"/>
      <c r="SNG432" s="570"/>
      <c r="SNH432" s="570"/>
      <c r="SNI432" s="570"/>
      <c r="SNJ432" s="570"/>
      <c r="SNK432" s="570"/>
      <c r="SNL432" s="570"/>
      <c r="SNM432" s="570"/>
      <c r="SNN432" s="570"/>
      <c r="SNO432" s="570"/>
      <c r="SNP432" s="570"/>
      <c r="SNQ432" s="570"/>
      <c r="SNR432" s="570"/>
      <c r="SNS432" s="570"/>
      <c r="SNT432" s="570"/>
      <c r="SNU432" s="570"/>
      <c r="SNV432" s="570"/>
      <c r="SNW432" s="570"/>
      <c r="SNX432" s="570"/>
      <c r="SNY432" s="570"/>
      <c r="SNZ432" s="570"/>
      <c r="SOA432" s="570"/>
      <c r="SOB432" s="570"/>
      <c r="SOC432" s="570"/>
      <c r="SOD432" s="570"/>
      <c r="SOE432" s="570"/>
      <c r="SOF432" s="570"/>
      <c r="SOG432" s="570"/>
      <c r="SOH432" s="570"/>
      <c r="SOI432" s="570"/>
      <c r="SOJ432" s="570"/>
      <c r="SOK432" s="570"/>
      <c r="SOL432" s="570"/>
      <c r="SOM432" s="570"/>
      <c r="SON432" s="570"/>
      <c r="SOO432" s="570"/>
      <c r="SOP432" s="570"/>
      <c r="SOQ432" s="570"/>
      <c r="SOR432" s="570"/>
      <c r="SOS432" s="570"/>
      <c r="SOT432" s="570"/>
      <c r="SOU432" s="570"/>
      <c r="SOV432" s="570"/>
      <c r="SOW432" s="570"/>
      <c r="SOX432" s="570"/>
      <c r="SOY432" s="570"/>
      <c r="SOZ432" s="570"/>
      <c r="SPA432" s="570"/>
      <c r="SPB432" s="570"/>
      <c r="SPC432" s="570"/>
      <c r="SPD432" s="570"/>
      <c r="SPE432" s="570"/>
      <c r="SPF432" s="570"/>
      <c r="SPG432" s="570"/>
      <c r="SPH432" s="570"/>
      <c r="SPI432" s="570"/>
      <c r="SPJ432" s="570"/>
      <c r="SPK432" s="570"/>
      <c r="SPL432" s="570"/>
      <c r="SPM432" s="570"/>
      <c r="SPN432" s="570"/>
      <c r="SPO432" s="570"/>
      <c r="SPP432" s="570"/>
      <c r="SPQ432" s="570"/>
      <c r="SPR432" s="570"/>
      <c r="SPS432" s="570"/>
      <c r="SPT432" s="570"/>
      <c r="SPU432" s="570"/>
      <c r="SPV432" s="570"/>
      <c r="SPW432" s="570"/>
      <c r="SPX432" s="570"/>
      <c r="SPY432" s="570"/>
      <c r="SPZ432" s="570"/>
      <c r="SQA432" s="570"/>
      <c r="SQB432" s="570"/>
      <c r="SQC432" s="570"/>
      <c r="SQD432" s="570"/>
      <c r="SQE432" s="570"/>
      <c r="SQF432" s="570"/>
      <c r="SQG432" s="570"/>
      <c r="SQH432" s="570"/>
      <c r="SQI432" s="570"/>
      <c r="SQJ432" s="570"/>
      <c r="SQK432" s="570"/>
      <c r="SQL432" s="570"/>
      <c r="SQM432" s="570"/>
      <c r="SQN432" s="570"/>
      <c r="SQO432" s="570"/>
      <c r="SQP432" s="570"/>
      <c r="SQQ432" s="570"/>
      <c r="SQR432" s="570"/>
      <c r="SQS432" s="570"/>
      <c r="SQT432" s="570"/>
      <c r="SQU432" s="570"/>
      <c r="SQV432" s="570"/>
      <c r="SQW432" s="570"/>
      <c r="SQX432" s="570"/>
      <c r="SQY432" s="570"/>
      <c r="SQZ432" s="570"/>
      <c r="SRA432" s="570"/>
      <c r="SRB432" s="570"/>
      <c r="SRC432" s="570"/>
      <c r="SRD432" s="570"/>
      <c r="SRE432" s="570"/>
      <c r="SRF432" s="570"/>
      <c r="SRG432" s="570"/>
      <c r="SRH432" s="570"/>
      <c r="SRI432" s="570"/>
      <c r="SRJ432" s="570"/>
      <c r="SRK432" s="570"/>
      <c r="SRL432" s="570"/>
      <c r="SRM432" s="570"/>
      <c r="SRN432" s="570"/>
      <c r="SRO432" s="570"/>
      <c r="SRP432" s="570"/>
      <c r="SRQ432" s="570"/>
      <c r="SRR432" s="570"/>
      <c r="SRS432" s="570"/>
      <c r="SRT432" s="570"/>
      <c r="SRU432" s="570"/>
      <c r="SRV432" s="570"/>
      <c r="SRW432" s="570"/>
      <c r="SRX432" s="570"/>
      <c r="SRY432" s="570"/>
      <c r="SRZ432" s="570"/>
      <c r="SSA432" s="570"/>
      <c r="SSB432" s="570"/>
      <c r="SSC432" s="570"/>
      <c r="SSD432" s="570"/>
      <c r="SSE432" s="570"/>
      <c r="SSF432" s="570"/>
      <c r="SSG432" s="570"/>
      <c r="SSH432" s="570"/>
      <c r="SSI432" s="570"/>
      <c r="SSJ432" s="570"/>
      <c r="SSK432" s="570"/>
      <c r="SSL432" s="570"/>
      <c r="SSM432" s="570"/>
      <c r="SSN432" s="570"/>
      <c r="SSO432" s="570"/>
      <c r="SSP432" s="570"/>
      <c r="SSQ432" s="570"/>
      <c r="SSR432" s="570"/>
      <c r="SSS432" s="570"/>
      <c r="SST432" s="570"/>
      <c r="SSU432" s="570"/>
      <c r="SSV432" s="570"/>
      <c r="SSW432" s="570"/>
      <c r="SSX432" s="570"/>
      <c r="SSY432" s="570"/>
      <c r="SSZ432" s="570"/>
      <c r="STA432" s="570"/>
      <c r="STB432" s="570"/>
      <c r="STC432" s="570"/>
      <c r="STD432" s="570"/>
      <c r="STE432" s="570"/>
      <c r="STF432" s="570"/>
      <c r="STG432" s="570"/>
      <c r="STH432" s="570"/>
      <c r="STI432" s="570"/>
      <c r="STJ432" s="570"/>
      <c r="STK432" s="570"/>
      <c r="STL432" s="570"/>
      <c r="STM432" s="570"/>
      <c r="STN432" s="570"/>
      <c r="STO432" s="570"/>
      <c r="STP432" s="570"/>
      <c r="STQ432" s="570"/>
      <c r="STR432" s="570"/>
      <c r="STS432" s="570"/>
      <c r="STT432" s="570"/>
      <c r="STU432" s="570"/>
      <c r="STV432" s="570"/>
      <c r="STW432" s="570"/>
      <c r="STX432" s="570"/>
      <c r="STY432" s="570"/>
      <c r="STZ432" s="570"/>
      <c r="SUA432" s="570"/>
      <c r="SUB432" s="570"/>
      <c r="SUC432" s="570"/>
      <c r="SUD432" s="570"/>
      <c r="SUE432" s="570"/>
      <c r="SUF432" s="570"/>
      <c r="SUG432" s="570"/>
      <c r="SUH432" s="570"/>
      <c r="SUI432" s="570"/>
      <c r="SUJ432" s="570"/>
      <c r="SUK432" s="570"/>
      <c r="SUL432" s="570"/>
      <c r="SUM432" s="570"/>
      <c r="SUN432" s="570"/>
      <c r="SUO432" s="570"/>
      <c r="SUP432" s="570"/>
      <c r="SUQ432" s="570"/>
      <c r="SUR432" s="570"/>
      <c r="SUS432" s="570"/>
      <c r="SUT432" s="570"/>
      <c r="SUU432" s="570"/>
      <c r="SUV432" s="570"/>
      <c r="SUW432" s="570"/>
      <c r="SUX432" s="570"/>
      <c r="SUY432" s="570"/>
      <c r="SUZ432" s="570"/>
      <c r="SVA432" s="570"/>
      <c r="SVB432" s="570"/>
      <c r="SVC432" s="570"/>
      <c r="SVD432" s="570"/>
      <c r="SVE432" s="570"/>
      <c r="SVF432" s="570"/>
      <c r="SVG432" s="570"/>
      <c r="SVH432" s="570"/>
      <c r="SVI432" s="570"/>
      <c r="SVJ432" s="570"/>
      <c r="SVK432" s="570"/>
      <c r="SVL432" s="570"/>
      <c r="SVM432" s="570"/>
      <c r="SVN432" s="570"/>
      <c r="SVO432" s="570"/>
      <c r="SVP432" s="570"/>
      <c r="SVQ432" s="570"/>
      <c r="SVR432" s="570"/>
      <c r="SVS432" s="570"/>
      <c r="SVT432" s="570"/>
      <c r="SVU432" s="570"/>
      <c r="SVV432" s="570"/>
      <c r="SVW432" s="570"/>
      <c r="SVX432" s="570"/>
      <c r="SVY432" s="570"/>
      <c r="SVZ432" s="570"/>
      <c r="SWA432" s="570"/>
      <c r="SWB432" s="570"/>
      <c r="SWC432" s="570"/>
      <c r="SWD432" s="570"/>
      <c r="SWE432" s="570"/>
      <c r="SWF432" s="570"/>
      <c r="SWG432" s="570"/>
      <c r="SWH432" s="570"/>
      <c r="SWI432" s="570"/>
      <c r="SWJ432" s="570"/>
      <c r="SWK432" s="570"/>
      <c r="SWL432" s="570"/>
      <c r="SWM432" s="570"/>
      <c r="SWN432" s="570"/>
      <c r="SWO432" s="570"/>
      <c r="SWP432" s="570"/>
      <c r="SWQ432" s="570"/>
      <c r="SWR432" s="570"/>
      <c r="SWS432" s="570"/>
      <c r="SWT432" s="570"/>
      <c r="SWU432" s="570"/>
      <c r="SWV432" s="570"/>
      <c r="SWW432" s="570"/>
      <c r="SWX432" s="570"/>
      <c r="SWY432" s="570"/>
      <c r="SWZ432" s="570"/>
      <c r="SXA432" s="570"/>
      <c r="SXB432" s="570"/>
      <c r="SXC432" s="570"/>
      <c r="SXD432" s="570"/>
      <c r="SXE432" s="570"/>
      <c r="SXF432" s="570"/>
      <c r="SXG432" s="570"/>
      <c r="SXH432" s="570"/>
      <c r="SXI432" s="570"/>
      <c r="SXJ432" s="570"/>
      <c r="SXK432" s="570"/>
      <c r="SXL432" s="570"/>
      <c r="SXM432" s="570"/>
      <c r="SXN432" s="570"/>
      <c r="SXO432" s="570"/>
      <c r="SXP432" s="570"/>
      <c r="SXQ432" s="570"/>
      <c r="SXR432" s="570"/>
      <c r="SXS432" s="570"/>
      <c r="SXT432" s="570"/>
      <c r="SXU432" s="570"/>
      <c r="SXV432" s="570"/>
      <c r="SXW432" s="570"/>
      <c r="SXX432" s="570"/>
      <c r="SXY432" s="570"/>
      <c r="SXZ432" s="570"/>
      <c r="SYA432" s="570"/>
      <c r="SYB432" s="570"/>
      <c r="SYC432" s="570"/>
      <c r="SYD432" s="570"/>
      <c r="SYE432" s="570"/>
      <c r="SYF432" s="570"/>
      <c r="SYG432" s="570"/>
      <c r="SYH432" s="570"/>
      <c r="SYI432" s="570"/>
      <c r="SYJ432" s="570"/>
      <c r="SYK432" s="570"/>
      <c r="SYL432" s="570"/>
      <c r="SYM432" s="570"/>
      <c r="SYN432" s="570"/>
      <c r="SYO432" s="570"/>
      <c r="SYP432" s="570"/>
      <c r="SYQ432" s="570"/>
      <c r="SYR432" s="570"/>
      <c r="SYS432" s="570"/>
      <c r="SYT432" s="570"/>
      <c r="SYU432" s="570"/>
      <c r="SYV432" s="570"/>
      <c r="SYW432" s="570"/>
      <c r="SYX432" s="570"/>
      <c r="SYY432" s="570"/>
      <c r="SYZ432" s="570"/>
      <c r="SZA432" s="570"/>
      <c r="SZB432" s="570"/>
      <c r="SZC432" s="570"/>
      <c r="SZD432" s="570"/>
      <c r="SZE432" s="570"/>
      <c r="SZF432" s="570"/>
      <c r="SZG432" s="570"/>
      <c r="SZH432" s="570"/>
      <c r="SZI432" s="570"/>
      <c r="SZJ432" s="570"/>
      <c r="SZK432" s="570"/>
      <c r="SZL432" s="570"/>
      <c r="SZM432" s="570"/>
      <c r="SZN432" s="570"/>
      <c r="SZO432" s="570"/>
      <c r="SZP432" s="570"/>
      <c r="SZQ432" s="570"/>
      <c r="SZR432" s="570"/>
      <c r="SZS432" s="570"/>
      <c r="SZT432" s="570"/>
      <c r="SZU432" s="570"/>
      <c r="SZV432" s="570"/>
      <c r="SZW432" s="570"/>
      <c r="SZX432" s="570"/>
      <c r="SZY432" s="570"/>
      <c r="SZZ432" s="570"/>
      <c r="TAA432" s="570"/>
      <c r="TAB432" s="570"/>
      <c r="TAC432" s="570"/>
      <c r="TAD432" s="570"/>
      <c r="TAE432" s="570"/>
      <c r="TAF432" s="570"/>
      <c r="TAG432" s="570"/>
      <c r="TAH432" s="570"/>
      <c r="TAI432" s="570"/>
      <c r="TAJ432" s="570"/>
      <c r="TAK432" s="570"/>
      <c r="TAL432" s="570"/>
      <c r="TAM432" s="570"/>
      <c r="TAN432" s="570"/>
      <c r="TAO432" s="570"/>
      <c r="TAP432" s="570"/>
      <c r="TAQ432" s="570"/>
      <c r="TAR432" s="570"/>
      <c r="TAS432" s="570"/>
      <c r="TAT432" s="570"/>
      <c r="TAU432" s="570"/>
      <c r="TAV432" s="570"/>
      <c r="TAW432" s="570"/>
      <c r="TAX432" s="570"/>
      <c r="TAY432" s="570"/>
      <c r="TAZ432" s="570"/>
      <c r="TBA432" s="570"/>
      <c r="TBB432" s="570"/>
      <c r="TBC432" s="570"/>
      <c r="TBD432" s="570"/>
      <c r="TBE432" s="570"/>
      <c r="TBF432" s="570"/>
      <c r="TBG432" s="570"/>
      <c r="TBH432" s="570"/>
      <c r="TBI432" s="570"/>
      <c r="TBJ432" s="570"/>
      <c r="TBK432" s="570"/>
      <c r="TBL432" s="570"/>
      <c r="TBM432" s="570"/>
      <c r="TBN432" s="570"/>
      <c r="TBO432" s="570"/>
      <c r="TBP432" s="570"/>
      <c r="TBQ432" s="570"/>
      <c r="TBR432" s="570"/>
      <c r="TBS432" s="570"/>
      <c r="TBT432" s="570"/>
      <c r="TBU432" s="570"/>
      <c r="TBV432" s="570"/>
      <c r="TBW432" s="570"/>
      <c r="TBX432" s="570"/>
      <c r="TBY432" s="570"/>
      <c r="TBZ432" s="570"/>
      <c r="TCA432" s="570"/>
      <c r="TCB432" s="570"/>
      <c r="TCC432" s="570"/>
      <c r="TCD432" s="570"/>
      <c r="TCE432" s="570"/>
      <c r="TCF432" s="570"/>
      <c r="TCG432" s="570"/>
      <c r="TCH432" s="570"/>
      <c r="TCI432" s="570"/>
      <c r="TCJ432" s="570"/>
      <c r="TCK432" s="570"/>
      <c r="TCL432" s="570"/>
      <c r="TCM432" s="570"/>
      <c r="TCN432" s="570"/>
      <c r="TCO432" s="570"/>
      <c r="TCP432" s="570"/>
      <c r="TCQ432" s="570"/>
      <c r="TCR432" s="570"/>
      <c r="TCS432" s="570"/>
      <c r="TCT432" s="570"/>
      <c r="TCU432" s="570"/>
      <c r="TCV432" s="570"/>
      <c r="TCW432" s="570"/>
      <c r="TCX432" s="570"/>
      <c r="TCY432" s="570"/>
      <c r="TCZ432" s="570"/>
      <c r="TDA432" s="570"/>
      <c r="TDB432" s="570"/>
      <c r="TDC432" s="570"/>
      <c r="TDD432" s="570"/>
      <c r="TDE432" s="570"/>
      <c r="TDF432" s="570"/>
      <c r="TDG432" s="570"/>
      <c r="TDH432" s="570"/>
      <c r="TDI432" s="570"/>
      <c r="TDJ432" s="570"/>
      <c r="TDK432" s="570"/>
      <c r="TDL432" s="570"/>
      <c r="TDM432" s="570"/>
      <c r="TDN432" s="570"/>
      <c r="TDO432" s="570"/>
      <c r="TDP432" s="570"/>
      <c r="TDQ432" s="570"/>
      <c r="TDR432" s="570"/>
      <c r="TDS432" s="570"/>
      <c r="TDT432" s="570"/>
      <c r="TDU432" s="570"/>
      <c r="TDV432" s="570"/>
      <c r="TDW432" s="570"/>
      <c r="TDX432" s="570"/>
      <c r="TDY432" s="570"/>
      <c r="TDZ432" s="570"/>
      <c r="TEA432" s="570"/>
      <c r="TEB432" s="570"/>
      <c r="TEC432" s="570"/>
      <c r="TED432" s="570"/>
      <c r="TEE432" s="570"/>
      <c r="TEF432" s="570"/>
      <c r="TEG432" s="570"/>
      <c r="TEH432" s="570"/>
      <c r="TEI432" s="570"/>
      <c r="TEJ432" s="570"/>
      <c r="TEK432" s="570"/>
      <c r="TEL432" s="570"/>
      <c r="TEM432" s="570"/>
      <c r="TEN432" s="570"/>
      <c r="TEO432" s="570"/>
      <c r="TEP432" s="570"/>
      <c r="TEQ432" s="570"/>
      <c r="TER432" s="570"/>
      <c r="TES432" s="570"/>
      <c r="TET432" s="570"/>
      <c r="TEU432" s="570"/>
      <c r="TEV432" s="570"/>
      <c r="TEW432" s="570"/>
      <c r="TEX432" s="570"/>
      <c r="TEY432" s="570"/>
      <c r="TEZ432" s="570"/>
      <c r="TFA432" s="570"/>
      <c r="TFB432" s="570"/>
      <c r="TFC432" s="570"/>
      <c r="TFD432" s="570"/>
      <c r="TFE432" s="570"/>
      <c r="TFF432" s="570"/>
      <c r="TFG432" s="570"/>
      <c r="TFH432" s="570"/>
      <c r="TFI432" s="570"/>
      <c r="TFJ432" s="570"/>
      <c r="TFK432" s="570"/>
      <c r="TFL432" s="570"/>
      <c r="TFM432" s="570"/>
      <c r="TFN432" s="570"/>
      <c r="TFO432" s="570"/>
      <c r="TFP432" s="570"/>
      <c r="TFQ432" s="570"/>
      <c r="TFR432" s="570"/>
      <c r="TFS432" s="570"/>
      <c r="TFT432" s="570"/>
      <c r="TFU432" s="570"/>
      <c r="TFV432" s="570"/>
      <c r="TFW432" s="570"/>
      <c r="TFX432" s="570"/>
      <c r="TFY432" s="570"/>
      <c r="TFZ432" s="570"/>
      <c r="TGA432" s="570"/>
      <c r="TGB432" s="570"/>
      <c r="TGC432" s="570"/>
      <c r="TGD432" s="570"/>
      <c r="TGE432" s="570"/>
      <c r="TGF432" s="570"/>
      <c r="TGG432" s="570"/>
      <c r="TGH432" s="570"/>
      <c r="TGI432" s="570"/>
      <c r="TGJ432" s="570"/>
      <c r="TGK432" s="570"/>
      <c r="TGL432" s="570"/>
      <c r="TGM432" s="570"/>
      <c r="TGN432" s="570"/>
      <c r="TGO432" s="570"/>
      <c r="TGP432" s="570"/>
      <c r="TGQ432" s="570"/>
      <c r="TGR432" s="570"/>
      <c r="TGS432" s="570"/>
      <c r="TGT432" s="570"/>
      <c r="TGU432" s="570"/>
      <c r="TGV432" s="570"/>
      <c r="TGW432" s="570"/>
      <c r="TGX432" s="570"/>
      <c r="TGY432" s="570"/>
      <c r="TGZ432" s="570"/>
      <c r="THA432" s="570"/>
      <c r="THB432" s="570"/>
      <c r="THC432" s="570"/>
      <c r="THD432" s="570"/>
      <c r="THE432" s="570"/>
      <c r="THF432" s="570"/>
      <c r="THG432" s="570"/>
      <c r="THH432" s="570"/>
      <c r="THI432" s="570"/>
      <c r="THJ432" s="570"/>
      <c r="THK432" s="570"/>
      <c r="THL432" s="570"/>
      <c r="THM432" s="570"/>
      <c r="THN432" s="570"/>
      <c r="THO432" s="570"/>
      <c r="THP432" s="570"/>
      <c r="THQ432" s="570"/>
      <c r="THR432" s="570"/>
      <c r="THS432" s="570"/>
      <c r="THT432" s="570"/>
      <c r="THU432" s="570"/>
      <c r="THV432" s="570"/>
      <c r="THW432" s="570"/>
      <c r="THX432" s="570"/>
      <c r="THY432" s="570"/>
      <c r="THZ432" s="570"/>
      <c r="TIA432" s="570"/>
      <c r="TIB432" s="570"/>
      <c r="TIC432" s="570"/>
      <c r="TID432" s="570"/>
      <c r="TIE432" s="570"/>
      <c r="TIF432" s="570"/>
      <c r="TIG432" s="570"/>
      <c r="TIH432" s="570"/>
      <c r="TII432" s="570"/>
      <c r="TIJ432" s="570"/>
      <c r="TIK432" s="570"/>
      <c r="TIL432" s="570"/>
      <c r="TIM432" s="570"/>
      <c r="TIN432" s="570"/>
      <c r="TIO432" s="570"/>
      <c r="TIP432" s="570"/>
      <c r="TIQ432" s="570"/>
      <c r="TIR432" s="570"/>
      <c r="TIS432" s="570"/>
      <c r="TIT432" s="570"/>
      <c r="TIU432" s="570"/>
      <c r="TIV432" s="570"/>
      <c r="TIW432" s="570"/>
      <c r="TIX432" s="570"/>
      <c r="TIY432" s="570"/>
      <c r="TIZ432" s="570"/>
      <c r="TJA432" s="570"/>
      <c r="TJB432" s="570"/>
      <c r="TJC432" s="570"/>
      <c r="TJD432" s="570"/>
      <c r="TJE432" s="570"/>
      <c r="TJF432" s="570"/>
      <c r="TJG432" s="570"/>
      <c r="TJH432" s="570"/>
      <c r="TJI432" s="570"/>
      <c r="TJJ432" s="570"/>
      <c r="TJK432" s="570"/>
      <c r="TJL432" s="570"/>
      <c r="TJM432" s="570"/>
      <c r="TJN432" s="570"/>
      <c r="TJO432" s="570"/>
      <c r="TJP432" s="570"/>
      <c r="TJQ432" s="570"/>
      <c r="TJR432" s="570"/>
      <c r="TJS432" s="570"/>
      <c r="TJT432" s="570"/>
      <c r="TJU432" s="570"/>
      <c r="TJV432" s="570"/>
      <c r="TJW432" s="570"/>
      <c r="TJX432" s="570"/>
      <c r="TJY432" s="570"/>
      <c r="TJZ432" s="570"/>
      <c r="TKA432" s="570"/>
      <c r="TKB432" s="570"/>
      <c r="TKC432" s="570"/>
      <c r="TKD432" s="570"/>
      <c r="TKE432" s="570"/>
      <c r="TKF432" s="570"/>
      <c r="TKG432" s="570"/>
      <c r="TKH432" s="570"/>
      <c r="TKI432" s="570"/>
      <c r="TKJ432" s="570"/>
      <c r="TKK432" s="570"/>
      <c r="TKL432" s="570"/>
      <c r="TKM432" s="570"/>
      <c r="TKN432" s="570"/>
      <c r="TKO432" s="570"/>
      <c r="TKP432" s="570"/>
      <c r="TKQ432" s="570"/>
      <c r="TKR432" s="570"/>
      <c r="TKS432" s="570"/>
      <c r="TKT432" s="570"/>
      <c r="TKU432" s="570"/>
      <c r="TKV432" s="570"/>
      <c r="TKW432" s="570"/>
      <c r="TKX432" s="570"/>
      <c r="TKY432" s="570"/>
      <c r="TKZ432" s="570"/>
      <c r="TLA432" s="570"/>
      <c r="TLB432" s="570"/>
      <c r="TLC432" s="570"/>
      <c r="TLD432" s="570"/>
      <c r="TLE432" s="570"/>
      <c r="TLF432" s="570"/>
      <c r="TLG432" s="570"/>
      <c r="TLH432" s="570"/>
      <c r="TLI432" s="570"/>
      <c r="TLJ432" s="570"/>
      <c r="TLK432" s="570"/>
      <c r="TLL432" s="570"/>
      <c r="TLM432" s="570"/>
      <c r="TLN432" s="570"/>
      <c r="TLO432" s="570"/>
      <c r="TLP432" s="570"/>
      <c r="TLQ432" s="570"/>
      <c r="TLR432" s="570"/>
      <c r="TLS432" s="570"/>
      <c r="TLT432" s="570"/>
      <c r="TLU432" s="570"/>
      <c r="TLV432" s="570"/>
      <c r="TLW432" s="570"/>
      <c r="TLX432" s="570"/>
      <c r="TLY432" s="570"/>
      <c r="TLZ432" s="570"/>
      <c r="TMA432" s="570"/>
      <c r="TMB432" s="570"/>
      <c r="TMC432" s="570"/>
      <c r="TMD432" s="570"/>
      <c r="TME432" s="570"/>
      <c r="TMF432" s="570"/>
      <c r="TMG432" s="570"/>
      <c r="TMH432" s="570"/>
      <c r="TMI432" s="570"/>
      <c r="TMJ432" s="570"/>
      <c r="TMK432" s="570"/>
      <c r="TML432" s="570"/>
      <c r="TMM432" s="570"/>
      <c r="TMN432" s="570"/>
      <c r="TMO432" s="570"/>
      <c r="TMP432" s="570"/>
      <c r="TMQ432" s="570"/>
      <c r="TMR432" s="570"/>
      <c r="TMS432" s="570"/>
      <c r="TMT432" s="570"/>
      <c r="TMU432" s="570"/>
      <c r="TMV432" s="570"/>
      <c r="TMW432" s="570"/>
      <c r="TMX432" s="570"/>
      <c r="TMY432" s="570"/>
      <c r="TMZ432" s="570"/>
      <c r="TNA432" s="570"/>
      <c r="TNB432" s="570"/>
      <c r="TNC432" s="570"/>
      <c r="TND432" s="570"/>
      <c r="TNE432" s="570"/>
      <c r="TNF432" s="570"/>
      <c r="TNG432" s="570"/>
      <c r="TNH432" s="570"/>
      <c r="TNI432" s="570"/>
      <c r="TNJ432" s="570"/>
      <c r="TNK432" s="570"/>
      <c r="TNL432" s="570"/>
      <c r="TNM432" s="570"/>
      <c r="TNN432" s="570"/>
      <c r="TNO432" s="570"/>
      <c r="TNP432" s="570"/>
      <c r="TNQ432" s="570"/>
      <c r="TNR432" s="570"/>
      <c r="TNS432" s="570"/>
      <c r="TNT432" s="570"/>
      <c r="TNU432" s="570"/>
      <c r="TNV432" s="570"/>
      <c r="TNW432" s="570"/>
      <c r="TNX432" s="570"/>
      <c r="TNY432" s="570"/>
      <c r="TNZ432" s="570"/>
      <c r="TOA432" s="570"/>
      <c r="TOB432" s="570"/>
      <c r="TOC432" s="570"/>
      <c r="TOD432" s="570"/>
      <c r="TOE432" s="570"/>
      <c r="TOF432" s="570"/>
      <c r="TOG432" s="570"/>
      <c r="TOH432" s="570"/>
      <c r="TOI432" s="570"/>
      <c r="TOJ432" s="570"/>
      <c r="TOK432" s="570"/>
      <c r="TOL432" s="570"/>
      <c r="TOM432" s="570"/>
      <c r="TON432" s="570"/>
      <c r="TOO432" s="570"/>
      <c r="TOP432" s="570"/>
      <c r="TOQ432" s="570"/>
      <c r="TOR432" s="570"/>
      <c r="TOS432" s="570"/>
      <c r="TOT432" s="570"/>
      <c r="TOU432" s="570"/>
      <c r="TOV432" s="570"/>
      <c r="TOW432" s="570"/>
      <c r="TOX432" s="570"/>
      <c r="TOY432" s="570"/>
      <c r="TOZ432" s="570"/>
      <c r="TPA432" s="570"/>
      <c r="TPB432" s="570"/>
      <c r="TPC432" s="570"/>
      <c r="TPD432" s="570"/>
      <c r="TPE432" s="570"/>
      <c r="TPF432" s="570"/>
      <c r="TPG432" s="570"/>
      <c r="TPH432" s="570"/>
      <c r="TPI432" s="570"/>
      <c r="TPJ432" s="570"/>
      <c r="TPK432" s="570"/>
      <c r="TPL432" s="570"/>
      <c r="TPM432" s="570"/>
      <c r="TPN432" s="570"/>
      <c r="TPO432" s="570"/>
      <c r="TPP432" s="570"/>
      <c r="TPQ432" s="570"/>
      <c r="TPR432" s="570"/>
      <c r="TPS432" s="570"/>
      <c r="TPT432" s="570"/>
      <c r="TPU432" s="570"/>
      <c r="TPV432" s="570"/>
      <c r="TPW432" s="570"/>
      <c r="TPX432" s="570"/>
      <c r="TPY432" s="570"/>
      <c r="TPZ432" s="570"/>
      <c r="TQA432" s="570"/>
      <c r="TQB432" s="570"/>
      <c r="TQC432" s="570"/>
      <c r="TQD432" s="570"/>
      <c r="TQE432" s="570"/>
      <c r="TQF432" s="570"/>
      <c r="TQG432" s="570"/>
      <c r="TQH432" s="570"/>
      <c r="TQI432" s="570"/>
      <c r="TQJ432" s="570"/>
      <c r="TQK432" s="570"/>
      <c r="TQL432" s="570"/>
      <c r="TQM432" s="570"/>
      <c r="TQN432" s="570"/>
      <c r="TQO432" s="570"/>
      <c r="TQP432" s="570"/>
      <c r="TQQ432" s="570"/>
      <c r="TQR432" s="570"/>
      <c r="TQS432" s="570"/>
      <c r="TQT432" s="570"/>
      <c r="TQU432" s="570"/>
      <c r="TQV432" s="570"/>
      <c r="TQW432" s="570"/>
      <c r="TQX432" s="570"/>
      <c r="TQY432" s="570"/>
      <c r="TQZ432" s="570"/>
      <c r="TRA432" s="570"/>
      <c r="TRB432" s="570"/>
      <c r="TRC432" s="570"/>
      <c r="TRD432" s="570"/>
      <c r="TRE432" s="570"/>
      <c r="TRF432" s="570"/>
      <c r="TRG432" s="570"/>
      <c r="TRH432" s="570"/>
      <c r="TRI432" s="570"/>
      <c r="TRJ432" s="570"/>
      <c r="TRK432" s="570"/>
      <c r="TRL432" s="570"/>
      <c r="TRM432" s="570"/>
      <c r="TRN432" s="570"/>
      <c r="TRO432" s="570"/>
      <c r="TRP432" s="570"/>
      <c r="TRQ432" s="570"/>
      <c r="TRR432" s="570"/>
      <c r="TRS432" s="570"/>
      <c r="TRT432" s="570"/>
      <c r="TRU432" s="570"/>
      <c r="TRV432" s="570"/>
      <c r="TRW432" s="570"/>
      <c r="TRX432" s="570"/>
      <c r="TRY432" s="570"/>
      <c r="TRZ432" s="570"/>
      <c r="TSA432" s="570"/>
      <c r="TSB432" s="570"/>
      <c r="TSC432" s="570"/>
      <c r="TSD432" s="570"/>
      <c r="TSE432" s="570"/>
      <c r="TSF432" s="570"/>
      <c r="TSG432" s="570"/>
      <c r="TSH432" s="570"/>
      <c r="TSI432" s="570"/>
      <c r="TSJ432" s="570"/>
      <c r="TSK432" s="570"/>
      <c r="TSL432" s="570"/>
      <c r="TSM432" s="570"/>
      <c r="TSN432" s="570"/>
      <c r="TSO432" s="570"/>
      <c r="TSP432" s="570"/>
      <c r="TSQ432" s="570"/>
      <c r="TSR432" s="570"/>
      <c r="TSS432" s="570"/>
      <c r="TST432" s="570"/>
      <c r="TSU432" s="570"/>
      <c r="TSV432" s="570"/>
      <c r="TSW432" s="570"/>
      <c r="TSX432" s="570"/>
      <c r="TSY432" s="570"/>
      <c r="TSZ432" s="570"/>
      <c r="TTA432" s="570"/>
      <c r="TTB432" s="570"/>
      <c r="TTC432" s="570"/>
      <c r="TTD432" s="570"/>
      <c r="TTE432" s="570"/>
      <c r="TTF432" s="570"/>
      <c r="TTG432" s="570"/>
      <c r="TTH432" s="570"/>
      <c r="TTI432" s="570"/>
      <c r="TTJ432" s="570"/>
      <c r="TTK432" s="570"/>
      <c r="TTL432" s="570"/>
      <c r="TTM432" s="570"/>
      <c r="TTN432" s="570"/>
      <c r="TTO432" s="570"/>
      <c r="TTP432" s="570"/>
      <c r="TTQ432" s="570"/>
      <c r="TTR432" s="570"/>
      <c r="TTS432" s="570"/>
      <c r="TTT432" s="570"/>
      <c r="TTU432" s="570"/>
      <c r="TTV432" s="570"/>
      <c r="TTW432" s="570"/>
      <c r="TTX432" s="570"/>
      <c r="TTY432" s="570"/>
      <c r="TTZ432" s="570"/>
      <c r="TUA432" s="570"/>
      <c r="TUB432" s="570"/>
      <c r="TUC432" s="570"/>
      <c r="TUD432" s="570"/>
      <c r="TUE432" s="570"/>
      <c r="TUF432" s="570"/>
      <c r="TUG432" s="570"/>
      <c r="TUH432" s="570"/>
      <c r="TUI432" s="570"/>
      <c r="TUJ432" s="570"/>
      <c r="TUK432" s="570"/>
      <c r="TUL432" s="570"/>
      <c r="TUM432" s="570"/>
      <c r="TUN432" s="570"/>
      <c r="TUO432" s="570"/>
      <c r="TUP432" s="570"/>
      <c r="TUQ432" s="570"/>
      <c r="TUR432" s="570"/>
      <c r="TUS432" s="570"/>
      <c r="TUT432" s="570"/>
      <c r="TUU432" s="570"/>
      <c r="TUV432" s="570"/>
      <c r="TUW432" s="570"/>
      <c r="TUX432" s="570"/>
      <c r="TUY432" s="570"/>
      <c r="TUZ432" s="570"/>
      <c r="TVA432" s="570"/>
      <c r="TVB432" s="570"/>
      <c r="TVC432" s="570"/>
      <c r="TVD432" s="570"/>
      <c r="TVE432" s="570"/>
      <c r="TVF432" s="570"/>
      <c r="TVG432" s="570"/>
      <c r="TVH432" s="570"/>
      <c r="TVI432" s="570"/>
      <c r="TVJ432" s="570"/>
      <c r="TVK432" s="570"/>
      <c r="TVL432" s="570"/>
      <c r="TVM432" s="570"/>
      <c r="TVN432" s="570"/>
      <c r="TVO432" s="570"/>
      <c r="TVP432" s="570"/>
      <c r="TVQ432" s="570"/>
      <c r="TVR432" s="570"/>
      <c r="TVS432" s="570"/>
      <c r="TVT432" s="570"/>
      <c r="TVU432" s="570"/>
      <c r="TVV432" s="570"/>
      <c r="TVW432" s="570"/>
      <c r="TVX432" s="570"/>
      <c r="TVY432" s="570"/>
      <c r="TVZ432" s="570"/>
      <c r="TWA432" s="570"/>
      <c r="TWB432" s="570"/>
      <c r="TWC432" s="570"/>
      <c r="TWD432" s="570"/>
      <c r="TWE432" s="570"/>
      <c r="TWF432" s="570"/>
      <c r="TWG432" s="570"/>
      <c r="TWH432" s="570"/>
      <c r="TWI432" s="570"/>
      <c r="TWJ432" s="570"/>
      <c r="TWK432" s="570"/>
      <c r="TWL432" s="570"/>
      <c r="TWM432" s="570"/>
      <c r="TWN432" s="570"/>
      <c r="TWO432" s="570"/>
      <c r="TWP432" s="570"/>
      <c r="TWQ432" s="570"/>
      <c r="TWR432" s="570"/>
      <c r="TWS432" s="570"/>
      <c r="TWT432" s="570"/>
      <c r="TWU432" s="570"/>
      <c r="TWV432" s="570"/>
      <c r="TWW432" s="570"/>
      <c r="TWX432" s="570"/>
      <c r="TWY432" s="570"/>
      <c r="TWZ432" s="570"/>
      <c r="TXA432" s="570"/>
      <c r="TXB432" s="570"/>
      <c r="TXC432" s="570"/>
      <c r="TXD432" s="570"/>
      <c r="TXE432" s="570"/>
      <c r="TXF432" s="570"/>
      <c r="TXG432" s="570"/>
      <c r="TXH432" s="570"/>
      <c r="TXI432" s="570"/>
      <c r="TXJ432" s="570"/>
      <c r="TXK432" s="570"/>
      <c r="TXL432" s="570"/>
      <c r="TXM432" s="570"/>
      <c r="TXN432" s="570"/>
      <c r="TXO432" s="570"/>
      <c r="TXP432" s="570"/>
      <c r="TXQ432" s="570"/>
      <c r="TXR432" s="570"/>
      <c r="TXS432" s="570"/>
      <c r="TXT432" s="570"/>
      <c r="TXU432" s="570"/>
      <c r="TXV432" s="570"/>
      <c r="TXW432" s="570"/>
      <c r="TXX432" s="570"/>
      <c r="TXY432" s="570"/>
      <c r="TXZ432" s="570"/>
      <c r="TYA432" s="570"/>
      <c r="TYB432" s="570"/>
      <c r="TYC432" s="570"/>
      <c r="TYD432" s="570"/>
      <c r="TYE432" s="570"/>
      <c r="TYF432" s="570"/>
      <c r="TYG432" s="570"/>
      <c r="TYH432" s="570"/>
      <c r="TYI432" s="570"/>
      <c r="TYJ432" s="570"/>
      <c r="TYK432" s="570"/>
      <c r="TYL432" s="570"/>
      <c r="TYM432" s="570"/>
      <c r="TYN432" s="570"/>
      <c r="TYO432" s="570"/>
      <c r="TYP432" s="570"/>
      <c r="TYQ432" s="570"/>
      <c r="TYR432" s="570"/>
      <c r="TYS432" s="570"/>
      <c r="TYT432" s="570"/>
      <c r="TYU432" s="570"/>
      <c r="TYV432" s="570"/>
      <c r="TYW432" s="570"/>
      <c r="TYX432" s="570"/>
      <c r="TYY432" s="570"/>
      <c r="TYZ432" s="570"/>
      <c r="TZA432" s="570"/>
      <c r="TZB432" s="570"/>
      <c r="TZC432" s="570"/>
      <c r="TZD432" s="570"/>
      <c r="TZE432" s="570"/>
      <c r="TZF432" s="570"/>
      <c r="TZG432" s="570"/>
      <c r="TZH432" s="570"/>
      <c r="TZI432" s="570"/>
      <c r="TZJ432" s="570"/>
      <c r="TZK432" s="570"/>
      <c r="TZL432" s="570"/>
      <c r="TZM432" s="570"/>
      <c r="TZN432" s="570"/>
      <c r="TZO432" s="570"/>
      <c r="TZP432" s="570"/>
      <c r="TZQ432" s="570"/>
      <c r="TZR432" s="570"/>
      <c r="TZS432" s="570"/>
      <c r="TZT432" s="570"/>
      <c r="TZU432" s="570"/>
      <c r="TZV432" s="570"/>
      <c r="TZW432" s="570"/>
      <c r="TZX432" s="570"/>
      <c r="TZY432" s="570"/>
      <c r="TZZ432" s="570"/>
      <c r="UAA432" s="570"/>
      <c r="UAB432" s="570"/>
      <c r="UAC432" s="570"/>
      <c r="UAD432" s="570"/>
      <c r="UAE432" s="570"/>
      <c r="UAF432" s="570"/>
      <c r="UAG432" s="570"/>
      <c r="UAH432" s="570"/>
      <c r="UAI432" s="570"/>
      <c r="UAJ432" s="570"/>
      <c r="UAK432" s="570"/>
      <c r="UAL432" s="570"/>
      <c r="UAM432" s="570"/>
      <c r="UAN432" s="570"/>
      <c r="UAO432" s="570"/>
      <c r="UAP432" s="570"/>
      <c r="UAQ432" s="570"/>
      <c r="UAR432" s="570"/>
      <c r="UAS432" s="570"/>
      <c r="UAT432" s="570"/>
      <c r="UAU432" s="570"/>
      <c r="UAV432" s="570"/>
      <c r="UAW432" s="570"/>
      <c r="UAX432" s="570"/>
      <c r="UAY432" s="570"/>
      <c r="UAZ432" s="570"/>
      <c r="UBA432" s="570"/>
      <c r="UBB432" s="570"/>
      <c r="UBC432" s="570"/>
      <c r="UBD432" s="570"/>
      <c r="UBE432" s="570"/>
      <c r="UBF432" s="570"/>
      <c r="UBG432" s="570"/>
      <c r="UBH432" s="570"/>
      <c r="UBI432" s="570"/>
      <c r="UBJ432" s="570"/>
      <c r="UBK432" s="570"/>
      <c r="UBL432" s="570"/>
      <c r="UBM432" s="570"/>
      <c r="UBN432" s="570"/>
      <c r="UBO432" s="570"/>
      <c r="UBP432" s="570"/>
      <c r="UBQ432" s="570"/>
      <c r="UBR432" s="570"/>
      <c r="UBS432" s="570"/>
      <c r="UBT432" s="570"/>
      <c r="UBU432" s="570"/>
      <c r="UBV432" s="570"/>
      <c r="UBW432" s="570"/>
      <c r="UBX432" s="570"/>
      <c r="UBY432" s="570"/>
      <c r="UBZ432" s="570"/>
      <c r="UCA432" s="570"/>
      <c r="UCB432" s="570"/>
      <c r="UCC432" s="570"/>
      <c r="UCD432" s="570"/>
      <c r="UCE432" s="570"/>
      <c r="UCF432" s="570"/>
      <c r="UCG432" s="570"/>
      <c r="UCH432" s="570"/>
      <c r="UCI432" s="570"/>
      <c r="UCJ432" s="570"/>
      <c r="UCK432" s="570"/>
      <c r="UCL432" s="570"/>
      <c r="UCM432" s="570"/>
      <c r="UCN432" s="570"/>
      <c r="UCO432" s="570"/>
      <c r="UCP432" s="570"/>
      <c r="UCQ432" s="570"/>
      <c r="UCR432" s="570"/>
      <c r="UCS432" s="570"/>
      <c r="UCT432" s="570"/>
      <c r="UCU432" s="570"/>
      <c r="UCV432" s="570"/>
      <c r="UCW432" s="570"/>
      <c r="UCX432" s="570"/>
      <c r="UCY432" s="570"/>
      <c r="UCZ432" s="570"/>
      <c r="UDA432" s="570"/>
      <c r="UDB432" s="570"/>
      <c r="UDC432" s="570"/>
      <c r="UDD432" s="570"/>
      <c r="UDE432" s="570"/>
      <c r="UDF432" s="570"/>
      <c r="UDG432" s="570"/>
      <c r="UDH432" s="570"/>
      <c r="UDI432" s="570"/>
      <c r="UDJ432" s="570"/>
      <c r="UDK432" s="570"/>
      <c r="UDL432" s="570"/>
      <c r="UDM432" s="570"/>
      <c r="UDN432" s="570"/>
      <c r="UDO432" s="570"/>
      <c r="UDP432" s="570"/>
      <c r="UDQ432" s="570"/>
      <c r="UDR432" s="570"/>
      <c r="UDS432" s="570"/>
      <c r="UDT432" s="570"/>
      <c r="UDU432" s="570"/>
      <c r="UDV432" s="570"/>
      <c r="UDW432" s="570"/>
      <c r="UDX432" s="570"/>
      <c r="UDY432" s="570"/>
      <c r="UDZ432" s="570"/>
      <c r="UEA432" s="570"/>
      <c r="UEB432" s="570"/>
      <c r="UEC432" s="570"/>
      <c r="UED432" s="570"/>
      <c r="UEE432" s="570"/>
      <c r="UEF432" s="570"/>
      <c r="UEG432" s="570"/>
      <c r="UEH432" s="570"/>
      <c r="UEI432" s="570"/>
      <c r="UEJ432" s="570"/>
      <c r="UEK432" s="570"/>
      <c r="UEL432" s="570"/>
      <c r="UEM432" s="570"/>
      <c r="UEN432" s="570"/>
      <c r="UEO432" s="570"/>
      <c r="UEP432" s="570"/>
      <c r="UEQ432" s="570"/>
      <c r="UER432" s="570"/>
      <c r="UES432" s="570"/>
      <c r="UET432" s="570"/>
      <c r="UEU432" s="570"/>
      <c r="UEV432" s="570"/>
      <c r="UEW432" s="570"/>
      <c r="UEX432" s="570"/>
      <c r="UEY432" s="570"/>
      <c r="UEZ432" s="570"/>
      <c r="UFA432" s="570"/>
      <c r="UFB432" s="570"/>
      <c r="UFC432" s="570"/>
      <c r="UFD432" s="570"/>
      <c r="UFE432" s="570"/>
      <c r="UFF432" s="570"/>
      <c r="UFG432" s="570"/>
      <c r="UFH432" s="570"/>
      <c r="UFI432" s="570"/>
      <c r="UFJ432" s="570"/>
      <c r="UFK432" s="570"/>
      <c r="UFL432" s="570"/>
      <c r="UFM432" s="570"/>
      <c r="UFN432" s="570"/>
      <c r="UFO432" s="570"/>
      <c r="UFP432" s="570"/>
      <c r="UFQ432" s="570"/>
      <c r="UFR432" s="570"/>
      <c r="UFS432" s="570"/>
      <c r="UFT432" s="570"/>
      <c r="UFU432" s="570"/>
      <c r="UFV432" s="570"/>
      <c r="UFW432" s="570"/>
      <c r="UFX432" s="570"/>
      <c r="UFY432" s="570"/>
      <c r="UFZ432" s="570"/>
      <c r="UGA432" s="570"/>
      <c r="UGB432" s="570"/>
      <c r="UGC432" s="570"/>
      <c r="UGD432" s="570"/>
      <c r="UGE432" s="570"/>
      <c r="UGF432" s="570"/>
      <c r="UGG432" s="570"/>
      <c r="UGH432" s="570"/>
      <c r="UGI432" s="570"/>
      <c r="UGJ432" s="570"/>
      <c r="UGK432" s="570"/>
      <c r="UGL432" s="570"/>
      <c r="UGM432" s="570"/>
      <c r="UGN432" s="570"/>
      <c r="UGO432" s="570"/>
      <c r="UGP432" s="570"/>
      <c r="UGQ432" s="570"/>
      <c r="UGR432" s="570"/>
      <c r="UGS432" s="570"/>
      <c r="UGT432" s="570"/>
      <c r="UGU432" s="570"/>
      <c r="UGV432" s="570"/>
      <c r="UGW432" s="570"/>
      <c r="UGX432" s="570"/>
      <c r="UGY432" s="570"/>
      <c r="UGZ432" s="570"/>
      <c r="UHA432" s="570"/>
      <c r="UHB432" s="570"/>
      <c r="UHC432" s="570"/>
      <c r="UHD432" s="570"/>
      <c r="UHE432" s="570"/>
      <c r="UHF432" s="570"/>
      <c r="UHG432" s="570"/>
      <c r="UHH432" s="570"/>
      <c r="UHI432" s="570"/>
      <c r="UHJ432" s="570"/>
      <c r="UHK432" s="570"/>
      <c r="UHL432" s="570"/>
      <c r="UHM432" s="570"/>
      <c r="UHN432" s="570"/>
      <c r="UHO432" s="570"/>
      <c r="UHP432" s="570"/>
      <c r="UHQ432" s="570"/>
      <c r="UHR432" s="570"/>
      <c r="UHS432" s="570"/>
      <c r="UHT432" s="570"/>
      <c r="UHU432" s="570"/>
      <c r="UHV432" s="570"/>
      <c r="UHW432" s="570"/>
      <c r="UHX432" s="570"/>
      <c r="UHY432" s="570"/>
      <c r="UHZ432" s="570"/>
      <c r="UIA432" s="570"/>
      <c r="UIB432" s="570"/>
      <c r="UIC432" s="570"/>
      <c r="UID432" s="570"/>
      <c r="UIE432" s="570"/>
      <c r="UIF432" s="570"/>
      <c r="UIG432" s="570"/>
      <c r="UIH432" s="570"/>
      <c r="UII432" s="570"/>
      <c r="UIJ432" s="570"/>
      <c r="UIK432" s="570"/>
      <c r="UIL432" s="570"/>
      <c r="UIM432" s="570"/>
      <c r="UIN432" s="570"/>
      <c r="UIO432" s="570"/>
      <c r="UIP432" s="570"/>
      <c r="UIQ432" s="570"/>
      <c r="UIR432" s="570"/>
      <c r="UIS432" s="570"/>
      <c r="UIT432" s="570"/>
      <c r="UIU432" s="570"/>
      <c r="UIV432" s="570"/>
      <c r="UIW432" s="570"/>
      <c r="UIX432" s="570"/>
      <c r="UIY432" s="570"/>
      <c r="UIZ432" s="570"/>
      <c r="UJA432" s="570"/>
      <c r="UJB432" s="570"/>
      <c r="UJC432" s="570"/>
      <c r="UJD432" s="570"/>
      <c r="UJE432" s="570"/>
      <c r="UJF432" s="570"/>
      <c r="UJG432" s="570"/>
      <c r="UJH432" s="570"/>
      <c r="UJI432" s="570"/>
      <c r="UJJ432" s="570"/>
      <c r="UJK432" s="570"/>
      <c r="UJL432" s="570"/>
      <c r="UJM432" s="570"/>
      <c r="UJN432" s="570"/>
      <c r="UJO432" s="570"/>
      <c r="UJP432" s="570"/>
      <c r="UJQ432" s="570"/>
      <c r="UJR432" s="570"/>
      <c r="UJS432" s="570"/>
      <c r="UJT432" s="570"/>
      <c r="UJU432" s="570"/>
      <c r="UJV432" s="570"/>
      <c r="UJW432" s="570"/>
      <c r="UJX432" s="570"/>
      <c r="UJY432" s="570"/>
      <c r="UJZ432" s="570"/>
      <c r="UKA432" s="570"/>
      <c r="UKB432" s="570"/>
      <c r="UKC432" s="570"/>
      <c r="UKD432" s="570"/>
      <c r="UKE432" s="570"/>
      <c r="UKF432" s="570"/>
      <c r="UKG432" s="570"/>
      <c r="UKH432" s="570"/>
      <c r="UKI432" s="570"/>
      <c r="UKJ432" s="570"/>
      <c r="UKK432" s="570"/>
      <c r="UKL432" s="570"/>
      <c r="UKM432" s="570"/>
      <c r="UKN432" s="570"/>
      <c r="UKO432" s="570"/>
      <c r="UKP432" s="570"/>
      <c r="UKQ432" s="570"/>
      <c r="UKR432" s="570"/>
      <c r="UKS432" s="570"/>
      <c r="UKT432" s="570"/>
      <c r="UKU432" s="570"/>
      <c r="UKV432" s="570"/>
      <c r="UKW432" s="570"/>
      <c r="UKX432" s="570"/>
      <c r="UKY432" s="570"/>
      <c r="UKZ432" s="570"/>
      <c r="ULA432" s="570"/>
      <c r="ULB432" s="570"/>
      <c r="ULC432" s="570"/>
      <c r="ULD432" s="570"/>
      <c r="ULE432" s="570"/>
      <c r="ULF432" s="570"/>
      <c r="ULG432" s="570"/>
      <c r="ULH432" s="570"/>
      <c r="ULI432" s="570"/>
      <c r="ULJ432" s="570"/>
      <c r="ULK432" s="570"/>
      <c r="ULL432" s="570"/>
      <c r="ULM432" s="570"/>
      <c r="ULN432" s="570"/>
      <c r="ULO432" s="570"/>
      <c r="ULP432" s="570"/>
      <c r="ULQ432" s="570"/>
      <c r="ULR432" s="570"/>
      <c r="ULS432" s="570"/>
      <c r="ULT432" s="570"/>
      <c r="ULU432" s="570"/>
      <c r="ULV432" s="570"/>
      <c r="ULW432" s="570"/>
      <c r="ULX432" s="570"/>
      <c r="ULY432" s="570"/>
      <c r="ULZ432" s="570"/>
      <c r="UMA432" s="570"/>
      <c r="UMB432" s="570"/>
      <c r="UMC432" s="570"/>
      <c r="UMD432" s="570"/>
      <c r="UME432" s="570"/>
      <c r="UMF432" s="570"/>
      <c r="UMG432" s="570"/>
      <c r="UMH432" s="570"/>
      <c r="UMI432" s="570"/>
      <c r="UMJ432" s="570"/>
      <c r="UMK432" s="570"/>
      <c r="UML432" s="570"/>
      <c r="UMM432" s="570"/>
      <c r="UMN432" s="570"/>
      <c r="UMO432" s="570"/>
      <c r="UMP432" s="570"/>
      <c r="UMQ432" s="570"/>
      <c r="UMR432" s="570"/>
      <c r="UMS432" s="570"/>
      <c r="UMT432" s="570"/>
      <c r="UMU432" s="570"/>
      <c r="UMV432" s="570"/>
      <c r="UMW432" s="570"/>
      <c r="UMX432" s="570"/>
      <c r="UMY432" s="570"/>
      <c r="UMZ432" s="570"/>
      <c r="UNA432" s="570"/>
      <c r="UNB432" s="570"/>
      <c r="UNC432" s="570"/>
      <c r="UND432" s="570"/>
      <c r="UNE432" s="570"/>
      <c r="UNF432" s="570"/>
      <c r="UNG432" s="570"/>
      <c r="UNH432" s="570"/>
      <c r="UNI432" s="570"/>
      <c r="UNJ432" s="570"/>
      <c r="UNK432" s="570"/>
      <c r="UNL432" s="570"/>
      <c r="UNM432" s="570"/>
      <c r="UNN432" s="570"/>
      <c r="UNO432" s="570"/>
      <c r="UNP432" s="570"/>
      <c r="UNQ432" s="570"/>
      <c r="UNR432" s="570"/>
      <c r="UNS432" s="570"/>
      <c r="UNT432" s="570"/>
      <c r="UNU432" s="570"/>
      <c r="UNV432" s="570"/>
      <c r="UNW432" s="570"/>
      <c r="UNX432" s="570"/>
      <c r="UNY432" s="570"/>
      <c r="UNZ432" s="570"/>
      <c r="UOA432" s="570"/>
      <c r="UOB432" s="570"/>
      <c r="UOC432" s="570"/>
      <c r="UOD432" s="570"/>
      <c r="UOE432" s="570"/>
      <c r="UOF432" s="570"/>
      <c r="UOG432" s="570"/>
      <c r="UOH432" s="570"/>
      <c r="UOI432" s="570"/>
      <c r="UOJ432" s="570"/>
      <c r="UOK432" s="570"/>
      <c r="UOL432" s="570"/>
      <c r="UOM432" s="570"/>
      <c r="UON432" s="570"/>
      <c r="UOO432" s="570"/>
      <c r="UOP432" s="570"/>
      <c r="UOQ432" s="570"/>
      <c r="UOR432" s="570"/>
      <c r="UOS432" s="570"/>
      <c r="UOT432" s="570"/>
      <c r="UOU432" s="570"/>
      <c r="UOV432" s="570"/>
      <c r="UOW432" s="570"/>
      <c r="UOX432" s="570"/>
      <c r="UOY432" s="570"/>
      <c r="UOZ432" s="570"/>
      <c r="UPA432" s="570"/>
      <c r="UPB432" s="570"/>
      <c r="UPC432" s="570"/>
      <c r="UPD432" s="570"/>
      <c r="UPE432" s="570"/>
      <c r="UPF432" s="570"/>
      <c r="UPG432" s="570"/>
      <c r="UPH432" s="570"/>
      <c r="UPI432" s="570"/>
      <c r="UPJ432" s="570"/>
      <c r="UPK432" s="570"/>
      <c r="UPL432" s="570"/>
      <c r="UPM432" s="570"/>
      <c r="UPN432" s="570"/>
      <c r="UPO432" s="570"/>
      <c r="UPP432" s="570"/>
      <c r="UPQ432" s="570"/>
      <c r="UPR432" s="570"/>
      <c r="UPS432" s="570"/>
      <c r="UPT432" s="570"/>
      <c r="UPU432" s="570"/>
      <c r="UPV432" s="570"/>
      <c r="UPW432" s="570"/>
      <c r="UPX432" s="570"/>
      <c r="UPY432" s="570"/>
      <c r="UPZ432" s="570"/>
      <c r="UQA432" s="570"/>
      <c r="UQB432" s="570"/>
      <c r="UQC432" s="570"/>
      <c r="UQD432" s="570"/>
      <c r="UQE432" s="570"/>
      <c r="UQF432" s="570"/>
      <c r="UQG432" s="570"/>
      <c r="UQH432" s="570"/>
      <c r="UQI432" s="570"/>
      <c r="UQJ432" s="570"/>
      <c r="UQK432" s="570"/>
      <c r="UQL432" s="570"/>
      <c r="UQM432" s="570"/>
      <c r="UQN432" s="570"/>
      <c r="UQO432" s="570"/>
      <c r="UQP432" s="570"/>
      <c r="UQQ432" s="570"/>
      <c r="UQR432" s="570"/>
      <c r="UQS432" s="570"/>
      <c r="UQT432" s="570"/>
      <c r="UQU432" s="570"/>
      <c r="UQV432" s="570"/>
      <c r="UQW432" s="570"/>
      <c r="UQX432" s="570"/>
      <c r="UQY432" s="570"/>
      <c r="UQZ432" s="570"/>
      <c r="URA432" s="570"/>
      <c r="URB432" s="570"/>
      <c r="URC432" s="570"/>
      <c r="URD432" s="570"/>
      <c r="URE432" s="570"/>
      <c r="URF432" s="570"/>
      <c r="URG432" s="570"/>
      <c r="URH432" s="570"/>
      <c r="URI432" s="570"/>
      <c r="URJ432" s="570"/>
      <c r="URK432" s="570"/>
      <c r="URL432" s="570"/>
      <c r="URM432" s="570"/>
      <c r="URN432" s="570"/>
      <c r="URO432" s="570"/>
      <c r="URP432" s="570"/>
      <c r="URQ432" s="570"/>
      <c r="URR432" s="570"/>
      <c r="URS432" s="570"/>
      <c r="URT432" s="570"/>
      <c r="URU432" s="570"/>
      <c r="URV432" s="570"/>
      <c r="URW432" s="570"/>
      <c r="URX432" s="570"/>
      <c r="URY432" s="570"/>
      <c r="URZ432" s="570"/>
      <c r="USA432" s="570"/>
      <c r="USB432" s="570"/>
      <c r="USC432" s="570"/>
      <c r="USD432" s="570"/>
      <c r="USE432" s="570"/>
      <c r="USF432" s="570"/>
      <c r="USG432" s="570"/>
      <c r="USH432" s="570"/>
      <c r="USI432" s="570"/>
      <c r="USJ432" s="570"/>
      <c r="USK432" s="570"/>
      <c r="USL432" s="570"/>
      <c r="USM432" s="570"/>
      <c r="USN432" s="570"/>
      <c r="USO432" s="570"/>
      <c r="USP432" s="570"/>
      <c r="USQ432" s="570"/>
      <c r="USR432" s="570"/>
      <c r="USS432" s="570"/>
      <c r="UST432" s="570"/>
      <c r="USU432" s="570"/>
      <c r="USV432" s="570"/>
      <c r="USW432" s="570"/>
      <c r="USX432" s="570"/>
      <c r="USY432" s="570"/>
      <c r="USZ432" s="570"/>
      <c r="UTA432" s="570"/>
      <c r="UTB432" s="570"/>
      <c r="UTC432" s="570"/>
      <c r="UTD432" s="570"/>
      <c r="UTE432" s="570"/>
      <c r="UTF432" s="570"/>
      <c r="UTG432" s="570"/>
      <c r="UTH432" s="570"/>
      <c r="UTI432" s="570"/>
      <c r="UTJ432" s="570"/>
      <c r="UTK432" s="570"/>
      <c r="UTL432" s="570"/>
      <c r="UTM432" s="570"/>
      <c r="UTN432" s="570"/>
      <c r="UTO432" s="570"/>
      <c r="UTP432" s="570"/>
      <c r="UTQ432" s="570"/>
      <c r="UTR432" s="570"/>
      <c r="UTS432" s="570"/>
      <c r="UTT432" s="570"/>
      <c r="UTU432" s="570"/>
      <c r="UTV432" s="570"/>
      <c r="UTW432" s="570"/>
      <c r="UTX432" s="570"/>
      <c r="UTY432" s="570"/>
      <c r="UTZ432" s="570"/>
      <c r="UUA432" s="570"/>
      <c r="UUB432" s="570"/>
      <c r="UUC432" s="570"/>
      <c r="UUD432" s="570"/>
      <c r="UUE432" s="570"/>
      <c r="UUF432" s="570"/>
      <c r="UUG432" s="570"/>
      <c r="UUH432" s="570"/>
      <c r="UUI432" s="570"/>
      <c r="UUJ432" s="570"/>
      <c r="UUK432" s="570"/>
      <c r="UUL432" s="570"/>
      <c r="UUM432" s="570"/>
      <c r="UUN432" s="570"/>
      <c r="UUO432" s="570"/>
      <c r="UUP432" s="570"/>
      <c r="UUQ432" s="570"/>
      <c r="UUR432" s="570"/>
      <c r="UUS432" s="570"/>
      <c r="UUT432" s="570"/>
      <c r="UUU432" s="570"/>
      <c r="UUV432" s="570"/>
      <c r="UUW432" s="570"/>
      <c r="UUX432" s="570"/>
      <c r="UUY432" s="570"/>
      <c r="UUZ432" s="570"/>
      <c r="UVA432" s="570"/>
      <c r="UVB432" s="570"/>
      <c r="UVC432" s="570"/>
      <c r="UVD432" s="570"/>
      <c r="UVE432" s="570"/>
      <c r="UVF432" s="570"/>
      <c r="UVG432" s="570"/>
      <c r="UVH432" s="570"/>
      <c r="UVI432" s="570"/>
      <c r="UVJ432" s="570"/>
      <c r="UVK432" s="570"/>
      <c r="UVL432" s="570"/>
      <c r="UVM432" s="570"/>
      <c r="UVN432" s="570"/>
      <c r="UVO432" s="570"/>
      <c r="UVP432" s="570"/>
      <c r="UVQ432" s="570"/>
      <c r="UVR432" s="570"/>
      <c r="UVS432" s="570"/>
      <c r="UVT432" s="570"/>
      <c r="UVU432" s="570"/>
      <c r="UVV432" s="570"/>
      <c r="UVW432" s="570"/>
      <c r="UVX432" s="570"/>
      <c r="UVY432" s="570"/>
      <c r="UVZ432" s="570"/>
      <c r="UWA432" s="570"/>
      <c r="UWB432" s="570"/>
      <c r="UWC432" s="570"/>
      <c r="UWD432" s="570"/>
      <c r="UWE432" s="570"/>
      <c r="UWF432" s="570"/>
      <c r="UWG432" s="570"/>
      <c r="UWH432" s="570"/>
      <c r="UWI432" s="570"/>
      <c r="UWJ432" s="570"/>
      <c r="UWK432" s="570"/>
      <c r="UWL432" s="570"/>
      <c r="UWM432" s="570"/>
      <c r="UWN432" s="570"/>
      <c r="UWO432" s="570"/>
      <c r="UWP432" s="570"/>
      <c r="UWQ432" s="570"/>
      <c r="UWR432" s="570"/>
      <c r="UWS432" s="570"/>
      <c r="UWT432" s="570"/>
      <c r="UWU432" s="570"/>
      <c r="UWV432" s="570"/>
      <c r="UWW432" s="570"/>
      <c r="UWX432" s="570"/>
      <c r="UWY432" s="570"/>
      <c r="UWZ432" s="570"/>
      <c r="UXA432" s="570"/>
      <c r="UXB432" s="570"/>
      <c r="UXC432" s="570"/>
      <c r="UXD432" s="570"/>
      <c r="UXE432" s="570"/>
      <c r="UXF432" s="570"/>
      <c r="UXG432" s="570"/>
      <c r="UXH432" s="570"/>
      <c r="UXI432" s="570"/>
      <c r="UXJ432" s="570"/>
      <c r="UXK432" s="570"/>
      <c r="UXL432" s="570"/>
      <c r="UXM432" s="570"/>
      <c r="UXN432" s="570"/>
      <c r="UXO432" s="570"/>
      <c r="UXP432" s="570"/>
      <c r="UXQ432" s="570"/>
      <c r="UXR432" s="570"/>
      <c r="UXS432" s="570"/>
      <c r="UXT432" s="570"/>
      <c r="UXU432" s="570"/>
      <c r="UXV432" s="570"/>
      <c r="UXW432" s="570"/>
      <c r="UXX432" s="570"/>
      <c r="UXY432" s="570"/>
      <c r="UXZ432" s="570"/>
      <c r="UYA432" s="570"/>
      <c r="UYB432" s="570"/>
      <c r="UYC432" s="570"/>
      <c r="UYD432" s="570"/>
      <c r="UYE432" s="570"/>
      <c r="UYF432" s="570"/>
      <c r="UYG432" s="570"/>
      <c r="UYH432" s="570"/>
      <c r="UYI432" s="570"/>
      <c r="UYJ432" s="570"/>
      <c r="UYK432" s="570"/>
      <c r="UYL432" s="570"/>
      <c r="UYM432" s="570"/>
      <c r="UYN432" s="570"/>
      <c r="UYO432" s="570"/>
      <c r="UYP432" s="570"/>
      <c r="UYQ432" s="570"/>
      <c r="UYR432" s="570"/>
      <c r="UYS432" s="570"/>
      <c r="UYT432" s="570"/>
      <c r="UYU432" s="570"/>
      <c r="UYV432" s="570"/>
      <c r="UYW432" s="570"/>
      <c r="UYX432" s="570"/>
      <c r="UYY432" s="570"/>
      <c r="UYZ432" s="570"/>
      <c r="UZA432" s="570"/>
      <c r="UZB432" s="570"/>
      <c r="UZC432" s="570"/>
      <c r="UZD432" s="570"/>
      <c r="UZE432" s="570"/>
      <c r="UZF432" s="570"/>
      <c r="UZG432" s="570"/>
      <c r="UZH432" s="570"/>
      <c r="UZI432" s="570"/>
      <c r="UZJ432" s="570"/>
      <c r="UZK432" s="570"/>
      <c r="UZL432" s="570"/>
      <c r="UZM432" s="570"/>
      <c r="UZN432" s="570"/>
      <c r="UZO432" s="570"/>
      <c r="UZP432" s="570"/>
      <c r="UZQ432" s="570"/>
      <c r="UZR432" s="570"/>
      <c r="UZS432" s="570"/>
      <c r="UZT432" s="570"/>
      <c r="UZU432" s="570"/>
      <c r="UZV432" s="570"/>
      <c r="UZW432" s="570"/>
      <c r="UZX432" s="570"/>
      <c r="UZY432" s="570"/>
      <c r="UZZ432" s="570"/>
      <c r="VAA432" s="570"/>
      <c r="VAB432" s="570"/>
      <c r="VAC432" s="570"/>
      <c r="VAD432" s="570"/>
      <c r="VAE432" s="570"/>
      <c r="VAF432" s="570"/>
      <c r="VAG432" s="570"/>
      <c r="VAH432" s="570"/>
      <c r="VAI432" s="570"/>
      <c r="VAJ432" s="570"/>
      <c r="VAK432" s="570"/>
      <c r="VAL432" s="570"/>
      <c r="VAM432" s="570"/>
      <c r="VAN432" s="570"/>
      <c r="VAO432" s="570"/>
      <c r="VAP432" s="570"/>
      <c r="VAQ432" s="570"/>
      <c r="VAR432" s="570"/>
      <c r="VAS432" s="570"/>
      <c r="VAT432" s="570"/>
      <c r="VAU432" s="570"/>
      <c r="VAV432" s="570"/>
      <c r="VAW432" s="570"/>
      <c r="VAX432" s="570"/>
      <c r="VAY432" s="570"/>
      <c r="VAZ432" s="570"/>
      <c r="VBA432" s="570"/>
      <c r="VBB432" s="570"/>
      <c r="VBC432" s="570"/>
      <c r="VBD432" s="570"/>
      <c r="VBE432" s="570"/>
      <c r="VBF432" s="570"/>
      <c r="VBG432" s="570"/>
      <c r="VBH432" s="570"/>
      <c r="VBI432" s="570"/>
      <c r="VBJ432" s="570"/>
      <c r="VBK432" s="570"/>
      <c r="VBL432" s="570"/>
      <c r="VBM432" s="570"/>
      <c r="VBN432" s="570"/>
      <c r="VBO432" s="570"/>
      <c r="VBP432" s="570"/>
      <c r="VBQ432" s="570"/>
      <c r="VBR432" s="570"/>
      <c r="VBS432" s="570"/>
      <c r="VBT432" s="570"/>
      <c r="VBU432" s="570"/>
      <c r="VBV432" s="570"/>
      <c r="VBW432" s="570"/>
      <c r="VBX432" s="570"/>
      <c r="VBY432" s="570"/>
      <c r="VBZ432" s="570"/>
      <c r="VCA432" s="570"/>
      <c r="VCB432" s="570"/>
      <c r="VCC432" s="570"/>
      <c r="VCD432" s="570"/>
      <c r="VCE432" s="570"/>
      <c r="VCF432" s="570"/>
      <c r="VCG432" s="570"/>
      <c r="VCH432" s="570"/>
      <c r="VCI432" s="570"/>
      <c r="VCJ432" s="570"/>
      <c r="VCK432" s="570"/>
      <c r="VCL432" s="570"/>
      <c r="VCM432" s="570"/>
      <c r="VCN432" s="570"/>
      <c r="VCO432" s="570"/>
      <c r="VCP432" s="570"/>
      <c r="VCQ432" s="570"/>
      <c r="VCR432" s="570"/>
      <c r="VCS432" s="570"/>
      <c r="VCT432" s="570"/>
      <c r="VCU432" s="570"/>
      <c r="VCV432" s="570"/>
      <c r="VCW432" s="570"/>
      <c r="VCX432" s="570"/>
      <c r="VCY432" s="570"/>
      <c r="VCZ432" s="570"/>
      <c r="VDA432" s="570"/>
      <c r="VDB432" s="570"/>
      <c r="VDC432" s="570"/>
      <c r="VDD432" s="570"/>
      <c r="VDE432" s="570"/>
      <c r="VDF432" s="570"/>
      <c r="VDG432" s="570"/>
      <c r="VDH432" s="570"/>
      <c r="VDI432" s="570"/>
      <c r="VDJ432" s="570"/>
      <c r="VDK432" s="570"/>
      <c r="VDL432" s="570"/>
      <c r="VDM432" s="570"/>
      <c r="VDN432" s="570"/>
      <c r="VDO432" s="570"/>
      <c r="VDP432" s="570"/>
      <c r="VDQ432" s="570"/>
      <c r="VDR432" s="570"/>
      <c r="VDS432" s="570"/>
      <c r="VDT432" s="570"/>
      <c r="VDU432" s="570"/>
      <c r="VDV432" s="570"/>
      <c r="VDW432" s="570"/>
      <c r="VDX432" s="570"/>
      <c r="VDY432" s="570"/>
      <c r="VDZ432" s="570"/>
      <c r="VEA432" s="570"/>
      <c r="VEB432" s="570"/>
      <c r="VEC432" s="570"/>
      <c r="VED432" s="570"/>
      <c r="VEE432" s="570"/>
      <c r="VEF432" s="570"/>
      <c r="VEG432" s="570"/>
      <c r="VEH432" s="570"/>
      <c r="VEI432" s="570"/>
      <c r="VEJ432" s="570"/>
      <c r="VEK432" s="570"/>
      <c r="VEL432" s="570"/>
      <c r="VEM432" s="570"/>
      <c r="VEN432" s="570"/>
      <c r="VEO432" s="570"/>
      <c r="VEP432" s="570"/>
      <c r="VEQ432" s="570"/>
      <c r="VER432" s="570"/>
      <c r="VES432" s="570"/>
      <c r="VET432" s="570"/>
      <c r="VEU432" s="570"/>
      <c r="VEV432" s="570"/>
      <c r="VEW432" s="570"/>
      <c r="VEX432" s="570"/>
      <c r="VEY432" s="570"/>
      <c r="VEZ432" s="570"/>
      <c r="VFA432" s="570"/>
      <c r="VFB432" s="570"/>
      <c r="VFC432" s="570"/>
      <c r="VFD432" s="570"/>
      <c r="VFE432" s="570"/>
      <c r="VFF432" s="570"/>
      <c r="VFG432" s="570"/>
      <c r="VFH432" s="570"/>
      <c r="VFI432" s="570"/>
      <c r="VFJ432" s="570"/>
      <c r="VFK432" s="570"/>
      <c r="VFL432" s="570"/>
      <c r="VFM432" s="570"/>
      <c r="VFN432" s="570"/>
      <c r="VFO432" s="570"/>
      <c r="VFP432" s="570"/>
      <c r="VFQ432" s="570"/>
      <c r="VFR432" s="570"/>
      <c r="VFS432" s="570"/>
      <c r="VFT432" s="570"/>
      <c r="VFU432" s="570"/>
      <c r="VFV432" s="570"/>
      <c r="VFW432" s="570"/>
      <c r="VFX432" s="570"/>
      <c r="VFY432" s="570"/>
      <c r="VFZ432" s="570"/>
      <c r="VGA432" s="570"/>
      <c r="VGB432" s="570"/>
      <c r="VGC432" s="570"/>
      <c r="VGD432" s="570"/>
      <c r="VGE432" s="570"/>
      <c r="VGF432" s="570"/>
      <c r="VGG432" s="570"/>
      <c r="VGH432" s="570"/>
      <c r="VGI432" s="570"/>
      <c r="VGJ432" s="570"/>
      <c r="VGK432" s="570"/>
      <c r="VGL432" s="570"/>
      <c r="VGM432" s="570"/>
      <c r="VGN432" s="570"/>
      <c r="VGO432" s="570"/>
      <c r="VGP432" s="570"/>
      <c r="VGQ432" s="570"/>
      <c r="VGR432" s="570"/>
      <c r="VGS432" s="570"/>
      <c r="VGT432" s="570"/>
      <c r="VGU432" s="570"/>
      <c r="VGV432" s="570"/>
      <c r="VGW432" s="570"/>
      <c r="VGX432" s="570"/>
      <c r="VGY432" s="570"/>
      <c r="VGZ432" s="570"/>
      <c r="VHA432" s="570"/>
      <c r="VHB432" s="570"/>
      <c r="VHC432" s="570"/>
      <c r="VHD432" s="570"/>
      <c r="VHE432" s="570"/>
      <c r="VHF432" s="570"/>
      <c r="VHG432" s="570"/>
      <c r="VHH432" s="570"/>
      <c r="VHI432" s="570"/>
      <c r="VHJ432" s="570"/>
      <c r="VHK432" s="570"/>
      <c r="VHL432" s="570"/>
      <c r="VHM432" s="570"/>
      <c r="VHN432" s="570"/>
      <c r="VHO432" s="570"/>
      <c r="VHP432" s="570"/>
      <c r="VHQ432" s="570"/>
      <c r="VHR432" s="570"/>
      <c r="VHS432" s="570"/>
      <c r="VHT432" s="570"/>
      <c r="VHU432" s="570"/>
      <c r="VHV432" s="570"/>
      <c r="VHW432" s="570"/>
      <c r="VHX432" s="570"/>
      <c r="VHY432" s="570"/>
      <c r="VHZ432" s="570"/>
      <c r="VIA432" s="570"/>
      <c r="VIB432" s="570"/>
      <c r="VIC432" s="570"/>
      <c r="VID432" s="570"/>
      <c r="VIE432" s="570"/>
      <c r="VIF432" s="570"/>
      <c r="VIG432" s="570"/>
      <c r="VIH432" s="570"/>
      <c r="VII432" s="570"/>
      <c r="VIJ432" s="570"/>
      <c r="VIK432" s="570"/>
      <c r="VIL432" s="570"/>
      <c r="VIM432" s="570"/>
      <c r="VIN432" s="570"/>
      <c r="VIO432" s="570"/>
      <c r="VIP432" s="570"/>
      <c r="VIQ432" s="570"/>
      <c r="VIR432" s="570"/>
      <c r="VIS432" s="570"/>
      <c r="VIT432" s="570"/>
      <c r="VIU432" s="570"/>
      <c r="VIV432" s="570"/>
      <c r="VIW432" s="570"/>
      <c r="VIX432" s="570"/>
      <c r="VIY432" s="570"/>
      <c r="VIZ432" s="570"/>
      <c r="VJA432" s="570"/>
      <c r="VJB432" s="570"/>
      <c r="VJC432" s="570"/>
      <c r="VJD432" s="570"/>
      <c r="VJE432" s="570"/>
      <c r="VJF432" s="570"/>
      <c r="VJG432" s="570"/>
      <c r="VJH432" s="570"/>
      <c r="VJI432" s="570"/>
      <c r="VJJ432" s="570"/>
      <c r="VJK432" s="570"/>
      <c r="VJL432" s="570"/>
      <c r="VJM432" s="570"/>
      <c r="VJN432" s="570"/>
      <c r="VJO432" s="570"/>
      <c r="VJP432" s="570"/>
      <c r="VJQ432" s="570"/>
      <c r="VJR432" s="570"/>
      <c r="VJS432" s="570"/>
      <c r="VJT432" s="570"/>
      <c r="VJU432" s="570"/>
      <c r="VJV432" s="570"/>
      <c r="VJW432" s="570"/>
      <c r="VJX432" s="570"/>
      <c r="VJY432" s="570"/>
      <c r="VJZ432" s="570"/>
      <c r="VKA432" s="570"/>
      <c r="VKB432" s="570"/>
      <c r="VKC432" s="570"/>
      <c r="VKD432" s="570"/>
      <c r="VKE432" s="570"/>
      <c r="VKF432" s="570"/>
      <c r="VKG432" s="570"/>
      <c r="VKH432" s="570"/>
      <c r="VKI432" s="570"/>
      <c r="VKJ432" s="570"/>
      <c r="VKK432" s="570"/>
      <c r="VKL432" s="570"/>
      <c r="VKM432" s="570"/>
      <c r="VKN432" s="570"/>
      <c r="VKO432" s="570"/>
      <c r="VKP432" s="570"/>
      <c r="VKQ432" s="570"/>
      <c r="VKR432" s="570"/>
      <c r="VKS432" s="570"/>
      <c r="VKT432" s="570"/>
      <c r="VKU432" s="570"/>
      <c r="VKV432" s="570"/>
      <c r="VKW432" s="570"/>
      <c r="VKX432" s="570"/>
      <c r="VKY432" s="570"/>
      <c r="VKZ432" s="570"/>
      <c r="VLA432" s="570"/>
      <c r="VLB432" s="570"/>
      <c r="VLC432" s="570"/>
      <c r="VLD432" s="570"/>
      <c r="VLE432" s="570"/>
      <c r="VLF432" s="570"/>
      <c r="VLG432" s="570"/>
      <c r="VLH432" s="570"/>
      <c r="VLI432" s="570"/>
      <c r="VLJ432" s="570"/>
      <c r="VLK432" s="570"/>
      <c r="VLL432" s="570"/>
      <c r="VLM432" s="570"/>
      <c r="VLN432" s="570"/>
      <c r="VLO432" s="570"/>
      <c r="VLP432" s="570"/>
      <c r="VLQ432" s="570"/>
      <c r="VLR432" s="570"/>
      <c r="VLS432" s="570"/>
      <c r="VLT432" s="570"/>
      <c r="VLU432" s="570"/>
      <c r="VLV432" s="570"/>
      <c r="VLW432" s="570"/>
      <c r="VLX432" s="570"/>
      <c r="VLY432" s="570"/>
      <c r="VLZ432" s="570"/>
      <c r="VMA432" s="570"/>
      <c r="VMB432" s="570"/>
      <c r="VMC432" s="570"/>
      <c r="VMD432" s="570"/>
      <c r="VME432" s="570"/>
      <c r="VMF432" s="570"/>
      <c r="VMG432" s="570"/>
      <c r="VMH432" s="570"/>
      <c r="VMI432" s="570"/>
      <c r="VMJ432" s="570"/>
      <c r="VMK432" s="570"/>
      <c r="VML432" s="570"/>
      <c r="VMM432" s="570"/>
      <c r="VMN432" s="570"/>
      <c r="VMO432" s="570"/>
      <c r="VMP432" s="570"/>
      <c r="VMQ432" s="570"/>
      <c r="VMR432" s="570"/>
      <c r="VMS432" s="570"/>
      <c r="VMT432" s="570"/>
      <c r="VMU432" s="570"/>
      <c r="VMV432" s="570"/>
      <c r="VMW432" s="570"/>
      <c r="VMX432" s="570"/>
      <c r="VMY432" s="570"/>
      <c r="VMZ432" s="570"/>
      <c r="VNA432" s="570"/>
      <c r="VNB432" s="570"/>
      <c r="VNC432" s="570"/>
      <c r="VND432" s="570"/>
      <c r="VNE432" s="570"/>
      <c r="VNF432" s="570"/>
      <c r="VNG432" s="570"/>
      <c r="VNH432" s="570"/>
      <c r="VNI432" s="570"/>
      <c r="VNJ432" s="570"/>
      <c r="VNK432" s="570"/>
      <c r="VNL432" s="570"/>
      <c r="VNM432" s="570"/>
      <c r="VNN432" s="570"/>
      <c r="VNO432" s="570"/>
      <c r="VNP432" s="570"/>
      <c r="VNQ432" s="570"/>
      <c r="VNR432" s="570"/>
      <c r="VNS432" s="570"/>
      <c r="VNT432" s="570"/>
      <c r="VNU432" s="570"/>
      <c r="VNV432" s="570"/>
      <c r="VNW432" s="570"/>
      <c r="VNX432" s="570"/>
      <c r="VNY432" s="570"/>
      <c r="VNZ432" s="570"/>
      <c r="VOA432" s="570"/>
      <c r="VOB432" s="570"/>
      <c r="VOC432" s="570"/>
      <c r="VOD432" s="570"/>
      <c r="VOE432" s="570"/>
      <c r="VOF432" s="570"/>
      <c r="VOG432" s="570"/>
      <c r="VOH432" s="570"/>
      <c r="VOI432" s="570"/>
      <c r="VOJ432" s="570"/>
      <c r="VOK432" s="570"/>
      <c r="VOL432" s="570"/>
      <c r="VOM432" s="570"/>
      <c r="VON432" s="570"/>
      <c r="VOO432" s="570"/>
      <c r="VOP432" s="570"/>
      <c r="VOQ432" s="570"/>
      <c r="VOR432" s="570"/>
      <c r="VOS432" s="570"/>
      <c r="VOT432" s="570"/>
      <c r="VOU432" s="570"/>
      <c r="VOV432" s="570"/>
      <c r="VOW432" s="570"/>
      <c r="VOX432" s="570"/>
      <c r="VOY432" s="570"/>
      <c r="VOZ432" s="570"/>
      <c r="VPA432" s="570"/>
      <c r="VPB432" s="570"/>
      <c r="VPC432" s="570"/>
      <c r="VPD432" s="570"/>
      <c r="VPE432" s="570"/>
      <c r="VPF432" s="570"/>
      <c r="VPG432" s="570"/>
      <c r="VPH432" s="570"/>
      <c r="VPI432" s="570"/>
      <c r="VPJ432" s="570"/>
      <c r="VPK432" s="570"/>
      <c r="VPL432" s="570"/>
      <c r="VPM432" s="570"/>
      <c r="VPN432" s="570"/>
      <c r="VPO432" s="570"/>
      <c r="VPP432" s="570"/>
      <c r="VPQ432" s="570"/>
      <c r="VPR432" s="570"/>
      <c r="VPS432" s="570"/>
      <c r="VPT432" s="570"/>
      <c r="VPU432" s="570"/>
      <c r="VPV432" s="570"/>
      <c r="VPW432" s="570"/>
      <c r="VPX432" s="570"/>
      <c r="VPY432" s="570"/>
      <c r="VPZ432" s="570"/>
      <c r="VQA432" s="570"/>
      <c r="VQB432" s="570"/>
      <c r="VQC432" s="570"/>
      <c r="VQD432" s="570"/>
      <c r="VQE432" s="570"/>
      <c r="VQF432" s="570"/>
      <c r="VQG432" s="570"/>
      <c r="VQH432" s="570"/>
      <c r="VQI432" s="570"/>
      <c r="VQJ432" s="570"/>
      <c r="VQK432" s="570"/>
      <c r="VQL432" s="570"/>
      <c r="VQM432" s="570"/>
      <c r="VQN432" s="570"/>
      <c r="VQO432" s="570"/>
      <c r="VQP432" s="570"/>
      <c r="VQQ432" s="570"/>
      <c r="VQR432" s="570"/>
      <c r="VQS432" s="570"/>
      <c r="VQT432" s="570"/>
      <c r="VQU432" s="570"/>
      <c r="VQV432" s="570"/>
      <c r="VQW432" s="570"/>
      <c r="VQX432" s="570"/>
      <c r="VQY432" s="570"/>
      <c r="VQZ432" s="570"/>
      <c r="VRA432" s="570"/>
      <c r="VRB432" s="570"/>
      <c r="VRC432" s="570"/>
      <c r="VRD432" s="570"/>
      <c r="VRE432" s="570"/>
      <c r="VRF432" s="570"/>
      <c r="VRG432" s="570"/>
      <c r="VRH432" s="570"/>
      <c r="VRI432" s="570"/>
      <c r="VRJ432" s="570"/>
      <c r="VRK432" s="570"/>
      <c r="VRL432" s="570"/>
      <c r="VRM432" s="570"/>
      <c r="VRN432" s="570"/>
      <c r="VRO432" s="570"/>
      <c r="VRP432" s="570"/>
      <c r="VRQ432" s="570"/>
      <c r="VRR432" s="570"/>
      <c r="VRS432" s="570"/>
      <c r="VRT432" s="570"/>
      <c r="VRU432" s="570"/>
      <c r="VRV432" s="570"/>
      <c r="VRW432" s="570"/>
      <c r="VRX432" s="570"/>
      <c r="VRY432" s="570"/>
      <c r="VRZ432" s="570"/>
      <c r="VSA432" s="570"/>
      <c r="VSB432" s="570"/>
      <c r="VSC432" s="570"/>
      <c r="VSD432" s="570"/>
      <c r="VSE432" s="570"/>
      <c r="VSF432" s="570"/>
      <c r="VSG432" s="570"/>
      <c r="VSH432" s="570"/>
      <c r="VSI432" s="570"/>
      <c r="VSJ432" s="570"/>
      <c r="VSK432" s="570"/>
      <c r="VSL432" s="570"/>
      <c r="VSM432" s="570"/>
      <c r="VSN432" s="570"/>
      <c r="VSO432" s="570"/>
      <c r="VSP432" s="570"/>
      <c r="VSQ432" s="570"/>
      <c r="VSR432" s="570"/>
      <c r="VSS432" s="570"/>
      <c r="VST432" s="570"/>
      <c r="VSU432" s="570"/>
      <c r="VSV432" s="570"/>
      <c r="VSW432" s="570"/>
      <c r="VSX432" s="570"/>
      <c r="VSY432" s="570"/>
      <c r="VSZ432" s="570"/>
      <c r="VTA432" s="570"/>
      <c r="VTB432" s="570"/>
      <c r="VTC432" s="570"/>
      <c r="VTD432" s="570"/>
      <c r="VTE432" s="570"/>
      <c r="VTF432" s="570"/>
      <c r="VTG432" s="570"/>
      <c r="VTH432" s="570"/>
      <c r="VTI432" s="570"/>
      <c r="VTJ432" s="570"/>
      <c r="VTK432" s="570"/>
      <c r="VTL432" s="570"/>
      <c r="VTM432" s="570"/>
      <c r="VTN432" s="570"/>
      <c r="VTO432" s="570"/>
      <c r="VTP432" s="570"/>
      <c r="VTQ432" s="570"/>
      <c r="VTR432" s="570"/>
      <c r="VTS432" s="570"/>
      <c r="VTT432" s="570"/>
      <c r="VTU432" s="570"/>
      <c r="VTV432" s="570"/>
      <c r="VTW432" s="570"/>
      <c r="VTX432" s="570"/>
      <c r="VTY432" s="570"/>
      <c r="VTZ432" s="570"/>
      <c r="VUA432" s="570"/>
      <c r="VUB432" s="570"/>
      <c r="VUC432" s="570"/>
      <c r="VUD432" s="570"/>
      <c r="VUE432" s="570"/>
      <c r="VUF432" s="570"/>
      <c r="VUG432" s="570"/>
      <c r="VUH432" s="570"/>
      <c r="VUI432" s="570"/>
      <c r="VUJ432" s="570"/>
      <c r="VUK432" s="570"/>
      <c r="VUL432" s="570"/>
      <c r="VUM432" s="570"/>
      <c r="VUN432" s="570"/>
      <c r="VUO432" s="570"/>
      <c r="VUP432" s="570"/>
      <c r="VUQ432" s="570"/>
      <c r="VUR432" s="570"/>
      <c r="VUS432" s="570"/>
      <c r="VUT432" s="570"/>
      <c r="VUU432" s="570"/>
      <c r="VUV432" s="570"/>
      <c r="VUW432" s="570"/>
      <c r="VUX432" s="570"/>
      <c r="VUY432" s="570"/>
      <c r="VUZ432" s="570"/>
      <c r="VVA432" s="570"/>
      <c r="VVB432" s="570"/>
      <c r="VVC432" s="570"/>
      <c r="VVD432" s="570"/>
      <c r="VVE432" s="570"/>
      <c r="VVF432" s="570"/>
      <c r="VVG432" s="570"/>
      <c r="VVH432" s="570"/>
      <c r="VVI432" s="570"/>
      <c r="VVJ432" s="570"/>
      <c r="VVK432" s="570"/>
      <c r="VVL432" s="570"/>
      <c r="VVM432" s="570"/>
      <c r="VVN432" s="570"/>
      <c r="VVO432" s="570"/>
      <c r="VVP432" s="570"/>
      <c r="VVQ432" s="570"/>
      <c r="VVR432" s="570"/>
      <c r="VVS432" s="570"/>
      <c r="VVT432" s="570"/>
      <c r="VVU432" s="570"/>
      <c r="VVV432" s="570"/>
      <c r="VVW432" s="570"/>
      <c r="VVX432" s="570"/>
      <c r="VVY432" s="570"/>
      <c r="VVZ432" s="570"/>
      <c r="VWA432" s="570"/>
      <c r="VWB432" s="570"/>
      <c r="VWC432" s="570"/>
      <c r="VWD432" s="570"/>
      <c r="VWE432" s="570"/>
      <c r="VWF432" s="570"/>
      <c r="VWG432" s="570"/>
      <c r="VWH432" s="570"/>
      <c r="VWI432" s="570"/>
      <c r="VWJ432" s="570"/>
      <c r="VWK432" s="570"/>
      <c r="VWL432" s="570"/>
      <c r="VWM432" s="570"/>
      <c r="VWN432" s="570"/>
      <c r="VWO432" s="570"/>
      <c r="VWP432" s="570"/>
      <c r="VWQ432" s="570"/>
      <c r="VWR432" s="570"/>
      <c r="VWS432" s="570"/>
      <c r="VWT432" s="570"/>
      <c r="VWU432" s="570"/>
      <c r="VWV432" s="570"/>
      <c r="VWW432" s="570"/>
      <c r="VWX432" s="570"/>
      <c r="VWY432" s="570"/>
      <c r="VWZ432" s="570"/>
      <c r="VXA432" s="570"/>
      <c r="VXB432" s="570"/>
      <c r="VXC432" s="570"/>
      <c r="VXD432" s="570"/>
      <c r="VXE432" s="570"/>
      <c r="VXF432" s="570"/>
      <c r="VXG432" s="570"/>
      <c r="VXH432" s="570"/>
      <c r="VXI432" s="570"/>
      <c r="VXJ432" s="570"/>
      <c r="VXK432" s="570"/>
      <c r="VXL432" s="570"/>
      <c r="VXM432" s="570"/>
      <c r="VXN432" s="570"/>
      <c r="VXO432" s="570"/>
      <c r="VXP432" s="570"/>
      <c r="VXQ432" s="570"/>
      <c r="VXR432" s="570"/>
      <c r="VXS432" s="570"/>
      <c r="VXT432" s="570"/>
      <c r="VXU432" s="570"/>
      <c r="VXV432" s="570"/>
      <c r="VXW432" s="570"/>
      <c r="VXX432" s="570"/>
      <c r="VXY432" s="570"/>
      <c r="VXZ432" s="570"/>
      <c r="VYA432" s="570"/>
      <c r="VYB432" s="570"/>
      <c r="VYC432" s="570"/>
      <c r="VYD432" s="570"/>
      <c r="VYE432" s="570"/>
      <c r="VYF432" s="570"/>
      <c r="VYG432" s="570"/>
      <c r="VYH432" s="570"/>
      <c r="VYI432" s="570"/>
      <c r="VYJ432" s="570"/>
      <c r="VYK432" s="570"/>
      <c r="VYL432" s="570"/>
      <c r="VYM432" s="570"/>
      <c r="VYN432" s="570"/>
      <c r="VYO432" s="570"/>
      <c r="VYP432" s="570"/>
      <c r="VYQ432" s="570"/>
      <c r="VYR432" s="570"/>
      <c r="VYS432" s="570"/>
      <c r="VYT432" s="570"/>
      <c r="VYU432" s="570"/>
      <c r="VYV432" s="570"/>
      <c r="VYW432" s="570"/>
      <c r="VYX432" s="570"/>
      <c r="VYY432" s="570"/>
      <c r="VYZ432" s="570"/>
      <c r="VZA432" s="570"/>
      <c r="VZB432" s="570"/>
      <c r="VZC432" s="570"/>
      <c r="VZD432" s="570"/>
      <c r="VZE432" s="570"/>
      <c r="VZF432" s="570"/>
      <c r="VZG432" s="570"/>
      <c r="VZH432" s="570"/>
      <c r="VZI432" s="570"/>
      <c r="VZJ432" s="570"/>
      <c r="VZK432" s="570"/>
      <c r="VZL432" s="570"/>
      <c r="VZM432" s="570"/>
      <c r="VZN432" s="570"/>
      <c r="VZO432" s="570"/>
      <c r="VZP432" s="570"/>
      <c r="VZQ432" s="570"/>
      <c r="VZR432" s="570"/>
      <c r="VZS432" s="570"/>
      <c r="VZT432" s="570"/>
      <c r="VZU432" s="570"/>
      <c r="VZV432" s="570"/>
      <c r="VZW432" s="570"/>
      <c r="VZX432" s="570"/>
      <c r="VZY432" s="570"/>
      <c r="VZZ432" s="570"/>
      <c r="WAA432" s="570"/>
      <c r="WAB432" s="570"/>
      <c r="WAC432" s="570"/>
      <c r="WAD432" s="570"/>
      <c r="WAE432" s="570"/>
      <c r="WAF432" s="570"/>
      <c r="WAG432" s="570"/>
      <c r="WAH432" s="570"/>
      <c r="WAI432" s="570"/>
      <c r="WAJ432" s="570"/>
      <c r="WAK432" s="570"/>
      <c r="WAL432" s="570"/>
      <c r="WAM432" s="570"/>
      <c r="WAN432" s="570"/>
      <c r="WAO432" s="570"/>
      <c r="WAP432" s="570"/>
      <c r="WAQ432" s="570"/>
      <c r="WAR432" s="570"/>
      <c r="WAS432" s="570"/>
      <c r="WAT432" s="570"/>
      <c r="WAU432" s="570"/>
      <c r="WAV432" s="570"/>
      <c r="WAW432" s="570"/>
      <c r="WAX432" s="570"/>
      <c r="WAY432" s="570"/>
      <c r="WAZ432" s="570"/>
      <c r="WBA432" s="570"/>
      <c r="WBB432" s="570"/>
      <c r="WBC432" s="570"/>
      <c r="WBD432" s="570"/>
      <c r="WBE432" s="570"/>
      <c r="WBF432" s="570"/>
      <c r="WBG432" s="570"/>
      <c r="WBH432" s="570"/>
      <c r="WBI432" s="570"/>
      <c r="WBJ432" s="570"/>
      <c r="WBK432" s="570"/>
      <c r="WBL432" s="570"/>
      <c r="WBM432" s="570"/>
      <c r="WBN432" s="570"/>
      <c r="WBO432" s="570"/>
      <c r="WBP432" s="570"/>
      <c r="WBQ432" s="570"/>
      <c r="WBR432" s="570"/>
      <c r="WBS432" s="570"/>
      <c r="WBT432" s="570"/>
      <c r="WBU432" s="570"/>
      <c r="WBV432" s="570"/>
      <c r="WBW432" s="570"/>
      <c r="WBX432" s="570"/>
      <c r="WBY432" s="570"/>
      <c r="WBZ432" s="570"/>
      <c r="WCA432" s="570"/>
      <c r="WCB432" s="570"/>
      <c r="WCC432" s="570"/>
      <c r="WCD432" s="570"/>
      <c r="WCE432" s="570"/>
      <c r="WCF432" s="570"/>
      <c r="WCG432" s="570"/>
      <c r="WCH432" s="570"/>
      <c r="WCI432" s="570"/>
      <c r="WCJ432" s="570"/>
      <c r="WCK432" s="570"/>
      <c r="WCL432" s="570"/>
      <c r="WCM432" s="570"/>
      <c r="WCN432" s="570"/>
      <c r="WCO432" s="570"/>
      <c r="WCP432" s="570"/>
      <c r="WCQ432" s="570"/>
      <c r="WCR432" s="570"/>
      <c r="WCS432" s="570"/>
      <c r="WCT432" s="570"/>
      <c r="WCU432" s="570"/>
      <c r="WCV432" s="570"/>
      <c r="WCW432" s="570"/>
      <c r="WCX432" s="570"/>
      <c r="WCY432" s="570"/>
      <c r="WCZ432" s="570"/>
      <c r="WDA432" s="570"/>
      <c r="WDB432" s="570"/>
      <c r="WDC432" s="570"/>
      <c r="WDD432" s="570"/>
      <c r="WDE432" s="570"/>
      <c r="WDF432" s="570"/>
      <c r="WDG432" s="570"/>
      <c r="WDH432" s="570"/>
      <c r="WDI432" s="570"/>
      <c r="WDJ432" s="570"/>
      <c r="WDK432" s="570"/>
      <c r="WDL432" s="570"/>
      <c r="WDM432" s="570"/>
      <c r="WDN432" s="570"/>
      <c r="WDO432" s="570"/>
      <c r="WDP432" s="570"/>
      <c r="WDQ432" s="570"/>
      <c r="WDR432" s="570"/>
      <c r="WDS432" s="570"/>
      <c r="WDT432" s="570"/>
      <c r="WDU432" s="570"/>
      <c r="WDV432" s="570"/>
      <c r="WDW432" s="570"/>
      <c r="WDX432" s="570"/>
      <c r="WDY432" s="570"/>
      <c r="WDZ432" s="570"/>
      <c r="WEA432" s="570"/>
      <c r="WEB432" s="570"/>
      <c r="WEC432" s="570"/>
      <c r="WED432" s="570"/>
      <c r="WEE432" s="570"/>
      <c r="WEF432" s="570"/>
      <c r="WEG432" s="570"/>
      <c r="WEH432" s="570"/>
      <c r="WEI432" s="570"/>
      <c r="WEJ432" s="570"/>
      <c r="WEK432" s="570"/>
      <c r="WEL432" s="570"/>
      <c r="WEM432" s="570"/>
      <c r="WEN432" s="570"/>
      <c r="WEO432" s="570"/>
      <c r="WEP432" s="570"/>
      <c r="WEQ432" s="570"/>
      <c r="WER432" s="570"/>
      <c r="WES432" s="570"/>
      <c r="WET432" s="570"/>
      <c r="WEU432" s="570"/>
      <c r="WEV432" s="570"/>
      <c r="WEW432" s="570"/>
      <c r="WEX432" s="570"/>
      <c r="WEY432" s="570"/>
      <c r="WEZ432" s="570"/>
      <c r="WFA432" s="570"/>
      <c r="WFB432" s="570"/>
      <c r="WFC432" s="570"/>
      <c r="WFD432" s="570"/>
      <c r="WFE432" s="570"/>
      <c r="WFF432" s="570"/>
      <c r="WFG432" s="570"/>
      <c r="WFH432" s="570"/>
      <c r="WFI432" s="570"/>
      <c r="WFJ432" s="570"/>
      <c r="WFK432" s="570"/>
      <c r="WFL432" s="570"/>
      <c r="WFM432" s="570"/>
      <c r="WFN432" s="570"/>
      <c r="WFO432" s="570"/>
      <c r="WFP432" s="570"/>
      <c r="WFQ432" s="570"/>
      <c r="WFR432" s="570"/>
      <c r="WFS432" s="570"/>
      <c r="WFT432" s="570"/>
      <c r="WFU432" s="570"/>
      <c r="WFV432" s="570"/>
      <c r="WFW432" s="570"/>
      <c r="WFX432" s="570"/>
      <c r="WFY432" s="570"/>
      <c r="WFZ432" s="570"/>
      <c r="WGA432" s="570"/>
      <c r="WGB432" s="570"/>
      <c r="WGC432" s="570"/>
      <c r="WGD432" s="570"/>
      <c r="WGE432" s="570"/>
      <c r="WGF432" s="570"/>
      <c r="WGG432" s="570"/>
      <c r="WGH432" s="570"/>
      <c r="WGI432" s="570"/>
      <c r="WGJ432" s="570"/>
      <c r="WGK432" s="570"/>
      <c r="WGL432" s="570"/>
      <c r="WGM432" s="570"/>
      <c r="WGN432" s="570"/>
      <c r="WGO432" s="570"/>
      <c r="WGP432" s="570"/>
      <c r="WGQ432" s="570"/>
      <c r="WGR432" s="570"/>
      <c r="WGS432" s="570"/>
      <c r="WGT432" s="570"/>
      <c r="WGU432" s="570"/>
      <c r="WGV432" s="570"/>
      <c r="WGW432" s="570"/>
      <c r="WGX432" s="570"/>
      <c r="WGY432" s="570"/>
      <c r="WGZ432" s="570"/>
      <c r="WHA432" s="570"/>
      <c r="WHB432" s="570"/>
      <c r="WHC432" s="570"/>
      <c r="WHD432" s="570"/>
      <c r="WHE432" s="570"/>
      <c r="WHF432" s="570"/>
      <c r="WHG432" s="570"/>
      <c r="WHH432" s="570"/>
      <c r="WHI432" s="570"/>
      <c r="WHJ432" s="570"/>
      <c r="WHK432" s="570"/>
      <c r="WHL432" s="570"/>
      <c r="WHM432" s="570"/>
      <c r="WHN432" s="570"/>
      <c r="WHO432" s="570"/>
      <c r="WHP432" s="570"/>
      <c r="WHQ432" s="570"/>
      <c r="WHR432" s="570"/>
      <c r="WHS432" s="570"/>
      <c r="WHT432" s="570"/>
      <c r="WHU432" s="570"/>
      <c r="WHV432" s="570"/>
      <c r="WHW432" s="570"/>
      <c r="WHX432" s="570"/>
      <c r="WHY432" s="570"/>
      <c r="WHZ432" s="570"/>
      <c r="WIA432" s="570"/>
      <c r="WIB432" s="570"/>
      <c r="WIC432" s="570"/>
      <c r="WID432" s="570"/>
      <c r="WIE432" s="570"/>
      <c r="WIF432" s="570"/>
      <c r="WIG432" s="570"/>
      <c r="WIH432" s="570"/>
      <c r="WII432" s="570"/>
      <c r="WIJ432" s="570"/>
      <c r="WIK432" s="570"/>
      <c r="WIL432" s="570"/>
      <c r="WIM432" s="570"/>
      <c r="WIN432" s="570"/>
      <c r="WIO432" s="570"/>
      <c r="WIP432" s="570"/>
      <c r="WIQ432" s="570"/>
      <c r="WIR432" s="570"/>
      <c r="WIS432" s="570"/>
      <c r="WIT432" s="570"/>
      <c r="WIU432" s="570"/>
      <c r="WIV432" s="570"/>
      <c r="WIW432" s="570"/>
      <c r="WIX432" s="570"/>
      <c r="WIY432" s="570"/>
      <c r="WIZ432" s="570"/>
      <c r="WJA432" s="570"/>
      <c r="WJB432" s="570"/>
      <c r="WJC432" s="570"/>
      <c r="WJD432" s="570"/>
      <c r="WJE432" s="570"/>
      <c r="WJF432" s="570"/>
      <c r="WJG432" s="570"/>
      <c r="WJH432" s="570"/>
      <c r="WJI432" s="570"/>
      <c r="WJJ432" s="570"/>
      <c r="WJK432" s="570"/>
      <c r="WJL432" s="570"/>
      <c r="WJM432" s="570"/>
      <c r="WJN432" s="570"/>
      <c r="WJO432" s="570"/>
      <c r="WJP432" s="570"/>
      <c r="WJQ432" s="570"/>
      <c r="WJR432" s="570"/>
      <c r="WJS432" s="570"/>
      <c r="WJT432" s="570"/>
      <c r="WJU432" s="570"/>
      <c r="WJV432" s="570"/>
      <c r="WJW432" s="570"/>
      <c r="WJX432" s="570"/>
      <c r="WJY432" s="570"/>
      <c r="WJZ432" s="570"/>
      <c r="WKA432" s="570"/>
      <c r="WKB432" s="570"/>
      <c r="WKC432" s="570"/>
      <c r="WKD432" s="570"/>
      <c r="WKE432" s="570"/>
      <c r="WKF432" s="570"/>
      <c r="WKG432" s="570"/>
      <c r="WKH432" s="570"/>
      <c r="WKI432" s="570"/>
      <c r="WKJ432" s="570"/>
      <c r="WKK432" s="570"/>
      <c r="WKL432" s="570"/>
      <c r="WKM432" s="570"/>
      <c r="WKN432" s="570"/>
      <c r="WKO432" s="570"/>
      <c r="WKP432" s="570"/>
      <c r="WKQ432" s="570"/>
      <c r="WKR432" s="570"/>
      <c r="WKS432" s="570"/>
      <c r="WKT432" s="570"/>
      <c r="WKU432" s="570"/>
      <c r="WKV432" s="570"/>
      <c r="WKW432" s="570"/>
      <c r="WKX432" s="570"/>
      <c r="WKY432" s="570"/>
      <c r="WKZ432" s="570"/>
      <c r="WLA432" s="570"/>
      <c r="WLB432" s="570"/>
      <c r="WLC432" s="570"/>
      <c r="WLD432" s="570"/>
      <c r="WLE432" s="570"/>
      <c r="WLF432" s="570"/>
      <c r="WLG432" s="570"/>
      <c r="WLH432" s="570"/>
      <c r="WLI432" s="570"/>
      <c r="WLJ432" s="570"/>
      <c r="WLK432" s="570"/>
      <c r="WLL432" s="570"/>
      <c r="WLM432" s="570"/>
      <c r="WLN432" s="570"/>
      <c r="WLO432" s="570"/>
      <c r="WLP432" s="570"/>
      <c r="WLQ432" s="570"/>
      <c r="WLR432" s="570"/>
      <c r="WLS432" s="570"/>
      <c r="WLT432" s="570"/>
      <c r="WLU432" s="570"/>
      <c r="WLV432" s="570"/>
      <c r="WLW432" s="570"/>
      <c r="WLX432" s="570"/>
      <c r="WLY432" s="570"/>
      <c r="WLZ432" s="570"/>
      <c r="WMA432" s="570"/>
      <c r="WMB432" s="570"/>
      <c r="WMC432" s="570"/>
      <c r="WMD432" s="570"/>
      <c r="WME432" s="570"/>
      <c r="WMF432" s="570"/>
      <c r="WMG432" s="570"/>
      <c r="WMH432" s="570"/>
      <c r="WMI432" s="570"/>
      <c r="WMJ432" s="570"/>
      <c r="WMK432" s="570"/>
      <c r="WML432" s="570"/>
      <c r="WMM432" s="570"/>
      <c r="WMN432" s="570"/>
      <c r="WMO432" s="570"/>
      <c r="WMP432" s="570"/>
      <c r="WMQ432" s="570"/>
      <c r="WMR432" s="570"/>
      <c r="WMS432" s="570"/>
      <c r="WMT432" s="570"/>
      <c r="WMU432" s="570"/>
      <c r="WMV432" s="570"/>
      <c r="WMW432" s="570"/>
      <c r="WMX432" s="570"/>
      <c r="WMY432" s="570"/>
      <c r="WMZ432" s="570"/>
      <c r="WNA432" s="570"/>
      <c r="WNB432" s="570"/>
      <c r="WNC432" s="570"/>
      <c r="WND432" s="570"/>
      <c r="WNE432" s="570"/>
      <c r="WNF432" s="570"/>
      <c r="WNG432" s="570"/>
      <c r="WNH432" s="570"/>
      <c r="WNI432" s="570"/>
      <c r="WNJ432" s="570"/>
      <c r="WNK432" s="570"/>
      <c r="WNL432" s="570"/>
      <c r="WNM432" s="570"/>
      <c r="WNN432" s="570"/>
      <c r="WNO432" s="570"/>
      <c r="WNP432" s="570"/>
      <c r="WNQ432" s="570"/>
      <c r="WNR432" s="570"/>
      <c r="WNS432" s="570"/>
      <c r="WNT432" s="570"/>
      <c r="WNU432" s="570"/>
      <c r="WNV432" s="570"/>
      <c r="WNW432" s="570"/>
      <c r="WNX432" s="570"/>
      <c r="WNY432" s="570"/>
      <c r="WNZ432" s="570"/>
      <c r="WOA432" s="570"/>
      <c r="WOB432" s="570"/>
      <c r="WOC432" s="570"/>
      <c r="WOD432" s="570"/>
      <c r="WOE432" s="570"/>
      <c r="WOF432" s="570"/>
      <c r="WOG432" s="570"/>
      <c r="WOH432" s="570"/>
      <c r="WOI432" s="570"/>
      <c r="WOJ432" s="570"/>
      <c r="WOK432" s="570"/>
      <c r="WOL432" s="570"/>
      <c r="WOM432" s="570"/>
      <c r="WON432" s="570"/>
      <c r="WOO432" s="570"/>
      <c r="WOP432" s="570"/>
      <c r="WOQ432" s="570"/>
      <c r="WOR432" s="570"/>
      <c r="WOS432" s="570"/>
      <c r="WOT432" s="570"/>
      <c r="WOU432" s="570"/>
      <c r="WOV432" s="570"/>
      <c r="WOW432" s="570"/>
      <c r="WOX432" s="570"/>
      <c r="WOY432" s="570"/>
      <c r="WOZ432" s="570"/>
      <c r="WPA432" s="570"/>
      <c r="WPB432" s="570"/>
      <c r="WPC432" s="570"/>
      <c r="WPD432" s="570"/>
      <c r="WPE432" s="570"/>
      <c r="WPF432" s="570"/>
      <c r="WPG432" s="570"/>
      <c r="WPH432" s="570"/>
      <c r="WPI432" s="570"/>
      <c r="WPJ432" s="570"/>
      <c r="WPK432" s="570"/>
      <c r="WPL432" s="570"/>
      <c r="WPM432" s="570"/>
      <c r="WPN432" s="570"/>
      <c r="WPO432" s="570"/>
      <c r="WPP432" s="570"/>
      <c r="WPQ432" s="570"/>
      <c r="WPR432" s="570"/>
      <c r="WPS432" s="570"/>
      <c r="WPT432" s="570"/>
      <c r="WPU432" s="570"/>
      <c r="WPV432" s="570"/>
      <c r="WPW432" s="570"/>
      <c r="WPX432" s="570"/>
      <c r="WPY432" s="570"/>
      <c r="WPZ432" s="570"/>
      <c r="WQA432" s="570"/>
      <c r="WQB432" s="570"/>
      <c r="WQC432" s="570"/>
      <c r="WQD432" s="570"/>
      <c r="WQE432" s="570"/>
      <c r="WQF432" s="570"/>
      <c r="WQG432" s="570"/>
      <c r="WQH432" s="570"/>
      <c r="WQI432" s="570"/>
      <c r="WQJ432" s="570"/>
      <c r="WQK432" s="570"/>
      <c r="WQL432" s="570"/>
      <c r="WQM432" s="570"/>
      <c r="WQN432" s="570"/>
      <c r="WQO432" s="570"/>
      <c r="WQP432" s="570"/>
      <c r="WQQ432" s="570"/>
      <c r="WQR432" s="570"/>
      <c r="WQS432" s="570"/>
      <c r="WQT432" s="570"/>
      <c r="WQU432" s="570"/>
      <c r="WQV432" s="570"/>
      <c r="WQW432" s="570"/>
      <c r="WQX432" s="570"/>
      <c r="WQY432" s="570"/>
      <c r="WQZ432" s="570"/>
      <c r="WRA432" s="570"/>
      <c r="WRB432" s="570"/>
      <c r="WRC432" s="570"/>
      <c r="WRD432" s="570"/>
      <c r="WRE432" s="570"/>
      <c r="WRF432" s="570"/>
      <c r="WRG432" s="570"/>
      <c r="WRH432" s="570"/>
      <c r="WRI432" s="570"/>
      <c r="WRJ432" s="570"/>
      <c r="WRK432" s="570"/>
      <c r="WRL432" s="570"/>
      <c r="WRM432" s="570"/>
      <c r="WRN432" s="570"/>
      <c r="WRO432" s="570"/>
      <c r="WRP432" s="570"/>
      <c r="WRQ432" s="570"/>
      <c r="WRR432" s="570"/>
      <c r="WRS432" s="570"/>
      <c r="WRT432" s="570"/>
      <c r="WRU432" s="570"/>
      <c r="WRV432" s="570"/>
      <c r="WRW432" s="570"/>
      <c r="WRX432" s="570"/>
      <c r="WRY432" s="570"/>
      <c r="WRZ432" s="570"/>
      <c r="WSA432" s="570"/>
      <c r="WSB432" s="570"/>
      <c r="WSC432" s="570"/>
      <c r="WSD432" s="570"/>
      <c r="WSE432" s="570"/>
      <c r="WSF432" s="570"/>
      <c r="WSG432" s="570"/>
      <c r="WSH432" s="570"/>
      <c r="WSI432" s="570"/>
      <c r="WSJ432" s="570"/>
      <c r="WSK432" s="570"/>
      <c r="WSL432" s="570"/>
      <c r="WSM432" s="570"/>
      <c r="WSN432" s="570"/>
      <c r="WSO432" s="570"/>
      <c r="WSP432" s="570"/>
      <c r="WSQ432" s="570"/>
      <c r="WSR432" s="570"/>
      <c r="WSS432" s="570"/>
      <c r="WST432" s="570"/>
      <c r="WSU432" s="570"/>
      <c r="WSV432" s="570"/>
      <c r="WSW432" s="570"/>
      <c r="WSX432" s="570"/>
      <c r="WSY432" s="570"/>
      <c r="WSZ432" s="570"/>
      <c r="WTA432" s="570"/>
      <c r="WTB432" s="570"/>
      <c r="WTC432" s="570"/>
      <c r="WTD432" s="570"/>
      <c r="WTE432" s="570"/>
      <c r="WTF432" s="570"/>
      <c r="WTG432" s="570"/>
      <c r="WTH432" s="570"/>
      <c r="WTI432" s="570"/>
      <c r="WTJ432" s="570"/>
      <c r="WTK432" s="570"/>
      <c r="WTL432" s="570"/>
      <c r="WTM432" s="570"/>
      <c r="WTN432" s="570"/>
      <c r="WTO432" s="570"/>
      <c r="WTP432" s="570"/>
      <c r="WTQ432" s="570"/>
      <c r="WTR432" s="570"/>
      <c r="WTS432" s="570"/>
      <c r="WTT432" s="570"/>
      <c r="WTU432" s="570"/>
      <c r="WTV432" s="570"/>
      <c r="WTW432" s="570"/>
      <c r="WTX432" s="570"/>
      <c r="WTY432" s="570"/>
      <c r="WTZ432" s="570"/>
      <c r="WUA432" s="570"/>
      <c r="WUB432" s="570"/>
      <c r="WUC432" s="570"/>
      <c r="WUD432" s="570"/>
      <c r="WUE432" s="570"/>
      <c r="WUF432" s="570"/>
      <c r="WUG432" s="570"/>
      <c r="WUH432" s="570"/>
      <c r="WUI432" s="570"/>
      <c r="WUJ432" s="570"/>
      <c r="WUK432" s="570"/>
      <c r="WUL432" s="570"/>
      <c r="WUM432" s="570"/>
      <c r="WUN432" s="570"/>
      <c r="WUO432" s="570"/>
      <c r="WUP432" s="570"/>
      <c r="WUQ432" s="570"/>
      <c r="WUR432" s="570"/>
      <c r="WUS432" s="570"/>
      <c r="WUT432" s="570"/>
      <c r="WUU432" s="570"/>
      <c r="WUV432" s="570"/>
      <c r="WUW432" s="570"/>
      <c r="WUX432" s="570"/>
      <c r="WUY432" s="570"/>
      <c r="WUZ432" s="570"/>
      <c r="WVA432" s="570"/>
      <c r="WVB432" s="570"/>
      <c r="WVC432" s="570"/>
      <c r="WVD432" s="570"/>
      <c r="WVE432" s="570"/>
      <c r="WVF432" s="570"/>
      <c r="WVG432" s="570"/>
      <c r="WVH432" s="570"/>
      <c r="WVI432" s="570"/>
      <c r="WVJ432" s="570"/>
      <c r="WVK432" s="570"/>
      <c r="WVL432" s="570"/>
      <c r="WVM432" s="570"/>
      <c r="WVN432" s="570"/>
      <c r="WVO432" s="570"/>
      <c r="WVP432" s="570"/>
      <c r="WVQ432" s="570"/>
      <c r="WVR432" s="570"/>
      <c r="WVS432" s="570"/>
      <c r="WVT432" s="570"/>
      <c r="WVU432" s="570"/>
      <c r="WVV432" s="570"/>
      <c r="WVW432" s="570"/>
      <c r="WVX432" s="570"/>
      <c r="WVY432" s="570"/>
      <c r="WVZ432" s="570"/>
      <c r="WWA432" s="570"/>
      <c r="WWB432" s="570"/>
      <c r="WWC432" s="570"/>
      <c r="WWD432" s="570"/>
      <c r="WWE432" s="570"/>
      <c r="WWF432" s="570"/>
      <c r="WWG432" s="570"/>
      <c r="WWH432" s="570"/>
      <c r="WWI432" s="570"/>
      <c r="WWJ432" s="570"/>
      <c r="WWK432" s="570"/>
      <c r="WWL432" s="570"/>
      <c r="WWM432" s="570"/>
      <c r="WWN432" s="570"/>
      <c r="WWO432" s="570"/>
      <c r="WWP432" s="570"/>
      <c r="WWQ432" s="570"/>
      <c r="WWR432" s="570"/>
      <c r="WWS432" s="570"/>
      <c r="WWT432" s="570"/>
      <c r="WWU432" s="570"/>
      <c r="WWV432" s="570"/>
      <c r="WWW432" s="570"/>
      <c r="WWX432" s="570"/>
      <c r="WWY432" s="570"/>
      <c r="WWZ432" s="570"/>
      <c r="WXA432" s="570"/>
      <c r="WXB432" s="570"/>
      <c r="WXC432" s="570"/>
      <c r="WXD432" s="570"/>
      <c r="WXE432" s="570"/>
      <c r="WXF432" s="570"/>
      <c r="WXG432" s="570"/>
      <c r="WXH432" s="570"/>
      <c r="WXI432" s="570"/>
      <c r="WXJ432" s="570"/>
      <c r="WXK432" s="570"/>
      <c r="WXL432" s="570"/>
      <c r="WXM432" s="570"/>
      <c r="WXN432" s="570"/>
      <c r="WXO432" s="570"/>
      <c r="WXP432" s="570"/>
      <c r="WXQ432" s="570"/>
      <c r="WXR432" s="570"/>
      <c r="WXS432" s="570"/>
      <c r="WXT432" s="570"/>
      <c r="WXU432" s="570"/>
      <c r="WXV432" s="570"/>
      <c r="WXW432" s="570"/>
      <c r="WXX432" s="570"/>
      <c r="WXY432" s="570"/>
      <c r="WXZ432" s="570"/>
      <c r="WYA432" s="570"/>
      <c r="WYB432" s="570"/>
      <c r="WYC432" s="570"/>
      <c r="WYD432" s="570"/>
      <c r="WYE432" s="570"/>
      <c r="WYF432" s="570"/>
      <c r="WYG432" s="570"/>
      <c r="WYH432" s="570"/>
      <c r="WYI432" s="570"/>
      <c r="WYJ432" s="570"/>
      <c r="WYK432" s="570"/>
      <c r="WYL432" s="570"/>
      <c r="WYM432" s="570"/>
      <c r="WYN432" s="570"/>
      <c r="WYO432" s="570"/>
      <c r="WYP432" s="570"/>
      <c r="WYQ432" s="570"/>
      <c r="WYR432" s="570"/>
      <c r="WYS432" s="570"/>
      <c r="WYT432" s="570"/>
      <c r="WYU432" s="570"/>
      <c r="WYV432" s="570"/>
      <c r="WYW432" s="570"/>
      <c r="WYX432" s="570"/>
      <c r="WYY432" s="570"/>
      <c r="WYZ432" s="570"/>
      <c r="WZA432" s="570"/>
      <c r="WZB432" s="570"/>
      <c r="WZC432" s="570"/>
      <c r="WZD432" s="570"/>
      <c r="WZE432" s="570"/>
      <c r="WZF432" s="570"/>
      <c r="WZG432" s="570"/>
      <c r="WZH432" s="570"/>
      <c r="WZI432" s="570"/>
      <c r="WZJ432" s="570"/>
      <c r="WZK432" s="570"/>
      <c r="WZL432" s="570"/>
      <c r="WZM432" s="570"/>
      <c r="WZN432" s="570"/>
      <c r="WZO432" s="570"/>
      <c r="WZP432" s="570"/>
      <c r="WZQ432" s="570"/>
      <c r="WZR432" s="570"/>
      <c r="WZS432" s="570"/>
      <c r="WZT432" s="570"/>
      <c r="WZU432" s="570"/>
      <c r="WZV432" s="570"/>
      <c r="WZW432" s="570"/>
      <c r="WZX432" s="570"/>
      <c r="WZY432" s="570"/>
      <c r="WZZ432" s="570"/>
      <c r="XAA432" s="570"/>
      <c r="XAB432" s="570"/>
      <c r="XAC432" s="570"/>
      <c r="XAD432" s="570"/>
      <c r="XAE432" s="570"/>
      <c r="XAF432" s="570"/>
      <c r="XAG432" s="570"/>
      <c r="XAH432" s="570"/>
      <c r="XAI432" s="570"/>
      <c r="XAJ432" s="570"/>
      <c r="XAK432" s="570"/>
      <c r="XAL432" s="570"/>
      <c r="XAM432" s="570"/>
      <c r="XAN432" s="570"/>
      <c r="XAO432" s="570"/>
      <c r="XAP432" s="570"/>
      <c r="XAQ432" s="570"/>
      <c r="XAR432" s="570"/>
      <c r="XAS432" s="570"/>
      <c r="XAT432" s="570"/>
      <c r="XAU432" s="570"/>
      <c r="XAV432" s="570"/>
      <c r="XAW432" s="570"/>
      <c r="XAX432" s="570"/>
      <c r="XAY432" s="570"/>
      <c r="XAZ432" s="570"/>
      <c r="XBA432" s="570"/>
      <c r="XBB432" s="570"/>
      <c r="XBC432" s="570"/>
      <c r="XBD432" s="570"/>
      <c r="XBE432" s="570"/>
      <c r="XBF432" s="570"/>
      <c r="XBG432" s="570"/>
      <c r="XBH432" s="570"/>
      <c r="XBI432" s="570"/>
      <c r="XBJ432" s="570"/>
      <c r="XBK432" s="570"/>
      <c r="XBL432" s="570"/>
      <c r="XBM432" s="570"/>
      <c r="XBN432" s="570"/>
      <c r="XBO432" s="570"/>
      <c r="XBP432" s="570"/>
      <c r="XBQ432" s="570"/>
      <c r="XBR432" s="570"/>
      <c r="XBS432" s="570"/>
      <c r="XBT432" s="570"/>
      <c r="XBU432" s="570"/>
      <c r="XBV432" s="570"/>
      <c r="XBW432" s="570"/>
      <c r="XBX432" s="570"/>
      <c r="XBY432" s="570"/>
      <c r="XBZ432" s="570"/>
      <c r="XCA432" s="570"/>
      <c r="XCB432" s="570"/>
      <c r="XCC432" s="570"/>
      <c r="XCD432" s="570"/>
      <c r="XCE432" s="570"/>
      <c r="XCF432" s="570"/>
      <c r="XCG432" s="570"/>
      <c r="XCH432" s="570"/>
      <c r="XCI432" s="570"/>
      <c r="XCJ432" s="570"/>
      <c r="XCK432" s="570"/>
      <c r="XCL432" s="570"/>
      <c r="XCM432" s="570"/>
      <c r="XCN432" s="570"/>
      <c r="XCO432" s="570"/>
      <c r="XCP432" s="570"/>
      <c r="XCQ432" s="570"/>
      <c r="XCR432" s="570"/>
      <c r="XCS432" s="570"/>
      <c r="XCT432" s="570"/>
      <c r="XCU432" s="570"/>
      <c r="XCV432" s="570"/>
      <c r="XCW432" s="570"/>
      <c r="XCX432" s="570"/>
      <c r="XCY432" s="570"/>
      <c r="XCZ432" s="570"/>
      <c r="XDA432" s="570"/>
      <c r="XDB432" s="570"/>
      <c r="XDC432" s="570"/>
      <c r="XDD432" s="570"/>
      <c r="XDE432" s="570"/>
      <c r="XDF432" s="570"/>
      <c r="XDG432" s="570"/>
      <c r="XDH432" s="570"/>
      <c r="XDI432" s="570"/>
      <c r="XDJ432" s="570"/>
      <c r="XDK432" s="570"/>
      <c r="XDL432" s="570"/>
      <c r="XDM432" s="570"/>
      <c r="XDN432" s="570"/>
      <c r="XDO432" s="570"/>
      <c r="XDP432" s="570"/>
      <c r="XDQ432" s="570"/>
      <c r="XDR432" s="570"/>
      <c r="XDS432" s="570"/>
      <c r="XDT432" s="570"/>
      <c r="XDU432" s="570"/>
      <c r="XDV432" s="570"/>
      <c r="XDW432" s="570"/>
      <c r="XDX432" s="570"/>
      <c r="XDY432" s="570"/>
      <c r="XDZ432" s="570"/>
      <c r="XEA432" s="570"/>
      <c r="XEB432" s="570"/>
      <c r="XEC432" s="570"/>
      <c r="XED432" s="570"/>
      <c r="XEE432" s="570"/>
      <c r="XEF432" s="570"/>
      <c r="XEG432" s="570"/>
      <c r="XEH432" s="570"/>
      <c r="XEI432" s="570"/>
      <c r="XEJ432" s="570"/>
      <c r="XEK432" s="570"/>
      <c r="XEL432" s="570"/>
      <c r="XEM432" s="570"/>
      <c r="XEN432" s="570"/>
      <c r="XEO432" s="570"/>
      <c r="XEP432" s="570"/>
      <c r="XEQ432" s="570"/>
      <c r="XER432" s="570"/>
      <c r="XES432" s="570"/>
      <c r="XET432" s="570"/>
      <c r="XEU432" s="570"/>
      <c r="XEV432" s="570"/>
      <c r="XEW432" s="570"/>
      <c r="XEX432" s="570"/>
      <c r="XEY432" s="570"/>
      <c r="XEZ432" s="570"/>
      <c r="XFA432" s="570"/>
      <c r="XFB432" s="570"/>
      <c r="XFC432" s="570"/>
      <c r="XFD432" s="570"/>
    </row>
    <row r="433" spans="1:16384" s="229" customFormat="1">
      <c r="A433" s="593" t="s">
        <v>2384</v>
      </c>
      <c r="B433" s="593" t="s">
        <v>1222</v>
      </c>
      <c r="C433" s="593" t="s">
        <v>1717</v>
      </c>
      <c r="D433" s="593" t="s">
        <v>2385</v>
      </c>
      <c r="E433" s="594">
        <v>11200</v>
      </c>
      <c r="F433" s="268"/>
      <c r="G433" s="268"/>
      <c r="H433" s="268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  <c r="AF433" s="230"/>
      <c r="AG433" s="230"/>
      <c r="AH433" s="230"/>
      <c r="AI433" s="230"/>
      <c r="AJ433" s="230"/>
      <c r="AK433" s="230"/>
      <c r="AL433" s="230"/>
      <c r="AM433" s="230"/>
      <c r="AN433" s="230"/>
      <c r="AO433" s="230"/>
      <c r="AP433" s="230"/>
      <c r="AQ433" s="230"/>
      <c r="AR433" s="230"/>
      <c r="AS433" s="230"/>
      <c r="AT433" s="230"/>
      <c r="AU433" s="230"/>
      <c r="AV433" s="230"/>
      <c r="AW433" s="230"/>
      <c r="AX433" s="230"/>
      <c r="AY433" s="230"/>
      <c r="AZ433" s="230"/>
      <c r="BA433" s="230"/>
      <c r="BB433" s="230"/>
      <c r="BC433" s="230"/>
      <c r="BD433" s="230"/>
      <c r="BE433" s="230"/>
      <c r="BF433" s="230"/>
      <c r="BG433" s="230"/>
      <c r="BH433" s="230"/>
      <c r="BI433" s="230"/>
      <c r="BJ433" s="230"/>
      <c r="BK433" s="230"/>
      <c r="BL433" s="230"/>
      <c r="BM433" s="230"/>
      <c r="BN433" s="230"/>
      <c r="BO433" s="230"/>
      <c r="BP433" s="230"/>
      <c r="BQ433" s="230"/>
      <c r="BR433" s="230"/>
      <c r="BS433" s="230"/>
      <c r="BT433" s="230"/>
      <c r="BU433" s="230"/>
      <c r="BV433" s="230"/>
      <c r="BW433" s="230"/>
      <c r="BX433" s="230"/>
      <c r="BY433" s="230"/>
      <c r="BZ433" s="230"/>
      <c r="CA433" s="230"/>
      <c r="CB433" s="230"/>
      <c r="CC433" s="230"/>
      <c r="CD433" s="230"/>
      <c r="CE433" s="230"/>
      <c r="CF433" s="230"/>
      <c r="CG433" s="230"/>
      <c r="CH433" s="230"/>
      <c r="CI433" s="230"/>
      <c r="CJ433" s="230"/>
      <c r="CK433" s="230"/>
      <c r="CL433" s="230"/>
      <c r="CM433" s="230"/>
      <c r="CN433" s="230"/>
      <c r="CO433" s="230"/>
      <c r="CP433" s="230"/>
      <c r="CQ433" s="230"/>
      <c r="CR433" s="230"/>
      <c r="CS433" s="230"/>
      <c r="CT433" s="230"/>
      <c r="CU433" s="230"/>
      <c r="CV433" s="230"/>
      <c r="CW433" s="230"/>
      <c r="CX433" s="230"/>
      <c r="CY433" s="230"/>
      <c r="CZ433" s="230"/>
      <c r="DA433" s="230"/>
      <c r="DB433" s="230"/>
      <c r="DC433" s="230"/>
      <c r="DD433" s="230"/>
      <c r="DE433" s="230"/>
      <c r="DF433" s="230"/>
      <c r="DG433" s="230"/>
      <c r="DH433" s="230"/>
      <c r="DI433" s="230"/>
      <c r="DJ433" s="230"/>
      <c r="DK433" s="230"/>
      <c r="DL433" s="230"/>
      <c r="DM433" s="230"/>
      <c r="DN433" s="230"/>
      <c r="DO433" s="230"/>
      <c r="DP433" s="230"/>
      <c r="DQ433" s="230"/>
      <c r="DR433" s="230"/>
      <c r="DS433" s="230"/>
      <c r="DT433" s="230"/>
      <c r="DU433" s="230"/>
      <c r="DV433" s="230"/>
      <c r="DW433" s="230"/>
      <c r="DX433" s="230"/>
      <c r="DY433" s="230"/>
      <c r="DZ433" s="230"/>
      <c r="EA433" s="230"/>
      <c r="EB433" s="230"/>
      <c r="EC433" s="230"/>
      <c r="ED433" s="230"/>
      <c r="EE433" s="230"/>
      <c r="EF433" s="230"/>
      <c r="EG433" s="230"/>
      <c r="EH433" s="230"/>
      <c r="EI433" s="230"/>
      <c r="EJ433" s="230"/>
      <c r="EK433" s="230"/>
      <c r="EL433" s="230"/>
      <c r="EM433" s="230"/>
      <c r="EN433" s="230"/>
      <c r="EO433" s="230"/>
      <c r="EP433" s="230"/>
      <c r="EQ433" s="230"/>
      <c r="ER433" s="230"/>
      <c r="ES433" s="230"/>
      <c r="ET433" s="230"/>
      <c r="EU433" s="230"/>
      <c r="EV433" s="230"/>
      <c r="EW433" s="230"/>
      <c r="EX433" s="230"/>
      <c r="EY433" s="230"/>
      <c r="EZ433" s="230"/>
      <c r="FA433" s="230"/>
      <c r="FB433" s="230"/>
      <c r="FC433" s="230"/>
      <c r="FD433" s="230"/>
      <c r="FE433" s="230"/>
      <c r="FF433" s="230"/>
      <c r="FG433" s="230"/>
      <c r="FH433" s="230"/>
      <c r="FI433" s="230"/>
      <c r="FJ433" s="230"/>
      <c r="FK433" s="230"/>
      <c r="FL433" s="230"/>
      <c r="FM433" s="230"/>
      <c r="FN433" s="230"/>
      <c r="FO433" s="230"/>
      <c r="FP433" s="230"/>
      <c r="FQ433" s="230"/>
      <c r="FR433" s="230"/>
      <c r="FS433" s="230"/>
      <c r="FT433" s="230"/>
      <c r="FU433" s="230"/>
      <c r="FV433" s="230"/>
      <c r="FW433" s="230"/>
      <c r="FX433" s="230"/>
      <c r="FY433" s="230"/>
      <c r="FZ433" s="230"/>
      <c r="GA433" s="230"/>
      <c r="GB433" s="230"/>
      <c r="GC433" s="230"/>
      <c r="GD433" s="230"/>
      <c r="GE433" s="230"/>
      <c r="GF433" s="230"/>
      <c r="GG433" s="230"/>
      <c r="GH433" s="230"/>
      <c r="GI433" s="230"/>
      <c r="GJ433" s="230"/>
      <c r="GK433" s="230"/>
      <c r="GL433" s="230"/>
      <c r="GM433" s="230"/>
      <c r="GN433" s="230"/>
      <c r="GO433" s="230"/>
      <c r="GP433" s="230"/>
      <c r="GQ433" s="230"/>
      <c r="GR433" s="230"/>
      <c r="GS433" s="230"/>
      <c r="GT433" s="230"/>
      <c r="GU433" s="230"/>
      <c r="GV433" s="230"/>
      <c r="GW433" s="230"/>
      <c r="GX433" s="230"/>
      <c r="GY433" s="230"/>
      <c r="GZ433" s="230"/>
      <c r="HA433" s="230"/>
      <c r="HB433" s="230"/>
      <c r="HC433" s="230"/>
      <c r="HD433" s="230"/>
      <c r="HE433" s="230"/>
      <c r="HF433" s="230"/>
      <c r="HG433" s="230"/>
      <c r="HH433" s="230"/>
      <c r="HI433" s="230"/>
      <c r="HJ433" s="230"/>
      <c r="HK433" s="230"/>
      <c r="HL433" s="230"/>
      <c r="HM433" s="230"/>
      <c r="HN433" s="230"/>
      <c r="HO433" s="230"/>
      <c r="HP433" s="230"/>
      <c r="HQ433" s="230"/>
      <c r="HR433" s="230"/>
      <c r="HS433" s="230"/>
      <c r="HT433" s="230"/>
      <c r="HU433" s="230"/>
      <c r="HV433" s="230"/>
      <c r="HW433" s="230"/>
      <c r="HX433" s="230"/>
      <c r="HY433" s="230"/>
      <c r="HZ433" s="230"/>
      <c r="IA433" s="230"/>
      <c r="IB433" s="230"/>
      <c r="IC433" s="230"/>
      <c r="ID433" s="230"/>
      <c r="IE433" s="230"/>
      <c r="IF433" s="230"/>
      <c r="IG433" s="230"/>
      <c r="IH433" s="230"/>
      <c r="II433" s="230"/>
      <c r="IJ433" s="230"/>
      <c r="IK433" s="230"/>
      <c r="IL433" s="230"/>
      <c r="IM433" s="230"/>
      <c r="IN433" s="230"/>
      <c r="IO433" s="230"/>
      <c r="IP433" s="230"/>
      <c r="IQ433" s="230"/>
      <c r="IR433" s="230"/>
      <c r="IS433" s="230"/>
      <c r="IT433" s="230"/>
      <c r="IU433" s="230"/>
      <c r="IV433" s="230"/>
      <c r="IW433" s="230"/>
      <c r="IX433" s="230"/>
      <c r="IY433" s="230"/>
      <c r="IZ433" s="230"/>
      <c r="JA433" s="230"/>
      <c r="JB433" s="230"/>
      <c r="JC433" s="230"/>
      <c r="JD433" s="230"/>
      <c r="JE433" s="230"/>
      <c r="JF433" s="230"/>
      <c r="JG433" s="230"/>
      <c r="JH433" s="230"/>
      <c r="JI433" s="230"/>
      <c r="JJ433" s="230"/>
      <c r="JK433" s="230"/>
      <c r="JL433" s="230"/>
      <c r="JM433" s="230"/>
      <c r="JN433" s="230"/>
      <c r="JO433" s="230"/>
      <c r="JP433" s="230"/>
      <c r="JQ433" s="230"/>
      <c r="JR433" s="230"/>
      <c r="JS433" s="230"/>
      <c r="JT433" s="230"/>
      <c r="JU433" s="230"/>
      <c r="JV433" s="230"/>
      <c r="JW433" s="230"/>
      <c r="JX433" s="230"/>
      <c r="JY433" s="230"/>
      <c r="JZ433" s="230"/>
      <c r="KA433" s="230"/>
      <c r="KB433" s="230"/>
      <c r="KC433" s="230"/>
      <c r="KD433" s="230"/>
      <c r="KE433" s="230"/>
      <c r="KF433" s="230"/>
      <c r="KG433" s="230"/>
      <c r="KH433" s="230"/>
      <c r="KI433" s="230"/>
      <c r="KJ433" s="230"/>
      <c r="KK433" s="230"/>
      <c r="KL433" s="230"/>
      <c r="KM433" s="230"/>
      <c r="KN433" s="230"/>
      <c r="KO433" s="230"/>
      <c r="KP433" s="230"/>
      <c r="KQ433" s="230"/>
      <c r="KR433" s="230"/>
      <c r="KS433" s="230"/>
      <c r="KT433" s="230"/>
      <c r="KU433" s="230"/>
      <c r="KV433" s="230"/>
      <c r="KW433" s="230"/>
      <c r="KX433" s="230"/>
      <c r="KY433" s="230"/>
      <c r="KZ433" s="230"/>
      <c r="LA433" s="230"/>
      <c r="LB433" s="230"/>
      <c r="LC433" s="230"/>
      <c r="LD433" s="230"/>
      <c r="LE433" s="230"/>
      <c r="LF433" s="230"/>
      <c r="LG433" s="230"/>
      <c r="LH433" s="230"/>
      <c r="LI433" s="230"/>
      <c r="LJ433" s="230"/>
      <c r="LK433" s="230"/>
      <c r="LL433" s="230"/>
      <c r="LM433" s="230"/>
      <c r="LN433" s="230"/>
      <c r="LO433" s="230"/>
      <c r="LP433" s="230"/>
      <c r="LQ433" s="230"/>
      <c r="LR433" s="230"/>
      <c r="LS433" s="230"/>
      <c r="LT433" s="230"/>
      <c r="LU433" s="230"/>
      <c r="LV433" s="230"/>
      <c r="LW433" s="230"/>
      <c r="LX433" s="230"/>
      <c r="LY433" s="230"/>
      <c r="LZ433" s="230"/>
      <c r="MA433" s="230"/>
      <c r="MB433" s="230"/>
      <c r="MC433" s="230"/>
      <c r="MD433" s="230"/>
      <c r="ME433" s="230"/>
      <c r="MF433" s="230"/>
      <c r="MG433" s="230"/>
      <c r="MH433" s="230"/>
      <c r="MI433" s="230"/>
      <c r="MJ433" s="230"/>
      <c r="MK433" s="230"/>
      <c r="ML433" s="230"/>
      <c r="MM433" s="230"/>
      <c r="MN433" s="230"/>
      <c r="MO433" s="230"/>
      <c r="MP433" s="230"/>
      <c r="MQ433" s="230"/>
      <c r="MR433" s="230"/>
      <c r="MS433" s="230"/>
      <c r="MT433" s="230"/>
      <c r="MU433" s="230"/>
      <c r="MV433" s="230"/>
      <c r="MW433" s="230"/>
      <c r="MX433" s="230"/>
      <c r="MY433" s="230"/>
      <c r="MZ433" s="230"/>
      <c r="NA433" s="230"/>
      <c r="NB433" s="230"/>
      <c r="NC433" s="230"/>
      <c r="ND433" s="230"/>
      <c r="NE433" s="230"/>
      <c r="NF433" s="230"/>
      <c r="NG433" s="230"/>
      <c r="NH433" s="230"/>
      <c r="NI433" s="230"/>
      <c r="NJ433" s="230"/>
      <c r="NK433" s="230"/>
      <c r="NL433" s="230"/>
      <c r="NM433" s="230"/>
      <c r="NN433" s="230"/>
      <c r="NO433" s="230"/>
      <c r="NP433" s="230"/>
      <c r="NQ433" s="230"/>
      <c r="NR433" s="230"/>
      <c r="NS433" s="230"/>
      <c r="NT433" s="230"/>
      <c r="NU433" s="230"/>
      <c r="NV433" s="230"/>
      <c r="NW433" s="230"/>
      <c r="NX433" s="230"/>
      <c r="NY433" s="230"/>
      <c r="NZ433" s="230"/>
      <c r="OA433" s="230"/>
      <c r="OB433" s="230"/>
      <c r="OC433" s="230"/>
      <c r="OD433" s="230"/>
      <c r="OE433" s="230"/>
      <c r="OF433" s="230"/>
      <c r="OG433" s="230"/>
      <c r="OH433" s="230"/>
      <c r="OI433" s="230"/>
      <c r="OJ433" s="230"/>
      <c r="OK433" s="230"/>
      <c r="OL433" s="230"/>
      <c r="OM433" s="230"/>
      <c r="ON433" s="230"/>
      <c r="OO433" s="230"/>
      <c r="OP433" s="230"/>
      <c r="OQ433" s="230"/>
      <c r="OR433" s="230"/>
      <c r="OS433" s="230"/>
      <c r="OT433" s="230"/>
      <c r="OU433" s="230"/>
      <c r="OV433" s="230"/>
      <c r="OW433" s="230"/>
      <c r="OX433" s="230"/>
      <c r="OY433" s="230"/>
      <c r="OZ433" s="230"/>
      <c r="PA433" s="230"/>
      <c r="PB433" s="230"/>
      <c r="PC433" s="230"/>
      <c r="PD433" s="230"/>
      <c r="PE433" s="230"/>
      <c r="PF433" s="230"/>
      <c r="PG433" s="230"/>
      <c r="PH433" s="230"/>
      <c r="PI433" s="230"/>
      <c r="PJ433" s="230"/>
      <c r="PK433" s="230"/>
      <c r="PL433" s="230"/>
      <c r="PM433" s="230"/>
      <c r="PN433" s="230"/>
      <c r="PO433" s="230"/>
      <c r="PP433" s="230"/>
      <c r="PQ433" s="230"/>
      <c r="PR433" s="230"/>
      <c r="PS433" s="230"/>
      <c r="PT433" s="230"/>
      <c r="PU433" s="230"/>
      <c r="PV433" s="230"/>
      <c r="PW433" s="230"/>
      <c r="PX433" s="230"/>
      <c r="PY433" s="230"/>
      <c r="PZ433" s="230"/>
      <c r="QA433" s="230"/>
      <c r="QB433" s="230"/>
      <c r="QC433" s="230"/>
      <c r="QD433" s="230"/>
      <c r="QE433" s="230"/>
      <c r="QF433" s="230"/>
      <c r="QG433" s="230"/>
      <c r="QH433" s="230"/>
      <c r="QI433" s="230"/>
      <c r="QJ433" s="230"/>
      <c r="QK433" s="230"/>
      <c r="QL433" s="230"/>
      <c r="QM433" s="230"/>
      <c r="QN433" s="230"/>
      <c r="QO433" s="230"/>
      <c r="QP433" s="230"/>
      <c r="QQ433" s="230"/>
      <c r="QR433" s="230"/>
      <c r="QS433" s="230"/>
      <c r="QT433" s="230"/>
      <c r="QU433" s="230"/>
      <c r="QV433" s="230"/>
      <c r="QW433" s="230"/>
      <c r="QX433" s="230"/>
      <c r="QY433" s="230"/>
      <c r="QZ433" s="230"/>
      <c r="RA433" s="230"/>
      <c r="RB433" s="230"/>
      <c r="RC433" s="230"/>
      <c r="RD433" s="230"/>
      <c r="RE433" s="230"/>
      <c r="RF433" s="230"/>
      <c r="RG433" s="230"/>
      <c r="RH433" s="230"/>
      <c r="RI433" s="230"/>
      <c r="RJ433" s="230"/>
      <c r="RK433" s="230"/>
      <c r="RL433" s="230"/>
      <c r="RM433" s="230"/>
      <c r="RN433" s="230"/>
      <c r="RO433" s="230"/>
      <c r="RP433" s="230"/>
      <c r="RQ433" s="230"/>
      <c r="RR433" s="230"/>
      <c r="RS433" s="230"/>
      <c r="RT433" s="230"/>
      <c r="RU433" s="230"/>
      <c r="RV433" s="230"/>
      <c r="RW433" s="230"/>
      <c r="RX433" s="230"/>
      <c r="RY433" s="230"/>
      <c r="RZ433" s="230"/>
      <c r="SA433" s="230"/>
      <c r="SB433" s="230"/>
      <c r="SC433" s="230"/>
      <c r="SD433" s="230"/>
      <c r="SE433" s="230"/>
      <c r="SF433" s="230"/>
      <c r="SG433" s="230"/>
      <c r="SH433" s="230"/>
      <c r="SI433" s="230"/>
      <c r="SJ433" s="230"/>
      <c r="SK433" s="230"/>
      <c r="SL433" s="230"/>
      <c r="SM433" s="230"/>
      <c r="SN433" s="230"/>
      <c r="SO433" s="230"/>
      <c r="SP433" s="230"/>
      <c r="SQ433" s="230"/>
      <c r="SR433" s="230"/>
      <c r="SS433" s="230"/>
      <c r="ST433" s="230"/>
      <c r="SU433" s="230"/>
      <c r="SV433" s="230"/>
      <c r="SW433" s="230"/>
      <c r="SX433" s="230"/>
      <c r="SY433" s="230"/>
      <c r="SZ433" s="230"/>
      <c r="TA433" s="230"/>
      <c r="TB433" s="230"/>
      <c r="TC433" s="230"/>
      <c r="TD433" s="230"/>
      <c r="TE433" s="230"/>
      <c r="TF433" s="230"/>
      <c r="TG433" s="230"/>
      <c r="TH433" s="230"/>
      <c r="TI433" s="230"/>
      <c r="TJ433" s="230"/>
      <c r="TK433" s="230"/>
      <c r="TL433" s="230"/>
      <c r="TM433" s="230"/>
      <c r="TN433" s="230"/>
      <c r="TO433" s="230"/>
      <c r="TP433" s="230"/>
      <c r="TQ433" s="230"/>
      <c r="TR433" s="230"/>
      <c r="TS433" s="230"/>
      <c r="TT433" s="230"/>
      <c r="TU433" s="230"/>
      <c r="TV433" s="230"/>
      <c r="TW433" s="230"/>
      <c r="TX433" s="230"/>
      <c r="TY433" s="230"/>
      <c r="TZ433" s="230"/>
      <c r="UA433" s="230"/>
      <c r="UB433" s="230"/>
      <c r="UC433" s="230"/>
      <c r="UD433" s="230"/>
      <c r="UE433" s="230"/>
      <c r="UF433" s="230"/>
      <c r="UG433" s="230"/>
      <c r="UH433" s="230"/>
      <c r="UI433" s="230"/>
      <c r="UJ433" s="230"/>
      <c r="UK433" s="230"/>
      <c r="UL433" s="230"/>
      <c r="UM433" s="230"/>
      <c r="UN433" s="230"/>
      <c r="UO433" s="230"/>
      <c r="UP433" s="230"/>
      <c r="UQ433" s="230"/>
      <c r="UR433" s="230"/>
      <c r="US433" s="230"/>
      <c r="UT433" s="230"/>
      <c r="UU433" s="230"/>
      <c r="UV433" s="230"/>
      <c r="UW433" s="230"/>
      <c r="UX433" s="230"/>
      <c r="UY433" s="230"/>
      <c r="UZ433" s="230"/>
      <c r="VA433" s="230"/>
      <c r="VB433" s="230"/>
      <c r="VC433" s="230"/>
      <c r="VD433" s="230"/>
      <c r="VE433" s="230"/>
      <c r="VF433" s="230"/>
      <c r="VG433" s="230"/>
      <c r="VH433" s="230"/>
      <c r="VI433" s="230"/>
      <c r="VJ433" s="230"/>
      <c r="VK433" s="230"/>
      <c r="VL433" s="230"/>
      <c r="VM433" s="230"/>
      <c r="VN433" s="230"/>
      <c r="VO433" s="230"/>
      <c r="VP433" s="230"/>
      <c r="VQ433" s="230"/>
      <c r="VR433" s="230"/>
      <c r="VS433" s="230"/>
      <c r="VT433" s="230"/>
      <c r="VU433" s="230"/>
      <c r="VV433" s="230"/>
      <c r="VW433" s="230"/>
      <c r="VX433" s="230"/>
      <c r="VY433" s="230"/>
      <c r="VZ433" s="230"/>
      <c r="WA433" s="230"/>
      <c r="WB433" s="230"/>
      <c r="WC433" s="230"/>
      <c r="WD433" s="230"/>
      <c r="WE433" s="230"/>
      <c r="WF433" s="230"/>
      <c r="WG433" s="230"/>
      <c r="WH433" s="230"/>
      <c r="WI433" s="230"/>
      <c r="WJ433" s="230"/>
      <c r="WK433" s="230"/>
      <c r="WL433" s="230"/>
      <c r="WM433" s="230"/>
      <c r="WN433" s="230"/>
      <c r="WO433" s="230"/>
      <c r="WP433" s="230"/>
      <c r="WQ433" s="230"/>
      <c r="WR433" s="230"/>
      <c r="WS433" s="230"/>
      <c r="WT433" s="230"/>
      <c r="WU433" s="230"/>
      <c r="WV433" s="230"/>
      <c r="WW433" s="230"/>
      <c r="WX433" s="230"/>
      <c r="WY433" s="230"/>
      <c r="WZ433" s="230"/>
      <c r="XA433" s="230"/>
      <c r="XB433" s="230"/>
      <c r="XC433" s="230"/>
      <c r="XD433" s="230"/>
      <c r="XE433" s="230"/>
      <c r="XF433" s="230"/>
      <c r="XG433" s="230"/>
      <c r="XH433" s="230"/>
      <c r="XI433" s="230"/>
      <c r="XJ433" s="230"/>
      <c r="XK433" s="230"/>
      <c r="XL433" s="230"/>
      <c r="XM433" s="230"/>
      <c r="XN433" s="230"/>
      <c r="XO433" s="230"/>
      <c r="XP433" s="230"/>
      <c r="XQ433" s="230"/>
      <c r="XR433" s="230"/>
      <c r="XS433" s="230"/>
      <c r="XT433" s="230"/>
      <c r="XU433" s="230"/>
      <c r="XV433" s="230"/>
      <c r="XW433" s="230"/>
      <c r="XX433" s="230"/>
      <c r="XY433" s="230"/>
      <c r="XZ433" s="230"/>
      <c r="YA433" s="230"/>
      <c r="YB433" s="230"/>
      <c r="YC433" s="230"/>
      <c r="YD433" s="230"/>
      <c r="YE433" s="230"/>
      <c r="YF433" s="230"/>
      <c r="YG433" s="230"/>
      <c r="YH433" s="230"/>
      <c r="YI433" s="230"/>
      <c r="YJ433" s="230"/>
      <c r="YK433" s="230"/>
      <c r="YL433" s="230"/>
      <c r="YM433" s="230"/>
      <c r="YN433" s="230"/>
      <c r="YO433" s="230"/>
      <c r="YP433" s="230"/>
      <c r="YQ433" s="230"/>
      <c r="YR433" s="230"/>
      <c r="YS433" s="230"/>
      <c r="YT433" s="230"/>
      <c r="YU433" s="230"/>
      <c r="YV433" s="230"/>
      <c r="YW433" s="230"/>
      <c r="YX433" s="230"/>
      <c r="YY433" s="230"/>
      <c r="YZ433" s="230"/>
      <c r="ZA433" s="230"/>
      <c r="ZB433" s="230"/>
      <c r="ZC433" s="230"/>
      <c r="ZD433" s="230"/>
      <c r="ZE433" s="230"/>
      <c r="ZF433" s="230"/>
      <c r="ZG433" s="230"/>
      <c r="ZH433" s="230"/>
      <c r="ZI433" s="230"/>
      <c r="ZJ433" s="230"/>
      <c r="ZK433" s="230"/>
      <c r="ZL433" s="230"/>
      <c r="ZM433" s="230"/>
      <c r="ZN433" s="230"/>
      <c r="ZO433" s="230"/>
      <c r="ZP433" s="230"/>
      <c r="ZQ433" s="230"/>
      <c r="ZR433" s="230"/>
      <c r="ZS433" s="230"/>
      <c r="ZT433" s="230"/>
      <c r="ZU433" s="230"/>
      <c r="ZV433" s="230"/>
      <c r="ZW433" s="230"/>
      <c r="ZX433" s="230"/>
      <c r="ZY433" s="230"/>
      <c r="ZZ433" s="230"/>
      <c r="AAA433" s="230"/>
      <c r="AAB433" s="230"/>
      <c r="AAC433" s="230"/>
      <c r="AAD433" s="230"/>
      <c r="AAE433" s="230"/>
      <c r="AAF433" s="230"/>
      <c r="AAG433" s="230"/>
      <c r="AAH433" s="230"/>
      <c r="AAI433" s="230"/>
      <c r="AAJ433" s="230"/>
      <c r="AAK433" s="230"/>
      <c r="AAL433" s="230"/>
      <c r="AAM433" s="230"/>
      <c r="AAN433" s="230"/>
      <c r="AAO433" s="230"/>
      <c r="AAP433" s="230"/>
      <c r="AAQ433" s="230"/>
      <c r="AAR433" s="230"/>
      <c r="AAS433" s="230"/>
      <c r="AAT433" s="230"/>
      <c r="AAU433" s="230"/>
      <c r="AAV433" s="230"/>
      <c r="AAW433" s="230"/>
      <c r="AAX433" s="230"/>
      <c r="AAY433" s="230"/>
      <c r="AAZ433" s="230"/>
      <c r="ABA433" s="230"/>
      <c r="ABB433" s="230"/>
      <c r="ABC433" s="230"/>
      <c r="ABD433" s="230"/>
      <c r="ABE433" s="230"/>
      <c r="ABF433" s="230"/>
      <c r="ABG433" s="230"/>
      <c r="ABH433" s="230"/>
      <c r="ABI433" s="230"/>
      <c r="ABJ433" s="230"/>
      <c r="ABK433" s="230"/>
      <c r="ABL433" s="230"/>
      <c r="ABM433" s="230"/>
      <c r="ABN433" s="230"/>
      <c r="ABO433" s="230"/>
      <c r="ABP433" s="230"/>
      <c r="ABQ433" s="230"/>
      <c r="ABR433" s="230"/>
      <c r="ABS433" s="230"/>
      <c r="ABT433" s="230"/>
      <c r="ABU433" s="230"/>
      <c r="ABV433" s="230"/>
      <c r="ABW433" s="230"/>
      <c r="ABX433" s="230"/>
      <c r="ABY433" s="230"/>
      <c r="ABZ433" s="230"/>
      <c r="ACA433" s="230"/>
      <c r="ACB433" s="230"/>
      <c r="ACC433" s="230"/>
      <c r="ACD433" s="230"/>
      <c r="ACE433" s="230"/>
      <c r="ACF433" s="230"/>
      <c r="ACG433" s="230"/>
      <c r="ACH433" s="230"/>
      <c r="ACI433" s="230"/>
      <c r="ACJ433" s="230"/>
      <c r="ACK433" s="230"/>
      <c r="ACL433" s="230"/>
      <c r="ACM433" s="230"/>
      <c r="ACN433" s="230"/>
      <c r="ACO433" s="230"/>
      <c r="ACP433" s="230"/>
      <c r="ACQ433" s="230"/>
      <c r="ACR433" s="230"/>
      <c r="ACS433" s="230"/>
      <c r="ACT433" s="230"/>
      <c r="ACU433" s="230"/>
      <c r="ACV433" s="230"/>
      <c r="ACW433" s="230"/>
      <c r="ACX433" s="230"/>
      <c r="ACY433" s="230"/>
      <c r="ACZ433" s="230"/>
      <c r="ADA433" s="230"/>
      <c r="ADB433" s="230"/>
      <c r="ADC433" s="230"/>
      <c r="ADD433" s="230"/>
      <c r="ADE433" s="230"/>
      <c r="ADF433" s="230"/>
      <c r="ADG433" s="230"/>
      <c r="ADH433" s="230"/>
      <c r="ADI433" s="230"/>
      <c r="ADJ433" s="230"/>
      <c r="ADK433" s="230"/>
      <c r="ADL433" s="230"/>
      <c r="ADM433" s="230"/>
      <c r="ADN433" s="230"/>
      <c r="ADO433" s="230"/>
      <c r="ADP433" s="230"/>
      <c r="ADQ433" s="230"/>
      <c r="ADR433" s="230"/>
      <c r="ADS433" s="230"/>
      <c r="ADT433" s="230"/>
      <c r="ADU433" s="230"/>
      <c r="ADV433" s="230"/>
      <c r="ADW433" s="230"/>
      <c r="ADX433" s="230"/>
      <c r="ADY433" s="230"/>
      <c r="ADZ433" s="230"/>
      <c r="AEA433" s="230"/>
      <c r="AEB433" s="230"/>
      <c r="AEC433" s="230"/>
      <c r="AED433" s="230"/>
      <c r="AEE433" s="230"/>
      <c r="AEF433" s="230"/>
      <c r="AEG433" s="230"/>
      <c r="AEH433" s="230"/>
      <c r="AEI433" s="230"/>
      <c r="AEJ433" s="230"/>
      <c r="AEK433" s="230"/>
      <c r="AEL433" s="230"/>
      <c r="AEM433" s="230"/>
      <c r="AEN433" s="230"/>
      <c r="AEO433" s="230"/>
      <c r="AEP433" s="230"/>
      <c r="AEQ433" s="230"/>
      <c r="AER433" s="230"/>
      <c r="AES433" s="230"/>
      <c r="AET433" s="230"/>
      <c r="AEU433" s="230"/>
      <c r="AEV433" s="230"/>
      <c r="AEW433" s="230"/>
      <c r="AEX433" s="230"/>
      <c r="AEY433" s="230"/>
      <c r="AEZ433" s="230"/>
      <c r="AFA433" s="230"/>
      <c r="AFB433" s="230"/>
      <c r="AFC433" s="230"/>
      <c r="AFD433" s="230"/>
      <c r="AFE433" s="230"/>
      <c r="AFF433" s="230"/>
      <c r="AFG433" s="230"/>
      <c r="AFH433" s="230"/>
      <c r="AFI433" s="230"/>
      <c r="AFJ433" s="230"/>
      <c r="AFK433" s="230"/>
      <c r="AFL433" s="230"/>
      <c r="AFM433" s="230"/>
      <c r="AFN433" s="230"/>
      <c r="AFO433" s="230"/>
      <c r="AFP433" s="230"/>
      <c r="AFQ433" s="230"/>
      <c r="AFR433" s="230"/>
      <c r="AFS433" s="230"/>
      <c r="AFT433" s="230"/>
      <c r="AFU433" s="230"/>
      <c r="AFV433" s="230"/>
      <c r="AFW433" s="230"/>
      <c r="AFX433" s="230"/>
      <c r="AFY433" s="230"/>
      <c r="AFZ433" s="230"/>
      <c r="AGA433" s="230"/>
      <c r="AGB433" s="230"/>
      <c r="AGC433" s="230"/>
      <c r="AGD433" s="230"/>
      <c r="AGE433" s="230"/>
      <c r="AGF433" s="230"/>
      <c r="AGG433" s="230"/>
      <c r="AGH433" s="230"/>
      <c r="AGI433" s="230"/>
      <c r="AGJ433" s="230"/>
      <c r="AGK433" s="230"/>
      <c r="AGL433" s="230"/>
      <c r="AGM433" s="230"/>
      <c r="AGN433" s="230"/>
      <c r="AGO433" s="230"/>
      <c r="AGP433" s="230"/>
      <c r="AGQ433" s="230"/>
      <c r="AGR433" s="230"/>
      <c r="AGS433" s="230"/>
      <c r="AGT433" s="230"/>
      <c r="AGU433" s="230"/>
      <c r="AGV433" s="230"/>
      <c r="AGW433" s="230"/>
      <c r="AGX433" s="230"/>
      <c r="AGY433" s="230"/>
      <c r="AGZ433" s="230"/>
      <c r="AHA433" s="230"/>
      <c r="AHB433" s="230"/>
      <c r="AHC433" s="230"/>
      <c r="AHD433" s="230"/>
      <c r="AHE433" s="230"/>
      <c r="AHF433" s="230"/>
      <c r="AHG433" s="230"/>
      <c r="AHH433" s="230"/>
      <c r="AHI433" s="230"/>
      <c r="AHJ433" s="230"/>
      <c r="AHK433" s="230"/>
      <c r="AHL433" s="230"/>
      <c r="AHM433" s="230"/>
      <c r="AHN433" s="230"/>
      <c r="AHO433" s="230"/>
      <c r="AHP433" s="230"/>
      <c r="AHQ433" s="230"/>
      <c r="AHR433" s="230"/>
      <c r="AHS433" s="230"/>
      <c r="AHT433" s="230"/>
      <c r="AHU433" s="230"/>
      <c r="AHV433" s="230"/>
      <c r="AHW433" s="230"/>
      <c r="AHX433" s="230"/>
      <c r="AHY433" s="230"/>
      <c r="AHZ433" s="230"/>
      <c r="AIA433" s="230"/>
      <c r="AIB433" s="230"/>
      <c r="AIC433" s="230"/>
      <c r="AID433" s="230"/>
      <c r="AIE433" s="230"/>
      <c r="AIF433" s="230"/>
      <c r="AIG433" s="230"/>
      <c r="AIH433" s="230"/>
      <c r="AII433" s="230"/>
      <c r="AIJ433" s="230"/>
      <c r="AIK433" s="230"/>
      <c r="AIL433" s="230"/>
      <c r="AIM433" s="230"/>
      <c r="AIN433" s="230"/>
      <c r="AIO433" s="230"/>
      <c r="AIP433" s="230"/>
      <c r="AIQ433" s="230"/>
      <c r="AIR433" s="230"/>
      <c r="AIS433" s="230"/>
      <c r="AIT433" s="230"/>
      <c r="AIU433" s="230"/>
      <c r="AIV433" s="230"/>
      <c r="AIW433" s="230"/>
      <c r="AIX433" s="230"/>
      <c r="AIY433" s="230"/>
      <c r="AIZ433" s="230"/>
      <c r="AJA433" s="230"/>
      <c r="AJB433" s="230"/>
      <c r="AJC433" s="230"/>
      <c r="AJD433" s="230"/>
      <c r="AJE433" s="230"/>
      <c r="AJF433" s="230"/>
      <c r="AJG433" s="230"/>
      <c r="AJH433" s="230"/>
      <c r="AJI433" s="230"/>
      <c r="AJJ433" s="230"/>
      <c r="AJK433" s="230"/>
      <c r="AJL433" s="230"/>
      <c r="AJM433" s="230"/>
      <c r="AJN433" s="230"/>
      <c r="AJO433" s="230"/>
      <c r="AJP433" s="230"/>
      <c r="AJQ433" s="230"/>
      <c r="AJR433" s="230"/>
      <c r="AJS433" s="230"/>
      <c r="AJT433" s="230"/>
      <c r="AJU433" s="230"/>
      <c r="AJV433" s="230"/>
      <c r="AJW433" s="230"/>
      <c r="AJX433" s="230"/>
      <c r="AJY433" s="230"/>
      <c r="AJZ433" s="230"/>
      <c r="AKA433" s="230"/>
      <c r="AKB433" s="230"/>
      <c r="AKC433" s="230"/>
      <c r="AKD433" s="230"/>
      <c r="AKE433" s="230"/>
      <c r="AKF433" s="230"/>
      <c r="AKG433" s="230"/>
      <c r="AKH433" s="230"/>
      <c r="AKI433" s="230"/>
      <c r="AKJ433" s="230"/>
      <c r="AKK433" s="230"/>
      <c r="AKL433" s="230"/>
      <c r="AKM433" s="230"/>
      <c r="AKN433" s="230"/>
      <c r="AKO433" s="230"/>
      <c r="AKP433" s="230"/>
      <c r="AKQ433" s="230"/>
      <c r="AKR433" s="230"/>
      <c r="AKS433" s="230"/>
      <c r="AKT433" s="230"/>
      <c r="AKU433" s="230"/>
      <c r="AKV433" s="230"/>
      <c r="AKW433" s="230"/>
      <c r="AKX433" s="230"/>
      <c r="AKY433" s="230"/>
      <c r="AKZ433" s="230"/>
      <c r="ALA433" s="230"/>
      <c r="ALB433" s="230"/>
      <c r="ALC433" s="230"/>
      <c r="ALD433" s="230"/>
      <c r="ALE433" s="230"/>
      <c r="ALF433" s="230"/>
      <c r="ALG433" s="230"/>
      <c r="ALH433" s="230"/>
      <c r="ALI433" s="230"/>
      <c r="ALJ433" s="230"/>
      <c r="ALK433" s="230"/>
      <c r="ALL433" s="230"/>
      <c r="ALM433" s="230"/>
      <c r="ALN433" s="230"/>
      <c r="ALO433" s="230"/>
      <c r="ALP433" s="230"/>
      <c r="ALQ433" s="230"/>
      <c r="ALR433" s="230"/>
      <c r="ALS433" s="230"/>
      <c r="ALT433" s="230"/>
      <c r="ALU433" s="230"/>
      <c r="ALV433" s="230"/>
      <c r="ALW433" s="230"/>
      <c r="ALX433" s="230"/>
      <c r="ALY433" s="230"/>
      <c r="ALZ433" s="230"/>
      <c r="AMA433" s="230"/>
      <c r="AMB433" s="230"/>
      <c r="AMC433" s="230"/>
      <c r="AMD433" s="230"/>
      <c r="AME433" s="230"/>
      <c r="AMF433" s="230"/>
      <c r="AMG433" s="230"/>
      <c r="AMH433" s="230"/>
      <c r="AMI433" s="230"/>
      <c r="AMJ433" s="230"/>
      <c r="AMK433" s="230"/>
      <c r="AML433" s="230"/>
      <c r="AMM433" s="230"/>
      <c r="AMN433" s="230"/>
      <c r="AMO433" s="230"/>
      <c r="AMP433" s="230"/>
      <c r="AMQ433" s="230"/>
      <c r="AMR433" s="230"/>
      <c r="AMS433" s="230"/>
      <c r="AMT433" s="230"/>
      <c r="AMU433" s="230"/>
      <c r="AMV433" s="230"/>
      <c r="AMW433" s="230"/>
      <c r="AMX433" s="230"/>
      <c r="AMY433" s="230"/>
      <c r="AMZ433" s="230"/>
      <c r="ANA433" s="230"/>
      <c r="ANB433" s="230"/>
      <c r="ANC433" s="230"/>
      <c r="AND433" s="230"/>
      <c r="ANE433" s="230"/>
      <c r="ANF433" s="230"/>
      <c r="ANG433" s="230"/>
      <c r="ANH433" s="230"/>
      <c r="ANI433" s="230"/>
      <c r="ANJ433" s="230"/>
      <c r="ANK433" s="230"/>
      <c r="ANL433" s="230"/>
      <c r="ANM433" s="230"/>
      <c r="ANN433" s="230"/>
      <c r="ANO433" s="230"/>
      <c r="ANP433" s="230"/>
      <c r="ANQ433" s="230"/>
      <c r="ANR433" s="230"/>
      <c r="ANS433" s="230"/>
      <c r="ANT433" s="230"/>
      <c r="ANU433" s="230"/>
      <c r="ANV433" s="230"/>
      <c r="ANW433" s="230"/>
      <c r="ANX433" s="230"/>
      <c r="ANY433" s="230"/>
      <c r="ANZ433" s="230"/>
      <c r="AOA433" s="230"/>
      <c r="AOB433" s="230"/>
      <c r="AOC433" s="230"/>
      <c r="AOD433" s="230"/>
      <c r="AOE433" s="230"/>
      <c r="AOF433" s="230"/>
      <c r="AOG433" s="230"/>
      <c r="AOH433" s="230"/>
      <c r="AOI433" s="230"/>
      <c r="AOJ433" s="230"/>
      <c r="AOK433" s="230"/>
      <c r="AOL433" s="230"/>
      <c r="AOM433" s="230"/>
      <c r="AON433" s="230"/>
      <c r="AOO433" s="230"/>
      <c r="AOP433" s="230"/>
      <c r="AOQ433" s="230"/>
      <c r="AOR433" s="230"/>
      <c r="AOS433" s="230"/>
      <c r="AOT433" s="230"/>
      <c r="AOU433" s="230"/>
      <c r="AOV433" s="230"/>
      <c r="AOW433" s="230"/>
      <c r="AOX433" s="230"/>
      <c r="AOY433" s="230"/>
      <c r="AOZ433" s="230"/>
      <c r="APA433" s="230"/>
      <c r="APB433" s="230"/>
      <c r="APC433" s="230"/>
      <c r="APD433" s="230"/>
      <c r="APE433" s="230"/>
      <c r="APF433" s="230"/>
      <c r="APG433" s="230"/>
      <c r="APH433" s="230"/>
      <c r="API433" s="230"/>
      <c r="APJ433" s="230"/>
      <c r="APK433" s="230"/>
      <c r="APL433" s="230"/>
      <c r="APM433" s="230"/>
      <c r="APN433" s="230"/>
      <c r="APO433" s="230"/>
      <c r="APP433" s="230"/>
      <c r="APQ433" s="230"/>
      <c r="APR433" s="230"/>
      <c r="APS433" s="230"/>
      <c r="APT433" s="230"/>
      <c r="APU433" s="230"/>
      <c r="APV433" s="230"/>
      <c r="APW433" s="230"/>
      <c r="APX433" s="230"/>
      <c r="APY433" s="230"/>
      <c r="APZ433" s="230"/>
      <c r="AQA433" s="230"/>
      <c r="AQB433" s="230"/>
      <c r="AQC433" s="230"/>
      <c r="AQD433" s="230"/>
      <c r="AQE433" s="230"/>
      <c r="AQF433" s="230"/>
      <c r="AQG433" s="230"/>
      <c r="AQH433" s="230"/>
      <c r="AQI433" s="230"/>
      <c r="AQJ433" s="230"/>
      <c r="AQK433" s="230"/>
      <c r="AQL433" s="230"/>
      <c r="AQM433" s="230"/>
      <c r="AQN433" s="230"/>
      <c r="AQO433" s="230"/>
      <c r="AQP433" s="230"/>
      <c r="AQQ433" s="230"/>
      <c r="AQR433" s="230"/>
      <c r="AQS433" s="230"/>
      <c r="AQT433" s="230"/>
      <c r="AQU433" s="230"/>
      <c r="AQV433" s="230"/>
      <c r="AQW433" s="230"/>
      <c r="AQX433" s="230"/>
      <c r="AQY433" s="230"/>
      <c r="AQZ433" s="230"/>
      <c r="ARA433" s="230"/>
      <c r="ARB433" s="230"/>
      <c r="ARC433" s="230"/>
      <c r="ARD433" s="230"/>
      <c r="ARE433" s="230"/>
      <c r="ARF433" s="230"/>
      <c r="ARG433" s="230"/>
      <c r="ARH433" s="230"/>
      <c r="ARI433" s="230"/>
      <c r="ARJ433" s="230"/>
      <c r="ARK433" s="230"/>
      <c r="ARL433" s="230"/>
      <c r="ARM433" s="230"/>
      <c r="ARN433" s="230"/>
      <c r="ARO433" s="230"/>
      <c r="ARP433" s="230"/>
      <c r="ARQ433" s="230"/>
      <c r="ARR433" s="230"/>
      <c r="ARS433" s="230"/>
      <c r="ART433" s="230"/>
      <c r="ARU433" s="230"/>
      <c r="ARV433" s="230"/>
      <c r="ARW433" s="230"/>
      <c r="ARX433" s="230"/>
      <c r="ARY433" s="230"/>
      <c r="ARZ433" s="230"/>
      <c r="ASA433" s="230"/>
      <c r="ASB433" s="230"/>
      <c r="ASC433" s="230"/>
      <c r="ASD433" s="230"/>
      <c r="ASE433" s="230"/>
      <c r="ASF433" s="230"/>
      <c r="ASG433" s="230"/>
      <c r="ASH433" s="230"/>
      <c r="ASI433" s="230"/>
      <c r="ASJ433" s="230"/>
      <c r="ASK433" s="230"/>
      <c r="ASL433" s="230"/>
      <c r="ASM433" s="230"/>
      <c r="ASN433" s="230"/>
      <c r="ASO433" s="230"/>
      <c r="ASP433" s="230"/>
      <c r="ASQ433" s="230"/>
      <c r="ASR433" s="230"/>
      <c r="ASS433" s="230"/>
      <c r="AST433" s="230"/>
      <c r="ASU433" s="230"/>
      <c r="ASV433" s="230"/>
      <c r="ASW433" s="230"/>
      <c r="ASX433" s="230"/>
      <c r="ASY433" s="230"/>
      <c r="ASZ433" s="230"/>
      <c r="ATA433" s="230"/>
      <c r="ATB433" s="230"/>
      <c r="ATC433" s="230"/>
      <c r="ATD433" s="230"/>
      <c r="ATE433" s="230"/>
      <c r="ATF433" s="230"/>
      <c r="ATG433" s="230"/>
      <c r="ATH433" s="230"/>
      <c r="ATI433" s="230"/>
      <c r="ATJ433" s="230"/>
      <c r="ATK433" s="230"/>
      <c r="ATL433" s="230"/>
      <c r="ATM433" s="230"/>
      <c r="ATN433" s="230"/>
      <c r="ATO433" s="230"/>
      <c r="ATP433" s="230"/>
      <c r="ATQ433" s="230"/>
      <c r="ATR433" s="230"/>
      <c r="ATS433" s="230"/>
      <c r="ATT433" s="230"/>
      <c r="ATU433" s="230"/>
      <c r="ATV433" s="230"/>
      <c r="ATW433" s="230"/>
      <c r="ATX433" s="230"/>
      <c r="ATY433" s="230"/>
      <c r="ATZ433" s="230"/>
      <c r="AUA433" s="230"/>
      <c r="AUB433" s="230"/>
      <c r="AUC433" s="230"/>
      <c r="AUD433" s="230"/>
      <c r="AUE433" s="230"/>
      <c r="AUF433" s="230"/>
      <c r="AUG433" s="230"/>
      <c r="AUH433" s="230"/>
      <c r="AUI433" s="230"/>
      <c r="AUJ433" s="230"/>
      <c r="AUK433" s="230"/>
      <c r="AUL433" s="230"/>
      <c r="AUM433" s="230"/>
      <c r="AUN433" s="230"/>
      <c r="AUO433" s="230"/>
      <c r="AUP433" s="230"/>
      <c r="AUQ433" s="230"/>
      <c r="AUR433" s="230"/>
      <c r="AUS433" s="230"/>
      <c r="AUT433" s="230"/>
      <c r="AUU433" s="230"/>
      <c r="AUV433" s="230"/>
      <c r="AUW433" s="230"/>
      <c r="AUX433" s="230"/>
      <c r="AUY433" s="230"/>
      <c r="AUZ433" s="230"/>
      <c r="AVA433" s="230"/>
      <c r="AVB433" s="230"/>
      <c r="AVC433" s="230"/>
      <c r="AVD433" s="230"/>
      <c r="AVE433" s="230"/>
      <c r="AVF433" s="230"/>
      <c r="AVG433" s="230"/>
      <c r="AVH433" s="230"/>
      <c r="AVI433" s="230"/>
      <c r="AVJ433" s="230"/>
      <c r="AVK433" s="230"/>
      <c r="AVL433" s="230"/>
      <c r="AVM433" s="230"/>
      <c r="AVN433" s="230"/>
      <c r="AVO433" s="230"/>
      <c r="AVP433" s="230"/>
      <c r="AVQ433" s="230"/>
      <c r="AVR433" s="230"/>
      <c r="AVS433" s="230"/>
      <c r="AVT433" s="230"/>
      <c r="AVU433" s="230"/>
      <c r="AVV433" s="230"/>
      <c r="AVW433" s="230"/>
      <c r="AVX433" s="230"/>
      <c r="AVY433" s="230"/>
      <c r="AVZ433" s="230"/>
      <c r="AWA433" s="230"/>
      <c r="AWB433" s="230"/>
      <c r="AWC433" s="230"/>
      <c r="AWD433" s="230"/>
      <c r="AWE433" s="230"/>
      <c r="AWF433" s="230"/>
      <c r="AWG433" s="230"/>
      <c r="AWH433" s="230"/>
      <c r="AWI433" s="230"/>
      <c r="AWJ433" s="230"/>
      <c r="AWK433" s="230"/>
      <c r="AWL433" s="230"/>
      <c r="AWM433" s="230"/>
      <c r="AWN433" s="230"/>
      <c r="AWO433" s="230"/>
      <c r="AWP433" s="230"/>
      <c r="AWQ433" s="230"/>
      <c r="AWR433" s="230"/>
      <c r="AWS433" s="230"/>
      <c r="AWT433" s="230"/>
      <c r="AWU433" s="230"/>
      <c r="AWV433" s="230"/>
      <c r="AWW433" s="230"/>
      <c r="AWX433" s="230"/>
      <c r="AWY433" s="230"/>
      <c r="AWZ433" s="230"/>
      <c r="AXA433" s="230"/>
      <c r="AXB433" s="230"/>
      <c r="AXC433" s="230"/>
      <c r="AXD433" s="230"/>
      <c r="AXE433" s="230"/>
      <c r="AXF433" s="230"/>
      <c r="AXG433" s="230"/>
      <c r="AXH433" s="230"/>
      <c r="AXI433" s="230"/>
      <c r="AXJ433" s="230"/>
      <c r="AXK433" s="230"/>
      <c r="AXL433" s="230"/>
      <c r="AXM433" s="230"/>
      <c r="AXN433" s="230"/>
      <c r="AXO433" s="230"/>
      <c r="AXP433" s="230"/>
      <c r="AXQ433" s="230"/>
      <c r="AXR433" s="230"/>
      <c r="AXS433" s="230"/>
      <c r="AXT433" s="230"/>
      <c r="AXU433" s="230"/>
      <c r="AXV433" s="230"/>
      <c r="AXW433" s="230"/>
      <c r="AXX433" s="230"/>
      <c r="AXY433" s="230"/>
      <c r="AXZ433" s="230"/>
      <c r="AYA433" s="230"/>
      <c r="AYB433" s="230"/>
      <c r="AYC433" s="230"/>
      <c r="AYD433" s="230"/>
      <c r="AYE433" s="230"/>
      <c r="AYF433" s="230"/>
      <c r="AYG433" s="230"/>
      <c r="AYH433" s="230"/>
      <c r="AYI433" s="230"/>
      <c r="AYJ433" s="230"/>
      <c r="AYK433" s="230"/>
      <c r="AYL433" s="230"/>
      <c r="AYM433" s="230"/>
      <c r="AYN433" s="230"/>
      <c r="AYO433" s="230"/>
      <c r="AYP433" s="230"/>
      <c r="AYQ433" s="230"/>
      <c r="AYR433" s="230"/>
      <c r="AYS433" s="230"/>
      <c r="AYT433" s="230"/>
      <c r="AYU433" s="230"/>
      <c r="AYV433" s="230"/>
      <c r="AYW433" s="230"/>
      <c r="AYX433" s="230"/>
      <c r="AYY433" s="230"/>
      <c r="AYZ433" s="230"/>
      <c r="AZA433" s="230"/>
      <c r="AZB433" s="230"/>
      <c r="AZC433" s="230"/>
      <c r="AZD433" s="230"/>
      <c r="AZE433" s="230"/>
      <c r="AZF433" s="230"/>
      <c r="AZG433" s="230"/>
      <c r="AZH433" s="230"/>
      <c r="AZI433" s="230"/>
      <c r="AZJ433" s="230"/>
      <c r="AZK433" s="230"/>
      <c r="AZL433" s="230"/>
      <c r="AZM433" s="230"/>
      <c r="AZN433" s="230"/>
      <c r="AZO433" s="230"/>
      <c r="AZP433" s="230"/>
      <c r="AZQ433" s="230"/>
      <c r="AZR433" s="230"/>
      <c r="AZS433" s="230"/>
      <c r="AZT433" s="230"/>
      <c r="AZU433" s="230"/>
      <c r="AZV433" s="230"/>
      <c r="AZW433" s="230"/>
      <c r="AZX433" s="230"/>
      <c r="AZY433" s="230"/>
      <c r="AZZ433" s="230"/>
      <c r="BAA433" s="230"/>
      <c r="BAB433" s="230"/>
      <c r="BAC433" s="230"/>
      <c r="BAD433" s="230"/>
      <c r="BAE433" s="230"/>
      <c r="BAF433" s="230"/>
      <c r="BAG433" s="230"/>
      <c r="BAH433" s="230"/>
      <c r="BAI433" s="230"/>
      <c r="BAJ433" s="230"/>
      <c r="BAK433" s="230"/>
      <c r="BAL433" s="230"/>
      <c r="BAM433" s="230"/>
      <c r="BAN433" s="230"/>
      <c r="BAO433" s="230"/>
      <c r="BAP433" s="230"/>
      <c r="BAQ433" s="230"/>
      <c r="BAR433" s="230"/>
      <c r="BAS433" s="230"/>
      <c r="BAT433" s="230"/>
      <c r="BAU433" s="230"/>
      <c r="BAV433" s="230"/>
      <c r="BAW433" s="230"/>
      <c r="BAX433" s="230"/>
      <c r="BAY433" s="230"/>
      <c r="BAZ433" s="230"/>
      <c r="BBA433" s="230"/>
      <c r="BBB433" s="230"/>
      <c r="BBC433" s="230"/>
      <c r="BBD433" s="230"/>
      <c r="BBE433" s="230"/>
      <c r="BBF433" s="230"/>
      <c r="BBG433" s="230"/>
      <c r="BBH433" s="230"/>
      <c r="BBI433" s="230"/>
      <c r="BBJ433" s="230"/>
      <c r="BBK433" s="230"/>
      <c r="BBL433" s="230"/>
      <c r="BBM433" s="230"/>
      <c r="BBN433" s="230"/>
      <c r="BBO433" s="230"/>
      <c r="BBP433" s="230"/>
      <c r="BBQ433" s="230"/>
      <c r="BBR433" s="230"/>
      <c r="BBS433" s="230"/>
      <c r="BBT433" s="230"/>
      <c r="BBU433" s="230"/>
      <c r="BBV433" s="230"/>
      <c r="BBW433" s="230"/>
      <c r="BBX433" s="230"/>
      <c r="BBY433" s="230"/>
      <c r="BBZ433" s="230"/>
      <c r="BCA433" s="230"/>
      <c r="BCB433" s="230"/>
      <c r="BCC433" s="230"/>
      <c r="BCD433" s="230"/>
      <c r="BCE433" s="230"/>
      <c r="BCF433" s="230"/>
      <c r="BCG433" s="230"/>
      <c r="BCH433" s="230"/>
      <c r="BCI433" s="230"/>
      <c r="BCJ433" s="230"/>
      <c r="BCK433" s="230"/>
      <c r="BCL433" s="230"/>
      <c r="BCM433" s="230"/>
      <c r="BCN433" s="230"/>
      <c r="BCO433" s="230"/>
      <c r="BCP433" s="230"/>
      <c r="BCQ433" s="230"/>
      <c r="BCR433" s="230"/>
      <c r="BCS433" s="230"/>
      <c r="BCT433" s="230"/>
      <c r="BCU433" s="230"/>
      <c r="BCV433" s="230"/>
      <c r="BCW433" s="230"/>
      <c r="BCX433" s="230"/>
      <c r="BCY433" s="230"/>
      <c r="BCZ433" s="230"/>
      <c r="BDA433" s="230"/>
      <c r="BDB433" s="230"/>
      <c r="BDC433" s="230"/>
      <c r="BDD433" s="230"/>
      <c r="BDE433" s="230"/>
      <c r="BDF433" s="230"/>
      <c r="BDG433" s="230"/>
      <c r="BDH433" s="230"/>
      <c r="BDI433" s="230"/>
      <c r="BDJ433" s="230"/>
      <c r="BDK433" s="230"/>
      <c r="BDL433" s="230"/>
      <c r="BDM433" s="230"/>
      <c r="BDN433" s="230"/>
      <c r="BDO433" s="230"/>
      <c r="BDP433" s="230"/>
      <c r="BDQ433" s="230"/>
      <c r="BDR433" s="230"/>
      <c r="BDS433" s="230"/>
      <c r="BDT433" s="230"/>
      <c r="BDU433" s="230"/>
      <c r="BDV433" s="230"/>
      <c r="BDW433" s="230"/>
      <c r="BDX433" s="230"/>
      <c r="BDY433" s="230"/>
      <c r="BDZ433" s="230"/>
      <c r="BEA433" s="230"/>
      <c r="BEB433" s="230"/>
      <c r="BEC433" s="230"/>
      <c r="BED433" s="230"/>
      <c r="BEE433" s="230"/>
      <c r="BEF433" s="230"/>
      <c r="BEG433" s="230"/>
      <c r="BEH433" s="230"/>
      <c r="BEI433" s="230"/>
      <c r="BEJ433" s="230"/>
      <c r="BEK433" s="230"/>
      <c r="BEL433" s="230"/>
      <c r="BEM433" s="230"/>
      <c r="BEN433" s="230"/>
      <c r="BEO433" s="230"/>
      <c r="BEP433" s="230"/>
      <c r="BEQ433" s="230"/>
      <c r="BER433" s="230"/>
      <c r="BES433" s="230"/>
      <c r="BET433" s="230"/>
      <c r="BEU433" s="230"/>
      <c r="BEV433" s="230"/>
      <c r="BEW433" s="230"/>
      <c r="BEX433" s="230"/>
      <c r="BEY433" s="230"/>
      <c r="BEZ433" s="230"/>
      <c r="BFA433" s="230"/>
      <c r="BFB433" s="230"/>
      <c r="BFC433" s="230"/>
      <c r="BFD433" s="230"/>
      <c r="BFE433" s="230"/>
      <c r="BFF433" s="230"/>
      <c r="BFG433" s="230"/>
      <c r="BFH433" s="230"/>
      <c r="BFI433" s="230"/>
      <c r="BFJ433" s="230"/>
      <c r="BFK433" s="230"/>
      <c r="BFL433" s="230"/>
      <c r="BFM433" s="230"/>
      <c r="BFN433" s="230"/>
      <c r="BFO433" s="230"/>
      <c r="BFP433" s="230"/>
      <c r="BFQ433" s="230"/>
      <c r="BFR433" s="230"/>
      <c r="BFS433" s="230"/>
      <c r="BFT433" s="230"/>
      <c r="BFU433" s="230"/>
      <c r="BFV433" s="230"/>
      <c r="BFW433" s="230"/>
      <c r="BFX433" s="230"/>
      <c r="BFY433" s="230"/>
      <c r="BFZ433" s="230"/>
      <c r="BGA433" s="230"/>
      <c r="BGB433" s="230"/>
      <c r="BGC433" s="230"/>
      <c r="BGD433" s="230"/>
      <c r="BGE433" s="230"/>
      <c r="BGF433" s="230"/>
      <c r="BGG433" s="230"/>
      <c r="BGH433" s="230"/>
      <c r="BGI433" s="230"/>
      <c r="BGJ433" s="230"/>
      <c r="BGK433" s="230"/>
      <c r="BGL433" s="230"/>
      <c r="BGM433" s="230"/>
      <c r="BGN433" s="230"/>
      <c r="BGO433" s="230"/>
      <c r="BGP433" s="230"/>
      <c r="BGQ433" s="230"/>
      <c r="BGR433" s="230"/>
      <c r="BGS433" s="230"/>
      <c r="BGT433" s="230"/>
      <c r="BGU433" s="230"/>
      <c r="BGV433" s="230"/>
      <c r="BGW433" s="230"/>
      <c r="BGX433" s="230"/>
      <c r="BGY433" s="230"/>
      <c r="BGZ433" s="230"/>
      <c r="BHA433" s="230"/>
      <c r="BHB433" s="230"/>
      <c r="BHC433" s="230"/>
      <c r="BHD433" s="230"/>
      <c r="BHE433" s="230"/>
      <c r="BHF433" s="230"/>
      <c r="BHG433" s="230"/>
      <c r="BHH433" s="230"/>
      <c r="BHI433" s="230"/>
      <c r="BHJ433" s="230"/>
      <c r="BHK433" s="230"/>
      <c r="BHL433" s="230"/>
      <c r="BHM433" s="230"/>
      <c r="BHN433" s="230"/>
      <c r="BHO433" s="230"/>
      <c r="BHP433" s="230"/>
      <c r="BHQ433" s="230"/>
      <c r="BHR433" s="230"/>
      <c r="BHS433" s="230"/>
      <c r="BHT433" s="230"/>
      <c r="BHU433" s="230"/>
      <c r="BHV433" s="230"/>
      <c r="BHW433" s="230"/>
      <c r="BHX433" s="230"/>
      <c r="BHY433" s="230"/>
      <c r="BHZ433" s="230"/>
      <c r="BIA433" s="230"/>
      <c r="BIB433" s="230"/>
      <c r="BIC433" s="230"/>
      <c r="BID433" s="230"/>
      <c r="BIE433" s="230"/>
      <c r="BIF433" s="230"/>
      <c r="BIG433" s="230"/>
      <c r="BIH433" s="230"/>
      <c r="BII433" s="230"/>
      <c r="BIJ433" s="230"/>
      <c r="BIK433" s="230"/>
      <c r="BIL433" s="230"/>
      <c r="BIM433" s="230"/>
      <c r="BIN433" s="230"/>
      <c r="BIO433" s="230"/>
      <c r="BIP433" s="230"/>
      <c r="BIQ433" s="230"/>
      <c r="BIR433" s="230"/>
      <c r="BIS433" s="230"/>
      <c r="BIT433" s="230"/>
      <c r="BIU433" s="230"/>
      <c r="BIV433" s="230"/>
      <c r="BIW433" s="230"/>
      <c r="BIX433" s="230"/>
      <c r="BIY433" s="230"/>
      <c r="BIZ433" s="230"/>
      <c r="BJA433" s="230"/>
      <c r="BJB433" s="230"/>
      <c r="BJC433" s="230"/>
      <c r="BJD433" s="230"/>
      <c r="BJE433" s="230"/>
      <c r="BJF433" s="230"/>
      <c r="BJG433" s="230"/>
      <c r="BJH433" s="230"/>
      <c r="BJI433" s="230"/>
      <c r="BJJ433" s="230"/>
      <c r="BJK433" s="230"/>
      <c r="BJL433" s="230"/>
      <c r="BJM433" s="230"/>
      <c r="BJN433" s="230"/>
      <c r="BJO433" s="230"/>
      <c r="BJP433" s="230"/>
      <c r="BJQ433" s="230"/>
      <c r="BJR433" s="230"/>
      <c r="BJS433" s="230"/>
      <c r="BJT433" s="230"/>
      <c r="BJU433" s="230"/>
      <c r="BJV433" s="230"/>
      <c r="BJW433" s="230"/>
      <c r="BJX433" s="230"/>
      <c r="BJY433" s="230"/>
      <c r="BJZ433" s="230"/>
      <c r="BKA433" s="230"/>
      <c r="BKB433" s="230"/>
      <c r="BKC433" s="230"/>
      <c r="BKD433" s="230"/>
      <c r="BKE433" s="230"/>
      <c r="BKF433" s="230"/>
      <c r="BKG433" s="230"/>
      <c r="BKH433" s="230"/>
      <c r="BKI433" s="230"/>
      <c r="BKJ433" s="230"/>
      <c r="BKK433" s="230"/>
      <c r="BKL433" s="230"/>
      <c r="BKM433" s="230"/>
      <c r="BKN433" s="230"/>
      <c r="BKO433" s="230"/>
      <c r="BKP433" s="230"/>
      <c r="BKQ433" s="230"/>
      <c r="BKR433" s="230"/>
      <c r="BKS433" s="230"/>
      <c r="BKT433" s="230"/>
      <c r="BKU433" s="230"/>
      <c r="BKV433" s="230"/>
      <c r="BKW433" s="230"/>
      <c r="BKX433" s="230"/>
      <c r="BKY433" s="230"/>
      <c r="BKZ433" s="230"/>
      <c r="BLA433" s="230"/>
      <c r="BLB433" s="230"/>
      <c r="BLC433" s="230"/>
      <c r="BLD433" s="230"/>
      <c r="BLE433" s="230"/>
      <c r="BLF433" s="230"/>
      <c r="BLG433" s="230"/>
      <c r="BLH433" s="230"/>
      <c r="BLI433" s="230"/>
      <c r="BLJ433" s="230"/>
      <c r="BLK433" s="230"/>
      <c r="BLL433" s="230"/>
      <c r="BLM433" s="230"/>
      <c r="BLN433" s="230"/>
      <c r="BLO433" s="230"/>
      <c r="BLP433" s="230"/>
      <c r="BLQ433" s="230"/>
      <c r="BLR433" s="230"/>
      <c r="BLS433" s="230"/>
      <c r="BLT433" s="230"/>
      <c r="BLU433" s="230"/>
      <c r="BLV433" s="230"/>
      <c r="BLW433" s="230"/>
      <c r="BLX433" s="230"/>
      <c r="BLY433" s="230"/>
      <c r="BLZ433" s="230"/>
      <c r="BMA433" s="230"/>
      <c r="BMB433" s="230"/>
      <c r="BMC433" s="230"/>
      <c r="BMD433" s="230"/>
      <c r="BME433" s="230"/>
      <c r="BMF433" s="230"/>
      <c r="BMG433" s="230"/>
      <c r="BMH433" s="230"/>
      <c r="BMI433" s="230"/>
      <c r="BMJ433" s="230"/>
      <c r="BMK433" s="230"/>
      <c r="BML433" s="230"/>
      <c r="BMM433" s="230"/>
      <c r="BMN433" s="230"/>
      <c r="BMO433" s="230"/>
      <c r="BMP433" s="230"/>
      <c r="BMQ433" s="230"/>
      <c r="BMR433" s="230"/>
      <c r="BMS433" s="230"/>
      <c r="BMT433" s="230"/>
      <c r="BMU433" s="230"/>
      <c r="BMV433" s="230"/>
      <c r="BMW433" s="230"/>
      <c r="BMX433" s="230"/>
      <c r="BMY433" s="230"/>
      <c r="BMZ433" s="230"/>
      <c r="BNA433" s="230"/>
      <c r="BNB433" s="230"/>
      <c r="BNC433" s="230"/>
      <c r="BND433" s="230"/>
      <c r="BNE433" s="230"/>
      <c r="BNF433" s="230"/>
      <c r="BNG433" s="230"/>
      <c r="BNH433" s="230"/>
      <c r="BNI433" s="230"/>
      <c r="BNJ433" s="230"/>
      <c r="BNK433" s="230"/>
      <c r="BNL433" s="230"/>
      <c r="BNM433" s="230"/>
      <c r="BNN433" s="230"/>
      <c r="BNO433" s="230"/>
      <c r="BNP433" s="230"/>
      <c r="BNQ433" s="230"/>
      <c r="BNR433" s="230"/>
      <c r="BNS433" s="230"/>
      <c r="BNT433" s="230"/>
      <c r="BNU433" s="230"/>
      <c r="BNV433" s="230"/>
      <c r="BNW433" s="230"/>
      <c r="BNX433" s="230"/>
      <c r="BNY433" s="230"/>
      <c r="BNZ433" s="230"/>
      <c r="BOA433" s="230"/>
      <c r="BOB433" s="230"/>
      <c r="BOC433" s="230"/>
      <c r="BOD433" s="230"/>
      <c r="BOE433" s="230"/>
      <c r="BOF433" s="230"/>
      <c r="BOG433" s="230"/>
      <c r="BOH433" s="230"/>
      <c r="BOI433" s="230"/>
      <c r="BOJ433" s="230"/>
      <c r="BOK433" s="230"/>
      <c r="BOL433" s="230"/>
      <c r="BOM433" s="230"/>
      <c r="BON433" s="230"/>
      <c r="BOO433" s="230"/>
      <c r="BOP433" s="230"/>
      <c r="BOQ433" s="230"/>
      <c r="BOR433" s="230"/>
      <c r="BOS433" s="230"/>
      <c r="BOT433" s="230"/>
      <c r="BOU433" s="230"/>
      <c r="BOV433" s="230"/>
      <c r="BOW433" s="230"/>
      <c r="BOX433" s="230"/>
      <c r="BOY433" s="230"/>
      <c r="BOZ433" s="230"/>
      <c r="BPA433" s="230"/>
      <c r="BPB433" s="230"/>
      <c r="BPC433" s="230"/>
      <c r="BPD433" s="230"/>
      <c r="BPE433" s="230"/>
      <c r="BPF433" s="230"/>
      <c r="BPG433" s="230"/>
      <c r="BPH433" s="230"/>
      <c r="BPI433" s="230"/>
      <c r="BPJ433" s="230"/>
      <c r="BPK433" s="230"/>
      <c r="BPL433" s="230"/>
      <c r="BPM433" s="230"/>
      <c r="BPN433" s="230"/>
      <c r="BPO433" s="230"/>
      <c r="BPP433" s="230"/>
      <c r="BPQ433" s="230"/>
      <c r="BPR433" s="230"/>
      <c r="BPS433" s="230"/>
      <c r="BPT433" s="230"/>
      <c r="BPU433" s="230"/>
      <c r="BPV433" s="230"/>
      <c r="BPW433" s="230"/>
      <c r="BPX433" s="230"/>
      <c r="BPY433" s="230"/>
      <c r="BPZ433" s="230"/>
      <c r="BQA433" s="230"/>
      <c r="BQB433" s="230"/>
      <c r="BQC433" s="230"/>
      <c r="BQD433" s="230"/>
      <c r="BQE433" s="230"/>
      <c r="BQF433" s="230"/>
      <c r="BQG433" s="230"/>
      <c r="BQH433" s="230"/>
      <c r="BQI433" s="230"/>
      <c r="BQJ433" s="230"/>
      <c r="BQK433" s="230"/>
      <c r="BQL433" s="230"/>
      <c r="BQM433" s="230"/>
      <c r="BQN433" s="230"/>
      <c r="BQO433" s="230"/>
      <c r="BQP433" s="230"/>
      <c r="BQQ433" s="230"/>
      <c r="BQR433" s="230"/>
      <c r="BQS433" s="230"/>
      <c r="BQT433" s="230"/>
      <c r="BQU433" s="230"/>
      <c r="BQV433" s="230"/>
      <c r="BQW433" s="230"/>
      <c r="BQX433" s="230"/>
      <c r="BQY433" s="230"/>
      <c r="BQZ433" s="230"/>
      <c r="BRA433" s="230"/>
      <c r="BRB433" s="230"/>
      <c r="BRC433" s="230"/>
      <c r="BRD433" s="230"/>
      <c r="BRE433" s="230"/>
      <c r="BRF433" s="230"/>
      <c r="BRG433" s="230"/>
      <c r="BRH433" s="230"/>
      <c r="BRI433" s="230"/>
      <c r="BRJ433" s="230"/>
      <c r="BRK433" s="230"/>
      <c r="BRL433" s="230"/>
      <c r="BRM433" s="230"/>
      <c r="BRN433" s="230"/>
      <c r="BRO433" s="230"/>
      <c r="BRP433" s="230"/>
      <c r="BRQ433" s="230"/>
      <c r="BRR433" s="230"/>
      <c r="BRS433" s="230"/>
      <c r="BRT433" s="230"/>
      <c r="BRU433" s="230"/>
      <c r="BRV433" s="230"/>
      <c r="BRW433" s="230"/>
      <c r="BRX433" s="230"/>
      <c r="BRY433" s="230"/>
      <c r="BRZ433" s="230"/>
      <c r="BSA433" s="230"/>
      <c r="BSB433" s="230"/>
      <c r="BSC433" s="230"/>
      <c r="BSD433" s="230"/>
      <c r="BSE433" s="230"/>
      <c r="BSF433" s="230"/>
      <c r="BSG433" s="230"/>
      <c r="BSH433" s="230"/>
      <c r="BSI433" s="230"/>
      <c r="BSJ433" s="230"/>
      <c r="BSK433" s="230"/>
      <c r="BSL433" s="230"/>
      <c r="BSM433" s="230"/>
      <c r="BSN433" s="230"/>
      <c r="BSO433" s="230"/>
      <c r="BSP433" s="230"/>
      <c r="BSQ433" s="230"/>
      <c r="BSR433" s="230"/>
      <c r="BSS433" s="230"/>
      <c r="BST433" s="230"/>
      <c r="BSU433" s="230"/>
      <c r="BSV433" s="230"/>
      <c r="BSW433" s="230"/>
      <c r="BSX433" s="230"/>
      <c r="BSY433" s="230"/>
      <c r="BSZ433" s="230"/>
      <c r="BTA433" s="230"/>
      <c r="BTB433" s="230"/>
      <c r="BTC433" s="230"/>
      <c r="BTD433" s="230"/>
      <c r="BTE433" s="230"/>
      <c r="BTF433" s="230"/>
      <c r="BTG433" s="230"/>
      <c r="BTH433" s="230"/>
      <c r="BTI433" s="230"/>
      <c r="BTJ433" s="230"/>
      <c r="BTK433" s="230"/>
      <c r="BTL433" s="230"/>
      <c r="BTM433" s="230"/>
      <c r="BTN433" s="230"/>
      <c r="BTO433" s="230"/>
      <c r="BTP433" s="230"/>
      <c r="BTQ433" s="230"/>
      <c r="BTR433" s="230"/>
      <c r="BTS433" s="230"/>
      <c r="BTT433" s="230"/>
      <c r="BTU433" s="230"/>
      <c r="BTV433" s="230"/>
      <c r="BTW433" s="230"/>
      <c r="BTX433" s="230"/>
      <c r="BTY433" s="230"/>
      <c r="BTZ433" s="230"/>
      <c r="BUA433" s="230"/>
      <c r="BUB433" s="230"/>
      <c r="BUC433" s="230"/>
      <c r="BUD433" s="230"/>
      <c r="BUE433" s="230"/>
      <c r="BUF433" s="230"/>
      <c r="BUG433" s="230"/>
      <c r="BUH433" s="230"/>
      <c r="BUI433" s="230"/>
      <c r="BUJ433" s="230"/>
      <c r="BUK433" s="230"/>
      <c r="BUL433" s="230"/>
      <c r="BUM433" s="230"/>
      <c r="BUN433" s="230"/>
      <c r="BUO433" s="230"/>
      <c r="BUP433" s="230"/>
      <c r="BUQ433" s="230"/>
      <c r="BUR433" s="230"/>
      <c r="BUS433" s="230"/>
      <c r="BUT433" s="230"/>
      <c r="BUU433" s="230"/>
      <c r="BUV433" s="230"/>
      <c r="BUW433" s="230"/>
      <c r="BUX433" s="230"/>
      <c r="BUY433" s="230"/>
      <c r="BUZ433" s="230"/>
      <c r="BVA433" s="230"/>
      <c r="BVB433" s="230"/>
      <c r="BVC433" s="230"/>
      <c r="BVD433" s="230"/>
      <c r="BVE433" s="230"/>
      <c r="BVF433" s="230"/>
      <c r="BVG433" s="230"/>
      <c r="BVH433" s="230"/>
      <c r="BVI433" s="230"/>
      <c r="BVJ433" s="230"/>
      <c r="BVK433" s="230"/>
      <c r="BVL433" s="230"/>
      <c r="BVM433" s="230"/>
      <c r="BVN433" s="230"/>
      <c r="BVO433" s="230"/>
      <c r="BVP433" s="230"/>
      <c r="BVQ433" s="230"/>
      <c r="BVR433" s="230"/>
      <c r="BVS433" s="230"/>
      <c r="BVT433" s="230"/>
      <c r="BVU433" s="230"/>
      <c r="BVV433" s="230"/>
      <c r="BVW433" s="230"/>
      <c r="BVX433" s="230"/>
      <c r="BVY433" s="230"/>
      <c r="BVZ433" s="230"/>
      <c r="BWA433" s="230"/>
      <c r="BWB433" s="230"/>
      <c r="BWC433" s="230"/>
      <c r="BWD433" s="230"/>
      <c r="BWE433" s="230"/>
      <c r="BWF433" s="230"/>
      <c r="BWG433" s="230"/>
      <c r="BWH433" s="230"/>
      <c r="BWI433" s="230"/>
      <c r="BWJ433" s="230"/>
      <c r="BWK433" s="230"/>
      <c r="BWL433" s="230"/>
      <c r="BWM433" s="230"/>
      <c r="BWN433" s="230"/>
      <c r="BWO433" s="230"/>
      <c r="BWP433" s="230"/>
      <c r="BWQ433" s="230"/>
      <c r="BWR433" s="230"/>
      <c r="BWS433" s="230"/>
      <c r="BWT433" s="230"/>
      <c r="BWU433" s="230"/>
      <c r="BWV433" s="230"/>
      <c r="BWW433" s="230"/>
      <c r="BWX433" s="230"/>
      <c r="BWY433" s="230"/>
      <c r="BWZ433" s="230"/>
      <c r="BXA433" s="230"/>
      <c r="BXB433" s="230"/>
      <c r="BXC433" s="230"/>
      <c r="BXD433" s="230"/>
      <c r="BXE433" s="230"/>
      <c r="BXF433" s="230"/>
      <c r="BXG433" s="230"/>
      <c r="BXH433" s="230"/>
      <c r="BXI433" s="230"/>
      <c r="BXJ433" s="230"/>
      <c r="BXK433" s="230"/>
      <c r="BXL433" s="230"/>
      <c r="BXM433" s="230"/>
      <c r="BXN433" s="230"/>
      <c r="BXO433" s="230"/>
      <c r="BXP433" s="230"/>
      <c r="BXQ433" s="230"/>
      <c r="BXR433" s="230"/>
      <c r="BXS433" s="230"/>
      <c r="BXT433" s="230"/>
      <c r="BXU433" s="230"/>
      <c r="BXV433" s="230"/>
      <c r="BXW433" s="230"/>
      <c r="BXX433" s="230"/>
      <c r="BXY433" s="230"/>
      <c r="BXZ433" s="230"/>
      <c r="BYA433" s="230"/>
      <c r="BYB433" s="230"/>
      <c r="BYC433" s="230"/>
      <c r="BYD433" s="230"/>
      <c r="BYE433" s="230"/>
      <c r="BYF433" s="230"/>
      <c r="BYG433" s="230"/>
      <c r="BYH433" s="230"/>
      <c r="BYI433" s="230"/>
      <c r="BYJ433" s="230"/>
      <c r="BYK433" s="230"/>
      <c r="BYL433" s="230"/>
      <c r="BYM433" s="230"/>
      <c r="BYN433" s="230"/>
      <c r="BYO433" s="230"/>
      <c r="BYP433" s="230"/>
      <c r="BYQ433" s="230"/>
      <c r="BYR433" s="230"/>
      <c r="BYS433" s="230"/>
      <c r="BYT433" s="230"/>
      <c r="BYU433" s="230"/>
      <c r="BYV433" s="230"/>
      <c r="BYW433" s="230"/>
      <c r="BYX433" s="230"/>
      <c r="BYY433" s="230"/>
      <c r="BYZ433" s="230"/>
      <c r="BZA433" s="230"/>
      <c r="BZB433" s="230"/>
      <c r="BZC433" s="230"/>
      <c r="BZD433" s="230"/>
      <c r="BZE433" s="230"/>
      <c r="BZF433" s="230"/>
      <c r="BZG433" s="230"/>
      <c r="BZH433" s="230"/>
      <c r="BZI433" s="230"/>
      <c r="BZJ433" s="230"/>
      <c r="BZK433" s="230"/>
      <c r="BZL433" s="230"/>
      <c r="BZM433" s="230"/>
      <c r="BZN433" s="230"/>
      <c r="BZO433" s="230"/>
      <c r="BZP433" s="230"/>
      <c r="BZQ433" s="230"/>
      <c r="BZR433" s="230"/>
      <c r="BZS433" s="230"/>
      <c r="BZT433" s="230"/>
      <c r="BZU433" s="230"/>
      <c r="BZV433" s="230"/>
      <c r="BZW433" s="230"/>
      <c r="BZX433" s="230"/>
      <c r="BZY433" s="230"/>
      <c r="BZZ433" s="230"/>
      <c r="CAA433" s="230"/>
      <c r="CAB433" s="230"/>
      <c r="CAC433" s="230"/>
      <c r="CAD433" s="230"/>
      <c r="CAE433" s="230"/>
      <c r="CAF433" s="230"/>
      <c r="CAG433" s="230"/>
      <c r="CAH433" s="230"/>
      <c r="CAI433" s="230"/>
      <c r="CAJ433" s="230"/>
      <c r="CAK433" s="230"/>
      <c r="CAL433" s="230"/>
      <c r="CAM433" s="230"/>
      <c r="CAN433" s="230"/>
      <c r="CAO433" s="230"/>
      <c r="CAP433" s="230"/>
      <c r="CAQ433" s="230"/>
      <c r="CAR433" s="230"/>
      <c r="CAS433" s="230"/>
      <c r="CAT433" s="230"/>
      <c r="CAU433" s="230"/>
      <c r="CAV433" s="230"/>
      <c r="CAW433" s="230"/>
      <c r="CAX433" s="230"/>
      <c r="CAY433" s="230"/>
      <c r="CAZ433" s="230"/>
      <c r="CBA433" s="230"/>
      <c r="CBB433" s="230"/>
      <c r="CBC433" s="230"/>
      <c r="CBD433" s="230"/>
      <c r="CBE433" s="230"/>
      <c r="CBF433" s="230"/>
      <c r="CBG433" s="230"/>
      <c r="CBH433" s="230"/>
      <c r="CBI433" s="230"/>
      <c r="CBJ433" s="230"/>
      <c r="CBK433" s="230"/>
      <c r="CBL433" s="230"/>
      <c r="CBM433" s="230"/>
      <c r="CBN433" s="230"/>
      <c r="CBO433" s="230"/>
      <c r="CBP433" s="230"/>
      <c r="CBQ433" s="230"/>
      <c r="CBR433" s="230"/>
      <c r="CBS433" s="230"/>
      <c r="CBT433" s="230"/>
      <c r="CBU433" s="230"/>
      <c r="CBV433" s="230"/>
      <c r="CBW433" s="230"/>
      <c r="CBX433" s="230"/>
      <c r="CBY433" s="230"/>
      <c r="CBZ433" s="230"/>
      <c r="CCA433" s="230"/>
      <c r="CCB433" s="230"/>
      <c r="CCC433" s="230"/>
      <c r="CCD433" s="230"/>
      <c r="CCE433" s="230"/>
      <c r="CCF433" s="230"/>
      <c r="CCG433" s="230"/>
      <c r="CCH433" s="230"/>
      <c r="CCI433" s="230"/>
      <c r="CCJ433" s="230"/>
      <c r="CCK433" s="230"/>
      <c r="CCL433" s="230"/>
      <c r="CCM433" s="230"/>
      <c r="CCN433" s="230"/>
      <c r="CCO433" s="230"/>
      <c r="CCP433" s="230"/>
      <c r="CCQ433" s="230"/>
      <c r="CCR433" s="230"/>
      <c r="CCS433" s="230"/>
      <c r="CCT433" s="230"/>
      <c r="CCU433" s="230"/>
      <c r="CCV433" s="230"/>
      <c r="CCW433" s="230"/>
      <c r="CCX433" s="230"/>
      <c r="CCY433" s="230"/>
      <c r="CCZ433" s="230"/>
      <c r="CDA433" s="230"/>
      <c r="CDB433" s="230"/>
      <c r="CDC433" s="230"/>
      <c r="CDD433" s="230"/>
      <c r="CDE433" s="230"/>
      <c r="CDF433" s="230"/>
      <c r="CDG433" s="230"/>
      <c r="CDH433" s="230"/>
      <c r="CDI433" s="230"/>
      <c r="CDJ433" s="230"/>
      <c r="CDK433" s="230"/>
      <c r="CDL433" s="230"/>
      <c r="CDM433" s="230"/>
      <c r="CDN433" s="230"/>
      <c r="CDO433" s="230"/>
      <c r="CDP433" s="230"/>
      <c r="CDQ433" s="230"/>
      <c r="CDR433" s="230"/>
      <c r="CDS433" s="230"/>
      <c r="CDT433" s="230"/>
      <c r="CDU433" s="230"/>
      <c r="CDV433" s="230"/>
      <c r="CDW433" s="230"/>
      <c r="CDX433" s="230"/>
      <c r="CDY433" s="230"/>
      <c r="CDZ433" s="230"/>
      <c r="CEA433" s="230"/>
      <c r="CEB433" s="230"/>
      <c r="CEC433" s="230"/>
      <c r="CED433" s="230"/>
      <c r="CEE433" s="230"/>
      <c r="CEF433" s="230"/>
      <c r="CEG433" s="230"/>
      <c r="CEH433" s="230"/>
      <c r="CEI433" s="230"/>
      <c r="CEJ433" s="230"/>
      <c r="CEK433" s="230"/>
      <c r="CEL433" s="230"/>
      <c r="CEM433" s="230"/>
      <c r="CEN433" s="230"/>
      <c r="CEO433" s="230"/>
      <c r="CEP433" s="230"/>
      <c r="CEQ433" s="230"/>
      <c r="CER433" s="230"/>
      <c r="CES433" s="230"/>
      <c r="CET433" s="230"/>
      <c r="CEU433" s="230"/>
      <c r="CEV433" s="230"/>
      <c r="CEW433" s="230"/>
      <c r="CEX433" s="230"/>
      <c r="CEY433" s="230"/>
      <c r="CEZ433" s="230"/>
      <c r="CFA433" s="230"/>
      <c r="CFB433" s="230"/>
      <c r="CFC433" s="230"/>
      <c r="CFD433" s="230"/>
      <c r="CFE433" s="230"/>
      <c r="CFF433" s="230"/>
      <c r="CFG433" s="230"/>
      <c r="CFH433" s="230"/>
      <c r="CFI433" s="230"/>
      <c r="CFJ433" s="230"/>
      <c r="CFK433" s="230"/>
      <c r="CFL433" s="230"/>
      <c r="CFM433" s="230"/>
      <c r="CFN433" s="230"/>
      <c r="CFO433" s="230"/>
      <c r="CFP433" s="230"/>
      <c r="CFQ433" s="230"/>
      <c r="CFR433" s="230"/>
      <c r="CFS433" s="230"/>
      <c r="CFT433" s="230"/>
      <c r="CFU433" s="230"/>
      <c r="CFV433" s="230"/>
      <c r="CFW433" s="230"/>
      <c r="CFX433" s="230"/>
      <c r="CFY433" s="230"/>
      <c r="CFZ433" s="230"/>
      <c r="CGA433" s="230"/>
      <c r="CGB433" s="230"/>
      <c r="CGC433" s="230"/>
      <c r="CGD433" s="230"/>
      <c r="CGE433" s="230"/>
      <c r="CGF433" s="230"/>
      <c r="CGG433" s="230"/>
      <c r="CGH433" s="230"/>
      <c r="CGI433" s="230"/>
      <c r="CGJ433" s="230"/>
      <c r="CGK433" s="230"/>
      <c r="CGL433" s="230"/>
      <c r="CGM433" s="230"/>
      <c r="CGN433" s="230"/>
      <c r="CGO433" s="230"/>
      <c r="CGP433" s="230"/>
      <c r="CGQ433" s="230"/>
      <c r="CGR433" s="230"/>
      <c r="CGS433" s="230"/>
      <c r="CGT433" s="230"/>
      <c r="CGU433" s="230"/>
      <c r="CGV433" s="230"/>
      <c r="CGW433" s="230"/>
      <c r="CGX433" s="230"/>
      <c r="CGY433" s="230"/>
      <c r="CGZ433" s="230"/>
      <c r="CHA433" s="230"/>
      <c r="CHB433" s="230"/>
      <c r="CHC433" s="230"/>
      <c r="CHD433" s="230"/>
      <c r="CHE433" s="230"/>
      <c r="CHF433" s="230"/>
      <c r="CHG433" s="230"/>
      <c r="CHH433" s="230"/>
      <c r="CHI433" s="230"/>
      <c r="CHJ433" s="230"/>
      <c r="CHK433" s="230"/>
      <c r="CHL433" s="230"/>
      <c r="CHM433" s="230"/>
      <c r="CHN433" s="230"/>
      <c r="CHO433" s="230"/>
      <c r="CHP433" s="230"/>
      <c r="CHQ433" s="230"/>
      <c r="CHR433" s="230"/>
      <c r="CHS433" s="230"/>
      <c r="CHT433" s="230"/>
      <c r="CHU433" s="230"/>
      <c r="CHV433" s="230"/>
      <c r="CHW433" s="230"/>
      <c r="CHX433" s="230"/>
      <c r="CHY433" s="230"/>
      <c r="CHZ433" s="230"/>
      <c r="CIA433" s="230"/>
      <c r="CIB433" s="230"/>
      <c r="CIC433" s="230"/>
      <c r="CID433" s="230"/>
      <c r="CIE433" s="230"/>
      <c r="CIF433" s="230"/>
      <c r="CIG433" s="230"/>
      <c r="CIH433" s="230"/>
      <c r="CII433" s="230"/>
      <c r="CIJ433" s="230"/>
      <c r="CIK433" s="230"/>
      <c r="CIL433" s="230"/>
      <c r="CIM433" s="230"/>
      <c r="CIN433" s="230"/>
      <c r="CIO433" s="230"/>
      <c r="CIP433" s="230"/>
      <c r="CIQ433" s="230"/>
      <c r="CIR433" s="230"/>
      <c r="CIS433" s="230"/>
      <c r="CIT433" s="230"/>
      <c r="CIU433" s="230"/>
      <c r="CIV433" s="230"/>
      <c r="CIW433" s="230"/>
      <c r="CIX433" s="230"/>
      <c r="CIY433" s="230"/>
      <c r="CIZ433" s="230"/>
      <c r="CJA433" s="230"/>
      <c r="CJB433" s="230"/>
      <c r="CJC433" s="230"/>
      <c r="CJD433" s="230"/>
      <c r="CJE433" s="230"/>
      <c r="CJF433" s="230"/>
      <c r="CJG433" s="230"/>
      <c r="CJH433" s="230"/>
      <c r="CJI433" s="230"/>
      <c r="CJJ433" s="230"/>
      <c r="CJK433" s="230"/>
      <c r="CJL433" s="230"/>
      <c r="CJM433" s="230"/>
      <c r="CJN433" s="230"/>
      <c r="CJO433" s="230"/>
      <c r="CJP433" s="230"/>
      <c r="CJQ433" s="230"/>
      <c r="CJR433" s="230"/>
      <c r="CJS433" s="230"/>
      <c r="CJT433" s="230"/>
      <c r="CJU433" s="230"/>
      <c r="CJV433" s="230"/>
      <c r="CJW433" s="230"/>
      <c r="CJX433" s="230"/>
      <c r="CJY433" s="230"/>
      <c r="CJZ433" s="230"/>
      <c r="CKA433" s="230"/>
      <c r="CKB433" s="230"/>
      <c r="CKC433" s="230"/>
      <c r="CKD433" s="230"/>
      <c r="CKE433" s="230"/>
      <c r="CKF433" s="230"/>
      <c r="CKG433" s="230"/>
      <c r="CKH433" s="230"/>
      <c r="CKI433" s="230"/>
      <c r="CKJ433" s="230"/>
      <c r="CKK433" s="230"/>
      <c r="CKL433" s="230"/>
      <c r="CKM433" s="230"/>
      <c r="CKN433" s="230"/>
      <c r="CKO433" s="230"/>
      <c r="CKP433" s="230"/>
      <c r="CKQ433" s="230"/>
      <c r="CKR433" s="230"/>
      <c r="CKS433" s="230"/>
      <c r="CKT433" s="230"/>
      <c r="CKU433" s="230"/>
      <c r="CKV433" s="230"/>
      <c r="CKW433" s="230"/>
      <c r="CKX433" s="230"/>
      <c r="CKY433" s="230"/>
      <c r="CKZ433" s="230"/>
      <c r="CLA433" s="230"/>
      <c r="CLB433" s="230"/>
      <c r="CLC433" s="230"/>
      <c r="CLD433" s="230"/>
      <c r="CLE433" s="230"/>
      <c r="CLF433" s="230"/>
      <c r="CLG433" s="230"/>
      <c r="CLH433" s="230"/>
      <c r="CLI433" s="230"/>
      <c r="CLJ433" s="230"/>
      <c r="CLK433" s="230"/>
      <c r="CLL433" s="230"/>
      <c r="CLM433" s="230"/>
      <c r="CLN433" s="230"/>
      <c r="CLO433" s="230"/>
      <c r="CLP433" s="230"/>
      <c r="CLQ433" s="230"/>
      <c r="CLR433" s="230"/>
      <c r="CLS433" s="230"/>
      <c r="CLT433" s="230"/>
      <c r="CLU433" s="230"/>
      <c r="CLV433" s="230"/>
      <c r="CLW433" s="230"/>
      <c r="CLX433" s="230"/>
      <c r="CLY433" s="230"/>
      <c r="CLZ433" s="230"/>
      <c r="CMA433" s="230"/>
      <c r="CMB433" s="230"/>
      <c r="CMC433" s="230"/>
      <c r="CMD433" s="230"/>
      <c r="CME433" s="230"/>
      <c r="CMF433" s="230"/>
      <c r="CMG433" s="230"/>
      <c r="CMH433" s="230"/>
      <c r="CMI433" s="230"/>
      <c r="CMJ433" s="230"/>
      <c r="CMK433" s="230"/>
      <c r="CML433" s="230"/>
      <c r="CMM433" s="230"/>
      <c r="CMN433" s="230"/>
      <c r="CMO433" s="230"/>
      <c r="CMP433" s="230"/>
      <c r="CMQ433" s="230"/>
      <c r="CMR433" s="230"/>
      <c r="CMS433" s="230"/>
      <c r="CMT433" s="230"/>
      <c r="CMU433" s="230"/>
      <c r="CMV433" s="230"/>
      <c r="CMW433" s="230"/>
      <c r="CMX433" s="230"/>
      <c r="CMY433" s="230"/>
      <c r="CMZ433" s="230"/>
      <c r="CNA433" s="230"/>
      <c r="CNB433" s="230"/>
      <c r="CNC433" s="230"/>
      <c r="CND433" s="230"/>
      <c r="CNE433" s="230"/>
      <c r="CNF433" s="230"/>
      <c r="CNG433" s="230"/>
      <c r="CNH433" s="230"/>
      <c r="CNI433" s="230"/>
      <c r="CNJ433" s="230"/>
      <c r="CNK433" s="230"/>
      <c r="CNL433" s="230"/>
      <c r="CNM433" s="230"/>
      <c r="CNN433" s="230"/>
      <c r="CNO433" s="230"/>
      <c r="CNP433" s="230"/>
      <c r="CNQ433" s="230"/>
      <c r="CNR433" s="230"/>
      <c r="CNS433" s="230"/>
      <c r="CNT433" s="230"/>
      <c r="CNU433" s="230"/>
      <c r="CNV433" s="230"/>
      <c r="CNW433" s="230"/>
      <c r="CNX433" s="230"/>
      <c r="CNY433" s="230"/>
      <c r="CNZ433" s="230"/>
      <c r="COA433" s="230"/>
      <c r="COB433" s="230"/>
      <c r="COC433" s="230"/>
      <c r="COD433" s="230"/>
      <c r="COE433" s="230"/>
      <c r="COF433" s="230"/>
      <c r="COG433" s="230"/>
      <c r="COH433" s="230"/>
      <c r="COI433" s="230"/>
      <c r="COJ433" s="230"/>
      <c r="COK433" s="230"/>
      <c r="COL433" s="230"/>
      <c r="COM433" s="230"/>
      <c r="CON433" s="230"/>
      <c r="COO433" s="230"/>
      <c r="COP433" s="230"/>
      <c r="COQ433" s="230"/>
      <c r="COR433" s="230"/>
      <c r="COS433" s="230"/>
      <c r="COT433" s="230"/>
      <c r="COU433" s="230"/>
      <c r="COV433" s="230"/>
      <c r="COW433" s="230"/>
      <c r="COX433" s="230"/>
      <c r="COY433" s="230"/>
      <c r="COZ433" s="230"/>
      <c r="CPA433" s="230"/>
      <c r="CPB433" s="230"/>
      <c r="CPC433" s="230"/>
      <c r="CPD433" s="230"/>
      <c r="CPE433" s="230"/>
      <c r="CPF433" s="230"/>
      <c r="CPG433" s="230"/>
      <c r="CPH433" s="230"/>
      <c r="CPI433" s="230"/>
      <c r="CPJ433" s="230"/>
      <c r="CPK433" s="230"/>
      <c r="CPL433" s="230"/>
      <c r="CPM433" s="230"/>
      <c r="CPN433" s="230"/>
      <c r="CPO433" s="230"/>
      <c r="CPP433" s="230"/>
      <c r="CPQ433" s="230"/>
      <c r="CPR433" s="230"/>
      <c r="CPS433" s="230"/>
      <c r="CPT433" s="230"/>
      <c r="CPU433" s="230"/>
      <c r="CPV433" s="230"/>
      <c r="CPW433" s="230"/>
      <c r="CPX433" s="230"/>
      <c r="CPY433" s="230"/>
      <c r="CPZ433" s="230"/>
      <c r="CQA433" s="230"/>
      <c r="CQB433" s="230"/>
      <c r="CQC433" s="230"/>
      <c r="CQD433" s="230"/>
      <c r="CQE433" s="230"/>
      <c r="CQF433" s="230"/>
      <c r="CQG433" s="230"/>
      <c r="CQH433" s="230"/>
      <c r="CQI433" s="230"/>
      <c r="CQJ433" s="230"/>
      <c r="CQK433" s="230"/>
      <c r="CQL433" s="230"/>
      <c r="CQM433" s="230"/>
      <c r="CQN433" s="230"/>
      <c r="CQO433" s="230"/>
      <c r="CQP433" s="230"/>
      <c r="CQQ433" s="230"/>
      <c r="CQR433" s="230"/>
      <c r="CQS433" s="230"/>
      <c r="CQT433" s="230"/>
      <c r="CQU433" s="230"/>
      <c r="CQV433" s="230"/>
      <c r="CQW433" s="230"/>
      <c r="CQX433" s="230"/>
      <c r="CQY433" s="230"/>
      <c r="CQZ433" s="230"/>
      <c r="CRA433" s="230"/>
      <c r="CRB433" s="230"/>
      <c r="CRC433" s="230"/>
      <c r="CRD433" s="230"/>
      <c r="CRE433" s="230"/>
      <c r="CRF433" s="230"/>
      <c r="CRG433" s="230"/>
      <c r="CRH433" s="230"/>
      <c r="CRI433" s="230"/>
      <c r="CRJ433" s="230"/>
      <c r="CRK433" s="230"/>
      <c r="CRL433" s="230"/>
      <c r="CRM433" s="230"/>
      <c r="CRN433" s="230"/>
      <c r="CRO433" s="230"/>
      <c r="CRP433" s="230"/>
      <c r="CRQ433" s="230"/>
      <c r="CRR433" s="230"/>
      <c r="CRS433" s="230"/>
      <c r="CRT433" s="230"/>
      <c r="CRU433" s="230"/>
      <c r="CRV433" s="230"/>
      <c r="CRW433" s="230"/>
      <c r="CRX433" s="230"/>
      <c r="CRY433" s="230"/>
      <c r="CRZ433" s="230"/>
      <c r="CSA433" s="230"/>
      <c r="CSB433" s="230"/>
      <c r="CSC433" s="230"/>
      <c r="CSD433" s="230"/>
      <c r="CSE433" s="230"/>
      <c r="CSF433" s="230"/>
      <c r="CSG433" s="230"/>
      <c r="CSH433" s="230"/>
      <c r="CSI433" s="230"/>
      <c r="CSJ433" s="230"/>
      <c r="CSK433" s="230"/>
      <c r="CSL433" s="230"/>
      <c r="CSM433" s="230"/>
      <c r="CSN433" s="230"/>
      <c r="CSO433" s="230"/>
      <c r="CSP433" s="230"/>
      <c r="CSQ433" s="230"/>
      <c r="CSR433" s="230"/>
      <c r="CSS433" s="230"/>
      <c r="CST433" s="230"/>
      <c r="CSU433" s="230"/>
      <c r="CSV433" s="230"/>
      <c r="CSW433" s="230"/>
      <c r="CSX433" s="230"/>
      <c r="CSY433" s="230"/>
      <c r="CSZ433" s="230"/>
      <c r="CTA433" s="230"/>
      <c r="CTB433" s="230"/>
      <c r="CTC433" s="230"/>
      <c r="CTD433" s="230"/>
      <c r="CTE433" s="230"/>
      <c r="CTF433" s="230"/>
      <c r="CTG433" s="230"/>
      <c r="CTH433" s="230"/>
      <c r="CTI433" s="230"/>
      <c r="CTJ433" s="230"/>
      <c r="CTK433" s="230"/>
      <c r="CTL433" s="230"/>
      <c r="CTM433" s="230"/>
      <c r="CTN433" s="230"/>
      <c r="CTO433" s="230"/>
      <c r="CTP433" s="230"/>
      <c r="CTQ433" s="230"/>
      <c r="CTR433" s="230"/>
      <c r="CTS433" s="230"/>
      <c r="CTT433" s="230"/>
      <c r="CTU433" s="230"/>
      <c r="CTV433" s="230"/>
      <c r="CTW433" s="230"/>
      <c r="CTX433" s="230"/>
      <c r="CTY433" s="230"/>
      <c r="CTZ433" s="230"/>
      <c r="CUA433" s="230"/>
      <c r="CUB433" s="230"/>
      <c r="CUC433" s="230"/>
      <c r="CUD433" s="230"/>
      <c r="CUE433" s="230"/>
      <c r="CUF433" s="230"/>
      <c r="CUG433" s="230"/>
      <c r="CUH433" s="230"/>
      <c r="CUI433" s="230"/>
      <c r="CUJ433" s="230"/>
      <c r="CUK433" s="230"/>
      <c r="CUL433" s="230"/>
      <c r="CUM433" s="230"/>
      <c r="CUN433" s="230"/>
      <c r="CUO433" s="230"/>
      <c r="CUP433" s="230"/>
      <c r="CUQ433" s="230"/>
      <c r="CUR433" s="230"/>
      <c r="CUS433" s="230"/>
      <c r="CUT433" s="230"/>
      <c r="CUU433" s="230"/>
      <c r="CUV433" s="230"/>
      <c r="CUW433" s="230"/>
      <c r="CUX433" s="230"/>
      <c r="CUY433" s="230"/>
      <c r="CUZ433" s="230"/>
      <c r="CVA433" s="230"/>
      <c r="CVB433" s="230"/>
      <c r="CVC433" s="230"/>
      <c r="CVD433" s="230"/>
      <c r="CVE433" s="230"/>
      <c r="CVF433" s="230"/>
      <c r="CVG433" s="230"/>
      <c r="CVH433" s="230"/>
      <c r="CVI433" s="230"/>
      <c r="CVJ433" s="230"/>
      <c r="CVK433" s="230"/>
      <c r="CVL433" s="230"/>
      <c r="CVM433" s="230"/>
      <c r="CVN433" s="230"/>
      <c r="CVO433" s="230"/>
      <c r="CVP433" s="230"/>
      <c r="CVQ433" s="230"/>
      <c r="CVR433" s="230"/>
      <c r="CVS433" s="230"/>
      <c r="CVT433" s="230"/>
      <c r="CVU433" s="230"/>
      <c r="CVV433" s="230"/>
      <c r="CVW433" s="230"/>
      <c r="CVX433" s="230"/>
      <c r="CVY433" s="230"/>
      <c r="CVZ433" s="230"/>
      <c r="CWA433" s="230"/>
      <c r="CWB433" s="230"/>
      <c r="CWC433" s="230"/>
      <c r="CWD433" s="230"/>
      <c r="CWE433" s="230"/>
      <c r="CWF433" s="230"/>
      <c r="CWG433" s="230"/>
      <c r="CWH433" s="230"/>
      <c r="CWI433" s="230"/>
      <c r="CWJ433" s="230"/>
      <c r="CWK433" s="230"/>
      <c r="CWL433" s="230"/>
      <c r="CWM433" s="230"/>
      <c r="CWN433" s="230"/>
      <c r="CWO433" s="230"/>
      <c r="CWP433" s="230"/>
      <c r="CWQ433" s="230"/>
      <c r="CWR433" s="230"/>
      <c r="CWS433" s="230"/>
      <c r="CWT433" s="230"/>
      <c r="CWU433" s="230"/>
      <c r="CWV433" s="230"/>
      <c r="CWW433" s="230"/>
      <c r="CWX433" s="230"/>
      <c r="CWY433" s="230"/>
      <c r="CWZ433" s="230"/>
      <c r="CXA433" s="230"/>
      <c r="CXB433" s="230"/>
      <c r="CXC433" s="230"/>
      <c r="CXD433" s="230"/>
      <c r="CXE433" s="230"/>
      <c r="CXF433" s="230"/>
      <c r="CXG433" s="230"/>
      <c r="CXH433" s="230"/>
      <c r="CXI433" s="230"/>
      <c r="CXJ433" s="230"/>
      <c r="CXK433" s="230"/>
      <c r="CXL433" s="230"/>
      <c r="CXM433" s="230"/>
      <c r="CXN433" s="230"/>
      <c r="CXO433" s="230"/>
      <c r="CXP433" s="230"/>
      <c r="CXQ433" s="230"/>
      <c r="CXR433" s="230"/>
      <c r="CXS433" s="230"/>
      <c r="CXT433" s="230"/>
      <c r="CXU433" s="230"/>
      <c r="CXV433" s="230"/>
      <c r="CXW433" s="230"/>
      <c r="CXX433" s="230"/>
      <c r="CXY433" s="230"/>
      <c r="CXZ433" s="230"/>
      <c r="CYA433" s="230"/>
      <c r="CYB433" s="230"/>
      <c r="CYC433" s="230"/>
      <c r="CYD433" s="230"/>
      <c r="CYE433" s="230"/>
      <c r="CYF433" s="230"/>
      <c r="CYG433" s="230"/>
      <c r="CYH433" s="230"/>
      <c r="CYI433" s="230"/>
      <c r="CYJ433" s="230"/>
      <c r="CYK433" s="230"/>
      <c r="CYL433" s="230"/>
      <c r="CYM433" s="230"/>
      <c r="CYN433" s="230"/>
      <c r="CYO433" s="230"/>
      <c r="CYP433" s="230"/>
      <c r="CYQ433" s="230"/>
      <c r="CYR433" s="230"/>
      <c r="CYS433" s="230"/>
      <c r="CYT433" s="230"/>
      <c r="CYU433" s="230"/>
      <c r="CYV433" s="230"/>
      <c r="CYW433" s="230"/>
      <c r="CYX433" s="230"/>
      <c r="CYY433" s="230"/>
      <c r="CYZ433" s="230"/>
      <c r="CZA433" s="230"/>
      <c r="CZB433" s="230"/>
      <c r="CZC433" s="230"/>
      <c r="CZD433" s="230"/>
      <c r="CZE433" s="230"/>
      <c r="CZF433" s="230"/>
      <c r="CZG433" s="230"/>
      <c r="CZH433" s="230"/>
      <c r="CZI433" s="230"/>
      <c r="CZJ433" s="230"/>
      <c r="CZK433" s="230"/>
      <c r="CZL433" s="230"/>
      <c r="CZM433" s="230"/>
      <c r="CZN433" s="230"/>
      <c r="CZO433" s="230"/>
      <c r="CZP433" s="230"/>
      <c r="CZQ433" s="230"/>
      <c r="CZR433" s="230"/>
      <c r="CZS433" s="230"/>
      <c r="CZT433" s="230"/>
      <c r="CZU433" s="230"/>
      <c r="CZV433" s="230"/>
      <c r="CZW433" s="230"/>
      <c r="CZX433" s="230"/>
      <c r="CZY433" s="230"/>
      <c r="CZZ433" s="230"/>
      <c r="DAA433" s="230"/>
      <c r="DAB433" s="230"/>
      <c r="DAC433" s="230"/>
      <c r="DAD433" s="230"/>
      <c r="DAE433" s="230"/>
      <c r="DAF433" s="230"/>
      <c r="DAG433" s="230"/>
      <c r="DAH433" s="230"/>
      <c r="DAI433" s="230"/>
      <c r="DAJ433" s="230"/>
      <c r="DAK433" s="230"/>
      <c r="DAL433" s="230"/>
      <c r="DAM433" s="230"/>
      <c r="DAN433" s="230"/>
      <c r="DAO433" s="230"/>
      <c r="DAP433" s="230"/>
      <c r="DAQ433" s="230"/>
      <c r="DAR433" s="230"/>
      <c r="DAS433" s="230"/>
      <c r="DAT433" s="230"/>
      <c r="DAU433" s="230"/>
      <c r="DAV433" s="230"/>
      <c r="DAW433" s="230"/>
      <c r="DAX433" s="230"/>
      <c r="DAY433" s="230"/>
      <c r="DAZ433" s="230"/>
      <c r="DBA433" s="230"/>
      <c r="DBB433" s="230"/>
      <c r="DBC433" s="230"/>
      <c r="DBD433" s="230"/>
      <c r="DBE433" s="230"/>
      <c r="DBF433" s="230"/>
      <c r="DBG433" s="230"/>
      <c r="DBH433" s="230"/>
      <c r="DBI433" s="230"/>
      <c r="DBJ433" s="230"/>
      <c r="DBK433" s="230"/>
      <c r="DBL433" s="230"/>
      <c r="DBM433" s="230"/>
      <c r="DBN433" s="230"/>
      <c r="DBO433" s="230"/>
      <c r="DBP433" s="230"/>
      <c r="DBQ433" s="230"/>
      <c r="DBR433" s="230"/>
      <c r="DBS433" s="230"/>
      <c r="DBT433" s="230"/>
      <c r="DBU433" s="230"/>
      <c r="DBV433" s="230"/>
      <c r="DBW433" s="230"/>
      <c r="DBX433" s="230"/>
      <c r="DBY433" s="230"/>
      <c r="DBZ433" s="230"/>
      <c r="DCA433" s="230"/>
      <c r="DCB433" s="230"/>
      <c r="DCC433" s="230"/>
      <c r="DCD433" s="230"/>
      <c r="DCE433" s="230"/>
      <c r="DCF433" s="230"/>
      <c r="DCG433" s="230"/>
      <c r="DCH433" s="230"/>
      <c r="DCI433" s="230"/>
      <c r="DCJ433" s="230"/>
      <c r="DCK433" s="230"/>
      <c r="DCL433" s="230"/>
      <c r="DCM433" s="230"/>
      <c r="DCN433" s="230"/>
      <c r="DCO433" s="230"/>
      <c r="DCP433" s="230"/>
      <c r="DCQ433" s="230"/>
      <c r="DCR433" s="230"/>
      <c r="DCS433" s="230"/>
      <c r="DCT433" s="230"/>
      <c r="DCU433" s="230"/>
      <c r="DCV433" s="230"/>
      <c r="DCW433" s="230"/>
      <c r="DCX433" s="230"/>
      <c r="DCY433" s="230"/>
      <c r="DCZ433" s="230"/>
      <c r="DDA433" s="230"/>
      <c r="DDB433" s="230"/>
      <c r="DDC433" s="230"/>
      <c r="DDD433" s="230"/>
      <c r="DDE433" s="230"/>
      <c r="DDF433" s="230"/>
      <c r="DDG433" s="230"/>
      <c r="DDH433" s="230"/>
      <c r="DDI433" s="230"/>
      <c r="DDJ433" s="230"/>
      <c r="DDK433" s="230"/>
      <c r="DDL433" s="230"/>
      <c r="DDM433" s="230"/>
      <c r="DDN433" s="230"/>
      <c r="DDO433" s="230"/>
      <c r="DDP433" s="230"/>
      <c r="DDQ433" s="230"/>
      <c r="DDR433" s="230"/>
      <c r="DDS433" s="230"/>
      <c r="DDT433" s="230"/>
      <c r="DDU433" s="230"/>
      <c r="DDV433" s="230"/>
      <c r="DDW433" s="230"/>
      <c r="DDX433" s="230"/>
      <c r="DDY433" s="230"/>
      <c r="DDZ433" s="230"/>
      <c r="DEA433" s="230"/>
      <c r="DEB433" s="230"/>
      <c r="DEC433" s="230"/>
      <c r="DED433" s="230"/>
      <c r="DEE433" s="230"/>
      <c r="DEF433" s="230"/>
      <c r="DEG433" s="230"/>
      <c r="DEH433" s="230"/>
      <c r="DEI433" s="230"/>
      <c r="DEJ433" s="230"/>
      <c r="DEK433" s="230"/>
      <c r="DEL433" s="230"/>
      <c r="DEM433" s="230"/>
      <c r="DEN433" s="230"/>
      <c r="DEO433" s="230"/>
      <c r="DEP433" s="230"/>
      <c r="DEQ433" s="230"/>
      <c r="DER433" s="230"/>
      <c r="DES433" s="230"/>
      <c r="DET433" s="230"/>
      <c r="DEU433" s="230"/>
      <c r="DEV433" s="230"/>
      <c r="DEW433" s="230"/>
      <c r="DEX433" s="230"/>
      <c r="DEY433" s="230"/>
      <c r="DEZ433" s="230"/>
      <c r="DFA433" s="230"/>
      <c r="DFB433" s="230"/>
      <c r="DFC433" s="230"/>
      <c r="DFD433" s="230"/>
      <c r="DFE433" s="230"/>
      <c r="DFF433" s="230"/>
      <c r="DFG433" s="230"/>
      <c r="DFH433" s="230"/>
      <c r="DFI433" s="230"/>
      <c r="DFJ433" s="230"/>
      <c r="DFK433" s="230"/>
      <c r="DFL433" s="230"/>
      <c r="DFM433" s="230"/>
      <c r="DFN433" s="230"/>
      <c r="DFO433" s="230"/>
      <c r="DFP433" s="230"/>
      <c r="DFQ433" s="230"/>
      <c r="DFR433" s="230"/>
      <c r="DFS433" s="230"/>
      <c r="DFT433" s="230"/>
      <c r="DFU433" s="230"/>
      <c r="DFV433" s="230"/>
      <c r="DFW433" s="230"/>
      <c r="DFX433" s="230"/>
      <c r="DFY433" s="230"/>
      <c r="DFZ433" s="230"/>
      <c r="DGA433" s="230"/>
      <c r="DGB433" s="230"/>
      <c r="DGC433" s="230"/>
      <c r="DGD433" s="230"/>
      <c r="DGE433" s="230"/>
      <c r="DGF433" s="230"/>
      <c r="DGG433" s="230"/>
      <c r="DGH433" s="230"/>
      <c r="DGI433" s="230"/>
      <c r="DGJ433" s="230"/>
      <c r="DGK433" s="230"/>
      <c r="DGL433" s="230"/>
      <c r="DGM433" s="230"/>
      <c r="DGN433" s="230"/>
      <c r="DGO433" s="230"/>
      <c r="DGP433" s="230"/>
      <c r="DGQ433" s="230"/>
      <c r="DGR433" s="230"/>
      <c r="DGS433" s="230"/>
      <c r="DGT433" s="230"/>
      <c r="DGU433" s="230"/>
      <c r="DGV433" s="230"/>
      <c r="DGW433" s="230"/>
      <c r="DGX433" s="230"/>
      <c r="DGY433" s="230"/>
      <c r="DGZ433" s="230"/>
      <c r="DHA433" s="230"/>
      <c r="DHB433" s="230"/>
      <c r="DHC433" s="230"/>
      <c r="DHD433" s="230"/>
      <c r="DHE433" s="230"/>
      <c r="DHF433" s="230"/>
      <c r="DHG433" s="230"/>
      <c r="DHH433" s="230"/>
      <c r="DHI433" s="230"/>
      <c r="DHJ433" s="230"/>
      <c r="DHK433" s="230"/>
      <c r="DHL433" s="230"/>
      <c r="DHM433" s="230"/>
      <c r="DHN433" s="230"/>
      <c r="DHO433" s="230"/>
      <c r="DHP433" s="230"/>
      <c r="DHQ433" s="230"/>
      <c r="DHR433" s="230"/>
      <c r="DHS433" s="230"/>
      <c r="DHT433" s="230"/>
      <c r="DHU433" s="230"/>
      <c r="DHV433" s="230"/>
      <c r="DHW433" s="230"/>
      <c r="DHX433" s="230"/>
      <c r="DHY433" s="230"/>
      <c r="DHZ433" s="230"/>
      <c r="DIA433" s="230"/>
      <c r="DIB433" s="230"/>
      <c r="DIC433" s="230"/>
      <c r="DID433" s="230"/>
      <c r="DIE433" s="230"/>
      <c r="DIF433" s="230"/>
      <c r="DIG433" s="230"/>
      <c r="DIH433" s="230"/>
      <c r="DII433" s="230"/>
      <c r="DIJ433" s="230"/>
      <c r="DIK433" s="230"/>
      <c r="DIL433" s="230"/>
      <c r="DIM433" s="230"/>
      <c r="DIN433" s="230"/>
      <c r="DIO433" s="230"/>
      <c r="DIP433" s="230"/>
      <c r="DIQ433" s="230"/>
      <c r="DIR433" s="230"/>
      <c r="DIS433" s="230"/>
      <c r="DIT433" s="230"/>
      <c r="DIU433" s="230"/>
      <c r="DIV433" s="230"/>
      <c r="DIW433" s="230"/>
      <c r="DIX433" s="230"/>
      <c r="DIY433" s="230"/>
      <c r="DIZ433" s="230"/>
      <c r="DJA433" s="230"/>
      <c r="DJB433" s="230"/>
      <c r="DJC433" s="230"/>
      <c r="DJD433" s="230"/>
      <c r="DJE433" s="230"/>
      <c r="DJF433" s="230"/>
      <c r="DJG433" s="230"/>
      <c r="DJH433" s="230"/>
      <c r="DJI433" s="230"/>
      <c r="DJJ433" s="230"/>
      <c r="DJK433" s="230"/>
      <c r="DJL433" s="230"/>
      <c r="DJM433" s="230"/>
      <c r="DJN433" s="230"/>
      <c r="DJO433" s="230"/>
      <c r="DJP433" s="230"/>
      <c r="DJQ433" s="230"/>
      <c r="DJR433" s="230"/>
      <c r="DJS433" s="230"/>
      <c r="DJT433" s="230"/>
      <c r="DJU433" s="230"/>
      <c r="DJV433" s="230"/>
      <c r="DJW433" s="230"/>
      <c r="DJX433" s="230"/>
      <c r="DJY433" s="230"/>
      <c r="DJZ433" s="230"/>
      <c r="DKA433" s="230"/>
      <c r="DKB433" s="230"/>
      <c r="DKC433" s="230"/>
      <c r="DKD433" s="230"/>
      <c r="DKE433" s="230"/>
      <c r="DKF433" s="230"/>
      <c r="DKG433" s="230"/>
      <c r="DKH433" s="230"/>
      <c r="DKI433" s="230"/>
      <c r="DKJ433" s="230"/>
      <c r="DKK433" s="230"/>
      <c r="DKL433" s="230"/>
      <c r="DKM433" s="230"/>
      <c r="DKN433" s="230"/>
      <c r="DKO433" s="230"/>
      <c r="DKP433" s="230"/>
      <c r="DKQ433" s="230"/>
      <c r="DKR433" s="230"/>
      <c r="DKS433" s="230"/>
      <c r="DKT433" s="230"/>
      <c r="DKU433" s="230"/>
      <c r="DKV433" s="230"/>
      <c r="DKW433" s="230"/>
      <c r="DKX433" s="230"/>
      <c r="DKY433" s="230"/>
      <c r="DKZ433" s="230"/>
      <c r="DLA433" s="230"/>
      <c r="DLB433" s="230"/>
      <c r="DLC433" s="230"/>
      <c r="DLD433" s="230"/>
      <c r="DLE433" s="230"/>
      <c r="DLF433" s="230"/>
      <c r="DLG433" s="230"/>
      <c r="DLH433" s="230"/>
      <c r="DLI433" s="230"/>
      <c r="DLJ433" s="230"/>
      <c r="DLK433" s="230"/>
      <c r="DLL433" s="230"/>
      <c r="DLM433" s="230"/>
      <c r="DLN433" s="230"/>
      <c r="DLO433" s="230"/>
      <c r="DLP433" s="230"/>
      <c r="DLQ433" s="230"/>
      <c r="DLR433" s="230"/>
      <c r="DLS433" s="230"/>
      <c r="DLT433" s="230"/>
      <c r="DLU433" s="230"/>
      <c r="DLV433" s="230"/>
      <c r="DLW433" s="230"/>
      <c r="DLX433" s="230"/>
      <c r="DLY433" s="230"/>
      <c r="DLZ433" s="230"/>
      <c r="DMA433" s="230"/>
      <c r="DMB433" s="230"/>
      <c r="DMC433" s="230"/>
      <c r="DMD433" s="230"/>
      <c r="DME433" s="230"/>
      <c r="DMF433" s="230"/>
      <c r="DMG433" s="230"/>
      <c r="DMH433" s="230"/>
      <c r="DMI433" s="230"/>
      <c r="DMJ433" s="230"/>
      <c r="DMK433" s="230"/>
      <c r="DML433" s="230"/>
      <c r="DMM433" s="230"/>
      <c r="DMN433" s="230"/>
      <c r="DMO433" s="230"/>
      <c r="DMP433" s="230"/>
      <c r="DMQ433" s="230"/>
      <c r="DMR433" s="230"/>
      <c r="DMS433" s="230"/>
      <c r="DMT433" s="230"/>
      <c r="DMU433" s="230"/>
      <c r="DMV433" s="230"/>
      <c r="DMW433" s="230"/>
      <c r="DMX433" s="230"/>
      <c r="DMY433" s="230"/>
      <c r="DMZ433" s="230"/>
      <c r="DNA433" s="230"/>
      <c r="DNB433" s="230"/>
      <c r="DNC433" s="230"/>
      <c r="DND433" s="230"/>
      <c r="DNE433" s="230"/>
      <c r="DNF433" s="230"/>
      <c r="DNG433" s="230"/>
      <c r="DNH433" s="230"/>
      <c r="DNI433" s="230"/>
      <c r="DNJ433" s="230"/>
      <c r="DNK433" s="230"/>
      <c r="DNL433" s="230"/>
      <c r="DNM433" s="230"/>
      <c r="DNN433" s="230"/>
      <c r="DNO433" s="230"/>
      <c r="DNP433" s="230"/>
      <c r="DNQ433" s="230"/>
      <c r="DNR433" s="230"/>
      <c r="DNS433" s="230"/>
      <c r="DNT433" s="230"/>
      <c r="DNU433" s="230"/>
      <c r="DNV433" s="230"/>
      <c r="DNW433" s="230"/>
      <c r="DNX433" s="230"/>
      <c r="DNY433" s="230"/>
      <c r="DNZ433" s="230"/>
      <c r="DOA433" s="230"/>
      <c r="DOB433" s="230"/>
      <c r="DOC433" s="230"/>
      <c r="DOD433" s="230"/>
      <c r="DOE433" s="230"/>
      <c r="DOF433" s="230"/>
      <c r="DOG433" s="230"/>
      <c r="DOH433" s="230"/>
      <c r="DOI433" s="230"/>
      <c r="DOJ433" s="230"/>
      <c r="DOK433" s="230"/>
      <c r="DOL433" s="230"/>
      <c r="DOM433" s="230"/>
      <c r="DON433" s="230"/>
      <c r="DOO433" s="230"/>
      <c r="DOP433" s="230"/>
      <c r="DOQ433" s="230"/>
      <c r="DOR433" s="230"/>
      <c r="DOS433" s="230"/>
      <c r="DOT433" s="230"/>
      <c r="DOU433" s="230"/>
      <c r="DOV433" s="230"/>
      <c r="DOW433" s="230"/>
      <c r="DOX433" s="230"/>
      <c r="DOY433" s="230"/>
      <c r="DOZ433" s="230"/>
      <c r="DPA433" s="230"/>
      <c r="DPB433" s="230"/>
      <c r="DPC433" s="230"/>
      <c r="DPD433" s="230"/>
      <c r="DPE433" s="230"/>
      <c r="DPF433" s="230"/>
      <c r="DPG433" s="230"/>
      <c r="DPH433" s="230"/>
      <c r="DPI433" s="230"/>
      <c r="DPJ433" s="230"/>
      <c r="DPK433" s="230"/>
      <c r="DPL433" s="230"/>
      <c r="DPM433" s="230"/>
      <c r="DPN433" s="230"/>
      <c r="DPO433" s="230"/>
      <c r="DPP433" s="230"/>
      <c r="DPQ433" s="230"/>
      <c r="DPR433" s="230"/>
      <c r="DPS433" s="230"/>
      <c r="DPT433" s="230"/>
      <c r="DPU433" s="230"/>
      <c r="DPV433" s="230"/>
      <c r="DPW433" s="230"/>
      <c r="DPX433" s="230"/>
      <c r="DPY433" s="230"/>
      <c r="DPZ433" s="230"/>
      <c r="DQA433" s="230"/>
      <c r="DQB433" s="230"/>
      <c r="DQC433" s="230"/>
      <c r="DQD433" s="230"/>
      <c r="DQE433" s="230"/>
      <c r="DQF433" s="230"/>
      <c r="DQG433" s="230"/>
      <c r="DQH433" s="230"/>
      <c r="DQI433" s="230"/>
      <c r="DQJ433" s="230"/>
      <c r="DQK433" s="230"/>
      <c r="DQL433" s="230"/>
      <c r="DQM433" s="230"/>
      <c r="DQN433" s="230"/>
      <c r="DQO433" s="230"/>
      <c r="DQP433" s="230"/>
      <c r="DQQ433" s="230"/>
      <c r="DQR433" s="230"/>
      <c r="DQS433" s="230"/>
      <c r="DQT433" s="230"/>
      <c r="DQU433" s="230"/>
      <c r="DQV433" s="230"/>
      <c r="DQW433" s="230"/>
      <c r="DQX433" s="230"/>
      <c r="DQY433" s="230"/>
      <c r="DQZ433" s="230"/>
      <c r="DRA433" s="230"/>
      <c r="DRB433" s="230"/>
      <c r="DRC433" s="230"/>
      <c r="DRD433" s="230"/>
      <c r="DRE433" s="230"/>
      <c r="DRF433" s="230"/>
      <c r="DRG433" s="230"/>
      <c r="DRH433" s="230"/>
      <c r="DRI433" s="230"/>
      <c r="DRJ433" s="230"/>
      <c r="DRK433" s="230"/>
      <c r="DRL433" s="230"/>
      <c r="DRM433" s="230"/>
      <c r="DRN433" s="230"/>
      <c r="DRO433" s="230"/>
      <c r="DRP433" s="230"/>
      <c r="DRQ433" s="230"/>
      <c r="DRR433" s="230"/>
      <c r="DRS433" s="230"/>
      <c r="DRT433" s="230"/>
      <c r="DRU433" s="230"/>
      <c r="DRV433" s="230"/>
      <c r="DRW433" s="230"/>
      <c r="DRX433" s="230"/>
      <c r="DRY433" s="230"/>
      <c r="DRZ433" s="230"/>
      <c r="DSA433" s="230"/>
      <c r="DSB433" s="230"/>
      <c r="DSC433" s="230"/>
      <c r="DSD433" s="230"/>
      <c r="DSE433" s="230"/>
      <c r="DSF433" s="230"/>
      <c r="DSG433" s="230"/>
      <c r="DSH433" s="230"/>
      <c r="DSI433" s="230"/>
      <c r="DSJ433" s="230"/>
      <c r="DSK433" s="230"/>
      <c r="DSL433" s="230"/>
      <c r="DSM433" s="230"/>
      <c r="DSN433" s="230"/>
      <c r="DSO433" s="230"/>
      <c r="DSP433" s="230"/>
      <c r="DSQ433" s="230"/>
      <c r="DSR433" s="230"/>
      <c r="DSS433" s="230"/>
      <c r="DST433" s="230"/>
      <c r="DSU433" s="230"/>
      <c r="DSV433" s="230"/>
      <c r="DSW433" s="230"/>
      <c r="DSX433" s="230"/>
      <c r="DSY433" s="230"/>
      <c r="DSZ433" s="230"/>
      <c r="DTA433" s="230"/>
      <c r="DTB433" s="230"/>
      <c r="DTC433" s="230"/>
      <c r="DTD433" s="230"/>
      <c r="DTE433" s="230"/>
      <c r="DTF433" s="230"/>
      <c r="DTG433" s="230"/>
      <c r="DTH433" s="230"/>
      <c r="DTI433" s="230"/>
      <c r="DTJ433" s="230"/>
      <c r="DTK433" s="230"/>
      <c r="DTL433" s="230"/>
      <c r="DTM433" s="230"/>
      <c r="DTN433" s="230"/>
      <c r="DTO433" s="230"/>
      <c r="DTP433" s="230"/>
      <c r="DTQ433" s="230"/>
      <c r="DTR433" s="230"/>
      <c r="DTS433" s="230"/>
      <c r="DTT433" s="230"/>
      <c r="DTU433" s="230"/>
      <c r="DTV433" s="230"/>
      <c r="DTW433" s="230"/>
      <c r="DTX433" s="230"/>
      <c r="DTY433" s="230"/>
      <c r="DTZ433" s="230"/>
      <c r="DUA433" s="230"/>
      <c r="DUB433" s="230"/>
      <c r="DUC433" s="230"/>
      <c r="DUD433" s="230"/>
      <c r="DUE433" s="230"/>
      <c r="DUF433" s="230"/>
      <c r="DUG433" s="230"/>
      <c r="DUH433" s="230"/>
      <c r="DUI433" s="230"/>
      <c r="DUJ433" s="230"/>
      <c r="DUK433" s="230"/>
      <c r="DUL433" s="230"/>
      <c r="DUM433" s="230"/>
      <c r="DUN433" s="230"/>
      <c r="DUO433" s="230"/>
      <c r="DUP433" s="230"/>
      <c r="DUQ433" s="230"/>
      <c r="DUR433" s="230"/>
      <c r="DUS433" s="230"/>
      <c r="DUT433" s="230"/>
      <c r="DUU433" s="230"/>
      <c r="DUV433" s="230"/>
      <c r="DUW433" s="230"/>
      <c r="DUX433" s="230"/>
      <c r="DUY433" s="230"/>
      <c r="DUZ433" s="230"/>
      <c r="DVA433" s="230"/>
      <c r="DVB433" s="230"/>
      <c r="DVC433" s="230"/>
      <c r="DVD433" s="230"/>
      <c r="DVE433" s="230"/>
      <c r="DVF433" s="230"/>
      <c r="DVG433" s="230"/>
      <c r="DVH433" s="230"/>
      <c r="DVI433" s="230"/>
      <c r="DVJ433" s="230"/>
      <c r="DVK433" s="230"/>
      <c r="DVL433" s="230"/>
      <c r="DVM433" s="230"/>
      <c r="DVN433" s="230"/>
      <c r="DVO433" s="230"/>
      <c r="DVP433" s="230"/>
      <c r="DVQ433" s="230"/>
      <c r="DVR433" s="230"/>
      <c r="DVS433" s="230"/>
      <c r="DVT433" s="230"/>
      <c r="DVU433" s="230"/>
      <c r="DVV433" s="230"/>
      <c r="DVW433" s="230"/>
      <c r="DVX433" s="230"/>
      <c r="DVY433" s="230"/>
      <c r="DVZ433" s="230"/>
      <c r="DWA433" s="230"/>
      <c r="DWB433" s="230"/>
      <c r="DWC433" s="230"/>
      <c r="DWD433" s="230"/>
      <c r="DWE433" s="230"/>
      <c r="DWF433" s="230"/>
      <c r="DWG433" s="230"/>
      <c r="DWH433" s="230"/>
      <c r="DWI433" s="230"/>
      <c r="DWJ433" s="230"/>
      <c r="DWK433" s="230"/>
      <c r="DWL433" s="230"/>
      <c r="DWM433" s="230"/>
      <c r="DWN433" s="230"/>
      <c r="DWO433" s="230"/>
      <c r="DWP433" s="230"/>
      <c r="DWQ433" s="230"/>
      <c r="DWR433" s="230"/>
      <c r="DWS433" s="230"/>
      <c r="DWT433" s="230"/>
      <c r="DWU433" s="230"/>
      <c r="DWV433" s="230"/>
      <c r="DWW433" s="230"/>
      <c r="DWX433" s="230"/>
      <c r="DWY433" s="230"/>
      <c r="DWZ433" s="230"/>
      <c r="DXA433" s="230"/>
      <c r="DXB433" s="230"/>
      <c r="DXC433" s="230"/>
      <c r="DXD433" s="230"/>
      <c r="DXE433" s="230"/>
      <c r="DXF433" s="230"/>
      <c r="DXG433" s="230"/>
      <c r="DXH433" s="230"/>
      <c r="DXI433" s="230"/>
      <c r="DXJ433" s="230"/>
      <c r="DXK433" s="230"/>
      <c r="DXL433" s="230"/>
      <c r="DXM433" s="230"/>
      <c r="DXN433" s="230"/>
      <c r="DXO433" s="230"/>
      <c r="DXP433" s="230"/>
      <c r="DXQ433" s="230"/>
      <c r="DXR433" s="230"/>
      <c r="DXS433" s="230"/>
      <c r="DXT433" s="230"/>
      <c r="DXU433" s="230"/>
      <c r="DXV433" s="230"/>
      <c r="DXW433" s="230"/>
      <c r="DXX433" s="230"/>
      <c r="DXY433" s="230"/>
      <c r="DXZ433" s="230"/>
      <c r="DYA433" s="230"/>
      <c r="DYB433" s="230"/>
      <c r="DYC433" s="230"/>
      <c r="DYD433" s="230"/>
      <c r="DYE433" s="230"/>
      <c r="DYF433" s="230"/>
      <c r="DYG433" s="230"/>
      <c r="DYH433" s="230"/>
      <c r="DYI433" s="230"/>
      <c r="DYJ433" s="230"/>
      <c r="DYK433" s="230"/>
      <c r="DYL433" s="230"/>
      <c r="DYM433" s="230"/>
      <c r="DYN433" s="230"/>
      <c r="DYO433" s="230"/>
      <c r="DYP433" s="230"/>
      <c r="DYQ433" s="230"/>
      <c r="DYR433" s="230"/>
      <c r="DYS433" s="230"/>
      <c r="DYT433" s="230"/>
      <c r="DYU433" s="230"/>
      <c r="DYV433" s="230"/>
      <c r="DYW433" s="230"/>
      <c r="DYX433" s="230"/>
      <c r="DYY433" s="230"/>
      <c r="DYZ433" s="230"/>
      <c r="DZA433" s="230"/>
      <c r="DZB433" s="230"/>
      <c r="DZC433" s="230"/>
      <c r="DZD433" s="230"/>
      <c r="DZE433" s="230"/>
      <c r="DZF433" s="230"/>
      <c r="DZG433" s="230"/>
      <c r="DZH433" s="230"/>
      <c r="DZI433" s="230"/>
      <c r="DZJ433" s="230"/>
      <c r="DZK433" s="230"/>
      <c r="DZL433" s="230"/>
      <c r="DZM433" s="230"/>
      <c r="DZN433" s="230"/>
      <c r="DZO433" s="230"/>
      <c r="DZP433" s="230"/>
      <c r="DZQ433" s="230"/>
      <c r="DZR433" s="230"/>
      <c r="DZS433" s="230"/>
      <c r="DZT433" s="230"/>
      <c r="DZU433" s="230"/>
      <c r="DZV433" s="230"/>
      <c r="DZW433" s="230"/>
      <c r="DZX433" s="230"/>
      <c r="DZY433" s="230"/>
      <c r="DZZ433" s="230"/>
      <c r="EAA433" s="230"/>
      <c r="EAB433" s="230"/>
      <c r="EAC433" s="230"/>
      <c r="EAD433" s="230"/>
      <c r="EAE433" s="230"/>
      <c r="EAF433" s="230"/>
      <c r="EAG433" s="230"/>
      <c r="EAH433" s="230"/>
      <c r="EAI433" s="230"/>
      <c r="EAJ433" s="230"/>
      <c r="EAK433" s="230"/>
      <c r="EAL433" s="230"/>
      <c r="EAM433" s="230"/>
      <c r="EAN433" s="230"/>
      <c r="EAO433" s="230"/>
      <c r="EAP433" s="230"/>
      <c r="EAQ433" s="230"/>
      <c r="EAR433" s="230"/>
      <c r="EAS433" s="230"/>
      <c r="EAT433" s="230"/>
      <c r="EAU433" s="230"/>
      <c r="EAV433" s="230"/>
      <c r="EAW433" s="230"/>
      <c r="EAX433" s="230"/>
      <c r="EAY433" s="230"/>
      <c r="EAZ433" s="230"/>
      <c r="EBA433" s="230"/>
      <c r="EBB433" s="230"/>
      <c r="EBC433" s="230"/>
      <c r="EBD433" s="230"/>
      <c r="EBE433" s="230"/>
      <c r="EBF433" s="230"/>
      <c r="EBG433" s="230"/>
      <c r="EBH433" s="230"/>
      <c r="EBI433" s="230"/>
      <c r="EBJ433" s="230"/>
      <c r="EBK433" s="230"/>
      <c r="EBL433" s="230"/>
      <c r="EBM433" s="230"/>
      <c r="EBN433" s="230"/>
      <c r="EBO433" s="230"/>
      <c r="EBP433" s="230"/>
      <c r="EBQ433" s="230"/>
      <c r="EBR433" s="230"/>
      <c r="EBS433" s="230"/>
      <c r="EBT433" s="230"/>
      <c r="EBU433" s="230"/>
      <c r="EBV433" s="230"/>
      <c r="EBW433" s="230"/>
      <c r="EBX433" s="230"/>
      <c r="EBY433" s="230"/>
      <c r="EBZ433" s="230"/>
      <c r="ECA433" s="230"/>
      <c r="ECB433" s="230"/>
      <c r="ECC433" s="230"/>
      <c r="ECD433" s="230"/>
      <c r="ECE433" s="230"/>
      <c r="ECF433" s="230"/>
      <c r="ECG433" s="230"/>
      <c r="ECH433" s="230"/>
      <c r="ECI433" s="230"/>
      <c r="ECJ433" s="230"/>
      <c r="ECK433" s="230"/>
      <c r="ECL433" s="230"/>
      <c r="ECM433" s="230"/>
      <c r="ECN433" s="230"/>
      <c r="ECO433" s="230"/>
      <c r="ECP433" s="230"/>
      <c r="ECQ433" s="230"/>
      <c r="ECR433" s="230"/>
      <c r="ECS433" s="230"/>
      <c r="ECT433" s="230"/>
      <c r="ECU433" s="230"/>
      <c r="ECV433" s="230"/>
      <c r="ECW433" s="230"/>
      <c r="ECX433" s="230"/>
      <c r="ECY433" s="230"/>
      <c r="ECZ433" s="230"/>
      <c r="EDA433" s="230"/>
      <c r="EDB433" s="230"/>
      <c r="EDC433" s="230"/>
      <c r="EDD433" s="230"/>
      <c r="EDE433" s="230"/>
      <c r="EDF433" s="230"/>
      <c r="EDG433" s="230"/>
      <c r="EDH433" s="230"/>
      <c r="EDI433" s="230"/>
      <c r="EDJ433" s="230"/>
      <c r="EDK433" s="230"/>
      <c r="EDL433" s="230"/>
      <c r="EDM433" s="230"/>
      <c r="EDN433" s="230"/>
      <c r="EDO433" s="230"/>
      <c r="EDP433" s="230"/>
      <c r="EDQ433" s="230"/>
      <c r="EDR433" s="230"/>
      <c r="EDS433" s="230"/>
      <c r="EDT433" s="230"/>
      <c r="EDU433" s="230"/>
      <c r="EDV433" s="230"/>
      <c r="EDW433" s="230"/>
      <c r="EDX433" s="230"/>
      <c r="EDY433" s="230"/>
      <c r="EDZ433" s="230"/>
      <c r="EEA433" s="230"/>
      <c r="EEB433" s="230"/>
      <c r="EEC433" s="230"/>
      <c r="EED433" s="230"/>
      <c r="EEE433" s="230"/>
      <c r="EEF433" s="230"/>
      <c r="EEG433" s="230"/>
      <c r="EEH433" s="230"/>
      <c r="EEI433" s="230"/>
      <c r="EEJ433" s="230"/>
      <c r="EEK433" s="230"/>
      <c r="EEL433" s="230"/>
      <c r="EEM433" s="230"/>
      <c r="EEN433" s="230"/>
      <c r="EEO433" s="230"/>
      <c r="EEP433" s="230"/>
      <c r="EEQ433" s="230"/>
      <c r="EER433" s="230"/>
      <c r="EES433" s="230"/>
      <c r="EET433" s="230"/>
      <c r="EEU433" s="230"/>
      <c r="EEV433" s="230"/>
      <c r="EEW433" s="230"/>
      <c r="EEX433" s="230"/>
      <c r="EEY433" s="230"/>
      <c r="EEZ433" s="230"/>
      <c r="EFA433" s="230"/>
      <c r="EFB433" s="230"/>
      <c r="EFC433" s="230"/>
      <c r="EFD433" s="230"/>
      <c r="EFE433" s="230"/>
      <c r="EFF433" s="230"/>
      <c r="EFG433" s="230"/>
      <c r="EFH433" s="230"/>
      <c r="EFI433" s="230"/>
      <c r="EFJ433" s="230"/>
      <c r="EFK433" s="230"/>
      <c r="EFL433" s="230"/>
      <c r="EFM433" s="230"/>
      <c r="EFN433" s="230"/>
      <c r="EFO433" s="230"/>
      <c r="EFP433" s="230"/>
      <c r="EFQ433" s="230"/>
      <c r="EFR433" s="230"/>
      <c r="EFS433" s="230"/>
      <c r="EFT433" s="230"/>
      <c r="EFU433" s="230"/>
      <c r="EFV433" s="230"/>
      <c r="EFW433" s="230"/>
      <c r="EFX433" s="230"/>
      <c r="EFY433" s="230"/>
      <c r="EFZ433" s="230"/>
      <c r="EGA433" s="230"/>
      <c r="EGB433" s="230"/>
      <c r="EGC433" s="230"/>
      <c r="EGD433" s="230"/>
      <c r="EGE433" s="230"/>
      <c r="EGF433" s="230"/>
      <c r="EGG433" s="230"/>
      <c r="EGH433" s="230"/>
      <c r="EGI433" s="230"/>
      <c r="EGJ433" s="230"/>
      <c r="EGK433" s="230"/>
      <c r="EGL433" s="230"/>
      <c r="EGM433" s="230"/>
      <c r="EGN433" s="230"/>
      <c r="EGO433" s="230"/>
      <c r="EGP433" s="230"/>
      <c r="EGQ433" s="230"/>
      <c r="EGR433" s="230"/>
      <c r="EGS433" s="230"/>
      <c r="EGT433" s="230"/>
      <c r="EGU433" s="230"/>
      <c r="EGV433" s="230"/>
      <c r="EGW433" s="230"/>
      <c r="EGX433" s="230"/>
      <c r="EGY433" s="230"/>
      <c r="EGZ433" s="230"/>
      <c r="EHA433" s="230"/>
      <c r="EHB433" s="230"/>
      <c r="EHC433" s="230"/>
      <c r="EHD433" s="230"/>
      <c r="EHE433" s="230"/>
      <c r="EHF433" s="230"/>
      <c r="EHG433" s="230"/>
      <c r="EHH433" s="230"/>
      <c r="EHI433" s="230"/>
      <c r="EHJ433" s="230"/>
      <c r="EHK433" s="230"/>
      <c r="EHL433" s="230"/>
      <c r="EHM433" s="230"/>
      <c r="EHN433" s="230"/>
      <c r="EHO433" s="230"/>
      <c r="EHP433" s="230"/>
      <c r="EHQ433" s="230"/>
      <c r="EHR433" s="230"/>
      <c r="EHS433" s="230"/>
      <c r="EHT433" s="230"/>
      <c r="EHU433" s="230"/>
      <c r="EHV433" s="230"/>
      <c r="EHW433" s="230"/>
      <c r="EHX433" s="230"/>
      <c r="EHY433" s="230"/>
      <c r="EHZ433" s="230"/>
      <c r="EIA433" s="230"/>
      <c r="EIB433" s="230"/>
      <c r="EIC433" s="230"/>
      <c r="EID433" s="230"/>
      <c r="EIE433" s="230"/>
      <c r="EIF433" s="230"/>
      <c r="EIG433" s="230"/>
      <c r="EIH433" s="230"/>
      <c r="EII433" s="230"/>
      <c r="EIJ433" s="230"/>
      <c r="EIK433" s="230"/>
      <c r="EIL433" s="230"/>
      <c r="EIM433" s="230"/>
      <c r="EIN433" s="230"/>
      <c r="EIO433" s="230"/>
      <c r="EIP433" s="230"/>
      <c r="EIQ433" s="230"/>
      <c r="EIR433" s="230"/>
      <c r="EIS433" s="230"/>
      <c r="EIT433" s="230"/>
      <c r="EIU433" s="230"/>
      <c r="EIV433" s="230"/>
      <c r="EIW433" s="230"/>
      <c r="EIX433" s="230"/>
      <c r="EIY433" s="230"/>
      <c r="EIZ433" s="230"/>
      <c r="EJA433" s="230"/>
      <c r="EJB433" s="230"/>
      <c r="EJC433" s="230"/>
      <c r="EJD433" s="230"/>
      <c r="EJE433" s="230"/>
      <c r="EJF433" s="230"/>
      <c r="EJG433" s="230"/>
      <c r="EJH433" s="230"/>
      <c r="EJI433" s="230"/>
      <c r="EJJ433" s="230"/>
      <c r="EJK433" s="230"/>
      <c r="EJL433" s="230"/>
      <c r="EJM433" s="230"/>
      <c r="EJN433" s="230"/>
      <c r="EJO433" s="230"/>
      <c r="EJP433" s="230"/>
      <c r="EJQ433" s="230"/>
      <c r="EJR433" s="230"/>
      <c r="EJS433" s="230"/>
      <c r="EJT433" s="230"/>
      <c r="EJU433" s="230"/>
      <c r="EJV433" s="230"/>
      <c r="EJW433" s="230"/>
      <c r="EJX433" s="230"/>
      <c r="EJY433" s="230"/>
      <c r="EJZ433" s="230"/>
      <c r="EKA433" s="230"/>
      <c r="EKB433" s="230"/>
      <c r="EKC433" s="230"/>
      <c r="EKD433" s="230"/>
      <c r="EKE433" s="230"/>
      <c r="EKF433" s="230"/>
      <c r="EKG433" s="230"/>
      <c r="EKH433" s="230"/>
      <c r="EKI433" s="230"/>
      <c r="EKJ433" s="230"/>
      <c r="EKK433" s="230"/>
      <c r="EKL433" s="230"/>
      <c r="EKM433" s="230"/>
      <c r="EKN433" s="230"/>
      <c r="EKO433" s="230"/>
      <c r="EKP433" s="230"/>
      <c r="EKQ433" s="230"/>
      <c r="EKR433" s="230"/>
      <c r="EKS433" s="230"/>
      <c r="EKT433" s="230"/>
      <c r="EKU433" s="230"/>
      <c r="EKV433" s="230"/>
      <c r="EKW433" s="230"/>
      <c r="EKX433" s="230"/>
      <c r="EKY433" s="230"/>
      <c r="EKZ433" s="230"/>
      <c r="ELA433" s="230"/>
      <c r="ELB433" s="230"/>
      <c r="ELC433" s="230"/>
      <c r="ELD433" s="230"/>
      <c r="ELE433" s="230"/>
      <c r="ELF433" s="230"/>
      <c r="ELG433" s="230"/>
      <c r="ELH433" s="230"/>
      <c r="ELI433" s="230"/>
      <c r="ELJ433" s="230"/>
      <c r="ELK433" s="230"/>
      <c r="ELL433" s="230"/>
      <c r="ELM433" s="230"/>
      <c r="ELN433" s="230"/>
      <c r="ELO433" s="230"/>
      <c r="ELP433" s="230"/>
      <c r="ELQ433" s="230"/>
      <c r="ELR433" s="230"/>
      <c r="ELS433" s="230"/>
      <c r="ELT433" s="230"/>
      <c r="ELU433" s="230"/>
      <c r="ELV433" s="230"/>
      <c r="ELW433" s="230"/>
      <c r="ELX433" s="230"/>
      <c r="ELY433" s="230"/>
      <c r="ELZ433" s="230"/>
      <c r="EMA433" s="230"/>
      <c r="EMB433" s="230"/>
      <c r="EMC433" s="230"/>
      <c r="EMD433" s="230"/>
      <c r="EME433" s="230"/>
      <c r="EMF433" s="230"/>
      <c r="EMG433" s="230"/>
      <c r="EMH433" s="230"/>
      <c r="EMI433" s="230"/>
      <c r="EMJ433" s="230"/>
      <c r="EMK433" s="230"/>
      <c r="EML433" s="230"/>
      <c r="EMM433" s="230"/>
      <c r="EMN433" s="230"/>
      <c r="EMO433" s="230"/>
      <c r="EMP433" s="230"/>
      <c r="EMQ433" s="230"/>
      <c r="EMR433" s="230"/>
      <c r="EMS433" s="230"/>
      <c r="EMT433" s="230"/>
      <c r="EMU433" s="230"/>
      <c r="EMV433" s="230"/>
      <c r="EMW433" s="230"/>
      <c r="EMX433" s="230"/>
      <c r="EMY433" s="230"/>
      <c r="EMZ433" s="230"/>
      <c r="ENA433" s="230"/>
      <c r="ENB433" s="230"/>
      <c r="ENC433" s="230"/>
      <c r="END433" s="230"/>
      <c r="ENE433" s="230"/>
      <c r="ENF433" s="230"/>
      <c r="ENG433" s="230"/>
      <c r="ENH433" s="230"/>
      <c r="ENI433" s="230"/>
      <c r="ENJ433" s="230"/>
      <c r="ENK433" s="230"/>
      <c r="ENL433" s="230"/>
      <c r="ENM433" s="230"/>
      <c r="ENN433" s="230"/>
      <c r="ENO433" s="230"/>
      <c r="ENP433" s="230"/>
      <c r="ENQ433" s="230"/>
      <c r="ENR433" s="230"/>
      <c r="ENS433" s="230"/>
      <c r="ENT433" s="230"/>
      <c r="ENU433" s="230"/>
      <c r="ENV433" s="230"/>
      <c r="ENW433" s="230"/>
      <c r="ENX433" s="230"/>
      <c r="ENY433" s="230"/>
      <c r="ENZ433" s="230"/>
      <c r="EOA433" s="230"/>
      <c r="EOB433" s="230"/>
      <c r="EOC433" s="230"/>
      <c r="EOD433" s="230"/>
      <c r="EOE433" s="230"/>
      <c r="EOF433" s="230"/>
      <c r="EOG433" s="230"/>
      <c r="EOH433" s="230"/>
      <c r="EOI433" s="230"/>
      <c r="EOJ433" s="230"/>
      <c r="EOK433" s="230"/>
      <c r="EOL433" s="230"/>
      <c r="EOM433" s="230"/>
      <c r="EON433" s="230"/>
      <c r="EOO433" s="230"/>
      <c r="EOP433" s="230"/>
      <c r="EOQ433" s="230"/>
      <c r="EOR433" s="230"/>
      <c r="EOS433" s="230"/>
      <c r="EOT433" s="230"/>
      <c r="EOU433" s="230"/>
      <c r="EOV433" s="230"/>
      <c r="EOW433" s="230"/>
      <c r="EOX433" s="230"/>
      <c r="EOY433" s="230"/>
      <c r="EOZ433" s="230"/>
      <c r="EPA433" s="230"/>
      <c r="EPB433" s="230"/>
      <c r="EPC433" s="230"/>
      <c r="EPD433" s="230"/>
      <c r="EPE433" s="230"/>
      <c r="EPF433" s="230"/>
      <c r="EPG433" s="230"/>
      <c r="EPH433" s="230"/>
      <c r="EPI433" s="230"/>
      <c r="EPJ433" s="230"/>
      <c r="EPK433" s="230"/>
      <c r="EPL433" s="230"/>
      <c r="EPM433" s="230"/>
      <c r="EPN433" s="230"/>
      <c r="EPO433" s="230"/>
      <c r="EPP433" s="230"/>
      <c r="EPQ433" s="230"/>
      <c r="EPR433" s="230"/>
      <c r="EPS433" s="230"/>
      <c r="EPT433" s="230"/>
      <c r="EPU433" s="230"/>
      <c r="EPV433" s="230"/>
      <c r="EPW433" s="230"/>
      <c r="EPX433" s="230"/>
      <c r="EPY433" s="230"/>
      <c r="EPZ433" s="230"/>
      <c r="EQA433" s="230"/>
      <c r="EQB433" s="230"/>
      <c r="EQC433" s="230"/>
      <c r="EQD433" s="230"/>
      <c r="EQE433" s="230"/>
      <c r="EQF433" s="230"/>
      <c r="EQG433" s="230"/>
      <c r="EQH433" s="230"/>
      <c r="EQI433" s="230"/>
      <c r="EQJ433" s="230"/>
      <c r="EQK433" s="230"/>
      <c r="EQL433" s="230"/>
      <c r="EQM433" s="230"/>
      <c r="EQN433" s="230"/>
      <c r="EQO433" s="230"/>
      <c r="EQP433" s="230"/>
      <c r="EQQ433" s="230"/>
      <c r="EQR433" s="230"/>
      <c r="EQS433" s="230"/>
      <c r="EQT433" s="230"/>
      <c r="EQU433" s="230"/>
      <c r="EQV433" s="230"/>
      <c r="EQW433" s="230"/>
      <c r="EQX433" s="230"/>
      <c r="EQY433" s="230"/>
      <c r="EQZ433" s="230"/>
      <c r="ERA433" s="230"/>
      <c r="ERB433" s="230"/>
      <c r="ERC433" s="230"/>
      <c r="ERD433" s="230"/>
      <c r="ERE433" s="230"/>
      <c r="ERF433" s="230"/>
      <c r="ERG433" s="230"/>
      <c r="ERH433" s="230"/>
      <c r="ERI433" s="230"/>
      <c r="ERJ433" s="230"/>
      <c r="ERK433" s="230"/>
      <c r="ERL433" s="230"/>
      <c r="ERM433" s="230"/>
      <c r="ERN433" s="230"/>
      <c r="ERO433" s="230"/>
      <c r="ERP433" s="230"/>
      <c r="ERQ433" s="230"/>
      <c r="ERR433" s="230"/>
      <c r="ERS433" s="230"/>
      <c r="ERT433" s="230"/>
      <c r="ERU433" s="230"/>
      <c r="ERV433" s="230"/>
      <c r="ERW433" s="230"/>
      <c r="ERX433" s="230"/>
      <c r="ERY433" s="230"/>
      <c r="ERZ433" s="230"/>
      <c r="ESA433" s="230"/>
      <c r="ESB433" s="230"/>
      <c r="ESC433" s="230"/>
      <c r="ESD433" s="230"/>
      <c r="ESE433" s="230"/>
      <c r="ESF433" s="230"/>
      <c r="ESG433" s="230"/>
      <c r="ESH433" s="230"/>
      <c r="ESI433" s="230"/>
      <c r="ESJ433" s="230"/>
      <c r="ESK433" s="230"/>
      <c r="ESL433" s="230"/>
      <c r="ESM433" s="230"/>
      <c r="ESN433" s="230"/>
      <c r="ESO433" s="230"/>
      <c r="ESP433" s="230"/>
      <c r="ESQ433" s="230"/>
      <c r="ESR433" s="230"/>
      <c r="ESS433" s="230"/>
      <c r="EST433" s="230"/>
      <c r="ESU433" s="230"/>
      <c r="ESV433" s="230"/>
      <c r="ESW433" s="230"/>
      <c r="ESX433" s="230"/>
      <c r="ESY433" s="230"/>
      <c r="ESZ433" s="230"/>
      <c r="ETA433" s="230"/>
      <c r="ETB433" s="230"/>
      <c r="ETC433" s="230"/>
      <c r="ETD433" s="230"/>
      <c r="ETE433" s="230"/>
      <c r="ETF433" s="230"/>
      <c r="ETG433" s="230"/>
      <c r="ETH433" s="230"/>
      <c r="ETI433" s="230"/>
      <c r="ETJ433" s="230"/>
      <c r="ETK433" s="230"/>
      <c r="ETL433" s="230"/>
      <c r="ETM433" s="230"/>
      <c r="ETN433" s="230"/>
      <c r="ETO433" s="230"/>
      <c r="ETP433" s="230"/>
      <c r="ETQ433" s="230"/>
      <c r="ETR433" s="230"/>
      <c r="ETS433" s="230"/>
      <c r="ETT433" s="230"/>
      <c r="ETU433" s="230"/>
      <c r="ETV433" s="230"/>
      <c r="ETW433" s="230"/>
      <c r="ETX433" s="230"/>
      <c r="ETY433" s="230"/>
      <c r="ETZ433" s="230"/>
      <c r="EUA433" s="230"/>
      <c r="EUB433" s="230"/>
      <c r="EUC433" s="230"/>
      <c r="EUD433" s="230"/>
      <c r="EUE433" s="230"/>
      <c r="EUF433" s="230"/>
      <c r="EUG433" s="230"/>
      <c r="EUH433" s="230"/>
      <c r="EUI433" s="230"/>
      <c r="EUJ433" s="230"/>
      <c r="EUK433" s="230"/>
      <c r="EUL433" s="230"/>
      <c r="EUM433" s="230"/>
      <c r="EUN433" s="230"/>
      <c r="EUO433" s="230"/>
      <c r="EUP433" s="230"/>
      <c r="EUQ433" s="230"/>
      <c r="EUR433" s="230"/>
      <c r="EUS433" s="230"/>
      <c r="EUT433" s="230"/>
      <c r="EUU433" s="230"/>
      <c r="EUV433" s="230"/>
      <c r="EUW433" s="230"/>
      <c r="EUX433" s="230"/>
      <c r="EUY433" s="230"/>
      <c r="EUZ433" s="230"/>
      <c r="EVA433" s="230"/>
      <c r="EVB433" s="230"/>
      <c r="EVC433" s="230"/>
      <c r="EVD433" s="230"/>
      <c r="EVE433" s="230"/>
      <c r="EVF433" s="230"/>
      <c r="EVG433" s="230"/>
      <c r="EVH433" s="230"/>
      <c r="EVI433" s="230"/>
      <c r="EVJ433" s="230"/>
      <c r="EVK433" s="230"/>
      <c r="EVL433" s="230"/>
      <c r="EVM433" s="230"/>
      <c r="EVN433" s="230"/>
      <c r="EVO433" s="230"/>
      <c r="EVP433" s="230"/>
      <c r="EVQ433" s="230"/>
      <c r="EVR433" s="230"/>
      <c r="EVS433" s="230"/>
      <c r="EVT433" s="230"/>
      <c r="EVU433" s="230"/>
      <c r="EVV433" s="230"/>
      <c r="EVW433" s="230"/>
      <c r="EVX433" s="230"/>
      <c r="EVY433" s="230"/>
      <c r="EVZ433" s="230"/>
      <c r="EWA433" s="230"/>
      <c r="EWB433" s="230"/>
      <c r="EWC433" s="230"/>
      <c r="EWD433" s="230"/>
      <c r="EWE433" s="230"/>
      <c r="EWF433" s="230"/>
      <c r="EWG433" s="230"/>
      <c r="EWH433" s="230"/>
      <c r="EWI433" s="230"/>
      <c r="EWJ433" s="230"/>
      <c r="EWK433" s="230"/>
      <c r="EWL433" s="230"/>
      <c r="EWM433" s="230"/>
      <c r="EWN433" s="230"/>
      <c r="EWO433" s="230"/>
      <c r="EWP433" s="230"/>
      <c r="EWQ433" s="230"/>
      <c r="EWR433" s="230"/>
      <c r="EWS433" s="230"/>
      <c r="EWT433" s="230"/>
      <c r="EWU433" s="230"/>
      <c r="EWV433" s="230"/>
      <c r="EWW433" s="230"/>
      <c r="EWX433" s="230"/>
      <c r="EWY433" s="230"/>
      <c r="EWZ433" s="230"/>
      <c r="EXA433" s="230"/>
      <c r="EXB433" s="230"/>
      <c r="EXC433" s="230"/>
      <c r="EXD433" s="230"/>
      <c r="EXE433" s="230"/>
      <c r="EXF433" s="230"/>
      <c r="EXG433" s="230"/>
      <c r="EXH433" s="230"/>
      <c r="EXI433" s="230"/>
      <c r="EXJ433" s="230"/>
      <c r="EXK433" s="230"/>
      <c r="EXL433" s="230"/>
      <c r="EXM433" s="230"/>
      <c r="EXN433" s="230"/>
      <c r="EXO433" s="230"/>
      <c r="EXP433" s="230"/>
      <c r="EXQ433" s="230"/>
      <c r="EXR433" s="230"/>
      <c r="EXS433" s="230"/>
      <c r="EXT433" s="230"/>
      <c r="EXU433" s="230"/>
      <c r="EXV433" s="230"/>
      <c r="EXW433" s="230"/>
      <c r="EXX433" s="230"/>
      <c r="EXY433" s="230"/>
      <c r="EXZ433" s="230"/>
      <c r="EYA433" s="230"/>
      <c r="EYB433" s="230"/>
      <c r="EYC433" s="230"/>
      <c r="EYD433" s="230"/>
      <c r="EYE433" s="230"/>
      <c r="EYF433" s="230"/>
      <c r="EYG433" s="230"/>
      <c r="EYH433" s="230"/>
      <c r="EYI433" s="230"/>
      <c r="EYJ433" s="230"/>
      <c r="EYK433" s="230"/>
      <c r="EYL433" s="230"/>
      <c r="EYM433" s="230"/>
      <c r="EYN433" s="230"/>
      <c r="EYO433" s="230"/>
      <c r="EYP433" s="230"/>
      <c r="EYQ433" s="230"/>
      <c r="EYR433" s="230"/>
      <c r="EYS433" s="230"/>
      <c r="EYT433" s="230"/>
      <c r="EYU433" s="230"/>
      <c r="EYV433" s="230"/>
      <c r="EYW433" s="230"/>
      <c r="EYX433" s="230"/>
      <c r="EYY433" s="230"/>
      <c r="EYZ433" s="230"/>
      <c r="EZA433" s="230"/>
      <c r="EZB433" s="230"/>
      <c r="EZC433" s="230"/>
      <c r="EZD433" s="230"/>
      <c r="EZE433" s="230"/>
      <c r="EZF433" s="230"/>
      <c r="EZG433" s="230"/>
      <c r="EZH433" s="230"/>
      <c r="EZI433" s="230"/>
      <c r="EZJ433" s="230"/>
      <c r="EZK433" s="230"/>
      <c r="EZL433" s="230"/>
      <c r="EZM433" s="230"/>
      <c r="EZN433" s="230"/>
      <c r="EZO433" s="230"/>
      <c r="EZP433" s="230"/>
      <c r="EZQ433" s="230"/>
      <c r="EZR433" s="230"/>
      <c r="EZS433" s="230"/>
      <c r="EZT433" s="230"/>
      <c r="EZU433" s="230"/>
      <c r="EZV433" s="230"/>
      <c r="EZW433" s="230"/>
      <c r="EZX433" s="230"/>
      <c r="EZY433" s="230"/>
      <c r="EZZ433" s="230"/>
      <c r="FAA433" s="230"/>
      <c r="FAB433" s="230"/>
      <c r="FAC433" s="230"/>
      <c r="FAD433" s="230"/>
      <c r="FAE433" s="230"/>
      <c r="FAF433" s="230"/>
      <c r="FAG433" s="230"/>
      <c r="FAH433" s="230"/>
      <c r="FAI433" s="230"/>
      <c r="FAJ433" s="230"/>
      <c r="FAK433" s="230"/>
      <c r="FAL433" s="230"/>
      <c r="FAM433" s="230"/>
      <c r="FAN433" s="230"/>
      <c r="FAO433" s="230"/>
      <c r="FAP433" s="230"/>
      <c r="FAQ433" s="230"/>
      <c r="FAR433" s="230"/>
      <c r="FAS433" s="230"/>
      <c r="FAT433" s="230"/>
      <c r="FAU433" s="230"/>
      <c r="FAV433" s="230"/>
      <c r="FAW433" s="230"/>
      <c r="FAX433" s="230"/>
      <c r="FAY433" s="230"/>
      <c r="FAZ433" s="230"/>
      <c r="FBA433" s="230"/>
      <c r="FBB433" s="230"/>
      <c r="FBC433" s="230"/>
      <c r="FBD433" s="230"/>
      <c r="FBE433" s="230"/>
      <c r="FBF433" s="230"/>
      <c r="FBG433" s="230"/>
      <c r="FBH433" s="230"/>
      <c r="FBI433" s="230"/>
      <c r="FBJ433" s="230"/>
      <c r="FBK433" s="230"/>
      <c r="FBL433" s="230"/>
      <c r="FBM433" s="230"/>
      <c r="FBN433" s="230"/>
      <c r="FBO433" s="230"/>
      <c r="FBP433" s="230"/>
      <c r="FBQ433" s="230"/>
      <c r="FBR433" s="230"/>
      <c r="FBS433" s="230"/>
      <c r="FBT433" s="230"/>
      <c r="FBU433" s="230"/>
      <c r="FBV433" s="230"/>
      <c r="FBW433" s="230"/>
      <c r="FBX433" s="230"/>
      <c r="FBY433" s="230"/>
      <c r="FBZ433" s="230"/>
      <c r="FCA433" s="230"/>
      <c r="FCB433" s="230"/>
      <c r="FCC433" s="230"/>
      <c r="FCD433" s="230"/>
      <c r="FCE433" s="230"/>
      <c r="FCF433" s="230"/>
      <c r="FCG433" s="230"/>
      <c r="FCH433" s="230"/>
      <c r="FCI433" s="230"/>
      <c r="FCJ433" s="230"/>
      <c r="FCK433" s="230"/>
      <c r="FCL433" s="230"/>
      <c r="FCM433" s="230"/>
      <c r="FCN433" s="230"/>
      <c r="FCO433" s="230"/>
      <c r="FCP433" s="230"/>
      <c r="FCQ433" s="230"/>
      <c r="FCR433" s="230"/>
      <c r="FCS433" s="230"/>
      <c r="FCT433" s="230"/>
      <c r="FCU433" s="230"/>
      <c r="FCV433" s="230"/>
      <c r="FCW433" s="230"/>
      <c r="FCX433" s="230"/>
      <c r="FCY433" s="230"/>
      <c r="FCZ433" s="230"/>
      <c r="FDA433" s="230"/>
      <c r="FDB433" s="230"/>
      <c r="FDC433" s="230"/>
      <c r="FDD433" s="230"/>
      <c r="FDE433" s="230"/>
      <c r="FDF433" s="230"/>
      <c r="FDG433" s="230"/>
      <c r="FDH433" s="230"/>
      <c r="FDI433" s="230"/>
      <c r="FDJ433" s="230"/>
      <c r="FDK433" s="230"/>
      <c r="FDL433" s="230"/>
      <c r="FDM433" s="230"/>
      <c r="FDN433" s="230"/>
      <c r="FDO433" s="230"/>
      <c r="FDP433" s="230"/>
      <c r="FDQ433" s="230"/>
      <c r="FDR433" s="230"/>
      <c r="FDS433" s="230"/>
      <c r="FDT433" s="230"/>
      <c r="FDU433" s="230"/>
      <c r="FDV433" s="230"/>
      <c r="FDW433" s="230"/>
      <c r="FDX433" s="230"/>
      <c r="FDY433" s="230"/>
      <c r="FDZ433" s="230"/>
      <c r="FEA433" s="230"/>
      <c r="FEB433" s="230"/>
      <c r="FEC433" s="230"/>
      <c r="FED433" s="230"/>
      <c r="FEE433" s="230"/>
      <c r="FEF433" s="230"/>
      <c r="FEG433" s="230"/>
      <c r="FEH433" s="230"/>
      <c r="FEI433" s="230"/>
      <c r="FEJ433" s="230"/>
      <c r="FEK433" s="230"/>
      <c r="FEL433" s="230"/>
      <c r="FEM433" s="230"/>
      <c r="FEN433" s="230"/>
      <c r="FEO433" s="230"/>
      <c r="FEP433" s="230"/>
      <c r="FEQ433" s="230"/>
      <c r="FER433" s="230"/>
      <c r="FES433" s="230"/>
      <c r="FET433" s="230"/>
      <c r="FEU433" s="230"/>
      <c r="FEV433" s="230"/>
      <c r="FEW433" s="230"/>
      <c r="FEX433" s="230"/>
      <c r="FEY433" s="230"/>
      <c r="FEZ433" s="230"/>
      <c r="FFA433" s="230"/>
      <c r="FFB433" s="230"/>
      <c r="FFC433" s="230"/>
      <c r="FFD433" s="230"/>
      <c r="FFE433" s="230"/>
      <c r="FFF433" s="230"/>
      <c r="FFG433" s="230"/>
      <c r="FFH433" s="230"/>
      <c r="FFI433" s="230"/>
      <c r="FFJ433" s="230"/>
      <c r="FFK433" s="230"/>
      <c r="FFL433" s="230"/>
      <c r="FFM433" s="230"/>
      <c r="FFN433" s="230"/>
      <c r="FFO433" s="230"/>
      <c r="FFP433" s="230"/>
      <c r="FFQ433" s="230"/>
      <c r="FFR433" s="230"/>
      <c r="FFS433" s="230"/>
      <c r="FFT433" s="230"/>
      <c r="FFU433" s="230"/>
      <c r="FFV433" s="230"/>
      <c r="FFW433" s="230"/>
      <c r="FFX433" s="230"/>
      <c r="FFY433" s="230"/>
      <c r="FFZ433" s="230"/>
      <c r="FGA433" s="230"/>
      <c r="FGB433" s="230"/>
      <c r="FGC433" s="230"/>
      <c r="FGD433" s="230"/>
      <c r="FGE433" s="230"/>
      <c r="FGF433" s="230"/>
      <c r="FGG433" s="230"/>
      <c r="FGH433" s="230"/>
      <c r="FGI433" s="230"/>
      <c r="FGJ433" s="230"/>
      <c r="FGK433" s="230"/>
      <c r="FGL433" s="230"/>
      <c r="FGM433" s="230"/>
      <c r="FGN433" s="230"/>
      <c r="FGO433" s="230"/>
      <c r="FGP433" s="230"/>
      <c r="FGQ433" s="230"/>
      <c r="FGR433" s="230"/>
      <c r="FGS433" s="230"/>
      <c r="FGT433" s="230"/>
      <c r="FGU433" s="230"/>
      <c r="FGV433" s="230"/>
      <c r="FGW433" s="230"/>
      <c r="FGX433" s="230"/>
      <c r="FGY433" s="230"/>
      <c r="FGZ433" s="230"/>
      <c r="FHA433" s="230"/>
      <c r="FHB433" s="230"/>
      <c r="FHC433" s="230"/>
      <c r="FHD433" s="230"/>
      <c r="FHE433" s="230"/>
      <c r="FHF433" s="230"/>
      <c r="FHG433" s="230"/>
      <c r="FHH433" s="230"/>
      <c r="FHI433" s="230"/>
      <c r="FHJ433" s="230"/>
      <c r="FHK433" s="230"/>
      <c r="FHL433" s="230"/>
      <c r="FHM433" s="230"/>
      <c r="FHN433" s="230"/>
      <c r="FHO433" s="230"/>
      <c r="FHP433" s="230"/>
      <c r="FHQ433" s="230"/>
      <c r="FHR433" s="230"/>
      <c r="FHS433" s="230"/>
      <c r="FHT433" s="230"/>
      <c r="FHU433" s="230"/>
      <c r="FHV433" s="230"/>
      <c r="FHW433" s="230"/>
      <c r="FHX433" s="230"/>
      <c r="FHY433" s="230"/>
      <c r="FHZ433" s="230"/>
      <c r="FIA433" s="230"/>
      <c r="FIB433" s="230"/>
      <c r="FIC433" s="230"/>
      <c r="FID433" s="230"/>
      <c r="FIE433" s="230"/>
      <c r="FIF433" s="230"/>
      <c r="FIG433" s="230"/>
      <c r="FIH433" s="230"/>
      <c r="FII433" s="230"/>
      <c r="FIJ433" s="230"/>
      <c r="FIK433" s="230"/>
      <c r="FIL433" s="230"/>
      <c r="FIM433" s="230"/>
      <c r="FIN433" s="230"/>
      <c r="FIO433" s="230"/>
      <c r="FIP433" s="230"/>
      <c r="FIQ433" s="230"/>
      <c r="FIR433" s="230"/>
      <c r="FIS433" s="230"/>
      <c r="FIT433" s="230"/>
      <c r="FIU433" s="230"/>
      <c r="FIV433" s="230"/>
      <c r="FIW433" s="230"/>
      <c r="FIX433" s="230"/>
      <c r="FIY433" s="230"/>
      <c r="FIZ433" s="230"/>
      <c r="FJA433" s="230"/>
      <c r="FJB433" s="230"/>
      <c r="FJC433" s="230"/>
      <c r="FJD433" s="230"/>
      <c r="FJE433" s="230"/>
      <c r="FJF433" s="230"/>
      <c r="FJG433" s="230"/>
      <c r="FJH433" s="230"/>
      <c r="FJI433" s="230"/>
      <c r="FJJ433" s="230"/>
      <c r="FJK433" s="230"/>
      <c r="FJL433" s="230"/>
      <c r="FJM433" s="230"/>
      <c r="FJN433" s="230"/>
      <c r="FJO433" s="230"/>
      <c r="FJP433" s="230"/>
      <c r="FJQ433" s="230"/>
      <c r="FJR433" s="230"/>
      <c r="FJS433" s="230"/>
      <c r="FJT433" s="230"/>
      <c r="FJU433" s="230"/>
      <c r="FJV433" s="230"/>
      <c r="FJW433" s="230"/>
      <c r="FJX433" s="230"/>
      <c r="FJY433" s="230"/>
      <c r="FJZ433" s="230"/>
      <c r="FKA433" s="230"/>
      <c r="FKB433" s="230"/>
      <c r="FKC433" s="230"/>
      <c r="FKD433" s="230"/>
      <c r="FKE433" s="230"/>
      <c r="FKF433" s="230"/>
      <c r="FKG433" s="230"/>
      <c r="FKH433" s="230"/>
      <c r="FKI433" s="230"/>
      <c r="FKJ433" s="230"/>
      <c r="FKK433" s="230"/>
      <c r="FKL433" s="230"/>
      <c r="FKM433" s="230"/>
      <c r="FKN433" s="230"/>
      <c r="FKO433" s="230"/>
      <c r="FKP433" s="230"/>
      <c r="FKQ433" s="230"/>
      <c r="FKR433" s="230"/>
      <c r="FKS433" s="230"/>
      <c r="FKT433" s="230"/>
      <c r="FKU433" s="230"/>
      <c r="FKV433" s="230"/>
      <c r="FKW433" s="230"/>
      <c r="FKX433" s="230"/>
      <c r="FKY433" s="230"/>
      <c r="FKZ433" s="230"/>
      <c r="FLA433" s="230"/>
      <c r="FLB433" s="230"/>
      <c r="FLC433" s="230"/>
      <c r="FLD433" s="230"/>
      <c r="FLE433" s="230"/>
      <c r="FLF433" s="230"/>
      <c r="FLG433" s="230"/>
      <c r="FLH433" s="230"/>
      <c r="FLI433" s="230"/>
      <c r="FLJ433" s="230"/>
      <c r="FLK433" s="230"/>
      <c r="FLL433" s="230"/>
      <c r="FLM433" s="230"/>
      <c r="FLN433" s="230"/>
      <c r="FLO433" s="230"/>
      <c r="FLP433" s="230"/>
      <c r="FLQ433" s="230"/>
      <c r="FLR433" s="230"/>
      <c r="FLS433" s="230"/>
      <c r="FLT433" s="230"/>
      <c r="FLU433" s="230"/>
      <c r="FLV433" s="230"/>
      <c r="FLW433" s="230"/>
      <c r="FLX433" s="230"/>
      <c r="FLY433" s="230"/>
      <c r="FLZ433" s="230"/>
      <c r="FMA433" s="230"/>
      <c r="FMB433" s="230"/>
      <c r="FMC433" s="230"/>
      <c r="FMD433" s="230"/>
      <c r="FME433" s="230"/>
      <c r="FMF433" s="230"/>
      <c r="FMG433" s="230"/>
      <c r="FMH433" s="230"/>
      <c r="FMI433" s="230"/>
      <c r="FMJ433" s="230"/>
      <c r="FMK433" s="230"/>
      <c r="FML433" s="230"/>
      <c r="FMM433" s="230"/>
      <c r="FMN433" s="230"/>
      <c r="FMO433" s="230"/>
      <c r="FMP433" s="230"/>
      <c r="FMQ433" s="230"/>
      <c r="FMR433" s="230"/>
      <c r="FMS433" s="230"/>
      <c r="FMT433" s="230"/>
      <c r="FMU433" s="230"/>
      <c r="FMV433" s="230"/>
      <c r="FMW433" s="230"/>
      <c r="FMX433" s="230"/>
      <c r="FMY433" s="230"/>
      <c r="FMZ433" s="230"/>
      <c r="FNA433" s="230"/>
      <c r="FNB433" s="230"/>
      <c r="FNC433" s="230"/>
      <c r="FND433" s="230"/>
      <c r="FNE433" s="230"/>
      <c r="FNF433" s="230"/>
      <c r="FNG433" s="230"/>
      <c r="FNH433" s="230"/>
      <c r="FNI433" s="230"/>
      <c r="FNJ433" s="230"/>
      <c r="FNK433" s="230"/>
      <c r="FNL433" s="230"/>
      <c r="FNM433" s="230"/>
      <c r="FNN433" s="230"/>
      <c r="FNO433" s="230"/>
      <c r="FNP433" s="230"/>
      <c r="FNQ433" s="230"/>
      <c r="FNR433" s="230"/>
      <c r="FNS433" s="230"/>
      <c r="FNT433" s="230"/>
      <c r="FNU433" s="230"/>
      <c r="FNV433" s="230"/>
      <c r="FNW433" s="230"/>
      <c r="FNX433" s="230"/>
      <c r="FNY433" s="230"/>
      <c r="FNZ433" s="230"/>
      <c r="FOA433" s="230"/>
      <c r="FOB433" s="230"/>
      <c r="FOC433" s="230"/>
      <c r="FOD433" s="230"/>
      <c r="FOE433" s="230"/>
      <c r="FOF433" s="230"/>
      <c r="FOG433" s="230"/>
      <c r="FOH433" s="230"/>
      <c r="FOI433" s="230"/>
      <c r="FOJ433" s="230"/>
      <c r="FOK433" s="230"/>
      <c r="FOL433" s="230"/>
      <c r="FOM433" s="230"/>
      <c r="FON433" s="230"/>
      <c r="FOO433" s="230"/>
      <c r="FOP433" s="230"/>
      <c r="FOQ433" s="230"/>
      <c r="FOR433" s="230"/>
      <c r="FOS433" s="230"/>
      <c r="FOT433" s="230"/>
      <c r="FOU433" s="230"/>
      <c r="FOV433" s="230"/>
      <c r="FOW433" s="230"/>
      <c r="FOX433" s="230"/>
      <c r="FOY433" s="230"/>
      <c r="FOZ433" s="230"/>
      <c r="FPA433" s="230"/>
      <c r="FPB433" s="230"/>
      <c r="FPC433" s="230"/>
      <c r="FPD433" s="230"/>
      <c r="FPE433" s="230"/>
      <c r="FPF433" s="230"/>
      <c r="FPG433" s="230"/>
      <c r="FPH433" s="230"/>
      <c r="FPI433" s="230"/>
      <c r="FPJ433" s="230"/>
      <c r="FPK433" s="230"/>
      <c r="FPL433" s="230"/>
      <c r="FPM433" s="230"/>
      <c r="FPN433" s="230"/>
      <c r="FPO433" s="230"/>
      <c r="FPP433" s="230"/>
      <c r="FPQ433" s="230"/>
      <c r="FPR433" s="230"/>
      <c r="FPS433" s="230"/>
      <c r="FPT433" s="230"/>
      <c r="FPU433" s="230"/>
      <c r="FPV433" s="230"/>
      <c r="FPW433" s="230"/>
      <c r="FPX433" s="230"/>
      <c r="FPY433" s="230"/>
      <c r="FPZ433" s="230"/>
      <c r="FQA433" s="230"/>
      <c r="FQB433" s="230"/>
      <c r="FQC433" s="230"/>
      <c r="FQD433" s="230"/>
      <c r="FQE433" s="230"/>
      <c r="FQF433" s="230"/>
      <c r="FQG433" s="230"/>
      <c r="FQH433" s="230"/>
      <c r="FQI433" s="230"/>
      <c r="FQJ433" s="230"/>
      <c r="FQK433" s="230"/>
      <c r="FQL433" s="230"/>
      <c r="FQM433" s="230"/>
      <c r="FQN433" s="230"/>
      <c r="FQO433" s="230"/>
      <c r="FQP433" s="230"/>
      <c r="FQQ433" s="230"/>
      <c r="FQR433" s="230"/>
      <c r="FQS433" s="230"/>
      <c r="FQT433" s="230"/>
      <c r="FQU433" s="230"/>
      <c r="FQV433" s="230"/>
      <c r="FQW433" s="230"/>
      <c r="FQX433" s="230"/>
      <c r="FQY433" s="230"/>
      <c r="FQZ433" s="230"/>
      <c r="FRA433" s="230"/>
      <c r="FRB433" s="230"/>
      <c r="FRC433" s="230"/>
      <c r="FRD433" s="230"/>
      <c r="FRE433" s="230"/>
      <c r="FRF433" s="230"/>
      <c r="FRG433" s="230"/>
      <c r="FRH433" s="230"/>
      <c r="FRI433" s="230"/>
      <c r="FRJ433" s="230"/>
      <c r="FRK433" s="230"/>
      <c r="FRL433" s="230"/>
      <c r="FRM433" s="230"/>
      <c r="FRN433" s="230"/>
      <c r="FRO433" s="230"/>
      <c r="FRP433" s="230"/>
      <c r="FRQ433" s="230"/>
      <c r="FRR433" s="230"/>
      <c r="FRS433" s="230"/>
      <c r="FRT433" s="230"/>
      <c r="FRU433" s="230"/>
      <c r="FRV433" s="230"/>
      <c r="FRW433" s="230"/>
      <c r="FRX433" s="230"/>
      <c r="FRY433" s="230"/>
      <c r="FRZ433" s="230"/>
      <c r="FSA433" s="230"/>
      <c r="FSB433" s="230"/>
      <c r="FSC433" s="230"/>
      <c r="FSD433" s="230"/>
      <c r="FSE433" s="230"/>
      <c r="FSF433" s="230"/>
      <c r="FSG433" s="230"/>
      <c r="FSH433" s="230"/>
      <c r="FSI433" s="230"/>
      <c r="FSJ433" s="230"/>
      <c r="FSK433" s="230"/>
      <c r="FSL433" s="230"/>
      <c r="FSM433" s="230"/>
      <c r="FSN433" s="230"/>
      <c r="FSO433" s="230"/>
      <c r="FSP433" s="230"/>
      <c r="FSQ433" s="230"/>
      <c r="FSR433" s="230"/>
      <c r="FSS433" s="230"/>
      <c r="FST433" s="230"/>
      <c r="FSU433" s="230"/>
      <c r="FSV433" s="230"/>
      <c r="FSW433" s="230"/>
      <c r="FSX433" s="230"/>
      <c r="FSY433" s="230"/>
      <c r="FSZ433" s="230"/>
      <c r="FTA433" s="230"/>
      <c r="FTB433" s="230"/>
      <c r="FTC433" s="230"/>
      <c r="FTD433" s="230"/>
      <c r="FTE433" s="230"/>
      <c r="FTF433" s="230"/>
      <c r="FTG433" s="230"/>
      <c r="FTH433" s="230"/>
      <c r="FTI433" s="230"/>
      <c r="FTJ433" s="230"/>
      <c r="FTK433" s="230"/>
      <c r="FTL433" s="230"/>
      <c r="FTM433" s="230"/>
      <c r="FTN433" s="230"/>
      <c r="FTO433" s="230"/>
      <c r="FTP433" s="230"/>
      <c r="FTQ433" s="230"/>
      <c r="FTR433" s="230"/>
      <c r="FTS433" s="230"/>
      <c r="FTT433" s="230"/>
      <c r="FTU433" s="230"/>
      <c r="FTV433" s="230"/>
      <c r="FTW433" s="230"/>
      <c r="FTX433" s="230"/>
      <c r="FTY433" s="230"/>
      <c r="FTZ433" s="230"/>
      <c r="FUA433" s="230"/>
      <c r="FUB433" s="230"/>
      <c r="FUC433" s="230"/>
      <c r="FUD433" s="230"/>
      <c r="FUE433" s="230"/>
      <c r="FUF433" s="230"/>
      <c r="FUG433" s="230"/>
      <c r="FUH433" s="230"/>
      <c r="FUI433" s="230"/>
      <c r="FUJ433" s="230"/>
      <c r="FUK433" s="230"/>
      <c r="FUL433" s="230"/>
      <c r="FUM433" s="230"/>
      <c r="FUN433" s="230"/>
      <c r="FUO433" s="230"/>
      <c r="FUP433" s="230"/>
      <c r="FUQ433" s="230"/>
      <c r="FUR433" s="230"/>
      <c r="FUS433" s="230"/>
      <c r="FUT433" s="230"/>
      <c r="FUU433" s="230"/>
      <c r="FUV433" s="230"/>
      <c r="FUW433" s="230"/>
      <c r="FUX433" s="230"/>
      <c r="FUY433" s="230"/>
      <c r="FUZ433" s="230"/>
      <c r="FVA433" s="230"/>
      <c r="FVB433" s="230"/>
      <c r="FVC433" s="230"/>
      <c r="FVD433" s="230"/>
      <c r="FVE433" s="230"/>
      <c r="FVF433" s="230"/>
      <c r="FVG433" s="230"/>
      <c r="FVH433" s="230"/>
      <c r="FVI433" s="230"/>
      <c r="FVJ433" s="230"/>
      <c r="FVK433" s="230"/>
      <c r="FVL433" s="230"/>
      <c r="FVM433" s="230"/>
      <c r="FVN433" s="230"/>
      <c r="FVO433" s="230"/>
      <c r="FVP433" s="230"/>
      <c r="FVQ433" s="230"/>
      <c r="FVR433" s="230"/>
      <c r="FVS433" s="230"/>
      <c r="FVT433" s="230"/>
      <c r="FVU433" s="230"/>
      <c r="FVV433" s="230"/>
      <c r="FVW433" s="230"/>
      <c r="FVX433" s="230"/>
      <c r="FVY433" s="230"/>
      <c r="FVZ433" s="230"/>
      <c r="FWA433" s="230"/>
      <c r="FWB433" s="230"/>
      <c r="FWC433" s="230"/>
      <c r="FWD433" s="230"/>
      <c r="FWE433" s="230"/>
      <c r="FWF433" s="230"/>
      <c r="FWG433" s="230"/>
      <c r="FWH433" s="230"/>
      <c r="FWI433" s="230"/>
      <c r="FWJ433" s="230"/>
      <c r="FWK433" s="230"/>
      <c r="FWL433" s="230"/>
      <c r="FWM433" s="230"/>
      <c r="FWN433" s="230"/>
      <c r="FWO433" s="230"/>
      <c r="FWP433" s="230"/>
      <c r="FWQ433" s="230"/>
      <c r="FWR433" s="230"/>
      <c r="FWS433" s="230"/>
      <c r="FWT433" s="230"/>
      <c r="FWU433" s="230"/>
      <c r="FWV433" s="230"/>
      <c r="FWW433" s="230"/>
      <c r="FWX433" s="230"/>
      <c r="FWY433" s="230"/>
      <c r="FWZ433" s="230"/>
      <c r="FXA433" s="230"/>
      <c r="FXB433" s="230"/>
      <c r="FXC433" s="230"/>
      <c r="FXD433" s="230"/>
      <c r="FXE433" s="230"/>
      <c r="FXF433" s="230"/>
      <c r="FXG433" s="230"/>
      <c r="FXH433" s="230"/>
      <c r="FXI433" s="230"/>
      <c r="FXJ433" s="230"/>
      <c r="FXK433" s="230"/>
      <c r="FXL433" s="230"/>
      <c r="FXM433" s="230"/>
      <c r="FXN433" s="230"/>
      <c r="FXO433" s="230"/>
      <c r="FXP433" s="230"/>
      <c r="FXQ433" s="230"/>
      <c r="FXR433" s="230"/>
      <c r="FXS433" s="230"/>
      <c r="FXT433" s="230"/>
      <c r="FXU433" s="230"/>
      <c r="FXV433" s="230"/>
      <c r="FXW433" s="230"/>
      <c r="FXX433" s="230"/>
      <c r="FXY433" s="230"/>
      <c r="FXZ433" s="230"/>
      <c r="FYA433" s="230"/>
      <c r="FYB433" s="230"/>
      <c r="FYC433" s="230"/>
      <c r="FYD433" s="230"/>
      <c r="FYE433" s="230"/>
      <c r="FYF433" s="230"/>
      <c r="FYG433" s="230"/>
      <c r="FYH433" s="230"/>
      <c r="FYI433" s="230"/>
      <c r="FYJ433" s="230"/>
      <c r="FYK433" s="230"/>
      <c r="FYL433" s="230"/>
      <c r="FYM433" s="230"/>
      <c r="FYN433" s="230"/>
      <c r="FYO433" s="230"/>
      <c r="FYP433" s="230"/>
      <c r="FYQ433" s="230"/>
      <c r="FYR433" s="230"/>
      <c r="FYS433" s="230"/>
      <c r="FYT433" s="230"/>
      <c r="FYU433" s="230"/>
      <c r="FYV433" s="230"/>
      <c r="FYW433" s="230"/>
      <c r="FYX433" s="230"/>
      <c r="FYY433" s="230"/>
      <c r="FYZ433" s="230"/>
      <c r="FZA433" s="230"/>
      <c r="FZB433" s="230"/>
      <c r="FZC433" s="230"/>
      <c r="FZD433" s="230"/>
      <c r="FZE433" s="230"/>
      <c r="FZF433" s="230"/>
      <c r="FZG433" s="230"/>
      <c r="FZH433" s="230"/>
      <c r="FZI433" s="230"/>
      <c r="FZJ433" s="230"/>
      <c r="FZK433" s="230"/>
      <c r="FZL433" s="230"/>
      <c r="FZM433" s="230"/>
      <c r="FZN433" s="230"/>
      <c r="FZO433" s="230"/>
      <c r="FZP433" s="230"/>
      <c r="FZQ433" s="230"/>
      <c r="FZR433" s="230"/>
      <c r="FZS433" s="230"/>
      <c r="FZT433" s="230"/>
      <c r="FZU433" s="230"/>
      <c r="FZV433" s="230"/>
      <c r="FZW433" s="230"/>
      <c r="FZX433" s="230"/>
      <c r="FZY433" s="230"/>
      <c r="FZZ433" s="230"/>
      <c r="GAA433" s="230"/>
      <c r="GAB433" s="230"/>
      <c r="GAC433" s="230"/>
      <c r="GAD433" s="230"/>
      <c r="GAE433" s="230"/>
      <c r="GAF433" s="230"/>
      <c r="GAG433" s="230"/>
      <c r="GAH433" s="230"/>
      <c r="GAI433" s="230"/>
      <c r="GAJ433" s="230"/>
      <c r="GAK433" s="230"/>
      <c r="GAL433" s="230"/>
      <c r="GAM433" s="230"/>
      <c r="GAN433" s="230"/>
      <c r="GAO433" s="230"/>
      <c r="GAP433" s="230"/>
      <c r="GAQ433" s="230"/>
      <c r="GAR433" s="230"/>
      <c r="GAS433" s="230"/>
      <c r="GAT433" s="230"/>
      <c r="GAU433" s="230"/>
      <c r="GAV433" s="230"/>
      <c r="GAW433" s="230"/>
      <c r="GAX433" s="230"/>
      <c r="GAY433" s="230"/>
      <c r="GAZ433" s="230"/>
      <c r="GBA433" s="230"/>
      <c r="GBB433" s="230"/>
      <c r="GBC433" s="230"/>
      <c r="GBD433" s="230"/>
      <c r="GBE433" s="230"/>
      <c r="GBF433" s="230"/>
      <c r="GBG433" s="230"/>
      <c r="GBH433" s="230"/>
      <c r="GBI433" s="230"/>
      <c r="GBJ433" s="230"/>
      <c r="GBK433" s="230"/>
      <c r="GBL433" s="230"/>
      <c r="GBM433" s="230"/>
      <c r="GBN433" s="230"/>
      <c r="GBO433" s="230"/>
      <c r="GBP433" s="230"/>
      <c r="GBQ433" s="230"/>
      <c r="GBR433" s="230"/>
      <c r="GBS433" s="230"/>
      <c r="GBT433" s="230"/>
      <c r="GBU433" s="230"/>
      <c r="GBV433" s="230"/>
      <c r="GBW433" s="230"/>
      <c r="GBX433" s="230"/>
      <c r="GBY433" s="230"/>
      <c r="GBZ433" s="230"/>
      <c r="GCA433" s="230"/>
      <c r="GCB433" s="230"/>
      <c r="GCC433" s="230"/>
      <c r="GCD433" s="230"/>
      <c r="GCE433" s="230"/>
      <c r="GCF433" s="230"/>
      <c r="GCG433" s="230"/>
      <c r="GCH433" s="230"/>
      <c r="GCI433" s="230"/>
      <c r="GCJ433" s="230"/>
      <c r="GCK433" s="230"/>
      <c r="GCL433" s="230"/>
      <c r="GCM433" s="230"/>
      <c r="GCN433" s="230"/>
      <c r="GCO433" s="230"/>
      <c r="GCP433" s="230"/>
      <c r="GCQ433" s="230"/>
      <c r="GCR433" s="230"/>
      <c r="GCS433" s="230"/>
      <c r="GCT433" s="230"/>
      <c r="GCU433" s="230"/>
      <c r="GCV433" s="230"/>
      <c r="GCW433" s="230"/>
      <c r="GCX433" s="230"/>
      <c r="GCY433" s="230"/>
      <c r="GCZ433" s="230"/>
      <c r="GDA433" s="230"/>
      <c r="GDB433" s="230"/>
      <c r="GDC433" s="230"/>
      <c r="GDD433" s="230"/>
      <c r="GDE433" s="230"/>
      <c r="GDF433" s="230"/>
      <c r="GDG433" s="230"/>
      <c r="GDH433" s="230"/>
      <c r="GDI433" s="230"/>
      <c r="GDJ433" s="230"/>
      <c r="GDK433" s="230"/>
      <c r="GDL433" s="230"/>
      <c r="GDM433" s="230"/>
      <c r="GDN433" s="230"/>
      <c r="GDO433" s="230"/>
      <c r="GDP433" s="230"/>
      <c r="GDQ433" s="230"/>
      <c r="GDR433" s="230"/>
      <c r="GDS433" s="230"/>
      <c r="GDT433" s="230"/>
      <c r="GDU433" s="230"/>
      <c r="GDV433" s="230"/>
      <c r="GDW433" s="230"/>
      <c r="GDX433" s="230"/>
      <c r="GDY433" s="230"/>
      <c r="GDZ433" s="230"/>
      <c r="GEA433" s="230"/>
      <c r="GEB433" s="230"/>
      <c r="GEC433" s="230"/>
      <c r="GED433" s="230"/>
      <c r="GEE433" s="230"/>
      <c r="GEF433" s="230"/>
      <c r="GEG433" s="230"/>
      <c r="GEH433" s="230"/>
      <c r="GEI433" s="230"/>
      <c r="GEJ433" s="230"/>
      <c r="GEK433" s="230"/>
      <c r="GEL433" s="230"/>
      <c r="GEM433" s="230"/>
      <c r="GEN433" s="230"/>
      <c r="GEO433" s="230"/>
      <c r="GEP433" s="230"/>
      <c r="GEQ433" s="230"/>
      <c r="GER433" s="230"/>
      <c r="GES433" s="230"/>
      <c r="GET433" s="230"/>
      <c r="GEU433" s="230"/>
      <c r="GEV433" s="230"/>
      <c r="GEW433" s="230"/>
      <c r="GEX433" s="230"/>
      <c r="GEY433" s="230"/>
      <c r="GEZ433" s="230"/>
      <c r="GFA433" s="230"/>
      <c r="GFB433" s="230"/>
      <c r="GFC433" s="230"/>
      <c r="GFD433" s="230"/>
      <c r="GFE433" s="230"/>
      <c r="GFF433" s="230"/>
      <c r="GFG433" s="230"/>
      <c r="GFH433" s="230"/>
      <c r="GFI433" s="230"/>
      <c r="GFJ433" s="230"/>
      <c r="GFK433" s="230"/>
      <c r="GFL433" s="230"/>
      <c r="GFM433" s="230"/>
      <c r="GFN433" s="230"/>
      <c r="GFO433" s="230"/>
      <c r="GFP433" s="230"/>
      <c r="GFQ433" s="230"/>
      <c r="GFR433" s="230"/>
      <c r="GFS433" s="230"/>
      <c r="GFT433" s="230"/>
      <c r="GFU433" s="230"/>
      <c r="GFV433" s="230"/>
      <c r="GFW433" s="230"/>
      <c r="GFX433" s="230"/>
      <c r="GFY433" s="230"/>
      <c r="GFZ433" s="230"/>
      <c r="GGA433" s="230"/>
      <c r="GGB433" s="230"/>
      <c r="GGC433" s="230"/>
      <c r="GGD433" s="230"/>
      <c r="GGE433" s="230"/>
      <c r="GGF433" s="230"/>
      <c r="GGG433" s="230"/>
      <c r="GGH433" s="230"/>
      <c r="GGI433" s="230"/>
      <c r="GGJ433" s="230"/>
      <c r="GGK433" s="230"/>
      <c r="GGL433" s="230"/>
      <c r="GGM433" s="230"/>
      <c r="GGN433" s="230"/>
      <c r="GGO433" s="230"/>
      <c r="GGP433" s="230"/>
      <c r="GGQ433" s="230"/>
      <c r="GGR433" s="230"/>
      <c r="GGS433" s="230"/>
      <c r="GGT433" s="230"/>
      <c r="GGU433" s="230"/>
      <c r="GGV433" s="230"/>
      <c r="GGW433" s="230"/>
      <c r="GGX433" s="230"/>
      <c r="GGY433" s="230"/>
      <c r="GGZ433" s="230"/>
      <c r="GHA433" s="230"/>
      <c r="GHB433" s="230"/>
      <c r="GHC433" s="230"/>
      <c r="GHD433" s="230"/>
      <c r="GHE433" s="230"/>
      <c r="GHF433" s="230"/>
      <c r="GHG433" s="230"/>
      <c r="GHH433" s="230"/>
      <c r="GHI433" s="230"/>
      <c r="GHJ433" s="230"/>
      <c r="GHK433" s="230"/>
      <c r="GHL433" s="230"/>
      <c r="GHM433" s="230"/>
      <c r="GHN433" s="230"/>
      <c r="GHO433" s="230"/>
      <c r="GHP433" s="230"/>
      <c r="GHQ433" s="230"/>
      <c r="GHR433" s="230"/>
      <c r="GHS433" s="230"/>
      <c r="GHT433" s="230"/>
      <c r="GHU433" s="230"/>
      <c r="GHV433" s="230"/>
      <c r="GHW433" s="230"/>
      <c r="GHX433" s="230"/>
      <c r="GHY433" s="230"/>
      <c r="GHZ433" s="230"/>
      <c r="GIA433" s="230"/>
      <c r="GIB433" s="230"/>
      <c r="GIC433" s="230"/>
      <c r="GID433" s="230"/>
      <c r="GIE433" s="230"/>
      <c r="GIF433" s="230"/>
      <c r="GIG433" s="230"/>
      <c r="GIH433" s="230"/>
      <c r="GII433" s="230"/>
      <c r="GIJ433" s="230"/>
      <c r="GIK433" s="230"/>
      <c r="GIL433" s="230"/>
      <c r="GIM433" s="230"/>
      <c r="GIN433" s="230"/>
      <c r="GIO433" s="230"/>
      <c r="GIP433" s="230"/>
      <c r="GIQ433" s="230"/>
      <c r="GIR433" s="230"/>
      <c r="GIS433" s="230"/>
      <c r="GIT433" s="230"/>
      <c r="GIU433" s="230"/>
      <c r="GIV433" s="230"/>
      <c r="GIW433" s="230"/>
      <c r="GIX433" s="230"/>
      <c r="GIY433" s="230"/>
      <c r="GIZ433" s="230"/>
      <c r="GJA433" s="230"/>
      <c r="GJB433" s="230"/>
      <c r="GJC433" s="230"/>
      <c r="GJD433" s="230"/>
      <c r="GJE433" s="230"/>
      <c r="GJF433" s="230"/>
      <c r="GJG433" s="230"/>
      <c r="GJH433" s="230"/>
      <c r="GJI433" s="230"/>
      <c r="GJJ433" s="230"/>
      <c r="GJK433" s="230"/>
      <c r="GJL433" s="230"/>
      <c r="GJM433" s="230"/>
      <c r="GJN433" s="230"/>
      <c r="GJO433" s="230"/>
      <c r="GJP433" s="230"/>
      <c r="GJQ433" s="230"/>
      <c r="GJR433" s="230"/>
      <c r="GJS433" s="230"/>
      <c r="GJT433" s="230"/>
      <c r="GJU433" s="230"/>
      <c r="GJV433" s="230"/>
      <c r="GJW433" s="230"/>
      <c r="GJX433" s="230"/>
      <c r="GJY433" s="230"/>
      <c r="GJZ433" s="230"/>
      <c r="GKA433" s="230"/>
      <c r="GKB433" s="230"/>
      <c r="GKC433" s="230"/>
      <c r="GKD433" s="230"/>
      <c r="GKE433" s="230"/>
      <c r="GKF433" s="230"/>
      <c r="GKG433" s="230"/>
      <c r="GKH433" s="230"/>
      <c r="GKI433" s="230"/>
      <c r="GKJ433" s="230"/>
      <c r="GKK433" s="230"/>
      <c r="GKL433" s="230"/>
      <c r="GKM433" s="230"/>
      <c r="GKN433" s="230"/>
      <c r="GKO433" s="230"/>
      <c r="GKP433" s="230"/>
      <c r="GKQ433" s="230"/>
      <c r="GKR433" s="230"/>
      <c r="GKS433" s="230"/>
      <c r="GKT433" s="230"/>
      <c r="GKU433" s="230"/>
      <c r="GKV433" s="230"/>
      <c r="GKW433" s="230"/>
      <c r="GKX433" s="230"/>
      <c r="GKY433" s="230"/>
      <c r="GKZ433" s="230"/>
      <c r="GLA433" s="230"/>
      <c r="GLB433" s="230"/>
      <c r="GLC433" s="230"/>
      <c r="GLD433" s="230"/>
      <c r="GLE433" s="230"/>
      <c r="GLF433" s="230"/>
      <c r="GLG433" s="230"/>
      <c r="GLH433" s="230"/>
      <c r="GLI433" s="230"/>
      <c r="GLJ433" s="230"/>
      <c r="GLK433" s="230"/>
      <c r="GLL433" s="230"/>
      <c r="GLM433" s="230"/>
      <c r="GLN433" s="230"/>
      <c r="GLO433" s="230"/>
      <c r="GLP433" s="230"/>
      <c r="GLQ433" s="230"/>
      <c r="GLR433" s="230"/>
      <c r="GLS433" s="230"/>
      <c r="GLT433" s="230"/>
      <c r="GLU433" s="230"/>
      <c r="GLV433" s="230"/>
      <c r="GLW433" s="230"/>
      <c r="GLX433" s="230"/>
      <c r="GLY433" s="230"/>
      <c r="GLZ433" s="230"/>
      <c r="GMA433" s="230"/>
      <c r="GMB433" s="230"/>
      <c r="GMC433" s="230"/>
      <c r="GMD433" s="230"/>
      <c r="GME433" s="230"/>
      <c r="GMF433" s="230"/>
      <c r="GMG433" s="230"/>
      <c r="GMH433" s="230"/>
      <c r="GMI433" s="230"/>
      <c r="GMJ433" s="230"/>
      <c r="GMK433" s="230"/>
      <c r="GML433" s="230"/>
      <c r="GMM433" s="230"/>
      <c r="GMN433" s="230"/>
      <c r="GMO433" s="230"/>
      <c r="GMP433" s="230"/>
      <c r="GMQ433" s="230"/>
      <c r="GMR433" s="230"/>
      <c r="GMS433" s="230"/>
      <c r="GMT433" s="230"/>
      <c r="GMU433" s="230"/>
      <c r="GMV433" s="230"/>
      <c r="GMW433" s="230"/>
      <c r="GMX433" s="230"/>
      <c r="GMY433" s="230"/>
      <c r="GMZ433" s="230"/>
      <c r="GNA433" s="230"/>
      <c r="GNB433" s="230"/>
      <c r="GNC433" s="230"/>
      <c r="GND433" s="230"/>
      <c r="GNE433" s="230"/>
      <c r="GNF433" s="230"/>
      <c r="GNG433" s="230"/>
      <c r="GNH433" s="230"/>
      <c r="GNI433" s="230"/>
      <c r="GNJ433" s="230"/>
      <c r="GNK433" s="230"/>
      <c r="GNL433" s="230"/>
      <c r="GNM433" s="230"/>
      <c r="GNN433" s="230"/>
      <c r="GNO433" s="230"/>
      <c r="GNP433" s="230"/>
      <c r="GNQ433" s="230"/>
      <c r="GNR433" s="230"/>
      <c r="GNS433" s="230"/>
      <c r="GNT433" s="230"/>
      <c r="GNU433" s="230"/>
      <c r="GNV433" s="230"/>
      <c r="GNW433" s="230"/>
      <c r="GNX433" s="230"/>
      <c r="GNY433" s="230"/>
      <c r="GNZ433" s="230"/>
      <c r="GOA433" s="230"/>
      <c r="GOB433" s="230"/>
      <c r="GOC433" s="230"/>
      <c r="GOD433" s="230"/>
      <c r="GOE433" s="230"/>
      <c r="GOF433" s="230"/>
      <c r="GOG433" s="230"/>
      <c r="GOH433" s="230"/>
      <c r="GOI433" s="230"/>
      <c r="GOJ433" s="230"/>
      <c r="GOK433" s="230"/>
      <c r="GOL433" s="230"/>
      <c r="GOM433" s="230"/>
      <c r="GON433" s="230"/>
      <c r="GOO433" s="230"/>
      <c r="GOP433" s="230"/>
      <c r="GOQ433" s="230"/>
      <c r="GOR433" s="230"/>
      <c r="GOS433" s="230"/>
      <c r="GOT433" s="230"/>
      <c r="GOU433" s="230"/>
      <c r="GOV433" s="230"/>
      <c r="GOW433" s="230"/>
      <c r="GOX433" s="230"/>
      <c r="GOY433" s="230"/>
      <c r="GOZ433" s="230"/>
      <c r="GPA433" s="230"/>
      <c r="GPB433" s="230"/>
      <c r="GPC433" s="230"/>
      <c r="GPD433" s="230"/>
      <c r="GPE433" s="230"/>
      <c r="GPF433" s="230"/>
      <c r="GPG433" s="230"/>
      <c r="GPH433" s="230"/>
      <c r="GPI433" s="230"/>
      <c r="GPJ433" s="230"/>
      <c r="GPK433" s="230"/>
      <c r="GPL433" s="230"/>
      <c r="GPM433" s="230"/>
      <c r="GPN433" s="230"/>
      <c r="GPO433" s="230"/>
      <c r="GPP433" s="230"/>
      <c r="GPQ433" s="230"/>
      <c r="GPR433" s="230"/>
      <c r="GPS433" s="230"/>
      <c r="GPT433" s="230"/>
      <c r="GPU433" s="230"/>
      <c r="GPV433" s="230"/>
      <c r="GPW433" s="230"/>
      <c r="GPX433" s="230"/>
      <c r="GPY433" s="230"/>
      <c r="GPZ433" s="230"/>
      <c r="GQA433" s="230"/>
      <c r="GQB433" s="230"/>
      <c r="GQC433" s="230"/>
      <c r="GQD433" s="230"/>
      <c r="GQE433" s="230"/>
      <c r="GQF433" s="230"/>
      <c r="GQG433" s="230"/>
      <c r="GQH433" s="230"/>
      <c r="GQI433" s="230"/>
      <c r="GQJ433" s="230"/>
      <c r="GQK433" s="230"/>
      <c r="GQL433" s="230"/>
      <c r="GQM433" s="230"/>
      <c r="GQN433" s="230"/>
      <c r="GQO433" s="230"/>
      <c r="GQP433" s="230"/>
      <c r="GQQ433" s="230"/>
      <c r="GQR433" s="230"/>
      <c r="GQS433" s="230"/>
      <c r="GQT433" s="230"/>
      <c r="GQU433" s="230"/>
      <c r="GQV433" s="230"/>
      <c r="GQW433" s="230"/>
      <c r="GQX433" s="230"/>
      <c r="GQY433" s="230"/>
      <c r="GQZ433" s="230"/>
      <c r="GRA433" s="230"/>
      <c r="GRB433" s="230"/>
      <c r="GRC433" s="230"/>
      <c r="GRD433" s="230"/>
      <c r="GRE433" s="230"/>
      <c r="GRF433" s="230"/>
      <c r="GRG433" s="230"/>
      <c r="GRH433" s="230"/>
      <c r="GRI433" s="230"/>
      <c r="GRJ433" s="230"/>
      <c r="GRK433" s="230"/>
      <c r="GRL433" s="230"/>
      <c r="GRM433" s="230"/>
      <c r="GRN433" s="230"/>
      <c r="GRO433" s="230"/>
      <c r="GRP433" s="230"/>
      <c r="GRQ433" s="230"/>
      <c r="GRR433" s="230"/>
      <c r="GRS433" s="230"/>
      <c r="GRT433" s="230"/>
      <c r="GRU433" s="230"/>
      <c r="GRV433" s="230"/>
      <c r="GRW433" s="230"/>
      <c r="GRX433" s="230"/>
      <c r="GRY433" s="230"/>
      <c r="GRZ433" s="230"/>
      <c r="GSA433" s="230"/>
      <c r="GSB433" s="230"/>
      <c r="GSC433" s="230"/>
      <c r="GSD433" s="230"/>
      <c r="GSE433" s="230"/>
      <c r="GSF433" s="230"/>
      <c r="GSG433" s="230"/>
      <c r="GSH433" s="230"/>
      <c r="GSI433" s="230"/>
      <c r="GSJ433" s="230"/>
      <c r="GSK433" s="230"/>
      <c r="GSL433" s="230"/>
      <c r="GSM433" s="230"/>
      <c r="GSN433" s="230"/>
      <c r="GSO433" s="230"/>
      <c r="GSP433" s="230"/>
      <c r="GSQ433" s="230"/>
      <c r="GSR433" s="230"/>
      <c r="GSS433" s="230"/>
      <c r="GST433" s="230"/>
      <c r="GSU433" s="230"/>
      <c r="GSV433" s="230"/>
      <c r="GSW433" s="230"/>
      <c r="GSX433" s="230"/>
      <c r="GSY433" s="230"/>
      <c r="GSZ433" s="230"/>
      <c r="GTA433" s="230"/>
      <c r="GTB433" s="230"/>
      <c r="GTC433" s="230"/>
      <c r="GTD433" s="230"/>
      <c r="GTE433" s="230"/>
      <c r="GTF433" s="230"/>
      <c r="GTG433" s="230"/>
      <c r="GTH433" s="230"/>
      <c r="GTI433" s="230"/>
      <c r="GTJ433" s="230"/>
      <c r="GTK433" s="230"/>
      <c r="GTL433" s="230"/>
      <c r="GTM433" s="230"/>
      <c r="GTN433" s="230"/>
      <c r="GTO433" s="230"/>
      <c r="GTP433" s="230"/>
      <c r="GTQ433" s="230"/>
      <c r="GTR433" s="230"/>
      <c r="GTS433" s="230"/>
      <c r="GTT433" s="230"/>
      <c r="GTU433" s="230"/>
      <c r="GTV433" s="230"/>
      <c r="GTW433" s="230"/>
      <c r="GTX433" s="230"/>
      <c r="GTY433" s="230"/>
      <c r="GTZ433" s="230"/>
      <c r="GUA433" s="230"/>
      <c r="GUB433" s="230"/>
      <c r="GUC433" s="230"/>
      <c r="GUD433" s="230"/>
      <c r="GUE433" s="230"/>
      <c r="GUF433" s="230"/>
      <c r="GUG433" s="230"/>
      <c r="GUH433" s="230"/>
      <c r="GUI433" s="230"/>
      <c r="GUJ433" s="230"/>
      <c r="GUK433" s="230"/>
      <c r="GUL433" s="230"/>
      <c r="GUM433" s="230"/>
      <c r="GUN433" s="230"/>
      <c r="GUO433" s="230"/>
      <c r="GUP433" s="230"/>
      <c r="GUQ433" s="230"/>
      <c r="GUR433" s="230"/>
      <c r="GUS433" s="230"/>
      <c r="GUT433" s="230"/>
      <c r="GUU433" s="230"/>
      <c r="GUV433" s="230"/>
      <c r="GUW433" s="230"/>
      <c r="GUX433" s="230"/>
      <c r="GUY433" s="230"/>
      <c r="GUZ433" s="230"/>
      <c r="GVA433" s="230"/>
      <c r="GVB433" s="230"/>
      <c r="GVC433" s="230"/>
      <c r="GVD433" s="230"/>
      <c r="GVE433" s="230"/>
      <c r="GVF433" s="230"/>
      <c r="GVG433" s="230"/>
      <c r="GVH433" s="230"/>
      <c r="GVI433" s="230"/>
      <c r="GVJ433" s="230"/>
      <c r="GVK433" s="230"/>
      <c r="GVL433" s="230"/>
      <c r="GVM433" s="230"/>
      <c r="GVN433" s="230"/>
      <c r="GVO433" s="230"/>
      <c r="GVP433" s="230"/>
      <c r="GVQ433" s="230"/>
      <c r="GVR433" s="230"/>
      <c r="GVS433" s="230"/>
      <c r="GVT433" s="230"/>
      <c r="GVU433" s="230"/>
      <c r="GVV433" s="230"/>
      <c r="GVW433" s="230"/>
      <c r="GVX433" s="230"/>
      <c r="GVY433" s="230"/>
      <c r="GVZ433" s="230"/>
      <c r="GWA433" s="230"/>
      <c r="GWB433" s="230"/>
      <c r="GWC433" s="230"/>
      <c r="GWD433" s="230"/>
      <c r="GWE433" s="230"/>
      <c r="GWF433" s="230"/>
      <c r="GWG433" s="230"/>
      <c r="GWH433" s="230"/>
      <c r="GWI433" s="230"/>
      <c r="GWJ433" s="230"/>
      <c r="GWK433" s="230"/>
      <c r="GWL433" s="230"/>
      <c r="GWM433" s="230"/>
      <c r="GWN433" s="230"/>
      <c r="GWO433" s="230"/>
      <c r="GWP433" s="230"/>
      <c r="GWQ433" s="230"/>
      <c r="GWR433" s="230"/>
      <c r="GWS433" s="230"/>
      <c r="GWT433" s="230"/>
      <c r="GWU433" s="230"/>
      <c r="GWV433" s="230"/>
      <c r="GWW433" s="230"/>
      <c r="GWX433" s="230"/>
      <c r="GWY433" s="230"/>
      <c r="GWZ433" s="230"/>
      <c r="GXA433" s="230"/>
      <c r="GXB433" s="230"/>
      <c r="GXC433" s="230"/>
      <c r="GXD433" s="230"/>
      <c r="GXE433" s="230"/>
      <c r="GXF433" s="230"/>
      <c r="GXG433" s="230"/>
      <c r="GXH433" s="230"/>
      <c r="GXI433" s="230"/>
      <c r="GXJ433" s="230"/>
      <c r="GXK433" s="230"/>
      <c r="GXL433" s="230"/>
      <c r="GXM433" s="230"/>
      <c r="GXN433" s="230"/>
      <c r="GXO433" s="230"/>
      <c r="GXP433" s="230"/>
      <c r="GXQ433" s="230"/>
      <c r="GXR433" s="230"/>
      <c r="GXS433" s="230"/>
      <c r="GXT433" s="230"/>
      <c r="GXU433" s="230"/>
      <c r="GXV433" s="230"/>
      <c r="GXW433" s="230"/>
      <c r="GXX433" s="230"/>
      <c r="GXY433" s="230"/>
      <c r="GXZ433" s="230"/>
      <c r="GYA433" s="230"/>
      <c r="GYB433" s="230"/>
      <c r="GYC433" s="230"/>
      <c r="GYD433" s="230"/>
      <c r="GYE433" s="230"/>
      <c r="GYF433" s="230"/>
      <c r="GYG433" s="230"/>
      <c r="GYH433" s="230"/>
      <c r="GYI433" s="230"/>
      <c r="GYJ433" s="230"/>
      <c r="GYK433" s="230"/>
      <c r="GYL433" s="230"/>
      <c r="GYM433" s="230"/>
      <c r="GYN433" s="230"/>
      <c r="GYO433" s="230"/>
      <c r="GYP433" s="230"/>
      <c r="GYQ433" s="230"/>
      <c r="GYR433" s="230"/>
      <c r="GYS433" s="230"/>
      <c r="GYT433" s="230"/>
      <c r="GYU433" s="230"/>
      <c r="GYV433" s="230"/>
      <c r="GYW433" s="230"/>
      <c r="GYX433" s="230"/>
      <c r="GYY433" s="230"/>
      <c r="GYZ433" s="230"/>
      <c r="GZA433" s="230"/>
      <c r="GZB433" s="230"/>
      <c r="GZC433" s="230"/>
      <c r="GZD433" s="230"/>
      <c r="GZE433" s="230"/>
      <c r="GZF433" s="230"/>
      <c r="GZG433" s="230"/>
      <c r="GZH433" s="230"/>
      <c r="GZI433" s="230"/>
      <c r="GZJ433" s="230"/>
      <c r="GZK433" s="230"/>
      <c r="GZL433" s="230"/>
      <c r="GZM433" s="230"/>
      <c r="GZN433" s="230"/>
      <c r="GZO433" s="230"/>
      <c r="GZP433" s="230"/>
      <c r="GZQ433" s="230"/>
      <c r="GZR433" s="230"/>
      <c r="GZS433" s="230"/>
      <c r="GZT433" s="230"/>
      <c r="GZU433" s="230"/>
      <c r="GZV433" s="230"/>
      <c r="GZW433" s="230"/>
      <c r="GZX433" s="230"/>
      <c r="GZY433" s="230"/>
      <c r="GZZ433" s="230"/>
      <c r="HAA433" s="230"/>
      <c r="HAB433" s="230"/>
      <c r="HAC433" s="230"/>
      <c r="HAD433" s="230"/>
      <c r="HAE433" s="230"/>
      <c r="HAF433" s="230"/>
      <c r="HAG433" s="230"/>
      <c r="HAH433" s="230"/>
      <c r="HAI433" s="230"/>
      <c r="HAJ433" s="230"/>
      <c r="HAK433" s="230"/>
      <c r="HAL433" s="230"/>
      <c r="HAM433" s="230"/>
      <c r="HAN433" s="230"/>
      <c r="HAO433" s="230"/>
      <c r="HAP433" s="230"/>
      <c r="HAQ433" s="230"/>
      <c r="HAR433" s="230"/>
      <c r="HAS433" s="230"/>
      <c r="HAT433" s="230"/>
      <c r="HAU433" s="230"/>
      <c r="HAV433" s="230"/>
      <c r="HAW433" s="230"/>
      <c r="HAX433" s="230"/>
      <c r="HAY433" s="230"/>
      <c r="HAZ433" s="230"/>
      <c r="HBA433" s="230"/>
      <c r="HBB433" s="230"/>
      <c r="HBC433" s="230"/>
      <c r="HBD433" s="230"/>
      <c r="HBE433" s="230"/>
      <c r="HBF433" s="230"/>
      <c r="HBG433" s="230"/>
      <c r="HBH433" s="230"/>
      <c r="HBI433" s="230"/>
      <c r="HBJ433" s="230"/>
      <c r="HBK433" s="230"/>
      <c r="HBL433" s="230"/>
      <c r="HBM433" s="230"/>
      <c r="HBN433" s="230"/>
      <c r="HBO433" s="230"/>
      <c r="HBP433" s="230"/>
      <c r="HBQ433" s="230"/>
      <c r="HBR433" s="230"/>
      <c r="HBS433" s="230"/>
      <c r="HBT433" s="230"/>
      <c r="HBU433" s="230"/>
      <c r="HBV433" s="230"/>
      <c r="HBW433" s="230"/>
      <c r="HBX433" s="230"/>
      <c r="HBY433" s="230"/>
      <c r="HBZ433" s="230"/>
      <c r="HCA433" s="230"/>
      <c r="HCB433" s="230"/>
      <c r="HCC433" s="230"/>
      <c r="HCD433" s="230"/>
      <c r="HCE433" s="230"/>
      <c r="HCF433" s="230"/>
      <c r="HCG433" s="230"/>
      <c r="HCH433" s="230"/>
      <c r="HCI433" s="230"/>
      <c r="HCJ433" s="230"/>
      <c r="HCK433" s="230"/>
      <c r="HCL433" s="230"/>
      <c r="HCM433" s="230"/>
      <c r="HCN433" s="230"/>
      <c r="HCO433" s="230"/>
      <c r="HCP433" s="230"/>
      <c r="HCQ433" s="230"/>
      <c r="HCR433" s="230"/>
      <c r="HCS433" s="230"/>
      <c r="HCT433" s="230"/>
      <c r="HCU433" s="230"/>
      <c r="HCV433" s="230"/>
      <c r="HCW433" s="230"/>
      <c r="HCX433" s="230"/>
      <c r="HCY433" s="230"/>
      <c r="HCZ433" s="230"/>
      <c r="HDA433" s="230"/>
      <c r="HDB433" s="230"/>
      <c r="HDC433" s="230"/>
      <c r="HDD433" s="230"/>
      <c r="HDE433" s="230"/>
      <c r="HDF433" s="230"/>
      <c r="HDG433" s="230"/>
      <c r="HDH433" s="230"/>
      <c r="HDI433" s="230"/>
      <c r="HDJ433" s="230"/>
      <c r="HDK433" s="230"/>
      <c r="HDL433" s="230"/>
      <c r="HDM433" s="230"/>
      <c r="HDN433" s="230"/>
      <c r="HDO433" s="230"/>
      <c r="HDP433" s="230"/>
      <c r="HDQ433" s="230"/>
      <c r="HDR433" s="230"/>
      <c r="HDS433" s="230"/>
      <c r="HDT433" s="230"/>
      <c r="HDU433" s="230"/>
      <c r="HDV433" s="230"/>
      <c r="HDW433" s="230"/>
      <c r="HDX433" s="230"/>
      <c r="HDY433" s="230"/>
      <c r="HDZ433" s="230"/>
      <c r="HEA433" s="230"/>
      <c r="HEB433" s="230"/>
      <c r="HEC433" s="230"/>
      <c r="HED433" s="230"/>
      <c r="HEE433" s="230"/>
      <c r="HEF433" s="230"/>
      <c r="HEG433" s="230"/>
      <c r="HEH433" s="230"/>
      <c r="HEI433" s="230"/>
      <c r="HEJ433" s="230"/>
      <c r="HEK433" s="230"/>
      <c r="HEL433" s="230"/>
      <c r="HEM433" s="230"/>
      <c r="HEN433" s="230"/>
      <c r="HEO433" s="230"/>
      <c r="HEP433" s="230"/>
      <c r="HEQ433" s="230"/>
      <c r="HER433" s="230"/>
      <c r="HES433" s="230"/>
      <c r="HET433" s="230"/>
      <c r="HEU433" s="230"/>
      <c r="HEV433" s="230"/>
      <c r="HEW433" s="230"/>
      <c r="HEX433" s="230"/>
      <c r="HEY433" s="230"/>
      <c r="HEZ433" s="230"/>
      <c r="HFA433" s="230"/>
      <c r="HFB433" s="230"/>
      <c r="HFC433" s="230"/>
      <c r="HFD433" s="230"/>
      <c r="HFE433" s="230"/>
      <c r="HFF433" s="230"/>
      <c r="HFG433" s="230"/>
      <c r="HFH433" s="230"/>
      <c r="HFI433" s="230"/>
      <c r="HFJ433" s="230"/>
      <c r="HFK433" s="230"/>
      <c r="HFL433" s="230"/>
      <c r="HFM433" s="230"/>
      <c r="HFN433" s="230"/>
      <c r="HFO433" s="230"/>
      <c r="HFP433" s="230"/>
      <c r="HFQ433" s="230"/>
      <c r="HFR433" s="230"/>
      <c r="HFS433" s="230"/>
      <c r="HFT433" s="230"/>
      <c r="HFU433" s="230"/>
      <c r="HFV433" s="230"/>
      <c r="HFW433" s="230"/>
      <c r="HFX433" s="230"/>
      <c r="HFY433" s="230"/>
      <c r="HFZ433" s="230"/>
      <c r="HGA433" s="230"/>
      <c r="HGB433" s="230"/>
      <c r="HGC433" s="230"/>
      <c r="HGD433" s="230"/>
      <c r="HGE433" s="230"/>
      <c r="HGF433" s="230"/>
      <c r="HGG433" s="230"/>
      <c r="HGH433" s="230"/>
      <c r="HGI433" s="230"/>
      <c r="HGJ433" s="230"/>
      <c r="HGK433" s="230"/>
      <c r="HGL433" s="230"/>
      <c r="HGM433" s="230"/>
      <c r="HGN433" s="230"/>
      <c r="HGO433" s="230"/>
      <c r="HGP433" s="230"/>
      <c r="HGQ433" s="230"/>
      <c r="HGR433" s="230"/>
      <c r="HGS433" s="230"/>
      <c r="HGT433" s="230"/>
      <c r="HGU433" s="230"/>
      <c r="HGV433" s="230"/>
      <c r="HGW433" s="230"/>
      <c r="HGX433" s="230"/>
      <c r="HGY433" s="230"/>
      <c r="HGZ433" s="230"/>
      <c r="HHA433" s="230"/>
      <c r="HHB433" s="230"/>
      <c r="HHC433" s="230"/>
      <c r="HHD433" s="230"/>
      <c r="HHE433" s="230"/>
      <c r="HHF433" s="230"/>
      <c r="HHG433" s="230"/>
      <c r="HHH433" s="230"/>
      <c r="HHI433" s="230"/>
      <c r="HHJ433" s="230"/>
      <c r="HHK433" s="230"/>
      <c r="HHL433" s="230"/>
      <c r="HHM433" s="230"/>
      <c r="HHN433" s="230"/>
      <c r="HHO433" s="230"/>
      <c r="HHP433" s="230"/>
      <c r="HHQ433" s="230"/>
      <c r="HHR433" s="230"/>
      <c r="HHS433" s="230"/>
      <c r="HHT433" s="230"/>
      <c r="HHU433" s="230"/>
      <c r="HHV433" s="230"/>
      <c r="HHW433" s="230"/>
      <c r="HHX433" s="230"/>
      <c r="HHY433" s="230"/>
      <c r="HHZ433" s="230"/>
      <c r="HIA433" s="230"/>
      <c r="HIB433" s="230"/>
      <c r="HIC433" s="230"/>
      <c r="HID433" s="230"/>
      <c r="HIE433" s="230"/>
      <c r="HIF433" s="230"/>
      <c r="HIG433" s="230"/>
      <c r="HIH433" s="230"/>
      <c r="HII433" s="230"/>
      <c r="HIJ433" s="230"/>
      <c r="HIK433" s="230"/>
      <c r="HIL433" s="230"/>
      <c r="HIM433" s="230"/>
      <c r="HIN433" s="230"/>
      <c r="HIO433" s="230"/>
      <c r="HIP433" s="230"/>
      <c r="HIQ433" s="230"/>
      <c r="HIR433" s="230"/>
      <c r="HIS433" s="230"/>
      <c r="HIT433" s="230"/>
      <c r="HIU433" s="230"/>
      <c r="HIV433" s="230"/>
      <c r="HIW433" s="230"/>
      <c r="HIX433" s="230"/>
      <c r="HIY433" s="230"/>
      <c r="HIZ433" s="230"/>
      <c r="HJA433" s="230"/>
      <c r="HJB433" s="230"/>
      <c r="HJC433" s="230"/>
      <c r="HJD433" s="230"/>
      <c r="HJE433" s="230"/>
      <c r="HJF433" s="230"/>
      <c r="HJG433" s="230"/>
      <c r="HJH433" s="230"/>
      <c r="HJI433" s="230"/>
      <c r="HJJ433" s="230"/>
      <c r="HJK433" s="230"/>
      <c r="HJL433" s="230"/>
      <c r="HJM433" s="230"/>
      <c r="HJN433" s="230"/>
      <c r="HJO433" s="230"/>
      <c r="HJP433" s="230"/>
      <c r="HJQ433" s="230"/>
      <c r="HJR433" s="230"/>
      <c r="HJS433" s="230"/>
      <c r="HJT433" s="230"/>
      <c r="HJU433" s="230"/>
      <c r="HJV433" s="230"/>
      <c r="HJW433" s="230"/>
      <c r="HJX433" s="230"/>
      <c r="HJY433" s="230"/>
      <c r="HJZ433" s="230"/>
      <c r="HKA433" s="230"/>
      <c r="HKB433" s="230"/>
      <c r="HKC433" s="230"/>
      <c r="HKD433" s="230"/>
      <c r="HKE433" s="230"/>
      <c r="HKF433" s="230"/>
      <c r="HKG433" s="230"/>
      <c r="HKH433" s="230"/>
      <c r="HKI433" s="230"/>
      <c r="HKJ433" s="230"/>
      <c r="HKK433" s="230"/>
      <c r="HKL433" s="230"/>
      <c r="HKM433" s="230"/>
      <c r="HKN433" s="230"/>
      <c r="HKO433" s="230"/>
      <c r="HKP433" s="230"/>
      <c r="HKQ433" s="230"/>
      <c r="HKR433" s="230"/>
      <c r="HKS433" s="230"/>
      <c r="HKT433" s="230"/>
      <c r="HKU433" s="230"/>
      <c r="HKV433" s="230"/>
      <c r="HKW433" s="230"/>
      <c r="HKX433" s="230"/>
      <c r="HKY433" s="230"/>
      <c r="HKZ433" s="230"/>
      <c r="HLA433" s="230"/>
      <c r="HLB433" s="230"/>
      <c r="HLC433" s="230"/>
      <c r="HLD433" s="230"/>
      <c r="HLE433" s="230"/>
      <c r="HLF433" s="230"/>
      <c r="HLG433" s="230"/>
      <c r="HLH433" s="230"/>
      <c r="HLI433" s="230"/>
      <c r="HLJ433" s="230"/>
      <c r="HLK433" s="230"/>
      <c r="HLL433" s="230"/>
      <c r="HLM433" s="230"/>
      <c r="HLN433" s="230"/>
      <c r="HLO433" s="230"/>
      <c r="HLP433" s="230"/>
      <c r="HLQ433" s="230"/>
      <c r="HLR433" s="230"/>
      <c r="HLS433" s="230"/>
      <c r="HLT433" s="230"/>
      <c r="HLU433" s="230"/>
      <c r="HLV433" s="230"/>
      <c r="HLW433" s="230"/>
      <c r="HLX433" s="230"/>
      <c r="HLY433" s="230"/>
      <c r="HLZ433" s="230"/>
      <c r="HMA433" s="230"/>
      <c r="HMB433" s="230"/>
      <c r="HMC433" s="230"/>
      <c r="HMD433" s="230"/>
      <c r="HME433" s="230"/>
      <c r="HMF433" s="230"/>
      <c r="HMG433" s="230"/>
      <c r="HMH433" s="230"/>
      <c r="HMI433" s="230"/>
      <c r="HMJ433" s="230"/>
      <c r="HMK433" s="230"/>
      <c r="HML433" s="230"/>
      <c r="HMM433" s="230"/>
      <c r="HMN433" s="230"/>
      <c r="HMO433" s="230"/>
      <c r="HMP433" s="230"/>
      <c r="HMQ433" s="230"/>
      <c r="HMR433" s="230"/>
      <c r="HMS433" s="230"/>
      <c r="HMT433" s="230"/>
      <c r="HMU433" s="230"/>
      <c r="HMV433" s="230"/>
      <c r="HMW433" s="230"/>
      <c r="HMX433" s="230"/>
      <c r="HMY433" s="230"/>
      <c r="HMZ433" s="230"/>
      <c r="HNA433" s="230"/>
      <c r="HNB433" s="230"/>
      <c r="HNC433" s="230"/>
      <c r="HND433" s="230"/>
      <c r="HNE433" s="230"/>
      <c r="HNF433" s="230"/>
      <c r="HNG433" s="230"/>
      <c r="HNH433" s="230"/>
      <c r="HNI433" s="230"/>
      <c r="HNJ433" s="230"/>
      <c r="HNK433" s="230"/>
      <c r="HNL433" s="230"/>
      <c r="HNM433" s="230"/>
      <c r="HNN433" s="230"/>
      <c r="HNO433" s="230"/>
      <c r="HNP433" s="230"/>
      <c r="HNQ433" s="230"/>
      <c r="HNR433" s="230"/>
      <c r="HNS433" s="230"/>
      <c r="HNT433" s="230"/>
      <c r="HNU433" s="230"/>
      <c r="HNV433" s="230"/>
      <c r="HNW433" s="230"/>
      <c r="HNX433" s="230"/>
      <c r="HNY433" s="230"/>
      <c r="HNZ433" s="230"/>
      <c r="HOA433" s="230"/>
      <c r="HOB433" s="230"/>
      <c r="HOC433" s="230"/>
      <c r="HOD433" s="230"/>
      <c r="HOE433" s="230"/>
      <c r="HOF433" s="230"/>
      <c r="HOG433" s="230"/>
      <c r="HOH433" s="230"/>
      <c r="HOI433" s="230"/>
      <c r="HOJ433" s="230"/>
      <c r="HOK433" s="230"/>
      <c r="HOL433" s="230"/>
      <c r="HOM433" s="230"/>
      <c r="HON433" s="230"/>
      <c r="HOO433" s="230"/>
      <c r="HOP433" s="230"/>
      <c r="HOQ433" s="230"/>
      <c r="HOR433" s="230"/>
      <c r="HOS433" s="230"/>
      <c r="HOT433" s="230"/>
      <c r="HOU433" s="230"/>
      <c r="HOV433" s="230"/>
      <c r="HOW433" s="230"/>
      <c r="HOX433" s="230"/>
      <c r="HOY433" s="230"/>
      <c r="HOZ433" s="230"/>
      <c r="HPA433" s="230"/>
      <c r="HPB433" s="230"/>
      <c r="HPC433" s="230"/>
      <c r="HPD433" s="230"/>
      <c r="HPE433" s="230"/>
      <c r="HPF433" s="230"/>
      <c r="HPG433" s="230"/>
      <c r="HPH433" s="230"/>
      <c r="HPI433" s="230"/>
      <c r="HPJ433" s="230"/>
      <c r="HPK433" s="230"/>
      <c r="HPL433" s="230"/>
      <c r="HPM433" s="230"/>
      <c r="HPN433" s="230"/>
      <c r="HPO433" s="230"/>
      <c r="HPP433" s="230"/>
      <c r="HPQ433" s="230"/>
      <c r="HPR433" s="230"/>
      <c r="HPS433" s="230"/>
      <c r="HPT433" s="230"/>
      <c r="HPU433" s="230"/>
      <c r="HPV433" s="230"/>
      <c r="HPW433" s="230"/>
      <c r="HPX433" s="230"/>
      <c r="HPY433" s="230"/>
      <c r="HPZ433" s="230"/>
      <c r="HQA433" s="230"/>
      <c r="HQB433" s="230"/>
      <c r="HQC433" s="230"/>
      <c r="HQD433" s="230"/>
      <c r="HQE433" s="230"/>
      <c r="HQF433" s="230"/>
      <c r="HQG433" s="230"/>
      <c r="HQH433" s="230"/>
      <c r="HQI433" s="230"/>
      <c r="HQJ433" s="230"/>
      <c r="HQK433" s="230"/>
      <c r="HQL433" s="230"/>
      <c r="HQM433" s="230"/>
      <c r="HQN433" s="230"/>
      <c r="HQO433" s="230"/>
      <c r="HQP433" s="230"/>
      <c r="HQQ433" s="230"/>
      <c r="HQR433" s="230"/>
      <c r="HQS433" s="230"/>
      <c r="HQT433" s="230"/>
      <c r="HQU433" s="230"/>
      <c r="HQV433" s="230"/>
      <c r="HQW433" s="230"/>
      <c r="HQX433" s="230"/>
      <c r="HQY433" s="230"/>
      <c r="HQZ433" s="230"/>
      <c r="HRA433" s="230"/>
      <c r="HRB433" s="230"/>
      <c r="HRC433" s="230"/>
      <c r="HRD433" s="230"/>
      <c r="HRE433" s="230"/>
      <c r="HRF433" s="230"/>
      <c r="HRG433" s="230"/>
      <c r="HRH433" s="230"/>
      <c r="HRI433" s="230"/>
      <c r="HRJ433" s="230"/>
      <c r="HRK433" s="230"/>
      <c r="HRL433" s="230"/>
      <c r="HRM433" s="230"/>
      <c r="HRN433" s="230"/>
      <c r="HRO433" s="230"/>
      <c r="HRP433" s="230"/>
      <c r="HRQ433" s="230"/>
      <c r="HRR433" s="230"/>
      <c r="HRS433" s="230"/>
      <c r="HRT433" s="230"/>
      <c r="HRU433" s="230"/>
      <c r="HRV433" s="230"/>
      <c r="HRW433" s="230"/>
      <c r="HRX433" s="230"/>
      <c r="HRY433" s="230"/>
      <c r="HRZ433" s="230"/>
      <c r="HSA433" s="230"/>
      <c r="HSB433" s="230"/>
      <c r="HSC433" s="230"/>
      <c r="HSD433" s="230"/>
      <c r="HSE433" s="230"/>
      <c r="HSF433" s="230"/>
      <c r="HSG433" s="230"/>
      <c r="HSH433" s="230"/>
      <c r="HSI433" s="230"/>
      <c r="HSJ433" s="230"/>
      <c r="HSK433" s="230"/>
      <c r="HSL433" s="230"/>
      <c r="HSM433" s="230"/>
      <c r="HSN433" s="230"/>
      <c r="HSO433" s="230"/>
      <c r="HSP433" s="230"/>
      <c r="HSQ433" s="230"/>
      <c r="HSR433" s="230"/>
      <c r="HSS433" s="230"/>
      <c r="HST433" s="230"/>
      <c r="HSU433" s="230"/>
      <c r="HSV433" s="230"/>
      <c r="HSW433" s="230"/>
      <c r="HSX433" s="230"/>
      <c r="HSY433" s="230"/>
      <c r="HSZ433" s="230"/>
      <c r="HTA433" s="230"/>
      <c r="HTB433" s="230"/>
      <c r="HTC433" s="230"/>
      <c r="HTD433" s="230"/>
      <c r="HTE433" s="230"/>
      <c r="HTF433" s="230"/>
      <c r="HTG433" s="230"/>
      <c r="HTH433" s="230"/>
      <c r="HTI433" s="230"/>
      <c r="HTJ433" s="230"/>
      <c r="HTK433" s="230"/>
      <c r="HTL433" s="230"/>
      <c r="HTM433" s="230"/>
      <c r="HTN433" s="230"/>
      <c r="HTO433" s="230"/>
      <c r="HTP433" s="230"/>
      <c r="HTQ433" s="230"/>
      <c r="HTR433" s="230"/>
      <c r="HTS433" s="230"/>
      <c r="HTT433" s="230"/>
      <c r="HTU433" s="230"/>
      <c r="HTV433" s="230"/>
      <c r="HTW433" s="230"/>
      <c r="HTX433" s="230"/>
      <c r="HTY433" s="230"/>
      <c r="HTZ433" s="230"/>
      <c r="HUA433" s="230"/>
      <c r="HUB433" s="230"/>
      <c r="HUC433" s="230"/>
      <c r="HUD433" s="230"/>
      <c r="HUE433" s="230"/>
      <c r="HUF433" s="230"/>
      <c r="HUG433" s="230"/>
      <c r="HUH433" s="230"/>
      <c r="HUI433" s="230"/>
      <c r="HUJ433" s="230"/>
      <c r="HUK433" s="230"/>
      <c r="HUL433" s="230"/>
      <c r="HUM433" s="230"/>
      <c r="HUN433" s="230"/>
      <c r="HUO433" s="230"/>
      <c r="HUP433" s="230"/>
      <c r="HUQ433" s="230"/>
      <c r="HUR433" s="230"/>
      <c r="HUS433" s="230"/>
      <c r="HUT433" s="230"/>
      <c r="HUU433" s="230"/>
      <c r="HUV433" s="230"/>
      <c r="HUW433" s="230"/>
      <c r="HUX433" s="230"/>
      <c r="HUY433" s="230"/>
      <c r="HUZ433" s="230"/>
      <c r="HVA433" s="230"/>
      <c r="HVB433" s="230"/>
      <c r="HVC433" s="230"/>
      <c r="HVD433" s="230"/>
      <c r="HVE433" s="230"/>
      <c r="HVF433" s="230"/>
      <c r="HVG433" s="230"/>
      <c r="HVH433" s="230"/>
      <c r="HVI433" s="230"/>
      <c r="HVJ433" s="230"/>
      <c r="HVK433" s="230"/>
      <c r="HVL433" s="230"/>
      <c r="HVM433" s="230"/>
      <c r="HVN433" s="230"/>
      <c r="HVO433" s="230"/>
      <c r="HVP433" s="230"/>
      <c r="HVQ433" s="230"/>
      <c r="HVR433" s="230"/>
      <c r="HVS433" s="230"/>
      <c r="HVT433" s="230"/>
      <c r="HVU433" s="230"/>
      <c r="HVV433" s="230"/>
      <c r="HVW433" s="230"/>
      <c r="HVX433" s="230"/>
      <c r="HVY433" s="230"/>
      <c r="HVZ433" s="230"/>
      <c r="HWA433" s="230"/>
      <c r="HWB433" s="230"/>
      <c r="HWC433" s="230"/>
      <c r="HWD433" s="230"/>
      <c r="HWE433" s="230"/>
      <c r="HWF433" s="230"/>
      <c r="HWG433" s="230"/>
      <c r="HWH433" s="230"/>
      <c r="HWI433" s="230"/>
      <c r="HWJ433" s="230"/>
      <c r="HWK433" s="230"/>
      <c r="HWL433" s="230"/>
      <c r="HWM433" s="230"/>
      <c r="HWN433" s="230"/>
      <c r="HWO433" s="230"/>
      <c r="HWP433" s="230"/>
      <c r="HWQ433" s="230"/>
      <c r="HWR433" s="230"/>
      <c r="HWS433" s="230"/>
      <c r="HWT433" s="230"/>
      <c r="HWU433" s="230"/>
      <c r="HWV433" s="230"/>
      <c r="HWW433" s="230"/>
      <c r="HWX433" s="230"/>
      <c r="HWY433" s="230"/>
      <c r="HWZ433" s="230"/>
      <c r="HXA433" s="230"/>
      <c r="HXB433" s="230"/>
      <c r="HXC433" s="230"/>
      <c r="HXD433" s="230"/>
      <c r="HXE433" s="230"/>
      <c r="HXF433" s="230"/>
      <c r="HXG433" s="230"/>
      <c r="HXH433" s="230"/>
      <c r="HXI433" s="230"/>
      <c r="HXJ433" s="230"/>
      <c r="HXK433" s="230"/>
      <c r="HXL433" s="230"/>
      <c r="HXM433" s="230"/>
      <c r="HXN433" s="230"/>
      <c r="HXO433" s="230"/>
      <c r="HXP433" s="230"/>
      <c r="HXQ433" s="230"/>
      <c r="HXR433" s="230"/>
      <c r="HXS433" s="230"/>
      <c r="HXT433" s="230"/>
      <c r="HXU433" s="230"/>
      <c r="HXV433" s="230"/>
      <c r="HXW433" s="230"/>
      <c r="HXX433" s="230"/>
      <c r="HXY433" s="230"/>
      <c r="HXZ433" s="230"/>
      <c r="HYA433" s="230"/>
      <c r="HYB433" s="230"/>
      <c r="HYC433" s="230"/>
      <c r="HYD433" s="230"/>
      <c r="HYE433" s="230"/>
      <c r="HYF433" s="230"/>
      <c r="HYG433" s="230"/>
      <c r="HYH433" s="230"/>
      <c r="HYI433" s="230"/>
      <c r="HYJ433" s="230"/>
      <c r="HYK433" s="230"/>
      <c r="HYL433" s="230"/>
      <c r="HYM433" s="230"/>
      <c r="HYN433" s="230"/>
      <c r="HYO433" s="230"/>
      <c r="HYP433" s="230"/>
      <c r="HYQ433" s="230"/>
      <c r="HYR433" s="230"/>
      <c r="HYS433" s="230"/>
      <c r="HYT433" s="230"/>
      <c r="HYU433" s="230"/>
      <c r="HYV433" s="230"/>
      <c r="HYW433" s="230"/>
      <c r="HYX433" s="230"/>
      <c r="HYY433" s="230"/>
      <c r="HYZ433" s="230"/>
      <c r="HZA433" s="230"/>
      <c r="HZB433" s="230"/>
      <c r="HZC433" s="230"/>
      <c r="HZD433" s="230"/>
      <c r="HZE433" s="230"/>
      <c r="HZF433" s="230"/>
      <c r="HZG433" s="230"/>
      <c r="HZH433" s="230"/>
      <c r="HZI433" s="230"/>
      <c r="HZJ433" s="230"/>
      <c r="HZK433" s="230"/>
      <c r="HZL433" s="230"/>
      <c r="HZM433" s="230"/>
      <c r="HZN433" s="230"/>
      <c r="HZO433" s="230"/>
      <c r="HZP433" s="230"/>
      <c r="HZQ433" s="230"/>
      <c r="HZR433" s="230"/>
      <c r="HZS433" s="230"/>
      <c r="HZT433" s="230"/>
      <c r="HZU433" s="230"/>
      <c r="HZV433" s="230"/>
      <c r="HZW433" s="230"/>
      <c r="HZX433" s="230"/>
      <c r="HZY433" s="230"/>
      <c r="HZZ433" s="230"/>
      <c r="IAA433" s="230"/>
      <c r="IAB433" s="230"/>
      <c r="IAC433" s="230"/>
      <c r="IAD433" s="230"/>
      <c r="IAE433" s="230"/>
      <c r="IAF433" s="230"/>
      <c r="IAG433" s="230"/>
      <c r="IAH433" s="230"/>
      <c r="IAI433" s="230"/>
      <c r="IAJ433" s="230"/>
      <c r="IAK433" s="230"/>
      <c r="IAL433" s="230"/>
      <c r="IAM433" s="230"/>
      <c r="IAN433" s="230"/>
      <c r="IAO433" s="230"/>
      <c r="IAP433" s="230"/>
      <c r="IAQ433" s="230"/>
      <c r="IAR433" s="230"/>
      <c r="IAS433" s="230"/>
      <c r="IAT433" s="230"/>
      <c r="IAU433" s="230"/>
      <c r="IAV433" s="230"/>
      <c r="IAW433" s="230"/>
      <c r="IAX433" s="230"/>
      <c r="IAY433" s="230"/>
      <c r="IAZ433" s="230"/>
      <c r="IBA433" s="230"/>
      <c r="IBB433" s="230"/>
      <c r="IBC433" s="230"/>
      <c r="IBD433" s="230"/>
      <c r="IBE433" s="230"/>
      <c r="IBF433" s="230"/>
      <c r="IBG433" s="230"/>
      <c r="IBH433" s="230"/>
      <c r="IBI433" s="230"/>
      <c r="IBJ433" s="230"/>
      <c r="IBK433" s="230"/>
      <c r="IBL433" s="230"/>
      <c r="IBM433" s="230"/>
      <c r="IBN433" s="230"/>
      <c r="IBO433" s="230"/>
      <c r="IBP433" s="230"/>
      <c r="IBQ433" s="230"/>
      <c r="IBR433" s="230"/>
      <c r="IBS433" s="230"/>
      <c r="IBT433" s="230"/>
      <c r="IBU433" s="230"/>
      <c r="IBV433" s="230"/>
      <c r="IBW433" s="230"/>
      <c r="IBX433" s="230"/>
      <c r="IBY433" s="230"/>
      <c r="IBZ433" s="230"/>
      <c r="ICA433" s="230"/>
      <c r="ICB433" s="230"/>
      <c r="ICC433" s="230"/>
      <c r="ICD433" s="230"/>
      <c r="ICE433" s="230"/>
      <c r="ICF433" s="230"/>
      <c r="ICG433" s="230"/>
      <c r="ICH433" s="230"/>
      <c r="ICI433" s="230"/>
      <c r="ICJ433" s="230"/>
      <c r="ICK433" s="230"/>
      <c r="ICL433" s="230"/>
      <c r="ICM433" s="230"/>
      <c r="ICN433" s="230"/>
      <c r="ICO433" s="230"/>
      <c r="ICP433" s="230"/>
      <c r="ICQ433" s="230"/>
      <c r="ICR433" s="230"/>
      <c r="ICS433" s="230"/>
      <c r="ICT433" s="230"/>
      <c r="ICU433" s="230"/>
      <c r="ICV433" s="230"/>
      <c r="ICW433" s="230"/>
      <c r="ICX433" s="230"/>
      <c r="ICY433" s="230"/>
      <c r="ICZ433" s="230"/>
      <c r="IDA433" s="230"/>
      <c r="IDB433" s="230"/>
      <c r="IDC433" s="230"/>
      <c r="IDD433" s="230"/>
      <c r="IDE433" s="230"/>
      <c r="IDF433" s="230"/>
      <c r="IDG433" s="230"/>
      <c r="IDH433" s="230"/>
      <c r="IDI433" s="230"/>
      <c r="IDJ433" s="230"/>
      <c r="IDK433" s="230"/>
      <c r="IDL433" s="230"/>
      <c r="IDM433" s="230"/>
      <c r="IDN433" s="230"/>
      <c r="IDO433" s="230"/>
      <c r="IDP433" s="230"/>
      <c r="IDQ433" s="230"/>
      <c r="IDR433" s="230"/>
      <c r="IDS433" s="230"/>
      <c r="IDT433" s="230"/>
      <c r="IDU433" s="230"/>
      <c r="IDV433" s="230"/>
      <c r="IDW433" s="230"/>
      <c r="IDX433" s="230"/>
      <c r="IDY433" s="230"/>
      <c r="IDZ433" s="230"/>
      <c r="IEA433" s="230"/>
      <c r="IEB433" s="230"/>
      <c r="IEC433" s="230"/>
      <c r="IED433" s="230"/>
      <c r="IEE433" s="230"/>
      <c r="IEF433" s="230"/>
      <c r="IEG433" s="230"/>
      <c r="IEH433" s="230"/>
      <c r="IEI433" s="230"/>
      <c r="IEJ433" s="230"/>
      <c r="IEK433" s="230"/>
      <c r="IEL433" s="230"/>
      <c r="IEM433" s="230"/>
      <c r="IEN433" s="230"/>
      <c r="IEO433" s="230"/>
      <c r="IEP433" s="230"/>
      <c r="IEQ433" s="230"/>
      <c r="IER433" s="230"/>
      <c r="IES433" s="230"/>
      <c r="IET433" s="230"/>
      <c r="IEU433" s="230"/>
      <c r="IEV433" s="230"/>
      <c r="IEW433" s="230"/>
      <c r="IEX433" s="230"/>
      <c r="IEY433" s="230"/>
      <c r="IEZ433" s="230"/>
      <c r="IFA433" s="230"/>
      <c r="IFB433" s="230"/>
      <c r="IFC433" s="230"/>
      <c r="IFD433" s="230"/>
      <c r="IFE433" s="230"/>
      <c r="IFF433" s="230"/>
      <c r="IFG433" s="230"/>
      <c r="IFH433" s="230"/>
      <c r="IFI433" s="230"/>
      <c r="IFJ433" s="230"/>
      <c r="IFK433" s="230"/>
      <c r="IFL433" s="230"/>
      <c r="IFM433" s="230"/>
      <c r="IFN433" s="230"/>
      <c r="IFO433" s="230"/>
      <c r="IFP433" s="230"/>
      <c r="IFQ433" s="230"/>
      <c r="IFR433" s="230"/>
      <c r="IFS433" s="230"/>
      <c r="IFT433" s="230"/>
      <c r="IFU433" s="230"/>
      <c r="IFV433" s="230"/>
      <c r="IFW433" s="230"/>
      <c r="IFX433" s="230"/>
      <c r="IFY433" s="230"/>
      <c r="IFZ433" s="230"/>
      <c r="IGA433" s="230"/>
      <c r="IGB433" s="230"/>
      <c r="IGC433" s="230"/>
      <c r="IGD433" s="230"/>
      <c r="IGE433" s="230"/>
      <c r="IGF433" s="230"/>
      <c r="IGG433" s="230"/>
      <c r="IGH433" s="230"/>
      <c r="IGI433" s="230"/>
      <c r="IGJ433" s="230"/>
      <c r="IGK433" s="230"/>
      <c r="IGL433" s="230"/>
      <c r="IGM433" s="230"/>
      <c r="IGN433" s="230"/>
      <c r="IGO433" s="230"/>
      <c r="IGP433" s="230"/>
      <c r="IGQ433" s="230"/>
      <c r="IGR433" s="230"/>
      <c r="IGS433" s="230"/>
      <c r="IGT433" s="230"/>
      <c r="IGU433" s="230"/>
      <c r="IGV433" s="230"/>
      <c r="IGW433" s="230"/>
      <c r="IGX433" s="230"/>
      <c r="IGY433" s="230"/>
      <c r="IGZ433" s="230"/>
      <c r="IHA433" s="230"/>
      <c r="IHB433" s="230"/>
      <c r="IHC433" s="230"/>
      <c r="IHD433" s="230"/>
      <c r="IHE433" s="230"/>
      <c r="IHF433" s="230"/>
      <c r="IHG433" s="230"/>
      <c r="IHH433" s="230"/>
      <c r="IHI433" s="230"/>
      <c r="IHJ433" s="230"/>
      <c r="IHK433" s="230"/>
      <c r="IHL433" s="230"/>
      <c r="IHM433" s="230"/>
      <c r="IHN433" s="230"/>
      <c r="IHO433" s="230"/>
      <c r="IHP433" s="230"/>
      <c r="IHQ433" s="230"/>
      <c r="IHR433" s="230"/>
      <c r="IHS433" s="230"/>
      <c r="IHT433" s="230"/>
      <c r="IHU433" s="230"/>
      <c r="IHV433" s="230"/>
      <c r="IHW433" s="230"/>
      <c r="IHX433" s="230"/>
      <c r="IHY433" s="230"/>
      <c r="IHZ433" s="230"/>
      <c r="IIA433" s="230"/>
      <c r="IIB433" s="230"/>
      <c r="IIC433" s="230"/>
      <c r="IID433" s="230"/>
      <c r="IIE433" s="230"/>
      <c r="IIF433" s="230"/>
      <c r="IIG433" s="230"/>
      <c r="IIH433" s="230"/>
      <c r="III433" s="230"/>
      <c r="IIJ433" s="230"/>
      <c r="IIK433" s="230"/>
      <c r="IIL433" s="230"/>
      <c r="IIM433" s="230"/>
      <c r="IIN433" s="230"/>
      <c r="IIO433" s="230"/>
      <c r="IIP433" s="230"/>
      <c r="IIQ433" s="230"/>
      <c r="IIR433" s="230"/>
      <c r="IIS433" s="230"/>
      <c r="IIT433" s="230"/>
      <c r="IIU433" s="230"/>
      <c r="IIV433" s="230"/>
      <c r="IIW433" s="230"/>
      <c r="IIX433" s="230"/>
      <c r="IIY433" s="230"/>
      <c r="IIZ433" s="230"/>
      <c r="IJA433" s="230"/>
      <c r="IJB433" s="230"/>
      <c r="IJC433" s="230"/>
      <c r="IJD433" s="230"/>
      <c r="IJE433" s="230"/>
      <c r="IJF433" s="230"/>
      <c r="IJG433" s="230"/>
      <c r="IJH433" s="230"/>
      <c r="IJI433" s="230"/>
      <c r="IJJ433" s="230"/>
      <c r="IJK433" s="230"/>
      <c r="IJL433" s="230"/>
      <c r="IJM433" s="230"/>
      <c r="IJN433" s="230"/>
      <c r="IJO433" s="230"/>
      <c r="IJP433" s="230"/>
      <c r="IJQ433" s="230"/>
      <c r="IJR433" s="230"/>
      <c r="IJS433" s="230"/>
      <c r="IJT433" s="230"/>
      <c r="IJU433" s="230"/>
      <c r="IJV433" s="230"/>
      <c r="IJW433" s="230"/>
      <c r="IJX433" s="230"/>
      <c r="IJY433" s="230"/>
      <c r="IJZ433" s="230"/>
      <c r="IKA433" s="230"/>
      <c r="IKB433" s="230"/>
      <c r="IKC433" s="230"/>
      <c r="IKD433" s="230"/>
      <c r="IKE433" s="230"/>
      <c r="IKF433" s="230"/>
      <c r="IKG433" s="230"/>
      <c r="IKH433" s="230"/>
      <c r="IKI433" s="230"/>
      <c r="IKJ433" s="230"/>
      <c r="IKK433" s="230"/>
      <c r="IKL433" s="230"/>
      <c r="IKM433" s="230"/>
      <c r="IKN433" s="230"/>
      <c r="IKO433" s="230"/>
      <c r="IKP433" s="230"/>
      <c r="IKQ433" s="230"/>
      <c r="IKR433" s="230"/>
      <c r="IKS433" s="230"/>
      <c r="IKT433" s="230"/>
      <c r="IKU433" s="230"/>
      <c r="IKV433" s="230"/>
      <c r="IKW433" s="230"/>
      <c r="IKX433" s="230"/>
      <c r="IKY433" s="230"/>
      <c r="IKZ433" s="230"/>
      <c r="ILA433" s="230"/>
      <c r="ILB433" s="230"/>
      <c r="ILC433" s="230"/>
      <c r="ILD433" s="230"/>
      <c r="ILE433" s="230"/>
      <c r="ILF433" s="230"/>
      <c r="ILG433" s="230"/>
      <c r="ILH433" s="230"/>
      <c r="ILI433" s="230"/>
      <c r="ILJ433" s="230"/>
      <c r="ILK433" s="230"/>
      <c r="ILL433" s="230"/>
      <c r="ILM433" s="230"/>
      <c r="ILN433" s="230"/>
      <c r="ILO433" s="230"/>
      <c r="ILP433" s="230"/>
      <c r="ILQ433" s="230"/>
      <c r="ILR433" s="230"/>
      <c r="ILS433" s="230"/>
      <c r="ILT433" s="230"/>
      <c r="ILU433" s="230"/>
      <c r="ILV433" s="230"/>
      <c r="ILW433" s="230"/>
      <c r="ILX433" s="230"/>
      <c r="ILY433" s="230"/>
      <c r="ILZ433" s="230"/>
      <c r="IMA433" s="230"/>
      <c r="IMB433" s="230"/>
      <c r="IMC433" s="230"/>
      <c r="IMD433" s="230"/>
      <c r="IME433" s="230"/>
      <c r="IMF433" s="230"/>
      <c r="IMG433" s="230"/>
      <c r="IMH433" s="230"/>
      <c r="IMI433" s="230"/>
      <c r="IMJ433" s="230"/>
      <c r="IMK433" s="230"/>
      <c r="IML433" s="230"/>
      <c r="IMM433" s="230"/>
      <c r="IMN433" s="230"/>
      <c r="IMO433" s="230"/>
      <c r="IMP433" s="230"/>
      <c r="IMQ433" s="230"/>
      <c r="IMR433" s="230"/>
      <c r="IMS433" s="230"/>
      <c r="IMT433" s="230"/>
      <c r="IMU433" s="230"/>
      <c r="IMV433" s="230"/>
      <c r="IMW433" s="230"/>
      <c r="IMX433" s="230"/>
      <c r="IMY433" s="230"/>
      <c r="IMZ433" s="230"/>
      <c r="INA433" s="230"/>
      <c r="INB433" s="230"/>
      <c r="INC433" s="230"/>
      <c r="IND433" s="230"/>
      <c r="INE433" s="230"/>
      <c r="INF433" s="230"/>
      <c r="ING433" s="230"/>
      <c r="INH433" s="230"/>
      <c r="INI433" s="230"/>
      <c r="INJ433" s="230"/>
      <c r="INK433" s="230"/>
      <c r="INL433" s="230"/>
      <c r="INM433" s="230"/>
      <c r="INN433" s="230"/>
      <c r="INO433" s="230"/>
      <c r="INP433" s="230"/>
      <c r="INQ433" s="230"/>
      <c r="INR433" s="230"/>
      <c r="INS433" s="230"/>
      <c r="INT433" s="230"/>
      <c r="INU433" s="230"/>
      <c r="INV433" s="230"/>
      <c r="INW433" s="230"/>
      <c r="INX433" s="230"/>
      <c r="INY433" s="230"/>
      <c r="INZ433" s="230"/>
      <c r="IOA433" s="230"/>
      <c r="IOB433" s="230"/>
      <c r="IOC433" s="230"/>
      <c r="IOD433" s="230"/>
      <c r="IOE433" s="230"/>
      <c r="IOF433" s="230"/>
      <c r="IOG433" s="230"/>
      <c r="IOH433" s="230"/>
      <c r="IOI433" s="230"/>
      <c r="IOJ433" s="230"/>
      <c r="IOK433" s="230"/>
      <c r="IOL433" s="230"/>
      <c r="IOM433" s="230"/>
      <c r="ION433" s="230"/>
      <c r="IOO433" s="230"/>
      <c r="IOP433" s="230"/>
      <c r="IOQ433" s="230"/>
      <c r="IOR433" s="230"/>
      <c r="IOS433" s="230"/>
      <c r="IOT433" s="230"/>
      <c r="IOU433" s="230"/>
      <c r="IOV433" s="230"/>
      <c r="IOW433" s="230"/>
      <c r="IOX433" s="230"/>
      <c r="IOY433" s="230"/>
      <c r="IOZ433" s="230"/>
      <c r="IPA433" s="230"/>
      <c r="IPB433" s="230"/>
      <c r="IPC433" s="230"/>
      <c r="IPD433" s="230"/>
      <c r="IPE433" s="230"/>
      <c r="IPF433" s="230"/>
      <c r="IPG433" s="230"/>
      <c r="IPH433" s="230"/>
      <c r="IPI433" s="230"/>
      <c r="IPJ433" s="230"/>
      <c r="IPK433" s="230"/>
      <c r="IPL433" s="230"/>
      <c r="IPM433" s="230"/>
      <c r="IPN433" s="230"/>
      <c r="IPO433" s="230"/>
      <c r="IPP433" s="230"/>
      <c r="IPQ433" s="230"/>
      <c r="IPR433" s="230"/>
      <c r="IPS433" s="230"/>
      <c r="IPT433" s="230"/>
      <c r="IPU433" s="230"/>
      <c r="IPV433" s="230"/>
      <c r="IPW433" s="230"/>
      <c r="IPX433" s="230"/>
      <c r="IPY433" s="230"/>
      <c r="IPZ433" s="230"/>
      <c r="IQA433" s="230"/>
      <c r="IQB433" s="230"/>
      <c r="IQC433" s="230"/>
      <c r="IQD433" s="230"/>
      <c r="IQE433" s="230"/>
      <c r="IQF433" s="230"/>
      <c r="IQG433" s="230"/>
      <c r="IQH433" s="230"/>
      <c r="IQI433" s="230"/>
      <c r="IQJ433" s="230"/>
      <c r="IQK433" s="230"/>
      <c r="IQL433" s="230"/>
      <c r="IQM433" s="230"/>
      <c r="IQN433" s="230"/>
      <c r="IQO433" s="230"/>
      <c r="IQP433" s="230"/>
      <c r="IQQ433" s="230"/>
      <c r="IQR433" s="230"/>
      <c r="IQS433" s="230"/>
      <c r="IQT433" s="230"/>
      <c r="IQU433" s="230"/>
      <c r="IQV433" s="230"/>
      <c r="IQW433" s="230"/>
      <c r="IQX433" s="230"/>
      <c r="IQY433" s="230"/>
      <c r="IQZ433" s="230"/>
      <c r="IRA433" s="230"/>
      <c r="IRB433" s="230"/>
      <c r="IRC433" s="230"/>
      <c r="IRD433" s="230"/>
      <c r="IRE433" s="230"/>
      <c r="IRF433" s="230"/>
      <c r="IRG433" s="230"/>
      <c r="IRH433" s="230"/>
      <c r="IRI433" s="230"/>
      <c r="IRJ433" s="230"/>
      <c r="IRK433" s="230"/>
      <c r="IRL433" s="230"/>
      <c r="IRM433" s="230"/>
      <c r="IRN433" s="230"/>
      <c r="IRO433" s="230"/>
      <c r="IRP433" s="230"/>
      <c r="IRQ433" s="230"/>
      <c r="IRR433" s="230"/>
      <c r="IRS433" s="230"/>
      <c r="IRT433" s="230"/>
      <c r="IRU433" s="230"/>
      <c r="IRV433" s="230"/>
      <c r="IRW433" s="230"/>
      <c r="IRX433" s="230"/>
      <c r="IRY433" s="230"/>
      <c r="IRZ433" s="230"/>
      <c r="ISA433" s="230"/>
      <c r="ISB433" s="230"/>
      <c r="ISC433" s="230"/>
      <c r="ISD433" s="230"/>
      <c r="ISE433" s="230"/>
      <c r="ISF433" s="230"/>
      <c r="ISG433" s="230"/>
      <c r="ISH433" s="230"/>
      <c r="ISI433" s="230"/>
      <c r="ISJ433" s="230"/>
      <c r="ISK433" s="230"/>
      <c r="ISL433" s="230"/>
      <c r="ISM433" s="230"/>
      <c r="ISN433" s="230"/>
      <c r="ISO433" s="230"/>
      <c r="ISP433" s="230"/>
      <c r="ISQ433" s="230"/>
      <c r="ISR433" s="230"/>
      <c r="ISS433" s="230"/>
      <c r="IST433" s="230"/>
      <c r="ISU433" s="230"/>
      <c r="ISV433" s="230"/>
      <c r="ISW433" s="230"/>
      <c r="ISX433" s="230"/>
      <c r="ISY433" s="230"/>
      <c r="ISZ433" s="230"/>
      <c r="ITA433" s="230"/>
      <c r="ITB433" s="230"/>
      <c r="ITC433" s="230"/>
      <c r="ITD433" s="230"/>
      <c r="ITE433" s="230"/>
      <c r="ITF433" s="230"/>
      <c r="ITG433" s="230"/>
      <c r="ITH433" s="230"/>
      <c r="ITI433" s="230"/>
      <c r="ITJ433" s="230"/>
      <c r="ITK433" s="230"/>
      <c r="ITL433" s="230"/>
      <c r="ITM433" s="230"/>
      <c r="ITN433" s="230"/>
      <c r="ITO433" s="230"/>
      <c r="ITP433" s="230"/>
      <c r="ITQ433" s="230"/>
      <c r="ITR433" s="230"/>
      <c r="ITS433" s="230"/>
      <c r="ITT433" s="230"/>
      <c r="ITU433" s="230"/>
      <c r="ITV433" s="230"/>
      <c r="ITW433" s="230"/>
      <c r="ITX433" s="230"/>
      <c r="ITY433" s="230"/>
      <c r="ITZ433" s="230"/>
      <c r="IUA433" s="230"/>
      <c r="IUB433" s="230"/>
      <c r="IUC433" s="230"/>
      <c r="IUD433" s="230"/>
      <c r="IUE433" s="230"/>
      <c r="IUF433" s="230"/>
      <c r="IUG433" s="230"/>
      <c r="IUH433" s="230"/>
      <c r="IUI433" s="230"/>
      <c r="IUJ433" s="230"/>
      <c r="IUK433" s="230"/>
      <c r="IUL433" s="230"/>
      <c r="IUM433" s="230"/>
      <c r="IUN433" s="230"/>
      <c r="IUO433" s="230"/>
      <c r="IUP433" s="230"/>
      <c r="IUQ433" s="230"/>
      <c r="IUR433" s="230"/>
      <c r="IUS433" s="230"/>
      <c r="IUT433" s="230"/>
      <c r="IUU433" s="230"/>
      <c r="IUV433" s="230"/>
      <c r="IUW433" s="230"/>
      <c r="IUX433" s="230"/>
      <c r="IUY433" s="230"/>
      <c r="IUZ433" s="230"/>
      <c r="IVA433" s="230"/>
      <c r="IVB433" s="230"/>
      <c r="IVC433" s="230"/>
      <c r="IVD433" s="230"/>
      <c r="IVE433" s="230"/>
      <c r="IVF433" s="230"/>
      <c r="IVG433" s="230"/>
      <c r="IVH433" s="230"/>
      <c r="IVI433" s="230"/>
      <c r="IVJ433" s="230"/>
      <c r="IVK433" s="230"/>
      <c r="IVL433" s="230"/>
      <c r="IVM433" s="230"/>
      <c r="IVN433" s="230"/>
      <c r="IVO433" s="230"/>
      <c r="IVP433" s="230"/>
      <c r="IVQ433" s="230"/>
      <c r="IVR433" s="230"/>
      <c r="IVS433" s="230"/>
      <c r="IVT433" s="230"/>
      <c r="IVU433" s="230"/>
      <c r="IVV433" s="230"/>
      <c r="IVW433" s="230"/>
      <c r="IVX433" s="230"/>
      <c r="IVY433" s="230"/>
      <c r="IVZ433" s="230"/>
      <c r="IWA433" s="230"/>
      <c r="IWB433" s="230"/>
      <c r="IWC433" s="230"/>
      <c r="IWD433" s="230"/>
      <c r="IWE433" s="230"/>
      <c r="IWF433" s="230"/>
      <c r="IWG433" s="230"/>
      <c r="IWH433" s="230"/>
      <c r="IWI433" s="230"/>
      <c r="IWJ433" s="230"/>
      <c r="IWK433" s="230"/>
      <c r="IWL433" s="230"/>
      <c r="IWM433" s="230"/>
      <c r="IWN433" s="230"/>
      <c r="IWO433" s="230"/>
      <c r="IWP433" s="230"/>
      <c r="IWQ433" s="230"/>
      <c r="IWR433" s="230"/>
      <c r="IWS433" s="230"/>
      <c r="IWT433" s="230"/>
      <c r="IWU433" s="230"/>
      <c r="IWV433" s="230"/>
      <c r="IWW433" s="230"/>
      <c r="IWX433" s="230"/>
      <c r="IWY433" s="230"/>
      <c r="IWZ433" s="230"/>
      <c r="IXA433" s="230"/>
      <c r="IXB433" s="230"/>
      <c r="IXC433" s="230"/>
      <c r="IXD433" s="230"/>
      <c r="IXE433" s="230"/>
      <c r="IXF433" s="230"/>
      <c r="IXG433" s="230"/>
      <c r="IXH433" s="230"/>
      <c r="IXI433" s="230"/>
      <c r="IXJ433" s="230"/>
      <c r="IXK433" s="230"/>
      <c r="IXL433" s="230"/>
      <c r="IXM433" s="230"/>
      <c r="IXN433" s="230"/>
      <c r="IXO433" s="230"/>
      <c r="IXP433" s="230"/>
      <c r="IXQ433" s="230"/>
      <c r="IXR433" s="230"/>
      <c r="IXS433" s="230"/>
      <c r="IXT433" s="230"/>
      <c r="IXU433" s="230"/>
      <c r="IXV433" s="230"/>
      <c r="IXW433" s="230"/>
      <c r="IXX433" s="230"/>
      <c r="IXY433" s="230"/>
      <c r="IXZ433" s="230"/>
      <c r="IYA433" s="230"/>
      <c r="IYB433" s="230"/>
      <c r="IYC433" s="230"/>
      <c r="IYD433" s="230"/>
      <c r="IYE433" s="230"/>
      <c r="IYF433" s="230"/>
      <c r="IYG433" s="230"/>
      <c r="IYH433" s="230"/>
      <c r="IYI433" s="230"/>
      <c r="IYJ433" s="230"/>
      <c r="IYK433" s="230"/>
      <c r="IYL433" s="230"/>
      <c r="IYM433" s="230"/>
      <c r="IYN433" s="230"/>
      <c r="IYO433" s="230"/>
      <c r="IYP433" s="230"/>
      <c r="IYQ433" s="230"/>
      <c r="IYR433" s="230"/>
      <c r="IYS433" s="230"/>
      <c r="IYT433" s="230"/>
      <c r="IYU433" s="230"/>
      <c r="IYV433" s="230"/>
      <c r="IYW433" s="230"/>
      <c r="IYX433" s="230"/>
      <c r="IYY433" s="230"/>
      <c r="IYZ433" s="230"/>
      <c r="IZA433" s="230"/>
      <c r="IZB433" s="230"/>
      <c r="IZC433" s="230"/>
      <c r="IZD433" s="230"/>
      <c r="IZE433" s="230"/>
      <c r="IZF433" s="230"/>
      <c r="IZG433" s="230"/>
      <c r="IZH433" s="230"/>
      <c r="IZI433" s="230"/>
      <c r="IZJ433" s="230"/>
      <c r="IZK433" s="230"/>
      <c r="IZL433" s="230"/>
      <c r="IZM433" s="230"/>
      <c r="IZN433" s="230"/>
      <c r="IZO433" s="230"/>
      <c r="IZP433" s="230"/>
      <c r="IZQ433" s="230"/>
      <c r="IZR433" s="230"/>
      <c r="IZS433" s="230"/>
      <c r="IZT433" s="230"/>
      <c r="IZU433" s="230"/>
      <c r="IZV433" s="230"/>
      <c r="IZW433" s="230"/>
      <c r="IZX433" s="230"/>
      <c r="IZY433" s="230"/>
      <c r="IZZ433" s="230"/>
      <c r="JAA433" s="230"/>
      <c r="JAB433" s="230"/>
      <c r="JAC433" s="230"/>
      <c r="JAD433" s="230"/>
      <c r="JAE433" s="230"/>
      <c r="JAF433" s="230"/>
      <c r="JAG433" s="230"/>
      <c r="JAH433" s="230"/>
      <c r="JAI433" s="230"/>
      <c r="JAJ433" s="230"/>
      <c r="JAK433" s="230"/>
      <c r="JAL433" s="230"/>
      <c r="JAM433" s="230"/>
      <c r="JAN433" s="230"/>
      <c r="JAO433" s="230"/>
      <c r="JAP433" s="230"/>
      <c r="JAQ433" s="230"/>
      <c r="JAR433" s="230"/>
      <c r="JAS433" s="230"/>
      <c r="JAT433" s="230"/>
      <c r="JAU433" s="230"/>
      <c r="JAV433" s="230"/>
      <c r="JAW433" s="230"/>
      <c r="JAX433" s="230"/>
      <c r="JAY433" s="230"/>
      <c r="JAZ433" s="230"/>
      <c r="JBA433" s="230"/>
      <c r="JBB433" s="230"/>
      <c r="JBC433" s="230"/>
      <c r="JBD433" s="230"/>
      <c r="JBE433" s="230"/>
      <c r="JBF433" s="230"/>
      <c r="JBG433" s="230"/>
      <c r="JBH433" s="230"/>
      <c r="JBI433" s="230"/>
      <c r="JBJ433" s="230"/>
      <c r="JBK433" s="230"/>
      <c r="JBL433" s="230"/>
      <c r="JBM433" s="230"/>
      <c r="JBN433" s="230"/>
      <c r="JBO433" s="230"/>
      <c r="JBP433" s="230"/>
      <c r="JBQ433" s="230"/>
      <c r="JBR433" s="230"/>
      <c r="JBS433" s="230"/>
      <c r="JBT433" s="230"/>
      <c r="JBU433" s="230"/>
      <c r="JBV433" s="230"/>
      <c r="JBW433" s="230"/>
      <c r="JBX433" s="230"/>
      <c r="JBY433" s="230"/>
      <c r="JBZ433" s="230"/>
      <c r="JCA433" s="230"/>
      <c r="JCB433" s="230"/>
      <c r="JCC433" s="230"/>
      <c r="JCD433" s="230"/>
      <c r="JCE433" s="230"/>
      <c r="JCF433" s="230"/>
      <c r="JCG433" s="230"/>
      <c r="JCH433" s="230"/>
      <c r="JCI433" s="230"/>
      <c r="JCJ433" s="230"/>
      <c r="JCK433" s="230"/>
      <c r="JCL433" s="230"/>
      <c r="JCM433" s="230"/>
      <c r="JCN433" s="230"/>
      <c r="JCO433" s="230"/>
      <c r="JCP433" s="230"/>
      <c r="JCQ433" s="230"/>
      <c r="JCR433" s="230"/>
      <c r="JCS433" s="230"/>
      <c r="JCT433" s="230"/>
      <c r="JCU433" s="230"/>
      <c r="JCV433" s="230"/>
      <c r="JCW433" s="230"/>
      <c r="JCX433" s="230"/>
      <c r="JCY433" s="230"/>
      <c r="JCZ433" s="230"/>
      <c r="JDA433" s="230"/>
      <c r="JDB433" s="230"/>
      <c r="JDC433" s="230"/>
      <c r="JDD433" s="230"/>
      <c r="JDE433" s="230"/>
      <c r="JDF433" s="230"/>
      <c r="JDG433" s="230"/>
      <c r="JDH433" s="230"/>
      <c r="JDI433" s="230"/>
      <c r="JDJ433" s="230"/>
      <c r="JDK433" s="230"/>
      <c r="JDL433" s="230"/>
      <c r="JDM433" s="230"/>
      <c r="JDN433" s="230"/>
      <c r="JDO433" s="230"/>
      <c r="JDP433" s="230"/>
      <c r="JDQ433" s="230"/>
      <c r="JDR433" s="230"/>
      <c r="JDS433" s="230"/>
      <c r="JDT433" s="230"/>
      <c r="JDU433" s="230"/>
      <c r="JDV433" s="230"/>
      <c r="JDW433" s="230"/>
      <c r="JDX433" s="230"/>
      <c r="JDY433" s="230"/>
      <c r="JDZ433" s="230"/>
      <c r="JEA433" s="230"/>
      <c r="JEB433" s="230"/>
      <c r="JEC433" s="230"/>
      <c r="JED433" s="230"/>
      <c r="JEE433" s="230"/>
      <c r="JEF433" s="230"/>
      <c r="JEG433" s="230"/>
      <c r="JEH433" s="230"/>
      <c r="JEI433" s="230"/>
      <c r="JEJ433" s="230"/>
      <c r="JEK433" s="230"/>
      <c r="JEL433" s="230"/>
      <c r="JEM433" s="230"/>
      <c r="JEN433" s="230"/>
      <c r="JEO433" s="230"/>
      <c r="JEP433" s="230"/>
      <c r="JEQ433" s="230"/>
      <c r="JER433" s="230"/>
      <c r="JES433" s="230"/>
      <c r="JET433" s="230"/>
      <c r="JEU433" s="230"/>
      <c r="JEV433" s="230"/>
      <c r="JEW433" s="230"/>
      <c r="JEX433" s="230"/>
      <c r="JEY433" s="230"/>
      <c r="JEZ433" s="230"/>
      <c r="JFA433" s="230"/>
      <c r="JFB433" s="230"/>
      <c r="JFC433" s="230"/>
      <c r="JFD433" s="230"/>
      <c r="JFE433" s="230"/>
      <c r="JFF433" s="230"/>
      <c r="JFG433" s="230"/>
      <c r="JFH433" s="230"/>
      <c r="JFI433" s="230"/>
      <c r="JFJ433" s="230"/>
      <c r="JFK433" s="230"/>
      <c r="JFL433" s="230"/>
      <c r="JFM433" s="230"/>
      <c r="JFN433" s="230"/>
      <c r="JFO433" s="230"/>
      <c r="JFP433" s="230"/>
      <c r="JFQ433" s="230"/>
      <c r="JFR433" s="230"/>
      <c r="JFS433" s="230"/>
      <c r="JFT433" s="230"/>
      <c r="JFU433" s="230"/>
      <c r="JFV433" s="230"/>
      <c r="JFW433" s="230"/>
      <c r="JFX433" s="230"/>
      <c r="JFY433" s="230"/>
      <c r="JFZ433" s="230"/>
      <c r="JGA433" s="230"/>
      <c r="JGB433" s="230"/>
      <c r="JGC433" s="230"/>
      <c r="JGD433" s="230"/>
      <c r="JGE433" s="230"/>
      <c r="JGF433" s="230"/>
      <c r="JGG433" s="230"/>
      <c r="JGH433" s="230"/>
      <c r="JGI433" s="230"/>
      <c r="JGJ433" s="230"/>
      <c r="JGK433" s="230"/>
      <c r="JGL433" s="230"/>
      <c r="JGM433" s="230"/>
      <c r="JGN433" s="230"/>
      <c r="JGO433" s="230"/>
      <c r="JGP433" s="230"/>
      <c r="JGQ433" s="230"/>
      <c r="JGR433" s="230"/>
      <c r="JGS433" s="230"/>
      <c r="JGT433" s="230"/>
      <c r="JGU433" s="230"/>
      <c r="JGV433" s="230"/>
      <c r="JGW433" s="230"/>
      <c r="JGX433" s="230"/>
      <c r="JGY433" s="230"/>
      <c r="JGZ433" s="230"/>
      <c r="JHA433" s="230"/>
      <c r="JHB433" s="230"/>
      <c r="JHC433" s="230"/>
      <c r="JHD433" s="230"/>
      <c r="JHE433" s="230"/>
      <c r="JHF433" s="230"/>
      <c r="JHG433" s="230"/>
      <c r="JHH433" s="230"/>
      <c r="JHI433" s="230"/>
      <c r="JHJ433" s="230"/>
      <c r="JHK433" s="230"/>
      <c r="JHL433" s="230"/>
      <c r="JHM433" s="230"/>
      <c r="JHN433" s="230"/>
      <c r="JHO433" s="230"/>
      <c r="JHP433" s="230"/>
      <c r="JHQ433" s="230"/>
      <c r="JHR433" s="230"/>
      <c r="JHS433" s="230"/>
      <c r="JHT433" s="230"/>
      <c r="JHU433" s="230"/>
      <c r="JHV433" s="230"/>
      <c r="JHW433" s="230"/>
      <c r="JHX433" s="230"/>
      <c r="JHY433" s="230"/>
      <c r="JHZ433" s="230"/>
      <c r="JIA433" s="230"/>
      <c r="JIB433" s="230"/>
      <c r="JIC433" s="230"/>
      <c r="JID433" s="230"/>
      <c r="JIE433" s="230"/>
      <c r="JIF433" s="230"/>
      <c r="JIG433" s="230"/>
      <c r="JIH433" s="230"/>
      <c r="JII433" s="230"/>
      <c r="JIJ433" s="230"/>
      <c r="JIK433" s="230"/>
      <c r="JIL433" s="230"/>
      <c r="JIM433" s="230"/>
      <c r="JIN433" s="230"/>
      <c r="JIO433" s="230"/>
      <c r="JIP433" s="230"/>
      <c r="JIQ433" s="230"/>
      <c r="JIR433" s="230"/>
      <c r="JIS433" s="230"/>
      <c r="JIT433" s="230"/>
      <c r="JIU433" s="230"/>
      <c r="JIV433" s="230"/>
      <c r="JIW433" s="230"/>
      <c r="JIX433" s="230"/>
      <c r="JIY433" s="230"/>
      <c r="JIZ433" s="230"/>
      <c r="JJA433" s="230"/>
      <c r="JJB433" s="230"/>
      <c r="JJC433" s="230"/>
      <c r="JJD433" s="230"/>
      <c r="JJE433" s="230"/>
      <c r="JJF433" s="230"/>
      <c r="JJG433" s="230"/>
      <c r="JJH433" s="230"/>
      <c r="JJI433" s="230"/>
      <c r="JJJ433" s="230"/>
      <c r="JJK433" s="230"/>
      <c r="JJL433" s="230"/>
      <c r="JJM433" s="230"/>
      <c r="JJN433" s="230"/>
      <c r="JJO433" s="230"/>
      <c r="JJP433" s="230"/>
      <c r="JJQ433" s="230"/>
      <c r="JJR433" s="230"/>
      <c r="JJS433" s="230"/>
      <c r="JJT433" s="230"/>
      <c r="JJU433" s="230"/>
      <c r="JJV433" s="230"/>
      <c r="JJW433" s="230"/>
      <c r="JJX433" s="230"/>
      <c r="JJY433" s="230"/>
      <c r="JJZ433" s="230"/>
      <c r="JKA433" s="230"/>
      <c r="JKB433" s="230"/>
      <c r="JKC433" s="230"/>
      <c r="JKD433" s="230"/>
      <c r="JKE433" s="230"/>
      <c r="JKF433" s="230"/>
      <c r="JKG433" s="230"/>
      <c r="JKH433" s="230"/>
      <c r="JKI433" s="230"/>
      <c r="JKJ433" s="230"/>
      <c r="JKK433" s="230"/>
      <c r="JKL433" s="230"/>
      <c r="JKM433" s="230"/>
      <c r="JKN433" s="230"/>
      <c r="JKO433" s="230"/>
      <c r="JKP433" s="230"/>
      <c r="JKQ433" s="230"/>
      <c r="JKR433" s="230"/>
      <c r="JKS433" s="230"/>
      <c r="JKT433" s="230"/>
      <c r="JKU433" s="230"/>
      <c r="JKV433" s="230"/>
      <c r="JKW433" s="230"/>
      <c r="JKX433" s="230"/>
      <c r="JKY433" s="230"/>
      <c r="JKZ433" s="230"/>
      <c r="JLA433" s="230"/>
      <c r="JLB433" s="230"/>
      <c r="JLC433" s="230"/>
      <c r="JLD433" s="230"/>
      <c r="JLE433" s="230"/>
      <c r="JLF433" s="230"/>
      <c r="JLG433" s="230"/>
      <c r="JLH433" s="230"/>
      <c r="JLI433" s="230"/>
      <c r="JLJ433" s="230"/>
      <c r="JLK433" s="230"/>
      <c r="JLL433" s="230"/>
      <c r="JLM433" s="230"/>
      <c r="JLN433" s="230"/>
      <c r="JLO433" s="230"/>
      <c r="JLP433" s="230"/>
      <c r="JLQ433" s="230"/>
      <c r="JLR433" s="230"/>
      <c r="JLS433" s="230"/>
      <c r="JLT433" s="230"/>
      <c r="JLU433" s="230"/>
      <c r="JLV433" s="230"/>
      <c r="JLW433" s="230"/>
      <c r="JLX433" s="230"/>
      <c r="JLY433" s="230"/>
      <c r="JLZ433" s="230"/>
      <c r="JMA433" s="230"/>
      <c r="JMB433" s="230"/>
      <c r="JMC433" s="230"/>
      <c r="JMD433" s="230"/>
      <c r="JME433" s="230"/>
      <c r="JMF433" s="230"/>
      <c r="JMG433" s="230"/>
      <c r="JMH433" s="230"/>
      <c r="JMI433" s="230"/>
      <c r="JMJ433" s="230"/>
      <c r="JMK433" s="230"/>
      <c r="JML433" s="230"/>
      <c r="JMM433" s="230"/>
      <c r="JMN433" s="230"/>
      <c r="JMO433" s="230"/>
      <c r="JMP433" s="230"/>
      <c r="JMQ433" s="230"/>
      <c r="JMR433" s="230"/>
      <c r="JMS433" s="230"/>
      <c r="JMT433" s="230"/>
      <c r="JMU433" s="230"/>
      <c r="JMV433" s="230"/>
      <c r="JMW433" s="230"/>
      <c r="JMX433" s="230"/>
      <c r="JMY433" s="230"/>
      <c r="JMZ433" s="230"/>
      <c r="JNA433" s="230"/>
      <c r="JNB433" s="230"/>
      <c r="JNC433" s="230"/>
      <c r="JND433" s="230"/>
      <c r="JNE433" s="230"/>
      <c r="JNF433" s="230"/>
      <c r="JNG433" s="230"/>
      <c r="JNH433" s="230"/>
      <c r="JNI433" s="230"/>
      <c r="JNJ433" s="230"/>
      <c r="JNK433" s="230"/>
      <c r="JNL433" s="230"/>
      <c r="JNM433" s="230"/>
      <c r="JNN433" s="230"/>
      <c r="JNO433" s="230"/>
      <c r="JNP433" s="230"/>
      <c r="JNQ433" s="230"/>
      <c r="JNR433" s="230"/>
      <c r="JNS433" s="230"/>
      <c r="JNT433" s="230"/>
      <c r="JNU433" s="230"/>
      <c r="JNV433" s="230"/>
      <c r="JNW433" s="230"/>
      <c r="JNX433" s="230"/>
      <c r="JNY433" s="230"/>
      <c r="JNZ433" s="230"/>
      <c r="JOA433" s="230"/>
      <c r="JOB433" s="230"/>
      <c r="JOC433" s="230"/>
      <c r="JOD433" s="230"/>
      <c r="JOE433" s="230"/>
      <c r="JOF433" s="230"/>
      <c r="JOG433" s="230"/>
      <c r="JOH433" s="230"/>
      <c r="JOI433" s="230"/>
      <c r="JOJ433" s="230"/>
      <c r="JOK433" s="230"/>
      <c r="JOL433" s="230"/>
      <c r="JOM433" s="230"/>
      <c r="JON433" s="230"/>
      <c r="JOO433" s="230"/>
      <c r="JOP433" s="230"/>
      <c r="JOQ433" s="230"/>
      <c r="JOR433" s="230"/>
      <c r="JOS433" s="230"/>
      <c r="JOT433" s="230"/>
      <c r="JOU433" s="230"/>
      <c r="JOV433" s="230"/>
      <c r="JOW433" s="230"/>
      <c r="JOX433" s="230"/>
      <c r="JOY433" s="230"/>
      <c r="JOZ433" s="230"/>
      <c r="JPA433" s="230"/>
      <c r="JPB433" s="230"/>
      <c r="JPC433" s="230"/>
      <c r="JPD433" s="230"/>
      <c r="JPE433" s="230"/>
      <c r="JPF433" s="230"/>
      <c r="JPG433" s="230"/>
      <c r="JPH433" s="230"/>
      <c r="JPI433" s="230"/>
      <c r="JPJ433" s="230"/>
      <c r="JPK433" s="230"/>
      <c r="JPL433" s="230"/>
      <c r="JPM433" s="230"/>
      <c r="JPN433" s="230"/>
      <c r="JPO433" s="230"/>
      <c r="JPP433" s="230"/>
      <c r="JPQ433" s="230"/>
      <c r="JPR433" s="230"/>
      <c r="JPS433" s="230"/>
      <c r="JPT433" s="230"/>
      <c r="JPU433" s="230"/>
      <c r="JPV433" s="230"/>
      <c r="JPW433" s="230"/>
      <c r="JPX433" s="230"/>
      <c r="JPY433" s="230"/>
      <c r="JPZ433" s="230"/>
      <c r="JQA433" s="230"/>
      <c r="JQB433" s="230"/>
      <c r="JQC433" s="230"/>
      <c r="JQD433" s="230"/>
      <c r="JQE433" s="230"/>
      <c r="JQF433" s="230"/>
      <c r="JQG433" s="230"/>
      <c r="JQH433" s="230"/>
      <c r="JQI433" s="230"/>
      <c r="JQJ433" s="230"/>
      <c r="JQK433" s="230"/>
      <c r="JQL433" s="230"/>
      <c r="JQM433" s="230"/>
      <c r="JQN433" s="230"/>
      <c r="JQO433" s="230"/>
      <c r="JQP433" s="230"/>
      <c r="JQQ433" s="230"/>
      <c r="JQR433" s="230"/>
      <c r="JQS433" s="230"/>
      <c r="JQT433" s="230"/>
      <c r="JQU433" s="230"/>
      <c r="JQV433" s="230"/>
      <c r="JQW433" s="230"/>
      <c r="JQX433" s="230"/>
      <c r="JQY433" s="230"/>
      <c r="JQZ433" s="230"/>
      <c r="JRA433" s="230"/>
      <c r="JRB433" s="230"/>
      <c r="JRC433" s="230"/>
      <c r="JRD433" s="230"/>
      <c r="JRE433" s="230"/>
      <c r="JRF433" s="230"/>
      <c r="JRG433" s="230"/>
      <c r="JRH433" s="230"/>
      <c r="JRI433" s="230"/>
      <c r="JRJ433" s="230"/>
      <c r="JRK433" s="230"/>
      <c r="JRL433" s="230"/>
      <c r="JRM433" s="230"/>
      <c r="JRN433" s="230"/>
      <c r="JRO433" s="230"/>
      <c r="JRP433" s="230"/>
      <c r="JRQ433" s="230"/>
      <c r="JRR433" s="230"/>
      <c r="JRS433" s="230"/>
      <c r="JRT433" s="230"/>
      <c r="JRU433" s="230"/>
      <c r="JRV433" s="230"/>
      <c r="JRW433" s="230"/>
      <c r="JRX433" s="230"/>
      <c r="JRY433" s="230"/>
      <c r="JRZ433" s="230"/>
      <c r="JSA433" s="230"/>
      <c r="JSB433" s="230"/>
      <c r="JSC433" s="230"/>
      <c r="JSD433" s="230"/>
      <c r="JSE433" s="230"/>
      <c r="JSF433" s="230"/>
      <c r="JSG433" s="230"/>
      <c r="JSH433" s="230"/>
      <c r="JSI433" s="230"/>
      <c r="JSJ433" s="230"/>
      <c r="JSK433" s="230"/>
      <c r="JSL433" s="230"/>
      <c r="JSM433" s="230"/>
      <c r="JSN433" s="230"/>
      <c r="JSO433" s="230"/>
      <c r="JSP433" s="230"/>
      <c r="JSQ433" s="230"/>
      <c r="JSR433" s="230"/>
      <c r="JSS433" s="230"/>
      <c r="JST433" s="230"/>
      <c r="JSU433" s="230"/>
      <c r="JSV433" s="230"/>
      <c r="JSW433" s="230"/>
      <c r="JSX433" s="230"/>
      <c r="JSY433" s="230"/>
      <c r="JSZ433" s="230"/>
      <c r="JTA433" s="230"/>
      <c r="JTB433" s="230"/>
      <c r="JTC433" s="230"/>
      <c r="JTD433" s="230"/>
      <c r="JTE433" s="230"/>
      <c r="JTF433" s="230"/>
      <c r="JTG433" s="230"/>
      <c r="JTH433" s="230"/>
      <c r="JTI433" s="230"/>
      <c r="JTJ433" s="230"/>
      <c r="JTK433" s="230"/>
      <c r="JTL433" s="230"/>
      <c r="JTM433" s="230"/>
      <c r="JTN433" s="230"/>
      <c r="JTO433" s="230"/>
      <c r="JTP433" s="230"/>
      <c r="JTQ433" s="230"/>
      <c r="JTR433" s="230"/>
      <c r="JTS433" s="230"/>
      <c r="JTT433" s="230"/>
      <c r="JTU433" s="230"/>
      <c r="JTV433" s="230"/>
      <c r="JTW433" s="230"/>
      <c r="JTX433" s="230"/>
      <c r="JTY433" s="230"/>
      <c r="JTZ433" s="230"/>
      <c r="JUA433" s="230"/>
      <c r="JUB433" s="230"/>
      <c r="JUC433" s="230"/>
      <c r="JUD433" s="230"/>
      <c r="JUE433" s="230"/>
      <c r="JUF433" s="230"/>
      <c r="JUG433" s="230"/>
      <c r="JUH433" s="230"/>
      <c r="JUI433" s="230"/>
      <c r="JUJ433" s="230"/>
      <c r="JUK433" s="230"/>
      <c r="JUL433" s="230"/>
      <c r="JUM433" s="230"/>
      <c r="JUN433" s="230"/>
      <c r="JUO433" s="230"/>
      <c r="JUP433" s="230"/>
      <c r="JUQ433" s="230"/>
      <c r="JUR433" s="230"/>
      <c r="JUS433" s="230"/>
      <c r="JUT433" s="230"/>
      <c r="JUU433" s="230"/>
      <c r="JUV433" s="230"/>
      <c r="JUW433" s="230"/>
      <c r="JUX433" s="230"/>
      <c r="JUY433" s="230"/>
      <c r="JUZ433" s="230"/>
      <c r="JVA433" s="230"/>
      <c r="JVB433" s="230"/>
      <c r="JVC433" s="230"/>
      <c r="JVD433" s="230"/>
      <c r="JVE433" s="230"/>
      <c r="JVF433" s="230"/>
      <c r="JVG433" s="230"/>
      <c r="JVH433" s="230"/>
      <c r="JVI433" s="230"/>
      <c r="JVJ433" s="230"/>
      <c r="JVK433" s="230"/>
      <c r="JVL433" s="230"/>
      <c r="JVM433" s="230"/>
      <c r="JVN433" s="230"/>
      <c r="JVO433" s="230"/>
      <c r="JVP433" s="230"/>
      <c r="JVQ433" s="230"/>
      <c r="JVR433" s="230"/>
      <c r="JVS433" s="230"/>
      <c r="JVT433" s="230"/>
      <c r="JVU433" s="230"/>
      <c r="JVV433" s="230"/>
      <c r="JVW433" s="230"/>
      <c r="JVX433" s="230"/>
      <c r="JVY433" s="230"/>
      <c r="JVZ433" s="230"/>
      <c r="JWA433" s="230"/>
      <c r="JWB433" s="230"/>
      <c r="JWC433" s="230"/>
      <c r="JWD433" s="230"/>
      <c r="JWE433" s="230"/>
      <c r="JWF433" s="230"/>
      <c r="JWG433" s="230"/>
      <c r="JWH433" s="230"/>
      <c r="JWI433" s="230"/>
      <c r="JWJ433" s="230"/>
      <c r="JWK433" s="230"/>
      <c r="JWL433" s="230"/>
      <c r="JWM433" s="230"/>
      <c r="JWN433" s="230"/>
      <c r="JWO433" s="230"/>
      <c r="JWP433" s="230"/>
      <c r="JWQ433" s="230"/>
      <c r="JWR433" s="230"/>
      <c r="JWS433" s="230"/>
      <c r="JWT433" s="230"/>
      <c r="JWU433" s="230"/>
      <c r="JWV433" s="230"/>
      <c r="JWW433" s="230"/>
      <c r="JWX433" s="230"/>
      <c r="JWY433" s="230"/>
      <c r="JWZ433" s="230"/>
      <c r="JXA433" s="230"/>
      <c r="JXB433" s="230"/>
      <c r="JXC433" s="230"/>
      <c r="JXD433" s="230"/>
      <c r="JXE433" s="230"/>
      <c r="JXF433" s="230"/>
      <c r="JXG433" s="230"/>
      <c r="JXH433" s="230"/>
      <c r="JXI433" s="230"/>
      <c r="JXJ433" s="230"/>
      <c r="JXK433" s="230"/>
      <c r="JXL433" s="230"/>
      <c r="JXM433" s="230"/>
      <c r="JXN433" s="230"/>
      <c r="JXO433" s="230"/>
      <c r="JXP433" s="230"/>
      <c r="JXQ433" s="230"/>
      <c r="JXR433" s="230"/>
      <c r="JXS433" s="230"/>
      <c r="JXT433" s="230"/>
      <c r="JXU433" s="230"/>
      <c r="JXV433" s="230"/>
      <c r="JXW433" s="230"/>
      <c r="JXX433" s="230"/>
      <c r="JXY433" s="230"/>
      <c r="JXZ433" s="230"/>
      <c r="JYA433" s="230"/>
      <c r="JYB433" s="230"/>
      <c r="JYC433" s="230"/>
      <c r="JYD433" s="230"/>
      <c r="JYE433" s="230"/>
      <c r="JYF433" s="230"/>
      <c r="JYG433" s="230"/>
      <c r="JYH433" s="230"/>
      <c r="JYI433" s="230"/>
      <c r="JYJ433" s="230"/>
      <c r="JYK433" s="230"/>
      <c r="JYL433" s="230"/>
      <c r="JYM433" s="230"/>
      <c r="JYN433" s="230"/>
      <c r="JYO433" s="230"/>
      <c r="JYP433" s="230"/>
      <c r="JYQ433" s="230"/>
      <c r="JYR433" s="230"/>
      <c r="JYS433" s="230"/>
      <c r="JYT433" s="230"/>
      <c r="JYU433" s="230"/>
      <c r="JYV433" s="230"/>
      <c r="JYW433" s="230"/>
      <c r="JYX433" s="230"/>
      <c r="JYY433" s="230"/>
      <c r="JYZ433" s="230"/>
      <c r="JZA433" s="230"/>
      <c r="JZB433" s="230"/>
      <c r="JZC433" s="230"/>
      <c r="JZD433" s="230"/>
      <c r="JZE433" s="230"/>
      <c r="JZF433" s="230"/>
      <c r="JZG433" s="230"/>
      <c r="JZH433" s="230"/>
      <c r="JZI433" s="230"/>
      <c r="JZJ433" s="230"/>
      <c r="JZK433" s="230"/>
      <c r="JZL433" s="230"/>
      <c r="JZM433" s="230"/>
      <c r="JZN433" s="230"/>
      <c r="JZO433" s="230"/>
      <c r="JZP433" s="230"/>
      <c r="JZQ433" s="230"/>
      <c r="JZR433" s="230"/>
      <c r="JZS433" s="230"/>
      <c r="JZT433" s="230"/>
      <c r="JZU433" s="230"/>
      <c r="JZV433" s="230"/>
      <c r="JZW433" s="230"/>
      <c r="JZX433" s="230"/>
      <c r="JZY433" s="230"/>
      <c r="JZZ433" s="230"/>
      <c r="KAA433" s="230"/>
      <c r="KAB433" s="230"/>
      <c r="KAC433" s="230"/>
      <c r="KAD433" s="230"/>
      <c r="KAE433" s="230"/>
      <c r="KAF433" s="230"/>
      <c r="KAG433" s="230"/>
      <c r="KAH433" s="230"/>
      <c r="KAI433" s="230"/>
      <c r="KAJ433" s="230"/>
      <c r="KAK433" s="230"/>
      <c r="KAL433" s="230"/>
      <c r="KAM433" s="230"/>
      <c r="KAN433" s="230"/>
      <c r="KAO433" s="230"/>
      <c r="KAP433" s="230"/>
      <c r="KAQ433" s="230"/>
      <c r="KAR433" s="230"/>
      <c r="KAS433" s="230"/>
      <c r="KAT433" s="230"/>
      <c r="KAU433" s="230"/>
      <c r="KAV433" s="230"/>
      <c r="KAW433" s="230"/>
      <c r="KAX433" s="230"/>
      <c r="KAY433" s="230"/>
      <c r="KAZ433" s="230"/>
      <c r="KBA433" s="230"/>
      <c r="KBB433" s="230"/>
      <c r="KBC433" s="230"/>
      <c r="KBD433" s="230"/>
      <c r="KBE433" s="230"/>
      <c r="KBF433" s="230"/>
      <c r="KBG433" s="230"/>
      <c r="KBH433" s="230"/>
      <c r="KBI433" s="230"/>
      <c r="KBJ433" s="230"/>
      <c r="KBK433" s="230"/>
      <c r="KBL433" s="230"/>
      <c r="KBM433" s="230"/>
      <c r="KBN433" s="230"/>
      <c r="KBO433" s="230"/>
      <c r="KBP433" s="230"/>
      <c r="KBQ433" s="230"/>
      <c r="KBR433" s="230"/>
      <c r="KBS433" s="230"/>
      <c r="KBT433" s="230"/>
      <c r="KBU433" s="230"/>
      <c r="KBV433" s="230"/>
      <c r="KBW433" s="230"/>
      <c r="KBX433" s="230"/>
      <c r="KBY433" s="230"/>
      <c r="KBZ433" s="230"/>
      <c r="KCA433" s="230"/>
      <c r="KCB433" s="230"/>
      <c r="KCC433" s="230"/>
      <c r="KCD433" s="230"/>
      <c r="KCE433" s="230"/>
      <c r="KCF433" s="230"/>
      <c r="KCG433" s="230"/>
      <c r="KCH433" s="230"/>
      <c r="KCI433" s="230"/>
      <c r="KCJ433" s="230"/>
      <c r="KCK433" s="230"/>
      <c r="KCL433" s="230"/>
      <c r="KCM433" s="230"/>
      <c r="KCN433" s="230"/>
      <c r="KCO433" s="230"/>
      <c r="KCP433" s="230"/>
      <c r="KCQ433" s="230"/>
      <c r="KCR433" s="230"/>
      <c r="KCS433" s="230"/>
      <c r="KCT433" s="230"/>
      <c r="KCU433" s="230"/>
      <c r="KCV433" s="230"/>
      <c r="KCW433" s="230"/>
      <c r="KCX433" s="230"/>
      <c r="KCY433" s="230"/>
      <c r="KCZ433" s="230"/>
      <c r="KDA433" s="230"/>
      <c r="KDB433" s="230"/>
      <c r="KDC433" s="230"/>
      <c r="KDD433" s="230"/>
      <c r="KDE433" s="230"/>
      <c r="KDF433" s="230"/>
      <c r="KDG433" s="230"/>
      <c r="KDH433" s="230"/>
      <c r="KDI433" s="230"/>
      <c r="KDJ433" s="230"/>
      <c r="KDK433" s="230"/>
      <c r="KDL433" s="230"/>
      <c r="KDM433" s="230"/>
      <c r="KDN433" s="230"/>
      <c r="KDO433" s="230"/>
      <c r="KDP433" s="230"/>
      <c r="KDQ433" s="230"/>
      <c r="KDR433" s="230"/>
      <c r="KDS433" s="230"/>
      <c r="KDT433" s="230"/>
      <c r="KDU433" s="230"/>
      <c r="KDV433" s="230"/>
      <c r="KDW433" s="230"/>
      <c r="KDX433" s="230"/>
      <c r="KDY433" s="230"/>
      <c r="KDZ433" s="230"/>
      <c r="KEA433" s="230"/>
      <c r="KEB433" s="230"/>
      <c r="KEC433" s="230"/>
      <c r="KED433" s="230"/>
      <c r="KEE433" s="230"/>
      <c r="KEF433" s="230"/>
      <c r="KEG433" s="230"/>
      <c r="KEH433" s="230"/>
      <c r="KEI433" s="230"/>
      <c r="KEJ433" s="230"/>
      <c r="KEK433" s="230"/>
      <c r="KEL433" s="230"/>
      <c r="KEM433" s="230"/>
      <c r="KEN433" s="230"/>
      <c r="KEO433" s="230"/>
      <c r="KEP433" s="230"/>
      <c r="KEQ433" s="230"/>
      <c r="KER433" s="230"/>
      <c r="KES433" s="230"/>
      <c r="KET433" s="230"/>
      <c r="KEU433" s="230"/>
      <c r="KEV433" s="230"/>
      <c r="KEW433" s="230"/>
      <c r="KEX433" s="230"/>
      <c r="KEY433" s="230"/>
      <c r="KEZ433" s="230"/>
      <c r="KFA433" s="230"/>
      <c r="KFB433" s="230"/>
      <c r="KFC433" s="230"/>
      <c r="KFD433" s="230"/>
      <c r="KFE433" s="230"/>
      <c r="KFF433" s="230"/>
      <c r="KFG433" s="230"/>
      <c r="KFH433" s="230"/>
      <c r="KFI433" s="230"/>
      <c r="KFJ433" s="230"/>
      <c r="KFK433" s="230"/>
      <c r="KFL433" s="230"/>
      <c r="KFM433" s="230"/>
      <c r="KFN433" s="230"/>
      <c r="KFO433" s="230"/>
      <c r="KFP433" s="230"/>
      <c r="KFQ433" s="230"/>
      <c r="KFR433" s="230"/>
      <c r="KFS433" s="230"/>
      <c r="KFT433" s="230"/>
      <c r="KFU433" s="230"/>
      <c r="KFV433" s="230"/>
      <c r="KFW433" s="230"/>
      <c r="KFX433" s="230"/>
      <c r="KFY433" s="230"/>
      <c r="KFZ433" s="230"/>
      <c r="KGA433" s="230"/>
      <c r="KGB433" s="230"/>
      <c r="KGC433" s="230"/>
      <c r="KGD433" s="230"/>
      <c r="KGE433" s="230"/>
      <c r="KGF433" s="230"/>
      <c r="KGG433" s="230"/>
      <c r="KGH433" s="230"/>
      <c r="KGI433" s="230"/>
      <c r="KGJ433" s="230"/>
      <c r="KGK433" s="230"/>
      <c r="KGL433" s="230"/>
      <c r="KGM433" s="230"/>
      <c r="KGN433" s="230"/>
      <c r="KGO433" s="230"/>
      <c r="KGP433" s="230"/>
      <c r="KGQ433" s="230"/>
      <c r="KGR433" s="230"/>
      <c r="KGS433" s="230"/>
      <c r="KGT433" s="230"/>
      <c r="KGU433" s="230"/>
      <c r="KGV433" s="230"/>
      <c r="KGW433" s="230"/>
      <c r="KGX433" s="230"/>
      <c r="KGY433" s="230"/>
      <c r="KGZ433" s="230"/>
      <c r="KHA433" s="230"/>
      <c r="KHB433" s="230"/>
      <c r="KHC433" s="230"/>
      <c r="KHD433" s="230"/>
      <c r="KHE433" s="230"/>
      <c r="KHF433" s="230"/>
      <c r="KHG433" s="230"/>
      <c r="KHH433" s="230"/>
      <c r="KHI433" s="230"/>
      <c r="KHJ433" s="230"/>
      <c r="KHK433" s="230"/>
      <c r="KHL433" s="230"/>
      <c r="KHM433" s="230"/>
      <c r="KHN433" s="230"/>
      <c r="KHO433" s="230"/>
      <c r="KHP433" s="230"/>
      <c r="KHQ433" s="230"/>
      <c r="KHR433" s="230"/>
      <c r="KHS433" s="230"/>
      <c r="KHT433" s="230"/>
      <c r="KHU433" s="230"/>
      <c r="KHV433" s="230"/>
      <c r="KHW433" s="230"/>
      <c r="KHX433" s="230"/>
      <c r="KHY433" s="230"/>
      <c r="KHZ433" s="230"/>
      <c r="KIA433" s="230"/>
      <c r="KIB433" s="230"/>
      <c r="KIC433" s="230"/>
      <c r="KID433" s="230"/>
      <c r="KIE433" s="230"/>
      <c r="KIF433" s="230"/>
      <c r="KIG433" s="230"/>
      <c r="KIH433" s="230"/>
      <c r="KII433" s="230"/>
      <c r="KIJ433" s="230"/>
      <c r="KIK433" s="230"/>
      <c r="KIL433" s="230"/>
      <c r="KIM433" s="230"/>
      <c r="KIN433" s="230"/>
      <c r="KIO433" s="230"/>
      <c r="KIP433" s="230"/>
      <c r="KIQ433" s="230"/>
      <c r="KIR433" s="230"/>
      <c r="KIS433" s="230"/>
      <c r="KIT433" s="230"/>
      <c r="KIU433" s="230"/>
      <c r="KIV433" s="230"/>
      <c r="KIW433" s="230"/>
      <c r="KIX433" s="230"/>
      <c r="KIY433" s="230"/>
      <c r="KIZ433" s="230"/>
      <c r="KJA433" s="230"/>
      <c r="KJB433" s="230"/>
      <c r="KJC433" s="230"/>
      <c r="KJD433" s="230"/>
      <c r="KJE433" s="230"/>
      <c r="KJF433" s="230"/>
      <c r="KJG433" s="230"/>
      <c r="KJH433" s="230"/>
      <c r="KJI433" s="230"/>
      <c r="KJJ433" s="230"/>
      <c r="KJK433" s="230"/>
      <c r="KJL433" s="230"/>
      <c r="KJM433" s="230"/>
      <c r="KJN433" s="230"/>
      <c r="KJO433" s="230"/>
      <c r="KJP433" s="230"/>
      <c r="KJQ433" s="230"/>
      <c r="KJR433" s="230"/>
      <c r="KJS433" s="230"/>
      <c r="KJT433" s="230"/>
      <c r="KJU433" s="230"/>
      <c r="KJV433" s="230"/>
      <c r="KJW433" s="230"/>
      <c r="KJX433" s="230"/>
      <c r="KJY433" s="230"/>
      <c r="KJZ433" s="230"/>
      <c r="KKA433" s="230"/>
      <c r="KKB433" s="230"/>
      <c r="KKC433" s="230"/>
      <c r="KKD433" s="230"/>
      <c r="KKE433" s="230"/>
      <c r="KKF433" s="230"/>
      <c r="KKG433" s="230"/>
      <c r="KKH433" s="230"/>
      <c r="KKI433" s="230"/>
      <c r="KKJ433" s="230"/>
      <c r="KKK433" s="230"/>
      <c r="KKL433" s="230"/>
      <c r="KKM433" s="230"/>
      <c r="KKN433" s="230"/>
      <c r="KKO433" s="230"/>
      <c r="KKP433" s="230"/>
      <c r="KKQ433" s="230"/>
      <c r="KKR433" s="230"/>
      <c r="KKS433" s="230"/>
      <c r="KKT433" s="230"/>
      <c r="KKU433" s="230"/>
      <c r="KKV433" s="230"/>
      <c r="KKW433" s="230"/>
      <c r="KKX433" s="230"/>
      <c r="KKY433" s="230"/>
      <c r="KKZ433" s="230"/>
      <c r="KLA433" s="230"/>
      <c r="KLB433" s="230"/>
      <c r="KLC433" s="230"/>
      <c r="KLD433" s="230"/>
      <c r="KLE433" s="230"/>
      <c r="KLF433" s="230"/>
      <c r="KLG433" s="230"/>
      <c r="KLH433" s="230"/>
      <c r="KLI433" s="230"/>
      <c r="KLJ433" s="230"/>
      <c r="KLK433" s="230"/>
      <c r="KLL433" s="230"/>
      <c r="KLM433" s="230"/>
      <c r="KLN433" s="230"/>
      <c r="KLO433" s="230"/>
      <c r="KLP433" s="230"/>
      <c r="KLQ433" s="230"/>
      <c r="KLR433" s="230"/>
      <c r="KLS433" s="230"/>
      <c r="KLT433" s="230"/>
      <c r="KLU433" s="230"/>
      <c r="KLV433" s="230"/>
      <c r="KLW433" s="230"/>
      <c r="KLX433" s="230"/>
      <c r="KLY433" s="230"/>
      <c r="KLZ433" s="230"/>
      <c r="KMA433" s="230"/>
      <c r="KMB433" s="230"/>
      <c r="KMC433" s="230"/>
      <c r="KMD433" s="230"/>
      <c r="KME433" s="230"/>
      <c r="KMF433" s="230"/>
      <c r="KMG433" s="230"/>
      <c r="KMH433" s="230"/>
      <c r="KMI433" s="230"/>
      <c r="KMJ433" s="230"/>
      <c r="KMK433" s="230"/>
      <c r="KML433" s="230"/>
      <c r="KMM433" s="230"/>
      <c r="KMN433" s="230"/>
      <c r="KMO433" s="230"/>
      <c r="KMP433" s="230"/>
      <c r="KMQ433" s="230"/>
      <c r="KMR433" s="230"/>
      <c r="KMS433" s="230"/>
      <c r="KMT433" s="230"/>
      <c r="KMU433" s="230"/>
      <c r="KMV433" s="230"/>
      <c r="KMW433" s="230"/>
      <c r="KMX433" s="230"/>
      <c r="KMY433" s="230"/>
      <c r="KMZ433" s="230"/>
      <c r="KNA433" s="230"/>
      <c r="KNB433" s="230"/>
      <c r="KNC433" s="230"/>
      <c r="KND433" s="230"/>
      <c r="KNE433" s="230"/>
      <c r="KNF433" s="230"/>
      <c r="KNG433" s="230"/>
      <c r="KNH433" s="230"/>
      <c r="KNI433" s="230"/>
      <c r="KNJ433" s="230"/>
      <c r="KNK433" s="230"/>
      <c r="KNL433" s="230"/>
      <c r="KNM433" s="230"/>
      <c r="KNN433" s="230"/>
      <c r="KNO433" s="230"/>
      <c r="KNP433" s="230"/>
      <c r="KNQ433" s="230"/>
      <c r="KNR433" s="230"/>
      <c r="KNS433" s="230"/>
      <c r="KNT433" s="230"/>
      <c r="KNU433" s="230"/>
      <c r="KNV433" s="230"/>
      <c r="KNW433" s="230"/>
      <c r="KNX433" s="230"/>
      <c r="KNY433" s="230"/>
      <c r="KNZ433" s="230"/>
      <c r="KOA433" s="230"/>
      <c r="KOB433" s="230"/>
      <c r="KOC433" s="230"/>
      <c r="KOD433" s="230"/>
      <c r="KOE433" s="230"/>
      <c r="KOF433" s="230"/>
      <c r="KOG433" s="230"/>
      <c r="KOH433" s="230"/>
      <c r="KOI433" s="230"/>
      <c r="KOJ433" s="230"/>
      <c r="KOK433" s="230"/>
      <c r="KOL433" s="230"/>
      <c r="KOM433" s="230"/>
      <c r="KON433" s="230"/>
      <c r="KOO433" s="230"/>
      <c r="KOP433" s="230"/>
      <c r="KOQ433" s="230"/>
      <c r="KOR433" s="230"/>
      <c r="KOS433" s="230"/>
      <c r="KOT433" s="230"/>
      <c r="KOU433" s="230"/>
      <c r="KOV433" s="230"/>
      <c r="KOW433" s="230"/>
      <c r="KOX433" s="230"/>
      <c r="KOY433" s="230"/>
      <c r="KOZ433" s="230"/>
      <c r="KPA433" s="230"/>
      <c r="KPB433" s="230"/>
      <c r="KPC433" s="230"/>
      <c r="KPD433" s="230"/>
      <c r="KPE433" s="230"/>
      <c r="KPF433" s="230"/>
      <c r="KPG433" s="230"/>
      <c r="KPH433" s="230"/>
      <c r="KPI433" s="230"/>
      <c r="KPJ433" s="230"/>
      <c r="KPK433" s="230"/>
      <c r="KPL433" s="230"/>
      <c r="KPM433" s="230"/>
      <c r="KPN433" s="230"/>
      <c r="KPO433" s="230"/>
      <c r="KPP433" s="230"/>
      <c r="KPQ433" s="230"/>
      <c r="KPR433" s="230"/>
      <c r="KPS433" s="230"/>
      <c r="KPT433" s="230"/>
      <c r="KPU433" s="230"/>
      <c r="KPV433" s="230"/>
      <c r="KPW433" s="230"/>
      <c r="KPX433" s="230"/>
      <c r="KPY433" s="230"/>
      <c r="KPZ433" s="230"/>
      <c r="KQA433" s="230"/>
      <c r="KQB433" s="230"/>
      <c r="KQC433" s="230"/>
      <c r="KQD433" s="230"/>
      <c r="KQE433" s="230"/>
      <c r="KQF433" s="230"/>
      <c r="KQG433" s="230"/>
      <c r="KQH433" s="230"/>
      <c r="KQI433" s="230"/>
      <c r="KQJ433" s="230"/>
      <c r="KQK433" s="230"/>
      <c r="KQL433" s="230"/>
      <c r="KQM433" s="230"/>
      <c r="KQN433" s="230"/>
      <c r="KQO433" s="230"/>
      <c r="KQP433" s="230"/>
      <c r="KQQ433" s="230"/>
      <c r="KQR433" s="230"/>
      <c r="KQS433" s="230"/>
      <c r="KQT433" s="230"/>
      <c r="KQU433" s="230"/>
      <c r="KQV433" s="230"/>
      <c r="KQW433" s="230"/>
      <c r="KQX433" s="230"/>
      <c r="KQY433" s="230"/>
      <c r="KQZ433" s="230"/>
      <c r="KRA433" s="230"/>
      <c r="KRB433" s="230"/>
      <c r="KRC433" s="230"/>
      <c r="KRD433" s="230"/>
      <c r="KRE433" s="230"/>
      <c r="KRF433" s="230"/>
      <c r="KRG433" s="230"/>
      <c r="KRH433" s="230"/>
      <c r="KRI433" s="230"/>
      <c r="KRJ433" s="230"/>
      <c r="KRK433" s="230"/>
      <c r="KRL433" s="230"/>
      <c r="KRM433" s="230"/>
      <c r="KRN433" s="230"/>
      <c r="KRO433" s="230"/>
      <c r="KRP433" s="230"/>
      <c r="KRQ433" s="230"/>
      <c r="KRR433" s="230"/>
      <c r="KRS433" s="230"/>
      <c r="KRT433" s="230"/>
      <c r="KRU433" s="230"/>
      <c r="KRV433" s="230"/>
      <c r="KRW433" s="230"/>
      <c r="KRX433" s="230"/>
      <c r="KRY433" s="230"/>
      <c r="KRZ433" s="230"/>
      <c r="KSA433" s="230"/>
      <c r="KSB433" s="230"/>
      <c r="KSC433" s="230"/>
      <c r="KSD433" s="230"/>
      <c r="KSE433" s="230"/>
      <c r="KSF433" s="230"/>
      <c r="KSG433" s="230"/>
      <c r="KSH433" s="230"/>
      <c r="KSI433" s="230"/>
      <c r="KSJ433" s="230"/>
      <c r="KSK433" s="230"/>
      <c r="KSL433" s="230"/>
      <c r="KSM433" s="230"/>
      <c r="KSN433" s="230"/>
      <c r="KSO433" s="230"/>
      <c r="KSP433" s="230"/>
      <c r="KSQ433" s="230"/>
      <c r="KSR433" s="230"/>
      <c r="KSS433" s="230"/>
      <c r="KST433" s="230"/>
      <c r="KSU433" s="230"/>
      <c r="KSV433" s="230"/>
      <c r="KSW433" s="230"/>
      <c r="KSX433" s="230"/>
      <c r="KSY433" s="230"/>
      <c r="KSZ433" s="230"/>
      <c r="KTA433" s="230"/>
      <c r="KTB433" s="230"/>
      <c r="KTC433" s="230"/>
      <c r="KTD433" s="230"/>
      <c r="KTE433" s="230"/>
      <c r="KTF433" s="230"/>
      <c r="KTG433" s="230"/>
      <c r="KTH433" s="230"/>
      <c r="KTI433" s="230"/>
      <c r="KTJ433" s="230"/>
      <c r="KTK433" s="230"/>
      <c r="KTL433" s="230"/>
      <c r="KTM433" s="230"/>
      <c r="KTN433" s="230"/>
      <c r="KTO433" s="230"/>
      <c r="KTP433" s="230"/>
      <c r="KTQ433" s="230"/>
      <c r="KTR433" s="230"/>
      <c r="KTS433" s="230"/>
      <c r="KTT433" s="230"/>
      <c r="KTU433" s="230"/>
      <c r="KTV433" s="230"/>
      <c r="KTW433" s="230"/>
      <c r="KTX433" s="230"/>
      <c r="KTY433" s="230"/>
      <c r="KTZ433" s="230"/>
      <c r="KUA433" s="230"/>
      <c r="KUB433" s="230"/>
      <c r="KUC433" s="230"/>
      <c r="KUD433" s="230"/>
      <c r="KUE433" s="230"/>
      <c r="KUF433" s="230"/>
      <c r="KUG433" s="230"/>
      <c r="KUH433" s="230"/>
      <c r="KUI433" s="230"/>
      <c r="KUJ433" s="230"/>
      <c r="KUK433" s="230"/>
      <c r="KUL433" s="230"/>
      <c r="KUM433" s="230"/>
      <c r="KUN433" s="230"/>
      <c r="KUO433" s="230"/>
      <c r="KUP433" s="230"/>
      <c r="KUQ433" s="230"/>
      <c r="KUR433" s="230"/>
      <c r="KUS433" s="230"/>
      <c r="KUT433" s="230"/>
      <c r="KUU433" s="230"/>
      <c r="KUV433" s="230"/>
      <c r="KUW433" s="230"/>
      <c r="KUX433" s="230"/>
      <c r="KUY433" s="230"/>
      <c r="KUZ433" s="230"/>
      <c r="KVA433" s="230"/>
      <c r="KVB433" s="230"/>
      <c r="KVC433" s="230"/>
      <c r="KVD433" s="230"/>
      <c r="KVE433" s="230"/>
      <c r="KVF433" s="230"/>
      <c r="KVG433" s="230"/>
      <c r="KVH433" s="230"/>
      <c r="KVI433" s="230"/>
      <c r="KVJ433" s="230"/>
      <c r="KVK433" s="230"/>
      <c r="KVL433" s="230"/>
      <c r="KVM433" s="230"/>
      <c r="KVN433" s="230"/>
      <c r="KVO433" s="230"/>
      <c r="KVP433" s="230"/>
      <c r="KVQ433" s="230"/>
      <c r="KVR433" s="230"/>
      <c r="KVS433" s="230"/>
      <c r="KVT433" s="230"/>
      <c r="KVU433" s="230"/>
      <c r="KVV433" s="230"/>
      <c r="KVW433" s="230"/>
      <c r="KVX433" s="230"/>
      <c r="KVY433" s="230"/>
      <c r="KVZ433" s="230"/>
      <c r="KWA433" s="230"/>
      <c r="KWB433" s="230"/>
      <c r="KWC433" s="230"/>
      <c r="KWD433" s="230"/>
      <c r="KWE433" s="230"/>
      <c r="KWF433" s="230"/>
      <c r="KWG433" s="230"/>
      <c r="KWH433" s="230"/>
      <c r="KWI433" s="230"/>
      <c r="KWJ433" s="230"/>
      <c r="KWK433" s="230"/>
      <c r="KWL433" s="230"/>
      <c r="KWM433" s="230"/>
      <c r="KWN433" s="230"/>
      <c r="KWO433" s="230"/>
      <c r="KWP433" s="230"/>
      <c r="KWQ433" s="230"/>
      <c r="KWR433" s="230"/>
      <c r="KWS433" s="230"/>
      <c r="KWT433" s="230"/>
      <c r="KWU433" s="230"/>
      <c r="KWV433" s="230"/>
      <c r="KWW433" s="230"/>
      <c r="KWX433" s="230"/>
      <c r="KWY433" s="230"/>
      <c r="KWZ433" s="230"/>
      <c r="KXA433" s="230"/>
      <c r="KXB433" s="230"/>
      <c r="KXC433" s="230"/>
      <c r="KXD433" s="230"/>
      <c r="KXE433" s="230"/>
      <c r="KXF433" s="230"/>
      <c r="KXG433" s="230"/>
      <c r="KXH433" s="230"/>
      <c r="KXI433" s="230"/>
      <c r="KXJ433" s="230"/>
      <c r="KXK433" s="230"/>
      <c r="KXL433" s="230"/>
      <c r="KXM433" s="230"/>
      <c r="KXN433" s="230"/>
      <c r="KXO433" s="230"/>
      <c r="KXP433" s="230"/>
      <c r="KXQ433" s="230"/>
      <c r="KXR433" s="230"/>
      <c r="KXS433" s="230"/>
      <c r="KXT433" s="230"/>
      <c r="KXU433" s="230"/>
      <c r="KXV433" s="230"/>
      <c r="KXW433" s="230"/>
      <c r="KXX433" s="230"/>
      <c r="KXY433" s="230"/>
      <c r="KXZ433" s="230"/>
      <c r="KYA433" s="230"/>
      <c r="KYB433" s="230"/>
      <c r="KYC433" s="230"/>
      <c r="KYD433" s="230"/>
      <c r="KYE433" s="230"/>
      <c r="KYF433" s="230"/>
      <c r="KYG433" s="230"/>
      <c r="KYH433" s="230"/>
      <c r="KYI433" s="230"/>
      <c r="KYJ433" s="230"/>
      <c r="KYK433" s="230"/>
      <c r="KYL433" s="230"/>
      <c r="KYM433" s="230"/>
      <c r="KYN433" s="230"/>
      <c r="KYO433" s="230"/>
      <c r="KYP433" s="230"/>
      <c r="KYQ433" s="230"/>
      <c r="KYR433" s="230"/>
      <c r="KYS433" s="230"/>
      <c r="KYT433" s="230"/>
      <c r="KYU433" s="230"/>
      <c r="KYV433" s="230"/>
      <c r="KYW433" s="230"/>
      <c r="KYX433" s="230"/>
      <c r="KYY433" s="230"/>
      <c r="KYZ433" s="230"/>
      <c r="KZA433" s="230"/>
      <c r="KZB433" s="230"/>
      <c r="KZC433" s="230"/>
      <c r="KZD433" s="230"/>
      <c r="KZE433" s="230"/>
      <c r="KZF433" s="230"/>
      <c r="KZG433" s="230"/>
      <c r="KZH433" s="230"/>
      <c r="KZI433" s="230"/>
      <c r="KZJ433" s="230"/>
      <c r="KZK433" s="230"/>
      <c r="KZL433" s="230"/>
      <c r="KZM433" s="230"/>
      <c r="KZN433" s="230"/>
      <c r="KZO433" s="230"/>
      <c r="KZP433" s="230"/>
      <c r="KZQ433" s="230"/>
      <c r="KZR433" s="230"/>
      <c r="KZS433" s="230"/>
      <c r="KZT433" s="230"/>
      <c r="KZU433" s="230"/>
      <c r="KZV433" s="230"/>
      <c r="KZW433" s="230"/>
      <c r="KZX433" s="230"/>
      <c r="KZY433" s="230"/>
      <c r="KZZ433" s="230"/>
      <c r="LAA433" s="230"/>
      <c r="LAB433" s="230"/>
      <c r="LAC433" s="230"/>
      <c r="LAD433" s="230"/>
      <c r="LAE433" s="230"/>
      <c r="LAF433" s="230"/>
      <c r="LAG433" s="230"/>
      <c r="LAH433" s="230"/>
      <c r="LAI433" s="230"/>
      <c r="LAJ433" s="230"/>
      <c r="LAK433" s="230"/>
      <c r="LAL433" s="230"/>
      <c r="LAM433" s="230"/>
      <c r="LAN433" s="230"/>
      <c r="LAO433" s="230"/>
      <c r="LAP433" s="230"/>
      <c r="LAQ433" s="230"/>
      <c r="LAR433" s="230"/>
      <c r="LAS433" s="230"/>
      <c r="LAT433" s="230"/>
      <c r="LAU433" s="230"/>
      <c r="LAV433" s="230"/>
      <c r="LAW433" s="230"/>
      <c r="LAX433" s="230"/>
      <c r="LAY433" s="230"/>
      <c r="LAZ433" s="230"/>
      <c r="LBA433" s="230"/>
      <c r="LBB433" s="230"/>
      <c r="LBC433" s="230"/>
      <c r="LBD433" s="230"/>
      <c r="LBE433" s="230"/>
      <c r="LBF433" s="230"/>
      <c r="LBG433" s="230"/>
      <c r="LBH433" s="230"/>
      <c r="LBI433" s="230"/>
      <c r="LBJ433" s="230"/>
      <c r="LBK433" s="230"/>
      <c r="LBL433" s="230"/>
      <c r="LBM433" s="230"/>
      <c r="LBN433" s="230"/>
      <c r="LBO433" s="230"/>
      <c r="LBP433" s="230"/>
      <c r="LBQ433" s="230"/>
      <c r="LBR433" s="230"/>
      <c r="LBS433" s="230"/>
      <c r="LBT433" s="230"/>
      <c r="LBU433" s="230"/>
      <c r="LBV433" s="230"/>
      <c r="LBW433" s="230"/>
      <c r="LBX433" s="230"/>
      <c r="LBY433" s="230"/>
      <c r="LBZ433" s="230"/>
      <c r="LCA433" s="230"/>
      <c r="LCB433" s="230"/>
      <c r="LCC433" s="230"/>
      <c r="LCD433" s="230"/>
      <c r="LCE433" s="230"/>
      <c r="LCF433" s="230"/>
      <c r="LCG433" s="230"/>
      <c r="LCH433" s="230"/>
      <c r="LCI433" s="230"/>
      <c r="LCJ433" s="230"/>
      <c r="LCK433" s="230"/>
      <c r="LCL433" s="230"/>
      <c r="LCM433" s="230"/>
      <c r="LCN433" s="230"/>
      <c r="LCO433" s="230"/>
      <c r="LCP433" s="230"/>
      <c r="LCQ433" s="230"/>
      <c r="LCR433" s="230"/>
      <c r="LCS433" s="230"/>
      <c r="LCT433" s="230"/>
      <c r="LCU433" s="230"/>
      <c r="LCV433" s="230"/>
      <c r="LCW433" s="230"/>
      <c r="LCX433" s="230"/>
      <c r="LCY433" s="230"/>
      <c r="LCZ433" s="230"/>
      <c r="LDA433" s="230"/>
      <c r="LDB433" s="230"/>
      <c r="LDC433" s="230"/>
      <c r="LDD433" s="230"/>
      <c r="LDE433" s="230"/>
      <c r="LDF433" s="230"/>
      <c r="LDG433" s="230"/>
      <c r="LDH433" s="230"/>
      <c r="LDI433" s="230"/>
      <c r="LDJ433" s="230"/>
      <c r="LDK433" s="230"/>
      <c r="LDL433" s="230"/>
      <c r="LDM433" s="230"/>
      <c r="LDN433" s="230"/>
      <c r="LDO433" s="230"/>
      <c r="LDP433" s="230"/>
      <c r="LDQ433" s="230"/>
      <c r="LDR433" s="230"/>
      <c r="LDS433" s="230"/>
      <c r="LDT433" s="230"/>
      <c r="LDU433" s="230"/>
      <c r="LDV433" s="230"/>
      <c r="LDW433" s="230"/>
      <c r="LDX433" s="230"/>
      <c r="LDY433" s="230"/>
      <c r="LDZ433" s="230"/>
      <c r="LEA433" s="230"/>
      <c r="LEB433" s="230"/>
      <c r="LEC433" s="230"/>
      <c r="LED433" s="230"/>
      <c r="LEE433" s="230"/>
      <c r="LEF433" s="230"/>
      <c r="LEG433" s="230"/>
      <c r="LEH433" s="230"/>
      <c r="LEI433" s="230"/>
      <c r="LEJ433" s="230"/>
      <c r="LEK433" s="230"/>
      <c r="LEL433" s="230"/>
      <c r="LEM433" s="230"/>
      <c r="LEN433" s="230"/>
      <c r="LEO433" s="230"/>
      <c r="LEP433" s="230"/>
      <c r="LEQ433" s="230"/>
      <c r="LER433" s="230"/>
      <c r="LES433" s="230"/>
      <c r="LET433" s="230"/>
      <c r="LEU433" s="230"/>
      <c r="LEV433" s="230"/>
      <c r="LEW433" s="230"/>
      <c r="LEX433" s="230"/>
      <c r="LEY433" s="230"/>
      <c r="LEZ433" s="230"/>
      <c r="LFA433" s="230"/>
      <c r="LFB433" s="230"/>
      <c r="LFC433" s="230"/>
      <c r="LFD433" s="230"/>
      <c r="LFE433" s="230"/>
      <c r="LFF433" s="230"/>
      <c r="LFG433" s="230"/>
      <c r="LFH433" s="230"/>
      <c r="LFI433" s="230"/>
      <c r="LFJ433" s="230"/>
      <c r="LFK433" s="230"/>
      <c r="LFL433" s="230"/>
      <c r="LFM433" s="230"/>
      <c r="LFN433" s="230"/>
      <c r="LFO433" s="230"/>
      <c r="LFP433" s="230"/>
      <c r="LFQ433" s="230"/>
      <c r="LFR433" s="230"/>
      <c r="LFS433" s="230"/>
      <c r="LFT433" s="230"/>
      <c r="LFU433" s="230"/>
      <c r="LFV433" s="230"/>
      <c r="LFW433" s="230"/>
      <c r="LFX433" s="230"/>
      <c r="LFY433" s="230"/>
      <c r="LFZ433" s="230"/>
      <c r="LGA433" s="230"/>
      <c r="LGB433" s="230"/>
      <c r="LGC433" s="230"/>
      <c r="LGD433" s="230"/>
      <c r="LGE433" s="230"/>
      <c r="LGF433" s="230"/>
      <c r="LGG433" s="230"/>
      <c r="LGH433" s="230"/>
      <c r="LGI433" s="230"/>
      <c r="LGJ433" s="230"/>
      <c r="LGK433" s="230"/>
      <c r="LGL433" s="230"/>
      <c r="LGM433" s="230"/>
      <c r="LGN433" s="230"/>
      <c r="LGO433" s="230"/>
      <c r="LGP433" s="230"/>
      <c r="LGQ433" s="230"/>
      <c r="LGR433" s="230"/>
      <c r="LGS433" s="230"/>
      <c r="LGT433" s="230"/>
      <c r="LGU433" s="230"/>
      <c r="LGV433" s="230"/>
      <c r="LGW433" s="230"/>
      <c r="LGX433" s="230"/>
      <c r="LGY433" s="230"/>
      <c r="LGZ433" s="230"/>
      <c r="LHA433" s="230"/>
      <c r="LHB433" s="230"/>
      <c r="LHC433" s="230"/>
      <c r="LHD433" s="230"/>
      <c r="LHE433" s="230"/>
      <c r="LHF433" s="230"/>
      <c r="LHG433" s="230"/>
      <c r="LHH433" s="230"/>
      <c r="LHI433" s="230"/>
      <c r="LHJ433" s="230"/>
      <c r="LHK433" s="230"/>
      <c r="LHL433" s="230"/>
      <c r="LHM433" s="230"/>
      <c r="LHN433" s="230"/>
      <c r="LHO433" s="230"/>
      <c r="LHP433" s="230"/>
      <c r="LHQ433" s="230"/>
      <c r="LHR433" s="230"/>
      <c r="LHS433" s="230"/>
      <c r="LHT433" s="230"/>
      <c r="LHU433" s="230"/>
      <c r="LHV433" s="230"/>
      <c r="LHW433" s="230"/>
      <c r="LHX433" s="230"/>
      <c r="LHY433" s="230"/>
      <c r="LHZ433" s="230"/>
      <c r="LIA433" s="230"/>
      <c r="LIB433" s="230"/>
      <c r="LIC433" s="230"/>
      <c r="LID433" s="230"/>
      <c r="LIE433" s="230"/>
      <c r="LIF433" s="230"/>
      <c r="LIG433" s="230"/>
      <c r="LIH433" s="230"/>
      <c r="LII433" s="230"/>
      <c r="LIJ433" s="230"/>
      <c r="LIK433" s="230"/>
      <c r="LIL433" s="230"/>
      <c r="LIM433" s="230"/>
      <c r="LIN433" s="230"/>
      <c r="LIO433" s="230"/>
      <c r="LIP433" s="230"/>
      <c r="LIQ433" s="230"/>
      <c r="LIR433" s="230"/>
      <c r="LIS433" s="230"/>
      <c r="LIT433" s="230"/>
      <c r="LIU433" s="230"/>
      <c r="LIV433" s="230"/>
      <c r="LIW433" s="230"/>
      <c r="LIX433" s="230"/>
      <c r="LIY433" s="230"/>
      <c r="LIZ433" s="230"/>
      <c r="LJA433" s="230"/>
      <c r="LJB433" s="230"/>
      <c r="LJC433" s="230"/>
      <c r="LJD433" s="230"/>
      <c r="LJE433" s="230"/>
      <c r="LJF433" s="230"/>
      <c r="LJG433" s="230"/>
      <c r="LJH433" s="230"/>
      <c r="LJI433" s="230"/>
      <c r="LJJ433" s="230"/>
      <c r="LJK433" s="230"/>
      <c r="LJL433" s="230"/>
      <c r="LJM433" s="230"/>
      <c r="LJN433" s="230"/>
      <c r="LJO433" s="230"/>
      <c r="LJP433" s="230"/>
      <c r="LJQ433" s="230"/>
      <c r="LJR433" s="230"/>
      <c r="LJS433" s="230"/>
      <c r="LJT433" s="230"/>
      <c r="LJU433" s="230"/>
      <c r="LJV433" s="230"/>
      <c r="LJW433" s="230"/>
      <c r="LJX433" s="230"/>
      <c r="LJY433" s="230"/>
      <c r="LJZ433" s="230"/>
      <c r="LKA433" s="230"/>
      <c r="LKB433" s="230"/>
      <c r="LKC433" s="230"/>
      <c r="LKD433" s="230"/>
      <c r="LKE433" s="230"/>
      <c r="LKF433" s="230"/>
      <c r="LKG433" s="230"/>
      <c r="LKH433" s="230"/>
      <c r="LKI433" s="230"/>
      <c r="LKJ433" s="230"/>
      <c r="LKK433" s="230"/>
      <c r="LKL433" s="230"/>
      <c r="LKM433" s="230"/>
      <c r="LKN433" s="230"/>
      <c r="LKO433" s="230"/>
      <c r="LKP433" s="230"/>
      <c r="LKQ433" s="230"/>
      <c r="LKR433" s="230"/>
      <c r="LKS433" s="230"/>
      <c r="LKT433" s="230"/>
      <c r="LKU433" s="230"/>
      <c r="LKV433" s="230"/>
      <c r="LKW433" s="230"/>
      <c r="LKX433" s="230"/>
      <c r="LKY433" s="230"/>
      <c r="LKZ433" s="230"/>
      <c r="LLA433" s="230"/>
      <c r="LLB433" s="230"/>
      <c r="LLC433" s="230"/>
      <c r="LLD433" s="230"/>
      <c r="LLE433" s="230"/>
      <c r="LLF433" s="230"/>
      <c r="LLG433" s="230"/>
      <c r="LLH433" s="230"/>
      <c r="LLI433" s="230"/>
      <c r="LLJ433" s="230"/>
      <c r="LLK433" s="230"/>
      <c r="LLL433" s="230"/>
      <c r="LLM433" s="230"/>
      <c r="LLN433" s="230"/>
      <c r="LLO433" s="230"/>
      <c r="LLP433" s="230"/>
      <c r="LLQ433" s="230"/>
      <c r="LLR433" s="230"/>
      <c r="LLS433" s="230"/>
      <c r="LLT433" s="230"/>
      <c r="LLU433" s="230"/>
      <c r="LLV433" s="230"/>
      <c r="LLW433" s="230"/>
      <c r="LLX433" s="230"/>
      <c r="LLY433" s="230"/>
      <c r="LLZ433" s="230"/>
      <c r="LMA433" s="230"/>
      <c r="LMB433" s="230"/>
      <c r="LMC433" s="230"/>
      <c r="LMD433" s="230"/>
      <c r="LME433" s="230"/>
      <c r="LMF433" s="230"/>
      <c r="LMG433" s="230"/>
      <c r="LMH433" s="230"/>
      <c r="LMI433" s="230"/>
      <c r="LMJ433" s="230"/>
      <c r="LMK433" s="230"/>
      <c r="LML433" s="230"/>
      <c r="LMM433" s="230"/>
      <c r="LMN433" s="230"/>
      <c r="LMO433" s="230"/>
      <c r="LMP433" s="230"/>
      <c r="LMQ433" s="230"/>
      <c r="LMR433" s="230"/>
      <c r="LMS433" s="230"/>
      <c r="LMT433" s="230"/>
      <c r="LMU433" s="230"/>
      <c r="LMV433" s="230"/>
      <c r="LMW433" s="230"/>
      <c r="LMX433" s="230"/>
      <c r="LMY433" s="230"/>
      <c r="LMZ433" s="230"/>
      <c r="LNA433" s="230"/>
      <c r="LNB433" s="230"/>
      <c r="LNC433" s="230"/>
      <c r="LND433" s="230"/>
      <c r="LNE433" s="230"/>
      <c r="LNF433" s="230"/>
      <c r="LNG433" s="230"/>
      <c r="LNH433" s="230"/>
      <c r="LNI433" s="230"/>
      <c r="LNJ433" s="230"/>
      <c r="LNK433" s="230"/>
      <c r="LNL433" s="230"/>
      <c r="LNM433" s="230"/>
      <c r="LNN433" s="230"/>
      <c r="LNO433" s="230"/>
      <c r="LNP433" s="230"/>
      <c r="LNQ433" s="230"/>
      <c r="LNR433" s="230"/>
      <c r="LNS433" s="230"/>
      <c r="LNT433" s="230"/>
      <c r="LNU433" s="230"/>
      <c r="LNV433" s="230"/>
      <c r="LNW433" s="230"/>
      <c r="LNX433" s="230"/>
      <c r="LNY433" s="230"/>
      <c r="LNZ433" s="230"/>
      <c r="LOA433" s="230"/>
      <c r="LOB433" s="230"/>
      <c r="LOC433" s="230"/>
      <c r="LOD433" s="230"/>
      <c r="LOE433" s="230"/>
      <c r="LOF433" s="230"/>
      <c r="LOG433" s="230"/>
      <c r="LOH433" s="230"/>
      <c r="LOI433" s="230"/>
      <c r="LOJ433" s="230"/>
      <c r="LOK433" s="230"/>
      <c r="LOL433" s="230"/>
      <c r="LOM433" s="230"/>
      <c r="LON433" s="230"/>
      <c r="LOO433" s="230"/>
      <c r="LOP433" s="230"/>
      <c r="LOQ433" s="230"/>
      <c r="LOR433" s="230"/>
      <c r="LOS433" s="230"/>
      <c r="LOT433" s="230"/>
      <c r="LOU433" s="230"/>
      <c r="LOV433" s="230"/>
      <c r="LOW433" s="230"/>
      <c r="LOX433" s="230"/>
      <c r="LOY433" s="230"/>
      <c r="LOZ433" s="230"/>
      <c r="LPA433" s="230"/>
      <c r="LPB433" s="230"/>
      <c r="LPC433" s="230"/>
      <c r="LPD433" s="230"/>
      <c r="LPE433" s="230"/>
      <c r="LPF433" s="230"/>
      <c r="LPG433" s="230"/>
      <c r="LPH433" s="230"/>
      <c r="LPI433" s="230"/>
      <c r="LPJ433" s="230"/>
      <c r="LPK433" s="230"/>
      <c r="LPL433" s="230"/>
      <c r="LPM433" s="230"/>
      <c r="LPN433" s="230"/>
      <c r="LPO433" s="230"/>
      <c r="LPP433" s="230"/>
      <c r="LPQ433" s="230"/>
      <c r="LPR433" s="230"/>
      <c r="LPS433" s="230"/>
      <c r="LPT433" s="230"/>
      <c r="LPU433" s="230"/>
      <c r="LPV433" s="230"/>
      <c r="LPW433" s="230"/>
      <c r="LPX433" s="230"/>
      <c r="LPY433" s="230"/>
      <c r="LPZ433" s="230"/>
      <c r="LQA433" s="230"/>
      <c r="LQB433" s="230"/>
      <c r="LQC433" s="230"/>
      <c r="LQD433" s="230"/>
      <c r="LQE433" s="230"/>
      <c r="LQF433" s="230"/>
      <c r="LQG433" s="230"/>
      <c r="LQH433" s="230"/>
      <c r="LQI433" s="230"/>
      <c r="LQJ433" s="230"/>
      <c r="LQK433" s="230"/>
      <c r="LQL433" s="230"/>
      <c r="LQM433" s="230"/>
      <c r="LQN433" s="230"/>
      <c r="LQO433" s="230"/>
      <c r="LQP433" s="230"/>
      <c r="LQQ433" s="230"/>
      <c r="LQR433" s="230"/>
      <c r="LQS433" s="230"/>
      <c r="LQT433" s="230"/>
      <c r="LQU433" s="230"/>
      <c r="LQV433" s="230"/>
      <c r="LQW433" s="230"/>
      <c r="LQX433" s="230"/>
      <c r="LQY433" s="230"/>
      <c r="LQZ433" s="230"/>
      <c r="LRA433" s="230"/>
      <c r="LRB433" s="230"/>
      <c r="LRC433" s="230"/>
      <c r="LRD433" s="230"/>
      <c r="LRE433" s="230"/>
      <c r="LRF433" s="230"/>
      <c r="LRG433" s="230"/>
      <c r="LRH433" s="230"/>
      <c r="LRI433" s="230"/>
      <c r="LRJ433" s="230"/>
      <c r="LRK433" s="230"/>
      <c r="LRL433" s="230"/>
      <c r="LRM433" s="230"/>
      <c r="LRN433" s="230"/>
      <c r="LRO433" s="230"/>
      <c r="LRP433" s="230"/>
      <c r="LRQ433" s="230"/>
      <c r="LRR433" s="230"/>
      <c r="LRS433" s="230"/>
      <c r="LRT433" s="230"/>
      <c r="LRU433" s="230"/>
      <c r="LRV433" s="230"/>
      <c r="LRW433" s="230"/>
      <c r="LRX433" s="230"/>
      <c r="LRY433" s="230"/>
      <c r="LRZ433" s="230"/>
      <c r="LSA433" s="230"/>
      <c r="LSB433" s="230"/>
      <c r="LSC433" s="230"/>
      <c r="LSD433" s="230"/>
      <c r="LSE433" s="230"/>
      <c r="LSF433" s="230"/>
      <c r="LSG433" s="230"/>
      <c r="LSH433" s="230"/>
      <c r="LSI433" s="230"/>
      <c r="LSJ433" s="230"/>
      <c r="LSK433" s="230"/>
      <c r="LSL433" s="230"/>
      <c r="LSM433" s="230"/>
      <c r="LSN433" s="230"/>
      <c r="LSO433" s="230"/>
      <c r="LSP433" s="230"/>
      <c r="LSQ433" s="230"/>
      <c r="LSR433" s="230"/>
      <c r="LSS433" s="230"/>
      <c r="LST433" s="230"/>
      <c r="LSU433" s="230"/>
      <c r="LSV433" s="230"/>
      <c r="LSW433" s="230"/>
      <c r="LSX433" s="230"/>
      <c r="LSY433" s="230"/>
      <c r="LSZ433" s="230"/>
      <c r="LTA433" s="230"/>
      <c r="LTB433" s="230"/>
      <c r="LTC433" s="230"/>
      <c r="LTD433" s="230"/>
      <c r="LTE433" s="230"/>
      <c r="LTF433" s="230"/>
      <c r="LTG433" s="230"/>
      <c r="LTH433" s="230"/>
      <c r="LTI433" s="230"/>
      <c r="LTJ433" s="230"/>
      <c r="LTK433" s="230"/>
      <c r="LTL433" s="230"/>
      <c r="LTM433" s="230"/>
      <c r="LTN433" s="230"/>
      <c r="LTO433" s="230"/>
      <c r="LTP433" s="230"/>
      <c r="LTQ433" s="230"/>
      <c r="LTR433" s="230"/>
      <c r="LTS433" s="230"/>
      <c r="LTT433" s="230"/>
      <c r="LTU433" s="230"/>
      <c r="LTV433" s="230"/>
      <c r="LTW433" s="230"/>
      <c r="LTX433" s="230"/>
      <c r="LTY433" s="230"/>
      <c r="LTZ433" s="230"/>
      <c r="LUA433" s="230"/>
      <c r="LUB433" s="230"/>
      <c r="LUC433" s="230"/>
      <c r="LUD433" s="230"/>
      <c r="LUE433" s="230"/>
      <c r="LUF433" s="230"/>
      <c r="LUG433" s="230"/>
      <c r="LUH433" s="230"/>
      <c r="LUI433" s="230"/>
      <c r="LUJ433" s="230"/>
      <c r="LUK433" s="230"/>
      <c r="LUL433" s="230"/>
      <c r="LUM433" s="230"/>
      <c r="LUN433" s="230"/>
      <c r="LUO433" s="230"/>
      <c r="LUP433" s="230"/>
      <c r="LUQ433" s="230"/>
      <c r="LUR433" s="230"/>
      <c r="LUS433" s="230"/>
      <c r="LUT433" s="230"/>
      <c r="LUU433" s="230"/>
      <c r="LUV433" s="230"/>
      <c r="LUW433" s="230"/>
      <c r="LUX433" s="230"/>
      <c r="LUY433" s="230"/>
      <c r="LUZ433" s="230"/>
      <c r="LVA433" s="230"/>
      <c r="LVB433" s="230"/>
      <c r="LVC433" s="230"/>
      <c r="LVD433" s="230"/>
      <c r="LVE433" s="230"/>
      <c r="LVF433" s="230"/>
      <c r="LVG433" s="230"/>
      <c r="LVH433" s="230"/>
      <c r="LVI433" s="230"/>
      <c r="LVJ433" s="230"/>
      <c r="LVK433" s="230"/>
      <c r="LVL433" s="230"/>
      <c r="LVM433" s="230"/>
      <c r="LVN433" s="230"/>
      <c r="LVO433" s="230"/>
      <c r="LVP433" s="230"/>
      <c r="LVQ433" s="230"/>
      <c r="LVR433" s="230"/>
      <c r="LVS433" s="230"/>
      <c r="LVT433" s="230"/>
      <c r="LVU433" s="230"/>
      <c r="LVV433" s="230"/>
      <c r="LVW433" s="230"/>
      <c r="LVX433" s="230"/>
      <c r="LVY433" s="230"/>
      <c r="LVZ433" s="230"/>
      <c r="LWA433" s="230"/>
      <c r="LWB433" s="230"/>
      <c r="LWC433" s="230"/>
      <c r="LWD433" s="230"/>
      <c r="LWE433" s="230"/>
      <c r="LWF433" s="230"/>
      <c r="LWG433" s="230"/>
      <c r="LWH433" s="230"/>
      <c r="LWI433" s="230"/>
      <c r="LWJ433" s="230"/>
      <c r="LWK433" s="230"/>
      <c r="LWL433" s="230"/>
      <c r="LWM433" s="230"/>
      <c r="LWN433" s="230"/>
      <c r="LWO433" s="230"/>
      <c r="LWP433" s="230"/>
      <c r="LWQ433" s="230"/>
      <c r="LWR433" s="230"/>
      <c r="LWS433" s="230"/>
      <c r="LWT433" s="230"/>
      <c r="LWU433" s="230"/>
      <c r="LWV433" s="230"/>
      <c r="LWW433" s="230"/>
      <c r="LWX433" s="230"/>
      <c r="LWY433" s="230"/>
      <c r="LWZ433" s="230"/>
      <c r="LXA433" s="230"/>
      <c r="LXB433" s="230"/>
      <c r="LXC433" s="230"/>
      <c r="LXD433" s="230"/>
      <c r="LXE433" s="230"/>
      <c r="LXF433" s="230"/>
      <c r="LXG433" s="230"/>
      <c r="LXH433" s="230"/>
      <c r="LXI433" s="230"/>
      <c r="LXJ433" s="230"/>
      <c r="LXK433" s="230"/>
      <c r="LXL433" s="230"/>
      <c r="LXM433" s="230"/>
      <c r="LXN433" s="230"/>
      <c r="LXO433" s="230"/>
      <c r="LXP433" s="230"/>
      <c r="LXQ433" s="230"/>
      <c r="LXR433" s="230"/>
      <c r="LXS433" s="230"/>
      <c r="LXT433" s="230"/>
      <c r="LXU433" s="230"/>
      <c r="LXV433" s="230"/>
      <c r="LXW433" s="230"/>
      <c r="LXX433" s="230"/>
      <c r="LXY433" s="230"/>
      <c r="LXZ433" s="230"/>
      <c r="LYA433" s="230"/>
      <c r="LYB433" s="230"/>
      <c r="LYC433" s="230"/>
      <c r="LYD433" s="230"/>
      <c r="LYE433" s="230"/>
      <c r="LYF433" s="230"/>
      <c r="LYG433" s="230"/>
      <c r="LYH433" s="230"/>
      <c r="LYI433" s="230"/>
      <c r="LYJ433" s="230"/>
      <c r="LYK433" s="230"/>
      <c r="LYL433" s="230"/>
      <c r="LYM433" s="230"/>
      <c r="LYN433" s="230"/>
      <c r="LYO433" s="230"/>
      <c r="LYP433" s="230"/>
      <c r="LYQ433" s="230"/>
      <c r="LYR433" s="230"/>
      <c r="LYS433" s="230"/>
      <c r="LYT433" s="230"/>
      <c r="LYU433" s="230"/>
      <c r="LYV433" s="230"/>
      <c r="LYW433" s="230"/>
      <c r="LYX433" s="230"/>
      <c r="LYY433" s="230"/>
      <c r="LYZ433" s="230"/>
      <c r="LZA433" s="230"/>
      <c r="LZB433" s="230"/>
      <c r="LZC433" s="230"/>
      <c r="LZD433" s="230"/>
      <c r="LZE433" s="230"/>
      <c r="LZF433" s="230"/>
      <c r="LZG433" s="230"/>
      <c r="LZH433" s="230"/>
      <c r="LZI433" s="230"/>
      <c r="LZJ433" s="230"/>
      <c r="LZK433" s="230"/>
      <c r="LZL433" s="230"/>
      <c r="LZM433" s="230"/>
      <c r="LZN433" s="230"/>
      <c r="LZO433" s="230"/>
      <c r="LZP433" s="230"/>
      <c r="LZQ433" s="230"/>
      <c r="LZR433" s="230"/>
      <c r="LZS433" s="230"/>
      <c r="LZT433" s="230"/>
      <c r="LZU433" s="230"/>
      <c r="LZV433" s="230"/>
      <c r="LZW433" s="230"/>
      <c r="LZX433" s="230"/>
      <c r="LZY433" s="230"/>
      <c r="LZZ433" s="230"/>
      <c r="MAA433" s="230"/>
      <c r="MAB433" s="230"/>
      <c r="MAC433" s="230"/>
      <c r="MAD433" s="230"/>
      <c r="MAE433" s="230"/>
      <c r="MAF433" s="230"/>
      <c r="MAG433" s="230"/>
      <c r="MAH433" s="230"/>
      <c r="MAI433" s="230"/>
      <c r="MAJ433" s="230"/>
      <c r="MAK433" s="230"/>
      <c r="MAL433" s="230"/>
      <c r="MAM433" s="230"/>
      <c r="MAN433" s="230"/>
      <c r="MAO433" s="230"/>
      <c r="MAP433" s="230"/>
      <c r="MAQ433" s="230"/>
      <c r="MAR433" s="230"/>
      <c r="MAS433" s="230"/>
      <c r="MAT433" s="230"/>
      <c r="MAU433" s="230"/>
      <c r="MAV433" s="230"/>
      <c r="MAW433" s="230"/>
      <c r="MAX433" s="230"/>
      <c r="MAY433" s="230"/>
      <c r="MAZ433" s="230"/>
      <c r="MBA433" s="230"/>
      <c r="MBB433" s="230"/>
      <c r="MBC433" s="230"/>
      <c r="MBD433" s="230"/>
      <c r="MBE433" s="230"/>
      <c r="MBF433" s="230"/>
      <c r="MBG433" s="230"/>
      <c r="MBH433" s="230"/>
      <c r="MBI433" s="230"/>
      <c r="MBJ433" s="230"/>
      <c r="MBK433" s="230"/>
      <c r="MBL433" s="230"/>
      <c r="MBM433" s="230"/>
      <c r="MBN433" s="230"/>
      <c r="MBO433" s="230"/>
      <c r="MBP433" s="230"/>
      <c r="MBQ433" s="230"/>
      <c r="MBR433" s="230"/>
      <c r="MBS433" s="230"/>
      <c r="MBT433" s="230"/>
      <c r="MBU433" s="230"/>
      <c r="MBV433" s="230"/>
      <c r="MBW433" s="230"/>
      <c r="MBX433" s="230"/>
      <c r="MBY433" s="230"/>
      <c r="MBZ433" s="230"/>
      <c r="MCA433" s="230"/>
      <c r="MCB433" s="230"/>
      <c r="MCC433" s="230"/>
      <c r="MCD433" s="230"/>
      <c r="MCE433" s="230"/>
      <c r="MCF433" s="230"/>
      <c r="MCG433" s="230"/>
      <c r="MCH433" s="230"/>
      <c r="MCI433" s="230"/>
      <c r="MCJ433" s="230"/>
      <c r="MCK433" s="230"/>
      <c r="MCL433" s="230"/>
      <c r="MCM433" s="230"/>
      <c r="MCN433" s="230"/>
      <c r="MCO433" s="230"/>
      <c r="MCP433" s="230"/>
      <c r="MCQ433" s="230"/>
      <c r="MCR433" s="230"/>
      <c r="MCS433" s="230"/>
      <c r="MCT433" s="230"/>
      <c r="MCU433" s="230"/>
      <c r="MCV433" s="230"/>
      <c r="MCW433" s="230"/>
      <c r="MCX433" s="230"/>
      <c r="MCY433" s="230"/>
      <c r="MCZ433" s="230"/>
      <c r="MDA433" s="230"/>
      <c r="MDB433" s="230"/>
      <c r="MDC433" s="230"/>
      <c r="MDD433" s="230"/>
      <c r="MDE433" s="230"/>
      <c r="MDF433" s="230"/>
      <c r="MDG433" s="230"/>
      <c r="MDH433" s="230"/>
      <c r="MDI433" s="230"/>
      <c r="MDJ433" s="230"/>
      <c r="MDK433" s="230"/>
      <c r="MDL433" s="230"/>
      <c r="MDM433" s="230"/>
      <c r="MDN433" s="230"/>
      <c r="MDO433" s="230"/>
      <c r="MDP433" s="230"/>
      <c r="MDQ433" s="230"/>
      <c r="MDR433" s="230"/>
      <c r="MDS433" s="230"/>
      <c r="MDT433" s="230"/>
      <c r="MDU433" s="230"/>
      <c r="MDV433" s="230"/>
      <c r="MDW433" s="230"/>
      <c r="MDX433" s="230"/>
      <c r="MDY433" s="230"/>
      <c r="MDZ433" s="230"/>
      <c r="MEA433" s="230"/>
      <c r="MEB433" s="230"/>
      <c r="MEC433" s="230"/>
      <c r="MED433" s="230"/>
      <c r="MEE433" s="230"/>
      <c r="MEF433" s="230"/>
      <c r="MEG433" s="230"/>
      <c r="MEH433" s="230"/>
      <c r="MEI433" s="230"/>
      <c r="MEJ433" s="230"/>
      <c r="MEK433" s="230"/>
      <c r="MEL433" s="230"/>
      <c r="MEM433" s="230"/>
      <c r="MEN433" s="230"/>
      <c r="MEO433" s="230"/>
      <c r="MEP433" s="230"/>
      <c r="MEQ433" s="230"/>
      <c r="MER433" s="230"/>
      <c r="MES433" s="230"/>
      <c r="MET433" s="230"/>
      <c r="MEU433" s="230"/>
      <c r="MEV433" s="230"/>
      <c r="MEW433" s="230"/>
      <c r="MEX433" s="230"/>
      <c r="MEY433" s="230"/>
      <c r="MEZ433" s="230"/>
      <c r="MFA433" s="230"/>
      <c r="MFB433" s="230"/>
      <c r="MFC433" s="230"/>
      <c r="MFD433" s="230"/>
      <c r="MFE433" s="230"/>
      <c r="MFF433" s="230"/>
      <c r="MFG433" s="230"/>
      <c r="MFH433" s="230"/>
      <c r="MFI433" s="230"/>
      <c r="MFJ433" s="230"/>
      <c r="MFK433" s="230"/>
      <c r="MFL433" s="230"/>
      <c r="MFM433" s="230"/>
      <c r="MFN433" s="230"/>
      <c r="MFO433" s="230"/>
      <c r="MFP433" s="230"/>
      <c r="MFQ433" s="230"/>
      <c r="MFR433" s="230"/>
      <c r="MFS433" s="230"/>
      <c r="MFT433" s="230"/>
      <c r="MFU433" s="230"/>
      <c r="MFV433" s="230"/>
      <c r="MFW433" s="230"/>
      <c r="MFX433" s="230"/>
      <c r="MFY433" s="230"/>
      <c r="MFZ433" s="230"/>
      <c r="MGA433" s="230"/>
      <c r="MGB433" s="230"/>
      <c r="MGC433" s="230"/>
      <c r="MGD433" s="230"/>
      <c r="MGE433" s="230"/>
      <c r="MGF433" s="230"/>
      <c r="MGG433" s="230"/>
      <c r="MGH433" s="230"/>
      <c r="MGI433" s="230"/>
      <c r="MGJ433" s="230"/>
      <c r="MGK433" s="230"/>
      <c r="MGL433" s="230"/>
      <c r="MGM433" s="230"/>
      <c r="MGN433" s="230"/>
      <c r="MGO433" s="230"/>
      <c r="MGP433" s="230"/>
      <c r="MGQ433" s="230"/>
      <c r="MGR433" s="230"/>
      <c r="MGS433" s="230"/>
      <c r="MGT433" s="230"/>
      <c r="MGU433" s="230"/>
      <c r="MGV433" s="230"/>
      <c r="MGW433" s="230"/>
      <c r="MGX433" s="230"/>
      <c r="MGY433" s="230"/>
      <c r="MGZ433" s="230"/>
      <c r="MHA433" s="230"/>
      <c r="MHB433" s="230"/>
      <c r="MHC433" s="230"/>
      <c r="MHD433" s="230"/>
      <c r="MHE433" s="230"/>
      <c r="MHF433" s="230"/>
      <c r="MHG433" s="230"/>
      <c r="MHH433" s="230"/>
      <c r="MHI433" s="230"/>
      <c r="MHJ433" s="230"/>
      <c r="MHK433" s="230"/>
      <c r="MHL433" s="230"/>
      <c r="MHM433" s="230"/>
      <c r="MHN433" s="230"/>
      <c r="MHO433" s="230"/>
      <c r="MHP433" s="230"/>
      <c r="MHQ433" s="230"/>
      <c r="MHR433" s="230"/>
      <c r="MHS433" s="230"/>
      <c r="MHT433" s="230"/>
      <c r="MHU433" s="230"/>
      <c r="MHV433" s="230"/>
      <c r="MHW433" s="230"/>
      <c r="MHX433" s="230"/>
      <c r="MHY433" s="230"/>
      <c r="MHZ433" s="230"/>
      <c r="MIA433" s="230"/>
      <c r="MIB433" s="230"/>
      <c r="MIC433" s="230"/>
      <c r="MID433" s="230"/>
      <c r="MIE433" s="230"/>
      <c r="MIF433" s="230"/>
      <c r="MIG433" s="230"/>
      <c r="MIH433" s="230"/>
      <c r="MII433" s="230"/>
      <c r="MIJ433" s="230"/>
      <c r="MIK433" s="230"/>
      <c r="MIL433" s="230"/>
      <c r="MIM433" s="230"/>
      <c r="MIN433" s="230"/>
      <c r="MIO433" s="230"/>
      <c r="MIP433" s="230"/>
      <c r="MIQ433" s="230"/>
      <c r="MIR433" s="230"/>
      <c r="MIS433" s="230"/>
      <c r="MIT433" s="230"/>
      <c r="MIU433" s="230"/>
      <c r="MIV433" s="230"/>
      <c r="MIW433" s="230"/>
      <c r="MIX433" s="230"/>
      <c r="MIY433" s="230"/>
      <c r="MIZ433" s="230"/>
      <c r="MJA433" s="230"/>
      <c r="MJB433" s="230"/>
      <c r="MJC433" s="230"/>
      <c r="MJD433" s="230"/>
      <c r="MJE433" s="230"/>
      <c r="MJF433" s="230"/>
      <c r="MJG433" s="230"/>
      <c r="MJH433" s="230"/>
      <c r="MJI433" s="230"/>
      <c r="MJJ433" s="230"/>
      <c r="MJK433" s="230"/>
      <c r="MJL433" s="230"/>
      <c r="MJM433" s="230"/>
      <c r="MJN433" s="230"/>
      <c r="MJO433" s="230"/>
      <c r="MJP433" s="230"/>
      <c r="MJQ433" s="230"/>
      <c r="MJR433" s="230"/>
      <c r="MJS433" s="230"/>
      <c r="MJT433" s="230"/>
      <c r="MJU433" s="230"/>
      <c r="MJV433" s="230"/>
      <c r="MJW433" s="230"/>
      <c r="MJX433" s="230"/>
      <c r="MJY433" s="230"/>
      <c r="MJZ433" s="230"/>
      <c r="MKA433" s="230"/>
      <c r="MKB433" s="230"/>
      <c r="MKC433" s="230"/>
      <c r="MKD433" s="230"/>
      <c r="MKE433" s="230"/>
      <c r="MKF433" s="230"/>
      <c r="MKG433" s="230"/>
      <c r="MKH433" s="230"/>
      <c r="MKI433" s="230"/>
      <c r="MKJ433" s="230"/>
      <c r="MKK433" s="230"/>
      <c r="MKL433" s="230"/>
      <c r="MKM433" s="230"/>
      <c r="MKN433" s="230"/>
      <c r="MKO433" s="230"/>
      <c r="MKP433" s="230"/>
      <c r="MKQ433" s="230"/>
      <c r="MKR433" s="230"/>
      <c r="MKS433" s="230"/>
      <c r="MKT433" s="230"/>
      <c r="MKU433" s="230"/>
      <c r="MKV433" s="230"/>
      <c r="MKW433" s="230"/>
      <c r="MKX433" s="230"/>
      <c r="MKY433" s="230"/>
      <c r="MKZ433" s="230"/>
      <c r="MLA433" s="230"/>
      <c r="MLB433" s="230"/>
      <c r="MLC433" s="230"/>
      <c r="MLD433" s="230"/>
      <c r="MLE433" s="230"/>
      <c r="MLF433" s="230"/>
      <c r="MLG433" s="230"/>
      <c r="MLH433" s="230"/>
      <c r="MLI433" s="230"/>
      <c r="MLJ433" s="230"/>
      <c r="MLK433" s="230"/>
      <c r="MLL433" s="230"/>
      <c r="MLM433" s="230"/>
      <c r="MLN433" s="230"/>
      <c r="MLO433" s="230"/>
      <c r="MLP433" s="230"/>
      <c r="MLQ433" s="230"/>
      <c r="MLR433" s="230"/>
      <c r="MLS433" s="230"/>
      <c r="MLT433" s="230"/>
      <c r="MLU433" s="230"/>
      <c r="MLV433" s="230"/>
      <c r="MLW433" s="230"/>
      <c r="MLX433" s="230"/>
      <c r="MLY433" s="230"/>
      <c r="MLZ433" s="230"/>
      <c r="MMA433" s="230"/>
      <c r="MMB433" s="230"/>
      <c r="MMC433" s="230"/>
      <c r="MMD433" s="230"/>
      <c r="MME433" s="230"/>
      <c r="MMF433" s="230"/>
      <c r="MMG433" s="230"/>
      <c r="MMH433" s="230"/>
      <c r="MMI433" s="230"/>
      <c r="MMJ433" s="230"/>
      <c r="MMK433" s="230"/>
      <c r="MML433" s="230"/>
      <c r="MMM433" s="230"/>
      <c r="MMN433" s="230"/>
      <c r="MMO433" s="230"/>
      <c r="MMP433" s="230"/>
      <c r="MMQ433" s="230"/>
      <c r="MMR433" s="230"/>
      <c r="MMS433" s="230"/>
      <c r="MMT433" s="230"/>
      <c r="MMU433" s="230"/>
      <c r="MMV433" s="230"/>
      <c r="MMW433" s="230"/>
      <c r="MMX433" s="230"/>
      <c r="MMY433" s="230"/>
      <c r="MMZ433" s="230"/>
      <c r="MNA433" s="230"/>
      <c r="MNB433" s="230"/>
      <c r="MNC433" s="230"/>
      <c r="MND433" s="230"/>
      <c r="MNE433" s="230"/>
      <c r="MNF433" s="230"/>
      <c r="MNG433" s="230"/>
      <c r="MNH433" s="230"/>
      <c r="MNI433" s="230"/>
      <c r="MNJ433" s="230"/>
      <c r="MNK433" s="230"/>
      <c r="MNL433" s="230"/>
      <c r="MNM433" s="230"/>
      <c r="MNN433" s="230"/>
      <c r="MNO433" s="230"/>
      <c r="MNP433" s="230"/>
      <c r="MNQ433" s="230"/>
      <c r="MNR433" s="230"/>
      <c r="MNS433" s="230"/>
      <c r="MNT433" s="230"/>
      <c r="MNU433" s="230"/>
      <c r="MNV433" s="230"/>
      <c r="MNW433" s="230"/>
      <c r="MNX433" s="230"/>
      <c r="MNY433" s="230"/>
      <c r="MNZ433" s="230"/>
      <c r="MOA433" s="230"/>
      <c r="MOB433" s="230"/>
      <c r="MOC433" s="230"/>
      <c r="MOD433" s="230"/>
      <c r="MOE433" s="230"/>
      <c r="MOF433" s="230"/>
      <c r="MOG433" s="230"/>
      <c r="MOH433" s="230"/>
      <c r="MOI433" s="230"/>
      <c r="MOJ433" s="230"/>
      <c r="MOK433" s="230"/>
      <c r="MOL433" s="230"/>
      <c r="MOM433" s="230"/>
      <c r="MON433" s="230"/>
      <c r="MOO433" s="230"/>
      <c r="MOP433" s="230"/>
      <c r="MOQ433" s="230"/>
      <c r="MOR433" s="230"/>
      <c r="MOS433" s="230"/>
      <c r="MOT433" s="230"/>
      <c r="MOU433" s="230"/>
      <c r="MOV433" s="230"/>
      <c r="MOW433" s="230"/>
      <c r="MOX433" s="230"/>
      <c r="MOY433" s="230"/>
      <c r="MOZ433" s="230"/>
      <c r="MPA433" s="230"/>
      <c r="MPB433" s="230"/>
      <c r="MPC433" s="230"/>
      <c r="MPD433" s="230"/>
      <c r="MPE433" s="230"/>
      <c r="MPF433" s="230"/>
      <c r="MPG433" s="230"/>
      <c r="MPH433" s="230"/>
      <c r="MPI433" s="230"/>
      <c r="MPJ433" s="230"/>
      <c r="MPK433" s="230"/>
      <c r="MPL433" s="230"/>
      <c r="MPM433" s="230"/>
      <c r="MPN433" s="230"/>
      <c r="MPO433" s="230"/>
      <c r="MPP433" s="230"/>
      <c r="MPQ433" s="230"/>
      <c r="MPR433" s="230"/>
      <c r="MPS433" s="230"/>
      <c r="MPT433" s="230"/>
      <c r="MPU433" s="230"/>
      <c r="MPV433" s="230"/>
      <c r="MPW433" s="230"/>
      <c r="MPX433" s="230"/>
      <c r="MPY433" s="230"/>
      <c r="MPZ433" s="230"/>
      <c r="MQA433" s="230"/>
      <c r="MQB433" s="230"/>
      <c r="MQC433" s="230"/>
      <c r="MQD433" s="230"/>
      <c r="MQE433" s="230"/>
      <c r="MQF433" s="230"/>
      <c r="MQG433" s="230"/>
      <c r="MQH433" s="230"/>
      <c r="MQI433" s="230"/>
      <c r="MQJ433" s="230"/>
      <c r="MQK433" s="230"/>
      <c r="MQL433" s="230"/>
      <c r="MQM433" s="230"/>
      <c r="MQN433" s="230"/>
      <c r="MQO433" s="230"/>
      <c r="MQP433" s="230"/>
      <c r="MQQ433" s="230"/>
      <c r="MQR433" s="230"/>
      <c r="MQS433" s="230"/>
      <c r="MQT433" s="230"/>
      <c r="MQU433" s="230"/>
      <c r="MQV433" s="230"/>
      <c r="MQW433" s="230"/>
      <c r="MQX433" s="230"/>
      <c r="MQY433" s="230"/>
      <c r="MQZ433" s="230"/>
      <c r="MRA433" s="230"/>
      <c r="MRB433" s="230"/>
      <c r="MRC433" s="230"/>
      <c r="MRD433" s="230"/>
      <c r="MRE433" s="230"/>
      <c r="MRF433" s="230"/>
      <c r="MRG433" s="230"/>
      <c r="MRH433" s="230"/>
      <c r="MRI433" s="230"/>
      <c r="MRJ433" s="230"/>
      <c r="MRK433" s="230"/>
      <c r="MRL433" s="230"/>
      <c r="MRM433" s="230"/>
      <c r="MRN433" s="230"/>
      <c r="MRO433" s="230"/>
      <c r="MRP433" s="230"/>
      <c r="MRQ433" s="230"/>
      <c r="MRR433" s="230"/>
      <c r="MRS433" s="230"/>
      <c r="MRT433" s="230"/>
      <c r="MRU433" s="230"/>
      <c r="MRV433" s="230"/>
      <c r="MRW433" s="230"/>
      <c r="MRX433" s="230"/>
      <c r="MRY433" s="230"/>
      <c r="MRZ433" s="230"/>
      <c r="MSA433" s="230"/>
      <c r="MSB433" s="230"/>
      <c r="MSC433" s="230"/>
      <c r="MSD433" s="230"/>
      <c r="MSE433" s="230"/>
      <c r="MSF433" s="230"/>
      <c r="MSG433" s="230"/>
      <c r="MSH433" s="230"/>
      <c r="MSI433" s="230"/>
      <c r="MSJ433" s="230"/>
      <c r="MSK433" s="230"/>
      <c r="MSL433" s="230"/>
      <c r="MSM433" s="230"/>
      <c r="MSN433" s="230"/>
      <c r="MSO433" s="230"/>
      <c r="MSP433" s="230"/>
      <c r="MSQ433" s="230"/>
      <c r="MSR433" s="230"/>
      <c r="MSS433" s="230"/>
      <c r="MST433" s="230"/>
      <c r="MSU433" s="230"/>
      <c r="MSV433" s="230"/>
      <c r="MSW433" s="230"/>
      <c r="MSX433" s="230"/>
      <c r="MSY433" s="230"/>
      <c r="MSZ433" s="230"/>
      <c r="MTA433" s="230"/>
      <c r="MTB433" s="230"/>
      <c r="MTC433" s="230"/>
      <c r="MTD433" s="230"/>
      <c r="MTE433" s="230"/>
      <c r="MTF433" s="230"/>
      <c r="MTG433" s="230"/>
      <c r="MTH433" s="230"/>
      <c r="MTI433" s="230"/>
      <c r="MTJ433" s="230"/>
      <c r="MTK433" s="230"/>
      <c r="MTL433" s="230"/>
      <c r="MTM433" s="230"/>
      <c r="MTN433" s="230"/>
      <c r="MTO433" s="230"/>
      <c r="MTP433" s="230"/>
      <c r="MTQ433" s="230"/>
      <c r="MTR433" s="230"/>
      <c r="MTS433" s="230"/>
      <c r="MTT433" s="230"/>
      <c r="MTU433" s="230"/>
      <c r="MTV433" s="230"/>
      <c r="MTW433" s="230"/>
      <c r="MTX433" s="230"/>
      <c r="MTY433" s="230"/>
      <c r="MTZ433" s="230"/>
      <c r="MUA433" s="230"/>
      <c r="MUB433" s="230"/>
      <c r="MUC433" s="230"/>
      <c r="MUD433" s="230"/>
      <c r="MUE433" s="230"/>
      <c r="MUF433" s="230"/>
      <c r="MUG433" s="230"/>
      <c r="MUH433" s="230"/>
      <c r="MUI433" s="230"/>
      <c r="MUJ433" s="230"/>
      <c r="MUK433" s="230"/>
      <c r="MUL433" s="230"/>
      <c r="MUM433" s="230"/>
      <c r="MUN433" s="230"/>
      <c r="MUO433" s="230"/>
      <c r="MUP433" s="230"/>
      <c r="MUQ433" s="230"/>
      <c r="MUR433" s="230"/>
      <c r="MUS433" s="230"/>
      <c r="MUT433" s="230"/>
      <c r="MUU433" s="230"/>
      <c r="MUV433" s="230"/>
      <c r="MUW433" s="230"/>
      <c r="MUX433" s="230"/>
      <c r="MUY433" s="230"/>
      <c r="MUZ433" s="230"/>
      <c r="MVA433" s="230"/>
      <c r="MVB433" s="230"/>
      <c r="MVC433" s="230"/>
      <c r="MVD433" s="230"/>
      <c r="MVE433" s="230"/>
      <c r="MVF433" s="230"/>
      <c r="MVG433" s="230"/>
      <c r="MVH433" s="230"/>
      <c r="MVI433" s="230"/>
      <c r="MVJ433" s="230"/>
      <c r="MVK433" s="230"/>
      <c r="MVL433" s="230"/>
      <c r="MVM433" s="230"/>
      <c r="MVN433" s="230"/>
      <c r="MVO433" s="230"/>
      <c r="MVP433" s="230"/>
      <c r="MVQ433" s="230"/>
      <c r="MVR433" s="230"/>
      <c r="MVS433" s="230"/>
      <c r="MVT433" s="230"/>
      <c r="MVU433" s="230"/>
      <c r="MVV433" s="230"/>
      <c r="MVW433" s="230"/>
      <c r="MVX433" s="230"/>
      <c r="MVY433" s="230"/>
      <c r="MVZ433" s="230"/>
      <c r="MWA433" s="230"/>
      <c r="MWB433" s="230"/>
      <c r="MWC433" s="230"/>
      <c r="MWD433" s="230"/>
      <c r="MWE433" s="230"/>
      <c r="MWF433" s="230"/>
      <c r="MWG433" s="230"/>
      <c r="MWH433" s="230"/>
      <c r="MWI433" s="230"/>
      <c r="MWJ433" s="230"/>
      <c r="MWK433" s="230"/>
      <c r="MWL433" s="230"/>
      <c r="MWM433" s="230"/>
      <c r="MWN433" s="230"/>
      <c r="MWO433" s="230"/>
      <c r="MWP433" s="230"/>
      <c r="MWQ433" s="230"/>
      <c r="MWR433" s="230"/>
      <c r="MWS433" s="230"/>
      <c r="MWT433" s="230"/>
      <c r="MWU433" s="230"/>
      <c r="MWV433" s="230"/>
      <c r="MWW433" s="230"/>
      <c r="MWX433" s="230"/>
      <c r="MWY433" s="230"/>
      <c r="MWZ433" s="230"/>
      <c r="MXA433" s="230"/>
      <c r="MXB433" s="230"/>
      <c r="MXC433" s="230"/>
      <c r="MXD433" s="230"/>
      <c r="MXE433" s="230"/>
      <c r="MXF433" s="230"/>
      <c r="MXG433" s="230"/>
      <c r="MXH433" s="230"/>
      <c r="MXI433" s="230"/>
      <c r="MXJ433" s="230"/>
      <c r="MXK433" s="230"/>
      <c r="MXL433" s="230"/>
      <c r="MXM433" s="230"/>
      <c r="MXN433" s="230"/>
      <c r="MXO433" s="230"/>
      <c r="MXP433" s="230"/>
      <c r="MXQ433" s="230"/>
      <c r="MXR433" s="230"/>
      <c r="MXS433" s="230"/>
      <c r="MXT433" s="230"/>
      <c r="MXU433" s="230"/>
      <c r="MXV433" s="230"/>
      <c r="MXW433" s="230"/>
      <c r="MXX433" s="230"/>
      <c r="MXY433" s="230"/>
      <c r="MXZ433" s="230"/>
      <c r="MYA433" s="230"/>
      <c r="MYB433" s="230"/>
      <c r="MYC433" s="230"/>
      <c r="MYD433" s="230"/>
      <c r="MYE433" s="230"/>
      <c r="MYF433" s="230"/>
      <c r="MYG433" s="230"/>
      <c r="MYH433" s="230"/>
      <c r="MYI433" s="230"/>
      <c r="MYJ433" s="230"/>
      <c r="MYK433" s="230"/>
      <c r="MYL433" s="230"/>
      <c r="MYM433" s="230"/>
      <c r="MYN433" s="230"/>
      <c r="MYO433" s="230"/>
      <c r="MYP433" s="230"/>
      <c r="MYQ433" s="230"/>
      <c r="MYR433" s="230"/>
      <c r="MYS433" s="230"/>
      <c r="MYT433" s="230"/>
      <c r="MYU433" s="230"/>
      <c r="MYV433" s="230"/>
      <c r="MYW433" s="230"/>
      <c r="MYX433" s="230"/>
      <c r="MYY433" s="230"/>
      <c r="MYZ433" s="230"/>
      <c r="MZA433" s="230"/>
      <c r="MZB433" s="230"/>
      <c r="MZC433" s="230"/>
      <c r="MZD433" s="230"/>
      <c r="MZE433" s="230"/>
      <c r="MZF433" s="230"/>
      <c r="MZG433" s="230"/>
      <c r="MZH433" s="230"/>
      <c r="MZI433" s="230"/>
      <c r="MZJ433" s="230"/>
      <c r="MZK433" s="230"/>
      <c r="MZL433" s="230"/>
      <c r="MZM433" s="230"/>
      <c r="MZN433" s="230"/>
      <c r="MZO433" s="230"/>
      <c r="MZP433" s="230"/>
      <c r="MZQ433" s="230"/>
      <c r="MZR433" s="230"/>
      <c r="MZS433" s="230"/>
      <c r="MZT433" s="230"/>
      <c r="MZU433" s="230"/>
      <c r="MZV433" s="230"/>
      <c r="MZW433" s="230"/>
      <c r="MZX433" s="230"/>
      <c r="MZY433" s="230"/>
      <c r="MZZ433" s="230"/>
      <c r="NAA433" s="230"/>
      <c r="NAB433" s="230"/>
      <c r="NAC433" s="230"/>
      <c r="NAD433" s="230"/>
      <c r="NAE433" s="230"/>
      <c r="NAF433" s="230"/>
      <c r="NAG433" s="230"/>
      <c r="NAH433" s="230"/>
      <c r="NAI433" s="230"/>
      <c r="NAJ433" s="230"/>
      <c r="NAK433" s="230"/>
      <c r="NAL433" s="230"/>
      <c r="NAM433" s="230"/>
      <c r="NAN433" s="230"/>
      <c r="NAO433" s="230"/>
      <c r="NAP433" s="230"/>
      <c r="NAQ433" s="230"/>
      <c r="NAR433" s="230"/>
      <c r="NAS433" s="230"/>
      <c r="NAT433" s="230"/>
      <c r="NAU433" s="230"/>
      <c r="NAV433" s="230"/>
      <c r="NAW433" s="230"/>
      <c r="NAX433" s="230"/>
      <c r="NAY433" s="230"/>
      <c r="NAZ433" s="230"/>
      <c r="NBA433" s="230"/>
      <c r="NBB433" s="230"/>
      <c r="NBC433" s="230"/>
      <c r="NBD433" s="230"/>
      <c r="NBE433" s="230"/>
      <c r="NBF433" s="230"/>
      <c r="NBG433" s="230"/>
      <c r="NBH433" s="230"/>
      <c r="NBI433" s="230"/>
      <c r="NBJ433" s="230"/>
      <c r="NBK433" s="230"/>
      <c r="NBL433" s="230"/>
      <c r="NBM433" s="230"/>
      <c r="NBN433" s="230"/>
      <c r="NBO433" s="230"/>
      <c r="NBP433" s="230"/>
      <c r="NBQ433" s="230"/>
      <c r="NBR433" s="230"/>
      <c r="NBS433" s="230"/>
      <c r="NBT433" s="230"/>
      <c r="NBU433" s="230"/>
      <c r="NBV433" s="230"/>
      <c r="NBW433" s="230"/>
      <c r="NBX433" s="230"/>
      <c r="NBY433" s="230"/>
      <c r="NBZ433" s="230"/>
      <c r="NCA433" s="230"/>
      <c r="NCB433" s="230"/>
      <c r="NCC433" s="230"/>
      <c r="NCD433" s="230"/>
      <c r="NCE433" s="230"/>
      <c r="NCF433" s="230"/>
      <c r="NCG433" s="230"/>
      <c r="NCH433" s="230"/>
      <c r="NCI433" s="230"/>
      <c r="NCJ433" s="230"/>
      <c r="NCK433" s="230"/>
      <c r="NCL433" s="230"/>
      <c r="NCM433" s="230"/>
      <c r="NCN433" s="230"/>
      <c r="NCO433" s="230"/>
      <c r="NCP433" s="230"/>
      <c r="NCQ433" s="230"/>
      <c r="NCR433" s="230"/>
      <c r="NCS433" s="230"/>
      <c r="NCT433" s="230"/>
      <c r="NCU433" s="230"/>
      <c r="NCV433" s="230"/>
      <c r="NCW433" s="230"/>
      <c r="NCX433" s="230"/>
      <c r="NCY433" s="230"/>
      <c r="NCZ433" s="230"/>
      <c r="NDA433" s="230"/>
      <c r="NDB433" s="230"/>
      <c r="NDC433" s="230"/>
      <c r="NDD433" s="230"/>
      <c r="NDE433" s="230"/>
      <c r="NDF433" s="230"/>
      <c r="NDG433" s="230"/>
      <c r="NDH433" s="230"/>
      <c r="NDI433" s="230"/>
      <c r="NDJ433" s="230"/>
      <c r="NDK433" s="230"/>
      <c r="NDL433" s="230"/>
      <c r="NDM433" s="230"/>
      <c r="NDN433" s="230"/>
      <c r="NDO433" s="230"/>
      <c r="NDP433" s="230"/>
      <c r="NDQ433" s="230"/>
      <c r="NDR433" s="230"/>
      <c r="NDS433" s="230"/>
      <c r="NDT433" s="230"/>
      <c r="NDU433" s="230"/>
      <c r="NDV433" s="230"/>
      <c r="NDW433" s="230"/>
      <c r="NDX433" s="230"/>
      <c r="NDY433" s="230"/>
      <c r="NDZ433" s="230"/>
      <c r="NEA433" s="230"/>
      <c r="NEB433" s="230"/>
      <c r="NEC433" s="230"/>
      <c r="NED433" s="230"/>
      <c r="NEE433" s="230"/>
      <c r="NEF433" s="230"/>
      <c r="NEG433" s="230"/>
      <c r="NEH433" s="230"/>
      <c r="NEI433" s="230"/>
      <c r="NEJ433" s="230"/>
      <c r="NEK433" s="230"/>
      <c r="NEL433" s="230"/>
      <c r="NEM433" s="230"/>
      <c r="NEN433" s="230"/>
      <c r="NEO433" s="230"/>
      <c r="NEP433" s="230"/>
      <c r="NEQ433" s="230"/>
      <c r="NER433" s="230"/>
      <c r="NES433" s="230"/>
      <c r="NET433" s="230"/>
      <c r="NEU433" s="230"/>
      <c r="NEV433" s="230"/>
      <c r="NEW433" s="230"/>
      <c r="NEX433" s="230"/>
      <c r="NEY433" s="230"/>
      <c r="NEZ433" s="230"/>
      <c r="NFA433" s="230"/>
      <c r="NFB433" s="230"/>
      <c r="NFC433" s="230"/>
      <c r="NFD433" s="230"/>
      <c r="NFE433" s="230"/>
      <c r="NFF433" s="230"/>
      <c r="NFG433" s="230"/>
      <c r="NFH433" s="230"/>
      <c r="NFI433" s="230"/>
      <c r="NFJ433" s="230"/>
      <c r="NFK433" s="230"/>
      <c r="NFL433" s="230"/>
      <c r="NFM433" s="230"/>
      <c r="NFN433" s="230"/>
      <c r="NFO433" s="230"/>
      <c r="NFP433" s="230"/>
      <c r="NFQ433" s="230"/>
      <c r="NFR433" s="230"/>
      <c r="NFS433" s="230"/>
      <c r="NFT433" s="230"/>
      <c r="NFU433" s="230"/>
      <c r="NFV433" s="230"/>
      <c r="NFW433" s="230"/>
      <c r="NFX433" s="230"/>
      <c r="NFY433" s="230"/>
      <c r="NFZ433" s="230"/>
      <c r="NGA433" s="230"/>
      <c r="NGB433" s="230"/>
      <c r="NGC433" s="230"/>
      <c r="NGD433" s="230"/>
      <c r="NGE433" s="230"/>
      <c r="NGF433" s="230"/>
      <c r="NGG433" s="230"/>
      <c r="NGH433" s="230"/>
      <c r="NGI433" s="230"/>
      <c r="NGJ433" s="230"/>
      <c r="NGK433" s="230"/>
      <c r="NGL433" s="230"/>
      <c r="NGM433" s="230"/>
      <c r="NGN433" s="230"/>
      <c r="NGO433" s="230"/>
      <c r="NGP433" s="230"/>
      <c r="NGQ433" s="230"/>
      <c r="NGR433" s="230"/>
      <c r="NGS433" s="230"/>
      <c r="NGT433" s="230"/>
      <c r="NGU433" s="230"/>
      <c r="NGV433" s="230"/>
      <c r="NGW433" s="230"/>
      <c r="NGX433" s="230"/>
      <c r="NGY433" s="230"/>
      <c r="NGZ433" s="230"/>
      <c r="NHA433" s="230"/>
      <c r="NHB433" s="230"/>
      <c r="NHC433" s="230"/>
      <c r="NHD433" s="230"/>
      <c r="NHE433" s="230"/>
      <c r="NHF433" s="230"/>
      <c r="NHG433" s="230"/>
      <c r="NHH433" s="230"/>
      <c r="NHI433" s="230"/>
      <c r="NHJ433" s="230"/>
      <c r="NHK433" s="230"/>
      <c r="NHL433" s="230"/>
      <c r="NHM433" s="230"/>
      <c r="NHN433" s="230"/>
      <c r="NHO433" s="230"/>
      <c r="NHP433" s="230"/>
      <c r="NHQ433" s="230"/>
      <c r="NHR433" s="230"/>
      <c r="NHS433" s="230"/>
      <c r="NHT433" s="230"/>
      <c r="NHU433" s="230"/>
      <c r="NHV433" s="230"/>
      <c r="NHW433" s="230"/>
      <c r="NHX433" s="230"/>
      <c r="NHY433" s="230"/>
      <c r="NHZ433" s="230"/>
      <c r="NIA433" s="230"/>
      <c r="NIB433" s="230"/>
      <c r="NIC433" s="230"/>
      <c r="NID433" s="230"/>
      <c r="NIE433" s="230"/>
      <c r="NIF433" s="230"/>
      <c r="NIG433" s="230"/>
      <c r="NIH433" s="230"/>
      <c r="NII433" s="230"/>
      <c r="NIJ433" s="230"/>
      <c r="NIK433" s="230"/>
      <c r="NIL433" s="230"/>
      <c r="NIM433" s="230"/>
      <c r="NIN433" s="230"/>
      <c r="NIO433" s="230"/>
      <c r="NIP433" s="230"/>
      <c r="NIQ433" s="230"/>
      <c r="NIR433" s="230"/>
      <c r="NIS433" s="230"/>
      <c r="NIT433" s="230"/>
      <c r="NIU433" s="230"/>
      <c r="NIV433" s="230"/>
      <c r="NIW433" s="230"/>
      <c r="NIX433" s="230"/>
      <c r="NIY433" s="230"/>
      <c r="NIZ433" s="230"/>
      <c r="NJA433" s="230"/>
      <c r="NJB433" s="230"/>
      <c r="NJC433" s="230"/>
      <c r="NJD433" s="230"/>
      <c r="NJE433" s="230"/>
      <c r="NJF433" s="230"/>
      <c r="NJG433" s="230"/>
      <c r="NJH433" s="230"/>
      <c r="NJI433" s="230"/>
      <c r="NJJ433" s="230"/>
      <c r="NJK433" s="230"/>
      <c r="NJL433" s="230"/>
      <c r="NJM433" s="230"/>
      <c r="NJN433" s="230"/>
      <c r="NJO433" s="230"/>
      <c r="NJP433" s="230"/>
      <c r="NJQ433" s="230"/>
      <c r="NJR433" s="230"/>
      <c r="NJS433" s="230"/>
      <c r="NJT433" s="230"/>
      <c r="NJU433" s="230"/>
      <c r="NJV433" s="230"/>
      <c r="NJW433" s="230"/>
      <c r="NJX433" s="230"/>
      <c r="NJY433" s="230"/>
      <c r="NJZ433" s="230"/>
      <c r="NKA433" s="230"/>
      <c r="NKB433" s="230"/>
      <c r="NKC433" s="230"/>
      <c r="NKD433" s="230"/>
      <c r="NKE433" s="230"/>
      <c r="NKF433" s="230"/>
      <c r="NKG433" s="230"/>
      <c r="NKH433" s="230"/>
      <c r="NKI433" s="230"/>
      <c r="NKJ433" s="230"/>
      <c r="NKK433" s="230"/>
      <c r="NKL433" s="230"/>
      <c r="NKM433" s="230"/>
      <c r="NKN433" s="230"/>
      <c r="NKO433" s="230"/>
      <c r="NKP433" s="230"/>
      <c r="NKQ433" s="230"/>
      <c r="NKR433" s="230"/>
      <c r="NKS433" s="230"/>
      <c r="NKT433" s="230"/>
      <c r="NKU433" s="230"/>
      <c r="NKV433" s="230"/>
      <c r="NKW433" s="230"/>
      <c r="NKX433" s="230"/>
      <c r="NKY433" s="230"/>
      <c r="NKZ433" s="230"/>
      <c r="NLA433" s="230"/>
      <c r="NLB433" s="230"/>
      <c r="NLC433" s="230"/>
      <c r="NLD433" s="230"/>
      <c r="NLE433" s="230"/>
      <c r="NLF433" s="230"/>
      <c r="NLG433" s="230"/>
      <c r="NLH433" s="230"/>
      <c r="NLI433" s="230"/>
      <c r="NLJ433" s="230"/>
      <c r="NLK433" s="230"/>
      <c r="NLL433" s="230"/>
      <c r="NLM433" s="230"/>
      <c r="NLN433" s="230"/>
      <c r="NLO433" s="230"/>
      <c r="NLP433" s="230"/>
      <c r="NLQ433" s="230"/>
      <c r="NLR433" s="230"/>
      <c r="NLS433" s="230"/>
      <c r="NLT433" s="230"/>
      <c r="NLU433" s="230"/>
      <c r="NLV433" s="230"/>
      <c r="NLW433" s="230"/>
      <c r="NLX433" s="230"/>
      <c r="NLY433" s="230"/>
      <c r="NLZ433" s="230"/>
      <c r="NMA433" s="230"/>
      <c r="NMB433" s="230"/>
      <c r="NMC433" s="230"/>
      <c r="NMD433" s="230"/>
      <c r="NME433" s="230"/>
      <c r="NMF433" s="230"/>
      <c r="NMG433" s="230"/>
      <c r="NMH433" s="230"/>
      <c r="NMI433" s="230"/>
      <c r="NMJ433" s="230"/>
      <c r="NMK433" s="230"/>
      <c r="NML433" s="230"/>
      <c r="NMM433" s="230"/>
      <c r="NMN433" s="230"/>
      <c r="NMO433" s="230"/>
      <c r="NMP433" s="230"/>
      <c r="NMQ433" s="230"/>
      <c r="NMR433" s="230"/>
      <c r="NMS433" s="230"/>
      <c r="NMT433" s="230"/>
      <c r="NMU433" s="230"/>
      <c r="NMV433" s="230"/>
      <c r="NMW433" s="230"/>
      <c r="NMX433" s="230"/>
      <c r="NMY433" s="230"/>
      <c r="NMZ433" s="230"/>
      <c r="NNA433" s="230"/>
      <c r="NNB433" s="230"/>
      <c r="NNC433" s="230"/>
      <c r="NND433" s="230"/>
      <c r="NNE433" s="230"/>
      <c r="NNF433" s="230"/>
      <c r="NNG433" s="230"/>
      <c r="NNH433" s="230"/>
      <c r="NNI433" s="230"/>
      <c r="NNJ433" s="230"/>
      <c r="NNK433" s="230"/>
      <c r="NNL433" s="230"/>
      <c r="NNM433" s="230"/>
      <c r="NNN433" s="230"/>
      <c r="NNO433" s="230"/>
      <c r="NNP433" s="230"/>
      <c r="NNQ433" s="230"/>
      <c r="NNR433" s="230"/>
      <c r="NNS433" s="230"/>
      <c r="NNT433" s="230"/>
      <c r="NNU433" s="230"/>
      <c r="NNV433" s="230"/>
      <c r="NNW433" s="230"/>
      <c r="NNX433" s="230"/>
      <c r="NNY433" s="230"/>
      <c r="NNZ433" s="230"/>
      <c r="NOA433" s="230"/>
      <c r="NOB433" s="230"/>
      <c r="NOC433" s="230"/>
      <c r="NOD433" s="230"/>
      <c r="NOE433" s="230"/>
      <c r="NOF433" s="230"/>
      <c r="NOG433" s="230"/>
      <c r="NOH433" s="230"/>
      <c r="NOI433" s="230"/>
      <c r="NOJ433" s="230"/>
      <c r="NOK433" s="230"/>
      <c r="NOL433" s="230"/>
      <c r="NOM433" s="230"/>
      <c r="NON433" s="230"/>
      <c r="NOO433" s="230"/>
      <c r="NOP433" s="230"/>
      <c r="NOQ433" s="230"/>
      <c r="NOR433" s="230"/>
      <c r="NOS433" s="230"/>
      <c r="NOT433" s="230"/>
      <c r="NOU433" s="230"/>
      <c r="NOV433" s="230"/>
      <c r="NOW433" s="230"/>
      <c r="NOX433" s="230"/>
      <c r="NOY433" s="230"/>
      <c r="NOZ433" s="230"/>
      <c r="NPA433" s="230"/>
      <c r="NPB433" s="230"/>
      <c r="NPC433" s="230"/>
      <c r="NPD433" s="230"/>
      <c r="NPE433" s="230"/>
      <c r="NPF433" s="230"/>
      <c r="NPG433" s="230"/>
      <c r="NPH433" s="230"/>
      <c r="NPI433" s="230"/>
      <c r="NPJ433" s="230"/>
      <c r="NPK433" s="230"/>
      <c r="NPL433" s="230"/>
      <c r="NPM433" s="230"/>
      <c r="NPN433" s="230"/>
      <c r="NPO433" s="230"/>
      <c r="NPP433" s="230"/>
      <c r="NPQ433" s="230"/>
      <c r="NPR433" s="230"/>
      <c r="NPS433" s="230"/>
      <c r="NPT433" s="230"/>
      <c r="NPU433" s="230"/>
      <c r="NPV433" s="230"/>
      <c r="NPW433" s="230"/>
      <c r="NPX433" s="230"/>
      <c r="NPY433" s="230"/>
      <c r="NPZ433" s="230"/>
      <c r="NQA433" s="230"/>
      <c r="NQB433" s="230"/>
      <c r="NQC433" s="230"/>
      <c r="NQD433" s="230"/>
      <c r="NQE433" s="230"/>
      <c r="NQF433" s="230"/>
      <c r="NQG433" s="230"/>
      <c r="NQH433" s="230"/>
      <c r="NQI433" s="230"/>
      <c r="NQJ433" s="230"/>
      <c r="NQK433" s="230"/>
      <c r="NQL433" s="230"/>
      <c r="NQM433" s="230"/>
      <c r="NQN433" s="230"/>
      <c r="NQO433" s="230"/>
      <c r="NQP433" s="230"/>
      <c r="NQQ433" s="230"/>
      <c r="NQR433" s="230"/>
      <c r="NQS433" s="230"/>
      <c r="NQT433" s="230"/>
      <c r="NQU433" s="230"/>
      <c r="NQV433" s="230"/>
      <c r="NQW433" s="230"/>
      <c r="NQX433" s="230"/>
      <c r="NQY433" s="230"/>
      <c r="NQZ433" s="230"/>
      <c r="NRA433" s="230"/>
      <c r="NRB433" s="230"/>
      <c r="NRC433" s="230"/>
      <c r="NRD433" s="230"/>
      <c r="NRE433" s="230"/>
      <c r="NRF433" s="230"/>
      <c r="NRG433" s="230"/>
      <c r="NRH433" s="230"/>
      <c r="NRI433" s="230"/>
      <c r="NRJ433" s="230"/>
      <c r="NRK433" s="230"/>
      <c r="NRL433" s="230"/>
      <c r="NRM433" s="230"/>
      <c r="NRN433" s="230"/>
      <c r="NRO433" s="230"/>
      <c r="NRP433" s="230"/>
      <c r="NRQ433" s="230"/>
      <c r="NRR433" s="230"/>
      <c r="NRS433" s="230"/>
      <c r="NRT433" s="230"/>
      <c r="NRU433" s="230"/>
      <c r="NRV433" s="230"/>
      <c r="NRW433" s="230"/>
      <c r="NRX433" s="230"/>
      <c r="NRY433" s="230"/>
      <c r="NRZ433" s="230"/>
      <c r="NSA433" s="230"/>
      <c r="NSB433" s="230"/>
      <c r="NSC433" s="230"/>
      <c r="NSD433" s="230"/>
      <c r="NSE433" s="230"/>
      <c r="NSF433" s="230"/>
      <c r="NSG433" s="230"/>
      <c r="NSH433" s="230"/>
      <c r="NSI433" s="230"/>
      <c r="NSJ433" s="230"/>
      <c r="NSK433" s="230"/>
      <c r="NSL433" s="230"/>
      <c r="NSM433" s="230"/>
      <c r="NSN433" s="230"/>
      <c r="NSO433" s="230"/>
      <c r="NSP433" s="230"/>
      <c r="NSQ433" s="230"/>
      <c r="NSR433" s="230"/>
      <c r="NSS433" s="230"/>
      <c r="NST433" s="230"/>
      <c r="NSU433" s="230"/>
      <c r="NSV433" s="230"/>
      <c r="NSW433" s="230"/>
      <c r="NSX433" s="230"/>
      <c r="NSY433" s="230"/>
      <c r="NSZ433" s="230"/>
      <c r="NTA433" s="230"/>
      <c r="NTB433" s="230"/>
      <c r="NTC433" s="230"/>
      <c r="NTD433" s="230"/>
      <c r="NTE433" s="230"/>
      <c r="NTF433" s="230"/>
      <c r="NTG433" s="230"/>
      <c r="NTH433" s="230"/>
      <c r="NTI433" s="230"/>
      <c r="NTJ433" s="230"/>
      <c r="NTK433" s="230"/>
      <c r="NTL433" s="230"/>
      <c r="NTM433" s="230"/>
      <c r="NTN433" s="230"/>
      <c r="NTO433" s="230"/>
      <c r="NTP433" s="230"/>
      <c r="NTQ433" s="230"/>
      <c r="NTR433" s="230"/>
      <c r="NTS433" s="230"/>
      <c r="NTT433" s="230"/>
      <c r="NTU433" s="230"/>
      <c r="NTV433" s="230"/>
      <c r="NTW433" s="230"/>
      <c r="NTX433" s="230"/>
      <c r="NTY433" s="230"/>
      <c r="NTZ433" s="230"/>
      <c r="NUA433" s="230"/>
      <c r="NUB433" s="230"/>
      <c r="NUC433" s="230"/>
      <c r="NUD433" s="230"/>
      <c r="NUE433" s="230"/>
      <c r="NUF433" s="230"/>
      <c r="NUG433" s="230"/>
      <c r="NUH433" s="230"/>
      <c r="NUI433" s="230"/>
      <c r="NUJ433" s="230"/>
      <c r="NUK433" s="230"/>
      <c r="NUL433" s="230"/>
      <c r="NUM433" s="230"/>
      <c r="NUN433" s="230"/>
      <c r="NUO433" s="230"/>
      <c r="NUP433" s="230"/>
      <c r="NUQ433" s="230"/>
      <c r="NUR433" s="230"/>
      <c r="NUS433" s="230"/>
      <c r="NUT433" s="230"/>
      <c r="NUU433" s="230"/>
      <c r="NUV433" s="230"/>
      <c r="NUW433" s="230"/>
      <c r="NUX433" s="230"/>
      <c r="NUY433" s="230"/>
      <c r="NUZ433" s="230"/>
      <c r="NVA433" s="230"/>
      <c r="NVB433" s="230"/>
      <c r="NVC433" s="230"/>
      <c r="NVD433" s="230"/>
      <c r="NVE433" s="230"/>
      <c r="NVF433" s="230"/>
      <c r="NVG433" s="230"/>
      <c r="NVH433" s="230"/>
      <c r="NVI433" s="230"/>
      <c r="NVJ433" s="230"/>
      <c r="NVK433" s="230"/>
      <c r="NVL433" s="230"/>
      <c r="NVM433" s="230"/>
      <c r="NVN433" s="230"/>
      <c r="NVO433" s="230"/>
      <c r="NVP433" s="230"/>
      <c r="NVQ433" s="230"/>
      <c r="NVR433" s="230"/>
      <c r="NVS433" s="230"/>
      <c r="NVT433" s="230"/>
      <c r="NVU433" s="230"/>
      <c r="NVV433" s="230"/>
      <c r="NVW433" s="230"/>
      <c r="NVX433" s="230"/>
      <c r="NVY433" s="230"/>
      <c r="NVZ433" s="230"/>
      <c r="NWA433" s="230"/>
      <c r="NWB433" s="230"/>
      <c r="NWC433" s="230"/>
      <c r="NWD433" s="230"/>
      <c r="NWE433" s="230"/>
      <c r="NWF433" s="230"/>
      <c r="NWG433" s="230"/>
      <c r="NWH433" s="230"/>
      <c r="NWI433" s="230"/>
      <c r="NWJ433" s="230"/>
      <c r="NWK433" s="230"/>
      <c r="NWL433" s="230"/>
      <c r="NWM433" s="230"/>
      <c r="NWN433" s="230"/>
      <c r="NWO433" s="230"/>
      <c r="NWP433" s="230"/>
      <c r="NWQ433" s="230"/>
      <c r="NWR433" s="230"/>
      <c r="NWS433" s="230"/>
      <c r="NWT433" s="230"/>
      <c r="NWU433" s="230"/>
      <c r="NWV433" s="230"/>
      <c r="NWW433" s="230"/>
      <c r="NWX433" s="230"/>
      <c r="NWY433" s="230"/>
      <c r="NWZ433" s="230"/>
      <c r="NXA433" s="230"/>
      <c r="NXB433" s="230"/>
      <c r="NXC433" s="230"/>
      <c r="NXD433" s="230"/>
      <c r="NXE433" s="230"/>
      <c r="NXF433" s="230"/>
      <c r="NXG433" s="230"/>
      <c r="NXH433" s="230"/>
      <c r="NXI433" s="230"/>
      <c r="NXJ433" s="230"/>
      <c r="NXK433" s="230"/>
      <c r="NXL433" s="230"/>
      <c r="NXM433" s="230"/>
      <c r="NXN433" s="230"/>
      <c r="NXO433" s="230"/>
      <c r="NXP433" s="230"/>
      <c r="NXQ433" s="230"/>
      <c r="NXR433" s="230"/>
      <c r="NXS433" s="230"/>
      <c r="NXT433" s="230"/>
      <c r="NXU433" s="230"/>
      <c r="NXV433" s="230"/>
      <c r="NXW433" s="230"/>
      <c r="NXX433" s="230"/>
      <c r="NXY433" s="230"/>
      <c r="NXZ433" s="230"/>
      <c r="NYA433" s="230"/>
      <c r="NYB433" s="230"/>
      <c r="NYC433" s="230"/>
      <c r="NYD433" s="230"/>
      <c r="NYE433" s="230"/>
      <c r="NYF433" s="230"/>
      <c r="NYG433" s="230"/>
      <c r="NYH433" s="230"/>
      <c r="NYI433" s="230"/>
      <c r="NYJ433" s="230"/>
      <c r="NYK433" s="230"/>
      <c r="NYL433" s="230"/>
      <c r="NYM433" s="230"/>
      <c r="NYN433" s="230"/>
      <c r="NYO433" s="230"/>
      <c r="NYP433" s="230"/>
      <c r="NYQ433" s="230"/>
      <c r="NYR433" s="230"/>
      <c r="NYS433" s="230"/>
      <c r="NYT433" s="230"/>
      <c r="NYU433" s="230"/>
      <c r="NYV433" s="230"/>
      <c r="NYW433" s="230"/>
      <c r="NYX433" s="230"/>
      <c r="NYY433" s="230"/>
      <c r="NYZ433" s="230"/>
      <c r="NZA433" s="230"/>
      <c r="NZB433" s="230"/>
      <c r="NZC433" s="230"/>
      <c r="NZD433" s="230"/>
      <c r="NZE433" s="230"/>
      <c r="NZF433" s="230"/>
      <c r="NZG433" s="230"/>
      <c r="NZH433" s="230"/>
      <c r="NZI433" s="230"/>
      <c r="NZJ433" s="230"/>
      <c r="NZK433" s="230"/>
      <c r="NZL433" s="230"/>
      <c r="NZM433" s="230"/>
      <c r="NZN433" s="230"/>
      <c r="NZO433" s="230"/>
      <c r="NZP433" s="230"/>
      <c r="NZQ433" s="230"/>
      <c r="NZR433" s="230"/>
      <c r="NZS433" s="230"/>
      <c r="NZT433" s="230"/>
      <c r="NZU433" s="230"/>
      <c r="NZV433" s="230"/>
      <c r="NZW433" s="230"/>
      <c r="NZX433" s="230"/>
      <c r="NZY433" s="230"/>
      <c r="NZZ433" s="230"/>
      <c r="OAA433" s="230"/>
      <c r="OAB433" s="230"/>
      <c r="OAC433" s="230"/>
      <c r="OAD433" s="230"/>
      <c r="OAE433" s="230"/>
      <c r="OAF433" s="230"/>
      <c r="OAG433" s="230"/>
      <c r="OAH433" s="230"/>
      <c r="OAI433" s="230"/>
      <c r="OAJ433" s="230"/>
      <c r="OAK433" s="230"/>
      <c r="OAL433" s="230"/>
      <c r="OAM433" s="230"/>
      <c r="OAN433" s="230"/>
      <c r="OAO433" s="230"/>
      <c r="OAP433" s="230"/>
      <c r="OAQ433" s="230"/>
      <c r="OAR433" s="230"/>
      <c r="OAS433" s="230"/>
      <c r="OAT433" s="230"/>
      <c r="OAU433" s="230"/>
      <c r="OAV433" s="230"/>
      <c r="OAW433" s="230"/>
      <c r="OAX433" s="230"/>
      <c r="OAY433" s="230"/>
      <c r="OAZ433" s="230"/>
      <c r="OBA433" s="230"/>
      <c r="OBB433" s="230"/>
      <c r="OBC433" s="230"/>
      <c r="OBD433" s="230"/>
      <c r="OBE433" s="230"/>
      <c r="OBF433" s="230"/>
      <c r="OBG433" s="230"/>
      <c r="OBH433" s="230"/>
      <c r="OBI433" s="230"/>
      <c r="OBJ433" s="230"/>
      <c r="OBK433" s="230"/>
      <c r="OBL433" s="230"/>
      <c r="OBM433" s="230"/>
      <c r="OBN433" s="230"/>
      <c r="OBO433" s="230"/>
      <c r="OBP433" s="230"/>
      <c r="OBQ433" s="230"/>
      <c r="OBR433" s="230"/>
      <c r="OBS433" s="230"/>
      <c r="OBT433" s="230"/>
      <c r="OBU433" s="230"/>
      <c r="OBV433" s="230"/>
      <c r="OBW433" s="230"/>
      <c r="OBX433" s="230"/>
      <c r="OBY433" s="230"/>
      <c r="OBZ433" s="230"/>
      <c r="OCA433" s="230"/>
      <c r="OCB433" s="230"/>
      <c r="OCC433" s="230"/>
      <c r="OCD433" s="230"/>
      <c r="OCE433" s="230"/>
      <c r="OCF433" s="230"/>
      <c r="OCG433" s="230"/>
      <c r="OCH433" s="230"/>
      <c r="OCI433" s="230"/>
      <c r="OCJ433" s="230"/>
      <c r="OCK433" s="230"/>
      <c r="OCL433" s="230"/>
      <c r="OCM433" s="230"/>
      <c r="OCN433" s="230"/>
      <c r="OCO433" s="230"/>
      <c r="OCP433" s="230"/>
      <c r="OCQ433" s="230"/>
      <c r="OCR433" s="230"/>
      <c r="OCS433" s="230"/>
      <c r="OCT433" s="230"/>
      <c r="OCU433" s="230"/>
      <c r="OCV433" s="230"/>
      <c r="OCW433" s="230"/>
      <c r="OCX433" s="230"/>
      <c r="OCY433" s="230"/>
      <c r="OCZ433" s="230"/>
      <c r="ODA433" s="230"/>
      <c r="ODB433" s="230"/>
      <c r="ODC433" s="230"/>
      <c r="ODD433" s="230"/>
      <c r="ODE433" s="230"/>
      <c r="ODF433" s="230"/>
      <c r="ODG433" s="230"/>
      <c r="ODH433" s="230"/>
      <c r="ODI433" s="230"/>
      <c r="ODJ433" s="230"/>
      <c r="ODK433" s="230"/>
      <c r="ODL433" s="230"/>
      <c r="ODM433" s="230"/>
      <c r="ODN433" s="230"/>
      <c r="ODO433" s="230"/>
      <c r="ODP433" s="230"/>
      <c r="ODQ433" s="230"/>
      <c r="ODR433" s="230"/>
      <c r="ODS433" s="230"/>
      <c r="ODT433" s="230"/>
      <c r="ODU433" s="230"/>
      <c r="ODV433" s="230"/>
      <c r="ODW433" s="230"/>
      <c r="ODX433" s="230"/>
      <c r="ODY433" s="230"/>
      <c r="ODZ433" s="230"/>
      <c r="OEA433" s="230"/>
      <c r="OEB433" s="230"/>
      <c r="OEC433" s="230"/>
      <c r="OED433" s="230"/>
      <c r="OEE433" s="230"/>
      <c r="OEF433" s="230"/>
      <c r="OEG433" s="230"/>
      <c r="OEH433" s="230"/>
      <c r="OEI433" s="230"/>
      <c r="OEJ433" s="230"/>
      <c r="OEK433" s="230"/>
      <c r="OEL433" s="230"/>
      <c r="OEM433" s="230"/>
      <c r="OEN433" s="230"/>
      <c r="OEO433" s="230"/>
      <c r="OEP433" s="230"/>
      <c r="OEQ433" s="230"/>
      <c r="OER433" s="230"/>
      <c r="OES433" s="230"/>
      <c r="OET433" s="230"/>
      <c r="OEU433" s="230"/>
      <c r="OEV433" s="230"/>
      <c r="OEW433" s="230"/>
      <c r="OEX433" s="230"/>
      <c r="OEY433" s="230"/>
      <c r="OEZ433" s="230"/>
      <c r="OFA433" s="230"/>
      <c r="OFB433" s="230"/>
      <c r="OFC433" s="230"/>
      <c r="OFD433" s="230"/>
      <c r="OFE433" s="230"/>
      <c r="OFF433" s="230"/>
      <c r="OFG433" s="230"/>
      <c r="OFH433" s="230"/>
      <c r="OFI433" s="230"/>
      <c r="OFJ433" s="230"/>
      <c r="OFK433" s="230"/>
      <c r="OFL433" s="230"/>
      <c r="OFM433" s="230"/>
      <c r="OFN433" s="230"/>
      <c r="OFO433" s="230"/>
      <c r="OFP433" s="230"/>
      <c r="OFQ433" s="230"/>
      <c r="OFR433" s="230"/>
      <c r="OFS433" s="230"/>
      <c r="OFT433" s="230"/>
      <c r="OFU433" s="230"/>
      <c r="OFV433" s="230"/>
      <c r="OFW433" s="230"/>
      <c r="OFX433" s="230"/>
      <c r="OFY433" s="230"/>
      <c r="OFZ433" s="230"/>
      <c r="OGA433" s="230"/>
      <c r="OGB433" s="230"/>
      <c r="OGC433" s="230"/>
      <c r="OGD433" s="230"/>
      <c r="OGE433" s="230"/>
      <c r="OGF433" s="230"/>
      <c r="OGG433" s="230"/>
      <c r="OGH433" s="230"/>
      <c r="OGI433" s="230"/>
      <c r="OGJ433" s="230"/>
      <c r="OGK433" s="230"/>
      <c r="OGL433" s="230"/>
      <c r="OGM433" s="230"/>
      <c r="OGN433" s="230"/>
      <c r="OGO433" s="230"/>
      <c r="OGP433" s="230"/>
      <c r="OGQ433" s="230"/>
      <c r="OGR433" s="230"/>
      <c r="OGS433" s="230"/>
      <c r="OGT433" s="230"/>
      <c r="OGU433" s="230"/>
      <c r="OGV433" s="230"/>
      <c r="OGW433" s="230"/>
      <c r="OGX433" s="230"/>
      <c r="OGY433" s="230"/>
      <c r="OGZ433" s="230"/>
      <c r="OHA433" s="230"/>
      <c r="OHB433" s="230"/>
      <c r="OHC433" s="230"/>
      <c r="OHD433" s="230"/>
      <c r="OHE433" s="230"/>
      <c r="OHF433" s="230"/>
      <c r="OHG433" s="230"/>
      <c r="OHH433" s="230"/>
      <c r="OHI433" s="230"/>
      <c r="OHJ433" s="230"/>
      <c r="OHK433" s="230"/>
      <c r="OHL433" s="230"/>
      <c r="OHM433" s="230"/>
      <c r="OHN433" s="230"/>
      <c r="OHO433" s="230"/>
      <c r="OHP433" s="230"/>
      <c r="OHQ433" s="230"/>
      <c r="OHR433" s="230"/>
      <c r="OHS433" s="230"/>
      <c r="OHT433" s="230"/>
      <c r="OHU433" s="230"/>
      <c r="OHV433" s="230"/>
      <c r="OHW433" s="230"/>
      <c r="OHX433" s="230"/>
      <c r="OHY433" s="230"/>
      <c r="OHZ433" s="230"/>
      <c r="OIA433" s="230"/>
      <c r="OIB433" s="230"/>
      <c r="OIC433" s="230"/>
      <c r="OID433" s="230"/>
      <c r="OIE433" s="230"/>
      <c r="OIF433" s="230"/>
      <c r="OIG433" s="230"/>
      <c r="OIH433" s="230"/>
      <c r="OII433" s="230"/>
      <c r="OIJ433" s="230"/>
      <c r="OIK433" s="230"/>
      <c r="OIL433" s="230"/>
      <c r="OIM433" s="230"/>
      <c r="OIN433" s="230"/>
      <c r="OIO433" s="230"/>
      <c r="OIP433" s="230"/>
      <c r="OIQ433" s="230"/>
      <c r="OIR433" s="230"/>
      <c r="OIS433" s="230"/>
      <c r="OIT433" s="230"/>
      <c r="OIU433" s="230"/>
      <c r="OIV433" s="230"/>
      <c r="OIW433" s="230"/>
      <c r="OIX433" s="230"/>
      <c r="OIY433" s="230"/>
      <c r="OIZ433" s="230"/>
      <c r="OJA433" s="230"/>
      <c r="OJB433" s="230"/>
      <c r="OJC433" s="230"/>
      <c r="OJD433" s="230"/>
      <c r="OJE433" s="230"/>
      <c r="OJF433" s="230"/>
      <c r="OJG433" s="230"/>
      <c r="OJH433" s="230"/>
      <c r="OJI433" s="230"/>
      <c r="OJJ433" s="230"/>
      <c r="OJK433" s="230"/>
      <c r="OJL433" s="230"/>
      <c r="OJM433" s="230"/>
      <c r="OJN433" s="230"/>
      <c r="OJO433" s="230"/>
      <c r="OJP433" s="230"/>
      <c r="OJQ433" s="230"/>
      <c r="OJR433" s="230"/>
      <c r="OJS433" s="230"/>
      <c r="OJT433" s="230"/>
      <c r="OJU433" s="230"/>
      <c r="OJV433" s="230"/>
      <c r="OJW433" s="230"/>
      <c r="OJX433" s="230"/>
      <c r="OJY433" s="230"/>
      <c r="OJZ433" s="230"/>
      <c r="OKA433" s="230"/>
      <c r="OKB433" s="230"/>
      <c r="OKC433" s="230"/>
      <c r="OKD433" s="230"/>
      <c r="OKE433" s="230"/>
      <c r="OKF433" s="230"/>
      <c r="OKG433" s="230"/>
      <c r="OKH433" s="230"/>
      <c r="OKI433" s="230"/>
      <c r="OKJ433" s="230"/>
      <c r="OKK433" s="230"/>
      <c r="OKL433" s="230"/>
      <c r="OKM433" s="230"/>
      <c r="OKN433" s="230"/>
      <c r="OKO433" s="230"/>
      <c r="OKP433" s="230"/>
      <c r="OKQ433" s="230"/>
      <c r="OKR433" s="230"/>
      <c r="OKS433" s="230"/>
      <c r="OKT433" s="230"/>
      <c r="OKU433" s="230"/>
      <c r="OKV433" s="230"/>
      <c r="OKW433" s="230"/>
      <c r="OKX433" s="230"/>
      <c r="OKY433" s="230"/>
      <c r="OKZ433" s="230"/>
      <c r="OLA433" s="230"/>
      <c r="OLB433" s="230"/>
      <c r="OLC433" s="230"/>
      <c r="OLD433" s="230"/>
      <c r="OLE433" s="230"/>
      <c r="OLF433" s="230"/>
      <c r="OLG433" s="230"/>
      <c r="OLH433" s="230"/>
      <c r="OLI433" s="230"/>
      <c r="OLJ433" s="230"/>
      <c r="OLK433" s="230"/>
      <c r="OLL433" s="230"/>
      <c r="OLM433" s="230"/>
      <c r="OLN433" s="230"/>
      <c r="OLO433" s="230"/>
      <c r="OLP433" s="230"/>
      <c r="OLQ433" s="230"/>
      <c r="OLR433" s="230"/>
      <c r="OLS433" s="230"/>
      <c r="OLT433" s="230"/>
      <c r="OLU433" s="230"/>
      <c r="OLV433" s="230"/>
      <c r="OLW433" s="230"/>
      <c r="OLX433" s="230"/>
      <c r="OLY433" s="230"/>
      <c r="OLZ433" s="230"/>
      <c r="OMA433" s="230"/>
      <c r="OMB433" s="230"/>
      <c r="OMC433" s="230"/>
      <c r="OMD433" s="230"/>
      <c r="OME433" s="230"/>
      <c r="OMF433" s="230"/>
      <c r="OMG433" s="230"/>
      <c r="OMH433" s="230"/>
      <c r="OMI433" s="230"/>
      <c r="OMJ433" s="230"/>
      <c r="OMK433" s="230"/>
      <c r="OML433" s="230"/>
      <c r="OMM433" s="230"/>
      <c r="OMN433" s="230"/>
      <c r="OMO433" s="230"/>
      <c r="OMP433" s="230"/>
      <c r="OMQ433" s="230"/>
      <c r="OMR433" s="230"/>
      <c r="OMS433" s="230"/>
      <c r="OMT433" s="230"/>
      <c r="OMU433" s="230"/>
      <c r="OMV433" s="230"/>
      <c r="OMW433" s="230"/>
      <c r="OMX433" s="230"/>
      <c r="OMY433" s="230"/>
      <c r="OMZ433" s="230"/>
      <c r="ONA433" s="230"/>
      <c r="ONB433" s="230"/>
      <c r="ONC433" s="230"/>
      <c r="OND433" s="230"/>
      <c r="ONE433" s="230"/>
      <c r="ONF433" s="230"/>
      <c r="ONG433" s="230"/>
      <c r="ONH433" s="230"/>
      <c r="ONI433" s="230"/>
      <c r="ONJ433" s="230"/>
      <c r="ONK433" s="230"/>
      <c r="ONL433" s="230"/>
      <c r="ONM433" s="230"/>
      <c r="ONN433" s="230"/>
      <c r="ONO433" s="230"/>
      <c r="ONP433" s="230"/>
      <c r="ONQ433" s="230"/>
      <c r="ONR433" s="230"/>
      <c r="ONS433" s="230"/>
      <c r="ONT433" s="230"/>
      <c r="ONU433" s="230"/>
      <c r="ONV433" s="230"/>
      <c r="ONW433" s="230"/>
      <c r="ONX433" s="230"/>
      <c r="ONY433" s="230"/>
      <c r="ONZ433" s="230"/>
      <c r="OOA433" s="230"/>
      <c r="OOB433" s="230"/>
      <c r="OOC433" s="230"/>
      <c r="OOD433" s="230"/>
      <c r="OOE433" s="230"/>
      <c r="OOF433" s="230"/>
      <c r="OOG433" s="230"/>
      <c r="OOH433" s="230"/>
      <c r="OOI433" s="230"/>
      <c r="OOJ433" s="230"/>
      <c r="OOK433" s="230"/>
      <c r="OOL433" s="230"/>
      <c r="OOM433" s="230"/>
      <c r="OON433" s="230"/>
      <c r="OOO433" s="230"/>
      <c r="OOP433" s="230"/>
      <c r="OOQ433" s="230"/>
      <c r="OOR433" s="230"/>
      <c r="OOS433" s="230"/>
      <c r="OOT433" s="230"/>
      <c r="OOU433" s="230"/>
      <c r="OOV433" s="230"/>
      <c r="OOW433" s="230"/>
      <c r="OOX433" s="230"/>
      <c r="OOY433" s="230"/>
      <c r="OOZ433" s="230"/>
      <c r="OPA433" s="230"/>
      <c r="OPB433" s="230"/>
      <c r="OPC433" s="230"/>
      <c r="OPD433" s="230"/>
      <c r="OPE433" s="230"/>
      <c r="OPF433" s="230"/>
      <c r="OPG433" s="230"/>
      <c r="OPH433" s="230"/>
      <c r="OPI433" s="230"/>
      <c r="OPJ433" s="230"/>
      <c r="OPK433" s="230"/>
      <c r="OPL433" s="230"/>
      <c r="OPM433" s="230"/>
      <c r="OPN433" s="230"/>
      <c r="OPO433" s="230"/>
      <c r="OPP433" s="230"/>
      <c r="OPQ433" s="230"/>
      <c r="OPR433" s="230"/>
      <c r="OPS433" s="230"/>
      <c r="OPT433" s="230"/>
      <c r="OPU433" s="230"/>
      <c r="OPV433" s="230"/>
      <c r="OPW433" s="230"/>
      <c r="OPX433" s="230"/>
      <c r="OPY433" s="230"/>
      <c r="OPZ433" s="230"/>
      <c r="OQA433" s="230"/>
      <c r="OQB433" s="230"/>
      <c r="OQC433" s="230"/>
      <c r="OQD433" s="230"/>
      <c r="OQE433" s="230"/>
      <c r="OQF433" s="230"/>
      <c r="OQG433" s="230"/>
      <c r="OQH433" s="230"/>
      <c r="OQI433" s="230"/>
      <c r="OQJ433" s="230"/>
      <c r="OQK433" s="230"/>
      <c r="OQL433" s="230"/>
      <c r="OQM433" s="230"/>
      <c r="OQN433" s="230"/>
      <c r="OQO433" s="230"/>
      <c r="OQP433" s="230"/>
      <c r="OQQ433" s="230"/>
      <c r="OQR433" s="230"/>
      <c r="OQS433" s="230"/>
      <c r="OQT433" s="230"/>
      <c r="OQU433" s="230"/>
      <c r="OQV433" s="230"/>
      <c r="OQW433" s="230"/>
      <c r="OQX433" s="230"/>
      <c r="OQY433" s="230"/>
      <c r="OQZ433" s="230"/>
      <c r="ORA433" s="230"/>
      <c r="ORB433" s="230"/>
      <c r="ORC433" s="230"/>
      <c r="ORD433" s="230"/>
      <c r="ORE433" s="230"/>
      <c r="ORF433" s="230"/>
      <c r="ORG433" s="230"/>
      <c r="ORH433" s="230"/>
      <c r="ORI433" s="230"/>
      <c r="ORJ433" s="230"/>
      <c r="ORK433" s="230"/>
      <c r="ORL433" s="230"/>
      <c r="ORM433" s="230"/>
      <c r="ORN433" s="230"/>
      <c r="ORO433" s="230"/>
      <c r="ORP433" s="230"/>
      <c r="ORQ433" s="230"/>
      <c r="ORR433" s="230"/>
      <c r="ORS433" s="230"/>
      <c r="ORT433" s="230"/>
      <c r="ORU433" s="230"/>
      <c r="ORV433" s="230"/>
      <c r="ORW433" s="230"/>
      <c r="ORX433" s="230"/>
      <c r="ORY433" s="230"/>
      <c r="ORZ433" s="230"/>
      <c r="OSA433" s="230"/>
      <c r="OSB433" s="230"/>
      <c r="OSC433" s="230"/>
      <c r="OSD433" s="230"/>
      <c r="OSE433" s="230"/>
      <c r="OSF433" s="230"/>
      <c r="OSG433" s="230"/>
      <c r="OSH433" s="230"/>
      <c r="OSI433" s="230"/>
      <c r="OSJ433" s="230"/>
      <c r="OSK433" s="230"/>
      <c r="OSL433" s="230"/>
      <c r="OSM433" s="230"/>
      <c r="OSN433" s="230"/>
      <c r="OSO433" s="230"/>
      <c r="OSP433" s="230"/>
      <c r="OSQ433" s="230"/>
      <c r="OSR433" s="230"/>
      <c r="OSS433" s="230"/>
      <c r="OST433" s="230"/>
      <c r="OSU433" s="230"/>
      <c r="OSV433" s="230"/>
      <c r="OSW433" s="230"/>
      <c r="OSX433" s="230"/>
      <c r="OSY433" s="230"/>
      <c r="OSZ433" s="230"/>
      <c r="OTA433" s="230"/>
      <c r="OTB433" s="230"/>
      <c r="OTC433" s="230"/>
      <c r="OTD433" s="230"/>
      <c r="OTE433" s="230"/>
      <c r="OTF433" s="230"/>
      <c r="OTG433" s="230"/>
      <c r="OTH433" s="230"/>
      <c r="OTI433" s="230"/>
      <c r="OTJ433" s="230"/>
      <c r="OTK433" s="230"/>
      <c r="OTL433" s="230"/>
      <c r="OTM433" s="230"/>
      <c r="OTN433" s="230"/>
      <c r="OTO433" s="230"/>
      <c r="OTP433" s="230"/>
      <c r="OTQ433" s="230"/>
      <c r="OTR433" s="230"/>
      <c r="OTS433" s="230"/>
      <c r="OTT433" s="230"/>
      <c r="OTU433" s="230"/>
      <c r="OTV433" s="230"/>
      <c r="OTW433" s="230"/>
      <c r="OTX433" s="230"/>
      <c r="OTY433" s="230"/>
      <c r="OTZ433" s="230"/>
      <c r="OUA433" s="230"/>
      <c r="OUB433" s="230"/>
      <c r="OUC433" s="230"/>
      <c r="OUD433" s="230"/>
      <c r="OUE433" s="230"/>
      <c r="OUF433" s="230"/>
      <c r="OUG433" s="230"/>
      <c r="OUH433" s="230"/>
      <c r="OUI433" s="230"/>
      <c r="OUJ433" s="230"/>
      <c r="OUK433" s="230"/>
      <c r="OUL433" s="230"/>
      <c r="OUM433" s="230"/>
      <c r="OUN433" s="230"/>
      <c r="OUO433" s="230"/>
      <c r="OUP433" s="230"/>
      <c r="OUQ433" s="230"/>
      <c r="OUR433" s="230"/>
      <c r="OUS433" s="230"/>
      <c r="OUT433" s="230"/>
      <c r="OUU433" s="230"/>
      <c r="OUV433" s="230"/>
      <c r="OUW433" s="230"/>
      <c r="OUX433" s="230"/>
      <c r="OUY433" s="230"/>
      <c r="OUZ433" s="230"/>
      <c r="OVA433" s="230"/>
      <c r="OVB433" s="230"/>
      <c r="OVC433" s="230"/>
      <c r="OVD433" s="230"/>
      <c r="OVE433" s="230"/>
      <c r="OVF433" s="230"/>
      <c r="OVG433" s="230"/>
      <c r="OVH433" s="230"/>
      <c r="OVI433" s="230"/>
      <c r="OVJ433" s="230"/>
      <c r="OVK433" s="230"/>
      <c r="OVL433" s="230"/>
      <c r="OVM433" s="230"/>
      <c r="OVN433" s="230"/>
      <c r="OVO433" s="230"/>
      <c r="OVP433" s="230"/>
      <c r="OVQ433" s="230"/>
      <c r="OVR433" s="230"/>
      <c r="OVS433" s="230"/>
      <c r="OVT433" s="230"/>
      <c r="OVU433" s="230"/>
      <c r="OVV433" s="230"/>
      <c r="OVW433" s="230"/>
      <c r="OVX433" s="230"/>
      <c r="OVY433" s="230"/>
      <c r="OVZ433" s="230"/>
      <c r="OWA433" s="230"/>
      <c r="OWB433" s="230"/>
      <c r="OWC433" s="230"/>
      <c r="OWD433" s="230"/>
      <c r="OWE433" s="230"/>
      <c r="OWF433" s="230"/>
      <c r="OWG433" s="230"/>
      <c r="OWH433" s="230"/>
      <c r="OWI433" s="230"/>
      <c r="OWJ433" s="230"/>
      <c r="OWK433" s="230"/>
      <c r="OWL433" s="230"/>
      <c r="OWM433" s="230"/>
      <c r="OWN433" s="230"/>
      <c r="OWO433" s="230"/>
      <c r="OWP433" s="230"/>
      <c r="OWQ433" s="230"/>
      <c r="OWR433" s="230"/>
      <c r="OWS433" s="230"/>
      <c r="OWT433" s="230"/>
      <c r="OWU433" s="230"/>
      <c r="OWV433" s="230"/>
      <c r="OWW433" s="230"/>
      <c r="OWX433" s="230"/>
      <c r="OWY433" s="230"/>
      <c r="OWZ433" s="230"/>
      <c r="OXA433" s="230"/>
      <c r="OXB433" s="230"/>
      <c r="OXC433" s="230"/>
      <c r="OXD433" s="230"/>
      <c r="OXE433" s="230"/>
      <c r="OXF433" s="230"/>
      <c r="OXG433" s="230"/>
      <c r="OXH433" s="230"/>
      <c r="OXI433" s="230"/>
      <c r="OXJ433" s="230"/>
      <c r="OXK433" s="230"/>
      <c r="OXL433" s="230"/>
      <c r="OXM433" s="230"/>
      <c r="OXN433" s="230"/>
      <c r="OXO433" s="230"/>
      <c r="OXP433" s="230"/>
      <c r="OXQ433" s="230"/>
      <c r="OXR433" s="230"/>
      <c r="OXS433" s="230"/>
      <c r="OXT433" s="230"/>
      <c r="OXU433" s="230"/>
      <c r="OXV433" s="230"/>
      <c r="OXW433" s="230"/>
      <c r="OXX433" s="230"/>
      <c r="OXY433" s="230"/>
      <c r="OXZ433" s="230"/>
      <c r="OYA433" s="230"/>
      <c r="OYB433" s="230"/>
      <c r="OYC433" s="230"/>
      <c r="OYD433" s="230"/>
      <c r="OYE433" s="230"/>
      <c r="OYF433" s="230"/>
      <c r="OYG433" s="230"/>
      <c r="OYH433" s="230"/>
      <c r="OYI433" s="230"/>
      <c r="OYJ433" s="230"/>
      <c r="OYK433" s="230"/>
      <c r="OYL433" s="230"/>
      <c r="OYM433" s="230"/>
      <c r="OYN433" s="230"/>
      <c r="OYO433" s="230"/>
      <c r="OYP433" s="230"/>
      <c r="OYQ433" s="230"/>
      <c r="OYR433" s="230"/>
      <c r="OYS433" s="230"/>
      <c r="OYT433" s="230"/>
      <c r="OYU433" s="230"/>
      <c r="OYV433" s="230"/>
      <c r="OYW433" s="230"/>
      <c r="OYX433" s="230"/>
      <c r="OYY433" s="230"/>
      <c r="OYZ433" s="230"/>
      <c r="OZA433" s="230"/>
      <c r="OZB433" s="230"/>
      <c r="OZC433" s="230"/>
      <c r="OZD433" s="230"/>
      <c r="OZE433" s="230"/>
      <c r="OZF433" s="230"/>
      <c r="OZG433" s="230"/>
      <c r="OZH433" s="230"/>
      <c r="OZI433" s="230"/>
      <c r="OZJ433" s="230"/>
      <c r="OZK433" s="230"/>
      <c r="OZL433" s="230"/>
      <c r="OZM433" s="230"/>
      <c r="OZN433" s="230"/>
      <c r="OZO433" s="230"/>
      <c r="OZP433" s="230"/>
      <c r="OZQ433" s="230"/>
      <c r="OZR433" s="230"/>
      <c r="OZS433" s="230"/>
      <c r="OZT433" s="230"/>
      <c r="OZU433" s="230"/>
      <c r="OZV433" s="230"/>
      <c r="OZW433" s="230"/>
      <c r="OZX433" s="230"/>
      <c r="OZY433" s="230"/>
      <c r="OZZ433" s="230"/>
      <c r="PAA433" s="230"/>
      <c r="PAB433" s="230"/>
      <c r="PAC433" s="230"/>
      <c r="PAD433" s="230"/>
      <c r="PAE433" s="230"/>
      <c r="PAF433" s="230"/>
      <c r="PAG433" s="230"/>
      <c r="PAH433" s="230"/>
      <c r="PAI433" s="230"/>
      <c r="PAJ433" s="230"/>
      <c r="PAK433" s="230"/>
      <c r="PAL433" s="230"/>
      <c r="PAM433" s="230"/>
      <c r="PAN433" s="230"/>
      <c r="PAO433" s="230"/>
      <c r="PAP433" s="230"/>
      <c r="PAQ433" s="230"/>
      <c r="PAR433" s="230"/>
      <c r="PAS433" s="230"/>
      <c r="PAT433" s="230"/>
      <c r="PAU433" s="230"/>
      <c r="PAV433" s="230"/>
      <c r="PAW433" s="230"/>
      <c r="PAX433" s="230"/>
      <c r="PAY433" s="230"/>
      <c r="PAZ433" s="230"/>
      <c r="PBA433" s="230"/>
      <c r="PBB433" s="230"/>
      <c r="PBC433" s="230"/>
      <c r="PBD433" s="230"/>
      <c r="PBE433" s="230"/>
      <c r="PBF433" s="230"/>
      <c r="PBG433" s="230"/>
      <c r="PBH433" s="230"/>
      <c r="PBI433" s="230"/>
      <c r="PBJ433" s="230"/>
      <c r="PBK433" s="230"/>
      <c r="PBL433" s="230"/>
      <c r="PBM433" s="230"/>
      <c r="PBN433" s="230"/>
      <c r="PBO433" s="230"/>
      <c r="PBP433" s="230"/>
      <c r="PBQ433" s="230"/>
      <c r="PBR433" s="230"/>
      <c r="PBS433" s="230"/>
      <c r="PBT433" s="230"/>
      <c r="PBU433" s="230"/>
      <c r="PBV433" s="230"/>
      <c r="PBW433" s="230"/>
      <c r="PBX433" s="230"/>
      <c r="PBY433" s="230"/>
      <c r="PBZ433" s="230"/>
      <c r="PCA433" s="230"/>
      <c r="PCB433" s="230"/>
      <c r="PCC433" s="230"/>
      <c r="PCD433" s="230"/>
      <c r="PCE433" s="230"/>
      <c r="PCF433" s="230"/>
      <c r="PCG433" s="230"/>
      <c r="PCH433" s="230"/>
      <c r="PCI433" s="230"/>
      <c r="PCJ433" s="230"/>
      <c r="PCK433" s="230"/>
      <c r="PCL433" s="230"/>
      <c r="PCM433" s="230"/>
      <c r="PCN433" s="230"/>
      <c r="PCO433" s="230"/>
      <c r="PCP433" s="230"/>
      <c r="PCQ433" s="230"/>
      <c r="PCR433" s="230"/>
      <c r="PCS433" s="230"/>
      <c r="PCT433" s="230"/>
      <c r="PCU433" s="230"/>
      <c r="PCV433" s="230"/>
      <c r="PCW433" s="230"/>
      <c r="PCX433" s="230"/>
      <c r="PCY433" s="230"/>
      <c r="PCZ433" s="230"/>
      <c r="PDA433" s="230"/>
      <c r="PDB433" s="230"/>
      <c r="PDC433" s="230"/>
      <c r="PDD433" s="230"/>
      <c r="PDE433" s="230"/>
      <c r="PDF433" s="230"/>
      <c r="PDG433" s="230"/>
      <c r="PDH433" s="230"/>
      <c r="PDI433" s="230"/>
      <c r="PDJ433" s="230"/>
      <c r="PDK433" s="230"/>
      <c r="PDL433" s="230"/>
      <c r="PDM433" s="230"/>
      <c r="PDN433" s="230"/>
      <c r="PDO433" s="230"/>
      <c r="PDP433" s="230"/>
      <c r="PDQ433" s="230"/>
      <c r="PDR433" s="230"/>
      <c r="PDS433" s="230"/>
      <c r="PDT433" s="230"/>
      <c r="PDU433" s="230"/>
      <c r="PDV433" s="230"/>
      <c r="PDW433" s="230"/>
      <c r="PDX433" s="230"/>
      <c r="PDY433" s="230"/>
      <c r="PDZ433" s="230"/>
      <c r="PEA433" s="230"/>
      <c r="PEB433" s="230"/>
      <c r="PEC433" s="230"/>
      <c r="PED433" s="230"/>
      <c r="PEE433" s="230"/>
      <c r="PEF433" s="230"/>
      <c r="PEG433" s="230"/>
      <c r="PEH433" s="230"/>
      <c r="PEI433" s="230"/>
      <c r="PEJ433" s="230"/>
      <c r="PEK433" s="230"/>
      <c r="PEL433" s="230"/>
      <c r="PEM433" s="230"/>
      <c r="PEN433" s="230"/>
      <c r="PEO433" s="230"/>
      <c r="PEP433" s="230"/>
      <c r="PEQ433" s="230"/>
      <c r="PER433" s="230"/>
      <c r="PES433" s="230"/>
      <c r="PET433" s="230"/>
      <c r="PEU433" s="230"/>
      <c r="PEV433" s="230"/>
      <c r="PEW433" s="230"/>
      <c r="PEX433" s="230"/>
      <c r="PEY433" s="230"/>
      <c r="PEZ433" s="230"/>
      <c r="PFA433" s="230"/>
      <c r="PFB433" s="230"/>
      <c r="PFC433" s="230"/>
      <c r="PFD433" s="230"/>
      <c r="PFE433" s="230"/>
      <c r="PFF433" s="230"/>
      <c r="PFG433" s="230"/>
      <c r="PFH433" s="230"/>
      <c r="PFI433" s="230"/>
      <c r="PFJ433" s="230"/>
      <c r="PFK433" s="230"/>
      <c r="PFL433" s="230"/>
      <c r="PFM433" s="230"/>
      <c r="PFN433" s="230"/>
      <c r="PFO433" s="230"/>
      <c r="PFP433" s="230"/>
      <c r="PFQ433" s="230"/>
      <c r="PFR433" s="230"/>
      <c r="PFS433" s="230"/>
      <c r="PFT433" s="230"/>
      <c r="PFU433" s="230"/>
      <c r="PFV433" s="230"/>
      <c r="PFW433" s="230"/>
      <c r="PFX433" s="230"/>
      <c r="PFY433" s="230"/>
      <c r="PFZ433" s="230"/>
      <c r="PGA433" s="230"/>
      <c r="PGB433" s="230"/>
      <c r="PGC433" s="230"/>
      <c r="PGD433" s="230"/>
      <c r="PGE433" s="230"/>
      <c r="PGF433" s="230"/>
      <c r="PGG433" s="230"/>
      <c r="PGH433" s="230"/>
      <c r="PGI433" s="230"/>
      <c r="PGJ433" s="230"/>
      <c r="PGK433" s="230"/>
      <c r="PGL433" s="230"/>
      <c r="PGM433" s="230"/>
      <c r="PGN433" s="230"/>
      <c r="PGO433" s="230"/>
      <c r="PGP433" s="230"/>
      <c r="PGQ433" s="230"/>
      <c r="PGR433" s="230"/>
      <c r="PGS433" s="230"/>
      <c r="PGT433" s="230"/>
      <c r="PGU433" s="230"/>
      <c r="PGV433" s="230"/>
      <c r="PGW433" s="230"/>
      <c r="PGX433" s="230"/>
      <c r="PGY433" s="230"/>
      <c r="PGZ433" s="230"/>
      <c r="PHA433" s="230"/>
      <c r="PHB433" s="230"/>
      <c r="PHC433" s="230"/>
      <c r="PHD433" s="230"/>
      <c r="PHE433" s="230"/>
      <c r="PHF433" s="230"/>
      <c r="PHG433" s="230"/>
      <c r="PHH433" s="230"/>
      <c r="PHI433" s="230"/>
      <c r="PHJ433" s="230"/>
      <c r="PHK433" s="230"/>
      <c r="PHL433" s="230"/>
      <c r="PHM433" s="230"/>
      <c r="PHN433" s="230"/>
      <c r="PHO433" s="230"/>
      <c r="PHP433" s="230"/>
      <c r="PHQ433" s="230"/>
      <c r="PHR433" s="230"/>
      <c r="PHS433" s="230"/>
      <c r="PHT433" s="230"/>
      <c r="PHU433" s="230"/>
      <c r="PHV433" s="230"/>
      <c r="PHW433" s="230"/>
      <c r="PHX433" s="230"/>
      <c r="PHY433" s="230"/>
      <c r="PHZ433" s="230"/>
      <c r="PIA433" s="230"/>
      <c r="PIB433" s="230"/>
      <c r="PIC433" s="230"/>
      <c r="PID433" s="230"/>
      <c r="PIE433" s="230"/>
      <c r="PIF433" s="230"/>
      <c r="PIG433" s="230"/>
      <c r="PIH433" s="230"/>
      <c r="PII433" s="230"/>
      <c r="PIJ433" s="230"/>
      <c r="PIK433" s="230"/>
      <c r="PIL433" s="230"/>
      <c r="PIM433" s="230"/>
      <c r="PIN433" s="230"/>
      <c r="PIO433" s="230"/>
      <c r="PIP433" s="230"/>
      <c r="PIQ433" s="230"/>
      <c r="PIR433" s="230"/>
      <c r="PIS433" s="230"/>
      <c r="PIT433" s="230"/>
      <c r="PIU433" s="230"/>
      <c r="PIV433" s="230"/>
      <c r="PIW433" s="230"/>
      <c r="PIX433" s="230"/>
      <c r="PIY433" s="230"/>
      <c r="PIZ433" s="230"/>
      <c r="PJA433" s="230"/>
      <c r="PJB433" s="230"/>
      <c r="PJC433" s="230"/>
      <c r="PJD433" s="230"/>
      <c r="PJE433" s="230"/>
      <c r="PJF433" s="230"/>
      <c r="PJG433" s="230"/>
      <c r="PJH433" s="230"/>
      <c r="PJI433" s="230"/>
      <c r="PJJ433" s="230"/>
      <c r="PJK433" s="230"/>
      <c r="PJL433" s="230"/>
      <c r="PJM433" s="230"/>
      <c r="PJN433" s="230"/>
      <c r="PJO433" s="230"/>
      <c r="PJP433" s="230"/>
      <c r="PJQ433" s="230"/>
      <c r="PJR433" s="230"/>
      <c r="PJS433" s="230"/>
      <c r="PJT433" s="230"/>
      <c r="PJU433" s="230"/>
      <c r="PJV433" s="230"/>
      <c r="PJW433" s="230"/>
      <c r="PJX433" s="230"/>
      <c r="PJY433" s="230"/>
      <c r="PJZ433" s="230"/>
      <c r="PKA433" s="230"/>
      <c r="PKB433" s="230"/>
      <c r="PKC433" s="230"/>
      <c r="PKD433" s="230"/>
      <c r="PKE433" s="230"/>
      <c r="PKF433" s="230"/>
      <c r="PKG433" s="230"/>
      <c r="PKH433" s="230"/>
      <c r="PKI433" s="230"/>
      <c r="PKJ433" s="230"/>
      <c r="PKK433" s="230"/>
      <c r="PKL433" s="230"/>
      <c r="PKM433" s="230"/>
      <c r="PKN433" s="230"/>
      <c r="PKO433" s="230"/>
      <c r="PKP433" s="230"/>
      <c r="PKQ433" s="230"/>
      <c r="PKR433" s="230"/>
      <c r="PKS433" s="230"/>
      <c r="PKT433" s="230"/>
      <c r="PKU433" s="230"/>
      <c r="PKV433" s="230"/>
      <c r="PKW433" s="230"/>
      <c r="PKX433" s="230"/>
      <c r="PKY433" s="230"/>
      <c r="PKZ433" s="230"/>
      <c r="PLA433" s="230"/>
      <c r="PLB433" s="230"/>
      <c r="PLC433" s="230"/>
      <c r="PLD433" s="230"/>
      <c r="PLE433" s="230"/>
      <c r="PLF433" s="230"/>
      <c r="PLG433" s="230"/>
      <c r="PLH433" s="230"/>
      <c r="PLI433" s="230"/>
      <c r="PLJ433" s="230"/>
      <c r="PLK433" s="230"/>
      <c r="PLL433" s="230"/>
      <c r="PLM433" s="230"/>
      <c r="PLN433" s="230"/>
      <c r="PLO433" s="230"/>
      <c r="PLP433" s="230"/>
      <c r="PLQ433" s="230"/>
      <c r="PLR433" s="230"/>
      <c r="PLS433" s="230"/>
      <c r="PLT433" s="230"/>
      <c r="PLU433" s="230"/>
      <c r="PLV433" s="230"/>
      <c r="PLW433" s="230"/>
      <c r="PLX433" s="230"/>
      <c r="PLY433" s="230"/>
      <c r="PLZ433" s="230"/>
      <c r="PMA433" s="230"/>
      <c r="PMB433" s="230"/>
      <c r="PMC433" s="230"/>
      <c r="PMD433" s="230"/>
      <c r="PME433" s="230"/>
      <c r="PMF433" s="230"/>
      <c r="PMG433" s="230"/>
      <c r="PMH433" s="230"/>
      <c r="PMI433" s="230"/>
      <c r="PMJ433" s="230"/>
      <c r="PMK433" s="230"/>
      <c r="PML433" s="230"/>
      <c r="PMM433" s="230"/>
      <c r="PMN433" s="230"/>
      <c r="PMO433" s="230"/>
      <c r="PMP433" s="230"/>
      <c r="PMQ433" s="230"/>
      <c r="PMR433" s="230"/>
      <c r="PMS433" s="230"/>
      <c r="PMT433" s="230"/>
      <c r="PMU433" s="230"/>
      <c r="PMV433" s="230"/>
      <c r="PMW433" s="230"/>
      <c r="PMX433" s="230"/>
      <c r="PMY433" s="230"/>
      <c r="PMZ433" s="230"/>
      <c r="PNA433" s="230"/>
      <c r="PNB433" s="230"/>
      <c r="PNC433" s="230"/>
      <c r="PND433" s="230"/>
      <c r="PNE433" s="230"/>
      <c r="PNF433" s="230"/>
      <c r="PNG433" s="230"/>
      <c r="PNH433" s="230"/>
      <c r="PNI433" s="230"/>
      <c r="PNJ433" s="230"/>
      <c r="PNK433" s="230"/>
      <c r="PNL433" s="230"/>
      <c r="PNM433" s="230"/>
      <c r="PNN433" s="230"/>
      <c r="PNO433" s="230"/>
      <c r="PNP433" s="230"/>
      <c r="PNQ433" s="230"/>
      <c r="PNR433" s="230"/>
      <c r="PNS433" s="230"/>
      <c r="PNT433" s="230"/>
      <c r="PNU433" s="230"/>
      <c r="PNV433" s="230"/>
      <c r="PNW433" s="230"/>
      <c r="PNX433" s="230"/>
      <c r="PNY433" s="230"/>
      <c r="PNZ433" s="230"/>
      <c r="POA433" s="230"/>
      <c r="POB433" s="230"/>
      <c r="POC433" s="230"/>
      <c r="POD433" s="230"/>
      <c r="POE433" s="230"/>
      <c r="POF433" s="230"/>
      <c r="POG433" s="230"/>
      <c r="POH433" s="230"/>
      <c r="POI433" s="230"/>
      <c r="POJ433" s="230"/>
      <c r="POK433" s="230"/>
      <c r="POL433" s="230"/>
      <c r="POM433" s="230"/>
      <c r="PON433" s="230"/>
      <c r="POO433" s="230"/>
      <c r="POP433" s="230"/>
      <c r="POQ433" s="230"/>
      <c r="POR433" s="230"/>
      <c r="POS433" s="230"/>
      <c r="POT433" s="230"/>
      <c r="POU433" s="230"/>
      <c r="POV433" s="230"/>
      <c r="POW433" s="230"/>
      <c r="POX433" s="230"/>
      <c r="POY433" s="230"/>
      <c r="POZ433" s="230"/>
      <c r="PPA433" s="230"/>
      <c r="PPB433" s="230"/>
      <c r="PPC433" s="230"/>
      <c r="PPD433" s="230"/>
      <c r="PPE433" s="230"/>
      <c r="PPF433" s="230"/>
      <c r="PPG433" s="230"/>
      <c r="PPH433" s="230"/>
      <c r="PPI433" s="230"/>
      <c r="PPJ433" s="230"/>
      <c r="PPK433" s="230"/>
      <c r="PPL433" s="230"/>
      <c r="PPM433" s="230"/>
      <c r="PPN433" s="230"/>
      <c r="PPO433" s="230"/>
      <c r="PPP433" s="230"/>
      <c r="PPQ433" s="230"/>
      <c r="PPR433" s="230"/>
      <c r="PPS433" s="230"/>
      <c r="PPT433" s="230"/>
      <c r="PPU433" s="230"/>
      <c r="PPV433" s="230"/>
      <c r="PPW433" s="230"/>
      <c r="PPX433" s="230"/>
      <c r="PPY433" s="230"/>
      <c r="PPZ433" s="230"/>
      <c r="PQA433" s="230"/>
      <c r="PQB433" s="230"/>
      <c r="PQC433" s="230"/>
      <c r="PQD433" s="230"/>
      <c r="PQE433" s="230"/>
      <c r="PQF433" s="230"/>
      <c r="PQG433" s="230"/>
      <c r="PQH433" s="230"/>
      <c r="PQI433" s="230"/>
      <c r="PQJ433" s="230"/>
      <c r="PQK433" s="230"/>
      <c r="PQL433" s="230"/>
      <c r="PQM433" s="230"/>
      <c r="PQN433" s="230"/>
      <c r="PQO433" s="230"/>
      <c r="PQP433" s="230"/>
      <c r="PQQ433" s="230"/>
      <c r="PQR433" s="230"/>
      <c r="PQS433" s="230"/>
      <c r="PQT433" s="230"/>
      <c r="PQU433" s="230"/>
      <c r="PQV433" s="230"/>
      <c r="PQW433" s="230"/>
      <c r="PQX433" s="230"/>
      <c r="PQY433" s="230"/>
      <c r="PQZ433" s="230"/>
      <c r="PRA433" s="230"/>
      <c r="PRB433" s="230"/>
      <c r="PRC433" s="230"/>
      <c r="PRD433" s="230"/>
      <c r="PRE433" s="230"/>
      <c r="PRF433" s="230"/>
      <c r="PRG433" s="230"/>
      <c r="PRH433" s="230"/>
      <c r="PRI433" s="230"/>
      <c r="PRJ433" s="230"/>
      <c r="PRK433" s="230"/>
      <c r="PRL433" s="230"/>
      <c r="PRM433" s="230"/>
      <c r="PRN433" s="230"/>
      <c r="PRO433" s="230"/>
      <c r="PRP433" s="230"/>
      <c r="PRQ433" s="230"/>
      <c r="PRR433" s="230"/>
      <c r="PRS433" s="230"/>
      <c r="PRT433" s="230"/>
      <c r="PRU433" s="230"/>
      <c r="PRV433" s="230"/>
      <c r="PRW433" s="230"/>
      <c r="PRX433" s="230"/>
      <c r="PRY433" s="230"/>
      <c r="PRZ433" s="230"/>
      <c r="PSA433" s="230"/>
      <c r="PSB433" s="230"/>
      <c r="PSC433" s="230"/>
      <c r="PSD433" s="230"/>
      <c r="PSE433" s="230"/>
      <c r="PSF433" s="230"/>
      <c r="PSG433" s="230"/>
      <c r="PSH433" s="230"/>
      <c r="PSI433" s="230"/>
      <c r="PSJ433" s="230"/>
      <c r="PSK433" s="230"/>
      <c r="PSL433" s="230"/>
      <c r="PSM433" s="230"/>
      <c r="PSN433" s="230"/>
      <c r="PSO433" s="230"/>
      <c r="PSP433" s="230"/>
      <c r="PSQ433" s="230"/>
      <c r="PSR433" s="230"/>
      <c r="PSS433" s="230"/>
      <c r="PST433" s="230"/>
      <c r="PSU433" s="230"/>
      <c r="PSV433" s="230"/>
      <c r="PSW433" s="230"/>
      <c r="PSX433" s="230"/>
      <c r="PSY433" s="230"/>
      <c r="PSZ433" s="230"/>
      <c r="PTA433" s="230"/>
      <c r="PTB433" s="230"/>
      <c r="PTC433" s="230"/>
      <c r="PTD433" s="230"/>
      <c r="PTE433" s="230"/>
      <c r="PTF433" s="230"/>
      <c r="PTG433" s="230"/>
      <c r="PTH433" s="230"/>
      <c r="PTI433" s="230"/>
      <c r="PTJ433" s="230"/>
      <c r="PTK433" s="230"/>
      <c r="PTL433" s="230"/>
      <c r="PTM433" s="230"/>
      <c r="PTN433" s="230"/>
      <c r="PTO433" s="230"/>
      <c r="PTP433" s="230"/>
      <c r="PTQ433" s="230"/>
      <c r="PTR433" s="230"/>
      <c r="PTS433" s="230"/>
      <c r="PTT433" s="230"/>
      <c r="PTU433" s="230"/>
      <c r="PTV433" s="230"/>
      <c r="PTW433" s="230"/>
      <c r="PTX433" s="230"/>
      <c r="PTY433" s="230"/>
      <c r="PTZ433" s="230"/>
      <c r="PUA433" s="230"/>
      <c r="PUB433" s="230"/>
      <c r="PUC433" s="230"/>
      <c r="PUD433" s="230"/>
      <c r="PUE433" s="230"/>
      <c r="PUF433" s="230"/>
      <c r="PUG433" s="230"/>
      <c r="PUH433" s="230"/>
      <c r="PUI433" s="230"/>
      <c r="PUJ433" s="230"/>
      <c r="PUK433" s="230"/>
      <c r="PUL433" s="230"/>
      <c r="PUM433" s="230"/>
      <c r="PUN433" s="230"/>
      <c r="PUO433" s="230"/>
      <c r="PUP433" s="230"/>
      <c r="PUQ433" s="230"/>
      <c r="PUR433" s="230"/>
      <c r="PUS433" s="230"/>
      <c r="PUT433" s="230"/>
      <c r="PUU433" s="230"/>
      <c r="PUV433" s="230"/>
      <c r="PUW433" s="230"/>
      <c r="PUX433" s="230"/>
      <c r="PUY433" s="230"/>
      <c r="PUZ433" s="230"/>
      <c r="PVA433" s="230"/>
      <c r="PVB433" s="230"/>
      <c r="PVC433" s="230"/>
      <c r="PVD433" s="230"/>
      <c r="PVE433" s="230"/>
      <c r="PVF433" s="230"/>
      <c r="PVG433" s="230"/>
      <c r="PVH433" s="230"/>
      <c r="PVI433" s="230"/>
      <c r="PVJ433" s="230"/>
      <c r="PVK433" s="230"/>
      <c r="PVL433" s="230"/>
      <c r="PVM433" s="230"/>
      <c r="PVN433" s="230"/>
      <c r="PVO433" s="230"/>
      <c r="PVP433" s="230"/>
      <c r="PVQ433" s="230"/>
      <c r="PVR433" s="230"/>
      <c r="PVS433" s="230"/>
      <c r="PVT433" s="230"/>
      <c r="PVU433" s="230"/>
      <c r="PVV433" s="230"/>
      <c r="PVW433" s="230"/>
      <c r="PVX433" s="230"/>
      <c r="PVY433" s="230"/>
      <c r="PVZ433" s="230"/>
      <c r="PWA433" s="230"/>
      <c r="PWB433" s="230"/>
      <c r="PWC433" s="230"/>
      <c r="PWD433" s="230"/>
      <c r="PWE433" s="230"/>
      <c r="PWF433" s="230"/>
      <c r="PWG433" s="230"/>
      <c r="PWH433" s="230"/>
      <c r="PWI433" s="230"/>
      <c r="PWJ433" s="230"/>
      <c r="PWK433" s="230"/>
      <c r="PWL433" s="230"/>
      <c r="PWM433" s="230"/>
      <c r="PWN433" s="230"/>
      <c r="PWO433" s="230"/>
      <c r="PWP433" s="230"/>
      <c r="PWQ433" s="230"/>
      <c r="PWR433" s="230"/>
      <c r="PWS433" s="230"/>
      <c r="PWT433" s="230"/>
      <c r="PWU433" s="230"/>
      <c r="PWV433" s="230"/>
      <c r="PWW433" s="230"/>
      <c r="PWX433" s="230"/>
      <c r="PWY433" s="230"/>
      <c r="PWZ433" s="230"/>
      <c r="PXA433" s="230"/>
      <c r="PXB433" s="230"/>
      <c r="PXC433" s="230"/>
      <c r="PXD433" s="230"/>
      <c r="PXE433" s="230"/>
      <c r="PXF433" s="230"/>
      <c r="PXG433" s="230"/>
      <c r="PXH433" s="230"/>
      <c r="PXI433" s="230"/>
      <c r="PXJ433" s="230"/>
      <c r="PXK433" s="230"/>
      <c r="PXL433" s="230"/>
      <c r="PXM433" s="230"/>
      <c r="PXN433" s="230"/>
      <c r="PXO433" s="230"/>
      <c r="PXP433" s="230"/>
      <c r="PXQ433" s="230"/>
      <c r="PXR433" s="230"/>
      <c r="PXS433" s="230"/>
      <c r="PXT433" s="230"/>
      <c r="PXU433" s="230"/>
      <c r="PXV433" s="230"/>
      <c r="PXW433" s="230"/>
      <c r="PXX433" s="230"/>
      <c r="PXY433" s="230"/>
      <c r="PXZ433" s="230"/>
      <c r="PYA433" s="230"/>
      <c r="PYB433" s="230"/>
      <c r="PYC433" s="230"/>
      <c r="PYD433" s="230"/>
      <c r="PYE433" s="230"/>
      <c r="PYF433" s="230"/>
      <c r="PYG433" s="230"/>
      <c r="PYH433" s="230"/>
      <c r="PYI433" s="230"/>
      <c r="PYJ433" s="230"/>
      <c r="PYK433" s="230"/>
      <c r="PYL433" s="230"/>
      <c r="PYM433" s="230"/>
      <c r="PYN433" s="230"/>
      <c r="PYO433" s="230"/>
      <c r="PYP433" s="230"/>
      <c r="PYQ433" s="230"/>
      <c r="PYR433" s="230"/>
      <c r="PYS433" s="230"/>
      <c r="PYT433" s="230"/>
      <c r="PYU433" s="230"/>
      <c r="PYV433" s="230"/>
      <c r="PYW433" s="230"/>
      <c r="PYX433" s="230"/>
      <c r="PYY433" s="230"/>
      <c r="PYZ433" s="230"/>
      <c r="PZA433" s="230"/>
      <c r="PZB433" s="230"/>
      <c r="PZC433" s="230"/>
      <c r="PZD433" s="230"/>
      <c r="PZE433" s="230"/>
      <c r="PZF433" s="230"/>
      <c r="PZG433" s="230"/>
      <c r="PZH433" s="230"/>
      <c r="PZI433" s="230"/>
      <c r="PZJ433" s="230"/>
      <c r="PZK433" s="230"/>
      <c r="PZL433" s="230"/>
      <c r="PZM433" s="230"/>
      <c r="PZN433" s="230"/>
      <c r="PZO433" s="230"/>
      <c r="PZP433" s="230"/>
      <c r="PZQ433" s="230"/>
      <c r="PZR433" s="230"/>
      <c r="PZS433" s="230"/>
      <c r="PZT433" s="230"/>
      <c r="PZU433" s="230"/>
      <c r="PZV433" s="230"/>
      <c r="PZW433" s="230"/>
      <c r="PZX433" s="230"/>
      <c r="PZY433" s="230"/>
      <c r="PZZ433" s="230"/>
      <c r="QAA433" s="230"/>
      <c r="QAB433" s="230"/>
      <c r="QAC433" s="230"/>
      <c r="QAD433" s="230"/>
      <c r="QAE433" s="230"/>
      <c r="QAF433" s="230"/>
      <c r="QAG433" s="230"/>
      <c r="QAH433" s="230"/>
      <c r="QAI433" s="230"/>
      <c r="QAJ433" s="230"/>
      <c r="QAK433" s="230"/>
      <c r="QAL433" s="230"/>
      <c r="QAM433" s="230"/>
      <c r="QAN433" s="230"/>
      <c r="QAO433" s="230"/>
      <c r="QAP433" s="230"/>
      <c r="QAQ433" s="230"/>
      <c r="QAR433" s="230"/>
      <c r="QAS433" s="230"/>
      <c r="QAT433" s="230"/>
      <c r="QAU433" s="230"/>
      <c r="QAV433" s="230"/>
      <c r="QAW433" s="230"/>
      <c r="QAX433" s="230"/>
      <c r="QAY433" s="230"/>
      <c r="QAZ433" s="230"/>
      <c r="QBA433" s="230"/>
      <c r="QBB433" s="230"/>
      <c r="QBC433" s="230"/>
      <c r="QBD433" s="230"/>
      <c r="QBE433" s="230"/>
      <c r="QBF433" s="230"/>
      <c r="QBG433" s="230"/>
      <c r="QBH433" s="230"/>
      <c r="QBI433" s="230"/>
      <c r="QBJ433" s="230"/>
      <c r="QBK433" s="230"/>
      <c r="QBL433" s="230"/>
      <c r="QBM433" s="230"/>
      <c r="QBN433" s="230"/>
      <c r="QBO433" s="230"/>
      <c r="QBP433" s="230"/>
      <c r="QBQ433" s="230"/>
      <c r="QBR433" s="230"/>
      <c r="QBS433" s="230"/>
      <c r="QBT433" s="230"/>
      <c r="QBU433" s="230"/>
      <c r="QBV433" s="230"/>
      <c r="QBW433" s="230"/>
      <c r="QBX433" s="230"/>
      <c r="QBY433" s="230"/>
      <c r="QBZ433" s="230"/>
      <c r="QCA433" s="230"/>
      <c r="QCB433" s="230"/>
      <c r="QCC433" s="230"/>
      <c r="QCD433" s="230"/>
      <c r="QCE433" s="230"/>
      <c r="QCF433" s="230"/>
      <c r="QCG433" s="230"/>
      <c r="QCH433" s="230"/>
      <c r="QCI433" s="230"/>
      <c r="QCJ433" s="230"/>
      <c r="QCK433" s="230"/>
      <c r="QCL433" s="230"/>
      <c r="QCM433" s="230"/>
      <c r="QCN433" s="230"/>
      <c r="QCO433" s="230"/>
      <c r="QCP433" s="230"/>
      <c r="QCQ433" s="230"/>
      <c r="QCR433" s="230"/>
      <c r="QCS433" s="230"/>
      <c r="QCT433" s="230"/>
      <c r="QCU433" s="230"/>
      <c r="QCV433" s="230"/>
      <c r="QCW433" s="230"/>
      <c r="QCX433" s="230"/>
      <c r="QCY433" s="230"/>
      <c r="QCZ433" s="230"/>
      <c r="QDA433" s="230"/>
      <c r="QDB433" s="230"/>
      <c r="QDC433" s="230"/>
      <c r="QDD433" s="230"/>
      <c r="QDE433" s="230"/>
      <c r="QDF433" s="230"/>
      <c r="QDG433" s="230"/>
      <c r="QDH433" s="230"/>
      <c r="QDI433" s="230"/>
      <c r="QDJ433" s="230"/>
      <c r="QDK433" s="230"/>
      <c r="QDL433" s="230"/>
      <c r="QDM433" s="230"/>
      <c r="QDN433" s="230"/>
      <c r="QDO433" s="230"/>
      <c r="QDP433" s="230"/>
      <c r="QDQ433" s="230"/>
      <c r="QDR433" s="230"/>
      <c r="QDS433" s="230"/>
      <c r="QDT433" s="230"/>
      <c r="QDU433" s="230"/>
      <c r="QDV433" s="230"/>
      <c r="QDW433" s="230"/>
      <c r="QDX433" s="230"/>
      <c r="QDY433" s="230"/>
      <c r="QDZ433" s="230"/>
      <c r="QEA433" s="230"/>
      <c r="QEB433" s="230"/>
      <c r="QEC433" s="230"/>
      <c r="QED433" s="230"/>
      <c r="QEE433" s="230"/>
      <c r="QEF433" s="230"/>
      <c r="QEG433" s="230"/>
      <c r="QEH433" s="230"/>
      <c r="QEI433" s="230"/>
      <c r="QEJ433" s="230"/>
      <c r="QEK433" s="230"/>
      <c r="QEL433" s="230"/>
      <c r="QEM433" s="230"/>
      <c r="QEN433" s="230"/>
      <c r="QEO433" s="230"/>
      <c r="QEP433" s="230"/>
      <c r="QEQ433" s="230"/>
      <c r="QER433" s="230"/>
      <c r="QES433" s="230"/>
      <c r="QET433" s="230"/>
      <c r="QEU433" s="230"/>
      <c r="QEV433" s="230"/>
      <c r="QEW433" s="230"/>
      <c r="QEX433" s="230"/>
      <c r="QEY433" s="230"/>
      <c r="QEZ433" s="230"/>
      <c r="QFA433" s="230"/>
      <c r="QFB433" s="230"/>
      <c r="QFC433" s="230"/>
      <c r="QFD433" s="230"/>
      <c r="QFE433" s="230"/>
      <c r="QFF433" s="230"/>
      <c r="QFG433" s="230"/>
      <c r="QFH433" s="230"/>
      <c r="QFI433" s="230"/>
      <c r="QFJ433" s="230"/>
      <c r="QFK433" s="230"/>
      <c r="QFL433" s="230"/>
      <c r="QFM433" s="230"/>
      <c r="QFN433" s="230"/>
      <c r="QFO433" s="230"/>
      <c r="QFP433" s="230"/>
      <c r="QFQ433" s="230"/>
      <c r="QFR433" s="230"/>
      <c r="QFS433" s="230"/>
      <c r="QFT433" s="230"/>
      <c r="QFU433" s="230"/>
      <c r="QFV433" s="230"/>
      <c r="QFW433" s="230"/>
      <c r="QFX433" s="230"/>
      <c r="QFY433" s="230"/>
      <c r="QFZ433" s="230"/>
      <c r="QGA433" s="230"/>
      <c r="QGB433" s="230"/>
      <c r="QGC433" s="230"/>
      <c r="QGD433" s="230"/>
      <c r="QGE433" s="230"/>
      <c r="QGF433" s="230"/>
      <c r="QGG433" s="230"/>
      <c r="QGH433" s="230"/>
      <c r="QGI433" s="230"/>
      <c r="QGJ433" s="230"/>
      <c r="QGK433" s="230"/>
      <c r="QGL433" s="230"/>
      <c r="QGM433" s="230"/>
      <c r="QGN433" s="230"/>
      <c r="QGO433" s="230"/>
      <c r="QGP433" s="230"/>
      <c r="QGQ433" s="230"/>
      <c r="QGR433" s="230"/>
      <c r="QGS433" s="230"/>
      <c r="QGT433" s="230"/>
      <c r="QGU433" s="230"/>
      <c r="QGV433" s="230"/>
      <c r="QGW433" s="230"/>
      <c r="QGX433" s="230"/>
      <c r="QGY433" s="230"/>
      <c r="QGZ433" s="230"/>
      <c r="QHA433" s="230"/>
      <c r="QHB433" s="230"/>
      <c r="QHC433" s="230"/>
      <c r="QHD433" s="230"/>
      <c r="QHE433" s="230"/>
      <c r="QHF433" s="230"/>
      <c r="QHG433" s="230"/>
      <c r="QHH433" s="230"/>
      <c r="QHI433" s="230"/>
      <c r="QHJ433" s="230"/>
      <c r="QHK433" s="230"/>
      <c r="QHL433" s="230"/>
      <c r="QHM433" s="230"/>
      <c r="QHN433" s="230"/>
      <c r="QHO433" s="230"/>
      <c r="QHP433" s="230"/>
      <c r="QHQ433" s="230"/>
      <c r="QHR433" s="230"/>
      <c r="QHS433" s="230"/>
      <c r="QHT433" s="230"/>
      <c r="QHU433" s="230"/>
      <c r="QHV433" s="230"/>
      <c r="QHW433" s="230"/>
      <c r="QHX433" s="230"/>
      <c r="QHY433" s="230"/>
      <c r="QHZ433" s="230"/>
      <c r="QIA433" s="230"/>
      <c r="QIB433" s="230"/>
      <c r="QIC433" s="230"/>
      <c r="QID433" s="230"/>
      <c r="QIE433" s="230"/>
      <c r="QIF433" s="230"/>
      <c r="QIG433" s="230"/>
      <c r="QIH433" s="230"/>
      <c r="QII433" s="230"/>
      <c r="QIJ433" s="230"/>
      <c r="QIK433" s="230"/>
      <c r="QIL433" s="230"/>
      <c r="QIM433" s="230"/>
      <c r="QIN433" s="230"/>
      <c r="QIO433" s="230"/>
      <c r="QIP433" s="230"/>
      <c r="QIQ433" s="230"/>
      <c r="QIR433" s="230"/>
      <c r="QIS433" s="230"/>
      <c r="QIT433" s="230"/>
      <c r="QIU433" s="230"/>
      <c r="QIV433" s="230"/>
      <c r="QIW433" s="230"/>
      <c r="QIX433" s="230"/>
      <c r="QIY433" s="230"/>
      <c r="QIZ433" s="230"/>
      <c r="QJA433" s="230"/>
      <c r="QJB433" s="230"/>
      <c r="QJC433" s="230"/>
      <c r="QJD433" s="230"/>
      <c r="QJE433" s="230"/>
      <c r="QJF433" s="230"/>
      <c r="QJG433" s="230"/>
      <c r="QJH433" s="230"/>
      <c r="QJI433" s="230"/>
      <c r="QJJ433" s="230"/>
      <c r="QJK433" s="230"/>
      <c r="QJL433" s="230"/>
      <c r="QJM433" s="230"/>
      <c r="QJN433" s="230"/>
      <c r="QJO433" s="230"/>
      <c r="QJP433" s="230"/>
      <c r="QJQ433" s="230"/>
      <c r="QJR433" s="230"/>
      <c r="QJS433" s="230"/>
      <c r="QJT433" s="230"/>
      <c r="QJU433" s="230"/>
      <c r="QJV433" s="230"/>
      <c r="QJW433" s="230"/>
      <c r="QJX433" s="230"/>
      <c r="QJY433" s="230"/>
      <c r="QJZ433" s="230"/>
      <c r="QKA433" s="230"/>
      <c r="QKB433" s="230"/>
      <c r="QKC433" s="230"/>
      <c r="QKD433" s="230"/>
      <c r="QKE433" s="230"/>
      <c r="QKF433" s="230"/>
      <c r="QKG433" s="230"/>
      <c r="QKH433" s="230"/>
      <c r="QKI433" s="230"/>
      <c r="QKJ433" s="230"/>
      <c r="QKK433" s="230"/>
      <c r="QKL433" s="230"/>
      <c r="QKM433" s="230"/>
      <c r="QKN433" s="230"/>
      <c r="QKO433" s="230"/>
      <c r="QKP433" s="230"/>
      <c r="QKQ433" s="230"/>
      <c r="QKR433" s="230"/>
      <c r="QKS433" s="230"/>
      <c r="QKT433" s="230"/>
      <c r="QKU433" s="230"/>
      <c r="QKV433" s="230"/>
      <c r="QKW433" s="230"/>
      <c r="QKX433" s="230"/>
      <c r="QKY433" s="230"/>
      <c r="QKZ433" s="230"/>
      <c r="QLA433" s="230"/>
      <c r="QLB433" s="230"/>
      <c r="QLC433" s="230"/>
      <c r="QLD433" s="230"/>
      <c r="QLE433" s="230"/>
      <c r="QLF433" s="230"/>
      <c r="QLG433" s="230"/>
      <c r="QLH433" s="230"/>
      <c r="QLI433" s="230"/>
      <c r="QLJ433" s="230"/>
      <c r="QLK433" s="230"/>
      <c r="QLL433" s="230"/>
      <c r="QLM433" s="230"/>
      <c r="QLN433" s="230"/>
      <c r="QLO433" s="230"/>
      <c r="QLP433" s="230"/>
      <c r="QLQ433" s="230"/>
      <c r="QLR433" s="230"/>
      <c r="QLS433" s="230"/>
      <c r="QLT433" s="230"/>
      <c r="QLU433" s="230"/>
      <c r="QLV433" s="230"/>
      <c r="QLW433" s="230"/>
      <c r="QLX433" s="230"/>
      <c r="QLY433" s="230"/>
      <c r="QLZ433" s="230"/>
      <c r="QMA433" s="230"/>
      <c r="QMB433" s="230"/>
      <c r="QMC433" s="230"/>
      <c r="QMD433" s="230"/>
      <c r="QME433" s="230"/>
      <c r="QMF433" s="230"/>
      <c r="QMG433" s="230"/>
      <c r="QMH433" s="230"/>
      <c r="QMI433" s="230"/>
      <c r="QMJ433" s="230"/>
      <c r="QMK433" s="230"/>
      <c r="QML433" s="230"/>
      <c r="QMM433" s="230"/>
      <c r="QMN433" s="230"/>
      <c r="QMO433" s="230"/>
      <c r="QMP433" s="230"/>
      <c r="QMQ433" s="230"/>
      <c r="QMR433" s="230"/>
      <c r="QMS433" s="230"/>
      <c r="QMT433" s="230"/>
      <c r="QMU433" s="230"/>
      <c r="QMV433" s="230"/>
      <c r="QMW433" s="230"/>
      <c r="QMX433" s="230"/>
      <c r="QMY433" s="230"/>
      <c r="QMZ433" s="230"/>
      <c r="QNA433" s="230"/>
      <c r="QNB433" s="230"/>
      <c r="QNC433" s="230"/>
      <c r="QND433" s="230"/>
      <c r="QNE433" s="230"/>
      <c r="QNF433" s="230"/>
      <c r="QNG433" s="230"/>
      <c r="QNH433" s="230"/>
      <c r="QNI433" s="230"/>
      <c r="QNJ433" s="230"/>
      <c r="QNK433" s="230"/>
      <c r="QNL433" s="230"/>
      <c r="QNM433" s="230"/>
      <c r="QNN433" s="230"/>
      <c r="QNO433" s="230"/>
      <c r="QNP433" s="230"/>
      <c r="QNQ433" s="230"/>
      <c r="QNR433" s="230"/>
      <c r="QNS433" s="230"/>
      <c r="QNT433" s="230"/>
      <c r="QNU433" s="230"/>
      <c r="QNV433" s="230"/>
      <c r="QNW433" s="230"/>
      <c r="QNX433" s="230"/>
      <c r="QNY433" s="230"/>
      <c r="QNZ433" s="230"/>
      <c r="QOA433" s="230"/>
      <c r="QOB433" s="230"/>
      <c r="QOC433" s="230"/>
      <c r="QOD433" s="230"/>
      <c r="QOE433" s="230"/>
      <c r="QOF433" s="230"/>
      <c r="QOG433" s="230"/>
      <c r="QOH433" s="230"/>
      <c r="QOI433" s="230"/>
      <c r="QOJ433" s="230"/>
      <c r="QOK433" s="230"/>
      <c r="QOL433" s="230"/>
      <c r="QOM433" s="230"/>
      <c r="QON433" s="230"/>
      <c r="QOO433" s="230"/>
      <c r="QOP433" s="230"/>
      <c r="QOQ433" s="230"/>
      <c r="QOR433" s="230"/>
      <c r="QOS433" s="230"/>
      <c r="QOT433" s="230"/>
      <c r="QOU433" s="230"/>
      <c r="QOV433" s="230"/>
      <c r="QOW433" s="230"/>
      <c r="QOX433" s="230"/>
      <c r="QOY433" s="230"/>
      <c r="QOZ433" s="230"/>
      <c r="QPA433" s="230"/>
      <c r="QPB433" s="230"/>
      <c r="QPC433" s="230"/>
      <c r="QPD433" s="230"/>
      <c r="QPE433" s="230"/>
      <c r="QPF433" s="230"/>
      <c r="QPG433" s="230"/>
      <c r="QPH433" s="230"/>
      <c r="QPI433" s="230"/>
      <c r="QPJ433" s="230"/>
      <c r="QPK433" s="230"/>
      <c r="QPL433" s="230"/>
      <c r="QPM433" s="230"/>
      <c r="QPN433" s="230"/>
      <c r="QPO433" s="230"/>
      <c r="QPP433" s="230"/>
      <c r="QPQ433" s="230"/>
      <c r="QPR433" s="230"/>
      <c r="QPS433" s="230"/>
      <c r="QPT433" s="230"/>
      <c r="QPU433" s="230"/>
      <c r="QPV433" s="230"/>
      <c r="QPW433" s="230"/>
      <c r="QPX433" s="230"/>
      <c r="QPY433" s="230"/>
      <c r="QPZ433" s="230"/>
      <c r="QQA433" s="230"/>
      <c r="QQB433" s="230"/>
      <c r="QQC433" s="230"/>
      <c r="QQD433" s="230"/>
      <c r="QQE433" s="230"/>
      <c r="QQF433" s="230"/>
      <c r="QQG433" s="230"/>
      <c r="QQH433" s="230"/>
      <c r="QQI433" s="230"/>
      <c r="QQJ433" s="230"/>
      <c r="QQK433" s="230"/>
      <c r="QQL433" s="230"/>
      <c r="QQM433" s="230"/>
      <c r="QQN433" s="230"/>
      <c r="QQO433" s="230"/>
      <c r="QQP433" s="230"/>
      <c r="QQQ433" s="230"/>
      <c r="QQR433" s="230"/>
      <c r="QQS433" s="230"/>
      <c r="QQT433" s="230"/>
      <c r="QQU433" s="230"/>
      <c r="QQV433" s="230"/>
      <c r="QQW433" s="230"/>
      <c r="QQX433" s="230"/>
      <c r="QQY433" s="230"/>
      <c r="QQZ433" s="230"/>
      <c r="QRA433" s="230"/>
      <c r="QRB433" s="230"/>
      <c r="QRC433" s="230"/>
      <c r="QRD433" s="230"/>
      <c r="QRE433" s="230"/>
      <c r="QRF433" s="230"/>
      <c r="QRG433" s="230"/>
      <c r="QRH433" s="230"/>
      <c r="QRI433" s="230"/>
      <c r="QRJ433" s="230"/>
      <c r="QRK433" s="230"/>
      <c r="QRL433" s="230"/>
      <c r="QRM433" s="230"/>
      <c r="QRN433" s="230"/>
      <c r="QRO433" s="230"/>
      <c r="QRP433" s="230"/>
      <c r="QRQ433" s="230"/>
      <c r="QRR433" s="230"/>
      <c r="QRS433" s="230"/>
      <c r="QRT433" s="230"/>
      <c r="QRU433" s="230"/>
      <c r="QRV433" s="230"/>
      <c r="QRW433" s="230"/>
      <c r="QRX433" s="230"/>
      <c r="QRY433" s="230"/>
      <c r="QRZ433" s="230"/>
      <c r="QSA433" s="230"/>
      <c r="QSB433" s="230"/>
      <c r="QSC433" s="230"/>
      <c r="QSD433" s="230"/>
      <c r="QSE433" s="230"/>
      <c r="QSF433" s="230"/>
      <c r="QSG433" s="230"/>
      <c r="QSH433" s="230"/>
      <c r="QSI433" s="230"/>
      <c r="QSJ433" s="230"/>
      <c r="QSK433" s="230"/>
      <c r="QSL433" s="230"/>
      <c r="QSM433" s="230"/>
      <c r="QSN433" s="230"/>
      <c r="QSO433" s="230"/>
      <c r="QSP433" s="230"/>
      <c r="QSQ433" s="230"/>
      <c r="QSR433" s="230"/>
      <c r="QSS433" s="230"/>
      <c r="QST433" s="230"/>
      <c r="QSU433" s="230"/>
      <c r="QSV433" s="230"/>
      <c r="QSW433" s="230"/>
      <c r="QSX433" s="230"/>
      <c r="QSY433" s="230"/>
      <c r="QSZ433" s="230"/>
      <c r="QTA433" s="230"/>
      <c r="QTB433" s="230"/>
      <c r="QTC433" s="230"/>
      <c r="QTD433" s="230"/>
      <c r="QTE433" s="230"/>
      <c r="QTF433" s="230"/>
      <c r="QTG433" s="230"/>
      <c r="QTH433" s="230"/>
      <c r="QTI433" s="230"/>
      <c r="QTJ433" s="230"/>
      <c r="QTK433" s="230"/>
      <c r="QTL433" s="230"/>
      <c r="QTM433" s="230"/>
      <c r="QTN433" s="230"/>
      <c r="QTO433" s="230"/>
      <c r="QTP433" s="230"/>
      <c r="QTQ433" s="230"/>
      <c r="QTR433" s="230"/>
      <c r="QTS433" s="230"/>
      <c r="QTT433" s="230"/>
      <c r="QTU433" s="230"/>
      <c r="QTV433" s="230"/>
      <c r="QTW433" s="230"/>
      <c r="QTX433" s="230"/>
      <c r="QTY433" s="230"/>
      <c r="QTZ433" s="230"/>
      <c r="QUA433" s="230"/>
      <c r="QUB433" s="230"/>
      <c r="QUC433" s="230"/>
      <c r="QUD433" s="230"/>
      <c r="QUE433" s="230"/>
      <c r="QUF433" s="230"/>
      <c r="QUG433" s="230"/>
      <c r="QUH433" s="230"/>
      <c r="QUI433" s="230"/>
      <c r="QUJ433" s="230"/>
      <c r="QUK433" s="230"/>
      <c r="QUL433" s="230"/>
      <c r="QUM433" s="230"/>
      <c r="QUN433" s="230"/>
      <c r="QUO433" s="230"/>
      <c r="QUP433" s="230"/>
      <c r="QUQ433" s="230"/>
      <c r="QUR433" s="230"/>
      <c r="QUS433" s="230"/>
      <c r="QUT433" s="230"/>
      <c r="QUU433" s="230"/>
      <c r="QUV433" s="230"/>
      <c r="QUW433" s="230"/>
      <c r="QUX433" s="230"/>
      <c r="QUY433" s="230"/>
      <c r="QUZ433" s="230"/>
      <c r="QVA433" s="230"/>
      <c r="QVB433" s="230"/>
      <c r="QVC433" s="230"/>
      <c r="QVD433" s="230"/>
      <c r="QVE433" s="230"/>
      <c r="QVF433" s="230"/>
      <c r="QVG433" s="230"/>
      <c r="QVH433" s="230"/>
      <c r="QVI433" s="230"/>
      <c r="QVJ433" s="230"/>
      <c r="QVK433" s="230"/>
      <c r="QVL433" s="230"/>
      <c r="QVM433" s="230"/>
      <c r="QVN433" s="230"/>
      <c r="QVO433" s="230"/>
      <c r="QVP433" s="230"/>
      <c r="QVQ433" s="230"/>
      <c r="QVR433" s="230"/>
      <c r="QVS433" s="230"/>
      <c r="QVT433" s="230"/>
      <c r="QVU433" s="230"/>
      <c r="QVV433" s="230"/>
      <c r="QVW433" s="230"/>
      <c r="QVX433" s="230"/>
      <c r="QVY433" s="230"/>
      <c r="QVZ433" s="230"/>
      <c r="QWA433" s="230"/>
      <c r="QWB433" s="230"/>
      <c r="QWC433" s="230"/>
      <c r="QWD433" s="230"/>
      <c r="QWE433" s="230"/>
      <c r="QWF433" s="230"/>
      <c r="QWG433" s="230"/>
      <c r="QWH433" s="230"/>
      <c r="QWI433" s="230"/>
      <c r="QWJ433" s="230"/>
      <c r="QWK433" s="230"/>
      <c r="QWL433" s="230"/>
      <c r="QWM433" s="230"/>
      <c r="QWN433" s="230"/>
      <c r="QWO433" s="230"/>
      <c r="QWP433" s="230"/>
      <c r="QWQ433" s="230"/>
      <c r="QWR433" s="230"/>
      <c r="QWS433" s="230"/>
      <c r="QWT433" s="230"/>
      <c r="QWU433" s="230"/>
      <c r="QWV433" s="230"/>
      <c r="QWW433" s="230"/>
      <c r="QWX433" s="230"/>
      <c r="QWY433" s="230"/>
      <c r="QWZ433" s="230"/>
      <c r="QXA433" s="230"/>
      <c r="QXB433" s="230"/>
      <c r="QXC433" s="230"/>
      <c r="QXD433" s="230"/>
      <c r="QXE433" s="230"/>
      <c r="QXF433" s="230"/>
      <c r="QXG433" s="230"/>
      <c r="QXH433" s="230"/>
      <c r="QXI433" s="230"/>
      <c r="QXJ433" s="230"/>
      <c r="QXK433" s="230"/>
      <c r="QXL433" s="230"/>
      <c r="QXM433" s="230"/>
      <c r="QXN433" s="230"/>
      <c r="QXO433" s="230"/>
      <c r="QXP433" s="230"/>
      <c r="QXQ433" s="230"/>
      <c r="QXR433" s="230"/>
      <c r="QXS433" s="230"/>
      <c r="QXT433" s="230"/>
      <c r="QXU433" s="230"/>
      <c r="QXV433" s="230"/>
      <c r="QXW433" s="230"/>
      <c r="QXX433" s="230"/>
      <c r="QXY433" s="230"/>
      <c r="QXZ433" s="230"/>
      <c r="QYA433" s="230"/>
      <c r="QYB433" s="230"/>
      <c r="QYC433" s="230"/>
      <c r="QYD433" s="230"/>
      <c r="QYE433" s="230"/>
      <c r="QYF433" s="230"/>
      <c r="QYG433" s="230"/>
      <c r="QYH433" s="230"/>
      <c r="QYI433" s="230"/>
      <c r="QYJ433" s="230"/>
      <c r="QYK433" s="230"/>
      <c r="QYL433" s="230"/>
      <c r="QYM433" s="230"/>
      <c r="QYN433" s="230"/>
      <c r="QYO433" s="230"/>
      <c r="QYP433" s="230"/>
      <c r="QYQ433" s="230"/>
      <c r="QYR433" s="230"/>
      <c r="QYS433" s="230"/>
      <c r="QYT433" s="230"/>
      <c r="QYU433" s="230"/>
      <c r="QYV433" s="230"/>
      <c r="QYW433" s="230"/>
      <c r="QYX433" s="230"/>
      <c r="QYY433" s="230"/>
      <c r="QYZ433" s="230"/>
      <c r="QZA433" s="230"/>
      <c r="QZB433" s="230"/>
      <c r="QZC433" s="230"/>
      <c r="QZD433" s="230"/>
      <c r="QZE433" s="230"/>
      <c r="QZF433" s="230"/>
      <c r="QZG433" s="230"/>
      <c r="QZH433" s="230"/>
      <c r="QZI433" s="230"/>
      <c r="QZJ433" s="230"/>
      <c r="QZK433" s="230"/>
      <c r="QZL433" s="230"/>
      <c r="QZM433" s="230"/>
      <c r="QZN433" s="230"/>
      <c r="QZO433" s="230"/>
      <c r="QZP433" s="230"/>
      <c r="QZQ433" s="230"/>
      <c r="QZR433" s="230"/>
      <c r="QZS433" s="230"/>
      <c r="QZT433" s="230"/>
      <c r="QZU433" s="230"/>
      <c r="QZV433" s="230"/>
      <c r="QZW433" s="230"/>
      <c r="QZX433" s="230"/>
      <c r="QZY433" s="230"/>
      <c r="QZZ433" s="230"/>
      <c r="RAA433" s="230"/>
      <c r="RAB433" s="230"/>
      <c r="RAC433" s="230"/>
      <c r="RAD433" s="230"/>
      <c r="RAE433" s="230"/>
      <c r="RAF433" s="230"/>
      <c r="RAG433" s="230"/>
      <c r="RAH433" s="230"/>
      <c r="RAI433" s="230"/>
      <c r="RAJ433" s="230"/>
      <c r="RAK433" s="230"/>
      <c r="RAL433" s="230"/>
      <c r="RAM433" s="230"/>
      <c r="RAN433" s="230"/>
      <c r="RAO433" s="230"/>
      <c r="RAP433" s="230"/>
      <c r="RAQ433" s="230"/>
      <c r="RAR433" s="230"/>
      <c r="RAS433" s="230"/>
      <c r="RAT433" s="230"/>
      <c r="RAU433" s="230"/>
      <c r="RAV433" s="230"/>
      <c r="RAW433" s="230"/>
      <c r="RAX433" s="230"/>
      <c r="RAY433" s="230"/>
      <c r="RAZ433" s="230"/>
      <c r="RBA433" s="230"/>
      <c r="RBB433" s="230"/>
      <c r="RBC433" s="230"/>
      <c r="RBD433" s="230"/>
      <c r="RBE433" s="230"/>
      <c r="RBF433" s="230"/>
      <c r="RBG433" s="230"/>
      <c r="RBH433" s="230"/>
      <c r="RBI433" s="230"/>
      <c r="RBJ433" s="230"/>
      <c r="RBK433" s="230"/>
      <c r="RBL433" s="230"/>
      <c r="RBM433" s="230"/>
      <c r="RBN433" s="230"/>
      <c r="RBO433" s="230"/>
      <c r="RBP433" s="230"/>
      <c r="RBQ433" s="230"/>
      <c r="RBR433" s="230"/>
      <c r="RBS433" s="230"/>
      <c r="RBT433" s="230"/>
      <c r="RBU433" s="230"/>
      <c r="RBV433" s="230"/>
      <c r="RBW433" s="230"/>
      <c r="RBX433" s="230"/>
      <c r="RBY433" s="230"/>
      <c r="RBZ433" s="230"/>
      <c r="RCA433" s="230"/>
      <c r="RCB433" s="230"/>
      <c r="RCC433" s="230"/>
      <c r="RCD433" s="230"/>
      <c r="RCE433" s="230"/>
      <c r="RCF433" s="230"/>
      <c r="RCG433" s="230"/>
      <c r="RCH433" s="230"/>
      <c r="RCI433" s="230"/>
      <c r="RCJ433" s="230"/>
      <c r="RCK433" s="230"/>
      <c r="RCL433" s="230"/>
      <c r="RCM433" s="230"/>
      <c r="RCN433" s="230"/>
      <c r="RCO433" s="230"/>
      <c r="RCP433" s="230"/>
      <c r="RCQ433" s="230"/>
      <c r="RCR433" s="230"/>
      <c r="RCS433" s="230"/>
      <c r="RCT433" s="230"/>
      <c r="RCU433" s="230"/>
      <c r="RCV433" s="230"/>
      <c r="RCW433" s="230"/>
      <c r="RCX433" s="230"/>
      <c r="RCY433" s="230"/>
      <c r="RCZ433" s="230"/>
      <c r="RDA433" s="230"/>
      <c r="RDB433" s="230"/>
      <c r="RDC433" s="230"/>
      <c r="RDD433" s="230"/>
      <c r="RDE433" s="230"/>
      <c r="RDF433" s="230"/>
      <c r="RDG433" s="230"/>
      <c r="RDH433" s="230"/>
      <c r="RDI433" s="230"/>
      <c r="RDJ433" s="230"/>
      <c r="RDK433" s="230"/>
      <c r="RDL433" s="230"/>
      <c r="RDM433" s="230"/>
      <c r="RDN433" s="230"/>
      <c r="RDO433" s="230"/>
      <c r="RDP433" s="230"/>
      <c r="RDQ433" s="230"/>
      <c r="RDR433" s="230"/>
      <c r="RDS433" s="230"/>
      <c r="RDT433" s="230"/>
      <c r="RDU433" s="230"/>
      <c r="RDV433" s="230"/>
      <c r="RDW433" s="230"/>
      <c r="RDX433" s="230"/>
      <c r="RDY433" s="230"/>
      <c r="RDZ433" s="230"/>
      <c r="REA433" s="230"/>
      <c r="REB433" s="230"/>
      <c r="REC433" s="230"/>
      <c r="RED433" s="230"/>
      <c r="REE433" s="230"/>
      <c r="REF433" s="230"/>
      <c r="REG433" s="230"/>
      <c r="REH433" s="230"/>
      <c r="REI433" s="230"/>
      <c r="REJ433" s="230"/>
      <c r="REK433" s="230"/>
      <c r="REL433" s="230"/>
      <c r="REM433" s="230"/>
      <c r="REN433" s="230"/>
      <c r="REO433" s="230"/>
      <c r="REP433" s="230"/>
      <c r="REQ433" s="230"/>
      <c r="RER433" s="230"/>
      <c r="RES433" s="230"/>
      <c r="RET433" s="230"/>
      <c r="REU433" s="230"/>
      <c r="REV433" s="230"/>
      <c r="REW433" s="230"/>
      <c r="REX433" s="230"/>
      <c r="REY433" s="230"/>
      <c r="REZ433" s="230"/>
      <c r="RFA433" s="230"/>
      <c r="RFB433" s="230"/>
      <c r="RFC433" s="230"/>
      <c r="RFD433" s="230"/>
      <c r="RFE433" s="230"/>
      <c r="RFF433" s="230"/>
      <c r="RFG433" s="230"/>
      <c r="RFH433" s="230"/>
      <c r="RFI433" s="230"/>
      <c r="RFJ433" s="230"/>
      <c r="RFK433" s="230"/>
      <c r="RFL433" s="230"/>
      <c r="RFM433" s="230"/>
      <c r="RFN433" s="230"/>
      <c r="RFO433" s="230"/>
      <c r="RFP433" s="230"/>
      <c r="RFQ433" s="230"/>
      <c r="RFR433" s="230"/>
      <c r="RFS433" s="230"/>
      <c r="RFT433" s="230"/>
      <c r="RFU433" s="230"/>
      <c r="RFV433" s="230"/>
      <c r="RFW433" s="230"/>
      <c r="RFX433" s="230"/>
      <c r="RFY433" s="230"/>
      <c r="RFZ433" s="230"/>
      <c r="RGA433" s="230"/>
      <c r="RGB433" s="230"/>
      <c r="RGC433" s="230"/>
      <c r="RGD433" s="230"/>
      <c r="RGE433" s="230"/>
      <c r="RGF433" s="230"/>
      <c r="RGG433" s="230"/>
      <c r="RGH433" s="230"/>
      <c r="RGI433" s="230"/>
      <c r="RGJ433" s="230"/>
      <c r="RGK433" s="230"/>
      <c r="RGL433" s="230"/>
      <c r="RGM433" s="230"/>
      <c r="RGN433" s="230"/>
      <c r="RGO433" s="230"/>
      <c r="RGP433" s="230"/>
      <c r="RGQ433" s="230"/>
      <c r="RGR433" s="230"/>
      <c r="RGS433" s="230"/>
      <c r="RGT433" s="230"/>
      <c r="RGU433" s="230"/>
      <c r="RGV433" s="230"/>
      <c r="RGW433" s="230"/>
      <c r="RGX433" s="230"/>
      <c r="RGY433" s="230"/>
      <c r="RGZ433" s="230"/>
      <c r="RHA433" s="230"/>
      <c r="RHB433" s="230"/>
      <c r="RHC433" s="230"/>
      <c r="RHD433" s="230"/>
      <c r="RHE433" s="230"/>
      <c r="RHF433" s="230"/>
      <c r="RHG433" s="230"/>
      <c r="RHH433" s="230"/>
      <c r="RHI433" s="230"/>
      <c r="RHJ433" s="230"/>
      <c r="RHK433" s="230"/>
      <c r="RHL433" s="230"/>
      <c r="RHM433" s="230"/>
      <c r="RHN433" s="230"/>
      <c r="RHO433" s="230"/>
      <c r="RHP433" s="230"/>
      <c r="RHQ433" s="230"/>
      <c r="RHR433" s="230"/>
      <c r="RHS433" s="230"/>
      <c r="RHT433" s="230"/>
      <c r="RHU433" s="230"/>
      <c r="RHV433" s="230"/>
      <c r="RHW433" s="230"/>
      <c r="RHX433" s="230"/>
      <c r="RHY433" s="230"/>
      <c r="RHZ433" s="230"/>
      <c r="RIA433" s="230"/>
      <c r="RIB433" s="230"/>
      <c r="RIC433" s="230"/>
      <c r="RID433" s="230"/>
      <c r="RIE433" s="230"/>
      <c r="RIF433" s="230"/>
      <c r="RIG433" s="230"/>
      <c r="RIH433" s="230"/>
      <c r="RII433" s="230"/>
      <c r="RIJ433" s="230"/>
      <c r="RIK433" s="230"/>
      <c r="RIL433" s="230"/>
      <c r="RIM433" s="230"/>
      <c r="RIN433" s="230"/>
      <c r="RIO433" s="230"/>
      <c r="RIP433" s="230"/>
      <c r="RIQ433" s="230"/>
      <c r="RIR433" s="230"/>
      <c r="RIS433" s="230"/>
      <c r="RIT433" s="230"/>
      <c r="RIU433" s="230"/>
      <c r="RIV433" s="230"/>
      <c r="RIW433" s="230"/>
      <c r="RIX433" s="230"/>
      <c r="RIY433" s="230"/>
      <c r="RIZ433" s="230"/>
      <c r="RJA433" s="230"/>
      <c r="RJB433" s="230"/>
      <c r="RJC433" s="230"/>
      <c r="RJD433" s="230"/>
      <c r="RJE433" s="230"/>
      <c r="RJF433" s="230"/>
      <c r="RJG433" s="230"/>
      <c r="RJH433" s="230"/>
      <c r="RJI433" s="230"/>
      <c r="RJJ433" s="230"/>
      <c r="RJK433" s="230"/>
      <c r="RJL433" s="230"/>
      <c r="RJM433" s="230"/>
      <c r="RJN433" s="230"/>
      <c r="RJO433" s="230"/>
      <c r="RJP433" s="230"/>
      <c r="RJQ433" s="230"/>
      <c r="RJR433" s="230"/>
      <c r="RJS433" s="230"/>
      <c r="RJT433" s="230"/>
      <c r="RJU433" s="230"/>
      <c r="RJV433" s="230"/>
      <c r="RJW433" s="230"/>
      <c r="RJX433" s="230"/>
      <c r="RJY433" s="230"/>
      <c r="RJZ433" s="230"/>
      <c r="RKA433" s="230"/>
      <c r="RKB433" s="230"/>
      <c r="RKC433" s="230"/>
      <c r="RKD433" s="230"/>
      <c r="RKE433" s="230"/>
      <c r="RKF433" s="230"/>
      <c r="RKG433" s="230"/>
      <c r="RKH433" s="230"/>
      <c r="RKI433" s="230"/>
      <c r="RKJ433" s="230"/>
      <c r="RKK433" s="230"/>
      <c r="RKL433" s="230"/>
      <c r="RKM433" s="230"/>
      <c r="RKN433" s="230"/>
      <c r="RKO433" s="230"/>
      <c r="RKP433" s="230"/>
      <c r="RKQ433" s="230"/>
      <c r="RKR433" s="230"/>
      <c r="RKS433" s="230"/>
      <c r="RKT433" s="230"/>
      <c r="RKU433" s="230"/>
      <c r="RKV433" s="230"/>
      <c r="RKW433" s="230"/>
      <c r="RKX433" s="230"/>
      <c r="RKY433" s="230"/>
      <c r="RKZ433" s="230"/>
      <c r="RLA433" s="230"/>
      <c r="RLB433" s="230"/>
      <c r="RLC433" s="230"/>
      <c r="RLD433" s="230"/>
      <c r="RLE433" s="230"/>
      <c r="RLF433" s="230"/>
      <c r="RLG433" s="230"/>
      <c r="RLH433" s="230"/>
      <c r="RLI433" s="230"/>
      <c r="RLJ433" s="230"/>
      <c r="RLK433" s="230"/>
      <c r="RLL433" s="230"/>
      <c r="RLM433" s="230"/>
      <c r="RLN433" s="230"/>
      <c r="RLO433" s="230"/>
      <c r="RLP433" s="230"/>
      <c r="RLQ433" s="230"/>
      <c r="RLR433" s="230"/>
      <c r="RLS433" s="230"/>
      <c r="RLT433" s="230"/>
      <c r="RLU433" s="230"/>
      <c r="RLV433" s="230"/>
      <c r="RLW433" s="230"/>
      <c r="RLX433" s="230"/>
      <c r="RLY433" s="230"/>
      <c r="RLZ433" s="230"/>
      <c r="RMA433" s="230"/>
      <c r="RMB433" s="230"/>
      <c r="RMC433" s="230"/>
      <c r="RMD433" s="230"/>
      <c r="RME433" s="230"/>
      <c r="RMF433" s="230"/>
      <c r="RMG433" s="230"/>
      <c r="RMH433" s="230"/>
      <c r="RMI433" s="230"/>
      <c r="RMJ433" s="230"/>
      <c r="RMK433" s="230"/>
      <c r="RML433" s="230"/>
      <c r="RMM433" s="230"/>
      <c r="RMN433" s="230"/>
      <c r="RMO433" s="230"/>
      <c r="RMP433" s="230"/>
      <c r="RMQ433" s="230"/>
      <c r="RMR433" s="230"/>
      <c r="RMS433" s="230"/>
      <c r="RMT433" s="230"/>
      <c r="RMU433" s="230"/>
      <c r="RMV433" s="230"/>
      <c r="RMW433" s="230"/>
      <c r="RMX433" s="230"/>
      <c r="RMY433" s="230"/>
      <c r="RMZ433" s="230"/>
      <c r="RNA433" s="230"/>
      <c r="RNB433" s="230"/>
      <c r="RNC433" s="230"/>
      <c r="RND433" s="230"/>
      <c r="RNE433" s="230"/>
      <c r="RNF433" s="230"/>
      <c r="RNG433" s="230"/>
      <c r="RNH433" s="230"/>
      <c r="RNI433" s="230"/>
      <c r="RNJ433" s="230"/>
      <c r="RNK433" s="230"/>
      <c r="RNL433" s="230"/>
      <c r="RNM433" s="230"/>
      <c r="RNN433" s="230"/>
      <c r="RNO433" s="230"/>
      <c r="RNP433" s="230"/>
      <c r="RNQ433" s="230"/>
      <c r="RNR433" s="230"/>
      <c r="RNS433" s="230"/>
      <c r="RNT433" s="230"/>
      <c r="RNU433" s="230"/>
      <c r="RNV433" s="230"/>
      <c r="RNW433" s="230"/>
      <c r="RNX433" s="230"/>
      <c r="RNY433" s="230"/>
      <c r="RNZ433" s="230"/>
      <c r="ROA433" s="230"/>
      <c r="ROB433" s="230"/>
      <c r="ROC433" s="230"/>
      <c r="ROD433" s="230"/>
      <c r="ROE433" s="230"/>
      <c r="ROF433" s="230"/>
      <c r="ROG433" s="230"/>
      <c r="ROH433" s="230"/>
      <c r="ROI433" s="230"/>
      <c r="ROJ433" s="230"/>
      <c r="ROK433" s="230"/>
      <c r="ROL433" s="230"/>
      <c r="ROM433" s="230"/>
      <c r="RON433" s="230"/>
      <c r="ROO433" s="230"/>
      <c r="ROP433" s="230"/>
      <c r="ROQ433" s="230"/>
      <c r="ROR433" s="230"/>
      <c r="ROS433" s="230"/>
      <c r="ROT433" s="230"/>
      <c r="ROU433" s="230"/>
      <c r="ROV433" s="230"/>
      <c r="ROW433" s="230"/>
      <c r="ROX433" s="230"/>
      <c r="ROY433" s="230"/>
      <c r="ROZ433" s="230"/>
      <c r="RPA433" s="230"/>
      <c r="RPB433" s="230"/>
      <c r="RPC433" s="230"/>
      <c r="RPD433" s="230"/>
      <c r="RPE433" s="230"/>
      <c r="RPF433" s="230"/>
      <c r="RPG433" s="230"/>
      <c r="RPH433" s="230"/>
      <c r="RPI433" s="230"/>
      <c r="RPJ433" s="230"/>
      <c r="RPK433" s="230"/>
      <c r="RPL433" s="230"/>
      <c r="RPM433" s="230"/>
      <c r="RPN433" s="230"/>
      <c r="RPO433" s="230"/>
      <c r="RPP433" s="230"/>
      <c r="RPQ433" s="230"/>
      <c r="RPR433" s="230"/>
      <c r="RPS433" s="230"/>
      <c r="RPT433" s="230"/>
      <c r="RPU433" s="230"/>
      <c r="RPV433" s="230"/>
      <c r="RPW433" s="230"/>
      <c r="RPX433" s="230"/>
      <c r="RPY433" s="230"/>
      <c r="RPZ433" s="230"/>
      <c r="RQA433" s="230"/>
      <c r="RQB433" s="230"/>
      <c r="RQC433" s="230"/>
      <c r="RQD433" s="230"/>
      <c r="RQE433" s="230"/>
      <c r="RQF433" s="230"/>
      <c r="RQG433" s="230"/>
      <c r="RQH433" s="230"/>
      <c r="RQI433" s="230"/>
      <c r="RQJ433" s="230"/>
      <c r="RQK433" s="230"/>
      <c r="RQL433" s="230"/>
      <c r="RQM433" s="230"/>
      <c r="RQN433" s="230"/>
      <c r="RQO433" s="230"/>
      <c r="RQP433" s="230"/>
      <c r="RQQ433" s="230"/>
      <c r="RQR433" s="230"/>
      <c r="RQS433" s="230"/>
      <c r="RQT433" s="230"/>
      <c r="RQU433" s="230"/>
      <c r="RQV433" s="230"/>
      <c r="RQW433" s="230"/>
      <c r="RQX433" s="230"/>
      <c r="RQY433" s="230"/>
      <c r="RQZ433" s="230"/>
      <c r="RRA433" s="230"/>
      <c r="RRB433" s="230"/>
      <c r="RRC433" s="230"/>
      <c r="RRD433" s="230"/>
      <c r="RRE433" s="230"/>
      <c r="RRF433" s="230"/>
      <c r="RRG433" s="230"/>
      <c r="RRH433" s="230"/>
      <c r="RRI433" s="230"/>
      <c r="RRJ433" s="230"/>
      <c r="RRK433" s="230"/>
      <c r="RRL433" s="230"/>
      <c r="RRM433" s="230"/>
      <c r="RRN433" s="230"/>
      <c r="RRO433" s="230"/>
      <c r="RRP433" s="230"/>
      <c r="RRQ433" s="230"/>
      <c r="RRR433" s="230"/>
      <c r="RRS433" s="230"/>
      <c r="RRT433" s="230"/>
      <c r="RRU433" s="230"/>
      <c r="RRV433" s="230"/>
      <c r="RRW433" s="230"/>
      <c r="RRX433" s="230"/>
      <c r="RRY433" s="230"/>
      <c r="RRZ433" s="230"/>
      <c r="RSA433" s="230"/>
      <c r="RSB433" s="230"/>
      <c r="RSC433" s="230"/>
      <c r="RSD433" s="230"/>
      <c r="RSE433" s="230"/>
      <c r="RSF433" s="230"/>
      <c r="RSG433" s="230"/>
      <c r="RSH433" s="230"/>
      <c r="RSI433" s="230"/>
      <c r="RSJ433" s="230"/>
      <c r="RSK433" s="230"/>
      <c r="RSL433" s="230"/>
      <c r="RSM433" s="230"/>
      <c r="RSN433" s="230"/>
      <c r="RSO433" s="230"/>
      <c r="RSP433" s="230"/>
      <c r="RSQ433" s="230"/>
      <c r="RSR433" s="230"/>
      <c r="RSS433" s="230"/>
      <c r="RST433" s="230"/>
      <c r="RSU433" s="230"/>
      <c r="RSV433" s="230"/>
      <c r="RSW433" s="230"/>
      <c r="RSX433" s="230"/>
      <c r="RSY433" s="230"/>
      <c r="RSZ433" s="230"/>
      <c r="RTA433" s="230"/>
      <c r="RTB433" s="230"/>
      <c r="RTC433" s="230"/>
      <c r="RTD433" s="230"/>
      <c r="RTE433" s="230"/>
      <c r="RTF433" s="230"/>
      <c r="RTG433" s="230"/>
      <c r="RTH433" s="230"/>
      <c r="RTI433" s="230"/>
      <c r="RTJ433" s="230"/>
      <c r="RTK433" s="230"/>
      <c r="RTL433" s="230"/>
      <c r="RTM433" s="230"/>
      <c r="RTN433" s="230"/>
      <c r="RTO433" s="230"/>
      <c r="RTP433" s="230"/>
      <c r="RTQ433" s="230"/>
      <c r="RTR433" s="230"/>
      <c r="RTS433" s="230"/>
      <c r="RTT433" s="230"/>
      <c r="RTU433" s="230"/>
      <c r="RTV433" s="230"/>
      <c r="RTW433" s="230"/>
      <c r="RTX433" s="230"/>
      <c r="RTY433" s="230"/>
      <c r="RTZ433" s="230"/>
      <c r="RUA433" s="230"/>
      <c r="RUB433" s="230"/>
      <c r="RUC433" s="230"/>
      <c r="RUD433" s="230"/>
      <c r="RUE433" s="230"/>
      <c r="RUF433" s="230"/>
      <c r="RUG433" s="230"/>
      <c r="RUH433" s="230"/>
      <c r="RUI433" s="230"/>
      <c r="RUJ433" s="230"/>
      <c r="RUK433" s="230"/>
      <c r="RUL433" s="230"/>
      <c r="RUM433" s="230"/>
      <c r="RUN433" s="230"/>
      <c r="RUO433" s="230"/>
      <c r="RUP433" s="230"/>
      <c r="RUQ433" s="230"/>
      <c r="RUR433" s="230"/>
      <c r="RUS433" s="230"/>
      <c r="RUT433" s="230"/>
      <c r="RUU433" s="230"/>
      <c r="RUV433" s="230"/>
      <c r="RUW433" s="230"/>
      <c r="RUX433" s="230"/>
      <c r="RUY433" s="230"/>
      <c r="RUZ433" s="230"/>
      <c r="RVA433" s="230"/>
      <c r="RVB433" s="230"/>
      <c r="RVC433" s="230"/>
      <c r="RVD433" s="230"/>
      <c r="RVE433" s="230"/>
      <c r="RVF433" s="230"/>
      <c r="RVG433" s="230"/>
      <c r="RVH433" s="230"/>
      <c r="RVI433" s="230"/>
      <c r="RVJ433" s="230"/>
      <c r="RVK433" s="230"/>
      <c r="RVL433" s="230"/>
      <c r="RVM433" s="230"/>
      <c r="RVN433" s="230"/>
      <c r="RVO433" s="230"/>
      <c r="RVP433" s="230"/>
      <c r="RVQ433" s="230"/>
      <c r="RVR433" s="230"/>
      <c r="RVS433" s="230"/>
      <c r="RVT433" s="230"/>
      <c r="RVU433" s="230"/>
      <c r="RVV433" s="230"/>
      <c r="RVW433" s="230"/>
      <c r="RVX433" s="230"/>
      <c r="RVY433" s="230"/>
      <c r="RVZ433" s="230"/>
      <c r="RWA433" s="230"/>
      <c r="RWB433" s="230"/>
      <c r="RWC433" s="230"/>
      <c r="RWD433" s="230"/>
      <c r="RWE433" s="230"/>
      <c r="RWF433" s="230"/>
      <c r="RWG433" s="230"/>
      <c r="RWH433" s="230"/>
      <c r="RWI433" s="230"/>
      <c r="RWJ433" s="230"/>
      <c r="RWK433" s="230"/>
      <c r="RWL433" s="230"/>
      <c r="RWM433" s="230"/>
      <c r="RWN433" s="230"/>
      <c r="RWO433" s="230"/>
      <c r="RWP433" s="230"/>
      <c r="RWQ433" s="230"/>
      <c r="RWR433" s="230"/>
      <c r="RWS433" s="230"/>
      <c r="RWT433" s="230"/>
      <c r="RWU433" s="230"/>
      <c r="RWV433" s="230"/>
      <c r="RWW433" s="230"/>
      <c r="RWX433" s="230"/>
      <c r="RWY433" s="230"/>
      <c r="RWZ433" s="230"/>
      <c r="RXA433" s="230"/>
      <c r="RXB433" s="230"/>
      <c r="RXC433" s="230"/>
      <c r="RXD433" s="230"/>
      <c r="RXE433" s="230"/>
      <c r="RXF433" s="230"/>
      <c r="RXG433" s="230"/>
      <c r="RXH433" s="230"/>
      <c r="RXI433" s="230"/>
      <c r="RXJ433" s="230"/>
      <c r="RXK433" s="230"/>
      <c r="RXL433" s="230"/>
      <c r="RXM433" s="230"/>
      <c r="RXN433" s="230"/>
      <c r="RXO433" s="230"/>
      <c r="RXP433" s="230"/>
      <c r="RXQ433" s="230"/>
      <c r="RXR433" s="230"/>
      <c r="RXS433" s="230"/>
      <c r="RXT433" s="230"/>
      <c r="RXU433" s="230"/>
      <c r="RXV433" s="230"/>
      <c r="RXW433" s="230"/>
      <c r="RXX433" s="230"/>
      <c r="RXY433" s="230"/>
      <c r="RXZ433" s="230"/>
      <c r="RYA433" s="230"/>
      <c r="RYB433" s="230"/>
      <c r="RYC433" s="230"/>
      <c r="RYD433" s="230"/>
      <c r="RYE433" s="230"/>
      <c r="RYF433" s="230"/>
      <c r="RYG433" s="230"/>
      <c r="RYH433" s="230"/>
      <c r="RYI433" s="230"/>
      <c r="RYJ433" s="230"/>
      <c r="RYK433" s="230"/>
      <c r="RYL433" s="230"/>
      <c r="RYM433" s="230"/>
      <c r="RYN433" s="230"/>
      <c r="RYO433" s="230"/>
      <c r="RYP433" s="230"/>
      <c r="RYQ433" s="230"/>
      <c r="RYR433" s="230"/>
      <c r="RYS433" s="230"/>
      <c r="RYT433" s="230"/>
      <c r="RYU433" s="230"/>
      <c r="RYV433" s="230"/>
      <c r="RYW433" s="230"/>
      <c r="RYX433" s="230"/>
      <c r="RYY433" s="230"/>
      <c r="RYZ433" s="230"/>
      <c r="RZA433" s="230"/>
      <c r="RZB433" s="230"/>
      <c r="RZC433" s="230"/>
      <c r="RZD433" s="230"/>
      <c r="RZE433" s="230"/>
      <c r="RZF433" s="230"/>
      <c r="RZG433" s="230"/>
      <c r="RZH433" s="230"/>
      <c r="RZI433" s="230"/>
      <c r="RZJ433" s="230"/>
      <c r="RZK433" s="230"/>
      <c r="RZL433" s="230"/>
      <c r="RZM433" s="230"/>
      <c r="RZN433" s="230"/>
      <c r="RZO433" s="230"/>
      <c r="RZP433" s="230"/>
      <c r="RZQ433" s="230"/>
      <c r="RZR433" s="230"/>
      <c r="RZS433" s="230"/>
      <c r="RZT433" s="230"/>
      <c r="RZU433" s="230"/>
      <c r="RZV433" s="230"/>
      <c r="RZW433" s="230"/>
      <c r="RZX433" s="230"/>
      <c r="RZY433" s="230"/>
      <c r="RZZ433" s="230"/>
      <c r="SAA433" s="230"/>
      <c r="SAB433" s="230"/>
      <c r="SAC433" s="230"/>
      <c r="SAD433" s="230"/>
      <c r="SAE433" s="230"/>
      <c r="SAF433" s="230"/>
      <c r="SAG433" s="230"/>
      <c r="SAH433" s="230"/>
      <c r="SAI433" s="230"/>
      <c r="SAJ433" s="230"/>
      <c r="SAK433" s="230"/>
      <c r="SAL433" s="230"/>
      <c r="SAM433" s="230"/>
      <c r="SAN433" s="230"/>
      <c r="SAO433" s="230"/>
      <c r="SAP433" s="230"/>
      <c r="SAQ433" s="230"/>
      <c r="SAR433" s="230"/>
      <c r="SAS433" s="230"/>
      <c r="SAT433" s="230"/>
      <c r="SAU433" s="230"/>
      <c r="SAV433" s="230"/>
      <c r="SAW433" s="230"/>
      <c r="SAX433" s="230"/>
      <c r="SAY433" s="230"/>
      <c r="SAZ433" s="230"/>
      <c r="SBA433" s="230"/>
      <c r="SBB433" s="230"/>
      <c r="SBC433" s="230"/>
      <c r="SBD433" s="230"/>
      <c r="SBE433" s="230"/>
      <c r="SBF433" s="230"/>
      <c r="SBG433" s="230"/>
      <c r="SBH433" s="230"/>
      <c r="SBI433" s="230"/>
      <c r="SBJ433" s="230"/>
      <c r="SBK433" s="230"/>
      <c r="SBL433" s="230"/>
      <c r="SBM433" s="230"/>
      <c r="SBN433" s="230"/>
      <c r="SBO433" s="230"/>
      <c r="SBP433" s="230"/>
      <c r="SBQ433" s="230"/>
      <c r="SBR433" s="230"/>
      <c r="SBS433" s="230"/>
      <c r="SBT433" s="230"/>
      <c r="SBU433" s="230"/>
      <c r="SBV433" s="230"/>
      <c r="SBW433" s="230"/>
      <c r="SBX433" s="230"/>
      <c r="SBY433" s="230"/>
      <c r="SBZ433" s="230"/>
      <c r="SCA433" s="230"/>
      <c r="SCB433" s="230"/>
      <c r="SCC433" s="230"/>
      <c r="SCD433" s="230"/>
      <c r="SCE433" s="230"/>
      <c r="SCF433" s="230"/>
      <c r="SCG433" s="230"/>
      <c r="SCH433" s="230"/>
      <c r="SCI433" s="230"/>
      <c r="SCJ433" s="230"/>
      <c r="SCK433" s="230"/>
      <c r="SCL433" s="230"/>
      <c r="SCM433" s="230"/>
      <c r="SCN433" s="230"/>
      <c r="SCO433" s="230"/>
      <c r="SCP433" s="230"/>
      <c r="SCQ433" s="230"/>
      <c r="SCR433" s="230"/>
      <c r="SCS433" s="230"/>
      <c r="SCT433" s="230"/>
      <c r="SCU433" s="230"/>
      <c r="SCV433" s="230"/>
      <c r="SCW433" s="230"/>
      <c r="SCX433" s="230"/>
      <c r="SCY433" s="230"/>
      <c r="SCZ433" s="230"/>
      <c r="SDA433" s="230"/>
      <c r="SDB433" s="230"/>
      <c r="SDC433" s="230"/>
      <c r="SDD433" s="230"/>
      <c r="SDE433" s="230"/>
      <c r="SDF433" s="230"/>
      <c r="SDG433" s="230"/>
      <c r="SDH433" s="230"/>
      <c r="SDI433" s="230"/>
      <c r="SDJ433" s="230"/>
      <c r="SDK433" s="230"/>
      <c r="SDL433" s="230"/>
      <c r="SDM433" s="230"/>
      <c r="SDN433" s="230"/>
      <c r="SDO433" s="230"/>
      <c r="SDP433" s="230"/>
      <c r="SDQ433" s="230"/>
      <c r="SDR433" s="230"/>
      <c r="SDS433" s="230"/>
      <c r="SDT433" s="230"/>
      <c r="SDU433" s="230"/>
      <c r="SDV433" s="230"/>
      <c r="SDW433" s="230"/>
      <c r="SDX433" s="230"/>
      <c r="SDY433" s="230"/>
      <c r="SDZ433" s="230"/>
      <c r="SEA433" s="230"/>
      <c r="SEB433" s="230"/>
      <c r="SEC433" s="230"/>
      <c r="SED433" s="230"/>
      <c r="SEE433" s="230"/>
      <c r="SEF433" s="230"/>
      <c r="SEG433" s="230"/>
      <c r="SEH433" s="230"/>
      <c r="SEI433" s="230"/>
      <c r="SEJ433" s="230"/>
      <c r="SEK433" s="230"/>
      <c r="SEL433" s="230"/>
      <c r="SEM433" s="230"/>
      <c r="SEN433" s="230"/>
      <c r="SEO433" s="230"/>
      <c r="SEP433" s="230"/>
      <c r="SEQ433" s="230"/>
      <c r="SER433" s="230"/>
      <c r="SES433" s="230"/>
      <c r="SET433" s="230"/>
      <c r="SEU433" s="230"/>
      <c r="SEV433" s="230"/>
      <c r="SEW433" s="230"/>
      <c r="SEX433" s="230"/>
      <c r="SEY433" s="230"/>
      <c r="SEZ433" s="230"/>
      <c r="SFA433" s="230"/>
      <c r="SFB433" s="230"/>
      <c r="SFC433" s="230"/>
      <c r="SFD433" s="230"/>
      <c r="SFE433" s="230"/>
      <c r="SFF433" s="230"/>
      <c r="SFG433" s="230"/>
      <c r="SFH433" s="230"/>
      <c r="SFI433" s="230"/>
      <c r="SFJ433" s="230"/>
      <c r="SFK433" s="230"/>
      <c r="SFL433" s="230"/>
      <c r="SFM433" s="230"/>
      <c r="SFN433" s="230"/>
      <c r="SFO433" s="230"/>
      <c r="SFP433" s="230"/>
      <c r="SFQ433" s="230"/>
      <c r="SFR433" s="230"/>
      <c r="SFS433" s="230"/>
      <c r="SFT433" s="230"/>
      <c r="SFU433" s="230"/>
      <c r="SFV433" s="230"/>
      <c r="SFW433" s="230"/>
      <c r="SFX433" s="230"/>
      <c r="SFY433" s="230"/>
      <c r="SFZ433" s="230"/>
      <c r="SGA433" s="230"/>
      <c r="SGB433" s="230"/>
      <c r="SGC433" s="230"/>
      <c r="SGD433" s="230"/>
      <c r="SGE433" s="230"/>
      <c r="SGF433" s="230"/>
      <c r="SGG433" s="230"/>
      <c r="SGH433" s="230"/>
      <c r="SGI433" s="230"/>
      <c r="SGJ433" s="230"/>
      <c r="SGK433" s="230"/>
      <c r="SGL433" s="230"/>
      <c r="SGM433" s="230"/>
      <c r="SGN433" s="230"/>
      <c r="SGO433" s="230"/>
      <c r="SGP433" s="230"/>
      <c r="SGQ433" s="230"/>
      <c r="SGR433" s="230"/>
      <c r="SGS433" s="230"/>
      <c r="SGT433" s="230"/>
      <c r="SGU433" s="230"/>
      <c r="SGV433" s="230"/>
      <c r="SGW433" s="230"/>
      <c r="SGX433" s="230"/>
      <c r="SGY433" s="230"/>
      <c r="SGZ433" s="230"/>
      <c r="SHA433" s="230"/>
      <c r="SHB433" s="230"/>
      <c r="SHC433" s="230"/>
      <c r="SHD433" s="230"/>
      <c r="SHE433" s="230"/>
      <c r="SHF433" s="230"/>
      <c r="SHG433" s="230"/>
      <c r="SHH433" s="230"/>
      <c r="SHI433" s="230"/>
      <c r="SHJ433" s="230"/>
      <c r="SHK433" s="230"/>
      <c r="SHL433" s="230"/>
      <c r="SHM433" s="230"/>
      <c r="SHN433" s="230"/>
      <c r="SHO433" s="230"/>
      <c r="SHP433" s="230"/>
      <c r="SHQ433" s="230"/>
      <c r="SHR433" s="230"/>
      <c r="SHS433" s="230"/>
      <c r="SHT433" s="230"/>
      <c r="SHU433" s="230"/>
      <c r="SHV433" s="230"/>
      <c r="SHW433" s="230"/>
      <c r="SHX433" s="230"/>
      <c r="SHY433" s="230"/>
      <c r="SHZ433" s="230"/>
      <c r="SIA433" s="230"/>
      <c r="SIB433" s="230"/>
      <c r="SIC433" s="230"/>
      <c r="SID433" s="230"/>
      <c r="SIE433" s="230"/>
      <c r="SIF433" s="230"/>
      <c r="SIG433" s="230"/>
      <c r="SIH433" s="230"/>
      <c r="SII433" s="230"/>
      <c r="SIJ433" s="230"/>
      <c r="SIK433" s="230"/>
      <c r="SIL433" s="230"/>
      <c r="SIM433" s="230"/>
      <c r="SIN433" s="230"/>
      <c r="SIO433" s="230"/>
      <c r="SIP433" s="230"/>
      <c r="SIQ433" s="230"/>
      <c r="SIR433" s="230"/>
      <c r="SIS433" s="230"/>
      <c r="SIT433" s="230"/>
      <c r="SIU433" s="230"/>
      <c r="SIV433" s="230"/>
      <c r="SIW433" s="230"/>
      <c r="SIX433" s="230"/>
      <c r="SIY433" s="230"/>
      <c r="SIZ433" s="230"/>
      <c r="SJA433" s="230"/>
      <c r="SJB433" s="230"/>
      <c r="SJC433" s="230"/>
      <c r="SJD433" s="230"/>
      <c r="SJE433" s="230"/>
      <c r="SJF433" s="230"/>
      <c r="SJG433" s="230"/>
      <c r="SJH433" s="230"/>
      <c r="SJI433" s="230"/>
      <c r="SJJ433" s="230"/>
      <c r="SJK433" s="230"/>
      <c r="SJL433" s="230"/>
      <c r="SJM433" s="230"/>
      <c r="SJN433" s="230"/>
      <c r="SJO433" s="230"/>
      <c r="SJP433" s="230"/>
      <c r="SJQ433" s="230"/>
      <c r="SJR433" s="230"/>
      <c r="SJS433" s="230"/>
      <c r="SJT433" s="230"/>
      <c r="SJU433" s="230"/>
      <c r="SJV433" s="230"/>
      <c r="SJW433" s="230"/>
      <c r="SJX433" s="230"/>
      <c r="SJY433" s="230"/>
      <c r="SJZ433" s="230"/>
      <c r="SKA433" s="230"/>
      <c r="SKB433" s="230"/>
      <c r="SKC433" s="230"/>
      <c r="SKD433" s="230"/>
      <c r="SKE433" s="230"/>
      <c r="SKF433" s="230"/>
      <c r="SKG433" s="230"/>
      <c r="SKH433" s="230"/>
      <c r="SKI433" s="230"/>
      <c r="SKJ433" s="230"/>
      <c r="SKK433" s="230"/>
      <c r="SKL433" s="230"/>
      <c r="SKM433" s="230"/>
      <c r="SKN433" s="230"/>
      <c r="SKO433" s="230"/>
      <c r="SKP433" s="230"/>
      <c r="SKQ433" s="230"/>
      <c r="SKR433" s="230"/>
      <c r="SKS433" s="230"/>
      <c r="SKT433" s="230"/>
      <c r="SKU433" s="230"/>
      <c r="SKV433" s="230"/>
      <c r="SKW433" s="230"/>
      <c r="SKX433" s="230"/>
      <c r="SKY433" s="230"/>
      <c r="SKZ433" s="230"/>
      <c r="SLA433" s="230"/>
      <c r="SLB433" s="230"/>
      <c r="SLC433" s="230"/>
      <c r="SLD433" s="230"/>
      <c r="SLE433" s="230"/>
      <c r="SLF433" s="230"/>
      <c r="SLG433" s="230"/>
      <c r="SLH433" s="230"/>
      <c r="SLI433" s="230"/>
      <c r="SLJ433" s="230"/>
      <c r="SLK433" s="230"/>
      <c r="SLL433" s="230"/>
      <c r="SLM433" s="230"/>
      <c r="SLN433" s="230"/>
      <c r="SLO433" s="230"/>
      <c r="SLP433" s="230"/>
      <c r="SLQ433" s="230"/>
      <c r="SLR433" s="230"/>
      <c r="SLS433" s="230"/>
      <c r="SLT433" s="230"/>
      <c r="SLU433" s="230"/>
      <c r="SLV433" s="230"/>
      <c r="SLW433" s="230"/>
      <c r="SLX433" s="230"/>
      <c r="SLY433" s="230"/>
      <c r="SLZ433" s="230"/>
      <c r="SMA433" s="230"/>
      <c r="SMB433" s="230"/>
      <c r="SMC433" s="230"/>
      <c r="SMD433" s="230"/>
      <c r="SME433" s="230"/>
      <c r="SMF433" s="230"/>
      <c r="SMG433" s="230"/>
      <c r="SMH433" s="230"/>
      <c r="SMI433" s="230"/>
      <c r="SMJ433" s="230"/>
      <c r="SMK433" s="230"/>
      <c r="SML433" s="230"/>
      <c r="SMM433" s="230"/>
      <c r="SMN433" s="230"/>
      <c r="SMO433" s="230"/>
      <c r="SMP433" s="230"/>
      <c r="SMQ433" s="230"/>
      <c r="SMR433" s="230"/>
      <c r="SMS433" s="230"/>
      <c r="SMT433" s="230"/>
      <c r="SMU433" s="230"/>
      <c r="SMV433" s="230"/>
      <c r="SMW433" s="230"/>
      <c r="SMX433" s="230"/>
      <c r="SMY433" s="230"/>
      <c r="SMZ433" s="230"/>
      <c r="SNA433" s="230"/>
      <c r="SNB433" s="230"/>
      <c r="SNC433" s="230"/>
      <c r="SND433" s="230"/>
      <c r="SNE433" s="230"/>
      <c r="SNF433" s="230"/>
      <c r="SNG433" s="230"/>
      <c r="SNH433" s="230"/>
      <c r="SNI433" s="230"/>
      <c r="SNJ433" s="230"/>
      <c r="SNK433" s="230"/>
      <c r="SNL433" s="230"/>
      <c r="SNM433" s="230"/>
      <c r="SNN433" s="230"/>
      <c r="SNO433" s="230"/>
      <c r="SNP433" s="230"/>
      <c r="SNQ433" s="230"/>
      <c r="SNR433" s="230"/>
      <c r="SNS433" s="230"/>
      <c r="SNT433" s="230"/>
      <c r="SNU433" s="230"/>
      <c r="SNV433" s="230"/>
      <c r="SNW433" s="230"/>
      <c r="SNX433" s="230"/>
      <c r="SNY433" s="230"/>
      <c r="SNZ433" s="230"/>
      <c r="SOA433" s="230"/>
      <c r="SOB433" s="230"/>
      <c r="SOC433" s="230"/>
      <c r="SOD433" s="230"/>
      <c r="SOE433" s="230"/>
      <c r="SOF433" s="230"/>
      <c r="SOG433" s="230"/>
      <c r="SOH433" s="230"/>
      <c r="SOI433" s="230"/>
      <c r="SOJ433" s="230"/>
      <c r="SOK433" s="230"/>
      <c r="SOL433" s="230"/>
      <c r="SOM433" s="230"/>
      <c r="SON433" s="230"/>
      <c r="SOO433" s="230"/>
      <c r="SOP433" s="230"/>
      <c r="SOQ433" s="230"/>
      <c r="SOR433" s="230"/>
      <c r="SOS433" s="230"/>
      <c r="SOT433" s="230"/>
      <c r="SOU433" s="230"/>
      <c r="SOV433" s="230"/>
      <c r="SOW433" s="230"/>
      <c r="SOX433" s="230"/>
      <c r="SOY433" s="230"/>
      <c r="SOZ433" s="230"/>
      <c r="SPA433" s="230"/>
      <c r="SPB433" s="230"/>
      <c r="SPC433" s="230"/>
      <c r="SPD433" s="230"/>
      <c r="SPE433" s="230"/>
      <c r="SPF433" s="230"/>
      <c r="SPG433" s="230"/>
      <c r="SPH433" s="230"/>
      <c r="SPI433" s="230"/>
      <c r="SPJ433" s="230"/>
      <c r="SPK433" s="230"/>
      <c r="SPL433" s="230"/>
      <c r="SPM433" s="230"/>
      <c r="SPN433" s="230"/>
      <c r="SPO433" s="230"/>
      <c r="SPP433" s="230"/>
      <c r="SPQ433" s="230"/>
      <c r="SPR433" s="230"/>
      <c r="SPS433" s="230"/>
      <c r="SPT433" s="230"/>
      <c r="SPU433" s="230"/>
      <c r="SPV433" s="230"/>
      <c r="SPW433" s="230"/>
      <c r="SPX433" s="230"/>
      <c r="SPY433" s="230"/>
      <c r="SPZ433" s="230"/>
      <c r="SQA433" s="230"/>
      <c r="SQB433" s="230"/>
      <c r="SQC433" s="230"/>
      <c r="SQD433" s="230"/>
      <c r="SQE433" s="230"/>
      <c r="SQF433" s="230"/>
      <c r="SQG433" s="230"/>
      <c r="SQH433" s="230"/>
      <c r="SQI433" s="230"/>
      <c r="SQJ433" s="230"/>
      <c r="SQK433" s="230"/>
      <c r="SQL433" s="230"/>
      <c r="SQM433" s="230"/>
      <c r="SQN433" s="230"/>
      <c r="SQO433" s="230"/>
      <c r="SQP433" s="230"/>
      <c r="SQQ433" s="230"/>
      <c r="SQR433" s="230"/>
      <c r="SQS433" s="230"/>
      <c r="SQT433" s="230"/>
      <c r="SQU433" s="230"/>
      <c r="SQV433" s="230"/>
      <c r="SQW433" s="230"/>
      <c r="SQX433" s="230"/>
      <c r="SQY433" s="230"/>
      <c r="SQZ433" s="230"/>
      <c r="SRA433" s="230"/>
      <c r="SRB433" s="230"/>
      <c r="SRC433" s="230"/>
      <c r="SRD433" s="230"/>
      <c r="SRE433" s="230"/>
      <c r="SRF433" s="230"/>
      <c r="SRG433" s="230"/>
      <c r="SRH433" s="230"/>
      <c r="SRI433" s="230"/>
      <c r="SRJ433" s="230"/>
      <c r="SRK433" s="230"/>
      <c r="SRL433" s="230"/>
      <c r="SRM433" s="230"/>
      <c r="SRN433" s="230"/>
      <c r="SRO433" s="230"/>
      <c r="SRP433" s="230"/>
      <c r="SRQ433" s="230"/>
      <c r="SRR433" s="230"/>
      <c r="SRS433" s="230"/>
      <c r="SRT433" s="230"/>
      <c r="SRU433" s="230"/>
      <c r="SRV433" s="230"/>
      <c r="SRW433" s="230"/>
      <c r="SRX433" s="230"/>
      <c r="SRY433" s="230"/>
      <c r="SRZ433" s="230"/>
      <c r="SSA433" s="230"/>
      <c r="SSB433" s="230"/>
      <c r="SSC433" s="230"/>
      <c r="SSD433" s="230"/>
      <c r="SSE433" s="230"/>
      <c r="SSF433" s="230"/>
      <c r="SSG433" s="230"/>
      <c r="SSH433" s="230"/>
      <c r="SSI433" s="230"/>
      <c r="SSJ433" s="230"/>
      <c r="SSK433" s="230"/>
      <c r="SSL433" s="230"/>
      <c r="SSM433" s="230"/>
      <c r="SSN433" s="230"/>
      <c r="SSO433" s="230"/>
      <c r="SSP433" s="230"/>
      <c r="SSQ433" s="230"/>
      <c r="SSR433" s="230"/>
      <c r="SSS433" s="230"/>
      <c r="SST433" s="230"/>
      <c r="SSU433" s="230"/>
      <c r="SSV433" s="230"/>
      <c r="SSW433" s="230"/>
      <c r="SSX433" s="230"/>
      <c r="SSY433" s="230"/>
      <c r="SSZ433" s="230"/>
      <c r="STA433" s="230"/>
      <c r="STB433" s="230"/>
      <c r="STC433" s="230"/>
      <c r="STD433" s="230"/>
      <c r="STE433" s="230"/>
      <c r="STF433" s="230"/>
      <c r="STG433" s="230"/>
      <c r="STH433" s="230"/>
      <c r="STI433" s="230"/>
      <c r="STJ433" s="230"/>
      <c r="STK433" s="230"/>
      <c r="STL433" s="230"/>
      <c r="STM433" s="230"/>
      <c r="STN433" s="230"/>
      <c r="STO433" s="230"/>
      <c r="STP433" s="230"/>
      <c r="STQ433" s="230"/>
      <c r="STR433" s="230"/>
      <c r="STS433" s="230"/>
      <c r="STT433" s="230"/>
      <c r="STU433" s="230"/>
      <c r="STV433" s="230"/>
      <c r="STW433" s="230"/>
      <c r="STX433" s="230"/>
      <c r="STY433" s="230"/>
      <c r="STZ433" s="230"/>
      <c r="SUA433" s="230"/>
      <c r="SUB433" s="230"/>
      <c r="SUC433" s="230"/>
      <c r="SUD433" s="230"/>
      <c r="SUE433" s="230"/>
      <c r="SUF433" s="230"/>
      <c r="SUG433" s="230"/>
      <c r="SUH433" s="230"/>
      <c r="SUI433" s="230"/>
      <c r="SUJ433" s="230"/>
      <c r="SUK433" s="230"/>
      <c r="SUL433" s="230"/>
      <c r="SUM433" s="230"/>
      <c r="SUN433" s="230"/>
      <c r="SUO433" s="230"/>
      <c r="SUP433" s="230"/>
      <c r="SUQ433" s="230"/>
      <c r="SUR433" s="230"/>
      <c r="SUS433" s="230"/>
      <c r="SUT433" s="230"/>
      <c r="SUU433" s="230"/>
      <c r="SUV433" s="230"/>
      <c r="SUW433" s="230"/>
      <c r="SUX433" s="230"/>
      <c r="SUY433" s="230"/>
      <c r="SUZ433" s="230"/>
      <c r="SVA433" s="230"/>
      <c r="SVB433" s="230"/>
      <c r="SVC433" s="230"/>
      <c r="SVD433" s="230"/>
      <c r="SVE433" s="230"/>
      <c r="SVF433" s="230"/>
      <c r="SVG433" s="230"/>
      <c r="SVH433" s="230"/>
      <c r="SVI433" s="230"/>
      <c r="SVJ433" s="230"/>
      <c r="SVK433" s="230"/>
      <c r="SVL433" s="230"/>
      <c r="SVM433" s="230"/>
      <c r="SVN433" s="230"/>
      <c r="SVO433" s="230"/>
      <c r="SVP433" s="230"/>
      <c r="SVQ433" s="230"/>
      <c r="SVR433" s="230"/>
      <c r="SVS433" s="230"/>
      <c r="SVT433" s="230"/>
      <c r="SVU433" s="230"/>
      <c r="SVV433" s="230"/>
      <c r="SVW433" s="230"/>
      <c r="SVX433" s="230"/>
      <c r="SVY433" s="230"/>
      <c r="SVZ433" s="230"/>
      <c r="SWA433" s="230"/>
      <c r="SWB433" s="230"/>
      <c r="SWC433" s="230"/>
      <c r="SWD433" s="230"/>
      <c r="SWE433" s="230"/>
      <c r="SWF433" s="230"/>
      <c r="SWG433" s="230"/>
      <c r="SWH433" s="230"/>
      <c r="SWI433" s="230"/>
      <c r="SWJ433" s="230"/>
      <c r="SWK433" s="230"/>
      <c r="SWL433" s="230"/>
      <c r="SWM433" s="230"/>
      <c r="SWN433" s="230"/>
      <c r="SWO433" s="230"/>
      <c r="SWP433" s="230"/>
      <c r="SWQ433" s="230"/>
      <c r="SWR433" s="230"/>
      <c r="SWS433" s="230"/>
      <c r="SWT433" s="230"/>
      <c r="SWU433" s="230"/>
      <c r="SWV433" s="230"/>
      <c r="SWW433" s="230"/>
      <c r="SWX433" s="230"/>
      <c r="SWY433" s="230"/>
      <c r="SWZ433" s="230"/>
      <c r="SXA433" s="230"/>
      <c r="SXB433" s="230"/>
      <c r="SXC433" s="230"/>
      <c r="SXD433" s="230"/>
      <c r="SXE433" s="230"/>
      <c r="SXF433" s="230"/>
      <c r="SXG433" s="230"/>
      <c r="SXH433" s="230"/>
      <c r="SXI433" s="230"/>
      <c r="SXJ433" s="230"/>
      <c r="SXK433" s="230"/>
      <c r="SXL433" s="230"/>
      <c r="SXM433" s="230"/>
      <c r="SXN433" s="230"/>
      <c r="SXO433" s="230"/>
      <c r="SXP433" s="230"/>
      <c r="SXQ433" s="230"/>
      <c r="SXR433" s="230"/>
      <c r="SXS433" s="230"/>
      <c r="SXT433" s="230"/>
      <c r="SXU433" s="230"/>
      <c r="SXV433" s="230"/>
      <c r="SXW433" s="230"/>
      <c r="SXX433" s="230"/>
      <c r="SXY433" s="230"/>
      <c r="SXZ433" s="230"/>
      <c r="SYA433" s="230"/>
      <c r="SYB433" s="230"/>
      <c r="SYC433" s="230"/>
      <c r="SYD433" s="230"/>
      <c r="SYE433" s="230"/>
      <c r="SYF433" s="230"/>
      <c r="SYG433" s="230"/>
      <c r="SYH433" s="230"/>
      <c r="SYI433" s="230"/>
      <c r="SYJ433" s="230"/>
      <c r="SYK433" s="230"/>
      <c r="SYL433" s="230"/>
      <c r="SYM433" s="230"/>
      <c r="SYN433" s="230"/>
      <c r="SYO433" s="230"/>
      <c r="SYP433" s="230"/>
      <c r="SYQ433" s="230"/>
      <c r="SYR433" s="230"/>
      <c r="SYS433" s="230"/>
      <c r="SYT433" s="230"/>
      <c r="SYU433" s="230"/>
      <c r="SYV433" s="230"/>
      <c r="SYW433" s="230"/>
      <c r="SYX433" s="230"/>
      <c r="SYY433" s="230"/>
      <c r="SYZ433" s="230"/>
      <c r="SZA433" s="230"/>
      <c r="SZB433" s="230"/>
      <c r="SZC433" s="230"/>
      <c r="SZD433" s="230"/>
      <c r="SZE433" s="230"/>
      <c r="SZF433" s="230"/>
      <c r="SZG433" s="230"/>
      <c r="SZH433" s="230"/>
      <c r="SZI433" s="230"/>
      <c r="SZJ433" s="230"/>
      <c r="SZK433" s="230"/>
      <c r="SZL433" s="230"/>
      <c r="SZM433" s="230"/>
      <c r="SZN433" s="230"/>
      <c r="SZO433" s="230"/>
      <c r="SZP433" s="230"/>
      <c r="SZQ433" s="230"/>
      <c r="SZR433" s="230"/>
      <c r="SZS433" s="230"/>
      <c r="SZT433" s="230"/>
      <c r="SZU433" s="230"/>
      <c r="SZV433" s="230"/>
      <c r="SZW433" s="230"/>
      <c r="SZX433" s="230"/>
      <c r="SZY433" s="230"/>
      <c r="SZZ433" s="230"/>
      <c r="TAA433" s="230"/>
      <c r="TAB433" s="230"/>
      <c r="TAC433" s="230"/>
      <c r="TAD433" s="230"/>
      <c r="TAE433" s="230"/>
      <c r="TAF433" s="230"/>
      <c r="TAG433" s="230"/>
      <c r="TAH433" s="230"/>
      <c r="TAI433" s="230"/>
      <c r="TAJ433" s="230"/>
      <c r="TAK433" s="230"/>
      <c r="TAL433" s="230"/>
      <c r="TAM433" s="230"/>
      <c r="TAN433" s="230"/>
      <c r="TAO433" s="230"/>
      <c r="TAP433" s="230"/>
      <c r="TAQ433" s="230"/>
      <c r="TAR433" s="230"/>
      <c r="TAS433" s="230"/>
      <c r="TAT433" s="230"/>
      <c r="TAU433" s="230"/>
      <c r="TAV433" s="230"/>
      <c r="TAW433" s="230"/>
      <c r="TAX433" s="230"/>
      <c r="TAY433" s="230"/>
      <c r="TAZ433" s="230"/>
      <c r="TBA433" s="230"/>
      <c r="TBB433" s="230"/>
      <c r="TBC433" s="230"/>
      <c r="TBD433" s="230"/>
      <c r="TBE433" s="230"/>
      <c r="TBF433" s="230"/>
      <c r="TBG433" s="230"/>
      <c r="TBH433" s="230"/>
      <c r="TBI433" s="230"/>
      <c r="TBJ433" s="230"/>
      <c r="TBK433" s="230"/>
      <c r="TBL433" s="230"/>
      <c r="TBM433" s="230"/>
      <c r="TBN433" s="230"/>
      <c r="TBO433" s="230"/>
      <c r="TBP433" s="230"/>
      <c r="TBQ433" s="230"/>
      <c r="TBR433" s="230"/>
      <c r="TBS433" s="230"/>
      <c r="TBT433" s="230"/>
      <c r="TBU433" s="230"/>
      <c r="TBV433" s="230"/>
      <c r="TBW433" s="230"/>
      <c r="TBX433" s="230"/>
      <c r="TBY433" s="230"/>
      <c r="TBZ433" s="230"/>
      <c r="TCA433" s="230"/>
      <c r="TCB433" s="230"/>
      <c r="TCC433" s="230"/>
      <c r="TCD433" s="230"/>
      <c r="TCE433" s="230"/>
      <c r="TCF433" s="230"/>
      <c r="TCG433" s="230"/>
      <c r="TCH433" s="230"/>
      <c r="TCI433" s="230"/>
      <c r="TCJ433" s="230"/>
      <c r="TCK433" s="230"/>
      <c r="TCL433" s="230"/>
      <c r="TCM433" s="230"/>
      <c r="TCN433" s="230"/>
      <c r="TCO433" s="230"/>
      <c r="TCP433" s="230"/>
      <c r="TCQ433" s="230"/>
      <c r="TCR433" s="230"/>
      <c r="TCS433" s="230"/>
      <c r="TCT433" s="230"/>
      <c r="TCU433" s="230"/>
      <c r="TCV433" s="230"/>
      <c r="TCW433" s="230"/>
      <c r="TCX433" s="230"/>
      <c r="TCY433" s="230"/>
      <c r="TCZ433" s="230"/>
      <c r="TDA433" s="230"/>
      <c r="TDB433" s="230"/>
      <c r="TDC433" s="230"/>
      <c r="TDD433" s="230"/>
      <c r="TDE433" s="230"/>
      <c r="TDF433" s="230"/>
      <c r="TDG433" s="230"/>
      <c r="TDH433" s="230"/>
      <c r="TDI433" s="230"/>
      <c r="TDJ433" s="230"/>
      <c r="TDK433" s="230"/>
      <c r="TDL433" s="230"/>
      <c r="TDM433" s="230"/>
      <c r="TDN433" s="230"/>
      <c r="TDO433" s="230"/>
      <c r="TDP433" s="230"/>
      <c r="TDQ433" s="230"/>
      <c r="TDR433" s="230"/>
      <c r="TDS433" s="230"/>
      <c r="TDT433" s="230"/>
      <c r="TDU433" s="230"/>
      <c r="TDV433" s="230"/>
      <c r="TDW433" s="230"/>
      <c r="TDX433" s="230"/>
      <c r="TDY433" s="230"/>
      <c r="TDZ433" s="230"/>
      <c r="TEA433" s="230"/>
      <c r="TEB433" s="230"/>
      <c r="TEC433" s="230"/>
      <c r="TED433" s="230"/>
      <c r="TEE433" s="230"/>
      <c r="TEF433" s="230"/>
      <c r="TEG433" s="230"/>
      <c r="TEH433" s="230"/>
      <c r="TEI433" s="230"/>
      <c r="TEJ433" s="230"/>
      <c r="TEK433" s="230"/>
      <c r="TEL433" s="230"/>
      <c r="TEM433" s="230"/>
      <c r="TEN433" s="230"/>
      <c r="TEO433" s="230"/>
      <c r="TEP433" s="230"/>
      <c r="TEQ433" s="230"/>
      <c r="TER433" s="230"/>
      <c r="TES433" s="230"/>
      <c r="TET433" s="230"/>
      <c r="TEU433" s="230"/>
      <c r="TEV433" s="230"/>
      <c r="TEW433" s="230"/>
      <c r="TEX433" s="230"/>
      <c r="TEY433" s="230"/>
      <c r="TEZ433" s="230"/>
      <c r="TFA433" s="230"/>
      <c r="TFB433" s="230"/>
      <c r="TFC433" s="230"/>
      <c r="TFD433" s="230"/>
      <c r="TFE433" s="230"/>
      <c r="TFF433" s="230"/>
      <c r="TFG433" s="230"/>
      <c r="TFH433" s="230"/>
      <c r="TFI433" s="230"/>
      <c r="TFJ433" s="230"/>
      <c r="TFK433" s="230"/>
      <c r="TFL433" s="230"/>
      <c r="TFM433" s="230"/>
      <c r="TFN433" s="230"/>
      <c r="TFO433" s="230"/>
      <c r="TFP433" s="230"/>
      <c r="TFQ433" s="230"/>
      <c r="TFR433" s="230"/>
      <c r="TFS433" s="230"/>
      <c r="TFT433" s="230"/>
      <c r="TFU433" s="230"/>
      <c r="TFV433" s="230"/>
      <c r="TFW433" s="230"/>
      <c r="TFX433" s="230"/>
      <c r="TFY433" s="230"/>
      <c r="TFZ433" s="230"/>
      <c r="TGA433" s="230"/>
      <c r="TGB433" s="230"/>
      <c r="TGC433" s="230"/>
      <c r="TGD433" s="230"/>
      <c r="TGE433" s="230"/>
      <c r="TGF433" s="230"/>
      <c r="TGG433" s="230"/>
      <c r="TGH433" s="230"/>
      <c r="TGI433" s="230"/>
      <c r="TGJ433" s="230"/>
      <c r="TGK433" s="230"/>
      <c r="TGL433" s="230"/>
      <c r="TGM433" s="230"/>
      <c r="TGN433" s="230"/>
      <c r="TGO433" s="230"/>
      <c r="TGP433" s="230"/>
      <c r="TGQ433" s="230"/>
      <c r="TGR433" s="230"/>
      <c r="TGS433" s="230"/>
      <c r="TGT433" s="230"/>
      <c r="TGU433" s="230"/>
      <c r="TGV433" s="230"/>
      <c r="TGW433" s="230"/>
      <c r="TGX433" s="230"/>
      <c r="TGY433" s="230"/>
      <c r="TGZ433" s="230"/>
      <c r="THA433" s="230"/>
      <c r="THB433" s="230"/>
      <c r="THC433" s="230"/>
      <c r="THD433" s="230"/>
      <c r="THE433" s="230"/>
      <c r="THF433" s="230"/>
      <c r="THG433" s="230"/>
      <c r="THH433" s="230"/>
      <c r="THI433" s="230"/>
      <c r="THJ433" s="230"/>
      <c r="THK433" s="230"/>
      <c r="THL433" s="230"/>
      <c r="THM433" s="230"/>
      <c r="THN433" s="230"/>
      <c r="THO433" s="230"/>
      <c r="THP433" s="230"/>
      <c r="THQ433" s="230"/>
      <c r="THR433" s="230"/>
      <c r="THS433" s="230"/>
      <c r="THT433" s="230"/>
      <c r="THU433" s="230"/>
      <c r="THV433" s="230"/>
      <c r="THW433" s="230"/>
      <c r="THX433" s="230"/>
      <c r="THY433" s="230"/>
      <c r="THZ433" s="230"/>
      <c r="TIA433" s="230"/>
      <c r="TIB433" s="230"/>
      <c r="TIC433" s="230"/>
      <c r="TID433" s="230"/>
      <c r="TIE433" s="230"/>
      <c r="TIF433" s="230"/>
      <c r="TIG433" s="230"/>
      <c r="TIH433" s="230"/>
      <c r="TII433" s="230"/>
      <c r="TIJ433" s="230"/>
      <c r="TIK433" s="230"/>
      <c r="TIL433" s="230"/>
      <c r="TIM433" s="230"/>
      <c r="TIN433" s="230"/>
      <c r="TIO433" s="230"/>
      <c r="TIP433" s="230"/>
      <c r="TIQ433" s="230"/>
      <c r="TIR433" s="230"/>
      <c r="TIS433" s="230"/>
      <c r="TIT433" s="230"/>
      <c r="TIU433" s="230"/>
      <c r="TIV433" s="230"/>
      <c r="TIW433" s="230"/>
      <c r="TIX433" s="230"/>
      <c r="TIY433" s="230"/>
      <c r="TIZ433" s="230"/>
      <c r="TJA433" s="230"/>
      <c r="TJB433" s="230"/>
      <c r="TJC433" s="230"/>
      <c r="TJD433" s="230"/>
      <c r="TJE433" s="230"/>
      <c r="TJF433" s="230"/>
      <c r="TJG433" s="230"/>
      <c r="TJH433" s="230"/>
      <c r="TJI433" s="230"/>
      <c r="TJJ433" s="230"/>
      <c r="TJK433" s="230"/>
      <c r="TJL433" s="230"/>
      <c r="TJM433" s="230"/>
      <c r="TJN433" s="230"/>
      <c r="TJO433" s="230"/>
      <c r="TJP433" s="230"/>
      <c r="TJQ433" s="230"/>
      <c r="TJR433" s="230"/>
      <c r="TJS433" s="230"/>
      <c r="TJT433" s="230"/>
      <c r="TJU433" s="230"/>
      <c r="TJV433" s="230"/>
      <c r="TJW433" s="230"/>
      <c r="TJX433" s="230"/>
      <c r="TJY433" s="230"/>
      <c r="TJZ433" s="230"/>
      <c r="TKA433" s="230"/>
      <c r="TKB433" s="230"/>
      <c r="TKC433" s="230"/>
      <c r="TKD433" s="230"/>
      <c r="TKE433" s="230"/>
      <c r="TKF433" s="230"/>
      <c r="TKG433" s="230"/>
      <c r="TKH433" s="230"/>
      <c r="TKI433" s="230"/>
      <c r="TKJ433" s="230"/>
      <c r="TKK433" s="230"/>
      <c r="TKL433" s="230"/>
      <c r="TKM433" s="230"/>
      <c r="TKN433" s="230"/>
      <c r="TKO433" s="230"/>
      <c r="TKP433" s="230"/>
      <c r="TKQ433" s="230"/>
      <c r="TKR433" s="230"/>
      <c r="TKS433" s="230"/>
      <c r="TKT433" s="230"/>
      <c r="TKU433" s="230"/>
      <c r="TKV433" s="230"/>
      <c r="TKW433" s="230"/>
      <c r="TKX433" s="230"/>
      <c r="TKY433" s="230"/>
      <c r="TKZ433" s="230"/>
      <c r="TLA433" s="230"/>
      <c r="TLB433" s="230"/>
      <c r="TLC433" s="230"/>
      <c r="TLD433" s="230"/>
      <c r="TLE433" s="230"/>
      <c r="TLF433" s="230"/>
      <c r="TLG433" s="230"/>
      <c r="TLH433" s="230"/>
      <c r="TLI433" s="230"/>
      <c r="TLJ433" s="230"/>
      <c r="TLK433" s="230"/>
      <c r="TLL433" s="230"/>
      <c r="TLM433" s="230"/>
      <c r="TLN433" s="230"/>
      <c r="TLO433" s="230"/>
      <c r="TLP433" s="230"/>
      <c r="TLQ433" s="230"/>
      <c r="TLR433" s="230"/>
      <c r="TLS433" s="230"/>
      <c r="TLT433" s="230"/>
      <c r="TLU433" s="230"/>
      <c r="TLV433" s="230"/>
      <c r="TLW433" s="230"/>
      <c r="TLX433" s="230"/>
      <c r="TLY433" s="230"/>
      <c r="TLZ433" s="230"/>
      <c r="TMA433" s="230"/>
      <c r="TMB433" s="230"/>
      <c r="TMC433" s="230"/>
      <c r="TMD433" s="230"/>
      <c r="TME433" s="230"/>
      <c r="TMF433" s="230"/>
      <c r="TMG433" s="230"/>
      <c r="TMH433" s="230"/>
      <c r="TMI433" s="230"/>
      <c r="TMJ433" s="230"/>
      <c r="TMK433" s="230"/>
      <c r="TML433" s="230"/>
      <c r="TMM433" s="230"/>
      <c r="TMN433" s="230"/>
      <c r="TMO433" s="230"/>
      <c r="TMP433" s="230"/>
      <c r="TMQ433" s="230"/>
      <c r="TMR433" s="230"/>
      <c r="TMS433" s="230"/>
      <c r="TMT433" s="230"/>
      <c r="TMU433" s="230"/>
      <c r="TMV433" s="230"/>
      <c r="TMW433" s="230"/>
      <c r="TMX433" s="230"/>
      <c r="TMY433" s="230"/>
      <c r="TMZ433" s="230"/>
      <c r="TNA433" s="230"/>
      <c r="TNB433" s="230"/>
      <c r="TNC433" s="230"/>
      <c r="TND433" s="230"/>
      <c r="TNE433" s="230"/>
      <c r="TNF433" s="230"/>
      <c r="TNG433" s="230"/>
      <c r="TNH433" s="230"/>
      <c r="TNI433" s="230"/>
      <c r="TNJ433" s="230"/>
      <c r="TNK433" s="230"/>
      <c r="TNL433" s="230"/>
      <c r="TNM433" s="230"/>
      <c r="TNN433" s="230"/>
      <c r="TNO433" s="230"/>
      <c r="TNP433" s="230"/>
      <c r="TNQ433" s="230"/>
      <c r="TNR433" s="230"/>
      <c r="TNS433" s="230"/>
      <c r="TNT433" s="230"/>
      <c r="TNU433" s="230"/>
      <c r="TNV433" s="230"/>
      <c r="TNW433" s="230"/>
      <c r="TNX433" s="230"/>
      <c r="TNY433" s="230"/>
      <c r="TNZ433" s="230"/>
      <c r="TOA433" s="230"/>
      <c r="TOB433" s="230"/>
      <c r="TOC433" s="230"/>
      <c r="TOD433" s="230"/>
      <c r="TOE433" s="230"/>
      <c r="TOF433" s="230"/>
      <c r="TOG433" s="230"/>
      <c r="TOH433" s="230"/>
      <c r="TOI433" s="230"/>
      <c r="TOJ433" s="230"/>
      <c r="TOK433" s="230"/>
      <c r="TOL433" s="230"/>
      <c r="TOM433" s="230"/>
      <c r="TON433" s="230"/>
      <c r="TOO433" s="230"/>
      <c r="TOP433" s="230"/>
      <c r="TOQ433" s="230"/>
      <c r="TOR433" s="230"/>
      <c r="TOS433" s="230"/>
      <c r="TOT433" s="230"/>
      <c r="TOU433" s="230"/>
      <c r="TOV433" s="230"/>
      <c r="TOW433" s="230"/>
      <c r="TOX433" s="230"/>
      <c r="TOY433" s="230"/>
      <c r="TOZ433" s="230"/>
      <c r="TPA433" s="230"/>
      <c r="TPB433" s="230"/>
      <c r="TPC433" s="230"/>
      <c r="TPD433" s="230"/>
      <c r="TPE433" s="230"/>
      <c r="TPF433" s="230"/>
      <c r="TPG433" s="230"/>
      <c r="TPH433" s="230"/>
      <c r="TPI433" s="230"/>
      <c r="TPJ433" s="230"/>
      <c r="TPK433" s="230"/>
      <c r="TPL433" s="230"/>
      <c r="TPM433" s="230"/>
      <c r="TPN433" s="230"/>
      <c r="TPO433" s="230"/>
      <c r="TPP433" s="230"/>
      <c r="TPQ433" s="230"/>
      <c r="TPR433" s="230"/>
      <c r="TPS433" s="230"/>
      <c r="TPT433" s="230"/>
      <c r="TPU433" s="230"/>
      <c r="TPV433" s="230"/>
      <c r="TPW433" s="230"/>
      <c r="TPX433" s="230"/>
      <c r="TPY433" s="230"/>
      <c r="TPZ433" s="230"/>
      <c r="TQA433" s="230"/>
      <c r="TQB433" s="230"/>
      <c r="TQC433" s="230"/>
      <c r="TQD433" s="230"/>
      <c r="TQE433" s="230"/>
      <c r="TQF433" s="230"/>
      <c r="TQG433" s="230"/>
      <c r="TQH433" s="230"/>
      <c r="TQI433" s="230"/>
      <c r="TQJ433" s="230"/>
      <c r="TQK433" s="230"/>
      <c r="TQL433" s="230"/>
      <c r="TQM433" s="230"/>
      <c r="TQN433" s="230"/>
      <c r="TQO433" s="230"/>
      <c r="TQP433" s="230"/>
      <c r="TQQ433" s="230"/>
      <c r="TQR433" s="230"/>
      <c r="TQS433" s="230"/>
      <c r="TQT433" s="230"/>
      <c r="TQU433" s="230"/>
      <c r="TQV433" s="230"/>
      <c r="TQW433" s="230"/>
      <c r="TQX433" s="230"/>
      <c r="TQY433" s="230"/>
      <c r="TQZ433" s="230"/>
      <c r="TRA433" s="230"/>
      <c r="TRB433" s="230"/>
      <c r="TRC433" s="230"/>
      <c r="TRD433" s="230"/>
      <c r="TRE433" s="230"/>
      <c r="TRF433" s="230"/>
      <c r="TRG433" s="230"/>
      <c r="TRH433" s="230"/>
      <c r="TRI433" s="230"/>
      <c r="TRJ433" s="230"/>
      <c r="TRK433" s="230"/>
      <c r="TRL433" s="230"/>
      <c r="TRM433" s="230"/>
      <c r="TRN433" s="230"/>
      <c r="TRO433" s="230"/>
      <c r="TRP433" s="230"/>
      <c r="TRQ433" s="230"/>
      <c r="TRR433" s="230"/>
      <c r="TRS433" s="230"/>
      <c r="TRT433" s="230"/>
      <c r="TRU433" s="230"/>
      <c r="TRV433" s="230"/>
      <c r="TRW433" s="230"/>
      <c r="TRX433" s="230"/>
      <c r="TRY433" s="230"/>
      <c r="TRZ433" s="230"/>
      <c r="TSA433" s="230"/>
      <c r="TSB433" s="230"/>
      <c r="TSC433" s="230"/>
      <c r="TSD433" s="230"/>
      <c r="TSE433" s="230"/>
      <c r="TSF433" s="230"/>
      <c r="TSG433" s="230"/>
      <c r="TSH433" s="230"/>
      <c r="TSI433" s="230"/>
      <c r="TSJ433" s="230"/>
      <c r="TSK433" s="230"/>
      <c r="TSL433" s="230"/>
      <c r="TSM433" s="230"/>
      <c r="TSN433" s="230"/>
      <c r="TSO433" s="230"/>
      <c r="TSP433" s="230"/>
      <c r="TSQ433" s="230"/>
      <c r="TSR433" s="230"/>
      <c r="TSS433" s="230"/>
      <c r="TST433" s="230"/>
      <c r="TSU433" s="230"/>
      <c r="TSV433" s="230"/>
      <c r="TSW433" s="230"/>
      <c r="TSX433" s="230"/>
      <c r="TSY433" s="230"/>
      <c r="TSZ433" s="230"/>
      <c r="TTA433" s="230"/>
      <c r="TTB433" s="230"/>
      <c r="TTC433" s="230"/>
      <c r="TTD433" s="230"/>
      <c r="TTE433" s="230"/>
      <c r="TTF433" s="230"/>
      <c r="TTG433" s="230"/>
      <c r="TTH433" s="230"/>
      <c r="TTI433" s="230"/>
      <c r="TTJ433" s="230"/>
      <c r="TTK433" s="230"/>
      <c r="TTL433" s="230"/>
      <c r="TTM433" s="230"/>
      <c r="TTN433" s="230"/>
      <c r="TTO433" s="230"/>
      <c r="TTP433" s="230"/>
      <c r="TTQ433" s="230"/>
      <c r="TTR433" s="230"/>
      <c r="TTS433" s="230"/>
      <c r="TTT433" s="230"/>
      <c r="TTU433" s="230"/>
      <c r="TTV433" s="230"/>
      <c r="TTW433" s="230"/>
      <c r="TTX433" s="230"/>
      <c r="TTY433" s="230"/>
      <c r="TTZ433" s="230"/>
      <c r="TUA433" s="230"/>
      <c r="TUB433" s="230"/>
      <c r="TUC433" s="230"/>
      <c r="TUD433" s="230"/>
      <c r="TUE433" s="230"/>
      <c r="TUF433" s="230"/>
      <c r="TUG433" s="230"/>
      <c r="TUH433" s="230"/>
      <c r="TUI433" s="230"/>
      <c r="TUJ433" s="230"/>
      <c r="TUK433" s="230"/>
      <c r="TUL433" s="230"/>
      <c r="TUM433" s="230"/>
      <c r="TUN433" s="230"/>
      <c r="TUO433" s="230"/>
      <c r="TUP433" s="230"/>
      <c r="TUQ433" s="230"/>
      <c r="TUR433" s="230"/>
      <c r="TUS433" s="230"/>
      <c r="TUT433" s="230"/>
      <c r="TUU433" s="230"/>
      <c r="TUV433" s="230"/>
      <c r="TUW433" s="230"/>
      <c r="TUX433" s="230"/>
      <c r="TUY433" s="230"/>
      <c r="TUZ433" s="230"/>
      <c r="TVA433" s="230"/>
      <c r="TVB433" s="230"/>
      <c r="TVC433" s="230"/>
      <c r="TVD433" s="230"/>
      <c r="TVE433" s="230"/>
      <c r="TVF433" s="230"/>
      <c r="TVG433" s="230"/>
      <c r="TVH433" s="230"/>
      <c r="TVI433" s="230"/>
      <c r="TVJ433" s="230"/>
      <c r="TVK433" s="230"/>
      <c r="TVL433" s="230"/>
      <c r="TVM433" s="230"/>
      <c r="TVN433" s="230"/>
      <c r="TVO433" s="230"/>
      <c r="TVP433" s="230"/>
      <c r="TVQ433" s="230"/>
      <c r="TVR433" s="230"/>
      <c r="TVS433" s="230"/>
      <c r="TVT433" s="230"/>
      <c r="TVU433" s="230"/>
      <c r="TVV433" s="230"/>
      <c r="TVW433" s="230"/>
      <c r="TVX433" s="230"/>
      <c r="TVY433" s="230"/>
      <c r="TVZ433" s="230"/>
      <c r="TWA433" s="230"/>
      <c r="TWB433" s="230"/>
      <c r="TWC433" s="230"/>
      <c r="TWD433" s="230"/>
      <c r="TWE433" s="230"/>
      <c r="TWF433" s="230"/>
      <c r="TWG433" s="230"/>
      <c r="TWH433" s="230"/>
      <c r="TWI433" s="230"/>
      <c r="TWJ433" s="230"/>
      <c r="TWK433" s="230"/>
      <c r="TWL433" s="230"/>
      <c r="TWM433" s="230"/>
      <c r="TWN433" s="230"/>
      <c r="TWO433" s="230"/>
      <c r="TWP433" s="230"/>
      <c r="TWQ433" s="230"/>
      <c r="TWR433" s="230"/>
      <c r="TWS433" s="230"/>
      <c r="TWT433" s="230"/>
      <c r="TWU433" s="230"/>
      <c r="TWV433" s="230"/>
      <c r="TWW433" s="230"/>
      <c r="TWX433" s="230"/>
      <c r="TWY433" s="230"/>
      <c r="TWZ433" s="230"/>
      <c r="TXA433" s="230"/>
      <c r="TXB433" s="230"/>
      <c r="TXC433" s="230"/>
      <c r="TXD433" s="230"/>
      <c r="TXE433" s="230"/>
      <c r="TXF433" s="230"/>
      <c r="TXG433" s="230"/>
      <c r="TXH433" s="230"/>
      <c r="TXI433" s="230"/>
      <c r="TXJ433" s="230"/>
      <c r="TXK433" s="230"/>
      <c r="TXL433" s="230"/>
      <c r="TXM433" s="230"/>
      <c r="TXN433" s="230"/>
      <c r="TXO433" s="230"/>
      <c r="TXP433" s="230"/>
      <c r="TXQ433" s="230"/>
      <c r="TXR433" s="230"/>
      <c r="TXS433" s="230"/>
      <c r="TXT433" s="230"/>
      <c r="TXU433" s="230"/>
      <c r="TXV433" s="230"/>
      <c r="TXW433" s="230"/>
      <c r="TXX433" s="230"/>
      <c r="TXY433" s="230"/>
      <c r="TXZ433" s="230"/>
      <c r="TYA433" s="230"/>
      <c r="TYB433" s="230"/>
      <c r="TYC433" s="230"/>
      <c r="TYD433" s="230"/>
      <c r="TYE433" s="230"/>
      <c r="TYF433" s="230"/>
      <c r="TYG433" s="230"/>
      <c r="TYH433" s="230"/>
      <c r="TYI433" s="230"/>
      <c r="TYJ433" s="230"/>
      <c r="TYK433" s="230"/>
      <c r="TYL433" s="230"/>
      <c r="TYM433" s="230"/>
      <c r="TYN433" s="230"/>
      <c r="TYO433" s="230"/>
      <c r="TYP433" s="230"/>
      <c r="TYQ433" s="230"/>
      <c r="TYR433" s="230"/>
      <c r="TYS433" s="230"/>
      <c r="TYT433" s="230"/>
      <c r="TYU433" s="230"/>
      <c r="TYV433" s="230"/>
      <c r="TYW433" s="230"/>
      <c r="TYX433" s="230"/>
      <c r="TYY433" s="230"/>
      <c r="TYZ433" s="230"/>
      <c r="TZA433" s="230"/>
      <c r="TZB433" s="230"/>
      <c r="TZC433" s="230"/>
      <c r="TZD433" s="230"/>
      <c r="TZE433" s="230"/>
      <c r="TZF433" s="230"/>
      <c r="TZG433" s="230"/>
      <c r="TZH433" s="230"/>
      <c r="TZI433" s="230"/>
      <c r="TZJ433" s="230"/>
      <c r="TZK433" s="230"/>
      <c r="TZL433" s="230"/>
      <c r="TZM433" s="230"/>
      <c r="TZN433" s="230"/>
      <c r="TZO433" s="230"/>
      <c r="TZP433" s="230"/>
      <c r="TZQ433" s="230"/>
      <c r="TZR433" s="230"/>
      <c r="TZS433" s="230"/>
      <c r="TZT433" s="230"/>
      <c r="TZU433" s="230"/>
      <c r="TZV433" s="230"/>
      <c r="TZW433" s="230"/>
      <c r="TZX433" s="230"/>
      <c r="TZY433" s="230"/>
      <c r="TZZ433" s="230"/>
      <c r="UAA433" s="230"/>
      <c r="UAB433" s="230"/>
      <c r="UAC433" s="230"/>
      <c r="UAD433" s="230"/>
      <c r="UAE433" s="230"/>
      <c r="UAF433" s="230"/>
      <c r="UAG433" s="230"/>
      <c r="UAH433" s="230"/>
      <c r="UAI433" s="230"/>
      <c r="UAJ433" s="230"/>
      <c r="UAK433" s="230"/>
      <c r="UAL433" s="230"/>
      <c r="UAM433" s="230"/>
      <c r="UAN433" s="230"/>
      <c r="UAO433" s="230"/>
      <c r="UAP433" s="230"/>
      <c r="UAQ433" s="230"/>
      <c r="UAR433" s="230"/>
      <c r="UAS433" s="230"/>
      <c r="UAT433" s="230"/>
      <c r="UAU433" s="230"/>
      <c r="UAV433" s="230"/>
      <c r="UAW433" s="230"/>
      <c r="UAX433" s="230"/>
      <c r="UAY433" s="230"/>
      <c r="UAZ433" s="230"/>
      <c r="UBA433" s="230"/>
      <c r="UBB433" s="230"/>
      <c r="UBC433" s="230"/>
      <c r="UBD433" s="230"/>
      <c r="UBE433" s="230"/>
      <c r="UBF433" s="230"/>
      <c r="UBG433" s="230"/>
      <c r="UBH433" s="230"/>
      <c r="UBI433" s="230"/>
      <c r="UBJ433" s="230"/>
      <c r="UBK433" s="230"/>
      <c r="UBL433" s="230"/>
      <c r="UBM433" s="230"/>
      <c r="UBN433" s="230"/>
      <c r="UBO433" s="230"/>
      <c r="UBP433" s="230"/>
      <c r="UBQ433" s="230"/>
      <c r="UBR433" s="230"/>
      <c r="UBS433" s="230"/>
      <c r="UBT433" s="230"/>
      <c r="UBU433" s="230"/>
      <c r="UBV433" s="230"/>
      <c r="UBW433" s="230"/>
      <c r="UBX433" s="230"/>
      <c r="UBY433" s="230"/>
      <c r="UBZ433" s="230"/>
      <c r="UCA433" s="230"/>
      <c r="UCB433" s="230"/>
      <c r="UCC433" s="230"/>
      <c r="UCD433" s="230"/>
      <c r="UCE433" s="230"/>
      <c r="UCF433" s="230"/>
      <c r="UCG433" s="230"/>
      <c r="UCH433" s="230"/>
      <c r="UCI433" s="230"/>
      <c r="UCJ433" s="230"/>
      <c r="UCK433" s="230"/>
      <c r="UCL433" s="230"/>
      <c r="UCM433" s="230"/>
      <c r="UCN433" s="230"/>
      <c r="UCO433" s="230"/>
      <c r="UCP433" s="230"/>
      <c r="UCQ433" s="230"/>
      <c r="UCR433" s="230"/>
      <c r="UCS433" s="230"/>
      <c r="UCT433" s="230"/>
      <c r="UCU433" s="230"/>
      <c r="UCV433" s="230"/>
      <c r="UCW433" s="230"/>
      <c r="UCX433" s="230"/>
      <c r="UCY433" s="230"/>
      <c r="UCZ433" s="230"/>
      <c r="UDA433" s="230"/>
      <c r="UDB433" s="230"/>
      <c r="UDC433" s="230"/>
      <c r="UDD433" s="230"/>
      <c r="UDE433" s="230"/>
      <c r="UDF433" s="230"/>
      <c r="UDG433" s="230"/>
      <c r="UDH433" s="230"/>
      <c r="UDI433" s="230"/>
      <c r="UDJ433" s="230"/>
      <c r="UDK433" s="230"/>
      <c r="UDL433" s="230"/>
      <c r="UDM433" s="230"/>
      <c r="UDN433" s="230"/>
      <c r="UDO433" s="230"/>
      <c r="UDP433" s="230"/>
      <c r="UDQ433" s="230"/>
      <c r="UDR433" s="230"/>
      <c r="UDS433" s="230"/>
      <c r="UDT433" s="230"/>
      <c r="UDU433" s="230"/>
      <c r="UDV433" s="230"/>
      <c r="UDW433" s="230"/>
      <c r="UDX433" s="230"/>
      <c r="UDY433" s="230"/>
      <c r="UDZ433" s="230"/>
      <c r="UEA433" s="230"/>
      <c r="UEB433" s="230"/>
      <c r="UEC433" s="230"/>
      <c r="UED433" s="230"/>
      <c r="UEE433" s="230"/>
      <c r="UEF433" s="230"/>
      <c r="UEG433" s="230"/>
      <c r="UEH433" s="230"/>
      <c r="UEI433" s="230"/>
      <c r="UEJ433" s="230"/>
      <c r="UEK433" s="230"/>
      <c r="UEL433" s="230"/>
      <c r="UEM433" s="230"/>
      <c r="UEN433" s="230"/>
      <c r="UEO433" s="230"/>
      <c r="UEP433" s="230"/>
      <c r="UEQ433" s="230"/>
      <c r="UER433" s="230"/>
      <c r="UES433" s="230"/>
      <c r="UET433" s="230"/>
      <c r="UEU433" s="230"/>
      <c r="UEV433" s="230"/>
      <c r="UEW433" s="230"/>
      <c r="UEX433" s="230"/>
      <c r="UEY433" s="230"/>
      <c r="UEZ433" s="230"/>
      <c r="UFA433" s="230"/>
      <c r="UFB433" s="230"/>
      <c r="UFC433" s="230"/>
      <c r="UFD433" s="230"/>
      <c r="UFE433" s="230"/>
      <c r="UFF433" s="230"/>
      <c r="UFG433" s="230"/>
      <c r="UFH433" s="230"/>
      <c r="UFI433" s="230"/>
      <c r="UFJ433" s="230"/>
      <c r="UFK433" s="230"/>
      <c r="UFL433" s="230"/>
      <c r="UFM433" s="230"/>
      <c r="UFN433" s="230"/>
      <c r="UFO433" s="230"/>
      <c r="UFP433" s="230"/>
      <c r="UFQ433" s="230"/>
      <c r="UFR433" s="230"/>
      <c r="UFS433" s="230"/>
      <c r="UFT433" s="230"/>
      <c r="UFU433" s="230"/>
      <c r="UFV433" s="230"/>
      <c r="UFW433" s="230"/>
      <c r="UFX433" s="230"/>
      <c r="UFY433" s="230"/>
      <c r="UFZ433" s="230"/>
      <c r="UGA433" s="230"/>
      <c r="UGB433" s="230"/>
      <c r="UGC433" s="230"/>
      <c r="UGD433" s="230"/>
      <c r="UGE433" s="230"/>
      <c r="UGF433" s="230"/>
      <c r="UGG433" s="230"/>
      <c r="UGH433" s="230"/>
      <c r="UGI433" s="230"/>
      <c r="UGJ433" s="230"/>
      <c r="UGK433" s="230"/>
      <c r="UGL433" s="230"/>
      <c r="UGM433" s="230"/>
      <c r="UGN433" s="230"/>
      <c r="UGO433" s="230"/>
      <c r="UGP433" s="230"/>
      <c r="UGQ433" s="230"/>
      <c r="UGR433" s="230"/>
      <c r="UGS433" s="230"/>
      <c r="UGT433" s="230"/>
      <c r="UGU433" s="230"/>
      <c r="UGV433" s="230"/>
      <c r="UGW433" s="230"/>
      <c r="UGX433" s="230"/>
      <c r="UGY433" s="230"/>
      <c r="UGZ433" s="230"/>
      <c r="UHA433" s="230"/>
      <c r="UHB433" s="230"/>
      <c r="UHC433" s="230"/>
      <c r="UHD433" s="230"/>
      <c r="UHE433" s="230"/>
      <c r="UHF433" s="230"/>
      <c r="UHG433" s="230"/>
      <c r="UHH433" s="230"/>
      <c r="UHI433" s="230"/>
      <c r="UHJ433" s="230"/>
      <c r="UHK433" s="230"/>
      <c r="UHL433" s="230"/>
      <c r="UHM433" s="230"/>
      <c r="UHN433" s="230"/>
      <c r="UHO433" s="230"/>
      <c r="UHP433" s="230"/>
      <c r="UHQ433" s="230"/>
      <c r="UHR433" s="230"/>
      <c r="UHS433" s="230"/>
      <c r="UHT433" s="230"/>
      <c r="UHU433" s="230"/>
      <c r="UHV433" s="230"/>
      <c r="UHW433" s="230"/>
      <c r="UHX433" s="230"/>
      <c r="UHY433" s="230"/>
      <c r="UHZ433" s="230"/>
      <c r="UIA433" s="230"/>
      <c r="UIB433" s="230"/>
      <c r="UIC433" s="230"/>
      <c r="UID433" s="230"/>
      <c r="UIE433" s="230"/>
      <c r="UIF433" s="230"/>
      <c r="UIG433" s="230"/>
      <c r="UIH433" s="230"/>
      <c r="UII433" s="230"/>
      <c r="UIJ433" s="230"/>
      <c r="UIK433" s="230"/>
      <c r="UIL433" s="230"/>
      <c r="UIM433" s="230"/>
      <c r="UIN433" s="230"/>
      <c r="UIO433" s="230"/>
      <c r="UIP433" s="230"/>
      <c r="UIQ433" s="230"/>
      <c r="UIR433" s="230"/>
      <c r="UIS433" s="230"/>
      <c r="UIT433" s="230"/>
      <c r="UIU433" s="230"/>
      <c r="UIV433" s="230"/>
      <c r="UIW433" s="230"/>
      <c r="UIX433" s="230"/>
      <c r="UIY433" s="230"/>
      <c r="UIZ433" s="230"/>
      <c r="UJA433" s="230"/>
      <c r="UJB433" s="230"/>
      <c r="UJC433" s="230"/>
      <c r="UJD433" s="230"/>
      <c r="UJE433" s="230"/>
      <c r="UJF433" s="230"/>
      <c r="UJG433" s="230"/>
      <c r="UJH433" s="230"/>
      <c r="UJI433" s="230"/>
      <c r="UJJ433" s="230"/>
      <c r="UJK433" s="230"/>
      <c r="UJL433" s="230"/>
      <c r="UJM433" s="230"/>
      <c r="UJN433" s="230"/>
      <c r="UJO433" s="230"/>
      <c r="UJP433" s="230"/>
      <c r="UJQ433" s="230"/>
      <c r="UJR433" s="230"/>
      <c r="UJS433" s="230"/>
      <c r="UJT433" s="230"/>
      <c r="UJU433" s="230"/>
      <c r="UJV433" s="230"/>
      <c r="UJW433" s="230"/>
      <c r="UJX433" s="230"/>
      <c r="UJY433" s="230"/>
      <c r="UJZ433" s="230"/>
      <c r="UKA433" s="230"/>
      <c r="UKB433" s="230"/>
      <c r="UKC433" s="230"/>
      <c r="UKD433" s="230"/>
      <c r="UKE433" s="230"/>
      <c r="UKF433" s="230"/>
      <c r="UKG433" s="230"/>
      <c r="UKH433" s="230"/>
      <c r="UKI433" s="230"/>
      <c r="UKJ433" s="230"/>
      <c r="UKK433" s="230"/>
      <c r="UKL433" s="230"/>
      <c r="UKM433" s="230"/>
      <c r="UKN433" s="230"/>
      <c r="UKO433" s="230"/>
      <c r="UKP433" s="230"/>
      <c r="UKQ433" s="230"/>
      <c r="UKR433" s="230"/>
      <c r="UKS433" s="230"/>
      <c r="UKT433" s="230"/>
      <c r="UKU433" s="230"/>
      <c r="UKV433" s="230"/>
      <c r="UKW433" s="230"/>
      <c r="UKX433" s="230"/>
      <c r="UKY433" s="230"/>
      <c r="UKZ433" s="230"/>
      <c r="ULA433" s="230"/>
      <c r="ULB433" s="230"/>
      <c r="ULC433" s="230"/>
      <c r="ULD433" s="230"/>
      <c r="ULE433" s="230"/>
      <c r="ULF433" s="230"/>
      <c r="ULG433" s="230"/>
      <c r="ULH433" s="230"/>
      <c r="ULI433" s="230"/>
      <c r="ULJ433" s="230"/>
      <c r="ULK433" s="230"/>
      <c r="ULL433" s="230"/>
      <c r="ULM433" s="230"/>
      <c r="ULN433" s="230"/>
      <c r="ULO433" s="230"/>
      <c r="ULP433" s="230"/>
      <c r="ULQ433" s="230"/>
      <c r="ULR433" s="230"/>
      <c r="ULS433" s="230"/>
      <c r="ULT433" s="230"/>
      <c r="ULU433" s="230"/>
      <c r="ULV433" s="230"/>
      <c r="ULW433" s="230"/>
      <c r="ULX433" s="230"/>
      <c r="ULY433" s="230"/>
      <c r="ULZ433" s="230"/>
      <c r="UMA433" s="230"/>
      <c r="UMB433" s="230"/>
      <c r="UMC433" s="230"/>
      <c r="UMD433" s="230"/>
      <c r="UME433" s="230"/>
      <c r="UMF433" s="230"/>
      <c r="UMG433" s="230"/>
      <c r="UMH433" s="230"/>
      <c r="UMI433" s="230"/>
      <c r="UMJ433" s="230"/>
      <c r="UMK433" s="230"/>
      <c r="UML433" s="230"/>
      <c r="UMM433" s="230"/>
      <c r="UMN433" s="230"/>
      <c r="UMO433" s="230"/>
      <c r="UMP433" s="230"/>
      <c r="UMQ433" s="230"/>
      <c r="UMR433" s="230"/>
      <c r="UMS433" s="230"/>
      <c r="UMT433" s="230"/>
      <c r="UMU433" s="230"/>
      <c r="UMV433" s="230"/>
      <c r="UMW433" s="230"/>
      <c r="UMX433" s="230"/>
      <c r="UMY433" s="230"/>
      <c r="UMZ433" s="230"/>
      <c r="UNA433" s="230"/>
      <c r="UNB433" s="230"/>
      <c r="UNC433" s="230"/>
      <c r="UND433" s="230"/>
      <c r="UNE433" s="230"/>
      <c r="UNF433" s="230"/>
      <c r="UNG433" s="230"/>
      <c r="UNH433" s="230"/>
      <c r="UNI433" s="230"/>
      <c r="UNJ433" s="230"/>
      <c r="UNK433" s="230"/>
      <c r="UNL433" s="230"/>
      <c r="UNM433" s="230"/>
      <c r="UNN433" s="230"/>
      <c r="UNO433" s="230"/>
      <c r="UNP433" s="230"/>
      <c r="UNQ433" s="230"/>
      <c r="UNR433" s="230"/>
      <c r="UNS433" s="230"/>
      <c r="UNT433" s="230"/>
      <c r="UNU433" s="230"/>
      <c r="UNV433" s="230"/>
      <c r="UNW433" s="230"/>
      <c r="UNX433" s="230"/>
      <c r="UNY433" s="230"/>
      <c r="UNZ433" s="230"/>
      <c r="UOA433" s="230"/>
      <c r="UOB433" s="230"/>
      <c r="UOC433" s="230"/>
      <c r="UOD433" s="230"/>
      <c r="UOE433" s="230"/>
      <c r="UOF433" s="230"/>
      <c r="UOG433" s="230"/>
      <c r="UOH433" s="230"/>
      <c r="UOI433" s="230"/>
      <c r="UOJ433" s="230"/>
      <c r="UOK433" s="230"/>
      <c r="UOL433" s="230"/>
      <c r="UOM433" s="230"/>
      <c r="UON433" s="230"/>
      <c r="UOO433" s="230"/>
      <c r="UOP433" s="230"/>
      <c r="UOQ433" s="230"/>
      <c r="UOR433" s="230"/>
      <c r="UOS433" s="230"/>
      <c r="UOT433" s="230"/>
      <c r="UOU433" s="230"/>
      <c r="UOV433" s="230"/>
      <c r="UOW433" s="230"/>
      <c r="UOX433" s="230"/>
      <c r="UOY433" s="230"/>
      <c r="UOZ433" s="230"/>
      <c r="UPA433" s="230"/>
      <c r="UPB433" s="230"/>
      <c r="UPC433" s="230"/>
      <c r="UPD433" s="230"/>
      <c r="UPE433" s="230"/>
      <c r="UPF433" s="230"/>
      <c r="UPG433" s="230"/>
      <c r="UPH433" s="230"/>
      <c r="UPI433" s="230"/>
      <c r="UPJ433" s="230"/>
      <c r="UPK433" s="230"/>
      <c r="UPL433" s="230"/>
      <c r="UPM433" s="230"/>
      <c r="UPN433" s="230"/>
      <c r="UPO433" s="230"/>
      <c r="UPP433" s="230"/>
      <c r="UPQ433" s="230"/>
      <c r="UPR433" s="230"/>
      <c r="UPS433" s="230"/>
      <c r="UPT433" s="230"/>
      <c r="UPU433" s="230"/>
      <c r="UPV433" s="230"/>
      <c r="UPW433" s="230"/>
      <c r="UPX433" s="230"/>
      <c r="UPY433" s="230"/>
      <c r="UPZ433" s="230"/>
      <c r="UQA433" s="230"/>
      <c r="UQB433" s="230"/>
      <c r="UQC433" s="230"/>
      <c r="UQD433" s="230"/>
      <c r="UQE433" s="230"/>
      <c r="UQF433" s="230"/>
      <c r="UQG433" s="230"/>
      <c r="UQH433" s="230"/>
      <c r="UQI433" s="230"/>
      <c r="UQJ433" s="230"/>
      <c r="UQK433" s="230"/>
      <c r="UQL433" s="230"/>
      <c r="UQM433" s="230"/>
      <c r="UQN433" s="230"/>
      <c r="UQO433" s="230"/>
      <c r="UQP433" s="230"/>
      <c r="UQQ433" s="230"/>
      <c r="UQR433" s="230"/>
      <c r="UQS433" s="230"/>
      <c r="UQT433" s="230"/>
      <c r="UQU433" s="230"/>
      <c r="UQV433" s="230"/>
      <c r="UQW433" s="230"/>
      <c r="UQX433" s="230"/>
      <c r="UQY433" s="230"/>
      <c r="UQZ433" s="230"/>
      <c r="URA433" s="230"/>
      <c r="URB433" s="230"/>
      <c r="URC433" s="230"/>
      <c r="URD433" s="230"/>
      <c r="URE433" s="230"/>
      <c r="URF433" s="230"/>
      <c r="URG433" s="230"/>
      <c r="URH433" s="230"/>
      <c r="URI433" s="230"/>
      <c r="URJ433" s="230"/>
      <c r="URK433" s="230"/>
      <c r="URL433" s="230"/>
      <c r="URM433" s="230"/>
      <c r="URN433" s="230"/>
      <c r="URO433" s="230"/>
      <c r="URP433" s="230"/>
      <c r="URQ433" s="230"/>
      <c r="URR433" s="230"/>
      <c r="URS433" s="230"/>
      <c r="URT433" s="230"/>
      <c r="URU433" s="230"/>
      <c r="URV433" s="230"/>
      <c r="URW433" s="230"/>
      <c r="URX433" s="230"/>
      <c r="URY433" s="230"/>
      <c r="URZ433" s="230"/>
      <c r="USA433" s="230"/>
      <c r="USB433" s="230"/>
      <c r="USC433" s="230"/>
      <c r="USD433" s="230"/>
      <c r="USE433" s="230"/>
      <c r="USF433" s="230"/>
      <c r="USG433" s="230"/>
      <c r="USH433" s="230"/>
      <c r="USI433" s="230"/>
      <c r="USJ433" s="230"/>
      <c r="USK433" s="230"/>
      <c r="USL433" s="230"/>
      <c r="USM433" s="230"/>
      <c r="USN433" s="230"/>
      <c r="USO433" s="230"/>
      <c r="USP433" s="230"/>
      <c r="USQ433" s="230"/>
      <c r="USR433" s="230"/>
      <c r="USS433" s="230"/>
      <c r="UST433" s="230"/>
      <c r="USU433" s="230"/>
      <c r="USV433" s="230"/>
      <c r="USW433" s="230"/>
      <c r="USX433" s="230"/>
      <c r="USY433" s="230"/>
      <c r="USZ433" s="230"/>
      <c r="UTA433" s="230"/>
      <c r="UTB433" s="230"/>
      <c r="UTC433" s="230"/>
      <c r="UTD433" s="230"/>
      <c r="UTE433" s="230"/>
      <c r="UTF433" s="230"/>
      <c r="UTG433" s="230"/>
      <c r="UTH433" s="230"/>
      <c r="UTI433" s="230"/>
      <c r="UTJ433" s="230"/>
      <c r="UTK433" s="230"/>
      <c r="UTL433" s="230"/>
      <c r="UTM433" s="230"/>
      <c r="UTN433" s="230"/>
      <c r="UTO433" s="230"/>
      <c r="UTP433" s="230"/>
      <c r="UTQ433" s="230"/>
      <c r="UTR433" s="230"/>
      <c r="UTS433" s="230"/>
      <c r="UTT433" s="230"/>
      <c r="UTU433" s="230"/>
      <c r="UTV433" s="230"/>
      <c r="UTW433" s="230"/>
      <c r="UTX433" s="230"/>
      <c r="UTY433" s="230"/>
      <c r="UTZ433" s="230"/>
      <c r="UUA433" s="230"/>
      <c r="UUB433" s="230"/>
      <c r="UUC433" s="230"/>
      <c r="UUD433" s="230"/>
      <c r="UUE433" s="230"/>
      <c r="UUF433" s="230"/>
      <c r="UUG433" s="230"/>
      <c r="UUH433" s="230"/>
      <c r="UUI433" s="230"/>
      <c r="UUJ433" s="230"/>
      <c r="UUK433" s="230"/>
      <c r="UUL433" s="230"/>
      <c r="UUM433" s="230"/>
      <c r="UUN433" s="230"/>
      <c r="UUO433" s="230"/>
      <c r="UUP433" s="230"/>
      <c r="UUQ433" s="230"/>
      <c r="UUR433" s="230"/>
      <c r="UUS433" s="230"/>
      <c r="UUT433" s="230"/>
      <c r="UUU433" s="230"/>
      <c r="UUV433" s="230"/>
      <c r="UUW433" s="230"/>
      <c r="UUX433" s="230"/>
      <c r="UUY433" s="230"/>
      <c r="UUZ433" s="230"/>
      <c r="UVA433" s="230"/>
      <c r="UVB433" s="230"/>
      <c r="UVC433" s="230"/>
      <c r="UVD433" s="230"/>
      <c r="UVE433" s="230"/>
      <c r="UVF433" s="230"/>
      <c r="UVG433" s="230"/>
      <c r="UVH433" s="230"/>
      <c r="UVI433" s="230"/>
      <c r="UVJ433" s="230"/>
      <c r="UVK433" s="230"/>
      <c r="UVL433" s="230"/>
      <c r="UVM433" s="230"/>
      <c r="UVN433" s="230"/>
      <c r="UVO433" s="230"/>
      <c r="UVP433" s="230"/>
      <c r="UVQ433" s="230"/>
      <c r="UVR433" s="230"/>
      <c r="UVS433" s="230"/>
      <c r="UVT433" s="230"/>
      <c r="UVU433" s="230"/>
      <c r="UVV433" s="230"/>
      <c r="UVW433" s="230"/>
      <c r="UVX433" s="230"/>
      <c r="UVY433" s="230"/>
      <c r="UVZ433" s="230"/>
      <c r="UWA433" s="230"/>
      <c r="UWB433" s="230"/>
      <c r="UWC433" s="230"/>
      <c r="UWD433" s="230"/>
      <c r="UWE433" s="230"/>
      <c r="UWF433" s="230"/>
      <c r="UWG433" s="230"/>
      <c r="UWH433" s="230"/>
      <c r="UWI433" s="230"/>
      <c r="UWJ433" s="230"/>
      <c r="UWK433" s="230"/>
      <c r="UWL433" s="230"/>
      <c r="UWM433" s="230"/>
      <c r="UWN433" s="230"/>
      <c r="UWO433" s="230"/>
      <c r="UWP433" s="230"/>
      <c r="UWQ433" s="230"/>
      <c r="UWR433" s="230"/>
      <c r="UWS433" s="230"/>
      <c r="UWT433" s="230"/>
      <c r="UWU433" s="230"/>
      <c r="UWV433" s="230"/>
      <c r="UWW433" s="230"/>
      <c r="UWX433" s="230"/>
      <c r="UWY433" s="230"/>
      <c r="UWZ433" s="230"/>
      <c r="UXA433" s="230"/>
      <c r="UXB433" s="230"/>
      <c r="UXC433" s="230"/>
      <c r="UXD433" s="230"/>
      <c r="UXE433" s="230"/>
      <c r="UXF433" s="230"/>
      <c r="UXG433" s="230"/>
      <c r="UXH433" s="230"/>
      <c r="UXI433" s="230"/>
      <c r="UXJ433" s="230"/>
      <c r="UXK433" s="230"/>
      <c r="UXL433" s="230"/>
      <c r="UXM433" s="230"/>
      <c r="UXN433" s="230"/>
      <c r="UXO433" s="230"/>
      <c r="UXP433" s="230"/>
      <c r="UXQ433" s="230"/>
      <c r="UXR433" s="230"/>
      <c r="UXS433" s="230"/>
      <c r="UXT433" s="230"/>
      <c r="UXU433" s="230"/>
      <c r="UXV433" s="230"/>
      <c r="UXW433" s="230"/>
      <c r="UXX433" s="230"/>
      <c r="UXY433" s="230"/>
      <c r="UXZ433" s="230"/>
      <c r="UYA433" s="230"/>
      <c r="UYB433" s="230"/>
      <c r="UYC433" s="230"/>
      <c r="UYD433" s="230"/>
      <c r="UYE433" s="230"/>
      <c r="UYF433" s="230"/>
      <c r="UYG433" s="230"/>
      <c r="UYH433" s="230"/>
      <c r="UYI433" s="230"/>
      <c r="UYJ433" s="230"/>
      <c r="UYK433" s="230"/>
      <c r="UYL433" s="230"/>
      <c r="UYM433" s="230"/>
      <c r="UYN433" s="230"/>
      <c r="UYO433" s="230"/>
      <c r="UYP433" s="230"/>
      <c r="UYQ433" s="230"/>
      <c r="UYR433" s="230"/>
      <c r="UYS433" s="230"/>
      <c r="UYT433" s="230"/>
      <c r="UYU433" s="230"/>
      <c r="UYV433" s="230"/>
      <c r="UYW433" s="230"/>
      <c r="UYX433" s="230"/>
      <c r="UYY433" s="230"/>
      <c r="UYZ433" s="230"/>
      <c r="UZA433" s="230"/>
      <c r="UZB433" s="230"/>
      <c r="UZC433" s="230"/>
      <c r="UZD433" s="230"/>
      <c r="UZE433" s="230"/>
      <c r="UZF433" s="230"/>
      <c r="UZG433" s="230"/>
      <c r="UZH433" s="230"/>
      <c r="UZI433" s="230"/>
      <c r="UZJ433" s="230"/>
      <c r="UZK433" s="230"/>
      <c r="UZL433" s="230"/>
      <c r="UZM433" s="230"/>
      <c r="UZN433" s="230"/>
      <c r="UZO433" s="230"/>
      <c r="UZP433" s="230"/>
      <c r="UZQ433" s="230"/>
      <c r="UZR433" s="230"/>
      <c r="UZS433" s="230"/>
      <c r="UZT433" s="230"/>
      <c r="UZU433" s="230"/>
      <c r="UZV433" s="230"/>
      <c r="UZW433" s="230"/>
      <c r="UZX433" s="230"/>
      <c r="UZY433" s="230"/>
      <c r="UZZ433" s="230"/>
      <c r="VAA433" s="230"/>
      <c r="VAB433" s="230"/>
      <c r="VAC433" s="230"/>
      <c r="VAD433" s="230"/>
      <c r="VAE433" s="230"/>
      <c r="VAF433" s="230"/>
      <c r="VAG433" s="230"/>
      <c r="VAH433" s="230"/>
      <c r="VAI433" s="230"/>
      <c r="VAJ433" s="230"/>
      <c r="VAK433" s="230"/>
      <c r="VAL433" s="230"/>
      <c r="VAM433" s="230"/>
      <c r="VAN433" s="230"/>
      <c r="VAO433" s="230"/>
      <c r="VAP433" s="230"/>
      <c r="VAQ433" s="230"/>
      <c r="VAR433" s="230"/>
      <c r="VAS433" s="230"/>
      <c r="VAT433" s="230"/>
      <c r="VAU433" s="230"/>
      <c r="VAV433" s="230"/>
      <c r="VAW433" s="230"/>
      <c r="VAX433" s="230"/>
      <c r="VAY433" s="230"/>
      <c r="VAZ433" s="230"/>
      <c r="VBA433" s="230"/>
      <c r="VBB433" s="230"/>
      <c r="VBC433" s="230"/>
      <c r="VBD433" s="230"/>
      <c r="VBE433" s="230"/>
      <c r="VBF433" s="230"/>
      <c r="VBG433" s="230"/>
      <c r="VBH433" s="230"/>
      <c r="VBI433" s="230"/>
      <c r="VBJ433" s="230"/>
      <c r="VBK433" s="230"/>
      <c r="VBL433" s="230"/>
      <c r="VBM433" s="230"/>
      <c r="VBN433" s="230"/>
      <c r="VBO433" s="230"/>
      <c r="VBP433" s="230"/>
      <c r="VBQ433" s="230"/>
      <c r="VBR433" s="230"/>
      <c r="VBS433" s="230"/>
      <c r="VBT433" s="230"/>
      <c r="VBU433" s="230"/>
      <c r="VBV433" s="230"/>
      <c r="VBW433" s="230"/>
      <c r="VBX433" s="230"/>
      <c r="VBY433" s="230"/>
      <c r="VBZ433" s="230"/>
      <c r="VCA433" s="230"/>
      <c r="VCB433" s="230"/>
      <c r="VCC433" s="230"/>
      <c r="VCD433" s="230"/>
      <c r="VCE433" s="230"/>
      <c r="VCF433" s="230"/>
      <c r="VCG433" s="230"/>
      <c r="VCH433" s="230"/>
      <c r="VCI433" s="230"/>
      <c r="VCJ433" s="230"/>
      <c r="VCK433" s="230"/>
      <c r="VCL433" s="230"/>
      <c r="VCM433" s="230"/>
      <c r="VCN433" s="230"/>
      <c r="VCO433" s="230"/>
      <c r="VCP433" s="230"/>
      <c r="VCQ433" s="230"/>
      <c r="VCR433" s="230"/>
      <c r="VCS433" s="230"/>
      <c r="VCT433" s="230"/>
      <c r="VCU433" s="230"/>
      <c r="VCV433" s="230"/>
      <c r="VCW433" s="230"/>
      <c r="VCX433" s="230"/>
      <c r="VCY433" s="230"/>
      <c r="VCZ433" s="230"/>
      <c r="VDA433" s="230"/>
      <c r="VDB433" s="230"/>
      <c r="VDC433" s="230"/>
      <c r="VDD433" s="230"/>
      <c r="VDE433" s="230"/>
      <c r="VDF433" s="230"/>
      <c r="VDG433" s="230"/>
      <c r="VDH433" s="230"/>
      <c r="VDI433" s="230"/>
      <c r="VDJ433" s="230"/>
      <c r="VDK433" s="230"/>
      <c r="VDL433" s="230"/>
      <c r="VDM433" s="230"/>
      <c r="VDN433" s="230"/>
      <c r="VDO433" s="230"/>
      <c r="VDP433" s="230"/>
      <c r="VDQ433" s="230"/>
      <c r="VDR433" s="230"/>
      <c r="VDS433" s="230"/>
      <c r="VDT433" s="230"/>
      <c r="VDU433" s="230"/>
      <c r="VDV433" s="230"/>
      <c r="VDW433" s="230"/>
      <c r="VDX433" s="230"/>
      <c r="VDY433" s="230"/>
      <c r="VDZ433" s="230"/>
      <c r="VEA433" s="230"/>
      <c r="VEB433" s="230"/>
      <c r="VEC433" s="230"/>
      <c r="VED433" s="230"/>
      <c r="VEE433" s="230"/>
      <c r="VEF433" s="230"/>
      <c r="VEG433" s="230"/>
      <c r="VEH433" s="230"/>
      <c r="VEI433" s="230"/>
      <c r="VEJ433" s="230"/>
      <c r="VEK433" s="230"/>
      <c r="VEL433" s="230"/>
      <c r="VEM433" s="230"/>
      <c r="VEN433" s="230"/>
      <c r="VEO433" s="230"/>
      <c r="VEP433" s="230"/>
      <c r="VEQ433" s="230"/>
      <c r="VER433" s="230"/>
      <c r="VES433" s="230"/>
      <c r="VET433" s="230"/>
      <c r="VEU433" s="230"/>
      <c r="VEV433" s="230"/>
      <c r="VEW433" s="230"/>
      <c r="VEX433" s="230"/>
      <c r="VEY433" s="230"/>
      <c r="VEZ433" s="230"/>
      <c r="VFA433" s="230"/>
      <c r="VFB433" s="230"/>
      <c r="VFC433" s="230"/>
      <c r="VFD433" s="230"/>
      <c r="VFE433" s="230"/>
      <c r="VFF433" s="230"/>
      <c r="VFG433" s="230"/>
      <c r="VFH433" s="230"/>
      <c r="VFI433" s="230"/>
      <c r="VFJ433" s="230"/>
      <c r="VFK433" s="230"/>
      <c r="VFL433" s="230"/>
      <c r="VFM433" s="230"/>
      <c r="VFN433" s="230"/>
      <c r="VFO433" s="230"/>
      <c r="VFP433" s="230"/>
      <c r="VFQ433" s="230"/>
      <c r="VFR433" s="230"/>
      <c r="VFS433" s="230"/>
      <c r="VFT433" s="230"/>
      <c r="VFU433" s="230"/>
      <c r="VFV433" s="230"/>
      <c r="VFW433" s="230"/>
      <c r="VFX433" s="230"/>
      <c r="VFY433" s="230"/>
      <c r="VFZ433" s="230"/>
      <c r="VGA433" s="230"/>
      <c r="VGB433" s="230"/>
      <c r="VGC433" s="230"/>
      <c r="VGD433" s="230"/>
      <c r="VGE433" s="230"/>
      <c r="VGF433" s="230"/>
      <c r="VGG433" s="230"/>
      <c r="VGH433" s="230"/>
      <c r="VGI433" s="230"/>
      <c r="VGJ433" s="230"/>
      <c r="VGK433" s="230"/>
      <c r="VGL433" s="230"/>
      <c r="VGM433" s="230"/>
      <c r="VGN433" s="230"/>
      <c r="VGO433" s="230"/>
      <c r="VGP433" s="230"/>
      <c r="VGQ433" s="230"/>
      <c r="VGR433" s="230"/>
      <c r="VGS433" s="230"/>
      <c r="VGT433" s="230"/>
      <c r="VGU433" s="230"/>
      <c r="VGV433" s="230"/>
      <c r="VGW433" s="230"/>
      <c r="VGX433" s="230"/>
      <c r="VGY433" s="230"/>
      <c r="VGZ433" s="230"/>
      <c r="VHA433" s="230"/>
      <c r="VHB433" s="230"/>
      <c r="VHC433" s="230"/>
      <c r="VHD433" s="230"/>
      <c r="VHE433" s="230"/>
      <c r="VHF433" s="230"/>
      <c r="VHG433" s="230"/>
      <c r="VHH433" s="230"/>
      <c r="VHI433" s="230"/>
      <c r="VHJ433" s="230"/>
      <c r="VHK433" s="230"/>
      <c r="VHL433" s="230"/>
      <c r="VHM433" s="230"/>
      <c r="VHN433" s="230"/>
      <c r="VHO433" s="230"/>
      <c r="VHP433" s="230"/>
      <c r="VHQ433" s="230"/>
      <c r="VHR433" s="230"/>
      <c r="VHS433" s="230"/>
      <c r="VHT433" s="230"/>
      <c r="VHU433" s="230"/>
      <c r="VHV433" s="230"/>
      <c r="VHW433" s="230"/>
      <c r="VHX433" s="230"/>
      <c r="VHY433" s="230"/>
      <c r="VHZ433" s="230"/>
      <c r="VIA433" s="230"/>
      <c r="VIB433" s="230"/>
      <c r="VIC433" s="230"/>
      <c r="VID433" s="230"/>
      <c r="VIE433" s="230"/>
      <c r="VIF433" s="230"/>
      <c r="VIG433" s="230"/>
      <c r="VIH433" s="230"/>
      <c r="VII433" s="230"/>
      <c r="VIJ433" s="230"/>
      <c r="VIK433" s="230"/>
      <c r="VIL433" s="230"/>
      <c r="VIM433" s="230"/>
      <c r="VIN433" s="230"/>
      <c r="VIO433" s="230"/>
      <c r="VIP433" s="230"/>
      <c r="VIQ433" s="230"/>
      <c r="VIR433" s="230"/>
      <c r="VIS433" s="230"/>
      <c r="VIT433" s="230"/>
      <c r="VIU433" s="230"/>
      <c r="VIV433" s="230"/>
      <c r="VIW433" s="230"/>
      <c r="VIX433" s="230"/>
      <c r="VIY433" s="230"/>
      <c r="VIZ433" s="230"/>
      <c r="VJA433" s="230"/>
      <c r="VJB433" s="230"/>
      <c r="VJC433" s="230"/>
      <c r="VJD433" s="230"/>
      <c r="VJE433" s="230"/>
      <c r="VJF433" s="230"/>
      <c r="VJG433" s="230"/>
      <c r="VJH433" s="230"/>
      <c r="VJI433" s="230"/>
      <c r="VJJ433" s="230"/>
      <c r="VJK433" s="230"/>
      <c r="VJL433" s="230"/>
      <c r="VJM433" s="230"/>
      <c r="VJN433" s="230"/>
      <c r="VJO433" s="230"/>
      <c r="VJP433" s="230"/>
      <c r="VJQ433" s="230"/>
      <c r="VJR433" s="230"/>
      <c r="VJS433" s="230"/>
      <c r="VJT433" s="230"/>
      <c r="VJU433" s="230"/>
      <c r="VJV433" s="230"/>
      <c r="VJW433" s="230"/>
      <c r="VJX433" s="230"/>
      <c r="VJY433" s="230"/>
      <c r="VJZ433" s="230"/>
      <c r="VKA433" s="230"/>
      <c r="VKB433" s="230"/>
      <c r="VKC433" s="230"/>
      <c r="VKD433" s="230"/>
      <c r="VKE433" s="230"/>
      <c r="VKF433" s="230"/>
      <c r="VKG433" s="230"/>
      <c r="VKH433" s="230"/>
      <c r="VKI433" s="230"/>
      <c r="VKJ433" s="230"/>
      <c r="VKK433" s="230"/>
      <c r="VKL433" s="230"/>
      <c r="VKM433" s="230"/>
      <c r="VKN433" s="230"/>
      <c r="VKO433" s="230"/>
      <c r="VKP433" s="230"/>
      <c r="VKQ433" s="230"/>
      <c r="VKR433" s="230"/>
      <c r="VKS433" s="230"/>
      <c r="VKT433" s="230"/>
      <c r="VKU433" s="230"/>
      <c r="VKV433" s="230"/>
      <c r="VKW433" s="230"/>
      <c r="VKX433" s="230"/>
      <c r="VKY433" s="230"/>
      <c r="VKZ433" s="230"/>
      <c r="VLA433" s="230"/>
      <c r="VLB433" s="230"/>
      <c r="VLC433" s="230"/>
      <c r="VLD433" s="230"/>
      <c r="VLE433" s="230"/>
      <c r="VLF433" s="230"/>
      <c r="VLG433" s="230"/>
      <c r="VLH433" s="230"/>
      <c r="VLI433" s="230"/>
      <c r="VLJ433" s="230"/>
      <c r="VLK433" s="230"/>
      <c r="VLL433" s="230"/>
      <c r="VLM433" s="230"/>
      <c r="VLN433" s="230"/>
      <c r="VLO433" s="230"/>
      <c r="VLP433" s="230"/>
      <c r="VLQ433" s="230"/>
      <c r="VLR433" s="230"/>
      <c r="VLS433" s="230"/>
      <c r="VLT433" s="230"/>
      <c r="VLU433" s="230"/>
      <c r="VLV433" s="230"/>
      <c r="VLW433" s="230"/>
      <c r="VLX433" s="230"/>
      <c r="VLY433" s="230"/>
      <c r="VLZ433" s="230"/>
      <c r="VMA433" s="230"/>
      <c r="VMB433" s="230"/>
      <c r="VMC433" s="230"/>
      <c r="VMD433" s="230"/>
      <c r="VME433" s="230"/>
      <c r="VMF433" s="230"/>
      <c r="VMG433" s="230"/>
      <c r="VMH433" s="230"/>
      <c r="VMI433" s="230"/>
      <c r="VMJ433" s="230"/>
      <c r="VMK433" s="230"/>
      <c r="VML433" s="230"/>
      <c r="VMM433" s="230"/>
      <c r="VMN433" s="230"/>
      <c r="VMO433" s="230"/>
      <c r="VMP433" s="230"/>
      <c r="VMQ433" s="230"/>
      <c r="VMR433" s="230"/>
      <c r="VMS433" s="230"/>
      <c r="VMT433" s="230"/>
      <c r="VMU433" s="230"/>
      <c r="VMV433" s="230"/>
      <c r="VMW433" s="230"/>
      <c r="VMX433" s="230"/>
      <c r="VMY433" s="230"/>
      <c r="VMZ433" s="230"/>
      <c r="VNA433" s="230"/>
      <c r="VNB433" s="230"/>
      <c r="VNC433" s="230"/>
      <c r="VND433" s="230"/>
      <c r="VNE433" s="230"/>
      <c r="VNF433" s="230"/>
      <c r="VNG433" s="230"/>
      <c r="VNH433" s="230"/>
      <c r="VNI433" s="230"/>
      <c r="VNJ433" s="230"/>
      <c r="VNK433" s="230"/>
      <c r="VNL433" s="230"/>
      <c r="VNM433" s="230"/>
      <c r="VNN433" s="230"/>
      <c r="VNO433" s="230"/>
      <c r="VNP433" s="230"/>
      <c r="VNQ433" s="230"/>
      <c r="VNR433" s="230"/>
      <c r="VNS433" s="230"/>
      <c r="VNT433" s="230"/>
      <c r="VNU433" s="230"/>
      <c r="VNV433" s="230"/>
      <c r="VNW433" s="230"/>
      <c r="VNX433" s="230"/>
      <c r="VNY433" s="230"/>
      <c r="VNZ433" s="230"/>
      <c r="VOA433" s="230"/>
      <c r="VOB433" s="230"/>
      <c r="VOC433" s="230"/>
      <c r="VOD433" s="230"/>
      <c r="VOE433" s="230"/>
      <c r="VOF433" s="230"/>
      <c r="VOG433" s="230"/>
      <c r="VOH433" s="230"/>
      <c r="VOI433" s="230"/>
      <c r="VOJ433" s="230"/>
      <c r="VOK433" s="230"/>
      <c r="VOL433" s="230"/>
      <c r="VOM433" s="230"/>
      <c r="VON433" s="230"/>
      <c r="VOO433" s="230"/>
      <c r="VOP433" s="230"/>
      <c r="VOQ433" s="230"/>
      <c r="VOR433" s="230"/>
      <c r="VOS433" s="230"/>
      <c r="VOT433" s="230"/>
      <c r="VOU433" s="230"/>
      <c r="VOV433" s="230"/>
      <c r="VOW433" s="230"/>
      <c r="VOX433" s="230"/>
      <c r="VOY433" s="230"/>
      <c r="VOZ433" s="230"/>
      <c r="VPA433" s="230"/>
      <c r="VPB433" s="230"/>
      <c r="VPC433" s="230"/>
      <c r="VPD433" s="230"/>
      <c r="VPE433" s="230"/>
      <c r="VPF433" s="230"/>
      <c r="VPG433" s="230"/>
      <c r="VPH433" s="230"/>
      <c r="VPI433" s="230"/>
      <c r="VPJ433" s="230"/>
      <c r="VPK433" s="230"/>
      <c r="VPL433" s="230"/>
      <c r="VPM433" s="230"/>
      <c r="VPN433" s="230"/>
      <c r="VPO433" s="230"/>
      <c r="VPP433" s="230"/>
      <c r="VPQ433" s="230"/>
      <c r="VPR433" s="230"/>
      <c r="VPS433" s="230"/>
      <c r="VPT433" s="230"/>
      <c r="VPU433" s="230"/>
      <c r="VPV433" s="230"/>
      <c r="VPW433" s="230"/>
      <c r="VPX433" s="230"/>
      <c r="VPY433" s="230"/>
      <c r="VPZ433" s="230"/>
      <c r="VQA433" s="230"/>
      <c r="VQB433" s="230"/>
      <c r="VQC433" s="230"/>
      <c r="VQD433" s="230"/>
      <c r="VQE433" s="230"/>
      <c r="VQF433" s="230"/>
      <c r="VQG433" s="230"/>
      <c r="VQH433" s="230"/>
      <c r="VQI433" s="230"/>
      <c r="VQJ433" s="230"/>
      <c r="VQK433" s="230"/>
      <c r="VQL433" s="230"/>
      <c r="VQM433" s="230"/>
      <c r="VQN433" s="230"/>
      <c r="VQO433" s="230"/>
      <c r="VQP433" s="230"/>
      <c r="VQQ433" s="230"/>
      <c r="VQR433" s="230"/>
      <c r="VQS433" s="230"/>
      <c r="VQT433" s="230"/>
      <c r="VQU433" s="230"/>
      <c r="VQV433" s="230"/>
      <c r="VQW433" s="230"/>
      <c r="VQX433" s="230"/>
      <c r="VQY433" s="230"/>
      <c r="VQZ433" s="230"/>
      <c r="VRA433" s="230"/>
      <c r="VRB433" s="230"/>
      <c r="VRC433" s="230"/>
      <c r="VRD433" s="230"/>
      <c r="VRE433" s="230"/>
      <c r="VRF433" s="230"/>
      <c r="VRG433" s="230"/>
      <c r="VRH433" s="230"/>
      <c r="VRI433" s="230"/>
      <c r="VRJ433" s="230"/>
      <c r="VRK433" s="230"/>
      <c r="VRL433" s="230"/>
      <c r="VRM433" s="230"/>
      <c r="VRN433" s="230"/>
      <c r="VRO433" s="230"/>
      <c r="VRP433" s="230"/>
      <c r="VRQ433" s="230"/>
      <c r="VRR433" s="230"/>
      <c r="VRS433" s="230"/>
      <c r="VRT433" s="230"/>
      <c r="VRU433" s="230"/>
      <c r="VRV433" s="230"/>
      <c r="VRW433" s="230"/>
      <c r="VRX433" s="230"/>
      <c r="VRY433" s="230"/>
      <c r="VRZ433" s="230"/>
      <c r="VSA433" s="230"/>
      <c r="VSB433" s="230"/>
      <c r="VSC433" s="230"/>
      <c r="VSD433" s="230"/>
      <c r="VSE433" s="230"/>
      <c r="VSF433" s="230"/>
      <c r="VSG433" s="230"/>
      <c r="VSH433" s="230"/>
      <c r="VSI433" s="230"/>
      <c r="VSJ433" s="230"/>
      <c r="VSK433" s="230"/>
      <c r="VSL433" s="230"/>
      <c r="VSM433" s="230"/>
      <c r="VSN433" s="230"/>
      <c r="VSO433" s="230"/>
      <c r="VSP433" s="230"/>
      <c r="VSQ433" s="230"/>
      <c r="VSR433" s="230"/>
      <c r="VSS433" s="230"/>
      <c r="VST433" s="230"/>
      <c r="VSU433" s="230"/>
      <c r="VSV433" s="230"/>
      <c r="VSW433" s="230"/>
      <c r="VSX433" s="230"/>
      <c r="VSY433" s="230"/>
      <c r="VSZ433" s="230"/>
      <c r="VTA433" s="230"/>
      <c r="VTB433" s="230"/>
      <c r="VTC433" s="230"/>
      <c r="VTD433" s="230"/>
      <c r="VTE433" s="230"/>
      <c r="VTF433" s="230"/>
      <c r="VTG433" s="230"/>
      <c r="VTH433" s="230"/>
      <c r="VTI433" s="230"/>
      <c r="VTJ433" s="230"/>
      <c r="VTK433" s="230"/>
      <c r="VTL433" s="230"/>
      <c r="VTM433" s="230"/>
      <c r="VTN433" s="230"/>
      <c r="VTO433" s="230"/>
      <c r="VTP433" s="230"/>
      <c r="VTQ433" s="230"/>
      <c r="VTR433" s="230"/>
      <c r="VTS433" s="230"/>
      <c r="VTT433" s="230"/>
      <c r="VTU433" s="230"/>
      <c r="VTV433" s="230"/>
      <c r="VTW433" s="230"/>
      <c r="VTX433" s="230"/>
      <c r="VTY433" s="230"/>
      <c r="VTZ433" s="230"/>
      <c r="VUA433" s="230"/>
      <c r="VUB433" s="230"/>
      <c r="VUC433" s="230"/>
      <c r="VUD433" s="230"/>
      <c r="VUE433" s="230"/>
      <c r="VUF433" s="230"/>
      <c r="VUG433" s="230"/>
      <c r="VUH433" s="230"/>
      <c r="VUI433" s="230"/>
      <c r="VUJ433" s="230"/>
      <c r="VUK433" s="230"/>
      <c r="VUL433" s="230"/>
      <c r="VUM433" s="230"/>
      <c r="VUN433" s="230"/>
      <c r="VUO433" s="230"/>
      <c r="VUP433" s="230"/>
      <c r="VUQ433" s="230"/>
      <c r="VUR433" s="230"/>
      <c r="VUS433" s="230"/>
      <c r="VUT433" s="230"/>
      <c r="VUU433" s="230"/>
      <c r="VUV433" s="230"/>
      <c r="VUW433" s="230"/>
      <c r="VUX433" s="230"/>
      <c r="VUY433" s="230"/>
      <c r="VUZ433" s="230"/>
      <c r="VVA433" s="230"/>
      <c r="VVB433" s="230"/>
      <c r="VVC433" s="230"/>
      <c r="VVD433" s="230"/>
      <c r="VVE433" s="230"/>
      <c r="VVF433" s="230"/>
      <c r="VVG433" s="230"/>
      <c r="VVH433" s="230"/>
      <c r="VVI433" s="230"/>
      <c r="VVJ433" s="230"/>
      <c r="VVK433" s="230"/>
      <c r="VVL433" s="230"/>
      <c r="VVM433" s="230"/>
      <c r="VVN433" s="230"/>
      <c r="VVO433" s="230"/>
      <c r="VVP433" s="230"/>
      <c r="VVQ433" s="230"/>
      <c r="VVR433" s="230"/>
      <c r="VVS433" s="230"/>
      <c r="VVT433" s="230"/>
      <c r="VVU433" s="230"/>
      <c r="VVV433" s="230"/>
      <c r="VVW433" s="230"/>
      <c r="VVX433" s="230"/>
      <c r="VVY433" s="230"/>
      <c r="VVZ433" s="230"/>
      <c r="VWA433" s="230"/>
      <c r="VWB433" s="230"/>
      <c r="VWC433" s="230"/>
      <c r="VWD433" s="230"/>
      <c r="VWE433" s="230"/>
      <c r="VWF433" s="230"/>
      <c r="VWG433" s="230"/>
      <c r="VWH433" s="230"/>
      <c r="VWI433" s="230"/>
      <c r="VWJ433" s="230"/>
      <c r="VWK433" s="230"/>
      <c r="VWL433" s="230"/>
      <c r="VWM433" s="230"/>
      <c r="VWN433" s="230"/>
      <c r="VWO433" s="230"/>
      <c r="VWP433" s="230"/>
      <c r="VWQ433" s="230"/>
      <c r="VWR433" s="230"/>
      <c r="VWS433" s="230"/>
      <c r="VWT433" s="230"/>
      <c r="VWU433" s="230"/>
      <c r="VWV433" s="230"/>
      <c r="VWW433" s="230"/>
      <c r="VWX433" s="230"/>
      <c r="VWY433" s="230"/>
      <c r="VWZ433" s="230"/>
      <c r="VXA433" s="230"/>
      <c r="VXB433" s="230"/>
      <c r="VXC433" s="230"/>
      <c r="VXD433" s="230"/>
      <c r="VXE433" s="230"/>
      <c r="VXF433" s="230"/>
      <c r="VXG433" s="230"/>
      <c r="VXH433" s="230"/>
      <c r="VXI433" s="230"/>
      <c r="VXJ433" s="230"/>
      <c r="VXK433" s="230"/>
      <c r="VXL433" s="230"/>
      <c r="VXM433" s="230"/>
      <c r="VXN433" s="230"/>
      <c r="VXO433" s="230"/>
      <c r="VXP433" s="230"/>
      <c r="VXQ433" s="230"/>
      <c r="VXR433" s="230"/>
      <c r="VXS433" s="230"/>
      <c r="VXT433" s="230"/>
      <c r="VXU433" s="230"/>
      <c r="VXV433" s="230"/>
      <c r="VXW433" s="230"/>
      <c r="VXX433" s="230"/>
      <c r="VXY433" s="230"/>
      <c r="VXZ433" s="230"/>
      <c r="VYA433" s="230"/>
      <c r="VYB433" s="230"/>
      <c r="VYC433" s="230"/>
      <c r="VYD433" s="230"/>
      <c r="VYE433" s="230"/>
      <c r="VYF433" s="230"/>
      <c r="VYG433" s="230"/>
      <c r="VYH433" s="230"/>
      <c r="VYI433" s="230"/>
      <c r="VYJ433" s="230"/>
      <c r="VYK433" s="230"/>
      <c r="VYL433" s="230"/>
      <c r="VYM433" s="230"/>
      <c r="VYN433" s="230"/>
      <c r="VYO433" s="230"/>
      <c r="VYP433" s="230"/>
      <c r="VYQ433" s="230"/>
      <c r="VYR433" s="230"/>
      <c r="VYS433" s="230"/>
      <c r="VYT433" s="230"/>
      <c r="VYU433" s="230"/>
      <c r="VYV433" s="230"/>
      <c r="VYW433" s="230"/>
      <c r="VYX433" s="230"/>
      <c r="VYY433" s="230"/>
      <c r="VYZ433" s="230"/>
      <c r="VZA433" s="230"/>
      <c r="VZB433" s="230"/>
      <c r="VZC433" s="230"/>
      <c r="VZD433" s="230"/>
      <c r="VZE433" s="230"/>
      <c r="VZF433" s="230"/>
      <c r="VZG433" s="230"/>
      <c r="VZH433" s="230"/>
      <c r="VZI433" s="230"/>
      <c r="VZJ433" s="230"/>
      <c r="VZK433" s="230"/>
      <c r="VZL433" s="230"/>
      <c r="VZM433" s="230"/>
      <c r="VZN433" s="230"/>
      <c r="VZO433" s="230"/>
      <c r="VZP433" s="230"/>
      <c r="VZQ433" s="230"/>
      <c r="VZR433" s="230"/>
      <c r="VZS433" s="230"/>
      <c r="VZT433" s="230"/>
      <c r="VZU433" s="230"/>
      <c r="VZV433" s="230"/>
      <c r="VZW433" s="230"/>
      <c r="VZX433" s="230"/>
      <c r="VZY433" s="230"/>
      <c r="VZZ433" s="230"/>
      <c r="WAA433" s="230"/>
      <c r="WAB433" s="230"/>
      <c r="WAC433" s="230"/>
      <c r="WAD433" s="230"/>
      <c r="WAE433" s="230"/>
      <c r="WAF433" s="230"/>
      <c r="WAG433" s="230"/>
      <c r="WAH433" s="230"/>
      <c r="WAI433" s="230"/>
      <c r="WAJ433" s="230"/>
      <c r="WAK433" s="230"/>
      <c r="WAL433" s="230"/>
      <c r="WAM433" s="230"/>
      <c r="WAN433" s="230"/>
      <c r="WAO433" s="230"/>
      <c r="WAP433" s="230"/>
      <c r="WAQ433" s="230"/>
      <c r="WAR433" s="230"/>
      <c r="WAS433" s="230"/>
      <c r="WAT433" s="230"/>
      <c r="WAU433" s="230"/>
      <c r="WAV433" s="230"/>
      <c r="WAW433" s="230"/>
      <c r="WAX433" s="230"/>
      <c r="WAY433" s="230"/>
      <c r="WAZ433" s="230"/>
      <c r="WBA433" s="230"/>
      <c r="WBB433" s="230"/>
      <c r="WBC433" s="230"/>
      <c r="WBD433" s="230"/>
      <c r="WBE433" s="230"/>
      <c r="WBF433" s="230"/>
      <c r="WBG433" s="230"/>
      <c r="WBH433" s="230"/>
      <c r="WBI433" s="230"/>
      <c r="WBJ433" s="230"/>
      <c r="WBK433" s="230"/>
      <c r="WBL433" s="230"/>
      <c r="WBM433" s="230"/>
      <c r="WBN433" s="230"/>
      <c r="WBO433" s="230"/>
      <c r="WBP433" s="230"/>
      <c r="WBQ433" s="230"/>
      <c r="WBR433" s="230"/>
      <c r="WBS433" s="230"/>
      <c r="WBT433" s="230"/>
      <c r="WBU433" s="230"/>
      <c r="WBV433" s="230"/>
      <c r="WBW433" s="230"/>
      <c r="WBX433" s="230"/>
      <c r="WBY433" s="230"/>
      <c r="WBZ433" s="230"/>
      <c r="WCA433" s="230"/>
      <c r="WCB433" s="230"/>
      <c r="WCC433" s="230"/>
      <c r="WCD433" s="230"/>
      <c r="WCE433" s="230"/>
      <c r="WCF433" s="230"/>
      <c r="WCG433" s="230"/>
      <c r="WCH433" s="230"/>
      <c r="WCI433" s="230"/>
      <c r="WCJ433" s="230"/>
      <c r="WCK433" s="230"/>
      <c r="WCL433" s="230"/>
      <c r="WCM433" s="230"/>
      <c r="WCN433" s="230"/>
      <c r="WCO433" s="230"/>
      <c r="WCP433" s="230"/>
      <c r="WCQ433" s="230"/>
      <c r="WCR433" s="230"/>
      <c r="WCS433" s="230"/>
      <c r="WCT433" s="230"/>
      <c r="WCU433" s="230"/>
      <c r="WCV433" s="230"/>
      <c r="WCW433" s="230"/>
      <c r="WCX433" s="230"/>
      <c r="WCY433" s="230"/>
      <c r="WCZ433" s="230"/>
      <c r="WDA433" s="230"/>
      <c r="WDB433" s="230"/>
      <c r="WDC433" s="230"/>
      <c r="WDD433" s="230"/>
      <c r="WDE433" s="230"/>
      <c r="WDF433" s="230"/>
      <c r="WDG433" s="230"/>
      <c r="WDH433" s="230"/>
      <c r="WDI433" s="230"/>
      <c r="WDJ433" s="230"/>
      <c r="WDK433" s="230"/>
      <c r="WDL433" s="230"/>
      <c r="WDM433" s="230"/>
      <c r="WDN433" s="230"/>
      <c r="WDO433" s="230"/>
      <c r="WDP433" s="230"/>
      <c r="WDQ433" s="230"/>
      <c r="WDR433" s="230"/>
      <c r="WDS433" s="230"/>
      <c r="WDT433" s="230"/>
      <c r="WDU433" s="230"/>
      <c r="WDV433" s="230"/>
      <c r="WDW433" s="230"/>
      <c r="WDX433" s="230"/>
      <c r="WDY433" s="230"/>
      <c r="WDZ433" s="230"/>
      <c r="WEA433" s="230"/>
      <c r="WEB433" s="230"/>
      <c r="WEC433" s="230"/>
      <c r="WED433" s="230"/>
      <c r="WEE433" s="230"/>
      <c r="WEF433" s="230"/>
      <c r="WEG433" s="230"/>
      <c r="WEH433" s="230"/>
      <c r="WEI433" s="230"/>
      <c r="WEJ433" s="230"/>
      <c r="WEK433" s="230"/>
      <c r="WEL433" s="230"/>
      <c r="WEM433" s="230"/>
      <c r="WEN433" s="230"/>
      <c r="WEO433" s="230"/>
      <c r="WEP433" s="230"/>
      <c r="WEQ433" s="230"/>
      <c r="WER433" s="230"/>
      <c r="WES433" s="230"/>
      <c r="WET433" s="230"/>
      <c r="WEU433" s="230"/>
      <c r="WEV433" s="230"/>
      <c r="WEW433" s="230"/>
      <c r="WEX433" s="230"/>
      <c r="WEY433" s="230"/>
      <c r="WEZ433" s="230"/>
      <c r="WFA433" s="230"/>
      <c r="WFB433" s="230"/>
      <c r="WFC433" s="230"/>
      <c r="WFD433" s="230"/>
      <c r="WFE433" s="230"/>
      <c r="WFF433" s="230"/>
      <c r="WFG433" s="230"/>
      <c r="WFH433" s="230"/>
      <c r="WFI433" s="230"/>
      <c r="WFJ433" s="230"/>
      <c r="WFK433" s="230"/>
      <c r="WFL433" s="230"/>
      <c r="WFM433" s="230"/>
      <c r="WFN433" s="230"/>
      <c r="WFO433" s="230"/>
      <c r="WFP433" s="230"/>
      <c r="WFQ433" s="230"/>
      <c r="WFR433" s="230"/>
      <c r="WFS433" s="230"/>
      <c r="WFT433" s="230"/>
      <c r="WFU433" s="230"/>
      <c r="WFV433" s="230"/>
      <c r="WFW433" s="230"/>
      <c r="WFX433" s="230"/>
      <c r="WFY433" s="230"/>
      <c r="WFZ433" s="230"/>
      <c r="WGA433" s="230"/>
      <c r="WGB433" s="230"/>
      <c r="WGC433" s="230"/>
      <c r="WGD433" s="230"/>
      <c r="WGE433" s="230"/>
      <c r="WGF433" s="230"/>
      <c r="WGG433" s="230"/>
      <c r="WGH433" s="230"/>
      <c r="WGI433" s="230"/>
      <c r="WGJ433" s="230"/>
      <c r="WGK433" s="230"/>
      <c r="WGL433" s="230"/>
      <c r="WGM433" s="230"/>
      <c r="WGN433" s="230"/>
      <c r="WGO433" s="230"/>
      <c r="WGP433" s="230"/>
      <c r="WGQ433" s="230"/>
      <c r="WGR433" s="230"/>
      <c r="WGS433" s="230"/>
      <c r="WGT433" s="230"/>
      <c r="WGU433" s="230"/>
      <c r="WGV433" s="230"/>
      <c r="WGW433" s="230"/>
      <c r="WGX433" s="230"/>
      <c r="WGY433" s="230"/>
      <c r="WGZ433" s="230"/>
      <c r="WHA433" s="230"/>
      <c r="WHB433" s="230"/>
      <c r="WHC433" s="230"/>
      <c r="WHD433" s="230"/>
      <c r="WHE433" s="230"/>
      <c r="WHF433" s="230"/>
      <c r="WHG433" s="230"/>
      <c r="WHH433" s="230"/>
      <c r="WHI433" s="230"/>
      <c r="WHJ433" s="230"/>
      <c r="WHK433" s="230"/>
      <c r="WHL433" s="230"/>
      <c r="WHM433" s="230"/>
      <c r="WHN433" s="230"/>
      <c r="WHO433" s="230"/>
      <c r="WHP433" s="230"/>
      <c r="WHQ433" s="230"/>
      <c r="WHR433" s="230"/>
      <c r="WHS433" s="230"/>
      <c r="WHT433" s="230"/>
      <c r="WHU433" s="230"/>
      <c r="WHV433" s="230"/>
      <c r="WHW433" s="230"/>
      <c r="WHX433" s="230"/>
      <c r="WHY433" s="230"/>
      <c r="WHZ433" s="230"/>
      <c r="WIA433" s="230"/>
      <c r="WIB433" s="230"/>
      <c r="WIC433" s="230"/>
      <c r="WID433" s="230"/>
      <c r="WIE433" s="230"/>
      <c r="WIF433" s="230"/>
      <c r="WIG433" s="230"/>
      <c r="WIH433" s="230"/>
      <c r="WII433" s="230"/>
      <c r="WIJ433" s="230"/>
      <c r="WIK433" s="230"/>
      <c r="WIL433" s="230"/>
      <c r="WIM433" s="230"/>
      <c r="WIN433" s="230"/>
      <c r="WIO433" s="230"/>
      <c r="WIP433" s="230"/>
      <c r="WIQ433" s="230"/>
      <c r="WIR433" s="230"/>
      <c r="WIS433" s="230"/>
      <c r="WIT433" s="230"/>
      <c r="WIU433" s="230"/>
      <c r="WIV433" s="230"/>
      <c r="WIW433" s="230"/>
      <c r="WIX433" s="230"/>
      <c r="WIY433" s="230"/>
      <c r="WIZ433" s="230"/>
      <c r="WJA433" s="230"/>
      <c r="WJB433" s="230"/>
      <c r="WJC433" s="230"/>
      <c r="WJD433" s="230"/>
      <c r="WJE433" s="230"/>
      <c r="WJF433" s="230"/>
      <c r="WJG433" s="230"/>
      <c r="WJH433" s="230"/>
      <c r="WJI433" s="230"/>
      <c r="WJJ433" s="230"/>
      <c r="WJK433" s="230"/>
      <c r="WJL433" s="230"/>
      <c r="WJM433" s="230"/>
      <c r="WJN433" s="230"/>
      <c r="WJO433" s="230"/>
      <c r="WJP433" s="230"/>
      <c r="WJQ433" s="230"/>
      <c r="WJR433" s="230"/>
      <c r="WJS433" s="230"/>
      <c r="WJT433" s="230"/>
      <c r="WJU433" s="230"/>
      <c r="WJV433" s="230"/>
      <c r="WJW433" s="230"/>
      <c r="WJX433" s="230"/>
      <c r="WJY433" s="230"/>
      <c r="WJZ433" s="230"/>
      <c r="WKA433" s="230"/>
      <c r="WKB433" s="230"/>
      <c r="WKC433" s="230"/>
      <c r="WKD433" s="230"/>
      <c r="WKE433" s="230"/>
      <c r="WKF433" s="230"/>
      <c r="WKG433" s="230"/>
      <c r="WKH433" s="230"/>
      <c r="WKI433" s="230"/>
      <c r="WKJ433" s="230"/>
      <c r="WKK433" s="230"/>
      <c r="WKL433" s="230"/>
      <c r="WKM433" s="230"/>
      <c r="WKN433" s="230"/>
      <c r="WKO433" s="230"/>
      <c r="WKP433" s="230"/>
      <c r="WKQ433" s="230"/>
      <c r="WKR433" s="230"/>
      <c r="WKS433" s="230"/>
      <c r="WKT433" s="230"/>
      <c r="WKU433" s="230"/>
      <c r="WKV433" s="230"/>
      <c r="WKW433" s="230"/>
      <c r="WKX433" s="230"/>
      <c r="WKY433" s="230"/>
      <c r="WKZ433" s="230"/>
      <c r="WLA433" s="230"/>
      <c r="WLB433" s="230"/>
      <c r="WLC433" s="230"/>
      <c r="WLD433" s="230"/>
      <c r="WLE433" s="230"/>
      <c r="WLF433" s="230"/>
      <c r="WLG433" s="230"/>
      <c r="WLH433" s="230"/>
      <c r="WLI433" s="230"/>
      <c r="WLJ433" s="230"/>
      <c r="WLK433" s="230"/>
      <c r="WLL433" s="230"/>
      <c r="WLM433" s="230"/>
      <c r="WLN433" s="230"/>
      <c r="WLO433" s="230"/>
      <c r="WLP433" s="230"/>
      <c r="WLQ433" s="230"/>
      <c r="WLR433" s="230"/>
      <c r="WLS433" s="230"/>
      <c r="WLT433" s="230"/>
      <c r="WLU433" s="230"/>
      <c r="WLV433" s="230"/>
      <c r="WLW433" s="230"/>
      <c r="WLX433" s="230"/>
      <c r="WLY433" s="230"/>
      <c r="WLZ433" s="230"/>
      <c r="WMA433" s="230"/>
      <c r="WMB433" s="230"/>
      <c r="WMC433" s="230"/>
      <c r="WMD433" s="230"/>
      <c r="WME433" s="230"/>
      <c r="WMF433" s="230"/>
      <c r="WMG433" s="230"/>
      <c r="WMH433" s="230"/>
      <c r="WMI433" s="230"/>
      <c r="WMJ433" s="230"/>
      <c r="WMK433" s="230"/>
      <c r="WML433" s="230"/>
      <c r="WMM433" s="230"/>
      <c r="WMN433" s="230"/>
      <c r="WMO433" s="230"/>
      <c r="WMP433" s="230"/>
      <c r="WMQ433" s="230"/>
      <c r="WMR433" s="230"/>
      <c r="WMS433" s="230"/>
      <c r="WMT433" s="230"/>
      <c r="WMU433" s="230"/>
      <c r="WMV433" s="230"/>
      <c r="WMW433" s="230"/>
      <c r="WMX433" s="230"/>
      <c r="WMY433" s="230"/>
      <c r="WMZ433" s="230"/>
      <c r="WNA433" s="230"/>
      <c r="WNB433" s="230"/>
      <c r="WNC433" s="230"/>
      <c r="WND433" s="230"/>
      <c r="WNE433" s="230"/>
      <c r="WNF433" s="230"/>
      <c r="WNG433" s="230"/>
      <c r="WNH433" s="230"/>
      <c r="WNI433" s="230"/>
      <c r="WNJ433" s="230"/>
      <c r="WNK433" s="230"/>
      <c r="WNL433" s="230"/>
      <c r="WNM433" s="230"/>
      <c r="WNN433" s="230"/>
      <c r="WNO433" s="230"/>
      <c r="WNP433" s="230"/>
      <c r="WNQ433" s="230"/>
      <c r="WNR433" s="230"/>
      <c r="WNS433" s="230"/>
      <c r="WNT433" s="230"/>
      <c r="WNU433" s="230"/>
      <c r="WNV433" s="230"/>
      <c r="WNW433" s="230"/>
      <c r="WNX433" s="230"/>
      <c r="WNY433" s="230"/>
      <c r="WNZ433" s="230"/>
      <c r="WOA433" s="230"/>
      <c r="WOB433" s="230"/>
      <c r="WOC433" s="230"/>
      <c r="WOD433" s="230"/>
      <c r="WOE433" s="230"/>
      <c r="WOF433" s="230"/>
      <c r="WOG433" s="230"/>
      <c r="WOH433" s="230"/>
      <c r="WOI433" s="230"/>
      <c r="WOJ433" s="230"/>
      <c r="WOK433" s="230"/>
      <c r="WOL433" s="230"/>
      <c r="WOM433" s="230"/>
      <c r="WON433" s="230"/>
      <c r="WOO433" s="230"/>
      <c r="WOP433" s="230"/>
      <c r="WOQ433" s="230"/>
      <c r="WOR433" s="230"/>
      <c r="WOS433" s="230"/>
      <c r="WOT433" s="230"/>
      <c r="WOU433" s="230"/>
      <c r="WOV433" s="230"/>
      <c r="WOW433" s="230"/>
      <c r="WOX433" s="230"/>
      <c r="WOY433" s="230"/>
      <c r="WOZ433" s="230"/>
      <c r="WPA433" s="230"/>
      <c r="WPB433" s="230"/>
      <c r="WPC433" s="230"/>
      <c r="WPD433" s="230"/>
      <c r="WPE433" s="230"/>
      <c r="WPF433" s="230"/>
      <c r="WPG433" s="230"/>
      <c r="WPH433" s="230"/>
      <c r="WPI433" s="230"/>
      <c r="WPJ433" s="230"/>
      <c r="WPK433" s="230"/>
      <c r="WPL433" s="230"/>
      <c r="WPM433" s="230"/>
      <c r="WPN433" s="230"/>
      <c r="WPO433" s="230"/>
      <c r="WPP433" s="230"/>
      <c r="WPQ433" s="230"/>
      <c r="WPR433" s="230"/>
      <c r="WPS433" s="230"/>
      <c r="WPT433" s="230"/>
      <c r="WPU433" s="230"/>
      <c r="WPV433" s="230"/>
      <c r="WPW433" s="230"/>
      <c r="WPX433" s="230"/>
      <c r="WPY433" s="230"/>
      <c r="WPZ433" s="230"/>
      <c r="WQA433" s="230"/>
      <c r="WQB433" s="230"/>
      <c r="WQC433" s="230"/>
      <c r="WQD433" s="230"/>
      <c r="WQE433" s="230"/>
      <c r="WQF433" s="230"/>
      <c r="WQG433" s="230"/>
      <c r="WQH433" s="230"/>
      <c r="WQI433" s="230"/>
      <c r="WQJ433" s="230"/>
      <c r="WQK433" s="230"/>
      <c r="WQL433" s="230"/>
      <c r="WQM433" s="230"/>
      <c r="WQN433" s="230"/>
      <c r="WQO433" s="230"/>
      <c r="WQP433" s="230"/>
      <c r="WQQ433" s="230"/>
      <c r="WQR433" s="230"/>
      <c r="WQS433" s="230"/>
      <c r="WQT433" s="230"/>
      <c r="WQU433" s="230"/>
      <c r="WQV433" s="230"/>
      <c r="WQW433" s="230"/>
      <c r="WQX433" s="230"/>
      <c r="WQY433" s="230"/>
      <c r="WQZ433" s="230"/>
      <c r="WRA433" s="230"/>
      <c r="WRB433" s="230"/>
      <c r="WRC433" s="230"/>
      <c r="WRD433" s="230"/>
      <c r="WRE433" s="230"/>
      <c r="WRF433" s="230"/>
      <c r="WRG433" s="230"/>
      <c r="WRH433" s="230"/>
      <c r="WRI433" s="230"/>
      <c r="WRJ433" s="230"/>
      <c r="WRK433" s="230"/>
      <c r="WRL433" s="230"/>
      <c r="WRM433" s="230"/>
      <c r="WRN433" s="230"/>
      <c r="WRO433" s="230"/>
      <c r="WRP433" s="230"/>
      <c r="WRQ433" s="230"/>
      <c r="WRR433" s="230"/>
      <c r="WRS433" s="230"/>
      <c r="WRT433" s="230"/>
      <c r="WRU433" s="230"/>
      <c r="WRV433" s="230"/>
      <c r="WRW433" s="230"/>
      <c r="WRX433" s="230"/>
      <c r="WRY433" s="230"/>
      <c r="WRZ433" s="230"/>
      <c r="WSA433" s="230"/>
      <c r="WSB433" s="230"/>
      <c r="WSC433" s="230"/>
      <c r="WSD433" s="230"/>
      <c r="WSE433" s="230"/>
      <c r="WSF433" s="230"/>
      <c r="WSG433" s="230"/>
      <c r="WSH433" s="230"/>
      <c r="WSI433" s="230"/>
      <c r="WSJ433" s="230"/>
      <c r="WSK433" s="230"/>
      <c r="WSL433" s="230"/>
      <c r="WSM433" s="230"/>
      <c r="WSN433" s="230"/>
      <c r="WSO433" s="230"/>
      <c r="WSP433" s="230"/>
      <c r="WSQ433" s="230"/>
      <c r="WSR433" s="230"/>
      <c r="WSS433" s="230"/>
      <c r="WST433" s="230"/>
      <c r="WSU433" s="230"/>
      <c r="WSV433" s="230"/>
      <c r="WSW433" s="230"/>
      <c r="WSX433" s="230"/>
      <c r="WSY433" s="230"/>
      <c r="WSZ433" s="230"/>
      <c r="WTA433" s="230"/>
      <c r="WTB433" s="230"/>
      <c r="WTC433" s="230"/>
      <c r="WTD433" s="230"/>
      <c r="WTE433" s="230"/>
      <c r="WTF433" s="230"/>
      <c r="WTG433" s="230"/>
      <c r="WTH433" s="230"/>
      <c r="WTI433" s="230"/>
      <c r="WTJ433" s="230"/>
      <c r="WTK433" s="230"/>
      <c r="WTL433" s="230"/>
      <c r="WTM433" s="230"/>
      <c r="WTN433" s="230"/>
      <c r="WTO433" s="230"/>
      <c r="WTP433" s="230"/>
      <c r="WTQ433" s="230"/>
      <c r="WTR433" s="230"/>
      <c r="WTS433" s="230"/>
      <c r="WTT433" s="230"/>
      <c r="WTU433" s="230"/>
      <c r="WTV433" s="230"/>
      <c r="WTW433" s="230"/>
      <c r="WTX433" s="230"/>
      <c r="WTY433" s="230"/>
      <c r="WTZ433" s="230"/>
      <c r="WUA433" s="230"/>
      <c r="WUB433" s="230"/>
      <c r="WUC433" s="230"/>
      <c r="WUD433" s="230"/>
      <c r="WUE433" s="230"/>
      <c r="WUF433" s="230"/>
      <c r="WUG433" s="230"/>
      <c r="WUH433" s="230"/>
      <c r="WUI433" s="230"/>
      <c r="WUJ433" s="230"/>
      <c r="WUK433" s="230"/>
      <c r="WUL433" s="230"/>
      <c r="WUM433" s="230"/>
      <c r="WUN433" s="230"/>
      <c r="WUO433" s="230"/>
      <c r="WUP433" s="230"/>
      <c r="WUQ433" s="230"/>
      <c r="WUR433" s="230"/>
      <c r="WUS433" s="230"/>
      <c r="WUT433" s="230"/>
      <c r="WUU433" s="230"/>
      <c r="WUV433" s="230"/>
      <c r="WUW433" s="230"/>
      <c r="WUX433" s="230"/>
      <c r="WUY433" s="230"/>
      <c r="WUZ433" s="230"/>
      <c r="WVA433" s="230"/>
      <c r="WVB433" s="230"/>
      <c r="WVC433" s="230"/>
      <c r="WVD433" s="230"/>
      <c r="WVE433" s="230"/>
      <c r="WVF433" s="230"/>
      <c r="WVG433" s="230"/>
      <c r="WVH433" s="230"/>
      <c r="WVI433" s="230"/>
      <c r="WVJ433" s="230"/>
      <c r="WVK433" s="230"/>
      <c r="WVL433" s="230"/>
      <c r="WVM433" s="230"/>
      <c r="WVN433" s="230"/>
      <c r="WVO433" s="230"/>
      <c r="WVP433" s="230"/>
      <c r="WVQ433" s="230"/>
      <c r="WVR433" s="230"/>
      <c r="WVS433" s="230"/>
      <c r="WVT433" s="230"/>
      <c r="WVU433" s="230"/>
      <c r="WVV433" s="230"/>
      <c r="WVW433" s="230"/>
      <c r="WVX433" s="230"/>
      <c r="WVY433" s="230"/>
      <c r="WVZ433" s="230"/>
      <c r="WWA433" s="230"/>
      <c r="WWB433" s="230"/>
      <c r="WWC433" s="230"/>
      <c r="WWD433" s="230"/>
      <c r="WWE433" s="230"/>
      <c r="WWF433" s="230"/>
      <c r="WWG433" s="230"/>
      <c r="WWH433" s="230"/>
      <c r="WWI433" s="230"/>
      <c r="WWJ433" s="230"/>
      <c r="WWK433" s="230"/>
      <c r="WWL433" s="230"/>
      <c r="WWM433" s="230"/>
      <c r="WWN433" s="230"/>
      <c r="WWO433" s="230"/>
      <c r="WWP433" s="230"/>
      <c r="WWQ433" s="230"/>
      <c r="WWR433" s="230"/>
      <c r="WWS433" s="230"/>
      <c r="WWT433" s="230"/>
      <c r="WWU433" s="230"/>
      <c r="WWV433" s="230"/>
      <c r="WWW433" s="230"/>
      <c r="WWX433" s="230"/>
      <c r="WWY433" s="230"/>
      <c r="WWZ433" s="230"/>
      <c r="WXA433" s="230"/>
      <c r="WXB433" s="230"/>
      <c r="WXC433" s="230"/>
      <c r="WXD433" s="230"/>
      <c r="WXE433" s="230"/>
      <c r="WXF433" s="230"/>
      <c r="WXG433" s="230"/>
      <c r="WXH433" s="230"/>
      <c r="WXI433" s="230"/>
      <c r="WXJ433" s="230"/>
      <c r="WXK433" s="230"/>
      <c r="WXL433" s="230"/>
      <c r="WXM433" s="230"/>
      <c r="WXN433" s="230"/>
      <c r="WXO433" s="230"/>
      <c r="WXP433" s="230"/>
      <c r="WXQ433" s="230"/>
      <c r="WXR433" s="230"/>
      <c r="WXS433" s="230"/>
      <c r="WXT433" s="230"/>
      <c r="WXU433" s="230"/>
      <c r="WXV433" s="230"/>
      <c r="WXW433" s="230"/>
      <c r="WXX433" s="230"/>
      <c r="WXY433" s="230"/>
      <c r="WXZ433" s="230"/>
      <c r="WYA433" s="230"/>
      <c r="WYB433" s="230"/>
      <c r="WYC433" s="230"/>
      <c r="WYD433" s="230"/>
      <c r="WYE433" s="230"/>
      <c r="WYF433" s="230"/>
      <c r="WYG433" s="230"/>
      <c r="WYH433" s="230"/>
      <c r="WYI433" s="230"/>
      <c r="WYJ433" s="230"/>
      <c r="WYK433" s="230"/>
      <c r="WYL433" s="230"/>
      <c r="WYM433" s="230"/>
      <c r="WYN433" s="230"/>
      <c r="WYO433" s="230"/>
      <c r="WYP433" s="230"/>
      <c r="WYQ433" s="230"/>
      <c r="WYR433" s="230"/>
      <c r="WYS433" s="230"/>
      <c r="WYT433" s="230"/>
      <c r="WYU433" s="230"/>
      <c r="WYV433" s="230"/>
      <c r="WYW433" s="230"/>
      <c r="WYX433" s="230"/>
      <c r="WYY433" s="230"/>
      <c r="WYZ433" s="230"/>
      <c r="WZA433" s="230"/>
      <c r="WZB433" s="230"/>
      <c r="WZC433" s="230"/>
      <c r="WZD433" s="230"/>
      <c r="WZE433" s="230"/>
      <c r="WZF433" s="230"/>
      <c r="WZG433" s="230"/>
      <c r="WZH433" s="230"/>
      <c r="WZI433" s="230"/>
      <c r="WZJ433" s="230"/>
      <c r="WZK433" s="230"/>
      <c r="WZL433" s="230"/>
      <c r="WZM433" s="230"/>
      <c r="WZN433" s="230"/>
      <c r="WZO433" s="230"/>
      <c r="WZP433" s="230"/>
      <c r="WZQ433" s="230"/>
      <c r="WZR433" s="230"/>
      <c r="WZS433" s="230"/>
      <c r="WZT433" s="230"/>
      <c r="WZU433" s="230"/>
      <c r="WZV433" s="230"/>
      <c r="WZW433" s="230"/>
      <c r="WZX433" s="230"/>
      <c r="WZY433" s="230"/>
      <c r="WZZ433" s="230"/>
      <c r="XAA433" s="230"/>
      <c r="XAB433" s="230"/>
      <c r="XAC433" s="230"/>
      <c r="XAD433" s="230"/>
      <c r="XAE433" s="230"/>
      <c r="XAF433" s="230"/>
      <c r="XAG433" s="230"/>
      <c r="XAH433" s="230"/>
      <c r="XAI433" s="230"/>
      <c r="XAJ433" s="230"/>
      <c r="XAK433" s="230"/>
      <c r="XAL433" s="230"/>
      <c r="XAM433" s="230"/>
      <c r="XAN433" s="230"/>
      <c r="XAO433" s="230"/>
      <c r="XAP433" s="230"/>
      <c r="XAQ433" s="230"/>
      <c r="XAR433" s="230"/>
      <c r="XAS433" s="230"/>
      <c r="XAT433" s="230"/>
      <c r="XAU433" s="230"/>
      <c r="XAV433" s="230"/>
      <c r="XAW433" s="230"/>
      <c r="XAX433" s="230"/>
      <c r="XAY433" s="230"/>
      <c r="XAZ433" s="230"/>
      <c r="XBA433" s="230"/>
      <c r="XBB433" s="230"/>
      <c r="XBC433" s="230"/>
      <c r="XBD433" s="230"/>
      <c r="XBE433" s="230"/>
      <c r="XBF433" s="230"/>
      <c r="XBG433" s="230"/>
      <c r="XBH433" s="230"/>
      <c r="XBI433" s="230"/>
      <c r="XBJ433" s="230"/>
      <c r="XBK433" s="230"/>
      <c r="XBL433" s="230"/>
      <c r="XBM433" s="230"/>
      <c r="XBN433" s="230"/>
      <c r="XBO433" s="230"/>
      <c r="XBP433" s="230"/>
      <c r="XBQ433" s="230"/>
      <c r="XBR433" s="230"/>
      <c r="XBS433" s="230"/>
      <c r="XBT433" s="230"/>
      <c r="XBU433" s="230"/>
      <c r="XBV433" s="230"/>
      <c r="XBW433" s="230"/>
      <c r="XBX433" s="230"/>
      <c r="XBY433" s="230"/>
      <c r="XBZ433" s="230"/>
      <c r="XCA433" s="230"/>
      <c r="XCB433" s="230"/>
      <c r="XCC433" s="230"/>
      <c r="XCD433" s="230"/>
      <c r="XCE433" s="230"/>
      <c r="XCF433" s="230"/>
      <c r="XCG433" s="230"/>
      <c r="XCH433" s="230"/>
      <c r="XCI433" s="230"/>
      <c r="XCJ433" s="230"/>
      <c r="XCK433" s="230"/>
      <c r="XCL433" s="230"/>
      <c r="XCM433" s="230"/>
      <c r="XCN433" s="230"/>
      <c r="XCO433" s="230"/>
      <c r="XCP433" s="230"/>
      <c r="XCQ433" s="230"/>
      <c r="XCR433" s="230"/>
      <c r="XCS433" s="230"/>
      <c r="XCT433" s="230"/>
      <c r="XCU433" s="230"/>
      <c r="XCV433" s="230"/>
      <c r="XCW433" s="230"/>
      <c r="XCX433" s="230"/>
      <c r="XCY433" s="230"/>
      <c r="XCZ433" s="230"/>
      <c r="XDA433" s="230"/>
      <c r="XDB433" s="230"/>
      <c r="XDC433" s="230"/>
      <c r="XDD433" s="230"/>
      <c r="XDE433" s="230"/>
      <c r="XDF433" s="230"/>
      <c r="XDG433" s="230"/>
      <c r="XDH433" s="230"/>
      <c r="XDI433" s="230"/>
      <c r="XDJ433" s="230"/>
      <c r="XDK433" s="230"/>
      <c r="XDL433" s="230"/>
      <c r="XDM433" s="230"/>
      <c r="XDN433" s="230"/>
      <c r="XDO433" s="230"/>
      <c r="XDP433" s="230"/>
      <c r="XDQ433" s="230"/>
      <c r="XDR433" s="230"/>
      <c r="XDS433" s="230"/>
      <c r="XDT433" s="230"/>
      <c r="XDU433" s="230"/>
      <c r="XDV433" s="230"/>
      <c r="XDW433" s="230"/>
      <c r="XDX433" s="230"/>
      <c r="XDY433" s="230"/>
      <c r="XDZ433" s="230"/>
      <c r="XEA433" s="230"/>
      <c r="XEB433" s="230"/>
      <c r="XEC433" s="230"/>
      <c r="XED433" s="230"/>
      <c r="XEE433" s="230"/>
      <c r="XEF433" s="230"/>
      <c r="XEG433" s="230"/>
      <c r="XEH433" s="230"/>
      <c r="XEI433" s="230"/>
      <c r="XEJ433" s="230"/>
      <c r="XEK433" s="230"/>
      <c r="XEL433" s="230"/>
      <c r="XEM433" s="230"/>
      <c r="XEN433" s="230"/>
      <c r="XEO433" s="230"/>
      <c r="XEP433" s="230"/>
      <c r="XEQ433" s="230"/>
      <c r="XER433" s="230"/>
      <c r="XES433" s="230"/>
      <c r="XET433" s="230"/>
      <c r="XEU433" s="230"/>
      <c r="XEV433" s="230"/>
      <c r="XEW433" s="230"/>
      <c r="XEX433" s="230"/>
      <c r="XEY433" s="230"/>
      <c r="XEZ433" s="230"/>
      <c r="XFA433" s="230"/>
      <c r="XFB433" s="230"/>
      <c r="XFC433" s="230"/>
      <c r="XFD433" s="230"/>
    </row>
    <row r="434" spans="1:16384" s="308" customFormat="1">
      <c r="A434" s="308" t="s">
        <v>2327</v>
      </c>
      <c r="B434" s="308" t="s">
        <v>2476</v>
      </c>
      <c r="C434" s="308" t="s">
        <v>174</v>
      </c>
      <c r="D434" s="308" t="s">
        <v>2477</v>
      </c>
      <c r="E434" s="571">
        <v>127500</v>
      </c>
      <c r="F434" s="572"/>
      <c r="G434" s="572"/>
      <c r="H434" s="572"/>
      <c r="I434" s="573"/>
      <c r="J434" s="573"/>
      <c r="K434" s="573"/>
      <c r="L434" s="573"/>
      <c r="M434" s="573"/>
      <c r="N434" s="573"/>
      <c r="O434" s="573"/>
      <c r="P434" s="573"/>
      <c r="Q434" s="573"/>
      <c r="R434" s="573"/>
      <c r="S434" s="573"/>
      <c r="T434" s="573"/>
      <c r="U434" s="573"/>
      <c r="V434" s="573"/>
      <c r="W434" s="573"/>
      <c r="X434" s="573"/>
      <c r="Y434" s="573"/>
      <c r="Z434" s="573"/>
      <c r="AA434" s="573"/>
      <c r="AB434" s="573"/>
      <c r="AC434" s="573"/>
      <c r="AD434" s="573"/>
      <c r="AE434" s="573"/>
      <c r="AF434" s="573"/>
      <c r="AG434" s="573"/>
      <c r="AH434" s="573"/>
      <c r="AI434" s="573"/>
      <c r="AJ434" s="573"/>
      <c r="AK434" s="573"/>
      <c r="AL434" s="573"/>
      <c r="AM434" s="573"/>
      <c r="AN434" s="573"/>
      <c r="AO434" s="573"/>
      <c r="AP434" s="573"/>
      <c r="AQ434" s="573"/>
      <c r="AR434" s="573"/>
      <c r="AS434" s="573"/>
      <c r="AT434" s="573"/>
      <c r="AU434" s="573"/>
      <c r="AV434" s="573"/>
      <c r="AW434" s="573"/>
      <c r="AX434" s="573"/>
      <c r="AY434" s="573"/>
      <c r="AZ434" s="573"/>
      <c r="BA434" s="573"/>
      <c r="BB434" s="573"/>
      <c r="BC434" s="573"/>
      <c r="BD434" s="573"/>
      <c r="BE434" s="573"/>
      <c r="BF434" s="573"/>
      <c r="BG434" s="573"/>
      <c r="BH434" s="573"/>
      <c r="BI434" s="573"/>
      <c r="BJ434" s="573"/>
      <c r="BK434" s="573"/>
      <c r="BL434" s="573"/>
      <c r="BM434" s="573"/>
      <c r="BN434" s="573"/>
      <c r="BO434" s="573"/>
      <c r="BP434" s="573"/>
      <c r="BQ434" s="573"/>
      <c r="BR434" s="573"/>
      <c r="BS434" s="573"/>
      <c r="BT434" s="573"/>
      <c r="BU434" s="573"/>
      <c r="BV434" s="573"/>
      <c r="BW434" s="573"/>
      <c r="BX434" s="573"/>
      <c r="BY434" s="573"/>
      <c r="BZ434" s="573"/>
      <c r="CA434" s="573"/>
      <c r="CB434" s="573"/>
      <c r="CC434" s="573"/>
      <c r="CD434" s="573"/>
      <c r="CE434" s="573"/>
      <c r="CF434" s="573"/>
      <c r="CG434" s="573"/>
      <c r="CH434" s="573"/>
      <c r="CI434" s="573"/>
      <c r="CJ434" s="573"/>
      <c r="CK434" s="573"/>
      <c r="CL434" s="573"/>
      <c r="CM434" s="573"/>
      <c r="CN434" s="573"/>
      <c r="CO434" s="573"/>
      <c r="CP434" s="573"/>
      <c r="CQ434" s="573"/>
      <c r="CR434" s="573"/>
      <c r="CS434" s="573"/>
      <c r="CT434" s="573"/>
      <c r="CU434" s="573"/>
      <c r="CV434" s="573"/>
      <c r="CW434" s="573"/>
      <c r="CX434" s="573"/>
      <c r="CY434" s="573"/>
      <c r="CZ434" s="573"/>
      <c r="DA434" s="573"/>
      <c r="DB434" s="573"/>
      <c r="DC434" s="573"/>
      <c r="DD434" s="573"/>
      <c r="DE434" s="573"/>
      <c r="DF434" s="573"/>
      <c r="DG434" s="573"/>
      <c r="DH434" s="573"/>
      <c r="DI434" s="573"/>
      <c r="DJ434" s="573"/>
      <c r="DK434" s="573"/>
      <c r="DL434" s="573"/>
      <c r="DM434" s="573"/>
      <c r="DN434" s="573"/>
      <c r="DO434" s="573"/>
      <c r="DP434" s="573"/>
      <c r="DQ434" s="573"/>
      <c r="DR434" s="573"/>
      <c r="DS434" s="573"/>
      <c r="DT434" s="573"/>
      <c r="DU434" s="573"/>
      <c r="DV434" s="573"/>
      <c r="DW434" s="573"/>
      <c r="DX434" s="573"/>
      <c r="DY434" s="573"/>
      <c r="DZ434" s="573"/>
      <c r="EA434" s="573"/>
      <c r="EB434" s="573"/>
      <c r="EC434" s="573"/>
      <c r="ED434" s="573"/>
      <c r="EE434" s="573"/>
      <c r="EF434" s="573"/>
      <c r="EG434" s="573"/>
      <c r="EH434" s="573"/>
      <c r="EI434" s="573"/>
      <c r="EJ434" s="573"/>
      <c r="EK434" s="573"/>
      <c r="EL434" s="573"/>
      <c r="EM434" s="573"/>
      <c r="EN434" s="573"/>
      <c r="EO434" s="573"/>
      <c r="EP434" s="573"/>
      <c r="EQ434" s="573"/>
      <c r="ER434" s="573"/>
      <c r="ES434" s="573"/>
      <c r="ET434" s="573"/>
      <c r="EU434" s="573"/>
      <c r="EV434" s="573"/>
      <c r="EW434" s="573"/>
      <c r="EX434" s="573"/>
      <c r="EY434" s="573"/>
      <c r="EZ434" s="573"/>
      <c r="FA434" s="573"/>
      <c r="FB434" s="573"/>
      <c r="FC434" s="573"/>
      <c r="FD434" s="573"/>
      <c r="FE434" s="573"/>
      <c r="FF434" s="573"/>
      <c r="FG434" s="573"/>
      <c r="FH434" s="573"/>
      <c r="FI434" s="573"/>
      <c r="FJ434" s="573"/>
      <c r="FK434" s="573"/>
      <c r="FL434" s="573"/>
      <c r="FM434" s="573"/>
      <c r="FN434" s="573"/>
      <c r="FO434" s="573"/>
      <c r="FP434" s="573"/>
      <c r="FQ434" s="573"/>
      <c r="FR434" s="573"/>
      <c r="FS434" s="573"/>
      <c r="FT434" s="573"/>
      <c r="FU434" s="573"/>
      <c r="FV434" s="573"/>
      <c r="FW434" s="573"/>
      <c r="FX434" s="573"/>
      <c r="FY434" s="573"/>
      <c r="FZ434" s="573"/>
      <c r="GA434" s="573"/>
      <c r="GB434" s="573"/>
      <c r="GC434" s="573"/>
      <c r="GD434" s="573"/>
      <c r="GE434" s="573"/>
      <c r="GF434" s="573"/>
      <c r="GG434" s="573"/>
      <c r="GH434" s="573"/>
      <c r="GI434" s="573"/>
      <c r="GJ434" s="573"/>
      <c r="GK434" s="573"/>
      <c r="GL434" s="573"/>
      <c r="GM434" s="573"/>
      <c r="GN434" s="573"/>
      <c r="GO434" s="573"/>
      <c r="GP434" s="573"/>
      <c r="GQ434" s="573"/>
      <c r="GR434" s="573"/>
      <c r="GS434" s="573"/>
      <c r="GT434" s="573"/>
      <c r="GU434" s="573"/>
      <c r="GV434" s="573"/>
      <c r="GW434" s="573"/>
      <c r="GX434" s="573"/>
      <c r="GY434" s="573"/>
      <c r="GZ434" s="573"/>
      <c r="HA434" s="573"/>
      <c r="HB434" s="573"/>
      <c r="HC434" s="573"/>
      <c r="HD434" s="573"/>
      <c r="HE434" s="573"/>
      <c r="HF434" s="573"/>
      <c r="HG434" s="573"/>
      <c r="HH434" s="573"/>
      <c r="HI434" s="573"/>
      <c r="HJ434" s="573"/>
      <c r="HK434" s="573"/>
      <c r="HL434" s="573"/>
      <c r="HM434" s="573"/>
      <c r="HN434" s="573"/>
      <c r="HO434" s="573"/>
      <c r="HP434" s="573"/>
      <c r="HQ434" s="573"/>
      <c r="HR434" s="573"/>
      <c r="HS434" s="573"/>
      <c r="HT434" s="573"/>
      <c r="HU434" s="573"/>
      <c r="HV434" s="573"/>
      <c r="HW434" s="573"/>
      <c r="HX434" s="573"/>
      <c r="HY434" s="573"/>
      <c r="HZ434" s="573"/>
      <c r="IA434" s="573"/>
      <c r="IB434" s="573"/>
      <c r="IC434" s="573"/>
      <c r="ID434" s="573"/>
      <c r="IE434" s="573"/>
      <c r="IF434" s="573"/>
      <c r="IG434" s="573"/>
      <c r="IH434" s="573"/>
      <c r="II434" s="573"/>
      <c r="IJ434" s="573"/>
      <c r="IK434" s="573"/>
      <c r="IL434" s="573"/>
      <c r="IM434" s="573"/>
      <c r="IN434" s="573"/>
      <c r="IO434" s="573"/>
      <c r="IP434" s="573"/>
      <c r="IQ434" s="573"/>
      <c r="IR434" s="573"/>
      <c r="IS434" s="573"/>
      <c r="IT434" s="573"/>
      <c r="IU434" s="573"/>
      <c r="IV434" s="573"/>
      <c r="IW434" s="573"/>
      <c r="IX434" s="573"/>
      <c r="IY434" s="573"/>
      <c r="IZ434" s="573"/>
      <c r="JA434" s="573"/>
      <c r="JB434" s="573"/>
      <c r="JC434" s="573"/>
      <c r="JD434" s="573"/>
      <c r="JE434" s="573"/>
      <c r="JF434" s="573"/>
      <c r="JG434" s="573"/>
      <c r="JH434" s="573"/>
      <c r="JI434" s="573"/>
      <c r="JJ434" s="573"/>
      <c r="JK434" s="573"/>
      <c r="JL434" s="573"/>
      <c r="JM434" s="573"/>
      <c r="JN434" s="573"/>
      <c r="JO434" s="573"/>
      <c r="JP434" s="573"/>
      <c r="JQ434" s="573"/>
      <c r="JR434" s="573"/>
      <c r="JS434" s="573"/>
      <c r="JT434" s="573"/>
      <c r="JU434" s="573"/>
      <c r="JV434" s="573"/>
      <c r="JW434" s="573"/>
      <c r="JX434" s="573"/>
      <c r="JY434" s="573"/>
      <c r="JZ434" s="573"/>
      <c r="KA434" s="573"/>
      <c r="KB434" s="573"/>
      <c r="KC434" s="573"/>
      <c r="KD434" s="573"/>
      <c r="KE434" s="573"/>
      <c r="KF434" s="573"/>
      <c r="KG434" s="573"/>
      <c r="KH434" s="573"/>
      <c r="KI434" s="573"/>
      <c r="KJ434" s="573"/>
      <c r="KK434" s="573"/>
      <c r="KL434" s="573"/>
      <c r="KM434" s="573"/>
      <c r="KN434" s="573"/>
      <c r="KO434" s="573"/>
      <c r="KP434" s="573"/>
      <c r="KQ434" s="573"/>
      <c r="KR434" s="573"/>
      <c r="KS434" s="573"/>
      <c r="KT434" s="573"/>
      <c r="KU434" s="573"/>
      <c r="KV434" s="573"/>
      <c r="KW434" s="573"/>
      <c r="KX434" s="573"/>
      <c r="KY434" s="573"/>
      <c r="KZ434" s="573"/>
      <c r="LA434" s="573"/>
      <c r="LB434" s="573"/>
      <c r="LC434" s="573"/>
      <c r="LD434" s="573"/>
      <c r="LE434" s="573"/>
      <c r="LF434" s="573"/>
      <c r="LG434" s="573"/>
      <c r="LH434" s="573"/>
      <c r="LI434" s="573"/>
      <c r="LJ434" s="573"/>
      <c r="LK434" s="573"/>
      <c r="LL434" s="573"/>
      <c r="LM434" s="573"/>
      <c r="LN434" s="573"/>
      <c r="LO434" s="573"/>
      <c r="LP434" s="573"/>
      <c r="LQ434" s="573"/>
      <c r="LR434" s="573"/>
      <c r="LS434" s="573"/>
      <c r="LT434" s="573"/>
      <c r="LU434" s="573"/>
      <c r="LV434" s="573"/>
      <c r="LW434" s="573"/>
      <c r="LX434" s="573"/>
      <c r="LY434" s="573"/>
      <c r="LZ434" s="573"/>
      <c r="MA434" s="573"/>
      <c r="MB434" s="573"/>
      <c r="MC434" s="573"/>
      <c r="MD434" s="573"/>
      <c r="ME434" s="573"/>
      <c r="MF434" s="573"/>
      <c r="MG434" s="573"/>
      <c r="MH434" s="573"/>
      <c r="MI434" s="573"/>
      <c r="MJ434" s="573"/>
      <c r="MK434" s="573"/>
      <c r="ML434" s="573"/>
      <c r="MM434" s="573"/>
      <c r="MN434" s="573"/>
      <c r="MO434" s="573"/>
      <c r="MP434" s="573"/>
      <c r="MQ434" s="573"/>
      <c r="MR434" s="573"/>
      <c r="MS434" s="573"/>
      <c r="MT434" s="573"/>
      <c r="MU434" s="573"/>
      <c r="MV434" s="573"/>
      <c r="MW434" s="573"/>
      <c r="MX434" s="573"/>
      <c r="MY434" s="573"/>
      <c r="MZ434" s="573"/>
      <c r="NA434" s="573"/>
      <c r="NB434" s="573"/>
      <c r="NC434" s="573"/>
      <c r="ND434" s="573"/>
      <c r="NE434" s="573"/>
      <c r="NF434" s="573"/>
      <c r="NG434" s="573"/>
      <c r="NH434" s="573"/>
      <c r="NI434" s="573"/>
      <c r="NJ434" s="573"/>
      <c r="NK434" s="573"/>
      <c r="NL434" s="573"/>
      <c r="NM434" s="573"/>
      <c r="NN434" s="573"/>
      <c r="NO434" s="573"/>
      <c r="NP434" s="573"/>
      <c r="NQ434" s="573"/>
      <c r="NR434" s="573"/>
      <c r="NS434" s="573"/>
      <c r="NT434" s="573"/>
      <c r="NU434" s="573"/>
      <c r="NV434" s="573"/>
      <c r="NW434" s="573"/>
      <c r="NX434" s="573"/>
      <c r="NY434" s="573"/>
      <c r="NZ434" s="573"/>
      <c r="OA434" s="573"/>
      <c r="OB434" s="573"/>
      <c r="OC434" s="573"/>
      <c r="OD434" s="573"/>
      <c r="OE434" s="573"/>
      <c r="OF434" s="573"/>
      <c r="OG434" s="573"/>
      <c r="OH434" s="573"/>
      <c r="OI434" s="573"/>
      <c r="OJ434" s="573"/>
      <c r="OK434" s="573"/>
      <c r="OL434" s="573"/>
      <c r="OM434" s="573"/>
      <c r="ON434" s="573"/>
      <c r="OO434" s="573"/>
      <c r="OP434" s="573"/>
      <c r="OQ434" s="573"/>
      <c r="OR434" s="573"/>
      <c r="OS434" s="573"/>
      <c r="OT434" s="573"/>
      <c r="OU434" s="573"/>
      <c r="OV434" s="573"/>
      <c r="OW434" s="573"/>
      <c r="OX434" s="573"/>
      <c r="OY434" s="573"/>
      <c r="OZ434" s="573"/>
      <c r="PA434" s="573"/>
      <c r="PB434" s="573"/>
      <c r="PC434" s="573"/>
      <c r="PD434" s="573"/>
      <c r="PE434" s="573"/>
      <c r="PF434" s="573"/>
      <c r="PG434" s="573"/>
      <c r="PH434" s="573"/>
      <c r="PI434" s="573"/>
      <c r="PJ434" s="573"/>
      <c r="PK434" s="573"/>
      <c r="PL434" s="573"/>
      <c r="PM434" s="573"/>
      <c r="PN434" s="573"/>
      <c r="PO434" s="573"/>
      <c r="PP434" s="573"/>
      <c r="PQ434" s="573"/>
      <c r="PR434" s="573"/>
      <c r="PS434" s="573"/>
      <c r="PT434" s="573"/>
      <c r="PU434" s="573"/>
      <c r="PV434" s="573"/>
      <c r="PW434" s="573"/>
      <c r="PX434" s="573"/>
      <c r="PY434" s="573"/>
      <c r="PZ434" s="573"/>
      <c r="QA434" s="573"/>
      <c r="QB434" s="573"/>
      <c r="QC434" s="573"/>
      <c r="QD434" s="573"/>
      <c r="QE434" s="573"/>
      <c r="QF434" s="573"/>
      <c r="QG434" s="573"/>
      <c r="QH434" s="573"/>
      <c r="QI434" s="573"/>
      <c r="QJ434" s="573"/>
      <c r="QK434" s="573"/>
      <c r="QL434" s="573"/>
      <c r="QM434" s="573"/>
      <c r="QN434" s="573"/>
      <c r="QO434" s="573"/>
      <c r="QP434" s="573"/>
      <c r="QQ434" s="573"/>
      <c r="QR434" s="573"/>
      <c r="QS434" s="573"/>
      <c r="QT434" s="573"/>
      <c r="QU434" s="573"/>
      <c r="QV434" s="573"/>
      <c r="QW434" s="573"/>
      <c r="QX434" s="573"/>
      <c r="QY434" s="573"/>
      <c r="QZ434" s="573"/>
      <c r="RA434" s="573"/>
      <c r="RB434" s="573"/>
      <c r="RC434" s="573"/>
      <c r="RD434" s="573"/>
      <c r="RE434" s="573"/>
      <c r="RF434" s="573"/>
      <c r="RG434" s="573"/>
      <c r="RH434" s="573"/>
      <c r="RI434" s="573"/>
      <c r="RJ434" s="573"/>
      <c r="RK434" s="573"/>
      <c r="RL434" s="573"/>
      <c r="RM434" s="573"/>
      <c r="RN434" s="573"/>
      <c r="RO434" s="573"/>
      <c r="RP434" s="573"/>
      <c r="RQ434" s="573"/>
      <c r="RR434" s="573"/>
      <c r="RS434" s="573"/>
      <c r="RT434" s="573"/>
      <c r="RU434" s="573"/>
      <c r="RV434" s="573"/>
      <c r="RW434" s="573"/>
      <c r="RX434" s="573"/>
      <c r="RY434" s="573"/>
      <c r="RZ434" s="573"/>
      <c r="SA434" s="573"/>
      <c r="SB434" s="573"/>
      <c r="SC434" s="573"/>
      <c r="SD434" s="573"/>
      <c r="SE434" s="573"/>
      <c r="SF434" s="573"/>
      <c r="SG434" s="573"/>
      <c r="SH434" s="573"/>
      <c r="SI434" s="573"/>
      <c r="SJ434" s="573"/>
      <c r="SK434" s="573"/>
      <c r="SL434" s="573"/>
      <c r="SM434" s="573"/>
      <c r="SN434" s="573"/>
      <c r="SO434" s="573"/>
      <c r="SP434" s="573"/>
      <c r="SQ434" s="573"/>
      <c r="SR434" s="573"/>
      <c r="SS434" s="573"/>
      <c r="ST434" s="573"/>
      <c r="SU434" s="573"/>
      <c r="SV434" s="573"/>
      <c r="SW434" s="573"/>
      <c r="SX434" s="573"/>
      <c r="SY434" s="573"/>
      <c r="SZ434" s="573"/>
      <c r="TA434" s="573"/>
      <c r="TB434" s="573"/>
      <c r="TC434" s="573"/>
      <c r="TD434" s="573"/>
      <c r="TE434" s="573"/>
      <c r="TF434" s="573"/>
      <c r="TG434" s="573"/>
      <c r="TH434" s="573"/>
      <c r="TI434" s="573"/>
      <c r="TJ434" s="573"/>
      <c r="TK434" s="573"/>
      <c r="TL434" s="573"/>
      <c r="TM434" s="573"/>
      <c r="TN434" s="573"/>
      <c r="TO434" s="573"/>
      <c r="TP434" s="573"/>
      <c r="TQ434" s="573"/>
      <c r="TR434" s="573"/>
      <c r="TS434" s="573"/>
      <c r="TT434" s="573"/>
      <c r="TU434" s="573"/>
      <c r="TV434" s="573"/>
      <c r="TW434" s="573"/>
      <c r="TX434" s="573"/>
      <c r="TY434" s="573"/>
      <c r="TZ434" s="573"/>
      <c r="UA434" s="573"/>
      <c r="UB434" s="573"/>
      <c r="UC434" s="573"/>
      <c r="UD434" s="573"/>
      <c r="UE434" s="573"/>
      <c r="UF434" s="573"/>
      <c r="UG434" s="573"/>
      <c r="UH434" s="573"/>
      <c r="UI434" s="573"/>
      <c r="UJ434" s="573"/>
      <c r="UK434" s="573"/>
      <c r="UL434" s="573"/>
      <c r="UM434" s="573"/>
      <c r="UN434" s="573"/>
      <c r="UO434" s="573"/>
      <c r="UP434" s="573"/>
      <c r="UQ434" s="573"/>
      <c r="UR434" s="573"/>
      <c r="US434" s="573"/>
      <c r="UT434" s="573"/>
      <c r="UU434" s="573"/>
      <c r="UV434" s="573"/>
      <c r="UW434" s="573"/>
      <c r="UX434" s="573"/>
      <c r="UY434" s="573"/>
      <c r="UZ434" s="573"/>
      <c r="VA434" s="573"/>
      <c r="VB434" s="573"/>
      <c r="VC434" s="573"/>
      <c r="VD434" s="573"/>
      <c r="VE434" s="573"/>
      <c r="VF434" s="573"/>
      <c r="VG434" s="573"/>
      <c r="VH434" s="573"/>
      <c r="VI434" s="573"/>
      <c r="VJ434" s="573"/>
      <c r="VK434" s="573"/>
      <c r="VL434" s="573"/>
      <c r="VM434" s="573"/>
      <c r="VN434" s="573"/>
      <c r="VO434" s="573"/>
      <c r="VP434" s="573"/>
      <c r="VQ434" s="573"/>
      <c r="VR434" s="573"/>
      <c r="VS434" s="573"/>
      <c r="VT434" s="573"/>
      <c r="VU434" s="573"/>
      <c r="VV434" s="573"/>
      <c r="VW434" s="573"/>
      <c r="VX434" s="573"/>
      <c r="VY434" s="573"/>
      <c r="VZ434" s="573"/>
      <c r="WA434" s="573"/>
      <c r="WB434" s="573"/>
      <c r="WC434" s="573"/>
      <c r="WD434" s="573"/>
      <c r="WE434" s="573"/>
      <c r="WF434" s="573"/>
      <c r="WG434" s="573"/>
      <c r="WH434" s="573"/>
      <c r="WI434" s="573"/>
      <c r="WJ434" s="573"/>
      <c r="WK434" s="573"/>
      <c r="WL434" s="573"/>
      <c r="WM434" s="573"/>
      <c r="WN434" s="573"/>
      <c r="WO434" s="573"/>
      <c r="WP434" s="573"/>
      <c r="WQ434" s="573"/>
      <c r="WR434" s="573"/>
      <c r="WS434" s="573"/>
      <c r="WT434" s="573"/>
      <c r="WU434" s="573"/>
      <c r="WV434" s="573"/>
      <c r="WW434" s="573"/>
      <c r="WX434" s="573"/>
      <c r="WY434" s="573"/>
      <c r="WZ434" s="573"/>
      <c r="XA434" s="573"/>
      <c r="XB434" s="573"/>
      <c r="XC434" s="573"/>
      <c r="XD434" s="573"/>
      <c r="XE434" s="573"/>
      <c r="XF434" s="573"/>
      <c r="XG434" s="573"/>
      <c r="XH434" s="573"/>
      <c r="XI434" s="573"/>
      <c r="XJ434" s="573"/>
      <c r="XK434" s="573"/>
      <c r="XL434" s="573"/>
      <c r="XM434" s="573"/>
      <c r="XN434" s="573"/>
      <c r="XO434" s="573"/>
      <c r="XP434" s="573"/>
      <c r="XQ434" s="573"/>
      <c r="XR434" s="573"/>
      <c r="XS434" s="573"/>
      <c r="XT434" s="573"/>
      <c r="XU434" s="573"/>
      <c r="XV434" s="573"/>
      <c r="XW434" s="573"/>
      <c r="XX434" s="573"/>
      <c r="XY434" s="573"/>
      <c r="XZ434" s="573"/>
      <c r="YA434" s="573"/>
      <c r="YB434" s="573"/>
      <c r="YC434" s="573"/>
      <c r="YD434" s="573"/>
      <c r="YE434" s="573"/>
      <c r="YF434" s="573"/>
      <c r="YG434" s="573"/>
      <c r="YH434" s="573"/>
      <c r="YI434" s="573"/>
      <c r="YJ434" s="573"/>
      <c r="YK434" s="573"/>
      <c r="YL434" s="573"/>
      <c r="YM434" s="573"/>
      <c r="YN434" s="573"/>
      <c r="YO434" s="573"/>
      <c r="YP434" s="573"/>
      <c r="YQ434" s="573"/>
      <c r="YR434" s="573"/>
      <c r="YS434" s="573"/>
      <c r="YT434" s="573"/>
      <c r="YU434" s="573"/>
      <c r="YV434" s="573"/>
      <c r="YW434" s="573"/>
      <c r="YX434" s="573"/>
      <c r="YY434" s="573"/>
      <c r="YZ434" s="573"/>
      <c r="ZA434" s="573"/>
      <c r="ZB434" s="573"/>
      <c r="ZC434" s="573"/>
      <c r="ZD434" s="573"/>
      <c r="ZE434" s="573"/>
      <c r="ZF434" s="573"/>
      <c r="ZG434" s="573"/>
      <c r="ZH434" s="573"/>
      <c r="ZI434" s="573"/>
      <c r="ZJ434" s="573"/>
      <c r="ZK434" s="573"/>
      <c r="ZL434" s="573"/>
      <c r="ZM434" s="573"/>
      <c r="ZN434" s="573"/>
      <c r="ZO434" s="573"/>
      <c r="ZP434" s="573"/>
      <c r="ZQ434" s="573"/>
      <c r="ZR434" s="573"/>
      <c r="ZS434" s="573"/>
      <c r="ZT434" s="573"/>
      <c r="ZU434" s="573"/>
      <c r="ZV434" s="573"/>
      <c r="ZW434" s="573"/>
      <c r="ZX434" s="573"/>
      <c r="ZY434" s="573"/>
      <c r="ZZ434" s="573"/>
      <c r="AAA434" s="573"/>
      <c r="AAB434" s="573"/>
      <c r="AAC434" s="573"/>
      <c r="AAD434" s="573"/>
      <c r="AAE434" s="573"/>
      <c r="AAF434" s="573"/>
      <c r="AAG434" s="573"/>
      <c r="AAH434" s="573"/>
      <c r="AAI434" s="573"/>
      <c r="AAJ434" s="573"/>
      <c r="AAK434" s="573"/>
      <c r="AAL434" s="573"/>
      <c r="AAM434" s="573"/>
      <c r="AAN434" s="573"/>
      <c r="AAO434" s="573"/>
      <c r="AAP434" s="573"/>
      <c r="AAQ434" s="573"/>
      <c r="AAR434" s="573"/>
      <c r="AAS434" s="573"/>
      <c r="AAT434" s="573"/>
      <c r="AAU434" s="573"/>
      <c r="AAV434" s="573"/>
      <c r="AAW434" s="573"/>
      <c r="AAX434" s="573"/>
      <c r="AAY434" s="573"/>
      <c r="AAZ434" s="573"/>
      <c r="ABA434" s="573"/>
      <c r="ABB434" s="573"/>
      <c r="ABC434" s="573"/>
      <c r="ABD434" s="573"/>
      <c r="ABE434" s="573"/>
      <c r="ABF434" s="573"/>
      <c r="ABG434" s="573"/>
      <c r="ABH434" s="573"/>
      <c r="ABI434" s="573"/>
      <c r="ABJ434" s="573"/>
      <c r="ABK434" s="573"/>
      <c r="ABL434" s="573"/>
      <c r="ABM434" s="573"/>
      <c r="ABN434" s="573"/>
      <c r="ABO434" s="573"/>
      <c r="ABP434" s="573"/>
      <c r="ABQ434" s="573"/>
      <c r="ABR434" s="573"/>
      <c r="ABS434" s="573"/>
      <c r="ABT434" s="573"/>
      <c r="ABU434" s="573"/>
      <c r="ABV434" s="573"/>
      <c r="ABW434" s="573"/>
      <c r="ABX434" s="573"/>
      <c r="ABY434" s="573"/>
      <c r="ABZ434" s="573"/>
      <c r="ACA434" s="573"/>
      <c r="ACB434" s="573"/>
      <c r="ACC434" s="573"/>
      <c r="ACD434" s="573"/>
      <c r="ACE434" s="573"/>
      <c r="ACF434" s="573"/>
      <c r="ACG434" s="573"/>
      <c r="ACH434" s="573"/>
      <c r="ACI434" s="573"/>
      <c r="ACJ434" s="573"/>
      <c r="ACK434" s="573"/>
      <c r="ACL434" s="573"/>
      <c r="ACM434" s="573"/>
      <c r="ACN434" s="573"/>
      <c r="ACO434" s="573"/>
      <c r="ACP434" s="573"/>
      <c r="ACQ434" s="573"/>
      <c r="ACR434" s="573"/>
      <c r="ACS434" s="573"/>
      <c r="ACT434" s="573"/>
      <c r="ACU434" s="573"/>
      <c r="ACV434" s="573"/>
      <c r="ACW434" s="573"/>
      <c r="ACX434" s="573"/>
      <c r="ACY434" s="573"/>
      <c r="ACZ434" s="573"/>
      <c r="ADA434" s="573"/>
      <c r="ADB434" s="573"/>
      <c r="ADC434" s="573"/>
      <c r="ADD434" s="573"/>
      <c r="ADE434" s="573"/>
      <c r="ADF434" s="573"/>
      <c r="ADG434" s="573"/>
      <c r="ADH434" s="573"/>
      <c r="ADI434" s="573"/>
      <c r="ADJ434" s="573"/>
      <c r="ADK434" s="573"/>
      <c r="ADL434" s="573"/>
      <c r="ADM434" s="573"/>
      <c r="ADN434" s="573"/>
      <c r="ADO434" s="573"/>
      <c r="ADP434" s="573"/>
      <c r="ADQ434" s="573"/>
      <c r="ADR434" s="573"/>
      <c r="ADS434" s="573"/>
      <c r="ADT434" s="573"/>
      <c r="ADU434" s="573"/>
      <c r="ADV434" s="573"/>
      <c r="ADW434" s="573"/>
      <c r="ADX434" s="573"/>
      <c r="ADY434" s="573"/>
      <c r="ADZ434" s="573"/>
      <c r="AEA434" s="573"/>
      <c r="AEB434" s="573"/>
      <c r="AEC434" s="573"/>
      <c r="AED434" s="573"/>
      <c r="AEE434" s="573"/>
      <c r="AEF434" s="573"/>
      <c r="AEG434" s="573"/>
      <c r="AEH434" s="573"/>
      <c r="AEI434" s="573"/>
      <c r="AEJ434" s="573"/>
      <c r="AEK434" s="573"/>
      <c r="AEL434" s="573"/>
      <c r="AEM434" s="573"/>
      <c r="AEN434" s="573"/>
      <c r="AEO434" s="573"/>
      <c r="AEP434" s="573"/>
      <c r="AEQ434" s="573"/>
      <c r="AER434" s="573"/>
      <c r="AES434" s="573"/>
      <c r="AET434" s="573"/>
      <c r="AEU434" s="573"/>
      <c r="AEV434" s="573"/>
      <c r="AEW434" s="573"/>
      <c r="AEX434" s="573"/>
      <c r="AEY434" s="573"/>
      <c r="AEZ434" s="573"/>
      <c r="AFA434" s="573"/>
      <c r="AFB434" s="573"/>
      <c r="AFC434" s="573"/>
      <c r="AFD434" s="573"/>
      <c r="AFE434" s="573"/>
      <c r="AFF434" s="573"/>
      <c r="AFG434" s="573"/>
      <c r="AFH434" s="573"/>
      <c r="AFI434" s="573"/>
      <c r="AFJ434" s="573"/>
      <c r="AFK434" s="573"/>
      <c r="AFL434" s="573"/>
      <c r="AFM434" s="573"/>
      <c r="AFN434" s="573"/>
      <c r="AFO434" s="573"/>
      <c r="AFP434" s="573"/>
      <c r="AFQ434" s="573"/>
      <c r="AFR434" s="573"/>
      <c r="AFS434" s="573"/>
      <c r="AFT434" s="573"/>
      <c r="AFU434" s="573"/>
      <c r="AFV434" s="573"/>
      <c r="AFW434" s="573"/>
      <c r="AFX434" s="573"/>
      <c r="AFY434" s="573"/>
      <c r="AFZ434" s="573"/>
      <c r="AGA434" s="573"/>
      <c r="AGB434" s="573"/>
      <c r="AGC434" s="573"/>
      <c r="AGD434" s="573"/>
      <c r="AGE434" s="573"/>
      <c r="AGF434" s="573"/>
      <c r="AGG434" s="573"/>
      <c r="AGH434" s="573"/>
      <c r="AGI434" s="573"/>
      <c r="AGJ434" s="573"/>
      <c r="AGK434" s="573"/>
      <c r="AGL434" s="573"/>
      <c r="AGM434" s="573"/>
      <c r="AGN434" s="573"/>
      <c r="AGO434" s="573"/>
      <c r="AGP434" s="573"/>
      <c r="AGQ434" s="573"/>
      <c r="AGR434" s="573"/>
      <c r="AGS434" s="573"/>
      <c r="AGT434" s="573"/>
      <c r="AGU434" s="573"/>
      <c r="AGV434" s="573"/>
      <c r="AGW434" s="573"/>
      <c r="AGX434" s="573"/>
      <c r="AGY434" s="573"/>
      <c r="AGZ434" s="573"/>
      <c r="AHA434" s="573"/>
      <c r="AHB434" s="573"/>
      <c r="AHC434" s="573"/>
      <c r="AHD434" s="573"/>
      <c r="AHE434" s="573"/>
      <c r="AHF434" s="573"/>
      <c r="AHG434" s="573"/>
      <c r="AHH434" s="573"/>
      <c r="AHI434" s="573"/>
      <c r="AHJ434" s="573"/>
      <c r="AHK434" s="573"/>
      <c r="AHL434" s="573"/>
      <c r="AHM434" s="573"/>
      <c r="AHN434" s="573"/>
      <c r="AHO434" s="573"/>
      <c r="AHP434" s="573"/>
      <c r="AHQ434" s="573"/>
      <c r="AHR434" s="573"/>
      <c r="AHS434" s="573"/>
      <c r="AHT434" s="573"/>
      <c r="AHU434" s="573"/>
      <c r="AHV434" s="573"/>
      <c r="AHW434" s="573"/>
      <c r="AHX434" s="573"/>
      <c r="AHY434" s="573"/>
      <c r="AHZ434" s="573"/>
      <c r="AIA434" s="573"/>
      <c r="AIB434" s="573"/>
      <c r="AIC434" s="573"/>
      <c r="AID434" s="573"/>
      <c r="AIE434" s="573"/>
      <c r="AIF434" s="573"/>
      <c r="AIG434" s="573"/>
      <c r="AIH434" s="573"/>
      <c r="AII434" s="573"/>
      <c r="AIJ434" s="573"/>
      <c r="AIK434" s="573"/>
      <c r="AIL434" s="573"/>
      <c r="AIM434" s="573"/>
      <c r="AIN434" s="573"/>
      <c r="AIO434" s="573"/>
      <c r="AIP434" s="573"/>
      <c r="AIQ434" s="573"/>
      <c r="AIR434" s="573"/>
      <c r="AIS434" s="573"/>
      <c r="AIT434" s="573"/>
      <c r="AIU434" s="573"/>
      <c r="AIV434" s="573"/>
      <c r="AIW434" s="573"/>
      <c r="AIX434" s="573"/>
      <c r="AIY434" s="573"/>
      <c r="AIZ434" s="573"/>
      <c r="AJA434" s="573"/>
      <c r="AJB434" s="573"/>
      <c r="AJC434" s="573"/>
      <c r="AJD434" s="573"/>
      <c r="AJE434" s="573"/>
      <c r="AJF434" s="573"/>
      <c r="AJG434" s="573"/>
      <c r="AJH434" s="573"/>
      <c r="AJI434" s="573"/>
      <c r="AJJ434" s="573"/>
      <c r="AJK434" s="573"/>
      <c r="AJL434" s="573"/>
      <c r="AJM434" s="573"/>
      <c r="AJN434" s="573"/>
      <c r="AJO434" s="573"/>
      <c r="AJP434" s="573"/>
      <c r="AJQ434" s="573"/>
      <c r="AJR434" s="573"/>
      <c r="AJS434" s="573"/>
      <c r="AJT434" s="573"/>
      <c r="AJU434" s="573"/>
      <c r="AJV434" s="573"/>
      <c r="AJW434" s="573"/>
      <c r="AJX434" s="573"/>
      <c r="AJY434" s="573"/>
      <c r="AJZ434" s="573"/>
      <c r="AKA434" s="573"/>
      <c r="AKB434" s="573"/>
      <c r="AKC434" s="573"/>
      <c r="AKD434" s="573"/>
      <c r="AKE434" s="573"/>
      <c r="AKF434" s="573"/>
      <c r="AKG434" s="573"/>
      <c r="AKH434" s="573"/>
      <c r="AKI434" s="573"/>
      <c r="AKJ434" s="573"/>
      <c r="AKK434" s="573"/>
      <c r="AKL434" s="573"/>
      <c r="AKM434" s="573"/>
      <c r="AKN434" s="573"/>
      <c r="AKO434" s="573"/>
      <c r="AKP434" s="573"/>
      <c r="AKQ434" s="573"/>
      <c r="AKR434" s="573"/>
      <c r="AKS434" s="573"/>
      <c r="AKT434" s="573"/>
      <c r="AKU434" s="573"/>
      <c r="AKV434" s="573"/>
      <c r="AKW434" s="573"/>
      <c r="AKX434" s="573"/>
      <c r="AKY434" s="573"/>
      <c r="AKZ434" s="573"/>
      <c r="ALA434" s="573"/>
      <c r="ALB434" s="573"/>
      <c r="ALC434" s="573"/>
      <c r="ALD434" s="573"/>
      <c r="ALE434" s="573"/>
      <c r="ALF434" s="573"/>
      <c r="ALG434" s="573"/>
      <c r="ALH434" s="573"/>
      <c r="ALI434" s="573"/>
      <c r="ALJ434" s="573"/>
      <c r="ALK434" s="573"/>
      <c r="ALL434" s="573"/>
      <c r="ALM434" s="573"/>
      <c r="ALN434" s="573"/>
      <c r="ALO434" s="573"/>
      <c r="ALP434" s="573"/>
      <c r="ALQ434" s="573"/>
      <c r="ALR434" s="573"/>
      <c r="ALS434" s="573"/>
      <c r="ALT434" s="573"/>
      <c r="ALU434" s="573"/>
      <c r="ALV434" s="573"/>
      <c r="ALW434" s="573"/>
      <c r="ALX434" s="573"/>
      <c r="ALY434" s="573"/>
      <c r="ALZ434" s="573"/>
      <c r="AMA434" s="573"/>
      <c r="AMB434" s="573"/>
      <c r="AMC434" s="573"/>
      <c r="AMD434" s="573"/>
      <c r="AME434" s="573"/>
      <c r="AMF434" s="573"/>
      <c r="AMG434" s="573"/>
      <c r="AMH434" s="573"/>
      <c r="AMI434" s="573"/>
      <c r="AMJ434" s="573"/>
      <c r="AMK434" s="573"/>
      <c r="AML434" s="573"/>
      <c r="AMM434" s="573"/>
      <c r="AMN434" s="573"/>
      <c r="AMO434" s="573"/>
      <c r="AMP434" s="573"/>
      <c r="AMQ434" s="573"/>
      <c r="AMR434" s="573"/>
      <c r="AMS434" s="573"/>
      <c r="AMT434" s="573"/>
      <c r="AMU434" s="573"/>
      <c r="AMV434" s="573"/>
      <c r="AMW434" s="573"/>
      <c r="AMX434" s="573"/>
      <c r="AMY434" s="573"/>
      <c r="AMZ434" s="573"/>
      <c r="ANA434" s="573"/>
      <c r="ANB434" s="573"/>
      <c r="ANC434" s="573"/>
      <c r="AND434" s="573"/>
      <c r="ANE434" s="573"/>
      <c r="ANF434" s="573"/>
      <c r="ANG434" s="573"/>
      <c r="ANH434" s="573"/>
      <c r="ANI434" s="573"/>
      <c r="ANJ434" s="573"/>
      <c r="ANK434" s="573"/>
      <c r="ANL434" s="573"/>
      <c r="ANM434" s="573"/>
      <c r="ANN434" s="573"/>
      <c r="ANO434" s="573"/>
      <c r="ANP434" s="573"/>
      <c r="ANQ434" s="573"/>
      <c r="ANR434" s="573"/>
      <c r="ANS434" s="573"/>
      <c r="ANT434" s="573"/>
      <c r="ANU434" s="573"/>
      <c r="ANV434" s="573"/>
      <c r="ANW434" s="573"/>
      <c r="ANX434" s="573"/>
      <c r="ANY434" s="573"/>
      <c r="ANZ434" s="573"/>
      <c r="AOA434" s="573"/>
      <c r="AOB434" s="573"/>
      <c r="AOC434" s="573"/>
      <c r="AOD434" s="573"/>
      <c r="AOE434" s="573"/>
      <c r="AOF434" s="573"/>
      <c r="AOG434" s="573"/>
      <c r="AOH434" s="573"/>
      <c r="AOI434" s="573"/>
      <c r="AOJ434" s="573"/>
      <c r="AOK434" s="573"/>
      <c r="AOL434" s="573"/>
      <c r="AOM434" s="573"/>
      <c r="AON434" s="573"/>
      <c r="AOO434" s="573"/>
      <c r="AOP434" s="573"/>
      <c r="AOQ434" s="573"/>
      <c r="AOR434" s="573"/>
      <c r="AOS434" s="573"/>
      <c r="AOT434" s="573"/>
      <c r="AOU434" s="573"/>
      <c r="AOV434" s="573"/>
      <c r="AOW434" s="573"/>
      <c r="AOX434" s="573"/>
      <c r="AOY434" s="573"/>
      <c r="AOZ434" s="573"/>
      <c r="APA434" s="573"/>
      <c r="APB434" s="573"/>
      <c r="APC434" s="573"/>
      <c r="APD434" s="573"/>
      <c r="APE434" s="573"/>
      <c r="APF434" s="573"/>
      <c r="APG434" s="573"/>
      <c r="APH434" s="573"/>
      <c r="API434" s="573"/>
      <c r="APJ434" s="573"/>
      <c r="APK434" s="573"/>
      <c r="APL434" s="573"/>
      <c r="APM434" s="573"/>
      <c r="APN434" s="573"/>
      <c r="APO434" s="573"/>
      <c r="APP434" s="573"/>
      <c r="APQ434" s="573"/>
      <c r="APR434" s="573"/>
      <c r="APS434" s="573"/>
      <c r="APT434" s="573"/>
      <c r="APU434" s="573"/>
      <c r="APV434" s="573"/>
      <c r="APW434" s="573"/>
      <c r="APX434" s="573"/>
      <c r="APY434" s="573"/>
      <c r="APZ434" s="573"/>
      <c r="AQA434" s="573"/>
      <c r="AQB434" s="573"/>
      <c r="AQC434" s="573"/>
      <c r="AQD434" s="573"/>
      <c r="AQE434" s="573"/>
      <c r="AQF434" s="573"/>
      <c r="AQG434" s="573"/>
      <c r="AQH434" s="573"/>
      <c r="AQI434" s="573"/>
      <c r="AQJ434" s="573"/>
      <c r="AQK434" s="573"/>
      <c r="AQL434" s="573"/>
      <c r="AQM434" s="573"/>
      <c r="AQN434" s="573"/>
      <c r="AQO434" s="573"/>
      <c r="AQP434" s="573"/>
      <c r="AQQ434" s="573"/>
      <c r="AQR434" s="573"/>
      <c r="AQS434" s="573"/>
      <c r="AQT434" s="573"/>
      <c r="AQU434" s="573"/>
      <c r="AQV434" s="573"/>
      <c r="AQW434" s="573"/>
      <c r="AQX434" s="573"/>
      <c r="AQY434" s="573"/>
      <c r="AQZ434" s="573"/>
      <c r="ARA434" s="573"/>
      <c r="ARB434" s="573"/>
      <c r="ARC434" s="573"/>
      <c r="ARD434" s="573"/>
      <c r="ARE434" s="573"/>
      <c r="ARF434" s="573"/>
      <c r="ARG434" s="573"/>
      <c r="ARH434" s="573"/>
      <c r="ARI434" s="573"/>
      <c r="ARJ434" s="573"/>
      <c r="ARK434" s="573"/>
      <c r="ARL434" s="573"/>
      <c r="ARM434" s="573"/>
      <c r="ARN434" s="573"/>
      <c r="ARO434" s="573"/>
      <c r="ARP434" s="573"/>
      <c r="ARQ434" s="573"/>
      <c r="ARR434" s="573"/>
      <c r="ARS434" s="573"/>
      <c r="ART434" s="573"/>
      <c r="ARU434" s="573"/>
      <c r="ARV434" s="573"/>
      <c r="ARW434" s="573"/>
      <c r="ARX434" s="573"/>
      <c r="ARY434" s="573"/>
      <c r="ARZ434" s="573"/>
      <c r="ASA434" s="573"/>
      <c r="ASB434" s="573"/>
      <c r="ASC434" s="573"/>
      <c r="ASD434" s="573"/>
      <c r="ASE434" s="573"/>
      <c r="ASF434" s="573"/>
      <c r="ASG434" s="573"/>
      <c r="ASH434" s="573"/>
      <c r="ASI434" s="573"/>
      <c r="ASJ434" s="573"/>
      <c r="ASK434" s="573"/>
      <c r="ASL434" s="573"/>
      <c r="ASM434" s="573"/>
      <c r="ASN434" s="573"/>
      <c r="ASO434" s="573"/>
      <c r="ASP434" s="573"/>
      <c r="ASQ434" s="573"/>
      <c r="ASR434" s="573"/>
      <c r="ASS434" s="573"/>
      <c r="AST434" s="573"/>
      <c r="ASU434" s="573"/>
      <c r="ASV434" s="573"/>
      <c r="ASW434" s="573"/>
      <c r="ASX434" s="573"/>
      <c r="ASY434" s="573"/>
      <c r="ASZ434" s="573"/>
      <c r="ATA434" s="573"/>
      <c r="ATB434" s="573"/>
      <c r="ATC434" s="573"/>
      <c r="ATD434" s="573"/>
      <c r="ATE434" s="573"/>
      <c r="ATF434" s="573"/>
      <c r="ATG434" s="573"/>
      <c r="ATH434" s="573"/>
      <c r="ATI434" s="573"/>
      <c r="ATJ434" s="573"/>
      <c r="ATK434" s="573"/>
      <c r="ATL434" s="573"/>
      <c r="ATM434" s="573"/>
      <c r="ATN434" s="573"/>
      <c r="ATO434" s="573"/>
      <c r="ATP434" s="573"/>
      <c r="ATQ434" s="573"/>
      <c r="ATR434" s="573"/>
      <c r="ATS434" s="573"/>
      <c r="ATT434" s="573"/>
      <c r="ATU434" s="573"/>
      <c r="ATV434" s="573"/>
      <c r="ATW434" s="573"/>
      <c r="ATX434" s="573"/>
      <c r="ATY434" s="573"/>
      <c r="ATZ434" s="573"/>
      <c r="AUA434" s="573"/>
      <c r="AUB434" s="573"/>
      <c r="AUC434" s="573"/>
      <c r="AUD434" s="573"/>
      <c r="AUE434" s="573"/>
      <c r="AUF434" s="573"/>
      <c r="AUG434" s="573"/>
      <c r="AUH434" s="573"/>
      <c r="AUI434" s="573"/>
      <c r="AUJ434" s="573"/>
      <c r="AUK434" s="573"/>
      <c r="AUL434" s="573"/>
      <c r="AUM434" s="573"/>
      <c r="AUN434" s="573"/>
      <c r="AUO434" s="573"/>
      <c r="AUP434" s="573"/>
      <c r="AUQ434" s="573"/>
      <c r="AUR434" s="573"/>
      <c r="AUS434" s="573"/>
      <c r="AUT434" s="573"/>
      <c r="AUU434" s="573"/>
      <c r="AUV434" s="573"/>
      <c r="AUW434" s="573"/>
      <c r="AUX434" s="573"/>
      <c r="AUY434" s="573"/>
      <c r="AUZ434" s="573"/>
      <c r="AVA434" s="573"/>
      <c r="AVB434" s="573"/>
      <c r="AVC434" s="573"/>
      <c r="AVD434" s="573"/>
      <c r="AVE434" s="573"/>
      <c r="AVF434" s="573"/>
      <c r="AVG434" s="573"/>
      <c r="AVH434" s="573"/>
      <c r="AVI434" s="573"/>
      <c r="AVJ434" s="573"/>
      <c r="AVK434" s="573"/>
      <c r="AVL434" s="573"/>
      <c r="AVM434" s="573"/>
      <c r="AVN434" s="573"/>
      <c r="AVO434" s="573"/>
      <c r="AVP434" s="573"/>
      <c r="AVQ434" s="573"/>
      <c r="AVR434" s="573"/>
      <c r="AVS434" s="573"/>
      <c r="AVT434" s="573"/>
      <c r="AVU434" s="573"/>
      <c r="AVV434" s="573"/>
      <c r="AVW434" s="573"/>
      <c r="AVX434" s="573"/>
      <c r="AVY434" s="573"/>
      <c r="AVZ434" s="573"/>
      <c r="AWA434" s="573"/>
      <c r="AWB434" s="573"/>
      <c r="AWC434" s="573"/>
      <c r="AWD434" s="573"/>
      <c r="AWE434" s="573"/>
      <c r="AWF434" s="573"/>
      <c r="AWG434" s="573"/>
      <c r="AWH434" s="573"/>
      <c r="AWI434" s="573"/>
      <c r="AWJ434" s="573"/>
      <c r="AWK434" s="573"/>
      <c r="AWL434" s="573"/>
      <c r="AWM434" s="573"/>
      <c r="AWN434" s="573"/>
      <c r="AWO434" s="573"/>
      <c r="AWP434" s="573"/>
      <c r="AWQ434" s="573"/>
      <c r="AWR434" s="573"/>
      <c r="AWS434" s="573"/>
      <c r="AWT434" s="573"/>
      <c r="AWU434" s="573"/>
      <c r="AWV434" s="573"/>
      <c r="AWW434" s="573"/>
      <c r="AWX434" s="573"/>
      <c r="AWY434" s="573"/>
      <c r="AWZ434" s="573"/>
      <c r="AXA434" s="573"/>
      <c r="AXB434" s="573"/>
      <c r="AXC434" s="573"/>
      <c r="AXD434" s="573"/>
      <c r="AXE434" s="573"/>
      <c r="AXF434" s="573"/>
      <c r="AXG434" s="573"/>
      <c r="AXH434" s="573"/>
      <c r="AXI434" s="573"/>
      <c r="AXJ434" s="573"/>
      <c r="AXK434" s="573"/>
      <c r="AXL434" s="573"/>
      <c r="AXM434" s="573"/>
      <c r="AXN434" s="573"/>
      <c r="AXO434" s="573"/>
      <c r="AXP434" s="573"/>
      <c r="AXQ434" s="573"/>
      <c r="AXR434" s="573"/>
      <c r="AXS434" s="573"/>
      <c r="AXT434" s="573"/>
      <c r="AXU434" s="573"/>
      <c r="AXV434" s="573"/>
      <c r="AXW434" s="573"/>
      <c r="AXX434" s="573"/>
      <c r="AXY434" s="573"/>
      <c r="AXZ434" s="573"/>
      <c r="AYA434" s="573"/>
      <c r="AYB434" s="573"/>
      <c r="AYC434" s="573"/>
      <c r="AYD434" s="573"/>
      <c r="AYE434" s="573"/>
      <c r="AYF434" s="573"/>
      <c r="AYG434" s="573"/>
      <c r="AYH434" s="573"/>
      <c r="AYI434" s="573"/>
      <c r="AYJ434" s="573"/>
      <c r="AYK434" s="573"/>
      <c r="AYL434" s="573"/>
      <c r="AYM434" s="573"/>
      <c r="AYN434" s="573"/>
      <c r="AYO434" s="573"/>
      <c r="AYP434" s="573"/>
      <c r="AYQ434" s="573"/>
      <c r="AYR434" s="573"/>
      <c r="AYS434" s="573"/>
      <c r="AYT434" s="573"/>
      <c r="AYU434" s="573"/>
      <c r="AYV434" s="573"/>
      <c r="AYW434" s="573"/>
      <c r="AYX434" s="573"/>
      <c r="AYY434" s="573"/>
      <c r="AYZ434" s="573"/>
      <c r="AZA434" s="573"/>
      <c r="AZB434" s="573"/>
      <c r="AZC434" s="573"/>
      <c r="AZD434" s="573"/>
      <c r="AZE434" s="573"/>
      <c r="AZF434" s="573"/>
      <c r="AZG434" s="573"/>
      <c r="AZH434" s="573"/>
      <c r="AZI434" s="573"/>
      <c r="AZJ434" s="573"/>
      <c r="AZK434" s="573"/>
      <c r="AZL434" s="573"/>
      <c r="AZM434" s="573"/>
      <c r="AZN434" s="573"/>
      <c r="AZO434" s="573"/>
      <c r="AZP434" s="573"/>
      <c r="AZQ434" s="573"/>
      <c r="AZR434" s="573"/>
      <c r="AZS434" s="573"/>
      <c r="AZT434" s="573"/>
      <c r="AZU434" s="573"/>
      <c r="AZV434" s="573"/>
      <c r="AZW434" s="573"/>
      <c r="AZX434" s="573"/>
      <c r="AZY434" s="573"/>
      <c r="AZZ434" s="573"/>
      <c r="BAA434" s="573"/>
      <c r="BAB434" s="573"/>
      <c r="BAC434" s="573"/>
      <c r="BAD434" s="573"/>
      <c r="BAE434" s="573"/>
      <c r="BAF434" s="573"/>
      <c r="BAG434" s="573"/>
      <c r="BAH434" s="573"/>
      <c r="BAI434" s="573"/>
      <c r="BAJ434" s="573"/>
      <c r="BAK434" s="573"/>
      <c r="BAL434" s="573"/>
      <c r="BAM434" s="573"/>
      <c r="BAN434" s="573"/>
      <c r="BAO434" s="573"/>
      <c r="BAP434" s="573"/>
      <c r="BAQ434" s="573"/>
      <c r="BAR434" s="573"/>
      <c r="BAS434" s="573"/>
      <c r="BAT434" s="573"/>
      <c r="BAU434" s="573"/>
      <c r="BAV434" s="573"/>
      <c r="BAW434" s="573"/>
      <c r="BAX434" s="573"/>
      <c r="BAY434" s="573"/>
      <c r="BAZ434" s="573"/>
      <c r="BBA434" s="573"/>
      <c r="BBB434" s="573"/>
      <c r="BBC434" s="573"/>
      <c r="BBD434" s="573"/>
      <c r="BBE434" s="573"/>
      <c r="BBF434" s="573"/>
      <c r="BBG434" s="573"/>
      <c r="BBH434" s="573"/>
      <c r="BBI434" s="573"/>
      <c r="BBJ434" s="573"/>
      <c r="BBK434" s="573"/>
      <c r="BBL434" s="573"/>
      <c r="BBM434" s="573"/>
      <c r="BBN434" s="573"/>
      <c r="BBO434" s="573"/>
      <c r="BBP434" s="573"/>
      <c r="BBQ434" s="573"/>
      <c r="BBR434" s="573"/>
      <c r="BBS434" s="573"/>
      <c r="BBT434" s="573"/>
      <c r="BBU434" s="573"/>
      <c r="BBV434" s="573"/>
      <c r="BBW434" s="573"/>
      <c r="BBX434" s="573"/>
      <c r="BBY434" s="573"/>
      <c r="BBZ434" s="573"/>
      <c r="BCA434" s="573"/>
      <c r="BCB434" s="573"/>
      <c r="BCC434" s="573"/>
      <c r="BCD434" s="573"/>
      <c r="BCE434" s="573"/>
      <c r="BCF434" s="573"/>
      <c r="BCG434" s="573"/>
      <c r="BCH434" s="573"/>
      <c r="BCI434" s="573"/>
      <c r="BCJ434" s="573"/>
      <c r="BCK434" s="573"/>
      <c r="BCL434" s="573"/>
      <c r="BCM434" s="573"/>
      <c r="BCN434" s="573"/>
      <c r="BCO434" s="573"/>
      <c r="BCP434" s="573"/>
      <c r="BCQ434" s="573"/>
      <c r="BCR434" s="573"/>
      <c r="BCS434" s="573"/>
      <c r="BCT434" s="573"/>
      <c r="BCU434" s="573"/>
      <c r="BCV434" s="573"/>
      <c r="BCW434" s="573"/>
      <c r="BCX434" s="573"/>
      <c r="BCY434" s="573"/>
      <c r="BCZ434" s="573"/>
      <c r="BDA434" s="573"/>
      <c r="BDB434" s="573"/>
      <c r="BDC434" s="573"/>
      <c r="BDD434" s="573"/>
      <c r="BDE434" s="573"/>
      <c r="BDF434" s="573"/>
      <c r="BDG434" s="573"/>
      <c r="BDH434" s="573"/>
      <c r="BDI434" s="573"/>
      <c r="BDJ434" s="573"/>
      <c r="BDK434" s="573"/>
      <c r="BDL434" s="573"/>
      <c r="BDM434" s="573"/>
      <c r="BDN434" s="573"/>
      <c r="BDO434" s="573"/>
      <c r="BDP434" s="573"/>
      <c r="BDQ434" s="573"/>
      <c r="BDR434" s="573"/>
      <c r="BDS434" s="573"/>
      <c r="BDT434" s="573"/>
      <c r="BDU434" s="573"/>
      <c r="BDV434" s="573"/>
      <c r="BDW434" s="573"/>
      <c r="BDX434" s="573"/>
      <c r="BDY434" s="573"/>
      <c r="BDZ434" s="573"/>
      <c r="BEA434" s="573"/>
      <c r="BEB434" s="573"/>
      <c r="BEC434" s="573"/>
      <c r="BED434" s="573"/>
      <c r="BEE434" s="573"/>
      <c r="BEF434" s="573"/>
      <c r="BEG434" s="573"/>
      <c r="BEH434" s="573"/>
      <c r="BEI434" s="573"/>
      <c r="BEJ434" s="573"/>
      <c r="BEK434" s="573"/>
      <c r="BEL434" s="573"/>
      <c r="BEM434" s="573"/>
      <c r="BEN434" s="573"/>
      <c r="BEO434" s="573"/>
      <c r="BEP434" s="573"/>
      <c r="BEQ434" s="573"/>
      <c r="BER434" s="573"/>
      <c r="BES434" s="573"/>
      <c r="BET434" s="573"/>
      <c r="BEU434" s="573"/>
      <c r="BEV434" s="573"/>
      <c r="BEW434" s="573"/>
      <c r="BEX434" s="573"/>
      <c r="BEY434" s="573"/>
      <c r="BEZ434" s="573"/>
      <c r="BFA434" s="573"/>
      <c r="BFB434" s="573"/>
      <c r="BFC434" s="573"/>
      <c r="BFD434" s="573"/>
      <c r="BFE434" s="573"/>
      <c r="BFF434" s="573"/>
      <c r="BFG434" s="573"/>
      <c r="BFH434" s="573"/>
      <c r="BFI434" s="573"/>
      <c r="BFJ434" s="573"/>
      <c r="BFK434" s="573"/>
      <c r="BFL434" s="573"/>
      <c r="BFM434" s="573"/>
      <c r="BFN434" s="573"/>
      <c r="BFO434" s="573"/>
      <c r="BFP434" s="573"/>
      <c r="BFQ434" s="573"/>
      <c r="BFR434" s="573"/>
      <c r="BFS434" s="573"/>
      <c r="BFT434" s="573"/>
      <c r="BFU434" s="573"/>
      <c r="BFV434" s="573"/>
      <c r="BFW434" s="573"/>
      <c r="BFX434" s="573"/>
      <c r="BFY434" s="573"/>
      <c r="BFZ434" s="573"/>
      <c r="BGA434" s="573"/>
      <c r="BGB434" s="573"/>
      <c r="BGC434" s="573"/>
      <c r="BGD434" s="573"/>
      <c r="BGE434" s="573"/>
      <c r="BGF434" s="573"/>
      <c r="BGG434" s="573"/>
      <c r="BGH434" s="573"/>
      <c r="BGI434" s="573"/>
      <c r="BGJ434" s="573"/>
      <c r="BGK434" s="573"/>
      <c r="BGL434" s="573"/>
      <c r="BGM434" s="573"/>
      <c r="BGN434" s="573"/>
      <c r="BGO434" s="573"/>
      <c r="BGP434" s="573"/>
      <c r="BGQ434" s="573"/>
      <c r="BGR434" s="573"/>
      <c r="BGS434" s="573"/>
      <c r="BGT434" s="573"/>
      <c r="BGU434" s="573"/>
      <c r="BGV434" s="573"/>
      <c r="BGW434" s="573"/>
      <c r="BGX434" s="573"/>
      <c r="BGY434" s="573"/>
      <c r="BGZ434" s="573"/>
      <c r="BHA434" s="573"/>
      <c r="BHB434" s="573"/>
      <c r="BHC434" s="573"/>
      <c r="BHD434" s="573"/>
      <c r="BHE434" s="573"/>
      <c r="BHF434" s="573"/>
      <c r="BHG434" s="573"/>
      <c r="BHH434" s="573"/>
      <c r="BHI434" s="573"/>
      <c r="BHJ434" s="573"/>
      <c r="BHK434" s="573"/>
      <c r="BHL434" s="573"/>
      <c r="BHM434" s="573"/>
      <c r="BHN434" s="573"/>
      <c r="BHO434" s="573"/>
      <c r="BHP434" s="573"/>
      <c r="BHQ434" s="573"/>
      <c r="BHR434" s="573"/>
      <c r="BHS434" s="573"/>
      <c r="BHT434" s="573"/>
      <c r="BHU434" s="573"/>
      <c r="BHV434" s="573"/>
      <c r="BHW434" s="573"/>
      <c r="BHX434" s="573"/>
      <c r="BHY434" s="573"/>
      <c r="BHZ434" s="573"/>
      <c r="BIA434" s="573"/>
      <c r="BIB434" s="573"/>
      <c r="BIC434" s="573"/>
      <c r="BID434" s="573"/>
      <c r="BIE434" s="573"/>
      <c r="BIF434" s="573"/>
      <c r="BIG434" s="573"/>
      <c r="BIH434" s="573"/>
      <c r="BII434" s="573"/>
      <c r="BIJ434" s="573"/>
      <c r="BIK434" s="573"/>
      <c r="BIL434" s="573"/>
      <c r="BIM434" s="573"/>
      <c r="BIN434" s="573"/>
      <c r="BIO434" s="573"/>
      <c r="BIP434" s="573"/>
      <c r="BIQ434" s="573"/>
      <c r="BIR434" s="573"/>
      <c r="BIS434" s="573"/>
      <c r="BIT434" s="573"/>
      <c r="BIU434" s="573"/>
      <c r="BIV434" s="573"/>
      <c r="BIW434" s="573"/>
      <c r="BIX434" s="573"/>
      <c r="BIY434" s="573"/>
      <c r="BIZ434" s="573"/>
      <c r="BJA434" s="573"/>
      <c r="BJB434" s="573"/>
      <c r="BJC434" s="573"/>
      <c r="BJD434" s="573"/>
      <c r="BJE434" s="573"/>
      <c r="BJF434" s="573"/>
      <c r="BJG434" s="573"/>
      <c r="BJH434" s="573"/>
      <c r="BJI434" s="573"/>
      <c r="BJJ434" s="573"/>
      <c r="BJK434" s="573"/>
      <c r="BJL434" s="573"/>
      <c r="BJM434" s="573"/>
      <c r="BJN434" s="573"/>
      <c r="BJO434" s="573"/>
      <c r="BJP434" s="573"/>
      <c r="BJQ434" s="573"/>
      <c r="BJR434" s="573"/>
      <c r="BJS434" s="573"/>
      <c r="BJT434" s="573"/>
      <c r="BJU434" s="573"/>
      <c r="BJV434" s="573"/>
      <c r="BJW434" s="573"/>
      <c r="BJX434" s="573"/>
      <c r="BJY434" s="573"/>
      <c r="BJZ434" s="573"/>
      <c r="BKA434" s="573"/>
      <c r="BKB434" s="573"/>
      <c r="BKC434" s="573"/>
      <c r="BKD434" s="573"/>
      <c r="BKE434" s="573"/>
      <c r="BKF434" s="573"/>
      <c r="BKG434" s="573"/>
      <c r="BKH434" s="573"/>
      <c r="BKI434" s="573"/>
      <c r="BKJ434" s="573"/>
      <c r="BKK434" s="573"/>
      <c r="BKL434" s="573"/>
      <c r="BKM434" s="573"/>
      <c r="BKN434" s="573"/>
      <c r="BKO434" s="573"/>
      <c r="BKP434" s="573"/>
      <c r="BKQ434" s="573"/>
      <c r="BKR434" s="573"/>
      <c r="BKS434" s="573"/>
      <c r="BKT434" s="573"/>
      <c r="BKU434" s="573"/>
      <c r="BKV434" s="573"/>
      <c r="BKW434" s="573"/>
      <c r="BKX434" s="573"/>
      <c r="BKY434" s="573"/>
      <c r="BKZ434" s="573"/>
      <c r="BLA434" s="573"/>
      <c r="BLB434" s="573"/>
      <c r="BLC434" s="573"/>
      <c r="BLD434" s="573"/>
      <c r="BLE434" s="573"/>
      <c r="BLF434" s="573"/>
      <c r="BLG434" s="573"/>
      <c r="BLH434" s="573"/>
      <c r="BLI434" s="573"/>
      <c r="BLJ434" s="573"/>
      <c r="BLK434" s="573"/>
      <c r="BLL434" s="573"/>
      <c r="BLM434" s="573"/>
      <c r="BLN434" s="573"/>
      <c r="BLO434" s="573"/>
      <c r="BLP434" s="573"/>
      <c r="BLQ434" s="573"/>
      <c r="BLR434" s="573"/>
      <c r="BLS434" s="573"/>
      <c r="BLT434" s="573"/>
      <c r="BLU434" s="573"/>
      <c r="BLV434" s="573"/>
      <c r="BLW434" s="573"/>
      <c r="BLX434" s="573"/>
      <c r="BLY434" s="573"/>
      <c r="BLZ434" s="573"/>
      <c r="BMA434" s="573"/>
      <c r="BMB434" s="573"/>
      <c r="BMC434" s="573"/>
      <c r="BMD434" s="573"/>
      <c r="BME434" s="573"/>
      <c r="BMF434" s="573"/>
      <c r="BMG434" s="573"/>
      <c r="BMH434" s="573"/>
      <c r="BMI434" s="573"/>
      <c r="BMJ434" s="573"/>
      <c r="BMK434" s="573"/>
      <c r="BML434" s="573"/>
      <c r="BMM434" s="573"/>
      <c r="BMN434" s="573"/>
      <c r="BMO434" s="573"/>
      <c r="BMP434" s="573"/>
      <c r="BMQ434" s="573"/>
      <c r="BMR434" s="573"/>
      <c r="BMS434" s="573"/>
      <c r="BMT434" s="573"/>
      <c r="BMU434" s="573"/>
      <c r="BMV434" s="573"/>
      <c r="BMW434" s="573"/>
      <c r="BMX434" s="573"/>
      <c r="BMY434" s="573"/>
      <c r="BMZ434" s="573"/>
      <c r="BNA434" s="573"/>
      <c r="BNB434" s="573"/>
      <c r="BNC434" s="573"/>
      <c r="BND434" s="573"/>
      <c r="BNE434" s="573"/>
      <c r="BNF434" s="573"/>
      <c r="BNG434" s="573"/>
      <c r="BNH434" s="573"/>
      <c r="BNI434" s="573"/>
      <c r="BNJ434" s="573"/>
      <c r="BNK434" s="573"/>
      <c r="BNL434" s="573"/>
      <c r="BNM434" s="573"/>
      <c r="BNN434" s="573"/>
      <c r="BNO434" s="573"/>
      <c r="BNP434" s="573"/>
      <c r="BNQ434" s="573"/>
      <c r="BNR434" s="573"/>
      <c r="BNS434" s="573"/>
      <c r="BNT434" s="573"/>
      <c r="BNU434" s="573"/>
      <c r="BNV434" s="573"/>
      <c r="BNW434" s="573"/>
      <c r="BNX434" s="573"/>
      <c r="BNY434" s="573"/>
      <c r="BNZ434" s="573"/>
      <c r="BOA434" s="573"/>
      <c r="BOB434" s="573"/>
      <c r="BOC434" s="573"/>
      <c r="BOD434" s="573"/>
      <c r="BOE434" s="573"/>
      <c r="BOF434" s="573"/>
      <c r="BOG434" s="573"/>
      <c r="BOH434" s="573"/>
      <c r="BOI434" s="573"/>
      <c r="BOJ434" s="573"/>
      <c r="BOK434" s="573"/>
      <c r="BOL434" s="573"/>
      <c r="BOM434" s="573"/>
      <c r="BON434" s="573"/>
      <c r="BOO434" s="573"/>
      <c r="BOP434" s="573"/>
      <c r="BOQ434" s="573"/>
      <c r="BOR434" s="573"/>
      <c r="BOS434" s="573"/>
      <c r="BOT434" s="573"/>
      <c r="BOU434" s="573"/>
      <c r="BOV434" s="573"/>
      <c r="BOW434" s="573"/>
      <c r="BOX434" s="573"/>
      <c r="BOY434" s="573"/>
      <c r="BOZ434" s="573"/>
      <c r="BPA434" s="573"/>
      <c r="BPB434" s="573"/>
      <c r="BPC434" s="573"/>
      <c r="BPD434" s="573"/>
      <c r="BPE434" s="573"/>
      <c r="BPF434" s="573"/>
      <c r="BPG434" s="573"/>
      <c r="BPH434" s="573"/>
      <c r="BPI434" s="573"/>
      <c r="BPJ434" s="573"/>
      <c r="BPK434" s="573"/>
      <c r="BPL434" s="573"/>
      <c r="BPM434" s="573"/>
      <c r="BPN434" s="573"/>
      <c r="BPO434" s="573"/>
      <c r="BPP434" s="573"/>
      <c r="BPQ434" s="573"/>
      <c r="BPR434" s="573"/>
      <c r="BPS434" s="573"/>
      <c r="BPT434" s="573"/>
      <c r="BPU434" s="573"/>
      <c r="BPV434" s="573"/>
      <c r="BPW434" s="573"/>
      <c r="BPX434" s="573"/>
      <c r="BPY434" s="573"/>
      <c r="BPZ434" s="573"/>
      <c r="BQA434" s="573"/>
      <c r="BQB434" s="573"/>
      <c r="BQC434" s="573"/>
      <c r="BQD434" s="573"/>
      <c r="BQE434" s="573"/>
      <c r="BQF434" s="573"/>
      <c r="BQG434" s="573"/>
      <c r="BQH434" s="573"/>
      <c r="BQI434" s="573"/>
      <c r="BQJ434" s="573"/>
      <c r="BQK434" s="573"/>
      <c r="BQL434" s="573"/>
      <c r="BQM434" s="573"/>
      <c r="BQN434" s="573"/>
      <c r="BQO434" s="573"/>
      <c r="BQP434" s="573"/>
      <c r="BQQ434" s="573"/>
      <c r="BQR434" s="573"/>
      <c r="BQS434" s="573"/>
      <c r="BQT434" s="573"/>
      <c r="BQU434" s="573"/>
      <c r="BQV434" s="573"/>
      <c r="BQW434" s="573"/>
      <c r="BQX434" s="573"/>
      <c r="BQY434" s="573"/>
      <c r="BQZ434" s="573"/>
      <c r="BRA434" s="573"/>
      <c r="BRB434" s="573"/>
      <c r="BRC434" s="573"/>
      <c r="BRD434" s="573"/>
      <c r="BRE434" s="573"/>
      <c r="BRF434" s="573"/>
      <c r="BRG434" s="573"/>
      <c r="BRH434" s="573"/>
      <c r="BRI434" s="573"/>
      <c r="BRJ434" s="573"/>
      <c r="BRK434" s="573"/>
      <c r="BRL434" s="573"/>
      <c r="BRM434" s="573"/>
      <c r="BRN434" s="573"/>
      <c r="BRO434" s="573"/>
      <c r="BRP434" s="573"/>
      <c r="BRQ434" s="573"/>
      <c r="BRR434" s="573"/>
      <c r="BRS434" s="573"/>
      <c r="BRT434" s="573"/>
      <c r="BRU434" s="573"/>
      <c r="BRV434" s="573"/>
      <c r="BRW434" s="573"/>
      <c r="BRX434" s="573"/>
      <c r="BRY434" s="573"/>
      <c r="BRZ434" s="573"/>
      <c r="BSA434" s="573"/>
      <c r="BSB434" s="573"/>
      <c r="BSC434" s="573"/>
      <c r="BSD434" s="573"/>
      <c r="BSE434" s="573"/>
      <c r="BSF434" s="573"/>
      <c r="BSG434" s="573"/>
      <c r="BSH434" s="573"/>
      <c r="BSI434" s="573"/>
      <c r="BSJ434" s="573"/>
      <c r="BSK434" s="573"/>
      <c r="BSL434" s="573"/>
      <c r="BSM434" s="573"/>
      <c r="BSN434" s="573"/>
      <c r="BSO434" s="573"/>
      <c r="BSP434" s="573"/>
      <c r="BSQ434" s="573"/>
      <c r="BSR434" s="573"/>
      <c r="BSS434" s="573"/>
      <c r="BST434" s="573"/>
      <c r="BSU434" s="573"/>
      <c r="BSV434" s="573"/>
      <c r="BSW434" s="573"/>
      <c r="BSX434" s="573"/>
      <c r="BSY434" s="573"/>
      <c r="BSZ434" s="573"/>
      <c r="BTA434" s="573"/>
      <c r="BTB434" s="573"/>
      <c r="BTC434" s="573"/>
      <c r="BTD434" s="573"/>
      <c r="BTE434" s="573"/>
      <c r="BTF434" s="573"/>
      <c r="BTG434" s="573"/>
      <c r="BTH434" s="573"/>
      <c r="BTI434" s="573"/>
      <c r="BTJ434" s="573"/>
      <c r="BTK434" s="573"/>
      <c r="BTL434" s="573"/>
      <c r="BTM434" s="573"/>
      <c r="BTN434" s="573"/>
      <c r="BTO434" s="573"/>
      <c r="BTP434" s="573"/>
      <c r="BTQ434" s="573"/>
      <c r="BTR434" s="573"/>
      <c r="BTS434" s="573"/>
      <c r="BTT434" s="573"/>
      <c r="BTU434" s="573"/>
      <c r="BTV434" s="573"/>
      <c r="BTW434" s="573"/>
      <c r="BTX434" s="573"/>
      <c r="BTY434" s="573"/>
      <c r="BTZ434" s="573"/>
      <c r="BUA434" s="573"/>
      <c r="BUB434" s="573"/>
      <c r="BUC434" s="573"/>
      <c r="BUD434" s="573"/>
      <c r="BUE434" s="573"/>
      <c r="BUF434" s="573"/>
      <c r="BUG434" s="573"/>
      <c r="BUH434" s="573"/>
      <c r="BUI434" s="573"/>
      <c r="BUJ434" s="573"/>
      <c r="BUK434" s="573"/>
      <c r="BUL434" s="573"/>
      <c r="BUM434" s="573"/>
      <c r="BUN434" s="573"/>
      <c r="BUO434" s="573"/>
      <c r="BUP434" s="573"/>
      <c r="BUQ434" s="573"/>
      <c r="BUR434" s="573"/>
      <c r="BUS434" s="573"/>
      <c r="BUT434" s="573"/>
      <c r="BUU434" s="573"/>
      <c r="BUV434" s="573"/>
      <c r="BUW434" s="573"/>
      <c r="BUX434" s="573"/>
      <c r="BUY434" s="573"/>
      <c r="BUZ434" s="573"/>
      <c r="BVA434" s="573"/>
      <c r="BVB434" s="573"/>
      <c r="BVC434" s="573"/>
      <c r="BVD434" s="573"/>
      <c r="BVE434" s="573"/>
      <c r="BVF434" s="573"/>
      <c r="BVG434" s="573"/>
      <c r="BVH434" s="573"/>
      <c r="BVI434" s="573"/>
      <c r="BVJ434" s="573"/>
      <c r="BVK434" s="573"/>
      <c r="BVL434" s="573"/>
      <c r="BVM434" s="573"/>
      <c r="BVN434" s="573"/>
      <c r="BVO434" s="573"/>
      <c r="BVP434" s="573"/>
      <c r="BVQ434" s="573"/>
      <c r="BVR434" s="573"/>
      <c r="BVS434" s="573"/>
      <c r="BVT434" s="573"/>
      <c r="BVU434" s="573"/>
      <c r="BVV434" s="573"/>
      <c r="BVW434" s="573"/>
      <c r="BVX434" s="573"/>
      <c r="BVY434" s="573"/>
      <c r="BVZ434" s="573"/>
      <c r="BWA434" s="573"/>
      <c r="BWB434" s="573"/>
      <c r="BWC434" s="573"/>
      <c r="BWD434" s="573"/>
      <c r="BWE434" s="573"/>
      <c r="BWF434" s="573"/>
      <c r="BWG434" s="573"/>
      <c r="BWH434" s="573"/>
      <c r="BWI434" s="573"/>
      <c r="BWJ434" s="573"/>
      <c r="BWK434" s="573"/>
      <c r="BWL434" s="573"/>
      <c r="BWM434" s="573"/>
      <c r="BWN434" s="573"/>
      <c r="BWO434" s="573"/>
      <c r="BWP434" s="573"/>
      <c r="BWQ434" s="573"/>
      <c r="BWR434" s="573"/>
      <c r="BWS434" s="573"/>
      <c r="BWT434" s="573"/>
      <c r="BWU434" s="573"/>
      <c r="BWV434" s="573"/>
      <c r="BWW434" s="573"/>
      <c r="BWX434" s="573"/>
      <c r="BWY434" s="573"/>
      <c r="BWZ434" s="573"/>
      <c r="BXA434" s="573"/>
      <c r="BXB434" s="573"/>
      <c r="BXC434" s="573"/>
      <c r="BXD434" s="573"/>
      <c r="BXE434" s="573"/>
      <c r="BXF434" s="573"/>
      <c r="BXG434" s="573"/>
      <c r="BXH434" s="573"/>
      <c r="BXI434" s="573"/>
      <c r="BXJ434" s="573"/>
      <c r="BXK434" s="573"/>
      <c r="BXL434" s="573"/>
      <c r="BXM434" s="573"/>
      <c r="BXN434" s="573"/>
      <c r="BXO434" s="573"/>
      <c r="BXP434" s="573"/>
      <c r="BXQ434" s="573"/>
      <c r="BXR434" s="573"/>
      <c r="BXS434" s="573"/>
      <c r="BXT434" s="573"/>
      <c r="BXU434" s="573"/>
      <c r="BXV434" s="573"/>
      <c r="BXW434" s="573"/>
      <c r="BXX434" s="573"/>
      <c r="BXY434" s="573"/>
      <c r="BXZ434" s="573"/>
      <c r="BYA434" s="573"/>
      <c r="BYB434" s="573"/>
      <c r="BYC434" s="573"/>
      <c r="BYD434" s="573"/>
      <c r="BYE434" s="573"/>
      <c r="BYF434" s="573"/>
      <c r="BYG434" s="573"/>
      <c r="BYH434" s="573"/>
      <c r="BYI434" s="573"/>
      <c r="BYJ434" s="573"/>
      <c r="BYK434" s="573"/>
      <c r="BYL434" s="573"/>
      <c r="BYM434" s="573"/>
      <c r="BYN434" s="573"/>
      <c r="BYO434" s="573"/>
      <c r="BYP434" s="573"/>
      <c r="BYQ434" s="573"/>
      <c r="BYR434" s="573"/>
      <c r="BYS434" s="573"/>
      <c r="BYT434" s="573"/>
      <c r="BYU434" s="573"/>
      <c r="BYV434" s="573"/>
      <c r="BYW434" s="573"/>
      <c r="BYX434" s="573"/>
      <c r="BYY434" s="573"/>
      <c r="BYZ434" s="573"/>
      <c r="BZA434" s="573"/>
      <c r="BZB434" s="573"/>
      <c r="BZC434" s="573"/>
      <c r="BZD434" s="573"/>
      <c r="BZE434" s="573"/>
      <c r="BZF434" s="573"/>
      <c r="BZG434" s="573"/>
      <c r="BZH434" s="573"/>
      <c r="BZI434" s="573"/>
      <c r="BZJ434" s="573"/>
      <c r="BZK434" s="573"/>
      <c r="BZL434" s="573"/>
      <c r="BZM434" s="573"/>
      <c r="BZN434" s="573"/>
      <c r="BZO434" s="573"/>
      <c r="BZP434" s="573"/>
      <c r="BZQ434" s="573"/>
      <c r="BZR434" s="573"/>
      <c r="BZS434" s="573"/>
      <c r="BZT434" s="573"/>
      <c r="BZU434" s="573"/>
      <c r="BZV434" s="573"/>
      <c r="BZW434" s="573"/>
      <c r="BZX434" s="573"/>
      <c r="BZY434" s="573"/>
      <c r="BZZ434" s="573"/>
      <c r="CAA434" s="573"/>
      <c r="CAB434" s="573"/>
      <c r="CAC434" s="573"/>
      <c r="CAD434" s="573"/>
      <c r="CAE434" s="573"/>
      <c r="CAF434" s="573"/>
      <c r="CAG434" s="573"/>
      <c r="CAH434" s="573"/>
      <c r="CAI434" s="573"/>
      <c r="CAJ434" s="573"/>
      <c r="CAK434" s="573"/>
      <c r="CAL434" s="573"/>
      <c r="CAM434" s="573"/>
      <c r="CAN434" s="573"/>
      <c r="CAO434" s="573"/>
      <c r="CAP434" s="573"/>
      <c r="CAQ434" s="573"/>
      <c r="CAR434" s="573"/>
      <c r="CAS434" s="573"/>
      <c r="CAT434" s="573"/>
      <c r="CAU434" s="573"/>
      <c r="CAV434" s="573"/>
      <c r="CAW434" s="573"/>
      <c r="CAX434" s="573"/>
      <c r="CAY434" s="573"/>
      <c r="CAZ434" s="573"/>
      <c r="CBA434" s="573"/>
      <c r="CBB434" s="573"/>
      <c r="CBC434" s="573"/>
      <c r="CBD434" s="573"/>
      <c r="CBE434" s="573"/>
      <c r="CBF434" s="573"/>
      <c r="CBG434" s="573"/>
      <c r="CBH434" s="573"/>
      <c r="CBI434" s="573"/>
      <c r="CBJ434" s="573"/>
      <c r="CBK434" s="573"/>
      <c r="CBL434" s="573"/>
      <c r="CBM434" s="573"/>
      <c r="CBN434" s="573"/>
      <c r="CBO434" s="573"/>
      <c r="CBP434" s="573"/>
      <c r="CBQ434" s="573"/>
      <c r="CBR434" s="573"/>
      <c r="CBS434" s="573"/>
      <c r="CBT434" s="573"/>
      <c r="CBU434" s="573"/>
      <c r="CBV434" s="573"/>
      <c r="CBW434" s="573"/>
      <c r="CBX434" s="573"/>
      <c r="CBY434" s="573"/>
      <c r="CBZ434" s="573"/>
      <c r="CCA434" s="573"/>
      <c r="CCB434" s="573"/>
      <c r="CCC434" s="573"/>
      <c r="CCD434" s="573"/>
      <c r="CCE434" s="573"/>
      <c r="CCF434" s="573"/>
      <c r="CCG434" s="573"/>
      <c r="CCH434" s="573"/>
      <c r="CCI434" s="573"/>
      <c r="CCJ434" s="573"/>
      <c r="CCK434" s="573"/>
      <c r="CCL434" s="573"/>
      <c r="CCM434" s="573"/>
      <c r="CCN434" s="573"/>
      <c r="CCO434" s="573"/>
      <c r="CCP434" s="573"/>
      <c r="CCQ434" s="573"/>
      <c r="CCR434" s="573"/>
      <c r="CCS434" s="573"/>
      <c r="CCT434" s="573"/>
      <c r="CCU434" s="573"/>
      <c r="CCV434" s="573"/>
      <c r="CCW434" s="573"/>
      <c r="CCX434" s="573"/>
      <c r="CCY434" s="573"/>
      <c r="CCZ434" s="573"/>
      <c r="CDA434" s="573"/>
      <c r="CDB434" s="573"/>
      <c r="CDC434" s="573"/>
      <c r="CDD434" s="573"/>
      <c r="CDE434" s="573"/>
      <c r="CDF434" s="573"/>
      <c r="CDG434" s="573"/>
      <c r="CDH434" s="573"/>
      <c r="CDI434" s="573"/>
      <c r="CDJ434" s="573"/>
      <c r="CDK434" s="573"/>
      <c r="CDL434" s="573"/>
      <c r="CDM434" s="573"/>
      <c r="CDN434" s="573"/>
      <c r="CDO434" s="573"/>
      <c r="CDP434" s="573"/>
      <c r="CDQ434" s="573"/>
      <c r="CDR434" s="573"/>
      <c r="CDS434" s="573"/>
      <c r="CDT434" s="573"/>
      <c r="CDU434" s="573"/>
      <c r="CDV434" s="573"/>
      <c r="CDW434" s="573"/>
      <c r="CDX434" s="573"/>
      <c r="CDY434" s="573"/>
      <c r="CDZ434" s="573"/>
      <c r="CEA434" s="573"/>
      <c r="CEB434" s="573"/>
      <c r="CEC434" s="573"/>
      <c r="CED434" s="573"/>
      <c r="CEE434" s="573"/>
      <c r="CEF434" s="573"/>
      <c r="CEG434" s="573"/>
      <c r="CEH434" s="573"/>
      <c r="CEI434" s="573"/>
      <c r="CEJ434" s="573"/>
      <c r="CEK434" s="573"/>
      <c r="CEL434" s="573"/>
      <c r="CEM434" s="573"/>
      <c r="CEN434" s="573"/>
      <c r="CEO434" s="573"/>
      <c r="CEP434" s="573"/>
      <c r="CEQ434" s="573"/>
      <c r="CER434" s="573"/>
      <c r="CES434" s="573"/>
      <c r="CET434" s="573"/>
      <c r="CEU434" s="573"/>
      <c r="CEV434" s="573"/>
      <c r="CEW434" s="573"/>
      <c r="CEX434" s="573"/>
      <c r="CEY434" s="573"/>
      <c r="CEZ434" s="573"/>
      <c r="CFA434" s="573"/>
      <c r="CFB434" s="573"/>
      <c r="CFC434" s="573"/>
      <c r="CFD434" s="573"/>
      <c r="CFE434" s="573"/>
      <c r="CFF434" s="573"/>
      <c r="CFG434" s="573"/>
      <c r="CFH434" s="573"/>
      <c r="CFI434" s="573"/>
      <c r="CFJ434" s="573"/>
      <c r="CFK434" s="573"/>
      <c r="CFL434" s="573"/>
      <c r="CFM434" s="573"/>
      <c r="CFN434" s="573"/>
      <c r="CFO434" s="573"/>
      <c r="CFP434" s="573"/>
      <c r="CFQ434" s="573"/>
      <c r="CFR434" s="573"/>
      <c r="CFS434" s="573"/>
      <c r="CFT434" s="573"/>
      <c r="CFU434" s="573"/>
      <c r="CFV434" s="573"/>
      <c r="CFW434" s="573"/>
      <c r="CFX434" s="573"/>
      <c r="CFY434" s="573"/>
      <c r="CFZ434" s="573"/>
      <c r="CGA434" s="573"/>
      <c r="CGB434" s="573"/>
      <c r="CGC434" s="573"/>
      <c r="CGD434" s="573"/>
      <c r="CGE434" s="573"/>
      <c r="CGF434" s="573"/>
      <c r="CGG434" s="573"/>
      <c r="CGH434" s="573"/>
      <c r="CGI434" s="573"/>
      <c r="CGJ434" s="573"/>
      <c r="CGK434" s="573"/>
      <c r="CGL434" s="573"/>
      <c r="CGM434" s="573"/>
      <c r="CGN434" s="573"/>
      <c r="CGO434" s="573"/>
      <c r="CGP434" s="573"/>
      <c r="CGQ434" s="573"/>
      <c r="CGR434" s="573"/>
      <c r="CGS434" s="573"/>
      <c r="CGT434" s="573"/>
      <c r="CGU434" s="573"/>
      <c r="CGV434" s="573"/>
      <c r="CGW434" s="573"/>
      <c r="CGX434" s="573"/>
      <c r="CGY434" s="573"/>
      <c r="CGZ434" s="573"/>
      <c r="CHA434" s="573"/>
      <c r="CHB434" s="573"/>
      <c r="CHC434" s="573"/>
      <c r="CHD434" s="573"/>
      <c r="CHE434" s="573"/>
      <c r="CHF434" s="573"/>
      <c r="CHG434" s="573"/>
      <c r="CHH434" s="573"/>
      <c r="CHI434" s="573"/>
      <c r="CHJ434" s="573"/>
      <c r="CHK434" s="573"/>
      <c r="CHL434" s="573"/>
      <c r="CHM434" s="573"/>
      <c r="CHN434" s="573"/>
      <c r="CHO434" s="573"/>
      <c r="CHP434" s="573"/>
      <c r="CHQ434" s="573"/>
      <c r="CHR434" s="573"/>
      <c r="CHS434" s="573"/>
      <c r="CHT434" s="573"/>
      <c r="CHU434" s="573"/>
      <c r="CHV434" s="573"/>
      <c r="CHW434" s="573"/>
      <c r="CHX434" s="573"/>
      <c r="CHY434" s="573"/>
      <c r="CHZ434" s="573"/>
      <c r="CIA434" s="573"/>
      <c r="CIB434" s="573"/>
      <c r="CIC434" s="573"/>
      <c r="CID434" s="573"/>
      <c r="CIE434" s="573"/>
      <c r="CIF434" s="573"/>
      <c r="CIG434" s="573"/>
      <c r="CIH434" s="573"/>
      <c r="CII434" s="573"/>
      <c r="CIJ434" s="573"/>
      <c r="CIK434" s="573"/>
      <c r="CIL434" s="573"/>
      <c r="CIM434" s="573"/>
      <c r="CIN434" s="573"/>
      <c r="CIO434" s="573"/>
      <c r="CIP434" s="573"/>
      <c r="CIQ434" s="573"/>
      <c r="CIR434" s="573"/>
      <c r="CIS434" s="573"/>
      <c r="CIT434" s="573"/>
      <c r="CIU434" s="573"/>
      <c r="CIV434" s="573"/>
      <c r="CIW434" s="573"/>
      <c r="CIX434" s="573"/>
      <c r="CIY434" s="573"/>
      <c r="CIZ434" s="573"/>
      <c r="CJA434" s="573"/>
      <c r="CJB434" s="573"/>
      <c r="CJC434" s="573"/>
      <c r="CJD434" s="573"/>
      <c r="CJE434" s="573"/>
      <c r="CJF434" s="573"/>
      <c r="CJG434" s="573"/>
      <c r="CJH434" s="573"/>
      <c r="CJI434" s="573"/>
      <c r="CJJ434" s="573"/>
      <c r="CJK434" s="573"/>
      <c r="CJL434" s="573"/>
      <c r="CJM434" s="573"/>
      <c r="CJN434" s="573"/>
      <c r="CJO434" s="573"/>
      <c r="CJP434" s="573"/>
      <c r="CJQ434" s="573"/>
      <c r="CJR434" s="573"/>
      <c r="CJS434" s="573"/>
      <c r="CJT434" s="573"/>
      <c r="CJU434" s="573"/>
      <c r="CJV434" s="573"/>
      <c r="CJW434" s="573"/>
      <c r="CJX434" s="573"/>
      <c r="CJY434" s="573"/>
      <c r="CJZ434" s="573"/>
      <c r="CKA434" s="573"/>
      <c r="CKB434" s="573"/>
      <c r="CKC434" s="573"/>
      <c r="CKD434" s="573"/>
      <c r="CKE434" s="573"/>
      <c r="CKF434" s="573"/>
      <c r="CKG434" s="573"/>
      <c r="CKH434" s="573"/>
      <c r="CKI434" s="573"/>
      <c r="CKJ434" s="573"/>
      <c r="CKK434" s="573"/>
      <c r="CKL434" s="573"/>
      <c r="CKM434" s="573"/>
      <c r="CKN434" s="573"/>
      <c r="CKO434" s="573"/>
      <c r="CKP434" s="573"/>
      <c r="CKQ434" s="573"/>
      <c r="CKR434" s="573"/>
      <c r="CKS434" s="573"/>
      <c r="CKT434" s="573"/>
      <c r="CKU434" s="573"/>
      <c r="CKV434" s="573"/>
      <c r="CKW434" s="573"/>
      <c r="CKX434" s="573"/>
      <c r="CKY434" s="573"/>
      <c r="CKZ434" s="573"/>
      <c r="CLA434" s="573"/>
      <c r="CLB434" s="573"/>
      <c r="CLC434" s="573"/>
      <c r="CLD434" s="573"/>
      <c r="CLE434" s="573"/>
      <c r="CLF434" s="573"/>
      <c r="CLG434" s="573"/>
      <c r="CLH434" s="573"/>
      <c r="CLI434" s="573"/>
      <c r="CLJ434" s="573"/>
      <c r="CLK434" s="573"/>
      <c r="CLL434" s="573"/>
      <c r="CLM434" s="573"/>
      <c r="CLN434" s="573"/>
      <c r="CLO434" s="573"/>
      <c r="CLP434" s="573"/>
      <c r="CLQ434" s="573"/>
      <c r="CLR434" s="573"/>
      <c r="CLS434" s="573"/>
      <c r="CLT434" s="573"/>
      <c r="CLU434" s="573"/>
      <c r="CLV434" s="573"/>
      <c r="CLW434" s="573"/>
      <c r="CLX434" s="573"/>
      <c r="CLY434" s="573"/>
      <c r="CLZ434" s="573"/>
      <c r="CMA434" s="573"/>
      <c r="CMB434" s="573"/>
      <c r="CMC434" s="573"/>
      <c r="CMD434" s="573"/>
      <c r="CME434" s="573"/>
      <c r="CMF434" s="573"/>
      <c r="CMG434" s="573"/>
      <c r="CMH434" s="573"/>
      <c r="CMI434" s="573"/>
      <c r="CMJ434" s="573"/>
      <c r="CMK434" s="573"/>
      <c r="CML434" s="573"/>
      <c r="CMM434" s="573"/>
      <c r="CMN434" s="573"/>
      <c r="CMO434" s="573"/>
      <c r="CMP434" s="573"/>
      <c r="CMQ434" s="573"/>
      <c r="CMR434" s="573"/>
      <c r="CMS434" s="573"/>
      <c r="CMT434" s="573"/>
      <c r="CMU434" s="573"/>
      <c r="CMV434" s="573"/>
      <c r="CMW434" s="573"/>
      <c r="CMX434" s="573"/>
      <c r="CMY434" s="573"/>
      <c r="CMZ434" s="573"/>
      <c r="CNA434" s="573"/>
      <c r="CNB434" s="573"/>
      <c r="CNC434" s="573"/>
      <c r="CND434" s="573"/>
      <c r="CNE434" s="573"/>
      <c r="CNF434" s="573"/>
      <c r="CNG434" s="573"/>
      <c r="CNH434" s="573"/>
      <c r="CNI434" s="573"/>
      <c r="CNJ434" s="573"/>
      <c r="CNK434" s="573"/>
      <c r="CNL434" s="573"/>
      <c r="CNM434" s="573"/>
      <c r="CNN434" s="573"/>
      <c r="CNO434" s="573"/>
      <c r="CNP434" s="573"/>
      <c r="CNQ434" s="573"/>
      <c r="CNR434" s="573"/>
      <c r="CNS434" s="573"/>
      <c r="CNT434" s="573"/>
      <c r="CNU434" s="573"/>
      <c r="CNV434" s="573"/>
      <c r="CNW434" s="573"/>
      <c r="CNX434" s="573"/>
      <c r="CNY434" s="573"/>
      <c r="CNZ434" s="573"/>
      <c r="COA434" s="573"/>
      <c r="COB434" s="573"/>
      <c r="COC434" s="573"/>
      <c r="COD434" s="573"/>
      <c r="COE434" s="573"/>
      <c r="COF434" s="573"/>
      <c r="COG434" s="573"/>
      <c r="COH434" s="573"/>
      <c r="COI434" s="573"/>
      <c r="COJ434" s="573"/>
      <c r="COK434" s="573"/>
      <c r="COL434" s="573"/>
      <c r="COM434" s="573"/>
      <c r="CON434" s="573"/>
      <c r="COO434" s="573"/>
      <c r="COP434" s="573"/>
      <c r="COQ434" s="573"/>
      <c r="COR434" s="573"/>
      <c r="COS434" s="573"/>
      <c r="COT434" s="573"/>
      <c r="COU434" s="573"/>
      <c r="COV434" s="573"/>
      <c r="COW434" s="573"/>
      <c r="COX434" s="573"/>
      <c r="COY434" s="573"/>
      <c r="COZ434" s="573"/>
      <c r="CPA434" s="573"/>
      <c r="CPB434" s="573"/>
      <c r="CPC434" s="573"/>
      <c r="CPD434" s="573"/>
      <c r="CPE434" s="573"/>
      <c r="CPF434" s="573"/>
      <c r="CPG434" s="573"/>
      <c r="CPH434" s="573"/>
      <c r="CPI434" s="573"/>
      <c r="CPJ434" s="573"/>
      <c r="CPK434" s="573"/>
      <c r="CPL434" s="573"/>
      <c r="CPM434" s="573"/>
      <c r="CPN434" s="573"/>
      <c r="CPO434" s="573"/>
      <c r="CPP434" s="573"/>
      <c r="CPQ434" s="573"/>
      <c r="CPR434" s="573"/>
      <c r="CPS434" s="573"/>
      <c r="CPT434" s="573"/>
      <c r="CPU434" s="573"/>
      <c r="CPV434" s="573"/>
      <c r="CPW434" s="573"/>
      <c r="CPX434" s="573"/>
      <c r="CPY434" s="573"/>
      <c r="CPZ434" s="573"/>
      <c r="CQA434" s="573"/>
      <c r="CQB434" s="573"/>
      <c r="CQC434" s="573"/>
      <c r="CQD434" s="573"/>
      <c r="CQE434" s="573"/>
      <c r="CQF434" s="573"/>
      <c r="CQG434" s="573"/>
      <c r="CQH434" s="573"/>
      <c r="CQI434" s="573"/>
      <c r="CQJ434" s="573"/>
      <c r="CQK434" s="573"/>
      <c r="CQL434" s="573"/>
      <c r="CQM434" s="573"/>
      <c r="CQN434" s="573"/>
      <c r="CQO434" s="573"/>
      <c r="CQP434" s="573"/>
      <c r="CQQ434" s="573"/>
      <c r="CQR434" s="573"/>
      <c r="CQS434" s="573"/>
      <c r="CQT434" s="573"/>
      <c r="CQU434" s="573"/>
      <c r="CQV434" s="573"/>
      <c r="CQW434" s="573"/>
      <c r="CQX434" s="573"/>
      <c r="CQY434" s="573"/>
      <c r="CQZ434" s="573"/>
      <c r="CRA434" s="573"/>
      <c r="CRB434" s="573"/>
      <c r="CRC434" s="573"/>
      <c r="CRD434" s="573"/>
      <c r="CRE434" s="573"/>
      <c r="CRF434" s="573"/>
      <c r="CRG434" s="573"/>
      <c r="CRH434" s="573"/>
      <c r="CRI434" s="573"/>
      <c r="CRJ434" s="573"/>
      <c r="CRK434" s="573"/>
      <c r="CRL434" s="573"/>
      <c r="CRM434" s="573"/>
      <c r="CRN434" s="573"/>
      <c r="CRO434" s="573"/>
      <c r="CRP434" s="573"/>
      <c r="CRQ434" s="573"/>
      <c r="CRR434" s="573"/>
      <c r="CRS434" s="573"/>
      <c r="CRT434" s="573"/>
      <c r="CRU434" s="573"/>
      <c r="CRV434" s="573"/>
      <c r="CRW434" s="573"/>
      <c r="CRX434" s="573"/>
      <c r="CRY434" s="573"/>
      <c r="CRZ434" s="573"/>
      <c r="CSA434" s="573"/>
      <c r="CSB434" s="573"/>
      <c r="CSC434" s="573"/>
      <c r="CSD434" s="573"/>
      <c r="CSE434" s="573"/>
      <c r="CSF434" s="573"/>
      <c r="CSG434" s="573"/>
      <c r="CSH434" s="573"/>
      <c r="CSI434" s="573"/>
      <c r="CSJ434" s="573"/>
      <c r="CSK434" s="573"/>
      <c r="CSL434" s="573"/>
      <c r="CSM434" s="573"/>
      <c r="CSN434" s="573"/>
      <c r="CSO434" s="573"/>
      <c r="CSP434" s="573"/>
      <c r="CSQ434" s="573"/>
      <c r="CSR434" s="573"/>
      <c r="CSS434" s="573"/>
      <c r="CST434" s="573"/>
      <c r="CSU434" s="573"/>
      <c r="CSV434" s="573"/>
      <c r="CSW434" s="573"/>
      <c r="CSX434" s="573"/>
      <c r="CSY434" s="573"/>
      <c r="CSZ434" s="573"/>
      <c r="CTA434" s="573"/>
      <c r="CTB434" s="573"/>
      <c r="CTC434" s="573"/>
      <c r="CTD434" s="573"/>
      <c r="CTE434" s="573"/>
      <c r="CTF434" s="573"/>
      <c r="CTG434" s="573"/>
      <c r="CTH434" s="573"/>
      <c r="CTI434" s="573"/>
      <c r="CTJ434" s="573"/>
      <c r="CTK434" s="573"/>
      <c r="CTL434" s="573"/>
      <c r="CTM434" s="573"/>
      <c r="CTN434" s="573"/>
      <c r="CTO434" s="573"/>
      <c r="CTP434" s="573"/>
      <c r="CTQ434" s="573"/>
      <c r="CTR434" s="573"/>
      <c r="CTS434" s="573"/>
      <c r="CTT434" s="573"/>
      <c r="CTU434" s="573"/>
      <c r="CTV434" s="573"/>
      <c r="CTW434" s="573"/>
      <c r="CTX434" s="573"/>
      <c r="CTY434" s="573"/>
      <c r="CTZ434" s="573"/>
      <c r="CUA434" s="573"/>
      <c r="CUB434" s="573"/>
      <c r="CUC434" s="573"/>
      <c r="CUD434" s="573"/>
      <c r="CUE434" s="573"/>
      <c r="CUF434" s="573"/>
      <c r="CUG434" s="573"/>
      <c r="CUH434" s="573"/>
      <c r="CUI434" s="573"/>
      <c r="CUJ434" s="573"/>
      <c r="CUK434" s="573"/>
      <c r="CUL434" s="573"/>
      <c r="CUM434" s="573"/>
      <c r="CUN434" s="573"/>
      <c r="CUO434" s="573"/>
      <c r="CUP434" s="573"/>
      <c r="CUQ434" s="573"/>
      <c r="CUR434" s="573"/>
      <c r="CUS434" s="573"/>
      <c r="CUT434" s="573"/>
      <c r="CUU434" s="573"/>
      <c r="CUV434" s="573"/>
      <c r="CUW434" s="573"/>
      <c r="CUX434" s="573"/>
      <c r="CUY434" s="573"/>
      <c r="CUZ434" s="573"/>
      <c r="CVA434" s="573"/>
      <c r="CVB434" s="573"/>
      <c r="CVC434" s="573"/>
      <c r="CVD434" s="573"/>
      <c r="CVE434" s="573"/>
      <c r="CVF434" s="573"/>
      <c r="CVG434" s="573"/>
      <c r="CVH434" s="573"/>
      <c r="CVI434" s="573"/>
      <c r="CVJ434" s="573"/>
      <c r="CVK434" s="573"/>
      <c r="CVL434" s="573"/>
      <c r="CVM434" s="573"/>
      <c r="CVN434" s="573"/>
      <c r="CVO434" s="573"/>
      <c r="CVP434" s="573"/>
      <c r="CVQ434" s="573"/>
      <c r="CVR434" s="573"/>
      <c r="CVS434" s="573"/>
      <c r="CVT434" s="573"/>
      <c r="CVU434" s="573"/>
      <c r="CVV434" s="573"/>
      <c r="CVW434" s="573"/>
      <c r="CVX434" s="573"/>
      <c r="CVY434" s="573"/>
      <c r="CVZ434" s="573"/>
      <c r="CWA434" s="573"/>
      <c r="CWB434" s="573"/>
      <c r="CWC434" s="573"/>
      <c r="CWD434" s="573"/>
      <c r="CWE434" s="573"/>
      <c r="CWF434" s="573"/>
      <c r="CWG434" s="573"/>
      <c r="CWH434" s="573"/>
      <c r="CWI434" s="573"/>
      <c r="CWJ434" s="573"/>
      <c r="CWK434" s="573"/>
      <c r="CWL434" s="573"/>
      <c r="CWM434" s="573"/>
      <c r="CWN434" s="573"/>
      <c r="CWO434" s="573"/>
      <c r="CWP434" s="573"/>
      <c r="CWQ434" s="573"/>
      <c r="CWR434" s="573"/>
      <c r="CWS434" s="573"/>
      <c r="CWT434" s="573"/>
      <c r="CWU434" s="573"/>
      <c r="CWV434" s="573"/>
      <c r="CWW434" s="573"/>
      <c r="CWX434" s="573"/>
      <c r="CWY434" s="573"/>
      <c r="CWZ434" s="573"/>
      <c r="CXA434" s="573"/>
      <c r="CXB434" s="573"/>
      <c r="CXC434" s="573"/>
      <c r="CXD434" s="573"/>
      <c r="CXE434" s="573"/>
      <c r="CXF434" s="573"/>
      <c r="CXG434" s="573"/>
      <c r="CXH434" s="573"/>
      <c r="CXI434" s="573"/>
      <c r="CXJ434" s="573"/>
      <c r="CXK434" s="573"/>
      <c r="CXL434" s="573"/>
      <c r="CXM434" s="573"/>
      <c r="CXN434" s="573"/>
      <c r="CXO434" s="573"/>
      <c r="CXP434" s="573"/>
      <c r="CXQ434" s="573"/>
      <c r="CXR434" s="573"/>
      <c r="CXS434" s="573"/>
      <c r="CXT434" s="573"/>
      <c r="CXU434" s="573"/>
      <c r="CXV434" s="573"/>
      <c r="CXW434" s="573"/>
      <c r="CXX434" s="573"/>
      <c r="CXY434" s="573"/>
      <c r="CXZ434" s="573"/>
      <c r="CYA434" s="573"/>
      <c r="CYB434" s="573"/>
      <c r="CYC434" s="573"/>
      <c r="CYD434" s="573"/>
      <c r="CYE434" s="573"/>
      <c r="CYF434" s="573"/>
      <c r="CYG434" s="573"/>
      <c r="CYH434" s="573"/>
      <c r="CYI434" s="573"/>
      <c r="CYJ434" s="573"/>
      <c r="CYK434" s="573"/>
      <c r="CYL434" s="573"/>
      <c r="CYM434" s="573"/>
      <c r="CYN434" s="573"/>
      <c r="CYO434" s="573"/>
      <c r="CYP434" s="573"/>
      <c r="CYQ434" s="573"/>
      <c r="CYR434" s="573"/>
      <c r="CYS434" s="573"/>
      <c r="CYT434" s="573"/>
      <c r="CYU434" s="573"/>
      <c r="CYV434" s="573"/>
      <c r="CYW434" s="573"/>
      <c r="CYX434" s="573"/>
      <c r="CYY434" s="573"/>
      <c r="CYZ434" s="573"/>
      <c r="CZA434" s="573"/>
      <c r="CZB434" s="573"/>
      <c r="CZC434" s="573"/>
      <c r="CZD434" s="573"/>
      <c r="CZE434" s="573"/>
      <c r="CZF434" s="573"/>
      <c r="CZG434" s="573"/>
      <c r="CZH434" s="573"/>
      <c r="CZI434" s="573"/>
      <c r="CZJ434" s="573"/>
      <c r="CZK434" s="573"/>
      <c r="CZL434" s="573"/>
      <c r="CZM434" s="573"/>
      <c r="CZN434" s="573"/>
      <c r="CZO434" s="573"/>
      <c r="CZP434" s="573"/>
      <c r="CZQ434" s="573"/>
      <c r="CZR434" s="573"/>
      <c r="CZS434" s="573"/>
      <c r="CZT434" s="573"/>
      <c r="CZU434" s="573"/>
      <c r="CZV434" s="573"/>
      <c r="CZW434" s="573"/>
      <c r="CZX434" s="573"/>
      <c r="CZY434" s="573"/>
      <c r="CZZ434" s="573"/>
      <c r="DAA434" s="573"/>
      <c r="DAB434" s="573"/>
      <c r="DAC434" s="573"/>
      <c r="DAD434" s="573"/>
      <c r="DAE434" s="573"/>
      <c r="DAF434" s="573"/>
      <c r="DAG434" s="573"/>
      <c r="DAH434" s="573"/>
      <c r="DAI434" s="573"/>
      <c r="DAJ434" s="573"/>
      <c r="DAK434" s="573"/>
      <c r="DAL434" s="573"/>
      <c r="DAM434" s="573"/>
      <c r="DAN434" s="573"/>
      <c r="DAO434" s="573"/>
      <c r="DAP434" s="573"/>
      <c r="DAQ434" s="573"/>
      <c r="DAR434" s="573"/>
      <c r="DAS434" s="573"/>
      <c r="DAT434" s="573"/>
      <c r="DAU434" s="573"/>
      <c r="DAV434" s="573"/>
      <c r="DAW434" s="573"/>
      <c r="DAX434" s="573"/>
      <c r="DAY434" s="573"/>
      <c r="DAZ434" s="573"/>
      <c r="DBA434" s="573"/>
      <c r="DBB434" s="573"/>
      <c r="DBC434" s="573"/>
      <c r="DBD434" s="573"/>
      <c r="DBE434" s="573"/>
      <c r="DBF434" s="573"/>
      <c r="DBG434" s="573"/>
      <c r="DBH434" s="573"/>
      <c r="DBI434" s="573"/>
      <c r="DBJ434" s="573"/>
      <c r="DBK434" s="573"/>
      <c r="DBL434" s="573"/>
      <c r="DBM434" s="573"/>
      <c r="DBN434" s="573"/>
      <c r="DBO434" s="573"/>
      <c r="DBP434" s="573"/>
      <c r="DBQ434" s="573"/>
      <c r="DBR434" s="573"/>
      <c r="DBS434" s="573"/>
      <c r="DBT434" s="573"/>
      <c r="DBU434" s="573"/>
      <c r="DBV434" s="573"/>
      <c r="DBW434" s="573"/>
      <c r="DBX434" s="573"/>
      <c r="DBY434" s="573"/>
      <c r="DBZ434" s="573"/>
      <c r="DCA434" s="573"/>
      <c r="DCB434" s="573"/>
      <c r="DCC434" s="573"/>
      <c r="DCD434" s="573"/>
      <c r="DCE434" s="573"/>
      <c r="DCF434" s="573"/>
      <c r="DCG434" s="573"/>
      <c r="DCH434" s="573"/>
      <c r="DCI434" s="573"/>
      <c r="DCJ434" s="573"/>
      <c r="DCK434" s="573"/>
      <c r="DCL434" s="573"/>
      <c r="DCM434" s="573"/>
      <c r="DCN434" s="573"/>
      <c r="DCO434" s="573"/>
      <c r="DCP434" s="573"/>
      <c r="DCQ434" s="573"/>
      <c r="DCR434" s="573"/>
      <c r="DCS434" s="573"/>
      <c r="DCT434" s="573"/>
      <c r="DCU434" s="573"/>
      <c r="DCV434" s="573"/>
      <c r="DCW434" s="573"/>
      <c r="DCX434" s="573"/>
      <c r="DCY434" s="573"/>
      <c r="DCZ434" s="573"/>
      <c r="DDA434" s="573"/>
      <c r="DDB434" s="573"/>
      <c r="DDC434" s="573"/>
      <c r="DDD434" s="573"/>
      <c r="DDE434" s="573"/>
      <c r="DDF434" s="573"/>
      <c r="DDG434" s="573"/>
      <c r="DDH434" s="573"/>
      <c r="DDI434" s="573"/>
      <c r="DDJ434" s="573"/>
      <c r="DDK434" s="573"/>
      <c r="DDL434" s="573"/>
      <c r="DDM434" s="573"/>
      <c r="DDN434" s="573"/>
      <c r="DDO434" s="573"/>
      <c r="DDP434" s="573"/>
      <c r="DDQ434" s="573"/>
      <c r="DDR434" s="573"/>
      <c r="DDS434" s="573"/>
      <c r="DDT434" s="573"/>
      <c r="DDU434" s="573"/>
      <c r="DDV434" s="573"/>
      <c r="DDW434" s="573"/>
      <c r="DDX434" s="573"/>
      <c r="DDY434" s="573"/>
      <c r="DDZ434" s="573"/>
      <c r="DEA434" s="573"/>
      <c r="DEB434" s="573"/>
      <c r="DEC434" s="573"/>
      <c r="DED434" s="573"/>
      <c r="DEE434" s="573"/>
      <c r="DEF434" s="573"/>
      <c r="DEG434" s="573"/>
      <c r="DEH434" s="573"/>
      <c r="DEI434" s="573"/>
      <c r="DEJ434" s="573"/>
      <c r="DEK434" s="573"/>
      <c r="DEL434" s="573"/>
      <c r="DEM434" s="573"/>
      <c r="DEN434" s="573"/>
      <c r="DEO434" s="573"/>
      <c r="DEP434" s="573"/>
      <c r="DEQ434" s="573"/>
      <c r="DER434" s="573"/>
      <c r="DES434" s="573"/>
      <c r="DET434" s="573"/>
      <c r="DEU434" s="573"/>
      <c r="DEV434" s="573"/>
      <c r="DEW434" s="573"/>
      <c r="DEX434" s="573"/>
      <c r="DEY434" s="573"/>
      <c r="DEZ434" s="573"/>
      <c r="DFA434" s="573"/>
      <c r="DFB434" s="573"/>
      <c r="DFC434" s="573"/>
      <c r="DFD434" s="573"/>
      <c r="DFE434" s="573"/>
      <c r="DFF434" s="573"/>
      <c r="DFG434" s="573"/>
      <c r="DFH434" s="573"/>
      <c r="DFI434" s="573"/>
      <c r="DFJ434" s="573"/>
      <c r="DFK434" s="573"/>
      <c r="DFL434" s="573"/>
      <c r="DFM434" s="573"/>
      <c r="DFN434" s="573"/>
      <c r="DFO434" s="573"/>
      <c r="DFP434" s="573"/>
      <c r="DFQ434" s="573"/>
      <c r="DFR434" s="573"/>
      <c r="DFS434" s="573"/>
      <c r="DFT434" s="573"/>
      <c r="DFU434" s="573"/>
      <c r="DFV434" s="573"/>
      <c r="DFW434" s="573"/>
      <c r="DFX434" s="573"/>
      <c r="DFY434" s="573"/>
      <c r="DFZ434" s="573"/>
      <c r="DGA434" s="573"/>
      <c r="DGB434" s="573"/>
      <c r="DGC434" s="573"/>
      <c r="DGD434" s="573"/>
      <c r="DGE434" s="573"/>
      <c r="DGF434" s="573"/>
      <c r="DGG434" s="573"/>
      <c r="DGH434" s="573"/>
      <c r="DGI434" s="573"/>
      <c r="DGJ434" s="573"/>
      <c r="DGK434" s="573"/>
      <c r="DGL434" s="573"/>
      <c r="DGM434" s="573"/>
      <c r="DGN434" s="573"/>
      <c r="DGO434" s="573"/>
      <c r="DGP434" s="573"/>
      <c r="DGQ434" s="573"/>
      <c r="DGR434" s="573"/>
      <c r="DGS434" s="573"/>
      <c r="DGT434" s="573"/>
      <c r="DGU434" s="573"/>
      <c r="DGV434" s="573"/>
      <c r="DGW434" s="573"/>
      <c r="DGX434" s="573"/>
      <c r="DGY434" s="573"/>
      <c r="DGZ434" s="573"/>
      <c r="DHA434" s="573"/>
      <c r="DHB434" s="573"/>
      <c r="DHC434" s="573"/>
      <c r="DHD434" s="573"/>
      <c r="DHE434" s="573"/>
      <c r="DHF434" s="573"/>
      <c r="DHG434" s="573"/>
      <c r="DHH434" s="573"/>
      <c r="DHI434" s="573"/>
      <c r="DHJ434" s="573"/>
      <c r="DHK434" s="573"/>
      <c r="DHL434" s="573"/>
      <c r="DHM434" s="573"/>
      <c r="DHN434" s="573"/>
      <c r="DHO434" s="573"/>
      <c r="DHP434" s="573"/>
      <c r="DHQ434" s="573"/>
      <c r="DHR434" s="573"/>
      <c r="DHS434" s="573"/>
      <c r="DHT434" s="573"/>
      <c r="DHU434" s="573"/>
      <c r="DHV434" s="573"/>
      <c r="DHW434" s="573"/>
      <c r="DHX434" s="573"/>
      <c r="DHY434" s="573"/>
      <c r="DHZ434" s="573"/>
      <c r="DIA434" s="573"/>
      <c r="DIB434" s="573"/>
      <c r="DIC434" s="573"/>
      <c r="DID434" s="573"/>
      <c r="DIE434" s="573"/>
      <c r="DIF434" s="573"/>
      <c r="DIG434" s="573"/>
      <c r="DIH434" s="573"/>
      <c r="DII434" s="573"/>
      <c r="DIJ434" s="573"/>
      <c r="DIK434" s="573"/>
      <c r="DIL434" s="573"/>
      <c r="DIM434" s="573"/>
      <c r="DIN434" s="573"/>
      <c r="DIO434" s="573"/>
      <c r="DIP434" s="573"/>
      <c r="DIQ434" s="573"/>
      <c r="DIR434" s="573"/>
      <c r="DIS434" s="573"/>
      <c r="DIT434" s="573"/>
      <c r="DIU434" s="573"/>
      <c r="DIV434" s="573"/>
      <c r="DIW434" s="573"/>
      <c r="DIX434" s="573"/>
      <c r="DIY434" s="573"/>
      <c r="DIZ434" s="573"/>
      <c r="DJA434" s="573"/>
      <c r="DJB434" s="573"/>
      <c r="DJC434" s="573"/>
      <c r="DJD434" s="573"/>
      <c r="DJE434" s="573"/>
      <c r="DJF434" s="573"/>
      <c r="DJG434" s="573"/>
      <c r="DJH434" s="573"/>
      <c r="DJI434" s="573"/>
      <c r="DJJ434" s="573"/>
      <c r="DJK434" s="573"/>
      <c r="DJL434" s="573"/>
      <c r="DJM434" s="573"/>
      <c r="DJN434" s="573"/>
      <c r="DJO434" s="573"/>
      <c r="DJP434" s="573"/>
      <c r="DJQ434" s="573"/>
      <c r="DJR434" s="573"/>
      <c r="DJS434" s="573"/>
      <c r="DJT434" s="573"/>
      <c r="DJU434" s="573"/>
      <c r="DJV434" s="573"/>
      <c r="DJW434" s="573"/>
      <c r="DJX434" s="573"/>
      <c r="DJY434" s="573"/>
      <c r="DJZ434" s="573"/>
      <c r="DKA434" s="573"/>
      <c r="DKB434" s="573"/>
      <c r="DKC434" s="573"/>
      <c r="DKD434" s="573"/>
      <c r="DKE434" s="573"/>
      <c r="DKF434" s="573"/>
      <c r="DKG434" s="573"/>
      <c r="DKH434" s="573"/>
      <c r="DKI434" s="573"/>
      <c r="DKJ434" s="573"/>
      <c r="DKK434" s="573"/>
      <c r="DKL434" s="573"/>
      <c r="DKM434" s="573"/>
      <c r="DKN434" s="573"/>
      <c r="DKO434" s="573"/>
      <c r="DKP434" s="573"/>
      <c r="DKQ434" s="573"/>
      <c r="DKR434" s="573"/>
      <c r="DKS434" s="573"/>
      <c r="DKT434" s="573"/>
      <c r="DKU434" s="573"/>
      <c r="DKV434" s="573"/>
      <c r="DKW434" s="573"/>
      <c r="DKX434" s="573"/>
      <c r="DKY434" s="573"/>
      <c r="DKZ434" s="573"/>
      <c r="DLA434" s="573"/>
      <c r="DLB434" s="573"/>
      <c r="DLC434" s="573"/>
      <c r="DLD434" s="573"/>
      <c r="DLE434" s="573"/>
      <c r="DLF434" s="573"/>
      <c r="DLG434" s="573"/>
      <c r="DLH434" s="573"/>
      <c r="DLI434" s="573"/>
      <c r="DLJ434" s="573"/>
      <c r="DLK434" s="573"/>
      <c r="DLL434" s="573"/>
      <c r="DLM434" s="573"/>
      <c r="DLN434" s="573"/>
      <c r="DLO434" s="573"/>
      <c r="DLP434" s="573"/>
      <c r="DLQ434" s="573"/>
      <c r="DLR434" s="573"/>
      <c r="DLS434" s="573"/>
      <c r="DLT434" s="573"/>
      <c r="DLU434" s="573"/>
      <c r="DLV434" s="573"/>
      <c r="DLW434" s="573"/>
      <c r="DLX434" s="573"/>
      <c r="DLY434" s="573"/>
      <c r="DLZ434" s="573"/>
      <c r="DMA434" s="573"/>
      <c r="DMB434" s="573"/>
      <c r="DMC434" s="573"/>
      <c r="DMD434" s="573"/>
      <c r="DME434" s="573"/>
      <c r="DMF434" s="573"/>
      <c r="DMG434" s="573"/>
      <c r="DMH434" s="573"/>
      <c r="DMI434" s="573"/>
      <c r="DMJ434" s="573"/>
      <c r="DMK434" s="573"/>
      <c r="DML434" s="573"/>
      <c r="DMM434" s="573"/>
      <c r="DMN434" s="573"/>
      <c r="DMO434" s="573"/>
      <c r="DMP434" s="573"/>
      <c r="DMQ434" s="573"/>
      <c r="DMR434" s="573"/>
      <c r="DMS434" s="573"/>
      <c r="DMT434" s="573"/>
      <c r="DMU434" s="573"/>
      <c r="DMV434" s="573"/>
      <c r="DMW434" s="573"/>
      <c r="DMX434" s="573"/>
      <c r="DMY434" s="573"/>
      <c r="DMZ434" s="573"/>
      <c r="DNA434" s="573"/>
      <c r="DNB434" s="573"/>
      <c r="DNC434" s="573"/>
      <c r="DND434" s="573"/>
      <c r="DNE434" s="573"/>
      <c r="DNF434" s="573"/>
      <c r="DNG434" s="573"/>
      <c r="DNH434" s="573"/>
      <c r="DNI434" s="573"/>
      <c r="DNJ434" s="573"/>
      <c r="DNK434" s="573"/>
      <c r="DNL434" s="573"/>
      <c r="DNM434" s="573"/>
      <c r="DNN434" s="573"/>
      <c r="DNO434" s="573"/>
      <c r="DNP434" s="573"/>
      <c r="DNQ434" s="573"/>
      <c r="DNR434" s="573"/>
      <c r="DNS434" s="573"/>
      <c r="DNT434" s="573"/>
      <c r="DNU434" s="573"/>
      <c r="DNV434" s="573"/>
      <c r="DNW434" s="573"/>
      <c r="DNX434" s="573"/>
      <c r="DNY434" s="573"/>
      <c r="DNZ434" s="573"/>
      <c r="DOA434" s="573"/>
      <c r="DOB434" s="573"/>
      <c r="DOC434" s="573"/>
      <c r="DOD434" s="573"/>
      <c r="DOE434" s="573"/>
      <c r="DOF434" s="573"/>
      <c r="DOG434" s="573"/>
      <c r="DOH434" s="573"/>
      <c r="DOI434" s="573"/>
      <c r="DOJ434" s="573"/>
      <c r="DOK434" s="573"/>
      <c r="DOL434" s="573"/>
      <c r="DOM434" s="573"/>
      <c r="DON434" s="573"/>
      <c r="DOO434" s="573"/>
      <c r="DOP434" s="573"/>
      <c r="DOQ434" s="573"/>
      <c r="DOR434" s="573"/>
      <c r="DOS434" s="573"/>
      <c r="DOT434" s="573"/>
      <c r="DOU434" s="573"/>
      <c r="DOV434" s="573"/>
      <c r="DOW434" s="573"/>
      <c r="DOX434" s="573"/>
      <c r="DOY434" s="573"/>
      <c r="DOZ434" s="573"/>
      <c r="DPA434" s="573"/>
      <c r="DPB434" s="573"/>
      <c r="DPC434" s="573"/>
      <c r="DPD434" s="573"/>
      <c r="DPE434" s="573"/>
      <c r="DPF434" s="573"/>
      <c r="DPG434" s="573"/>
      <c r="DPH434" s="573"/>
      <c r="DPI434" s="573"/>
      <c r="DPJ434" s="573"/>
      <c r="DPK434" s="573"/>
      <c r="DPL434" s="573"/>
      <c r="DPM434" s="573"/>
      <c r="DPN434" s="573"/>
      <c r="DPO434" s="573"/>
      <c r="DPP434" s="573"/>
      <c r="DPQ434" s="573"/>
      <c r="DPR434" s="573"/>
      <c r="DPS434" s="573"/>
      <c r="DPT434" s="573"/>
      <c r="DPU434" s="573"/>
      <c r="DPV434" s="573"/>
      <c r="DPW434" s="573"/>
      <c r="DPX434" s="573"/>
      <c r="DPY434" s="573"/>
      <c r="DPZ434" s="573"/>
      <c r="DQA434" s="573"/>
      <c r="DQB434" s="573"/>
      <c r="DQC434" s="573"/>
      <c r="DQD434" s="573"/>
      <c r="DQE434" s="573"/>
      <c r="DQF434" s="573"/>
      <c r="DQG434" s="573"/>
      <c r="DQH434" s="573"/>
      <c r="DQI434" s="573"/>
      <c r="DQJ434" s="573"/>
      <c r="DQK434" s="573"/>
      <c r="DQL434" s="573"/>
      <c r="DQM434" s="573"/>
      <c r="DQN434" s="573"/>
      <c r="DQO434" s="573"/>
      <c r="DQP434" s="573"/>
      <c r="DQQ434" s="573"/>
      <c r="DQR434" s="573"/>
      <c r="DQS434" s="573"/>
      <c r="DQT434" s="573"/>
      <c r="DQU434" s="573"/>
      <c r="DQV434" s="573"/>
      <c r="DQW434" s="573"/>
      <c r="DQX434" s="573"/>
      <c r="DQY434" s="573"/>
      <c r="DQZ434" s="573"/>
      <c r="DRA434" s="573"/>
      <c r="DRB434" s="573"/>
      <c r="DRC434" s="573"/>
      <c r="DRD434" s="573"/>
      <c r="DRE434" s="573"/>
      <c r="DRF434" s="573"/>
      <c r="DRG434" s="573"/>
      <c r="DRH434" s="573"/>
      <c r="DRI434" s="573"/>
      <c r="DRJ434" s="573"/>
      <c r="DRK434" s="573"/>
      <c r="DRL434" s="573"/>
      <c r="DRM434" s="573"/>
      <c r="DRN434" s="573"/>
      <c r="DRO434" s="573"/>
      <c r="DRP434" s="573"/>
      <c r="DRQ434" s="573"/>
      <c r="DRR434" s="573"/>
      <c r="DRS434" s="573"/>
      <c r="DRT434" s="573"/>
      <c r="DRU434" s="573"/>
      <c r="DRV434" s="573"/>
      <c r="DRW434" s="573"/>
      <c r="DRX434" s="573"/>
      <c r="DRY434" s="573"/>
      <c r="DRZ434" s="573"/>
      <c r="DSA434" s="573"/>
      <c r="DSB434" s="573"/>
      <c r="DSC434" s="573"/>
      <c r="DSD434" s="573"/>
      <c r="DSE434" s="573"/>
      <c r="DSF434" s="573"/>
      <c r="DSG434" s="573"/>
      <c r="DSH434" s="573"/>
      <c r="DSI434" s="573"/>
      <c r="DSJ434" s="573"/>
      <c r="DSK434" s="573"/>
      <c r="DSL434" s="573"/>
      <c r="DSM434" s="573"/>
      <c r="DSN434" s="573"/>
      <c r="DSO434" s="573"/>
      <c r="DSP434" s="573"/>
      <c r="DSQ434" s="573"/>
      <c r="DSR434" s="573"/>
      <c r="DSS434" s="573"/>
      <c r="DST434" s="573"/>
      <c r="DSU434" s="573"/>
      <c r="DSV434" s="573"/>
      <c r="DSW434" s="573"/>
      <c r="DSX434" s="573"/>
      <c r="DSY434" s="573"/>
      <c r="DSZ434" s="573"/>
      <c r="DTA434" s="573"/>
      <c r="DTB434" s="573"/>
      <c r="DTC434" s="573"/>
      <c r="DTD434" s="573"/>
      <c r="DTE434" s="573"/>
      <c r="DTF434" s="573"/>
      <c r="DTG434" s="573"/>
      <c r="DTH434" s="573"/>
      <c r="DTI434" s="573"/>
      <c r="DTJ434" s="573"/>
      <c r="DTK434" s="573"/>
      <c r="DTL434" s="573"/>
      <c r="DTM434" s="573"/>
      <c r="DTN434" s="573"/>
      <c r="DTO434" s="573"/>
      <c r="DTP434" s="573"/>
      <c r="DTQ434" s="573"/>
      <c r="DTR434" s="573"/>
      <c r="DTS434" s="573"/>
      <c r="DTT434" s="573"/>
      <c r="DTU434" s="573"/>
      <c r="DTV434" s="573"/>
      <c r="DTW434" s="573"/>
      <c r="DTX434" s="573"/>
      <c r="DTY434" s="573"/>
      <c r="DTZ434" s="573"/>
      <c r="DUA434" s="573"/>
      <c r="DUB434" s="573"/>
      <c r="DUC434" s="573"/>
      <c r="DUD434" s="573"/>
      <c r="DUE434" s="573"/>
      <c r="DUF434" s="573"/>
      <c r="DUG434" s="573"/>
      <c r="DUH434" s="573"/>
      <c r="DUI434" s="573"/>
      <c r="DUJ434" s="573"/>
      <c r="DUK434" s="573"/>
      <c r="DUL434" s="573"/>
      <c r="DUM434" s="573"/>
      <c r="DUN434" s="573"/>
      <c r="DUO434" s="573"/>
      <c r="DUP434" s="573"/>
      <c r="DUQ434" s="573"/>
      <c r="DUR434" s="573"/>
      <c r="DUS434" s="573"/>
      <c r="DUT434" s="573"/>
      <c r="DUU434" s="573"/>
      <c r="DUV434" s="573"/>
      <c r="DUW434" s="573"/>
      <c r="DUX434" s="573"/>
      <c r="DUY434" s="573"/>
      <c r="DUZ434" s="573"/>
      <c r="DVA434" s="573"/>
      <c r="DVB434" s="573"/>
      <c r="DVC434" s="573"/>
      <c r="DVD434" s="573"/>
      <c r="DVE434" s="573"/>
      <c r="DVF434" s="573"/>
      <c r="DVG434" s="573"/>
      <c r="DVH434" s="573"/>
      <c r="DVI434" s="573"/>
      <c r="DVJ434" s="573"/>
      <c r="DVK434" s="573"/>
      <c r="DVL434" s="573"/>
      <c r="DVM434" s="573"/>
      <c r="DVN434" s="573"/>
      <c r="DVO434" s="573"/>
      <c r="DVP434" s="573"/>
      <c r="DVQ434" s="573"/>
      <c r="DVR434" s="573"/>
      <c r="DVS434" s="573"/>
      <c r="DVT434" s="573"/>
      <c r="DVU434" s="573"/>
      <c r="DVV434" s="573"/>
      <c r="DVW434" s="573"/>
      <c r="DVX434" s="573"/>
      <c r="DVY434" s="573"/>
      <c r="DVZ434" s="573"/>
      <c r="DWA434" s="573"/>
      <c r="DWB434" s="573"/>
      <c r="DWC434" s="573"/>
      <c r="DWD434" s="573"/>
      <c r="DWE434" s="573"/>
      <c r="DWF434" s="573"/>
      <c r="DWG434" s="573"/>
      <c r="DWH434" s="573"/>
      <c r="DWI434" s="573"/>
      <c r="DWJ434" s="573"/>
      <c r="DWK434" s="573"/>
      <c r="DWL434" s="573"/>
      <c r="DWM434" s="573"/>
      <c r="DWN434" s="573"/>
      <c r="DWO434" s="573"/>
      <c r="DWP434" s="573"/>
      <c r="DWQ434" s="573"/>
      <c r="DWR434" s="573"/>
      <c r="DWS434" s="573"/>
      <c r="DWT434" s="573"/>
      <c r="DWU434" s="573"/>
      <c r="DWV434" s="573"/>
      <c r="DWW434" s="573"/>
      <c r="DWX434" s="573"/>
      <c r="DWY434" s="573"/>
      <c r="DWZ434" s="573"/>
      <c r="DXA434" s="573"/>
      <c r="DXB434" s="573"/>
      <c r="DXC434" s="573"/>
      <c r="DXD434" s="573"/>
      <c r="DXE434" s="573"/>
      <c r="DXF434" s="573"/>
      <c r="DXG434" s="573"/>
      <c r="DXH434" s="573"/>
      <c r="DXI434" s="573"/>
      <c r="DXJ434" s="573"/>
      <c r="DXK434" s="573"/>
      <c r="DXL434" s="573"/>
      <c r="DXM434" s="573"/>
      <c r="DXN434" s="573"/>
      <c r="DXO434" s="573"/>
      <c r="DXP434" s="573"/>
      <c r="DXQ434" s="573"/>
      <c r="DXR434" s="573"/>
      <c r="DXS434" s="573"/>
      <c r="DXT434" s="573"/>
      <c r="DXU434" s="573"/>
      <c r="DXV434" s="573"/>
      <c r="DXW434" s="573"/>
      <c r="DXX434" s="573"/>
      <c r="DXY434" s="573"/>
      <c r="DXZ434" s="573"/>
      <c r="DYA434" s="573"/>
      <c r="DYB434" s="573"/>
      <c r="DYC434" s="573"/>
      <c r="DYD434" s="573"/>
      <c r="DYE434" s="573"/>
      <c r="DYF434" s="573"/>
      <c r="DYG434" s="573"/>
      <c r="DYH434" s="573"/>
      <c r="DYI434" s="573"/>
      <c r="DYJ434" s="573"/>
      <c r="DYK434" s="573"/>
      <c r="DYL434" s="573"/>
      <c r="DYM434" s="573"/>
      <c r="DYN434" s="573"/>
      <c r="DYO434" s="573"/>
      <c r="DYP434" s="573"/>
      <c r="DYQ434" s="573"/>
      <c r="DYR434" s="573"/>
      <c r="DYS434" s="573"/>
      <c r="DYT434" s="573"/>
      <c r="DYU434" s="573"/>
      <c r="DYV434" s="573"/>
      <c r="DYW434" s="573"/>
      <c r="DYX434" s="573"/>
      <c r="DYY434" s="573"/>
      <c r="DYZ434" s="573"/>
      <c r="DZA434" s="573"/>
      <c r="DZB434" s="573"/>
      <c r="DZC434" s="573"/>
      <c r="DZD434" s="573"/>
      <c r="DZE434" s="573"/>
      <c r="DZF434" s="573"/>
      <c r="DZG434" s="573"/>
      <c r="DZH434" s="573"/>
      <c r="DZI434" s="573"/>
      <c r="DZJ434" s="573"/>
      <c r="DZK434" s="573"/>
      <c r="DZL434" s="573"/>
      <c r="DZM434" s="573"/>
      <c r="DZN434" s="573"/>
      <c r="DZO434" s="573"/>
      <c r="DZP434" s="573"/>
      <c r="DZQ434" s="573"/>
      <c r="DZR434" s="573"/>
      <c r="DZS434" s="573"/>
      <c r="DZT434" s="573"/>
      <c r="DZU434" s="573"/>
      <c r="DZV434" s="573"/>
      <c r="DZW434" s="573"/>
      <c r="DZX434" s="573"/>
      <c r="DZY434" s="573"/>
      <c r="DZZ434" s="573"/>
      <c r="EAA434" s="573"/>
      <c r="EAB434" s="573"/>
      <c r="EAC434" s="573"/>
      <c r="EAD434" s="573"/>
      <c r="EAE434" s="573"/>
      <c r="EAF434" s="573"/>
      <c r="EAG434" s="573"/>
      <c r="EAH434" s="573"/>
      <c r="EAI434" s="573"/>
      <c r="EAJ434" s="573"/>
      <c r="EAK434" s="573"/>
      <c r="EAL434" s="573"/>
      <c r="EAM434" s="573"/>
      <c r="EAN434" s="573"/>
      <c r="EAO434" s="573"/>
      <c r="EAP434" s="573"/>
      <c r="EAQ434" s="573"/>
      <c r="EAR434" s="573"/>
      <c r="EAS434" s="573"/>
      <c r="EAT434" s="573"/>
      <c r="EAU434" s="573"/>
      <c r="EAV434" s="573"/>
      <c r="EAW434" s="573"/>
      <c r="EAX434" s="573"/>
      <c r="EAY434" s="573"/>
      <c r="EAZ434" s="573"/>
      <c r="EBA434" s="573"/>
      <c r="EBB434" s="573"/>
      <c r="EBC434" s="573"/>
      <c r="EBD434" s="573"/>
      <c r="EBE434" s="573"/>
      <c r="EBF434" s="573"/>
      <c r="EBG434" s="573"/>
      <c r="EBH434" s="573"/>
      <c r="EBI434" s="573"/>
      <c r="EBJ434" s="573"/>
      <c r="EBK434" s="573"/>
      <c r="EBL434" s="573"/>
      <c r="EBM434" s="573"/>
      <c r="EBN434" s="573"/>
      <c r="EBO434" s="573"/>
      <c r="EBP434" s="573"/>
      <c r="EBQ434" s="573"/>
      <c r="EBR434" s="573"/>
      <c r="EBS434" s="573"/>
      <c r="EBT434" s="573"/>
      <c r="EBU434" s="573"/>
      <c r="EBV434" s="573"/>
      <c r="EBW434" s="573"/>
      <c r="EBX434" s="573"/>
      <c r="EBY434" s="573"/>
      <c r="EBZ434" s="573"/>
      <c r="ECA434" s="573"/>
      <c r="ECB434" s="573"/>
      <c r="ECC434" s="573"/>
      <c r="ECD434" s="573"/>
      <c r="ECE434" s="573"/>
      <c r="ECF434" s="573"/>
      <c r="ECG434" s="573"/>
      <c r="ECH434" s="573"/>
      <c r="ECI434" s="573"/>
      <c r="ECJ434" s="573"/>
      <c r="ECK434" s="573"/>
      <c r="ECL434" s="573"/>
      <c r="ECM434" s="573"/>
      <c r="ECN434" s="573"/>
      <c r="ECO434" s="573"/>
      <c r="ECP434" s="573"/>
      <c r="ECQ434" s="573"/>
      <c r="ECR434" s="573"/>
      <c r="ECS434" s="573"/>
      <c r="ECT434" s="573"/>
      <c r="ECU434" s="573"/>
      <c r="ECV434" s="573"/>
      <c r="ECW434" s="573"/>
      <c r="ECX434" s="573"/>
      <c r="ECY434" s="573"/>
      <c r="ECZ434" s="573"/>
      <c r="EDA434" s="573"/>
      <c r="EDB434" s="573"/>
      <c r="EDC434" s="573"/>
      <c r="EDD434" s="573"/>
      <c r="EDE434" s="573"/>
      <c r="EDF434" s="573"/>
      <c r="EDG434" s="573"/>
      <c r="EDH434" s="573"/>
      <c r="EDI434" s="573"/>
      <c r="EDJ434" s="573"/>
      <c r="EDK434" s="573"/>
      <c r="EDL434" s="573"/>
      <c r="EDM434" s="573"/>
      <c r="EDN434" s="573"/>
      <c r="EDO434" s="573"/>
      <c r="EDP434" s="573"/>
      <c r="EDQ434" s="573"/>
      <c r="EDR434" s="573"/>
      <c r="EDS434" s="573"/>
      <c r="EDT434" s="573"/>
      <c r="EDU434" s="573"/>
      <c r="EDV434" s="573"/>
      <c r="EDW434" s="573"/>
      <c r="EDX434" s="573"/>
      <c r="EDY434" s="573"/>
      <c r="EDZ434" s="573"/>
      <c r="EEA434" s="573"/>
      <c r="EEB434" s="573"/>
      <c r="EEC434" s="573"/>
      <c r="EED434" s="573"/>
      <c r="EEE434" s="573"/>
      <c r="EEF434" s="573"/>
      <c r="EEG434" s="573"/>
      <c r="EEH434" s="573"/>
      <c r="EEI434" s="573"/>
      <c r="EEJ434" s="573"/>
      <c r="EEK434" s="573"/>
      <c r="EEL434" s="573"/>
      <c r="EEM434" s="573"/>
      <c r="EEN434" s="573"/>
      <c r="EEO434" s="573"/>
      <c r="EEP434" s="573"/>
      <c r="EEQ434" s="573"/>
      <c r="EER434" s="573"/>
      <c r="EES434" s="573"/>
      <c r="EET434" s="573"/>
      <c r="EEU434" s="573"/>
      <c r="EEV434" s="573"/>
      <c r="EEW434" s="573"/>
      <c r="EEX434" s="573"/>
      <c r="EEY434" s="573"/>
      <c r="EEZ434" s="573"/>
      <c r="EFA434" s="573"/>
      <c r="EFB434" s="573"/>
      <c r="EFC434" s="573"/>
      <c r="EFD434" s="573"/>
      <c r="EFE434" s="573"/>
      <c r="EFF434" s="573"/>
      <c r="EFG434" s="573"/>
      <c r="EFH434" s="573"/>
      <c r="EFI434" s="573"/>
      <c r="EFJ434" s="573"/>
      <c r="EFK434" s="573"/>
      <c r="EFL434" s="573"/>
      <c r="EFM434" s="573"/>
      <c r="EFN434" s="573"/>
      <c r="EFO434" s="573"/>
      <c r="EFP434" s="573"/>
      <c r="EFQ434" s="573"/>
      <c r="EFR434" s="573"/>
      <c r="EFS434" s="573"/>
      <c r="EFT434" s="573"/>
      <c r="EFU434" s="573"/>
      <c r="EFV434" s="573"/>
      <c r="EFW434" s="573"/>
      <c r="EFX434" s="573"/>
      <c r="EFY434" s="573"/>
      <c r="EFZ434" s="573"/>
      <c r="EGA434" s="573"/>
      <c r="EGB434" s="573"/>
      <c r="EGC434" s="573"/>
      <c r="EGD434" s="573"/>
      <c r="EGE434" s="573"/>
      <c r="EGF434" s="573"/>
      <c r="EGG434" s="573"/>
      <c r="EGH434" s="573"/>
      <c r="EGI434" s="573"/>
      <c r="EGJ434" s="573"/>
      <c r="EGK434" s="573"/>
      <c r="EGL434" s="573"/>
      <c r="EGM434" s="573"/>
      <c r="EGN434" s="573"/>
      <c r="EGO434" s="573"/>
      <c r="EGP434" s="573"/>
      <c r="EGQ434" s="573"/>
      <c r="EGR434" s="573"/>
      <c r="EGS434" s="573"/>
      <c r="EGT434" s="573"/>
      <c r="EGU434" s="573"/>
      <c r="EGV434" s="573"/>
      <c r="EGW434" s="573"/>
      <c r="EGX434" s="573"/>
      <c r="EGY434" s="573"/>
      <c r="EGZ434" s="573"/>
      <c r="EHA434" s="573"/>
      <c r="EHB434" s="573"/>
      <c r="EHC434" s="573"/>
      <c r="EHD434" s="573"/>
      <c r="EHE434" s="573"/>
      <c r="EHF434" s="573"/>
      <c r="EHG434" s="573"/>
      <c r="EHH434" s="573"/>
      <c r="EHI434" s="573"/>
      <c r="EHJ434" s="573"/>
      <c r="EHK434" s="573"/>
      <c r="EHL434" s="573"/>
      <c r="EHM434" s="573"/>
      <c r="EHN434" s="573"/>
      <c r="EHO434" s="573"/>
      <c r="EHP434" s="573"/>
      <c r="EHQ434" s="573"/>
      <c r="EHR434" s="573"/>
      <c r="EHS434" s="573"/>
      <c r="EHT434" s="573"/>
      <c r="EHU434" s="573"/>
      <c r="EHV434" s="573"/>
      <c r="EHW434" s="573"/>
      <c r="EHX434" s="573"/>
      <c r="EHY434" s="573"/>
      <c r="EHZ434" s="573"/>
      <c r="EIA434" s="573"/>
      <c r="EIB434" s="573"/>
      <c r="EIC434" s="573"/>
      <c r="EID434" s="573"/>
      <c r="EIE434" s="573"/>
      <c r="EIF434" s="573"/>
      <c r="EIG434" s="573"/>
      <c r="EIH434" s="573"/>
      <c r="EII434" s="573"/>
      <c r="EIJ434" s="573"/>
      <c r="EIK434" s="573"/>
      <c r="EIL434" s="573"/>
      <c r="EIM434" s="573"/>
      <c r="EIN434" s="573"/>
      <c r="EIO434" s="573"/>
      <c r="EIP434" s="573"/>
      <c r="EIQ434" s="573"/>
      <c r="EIR434" s="573"/>
      <c r="EIS434" s="573"/>
      <c r="EIT434" s="573"/>
      <c r="EIU434" s="573"/>
      <c r="EIV434" s="573"/>
      <c r="EIW434" s="573"/>
      <c r="EIX434" s="573"/>
      <c r="EIY434" s="573"/>
      <c r="EIZ434" s="573"/>
      <c r="EJA434" s="573"/>
      <c r="EJB434" s="573"/>
      <c r="EJC434" s="573"/>
      <c r="EJD434" s="573"/>
      <c r="EJE434" s="573"/>
      <c r="EJF434" s="573"/>
      <c r="EJG434" s="573"/>
      <c r="EJH434" s="573"/>
      <c r="EJI434" s="573"/>
      <c r="EJJ434" s="573"/>
      <c r="EJK434" s="573"/>
      <c r="EJL434" s="573"/>
      <c r="EJM434" s="573"/>
      <c r="EJN434" s="573"/>
      <c r="EJO434" s="573"/>
      <c r="EJP434" s="573"/>
      <c r="EJQ434" s="573"/>
      <c r="EJR434" s="573"/>
      <c r="EJS434" s="573"/>
      <c r="EJT434" s="573"/>
      <c r="EJU434" s="573"/>
      <c r="EJV434" s="573"/>
      <c r="EJW434" s="573"/>
      <c r="EJX434" s="573"/>
      <c r="EJY434" s="573"/>
      <c r="EJZ434" s="573"/>
      <c r="EKA434" s="573"/>
      <c r="EKB434" s="573"/>
      <c r="EKC434" s="573"/>
      <c r="EKD434" s="573"/>
      <c r="EKE434" s="573"/>
      <c r="EKF434" s="573"/>
      <c r="EKG434" s="573"/>
      <c r="EKH434" s="573"/>
      <c r="EKI434" s="573"/>
      <c r="EKJ434" s="573"/>
      <c r="EKK434" s="573"/>
      <c r="EKL434" s="573"/>
      <c r="EKM434" s="573"/>
      <c r="EKN434" s="573"/>
      <c r="EKO434" s="573"/>
      <c r="EKP434" s="573"/>
      <c r="EKQ434" s="573"/>
      <c r="EKR434" s="573"/>
      <c r="EKS434" s="573"/>
      <c r="EKT434" s="573"/>
      <c r="EKU434" s="573"/>
      <c r="EKV434" s="573"/>
      <c r="EKW434" s="573"/>
      <c r="EKX434" s="573"/>
      <c r="EKY434" s="573"/>
      <c r="EKZ434" s="573"/>
      <c r="ELA434" s="573"/>
      <c r="ELB434" s="573"/>
      <c r="ELC434" s="573"/>
      <c r="ELD434" s="573"/>
      <c r="ELE434" s="573"/>
      <c r="ELF434" s="573"/>
      <c r="ELG434" s="573"/>
      <c r="ELH434" s="573"/>
      <c r="ELI434" s="573"/>
      <c r="ELJ434" s="573"/>
      <c r="ELK434" s="573"/>
      <c r="ELL434" s="573"/>
      <c r="ELM434" s="573"/>
      <c r="ELN434" s="573"/>
      <c r="ELO434" s="573"/>
      <c r="ELP434" s="573"/>
      <c r="ELQ434" s="573"/>
      <c r="ELR434" s="573"/>
      <c r="ELS434" s="573"/>
      <c r="ELT434" s="573"/>
      <c r="ELU434" s="573"/>
      <c r="ELV434" s="573"/>
      <c r="ELW434" s="573"/>
      <c r="ELX434" s="573"/>
      <c r="ELY434" s="573"/>
      <c r="ELZ434" s="573"/>
      <c r="EMA434" s="573"/>
      <c r="EMB434" s="573"/>
      <c r="EMC434" s="573"/>
      <c r="EMD434" s="573"/>
      <c r="EME434" s="573"/>
      <c r="EMF434" s="573"/>
      <c r="EMG434" s="573"/>
      <c r="EMH434" s="573"/>
      <c r="EMI434" s="573"/>
      <c r="EMJ434" s="573"/>
      <c r="EMK434" s="573"/>
      <c r="EML434" s="573"/>
      <c r="EMM434" s="573"/>
      <c r="EMN434" s="573"/>
      <c r="EMO434" s="573"/>
      <c r="EMP434" s="573"/>
      <c r="EMQ434" s="573"/>
      <c r="EMR434" s="573"/>
      <c r="EMS434" s="573"/>
      <c r="EMT434" s="573"/>
      <c r="EMU434" s="573"/>
      <c r="EMV434" s="573"/>
      <c r="EMW434" s="573"/>
      <c r="EMX434" s="573"/>
      <c r="EMY434" s="573"/>
      <c r="EMZ434" s="573"/>
      <c r="ENA434" s="573"/>
      <c r="ENB434" s="573"/>
      <c r="ENC434" s="573"/>
      <c r="END434" s="573"/>
      <c r="ENE434" s="573"/>
      <c r="ENF434" s="573"/>
      <c r="ENG434" s="573"/>
      <c r="ENH434" s="573"/>
      <c r="ENI434" s="573"/>
      <c r="ENJ434" s="573"/>
      <c r="ENK434" s="573"/>
      <c r="ENL434" s="573"/>
      <c r="ENM434" s="573"/>
      <c r="ENN434" s="573"/>
      <c r="ENO434" s="573"/>
      <c r="ENP434" s="573"/>
      <c r="ENQ434" s="573"/>
      <c r="ENR434" s="573"/>
      <c r="ENS434" s="573"/>
      <c r="ENT434" s="573"/>
      <c r="ENU434" s="573"/>
      <c r="ENV434" s="573"/>
      <c r="ENW434" s="573"/>
      <c r="ENX434" s="573"/>
      <c r="ENY434" s="573"/>
      <c r="ENZ434" s="573"/>
      <c r="EOA434" s="573"/>
      <c r="EOB434" s="573"/>
      <c r="EOC434" s="573"/>
      <c r="EOD434" s="573"/>
      <c r="EOE434" s="573"/>
      <c r="EOF434" s="573"/>
      <c r="EOG434" s="573"/>
      <c r="EOH434" s="573"/>
      <c r="EOI434" s="573"/>
      <c r="EOJ434" s="573"/>
      <c r="EOK434" s="573"/>
      <c r="EOL434" s="573"/>
      <c r="EOM434" s="573"/>
      <c r="EON434" s="573"/>
      <c r="EOO434" s="573"/>
      <c r="EOP434" s="573"/>
      <c r="EOQ434" s="573"/>
      <c r="EOR434" s="573"/>
      <c r="EOS434" s="573"/>
      <c r="EOT434" s="573"/>
      <c r="EOU434" s="573"/>
      <c r="EOV434" s="573"/>
      <c r="EOW434" s="573"/>
      <c r="EOX434" s="573"/>
      <c r="EOY434" s="573"/>
      <c r="EOZ434" s="573"/>
      <c r="EPA434" s="573"/>
      <c r="EPB434" s="573"/>
      <c r="EPC434" s="573"/>
      <c r="EPD434" s="573"/>
      <c r="EPE434" s="573"/>
      <c r="EPF434" s="573"/>
      <c r="EPG434" s="573"/>
      <c r="EPH434" s="573"/>
      <c r="EPI434" s="573"/>
      <c r="EPJ434" s="573"/>
      <c r="EPK434" s="573"/>
      <c r="EPL434" s="573"/>
      <c r="EPM434" s="573"/>
      <c r="EPN434" s="573"/>
      <c r="EPO434" s="573"/>
      <c r="EPP434" s="573"/>
      <c r="EPQ434" s="573"/>
      <c r="EPR434" s="573"/>
      <c r="EPS434" s="573"/>
      <c r="EPT434" s="573"/>
      <c r="EPU434" s="573"/>
      <c r="EPV434" s="573"/>
      <c r="EPW434" s="573"/>
      <c r="EPX434" s="573"/>
      <c r="EPY434" s="573"/>
      <c r="EPZ434" s="573"/>
      <c r="EQA434" s="573"/>
      <c r="EQB434" s="573"/>
      <c r="EQC434" s="573"/>
      <c r="EQD434" s="573"/>
      <c r="EQE434" s="573"/>
      <c r="EQF434" s="573"/>
      <c r="EQG434" s="573"/>
      <c r="EQH434" s="573"/>
      <c r="EQI434" s="573"/>
      <c r="EQJ434" s="573"/>
      <c r="EQK434" s="573"/>
      <c r="EQL434" s="573"/>
      <c r="EQM434" s="573"/>
      <c r="EQN434" s="573"/>
      <c r="EQO434" s="573"/>
      <c r="EQP434" s="573"/>
      <c r="EQQ434" s="573"/>
      <c r="EQR434" s="573"/>
      <c r="EQS434" s="573"/>
      <c r="EQT434" s="573"/>
      <c r="EQU434" s="573"/>
      <c r="EQV434" s="573"/>
      <c r="EQW434" s="573"/>
      <c r="EQX434" s="573"/>
      <c r="EQY434" s="573"/>
      <c r="EQZ434" s="573"/>
      <c r="ERA434" s="573"/>
      <c r="ERB434" s="573"/>
      <c r="ERC434" s="573"/>
      <c r="ERD434" s="573"/>
      <c r="ERE434" s="573"/>
      <c r="ERF434" s="573"/>
      <c r="ERG434" s="573"/>
      <c r="ERH434" s="573"/>
      <c r="ERI434" s="573"/>
      <c r="ERJ434" s="573"/>
      <c r="ERK434" s="573"/>
      <c r="ERL434" s="573"/>
      <c r="ERM434" s="573"/>
      <c r="ERN434" s="573"/>
      <c r="ERO434" s="573"/>
      <c r="ERP434" s="573"/>
      <c r="ERQ434" s="573"/>
      <c r="ERR434" s="573"/>
      <c r="ERS434" s="573"/>
      <c r="ERT434" s="573"/>
      <c r="ERU434" s="573"/>
      <c r="ERV434" s="573"/>
      <c r="ERW434" s="573"/>
      <c r="ERX434" s="573"/>
      <c r="ERY434" s="573"/>
      <c r="ERZ434" s="573"/>
      <c r="ESA434" s="573"/>
      <c r="ESB434" s="573"/>
      <c r="ESC434" s="573"/>
      <c r="ESD434" s="573"/>
      <c r="ESE434" s="573"/>
      <c r="ESF434" s="573"/>
      <c r="ESG434" s="573"/>
      <c r="ESH434" s="573"/>
      <c r="ESI434" s="573"/>
      <c r="ESJ434" s="573"/>
      <c r="ESK434" s="573"/>
      <c r="ESL434" s="573"/>
      <c r="ESM434" s="573"/>
      <c r="ESN434" s="573"/>
      <c r="ESO434" s="573"/>
      <c r="ESP434" s="573"/>
      <c r="ESQ434" s="573"/>
      <c r="ESR434" s="573"/>
      <c r="ESS434" s="573"/>
      <c r="EST434" s="573"/>
      <c r="ESU434" s="573"/>
      <c r="ESV434" s="573"/>
      <c r="ESW434" s="573"/>
      <c r="ESX434" s="573"/>
      <c r="ESY434" s="573"/>
      <c r="ESZ434" s="573"/>
      <c r="ETA434" s="573"/>
      <c r="ETB434" s="573"/>
      <c r="ETC434" s="573"/>
      <c r="ETD434" s="573"/>
      <c r="ETE434" s="573"/>
      <c r="ETF434" s="573"/>
      <c r="ETG434" s="573"/>
      <c r="ETH434" s="573"/>
      <c r="ETI434" s="573"/>
      <c r="ETJ434" s="573"/>
      <c r="ETK434" s="573"/>
      <c r="ETL434" s="573"/>
      <c r="ETM434" s="573"/>
      <c r="ETN434" s="573"/>
      <c r="ETO434" s="573"/>
      <c r="ETP434" s="573"/>
      <c r="ETQ434" s="573"/>
      <c r="ETR434" s="573"/>
      <c r="ETS434" s="573"/>
      <c r="ETT434" s="573"/>
      <c r="ETU434" s="573"/>
      <c r="ETV434" s="573"/>
      <c r="ETW434" s="573"/>
      <c r="ETX434" s="573"/>
      <c r="ETY434" s="573"/>
      <c r="ETZ434" s="573"/>
      <c r="EUA434" s="573"/>
      <c r="EUB434" s="573"/>
      <c r="EUC434" s="573"/>
      <c r="EUD434" s="573"/>
      <c r="EUE434" s="573"/>
      <c r="EUF434" s="573"/>
      <c r="EUG434" s="573"/>
      <c r="EUH434" s="573"/>
      <c r="EUI434" s="573"/>
      <c r="EUJ434" s="573"/>
      <c r="EUK434" s="573"/>
      <c r="EUL434" s="573"/>
      <c r="EUM434" s="573"/>
      <c r="EUN434" s="573"/>
      <c r="EUO434" s="573"/>
      <c r="EUP434" s="573"/>
      <c r="EUQ434" s="573"/>
      <c r="EUR434" s="573"/>
      <c r="EUS434" s="573"/>
      <c r="EUT434" s="573"/>
      <c r="EUU434" s="573"/>
      <c r="EUV434" s="573"/>
      <c r="EUW434" s="573"/>
      <c r="EUX434" s="573"/>
      <c r="EUY434" s="573"/>
      <c r="EUZ434" s="573"/>
      <c r="EVA434" s="573"/>
      <c r="EVB434" s="573"/>
      <c r="EVC434" s="573"/>
      <c r="EVD434" s="573"/>
      <c r="EVE434" s="573"/>
      <c r="EVF434" s="573"/>
      <c r="EVG434" s="573"/>
      <c r="EVH434" s="573"/>
      <c r="EVI434" s="573"/>
      <c r="EVJ434" s="573"/>
      <c r="EVK434" s="573"/>
      <c r="EVL434" s="573"/>
      <c r="EVM434" s="573"/>
      <c r="EVN434" s="573"/>
      <c r="EVO434" s="573"/>
      <c r="EVP434" s="573"/>
      <c r="EVQ434" s="573"/>
      <c r="EVR434" s="573"/>
      <c r="EVS434" s="573"/>
      <c r="EVT434" s="573"/>
      <c r="EVU434" s="573"/>
      <c r="EVV434" s="573"/>
      <c r="EVW434" s="573"/>
      <c r="EVX434" s="573"/>
      <c r="EVY434" s="573"/>
      <c r="EVZ434" s="573"/>
      <c r="EWA434" s="573"/>
      <c r="EWB434" s="573"/>
      <c r="EWC434" s="573"/>
      <c r="EWD434" s="573"/>
      <c r="EWE434" s="573"/>
      <c r="EWF434" s="573"/>
      <c r="EWG434" s="573"/>
      <c r="EWH434" s="573"/>
      <c r="EWI434" s="573"/>
      <c r="EWJ434" s="573"/>
      <c r="EWK434" s="573"/>
      <c r="EWL434" s="573"/>
      <c r="EWM434" s="573"/>
      <c r="EWN434" s="573"/>
      <c r="EWO434" s="573"/>
      <c r="EWP434" s="573"/>
      <c r="EWQ434" s="573"/>
      <c r="EWR434" s="573"/>
      <c r="EWS434" s="573"/>
      <c r="EWT434" s="573"/>
      <c r="EWU434" s="573"/>
      <c r="EWV434" s="573"/>
      <c r="EWW434" s="573"/>
      <c r="EWX434" s="573"/>
      <c r="EWY434" s="573"/>
      <c r="EWZ434" s="573"/>
      <c r="EXA434" s="573"/>
      <c r="EXB434" s="573"/>
      <c r="EXC434" s="573"/>
      <c r="EXD434" s="573"/>
      <c r="EXE434" s="573"/>
      <c r="EXF434" s="573"/>
      <c r="EXG434" s="573"/>
      <c r="EXH434" s="573"/>
      <c r="EXI434" s="573"/>
      <c r="EXJ434" s="573"/>
      <c r="EXK434" s="573"/>
      <c r="EXL434" s="573"/>
      <c r="EXM434" s="573"/>
      <c r="EXN434" s="573"/>
      <c r="EXO434" s="573"/>
      <c r="EXP434" s="573"/>
      <c r="EXQ434" s="573"/>
      <c r="EXR434" s="573"/>
      <c r="EXS434" s="573"/>
      <c r="EXT434" s="573"/>
      <c r="EXU434" s="573"/>
      <c r="EXV434" s="573"/>
      <c r="EXW434" s="573"/>
      <c r="EXX434" s="573"/>
      <c r="EXY434" s="573"/>
      <c r="EXZ434" s="573"/>
      <c r="EYA434" s="573"/>
      <c r="EYB434" s="573"/>
      <c r="EYC434" s="573"/>
      <c r="EYD434" s="573"/>
      <c r="EYE434" s="573"/>
      <c r="EYF434" s="573"/>
      <c r="EYG434" s="573"/>
      <c r="EYH434" s="573"/>
      <c r="EYI434" s="573"/>
      <c r="EYJ434" s="573"/>
      <c r="EYK434" s="573"/>
      <c r="EYL434" s="573"/>
      <c r="EYM434" s="573"/>
      <c r="EYN434" s="573"/>
      <c r="EYO434" s="573"/>
      <c r="EYP434" s="573"/>
      <c r="EYQ434" s="573"/>
      <c r="EYR434" s="573"/>
      <c r="EYS434" s="573"/>
      <c r="EYT434" s="573"/>
      <c r="EYU434" s="573"/>
      <c r="EYV434" s="573"/>
      <c r="EYW434" s="573"/>
      <c r="EYX434" s="573"/>
      <c r="EYY434" s="573"/>
      <c r="EYZ434" s="573"/>
      <c r="EZA434" s="573"/>
      <c r="EZB434" s="573"/>
      <c r="EZC434" s="573"/>
      <c r="EZD434" s="573"/>
      <c r="EZE434" s="573"/>
      <c r="EZF434" s="573"/>
      <c r="EZG434" s="573"/>
      <c r="EZH434" s="573"/>
      <c r="EZI434" s="573"/>
      <c r="EZJ434" s="573"/>
      <c r="EZK434" s="573"/>
      <c r="EZL434" s="573"/>
      <c r="EZM434" s="573"/>
      <c r="EZN434" s="573"/>
      <c r="EZO434" s="573"/>
      <c r="EZP434" s="573"/>
      <c r="EZQ434" s="573"/>
      <c r="EZR434" s="573"/>
      <c r="EZS434" s="573"/>
      <c r="EZT434" s="573"/>
      <c r="EZU434" s="573"/>
      <c r="EZV434" s="573"/>
      <c r="EZW434" s="573"/>
      <c r="EZX434" s="573"/>
      <c r="EZY434" s="573"/>
      <c r="EZZ434" s="573"/>
      <c r="FAA434" s="573"/>
      <c r="FAB434" s="573"/>
      <c r="FAC434" s="573"/>
      <c r="FAD434" s="573"/>
      <c r="FAE434" s="573"/>
      <c r="FAF434" s="573"/>
      <c r="FAG434" s="573"/>
      <c r="FAH434" s="573"/>
      <c r="FAI434" s="573"/>
      <c r="FAJ434" s="573"/>
      <c r="FAK434" s="573"/>
      <c r="FAL434" s="573"/>
      <c r="FAM434" s="573"/>
      <c r="FAN434" s="573"/>
      <c r="FAO434" s="573"/>
      <c r="FAP434" s="573"/>
      <c r="FAQ434" s="573"/>
      <c r="FAR434" s="573"/>
      <c r="FAS434" s="573"/>
      <c r="FAT434" s="573"/>
      <c r="FAU434" s="573"/>
      <c r="FAV434" s="573"/>
      <c r="FAW434" s="573"/>
      <c r="FAX434" s="573"/>
      <c r="FAY434" s="573"/>
      <c r="FAZ434" s="573"/>
      <c r="FBA434" s="573"/>
      <c r="FBB434" s="573"/>
      <c r="FBC434" s="573"/>
      <c r="FBD434" s="573"/>
      <c r="FBE434" s="573"/>
      <c r="FBF434" s="573"/>
      <c r="FBG434" s="573"/>
      <c r="FBH434" s="573"/>
      <c r="FBI434" s="573"/>
      <c r="FBJ434" s="573"/>
      <c r="FBK434" s="573"/>
      <c r="FBL434" s="573"/>
      <c r="FBM434" s="573"/>
      <c r="FBN434" s="573"/>
      <c r="FBO434" s="573"/>
      <c r="FBP434" s="573"/>
      <c r="FBQ434" s="573"/>
      <c r="FBR434" s="573"/>
      <c r="FBS434" s="573"/>
      <c r="FBT434" s="573"/>
      <c r="FBU434" s="573"/>
      <c r="FBV434" s="573"/>
      <c r="FBW434" s="573"/>
      <c r="FBX434" s="573"/>
      <c r="FBY434" s="573"/>
      <c r="FBZ434" s="573"/>
      <c r="FCA434" s="573"/>
      <c r="FCB434" s="573"/>
      <c r="FCC434" s="573"/>
      <c r="FCD434" s="573"/>
      <c r="FCE434" s="573"/>
      <c r="FCF434" s="573"/>
      <c r="FCG434" s="573"/>
      <c r="FCH434" s="573"/>
      <c r="FCI434" s="573"/>
      <c r="FCJ434" s="573"/>
      <c r="FCK434" s="573"/>
      <c r="FCL434" s="573"/>
      <c r="FCM434" s="573"/>
      <c r="FCN434" s="573"/>
      <c r="FCO434" s="573"/>
      <c r="FCP434" s="573"/>
      <c r="FCQ434" s="573"/>
      <c r="FCR434" s="573"/>
      <c r="FCS434" s="573"/>
      <c r="FCT434" s="573"/>
      <c r="FCU434" s="573"/>
      <c r="FCV434" s="573"/>
      <c r="FCW434" s="573"/>
      <c r="FCX434" s="573"/>
      <c r="FCY434" s="573"/>
      <c r="FCZ434" s="573"/>
      <c r="FDA434" s="573"/>
      <c r="FDB434" s="573"/>
      <c r="FDC434" s="573"/>
      <c r="FDD434" s="573"/>
      <c r="FDE434" s="573"/>
      <c r="FDF434" s="573"/>
      <c r="FDG434" s="573"/>
      <c r="FDH434" s="573"/>
      <c r="FDI434" s="573"/>
      <c r="FDJ434" s="573"/>
      <c r="FDK434" s="573"/>
      <c r="FDL434" s="573"/>
      <c r="FDM434" s="573"/>
      <c r="FDN434" s="573"/>
      <c r="FDO434" s="573"/>
      <c r="FDP434" s="573"/>
      <c r="FDQ434" s="573"/>
      <c r="FDR434" s="573"/>
      <c r="FDS434" s="573"/>
      <c r="FDT434" s="573"/>
      <c r="FDU434" s="573"/>
      <c r="FDV434" s="573"/>
      <c r="FDW434" s="573"/>
      <c r="FDX434" s="573"/>
      <c r="FDY434" s="573"/>
      <c r="FDZ434" s="573"/>
      <c r="FEA434" s="573"/>
      <c r="FEB434" s="573"/>
      <c r="FEC434" s="573"/>
      <c r="FED434" s="573"/>
      <c r="FEE434" s="573"/>
      <c r="FEF434" s="573"/>
      <c r="FEG434" s="573"/>
      <c r="FEH434" s="573"/>
      <c r="FEI434" s="573"/>
      <c r="FEJ434" s="573"/>
      <c r="FEK434" s="573"/>
      <c r="FEL434" s="573"/>
      <c r="FEM434" s="573"/>
      <c r="FEN434" s="573"/>
      <c r="FEO434" s="573"/>
      <c r="FEP434" s="573"/>
      <c r="FEQ434" s="573"/>
      <c r="FER434" s="573"/>
      <c r="FES434" s="573"/>
      <c r="FET434" s="573"/>
      <c r="FEU434" s="573"/>
      <c r="FEV434" s="573"/>
      <c r="FEW434" s="573"/>
      <c r="FEX434" s="573"/>
      <c r="FEY434" s="573"/>
      <c r="FEZ434" s="573"/>
      <c r="FFA434" s="573"/>
      <c r="FFB434" s="573"/>
      <c r="FFC434" s="573"/>
      <c r="FFD434" s="573"/>
      <c r="FFE434" s="573"/>
      <c r="FFF434" s="573"/>
      <c r="FFG434" s="573"/>
      <c r="FFH434" s="573"/>
      <c r="FFI434" s="573"/>
      <c r="FFJ434" s="573"/>
      <c r="FFK434" s="573"/>
      <c r="FFL434" s="573"/>
      <c r="FFM434" s="573"/>
      <c r="FFN434" s="573"/>
      <c r="FFO434" s="573"/>
      <c r="FFP434" s="573"/>
      <c r="FFQ434" s="573"/>
      <c r="FFR434" s="573"/>
      <c r="FFS434" s="573"/>
      <c r="FFT434" s="573"/>
      <c r="FFU434" s="573"/>
      <c r="FFV434" s="573"/>
      <c r="FFW434" s="573"/>
      <c r="FFX434" s="573"/>
      <c r="FFY434" s="573"/>
      <c r="FFZ434" s="573"/>
      <c r="FGA434" s="573"/>
      <c r="FGB434" s="573"/>
      <c r="FGC434" s="573"/>
      <c r="FGD434" s="573"/>
      <c r="FGE434" s="573"/>
      <c r="FGF434" s="573"/>
      <c r="FGG434" s="573"/>
      <c r="FGH434" s="573"/>
      <c r="FGI434" s="573"/>
      <c r="FGJ434" s="573"/>
      <c r="FGK434" s="573"/>
      <c r="FGL434" s="573"/>
      <c r="FGM434" s="573"/>
      <c r="FGN434" s="573"/>
      <c r="FGO434" s="573"/>
      <c r="FGP434" s="573"/>
      <c r="FGQ434" s="573"/>
      <c r="FGR434" s="573"/>
      <c r="FGS434" s="573"/>
      <c r="FGT434" s="573"/>
      <c r="FGU434" s="573"/>
      <c r="FGV434" s="573"/>
      <c r="FGW434" s="573"/>
      <c r="FGX434" s="573"/>
      <c r="FGY434" s="573"/>
      <c r="FGZ434" s="573"/>
      <c r="FHA434" s="573"/>
      <c r="FHB434" s="573"/>
      <c r="FHC434" s="573"/>
      <c r="FHD434" s="573"/>
      <c r="FHE434" s="573"/>
      <c r="FHF434" s="573"/>
      <c r="FHG434" s="573"/>
      <c r="FHH434" s="573"/>
      <c r="FHI434" s="573"/>
      <c r="FHJ434" s="573"/>
      <c r="FHK434" s="573"/>
      <c r="FHL434" s="573"/>
      <c r="FHM434" s="573"/>
      <c r="FHN434" s="573"/>
      <c r="FHO434" s="573"/>
      <c r="FHP434" s="573"/>
      <c r="FHQ434" s="573"/>
      <c r="FHR434" s="573"/>
      <c r="FHS434" s="573"/>
      <c r="FHT434" s="573"/>
      <c r="FHU434" s="573"/>
      <c r="FHV434" s="573"/>
      <c r="FHW434" s="573"/>
      <c r="FHX434" s="573"/>
      <c r="FHY434" s="573"/>
      <c r="FHZ434" s="573"/>
      <c r="FIA434" s="573"/>
      <c r="FIB434" s="573"/>
      <c r="FIC434" s="573"/>
      <c r="FID434" s="573"/>
      <c r="FIE434" s="573"/>
      <c r="FIF434" s="573"/>
      <c r="FIG434" s="573"/>
      <c r="FIH434" s="573"/>
      <c r="FII434" s="573"/>
      <c r="FIJ434" s="573"/>
      <c r="FIK434" s="573"/>
      <c r="FIL434" s="573"/>
      <c r="FIM434" s="573"/>
      <c r="FIN434" s="573"/>
      <c r="FIO434" s="573"/>
      <c r="FIP434" s="573"/>
      <c r="FIQ434" s="573"/>
      <c r="FIR434" s="573"/>
      <c r="FIS434" s="573"/>
      <c r="FIT434" s="573"/>
      <c r="FIU434" s="573"/>
      <c r="FIV434" s="573"/>
      <c r="FIW434" s="573"/>
      <c r="FIX434" s="573"/>
      <c r="FIY434" s="573"/>
      <c r="FIZ434" s="573"/>
      <c r="FJA434" s="573"/>
      <c r="FJB434" s="573"/>
      <c r="FJC434" s="573"/>
      <c r="FJD434" s="573"/>
      <c r="FJE434" s="573"/>
      <c r="FJF434" s="573"/>
      <c r="FJG434" s="573"/>
      <c r="FJH434" s="573"/>
      <c r="FJI434" s="573"/>
      <c r="FJJ434" s="573"/>
      <c r="FJK434" s="573"/>
      <c r="FJL434" s="573"/>
      <c r="FJM434" s="573"/>
      <c r="FJN434" s="573"/>
      <c r="FJO434" s="573"/>
      <c r="FJP434" s="573"/>
      <c r="FJQ434" s="573"/>
      <c r="FJR434" s="573"/>
      <c r="FJS434" s="573"/>
      <c r="FJT434" s="573"/>
      <c r="FJU434" s="573"/>
      <c r="FJV434" s="573"/>
      <c r="FJW434" s="573"/>
      <c r="FJX434" s="573"/>
      <c r="FJY434" s="573"/>
      <c r="FJZ434" s="573"/>
      <c r="FKA434" s="573"/>
      <c r="FKB434" s="573"/>
      <c r="FKC434" s="573"/>
      <c r="FKD434" s="573"/>
      <c r="FKE434" s="573"/>
      <c r="FKF434" s="573"/>
      <c r="FKG434" s="573"/>
      <c r="FKH434" s="573"/>
      <c r="FKI434" s="573"/>
      <c r="FKJ434" s="573"/>
      <c r="FKK434" s="573"/>
      <c r="FKL434" s="573"/>
      <c r="FKM434" s="573"/>
      <c r="FKN434" s="573"/>
      <c r="FKO434" s="573"/>
      <c r="FKP434" s="573"/>
      <c r="FKQ434" s="573"/>
      <c r="FKR434" s="573"/>
      <c r="FKS434" s="573"/>
      <c r="FKT434" s="573"/>
      <c r="FKU434" s="573"/>
      <c r="FKV434" s="573"/>
      <c r="FKW434" s="573"/>
      <c r="FKX434" s="573"/>
      <c r="FKY434" s="573"/>
      <c r="FKZ434" s="573"/>
      <c r="FLA434" s="573"/>
      <c r="FLB434" s="573"/>
      <c r="FLC434" s="573"/>
      <c r="FLD434" s="573"/>
      <c r="FLE434" s="573"/>
      <c r="FLF434" s="573"/>
      <c r="FLG434" s="573"/>
      <c r="FLH434" s="573"/>
      <c r="FLI434" s="573"/>
      <c r="FLJ434" s="573"/>
      <c r="FLK434" s="573"/>
      <c r="FLL434" s="573"/>
      <c r="FLM434" s="573"/>
      <c r="FLN434" s="573"/>
      <c r="FLO434" s="573"/>
      <c r="FLP434" s="573"/>
      <c r="FLQ434" s="573"/>
      <c r="FLR434" s="573"/>
      <c r="FLS434" s="573"/>
      <c r="FLT434" s="573"/>
      <c r="FLU434" s="573"/>
      <c r="FLV434" s="573"/>
      <c r="FLW434" s="573"/>
      <c r="FLX434" s="573"/>
      <c r="FLY434" s="573"/>
      <c r="FLZ434" s="573"/>
      <c r="FMA434" s="573"/>
      <c r="FMB434" s="573"/>
      <c r="FMC434" s="573"/>
      <c r="FMD434" s="573"/>
      <c r="FME434" s="573"/>
      <c r="FMF434" s="573"/>
      <c r="FMG434" s="573"/>
      <c r="FMH434" s="573"/>
      <c r="FMI434" s="573"/>
      <c r="FMJ434" s="573"/>
      <c r="FMK434" s="573"/>
      <c r="FML434" s="573"/>
      <c r="FMM434" s="573"/>
      <c r="FMN434" s="573"/>
      <c r="FMO434" s="573"/>
      <c r="FMP434" s="573"/>
      <c r="FMQ434" s="573"/>
      <c r="FMR434" s="573"/>
      <c r="FMS434" s="573"/>
      <c r="FMT434" s="573"/>
      <c r="FMU434" s="573"/>
      <c r="FMV434" s="573"/>
      <c r="FMW434" s="573"/>
      <c r="FMX434" s="573"/>
      <c r="FMY434" s="573"/>
      <c r="FMZ434" s="573"/>
      <c r="FNA434" s="573"/>
      <c r="FNB434" s="573"/>
      <c r="FNC434" s="573"/>
      <c r="FND434" s="573"/>
      <c r="FNE434" s="573"/>
      <c r="FNF434" s="573"/>
      <c r="FNG434" s="573"/>
      <c r="FNH434" s="573"/>
      <c r="FNI434" s="573"/>
      <c r="FNJ434" s="573"/>
      <c r="FNK434" s="573"/>
      <c r="FNL434" s="573"/>
      <c r="FNM434" s="573"/>
      <c r="FNN434" s="573"/>
      <c r="FNO434" s="573"/>
      <c r="FNP434" s="573"/>
      <c r="FNQ434" s="573"/>
      <c r="FNR434" s="573"/>
      <c r="FNS434" s="573"/>
      <c r="FNT434" s="573"/>
      <c r="FNU434" s="573"/>
      <c r="FNV434" s="573"/>
      <c r="FNW434" s="573"/>
      <c r="FNX434" s="573"/>
      <c r="FNY434" s="573"/>
      <c r="FNZ434" s="573"/>
      <c r="FOA434" s="573"/>
      <c r="FOB434" s="573"/>
      <c r="FOC434" s="573"/>
      <c r="FOD434" s="573"/>
      <c r="FOE434" s="573"/>
      <c r="FOF434" s="573"/>
      <c r="FOG434" s="573"/>
      <c r="FOH434" s="573"/>
      <c r="FOI434" s="573"/>
      <c r="FOJ434" s="573"/>
      <c r="FOK434" s="573"/>
      <c r="FOL434" s="573"/>
      <c r="FOM434" s="573"/>
      <c r="FON434" s="573"/>
      <c r="FOO434" s="573"/>
      <c r="FOP434" s="573"/>
      <c r="FOQ434" s="573"/>
      <c r="FOR434" s="573"/>
      <c r="FOS434" s="573"/>
      <c r="FOT434" s="573"/>
      <c r="FOU434" s="573"/>
      <c r="FOV434" s="573"/>
      <c r="FOW434" s="573"/>
      <c r="FOX434" s="573"/>
      <c r="FOY434" s="573"/>
      <c r="FOZ434" s="573"/>
      <c r="FPA434" s="573"/>
      <c r="FPB434" s="573"/>
      <c r="FPC434" s="573"/>
      <c r="FPD434" s="573"/>
      <c r="FPE434" s="573"/>
      <c r="FPF434" s="573"/>
      <c r="FPG434" s="573"/>
      <c r="FPH434" s="573"/>
      <c r="FPI434" s="573"/>
      <c r="FPJ434" s="573"/>
      <c r="FPK434" s="573"/>
      <c r="FPL434" s="573"/>
      <c r="FPM434" s="573"/>
      <c r="FPN434" s="573"/>
      <c r="FPO434" s="573"/>
      <c r="FPP434" s="573"/>
      <c r="FPQ434" s="573"/>
      <c r="FPR434" s="573"/>
      <c r="FPS434" s="573"/>
      <c r="FPT434" s="573"/>
      <c r="FPU434" s="573"/>
      <c r="FPV434" s="573"/>
      <c r="FPW434" s="573"/>
      <c r="FPX434" s="573"/>
      <c r="FPY434" s="573"/>
      <c r="FPZ434" s="573"/>
      <c r="FQA434" s="573"/>
      <c r="FQB434" s="573"/>
      <c r="FQC434" s="573"/>
      <c r="FQD434" s="573"/>
      <c r="FQE434" s="573"/>
      <c r="FQF434" s="573"/>
      <c r="FQG434" s="573"/>
      <c r="FQH434" s="573"/>
      <c r="FQI434" s="573"/>
      <c r="FQJ434" s="573"/>
      <c r="FQK434" s="573"/>
      <c r="FQL434" s="573"/>
      <c r="FQM434" s="573"/>
      <c r="FQN434" s="573"/>
      <c r="FQO434" s="573"/>
      <c r="FQP434" s="573"/>
      <c r="FQQ434" s="573"/>
      <c r="FQR434" s="573"/>
      <c r="FQS434" s="573"/>
      <c r="FQT434" s="573"/>
      <c r="FQU434" s="573"/>
      <c r="FQV434" s="573"/>
      <c r="FQW434" s="573"/>
      <c r="FQX434" s="573"/>
      <c r="FQY434" s="573"/>
      <c r="FQZ434" s="573"/>
      <c r="FRA434" s="573"/>
      <c r="FRB434" s="573"/>
      <c r="FRC434" s="573"/>
      <c r="FRD434" s="573"/>
      <c r="FRE434" s="573"/>
      <c r="FRF434" s="573"/>
      <c r="FRG434" s="573"/>
      <c r="FRH434" s="573"/>
      <c r="FRI434" s="573"/>
      <c r="FRJ434" s="573"/>
      <c r="FRK434" s="573"/>
      <c r="FRL434" s="573"/>
      <c r="FRM434" s="573"/>
      <c r="FRN434" s="573"/>
      <c r="FRO434" s="573"/>
      <c r="FRP434" s="573"/>
      <c r="FRQ434" s="573"/>
      <c r="FRR434" s="573"/>
      <c r="FRS434" s="573"/>
      <c r="FRT434" s="573"/>
      <c r="FRU434" s="573"/>
      <c r="FRV434" s="573"/>
      <c r="FRW434" s="573"/>
      <c r="FRX434" s="573"/>
      <c r="FRY434" s="573"/>
      <c r="FRZ434" s="573"/>
      <c r="FSA434" s="573"/>
      <c r="FSB434" s="573"/>
      <c r="FSC434" s="573"/>
      <c r="FSD434" s="573"/>
      <c r="FSE434" s="573"/>
      <c r="FSF434" s="573"/>
      <c r="FSG434" s="573"/>
      <c r="FSH434" s="573"/>
      <c r="FSI434" s="573"/>
      <c r="FSJ434" s="573"/>
      <c r="FSK434" s="573"/>
      <c r="FSL434" s="573"/>
      <c r="FSM434" s="573"/>
      <c r="FSN434" s="573"/>
      <c r="FSO434" s="573"/>
      <c r="FSP434" s="573"/>
      <c r="FSQ434" s="573"/>
      <c r="FSR434" s="573"/>
      <c r="FSS434" s="573"/>
      <c r="FST434" s="573"/>
      <c r="FSU434" s="573"/>
      <c r="FSV434" s="573"/>
      <c r="FSW434" s="573"/>
      <c r="FSX434" s="573"/>
      <c r="FSY434" s="573"/>
      <c r="FSZ434" s="573"/>
      <c r="FTA434" s="573"/>
      <c r="FTB434" s="573"/>
      <c r="FTC434" s="573"/>
      <c r="FTD434" s="573"/>
      <c r="FTE434" s="573"/>
      <c r="FTF434" s="573"/>
      <c r="FTG434" s="573"/>
      <c r="FTH434" s="573"/>
      <c r="FTI434" s="573"/>
      <c r="FTJ434" s="573"/>
      <c r="FTK434" s="573"/>
      <c r="FTL434" s="573"/>
      <c r="FTM434" s="573"/>
      <c r="FTN434" s="573"/>
      <c r="FTO434" s="573"/>
      <c r="FTP434" s="573"/>
      <c r="FTQ434" s="573"/>
      <c r="FTR434" s="573"/>
      <c r="FTS434" s="573"/>
      <c r="FTT434" s="573"/>
      <c r="FTU434" s="573"/>
      <c r="FTV434" s="573"/>
      <c r="FTW434" s="573"/>
      <c r="FTX434" s="573"/>
      <c r="FTY434" s="573"/>
      <c r="FTZ434" s="573"/>
      <c r="FUA434" s="573"/>
      <c r="FUB434" s="573"/>
      <c r="FUC434" s="573"/>
      <c r="FUD434" s="573"/>
      <c r="FUE434" s="573"/>
      <c r="FUF434" s="573"/>
      <c r="FUG434" s="573"/>
      <c r="FUH434" s="573"/>
      <c r="FUI434" s="573"/>
      <c r="FUJ434" s="573"/>
      <c r="FUK434" s="573"/>
      <c r="FUL434" s="573"/>
      <c r="FUM434" s="573"/>
      <c r="FUN434" s="573"/>
      <c r="FUO434" s="573"/>
      <c r="FUP434" s="573"/>
      <c r="FUQ434" s="573"/>
      <c r="FUR434" s="573"/>
      <c r="FUS434" s="573"/>
      <c r="FUT434" s="573"/>
      <c r="FUU434" s="573"/>
      <c r="FUV434" s="573"/>
      <c r="FUW434" s="573"/>
      <c r="FUX434" s="573"/>
      <c r="FUY434" s="573"/>
      <c r="FUZ434" s="573"/>
      <c r="FVA434" s="573"/>
      <c r="FVB434" s="573"/>
      <c r="FVC434" s="573"/>
      <c r="FVD434" s="573"/>
      <c r="FVE434" s="573"/>
      <c r="FVF434" s="573"/>
      <c r="FVG434" s="573"/>
      <c r="FVH434" s="573"/>
      <c r="FVI434" s="573"/>
      <c r="FVJ434" s="573"/>
      <c r="FVK434" s="573"/>
      <c r="FVL434" s="573"/>
      <c r="FVM434" s="573"/>
      <c r="FVN434" s="573"/>
      <c r="FVO434" s="573"/>
      <c r="FVP434" s="573"/>
      <c r="FVQ434" s="573"/>
      <c r="FVR434" s="573"/>
      <c r="FVS434" s="573"/>
      <c r="FVT434" s="573"/>
      <c r="FVU434" s="573"/>
      <c r="FVV434" s="573"/>
      <c r="FVW434" s="573"/>
      <c r="FVX434" s="573"/>
      <c r="FVY434" s="573"/>
      <c r="FVZ434" s="573"/>
      <c r="FWA434" s="573"/>
      <c r="FWB434" s="573"/>
      <c r="FWC434" s="573"/>
      <c r="FWD434" s="573"/>
      <c r="FWE434" s="573"/>
      <c r="FWF434" s="573"/>
      <c r="FWG434" s="573"/>
      <c r="FWH434" s="573"/>
      <c r="FWI434" s="573"/>
      <c r="FWJ434" s="573"/>
      <c r="FWK434" s="573"/>
      <c r="FWL434" s="573"/>
      <c r="FWM434" s="573"/>
      <c r="FWN434" s="573"/>
      <c r="FWO434" s="573"/>
      <c r="FWP434" s="573"/>
      <c r="FWQ434" s="573"/>
      <c r="FWR434" s="573"/>
      <c r="FWS434" s="573"/>
      <c r="FWT434" s="573"/>
      <c r="FWU434" s="573"/>
      <c r="FWV434" s="573"/>
      <c r="FWW434" s="573"/>
      <c r="FWX434" s="573"/>
      <c r="FWY434" s="573"/>
      <c r="FWZ434" s="573"/>
      <c r="FXA434" s="573"/>
      <c r="FXB434" s="573"/>
      <c r="FXC434" s="573"/>
      <c r="FXD434" s="573"/>
      <c r="FXE434" s="573"/>
      <c r="FXF434" s="573"/>
      <c r="FXG434" s="573"/>
      <c r="FXH434" s="573"/>
      <c r="FXI434" s="573"/>
      <c r="FXJ434" s="573"/>
      <c r="FXK434" s="573"/>
      <c r="FXL434" s="573"/>
      <c r="FXM434" s="573"/>
      <c r="FXN434" s="573"/>
      <c r="FXO434" s="573"/>
      <c r="FXP434" s="573"/>
      <c r="FXQ434" s="573"/>
      <c r="FXR434" s="573"/>
      <c r="FXS434" s="573"/>
      <c r="FXT434" s="573"/>
      <c r="FXU434" s="573"/>
      <c r="FXV434" s="573"/>
      <c r="FXW434" s="573"/>
      <c r="FXX434" s="573"/>
      <c r="FXY434" s="573"/>
      <c r="FXZ434" s="573"/>
      <c r="FYA434" s="573"/>
      <c r="FYB434" s="573"/>
      <c r="FYC434" s="573"/>
      <c r="FYD434" s="573"/>
      <c r="FYE434" s="573"/>
      <c r="FYF434" s="573"/>
      <c r="FYG434" s="573"/>
      <c r="FYH434" s="573"/>
      <c r="FYI434" s="573"/>
      <c r="FYJ434" s="573"/>
      <c r="FYK434" s="573"/>
      <c r="FYL434" s="573"/>
      <c r="FYM434" s="573"/>
      <c r="FYN434" s="573"/>
      <c r="FYO434" s="573"/>
      <c r="FYP434" s="573"/>
      <c r="FYQ434" s="573"/>
      <c r="FYR434" s="573"/>
      <c r="FYS434" s="573"/>
      <c r="FYT434" s="573"/>
      <c r="FYU434" s="573"/>
      <c r="FYV434" s="573"/>
      <c r="FYW434" s="573"/>
      <c r="FYX434" s="573"/>
      <c r="FYY434" s="573"/>
      <c r="FYZ434" s="573"/>
      <c r="FZA434" s="573"/>
      <c r="FZB434" s="573"/>
      <c r="FZC434" s="573"/>
      <c r="FZD434" s="573"/>
      <c r="FZE434" s="573"/>
      <c r="FZF434" s="573"/>
      <c r="FZG434" s="573"/>
      <c r="FZH434" s="573"/>
      <c r="FZI434" s="573"/>
      <c r="FZJ434" s="573"/>
      <c r="FZK434" s="573"/>
      <c r="FZL434" s="573"/>
      <c r="FZM434" s="573"/>
      <c r="FZN434" s="573"/>
      <c r="FZO434" s="573"/>
      <c r="FZP434" s="573"/>
      <c r="FZQ434" s="573"/>
      <c r="FZR434" s="573"/>
      <c r="FZS434" s="573"/>
      <c r="FZT434" s="573"/>
      <c r="FZU434" s="573"/>
      <c r="FZV434" s="573"/>
      <c r="FZW434" s="573"/>
      <c r="FZX434" s="573"/>
      <c r="FZY434" s="573"/>
      <c r="FZZ434" s="573"/>
      <c r="GAA434" s="573"/>
      <c r="GAB434" s="573"/>
      <c r="GAC434" s="573"/>
      <c r="GAD434" s="573"/>
      <c r="GAE434" s="573"/>
      <c r="GAF434" s="573"/>
      <c r="GAG434" s="573"/>
      <c r="GAH434" s="573"/>
      <c r="GAI434" s="573"/>
      <c r="GAJ434" s="573"/>
      <c r="GAK434" s="573"/>
      <c r="GAL434" s="573"/>
      <c r="GAM434" s="573"/>
      <c r="GAN434" s="573"/>
      <c r="GAO434" s="573"/>
      <c r="GAP434" s="573"/>
      <c r="GAQ434" s="573"/>
      <c r="GAR434" s="573"/>
      <c r="GAS434" s="573"/>
      <c r="GAT434" s="573"/>
      <c r="GAU434" s="573"/>
      <c r="GAV434" s="573"/>
      <c r="GAW434" s="573"/>
      <c r="GAX434" s="573"/>
      <c r="GAY434" s="573"/>
      <c r="GAZ434" s="573"/>
      <c r="GBA434" s="573"/>
      <c r="GBB434" s="573"/>
      <c r="GBC434" s="573"/>
      <c r="GBD434" s="573"/>
      <c r="GBE434" s="573"/>
      <c r="GBF434" s="573"/>
      <c r="GBG434" s="573"/>
      <c r="GBH434" s="573"/>
      <c r="GBI434" s="573"/>
      <c r="GBJ434" s="573"/>
      <c r="GBK434" s="573"/>
      <c r="GBL434" s="573"/>
      <c r="GBM434" s="573"/>
      <c r="GBN434" s="573"/>
      <c r="GBO434" s="573"/>
      <c r="GBP434" s="573"/>
      <c r="GBQ434" s="573"/>
      <c r="GBR434" s="573"/>
      <c r="GBS434" s="573"/>
      <c r="GBT434" s="573"/>
      <c r="GBU434" s="573"/>
      <c r="GBV434" s="573"/>
      <c r="GBW434" s="573"/>
      <c r="GBX434" s="573"/>
      <c r="GBY434" s="573"/>
      <c r="GBZ434" s="573"/>
      <c r="GCA434" s="573"/>
      <c r="GCB434" s="573"/>
      <c r="GCC434" s="573"/>
      <c r="GCD434" s="573"/>
      <c r="GCE434" s="573"/>
      <c r="GCF434" s="573"/>
      <c r="GCG434" s="573"/>
      <c r="GCH434" s="573"/>
      <c r="GCI434" s="573"/>
      <c r="GCJ434" s="573"/>
      <c r="GCK434" s="573"/>
      <c r="GCL434" s="573"/>
      <c r="GCM434" s="573"/>
      <c r="GCN434" s="573"/>
      <c r="GCO434" s="573"/>
      <c r="GCP434" s="573"/>
      <c r="GCQ434" s="573"/>
      <c r="GCR434" s="573"/>
      <c r="GCS434" s="573"/>
      <c r="GCT434" s="573"/>
      <c r="GCU434" s="573"/>
      <c r="GCV434" s="573"/>
      <c r="GCW434" s="573"/>
      <c r="GCX434" s="573"/>
      <c r="GCY434" s="573"/>
      <c r="GCZ434" s="573"/>
      <c r="GDA434" s="573"/>
      <c r="GDB434" s="573"/>
      <c r="GDC434" s="573"/>
      <c r="GDD434" s="573"/>
      <c r="GDE434" s="573"/>
      <c r="GDF434" s="573"/>
      <c r="GDG434" s="573"/>
      <c r="GDH434" s="573"/>
      <c r="GDI434" s="573"/>
      <c r="GDJ434" s="573"/>
      <c r="GDK434" s="573"/>
      <c r="GDL434" s="573"/>
      <c r="GDM434" s="573"/>
      <c r="GDN434" s="573"/>
      <c r="GDO434" s="573"/>
      <c r="GDP434" s="573"/>
      <c r="GDQ434" s="573"/>
      <c r="GDR434" s="573"/>
      <c r="GDS434" s="573"/>
      <c r="GDT434" s="573"/>
      <c r="GDU434" s="573"/>
      <c r="GDV434" s="573"/>
      <c r="GDW434" s="573"/>
      <c r="GDX434" s="573"/>
      <c r="GDY434" s="573"/>
      <c r="GDZ434" s="573"/>
      <c r="GEA434" s="573"/>
      <c r="GEB434" s="573"/>
      <c r="GEC434" s="573"/>
      <c r="GED434" s="573"/>
      <c r="GEE434" s="573"/>
      <c r="GEF434" s="573"/>
      <c r="GEG434" s="573"/>
      <c r="GEH434" s="573"/>
      <c r="GEI434" s="573"/>
      <c r="GEJ434" s="573"/>
      <c r="GEK434" s="573"/>
      <c r="GEL434" s="573"/>
      <c r="GEM434" s="573"/>
      <c r="GEN434" s="573"/>
      <c r="GEO434" s="573"/>
      <c r="GEP434" s="573"/>
      <c r="GEQ434" s="573"/>
      <c r="GER434" s="573"/>
      <c r="GES434" s="573"/>
      <c r="GET434" s="573"/>
      <c r="GEU434" s="573"/>
      <c r="GEV434" s="573"/>
      <c r="GEW434" s="573"/>
      <c r="GEX434" s="573"/>
      <c r="GEY434" s="573"/>
      <c r="GEZ434" s="573"/>
      <c r="GFA434" s="573"/>
      <c r="GFB434" s="573"/>
      <c r="GFC434" s="573"/>
      <c r="GFD434" s="573"/>
      <c r="GFE434" s="573"/>
      <c r="GFF434" s="573"/>
      <c r="GFG434" s="573"/>
      <c r="GFH434" s="573"/>
      <c r="GFI434" s="573"/>
      <c r="GFJ434" s="573"/>
      <c r="GFK434" s="573"/>
      <c r="GFL434" s="573"/>
      <c r="GFM434" s="573"/>
      <c r="GFN434" s="573"/>
      <c r="GFO434" s="573"/>
      <c r="GFP434" s="573"/>
      <c r="GFQ434" s="573"/>
      <c r="GFR434" s="573"/>
      <c r="GFS434" s="573"/>
      <c r="GFT434" s="573"/>
      <c r="GFU434" s="573"/>
      <c r="GFV434" s="573"/>
      <c r="GFW434" s="573"/>
      <c r="GFX434" s="573"/>
      <c r="GFY434" s="573"/>
      <c r="GFZ434" s="573"/>
      <c r="GGA434" s="573"/>
      <c r="GGB434" s="573"/>
      <c r="GGC434" s="573"/>
      <c r="GGD434" s="573"/>
      <c r="GGE434" s="573"/>
      <c r="GGF434" s="573"/>
      <c r="GGG434" s="573"/>
      <c r="GGH434" s="573"/>
      <c r="GGI434" s="573"/>
      <c r="GGJ434" s="573"/>
      <c r="GGK434" s="573"/>
      <c r="GGL434" s="573"/>
      <c r="GGM434" s="573"/>
      <c r="GGN434" s="573"/>
      <c r="GGO434" s="573"/>
      <c r="GGP434" s="573"/>
      <c r="GGQ434" s="573"/>
      <c r="GGR434" s="573"/>
      <c r="GGS434" s="573"/>
      <c r="GGT434" s="573"/>
      <c r="GGU434" s="573"/>
      <c r="GGV434" s="573"/>
      <c r="GGW434" s="573"/>
      <c r="GGX434" s="573"/>
      <c r="GGY434" s="573"/>
      <c r="GGZ434" s="573"/>
      <c r="GHA434" s="573"/>
      <c r="GHB434" s="573"/>
      <c r="GHC434" s="573"/>
      <c r="GHD434" s="573"/>
      <c r="GHE434" s="573"/>
      <c r="GHF434" s="573"/>
      <c r="GHG434" s="573"/>
      <c r="GHH434" s="573"/>
      <c r="GHI434" s="573"/>
      <c r="GHJ434" s="573"/>
      <c r="GHK434" s="573"/>
      <c r="GHL434" s="573"/>
      <c r="GHM434" s="573"/>
      <c r="GHN434" s="573"/>
      <c r="GHO434" s="573"/>
      <c r="GHP434" s="573"/>
      <c r="GHQ434" s="573"/>
      <c r="GHR434" s="573"/>
      <c r="GHS434" s="573"/>
      <c r="GHT434" s="573"/>
      <c r="GHU434" s="573"/>
      <c r="GHV434" s="573"/>
      <c r="GHW434" s="573"/>
      <c r="GHX434" s="573"/>
      <c r="GHY434" s="573"/>
      <c r="GHZ434" s="573"/>
      <c r="GIA434" s="573"/>
      <c r="GIB434" s="573"/>
      <c r="GIC434" s="573"/>
      <c r="GID434" s="573"/>
      <c r="GIE434" s="573"/>
      <c r="GIF434" s="573"/>
      <c r="GIG434" s="573"/>
      <c r="GIH434" s="573"/>
      <c r="GII434" s="573"/>
      <c r="GIJ434" s="573"/>
      <c r="GIK434" s="573"/>
      <c r="GIL434" s="573"/>
      <c r="GIM434" s="573"/>
      <c r="GIN434" s="573"/>
      <c r="GIO434" s="573"/>
      <c r="GIP434" s="573"/>
      <c r="GIQ434" s="573"/>
      <c r="GIR434" s="573"/>
      <c r="GIS434" s="573"/>
      <c r="GIT434" s="573"/>
      <c r="GIU434" s="573"/>
      <c r="GIV434" s="573"/>
      <c r="GIW434" s="573"/>
      <c r="GIX434" s="573"/>
      <c r="GIY434" s="573"/>
      <c r="GIZ434" s="573"/>
      <c r="GJA434" s="573"/>
      <c r="GJB434" s="573"/>
      <c r="GJC434" s="573"/>
      <c r="GJD434" s="573"/>
      <c r="GJE434" s="573"/>
      <c r="GJF434" s="573"/>
      <c r="GJG434" s="573"/>
      <c r="GJH434" s="573"/>
      <c r="GJI434" s="573"/>
      <c r="GJJ434" s="573"/>
      <c r="GJK434" s="573"/>
      <c r="GJL434" s="573"/>
      <c r="GJM434" s="573"/>
      <c r="GJN434" s="573"/>
      <c r="GJO434" s="573"/>
      <c r="GJP434" s="573"/>
      <c r="GJQ434" s="573"/>
      <c r="GJR434" s="573"/>
      <c r="GJS434" s="573"/>
      <c r="GJT434" s="573"/>
      <c r="GJU434" s="573"/>
      <c r="GJV434" s="573"/>
      <c r="GJW434" s="573"/>
      <c r="GJX434" s="573"/>
      <c r="GJY434" s="573"/>
      <c r="GJZ434" s="573"/>
      <c r="GKA434" s="573"/>
      <c r="GKB434" s="573"/>
      <c r="GKC434" s="573"/>
      <c r="GKD434" s="573"/>
      <c r="GKE434" s="573"/>
      <c r="GKF434" s="573"/>
      <c r="GKG434" s="573"/>
      <c r="GKH434" s="573"/>
      <c r="GKI434" s="573"/>
      <c r="GKJ434" s="573"/>
      <c r="GKK434" s="573"/>
      <c r="GKL434" s="573"/>
      <c r="GKM434" s="573"/>
      <c r="GKN434" s="573"/>
      <c r="GKO434" s="573"/>
      <c r="GKP434" s="573"/>
      <c r="GKQ434" s="573"/>
      <c r="GKR434" s="573"/>
      <c r="GKS434" s="573"/>
      <c r="GKT434" s="573"/>
      <c r="GKU434" s="573"/>
      <c r="GKV434" s="573"/>
      <c r="GKW434" s="573"/>
      <c r="GKX434" s="573"/>
      <c r="GKY434" s="573"/>
      <c r="GKZ434" s="573"/>
      <c r="GLA434" s="573"/>
      <c r="GLB434" s="573"/>
      <c r="GLC434" s="573"/>
      <c r="GLD434" s="573"/>
      <c r="GLE434" s="573"/>
      <c r="GLF434" s="573"/>
      <c r="GLG434" s="573"/>
      <c r="GLH434" s="573"/>
      <c r="GLI434" s="573"/>
      <c r="GLJ434" s="573"/>
      <c r="GLK434" s="573"/>
      <c r="GLL434" s="573"/>
      <c r="GLM434" s="573"/>
      <c r="GLN434" s="573"/>
      <c r="GLO434" s="573"/>
      <c r="GLP434" s="573"/>
      <c r="GLQ434" s="573"/>
      <c r="GLR434" s="573"/>
      <c r="GLS434" s="573"/>
      <c r="GLT434" s="573"/>
      <c r="GLU434" s="573"/>
      <c r="GLV434" s="573"/>
      <c r="GLW434" s="573"/>
      <c r="GLX434" s="573"/>
      <c r="GLY434" s="573"/>
      <c r="GLZ434" s="573"/>
      <c r="GMA434" s="573"/>
      <c r="GMB434" s="573"/>
      <c r="GMC434" s="573"/>
      <c r="GMD434" s="573"/>
      <c r="GME434" s="573"/>
      <c r="GMF434" s="573"/>
      <c r="GMG434" s="573"/>
      <c r="GMH434" s="573"/>
      <c r="GMI434" s="573"/>
      <c r="GMJ434" s="573"/>
      <c r="GMK434" s="573"/>
      <c r="GML434" s="573"/>
      <c r="GMM434" s="573"/>
      <c r="GMN434" s="573"/>
      <c r="GMO434" s="573"/>
      <c r="GMP434" s="573"/>
      <c r="GMQ434" s="573"/>
      <c r="GMR434" s="573"/>
      <c r="GMS434" s="573"/>
      <c r="GMT434" s="573"/>
      <c r="GMU434" s="573"/>
      <c r="GMV434" s="573"/>
      <c r="GMW434" s="573"/>
      <c r="GMX434" s="573"/>
      <c r="GMY434" s="573"/>
      <c r="GMZ434" s="573"/>
      <c r="GNA434" s="573"/>
      <c r="GNB434" s="573"/>
      <c r="GNC434" s="573"/>
      <c r="GND434" s="573"/>
      <c r="GNE434" s="573"/>
      <c r="GNF434" s="573"/>
      <c r="GNG434" s="573"/>
      <c r="GNH434" s="573"/>
      <c r="GNI434" s="573"/>
      <c r="GNJ434" s="573"/>
      <c r="GNK434" s="573"/>
      <c r="GNL434" s="573"/>
      <c r="GNM434" s="573"/>
      <c r="GNN434" s="573"/>
      <c r="GNO434" s="573"/>
      <c r="GNP434" s="573"/>
      <c r="GNQ434" s="573"/>
      <c r="GNR434" s="573"/>
      <c r="GNS434" s="573"/>
      <c r="GNT434" s="573"/>
      <c r="GNU434" s="573"/>
      <c r="GNV434" s="573"/>
      <c r="GNW434" s="573"/>
      <c r="GNX434" s="573"/>
      <c r="GNY434" s="573"/>
      <c r="GNZ434" s="573"/>
      <c r="GOA434" s="573"/>
      <c r="GOB434" s="573"/>
      <c r="GOC434" s="573"/>
      <c r="GOD434" s="573"/>
      <c r="GOE434" s="573"/>
      <c r="GOF434" s="573"/>
      <c r="GOG434" s="573"/>
      <c r="GOH434" s="573"/>
      <c r="GOI434" s="573"/>
      <c r="GOJ434" s="573"/>
      <c r="GOK434" s="573"/>
      <c r="GOL434" s="573"/>
      <c r="GOM434" s="573"/>
      <c r="GON434" s="573"/>
      <c r="GOO434" s="573"/>
      <c r="GOP434" s="573"/>
      <c r="GOQ434" s="573"/>
      <c r="GOR434" s="573"/>
      <c r="GOS434" s="573"/>
      <c r="GOT434" s="573"/>
      <c r="GOU434" s="573"/>
      <c r="GOV434" s="573"/>
      <c r="GOW434" s="573"/>
      <c r="GOX434" s="573"/>
      <c r="GOY434" s="573"/>
      <c r="GOZ434" s="573"/>
      <c r="GPA434" s="573"/>
      <c r="GPB434" s="573"/>
      <c r="GPC434" s="573"/>
      <c r="GPD434" s="573"/>
      <c r="GPE434" s="573"/>
      <c r="GPF434" s="573"/>
      <c r="GPG434" s="573"/>
      <c r="GPH434" s="573"/>
      <c r="GPI434" s="573"/>
      <c r="GPJ434" s="573"/>
      <c r="GPK434" s="573"/>
      <c r="GPL434" s="573"/>
      <c r="GPM434" s="573"/>
      <c r="GPN434" s="573"/>
      <c r="GPO434" s="573"/>
      <c r="GPP434" s="573"/>
      <c r="GPQ434" s="573"/>
      <c r="GPR434" s="573"/>
      <c r="GPS434" s="573"/>
      <c r="GPT434" s="573"/>
      <c r="GPU434" s="573"/>
      <c r="GPV434" s="573"/>
      <c r="GPW434" s="573"/>
      <c r="GPX434" s="573"/>
      <c r="GPY434" s="573"/>
      <c r="GPZ434" s="573"/>
      <c r="GQA434" s="573"/>
      <c r="GQB434" s="573"/>
      <c r="GQC434" s="573"/>
      <c r="GQD434" s="573"/>
      <c r="GQE434" s="573"/>
      <c r="GQF434" s="573"/>
      <c r="GQG434" s="573"/>
      <c r="GQH434" s="573"/>
      <c r="GQI434" s="573"/>
      <c r="GQJ434" s="573"/>
      <c r="GQK434" s="573"/>
      <c r="GQL434" s="573"/>
      <c r="GQM434" s="573"/>
      <c r="GQN434" s="573"/>
      <c r="GQO434" s="573"/>
      <c r="GQP434" s="573"/>
      <c r="GQQ434" s="573"/>
      <c r="GQR434" s="573"/>
      <c r="GQS434" s="573"/>
      <c r="GQT434" s="573"/>
      <c r="GQU434" s="573"/>
      <c r="GQV434" s="573"/>
      <c r="GQW434" s="573"/>
      <c r="GQX434" s="573"/>
      <c r="GQY434" s="573"/>
      <c r="GQZ434" s="573"/>
      <c r="GRA434" s="573"/>
      <c r="GRB434" s="573"/>
      <c r="GRC434" s="573"/>
      <c r="GRD434" s="573"/>
      <c r="GRE434" s="573"/>
      <c r="GRF434" s="573"/>
      <c r="GRG434" s="573"/>
      <c r="GRH434" s="573"/>
      <c r="GRI434" s="573"/>
      <c r="GRJ434" s="573"/>
      <c r="GRK434" s="573"/>
      <c r="GRL434" s="573"/>
      <c r="GRM434" s="573"/>
      <c r="GRN434" s="573"/>
      <c r="GRO434" s="573"/>
      <c r="GRP434" s="573"/>
      <c r="GRQ434" s="573"/>
      <c r="GRR434" s="573"/>
      <c r="GRS434" s="573"/>
      <c r="GRT434" s="573"/>
      <c r="GRU434" s="573"/>
      <c r="GRV434" s="573"/>
      <c r="GRW434" s="573"/>
      <c r="GRX434" s="573"/>
      <c r="GRY434" s="573"/>
      <c r="GRZ434" s="573"/>
      <c r="GSA434" s="573"/>
      <c r="GSB434" s="573"/>
      <c r="GSC434" s="573"/>
      <c r="GSD434" s="573"/>
      <c r="GSE434" s="573"/>
      <c r="GSF434" s="573"/>
      <c r="GSG434" s="573"/>
      <c r="GSH434" s="573"/>
      <c r="GSI434" s="573"/>
      <c r="GSJ434" s="573"/>
      <c r="GSK434" s="573"/>
      <c r="GSL434" s="573"/>
      <c r="GSM434" s="573"/>
      <c r="GSN434" s="573"/>
      <c r="GSO434" s="573"/>
      <c r="GSP434" s="573"/>
      <c r="GSQ434" s="573"/>
      <c r="GSR434" s="573"/>
      <c r="GSS434" s="573"/>
      <c r="GST434" s="573"/>
      <c r="GSU434" s="573"/>
      <c r="GSV434" s="573"/>
      <c r="GSW434" s="573"/>
      <c r="GSX434" s="573"/>
      <c r="GSY434" s="573"/>
      <c r="GSZ434" s="573"/>
      <c r="GTA434" s="573"/>
      <c r="GTB434" s="573"/>
      <c r="GTC434" s="573"/>
      <c r="GTD434" s="573"/>
      <c r="GTE434" s="573"/>
      <c r="GTF434" s="573"/>
      <c r="GTG434" s="573"/>
      <c r="GTH434" s="573"/>
      <c r="GTI434" s="573"/>
      <c r="GTJ434" s="573"/>
      <c r="GTK434" s="573"/>
      <c r="GTL434" s="573"/>
      <c r="GTM434" s="573"/>
      <c r="GTN434" s="573"/>
      <c r="GTO434" s="573"/>
      <c r="GTP434" s="573"/>
      <c r="GTQ434" s="573"/>
      <c r="GTR434" s="573"/>
      <c r="GTS434" s="573"/>
      <c r="GTT434" s="573"/>
      <c r="GTU434" s="573"/>
      <c r="GTV434" s="573"/>
      <c r="GTW434" s="573"/>
      <c r="GTX434" s="573"/>
      <c r="GTY434" s="573"/>
      <c r="GTZ434" s="573"/>
      <c r="GUA434" s="573"/>
      <c r="GUB434" s="573"/>
      <c r="GUC434" s="573"/>
      <c r="GUD434" s="573"/>
      <c r="GUE434" s="573"/>
      <c r="GUF434" s="573"/>
      <c r="GUG434" s="573"/>
      <c r="GUH434" s="573"/>
      <c r="GUI434" s="573"/>
      <c r="GUJ434" s="573"/>
      <c r="GUK434" s="573"/>
      <c r="GUL434" s="573"/>
      <c r="GUM434" s="573"/>
      <c r="GUN434" s="573"/>
      <c r="GUO434" s="573"/>
      <c r="GUP434" s="573"/>
      <c r="GUQ434" s="573"/>
      <c r="GUR434" s="573"/>
      <c r="GUS434" s="573"/>
      <c r="GUT434" s="573"/>
      <c r="GUU434" s="573"/>
      <c r="GUV434" s="573"/>
      <c r="GUW434" s="573"/>
      <c r="GUX434" s="573"/>
      <c r="GUY434" s="573"/>
      <c r="GUZ434" s="573"/>
      <c r="GVA434" s="573"/>
      <c r="GVB434" s="573"/>
      <c r="GVC434" s="573"/>
      <c r="GVD434" s="573"/>
      <c r="GVE434" s="573"/>
      <c r="GVF434" s="573"/>
      <c r="GVG434" s="573"/>
      <c r="GVH434" s="573"/>
      <c r="GVI434" s="573"/>
      <c r="GVJ434" s="573"/>
      <c r="GVK434" s="573"/>
      <c r="GVL434" s="573"/>
      <c r="GVM434" s="573"/>
      <c r="GVN434" s="573"/>
      <c r="GVO434" s="573"/>
      <c r="GVP434" s="573"/>
      <c r="GVQ434" s="573"/>
      <c r="GVR434" s="573"/>
      <c r="GVS434" s="573"/>
      <c r="GVT434" s="573"/>
      <c r="GVU434" s="573"/>
      <c r="GVV434" s="573"/>
      <c r="GVW434" s="573"/>
      <c r="GVX434" s="573"/>
      <c r="GVY434" s="573"/>
      <c r="GVZ434" s="573"/>
      <c r="GWA434" s="573"/>
      <c r="GWB434" s="573"/>
      <c r="GWC434" s="573"/>
      <c r="GWD434" s="573"/>
      <c r="GWE434" s="573"/>
      <c r="GWF434" s="573"/>
      <c r="GWG434" s="573"/>
      <c r="GWH434" s="573"/>
      <c r="GWI434" s="573"/>
      <c r="GWJ434" s="573"/>
      <c r="GWK434" s="573"/>
      <c r="GWL434" s="573"/>
      <c r="GWM434" s="573"/>
      <c r="GWN434" s="573"/>
      <c r="GWO434" s="573"/>
      <c r="GWP434" s="573"/>
      <c r="GWQ434" s="573"/>
      <c r="GWR434" s="573"/>
      <c r="GWS434" s="573"/>
      <c r="GWT434" s="573"/>
      <c r="GWU434" s="573"/>
      <c r="GWV434" s="573"/>
      <c r="GWW434" s="573"/>
      <c r="GWX434" s="573"/>
      <c r="GWY434" s="573"/>
      <c r="GWZ434" s="573"/>
      <c r="GXA434" s="573"/>
      <c r="GXB434" s="573"/>
      <c r="GXC434" s="573"/>
      <c r="GXD434" s="573"/>
      <c r="GXE434" s="573"/>
      <c r="GXF434" s="573"/>
      <c r="GXG434" s="573"/>
      <c r="GXH434" s="573"/>
      <c r="GXI434" s="573"/>
      <c r="GXJ434" s="573"/>
      <c r="GXK434" s="573"/>
      <c r="GXL434" s="573"/>
      <c r="GXM434" s="573"/>
      <c r="GXN434" s="573"/>
      <c r="GXO434" s="573"/>
      <c r="GXP434" s="573"/>
      <c r="GXQ434" s="573"/>
      <c r="GXR434" s="573"/>
      <c r="GXS434" s="573"/>
      <c r="GXT434" s="573"/>
      <c r="GXU434" s="573"/>
      <c r="GXV434" s="573"/>
      <c r="GXW434" s="573"/>
      <c r="GXX434" s="573"/>
      <c r="GXY434" s="573"/>
      <c r="GXZ434" s="573"/>
      <c r="GYA434" s="573"/>
      <c r="GYB434" s="573"/>
      <c r="GYC434" s="573"/>
      <c r="GYD434" s="573"/>
      <c r="GYE434" s="573"/>
      <c r="GYF434" s="573"/>
      <c r="GYG434" s="573"/>
      <c r="GYH434" s="573"/>
      <c r="GYI434" s="573"/>
      <c r="GYJ434" s="573"/>
      <c r="GYK434" s="573"/>
      <c r="GYL434" s="573"/>
      <c r="GYM434" s="573"/>
      <c r="GYN434" s="573"/>
      <c r="GYO434" s="573"/>
      <c r="GYP434" s="573"/>
      <c r="GYQ434" s="573"/>
      <c r="GYR434" s="573"/>
      <c r="GYS434" s="573"/>
      <c r="GYT434" s="573"/>
      <c r="GYU434" s="573"/>
      <c r="GYV434" s="573"/>
      <c r="GYW434" s="573"/>
      <c r="GYX434" s="573"/>
      <c r="GYY434" s="573"/>
      <c r="GYZ434" s="573"/>
      <c r="GZA434" s="573"/>
      <c r="GZB434" s="573"/>
      <c r="GZC434" s="573"/>
      <c r="GZD434" s="573"/>
      <c r="GZE434" s="573"/>
      <c r="GZF434" s="573"/>
      <c r="GZG434" s="573"/>
      <c r="GZH434" s="573"/>
      <c r="GZI434" s="573"/>
      <c r="GZJ434" s="573"/>
      <c r="GZK434" s="573"/>
      <c r="GZL434" s="573"/>
      <c r="GZM434" s="573"/>
      <c r="GZN434" s="573"/>
      <c r="GZO434" s="573"/>
      <c r="GZP434" s="573"/>
      <c r="GZQ434" s="573"/>
      <c r="GZR434" s="573"/>
      <c r="GZS434" s="573"/>
      <c r="GZT434" s="573"/>
      <c r="GZU434" s="573"/>
      <c r="GZV434" s="573"/>
      <c r="GZW434" s="573"/>
      <c r="GZX434" s="573"/>
      <c r="GZY434" s="573"/>
      <c r="GZZ434" s="573"/>
      <c r="HAA434" s="573"/>
      <c r="HAB434" s="573"/>
      <c r="HAC434" s="573"/>
      <c r="HAD434" s="573"/>
      <c r="HAE434" s="573"/>
      <c r="HAF434" s="573"/>
      <c r="HAG434" s="573"/>
      <c r="HAH434" s="573"/>
      <c r="HAI434" s="573"/>
      <c r="HAJ434" s="573"/>
      <c r="HAK434" s="573"/>
      <c r="HAL434" s="573"/>
      <c r="HAM434" s="573"/>
      <c r="HAN434" s="573"/>
      <c r="HAO434" s="573"/>
      <c r="HAP434" s="573"/>
      <c r="HAQ434" s="573"/>
      <c r="HAR434" s="573"/>
      <c r="HAS434" s="573"/>
      <c r="HAT434" s="573"/>
      <c r="HAU434" s="573"/>
      <c r="HAV434" s="573"/>
      <c r="HAW434" s="573"/>
      <c r="HAX434" s="573"/>
      <c r="HAY434" s="573"/>
      <c r="HAZ434" s="573"/>
      <c r="HBA434" s="573"/>
      <c r="HBB434" s="573"/>
      <c r="HBC434" s="573"/>
      <c r="HBD434" s="573"/>
      <c r="HBE434" s="573"/>
      <c r="HBF434" s="573"/>
      <c r="HBG434" s="573"/>
      <c r="HBH434" s="573"/>
      <c r="HBI434" s="573"/>
      <c r="HBJ434" s="573"/>
      <c r="HBK434" s="573"/>
      <c r="HBL434" s="573"/>
      <c r="HBM434" s="573"/>
      <c r="HBN434" s="573"/>
      <c r="HBO434" s="573"/>
      <c r="HBP434" s="573"/>
      <c r="HBQ434" s="573"/>
      <c r="HBR434" s="573"/>
      <c r="HBS434" s="573"/>
      <c r="HBT434" s="573"/>
      <c r="HBU434" s="573"/>
      <c r="HBV434" s="573"/>
      <c r="HBW434" s="573"/>
      <c r="HBX434" s="573"/>
      <c r="HBY434" s="573"/>
      <c r="HBZ434" s="573"/>
      <c r="HCA434" s="573"/>
      <c r="HCB434" s="573"/>
      <c r="HCC434" s="573"/>
      <c r="HCD434" s="573"/>
      <c r="HCE434" s="573"/>
      <c r="HCF434" s="573"/>
      <c r="HCG434" s="573"/>
      <c r="HCH434" s="573"/>
      <c r="HCI434" s="573"/>
      <c r="HCJ434" s="573"/>
      <c r="HCK434" s="573"/>
      <c r="HCL434" s="573"/>
      <c r="HCM434" s="573"/>
      <c r="HCN434" s="573"/>
      <c r="HCO434" s="573"/>
      <c r="HCP434" s="573"/>
      <c r="HCQ434" s="573"/>
      <c r="HCR434" s="573"/>
      <c r="HCS434" s="573"/>
      <c r="HCT434" s="573"/>
      <c r="HCU434" s="573"/>
      <c r="HCV434" s="573"/>
      <c r="HCW434" s="573"/>
      <c r="HCX434" s="573"/>
      <c r="HCY434" s="573"/>
      <c r="HCZ434" s="573"/>
      <c r="HDA434" s="573"/>
      <c r="HDB434" s="573"/>
      <c r="HDC434" s="573"/>
      <c r="HDD434" s="573"/>
      <c r="HDE434" s="573"/>
      <c r="HDF434" s="573"/>
      <c r="HDG434" s="573"/>
      <c r="HDH434" s="573"/>
      <c r="HDI434" s="573"/>
      <c r="HDJ434" s="573"/>
      <c r="HDK434" s="573"/>
      <c r="HDL434" s="573"/>
      <c r="HDM434" s="573"/>
      <c r="HDN434" s="573"/>
      <c r="HDO434" s="573"/>
      <c r="HDP434" s="573"/>
      <c r="HDQ434" s="573"/>
      <c r="HDR434" s="573"/>
      <c r="HDS434" s="573"/>
      <c r="HDT434" s="573"/>
      <c r="HDU434" s="573"/>
      <c r="HDV434" s="573"/>
      <c r="HDW434" s="573"/>
      <c r="HDX434" s="573"/>
      <c r="HDY434" s="573"/>
      <c r="HDZ434" s="573"/>
      <c r="HEA434" s="573"/>
      <c r="HEB434" s="573"/>
      <c r="HEC434" s="573"/>
      <c r="HED434" s="573"/>
      <c r="HEE434" s="573"/>
      <c r="HEF434" s="573"/>
      <c r="HEG434" s="573"/>
      <c r="HEH434" s="573"/>
      <c r="HEI434" s="573"/>
      <c r="HEJ434" s="573"/>
      <c r="HEK434" s="573"/>
      <c r="HEL434" s="573"/>
      <c r="HEM434" s="573"/>
      <c r="HEN434" s="573"/>
      <c r="HEO434" s="573"/>
      <c r="HEP434" s="573"/>
      <c r="HEQ434" s="573"/>
      <c r="HER434" s="573"/>
      <c r="HES434" s="573"/>
      <c r="HET434" s="573"/>
      <c r="HEU434" s="573"/>
      <c r="HEV434" s="573"/>
      <c r="HEW434" s="573"/>
      <c r="HEX434" s="573"/>
      <c r="HEY434" s="573"/>
      <c r="HEZ434" s="573"/>
      <c r="HFA434" s="573"/>
      <c r="HFB434" s="573"/>
      <c r="HFC434" s="573"/>
      <c r="HFD434" s="573"/>
      <c r="HFE434" s="573"/>
      <c r="HFF434" s="573"/>
      <c r="HFG434" s="573"/>
      <c r="HFH434" s="573"/>
      <c r="HFI434" s="573"/>
      <c r="HFJ434" s="573"/>
      <c r="HFK434" s="573"/>
      <c r="HFL434" s="573"/>
      <c r="HFM434" s="573"/>
      <c r="HFN434" s="573"/>
      <c r="HFO434" s="573"/>
      <c r="HFP434" s="573"/>
      <c r="HFQ434" s="573"/>
      <c r="HFR434" s="573"/>
      <c r="HFS434" s="573"/>
      <c r="HFT434" s="573"/>
      <c r="HFU434" s="573"/>
      <c r="HFV434" s="573"/>
      <c r="HFW434" s="573"/>
      <c r="HFX434" s="573"/>
      <c r="HFY434" s="573"/>
      <c r="HFZ434" s="573"/>
      <c r="HGA434" s="573"/>
      <c r="HGB434" s="573"/>
      <c r="HGC434" s="573"/>
      <c r="HGD434" s="573"/>
      <c r="HGE434" s="573"/>
      <c r="HGF434" s="573"/>
      <c r="HGG434" s="573"/>
      <c r="HGH434" s="573"/>
      <c r="HGI434" s="573"/>
      <c r="HGJ434" s="573"/>
      <c r="HGK434" s="573"/>
      <c r="HGL434" s="573"/>
      <c r="HGM434" s="573"/>
      <c r="HGN434" s="573"/>
      <c r="HGO434" s="573"/>
      <c r="HGP434" s="573"/>
      <c r="HGQ434" s="573"/>
      <c r="HGR434" s="573"/>
      <c r="HGS434" s="573"/>
      <c r="HGT434" s="573"/>
      <c r="HGU434" s="573"/>
      <c r="HGV434" s="573"/>
      <c r="HGW434" s="573"/>
      <c r="HGX434" s="573"/>
      <c r="HGY434" s="573"/>
      <c r="HGZ434" s="573"/>
      <c r="HHA434" s="573"/>
      <c r="HHB434" s="573"/>
      <c r="HHC434" s="573"/>
      <c r="HHD434" s="573"/>
      <c r="HHE434" s="573"/>
      <c r="HHF434" s="573"/>
      <c r="HHG434" s="573"/>
      <c r="HHH434" s="573"/>
      <c r="HHI434" s="573"/>
      <c r="HHJ434" s="573"/>
      <c r="HHK434" s="573"/>
      <c r="HHL434" s="573"/>
      <c r="HHM434" s="573"/>
      <c r="HHN434" s="573"/>
      <c r="HHO434" s="573"/>
      <c r="HHP434" s="573"/>
      <c r="HHQ434" s="573"/>
      <c r="HHR434" s="573"/>
      <c r="HHS434" s="573"/>
      <c r="HHT434" s="573"/>
      <c r="HHU434" s="573"/>
      <c r="HHV434" s="573"/>
      <c r="HHW434" s="573"/>
      <c r="HHX434" s="573"/>
      <c r="HHY434" s="573"/>
      <c r="HHZ434" s="573"/>
      <c r="HIA434" s="573"/>
      <c r="HIB434" s="573"/>
      <c r="HIC434" s="573"/>
      <c r="HID434" s="573"/>
      <c r="HIE434" s="573"/>
      <c r="HIF434" s="573"/>
      <c r="HIG434" s="573"/>
      <c r="HIH434" s="573"/>
      <c r="HII434" s="573"/>
      <c r="HIJ434" s="573"/>
      <c r="HIK434" s="573"/>
      <c r="HIL434" s="573"/>
      <c r="HIM434" s="573"/>
      <c r="HIN434" s="573"/>
      <c r="HIO434" s="573"/>
      <c r="HIP434" s="573"/>
      <c r="HIQ434" s="573"/>
      <c r="HIR434" s="573"/>
      <c r="HIS434" s="573"/>
      <c r="HIT434" s="573"/>
      <c r="HIU434" s="573"/>
      <c r="HIV434" s="573"/>
      <c r="HIW434" s="573"/>
      <c r="HIX434" s="573"/>
      <c r="HIY434" s="573"/>
      <c r="HIZ434" s="573"/>
      <c r="HJA434" s="573"/>
      <c r="HJB434" s="573"/>
      <c r="HJC434" s="573"/>
      <c r="HJD434" s="573"/>
      <c r="HJE434" s="573"/>
      <c r="HJF434" s="573"/>
      <c r="HJG434" s="573"/>
      <c r="HJH434" s="573"/>
      <c r="HJI434" s="573"/>
      <c r="HJJ434" s="573"/>
      <c r="HJK434" s="573"/>
      <c r="HJL434" s="573"/>
      <c r="HJM434" s="573"/>
      <c r="HJN434" s="573"/>
      <c r="HJO434" s="573"/>
      <c r="HJP434" s="573"/>
      <c r="HJQ434" s="573"/>
      <c r="HJR434" s="573"/>
      <c r="HJS434" s="573"/>
      <c r="HJT434" s="573"/>
      <c r="HJU434" s="573"/>
      <c r="HJV434" s="573"/>
      <c r="HJW434" s="573"/>
      <c r="HJX434" s="573"/>
      <c r="HJY434" s="573"/>
      <c r="HJZ434" s="573"/>
      <c r="HKA434" s="573"/>
      <c r="HKB434" s="573"/>
      <c r="HKC434" s="573"/>
      <c r="HKD434" s="573"/>
      <c r="HKE434" s="573"/>
      <c r="HKF434" s="573"/>
      <c r="HKG434" s="573"/>
      <c r="HKH434" s="573"/>
      <c r="HKI434" s="573"/>
      <c r="HKJ434" s="573"/>
      <c r="HKK434" s="573"/>
      <c r="HKL434" s="573"/>
      <c r="HKM434" s="573"/>
      <c r="HKN434" s="573"/>
      <c r="HKO434" s="573"/>
      <c r="HKP434" s="573"/>
      <c r="HKQ434" s="573"/>
      <c r="HKR434" s="573"/>
      <c r="HKS434" s="573"/>
      <c r="HKT434" s="573"/>
      <c r="HKU434" s="573"/>
      <c r="HKV434" s="573"/>
      <c r="HKW434" s="573"/>
      <c r="HKX434" s="573"/>
      <c r="HKY434" s="573"/>
      <c r="HKZ434" s="573"/>
      <c r="HLA434" s="573"/>
      <c r="HLB434" s="573"/>
      <c r="HLC434" s="573"/>
      <c r="HLD434" s="573"/>
      <c r="HLE434" s="573"/>
      <c r="HLF434" s="573"/>
      <c r="HLG434" s="573"/>
      <c r="HLH434" s="573"/>
      <c r="HLI434" s="573"/>
      <c r="HLJ434" s="573"/>
      <c r="HLK434" s="573"/>
      <c r="HLL434" s="573"/>
      <c r="HLM434" s="573"/>
      <c r="HLN434" s="573"/>
      <c r="HLO434" s="573"/>
      <c r="HLP434" s="573"/>
      <c r="HLQ434" s="573"/>
      <c r="HLR434" s="573"/>
      <c r="HLS434" s="573"/>
      <c r="HLT434" s="573"/>
      <c r="HLU434" s="573"/>
      <c r="HLV434" s="573"/>
      <c r="HLW434" s="573"/>
      <c r="HLX434" s="573"/>
      <c r="HLY434" s="573"/>
      <c r="HLZ434" s="573"/>
      <c r="HMA434" s="573"/>
      <c r="HMB434" s="573"/>
      <c r="HMC434" s="573"/>
      <c r="HMD434" s="573"/>
      <c r="HME434" s="573"/>
      <c r="HMF434" s="573"/>
      <c r="HMG434" s="573"/>
      <c r="HMH434" s="573"/>
      <c r="HMI434" s="573"/>
      <c r="HMJ434" s="573"/>
      <c r="HMK434" s="573"/>
      <c r="HML434" s="573"/>
      <c r="HMM434" s="573"/>
      <c r="HMN434" s="573"/>
      <c r="HMO434" s="573"/>
      <c r="HMP434" s="573"/>
      <c r="HMQ434" s="573"/>
      <c r="HMR434" s="573"/>
      <c r="HMS434" s="573"/>
      <c r="HMT434" s="573"/>
      <c r="HMU434" s="573"/>
      <c r="HMV434" s="573"/>
      <c r="HMW434" s="573"/>
      <c r="HMX434" s="573"/>
      <c r="HMY434" s="573"/>
      <c r="HMZ434" s="573"/>
      <c r="HNA434" s="573"/>
      <c r="HNB434" s="573"/>
      <c r="HNC434" s="573"/>
      <c r="HND434" s="573"/>
      <c r="HNE434" s="573"/>
      <c r="HNF434" s="573"/>
      <c r="HNG434" s="573"/>
      <c r="HNH434" s="573"/>
      <c r="HNI434" s="573"/>
      <c r="HNJ434" s="573"/>
      <c r="HNK434" s="573"/>
      <c r="HNL434" s="573"/>
      <c r="HNM434" s="573"/>
      <c r="HNN434" s="573"/>
      <c r="HNO434" s="573"/>
      <c r="HNP434" s="573"/>
      <c r="HNQ434" s="573"/>
      <c r="HNR434" s="573"/>
      <c r="HNS434" s="573"/>
      <c r="HNT434" s="573"/>
      <c r="HNU434" s="573"/>
      <c r="HNV434" s="573"/>
      <c r="HNW434" s="573"/>
      <c r="HNX434" s="573"/>
      <c r="HNY434" s="573"/>
      <c r="HNZ434" s="573"/>
      <c r="HOA434" s="573"/>
      <c r="HOB434" s="573"/>
      <c r="HOC434" s="573"/>
      <c r="HOD434" s="573"/>
      <c r="HOE434" s="573"/>
      <c r="HOF434" s="573"/>
      <c r="HOG434" s="573"/>
      <c r="HOH434" s="573"/>
      <c r="HOI434" s="573"/>
      <c r="HOJ434" s="573"/>
      <c r="HOK434" s="573"/>
      <c r="HOL434" s="573"/>
      <c r="HOM434" s="573"/>
      <c r="HON434" s="573"/>
      <c r="HOO434" s="573"/>
      <c r="HOP434" s="573"/>
      <c r="HOQ434" s="573"/>
      <c r="HOR434" s="573"/>
      <c r="HOS434" s="573"/>
      <c r="HOT434" s="573"/>
      <c r="HOU434" s="573"/>
      <c r="HOV434" s="573"/>
      <c r="HOW434" s="573"/>
      <c r="HOX434" s="573"/>
      <c r="HOY434" s="573"/>
      <c r="HOZ434" s="573"/>
      <c r="HPA434" s="573"/>
      <c r="HPB434" s="573"/>
      <c r="HPC434" s="573"/>
      <c r="HPD434" s="573"/>
      <c r="HPE434" s="573"/>
      <c r="HPF434" s="573"/>
      <c r="HPG434" s="573"/>
      <c r="HPH434" s="573"/>
      <c r="HPI434" s="573"/>
      <c r="HPJ434" s="573"/>
      <c r="HPK434" s="573"/>
      <c r="HPL434" s="573"/>
      <c r="HPM434" s="573"/>
      <c r="HPN434" s="573"/>
      <c r="HPO434" s="573"/>
      <c r="HPP434" s="573"/>
      <c r="HPQ434" s="573"/>
      <c r="HPR434" s="573"/>
      <c r="HPS434" s="573"/>
      <c r="HPT434" s="573"/>
      <c r="HPU434" s="573"/>
      <c r="HPV434" s="573"/>
      <c r="HPW434" s="573"/>
      <c r="HPX434" s="573"/>
      <c r="HPY434" s="573"/>
      <c r="HPZ434" s="573"/>
      <c r="HQA434" s="573"/>
      <c r="HQB434" s="573"/>
      <c r="HQC434" s="573"/>
      <c r="HQD434" s="573"/>
      <c r="HQE434" s="573"/>
      <c r="HQF434" s="573"/>
      <c r="HQG434" s="573"/>
      <c r="HQH434" s="573"/>
      <c r="HQI434" s="573"/>
      <c r="HQJ434" s="573"/>
      <c r="HQK434" s="573"/>
      <c r="HQL434" s="573"/>
      <c r="HQM434" s="573"/>
      <c r="HQN434" s="573"/>
      <c r="HQO434" s="573"/>
      <c r="HQP434" s="573"/>
      <c r="HQQ434" s="573"/>
      <c r="HQR434" s="573"/>
      <c r="HQS434" s="573"/>
      <c r="HQT434" s="573"/>
      <c r="HQU434" s="573"/>
      <c r="HQV434" s="573"/>
      <c r="HQW434" s="573"/>
      <c r="HQX434" s="573"/>
      <c r="HQY434" s="573"/>
      <c r="HQZ434" s="573"/>
      <c r="HRA434" s="573"/>
      <c r="HRB434" s="573"/>
      <c r="HRC434" s="573"/>
      <c r="HRD434" s="573"/>
      <c r="HRE434" s="573"/>
      <c r="HRF434" s="573"/>
      <c r="HRG434" s="573"/>
      <c r="HRH434" s="573"/>
      <c r="HRI434" s="573"/>
      <c r="HRJ434" s="573"/>
      <c r="HRK434" s="573"/>
      <c r="HRL434" s="573"/>
      <c r="HRM434" s="573"/>
      <c r="HRN434" s="573"/>
      <c r="HRO434" s="573"/>
      <c r="HRP434" s="573"/>
      <c r="HRQ434" s="573"/>
      <c r="HRR434" s="573"/>
      <c r="HRS434" s="573"/>
      <c r="HRT434" s="573"/>
      <c r="HRU434" s="573"/>
      <c r="HRV434" s="573"/>
      <c r="HRW434" s="573"/>
      <c r="HRX434" s="573"/>
      <c r="HRY434" s="573"/>
      <c r="HRZ434" s="573"/>
      <c r="HSA434" s="573"/>
      <c r="HSB434" s="573"/>
      <c r="HSC434" s="573"/>
      <c r="HSD434" s="573"/>
      <c r="HSE434" s="573"/>
      <c r="HSF434" s="573"/>
      <c r="HSG434" s="573"/>
      <c r="HSH434" s="573"/>
      <c r="HSI434" s="573"/>
      <c r="HSJ434" s="573"/>
      <c r="HSK434" s="573"/>
      <c r="HSL434" s="573"/>
      <c r="HSM434" s="573"/>
      <c r="HSN434" s="573"/>
      <c r="HSO434" s="573"/>
      <c r="HSP434" s="573"/>
      <c r="HSQ434" s="573"/>
      <c r="HSR434" s="573"/>
      <c r="HSS434" s="573"/>
      <c r="HST434" s="573"/>
      <c r="HSU434" s="573"/>
      <c r="HSV434" s="573"/>
      <c r="HSW434" s="573"/>
      <c r="HSX434" s="573"/>
      <c r="HSY434" s="573"/>
      <c r="HSZ434" s="573"/>
      <c r="HTA434" s="573"/>
      <c r="HTB434" s="573"/>
      <c r="HTC434" s="573"/>
      <c r="HTD434" s="573"/>
      <c r="HTE434" s="573"/>
      <c r="HTF434" s="573"/>
      <c r="HTG434" s="573"/>
      <c r="HTH434" s="573"/>
      <c r="HTI434" s="573"/>
      <c r="HTJ434" s="573"/>
      <c r="HTK434" s="573"/>
      <c r="HTL434" s="573"/>
      <c r="HTM434" s="573"/>
      <c r="HTN434" s="573"/>
      <c r="HTO434" s="573"/>
      <c r="HTP434" s="573"/>
      <c r="HTQ434" s="573"/>
      <c r="HTR434" s="573"/>
      <c r="HTS434" s="573"/>
      <c r="HTT434" s="573"/>
      <c r="HTU434" s="573"/>
      <c r="HTV434" s="573"/>
      <c r="HTW434" s="573"/>
      <c r="HTX434" s="573"/>
      <c r="HTY434" s="573"/>
      <c r="HTZ434" s="573"/>
      <c r="HUA434" s="573"/>
      <c r="HUB434" s="573"/>
      <c r="HUC434" s="573"/>
      <c r="HUD434" s="573"/>
      <c r="HUE434" s="573"/>
      <c r="HUF434" s="573"/>
      <c r="HUG434" s="573"/>
      <c r="HUH434" s="573"/>
      <c r="HUI434" s="573"/>
      <c r="HUJ434" s="573"/>
      <c r="HUK434" s="573"/>
      <c r="HUL434" s="573"/>
      <c r="HUM434" s="573"/>
      <c r="HUN434" s="573"/>
      <c r="HUO434" s="573"/>
      <c r="HUP434" s="573"/>
      <c r="HUQ434" s="573"/>
      <c r="HUR434" s="573"/>
      <c r="HUS434" s="573"/>
      <c r="HUT434" s="573"/>
      <c r="HUU434" s="573"/>
      <c r="HUV434" s="573"/>
      <c r="HUW434" s="573"/>
      <c r="HUX434" s="573"/>
      <c r="HUY434" s="573"/>
      <c r="HUZ434" s="573"/>
      <c r="HVA434" s="573"/>
      <c r="HVB434" s="573"/>
      <c r="HVC434" s="573"/>
      <c r="HVD434" s="573"/>
      <c r="HVE434" s="573"/>
      <c r="HVF434" s="573"/>
      <c r="HVG434" s="573"/>
      <c r="HVH434" s="573"/>
      <c r="HVI434" s="573"/>
      <c r="HVJ434" s="573"/>
      <c r="HVK434" s="573"/>
      <c r="HVL434" s="573"/>
      <c r="HVM434" s="573"/>
      <c r="HVN434" s="573"/>
      <c r="HVO434" s="573"/>
      <c r="HVP434" s="573"/>
      <c r="HVQ434" s="573"/>
      <c r="HVR434" s="573"/>
      <c r="HVS434" s="573"/>
      <c r="HVT434" s="573"/>
      <c r="HVU434" s="573"/>
      <c r="HVV434" s="573"/>
      <c r="HVW434" s="573"/>
      <c r="HVX434" s="573"/>
      <c r="HVY434" s="573"/>
      <c r="HVZ434" s="573"/>
      <c r="HWA434" s="573"/>
      <c r="HWB434" s="573"/>
      <c r="HWC434" s="573"/>
      <c r="HWD434" s="573"/>
      <c r="HWE434" s="573"/>
      <c r="HWF434" s="573"/>
      <c r="HWG434" s="573"/>
      <c r="HWH434" s="573"/>
      <c r="HWI434" s="573"/>
      <c r="HWJ434" s="573"/>
      <c r="HWK434" s="573"/>
      <c r="HWL434" s="573"/>
      <c r="HWM434" s="573"/>
      <c r="HWN434" s="573"/>
      <c r="HWO434" s="573"/>
      <c r="HWP434" s="573"/>
      <c r="HWQ434" s="573"/>
      <c r="HWR434" s="573"/>
      <c r="HWS434" s="573"/>
      <c r="HWT434" s="573"/>
      <c r="HWU434" s="573"/>
      <c r="HWV434" s="573"/>
      <c r="HWW434" s="573"/>
      <c r="HWX434" s="573"/>
      <c r="HWY434" s="573"/>
      <c r="HWZ434" s="573"/>
      <c r="HXA434" s="573"/>
      <c r="HXB434" s="573"/>
      <c r="HXC434" s="573"/>
      <c r="HXD434" s="573"/>
      <c r="HXE434" s="573"/>
      <c r="HXF434" s="573"/>
      <c r="HXG434" s="573"/>
      <c r="HXH434" s="573"/>
      <c r="HXI434" s="573"/>
      <c r="HXJ434" s="573"/>
      <c r="HXK434" s="573"/>
      <c r="HXL434" s="573"/>
      <c r="HXM434" s="573"/>
      <c r="HXN434" s="573"/>
      <c r="HXO434" s="573"/>
      <c r="HXP434" s="573"/>
      <c r="HXQ434" s="573"/>
      <c r="HXR434" s="573"/>
      <c r="HXS434" s="573"/>
      <c r="HXT434" s="573"/>
      <c r="HXU434" s="573"/>
      <c r="HXV434" s="573"/>
      <c r="HXW434" s="573"/>
      <c r="HXX434" s="573"/>
      <c r="HXY434" s="573"/>
      <c r="HXZ434" s="573"/>
      <c r="HYA434" s="573"/>
      <c r="HYB434" s="573"/>
      <c r="HYC434" s="573"/>
      <c r="HYD434" s="573"/>
      <c r="HYE434" s="573"/>
      <c r="HYF434" s="573"/>
      <c r="HYG434" s="573"/>
      <c r="HYH434" s="573"/>
      <c r="HYI434" s="573"/>
      <c r="HYJ434" s="573"/>
      <c r="HYK434" s="573"/>
      <c r="HYL434" s="573"/>
      <c r="HYM434" s="573"/>
      <c r="HYN434" s="573"/>
      <c r="HYO434" s="573"/>
      <c r="HYP434" s="573"/>
      <c r="HYQ434" s="573"/>
      <c r="HYR434" s="573"/>
      <c r="HYS434" s="573"/>
      <c r="HYT434" s="573"/>
      <c r="HYU434" s="573"/>
      <c r="HYV434" s="573"/>
      <c r="HYW434" s="573"/>
      <c r="HYX434" s="573"/>
      <c r="HYY434" s="573"/>
      <c r="HYZ434" s="573"/>
      <c r="HZA434" s="573"/>
      <c r="HZB434" s="573"/>
      <c r="HZC434" s="573"/>
      <c r="HZD434" s="573"/>
      <c r="HZE434" s="573"/>
      <c r="HZF434" s="573"/>
      <c r="HZG434" s="573"/>
      <c r="HZH434" s="573"/>
      <c r="HZI434" s="573"/>
      <c r="HZJ434" s="573"/>
      <c r="HZK434" s="573"/>
      <c r="HZL434" s="573"/>
      <c r="HZM434" s="573"/>
      <c r="HZN434" s="573"/>
      <c r="HZO434" s="573"/>
      <c r="HZP434" s="573"/>
      <c r="HZQ434" s="573"/>
      <c r="HZR434" s="573"/>
      <c r="HZS434" s="573"/>
      <c r="HZT434" s="573"/>
      <c r="HZU434" s="573"/>
      <c r="HZV434" s="573"/>
      <c r="HZW434" s="573"/>
      <c r="HZX434" s="573"/>
      <c r="HZY434" s="573"/>
      <c r="HZZ434" s="573"/>
      <c r="IAA434" s="573"/>
      <c r="IAB434" s="573"/>
      <c r="IAC434" s="573"/>
      <c r="IAD434" s="573"/>
      <c r="IAE434" s="573"/>
      <c r="IAF434" s="573"/>
      <c r="IAG434" s="573"/>
      <c r="IAH434" s="573"/>
      <c r="IAI434" s="573"/>
      <c r="IAJ434" s="573"/>
      <c r="IAK434" s="573"/>
      <c r="IAL434" s="573"/>
      <c r="IAM434" s="573"/>
      <c r="IAN434" s="573"/>
      <c r="IAO434" s="573"/>
      <c r="IAP434" s="573"/>
      <c r="IAQ434" s="573"/>
      <c r="IAR434" s="573"/>
      <c r="IAS434" s="573"/>
      <c r="IAT434" s="573"/>
      <c r="IAU434" s="573"/>
      <c r="IAV434" s="573"/>
      <c r="IAW434" s="573"/>
      <c r="IAX434" s="573"/>
      <c r="IAY434" s="573"/>
      <c r="IAZ434" s="573"/>
      <c r="IBA434" s="573"/>
      <c r="IBB434" s="573"/>
      <c r="IBC434" s="573"/>
      <c r="IBD434" s="573"/>
      <c r="IBE434" s="573"/>
      <c r="IBF434" s="573"/>
      <c r="IBG434" s="573"/>
      <c r="IBH434" s="573"/>
      <c r="IBI434" s="573"/>
      <c r="IBJ434" s="573"/>
      <c r="IBK434" s="573"/>
      <c r="IBL434" s="573"/>
      <c r="IBM434" s="573"/>
      <c r="IBN434" s="573"/>
      <c r="IBO434" s="573"/>
      <c r="IBP434" s="573"/>
      <c r="IBQ434" s="573"/>
      <c r="IBR434" s="573"/>
      <c r="IBS434" s="573"/>
      <c r="IBT434" s="573"/>
      <c r="IBU434" s="573"/>
      <c r="IBV434" s="573"/>
      <c r="IBW434" s="573"/>
      <c r="IBX434" s="573"/>
      <c r="IBY434" s="573"/>
      <c r="IBZ434" s="573"/>
      <c r="ICA434" s="573"/>
      <c r="ICB434" s="573"/>
      <c r="ICC434" s="573"/>
      <c r="ICD434" s="573"/>
      <c r="ICE434" s="573"/>
      <c r="ICF434" s="573"/>
      <c r="ICG434" s="573"/>
      <c r="ICH434" s="573"/>
      <c r="ICI434" s="573"/>
      <c r="ICJ434" s="573"/>
      <c r="ICK434" s="573"/>
      <c r="ICL434" s="573"/>
      <c r="ICM434" s="573"/>
      <c r="ICN434" s="573"/>
      <c r="ICO434" s="573"/>
      <c r="ICP434" s="573"/>
      <c r="ICQ434" s="573"/>
      <c r="ICR434" s="573"/>
      <c r="ICS434" s="573"/>
      <c r="ICT434" s="573"/>
      <c r="ICU434" s="573"/>
      <c r="ICV434" s="573"/>
      <c r="ICW434" s="573"/>
      <c r="ICX434" s="573"/>
      <c r="ICY434" s="573"/>
      <c r="ICZ434" s="573"/>
      <c r="IDA434" s="573"/>
      <c r="IDB434" s="573"/>
      <c r="IDC434" s="573"/>
      <c r="IDD434" s="573"/>
      <c r="IDE434" s="573"/>
      <c r="IDF434" s="573"/>
      <c r="IDG434" s="573"/>
      <c r="IDH434" s="573"/>
      <c r="IDI434" s="573"/>
      <c r="IDJ434" s="573"/>
      <c r="IDK434" s="573"/>
      <c r="IDL434" s="573"/>
      <c r="IDM434" s="573"/>
      <c r="IDN434" s="573"/>
      <c r="IDO434" s="573"/>
      <c r="IDP434" s="573"/>
      <c r="IDQ434" s="573"/>
      <c r="IDR434" s="573"/>
      <c r="IDS434" s="573"/>
      <c r="IDT434" s="573"/>
      <c r="IDU434" s="573"/>
      <c r="IDV434" s="573"/>
      <c r="IDW434" s="573"/>
      <c r="IDX434" s="573"/>
      <c r="IDY434" s="573"/>
      <c r="IDZ434" s="573"/>
      <c r="IEA434" s="573"/>
      <c r="IEB434" s="573"/>
      <c r="IEC434" s="573"/>
      <c r="IED434" s="573"/>
      <c r="IEE434" s="573"/>
      <c r="IEF434" s="573"/>
      <c r="IEG434" s="573"/>
      <c r="IEH434" s="573"/>
      <c r="IEI434" s="573"/>
      <c r="IEJ434" s="573"/>
      <c r="IEK434" s="573"/>
      <c r="IEL434" s="573"/>
      <c r="IEM434" s="573"/>
      <c r="IEN434" s="573"/>
      <c r="IEO434" s="573"/>
      <c r="IEP434" s="573"/>
      <c r="IEQ434" s="573"/>
      <c r="IER434" s="573"/>
      <c r="IES434" s="573"/>
      <c r="IET434" s="573"/>
      <c r="IEU434" s="573"/>
      <c r="IEV434" s="573"/>
      <c r="IEW434" s="573"/>
      <c r="IEX434" s="573"/>
      <c r="IEY434" s="573"/>
      <c r="IEZ434" s="573"/>
      <c r="IFA434" s="573"/>
      <c r="IFB434" s="573"/>
      <c r="IFC434" s="573"/>
      <c r="IFD434" s="573"/>
      <c r="IFE434" s="573"/>
      <c r="IFF434" s="573"/>
      <c r="IFG434" s="573"/>
      <c r="IFH434" s="573"/>
      <c r="IFI434" s="573"/>
      <c r="IFJ434" s="573"/>
      <c r="IFK434" s="573"/>
      <c r="IFL434" s="573"/>
      <c r="IFM434" s="573"/>
      <c r="IFN434" s="573"/>
      <c r="IFO434" s="573"/>
      <c r="IFP434" s="573"/>
      <c r="IFQ434" s="573"/>
      <c r="IFR434" s="573"/>
      <c r="IFS434" s="573"/>
      <c r="IFT434" s="573"/>
      <c r="IFU434" s="573"/>
      <c r="IFV434" s="573"/>
      <c r="IFW434" s="573"/>
      <c r="IFX434" s="573"/>
      <c r="IFY434" s="573"/>
      <c r="IFZ434" s="573"/>
      <c r="IGA434" s="573"/>
      <c r="IGB434" s="573"/>
      <c r="IGC434" s="573"/>
      <c r="IGD434" s="573"/>
      <c r="IGE434" s="573"/>
      <c r="IGF434" s="573"/>
      <c r="IGG434" s="573"/>
      <c r="IGH434" s="573"/>
      <c r="IGI434" s="573"/>
      <c r="IGJ434" s="573"/>
      <c r="IGK434" s="573"/>
      <c r="IGL434" s="573"/>
      <c r="IGM434" s="573"/>
      <c r="IGN434" s="573"/>
      <c r="IGO434" s="573"/>
      <c r="IGP434" s="573"/>
      <c r="IGQ434" s="573"/>
      <c r="IGR434" s="573"/>
      <c r="IGS434" s="573"/>
      <c r="IGT434" s="573"/>
      <c r="IGU434" s="573"/>
      <c r="IGV434" s="573"/>
      <c r="IGW434" s="573"/>
      <c r="IGX434" s="573"/>
      <c r="IGY434" s="573"/>
      <c r="IGZ434" s="573"/>
      <c r="IHA434" s="573"/>
      <c r="IHB434" s="573"/>
      <c r="IHC434" s="573"/>
      <c r="IHD434" s="573"/>
      <c r="IHE434" s="573"/>
      <c r="IHF434" s="573"/>
      <c r="IHG434" s="573"/>
      <c r="IHH434" s="573"/>
      <c r="IHI434" s="573"/>
      <c r="IHJ434" s="573"/>
      <c r="IHK434" s="573"/>
      <c r="IHL434" s="573"/>
      <c r="IHM434" s="573"/>
      <c r="IHN434" s="573"/>
      <c r="IHO434" s="573"/>
      <c r="IHP434" s="573"/>
      <c r="IHQ434" s="573"/>
      <c r="IHR434" s="573"/>
      <c r="IHS434" s="573"/>
      <c r="IHT434" s="573"/>
      <c r="IHU434" s="573"/>
      <c r="IHV434" s="573"/>
      <c r="IHW434" s="573"/>
      <c r="IHX434" s="573"/>
      <c r="IHY434" s="573"/>
      <c r="IHZ434" s="573"/>
      <c r="IIA434" s="573"/>
      <c r="IIB434" s="573"/>
      <c r="IIC434" s="573"/>
      <c r="IID434" s="573"/>
      <c r="IIE434" s="573"/>
      <c r="IIF434" s="573"/>
      <c r="IIG434" s="573"/>
      <c r="IIH434" s="573"/>
      <c r="III434" s="573"/>
      <c r="IIJ434" s="573"/>
      <c r="IIK434" s="573"/>
      <c r="IIL434" s="573"/>
      <c r="IIM434" s="573"/>
      <c r="IIN434" s="573"/>
      <c r="IIO434" s="573"/>
      <c r="IIP434" s="573"/>
      <c r="IIQ434" s="573"/>
      <c r="IIR434" s="573"/>
      <c r="IIS434" s="573"/>
      <c r="IIT434" s="573"/>
      <c r="IIU434" s="573"/>
      <c r="IIV434" s="573"/>
      <c r="IIW434" s="573"/>
      <c r="IIX434" s="573"/>
      <c r="IIY434" s="573"/>
      <c r="IIZ434" s="573"/>
      <c r="IJA434" s="573"/>
      <c r="IJB434" s="573"/>
      <c r="IJC434" s="573"/>
      <c r="IJD434" s="573"/>
      <c r="IJE434" s="573"/>
      <c r="IJF434" s="573"/>
      <c r="IJG434" s="573"/>
      <c r="IJH434" s="573"/>
      <c r="IJI434" s="573"/>
      <c r="IJJ434" s="573"/>
      <c r="IJK434" s="573"/>
      <c r="IJL434" s="573"/>
      <c r="IJM434" s="573"/>
      <c r="IJN434" s="573"/>
      <c r="IJO434" s="573"/>
      <c r="IJP434" s="573"/>
      <c r="IJQ434" s="573"/>
      <c r="IJR434" s="573"/>
      <c r="IJS434" s="573"/>
      <c r="IJT434" s="573"/>
      <c r="IJU434" s="573"/>
      <c r="IJV434" s="573"/>
      <c r="IJW434" s="573"/>
      <c r="IJX434" s="573"/>
      <c r="IJY434" s="573"/>
      <c r="IJZ434" s="573"/>
      <c r="IKA434" s="573"/>
      <c r="IKB434" s="573"/>
      <c r="IKC434" s="573"/>
      <c r="IKD434" s="573"/>
      <c r="IKE434" s="573"/>
      <c r="IKF434" s="573"/>
      <c r="IKG434" s="573"/>
      <c r="IKH434" s="573"/>
      <c r="IKI434" s="573"/>
      <c r="IKJ434" s="573"/>
      <c r="IKK434" s="573"/>
      <c r="IKL434" s="573"/>
      <c r="IKM434" s="573"/>
      <c r="IKN434" s="573"/>
      <c r="IKO434" s="573"/>
      <c r="IKP434" s="573"/>
      <c r="IKQ434" s="573"/>
      <c r="IKR434" s="573"/>
      <c r="IKS434" s="573"/>
      <c r="IKT434" s="573"/>
      <c r="IKU434" s="573"/>
      <c r="IKV434" s="573"/>
      <c r="IKW434" s="573"/>
      <c r="IKX434" s="573"/>
      <c r="IKY434" s="573"/>
      <c r="IKZ434" s="573"/>
      <c r="ILA434" s="573"/>
      <c r="ILB434" s="573"/>
      <c r="ILC434" s="573"/>
      <c r="ILD434" s="573"/>
      <c r="ILE434" s="573"/>
      <c r="ILF434" s="573"/>
      <c r="ILG434" s="573"/>
      <c r="ILH434" s="573"/>
      <c r="ILI434" s="573"/>
      <c r="ILJ434" s="573"/>
      <c r="ILK434" s="573"/>
      <c r="ILL434" s="573"/>
      <c r="ILM434" s="573"/>
      <c r="ILN434" s="573"/>
      <c r="ILO434" s="573"/>
      <c r="ILP434" s="573"/>
      <c r="ILQ434" s="573"/>
      <c r="ILR434" s="573"/>
      <c r="ILS434" s="573"/>
      <c r="ILT434" s="573"/>
      <c r="ILU434" s="573"/>
      <c r="ILV434" s="573"/>
      <c r="ILW434" s="573"/>
      <c r="ILX434" s="573"/>
      <c r="ILY434" s="573"/>
      <c r="ILZ434" s="573"/>
      <c r="IMA434" s="573"/>
      <c r="IMB434" s="573"/>
      <c r="IMC434" s="573"/>
      <c r="IMD434" s="573"/>
      <c r="IME434" s="573"/>
      <c r="IMF434" s="573"/>
      <c r="IMG434" s="573"/>
      <c r="IMH434" s="573"/>
      <c r="IMI434" s="573"/>
      <c r="IMJ434" s="573"/>
      <c r="IMK434" s="573"/>
      <c r="IML434" s="573"/>
      <c r="IMM434" s="573"/>
      <c r="IMN434" s="573"/>
      <c r="IMO434" s="573"/>
      <c r="IMP434" s="573"/>
      <c r="IMQ434" s="573"/>
      <c r="IMR434" s="573"/>
      <c r="IMS434" s="573"/>
      <c r="IMT434" s="573"/>
      <c r="IMU434" s="573"/>
      <c r="IMV434" s="573"/>
      <c r="IMW434" s="573"/>
      <c r="IMX434" s="573"/>
      <c r="IMY434" s="573"/>
      <c r="IMZ434" s="573"/>
      <c r="INA434" s="573"/>
      <c r="INB434" s="573"/>
      <c r="INC434" s="573"/>
      <c r="IND434" s="573"/>
      <c r="INE434" s="573"/>
      <c r="INF434" s="573"/>
      <c r="ING434" s="573"/>
      <c r="INH434" s="573"/>
      <c r="INI434" s="573"/>
      <c r="INJ434" s="573"/>
      <c r="INK434" s="573"/>
      <c r="INL434" s="573"/>
      <c r="INM434" s="573"/>
      <c r="INN434" s="573"/>
      <c r="INO434" s="573"/>
      <c r="INP434" s="573"/>
      <c r="INQ434" s="573"/>
      <c r="INR434" s="573"/>
      <c r="INS434" s="573"/>
      <c r="INT434" s="573"/>
      <c r="INU434" s="573"/>
      <c r="INV434" s="573"/>
      <c r="INW434" s="573"/>
      <c r="INX434" s="573"/>
      <c r="INY434" s="573"/>
      <c r="INZ434" s="573"/>
      <c r="IOA434" s="573"/>
      <c r="IOB434" s="573"/>
      <c r="IOC434" s="573"/>
      <c r="IOD434" s="573"/>
      <c r="IOE434" s="573"/>
      <c r="IOF434" s="573"/>
      <c r="IOG434" s="573"/>
      <c r="IOH434" s="573"/>
      <c r="IOI434" s="573"/>
      <c r="IOJ434" s="573"/>
      <c r="IOK434" s="573"/>
      <c r="IOL434" s="573"/>
      <c r="IOM434" s="573"/>
      <c r="ION434" s="573"/>
      <c r="IOO434" s="573"/>
      <c r="IOP434" s="573"/>
      <c r="IOQ434" s="573"/>
      <c r="IOR434" s="573"/>
      <c r="IOS434" s="573"/>
      <c r="IOT434" s="573"/>
      <c r="IOU434" s="573"/>
      <c r="IOV434" s="573"/>
      <c r="IOW434" s="573"/>
      <c r="IOX434" s="573"/>
      <c r="IOY434" s="573"/>
      <c r="IOZ434" s="573"/>
      <c r="IPA434" s="573"/>
      <c r="IPB434" s="573"/>
      <c r="IPC434" s="573"/>
      <c r="IPD434" s="573"/>
      <c r="IPE434" s="573"/>
      <c r="IPF434" s="573"/>
      <c r="IPG434" s="573"/>
      <c r="IPH434" s="573"/>
      <c r="IPI434" s="573"/>
      <c r="IPJ434" s="573"/>
      <c r="IPK434" s="573"/>
      <c r="IPL434" s="573"/>
      <c r="IPM434" s="573"/>
      <c r="IPN434" s="573"/>
      <c r="IPO434" s="573"/>
      <c r="IPP434" s="573"/>
      <c r="IPQ434" s="573"/>
      <c r="IPR434" s="573"/>
      <c r="IPS434" s="573"/>
      <c r="IPT434" s="573"/>
      <c r="IPU434" s="573"/>
      <c r="IPV434" s="573"/>
      <c r="IPW434" s="573"/>
      <c r="IPX434" s="573"/>
      <c r="IPY434" s="573"/>
      <c r="IPZ434" s="573"/>
      <c r="IQA434" s="573"/>
      <c r="IQB434" s="573"/>
      <c r="IQC434" s="573"/>
      <c r="IQD434" s="573"/>
      <c r="IQE434" s="573"/>
      <c r="IQF434" s="573"/>
      <c r="IQG434" s="573"/>
      <c r="IQH434" s="573"/>
      <c r="IQI434" s="573"/>
      <c r="IQJ434" s="573"/>
      <c r="IQK434" s="573"/>
      <c r="IQL434" s="573"/>
      <c r="IQM434" s="573"/>
      <c r="IQN434" s="573"/>
      <c r="IQO434" s="573"/>
      <c r="IQP434" s="573"/>
      <c r="IQQ434" s="573"/>
      <c r="IQR434" s="573"/>
      <c r="IQS434" s="573"/>
      <c r="IQT434" s="573"/>
      <c r="IQU434" s="573"/>
      <c r="IQV434" s="573"/>
      <c r="IQW434" s="573"/>
      <c r="IQX434" s="573"/>
      <c r="IQY434" s="573"/>
      <c r="IQZ434" s="573"/>
      <c r="IRA434" s="573"/>
      <c r="IRB434" s="573"/>
      <c r="IRC434" s="573"/>
      <c r="IRD434" s="573"/>
      <c r="IRE434" s="573"/>
      <c r="IRF434" s="573"/>
      <c r="IRG434" s="573"/>
      <c r="IRH434" s="573"/>
      <c r="IRI434" s="573"/>
      <c r="IRJ434" s="573"/>
      <c r="IRK434" s="573"/>
      <c r="IRL434" s="573"/>
      <c r="IRM434" s="573"/>
      <c r="IRN434" s="573"/>
      <c r="IRO434" s="573"/>
      <c r="IRP434" s="573"/>
      <c r="IRQ434" s="573"/>
      <c r="IRR434" s="573"/>
      <c r="IRS434" s="573"/>
      <c r="IRT434" s="573"/>
      <c r="IRU434" s="573"/>
      <c r="IRV434" s="573"/>
      <c r="IRW434" s="573"/>
      <c r="IRX434" s="573"/>
      <c r="IRY434" s="573"/>
      <c r="IRZ434" s="573"/>
      <c r="ISA434" s="573"/>
      <c r="ISB434" s="573"/>
      <c r="ISC434" s="573"/>
      <c r="ISD434" s="573"/>
      <c r="ISE434" s="573"/>
      <c r="ISF434" s="573"/>
      <c r="ISG434" s="573"/>
      <c r="ISH434" s="573"/>
      <c r="ISI434" s="573"/>
      <c r="ISJ434" s="573"/>
      <c r="ISK434" s="573"/>
      <c r="ISL434" s="573"/>
      <c r="ISM434" s="573"/>
      <c r="ISN434" s="573"/>
      <c r="ISO434" s="573"/>
      <c r="ISP434" s="573"/>
      <c r="ISQ434" s="573"/>
      <c r="ISR434" s="573"/>
      <c r="ISS434" s="573"/>
      <c r="IST434" s="573"/>
      <c r="ISU434" s="573"/>
      <c r="ISV434" s="573"/>
      <c r="ISW434" s="573"/>
      <c r="ISX434" s="573"/>
      <c r="ISY434" s="573"/>
      <c r="ISZ434" s="573"/>
      <c r="ITA434" s="573"/>
      <c r="ITB434" s="573"/>
      <c r="ITC434" s="573"/>
      <c r="ITD434" s="573"/>
      <c r="ITE434" s="573"/>
      <c r="ITF434" s="573"/>
      <c r="ITG434" s="573"/>
      <c r="ITH434" s="573"/>
      <c r="ITI434" s="573"/>
      <c r="ITJ434" s="573"/>
      <c r="ITK434" s="573"/>
      <c r="ITL434" s="573"/>
      <c r="ITM434" s="573"/>
      <c r="ITN434" s="573"/>
      <c r="ITO434" s="573"/>
      <c r="ITP434" s="573"/>
      <c r="ITQ434" s="573"/>
      <c r="ITR434" s="573"/>
      <c r="ITS434" s="573"/>
      <c r="ITT434" s="573"/>
      <c r="ITU434" s="573"/>
      <c r="ITV434" s="573"/>
      <c r="ITW434" s="573"/>
      <c r="ITX434" s="573"/>
      <c r="ITY434" s="573"/>
      <c r="ITZ434" s="573"/>
      <c r="IUA434" s="573"/>
      <c r="IUB434" s="573"/>
      <c r="IUC434" s="573"/>
      <c r="IUD434" s="573"/>
      <c r="IUE434" s="573"/>
      <c r="IUF434" s="573"/>
      <c r="IUG434" s="573"/>
      <c r="IUH434" s="573"/>
      <c r="IUI434" s="573"/>
      <c r="IUJ434" s="573"/>
      <c r="IUK434" s="573"/>
      <c r="IUL434" s="573"/>
      <c r="IUM434" s="573"/>
      <c r="IUN434" s="573"/>
      <c r="IUO434" s="573"/>
      <c r="IUP434" s="573"/>
      <c r="IUQ434" s="573"/>
      <c r="IUR434" s="573"/>
      <c r="IUS434" s="573"/>
      <c r="IUT434" s="573"/>
      <c r="IUU434" s="573"/>
      <c r="IUV434" s="573"/>
      <c r="IUW434" s="573"/>
      <c r="IUX434" s="573"/>
      <c r="IUY434" s="573"/>
      <c r="IUZ434" s="573"/>
      <c r="IVA434" s="573"/>
      <c r="IVB434" s="573"/>
      <c r="IVC434" s="573"/>
      <c r="IVD434" s="573"/>
      <c r="IVE434" s="573"/>
      <c r="IVF434" s="573"/>
      <c r="IVG434" s="573"/>
      <c r="IVH434" s="573"/>
      <c r="IVI434" s="573"/>
      <c r="IVJ434" s="573"/>
      <c r="IVK434" s="573"/>
      <c r="IVL434" s="573"/>
      <c r="IVM434" s="573"/>
      <c r="IVN434" s="573"/>
      <c r="IVO434" s="573"/>
      <c r="IVP434" s="573"/>
      <c r="IVQ434" s="573"/>
      <c r="IVR434" s="573"/>
      <c r="IVS434" s="573"/>
      <c r="IVT434" s="573"/>
      <c r="IVU434" s="573"/>
      <c r="IVV434" s="573"/>
      <c r="IVW434" s="573"/>
      <c r="IVX434" s="573"/>
      <c r="IVY434" s="573"/>
      <c r="IVZ434" s="573"/>
      <c r="IWA434" s="573"/>
      <c r="IWB434" s="573"/>
      <c r="IWC434" s="573"/>
      <c r="IWD434" s="573"/>
      <c r="IWE434" s="573"/>
      <c r="IWF434" s="573"/>
      <c r="IWG434" s="573"/>
      <c r="IWH434" s="573"/>
      <c r="IWI434" s="573"/>
      <c r="IWJ434" s="573"/>
      <c r="IWK434" s="573"/>
      <c r="IWL434" s="573"/>
      <c r="IWM434" s="573"/>
      <c r="IWN434" s="573"/>
      <c r="IWO434" s="573"/>
      <c r="IWP434" s="573"/>
      <c r="IWQ434" s="573"/>
      <c r="IWR434" s="573"/>
      <c r="IWS434" s="573"/>
      <c r="IWT434" s="573"/>
      <c r="IWU434" s="573"/>
      <c r="IWV434" s="573"/>
      <c r="IWW434" s="573"/>
      <c r="IWX434" s="573"/>
      <c r="IWY434" s="573"/>
      <c r="IWZ434" s="573"/>
      <c r="IXA434" s="573"/>
      <c r="IXB434" s="573"/>
      <c r="IXC434" s="573"/>
      <c r="IXD434" s="573"/>
      <c r="IXE434" s="573"/>
      <c r="IXF434" s="573"/>
      <c r="IXG434" s="573"/>
      <c r="IXH434" s="573"/>
      <c r="IXI434" s="573"/>
      <c r="IXJ434" s="573"/>
      <c r="IXK434" s="573"/>
      <c r="IXL434" s="573"/>
      <c r="IXM434" s="573"/>
      <c r="IXN434" s="573"/>
      <c r="IXO434" s="573"/>
      <c r="IXP434" s="573"/>
      <c r="IXQ434" s="573"/>
      <c r="IXR434" s="573"/>
      <c r="IXS434" s="573"/>
      <c r="IXT434" s="573"/>
      <c r="IXU434" s="573"/>
      <c r="IXV434" s="573"/>
      <c r="IXW434" s="573"/>
      <c r="IXX434" s="573"/>
      <c r="IXY434" s="573"/>
      <c r="IXZ434" s="573"/>
      <c r="IYA434" s="573"/>
      <c r="IYB434" s="573"/>
      <c r="IYC434" s="573"/>
      <c r="IYD434" s="573"/>
      <c r="IYE434" s="573"/>
      <c r="IYF434" s="573"/>
      <c r="IYG434" s="573"/>
      <c r="IYH434" s="573"/>
      <c r="IYI434" s="573"/>
      <c r="IYJ434" s="573"/>
      <c r="IYK434" s="573"/>
      <c r="IYL434" s="573"/>
      <c r="IYM434" s="573"/>
      <c r="IYN434" s="573"/>
      <c r="IYO434" s="573"/>
      <c r="IYP434" s="573"/>
      <c r="IYQ434" s="573"/>
      <c r="IYR434" s="573"/>
      <c r="IYS434" s="573"/>
      <c r="IYT434" s="573"/>
      <c r="IYU434" s="573"/>
      <c r="IYV434" s="573"/>
      <c r="IYW434" s="573"/>
      <c r="IYX434" s="573"/>
      <c r="IYY434" s="573"/>
      <c r="IYZ434" s="573"/>
      <c r="IZA434" s="573"/>
      <c r="IZB434" s="573"/>
      <c r="IZC434" s="573"/>
      <c r="IZD434" s="573"/>
      <c r="IZE434" s="573"/>
      <c r="IZF434" s="573"/>
      <c r="IZG434" s="573"/>
      <c r="IZH434" s="573"/>
      <c r="IZI434" s="573"/>
      <c r="IZJ434" s="573"/>
      <c r="IZK434" s="573"/>
      <c r="IZL434" s="573"/>
      <c r="IZM434" s="573"/>
      <c r="IZN434" s="573"/>
      <c r="IZO434" s="573"/>
      <c r="IZP434" s="573"/>
      <c r="IZQ434" s="573"/>
      <c r="IZR434" s="573"/>
      <c r="IZS434" s="573"/>
      <c r="IZT434" s="573"/>
      <c r="IZU434" s="573"/>
      <c r="IZV434" s="573"/>
      <c r="IZW434" s="573"/>
      <c r="IZX434" s="573"/>
      <c r="IZY434" s="573"/>
      <c r="IZZ434" s="573"/>
      <c r="JAA434" s="573"/>
      <c r="JAB434" s="573"/>
      <c r="JAC434" s="573"/>
      <c r="JAD434" s="573"/>
      <c r="JAE434" s="573"/>
      <c r="JAF434" s="573"/>
      <c r="JAG434" s="573"/>
      <c r="JAH434" s="573"/>
      <c r="JAI434" s="573"/>
      <c r="JAJ434" s="573"/>
      <c r="JAK434" s="573"/>
      <c r="JAL434" s="573"/>
      <c r="JAM434" s="573"/>
      <c r="JAN434" s="573"/>
      <c r="JAO434" s="573"/>
      <c r="JAP434" s="573"/>
      <c r="JAQ434" s="573"/>
      <c r="JAR434" s="573"/>
      <c r="JAS434" s="573"/>
      <c r="JAT434" s="573"/>
      <c r="JAU434" s="573"/>
      <c r="JAV434" s="573"/>
      <c r="JAW434" s="573"/>
      <c r="JAX434" s="573"/>
      <c r="JAY434" s="573"/>
      <c r="JAZ434" s="573"/>
      <c r="JBA434" s="573"/>
      <c r="JBB434" s="573"/>
      <c r="JBC434" s="573"/>
      <c r="JBD434" s="573"/>
      <c r="JBE434" s="573"/>
      <c r="JBF434" s="573"/>
      <c r="JBG434" s="573"/>
      <c r="JBH434" s="573"/>
      <c r="JBI434" s="573"/>
      <c r="JBJ434" s="573"/>
      <c r="JBK434" s="573"/>
      <c r="JBL434" s="573"/>
      <c r="JBM434" s="573"/>
      <c r="JBN434" s="573"/>
      <c r="JBO434" s="573"/>
      <c r="JBP434" s="573"/>
      <c r="JBQ434" s="573"/>
      <c r="JBR434" s="573"/>
      <c r="JBS434" s="573"/>
      <c r="JBT434" s="573"/>
      <c r="JBU434" s="573"/>
      <c r="JBV434" s="573"/>
      <c r="JBW434" s="573"/>
      <c r="JBX434" s="573"/>
      <c r="JBY434" s="573"/>
      <c r="JBZ434" s="573"/>
      <c r="JCA434" s="573"/>
      <c r="JCB434" s="573"/>
      <c r="JCC434" s="573"/>
      <c r="JCD434" s="573"/>
      <c r="JCE434" s="573"/>
      <c r="JCF434" s="573"/>
      <c r="JCG434" s="573"/>
      <c r="JCH434" s="573"/>
      <c r="JCI434" s="573"/>
      <c r="JCJ434" s="573"/>
      <c r="JCK434" s="573"/>
      <c r="JCL434" s="573"/>
      <c r="JCM434" s="573"/>
      <c r="JCN434" s="573"/>
      <c r="JCO434" s="573"/>
      <c r="JCP434" s="573"/>
      <c r="JCQ434" s="573"/>
      <c r="JCR434" s="573"/>
      <c r="JCS434" s="573"/>
      <c r="JCT434" s="573"/>
      <c r="JCU434" s="573"/>
      <c r="JCV434" s="573"/>
      <c r="JCW434" s="573"/>
      <c r="JCX434" s="573"/>
      <c r="JCY434" s="573"/>
      <c r="JCZ434" s="573"/>
      <c r="JDA434" s="573"/>
      <c r="JDB434" s="573"/>
      <c r="JDC434" s="573"/>
      <c r="JDD434" s="573"/>
      <c r="JDE434" s="573"/>
      <c r="JDF434" s="573"/>
      <c r="JDG434" s="573"/>
      <c r="JDH434" s="573"/>
      <c r="JDI434" s="573"/>
      <c r="JDJ434" s="573"/>
      <c r="JDK434" s="573"/>
      <c r="JDL434" s="573"/>
      <c r="JDM434" s="573"/>
      <c r="JDN434" s="573"/>
      <c r="JDO434" s="573"/>
      <c r="JDP434" s="573"/>
      <c r="JDQ434" s="573"/>
      <c r="JDR434" s="573"/>
      <c r="JDS434" s="573"/>
      <c r="JDT434" s="573"/>
      <c r="JDU434" s="573"/>
      <c r="JDV434" s="573"/>
      <c r="JDW434" s="573"/>
      <c r="JDX434" s="573"/>
      <c r="JDY434" s="573"/>
      <c r="JDZ434" s="573"/>
      <c r="JEA434" s="573"/>
      <c r="JEB434" s="573"/>
      <c r="JEC434" s="573"/>
      <c r="JED434" s="573"/>
      <c r="JEE434" s="573"/>
      <c r="JEF434" s="573"/>
      <c r="JEG434" s="573"/>
      <c r="JEH434" s="573"/>
      <c r="JEI434" s="573"/>
      <c r="JEJ434" s="573"/>
      <c r="JEK434" s="573"/>
      <c r="JEL434" s="573"/>
      <c r="JEM434" s="573"/>
      <c r="JEN434" s="573"/>
      <c r="JEO434" s="573"/>
      <c r="JEP434" s="573"/>
      <c r="JEQ434" s="573"/>
      <c r="JER434" s="573"/>
      <c r="JES434" s="573"/>
      <c r="JET434" s="573"/>
      <c r="JEU434" s="573"/>
      <c r="JEV434" s="573"/>
      <c r="JEW434" s="573"/>
      <c r="JEX434" s="573"/>
      <c r="JEY434" s="573"/>
      <c r="JEZ434" s="573"/>
      <c r="JFA434" s="573"/>
      <c r="JFB434" s="573"/>
      <c r="JFC434" s="573"/>
      <c r="JFD434" s="573"/>
      <c r="JFE434" s="573"/>
      <c r="JFF434" s="573"/>
      <c r="JFG434" s="573"/>
      <c r="JFH434" s="573"/>
      <c r="JFI434" s="573"/>
      <c r="JFJ434" s="573"/>
      <c r="JFK434" s="573"/>
      <c r="JFL434" s="573"/>
      <c r="JFM434" s="573"/>
      <c r="JFN434" s="573"/>
      <c r="JFO434" s="573"/>
      <c r="JFP434" s="573"/>
      <c r="JFQ434" s="573"/>
      <c r="JFR434" s="573"/>
      <c r="JFS434" s="573"/>
      <c r="JFT434" s="573"/>
      <c r="JFU434" s="573"/>
      <c r="JFV434" s="573"/>
      <c r="JFW434" s="573"/>
      <c r="JFX434" s="573"/>
      <c r="JFY434" s="573"/>
      <c r="JFZ434" s="573"/>
      <c r="JGA434" s="573"/>
      <c r="JGB434" s="573"/>
      <c r="JGC434" s="573"/>
      <c r="JGD434" s="573"/>
      <c r="JGE434" s="573"/>
      <c r="JGF434" s="573"/>
      <c r="JGG434" s="573"/>
      <c r="JGH434" s="573"/>
      <c r="JGI434" s="573"/>
      <c r="JGJ434" s="573"/>
      <c r="JGK434" s="573"/>
      <c r="JGL434" s="573"/>
      <c r="JGM434" s="573"/>
      <c r="JGN434" s="573"/>
      <c r="JGO434" s="573"/>
      <c r="JGP434" s="573"/>
      <c r="JGQ434" s="573"/>
      <c r="JGR434" s="573"/>
      <c r="JGS434" s="573"/>
      <c r="JGT434" s="573"/>
      <c r="JGU434" s="573"/>
      <c r="JGV434" s="573"/>
      <c r="JGW434" s="573"/>
      <c r="JGX434" s="573"/>
      <c r="JGY434" s="573"/>
      <c r="JGZ434" s="573"/>
      <c r="JHA434" s="573"/>
      <c r="JHB434" s="573"/>
      <c r="JHC434" s="573"/>
      <c r="JHD434" s="573"/>
      <c r="JHE434" s="573"/>
      <c r="JHF434" s="573"/>
      <c r="JHG434" s="573"/>
      <c r="JHH434" s="573"/>
      <c r="JHI434" s="573"/>
      <c r="JHJ434" s="573"/>
      <c r="JHK434" s="573"/>
      <c r="JHL434" s="573"/>
      <c r="JHM434" s="573"/>
      <c r="JHN434" s="573"/>
      <c r="JHO434" s="573"/>
      <c r="JHP434" s="573"/>
      <c r="JHQ434" s="573"/>
      <c r="JHR434" s="573"/>
      <c r="JHS434" s="573"/>
      <c r="JHT434" s="573"/>
      <c r="JHU434" s="573"/>
      <c r="JHV434" s="573"/>
      <c r="JHW434" s="573"/>
      <c r="JHX434" s="573"/>
      <c r="JHY434" s="573"/>
      <c r="JHZ434" s="573"/>
      <c r="JIA434" s="573"/>
      <c r="JIB434" s="573"/>
      <c r="JIC434" s="573"/>
      <c r="JID434" s="573"/>
      <c r="JIE434" s="573"/>
      <c r="JIF434" s="573"/>
      <c r="JIG434" s="573"/>
      <c r="JIH434" s="573"/>
      <c r="JII434" s="573"/>
      <c r="JIJ434" s="573"/>
      <c r="JIK434" s="573"/>
      <c r="JIL434" s="573"/>
      <c r="JIM434" s="573"/>
      <c r="JIN434" s="573"/>
      <c r="JIO434" s="573"/>
      <c r="JIP434" s="573"/>
      <c r="JIQ434" s="573"/>
      <c r="JIR434" s="573"/>
      <c r="JIS434" s="573"/>
      <c r="JIT434" s="573"/>
      <c r="JIU434" s="573"/>
      <c r="JIV434" s="573"/>
      <c r="JIW434" s="573"/>
      <c r="JIX434" s="573"/>
      <c r="JIY434" s="573"/>
      <c r="JIZ434" s="573"/>
      <c r="JJA434" s="573"/>
      <c r="JJB434" s="573"/>
      <c r="JJC434" s="573"/>
      <c r="JJD434" s="573"/>
      <c r="JJE434" s="573"/>
      <c r="JJF434" s="573"/>
      <c r="JJG434" s="573"/>
      <c r="JJH434" s="573"/>
      <c r="JJI434" s="573"/>
      <c r="JJJ434" s="573"/>
      <c r="JJK434" s="573"/>
      <c r="JJL434" s="573"/>
      <c r="JJM434" s="573"/>
      <c r="JJN434" s="573"/>
      <c r="JJO434" s="573"/>
      <c r="JJP434" s="573"/>
      <c r="JJQ434" s="573"/>
      <c r="JJR434" s="573"/>
      <c r="JJS434" s="573"/>
      <c r="JJT434" s="573"/>
      <c r="JJU434" s="573"/>
      <c r="JJV434" s="573"/>
      <c r="JJW434" s="573"/>
      <c r="JJX434" s="573"/>
      <c r="JJY434" s="573"/>
      <c r="JJZ434" s="573"/>
      <c r="JKA434" s="573"/>
      <c r="JKB434" s="573"/>
      <c r="JKC434" s="573"/>
      <c r="JKD434" s="573"/>
      <c r="JKE434" s="573"/>
      <c r="JKF434" s="573"/>
      <c r="JKG434" s="573"/>
      <c r="JKH434" s="573"/>
      <c r="JKI434" s="573"/>
      <c r="JKJ434" s="573"/>
      <c r="JKK434" s="573"/>
      <c r="JKL434" s="573"/>
      <c r="JKM434" s="573"/>
      <c r="JKN434" s="573"/>
      <c r="JKO434" s="573"/>
      <c r="JKP434" s="573"/>
      <c r="JKQ434" s="573"/>
      <c r="JKR434" s="573"/>
      <c r="JKS434" s="573"/>
      <c r="JKT434" s="573"/>
      <c r="JKU434" s="573"/>
      <c r="JKV434" s="573"/>
      <c r="JKW434" s="573"/>
      <c r="JKX434" s="573"/>
      <c r="JKY434" s="573"/>
      <c r="JKZ434" s="573"/>
      <c r="JLA434" s="573"/>
      <c r="JLB434" s="573"/>
      <c r="JLC434" s="573"/>
      <c r="JLD434" s="573"/>
      <c r="JLE434" s="573"/>
      <c r="JLF434" s="573"/>
      <c r="JLG434" s="573"/>
      <c r="JLH434" s="573"/>
      <c r="JLI434" s="573"/>
      <c r="JLJ434" s="573"/>
      <c r="JLK434" s="573"/>
      <c r="JLL434" s="573"/>
      <c r="JLM434" s="573"/>
      <c r="JLN434" s="573"/>
      <c r="JLO434" s="573"/>
      <c r="JLP434" s="573"/>
      <c r="JLQ434" s="573"/>
      <c r="JLR434" s="573"/>
      <c r="JLS434" s="573"/>
      <c r="JLT434" s="573"/>
      <c r="JLU434" s="573"/>
      <c r="JLV434" s="573"/>
      <c r="JLW434" s="573"/>
      <c r="JLX434" s="573"/>
      <c r="JLY434" s="573"/>
      <c r="JLZ434" s="573"/>
      <c r="JMA434" s="573"/>
      <c r="JMB434" s="573"/>
      <c r="JMC434" s="573"/>
      <c r="JMD434" s="573"/>
      <c r="JME434" s="573"/>
      <c r="JMF434" s="573"/>
      <c r="JMG434" s="573"/>
      <c r="JMH434" s="573"/>
      <c r="JMI434" s="573"/>
      <c r="JMJ434" s="573"/>
      <c r="JMK434" s="573"/>
      <c r="JML434" s="573"/>
      <c r="JMM434" s="573"/>
      <c r="JMN434" s="573"/>
      <c r="JMO434" s="573"/>
      <c r="JMP434" s="573"/>
      <c r="JMQ434" s="573"/>
      <c r="JMR434" s="573"/>
      <c r="JMS434" s="573"/>
      <c r="JMT434" s="573"/>
      <c r="JMU434" s="573"/>
      <c r="JMV434" s="573"/>
      <c r="JMW434" s="573"/>
      <c r="JMX434" s="573"/>
      <c r="JMY434" s="573"/>
      <c r="JMZ434" s="573"/>
      <c r="JNA434" s="573"/>
      <c r="JNB434" s="573"/>
      <c r="JNC434" s="573"/>
      <c r="JND434" s="573"/>
      <c r="JNE434" s="573"/>
      <c r="JNF434" s="573"/>
      <c r="JNG434" s="573"/>
      <c r="JNH434" s="573"/>
      <c r="JNI434" s="573"/>
      <c r="JNJ434" s="573"/>
      <c r="JNK434" s="573"/>
      <c r="JNL434" s="573"/>
      <c r="JNM434" s="573"/>
      <c r="JNN434" s="573"/>
      <c r="JNO434" s="573"/>
      <c r="JNP434" s="573"/>
      <c r="JNQ434" s="573"/>
      <c r="JNR434" s="573"/>
      <c r="JNS434" s="573"/>
      <c r="JNT434" s="573"/>
      <c r="JNU434" s="573"/>
      <c r="JNV434" s="573"/>
      <c r="JNW434" s="573"/>
      <c r="JNX434" s="573"/>
      <c r="JNY434" s="573"/>
      <c r="JNZ434" s="573"/>
      <c r="JOA434" s="573"/>
      <c r="JOB434" s="573"/>
      <c r="JOC434" s="573"/>
      <c r="JOD434" s="573"/>
      <c r="JOE434" s="573"/>
      <c r="JOF434" s="573"/>
      <c r="JOG434" s="573"/>
      <c r="JOH434" s="573"/>
      <c r="JOI434" s="573"/>
      <c r="JOJ434" s="573"/>
      <c r="JOK434" s="573"/>
      <c r="JOL434" s="573"/>
      <c r="JOM434" s="573"/>
      <c r="JON434" s="573"/>
      <c r="JOO434" s="573"/>
      <c r="JOP434" s="573"/>
      <c r="JOQ434" s="573"/>
      <c r="JOR434" s="573"/>
      <c r="JOS434" s="573"/>
      <c r="JOT434" s="573"/>
      <c r="JOU434" s="573"/>
      <c r="JOV434" s="573"/>
      <c r="JOW434" s="573"/>
      <c r="JOX434" s="573"/>
      <c r="JOY434" s="573"/>
      <c r="JOZ434" s="573"/>
      <c r="JPA434" s="573"/>
      <c r="JPB434" s="573"/>
      <c r="JPC434" s="573"/>
      <c r="JPD434" s="573"/>
      <c r="JPE434" s="573"/>
      <c r="JPF434" s="573"/>
      <c r="JPG434" s="573"/>
      <c r="JPH434" s="573"/>
      <c r="JPI434" s="573"/>
      <c r="JPJ434" s="573"/>
      <c r="JPK434" s="573"/>
      <c r="JPL434" s="573"/>
      <c r="JPM434" s="573"/>
      <c r="JPN434" s="573"/>
      <c r="JPO434" s="573"/>
      <c r="JPP434" s="573"/>
      <c r="JPQ434" s="573"/>
      <c r="JPR434" s="573"/>
      <c r="JPS434" s="573"/>
      <c r="JPT434" s="573"/>
      <c r="JPU434" s="573"/>
      <c r="JPV434" s="573"/>
      <c r="JPW434" s="573"/>
      <c r="JPX434" s="573"/>
      <c r="JPY434" s="573"/>
      <c r="JPZ434" s="573"/>
      <c r="JQA434" s="573"/>
      <c r="JQB434" s="573"/>
      <c r="JQC434" s="573"/>
      <c r="JQD434" s="573"/>
      <c r="JQE434" s="573"/>
      <c r="JQF434" s="573"/>
      <c r="JQG434" s="573"/>
      <c r="JQH434" s="573"/>
      <c r="JQI434" s="573"/>
      <c r="JQJ434" s="573"/>
      <c r="JQK434" s="573"/>
      <c r="JQL434" s="573"/>
      <c r="JQM434" s="573"/>
      <c r="JQN434" s="573"/>
      <c r="JQO434" s="573"/>
      <c r="JQP434" s="573"/>
      <c r="JQQ434" s="573"/>
      <c r="JQR434" s="573"/>
      <c r="JQS434" s="573"/>
      <c r="JQT434" s="573"/>
      <c r="JQU434" s="573"/>
      <c r="JQV434" s="573"/>
      <c r="JQW434" s="573"/>
      <c r="JQX434" s="573"/>
      <c r="JQY434" s="573"/>
      <c r="JQZ434" s="573"/>
      <c r="JRA434" s="573"/>
      <c r="JRB434" s="573"/>
      <c r="JRC434" s="573"/>
      <c r="JRD434" s="573"/>
      <c r="JRE434" s="573"/>
      <c r="JRF434" s="573"/>
      <c r="JRG434" s="573"/>
      <c r="JRH434" s="573"/>
      <c r="JRI434" s="573"/>
      <c r="JRJ434" s="573"/>
      <c r="JRK434" s="573"/>
      <c r="JRL434" s="573"/>
      <c r="JRM434" s="573"/>
      <c r="JRN434" s="573"/>
      <c r="JRO434" s="573"/>
      <c r="JRP434" s="573"/>
      <c r="JRQ434" s="573"/>
      <c r="JRR434" s="573"/>
      <c r="JRS434" s="573"/>
      <c r="JRT434" s="573"/>
      <c r="JRU434" s="573"/>
      <c r="JRV434" s="573"/>
      <c r="JRW434" s="573"/>
      <c r="JRX434" s="573"/>
      <c r="JRY434" s="573"/>
      <c r="JRZ434" s="573"/>
      <c r="JSA434" s="573"/>
      <c r="JSB434" s="573"/>
      <c r="JSC434" s="573"/>
      <c r="JSD434" s="573"/>
      <c r="JSE434" s="573"/>
      <c r="JSF434" s="573"/>
      <c r="JSG434" s="573"/>
      <c r="JSH434" s="573"/>
      <c r="JSI434" s="573"/>
      <c r="JSJ434" s="573"/>
      <c r="JSK434" s="573"/>
      <c r="JSL434" s="573"/>
      <c r="JSM434" s="573"/>
      <c r="JSN434" s="573"/>
      <c r="JSO434" s="573"/>
      <c r="JSP434" s="573"/>
      <c r="JSQ434" s="573"/>
      <c r="JSR434" s="573"/>
      <c r="JSS434" s="573"/>
      <c r="JST434" s="573"/>
      <c r="JSU434" s="573"/>
      <c r="JSV434" s="573"/>
      <c r="JSW434" s="573"/>
      <c r="JSX434" s="573"/>
      <c r="JSY434" s="573"/>
      <c r="JSZ434" s="573"/>
      <c r="JTA434" s="573"/>
      <c r="JTB434" s="573"/>
      <c r="JTC434" s="573"/>
      <c r="JTD434" s="573"/>
      <c r="JTE434" s="573"/>
      <c r="JTF434" s="573"/>
      <c r="JTG434" s="573"/>
      <c r="JTH434" s="573"/>
      <c r="JTI434" s="573"/>
      <c r="JTJ434" s="573"/>
      <c r="JTK434" s="573"/>
      <c r="JTL434" s="573"/>
      <c r="JTM434" s="573"/>
      <c r="JTN434" s="573"/>
      <c r="JTO434" s="573"/>
      <c r="JTP434" s="573"/>
      <c r="JTQ434" s="573"/>
      <c r="JTR434" s="573"/>
      <c r="JTS434" s="573"/>
      <c r="JTT434" s="573"/>
      <c r="JTU434" s="573"/>
      <c r="JTV434" s="573"/>
      <c r="JTW434" s="573"/>
      <c r="JTX434" s="573"/>
      <c r="JTY434" s="573"/>
      <c r="JTZ434" s="573"/>
      <c r="JUA434" s="573"/>
      <c r="JUB434" s="573"/>
      <c r="JUC434" s="573"/>
      <c r="JUD434" s="573"/>
      <c r="JUE434" s="573"/>
      <c r="JUF434" s="573"/>
      <c r="JUG434" s="573"/>
      <c r="JUH434" s="573"/>
      <c r="JUI434" s="573"/>
      <c r="JUJ434" s="573"/>
      <c r="JUK434" s="573"/>
      <c r="JUL434" s="573"/>
      <c r="JUM434" s="573"/>
      <c r="JUN434" s="573"/>
      <c r="JUO434" s="573"/>
      <c r="JUP434" s="573"/>
      <c r="JUQ434" s="573"/>
      <c r="JUR434" s="573"/>
      <c r="JUS434" s="573"/>
      <c r="JUT434" s="573"/>
      <c r="JUU434" s="573"/>
      <c r="JUV434" s="573"/>
      <c r="JUW434" s="573"/>
      <c r="JUX434" s="573"/>
      <c r="JUY434" s="573"/>
      <c r="JUZ434" s="573"/>
      <c r="JVA434" s="573"/>
      <c r="JVB434" s="573"/>
      <c r="JVC434" s="573"/>
      <c r="JVD434" s="573"/>
      <c r="JVE434" s="573"/>
      <c r="JVF434" s="573"/>
      <c r="JVG434" s="573"/>
      <c r="JVH434" s="573"/>
      <c r="JVI434" s="573"/>
      <c r="JVJ434" s="573"/>
      <c r="JVK434" s="573"/>
      <c r="JVL434" s="573"/>
      <c r="JVM434" s="573"/>
      <c r="JVN434" s="573"/>
      <c r="JVO434" s="573"/>
      <c r="JVP434" s="573"/>
      <c r="JVQ434" s="573"/>
      <c r="JVR434" s="573"/>
      <c r="JVS434" s="573"/>
      <c r="JVT434" s="573"/>
      <c r="JVU434" s="573"/>
      <c r="JVV434" s="573"/>
      <c r="JVW434" s="573"/>
      <c r="JVX434" s="573"/>
      <c r="JVY434" s="573"/>
      <c r="JVZ434" s="573"/>
      <c r="JWA434" s="573"/>
      <c r="JWB434" s="573"/>
      <c r="JWC434" s="573"/>
      <c r="JWD434" s="573"/>
      <c r="JWE434" s="573"/>
      <c r="JWF434" s="573"/>
      <c r="JWG434" s="573"/>
      <c r="JWH434" s="573"/>
      <c r="JWI434" s="573"/>
      <c r="JWJ434" s="573"/>
      <c r="JWK434" s="573"/>
      <c r="JWL434" s="573"/>
      <c r="JWM434" s="573"/>
      <c r="JWN434" s="573"/>
      <c r="JWO434" s="573"/>
      <c r="JWP434" s="573"/>
      <c r="JWQ434" s="573"/>
      <c r="JWR434" s="573"/>
      <c r="JWS434" s="573"/>
      <c r="JWT434" s="573"/>
      <c r="JWU434" s="573"/>
      <c r="JWV434" s="573"/>
      <c r="JWW434" s="573"/>
      <c r="JWX434" s="573"/>
      <c r="JWY434" s="573"/>
      <c r="JWZ434" s="573"/>
      <c r="JXA434" s="573"/>
      <c r="JXB434" s="573"/>
      <c r="JXC434" s="573"/>
      <c r="JXD434" s="573"/>
      <c r="JXE434" s="573"/>
      <c r="JXF434" s="573"/>
      <c r="JXG434" s="573"/>
      <c r="JXH434" s="573"/>
      <c r="JXI434" s="573"/>
      <c r="JXJ434" s="573"/>
      <c r="JXK434" s="573"/>
      <c r="JXL434" s="573"/>
      <c r="JXM434" s="573"/>
      <c r="JXN434" s="573"/>
      <c r="JXO434" s="573"/>
      <c r="JXP434" s="573"/>
      <c r="JXQ434" s="573"/>
      <c r="JXR434" s="573"/>
      <c r="JXS434" s="573"/>
      <c r="JXT434" s="573"/>
      <c r="JXU434" s="573"/>
      <c r="JXV434" s="573"/>
      <c r="JXW434" s="573"/>
      <c r="JXX434" s="573"/>
      <c r="JXY434" s="573"/>
      <c r="JXZ434" s="573"/>
      <c r="JYA434" s="573"/>
      <c r="JYB434" s="573"/>
      <c r="JYC434" s="573"/>
      <c r="JYD434" s="573"/>
      <c r="JYE434" s="573"/>
      <c r="JYF434" s="573"/>
      <c r="JYG434" s="573"/>
      <c r="JYH434" s="573"/>
      <c r="JYI434" s="573"/>
      <c r="JYJ434" s="573"/>
      <c r="JYK434" s="573"/>
      <c r="JYL434" s="573"/>
      <c r="JYM434" s="573"/>
      <c r="JYN434" s="573"/>
      <c r="JYO434" s="573"/>
      <c r="JYP434" s="573"/>
      <c r="JYQ434" s="573"/>
      <c r="JYR434" s="573"/>
      <c r="JYS434" s="573"/>
      <c r="JYT434" s="573"/>
      <c r="JYU434" s="573"/>
      <c r="JYV434" s="573"/>
      <c r="JYW434" s="573"/>
      <c r="JYX434" s="573"/>
      <c r="JYY434" s="573"/>
      <c r="JYZ434" s="573"/>
      <c r="JZA434" s="573"/>
      <c r="JZB434" s="573"/>
      <c r="JZC434" s="573"/>
      <c r="JZD434" s="573"/>
      <c r="JZE434" s="573"/>
      <c r="JZF434" s="573"/>
      <c r="JZG434" s="573"/>
      <c r="JZH434" s="573"/>
      <c r="JZI434" s="573"/>
      <c r="JZJ434" s="573"/>
      <c r="JZK434" s="573"/>
      <c r="JZL434" s="573"/>
      <c r="JZM434" s="573"/>
      <c r="JZN434" s="573"/>
      <c r="JZO434" s="573"/>
      <c r="JZP434" s="573"/>
      <c r="JZQ434" s="573"/>
      <c r="JZR434" s="573"/>
      <c r="JZS434" s="573"/>
      <c r="JZT434" s="573"/>
      <c r="JZU434" s="573"/>
      <c r="JZV434" s="573"/>
      <c r="JZW434" s="573"/>
      <c r="JZX434" s="573"/>
      <c r="JZY434" s="573"/>
      <c r="JZZ434" s="573"/>
      <c r="KAA434" s="573"/>
      <c r="KAB434" s="573"/>
      <c r="KAC434" s="573"/>
      <c r="KAD434" s="573"/>
      <c r="KAE434" s="573"/>
      <c r="KAF434" s="573"/>
      <c r="KAG434" s="573"/>
      <c r="KAH434" s="573"/>
      <c r="KAI434" s="573"/>
      <c r="KAJ434" s="573"/>
      <c r="KAK434" s="573"/>
      <c r="KAL434" s="573"/>
      <c r="KAM434" s="573"/>
      <c r="KAN434" s="573"/>
      <c r="KAO434" s="573"/>
      <c r="KAP434" s="573"/>
      <c r="KAQ434" s="573"/>
      <c r="KAR434" s="573"/>
      <c r="KAS434" s="573"/>
      <c r="KAT434" s="573"/>
      <c r="KAU434" s="573"/>
      <c r="KAV434" s="573"/>
      <c r="KAW434" s="573"/>
      <c r="KAX434" s="573"/>
      <c r="KAY434" s="573"/>
      <c r="KAZ434" s="573"/>
      <c r="KBA434" s="573"/>
      <c r="KBB434" s="573"/>
      <c r="KBC434" s="573"/>
      <c r="KBD434" s="573"/>
      <c r="KBE434" s="573"/>
      <c r="KBF434" s="573"/>
      <c r="KBG434" s="573"/>
      <c r="KBH434" s="573"/>
      <c r="KBI434" s="573"/>
      <c r="KBJ434" s="573"/>
      <c r="KBK434" s="573"/>
      <c r="KBL434" s="573"/>
      <c r="KBM434" s="573"/>
      <c r="KBN434" s="573"/>
      <c r="KBO434" s="573"/>
      <c r="KBP434" s="573"/>
      <c r="KBQ434" s="573"/>
      <c r="KBR434" s="573"/>
      <c r="KBS434" s="573"/>
      <c r="KBT434" s="573"/>
      <c r="KBU434" s="573"/>
      <c r="KBV434" s="573"/>
      <c r="KBW434" s="573"/>
      <c r="KBX434" s="573"/>
      <c r="KBY434" s="573"/>
      <c r="KBZ434" s="573"/>
      <c r="KCA434" s="573"/>
      <c r="KCB434" s="573"/>
      <c r="KCC434" s="573"/>
      <c r="KCD434" s="573"/>
      <c r="KCE434" s="573"/>
      <c r="KCF434" s="573"/>
      <c r="KCG434" s="573"/>
      <c r="KCH434" s="573"/>
      <c r="KCI434" s="573"/>
      <c r="KCJ434" s="573"/>
      <c r="KCK434" s="573"/>
      <c r="KCL434" s="573"/>
      <c r="KCM434" s="573"/>
      <c r="KCN434" s="573"/>
      <c r="KCO434" s="573"/>
      <c r="KCP434" s="573"/>
      <c r="KCQ434" s="573"/>
      <c r="KCR434" s="573"/>
      <c r="KCS434" s="573"/>
      <c r="KCT434" s="573"/>
      <c r="KCU434" s="573"/>
      <c r="KCV434" s="573"/>
      <c r="KCW434" s="573"/>
      <c r="KCX434" s="573"/>
      <c r="KCY434" s="573"/>
      <c r="KCZ434" s="573"/>
      <c r="KDA434" s="573"/>
      <c r="KDB434" s="573"/>
      <c r="KDC434" s="573"/>
      <c r="KDD434" s="573"/>
      <c r="KDE434" s="573"/>
      <c r="KDF434" s="573"/>
      <c r="KDG434" s="573"/>
      <c r="KDH434" s="573"/>
      <c r="KDI434" s="573"/>
      <c r="KDJ434" s="573"/>
      <c r="KDK434" s="573"/>
      <c r="KDL434" s="573"/>
      <c r="KDM434" s="573"/>
      <c r="KDN434" s="573"/>
      <c r="KDO434" s="573"/>
      <c r="KDP434" s="573"/>
      <c r="KDQ434" s="573"/>
      <c r="KDR434" s="573"/>
      <c r="KDS434" s="573"/>
      <c r="KDT434" s="573"/>
      <c r="KDU434" s="573"/>
      <c r="KDV434" s="573"/>
      <c r="KDW434" s="573"/>
      <c r="KDX434" s="573"/>
      <c r="KDY434" s="573"/>
      <c r="KDZ434" s="573"/>
      <c r="KEA434" s="573"/>
      <c r="KEB434" s="573"/>
      <c r="KEC434" s="573"/>
      <c r="KED434" s="573"/>
      <c r="KEE434" s="573"/>
      <c r="KEF434" s="573"/>
      <c r="KEG434" s="573"/>
      <c r="KEH434" s="573"/>
      <c r="KEI434" s="573"/>
      <c r="KEJ434" s="573"/>
      <c r="KEK434" s="573"/>
      <c r="KEL434" s="573"/>
      <c r="KEM434" s="573"/>
      <c r="KEN434" s="573"/>
      <c r="KEO434" s="573"/>
      <c r="KEP434" s="573"/>
      <c r="KEQ434" s="573"/>
      <c r="KER434" s="573"/>
      <c r="KES434" s="573"/>
      <c r="KET434" s="573"/>
      <c r="KEU434" s="573"/>
      <c r="KEV434" s="573"/>
      <c r="KEW434" s="573"/>
      <c r="KEX434" s="573"/>
      <c r="KEY434" s="573"/>
      <c r="KEZ434" s="573"/>
      <c r="KFA434" s="573"/>
      <c r="KFB434" s="573"/>
      <c r="KFC434" s="573"/>
      <c r="KFD434" s="573"/>
      <c r="KFE434" s="573"/>
      <c r="KFF434" s="573"/>
      <c r="KFG434" s="573"/>
      <c r="KFH434" s="573"/>
      <c r="KFI434" s="573"/>
      <c r="KFJ434" s="573"/>
      <c r="KFK434" s="573"/>
      <c r="KFL434" s="573"/>
      <c r="KFM434" s="573"/>
      <c r="KFN434" s="573"/>
      <c r="KFO434" s="573"/>
      <c r="KFP434" s="573"/>
      <c r="KFQ434" s="573"/>
      <c r="KFR434" s="573"/>
      <c r="KFS434" s="573"/>
      <c r="KFT434" s="573"/>
      <c r="KFU434" s="573"/>
      <c r="KFV434" s="573"/>
      <c r="KFW434" s="573"/>
      <c r="KFX434" s="573"/>
      <c r="KFY434" s="573"/>
      <c r="KFZ434" s="573"/>
      <c r="KGA434" s="573"/>
      <c r="KGB434" s="573"/>
      <c r="KGC434" s="573"/>
      <c r="KGD434" s="573"/>
      <c r="KGE434" s="573"/>
      <c r="KGF434" s="573"/>
      <c r="KGG434" s="573"/>
      <c r="KGH434" s="573"/>
      <c r="KGI434" s="573"/>
      <c r="KGJ434" s="573"/>
      <c r="KGK434" s="573"/>
      <c r="KGL434" s="573"/>
      <c r="KGM434" s="573"/>
      <c r="KGN434" s="573"/>
      <c r="KGO434" s="573"/>
      <c r="KGP434" s="573"/>
      <c r="KGQ434" s="573"/>
      <c r="KGR434" s="573"/>
      <c r="KGS434" s="573"/>
      <c r="KGT434" s="573"/>
      <c r="KGU434" s="573"/>
      <c r="KGV434" s="573"/>
      <c r="KGW434" s="573"/>
      <c r="KGX434" s="573"/>
      <c r="KGY434" s="573"/>
      <c r="KGZ434" s="573"/>
      <c r="KHA434" s="573"/>
      <c r="KHB434" s="573"/>
      <c r="KHC434" s="573"/>
      <c r="KHD434" s="573"/>
      <c r="KHE434" s="573"/>
      <c r="KHF434" s="573"/>
      <c r="KHG434" s="573"/>
      <c r="KHH434" s="573"/>
      <c r="KHI434" s="573"/>
      <c r="KHJ434" s="573"/>
      <c r="KHK434" s="573"/>
      <c r="KHL434" s="573"/>
      <c r="KHM434" s="573"/>
      <c r="KHN434" s="573"/>
      <c r="KHO434" s="573"/>
      <c r="KHP434" s="573"/>
      <c r="KHQ434" s="573"/>
      <c r="KHR434" s="573"/>
      <c r="KHS434" s="573"/>
      <c r="KHT434" s="573"/>
      <c r="KHU434" s="573"/>
      <c r="KHV434" s="573"/>
      <c r="KHW434" s="573"/>
      <c r="KHX434" s="573"/>
      <c r="KHY434" s="573"/>
      <c r="KHZ434" s="573"/>
      <c r="KIA434" s="573"/>
      <c r="KIB434" s="573"/>
      <c r="KIC434" s="573"/>
      <c r="KID434" s="573"/>
      <c r="KIE434" s="573"/>
      <c r="KIF434" s="573"/>
      <c r="KIG434" s="573"/>
      <c r="KIH434" s="573"/>
      <c r="KII434" s="573"/>
      <c r="KIJ434" s="573"/>
      <c r="KIK434" s="573"/>
      <c r="KIL434" s="573"/>
      <c r="KIM434" s="573"/>
      <c r="KIN434" s="573"/>
      <c r="KIO434" s="573"/>
      <c r="KIP434" s="573"/>
      <c r="KIQ434" s="573"/>
      <c r="KIR434" s="573"/>
      <c r="KIS434" s="573"/>
      <c r="KIT434" s="573"/>
      <c r="KIU434" s="573"/>
      <c r="KIV434" s="573"/>
      <c r="KIW434" s="573"/>
      <c r="KIX434" s="573"/>
      <c r="KIY434" s="573"/>
      <c r="KIZ434" s="573"/>
      <c r="KJA434" s="573"/>
      <c r="KJB434" s="573"/>
      <c r="KJC434" s="573"/>
      <c r="KJD434" s="573"/>
      <c r="KJE434" s="573"/>
      <c r="KJF434" s="573"/>
      <c r="KJG434" s="573"/>
      <c r="KJH434" s="573"/>
      <c r="KJI434" s="573"/>
      <c r="KJJ434" s="573"/>
      <c r="KJK434" s="573"/>
      <c r="KJL434" s="573"/>
      <c r="KJM434" s="573"/>
      <c r="KJN434" s="573"/>
      <c r="KJO434" s="573"/>
      <c r="KJP434" s="573"/>
      <c r="KJQ434" s="573"/>
      <c r="KJR434" s="573"/>
      <c r="KJS434" s="573"/>
      <c r="KJT434" s="573"/>
      <c r="KJU434" s="573"/>
      <c r="KJV434" s="573"/>
      <c r="KJW434" s="573"/>
      <c r="KJX434" s="573"/>
      <c r="KJY434" s="573"/>
      <c r="KJZ434" s="573"/>
      <c r="KKA434" s="573"/>
      <c r="KKB434" s="573"/>
      <c r="KKC434" s="573"/>
      <c r="KKD434" s="573"/>
      <c r="KKE434" s="573"/>
      <c r="KKF434" s="573"/>
      <c r="KKG434" s="573"/>
      <c r="KKH434" s="573"/>
      <c r="KKI434" s="573"/>
      <c r="KKJ434" s="573"/>
      <c r="KKK434" s="573"/>
      <c r="KKL434" s="573"/>
      <c r="KKM434" s="573"/>
      <c r="KKN434" s="573"/>
      <c r="KKO434" s="573"/>
      <c r="KKP434" s="573"/>
      <c r="KKQ434" s="573"/>
      <c r="KKR434" s="573"/>
      <c r="KKS434" s="573"/>
      <c r="KKT434" s="573"/>
      <c r="KKU434" s="573"/>
      <c r="KKV434" s="573"/>
      <c r="KKW434" s="573"/>
      <c r="KKX434" s="573"/>
      <c r="KKY434" s="573"/>
      <c r="KKZ434" s="573"/>
      <c r="KLA434" s="573"/>
      <c r="KLB434" s="573"/>
      <c r="KLC434" s="573"/>
      <c r="KLD434" s="573"/>
      <c r="KLE434" s="573"/>
      <c r="KLF434" s="573"/>
      <c r="KLG434" s="573"/>
      <c r="KLH434" s="573"/>
      <c r="KLI434" s="573"/>
      <c r="KLJ434" s="573"/>
      <c r="KLK434" s="573"/>
      <c r="KLL434" s="573"/>
      <c r="KLM434" s="573"/>
      <c r="KLN434" s="573"/>
      <c r="KLO434" s="573"/>
      <c r="KLP434" s="573"/>
      <c r="KLQ434" s="573"/>
      <c r="KLR434" s="573"/>
      <c r="KLS434" s="573"/>
      <c r="KLT434" s="573"/>
      <c r="KLU434" s="573"/>
      <c r="KLV434" s="573"/>
      <c r="KLW434" s="573"/>
      <c r="KLX434" s="573"/>
      <c r="KLY434" s="573"/>
      <c r="KLZ434" s="573"/>
      <c r="KMA434" s="573"/>
      <c r="KMB434" s="573"/>
      <c r="KMC434" s="573"/>
      <c r="KMD434" s="573"/>
      <c r="KME434" s="573"/>
      <c r="KMF434" s="573"/>
      <c r="KMG434" s="573"/>
      <c r="KMH434" s="573"/>
      <c r="KMI434" s="573"/>
      <c r="KMJ434" s="573"/>
      <c r="KMK434" s="573"/>
      <c r="KML434" s="573"/>
      <c r="KMM434" s="573"/>
      <c r="KMN434" s="573"/>
      <c r="KMO434" s="573"/>
      <c r="KMP434" s="573"/>
      <c r="KMQ434" s="573"/>
      <c r="KMR434" s="573"/>
      <c r="KMS434" s="573"/>
      <c r="KMT434" s="573"/>
      <c r="KMU434" s="573"/>
      <c r="KMV434" s="573"/>
      <c r="KMW434" s="573"/>
      <c r="KMX434" s="573"/>
      <c r="KMY434" s="573"/>
      <c r="KMZ434" s="573"/>
      <c r="KNA434" s="573"/>
      <c r="KNB434" s="573"/>
      <c r="KNC434" s="573"/>
      <c r="KND434" s="573"/>
      <c r="KNE434" s="573"/>
      <c r="KNF434" s="573"/>
      <c r="KNG434" s="573"/>
      <c r="KNH434" s="573"/>
      <c r="KNI434" s="573"/>
      <c r="KNJ434" s="573"/>
      <c r="KNK434" s="573"/>
      <c r="KNL434" s="573"/>
      <c r="KNM434" s="573"/>
      <c r="KNN434" s="573"/>
      <c r="KNO434" s="573"/>
      <c r="KNP434" s="573"/>
      <c r="KNQ434" s="573"/>
      <c r="KNR434" s="573"/>
      <c r="KNS434" s="573"/>
      <c r="KNT434" s="573"/>
      <c r="KNU434" s="573"/>
      <c r="KNV434" s="573"/>
      <c r="KNW434" s="573"/>
      <c r="KNX434" s="573"/>
      <c r="KNY434" s="573"/>
      <c r="KNZ434" s="573"/>
      <c r="KOA434" s="573"/>
      <c r="KOB434" s="573"/>
      <c r="KOC434" s="573"/>
      <c r="KOD434" s="573"/>
      <c r="KOE434" s="573"/>
      <c r="KOF434" s="573"/>
      <c r="KOG434" s="573"/>
      <c r="KOH434" s="573"/>
      <c r="KOI434" s="573"/>
      <c r="KOJ434" s="573"/>
      <c r="KOK434" s="573"/>
      <c r="KOL434" s="573"/>
      <c r="KOM434" s="573"/>
      <c r="KON434" s="573"/>
      <c r="KOO434" s="573"/>
      <c r="KOP434" s="573"/>
      <c r="KOQ434" s="573"/>
      <c r="KOR434" s="573"/>
      <c r="KOS434" s="573"/>
      <c r="KOT434" s="573"/>
      <c r="KOU434" s="573"/>
      <c r="KOV434" s="573"/>
      <c r="KOW434" s="573"/>
      <c r="KOX434" s="573"/>
      <c r="KOY434" s="573"/>
      <c r="KOZ434" s="573"/>
      <c r="KPA434" s="573"/>
      <c r="KPB434" s="573"/>
      <c r="KPC434" s="573"/>
      <c r="KPD434" s="573"/>
      <c r="KPE434" s="573"/>
      <c r="KPF434" s="573"/>
      <c r="KPG434" s="573"/>
      <c r="KPH434" s="573"/>
      <c r="KPI434" s="573"/>
      <c r="KPJ434" s="573"/>
      <c r="KPK434" s="573"/>
      <c r="KPL434" s="573"/>
      <c r="KPM434" s="573"/>
      <c r="KPN434" s="573"/>
      <c r="KPO434" s="573"/>
      <c r="KPP434" s="573"/>
      <c r="KPQ434" s="573"/>
      <c r="KPR434" s="573"/>
      <c r="KPS434" s="573"/>
      <c r="KPT434" s="573"/>
      <c r="KPU434" s="573"/>
      <c r="KPV434" s="573"/>
      <c r="KPW434" s="573"/>
      <c r="KPX434" s="573"/>
      <c r="KPY434" s="573"/>
      <c r="KPZ434" s="573"/>
      <c r="KQA434" s="573"/>
      <c r="KQB434" s="573"/>
      <c r="KQC434" s="573"/>
      <c r="KQD434" s="573"/>
      <c r="KQE434" s="573"/>
      <c r="KQF434" s="573"/>
      <c r="KQG434" s="573"/>
      <c r="KQH434" s="573"/>
      <c r="KQI434" s="573"/>
      <c r="KQJ434" s="573"/>
      <c r="KQK434" s="573"/>
      <c r="KQL434" s="573"/>
      <c r="KQM434" s="573"/>
      <c r="KQN434" s="573"/>
      <c r="KQO434" s="573"/>
      <c r="KQP434" s="573"/>
      <c r="KQQ434" s="573"/>
      <c r="KQR434" s="573"/>
      <c r="KQS434" s="573"/>
      <c r="KQT434" s="573"/>
      <c r="KQU434" s="573"/>
      <c r="KQV434" s="573"/>
      <c r="KQW434" s="573"/>
      <c r="KQX434" s="573"/>
      <c r="KQY434" s="573"/>
      <c r="KQZ434" s="573"/>
      <c r="KRA434" s="573"/>
      <c r="KRB434" s="573"/>
      <c r="KRC434" s="573"/>
      <c r="KRD434" s="573"/>
      <c r="KRE434" s="573"/>
      <c r="KRF434" s="573"/>
      <c r="KRG434" s="573"/>
      <c r="KRH434" s="573"/>
      <c r="KRI434" s="573"/>
      <c r="KRJ434" s="573"/>
      <c r="KRK434" s="573"/>
      <c r="KRL434" s="573"/>
      <c r="KRM434" s="573"/>
      <c r="KRN434" s="573"/>
      <c r="KRO434" s="573"/>
      <c r="KRP434" s="573"/>
      <c r="KRQ434" s="573"/>
      <c r="KRR434" s="573"/>
      <c r="KRS434" s="573"/>
      <c r="KRT434" s="573"/>
      <c r="KRU434" s="573"/>
      <c r="KRV434" s="573"/>
      <c r="KRW434" s="573"/>
      <c r="KRX434" s="573"/>
      <c r="KRY434" s="573"/>
      <c r="KRZ434" s="573"/>
      <c r="KSA434" s="573"/>
      <c r="KSB434" s="573"/>
      <c r="KSC434" s="573"/>
      <c r="KSD434" s="573"/>
      <c r="KSE434" s="573"/>
      <c r="KSF434" s="573"/>
      <c r="KSG434" s="573"/>
      <c r="KSH434" s="573"/>
      <c r="KSI434" s="573"/>
      <c r="KSJ434" s="573"/>
      <c r="KSK434" s="573"/>
      <c r="KSL434" s="573"/>
      <c r="KSM434" s="573"/>
      <c r="KSN434" s="573"/>
      <c r="KSO434" s="573"/>
      <c r="KSP434" s="573"/>
      <c r="KSQ434" s="573"/>
      <c r="KSR434" s="573"/>
      <c r="KSS434" s="573"/>
      <c r="KST434" s="573"/>
      <c r="KSU434" s="573"/>
      <c r="KSV434" s="573"/>
      <c r="KSW434" s="573"/>
      <c r="KSX434" s="573"/>
      <c r="KSY434" s="573"/>
      <c r="KSZ434" s="573"/>
      <c r="KTA434" s="573"/>
      <c r="KTB434" s="573"/>
      <c r="KTC434" s="573"/>
      <c r="KTD434" s="573"/>
      <c r="KTE434" s="573"/>
      <c r="KTF434" s="573"/>
      <c r="KTG434" s="573"/>
      <c r="KTH434" s="573"/>
      <c r="KTI434" s="573"/>
      <c r="KTJ434" s="573"/>
      <c r="KTK434" s="573"/>
      <c r="KTL434" s="573"/>
      <c r="KTM434" s="573"/>
      <c r="KTN434" s="573"/>
      <c r="KTO434" s="573"/>
      <c r="KTP434" s="573"/>
      <c r="KTQ434" s="573"/>
      <c r="KTR434" s="573"/>
      <c r="KTS434" s="573"/>
      <c r="KTT434" s="573"/>
      <c r="KTU434" s="573"/>
      <c r="KTV434" s="573"/>
      <c r="KTW434" s="573"/>
      <c r="KTX434" s="573"/>
      <c r="KTY434" s="573"/>
      <c r="KTZ434" s="573"/>
      <c r="KUA434" s="573"/>
      <c r="KUB434" s="573"/>
      <c r="KUC434" s="573"/>
      <c r="KUD434" s="573"/>
      <c r="KUE434" s="573"/>
      <c r="KUF434" s="573"/>
      <c r="KUG434" s="573"/>
      <c r="KUH434" s="573"/>
      <c r="KUI434" s="573"/>
      <c r="KUJ434" s="573"/>
      <c r="KUK434" s="573"/>
      <c r="KUL434" s="573"/>
      <c r="KUM434" s="573"/>
      <c r="KUN434" s="573"/>
      <c r="KUO434" s="573"/>
      <c r="KUP434" s="573"/>
      <c r="KUQ434" s="573"/>
      <c r="KUR434" s="573"/>
      <c r="KUS434" s="573"/>
      <c r="KUT434" s="573"/>
      <c r="KUU434" s="573"/>
      <c r="KUV434" s="573"/>
      <c r="KUW434" s="573"/>
      <c r="KUX434" s="573"/>
      <c r="KUY434" s="573"/>
      <c r="KUZ434" s="573"/>
      <c r="KVA434" s="573"/>
      <c r="KVB434" s="573"/>
      <c r="KVC434" s="573"/>
      <c r="KVD434" s="573"/>
      <c r="KVE434" s="573"/>
      <c r="KVF434" s="573"/>
      <c r="KVG434" s="573"/>
      <c r="KVH434" s="573"/>
      <c r="KVI434" s="573"/>
      <c r="KVJ434" s="573"/>
      <c r="KVK434" s="573"/>
      <c r="KVL434" s="573"/>
      <c r="KVM434" s="573"/>
      <c r="KVN434" s="573"/>
      <c r="KVO434" s="573"/>
      <c r="KVP434" s="573"/>
      <c r="KVQ434" s="573"/>
      <c r="KVR434" s="573"/>
      <c r="KVS434" s="573"/>
      <c r="KVT434" s="573"/>
      <c r="KVU434" s="573"/>
      <c r="KVV434" s="573"/>
      <c r="KVW434" s="573"/>
      <c r="KVX434" s="573"/>
      <c r="KVY434" s="573"/>
      <c r="KVZ434" s="573"/>
      <c r="KWA434" s="573"/>
      <c r="KWB434" s="573"/>
      <c r="KWC434" s="573"/>
      <c r="KWD434" s="573"/>
      <c r="KWE434" s="573"/>
      <c r="KWF434" s="573"/>
      <c r="KWG434" s="573"/>
      <c r="KWH434" s="573"/>
      <c r="KWI434" s="573"/>
      <c r="KWJ434" s="573"/>
      <c r="KWK434" s="573"/>
      <c r="KWL434" s="573"/>
      <c r="KWM434" s="573"/>
      <c r="KWN434" s="573"/>
      <c r="KWO434" s="573"/>
      <c r="KWP434" s="573"/>
      <c r="KWQ434" s="573"/>
      <c r="KWR434" s="573"/>
      <c r="KWS434" s="573"/>
      <c r="KWT434" s="573"/>
      <c r="KWU434" s="573"/>
      <c r="KWV434" s="573"/>
      <c r="KWW434" s="573"/>
      <c r="KWX434" s="573"/>
      <c r="KWY434" s="573"/>
      <c r="KWZ434" s="573"/>
      <c r="KXA434" s="573"/>
      <c r="KXB434" s="573"/>
      <c r="KXC434" s="573"/>
      <c r="KXD434" s="573"/>
      <c r="KXE434" s="573"/>
      <c r="KXF434" s="573"/>
      <c r="KXG434" s="573"/>
      <c r="KXH434" s="573"/>
      <c r="KXI434" s="573"/>
      <c r="KXJ434" s="573"/>
      <c r="KXK434" s="573"/>
      <c r="KXL434" s="573"/>
      <c r="KXM434" s="573"/>
      <c r="KXN434" s="573"/>
      <c r="KXO434" s="573"/>
      <c r="KXP434" s="573"/>
      <c r="KXQ434" s="573"/>
      <c r="KXR434" s="573"/>
      <c r="KXS434" s="573"/>
      <c r="KXT434" s="573"/>
      <c r="KXU434" s="573"/>
      <c r="KXV434" s="573"/>
      <c r="KXW434" s="573"/>
      <c r="KXX434" s="573"/>
      <c r="KXY434" s="573"/>
      <c r="KXZ434" s="573"/>
      <c r="KYA434" s="573"/>
      <c r="KYB434" s="573"/>
      <c r="KYC434" s="573"/>
      <c r="KYD434" s="573"/>
      <c r="KYE434" s="573"/>
      <c r="KYF434" s="573"/>
      <c r="KYG434" s="573"/>
      <c r="KYH434" s="573"/>
      <c r="KYI434" s="573"/>
      <c r="KYJ434" s="573"/>
      <c r="KYK434" s="573"/>
      <c r="KYL434" s="573"/>
      <c r="KYM434" s="573"/>
      <c r="KYN434" s="573"/>
      <c r="KYO434" s="573"/>
      <c r="KYP434" s="573"/>
      <c r="KYQ434" s="573"/>
      <c r="KYR434" s="573"/>
      <c r="KYS434" s="573"/>
      <c r="KYT434" s="573"/>
      <c r="KYU434" s="573"/>
      <c r="KYV434" s="573"/>
      <c r="KYW434" s="573"/>
      <c r="KYX434" s="573"/>
      <c r="KYY434" s="573"/>
      <c r="KYZ434" s="573"/>
      <c r="KZA434" s="573"/>
      <c r="KZB434" s="573"/>
      <c r="KZC434" s="573"/>
      <c r="KZD434" s="573"/>
      <c r="KZE434" s="573"/>
      <c r="KZF434" s="573"/>
      <c r="KZG434" s="573"/>
      <c r="KZH434" s="573"/>
      <c r="KZI434" s="573"/>
      <c r="KZJ434" s="573"/>
      <c r="KZK434" s="573"/>
      <c r="KZL434" s="573"/>
      <c r="KZM434" s="573"/>
      <c r="KZN434" s="573"/>
      <c r="KZO434" s="573"/>
      <c r="KZP434" s="573"/>
      <c r="KZQ434" s="573"/>
      <c r="KZR434" s="573"/>
      <c r="KZS434" s="573"/>
      <c r="KZT434" s="573"/>
      <c r="KZU434" s="573"/>
      <c r="KZV434" s="573"/>
      <c r="KZW434" s="573"/>
      <c r="KZX434" s="573"/>
      <c r="KZY434" s="573"/>
      <c r="KZZ434" s="573"/>
      <c r="LAA434" s="573"/>
      <c r="LAB434" s="573"/>
      <c r="LAC434" s="573"/>
      <c r="LAD434" s="573"/>
      <c r="LAE434" s="573"/>
      <c r="LAF434" s="573"/>
      <c r="LAG434" s="573"/>
      <c r="LAH434" s="573"/>
      <c r="LAI434" s="573"/>
      <c r="LAJ434" s="573"/>
      <c r="LAK434" s="573"/>
      <c r="LAL434" s="573"/>
      <c r="LAM434" s="573"/>
      <c r="LAN434" s="573"/>
      <c r="LAO434" s="573"/>
      <c r="LAP434" s="573"/>
      <c r="LAQ434" s="573"/>
      <c r="LAR434" s="573"/>
      <c r="LAS434" s="573"/>
      <c r="LAT434" s="573"/>
      <c r="LAU434" s="573"/>
      <c r="LAV434" s="573"/>
      <c r="LAW434" s="573"/>
      <c r="LAX434" s="573"/>
      <c r="LAY434" s="573"/>
      <c r="LAZ434" s="573"/>
      <c r="LBA434" s="573"/>
      <c r="LBB434" s="573"/>
      <c r="LBC434" s="573"/>
      <c r="LBD434" s="573"/>
      <c r="LBE434" s="573"/>
      <c r="LBF434" s="573"/>
      <c r="LBG434" s="573"/>
      <c r="LBH434" s="573"/>
      <c r="LBI434" s="573"/>
      <c r="LBJ434" s="573"/>
      <c r="LBK434" s="573"/>
      <c r="LBL434" s="573"/>
      <c r="LBM434" s="573"/>
      <c r="LBN434" s="573"/>
      <c r="LBO434" s="573"/>
      <c r="LBP434" s="573"/>
      <c r="LBQ434" s="573"/>
      <c r="LBR434" s="573"/>
      <c r="LBS434" s="573"/>
      <c r="LBT434" s="573"/>
      <c r="LBU434" s="573"/>
      <c r="LBV434" s="573"/>
      <c r="LBW434" s="573"/>
      <c r="LBX434" s="573"/>
      <c r="LBY434" s="573"/>
      <c r="LBZ434" s="573"/>
      <c r="LCA434" s="573"/>
      <c r="LCB434" s="573"/>
      <c r="LCC434" s="573"/>
      <c r="LCD434" s="573"/>
      <c r="LCE434" s="573"/>
      <c r="LCF434" s="573"/>
      <c r="LCG434" s="573"/>
      <c r="LCH434" s="573"/>
      <c r="LCI434" s="573"/>
      <c r="LCJ434" s="573"/>
      <c r="LCK434" s="573"/>
      <c r="LCL434" s="573"/>
      <c r="LCM434" s="573"/>
      <c r="LCN434" s="573"/>
      <c r="LCO434" s="573"/>
      <c r="LCP434" s="573"/>
      <c r="LCQ434" s="573"/>
      <c r="LCR434" s="573"/>
      <c r="LCS434" s="573"/>
      <c r="LCT434" s="573"/>
      <c r="LCU434" s="573"/>
      <c r="LCV434" s="573"/>
      <c r="LCW434" s="573"/>
      <c r="LCX434" s="573"/>
      <c r="LCY434" s="573"/>
      <c r="LCZ434" s="573"/>
      <c r="LDA434" s="573"/>
      <c r="LDB434" s="573"/>
      <c r="LDC434" s="573"/>
      <c r="LDD434" s="573"/>
      <c r="LDE434" s="573"/>
      <c r="LDF434" s="573"/>
      <c r="LDG434" s="573"/>
      <c r="LDH434" s="573"/>
      <c r="LDI434" s="573"/>
      <c r="LDJ434" s="573"/>
      <c r="LDK434" s="573"/>
      <c r="LDL434" s="573"/>
      <c r="LDM434" s="573"/>
      <c r="LDN434" s="573"/>
      <c r="LDO434" s="573"/>
      <c r="LDP434" s="573"/>
      <c r="LDQ434" s="573"/>
      <c r="LDR434" s="573"/>
      <c r="LDS434" s="573"/>
      <c r="LDT434" s="573"/>
      <c r="LDU434" s="573"/>
      <c r="LDV434" s="573"/>
      <c r="LDW434" s="573"/>
      <c r="LDX434" s="573"/>
      <c r="LDY434" s="573"/>
      <c r="LDZ434" s="573"/>
      <c r="LEA434" s="573"/>
      <c r="LEB434" s="573"/>
      <c r="LEC434" s="573"/>
      <c r="LED434" s="573"/>
      <c r="LEE434" s="573"/>
      <c r="LEF434" s="573"/>
      <c r="LEG434" s="573"/>
      <c r="LEH434" s="573"/>
      <c r="LEI434" s="573"/>
      <c r="LEJ434" s="573"/>
      <c r="LEK434" s="573"/>
      <c r="LEL434" s="573"/>
      <c r="LEM434" s="573"/>
      <c r="LEN434" s="573"/>
      <c r="LEO434" s="573"/>
      <c r="LEP434" s="573"/>
      <c r="LEQ434" s="573"/>
      <c r="LER434" s="573"/>
      <c r="LES434" s="573"/>
      <c r="LET434" s="573"/>
      <c r="LEU434" s="573"/>
      <c r="LEV434" s="573"/>
      <c r="LEW434" s="573"/>
      <c r="LEX434" s="573"/>
      <c r="LEY434" s="573"/>
      <c r="LEZ434" s="573"/>
      <c r="LFA434" s="573"/>
      <c r="LFB434" s="573"/>
      <c r="LFC434" s="573"/>
      <c r="LFD434" s="573"/>
      <c r="LFE434" s="573"/>
      <c r="LFF434" s="573"/>
      <c r="LFG434" s="573"/>
      <c r="LFH434" s="573"/>
      <c r="LFI434" s="573"/>
      <c r="LFJ434" s="573"/>
      <c r="LFK434" s="573"/>
      <c r="LFL434" s="573"/>
      <c r="LFM434" s="573"/>
      <c r="LFN434" s="573"/>
      <c r="LFO434" s="573"/>
      <c r="LFP434" s="573"/>
      <c r="LFQ434" s="573"/>
      <c r="LFR434" s="573"/>
      <c r="LFS434" s="573"/>
      <c r="LFT434" s="573"/>
      <c r="LFU434" s="573"/>
      <c r="LFV434" s="573"/>
      <c r="LFW434" s="573"/>
      <c r="LFX434" s="573"/>
      <c r="LFY434" s="573"/>
      <c r="LFZ434" s="573"/>
      <c r="LGA434" s="573"/>
      <c r="LGB434" s="573"/>
      <c r="LGC434" s="573"/>
      <c r="LGD434" s="573"/>
      <c r="LGE434" s="573"/>
      <c r="LGF434" s="573"/>
      <c r="LGG434" s="573"/>
      <c r="LGH434" s="573"/>
      <c r="LGI434" s="573"/>
      <c r="LGJ434" s="573"/>
      <c r="LGK434" s="573"/>
      <c r="LGL434" s="573"/>
      <c r="LGM434" s="573"/>
      <c r="LGN434" s="573"/>
      <c r="LGO434" s="573"/>
      <c r="LGP434" s="573"/>
      <c r="LGQ434" s="573"/>
      <c r="LGR434" s="573"/>
      <c r="LGS434" s="573"/>
      <c r="LGT434" s="573"/>
      <c r="LGU434" s="573"/>
      <c r="LGV434" s="573"/>
      <c r="LGW434" s="573"/>
      <c r="LGX434" s="573"/>
      <c r="LGY434" s="573"/>
      <c r="LGZ434" s="573"/>
      <c r="LHA434" s="573"/>
      <c r="LHB434" s="573"/>
      <c r="LHC434" s="573"/>
      <c r="LHD434" s="573"/>
      <c r="LHE434" s="573"/>
      <c r="LHF434" s="573"/>
      <c r="LHG434" s="573"/>
      <c r="LHH434" s="573"/>
      <c r="LHI434" s="573"/>
      <c r="LHJ434" s="573"/>
      <c r="LHK434" s="573"/>
      <c r="LHL434" s="573"/>
      <c r="LHM434" s="573"/>
      <c r="LHN434" s="573"/>
      <c r="LHO434" s="573"/>
      <c r="LHP434" s="573"/>
      <c r="LHQ434" s="573"/>
      <c r="LHR434" s="573"/>
      <c r="LHS434" s="573"/>
      <c r="LHT434" s="573"/>
      <c r="LHU434" s="573"/>
      <c r="LHV434" s="573"/>
      <c r="LHW434" s="573"/>
      <c r="LHX434" s="573"/>
      <c r="LHY434" s="573"/>
      <c r="LHZ434" s="573"/>
      <c r="LIA434" s="573"/>
      <c r="LIB434" s="573"/>
      <c r="LIC434" s="573"/>
      <c r="LID434" s="573"/>
      <c r="LIE434" s="573"/>
      <c r="LIF434" s="573"/>
      <c r="LIG434" s="573"/>
      <c r="LIH434" s="573"/>
      <c r="LII434" s="573"/>
      <c r="LIJ434" s="573"/>
      <c r="LIK434" s="573"/>
      <c r="LIL434" s="573"/>
      <c r="LIM434" s="573"/>
      <c r="LIN434" s="573"/>
      <c r="LIO434" s="573"/>
      <c r="LIP434" s="573"/>
      <c r="LIQ434" s="573"/>
      <c r="LIR434" s="573"/>
      <c r="LIS434" s="573"/>
      <c r="LIT434" s="573"/>
      <c r="LIU434" s="573"/>
      <c r="LIV434" s="573"/>
      <c r="LIW434" s="573"/>
      <c r="LIX434" s="573"/>
      <c r="LIY434" s="573"/>
      <c r="LIZ434" s="573"/>
      <c r="LJA434" s="573"/>
      <c r="LJB434" s="573"/>
      <c r="LJC434" s="573"/>
      <c r="LJD434" s="573"/>
      <c r="LJE434" s="573"/>
      <c r="LJF434" s="573"/>
      <c r="LJG434" s="573"/>
      <c r="LJH434" s="573"/>
      <c r="LJI434" s="573"/>
      <c r="LJJ434" s="573"/>
      <c r="LJK434" s="573"/>
      <c r="LJL434" s="573"/>
      <c r="LJM434" s="573"/>
      <c r="LJN434" s="573"/>
      <c r="LJO434" s="573"/>
      <c r="LJP434" s="573"/>
      <c r="LJQ434" s="573"/>
      <c r="LJR434" s="573"/>
      <c r="LJS434" s="573"/>
      <c r="LJT434" s="573"/>
      <c r="LJU434" s="573"/>
      <c r="LJV434" s="573"/>
      <c r="LJW434" s="573"/>
      <c r="LJX434" s="573"/>
      <c r="LJY434" s="573"/>
      <c r="LJZ434" s="573"/>
      <c r="LKA434" s="573"/>
      <c r="LKB434" s="573"/>
      <c r="LKC434" s="573"/>
      <c r="LKD434" s="573"/>
      <c r="LKE434" s="573"/>
      <c r="LKF434" s="573"/>
      <c r="LKG434" s="573"/>
      <c r="LKH434" s="573"/>
      <c r="LKI434" s="573"/>
      <c r="LKJ434" s="573"/>
      <c r="LKK434" s="573"/>
      <c r="LKL434" s="573"/>
      <c r="LKM434" s="573"/>
      <c r="LKN434" s="573"/>
      <c r="LKO434" s="573"/>
      <c r="LKP434" s="573"/>
      <c r="LKQ434" s="573"/>
      <c r="LKR434" s="573"/>
      <c r="LKS434" s="573"/>
      <c r="LKT434" s="573"/>
      <c r="LKU434" s="573"/>
      <c r="LKV434" s="573"/>
      <c r="LKW434" s="573"/>
      <c r="LKX434" s="573"/>
      <c r="LKY434" s="573"/>
      <c r="LKZ434" s="573"/>
      <c r="LLA434" s="573"/>
      <c r="LLB434" s="573"/>
      <c r="LLC434" s="573"/>
      <c r="LLD434" s="573"/>
      <c r="LLE434" s="573"/>
      <c r="LLF434" s="573"/>
      <c r="LLG434" s="573"/>
      <c r="LLH434" s="573"/>
      <c r="LLI434" s="573"/>
      <c r="LLJ434" s="573"/>
      <c r="LLK434" s="573"/>
      <c r="LLL434" s="573"/>
      <c r="LLM434" s="573"/>
      <c r="LLN434" s="573"/>
      <c r="LLO434" s="573"/>
      <c r="LLP434" s="573"/>
      <c r="LLQ434" s="573"/>
      <c r="LLR434" s="573"/>
      <c r="LLS434" s="573"/>
      <c r="LLT434" s="573"/>
      <c r="LLU434" s="573"/>
      <c r="LLV434" s="573"/>
      <c r="LLW434" s="573"/>
      <c r="LLX434" s="573"/>
      <c r="LLY434" s="573"/>
      <c r="LLZ434" s="573"/>
      <c r="LMA434" s="573"/>
      <c r="LMB434" s="573"/>
      <c r="LMC434" s="573"/>
      <c r="LMD434" s="573"/>
      <c r="LME434" s="573"/>
      <c r="LMF434" s="573"/>
      <c r="LMG434" s="573"/>
      <c r="LMH434" s="573"/>
      <c r="LMI434" s="573"/>
      <c r="LMJ434" s="573"/>
      <c r="LMK434" s="573"/>
      <c r="LML434" s="573"/>
      <c r="LMM434" s="573"/>
      <c r="LMN434" s="573"/>
      <c r="LMO434" s="573"/>
      <c r="LMP434" s="573"/>
      <c r="LMQ434" s="573"/>
      <c r="LMR434" s="573"/>
      <c r="LMS434" s="573"/>
      <c r="LMT434" s="573"/>
      <c r="LMU434" s="573"/>
      <c r="LMV434" s="573"/>
      <c r="LMW434" s="573"/>
      <c r="LMX434" s="573"/>
      <c r="LMY434" s="573"/>
      <c r="LMZ434" s="573"/>
      <c r="LNA434" s="573"/>
      <c r="LNB434" s="573"/>
      <c r="LNC434" s="573"/>
      <c r="LND434" s="573"/>
      <c r="LNE434" s="573"/>
      <c r="LNF434" s="573"/>
      <c r="LNG434" s="573"/>
      <c r="LNH434" s="573"/>
      <c r="LNI434" s="573"/>
      <c r="LNJ434" s="573"/>
      <c r="LNK434" s="573"/>
      <c r="LNL434" s="573"/>
      <c r="LNM434" s="573"/>
      <c r="LNN434" s="573"/>
      <c r="LNO434" s="573"/>
      <c r="LNP434" s="573"/>
      <c r="LNQ434" s="573"/>
      <c r="LNR434" s="573"/>
      <c r="LNS434" s="573"/>
      <c r="LNT434" s="573"/>
      <c r="LNU434" s="573"/>
      <c r="LNV434" s="573"/>
      <c r="LNW434" s="573"/>
      <c r="LNX434" s="573"/>
      <c r="LNY434" s="573"/>
      <c r="LNZ434" s="573"/>
      <c r="LOA434" s="573"/>
      <c r="LOB434" s="573"/>
      <c r="LOC434" s="573"/>
      <c r="LOD434" s="573"/>
      <c r="LOE434" s="573"/>
      <c r="LOF434" s="573"/>
      <c r="LOG434" s="573"/>
      <c r="LOH434" s="573"/>
      <c r="LOI434" s="573"/>
      <c r="LOJ434" s="573"/>
      <c r="LOK434" s="573"/>
      <c r="LOL434" s="573"/>
      <c r="LOM434" s="573"/>
      <c r="LON434" s="573"/>
      <c r="LOO434" s="573"/>
      <c r="LOP434" s="573"/>
      <c r="LOQ434" s="573"/>
      <c r="LOR434" s="573"/>
      <c r="LOS434" s="573"/>
      <c r="LOT434" s="573"/>
      <c r="LOU434" s="573"/>
      <c r="LOV434" s="573"/>
      <c r="LOW434" s="573"/>
      <c r="LOX434" s="573"/>
      <c r="LOY434" s="573"/>
      <c r="LOZ434" s="573"/>
      <c r="LPA434" s="573"/>
      <c r="LPB434" s="573"/>
      <c r="LPC434" s="573"/>
      <c r="LPD434" s="573"/>
      <c r="LPE434" s="573"/>
      <c r="LPF434" s="573"/>
      <c r="LPG434" s="573"/>
      <c r="LPH434" s="573"/>
      <c r="LPI434" s="573"/>
      <c r="LPJ434" s="573"/>
      <c r="LPK434" s="573"/>
      <c r="LPL434" s="573"/>
      <c r="LPM434" s="573"/>
      <c r="LPN434" s="573"/>
      <c r="LPO434" s="573"/>
      <c r="LPP434" s="573"/>
      <c r="LPQ434" s="573"/>
      <c r="LPR434" s="573"/>
      <c r="LPS434" s="573"/>
      <c r="LPT434" s="573"/>
      <c r="LPU434" s="573"/>
      <c r="LPV434" s="573"/>
      <c r="LPW434" s="573"/>
      <c r="LPX434" s="573"/>
      <c r="LPY434" s="573"/>
      <c r="LPZ434" s="573"/>
      <c r="LQA434" s="573"/>
      <c r="LQB434" s="573"/>
      <c r="LQC434" s="573"/>
      <c r="LQD434" s="573"/>
      <c r="LQE434" s="573"/>
      <c r="LQF434" s="573"/>
      <c r="LQG434" s="573"/>
      <c r="LQH434" s="573"/>
      <c r="LQI434" s="573"/>
      <c r="LQJ434" s="573"/>
      <c r="LQK434" s="573"/>
      <c r="LQL434" s="573"/>
      <c r="LQM434" s="573"/>
      <c r="LQN434" s="573"/>
      <c r="LQO434" s="573"/>
      <c r="LQP434" s="573"/>
      <c r="LQQ434" s="573"/>
      <c r="LQR434" s="573"/>
      <c r="LQS434" s="573"/>
      <c r="LQT434" s="573"/>
      <c r="LQU434" s="573"/>
      <c r="LQV434" s="573"/>
      <c r="LQW434" s="573"/>
      <c r="LQX434" s="573"/>
      <c r="LQY434" s="573"/>
      <c r="LQZ434" s="573"/>
      <c r="LRA434" s="573"/>
      <c r="LRB434" s="573"/>
      <c r="LRC434" s="573"/>
      <c r="LRD434" s="573"/>
      <c r="LRE434" s="573"/>
      <c r="LRF434" s="573"/>
      <c r="LRG434" s="573"/>
      <c r="LRH434" s="573"/>
      <c r="LRI434" s="573"/>
      <c r="LRJ434" s="573"/>
      <c r="LRK434" s="573"/>
      <c r="LRL434" s="573"/>
      <c r="LRM434" s="573"/>
      <c r="LRN434" s="573"/>
      <c r="LRO434" s="573"/>
      <c r="LRP434" s="573"/>
      <c r="LRQ434" s="573"/>
      <c r="LRR434" s="573"/>
      <c r="LRS434" s="573"/>
      <c r="LRT434" s="573"/>
      <c r="LRU434" s="573"/>
      <c r="LRV434" s="573"/>
      <c r="LRW434" s="573"/>
      <c r="LRX434" s="573"/>
      <c r="LRY434" s="573"/>
      <c r="LRZ434" s="573"/>
      <c r="LSA434" s="573"/>
      <c r="LSB434" s="573"/>
      <c r="LSC434" s="573"/>
      <c r="LSD434" s="573"/>
      <c r="LSE434" s="573"/>
      <c r="LSF434" s="573"/>
      <c r="LSG434" s="573"/>
      <c r="LSH434" s="573"/>
      <c r="LSI434" s="573"/>
      <c r="LSJ434" s="573"/>
      <c r="LSK434" s="573"/>
      <c r="LSL434" s="573"/>
      <c r="LSM434" s="573"/>
      <c r="LSN434" s="573"/>
      <c r="LSO434" s="573"/>
      <c r="LSP434" s="573"/>
      <c r="LSQ434" s="573"/>
      <c r="LSR434" s="573"/>
      <c r="LSS434" s="573"/>
      <c r="LST434" s="573"/>
      <c r="LSU434" s="573"/>
      <c r="LSV434" s="573"/>
      <c r="LSW434" s="573"/>
      <c r="LSX434" s="573"/>
      <c r="LSY434" s="573"/>
      <c r="LSZ434" s="573"/>
      <c r="LTA434" s="573"/>
      <c r="LTB434" s="573"/>
      <c r="LTC434" s="573"/>
      <c r="LTD434" s="573"/>
      <c r="LTE434" s="573"/>
      <c r="LTF434" s="573"/>
      <c r="LTG434" s="573"/>
      <c r="LTH434" s="573"/>
      <c r="LTI434" s="573"/>
      <c r="LTJ434" s="573"/>
      <c r="LTK434" s="573"/>
      <c r="LTL434" s="573"/>
      <c r="LTM434" s="573"/>
      <c r="LTN434" s="573"/>
      <c r="LTO434" s="573"/>
      <c r="LTP434" s="573"/>
      <c r="LTQ434" s="573"/>
      <c r="LTR434" s="573"/>
      <c r="LTS434" s="573"/>
      <c r="LTT434" s="573"/>
      <c r="LTU434" s="573"/>
      <c r="LTV434" s="573"/>
      <c r="LTW434" s="573"/>
      <c r="LTX434" s="573"/>
      <c r="LTY434" s="573"/>
      <c r="LTZ434" s="573"/>
      <c r="LUA434" s="573"/>
      <c r="LUB434" s="573"/>
      <c r="LUC434" s="573"/>
      <c r="LUD434" s="573"/>
      <c r="LUE434" s="573"/>
      <c r="LUF434" s="573"/>
      <c r="LUG434" s="573"/>
      <c r="LUH434" s="573"/>
      <c r="LUI434" s="573"/>
      <c r="LUJ434" s="573"/>
      <c r="LUK434" s="573"/>
      <c r="LUL434" s="573"/>
      <c r="LUM434" s="573"/>
      <c r="LUN434" s="573"/>
      <c r="LUO434" s="573"/>
      <c r="LUP434" s="573"/>
      <c r="LUQ434" s="573"/>
      <c r="LUR434" s="573"/>
      <c r="LUS434" s="573"/>
      <c r="LUT434" s="573"/>
      <c r="LUU434" s="573"/>
      <c r="LUV434" s="573"/>
      <c r="LUW434" s="573"/>
      <c r="LUX434" s="573"/>
      <c r="LUY434" s="573"/>
      <c r="LUZ434" s="573"/>
      <c r="LVA434" s="573"/>
      <c r="LVB434" s="573"/>
      <c r="LVC434" s="573"/>
      <c r="LVD434" s="573"/>
      <c r="LVE434" s="573"/>
      <c r="LVF434" s="573"/>
      <c r="LVG434" s="573"/>
      <c r="LVH434" s="573"/>
      <c r="LVI434" s="573"/>
      <c r="LVJ434" s="573"/>
      <c r="LVK434" s="573"/>
      <c r="LVL434" s="573"/>
      <c r="LVM434" s="573"/>
      <c r="LVN434" s="573"/>
      <c r="LVO434" s="573"/>
      <c r="LVP434" s="573"/>
      <c r="LVQ434" s="573"/>
      <c r="LVR434" s="573"/>
      <c r="LVS434" s="573"/>
      <c r="LVT434" s="573"/>
      <c r="LVU434" s="573"/>
      <c r="LVV434" s="573"/>
      <c r="LVW434" s="573"/>
      <c r="LVX434" s="573"/>
      <c r="LVY434" s="573"/>
      <c r="LVZ434" s="573"/>
      <c r="LWA434" s="573"/>
      <c r="LWB434" s="573"/>
      <c r="LWC434" s="573"/>
      <c r="LWD434" s="573"/>
      <c r="LWE434" s="573"/>
      <c r="LWF434" s="573"/>
      <c r="LWG434" s="573"/>
      <c r="LWH434" s="573"/>
      <c r="LWI434" s="573"/>
      <c r="LWJ434" s="573"/>
      <c r="LWK434" s="573"/>
      <c r="LWL434" s="573"/>
      <c r="LWM434" s="573"/>
      <c r="LWN434" s="573"/>
      <c r="LWO434" s="573"/>
      <c r="LWP434" s="573"/>
      <c r="LWQ434" s="573"/>
      <c r="LWR434" s="573"/>
      <c r="LWS434" s="573"/>
      <c r="LWT434" s="573"/>
      <c r="LWU434" s="573"/>
      <c r="LWV434" s="573"/>
      <c r="LWW434" s="573"/>
      <c r="LWX434" s="573"/>
      <c r="LWY434" s="573"/>
      <c r="LWZ434" s="573"/>
      <c r="LXA434" s="573"/>
      <c r="LXB434" s="573"/>
      <c r="LXC434" s="573"/>
      <c r="LXD434" s="573"/>
      <c r="LXE434" s="573"/>
      <c r="LXF434" s="573"/>
      <c r="LXG434" s="573"/>
      <c r="LXH434" s="573"/>
      <c r="LXI434" s="573"/>
      <c r="LXJ434" s="573"/>
      <c r="LXK434" s="573"/>
      <c r="LXL434" s="573"/>
      <c r="LXM434" s="573"/>
      <c r="LXN434" s="573"/>
      <c r="LXO434" s="573"/>
      <c r="LXP434" s="573"/>
      <c r="LXQ434" s="573"/>
      <c r="LXR434" s="573"/>
      <c r="LXS434" s="573"/>
      <c r="LXT434" s="573"/>
      <c r="LXU434" s="573"/>
      <c r="LXV434" s="573"/>
      <c r="LXW434" s="573"/>
      <c r="LXX434" s="573"/>
      <c r="LXY434" s="573"/>
      <c r="LXZ434" s="573"/>
      <c r="LYA434" s="573"/>
      <c r="LYB434" s="573"/>
      <c r="LYC434" s="573"/>
      <c r="LYD434" s="573"/>
      <c r="LYE434" s="573"/>
      <c r="LYF434" s="573"/>
      <c r="LYG434" s="573"/>
      <c r="LYH434" s="573"/>
      <c r="LYI434" s="573"/>
      <c r="LYJ434" s="573"/>
      <c r="LYK434" s="573"/>
      <c r="LYL434" s="573"/>
      <c r="LYM434" s="573"/>
      <c r="LYN434" s="573"/>
      <c r="LYO434" s="573"/>
      <c r="LYP434" s="573"/>
      <c r="LYQ434" s="573"/>
      <c r="LYR434" s="573"/>
      <c r="LYS434" s="573"/>
      <c r="LYT434" s="573"/>
      <c r="LYU434" s="573"/>
      <c r="LYV434" s="573"/>
      <c r="LYW434" s="573"/>
      <c r="LYX434" s="573"/>
      <c r="LYY434" s="573"/>
      <c r="LYZ434" s="573"/>
      <c r="LZA434" s="573"/>
      <c r="LZB434" s="573"/>
      <c r="LZC434" s="573"/>
      <c r="LZD434" s="573"/>
      <c r="LZE434" s="573"/>
      <c r="LZF434" s="573"/>
      <c r="LZG434" s="573"/>
      <c r="LZH434" s="573"/>
      <c r="LZI434" s="573"/>
      <c r="LZJ434" s="573"/>
      <c r="LZK434" s="573"/>
      <c r="LZL434" s="573"/>
      <c r="LZM434" s="573"/>
      <c r="LZN434" s="573"/>
      <c r="LZO434" s="573"/>
      <c r="LZP434" s="573"/>
      <c r="LZQ434" s="573"/>
      <c r="LZR434" s="573"/>
      <c r="LZS434" s="573"/>
      <c r="LZT434" s="573"/>
      <c r="LZU434" s="573"/>
      <c r="LZV434" s="573"/>
      <c r="LZW434" s="573"/>
      <c r="LZX434" s="573"/>
      <c r="LZY434" s="573"/>
      <c r="LZZ434" s="573"/>
      <c r="MAA434" s="573"/>
      <c r="MAB434" s="573"/>
      <c r="MAC434" s="573"/>
      <c r="MAD434" s="573"/>
      <c r="MAE434" s="573"/>
      <c r="MAF434" s="573"/>
      <c r="MAG434" s="573"/>
      <c r="MAH434" s="573"/>
      <c r="MAI434" s="573"/>
      <c r="MAJ434" s="573"/>
      <c r="MAK434" s="573"/>
      <c r="MAL434" s="573"/>
      <c r="MAM434" s="573"/>
      <c r="MAN434" s="573"/>
      <c r="MAO434" s="573"/>
      <c r="MAP434" s="573"/>
      <c r="MAQ434" s="573"/>
      <c r="MAR434" s="573"/>
      <c r="MAS434" s="573"/>
      <c r="MAT434" s="573"/>
      <c r="MAU434" s="573"/>
      <c r="MAV434" s="573"/>
      <c r="MAW434" s="573"/>
      <c r="MAX434" s="573"/>
      <c r="MAY434" s="573"/>
      <c r="MAZ434" s="573"/>
      <c r="MBA434" s="573"/>
      <c r="MBB434" s="573"/>
      <c r="MBC434" s="573"/>
      <c r="MBD434" s="573"/>
      <c r="MBE434" s="573"/>
      <c r="MBF434" s="573"/>
      <c r="MBG434" s="573"/>
      <c r="MBH434" s="573"/>
      <c r="MBI434" s="573"/>
      <c r="MBJ434" s="573"/>
      <c r="MBK434" s="573"/>
      <c r="MBL434" s="573"/>
      <c r="MBM434" s="573"/>
      <c r="MBN434" s="573"/>
      <c r="MBO434" s="573"/>
      <c r="MBP434" s="573"/>
      <c r="MBQ434" s="573"/>
      <c r="MBR434" s="573"/>
      <c r="MBS434" s="573"/>
      <c r="MBT434" s="573"/>
      <c r="MBU434" s="573"/>
      <c r="MBV434" s="573"/>
      <c r="MBW434" s="573"/>
      <c r="MBX434" s="573"/>
      <c r="MBY434" s="573"/>
      <c r="MBZ434" s="573"/>
      <c r="MCA434" s="573"/>
      <c r="MCB434" s="573"/>
      <c r="MCC434" s="573"/>
      <c r="MCD434" s="573"/>
      <c r="MCE434" s="573"/>
      <c r="MCF434" s="573"/>
      <c r="MCG434" s="573"/>
      <c r="MCH434" s="573"/>
      <c r="MCI434" s="573"/>
      <c r="MCJ434" s="573"/>
      <c r="MCK434" s="573"/>
      <c r="MCL434" s="573"/>
      <c r="MCM434" s="573"/>
      <c r="MCN434" s="573"/>
      <c r="MCO434" s="573"/>
      <c r="MCP434" s="573"/>
      <c r="MCQ434" s="573"/>
      <c r="MCR434" s="573"/>
      <c r="MCS434" s="573"/>
      <c r="MCT434" s="573"/>
      <c r="MCU434" s="573"/>
      <c r="MCV434" s="573"/>
      <c r="MCW434" s="573"/>
      <c r="MCX434" s="573"/>
      <c r="MCY434" s="573"/>
      <c r="MCZ434" s="573"/>
      <c r="MDA434" s="573"/>
      <c r="MDB434" s="573"/>
      <c r="MDC434" s="573"/>
      <c r="MDD434" s="573"/>
      <c r="MDE434" s="573"/>
      <c r="MDF434" s="573"/>
      <c r="MDG434" s="573"/>
      <c r="MDH434" s="573"/>
      <c r="MDI434" s="573"/>
      <c r="MDJ434" s="573"/>
      <c r="MDK434" s="573"/>
      <c r="MDL434" s="573"/>
      <c r="MDM434" s="573"/>
      <c r="MDN434" s="573"/>
      <c r="MDO434" s="573"/>
      <c r="MDP434" s="573"/>
      <c r="MDQ434" s="573"/>
      <c r="MDR434" s="573"/>
      <c r="MDS434" s="573"/>
      <c r="MDT434" s="573"/>
      <c r="MDU434" s="573"/>
      <c r="MDV434" s="573"/>
      <c r="MDW434" s="573"/>
      <c r="MDX434" s="573"/>
      <c r="MDY434" s="573"/>
      <c r="MDZ434" s="573"/>
      <c r="MEA434" s="573"/>
      <c r="MEB434" s="573"/>
      <c r="MEC434" s="573"/>
      <c r="MED434" s="573"/>
      <c r="MEE434" s="573"/>
      <c r="MEF434" s="573"/>
      <c r="MEG434" s="573"/>
      <c r="MEH434" s="573"/>
      <c r="MEI434" s="573"/>
      <c r="MEJ434" s="573"/>
      <c r="MEK434" s="573"/>
      <c r="MEL434" s="573"/>
      <c r="MEM434" s="573"/>
      <c r="MEN434" s="573"/>
      <c r="MEO434" s="573"/>
      <c r="MEP434" s="573"/>
      <c r="MEQ434" s="573"/>
      <c r="MER434" s="573"/>
      <c r="MES434" s="573"/>
      <c r="MET434" s="573"/>
      <c r="MEU434" s="573"/>
      <c r="MEV434" s="573"/>
      <c r="MEW434" s="573"/>
      <c r="MEX434" s="573"/>
      <c r="MEY434" s="573"/>
      <c r="MEZ434" s="573"/>
      <c r="MFA434" s="573"/>
      <c r="MFB434" s="573"/>
      <c r="MFC434" s="573"/>
      <c r="MFD434" s="573"/>
      <c r="MFE434" s="573"/>
      <c r="MFF434" s="573"/>
      <c r="MFG434" s="573"/>
      <c r="MFH434" s="573"/>
      <c r="MFI434" s="573"/>
      <c r="MFJ434" s="573"/>
      <c r="MFK434" s="573"/>
      <c r="MFL434" s="573"/>
      <c r="MFM434" s="573"/>
      <c r="MFN434" s="573"/>
      <c r="MFO434" s="573"/>
      <c r="MFP434" s="573"/>
      <c r="MFQ434" s="573"/>
      <c r="MFR434" s="573"/>
      <c r="MFS434" s="573"/>
      <c r="MFT434" s="573"/>
      <c r="MFU434" s="573"/>
      <c r="MFV434" s="573"/>
      <c r="MFW434" s="573"/>
      <c r="MFX434" s="573"/>
      <c r="MFY434" s="573"/>
      <c r="MFZ434" s="573"/>
      <c r="MGA434" s="573"/>
      <c r="MGB434" s="573"/>
      <c r="MGC434" s="573"/>
      <c r="MGD434" s="573"/>
      <c r="MGE434" s="573"/>
      <c r="MGF434" s="573"/>
      <c r="MGG434" s="573"/>
      <c r="MGH434" s="573"/>
      <c r="MGI434" s="573"/>
      <c r="MGJ434" s="573"/>
      <c r="MGK434" s="573"/>
      <c r="MGL434" s="573"/>
      <c r="MGM434" s="573"/>
      <c r="MGN434" s="573"/>
      <c r="MGO434" s="573"/>
      <c r="MGP434" s="573"/>
      <c r="MGQ434" s="573"/>
      <c r="MGR434" s="573"/>
      <c r="MGS434" s="573"/>
      <c r="MGT434" s="573"/>
      <c r="MGU434" s="573"/>
      <c r="MGV434" s="573"/>
      <c r="MGW434" s="573"/>
      <c r="MGX434" s="573"/>
      <c r="MGY434" s="573"/>
      <c r="MGZ434" s="573"/>
      <c r="MHA434" s="573"/>
      <c r="MHB434" s="573"/>
      <c r="MHC434" s="573"/>
      <c r="MHD434" s="573"/>
      <c r="MHE434" s="573"/>
      <c r="MHF434" s="573"/>
      <c r="MHG434" s="573"/>
      <c r="MHH434" s="573"/>
      <c r="MHI434" s="573"/>
      <c r="MHJ434" s="573"/>
      <c r="MHK434" s="573"/>
      <c r="MHL434" s="573"/>
      <c r="MHM434" s="573"/>
      <c r="MHN434" s="573"/>
      <c r="MHO434" s="573"/>
      <c r="MHP434" s="573"/>
      <c r="MHQ434" s="573"/>
      <c r="MHR434" s="573"/>
      <c r="MHS434" s="573"/>
      <c r="MHT434" s="573"/>
      <c r="MHU434" s="573"/>
      <c r="MHV434" s="573"/>
      <c r="MHW434" s="573"/>
      <c r="MHX434" s="573"/>
      <c r="MHY434" s="573"/>
      <c r="MHZ434" s="573"/>
      <c r="MIA434" s="573"/>
      <c r="MIB434" s="573"/>
      <c r="MIC434" s="573"/>
      <c r="MID434" s="573"/>
      <c r="MIE434" s="573"/>
      <c r="MIF434" s="573"/>
      <c r="MIG434" s="573"/>
      <c r="MIH434" s="573"/>
      <c r="MII434" s="573"/>
      <c r="MIJ434" s="573"/>
      <c r="MIK434" s="573"/>
      <c r="MIL434" s="573"/>
      <c r="MIM434" s="573"/>
      <c r="MIN434" s="573"/>
      <c r="MIO434" s="573"/>
      <c r="MIP434" s="573"/>
      <c r="MIQ434" s="573"/>
      <c r="MIR434" s="573"/>
      <c r="MIS434" s="573"/>
      <c r="MIT434" s="573"/>
      <c r="MIU434" s="573"/>
      <c r="MIV434" s="573"/>
      <c r="MIW434" s="573"/>
      <c r="MIX434" s="573"/>
      <c r="MIY434" s="573"/>
      <c r="MIZ434" s="573"/>
      <c r="MJA434" s="573"/>
      <c r="MJB434" s="573"/>
      <c r="MJC434" s="573"/>
      <c r="MJD434" s="573"/>
      <c r="MJE434" s="573"/>
      <c r="MJF434" s="573"/>
      <c r="MJG434" s="573"/>
      <c r="MJH434" s="573"/>
      <c r="MJI434" s="573"/>
      <c r="MJJ434" s="573"/>
      <c r="MJK434" s="573"/>
      <c r="MJL434" s="573"/>
      <c r="MJM434" s="573"/>
      <c r="MJN434" s="573"/>
      <c r="MJO434" s="573"/>
      <c r="MJP434" s="573"/>
      <c r="MJQ434" s="573"/>
      <c r="MJR434" s="573"/>
      <c r="MJS434" s="573"/>
      <c r="MJT434" s="573"/>
      <c r="MJU434" s="573"/>
      <c r="MJV434" s="573"/>
      <c r="MJW434" s="573"/>
      <c r="MJX434" s="573"/>
      <c r="MJY434" s="573"/>
      <c r="MJZ434" s="573"/>
      <c r="MKA434" s="573"/>
      <c r="MKB434" s="573"/>
      <c r="MKC434" s="573"/>
      <c r="MKD434" s="573"/>
      <c r="MKE434" s="573"/>
      <c r="MKF434" s="573"/>
      <c r="MKG434" s="573"/>
      <c r="MKH434" s="573"/>
      <c r="MKI434" s="573"/>
      <c r="MKJ434" s="573"/>
      <c r="MKK434" s="573"/>
      <c r="MKL434" s="573"/>
      <c r="MKM434" s="573"/>
      <c r="MKN434" s="573"/>
      <c r="MKO434" s="573"/>
      <c r="MKP434" s="573"/>
      <c r="MKQ434" s="573"/>
      <c r="MKR434" s="573"/>
      <c r="MKS434" s="573"/>
      <c r="MKT434" s="573"/>
      <c r="MKU434" s="573"/>
      <c r="MKV434" s="573"/>
      <c r="MKW434" s="573"/>
      <c r="MKX434" s="573"/>
      <c r="MKY434" s="573"/>
      <c r="MKZ434" s="573"/>
      <c r="MLA434" s="573"/>
      <c r="MLB434" s="573"/>
      <c r="MLC434" s="573"/>
      <c r="MLD434" s="573"/>
      <c r="MLE434" s="573"/>
      <c r="MLF434" s="573"/>
      <c r="MLG434" s="573"/>
      <c r="MLH434" s="573"/>
      <c r="MLI434" s="573"/>
      <c r="MLJ434" s="573"/>
      <c r="MLK434" s="573"/>
      <c r="MLL434" s="573"/>
      <c r="MLM434" s="573"/>
      <c r="MLN434" s="573"/>
      <c r="MLO434" s="573"/>
      <c r="MLP434" s="573"/>
      <c r="MLQ434" s="573"/>
      <c r="MLR434" s="573"/>
      <c r="MLS434" s="573"/>
      <c r="MLT434" s="573"/>
      <c r="MLU434" s="573"/>
      <c r="MLV434" s="573"/>
      <c r="MLW434" s="573"/>
      <c r="MLX434" s="573"/>
      <c r="MLY434" s="573"/>
      <c r="MLZ434" s="573"/>
      <c r="MMA434" s="573"/>
      <c r="MMB434" s="573"/>
      <c r="MMC434" s="573"/>
      <c r="MMD434" s="573"/>
      <c r="MME434" s="573"/>
      <c r="MMF434" s="573"/>
      <c r="MMG434" s="573"/>
      <c r="MMH434" s="573"/>
      <c r="MMI434" s="573"/>
      <c r="MMJ434" s="573"/>
      <c r="MMK434" s="573"/>
      <c r="MML434" s="573"/>
      <c r="MMM434" s="573"/>
      <c r="MMN434" s="573"/>
      <c r="MMO434" s="573"/>
      <c r="MMP434" s="573"/>
      <c r="MMQ434" s="573"/>
      <c r="MMR434" s="573"/>
      <c r="MMS434" s="573"/>
      <c r="MMT434" s="573"/>
      <c r="MMU434" s="573"/>
      <c r="MMV434" s="573"/>
      <c r="MMW434" s="573"/>
      <c r="MMX434" s="573"/>
      <c r="MMY434" s="573"/>
      <c r="MMZ434" s="573"/>
      <c r="MNA434" s="573"/>
      <c r="MNB434" s="573"/>
      <c r="MNC434" s="573"/>
      <c r="MND434" s="573"/>
      <c r="MNE434" s="573"/>
      <c r="MNF434" s="573"/>
      <c r="MNG434" s="573"/>
      <c r="MNH434" s="573"/>
      <c r="MNI434" s="573"/>
      <c r="MNJ434" s="573"/>
      <c r="MNK434" s="573"/>
      <c r="MNL434" s="573"/>
      <c r="MNM434" s="573"/>
      <c r="MNN434" s="573"/>
      <c r="MNO434" s="573"/>
      <c r="MNP434" s="573"/>
      <c r="MNQ434" s="573"/>
      <c r="MNR434" s="573"/>
      <c r="MNS434" s="573"/>
      <c r="MNT434" s="573"/>
      <c r="MNU434" s="573"/>
      <c r="MNV434" s="573"/>
      <c r="MNW434" s="573"/>
      <c r="MNX434" s="573"/>
      <c r="MNY434" s="573"/>
      <c r="MNZ434" s="573"/>
      <c r="MOA434" s="573"/>
      <c r="MOB434" s="573"/>
      <c r="MOC434" s="573"/>
      <c r="MOD434" s="573"/>
      <c r="MOE434" s="573"/>
      <c r="MOF434" s="573"/>
      <c r="MOG434" s="573"/>
      <c r="MOH434" s="573"/>
      <c r="MOI434" s="573"/>
      <c r="MOJ434" s="573"/>
      <c r="MOK434" s="573"/>
      <c r="MOL434" s="573"/>
      <c r="MOM434" s="573"/>
      <c r="MON434" s="573"/>
      <c r="MOO434" s="573"/>
      <c r="MOP434" s="573"/>
      <c r="MOQ434" s="573"/>
      <c r="MOR434" s="573"/>
      <c r="MOS434" s="573"/>
      <c r="MOT434" s="573"/>
      <c r="MOU434" s="573"/>
      <c r="MOV434" s="573"/>
      <c r="MOW434" s="573"/>
      <c r="MOX434" s="573"/>
      <c r="MOY434" s="573"/>
      <c r="MOZ434" s="573"/>
      <c r="MPA434" s="573"/>
      <c r="MPB434" s="573"/>
      <c r="MPC434" s="573"/>
      <c r="MPD434" s="573"/>
      <c r="MPE434" s="573"/>
      <c r="MPF434" s="573"/>
      <c r="MPG434" s="573"/>
      <c r="MPH434" s="573"/>
      <c r="MPI434" s="573"/>
      <c r="MPJ434" s="573"/>
      <c r="MPK434" s="573"/>
      <c r="MPL434" s="573"/>
      <c r="MPM434" s="573"/>
      <c r="MPN434" s="573"/>
      <c r="MPO434" s="573"/>
      <c r="MPP434" s="573"/>
      <c r="MPQ434" s="573"/>
      <c r="MPR434" s="573"/>
      <c r="MPS434" s="573"/>
      <c r="MPT434" s="573"/>
      <c r="MPU434" s="573"/>
      <c r="MPV434" s="573"/>
      <c r="MPW434" s="573"/>
      <c r="MPX434" s="573"/>
      <c r="MPY434" s="573"/>
      <c r="MPZ434" s="573"/>
      <c r="MQA434" s="573"/>
      <c r="MQB434" s="573"/>
      <c r="MQC434" s="573"/>
      <c r="MQD434" s="573"/>
      <c r="MQE434" s="573"/>
      <c r="MQF434" s="573"/>
      <c r="MQG434" s="573"/>
      <c r="MQH434" s="573"/>
      <c r="MQI434" s="573"/>
      <c r="MQJ434" s="573"/>
      <c r="MQK434" s="573"/>
      <c r="MQL434" s="573"/>
      <c r="MQM434" s="573"/>
      <c r="MQN434" s="573"/>
      <c r="MQO434" s="573"/>
      <c r="MQP434" s="573"/>
      <c r="MQQ434" s="573"/>
      <c r="MQR434" s="573"/>
      <c r="MQS434" s="573"/>
      <c r="MQT434" s="573"/>
      <c r="MQU434" s="573"/>
      <c r="MQV434" s="573"/>
      <c r="MQW434" s="573"/>
      <c r="MQX434" s="573"/>
      <c r="MQY434" s="573"/>
      <c r="MQZ434" s="573"/>
      <c r="MRA434" s="573"/>
      <c r="MRB434" s="573"/>
      <c r="MRC434" s="573"/>
      <c r="MRD434" s="573"/>
      <c r="MRE434" s="573"/>
      <c r="MRF434" s="573"/>
      <c r="MRG434" s="573"/>
      <c r="MRH434" s="573"/>
      <c r="MRI434" s="573"/>
      <c r="MRJ434" s="573"/>
      <c r="MRK434" s="573"/>
      <c r="MRL434" s="573"/>
      <c r="MRM434" s="573"/>
      <c r="MRN434" s="573"/>
      <c r="MRO434" s="573"/>
      <c r="MRP434" s="573"/>
      <c r="MRQ434" s="573"/>
      <c r="MRR434" s="573"/>
      <c r="MRS434" s="573"/>
      <c r="MRT434" s="573"/>
      <c r="MRU434" s="573"/>
      <c r="MRV434" s="573"/>
      <c r="MRW434" s="573"/>
      <c r="MRX434" s="573"/>
      <c r="MRY434" s="573"/>
      <c r="MRZ434" s="573"/>
      <c r="MSA434" s="573"/>
      <c r="MSB434" s="573"/>
      <c r="MSC434" s="573"/>
      <c r="MSD434" s="573"/>
      <c r="MSE434" s="573"/>
      <c r="MSF434" s="573"/>
      <c r="MSG434" s="573"/>
      <c r="MSH434" s="573"/>
      <c r="MSI434" s="573"/>
      <c r="MSJ434" s="573"/>
      <c r="MSK434" s="573"/>
      <c r="MSL434" s="573"/>
      <c r="MSM434" s="573"/>
      <c r="MSN434" s="573"/>
      <c r="MSO434" s="573"/>
      <c r="MSP434" s="573"/>
      <c r="MSQ434" s="573"/>
      <c r="MSR434" s="573"/>
      <c r="MSS434" s="573"/>
      <c r="MST434" s="573"/>
      <c r="MSU434" s="573"/>
      <c r="MSV434" s="573"/>
      <c r="MSW434" s="573"/>
      <c r="MSX434" s="573"/>
      <c r="MSY434" s="573"/>
      <c r="MSZ434" s="573"/>
      <c r="MTA434" s="573"/>
      <c r="MTB434" s="573"/>
      <c r="MTC434" s="573"/>
      <c r="MTD434" s="573"/>
      <c r="MTE434" s="573"/>
      <c r="MTF434" s="573"/>
      <c r="MTG434" s="573"/>
      <c r="MTH434" s="573"/>
      <c r="MTI434" s="573"/>
      <c r="MTJ434" s="573"/>
      <c r="MTK434" s="573"/>
      <c r="MTL434" s="573"/>
      <c r="MTM434" s="573"/>
      <c r="MTN434" s="573"/>
      <c r="MTO434" s="573"/>
      <c r="MTP434" s="573"/>
      <c r="MTQ434" s="573"/>
      <c r="MTR434" s="573"/>
      <c r="MTS434" s="573"/>
      <c r="MTT434" s="573"/>
      <c r="MTU434" s="573"/>
      <c r="MTV434" s="573"/>
      <c r="MTW434" s="573"/>
      <c r="MTX434" s="573"/>
      <c r="MTY434" s="573"/>
      <c r="MTZ434" s="573"/>
      <c r="MUA434" s="573"/>
      <c r="MUB434" s="573"/>
      <c r="MUC434" s="573"/>
      <c r="MUD434" s="573"/>
      <c r="MUE434" s="573"/>
      <c r="MUF434" s="573"/>
      <c r="MUG434" s="573"/>
      <c r="MUH434" s="573"/>
      <c r="MUI434" s="573"/>
      <c r="MUJ434" s="573"/>
      <c r="MUK434" s="573"/>
      <c r="MUL434" s="573"/>
      <c r="MUM434" s="573"/>
      <c r="MUN434" s="573"/>
      <c r="MUO434" s="573"/>
      <c r="MUP434" s="573"/>
      <c r="MUQ434" s="573"/>
      <c r="MUR434" s="573"/>
      <c r="MUS434" s="573"/>
      <c r="MUT434" s="573"/>
      <c r="MUU434" s="573"/>
      <c r="MUV434" s="573"/>
      <c r="MUW434" s="573"/>
      <c r="MUX434" s="573"/>
      <c r="MUY434" s="573"/>
      <c r="MUZ434" s="573"/>
      <c r="MVA434" s="573"/>
      <c r="MVB434" s="573"/>
      <c r="MVC434" s="573"/>
      <c r="MVD434" s="573"/>
      <c r="MVE434" s="573"/>
      <c r="MVF434" s="573"/>
      <c r="MVG434" s="573"/>
      <c r="MVH434" s="573"/>
      <c r="MVI434" s="573"/>
      <c r="MVJ434" s="573"/>
      <c r="MVK434" s="573"/>
      <c r="MVL434" s="573"/>
      <c r="MVM434" s="573"/>
      <c r="MVN434" s="573"/>
      <c r="MVO434" s="573"/>
      <c r="MVP434" s="573"/>
      <c r="MVQ434" s="573"/>
      <c r="MVR434" s="573"/>
      <c r="MVS434" s="573"/>
      <c r="MVT434" s="573"/>
      <c r="MVU434" s="573"/>
      <c r="MVV434" s="573"/>
      <c r="MVW434" s="573"/>
      <c r="MVX434" s="573"/>
      <c r="MVY434" s="573"/>
      <c r="MVZ434" s="573"/>
      <c r="MWA434" s="573"/>
      <c r="MWB434" s="573"/>
      <c r="MWC434" s="573"/>
      <c r="MWD434" s="573"/>
      <c r="MWE434" s="573"/>
      <c r="MWF434" s="573"/>
      <c r="MWG434" s="573"/>
      <c r="MWH434" s="573"/>
      <c r="MWI434" s="573"/>
      <c r="MWJ434" s="573"/>
      <c r="MWK434" s="573"/>
      <c r="MWL434" s="573"/>
      <c r="MWM434" s="573"/>
      <c r="MWN434" s="573"/>
      <c r="MWO434" s="573"/>
      <c r="MWP434" s="573"/>
      <c r="MWQ434" s="573"/>
      <c r="MWR434" s="573"/>
      <c r="MWS434" s="573"/>
      <c r="MWT434" s="573"/>
      <c r="MWU434" s="573"/>
      <c r="MWV434" s="573"/>
      <c r="MWW434" s="573"/>
      <c r="MWX434" s="573"/>
      <c r="MWY434" s="573"/>
      <c r="MWZ434" s="573"/>
      <c r="MXA434" s="573"/>
      <c r="MXB434" s="573"/>
      <c r="MXC434" s="573"/>
      <c r="MXD434" s="573"/>
      <c r="MXE434" s="573"/>
      <c r="MXF434" s="573"/>
      <c r="MXG434" s="573"/>
      <c r="MXH434" s="573"/>
      <c r="MXI434" s="573"/>
      <c r="MXJ434" s="573"/>
      <c r="MXK434" s="573"/>
      <c r="MXL434" s="573"/>
      <c r="MXM434" s="573"/>
      <c r="MXN434" s="573"/>
      <c r="MXO434" s="573"/>
      <c r="MXP434" s="573"/>
      <c r="MXQ434" s="573"/>
      <c r="MXR434" s="573"/>
      <c r="MXS434" s="573"/>
      <c r="MXT434" s="573"/>
      <c r="MXU434" s="573"/>
      <c r="MXV434" s="573"/>
      <c r="MXW434" s="573"/>
      <c r="MXX434" s="573"/>
      <c r="MXY434" s="573"/>
      <c r="MXZ434" s="573"/>
      <c r="MYA434" s="573"/>
      <c r="MYB434" s="573"/>
      <c r="MYC434" s="573"/>
      <c r="MYD434" s="573"/>
      <c r="MYE434" s="573"/>
      <c r="MYF434" s="573"/>
      <c r="MYG434" s="573"/>
      <c r="MYH434" s="573"/>
      <c r="MYI434" s="573"/>
      <c r="MYJ434" s="573"/>
      <c r="MYK434" s="573"/>
      <c r="MYL434" s="573"/>
      <c r="MYM434" s="573"/>
      <c r="MYN434" s="573"/>
      <c r="MYO434" s="573"/>
      <c r="MYP434" s="573"/>
      <c r="MYQ434" s="573"/>
      <c r="MYR434" s="573"/>
      <c r="MYS434" s="573"/>
      <c r="MYT434" s="573"/>
      <c r="MYU434" s="573"/>
      <c r="MYV434" s="573"/>
      <c r="MYW434" s="573"/>
      <c r="MYX434" s="573"/>
      <c r="MYY434" s="573"/>
      <c r="MYZ434" s="573"/>
      <c r="MZA434" s="573"/>
      <c r="MZB434" s="573"/>
      <c r="MZC434" s="573"/>
      <c r="MZD434" s="573"/>
      <c r="MZE434" s="573"/>
      <c r="MZF434" s="573"/>
      <c r="MZG434" s="573"/>
      <c r="MZH434" s="573"/>
      <c r="MZI434" s="573"/>
      <c r="MZJ434" s="573"/>
      <c r="MZK434" s="573"/>
      <c r="MZL434" s="573"/>
      <c r="MZM434" s="573"/>
      <c r="MZN434" s="573"/>
      <c r="MZO434" s="573"/>
      <c r="MZP434" s="573"/>
      <c r="MZQ434" s="573"/>
      <c r="MZR434" s="573"/>
      <c r="MZS434" s="573"/>
      <c r="MZT434" s="573"/>
      <c r="MZU434" s="573"/>
      <c r="MZV434" s="573"/>
      <c r="MZW434" s="573"/>
      <c r="MZX434" s="573"/>
      <c r="MZY434" s="573"/>
      <c r="MZZ434" s="573"/>
      <c r="NAA434" s="573"/>
      <c r="NAB434" s="573"/>
      <c r="NAC434" s="573"/>
      <c r="NAD434" s="573"/>
      <c r="NAE434" s="573"/>
      <c r="NAF434" s="573"/>
      <c r="NAG434" s="573"/>
      <c r="NAH434" s="573"/>
      <c r="NAI434" s="573"/>
      <c r="NAJ434" s="573"/>
      <c r="NAK434" s="573"/>
      <c r="NAL434" s="573"/>
      <c r="NAM434" s="573"/>
      <c r="NAN434" s="573"/>
      <c r="NAO434" s="573"/>
      <c r="NAP434" s="573"/>
      <c r="NAQ434" s="573"/>
      <c r="NAR434" s="573"/>
      <c r="NAS434" s="573"/>
      <c r="NAT434" s="573"/>
      <c r="NAU434" s="573"/>
      <c r="NAV434" s="573"/>
      <c r="NAW434" s="573"/>
      <c r="NAX434" s="573"/>
      <c r="NAY434" s="573"/>
      <c r="NAZ434" s="573"/>
      <c r="NBA434" s="573"/>
      <c r="NBB434" s="573"/>
      <c r="NBC434" s="573"/>
      <c r="NBD434" s="573"/>
      <c r="NBE434" s="573"/>
      <c r="NBF434" s="573"/>
      <c r="NBG434" s="573"/>
      <c r="NBH434" s="573"/>
      <c r="NBI434" s="573"/>
      <c r="NBJ434" s="573"/>
      <c r="NBK434" s="573"/>
      <c r="NBL434" s="573"/>
      <c r="NBM434" s="573"/>
      <c r="NBN434" s="573"/>
      <c r="NBO434" s="573"/>
      <c r="NBP434" s="573"/>
      <c r="NBQ434" s="573"/>
      <c r="NBR434" s="573"/>
      <c r="NBS434" s="573"/>
      <c r="NBT434" s="573"/>
      <c r="NBU434" s="573"/>
      <c r="NBV434" s="573"/>
      <c r="NBW434" s="573"/>
      <c r="NBX434" s="573"/>
      <c r="NBY434" s="573"/>
      <c r="NBZ434" s="573"/>
      <c r="NCA434" s="573"/>
      <c r="NCB434" s="573"/>
      <c r="NCC434" s="573"/>
      <c r="NCD434" s="573"/>
      <c r="NCE434" s="573"/>
      <c r="NCF434" s="573"/>
      <c r="NCG434" s="573"/>
      <c r="NCH434" s="573"/>
      <c r="NCI434" s="573"/>
      <c r="NCJ434" s="573"/>
      <c r="NCK434" s="573"/>
      <c r="NCL434" s="573"/>
      <c r="NCM434" s="573"/>
      <c r="NCN434" s="573"/>
      <c r="NCO434" s="573"/>
      <c r="NCP434" s="573"/>
      <c r="NCQ434" s="573"/>
      <c r="NCR434" s="573"/>
      <c r="NCS434" s="573"/>
      <c r="NCT434" s="573"/>
      <c r="NCU434" s="573"/>
      <c r="NCV434" s="573"/>
      <c r="NCW434" s="573"/>
      <c r="NCX434" s="573"/>
      <c r="NCY434" s="573"/>
      <c r="NCZ434" s="573"/>
      <c r="NDA434" s="573"/>
      <c r="NDB434" s="573"/>
      <c r="NDC434" s="573"/>
      <c r="NDD434" s="573"/>
      <c r="NDE434" s="573"/>
      <c r="NDF434" s="573"/>
      <c r="NDG434" s="573"/>
      <c r="NDH434" s="573"/>
      <c r="NDI434" s="573"/>
      <c r="NDJ434" s="573"/>
      <c r="NDK434" s="573"/>
      <c r="NDL434" s="573"/>
      <c r="NDM434" s="573"/>
      <c r="NDN434" s="573"/>
      <c r="NDO434" s="573"/>
      <c r="NDP434" s="573"/>
      <c r="NDQ434" s="573"/>
      <c r="NDR434" s="573"/>
      <c r="NDS434" s="573"/>
      <c r="NDT434" s="573"/>
      <c r="NDU434" s="573"/>
      <c r="NDV434" s="573"/>
      <c r="NDW434" s="573"/>
      <c r="NDX434" s="573"/>
      <c r="NDY434" s="573"/>
      <c r="NDZ434" s="573"/>
      <c r="NEA434" s="573"/>
      <c r="NEB434" s="573"/>
      <c r="NEC434" s="573"/>
      <c r="NED434" s="573"/>
      <c r="NEE434" s="573"/>
      <c r="NEF434" s="573"/>
      <c r="NEG434" s="573"/>
      <c r="NEH434" s="573"/>
      <c r="NEI434" s="573"/>
      <c r="NEJ434" s="573"/>
      <c r="NEK434" s="573"/>
      <c r="NEL434" s="573"/>
      <c r="NEM434" s="573"/>
      <c r="NEN434" s="573"/>
      <c r="NEO434" s="573"/>
      <c r="NEP434" s="573"/>
      <c r="NEQ434" s="573"/>
      <c r="NER434" s="573"/>
      <c r="NES434" s="573"/>
      <c r="NET434" s="573"/>
      <c r="NEU434" s="573"/>
      <c r="NEV434" s="573"/>
      <c r="NEW434" s="573"/>
      <c r="NEX434" s="573"/>
      <c r="NEY434" s="573"/>
      <c r="NEZ434" s="573"/>
      <c r="NFA434" s="573"/>
      <c r="NFB434" s="573"/>
      <c r="NFC434" s="573"/>
      <c r="NFD434" s="573"/>
      <c r="NFE434" s="573"/>
      <c r="NFF434" s="573"/>
      <c r="NFG434" s="573"/>
      <c r="NFH434" s="573"/>
      <c r="NFI434" s="573"/>
      <c r="NFJ434" s="573"/>
      <c r="NFK434" s="573"/>
      <c r="NFL434" s="573"/>
      <c r="NFM434" s="573"/>
      <c r="NFN434" s="573"/>
      <c r="NFO434" s="573"/>
      <c r="NFP434" s="573"/>
      <c r="NFQ434" s="573"/>
      <c r="NFR434" s="573"/>
      <c r="NFS434" s="573"/>
      <c r="NFT434" s="573"/>
      <c r="NFU434" s="573"/>
      <c r="NFV434" s="573"/>
      <c r="NFW434" s="573"/>
      <c r="NFX434" s="573"/>
      <c r="NFY434" s="573"/>
      <c r="NFZ434" s="573"/>
      <c r="NGA434" s="573"/>
      <c r="NGB434" s="573"/>
      <c r="NGC434" s="573"/>
      <c r="NGD434" s="573"/>
      <c r="NGE434" s="573"/>
      <c r="NGF434" s="573"/>
      <c r="NGG434" s="573"/>
      <c r="NGH434" s="573"/>
      <c r="NGI434" s="573"/>
      <c r="NGJ434" s="573"/>
      <c r="NGK434" s="573"/>
      <c r="NGL434" s="573"/>
      <c r="NGM434" s="573"/>
      <c r="NGN434" s="573"/>
      <c r="NGO434" s="573"/>
      <c r="NGP434" s="573"/>
      <c r="NGQ434" s="573"/>
      <c r="NGR434" s="573"/>
      <c r="NGS434" s="573"/>
      <c r="NGT434" s="573"/>
      <c r="NGU434" s="573"/>
      <c r="NGV434" s="573"/>
      <c r="NGW434" s="573"/>
      <c r="NGX434" s="573"/>
      <c r="NGY434" s="573"/>
      <c r="NGZ434" s="573"/>
      <c r="NHA434" s="573"/>
      <c r="NHB434" s="573"/>
      <c r="NHC434" s="573"/>
      <c r="NHD434" s="573"/>
      <c r="NHE434" s="573"/>
      <c r="NHF434" s="573"/>
      <c r="NHG434" s="573"/>
      <c r="NHH434" s="573"/>
      <c r="NHI434" s="573"/>
      <c r="NHJ434" s="573"/>
      <c r="NHK434" s="573"/>
      <c r="NHL434" s="573"/>
      <c r="NHM434" s="573"/>
      <c r="NHN434" s="573"/>
      <c r="NHO434" s="573"/>
      <c r="NHP434" s="573"/>
      <c r="NHQ434" s="573"/>
      <c r="NHR434" s="573"/>
      <c r="NHS434" s="573"/>
      <c r="NHT434" s="573"/>
      <c r="NHU434" s="573"/>
      <c r="NHV434" s="573"/>
      <c r="NHW434" s="573"/>
      <c r="NHX434" s="573"/>
      <c r="NHY434" s="573"/>
      <c r="NHZ434" s="573"/>
      <c r="NIA434" s="573"/>
      <c r="NIB434" s="573"/>
      <c r="NIC434" s="573"/>
      <c r="NID434" s="573"/>
      <c r="NIE434" s="573"/>
      <c r="NIF434" s="573"/>
      <c r="NIG434" s="573"/>
      <c r="NIH434" s="573"/>
      <c r="NII434" s="573"/>
      <c r="NIJ434" s="573"/>
      <c r="NIK434" s="573"/>
      <c r="NIL434" s="573"/>
      <c r="NIM434" s="573"/>
      <c r="NIN434" s="573"/>
      <c r="NIO434" s="573"/>
      <c r="NIP434" s="573"/>
      <c r="NIQ434" s="573"/>
      <c r="NIR434" s="573"/>
      <c r="NIS434" s="573"/>
      <c r="NIT434" s="573"/>
      <c r="NIU434" s="573"/>
      <c r="NIV434" s="573"/>
      <c r="NIW434" s="573"/>
      <c r="NIX434" s="573"/>
      <c r="NIY434" s="573"/>
      <c r="NIZ434" s="573"/>
      <c r="NJA434" s="573"/>
      <c r="NJB434" s="573"/>
      <c r="NJC434" s="573"/>
      <c r="NJD434" s="573"/>
      <c r="NJE434" s="573"/>
      <c r="NJF434" s="573"/>
      <c r="NJG434" s="573"/>
      <c r="NJH434" s="573"/>
      <c r="NJI434" s="573"/>
      <c r="NJJ434" s="573"/>
      <c r="NJK434" s="573"/>
      <c r="NJL434" s="573"/>
      <c r="NJM434" s="573"/>
      <c r="NJN434" s="573"/>
      <c r="NJO434" s="573"/>
      <c r="NJP434" s="573"/>
      <c r="NJQ434" s="573"/>
      <c r="NJR434" s="573"/>
      <c r="NJS434" s="573"/>
      <c r="NJT434" s="573"/>
      <c r="NJU434" s="573"/>
      <c r="NJV434" s="573"/>
      <c r="NJW434" s="573"/>
      <c r="NJX434" s="573"/>
      <c r="NJY434" s="573"/>
      <c r="NJZ434" s="573"/>
      <c r="NKA434" s="573"/>
      <c r="NKB434" s="573"/>
      <c r="NKC434" s="573"/>
      <c r="NKD434" s="573"/>
      <c r="NKE434" s="573"/>
      <c r="NKF434" s="573"/>
      <c r="NKG434" s="573"/>
      <c r="NKH434" s="573"/>
      <c r="NKI434" s="573"/>
      <c r="NKJ434" s="573"/>
      <c r="NKK434" s="573"/>
      <c r="NKL434" s="573"/>
      <c r="NKM434" s="573"/>
      <c r="NKN434" s="573"/>
      <c r="NKO434" s="573"/>
      <c r="NKP434" s="573"/>
      <c r="NKQ434" s="573"/>
      <c r="NKR434" s="573"/>
      <c r="NKS434" s="573"/>
      <c r="NKT434" s="573"/>
      <c r="NKU434" s="573"/>
      <c r="NKV434" s="573"/>
      <c r="NKW434" s="573"/>
      <c r="NKX434" s="573"/>
      <c r="NKY434" s="573"/>
      <c r="NKZ434" s="573"/>
      <c r="NLA434" s="573"/>
      <c r="NLB434" s="573"/>
      <c r="NLC434" s="573"/>
      <c r="NLD434" s="573"/>
      <c r="NLE434" s="573"/>
      <c r="NLF434" s="573"/>
      <c r="NLG434" s="573"/>
      <c r="NLH434" s="573"/>
      <c r="NLI434" s="573"/>
      <c r="NLJ434" s="573"/>
      <c r="NLK434" s="573"/>
      <c r="NLL434" s="573"/>
      <c r="NLM434" s="573"/>
      <c r="NLN434" s="573"/>
      <c r="NLO434" s="573"/>
      <c r="NLP434" s="573"/>
      <c r="NLQ434" s="573"/>
      <c r="NLR434" s="573"/>
      <c r="NLS434" s="573"/>
      <c r="NLT434" s="573"/>
      <c r="NLU434" s="573"/>
      <c r="NLV434" s="573"/>
      <c r="NLW434" s="573"/>
      <c r="NLX434" s="573"/>
      <c r="NLY434" s="573"/>
      <c r="NLZ434" s="573"/>
      <c r="NMA434" s="573"/>
      <c r="NMB434" s="573"/>
      <c r="NMC434" s="573"/>
      <c r="NMD434" s="573"/>
      <c r="NME434" s="573"/>
      <c r="NMF434" s="573"/>
      <c r="NMG434" s="573"/>
      <c r="NMH434" s="573"/>
      <c r="NMI434" s="573"/>
      <c r="NMJ434" s="573"/>
      <c r="NMK434" s="573"/>
      <c r="NML434" s="573"/>
      <c r="NMM434" s="573"/>
      <c r="NMN434" s="573"/>
      <c r="NMO434" s="573"/>
      <c r="NMP434" s="573"/>
      <c r="NMQ434" s="573"/>
      <c r="NMR434" s="573"/>
      <c r="NMS434" s="573"/>
      <c r="NMT434" s="573"/>
      <c r="NMU434" s="573"/>
      <c r="NMV434" s="573"/>
      <c r="NMW434" s="573"/>
      <c r="NMX434" s="573"/>
      <c r="NMY434" s="573"/>
      <c r="NMZ434" s="573"/>
      <c r="NNA434" s="573"/>
      <c r="NNB434" s="573"/>
      <c r="NNC434" s="573"/>
      <c r="NND434" s="573"/>
      <c r="NNE434" s="573"/>
      <c r="NNF434" s="573"/>
      <c r="NNG434" s="573"/>
      <c r="NNH434" s="573"/>
      <c r="NNI434" s="573"/>
      <c r="NNJ434" s="573"/>
      <c r="NNK434" s="573"/>
      <c r="NNL434" s="573"/>
      <c r="NNM434" s="573"/>
      <c r="NNN434" s="573"/>
      <c r="NNO434" s="573"/>
      <c r="NNP434" s="573"/>
      <c r="NNQ434" s="573"/>
      <c r="NNR434" s="573"/>
      <c r="NNS434" s="573"/>
      <c r="NNT434" s="573"/>
      <c r="NNU434" s="573"/>
      <c r="NNV434" s="573"/>
      <c r="NNW434" s="573"/>
      <c r="NNX434" s="573"/>
      <c r="NNY434" s="573"/>
      <c r="NNZ434" s="573"/>
      <c r="NOA434" s="573"/>
      <c r="NOB434" s="573"/>
      <c r="NOC434" s="573"/>
      <c r="NOD434" s="573"/>
      <c r="NOE434" s="573"/>
      <c r="NOF434" s="573"/>
      <c r="NOG434" s="573"/>
      <c r="NOH434" s="573"/>
      <c r="NOI434" s="573"/>
      <c r="NOJ434" s="573"/>
      <c r="NOK434" s="573"/>
      <c r="NOL434" s="573"/>
      <c r="NOM434" s="573"/>
      <c r="NON434" s="573"/>
      <c r="NOO434" s="573"/>
      <c r="NOP434" s="573"/>
      <c r="NOQ434" s="573"/>
      <c r="NOR434" s="573"/>
      <c r="NOS434" s="573"/>
      <c r="NOT434" s="573"/>
      <c r="NOU434" s="573"/>
      <c r="NOV434" s="573"/>
      <c r="NOW434" s="573"/>
      <c r="NOX434" s="573"/>
      <c r="NOY434" s="573"/>
      <c r="NOZ434" s="573"/>
      <c r="NPA434" s="573"/>
      <c r="NPB434" s="573"/>
      <c r="NPC434" s="573"/>
      <c r="NPD434" s="573"/>
      <c r="NPE434" s="573"/>
      <c r="NPF434" s="573"/>
      <c r="NPG434" s="573"/>
      <c r="NPH434" s="573"/>
      <c r="NPI434" s="573"/>
      <c r="NPJ434" s="573"/>
      <c r="NPK434" s="573"/>
      <c r="NPL434" s="573"/>
      <c r="NPM434" s="573"/>
      <c r="NPN434" s="573"/>
      <c r="NPO434" s="573"/>
      <c r="NPP434" s="573"/>
      <c r="NPQ434" s="573"/>
      <c r="NPR434" s="573"/>
      <c r="NPS434" s="573"/>
      <c r="NPT434" s="573"/>
      <c r="NPU434" s="573"/>
      <c r="NPV434" s="573"/>
      <c r="NPW434" s="573"/>
      <c r="NPX434" s="573"/>
      <c r="NPY434" s="573"/>
      <c r="NPZ434" s="573"/>
      <c r="NQA434" s="573"/>
      <c r="NQB434" s="573"/>
      <c r="NQC434" s="573"/>
      <c r="NQD434" s="573"/>
      <c r="NQE434" s="573"/>
      <c r="NQF434" s="573"/>
      <c r="NQG434" s="573"/>
      <c r="NQH434" s="573"/>
      <c r="NQI434" s="573"/>
      <c r="NQJ434" s="573"/>
      <c r="NQK434" s="573"/>
      <c r="NQL434" s="573"/>
      <c r="NQM434" s="573"/>
      <c r="NQN434" s="573"/>
      <c r="NQO434" s="573"/>
      <c r="NQP434" s="573"/>
      <c r="NQQ434" s="573"/>
      <c r="NQR434" s="573"/>
      <c r="NQS434" s="573"/>
      <c r="NQT434" s="573"/>
      <c r="NQU434" s="573"/>
      <c r="NQV434" s="573"/>
      <c r="NQW434" s="573"/>
      <c r="NQX434" s="573"/>
      <c r="NQY434" s="573"/>
      <c r="NQZ434" s="573"/>
      <c r="NRA434" s="573"/>
      <c r="NRB434" s="573"/>
      <c r="NRC434" s="573"/>
      <c r="NRD434" s="573"/>
      <c r="NRE434" s="573"/>
      <c r="NRF434" s="573"/>
      <c r="NRG434" s="573"/>
      <c r="NRH434" s="573"/>
      <c r="NRI434" s="573"/>
      <c r="NRJ434" s="573"/>
      <c r="NRK434" s="573"/>
      <c r="NRL434" s="573"/>
      <c r="NRM434" s="573"/>
      <c r="NRN434" s="573"/>
      <c r="NRO434" s="573"/>
      <c r="NRP434" s="573"/>
      <c r="NRQ434" s="573"/>
      <c r="NRR434" s="573"/>
      <c r="NRS434" s="573"/>
      <c r="NRT434" s="573"/>
      <c r="NRU434" s="573"/>
      <c r="NRV434" s="573"/>
      <c r="NRW434" s="573"/>
      <c r="NRX434" s="573"/>
      <c r="NRY434" s="573"/>
      <c r="NRZ434" s="573"/>
      <c r="NSA434" s="573"/>
      <c r="NSB434" s="573"/>
      <c r="NSC434" s="573"/>
      <c r="NSD434" s="573"/>
      <c r="NSE434" s="573"/>
      <c r="NSF434" s="573"/>
      <c r="NSG434" s="573"/>
      <c r="NSH434" s="573"/>
      <c r="NSI434" s="573"/>
      <c r="NSJ434" s="573"/>
      <c r="NSK434" s="573"/>
      <c r="NSL434" s="573"/>
      <c r="NSM434" s="573"/>
      <c r="NSN434" s="573"/>
      <c r="NSO434" s="573"/>
      <c r="NSP434" s="573"/>
      <c r="NSQ434" s="573"/>
      <c r="NSR434" s="573"/>
      <c r="NSS434" s="573"/>
      <c r="NST434" s="573"/>
      <c r="NSU434" s="573"/>
      <c r="NSV434" s="573"/>
      <c r="NSW434" s="573"/>
      <c r="NSX434" s="573"/>
      <c r="NSY434" s="573"/>
      <c r="NSZ434" s="573"/>
      <c r="NTA434" s="573"/>
      <c r="NTB434" s="573"/>
      <c r="NTC434" s="573"/>
      <c r="NTD434" s="573"/>
      <c r="NTE434" s="573"/>
      <c r="NTF434" s="573"/>
      <c r="NTG434" s="573"/>
      <c r="NTH434" s="573"/>
      <c r="NTI434" s="573"/>
      <c r="NTJ434" s="573"/>
      <c r="NTK434" s="573"/>
      <c r="NTL434" s="573"/>
      <c r="NTM434" s="573"/>
      <c r="NTN434" s="573"/>
      <c r="NTO434" s="573"/>
      <c r="NTP434" s="573"/>
      <c r="NTQ434" s="573"/>
      <c r="NTR434" s="573"/>
      <c r="NTS434" s="573"/>
      <c r="NTT434" s="573"/>
      <c r="NTU434" s="573"/>
      <c r="NTV434" s="573"/>
      <c r="NTW434" s="573"/>
      <c r="NTX434" s="573"/>
      <c r="NTY434" s="573"/>
      <c r="NTZ434" s="573"/>
      <c r="NUA434" s="573"/>
      <c r="NUB434" s="573"/>
      <c r="NUC434" s="573"/>
      <c r="NUD434" s="573"/>
      <c r="NUE434" s="573"/>
      <c r="NUF434" s="573"/>
      <c r="NUG434" s="573"/>
      <c r="NUH434" s="573"/>
      <c r="NUI434" s="573"/>
      <c r="NUJ434" s="573"/>
      <c r="NUK434" s="573"/>
      <c r="NUL434" s="573"/>
      <c r="NUM434" s="573"/>
      <c r="NUN434" s="573"/>
      <c r="NUO434" s="573"/>
      <c r="NUP434" s="573"/>
      <c r="NUQ434" s="573"/>
      <c r="NUR434" s="573"/>
      <c r="NUS434" s="573"/>
      <c r="NUT434" s="573"/>
      <c r="NUU434" s="573"/>
      <c r="NUV434" s="573"/>
      <c r="NUW434" s="573"/>
      <c r="NUX434" s="573"/>
      <c r="NUY434" s="573"/>
      <c r="NUZ434" s="573"/>
      <c r="NVA434" s="573"/>
      <c r="NVB434" s="573"/>
      <c r="NVC434" s="573"/>
      <c r="NVD434" s="573"/>
      <c r="NVE434" s="573"/>
      <c r="NVF434" s="573"/>
      <c r="NVG434" s="573"/>
      <c r="NVH434" s="573"/>
      <c r="NVI434" s="573"/>
      <c r="NVJ434" s="573"/>
      <c r="NVK434" s="573"/>
      <c r="NVL434" s="573"/>
      <c r="NVM434" s="573"/>
      <c r="NVN434" s="573"/>
      <c r="NVO434" s="573"/>
      <c r="NVP434" s="573"/>
      <c r="NVQ434" s="573"/>
      <c r="NVR434" s="573"/>
      <c r="NVS434" s="573"/>
      <c r="NVT434" s="573"/>
      <c r="NVU434" s="573"/>
      <c r="NVV434" s="573"/>
      <c r="NVW434" s="573"/>
      <c r="NVX434" s="573"/>
      <c r="NVY434" s="573"/>
      <c r="NVZ434" s="573"/>
      <c r="NWA434" s="573"/>
      <c r="NWB434" s="573"/>
      <c r="NWC434" s="573"/>
      <c r="NWD434" s="573"/>
      <c r="NWE434" s="573"/>
      <c r="NWF434" s="573"/>
      <c r="NWG434" s="573"/>
      <c r="NWH434" s="573"/>
      <c r="NWI434" s="573"/>
      <c r="NWJ434" s="573"/>
      <c r="NWK434" s="573"/>
      <c r="NWL434" s="573"/>
      <c r="NWM434" s="573"/>
      <c r="NWN434" s="573"/>
      <c r="NWO434" s="573"/>
      <c r="NWP434" s="573"/>
      <c r="NWQ434" s="573"/>
      <c r="NWR434" s="573"/>
      <c r="NWS434" s="573"/>
      <c r="NWT434" s="573"/>
      <c r="NWU434" s="573"/>
      <c r="NWV434" s="573"/>
      <c r="NWW434" s="573"/>
      <c r="NWX434" s="573"/>
      <c r="NWY434" s="573"/>
      <c r="NWZ434" s="573"/>
      <c r="NXA434" s="573"/>
      <c r="NXB434" s="573"/>
      <c r="NXC434" s="573"/>
      <c r="NXD434" s="573"/>
      <c r="NXE434" s="573"/>
      <c r="NXF434" s="573"/>
      <c r="NXG434" s="573"/>
      <c r="NXH434" s="573"/>
      <c r="NXI434" s="573"/>
      <c r="NXJ434" s="573"/>
      <c r="NXK434" s="573"/>
      <c r="NXL434" s="573"/>
      <c r="NXM434" s="573"/>
      <c r="NXN434" s="573"/>
      <c r="NXO434" s="573"/>
      <c r="NXP434" s="573"/>
      <c r="NXQ434" s="573"/>
      <c r="NXR434" s="573"/>
      <c r="NXS434" s="573"/>
      <c r="NXT434" s="573"/>
      <c r="NXU434" s="573"/>
      <c r="NXV434" s="573"/>
      <c r="NXW434" s="573"/>
      <c r="NXX434" s="573"/>
      <c r="NXY434" s="573"/>
      <c r="NXZ434" s="573"/>
      <c r="NYA434" s="573"/>
      <c r="NYB434" s="573"/>
      <c r="NYC434" s="573"/>
      <c r="NYD434" s="573"/>
      <c r="NYE434" s="573"/>
      <c r="NYF434" s="573"/>
      <c r="NYG434" s="573"/>
      <c r="NYH434" s="573"/>
      <c r="NYI434" s="573"/>
      <c r="NYJ434" s="573"/>
      <c r="NYK434" s="573"/>
      <c r="NYL434" s="573"/>
      <c r="NYM434" s="573"/>
      <c r="NYN434" s="573"/>
      <c r="NYO434" s="573"/>
      <c r="NYP434" s="573"/>
      <c r="NYQ434" s="573"/>
      <c r="NYR434" s="573"/>
      <c r="NYS434" s="573"/>
      <c r="NYT434" s="573"/>
      <c r="NYU434" s="573"/>
      <c r="NYV434" s="573"/>
      <c r="NYW434" s="573"/>
      <c r="NYX434" s="573"/>
      <c r="NYY434" s="573"/>
      <c r="NYZ434" s="573"/>
      <c r="NZA434" s="573"/>
      <c r="NZB434" s="573"/>
      <c r="NZC434" s="573"/>
      <c r="NZD434" s="573"/>
      <c r="NZE434" s="573"/>
      <c r="NZF434" s="573"/>
      <c r="NZG434" s="573"/>
      <c r="NZH434" s="573"/>
      <c r="NZI434" s="573"/>
      <c r="NZJ434" s="573"/>
      <c r="NZK434" s="573"/>
      <c r="NZL434" s="573"/>
      <c r="NZM434" s="573"/>
      <c r="NZN434" s="573"/>
      <c r="NZO434" s="573"/>
      <c r="NZP434" s="573"/>
      <c r="NZQ434" s="573"/>
      <c r="NZR434" s="573"/>
      <c r="NZS434" s="573"/>
      <c r="NZT434" s="573"/>
      <c r="NZU434" s="573"/>
      <c r="NZV434" s="573"/>
      <c r="NZW434" s="573"/>
      <c r="NZX434" s="573"/>
      <c r="NZY434" s="573"/>
      <c r="NZZ434" s="573"/>
      <c r="OAA434" s="573"/>
      <c r="OAB434" s="573"/>
      <c r="OAC434" s="573"/>
      <c r="OAD434" s="573"/>
      <c r="OAE434" s="573"/>
      <c r="OAF434" s="573"/>
      <c r="OAG434" s="573"/>
      <c r="OAH434" s="573"/>
      <c r="OAI434" s="573"/>
      <c r="OAJ434" s="573"/>
      <c r="OAK434" s="573"/>
      <c r="OAL434" s="573"/>
      <c r="OAM434" s="573"/>
      <c r="OAN434" s="573"/>
      <c r="OAO434" s="573"/>
      <c r="OAP434" s="573"/>
      <c r="OAQ434" s="573"/>
      <c r="OAR434" s="573"/>
      <c r="OAS434" s="573"/>
      <c r="OAT434" s="573"/>
      <c r="OAU434" s="573"/>
      <c r="OAV434" s="573"/>
      <c r="OAW434" s="573"/>
      <c r="OAX434" s="573"/>
      <c r="OAY434" s="573"/>
      <c r="OAZ434" s="573"/>
      <c r="OBA434" s="573"/>
      <c r="OBB434" s="573"/>
      <c r="OBC434" s="573"/>
      <c r="OBD434" s="573"/>
      <c r="OBE434" s="573"/>
      <c r="OBF434" s="573"/>
      <c r="OBG434" s="573"/>
      <c r="OBH434" s="573"/>
      <c r="OBI434" s="573"/>
      <c r="OBJ434" s="573"/>
      <c r="OBK434" s="573"/>
      <c r="OBL434" s="573"/>
      <c r="OBM434" s="573"/>
      <c r="OBN434" s="573"/>
      <c r="OBO434" s="573"/>
      <c r="OBP434" s="573"/>
      <c r="OBQ434" s="573"/>
      <c r="OBR434" s="573"/>
      <c r="OBS434" s="573"/>
      <c r="OBT434" s="573"/>
      <c r="OBU434" s="573"/>
      <c r="OBV434" s="573"/>
      <c r="OBW434" s="573"/>
      <c r="OBX434" s="573"/>
      <c r="OBY434" s="573"/>
      <c r="OBZ434" s="573"/>
      <c r="OCA434" s="573"/>
      <c r="OCB434" s="573"/>
      <c r="OCC434" s="573"/>
      <c r="OCD434" s="573"/>
      <c r="OCE434" s="573"/>
      <c r="OCF434" s="573"/>
      <c r="OCG434" s="573"/>
      <c r="OCH434" s="573"/>
      <c r="OCI434" s="573"/>
      <c r="OCJ434" s="573"/>
      <c r="OCK434" s="573"/>
      <c r="OCL434" s="573"/>
      <c r="OCM434" s="573"/>
      <c r="OCN434" s="573"/>
      <c r="OCO434" s="573"/>
      <c r="OCP434" s="573"/>
      <c r="OCQ434" s="573"/>
      <c r="OCR434" s="573"/>
      <c r="OCS434" s="573"/>
      <c r="OCT434" s="573"/>
      <c r="OCU434" s="573"/>
      <c r="OCV434" s="573"/>
      <c r="OCW434" s="573"/>
      <c r="OCX434" s="573"/>
      <c r="OCY434" s="573"/>
      <c r="OCZ434" s="573"/>
      <c r="ODA434" s="573"/>
      <c r="ODB434" s="573"/>
      <c r="ODC434" s="573"/>
      <c r="ODD434" s="573"/>
      <c r="ODE434" s="573"/>
      <c r="ODF434" s="573"/>
      <c r="ODG434" s="573"/>
      <c r="ODH434" s="573"/>
      <c r="ODI434" s="573"/>
      <c r="ODJ434" s="573"/>
      <c r="ODK434" s="573"/>
      <c r="ODL434" s="573"/>
      <c r="ODM434" s="573"/>
      <c r="ODN434" s="573"/>
      <c r="ODO434" s="573"/>
      <c r="ODP434" s="573"/>
      <c r="ODQ434" s="573"/>
      <c r="ODR434" s="573"/>
      <c r="ODS434" s="573"/>
      <c r="ODT434" s="573"/>
      <c r="ODU434" s="573"/>
      <c r="ODV434" s="573"/>
      <c r="ODW434" s="573"/>
      <c r="ODX434" s="573"/>
      <c r="ODY434" s="573"/>
      <c r="ODZ434" s="573"/>
      <c r="OEA434" s="573"/>
      <c r="OEB434" s="573"/>
      <c r="OEC434" s="573"/>
      <c r="OED434" s="573"/>
      <c r="OEE434" s="573"/>
      <c r="OEF434" s="573"/>
      <c r="OEG434" s="573"/>
      <c r="OEH434" s="573"/>
      <c r="OEI434" s="573"/>
      <c r="OEJ434" s="573"/>
      <c r="OEK434" s="573"/>
      <c r="OEL434" s="573"/>
      <c r="OEM434" s="573"/>
      <c r="OEN434" s="573"/>
      <c r="OEO434" s="573"/>
      <c r="OEP434" s="573"/>
      <c r="OEQ434" s="573"/>
      <c r="OER434" s="573"/>
      <c r="OES434" s="573"/>
      <c r="OET434" s="573"/>
      <c r="OEU434" s="573"/>
      <c r="OEV434" s="573"/>
      <c r="OEW434" s="573"/>
      <c r="OEX434" s="573"/>
      <c r="OEY434" s="573"/>
      <c r="OEZ434" s="573"/>
      <c r="OFA434" s="573"/>
      <c r="OFB434" s="573"/>
      <c r="OFC434" s="573"/>
      <c r="OFD434" s="573"/>
      <c r="OFE434" s="573"/>
      <c r="OFF434" s="573"/>
      <c r="OFG434" s="573"/>
      <c r="OFH434" s="573"/>
      <c r="OFI434" s="573"/>
      <c r="OFJ434" s="573"/>
      <c r="OFK434" s="573"/>
      <c r="OFL434" s="573"/>
      <c r="OFM434" s="573"/>
      <c r="OFN434" s="573"/>
      <c r="OFO434" s="573"/>
      <c r="OFP434" s="573"/>
      <c r="OFQ434" s="573"/>
      <c r="OFR434" s="573"/>
      <c r="OFS434" s="573"/>
      <c r="OFT434" s="573"/>
      <c r="OFU434" s="573"/>
      <c r="OFV434" s="573"/>
      <c r="OFW434" s="573"/>
      <c r="OFX434" s="573"/>
      <c r="OFY434" s="573"/>
      <c r="OFZ434" s="573"/>
      <c r="OGA434" s="573"/>
      <c r="OGB434" s="573"/>
      <c r="OGC434" s="573"/>
      <c r="OGD434" s="573"/>
      <c r="OGE434" s="573"/>
      <c r="OGF434" s="573"/>
      <c r="OGG434" s="573"/>
      <c r="OGH434" s="573"/>
      <c r="OGI434" s="573"/>
      <c r="OGJ434" s="573"/>
      <c r="OGK434" s="573"/>
      <c r="OGL434" s="573"/>
      <c r="OGM434" s="573"/>
      <c r="OGN434" s="573"/>
      <c r="OGO434" s="573"/>
      <c r="OGP434" s="573"/>
      <c r="OGQ434" s="573"/>
      <c r="OGR434" s="573"/>
      <c r="OGS434" s="573"/>
      <c r="OGT434" s="573"/>
      <c r="OGU434" s="573"/>
      <c r="OGV434" s="573"/>
      <c r="OGW434" s="573"/>
      <c r="OGX434" s="573"/>
      <c r="OGY434" s="573"/>
      <c r="OGZ434" s="573"/>
      <c r="OHA434" s="573"/>
      <c r="OHB434" s="573"/>
      <c r="OHC434" s="573"/>
      <c r="OHD434" s="573"/>
      <c r="OHE434" s="573"/>
      <c r="OHF434" s="573"/>
      <c r="OHG434" s="573"/>
      <c r="OHH434" s="573"/>
      <c r="OHI434" s="573"/>
      <c r="OHJ434" s="573"/>
      <c r="OHK434" s="573"/>
      <c r="OHL434" s="573"/>
      <c r="OHM434" s="573"/>
      <c r="OHN434" s="573"/>
      <c r="OHO434" s="573"/>
      <c r="OHP434" s="573"/>
      <c r="OHQ434" s="573"/>
      <c r="OHR434" s="573"/>
      <c r="OHS434" s="573"/>
      <c r="OHT434" s="573"/>
      <c r="OHU434" s="573"/>
      <c r="OHV434" s="573"/>
      <c r="OHW434" s="573"/>
      <c r="OHX434" s="573"/>
      <c r="OHY434" s="573"/>
      <c r="OHZ434" s="573"/>
      <c r="OIA434" s="573"/>
      <c r="OIB434" s="573"/>
      <c r="OIC434" s="573"/>
      <c r="OID434" s="573"/>
      <c r="OIE434" s="573"/>
      <c r="OIF434" s="573"/>
      <c r="OIG434" s="573"/>
      <c r="OIH434" s="573"/>
      <c r="OII434" s="573"/>
      <c r="OIJ434" s="573"/>
      <c r="OIK434" s="573"/>
      <c r="OIL434" s="573"/>
      <c r="OIM434" s="573"/>
      <c r="OIN434" s="573"/>
      <c r="OIO434" s="573"/>
      <c r="OIP434" s="573"/>
      <c r="OIQ434" s="573"/>
      <c r="OIR434" s="573"/>
      <c r="OIS434" s="573"/>
      <c r="OIT434" s="573"/>
      <c r="OIU434" s="573"/>
      <c r="OIV434" s="573"/>
      <c r="OIW434" s="573"/>
      <c r="OIX434" s="573"/>
      <c r="OIY434" s="573"/>
      <c r="OIZ434" s="573"/>
      <c r="OJA434" s="573"/>
      <c r="OJB434" s="573"/>
      <c r="OJC434" s="573"/>
      <c r="OJD434" s="573"/>
      <c r="OJE434" s="573"/>
      <c r="OJF434" s="573"/>
      <c r="OJG434" s="573"/>
      <c r="OJH434" s="573"/>
      <c r="OJI434" s="573"/>
      <c r="OJJ434" s="573"/>
      <c r="OJK434" s="573"/>
      <c r="OJL434" s="573"/>
      <c r="OJM434" s="573"/>
      <c r="OJN434" s="573"/>
      <c r="OJO434" s="573"/>
      <c r="OJP434" s="573"/>
      <c r="OJQ434" s="573"/>
      <c r="OJR434" s="573"/>
      <c r="OJS434" s="573"/>
      <c r="OJT434" s="573"/>
      <c r="OJU434" s="573"/>
      <c r="OJV434" s="573"/>
      <c r="OJW434" s="573"/>
      <c r="OJX434" s="573"/>
      <c r="OJY434" s="573"/>
      <c r="OJZ434" s="573"/>
      <c r="OKA434" s="573"/>
      <c r="OKB434" s="573"/>
      <c r="OKC434" s="573"/>
      <c r="OKD434" s="573"/>
      <c r="OKE434" s="573"/>
      <c r="OKF434" s="573"/>
      <c r="OKG434" s="573"/>
      <c r="OKH434" s="573"/>
      <c r="OKI434" s="573"/>
      <c r="OKJ434" s="573"/>
      <c r="OKK434" s="573"/>
      <c r="OKL434" s="573"/>
      <c r="OKM434" s="573"/>
      <c r="OKN434" s="573"/>
      <c r="OKO434" s="573"/>
      <c r="OKP434" s="573"/>
      <c r="OKQ434" s="573"/>
      <c r="OKR434" s="573"/>
      <c r="OKS434" s="573"/>
      <c r="OKT434" s="573"/>
      <c r="OKU434" s="573"/>
      <c r="OKV434" s="573"/>
      <c r="OKW434" s="573"/>
      <c r="OKX434" s="573"/>
      <c r="OKY434" s="573"/>
      <c r="OKZ434" s="573"/>
      <c r="OLA434" s="573"/>
      <c r="OLB434" s="573"/>
      <c r="OLC434" s="573"/>
      <c r="OLD434" s="573"/>
      <c r="OLE434" s="573"/>
      <c r="OLF434" s="573"/>
      <c r="OLG434" s="573"/>
      <c r="OLH434" s="573"/>
      <c r="OLI434" s="573"/>
      <c r="OLJ434" s="573"/>
      <c r="OLK434" s="573"/>
      <c r="OLL434" s="573"/>
      <c r="OLM434" s="573"/>
      <c r="OLN434" s="573"/>
      <c r="OLO434" s="573"/>
      <c r="OLP434" s="573"/>
      <c r="OLQ434" s="573"/>
      <c r="OLR434" s="573"/>
      <c r="OLS434" s="573"/>
      <c r="OLT434" s="573"/>
      <c r="OLU434" s="573"/>
      <c r="OLV434" s="573"/>
      <c r="OLW434" s="573"/>
      <c r="OLX434" s="573"/>
      <c r="OLY434" s="573"/>
      <c r="OLZ434" s="573"/>
      <c r="OMA434" s="573"/>
      <c r="OMB434" s="573"/>
      <c r="OMC434" s="573"/>
      <c r="OMD434" s="573"/>
      <c r="OME434" s="573"/>
      <c r="OMF434" s="573"/>
      <c r="OMG434" s="573"/>
      <c r="OMH434" s="573"/>
      <c r="OMI434" s="573"/>
      <c r="OMJ434" s="573"/>
      <c r="OMK434" s="573"/>
      <c r="OML434" s="573"/>
      <c r="OMM434" s="573"/>
      <c r="OMN434" s="573"/>
      <c r="OMO434" s="573"/>
      <c r="OMP434" s="573"/>
      <c r="OMQ434" s="573"/>
      <c r="OMR434" s="573"/>
      <c r="OMS434" s="573"/>
      <c r="OMT434" s="573"/>
      <c r="OMU434" s="573"/>
      <c r="OMV434" s="573"/>
      <c r="OMW434" s="573"/>
      <c r="OMX434" s="573"/>
      <c r="OMY434" s="573"/>
      <c r="OMZ434" s="573"/>
      <c r="ONA434" s="573"/>
      <c r="ONB434" s="573"/>
      <c r="ONC434" s="573"/>
      <c r="OND434" s="573"/>
      <c r="ONE434" s="573"/>
      <c r="ONF434" s="573"/>
      <c r="ONG434" s="573"/>
      <c r="ONH434" s="573"/>
      <c r="ONI434" s="573"/>
      <c r="ONJ434" s="573"/>
      <c r="ONK434" s="573"/>
      <c r="ONL434" s="573"/>
      <c r="ONM434" s="573"/>
      <c r="ONN434" s="573"/>
      <c r="ONO434" s="573"/>
      <c r="ONP434" s="573"/>
      <c r="ONQ434" s="573"/>
      <c r="ONR434" s="573"/>
      <c r="ONS434" s="573"/>
      <c r="ONT434" s="573"/>
      <c r="ONU434" s="573"/>
      <c r="ONV434" s="573"/>
      <c r="ONW434" s="573"/>
      <c r="ONX434" s="573"/>
      <c r="ONY434" s="573"/>
      <c r="ONZ434" s="573"/>
      <c r="OOA434" s="573"/>
      <c r="OOB434" s="573"/>
      <c r="OOC434" s="573"/>
      <c r="OOD434" s="573"/>
      <c r="OOE434" s="573"/>
      <c r="OOF434" s="573"/>
      <c r="OOG434" s="573"/>
      <c r="OOH434" s="573"/>
      <c r="OOI434" s="573"/>
      <c r="OOJ434" s="573"/>
      <c r="OOK434" s="573"/>
      <c r="OOL434" s="573"/>
      <c r="OOM434" s="573"/>
      <c r="OON434" s="573"/>
      <c r="OOO434" s="573"/>
      <c r="OOP434" s="573"/>
      <c r="OOQ434" s="573"/>
      <c r="OOR434" s="573"/>
      <c r="OOS434" s="573"/>
      <c r="OOT434" s="573"/>
      <c r="OOU434" s="573"/>
      <c r="OOV434" s="573"/>
      <c r="OOW434" s="573"/>
      <c r="OOX434" s="573"/>
      <c r="OOY434" s="573"/>
      <c r="OOZ434" s="573"/>
      <c r="OPA434" s="573"/>
      <c r="OPB434" s="573"/>
      <c r="OPC434" s="573"/>
      <c r="OPD434" s="573"/>
      <c r="OPE434" s="573"/>
      <c r="OPF434" s="573"/>
      <c r="OPG434" s="573"/>
      <c r="OPH434" s="573"/>
      <c r="OPI434" s="573"/>
      <c r="OPJ434" s="573"/>
      <c r="OPK434" s="573"/>
      <c r="OPL434" s="573"/>
      <c r="OPM434" s="573"/>
      <c r="OPN434" s="573"/>
      <c r="OPO434" s="573"/>
      <c r="OPP434" s="573"/>
      <c r="OPQ434" s="573"/>
      <c r="OPR434" s="573"/>
      <c r="OPS434" s="573"/>
      <c r="OPT434" s="573"/>
      <c r="OPU434" s="573"/>
      <c r="OPV434" s="573"/>
      <c r="OPW434" s="573"/>
      <c r="OPX434" s="573"/>
      <c r="OPY434" s="573"/>
      <c r="OPZ434" s="573"/>
      <c r="OQA434" s="573"/>
      <c r="OQB434" s="573"/>
      <c r="OQC434" s="573"/>
      <c r="OQD434" s="573"/>
      <c r="OQE434" s="573"/>
      <c r="OQF434" s="573"/>
      <c r="OQG434" s="573"/>
      <c r="OQH434" s="573"/>
      <c r="OQI434" s="573"/>
      <c r="OQJ434" s="573"/>
      <c r="OQK434" s="573"/>
      <c r="OQL434" s="573"/>
      <c r="OQM434" s="573"/>
      <c r="OQN434" s="573"/>
      <c r="OQO434" s="573"/>
      <c r="OQP434" s="573"/>
      <c r="OQQ434" s="573"/>
      <c r="OQR434" s="573"/>
      <c r="OQS434" s="573"/>
      <c r="OQT434" s="573"/>
      <c r="OQU434" s="573"/>
      <c r="OQV434" s="573"/>
      <c r="OQW434" s="573"/>
      <c r="OQX434" s="573"/>
      <c r="OQY434" s="573"/>
      <c r="OQZ434" s="573"/>
      <c r="ORA434" s="573"/>
      <c r="ORB434" s="573"/>
      <c r="ORC434" s="573"/>
      <c r="ORD434" s="573"/>
      <c r="ORE434" s="573"/>
      <c r="ORF434" s="573"/>
      <c r="ORG434" s="573"/>
      <c r="ORH434" s="573"/>
      <c r="ORI434" s="573"/>
      <c r="ORJ434" s="573"/>
      <c r="ORK434" s="573"/>
      <c r="ORL434" s="573"/>
      <c r="ORM434" s="573"/>
      <c r="ORN434" s="573"/>
      <c r="ORO434" s="573"/>
      <c r="ORP434" s="573"/>
      <c r="ORQ434" s="573"/>
      <c r="ORR434" s="573"/>
      <c r="ORS434" s="573"/>
      <c r="ORT434" s="573"/>
      <c r="ORU434" s="573"/>
      <c r="ORV434" s="573"/>
      <c r="ORW434" s="573"/>
      <c r="ORX434" s="573"/>
      <c r="ORY434" s="573"/>
      <c r="ORZ434" s="573"/>
      <c r="OSA434" s="573"/>
      <c r="OSB434" s="573"/>
      <c r="OSC434" s="573"/>
      <c r="OSD434" s="573"/>
      <c r="OSE434" s="573"/>
      <c r="OSF434" s="573"/>
      <c r="OSG434" s="573"/>
      <c r="OSH434" s="573"/>
      <c r="OSI434" s="573"/>
      <c r="OSJ434" s="573"/>
      <c r="OSK434" s="573"/>
      <c r="OSL434" s="573"/>
      <c r="OSM434" s="573"/>
      <c r="OSN434" s="573"/>
      <c r="OSO434" s="573"/>
      <c r="OSP434" s="573"/>
      <c r="OSQ434" s="573"/>
      <c r="OSR434" s="573"/>
      <c r="OSS434" s="573"/>
      <c r="OST434" s="573"/>
      <c r="OSU434" s="573"/>
      <c r="OSV434" s="573"/>
      <c r="OSW434" s="573"/>
      <c r="OSX434" s="573"/>
      <c r="OSY434" s="573"/>
      <c r="OSZ434" s="573"/>
      <c r="OTA434" s="573"/>
      <c r="OTB434" s="573"/>
      <c r="OTC434" s="573"/>
      <c r="OTD434" s="573"/>
      <c r="OTE434" s="573"/>
      <c r="OTF434" s="573"/>
      <c r="OTG434" s="573"/>
      <c r="OTH434" s="573"/>
      <c r="OTI434" s="573"/>
      <c r="OTJ434" s="573"/>
      <c r="OTK434" s="573"/>
      <c r="OTL434" s="573"/>
      <c r="OTM434" s="573"/>
      <c r="OTN434" s="573"/>
      <c r="OTO434" s="573"/>
      <c r="OTP434" s="573"/>
      <c r="OTQ434" s="573"/>
      <c r="OTR434" s="573"/>
      <c r="OTS434" s="573"/>
      <c r="OTT434" s="573"/>
      <c r="OTU434" s="573"/>
      <c r="OTV434" s="573"/>
      <c r="OTW434" s="573"/>
      <c r="OTX434" s="573"/>
      <c r="OTY434" s="573"/>
      <c r="OTZ434" s="573"/>
      <c r="OUA434" s="573"/>
      <c r="OUB434" s="573"/>
      <c r="OUC434" s="573"/>
      <c r="OUD434" s="573"/>
      <c r="OUE434" s="573"/>
      <c r="OUF434" s="573"/>
      <c r="OUG434" s="573"/>
      <c r="OUH434" s="573"/>
      <c r="OUI434" s="573"/>
      <c r="OUJ434" s="573"/>
      <c r="OUK434" s="573"/>
      <c r="OUL434" s="573"/>
      <c r="OUM434" s="573"/>
      <c r="OUN434" s="573"/>
      <c r="OUO434" s="573"/>
      <c r="OUP434" s="573"/>
      <c r="OUQ434" s="573"/>
      <c r="OUR434" s="573"/>
      <c r="OUS434" s="573"/>
      <c r="OUT434" s="573"/>
      <c r="OUU434" s="573"/>
      <c r="OUV434" s="573"/>
      <c r="OUW434" s="573"/>
      <c r="OUX434" s="573"/>
      <c r="OUY434" s="573"/>
      <c r="OUZ434" s="573"/>
      <c r="OVA434" s="573"/>
      <c r="OVB434" s="573"/>
      <c r="OVC434" s="573"/>
      <c r="OVD434" s="573"/>
      <c r="OVE434" s="573"/>
      <c r="OVF434" s="573"/>
      <c r="OVG434" s="573"/>
      <c r="OVH434" s="573"/>
      <c r="OVI434" s="573"/>
      <c r="OVJ434" s="573"/>
      <c r="OVK434" s="573"/>
      <c r="OVL434" s="573"/>
      <c r="OVM434" s="573"/>
      <c r="OVN434" s="573"/>
      <c r="OVO434" s="573"/>
      <c r="OVP434" s="573"/>
      <c r="OVQ434" s="573"/>
      <c r="OVR434" s="573"/>
      <c r="OVS434" s="573"/>
      <c r="OVT434" s="573"/>
      <c r="OVU434" s="573"/>
      <c r="OVV434" s="573"/>
      <c r="OVW434" s="573"/>
      <c r="OVX434" s="573"/>
      <c r="OVY434" s="573"/>
      <c r="OVZ434" s="573"/>
      <c r="OWA434" s="573"/>
      <c r="OWB434" s="573"/>
      <c r="OWC434" s="573"/>
      <c r="OWD434" s="573"/>
      <c r="OWE434" s="573"/>
      <c r="OWF434" s="573"/>
      <c r="OWG434" s="573"/>
      <c r="OWH434" s="573"/>
      <c r="OWI434" s="573"/>
      <c r="OWJ434" s="573"/>
      <c r="OWK434" s="573"/>
      <c r="OWL434" s="573"/>
      <c r="OWM434" s="573"/>
      <c r="OWN434" s="573"/>
      <c r="OWO434" s="573"/>
      <c r="OWP434" s="573"/>
      <c r="OWQ434" s="573"/>
      <c r="OWR434" s="573"/>
      <c r="OWS434" s="573"/>
      <c r="OWT434" s="573"/>
      <c r="OWU434" s="573"/>
      <c r="OWV434" s="573"/>
      <c r="OWW434" s="573"/>
      <c r="OWX434" s="573"/>
      <c r="OWY434" s="573"/>
      <c r="OWZ434" s="573"/>
      <c r="OXA434" s="573"/>
      <c r="OXB434" s="573"/>
      <c r="OXC434" s="573"/>
      <c r="OXD434" s="573"/>
      <c r="OXE434" s="573"/>
      <c r="OXF434" s="573"/>
      <c r="OXG434" s="573"/>
      <c r="OXH434" s="573"/>
      <c r="OXI434" s="573"/>
      <c r="OXJ434" s="573"/>
      <c r="OXK434" s="573"/>
      <c r="OXL434" s="573"/>
      <c r="OXM434" s="573"/>
      <c r="OXN434" s="573"/>
      <c r="OXO434" s="573"/>
      <c r="OXP434" s="573"/>
      <c r="OXQ434" s="573"/>
      <c r="OXR434" s="573"/>
      <c r="OXS434" s="573"/>
      <c r="OXT434" s="573"/>
      <c r="OXU434" s="573"/>
      <c r="OXV434" s="573"/>
      <c r="OXW434" s="573"/>
      <c r="OXX434" s="573"/>
      <c r="OXY434" s="573"/>
      <c r="OXZ434" s="573"/>
      <c r="OYA434" s="573"/>
      <c r="OYB434" s="573"/>
      <c r="OYC434" s="573"/>
      <c r="OYD434" s="573"/>
      <c r="OYE434" s="573"/>
      <c r="OYF434" s="573"/>
      <c r="OYG434" s="573"/>
      <c r="OYH434" s="573"/>
      <c r="OYI434" s="573"/>
      <c r="OYJ434" s="573"/>
      <c r="OYK434" s="573"/>
      <c r="OYL434" s="573"/>
      <c r="OYM434" s="573"/>
      <c r="OYN434" s="573"/>
      <c r="OYO434" s="573"/>
      <c r="OYP434" s="573"/>
      <c r="OYQ434" s="573"/>
      <c r="OYR434" s="573"/>
      <c r="OYS434" s="573"/>
      <c r="OYT434" s="573"/>
      <c r="OYU434" s="573"/>
      <c r="OYV434" s="573"/>
      <c r="OYW434" s="573"/>
      <c r="OYX434" s="573"/>
      <c r="OYY434" s="573"/>
      <c r="OYZ434" s="573"/>
      <c r="OZA434" s="573"/>
      <c r="OZB434" s="573"/>
      <c r="OZC434" s="573"/>
      <c r="OZD434" s="573"/>
      <c r="OZE434" s="573"/>
      <c r="OZF434" s="573"/>
      <c r="OZG434" s="573"/>
      <c r="OZH434" s="573"/>
      <c r="OZI434" s="573"/>
      <c r="OZJ434" s="573"/>
      <c r="OZK434" s="573"/>
      <c r="OZL434" s="573"/>
      <c r="OZM434" s="573"/>
      <c r="OZN434" s="573"/>
      <c r="OZO434" s="573"/>
      <c r="OZP434" s="573"/>
      <c r="OZQ434" s="573"/>
      <c r="OZR434" s="573"/>
      <c r="OZS434" s="573"/>
      <c r="OZT434" s="573"/>
      <c r="OZU434" s="573"/>
      <c r="OZV434" s="573"/>
      <c r="OZW434" s="573"/>
      <c r="OZX434" s="573"/>
      <c r="OZY434" s="573"/>
      <c r="OZZ434" s="573"/>
      <c r="PAA434" s="573"/>
      <c r="PAB434" s="573"/>
      <c r="PAC434" s="573"/>
      <c r="PAD434" s="573"/>
      <c r="PAE434" s="573"/>
      <c r="PAF434" s="573"/>
      <c r="PAG434" s="573"/>
      <c r="PAH434" s="573"/>
      <c r="PAI434" s="573"/>
      <c r="PAJ434" s="573"/>
      <c r="PAK434" s="573"/>
      <c r="PAL434" s="573"/>
      <c r="PAM434" s="573"/>
      <c r="PAN434" s="573"/>
      <c r="PAO434" s="573"/>
      <c r="PAP434" s="573"/>
      <c r="PAQ434" s="573"/>
      <c r="PAR434" s="573"/>
      <c r="PAS434" s="573"/>
      <c r="PAT434" s="573"/>
      <c r="PAU434" s="573"/>
      <c r="PAV434" s="573"/>
      <c r="PAW434" s="573"/>
      <c r="PAX434" s="573"/>
      <c r="PAY434" s="573"/>
      <c r="PAZ434" s="573"/>
      <c r="PBA434" s="573"/>
      <c r="PBB434" s="573"/>
      <c r="PBC434" s="573"/>
      <c r="PBD434" s="573"/>
      <c r="PBE434" s="573"/>
      <c r="PBF434" s="573"/>
      <c r="PBG434" s="573"/>
      <c r="PBH434" s="573"/>
      <c r="PBI434" s="573"/>
      <c r="PBJ434" s="573"/>
      <c r="PBK434" s="573"/>
      <c r="PBL434" s="573"/>
      <c r="PBM434" s="573"/>
      <c r="PBN434" s="573"/>
      <c r="PBO434" s="573"/>
      <c r="PBP434" s="573"/>
      <c r="PBQ434" s="573"/>
      <c r="PBR434" s="573"/>
      <c r="PBS434" s="573"/>
      <c r="PBT434" s="573"/>
      <c r="PBU434" s="573"/>
      <c r="PBV434" s="573"/>
      <c r="PBW434" s="573"/>
      <c r="PBX434" s="573"/>
      <c r="PBY434" s="573"/>
      <c r="PBZ434" s="573"/>
      <c r="PCA434" s="573"/>
      <c r="PCB434" s="573"/>
      <c r="PCC434" s="573"/>
      <c r="PCD434" s="573"/>
      <c r="PCE434" s="573"/>
      <c r="PCF434" s="573"/>
      <c r="PCG434" s="573"/>
      <c r="PCH434" s="573"/>
      <c r="PCI434" s="573"/>
      <c r="PCJ434" s="573"/>
      <c r="PCK434" s="573"/>
      <c r="PCL434" s="573"/>
      <c r="PCM434" s="573"/>
      <c r="PCN434" s="573"/>
      <c r="PCO434" s="573"/>
      <c r="PCP434" s="573"/>
      <c r="PCQ434" s="573"/>
      <c r="PCR434" s="573"/>
      <c r="PCS434" s="573"/>
      <c r="PCT434" s="573"/>
      <c r="PCU434" s="573"/>
      <c r="PCV434" s="573"/>
      <c r="PCW434" s="573"/>
      <c r="PCX434" s="573"/>
      <c r="PCY434" s="573"/>
      <c r="PCZ434" s="573"/>
      <c r="PDA434" s="573"/>
      <c r="PDB434" s="573"/>
      <c r="PDC434" s="573"/>
      <c r="PDD434" s="573"/>
      <c r="PDE434" s="573"/>
      <c r="PDF434" s="573"/>
      <c r="PDG434" s="573"/>
      <c r="PDH434" s="573"/>
      <c r="PDI434" s="573"/>
      <c r="PDJ434" s="573"/>
      <c r="PDK434" s="573"/>
      <c r="PDL434" s="573"/>
      <c r="PDM434" s="573"/>
      <c r="PDN434" s="573"/>
      <c r="PDO434" s="573"/>
      <c r="PDP434" s="573"/>
      <c r="PDQ434" s="573"/>
      <c r="PDR434" s="573"/>
      <c r="PDS434" s="573"/>
      <c r="PDT434" s="573"/>
      <c r="PDU434" s="573"/>
      <c r="PDV434" s="573"/>
      <c r="PDW434" s="573"/>
      <c r="PDX434" s="573"/>
      <c r="PDY434" s="573"/>
      <c r="PDZ434" s="573"/>
      <c r="PEA434" s="573"/>
      <c r="PEB434" s="573"/>
      <c r="PEC434" s="573"/>
      <c r="PED434" s="573"/>
      <c r="PEE434" s="573"/>
      <c r="PEF434" s="573"/>
      <c r="PEG434" s="573"/>
      <c r="PEH434" s="573"/>
      <c r="PEI434" s="573"/>
      <c r="PEJ434" s="573"/>
      <c r="PEK434" s="573"/>
      <c r="PEL434" s="573"/>
      <c r="PEM434" s="573"/>
      <c r="PEN434" s="573"/>
      <c r="PEO434" s="573"/>
      <c r="PEP434" s="573"/>
      <c r="PEQ434" s="573"/>
      <c r="PER434" s="573"/>
      <c r="PES434" s="573"/>
      <c r="PET434" s="573"/>
      <c r="PEU434" s="573"/>
      <c r="PEV434" s="573"/>
      <c r="PEW434" s="573"/>
      <c r="PEX434" s="573"/>
      <c r="PEY434" s="573"/>
      <c r="PEZ434" s="573"/>
      <c r="PFA434" s="573"/>
      <c r="PFB434" s="573"/>
      <c r="PFC434" s="573"/>
      <c r="PFD434" s="573"/>
      <c r="PFE434" s="573"/>
      <c r="PFF434" s="573"/>
      <c r="PFG434" s="573"/>
      <c r="PFH434" s="573"/>
      <c r="PFI434" s="573"/>
      <c r="PFJ434" s="573"/>
      <c r="PFK434" s="573"/>
      <c r="PFL434" s="573"/>
      <c r="PFM434" s="573"/>
      <c r="PFN434" s="573"/>
      <c r="PFO434" s="573"/>
      <c r="PFP434" s="573"/>
      <c r="PFQ434" s="573"/>
      <c r="PFR434" s="573"/>
      <c r="PFS434" s="573"/>
      <c r="PFT434" s="573"/>
      <c r="PFU434" s="573"/>
      <c r="PFV434" s="573"/>
      <c r="PFW434" s="573"/>
      <c r="PFX434" s="573"/>
      <c r="PFY434" s="573"/>
      <c r="PFZ434" s="573"/>
      <c r="PGA434" s="573"/>
      <c r="PGB434" s="573"/>
      <c r="PGC434" s="573"/>
      <c r="PGD434" s="573"/>
      <c r="PGE434" s="573"/>
      <c r="PGF434" s="573"/>
      <c r="PGG434" s="573"/>
      <c r="PGH434" s="573"/>
      <c r="PGI434" s="573"/>
      <c r="PGJ434" s="573"/>
      <c r="PGK434" s="573"/>
      <c r="PGL434" s="573"/>
      <c r="PGM434" s="573"/>
      <c r="PGN434" s="573"/>
      <c r="PGO434" s="573"/>
      <c r="PGP434" s="573"/>
      <c r="PGQ434" s="573"/>
      <c r="PGR434" s="573"/>
      <c r="PGS434" s="573"/>
      <c r="PGT434" s="573"/>
      <c r="PGU434" s="573"/>
      <c r="PGV434" s="573"/>
      <c r="PGW434" s="573"/>
      <c r="PGX434" s="573"/>
      <c r="PGY434" s="573"/>
      <c r="PGZ434" s="573"/>
      <c r="PHA434" s="573"/>
      <c r="PHB434" s="573"/>
      <c r="PHC434" s="573"/>
      <c r="PHD434" s="573"/>
      <c r="PHE434" s="573"/>
      <c r="PHF434" s="573"/>
      <c r="PHG434" s="573"/>
      <c r="PHH434" s="573"/>
      <c r="PHI434" s="573"/>
      <c r="PHJ434" s="573"/>
      <c r="PHK434" s="573"/>
      <c r="PHL434" s="573"/>
      <c r="PHM434" s="573"/>
      <c r="PHN434" s="573"/>
      <c r="PHO434" s="573"/>
      <c r="PHP434" s="573"/>
      <c r="PHQ434" s="573"/>
      <c r="PHR434" s="573"/>
      <c r="PHS434" s="573"/>
      <c r="PHT434" s="573"/>
      <c r="PHU434" s="573"/>
      <c r="PHV434" s="573"/>
      <c r="PHW434" s="573"/>
      <c r="PHX434" s="573"/>
      <c r="PHY434" s="573"/>
      <c r="PHZ434" s="573"/>
      <c r="PIA434" s="573"/>
      <c r="PIB434" s="573"/>
      <c r="PIC434" s="573"/>
      <c r="PID434" s="573"/>
      <c r="PIE434" s="573"/>
      <c r="PIF434" s="573"/>
      <c r="PIG434" s="573"/>
      <c r="PIH434" s="573"/>
      <c r="PII434" s="573"/>
      <c r="PIJ434" s="573"/>
      <c r="PIK434" s="573"/>
      <c r="PIL434" s="573"/>
      <c r="PIM434" s="573"/>
      <c r="PIN434" s="573"/>
      <c r="PIO434" s="573"/>
      <c r="PIP434" s="573"/>
      <c r="PIQ434" s="573"/>
      <c r="PIR434" s="573"/>
      <c r="PIS434" s="573"/>
      <c r="PIT434" s="573"/>
      <c r="PIU434" s="573"/>
      <c r="PIV434" s="573"/>
      <c r="PIW434" s="573"/>
      <c r="PIX434" s="573"/>
      <c r="PIY434" s="573"/>
      <c r="PIZ434" s="573"/>
      <c r="PJA434" s="573"/>
      <c r="PJB434" s="573"/>
      <c r="PJC434" s="573"/>
      <c r="PJD434" s="573"/>
      <c r="PJE434" s="573"/>
      <c r="PJF434" s="573"/>
      <c r="PJG434" s="573"/>
      <c r="PJH434" s="573"/>
      <c r="PJI434" s="573"/>
      <c r="PJJ434" s="573"/>
      <c r="PJK434" s="573"/>
      <c r="PJL434" s="573"/>
      <c r="PJM434" s="573"/>
      <c r="PJN434" s="573"/>
      <c r="PJO434" s="573"/>
      <c r="PJP434" s="573"/>
      <c r="PJQ434" s="573"/>
      <c r="PJR434" s="573"/>
      <c r="PJS434" s="573"/>
      <c r="PJT434" s="573"/>
      <c r="PJU434" s="573"/>
      <c r="PJV434" s="573"/>
      <c r="PJW434" s="573"/>
      <c r="PJX434" s="573"/>
      <c r="PJY434" s="573"/>
      <c r="PJZ434" s="573"/>
      <c r="PKA434" s="573"/>
      <c r="PKB434" s="573"/>
      <c r="PKC434" s="573"/>
      <c r="PKD434" s="573"/>
      <c r="PKE434" s="573"/>
      <c r="PKF434" s="573"/>
      <c r="PKG434" s="573"/>
      <c r="PKH434" s="573"/>
      <c r="PKI434" s="573"/>
      <c r="PKJ434" s="573"/>
      <c r="PKK434" s="573"/>
      <c r="PKL434" s="573"/>
      <c r="PKM434" s="573"/>
      <c r="PKN434" s="573"/>
      <c r="PKO434" s="573"/>
      <c r="PKP434" s="573"/>
      <c r="PKQ434" s="573"/>
      <c r="PKR434" s="573"/>
      <c r="PKS434" s="573"/>
      <c r="PKT434" s="573"/>
      <c r="PKU434" s="573"/>
      <c r="PKV434" s="573"/>
      <c r="PKW434" s="573"/>
      <c r="PKX434" s="573"/>
      <c r="PKY434" s="573"/>
      <c r="PKZ434" s="573"/>
      <c r="PLA434" s="573"/>
      <c r="PLB434" s="573"/>
      <c r="PLC434" s="573"/>
      <c r="PLD434" s="573"/>
      <c r="PLE434" s="573"/>
      <c r="PLF434" s="573"/>
      <c r="PLG434" s="573"/>
      <c r="PLH434" s="573"/>
      <c r="PLI434" s="573"/>
      <c r="PLJ434" s="573"/>
      <c r="PLK434" s="573"/>
      <c r="PLL434" s="573"/>
      <c r="PLM434" s="573"/>
      <c r="PLN434" s="573"/>
      <c r="PLO434" s="573"/>
      <c r="PLP434" s="573"/>
      <c r="PLQ434" s="573"/>
      <c r="PLR434" s="573"/>
      <c r="PLS434" s="573"/>
      <c r="PLT434" s="573"/>
      <c r="PLU434" s="573"/>
      <c r="PLV434" s="573"/>
      <c r="PLW434" s="573"/>
      <c r="PLX434" s="573"/>
      <c r="PLY434" s="573"/>
      <c r="PLZ434" s="573"/>
      <c r="PMA434" s="573"/>
      <c r="PMB434" s="573"/>
      <c r="PMC434" s="573"/>
      <c r="PMD434" s="573"/>
      <c r="PME434" s="573"/>
      <c r="PMF434" s="573"/>
      <c r="PMG434" s="573"/>
      <c r="PMH434" s="573"/>
      <c r="PMI434" s="573"/>
      <c r="PMJ434" s="573"/>
      <c r="PMK434" s="573"/>
      <c r="PML434" s="573"/>
      <c r="PMM434" s="573"/>
      <c r="PMN434" s="573"/>
      <c r="PMO434" s="573"/>
      <c r="PMP434" s="573"/>
      <c r="PMQ434" s="573"/>
      <c r="PMR434" s="573"/>
      <c r="PMS434" s="573"/>
      <c r="PMT434" s="573"/>
      <c r="PMU434" s="573"/>
      <c r="PMV434" s="573"/>
      <c r="PMW434" s="573"/>
      <c r="PMX434" s="573"/>
      <c r="PMY434" s="573"/>
      <c r="PMZ434" s="573"/>
      <c r="PNA434" s="573"/>
      <c r="PNB434" s="573"/>
      <c r="PNC434" s="573"/>
      <c r="PND434" s="573"/>
      <c r="PNE434" s="573"/>
      <c r="PNF434" s="573"/>
      <c r="PNG434" s="573"/>
      <c r="PNH434" s="573"/>
      <c r="PNI434" s="573"/>
      <c r="PNJ434" s="573"/>
      <c r="PNK434" s="573"/>
      <c r="PNL434" s="573"/>
      <c r="PNM434" s="573"/>
      <c r="PNN434" s="573"/>
      <c r="PNO434" s="573"/>
      <c r="PNP434" s="573"/>
      <c r="PNQ434" s="573"/>
      <c r="PNR434" s="573"/>
      <c r="PNS434" s="573"/>
      <c r="PNT434" s="573"/>
      <c r="PNU434" s="573"/>
      <c r="PNV434" s="573"/>
      <c r="PNW434" s="573"/>
      <c r="PNX434" s="573"/>
      <c r="PNY434" s="573"/>
      <c r="PNZ434" s="573"/>
      <c r="POA434" s="573"/>
      <c r="POB434" s="573"/>
      <c r="POC434" s="573"/>
      <c r="POD434" s="573"/>
      <c r="POE434" s="573"/>
      <c r="POF434" s="573"/>
      <c r="POG434" s="573"/>
      <c r="POH434" s="573"/>
      <c r="POI434" s="573"/>
      <c r="POJ434" s="573"/>
      <c r="POK434" s="573"/>
      <c r="POL434" s="573"/>
      <c r="POM434" s="573"/>
      <c r="PON434" s="573"/>
      <c r="POO434" s="573"/>
      <c r="POP434" s="573"/>
      <c r="POQ434" s="573"/>
      <c r="POR434" s="573"/>
      <c r="POS434" s="573"/>
      <c r="POT434" s="573"/>
      <c r="POU434" s="573"/>
      <c r="POV434" s="573"/>
      <c r="POW434" s="573"/>
      <c r="POX434" s="573"/>
      <c r="POY434" s="573"/>
      <c r="POZ434" s="573"/>
      <c r="PPA434" s="573"/>
      <c r="PPB434" s="573"/>
      <c r="PPC434" s="573"/>
      <c r="PPD434" s="573"/>
      <c r="PPE434" s="573"/>
      <c r="PPF434" s="573"/>
      <c r="PPG434" s="573"/>
      <c r="PPH434" s="573"/>
      <c r="PPI434" s="573"/>
      <c r="PPJ434" s="573"/>
      <c r="PPK434" s="573"/>
      <c r="PPL434" s="573"/>
      <c r="PPM434" s="573"/>
      <c r="PPN434" s="573"/>
      <c r="PPO434" s="573"/>
      <c r="PPP434" s="573"/>
      <c r="PPQ434" s="573"/>
      <c r="PPR434" s="573"/>
      <c r="PPS434" s="573"/>
      <c r="PPT434" s="573"/>
      <c r="PPU434" s="573"/>
      <c r="PPV434" s="573"/>
      <c r="PPW434" s="573"/>
      <c r="PPX434" s="573"/>
      <c r="PPY434" s="573"/>
      <c r="PPZ434" s="573"/>
      <c r="PQA434" s="573"/>
      <c r="PQB434" s="573"/>
      <c r="PQC434" s="573"/>
      <c r="PQD434" s="573"/>
      <c r="PQE434" s="573"/>
      <c r="PQF434" s="573"/>
      <c r="PQG434" s="573"/>
      <c r="PQH434" s="573"/>
      <c r="PQI434" s="573"/>
      <c r="PQJ434" s="573"/>
      <c r="PQK434" s="573"/>
      <c r="PQL434" s="573"/>
      <c r="PQM434" s="573"/>
      <c r="PQN434" s="573"/>
      <c r="PQO434" s="573"/>
      <c r="PQP434" s="573"/>
      <c r="PQQ434" s="573"/>
      <c r="PQR434" s="573"/>
      <c r="PQS434" s="573"/>
      <c r="PQT434" s="573"/>
      <c r="PQU434" s="573"/>
      <c r="PQV434" s="573"/>
      <c r="PQW434" s="573"/>
      <c r="PQX434" s="573"/>
      <c r="PQY434" s="573"/>
      <c r="PQZ434" s="573"/>
      <c r="PRA434" s="573"/>
      <c r="PRB434" s="573"/>
      <c r="PRC434" s="573"/>
      <c r="PRD434" s="573"/>
      <c r="PRE434" s="573"/>
      <c r="PRF434" s="573"/>
      <c r="PRG434" s="573"/>
      <c r="PRH434" s="573"/>
      <c r="PRI434" s="573"/>
      <c r="PRJ434" s="573"/>
      <c r="PRK434" s="573"/>
      <c r="PRL434" s="573"/>
      <c r="PRM434" s="573"/>
      <c r="PRN434" s="573"/>
      <c r="PRO434" s="573"/>
      <c r="PRP434" s="573"/>
      <c r="PRQ434" s="573"/>
      <c r="PRR434" s="573"/>
      <c r="PRS434" s="573"/>
      <c r="PRT434" s="573"/>
      <c r="PRU434" s="573"/>
      <c r="PRV434" s="573"/>
      <c r="PRW434" s="573"/>
      <c r="PRX434" s="573"/>
      <c r="PRY434" s="573"/>
      <c r="PRZ434" s="573"/>
      <c r="PSA434" s="573"/>
      <c r="PSB434" s="573"/>
      <c r="PSC434" s="573"/>
      <c r="PSD434" s="573"/>
      <c r="PSE434" s="573"/>
      <c r="PSF434" s="573"/>
      <c r="PSG434" s="573"/>
      <c r="PSH434" s="573"/>
      <c r="PSI434" s="573"/>
      <c r="PSJ434" s="573"/>
      <c r="PSK434" s="573"/>
      <c r="PSL434" s="573"/>
      <c r="PSM434" s="573"/>
      <c r="PSN434" s="573"/>
      <c r="PSO434" s="573"/>
      <c r="PSP434" s="573"/>
      <c r="PSQ434" s="573"/>
      <c r="PSR434" s="573"/>
      <c r="PSS434" s="573"/>
      <c r="PST434" s="573"/>
      <c r="PSU434" s="573"/>
      <c r="PSV434" s="573"/>
      <c r="PSW434" s="573"/>
      <c r="PSX434" s="573"/>
      <c r="PSY434" s="573"/>
      <c r="PSZ434" s="573"/>
      <c r="PTA434" s="573"/>
      <c r="PTB434" s="573"/>
      <c r="PTC434" s="573"/>
      <c r="PTD434" s="573"/>
      <c r="PTE434" s="573"/>
      <c r="PTF434" s="573"/>
      <c r="PTG434" s="573"/>
      <c r="PTH434" s="573"/>
      <c r="PTI434" s="573"/>
      <c r="PTJ434" s="573"/>
      <c r="PTK434" s="573"/>
      <c r="PTL434" s="573"/>
      <c r="PTM434" s="573"/>
      <c r="PTN434" s="573"/>
      <c r="PTO434" s="573"/>
      <c r="PTP434" s="573"/>
      <c r="PTQ434" s="573"/>
      <c r="PTR434" s="573"/>
      <c r="PTS434" s="573"/>
      <c r="PTT434" s="573"/>
      <c r="PTU434" s="573"/>
      <c r="PTV434" s="573"/>
      <c r="PTW434" s="573"/>
      <c r="PTX434" s="573"/>
      <c r="PTY434" s="573"/>
      <c r="PTZ434" s="573"/>
      <c r="PUA434" s="573"/>
      <c r="PUB434" s="573"/>
      <c r="PUC434" s="573"/>
      <c r="PUD434" s="573"/>
      <c r="PUE434" s="573"/>
      <c r="PUF434" s="573"/>
      <c r="PUG434" s="573"/>
      <c r="PUH434" s="573"/>
      <c r="PUI434" s="573"/>
      <c r="PUJ434" s="573"/>
      <c r="PUK434" s="573"/>
      <c r="PUL434" s="573"/>
      <c r="PUM434" s="573"/>
      <c r="PUN434" s="573"/>
      <c r="PUO434" s="573"/>
      <c r="PUP434" s="573"/>
      <c r="PUQ434" s="573"/>
      <c r="PUR434" s="573"/>
      <c r="PUS434" s="573"/>
      <c r="PUT434" s="573"/>
      <c r="PUU434" s="573"/>
      <c r="PUV434" s="573"/>
      <c r="PUW434" s="573"/>
      <c r="PUX434" s="573"/>
      <c r="PUY434" s="573"/>
      <c r="PUZ434" s="573"/>
      <c r="PVA434" s="573"/>
      <c r="PVB434" s="573"/>
      <c r="PVC434" s="573"/>
      <c r="PVD434" s="573"/>
      <c r="PVE434" s="573"/>
      <c r="PVF434" s="573"/>
      <c r="PVG434" s="573"/>
      <c r="PVH434" s="573"/>
      <c r="PVI434" s="573"/>
      <c r="PVJ434" s="573"/>
      <c r="PVK434" s="573"/>
      <c r="PVL434" s="573"/>
      <c r="PVM434" s="573"/>
      <c r="PVN434" s="573"/>
      <c r="PVO434" s="573"/>
      <c r="PVP434" s="573"/>
      <c r="PVQ434" s="573"/>
      <c r="PVR434" s="573"/>
      <c r="PVS434" s="573"/>
      <c r="PVT434" s="573"/>
      <c r="PVU434" s="573"/>
      <c r="PVV434" s="573"/>
      <c r="PVW434" s="573"/>
      <c r="PVX434" s="573"/>
      <c r="PVY434" s="573"/>
      <c r="PVZ434" s="573"/>
      <c r="PWA434" s="573"/>
      <c r="PWB434" s="573"/>
      <c r="PWC434" s="573"/>
      <c r="PWD434" s="573"/>
      <c r="PWE434" s="573"/>
      <c r="PWF434" s="573"/>
      <c r="PWG434" s="573"/>
      <c r="PWH434" s="573"/>
      <c r="PWI434" s="573"/>
      <c r="PWJ434" s="573"/>
      <c r="PWK434" s="573"/>
      <c r="PWL434" s="573"/>
      <c r="PWM434" s="573"/>
      <c r="PWN434" s="573"/>
      <c r="PWO434" s="573"/>
      <c r="PWP434" s="573"/>
      <c r="PWQ434" s="573"/>
      <c r="PWR434" s="573"/>
      <c r="PWS434" s="573"/>
      <c r="PWT434" s="573"/>
      <c r="PWU434" s="573"/>
      <c r="PWV434" s="573"/>
      <c r="PWW434" s="573"/>
      <c r="PWX434" s="573"/>
      <c r="PWY434" s="573"/>
      <c r="PWZ434" s="573"/>
      <c r="PXA434" s="573"/>
      <c r="PXB434" s="573"/>
      <c r="PXC434" s="573"/>
      <c r="PXD434" s="573"/>
      <c r="PXE434" s="573"/>
      <c r="PXF434" s="573"/>
      <c r="PXG434" s="573"/>
      <c r="PXH434" s="573"/>
      <c r="PXI434" s="573"/>
      <c r="PXJ434" s="573"/>
      <c r="PXK434" s="573"/>
      <c r="PXL434" s="573"/>
      <c r="PXM434" s="573"/>
      <c r="PXN434" s="573"/>
      <c r="PXO434" s="573"/>
      <c r="PXP434" s="573"/>
      <c r="PXQ434" s="573"/>
      <c r="PXR434" s="573"/>
      <c r="PXS434" s="573"/>
      <c r="PXT434" s="573"/>
      <c r="PXU434" s="573"/>
      <c r="PXV434" s="573"/>
      <c r="PXW434" s="573"/>
      <c r="PXX434" s="573"/>
      <c r="PXY434" s="573"/>
      <c r="PXZ434" s="573"/>
      <c r="PYA434" s="573"/>
      <c r="PYB434" s="573"/>
      <c r="PYC434" s="573"/>
      <c r="PYD434" s="573"/>
      <c r="PYE434" s="573"/>
      <c r="PYF434" s="573"/>
      <c r="PYG434" s="573"/>
      <c r="PYH434" s="573"/>
      <c r="PYI434" s="573"/>
      <c r="PYJ434" s="573"/>
      <c r="PYK434" s="573"/>
      <c r="PYL434" s="573"/>
      <c r="PYM434" s="573"/>
      <c r="PYN434" s="573"/>
      <c r="PYO434" s="573"/>
      <c r="PYP434" s="573"/>
      <c r="PYQ434" s="573"/>
      <c r="PYR434" s="573"/>
      <c r="PYS434" s="573"/>
      <c r="PYT434" s="573"/>
      <c r="PYU434" s="573"/>
      <c r="PYV434" s="573"/>
      <c r="PYW434" s="573"/>
      <c r="PYX434" s="573"/>
      <c r="PYY434" s="573"/>
      <c r="PYZ434" s="573"/>
      <c r="PZA434" s="573"/>
      <c r="PZB434" s="573"/>
      <c r="PZC434" s="573"/>
      <c r="PZD434" s="573"/>
      <c r="PZE434" s="573"/>
      <c r="PZF434" s="573"/>
      <c r="PZG434" s="573"/>
      <c r="PZH434" s="573"/>
      <c r="PZI434" s="573"/>
      <c r="PZJ434" s="573"/>
      <c r="PZK434" s="573"/>
      <c r="PZL434" s="573"/>
      <c r="PZM434" s="573"/>
      <c r="PZN434" s="573"/>
      <c r="PZO434" s="573"/>
      <c r="PZP434" s="573"/>
      <c r="PZQ434" s="573"/>
      <c r="PZR434" s="573"/>
      <c r="PZS434" s="573"/>
      <c r="PZT434" s="573"/>
      <c r="PZU434" s="573"/>
      <c r="PZV434" s="573"/>
      <c r="PZW434" s="573"/>
      <c r="PZX434" s="573"/>
      <c r="PZY434" s="573"/>
      <c r="PZZ434" s="573"/>
      <c r="QAA434" s="573"/>
      <c r="QAB434" s="573"/>
      <c r="QAC434" s="573"/>
      <c r="QAD434" s="573"/>
      <c r="QAE434" s="573"/>
      <c r="QAF434" s="573"/>
      <c r="QAG434" s="573"/>
      <c r="QAH434" s="573"/>
      <c r="QAI434" s="573"/>
      <c r="QAJ434" s="573"/>
      <c r="QAK434" s="573"/>
      <c r="QAL434" s="573"/>
      <c r="QAM434" s="573"/>
      <c r="QAN434" s="573"/>
      <c r="QAO434" s="573"/>
      <c r="QAP434" s="573"/>
      <c r="QAQ434" s="573"/>
      <c r="QAR434" s="573"/>
      <c r="QAS434" s="573"/>
      <c r="QAT434" s="573"/>
      <c r="QAU434" s="573"/>
      <c r="QAV434" s="573"/>
      <c r="QAW434" s="573"/>
      <c r="QAX434" s="573"/>
      <c r="QAY434" s="573"/>
      <c r="QAZ434" s="573"/>
      <c r="QBA434" s="573"/>
      <c r="QBB434" s="573"/>
      <c r="QBC434" s="573"/>
      <c r="QBD434" s="573"/>
      <c r="QBE434" s="573"/>
      <c r="QBF434" s="573"/>
      <c r="QBG434" s="573"/>
      <c r="QBH434" s="573"/>
      <c r="QBI434" s="573"/>
      <c r="QBJ434" s="573"/>
      <c r="QBK434" s="573"/>
      <c r="QBL434" s="573"/>
      <c r="QBM434" s="573"/>
      <c r="QBN434" s="573"/>
      <c r="QBO434" s="573"/>
      <c r="QBP434" s="573"/>
      <c r="QBQ434" s="573"/>
      <c r="QBR434" s="573"/>
      <c r="QBS434" s="573"/>
      <c r="QBT434" s="573"/>
      <c r="QBU434" s="573"/>
      <c r="QBV434" s="573"/>
      <c r="QBW434" s="573"/>
      <c r="QBX434" s="573"/>
      <c r="QBY434" s="573"/>
      <c r="QBZ434" s="573"/>
      <c r="QCA434" s="573"/>
      <c r="QCB434" s="573"/>
      <c r="QCC434" s="573"/>
      <c r="QCD434" s="573"/>
      <c r="QCE434" s="573"/>
      <c r="QCF434" s="573"/>
      <c r="QCG434" s="573"/>
      <c r="QCH434" s="573"/>
      <c r="QCI434" s="573"/>
      <c r="QCJ434" s="573"/>
      <c r="QCK434" s="573"/>
      <c r="QCL434" s="573"/>
      <c r="QCM434" s="573"/>
      <c r="QCN434" s="573"/>
      <c r="QCO434" s="573"/>
      <c r="QCP434" s="573"/>
      <c r="QCQ434" s="573"/>
      <c r="QCR434" s="573"/>
      <c r="QCS434" s="573"/>
      <c r="QCT434" s="573"/>
      <c r="QCU434" s="573"/>
      <c r="QCV434" s="573"/>
      <c r="QCW434" s="573"/>
      <c r="QCX434" s="573"/>
      <c r="QCY434" s="573"/>
      <c r="QCZ434" s="573"/>
      <c r="QDA434" s="573"/>
      <c r="QDB434" s="573"/>
      <c r="QDC434" s="573"/>
      <c r="QDD434" s="573"/>
      <c r="QDE434" s="573"/>
      <c r="QDF434" s="573"/>
      <c r="QDG434" s="573"/>
      <c r="QDH434" s="573"/>
      <c r="QDI434" s="573"/>
      <c r="QDJ434" s="573"/>
      <c r="QDK434" s="573"/>
      <c r="QDL434" s="573"/>
      <c r="QDM434" s="573"/>
      <c r="QDN434" s="573"/>
      <c r="QDO434" s="573"/>
      <c r="QDP434" s="573"/>
      <c r="QDQ434" s="573"/>
      <c r="QDR434" s="573"/>
      <c r="QDS434" s="573"/>
      <c r="QDT434" s="573"/>
      <c r="QDU434" s="573"/>
      <c r="QDV434" s="573"/>
      <c r="QDW434" s="573"/>
      <c r="QDX434" s="573"/>
      <c r="QDY434" s="573"/>
      <c r="QDZ434" s="573"/>
      <c r="QEA434" s="573"/>
      <c r="QEB434" s="573"/>
      <c r="QEC434" s="573"/>
      <c r="QED434" s="573"/>
      <c r="QEE434" s="573"/>
      <c r="QEF434" s="573"/>
      <c r="QEG434" s="573"/>
      <c r="QEH434" s="573"/>
      <c r="QEI434" s="573"/>
      <c r="QEJ434" s="573"/>
      <c r="QEK434" s="573"/>
      <c r="QEL434" s="573"/>
      <c r="QEM434" s="573"/>
      <c r="QEN434" s="573"/>
      <c r="QEO434" s="573"/>
      <c r="QEP434" s="573"/>
      <c r="QEQ434" s="573"/>
      <c r="QER434" s="573"/>
      <c r="QES434" s="573"/>
      <c r="QET434" s="573"/>
      <c r="QEU434" s="573"/>
      <c r="QEV434" s="573"/>
      <c r="QEW434" s="573"/>
      <c r="QEX434" s="573"/>
      <c r="QEY434" s="573"/>
      <c r="QEZ434" s="573"/>
      <c r="QFA434" s="573"/>
      <c r="QFB434" s="573"/>
      <c r="QFC434" s="573"/>
      <c r="QFD434" s="573"/>
      <c r="QFE434" s="573"/>
      <c r="QFF434" s="573"/>
      <c r="QFG434" s="573"/>
      <c r="QFH434" s="573"/>
      <c r="QFI434" s="573"/>
      <c r="QFJ434" s="573"/>
      <c r="QFK434" s="573"/>
      <c r="QFL434" s="573"/>
      <c r="QFM434" s="573"/>
      <c r="QFN434" s="573"/>
      <c r="QFO434" s="573"/>
      <c r="QFP434" s="573"/>
      <c r="QFQ434" s="573"/>
      <c r="QFR434" s="573"/>
      <c r="QFS434" s="573"/>
      <c r="QFT434" s="573"/>
      <c r="QFU434" s="573"/>
      <c r="QFV434" s="573"/>
      <c r="QFW434" s="573"/>
      <c r="QFX434" s="573"/>
      <c r="QFY434" s="573"/>
      <c r="QFZ434" s="573"/>
      <c r="QGA434" s="573"/>
      <c r="QGB434" s="573"/>
      <c r="QGC434" s="573"/>
      <c r="QGD434" s="573"/>
      <c r="QGE434" s="573"/>
      <c r="QGF434" s="573"/>
      <c r="QGG434" s="573"/>
      <c r="QGH434" s="573"/>
      <c r="QGI434" s="573"/>
      <c r="QGJ434" s="573"/>
      <c r="QGK434" s="573"/>
      <c r="QGL434" s="573"/>
      <c r="QGM434" s="573"/>
      <c r="QGN434" s="573"/>
      <c r="QGO434" s="573"/>
      <c r="QGP434" s="573"/>
      <c r="QGQ434" s="573"/>
      <c r="QGR434" s="573"/>
      <c r="QGS434" s="573"/>
      <c r="QGT434" s="573"/>
      <c r="QGU434" s="573"/>
      <c r="QGV434" s="573"/>
      <c r="QGW434" s="573"/>
      <c r="QGX434" s="573"/>
      <c r="QGY434" s="573"/>
      <c r="QGZ434" s="573"/>
      <c r="QHA434" s="573"/>
      <c r="QHB434" s="573"/>
      <c r="QHC434" s="573"/>
      <c r="QHD434" s="573"/>
      <c r="QHE434" s="573"/>
      <c r="QHF434" s="573"/>
      <c r="QHG434" s="573"/>
      <c r="QHH434" s="573"/>
      <c r="QHI434" s="573"/>
      <c r="QHJ434" s="573"/>
      <c r="QHK434" s="573"/>
      <c r="QHL434" s="573"/>
      <c r="QHM434" s="573"/>
      <c r="QHN434" s="573"/>
      <c r="QHO434" s="573"/>
      <c r="QHP434" s="573"/>
      <c r="QHQ434" s="573"/>
      <c r="QHR434" s="573"/>
      <c r="QHS434" s="573"/>
      <c r="QHT434" s="573"/>
      <c r="QHU434" s="573"/>
      <c r="QHV434" s="573"/>
      <c r="QHW434" s="573"/>
      <c r="QHX434" s="573"/>
      <c r="QHY434" s="573"/>
      <c r="QHZ434" s="573"/>
      <c r="QIA434" s="573"/>
      <c r="QIB434" s="573"/>
      <c r="QIC434" s="573"/>
      <c r="QID434" s="573"/>
      <c r="QIE434" s="573"/>
      <c r="QIF434" s="573"/>
      <c r="QIG434" s="573"/>
      <c r="QIH434" s="573"/>
      <c r="QII434" s="573"/>
      <c r="QIJ434" s="573"/>
      <c r="QIK434" s="573"/>
      <c r="QIL434" s="573"/>
      <c r="QIM434" s="573"/>
      <c r="QIN434" s="573"/>
      <c r="QIO434" s="573"/>
      <c r="QIP434" s="573"/>
      <c r="QIQ434" s="573"/>
      <c r="QIR434" s="573"/>
      <c r="QIS434" s="573"/>
      <c r="QIT434" s="573"/>
      <c r="QIU434" s="573"/>
      <c r="QIV434" s="573"/>
      <c r="QIW434" s="573"/>
      <c r="QIX434" s="573"/>
      <c r="QIY434" s="573"/>
      <c r="QIZ434" s="573"/>
      <c r="QJA434" s="573"/>
      <c r="QJB434" s="573"/>
      <c r="QJC434" s="573"/>
      <c r="QJD434" s="573"/>
      <c r="QJE434" s="573"/>
      <c r="QJF434" s="573"/>
      <c r="QJG434" s="573"/>
      <c r="QJH434" s="573"/>
      <c r="QJI434" s="573"/>
      <c r="QJJ434" s="573"/>
      <c r="QJK434" s="573"/>
      <c r="QJL434" s="573"/>
      <c r="QJM434" s="573"/>
      <c r="QJN434" s="573"/>
      <c r="QJO434" s="573"/>
      <c r="QJP434" s="573"/>
      <c r="QJQ434" s="573"/>
      <c r="QJR434" s="573"/>
      <c r="QJS434" s="573"/>
      <c r="QJT434" s="573"/>
      <c r="QJU434" s="573"/>
      <c r="QJV434" s="573"/>
      <c r="QJW434" s="573"/>
      <c r="QJX434" s="573"/>
      <c r="QJY434" s="573"/>
      <c r="QJZ434" s="573"/>
      <c r="QKA434" s="573"/>
      <c r="QKB434" s="573"/>
      <c r="QKC434" s="573"/>
      <c r="QKD434" s="573"/>
      <c r="QKE434" s="573"/>
      <c r="QKF434" s="573"/>
      <c r="QKG434" s="573"/>
      <c r="QKH434" s="573"/>
      <c r="QKI434" s="573"/>
      <c r="QKJ434" s="573"/>
      <c r="QKK434" s="573"/>
      <c r="QKL434" s="573"/>
      <c r="QKM434" s="573"/>
      <c r="QKN434" s="573"/>
      <c r="QKO434" s="573"/>
      <c r="QKP434" s="573"/>
      <c r="QKQ434" s="573"/>
      <c r="QKR434" s="573"/>
      <c r="QKS434" s="573"/>
      <c r="QKT434" s="573"/>
      <c r="QKU434" s="573"/>
      <c r="QKV434" s="573"/>
      <c r="QKW434" s="573"/>
      <c r="QKX434" s="573"/>
      <c r="QKY434" s="573"/>
      <c r="QKZ434" s="573"/>
      <c r="QLA434" s="573"/>
      <c r="QLB434" s="573"/>
      <c r="QLC434" s="573"/>
      <c r="QLD434" s="573"/>
      <c r="QLE434" s="573"/>
      <c r="QLF434" s="573"/>
      <c r="QLG434" s="573"/>
      <c r="QLH434" s="573"/>
      <c r="QLI434" s="573"/>
      <c r="QLJ434" s="573"/>
      <c r="QLK434" s="573"/>
      <c r="QLL434" s="573"/>
      <c r="QLM434" s="573"/>
      <c r="QLN434" s="573"/>
      <c r="QLO434" s="573"/>
      <c r="QLP434" s="573"/>
      <c r="QLQ434" s="573"/>
      <c r="QLR434" s="573"/>
      <c r="QLS434" s="573"/>
      <c r="QLT434" s="573"/>
      <c r="QLU434" s="573"/>
      <c r="QLV434" s="573"/>
      <c r="QLW434" s="573"/>
      <c r="QLX434" s="573"/>
      <c r="QLY434" s="573"/>
      <c r="QLZ434" s="573"/>
      <c r="QMA434" s="573"/>
      <c r="QMB434" s="573"/>
      <c r="QMC434" s="573"/>
      <c r="QMD434" s="573"/>
      <c r="QME434" s="573"/>
      <c r="QMF434" s="573"/>
      <c r="QMG434" s="573"/>
      <c r="QMH434" s="573"/>
      <c r="QMI434" s="573"/>
      <c r="QMJ434" s="573"/>
      <c r="QMK434" s="573"/>
      <c r="QML434" s="573"/>
      <c r="QMM434" s="573"/>
      <c r="QMN434" s="573"/>
      <c r="QMO434" s="573"/>
      <c r="QMP434" s="573"/>
      <c r="QMQ434" s="573"/>
      <c r="QMR434" s="573"/>
      <c r="QMS434" s="573"/>
      <c r="QMT434" s="573"/>
      <c r="QMU434" s="573"/>
      <c r="QMV434" s="573"/>
      <c r="QMW434" s="573"/>
      <c r="QMX434" s="573"/>
      <c r="QMY434" s="573"/>
      <c r="QMZ434" s="573"/>
      <c r="QNA434" s="573"/>
      <c r="QNB434" s="573"/>
      <c r="QNC434" s="573"/>
      <c r="QND434" s="573"/>
      <c r="QNE434" s="573"/>
      <c r="QNF434" s="573"/>
      <c r="QNG434" s="573"/>
      <c r="QNH434" s="573"/>
      <c r="QNI434" s="573"/>
      <c r="QNJ434" s="573"/>
      <c r="QNK434" s="573"/>
      <c r="QNL434" s="573"/>
      <c r="QNM434" s="573"/>
      <c r="QNN434" s="573"/>
      <c r="QNO434" s="573"/>
      <c r="QNP434" s="573"/>
      <c r="QNQ434" s="573"/>
      <c r="QNR434" s="573"/>
      <c r="QNS434" s="573"/>
      <c r="QNT434" s="573"/>
      <c r="QNU434" s="573"/>
      <c r="QNV434" s="573"/>
      <c r="QNW434" s="573"/>
      <c r="QNX434" s="573"/>
      <c r="QNY434" s="573"/>
      <c r="QNZ434" s="573"/>
      <c r="QOA434" s="573"/>
      <c r="QOB434" s="573"/>
      <c r="QOC434" s="573"/>
      <c r="QOD434" s="573"/>
      <c r="QOE434" s="573"/>
      <c r="QOF434" s="573"/>
      <c r="QOG434" s="573"/>
      <c r="QOH434" s="573"/>
      <c r="QOI434" s="573"/>
      <c r="QOJ434" s="573"/>
      <c r="QOK434" s="573"/>
      <c r="QOL434" s="573"/>
      <c r="QOM434" s="573"/>
      <c r="QON434" s="573"/>
      <c r="QOO434" s="573"/>
      <c r="QOP434" s="573"/>
      <c r="QOQ434" s="573"/>
      <c r="QOR434" s="573"/>
      <c r="QOS434" s="573"/>
      <c r="QOT434" s="573"/>
      <c r="QOU434" s="573"/>
      <c r="QOV434" s="573"/>
      <c r="QOW434" s="573"/>
      <c r="QOX434" s="573"/>
      <c r="QOY434" s="573"/>
      <c r="QOZ434" s="573"/>
      <c r="QPA434" s="573"/>
      <c r="QPB434" s="573"/>
      <c r="QPC434" s="573"/>
      <c r="QPD434" s="573"/>
      <c r="QPE434" s="573"/>
      <c r="QPF434" s="573"/>
      <c r="QPG434" s="573"/>
      <c r="QPH434" s="573"/>
      <c r="QPI434" s="573"/>
      <c r="QPJ434" s="573"/>
      <c r="QPK434" s="573"/>
      <c r="QPL434" s="573"/>
      <c r="QPM434" s="573"/>
      <c r="QPN434" s="573"/>
      <c r="QPO434" s="573"/>
      <c r="QPP434" s="573"/>
      <c r="QPQ434" s="573"/>
      <c r="QPR434" s="573"/>
      <c r="QPS434" s="573"/>
      <c r="QPT434" s="573"/>
      <c r="QPU434" s="573"/>
      <c r="QPV434" s="573"/>
      <c r="QPW434" s="573"/>
      <c r="QPX434" s="573"/>
      <c r="QPY434" s="573"/>
      <c r="QPZ434" s="573"/>
      <c r="QQA434" s="573"/>
      <c r="QQB434" s="573"/>
      <c r="QQC434" s="573"/>
      <c r="QQD434" s="573"/>
      <c r="QQE434" s="573"/>
      <c r="QQF434" s="573"/>
      <c r="QQG434" s="573"/>
      <c r="QQH434" s="573"/>
      <c r="QQI434" s="573"/>
      <c r="QQJ434" s="573"/>
      <c r="QQK434" s="573"/>
      <c r="QQL434" s="573"/>
      <c r="QQM434" s="573"/>
      <c r="QQN434" s="573"/>
      <c r="QQO434" s="573"/>
      <c r="QQP434" s="573"/>
      <c r="QQQ434" s="573"/>
      <c r="QQR434" s="573"/>
      <c r="QQS434" s="573"/>
      <c r="QQT434" s="573"/>
      <c r="QQU434" s="573"/>
      <c r="QQV434" s="573"/>
      <c r="QQW434" s="573"/>
      <c r="QQX434" s="573"/>
      <c r="QQY434" s="573"/>
      <c r="QQZ434" s="573"/>
      <c r="QRA434" s="573"/>
      <c r="QRB434" s="573"/>
      <c r="QRC434" s="573"/>
      <c r="QRD434" s="573"/>
      <c r="QRE434" s="573"/>
      <c r="QRF434" s="573"/>
      <c r="QRG434" s="573"/>
      <c r="QRH434" s="573"/>
      <c r="QRI434" s="573"/>
      <c r="QRJ434" s="573"/>
      <c r="QRK434" s="573"/>
      <c r="QRL434" s="573"/>
      <c r="QRM434" s="573"/>
      <c r="QRN434" s="573"/>
      <c r="QRO434" s="573"/>
      <c r="QRP434" s="573"/>
      <c r="QRQ434" s="573"/>
      <c r="QRR434" s="573"/>
      <c r="QRS434" s="573"/>
      <c r="QRT434" s="573"/>
      <c r="QRU434" s="573"/>
      <c r="QRV434" s="573"/>
      <c r="QRW434" s="573"/>
      <c r="QRX434" s="573"/>
      <c r="QRY434" s="573"/>
      <c r="QRZ434" s="573"/>
      <c r="QSA434" s="573"/>
      <c r="QSB434" s="573"/>
      <c r="QSC434" s="573"/>
      <c r="QSD434" s="573"/>
      <c r="QSE434" s="573"/>
      <c r="QSF434" s="573"/>
      <c r="QSG434" s="573"/>
      <c r="QSH434" s="573"/>
      <c r="QSI434" s="573"/>
      <c r="QSJ434" s="573"/>
      <c r="QSK434" s="573"/>
      <c r="QSL434" s="573"/>
      <c r="QSM434" s="573"/>
      <c r="QSN434" s="573"/>
      <c r="QSO434" s="573"/>
      <c r="QSP434" s="573"/>
      <c r="QSQ434" s="573"/>
      <c r="QSR434" s="573"/>
      <c r="QSS434" s="573"/>
      <c r="QST434" s="573"/>
      <c r="QSU434" s="573"/>
      <c r="QSV434" s="573"/>
      <c r="QSW434" s="573"/>
      <c r="QSX434" s="573"/>
      <c r="QSY434" s="573"/>
      <c r="QSZ434" s="573"/>
      <c r="QTA434" s="573"/>
      <c r="QTB434" s="573"/>
      <c r="QTC434" s="573"/>
      <c r="QTD434" s="573"/>
      <c r="QTE434" s="573"/>
      <c r="QTF434" s="573"/>
      <c r="QTG434" s="573"/>
      <c r="QTH434" s="573"/>
      <c r="QTI434" s="573"/>
      <c r="QTJ434" s="573"/>
      <c r="QTK434" s="573"/>
      <c r="QTL434" s="573"/>
      <c r="QTM434" s="573"/>
      <c r="QTN434" s="573"/>
      <c r="QTO434" s="573"/>
      <c r="QTP434" s="573"/>
      <c r="QTQ434" s="573"/>
      <c r="QTR434" s="573"/>
      <c r="QTS434" s="573"/>
      <c r="QTT434" s="573"/>
      <c r="QTU434" s="573"/>
      <c r="QTV434" s="573"/>
      <c r="QTW434" s="573"/>
      <c r="QTX434" s="573"/>
      <c r="QTY434" s="573"/>
      <c r="QTZ434" s="573"/>
      <c r="QUA434" s="573"/>
      <c r="QUB434" s="573"/>
      <c r="QUC434" s="573"/>
      <c r="QUD434" s="573"/>
      <c r="QUE434" s="573"/>
      <c r="QUF434" s="573"/>
      <c r="QUG434" s="573"/>
      <c r="QUH434" s="573"/>
      <c r="QUI434" s="573"/>
      <c r="QUJ434" s="573"/>
      <c r="QUK434" s="573"/>
      <c r="QUL434" s="573"/>
      <c r="QUM434" s="573"/>
      <c r="QUN434" s="573"/>
      <c r="QUO434" s="573"/>
      <c r="QUP434" s="573"/>
      <c r="QUQ434" s="573"/>
      <c r="QUR434" s="573"/>
      <c r="QUS434" s="573"/>
      <c r="QUT434" s="573"/>
      <c r="QUU434" s="573"/>
      <c r="QUV434" s="573"/>
      <c r="QUW434" s="573"/>
      <c r="QUX434" s="573"/>
      <c r="QUY434" s="573"/>
      <c r="QUZ434" s="573"/>
      <c r="QVA434" s="573"/>
      <c r="QVB434" s="573"/>
      <c r="QVC434" s="573"/>
      <c r="QVD434" s="573"/>
      <c r="QVE434" s="573"/>
      <c r="QVF434" s="573"/>
      <c r="QVG434" s="573"/>
      <c r="QVH434" s="573"/>
      <c r="QVI434" s="573"/>
      <c r="QVJ434" s="573"/>
      <c r="QVK434" s="573"/>
      <c r="QVL434" s="573"/>
      <c r="QVM434" s="573"/>
      <c r="QVN434" s="573"/>
      <c r="QVO434" s="573"/>
      <c r="QVP434" s="573"/>
      <c r="QVQ434" s="573"/>
      <c r="QVR434" s="573"/>
      <c r="QVS434" s="573"/>
      <c r="QVT434" s="573"/>
      <c r="QVU434" s="573"/>
      <c r="QVV434" s="573"/>
      <c r="QVW434" s="573"/>
      <c r="QVX434" s="573"/>
      <c r="QVY434" s="573"/>
      <c r="QVZ434" s="573"/>
      <c r="QWA434" s="573"/>
      <c r="QWB434" s="573"/>
      <c r="QWC434" s="573"/>
      <c r="QWD434" s="573"/>
      <c r="QWE434" s="573"/>
      <c r="QWF434" s="573"/>
      <c r="QWG434" s="573"/>
      <c r="QWH434" s="573"/>
      <c r="QWI434" s="573"/>
      <c r="QWJ434" s="573"/>
      <c r="QWK434" s="573"/>
      <c r="QWL434" s="573"/>
      <c r="QWM434" s="573"/>
      <c r="QWN434" s="573"/>
      <c r="QWO434" s="573"/>
      <c r="QWP434" s="573"/>
      <c r="QWQ434" s="573"/>
      <c r="QWR434" s="573"/>
      <c r="QWS434" s="573"/>
      <c r="QWT434" s="573"/>
      <c r="QWU434" s="573"/>
      <c r="QWV434" s="573"/>
      <c r="QWW434" s="573"/>
      <c r="QWX434" s="573"/>
      <c r="QWY434" s="573"/>
      <c r="QWZ434" s="573"/>
      <c r="QXA434" s="573"/>
      <c r="QXB434" s="573"/>
      <c r="QXC434" s="573"/>
      <c r="QXD434" s="573"/>
      <c r="QXE434" s="573"/>
      <c r="QXF434" s="573"/>
      <c r="QXG434" s="573"/>
      <c r="QXH434" s="573"/>
      <c r="QXI434" s="573"/>
      <c r="QXJ434" s="573"/>
      <c r="QXK434" s="573"/>
      <c r="QXL434" s="573"/>
      <c r="QXM434" s="573"/>
      <c r="QXN434" s="573"/>
      <c r="QXO434" s="573"/>
      <c r="QXP434" s="573"/>
      <c r="QXQ434" s="573"/>
      <c r="QXR434" s="573"/>
      <c r="QXS434" s="573"/>
      <c r="QXT434" s="573"/>
      <c r="QXU434" s="573"/>
      <c r="QXV434" s="573"/>
      <c r="QXW434" s="573"/>
      <c r="QXX434" s="573"/>
      <c r="QXY434" s="573"/>
      <c r="QXZ434" s="573"/>
      <c r="QYA434" s="573"/>
      <c r="QYB434" s="573"/>
      <c r="QYC434" s="573"/>
      <c r="QYD434" s="573"/>
      <c r="QYE434" s="573"/>
      <c r="QYF434" s="573"/>
      <c r="QYG434" s="573"/>
      <c r="QYH434" s="573"/>
      <c r="QYI434" s="573"/>
      <c r="QYJ434" s="573"/>
      <c r="QYK434" s="573"/>
      <c r="QYL434" s="573"/>
      <c r="QYM434" s="573"/>
      <c r="QYN434" s="573"/>
      <c r="QYO434" s="573"/>
      <c r="QYP434" s="573"/>
      <c r="QYQ434" s="573"/>
      <c r="QYR434" s="573"/>
      <c r="QYS434" s="573"/>
      <c r="QYT434" s="573"/>
      <c r="QYU434" s="573"/>
      <c r="QYV434" s="573"/>
      <c r="QYW434" s="573"/>
      <c r="QYX434" s="573"/>
      <c r="QYY434" s="573"/>
      <c r="QYZ434" s="573"/>
      <c r="QZA434" s="573"/>
      <c r="QZB434" s="573"/>
      <c r="QZC434" s="573"/>
      <c r="QZD434" s="573"/>
      <c r="QZE434" s="573"/>
      <c r="QZF434" s="573"/>
      <c r="QZG434" s="573"/>
      <c r="QZH434" s="573"/>
      <c r="QZI434" s="573"/>
      <c r="QZJ434" s="573"/>
      <c r="QZK434" s="573"/>
      <c r="QZL434" s="573"/>
      <c r="QZM434" s="573"/>
      <c r="QZN434" s="573"/>
      <c r="QZO434" s="573"/>
      <c r="QZP434" s="573"/>
      <c r="QZQ434" s="573"/>
      <c r="QZR434" s="573"/>
      <c r="QZS434" s="573"/>
      <c r="QZT434" s="573"/>
      <c r="QZU434" s="573"/>
      <c r="QZV434" s="573"/>
      <c r="QZW434" s="573"/>
      <c r="QZX434" s="573"/>
      <c r="QZY434" s="573"/>
      <c r="QZZ434" s="573"/>
      <c r="RAA434" s="573"/>
      <c r="RAB434" s="573"/>
      <c r="RAC434" s="573"/>
      <c r="RAD434" s="573"/>
      <c r="RAE434" s="573"/>
      <c r="RAF434" s="573"/>
      <c r="RAG434" s="573"/>
      <c r="RAH434" s="573"/>
      <c r="RAI434" s="573"/>
      <c r="RAJ434" s="573"/>
      <c r="RAK434" s="573"/>
      <c r="RAL434" s="573"/>
      <c r="RAM434" s="573"/>
      <c r="RAN434" s="573"/>
      <c r="RAO434" s="573"/>
      <c r="RAP434" s="573"/>
      <c r="RAQ434" s="573"/>
      <c r="RAR434" s="573"/>
      <c r="RAS434" s="573"/>
      <c r="RAT434" s="573"/>
      <c r="RAU434" s="573"/>
      <c r="RAV434" s="573"/>
      <c r="RAW434" s="573"/>
      <c r="RAX434" s="573"/>
      <c r="RAY434" s="573"/>
      <c r="RAZ434" s="573"/>
      <c r="RBA434" s="573"/>
      <c r="RBB434" s="573"/>
      <c r="RBC434" s="573"/>
      <c r="RBD434" s="573"/>
      <c r="RBE434" s="573"/>
      <c r="RBF434" s="573"/>
      <c r="RBG434" s="573"/>
      <c r="RBH434" s="573"/>
      <c r="RBI434" s="573"/>
      <c r="RBJ434" s="573"/>
      <c r="RBK434" s="573"/>
      <c r="RBL434" s="573"/>
      <c r="RBM434" s="573"/>
      <c r="RBN434" s="573"/>
      <c r="RBO434" s="573"/>
      <c r="RBP434" s="573"/>
      <c r="RBQ434" s="573"/>
      <c r="RBR434" s="573"/>
      <c r="RBS434" s="573"/>
      <c r="RBT434" s="573"/>
      <c r="RBU434" s="573"/>
      <c r="RBV434" s="573"/>
      <c r="RBW434" s="573"/>
      <c r="RBX434" s="573"/>
      <c r="RBY434" s="573"/>
      <c r="RBZ434" s="573"/>
      <c r="RCA434" s="573"/>
      <c r="RCB434" s="573"/>
      <c r="RCC434" s="573"/>
      <c r="RCD434" s="573"/>
      <c r="RCE434" s="573"/>
      <c r="RCF434" s="573"/>
      <c r="RCG434" s="573"/>
      <c r="RCH434" s="573"/>
      <c r="RCI434" s="573"/>
      <c r="RCJ434" s="573"/>
      <c r="RCK434" s="573"/>
      <c r="RCL434" s="573"/>
      <c r="RCM434" s="573"/>
      <c r="RCN434" s="573"/>
      <c r="RCO434" s="573"/>
      <c r="RCP434" s="573"/>
      <c r="RCQ434" s="573"/>
      <c r="RCR434" s="573"/>
      <c r="RCS434" s="573"/>
      <c r="RCT434" s="573"/>
      <c r="RCU434" s="573"/>
      <c r="RCV434" s="573"/>
      <c r="RCW434" s="573"/>
      <c r="RCX434" s="573"/>
      <c r="RCY434" s="573"/>
      <c r="RCZ434" s="573"/>
      <c r="RDA434" s="573"/>
      <c r="RDB434" s="573"/>
      <c r="RDC434" s="573"/>
      <c r="RDD434" s="573"/>
      <c r="RDE434" s="573"/>
      <c r="RDF434" s="573"/>
      <c r="RDG434" s="573"/>
      <c r="RDH434" s="573"/>
      <c r="RDI434" s="573"/>
      <c r="RDJ434" s="573"/>
      <c r="RDK434" s="573"/>
      <c r="RDL434" s="573"/>
      <c r="RDM434" s="573"/>
      <c r="RDN434" s="573"/>
      <c r="RDO434" s="573"/>
      <c r="RDP434" s="573"/>
      <c r="RDQ434" s="573"/>
      <c r="RDR434" s="573"/>
      <c r="RDS434" s="573"/>
      <c r="RDT434" s="573"/>
      <c r="RDU434" s="573"/>
      <c r="RDV434" s="573"/>
      <c r="RDW434" s="573"/>
      <c r="RDX434" s="573"/>
      <c r="RDY434" s="573"/>
      <c r="RDZ434" s="573"/>
      <c r="REA434" s="573"/>
      <c r="REB434" s="573"/>
      <c r="REC434" s="573"/>
      <c r="RED434" s="573"/>
      <c r="REE434" s="573"/>
      <c r="REF434" s="573"/>
      <c r="REG434" s="573"/>
      <c r="REH434" s="573"/>
      <c r="REI434" s="573"/>
      <c r="REJ434" s="573"/>
      <c r="REK434" s="573"/>
      <c r="REL434" s="573"/>
      <c r="REM434" s="573"/>
      <c r="REN434" s="573"/>
      <c r="REO434" s="573"/>
      <c r="REP434" s="573"/>
      <c r="REQ434" s="573"/>
      <c r="RER434" s="573"/>
      <c r="RES434" s="573"/>
      <c r="RET434" s="573"/>
      <c r="REU434" s="573"/>
      <c r="REV434" s="573"/>
      <c r="REW434" s="573"/>
      <c r="REX434" s="573"/>
      <c r="REY434" s="573"/>
      <c r="REZ434" s="573"/>
      <c r="RFA434" s="573"/>
      <c r="RFB434" s="573"/>
      <c r="RFC434" s="573"/>
      <c r="RFD434" s="573"/>
      <c r="RFE434" s="573"/>
      <c r="RFF434" s="573"/>
      <c r="RFG434" s="573"/>
      <c r="RFH434" s="573"/>
      <c r="RFI434" s="573"/>
      <c r="RFJ434" s="573"/>
      <c r="RFK434" s="573"/>
      <c r="RFL434" s="573"/>
      <c r="RFM434" s="573"/>
      <c r="RFN434" s="573"/>
      <c r="RFO434" s="573"/>
      <c r="RFP434" s="573"/>
      <c r="RFQ434" s="573"/>
      <c r="RFR434" s="573"/>
      <c r="RFS434" s="573"/>
      <c r="RFT434" s="573"/>
      <c r="RFU434" s="573"/>
      <c r="RFV434" s="573"/>
      <c r="RFW434" s="573"/>
      <c r="RFX434" s="573"/>
      <c r="RFY434" s="573"/>
      <c r="RFZ434" s="573"/>
      <c r="RGA434" s="573"/>
      <c r="RGB434" s="573"/>
      <c r="RGC434" s="573"/>
      <c r="RGD434" s="573"/>
      <c r="RGE434" s="573"/>
      <c r="RGF434" s="573"/>
      <c r="RGG434" s="573"/>
      <c r="RGH434" s="573"/>
      <c r="RGI434" s="573"/>
      <c r="RGJ434" s="573"/>
      <c r="RGK434" s="573"/>
      <c r="RGL434" s="573"/>
      <c r="RGM434" s="573"/>
      <c r="RGN434" s="573"/>
      <c r="RGO434" s="573"/>
      <c r="RGP434" s="573"/>
      <c r="RGQ434" s="573"/>
      <c r="RGR434" s="573"/>
      <c r="RGS434" s="573"/>
      <c r="RGT434" s="573"/>
      <c r="RGU434" s="573"/>
      <c r="RGV434" s="573"/>
      <c r="RGW434" s="573"/>
      <c r="RGX434" s="573"/>
      <c r="RGY434" s="573"/>
      <c r="RGZ434" s="573"/>
      <c r="RHA434" s="573"/>
      <c r="RHB434" s="573"/>
      <c r="RHC434" s="573"/>
      <c r="RHD434" s="573"/>
      <c r="RHE434" s="573"/>
      <c r="RHF434" s="573"/>
      <c r="RHG434" s="573"/>
      <c r="RHH434" s="573"/>
      <c r="RHI434" s="573"/>
      <c r="RHJ434" s="573"/>
      <c r="RHK434" s="573"/>
      <c r="RHL434" s="573"/>
      <c r="RHM434" s="573"/>
      <c r="RHN434" s="573"/>
      <c r="RHO434" s="573"/>
      <c r="RHP434" s="573"/>
      <c r="RHQ434" s="573"/>
      <c r="RHR434" s="573"/>
      <c r="RHS434" s="573"/>
      <c r="RHT434" s="573"/>
      <c r="RHU434" s="573"/>
      <c r="RHV434" s="573"/>
      <c r="RHW434" s="573"/>
      <c r="RHX434" s="573"/>
      <c r="RHY434" s="573"/>
      <c r="RHZ434" s="573"/>
      <c r="RIA434" s="573"/>
      <c r="RIB434" s="573"/>
      <c r="RIC434" s="573"/>
      <c r="RID434" s="573"/>
      <c r="RIE434" s="573"/>
      <c r="RIF434" s="573"/>
      <c r="RIG434" s="573"/>
      <c r="RIH434" s="573"/>
      <c r="RII434" s="573"/>
      <c r="RIJ434" s="573"/>
      <c r="RIK434" s="573"/>
      <c r="RIL434" s="573"/>
      <c r="RIM434" s="573"/>
      <c r="RIN434" s="573"/>
      <c r="RIO434" s="573"/>
      <c r="RIP434" s="573"/>
      <c r="RIQ434" s="573"/>
      <c r="RIR434" s="573"/>
      <c r="RIS434" s="573"/>
      <c r="RIT434" s="573"/>
      <c r="RIU434" s="573"/>
      <c r="RIV434" s="573"/>
      <c r="RIW434" s="573"/>
      <c r="RIX434" s="573"/>
      <c r="RIY434" s="573"/>
      <c r="RIZ434" s="573"/>
      <c r="RJA434" s="573"/>
      <c r="RJB434" s="573"/>
      <c r="RJC434" s="573"/>
      <c r="RJD434" s="573"/>
      <c r="RJE434" s="573"/>
      <c r="RJF434" s="573"/>
      <c r="RJG434" s="573"/>
      <c r="RJH434" s="573"/>
      <c r="RJI434" s="573"/>
      <c r="RJJ434" s="573"/>
      <c r="RJK434" s="573"/>
      <c r="RJL434" s="573"/>
      <c r="RJM434" s="573"/>
      <c r="RJN434" s="573"/>
      <c r="RJO434" s="573"/>
      <c r="RJP434" s="573"/>
      <c r="RJQ434" s="573"/>
      <c r="RJR434" s="573"/>
      <c r="RJS434" s="573"/>
      <c r="RJT434" s="573"/>
      <c r="RJU434" s="573"/>
      <c r="RJV434" s="573"/>
      <c r="RJW434" s="573"/>
      <c r="RJX434" s="573"/>
      <c r="RJY434" s="573"/>
      <c r="RJZ434" s="573"/>
      <c r="RKA434" s="573"/>
      <c r="RKB434" s="573"/>
      <c r="RKC434" s="573"/>
      <c r="RKD434" s="573"/>
      <c r="RKE434" s="573"/>
      <c r="RKF434" s="573"/>
      <c r="RKG434" s="573"/>
      <c r="RKH434" s="573"/>
      <c r="RKI434" s="573"/>
      <c r="RKJ434" s="573"/>
      <c r="RKK434" s="573"/>
      <c r="RKL434" s="573"/>
      <c r="RKM434" s="573"/>
      <c r="RKN434" s="573"/>
      <c r="RKO434" s="573"/>
      <c r="RKP434" s="573"/>
      <c r="RKQ434" s="573"/>
      <c r="RKR434" s="573"/>
      <c r="RKS434" s="573"/>
      <c r="RKT434" s="573"/>
      <c r="RKU434" s="573"/>
      <c r="RKV434" s="573"/>
      <c r="RKW434" s="573"/>
      <c r="RKX434" s="573"/>
      <c r="RKY434" s="573"/>
      <c r="RKZ434" s="573"/>
      <c r="RLA434" s="573"/>
      <c r="RLB434" s="573"/>
      <c r="RLC434" s="573"/>
      <c r="RLD434" s="573"/>
      <c r="RLE434" s="573"/>
      <c r="RLF434" s="573"/>
      <c r="RLG434" s="573"/>
      <c r="RLH434" s="573"/>
      <c r="RLI434" s="573"/>
      <c r="RLJ434" s="573"/>
      <c r="RLK434" s="573"/>
      <c r="RLL434" s="573"/>
      <c r="RLM434" s="573"/>
      <c r="RLN434" s="573"/>
      <c r="RLO434" s="573"/>
      <c r="RLP434" s="573"/>
      <c r="RLQ434" s="573"/>
      <c r="RLR434" s="573"/>
      <c r="RLS434" s="573"/>
      <c r="RLT434" s="573"/>
      <c r="RLU434" s="573"/>
      <c r="RLV434" s="573"/>
      <c r="RLW434" s="573"/>
      <c r="RLX434" s="573"/>
      <c r="RLY434" s="573"/>
      <c r="RLZ434" s="573"/>
      <c r="RMA434" s="573"/>
      <c r="RMB434" s="573"/>
      <c r="RMC434" s="573"/>
      <c r="RMD434" s="573"/>
      <c r="RME434" s="573"/>
      <c r="RMF434" s="573"/>
      <c r="RMG434" s="573"/>
      <c r="RMH434" s="573"/>
      <c r="RMI434" s="573"/>
      <c r="RMJ434" s="573"/>
      <c r="RMK434" s="573"/>
      <c r="RML434" s="573"/>
      <c r="RMM434" s="573"/>
      <c r="RMN434" s="573"/>
      <c r="RMO434" s="573"/>
      <c r="RMP434" s="573"/>
      <c r="RMQ434" s="573"/>
      <c r="RMR434" s="573"/>
      <c r="RMS434" s="573"/>
      <c r="RMT434" s="573"/>
      <c r="RMU434" s="573"/>
      <c r="RMV434" s="573"/>
      <c r="RMW434" s="573"/>
      <c r="RMX434" s="573"/>
      <c r="RMY434" s="573"/>
      <c r="RMZ434" s="573"/>
      <c r="RNA434" s="573"/>
      <c r="RNB434" s="573"/>
      <c r="RNC434" s="573"/>
      <c r="RND434" s="573"/>
      <c r="RNE434" s="573"/>
      <c r="RNF434" s="573"/>
      <c r="RNG434" s="573"/>
      <c r="RNH434" s="573"/>
      <c r="RNI434" s="573"/>
      <c r="RNJ434" s="573"/>
      <c r="RNK434" s="573"/>
      <c r="RNL434" s="573"/>
      <c r="RNM434" s="573"/>
      <c r="RNN434" s="573"/>
      <c r="RNO434" s="573"/>
      <c r="RNP434" s="573"/>
      <c r="RNQ434" s="573"/>
      <c r="RNR434" s="573"/>
      <c r="RNS434" s="573"/>
      <c r="RNT434" s="573"/>
      <c r="RNU434" s="573"/>
      <c r="RNV434" s="573"/>
      <c r="RNW434" s="573"/>
      <c r="RNX434" s="573"/>
      <c r="RNY434" s="573"/>
      <c r="RNZ434" s="573"/>
      <c r="ROA434" s="573"/>
      <c r="ROB434" s="573"/>
      <c r="ROC434" s="573"/>
      <c r="ROD434" s="573"/>
      <c r="ROE434" s="573"/>
      <c r="ROF434" s="573"/>
      <c r="ROG434" s="573"/>
      <c r="ROH434" s="573"/>
      <c r="ROI434" s="573"/>
      <c r="ROJ434" s="573"/>
      <c r="ROK434" s="573"/>
      <c r="ROL434" s="573"/>
      <c r="ROM434" s="573"/>
      <c r="RON434" s="573"/>
      <c r="ROO434" s="573"/>
      <c r="ROP434" s="573"/>
      <c r="ROQ434" s="573"/>
      <c r="ROR434" s="573"/>
      <c r="ROS434" s="573"/>
      <c r="ROT434" s="573"/>
      <c r="ROU434" s="573"/>
      <c r="ROV434" s="573"/>
      <c r="ROW434" s="573"/>
      <c r="ROX434" s="573"/>
      <c r="ROY434" s="573"/>
      <c r="ROZ434" s="573"/>
      <c r="RPA434" s="573"/>
      <c r="RPB434" s="573"/>
      <c r="RPC434" s="573"/>
      <c r="RPD434" s="573"/>
      <c r="RPE434" s="573"/>
      <c r="RPF434" s="573"/>
      <c r="RPG434" s="573"/>
      <c r="RPH434" s="573"/>
      <c r="RPI434" s="573"/>
      <c r="RPJ434" s="573"/>
      <c r="RPK434" s="573"/>
      <c r="RPL434" s="573"/>
      <c r="RPM434" s="573"/>
      <c r="RPN434" s="573"/>
      <c r="RPO434" s="573"/>
      <c r="RPP434" s="573"/>
      <c r="RPQ434" s="573"/>
      <c r="RPR434" s="573"/>
      <c r="RPS434" s="573"/>
      <c r="RPT434" s="573"/>
      <c r="RPU434" s="573"/>
      <c r="RPV434" s="573"/>
      <c r="RPW434" s="573"/>
      <c r="RPX434" s="573"/>
      <c r="RPY434" s="573"/>
      <c r="RPZ434" s="573"/>
      <c r="RQA434" s="573"/>
      <c r="RQB434" s="573"/>
      <c r="RQC434" s="573"/>
      <c r="RQD434" s="573"/>
      <c r="RQE434" s="573"/>
      <c r="RQF434" s="573"/>
      <c r="RQG434" s="573"/>
      <c r="RQH434" s="573"/>
      <c r="RQI434" s="573"/>
      <c r="RQJ434" s="573"/>
      <c r="RQK434" s="573"/>
      <c r="RQL434" s="573"/>
      <c r="RQM434" s="573"/>
      <c r="RQN434" s="573"/>
      <c r="RQO434" s="573"/>
      <c r="RQP434" s="573"/>
      <c r="RQQ434" s="573"/>
      <c r="RQR434" s="573"/>
      <c r="RQS434" s="573"/>
      <c r="RQT434" s="573"/>
      <c r="RQU434" s="573"/>
      <c r="RQV434" s="573"/>
      <c r="RQW434" s="573"/>
      <c r="RQX434" s="573"/>
      <c r="RQY434" s="573"/>
      <c r="RQZ434" s="573"/>
      <c r="RRA434" s="573"/>
      <c r="RRB434" s="573"/>
      <c r="RRC434" s="573"/>
      <c r="RRD434" s="573"/>
      <c r="RRE434" s="573"/>
      <c r="RRF434" s="573"/>
      <c r="RRG434" s="573"/>
      <c r="RRH434" s="573"/>
      <c r="RRI434" s="573"/>
      <c r="RRJ434" s="573"/>
      <c r="RRK434" s="573"/>
      <c r="RRL434" s="573"/>
      <c r="RRM434" s="573"/>
      <c r="RRN434" s="573"/>
      <c r="RRO434" s="573"/>
      <c r="RRP434" s="573"/>
      <c r="RRQ434" s="573"/>
      <c r="RRR434" s="573"/>
      <c r="RRS434" s="573"/>
      <c r="RRT434" s="573"/>
      <c r="RRU434" s="573"/>
      <c r="RRV434" s="573"/>
      <c r="RRW434" s="573"/>
      <c r="RRX434" s="573"/>
      <c r="RRY434" s="573"/>
      <c r="RRZ434" s="573"/>
      <c r="RSA434" s="573"/>
      <c r="RSB434" s="573"/>
      <c r="RSC434" s="573"/>
      <c r="RSD434" s="573"/>
      <c r="RSE434" s="573"/>
      <c r="RSF434" s="573"/>
      <c r="RSG434" s="573"/>
      <c r="RSH434" s="573"/>
      <c r="RSI434" s="573"/>
      <c r="RSJ434" s="573"/>
      <c r="RSK434" s="573"/>
      <c r="RSL434" s="573"/>
      <c r="RSM434" s="573"/>
      <c r="RSN434" s="573"/>
      <c r="RSO434" s="573"/>
      <c r="RSP434" s="573"/>
      <c r="RSQ434" s="573"/>
      <c r="RSR434" s="573"/>
      <c r="RSS434" s="573"/>
      <c r="RST434" s="573"/>
      <c r="RSU434" s="573"/>
      <c r="RSV434" s="573"/>
      <c r="RSW434" s="573"/>
      <c r="RSX434" s="573"/>
      <c r="RSY434" s="573"/>
      <c r="RSZ434" s="573"/>
      <c r="RTA434" s="573"/>
      <c r="RTB434" s="573"/>
      <c r="RTC434" s="573"/>
      <c r="RTD434" s="573"/>
      <c r="RTE434" s="573"/>
      <c r="RTF434" s="573"/>
      <c r="RTG434" s="573"/>
      <c r="RTH434" s="573"/>
      <c r="RTI434" s="573"/>
      <c r="RTJ434" s="573"/>
      <c r="RTK434" s="573"/>
      <c r="RTL434" s="573"/>
      <c r="RTM434" s="573"/>
      <c r="RTN434" s="573"/>
      <c r="RTO434" s="573"/>
      <c r="RTP434" s="573"/>
      <c r="RTQ434" s="573"/>
      <c r="RTR434" s="573"/>
      <c r="RTS434" s="573"/>
      <c r="RTT434" s="573"/>
      <c r="RTU434" s="573"/>
      <c r="RTV434" s="573"/>
      <c r="RTW434" s="573"/>
      <c r="RTX434" s="573"/>
      <c r="RTY434" s="573"/>
      <c r="RTZ434" s="573"/>
      <c r="RUA434" s="573"/>
      <c r="RUB434" s="573"/>
      <c r="RUC434" s="573"/>
      <c r="RUD434" s="573"/>
      <c r="RUE434" s="573"/>
      <c r="RUF434" s="573"/>
      <c r="RUG434" s="573"/>
      <c r="RUH434" s="573"/>
      <c r="RUI434" s="573"/>
      <c r="RUJ434" s="573"/>
      <c r="RUK434" s="573"/>
      <c r="RUL434" s="573"/>
      <c r="RUM434" s="573"/>
      <c r="RUN434" s="573"/>
      <c r="RUO434" s="573"/>
      <c r="RUP434" s="573"/>
      <c r="RUQ434" s="573"/>
      <c r="RUR434" s="573"/>
      <c r="RUS434" s="573"/>
      <c r="RUT434" s="573"/>
      <c r="RUU434" s="573"/>
      <c r="RUV434" s="573"/>
      <c r="RUW434" s="573"/>
      <c r="RUX434" s="573"/>
      <c r="RUY434" s="573"/>
      <c r="RUZ434" s="573"/>
      <c r="RVA434" s="573"/>
      <c r="RVB434" s="573"/>
      <c r="RVC434" s="573"/>
      <c r="RVD434" s="573"/>
      <c r="RVE434" s="573"/>
      <c r="RVF434" s="573"/>
      <c r="RVG434" s="573"/>
      <c r="RVH434" s="573"/>
      <c r="RVI434" s="573"/>
      <c r="RVJ434" s="573"/>
      <c r="RVK434" s="573"/>
      <c r="RVL434" s="573"/>
      <c r="RVM434" s="573"/>
      <c r="RVN434" s="573"/>
      <c r="RVO434" s="573"/>
      <c r="RVP434" s="573"/>
      <c r="RVQ434" s="573"/>
      <c r="RVR434" s="573"/>
      <c r="RVS434" s="573"/>
      <c r="RVT434" s="573"/>
      <c r="RVU434" s="573"/>
      <c r="RVV434" s="573"/>
      <c r="RVW434" s="573"/>
      <c r="RVX434" s="573"/>
      <c r="RVY434" s="573"/>
      <c r="RVZ434" s="573"/>
      <c r="RWA434" s="573"/>
      <c r="RWB434" s="573"/>
      <c r="RWC434" s="573"/>
      <c r="RWD434" s="573"/>
      <c r="RWE434" s="573"/>
      <c r="RWF434" s="573"/>
      <c r="RWG434" s="573"/>
      <c r="RWH434" s="573"/>
      <c r="RWI434" s="573"/>
      <c r="RWJ434" s="573"/>
      <c r="RWK434" s="573"/>
      <c r="RWL434" s="573"/>
      <c r="RWM434" s="573"/>
      <c r="RWN434" s="573"/>
      <c r="RWO434" s="573"/>
      <c r="RWP434" s="573"/>
      <c r="RWQ434" s="573"/>
      <c r="RWR434" s="573"/>
      <c r="RWS434" s="573"/>
      <c r="RWT434" s="573"/>
      <c r="RWU434" s="573"/>
      <c r="RWV434" s="573"/>
      <c r="RWW434" s="573"/>
      <c r="RWX434" s="573"/>
      <c r="RWY434" s="573"/>
      <c r="RWZ434" s="573"/>
      <c r="RXA434" s="573"/>
      <c r="RXB434" s="573"/>
      <c r="RXC434" s="573"/>
      <c r="RXD434" s="573"/>
      <c r="RXE434" s="573"/>
      <c r="RXF434" s="573"/>
      <c r="RXG434" s="573"/>
      <c r="RXH434" s="573"/>
      <c r="RXI434" s="573"/>
      <c r="RXJ434" s="573"/>
      <c r="RXK434" s="573"/>
      <c r="RXL434" s="573"/>
      <c r="RXM434" s="573"/>
      <c r="RXN434" s="573"/>
      <c r="RXO434" s="573"/>
      <c r="RXP434" s="573"/>
      <c r="RXQ434" s="573"/>
      <c r="RXR434" s="573"/>
      <c r="RXS434" s="573"/>
      <c r="RXT434" s="573"/>
      <c r="RXU434" s="573"/>
      <c r="RXV434" s="573"/>
      <c r="RXW434" s="573"/>
      <c r="RXX434" s="573"/>
      <c r="RXY434" s="573"/>
      <c r="RXZ434" s="573"/>
      <c r="RYA434" s="573"/>
      <c r="RYB434" s="573"/>
      <c r="RYC434" s="573"/>
      <c r="RYD434" s="573"/>
      <c r="RYE434" s="573"/>
      <c r="RYF434" s="573"/>
      <c r="RYG434" s="573"/>
      <c r="RYH434" s="573"/>
      <c r="RYI434" s="573"/>
      <c r="RYJ434" s="573"/>
      <c r="RYK434" s="573"/>
      <c r="RYL434" s="573"/>
      <c r="RYM434" s="573"/>
      <c r="RYN434" s="573"/>
      <c r="RYO434" s="573"/>
      <c r="RYP434" s="573"/>
      <c r="RYQ434" s="573"/>
      <c r="RYR434" s="573"/>
      <c r="RYS434" s="573"/>
      <c r="RYT434" s="573"/>
      <c r="RYU434" s="573"/>
      <c r="RYV434" s="573"/>
      <c r="RYW434" s="573"/>
      <c r="RYX434" s="573"/>
      <c r="RYY434" s="573"/>
      <c r="RYZ434" s="573"/>
      <c r="RZA434" s="573"/>
      <c r="RZB434" s="573"/>
      <c r="RZC434" s="573"/>
      <c r="RZD434" s="573"/>
      <c r="RZE434" s="573"/>
      <c r="RZF434" s="573"/>
      <c r="RZG434" s="573"/>
      <c r="RZH434" s="573"/>
      <c r="RZI434" s="573"/>
      <c r="RZJ434" s="573"/>
      <c r="RZK434" s="573"/>
      <c r="RZL434" s="573"/>
      <c r="RZM434" s="573"/>
      <c r="RZN434" s="573"/>
      <c r="RZO434" s="573"/>
      <c r="RZP434" s="573"/>
      <c r="RZQ434" s="573"/>
      <c r="RZR434" s="573"/>
      <c r="RZS434" s="573"/>
      <c r="RZT434" s="573"/>
      <c r="RZU434" s="573"/>
      <c r="RZV434" s="573"/>
      <c r="RZW434" s="573"/>
      <c r="RZX434" s="573"/>
      <c r="RZY434" s="573"/>
      <c r="RZZ434" s="573"/>
      <c r="SAA434" s="573"/>
      <c r="SAB434" s="573"/>
      <c r="SAC434" s="573"/>
      <c r="SAD434" s="573"/>
      <c r="SAE434" s="573"/>
      <c r="SAF434" s="573"/>
      <c r="SAG434" s="573"/>
      <c r="SAH434" s="573"/>
      <c r="SAI434" s="573"/>
      <c r="SAJ434" s="573"/>
      <c r="SAK434" s="573"/>
      <c r="SAL434" s="573"/>
      <c r="SAM434" s="573"/>
      <c r="SAN434" s="573"/>
      <c r="SAO434" s="573"/>
      <c r="SAP434" s="573"/>
      <c r="SAQ434" s="573"/>
      <c r="SAR434" s="573"/>
      <c r="SAS434" s="573"/>
      <c r="SAT434" s="573"/>
      <c r="SAU434" s="573"/>
      <c r="SAV434" s="573"/>
      <c r="SAW434" s="573"/>
      <c r="SAX434" s="573"/>
      <c r="SAY434" s="573"/>
      <c r="SAZ434" s="573"/>
      <c r="SBA434" s="573"/>
      <c r="SBB434" s="573"/>
      <c r="SBC434" s="573"/>
      <c r="SBD434" s="573"/>
      <c r="SBE434" s="573"/>
      <c r="SBF434" s="573"/>
      <c r="SBG434" s="573"/>
      <c r="SBH434" s="573"/>
      <c r="SBI434" s="573"/>
      <c r="SBJ434" s="573"/>
      <c r="SBK434" s="573"/>
      <c r="SBL434" s="573"/>
      <c r="SBM434" s="573"/>
      <c r="SBN434" s="573"/>
      <c r="SBO434" s="573"/>
      <c r="SBP434" s="573"/>
      <c r="SBQ434" s="573"/>
      <c r="SBR434" s="573"/>
      <c r="SBS434" s="573"/>
      <c r="SBT434" s="573"/>
      <c r="SBU434" s="573"/>
      <c r="SBV434" s="573"/>
      <c r="SBW434" s="573"/>
      <c r="SBX434" s="573"/>
      <c r="SBY434" s="573"/>
      <c r="SBZ434" s="573"/>
      <c r="SCA434" s="573"/>
      <c r="SCB434" s="573"/>
      <c r="SCC434" s="573"/>
      <c r="SCD434" s="573"/>
      <c r="SCE434" s="573"/>
      <c r="SCF434" s="573"/>
      <c r="SCG434" s="573"/>
      <c r="SCH434" s="573"/>
      <c r="SCI434" s="573"/>
      <c r="SCJ434" s="573"/>
      <c r="SCK434" s="573"/>
      <c r="SCL434" s="573"/>
      <c r="SCM434" s="573"/>
      <c r="SCN434" s="573"/>
      <c r="SCO434" s="573"/>
      <c r="SCP434" s="573"/>
      <c r="SCQ434" s="573"/>
      <c r="SCR434" s="573"/>
      <c r="SCS434" s="573"/>
      <c r="SCT434" s="573"/>
      <c r="SCU434" s="573"/>
      <c r="SCV434" s="573"/>
      <c r="SCW434" s="573"/>
      <c r="SCX434" s="573"/>
      <c r="SCY434" s="573"/>
      <c r="SCZ434" s="573"/>
      <c r="SDA434" s="573"/>
      <c r="SDB434" s="573"/>
      <c r="SDC434" s="573"/>
      <c r="SDD434" s="573"/>
      <c r="SDE434" s="573"/>
      <c r="SDF434" s="573"/>
      <c r="SDG434" s="573"/>
      <c r="SDH434" s="573"/>
      <c r="SDI434" s="573"/>
      <c r="SDJ434" s="573"/>
      <c r="SDK434" s="573"/>
      <c r="SDL434" s="573"/>
      <c r="SDM434" s="573"/>
      <c r="SDN434" s="573"/>
      <c r="SDO434" s="573"/>
      <c r="SDP434" s="573"/>
      <c r="SDQ434" s="573"/>
      <c r="SDR434" s="573"/>
      <c r="SDS434" s="573"/>
      <c r="SDT434" s="573"/>
      <c r="SDU434" s="573"/>
      <c r="SDV434" s="573"/>
      <c r="SDW434" s="573"/>
      <c r="SDX434" s="573"/>
      <c r="SDY434" s="573"/>
      <c r="SDZ434" s="573"/>
      <c r="SEA434" s="573"/>
      <c r="SEB434" s="573"/>
      <c r="SEC434" s="573"/>
      <c r="SED434" s="573"/>
      <c r="SEE434" s="573"/>
      <c r="SEF434" s="573"/>
      <c r="SEG434" s="573"/>
      <c r="SEH434" s="573"/>
      <c r="SEI434" s="573"/>
      <c r="SEJ434" s="573"/>
      <c r="SEK434" s="573"/>
      <c r="SEL434" s="573"/>
      <c r="SEM434" s="573"/>
      <c r="SEN434" s="573"/>
      <c r="SEO434" s="573"/>
      <c r="SEP434" s="573"/>
      <c r="SEQ434" s="573"/>
      <c r="SER434" s="573"/>
      <c r="SES434" s="573"/>
      <c r="SET434" s="573"/>
      <c r="SEU434" s="573"/>
      <c r="SEV434" s="573"/>
      <c r="SEW434" s="573"/>
      <c r="SEX434" s="573"/>
      <c r="SEY434" s="573"/>
      <c r="SEZ434" s="573"/>
      <c r="SFA434" s="573"/>
      <c r="SFB434" s="573"/>
      <c r="SFC434" s="573"/>
      <c r="SFD434" s="573"/>
      <c r="SFE434" s="573"/>
      <c r="SFF434" s="573"/>
      <c r="SFG434" s="573"/>
      <c r="SFH434" s="573"/>
      <c r="SFI434" s="573"/>
      <c r="SFJ434" s="573"/>
      <c r="SFK434" s="573"/>
      <c r="SFL434" s="573"/>
      <c r="SFM434" s="573"/>
      <c r="SFN434" s="573"/>
      <c r="SFO434" s="573"/>
      <c r="SFP434" s="573"/>
      <c r="SFQ434" s="573"/>
      <c r="SFR434" s="573"/>
      <c r="SFS434" s="573"/>
      <c r="SFT434" s="573"/>
      <c r="SFU434" s="573"/>
      <c r="SFV434" s="573"/>
      <c r="SFW434" s="573"/>
      <c r="SFX434" s="573"/>
      <c r="SFY434" s="573"/>
      <c r="SFZ434" s="573"/>
      <c r="SGA434" s="573"/>
      <c r="SGB434" s="573"/>
      <c r="SGC434" s="573"/>
      <c r="SGD434" s="573"/>
      <c r="SGE434" s="573"/>
      <c r="SGF434" s="573"/>
      <c r="SGG434" s="573"/>
      <c r="SGH434" s="573"/>
      <c r="SGI434" s="573"/>
      <c r="SGJ434" s="573"/>
      <c r="SGK434" s="573"/>
      <c r="SGL434" s="573"/>
      <c r="SGM434" s="573"/>
      <c r="SGN434" s="573"/>
      <c r="SGO434" s="573"/>
      <c r="SGP434" s="573"/>
      <c r="SGQ434" s="573"/>
      <c r="SGR434" s="573"/>
      <c r="SGS434" s="573"/>
      <c r="SGT434" s="573"/>
      <c r="SGU434" s="573"/>
      <c r="SGV434" s="573"/>
      <c r="SGW434" s="573"/>
      <c r="SGX434" s="573"/>
      <c r="SGY434" s="573"/>
      <c r="SGZ434" s="573"/>
      <c r="SHA434" s="573"/>
      <c r="SHB434" s="573"/>
      <c r="SHC434" s="573"/>
      <c r="SHD434" s="573"/>
      <c r="SHE434" s="573"/>
      <c r="SHF434" s="573"/>
      <c r="SHG434" s="573"/>
      <c r="SHH434" s="573"/>
      <c r="SHI434" s="573"/>
      <c r="SHJ434" s="573"/>
      <c r="SHK434" s="573"/>
      <c r="SHL434" s="573"/>
      <c r="SHM434" s="573"/>
      <c r="SHN434" s="573"/>
      <c r="SHO434" s="573"/>
      <c r="SHP434" s="573"/>
      <c r="SHQ434" s="573"/>
      <c r="SHR434" s="573"/>
      <c r="SHS434" s="573"/>
      <c r="SHT434" s="573"/>
      <c r="SHU434" s="573"/>
      <c r="SHV434" s="573"/>
      <c r="SHW434" s="573"/>
      <c r="SHX434" s="573"/>
      <c r="SHY434" s="573"/>
      <c r="SHZ434" s="573"/>
      <c r="SIA434" s="573"/>
      <c r="SIB434" s="573"/>
      <c r="SIC434" s="573"/>
      <c r="SID434" s="573"/>
      <c r="SIE434" s="573"/>
      <c r="SIF434" s="573"/>
      <c r="SIG434" s="573"/>
      <c r="SIH434" s="573"/>
      <c r="SII434" s="573"/>
      <c r="SIJ434" s="573"/>
      <c r="SIK434" s="573"/>
      <c r="SIL434" s="573"/>
      <c r="SIM434" s="573"/>
      <c r="SIN434" s="573"/>
      <c r="SIO434" s="573"/>
      <c r="SIP434" s="573"/>
      <c r="SIQ434" s="573"/>
      <c r="SIR434" s="573"/>
      <c r="SIS434" s="573"/>
      <c r="SIT434" s="573"/>
      <c r="SIU434" s="573"/>
      <c r="SIV434" s="573"/>
      <c r="SIW434" s="573"/>
      <c r="SIX434" s="573"/>
      <c r="SIY434" s="573"/>
      <c r="SIZ434" s="573"/>
      <c r="SJA434" s="573"/>
      <c r="SJB434" s="573"/>
      <c r="SJC434" s="573"/>
      <c r="SJD434" s="573"/>
      <c r="SJE434" s="573"/>
      <c r="SJF434" s="573"/>
      <c r="SJG434" s="573"/>
      <c r="SJH434" s="573"/>
      <c r="SJI434" s="573"/>
      <c r="SJJ434" s="573"/>
      <c r="SJK434" s="573"/>
      <c r="SJL434" s="573"/>
      <c r="SJM434" s="573"/>
      <c r="SJN434" s="573"/>
      <c r="SJO434" s="573"/>
      <c r="SJP434" s="573"/>
      <c r="SJQ434" s="573"/>
      <c r="SJR434" s="573"/>
      <c r="SJS434" s="573"/>
      <c r="SJT434" s="573"/>
      <c r="SJU434" s="573"/>
      <c r="SJV434" s="573"/>
      <c r="SJW434" s="573"/>
      <c r="SJX434" s="573"/>
      <c r="SJY434" s="573"/>
      <c r="SJZ434" s="573"/>
      <c r="SKA434" s="573"/>
      <c r="SKB434" s="573"/>
      <c r="SKC434" s="573"/>
      <c r="SKD434" s="573"/>
      <c r="SKE434" s="573"/>
      <c r="SKF434" s="573"/>
      <c r="SKG434" s="573"/>
      <c r="SKH434" s="573"/>
      <c r="SKI434" s="573"/>
      <c r="SKJ434" s="573"/>
      <c r="SKK434" s="573"/>
      <c r="SKL434" s="573"/>
      <c r="SKM434" s="573"/>
      <c r="SKN434" s="573"/>
      <c r="SKO434" s="573"/>
      <c r="SKP434" s="573"/>
      <c r="SKQ434" s="573"/>
      <c r="SKR434" s="573"/>
      <c r="SKS434" s="573"/>
      <c r="SKT434" s="573"/>
      <c r="SKU434" s="573"/>
      <c r="SKV434" s="573"/>
      <c r="SKW434" s="573"/>
      <c r="SKX434" s="573"/>
      <c r="SKY434" s="573"/>
      <c r="SKZ434" s="573"/>
      <c r="SLA434" s="573"/>
      <c r="SLB434" s="573"/>
      <c r="SLC434" s="573"/>
      <c r="SLD434" s="573"/>
      <c r="SLE434" s="573"/>
      <c r="SLF434" s="573"/>
      <c r="SLG434" s="573"/>
      <c r="SLH434" s="573"/>
      <c r="SLI434" s="573"/>
      <c r="SLJ434" s="573"/>
      <c r="SLK434" s="573"/>
      <c r="SLL434" s="573"/>
      <c r="SLM434" s="573"/>
      <c r="SLN434" s="573"/>
      <c r="SLO434" s="573"/>
      <c r="SLP434" s="573"/>
      <c r="SLQ434" s="573"/>
      <c r="SLR434" s="573"/>
      <c r="SLS434" s="573"/>
      <c r="SLT434" s="573"/>
      <c r="SLU434" s="573"/>
      <c r="SLV434" s="573"/>
      <c r="SLW434" s="573"/>
      <c r="SLX434" s="573"/>
      <c r="SLY434" s="573"/>
      <c r="SLZ434" s="573"/>
      <c r="SMA434" s="573"/>
      <c r="SMB434" s="573"/>
      <c r="SMC434" s="573"/>
      <c r="SMD434" s="573"/>
      <c r="SME434" s="573"/>
      <c r="SMF434" s="573"/>
      <c r="SMG434" s="573"/>
      <c r="SMH434" s="573"/>
      <c r="SMI434" s="573"/>
      <c r="SMJ434" s="573"/>
      <c r="SMK434" s="573"/>
      <c r="SML434" s="573"/>
      <c r="SMM434" s="573"/>
      <c r="SMN434" s="573"/>
      <c r="SMO434" s="573"/>
      <c r="SMP434" s="573"/>
      <c r="SMQ434" s="573"/>
      <c r="SMR434" s="573"/>
      <c r="SMS434" s="573"/>
      <c r="SMT434" s="573"/>
      <c r="SMU434" s="573"/>
      <c r="SMV434" s="573"/>
      <c r="SMW434" s="573"/>
      <c r="SMX434" s="573"/>
      <c r="SMY434" s="573"/>
      <c r="SMZ434" s="573"/>
      <c r="SNA434" s="573"/>
      <c r="SNB434" s="573"/>
      <c r="SNC434" s="573"/>
      <c r="SND434" s="573"/>
      <c r="SNE434" s="573"/>
      <c r="SNF434" s="573"/>
      <c r="SNG434" s="573"/>
      <c r="SNH434" s="573"/>
      <c r="SNI434" s="573"/>
      <c r="SNJ434" s="573"/>
      <c r="SNK434" s="573"/>
      <c r="SNL434" s="573"/>
      <c r="SNM434" s="573"/>
      <c r="SNN434" s="573"/>
      <c r="SNO434" s="573"/>
      <c r="SNP434" s="573"/>
      <c r="SNQ434" s="573"/>
      <c r="SNR434" s="573"/>
      <c r="SNS434" s="573"/>
      <c r="SNT434" s="573"/>
      <c r="SNU434" s="573"/>
      <c r="SNV434" s="573"/>
      <c r="SNW434" s="573"/>
      <c r="SNX434" s="573"/>
      <c r="SNY434" s="573"/>
      <c r="SNZ434" s="573"/>
      <c r="SOA434" s="573"/>
      <c r="SOB434" s="573"/>
      <c r="SOC434" s="573"/>
      <c r="SOD434" s="573"/>
      <c r="SOE434" s="573"/>
      <c r="SOF434" s="573"/>
      <c r="SOG434" s="573"/>
      <c r="SOH434" s="573"/>
      <c r="SOI434" s="573"/>
      <c r="SOJ434" s="573"/>
      <c r="SOK434" s="573"/>
      <c r="SOL434" s="573"/>
      <c r="SOM434" s="573"/>
      <c r="SON434" s="573"/>
      <c r="SOO434" s="573"/>
      <c r="SOP434" s="573"/>
      <c r="SOQ434" s="573"/>
      <c r="SOR434" s="573"/>
      <c r="SOS434" s="573"/>
      <c r="SOT434" s="573"/>
      <c r="SOU434" s="573"/>
      <c r="SOV434" s="573"/>
      <c r="SOW434" s="573"/>
      <c r="SOX434" s="573"/>
      <c r="SOY434" s="573"/>
      <c r="SOZ434" s="573"/>
      <c r="SPA434" s="573"/>
      <c r="SPB434" s="573"/>
      <c r="SPC434" s="573"/>
      <c r="SPD434" s="573"/>
      <c r="SPE434" s="573"/>
      <c r="SPF434" s="573"/>
      <c r="SPG434" s="573"/>
      <c r="SPH434" s="573"/>
      <c r="SPI434" s="573"/>
      <c r="SPJ434" s="573"/>
      <c r="SPK434" s="573"/>
      <c r="SPL434" s="573"/>
      <c r="SPM434" s="573"/>
      <c r="SPN434" s="573"/>
      <c r="SPO434" s="573"/>
      <c r="SPP434" s="573"/>
      <c r="SPQ434" s="573"/>
      <c r="SPR434" s="573"/>
      <c r="SPS434" s="573"/>
      <c r="SPT434" s="573"/>
      <c r="SPU434" s="573"/>
      <c r="SPV434" s="573"/>
      <c r="SPW434" s="573"/>
      <c r="SPX434" s="573"/>
      <c r="SPY434" s="573"/>
      <c r="SPZ434" s="573"/>
      <c r="SQA434" s="573"/>
      <c r="SQB434" s="573"/>
      <c r="SQC434" s="573"/>
      <c r="SQD434" s="573"/>
      <c r="SQE434" s="573"/>
      <c r="SQF434" s="573"/>
      <c r="SQG434" s="573"/>
      <c r="SQH434" s="573"/>
      <c r="SQI434" s="573"/>
      <c r="SQJ434" s="573"/>
      <c r="SQK434" s="573"/>
      <c r="SQL434" s="573"/>
      <c r="SQM434" s="573"/>
      <c r="SQN434" s="573"/>
      <c r="SQO434" s="573"/>
      <c r="SQP434" s="573"/>
      <c r="SQQ434" s="573"/>
      <c r="SQR434" s="573"/>
      <c r="SQS434" s="573"/>
      <c r="SQT434" s="573"/>
      <c r="SQU434" s="573"/>
      <c r="SQV434" s="573"/>
      <c r="SQW434" s="573"/>
      <c r="SQX434" s="573"/>
      <c r="SQY434" s="573"/>
      <c r="SQZ434" s="573"/>
      <c r="SRA434" s="573"/>
      <c r="SRB434" s="573"/>
      <c r="SRC434" s="573"/>
      <c r="SRD434" s="573"/>
      <c r="SRE434" s="573"/>
      <c r="SRF434" s="573"/>
      <c r="SRG434" s="573"/>
      <c r="SRH434" s="573"/>
      <c r="SRI434" s="573"/>
      <c r="SRJ434" s="573"/>
      <c r="SRK434" s="573"/>
      <c r="SRL434" s="573"/>
      <c r="SRM434" s="573"/>
      <c r="SRN434" s="573"/>
      <c r="SRO434" s="573"/>
      <c r="SRP434" s="573"/>
      <c r="SRQ434" s="573"/>
      <c r="SRR434" s="573"/>
      <c r="SRS434" s="573"/>
      <c r="SRT434" s="573"/>
      <c r="SRU434" s="573"/>
      <c r="SRV434" s="573"/>
      <c r="SRW434" s="573"/>
      <c r="SRX434" s="573"/>
      <c r="SRY434" s="573"/>
      <c r="SRZ434" s="573"/>
      <c r="SSA434" s="573"/>
      <c r="SSB434" s="573"/>
      <c r="SSC434" s="573"/>
      <c r="SSD434" s="573"/>
      <c r="SSE434" s="573"/>
      <c r="SSF434" s="573"/>
      <c r="SSG434" s="573"/>
      <c r="SSH434" s="573"/>
      <c r="SSI434" s="573"/>
      <c r="SSJ434" s="573"/>
      <c r="SSK434" s="573"/>
      <c r="SSL434" s="573"/>
      <c r="SSM434" s="573"/>
      <c r="SSN434" s="573"/>
      <c r="SSO434" s="573"/>
      <c r="SSP434" s="573"/>
      <c r="SSQ434" s="573"/>
      <c r="SSR434" s="573"/>
      <c r="SSS434" s="573"/>
      <c r="SST434" s="573"/>
      <c r="SSU434" s="573"/>
      <c r="SSV434" s="573"/>
      <c r="SSW434" s="573"/>
      <c r="SSX434" s="573"/>
      <c r="SSY434" s="573"/>
      <c r="SSZ434" s="573"/>
      <c r="STA434" s="573"/>
      <c r="STB434" s="573"/>
      <c r="STC434" s="573"/>
      <c r="STD434" s="573"/>
      <c r="STE434" s="573"/>
      <c r="STF434" s="573"/>
      <c r="STG434" s="573"/>
      <c r="STH434" s="573"/>
      <c r="STI434" s="573"/>
      <c r="STJ434" s="573"/>
      <c r="STK434" s="573"/>
      <c r="STL434" s="573"/>
      <c r="STM434" s="573"/>
      <c r="STN434" s="573"/>
      <c r="STO434" s="573"/>
      <c r="STP434" s="573"/>
      <c r="STQ434" s="573"/>
      <c r="STR434" s="573"/>
      <c r="STS434" s="573"/>
      <c r="STT434" s="573"/>
      <c r="STU434" s="573"/>
      <c r="STV434" s="573"/>
      <c r="STW434" s="573"/>
      <c r="STX434" s="573"/>
      <c r="STY434" s="573"/>
      <c r="STZ434" s="573"/>
      <c r="SUA434" s="573"/>
      <c r="SUB434" s="573"/>
      <c r="SUC434" s="573"/>
      <c r="SUD434" s="573"/>
      <c r="SUE434" s="573"/>
      <c r="SUF434" s="573"/>
      <c r="SUG434" s="573"/>
      <c r="SUH434" s="573"/>
      <c r="SUI434" s="573"/>
      <c r="SUJ434" s="573"/>
      <c r="SUK434" s="573"/>
      <c r="SUL434" s="573"/>
      <c r="SUM434" s="573"/>
      <c r="SUN434" s="573"/>
      <c r="SUO434" s="573"/>
      <c r="SUP434" s="573"/>
      <c r="SUQ434" s="573"/>
      <c r="SUR434" s="573"/>
      <c r="SUS434" s="573"/>
      <c r="SUT434" s="573"/>
      <c r="SUU434" s="573"/>
      <c r="SUV434" s="573"/>
      <c r="SUW434" s="573"/>
      <c r="SUX434" s="573"/>
      <c r="SUY434" s="573"/>
      <c r="SUZ434" s="573"/>
      <c r="SVA434" s="573"/>
      <c r="SVB434" s="573"/>
      <c r="SVC434" s="573"/>
      <c r="SVD434" s="573"/>
      <c r="SVE434" s="573"/>
      <c r="SVF434" s="573"/>
      <c r="SVG434" s="573"/>
      <c r="SVH434" s="573"/>
      <c r="SVI434" s="573"/>
      <c r="SVJ434" s="573"/>
      <c r="SVK434" s="573"/>
      <c r="SVL434" s="573"/>
      <c r="SVM434" s="573"/>
      <c r="SVN434" s="573"/>
      <c r="SVO434" s="573"/>
      <c r="SVP434" s="573"/>
      <c r="SVQ434" s="573"/>
      <c r="SVR434" s="573"/>
      <c r="SVS434" s="573"/>
      <c r="SVT434" s="573"/>
      <c r="SVU434" s="573"/>
      <c r="SVV434" s="573"/>
      <c r="SVW434" s="573"/>
      <c r="SVX434" s="573"/>
      <c r="SVY434" s="573"/>
      <c r="SVZ434" s="573"/>
      <c r="SWA434" s="573"/>
      <c r="SWB434" s="573"/>
      <c r="SWC434" s="573"/>
      <c r="SWD434" s="573"/>
      <c r="SWE434" s="573"/>
      <c r="SWF434" s="573"/>
      <c r="SWG434" s="573"/>
      <c r="SWH434" s="573"/>
      <c r="SWI434" s="573"/>
      <c r="SWJ434" s="573"/>
      <c r="SWK434" s="573"/>
      <c r="SWL434" s="573"/>
      <c r="SWM434" s="573"/>
      <c r="SWN434" s="573"/>
      <c r="SWO434" s="573"/>
      <c r="SWP434" s="573"/>
      <c r="SWQ434" s="573"/>
      <c r="SWR434" s="573"/>
      <c r="SWS434" s="573"/>
      <c r="SWT434" s="573"/>
      <c r="SWU434" s="573"/>
      <c r="SWV434" s="573"/>
      <c r="SWW434" s="573"/>
      <c r="SWX434" s="573"/>
      <c r="SWY434" s="573"/>
      <c r="SWZ434" s="573"/>
      <c r="SXA434" s="573"/>
      <c r="SXB434" s="573"/>
      <c r="SXC434" s="573"/>
      <c r="SXD434" s="573"/>
      <c r="SXE434" s="573"/>
      <c r="SXF434" s="573"/>
      <c r="SXG434" s="573"/>
      <c r="SXH434" s="573"/>
      <c r="SXI434" s="573"/>
      <c r="SXJ434" s="573"/>
      <c r="SXK434" s="573"/>
      <c r="SXL434" s="573"/>
      <c r="SXM434" s="573"/>
      <c r="SXN434" s="573"/>
      <c r="SXO434" s="573"/>
      <c r="SXP434" s="573"/>
      <c r="SXQ434" s="573"/>
      <c r="SXR434" s="573"/>
      <c r="SXS434" s="573"/>
      <c r="SXT434" s="573"/>
      <c r="SXU434" s="573"/>
      <c r="SXV434" s="573"/>
      <c r="SXW434" s="573"/>
      <c r="SXX434" s="573"/>
      <c r="SXY434" s="573"/>
      <c r="SXZ434" s="573"/>
      <c r="SYA434" s="573"/>
      <c r="SYB434" s="573"/>
      <c r="SYC434" s="573"/>
      <c r="SYD434" s="573"/>
      <c r="SYE434" s="573"/>
      <c r="SYF434" s="573"/>
      <c r="SYG434" s="573"/>
      <c r="SYH434" s="573"/>
      <c r="SYI434" s="573"/>
      <c r="SYJ434" s="573"/>
      <c r="SYK434" s="573"/>
      <c r="SYL434" s="573"/>
      <c r="SYM434" s="573"/>
      <c r="SYN434" s="573"/>
      <c r="SYO434" s="573"/>
      <c r="SYP434" s="573"/>
      <c r="SYQ434" s="573"/>
      <c r="SYR434" s="573"/>
      <c r="SYS434" s="573"/>
      <c r="SYT434" s="573"/>
      <c r="SYU434" s="573"/>
      <c r="SYV434" s="573"/>
      <c r="SYW434" s="573"/>
      <c r="SYX434" s="573"/>
      <c r="SYY434" s="573"/>
      <c r="SYZ434" s="573"/>
      <c r="SZA434" s="573"/>
      <c r="SZB434" s="573"/>
      <c r="SZC434" s="573"/>
      <c r="SZD434" s="573"/>
      <c r="SZE434" s="573"/>
      <c r="SZF434" s="573"/>
      <c r="SZG434" s="573"/>
      <c r="SZH434" s="573"/>
      <c r="SZI434" s="573"/>
      <c r="SZJ434" s="573"/>
      <c r="SZK434" s="573"/>
      <c r="SZL434" s="573"/>
      <c r="SZM434" s="573"/>
      <c r="SZN434" s="573"/>
      <c r="SZO434" s="573"/>
      <c r="SZP434" s="573"/>
      <c r="SZQ434" s="573"/>
      <c r="SZR434" s="573"/>
      <c r="SZS434" s="573"/>
      <c r="SZT434" s="573"/>
      <c r="SZU434" s="573"/>
      <c r="SZV434" s="573"/>
      <c r="SZW434" s="573"/>
      <c r="SZX434" s="573"/>
      <c r="SZY434" s="573"/>
      <c r="SZZ434" s="573"/>
      <c r="TAA434" s="573"/>
      <c r="TAB434" s="573"/>
      <c r="TAC434" s="573"/>
      <c r="TAD434" s="573"/>
      <c r="TAE434" s="573"/>
      <c r="TAF434" s="573"/>
      <c r="TAG434" s="573"/>
      <c r="TAH434" s="573"/>
      <c r="TAI434" s="573"/>
      <c r="TAJ434" s="573"/>
      <c r="TAK434" s="573"/>
      <c r="TAL434" s="573"/>
      <c r="TAM434" s="573"/>
      <c r="TAN434" s="573"/>
      <c r="TAO434" s="573"/>
      <c r="TAP434" s="573"/>
      <c r="TAQ434" s="573"/>
      <c r="TAR434" s="573"/>
      <c r="TAS434" s="573"/>
      <c r="TAT434" s="573"/>
      <c r="TAU434" s="573"/>
      <c r="TAV434" s="573"/>
      <c r="TAW434" s="573"/>
      <c r="TAX434" s="573"/>
      <c r="TAY434" s="573"/>
      <c r="TAZ434" s="573"/>
      <c r="TBA434" s="573"/>
      <c r="TBB434" s="573"/>
      <c r="TBC434" s="573"/>
      <c r="TBD434" s="573"/>
      <c r="TBE434" s="573"/>
      <c r="TBF434" s="573"/>
      <c r="TBG434" s="573"/>
      <c r="TBH434" s="573"/>
      <c r="TBI434" s="573"/>
      <c r="TBJ434" s="573"/>
      <c r="TBK434" s="573"/>
      <c r="TBL434" s="573"/>
      <c r="TBM434" s="573"/>
      <c r="TBN434" s="573"/>
      <c r="TBO434" s="573"/>
      <c r="TBP434" s="573"/>
      <c r="TBQ434" s="573"/>
      <c r="TBR434" s="573"/>
      <c r="TBS434" s="573"/>
      <c r="TBT434" s="573"/>
      <c r="TBU434" s="573"/>
      <c r="TBV434" s="573"/>
      <c r="TBW434" s="573"/>
      <c r="TBX434" s="573"/>
      <c r="TBY434" s="573"/>
      <c r="TBZ434" s="573"/>
      <c r="TCA434" s="573"/>
      <c r="TCB434" s="573"/>
      <c r="TCC434" s="573"/>
      <c r="TCD434" s="573"/>
      <c r="TCE434" s="573"/>
      <c r="TCF434" s="573"/>
      <c r="TCG434" s="573"/>
      <c r="TCH434" s="573"/>
      <c r="TCI434" s="573"/>
      <c r="TCJ434" s="573"/>
      <c r="TCK434" s="573"/>
      <c r="TCL434" s="573"/>
      <c r="TCM434" s="573"/>
      <c r="TCN434" s="573"/>
      <c r="TCO434" s="573"/>
      <c r="TCP434" s="573"/>
      <c r="TCQ434" s="573"/>
      <c r="TCR434" s="573"/>
      <c r="TCS434" s="573"/>
      <c r="TCT434" s="573"/>
      <c r="TCU434" s="573"/>
      <c r="TCV434" s="573"/>
      <c r="TCW434" s="573"/>
      <c r="TCX434" s="573"/>
      <c r="TCY434" s="573"/>
      <c r="TCZ434" s="573"/>
      <c r="TDA434" s="573"/>
      <c r="TDB434" s="573"/>
      <c r="TDC434" s="573"/>
      <c r="TDD434" s="573"/>
      <c r="TDE434" s="573"/>
      <c r="TDF434" s="573"/>
      <c r="TDG434" s="573"/>
      <c r="TDH434" s="573"/>
      <c r="TDI434" s="573"/>
      <c r="TDJ434" s="573"/>
      <c r="TDK434" s="573"/>
      <c r="TDL434" s="573"/>
      <c r="TDM434" s="573"/>
      <c r="TDN434" s="573"/>
      <c r="TDO434" s="573"/>
      <c r="TDP434" s="573"/>
      <c r="TDQ434" s="573"/>
      <c r="TDR434" s="573"/>
      <c r="TDS434" s="573"/>
      <c r="TDT434" s="573"/>
      <c r="TDU434" s="573"/>
      <c r="TDV434" s="573"/>
      <c r="TDW434" s="573"/>
      <c r="TDX434" s="573"/>
      <c r="TDY434" s="573"/>
      <c r="TDZ434" s="573"/>
      <c r="TEA434" s="573"/>
      <c r="TEB434" s="573"/>
      <c r="TEC434" s="573"/>
      <c r="TED434" s="573"/>
      <c r="TEE434" s="573"/>
      <c r="TEF434" s="573"/>
      <c r="TEG434" s="573"/>
      <c r="TEH434" s="573"/>
      <c r="TEI434" s="573"/>
      <c r="TEJ434" s="573"/>
      <c r="TEK434" s="573"/>
      <c r="TEL434" s="573"/>
      <c r="TEM434" s="573"/>
      <c r="TEN434" s="573"/>
      <c r="TEO434" s="573"/>
      <c r="TEP434" s="573"/>
      <c r="TEQ434" s="573"/>
      <c r="TER434" s="573"/>
      <c r="TES434" s="573"/>
      <c r="TET434" s="573"/>
      <c r="TEU434" s="573"/>
      <c r="TEV434" s="573"/>
      <c r="TEW434" s="573"/>
      <c r="TEX434" s="573"/>
      <c r="TEY434" s="573"/>
      <c r="TEZ434" s="573"/>
      <c r="TFA434" s="573"/>
      <c r="TFB434" s="573"/>
      <c r="TFC434" s="573"/>
      <c r="TFD434" s="573"/>
      <c r="TFE434" s="573"/>
      <c r="TFF434" s="573"/>
      <c r="TFG434" s="573"/>
      <c r="TFH434" s="573"/>
      <c r="TFI434" s="573"/>
      <c r="TFJ434" s="573"/>
      <c r="TFK434" s="573"/>
      <c r="TFL434" s="573"/>
      <c r="TFM434" s="573"/>
      <c r="TFN434" s="573"/>
      <c r="TFO434" s="573"/>
      <c r="TFP434" s="573"/>
      <c r="TFQ434" s="573"/>
      <c r="TFR434" s="573"/>
      <c r="TFS434" s="573"/>
      <c r="TFT434" s="573"/>
      <c r="TFU434" s="573"/>
      <c r="TFV434" s="573"/>
      <c r="TFW434" s="573"/>
      <c r="TFX434" s="573"/>
      <c r="TFY434" s="573"/>
      <c r="TFZ434" s="573"/>
      <c r="TGA434" s="573"/>
      <c r="TGB434" s="573"/>
      <c r="TGC434" s="573"/>
      <c r="TGD434" s="573"/>
      <c r="TGE434" s="573"/>
      <c r="TGF434" s="573"/>
      <c r="TGG434" s="573"/>
      <c r="TGH434" s="573"/>
      <c r="TGI434" s="573"/>
      <c r="TGJ434" s="573"/>
      <c r="TGK434" s="573"/>
      <c r="TGL434" s="573"/>
      <c r="TGM434" s="573"/>
      <c r="TGN434" s="573"/>
      <c r="TGO434" s="573"/>
      <c r="TGP434" s="573"/>
      <c r="TGQ434" s="573"/>
      <c r="TGR434" s="573"/>
      <c r="TGS434" s="573"/>
      <c r="TGT434" s="573"/>
      <c r="TGU434" s="573"/>
      <c r="TGV434" s="573"/>
      <c r="TGW434" s="573"/>
      <c r="TGX434" s="573"/>
      <c r="TGY434" s="573"/>
      <c r="TGZ434" s="573"/>
      <c r="THA434" s="573"/>
      <c r="THB434" s="573"/>
      <c r="THC434" s="573"/>
      <c r="THD434" s="573"/>
      <c r="THE434" s="573"/>
      <c r="THF434" s="573"/>
      <c r="THG434" s="573"/>
      <c r="THH434" s="573"/>
      <c r="THI434" s="573"/>
      <c r="THJ434" s="573"/>
      <c r="THK434" s="573"/>
      <c r="THL434" s="573"/>
      <c r="THM434" s="573"/>
      <c r="THN434" s="573"/>
      <c r="THO434" s="573"/>
      <c r="THP434" s="573"/>
      <c r="THQ434" s="573"/>
      <c r="THR434" s="573"/>
      <c r="THS434" s="573"/>
      <c r="THT434" s="573"/>
      <c r="THU434" s="573"/>
      <c r="THV434" s="573"/>
      <c r="THW434" s="573"/>
      <c r="THX434" s="573"/>
      <c r="THY434" s="573"/>
      <c r="THZ434" s="573"/>
      <c r="TIA434" s="573"/>
      <c r="TIB434" s="573"/>
      <c r="TIC434" s="573"/>
      <c r="TID434" s="573"/>
      <c r="TIE434" s="573"/>
      <c r="TIF434" s="573"/>
      <c r="TIG434" s="573"/>
      <c r="TIH434" s="573"/>
      <c r="TII434" s="573"/>
      <c r="TIJ434" s="573"/>
      <c r="TIK434" s="573"/>
      <c r="TIL434" s="573"/>
      <c r="TIM434" s="573"/>
      <c r="TIN434" s="573"/>
      <c r="TIO434" s="573"/>
      <c r="TIP434" s="573"/>
      <c r="TIQ434" s="573"/>
      <c r="TIR434" s="573"/>
      <c r="TIS434" s="573"/>
      <c r="TIT434" s="573"/>
      <c r="TIU434" s="573"/>
      <c r="TIV434" s="573"/>
      <c r="TIW434" s="573"/>
      <c r="TIX434" s="573"/>
      <c r="TIY434" s="573"/>
      <c r="TIZ434" s="573"/>
      <c r="TJA434" s="573"/>
      <c r="TJB434" s="573"/>
      <c r="TJC434" s="573"/>
      <c r="TJD434" s="573"/>
      <c r="TJE434" s="573"/>
      <c r="TJF434" s="573"/>
      <c r="TJG434" s="573"/>
      <c r="TJH434" s="573"/>
      <c r="TJI434" s="573"/>
      <c r="TJJ434" s="573"/>
      <c r="TJK434" s="573"/>
      <c r="TJL434" s="573"/>
      <c r="TJM434" s="573"/>
      <c r="TJN434" s="573"/>
      <c r="TJO434" s="573"/>
      <c r="TJP434" s="573"/>
      <c r="TJQ434" s="573"/>
      <c r="TJR434" s="573"/>
      <c r="TJS434" s="573"/>
      <c r="TJT434" s="573"/>
      <c r="TJU434" s="573"/>
      <c r="TJV434" s="573"/>
      <c r="TJW434" s="573"/>
      <c r="TJX434" s="573"/>
      <c r="TJY434" s="573"/>
      <c r="TJZ434" s="573"/>
      <c r="TKA434" s="573"/>
      <c r="TKB434" s="573"/>
      <c r="TKC434" s="573"/>
      <c r="TKD434" s="573"/>
      <c r="TKE434" s="573"/>
      <c r="TKF434" s="573"/>
      <c r="TKG434" s="573"/>
      <c r="TKH434" s="573"/>
      <c r="TKI434" s="573"/>
      <c r="TKJ434" s="573"/>
      <c r="TKK434" s="573"/>
      <c r="TKL434" s="573"/>
      <c r="TKM434" s="573"/>
      <c r="TKN434" s="573"/>
      <c r="TKO434" s="573"/>
      <c r="TKP434" s="573"/>
      <c r="TKQ434" s="573"/>
      <c r="TKR434" s="573"/>
      <c r="TKS434" s="573"/>
      <c r="TKT434" s="573"/>
      <c r="TKU434" s="573"/>
      <c r="TKV434" s="573"/>
      <c r="TKW434" s="573"/>
      <c r="TKX434" s="573"/>
      <c r="TKY434" s="573"/>
      <c r="TKZ434" s="573"/>
      <c r="TLA434" s="573"/>
      <c r="TLB434" s="573"/>
      <c r="TLC434" s="573"/>
      <c r="TLD434" s="573"/>
      <c r="TLE434" s="573"/>
      <c r="TLF434" s="573"/>
      <c r="TLG434" s="573"/>
      <c r="TLH434" s="573"/>
      <c r="TLI434" s="573"/>
      <c r="TLJ434" s="573"/>
      <c r="TLK434" s="573"/>
      <c r="TLL434" s="573"/>
      <c r="TLM434" s="573"/>
      <c r="TLN434" s="573"/>
      <c r="TLO434" s="573"/>
      <c r="TLP434" s="573"/>
      <c r="TLQ434" s="573"/>
      <c r="TLR434" s="573"/>
      <c r="TLS434" s="573"/>
      <c r="TLT434" s="573"/>
      <c r="TLU434" s="573"/>
      <c r="TLV434" s="573"/>
      <c r="TLW434" s="573"/>
      <c r="TLX434" s="573"/>
      <c r="TLY434" s="573"/>
      <c r="TLZ434" s="573"/>
      <c r="TMA434" s="573"/>
      <c r="TMB434" s="573"/>
      <c r="TMC434" s="573"/>
      <c r="TMD434" s="573"/>
      <c r="TME434" s="573"/>
      <c r="TMF434" s="573"/>
      <c r="TMG434" s="573"/>
      <c r="TMH434" s="573"/>
      <c r="TMI434" s="573"/>
      <c r="TMJ434" s="573"/>
      <c r="TMK434" s="573"/>
      <c r="TML434" s="573"/>
      <c r="TMM434" s="573"/>
      <c r="TMN434" s="573"/>
      <c r="TMO434" s="573"/>
      <c r="TMP434" s="573"/>
      <c r="TMQ434" s="573"/>
      <c r="TMR434" s="573"/>
      <c r="TMS434" s="573"/>
      <c r="TMT434" s="573"/>
      <c r="TMU434" s="573"/>
      <c r="TMV434" s="573"/>
      <c r="TMW434" s="573"/>
      <c r="TMX434" s="573"/>
      <c r="TMY434" s="573"/>
      <c r="TMZ434" s="573"/>
      <c r="TNA434" s="573"/>
      <c r="TNB434" s="573"/>
      <c r="TNC434" s="573"/>
      <c r="TND434" s="573"/>
      <c r="TNE434" s="573"/>
      <c r="TNF434" s="573"/>
      <c r="TNG434" s="573"/>
      <c r="TNH434" s="573"/>
      <c r="TNI434" s="573"/>
      <c r="TNJ434" s="573"/>
      <c r="TNK434" s="573"/>
      <c r="TNL434" s="573"/>
      <c r="TNM434" s="573"/>
      <c r="TNN434" s="573"/>
      <c r="TNO434" s="573"/>
      <c r="TNP434" s="573"/>
      <c r="TNQ434" s="573"/>
      <c r="TNR434" s="573"/>
      <c r="TNS434" s="573"/>
      <c r="TNT434" s="573"/>
      <c r="TNU434" s="573"/>
      <c r="TNV434" s="573"/>
      <c r="TNW434" s="573"/>
      <c r="TNX434" s="573"/>
      <c r="TNY434" s="573"/>
      <c r="TNZ434" s="573"/>
      <c r="TOA434" s="573"/>
      <c r="TOB434" s="573"/>
      <c r="TOC434" s="573"/>
      <c r="TOD434" s="573"/>
      <c r="TOE434" s="573"/>
      <c r="TOF434" s="573"/>
      <c r="TOG434" s="573"/>
      <c r="TOH434" s="573"/>
      <c r="TOI434" s="573"/>
      <c r="TOJ434" s="573"/>
      <c r="TOK434" s="573"/>
      <c r="TOL434" s="573"/>
      <c r="TOM434" s="573"/>
      <c r="TON434" s="573"/>
      <c r="TOO434" s="573"/>
      <c r="TOP434" s="573"/>
      <c r="TOQ434" s="573"/>
      <c r="TOR434" s="573"/>
      <c r="TOS434" s="573"/>
      <c r="TOT434" s="573"/>
      <c r="TOU434" s="573"/>
      <c r="TOV434" s="573"/>
      <c r="TOW434" s="573"/>
      <c r="TOX434" s="573"/>
      <c r="TOY434" s="573"/>
      <c r="TOZ434" s="573"/>
      <c r="TPA434" s="573"/>
      <c r="TPB434" s="573"/>
      <c r="TPC434" s="573"/>
      <c r="TPD434" s="573"/>
      <c r="TPE434" s="573"/>
      <c r="TPF434" s="573"/>
      <c r="TPG434" s="573"/>
      <c r="TPH434" s="573"/>
      <c r="TPI434" s="573"/>
      <c r="TPJ434" s="573"/>
      <c r="TPK434" s="573"/>
      <c r="TPL434" s="573"/>
      <c r="TPM434" s="573"/>
      <c r="TPN434" s="573"/>
      <c r="TPO434" s="573"/>
      <c r="TPP434" s="573"/>
      <c r="TPQ434" s="573"/>
      <c r="TPR434" s="573"/>
      <c r="TPS434" s="573"/>
      <c r="TPT434" s="573"/>
      <c r="TPU434" s="573"/>
      <c r="TPV434" s="573"/>
      <c r="TPW434" s="573"/>
      <c r="TPX434" s="573"/>
      <c r="TPY434" s="573"/>
      <c r="TPZ434" s="573"/>
      <c r="TQA434" s="573"/>
      <c r="TQB434" s="573"/>
      <c r="TQC434" s="573"/>
      <c r="TQD434" s="573"/>
      <c r="TQE434" s="573"/>
      <c r="TQF434" s="573"/>
      <c r="TQG434" s="573"/>
      <c r="TQH434" s="573"/>
      <c r="TQI434" s="573"/>
      <c r="TQJ434" s="573"/>
      <c r="TQK434" s="573"/>
      <c r="TQL434" s="573"/>
      <c r="TQM434" s="573"/>
      <c r="TQN434" s="573"/>
      <c r="TQO434" s="573"/>
      <c r="TQP434" s="573"/>
      <c r="TQQ434" s="573"/>
      <c r="TQR434" s="573"/>
      <c r="TQS434" s="573"/>
      <c r="TQT434" s="573"/>
      <c r="TQU434" s="573"/>
      <c r="TQV434" s="573"/>
      <c r="TQW434" s="573"/>
      <c r="TQX434" s="573"/>
      <c r="TQY434" s="573"/>
      <c r="TQZ434" s="573"/>
      <c r="TRA434" s="573"/>
      <c r="TRB434" s="573"/>
      <c r="TRC434" s="573"/>
      <c r="TRD434" s="573"/>
      <c r="TRE434" s="573"/>
      <c r="TRF434" s="573"/>
      <c r="TRG434" s="573"/>
      <c r="TRH434" s="573"/>
      <c r="TRI434" s="573"/>
      <c r="TRJ434" s="573"/>
      <c r="TRK434" s="573"/>
      <c r="TRL434" s="573"/>
      <c r="TRM434" s="573"/>
      <c r="TRN434" s="573"/>
      <c r="TRO434" s="573"/>
      <c r="TRP434" s="573"/>
      <c r="TRQ434" s="573"/>
      <c r="TRR434" s="573"/>
      <c r="TRS434" s="573"/>
      <c r="TRT434" s="573"/>
      <c r="TRU434" s="573"/>
      <c r="TRV434" s="573"/>
      <c r="TRW434" s="573"/>
      <c r="TRX434" s="573"/>
      <c r="TRY434" s="573"/>
      <c r="TRZ434" s="573"/>
      <c r="TSA434" s="573"/>
      <c r="TSB434" s="573"/>
      <c r="TSC434" s="573"/>
      <c r="TSD434" s="573"/>
      <c r="TSE434" s="573"/>
      <c r="TSF434" s="573"/>
      <c r="TSG434" s="573"/>
      <c r="TSH434" s="573"/>
      <c r="TSI434" s="573"/>
      <c r="TSJ434" s="573"/>
      <c r="TSK434" s="573"/>
      <c r="TSL434" s="573"/>
      <c r="TSM434" s="573"/>
      <c r="TSN434" s="573"/>
      <c r="TSO434" s="573"/>
      <c r="TSP434" s="573"/>
      <c r="TSQ434" s="573"/>
      <c r="TSR434" s="573"/>
      <c r="TSS434" s="573"/>
      <c r="TST434" s="573"/>
      <c r="TSU434" s="573"/>
      <c r="TSV434" s="573"/>
      <c r="TSW434" s="573"/>
      <c r="TSX434" s="573"/>
      <c r="TSY434" s="573"/>
      <c r="TSZ434" s="573"/>
      <c r="TTA434" s="573"/>
      <c r="TTB434" s="573"/>
      <c r="TTC434" s="573"/>
      <c r="TTD434" s="573"/>
      <c r="TTE434" s="573"/>
      <c r="TTF434" s="573"/>
      <c r="TTG434" s="573"/>
      <c r="TTH434" s="573"/>
      <c r="TTI434" s="573"/>
      <c r="TTJ434" s="573"/>
      <c r="TTK434" s="573"/>
      <c r="TTL434" s="573"/>
      <c r="TTM434" s="573"/>
      <c r="TTN434" s="573"/>
      <c r="TTO434" s="573"/>
      <c r="TTP434" s="573"/>
      <c r="TTQ434" s="573"/>
      <c r="TTR434" s="573"/>
      <c r="TTS434" s="573"/>
      <c r="TTT434" s="573"/>
      <c r="TTU434" s="573"/>
      <c r="TTV434" s="573"/>
      <c r="TTW434" s="573"/>
      <c r="TTX434" s="573"/>
      <c r="TTY434" s="573"/>
      <c r="TTZ434" s="573"/>
      <c r="TUA434" s="573"/>
      <c r="TUB434" s="573"/>
      <c r="TUC434" s="573"/>
      <c r="TUD434" s="573"/>
      <c r="TUE434" s="573"/>
      <c r="TUF434" s="573"/>
      <c r="TUG434" s="573"/>
      <c r="TUH434" s="573"/>
      <c r="TUI434" s="573"/>
      <c r="TUJ434" s="573"/>
      <c r="TUK434" s="573"/>
      <c r="TUL434" s="573"/>
      <c r="TUM434" s="573"/>
      <c r="TUN434" s="573"/>
      <c r="TUO434" s="573"/>
      <c r="TUP434" s="573"/>
      <c r="TUQ434" s="573"/>
      <c r="TUR434" s="573"/>
      <c r="TUS434" s="573"/>
      <c r="TUT434" s="573"/>
      <c r="TUU434" s="573"/>
      <c r="TUV434" s="573"/>
      <c r="TUW434" s="573"/>
      <c r="TUX434" s="573"/>
      <c r="TUY434" s="573"/>
      <c r="TUZ434" s="573"/>
      <c r="TVA434" s="573"/>
      <c r="TVB434" s="573"/>
      <c r="TVC434" s="573"/>
      <c r="TVD434" s="573"/>
      <c r="TVE434" s="573"/>
      <c r="TVF434" s="573"/>
      <c r="TVG434" s="573"/>
      <c r="TVH434" s="573"/>
      <c r="TVI434" s="573"/>
      <c r="TVJ434" s="573"/>
      <c r="TVK434" s="573"/>
      <c r="TVL434" s="573"/>
      <c r="TVM434" s="573"/>
      <c r="TVN434" s="573"/>
      <c r="TVO434" s="573"/>
      <c r="TVP434" s="573"/>
      <c r="TVQ434" s="573"/>
      <c r="TVR434" s="573"/>
      <c r="TVS434" s="573"/>
      <c r="TVT434" s="573"/>
      <c r="TVU434" s="573"/>
      <c r="TVV434" s="573"/>
      <c r="TVW434" s="573"/>
      <c r="TVX434" s="573"/>
      <c r="TVY434" s="573"/>
      <c r="TVZ434" s="573"/>
      <c r="TWA434" s="573"/>
      <c r="TWB434" s="573"/>
      <c r="TWC434" s="573"/>
      <c r="TWD434" s="573"/>
      <c r="TWE434" s="573"/>
      <c r="TWF434" s="573"/>
      <c r="TWG434" s="573"/>
      <c r="TWH434" s="573"/>
      <c r="TWI434" s="573"/>
      <c r="TWJ434" s="573"/>
      <c r="TWK434" s="573"/>
      <c r="TWL434" s="573"/>
      <c r="TWM434" s="573"/>
      <c r="TWN434" s="573"/>
      <c r="TWO434" s="573"/>
      <c r="TWP434" s="573"/>
      <c r="TWQ434" s="573"/>
      <c r="TWR434" s="573"/>
      <c r="TWS434" s="573"/>
      <c r="TWT434" s="573"/>
      <c r="TWU434" s="573"/>
      <c r="TWV434" s="573"/>
      <c r="TWW434" s="573"/>
      <c r="TWX434" s="573"/>
      <c r="TWY434" s="573"/>
      <c r="TWZ434" s="573"/>
      <c r="TXA434" s="573"/>
      <c r="TXB434" s="573"/>
      <c r="TXC434" s="573"/>
      <c r="TXD434" s="573"/>
      <c r="TXE434" s="573"/>
      <c r="TXF434" s="573"/>
      <c r="TXG434" s="573"/>
      <c r="TXH434" s="573"/>
      <c r="TXI434" s="573"/>
      <c r="TXJ434" s="573"/>
      <c r="TXK434" s="573"/>
      <c r="TXL434" s="573"/>
      <c r="TXM434" s="573"/>
      <c r="TXN434" s="573"/>
      <c r="TXO434" s="573"/>
      <c r="TXP434" s="573"/>
      <c r="TXQ434" s="573"/>
      <c r="TXR434" s="573"/>
      <c r="TXS434" s="573"/>
      <c r="TXT434" s="573"/>
      <c r="TXU434" s="573"/>
      <c r="TXV434" s="573"/>
      <c r="TXW434" s="573"/>
      <c r="TXX434" s="573"/>
      <c r="TXY434" s="573"/>
      <c r="TXZ434" s="573"/>
      <c r="TYA434" s="573"/>
      <c r="TYB434" s="573"/>
      <c r="TYC434" s="573"/>
      <c r="TYD434" s="573"/>
      <c r="TYE434" s="573"/>
      <c r="TYF434" s="573"/>
      <c r="TYG434" s="573"/>
      <c r="TYH434" s="573"/>
      <c r="TYI434" s="573"/>
      <c r="TYJ434" s="573"/>
      <c r="TYK434" s="573"/>
      <c r="TYL434" s="573"/>
      <c r="TYM434" s="573"/>
      <c r="TYN434" s="573"/>
      <c r="TYO434" s="573"/>
      <c r="TYP434" s="573"/>
      <c r="TYQ434" s="573"/>
      <c r="TYR434" s="573"/>
      <c r="TYS434" s="573"/>
      <c r="TYT434" s="573"/>
      <c r="TYU434" s="573"/>
      <c r="TYV434" s="573"/>
      <c r="TYW434" s="573"/>
      <c r="TYX434" s="573"/>
      <c r="TYY434" s="573"/>
      <c r="TYZ434" s="573"/>
      <c r="TZA434" s="573"/>
      <c r="TZB434" s="573"/>
      <c r="TZC434" s="573"/>
      <c r="TZD434" s="573"/>
      <c r="TZE434" s="573"/>
      <c r="TZF434" s="573"/>
      <c r="TZG434" s="573"/>
      <c r="TZH434" s="573"/>
      <c r="TZI434" s="573"/>
      <c r="TZJ434" s="573"/>
      <c r="TZK434" s="573"/>
      <c r="TZL434" s="573"/>
      <c r="TZM434" s="573"/>
      <c r="TZN434" s="573"/>
      <c r="TZO434" s="573"/>
      <c r="TZP434" s="573"/>
      <c r="TZQ434" s="573"/>
      <c r="TZR434" s="573"/>
      <c r="TZS434" s="573"/>
      <c r="TZT434" s="573"/>
      <c r="TZU434" s="573"/>
      <c r="TZV434" s="573"/>
      <c r="TZW434" s="573"/>
      <c r="TZX434" s="573"/>
      <c r="TZY434" s="573"/>
      <c r="TZZ434" s="573"/>
      <c r="UAA434" s="573"/>
      <c r="UAB434" s="573"/>
      <c r="UAC434" s="573"/>
      <c r="UAD434" s="573"/>
      <c r="UAE434" s="573"/>
      <c r="UAF434" s="573"/>
      <c r="UAG434" s="573"/>
      <c r="UAH434" s="573"/>
      <c r="UAI434" s="573"/>
      <c r="UAJ434" s="573"/>
      <c r="UAK434" s="573"/>
      <c r="UAL434" s="573"/>
      <c r="UAM434" s="573"/>
      <c r="UAN434" s="573"/>
      <c r="UAO434" s="573"/>
      <c r="UAP434" s="573"/>
      <c r="UAQ434" s="573"/>
      <c r="UAR434" s="573"/>
      <c r="UAS434" s="573"/>
      <c r="UAT434" s="573"/>
      <c r="UAU434" s="573"/>
      <c r="UAV434" s="573"/>
      <c r="UAW434" s="573"/>
      <c r="UAX434" s="573"/>
      <c r="UAY434" s="573"/>
      <c r="UAZ434" s="573"/>
      <c r="UBA434" s="573"/>
      <c r="UBB434" s="573"/>
      <c r="UBC434" s="573"/>
      <c r="UBD434" s="573"/>
      <c r="UBE434" s="573"/>
      <c r="UBF434" s="573"/>
      <c r="UBG434" s="573"/>
      <c r="UBH434" s="573"/>
      <c r="UBI434" s="573"/>
      <c r="UBJ434" s="573"/>
      <c r="UBK434" s="573"/>
      <c r="UBL434" s="573"/>
      <c r="UBM434" s="573"/>
      <c r="UBN434" s="573"/>
      <c r="UBO434" s="573"/>
      <c r="UBP434" s="573"/>
      <c r="UBQ434" s="573"/>
      <c r="UBR434" s="573"/>
      <c r="UBS434" s="573"/>
      <c r="UBT434" s="573"/>
      <c r="UBU434" s="573"/>
      <c r="UBV434" s="573"/>
      <c r="UBW434" s="573"/>
      <c r="UBX434" s="573"/>
      <c r="UBY434" s="573"/>
      <c r="UBZ434" s="573"/>
      <c r="UCA434" s="573"/>
      <c r="UCB434" s="573"/>
      <c r="UCC434" s="573"/>
      <c r="UCD434" s="573"/>
      <c r="UCE434" s="573"/>
      <c r="UCF434" s="573"/>
      <c r="UCG434" s="573"/>
      <c r="UCH434" s="573"/>
      <c r="UCI434" s="573"/>
      <c r="UCJ434" s="573"/>
      <c r="UCK434" s="573"/>
      <c r="UCL434" s="573"/>
      <c r="UCM434" s="573"/>
      <c r="UCN434" s="573"/>
      <c r="UCO434" s="573"/>
      <c r="UCP434" s="573"/>
      <c r="UCQ434" s="573"/>
      <c r="UCR434" s="573"/>
      <c r="UCS434" s="573"/>
      <c r="UCT434" s="573"/>
      <c r="UCU434" s="573"/>
      <c r="UCV434" s="573"/>
      <c r="UCW434" s="573"/>
      <c r="UCX434" s="573"/>
      <c r="UCY434" s="573"/>
      <c r="UCZ434" s="573"/>
      <c r="UDA434" s="573"/>
      <c r="UDB434" s="573"/>
      <c r="UDC434" s="573"/>
      <c r="UDD434" s="573"/>
      <c r="UDE434" s="573"/>
      <c r="UDF434" s="573"/>
      <c r="UDG434" s="573"/>
      <c r="UDH434" s="573"/>
      <c r="UDI434" s="573"/>
      <c r="UDJ434" s="573"/>
      <c r="UDK434" s="573"/>
      <c r="UDL434" s="573"/>
      <c r="UDM434" s="573"/>
      <c r="UDN434" s="573"/>
      <c r="UDO434" s="573"/>
      <c r="UDP434" s="573"/>
      <c r="UDQ434" s="573"/>
      <c r="UDR434" s="573"/>
      <c r="UDS434" s="573"/>
      <c r="UDT434" s="573"/>
      <c r="UDU434" s="573"/>
      <c r="UDV434" s="573"/>
      <c r="UDW434" s="573"/>
      <c r="UDX434" s="573"/>
      <c r="UDY434" s="573"/>
      <c r="UDZ434" s="573"/>
      <c r="UEA434" s="573"/>
      <c r="UEB434" s="573"/>
      <c r="UEC434" s="573"/>
      <c r="UED434" s="573"/>
      <c r="UEE434" s="573"/>
      <c r="UEF434" s="573"/>
      <c r="UEG434" s="573"/>
      <c r="UEH434" s="573"/>
      <c r="UEI434" s="573"/>
      <c r="UEJ434" s="573"/>
      <c r="UEK434" s="573"/>
      <c r="UEL434" s="573"/>
      <c r="UEM434" s="573"/>
      <c r="UEN434" s="573"/>
      <c r="UEO434" s="573"/>
      <c r="UEP434" s="573"/>
      <c r="UEQ434" s="573"/>
      <c r="UER434" s="573"/>
      <c r="UES434" s="573"/>
      <c r="UET434" s="573"/>
      <c r="UEU434" s="573"/>
      <c r="UEV434" s="573"/>
      <c r="UEW434" s="573"/>
      <c r="UEX434" s="573"/>
      <c r="UEY434" s="573"/>
      <c r="UEZ434" s="573"/>
      <c r="UFA434" s="573"/>
      <c r="UFB434" s="573"/>
      <c r="UFC434" s="573"/>
      <c r="UFD434" s="573"/>
      <c r="UFE434" s="573"/>
      <c r="UFF434" s="573"/>
      <c r="UFG434" s="573"/>
      <c r="UFH434" s="573"/>
      <c r="UFI434" s="573"/>
      <c r="UFJ434" s="573"/>
      <c r="UFK434" s="573"/>
      <c r="UFL434" s="573"/>
      <c r="UFM434" s="573"/>
      <c r="UFN434" s="573"/>
      <c r="UFO434" s="573"/>
      <c r="UFP434" s="573"/>
      <c r="UFQ434" s="573"/>
      <c r="UFR434" s="573"/>
      <c r="UFS434" s="573"/>
      <c r="UFT434" s="573"/>
      <c r="UFU434" s="573"/>
      <c r="UFV434" s="573"/>
      <c r="UFW434" s="573"/>
      <c r="UFX434" s="573"/>
      <c r="UFY434" s="573"/>
      <c r="UFZ434" s="573"/>
      <c r="UGA434" s="573"/>
      <c r="UGB434" s="573"/>
      <c r="UGC434" s="573"/>
      <c r="UGD434" s="573"/>
      <c r="UGE434" s="573"/>
      <c r="UGF434" s="573"/>
      <c r="UGG434" s="573"/>
      <c r="UGH434" s="573"/>
      <c r="UGI434" s="573"/>
      <c r="UGJ434" s="573"/>
      <c r="UGK434" s="573"/>
      <c r="UGL434" s="573"/>
      <c r="UGM434" s="573"/>
      <c r="UGN434" s="573"/>
      <c r="UGO434" s="573"/>
      <c r="UGP434" s="573"/>
      <c r="UGQ434" s="573"/>
      <c r="UGR434" s="573"/>
      <c r="UGS434" s="573"/>
      <c r="UGT434" s="573"/>
      <c r="UGU434" s="573"/>
      <c r="UGV434" s="573"/>
      <c r="UGW434" s="573"/>
      <c r="UGX434" s="573"/>
      <c r="UGY434" s="573"/>
      <c r="UGZ434" s="573"/>
      <c r="UHA434" s="573"/>
      <c r="UHB434" s="573"/>
      <c r="UHC434" s="573"/>
      <c r="UHD434" s="573"/>
      <c r="UHE434" s="573"/>
      <c r="UHF434" s="573"/>
      <c r="UHG434" s="573"/>
      <c r="UHH434" s="573"/>
      <c r="UHI434" s="573"/>
      <c r="UHJ434" s="573"/>
      <c r="UHK434" s="573"/>
      <c r="UHL434" s="573"/>
      <c r="UHM434" s="573"/>
      <c r="UHN434" s="573"/>
      <c r="UHO434" s="573"/>
      <c r="UHP434" s="573"/>
      <c r="UHQ434" s="573"/>
      <c r="UHR434" s="573"/>
      <c r="UHS434" s="573"/>
      <c r="UHT434" s="573"/>
      <c r="UHU434" s="573"/>
      <c r="UHV434" s="573"/>
      <c r="UHW434" s="573"/>
      <c r="UHX434" s="573"/>
      <c r="UHY434" s="573"/>
      <c r="UHZ434" s="573"/>
      <c r="UIA434" s="573"/>
      <c r="UIB434" s="573"/>
      <c r="UIC434" s="573"/>
      <c r="UID434" s="573"/>
      <c r="UIE434" s="573"/>
      <c r="UIF434" s="573"/>
      <c r="UIG434" s="573"/>
      <c r="UIH434" s="573"/>
      <c r="UII434" s="573"/>
      <c r="UIJ434" s="573"/>
      <c r="UIK434" s="573"/>
      <c r="UIL434" s="573"/>
      <c r="UIM434" s="573"/>
      <c r="UIN434" s="573"/>
      <c r="UIO434" s="573"/>
      <c r="UIP434" s="573"/>
      <c r="UIQ434" s="573"/>
      <c r="UIR434" s="573"/>
      <c r="UIS434" s="573"/>
      <c r="UIT434" s="573"/>
      <c r="UIU434" s="573"/>
      <c r="UIV434" s="573"/>
      <c r="UIW434" s="573"/>
      <c r="UIX434" s="573"/>
      <c r="UIY434" s="573"/>
      <c r="UIZ434" s="573"/>
      <c r="UJA434" s="573"/>
      <c r="UJB434" s="573"/>
      <c r="UJC434" s="573"/>
      <c r="UJD434" s="573"/>
      <c r="UJE434" s="573"/>
      <c r="UJF434" s="573"/>
      <c r="UJG434" s="573"/>
      <c r="UJH434" s="573"/>
      <c r="UJI434" s="573"/>
      <c r="UJJ434" s="573"/>
      <c r="UJK434" s="573"/>
      <c r="UJL434" s="573"/>
      <c r="UJM434" s="573"/>
      <c r="UJN434" s="573"/>
      <c r="UJO434" s="573"/>
      <c r="UJP434" s="573"/>
      <c r="UJQ434" s="573"/>
      <c r="UJR434" s="573"/>
      <c r="UJS434" s="573"/>
      <c r="UJT434" s="573"/>
      <c r="UJU434" s="573"/>
      <c r="UJV434" s="573"/>
      <c r="UJW434" s="573"/>
      <c r="UJX434" s="573"/>
      <c r="UJY434" s="573"/>
      <c r="UJZ434" s="573"/>
      <c r="UKA434" s="573"/>
      <c r="UKB434" s="573"/>
      <c r="UKC434" s="573"/>
      <c r="UKD434" s="573"/>
      <c r="UKE434" s="573"/>
      <c r="UKF434" s="573"/>
      <c r="UKG434" s="573"/>
      <c r="UKH434" s="573"/>
      <c r="UKI434" s="573"/>
      <c r="UKJ434" s="573"/>
      <c r="UKK434" s="573"/>
      <c r="UKL434" s="573"/>
      <c r="UKM434" s="573"/>
      <c r="UKN434" s="573"/>
      <c r="UKO434" s="573"/>
      <c r="UKP434" s="573"/>
      <c r="UKQ434" s="573"/>
      <c r="UKR434" s="573"/>
      <c r="UKS434" s="573"/>
      <c r="UKT434" s="573"/>
      <c r="UKU434" s="573"/>
      <c r="UKV434" s="573"/>
      <c r="UKW434" s="573"/>
      <c r="UKX434" s="573"/>
      <c r="UKY434" s="573"/>
      <c r="UKZ434" s="573"/>
      <c r="ULA434" s="573"/>
      <c r="ULB434" s="573"/>
      <c r="ULC434" s="573"/>
      <c r="ULD434" s="573"/>
      <c r="ULE434" s="573"/>
      <c r="ULF434" s="573"/>
      <c r="ULG434" s="573"/>
      <c r="ULH434" s="573"/>
      <c r="ULI434" s="573"/>
      <c r="ULJ434" s="573"/>
      <c r="ULK434" s="573"/>
      <c r="ULL434" s="573"/>
      <c r="ULM434" s="573"/>
      <c r="ULN434" s="573"/>
      <c r="ULO434" s="573"/>
      <c r="ULP434" s="573"/>
      <c r="ULQ434" s="573"/>
      <c r="ULR434" s="573"/>
      <c r="ULS434" s="573"/>
      <c r="ULT434" s="573"/>
      <c r="ULU434" s="573"/>
      <c r="ULV434" s="573"/>
      <c r="ULW434" s="573"/>
      <c r="ULX434" s="573"/>
      <c r="ULY434" s="573"/>
      <c r="ULZ434" s="573"/>
      <c r="UMA434" s="573"/>
      <c r="UMB434" s="573"/>
      <c r="UMC434" s="573"/>
      <c r="UMD434" s="573"/>
      <c r="UME434" s="573"/>
      <c r="UMF434" s="573"/>
      <c r="UMG434" s="573"/>
      <c r="UMH434" s="573"/>
      <c r="UMI434" s="573"/>
      <c r="UMJ434" s="573"/>
      <c r="UMK434" s="573"/>
      <c r="UML434" s="573"/>
      <c r="UMM434" s="573"/>
      <c r="UMN434" s="573"/>
      <c r="UMO434" s="573"/>
      <c r="UMP434" s="573"/>
      <c r="UMQ434" s="573"/>
      <c r="UMR434" s="573"/>
      <c r="UMS434" s="573"/>
      <c r="UMT434" s="573"/>
      <c r="UMU434" s="573"/>
      <c r="UMV434" s="573"/>
      <c r="UMW434" s="573"/>
      <c r="UMX434" s="573"/>
      <c r="UMY434" s="573"/>
      <c r="UMZ434" s="573"/>
      <c r="UNA434" s="573"/>
      <c r="UNB434" s="573"/>
      <c r="UNC434" s="573"/>
      <c r="UND434" s="573"/>
      <c r="UNE434" s="573"/>
      <c r="UNF434" s="573"/>
      <c r="UNG434" s="573"/>
      <c r="UNH434" s="573"/>
      <c r="UNI434" s="573"/>
      <c r="UNJ434" s="573"/>
      <c r="UNK434" s="573"/>
      <c r="UNL434" s="573"/>
      <c r="UNM434" s="573"/>
      <c r="UNN434" s="573"/>
      <c r="UNO434" s="573"/>
      <c r="UNP434" s="573"/>
      <c r="UNQ434" s="573"/>
      <c r="UNR434" s="573"/>
      <c r="UNS434" s="573"/>
      <c r="UNT434" s="573"/>
      <c r="UNU434" s="573"/>
      <c r="UNV434" s="573"/>
      <c r="UNW434" s="573"/>
      <c r="UNX434" s="573"/>
      <c r="UNY434" s="573"/>
      <c r="UNZ434" s="573"/>
      <c r="UOA434" s="573"/>
      <c r="UOB434" s="573"/>
      <c r="UOC434" s="573"/>
      <c r="UOD434" s="573"/>
      <c r="UOE434" s="573"/>
      <c r="UOF434" s="573"/>
      <c r="UOG434" s="573"/>
      <c r="UOH434" s="573"/>
      <c r="UOI434" s="573"/>
      <c r="UOJ434" s="573"/>
      <c r="UOK434" s="573"/>
      <c r="UOL434" s="573"/>
      <c r="UOM434" s="573"/>
      <c r="UON434" s="573"/>
      <c r="UOO434" s="573"/>
      <c r="UOP434" s="573"/>
      <c r="UOQ434" s="573"/>
      <c r="UOR434" s="573"/>
      <c r="UOS434" s="573"/>
      <c r="UOT434" s="573"/>
      <c r="UOU434" s="573"/>
      <c r="UOV434" s="573"/>
      <c r="UOW434" s="573"/>
      <c r="UOX434" s="573"/>
      <c r="UOY434" s="573"/>
      <c r="UOZ434" s="573"/>
      <c r="UPA434" s="573"/>
      <c r="UPB434" s="573"/>
      <c r="UPC434" s="573"/>
      <c r="UPD434" s="573"/>
      <c r="UPE434" s="573"/>
      <c r="UPF434" s="573"/>
      <c r="UPG434" s="573"/>
      <c r="UPH434" s="573"/>
      <c r="UPI434" s="573"/>
      <c r="UPJ434" s="573"/>
      <c r="UPK434" s="573"/>
      <c r="UPL434" s="573"/>
      <c r="UPM434" s="573"/>
      <c r="UPN434" s="573"/>
      <c r="UPO434" s="573"/>
      <c r="UPP434" s="573"/>
      <c r="UPQ434" s="573"/>
      <c r="UPR434" s="573"/>
      <c r="UPS434" s="573"/>
      <c r="UPT434" s="573"/>
      <c r="UPU434" s="573"/>
      <c r="UPV434" s="573"/>
      <c r="UPW434" s="573"/>
      <c r="UPX434" s="573"/>
      <c r="UPY434" s="573"/>
      <c r="UPZ434" s="573"/>
      <c r="UQA434" s="573"/>
      <c r="UQB434" s="573"/>
      <c r="UQC434" s="573"/>
      <c r="UQD434" s="573"/>
      <c r="UQE434" s="573"/>
      <c r="UQF434" s="573"/>
      <c r="UQG434" s="573"/>
      <c r="UQH434" s="573"/>
      <c r="UQI434" s="573"/>
      <c r="UQJ434" s="573"/>
      <c r="UQK434" s="573"/>
      <c r="UQL434" s="573"/>
      <c r="UQM434" s="573"/>
      <c r="UQN434" s="573"/>
      <c r="UQO434" s="573"/>
      <c r="UQP434" s="573"/>
      <c r="UQQ434" s="573"/>
      <c r="UQR434" s="573"/>
      <c r="UQS434" s="573"/>
      <c r="UQT434" s="573"/>
      <c r="UQU434" s="573"/>
      <c r="UQV434" s="573"/>
      <c r="UQW434" s="573"/>
      <c r="UQX434" s="573"/>
      <c r="UQY434" s="573"/>
      <c r="UQZ434" s="573"/>
      <c r="URA434" s="573"/>
      <c r="URB434" s="573"/>
      <c r="URC434" s="573"/>
      <c r="URD434" s="573"/>
      <c r="URE434" s="573"/>
      <c r="URF434" s="573"/>
      <c r="URG434" s="573"/>
      <c r="URH434" s="573"/>
      <c r="URI434" s="573"/>
      <c r="URJ434" s="573"/>
      <c r="URK434" s="573"/>
      <c r="URL434" s="573"/>
      <c r="URM434" s="573"/>
      <c r="URN434" s="573"/>
      <c r="URO434" s="573"/>
      <c r="URP434" s="573"/>
      <c r="URQ434" s="573"/>
      <c r="URR434" s="573"/>
      <c r="URS434" s="573"/>
      <c r="URT434" s="573"/>
      <c r="URU434" s="573"/>
      <c r="URV434" s="573"/>
      <c r="URW434" s="573"/>
      <c r="URX434" s="573"/>
      <c r="URY434" s="573"/>
      <c r="URZ434" s="573"/>
      <c r="USA434" s="573"/>
      <c r="USB434" s="573"/>
      <c r="USC434" s="573"/>
      <c r="USD434" s="573"/>
      <c r="USE434" s="573"/>
      <c r="USF434" s="573"/>
      <c r="USG434" s="573"/>
      <c r="USH434" s="573"/>
      <c r="USI434" s="573"/>
      <c r="USJ434" s="573"/>
      <c r="USK434" s="573"/>
      <c r="USL434" s="573"/>
      <c r="USM434" s="573"/>
      <c r="USN434" s="573"/>
      <c r="USO434" s="573"/>
      <c r="USP434" s="573"/>
      <c r="USQ434" s="573"/>
      <c r="USR434" s="573"/>
      <c r="USS434" s="573"/>
      <c r="UST434" s="573"/>
      <c r="USU434" s="573"/>
      <c r="USV434" s="573"/>
      <c r="USW434" s="573"/>
      <c r="USX434" s="573"/>
      <c r="USY434" s="573"/>
      <c r="USZ434" s="573"/>
      <c r="UTA434" s="573"/>
      <c r="UTB434" s="573"/>
      <c r="UTC434" s="573"/>
      <c r="UTD434" s="573"/>
      <c r="UTE434" s="573"/>
      <c r="UTF434" s="573"/>
      <c r="UTG434" s="573"/>
      <c r="UTH434" s="573"/>
      <c r="UTI434" s="573"/>
      <c r="UTJ434" s="573"/>
      <c r="UTK434" s="573"/>
      <c r="UTL434" s="573"/>
      <c r="UTM434" s="573"/>
      <c r="UTN434" s="573"/>
      <c r="UTO434" s="573"/>
      <c r="UTP434" s="573"/>
      <c r="UTQ434" s="573"/>
      <c r="UTR434" s="573"/>
      <c r="UTS434" s="573"/>
      <c r="UTT434" s="573"/>
      <c r="UTU434" s="573"/>
      <c r="UTV434" s="573"/>
      <c r="UTW434" s="573"/>
      <c r="UTX434" s="573"/>
      <c r="UTY434" s="573"/>
      <c r="UTZ434" s="573"/>
      <c r="UUA434" s="573"/>
      <c r="UUB434" s="573"/>
      <c r="UUC434" s="573"/>
      <c r="UUD434" s="573"/>
      <c r="UUE434" s="573"/>
      <c r="UUF434" s="573"/>
      <c r="UUG434" s="573"/>
      <c r="UUH434" s="573"/>
      <c r="UUI434" s="573"/>
      <c r="UUJ434" s="573"/>
      <c r="UUK434" s="573"/>
      <c r="UUL434" s="573"/>
      <c r="UUM434" s="573"/>
      <c r="UUN434" s="573"/>
      <c r="UUO434" s="573"/>
      <c r="UUP434" s="573"/>
      <c r="UUQ434" s="573"/>
      <c r="UUR434" s="573"/>
      <c r="UUS434" s="573"/>
      <c r="UUT434" s="573"/>
      <c r="UUU434" s="573"/>
      <c r="UUV434" s="573"/>
      <c r="UUW434" s="573"/>
      <c r="UUX434" s="573"/>
      <c r="UUY434" s="573"/>
      <c r="UUZ434" s="573"/>
      <c r="UVA434" s="573"/>
      <c r="UVB434" s="573"/>
      <c r="UVC434" s="573"/>
      <c r="UVD434" s="573"/>
      <c r="UVE434" s="573"/>
      <c r="UVF434" s="573"/>
      <c r="UVG434" s="573"/>
      <c r="UVH434" s="573"/>
      <c r="UVI434" s="573"/>
      <c r="UVJ434" s="573"/>
      <c r="UVK434" s="573"/>
      <c r="UVL434" s="573"/>
      <c r="UVM434" s="573"/>
      <c r="UVN434" s="573"/>
      <c r="UVO434" s="573"/>
      <c r="UVP434" s="573"/>
      <c r="UVQ434" s="573"/>
      <c r="UVR434" s="573"/>
      <c r="UVS434" s="573"/>
      <c r="UVT434" s="573"/>
      <c r="UVU434" s="573"/>
      <c r="UVV434" s="573"/>
      <c r="UVW434" s="573"/>
      <c r="UVX434" s="573"/>
      <c r="UVY434" s="573"/>
      <c r="UVZ434" s="573"/>
      <c r="UWA434" s="573"/>
      <c r="UWB434" s="573"/>
      <c r="UWC434" s="573"/>
      <c r="UWD434" s="573"/>
      <c r="UWE434" s="573"/>
      <c r="UWF434" s="573"/>
      <c r="UWG434" s="573"/>
      <c r="UWH434" s="573"/>
      <c r="UWI434" s="573"/>
      <c r="UWJ434" s="573"/>
      <c r="UWK434" s="573"/>
      <c r="UWL434" s="573"/>
      <c r="UWM434" s="573"/>
      <c r="UWN434" s="573"/>
      <c r="UWO434" s="573"/>
      <c r="UWP434" s="573"/>
      <c r="UWQ434" s="573"/>
      <c r="UWR434" s="573"/>
      <c r="UWS434" s="573"/>
      <c r="UWT434" s="573"/>
      <c r="UWU434" s="573"/>
      <c r="UWV434" s="573"/>
      <c r="UWW434" s="573"/>
      <c r="UWX434" s="573"/>
      <c r="UWY434" s="573"/>
      <c r="UWZ434" s="573"/>
      <c r="UXA434" s="573"/>
      <c r="UXB434" s="573"/>
      <c r="UXC434" s="573"/>
      <c r="UXD434" s="573"/>
      <c r="UXE434" s="573"/>
      <c r="UXF434" s="573"/>
      <c r="UXG434" s="573"/>
      <c r="UXH434" s="573"/>
      <c r="UXI434" s="573"/>
      <c r="UXJ434" s="573"/>
      <c r="UXK434" s="573"/>
      <c r="UXL434" s="573"/>
      <c r="UXM434" s="573"/>
      <c r="UXN434" s="573"/>
      <c r="UXO434" s="573"/>
      <c r="UXP434" s="573"/>
      <c r="UXQ434" s="573"/>
      <c r="UXR434" s="573"/>
      <c r="UXS434" s="573"/>
      <c r="UXT434" s="573"/>
      <c r="UXU434" s="573"/>
      <c r="UXV434" s="573"/>
      <c r="UXW434" s="573"/>
      <c r="UXX434" s="573"/>
      <c r="UXY434" s="573"/>
      <c r="UXZ434" s="573"/>
      <c r="UYA434" s="573"/>
      <c r="UYB434" s="573"/>
      <c r="UYC434" s="573"/>
      <c r="UYD434" s="573"/>
      <c r="UYE434" s="573"/>
      <c r="UYF434" s="573"/>
      <c r="UYG434" s="573"/>
      <c r="UYH434" s="573"/>
      <c r="UYI434" s="573"/>
      <c r="UYJ434" s="573"/>
      <c r="UYK434" s="573"/>
      <c r="UYL434" s="573"/>
      <c r="UYM434" s="573"/>
      <c r="UYN434" s="573"/>
      <c r="UYO434" s="573"/>
      <c r="UYP434" s="573"/>
      <c r="UYQ434" s="573"/>
      <c r="UYR434" s="573"/>
      <c r="UYS434" s="573"/>
      <c r="UYT434" s="573"/>
      <c r="UYU434" s="573"/>
      <c r="UYV434" s="573"/>
      <c r="UYW434" s="573"/>
      <c r="UYX434" s="573"/>
      <c r="UYY434" s="573"/>
      <c r="UYZ434" s="573"/>
      <c r="UZA434" s="573"/>
      <c r="UZB434" s="573"/>
      <c r="UZC434" s="573"/>
      <c r="UZD434" s="573"/>
      <c r="UZE434" s="573"/>
      <c r="UZF434" s="573"/>
      <c r="UZG434" s="573"/>
      <c r="UZH434" s="573"/>
      <c r="UZI434" s="573"/>
      <c r="UZJ434" s="573"/>
      <c r="UZK434" s="573"/>
      <c r="UZL434" s="573"/>
      <c r="UZM434" s="573"/>
      <c r="UZN434" s="573"/>
      <c r="UZO434" s="573"/>
      <c r="UZP434" s="573"/>
      <c r="UZQ434" s="573"/>
      <c r="UZR434" s="573"/>
      <c r="UZS434" s="573"/>
      <c r="UZT434" s="573"/>
      <c r="UZU434" s="573"/>
      <c r="UZV434" s="573"/>
      <c r="UZW434" s="573"/>
      <c r="UZX434" s="573"/>
      <c r="UZY434" s="573"/>
      <c r="UZZ434" s="573"/>
      <c r="VAA434" s="573"/>
      <c r="VAB434" s="573"/>
      <c r="VAC434" s="573"/>
      <c r="VAD434" s="573"/>
      <c r="VAE434" s="573"/>
      <c r="VAF434" s="573"/>
      <c r="VAG434" s="573"/>
      <c r="VAH434" s="573"/>
      <c r="VAI434" s="573"/>
      <c r="VAJ434" s="573"/>
      <c r="VAK434" s="573"/>
      <c r="VAL434" s="573"/>
      <c r="VAM434" s="573"/>
      <c r="VAN434" s="573"/>
      <c r="VAO434" s="573"/>
      <c r="VAP434" s="573"/>
      <c r="VAQ434" s="573"/>
      <c r="VAR434" s="573"/>
      <c r="VAS434" s="573"/>
      <c r="VAT434" s="573"/>
      <c r="VAU434" s="573"/>
      <c r="VAV434" s="573"/>
      <c r="VAW434" s="573"/>
      <c r="VAX434" s="573"/>
      <c r="VAY434" s="573"/>
      <c r="VAZ434" s="573"/>
      <c r="VBA434" s="573"/>
      <c r="VBB434" s="573"/>
      <c r="VBC434" s="573"/>
      <c r="VBD434" s="573"/>
      <c r="VBE434" s="573"/>
      <c r="VBF434" s="573"/>
      <c r="VBG434" s="573"/>
      <c r="VBH434" s="573"/>
      <c r="VBI434" s="573"/>
      <c r="VBJ434" s="573"/>
      <c r="VBK434" s="573"/>
      <c r="VBL434" s="573"/>
      <c r="VBM434" s="573"/>
      <c r="VBN434" s="573"/>
      <c r="VBO434" s="573"/>
      <c r="VBP434" s="573"/>
      <c r="VBQ434" s="573"/>
      <c r="VBR434" s="573"/>
      <c r="VBS434" s="573"/>
      <c r="VBT434" s="573"/>
      <c r="VBU434" s="573"/>
      <c r="VBV434" s="573"/>
      <c r="VBW434" s="573"/>
      <c r="VBX434" s="573"/>
      <c r="VBY434" s="573"/>
      <c r="VBZ434" s="573"/>
      <c r="VCA434" s="573"/>
      <c r="VCB434" s="573"/>
      <c r="VCC434" s="573"/>
      <c r="VCD434" s="573"/>
      <c r="VCE434" s="573"/>
      <c r="VCF434" s="573"/>
      <c r="VCG434" s="573"/>
      <c r="VCH434" s="573"/>
      <c r="VCI434" s="573"/>
      <c r="VCJ434" s="573"/>
      <c r="VCK434" s="573"/>
      <c r="VCL434" s="573"/>
      <c r="VCM434" s="573"/>
      <c r="VCN434" s="573"/>
      <c r="VCO434" s="573"/>
      <c r="VCP434" s="573"/>
      <c r="VCQ434" s="573"/>
      <c r="VCR434" s="573"/>
      <c r="VCS434" s="573"/>
      <c r="VCT434" s="573"/>
      <c r="VCU434" s="573"/>
      <c r="VCV434" s="573"/>
      <c r="VCW434" s="573"/>
      <c r="VCX434" s="573"/>
      <c r="VCY434" s="573"/>
      <c r="VCZ434" s="573"/>
      <c r="VDA434" s="573"/>
      <c r="VDB434" s="573"/>
      <c r="VDC434" s="573"/>
      <c r="VDD434" s="573"/>
      <c r="VDE434" s="573"/>
      <c r="VDF434" s="573"/>
      <c r="VDG434" s="573"/>
      <c r="VDH434" s="573"/>
      <c r="VDI434" s="573"/>
      <c r="VDJ434" s="573"/>
      <c r="VDK434" s="573"/>
      <c r="VDL434" s="573"/>
      <c r="VDM434" s="573"/>
      <c r="VDN434" s="573"/>
      <c r="VDO434" s="573"/>
      <c r="VDP434" s="573"/>
      <c r="VDQ434" s="573"/>
      <c r="VDR434" s="573"/>
      <c r="VDS434" s="573"/>
      <c r="VDT434" s="573"/>
      <c r="VDU434" s="573"/>
      <c r="VDV434" s="573"/>
      <c r="VDW434" s="573"/>
      <c r="VDX434" s="573"/>
      <c r="VDY434" s="573"/>
      <c r="VDZ434" s="573"/>
      <c r="VEA434" s="573"/>
      <c r="VEB434" s="573"/>
      <c r="VEC434" s="573"/>
      <c r="VED434" s="573"/>
      <c r="VEE434" s="573"/>
      <c r="VEF434" s="573"/>
      <c r="VEG434" s="573"/>
      <c r="VEH434" s="573"/>
      <c r="VEI434" s="573"/>
      <c r="VEJ434" s="573"/>
      <c r="VEK434" s="573"/>
      <c r="VEL434" s="573"/>
      <c r="VEM434" s="573"/>
      <c r="VEN434" s="573"/>
      <c r="VEO434" s="573"/>
      <c r="VEP434" s="573"/>
      <c r="VEQ434" s="573"/>
      <c r="VER434" s="573"/>
      <c r="VES434" s="573"/>
      <c r="VET434" s="573"/>
      <c r="VEU434" s="573"/>
      <c r="VEV434" s="573"/>
      <c r="VEW434" s="573"/>
      <c r="VEX434" s="573"/>
      <c r="VEY434" s="573"/>
      <c r="VEZ434" s="573"/>
      <c r="VFA434" s="573"/>
      <c r="VFB434" s="573"/>
      <c r="VFC434" s="573"/>
      <c r="VFD434" s="573"/>
      <c r="VFE434" s="573"/>
      <c r="VFF434" s="573"/>
      <c r="VFG434" s="573"/>
      <c r="VFH434" s="573"/>
      <c r="VFI434" s="573"/>
      <c r="VFJ434" s="573"/>
      <c r="VFK434" s="573"/>
      <c r="VFL434" s="573"/>
      <c r="VFM434" s="573"/>
      <c r="VFN434" s="573"/>
      <c r="VFO434" s="573"/>
      <c r="VFP434" s="573"/>
      <c r="VFQ434" s="573"/>
      <c r="VFR434" s="573"/>
      <c r="VFS434" s="573"/>
      <c r="VFT434" s="573"/>
      <c r="VFU434" s="573"/>
      <c r="VFV434" s="573"/>
      <c r="VFW434" s="573"/>
      <c r="VFX434" s="573"/>
      <c r="VFY434" s="573"/>
      <c r="VFZ434" s="573"/>
      <c r="VGA434" s="573"/>
      <c r="VGB434" s="573"/>
      <c r="VGC434" s="573"/>
      <c r="VGD434" s="573"/>
      <c r="VGE434" s="573"/>
      <c r="VGF434" s="573"/>
      <c r="VGG434" s="573"/>
      <c r="VGH434" s="573"/>
      <c r="VGI434" s="573"/>
      <c r="VGJ434" s="573"/>
      <c r="VGK434" s="573"/>
      <c r="VGL434" s="573"/>
      <c r="VGM434" s="573"/>
      <c r="VGN434" s="573"/>
      <c r="VGO434" s="573"/>
      <c r="VGP434" s="573"/>
      <c r="VGQ434" s="573"/>
      <c r="VGR434" s="573"/>
      <c r="VGS434" s="573"/>
      <c r="VGT434" s="573"/>
      <c r="VGU434" s="573"/>
      <c r="VGV434" s="573"/>
      <c r="VGW434" s="573"/>
      <c r="VGX434" s="573"/>
      <c r="VGY434" s="573"/>
      <c r="VGZ434" s="573"/>
      <c r="VHA434" s="573"/>
      <c r="VHB434" s="573"/>
      <c r="VHC434" s="573"/>
      <c r="VHD434" s="573"/>
      <c r="VHE434" s="573"/>
      <c r="VHF434" s="573"/>
      <c r="VHG434" s="573"/>
      <c r="VHH434" s="573"/>
      <c r="VHI434" s="573"/>
      <c r="VHJ434" s="573"/>
      <c r="VHK434" s="573"/>
      <c r="VHL434" s="573"/>
      <c r="VHM434" s="573"/>
      <c r="VHN434" s="573"/>
      <c r="VHO434" s="573"/>
      <c r="VHP434" s="573"/>
      <c r="VHQ434" s="573"/>
      <c r="VHR434" s="573"/>
      <c r="VHS434" s="573"/>
      <c r="VHT434" s="573"/>
      <c r="VHU434" s="573"/>
      <c r="VHV434" s="573"/>
      <c r="VHW434" s="573"/>
      <c r="VHX434" s="573"/>
      <c r="VHY434" s="573"/>
      <c r="VHZ434" s="573"/>
      <c r="VIA434" s="573"/>
      <c r="VIB434" s="573"/>
      <c r="VIC434" s="573"/>
      <c r="VID434" s="573"/>
      <c r="VIE434" s="573"/>
      <c r="VIF434" s="573"/>
      <c r="VIG434" s="573"/>
      <c r="VIH434" s="573"/>
      <c r="VII434" s="573"/>
      <c r="VIJ434" s="573"/>
      <c r="VIK434" s="573"/>
      <c r="VIL434" s="573"/>
      <c r="VIM434" s="573"/>
      <c r="VIN434" s="573"/>
      <c r="VIO434" s="573"/>
      <c r="VIP434" s="573"/>
      <c r="VIQ434" s="573"/>
      <c r="VIR434" s="573"/>
      <c r="VIS434" s="573"/>
      <c r="VIT434" s="573"/>
      <c r="VIU434" s="573"/>
      <c r="VIV434" s="573"/>
      <c r="VIW434" s="573"/>
      <c r="VIX434" s="573"/>
      <c r="VIY434" s="573"/>
      <c r="VIZ434" s="573"/>
      <c r="VJA434" s="573"/>
      <c r="VJB434" s="573"/>
      <c r="VJC434" s="573"/>
      <c r="VJD434" s="573"/>
      <c r="VJE434" s="573"/>
      <c r="VJF434" s="573"/>
      <c r="VJG434" s="573"/>
      <c r="VJH434" s="573"/>
      <c r="VJI434" s="573"/>
      <c r="VJJ434" s="573"/>
      <c r="VJK434" s="573"/>
      <c r="VJL434" s="573"/>
      <c r="VJM434" s="573"/>
      <c r="VJN434" s="573"/>
      <c r="VJO434" s="573"/>
      <c r="VJP434" s="573"/>
      <c r="VJQ434" s="573"/>
      <c r="VJR434" s="573"/>
      <c r="VJS434" s="573"/>
      <c r="VJT434" s="573"/>
      <c r="VJU434" s="573"/>
      <c r="VJV434" s="573"/>
      <c r="VJW434" s="573"/>
      <c r="VJX434" s="573"/>
      <c r="VJY434" s="573"/>
      <c r="VJZ434" s="573"/>
      <c r="VKA434" s="573"/>
      <c r="VKB434" s="573"/>
      <c r="VKC434" s="573"/>
      <c r="VKD434" s="573"/>
      <c r="VKE434" s="573"/>
      <c r="VKF434" s="573"/>
      <c r="VKG434" s="573"/>
      <c r="VKH434" s="573"/>
      <c r="VKI434" s="573"/>
      <c r="VKJ434" s="573"/>
      <c r="VKK434" s="573"/>
      <c r="VKL434" s="573"/>
      <c r="VKM434" s="573"/>
      <c r="VKN434" s="573"/>
      <c r="VKO434" s="573"/>
      <c r="VKP434" s="573"/>
      <c r="VKQ434" s="573"/>
      <c r="VKR434" s="573"/>
      <c r="VKS434" s="573"/>
      <c r="VKT434" s="573"/>
      <c r="VKU434" s="573"/>
      <c r="VKV434" s="573"/>
      <c r="VKW434" s="573"/>
      <c r="VKX434" s="573"/>
      <c r="VKY434" s="573"/>
      <c r="VKZ434" s="573"/>
      <c r="VLA434" s="573"/>
      <c r="VLB434" s="573"/>
      <c r="VLC434" s="573"/>
      <c r="VLD434" s="573"/>
      <c r="VLE434" s="573"/>
      <c r="VLF434" s="573"/>
      <c r="VLG434" s="573"/>
      <c r="VLH434" s="573"/>
      <c r="VLI434" s="573"/>
      <c r="VLJ434" s="573"/>
      <c r="VLK434" s="573"/>
      <c r="VLL434" s="573"/>
      <c r="VLM434" s="573"/>
      <c r="VLN434" s="573"/>
      <c r="VLO434" s="573"/>
      <c r="VLP434" s="573"/>
      <c r="VLQ434" s="573"/>
      <c r="VLR434" s="573"/>
      <c r="VLS434" s="573"/>
      <c r="VLT434" s="573"/>
      <c r="VLU434" s="573"/>
      <c r="VLV434" s="573"/>
      <c r="VLW434" s="573"/>
      <c r="VLX434" s="573"/>
      <c r="VLY434" s="573"/>
      <c r="VLZ434" s="573"/>
      <c r="VMA434" s="573"/>
      <c r="VMB434" s="573"/>
      <c r="VMC434" s="573"/>
      <c r="VMD434" s="573"/>
      <c r="VME434" s="573"/>
      <c r="VMF434" s="573"/>
      <c r="VMG434" s="573"/>
      <c r="VMH434" s="573"/>
      <c r="VMI434" s="573"/>
      <c r="VMJ434" s="573"/>
      <c r="VMK434" s="573"/>
      <c r="VML434" s="573"/>
      <c r="VMM434" s="573"/>
      <c r="VMN434" s="573"/>
      <c r="VMO434" s="573"/>
      <c r="VMP434" s="573"/>
      <c r="VMQ434" s="573"/>
      <c r="VMR434" s="573"/>
      <c r="VMS434" s="573"/>
      <c r="VMT434" s="573"/>
      <c r="VMU434" s="573"/>
      <c r="VMV434" s="573"/>
      <c r="VMW434" s="573"/>
      <c r="VMX434" s="573"/>
      <c r="VMY434" s="573"/>
      <c r="VMZ434" s="573"/>
      <c r="VNA434" s="573"/>
      <c r="VNB434" s="573"/>
      <c r="VNC434" s="573"/>
      <c r="VND434" s="573"/>
      <c r="VNE434" s="573"/>
      <c r="VNF434" s="573"/>
      <c r="VNG434" s="573"/>
      <c r="VNH434" s="573"/>
      <c r="VNI434" s="573"/>
      <c r="VNJ434" s="573"/>
      <c r="VNK434" s="573"/>
      <c r="VNL434" s="573"/>
      <c r="VNM434" s="573"/>
      <c r="VNN434" s="573"/>
      <c r="VNO434" s="573"/>
      <c r="VNP434" s="573"/>
      <c r="VNQ434" s="573"/>
      <c r="VNR434" s="573"/>
      <c r="VNS434" s="573"/>
      <c r="VNT434" s="573"/>
      <c r="VNU434" s="573"/>
      <c r="VNV434" s="573"/>
      <c r="VNW434" s="573"/>
      <c r="VNX434" s="573"/>
      <c r="VNY434" s="573"/>
      <c r="VNZ434" s="573"/>
      <c r="VOA434" s="573"/>
      <c r="VOB434" s="573"/>
      <c r="VOC434" s="573"/>
      <c r="VOD434" s="573"/>
      <c r="VOE434" s="573"/>
      <c r="VOF434" s="573"/>
      <c r="VOG434" s="573"/>
      <c r="VOH434" s="573"/>
      <c r="VOI434" s="573"/>
      <c r="VOJ434" s="573"/>
      <c r="VOK434" s="573"/>
      <c r="VOL434" s="573"/>
      <c r="VOM434" s="573"/>
      <c r="VON434" s="573"/>
      <c r="VOO434" s="573"/>
      <c r="VOP434" s="573"/>
      <c r="VOQ434" s="573"/>
      <c r="VOR434" s="573"/>
      <c r="VOS434" s="573"/>
      <c r="VOT434" s="573"/>
      <c r="VOU434" s="573"/>
      <c r="VOV434" s="573"/>
      <c r="VOW434" s="573"/>
      <c r="VOX434" s="573"/>
      <c r="VOY434" s="573"/>
      <c r="VOZ434" s="573"/>
      <c r="VPA434" s="573"/>
      <c r="VPB434" s="573"/>
      <c r="VPC434" s="573"/>
      <c r="VPD434" s="573"/>
      <c r="VPE434" s="573"/>
      <c r="VPF434" s="573"/>
      <c r="VPG434" s="573"/>
      <c r="VPH434" s="573"/>
      <c r="VPI434" s="573"/>
      <c r="VPJ434" s="573"/>
      <c r="VPK434" s="573"/>
      <c r="VPL434" s="573"/>
      <c r="VPM434" s="573"/>
      <c r="VPN434" s="573"/>
      <c r="VPO434" s="573"/>
      <c r="VPP434" s="573"/>
      <c r="VPQ434" s="573"/>
      <c r="VPR434" s="573"/>
      <c r="VPS434" s="573"/>
      <c r="VPT434" s="573"/>
      <c r="VPU434" s="573"/>
      <c r="VPV434" s="573"/>
      <c r="VPW434" s="573"/>
      <c r="VPX434" s="573"/>
      <c r="VPY434" s="573"/>
      <c r="VPZ434" s="573"/>
      <c r="VQA434" s="573"/>
      <c r="VQB434" s="573"/>
      <c r="VQC434" s="573"/>
      <c r="VQD434" s="573"/>
      <c r="VQE434" s="573"/>
      <c r="VQF434" s="573"/>
      <c r="VQG434" s="573"/>
      <c r="VQH434" s="573"/>
      <c r="VQI434" s="573"/>
      <c r="VQJ434" s="573"/>
      <c r="VQK434" s="573"/>
      <c r="VQL434" s="573"/>
      <c r="VQM434" s="573"/>
      <c r="VQN434" s="573"/>
      <c r="VQO434" s="573"/>
      <c r="VQP434" s="573"/>
      <c r="VQQ434" s="573"/>
      <c r="VQR434" s="573"/>
      <c r="VQS434" s="573"/>
      <c r="VQT434" s="573"/>
      <c r="VQU434" s="573"/>
      <c r="VQV434" s="573"/>
      <c r="VQW434" s="573"/>
      <c r="VQX434" s="573"/>
      <c r="VQY434" s="573"/>
      <c r="VQZ434" s="573"/>
      <c r="VRA434" s="573"/>
      <c r="VRB434" s="573"/>
      <c r="VRC434" s="573"/>
      <c r="VRD434" s="573"/>
      <c r="VRE434" s="573"/>
      <c r="VRF434" s="573"/>
      <c r="VRG434" s="573"/>
      <c r="VRH434" s="573"/>
      <c r="VRI434" s="573"/>
      <c r="VRJ434" s="573"/>
      <c r="VRK434" s="573"/>
      <c r="VRL434" s="573"/>
      <c r="VRM434" s="573"/>
      <c r="VRN434" s="573"/>
      <c r="VRO434" s="573"/>
      <c r="VRP434" s="573"/>
      <c r="VRQ434" s="573"/>
      <c r="VRR434" s="573"/>
      <c r="VRS434" s="573"/>
      <c r="VRT434" s="573"/>
      <c r="VRU434" s="573"/>
      <c r="VRV434" s="573"/>
      <c r="VRW434" s="573"/>
      <c r="VRX434" s="573"/>
      <c r="VRY434" s="573"/>
      <c r="VRZ434" s="573"/>
      <c r="VSA434" s="573"/>
      <c r="VSB434" s="573"/>
      <c r="VSC434" s="573"/>
      <c r="VSD434" s="573"/>
      <c r="VSE434" s="573"/>
      <c r="VSF434" s="573"/>
      <c r="VSG434" s="573"/>
      <c r="VSH434" s="573"/>
      <c r="VSI434" s="573"/>
      <c r="VSJ434" s="573"/>
      <c r="VSK434" s="573"/>
      <c r="VSL434" s="573"/>
      <c r="VSM434" s="573"/>
      <c r="VSN434" s="573"/>
      <c r="VSO434" s="573"/>
      <c r="VSP434" s="573"/>
      <c r="VSQ434" s="573"/>
      <c r="VSR434" s="573"/>
      <c r="VSS434" s="573"/>
      <c r="VST434" s="573"/>
      <c r="VSU434" s="573"/>
      <c r="VSV434" s="573"/>
      <c r="VSW434" s="573"/>
      <c r="VSX434" s="573"/>
      <c r="VSY434" s="573"/>
      <c r="VSZ434" s="573"/>
      <c r="VTA434" s="573"/>
      <c r="VTB434" s="573"/>
      <c r="VTC434" s="573"/>
      <c r="VTD434" s="573"/>
      <c r="VTE434" s="573"/>
      <c r="VTF434" s="573"/>
      <c r="VTG434" s="573"/>
      <c r="VTH434" s="573"/>
      <c r="VTI434" s="573"/>
      <c r="VTJ434" s="573"/>
      <c r="VTK434" s="573"/>
      <c r="VTL434" s="573"/>
      <c r="VTM434" s="573"/>
      <c r="VTN434" s="573"/>
      <c r="VTO434" s="573"/>
      <c r="VTP434" s="573"/>
      <c r="VTQ434" s="573"/>
      <c r="VTR434" s="573"/>
      <c r="VTS434" s="573"/>
      <c r="VTT434" s="573"/>
      <c r="VTU434" s="573"/>
      <c r="VTV434" s="573"/>
      <c r="VTW434" s="573"/>
      <c r="VTX434" s="573"/>
      <c r="VTY434" s="573"/>
      <c r="VTZ434" s="573"/>
      <c r="VUA434" s="573"/>
      <c r="VUB434" s="573"/>
      <c r="VUC434" s="573"/>
      <c r="VUD434" s="573"/>
      <c r="VUE434" s="573"/>
      <c r="VUF434" s="573"/>
      <c r="VUG434" s="573"/>
      <c r="VUH434" s="573"/>
      <c r="VUI434" s="573"/>
      <c r="VUJ434" s="573"/>
      <c r="VUK434" s="573"/>
      <c r="VUL434" s="573"/>
      <c r="VUM434" s="573"/>
      <c r="VUN434" s="573"/>
      <c r="VUO434" s="573"/>
      <c r="VUP434" s="573"/>
      <c r="VUQ434" s="573"/>
      <c r="VUR434" s="573"/>
      <c r="VUS434" s="573"/>
      <c r="VUT434" s="573"/>
      <c r="VUU434" s="573"/>
      <c r="VUV434" s="573"/>
      <c r="VUW434" s="573"/>
      <c r="VUX434" s="573"/>
      <c r="VUY434" s="573"/>
      <c r="VUZ434" s="573"/>
      <c r="VVA434" s="573"/>
      <c r="VVB434" s="573"/>
      <c r="VVC434" s="573"/>
      <c r="VVD434" s="573"/>
      <c r="VVE434" s="573"/>
      <c r="VVF434" s="573"/>
      <c r="VVG434" s="573"/>
      <c r="VVH434" s="573"/>
      <c r="VVI434" s="573"/>
      <c r="VVJ434" s="573"/>
      <c r="VVK434" s="573"/>
      <c r="VVL434" s="573"/>
      <c r="VVM434" s="573"/>
      <c r="VVN434" s="573"/>
      <c r="VVO434" s="573"/>
      <c r="VVP434" s="573"/>
      <c r="VVQ434" s="573"/>
      <c r="VVR434" s="573"/>
      <c r="VVS434" s="573"/>
      <c r="VVT434" s="573"/>
      <c r="VVU434" s="573"/>
      <c r="VVV434" s="573"/>
      <c r="VVW434" s="573"/>
      <c r="VVX434" s="573"/>
      <c r="VVY434" s="573"/>
      <c r="VVZ434" s="573"/>
      <c r="VWA434" s="573"/>
      <c r="VWB434" s="573"/>
      <c r="VWC434" s="573"/>
      <c r="VWD434" s="573"/>
      <c r="VWE434" s="573"/>
      <c r="VWF434" s="573"/>
      <c r="VWG434" s="573"/>
      <c r="VWH434" s="573"/>
      <c r="VWI434" s="573"/>
      <c r="VWJ434" s="573"/>
      <c r="VWK434" s="573"/>
      <c r="VWL434" s="573"/>
      <c r="VWM434" s="573"/>
      <c r="VWN434" s="573"/>
      <c r="VWO434" s="573"/>
      <c r="VWP434" s="573"/>
      <c r="VWQ434" s="573"/>
      <c r="VWR434" s="573"/>
      <c r="VWS434" s="573"/>
      <c r="VWT434" s="573"/>
      <c r="VWU434" s="573"/>
      <c r="VWV434" s="573"/>
      <c r="VWW434" s="573"/>
      <c r="VWX434" s="573"/>
      <c r="VWY434" s="573"/>
      <c r="VWZ434" s="573"/>
      <c r="VXA434" s="573"/>
      <c r="VXB434" s="573"/>
      <c r="VXC434" s="573"/>
      <c r="VXD434" s="573"/>
      <c r="VXE434" s="573"/>
      <c r="VXF434" s="573"/>
      <c r="VXG434" s="573"/>
      <c r="VXH434" s="573"/>
      <c r="VXI434" s="573"/>
      <c r="VXJ434" s="573"/>
      <c r="VXK434" s="573"/>
      <c r="VXL434" s="573"/>
      <c r="VXM434" s="573"/>
      <c r="VXN434" s="573"/>
      <c r="VXO434" s="573"/>
      <c r="VXP434" s="573"/>
      <c r="VXQ434" s="573"/>
      <c r="VXR434" s="573"/>
      <c r="VXS434" s="573"/>
      <c r="VXT434" s="573"/>
      <c r="VXU434" s="573"/>
      <c r="VXV434" s="573"/>
      <c r="VXW434" s="573"/>
      <c r="VXX434" s="573"/>
      <c r="VXY434" s="573"/>
      <c r="VXZ434" s="573"/>
      <c r="VYA434" s="573"/>
      <c r="VYB434" s="573"/>
      <c r="VYC434" s="573"/>
      <c r="VYD434" s="573"/>
      <c r="VYE434" s="573"/>
      <c r="VYF434" s="573"/>
      <c r="VYG434" s="573"/>
      <c r="VYH434" s="573"/>
      <c r="VYI434" s="573"/>
      <c r="VYJ434" s="573"/>
      <c r="VYK434" s="573"/>
      <c r="VYL434" s="573"/>
      <c r="VYM434" s="573"/>
      <c r="VYN434" s="573"/>
      <c r="VYO434" s="573"/>
      <c r="VYP434" s="573"/>
      <c r="VYQ434" s="573"/>
      <c r="VYR434" s="573"/>
      <c r="VYS434" s="573"/>
      <c r="VYT434" s="573"/>
      <c r="VYU434" s="573"/>
      <c r="VYV434" s="573"/>
      <c r="VYW434" s="573"/>
      <c r="VYX434" s="573"/>
      <c r="VYY434" s="573"/>
      <c r="VYZ434" s="573"/>
      <c r="VZA434" s="573"/>
      <c r="VZB434" s="573"/>
      <c r="VZC434" s="573"/>
      <c r="VZD434" s="573"/>
      <c r="VZE434" s="573"/>
      <c r="VZF434" s="573"/>
      <c r="VZG434" s="573"/>
      <c r="VZH434" s="573"/>
      <c r="VZI434" s="573"/>
      <c r="VZJ434" s="573"/>
      <c r="VZK434" s="573"/>
      <c r="VZL434" s="573"/>
      <c r="VZM434" s="573"/>
      <c r="VZN434" s="573"/>
      <c r="VZO434" s="573"/>
      <c r="VZP434" s="573"/>
      <c r="VZQ434" s="573"/>
      <c r="VZR434" s="573"/>
      <c r="VZS434" s="573"/>
      <c r="VZT434" s="573"/>
      <c r="VZU434" s="573"/>
      <c r="VZV434" s="573"/>
      <c r="VZW434" s="573"/>
      <c r="VZX434" s="573"/>
      <c r="VZY434" s="573"/>
      <c r="VZZ434" s="573"/>
      <c r="WAA434" s="573"/>
      <c r="WAB434" s="573"/>
      <c r="WAC434" s="573"/>
      <c r="WAD434" s="573"/>
      <c r="WAE434" s="573"/>
      <c r="WAF434" s="573"/>
      <c r="WAG434" s="573"/>
      <c r="WAH434" s="573"/>
      <c r="WAI434" s="573"/>
      <c r="WAJ434" s="573"/>
      <c r="WAK434" s="573"/>
      <c r="WAL434" s="573"/>
      <c r="WAM434" s="573"/>
      <c r="WAN434" s="573"/>
      <c r="WAO434" s="573"/>
      <c r="WAP434" s="573"/>
      <c r="WAQ434" s="573"/>
      <c r="WAR434" s="573"/>
      <c r="WAS434" s="573"/>
      <c r="WAT434" s="573"/>
      <c r="WAU434" s="573"/>
      <c r="WAV434" s="573"/>
      <c r="WAW434" s="573"/>
      <c r="WAX434" s="573"/>
      <c r="WAY434" s="573"/>
      <c r="WAZ434" s="573"/>
      <c r="WBA434" s="573"/>
      <c r="WBB434" s="573"/>
      <c r="WBC434" s="573"/>
      <c r="WBD434" s="573"/>
      <c r="WBE434" s="573"/>
      <c r="WBF434" s="573"/>
      <c r="WBG434" s="573"/>
      <c r="WBH434" s="573"/>
      <c r="WBI434" s="573"/>
      <c r="WBJ434" s="573"/>
      <c r="WBK434" s="573"/>
      <c r="WBL434" s="573"/>
      <c r="WBM434" s="573"/>
      <c r="WBN434" s="573"/>
      <c r="WBO434" s="573"/>
      <c r="WBP434" s="573"/>
      <c r="WBQ434" s="573"/>
      <c r="WBR434" s="573"/>
      <c r="WBS434" s="573"/>
      <c r="WBT434" s="573"/>
      <c r="WBU434" s="573"/>
      <c r="WBV434" s="573"/>
      <c r="WBW434" s="573"/>
      <c r="WBX434" s="573"/>
      <c r="WBY434" s="573"/>
      <c r="WBZ434" s="573"/>
      <c r="WCA434" s="573"/>
      <c r="WCB434" s="573"/>
      <c r="WCC434" s="573"/>
      <c r="WCD434" s="573"/>
      <c r="WCE434" s="573"/>
      <c r="WCF434" s="573"/>
      <c r="WCG434" s="573"/>
      <c r="WCH434" s="573"/>
      <c r="WCI434" s="573"/>
      <c r="WCJ434" s="573"/>
      <c r="WCK434" s="573"/>
      <c r="WCL434" s="573"/>
      <c r="WCM434" s="573"/>
      <c r="WCN434" s="573"/>
      <c r="WCO434" s="573"/>
      <c r="WCP434" s="573"/>
      <c r="WCQ434" s="573"/>
      <c r="WCR434" s="573"/>
      <c r="WCS434" s="573"/>
      <c r="WCT434" s="573"/>
      <c r="WCU434" s="573"/>
      <c r="WCV434" s="573"/>
      <c r="WCW434" s="573"/>
      <c r="WCX434" s="573"/>
      <c r="WCY434" s="573"/>
      <c r="WCZ434" s="573"/>
      <c r="WDA434" s="573"/>
      <c r="WDB434" s="573"/>
      <c r="WDC434" s="573"/>
      <c r="WDD434" s="573"/>
      <c r="WDE434" s="573"/>
      <c r="WDF434" s="573"/>
      <c r="WDG434" s="573"/>
      <c r="WDH434" s="573"/>
      <c r="WDI434" s="573"/>
      <c r="WDJ434" s="573"/>
      <c r="WDK434" s="573"/>
      <c r="WDL434" s="573"/>
      <c r="WDM434" s="573"/>
      <c r="WDN434" s="573"/>
      <c r="WDO434" s="573"/>
      <c r="WDP434" s="573"/>
      <c r="WDQ434" s="573"/>
      <c r="WDR434" s="573"/>
      <c r="WDS434" s="573"/>
      <c r="WDT434" s="573"/>
      <c r="WDU434" s="573"/>
      <c r="WDV434" s="573"/>
      <c r="WDW434" s="573"/>
      <c r="WDX434" s="573"/>
      <c r="WDY434" s="573"/>
      <c r="WDZ434" s="573"/>
      <c r="WEA434" s="573"/>
      <c r="WEB434" s="573"/>
      <c r="WEC434" s="573"/>
      <c r="WED434" s="573"/>
      <c r="WEE434" s="573"/>
      <c r="WEF434" s="573"/>
      <c r="WEG434" s="573"/>
      <c r="WEH434" s="573"/>
      <c r="WEI434" s="573"/>
      <c r="WEJ434" s="573"/>
      <c r="WEK434" s="573"/>
      <c r="WEL434" s="573"/>
      <c r="WEM434" s="573"/>
      <c r="WEN434" s="573"/>
      <c r="WEO434" s="573"/>
      <c r="WEP434" s="573"/>
      <c r="WEQ434" s="573"/>
      <c r="WER434" s="573"/>
      <c r="WES434" s="573"/>
      <c r="WET434" s="573"/>
      <c r="WEU434" s="573"/>
      <c r="WEV434" s="573"/>
      <c r="WEW434" s="573"/>
      <c r="WEX434" s="573"/>
      <c r="WEY434" s="573"/>
      <c r="WEZ434" s="573"/>
      <c r="WFA434" s="573"/>
      <c r="WFB434" s="573"/>
      <c r="WFC434" s="573"/>
      <c r="WFD434" s="573"/>
      <c r="WFE434" s="573"/>
      <c r="WFF434" s="573"/>
      <c r="WFG434" s="573"/>
      <c r="WFH434" s="573"/>
      <c r="WFI434" s="573"/>
      <c r="WFJ434" s="573"/>
      <c r="WFK434" s="573"/>
      <c r="WFL434" s="573"/>
      <c r="WFM434" s="573"/>
      <c r="WFN434" s="573"/>
      <c r="WFO434" s="573"/>
      <c r="WFP434" s="573"/>
      <c r="WFQ434" s="573"/>
      <c r="WFR434" s="573"/>
      <c r="WFS434" s="573"/>
      <c r="WFT434" s="573"/>
      <c r="WFU434" s="573"/>
      <c r="WFV434" s="573"/>
      <c r="WFW434" s="573"/>
      <c r="WFX434" s="573"/>
      <c r="WFY434" s="573"/>
      <c r="WFZ434" s="573"/>
      <c r="WGA434" s="573"/>
      <c r="WGB434" s="573"/>
      <c r="WGC434" s="573"/>
      <c r="WGD434" s="573"/>
      <c r="WGE434" s="573"/>
      <c r="WGF434" s="573"/>
      <c r="WGG434" s="573"/>
      <c r="WGH434" s="573"/>
      <c r="WGI434" s="573"/>
      <c r="WGJ434" s="573"/>
      <c r="WGK434" s="573"/>
      <c r="WGL434" s="573"/>
      <c r="WGM434" s="573"/>
      <c r="WGN434" s="573"/>
      <c r="WGO434" s="573"/>
      <c r="WGP434" s="573"/>
      <c r="WGQ434" s="573"/>
      <c r="WGR434" s="573"/>
      <c r="WGS434" s="573"/>
      <c r="WGT434" s="573"/>
      <c r="WGU434" s="573"/>
      <c r="WGV434" s="573"/>
      <c r="WGW434" s="573"/>
      <c r="WGX434" s="573"/>
      <c r="WGY434" s="573"/>
      <c r="WGZ434" s="573"/>
      <c r="WHA434" s="573"/>
      <c r="WHB434" s="573"/>
      <c r="WHC434" s="573"/>
      <c r="WHD434" s="573"/>
      <c r="WHE434" s="573"/>
      <c r="WHF434" s="573"/>
      <c r="WHG434" s="573"/>
      <c r="WHH434" s="573"/>
      <c r="WHI434" s="573"/>
      <c r="WHJ434" s="573"/>
      <c r="WHK434" s="573"/>
      <c r="WHL434" s="573"/>
      <c r="WHM434" s="573"/>
      <c r="WHN434" s="573"/>
      <c r="WHO434" s="573"/>
      <c r="WHP434" s="573"/>
      <c r="WHQ434" s="573"/>
      <c r="WHR434" s="573"/>
      <c r="WHS434" s="573"/>
      <c r="WHT434" s="573"/>
      <c r="WHU434" s="573"/>
      <c r="WHV434" s="573"/>
      <c r="WHW434" s="573"/>
      <c r="WHX434" s="573"/>
      <c r="WHY434" s="573"/>
      <c r="WHZ434" s="573"/>
      <c r="WIA434" s="573"/>
      <c r="WIB434" s="573"/>
      <c r="WIC434" s="573"/>
      <c r="WID434" s="573"/>
      <c r="WIE434" s="573"/>
      <c r="WIF434" s="573"/>
      <c r="WIG434" s="573"/>
      <c r="WIH434" s="573"/>
      <c r="WII434" s="573"/>
      <c r="WIJ434" s="573"/>
      <c r="WIK434" s="573"/>
      <c r="WIL434" s="573"/>
      <c r="WIM434" s="573"/>
      <c r="WIN434" s="573"/>
      <c r="WIO434" s="573"/>
      <c r="WIP434" s="573"/>
      <c r="WIQ434" s="573"/>
      <c r="WIR434" s="573"/>
      <c r="WIS434" s="573"/>
      <c r="WIT434" s="573"/>
      <c r="WIU434" s="573"/>
      <c r="WIV434" s="573"/>
      <c r="WIW434" s="573"/>
      <c r="WIX434" s="573"/>
      <c r="WIY434" s="573"/>
      <c r="WIZ434" s="573"/>
      <c r="WJA434" s="573"/>
      <c r="WJB434" s="573"/>
      <c r="WJC434" s="573"/>
      <c r="WJD434" s="573"/>
      <c r="WJE434" s="573"/>
      <c r="WJF434" s="573"/>
      <c r="WJG434" s="573"/>
      <c r="WJH434" s="573"/>
      <c r="WJI434" s="573"/>
      <c r="WJJ434" s="573"/>
      <c r="WJK434" s="573"/>
      <c r="WJL434" s="573"/>
      <c r="WJM434" s="573"/>
      <c r="WJN434" s="573"/>
      <c r="WJO434" s="573"/>
      <c r="WJP434" s="573"/>
      <c r="WJQ434" s="573"/>
      <c r="WJR434" s="573"/>
      <c r="WJS434" s="573"/>
      <c r="WJT434" s="573"/>
      <c r="WJU434" s="573"/>
      <c r="WJV434" s="573"/>
      <c r="WJW434" s="573"/>
      <c r="WJX434" s="573"/>
      <c r="WJY434" s="573"/>
      <c r="WJZ434" s="573"/>
      <c r="WKA434" s="573"/>
      <c r="WKB434" s="573"/>
      <c r="WKC434" s="573"/>
      <c r="WKD434" s="573"/>
      <c r="WKE434" s="573"/>
      <c r="WKF434" s="573"/>
      <c r="WKG434" s="573"/>
      <c r="WKH434" s="573"/>
      <c r="WKI434" s="573"/>
      <c r="WKJ434" s="573"/>
      <c r="WKK434" s="573"/>
      <c r="WKL434" s="573"/>
      <c r="WKM434" s="573"/>
      <c r="WKN434" s="573"/>
      <c r="WKO434" s="573"/>
      <c r="WKP434" s="573"/>
      <c r="WKQ434" s="573"/>
      <c r="WKR434" s="573"/>
      <c r="WKS434" s="573"/>
      <c r="WKT434" s="573"/>
      <c r="WKU434" s="573"/>
      <c r="WKV434" s="573"/>
      <c r="WKW434" s="573"/>
      <c r="WKX434" s="573"/>
      <c r="WKY434" s="573"/>
      <c r="WKZ434" s="573"/>
      <c r="WLA434" s="573"/>
      <c r="WLB434" s="573"/>
      <c r="WLC434" s="573"/>
      <c r="WLD434" s="573"/>
      <c r="WLE434" s="573"/>
      <c r="WLF434" s="573"/>
      <c r="WLG434" s="573"/>
      <c r="WLH434" s="573"/>
      <c r="WLI434" s="573"/>
      <c r="WLJ434" s="573"/>
      <c r="WLK434" s="573"/>
      <c r="WLL434" s="573"/>
      <c r="WLM434" s="573"/>
      <c r="WLN434" s="573"/>
      <c r="WLO434" s="573"/>
      <c r="WLP434" s="573"/>
      <c r="WLQ434" s="573"/>
      <c r="WLR434" s="573"/>
      <c r="WLS434" s="573"/>
      <c r="WLT434" s="573"/>
      <c r="WLU434" s="573"/>
      <c r="WLV434" s="573"/>
      <c r="WLW434" s="573"/>
      <c r="WLX434" s="573"/>
      <c r="WLY434" s="573"/>
      <c r="WLZ434" s="573"/>
      <c r="WMA434" s="573"/>
      <c r="WMB434" s="573"/>
      <c r="WMC434" s="573"/>
      <c r="WMD434" s="573"/>
      <c r="WME434" s="573"/>
      <c r="WMF434" s="573"/>
      <c r="WMG434" s="573"/>
      <c r="WMH434" s="573"/>
      <c r="WMI434" s="573"/>
      <c r="WMJ434" s="573"/>
      <c r="WMK434" s="573"/>
      <c r="WML434" s="573"/>
      <c r="WMM434" s="573"/>
      <c r="WMN434" s="573"/>
      <c r="WMO434" s="573"/>
      <c r="WMP434" s="573"/>
      <c r="WMQ434" s="573"/>
      <c r="WMR434" s="573"/>
      <c r="WMS434" s="573"/>
      <c r="WMT434" s="573"/>
      <c r="WMU434" s="573"/>
      <c r="WMV434" s="573"/>
      <c r="WMW434" s="573"/>
      <c r="WMX434" s="573"/>
      <c r="WMY434" s="573"/>
      <c r="WMZ434" s="573"/>
      <c r="WNA434" s="573"/>
      <c r="WNB434" s="573"/>
      <c r="WNC434" s="573"/>
      <c r="WND434" s="573"/>
      <c r="WNE434" s="573"/>
      <c r="WNF434" s="573"/>
      <c r="WNG434" s="573"/>
      <c r="WNH434" s="573"/>
      <c r="WNI434" s="573"/>
      <c r="WNJ434" s="573"/>
      <c r="WNK434" s="573"/>
      <c r="WNL434" s="573"/>
      <c r="WNM434" s="573"/>
      <c r="WNN434" s="573"/>
      <c r="WNO434" s="573"/>
      <c r="WNP434" s="573"/>
      <c r="WNQ434" s="573"/>
      <c r="WNR434" s="573"/>
      <c r="WNS434" s="573"/>
      <c r="WNT434" s="573"/>
      <c r="WNU434" s="573"/>
      <c r="WNV434" s="573"/>
      <c r="WNW434" s="573"/>
      <c r="WNX434" s="573"/>
      <c r="WNY434" s="573"/>
      <c r="WNZ434" s="573"/>
      <c r="WOA434" s="573"/>
      <c r="WOB434" s="573"/>
      <c r="WOC434" s="573"/>
      <c r="WOD434" s="573"/>
      <c r="WOE434" s="573"/>
      <c r="WOF434" s="573"/>
      <c r="WOG434" s="573"/>
      <c r="WOH434" s="573"/>
      <c r="WOI434" s="573"/>
      <c r="WOJ434" s="573"/>
      <c r="WOK434" s="573"/>
      <c r="WOL434" s="573"/>
      <c r="WOM434" s="573"/>
      <c r="WON434" s="573"/>
      <c r="WOO434" s="573"/>
      <c r="WOP434" s="573"/>
      <c r="WOQ434" s="573"/>
      <c r="WOR434" s="573"/>
      <c r="WOS434" s="573"/>
      <c r="WOT434" s="573"/>
      <c r="WOU434" s="573"/>
      <c r="WOV434" s="573"/>
      <c r="WOW434" s="573"/>
      <c r="WOX434" s="573"/>
      <c r="WOY434" s="573"/>
      <c r="WOZ434" s="573"/>
      <c r="WPA434" s="573"/>
      <c r="WPB434" s="573"/>
      <c r="WPC434" s="573"/>
      <c r="WPD434" s="573"/>
      <c r="WPE434" s="573"/>
      <c r="WPF434" s="573"/>
      <c r="WPG434" s="573"/>
      <c r="WPH434" s="573"/>
      <c r="WPI434" s="573"/>
      <c r="WPJ434" s="573"/>
      <c r="WPK434" s="573"/>
      <c r="WPL434" s="573"/>
      <c r="WPM434" s="573"/>
      <c r="WPN434" s="573"/>
      <c r="WPO434" s="573"/>
      <c r="WPP434" s="573"/>
      <c r="WPQ434" s="573"/>
      <c r="WPR434" s="573"/>
      <c r="WPS434" s="573"/>
      <c r="WPT434" s="573"/>
      <c r="WPU434" s="573"/>
      <c r="WPV434" s="573"/>
      <c r="WPW434" s="573"/>
      <c r="WPX434" s="573"/>
      <c r="WPY434" s="573"/>
      <c r="WPZ434" s="573"/>
      <c r="WQA434" s="573"/>
      <c r="WQB434" s="573"/>
      <c r="WQC434" s="573"/>
      <c r="WQD434" s="573"/>
      <c r="WQE434" s="573"/>
      <c r="WQF434" s="573"/>
      <c r="WQG434" s="573"/>
      <c r="WQH434" s="573"/>
      <c r="WQI434" s="573"/>
      <c r="WQJ434" s="573"/>
      <c r="WQK434" s="573"/>
      <c r="WQL434" s="573"/>
      <c r="WQM434" s="573"/>
      <c r="WQN434" s="573"/>
      <c r="WQO434" s="573"/>
      <c r="WQP434" s="573"/>
      <c r="WQQ434" s="573"/>
      <c r="WQR434" s="573"/>
      <c r="WQS434" s="573"/>
      <c r="WQT434" s="573"/>
      <c r="WQU434" s="573"/>
      <c r="WQV434" s="573"/>
      <c r="WQW434" s="573"/>
      <c r="WQX434" s="573"/>
      <c r="WQY434" s="573"/>
      <c r="WQZ434" s="573"/>
      <c r="WRA434" s="573"/>
      <c r="WRB434" s="573"/>
      <c r="WRC434" s="573"/>
      <c r="WRD434" s="573"/>
      <c r="WRE434" s="573"/>
      <c r="WRF434" s="573"/>
      <c r="WRG434" s="573"/>
      <c r="WRH434" s="573"/>
      <c r="WRI434" s="573"/>
      <c r="WRJ434" s="573"/>
      <c r="WRK434" s="573"/>
      <c r="WRL434" s="573"/>
      <c r="WRM434" s="573"/>
      <c r="WRN434" s="573"/>
      <c r="WRO434" s="573"/>
      <c r="WRP434" s="573"/>
      <c r="WRQ434" s="573"/>
      <c r="WRR434" s="573"/>
      <c r="WRS434" s="573"/>
      <c r="WRT434" s="573"/>
      <c r="WRU434" s="573"/>
      <c r="WRV434" s="573"/>
      <c r="WRW434" s="573"/>
      <c r="WRX434" s="573"/>
      <c r="WRY434" s="573"/>
      <c r="WRZ434" s="573"/>
      <c r="WSA434" s="573"/>
      <c r="WSB434" s="573"/>
      <c r="WSC434" s="573"/>
      <c r="WSD434" s="573"/>
      <c r="WSE434" s="573"/>
      <c r="WSF434" s="573"/>
      <c r="WSG434" s="573"/>
      <c r="WSH434" s="573"/>
      <c r="WSI434" s="573"/>
      <c r="WSJ434" s="573"/>
      <c r="WSK434" s="573"/>
      <c r="WSL434" s="573"/>
      <c r="WSM434" s="573"/>
      <c r="WSN434" s="573"/>
      <c r="WSO434" s="573"/>
      <c r="WSP434" s="573"/>
      <c r="WSQ434" s="573"/>
      <c r="WSR434" s="573"/>
      <c r="WSS434" s="573"/>
      <c r="WST434" s="573"/>
      <c r="WSU434" s="573"/>
      <c r="WSV434" s="573"/>
      <c r="WSW434" s="573"/>
      <c r="WSX434" s="573"/>
      <c r="WSY434" s="573"/>
      <c r="WSZ434" s="573"/>
      <c r="WTA434" s="573"/>
      <c r="WTB434" s="573"/>
      <c r="WTC434" s="573"/>
      <c r="WTD434" s="573"/>
      <c r="WTE434" s="573"/>
      <c r="WTF434" s="573"/>
      <c r="WTG434" s="573"/>
      <c r="WTH434" s="573"/>
      <c r="WTI434" s="573"/>
      <c r="WTJ434" s="573"/>
      <c r="WTK434" s="573"/>
      <c r="WTL434" s="573"/>
      <c r="WTM434" s="573"/>
      <c r="WTN434" s="573"/>
      <c r="WTO434" s="573"/>
      <c r="WTP434" s="573"/>
      <c r="WTQ434" s="573"/>
      <c r="WTR434" s="573"/>
      <c r="WTS434" s="573"/>
      <c r="WTT434" s="573"/>
      <c r="WTU434" s="573"/>
      <c r="WTV434" s="573"/>
      <c r="WTW434" s="573"/>
      <c r="WTX434" s="573"/>
      <c r="WTY434" s="573"/>
      <c r="WTZ434" s="573"/>
      <c r="WUA434" s="573"/>
      <c r="WUB434" s="573"/>
      <c r="WUC434" s="573"/>
      <c r="WUD434" s="573"/>
      <c r="WUE434" s="573"/>
      <c r="WUF434" s="573"/>
      <c r="WUG434" s="573"/>
      <c r="WUH434" s="573"/>
      <c r="WUI434" s="573"/>
      <c r="WUJ434" s="573"/>
      <c r="WUK434" s="573"/>
      <c r="WUL434" s="573"/>
      <c r="WUM434" s="573"/>
      <c r="WUN434" s="573"/>
      <c r="WUO434" s="573"/>
      <c r="WUP434" s="573"/>
      <c r="WUQ434" s="573"/>
      <c r="WUR434" s="573"/>
      <c r="WUS434" s="573"/>
      <c r="WUT434" s="573"/>
      <c r="WUU434" s="573"/>
      <c r="WUV434" s="573"/>
      <c r="WUW434" s="573"/>
      <c r="WUX434" s="573"/>
      <c r="WUY434" s="573"/>
      <c r="WUZ434" s="573"/>
      <c r="WVA434" s="573"/>
      <c r="WVB434" s="573"/>
      <c r="WVC434" s="573"/>
      <c r="WVD434" s="573"/>
      <c r="WVE434" s="573"/>
      <c r="WVF434" s="573"/>
      <c r="WVG434" s="573"/>
      <c r="WVH434" s="573"/>
      <c r="WVI434" s="573"/>
      <c r="WVJ434" s="573"/>
      <c r="WVK434" s="573"/>
      <c r="WVL434" s="573"/>
      <c r="WVM434" s="573"/>
      <c r="WVN434" s="573"/>
      <c r="WVO434" s="573"/>
      <c r="WVP434" s="573"/>
      <c r="WVQ434" s="573"/>
      <c r="WVR434" s="573"/>
      <c r="WVS434" s="573"/>
      <c r="WVT434" s="573"/>
      <c r="WVU434" s="573"/>
      <c r="WVV434" s="573"/>
      <c r="WVW434" s="573"/>
      <c r="WVX434" s="573"/>
      <c r="WVY434" s="573"/>
      <c r="WVZ434" s="573"/>
      <c r="WWA434" s="573"/>
      <c r="WWB434" s="573"/>
      <c r="WWC434" s="573"/>
      <c r="WWD434" s="573"/>
      <c r="WWE434" s="573"/>
      <c r="WWF434" s="573"/>
      <c r="WWG434" s="573"/>
      <c r="WWH434" s="573"/>
      <c r="WWI434" s="573"/>
      <c r="WWJ434" s="573"/>
      <c r="WWK434" s="573"/>
      <c r="WWL434" s="573"/>
      <c r="WWM434" s="573"/>
      <c r="WWN434" s="573"/>
      <c r="WWO434" s="573"/>
      <c r="WWP434" s="573"/>
      <c r="WWQ434" s="573"/>
      <c r="WWR434" s="573"/>
      <c r="WWS434" s="573"/>
      <c r="WWT434" s="573"/>
      <c r="WWU434" s="573"/>
      <c r="WWV434" s="573"/>
      <c r="WWW434" s="573"/>
      <c r="WWX434" s="573"/>
      <c r="WWY434" s="573"/>
      <c r="WWZ434" s="573"/>
      <c r="WXA434" s="573"/>
      <c r="WXB434" s="573"/>
      <c r="WXC434" s="573"/>
      <c r="WXD434" s="573"/>
      <c r="WXE434" s="573"/>
      <c r="WXF434" s="573"/>
      <c r="WXG434" s="573"/>
      <c r="WXH434" s="573"/>
      <c r="WXI434" s="573"/>
      <c r="WXJ434" s="573"/>
      <c r="WXK434" s="573"/>
      <c r="WXL434" s="573"/>
      <c r="WXM434" s="573"/>
      <c r="WXN434" s="573"/>
      <c r="WXO434" s="573"/>
      <c r="WXP434" s="573"/>
      <c r="WXQ434" s="573"/>
      <c r="WXR434" s="573"/>
      <c r="WXS434" s="573"/>
      <c r="WXT434" s="573"/>
      <c r="WXU434" s="573"/>
      <c r="WXV434" s="573"/>
      <c r="WXW434" s="573"/>
      <c r="WXX434" s="573"/>
      <c r="WXY434" s="573"/>
      <c r="WXZ434" s="573"/>
      <c r="WYA434" s="573"/>
      <c r="WYB434" s="573"/>
      <c r="WYC434" s="573"/>
      <c r="WYD434" s="573"/>
      <c r="WYE434" s="573"/>
      <c r="WYF434" s="573"/>
      <c r="WYG434" s="573"/>
      <c r="WYH434" s="573"/>
      <c r="WYI434" s="573"/>
      <c r="WYJ434" s="573"/>
      <c r="WYK434" s="573"/>
      <c r="WYL434" s="573"/>
      <c r="WYM434" s="573"/>
      <c r="WYN434" s="573"/>
      <c r="WYO434" s="573"/>
      <c r="WYP434" s="573"/>
      <c r="WYQ434" s="573"/>
      <c r="WYR434" s="573"/>
      <c r="WYS434" s="573"/>
      <c r="WYT434" s="573"/>
      <c r="WYU434" s="573"/>
      <c r="WYV434" s="573"/>
      <c r="WYW434" s="573"/>
      <c r="WYX434" s="573"/>
      <c r="WYY434" s="573"/>
      <c r="WYZ434" s="573"/>
      <c r="WZA434" s="573"/>
      <c r="WZB434" s="573"/>
      <c r="WZC434" s="573"/>
      <c r="WZD434" s="573"/>
      <c r="WZE434" s="573"/>
      <c r="WZF434" s="573"/>
      <c r="WZG434" s="573"/>
      <c r="WZH434" s="573"/>
      <c r="WZI434" s="573"/>
      <c r="WZJ434" s="573"/>
      <c r="WZK434" s="573"/>
      <c r="WZL434" s="573"/>
      <c r="WZM434" s="573"/>
      <c r="WZN434" s="573"/>
      <c r="WZO434" s="573"/>
      <c r="WZP434" s="573"/>
      <c r="WZQ434" s="573"/>
      <c r="WZR434" s="573"/>
      <c r="WZS434" s="573"/>
      <c r="WZT434" s="573"/>
      <c r="WZU434" s="573"/>
      <c r="WZV434" s="573"/>
      <c r="WZW434" s="573"/>
      <c r="WZX434" s="573"/>
      <c r="WZY434" s="573"/>
      <c r="WZZ434" s="573"/>
      <c r="XAA434" s="573"/>
      <c r="XAB434" s="573"/>
      <c r="XAC434" s="573"/>
      <c r="XAD434" s="573"/>
      <c r="XAE434" s="573"/>
      <c r="XAF434" s="573"/>
      <c r="XAG434" s="573"/>
      <c r="XAH434" s="573"/>
      <c r="XAI434" s="573"/>
      <c r="XAJ434" s="573"/>
      <c r="XAK434" s="573"/>
      <c r="XAL434" s="573"/>
      <c r="XAM434" s="573"/>
      <c r="XAN434" s="573"/>
      <c r="XAO434" s="573"/>
      <c r="XAP434" s="573"/>
      <c r="XAQ434" s="573"/>
      <c r="XAR434" s="573"/>
      <c r="XAS434" s="573"/>
      <c r="XAT434" s="573"/>
      <c r="XAU434" s="573"/>
      <c r="XAV434" s="573"/>
      <c r="XAW434" s="573"/>
      <c r="XAX434" s="573"/>
      <c r="XAY434" s="573"/>
      <c r="XAZ434" s="573"/>
      <c r="XBA434" s="573"/>
      <c r="XBB434" s="573"/>
      <c r="XBC434" s="573"/>
      <c r="XBD434" s="573"/>
      <c r="XBE434" s="573"/>
      <c r="XBF434" s="573"/>
      <c r="XBG434" s="573"/>
      <c r="XBH434" s="573"/>
      <c r="XBI434" s="573"/>
      <c r="XBJ434" s="573"/>
      <c r="XBK434" s="573"/>
      <c r="XBL434" s="573"/>
      <c r="XBM434" s="573"/>
      <c r="XBN434" s="573"/>
      <c r="XBO434" s="573"/>
      <c r="XBP434" s="573"/>
      <c r="XBQ434" s="573"/>
      <c r="XBR434" s="573"/>
      <c r="XBS434" s="573"/>
      <c r="XBT434" s="573"/>
      <c r="XBU434" s="573"/>
      <c r="XBV434" s="573"/>
      <c r="XBW434" s="573"/>
      <c r="XBX434" s="573"/>
      <c r="XBY434" s="573"/>
      <c r="XBZ434" s="573"/>
      <c r="XCA434" s="573"/>
      <c r="XCB434" s="573"/>
      <c r="XCC434" s="573"/>
      <c r="XCD434" s="573"/>
      <c r="XCE434" s="573"/>
      <c r="XCF434" s="573"/>
      <c r="XCG434" s="573"/>
      <c r="XCH434" s="573"/>
      <c r="XCI434" s="573"/>
      <c r="XCJ434" s="573"/>
      <c r="XCK434" s="573"/>
      <c r="XCL434" s="573"/>
      <c r="XCM434" s="573"/>
      <c r="XCN434" s="573"/>
      <c r="XCO434" s="573"/>
      <c r="XCP434" s="573"/>
      <c r="XCQ434" s="573"/>
      <c r="XCR434" s="573"/>
      <c r="XCS434" s="573"/>
      <c r="XCT434" s="573"/>
      <c r="XCU434" s="573"/>
      <c r="XCV434" s="573"/>
      <c r="XCW434" s="573"/>
      <c r="XCX434" s="573"/>
      <c r="XCY434" s="573"/>
      <c r="XCZ434" s="573"/>
      <c r="XDA434" s="573"/>
      <c r="XDB434" s="573"/>
      <c r="XDC434" s="573"/>
      <c r="XDD434" s="573"/>
      <c r="XDE434" s="573"/>
      <c r="XDF434" s="573"/>
      <c r="XDG434" s="573"/>
      <c r="XDH434" s="573"/>
      <c r="XDI434" s="573"/>
      <c r="XDJ434" s="573"/>
      <c r="XDK434" s="573"/>
      <c r="XDL434" s="573"/>
      <c r="XDM434" s="573"/>
      <c r="XDN434" s="573"/>
      <c r="XDO434" s="573"/>
      <c r="XDP434" s="573"/>
      <c r="XDQ434" s="573"/>
      <c r="XDR434" s="573"/>
      <c r="XDS434" s="573"/>
      <c r="XDT434" s="573"/>
      <c r="XDU434" s="573"/>
      <c r="XDV434" s="573"/>
      <c r="XDW434" s="573"/>
      <c r="XDX434" s="573"/>
      <c r="XDY434" s="573"/>
      <c r="XDZ434" s="573"/>
      <c r="XEA434" s="573"/>
      <c r="XEB434" s="573"/>
      <c r="XEC434" s="573"/>
      <c r="XED434" s="573"/>
      <c r="XEE434" s="573"/>
      <c r="XEF434" s="573"/>
      <c r="XEG434" s="573"/>
      <c r="XEH434" s="573"/>
      <c r="XEI434" s="573"/>
      <c r="XEJ434" s="573"/>
      <c r="XEK434" s="573"/>
      <c r="XEL434" s="573"/>
      <c r="XEM434" s="573"/>
      <c r="XEN434" s="573"/>
      <c r="XEO434" s="573"/>
      <c r="XEP434" s="573"/>
      <c r="XEQ434" s="573"/>
      <c r="XER434" s="573"/>
      <c r="XES434" s="573"/>
      <c r="XET434" s="573"/>
      <c r="XEU434" s="573"/>
      <c r="XEV434" s="573"/>
      <c r="XEW434" s="573"/>
      <c r="XEX434" s="573"/>
      <c r="XEY434" s="573"/>
      <c r="XEZ434" s="573"/>
      <c r="XFA434" s="573"/>
      <c r="XFB434" s="573"/>
      <c r="XFC434" s="573"/>
      <c r="XFD434" s="573"/>
    </row>
    <row r="435" spans="1:16384" s="333" customFormat="1" ht="21">
      <c r="A435" s="646" t="s">
        <v>2089</v>
      </c>
      <c r="B435" s="646" t="s">
        <v>2584</v>
      </c>
      <c r="C435" s="333" t="s">
        <v>174</v>
      </c>
      <c r="D435" s="646"/>
      <c r="E435" s="646">
        <v>800</v>
      </c>
      <c r="F435" s="646"/>
      <c r="G435" s="646"/>
      <c r="H435" s="646"/>
      <c r="I435" s="646"/>
      <c r="J435" s="646"/>
      <c r="K435" s="646"/>
      <c r="L435" s="646"/>
      <c r="M435" s="646"/>
      <c r="N435" s="646"/>
      <c r="O435" s="646"/>
      <c r="P435" s="646"/>
      <c r="Q435" s="646"/>
      <c r="R435" s="646"/>
      <c r="S435" s="646"/>
      <c r="T435" s="646"/>
      <c r="U435" s="646"/>
      <c r="V435" s="646"/>
      <c r="W435" s="646"/>
      <c r="X435" s="646"/>
      <c r="Y435" s="646"/>
      <c r="Z435" s="646"/>
      <c r="AA435" s="646"/>
      <c r="AB435" s="646"/>
      <c r="AC435" s="646"/>
      <c r="AD435" s="646"/>
      <c r="AE435" s="646"/>
      <c r="AF435" s="646"/>
      <c r="AG435" s="646"/>
      <c r="AH435" s="646"/>
      <c r="AI435" s="646"/>
      <c r="AJ435" s="646"/>
      <c r="AK435" s="646"/>
      <c r="AL435" s="646"/>
      <c r="AM435" s="646"/>
      <c r="AN435" s="646"/>
      <c r="AO435" s="646"/>
      <c r="AP435" s="646"/>
      <c r="AQ435" s="646"/>
      <c r="AR435" s="646"/>
      <c r="AS435" s="646"/>
      <c r="AT435" s="646"/>
      <c r="AU435" s="646"/>
      <c r="AV435" s="646"/>
      <c r="AW435" s="646"/>
      <c r="AX435" s="646"/>
      <c r="AY435" s="646"/>
      <c r="AZ435" s="646"/>
      <c r="BA435" s="646"/>
      <c r="BB435" s="646"/>
      <c r="BC435" s="646"/>
      <c r="BD435" s="646"/>
      <c r="BE435" s="646"/>
      <c r="BF435" s="646"/>
      <c r="BG435" s="646"/>
      <c r="BH435" s="646"/>
      <c r="BI435" s="646"/>
      <c r="BJ435" s="646"/>
      <c r="BK435" s="646"/>
      <c r="BL435" s="646"/>
      <c r="BM435" s="646"/>
      <c r="BN435" s="646"/>
      <c r="BO435" s="646"/>
      <c r="BP435" s="646"/>
      <c r="BQ435" s="646"/>
      <c r="BR435" s="646"/>
      <c r="BS435" s="646"/>
      <c r="BT435" s="646"/>
      <c r="BU435" s="646"/>
      <c r="BV435" s="646"/>
      <c r="BW435" s="646"/>
      <c r="BX435" s="646"/>
      <c r="BY435" s="646"/>
      <c r="BZ435" s="646"/>
      <c r="CA435" s="646"/>
      <c r="CB435" s="646"/>
      <c r="CC435" s="646"/>
      <c r="CD435" s="646"/>
      <c r="CE435" s="646"/>
      <c r="CF435" s="646"/>
      <c r="CG435" s="646"/>
      <c r="CH435" s="646"/>
      <c r="CI435" s="646"/>
      <c r="CJ435" s="646"/>
      <c r="CK435" s="646"/>
      <c r="CL435" s="646"/>
      <c r="CM435" s="646"/>
      <c r="CN435" s="646"/>
      <c r="CO435" s="646"/>
      <c r="CP435" s="646"/>
      <c r="CQ435" s="646"/>
      <c r="CR435" s="646"/>
      <c r="CS435" s="646"/>
      <c r="CT435" s="646"/>
      <c r="CU435" s="646"/>
      <c r="CV435" s="646"/>
      <c r="CW435" s="646"/>
      <c r="CX435" s="646"/>
      <c r="CY435" s="646"/>
      <c r="CZ435" s="646"/>
      <c r="DA435" s="646"/>
      <c r="DB435" s="646"/>
      <c r="DC435" s="646"/>
      <c r="DD435" s="646"/>
      <c r="DE435" s="646"/>
      <c r="DF435" s="646"/>
      <c r="DG435" s="646"/>
      <c r="DH435" s="646"/>
      <c r="DI435" s="646"/>
      <c r="DJ435" s="646"/>
      <c r="DK435" s="646"/>
      <c r="DL435" s="646"/>
      <c r="DM435" s="646"/>
      <c r="DN435" s="646"/>
      <c r="DO435" s="646"/>
      <c r="DP435" s="646"/>
      <c r="DQ435" s="646"/>
      <c r="DR435" s="646"/>
      <c r="DS435" s="646"/>
      <c r="DT435" s="646"/>
      <c r="DU435" s="646"/>
      <c r="DV435" s="646"/>
      <c r="DW435" s="646"/>
      <c r="DX435" s="646"/>
      <c r="DY435" s="646"/>
      <c r="DZ435" s="646"/>
      <c r="EA435" s="646"/>
      <c r="EB435" s="646"/>
      <c r="EC435" s="646"/>
      <c r="ED435" s="646"/>
      <c r="EE435" s="646"/>
      <c r="EF435" s="646"/>
      <c r="EG435" s="646"/>
      <c r="EH435" s="646"/>
      <c r="EI435" s="646"/>
      <c r="EJ435" s="646"/>
      <c r="EK435" s="646"/>
      <c r="EL435" s="646"/>
      <c r="EM435" s="646"/>
      <c r="EN435" s="646"/>
      <c r="EO435" s="646"/>
      <c r="EP435" s="646"/>
      <c r="EQ435" s="646"/>
      <c r="ER435" s="646"/>
      <c r="ES435" s="646"/>
      <c r="ET435" s="646"/>
      <c r="EU435" s="646"/>
      <c r="EV435" s="646"/>
      <c r="EW435" s="646"/>
      <c r="EX435" s="646"/>
      <c r="EY435" s="646"/>
      <c r="EZ435" s="646"/>
      <c r="FA435" s="646"/>
      <c r="FB435" s="646"/>
      <c r="FC435" s="646"/>
      <c r="FD435" s="646"/>
      <c r="FE435" s="646"/>
      <c r="FF435" s="646"/>
      <c r="FG435" s="646"/>
      <c r="FH435" s="646"/>
      <c r="FI435" s="646"/>
      <c r="FJ435" s="646"/>
      <c r="FK435" s="646"/>
      <c r="FL435" s="646"/>
      <c r="FM435" s="646"/>
      <c r="FN435" s="646"/>
      <c r="FO435" s="646"/>
      <c r="FP435" s="646"/>
      <c r="FQ435" s="646"/>
      <c r="FR435" s="646"/>
      <c r="FS435" s="646"/>
      <c r="FT435" s="646"/>
      <c r="FU435" s="646"/>
      <c r="FV435" s="646"/>
      <c r="FW435" s="646"/>
      <c r="FX435" s="646"/>
      <c r="FY435" s="646"/>
      <c r="FZ435" s="646"/>
      <c r="GA435" s="646"/>
      <c r="GB435" s="646"/>
      <c r="GC435" s="646"/>
      <c r="GD435" s="646"/>
      <c r="GE435" s="646"/>
      <c r="GF435" s="646"/>
      <c r="GG435" s="646"/>
      <c r="GH435" s="646"/>
      <c r="GI435" s="646"/>
      <c r="GJ435" s="646"/>
      <c r="GK435" s="646"/>
      <c r="GL435" s="646"/>
      <c r="GM435" s="646"/>
      <c r="GN435" s="646"/>
      <c r="GO435" s="646"/>
      <c r="GP435" s="646"/>
      <c r="GQ435" s="646"/>
      <c r="GR435" s="646"/>
      <c r="GS435" s="646"/>
      <c r="GT435" s="646"/>
      <c r="GU435" s="646"/>
      <c r="GV435" s="646"/>
      <c r="GW435" s="646"/>
      <c r="GX435" s="646"/>
      <c r="GY435" s="646"/>
      <c r="GZ435" s="646"/>
      <c r="HA435" s="646"/>
      <c r="HB435" s="646"/>
      <c r="HC435" s="646"/>
      <c r="HD435" s="646"/>
      <c r="HE435" s="646"/>
      <c r="HF435" s="646"/>
      <c r="HG435" s="646"/>
      <c r="HH435" s="646"/>
      <c r="HI435" s="646"/>
      <c r="HJ435" s="646"/>
      <c r="HK435" s="646"/>
      <c r="HL435" s="646"/>
      <c r="HM435" s="646"/>
      <c r="HN435" s="646"/>
      <c r="HO435" s="646"/>
      <c r="HP435" s="646"/>
      <c r="HQ435" s="646"/>
      <c r="HR435" s="646"/>
      <c r="HS435" s="646"/>
      <c r="HT435" s="646"/>
      <c r="HU435" s="646"/>
      <c r="HV435" s="646"/>
      <c r="HW435" s="646"/>
      <c r="HX435" s="646"/>
      <c r="HY435" s="646"/>
      <c r="HZ435" s="646"/>
      <c r="IA435" s="646"/>
      <c r="IB435" s="646"/>
      <c r="IC435" s="646"/>
      <c r="ID435" s="646"/>
      <c r="IE435" s="646"/>
      <c r="IF435" s="646"/>
      <c r="IG435" s="646"/>
      <c r="IH435" s="646"/>
      <c r="II435" s="646"/>
      <c r="IJ435" s="646"/>
      <c r="IK435" s="646"/>
      <c r="IL435" s="646"/>
      <c r="IM435" s="646"/>
      <c r="IN435" s="646"/>
      <c r="IO435" s="646"/>
      <c r="IP435" s="646"/>
      <c r="IQ435" s="646"/>
      <c r="IR435" s="646"/>
      <c r="IS435" s="646"/>
      <c r="IT435" s="646"/>
      <c r="IU435" s="646"/>
      <c r="IV435" s="646"/>
      <c r="IW435" s="646"/>
      <c r="IX435" s="646"/>
      <c r="IY435" s="646"/>
      <c r="IZ435" s="646"/>
      <c r="JA435" s="646"/>
      <c r="JB435" s="646"/>
      <c r="JC435" s="646"/>
      <c r="JD435" s="646"/>
      <c r="JE435" s="646"/>
      <c r="JF435" s="646"/>
      <c r="JG435" s="646"/>
      <c r="JH435" s="646"/>
      <c r="JI435" s="646"/>
      <c r="JJ435" s="646"/>
      <c r="JK435" s="646"/>
      <c r="JL435" s="646"/>
      <c r="JM435" s="646"/>
      <c r="JN435" s="646"/>
      <c r="JO435" s="646"/>
      <c r="JP435" s="646"/>
      <c r="JQ435" s="646"/>
      <c r="JR435" s="646"/>
      <c r="JS435" s="646"/>
      <c r="JT435" s="646"/>
      <c r="JU435" s="646"/>
      <c r="JV435" s="646"/>
      <c r="JW435" s="646"/>
      <c r="JX435" s="646"/>
      <c r="JY435" s="646"/>
      <c r="JZ435" s="646"/>
      <c r="KA435" s="646"/>
      <c r="KB435" s="646"/>
      <c r="KC435" s="646"/>
      <c r="KD435" s="646"/>
      <c r="KE435" s="646"/>
      <c r="KF435" s="646"/>
      <c r="KG435" s="646"/>
      <c r="KH435" s="646"/>
      <c r="KI435" s="646"/>
      <c r="KJ435" s="646"/>
      <c r="KK435" s="646"/>
      <c r="KL435" s="646"/>
      <c r="KM435" s="646"/>
      <c r="KN435" s="646"/>
      <c r="KO435" s="646"/>
      <c r="KP435" s="646"/>
      <c r="KQ435" s="646"/>
      <c r="KR435" s="646"/>
      <c r="KS435" s="646"/>
      <c r="KT435" s="646"/>
      <c r="KU435" s="646"/>
      <c r="KV435" s="646"/>
      <c r="KW435" s="646"/>
      <c r="KX435" s="646"/>
      <c r="KY435" s="646"/>
      <c r="KZ435" s="646"/>
      <c r="LA435" s="646"/>
      <c r="LB435" s="646"/>
      <c r="LC435" s="646"/>
      <c r="LD435" s="646"/>
      <c r="LE435" s="646"/>
      <c r="LF435" s="646"/>
      <c r="LG435" s="646"/>
      <c r="LH435" s="646"/>
      <c r="LI435" s="646"/>
      <c r="LJ435" s="646"/>
      <c r="LK435" s="646"/>
      <c r="LL435" s="646"/>
      <c r="LM435" s="646"/>
      <c r="LN435" s="646"/>
      <c r="LO435" s="646"/>
      <c r="LP435" s="646"/>
      <c r="LQ435" s="646"/>
      <c r="LR435" s="646"/>
      <c r="LS435" s="646"/>
      <c r="LT435" s="646"/>
      <c r="LU435" s="646"/>
      <c r="LV435" s="646"/>
      <c r="LW435" s="646"/>
      <c r="LX435" s="646"/>
      <c r="LY435" s="646"/>
      <c r="LZ435" s="646"/>
      <c r="MA435" s="646"/>
      <c r="MB435" s="646"/>
      <c r="MC435" s="646"/>
      <c r="MD435" s="646"/>
      <c r="ME435" s="646"/>
      <c r="MF435" s="646"/>
      <c r="MG435" s="646"/>
      <c r="MH435" s="646"/>
      <c r="MI435" s="646"/>
      <c r="MJ435" s="646"/>
      <c r="MK435" s="646"/>
      <c r="ML435" s="646"/>
      <c r="MM435" s="646"/>
      <c r="MN435" s="646"/>
      <c r="MO435" s="646"/>
      <c r="MP435" s="646"/>
      <c r="MQ435" s="646"/>
      <c r="MR435" s="646"/>
      <c r="MS435" s="646"/>
      <c r="MT435" s="646"/>
      <c r="MU435" s="646"/>
      <c r="MV435" s="646"/>
      <c r="MW435" s="646"/>
      <c r="MX435" s="646"/>
      <c r="MY435" s="646"/>
      <c r="MZ435" s="646"/>
      <c r="NA435" s="646"/>
      <c r="NB435" s="646"/>
      <c r="NC435" s="646"/>
      <c r="ND435" s="646"/>
      <c r="NE435" s="646"/>
      <c r="NF435" s="646"/>
      <c r="NG435" s="646"/>
      <c r="NH435" s="646"/>
      <c r="NI435" s="646"/>
      <c r="NJ435" s="646"/>
      <c r="NK435" s="646"/>
      <c r="NL435" s="646"/>
      <c r="NM435" s="646"/>
      <c r="NN435" s="646"/>
      <c r="NO435" s="646"/>
      <c r="NP435" s="646"/>
      <c r="NQ435" s="646"/>
      <c r="NR435" s="646"/>
      <c r="NS435" s="646"/>
      <c r="NT435" s="646"/>
      <c r="NU435" s="646"/>
      <c r="NV435" s="646"/>
      <c r="NW435" s="646"/>
      <c r="NX435" s="646"/>
      <c r="NY435" s="646"/>
      <c r="NZ435" s="646"/>
      <c r="OA435" s="646"/>
      <c r="OB435" s="646"/>
      <c r="OC435" s="646"/>
      <c r="OD435" s="646"/>
      <c r="OE435" s="646"/>
      <c r="OF435" s="646"/>
      <c r="OG435" s="646"/>
      <c r="OH435" s="646"/>
      <c r="OI435" s="646"/>
      <c r="OJ435" s="646"/>
      <c r="OK435" s="646"/>
      <c r="OL435" s="646"/>
      <c r="OM435" s="646"/>
      <c r="ON435" s="646"/>
      <c r="OO435" s="646"/>
      <c r="OP435" s="646"/>
      <c r="OQ435" s="646"/>
      <c r="OR435" s="646"/>
      <c r="OS435" s="646"/>
      <c r="OT435" s="646"/>
      <c r="OU435" s="646"/>
      <c r="OV435" s="646"/>
      <c r="OW435" s="646"/>
      <c r="OX435" s="646"/>
      <c r="OY435" s="646"/>
      <c r="OZ435" s="646"/>
      <c r="PA435" s="646"/>
      <c r="PB435" s="646"/>
      <c r="PC435" s="646"/>
      <c r="PD435" s="646"/>
      <c r="PE435" s="646"/>
      <c r="PF435" s="646"/>
      <c r="PG435" s="646"/>
      <c r="PH435" s="646"/>
      <c r="PI435" s="646"/>
      <c r="PJ435" s="646"/>
      <c r="PK435" s="646"/>
      <c r="PL435" s="646"/>
      <c r="PM435" s="646"/>
      <c r="PN435" s="646"/>
      <c r="PO435" s="646"/>
      <c r="PP435" s="646"/>
      <c r="PQ435" s="646"/>
      <c r="PR435" s="646"/>
      <c r="PS435" s="646"/>
      <c r="PT435" s="646"/>
      <c r="PU435" s="646"/>
      <c r="PV435" s="646"/>
      <c r="PW435" s="646"/>
      <c r="PX435" s="646"/>
      <c r="PY435" s="646"/>
      <c r="PZ435" s="646"/>
      <c r="QA435" s="646"/>
      <c r="QB435" s="646"/>
      <c r="QC435" s="646"/>
      <c r="QD435" s="646"/>
      <c r="QE435" s="646"/>
      <c r="QF435" s="646"/>
      <c r="QG435" s="646"/>
      <c r="QH435" s="646"/>
      <c r="QI435" s="646"/>
      <c r="QJ435" s="646"/>
      <c r="QK435" s="646"/>
      <c r="QL435" s="646"/>
      <c r="QM435" s="646"/>
      <c r="QN435" s="646"/>
      <c r="QO435" s="646"/>
      <c r="QP435" s="646"/>
      <c r="QQ435" s="646"/>
      <c r="QR435" s="646"/>
      <c r="QS435" s="646"/>
      <c r="QT435" s="646"/>
      <c r="QU435" s="646"/>
      <c r="QV435" s="646"/>
      <c r="QW435" s="646"/>
      <c r="QX435" s="646"/>
      <c r="QY435" s="646"/>
      <c r="QZ435" s="646"/>
      <c r="RA435" s="646"/>
      <c r="RB435" s="646"/>
      <c r="RC435" s="646"/>
      <c r="RD435" s="646"/>
      <c r="RE435" s="646"/>
      <c r="RF435" s="646"/>
      <c r="RG435" s="646"/>
      <c r="RH435" s="646"/>
      <c r="RI435" s="646"/>
      <c r="RJ435" s="646"/>
      <c r="RK435" s="646"/>
      <c r="RL435" s="646"/>
      <c r="RM435" s="646"/>
      <c r="RN435" s="646"/>
      <c r="RO435" s="646"/>
      <c r="RP435" s="646"/>
      <c r="RQ435" s="646"/>
      <c r="RR435" s="646"/>
      <c r="RS435" s="646"/>
      <c r="RT435" s="646"/>
      <c r="RU435" s="646"/>
      <c r="RV435" s="646"/>
      <c r="RW435" s="646"/>
      <c r="RX435" s="646"/>
      <c r="RY435" s="646"/>
      <c r="RZ435" s="646"/>
      <c r="SA435" s="646"/>
      <c r="SB435" s="646"/>
      <c r="SC435" s="646"/>
      <c r="SD435" s="646"/>
      <c r="SE435" s="646"/>
      <c r="SF435" s="646"/>
      <c r="SG435" s="646"/>
      <c r="SH435" s="646"/>
      <c r="SI435" s="646"/>
      <c r="SJ435" s="646"/>
      <c r="SK435" s="646"/>
      <c r="SL435" s="646"/>
      <c r="SM435" s="646"/>
      <c r="SN435" s="646"/>
      <c r="SO435" s="646"/>
      <c r="SP435" s="646"/>
      <c r="SQ435" s="646"/>
      <c r="SR435" s="646"/>
      <c r="SS435" s="646"/>
      <c r="ST435" s="646"/>
      <c r="SU435" s="646"/>
      <c r="SV435" s="646"/>
      <c r="SW435" s="646"/>
      <c r="SX435" s="646"/>
      <c r="SY435" s="646"/>
      <c r="SZ435" s="646"/>
      <c r="TA435" s="646"/>
      <c r="TB435" s="646"/>
      <c r="TC435" s="646"/>
      <c r="TD435" s="646"/>
      <c r="TE435" s="646"/>
      <c r="TF435" s="646"/>
      <c r="TG435" s="646"/>
      <c r="TH435" s="646"/>
      <c r="TI435" s="646"/>
      <c r="TJ435" s="646"/>
      <c r="TK435" s="646"/>
      <c r="TL435" s="646"/>
      <c r="TM435" s="646"/>
      <c r="TN435" s="646"/>
      <c r="TO435" s="646"/>
      <c r="TP435" s="646"/>
      <c r="TQ435" s="646"/>
      <c r="TR435" s="646"/>
      <c r="TS435" s="646"/>
      <c r="TT435" s="646"/>
      <c r="TU435" s="646"/>
      <c r="TV435" s="646"/>
      <c r="TW435" s="646"/>
      <c r="TX435" s="646"/>
      <c r="TY435" s="646"/>
      <c r="TZ435" s="646"/>
      <c r="UA435" s="646"/>
      <c r="UB435" s="646"/>
      <c r="UC435" s="646"/>
      <c r="UD435" s="646"/>
      <c r="UE435" s="646"/>
      <c r="UF435" s="646"/>
      <c r="UG435" s="646"/>
      <c r="UH435" s="646"/>
      <c r="UI435" s="646"/>
      <c r="UJ435" s="646"/>
      <c r="UK435" s="646"/>
      <c r="UL435" s="646"/>
      <c r="UM435" s="646"/>
      <c r="UN435" s="646"/>
      <c r="UO435" s="646"/>
      <c r="UP435" s="646"/>
      <c r="UQ435" s="646"/>
      <c r="UR435" s="646"/>
      <c r="US435" s="646"/>
      <c r="UT435" s="646"/>
      <c r="UU435" s="646"/>
      <c r="UV435" s="646"/>
      <c r="UW435" s="646"/>
      <c r="UX435" s="646"/>
      <c r="UY435" s="646"/>
      <c r="UZ435" s="646"/>
      <c r="VA435" s="646"/>
      <c r="VB435" s="646"/>
      <c r="VC435" s="646"/>
      <c r="VD435" s="646"/>
      <c r="VE435" s="646"/>
      <c r="VF435" s="646"/>
      <c r="VG435" s="646"/>
      <c r="VH435" s="646"/>
      <c r="VI435" s="646"/>
      <c r="VJ435" s="646"/>
      <c r="VK435" s="646"/>
      <c r="VL435" s="646"/>
      <c r="VM435" s="646"/>
      <c r="VN435" s="646"/>
      <c r="VO435" s="646"/>
      <c r="VP435" s="646"/>
      <c r="VQ435" s="646"/>
      <c r="VR435" s="646"/>
      <c r="VS435" s="646"/>
      <c r="VT435" s="646"/>
      <c r="VU435" s="646"/>
      <c r="VV435" s="646"/>
      <c r="VW435" s="646"/>
      <c r="VX435" s="646"/>
      <c r="VY435" s="646"/>
      <c r="VZ435" s="646"/>
      <c r="WA435" s="646"/>
      <c r="WB435" s="646"/>
      <c r="WC435" s="646"/>
      <c r="WD435" s="646"/>
      <c r="WE435" s="646"/>
      <c r="WF435" s="646"/>
      <c r="WG435" s="646"/>
      <c r="WH435" s="646"/>
      <c r="WI435" s="646"/>
      <c r="WJ435" s="646"/>
      <c r="WK435" s="646"/>
      <c r="WL435" s="646"/>
      <c r="WM435" s="646"/>
      <c r="WN435" s="646"/>
      <c r="WO435" s="646"/>
      <c r="WP435" s="646"/>
      <c r="WQ435" s="646"/>
      <c r="WR435" s="646"/>
      <c r="WS435" s="646"/>
      <c r="WT435" s="646"/>
      <c r="WU435" s="646"/>
      <c r="WV435" s="646"/>
      <c r="WW435" s="646"/>
      <c r="WX435" s="646"/>
      <c r="WY435" s="646"/>
      <c r="WZ435" s="646"/>
      <c r="XA435" s="646"/>
      <c r="XB435" s="646"/>
      <c r="XC435" s="646"/>
      <c r="XD435" s="646"/>
      <c r="XE435" s="646"/>
      <c r="XF435" s="646"/>
      <c r="XG435" s="646"/>
      <c r="XH435" s="646"/>
      <c r="XI435" s="646"/>
      <c r="XJ435" s="646"/>
      <c r="XK435" s="646"/>
      <c r="XL435" s="646"/>
      <c r="XM435" s="646"/>
      <c r="XN435" s="646"/>
      <c r="XO435" s="646"/>
      <c r="XP435" s="646"/>
      <c r="XQ435" s="646"/>
      <c r="XR435" s="646"/>
      <c r="XS435" s="646"/>
      <c r="XT435" s="646"/>
      <c r="XU435" s="646"/>
      <c r="XV435" s="646"/>
      <c r="XW435" s="646"/>
      <c r="XX435" s="646"/>
      <c r="XY435" s="646"/>
      <c r="XZ435" s="646"/>
      <c r="YA435" s="646"/>
      <c r="YB435" s="646"/>
      <c r="YC435" s="646"/>
      <c r="YD435" s="646"/>
      <c r="YE435" s="646"/>
      <c r="YF435" s="646"/>
      <c r="YG435" s="646"/>
      <c r="YH435" s="646"/>
      <c r="YI435" s="646"/>
      <c r="YJ435" s="646"/>
      <c r="YK435" s="646"/>
      <c r="YL435" s="646"/>
      <c r="YM435" s="646"/>
      <c r="YN435" s="646"/>
      <c r="YO435" s="646"/>
      <c r="YP435" s="646"/>
      <c r="YQ435" s="646"/>
      <c r="YR435" s="646"/>
      <c r="YS435" s="646"/>
      <c r="YT435" s="646"/>
      <c r="YU435" s="646"/>
      <c r="YV435" s="646"/>
      <c r="YW435" s="646"/>
      <c r="YX435" s="646"/>
      <c r="YY435" s="646"/>
      <c r="YZ435" s="646"/>
      <c r="ZA435" s="646"/>
      <c r="ZB435" s="646"/>
      <c r="ZC435" s="646"/>
      <c r="ZD435" s="646"/>
      <c r="ZE435" s="646"/>
      <c r="ZF435" s="646"/>
      <c r="ZG435" s="646"/>
      <c r="ZH435" s="646"/>
      <c r="ZI435" s="646"/>
      <c r="ZJ435" s="646"/>
      <c r="ZK435" s="646"/>
      <c r="ZL435" s="646"/>
      <c r="ZM435" s="646"/>
      <c r="ZN435" s="646"/>
      <c r="ZO435" s="646"/>
      <c r="ZP435" s="646"/>
      <c r="ZQ435" s="646"/>
      <c r="ZR435" s="646"/>
      <c r="ZS435" s="646"/>
      <c r="ZT435" s="646"/>
      <c r="ZU435" s="646"/>
      <c r="ZV435" s="646"/>
      <c r="ZW435" s="646"/>
      <c r="ZX435" s="646"/>
      <c r="ZY435" s="646"/>
      <c r="ZZ435" s="646"/>
      <c r="AAA435" s="646"/>
      <c r="AAB435" s="646"/>
      <c r="AAC435" s="646"/>
      <c r="AAD435" s="646"/>
      <c r="AAE435" s="646"/>
      <c r="AAF435" s="646"/>
      <c r="AAG435" s="646"/>
      <c r="AAH435" s="646"/>
      <c r="AAI435" s="646"/>
      <c r="AAJ435" s="646"/>
      <c r="AAK435" s="646"/>
      <c r="AAL435" s="646"/>
      <c r="AAM435" s="646"/>
      <c r="AAN435" s="646"/>
      <c r="AAO435" s="646"/>
      <c r="AAP435" s="646"/>
      <c r="AAQ435" s="646"/>
      <c r="AAR435" s="646"/>
      <c r="AAS435" s="646"/>
      <c r="AAT435" s="646"/>
      <c r="AAU435" s="646"/>
      <c r="AAV435" s="646"/>
      <c r="AAW435" s="646"/>
      <c r="AAX435" s="646"/>
      <c r="AAY435" s="646"/>
      <c r="AAZ435" s="646"/>
      <c r="ABA435" s="646"/>
      <c r="ABB435" s="646"/>
      <c r="ABC435" s="646"/>
      <c r="ABD435" s="646"/>
      <c r="ABE435" s="646"/>
      <c r="ABF435" s="646"/>
      <c r="ABG435" s="646"/>
      <c r="ABH435" s="646"/>
      <c r="ABI435" s="646"/>
      <c r="ABJ435" s="646"/>
      <c r="ABK435" s="646"/>
      <c r="ABL435" s="646"/>
      <c r="ABM435" s="646"/>
      <c r="ABN435" s="646"/>
      <c r="ABO435" s="646"/>
      <c r="ABP435" s="646"/>
      <c r="ABQ435" s="646"/>
      <c r="ABR435" s="646"/>
      <c r="ABS435" s="646"/>
      <c r="ABT435" s="646"/>
      <c r="ABU435" s="646"/>
      <c r="ABV435" s="646"/>
      <c r="ABW435" s="646"/>
      <c r="ABX435" s="646"/>
      <c r="ABY435" s="646"/>
      <c r="ABZ435" s="646"/>
      <c r="ACA435" s="646"/>
      <c r="ACB435" s="646"/>
      <c r="ACC435" s="646"/>
      <c r="ACD435" s="646"/>
      <c r="ACE435" s="646"/>
      <c r="ACF435" s="646"/>
      <c r="ACG435" s="646"/>
      <c r="ACH435" s="646"/>
      <c r="ACI435" s="646"/>
      <c r="ACJ435" s="646"/>
      <c r="ACK435" s="646"/>
      <c r="ACL435" s="646"/>
      <c r="ACM435" s="646"/>
      <c r="ACN435" s="646"/>
      <c r="ACO435" s="646"/>
      <c r="ACP435" s="646"/>
      <c r="ACQ435" s="646"/>
      <c r="ACR435" s="646"/>
      <c r="ACS435" s="646"/>
      <c r="ACT435" s="646"/>
      <c r="ACU435" s="646"/>
      <c r="ACV435" s="646"/>
      <c r="ACW435" s="646"/>
      <c r="ACX435" s="646"/>
      <c r="ACY435" s="646"/>
      <c r="ACZ435" s="646"/>
      <c r="ADA435" s="646"/>
      <c r="ADB435" s="646"/>
      <c r="ADC435" s="646"/>
      <c r="ADD435" s="646"/>
      <c r="ADE435" s="646"/>
      <c r="ADF435" s="646"/>
      <c r="ADG435" s="646"/>
      <c r="ADH435" s="646"/>
      <c r="ADI435" s="646"/>
      <c r="ADJ435" s="646"/>
      <c r="ADK435" s="646"/>
      <c r="ADL435" s="646"/>
      <c r="ADM435" s="646"/>
      <c r="ADN435" s="646"/>
      <c r="ADO435" s="646"/>
      <c r="ADP435" s="646"/>
      <c r="ADQ435" s="646"/>
      <c r="ADR435" s="646"/>
      <c r="ADS435" s="646"/>
      <c r="ADT435" s="646"/>
      <c r="ADU435" s="646"/>
      <c r="ADV435" s="646"/>
      <c r="ADW435" s="646"/>
      <c r="ADX435" s="646"/>
      <c r="ADY435" s="646"/>
      <c r="ADZ435" s="646"/>
      <c r="AEA435" s="646"/>
      <c r="AEB435" s="646"/>
      <c r="AEC435" s="646"/>
      <c r="AED435" s="646"/>
      <c r="AEE435" s="646"/>
      <c r="AEF435" s="646"/>
      <c r="AEG435" s="646"/>
      <c r="AEH435" s="646"/>
      <c r="AEI435" s="646"/>
      <c r="AEJ435" s="646"/>
      <c r="AEK435" s="646"/>
      <c r="AEL435" s="646"/>
      <c r="AEM435" s="646"/>
      <c r="AEN435" s="646"/>
      <c r="AEO435" s="646"/>
      <c r="AEP435" s="646"/>
      <c r="AEQ435" s="646"/>
      <c r="AER435" s="646"/>
      <c r="AES435" s="646"/>
      <c r="AET435" s="646"/>
      <c r="AEU435" s="646"/>
      <c r="AEV435" s="646"/>
      <c r="AEW435" s="646"/>
      <c r="AEX435" s="646"/>
      <c r="AEY435" s="646"/>
      <c r="AEZ435" s="646"/>
      <c r="AFA435" s="646"/>
      <c r="AFB435" s="646"/>
      <c r="AFC435" s="646"/>
      <c r="AFD435" s="646"/>
      <c r="AFE435" s="646"/>
      <c r="AFF435" s="646"/>
      <c r="AFG435" s="646"/>
      <c r="AFH435" s="646"/>
      <c r="AFI435" s="646"/>
      <c r="AFJ435" s="646"/>
      <c r="AFK435" s="646"/>
      <c r="AFL435" s="646"/>
      <c r="AFM435" s="646"/>
      <c r="AFN435" s="646"/>
      <c r="AFO435" s="646"/>
      <c r="AFP435" s="646"/>
      <c r="AFQ435" s="646"/>
      <c r="AFR435" s="646"/>
      <c r="AFS435" s="646"/>
      <c r="AFT435" s="646"/>
      <c r="AFU435" s="646"/>
      <c r="AFV435" s="646"/>
      <c r="AFW435" s="646"/>
      <c r="AFX435" s="646"/>
      <c r="AFY435" s="646"/>
      <c r="AFZ435" s="646"/>
      <c r="AGA435" s="646"/>
      <c r="AGB435" s="646"/>
      <c r="AGC435" s="646"/>
      <c r="AGD435" s="646"/>
      <c r="AGE435" s="646"/>
      <c r="AGF435" s="646"/>
      <c r="AGG435" s="646"/>
      <c r="AGH435" s="646"/>
      <c r="AGI435" s="646"/>
      <c r="AGJ435" s="646"/>
      <c r="AGK435" s="646"/>
      <c r="AGL435" s="646"/>
      <c r="AGM435" s="646"/>
      <c r="AGN435" s="646"/>
      <c r="AGO435" s="646"/>
      <c r="AGP435" s="646"/>
      <c r="AGQ435" s="646"/>
      <c r="AGR435" s="646"/>
      <c r="AGS435" s="646"/>
      <c r="AGT435" s="646"/>
      <c r="AGU435" s="646"/>
      <c r="AGV435" s="646"/>
      <c r="AGW435" s="646"/>
      <c r="AGX435" s="646"/>
      <c r="AGY435" s="646"/>
      <c r="AGZ435" s="646"/>
      <c r="AHA435" s="646"/>
      <c r="AHB435" s="646"/>
      <c r="AHC435" s="646"/>
      <c r="AHD435" s="646"/>
      <c r="AHE435" s="646"/>
      <c r="AHF435" s="646"/>
      <c r="AHG435" s="646"/>
      <c r="AHH435" s="646"/>
      <c r="AHI435" s="646"/>
      <c r="AHJ435" s="646"/>
      <c r="AHK435" s="646"/>
      <c r="AHL435" s="646"/>
      <c r="AHM435" s="646"/>
      <c r="AHN435" s="646"/>
      <c r="AHO435" s="646"/>
      <c r="AHP435" s="646"/>
      <c r="AHQ435" s="646"/>
      <c r="AHR435" s="646"/>
      <c r="AHS435" s="646"/>
      <c r="AHT435" s="646"/>
      <c r="AHU435" s="646"/>
      <c r="AHV435" s="646"/>
      <c r="AHW435" s="646"/>
      <c r="AHX435" s="646"/>
      <c r="AHY435" s="646"/>
      <c r="AHZ435" s="646"/>
      <c r="AIA435" s="646"/>
      <c r="AIB435" s="646"/>
      <c r="AIC435" s="646"/>
      <c r="AID435" s="646"/>
      <c r="AIE435" s="646"/>
      <c r="AIF435" s="646"/>
      <c r="AIG435" s="646"/>
      <c r="AIH435" s="646"/>
      <c r="AII435" s="646"/>
      <c r="AIJ435" s="646"/>
      <c r="AIK435" s="646"/>
      <c r="AIL435" s="646"/>
      <c r="AIM435" s="646"/>
      <c r="AIN435" s="646"/>
      <c r="AIO435" s="646"/>
      <c r="AIP435" s="646"/>
      <c r="AIQ435" s="646"/>
      <c r="AIR435" s="646"/>
      <c r="AIS435" s="646"/>
      <c r="AIT435" s="646"/>
      <c r="AIU435" s="646"/>
      <c r="AIV435" s="646"/>
      <c r="AIW435" s="646"/>
      <c r="AIX435" s="646"/>
      <c r="AIY435" s="646"/>
      <c r="AIZ435" s="646"/>
      <c r="AJA435" s="646"/>
      <c r="AJB435" s="646"/>
      <c r="AJC435" s="646"/>
      <c r="AJD435" s="646"/>
      <c r="AJE435" s="646"/>
      <c r="AJF435" s="646"/>
      <c r="AJG435" s="646"/>
      <c r="AJH435" s="646"/>
      <c r="AJI435" s="646"/>
      <c r="AJJ435" s="646"/>
      <c r="AJK435" s="646"/>
      <c r="AJL435" s="646"/>
      <c r="AJM435" s="646"/>
      <c r="AJN435" s="646"/>
      <c r="AJO435" s="646"/>
      <c r="AJP435" s="646"/>
      <c r="AJQ435" s="646"/>
      <c r="AJR435" s="646"/>
      <c r="AJS435" s="646"/>
      <c r="AJT435" s="646"/>
      <c r="AJU435" s="646"/>
      <c r="AJV435" s="646"/>
      <c r="AJW435" s="646"/>
      <c r="AJX435" s="646"/>
      <c r="AJY435" s="646"/>
      <c r="AJZ435" s="646"/>
      <c r="AKA435" s="646"/>
      <c r="AKB435" s="646"/>
      <c r="AKC435" s="646"/>
      <c r="AKD435" s="646"/>
      <c r="AKE435" s="646"/>
      <c r="AKF435" s="646"/>
      <c r="AKG435" s="646"/>
      <c r="AKH435" s="646"/>
      <c r="AKI435" s="646"/>
      <c r="AKJ435" s="646"/>
      <c r="AKK435" s="646"/>
      <c r="AKL435" s="646"/>
      <c r="AKM435" s="646"/>
      <c r="AKN435" s="646"/>
      <c r="AKO435" s="646"/>
      <c r="AKP435" s="646"/>
      <c r="AKQ435" s="646"/>
      <c r="AKR435" s="646"/>
      <c r="AKS435" s="646"/>
      <c r="AKT435" s="646"/>
      <c r="AKU435" s="646"/>
      <c r="AKV435" s="646"/>
      <c r="AKW435" s="646"/>
      <c r="AKX435" s="646"/>
      <c r="AKY435" s="646"/>
      <c r="AKZ435" s="646"/>
      <c r="ALA435" s="646"/>
      <c r="ALB435" s="646"/>
      <c r="ALC435" s="646"/>
      <c r="ALD435" s="646"/>
      <c r="ALE435" s="646"/>
      <c r="ALF435" s="646"/>
      <c r="ALG435" s="646"/>
      <c r="ALH435" s="646"/>
      <c r="ALI435" s="646"/>
      <c r="ALJ435" s="646"/>
      <c r="ALK435" s="646"/>
      <c r="ALL435" s="646"/>
      <c r="ALM435" s="646"/>
      <c r="ALN435" s="646"/>
      <c r="ALO435" s="646"/>
      <c r="ALP435" s="646"/>
      <c r="ALQ435" s="646"/>
      <c r="ALR435" s="646"/>
      <c r="ALS435" s="646"/>
      <c r="ALT435" s="646"/>
      <c r="ALU435" s="646"/>
      <c r="ALV435" s="646"/>
      <c r="ALW435" s="646"/>
      <c r="ALX435" s="646"/>
      <c r="ALY435" s="646"/>
      <c r="ALZ435" s="646"/>
      <c r="AMA435" s="646"/>
      <c r="AMB435" s="646"/>
      <c r="AMC435" s="646"/>
      <c r="AMD435" s="646"/>
      <c r="AME435" s="646"/>
      <c r="AMF435" s="646"/>
      <c r="AMG435" s="646"/>
      <c r="AMH435" s="646"/>
      <c r="AMI435" s="646"/>
      <c r="AMJ435" s="646"/>
      <c r="AMK435" s="646"/>
      <c r="AML435" s="646"/>
      <c r="AMM435" s="646"/>
      <c r="AMN435" s="646"/>
      <c r="AMO435" s="646"/>
      <c r="AMP435" s="646"/>
      <c r="AMQ435" s="646"/>
      <c r="AMR435" s="646"/>
      <c r="AMS435" s="646"/>
      <c r="AMT435" s="646"/>
      <c r="AMU435" s="646"/>
      <c r="AMV435" s="646"/>
      <c r="AMW435" s="646"/>
      <c r="AMX435" s="646"/>
      <c r="AMY435" s="646"/>
      <c r="AMZ435" s="646"/>
      <c r="ANA435" s="646"/>
      <c r="ANB435" s="646"/>
      <c r="ANC435" s="646"/>
      <c r="AND435" s="646"/>
      <c r="ANE435" s="646"/>
      <c r="ANF435" s="646"/>
      <c r="ANG435" s="646"/>
      <c r="ANH435" s="646"/>
      <c r="ANI435" s="646"/>
      <c r="ANJ435" s="646"/>
      <c r="ANK435" s="646"/>
      <c r="ANL435" s="646"/>
      <c r="ANM435" s="646"/>
      <c r="ANN435" s="646"/>
      <c r="ANO435" s="646"/>
      <c r="ANP435" s="646"/>
      <c r="ANQ435" s="646"/>
      <c r="ANR435" s="646"/>
      <c r="ANS435" s="646"/>
      <c r="ANT435" s="646"/>
      <c r="ANU435" s="646"/>
      <c r="ANV435" s="646"/>
      <c r="ANW435" s="646"/>
      <c r="ANX435" s="646"/>
      <c r="ANY435" s="646"/>
      <c r="ANZ435" s="646"/>
      <c r="AOA435" s="646"/>
      <c r="AOB435" s="646"/>
      <c r="AOC435" s="646"/>
      <c r="AOD435" s="646"/>
      <c r="AOE435" s="646"/>
      <c r="AOF435" s="646"/>
      <c r="AOG435" s="646"/>
      <c r="AOH435" s="646"/>
      <c r="AOI435" s="646"/>
      <c r="AOJ435" s="646"/>
      <c r="AOK435" s="646"/>
      <c r="AOL435" s="646"/>
      <c r="AOM435" s="646"/>
      <c r="AON435" s="646"/>
      <c r="AOO435" s="646"/>
      <c r="AOP435" s="646"/>
      <c r="AOQ435" s="646"/>
      <c r="AOR435" s="646"/>
      <c r="AOS435" s="646"/>
      <c r="AOT435" s="646"/>
      <c r="AOU435" s="646"/>
      <c r="AOV435" s="646"/>
      <c r="AOW435" s="646"/>
      <c r="AOX435" s="646"/>
      <c r="AOY435" s="646"/>
      <c r="AOZ435" s="646"/>
      <c r="APA435" s="646"/>
      <c r="APB435" s="646"/>
      <c r="APC435" s="646"/>
      <c r="APD435" s="646"/>
      <c r="APE435" s="646"/>
      <c r="APF435" s="646"/>
      <c r="APG435" s="646"/>
      <c r="APH435" s="646"/>
      <c r="API435" s="646"/>
      <c r="APJ435" s="646"/>
      <c r="APK435" s="646"/>
      <c r="APL435" s="646"/>
      <c r="APM435" s="646"/>
      <c r="APN435" s="646"/>
      <c r="APO435" s="646"/>
      <c r="APP435" s="646"/>
      <c r="APQ435" s="646"/>
      <c r="APR435" s="646"/>
      <c r="APS435" s="646"/>
      <c r="APT435" s="646"/>
      <c r="APU435" s="646"/>
      <c r="APV435" s="646"/>
      <c r="APW435" s="646"/>
      <c r="APX435" s="646"/>
      <c r="APY435" s="646"/>
      <c r="APZ435" s="646"/>
      <c r="AQA435" s="646"/>
      <c r="AQB435" s="646"/>
      <c r="AQC435" s="646"/>
      <c r="AQD435" s="646"/>
      <c r="AQE435" s="646"/>
      <c r="AQF435" s="646"/>
      <c r="AQG435" s="646"/>
      <c r="AQH435" s="646"/>
      <c r="AQI435" s="646"/>
      <c r="AQJ435" s="646"/>
      <c r="AQK435" s="646"/>
      <c r="AQL435" s="646"/>
      <c r="AQM435" s="646"/>
      <c r="AQN435" s="646"/>
      <c r="AQO435" s="646"/>
      <c r="AQP435" s="646"/>
      <c r="AQQ435" s="646"/>
      <c r="AQR435" s="646"/>
      <c r="AQS435" s="646"/>
      <c r="AQT435" s="646"/>
      <c r="AQU435" s="646"/>
      <c r="AQV435" s="646"/>
      <c r="AQW435" s="646"/>
      <c r="AQX435" s="646"/>
      <c r="AQY435" s="646"/>
      <c r="AQZ435" s="646"/>
      <c r="ARA435" s="646"/>
      <c r="ARB435" s="646"/>
      <c r="ARC435" s="646"/>
      <c r="ARD435" s="646"/>
      <c r="ARE435" s="646"/>
      <c r="ARF435" s="646"/>
      <c r="ARG435" s="646"/>
      <c r="ARH435" s="646"/>
      <c r="ARI435" s="646"/>
      <c r="ARJ435" s="646"/>
      <c r="ARK435" s="646"/>
      <c r="ARL435" s="646"/>
      <c r="ARM435" s="646"/>
      <c r="ARN435" s="646"/>
      <c r="ARO435" s="646"/>
      <c r="ARP435" s="646"/>
      <c r="ARQ435" s="646"/>
      <c r="ARR435" s="646"/>
      <c r="ARS435" s="646"/>
      <c r="ART435" s="646"/>
      <c r="ARU435" s="646"/>
      <c r="ARV435" s="646"/>
      <c r="ARW435" s="646"/>
      <c r="ARX435" s="646"/>
      <c r="ARY435" s="646"/>
      <c r="ARZ435" s="646"/>
      <c r="ASA435" s="646"/>
      <c r="ASB435" s="646"/>
      <c r="ASC435" s="646"/>
      <c r="ASD435" s="646"/>
      <c r="ASE435" s="646"/>
      <c r="ASF435" s="646"/>
      <c r="ASG435" s="646"/>
      <c r="ASH435" s="646"/>
      <c r="ASI435" s="646"/>
      <c r="ASJ435" s="646"/>
      <c r="ASK435" s="646"/>
      <c r="ASL435" s="646"/>
      <c r="ASM435" s="646"/>
      <c r="ASN435" s="646"/>
      <c r="ASO435" s="646"/>
      <c r="ASP435" s="646"/>
      <c r="ASQ435" s="646"/>
      <c r="ASR435" s="646"/>
      <c r="ASS435" s="646"/>
      <c r="AST435" s="646"/>
      <c r="ASU435" s="646"/>
      <c r="ASV435" s="646"/>
      <c r="ASW435" s="646"/>
      <c r="ASX435" s="646"/>
      <c r="ASY435" s="646"/>
      <c r="ASZ435" s="646"/>
      <c r="ATA435" s="646"/>
      <c r="ATB435" s="646"/>
      <c r="ATC435" s="646"/>
      <c r="ATD435" s="646"/>
      <c r="ATE435" s="646"/>
      <c r="ATF435" s="646"/>
      <c r="ATG435" s="646"/>
      <c r="ATH435" s="646"/>
      <c r="ATI435" s="646"/>
      <c r="ATJ435" s="646"/>
      <c r="ATK435" s="646"/>
      <c r="ATL435" s="646"/>
      <c r="ATM435" s="646"/>
      <c r="ATN435" s="646"/>
      <c r="ATO435" s="646"/>
      <c r="ATP435" s="646"/>
      <c r="ATQ435" s="646"/>
      <c r="ATR435" s="646"/>
      <c r="ATS435" s="646"/>
      <c r="ATT435" s="646"/>
      <c r="ATU435" s="646"/>
      <c r="ATV435" s="646"/>
      <c r="ATW435" s="646"/>
      <c r="ATX435" s="646"/>
      <c r="ATY435" s="646"/>
      <c r="ATZ435" s="646"/>
      <c r="AUA435" s="646"/>
      <c r="AUB435" s="646"/>
      <c r="AUC435" s="646"/>
      <c r="AUD435" s="646"/>
      <c r="AUE435" s="646"/>
      <c r="AUF435" s="646"/>
      <c r="AUG435" s="646"/>
      <c r="AUH435" s="646"/>
      <c r="AUI435" s="646"/>
      <c r="AUJ435" s="646"/>
      <c r="AUK435" s="646"/>
      <c r="AUL435" s="646"/>
      <c r="AUM435" s="646"/>
      <c r="AUN435" s="646"/>
      <c r="AUO435" s="646"/>
      <c r="AUP435" s="646"/>
      <c r="AUQ435" s="646"/>
      <c r="AUR435" s="646"/>
      <c r="AUS435" s="646"/>
      <c r="AUT435" s="646"/>
      <c r="AUU435" s="646"/>
      <c r="AUV435" s="646"/>
      <c r="AUW435" s="646"/>
      <c r="AUX435" s="646"/>
      <c r="AUY435" s="646"/>
      <c r="AUZ435" s="646"/>
      <c r="AVA435" s="646"/>
      <c r="AVB435" s="646"/>
      <c r="AVC435" s="646"/>
      <c r="AVD435" s="646"/>
      <c r="AVE435" s="646"/>
      <c r="AVF435" s="646"/>
      <c r="AVG435" s="646"/>
      <c r="AVH435" s="646"/>
      <c r="AVI435" s="646"/>
      <c r="AVJ435" s="646"/>
      <c r="AVK435" s="646"/>
      <c r="AVL435" s="646"/>
      <c r="AVM435" s="646"/>
      <c r="AVN435" s="646"/>
      <c r="AVO435" s="646"/>
      <c r="AVP435" s="646"/>
      <c r="AVQ435" s="646"/>
      <c r="AVR435" s="646"/>
      <c r="AVS435" s="646"/>
      <c r="AVT435" s="646"/>
      <c r="AVU435" s="646"/>
      <c r="AVV435" s="646"/>
      <c r="AVW435" s="646"/>
      <c r="AVX435" s="646"/>
      <c r="AVY435" s="646"/>
      <c r="AVZ435" s="646"/>
      <c r="AWA435" s="646"/>
      <c r="AWB435" s="646"/>
      <c r="AWC435" s="646"/>
      <c r="AWD435" s="646"/>
      <c r="AWE435" s="646"/>
      <c r="AWF435" s="646"/>
      <c r="AWG435" s="646"/>
      <c r="AWH435" s="646"/>
      <c r="AWI435" s="646"/>
      <c r="AWJ435" s="646"/>
      <c r="AWK435" s="646"/>
      <c r="AWL435" s="646"/>
      <c r="AWM435" s="646"/>
      <c r="AWN435" s="646"/>
      <c r="AWO435" s="646"/>
      <c r="AWP435" s="646"/>
      <c r="AWQ435" s="646"/>
      <c r="AWR435" s="646"/>
      <c r="AWS435" s="646"/>
      <c r="AWT435" s="646"/>
      <c r="AWU435" s="646"/>
      <c r="AWV435" s="646"/>
      <c r="AWW435" s="646"/>
      <c r="AWX435" s="646"/>
      <c r="AWY435" s="646"/>
      <c r="AWZ435" s="646"/>
      <c r="AXA435" s="646"/>
      <c r="AXB435" s="646"/>
      <c r="AXC435" s="646"/>
      <c r="AXD435" s="646"/>
      <c r="AXE435" s="646"/>
      <c r="AXF435" s="646"/>
      <c r="AXG435" s="646"/>
      <c r="AXH435" s="646"/>
      <c r="AXI435" s="646"/>
      <c r="AXJ435" s="646"/>
      <c r="AXK435" s="646"/>
      <c r="AXL435" s="646"/>
      <c r="AXM435" s="646"/>
      <c r="AXN435" s="646"/>
      <c r="AXO435" s="646"/>
      <c r="AXP435" s="646"/>
      <c r="AXQ435" s="646"/>
      <c r="AXR435" s="646"/>
      <c r="AXS435" s="646"/>
      <c r="AXT435" s="646"/>
      <c r="AXU435" s="646"/>
      <c r="AXV435" s="646"/>
      <c r="AXW435" s="646"/>
      <c r="AXX435" s="646"/>
      <c r="AXY435" s="646"/>
      <c r="AXZ435" s="646"/>
      <c r="AYA435" s="646"/>
      <c r="AYB435" s="646"/>
      <c r="AYC435" s="646"/>
      <c r="AYD435" s="646"/>
      <c r="AYE435" s="646"/>
      <c r="AYF435" s="646"/>
      <c r="AYG435" s="646"/>
      <c r="AYH435" s="646"/>
      <c r="AYI435" s="646"/>
      <c r="AYJ435" s="646"/>
      <c r="AYK435" s="646"/>
      <c r="AYL435" s="646"/>
      <c r="AYM435" s="646"/>
      <c r="AYN435" s="646"/>
      <c r="AYO435" s="646"/>
      <c r="AYP435" s="646"/>
      <c r="AYQ435" s="646"/>
      <c r="AYR435" s="646"/>
      <c r="AYS435" s="646"/>
      <c r="AYT435" s="646"/>
      <c r="AYU435" s="646"/>
      <c r="AYV435" s="646"/>
      <c r="AYW435" s="646"/>
      <c r="AYX435" s="646"/>
      <c r="AYY435" s="646"/>
      <c r="AYZ435" s="646"/>
      <c r="AZA435" s="646"/>
      <c r="AZB435" s="646"/>
      <c r="AZC435" s="646"/>
      <c r="AZD435" s="646"/>
      <c r="AZE435" s="646"/>
      <c r="AZF435" s="646"/>
      <c r="AZG435" s="646"/>
      <c r="AZH435" s="646"/>
      <c r="AZI435" s="646"/>
      <c r="AZJ435" s="646"/>
      <c r="AZK435" s="646"/>
      <c r="AZL435" s="646"/>
      <c r="AZM435" s="646"/>
      <c r="AZN435" s="646"/>
      <c r="AZO435" s="646"/>
      <c r="AZP435" s="646"/>
      <c r="AZQ435" s="646"/>
      <c r="AZR435" s="646"/>
      <c r="AZS435" s="646"/>
      <c r="AZT435" s="646"/>
      <c r="AZU435" s="646"/>
      <c r="AZV435" s="646"/>
      <c r="AZW435" s="646"/>
      <c r="AZX435" s="646"/>
      <c r="AZY435" s="646"/>
      <c r="AZZ435" s="646"/>
      <c r="BAA435" s="646"/>
      <c r="BAB435" s="646"/>
      <c r="BAC435" s="646"/>
      <c r="BAD435" s="646"/>
      <c r="BAE435" s="646"/>
      <c r="BAF435" s="646"/>
      <c r="BAG435" s="646"/>
      <c r="BAH435" s="646"/>
      <c r="BAI435" s="646"/>
      <c r="BAJ435" s="646"/>
      <c r="BAK435" s="646"/>
      <c r="BAL435" s="646"/>
      <c r="BAM435" s="646"/>
      <c r="BAN435" s="646"/>
      <c r="BAO435" s="646"/>
      <c r="BAP435" s="646"/>
      <c r="BAQ435" s="646"/>
      <c r="BAR435" s="646"/>
      <c r="BAS435" s="646"/>
      <c r="BAT435" s="646"/>
      <c r="BAU435" s="646"/>
      <c r="BAV435" s="646"/>
      <c r="BAW435" s="646"/>
      <c r="BAX435" s="646"/>
      <c r="BAY435" s="646"/>
      <c r="BAZ435" s="646"/>
      <c r="BBA435" s="646"/>
      <c r="BBB435" s="646"/>
      <c r="BBC435" s="646"/>
      <c r="BBD435" s="646"/>
      <c r="BBE435" s="646"/>
      <c r="BBF435" s="646"/>
      <c r="BBG435" s="646"/>
      <c r="BBH435" s="646"/>
      <c r="BBI435" s="646"/>
      <c r="BBJ435" s="646"/>
      <c r="BBK435" s="646"/>
      <c r="BBL435" s="646"/>
      <c r="BBM435" s="646"/>
      <c r="BBN435" s="646"/>
      <c r="BBO435" s="646"/>
      <c r="BBP435" s="646"/>
      <c r="BBQ435" s="646"/>
      <c r="BBR435" s="646"/>
      <c r="BBS435" s="646"/>
      <c r="BBT435" s="646"/>
      <c r="BBU435" s="646"/>
      <c r="BBV435" s="646"/>
      <c r="BBW435" s="646"/>
      <c r="BBX435" s="646"/>
      <c r="BBY435" s="646"/>
      <c r="BBZ435" s="646"/>
      <c r="BCA435" s="646"/>
      <c r="BCB435" s="646"/>
      <c r="BCC435" s="646"/>
      <c r="BCD435" s="646"/>
      <c r="BCE435" s="646"/>
      <c r="BCF435" s="646"/>
      <c r="BCG435" s="646"/>
      <c r="BCH435" s="646"/>
      <c r="BCI435" s="646"/>
      <c r="BCJ435" s="646"/>
      <c r="BCK435" s="646"/>
      <c r="BCL435" s="646"/>
      <c r="BCM435" s="646"/>
      <c r="BCN435" s="646"/>
      <c r="BCO435" s="646"/>
      <c r="BCP435" s="646"/>
      <c r="BCQ435" s="646"/>
      <c r="BCR435" s="646"/>
      <c r="BCS435" s="646"/>
      <c r="BCT435" s="646"/>
      <c r="BCU435" s="646"/>
      <c r="BCV435" s="646"/>
      <c r="BCW435" s="646"/>
      <c r="BCX435" s="646"/>
      <c r="BCY435" s="646"/>
      <c r="BCZ435" s="646"/>
      <c r="BDA435" s="646"/>
      <c r="BDB435" s="646"/>
      <c r="BDC435" s="646"/>
      <c r="BDD435" s="646"/>
      <c r="BDE435" s="646"/>
      <c r="BDF435" s="646"/>
      <c r="BDG435" s="646"/>
      <c r="BDH435" s="646"/>
      <c r="BDI435" s="646"/>
      <c r="BDJ435" s="646"/>
      <c r="BDK435" s="646"/>
      <c r="BDL435" s="646"/>
      <c r="BDM435" s="646"/>
      <c r="BDN435" s="646"/>
      <c r="BDO435" s="646"/>
      <c r="BDP435" s="646"/>
      <c r="BDQ435" s="646"/>
      <c r="BDR435" s="646"/>
      <c r="BDS435" s="646"/>
      <c r="BDT435" s="646"/>
      <c r="BDU435" s="646"/>
      <c r="BDV435" s="646"/>
      <c r="BDW435" s="646"/>
      <c r="BDX435" s="646"/>
      <c r="BDY435" s="646"/>
      <c r="BDZ435" s="646"/>
      <c r="BEA435" s="646"/>
      <c r="BEB435" s="646"/>
      <c r="BEC435" s="646"/>
      <c r="BED435" s="646"/>
      <c r="BEE435" s="646"/>
      <c r="BEF435" s="646"/>
      <c r="BEG435" s="646"/>
      <c r="BEH435" s="646"/>
      <c r="BEI435" s="646"/>
      <c r="BEJ435" s="646"/>
      <c r="BEK435" s="646"/>
      <c r="BEL435" s="646"/>
      <c r="BEM435" s="646"/>
      <c r="BEN435" s="646"/>
      <c r="BEO435" s="646"/>
      <c r="BEP435" s="646"/>
      <c r="BEQ435" s="646"/>
      <c r="BER435" s="646"/>
      <c r="BES435" s="646"/>
      <c r="BET435" s="646"/>
      <c r="BEU435" s="646"/>
      <c r="BEV435" s="646"/>
      <c r="BEW435" s="646"/>
      <c r="BEX435" s="646"/>
      <c r="BEY435" s="646"/>
      <c r="BEZ435" s="646"/>
      <c r="BFA435" s="646"/>
      <c r="BFB435" s="646"/>
      <c r="BFC435" s="646"/>
      <c r="BFD435" s="646"/>
      <c r="BFE435" s="646"/>
      <c r="BFF435" s="646"/>
      <c r="BFG435" s="646"/>
      <c r="BFH435" s="646"/>
      <c r="BFI435" s="646"/>
      <c r="BFJ435" s="646"/>
      <c r="BFK435" s="646"/>
      <c r="BFL435" s="646"/>
      <c r="BFM435" s="646"/>
      <c r="BFN435" s="646"/>
      <c r="BFO435" s="646"/>
      <c r="BFP435" s="646"/>
      <c r="BFQ435" s="646"/>
      <c r="BFR435" s="646"/>
      <c r="BFS435" s="646"/>
      <c r="BFT435" s="646"/>
      <c r="BFU435" s="646"/>
      <c r="BFV435" s="646"/>
      <c r="BFW435" s="646"/>
      <c r="BFX435" s="646"/>
      <c r="BFY435" s="646"/>
      <c r="BFZ435" s="646"/>
      <c r="BGA435" s="646"/>
      <c r="BGB435" s="646"/>
      <c r="BGC435" s="646"/>
      <c r="BGD435" s="646"/>
      <c r="BGE435" s="646"/>
      <c r="BGF435" s="646"/>
      <c r="BGG435" s="646"/>
      <c r="BGH435" s="646"/>
      <c r="BGI435" s="646"/>
      <c r="BGJ435" s="646"/>
      <c r="BGK435" s="646"/>
      <c r="BGL435" s="646"/>
      <c r="BGM435" s="646"/>
      <c r="BGN435" s="646"/>
      <c r="BGO435" s="646"/>
      <c r="BGP435" s="646"/>
      <c r="BGQ435" s="646"/>
      <c r="BGR435" s="646"/>
      <c r="BGS435" s="646"/>
      <c r="BGT435" s="646"/>
      <c r="BGU435" s="646"/>
      <c r="BGV435" s="646"/>
      <c r="BGW435" s="646"/>
      <c r="BGX435" s="646"/>
      <c r="BGY435" s="646"/>
      <c r="BGZ435" s="646"/>
      <c r="BHA435" s="646"/>
      <c r="BHB435" s="646"/>
      <c r="BHC435" s="646"/>
      <c r="BHD435" s="646"/>
      <c r="BHE435" s="646"/>
      <c r="BHF435" s="646"/>
      <c r="BHG435" s="646"/>
      <c r="BHH435" s="646"/>
      <c r="BHI435" s="646"/>
      <c r="BHJ435" s="646"/>
      <c r="BHK435" s="646"/>
      <c r="BHL435" s="646"/>
      <c r="BHM435" s="646"/>
      <c r="BHN435" s="646"/>
      <c r="BHO435" s="646"/>
      <c r="BHP435" s="646"/>
      <c r="BHQ435" s="646"/>
      <c r="BHR435" s="646"/>
      <c r="BHS435" s="646"/>
      <c r="BHT435" s="646"/>
      <c r="BHU435" s="646"/>
      <c r="BHV435" s="646"/>
      <c r="BHW435" s="646"/>
      <c r="BHX435" s="646"/>
      <c r="BHY435" s="646"/>
      <c r="BHZ435" s="646"/>
      <c r="BIA435" s="646"/>
      <c r="BIB435" s="646"/>
      <c r="BIC435" s="646"/>
      <c r="BID435" s="646"/>
      <c r="BIE435" s="646"/>
      <c r="BIF435" s="646"/>
      <c r="BIG435" s="646"/>
      <c r="BIH435" s="646"/>
      <c r="BII435" s="646"/>
      <c r="BIJ435" s="646"/>
      <c r="BIK435" s="646"/>
      <c r="BIL435" s="646"/>
      <c r="BIM435" s="646"/>
      <c r="BIN435" s="646"/>
      <c r="BIO435" s="646"/>
      <c r="BIP435" s="646"/>
      <c r="BIQ435" s="646"/>
      <c r="BIR435" s="646"/>
      <c r="BIS435" s="646"/>
      <c r="BIT435" s="646"/>
      <c r="BIU435" s="646"/>
      <c r="BIV435" s="646"/>
      <c r="BIW435" s="646"/>
      <c r="BIX435" s="646"/>
      <c r="BIY435" s="646"/>
      <c r="BIZ435" s="646"/>
      <c r="BJA435" s="646"/>
      <c r="BJB435" s="646"/>
      <c r="BJC435" s="646"/>
      <c r="BJD435" s="646"/>
      <c r="BJE435" s="646"/>
      <c r="BJF435" s="646"/>
      <c r="BJG435" s="646"/>
      <c r="BJH435" s="646"/>
      <c r="BJI435" s="646"/>
      <c r="BJJ435" s="646"/>
      <c r="BJK435" s="646"/>
      <c r="BJL435" s="646"/>
      <c r="BJM435" s="646"/>
      <c r="BJN435" s="646"/>
      <c r="BJO435" s="646"/>
      <c r="BJP435" s="646"/>
      <c r="BJQ435" s="646"/>
      <c r="BJR435" s="646"/>
      <c r="BJS435" s="646"/>
      <c r="BJT435" s="646"/>
      <c r="BJU435" s="646"/>
      <c r="BJV435" s="646"/>
      <c r="BJW435" s="646"/>
      <c r="BJX435" s="646"/>
      <c r="BJY435" s="646"/>
      <c r="BJZ435" s="646"/>
      <c r="BKA435" s="646"/>
      <c r="BKB435" s="646"/>
      <c r="BKC435" s="646"/>
      <c r="BKD435" s="646"/>
      <c r="BKE435" s="646"/>
      <c r="BKF435" s="646"/>
      <c r="BKG435" s="646"/>
      <c r="BKH435" s="646"/>
      <c r="BKI435" s="646"/>
      <c r="BKJ435" s="646"/>
      <c r="BKK435" s="646"/>
      <c r="BKL435" s="646"/>
      <c r="BKM435" s="646"/>
      <c r="BKN435" s="646"/>
      <c r="BKO435" s="646"/>
      <c r="BKP435" s="646"/>
      <c r="BKQ435" s="646"/>
      <c r="BKR435" s="646"/>
      <c r="BKS435" s="646"/>
      <c r="BKT435" s="646"/>
      <c r="BKU435" s="646"/>
      <c r="BKV435" s="646"/>
      <c r="BKW435" s="646"/>
      <c r="BKX435" s="646"/>
      <c r="BKY435" s="646"/>
      <c r="BKZ435" s="646"/>
      <c r="BLA435" s="646"/>
      <c r="BLB435" s="646"/>
      <c r="BLC435" s="646"/>
      <c r="BLD435" s="646"/>
      <c r="BLE435" s="646"/>
      <c r="BLF435" s="646"/>
      <c r="BLG435" s="646"/>
      <c r="BLH435" s="646"/>
      <c r="BLI435" s="646"/>
      <c r="BLJ435" s="646"/>
      <c r="BLK435" s="646"/>
      <c r="BLL435" s="646"/>
      <c r="BLM435" s="646"/>
      <c r="BLN435" s="646"/>
      <c r="BLO435" s="646"/>
      <c r="BLP435" s="646"/>
      <c r="BLQ435" s="646"/>
      <c r="BLR435" s="646"/>
      <c r="BLS435" s="646"/>
      <c r="BLT435" s="646"/>
      <c r="BLU435" s="646"/>
      <c r="BLV435" s="646"/>
      <c r="BLW435" s="646"/>
      <c r="BLX435" s="646"/>
      <c r="BLY435" s="646"/>
      <c r="BLZ435" s="646"/>
      <c r="BMA435" s="646"/>
      <c r="BMB435" s="646"/>
      <c r="BMC435" s="646"/>
      <c r="BMD435" s="646"/>
      <c r="BME435" s="646"/>
      <c r="BMF435" s="646"/>
      <c r="BMG435" s="646"/>
      <c r="BMH435" s="646"/>
      <c r="BMI435" s="646"/>
      <c r="BMJ435" s="646"/>
      <c r="BMK435" s="646"/>
      <c r="BML435" s="646"/>
      <c r="BMM435" s="646"/>
      <c r="BMN435" s="646"/>
      <c r="BMO435" s="646"/>
      <c r="BMP435" s="646"/>
      <c r="BMQ435" s="646"/>
      <c r="BMR435" s="646"/>
      <c r="BMS435" s="646"/>
      <c r="BMT435" s="646"/>
      <c r="BMU435" s="646"/>
      <c r="BMV435" s="646"/>
      <c r="BMW435" s="646"/>
      <c r="BMX435" s="646"/>
      <c r="BMY435" s="646"/>
      <c r="BMZ435" s="646"/>
      <c r="BNA435" s="646"/>
      <c r="BNB435" s="646"/>
      <c r="BNC435" s="646"/>
      <c r="BND435" s="646"/>
      <c r="BNE435" s="646"/>
      <c r="BNF435" s="646"/>
      <c r="BNG435" s="646"/>
      <c r="BNH435" s="646"/>
      <c r="BNI435" s="646"/>
      <c r="BNJ435" s="646"/>
      <c r="BNK435" s="646"/>
      <c r="BNL435" s="646"/>
      <c r="BNM435" s="646"/>
      <c r="BNN435" s="646"/>
      <c r="BNO435" s="646"/>
      <c r="BNP435" s="646"/>
      <c r="BNQ435" s="646"/>
      <c r="BNR435" s="646"/>
      <c r="BNS435" s="646"/>
      <c r="BNT435" s="646"/>
      <c r="BNU435" s="646"/>
      <c r="BNV435" s="646"/>
      <c r="BNW435" s="646"/>
      <c r="BNX435" s="646"/>
      <c r="BNY435" s="646"/>
      <c r="BNZ435" s="646"/>
      <c r="BOA435" s="646"/>
      <c r="BOB435" s="646"/>
      <c r="BOC435" s="646"/>
      <c r="BOD435" s="646"/>
      <c r="BOE435" s="646"/>
      <c r="BOF435" s="646"/>
      <c r="BOG435" s="646"/>
      <c r="BOH435" s="646"/>
      <c r="BOI435" s="646"/>
      <c r="BOJ435" s="646"/>
      <c r="BOK435" s="646"/>
      <c r="BOL435" s="646"/>
      <c r="BOM435" s="646"/>
      <c r="BON435" s="646"/>
      <c r="BOO435" s="646"/>
      <c r="BOP435" s="646"/>
      <c r="BOQ435" s="646"/>
      <c r="BOR435" s="646"/>
      <c r="BOS435" s="646"/>
      <c r="BOT435" s="646"/>
      <c r="BOU435" s="646"/>
      <c r="BOV435" s="646"/>
      <c r="BOW435" s="646"/>
      <c r="BOX435" s="646"/>
      <c r="BOY435" s="646"/>
      <c r="BOZ435" s="646"/>
      <c r="BPA435" s="646"/>
      <c r="BPB435" s="646"/>
      <c r="BPC435" s="646"/>
      <c r="BPD435" s="646"/>
      <c r="BPE435" s="646"/>
      <c r="BPF435" s="646"/>
      <c r="BPG435" s="646"/>
      <c r="BPH435" s="646"/>
      <c r="BPI435" s="646"/>
      <c r="BPJ435" s="646"/>
      <c r="BPK435" s="646"/>
      <c r="BPL435" s="646"/>
      <c r="BPM435" s="646"/>
      <c r="BPN435" s="646"/>
      <c r="BPO435" s="646"/>
      <c r="BPP435" s="646"/>
      <c r="BPQ435" s="646"/>
      <c r="BPR435" s="646"/>
      <c r="BPS435" s="646"/>
      <c r="BPT435" s="646"/>
      <c r="BPU435" s="646"/>
      <c r="BPV435" s="646"/>
      <c r="BPW435" s="646"/>
      <c r="BPX435" s="646"/>
      <c r="BPY435" s="646"/>
      <c r="BPZ435" s="646"/>
      <c r="BQA435" s="646"/>
      <c r="BQB435" s="646"/>
      <c r="BQC435" s="646"/>
      <c r="BQD435" s="646"/>
      <c r="BQE435" s="646"/>
      <c r="BQF435" s="646"/>
      <c r="BQG435" s="646"/>
      <c r="BQH435" s="646"/>
      <c r="BQI435" s="646"/>
      <c r="BQJ435" s="646"/>
      <c r="BQK435" s="646"/>
      <c r="BQL435" s="646"/>
      <c r="BQM435" s="646"/>
      <c r="BQN435" s="646"/>
      <c r="BQO435" s="646"/>
      <c r="BQP435" s="646"/>
      <c r="BQQ435" s="646"/>
      <c r="BQR435" s="646"/>
      <c r="BQS435" s="646"/>
      <c r="BQT435" s="646"/>
      <c r="BQU435" s="646"/>
      <c r="BQV435" s="646"/>
      <c r="BQW435" s="646"/>
      <c r="BQX435" s="646"/>
      <c r="BQY435" s="646"/>
      <c r="BQZ435" s="646"/>
      <c r="BRA435" s="646"/>
      <c r="BRB435" s="646"/>
      <c r="BRC435" s="646"/>
      <c r="BRD435" s="646"/>
      <c r="BRE435" s="646"/>
      <c r="BRF435" s="646"/>
      <c r="BRG435" s="646"/>
      <c r="BRH435" s="646"/>
      <c r="BRI435" s="646"/>
      <c r="BRJ435" s="646"/>
      <c r="BRK435" s="646"/>
      <c r="BRL435" s="646"/>
      <c r="BRM435" s="646"/>
      <c r="BRN435" s="646"/>
      <c r="BRO435" s="646"/>
      <c r="BRP435" s="646"/>
      <c r="BRQ435" s="646"/>
      <c r="BRR435" s="646"/>
      <c r="BRS435" s="646"/>
      <c r="BRT435" s="646"/>
      <c r="BRU435" s="646"/>
      <c r="BRV435" s="646"/>
      <c r="BRW435" s="646"/>
      <c r="BRX435" s="646"/>
      <c r="BRY435" s="646"/>
      <c r="BRZ435" s="646"/>
      <c r="BSA435" s="646"/>
      <c r="BSB435" s="646"/>
      <c r="BSC435" s="646"/>
      <c r="BSD435" s="646"/>
      <c r="BSE435" s="646"/>
      <c r="BSF435" s="646"/>
      <c r="BSG435" s="646"/>
      <c r="BSH435" s="646"/>
      <c r="BSI435" s="646"/>
      <c r="BSJ435" s="646"/>
      <c r="BSK435" s="646"/>
      <c r="BSL435" s="646"/>
      <c r="BSM435" s="646"/>
      <c r="BSN435" s="646"/>
      <c r="BSO435" s="646"/>
      <c r="BSP435" s="646"/>
      <c r="BSQ435" s="646"/>
      <c r="BSR435" s="646"/>
      <c r="BSS435" s="646"/>
      <c r="BST435" s="646"/>
      <c r="BSU435" s="646"/>
      <c r="BSV435" s="646"/>
      <c r="BSW435" s="646"/>
      <c r="BSX435" s="646"/>
      <c r="BSY435" s="646"/>
      <c r="BSZ435" s="646"/>
      <c r="BTA435" s="646"/>
      <c r="BTB435" s="646"/>
      <c r="BTC435" s="646"/>
      <c r="BTD435" s="646"/>
      <c r="BTE435" s="646"/>
      <c r="BTF435" s="646"/>
      <c r="BTG435" s="646"/>
      <c r="BTH435" s="646"/>
      <c r="BTI435" s="646"/>
      <c r="BTJ435" s="646"/>
      <c r="BTK435" s="646"/>
      <c r="BTL435" s="646"/>
      <c r="BTM435" s="646"/>
      <c r="BTN435" s="646"/>
      <c r="BTO435" s="646"/>
      <c r="BTP435" s="646"/>
      <c r="BTQ435" s="646"/>
      <c r="BTR435" s="646"/>
      <c r="BTS435" s="646"/>
      <c r="BTT435" s="646"/>
      <c r="BTU435" s="646"/>
      <c r="BTV435" s="646"/>
      <c r="BTW435" s="646"/>
      <c r="BTX435" s="646"/>
      <c r="BTY435" s="646"/>
      <c r="BTZ435" s="646"/>
      <c r="BUA435" s="646"/>
      <c r="BUB435" s="646"/>
      <c r="BUC435" s="646"/>
      <c r="BUD435" s="646"/>
      <c r="BUE435" s="646"/>
      <c r="BUF435" s="646"/>
      <c r="BUG435" s="646"/>
      <c r="BUH435" s="646"/>
      <c r="BUI435" s="646"/>
      <c r="BUJ435" s="646"/>
      <c r="BUK435" s="646"/>
      <c r="BUL435" s="646"/>
      <c r="BUM435" s="646"/>
      <c r="BUN435" s="646"/>
      <c r="BUO435" s="646"/>
      <c r="BUP435" s="646"/>
      <c r="BUQ435" s="646"/>
      <c r="BUR435" s="646"/>
      <c r="BUS435" s="646"/>
      <c r="BUT435" s="646"/>
      <c r="BUU435" s="646"/>
      <c r="BUV435" s="646"/>
      <c r="BUW435" s="646"/>
      <c r="BUX435" s="646"/>
      <c r="BUY435" s="646"/>
      <c r="BUZ435" s="646"/>
      <c r="BVA435" s="646"/>
      <c r="BVB435" s="646"/>
      <c r="BVC435" s="646"/>
      <c r="BVD435" s="646"/>
      <c r="BVE435" s="646"/>
      <c r="BVF435" s="646"/>
      <c r="BVG435" s="646"/>
      <c r="BVH435" s="646"/>
      <c r="BVI435" s="646"/>
      <c r="BVJ435" s="646"/>
      <c r="BVK435" s="646"/>
      <c r="BVL435" s="646"/>
      <c r="BVM435" s="646"/>
      <c r="BVN435" s="646"/>
      <c r="BVO435" s="646"/>
      <c r="BVP435" s="646"/>
      <c r="BVQ435" s="646"/>
      <c r="BVR435" s="646"/>
      <c r="BVS435" s="646"/>
      <c r="BVT435" s="646"/>
      <c r="BVU435" s="646"/>
      <c r="BVV435" s="646"/>
      <c r="BVW435" s="646"/>
      <c r="BVX435" s="646"/>
      <c r="BVY435" s="646"/>
      <c r="BVZ435" s="646"/>
      <c r="BWA435" s="646"/>
      <c r="BWB435" s="646"/>
      <c r="BWC435" s="646"/>
      <c r="BWD435" s="646"/>
      <c r="BWE435" s="646"/>
      <c r="BWF435" s="646"/>
      <c r="BWG435" s="646"/>
      <c r="BWH435" s="646"/>
      <c r="BWI435" s="646"/>
      <c r="BWJ435" s="646"/>
      <c r="BWK435" s="646"/>
      <c r="BWL435" s="646"/>
      <c r="BWM435" s="646"/>
      <c r="BWN435" s="646"/>
      <c r="BWO435" s="646"/>
      <c r="BWP435" s="646"/>
      <c r="BWQ435" s="646"/>
      <c r="BWR435" s="646"/>
      <c r="BWS435" s="646"/>
      <c r="BWT435" s="646"/>
      <c r="BWU435" s="646"/>
      <c r="BWV435" s="646"/>
      <c r="BWW435" s="646"/>
      <c r="BWX435" s="646"/>
      <c r="BWY435" s="646"/>
      <c r="BWZ435" s="646"/>
      <c r="BXA435" s="646"/>
      <c r="BXB435" s="646"/>
      <c r="BXC435" s="646"/>
      <c r="BXD435" s="646"/>
      <c r="BXE435" s="646"/>
      <c r="BXF435" s="646"/>
      <c r="BXG435" s="646"/>
      <c r="BXH435" s="646"/>
      <c r="BXI435" s="646"/>
      <c r="BXJ435" s="646"/>
      <c r="BXK435" s="646"/>
      <c r="BXL435" s="646"/>
      <c r="BXM435" s="646"/>
      <c r="BXN435" s="646"/>
      <c r="BXO435" s="646"/>
      <c r="BXP435" s="646"/>
      <c r="BXQ435" s="646"/>
      <c r="BXR435" s="646"/>
      <c r="BXS435" s="646"/>
      <c r="BXT435" s="646"/>
      <c r="BXU435" s="646"/>
      <c r="BXV435" s="646"/>
      <c r="BXW435" s="646"/>
      <c r="BXX435" s="646"/>
      <c r="BXY435" s="646"/>
      <c r="BXZ435" s="646"/>
      <c r="BYA435" s="646"/>
      <c r="BYB435" s="646"/>
      <c r="BYC435" s="646"/>
      <c r="BYD435" s="646"/>
      <c r="BYE435" s="646"/>
      <c r="BYF435" s="646"/>
      <c r="BYG435" s="646"/>
      <c r="BYH435" s="646"/>
      <c r="BYI435" s="646"/>
      <c r="BYJ435" s="646"/>
      <c r="BYK435" s="646"/>
      <c r="BYL435" s="646"/>
      <c r="BYM435" s="646"/>
      <c r="BYN435" s="646"/>
      <c r="BYO435" s="646"/>
      <c r="BYP435" s="646"/>
      <c r="BYQ435" s="646"/>
      <c r="BYR435" s="646"/>
      <c r="BYS435" s="646"/>
      <c r="BYT435" s="646"/>
      <c r="BYU435" s="646"/>
      <c r="BYV435" s="646"/>
      <c r="BYW435" s="646"/>
      <c r="BYX435" s="646"/>
      <c r="BYY435" s="646"/>
      <c r="BYZ435" s="646"/>
      <c r="BZA435" s="646"/>
      <c r="BZB435" s="646"/>
      <c r="BZC435" s="646"/>
      <c r="BZD435" s="646"/>
      <c r="BZE435" s="646"/>
      <c r="BZF435" s="646"/>
      <c r="BZG435" s="646"/>
      <c r="BZH435" s="646"/>
      <c r="BZI435" s="646"/>
      <c r="BZJ435" s="646"/>
      <c r="BZK435" s="646"/>
      <c r="BZL435" s="646"/>
      <c r="BZM435" s="646"/>
      <c r="BZN435" s="646"/>
      <c r="BZO435" s="646"/>
      <c r="BZP435" s="646"/>
      <c r="BZQ435" s="646"/>
      <c r="BZR435" s="646"/>
      <c r="BZS435" s="646"/>
      <c r="BZT435" s="646"/>
      <c r="BZU435" s="646"/>
      <c r="BZV435" s="646"/>
      <c r="BZW435" s="646"/>
      <c r="BZX435" s="646"/>
      <c r="BZY435" s="646"/>
      <c r="BZZ435" s="646"/>
      <c r="CAA435" s="646"/>
      <c r="CAB435" s="646"/>
      <c r="CAC435" s="646"/>
      <c r="CAD435" s="646"/>
      <c r="CAE435" s="646"/>
      <c r="CAF435" s="646"/>
      <c r="CAG435" s="646"/>
      <c r="CAH435" s="646"/>
      <c r="CAI435" s="646"/>
      <c r="CAJ435" s="646"/>
      <c r="CAK435" s="646"/>
      <c r="CAL435" s="646"/>
      <c r="CAM435" s="646"/>
      <c r="CAN435" s="646"/>
      <c r="CAO435" s="646"/>
      <c r="CAP435" s="646"/>
      <c r="CAQ435" s="646"/>
      <c r="CAR435" s="646"/>
      <c r="CAS435" s="646"/>
      <c r="CAT435" s="646"/>
      <c r="CAU435" s="646"/>
      <c r="CAV435" s="646"/>
      <c r="CAW435" s="646"/>
      <c r="CAX435" s="646"/>
      <c r="CAY435" s="646"/>
      <c r="CAZ435" s="646"/>
      <c r="CBA435" s="646"/>
      <c r="CBB435" s="646"/>
      <c r="CBC435" s="646"/>
      <c r="CBD435" s="646"/>
      <c r="CBE435" s="646"/>
      <c r="CBF435" s="646"/>
      <c r="CBG435" s="646"/>
      <c r="CBH435" s="646"/>
      <c r="CBI435" s="646"/>
      <c r="CBJ435" s="646"/>
      <c r="CBK435" s="646"/>
      <c r="CBL435" s="646"/>
      <c r="CBM435" s="646"/>
      <c r="CBN435" s="646"/>
      <c r="CBO435" s="646"/>
      <c r="CBP435" s="646"/>
      <c r="CBQ435" s="646"/>
      <c r="CBR435" s="646"/>
      <c r="CBS435" s="646"/>
      <c r="CBT435" s="646"/>
      <c r="CBU435" s="646"/>
      <c r="CBV435" s="646"/>
      <c r="CBW435" s="646"/>
      <c r="CBX435" s="646"/>
      <c r="CBY435" s="646"/>
      <c r="CBZ435" s="646"/>
      <c r="CCA435" s="646"/>
      <c r="CCB435" s="646"/>
      <c r="CCC435" s="646"/>
      <c r="CCD435" s="646"/>
      <c r="CCE435" s="646"/>
      <c r="CCF435" s="646"/>
      <c r="CCG435" s="646"/>
      <c r="CCH435" s="646"/>
      <c r="CCI435" s="646"/>
      <c r="CCJ435" s="646"/>
      <c r="CCK435" s="646"/>
      <c r="CCL435" s="646"/>
      <c r="CCM435" s="646"/>
      <c r="CCN435" s="646"/>
      <c r="CCO435" s="646"/>
      <c r="CCP435" s="646"/>
      <c r="CCQ435" s="646"/>
      <c r="CCR435" s="646"/>
      <c r="CCS435" s="646"/>
      <c r="CCT435" s="646"/>
      <c r="CCU435" s="646"/>
      <c r="CCV435" s="646"/>
      <c r="CCW435" s="646"/>
      <c r="CCX435" s="646"/>
      <c r="CCY435" s="646"/>
      <c r="CCZ435" s="646"/>
      <c r="CDA435" s="646"/>
      <c r="CDB435" s="646"/>
      <c r="CDC435" s="646"/>
      <c r="CDD435" s="646"/>
      <c r="CDE435" s="646"/>
      <c r="CDF435" s="646"/>
      <c r="CDG435" s="646"/>
      <c r="CDH435" s="646"/>
      <c r="CDI435" s="646"/>
      <c r="CDJ435" s="646"/>
      <c r="CDK435" s="646"/>
      <c r="CDL435" s="646"/>
      <c r="CDM435" s="646"/>
      <c r="CDN435" s="646"/>
      <c r="CDO435" s="646"/>
      <c r="CDP435" s="646"/>
      <c r="CDQ435" s="646"/>
      <c r="CDR435" s="646"/>
      <c r="CDS435" s="646"/>
      <c r="CDT435" s="646"/>
      <c r="CDU435" s="646"/>
      <c r="CDV435" s="646"/>
      <c r="CDW435" s="646"/>
      <c r="CDX435" s="646"/>
      <c r="CDY435" s="646"/>
      <c r="CDZ435" s="646"/>
      <c r="CEA435" s="646"/>
      <c r="CEB435" s="646"/>
      <c r="CEC435" s="646"/>
      <c r="CED435" s="646"/>
      <c r="CEE435" s="646"/>
      <c r="CEF435" s="646"/>
      <c r="CEG435" s="646"/>
      <c r="CEH435" s="646"/>
      <c r="CEI435" s="646"/>
      <c r="CEJ435" s="646"/>
      <c r="CEK435" s="646"/>
      <c r="CEL435" s="646"/>
      <c r="CEM435" s="646"/>
      <c r="CEN435" s="646"/>
      <c r="CEO435" s="646"/>
      <c r="CEP435" s="646"/>
      <c r="CEQ435" s="646"/>
      <c r="CER435" s="646"/>
      <c r="CES435" s="646"/>
      <c r="CET435" s="646"/>
      <c r="CEU435" s="646"/>
      <c r="CEV435" s="646"/>
      <c r="CEW435" s="646"/>
      <c r="CEX435" s="646"/>
      <c r="CEY435" s="646"/>
      <c r="CEZ435" s="646"/>
      <c r="CFA435" s="646"/>
      <c r="CFB435" s="646"/>
      <c r="CFC435" s="646"/>
      <c r="CFD435" s="646"/>
      <c r="CFE435" s="646"/>
      <c r="CFF435" s="646"/>
      <c r="CFG435" s="646"/>
      <c r="CFH435" s="646"/>
      <c r="CFI435" s="646"/>
      <c r="CFJ435" s="646"/>
      <c r="CFK435" s="646"/>
      <c r="CFL435" s="646"/>
      <c r="CFM435" s="646"/>
      <c r="CFN435" s="646"/>
      <c r="CFO435" s="646"/>
      <c r="CFP435" s="646"/>
      <c r="CFQ435" s="646"/>
      <c r="CFR435" s="646"/>
      <c r="CFS435" s="646"/>
      <c r="CFT435" s="646"/>
      <c r="CFU435" s="646"/>
      <c r="CFV435" s="646"/>
      <c r="CFW435" s="646"/>
      <c r="CFX435" s="646"/>
      <c r="CFY435" s="646"/>
      <c r="CFZ435" s="646"/>
      <c r="CGA435" s="646"/>
      <c r="CGB435" s="646"/>
      <c r="CGC435" s="646"/>
      <c r="CGD435" s="646"/>
      <c r="CGE435" s="646"/>
      <c r="CGF435" s="646"/>
      <c r="CGG435" s="646"/>
      <c r="CGH435" s="646"/>
      <c r="CGI435" s="646"/>
      <c r="CGJ435" s="646"/>
      <c r="CGK435" s="646"/>
      <c r="CGL435" s="646"/>
      <c r="CGM435" s="646"/>
      <c r="CGN435" s="646"/>
      <c r="CGO435" s="646"/>
      <c r="CGP435" s="646"/>
      <c r="CGQ435" s="646"/>
      <c r="CGR435" s="646"/>
      <c r="CGS435" s="646"/>
      <c r="CGT435" s="646"/>
      <c r="CGU435" s="646"/>
      <c r="CGV435" s="646"/>
      <c r="CGW435" s="646"/>
      <c r="CGX435" s="646"/>
      <c r="CGY435" s="646"/>
      <c r="CGZ435" s="646"/>
      <c r="CHA435" s="646"/>
      <c r="CHB435" s="646"/>
      <c r="CHC435" s="646"/>
      <c r="CHD435" s="646"/>
      <c r="CHE435" s="646"/>
      <c r="CHF435" s="646"/>
      <c r="CHG435" s="646"/>
      <c r="CHH435" s="646"/>
      <c r="CHI435" s="646"/>
      <c r="CHJ435" s="646"/>
      <c r="CHK435" s="646"/>
      <c r="CHL435" s="646"/>
      <c r="CHM435" s="646"/>
      <c r="CHN435" s="646"/>
      <c r="CHO435" s="646"/>
      <c r="CHP435" s="646"/>
      <c r="CHQ435" s="646"/>
      <c r="CHR435" s="646"/>
      <c r="CHS435" s="646"/>
      <c r="CHT435" s="646"/>
      <c r="CHU435" s="646"/>
      <c r="CHV435" s="646"/>
      <c r="CHW435" s="646"/>
      <c r="CHX435" s="646"/>
      <c r="CHY435" s="646"/>
      <c r="CHZ435" s="646"/>
      <c r="CIA435" s="646"/>
      <c r="CIB435" s="646"/>
      <c r="CIC435" s="646"/>
      <c r="CID435" s="646"/>
      <c r="CIE435" s="646"/>
      <c r="CIF435" s="646"/>
      <c r="CIG435" s="646"/>
      <c r="CIH435" s="646"/>
      <c r="CII435" s="646"/>
      <c r="CIJ435" s="646"/>
      <c r="CIK435" s="646"/>
      <c r="CIL435" s="646"/>
      <c r="CIM435" s="646"/>
      <c r="CIN435" s="646"/>
      <c r="CIO435" s="646"/>
      <c r="CIP435" s="646"/>
      <c r="CIQ435" s="646"/>
      <c r="CIR435" s="646"/>
      <c r="CIS435" s="646"/>
      <c r="CIT435" s="646"/>
      <c r="CIU435" s="646"/>
      <c r="CIV435" s="646"/>
      <c r="CIW435" s="646"/>
      <c r="CIX435" s="646"/>
      <c r="CIY435" s="646"/>
      <c r="CIZ435" s="646"/>
      <c r="CJA435" s="646"/>
      <c r="CJB435" s="646"/>
      <c r="CJC435" s="646"/>
      <c r="CJD435" s="646"/>
      <c r="CJE435" s="646"/>
      <c r="CJF435" s="646"/>
      <c r="CJG435" s="646"/>
      <c r="CJH435" s="646"/>
      <c r="CJI435" s="646"/>
      <c r="CJJ435" s="646"/>
      <c r="CJK435" s="646"/>
      <c r="CJL435" s="646"/>
      <c r="CJM435" s="646"/>
      <c r="CJN435" s="646"/>
      <c r="CJO435" s="646"/>
      <c r="CJP435" s="646"/>
      <c r="CJQ435" s="646"/>
      <c r="CJR435" s="646"/>
      <c r="CJS435" s="646"/>
      <c r="CJT435" s="646"/>
      <c r="CJU435" s="646"/>
      <c r="CJV435" s="646"/>
      <c r="CJW435" s="646"/>
      <c r="CJX435" s="646"/>
      <c r="CJY435" s="646"/>
      <c r="CJZ435" s="646"/>
      <c r="CKA435" s="646"/>
      <c r="CKB435" s="646"/>
      <c r="CKC435" s="646"/>
      <c r="CKD435" s="646"/>
      <c r="CKE435" s="646"/>
      <c r="CKF435" s="646"/>
      <c r="CKG435" s="646"/>
      <c r="CKH435" s="646"/>
      <c r="CKI435" s="646"/>
      <c r="CKJ435" s="646"/>
      <c r="CKK435" s="646"/>
      <c r="CKL435" s="646"/>
      <c r="CKM435" s="646"/>
      <c r="CKN435" s="646"/>
      <c r="CKO435" s="646"/>
      <c r="CKP435" s="646"/>
      <c r="CKQ435" s="646"/>
      <c r="CKR435" s="646"/>
      <c r="CKS435" s="646"/>
      <c r="CKT435" s="646"/>
      <c r="CKU435" s="646"/>
      <c r="CKV435" s="646"/>
      <c r="CKW435" s="646"/>
      <c r="CKX435" s="646"/>
      <c r="CKY435" s="646"/>
      <c r="CKZ435" s="646"/>
      <c r="CLA435" s="646"/>
      <c r="CLB435" s="646"/>
      <c r="CLC435" s="646"/>
      <c r="CLD435" s="646"/>
      <c r="CLE435" s="646"/>
      <c r="CLF435" s="646"/>
      <c r="CLG435" s="646"/>
      <c r="CLH435" s="646"/>
      <c r="CLI435" s="646"/>
      <c r="CLJ435" s="646"/>
      <c r="CLK435" s="646"/>
      <c r="CLL435" s="646"/>
      <c r="CLM435" s="646"/>
      <c r="CLN435" s="646"/>
      <c r="CLO435" s="646"/>
      <c r="CLP435" s="646"/>
      <c r="CLQ435" s="646"/>
      <c r="CLR435" s="646"/>
      <c r="CLS435" s="646"/>
      <c r="CLT435" s="646"/>
      <c r="CLU435" s="646"/>
      <c r="CLV435" s="646"/>
      <c r="CLW435" s="646"/>
      <c r="CLX435" s="646"/>
      <c r="CLY435" s="646"/>
      <c r="CLZ435" s="646"/>
      <c r="CMA435" s="646"/>
      <c r="CMB435" s="646"/>
      <c r="CMC435" s="646"/>
      <c r="CMD435" s="646"/>
      <c r="CME435" s="646"/>
      <c r="CMF435" s="646"/>
      <c r="CMG435" s="646"/>
      <c r="CMH435" s="646"/>
      <c r="CMI435" s="646"/>
      <c r="CMJ435" s="646"/>
      <c r="CMK435" s="646"/>
      <c r="CML435" s="646"/>
      <c r="CMM435" s="646"/>
      <c r="CMN435" s="646"/>
      <c r="CMO435" s="646"/>
      <c r="CMP435" s="646"/>
      <c r="CMQ435" s="646"/>
      <c r="CMR435" s="646"/>
      <c r="CMS435" s="646"/>
      <c r="CMT435" s="646"/>
      <c r="CMU435" s="646"/>
      <c r="CMV435" s="646"/>
      <c r="CMW435" s="646"/>
      <c r="CMX435" s="646"/>
      <c r="CMY435" s="646"/>
      <c r="CMZ435" s="646"/>
      <c r="CNA435" s="646"/>
      <c r="CNB435" s="646"/>
      <c r="CNC435" s="646"/>
      <c r="CND435" s="646"/>
      <c r="CNE435" s="646"/>
      <c r="CNF435" s="646"/>
      <c r="CNG435" s="646"/>
      <c r="CNH435" s="646"/>
      <c r="CNI435" s="646"/>
      <c r="CNJ435" s="646"/>
      <c r="CNK435" s="646"/>
      <c r="CNL435" s="646"/>
      <c r="CNM435" s="646"/>
      <c r="CNN435" s="646"/>
      <c r="CNO435" s="646"/>
      <c r="CNP435" s="646"/>
      <c r="CNQ435" s="646"/>
      <c r="CNR435" s="646"/>
      <c r="CNS435" s="646"/>
      <c r="CNT435" s="646"/>
      <c r="CNU435" s="646"/>
      <c r="CNV435" s="646"/>
      <c r="CNW435" s="646"/>
      <c r="CNX435" s="646"/>
      <c r="CNY435" s="646"/>
      <c r="CNZ435" s="646"/>
      <c r="COA435" s="646"/>
      <c r="COB435" s="646"/>
      <c r="COC435" s="646"/>
      <c r="COD435" s="646"/>
      <c r="COE435" s="646"/>
      <c r="COF435" s="646"/>
      <c r="COG435" s="646"/>
      <c r="COH435" s="646"/>
      <c r="COI435" s="646"/>
      <c r="COJ435" s="646"/>
      <c r="COK435" s="646"/>
      <c r="COL435" s="646"/>
      <c r="COM435" s="646"/>
      <c r="CON435" s="646"/>
      <c r="COO435" s="646"/>
      <c r="COP435" s="646"/>
      <c r="COQ435" s="646"/>
      <c r="COR435" s="646"/>
      <c r="COS435" s="646"/>
      <c r="COT435" s="646"/>
      <c r="COU435" s="646"/>
      <c r="COV435" s="646"/>
      <c r="COW435" s="646"/>
      <c r="COX435" s="646"/>
      <c r="COY435" s="646"/>
      <c r="COZ435" s="646"/>
      <c r="CPA435" s="646"/>
      <c r="CPB435" s="646"/>
      <c r="CPC435" s="646"/>
      <c r="CPD435" s="646"/>
      <c r="CPE435" s="646"/>
      <c r="CPF435" s="646"/>
      <c r="CPG435" s="646"/>
      <c r="CPH435" s="646"/>
      <c r="CPI435" s="646"/>
      <c r="CPJ435" s="646"/>
      <c r="CPK435" s="646"/>
      <c r="CPL435" s="646"/>
      <c r="CPM435" s="646"/>
      <c r="CPN435" s="646"/>
      <c r="CPO435" s="646"/>
      <c r="CPP435" s="646"/>
      <c r="CPQ435" s="646"/>
      <c r="CPR435" s="646"/>
      <c r="CPS435" s="646"/>
      <c r="CPT435" s="646"/>
      <c r="CPU435" s="646"/>
      <c r="CPV435" s="646"/>
      <c r="CPW435" s="646"/>
      <c r="CPX435" s="646"/>
      <c r="CPY435" s="646"/>
      <c r="CPZ435" s="646"/>
      <c r="CQA435" s="646"/>
      <c r="CQB435" s="646"/>
      <c r="CQC435" s="646"/>
      <c r="CQD435" s="646"/>
      <c r="CQE435" s="646"/>
      <c r="CQF435" s="646"/>
      <c r="CQG435" s="646"/>
      <c r="CQH435" s="646"/>
      <c r="CQI435" s="646"/>
      <c r="CQJ435" s="646"/>
      <c r="CQK435" s="646"/>
      <c r="CQL435" s="646"/>
      <c r="CQM435" s="646"/>
      <c r="CQN435" s="646"/>
      <c r="CQO435" s="646"/>
      <c r="CQP435" s="646"/>
      <c r="CQQ435" s="646"/>
      <c r="CQR435" s="646"/>
      <c r="CQS435" s="646"/>
      <c r="CQT435" s="646"/>
      <c r="CQU435" s="646"/>
      <c r="CQV435" s="646"/>
      <c r="CQW435" s="646"/>
      <c r="CQX435" s="646"/>
      <c r="CQY435" s="646"/>
      <c r="CQZ435" s="646"/>
      <c r="CRA435" s="646"/>
      <c r="CRB435" s="646"/>
      <c r="CRC435" s="646"/>
      <c r="CRD435" s="646"/>
      <c r="CRE435" s="646"/>
      <c r="CRF435" s="646"/>
      <c r="CRG435" s="646"/>
      <c r="CRH435" s="646"/>
      <c r="CRI435" s="646"/>
      <c r="CRJ435" s="646"/>
      <c r="CRK435" s="646"/>
      <c r="CRL435" s="646"/>
      <c r="CRM435" s="646"/>
      <c r="CRN435" s="646"/>
      <c r="CRO435" s="646"/>
      <c r="CRP435" s="646"/>
      <c r="CRQ435" s="646"/>
      <c r="CRR435" s="646"/>
      <c r="CRS435" s="646"/>
      <c r="CRT435" s="646"/>
      <c r="CRU435" s="646"/>
      <c r="CRV435" s="646"/>
      <c r="CRW435" s="646"/>
      <c r="CRX435" s="646"/>
      <c r="CRY435" s="646"/>
      <c r="CRZ435" s="646"/>
      <c r="CSA435" s="646"/>
      <c r="CSB435" s="646"/>
      <c r="CSC435" s="646"/>
      <c r="CSD435" s="646"/>
      <c r="CSE435" s="646"/>
      <c r="CSF435" s="646"/>
      <c r="CSG435" s="646"/>
      <c r="CSH435" s="646"/>
      <c r="CSI435" s="646"/>
      <c r="CSJ435" s="646"/>
      <c r="CSK435" s="646"/>
      <c r="CSL435" s="646"/>
      <c r="CSM435" s="646"/>
      <c r="CSN435" s="646"/>
      <c r="CSO435" s="646"/>
      <c r="CSP435" s="646"/>
      <c r="CSQ435" s="646"/>
      <c r="CSR435" s="646"/>
      <c r="CSS435" s="646"/>
      <c r="CST435" s="646"/>
      <c r="CSU435" s="646"/>
      <c r="CSV435" s="646"/>
      <c r="CSW435" s="646"/>
      <c r="CSX435" s="646"/>
      <c r="CSY435" s="646"/>
      <c r="CSZ435" s="646"/>
      <c r="CTA435" s="646"/>
      <c r="CTB435" s="646"/>
      <c r="CTC435" s="646"/>
      <c r="CTD435" s="646"/>
      <c r="CTE435" s="646"/>
      <c r="CTF435" s="646"/>
      <c r="CTG435" s="646"/>
      <c r="CTH435" s="646"/>
      <c r="CTI435" s="646"/>
      <c r="CTJ435" s="646"/>
      <c r="CTK435" s="646"/>
      <c r="CTL435" s="646"/>
      <c r="CTM435" s="646"/>
      <c r="CTN435" s="646"/>
      <c r="CTO435" s="646"/>
      <c r="CTP435" s="646"/>
      <c r="CTQ435" s="646"/>
      <c r="CTR435" s="646"/>
      <c r="CTS435" s="646"/>
      <c r="CTT435" s="646"/>
      <c r="CTU435" s="646"/>
      <c r="CTV435" s="646"/>
      <c r="CTW435" s="646"/>
      <c r="CTX435" s="646"/>
      <c r="CTY435" s="646"/>
      <c r="CTZ435" s="646"/>
      <c r="CUA435" s="646"/>
      <c r="CUB435" s="646"/>
      <c r="CUC435" s="646"/>
      <c r="CUD435" s="646"/>
      <c r="CUE435" s="646"/>
      <c r="CUF435" s="646"/>
      <c r="CUG435" s="646"/>
      <c r="CUH435" s="646"/>
      <c r="CUI435" s="646"/>
      <c r="CUJ435" s="646"/>
      <c r="CUK435" s="646"/>
      <c r="CUL435" s="646"/>
      <c r="CUM435" s="646"/>
      <c r="CUN435" s="646"/>
      <c r="CUO435" s="646"/>
      <c r="CUP435" s="646"/>
      <c r="CUQ435" s="646"/>
      <c r="CUR435" s="646"/>
      <c r="CUS435" s="646"/>
      <c r="CUT435" s="646"/>
      <c r="CUU435" s="646"/>
      <c r="CUV435" s="646"/>
      <c r="CUW435" s="646"/>
      <c r="CUX435" s="646"/>
      <c r="CUY435" s="646"/>
      <c r="CUZ435" s="646"/>
      <c r="CVA435" s="646"/>
      <c r="CVB435" s="646"/>
      <c r="CVC435" s="646"/>
      <c r="CVD435" s="646"/>
      <c r="CVE435" s="646"/>
      <c r="CVF435" s="646"/>
      <c r="CVG435" s="646"/>
      <c r="CVH435" s="646"/>
      <c r="CVI435" s="646"/>
      <c r="CVJ435" s="646"/>
      <c r="CVK435" s="646"/>
      <c r="CVL435" s="646"/>
      <c r="CVM435" s="646"/>
      <c r="CVN435" s="646"/>
      <c r="CVO435" s="646"/>
      <c r="CVP435" s="646"/>
      <c r="CVQ435" s="646"/>
      <c r="CVR435" s="646"/>
      <c r="CVS435" s="646"/>
      <c r="CVT435" s="646"/>
      <c r="CVU435" s="646"/>
      <c r="CVV435" s="646"/>
      <c r="CVW435" s="646"/>
      <c r="CVX435" s="646"/>
      <c r="CVY435" s="646"/>
      <c r="CVZ435" s="646"/>
      <c r="CWA435" s="646"/>
      <c r="CWB435" s="646"/>
      <c r="CWC435" s="646"/>
      <c r="CWD435" s="646"/>
      <c r="CWE435" s="646"/>
      <c r="CWF435" s="646"/>
      <c r="CWG435" s="646"/>
      <c r="CWH435" s="646"/>
      <c r="CWI435" s="646"/>
      <c r="CWJ435" s="646"/>
      <c r="CWK435" s="646"/>
      <c r="CWL435" s="646"/>
      <c r="CWM435" s="646"/>
      <c r="CWN435" s="646"/>
      <c r="CWO435" s="646"/>
      <c r="CWP435" s="646"/>
      <c r="CWQ435" s="646"/>
      <c r="CWR435" s="646"/>
      <c r="CWS435" s="646"/>
      <c r="CWT435" s="646"/>
      <c r="CWU435" s="646"/>
      <c r="CWV435" s="646"/>
      <c r="CWW435" s="646"/>
      <c r="CWX435" s="646"/>
      <c r="CWY435" s="646"/>
      <c r="CWZ435" s="646"/>
      <c r="CXA435" s="646"/>
      <c r="CXB435" s="646"/>
      <c r="CXC435" s="646"/>
      <c r="CXD435" s="646"/>
      <c r="CXE435" s="646"/>
      <c r="CXF435" s="646"/>
      <c r="CXG435" s="646"/>
      <c r="CXH435" s="646"/>
      <c r="CXI435" s="646"/>
      <c r="CXJ435" s="646"/>
      <c r="CXK435" s="646"/>
      <c r="CXL435" s="646"/>
      <c r="CXM435" s="646"/>
      <c r="CXN435" s="646"/>
      <c r="CXO435" s="646"/>
      <c r="CXP435" s="646"/>
      <c r="CXQ435" s="646"/>
      <c r="CXR435" s="646"/>
      <c r="CXS435" s="646"/>
      <c r="CXT435" s="646"/>
      <c r="CXU435" s="646"/>
      <c r="CXV435" s="646"/>
      <c r="CXW435" s="646"/>
      <c r="CXX435" s="646"/>
      <c r="CXY435" s="646"/>
      <c r="CXZ435" s="646"/>
      <c r="CYA435" s="646"/>
      <c r="CYB435" s="646"/>
      <c r="CYC435" s="646"/>
      <c r="CYD435" s="646"/>
      <c r="CYE435" s="646"/>
      <c r="CYF435" s="646"/>
      <c r="CYG435" s="646"/>
      <c r="CYH435" s="646"/>
      <c r="CYI435" s="646"/>
      <c r="CYJ435" s="646"/>
      <c r="CYK435" s="646"/>
      <c r="CYL435" s="646"/>
      <c r="CYM435" s="646"/>
      <c r="CYN435" s="646"/>
      <c r="CYO435" s="646"/>
      <c r="CYP435" s="646"/>
      <c r="CYQ435" s="646"/>
      <c r="CYR435" s="646"/>
      <c r="CYS435" s="646"/>
      <c r="CYT435" s="646"/>
      <c r="CYU435" s="646"/>
      <c r="CYV435" s="646"/>
      <c r="CYW435" s="646"/>
      <c r="CYX435" s="646"/>
      <c r="CYY435" s="646"/>
      <c r="CYZ435" s="646"/>
      <c r="CZA435" s="646"/>
      <c r="CZB435" s="646"/>
      <c r="CZC435" s="646"/>
      <c r="CZD435" s="646"/>
      <c r="CZE435" s="646"/>
      <c r="CZF435" s="646"/>
      <c r="CZG435" s="646"/>
      <c r="CZH435" s="646"/>
      <c r="CZI435" s="646"/>
      <c r="CZJ435" s="646"/>
      <c r="CZK435" s="646"/>
      <c r="CZL435" s="646"/>
      <c r="CZM435" s="646"/>
      <c r="CZN435" s="646"/>
      <c r="CZO435" s="646"/>
      <c r="CZP435" s="646"/>
      <c r="CZQ435" s="646"/>
      <c r="CZR435" s="646"/>
      <c r="CZS435" s="646"/>
      <c r="CZT435" s="646"/>
      <c r="CZU435" s="646"/>
      <c r="CZV435" s="646"/>
      <c r="CZW435" s="646"/>
      <c r="CZX435" s="646"/>
      <c r="CZY435" s="646"/>
      <c r="CZZ435" s="646"/>
      <c r="DAA435" s="646"/>
      <c r="DAB435" s="646"/>
      <c r="DAC435" s="646"/>
      <c r="DAD435" s="646"/>
      <c r="DAE435" s="646"/>
      <c r="DAF435" s="646"/>
      <c r="DAG435" s="646"/>
      <c r="DAH435" s="646"/>
      <c r="DAI435" s="646"/>
      <c r="DAJ435" s="646"/>
      <c r="DAK435" s="646"/>
      <c r="DAL435" s="646"/>
      <c r="DAM435" s="646"/>
      <c r="DAN435" s="646"/>
      <c r="DAO435" s="646"/>
      <c r="DAP435" s="646"/>
      <c r="DAQ435" s="646"/>
      <c r="DAR435" s="646"/>
      <c r="DAS435" s="646"/>
      <c r="DAT435" s="646"/>
      <c r="DAU435" s="646"/>
      <c r="DAV435" s="646"/>
      <c r="DAW435" s="646"/>
      <c r="DAX435" s="646"/>
      <c r="DAY435" s="646"/>
      <c r="DAZ435" s="646"/>
      <c r="DBA435" s="646"/>
      <c r="DBB435" s="646"/>
      <c r="DBC435" s="646"/>
      <c r="DBD435" s="646"/>
      <c r="DBE435" s="646"/>
      <c r="DBF435" s="646"/>
      <c r="DBG435" s="646"/>
      <c r="DBH435" s="646"/>
      <c r="DBI435" s="646"/>
      <c r="DBJ435" s="646"/>
      <c r="DBK435" s="646"/>
      <c r="DBL435" s="646"/>
      <c r="DBM435" s="646"/>
      <c r="DBN435" s="646"/>
      <c r="DBO435" s="646"/>
      <c r="DBP435" s="646"/>
      <c r="DBQ435" s="646"/>
      <c r="DBR435" s="646"/>
      <c r="DBS435" s="646"/>
      <c r="DBT435" s="646"/>
      <c r="DBU435" s="646"/>
      <c r="DBV435" s="646"/>
      <c r="DBW435" s="646"/>
      <c r="DBX435" s="646"/>
      <c r="DBY435" s="646"/>
      <c r="DBZ435" s="646"/>
      <c r="DCA435" s="646"/>
      <c r="DCB435" s="646"/>
      <c r="DCC435" s="646"/>
      <c r="DCD435" s="646"/>
      <c r="DCE435" s="646"/>
      <c r="DCF435" s="646"/>
      <c r="DCG435" s="646"/>
      <c r="DCH435" s="646"/>
      <c r="DCI435" s="646"/>
      <c r="DCJ435" s="646"/>
      <c r="DCK435" s="646"/>
      <c r="DCL435" s="646"/>
      <c r="DCM435" s="646"/>
      <c r="DCN435" s="646"/>
      <c r="DCO435" s="646"/>
      <c r="DCP435" s="646"/>
      <c r="DCQ435" s="646"/>
      <c r="DCR435" s="646"/>
      <c r="DCS435" s="646"/>
      <c r="DCT435" s="646"/>
      <c r="DCU435" s="646"/>
      <c r="DCV435" s="646"/>
      <c r="DCW435" s="646"/>
      <c r="DCX435" s="646"/>
      <c r="DCY435" s="646"/>
      <c r="DCZ435" s="646"/>
      <c r="DDA435" s="646"/>
      <c r="DDB435" s="646"/>
      <c r="DDC435" s="646"/>
      <c r="DDD435" s="646"/>
      <c r="DDE435" s="646"/>
      <c r="DDF435" s="646"/>
      <c r="DDG435" s="646"/>
      <c r="DDH435" s="646"/>
      <c r="DDI435" s="646"/>
      <c r="DDJ435" s="646"/>
      <c r="DDK435" s="646"/>
      <c r="DDL435" s="646"/>
      <c r="DDM435" s="646"/>
      <c r="DDN435" s="646"/>
      <c r="DDO435" s="646"/>
      <c r="DDP435" s="646"/>
      <c r="DDQ435" s="646"/>
      <c r="DDR435" s="646"/>
      <c r="DDS435" s="646"/>
      <c r="DDT435" s="646"/>
      <c r="DDU435" s="646"/>
      <c r="DDV435" s="646"/>
      <c r="DDW435" s="646"/>
      <c r="DDX435" s="646"/>
      <c r="DDY435" s="646"/>
      <c r="DDZ435" s="646"/>
      <c r="DEA435" s="646"/>
      <c r="DEB435" s="646"/>
      <c r="DEC435" s="646"/>
      <c r="DED435" s="646"/>
      <c r="DEE435" s="646"/>
      <c r="DEF435" s="646"/>
      <c r="DEG435" s="646"/>
      <c r="DEH435" s="646"/>
      <c r="DEI435" s="646"/>
      <c r="DEJ435" s="646"/>
      <c r="DEK435" s="646"/>
      <c r="DEL435" s="646"/>
      <c r="DEM435" s="646"/>
      <c r="DEN435" s="646"/>
      <c r="DEO435" s="646"/>
      <c r="DEP435" s="646"/>
      <c r="DEQ435" s="646"/>
      <c r="DER435" s="646"/>
      <c r="DES435" s="646"/>
      <c r="DET435" s="646"/>
      <c r="DEU435" s="646"/>
      <c r="DEV435" s="646"/>
      <c r="DEW435" s="646"/>
      <c r="DEX435" s="646"/>
      <c r="DEY435" s="646"/>
      <c r="DEZ435" s="646"/>
      <c r="DFA435" s="646"/>
      <c r="DFB435" s="646"/>
      <c r="DFC435" s="646"/>
      <c r="DFD435" s="646"/>
      <c r="DFE435" s="646"/>
      <c r="DFF435" s="646"/>
      <c r="DFG435" s="646"/>
      <c r="DFH435" s="646"/>
      <c r="DFI435" s="646"/>
      <c r="DFJ435" s="646"/>
      <c r="DFK435" s="646"/>
      <c r="DFL435" s="646"/>
      <c r="DFM435" s="646"/>
      <c r="DFN435" s="646"/>
      <c r="DFO435" s="646"/>
      <c r="DFP435" s="646"/>
      <c r="DFQ435" s="646"/>
      <c r="DFR435" s="646"/>
      <c r="DFS435" s="646"/>
      <c r="DFT435" s="646"/>
      <c r="DFU435" s="646"/>
      <c r="DFV435" s="646"/>
      <c r="DFW435" s="646"/>
      <c r="DFX435" s="646"/>
      <c r="DFY435" s="646"/>
      <c r="DFZ435" s="646"/>
      <c r="DGA435" s="646"/>
      <c r="DGB435" s="646"/>
      <c r="DGC435" s="646"/>
      <c r="DGD435" s="646"/>
      <c r="DGE435" s="646"/>
      <c r="DGF435" s="646"/>
      <c r="DGG435" s="646"/>
      <c r="DGH435" s="646"/>
      <c r="DGI435" s="646"/>
      <c r="DGJ435" s="646"/>
      <c r="DGK435" s="646"/>
      <c r="DGL435" s="646"/>
      <c r="DGM435" s="646"/>
      <c r="DGN435" s="646"/>
      <c r="DGO435" s="646"/>
      <c r="DGP435" s="646"/>
      <c r="DGQ435" s="646"/>
      <c r="DGR435" s="646"/>
      <c r="DGS435" s="646"/>
      <c r="DGT435" s="646"/>
      <c r="DGU435" s="646"/>
      <c r="DGV435" s="646"/>
      <c r="DGW435" s="646"/>
      <c r="DGX435" s="646"/>
      <c r="DGY435" s="646"/>
      <c r="DGZ435" s="646"/>
      <c r="DHA435" s="646"/>
      <c r="DHB435" s="646"/>
      <c r="DHC435" s="646"/>
      <c r="DHD435" s="646"/>
      <c r="DHE435" s="646"/>
      <c r="DHF435" s="646"/>
      <c r="DHG435" s="646"/>
      <c r="DHH435" s="646"/>
      <c r="DHI435" s="646"/>
      <c r="DHJ435" s="646"/>
      <c r="DHK435" s="646"/>
      <c r="DHL435" s="646"/>
      <c r="DHM435" s="646"/>
      <c r="DHN435" s="646"/>
      <c r="DHO435" s="646"/>
      <c r="DHP435" s="646"/>
      <c r="DHQ435" s="646"/>
      <c r="DHR435" s="646"/>
      <c r="DHS435" s="646"/>
      <c r="DHT435" s="646"/>
      <c r="DHU435" s="646"/>
      <c r="DHV435" s="646"/>
      <c r="DHW435" s="646"/>
      <c r="DHX435" s="646"/>
      <c r="DHY435" s="646"/>
      <c r="DHZ435" s="646"/>
      <c r="DIA435" s="646"/>
      <c r="DIB435" s="646"/>
      <c r="DIC435" s="646"/>
      <c r="DID435" s="646"/>
      <c r="DIE435" s="646"/>
      <c r="DIF435" s="646"/>
      <c r="DIG435" s="646"/>
      <c r="DIH435" s="646"/>
      <c r="DII435" s="646"/>
      <c r="DIJ435" s="646"/>
      <c r="DIK435" s="646"/>
      <c r="DIL435" s="646"/>
      <c r="DIM435" s="646"/>
      <c r="DIN435" s="646"/>
      <c r="DIO435" s="646"/>
      <c r="DIP435" s="646"/>
      <c r="DIQ435" s="646"/>
      <c r="DIR435" s="646"/>
      <c r="DIS435" s="646"/>
      <c r="DIT435" s="646"/>
      <c r="DIU435" s="646"/>
      <c r="DIV435" s="646"/>
      <c r="DIW435" s="646"/>
      <c r="DIX435" s="646"/>
      <c r="DIY435" s="646"/>
      <c r="DIZ435" s="646"/>
      <c r="DJA435" s="646"/>
      <c r="DJB435" s="646"/>
      <c r="DJC435" s="646"/>
      <c r="DJD435" s="646"/>
      <c r="DJE435" s="646"/>
      <c r="DJF435" s="646"/>
      <c r="DJG435" s="646"/>
      <c r="DJH435" s="646"/>
      <c r="DJI435" s="646"/>
      <c r="DJJ435" s="646"/>
      <c r="DJK435" s="646"/>
      <c r="DJL435" s="646"/>
      <c r="DJM435" s="646"/>
      <c r="DJN435" s="646"/>
      <c r="DJO435" s="646"/>
      <c r="DJP435" s="646"/>
      <c r="DJQ435" s="646"/>
      <c r="DJR435" s="646"/>
      <c r="DJS435" s="646"/>
      <c r="DJT435" s="646"/>
      <c r="DJU435" s="646"/>
      <c r="DJV435" s="646"/>
      <c r="DJW435" s="646"/>
      <c r="DJX435" s="646"/>
      <c r="DJY435" s="646"/>
      <c r="DJZ435" s="646"/>
      <c r="DKA435" s="646"/>
      <c r="DKB435" s="646"/>
      <c r="DKC435" s="646"/>
      <c r="DKD435" s="646"/>
      <c r="DKE435" s="646"/>
      <c r="DKF435" s="646"/>
      <c r="DKG435" s="646"/>
      <c r="DKH435" s="646"/>
      <c r="DKI435" s="646"/>
      <c r="DKJ435" s="646"/>
      <c r="DKK435" s="646"/>
      <c r="DKL435" s="646"/>
      <c r="DKM435" s="646"/>
      <c r="DKN435" s="646"/>
      <c r="DKO435" s="646"/>
      <c r="DKP435" s="646"/>
      <c r="DKQ435" s="646"/>
      <c r="DKR435" s="646"/>
      <c r="DKS435" s="646"/>
      <c r="DKT435" s="646"/>
      <c r="DKU435" s="646"/>
      <c r="DKV435" s="646"/>
      <c r="DKW435" s="646"/>
      <c r="DKX435" s="646"/>
      <c r="DKY435" s="646"/>
      <c r="DKZ435" s="646"/>
      <c r="DLA435" s="646"/>
      <c r="DLB435" s="646"/>
      <c r="DLC435" s="646"/>
      <c r="DLD435" s="646"/>
      <c r="DLE435" s="646"/>
      <c r="DLF435" s="646"/>
      <c r="DLG435" s="646"/>
      <c r="DLH435" s="646"/>
      <c r="DLI435" s="646"/>
      <c r="DLJ435" s="646"/>
      <c r="DLK435" s="646"/>
      <c r="DLL435" s="646"/>
      <c r="DLM435" s="646"/>
      <c r="DLN435" s="646"/>
      <c r="DLO435" s="646"/>
      <c r="DLP435" s="646"/>
      <c r="DLQ435" s="646"/>
      <c r="DLR435" s="646"/>
      <c r="DLS435" s="646"/>
      <c r="DLT435" s="646"/>
      <c r="DLU435" s="646"/>
      <c r="DLV435" s="646"/>
      <c r="DLW435" s="646"/>
      <c r="DLX435" s="646"/>
      <c r="DLY435" s="646"/>
      <c r="DLZ435" s="646"/>
      <c r="DMA435" s="646"/>
      <c r="DMB435" s="646"/>
      <c r="DMC435" s="646"/>
      <c r="DMD435" s="646"/>
      <c r="DME435" s="646"/>
      <c r="DMF435" s="646"/>
      <c r="DMG435" s="646"/>
      <c r="DMH435" s="646"/>
      <c r="DMI435" s="646"/>
      <c r="DMJ435" s="646"/>
      <c r="DMK435" s="646"/>
      <c r="DML435" s="646"/>
      <c r="DMM435" s="646"/>
      <c r="DMN435" s="646"/>
      <c r="DMO435" s="646"/>
      <c r="DMP435" s="646"/>
      <c r="DMQ435" s="646"/>
      <c r="DMR435" s="646"/>
      <c r="DMS435" s="646"/>
      <c r="DMT435" s="646"/>
      <c r="DMU435" s="646"/>
      <c r="DMV435" s="646"/>
      <c r="DMW435" s="646"/>
      <c r="DMX435" s="646"/>
      <c r="DMY435" s="646"/>
      <c r="DMZ435" s="646"/>
      <c r="DNA435" s="646"/>
      <c r="DNB435" s="646"/>
      <c r="DNC435" s="646"/>
      <c r="DND435" s="646"/>
      <c r="DNE435" s="646"/>
      <c r="DNF435" s="646"/>
      <c r="DNG435" s="646"/>
      <c r="DNH435" s="646"/>
      <c r="DNI435" s="646"/>
      <c r="DNJ435" s="646"/>
      <c r="DNK435" s="646"/>
      <c r="DNL435" s="646"/>
      <c r="DNM435" s="646"/>
      <c r="DNN435" s="646"/>
      <c r="DNO435" s="646"/>
      <c r="DNP435" s="646"/>
      <c r="DNQ435" s="646"/>
      <c r="DNR435" s="646"/>
      <c r="DNS435" s="646"/>
      <c r="DNT435" s="646"/>
      <c r="DNU435" s="646"/>
      <c r="DNV435" s="646"/>
      <c r="DNW435" s="646"/>
      <c r="DNX435" s="646"/>
      <c r="DNY435" s="646"/>
      <c r="DNZ435" s="646"/>
      <c r="DOA435" s="646"/>
      <c r="DOB435" s="646"/>
      <c r="DOC435" s="646"/>
      <c r="DOD435" s="646"/>
      <c r="DOE435" s="646"/>
      <c r="DOF435" s="646"/>
      <c r="DOG435" s="646"/>
      <c r="DOH435" s="646"/>
      <c r="DOI435" s="646"/>
      <c r="DOJ435" s="646"/>
      <c r="DOK435" s="646"/>
      <c r="DOL435" s="646"/>
      <c r="DOM435" s="646"/>
      <c r="DON435" s="646"/>
      <c r="DOO435" s="646"/>
      <c r="DOP435" s="646"/>
      <c r="DOQ435" s="646"/>
      <c r="DOR435" s="646"/>
      <c r="DOS435" s="646"/>
      <c r="DOT435" s="646"/>
      <c r="DOU435" s="646"/>
      <c r="DOV435" s="646"/>
      <c r="DOW435" s="646"/>
      <c r="DOX435" s="646"/>
      <c r="DOY435" s="646"/>
      <c r="DOZ435" s="646"/>
      <c r="DPA435" s="646"/>
      <c r="DPB435" s="646"/>
      <c r="DPC435" s="646"/>
      <c r="DPD435" s="646"/>
      <c r="DPE435" s="646"/>
      <c r="DPF435" s="646"/>
      <c r="DPG435" s="646"/>
      <c r="DPH435" s="646"/>
      <c r="DPI435" s="646"/>
      <c r="DPJ435" s="646"/>
      <c r="DPK435" s="646"/>
      <c r="DPL435" s="646"/>
      <c r="DPM435" s="646"/>
      <c r="DPN435" s="646"/>
      <c r="DPO435" s="646"/>
      <c r="DPP435" s="646"/>
      <c r="DPQ435" s="646"/>
      <c r="DPR435" s="646"/>
      <c r="DPS435" s="646"/>
      <c r="DPT435" s="646"/>
      <c r="DPU435" s="646"/>
      <c r="DPV435" s="646"/>
      <c r="DPW435" s="646"/>
      <c r="DPX435" s="646"/>
      <c r="DPY435" s="646"/>
      <c r="DPZ435" s="646"/>
      <c r="DQA435" s="646"/>
      <c r="DQB435" s="646"/>
      <c r="DQC435" s="646"/>
      <c r="DQD435" s="646"/>
      <c r="DQE435" s="646"/>
      <c r="DQF435" s="646"/>
      <c r="DQG435" s="646"/>
      <c r="DQH435" s="646"/>
      <c r="DQI435" s="646"/>
      <c r="DQJ435" s="646"/>
      <c r="DQK435" s="646"/>
      <c r="DQL435" s="646"/>
      <c r="DQM435" s="646"/>
      <c r="DQN435" s="646"/>
      <c r="DQO435" s="646"/>
      <c r="DQP435" s="646"/>
      <c r="DQQ435" s="646"/>
      <c r="DQR435" s="646"/>
      <c r="DQS435" s="646"/>
      <c r="DQT435" s="646"/>
      <c r="DQU435" s="646"/>
      <c r="DQV435" s="646"/>
      <c r="DQW435" s="646"/>
      <c r="DQX435" s="646"/>
      <c r="DQY435" s="646"/>
      <c r="DQZ435" s="646"/>
      <c r="DRA435" s="646"/>
      <c r="DRB435" s="646"/>
      <c r="DRC435" s="646"/>
      <c r="DRD435" s="646"/>
      <c r="DRE435" s="646"/>
      <c r="DRF435" s="646"/>
      <c r="DRG435" s="646"/>
      <c r="DRH435" s="646"/>
      <c r="DRI435" s="646"/>
      <c r="DRJ435" s="646"/>
      <c r="DRK435" s="646"/>
      <c r="DRL435" s="646"/>
      <c r="DRM435" s="646"/>
      <c r="DRN435" s="646"/>
      <c r="DRO435" s="646"/>
      <c r="DRP435" s="646"/>
      <c r="DRQ435" s="646"/>
      <c r="DRR435" s="646"/>
      <c r="DRS435" s="646"/>
      <c r="DRT435" s="646"/>
      <c r="DRU435" s="646"/>
      <c r="DRV435" s="646"/>
      <c r="DRW435" s="646"/>
      <c r="DRX435" s="646"/>
      <c r="DRY435" s="646"/>
      <c r="DRZ435" s="646"/>
      <c r="DSA435" s="646"/>
      <c r="DSB435" s="646"/>
      <c r="DSC435" s="646"/>
      <c r="DSD435" s="646"/>
      <c r="DSE435" s="646"/>
      <c r="DSF435" s="646"/>
      <c r="DSG435" s="646"/>
      <c r="DSH435" s="646"/>
      <c r="DSI435" s="646"/>
      <c r="DSJ435" s="646"/>
      <c r="DSK435" s="646"/>
      <c r="DSL435" s="646"/>
      <c r="DSM435" s="646"/>
      <c r="DSN435" s="646"/>
      <c r="DSO435" s="646"/>
      <c r="DSP435" s="646"/>
      <c r="DSQ435" s="646"/>
      <c r="DSR435" s="646"/>
      <c r="DSS435" s="646"/>
      <c r="DST435" s="646"/>
      <c r="DSU435" s="646"/>
      <c r="DSV435" s="646"/>
      <c r="DSW435" s="646"/>
      <c r="DSX435" s="646"/>
      <c r="DSY435" s="646"/>
      <c r="DSZ435" s="646"/>
      <c r="DTA435" s="646"/>
      <c r="DTB435" s="646"/>
      <c r="DTC435" s="646"/>
      <c r="DTD435" s="646"/>
      <c r="DTE435" s="646"/>
      <c r="DTF435" s="646"/>
      <c r="DTG435" s="646"/>
      <c r="DTH435" s="646"/>
      <c r="DTI435" s="646"/>
      <c r="DTJ435" s="646"/>
      <c r="DTK435" s="646"/>
      <c r="DTL435" s="646"/>
      <c r="DTM435" s="646"/>
      <c r="DTN435" s="646"/>
      <c r="DTO435" s="646"/>
      <c r="DTP435" s="646"/>
      <c r="DTQ435" s="646"/>
      <c r="DTR435" s="646"/>
      <c r="DTS435" s="646"/>
      <c r="DTT435" s="646"/>
      <c r="DTU435" s="646"/>
      <c r="DTV435" s="646"/>
      <c r="DTW435" s="646"/>
      <c r="DTX435" s="646"/>
      <c r="DTY435" s="646"/>
      <c r="DTZ435" s="646"/>
      <c r="DUA435" s="646"/>
      <c r="DUB435" s="646"/>
      <c r="DUC435" s="646"/>
      <c r="DUD435" s="646"/>
      <c r="DUE435" s="646"/>
      <c r="DUF435" s="646"/>
      <c r="DUG435" s="646"/>
      <c r="DUH435" s="646"/>
      <c r="DUI435" s="646"/>
      <c r="DUJ435" s="646"/>
      <c r="DUK435" s="646"/>
      <c r="DUL435" s="646"/>
      <c r="DUM435" s="646"/>
      <c r="DUN435" s="646"/>
      <c r="DUO435" s="646"/>
      <c r="DUP435" s="646"/>
      <c r="DUQ435" s="646"/>
      <c r="DUR435" s="646"/>
      <c r="DUS435" s="646"/>
      <c r="DUT435" s="646"/>
      <c r="DUU435" s="646"/>
      <c r="DUV435" s="646"/>
      <c r="DUW435" s="646"/>
      <c r="DUX435" s="646"/>
      <c r="DUY435" s="646"/>
      <c r="DUZ435" s="646"/>
      <c r="DVA435" s="646"/>
      <c r="DVB435" s="646"/>
      <c r="DVC435" s="646"/>
      <c r="DVD435" s="646"/>
      <c r="DVE435" s="646"/>
      <c r="DVF435" s="646"/>
      <c r="DVG435" s="646"/>
      <c r="DVH435" s="646"/>
      <c r="DVI435" s="646"/>
      <c r="DVJ435" s="646"/>
      <c r="DVK435" s="646"/>
      <c r="DVL435" s="646"/>
      <c r="DVM435" s="646"/>
      <c r="DVN435" s="646"/>
      <c r="DVO435" s="646"/>
      <c r="DVP435" s="646"/>
      <c r="DVQ435" s="646"/>
      <c r="DVR435" s="646"/>
      <c r="DVS435" s="646"/>
      <c r="DVT435" s="646"/>
      <c r="DVU435" s="646"/>
      <c r="DVV435" s="646"/>
      <c r="DVW435" s="646"/>
      <c r="DVX435" s="646"/>
      <c r="DVY435" s="646"/>
      <c r="DVZ435" s="646"/>
      <c r="DWA435" s="646"/>
      <c r="DWB435" s="646"/>
      <c r="DWC435" s="646"/>
      <c r="DWD435" s="646"/>
      <c r="DWE435" s="646"/>
      <c r="DWF435" s="646"/>
      <c r="DWG435" s="646"/>
      <c r="DWH435" s="646"/>
      <c r="DWI435" s="646"/>
      <c r="DWJ435" s="646"/>
      <c r="DWK435" s="646"/>
      <c r="DWL435" s="646"/>
      <c r="DWM435" s="646"/>
      <c r="DWN435" s="646"/>
      <c r="DWO435" s="646"/>
      <c r="DWP435" s="646"/>
      <c r="DWQ435" s="646"/>
      <c r="DWR435" s="646"/>
      <c r="DWS435" s="646"/>
      <c r="DWT435" s="646"/>
      <c r="DWU435" s="646"/>
      <c r="DWV435" s="646"/>
      <c r="DWW435" s="646"/>
      <c r="DWX435" s="646"/>
      <c r="DWY435" s="646"/>
      <c r="DWZ435" s="646"/>
      <c r="DXA435" s="646"/>
      <c r="DXB435" s="646"/>
      <c r="DXC435" s="646"/>
      <c r="DXD435" s="646"/>
      <c r="DXE435" s="646"/>
      <c r="DXF435" s="646"/>
      <c r="DXG435" s="646"/>
      <c r="DXH435" s="646"/>
      <c r="DXI435" s="646"/>
      <c r="DXJ435" s="646"/>
      <c r="DXK435" s="646"/>
      <c r="DXL435" s="646"/>
      <c r="DXM435" s="646"/>
      <c r="DXN435" s="646"/>
      <c r="DXO435" s="646"/>
      <c r="DXP435" s="646"/>
      <c r="DXQ435" s="646"/>
      <c r="DXR435" s="646"/>
      <c r="DXS435" s="646"/>
      <c r="DXT435" s="646"/>
      <c r="DXU435" s="646"/>
      <c r="DXV435" s="646"/>
      <c r="DXW435" s="646"/>
      <c r="DXX435" s="646"/>
      <c r="DXY435" s="646"/>
      <c r="DXZ435" s="646"/>
      <c r="DYA435" s="646"/>
      <c r="DYB435" s="646"/>
      <c r="DYC435" s="646"/>
      <c r="DYD435" s="646"/>
      <c r="DYE435" s="646"/>
      <c r="DYF435" s="646"/>
      <c r="DYG435" s="646"/>
      <c r="DYH435" s="646"/>
      <c r="DYI435" s="646"/>
      <c r="DYJ435" s="646"/>
      <c r="DYK435" s="646"/>
      <c r="DYL435" s="646"/>
      <c r="DYM435" s="646"/>
      <c r="DYN435" s="646"/>
      <c r="DYO435" s="646"/>
      <c r="DYP435" s="646"/>
      <c r="DYQ435" s="646"/>
      <c r="DYR435" s="646"/>
      <c r="DYS435" s="646"/>
      <c r="DYT435" s="646"/>
      <c r="DYU435" s="646"/>
      <c r="DYV435" s="646"/>
      <c r="DYW435" s="646"/>
      <c r="DYX435" s="646"/>
      <c r="DYY435" s="646"/>
      <c r="DYZ435" s="646"/>
      <c r="DZA435" s="646"/>
      <c r="DZB435" s="646"/>
      <c r="DZC435" s="646"/>
      <c r="DZD435" s="646"/>
      <c r="DZE435" s="646"/>
      <c r="DZF435" s="646"/>
      <c r="DZG435" s="646"/>
      <c r="DZH435" s="646"/>
      <c r="DZI435" s="646"/>
      <c r="DZJ435" s="646"/>
      <c r="DZK435" s="646"/>
      <c r="DZL435" s="646"/>
      <c r="DZM435" s="646"/>
      <c r="DZN435" s="646"/>
      <c r="DZO435" s="646"/>
      <c r="DZP435" s="646"/>
      <c r="DZQ435" s="646"/>
      <c r="DZR435" s="646"/>
      <c r="DZS435" s="646"/>
      <c r="DZT435" s="646"/>
      <c r="DZU435" s="646"/>
      <c r="DZV435" s="646"/>
      <c r="DZW435" s="646"/>
      <c r="DZX435" s="646"/>
      <c r="DZY435" s="646"/>
      <c r="DZZ435" s="646"/>
      <c r="EAA435" s="646"/>
      <c r="EAB435" s="646"/>
      <c r="EAC435" s="646"/>
      <c r="EAD435" s="646"/>
      <c r="EAE435" s="646"/>
      <c r="EAF435" s="646"/>
      <c r="EAG435" s="646"/>
      <c r="EAH435" s="646"/>
      <c r="EAI435" s="646"/>
      <c r="EAJ435" s="646"/>
      <c r="EAK435" s="646"/>
      <c r="EAL435" s="646"/>
      <c r="EAM435" s="646"/>
      <c r="EAN435" s="646"/>
      <c r="EAO435" s="646"/>
      <c r="EAP435" s="646"/>
      <c r="EAQ435" s="646"/>
      <c r="EAR435" s="646"/>
      <c r="EAS435" s="646"/>
      <c r="EAT435" s="646"/>
      <c r="EAU435" s="646"/>
      <c r="EAV435" s="646"/>
      <c r="EAW435" s="646"/>
      <c r="EAX435" s="646"/>
      <c r="EAY435" s="646"/>
      <c r="EAZ435" s="646"/>
      <c r="EBA435" s="646"/>
      <c r="EBB435" s="646"/>
      <c r="EBC435" s="646"/>
      <c r="EBD435" s="646"/>
      <c r="EBE435" s="646"/>
      <c r="EBF435" s="646"/>
      <c r="EBG435" s="646"/>
      <c r="EBH435" s="646"/>
      <c r="EBI435" s="646"/>
      <c r="EBJ435" s="646"/>
      <c r="EBK435" s="646"/>
      <c r="EBL435" s="646"/>
      <c r="EBM435" s="646"/>
      <c r="EBN435" s="646"/>
      <c r="EBO435" s="646"/>
      <c r="EBP435" s="646"/>
      <c r="EBQ435" s="646"/>
      <c r="EBR435" s="646"/>
      <c r="EBS435" s="646"/>
      <c r="EBT435" s="646"/>
      <c r="EBU435" s="646"/>
      <c r="EBV435" s="646"/>
      <c r="EBW435" s="646"/>
      <c r="EBX435" s="646"/>
      <c r="EBY435" s="646"/>
      <c r="EBZ435" s="646"/>
      <c r="ECA435" s="646"/>
      <c r="ECB435" s="646"/>
      <c r="ECC435" s="646"/>
      <c r="ECD435" s="646"/>
      <c r="ECE435" s="646"/>
      <c r="ECF435" s="646"/>
      <c r="ECG435" s="646"/>
      <c r="ECH435" s="646"/>
      <c r="ECI435" s="646"/>
      <c r="ECJ435" s="646"/>
      <c r="ECK435" s="646"/>
      <c r="ECL435" s="646"/>
      <c r="ECM435" s="646"/>
      <c r="ECN435" s="646"/>
      <c r="ECO435" s="646"/>
      <c r="ECP435" s="646"/>
      <c r="ECQ435" s="646"/>
      <c r="ECR435" s="646"/>
      <c r="ECS435" s="646"/>
      <c r="ECT435" s="646"/>
      <c r="ECU435" s="646"/>
      <c r="ECV435" s="646"/>
      <c r="ECW435" s="646"/>
      <c r="ECX435" s="646"/>
      <c r="ECY435" s="646"/>
      <c r="ECZ435" s="646"/>
      <c r="EDA435" s="646"/>
      <c r="EDB435" s="646"/>
      <c r="EDC435" s="646"/>
      <c r="EDD435" s="646"/>
      <c r="EDE435" s="646"/>
      <c r="EDF435" s="646"/>
      <c r="EDG435" s="646"/>
      <c r="EDH435" s="646"/>
      <c r="EDI435" s="646"/>
      <c r="EDJ435" s="646"/>
      <c r="EDK435" s="646"/>
      <c r="EDL435" s="646"/>
      <c r="EDM435" s="646"/>
      <c r="EDN435" s="646"/>
      <c r="EDO435" s="646"/>
      <c r="EDP435" s="646"/>
      <c r="EDQ435" s="646"/>
      <c r="EDR435" s="646"/>
      <c r="EDS435" s="646"/>
      <c r="EDT435" s="646"/>
      <c r="EDU435" s="646"/>
      <c r="EDV435" s="646"/>
      <c r="EDW435" s="646"/>
      <c r="EDX435" s="646"/>
      <c r="EDY435" s="646"/>
      <c r="EDZ435" s="646"/>
      <c r="EEA435" s="646"/>
      <c r="EEB435" s="646"/>
      <c r="EEC435" s="646"/>
      <c r="EED435" s="646"/>
      <c r="EEE435" s="646"/>
      <c r="EEF435" s="646"/>
      <c r="EEG435" s="646"/>
      <c r="EEH435" s="646"/>
      <c r="EEI435" s="646"/>
      <c r="EEJ435" s="646"/>
      <c r="EEK435" s="646"/>
      <c r="EEL435" s="646"/>
      <c r="EEM435" s="646"/>
      <c r="EEN435" s="646"/>
      <c r="EEO435" s="646"/>
      <c r="EEP435" s="646"/>
      <c r="EEQ435" s="646"/>
      <c r="EER435" s="646"/>
      <c r="EES435" s="646"/>
      <c r="EET435" s="646"/>
      <c r="EEU435" s="646"/>
      <c r="EEV435" s="646"/>
      <c r="EEW435" s="646"/>
      <c r="EEX435" s="646"/>
      <c r="EEY435" s="646"/>
      <c r="EEZ435" s="646"/>
      <c r="EFA435" s="646"/>
      <c r="EFB435" s="646"/>
      <c r="EFC435" s="646"/>
      <c r="EFD435" s="646"/>
      <c r="EFE435" s="646"/>
      <c r="EFF435" s="646"/>
      <c r="EFG435" s="646"/>
      <c r="EFH435" s="646"/>
      <c r="EFI435" s="646"/>
      <c r="EFJ435" s="646"/>
      <c r="EFK435" s="646"/>
      <c r="EFL435" s="646"/>
      <c r="EFM435" s="646"/>
      <c r="EFN435" s="646"/>
      <c r="EFO435" s="646"/>
      <c r="EFP435" s="646"/>
      <c r="EFQ435" s="646"/>
      <c r="EFR435" s="646"/>
      <c r="EFS435" s="646"/>
      <c r="EFT435" s="646"/>
      <c r="EFU435" s="646"/>
      <c r="EFV435" s="646"/>
      <c r="EFW435" s="646"/>
      <c r="EFX435" s="646"/>
      <c r="EFY435" s="646"/>
      <c r="EFZ435" s="646"/>
      <c r="EGA435" s="646"/>
      <c r="EGB435" s="646"/>
      <c r="EGC435" s="646"/>
      <c r="EGD435" s="646"/>
      <c r="EGE435" s="646"/>
      <c r="EGF435" s="646"/>
      <c r="EGG435" s="646"/>
      <c r="EGH435" s="646"/>
      <c r="EGI435" s="646"/>
      <c r="EGJ435" s="646"/>
      <c r="EGK435" s="646"/>
      <c r="EGL435" s="646"/>
      <c r="EGM435" s="646"/>
      <c r="EGN435" s="646"/>
      <c r="EGO435" s="646"/>
      <c r="EGP435" s="646"/>
      <c r="EGQ435" s="646"/>
      <c r="EGR435" s="646"/>
      <c r="EGS435" s="646"/>
      <c r="EGT435" s="646"/>
      <c r="EGU435" s="646"/>
      <c r="EGV435" s="646"/>
      <c r="EGW435" s="646"/>
      <c r="EGX435" s="646"/>
      <c r="EGY435" s="646"/>
      <c r="EGZ435" s="646"/>
      <c r="EHA435" s="646"/>
      <c r="EHB435" s="646"/>
      <c r="EHC435" s="646"/>
      <c r="EHD435" s="646"/>
      <c r="EHE435" s="646"/>
      <c r="EHF435" s="646"/>
      <c r="EHG435" s="646"/>
      <c r="EHH435" s="646"/>
      <c r="EHI435" s="646"/>
      <c r="EHJ435" s="646"/>
      <c r="EHK435" s="646"/>
      <c r="EHL435" s="646"/>
      <c r="EHM435" s="646"/>
      <c r="EHN435" s="646"/>
      <c r="EHO435" s="646"/>
      <c r="EHP435" s="646"/>
      <c r="EHQ435" s="646"/>
      <c r="EHR435" s="646"/>
      <c r="EHS435" s="646"/>
      <c r="EHT435" s="646"/>
      <c r="EHU435" s="646"/>
      <c r="EHV435" s="646"/>
      <c r="EHW435" s="646"/>
      <c r="EHX435" s="646"/>
      <c r="EHY435" s="646"/>
      <c r="EHZ435" s="646"/>
      <c r="EIA435" s="646"/>
      <c r="EIB435" s="646"/>
      <c r="EIC435" s="646"/>
      <c r="EID435" s="646"/>
      <c r="EIE435" s="646"/>
      <c r="EIF435" s="646"/>
      <c r="EIG435" s="646"/>
      <c r="EIH435" s="646"/>
      <c r="EII435" s="646"/>
      <c r="EIJ435" s="646"/>
      <c r="EIK435" s="646"/>
      <c r="EIL435" s="646"/>
      <c r="EIM435" s="646"/>
      <c r="EIN435" s="646"/>
      <c r="EIO435" s="646"/>
      <c r="EIP435" s="646"/>
      <c r="EIQ435" s="646"/>
      <c r="EIR435" s="646"/>
      <c r="EIS435" s="646"/>
      <c r="EIT435" s="646"/>
      <c r="EIU435" s="646"/>
      <c r="EIV435" s="646"/>
      <c r="EIW435" s="646"/>
      <c r="EIX435" s="646"/>
      <c r="EIY435" s="646"/>
      <c r="EIZ435" s="646"/>
      <c r="EJA435" s="646"/>
      <c r="EJB435" s="646"/>
      <c r="EJC435" s="646"/>
      <c r="EJD435" s="646"/>
      <c r="EJE435" s="646"/>
      <c r="EJF435" s="646"/>
      <c r="EJG435" s="646"/>
      <c r="EJH435" s="646"/>
      <c r="EJI435" s="646"/>
      <c r="EJJ435" s="646"/>
      <c r="EJK435" s="646"/>
      <c r="EJL435" s="646"/>
      <c r="EJM435" s="646"/>
      <c r="EJN435" s="646"/>
      <c r="EJO435" s="646"/>
      <c r="EJP435" s="646"/>
      <c r="EJQ435" s="646"/>
      <c r="EJR435" s="646"/>
      <c r="EJS435" s="646"/>
      <c r="EJT435" s="646"/>
      <c r="EJU435" s="646"/>
      <c r="EJV435" s="646"/>
      <c r="EJW435" s="646"/>
      <c r="EJX435" s="646"/>
      <c r="EJY435" s="646"/>
      <c r="EJZ435" s="646"/>
      <c r="EKA435" s="646"/>
      <c r="EKB435" s="646"/>
      <c r="EKC435" s="646"/>
      <c r="EKD435" s="646"/>
      <c r="EKE435" s="646"/>
      <c r="EKF435" s="646"/>
      <c r="EKG435" s="646"/>
      <c r="EKH435" s="646"/>
      <c r="EKI435" s="646"/>
      <c r="EKJ435" s="646"/>
      <c r="EKK435" s="646"/>
      <c r="EKL435" s="646"/>
      <c r="EKM435" s="646"/>
      <c r="EKN435" s="646"/>
      <c r="EKO435" s="646"/>
      <c r="EKP435" s="646"/>
      <c r="EKQ435" s="646"/>
      <c r="EKR435" s="646"/>
      <c r="EKS435" s="646"/>
      <c r="EKT435" s="646"/>
      <c r="EKU435" s="646"/>
      <c r="EKV435" s="646"/>
      <c r="EKW435" s="646"/>
      <c r="EKX435" s="646"/>
      <c r="EKY435" s="646"/>
      <c r="EKZ435" s="646"/>
      <c r="ELA435" s="646"/>
      <c r="ELB435" s="646"/>
      <c r="ELC435" s="646"/>
      <c r="ELD435" s="646"/>
      <c r="ELE435" s="646"/>
      <c r="ELF435" s="646"/>
      <c r="ELG435" s="646"/>
      <c r="ELH435" s="646"/>
      <c r="ELI435" s="646"/>
      <c r="ELJ435" s="646"/>
      <c r="ELK435" s="646"/>
      <c r="ELL435" s="646"/>
      <c r="ELM435" s="646"/>
      <c r="ELN435" s="646"/>
      <c r="ELO435" s="646"/>
      <c r="ELP435" s="646"/>
      <c r="ELQ435" s="646"/>
      <c r="ELR435" s="646"/>
      <c r="ELS435" s="646"/>
      <c r="ELT435" s="646"/>
      <c r="ELU435" s="646"/>
      <c r="ELV435" s="646"/>
      <c r="ELW435" s="646"/>
      <c r="ELX435" s="646"/>
      <c r="ELY435" s="646"/>
      <c r="ELZ435" s="646"/>
      <c r="EMA435" s="646"/>
      <c r="EMB435" s="646"/>
      <c r="EMC435" s="646"/>
      <c r="EMD435" s="646"/>
      <c r="EME435" s="646"/>
      <c r="EMF435" s="646"/>
      <c r="EMG435" s="646"/>
      <c r="EMH435" s="646"/>
      <c r="EMI435" s="646"/>
      <c r="EMJ435" s="646"/>
      <c r="EMK435" s="646"/>
      <c r="EML435" s="646"/>
      <c r="EMM435" s="646"/>
      <c r="EMN435" s="646"/>
      <c r="EMO435" s="646"/>
      <c r="EMP435" s="646"/>
      <c r="EMQ435" s="646"/>
      <c r="EMR435" s="646"/>
      <c r="EMS435" s="646"/>
      <c r="EMT435" s="646"/>
      <c r="EMU435" s="646"/>
      <c r="EMV435" s="646"/>
      <c r="EMW435" s="646"/>
      <c r="EMX435" s="646"/>
      <c r="EMY435" s="646"/>
      <c r="EMZ435" s="646"/>
      <c r="ENA435" s="646"/>
      <c r="ENB435" s="646"/>
      <c r="ENC435" s="646"/>
      <c r="END435" s="646"/>
      <c r="ENE435" s="646"/>
      <c r="ENF435" s="646"/>
      <c r="ENG435" s="646"/>
      <c r="ENH435" s="646"/>
      <c r="ENI435" s="646"/>
      <c r="ENJ435" s="646"/>
      <c r="ENK435" s="646"/>
      <c r="ENL435" s="646"/>
      <c r="ENM435" s="646"/>
      <c r="ENN435" s="646"/>
      <c r="ENO435" s="646"/>
      <c r="ENP435" s="646"/>
      <c r="ENQ435" s="646"/>
      <c r="ENR435" s="646"/>
      <c r="ENS435" s="646"/>
      <c r="ENT435" s="646"/>
      <c r="ENU435" s="646"/>
      <c r="ENV435" s="646"/>
      <c r="ENW435" s="646"/>
      <c r="ENX435" s="646"/>
      <c r="ENY435" s="646"/>
      <c r="ENZ435" s="646"/>
      <c r="EOA435" s="646"/>
      <c r="EOB435" s="646"/>
      <c r="EOC435" s="646"/>
      <c r="EOD435" s="646"/>
      <c r="EOE435" s="646"/>
      <c r="EOF435" s="646"/>
      <c r="EOG435" s="646"/>
      <c r="EOH435" s="646"/>
      <c r="EOI435" s="646"/>
      <c r="EOJ435" s="646"/>
      <c r="EOK435" s="646"/>
      <c r="EOL435" s="646"/>
      <c r="EOM435" s="646"/>
      <c r="EON435" s="646"/>
      <c r="EOO435" s="646"/>
      <c r="EOP435" s="646"/>
      <c r="EOQ435" s="646"/>
      <c r="EOR435" s="646"/>
      <c r="EOS435" s="646"/>
      <c r="EOT435" s="646"/>
      <c r="EOU435" s="646"/>
      <c r="EOV435" s="646"/>
      <c r="EOW435" s="646"/>
      <c r="EOX435" s="646"/>
      <c r="EOY435" s="646"/>
      <c r="EOZ435" s="646"/>
      <c r="EPA435" s="646"/>
      <c r="EPB435" s="646"/>
      <c r="EPC435" s="646"/>
      <c r="EPD435" s="646"/>
      <c r="EPE435" s="646"/>
      <c r="EPF435" s="646"/>
      <c r="EPG435" s="646"/>
      <c r="EPH435" s="646"/>
      <c r="EPI435" s="646"/>
      <c r="EPJ435" s="646"/>
      <c r="EPK435" s="646"/>
      <c r="EPL435" s="646"/>
      <c r="EPM435" s="646"/>
      <c r="EPN435" s="646"/>
      <c r="EPO435" s="646"/>
      <c r="EPP435" s="646"/>
      <c r="EPQ435" s="646"/>
      <c r="EPR435" s="646"/>
      <c r="EPS435" s="646"/>
      <c r="EPT435" s="646"/>
      <c r="EPU435" s="646"/>
      <c r="EPV435" s="646"/>
      <c r="EPW435" s="646"/>
      <c r="EPX435" s="646"/>
      <c r="EPY435" s="646"/>
      <c r="EPZ435" s="646"/>
      <c r="EQA435" s="646"/>
      <c r="EQB435" s="646"/>
      <c r="EQC435" s="646"/>
      <c r="EQD435" s="646"/>
      <c r="EQE435" s="646"/>
      <c r="EQF435" s="646"/>
      <c r="EQG435" s="646"/>
      <c r="EQH435" s="646"/>
      <c r="EQI435" s="646"/>
      <c r="EQJ435" s="646"/>
      <c r="EQK435" s="646"/>
      <c r="EQL435" s="646"/>
      <c r="EQM435" s="646"/>
      <c r="EQN435" s="646"/>
      <c r="EQO435" s="646"/>
      <c r="EQP435" s="646"/>
      <c r="EQQ435" s="646"/>
      <c r="EQR435" s="646"/>
      <c r="EQS435" s="646"/>
      <c r="EQT435" s="646"/>
      <c r="EQU435" s="646"/>
      <c r="EQV435" s="646"/>
      <c r="EQW435" s="646"/>
      <c r="EQX435" s="646"/>
      <c r="EQY435" s="646"/>
      <c r="EQZ435" s="646"/>
      <c r="ERA435" s="646"/>
      <c r="ERB435" s="646"/>
      <c r="ERC435" s="646"/>
      <c r="ERD435" s="646"/>
      <c r="ERE435" s="646"/>
      <c r="ERF435" s="646"/>
      <c r="ERG435" s="646"/>
      <c r="ERH435" s="646"/>
      <c r="ERI435" s="646"/>
      <c r="ERJ435" s="646"/>
      <c r="ERK435" s="646"/>
      <c r="ERL435" s="646"/>
      <c r="ERM435" s="646"/>
      <c r="ERN435" s="646"/>
      <c r="ERO435" s="646"/>
      <c r="ERP435" s="646"/>
      <c r="ERQ435" s="646"/>
      <c r="ERR435" s="646"/>
      <c r="ERS435" s="646"/>
      <c r="ERT435" s="646"/>
      <c r="ERU435" s="646"/>
      <c r="ERV435" s="646"/>
      <c r="ERW435" s="646"/>
      <c r="ERX435" s="646"/>
      <c r="ERY435" s="646"/>
      <c r="ERZ435" s="646"/>
      <c r="ESA435" s="646"/>
      <c r="ESB435" s="646"/>
      <c r="ESC435" s="646"/>
      <c r="ESD435" s="646"/>
      <c r="ESE435" s="646"/>
      <c r="ESF435" s="646"/>
      <c r="ESG435" s="646"/>
      <c r="ESH435" s="646"/>
      <c r="ESI435" s="646"/>
      <c r="ESJ435" s="646"/>
      <c r="ESK435" s="646"/>
      <c r="ESL435" s="646"/>
      <c r="ESM435" s="646"/>
      <c r="ESN435" s="646"/>
      <c r="ESO435" s="646"/>
      <c r="ESP435" s="646"/>
      <c r="ESQ435" s="646"/>
      <c r="ESR435" s="646"/>
      <c r="ESS435" s="646"/>
      <c r="EST435" s="646"/>
      <c r="ESU435" s="646"/>
      <c r="ESV435" s="646"/>
      <c r="ESW435" s="646"/>
      <c r="ESX435" s="646"/>
      <c r="ESY435" s="646"/>
      <c r="ESZ435" s="646"/>
      <c r="ETA435" s="646"/>
      <c r="ETB435" s="646"/>
      <c r="ETC435" s="646"/>
      <c r="ETD435" s="646"/>
      <c r="ETE435" s="646"/>
      <c r="ETF435" s="646"/>
      <c r="ETG435" s="646"/>
      <c r="ETH435" s="646"/>
      <c r="ETI435" s="646"/>
      <c r="ETJ435" s="646"/>
      <c r="ETK435" s="646"/>
      <c r="ETL435" s="646"/>
      <c r="ETM435" s="646"/>
      <c r="ETN435" s="646"/>
      <c r="ETO435" s="646"/>
      <c r="ETP435" s="646"/>
      <c r="ETQ435" s="646"/>
      <c r="ETR435" s="646"/>
      <c r="ETS435" s="646"/>
      <c r="ETT435" s="646"/>
      <c r="ETU435" s="646"/>
      <c r="ETV435" s="646"/>
      <c r="ETW435" s="646"/>
      <c r="ETX435" s="646"/>
      <c r="ETY435" s="646"/>
      <c r="ETZ435" s="646"/>
      <c r="EUA435" s="646"/>
      <c r="EUB435" s="646"/>
      <c r="EUC435" s="646"/>
      <c r="EUD435" s="646"/>
      <c r="EUE435" s="646"/>
      <c r="EUF435" s="646"/>
      <c r="EUG435" s="646"/>
      <c r="EUH435" s="646"/>
      <c r="EUI435" s="646"/>
      <c r="EUJ435" s="646"/>
      <c r="EUK435" s="646"/>
      <c r="EUL435" s="646"/>
      <c r="EUM435" s="646"/>
      <c r="EUN435" s="646"/>
      <c r="EUO435" s="646"/>
      <c r="EUP435" s="646"/>
      <c r="EUQ435" s="646"/>
      <c r="EUR435" s="646"/>
      <c r="EUS435" s="646"/>
      <c r="EUT435" s="646"/>
      <c r="EUU435" s="646"/>
      <c r="EUV435" s="646"/>
      <c r="EUW435" s="646"/>
      <c r="EUX435" s="646"/>
      <c r="EUY435" s="646"/>
      <c r="EUZ435" s="646"/>
      <c r="EVA435" s="646"/>
      <c r="EVB435" s="646"/>
      <c r="EVC435" s="646"/>
      <c r="EVD435" s="646"/>
      <c r="EVE435" s="646"/>
      <c r="EVF435" s="646"/>
      <c r="EVG435" s="646"/>
      <c r="EVH435" s="646"/>
      <c r="EVI435" s="646"/>
      <c r="EVJ435" s="646"/>
      <c r="EVK435" s="646"/>
      <c r="EVL435" s="646"/>
      <c r="EVM435" s="646"/>
      <c r="EVN435" s="646"/>
      <c r="EVO435" s="646"/>
      <c r="EVP435" s="646"/>
      <c r="EVQ435" s="646"/>
      <c r="EVR435" s="646"/>
      <c r="EVS435" s="646"/>
      <c r="EVT435" s="646"/>
      <c r="EVU435" s="646"/>
      <c r="EVV435" s="646"/>
      <c r="EVW435" s="646"/>
      <c r="EVX435" s="646"/>
      <c r="EVY435" s="646"/>
      <c r="EVZ435" s="646"/>
      <c r="EWA435" s="646"/>
      <c r="EWB435" s="646"/>
      <c r="EWC435" s="646"/>
      <c r="EWD435" s="646"/>
      <c r="EWE435" s="646"/>
      <c r="EWF435" s="646"/>
      <c r="EWG435" s="646"/>
      <c r="EWH435" s="646"/>
      <c r="EWI435" s="646"/>
      <c r="EWJ435" s="646"/>
      <c r="EWK435" s="646"/>
      <c r="EWL435" s="646"/>
      <c r="EWM435" s="646"/>
      <c r="EWN435" s="646"/>
      <c r="EWO435" s="646"/>
      <c r="EWP435" s="646"/>
      <c r="EWQ435" s="646"/>
      <c r="EWR435" s="646"/>
      <c r="EWS435" s="646"/>
      <c r="EWT435" s="646"/>
      <c r="EWU435" s="646"/>
      <c r="EWV435" s="646"/>
      <c r="EWW435" s="646"/>
      <c r="EWX435" s="646"/>
      <c r="EWY435" s="646"/>
      <c r="EWZ435" s="646"/>
      <c r="EXA435" s="646"/>
      <c r="EXB435" s="646"/>
      <c r="EXC435" s="646"/>
      <c r="EXD435" s="646"/>
      <c r="EXE435" s="646"/>
      <c r="EXF435" s="646"/>
      <c r="EXG435" s="646"/>
      <c r="EXH435" s="646"/>
      <c r="EXI435" s="646"/>
      <c r="EXJ435" s="646"/>
      <c r="EXK435" s="646"/>
      <c r="EXL435" s="646"/>
      <c r="EXM435" s="646"/>
      <c r="EXN435" s="646"/>
      <c r="EXO435" s="646"/>
      <c r="EXP435" s="646"/>
      <c r="EXQ435" s="646"/>
      <c r="EXR435" s="646"/>
      <c r="EXS435" s="646"/>
      <c r="EXT435" s="646"/>
      <c r="EXU435" s="646"/>
      <c r="EXV435" s="646"/>
      <c r="EXW435" s="646"/>
      <c r="EXX435" s="646"/>
      <c r="EXY435" s="646"/>
      <c r="EXZ435" s="646"/>
      <c r="EYA435" s="646"/>
      <c r="EYB435" s="646"/>
      <c r="EYC435" s="646"/>
      <c r="EYD435" s="646"/>
      <c r="EYE435" s="646"/>
      <c r="EYF435" s="646"/>
      <c r="EYG435" s="646"/>
      <c r="EYH435" s="646"/>
      <c r="EYI435" s="646"/>
      <c r="EYJ435" s="646"/>
      <c r="EYK435" s="646"/>
      <c r="EYL435" s="646"/>
      <c r="EYM435" s="646"/>
      <c r="EYN435" s="646"/>
      <c r="EYO435" s="646"/>
      <c r="EYP435" s="646"/>
      <c r="EYQ435" s="646"/>
      <c r="EYR435" s="646"/>
      <c r="EYS435" s="646"/>
      <c r="EYT435" s="646"/>
      <c r="EYU435" s="646"/>
      <c r="EYV435" s="646"/>
      <c r="EYW435" s="646"/>
      <c r="EYX435" s="646"/>
      <c r="EYY435" s="646"/>
      <c r="EYZ435" s="646"/>
      <c r="EZA435" s="646"/>
      <c r="EZB435" s="646"/>
      <c r="EZC435" s="646"/>
      <c r="EZD435" s="646"/>
      <c r="EZE435" s="646"/>
      <c r="EZF435" s="646"/>
      <c r="EZG435" s="646"/>
      <c r="EZH435" s="646"/>
      <c r="EZI435" s="646"/>
      <c r="EZJ435" s="646"/>
      <c r="EZK435" s="646"/>
      <c r="EZL435" s="646"/>
      <c r="EZM435" s="646"/>
      <c r="EZN435" s="646"/>
      <c r="EZO435" s="646"/>
      <c r="EZP435" s="646"/>
      <c r="EZQ435" s="646"/>
      <c r="EZR435" s="646"/>
      <c r="EZS435" s="646"/>
      <c r="EZT435" s="646"/>
      <c r="EZU435" s="646"/>
      <c r="EZV435" s="646"/>
      <c r="EZW435" s="646"/>
      <c r="EZX435" s="646"/>
      <c r="EZY435" s="646"/>
      <c r="EZZ435" s="646"/>
      <c r="FAA435" s="646"/>
      <c r="FAB435" s="646"/>
      <c r="FAC435" s="646"/>
      <c r="FAD435" s="646"/>
      <c r="FAE435" s="646"/>
      <c r="FAF435" s="646"/>
      <c r="FAG435" s="646"/>
      <c r="FAH435" s="646"/>
      <c r="FAI435" s="646"/>
      <c r="FAJ435" s="646"/>
      <c r="FAK435" s="646"/>
      <c r="FAL435" s="646"/>
      <c r="FAM435" s="646"/>
      <c r="FAN435" s="646"/>
      <c r="FAO435" s="646"/>
      <c r="FAP435" s="646"/>
      <c r="FAQ435" s="646"/>
      <c r="FAR435" s="646"/>
      <c r="FAS435" s="646"/>
      <c r="FAT435" s="646"/>
      <c r="FAU435" s="646"/>
      <c r="FAV435" s="646"/>
      <c r="FAW435" s="646"/>
      <c r="FAX435" s="646"/>
      <c r="FAY435" s="646"/>
      <c r="FAZ435" s="646"/>
      <c r="FBA435" s="646"/>
      <c r="FBB435" s="646"/>
      <c r="FBC435" s="646"/>
      <c r="FBD435" s="646"/>
      <c r="FBE435" s="646"/>
      <c r="FBF435" s="646"/>
      <c r="FBG435" s="646"/>
      <c r="FBH435" s="646"/>
      <c r="FBI435" s="646"/>
      <c r="FBJ435" s="646"/>
      <c r="FBK435" s="646"/>
      <c r="FBL435" s="646"/>
      <c r="FBM435" s="646"/>
      <c r="FBN435" s="646"/>
      <c r="FBO435" s="646"/>
      <c r="FBP435" s="646"/>
      <c r="FBQ435" s="646"/>
      <c r="FBR435" s="646"/>
      <c r="FBS435" s="646"/>
      <c r="FBT435" s="646"/>
      <c r="FBU435" s="646"/>
      <c r="FBV435" s="646"/>
      <c r="FBW435" s="646"/>
      <c r="FBX435" s="646"/>
      <c r="FBY435" s="646"/>
      <c r="FBZ435" s="646"/>
      <c r="FCA435" s="646"/>
      <c r="FCB435" s="646"/>
      <c r="FCC435" s="646"/>
      <c r="FCD435" s="646"/>
      <c r="FCE435" s="646"/>
      <c r="FCF435" s="646"/>
      <c r="FCG435" s="646"/>
      <c r="FCH435" s="646"/>
      <c r="FCI435" s="646"/>
      <c r="FCJ435" s="646"/>
      <c r="FCK435" s="646"/>
      <c r="FCL435" s="646"/>
      <c r="FCM435" s="646"/>
      <c r="FCN435" s="646"/>
      <c r="FCO435" s="646"/>
      <c r="FCP435" s="646"/>
      <c r="FCQ435" s="646"/>
      <c r="FCR435" s="646"/>
      <c r="FCS435" s="646"/>
      <c r="FCT435" s="646"/>
      <c r="FCU435" s="646"/>
      <c r="FCV435" s="646"/>
      <c r="FCW435" s="646"/>
      <c r="FCX435" s="646"/>
      <c r="FCY435" s="646"/>
      <c r="FCZ435" s="646"/>
      <c r="FDA435" s="646"/>
      <c r="FDB435" s="646"/>
      <c r="FDC435" s="646"/>
      <c r="FDD435" s="646"/>
      <c r="FDE435" s="646"/>
      <c r="FDF435" s="646"/>
      <c r="FDG435" s="646"/>
      <c r="FDH435" s="646"/>
      <c r="FDI435" s="646"/>
      <c r="FDJ435" s="646"/>
      <c r="FDK435" s="646"/>
      <c r="FDL435" s="646"/>
      <c r="FDM435" s="646"/>
      <c r="FDN435" s="646"/>
      <c r="FDO435" s="646"/>
      <c r="FDP435" s="646"/>
      <c r="FDQ435" s="646"/>
      <c r="FDR435" s="646"/>
      <c r="FDS435" s="646"/>
      <c r="FDT435" s="646"/>
      <c r="FDU435" s="646"/>
      <c r="FDV435" s="646"/>
      <c r="FDW435" s="646"/>
      <c r="FDX435" s="646"/>
      <c r="FDY435" s="646"/>
      <c r="FDZ435" s="646"/>
      <c r="FEA435" s="646"/>
      <c r="FEB435" s="646"/>
      <c r="FEC435" s="646"/>
      <c r="FED435" s="646"/>
      <c r="FEE435" s="646"/>
      <c r="FEF435" s="646"/>
      <c r="FEG435" s="646"/>
      <c r="FEH435" s="646"/>
      <c r="FEI435" s="646"/>
      <c r="FEJ435" s="646"/>
      <c r="FEK435" s="646"/>
      <c r="FEL435" s="646"/>
      <c r="FEM435" s="646"/>
      <c r="FEN435" s="646"/>
      <c r="FEO435" s="646"/>
      <c r="FEP435" s="646"/>
      <c r="FEQ435" s="646"/>
      <c r="FER435" s="646"/>
      <c r="FES435" s="646"/>
      <c r="FET435" s="646"/>
      <c r="FEU435" s="646"/>
      <c r="FEV435" s="646"/>
      <c r="FEW435" s="646"/>
      <c r="FEX435" s="646"/>
      <c r="FEY435" s="646"/>
      <c r="FEZ435" s="646"/>
      <c r="FFA435" s="646"/>
      <c r="FFB435" s="646"/>
      <c r="FFC435" s="646"/>
      <c r="FFD435" s="646"/>
      <c r="FFE435" s="646"/>
      <c r="FFF435" s="646"/>
      <c r="FFG435" s="646"/>
      <c r="FFH435" s="646"/>
      <c r="FFI435" s="646"/>
      <c r="FFJ435" s="646"/>
      <c r="FFK435" s="646"/>
      <c r="FFL435" s="646"/>
      <c r="FFM435" s="646"/>
      <c r="FFN435" s="646"/>
      <c r="FFO435" s="646"/>
      <c r="FFP435" s="646"/>
      <c r="FFQ435" s="646"/>
      <c r="FFR435" s="646"/>
      <c r="FFS435" s="646"/>
      <c r="FFT435" s="646"/>
      <c r="FFU435" s="646"/>
      <c r="FFV435" s="646"/>
      <c r="FFW435" s="646"/>
      <c r="FFX435" s="646"/>
      <c r="FFY435" s="646"/>
      <c r="FFZ435" s="646"/>
      <c r="FGA435" s="646"/>
      <c r="FGB435" s="646"/>
      <c r="FGC435" s="646"/>
      <c r="FGD435" s="646"/>
      <c r="FGE435" s="646"/>
      <c r="FGF435" s="646"/>
      <c r="FGG435" s="646"/>
      <c r="FGH435" s="646"/>
      <c r="FGI435" s="646"/>
      <c r="FGJ435" s="646"/>
      <c r="FGK435" s="646"/>
      <c r="FGL435" s="646"/>
      <c r="FGM435" s="646"/>
      <c r="FGN435" s="646"/>
      <c r="FGO435" s="646"/>
      <c r="FGP435" s="646"/>
      <c r="FGQ435" s="646"/>
      <c r="FGR435" s="646"/>
      <c r="FGS435" s="646"/>
      <c r="FGT435" s="646"/>
      <c r="FGU435" s="646"/>
      <c r="FGV435" s="646"/>
      <c r="FGW435" s="646"/>
      <c r="FGX435" s="646"/>
      <c r="FGY435" s="646"/>
      <c r="FGZ435" s="646"/>
      <c r="FHA435" s="646"/>
      <c r="FHB435" s="646"/>
      <c r="FHC435" s="646"/>
      <c r="FHD435" s="646"/>
      <c r="FHE435" s="646"/>
      <c r="FHF435" s="646"/>
      <c r="FHG435" s="646"/>
      <c r="FHH435" s="646"/>
      <c r="FHI435" s="646"/>
      <c r="FHJ435" s="646"/>
      <c r="FHK435" s="646"/>
      <c r="FHL435" s="646"/>
      <c r="FHM435" s="646"/>
      <c r="FHN435" s="646"/>
      <c r="FHO435" s="646"/>
      <c r="FHP435" s="646"/>
      <c r="FHQ435" s="646"/>
      <c r="FHR435" s="646"/>
      <c r="FHS435" s="646"/>
      <c r="FHT435" s="646"/>
      <c r="FHU435" s="646"/>
      <c r="FHV435" s="646"/>
      <c r="FHW435" s="646"/>
      <c r="FHX435" s="646"/>
      <c r="FHY435" s="646"/>
      <c r="FHZ435" s="646"/>
      <c r="FIA435" s="646"/>
      <c r="FIB435" s="646"/>
      <c r="FIC435" s="646"/>
      <c r="FID435" s="646"/>
      <c r="FIE435" s="646"/>
      <c r="FIF435" s="646"/>
      <c r="FIG435" s="646"/>
      <c r="FIH435" s="646"/>
      <c r="FII435" s="646"/>
      <c r="FIJ435" s="646"/>
      <c r="FIK435" s="646"/>
      <c r="FIL435" s="646"/>
      <c r="FIM435" s="646"/>
      <c r="FIN435" s="646"/>
      <c r="FIO435" s="646"/>
      <c r="FIP435" s="646"/>
      <c r="FIQ435" s="646"/>
      <c r="FIR435" s="646"/>
      <c r="FIS435" s="646"/>
      <c r="FIT435" s="646"/>
      <c r="FIU435" s="646"/>
      <c r="FIV435" s="646"/>
      <c r="FIW435" s="646"/>
      <c r="FIX435" s="646"/>
      <c r="FIY435" s="646"/>
      <c r="FIZ435" s="646"/>
      <c r="FJA435" s="646"/>
      <c r="FJB435" s="646"/>
      <c r="FJC435" s="646"/>
      <c r="FJD435" s="646"/>
      <c r="FJE435" s="646"/>
      <c r="FJF435" s="646"/>
      <c r="FJG435" s="646"/>
      <c r="FJH435" s="646"/>
      <c r="FJI435" s="646"/>
      <c r="FJJ435" s="646"/>
      <c r="FJK435" s="646"/>
      <c r="FJL435" s="646"/>
      <c r="FJM435" s="646"/>
      <c r="FJN435" s="646"/>
      <c r="FJO435" s="646"/>
      <c r="FJP435" s="646"/>
      <c r="FJQ435" s="646"/>
      <c r="FJR435" s="646"/>
      <c r="FJS435" s="646"/>
      <c r="FJT435" s="646"/>
      <c r="FJU435" s="646"/>
      <c r="FJV435" s="646"/>
      <c r="FJW435" s="646"/>
      <c r="FJX435" s="646"/>
      <c r="FJY435" s="646"/>
      <c r="FJZ435" s="646"/>
      <c r="FKA435" s="646"/>
      <c r="FKB435" s="646"/>
      <c r="FKC435" s="646"/>
      <c r="FKD435" s="646"/>
      <c r="FKE435" s="646"/>
      <c r="FKF435" s="646"/>
      <c r="FKG435" s="646"/>
      <c r="FKH435" s="646"/>
      <c r="FKI435" s="646"/>
      <c r="FKJ435" s="646"/>
      <c r="FKK435" s="646"/>
      <c r="FKL435" s="646"/>
      <c r="FKM435" s="646"/>
      <c r="FKN435" s="646"/>
      <c r="FKO435" s="646"/>
      <c r="FKP435" s="646"/>
      <c r="FKQ435" s="646"/>
      <c r="FKR435" s="646"/>
      <c r="FKS435" s="646"/>
      <c r="FKT435" s="646"/>
      <c r="FKU435" s="646"/>
      <c r="FKV435" s="646"/>
      <c r="FKW435" s="646"/>
      <c r="FKX435" s="646"/>
      <c r="FKY435" s="646"/>
      <c r="FKZ435" s="646"/>
      <c r="FLA435" s="646"/>
      <c r="FLB435" s="646"/>
      <c r="FLC435" s="646"/>
      <c r="FLD435" s="646"/>
      <c r="FLE435" s="646"/>
      <c r="FLF435" s="646"/>
      <c r="FLG435" s="646"/>
      <c r="FLH435" s="646"/>
      <c r="FLI435" s="646"/>
      <c r="FLJ435" s="646"/>
      <c r="FLK435" s="646"/>
      <c r="FLL435" s="646"/>
      <c r="FLM435" s="646"/>
      <c r="FLN435" s="646"/>
      <c r="FLO435" s="646"/>
      <c r="FLP435" s="646"/>
      <c r="FLQ435" s="646"/>
      <c r="FLR435" s="646"/>
      <c r="FLS435" s="646"/>
      <c r="FLT435" s="646"/>
      <c r="FLU435" s="646"/>
      <c r="FLV435" s="646"/>
      <c r="FLW435" s="646"/>
      <c r="FLX435" s="646"/>
      <c r="FLY435" s="646"/>
      <c r="FLZ435" s="646"/>
      <c r="FMA435" s="646"/>
      <c r="FMB435" s="646"/>
      <c r="FMC435" s="646"/>
      <c r="FMD435" s="646"/>
      <c r="FME435" s="646"/>
      <c r="FMF435" s="646"/>
      <c r="FMG435" s="646"/>
      <c r="FMH435" s="646"/>
      <c r="FMI435" s="646"/>
      <c r="FMJ435" s="646"/>
      <c r="FMK435" s="646"/>
      <c r="FML435" s="646"/>
      <c r="FMM435" s="646"/>
      <c r="FMN435" s="646"/>
      <c r="FMO435" s="646"/>
      <c r="FMP435" s="646"/>
      <c r="FMQ435" s="646"/>
      <c r="FMR435" s="646"/>
      <c r="FMS435" s="646"/>
      <c r="FMT435" s="646"/>
      <c r="FMU435" s="646"/>
      <c r="FMV435" s="646"/>
      <c r="FMW435" s="646"/>
      <c r="FMX435" s="646"/>
      <c r="FMY435" s="646"/>
      <c r="FMZ435" s="646"/>
      <c r="FNA435" s="646"/>
      <c r="FNB435" s="646"/>
      <c r="FNC435" s="646"/>
      <c r="FND435" s="646"/>
      <c r="FNE435" s="646"/>
      <c r="FNF435" s="646"/>
      <c r="FNG435" s="646"/>
      <c r="FNH435" s="646"/>
      <c r="FNI435" s="646"/>
      <c r="FNJ435" s="646"/>
      <c r="FNK435" s="646"/>
      <c r="FNL435" s="646"/>
      <c r="FNM435" s="646"/>
      <c r="FNN435" s="646"/>
      <c r="FNO435" s="646"/>
      <c r="FNP435" s="646"/>
      <c r="FNQ435" s="646"/>
      <c r="FNR435" s="646"/>
      <c r="FNS435" s="646"/>
      <c r="FNT435" s="646"/>
      <c r="FNU435" s="646"/>
      <c r="FNV435" s="646"/>
      <c r="FNW435" s="646"/>
      <c r="FNX435" s="646"/>
      <c r="FNY435" s="646"/>
      <c r="FNZ435" s="646"/>
      <c r="FOA435" s="646"/>
      <c r="FOB435" s="646"/>
      <c r="FOC435" s="646"/>
      <c r="FOD435" s="646"/>
      <c r="FOE435" s="646"/>
      <c r="FOF435" s="646"/>
      <c r="FOG435" s="646"/>
      <c r="FOH435" s="646"/>
      <c r="FOI435" s="646"/>
      <c r="FOJ435" s="646"/>
      <c r="FOK435" s="646"/>
      <c r="FOL435" s="646"/>
      <c r="FOM435" s="646"/>
      <c r="FON435" s="646"/>
      <c r="FOO435" s="646"/>
      <c r="FOP435" s="646"/>
      <c r="FOQ435" s="646"/>
      <c r="FOR435" s="646"/>
      <c r="FOS435" s="646"/>
      <c r="FOT435" s="646"/>
      <c r="FOU435" s="646"/>
      <c r="FOV435" s="646"/>
      <c r="FOW435" s="646"/>
      <c r="FOX435" s="646"/>
      <c r="FOY435" s="646"/>
      <c r="FOZ435" s="646"/>
      <c r="FPA435" s="646"/>
      <c r="FPB435" s="646"/>
      <c r="FPC435" s="646"/>
      <c r="FPD435" s="646"/>
      <c r="FPE435" s="646"/>
      <c r="FPF435" s="646"/>
      <c r="FPG435" s="646"/>
      <c r="FPH435" s="646"/>
      <c r="FPI435" s="646"/>
      <c r="FPJ435" s="646"/>
      <c r="FPK435" s="646"/>
      <c r="FPL435" s="646"/>
      <c r="FPM435" s="646"/>
      <c r="FPN435" s="646"/>
      <c r="FPO435" s="646"/>
      <c r="FPP435" s="646"/>
      <c r="FPQ435" s="646"/>
      <c r="FPR435" s="646"/>
      <c r="FPS435" s="646"/>
      <c r="FPT435" s="646"/>
      <c r="FPU435" s="646"/>
      <c r="FPV435" s="646"/>
      <c r="FPW435" s="646"/>
      <c r="FPX435" s="646"/>
      <c r="FPY435" s="646"/>
      <c r="FPZ435" s="646"/>
      <c r="FQA435" s="646"/>
      <c r="FQB435" s="646"/>
      <c r="FQC435" s="646"/>
      <c r="FQD435" s="646"/>
      <c r="FQE435" s="646"/>
      <c r="FQF435" s="646"/>
      <c r="FQG435" s="646"/>
      <c r="FQH435" s="646"/>
      <c r="FQI435" s="646"/>
      <c r="FQJ435" s="646"/>
      <c r="FQK435" s="646"/>
      <c r="FQL435" s="646"/>
      <c r="FQM435" s="646"/>
      <c r="FQN435" s="646"/>
      <c r="FQO435" s="646"/>
      <c r="FQP435" s="646"/>
      <c r="FQQ435" s="646"/>
      <c r="FQR435" s="646"/>
      <c r="FQS435" s="646"/>
      <c r="FQT435" s="646"/>
      <c r="FQU435" s="646"/>
      <c r="FQV435" s="646"/>
      <c r="FQW435" s="646"/>
      <c r="FQX435" s="646"/>
      <c r="FQY435" s="646"/>
      <c r="FQZ435" s="646"/>
      <c r="FRA435" s="646"/>
      <c r="FRB435" s="646"/>
      <c r="FRC435" s="646"/>
      <c r="FRD435" s="646"/>
      <c r="FRE435" s="646"/>
      <c r="FRF435" s="646"/>
      <c r="FRG435" s="646"/>
      <c r="FRH435" s="646"/>
      <c r="FRI435" s="646"/>
      <c r="FRJ435" s="646"/>
      <c r="FRK435" s="646"/>
      <c r="FRL435" s="646"/>
      <c r="FRM435" s="646"/>
      <c r="FRN435" s="646"/>
      <c r="FRO435" s="646"/>
      <c r="FRP435" s="646"/>
      <c r="FRQ435" s="646"/>
      <c r="FRR435" s="646"/>
      <c r="FRS435" s="646"/>
      <c r="FRT435" s="646"/>
      <c r="FRU435" s="646"/>
      <c r="FRV435" s="646"/>
      <c r="FRW435" s="646"/>
      <c r="FRX435" s="646"/>
      <c r="FRY435" s="646"/>
      <c r="FRZ435" s="646"/>
      <c r="FSA435" s="646"/>
      <c r="FSB435" s="646"/>
      <c r="FSC435" s="646"/>
      <c r="FSD435" s="646"/>
      <c r="FSE435" s="646"/>
      <c r="FSF435" s="646"/>
      <c r="FSG435" s="646"/>
      <c r="FSH435" s="646"/>
      <c r="FSI435" s="646"/>
      <c r="FSJ435" s="646"/>
      <c r="FSK435" s="646"/>
      <c r="FSL435" s="646"/>
      <c r="FSM435" s="646"/>
      <c r="FSN435" s="646"/>
      <c r="FSO435" s="646"/>
      <c r="FSP435" s="646"/>
      <c r="FSQ435" s="646"/>
      <c r="FSR435" s="646"/>
      <c r="FSS435" s="646"/>
      <c r="FST435" s="646"/>
      <c r="FSU435" s="646"/>
      <c r="FSV435" s="646"/>
      <c r="FSW435" s="646"/>
      <c r="FSX435" s="646"/>
      <c r="FSY435" s="646"/>
      <c r="FSZ435" s="646"/>
      <c r="FTA435" s="646"/>
      <c r="FTB435" s="646"/>
      <c r="FTC435" s="646"/>
      <c r="FTD435" s="646"/>
      <c r="FTE435" s="646"/>
      <c r="FTF435" s="646"/>
      <c r="FTG435" s="646"/>
      <c r="FTH435" s="646"/>
      <c r="FTI435" s="646"/>
      <c r="FTJ435" s="646"/>
      <c r="FTK435" s="646"/>
      <c r="FTL435" s="646"/>
      <c r="FTM435" s="646"/>
      <c r="FTN435" s="646"/>
      <c r="FTO435" s="646"/>
      <c r="FTP435" s="646"/>
      <c r="FTQ435" s="646"/>
      <c r="FTR435" s="646"/>
      <c r="FTS435" s="646"/>
      <c r="FTT435" s="646"/>
      <c r="FTU435" s="646"/>
      <c r="FTV435" s="646"/>
      <c r="FTW435" s="646"/>
      <c r="FTX435" s="646"/>
      <c r="FTY435" s="646"/>
      <c r="FTZ435" s="646"/>
      <c r="FUA435" s="646"/>
      <c r="FUB435" s="646"/>
      <c r="FUC435" s="646"/>
      <c r="FUD435" s="646"/>
      <c r="FUE435" s="646"/>
      <c r="FUF435" s="646"/>
      <c r="FUG435" s="646"/>
      <c r="FUH435" s="646"/>
      <c r="FUI435" s="646"/>
      <c r="FUJ435" s="646"/>
      <c r="FUK435" s="646"/>
      <c r="FUL435" s="646"/>
      <c r="FUM435" s="646"/>
      <c r="FUN435" s="646"/>
      <c r="FUO435" s="646"/>
      <c r="FUP435" s="646"/>
      <c r="FUQ435" s="646"/>
      <c r="FUR435" s="646"/>
      <c r="FUS435" s="646"/>
      <c r="FUT435" s="646"/>
      <c r="FUU435" s="646"/>
      <c r="FUV435" s="646"/>
      <c r="FUW435" s="646"/>
      <c r="FUX435" s="646"/>
      <c r="FUY435" s="646"/>
      <c r="FUZ435" s="646"/>
      <c r="FVA435" s="646"/>
      <c r="FVB435" s="646"/>
      <c r="FVC435" s="646"/>
      <c r="FVD435" s="646"/>
      <c r="FVE435" s="646"/>
      <c r="FVF435" s="646"/>
      <c r="FVG435" s="646"/>
      <c r="FVH435" s="646"/>
      <c r="FVI435" s="646"/>
      <c r="FVJ435" s="646"/>
      <c r="FVK435" s="646"/>
      <c r="FVL435" s="646"/>
      <c r="FVM435" s="646"/>
      <c r="FVN435" s="646"/>
      <c r="FVO435" s="646"/>
      <c r="FVP435" s="646"/>
      <c r="FVQ435" s="646"/>
      <c r="FVR435" s="646"/>
      <c r="FVS435" s="646"/>
      <c r="FVT435" s="646"/>
      <c r="FVU435" s="646"/>
      <c r="FVV435" s="646"/>
      <c r="FVW435" s="646"/>
      <c r="FVX435" s="646"/>
      <c r="FVY435" s="646"/>
      <c r="FVZ435" s="646"/>
      <c r="FWA435" s="646"/>
      <c r="FWB435" s="646"/>
      <c r="FWC435" s="646"/>
      <c r="FWD435" s="646"/>
      <c r="FWE435" s="646"/>
      <c r="FWF435" s="646"/>
      <c r="FWG435" s="646"/>
      <c r="FWH435" s="646"/>
      <c r="FWI435" s="646"/>
      <c r="FWJ435" s="646"/>
      <c r="FWK435" s="646"/>
      <c r="FWL435" s="646"/>
      <c r="FWM435" s="646"/>
      <c r="FWN435" s="646"/>
      <c r="FWO435" s="646"/>
      <c r="FWP435" s="646"/>
      <c r="FWQ435" s="646"/>
      <c r="FWR435" s="646"/>
      <c r="FWS435" s="646"/>
      <c r="FWT435" s="646"/>
      <c r="FWU435" s="646"/>
      <c r="FWV435" s="646"/>
      <c r="FWW435" s="646"/>
      <c r="FWX435" s="646"/>
      <c r="FWY435" s="646"/>
      <c r="FWZ435" s="646"/>
      <c r="FXA435" s="646"/>
      <c r="FXB435" s="646"/>
      <c r="FXC435" s="646"/>
      <c r="FXD435" s="646"/>
      <c r="FXE435" s="646"/>
      <c r="FXF435" s="646"/>
      <c r="FXG435" s="646"/>
      <c r="FXH435" s="646"/>
      <c r="FXI435" s="646"/>
      <c r="FXJ435" s="646"/>
      <c r="FXK435" s="646"/>
      <c r="FXL435" s="646"/>
      <c r="FXM435" s="646"/>
      <c r="FXN435" s="646"/>
      <c r="FXO435" s="646"/>
      <c r="FXP435" s="646"/>
      <c r="FXQ435" s="646"/>
      <c r="FXR435" s="646"/>
      <c r="FXS435" s="646"/>
      <c r="FXT435" s="646"/>
      <c r="FXU435" s="646"/>
      <c r="FXV435" s="646"/>
      <c r="FXW435" s="646"/>
      <c r="FXX435" s="646"/>
      <c r="FXY435" s="646"/>
      <c r="FXZ435" s="646"/>
      <c r="FYA435" s="646"/>
      <c r="FYB435" s="646"/>
      <c r="FYC435" s="646"/>
      <c r="FYD435" s="646"/>
      <c r="FYE435" s="646"/>
      <c r="FYF435" s="646"/>
      <c r="FYG435" s="646"/>
      <c r="FYH435" s="646"/>
      <c r="FYI435" s="646"/>
      <c r="FYJ435" s="646"/>
      <c r="FYK435" s="646"/>
      <c r="FYL435" s="646"/>
      <c r="FYM435" s="646"/>
      <c r="FYN435" s="646"/>
      <c r="FYO435" s="646"/>
      <c r="FYP435" s="646"/>
      <c r="FYQ435" s="646"/>
      <c r="FYR435" s="646"/>
      <c r="FYS435" s="646"/>
      <c r="FYT435" s="646"/>
      <c r="FYU435" s="646"/>
      <c r="FYV435" s="646"/>
      <c r="FYW435" s="646"/>
      <c r="FYX435" s="646"/>
      <c r="FYY435" s="646"/>
      <c r="FYZ435" s="646"/>
      <c r="FZA435" s="646"/>
      <c r="FZB435" s="646"/>
      <c r="FZC435" s="646"/>
      <c r="FZD435" s="646"/>
      <c r="FZE435" s="646"/>
      <c r="FZF435" s="646"/>
      <c r="FZG435" s="646"/>
      <c r="FZH435" s="646"/>
      <c r="FZI435" s="646"/>
      <c r="FZJ435" s="646"/>
      <c r="FZK435" s="646"/>
      <c r="FZL435" s="646"/>
      <c r="FZM435" s="646"/>
      <c r="FZN435" s="646"/>
      <c r="FZO435" s="646"/>
      <c r="FZP435" s="646"/>
      <c r="FZQ435" s="646"/>
      <c r="FZR435" s="646"/>
      <c r="FZS435" s="646"/>
      <c r="FZT435" s="646"/>
      <c r="FZU435" s="646"/>
      <c r="FZV435" s="646"/>
      <c r="FZW435" s="646"/>
      <c r="FZX435" s="646"/>
      <c r="FZY435" s="646"/>
      <c r="FZZ435" s="646"/>
      <c r="GAA435" s="646"/>
      <c r="GAB435" s="646"/>
      <c r="GAC435" s="646"/>
      <c r="GAD435" s="646"/>
      <c r="GAE435" s="646"/>
      <c r="GAF435" s="646"/>
      <c r="GAG435" s="646"/>
      <c r="GAH435" s="646"/>
      <c r="GAI435" s="646"/>
      <c r="GAJ435" s="646"/>
      <c r="GAK435" s="646"/>
      <c r="GAL435" s="646"/>
      <c r="GAM435" s="646"/>
      <c r="GAN435" s="646"/>
      <c r="GAO435" s="646"/>
      <c r="GAP435" s="646"/>
      <c r="GAQ435" s="646"/>
      <c r="GAR435" s="646"/>
      <c r="GAS435" s="646"/>
      <c r="GAT435" s="646"/>
      <c r="GAU435" s="646"/>
      <c r="GAV435" s="646"/>
      <c r="GAW435" s="646"/>
      <c r="GAX435" s="646"/>
      <c r="GAY435" s="646"/>
      <c r="GAZ435" s="646"/>
      <c r="GBA435" s="646"/>
      <c r="GBB435" s="646"/>
      <c r="GBC435" s="646"/>
      <c r="GBD435" s="646"/>
      <c r="GBE435" s="646"/>
      <c r="GBF435" s="646"/>
      <c r="GBG435" s="646"/>
      <c r="GBH435" s="646"/>
      <c r="GBI435" s="646"/>
      <c r="GBJ435" s="646"/>
      <c r="GBK435" s="646"/>
      <c r="GBL435" s="646"/>
      <c r="GBM435" s="646"/>
      <c r="GBN435" s="646"/>
      <c r="GBO435" s="646"/>
      <c r="GBP435" s="646"/>
      <c r="GBQ435" s="646"/>
      <c r="GBR435" s="646"/>
      <c r="GBS435" s="646"/>
      <c r="GBT435" s="646"/>
      <c r="GBU435" s="646"/>
      <c r="GBV435" s="646"/>
      <c r="GBW435" s="646"/>
      <c r="GBX435" s="646"/>
      <c r="GBY435" s="646"/>
      <c r="GBZ435" s="646"/>
      <c r="GCA435" s="646"/>
      <c r="GCB435" s="646"/>
      <c r="GCC435" s="646"/>
      <c r="GCD435" s="646"/>
      <c r="GCE435" s="646"/>
      <c r="GCF435" s="646"/>
      <c r="GCG435" s="646"/>
      <c r="GCH435" s="646"/>
      <c r="GCI435" s="646"/>
      <c r="GCJ435" s="646"/>
      <c r="GCK435" s="646"/>
      <c r="GCL435" s="646"/>
      <c r="GCM435" s="646"/>
      <c r="GCN435" s="646"/>
      <c r="GCO435" s="646"/>
      <c r="GCP435" s="646"/>
      <c r="GCQ435" s="646"/>
      <c r="GCR435" s="646"/>
      <c r="GCS435" s="646"/>
      <c r="GCT435" s="646"/>
      <c r="GCU435" s="646"/>
      <c r="GCV435" s="646"/>
      <c r="GCW435" s="646"/>
      <c r="GCX435" s="646"/>
      <c r="GCY435" s="646"/>
      <c r="GCZ435" s="646"/>
      <c r="GDA435" s="646"/>
      <c r="GDB435" s="646"/>
      <c r="GDC435" s="646"/>
      <c r="GDD435" s="646"/>
      <c r="GDE435" s="646"/>
      <c r="GDF435" s="646"/>
      <c r="GDG435" s="646"/>
      <c r="GDH435" s="646"/>
      <c r="GDI435" s="646"/>
      <c r="GDJ435" s="646"/>
      <c r="GDK435" s="646"/>
      <c r="GDL435" s="646"/>
      <c r="GDM435" s="646"/>
      <c r="GDN435" s="646"/>
      <c r="GDO435" s="646"/>
      <c r="GDP435" s="646"/>
      <c r="GDQ435" s="646"/>
      <c r="GDR435" s="646"/>
      <c r="GDS435" s="646"/>
      <c r="GDT435" s="646"/>
      <c r="GDU435" s="646"/>
      <c r="GDV435" s="646"/>
      <c r="GDW435" s="646"/>
      <c r="GDX435" s="646"/>
      <c r="GDY435" s="646"/>
      <c r="GDZ435" s="646"/>
      <c r="GEA435" s="646"/>
      <c r="GEB435" s="646"/>
      <c r="GEC435" s="646"/>
      <c r="GED435" s="646"/>
      <c r="GEE435" s="646"/>
      <c r="GEF435" s="646"/>
      <c r="GEG435" s="646"/>
      <c r="GEH435" s="646"/>
      <c r="GEI435" s="646"/>
      <c r="GEJ435" s="646"/>
      <c r="GEK435" s="646"/>
      <c r="GEL435" s="646"/>
      <c r="GEM435" s="646"/>
      <c r="GEN435" s="646"/>
      <c r="GEO435" s="646"/>
      <c r="GEP435" s="646"/>
      <c r="GEQ435" s="646"/>
      <c r="GER435" s="646"/>
      <c r="GES435" s="646"/>
      <c r="GET435" s="646"/>
      <c r="GEU435" s="646"/>
      <c r="GEV435" s="646"/>
      <c r="GEW435" s="646"/>
      <c r="GEX435" s="646"/>
      <c r="GEY435" s="646"/>
      <c r="GEZ435" s="646"/>
      <c r="GFA435" s="646"/>
      <c r="GFB435" s="646"/>
      <c r="GFC435" s="646"/>
      <c r="GFD435" s="646"/>
      <c r="GFE435" s="646"/>
      <c r="GFF435" s="646"/>
      <c r="GFG435" s="646"/>
      <c r="GFH435" s="646"/>
      <c r="GFI435" s="646"/>
      <c r="GFJ435" s="646"/>
      <c r="GFK435" s="646"/>
      <c r="GFL435" s="646"/>
      <c r="GFM435" s="646"/>
      <c r="GFN435" s="646"/>
      <c r="GFO435" s="646"/>
      <c r="GFP435" s="646"/>
      <c r="GFQ435" s="646"/>
      <c r="GFR435" s="646"/>
      <c r="GFS435" s="646"/>
      <c r="GFT435" s="646"/>
      <c r="GFU435" s="646"/>
      <c r="GFV435" s="646"/>
      <c r="GFW435" s="646"/>
      <c r="GFX435" s="646"/>
      <c r="GFY435" s="646"/>
      <c r="GFZ435" s="646"/>
      <c r="GGA435" s="646"/>
      <c r="GGB435" s="646"/>
      <c r="GGC435" s="646"/>
      <c r="GGD435" s="646"/>
      <c r="GGE435" s="646"/>
      <c r="GGF435" s="646"/>
      <c r="GGG435" s="646"/>
      <c r="GGH435" s="646"/>
      <c r="GGI435" s="646"/>
      <c r="GGJ435" s="646"/>
      <c r="GGK435" s="646"/>
      <c r="GGL435" s="646"/>
      <c r="GGM435" s="646"/>
      <c r="GGN435" s="646"/>
      <c r="GGO435" s="646"/>
      <c r="GGP435" s="646"/>
      <c r="GGQ435" s="646"/>
      <c r="GGR435" s="646"/>
      <c r="GGS435" s="646"/>
      <c r="GGT435" s="646"/>
      <c r="GGU435" s="646"/>
      <c r="GGV435" s="646"/>
      <c r="GGW435" s="646"/>
      <c r="GGX435" s="646"/>
      <c r="GGY435" s="646"/>
      <c r="GGZ435" s="646"/>
      <c r="GHA435" s="646"/>
      <c r="GHB435" s="646"/>
      <c r="GHC435" s="646"/>
      <c r="GHD435" s="646"/>
      <c r="GHE435" s="646"/>
      <c r="GHF435" s="646"/>
      <c r="GHG435" s="646"/>
      <c r="GHH435" s="646"/>
      <c r="GHI435" s="646"/>
      <c r="GHJ435" s="646"/>
      <c r="GHK435" s="646"/>
      <c r="GHL435" s="646"/>
      <c r="GHM435" s="646"/>
      <c r="GHN435" s="646"/>
      <c r="GHO435" s="646"/>
      <c r="GHP435" s="646"/>
      <c r="GHQ435" s="646"/>
      <c r="GHR435" s="646"/>
      <c r="GHS435" s="646"/>
      <c r="GHT435" s="646"/>
      <c r="GHU435" s="646"/>
      <c r="GHV435" s="646"/>
      <c r="GHW435" s="646"/>
      <c r="GHX435" s="646"/>
      <c r="GHY435" s="646"/>
      <c r="GHZ435" s="646"/>
      <c r="GIA435" s="646"/>
      <c r="GIB435" s="646"/>
      <c r="GIC435" s="646"/>
      <c r="GID435" s="646"/>
      <c r="GIE435" s="646"/>
      <c r="GIF435" s="646"/>
      <c r="GIG435" s="646"/>
      <c r="GIH435" s="646"/>
      <c r="GII435" s="646"/>
      <c r="GIJ435" s="646"/>
      <c r="GIK435" s="646"/>
      <c r="GIL435" s="646"/>
      <c r="GIM435" s="646"/>
      <c r="GIN435" s="646"/>
      <c r="GIO435" s="646"/>
      <c r="GIP435" s="646"/>
      <c r="GIQ435" s="646"/>
      <c r="GIR435" s="646"/>
      <c r="GIS435" s="646"/>
      <c r="GIT435" s="646"/>
      <c r="GIU435" s="646"/>
      <c r="GIV435" s="646"/>
      <c r="GIW435" s="646"/>
      <c r="GIX435" s="646"/>
      <c r="GIY435" s="646"/>
      <c r="GIZ435" s="646"/>
      <c r="GJA435" s="646"/>
      <c r="GJB435" s="646"/>
      <c r="GJC435" s="646"/>
      <c r="GJD435" s="646"/>
      <c r="GJE435" s="646"/>
      <c r="GJF435" s="646"/>
      <c r="GJG435" s="646"/>
      <c r="GJH435" s="646"/>
      <c r="GJI435" s="646"/>
      <c r="GJJ435" s="646"/>
      <c r="GJK435" s="646"/>
      <c r="GJL435" s="646"/>
      <c r="GJM435" s="646"/>
      <c r="GJN435" s="646"/>
      <c r="GJO435" s="646"/>
      <c r="GJP435" s="646"/>
      <c r="GJQ435" s="646"/>
      <c r="GJR435" s="646"/>
      <c r="GJS435" s="646"/>
      <c r="GJT435" s="646"/>
      <c r="GJU435" s="646"/>
      <c r="GJV435" s="646"/>
      <c r="GJW435" s="646"/>
      <c r="GJX435" s="646"/>
      <c r="GJY435" s="646"/>
      <c r="GJZ435" s="646"/>
      <c r="GKA435" s="646"/>
      <c r="GKB435" s="646"/>
      <c r="GKC435" s="646"/>
      <c r="GKD435" s="646"/>
      <c r="GKE435" s="646"/>
      <c r="GKF435" s="646"/>
      <c r="GKG435" s="646"/>
      <c r="GKH435" s="646"/>
      <c r="GKI435" s="646"/>
      <c r="GKJ435" s="646"/>
      <c r="GKK435" s="646"/>
      <c r="GKL435" s="646"/>
      <c r="GKM435" s="646"/>
      <c r="GKN435" s="646"/>
      <c r="GKO435" s="646"/>
      <c r="GKP435" s="646"/>
      <c r="GKQ435" s="646"/>
      <c r="GKR435" s="646"/>
      <c r="GKS435" s="646"/>
      <c r="GKT435" s="646"/>
      <c r="GKU435" s="646"/>
      <c r="GKV435" s="646"/>
      <c r="GKW435" s="646"/>
      <c r="GKX435" s="646"/>
      <c r="GKY435" s="646"/>
      <c r="GKZ435" s="646"/>
      <c r="GLA435" s="646"/>
      <c r="GLB435" s="646"/>
      <c r="GLC435" s="646"/>
      <c r="GLD435" s="646"/>
      <c r="GLE435" s="646"/>
      <c r="GLF435" s="646"/>
      <c r="GLG435" s="646"/>
      <c r="GLH435" s="646"/>
      <c r="GLI435" s="646"/>
      <c r="GLJ435" s="646"/>
      <c r="GLK435" s="646"/>
      <c r="GLL435" s="646"/>
      <c r="GLM435" s="646"/>
      <c r="GLN435" s="646"/>
      <c r="GLO435" s="646"/>
      <c r="GLP435" s="646"/>
      <c r="GLQ435" s="646"/>
      <c r="GLR435" s="646"/>
      <c r="GLS435" s="646"/>
      <c r="GLT435" s="646"/>
      <c r="GLU435" s="646"/>
      <c r="GLV435" s="646"/>
      <c r="GLW435" s="646"/>
      <c r="GLX435" s="646"/>
      <c r="GLY435" s="646"/>
      <c r="GLZ435" s="646"/>
      <c r="GMA435" s="646"/>
      <c r="GMB435" s="646"/>
      <c r="GMC435" s="646"/>
      <c r="GMD435" s="646"/>
      <c r="GME435" s="646"/>
      <c r="GMF435" s="646"/>
      <c r="GMG435" s="646"/>
      <c r="GMH435" s="646"/>
      <c r="GMI435" s="646"/>
      <c r="GMJ435" s="646"/>
      <c r="GMK435" s="646"/>
      <c r="GML435" s="646"/>
      <c r="GMM435" s="646"/>
      <c r="GMN435" s="646"/>
      <c r="GMO435" s="646"/>
      <c r="GMP435" s="646"/>
      <c r="GMQ435" s="646"/>
      <c r="GMR435" s="646"/>
      <c r="GMS435" s="646"/>
      <c r="GMT435" s="646"/>
      <c r="GMU435" s="646"/>
      <c r="GMV435" s="646"/>
      <c r="GMW435" s="646"/>
      <c r="GMX435" s="646"/>
      <c r="GMY435" s="646"/>
      <c r="GMZ435" s="646"/>
      <c r="GNA435" s="646"/>
      <c r="GNB435" s="646"/>
      <c r="GNC435" s="646"/>
      <c r="GND435" s="646"/>
      <c r="GNE435" s="646"/>
      <c r="GNF435" s="646"/>
      <c r="GNG435" s="646"/>
      <c r="GNH435" s="646"/>
      <c r="GNI435" s="646"/>
      <c r="GNJ435" s="646"/>
      <c r="GNK435" s="646"/>
      <c r="GNL435" s="646"/>
      <c r="GNM435" s="646"/>
      <c r="GNN435" s="646"/>
      <c r="GNO435" s="646"/>
      <c r="GNP435" s="646"/>
      <c r="GNQ435" s="646"/>
      <c r="GNR435" s="646"/>
      <c r="GNS435" s="646"/>
      <c r="GNT435" s="646"/>
      <c r="GNU435" s="646"/>
      <c r="GNV435" s="646"/>
      <c r="GNW435" s="646"/>
      <c r="GNX435" s="646"/>
      <c r="GNY435" s="646"/>
      <c r="GNZ435" s="646"/>
      <c r="GOA435" s="646"/>
      <c r="GOB435" s="646"/>
      <c r="GOC435" s="646"/>
      <c r="GOD435" s="646"/>
      <c r="GOE435" s="646"/>
      <c r="GOF435" s="646"/>
      <c r="GOG435" s="646"/>
      <c r="GOH435" s="646"/>
      <c r="GOI435" s="646"/>
      <c r="GOJ435" s="646"/>
      <c r="GOK435" s="646"/>
      <c r="GOL435" s="646"/>
      <c r="GOM435" s="646"/>
      <c r="GON435" s="646"/>
      <c r="GOO435" s="646"/>
      <c r="GOP435" s="646"/>
      <c r="GOQ435" s="646"/>
      <c r="GOR435" s="646"/>
      <c r="GOS435" s="646"/>
      <c r="GOT435" s="646"/>
      <c r="GOU435" s="646"/>
      <c r="GOV435" s="646"/>
      <c r="GOW435" s="646"/>
      <c r="GOX435" s="646"/>
      <c r="GOY435" s="646"/>
      <c r="GOZ435" s="646"/>
      <c r="GPA435" s="646"/>
      <c r="GPB435" s="646"/>
      <c r="GPC435" s="646"/>
      <c r="GPD435" s="646"/>
      <c r="GPE435" s="646"/>
      <c r="GPF435" s="646"/>
      <c r="GPG435" s="646"/>
      <c r="GPH435" s="646"/>
      <c r="GPI435" s="646"/>
      <c r="GPJ435" s="646"/>
      <c r="GPK435" s="646"/>
      <c r="GPL435" s="646"/>
      <c r="GPM435" s="646"/>
      <c r="GPN435" s="646"/>
      <c r="GPO435" s="646"/>
      <c r="GPP435" s="646"/>
      <c r="GPQ435" s="646"/>
      <c r="GPR435" s="646"/>
      <c r="GPS435" s="646"/>
      <c r="GPT435" s="646"/>
      <c r="GPU435" s="646"/>
      <c r="GPV435" s="646"/>
      <c r="GPW435" s="646"/>
      <c r="GPX435" s="646"/>
      <c r="GPY435" s="646"/>
      <c r="GPZ435" s="646"/>
      <c r="GQA435" s="646"/>
      <c r="GQB435" s="646"/>
      <c r="GQC435" s="646"/>
      <c r="GQD435" s="646"/>
      <c r="GQE435" s="646"/>
      <c r="GQF435" s="646"/>
      <c r="GQG435" s="646"/>
      <c r="GQH435" s="646"/>
      <c r="GQI435" s="646"/>
      <c r="GQJ435" s="646"/>
      <c r="GQK435" s="646"/>
      <c r="GQL435" s="646"/>
      <c r="GQM435" s="646"/>
      <c r="GQN435" s="646"/>
      <c r="GQO435" s="646"/>
      <c r="GQP435" s="646"/>
      <c r="GQQ435" s="646"/>
      <c r="GQR435" s="646"/>
      <c r="GQS435" s="646"/>
      <c r="GQT435" s="646"/>
      <c r="GQU435" s="646"/>
      <c r="GQV435" s="646"/>
      <c r="GQW435" s="646"/>
      <c r="GQX435" s="646"/>
      <c r="GQY435" s="646"/>
      <c r="GQZ435" s="646"/>
      <c r="GRA435" s="646"/>
      <c r="GRB435" s="646"/>
      <c r="GRC435" s="646"/>
      <c r="GRD435" s="646"/>
      <c r="GRE435" s="646"/>
      <c r="GRF435" s="646"/>
      <c r="GRG435" s="646"/>
      <c r="GRH435" s="646"/>
      <c r="GRI435" s="646"/>
      <c r="GRJ435" s="646"/>
      <c r="GRK435" s="646"/>
      <c r="GRL435" s="646"/>
      <c r="GRM435" s="646"/>
      <c r="GRN435" s="646"/>
      <c r="GRO435" s="646"/>
      <c r="GRP435" s="646"/>
      <c r="GRQ435" s="646"/>
      <c r="GRR435" s="646"/>
      <c r="GRS435" s="646"/>
      <c r="GRT435" s="646"/>
      <c r="GRU435" s="646"/>
      <c r="GRV435" s="646"/>
      <c r="GRW435" s="646"/>
      <c r="GRX435" s="646"/>
      <c r="GRY435" s="646"/>
      <c r="GRZ435" s="646"/>
      <c r="GSA435" s="646"/>
      <c r="GSB435" s="646"/>
      <c r="GSC435" s="646"/>
      <c r="GSD435" s="646"/>
      <c r="GSE435" s="646"/>
      <c r="GSF435" s="646"/>
      <c r="GSG435" s="646"/>
      <c r="GSH435" s="646"/>
      <c r="GSI435" s="646"/>
      <c r="GSJ435" s="646"/>
      <c r="GSK435" s="646"/>
      <c r="GSL435" s="646"/>
      <c r="GSM435" s="646"/>
      <c r="GSN435" s="646"/>
      <c r="GSO435" s="646"/>
      <c r="GSP435" s="646"/>
      <c r="GSQ435" s="646"/>
      <c r="GSR435" s="646"/>
      <c r="GSS435" s="646"/>
      <c r="GST435" s="646"/>
      <c r="GSU435" s="646"/>
      <c r="GSV435" s="646"/>
      <c r="GSW435" s="646"/>
      <c r="GSX435" s="646"/>
      <c r="GSY435" s="646"/>
      <c r="GSZ435" s="646"/>
      <c r="GTA435" s="646"/>
      <c r="GTB435" s="646"/>
      <c r="GTC435" s="646"/>
      <c r="GTD435" s="646"/>
      <c r="GTE435" s="646"/>
      <c r="GTF435" s="646"/>
      <c r="GTG435" s="646"/>
      <c r="GTH435" s="646"/>
      <c r="GTI435" s="646"/>
      <c r="GTJ435" s="646"/>
      <c r="GTK435" s="646"/>
      <c r="GTL435" s="646"/>
      <c r="GTM435" s="646"/>
      <c r="GTN435" s="646"/>
      <c r="GTO435" s="646"/>
      <c r="GTP435" s="646"/>
      <c r="GTQ435" s="646"/>
      <c r="GTR435" s="646"/>
      <c r="GTS435" s="646"/>
      <c r="GTT435" s="646"/>
      <c r="GTU435" s="646"/>
      <c r="GTV435" s="646"/>
      <c r="GTW435" s="646"/>
      <c r="GTX435" s="646"/>
      <c r="GTY435" s="646"/>
      <c r="GTZ435" s="646"/>
      <c r="GUA435" s="646"/>
      <c r="GUB435" s="646"/>
      <c r="GUC435" s="646"/>
      <c r="GUD435" s="646"/>
      <c r="GUE435" s="646"/>
      <c r="GUF435" s="646"/>
      <c r="GUG435" s="646"/>
      <c r="GUH435" s="646"/>
      <c r="GUI435" s="646"/>
      <c r="GUJ435" s="646"/>
      <c r="GUK435" s="646"/>
      <c r="GUL435" s="646"/>
      <c r="GUM435" s="646"/>
      <c r="GUN435" s="646"/>
      <c r="GUO435" s="646"/>
      <c r="GUP435" s="646"/>
      <c r="GUQ435" s="646"/>
      <c r="GUR435" s="646"/>
      <c r="GUS435" s="646"/>
      <c r="GUT435" s="646"/>
      <c r="GUU435" s="646"/>
      <c r="GUV435" s="646"/>
      <c r="GUW435" s="646"/>
      <c r="GUX435" s="646"/>
      <c r="GUY435" s="646"/>
      <c r="GUZ435" s="646"/>
      <c r="GVA435" s="646"/>
      <c r="GVB435" s="646"/>
      <c r="GVC435" s="646"/>
      <c r="GVD435" s="646"/>
      <c r="GVE435" s="646"/>
      <c r="GVF435" s="646"/>
      <c r="GVG435" s="646"/>
      <c r="GVH435" s="646"/>
      <c r="GVI435" s="646"/>
      <c r="GVJ435" s="646"/>
      <c r="GVK435" s="646"/>
      <c r="GVL435" s="646"/>
      <c r="GVM435" s="646"/>
      <c r="GVN435" s="646"/>
      <c r="GVO435" s="646"/>
      <c r="GVP435" s="646"/>
      <c r="GVQ435" s="646"/>
      <c r="GVR435" s="646"/>
      <c r="GVS435" s="646"/>
      <c r="GVT435" s="646"/>
      <c r="GVU435" s="646"/>
      <c r="GVV435" s="646"/>
      <c r="GVW435" s="646"/>
      <c r="GVX435" s="646"/>
      <c r="GVY435" s="646"/>
      <c r="GVZ435" s="646"/>
      <c r="GWA435" s="646"/>
      <c r="GWB435" s="646"/>
      <c r="GWC435" s="646"/>
      <c r="GWD435" s="646"/>
      <c r="GWE435" s="646"/>
      <c r="GWF435" s="646"/>
      <c r="GWG435" s="646"/>
      <c r="GWH435" s="646"/>
      <c r="GWI435" s="646"/>
      <c r="GWJ435" s="646"/>
      <c r="GWK435" s="646"/>
      <c r="GWL435" s="646"/>
      <c r="GWM435" s="646"/>
      <c r="GWN435" s="646"/>
      <c r="GWO435" s="646"/>
      <c r="GWP435" s="646"/>
      <c r="GWQ435" s="646"/>
      <c r="GWR435" s="646"/>
      <c r="GWS435" s="646"/>
      <c r="GWT435" s="646"/>
      <c r="GWU435" s="646"/>
      <c r="GWV435" s="646"/>
      <c r="GWW435" s="646"/>
      <c r="GWX435" s="646"/>
      <c r="GWY435" s="646"/>
      <c r="GWZ435" s="646"/>
      <c r="GXA435" s="646"/>
      <c r="GXB435" s="646"/>
      <c r="GXC435" s="646"/>
      <c r="GXD435" s="646"/>
      <c r="GXE435" s="646"/>
      <c r="GXF435" s="646"/>
      <c r="GXG435" s="646"/>
      <c r="GXH435" s="646"/>
      <c r="GXI435" s="646"/>
      <c r="GXJ435" s="646"/>
      <c r="GXK435" s="646"/>
      <c r="GXL435" s="646"/>
      <c r="GXM435" s="646"/>
      <c r="GXN435" s="646"/>
      <c r="GXO435" s="646"/>
      <c r="GXP435" s="646"/>
      <c r="GXQ435" s="646"/>
      <c r="GXR435" s="646"/>
      <c r="GXS435" s="646"/>
      <c r="GXT435" s="646"/>
      <c r="GXU435" s="646"/>
      <c r="GXV435" s="646"/>
      <c r="GXW435" s="646"/>
      <c r="GXX435" s="646"/>
      <c r="GXY435" s="646"/>
      <c r="GXZ435" s="646"/>
      <c r="GYA435" s="646"/>
      <c r="GYB435" s="646"/>
      <c r="GYC435" s="646"/>
      <c r="GYD435" s="646"/>
      <c r="GYE435" s="646"/>
      <c r="GYF435" s="646"/>
      <c r="GYG435" s="646"/>
      <c r="GYH435" s="646"/>
      <c r="GYI435" s="646"/>
      <c r="GYJ435" s="646"/>
      <c r="GYK435" s="646"/>
      <c r="GYL435" s="646"/>
      <c r="GYM435" s="646"/>
      <c r="GYN435" s="646"/>
      <c r="GYO435" s="646"/>
      <c r="GYP435" s="646"/>
      <c r="GYQ435" s="646"/>
      <c r="GYR435" s="646"/>
      <c r="GYS435" s="646"/>
      <c r="GYT435" s="646"/>
      <c r="GYU435" s="646"/>
      <c r="GYV435" s="646"/>
      <c r="GYW435" s="646"/>
      <c r="GYX435" s="646"/>
      <c r="GYY435" s="646"/>
      <c r="GYZ435" s="646"/>
      <c r="GZA435" s="646"/>
      <c r="GZB435" s="646"/>
      <c r="GZC435" s="646"/>
      <c r="GZD435" s="646"/>
      <c r="GZE435" s="646"/>
      <c r="GZF435" s="646"/>
      <c r="GZG435" s="646"/>
      <c r="GZH435" s="646"/>
      <c r="GZI435" s="646"/>
      <c r="GZJ435" s="646"/>
      <c r="GZK435" s="646"/>
      <c r="GZL435" s="646"/>
      <c r="GZM435" s="646"/>
      <c r="GZN435" s="646"/>
      <c r="GZO435" s="646"/>
      <c r="GZP435" s="646"/>
      <c r="GZQ435" s="646"/>
      <c r="GZR435" s="646"/>
      <c r="GZS435" s="646"/>
      <c r="GZT435" s="646"/>
      <c r="GZU435" s="646"/>
      <c r="GZV435" s="646"/>
      <c r="GZW435" s="646"/>
      <c r="GZX435" s="646"/>
      <c r="GZY435" s="646"/>
      <c r="GZZ435" s="646"/>
      <c r="HAA435" s="646"/>
      <c r="HAB435" s="646"/>
      <c r="HAC435" s="646"/>
      <c r="HAD435" s="646"/>
      <c r="HAE435" s="646"/>
      <c r="HAF435" s="646"/>
      <c r="HAG435" s="646"/>
      <c r="HAH435" s="646"/>
      <c r="HAI435" s="646"/>
      <c r="HAJ435" s="646"/>
      <c r="HAK435" s="646"/>
      <c r="HAL435" s="646"/>
      <c r="HAM435" s="646"/>
      <c r="HAN435" s="646"/>
      <c r="HAO435" s="646"/>
      <c r="HAP435" s="646"/>
      <c r="HAQ435" s="646"/>
      <c r="HAR435" s="646"/>
      <c r="HAS435" s="646"/>
      <c r="HAT435" s="646"/>
      <c r="HAU435" s="646"/>
      <c r="HAV435" s="646"/>
      <c r="HAW435" s="646"/>
      <c r="HAX435" s="646"/>
      <c r="HAY435" s="646"/>
      <c r="HAZ435" s="646"/>
      <c r="HBA435" s="646"/>
      <c r="HBB435" s="646"/>
      <c r="HBC435" s="646"/>
      <c r="HBD435" s="646"/>
      <c r="HBE435" s="646"/>
      <c r="HBF435" s="646"/>
      <c r="HBG435" s="646"/>
      <c r="HBH435" s="646"/>
      <c r="HBI435" s="646"/>
      <c r="HBJ435" s="646"/>
      <c r="HBK435" s="646"/>
      <c r="HBL435" s="646"/>
      <c r="HBM435" s="646"/>
      <c r="HBN435" s="646"/>
      <c r="HBO435" s="646"/>
      <c r="HBP435" s="646"/>
      <c r="HBQ435" s="646"/>
      <c r="HBR435" s="646"/>
      <c r="HBS435" s="646"/>
      <c r="HBT435" s="646"/>
      <c r="HBU435" s="646"/>
      <c r="HBV435" s="646"/>
      <c r="HBW435" s="646"/>
      <c r="HBX435" s="646"/>
      <c r="HBY435" s="646"/>
      <c r="HBZ435" s="646"/>
      <c r="HCA435" s="646"/>
      <c r="HCB435" s="646"/>
      <c r="HCC435" s="646"/>
      <c r="HCD435" s="646"/>
      <c r="HCE435" s="646"/>
      <c r="HCF435" s="646"/>
      <c r="HCG435" s="646"/>
      <c r="HCH435" s="646"/>
      <c r="HCI435" s="646"/>
      <c r="HCJ435" s="646"/>
      <c r="HCK435" s="646"/>
      <c r="HCL435" s="646"/>
      <c r="HCM435" s="646"/>
      <c r="HCN435" s="646"/>
      <c r="HCO435" s="646"/>
      <c r="HCP435" s="646"/>
      <c r="HCQ435" s="646"/>
      <c r="HCR435" s="646"/>
      <c r="HCS435" s="646"/>
      <c r="HCT435" s="646"/>
      <c r="HCU435" s="646"/>
      <c r="HCV435" s="646"/>
      <c r="HCW435" s="646"/>
      <c r="HCX435" s="646"/>
      <c r="HCY435" s="646"/>
      <c r="HCZ435" s="646"/>
      <c r="HDA435" s="646"/>
      <c r="HDB435" s="646"/>
      <c r="HDC435" s="646"/>
      <c r="HDD435" s="646"/>
      <c r="HDE435" s="646"/>
      <c r="HDF435" s="646"/>
      <c r="HDG435" s="646"/>
      <c r="HDH435" s="646"/>
      <c r="HDI435" s="646"/>
      <c r="HDJ435" s="646"/>
      <c r="HDK435" s="646"/>
      <c r="HDL435" s="646"/>
      <c r="HDM435" s="646"/>
      <c r="HDN435" s="646"/>
      <c r="HDO435" s="646"/>
      <c r="HDP435" s="646"/>
      <c r="HDQ435" s="646"/>
      <c r="HDR435" s="646"/>
      <c r="HDS435" s="646"/>
      <c r="HDT435" s="646"/>
      <c r="HDU435" s="646"/>
      <c r="HDV435" s="646"/>
      <c r="HDW435" s="646"/>
      <c r="HDX435" s="646"/>
      <c r="HDY435" s="646"/>
      <c r="HDZ435" s="646"/>
      <c r="HEA435" s="646"/>
      <c r="HEB435" s="646"/>
      <c r="HEC435" s="646"/>
      <c r="HED435" s="646"/>
      <c r="HEE435" s="646"/>
      <c r="HEF435" s="646"/>
      <c r="HEG435" s="646"/>
      <c r="HEH435" s="646"/>
      <c r="HEI435" s="646"/>
      <c r="HEJ435" s="646"/>
      <c r="HEK435" s="646"/>
      <c r="HEL435" s="646"/>
      <c r="HEM435" s="646"/>
      <c r="HEN435" s="646"/>
      <c r="HEO435" s="646"/>
      <c r="HEP435" s="646"/>
      <c r="HEQ435" s="646"/>
      <c r="HER435" s="646"/>
      <c r="HES435" s="646"/>
      <c r="HET435" s="646"/>
      <c r="HEU435" s="646"/>
      <c r="HEV435" s="646"/>
      <c r="HEW435" s="646"/>
      <c r="HEX435" s="646"/>
      <c r="HEY435" s="646"/>
      <c r="HEZ435" s="646"/>
      <c r="HFA435" s="646"/>
      <c r="HFB435" s="646"/>
      <c r="HFC435" s="646"/>
      <c r="HFD435" s="646"/>
      <c r="HFE435" s="646"/>
      <c r="HFF435" s="646"/>
      <c r="HFG435" s="646"/>
      <c r="HFH435" s="646"/>
      <c r="HFI435" s="646"/>
      <c r="HFJ435" s="646"/>
      <c r="HFK435" s="646"/>
      <c r="HFL435" s="646"/>
      <c r="HFM435" s="646"/>
      <c r="HFN435" s="646"/>
      <c r="HFO435" s="646"/>
      <c r="HFP435" s="646"/>
      <c r="HFQ435" s="646"/>
      <c r="HFR435" s="646"/>
      <c r="HFS435" s="646"/>
      <c r="HFT435" s="646"/>
      <c r="HFU435" s="646"/>
      <c r="HFV435" s="646"/>
      <c r="HFW435" s="646"/>
      <c r="HFX435" s="646"/>
      <c r="HFY435" s="646"/>
      <c r="HFZ435" s="646"/>
      <c r="HGA435" s="646"/>
      <c r="HGB435" s="646"/>
      <c r="HGC435" s="646"/>
      <c r="HGD435" s="646"/>
      <c r="HGE435" s="646"/>
      <c r="HGF435" s="646"/>
      <c r="HGG435" s="646"/>
      <c r="HGH435" s="646"/>
      <c r="HGI435" s="646"/>
      <c r="HGJ435" s="646"/>
      <c r="HGK435" s="646"/>
      <c r="HGL435" s="646"/>
      <c r="HGM435" s="646"/>
      <c r="HGN435" s="646"/>
      <c r="HGO435" s="646"/>
      <c r="HGP435" s="646"/>
      <c r="HGQ435" s="646"/>
      <c r="HGR435" s="646"/>
      <c r="HGS435" s="646"/>
      <c r="HGT435" s="646"/>
      <c r="HGU435" s="646"/>
      <c r="HGV435" s="646"/>
      <c r="HGW435" s="646"/>
      <c r="HGX435" s="646"/>
      <c r="HGY435" s="646"/>
      <c r="HGZ435" s="646"/>
      <c r="HHA435" s="646"/>
      <c r="HHB435" s="646"/>
      <c r="HHC435" s="646"/>
      <c r="HHD435" s="646"/>
      <c r="HHE435" s="646"/>
      <c r="HHF435" s="646"/>
      <c r="HHG435" s="646"/>
      <c r="HHH435" s="646"/>
      <c r="HHI435" s="646"/>
      <c r="HHJ435" s="646"/>
      <c r="HHK435" s="646"/>
      <c r="HHL435" s="646"/>
      <c r="HHM435" s="646"/>
      <c r="HHN435" s="646"/>
      <c r="HHO435" s="646"/>
      <c r="HHP435" s="646"/>
      <c r="HHQ435" s="646"/>
      <c r="HHR435" s="646"/>
      <c r="HHS435" s="646"/>
      <c r="HHT435" s="646"/>
      <c r="HHU435" s="646"/>
      <c r="HHV435" s="646"/>
      <c r="HHW435" s="646"/>
      <c r="HHX435" s="646"/>
      <c r="HHY435" s="646"/>
      <c r="HHZ435" s="646"/>
      <c r="HIA435" s="646"/>
      <c r="HIB435" s="646"/>
      <c r="HIC435" s="646"/>
      <c r="HID435" s="646"/>
      <c r="HIE435" s="646"/>
      <c r="HIF435" s="646"/>
      <c r="HIG435" s="646"/>
      <c r="HIH435" s="646"/>
      <c r="HII435" s="646"/>
      <c r="HIJ435" s="646"/>
      <c r="HIK435" s="646"/>
      <c r="HIL435" s="646"/>
      <c r="HIM435" s="646"/>
      <c r="HIN435" s="646"/>
      <c r="HIO435" s="646"/>
      <c r="HIP435" s="646"/>
      <c r="HIQ435" s="646"/>
      <c r="HIR435" s="646"/>
      <c r="HIS435" s="646"/>
      <c r="HIT435" s="646"/>
      <c r="HIU435" s="646"/>
      <c r="HIV435" s="646"/>
      <c r="HIW435" s="646"/>
      <c r="HIX435" s="646"/>
      <c r="HIY435" s="646"/>
      <c r="HIZ435" s="646"/>
      <c r="HJA435" s="646"/>
      <c r="HJB435" s="646"/>
      <c r="HJC435" s="646"/>
      <c r="HJD435" s="646"/>
      <c r="HJE435" s="646"/>
      <c r="HJF435" s="646"/>
      <c r="HJG435" s="646"/>
      <c r="HJH435" s="646"/>
      <c r="HJI435" s="646"/>
      <c r="HJJ435" s="646"/>
      <c r="HJK435" s="646"/>
      <c r="HJL435" s="646"/>
      <c r="HJM435" s="646"/>
      <c r="HJN435" s="646"/>
      <c r="HJO435" s="646"/>
      <c r="HJP435" s="646"/>
      <c r="HJQ435" s="646"/>
      <c r="HJR435" s="646"/>
      <c r="HJS435" s="646"/>
      <c r="HJT435" s="646"/>
      <c r="HJU435" s="646"/>
      <c r="HJV435" s="646"/>
      <c r="HJW435" s="646"/>
      <c r="HJX435" s="646"/>
      <c r="HJY435" s="646"/>
      <c r="HJZ435" s="646"/>
      <c r="HKA435" s="646"/>
      <c r="HKB435" s="646"/>
      <c r="HKC435" s="646"/>
      <c r="HKD435" s="646"/>
      <c r="HKE435" s="646"/>
      <c r="HKF435" s="646"/>
      <c r="HKG435" s="646"/>
      <c r="HKH435" s="646"/>
      <c r="HKI435" s="646"/>
      <c r="HKJ435" s="646"/>
      <c r="HKK435" s="646"/>
      <c r="HKL435" s="646"/>
      <c r="HKM435" s="646"/>
      <c r="HKN435" s="646"/>
      <c r="HKO435" s="646"/>
      <c r="HKP435" s="646"/>
      <c r="HKQ435" s="646"/>
      <c r="HKR435" s="646"/>
      <c r="HKS435" s="646"/>
      <c r="HKT435" s="646"/>
      <c r="HKU435" s="646"/>
      <c r="HKV435" s="646"/>
      <c r="HKW435" s="646"/>
      <c r="HKX435" s="646"/>
      <c r="HKY435" s="646"/>
      <c r="HKZ435" s="646"/>
      <c r="HLA435" s="646"/>
      <c r="HLB435" s="646"/>
      <c r="HLC435" s="646"/>
      <c r="HLD435" s="646"/>
      <c r="HLE435" s="646"/>
      <c r="HLF435" s="646"/>
      <c r="HLG435" s="646"/>
      <c r="HLH435" s="646"/>
      <c r="HLI435" s="646"/>
      <c r="HLJ435" s="646"/>
      <c r="HLK435" s="646"/>
      <c r="HLL435" s="646"/>
      <c r="HLM435" s="646"/>
      <c r="HLN435" s="646"/>
      <c r="HLO435" s="646"/>
      <c r="HLP435" s="646"/>
      <c r="HLQ435" s="646"/>
      <c r="HLR435" s="646"/>
      <c r="HLS435" s="646"/>
      <c r="HLT435" s="646"/>
      <c r="HLU435" s="646"/>
      <c r="HLV435" s="646"/>
      <c r="HLW435" s="646"/>
      <c r="HLX435" s="646"/>
      <c r="HLY435" s="646"/>
      <c r="HLZ435" s="646"/>
      <c r="HMA435" s="646"/>
      <c r="HMB435" s="646"/>
      <c r="HMC435" s="646"/>
      <c r="HMD435" s="646"/>
      <c r="HME435" s="646"/>
      <c r="HMF435" s="646"/>
      <c r="HMG435" s="646"/>
      <c r="HMH435" s="646"/>
      <c r="HMI435" s="646"/>
      <c r="HMJ435" s="646"/>
      <c r="HMK435" s="646"/>
      <c r="HML435" s="646"/>
      <c r="HMM435" s="646"/>
      <c r="HMN435" s="646"/>
      <c r="HMO435" s="646"/>
      <c r="HMP435" s="646"/>
      <c r="HMQ435" s="646"/>
      <c r="HMR435" s="646"/>
      <c r="HMS435" s="646"/>
      <c r="HMT435" s="646"/>
      <c r="HMU435" s="646"/>
      <c r="HMV435" s="646"/>
      <c r="HMW435" s="646"/>
      <c r="HMX435" s="646"/>
      <c r="HMY435" s="646"/>
      <c r="HMZ435" s="646"/>
      <c r="HNA435" s="646"/>
      <c r="HNB435" s="646"/>
      <c r="HNC435" s="646"/>
      <c r="HND435" s="646"/>
      <c r="HNE435" s="646"/>
      <c r="HNF435" s="646"/>
      <c r="HNG435" s="646"/>
      <c r="HNH435" s="646"/>
      <c r="HNI435" s="646"/>
      <c r="HNJ435" s="646"/>
      <c r="HNK435" s="646"/>
      <c r="HNL435" s="646"/>
      <c r="HNM435" s="646"/>
      <c r="HNN435" s="646"/>
      <c r="HNO435" s="646"/>
      <c r="HNP435" s="646"/>
      <c r="HNQ435" s="646"/>
      <c r="HNR435" s="646"/>
      <c r="HNS435" s="646"/>
      <c r="HNT435" s="646"/>
      <c r="HNU435" s="646"/>
      <c r="HNV435" s="646"/>
      <c r="HNW435" s="646"/>
      <c r="HNX435" s="646"/>
      <c r="HNY435" s="646"/>
      <c r="HNZ435" s="646"/>
      <c r="HOA435" s="646"/>
      <c r="HOB435" s="646"/>
      <c r="HOC435" s="646"/>
      <c r="HOD435" s="646"/>
      <c r="HOE435" s="646"/>
      <c r="HOF435" s="646"/>
      <c r="HOG435" s="646"/>
      <c r="HOH435" s="646"/>
      <c r="HOI435" s="646"/>
      <c r="HOJ435" s="646"/>
      <c r="HOK435" s="646"/>
      <c r="HOL435" s="646"/>
      <c r="HOM435" s="646"/>
      <c r="HON435" s="646"/>
      <c r="HOO435" s="646"/>
      <c r="HOP435" s="646"/>
      <c r="HOQ435" s="646"/>
      <c r="HOR435" s="646"/>
      <c r="HOS435" s="646"/>
      <c r="HOT435" s="646"/>
      <c r="HOU435" s="646"/>
      <c r="HOV435" s="646"/>
      <c r="HOW435" s="646"/>
      <c r="HOX435" s="646"/>
      <c r="HOY435" s="646"/>
      <c r="HOZ435" s="646"/>
      <c r="HPA435" s="646"/>
      <c r="HPB435" s="646"/>
      <c r="HPC435" s="646"/>
      <c r="HPD435" s="646"/>
      <c r="HPE435" s="646"/>
      <c r="HPF435" s="646"/>
      <c r="HPG435" s="646"/>
      <c r="HPH435" s="646"/>
      <c r="HPI435" s="646"/>
      <c r="HPJ435" s="646"/>
      <c r="HPK435" s="646"/>
      <c r="HPL435" s="646"/>
      <c r="HPM435" s="646"/>
      <c r="HPN435" s="646"/>
      <c r="HPO435" s="646"/>
      <c r="HPP435" s="646"/>
      <c r="HPQ435" s="646"/>
      <c r="HPR435" s="646"/>
      <c r="HPS435" s="646"/>
      <c r="HPT435" s="646"/>
      <c r="HPU435" s="646"/>
      <c r="HPV435" s="646"/>
      <c r="HPW435" s="646"/>
      <c r="HPX435" s="646"/>
      <c r="HPY435" s="646"/>
      <c r="HPZ435" s="646"/>
      <c r="HQA435" s="646"/>
      <c r="HQB435" s="646"/>
      <c r="HQC435" s="646"/>
      <c r="HQD435" s="646"/>
      <c r="HQE435" s="646"/>
      <c r="HQF435" s="646"/>
      <c r="HQG435" s="646"/>
      <c r="HQH435" s="646"/>
      <c r="HQI435" s="646"/>
      <c r="HQJ435" s="646"/>
      <c r="HQK435" s="646"/>
      <c r="HQL435" s="646"/>
      <c r="HQM435" s="646"/>
      <c r="HQN435" s="646"/>
      <c r="HQO435" s="646"/>
      <c r="HQP435" s="646"/>
      <c r="HQQ435" s="646"/>
      <c r="HQR435" s="646"/>
      <c r="HQS435" s="646"/>
      <c r="HQT435" s="646"/>
      <c r="HQU435" s="646"/>
      <c r="HQV435" s="646"/>
      <c r="HQW435" s="646"/>
      <c r="HQX435" s="646"/>
      <c r="HQY435" s="646"/>
      <c r="HQZ435" s="646"/>
      <c r="HRA435" s="646"/>
      <c r="HRB435" s="646"/>
      <c r="HRC435" s="646"/>
      <c r="HRD435" s="646"/>
      <c r="HRE435" s="646"/>
      <c r="HRF435" s="646"/>
      <c r="HRG435" s="646"/>
      <c r="HRH435" s="646"/>
      <c r="HRI435" s="646"/>
      <c r="HRJ435" s="646"/>
      <c r="HRK435" s="646"/>
      <c r="HRL435" s="646"/>
      <c r="HRM435" s="646"/>
      <c r="HRN435" s="646"/>
      <c r="HRO435" s="646"/>
      <c r="HRP435" s="646"/>
      <c r="HRQ435" s="646"/>
      <c r="HRR435" s="646"/>
      <c r="HRS435" s="646"/>
      <c r="HRT435" s="646"/>
      <c r="HRU435" s="646"/>
      <c r="HRV435" s="646"/>
      <c r="HRW435" s="646"/>
      <c r="HRX435" s="646"/>
      <c r="HRY435" s="646"/>
      <c r="HRZ435" s="646"/>
      <c r="HSA435" s="646"/>
      <c r="HSB435" s="646"/>
      <c r="HSC435" s="646"/>
      <c r="HSD435" s="646"/>
      <c r="HSE435" s="646"/>
      <c r="HSF435" s="646"/>
      <c r="HSG435" s="646"/>
      <c r="HSH435" s="646"/>
      <c r="HSI435" s="646"/>
      <c r="HSJ435" s="646"/>
      <c r="HSK435" s="646"/>
      <c r="HSL435" s="646"/>
      <c r="HSM435" s="646"/>
      <c r="HSN435" s="646"/>
      <c r="HSO435" s="646"/>
      <c r="HSP435" s="646"/>
      <c r="HSQ435" s="646"/>
      <c r="HSR435" s="646"/>
      <c r="HSS435" s="646"/>
      <c r="HST435" s="646"/>
      <c r="HSU435" s="646"/>
      <c r="HSV435" s="646"/>
      <c r="HSW435" s="646"/>
      <c r="HSX435" s="646"/>
      <c r="HSY435" s="646"/>
      <c r="HSZ435" s="646"/>
      <c r="HTA435" s="646"/>
      <c r="HTB435" s="646"/>
      <c r="HTC435" s="646"/>
      <c r="HTD435" s="646"/>
      <c r="HTE435" s="646"/>
      <c r="HTF435" s="646"/>
      <c r="HTG435" s="646"/>
      <c r="HTH435" s="646"/>
      <c r="HTI435" s="646"/>
      <c r="HTJ435" s="646"/>
      <c r="HTK435" s="646"/>
      <c r="HTL435" s="646"/>
      <c r="HTM435" s="646"/>
      <c r="HTN435" s="646"/>
      <c r="HTO435" s="646"/>
      <c r="HTP435" s="646"/>
      <c r="HTQ435" s="646"/>
      <c r="HTR435" s="646"/>
      <c r="HTS435" s="646"/>
      <c r="HTT435" s="646"/>
      <c r="HTU435" s="646"/>
      <c r="HTV435" s="646"/>
      <c r="HTW435" s="646"/>
      <c r="HTX435" s="646"/>
      <c r="HTY435" s="646"/>
      <c r="HTZ435" s="646"/>
      <c r="HUA435" s="646"/>
      <c r="HUB435" s="646"/>
      <c r="HUC435" s="646"/>
      <c r="HUD435" s="646"/>
      <c r="HUE435" s="646"/>
      <c r="HUF435" s="646"/>
      <c r="HUG435" s="646"/>
      <c r="HUH435" s="646"/>
      <c r="HUI435" s="646"/>
      <c r="HUJ435" s="646"/>
      <c r="HUK435" s="646"/>
      <c r="HUL435" s="646"/>
      <c r="HUM435" s="646"/>
      <c r="HUN435" s="646"/>
      <c r="HUO435" s="646"/>
      <c r="HUP435" s="646"/>
      <c r="HUQ435" s="646"/>
      <c r="HUR435" s="646"/>
      <c r="HUS435" s="646"/>
      <c r="HUT435" s="646"/>
      <c r="HUU435" s="646"/>
      <c r="HUV435" s="646"/>
      <c r="HUW435" s="646"/>
      <c r="HUX435" s="646"/>
      <c r="HUY435" s="646"/>
      <c r="HUZ435" s="646"/>
      <c r="HVA435" s="646"/>
      <c r="HVB435" s="646"/>
      <c r="HVC435" s="646"/>
      <c r="HVD435" s="646"/>
      <c r="HVE435" s="646"/>
      <c r="HVF435" s="646"/>
      <c r="HVG435" s="646"/>
      <c r="HVH435" s="646"/>
      <c r="HVI435" s="646"/>
      <c r="HVJ435" s="646"/>
      <c r="HVK435" s="646"/>
      <c r="HVL435" s="646"/>
      <c r="HVM435" s="646"/>
      <c r="HVN435" s="646"/>
      <c r="HVO435" s="646"/>
      <c r="HVP435" s="646"/>
      <c r="HVQ435" s="646"/>
      <c r="HVR435" s="646"/>
      <c r="HVS435" s="646"/>
      <c r="HVT435" s="646"/>
      <c r="HVU435" s="646"/>
      <c r="HVV435" s="646"/>
      <c r="HVW435" s="646"/>
      <c r="HVX435" s="646"/>
      <c r="HVY435" s="646"/>
      <c r="HVZ435" s="646"/>
      <c r="HWA435" s="646"/>
      <c r="HWB435" s="646"/>
      <c r="HWC435" s="646"/>
      <c r="HWD435" s="646"/>
      <c r="HWE435" s="646"/>
      <c r="HWF435" s="646"/>
      <c r="HWG435" s="646"/>
      <c r="HWH435" s="646"/>
      <c r="HWI435" s="646"/>
      <c r="HWJ435" s="646"/>
      <c r="HWK435" s="646"/>
      <c r="HWL435" s="646"/>
      <c r="HWM435" s="646"/>
      <c r="HWN435" s="646"/>
      <c r="HWO435" s="646"/>
      <c r="HWP435" s="646"/>
      <c r="HWQ435" s="646"/>
      <c r="HWR435" s="646"/>
      <c r="HWS435" s="646"/>
      <c r="HWT435" s="646"/>
      <c r="HWU435" s="646"/>
      <c r="HWV435" s="646"/>
      <c r="HWW435" s="646"/>
      <c r="HWX435" s="646"/>
      <c r="HWY435" s="646"/>
      <c r="HWZ435" s="646"/>
      <c r="HXA435" s="646"/>
      <c r="HXB435" s="646"/>
      <c r="HXC435" s="646"/>
      <c r="HXD435" s="646"/>
      <c r="HXE435" s="646"/>
      <c r="HXF435" s="646"/>
      <c r="HXG435" s="646"/>
      <c r="HXH435" s="646"/>
      <c r="HXI435" s="646"/>
      <c r="HXJ435" s="646"/>
      <c r="HXK435" s="646"/>
      <c r="HXL435" s="646"/>
      <c r="HXM435" s="646"/>
      <c r="HXN435" s="646"/>
      <c r="HXO435" s="646"/>
      <c r="HXP435" s="646"/>
      <c r="HXQ435" s="646"/>
      <c r="HXR435" s="646"/>
      <c r="HXS435" s="646"/>
      <c r="HXT435" s="646"/>
      <c r="HXU435" s="646"/>
      <c r="HXV435" s="646"/>
      <c r="HXW435" s="646"/>
      <c r="HXX435" s="646"/>
      <c r="HXY435" s="646"/>
      <c r="HXZ435" s="646"/>
      <c r="HYA435" s="646"/>
      <c r="HYB435" s="646"/>
      <c r="HYC435" s="646"/>
      <c r="HYD435" s="646"/>
      <c r="HYE435" s="646"/>
      <c r="HYF435" s="646"/>
      <c r="HYG435" s="646"/>
      <c r="HYH435" s="646"/>
      <c r="HYI435" s="646"/>
      <c r="HYJ435" s="646"/>
      <c r="HYK435" s="646"/>
      <c r="HYL435" s="646"/>
      <c r="HYM435" s="646"/>
      <c r="HYN435" s="646"/>
      <c r="HYO435" s="646"/>
      <c r="HYP435" s="646"/>
      <c r="HYQ435" s="646"/>
      <c r="HYR435" s="646"/>
      <c r="HYS435" s="646"/>
      <c r="HYT435" s="646"/>
      <c r="HYU435" s="646"/>
      <c r="HYV435" s="646"/>
      <c r="HYW435" s="646"/>
      <c r="HYX435" s="646"/>
      <c r="HYY435" s="646"/>
      <c r="HYZ435" s="646"/>
      <c r="HZA435" s="646"/>
      <c r="HZB435" s="646"/>
      <c r="HZC435" s="646"/>
      <c r="HZD435" s="646"/>
      <c r="HZE435" s="646"/>
      <c r="HZF435" s="646"/>
      <c r="HZG435" s="646"/>
      <c r="HZH435" s="646"/>
      <c r="HZI435" s="646"/>
      <c r="HZJ435" s="646"/>
      <c r="HZK435" s="646"/>
      <c r="HZL435" s="646"/>
      <c r="HZM435" s="646"/>
      <c r="HZN435" s="646"/>
      <c r="HZO435" s="646"/>
      <c r="HZP435" s="646"/>
      <c r="HZQ435" s="646"/>
      <c r="HZR435" s="646"/>
      <c r="HZS435" s="646"/>
      <c r="HZT435" s="646"/>
      <c r="HZU435" s="646"/>
      <c r="HZV435" s="646"/>
      <c r="HZW435" s="646"/>
      <c r="HZX435" s="646"/>
      <c r="HZY435" s="646"/>
      <c r="HZZ435" s="646"/>
      <c r="IAA435" s="646"/>
      <c r="IAB435" s="646"/>
      <c r="IAC435" s="646"/>
      <c r="IAD435" s="646"/>
      <c r="IAE435" s="646"/>
      <c r="IAF435" s="646"/>
      <c r="IAG435" s="646"/>
      <c r="IAH435" s="646"/>
      <c r="IAI435" s="646"/>
      <c r="IAJ435" s="646"/>
      <c r="IAK435" s="646"/>
      <c r="IAL435" s="646"/>
      <c r="IAM435" s="646"/>
      <c r="IAN435" s="646"/>
      <c r="IAO435" s="646"/>
      <c r="IAP435" s="646"/>
      <c r="IAQ435" s="646"/>
      <c r="IAR435" s="646"/>
      <c r="IAS435" s="646"/>
      <c r="IAT435" s="646"/>
      <c r="IAU435" s="646"/>
      <c r="IAV435" s="646"/>
      <c r="IAW435" s="646"/>
      <c r="IAX435" s="646"/>
      <c r="IAY435" s="646"/>
      <c r="IAZ435" s="646"/>
      <c r="IBA435" s="646"/>
      <c r="IBB435" s="646"/>
      <c r="IBC435" s="646"/>
      <c r="IBD435" s="646"/>
      <c r="IBE435" s="646"/>
      <c r="IBF435" s="646"/>
      <c r="IBG435" s="646"/>
      <c r="IBH435" s="646"/>
      <c r="IBI435" s="646"/>
      <c r="IBJ435" s="646"/>
      <c r="IBK435" s="646"/>
      <c r="IBL435" s="646"/>
      <c r="IBM435" s="646"/>
      <c r="IBN435" s="646"/>
      <c r="IBO435" s="646"/>
      <c r="IBP435" s="646"/>
      <c r="IBQ435" s="646"/>
      <c r="IBR435" s="646"/>
      <c r="IBS435" s="646"/>
      <c r="IBT435" s="646"/>
      <c r="IBU435" s="646"/>
      <c r="IBV435" s="646"/>
      <c r="IBW435" s="646"/>
      <c r="IBX435" s="646"/>
      <c r="IBY435" s="646"/>
      <c r="IBZ435" s="646"/>
      <c r="ICA435" s="646"/>
      <c r="ICB435" s="646"/>
      <c r="ICC435" s="646"/>
      <c r="ICD435" s="646"/>
      <c r="ICE435" s="646"/>
      <c r="ICF435" s="646"/>
      <c r="ICG435" s="646"/>
      <c r="ICH435" s="646"/>
      <c r="ICI435" s="646"/>
      <c r="ICJ435" s="646"/>
      <c r="ICK435" s="646"/>
      <c r="ICL435" s="646"/>
      <c r="ICM435" s="646"/>
      <c r="ICN435" s="646"/>
      <c r="ICO435" s="646"/>
      <c r="ICP435" s="646"/>
      <c r="ICQ435" s="646"/>
      <c r="ICR435" s="646"/>
      <c r="ICS435" s="646"/>
      <c r="ICT435" s="646"/>
      <c r="ICU435" s="646"/>
      <c r="ICV435" s="646"/>
      <c r="ICW435" s="646"/>
      <c r="ICX435" s="646"/>
      <c r="ICY435" s="646"/>
      <c r="ICZ435" s="646"/>
      <c r="IDA435" s="646"/>
      <c r="IDB435" s="646"/>
      <c r="IDC435" s="646"/>
      <c r="IDD435" s="646"/>
      <c r="IDE435" s="646"/>
      <c r="IDF435" s="646"/>
      <c r="IDG435" s="646"/>
      <c r="IDH435" s="646"/>
      <c r="IDI435" s="646"/>
      <c r="IDJ435" s="646"/>
      <c r="IDK435" s="646"/>
      <c r="IDL435" s="646"/>
      <c r="IDM435" s="646"/>
      <c r="IDN435" s="646"/>
      <c r="IDO435" s="646"/>
      <c r="IDP435" s="646"/>
      <c r="IDQ435" s="646"/>
      <c r="IDR435" s="646"/>
      <c r="IDS435" s="646"/>
      <c r="IDT435" s="646"/>
      <c r="IDU435" s="646"/>
      <c r="IDV435" s="646"/>
      <c r="IDW435" s="646"/>
      <c r="IDX435" s="646"/>
      <c r="IDY435" s="646"/>
      <c r="IDZ435" s="646"/>
      <c r="IEA435" s="646"/>
      <c r="IEB435" s="646"/>
      <c r="IEC435" s="646"/>
      <c r="IED435" s="646"/>
      <c r="IEE435" s="646"/>
      <c r="IEF435" s="646"/>
      <c r="IEG435" s="646"/>
      <c r="IEH435" s="646"/>
      <c r="IEI435" s="646"/>
      <c r="IEJ435" s="646"/>
      <c r="IEK435" s="646"/>
      <c r="IEL435" s="646"/>
      <c r="IEM435" s="646"/>
      <c r="IEN435" s="646"/>
      <c r="IEO435" s="646"/>
      <c r="IEP435" s="646"/>
      <c r="IEQ435" s="646"/>
      <c r="IER435" s="646"/>
      <c r="IES435" s="646"/>
      <c r="IET435" s="646"/>
      <c r="IEU435" s="646"/>
      <c r="IEV435" s="646"/>
      <c r="IEW435" s="646"/>
      <c r="IEX435" s="646"/>
      <c r="IEY435" s="646"/>
      <c r="IEZ435" s="646"/>
      <c r="IFA435" s="646"/>
      <c r="IFB435" s="646"/>
      <c r="IFC435" s="646"/>
      <c r="IFD435" s="646"/>
      <c r="IFE435" s="646"/>
      <c r="IFF435" s="646"/>
      <c r="IFG435" s="646"/>
      <c r="IFH435" s="646"/>
      <c r="IFI435" s="646"/>
      <c r="IFJ435" s="646"/>
      <c r="IFK435" s="646"/>
      <c r="IFL435" s="646"/>
      <c r="IFM435" s="646"/>
      <c r="IFN435" s="646"/>
      <c r="IFO435" s="646"/>
      <c r="IFP435" s="646"/>
      <c r="IFQ435" s="646"/>
      <c r="IFR435" s="646"/>
      <c r="IFS435" s="646"/>
      <c r="IFT435" s="646"/>
      <c r="IFU435" s="646"/>
      <c r="IFV435" s="646"/>
      <c r="IFW435" s="646"/>
      <c r="IFX435" s="646"/>
      <c r="IFY435" s="646"/>
      <c r="IFZ435" s="646"/>
      <c r="IGA435" s="646"/>
      <c r="IGB435" s="646"/>
      <c r="IGC435" s="646"/>
      <c r="IGD435" s="646"/>
      <c r="IGE435" s="646"/>
      <c r="IGF435" s="646"/>
      <c r="IGG435" s="646"/>
      <c r="IGH435" s="646"/>
      <c r="IGI435" s="646"/>
      <c r="IGJ435" s="646"/>
      <c r="IGK435" s="646"/>
      <c r="IGL435" s="646"/>
      <c r="IGM435" s="646"/>
      <c r="IGN435" s="646"/>
      <c r="IGO435" s="646"/>
      <c r="IGP435" s="646"/>
      <c r="IGQ435" s="646"/>
      <c r="IGR435" s="646"/>
      <c r="IGS435" s="646"/>
      <c r="IGT435" s="646"/>
      <c r="IGU435" s="646"/>
      <c r="IGV435" s="646"/>
      <c r="IGW435" s="646"/>
      <c r="IGX435" s="646"/>
      <c r="IGY435" s="646"/>
      <c r="IGZ435" s="646"/>
      <c r="IHA435" s="646"/>
      <c r="IHB435" s="646"/>
      <c r="IHC435" s="646"/>
      <c r="IHD435" s="646"/>
      <c r="IHE435" s="646"/>
      <c r="IHF435" s="646"/>
      <c r="IHG435" s="646"/>
      <c r="IHH435" s="646"/>
      <c r="IHI435" s="646"/>
      <c r="IHJ435" s="646"/>
      <c r="IHK435" s="646"/>
      <c r="IHL435" s="646"/>
      <c r="IHM435" s="646"/>
      <c r="IHN435" s="646"/>
      <c r="IHO435" s="646"/>
      <c r="IHP435" s="646"/>
      <c r="IHQ435" s="646"/>
      <c r="IHR435" s="646"/>
      <c r="IHS435" s="646"/>
      <c r="IHT435" s="646"/>
      <c r="IHU435" s="646"/>
      <c r="IHV435" s="646"/>
      <c r="IHW435" s="646"/>
      <c r="IHX435" s="646"/>
      <c r="IHY435" s="646"/>
      <c r="IHZ435" s="646"/>
      <c r="IIA435" s="646"/>
      <c r="IIB435" s="646"/>
      <c r="IIC435" s="646"/>
      <c r="IID435" s="646"/>
      <c r="IIE435" s="646"/>
      <c r="IIF435" s="646"/>
      <c r="IIG435" s="646"/>
      <c r="IIH435" s="646"/>
      <c r="III435" s="646"/>
      <c r="IIJ435" s="646"/>
      <c r="IIK435" s="646"/>
      <c r="IIL435" s="646"/>
      <c r="IIM435" s="646"/>
      <c r="IIN435" s="646"/>
      <c r="IIO435" s="646"/>
      <c r="IIP435" s="646"/>
      <c r="IIQ435" s="646"/>
      <c r="IIR435" s="646"/>
      <c r="IIS435" s="646"/>
      <c r="IIT435" s="646"/>
      <c r="IIU435" s="646"/>
      <c r="IIV435" s="646"/>
      <c r="IIW435" s="646"/>
      <c r="IIX435" s="646"/>
      <c r="IIY435" s="646"/>
      <c r="IIZ435" s="646"/>
      <c r="IJA435" s="646"/>
      <c r="IJB435" s="646"/>
      <c r="IJC435" s="646"/>
      <c r="IJD435" s="646"/>
      <c r="IJE435" s="646"/>
      <c r="IJF435" s="646"/>
      <c r="IJG435" s="646"/>
      <c r="IJH435" s="646"/>
      <c r="IJI435" s="646"/>
      <c r="IJJ435" s="646"/>
      <c r="IJK435" s="646"/>
      <c r="IJL435" s="646"/>
      <c r="IJM435" s="646"/>
      <c r="IJN435" s="646"/>
      <c r="IJO435" s="646"/>
      <c r="IJP435" s="646"/>
      <c r="IJQ435" s="646"/>
      <c r="IJR435" s="646"/>
      <c r="IJS435" s="646"/>
      <c r="IJT435" s="646"/>
      <c r="IJU435" s="646"/>
      <c r="IJV435" s="646"/>
      <c r="IJW435" s="646"/>
      <c r="IJX435" s="646"/>
      <c r="IJY435" s="646"/>
      <c r="IJZ435" s="646"/>
      <c r="IKA435" s="646"/>
      <c r="IKB435" s="646"/>
      <c r="IKC435" s="646"/>
      <c r="IKD435" s="646"/>
      <c r="IKE435" s="646"/>
      <c r="IKF435" s="646"/>
      <c r="IKG435" s="646"/>
      <c r="IKH435" s="646"/>
      <c r="IKI435" s="646"/>
      <c r="IKJ435" s="646"/>
      <c r="IKK435" s="646"/>
      <c r="IKL435" s="646"/>
      <c r="IKM435" s="646"/>
      <c r="IKN435" s="646"/>
      <c r="IKO435" s="646"/>
      <c r="IKP435" s="646"/>
      <c r="IKQ435" s="646"/>
      <c r="IKR435" s="646"/>
      <c r="IKS435" s="646"/>
      <c r="IKT435" s="646"/>
      <c r="IKU435" s="646"/>
      <c r="IKV435" s="646"/>
      <c r="IKW435" s="646"/>
      <c r="IKX435" s="646"/>
      <c r="IKY435" s="646"/>
      <c r="IKZ435" s="646"/>
      <c r="ILA435" s="646"/>
      <c r="ILB435" s="646"/>
      <c r="ILC435" s="646"/>
      <c r="ILD435" s="646"/>
      <c r="ILE435" s="646"/>
      <c r="ILF435" s="646"/>
      <c r="ILG435" s="646"/>
      <c r="ILH435" s="646"/>
      <c r="ILI435" s="646"/>
      <c r="ILJ435" s="646"/>
      <c r="ILK435" s="646"/>
      <c r="ILL435" s="646"/>
      <c r="ILM435" s="646"/>
      <c r="ILN435" s="646"/>
      <c r="ILO435" s="646"/>
      <c r="ILP435" s="646"/>
      <c r="ILQ435" s="646"/>
      <c r="ILR435" s="646"/>
      <c r="ILS435" s="646"/>
      <c r="ILT435" s="646"/>
      <c r="ILU435" s="646"/>
      <c r="ILV435" s="646"/>
      <c r="ILW435" s="646"/>
      <c r="ILX435" s="646"/>
      <c r="ILY435" s="646"/>
      <c r="ILZ435" s="646"/>
      <c r="IMA435" s="646"/>
      <c r="IMB435" s="646"/>
      <c r="IMC435" s="646"/>
      <c r="IMD435" s="646"/>
      <c r="IME435" s="646"/>
      <c r="IMF435" s="646"/>
      <c r="IMG435" s="646"/>
      <c r="IMH435" s="646"/>
      <c r="IMI435" s="646"/>
      <c r="IMJ435" s="646"/>
      <c r="IMK435" s="646"/>
      <c r="IML435" s="646"/>
      <c r="IMM435" s="646"/>
      <c r="IMN435" s="646"/>
      <c r="IMO435" s="646"/>
      <c r="IMP435" s="646"/>
      <c r="IMQ435" s="646"/>
      <c r="IMR435" s="646"/>
      <c r="IMS435" s="646"/>
      <c r="IMT435" s="646"/>
      <c r="IMU435" s="646"/>
      <c r="IMV435" s="646"/>
      <c r="IMW435" s="646"/>
      <c r="IMX435" s="646"/>
      <c r="IMY435" s="646"/>
      <c r="IMZ435" s="646"/>
      <c r="INA435" s="646"/>
      <c r="INB435" s="646"/>
      <c r="INC435" s="646"/>
      <c r="IND435" s="646"/>
      <c r="INE435" s="646"/>
      <c r="INF435" s="646"/>
      <c r="ING435" s="646"/>
      <c r="INH435" s="646"/>
      <c r="INI435" s="646"/>
      <c r="INJ435" s="646"/>
      <c r="INK435" s="646"/>
      <c r="INL435" s="646"/>
      <c r="INM435" s="646"/>
      <c r="INN435" s="646"/>
      <c r="INO435" s="646"/>
      <c r="INP435" s="646"/>
      <c r="INQ435" s="646"/>
      <c r="INR435" s="646"/>
      <c r="INS435" s="646"/>
      <c r="INT435" s="646"/>
      <c r="INU435" s="646"/>
      <c r="INV435" s="646"/>
      <c r="INW435" s="646"/>
      <c r="INX435" s="646"/>
      <c r="INY435" s="646"/>
      <c r="INZ435" s="646"/>
      <c r="IOA435" s="646"/>
      <c r="IOB435" s="646"/>
      <c r="IOC435" s="646"/>
      <c r="IOD435" s="646"/>
      <c r="IOE435" s="646"/>
      <c r="IOF435" s="646"/>
      <c r="IOG435" s="646"/>
      <c r="IOH435" s="646"/>
      <c r="IOI435" s="646"/>
      <c r="IOJ435" s="646"/>
      <c r="IOK435" s="646"/>
      <c r="IOL435" s="646"/>
      <c r="IOM435" s="646"/>
      <c r="ION435" s="646"/>
      <c r="IOO435" s="646"/>
      <c r="IOP435" s="646"/>
      <c r="IOQ435" s="646"/>
      <c r="IOR435" s="646"/>
      <c r="IOS435" s="646"/>
      <c r="IOT435" s="646"/>
      <c r="IOU435" s="646"/>
      <c r="IOV435" s="646"/>
      <c r="IOW435" s="646"/>
      <c r="IOX435" s="646"/>
      <c r="IOY435" s="646"/>
      <c r="IOZ435" s="646"/>
      <c r="IPA435" s="646"/>
      <c r="IPB435" s="646"/>
      <c r="IPC435" s="646"/>
      <c r="IPD435" s="646"/>
      <c r="IPE435" s="646"/>
      <c r="IPF435" s="646"/>
      <c r="IPG435" s="646"/>
      <c r="IPH435" s="646"/>
      <c r="IPI435" s="646"/>
      <c r="IPJ435" s="646"/>
      <c r="IPK435" s="646"/>
      <c r="IPL435" s="646"/>
      <c r="IPM435" s="646"/>
      <c r="IPN435" s="646"/>
      <c r="IPO435" s="646"/>
      <c r="IPP435" s="646"/>
      <c r="IPQ435" s="646"/>
      <c r="IPR435" s="646"/>
      <c r="IPS435" s="646"/>
      <c r="IPT435" s="646"/>
      <c r="IPU435" s="646"/>
      <c r="IPV435" s="646"/>
      <c r="IPW435" s="646"/>
      <c r="IPX435" s="646"/>
      <c r="IPY435" s="646"/>
      <c r="IPZ435" s="646"/>
      <c r="IQA435" s="646"/>
      <c r="IQB435" s="646"/>
      <c r="IQC435" s="646"/>
      <c r="IQD435" s="646"/>
      <c r="IQE435" s="646"/>
      <c r="IQF435" s="646"/>
      <c r="IQG435" s="646"/>
      <c r="IQH435" s="646"/>
      <c r="IQI435" s="646"/>
      <c r="IQJ435" s="646"/>
      <c r="IQK435" s="646"/>
      <c r="IQL435" s="646"/>
      <c r="IQM435" s="646"/>
      <c r="IQN435" s="646"/>
      <c r="IQO435" s="646"/>
      <c r="IQP435" s="646"/>
      <c r="IQQ435" s="646"/>
      <c r="IQR435" s="646"/>
      <c r="IQS435" s="646"/>
      <c r="IQT435" s="646"/>
      <c r="IQU435" s="646"/>
      <c r="IQV435" s="646"/>
      <c r="IQW435" s="646"/>
      <c r="IQX435" s="646"/>
      <c r="IQY435" s="646"/>
      <c r="IQZ435" s="646"/>
      <c r="IRA435" s="646"/>
      <c r="IRB435" s="646"/>
      <c r="IRC435" s="646"/>
      <c r="IRD435" s="646"/>
      <c r="IRE435" s="646"/>
      <c r="IRF435" s="646"/>
      <c r="IRG435" s="646"/>
      <c r="IRH435" s="646"/>
      <c r="IRI435" s="646"/>
      <c r="IRJ435" s="646"/>
      <c r="IRK435" s="646"/>
      <c r="IRL435" s="646"/>
      <c r="IRM435" s="646"/>
      <c r="IRN435" s="646"/>
      <c r="IRO435" s="646"/>
      <c r="IRP435" s="646"/>
      <c r="IRQ435" s="646"/>
      <c r="IRR435" s="646"/>
      <c r="IRS435" s="646"/>
      <c r="IRT435" s="646"/>
      <c r="IRU435" s="646"/>
      <c r="IRV435" s="646"/>
      <c r="IRW435" s="646"/>
      <c r="IRX435" s="646"/>
      <c r="IRY435" s="646"/>
      <c r="IRZ435" s="646"/>
      <c r="ISA435" s="646"/>
      <c r="ISB435" s="646"/>
      <c r="ISC435" s="646"/>
      <c r="ISD435" s="646"/>
      <c r="ISE435" s="646"/>
      <c r="ISF435" s="646"/>
      <c r="ISG435" s="646"/>
      <c r="ISH435" s="646"/>
      <c r="ISI435" s="646"/>
      <c r="ISJ435" s="646"/>
      <c r="ISK435" s="646"/>
      <c r="ISL435" s="646"/>
      <c r="ISM435" s="646"/>
      <c r="ISN435" s="646"/>
      <c r="ISO435" s="646"/>
      <c r="ISP435" s="646"/>
      <c r="ISQ435" s="646"/>
      <c r="ISR435" s="646"/>
      <c r="ISS435" s="646"/>
      <c r="IST435" s="646"/>
      <c r="ISU435" s="646"/>
      <c r="ISV435" s="646"/>
      <c r="ISW435" s="646"/>
      <c r="ISX435" s="646"/>
      <c r="ISY435" s="646"/>
      <c r="ISZ435" s="646"/>
      <c r="ITA435" s="646"/>
      <c r="ITB435" s="646"/>
      <c r="ITC435" s="646"/>
      <c r="ITD435" s="646"/>
      <c r="ITE435" s="646"/>
      <c r="ITF435" s="646"/>
      <c r="ITG435" s="646"/>
      <c r="ITH435" s="646"/>
      <c r="ITI435" s="646"/>
      <c r="ITJ435" s="646"/>
      <c r="ITK435" s="646"/>
      <c r="ITL435" s="646"/>
      <c r="ITM435" s="646"/>
      <c r="ITN435" s="646"/>
      <c r="ITO435" s="646"/>
      <c r="ITP435" s="646"/>
      <c r="ITQ435" s="646"/>
      <c r="ITR435" s="646"/>
      <c r="ITS435" s="646"/>
      <c r="ITT435" s="646"/>
      <c r="ITU435" s="646"/>
      <c r="ITV435" s="646"/>
      <c r="ITW435" s="646"/>
      <c r="ITX435" s="646"/>
      <c r="ITY435" s="646"/>
      <c r="ITZ435" s="646"/>
      <c r="IUA435" s="646"/>
      <c r="IUB435" s="646"/>
      <c r="IUC435" s="646"/>
      <c r="IUD435" s="646"/>
      <c r="IUE435" s="646"/>
      <c r="IUF435" s="646"/>
      <c r="IUG435" s="646"/>
      <c r="IUH435" s="646"/>
      <c r="IUI435" s="646"/>
      <c r="IUJ435" s="646"/>
      <c r="IUK435" s="646"/>
      <c r="IUL435" s="646"/>
      <c r="IUM435" s="646"/>
      <c r="IUN435" s="646"/>
      <c r="IUO435" s="646"/>
      <c r="IUP435" s="646"/>
      <c r="IUQ435" s="646"/>
      <c r="IUR435" s="646"/>
      <c r="IUS435" s="646"/>
      <c r="IUT435" s="646"/>
      <c r="IUU435" s="646"/>
      <c r="IUV435" s="646"/>
      <c r="IUW435" s="646"/>
      <c r="IUX435" s="646"/>
      <c r="IUY435" s="646"/>
      <c r="IUZ435" s="646"/>
      <c r="IVA435" s="646"/>
      <c r="IVB435" s="646"/>
      <c r="IVC435" s="646"/>
      <c r="IVD435" s="646"/>
      <c r="IVE435" s="646"/>
      <c r="IVF435" s="646"/>
      <c r="IVG435" s="646"/>
      <c r="IVH435" s="646"/>
      <c r="IVI435" s="646"/>
      <c r="IVJ435" s="646"/>
      <c r="IVK435" s="646"/>
      <c r="IVL435" s="646"/>
      <c r="IVM435" s="646"/>
      <c r="IVN435" s="646"/>
      <c r="IVO435" s="646"/>
      <c r="IVP435" s="646"/>
      <c r="IVQ435" s="646"/>
      <c r="IVR435" s="646"/>
      <c r="IVS435" s="646"/>
      <c r="IVT435" s="646"/>
      <c r="IVU435" s="646"/>
      <c r="IVV435" s="646"/>
      <c r="IVW435" s="646"/>
      <c r="IVX435" s="646"/>
      <c r="IVY435" s="646"/>
      <c r="IVZ435" s="646"/>
      <c r="IWA435" s="646"/>
      <c r="IWB435" s="646"/>
      <c r="IWC435" s="646"/>
      <c r="IWD435" s="646"/>
      <c r="IWE435" s="646"/>
      <c r="IWF435" s="646"/>
      <c r="IWG435" s="646"/>
      <c r="IWH435" s="646"/>
      <c r="IWI435" s="646"/>
      <c r="IWJ435" s="646"/>
      <c r="IWK435" s="646"/>
      <c r="IWL435" s="646"/>
      <c r="IWM435" s="646"/>
      <c r="IWN435" s="646"/>
      <c r="IWO435" s="646"/>
      <c r="IWP435" s="646"/>
      <c r="IWQ435" s="646"/>
      <c r="IWR435" s="646"/>
      <c r="IWS435" s="646"/>
      <c r="IWT435" s="646"/>
      <c r="IWU435" s="646"/>
      <c r="IWV435" s="646"/>
      <c r="IWW435" s="646"/>
      <c r="IWX435" s="646"/>
      <c r="IWY435" s="646"/>
      <c r="IWZ435" s="646"/>
      <c r="IXA435" s="646"/>
      <c r="IXB435" s="646"/>
      <c r="IXC435" s="646"/>
      <c r="IXD435" s="646"/>
      <c r="IXE435" s="646"/>
      <c r="IXF435" s="646"/>
      <c r="IXG435" s="646"/>
      <c r="IXH435" s="646"/>
      <c r="IXI435" s="646"/>
      <c r="IXJ435" s="646"/>
      <c r="IXK435" s="646"/>
      <c r="IXL435" s="646"/>
      <c r="IXM435" s="646"/>
      <c r="IXN435" s="646"/>
      <c r="IXO435" s="646"/>
      <c r="IXP435" s="646"/>
      <c r="IXQ435" s="646"/>
      <c r="IXR435" s="646"/>
      <c r="IXS435" s="646"/>
      <c r="IXT435" s="646"/>
      <c r="IXU435" s="646"/>
      <c r="IXV435" s="646"/>
      <c r="IXW435" s="646"/>
      <c r="IXX435" s="646"/>
      <c r="IXY435" s="646"/>
      <c r="IXZ435" s="646"/>
      <c r="IYA435" s="646"/>
      <c r="IYB435" s="646"/>
      <c r="IYC435" s="646"/>
      <c r="IYD435" s="646"/>
      <c r="IYE435" s="646"/>
      <c r="IYF435" s="646"/>
      <c r="IYG435" s="646"/>
      <c r="IYH435" s="646"/>
      <c r="IYI435" s="646"/>
      <c r="IYJ435" s="646"/>
      <c r="IYK435" s="646"/>
      <c r="IYL435" s="646"/>
      <c r="IYM435" s="646"/>
      <c r="IYN435" s="646"/>
      <c r="IYO435" s="646"/>
      <c r="IYP435" s="646"/>
      <c r="IYQ435" s="646"/>
      <c r="IYR435" s="646"/>
      <c r="IYS435" s="646"/>
      <c r="IYT435" s="646"/>
      <c r="IYU435" s="646"/>
      <c r="IYV435" s="646"/>
      <c r="IYW435" s="646"/>
      <c r="IYX435" s="646"/>
      <c r="IYY435" s="646"/>
      <c r="IYZ435" s="646"/>
      <c r="IZA435" s="646"/>
      <c r="IZB435" s="646"/>
      <c r="IZC435" s="646"/>
      <c r="IZD435" s="646"/>
      <c r="IZE435" s="646"/>
      <c r="IZF435" s="646"/>
      <c r="IZG435" s="646"/>
      <c r="IZH435" s="646"/>
      <c r="IZI435" s="646"/>
      <c r="IZJ435" s="646"/>
      <c r="IZK435" s="646"/>
      <c r="IZL435" s="646"/>
      <c r="IZM435" s="646"/>
      <c r="IZN435" s="646"/>
      <c r="IZO435" s="646"/>
      <c r="IZP435" s="646"/>
      <c r="IZQ435" s="646"/>
      <c r="IZR435" s="646"/>
      <c r="IZS435" s="646"/>
      <c r="IZT435" s="646"/>
      <c r="IZU435" s="646"/>
      <c r="IZV435" s="646"/>
      <c r="IZW435" s="646"/>
      <c r="IZX435" s="646"/>
      <c r="IZY435" s="646"/>
      <c r="IZZ435" s="646"/>
      <c r="JAA435" s="646"/>
      <c r="JAB435" s="646"/>
      <c r="JAC435" s="646"/>
      <c r="JAD435" s="646"/>
      <c r="JAE435" s="646"/>
      <c r="JAF435" s="646"/>
      <c r="JAG435" s="646"/>
      <c r="JAH435" s="646"/>
      <c r="JAI435" s="646"/>
      <c r="JAJ435" s="646"/>
      <c r="JAK435" s="646"/>
      <c r="JAL435" s="646"/>
      <c r="JAM435" s="646"/>
      <c r="JAN435" s="646"/>
      <c r="JAO435" s="646"/>
      <c r="JAP435" s="646"/>
      <c r="JAQ435" s="646"/>
      <c r="JAR435" s="646"/>
      <c r="JAS435" s="646"/>
      <c r="JAT435" s="646"/>
      <c r="JAU435" s="646"/>
      <c r="JAV435" s="646"/>
      <c r="JAW435" s="646"/>
      <c r="JAX435" s="646"/>
      <c r="JAY435" s="646"/>
      <c r="JAZ435" s="646"/>
      <c r="JBA435" s="646"/>
      <c r="JBB435" s="646"/>
      <c r="JBC435" s="646"/>
      <c r="JBD435" s="646"/>
      <c r="JBE435" s="646"/>
      <c r="JBF435" s="646"/>
      <c r="JBG435" s="646"/>
      <c r="JBH435" s="646"/>
      <c r="JBI435" s="646"/>
      <c r="JBJ435" s="646"/>
      <c r="JBK435" s="646"/>
      <c r="JBL435" s="646"/>
      <c r="JBM435" s="646"/>
      <c r="JBN435" s="646"/>
      <c r="JBO435" s="646"/>
      <c r="JBP435" s="646"/>
      <c r="JBQ435" s="646"/>
      <c r="JBR435" s="646"/>
      <c r="JBS435" s="646"/>
      <c r="JBT435" s="646"/>
      <c r="JBU435" s="646"/>
      <c r="JBV435" s="646"/>
      <c r="JBW435" s="646"/>
      <c r="JBX435" s="646"/>
      <c r="JBY435" s="646"/>
      <c r="JBZ435" s="646"/>
      <c r="JCA435" s="646"/>
      <c r="JCB435" s="646"/>
      <c r="JCC435" s="646"/>
      <c r="JCD435" s="646"/>
      <c r="JCE435" s="646"/>
      <c r="JCF435" s="646"/>
      <c r="JCG435" s="646"/>
      <c r="JCH435" s="646"/>
      <c r="JCI435" s="646"/>
      <c r="JCJ435" s="646"/>
      <c r="JCK435" s="646"/>
      <c r="JCL435" s="646"/>
      <c r="JCM435" s="646"/>
      <c r="JCN435" s="646"/>
      <c r="JCO435" s="646"/>
      <c r="JCP435" s="646"/>
      <c r="JCQ435" s="646"/>
      <c r="JCR435" s="646"/>
      <c r="JCS435" s="646"/>
      <c r="JCT435" s="646"/>
      <c r="JCU435" s="646"/>
      <c r="JCV435" s="646"/>
      <c r="JCW435" s="646"/>
      <c r="JCX435" s="646"/>
      <c r="JCY435" s="646"/>
      <c r="JCZ435" s="646"/>
      <c r="JDA435" s="646"/>
      <c r="JDB435" s="646"/>
      <c r="JDC435" s="646"/>
      <c r="JDD435" s="646"/>
      <c r="JDE435" s="646"/>
      <c r="JDF435" s="646"/>
      <c r="JDG435" s="646"/>
      <c r="JDH435" s="646"/>
      <c r="JDI435" s="646"/>
      <c r="JDJ435" s="646"/>
      <c r="JDK435" s="646"/>
      <c r="JDL435" s="646"/>
      <c r="JDM435" s="646"/>
      <c r="JDN435" s="646"/>
      <c r="JDO435" s="646"/>
      <c r="JDP435" s="646"/>
      <c r="JDQ435" s="646"/>
      <c r="JDR435" s="646"/>
      <c r="JDS435" s="646"/>
      <c r="JDT435" s="646"/>
      <c r="JDU435" s="646"/>
      <c r="JDV435" s="646"/>
      <c r="JDW435" s="646"/>
      <c r="JDX435" s="646"/>
      <c r="JDY435" s="646"/>
      <c r="JDZ435" s="646"/>
      <c r="JEA435" s="646"/>
      <c r="JEB435" s="646"/>
      <c r="JEC435" s="646"/>
      <c r="JED435" s="646"/>
      <c r="JEE435" s="646"/>
      <c r="JEF435" s="646"/>
      <c r="JEG435" s="646"/>
      <c r="JEH435" s="646"/>
      <c r="JEI435" s="646"/>
      <c r="JEJ435" s="646"/>
      <c r="JEK435" s="646"/>
      <c r="JEL435" s="646"/>
      <c r="JEM435" s="646"/>
      <c r="JEN435" s="646"/>
      <c r="JEO435" s="646"/>
      <c r="JEP435" s="646"/>
      <c r="JEQ435" s="646"/>
      <c r="JER435" s="646"/>
      <c r="JES435" s="646"/>
      <c r="JET435" s="646"/>
      <c r="JEU435" s="646"/>
      <c r="JEV435" s="646"/>
      <c r="JEW435" s="646"/>
      <c r="JEX435" s="646"/>
      <c r="JEY435" s="646"/>
      <c r="JEZ435" s="646"/>
      <c r="JFA435" s="646"/>
      <c r="JFB435" s="646"/>
      <c r="JFC435" s="646"/>
      <c r="JFD435" s="646"/>
      <c r="JFE435" s="646"/>
      <c r="JFF435" s="646"/>
      <c r="JFG435" s="646"/>
      <c r="JFH435" s="646"/>
      <c r="JFI435" s="646"/>
      <c r="JFJ435" s="646"/>
      <c r="JFK435" s="646"/>
      <c r="JFL435" s="646"/>
      <c r="JFM435" s="646"/>
      <c r="JFN435" s="646"/>
      <c r="JFO435" s="646"/>
      <c r="JFP435" s="646"/>
      <c r="JFQ435" s="646"/>
      <c r="JFR435" s="646"/>
      <c r="JFS435" s="646"/>
      <c r="JFT435" s="646"/>
      <c r="JFU435" s="646"/>
      <c r="JFV435" s="646"/>
      <c r="JFW435" s="646"/>
      <c r="JFX435" s="646"/>
      <c r="JFY435" s="646"/>
      <c r="JFZ435" s="646"/>
      <c r="JGA435" s="646"/>
      <c r="JGB435" s="646"/>
      <c r="JGC435" s="646"/>
      <c r="JGD435" s="646"/>
      <c r="JGE435" s="646"/>
      <c r="JGF435" s="646"/>
      <c r="JGG435" s="646"/>
      <c r="JGH435" s="646"/>
      <c r="JGI435" s="646"/>
      <c r="JGJ435" s="646"/>
      <c r="JGK435" s="646"/>
      <c r="JGL435" s="646"/>
      <c r="JGM435" s="646"/>
      <c r="JGN435" s="646"/>
      <c r="JGO435" s="646"/>
      <c r="JGP435" s="646"/>
      <c r="JGQ435" s="646"/>
      <c r="JGR435" s="646"/>
      <c r="JGS435" s="646"/>
      <c r="JGT435" s="646"/>
      <c r="JGU435" s="646"/>
      <c r="JGV435" s="646"/>
      <c r="JGW435" s="646"/>
      <c r="JGX435" s="646"/>
      <c r="JGY435" s="646"/>
      <c r="JGZ435" s="646"/>
      <c r="JHA435" s="646"/>
      <c r="JHB435" s="646"/>
      <c r="JHC435" s="646"/>
      <c r="JHD435" s="646"/>
      <c r="JHE435" s="646"/>
      <c r="JHF435" s="646"/>
      <c r="JHG435" s="646"/>
      <c r="JHH435" s="646"/>
      <c r="JHI435" s="646"/>
      <c r="JHJ435" s="646"/>
      <c r="JHK435" s="646"/>
      <c r="JHL435" s="646"/>
      <c r="JHM435" s="646"/>
      <c r="JHN435" s="646"/>
      <c r="JHO435" s="646"/>
      <c r="JHP435" s="646"/>
      <c r="JHQ435" s="646"/>
      <c r="JHR435" s="646"/>
      <c r="JHS435" s="646"/>
      <c r="JHT435" s="646"/>
      <c r="JHU435" s="646"/>
      <c r="JHV435" s="646"/>
      <c r="JHW435" s="646"/>
      <c r="JHX435" s="646"/>
      <c r="JHY435" s="646"/>
      <c r="JHZ435" s="646"/>
      <c r="JIA435" s="646"/>
      <c r="JIB435" s="646"/>
      <c r="JIC435" s="646"/>
      <c r="JID435" s="646"/>
      <c r="JIE435" s="646"/>
      <c r="JIF435" s="646"/>
      <c r="JIG435" s="646"/>
      <c r="JIH435" s="646"/>
      <c r="JII435" s="646"/>
      <c r="JIJ435" s="646"/>
      <c r="JIK435" s="646"/>
      <c r="JIL435" s="646"/>
      <c r="JIM435" s="646"/>
      <c r="JIN435" s="646"/>
      <c r="JIO435" s="646"/>
      <c r="JIP435" s="646"/>
      <c r="JIQ435" s="646"/>
      <c r="JIR435" s="646"/>
      <c r="JIS435" s="646"/>
      <c r="JIT435" s="646"/>
      <c r="JIU435" s="646"/>
      <c r="JIV435" s="646"/>
      <c r="JIW435" s="646"/>
      <c r="JIX435" s="646"/>
      <c r="JIY435" s="646"/>
      <c r="JIZ435" s="646"/>
      <c r="JJA435" s="646"/>
      <c r="JJB435" s="646"/>
      <c r="JJC435" s="646"/>
      <c r="JJD435" s="646"/>
      <c r="JJE435" s="646"/>
      <c r="JJF435" s="646"/>
      <c r="JJG435" s="646"/>
      <c r="JJH435" s="646"/>
      <c r="JJI435" s="646"/>
      <c r="JJJ435" s="646"/>
      <c r="JJK435" s="646"/>
      <c r="JJL435" s="646"/>
      <c r="JJM435" s="646"/>
      <c r="JJN435" s="646"/>
      <c r="JJO435" s="646"/>
      <c r="JJP435" s="646"/>
      <c r="JJQ435" s="646"/>
      <c r="JJR435" s="646"/>
      <c r="JJS435" s="646"/>
      <c r="JJT435" s="646"/>
      <c r="JJU435" s="646"/>
      <c r="JJV435" s="646"/>
      <c r="JJW435" s="646"/>
      <c r="JJX435" s="646"/>
      <c r="JJY435" s="646"/>
      <c r="JJZ435" s="646"/>
      <c r="JKA435" s="646"/>
      <c r="JKB435" s="646"/>
      <c r="JKC435" s="646"/>
      <c r="JKD435" s="646"/>
      <c r="JKE435" s="646"/>
      <c r="JKF435" s="646"/>
      <c r="JKG435" s="646"/>
      <c r="JKH435" s="646"/>
      <c r="JKI435" s="646"/>
      <c r="JKJ435" s="646"/>
      <c r="JKK435" s="646"/>
      <c r="JKL435" s="646"/>
      <c r="JKM435" s="646"/>
      <c r="JKN435" s="646"/>
      <c r="JKO435" s="646"/>
      <c r="JKP435" s="646"/>
      <c r="JKQ435" s="646"/>
      <c r="JKR435" s="646"/>
      <c r="JKS435" s="646"/>
      <c r="JKT435" s="646"/>
      <c r="JKU435" s="646"/>
      <c r="JKV435" s="646"/>
      <c r="JKW435" s="646"/>
      <c r="JKX435" s="646"/>
      <c r="JKY435" s="646"/>
      <c r="JKZ435" s="646"/>
      <c r="JLA435" s="646"/>
      <c r="JLB435" s="646"/>
      <c r="JLC435" s="646"/>
      <c r="JLD435" s="646"/>
      <c r="JLE435" s="646"/>
      <c r="JLF435" s="646"/>
      <c r="JLG435" s="646"/>
      <c r="JLH435" s="646"/>
      <c r="JLI435" s="646"/>
      <c r="JLJ435" s="646"/>
      <c r="JLK435" s="646"/>
      <c r="JLL435" s="646"/>
      <c r="JLM435" s="646"/>
      <c r="JLN435" s="646"/>
      <c r="JLO435" s="646"/>
      <c r="JLP435" s="646"/>
      <c r="JLQ435" s="646"/>
      <c r="JLR435" s="646"/>
      <c r="JLS435" s="646"/>
      <c r="JLT435" s="646"/>
      <c r="JLU435" s="646"/>
      <c r="JLV435" s="646"/>
      <c r="JLW435" s="646"/>
      <c r="JLX435" s="646"/>
      <c r="JLY435" s="646"/>
      <c r="JLZ435" s="646"/>
      <c r="JMA435" s="646"/>
      <c r="JMB435" s="646"/>
      <c r="JMC435" s="646"/>
      <c r="JMD435" s="646"/>
      <c r="JME435" s="646"/>
      <c r="JMF435" s="646"/>
      <c r="JMG435" s="646"/>
      <c r="JMH435" s="646"/>
      <c r="JMI435" s="646"/>
      <c r="JMJ435" s="646"/>
      <c r="JMK435" s="646"/>
      <c r="JML435" s="646"/>
      <c r="JMM435" s="646"/>
      <c r="JMN435" s="646"/>
      <c r="JMO435" s="646"/>
      <c r="JMP435" s="646"/>
      <c r="JMQ435" s="646"/>
      <c r="JMR435" s="646"/>
      <c r="JMS435" s="646"/>
      <c r="JMT435" s="646"/>
      <c r="JMU435" s="646"/>
      <c r="JMV435" s="646"/>
      <c r="JMW435" s="646"/>
      <c r="JMX435" s="646"/>
      <c r="JMY435" s="646"/>
      <c r="JMZ435" s="646"/>
      <c r="JNA435" s="646"/>
      <c r="JNB435" s="646"/>
      <c r="JNC435" s="646"/>
      <c r="JND435" s="646"/>
      <c r="JNE435" s="646"/>
      <c r="JNF435" s="646"/>
      <c r="JNG435" s="646"/>
      <c r="JNH435" s="646"/>
      <c r="JNI435" s="646"/>
      <c r="JNJ435" s="646"/>
      <c r="JNK435" s="646"/>
      <c r="JNL435" s="646"/>
      <c r="JNM435" s="646"/>
      <c r="JNN435" s="646"/>
      <c r="JNO435" s="646"/>
      <c r="JNP435" s="646"/>
      <c r="JNQ435" s="646"/>
      <c r="JNR435" s="646"/>
      <c r="JNS435" s="646"/>
      <c r="JNT435" s="646"/>
      <c r="JNU435" s="646"/>
      <c r="JNV435" s="646"/>
      <c r="JNW435" s="646"/>
      <c r="JNX435" s="646"/>
      <c r="JNY435" s="646"/>
      <c r="JNZ435" s="646"/>
      <c r="JOA435" s="646"/>
      <c r="JOB435" s="646"/>
      <c r="JOC435" s="646"/>
      <c r="JOD435" s="646"/>
      <c r="JOE435" s="646"/>
      <c r="JOF435" s="646"/>
      <c r="JOG435" s="646"/>
      <c r="JOH435" s="646"/>
      <c r="JOI435" s="646"/>
      <c r="JOJ435" s="646"/>
      <c r="JOK435" s="646"/>
      <c r="JOL435" s="646"/>
      <c r="JOM435" s="646"/>
      <c r="JON435" s="646"/>
      <c r="JOO435" s="646"/>
      <c r="JOP435" s="646"/>
      <c r="JOQ435" s="646"/>
      <c r="JOR435" s="646"/>
      <c r="JOS435" s="646"/>
      <c r="JOT435" s="646"/>
      <c r="JOU435" s="646"/>
      <c r="JOV435" s="646"/>
      <c r="JOW435" s="646"/>
      <c r="JOX435" s="646"/>
      <c r="JOY435" s="646"/>
      <c r="JOZ435" s="646"/>
      <c r="JPA435" s="646"/>
      <c r="JPB435" s="646"/>
      <c r="JPC435" s="646"/>
      <c r="JPD435" s="646"/>
      <c r="JPE435" s="646"/>
      <c r="JPF435" s="646"/>
      <c r="JPG435" s="646"/>
      <c r="JPH435" s="646"/>
      <c r="JPI435" s="646"/>
      <c r="JPJ435" s="646"/>
      <c r="JPK435" s="646"/>
      <c r="JPL435" s="646"/>
      <c r="JPM435" s="646"/>
      <c r="JPN435" s="646"/>
      <c r="JPO435" s="646"/>
      <c r="JPP435" s="646"/>
      <c r="JPQ435" s="646"/>
      <c r="JPR435" s="646"/>
      <c r="JPS435" s="646"/>
      <c r="JPT435" s="646"/>
      <c r="JPU435" s="646"/>
      <c r="JPV435" s="646"/>
      <c r="JPW435" s="646"/>
      <c r="JPX435" s="646"/>
      <c r="JPY435" s="646"/>
      <c r="JPZ435" s="646"/>
      <c r="JQA435" s="646"/>
      <c r="JQB435" s="646"/>
      <c r="JQC435" s="646"/>
      <c r="JQD435" s="646"/>
      <c r="JQE435" s="646"/>
      <c r="JQF435" s="646"/>
      <c r="JQG435" s="646"/>
      <c r="JQH435" s="646"/>
      <c r="JQI435" s="646"/>
      <c r="JQJ435" s="646"/>
      <c r="JQK435" s="646"/>
      <c r="JQL435" s="646"/>
      <c r="JQM435" s="646"/>
      <c r="JQN435" s="646"/>
      <c r="JQO435" s="646"/>
      <c r="JQP435" s="646"/>
      <c r="JQQ435" s="646"/>
      <c r="JQR435" s="646"/>
      <c r="JQS435" s="646"/>
      <c r="JQT435" s="646"/>
      <c r="JQU435" s="646"/>
      <c r="JQV435" s="646"/>
      <c r="JQW435" s="646"/>
      <c r="JQX435" s="646"/>
      <c r="JQY435" s="646"/>
      <c r="JQZ435" s="646"/>
      <c r="JRA435" s="646"/>
      <c r="JRB435" s="646"/>
      <c r="JRC435" s="646"/>
      <c r="JRD435" s="646"/>
      <c r="JRE435" s="646"/>
      <c r="JRF435" s="646"/>
      <c r="JRG435" s="646"/>
      <c r="JRH435" s="646"/>
      <c r="JRI435" s="646"/>
      <c r="JRJ435" s="646"/>
      <c r="JRK435" s="646"/>
      <c r="JRL435" s="646"/>
      <c r="JRM435" s="646"/>
      <c r="JRN435" s="646"/>
      <c r="JRO435" s="646"/>
      <c r="JRP435" s="646"/>
      <c r="JRQ435" s="646"/>
      <c r="JRR435" s="646"/>
      <c r="JRS435" s="646"/>
      <c r="JRT435" s="646"/>
      <c r="JRU435" s="646"/>
      <c r="JRV435" s="646"/>
      <c r="JRW435" s="646"/>
      <c r="JRX435" s="646"/>
      <c r="JRY435" s="646"/>
      <c r="JRZ435" s="646"/>
      <c r="JSA435" s="646"/>
      <c r="JSB435" s="646"/>
      <c r="JSC435" s="646"/>
      <c r="JSD435" s="646"/>
      <c r="JSE435" s="646"/>
      <c r="JSF435" s="646"/>
      <c r="JSG435" s="646"/>
      <c r="JSH435" s="646"/>
      <c r="JSI435" s="646"/>
      <c r="JSJ435" s="646"/>
      <c r="JSK435" s="646"/>
      <c r="JSL435" s="646"/>
      <c r="JSM435" s="646"/>
      <c r="JSN435" s="646"/>
      <c r="JSO435" s="646"/>
      <c r="JSP435" s="646"/>
      <c r="JSQ435" s="646"/>
      <c r="JSR435" s="646"/>
      <c r="JSS435" s="646"/>
      <c r="JST435" s="646"/>
      <c r="JSU435" s="646"/>
      <c r="JSV435" s="646"/>
      <c r="JSW435" s="646"/>
      <c r="JSX435" s="646"/>
      <c r="JSY435" s="646"/>
      <c r="JSZ435" s="646"/>
      <c r="JTA435" s="646"/>
      <c r="JTB435" s="646"/>
      <c r="JTC435" s="646"/>
      <c r="JTD435" s="646"/>
      <c r="JTE435" s="646"/>
      <c r="JTF435" s="646"/>
      <c r="JTG435" s="646"/>
      <c r="JTH435" s="646"/>
      <c r="JTI435" s="646"/>
      <c r="JTJ435" s="646"/>
      <c r="JTK435" s="646"/>
      <c r="JTL435" s="646"/>
      <c r="JTM435" s="646"/>
      <c r="JTN435" s="646"/>
      <c r="JTO435" s="646"/>
      <c r="JTP435" s="646"/>
      <c r="JTQ435" s="646"/>
      <c r="JTR435" s="646"/>
      <c r="JTS435" s="646"/>
      <c r="JTT435" s="646"/>
      <c r="JTU435" s="646"/>
      <c r="JTV435" s="646"/>
      <c r="JTW435" s="646"/>
      <c r="JTX435" s="646"/>
      <c r="JTY435" s="646"/>
      <c r="JTZ435" s="646"/>
      <c r="JUA435" s="646"/>
      <c r="JUB435" s="646"/>
      <c r="JUC435" s="646"/>
      <c r="JUD435" s="646"/>
      <c r="JUE435" s="646"/>
      <c r="JUF435" s="646"/>
      <c r="JUG435" s="646"/>
      <c r="JUH435" s="646"/>
      <c r="JUI435" s="646"/>
      <c r="JUJ435" s="646"/>
      <c r="JUK435" s="646"/>
      <c r="JUL435" s="646"/>
      <c r="JUM435" s="646"/>
      <c r="JUN435" s="646"/>
      <c r="JUO435" s="646"/>
      <c r="JUP435" s="646"/>
      <c r="JUQ435" s="646"/>
      <c r="JUR435" s="646"/>
      <c r="JUS435" s="646"/>
      <c r="JUT435" s="646"/>
      <c r="JUU435" s="646"/>
      <c r="JUV435" s="646"/>
      <c r="JUW435" s="646"/>
      <c r="JUX435" s="646"/>
      <c r="JUY435" s="646"/>
      <c r="JUZ435" s="646"/>
      <c r="JVA435" s="646"/>
      <c r="JVB435" s="646"/>
      <c r="JVC435" s="646"/>
      <c r="JVD435" s="646"/>
      <c r="JVE435" s="646"/>
      <c r="JVF435" s="646"/>
      <c r="JVG435" s="646"/>
      <c r="JVH435" s="646"/>
      <c r="JVI435" s="646"/>
      <c r="JVJ435" s="646"/>
      <c r="JVK435" s="646"/>
      <c r="JVL435" s="646"/>
      <c r="JVM435" s="646"/>
      <c r="JVN435" s="646"/>
      <c r="JVO435" s="646"/>
      <c r="JVP435" s="646"/>
      <c r="JVQ435" s="646"/>
      <c r="JVR435" s="646"/>
      <c r="JVS435" s="646"/>
      <c r="JVT435" s="646"/>
      <c r="JVU435" s="646"/>
      <c r="JVV435" s="646"/>
      <c r="JVW435" s="646"/>
      <c r="JVX435" s="646"/>
      <c r="JVY435" s="646"/>
      <c r="JVZ435" s="646"/>
      <c r="JWA435" s="646"/>
      <c r="JWB435" s="646"/>
      <c r="JWC435" s="646"/>
      <c r="JWD435" s="646"/>
      <c r="JWE435" s="646"/>
      <c r="JWF435" s="646"/>
      <c r="JWG435" s="646"/>
      <c r="JWH435" s="646"/>
      <c r="JWI435" s="646"/>
      <c r="JWJ435" s="646"/>
      <c r="JWK435" s="646"/>
      <c r="JWL435" s="646"/>
      <c r="JWM435" s="646"/>
      <c r="JWN435" s="646"/>
      <c r="JWO435" s="646"/>
      <c r="JWP435" s="646"/>
      <c r="JWQ435" s="646"/>
      <c r="JWR435" s="646"/>
      <c r="JWS435" s="646"/>
      <c r="JWT435" s="646"/>
      <c r="JWU435" s="646"/>
      <c r="JWV435" s="646"/>
      <c r="JWW435" s="646"/>
      <c r="JWX435" s="646"/>
      <c r="JWY435" s="646"/>
      <c r="JWZ435" s="646"/>
      <c r="JXA435" s="646"/>
      <c r="JXB435" s="646"/>
      <c r="JXC435" s="646"/>
      <c r="JXD435" s="646"/>
      <c r="JXE435" s="646"/>
      <c r="JXF435" s="646"/>
      <c r="JXG435" s="646"/>
      <c r="JXH435" s="646"/>
      <c r="JXI435" s="646"/>
      <c r="JXJ435" s="646"/>
      <c r="JXK435" s="646"/>
      <c r="JXL435" s="646"/>
      <c r="JXM435" s="646"/>
      <c r="JXN435" s="646"/>
      <c r="JXO435" s="646"/>
      <c r="JXP435" s="646"/>
      <c r="JXQ435" s="646"/>
      <c r="JXR435" s="646"/>
      <c r="JXS435" s="646"/>
      <c r="JXT435" s="646"/>
      <c r="JXU435" s="646"/>
      <c r="JXV435" s="646"/>
      <c r="JXW435" s="646"/>
      <c r="JXX435" s="646"/>
      <c r="JXY435" s="646"/>
      <c r="JXZ435" s="646"/>
      <c r="JYA435" s="646"/>
      <c r="JYB435" s="646"/>
      <c r="JYC435" s="646"/>
      <c r="JYD435" s="646"/>
      <c r="JYE435" s="646"/>
      <c r="JYF435" s="646"/>
      <c r="JYG435" s="646"/>
      <c r="JYH435" s="646"/>
      <c r="JYI435" s="646"/>
      <c r="JYJ435" s="646"/>
      <c r="JYK435" s="646"/>
      <c r="JYL435" s="646"/>
      <c r="JYM435" s="646"/>
      <c r="JYN435" s="646"/>
      <c r="JYO435" s="646"/>
      <c r="JYP435" s="646"/>
      <c r="JYQ435" s="646"/>
      <c r="JYR435" s="646"/>
      <c r="JYS435" s="646"/>
      <c r="JYT435" s="646"/>
      <c r="JYU435" s="646"/>
      <c r="JYV435" s="646"/>
      <c r="JYW435" s="646"/>
      <c r="JYX435" s="646"/>
      <c r="JYY435" s="646"/>
      <c r="JYZ435" s="646"/>
      <c r="JZA435" s="646"/>
      <c r="JZB435" s="646"/>
      <c r="JZC435" s="646"/>
      <c r="JZD435" s="646"/>
      <c r="JZE435" s="646"/>
      <c r="JZF435" s="646"/>
      <c r="JZG435" s="646"/>
      <c r="JZH435" s="646"/>
      <c r="JZI435" s="646"/>
      <c r="JZJ435" s="646"/>
      <c r="JZK435" s="646"/>
      <c r="JZL435" s="646"/>
      <c r="JZM435" s="646"/>
      <c r="JZN435" s="646"/>
      <c r="JZO435" s="646"/>
      <c r="JZP435" s="646"/>
      <c r="JZQ435" s="646"/>
      <c r="JZR435" s="646"/>
      <c r="JZS435" s="646"/>
      <c r="JZT435" s="646"/>
      <c r="JZU435" s="646"/>
      <c r="JZV435" s="646"/>
      <c r="JZW435" s="646"/>
      <c r="JZX435" s="646"/>
      <c r="JZY435" s="646"/>
      <c r="JZZ435" s="646"/>
      <c r="KAA435" s="646"/>
      <c r="KAB435" s="646"/>
      <c r="KAC435" s="646"/>
      <c r="KAD435" s="646"/>
      <c r="KAE435" s="646"/>
      <c r="KAF435" s="646"/>
      <c r="KAG435" s="646"/>
      <c r="KAH435" s="646"/>
      <c r="KAI435" s="646"/>
      <c r="KAJ435" s="646"/>
      <c r="KAK435" s="646"/>
      <c r="KAL435" s="646"/>
      <c r="KAM435" s="646"/>
      <c r="KAN435" s="646"/>
      <c r="KAO435" s="646"/>
      <c r="KAP435" s="646"/>
      <c r="KAQ435" s="646"/>
      <c r="KAR435" s="646"/>
      <c r="KAS435" s="646"/>
      <c r="KAT435" s="646"/>
      <c r="KAU435" s="646"/>
      <c r="KAV435" s="646"/>
      <c r="KAW435" s="646"/>
      <c r="KAX435" s="646"/>
      <c r="KAY435" s="646"/>
      <c r="KAZ435" s="646"/>
      <c r="KBA435" s="646"/>
      <c r="KBB435" s="646"/>
      <c r="KBC435" s="646"/>
      <c r="KBD435" s="646"/>
      <c r="KBE435" s="646"/>
      <c r="KBF435" s="646"/>
      <c r="KBG435" s="646"/>
      <c r="KBH435" s="646"/>
      <c r="KBI435" s="646"/>
      <c r="KBJ435" s="646"/>
      <c r="KBK435" s="646"/>
      <c r="KBL435" s="646"/>
      <c r="KBM435" s="646"/>
      <c r="KBN435" s="646"/>
      <c r="KBO435" s="646"/>
      <c r="KBP435" s="646"/>
      <c r="KBQ435" s="646"/>
      <c r="KBR435" s="646"/>
      <c r="KBS435" s="646"/>
      <c r="KBT435" s="646"/>
      <c r="KBU435" s="646"/>
      <c r="KBV435" s="646"/>
      <c r="KBW435" s="646"/>
      <c r="KBX435" s="646"/>
      <c r="KBY435" s="646"/>
      <c r="KBZ435" s="646"/>
      <c r="KCA435" s="646"/>
      <c r="KCB435" s="646"/>
      <c r="KCC435" s="646"/>
      <c r="KCD435" s="646"/>
      <c r="KCE435" s="646"/>
      <c r="KCF435" s="646"/>
      <c r="KCG435" s="646"/>
      <c r="KCH435" s="646"/>
      <c r="KCI435" s="646"/>
      <c r="KCJ435" s="646"/>
      <c r="KCK435" s="646"/>
      <c r="KCL435" s="646"/>
      <c r="KCM435" s="646"/>
      <c r="KCN435" s="646"/>
      <c r="KCO435" s="646"/>
      <c r="KCP435" s="646"/>
      <c r="KCQ435" s="646"/>
      <c r="KCR435" s="646"/>
      <c r="KCS435" s="646"/>
      <c r="KCT435" s="646"/>
      <c r="KCU435" s="646"/>
      <c r="KCV435" s="646"/>
      <c r="KCW435" s="646"/>
      <c r="KCX435" s="646"/>
      <c r="KCY435" s="646"/>
      <c r="KCZ435" s="646"/>
      <c r="KDA435" s="646"/>
      <c r="KDB435" s="646"/>
      <c r="KDC435" s="646"/>
      <c r="KDD435" s="646"/>
      <c r="KDE435" s="646"/>
      <c r="KDF435" s="646"/>
      <c r="KDG435" s="646"/>
      <c r="KDH435" s="646"/>
      <c r="KDI435" s="646"/>
      <c r="KDJ435" s="646"/>
      <c r="KDK435" s="646"/>
      <c r="KDL435" s="646"/>
      <c r="KDM435" s="646"/>
      <c r="KDN435" s="646"/>
      <c r="KDO435" s="646"/>
      <c r="KDP435" s="646"/>
      <c r="KDQ435" s="646"/>
      <c r="KDR435" s="646"/>
      <c r="KDS435" s="646"/>
      <c r="KDT435" s="646"/>
      <c r="KDU435" s="646"/>
      <c r="KDV435" s="646"/>
      <c r="KDW435" s="646"/>
      <c r="KDX435" s="646"/>
      <c r="KDY435" s="646"/>
      <c r="KDZ435" s="646"/>
      <c r="KEA435" s="646"/>
      <c r="KEB435" s="646"/>
      <c r="KEC435" s="646"/>
      <c r="KED435" s="646"/>
      <c r="KEE435" s="646"/>
      <c r="KEF435" s="646"/>
      <c r="KEG435" s="646"/>
      <c r="KEH435" s="646"/>
      <c r="KEI435" s="646"/>
      <c r="KEJ435" s="646"/>
      <c r="KEK435" s="646"/>
      <c r="KEL435" s="646"/>
      <c r="KEM435" s="646"/>
      <c r="KEN435" s="646"/>
      <c r="KEO435" s="646"/>
      <c r="KEP435" s="646"/>
      <c r="KEQ435" s="646"/>
      <c r="KER435" s="646"/>
      <c r="KES435" s="646"/>
      <c r="KET435" s="646"/>
      <c r="KEU435" s="646"/>
      <c r="KEV435" s="646"/>
      <c r="KEW435" s="646"/>
      <c r="KEX435" s="646"/>
      <c r="KEY435" s="646"/>
      <c r="KEZ435" s="646"/>
      <c r="KFA435" s="646"/>
      <c r="KFB435" s="646"/>
      <c r="KFC435" s="646"/>
      <c r="KFD435" s="646"/>
      <c r="KFE435" s="646"/>
      <c r="KFF435" s="646"/>
      <c r="KFG435" s="646"/>
      <c r="KFH435" s="646"/>
      <c r="KFI435" s="646"/>
      <c r="KFJ435" s="646"/>
      <c r="KFK435" s="646"/>
      <c r="KFL435" s="646"/>
      <c r="KFM435" s="646"/>
      <c r="KFN435" s="646"/>
      <c r="KFO435" s="646"/>
      <c r="KFP435" s="646"/>
      <c r="KFQ435" s="646"/>
      <c r="KFR435" s="646"/>
      <c r="KFS435" s="646"/>
      <c r="KFT435" s="646"/>
      <c r="KFU435" s="646"/>
      <c r="KFV435" s="646"/>
      <c r="KFW435" s="646"/>
      <c r="KFX435" s="646"/>
      <c r="KFY435" s="646"/>
      <c r="KFZ435" s="646"/>
      <c r="KGA435" s="646"/>
      <c r="KGB435" s="646"/>
      <c r="KGC435" s="646"/>
      <c r="KGD435" s="646"/>
      <c r="KGE435" s="646"/>
      <c r="KGF435" s="646"/>
      <c r="KGG435" s="646"/>
      <c r="KGH435" s="646"/>
      <c r="KGI435" s="646"/>
      <c r="KGJ435" s="646"/>
      <c r="KGK435" s="646"/>
      <c r="KGL435" s="646"/>
      <c r="KGM435" s="646"/>
      <c r="KGN435" s="646"/>
      <c r="KGO435" s="646"/>
      <c r="KGP435" s="646"/>
      <c r="KGQ435" s="646"/>
      <c r="KGR435" s="646"/>
      <c r="KGS435" s="646"/>
      <c r="KGT435" s="646"/>
      <c r="KGU435" s="646"/>
      <c r="KGV435" s="646"/>
      <c r="KGW435" s="646"/>
      <c r="KGX435" s="646"/>
      <c r="KGY435" s="646"/>
      <c r="KGZ435" s="646"/>
      <c r="KHA435" s="646"/>
      <c r="KHB435" s="646"/>
      <c r="KHC435" s="646"/>
      <c r="KHD435" s="646"/>
      <c r="KHE435" s="646"/>
      <c r="KHF435" s="646"/>
      <c r="KHG435" s="646"/>
      <c r="KHH435" s="646"/>
      <c r="KHI435" s="646"/>
      <c r="KHJ435" s="646"/>
      <c r="KHK435" s="646"/>
      <c r="KHL435" s="646"/>
      <c r="KHM435" s="646"/>
      <c r="KHN435" s="646"/>
      <c r="KHO435" s="646"/>
      <c r="KHP435" s="646"/>
      <c r="KHQ435" s="646"/>
      <c r="KHR435" s="646"/>
      <c r="KHS435" s="646"/>
      <c r="KHT435" s="646"/>
      <c r="KHU435" s="646"/>
      <c r="KHV435" s="646"/>
      <c r="KHW435" s="646"/>
      <c r="KHX435" s="646"/>
      <c r="KHY435" s="646"/>
      <c r="KHZ435" s="646"/>
      <c r="KIA435" s="646"/>
      <c r="KIB435" s="646"/>
      <c r="KIC435" s="646"/>
      <c r="KID435" s="646"/>
      <c r="KIE435" s="646"/>
      <c r="KIF435" s="646"/>
      <c r="KIG435" s="646"/>
      <c r="KIH435" s="646"/>
      <c r="KII435" s="646"/>
      <c r="KIJ435" s="646"/>
      <c r="KIK435" s="646"/>
      <c r="KIL435" s="646"/>
      <c r="KIM435" s="646"/>
      <c r="KIN435" s="646"/>
      <c r="KIO435" s="646"/>
      <c r="KIP435" s="646"/>
      <c r="KIQ435" s="646"/>
      <c r="KIR435" s="646"/>
      <c r="KIS435" s="646"/>
      <c r="KIT435" s="646"/>
      <c r="KIU435" s="646"/>
      <c r="KIV435" s="646"/>
      <c r="KIW435" s="646"/>
      <c r="KIX435" s="646"/>
      <c r="KIY435" s="646"/>
      <c r="KIZ435" s="646"/>
      <c r="KJA435" s="646"/>
      <c r="KJB435" s="646"/>
      <c r="KJC435" s="646"/>
      <c r="KJD435" s="646"/>
      <c r="KJE435" s="646"/>
      <c r="KJF435" s="646"/>
      <c r="KJG435" s="646"/>
      <c r="KJH435" s="646"/>
      <c r="KJI435" s="646"/>
      <c r="KJJ435" s="646"/>
      <c r="KJK435" s="646"/>
      <c r="KJL435" s="646"/>
      <c r="KJM435" s="646"/>
      <c r="KJN435" s="646"/>
      <c r="KJO435" s="646"/>
      <c r="KJP435" s="646"/>
      <c r="KJQ435" s="646"/>
      <c r="KJR435" s="646"/>
      <c r="KJS435" s="646"/>
      <c r="KJT435" s="646"/>
      <c r="KJU435" s="646"/>
      <c r="KJV435" s="646"/>
      <c r="KJW435" s="646"/>
      <c r="KJX435" s="646"/>
      <c r="KJY435" s="646"/>
      <c r="KJZ435" s="646"/>
      <c r="KKA435" s="646"/>
      <c r="KKB435" s="646"/>
      <c r="KKC435" s="646"/>
      <c r="KKD435" s="646"/>
      <c r="KKE435" s="646"/>
      <c r="KKF435" s="646"/>
      <c r="KKG435" s="646"/>
      <c r="KKH435" s="646"/>
      <c r="KKI435" s="646"/>
      <c r="KKJ435" s="646"/>
      <c r="KKK435" s="646"/>
      <c r="KKL435" s="646"/>
      <c r="KKM435" s="646"/>
      <c r="KKN435" s="646"/>
      <c r="KKO435" s="646"/>
      <c r="KKP435" s="646"/>
      <c r="KKQ435" s="646"/>
      <c r="KKR435" s="646"/>
      <c r="KKS435" s="646"/>
      <c r="KKT435" s="646"/>
      <c r="KKU435" s="646"/>
      <c r="KKV435" s="646"/>
      <c r="KKW435" s="646"/>
      <c r="KKX435" s="646"/>
      <c r="KKY435" s="646"/>
      <c r="KKZ435" s="646"/>
      <c r="KLA435" s="646"/>
      <c r="KLB435" s="646"/>
      <c r="KLC435" s="646"/>
      <c r="KLD435" s="646"/>
      <c r="KLE435" s="646"/>
      <c r="KLF435" s="646"/>
      <c r="KLG435" s="646"/>
      <c r="KLH435" s="646"/>
      <c r="KLI435" s="646"/>
      <c r="KLJ435" s="646"/>
      <c r="KLK435" s="646"/>
      <c r="KLL435" s="646"/>
      <c r="KLM435" s="646"/>
      <c r="KLN435" s="646"/>
      <c r="KLO435" s="646"/>
      <c r="KLP435" s="646"/>
      <c r="KLQ435" s="646"/>
      <c r="KLR435" s="646"/>
      <c r="KLS435" s="646"/>
      <c r="KLT435" s="646"/>
      <c r="KLU435" s="646"/>
      <c r="KLV435" s="646"/>
      <c r="KLW435" s="646"/>
      <c r="KLX435" s="646"/>
      <c r="KLY435" s="646"/>
      <c r="KLZ435" s="646"/>
      <c r="KMA435" s="646"/>
      <c r="KMB435" s="646"/>
      <c r="KMC435" s="646"/>
      <c r="KMD435" s="646"/>
      <c r="KME435" s="646"/>
      <c r="KMF435" s="646"/>
      <c r="KMG435" s="646"/>
      <c r="KMH435" s="646"/>
      <c r="KMI435" s="646"/>
      <c r="KMJ435" s="646"/>
      <c r="KMK435" s="646"/>
      <c r="KML435" s="646"/>
      <c r="KMM435" s="646"/>
      <c r="KMN435" s="646"/>
      <c r="KMO435" s="646"/>
      <c r="KMP435" s="646"/>
      <c r="KMQ435" s="646"/>
      <c r="KMR435" s="646"/>
      <c r="KMS435" s="646"/>
      <c r="KMT435" s="646"/>
      <c r="KMU435" s="646"/>
      <c r="KMV435" s="646"/>
      <c r="KMW435" s="646"/>
      <c r="KMX435" s="646"/>
      <c r="KMY435" s="646"/>
      <c r="KMZ435" s="646"/>
      <c r="KNA435" s="646"/>
      <c r="KNB435" s="646"/>
      <c r="KNC435" s="646"/>
      <c r="KND435" s="646"/>
      <c r="KNE435" s="646"/>
      <c r="KNF435" s="646"/>
      <c r="KNG435" s="646"/>
      <c r="KNH435" s="646"/>
      <c r="KNI435" s="646"/>
      <c r="KNJ435" s="646"/>
      <c r="KNK435" s="646"/>
      <c r="KNL435" s="646"/>
      <c r="KNM435" s="646"/>
      <c r="KNN435" s="646"/>
      <c r="KNO435" s="646"/>
      <c r="KNP435" s="646"/>
      <c r="KNQ435" s="646"/>
      <c r="KNR435" s="646"/>
      <c r="KNS435" s="646"/>
      <c r="KNT435" s="646"/>
      <c r="KNU435" s="646"/>
      <c r="KNV435" s="646"/>
      <c r="KNW435" s="646"/>
      <c r="KNX435" s="646"/>
      <c r="KNY435" s="646"/>
      <c r="KNZ435" s="646"/>
      <c r="KOA435" s="646"/>
      <c r="KOB435" s="646"/>
      <c r="KOC435" s="646"/>
      <c r="KOD435" s="646"/>
      <c r="KOE435" s="646"/>
      <c r="KOF435" s="646"/>
      <c r="KOG435" s="646"/>
      <c r="KOH435" s="646"/>
      <c r="KOI435" s="646"/>
      <c r="KOJ435" s="646"/>
      <c r="KOK435" s="646"/>
      <c r="KOL435" s="646"/>
      <c r="KOM435" s="646"/>
      <c r="KON435" s="646"/>
      <c r="KOO435" s="646"/>
      <c r="KOP435" s="646"/>
      <c r="KOQ435" s="646"/>
      <c r="KOR435" s="646"/>
      <c r="KOS435" s="646"/>
      <c r="KOT435" s="646"/>
      <c r="KOU435" s="646"/>
      <c r="KOV435" s="646"/>
      <c r="KOW435" s="646"/>
      <c r="KOX435" s="646"/>
      <c r="KOY435" s="646"/>
      <c r="KOZ435" s="646"/>
      <c r="KPA435" s="646"/>
      <c r="KPB435" s="646"/>
      <c r="KPC435" s="646"/>
      <c r="KPD435" s="646"/>
      <c r="KPE435" s="646"/>
      <c r="KPF435" s="646"/>
      <c r="KPG435" s="646"/>
      <c r="KPH435" s="646"/>
      <c r="KPI435" s="646"/>
      <c r="KPJ435" s="646"/>
      <c r="KPK435" s="646"/>
      <c r="KPL435" s="646"/>
      <c r="KPM435" s="646"/>
      <c r="KPN435" s="646"/>
      <c r="KPO435" s="646"/>
      <c r="KPP435" s="646"/>
      <c r="KPQ435" s="646"/>
      <c r="KPR435" s="646"/>
      <c r="KPS435" s="646"/>
      <c r="KPT435" s="646"/>
      <c r="KPU435" s="646"/>
      <c r="KPV435" s="646"/>
      <c r="KPW435" s="646"/>
      <c r="KPX435" s="646"/>
      <c r="KPY435" s="646"/>
      <c r="KPZ435" s="646"/>
      <c r="KQA435" s="646"/>
      <c r="KQB435" s="646"/>
      <c r="KQC435" s="646"/>
      <c r="KQD435" s="646"/>
      <c r="KQE435" s="646"/>
      <c r="KQF435" s="646"/>
      <c r="KQG435" s="646"/>
      <c r="KQH435" s="646"/>
      <c r="KQI435" s="646"/>
      <c r="KQJ435" s="646"/>
      <c r="KQK435" s="646"/>
      <c r="KQL435" s="646"/>
      <c r="KQM435" s="646"/>
      <c r="KQN435" s="646"/>
      <c r="KQO435" s="646"/>
      <c r="KQP435" s="646"/>
      <c r="KQQ435" s="646"/>
      <c r="KQR435" s="646"/>
      <c r="KQS435" s="646"/>
      <c r="KQT435" s="646"/>
      <c r="KQU435" s="646"/>
      <c r="KQV435" s="646"/>
      <c r="KQW435" s="646"/>
      <c r="KQX435" s="646"/>
      <c r="KQY435" s="646"/>
      <c r="KQZ435" s="646"/>
      <c r="KRA435" s="646"/>
      <c r="KRB435" s="646"/>
      <c r="KRC435" s="646"/>
      <c r="KRD435" s="646"/>
      <c r="KRE435" s="646"/>
      <c r="KRF435" s="646"/>
      <c r="KRG435" s="646"/>
      <c r="KRH435" s="646"/>
      <c r="KRI435" s="646"/>
      <c r="KRJ435" s="646"/>
      <c r="KRK435" s="646"/>
      <c r="KRL435" s="646"/>
      <c r="KRM435" s="646"/>
      <c r="KRN435" s="646"/>
      <c r="KRO435" s="646"/>
      <c r="KRP435" s="646"/>
      <c r="KRQ435" s="646"/>
      <c r="KRR435" s="646"/>
      <c r="KRS435" s="646"/>
      <c r="KRT435" s="646"/>
      <c r="KRU435" s="646"/>
      <c r="KRV435" s="646"/>
      <c r="KRW435" s="646"/>
      <c r="KRX435" s="646"/>
      <c r="KRY435" s="646"/>
      <c r="KRZ435" s="646"/>
      <c r="KSA435" s="646"/>
      <c r="KSB435" s="646"/>
      <c r="KSC435" s="646"/>
      <c r="KSD435" s="646"/>
      <c r="KSE435" s="646"/>
      <c r="KSF435" s="646"/>
      <c r="KSG435" s="646"/>
      <c r="KSH435" s="646"/>
      <c r="KSI435" s="646"/>
      <c r="KSJ435" s="646"/>
      <c r="KSK435" s="646"/>
      <c r="KSL435" s="646"/>
      <c r="KSM435" s="646"/>
      <c r="KSN435" s="646"/>
      <c r="KSO435" s="646"/>
      <c r="KSP435" s="646"/>
      <c r="KSQ435" s="646"/>
      <c r="KSR435" s="646"/>
      <c r="KSS435" s="646"/>
      <c r="KST435" s="646"/>
      <c r="KSU435" s="646"/>
      <c r="KSV435" s="646"/>
      <c r="KSW435" s="646"/>
      <c r="KSX435" s="646"/>
      <c r="KSY435" s="646"/>
      <c r="KSZ435" s="646"/>
      <c r="KTA435" s="646"/>
      <c r="KTB435" s="646"/>
      <c r="KTC435" s="646"/>
      <c r="KTD435" s="646"/>
      <c r="KTE435" s="646"/>
      <c r="KTF435" s="646"/>
      <c r="KTG435" s="646"/>
      <c r="KTH435" s="646"/>
      <c r="KTI435" s="646"/>
      <c r="KTJ435" s="646"/>
      <c r="KTK435" s="646"/>
      <c r="KTL435" s="646"/>
      <c r="KTM435" s="646"/>
      <c r="KTN435" s="646"/>
      <c r="KTO435" s="646"/>
      <c r="KTP435" s="646"/>
      <c r="KTQ435" s="646"/>
      <c r="KTR435" s="646"/>
      <c r="KTS435" s="646"/>
      <c r="KTT435" s="646"/>
      <c r="KTU435" s="646"/>
      <c r="KTV435" s="646"/>
      <c r="KTW435" s="646"/>
      <c r="KTX435" s="646"/>
      <c r="KTY435" s="646"/>
      <c r="KTZ435" s="646"/>
      <c r="KUA435" s="646"/>
      <c r="KUB435" s="646"/>
      <c r="KUC435" s="646"/>
      <c r="KUD435" s="646"/>
      <c r="KUE435" s="646"/>
      <c r="KUF435" s="646"/>
      <c r="KUG435" s="646"/>
      <c r="KUH435" s="646"/>
      <c r="KUI435" s="646"/>
      <c r="KUJ435" s="646"/>
      <c r="KUK435" s="646"/>
      <c r="KUL435" s="646"/>
      <c r="KUM435" s="646"/>
      <c r="KUN435" s="646"/>
      <c r="KUO435" s="646"/>
      <c r="KUP435" s="646"/>
      <c r="KUQ435" s="646"/>
      <c r="KUR435" s="646"/>
      <c r="KUS435" s="646"/>
      <c r="KUT435" s="646"/>
      <c r="KUU435" s="646"/>
      <c r="KUV435" s="646"/>
      <c r="KUW435" s="646"/>
      <c r="KUX435" s="646"/>
      <c r="KUY435" s="646"/>
      <c r="KUZ435" s="646"/>
      <c r="KVA435" s="646"/>
      <c r="KVB435" s="646"/>
      <c r="KVC435" s="646"/>
      <c r="KVD435" s="646"/>
      <c r="KVE435" s="646"/>
      <c r="KVF435" s="646"/>
      <c r="KVG435" s="646"/>
      <c r="KVH435" s="646"/>
      <c r="KVI435" s="646"/>
      <c r="KVJ435" s="646"/>
      <c r="KVK435" s="646"/>
      <c r="KVL435" s="646"/>
      <c r="KVM435" s="646"/>
      <c r="KVN435" s="646"/>
      <c r="KVO435" s="646"/>
      <c r="KVP435" s="646"/>
      <c r="KVQ435" s="646"/>
      <c r="KVR435" s="646"/>
      <c r="KVS435" s="646"/>
      <c r="KVT435" s="646"/>
      <c r="KVU435" s="646"/>
      <c r="KVV435" s="646"/>
      <c r="KVW435" s="646"/>
      <c r="KVX435" s="646"/>
      <c r="KVY435" s="646"/>
      <c r="KVZ435" s="646"/>
      <c r="KWA435" s="646"/>
      <c r="KWB435" s="646"/>
      <c r="KWC435" s="646"/>
      <c r="KWD435" s="646"/>
      <c r="KWE435" s="646"/>
      <c r="KWF435" s="646"/>
      <c r="KWG435" s="646"/>
      <c r="KWH435" s="646"/>
      <c r="KWI435" s="646"/>
      <c r="KWJ435" s="646"/>
      <c r="KWK435" s="646"/>
      <c r="KWL435" s="646"/>
      <c r="KWM435" s="646"/>
      <c r="KWN435" s="646"/>
      <c r="KWO435" s="646"/>
      <c r="KWP435" s="646"/>
      <c r="KWQ435" s="646"/>
      <c r="KWR435" s="646"/>
      <c r="KWS435" s="646"/>
      <c r="KWT435" s="646"/>
      <c r="KWU435" s="646"/>
      <c r="KWV435" s="646"/>
      <c r="KWW435" s="646"/>
      <c r="KWX435" s="646"/>
      <c r="KWY435" s="646"/>
      <c r="KWZ435" s="646"/>
      <c r="KXA435" s="646"/>
      <c r="KXB435" s="646"/>
      <c r="KXC435" s="646"/>
      <c r="KXD435" s="646"/>
      <c r="KXE435" s="646"/>
      <c r="KXF435" s="646"/>
      <c r="KXG435" s="646"/>
      <c r="KXH435" s="646"/>
      <c r="KXI435" s="646"/>
      <c r="KXJ435" s="646"/>
      <c r="KXK435" s="646"/>
      <c r="KXL435" s="646"/>
      <c r="KXM435" s="646"/>
      <c r="KXN435" s="646"/>
      <c r="KXO435" s="646"/>
      <c r="KXP435" s="646"/>
      <c r="KXQ435" s="646"/>
      <c r="KXR435" s="646"/>
      <c r="KXS435" s="646"/>
      <c r="KXT435" s="646"/>
      <c r="KXU435" s="646"/>
      <c r="KXV435" s="646"/>
      <c r="KXW435" s="646"/>
      <c r="KXX435" s="646"/>
      <c r="KXY435" s="646"/>
      <c r="KXZ435" s="646"/>
      <c r="KYA435" s="646"/>
      <c r="KYB435" s="646"/>
      <c r="KYC435" s="646"/>
      <c r="KYD435" s="646"/>
      <c r="KYE435" s="646"/>
      <c r="KYF435" s="646"/>
      <c r="KYG435" s="646"/>
      <c r="KYH435" s="646"/>
      <c r="KYI435" s="646"/>
      <c r="KYJ435" s="646"/>
      <c r="KYK435" s="646"/>
      <c r="KYL435" s="646"/>
      <c r="KYM435" s="646"/>
      <c r="KYN435" s="646"/>
      <c r="KYO435" s="646"/>
      <c r="KYP435" s="646"/>
      <c r="KYQ435" s="646"/>
      <c r="KYR435" s="646"/>
      <c r="KYS435" s="646"/>
      <c r="KYT435" s="646"/>
      <c r="KYU435" s="646"/>
      <c r="KYV435" s="646"/>
      <c r="KYW435" s="646"/>
      <c r="KYX435" s="646"/>
      <c r="KYY435" s="646"/>
      <c r="KYZ435" s="646"/>
      <c r="KZA435" s="646"/>
      <c r="KZB435" s="646"/>
      <c r="KZC435" s="646"/>
      <c r="KZD435" s="646"/>
      <c r="KZE435" s="646"/>
      <c r="KZF435" s="646"/>
      <c r="KZG435" s="646"/>
      <c r="KZH435" s="646"/>
      <c r="KZI435" s="646"/>
      <c r="KZJ435" s="646"/>
      <c r="KZK435" s="646"/>
      <c r="KZL435" s="646"/>
      <c r="KZM435" s="646"/>
      <c r="KZN435" s="646"/>
      <c r="KZO435" s="646"/>
      <c r="KZP435" s="646"/>
      <c r="KZQ435" s="646"/>
      <c r="KZR435" s="646"/>
      <c r="KZS435" s="646"/>
      <c r="KZT435" s="646"/>
      <c r="KZU435" s="646"/>
      <c r="KZV435" s="646"/>
      <c r="KZW435" s="646"/>
      <c r="KZX435" s="646"/>
      <c r="KZY435" s="646"/>
      <c r="KZZ435" s="646"/>
      <c r="LAA435" s="646"/>
      <c r="LAB435" s="646"/>
      <c r="LAC435" s="646"/>
      <c r="LAD435" s="646"/>
      <c r="LAE435" s="646"/>
      <c r="LAF435" s="646"/>
      <c r="LAG435" s="646"/>
      <c r="LAH435" s="646"/>
      <c r="LAI435" s="646"/>
      <c r="LAJ435" s="646"/>
      <c r="LAK435" s="646"/>
      <c r="LAL435" s="646"/>
      <c r="LAM435" s="646"/>
      <c r="LAN435" s="646"/>
      <c r="LAO435" s="646"/>
      <c r="LAP435" s="646"/>
      <c r="LAQ435" s="646"/>
      <c r="LAR435" s="646"/>
      <c r="LAS435" s="646"/>
      <c r="LAT435" s="646"/>
      <c r="LAU435" s="646"/>
      <c r="LAV435" s="646"/>
      <c r="LAW435" s="646"/>
      <c r="LAX435" s="646"/>
      <c r="LAY435" s="646"/>
      <c r="LAZ435" s="646"/>
      <c r="LBA435" s="646"/>
      <c r="LBB435" s="646"/>
      <c r="LBC435" s="646"/>
      <c r="LBD435" s="646"/>
      <c r="LBE435" s="646"/>
      <c r="LBF435" s="646"/>
      <c r="LBG435" s="646"/>
      <c r="LBH435" s="646"/>
      <c r="LBI435" s="646"/>
      <c r="LBJ435" s="646"/>
      <c r="LBK435" s="646"/>
      <c r="LBL435" s="646"/>
      <c r="LBM435" s="646"/>
      <c r="LBN435" s="646"/>
      <c r="LBO435" s="646"/>
      <c r="LBP435" s="646"/>
      <c r="LBQ435" s="646"/>
      <c r="LBR435" s="646"/>
      <c r="LBS435" s="646"/>
      <c r="LBT435" s="646"/>
      <c r="LBU435" s="646"/>
      <c r="LBV435" s="646"/>
      <c r="LBW435" s="646"/>
      <c r="LBX435" s="646"/>
      <c r="LBY435" s="646"/>
      <c r="LBZ435" s="646"/>
      <c r="LCA435" s="646"/>
      <c r="LCB435" s="646"/>
      <c r="LCC435" s="646"/>
      <c r="LCD435" s="646"/>
      <c r="LCE435" s="646"/>
      <c r="LCF435" s="646"/>
      <c r="LCG435" s="646"/>
      <c r="LCH435" s="646"/>
      <c r="LCI435" s="646"/>
      <c r="LCJ435" s="646"/>
      <c r="LCK435" s="646"/>
      <c r="LCL435" s="646"/>
      <c r="LCM435" s="646"/>
      <c r="LCN435" s="646"/>
      <c r="LCO435" s="646"/>
      <c r="LCP435" s="646"/>
      <c r="LCQ435" s="646"/>
      <c r="LCR435" s="646"/>
      <c r="LCS435" s="646"/>
      <c r="LCT435" s="646"/>
      <c r="LCU435" s="646"/>
      <c r="LCV435" s="646"/>
      <c r="LCW435" s="646"/>
      <c r="LCX435" s="646"/>
      <c r="LCY435" s="646"/>
      <c r="LCZ435" s="646"/>
      <c r="LDA435" s="646"/>
      <c r="LDB435" s="646"/>
      <c r="LDC435" s="646"/>
      <c r="LDD435" s="646"/>
      <c r="LDE435" s="646"/>
      <c r="LDF435" s="646"/>
      <c r="LDG435" s="646"/>
      <c r="LDH435" s="646"/>
      <c r="LDI435" s="646"/>
      <c r="LDJ435" s="646"/>
      <c r="LDK435" s="646"/>
      <c r="LDL435" s="646"/>
      <c r="LDM435" s="646"/>
      <c r="LDN435" s="646"/>
      <c r="LDO435" s="646"/>
      <c r="LDP435" s="646"/>
      <c r="LDQ435" s="646"/>
      <c r="LDR435" s="646"/>
      <c r="LDS435" s="646"/>
      <c r="LDT435" s="646"/>
      <c r="LDU435" s="646"/>
      <c r="LDV435" s="646"/>
      <c r="LDW435" s="646"/>
      <c r="LDX435" s="646"/>
      <c r="LDY435" s="646"/>
      <c r="LDZ435" s="646"/>
      <c r="LEA435" s="646"/>
      <c r="LEB435" s="646"/>
      <c r="LEC435" s="646"/>
      <c r="LED435" s="646"/>
      <c r="LEE435" s="646"/>
      <c r="LEF435" s="646"/>
      <c r="LEG435" s="646"/>
      <c r="LEH435" s="646"/>
      <c r="LEI435" s="646"/>
      <c r="LEJ435" s="646"/>
      <c r="LEK435" s="646"/>
      <c r="LEL435" s="646"/>
      <c r="LEM435" s="646"/>
      <c r="LEN435" s="646"/>
      <c r="LEO435" s="646"/>
      <c r="LEP435" s="646"/>
      <c r="LEQ435" s="646"/>
      <c r="LER435" s="646"/>
      <c r="LES435" s="646"/>
      <c r="LET435" s="646"/>
      <c r="LEU435" s="646"/>
      <c r="LEV435" s="646"/>
      <c r="LEW435" s="646"/>
      <c r="LEX435" s="646"/>
      <c r="LEY435" s="646"/>
      <c r="LEZ435" s="646"/>
      <c r="LFA435" s="646"/>
      <c r="LFB435" s="646"/>
      <c r="LFC435" s="646"/>
      <c r="LFD435" s="646"/>
      <c r="LFE435" s="646"/>
      <c r="LFF435" s="646"/>
      <c r="LFG435" s="646"/>
      <c r="LFH435" s="646"/>
      <c r="LFI435" s="646"/>
      <c r="LFJ435" s="646"/>
      <c r="LFK435" s="646"/>
      <c r="LFL435" s="646"/>
      <c r="LFM435" s="646"/>
      <c r="LFN435" s="646"/>
      <c r="LFO435" s="646"/>
      <c r="LFP435" s="646"/>
      <c r="LFQ435" s="646"/>
      <c r="LFR435" s="646"/>
      <c r="LFS435" s="646"/>
      <c r="LFT435" s="646"/>
      <c r="LFU435" s="646"/>
      <c r="LFV435" s="646"/>
      <c r="LFW435" s="646"/>
      <c r="LFX435" s="646"/>
      <c r="LFY435" s="646"/>
      <c r="LFZ435" s="646"/>
      <c r="LGA435" s="646"/>
      <c r="LGB435" s="646"/>
      <c r="LGC435" s="646"/>
      <c r="LGD435" s="646"/>
      <c r="LGE435" s="646"/>
      <c r="LGF435" s="646"/>
      <c r="LGG435" s="646"/>
      <c r="LGH435" s="646"/>
      <c r="LGI435" s="646"/>
      <c r="LGJ435" s="646"/>
      <c r="LGK435" s="646"/>
      <c r="LGL435" s="646"/>
      <c r="LGM435" s="646"/>
      <c r="LGN435" s="646"/>
      <c r="LGO435" s="646"/>
      <c r="LGP435" s="646"/>
      <c r="LGQ435" s="646"/>
      <c r="LGR435" s="646"/>
      <c r="LGS435" s="646"/>
      <c r="LGT435" s="646"/>
      <c r="LGU435" s="646"/>
      <c r="LGV435" s="646"/>
      <c r="LGW435" s="646"/>
      <c r="LGX435" s="646"/>
      <c r="LGY435" s="646"/>
      <c r="LGZ435" s="646"/>
      <c r="LHA435" s="646"/>
      <c r="LHB435" s="646"/>
      <c r="LHC435" s="646"/>
      <c r="LHD435" s="646"/>
      <c r="LHE435" s="646"/>
      <c r="LHF435" s="646"/>
      <c r="LHG435" s="646"/>
      <c r="LHH435" s="646"/>
      <c r="LHI435" s="646"/>
      <c r="LHJ435" s="646"/>
      <c r="LHK435" s="646"/>
      <c r="LHL435" s="646"/>
      <c r="LHM435" s="646"/>
      <c r="LHN435" s="646"/>
      <c r="LHO435" s="646"/>
      <c r="LHP435" s="646"/>
      <c r="LHQ435" s="646"/>
      <c r="LHR435" s="646"/>
      <c r="LHS435" s="646"/>
      <c r="LHT435" s="646"/>
      <c r="LHU435" s="646"/>
      <c r="LHV435" s="646"/>
      <c r="LHW435" s="646"/>
      <c r="LHX435" s="646"/>
      <c r="LHY435" s="646"/>
      <c r="LHZ435" s="646"/>
      <c r="LIA435" s="646"/>
      <c r="LIB435" s="646"/>
      <c r="LIC435" s="646"/>
      <c r="LID435" s="646"/>
      <c r="LIE435" s="646"/>
      <c r="LIF435" s="646"/>
      <c r="LIG435" s="646"/>
      <c r="LIH435" s="646"/>
      <c r="LII435" s="646"/>
      <c r="LIJ435" s="646"/>
      <c r="LIK435" s="646"/>
      <c r="LIL435" s="646"/>
      <c r="LIM435" s="646"/>
      <c r="LIN435" s="646"/>
      <c r="LIO435" s="646"/>
      <c r="LIP435" s="646"/>
      <c r="LIQ435" s="646"/>
      <c r="LIR435" s="646"/>
      <c r="LIS435" s="646"/>
      <c r="LIT435" s="646"/>
      <c r="LIU435" s="646"/>
      <c r="LIV435" s="646"/>
      <c r="LIW435" s="646"/>
      <c r="LIX435" s="646"/>
      <c r="LIY435" s="646"/>
      <c r="LIZ435" s="646"/>
      <c r="LJA435" s="646"/>
      <c r="LJB435" s="646"/>
      <c r="LJC435" s="646"/>
      <c r="LJD435" s="646"/>
      <c r="LJE435" s="646"/>
      <c r="LJF435" s="646"/>
      <c r="LJG435" s="646"/>
      <c r="LJH435" s="646"/>
      <c r="LJI435" s="646"/>
      <c r="LJJ435" s="646"/>
      <c r="LJK435" s="646"/>
      <c r="LJL435" s="646"/>
      <c r="LJM435" s="646"/>
      <c r="LJN435" s="646"/>
      <c r="LJO435" s="646"/>
      <c r="LJP435" s="646"/>
      <c r="LJQ435" s="646"/>
      <c r="LJR435" s="646"/>
      <c r="LJS435" s="646"/>
      <c r="LJT435" s="646"/>
      <c r="LJU435" s="646"/>
      <c r="LJV435" s="646"/>
      <c r="LJW435" s="646"/>
      <c r="LJX435" s="646"/>
      <c r="LJY435" s="646"/>
      <c r="LJZ435" s="646"/>
      <c r="LKA435" s="646"/>
      <c r="LKB435" s="646"/>
      <c r="LKC435" s="646"/>
      <c r="LKD435" s="646"/>
      <c r="LKE435" s="646"/>
      <c r="LKF435" s="646"/>
      <c r="LKG435" s="646"/>
      <c r="LKH435" s="646"/>
      <c r="LKI435" s="646"/>
      <c r="LKJ435" s="646"/>
      <c r="LKK435" s="646"/>
      <c r="LKL435" s="646"/>
      <c r="LKM435" s="646"/>
      <c r="LKN435" s="646"/>
      <c r="LKO435" s="646"/>
      <c r="LKP435" s="646"/>
      <c r="LKQ435" s="646"/>
      <c r="LKR435" s="646"/>
      <c r="LKS435" s="646"/>
      <c r="LKT435" s="646"/>
      <c r="LKU435" s="646"/>
      <c r="LKV435" s="646"/>
      <c r="LKW435" s="646"/>
      <c r="LKX435" s="646"/>
      <c r="LKY435" s="646"/>
      <c r="LKZ435" s="646"/>
      <c r="LLA435" s="646"/>
      <c r="LLB435" s="646"/>
      <c r="LLC435" s="646"/>
      <c r="LLD435" s="646"/>
      <c r="LLE435" s="646"/>
      <c r="LLF435" s="646"/>
      <c r="LLG435" s="646"/>
      <c r="LLH435" s="646"/>
      <c r="LLI435" s="646"/>
      <c r="LLJ435" s="646"/>
      <c r="LLK435" s="646"/>
      <c r="LLL435" s="646"/>
      <c r="LLM435" s="646"/>
      <c r="LLN435" s="646"/>
      <c r="LLO435" s="646"/>
      <c r="LLP435" s="646"/>
      <c r="LLQ435" s="646"/>
      <c r="LLR435" s="646"/>
      <c r="LLS435" s="646"/>
      <c r="LLT435" s="646"/>
      <c r="LLU435" s="646"/>
      <c r="LLV435" s="646"/>
      <c r="LLW435" s="646"/>
      <c r="LLX435" s="646"/>
      <c r="LLY435" s="646"/>
      <c r="LLZ435" s="646"/>
      <c r="LMA435" s="646"/>
      <c r="LMB435" s="646"/>
      <c r="LMC435" s="646"/>
      <c r="LMD435" s="646"/>
      <c r="LME435" s="646"/>
      <c r="LMF435" s="646"/>
      <c r="LMG435" s="646"/>
      <c r="LMH435" s="646"/>
      <c r="LMI435" s="646"/>
      <c r="LMJ435" s="646"/>
      <c r="LMK435" s="646"/>
      <c r="LML435" s="646"/>
      <c r="LMM435" s="646"/>
      <c r="LMN435" s="646"/>
      <c r="LMO435" s="646"/>
      <c r="LMP435" s="646"/>
      <c r="LMQ435" s="646"/>
      <c r="LMR435" s="646"/>
      <c r="LMS435" s="646"/>
      <c r="LMT435" s="646"/>
      <c r="LMU435" s="646"/>
      <c r="LMV435" s="646"/>
      <c r="LMW435" s="646"/>
      <c r="LMX435" s="646"/>
      <c r="LMY435" s="646"/>
      <c r="LMZ435" s="646"/>
      <c r="LNA435" s="646"/>
      <c r="LNB435" s="646"/>
      <c r="LNC435" s="646"/>
      <c r="LND435" s="646"/>
      <c r="LNE435" s="646"/>
      <c r="LNF435" s="646"/>
      <c r="LNG435" s="646"/>
      <c r="LNH435" s="646"/>
      <c r="LNI435" s="646"/>
      <c r="LNJ435" s="646"/>
      <c r="LNK435" s="646"/>
      <c r="LNL435" s="646"/>
      <c r="LNM435" s="646"/>
      <c r="LNN435" s="646"/>
      <c r="LNO435" s="646"/>
      <c r="LNP435" s="646"/>
      <c r="LNQ435" s="646"/>
      <c r="LNR435" s="646"/>
      <c r="LNS435" s="646"/>
      <c r="LNT435" s="646"/>
      <c r="LNU435" s="646"/>
      <c r="LNV435" s="646"/>
      <c r="LNW435" s="646"/>
      <c r="LNX435" s="646"/>
      <c r="LNY435" s="646"/>
      <c r="LNZ435" s="646"/>
      <c r="LOA435" s="646"/>
      <c r="LOB435" s="646"/>
      <c r="LOC435" s="646"/>
      <c r="LOD435" s="646"/>
      <c r="LOE435" s="646"/>
      <c r="LOF435" s="646"/>
      <c r="LOG435" s="646"/>
      <c r="LOH435" s="646"/>
      <c r="LOI435" s="646"/>
      <c r="LOJ435" s="646"/>
      <c r="LOK435" s="646"/>
      <c r="LOL435" s="646"/>
      <c r="LOM435" s="646"/>
      <c r="LON435" s="646"/>
      <c r="LOO435" s="646"/>
      <c r="LOP435" s="646"/>
      <c r="LOQ435" s="646"/>
      <c r="LOR435" s="646"/>
      <c r="LOS435" s="646"/>
      <c r="LOT435" s="646"/>
      <c r="LOU435" s="646"/>
      <c r="LOV435" s="646"/>
      <c r="LOW435" s="646"/>
      <c r="LOX435" s="646"/>
      <c r="LOY435" s="646"/>
      <c r="LOZ435" s="646"/>
      <c r="LPA435" s="646"/>
      <c r="LPB435" s="646"/>
      <c r="LPC435" s="646"/>
      <c r="LPD435" s="646"/>
      <c r="LPE435" s="646"/>
      <c r="LPF435" s="646"/>
      <c r="LPG435" s="646"/>
      <c r="LPH435" s="646"/>
      <c r="LPI435" s="646"/>
      <c r="LPJ435" s="646"/>
      <c r="LPK435" s="646"/>
      <c r="LPL435" s="646"/>
      <c r="LPM435" s="646"/>
      <c r="LPN435" s="646"/>
      <c r="LPO435" s="646"/>
      <c r="LPP435" s="646"/>
      <c r="LPQ435" s="646"/>
      <c r="LPR435" s="646"/>
      <c r="LPS435" s="646"/>
      <c r="LPT435" s="646"/>
      <c r="LPU435" s="646"/>
      <c r="LPV435" s="646"/>
      <c r="LPW435" s="646"/>
      <c r="LPX435" s="646"/>
      <c r="LPY435" s="646"/>
      <c r="LPZ435" s="646"/>
      <c r="LQA435" s="646"/>
      <c r="LQB435" s="646"/>
      <c r="LQC435" s="646"/>
      <c r="LQD435" s="646"/>
      <c r="LQE435" s="646"/>
      <c r="LQF435" s="646"/>
      <c r="LQG435" s="646"/>
      <c r="LQH435" s="646"/>
      <c r="LQI435" s="646"/>
      <c r="LQJ435" s="646"/>
      <c r="LQK435" s="646"/>
      <c r="LQL435" s="646"/>
      <c r="LQM435" s="646"/>
      <c r="LQN435" s="646"/>
      <c r="LQO435" s="646"/>
      <c r="LQP435" s="646"/>
      <c r="LQQ435" s="646"/>
      <c r="LQR435" s="646"/>
      <c r="LQS435" s="646"/>
      <c r="LQT435" s="646"/>
      <c r="LQU435" s="646"/>
      <c r="LQV435" s="646"/>
      <c r="LQW435" s="646"/>
      <c r="LQX435" s="646"/>
      <c r="LQY435" s="646"/>
      <c r="LQZ435" s="646"/>
      <c r="LRA435" s="646"/>
      <c r="LRB435" s="646"/>
      <c r="LRC435" s="646"/>
      <c r="LRD435" s="646"/>
      <c r="LRE435" s="646"/>
      <c r="LRF435" s="646"/>
      <c r="LRG435" s="646"/>
      <c r="LRH435" s="646"/>
      <c r="LRI435" s="646"/>
      <c r="LRJ435" s="646"/>
      <c r="LRK435" s="646"/>
      <c r="LRL435" s="646"/>
      <c r="LRM435" s="646"/>
      <c r="LRN435" s="646"/>
      <c r="LRO435" s="646"/>
      <c r="LRP435" s="646"/>
      <c r="LRQ435" s="646"/>
      <c r="LRR435" s="646"/>
      <c r="LRS435" s="646"/>
      <c r="LRT435" s="646"/>
      <c r="LRU435" s="646"/>
      <c r="LRV435" s="646"/>
      <c r="LRW435" s="646"/>
      <c r="LRX435" s="646"/>
      <c r="LRY435" s="646"/>
      <c r="LRZ435" s="646"/>
      <c r="LSA435" s="646"/>
      <c r="LSB435" s="646"/>
      <c r="LSC435" s="646"/>
      <c r="LSD435" s="646"/>
      <c r="LSE435" s="646"/>
      <c r="LSF435" s="646"/>
      <c r="LSG435" s="646"/>
      <c r="LSH435" s="646"/>
      <c r="LSI435" s="646"/>
      <c r="LSJ435" s="646"/>
      <c r="LSK435" s="646"/>
      <c r="LSL435" s="646"/>
      <c r="LSM435" s="646"/>
      <c r="LSN435" s="646"/>
      <c r="LSO435" s="646"/>
      <c r="LSP435" s="646"/>
      <c r="LSQ435" s="646"/>
      <c r="LSR435" s="646"/>
      <c r="LSS435" s="646"/>
      <c r="LST435" s="646"/>
      <c r="LSU435" s="646"/>
      <c r="LSV435" s="646"/>
      <c r="LSW435" s="646"/>
      <c r="LSX435" s="646"/>
      <c r="LSY435" s="646"/>
      <c r="LSZ435" s="646"/>
      <c r="LTA435" s="646"/>
      <c r="LTB435" s="646"/>
      <c r="LTC435" s="646"/>
      <c r="LTD435" s="646"/>
      <c r="LTE435" s="646"/>
      <c r="LTF435" s="646"/>
      <c r="LTG435" s="646"/>
      <c r="LTH435" s="646"/>
      <c r="LTI435" s="646"/>
      <c r="LTJ435" s="646"/>
      <c r="LTK435" s="646"/>
      <c r="LTL435" s="646"/>
      <c r="LTM435" s="646"/>
      <c r="LTN435" s="646"/>
      <c r="LTO435" s="646"/>
      <c r="LTP435" s="646"/>
      <c r="LTQ435" s="646"/>
      <c r="LTR435" s="646"/>
      <c r="LTS435" s="646"/>
      <c r="LTT435" s="646"/>
      <c r="LTU435" s="646"/>
      <c r="LTV435" s="646"/>
      <c r="LTW435" s="646"/>
      <c r="LTX435" s="646"/>
      <c r="LTY435" s="646"/>
      <c r="LTZ435" s="646"/>
      <c r="LUA435" s="646"/>
      <c r="LUB435" s="646"/>
      <c r="LUC435" s="646"/>
      <c r="LUD435" s="646"/>
      <c r="LUE435" s="646"/>
      <c r="LUF435" s="646"/>
      <c r="LUG435" s="646"/>
      <c r="LUH435" s="646"/>
      <c r="LUI435" s="646"/>
      <c r="LUJ435" s="646"/>
      <c r="LUK435" s="646"/>
      <c r="LUL435" s="646"/>
      <c r="LUM435" s="646"/>
      <c r="LUN435" s="646"/>
      <c r="LUO435" s="646"/>
      <c r="LUP435" s="646"/>
      <c r="LUQ435" s="646"/>
      <c r="LUR435" s="646"/>
      <c r="LUS435" s="646"/>
      <c r="LUT435" s="646"/>
      <c r="LUU435" s="646"/>
      <c r="LUV435" s="646"/>
      <c r="LUW435" s="646"/>
      <c r="LUX435" s="646"/>
      <c r="LUY435" s="646"/>
      <c r="LUZ435" s="646"/>
      <c r="LVA435" s="646"/>
      <c r="LVB435" s="646"/>
      <c r="LVC435" s="646"/>
      <c r="LVD435" s="646"/>
      <c r="LVE435" s="646"/>
      <c r="LVF435" s="646"/>
      <c r="LVG435" s="646"/>
      <c r="LVH435" s="646"/>
      <c r="LVI435" s="646"/>
      <c r="LVJ435" s="646"/>
      <c r="LVK435" s="646"/>
      <c r="LVL435" s="646"/>
      <c r="LVM435" s="646"/>
      <c r="LVN435" s="646"/>
      <c r="LVO435" s="646"/>
      <c r="LVP435" s="646"/>
      <c r="LVQ435" s="646"/>
      <c r="LVR435" s="646"/>
      <c r="LVS435" s="646"/>
      <c r="LVT435" s="646"/>
      <c r="LVU435" s="646"/>
      <c r="LVV435" s="646"/>
      <c r="LVW435" s="646"/>
      <c r="LVX435" s="646"/>
      <c r="LVY435" s="646"/>
      <c r="LVZ435" s="646"/>
      <c r="LWA435" s="646"/>
      <c r="LWB435" s="646"/>
      <c r="LWC435" s="646"/>
      <c r="LWD435" s="646"/>
      <c r="LWE435" s="646"/>
      <c r="LWF435" s="646"/>
      <c r="LWG435" s="646"/>
      <c r="LWH435" s="646"/>
      <c r="LWI435" s="646"/>
      <c r="LWJ435" s="646"/>
      <c r="LWK435" s="646"/>
      <c r="LWL435" s="646"/>
      <c r="LWM435" s="646"/>
      <c r="LWN435" s="646"/>
      <c r="LWO435" s="646"/>
      <c r="LWP435" s="646"/>
      <c r="LWQ435" s="646"/>
      <c r="LWR435" s="646"/>
      <c r="LWS435" s="646"/>
      <c r="LWT435" s="646"/>
      <c r="LWU435" s="646"/>
      <c r="LWV435" s="646"/>
      <c r="LWW435" s="646"/>
      <c r="LWX435" s="646"/>
      <c r="LWY435" s="646"/>
      <c r="LWZ435" s="646"/>
      <c r="LXA435" s="646"/>
      <c r="LXB435" s="646"/>
      <c r="LXC435" s="646"/>
      <c r="LXD435" s="646"/>
      <c r="LXE435" s="646"/>
      <c r="LXF435" s="646"/>
      <c r="LXG435" s="646"/>
      <c r="LXH435" s="646"/>
      <c r="LXI435" s="646"/>
      <c r="LXJ435" s="646"/>
      <c r="LXK435" s="646"/>
      <c r="LXL435" s="646"/>
      <c r="LXM435" s="646"/>
      <c r="LXN435" s="646"/>
      <c r="LXO435" s="646"/>
      <c r="LXP435" s="646"/>
      <c r="LXQ435" s="646"/>
      <c r="LXR435" s="646"/>
      <c r="LXS435" s="646"/>
      <c r="LXT435" s="646"/>
      <c r="LXU435" s="646"/>
      <c r="LXV435" s="646"/>
      <c r="LXW435" s="646"/>
      <c r="LXX435" s="646"/>
      <c r="LXY435" s="646"/>
      <c r="LXZ435" s="646"/>
      <c r="LYA435" s="646"/>
      <c r="LYB435" s="646"/>
      <c r="LYC435" s="646"/>
      <c r="LYD435" s="646"/>
      <c r="LYE435" s="646"/>
      <c r="LYF435" s="646"/>
      <c r="LYG435" s="646"/>
      <c r="LYH435" s="646"/>
      <c r="LYI435" s="646"/>
      <c r="LYJ435" s="646"/>
      <c r="LYK435" s="646"/>
      <c r="LYL435" s="646"/>
      <c r="LYM435" s="646"/>
      <c r="LYN435" s="646"/>
      <c r="LYO435" s="646"/>
      <c r="LYP435" s="646"/>
      <c r="LYQ435" s="646"/>
      <c r="LYR435" s="646"/>
      <c r="LYS435" s="646"/>
      <c r="LYT435" s="646"/>
      <c r="LYU435" s="646"/>
      <c r="LYV435" s="646"/>
      <c r="LYW435" s="646"/>
      <c r="LYX435" s="646"/>
      <c r="LYY435" s="646"/>
      <c r="LYZ435" s="646"/>
      <c r="LZA435" s="646"/>
      <c r="LZB435" s="646"/>
      <c r="LZC435" s="646"/>
      <c r="LZD435" s="646"/>
      <c r="LZE435" s="646"/>
      <c r="LZF435" s="646"/>
      <c r="LZG435" s="646"/>
      <c r="LZH435" s="646"/>
      <c r="LZI435" s="646"/>
      <c r="LZJ435" s="646"/>
      <c r="LZK435" s="646"/>
      <c r="LZL435" s="646"/>
      <c r="LZM435" s="646"/>
      <c r="LZN435" s="646"/>
      <c r="LZO435" s="646"/>
      <c r="LZP435" s="646"/>
      <c r="LZQ435" s="646"/>
      <c r="LZR435" s="646"/>
      <c r="LZS435" s="646"/>
      <c r="LZT435" s="646"/>
      <c r="LZU435" s="646"/>
      <c r="LZV435" s="646"/>
      <c r="LZW435" s="646"/>
      <c r="LZX435" s="646"/>
      <c r="LZY435" s="646"/>
      <c r="LZZ435" s="646"/>
      <c r="MAA435" s="646"/>
      <c r="MAB435" s="646"/>
      <c r="MAC435" s="646"/>
      <c r="MAD435" s="646"/>
      <c r="MAE435" s="646"/>
      <c r="MAF435" s="646"/>
      <c r="MAG435" s="646"/>
      <c r="MAH435" s="646"/>
      <c r="MAI435" s="646"/>
      <c r="MAJ435" s="646"/>
      <c r="MAK435" s="646"/>
      <c r="MAL435" s="646"/>
      <c r="MAM435" s="646"/>
      <c r="MAN435" s="646"/>
      <c r="MAO435" s="646"/>
      <c r="MAP435" s="646"/>
      <c r="MAQ435" s="646"/>
      <c r="MAR435" s="646"/>
      <c r="MAS435" s="646"/>
      <c r="MAT435" s="646"/>
      <c r="MAU435" s="646"/>
      <c r="MAV435" s="646"/>
      <c r="MAW435" s="646"/>
      <c r="MAX435" s="646"/>
      <c r="MAY435" s="646"/>
      <c r="MAZ435" s="646"/>
      <c r="MBA435" s="646"/>
      <c r="MBB435" s="646"/>
      <c r="MBC435" s="646"/>
      <c r="MBD435" s="646"/>
      <c r="MBE435" s="646"/>
      <c r="MBF435" s="646"/>
      <c r="MBG435" s="646"/>
      <c r="MBH435" s="646"/>
      <c r="MBI435" s="646"/>
      <c r="MBJ435" s="646"/>
      <c r="MBK435" s="646"/>
      <c r="MBL435" s="646"/>
      <c r="MBM435" s="646"/>
      <c r="MBN435" s="646"/>
      <c r="MBO435" s="646"/>
      <c r="MBP435" s="646"/>
      <c r="MBQ435" s="646"/>
      <c r="MBR435" s="646"/>
      <c r="MBS435" s="646"/>
      <c r="MBT435" s="646"/>
      <c r="MBU435" s="646"/>
      <c r="MBV435" s="646"/>
      <c r="MBW435" s="646"/>
      <c r="MBX435" s="646"/>
      <c r="MBY435" s="646"/>
      <c r="MBZ435" s="646"/>
      <c r="MCA435" s="646"/>
      <c r="MCB435" s="646"/>
      <c r="MCC435" s="646"/>
      <c r="MCD435" s="646"/>
      <c r="MCE435" s="646"/>
      <c r="MCF435" s="646"/>
      <c r="MCG435" s="646"/>
      <c r="MCH435" s="646"/>
      <c r="MCI435" s="646"/>
      <c r="MCJ435" s="646"/>
      <c r="MCK435" s="646"/>
      <c r="MCL435" s="646"/>
      <c r="MCM435" s="646"/>
      <c r="MCN435" s="646"/>
      <c r="MCO435" s="646"/>
      <c r="MCP435" s="646"/>
      <c r="MCQ435" s="646"/>
      <c r="MCR435" s="646"/>
      <c r="MCS435" s="646"/>
      <c r="MCT435" s="646"/>
      <c r="MCU435" s="646"/>
      <c r="MCV435" s="646"/>
      <c r="MCW435" s="646"/>
      <c r="MCX435" s="646"/>
      <c r="MCY435" s="646"/>
      <c r="MCZ435" s="646"/>
      <c r="MDA435" s="646"/>
      <c r="MDB435" s="646"/>
      <c r="MDC435" s="646"/>
      <c r="MDD435" s="646"/>
      <c r="MDE435" s="646"/>
      <c r="MDF435" s="646"/>
      <c r="MDG435" s="646"/>
      <c r="MDH435" s="646"/>
      <c r="MDI435" s="646"/>
      <c r="MDJ435" s="646"/>
      <c r="MDK435" s="646"/>
      <c r="MDL435" s="646"/>
      <c r="MDM435" s="646"/>
      <c r="MDN435" s="646"/>
      <c r="MDO435" s="646"/>
      <c r="MDP435" s="646"/>
      <c r="MDQ435" s="646"/>
      <c r="MDR435" s="646"/>
      <c r="MDS435" s="646"/>
      <c r="MDT435" s="646"/>
      <c r="MDU435" s="646"/>
      <c r="MDV435" s="646"/>
      <c r="MDW435" s="646"/>
      <c r="MDX435" s="646"/>
      <c r="MDY435" s="646"/>
      <c r="MDZ435" s="646"/>
      <c r="MEA435" s="646"/>
      <c r="MEB435" s="646"/>
      <c r="MEC435" s="646"/>
      <c r="MED435" s="646"/>
      <c r="MEE435" s="646"/>
      <c r="MEF435" s="646"/>
      <c r="MEG435" s="646"/>
      <c r="MEH435" s="646"/>
      <c r="MEI435" s="646"/>
      <c r="MEJ435" s="646"/>
      <c r="MEK435" s="646"/>
      <c r="MEL435" s="646"/>
      <c r="MEM435" s="646"/>
      <c r="MEN435" s="646"/>
      <c r="MEO435" s="646"/>
      <c r="MEP435" s="646"/>
      <c r="MEQ435" s="646"/>
      <c r="MER435" s="646"/>
      <c r="MES435" s="646"/>
      <c r="MET435" s="646"/>
      <c r="MEU435" s="646"/>
      <c r="MEV435" s="646"/>
      <c r="MEW435" s="646"/>
      <c r="MEX435" s="646"/>
      <c r="MEY435" s="646"/>
      <c r="MEZ435" s="646"/>
      <c r="MFA435" s="646"/>
      <c r="MFB435" s="646"/>
      <c r="MFC435" s="646"/>
      <c r="MFD435" s="646"/>
      <c r="MFE435" s="646"/>
      <c r="MFF435" s="646"/>
      <c r="MFG435" s="646"/>
      <c r="MFH435" s="646"/>
      <c r="MFI435" s="646"/>
      <c r="MFJ435" s="646"/>
      <c r="MFK435" s="646"/>
      <c r="MFL435" s="646"/>
      <c r="MFM435" s="646"/>
      <c r="MFN435" s="646"/>
      <c r="MFO435" s="646"/>
      <c r="MFP435" s="646"/>
      <c r="MFQ435" s="646"/>
      <c r="MFR435" s="646"/>
      <c r="MFS435" s="646"/>
      <c r="MFT435" s="646"/>
      <c r="MFU435" s="646"/>
      <c r="MFV435" s="646"/>
      <c r="MFW435" s="646"/>
      <c r="MFX435" s="646"/>
      <c r="MFY435" s="646"/>
      <c r="MFZ435" s="646"/>
      <c r="MGA435" s="646"/>
      <c r="MGB435" s="646"/>
      <c r="MGC435" s="646"/>
      <c r="MGD435" s="646"/>
      <c r="MGE435" s="646"/>
      <c r="MGF435" s="646"/>
      <c r="MGG435" s="646"/>
      <c r="MGH435" s="646"/>
      <c r="MGI435" s="646"/>
      <c r="MGJ435" s="646"/>
      <c r="MGK435" s="646"/>
      <c r="MGL435" s="646"/>
      <c r="MGM435" s="646"/>
      <c r="MGN435" s="646"/>
      <c r="MGO435" s="646"/>
      <c r="MGP435" s="646"/>
      <c r="MGQ435" s="646"/>
      <c r="MGR435" s="646"/>
      <c r="MGS435" s="646"/>
      <c r="MGT435" s="646"/>
      <c r="MGU435" s="646"/>
      <c r="MGV435" s="646"/>
      <c r="MGW435" s="646"/>
      <c r="MGX435" s="646"/>
      <c r="MGY435" s="646"/>
      <c r="MGZ435" s="646"/>
      <c r="MHA435" s="646"/>
      <c r="MHB435" s="646"/>
      <c r="MHC435" s="646"/>
      <c r="MHD435" s="646"/>
      <c r="MHE435" s="646"/>
      <c r="MHF435" s="646"/>
      <c r="MHG435" s="646"/>
      <c r="MHH435" s="646"/>
      <c r="MHI435" s="646"/>
      <c r="MHJ435" s="646"/>
      <c r="MHK435" s="646"/>
      <c r="MHL435" s="646"/>
      <c r="MHM435" s="646"/>
      <c r="MHN435" s="646"/>
      <c r="MHO435" s="646"/>
      <c r="MHP435" s="646"/>
      <c r="MHQ435" s="646"/>
      <c r="MHR435" s="646"/>
      <c r="MHS435" s="646"/>
      <c r="MHT435" s="646"/>
      <c r="MHU435" s="646"/>
      <c r="MHV435" s="646"/>
      <c r="MHW435" s="646"/>
      <c r="MHX435" s="646"/>
      <c r="MHY435" s="646"/>
      <c r="MHZ435" s="646"/>
      <c r="MIA435" s="646"/>
      <c r="MIB435" s="646"/>
      <c r="MIC435" s="646"/>
      <c r="MID435" s="646"/>
      <c r="MIE435" s="646"/>
      <c r="MIF435" s="646"/>
      <c r="MIG435" s="646"/>
      <c r="MIH435" s="646"/>
      <c r="MII435" s="646"/>
      <c r="MIJ435" s="646"/>
      <c r="MIK435" s="646"/>
      <c r="MIL435" s="646"/>
      <c r="MIM435" s="646"/>
      <c r="MIN435" s="646"/>
      <c r="MIO435" s="646"/>
      <c r="MIP435" s="646"/>
      <c r="MIQ435" s="646"/>
      <c r="MIR435" s="646"/>
      <c r="MIS435" s="646"/>
      <c r="MIT435" s="646"/>
      <c r="MIU435" s="646"/>
      <c r="MIV435" s="646"/>
      <c r="MIW435" s="646"/>
      <c r="MIX435" s="646"/>
      <c r="MIY435" s="646"/>
      <c r="MIZ435" s="646"/>
      <c r="MJA435" s="646"/>
      <c r="MJB435" s="646"/>
      <c r="MJC435" s="646"/>
      <c r="MJD435" s="646"/>
      <c r="MJE435" s="646"/>
      <c r="MJF435" s="646"/>
      <c r="MJG435" s="646"/>
      <c r="MJH435" s="646"/>
      <c r="MJI435" s="646"/>
      <c r="MJJ435" s="646"/>
      <c r="MJK435" s="646"/>
      <c r="MJL435" s="646"/>
      <c r="MJM435" s="646"/>
      <c r="MJN435" s="646"/>
      <c r="MJO435" s="646"/>
      <c r="MJP435" s="646"/>
      <c r="MJQ435" s="646"/>
      <c r="MJR435" s="646"/>
      <c r="MJS435" s="646"/>
      <c r="MJT435" s="646"/>
      <c r="MJU435" s="646"/>
      <c r="MJV435" s="646"/>
      <c r="MJW435" s="646"/>
      <c r="MJX435" s="646"/>
      <c r="MJY435" s="646"/>
      <c r="MJZ435" s="646"/>
      <c r="MKA435" s="646"/>
      <c r="MKB435" s="646"/>
      <c r="MKC435" s="646"/>
      <c r="MKD435" s="646"/>
      <c r="MKE435" s="646"/>
      <c r="MKF435" s="646"/>
      <c r="MKG435" s="646"/>
      <c r="MKH435" s="646"/>
      <c r="MKI435" s="646"/>
      <c r="MKJ435" s="646"/>
      <c r="MKK435" s="646"/>
      <c r="MKL435" s="646"/>
      <c r="MKM435" s="646"/>
      <c r="MKN435" s="646"/>
      <c r="MKO435" s="646"/>
      <c r="MKP435" s="646"/>
      <c r="MKQ435" s="646"/>
      <c r="MKR435" s="646"/>
      <c r="MKS435" s="646"/>
      <c r="MKT435" s="646"/>
      <c r="MKU435" s="646"/>
      <c r="MKV435" s="646"/>
      <c r="MKW435" s="646"/>
      <c r="MKX435" s="646"/>
      <c r="MKY435" s="646"/>
      <c r="MKZ435" s="646"/>
      <c r="MLA435" s="646"/>
      <c r="MLB435" s="646"/>
      <c r="MLC435" s="646"/>
      <c r="MLD435" s="646"/>
      <c r="MLE435" s="646"/>
      <c r="MLF435" s="646"/>
      <c r="MLG435" s="646"/>
      <c r="MLH435" s="646"/>
      <c r="MLI435" s="646"/>
      <c r="MLJ435" s="646"/>
      <c r="MLK435" s="646"/>
      <c r="MLL435" s="646"/>
      <c r="MLM435" s="646"/>
      <c r="MLN435" s="646"/>
      <c r="MLO435" s="646"/>
      <c r="MLP435" s="646"/>
      <c r="MLQ435" s="646"/>
      <c r="MLR435" s="646"/>
      <c r="MLS435" s="646"/>
      <c r="MLT435" s="646"/>
      <c r="MLU435" s="646"/>
      <c r="MLV435" s="646"/>
      <c r="MLW435" s="646"/>
      <c r="MLX435" s="646"/>
      <c r="MLY435" s="646"/>
      <c r="MLZ435" s="646"/>
      <c r="MMA435" s="646"/>
      <c r="MMB435" s="646"/>
      <c r="MMC435" s="646"/>
      <c r="MMD435" s="646"/>
      <c r="MME435" s="646"/>
      <c r="MMF435" s="646"/>
      <c r="MMG435" s="646"/>
      <c r="MMH435" s="646"/>
      <c r="MMI435" s="646"/>
      <c r="MMJ435" s="646"/>
      <c r="MMK435" s="646"/>
      <c r="MML435" s="646"/>
      <c r="MMM435" s="646"/>
      <c r="MMN435" s="646"/>
      <c r="MMO435" s="646"/>
      <c r="MMP435" s="646"/>
      <c r="MMQ435" s="646"/>
      <c r="MMR435" s="646"/>
      <c r="MMS435" s="646"/>
      <c r="MMT435" s="646"/>
      <c r="MMU435" s="646"/>
      <c r="MMV435" s="646"/>
      <c r="MMW435" s="646"/>
      <c r="MMX435" s="646"/>
      <c r="MMY435" s="646"/>
      <c r="MMZ435" s="646"/>
      <c r="MNA435" s="646"/>
      <c r="MNB435" s="646"/>
      <c r="MNC435" s="646"/>
      <c r="MND435" s="646"/>
      <c r="MNE435" s="646"/>
      <c r="MNF435" s="646"/>
      <c r="MNG435" s="646"/>
      <c r="MNH435" s="646"/>
      <c r="MNI435" s="646"/>
      <c r="MNJ435" s="646"/>
      <c r="MNK435" s="646"/>
      <c r="MNL435" s="646"/>
      <c r="MNM435" s="646"/>
      <c r="MNN435" s="646"/>
      <c r="MNO435" s="646"/>
      <c r="MNP435" s="646"/>
      <c r="MNQ435" s="646"/>
      <c r="MNR435" s="646"/>
      <c r="MNS435" s="646"/>
      <c r="MNT435" s="646"/>
      <c r="MNU435" s="646"/>
      <c r="MNV435" s="646"/>
      <c r="MNW435" s="646"/>
      <c r="MNX435" s="646"/>
      <c r="MNY435" s="646"/>
      <c r="MNZ435" s="646"/>
      <c r="MOA435" s="646"/>
      <c r="MOB435" s="646"/>
      <c r="MOC435" s="646"/>
      <c r="MOD435" s="646"/>
      <c r="MOE435" s="646"/>
      <c r="MOF435" s="646"/>
      <c r="MOG435" s="646"/>
      <c r="MOH435" s="646"/>
      <c r="MOI435" s="646"/>
      <c r="MOJ435" s="646"/>
      <c r="MOK435" s="646"/>
      <c r="MOL435" s="646"/>
      <c r="MOM435" s="646"/>
      <c r="MON435" s="646"/>
      <c r="MOO435" s="646"/>
      <c r="MOP435" s="646"/>
      <c r="MOQ435" s="646"/>
      <c r="MOR435" s="646"/>
      <c r="MOS435" s="646"/>
      <c r="MOT435" s="646"/>
      <c r="MOU435" s="646"/>
      <c r="MOV435" s="646"/>
      <c r="MOW435" s="646"/>
      <c r="MOX435" s="646"/>
      <c r="MOY435" s="646"/>
      <c r="MOZ435" s="646"/>
      <c r="MPA435" s="646"/>
      <c r="MPB435" s="646"/>
      <c r="MPC435" s="646"/>
      <c r="MPD435" s="646"/>
      <c r="MPE435" s="646"/>
      <c r="MPF435" s="646"/>
      <c r="MPG435" s="646"/>
      <c r="MPH435" s="646"/>
      <c r="MPI435" s="646"/>
      <c r="MPJ435" s="646"/>
      <c r="MPK435" s="646"/>
      <c r="MPL435" s="646"/>
      <c r="MPM435" s="646"/>
      <c r="MPN435" s="646"/>
      <c r="MPO435" s="646"/>
      <c r="MPP435" s="646"/>
      <c r="MPQ435" s="646"/>
      <c r="MPR435" s="646"/>
      <c r="MPS435" s="646"/>
      <c r="MPT435" s="646"/>
      <c r="MPU435" s="646"/>
      <c r="MPV435" s="646"/>
      <c r="MPW435" s="646"/>
      <c r="MPX435" s="646"/>
      <c r="MPY435" s="646"/>
      <c r="MPZ435" s="646"/>
      <c r="MQA435" s="646"/>
      <c r="MQB435" s="646"/>
      <c r="MQC435" s="646"/>
      <c r="MQD435" s="646"/>
      <c r="MQE435" s="646"/>
      <c r="MQF435" s="646"/>
      <c r="MQG435" s="646"/>
      <c r="MQH435" s="646"/>
      <c r="MQI435" s="646"/>
      <c r="MQJ435" s="646"/>
      <c r="MQK435" s="646"/>
      <c r="MQL435" s="646"/>
      <c r="MQM435" s="646"/>
      <c r="MQN435" s="646"/>
      <c r="MQO435" s="646"/>
      <c r="MQP435" s="646"/>
      <c r="MQQ435" s="646"/>
      <c r="MQR435" s="646"/>
      <c r="MQS435" s="646"/>
      <c r="MQT435" s="646"/>
      <c r="MQU435" s="646"/>
      <c r="MQV435" s="646"/>
      <c r="MQW435" s="646"/>
      <c r="MQX435" s="646"/>
      <c r="MQY435" s="646"/>
      <c r="MQZ435" s="646"/>
      <c r="MRA435" s="646"/>
      <c r="MRB435" s="646"/>
      <c r="MRC435" s="646"/>
      <c r="MRD435" s="646"/>
      <c r="MRE435" s="646"/>
      <c r="MRF435" s="646"/>
      <c r="MRG435" s="646"/>
      <c r="MRH435" s="646"/>
      <c r="MRI435" s="646"/>
      <c r="MRJ435" s="646"/>
      <c r="MRK435" s="646"/>
      <c r="MRL435" s="646"/>
      <c r="MRM435" s="646"/>
      <c r="MRN435" s="646"/>
      <c r="MRO435" s="646"/>
      <c r="MRP435" s="646"/>
      <c r="MRQ435" s="646"/>
      <c r="MRR435" s="646"/>
      <c r="MRS435" s="646"/>
      <c r="MRT435" s="646"/>
      <c r="MRU435" s="646"/>
      <c r="MRV435" s="646"/>
      <c r="MRW435" s="646"/>
      <c r="MRX435" s="646"/>
      <c r="MRY435" s="646"/>
      <c r="MRZ435" s="646"/>
      <c r="MSA435" s="646"/>
      <c r="MSB435" s="646"/>
      <c r="MSC435" s="646"/>
      <c r="MSD435" s="646"/>
      <c r="MSE435" s="646"/>
      <c r="MSF435" s="646"/>
      <c r="MSG435" s="646"/>
      <c r="MSH435" s="646"/>
      <c r="MSI435" s="646"/>
      <c r="MSJ435" s="646"/>
      <c r="MSK435" s="646"/>
      <c r="MSL435" s="646"/>
      <c r="MSM435" s="646"/>
      <c r="MSN435" s="646"/>
      <c r="MSO435" s="646"/>
      <c r="MSP435" s="646"/>
      <c r="MSQ435" s="646"/>
      <c r="MSR435" s="646"/>
      <c r="MSS435" s="646"/>
      <c r="MST435" s="646"/>
      <c r="MSU435" s="646"/>
      <c r="MSV435" s="646"/>
      <c r="MSW435" s="646"/>
      <c r="MSX435" s="646"/>
      <c r="MSY435" s="646"/>
      <c r="MSZ435" s="646"/>
      <c r="MTA435" s="646"/>
      <c r="MTB435" s="646"/>
      <c r="MTC435" s="646"/>
      <c r="MTD435" s="646"/>
      <c r="MTE435" s="646"/>
      <c r="MTF435" s="646"/>
      <c r="MTG435" s="646"/>
      <c r="MTH435" s="646"/>
      <c r="MTI435" s="646"/>
      <c r="MTJ435" s="646"/>
      <c r="MTK435" s="646"/>
      <c r="MTL435" s="646"/>
      <c r="MTM435" s="646"/>
      <c r="MTN435" s="646"/>
      <c r="MTO435" s="646"/>
      <c r="MTP435" s="646"/>
      <c r="MTQ435" s="646"/>
      <c r="MTR435" s="646"/>
      <c r="MTS435" s="646"/>
      <c r="MTT435" s="646"/>
      <c r="MTU435" s="646"/>
      <c r="MTV435" s="646"/>
      <c r="MTW435" s="646"/>
      <c r="MTX435" s="646"/>
      <c r="MTY435" s="646"/>
      <c r="MTZ435" s="646"/>
      <c r="MUA435" s="646"/>
      <c r="MUB435" s="646"/>
      <c r="MUC435" s="646"/>
      <c r="MUD435" s="646"/>
      <c r="MUE435" s="646"/>
      <c r="MUF435" s="646"/>
      <c r="MUG435" s="646"/>
      <c r="MUH435" s="646"/>
      <c r="MUI435" s="646"/>
      <c r="MUJ435" s="646"/>
      <c r="MUK435" s="646"/>
      <c r="MUL435" s="646"/>
      <c r="MUM435" s="646"/>
      <c r="MUN435" s="646"/>
      <c r="MUO435" s="646"/>
      <c r="MUP435" s="646"/>
      <c r="MUQ435" s="646"/>
      <c r="MUR435" s="646"/>
      <c r="MUS435" s="646"/>
      <c r="MUT435" s="646"/>
      <c r="MUU435" s="646"/>
      <c r="MUV435" s="646"/>
      <c r="MUW435" s="646"/>
      <c r="MUX435" s="646"/>
      <c r="MUY435" s="646"/>
      <c r="MUZ435" s="646"/>
      <c r="MVA435" s="646"/>
      <c r="MVB435" s="646"/>
      <c r="MVC435" s="646"/>
      <c r="MVD435" s="646"/>
      <c r="MVE435" s="646"/>
      <c r="MVF435" s="646"/>
      <c r="MVG435" s="646"/>
      <c r="MVH435" s="646"/>
      <c r="MVI435" s="646"/>
      <c r="MVJ435" s="646"/>
      <c r="MVK435" s="646"/>
      <c r="MVL435" s="646"/>
      <c r="MVM435" s="646"/>
      <c r="MVN435" s="646"/>
      <c r="MVO435" s="646"/>
      <c r="MVP435" s="646"/>
      <c r="MVQ435" s="646"/>
      <c r="MVR435" s="646"/>
      <c r="MVS435" s="646"/>
      <c r="MVT435" s="646"/>
      <c r="MVU435" s="646"/>
      <c r="MVV435" s="646"/>
      <c r="MVW435" s="646"/>
      <c r="MVX435" s="646"/>
      <c r="MVY435" s="646"/>
      <c r="MVZ435" s="646"/>
      <c r="MWA435" s="646"/>
      <c r="MWB435" s="646"/>
      <c r="MWC435" s="646"/>
      <c r="MWD435" s="646"/>
      <c r="MWE435" s="646"/>
      <c r="MWF435" s="646"/>
      <c r="MWG435" s="646"/>
      <c r="MWH435" s="646"/>
      <c r="MWI435" s="646"/>
      <c r="MWJ435" s="646"/>
      <c r="MWK435" s="646"/>
      <c r="MWL435" s="646"/>
      <c r="MWM435" s="646"/>
      <c r="MWN435" s="646"/>
      <c r="MWO435" s="646"/>
      <c r="MWP435" s="646"/>
      <c r="MWQ435" s="646"/>
      <c r="MWR435" s="646"/>
      <c r="MWS435" s="646"/>
      <c r="MWT435" s="646"/>
      <c r="MWU435" s="646"/>
      <c r="MWV435" s="646"/>
      <c r="MWW435" s="646"/>
      <c r="MWX435" s="646"/>
      <c r="MWY435" s="646"/>
      <c r="MWZ435" s="646"/>
      <c r="MXA435" s="646"/>
      <c r="MXB435" s="646"/>
      <c r="MXC435" s="646"/>
      <c r="MXD435" s="646"/>
      <c r="MXE435" s="646"/>
      <c r="MXF435" s="646"/>
      <c r="MXG435" s="646"/>
      <c r="MXH435" s="646"/>
      <c r="MXI435" s="646"/>
      <c r="MXJ435" s="646"/>
      <c r="MXK435" s="646"/>
      <c r="MXL435" s="646"/>
      <c r="MXM435" s="646"/>
      <c r="MXN435" s="646"/>
      <c r="MXO435" s="646"/>
      <c r="MXP435" s="646"/>
      <c r="MXQ435" s="646"/>
      <c r="MXR435" s="646"/>
      <c r="MXS435" s="646"/>
      <c r="MXT435" s="646"/>
      <c r="MXU435" s="646"/>
      <c r="MXV435" s="646"/>
      <c r="MXW435" s="646"/>
      <c r="MXX435" s="646"/>
      <c r="MXY435" s="646"/>
      <c r="MXZ435" s="646"/>
      <c r="MYA435" s="646"/>
      <c r="MYB435" s="646"/>
      <c r="MYC435" s="646"/>
      <c r="MYD435" s="646"/>
      <c r="MYE435" s="646"/>
      <c r="MYF435" s="646"/>
      <c r="MYG435" s="646"/>
      <c r="MYH435" s="646"/>
      <c r="MYI435" s="646"/>
      <c r="MYJ435" s="646"/>
      <c r="MYK435" s="646"/>
      <c r="MYL435" s="646"/>
      <c r="MYM435" s="646"/>
      <c r="MYN435" s="646"/>
      <c r="MYO435" s="646"/>
      <c r="MYP435" s="646"/>
      <c r="MYQ435" s="646"/>
      <c r="MYR435" s="646"/>
      <c r="MYS435" s="646"/>
      <c r="MYT435" s="646"/>
      <c r="MYU435" s="646"/>
      <c r="MYV435" s="646"/>
      <c r="MYW435" s="646"/>
      <c r="MYX435" s="646"/>
      <c r="MYY435" s="646"/>
      <c r="MYZ435" s="646"/>
      <c r="MZA435" s="646"/>
      <c r="MZB435" s="646"/>
      <c r="MZC435" s="646"/>
      <c r="MZD435" s="646"/>
      <c r="MZE435" s="646"/>
      <c r="MZF435" s="646"/>
      <c r="MZG435" s="646"/>
      <c r="MZH435" s="646"/>
      <c r="MZI435" s="646"/>
      <c r="MZJ435" s="646"/>
      <c r="MZK435" s="646"/>
      <c r="MZL435" s="646"/>
      <c r="MZM435" s="646"/>
      <c r="MZN435" s="646"/>
      <c r="MZO435" s="646"/>
      <c r="MZP435" s="646"/>
      <c r="MZQ435" s="646"/>
      <c r="MZR435" s="646"/>
      <c r="MZS435" s="646"/>
      <c r="MZT435" s="646"/>
      <c r="MZU435" s="646"/>
      <c r="MZV435" s="646"/>
      <c r="MZW435" s="646"/>
      <c r="MZX435" s="646"/>
      <c r="MZY435" s="646"/>
      <c r="MZZ435" s="646"/>
      <c r="NAA435" s="646"/>
      <c r="NAB435" s="646"/>
      <c r="NAC435" s="646"/>
      <c r="NAD435" s="646"/>
      <c r="NAE435" s="646"/>
      <c r="NAF435" s="646"/>
      <c r="NAG435" s="646"/>
      <c r="NAH435" s="646"/>
      <c r="NAI435" s="646"/>
      <c r="NAJ435" s="646"/>
      <c r="NAK435" s="646"/>
      <c r="NAL435" s="646"/>
      <c r="NAM435" s="646"/>
      <c r="NAN435" s="646"/>
      <c r="NAO435" s="646"/>
      <c r="NAP435" s="646"/>
      <c r="NAQ435" s="646"/>
      <c r="NAR435" s="646"/>
      <c r="NAS435" s="646"/>
      <c r="NAT435" s="646"/>
      <c r="NAU435" s="646"/>
      <c r="NAV435" s="646"/>
      <c r="NAW435" s="646"/>
      <c r="NAX435" s="646"/>
      <c r="NAY435" s="646"/>
      <c r="NAZ435" s="646"/>
      <c r="NBA435" s="646"/>
      <c r="NBB435" s="646"/>
      <c r="NBC435" s="646"/>
      <c r="NBD435" s="646"/>
      <c r="NBE435" s="646"/>
      <c r="NBF435" s="646"/>
      <c r="NBG435" s="646"/>
      <c r="NBH435" s="646"/>
      <c r="NBI435" s="646"/>
      <c r="NBJ435" s="646"/>
      <c r="NBK435" s="646"/>
      <c r="NBL435" s="646"/>
      <c r="NBM435" s="646"/>
      <c r="NBN435" s="646"/>
      <c r="NBO435" s="646"/>
      <c r="NBP435" s="646"/>
      <c r="NBQ435" s="646"/>
      <c r="NBR435" s="646"/>
      <c r="NBS435" s="646"/>
      <c r="NBT435" s="646"/>
      <c r="NBU435" s="646"/>
      <c r="NBV435" s="646"/>
      <c r="NBW435" s="646"/>
      <c r="NBX435" s="646"/>
      <c r="NBY435" s="646"/>
      <c r="NBZ435" s="646"/>
      <c r="NCA435" s="646"/>
      <c r="NCB435" s="646"/>
      <c r="NCC435" s="646"/>
      <c r="NCD435" s="646"/>
      <c r="NCE435" s="646"/>
      <c r="NCF435" s="646"/>
      <c r="NCG435" s="646"/>
      <c r="NCH435" s="646"/>
      <c r="NCI435" s="646"/>
      <c r="NCJ435" s="646"/>
      <c r="NCK435" s="646"/>
      <c r="NCL435" s="646"/>
      <c r="NCM435" s="646"/>
      <c r="NCN435" s="646"/>
      <c r="NCO435" s="646"/>
      <c r="NCP435" s="646"/>
      <c r="NCQ435" s="646"/>
      <c r="NCR435" s="646"/>
      <c r="NCS435" s="646"/>
      <c r="NCT435" s="646"/>
      <c r="NCU435" s="646"/>
      <c r="NCV435" s="646"/>
      <c r="NCW435" s="646"/>
      <c r="NCX435" s="646"/>
      <c r="NCY435" s="646"/>
      <c r="NCZ435" s="646"/>
      <c r="NDA435" s="646"/>
      <c r="NDB435" s="646"/>
      <c r="NDC435" s="646"/>
      <c r="NDD435" s="646"/>
      <c r="NDE435" s="646"/>
      <c r="NDF435" s="646"/>
      <c r="NDG435" s="646"/>
      <c r="NDH435" s="646"/>
      <c r="NDI435" s="646"/>
      <c r="NDJ435" s="646"/>
      <c r="NDK435" s="646"/>
      <c r="NDL435" s="646"/>
      <c r="NDM435" s="646"/>
      <c r="NDN435" s="646"/>
      <c r="NDO435" s="646"/>
      <c r="NDP435" s="646"/>
      <c r="NDQ435" s="646"/>
      <c r="NDR435" s="646"/>
      <c r="NDS435" s="646"/>
      <c r="NDT435" s="646"/>
      <c r="NDU435" s="646"/>
      <c r="NDV435" s="646"/>
      <c r="NDW435" s="646"/>
      <c r="NDX435" s="646"/>
      <c r="NDY435" s="646"/>
      <c r="NDZ435" s="646"/>
      <c r="NEA435" s="646"/>
      <c r="NEB435" s="646"/>
      <c r="NEC435" s="646"/>
      <c r="NED435" s="646"/>
      <c r="NEE435" s="646"/>
      <c r="NEF435" s="646"/>
      <c r="NEG435" s="646"/>
      <c r="NEH435" s="646"/>
      <c r="NEI435" s="646"/>
      <c r="NEJ435" s="646"/>
      <c r="NEK435" s="646"/>
      <c r="NEL435" s="646"/>
      <c r="NEM435" s="646"/>
      <c r="NEN435" s="646"/>
      <c r="NEO435" s="646"/>
      <c r="NEP435" s="646"/>
      <c r="NEQ435" s="646"/>
      <c r="NER435" s="646"/>
      <c r="NES435" s="646"/>
      <c r="NET435" s="646"/>
      <c r="NEU435" s="646"/>
      <c r="NEV435" s="646"/>
      <c r="NEW435" s="646"/>
      <c r="NEX435" s="646"/>
      <c r="NEY435" s="646"/>
      <c r="NEZ435" s="646"/>
      <c r="NFA435" s="646"/>
      <c r="NFB435" s="646"/>
      <c r="NFC435" s="646"/>
      <c r="NFD435" s="646"/>
      <c r="NFE435" s="646"/>
      <c r="NFF435" s="646"/>
      <c r="NFG435" s="646"/>
      <c r="NFH435" s="646"/>
      <c r="NFI435" s="646"/>
      <c r="NFJ435" s="646"/>
      <c r="NFK435" s="646"/>
      <c r="NFL435" s="646"/>
      <c r="NFM435" s="646"/>
      <c r="NFN435" s="646"/>
      <c r="NFO435" s="646"/>
      <c r="NFP435" s="646"/>
      <c r="NFQ435" s="646"/>
      <c r="NFR435" s="646"/>
      <c r="NFS435" s="646"/>
      <c r="NFT435" s="646"/>
      <c r="NFU435" s="646"/>
      <c r="NFV435" s="646"/>
      <c r="NFW435" s="646"/>
      <c r="NFX435" s="646"/>
      <c r="NFY435" s="646"/>
      <c r="NFZ435" s="646"/>
      <c r="NGA435" s="646"/>
      <c r="NGB435" s="646"/>
      <c r="NGC435" s="646"/>
      <c r="NGD435" s="646"/>
      <c r="NGE435" s="646"/>
      <c r="NGF435" s="646"/>
      <c r="NGG435" s="646"/>
      <c r="NGH435" s="646"/>
      <c r="NGI435" s="646"/>
      <c r="NGJ435" s="646"/>
      <c r="NGK435" s="646"/>
      <c r="NGL435" s="646"/>
      <c r="NGM435" s="646"/>
      <c r="NGN435" s="646"/>
      <c r="NGO435" s="646"/>
      <c r="NGP435" s="646"/>
      <c r="NGQ435" s="646"/>
      <c r="NGR435" s="646"/>
      <c r="NGS435" s="646"/>
      <c r="NGT435" s="646"/>
      <c r="NGU435" s="646"/>
      <c r="NGV435" s="646"/>
      <c r="NGW435" s="646"/>
      <c r="NGX435" s="646"/>
      <c r="NGY435" s="646"/>
      <c r="NGZ435" s="646"/>
      <c r="NHA435" s="646"/>
      <c r="NHB435" s="646"/>
      <c r="NHC435" s="646"/>
      <c r="NHD435" s="646"/>
      <c r="NHE435" s="646"/>
      <c r="NHF435" s="646"/>
      <c r="NHG435" s="646"/>
      <c r="NHH435" s="646"/>
      <c r="NHI435" s="646"/>
      <c r="NHJ435" s="646"/>
      <c r="NHK435" s="646"/>
      <c r="NHL435" s="646"/>
      <c r="NHM435" s="646"/>
      <c r="NHN435" s="646"/>
      <c r="NHO435" s="646"/>
      <c r="NHP435" s="646"/>
      <c r="NHQ435" s="646"/>
      <c r="NHR435" s="646"/>
      <c r="NHS435" s="646"/>
      <c r="NHT435" s="646"/>
      <c r="NHU435" s="646"/>
      <c r="NHV435" s="646"/>
      <c r="NHW435" s="646"/>
      <c r="NHX435" s="646"/>
      <c r="NHY435" s="646"/>
      <c r="NHZ435" s="646"/>
      <c r="NIA435" s="646"/>
      <c r="NIB435" s="646"/>
      <c r="NIC435" s="646"/>
      <c r="NID435" s="646"/>
      <c r="NIE435" s="646"/>
      <c r="NIF435" s="646"/>
      <c r="NIG435" s="646"/>
      <c r="NIH435" s="646"/>
      <c r="NII435" s="646"/>
      <c r="NIJ435" s="646"/>
      <c r="NIK435" s="646"/>
      <c r="NIL435" s="646"/>
      <c r="NIM435" s="646"/>
      <c r="NIN435" s="646"/>
      <c r="NIO435" s="646"/>
      <c r="NIP435" s="646"/>
      <c r="NIQ435" s="646"/>
      <c r="NIR435" s="646"/>
      <c r="NIS435" s="646"/>
      <c r="NIT435" s="646"/>
      <c r="NIU435" s="646"/>
      <c r="NIV435" s="646"/>
      <c r="NIW435" s="646"/>
      <c r="NIX435" s="646"/>
      <c r="NIY435" s="646"/>
      <c r="NIZ435" s="646"/>
      <c r="NJA435" s="646"/>
      <c r="NJB435" s="646"/>
      <c r="NJC435" s="646"/>
      <c r="NJD435" s="646"/>
      <c r="NJE435" s="646"/>
      <c r="NJF435" s="646"/>
      <c r="NJG435" s="646"/>
      <c r="NJH435" s="646"/>
      <c r="NJI435" s="646"/>
      <c r="NJJ435" s="646"/>
      <c r="NJK435" s="646"/>
      <c r="NJL435" s="646"/>
      <c r="NJM435" s="646"/>
      <c r="NJN435" s="646"/>
      <c r="NJO435" s="646"/>
      <c r="NJP435" s="646"/>
      <c r="NJQ435" s="646"/>
      <c r="NJR435" s="646"/>
      <c r="NJS435" s="646"/>
      <c r="NJT435" s="646"/>
      <c r="NJU435" s="646"/>
      <c r="NJV435" s="646"/>
      <c r="NJW435" s="646"/>
      <c r="NJX435" s="646"/>
      <c r="NJY435" s="646"/>
      <c r="NJZ435" s="646"/>
      <c r="NKA435" s="646"/>
      <c r="NKB435" s="646"/>
      <c r="NKC435" s="646"/>
      <c r="NKD435" s="646"/>
      <c r="NKE435" s="646"/>
      <c r="NKF435" s="646"/>
      <c r="NKG435" s="646"/>
      <c r="NKH435" s="646"/>
      <c r="NKI435" s="646"/>
      <c r="NKJ435" s="646"/>
      <c r="NKK435" s="646"/>
      <c r="NKL435" s="646"/>
      <c r="NKM435" s="646"/>
      <c r="NKN435" s="646"/>
      <c r="NKO435" s="646"/>
      <c r="NKP435" s="646"/>
      <c r="NKQ435" s="646"/>
      <c r="NKR435" s="646"/>
      <c r="NKS435" s="646"/>
      <c r="NKT435" s="646"/>
      <c r="NKU435" s="646"/>
      <c r="NKV435" s="646"/>
      <c r="NKW435" s="646"/>
      <c r="NKX435" s="646"/>
      <c r="NKY435" s="646"/>
      <c r="NKZ435" s="646"/>
      <c r="NLA435" s="646"/>
      <c r="NLB435" s="646"/>
      <c r="NLC435" s="646"/>
      <c r="NLD435" s="646"/>
      <c r="NLE435" s="646"/>
      <c r="NLF435" s="646"/>
      <c r="NLG435" s="646"/>
      <c r="NLH435" s="646"/>
      <c r="NLI435" s="646"/>
      <c r="NLJ435" s="646"/>
      <c r="NLK435" s="646"/>
      <c r="NLL435" s="646"/>
      <c r="NLM435" s="646"/>
      <c r="NLN435" s="646"/>
      <c r="NLO435" s="646"/>
      <c r="NLP435" s="646"/>
      <c r="NLQ435" s="646"/>
      <c r="NLR435" s="646"/>
      <c r="NLS435" s="646"/>
      <c r="NLT435" s="646"/>
      <c r="NLU435" s="646"/>
      <c r="NLV435" s="646"/>
      <c r="NLW435" s="646"/>
      <c r="NLX435" s="646"/>
      <c r="NLY435" s="646"/>
      <c r="NLZ435" s="646"/>
      <c r="NMA435" s="646"/>
      <c r="NMB435" s="646"/>
      <c r="NMC435" s="646"/>
      <c r="NMD435" s="646"/>
      <c r="NME435" s="646"/>
      <c r="NMF435" s="646"/>
      <c r="NMG435" s="646"/>
      <c r="NMH435" s="646"/>
      <c r="NMI435" s="646"/>
      <c r="NMJ435" s="646"/>
      <c r="NMK435" s="646"/>
      <c r="NML435" s="646"/>
      <c r="NMM435" s="646"/>
      <c r="NMN435" s="646"/>
      <c r="NMO435" s="646"/>
      <c r="NMP435" s="646"/>
      <c r="NMQ435" s="646"/>
      <c r="NMR435" s="646"/>
      <c r="NMS435" s="646"/>
      <c r="NMT435" s="646"/>
      <c r="NMU435" s="646"/>
      <c r="NMV435" s="646"/>
      <c r="NMW435" s="646"/>
      <c r="NMX435" s="646"/>
      <c r="NMY435" s="646"/>
      <c r="NMZ435" s="646"/>
      <c r="NNA435" s="646"/>
      <c r="NNB435" s="646"/>
      <c r="NNC435" s="646"/>
      <c r="NND435" s="646"/>
      <c r="NNE435" s="646"/>
      <c r="NNF435" s="646"/>
      <c r="NNG435" s="646"/>
      <c r="NNH435" s="646"/>
      <c r="NNI435" s="646"/>
      <c r="NNJ435" s="646"/>
      <c r="NNK435" s="646"/>
      <c r="NNL435" s="646"/>
      <c r="NNM435" s="646"/>
      <c r="NNN435" s="646"/>
      <c r="NNO435" s="646"/>
      <c r="NNP435" s="646"/>
      <c r="NNQ435" s="646"/>
      <c r="NNR435" s="646"/>
      <c r="NNS435" s="646"/>
      <c r="NNT435" s="646"/>
      <c r="NNU435" s="646"/>
      <c r="NNV435" s="646"/>
      <c r="NNW435" s="646"/>
      <c r="NNX435" s="646"/>
      <c r="NNY435" s="646"/>
      <c r="NNZ435" s="646"/>
      <c r="NOA435" s="646"/>
      <c r="NOB435" s="646"/>
      <c r="NOC435" s="646"/>
      <c r="NOD435" s="646"/>
      <c r="NOE435" s="646"/>
      <c r="NOF435" s="646"/>
      <c r="NOG435" s="646"/>
      <c r="NOH435" s="646"/>
      <c r="NOI435" s="646"/>
      <c r="NOJ435" s="646"/>
      <c r="NOK435" s="646"/>
      <c r="NOL435" s="646"/>
      <c r="NOM435" s="646"/>
      <c r="NON435" s="646"/>
      <c r="NOO435" s="646"/>
      <c r="NOP435" s="646"/>
      <c r="NOQ435" s="646"/>
      <c r="NOR435" s="646"/>
      <c r="NOS435" s="646"/>
      <c r="NOT435" s="646"/>
      <c r="NOU435" s="646"/>
      <c r="NOV435" s="646"/>
      <c r="NOW435" s="646"/>
      <c r="NOX435" s="646"/>
      <c r="NOY435" s="646"/>
      <c r="NOZ435" s="646"/>
      <c r="NPA435" s="646"/>
      <c r="NPB435" s="646"/>
      <c r="NPC435" s="646"/>
      <c r="NPD435" s="646"/>
      <c r="NPE435" s="646"/>
      <c r="NPF435" s="646"/>
      <c r="NPG435" s="646"/>
      <c r="NPH435" s="646"/>
      <c r="NPI435" s="646"/>
      <c r="NPJ435" s="646"/>
      <c r="NPK435" s="646"/>
      <c r="NPL435" s="646"/>
      <c r="NPM435" s="646"/>
      <c r="NPN435" s="646"/>
      <c r="NPO435" s="646"/>
      <c r="NPP435" s="646"/>
      <c r="NPQ435" s="646"/>
      <c r="NPR435" s="646"/>
      <c r="NPS435" s="646"/>
      <c r="NPT435" s="646"/>
      <c r="NPU435" s="646"/>
      <c r="NPV435" s="646"/>
      <c r="NPW435" s="646"/>
      <c r="NPX435" s="646"/>
      <c r="NPY435" s="646"/>
      <c r="NPZ435" s="646"/>
      <c r="NQA435" s="646"/>
      <c r="NQB435" s="646"/>
      <c r="NQC435" s="646"/>
      <c r="NQD435" s="646"/>
      <c r="NQE435" s="646"/>
      <c r="NQF435" s="646"/>
      <c r="NQG435" s="646"/>
      <c r="NQH435" s="646"/>
      <c r="NQI435" s="646"/>
      <c r="NQJ435" s="646"/>
      <c r="NQK435" s="646"/>
      <c r="NQL435" s="646"/>
      <c r="NQM435" s="646"/>
      <c r="NQN435" s="646"/>
      <c r="NQO435" s="646"/>
      <c r="NQP435" s="646"/>
      <c r="NQQ435" s="646"/>
      <c r="NQR435" s="646"/>
      <c r="NQS435" s="646"/>
      <c r="NQT435" s="646"/>
      <c r="NQU435" s="646"/>
      <c r="NQV435" s="646"/>
      <c r="NQW435" s="646"/>
      <c r="NQX435" s="646"/>
      <c r="NQY435" s="646"/>
      <c r="NQZ435" s="646"/>
      <c r="NRA435" s="646"/>
      <c r="NRB435" s="646"/>
      <c r="NRC435" s="646"/>
      <c r="NRD435" s="646"/>
      <c r="NRE435" s="646"/>
      <c r="NRF435" s="646"/>
      <c r="NRG435" s="646"/>
      <c r="NRH435" s="646"/>
      <c r="NRI435" s="646"/>
      <c r="NRJ435" s="646"/>
      <c r="NRK435" s="646"/>
      <c r="NRL435" s="646"/>
      <c r="NRM435" s="646"/>
      <c r="NRN435" s="646"/>
      <c r="NRO435" s="646"/>
      <c r="NRP435" s="646"/>
      <c r="NRQ435" s="646"/>
      <c r="NRR435" s="646"/>
      <c r="NRS435" s="646"/>
      <c r="NRT435" s="646"/>
      <c r="NRU435" s="646"/>
      <c r="NRV435" s="646"/>
      <c r="NRW435" s="646"/>
      <c r="NRX435" s="646"/>
      <c r="NRY435" s="646"/>
      <c r="NRZ435" s="646"/>
      <c r="NSA435" s="646"/>
      <c r="NSB435" s="646"/>
      <c r="NSC435" s="646"/>
      <c r="NSD435" s="646"/>
      <c r="NSE435" s="646"/>
      <c r="NSF435" s="646"/>
      <c r="NSG435" s="646"/>
      <c r="NSH435" s="646"/>
      <c r="NSI435" s="646"/>
      <c r="NSJ435" s="646"/>
      <c r="NSK435" s="646"/>
      <c r="NSL435" s="646"/>
      <c r="NSM435" s="646"/>
      <c r="NSN435" s="646"/>
      <c r="NSO435" s="646"/>
      <c r="NSP435" s="646"/>
      <c r="NSQ435" s="646"/>
      <c r="NSR435" s="646"/>
      <c r="NSS435" s="646"/>
      <c r="NST435" s="646"/>
      <c r="NSU435" s="646"/>
      <c r="NSV435" s="646"/>
      <c r="NSW435" s="646"/>
      <c r="NSX435" s="646"/>
      <c r="NSY435" s="646"/>
      <c r="NSZ435" s="646"/>
      <c r="NTA435" s="646"/>
      <c r="NTB435" s="646"/>
      <c r="NTC435" s="646"/>
      <c r="NTD435" s="646"/>
      <c r="NTE435" s="646"/>
      <c r="NTF435" s="646"/>
      <c r="NTG435" s="646"/>
      <c r="NTH435" s="646"/>
      <c r="NTI435" s="646"/>
      <c r="NTJ435" s="646"/>
      <c r="NTK435" s="646"/>
      <c r="NTL435" s="646"/>
      <c r="NTM435" s="646"/>
      <c r="NTN435" s="646"/>
      <c r="NTO435" s="646"/>
      <c r="NTP435" s="646"/>
      <c r="NTQ435" s="646"/>
      <c r="NTR435" s="646"/>
      <c r="NTS435" s="646"/>
      <c r="NTT435" s="646"/>
      <c r="NTU435" s="646"/>
      <c r="NTV435" s="646"/>
      <c r="NTW435" s="646"/>
      <c r="NTX435" s="646"/>
      <c r="NTY435" s="646"/>
      <c r="NTZ435" s="646"/>
      <c r="NUA435" s="646"/>
      <c r="NUB435" s="646"/>
      <c r="NUC435" s="646"/>
      <c r="NUD435" s="646"/>
      <c r="NUE435" s="646"/>
      <c r="NUF435" s="646"/>
      <c r="NUG435" s="646"/>
      <c r="NUH435" s="646"/>
      <c r="NUI435" s="646"/>
      <c r="NUJ435" s="646"/>
      <c r="NUK435" s="646"/>
      <c r="NUL435" s="646"/>
      <c r="NUM435" s="646"/>
      <c r="NUN435" s="646"/>
      <c r="NUO435" s="646"/>
      <c r="NUP435" s="646"/>
      <c r="NUQ435" s="646"/>
      <c r="NUR435" s="646"/>
      <c r="NUS435" s="646"/>
      <c r="NUT435" s="646"/>
      <c r="NUU435" s="646"/>
      <c r="NUV435" s="646"/>
      <c r="NUW435" s="646"/>
      <c r="NUX435" s="646"/>
      <c r="NUY435" s="646"/>
      <c r="NUZ435" s="646"/>
      <c r="NVA435" s="646"/>
      <c r="NVB435" s="646"/>
      <c r="NVC435" s="646"/>
      <c r="NVD435" s="646"/>
      <c r="NVE435" s="646"/>
      <c r="NVF435" s="646"/>
      <c r="NVG435" s="646"/>
      <c r="NVH435" s="646"/>
      <c r="NVI435" s="646"/>
      <c r="NVJ435" s="646"/>
      <c r="NVK435" s="646"/>
      <c r="NVL435" s="646"/>
      <c r="NVM435" s="646"/>
      <c r="NVN435" s="646"/>
      <c r="NVO435" s="646"/>
      <c r="NVP435" s="646"/>
      <c r="NVQ435" s="646"/>
      <c r="NVR435" s="646"/>
      <c r="NVS435" s="646"/>
      <c r="NVT435" s="646"/>
      <c r="NVU435" s="646"/>
      <c r="NVV435" s="646"/>
      <c r="NVW435" s="646"/>
      <c r="NVX435" s="646"/>
      <c r="NVY435" s="646"/>
      <c r="NVZ435" s="646"/>
      <c r="NWA435" s="646"/>
      <c r="NWB435" s="646"/>
      <c r="NWC435" s="646"/>
      <c r="NWD435" s="646"/>
      <c r="NWE435" s="646"/>
      <c r="NWF435" s="646"/>
      <c r="NWG435" s="646"/>
      <c r="NWH435" s="646"/>
      <c r="NWI435" s="646"/>
      <c r="NWJ435" s="646"/>
      <c r="NWK435" s="646"/>
      <c r="NWL435" s="646"/>
      <c r="NWM435" s="646"/>
      <c r="NWN435" s="646"/>
      <c r="NWO435" s="646"/>
      <c r="NWP435" s="646"/>
      <c r="NWQ435" s="646"/>
      <c r="NWR435" s="646"/>
      <c r="NWS435" s="646"/>
      <c r="NWT435" s="646"/>
      <c r="NWU435" s="646"/>
      <c r="NWV435" s="646"/>
      <c r="NWW435" s="646"/>
      <c r="NWX435" s="646"/>
      <c r="NWY435" s="646"/>
      <c r="NWZ435" s="646"/>
      <c r="NXA435" s="646"/>
      <c r="NXB435" s="646"/>
      <c r="NXC435" s="646"/>
      <c r="NXD435" s="646"/>
      <c r="NXE435" s="646"/>
      <c r="NXF435" s="646"/>
      <c r="NXG435" s="646"/>
      <c r="NXH435" s="646"/>
      <c r="NXI435" s="646"/>
      <c r="NXJ435" s="646"/>
      <c r="NXK435" s="646"/>
      <c r="NXL435" s="646"/>
      <c r="NXM435" s="646"/>
      <c r="NXN435" s="646"/>
      <c r="NXO435" s="646"/>
      <c r="NXP435" s="646"/>
      <c r="NXQ435" s="646"/>
      <c r="NXR435" s="646"/>
      <c r="NXS435" s="646"/>
      <c r="NXT435" s="646"/>
      <c r="NXU435" s="646"/>
      <c r="NXV435" s="646"/>
      <c r="NXW435" s="646"/>
      <c r="NXX435" s="646"/>
      <c r="NXY435" s="646"/>
      <c r="NXZ435" s="646"/>
      <c r="NYA435" s="646"/>
      <c r="NYB435" s="646"/>
      <c r="NYC435" s="646"/>
      <c r="NYD435" s="646"/>
      <c r="NYE435" s="646"/>
      <c r="NYF435" s="646"/>
      <c r="NYG435" s="646"/>
      <c r="NYH435" s="646"/>
      <c r="NYI435" s="646"/>
      <c r="NYJ435" s="646"/>
      <c r="NYK435" s="646"/>
      <c r="NYL435" s="646"/>
      <c r="NYM435" s="646"/>
      <c r="NYN435" s="646"/>
      <c r="NYO435" s="646"/>
      <c r="NYP435" s="646"/>
      <c r="NYQ435" s="646"/>
      <c r="NYR435" s="646"/>
      <c r="NYS435" s="646"/>
      <c r="NYT435" s="646"/>
      <c r="NYU435" s="646"/>
      <c r="NYV435" s="646"/>
      <c r="NYW435" s="646"/>
      <c r="NYX435" s="646"/>
      <c r="NYY435" s="646"/>
      <c r="NYZ435" s="646"/>
      <c r="NZA435" s="646"/>
      <c r="NZB435" s="646"/>
      <c r="NZC435" s="646"/>
      <c r="NZD435" s="646"/>
      <c r="NZE435" s="646"/>
      <c r="NZF435" s="646"/>
      <c r="NZG435" s="646"/>
      <c r="NZH435" s="646"/>
      <c r="NZI435" s="646"/>
      <c r="NZJ435" s="646"/>
      <c r="NZK435" s="646"/>
      <c r="NZL435" s="646"/>
      <c r="NZM435" s="646"/>
      <c r="NZN435" s="646"/>
      <c r="NZO435" s="646"/>
      <c r="NZP435" s="646"/>
      <c r="NZQ435" s="646"/>
      <c r="NZR435" s="646"/>
      <c r="NZS435" s="646"/>
      <c r="NZT435" s="646"/>
      <c r="NZU435" s="646"/>
      <c r="NZV435" s="646"/>
      <c r="NZW435" s="646"/>
      <c r="NZX435" s="646"/>
      <c r="NZY435" s="646"/>
      <c r="NZZ435" s="646"/>
      <c r="OAA435" s="646"/>
      <c r="OAB435" s="646"/>
      <c r="OAC435" s="646"/>
      <c r="OAD435" s="646"/>
      <c r="OAE435" s="646"/>
      <c r="OAF435" s="646"/>
      <c r="OAG435" s="646"/>
      <c r="OAH435" s="646"/>
      <c r="OAI435" s="646"/>
      <c r="OAJ435" s="646"/>
      <c r="OAK435" s="646"/>
      <c r="OAL435" s="646"/>
      <c r="OAM435" s="646"/>
      <c r="OAN435" s="646"/>
      <c r="OAO435" s="646"/>
      <c r="OAP435" s="646"/>
      <c r="OAQ435" s="646"/>
      <c r="OAR435" s="646"/>
      <c r="OAS435" s="646"/>
      <c r="OAT435" s="646"/>
      <c r="OAU435" s="646"/>
      <c r="OAV435" s="646"/>
      <c r="OAW435" s="646"/>
      <c r="OAX435" s="646"/>
      <c r="OAY435" s="646"/>
      <c r="OAZ435" s="646"/>
      <c r="OBA435" s="646"/>
      <c r="OBB435" s="646"/>
      <c r="OBC435" s="646"/>
      <c r="OBD435" s="646"/>
      <c r="OBE435" s="646"/>
      <c r="OBF435" s="646"/>
      <c r="OBG435" s="646"/>
      <c r="OBH435" s="646"/>
      <c r="OBI435" s="646"/>
      <c r="OBJ435" s="646"/>
      <c r="OBK435" s="646"/>
      <c r="OBL435" s="646"/>
      <c r="OBM435" s="646"/>
      <c r="OBN435" s="646"/>
      <c r="OBO435" s="646"/>
      <c r="OBP435" s="646"/>
      <c r="OBQ435" s="646"/>
      <c r="OBR435" s="646"/>
      <c r="OBS435" s="646"/>
      <c r="OBT435" s="646"/>
      <c r="OBU435" s="646"/>
      <c r="OBV435" s="646"/>
      <c r="OBW435" s="646"/>
      <c r="OBX435" s="646"/>
      <c r="OBY435" s="646"/>
      <c r="OBZ435" s="646"/>
      <c r="OCA435" s="646"/>
      <c r="OCB435" s="646"/>
      <c r="OCC435" s="646"/>
      <c r="OCD435" s="646"/>
      <c r="OCE435" s="646"/>
      <c r="OCF435" s="646"/>
      <c r="OCG435" s="646"/>
      <c r="OCH435" s="646"/>
      <c r="OCI435" s="646"/>
      <c r="OCJ435" s="646"/>
      <c r="OCK435" s="646"/>
      <c r="OCL435" s="646"/>
      <c r="OCM435" s="646"/>
      <c r="OCN435" s="646"/>
      <c r="OCO435" s="646"/>
      <c r="OCP435" s="646"/>
      <c r="OCQ435" s="646"/>
      <c r="OCR435" s="646"/>
      <c r="OCS435" s="646"/>
      <c r="OCT435" s="646"/>
      <c r="OCU435" s="646"/>
      <c r="OCV435" s="646"/>
      <c r="OCW435" s="646"/>
      <c r="OCX435" s="646"/>
      <c r="OCY435" s="646"/>
      <c r="OCZ435" s="646"/>
      <c r="ODA435" s="646"/>
      <c r="ODB435" s="646"/>
      <c r="ODC435" s="646"/>
      <c r="ODD435" s="646"/>
      <c r="ODE435" s="646"/>
      <c r="ODF435" s="646"/>
      <c r="ODG435" s="646"/>
      <c r="ODH435" s="646"/>
      <c r="ODI435" s="646"/>
      <c r="ODJ435" s="646"/>
      <c r="ODK435" s="646"/>
      <c r="ODL435" s="646"/>
      <c r="ODM435" s="646"/>
      <c r="ODN435" s="646"/>
      <c r="ODO435" s="646"/>
      <c r="ODP435" s="646"/>
      <c r="ODQ435" s="646"/>
      <c r="ODR435" s="646"/>
      <c r="ODS435" s="646"/>
      <c r="ODT435" s="646"/>
      <c r="ODU435" s="646"/>
      <c r="ODV435" s="646"/>
      <c r="ODW435" s="646"/>
      <c r="ODX435" s="646"/>
      <c r="ODY435" s="646"/>
      <c r="ODZ435" s="646"/>
      <c r="OEA435" s="646"/>
      <c r="OEB435" s="646"/>
      <c r="OEC435" s="646"/>
      <c r="OED435" s="646"/>
      <c r="OEE435" s="646"/>
      <c r="OEF435" s="646"/>
      <c r="OEG435" s="646"/>
      <c r="OEH435" s="646"/>
      <c r="OEI435" s="646"/>
      <c r="OEJ435" s="646"/>
      <c r="OEK435" s="646"/>
      <c r="OEL435" s="646"/>
      <c r="OEM435" s="646"/>
      <c r="OEN435" s="646"/>
      <c r="OEO435" s="646"/>
      <c r="OEP435" s="646"/>
      <c r="OEQ435" s="646"/>
      <c r="OER435" s="646"/>
      <c r="OES435" s="646"/>
      <c r="OET435" s="646"/>
      <c r="OEU435" s="646"/>
      <c r="OEV435" s="646"/>
      <c r="OEW435" s="646"/>
      <c r="OEX435" s="646"/>
      <c r="OEY435" s="646"/>
      <c r="OEZ435" s="646"/>
      <c r="OFA435" s="646"/>
      <c r="OFB435" s="646"/>
      <c r="OFC435" s="646"/>
      <c r="OFD435" s="646"/>
      <c r="OFE435" s="646"/>
      <c r="OFF435" s="646"/>
      <c r="OFG435" s="646"/>
      <c r="OFH435" s="646"/>
      <c r="OFI435" s="646"/>
      <c r="OFJ435" s="646"/>
      <c r="OFK435" s="646"/>
      <c r="OFL435" s="646"/>
      <c r="OFM435" s="646"/>
      <c r="OFN435" s="646"/>
      <c r="OFO435" s="646"/>
      <c r="OFP435" s="646"/>
      <c r="OFQ435" s="646"/>
      <c r="OFR435" s="646"/>
      <c r="OFS435" s="646"/>
      <c r="OFT435" s="646"/>
      <c r="OFU435" s="646"/>
      <c r="OFV435" s="646"/>
      <c r="OFW435" s="646"/>
      <c r="OFX435" s="646"/>
      <c r="OFY435" s="646"/>
      <c r="OFZ435" s="646"/>
      <c r="OGA435" s="646"/>
      <c r="OGB435" s="646"/>
      <c r="OGC435" s="646"/>
      <c r="OGD435" s="646"/>
      <c r="OGE435" s="646"/>
      <c r="OGF435" s="646"/>
      <c r="OGG435" s="646"/>
      <c r="OGH435" s="646"/>
      <c r="OGI435" s="646"/>
      <c r="OGJ435" s="646"/>
      <c r="OGK435" s="646"/>
      <c r="OGL435" s="646"/>
      <c r="OGM435" s="646"/>
      <c r="OGN435" s="646"/>
      <c r="OGO435" s="646"/>
      <c r="OGP435" s="646"/>
      <c r="OGQ435" s="646"/>
      <c r="OGR435" s="646"/>
      <c r="OGS435" s="646"/>
      <c r="OGT435" s="646"/>
      <c r="OGU435" s="646"/>
      <c r="OGV435" s="646"/>
      <c r="OGW435" s="646"/>
      <c r="OGX435" s="646"/>
      <c r="OGY435" s="646"/>
      <c r="OGZ435" s="646"/>
      <c r="OHA435" s="646"/>
      <c r="OHB435" s="646"/>
      <c r="OHC435" s="646"/>
      <c r="OHD435" s="646"/>
      <c r="OHE435" s="646"/>
      <c r="OHF435" s="646"/>
      <c r="OHG435" s="646"/>
      <c r="OHH435" s="646"/>
      <c r="OHI435" s="646"/>
      <c r="OHJ435" s="646"/>
      <c r="OHK435" s="646"/>
      <c r="OHL435" s="646"/>
      <c r="OHM435" s="646"/>
      <c r="OHN435" s="646"/>
      <c r="OHO435" s="646"/>
      <c r="OHP435" s="646"/>
      <c r="OHQ435" s="646"/>
      <c r="OHR435" s="646"/>
      <c r="OHS435" s="646"/>
      <c r="OHT435" s="646"/>
      <c r="OHU435" s="646"/>
      <c r="OHV435" s="646"/>
      <c r="OHW435" s="646"/>
      <c r="OHX435" s="646"/>
      <c r="OHY435" s="646"/>
      <c r="OHZ435" s="646"/>
      <c r="OIA435" s="646"/>
      <c r="OIB435" s="646"/>
      <c r="OIC435" s="646"/>
      <c r="OID435" s="646"/>
      <c r="OIE435" s="646"/>
      <c r="OIF435" s="646"/>
      <c r="OIG435" s="646"/>
      <c r="OIH435" s="646"/>
      <c r="OII435" s="646"/>
      <c r="OIJ435" s="646"/>
      <c r="OIK435" s="646"/>
      <c r="OIL435" s="646"/>
      <c r="OIM435" s="646"/>
      <c r="OIN435" s="646"/>
      <c r="OIO435" s="646"/>
      <c r="OIP435" s="646"/>
      <c r="OIQ435" s="646"/>
      <c r="OIR435" s="646"/>
      <c r="OIS435" s="646"/>
      <c r="OIT435" s="646"/>
      <c r="OIU435" s="646"/>
      <c r="OIV435" s="646"/>
      <c r="OIW435" s="646"/>
      <c r="OIX435" s="646"/>
      <c r="OIY435" s="646"/>
      <c r="OIZ435" s="646"/>
      <c r="OJA435" s="646"/>
      <c r="OJB435" s="646"/>
      <c r="OJC435" s="646"/>
      <c r="OJD435" s="646"/>
      <c r="OJE435" s="646"/>
      <c r="OJF435" s="646"/>
      <c r="OJG435" s="646"/>
      <c r="OJH435" s="646"/>
      <c r="OJI435" s="646"/>
      <c r="OJJ435" s="646"/>
      <c r="OJK435" s="646"/>
      <c r="OJL435" s="646"/>
      <c r="OJM435" s="646"/>
      <c r="OJN435" s="646"/>
      <c r="OJO435" s="646"/>
      <c r="OJP435" s="646"/>
      <c r="OJQ435" s="646"/>
      <c r="OJR435" s="646"/>
      <c r="OJS435" s="646"/>
      <c r="OJT435" s="646"/>
      <c r="OJU435" s="646"/>
      <c r="OJV435" s="646"/>
      <c r="OJW435" s="646"/>
      <c r="OJX435" s="646"/>
      <c r="OJY435" s="646"/>
      <c r="OJZ435" s="646"/>
      <c r="OKA435" s="646"/>
      <c r="OKB435" s="646"/>
      <c r="OKC435" s="646"/>
      <c r="OKD435" s="646"/>
      <c r="OKE435" s="646"/>
      <c r="OKF435" s="646"/>
      <c r="OKG435" s="646"/>
      <c r="OKH435" s="646"/>
      <c r="OKI435" s="646"/>
      <c r="OKJ435" s="646"/>
      <c r="OKK435" s="646"/>
      <c r="OKL435" s="646"/>
      <c r="OKM435" s="646"/>
      <c r="OKN435" s="646"/>
      <c r="OKO435" s="646"/>
      <c r="OKP435" s="646"/>
      <c r="OKQ435" s="646"/>
      <c r="OKR435" s="646"/>
      <c r="OKS435" s="646"/>
      <c r="OKT435" s="646"/>
      <c r="OKU435" s="646"/>
      <c r="OKV435" s="646"/>
      <c r="OKW435" s="646"/>
      <c r="OKX435" s="646"/>
      <c r="OKY435" s="646"/>
      <c r="OKZ435" s="646"/>
      <c r="OLA435" s="646"/>
      <c r="OLB435" s="646"/>
      <c r="OLC435" s="646"/>
      <c r="OLD435" s="646"/>
      <c r="OLE435" s="646"/>
      <c r="OLF435" s="646"/>
      <c r="OLG435" s="646"/>
      <c r="OLH435" s="646"/>
      <c r="OLI435" s="646"/>
      <c r="OLJ435" s="646"/>
      <c r="OLK435" s="646"/>
      <c r="OLL435" s="646"/>
      <c r="OLM435" s="646"/>
      <c r="OLN435" s="646"/>
      <c r="OLO435" s="646"/>
      <c r="OLP435" s="646"/>
      <c r="OLQ435" s="646"/>
      <c r="OLR435" s="646"/>
      <c r="OLS435" s="646"/>
      <c r="OLT435" s="646"/>
      <c r="OLU435" s="646"/>
      <c r="OLV435" s="646"/>
      <c r="OLW435" s="646"/>
      <c r="OLX435" s="646"/>
      <c r="OLY435" s="646"/>
      <c r="OLZ435" s="646"/>
      <c r="OMA435" s="646"/>
      <c r="OMB435" s="646"/>
      <c r="OMC435" s="646"/>
      <c r="OMD435" s="646"/>
      <c r="OME435" s="646"/>
      <c r="OMF435" s="646"/>
      <c r="OMG435" s="646"/>
      <c r="OMH435" s="646"/>
      <c r="OMI435" s="646"/>
      <c r="OMJ435" s="646"/>
      <c r="OMK435" s="646"/>
      <c r="OML435" s="646"/>
      <c r="OMM435" s="646"/>
      <c r="OMN435" s="646"/>
      <c r="OMO435" s="646"/>
      <c r="OMP435" s="646"/>
      <c r="OMQ435" s="646"/>
      <c r="OMR435" s="646"/>
      <c r="OMS435" s="646"/>
      <c r="OMT435" s="646"/>
      <c r="OMU435" s="646"/>
      <c r="OMV435" s="646"/>
      <c r="OMW435" s="646"/>
      <c r="OMX435" s="646"/>
      <c r="OMY435" s="646"/>
      <c r="OMZ435" s="646"/>
      <c r="ONA435" s="646"/>
      <c r="ONB435" s="646"/>
      <c r="ONC435" s="646"/>
      <c r="OND435" s="646"/>
      <c r="ONE435" s="646"/>
      <c r="ONF435" s="646"/>
      <c r="ONG435" s="646"/>
      <c r="ONH435" s="646"/>
      <c r="ONI435" s="646"/>
      <c r="ONJ435" s="646"/>
      <c r="ONK435" s="646"/>
      <c r="ONL435" s="646"/>
      <c r="ONM435" s="646"/>
      <c r="ONN435" s="646"/>
      <c r="ONO435" s="646"/>
      <c r="ONP435" s="646"/>
      <c r="ONQ435" s="646"/>
      <c r="ONR435" s="646"/>
      <c r="ONS435" s="646"/>
      <c r="ONT435" s="646"/>
      <c r="ONU435" s="646"/>
      <c r="ONV435" s="646"/>
      <c r="ONW435" s="646"/>
      <c r="ONX435" s="646"/>
      <c r="ONY435" s="646"/>
      <c r="ONZ435" s="646"/>
      <c r="OOA435" s="646"/>
      <c r="OOB435" s="646"/>
      <c r="OOC435" s="646"/>
      <c r="OOD435" s="646"/>
      <c r="OOE435" s="646"/>
      <c r="OOF435" s="646"/>
      <c r="OOG435" s="646"/>
      <c r="OOH435" s="646"/>
      <c r="OOI435" s="646"/>
      <c r="OOJ435" s="646"/>
      <c r="OOK435" s="646"/>
      <c r="OOL435" s="646"/>
      <c r="OOM435" s="646"/>
      <c r="OON435" s="646"/>
      <c r="OOO435" s="646"/>
      <c r="OOP435" s="646"/>
      <c r="OOQ435" s="646"/>
      <c r="OOR435" s="646"/>
      <c r="OOS435" s="646"/>
      <c r="OOT435" s="646"/>
      <c r="OOU435" s="646"/>
      <c r="OOV435" s="646"/>
      <c r="OOW435" s="646"/>
      <c r="OOX435" s="646"/>
      <c r="OOY435" s="646"/>
      <c r="OOZ435" s="646"/>
      <c r="OPA435" s="646"/>
      <c r="OPB435" s="646"/>
      <c r="OPC435" s="646"/>
      <c r="OPD435" s="646"/>
      <c r="OPE435" s="646"/>
      <c r="OPF435" s="646"/>
      <c r="OPG435" s="646"/>
      <c r="OPH435" s="646"/>
      <c r="OPI435" s="646"/>
      <c r="OPJ435" s="646"/>
      <c r="OPK435" s="646"/>
      <c r="OPL435" s="646"/>
      <c r="OPM435" s="646"/>
      <c r="OPN435" s="646"/>
      <c r="OPO435" s="646"/>
      <c r="OPP435" s="646"/>
      <c r="OPQ435" s="646"/>
      <c r="OPR435" s="646"/>
      <c r="OPS435" s="646"/>
      <c r="OPT435" s="646"/>
      <c r="OPU435" s="646"/>
      <c r="OPV435" s="646"/>
      <c r="OPW435" s="646"/>
      <c r="OPX435" s="646"/>
      <c r="OPY435" s="646"/>
      <c r="OPZ435" s="646"/>
      <c r="OQA435" s="646"/>
      <c r="OQB435" s="646"/>
      <c r="OQC435" s="646"/>
      <c r="OQD435" s="646"/>
      <c r="OQE435" s="646"/>
      <c r="OQF435" s="646"/>
      <c r="OQG435" s="646"/>
      <c r="OQH435" s="646"/>
      <c r="OQI435" s="646"/>
      <c r="OQJ435" s="646"/>
      <c r="OQK435" s="646"/>
      <c r="OQL435" s="646"/>
      <c r="OQM435" s="646"/>
      <c r="OQN435" s="646"/>
      <c r="OQO435" s="646"/>
      <c r="OQP435" s="646"/>
      <c r="OQQ435" s="646"/>
      <c r="OQR435" s="646"/>
      <c r="OQS435" s="646"/>
      <c r="OQT435" s="646"/>
      <c r="OQU435" s="646"/>
      <c r="OQV435" s="646"/>
      <c r="OQW435" s="646"/>
      <c r="OQX435" s="646"/>
      <c r="OQY435" s="646"/>
      <c r="OQZ435" s="646"/>
      <c r="ORA435" s="646"/>
      <c r="ORB435" s="646"/>
      <c r="ORC435" s="646"/>
      <c r="ORD435" s="646"/>
      <c r="ORE435" s="646"/>
      <c r="ORF435" s="646"/>
      <c r="ORG435" s="646"/>
      <c r="ORH435" s="646"/>
      <c r="ORI435" s="646"/>
      <c r="ORJ435" s="646"/>
      <c r="ORK435" s="646"/>
      <c r="ORL435" s="646"/>
      <c r="ORM435" s="646"/>
      <c r="ORN435" s="646"/>
      <c r="ORO435" s="646"/>
      <c r="ORP435" s="646"/>
      <c r="ORQ435" s="646"/>
      <c r="ORR435" s="646"/>
      <c r="ORS435" s="646"/>
      <c r="ORT435" s="646"/>
      <c r="ORU435" s="646"/>
      <c r="ORV435" s="646"/>
      <c r="ORW435" s="646"/>
      <c r="ORX435" s="646"/>
      <c r="ORY435" s="646"/>
      <c r="ORZ435" s="646"/>
      <c r="OSA435" s="646"/>
      <c r="OSB435" s="646"/>
      <c r="OSC435" s="646"/>
      <c r="OSD435" s="646"/>
      <c r="OSE435" s="646"/>
      <c r="OSF435" s="646"/>
      <c r="OSG435" s="646"/>
      <c r="OSH435" s="646"/>
      <c r="OSI435" s="646"/>
      <c r="OSJ435" s="646"/>
      <c r="OSK435" s="646"/>
      <c r="OSL435" s="646"/>
      <c r="OSM435" s="646"/>
      <c r="OSN435" s="646"/>
      <c r="OSO435" s="646"/>
      <c r="OSP435" s="646"/>
      <c r="OSQ435" s="646"/>
      <c r="OSR435" s="646"/>
      <c r="OSS435" s="646"/>
      <c r="OST435" s="646"/>
      <c r="OSU435" s="646"/>
      <c r="OSV435" s="646"/>
      <c r="OSW435" s="646"/>
      <c r="OSX435" s="646"/>
      <c r="OSY435" s="646"/>
      <c r="OSZ435" s="646"/>
      <c r="OTA435" s="646"/>
      <c r="OTB435" s="646"/>
      <c r="OTC435" s="646"/>
      <c r="OTD435" s="646"/>
      <c r="OTE435" s="646"/>
      <c r="OTF435" s="646"/>
      <c r="OTG435" s="646"/>
      <c r="OTH435" s="646"/>
      <c r="OTI435" s="646"/>
      <c r="OTJ435" s="646"/>
      <c r="OTK435" s="646"/>
      <c r="OTL435" s="646"/>
      <c r="OTM435" s="646"/>
      <c r="OTN435" s="646"/>
      <c r="OTO435" s="646"/>
      <c r="OTP435" s="646"/>
      <c r="OTQ435" s="646"/>
      <c r="OTR435" s="646"/>
      <c r="OTS435" s="646"/>
      <c r="OTT435" s="646"/>
      <c r="OTU435" s="646"/>
      <c r="OTV435" s="646"/>
      <c r="OTW435" s="646"/>
      <c r="OTX435" s="646"/>
      <c r="OTY435" s="646"/>
      <c r="OTZ435" s="646"/>
      <c r="OUA435" s="646"/>
      <c r="OUB435" s="646"/>
      <c r="OUC435" s="646"/>
      <c r="OUD435" s="646"/>
      <c r="OUE435" s="646"/>
      <c r="OUF435" s="646"/>
      <c r="OUG435" s="646"/>
      <c r="OUH435" s="646"/>
      <c r="OUI435" s="646"/>
      <c r="OUJ435" s="646"/>
      <c r="OUK435" s="646"/>
      <c r="OUL435" s="646"/>
      <c r="OUM435" s="646"/>
      <c r="OUN435" s="646"/>
      <c r="OUO435" s="646"/>
      <c r="OUP435" s="646"/>
      <c r="OUQ435" s="646"/>
      <c r="OUR435" s="646"/>
      <c r="OUS435" s="646"/>
      <c r="OUT435" s="646"/>
      <c r="OUU435" s="646"/>
      <c r="OUV435" s="646"/>
      <c r="OUW435" s="646"/>
      <c r="OUX435" s="646"/>
      <c r="OUY435" s="646"/>
      <c r="OUZ435" s="646"/>
      <c r="OVA435" s="646"/>
      <c r="OVB435" s="646"/>
      <c r="OVC435" s="646"/>
      <c r="OVD435" s="646"/>
      <c r="OVE435" s="646"/>
      <c r="OVF435" s="646"/>
      <c r="OVG435" s="646"/>
      <c r="OVH435" s="646"/>
      <c r="OVI435" s="646"/>
      <c r="OVJ435" s="646"/>
      <c r="OVK435" s="646"/>
      <c r="OVL435" s="646"/>
      <c r="OVM435" s="646"/>
      <c r="OVN435" s="646"/>
      <c r="OVO435" s="646"/>
      <c r="OVP435" s="646"/>
      <c r="OVQ435" s="646"/>
      <c r="OVR435" s="646"/>
      <c r="OVS435" s="646"/>
      <c r="OVT435" s="646"/>
      <c r="OVU435" s="646"/>
      <c r="OVV435" s="646"/>
      <c r="OVW435" s="646"/>
      <c r="OVX435" s="646"/>
      <c r="OVY435" s="646"/>
      <c r="OVZ435" s="646"/>
      <c r="OWA435" s="646"/>
      <c r="OWB435" s="646"/>
      <c r="OWC435" s="646"/>
      <c r="OWD435" s="646"/>
      <c r="OWE435" s="646"/>
      <c r="OWF435" s="646"/>
      <c r="OWG435" s="646"/>
      <c r="OWH435" s="646"/>
      <c r="OWI435" s="646"/>
      <c r="OWJ435" s="646"/>
      <c r="OWK435" s="646"/>
      <c r="OWL435" s="646"/>
      <c r="OWM435" s="646"/>
      <c r="OWN435" s="646"/>
      <c r="OWO435" s="646"/>
      <c r="OWP435" s="646"/>
      <c r="OWQ435" s="646"/>
      <c r="OWR435" s="646"/>
      <c r="OWS435" s="646"/>
      <c r="OWT435" s="646"/>
      <c r="OWU435" s="646"/>
      <c r="OWV435" s="646"/>
      <c r="OWW435" s="646"/>
      <c r="OWX435" s="646"/>
      <c r="OWY435" s="646"/>
      <c r="OWZ435" s="646"/>
      <c r="OXA435" s="646"/>
      <c r="OXB435" s="646"/>
      <c r="OXC435" s="646"/>
      <c r="OXD435" s="646"/>
      <c r="OXE435" s="646"/>
      <c r="OXF435" s="646"/>
      <c r="OXG435" s="646"/>
      <c r="OXH435" s="646"/>
      <c r="OXI435" s="646"/>
      <c r="OXJ435" s="646"/>
      <c r="OXK435" s="646"/>
      <c r="OXL435" s="646"/>
      <c r="OXM435" s="646"/>
      <c r="OXN435" s="646"/>
      <c r="OXO435" s="646"/>
      <c r="OXP435" s="646"/>
      <c r="OXQ435" s="646"/>
      <c r="OXR435" s="646"/>
      <c r="OXS435" s="646"/>
      <c r="OXT435" s="646"/>
      <c r="OXU435" s="646"/>
      <c r="OXV435" s="646"/>
      <c r="OXW435" s="646"/>
      <c r="OXX435" s="646"/>
      <c r="OXY435" s="646"/>
      <c r="OXZ435" s="646"/>
      <c r="OYA435" s="646"/>
      <c r="OYB435" s="646"/>
      <c r="OYC435" s="646"/>
      <c r="OYD435" s="646"/>
      <c r="OYE435" s="646"/>
      <c r="OYF435" s="646"/>
      <c r="OYG435" s="646"/>
      <c r="OYH435" s="646"/>
      <c r="OYI435" s="646"/>
      <c r="OYJ435" s="646"/>
      <c r="OYK435" s="646"/>
      <c r="OYL435" s="646"/>
      <c r="OYM435" s="646"/>
      <c r="OYN435" s="646"/>
      <c r="OYO435" s="646"/>
      <c r="OYP435" s="646"/>
      <c r="OYQ435" s="646"/>
      <c r="OYR435" s="646"/>
      <c r="OYS435" s="646"/>
      <c r="OYT435" s="646"/>
      <c r="OYU435" s="646"/>
      <c r="OYV435" s="646"/>
      <c r="OYW435" s="646"/>
      <c r="OYX435" s="646"/>
      <c r="OYY435" s="646"/>
      <c r="OYZ435" s="646"/>
      <c r="OZA435" s="646"/>
      <c r="OZB435" s="646"/>
      <c r="OZC435" s="646"/>
      <c r="OZD435" s="646"/>
      <c r="OZE435" s="646"/>
      <c r="OZF435" s="646"/>
      <c r="OZG435" s="646"/>
      <c r="OZH435" s="646"/>
      <c r="OZI435" s="646"/>
      <c r="OZJ435" s="646"/>
      <c r="OZK435" s="646"/>
      <c r="OZL435" s="646"/>
      <c r="OZM435" s="646"/>
      <c r="OZN435" s="646"/>
      <c r="OZO435" s="646"/>
      <c r="OZP435" s="646"/>
      <c r="OZQ435" s="646"/>
      <c r="OZR435" s="646"/>
      <c r="OZS435" s="646"/>
      <c r="OZT435" s="646"/>
      <c r="OZU435" s="646"/>
      <c r="OZV435" s="646"/>
      <c r="OZW435" s="646"/>
      <c r="OZX435" s="646"/>
      <c r="OZY435" s="646"/>
      <c r="OZZ435" s="646"/>
      <c r="PAA435" s="646"/>
      <c r="PAB435" s="646"/>
      <c r="PAC435" s="646"/>
      <c r="PAD435" s="646"/>
      <c r="PAE435" s="646"/>
      <c r="PAF435" s="646"/>
      <c r="PAG435" s="646"/>
      <c r="PAH435" s="646"/>
      <c r="PAI435" s="646"/>
      <c r="PAJ435" s="646"/>
      <c r="PAK435" s="646"/>
      <c r="PAL435" s="646"/>
      <c r="PAM435" s="646"/>
      <c r="PAN435" s="646"/>
      <c r="PAO435" s="646"/>
      <c r="PAP435" s="646"/>
      <c r="PAQ435" s="646"/>
      <c r="PAR435" s="646"/>
      <c r="PAS435" s="646"/>
      <c r="PAT435" s="646"/>
      <c r="PAU435" s="646"/>
      <c r="PAV435" s="646"/>
      <c r="PAW435" s="646"/>
      <c r="PAX435" s="646"/>
      <c r="PAY435" s="646"/>
      <c r="PAZ435" s="646"/>
      <c r="PBA435" s="646"/>
      <c r="PBB435" s="646"/>
      <c r="PBC435" s="646"/>
      <c r="PBD435" s="646"/>
      <c r="PBE435" s="646"/>
      <c r="PBF435" s="646"/>
      <c r="PBG435" s="646"/>
      <c r="PBH435" s="646"/>
      <c r="PBI435" s="646"/>
      <c r="PBJ435" s="646"/>
      <c r="PBK435" s="646"/>
      <c r="PBL435" s="646"/>
      <c r="PBM435" s="646"/>
      <c r="PBN435" s="646"/>
      <c r="PBO435" s="646"/>
      <c r="PBP435" s="646"/>
      <c r="PBQ435" s="646"/>
      <c r="PBR435" s="646"/>
      <c r="PBS435" s="646"/>
      <c r="PBT435" s="646"/>
      <c r="PBU435" s="646"/>
      <c r="PBV435" s="646"/>
      <c r="PBW435" s="646"/>
      <c r="PBX435" s="646"/>
      <c r="PBY435" s="646"/>
      <c r="PBZ435" s="646"/>
      <c r="PCA435" s="646"/>
      <c r="PCB435" s="646"/>
      <c r="PCC435" s="646"/>
      <c r="PCD435" s="646"/>
      <c r="PCE435" s="646"/>
      <c r="PCF435" s="646"/>
      <c r="PCG435" s="646"/>
      <c r="PCH435" s="646"/>
      <c r="PCI435" s="646"/>
      <c r="PCJ435" s="646"/>
      <c r="PCK435" s="646"/>
      <c r="PCL435" s="646"/>
      <c r="PCM435" s="646"/>
      <c r="PCN435" s="646"/>
      <c r="PCO435" s="646"/>
      <c r="PCP435" s="646"/>
      <c r="PCQ435" s="646"/>
      <c r="PCR435" s="646"/>
      <c r="PCS435" s="646"/>
      <c r="PCT435" s="646"/>
      <c r="PCU435" s="646"/>
      <c r="PCV435" s="646"/>
      <c r="PCW435" s="646"/>
      <c r="PCX435" s="646"/>
      <c r="PCY435" s="646"/>
      <c r="PCZ435" s="646"/>
      <c r="PDA435" s="646"/>
      <c r="PDB435" s="646"/>
      <c r="PDC435" s="646"/>
      <c r="PDD435" s="646"/>
      <c r="PDE435" s="646"/>
      <c r="PDF435" s="646"/>
      <c r="PDG435" s="646"/>
      <c r="PDH435" s="646"/>
      <c r="PDI435" s="646"/>
      <c r="PDJ435" s="646"/>
      <c r="PDK435" s="646"/>
      <c r="PDL435" s="646"/>
      <c r="PDM435" s="646"/>
      <c r="PDN435" s="646"/>
      <c r="PDO435" s="646"/>
      <c r="PDP435" s="646"/>
      <c r="PDQ435" s="646"/>
      <c r="PDR435" s="646"/>
      <c r="PDS435" s="646"/>
      <c r="PDT435" s="646"/>
      <c r="PDU435" s="646"/>
      <c r="PDV435" s="646"/>
      <c r="PDW435" s="646"/>
      <c r="PDX435" s="646"/>
      <c r="PDY435" s="646"/>
      <c r="PDZ435" s="646"/>
      <c r="PEA435" s="646"/>
      <c r="PEB435" s="646"/>
      <c r="PEC435" s="646"/>
      <c r="PED435" s="646"/>
      <c r="PEE435" s="646"/>
      <c r="PEF435" s="646"/>
      <c r="PEG435" s="646"/>
      <c r="PEH435" s="646"/>
      <c r="PEI435" s="646"/>
      <c r="PEJ435" s="646"/>
      <c r="PEK435" s="646"/>
      <c r="PEL435" s="646"/>
      <c r="PEM435" s="646"/>
      <c r="PEN435" s="646"/>
      <c r="PEO435" s="646"/>
      <c r="PEP435" s="646"/>
      <c r="PEQ435" s="646"/>
      <c r="PER435" s="646"/>
      <c r="PES435" s="646"/>
      <c r="PET435" s="646"/>
      <c r="PEU435" s="646"/>
      <c r="PEV435" s="646"/>
      <c r="PEW435" s="646"/>
      <c r="PEX435" s="646"/>
      <c r="PEY435" s="646"/>
      <c r="PEZ435" s="646"/>
      <c r="PFA435" s="646"/>
      <c r="PFB435" s="646"/>
      <c r="PFC435" s="646"/>
      <c r="PFD435" s="646"/>
      <c r="PFE435" s="646"/>
      <c r="PFF435" s="646"/>
      <c r="PFG435" s="646"/>
      <c r="PFH435" s="646"/>
      <c r="PFI435" s="646"/>
      <c r="PFJ435" s="646"/>
      <c r="PFK435" s="646"/>
      <c r="PFL435" s="646"/>
      <c r="PFM435" s="646"/>
      <c r="PFN435" s="646"/>
      <c r="PFO435" s="646"/>
      <c r="PFP435" s="646"/>
      <c r="PFQ435" s="646"/>
      <c r="PFR435" s="646"/>
      <c r="PFS435" s="646"/>
      <c r="PFT435" s="646"/>
      <c r="PFU435" s="646"/>
      <c r="PFV435" s="646"/>
      <c r="PFW435" s="646"/>
      <c r="PFX435" s="646"/>
      <c r="PFY435" s="646"/>
      <c r="PFZ435" s="646"/>
      <c r="PGA435" s="646"/>
      <c r="PGB435" s="646"/>
      <c r="PGC435" s="646"/>
      <c r="PGD435" s="646"/>
      <c r="PGE435" s="646"/>
      <c r="PGF435" s="646"/>
      <c r="PGG435" s="646"/>
      <c r="PGH435" s="646"/>
      <c r="PGI435" s="646"/>
      <c r="PGJ435" s="646"/>
      <c r="PGK435" s="646"/>
      <c r="PGL435" s="646"/>
      <c r="PGM435" s="646"/>
      <c r="PGN435" s="646"/>
      <c r="PGO435" s="646"/>
      <c r="PGP435" s="646"/>
      <c r="PGQ435" s="646"/>
      <c r="PGR435" s="646"/>
      <c r="PGS435" s="646"/>
      <c r="PGT435" s="646"/>
      <c r="PGU435" s="646"/>
      <c r="PGV435" s="646"/>
      <c r="PGW435" s="646"/>
      <c r="PGX435" s="646"/>
      <c r="PGY435" s="646"/>
      <c r="PGZ435" s="646"/>
      <c r="PHA435" s="646"/>
      <c r="PHB435" s="646"/>
      <c r="PHC435" s="646"/>
      <c r="PHD435" s="646"/>
      <c r="PHE435" s="646"/>
      <c r="PHF435" s="646"/>
      <c r="PHG435" s="646"/>
      <c r="PHH435" s="646"/>
      <c r="PHI435" s="646"/>
      <c r="PHJ435" s="646"/>
      <c r="PHK435" s="646"/>
      <c r="PHL435" s="646"/>
      <c r="PHM435" s="646"/>
      <c r="PHN435" s="646"/>
      <c r="PHO435" s="646"/>
      <c r="PHP435" s="646"/>
      <c r="PHQ435" s="646"/>
      <c r="PHR435" s="646"/>
      <c r="PHS435" s="646"/>
      <c r="PHT435" s="646"/>
      <c r="PHU435" s="646"/>
      <c r="PHV435" s="646"/>
      <c r="PHW435" s="646"/>
      <c r="PHX435" s="646"/>
      <c r="PHY435" s="646"/>
      <c r="PHZ435" s="646"/>
      <c r="PIA435" s="646"/>
      <c r="PIB435" s="646"/>
      <c r="PIC435" s="646"/>
      <c r="PID435" s="646"/>
      <c r="PIE435" s="646"/>
      <c r="PIF435" s="646"/>
      <c r="PIG435" s="646"/>
      <c r="PIH435" s="646"/>
      <c r="PII435" s="646"/>
      <c r="PIJ435" s="646"/>
      <c r="PIK435" s="646"/>
      <c r="PIL435" s="646"/>
      <c r="PIM435" s="646"/>
      <c r="PIN435" s="646"/>
      <c r="PIO435" s="646"/>
      <c r="PIP435" s="646"/>
      <c r="PIQ435" s="646"/>
      <c r="PIR435" s="646"/>
      <c r="PIS435" s="646"/>
      <c r="PIT435" s="646"/>
      <c r="PIU435" s="646"/>
      <c r="PIV435" s="646"/>
      <c r="PIW435" s="646"/>
      <c r="PIX435" s="646"/>
      <c r="PIY435" s="646"/>
      <c r="PIZ435" s="646"/>
      <c r="PJA435" s="646"/>
      <c r="PJB435" s="646"/>
      <c r="PJC435" s="646"/>
      <c r="PJD435" s="646"/>
      <c r="PJE435" s="646"/>
      <c r="PJF435" s="646"/>
      <c r="PJG435" s="646"/>
      <c r="PJH435" s="646"/>
      <c r="PJI435" s="646"/>
      <c r="PJJ435" s="646"/>
      <c r="PJK435" s="646"/>
      <c r="PJL435" s="646"/>
      <c r="PJM435" s="646"/>
      <c r="PJN435" s="646"/>
      <c r="PJO435" s="646"/>
      <c r="PJP435" s="646"/>
      <c r="PJQ435" s="646"/>
      <c r="PJR435" s="646"/>
      <c r="PJS435" s="646"/>
      <c r="PJT435" s="646"/>
      <c r="PJU435" s="646"/>
      <c r="PJV435" s="646"/>
      <c r="PJW435" s="646"/>
      <c r="PJX435" s="646"/>
      <c r="PJY435" s="646"/>
      <c r="PJZ435" s="646"/>
      <c r="PKA435" s="646"/>
      <c r="PKB435" s="646"/>
      <c r="PKC435" s="646"/>
      <c r="PKD435" s="646"/>
      <c r="PKE435" s="646"/>
      <c r="PKF435" s="646"/>
      <c r="PKG435" s="646"/>
      <c r="PKH435" s="646"/>
      <c r="PKI435" s="646"/>
      <c r="PKJ435" s="646"/>
      <c r="PKK435" s="646"/>
      <c r="PKL435" s="646"/>
      <c r="PKM435" s="646"/>
      <c r="PKN435" s="646"/>
      <c r="PKO435" s="646"/>
      <c r="PKP435" s="646"/>
      <c r="PKQ435" s="646"/>
      <c r="PKR435" s="646"/>
      <c r="PKS435" s="646"/>
      <c r="PKT435" s="646"/>
      <c r="PKU435" s="646"/>
      <c r="PKV435" s="646"/>
      <c r="PKW435" s="646"/>
      <c r="PKX435" s="646"/>
      <c r="PKY435" s="646"/>
      <c r="PKZ435" s="646"/>
      <c r="PLA435" s="646"/>
      <c r="PLB435" s="646"/>
      <c r="PLC435" s="646"/>
      <c r="PLD435" s="646"/>
      <c r="PLE435" s="646"/>
      <c r="PLF435" s="646"/>
      <c r="PLG435" s="646"/>
      <c r="PLH435" s="646"/>
      <c r="PLI435" s="646"/>
      <c r="PLJ435" s="646"/>
      <c r="PLK435" s="646"/>
      <c r="PLL435" s="646"/>
      <c r="PLM435" s="646"/>
      <c r="PLN435" s="646"/>
      <c r="PLO435" s="646"/>
      <c r="PLP435" s="646"/>
      <c r="PLQ435" s="646"/>
      <c r="PLR435" s="646"/>
      <c r="PLS435" s="646"/>
      <c r="PLT435" s="646"/>
      <c r="PLU435" s="646"/>
      <c r="PLV435" s="646"/>
      <c r="PLW435" s="646"/>
      <c r="PLX435" s="646"/>
      <c r="PLY435" s="646"/>
      <c r="PLZ435" s="646"/>
      <c r="PMA435" s="646"/>
      <c r="PMB435" s="646"/>
      <c r="PMC435" s="646"/>
      <c r="PMD435" s="646"/>
      <c r="PME435" s="646"/>
      <c r="PMF435" s="646"/>
      <c r="PMG435" s="646"/>
      <c r="PMH435" s="646"/>
      <c r="PMI435" s="646"/>
      <c r="PMJ435" s="646"/>
      <c r="PMK435" s="646"/>
      <c r="PML435" s="646"/>
      <c r="PMM435" s="646"/>
      <c r="PMN435" s="646"/>
      <c r="PMO435" s="646"/>
      <c r="PMP435" s="646"/>
      <c r="PMQ435" s="646"/>
      <c r="PMR435" s="646"/>
      <c r="PMS435" s="646"/>
      <c r="PMT435" s="646"/>
      <c r="PMU435" s="646"/>
      <c r="PMV435" s="646"/>
      <c r="PMW435" s="646"/>
      <c r="PMX435" s="646"/>
      <c r="PMY435" s="646"/>
      <c r="PMZ435" s="646"/>
      <c r="PNA435" s="646"/>
      <c r="PNB435" s="646"/>
      <c r="PNC435" s="646"/>
      <c r="PND435" s="646"/>
      <c r="PNE435" s="646"/>
      <c r="PNF435" s="646"/>
      <c r="PNG435" s="646"/>
      <c r="PNH435" s="646"/>
      <c r="PNI435" s="646"/>
      <c r="PNJ435" s="646"/>
      <c r="PNK435" s="646"/>
      <c r="PNL435" s="646"/>
      <c r="PNM435" s="646"/>
      <c r="PNN435" s="646"/>
      <c r="PNO435" s="646"/>
      <c r="PNP435" s="646"/>
      <c r="PNQ435" s="646"/>
      <c r="PNR435" s="646"/>
      <c r="PNS435" s="646"/>
      <c r="PNT435" s="646"/>
      <c r="PNU435" s="646"/>
      <c r="PNV435" s="646"/>
      <c r="PNW435" s="646"/>
      <c r="PNX435" s="646"/>
      <c r="PNY435" s="646"/>
      <c r="PNZ435" s="646"/>
      <c r="POA435" s="646"/>
      <c r="POB435" s="646"/>
      <c r="POC435" s="646"/>
      <c r="POD435" s="646"/>
      <c r="POE435" s="646"/>
      <c r="POF435" s="646"/>
      <c r="POG435" s="646"/>
      <c r="POH435" s="646"/>
      <c r="POI435" s="646"/>
      <c r="POJ435" s="646"/>
      <c r="POK435" s="646"/>
      <c r="POL435" s="646"/>
      <c r="POM435" s="646"/>
      <c r="PON435" s="646"/>
      <c r="POO435" s="646"/>
      <c r="POP435" s="646"/>
      <c r="POQ435" s="646"/>
      <c r="POR435" s="646"/>
      <c r="POS435" s="646"/>
      <c r="POT435" s="646"/>
      <c r="POU435" s="646"/>
      <c r="POV435" s="646"/>
      <c r="POW435" s="646"/>
      <c r="POX435" s="646"/>
      <c r="POY435" s="646"/>
      <c r="POZ435" s="646"/>
      <c r="PPA435" s="646"/>
      <c r="PPB435" s="646"/>
      <c r="PPC435" s="646"/>
      <c r="PPD435" s="646"/>
      <c r="PPE435" s="646"/>
      <c r="PPF435" s="646"/>
      <c r="PPG435" s="646"/>
      <c r="PPH435" s="646"/>
      <c r="PPI435" s="646"/>
      <c r="PPJ435" s="646"/>
      <c r="PPK435" s="646"/>
      <c r="PPL435" s="646"/>
      <c r="PPM435" s="646"/>
      <c r="PPN435" s="646"/>
      <c r="PPO435" s="646"/>
      <c r="PPP435" s="646"/>
      <c r="PPQ435" s="646"/>
      <c r="PPR435" s="646"/>
      <c r="PPS435" s="646"/>
      <c r="PPT435" s="646"/>
      <c r="PPU435" s="646"/>
      <c r="PPV435" s="646"/>
      <c r="PPW435" s="646"/>
      <c r="PPX435" s="646"/>
      <c r="PPY435" s="646"/>
      <c r="PPZ435" s="646"/>
      <c r="PQA435" s="646"/>
      <c r="PQB435" s="646"/>
      <c r="PQC435" s="646"/>
      <c r="PQD435" s="646"/>
      <c r="PQE435" s="646"/>
      <c r="PQF435" s="646"/>
      <c r="PQG435" s="646"/>
      <c r="PQH435" s="646"/>
      <c r="PQI435" s="646"/>
      <c r="PQJ435" s="646"/>
      <c r="PQK435" s="646"/>
      <c r="PQL435" s="646"/>
      <c r="PQM435" s="646"/>
      <c r="PQN435" s="646"/>
      <c r="PQO435" s="646"/>
      <c r="PQP435" s="646"/>
      <c r="PQQ435" s="646"/>
      <c r="PQR435" s="646"/>
      <c r="PQS435" s="646"/>
      <c r="PQT435" s="646"/>
      <c r="PQU435" s="646"/>
      <c r="PQV435" s="646"/>
      <c r="PQW435" s="646"/>
      <c r="PQX435" s="646"/>
      <c r="PQY435" s="646"/>
      <c r="PQZ435" s="646"/>
      <c r="PRA435" s="646"/>
      <c r="PRB435" s="646"/>
      <c r="PRC435" s="646"/>
      <c r="PRD435" s="646"/>
      <c r="PRE435" s="646"/>
      <c r="PRF435" s="646"/>
      <c r="PRG435" s="646"/>
      <c r="PRH435" s="646"/>
      <c r="PRI435" s="646"/>
      <c r="PRJ435" s="646"/>
      <c r="PRK435" s="646"/>
      <c r="PRL435" s="646"/>
      <c r="PRM435" s="646"/>
      <c r="PRN435" s="646"/>
      <c r="PRO435" s="646"/>
      <c r="PRP435" s="646"/>
      <c r="PRQ435" s="646"/>
      <c r="PRR435" s="646"/>
      <c r="PRS435" s="646"/>
      <c r="PRT435" s="646"/>
      <c r="PRU435" s="646"/>
      <c r="PRV435" s="646"/>
      <c r="PRW435" s="646"/>
      <c r="PRX435" s="646"/>
      <c r="PRY435" s="646"/>
      <c r="PRZ435" s="646"/>
      <c r="PSA435" s="646"/>
      <c r="PSB435" s="646"/>
      <c r="PSC435" s="646"/>
      <c r="PSD435" s="646"/>
      <c r="PSE435" s="646"/>
      <c r="PSF435" s="646"/>
      <c r="PSG435" s="646"/>
      <c r="PSH435" s="646"/>
      <c r="PSI435" s="646"/>
      <c r="PSJ435" s="646"/>
      <c r="PSK435" s="646"/>
      <c r="PSL435" s="646"/>
      <c r="PSM435" s="646"/>
      <c r="PSN435" s="646"/>
      <c r="PSO435" s="646"/>
      <c r="PSP435" s="646"/>
      <c r="PSQ435" s="646"/>
      <c r="PSR435" s="646"/>
      <c r="PSS435" s="646"/>
      <c r="PST435" s="646"/>
      <c r="PSU435" s="646"/>
      <c r="PSV435" s="646"/>
      <c r="PSW435" s="646"/>
      <c r="PSX435" s="646"/>
      <c r="PSY435" s="646"/>
      <c r="PSZ435" s="646"/>
      <c r="PTA435" s="646"/>
      <c r="PTB435" s="646"/>
      <c r="PTC435" s="646"/>
      <c r="PTD435" s="646"/>
      <c r="PTE435" s="646"/>
      <c r="PTF435" s="646"/>
      <c r="PTG435" s="646"/>
      <c r="PTH435" s="646"/>
      <c r="PTI435" s="646"/>
      <c r="PTJ435" s="646"/>
      <c r="PTK435" s="646"/>
      <c r="PTL435" s="646"/>
      <c r="PTM435" s="646"/>
      <c r="PTN435" s="646"/>
      <c r="PTO435" s="646"/>
      <c r="PTP435" s="646"/>
      <c r="PTQ435" s="646"/>
      <c r="PTR435" s="646"/>
      <c r="PTS435" s="646"/>
      <c r="PTT435" s="646"/>
      <c r="PTU435" s="646"/>
      <c r="PTV435" s="646"/>
      <c r="PTW435" s="646"/>
      <c r="PTX435" s="646"/>
      <c r="PTY435" s="646"/>
      <c r="PTZ435" s="646"/>
      <c r="PUA435" s="646"/>
      <c r="PUB435" s="646"/>
      <c r="PUC435" s="646"/>
      <c r="PUD435" s="646"/>
      <c r="PUE435" s="646"/>
      <c r="PUF435" s="646"/>
      <c r="PUG435" s="646"/>
      <c r="PUH435" s="646"/>
      <c r="PUI435" s="646"/>
      <c r="PUJ435" s="646"/>
      <c r="PUK435" s="646"/>
      <c r="PUL435" s="646"/>
      <c r="PUM435" s="646"/>
      <c r="PUN435" s="646"/>
      <c r="PUO435" s="646"/>
      <c r="PUP435" s="646"/>
      <c r="PUQ435" s="646"/>
      <c r="PUR435" s="646"/>
      <c r="PUS435" s="646"/>
      <c r="PUT435" s="646"/>
      <c r="PUU435" s="646"/>
      <c r="PUV435" s="646"/>
      <c r="PUW435" s="646"/>
      <c r="PUX435" s="646"/>
      <c r="PUY435" s="646"/>
      <c r="PUZ435" s="646"/>
      <c r="PVA435" s="646"/>
      <c r="PVB435" s="646"/>
      <c r="PVC435" s="646"/>
      <c r="PVD435" s="646"/>
      <c r="PVE435" s="646"/>
      <c r="PVF435" s="646"/>
      <c r="PVG435" s="646"/>
      <c r="PVH435" s="646"/>
      <c r="PVI435" s="646"/>
      <c r="PVJ435" s="646"/>
      <c r="PVK435" s="646"/>
      <c r="PVL435" s="646"/>
      <c r="PVM435" s="646"/>
      <c r="PVN435" s="646"/>
      <c r="PVO435" s="646"/>
      <c r="PVP435" s="646"/>
      <c r="PVQ435" s="646"/>
      <c r="PVR435" s="646"/>
      <c r="PVS435" s="646"/>
      <c r="PVT435" s="646"/>
      <c r="PVU435" s="646"/>
      <c r="PVV435" s="646"/>
      <c r="PVW435" s="646"/>
      <c r="PVX435" s="646"/>
      <c r="PVY435" s="646"/>
      <c r="PVZ435" s="646"/>
      <c r="PWA435" s="646"/>
      <c r="PWB435" s="646"/>
      <c r="PWC435" s="646"/>
      <c r="PWD435" s="646"/>
      <c r="PWE435" s="646"/>
      <c r="PWF435" s="646"/>
      <c r="PWG435" s="646"/>
      <c r="PWH435" s="646"/>
      <c r="PWI435" s="646"/>
      <c r="PWJ435" s="646"/>
      <c r="PWK435" s="646"/>
      <c r="PWL435" s="646"/>
      <c r="PWM435" s="646"/>
      <c r="PWN435" s="646"/>
      <c r="PWO435" s="646"/>
      <c r="PWP435" s="646"/>
      <c r="PWQ435" s="646"/>
      <c r="PWR435" s="646"/>
      <c r="PWS435" s="646"/>
      <c r="PWT435" s="646"/>
      <c r="PWU435" s="646"/>
      <c r="PWV435" s="646"/>
      <c r="PWW435" s="646"/>
      <c r="PWX435" s="646"/>
      <c r="PWY435" s="646"/>
      <c r="PWZ435" s="646"/>
      <c r="PXA435" s="646"/>
      <c r="PXB435" s="646"/>
      <c r="PXC435" s="646"/>
      <c r="PXD435" s="646"/>
      <c r="PXE435" s="646"/>
      <c r="PXF435" s="646"/>
      <c r="PXG435" s="646"/>
      <c r="PXH435" s="646"/>
      <c r="PXI435" s="646"/>
      <c r="PXJ435" s="646"/>
      <c r="PXK435" s="646"/>
      <c r="PXL435" s="646"/>
      <c r="PXM435" s="646"/>
      <c r="PXN435" s="646"/>
      <c r="PXO435" s="646"/>
      <c r="PXP435" s="646"/>
      <c r="PXQ435" s="646"/>
      <c r="PXR435" s="646"/>
      <c r="PXS435" s="646"/>
      <c r="PXT435" s="646"/>
      <c r="PXU435" s="646"/>
      <c r="PXV435" s="646"/>
      <c r="PXW435" s="646"/>
      <c r="PXX435" s="646"/>
      <c r="PXY435" s="646"/>
      <c r="PXZ435" s="646"/>
      <c r="PYA435" s="646"/>
      <c r="PYB435" s="646"/>
      <c r="PYC435" s="646"/>
      <c r="PYD435" s="646"/>
      <c r="PYE435" s="646"/>
      <c r="PYF435" s="646"/>
      <c r="PYG435" s="646"/>
      <c r="PYH435" s="646"/>
      <c r="PYI435" s="646"/>
      <c r="PYJ435" s="646"/>
      <c r="PYK435" s="646"/>
      <c r="PYL435" s="646"/>
      <c r="PYM435" s="646"/>
      <c r="PYN435" s="646"/>
      <c r="PYO435" s="646"/>
      <c r="PYP435" s="646"/>
      <c r="PYQ435" s="646"/>
      <c r="PYR435" s="646"/>
      <c r="PYS435" s="646"/>
      <c r="PYT435" s="646"/>
      <c r="PYU435" s="646"/>
      <c r="PYV435" s="646"/>
      <c r="PYW435" s="646"/>
      <c r="PYX435" s="646"/>
      <c r="PYY435" s="646"/>
      <c r="PYZ435" s="646"/>
      <c r="PZA435" s="646"/>
      <c r="PZB435" s="646"/>
      <c r="PZC435" s="646"/>
      <c r="PZD435" s="646"/>
      <c r="PZE435" s="646"/>
      <c r="PZF435" s="646"/>
      <c r="PZG435" s="646"/>
      <c r="PZH435" s="646"/>
      <c r="PZI435" s="646"/>
      <c r="PZJ435" s="646"/>
      <c r="PZK435" s="646"/>
      <c r="PZL435" s="646"/>
      <c r="PZM435" s="646"/>
      <c r="PZN435" s="646"/>
      <c r="PZO435" s="646"/>
      <c r="PZP435" s="646"/>
      <c r="PZQ435" s="646"/>
      <c r="PZR435" s="646"/>
      <c r="PZS435" s="646"/>
      <c r="PZT435" s="646"/>
      <c r="PZU435" s="646"/>
      <c r="PZV435" s="646"/>
      <c r="PZW435" s="646"/>
      <c r="PZX435" s="646"/>
      <c r="PZY435" s="646"/>
      <c r="PZZ435" s="646"/>
      <c r="QAA435" s="646"/>
      <c r="QAB435" s="646"/>
      <c r="QAC435" s="646"/>
      <c r="QAD435" s="646"/>
      <c r="QAE435" s="646"/>
      <c r="QAF435" s="646"/>
      <c r="QAG435" s="646"/>
      <c r="QAH435" s="646"/>
      <c r="QAI435" s="646"/>
      <c r="QAJ435" s="646"/>
      <c r="QAK435" s="646"/>
      <c r="QAL435" s="646"/>
      <c r="QAM435" s="646"/>
      <c r="QAN435" s="646"/>
      <c r="QAO435" s="646"/>
      <c r="QAP435" s="646"/>
      <c r="QAQ435" s="646"/>
      <c r="QAR435" s="646"/>
      <c r="QAS435" s="646"/>
      <c r="QAT435" s="646"/>
      <c r="QAU435" s="646"/>
      <c r="QAV435" s="646"/>
      <c r="QAW435" s="646"/>
      <c r="QAX435" s="646"/>
      <c r="QAY435" s="646"/>
      <c r="QAZ435" s="646"/>
      <c r="QBA435" s="646"/>
      <c r="QBB435" s="646"/>
      <c r="QBC435" s="646"/>
      <c r="QBD435" s="646"/>
      <c r="QBE435" s="646"/>
      <c r="QBF435" s="646"/>
      <c r="QBG435" s="646"/>
      <c r="QBH435" s="646"/>
      <c r="QBI435" s="646"/>
      <c r="QBJ435" s="646"/>
      <c r="QBK435" s="646"/>
      <c r="QBL435" s="646"/>
      <c r="QBM435" s="646"/>
      <c r="QBN435" s="646"/>
      <c r="QBO435" s="646"/>
      <c r="QBP435" s="646"/>
      <c r="QBQ435" s="646"/>
      <c r="QBR435" s="646"/>
      <c r="QBS435" s="646"/>
      <c r="QBT435" s="646"/>
      <c r="QBU435" s="646"/>
      <c r="QBV435" s="646"/>
      <c r="QBW435" s="646"/>
      <c r="QBX435" s="646"/>
      <c r="QBY435" s="646"/>
      <c r="QBZ435" s="646"/>
      <c r="QCA435" s="646"/>
      <c r="QCB435" s="646"/>
      <c r="QCC435" s="646"/>
      <c r="QCD435" s="646"/>
      <c r="QCE435" s="646"/>
      <c r="QCF435" s="646"/>
      <c r="QCG435" s="646"/>
      <c r="QCH435" s="646"/>
      <c r="QCI435" s="646"/>
      <c r="QCJ435" s="646"/>
      <c r="QCK435" s="646"/>
      <c r="QCL435" s="646"/>
      <c r="QCM435" s="646"/>
      <c r="QCN435" s="646"/>
      <c r="QCO435" s="646"/>
      <c r="QCP435" s="646"/>
      <c r="QCQ435" s="646"/>
      <c r="QCR435" s="646"/>
      <c r="QCS435" s="646"/>
      <c r="QCT435" s="646"/>
      <c r="QCU435" s="646"/>
      <c r="QCV435" s="646"/>
      <c r="QCW435" s="646"/>
      <c r="QCX435" s="646"/>
      <c r="QCY435" s="646"/>
      <c r="QCZ435" s="646"/>
      <c r="QDA435" s="646"/>
      <c r="QDB435" s="646"/>
      <c r="QDC435" s="646"/>
      <c r="QDD435" s="646"/>
      <c r="QDE435" s="646"/>
      <c r="QDF435" s="646"/>
      <c r="QDG435" s="646"/>
      <c r="QDH435" s="646"/>
      <c r="QDI435" s="646"/>
      <c r="QDJ435" s="646"/>
      <c r="QDK435" s="646"/>
      <c r="QDL435" s="646"/>
      <c r="QDM435" s="646"/>
      <c r="QDN435" s="646"/>
      <c r="QDO435" s="646"/>
      <c r="QDP435" s="646"/>
      <c r="QDQ435" s="646"/>
      <c r="QDR435" s="646"/>
      <c r="QDS435" s="646"/>
      <c r="QDT435" s="646"/>
      <c r="QDU435" s="646"/>
      <c r="QDV435" s="646"/>
      <c r="QDW435" s="646"/>
      <c r="QDX435" s="646"/>
      <c r="QDY435" s="646"/>
      <c r="QDZ435" s="646"/>
      <c r="QEA435" s="646"/>
      <c r="QEB435" s="646"/>
      <c r="QEC435" s="646"/>
      <c r="QED435" s="646"/>
      <c r="QEE435" s="646"/>
      <c r="QEF435" s="646"/>
      <c r="QEG435" s="646"/>
      <c r="QEH435" s="646"/>
      <c r="QEI435" s="646"/>
      <c r="QEJ435" s="646"/>
      <c r="QEK435" s="646"/>
      <c r="QEL435" s="646"/>
      <c r="QEM435" s="646"/>
      <c r="QEN435" s="646"/>
      <c r="QEO435" s="646"/>
      <c r="QEP435" s="646"/>
      <c r="QEQ435" s="646"/>
      <c r="QER435" s="646"/>
      <c r="QES435" s="646"/>
      <c r="QET435" s="646"/>
      <c r="QEU435" s="646"/>
      <c r="QEV435" s="646"/>
      <c r="QEW435" s="646"/>
      <c r="QEX435" s="646"/>
      <c r="QEY435" s="646"/>
      <c r="QEZ435" s="646"/>
      <c r="QFA435" s="646"/>
      <c r="QFB435" s="646"/>
      <c r="QFC435" s="646"/>
      <c r="QFD435" s="646"/>
      <c r="QFE435" s="646"/>
      <c r="QFF435" s="646"/>
      <c r="QFG435" s="646"/>
      <c r="QFH435" s="646"/>
      <c r="QFI435" s="646"/>
      <c r="QFJ435" s="646"/>
      <c r="QFK435" s="646"/>
      <c r="QFL435" s="646"/>
      <c r="QFM435" s="646"/>
      <c r="QFN435" s="646"/>
      <c r="QFO435" s="646"/>
      <c r="QFP435" s="646"/>
      <c r="QFQ435" s="646"/>
      <c r="QFR435" s="646"/>
      <c r="QFS435" s="646"/>
      <c r="QFT435" s="646"/>
      <c r="QFU435" s="646"/>
      <c r="QFV435" s="646"/>
      <c r="QFW435" s="646"/>
      <c r="QFX435" s="646"/>
      <c r="QFY435" s="646"/>
      <c r="QFZ435" s="646"/>
      <c r="QGA435" s="646"/>
      <c r="QGB435" s="646"/>
      <c r="QGC435" s="646"/>
      <c r="QGD435" s="646"/>
      <c r="QGE435" s="646"/>
      <c r="QGF435" s="646"/>
      <c r="QGG435" s="646"/>
      <c r="QGH435" s="646"/>
      <c r="QGI435" s="646"/>
      <c r="QGJ435" s="646"/>
      <c r="QGK435" s="646"/>
      <c r="QGL435" s="646"/>
      <c r="QGM435" s="646"/>
      <c r="QGN435" s="646"/>
      <c r="QGO435" s="646"/>
      <c r="QGP435" s="646"/>
      <c r="QGQ435" s="646"/>
      <c r="QGR435" s="646"/>
      <c r="QGS435" s="646"/>
      <c r="QGT435" s="646"/>
      <c r="QGU435" s="646"/>
      <c r="QGV435" s="646"/>
      <c r="QGW435" s="646"/>
      <c r="QGX435" s="646"/>
      <c r="QGY435" s="646"/>
      <c r="QGZ435" s="646"/>
      <c r="QHA435" s="646"/>
      <c r="QHB435" s="646"/>
      <c r="QHC435" s="646"/>
      <c r="QHD435" s="646"/>
      <c r="QHE435" s="646"/>
      <c r="QHF435" s="646"/>
      <c r="QHG435" s="646"/>
      <c r="QHH435" s="646"/>
      <c r="QHI435" s="646"/>
      <c r="QHJ435" s="646"/>
      <c r="QHK435" s="646"/>
      <c r="QHL435" s="646"/>
      <c r="QHM435" s="646"/>
      <c r="QHN435" s="646"/>
      <c r="QHO435" s="646"/>
      <c r="QHP435" s="646"/>
      <c r="QHQ435" s="646"/>
      <c r="QHR435" s="646"/>
      <c r="QHS435" s="646"/>
      <c r="QHT435" s="646"/>
      <c r="QHU435" s="646"/>
      <c r="QHV435" s="646"/>
      <c r="QHW435" s="646"/>
      <c r="QHX435" s="646"/>
      <c r="QHY435" s="646"/>
      <c r="QHZ435" s="646"/>
      <c r="QIA435" s="646"/>
      <c r="QIB435" s="646"/>
      <c r="QIC435" s="646"/>
      <c r="QID435" s="646"/>
      <c r="QIE435" s="646"/>
      <c r="QIF435" s="646"/>
      <c r="QIG435" s="646"/>
      <c r="QIH435" s="646"/>
      <c r="QII435" s="646"/>
      <c r="QIJ435" s="646"/>
      <c r="QIK435" s="646"/>
      <c r="QIL435" s="646"/>
      <c r="QIM435" s="646"/>
      <c r="QIN435" s="646"/>
      <c r="QIO435" s="646"/>
      <c r="QIP435" s="646"/>
      <c r="QIQ435" s="646"/>
      <c r="QIR435" s="646"/>
      <c r="QIS435" s="646"/>
      <c r="QIT435" s="646"/>
      <c r="QIU435" s="646"/>
      <c r="QIV435" s="646"/>
      <c r="QIW435" s="646"/>
      <c r="QIX435" s="646"/>
      <c r="QIY435" s="646"/>
      <c r="QIZ435" s="646"/>
      <c r="QJA435" s="646"/>
      <c r="QJB435" s="646"/>
      <c r="QJC435" s="646"/>
      <c r="QJD435" s="646"/>
      <c r="QJE435" s="646"/>
      <c r="QJF435" s="646"/>
      <c r="QJG435" s="646"/>
      <c r="QJH435" s="646"/>
      <c r="QJI435" s="646"/>
      <c r="QJJ435" s="646"/>
      <c r="QJK435" s="646"/>
      <c r="QJL435" s="646"/>
      <c r="QJM435" s="646"/>
      <c r="QJN435" s="646"/>
      <c r="QJO435" s="646"/>
      <c r="QJP435" s="646"/>
      <c r="QJQ435" s="646"/>
      <c r="QJR435" s="646"/>
      <c r="QJS435" s="646"/>
      <c r="QJT435" s="646"/>
      <c r="QJU435" s="646"/>
      <c r="QJV435" s="646"/>
      <c r="QJW435" s="646"/>
      <c r="QJX435" s="646"/>
      <c r="QJY435" s="646"/>
      <c r="QJZ435" s="646"/>
      <c r="QKA435" s="646"/>
      <c r="QKB435" s="646"/>
      <c r="QKC435" s="646"/>
      <c r="QKD435" s="646"/>
      <c r="QKE435" s="646"/>
      <c r="QKF435" s="646"/>
      <c r="QKG435" s="646"/>
      <c r="QKH435" s="646"/>
      <c r="QKI435" s="646"/>
      <c r="QKJ435" s="646"/>
      <c r="QKK435" s="646"/>
      <c r="QKL435" s="646"/>
      <c r="QKM435" s="646"/>
      <c r="QKN435" s="646"/>
      <c r="QKO435" s="646"/>
      <c r="QKP435" s="646"/>
      <c r="QKQ435" s="646"/>
      <c r="QKR435" s="646"/>
      <c r="QKS435" s="646"/>
      <c r="QKT435" s="646"/>
      <c r="QKU435" s="646"/>
      <c r="QKV435" s="646"/>
      <c r="QKW435" s="646"/>
      <c r="QKX435" s="646"/>
      <c r="QKY435" s="646"/>
      <c r="QKZ435" s="646"/>
      <c r="QLA435" s="646"/>
      <c r="QLB435" s="646"/>
      <c r="QLC435" s="646"/>
      <c r="QLD435" s="646"/>
      <c r="QLE435" s="646"/>
      <c r="QLF435" s="646"/>
      <c r="QLG435" s="646"/>
      <c r="QLH435" s="646"/>
      <c r="QLI435" s="646"/>
      <c r="QLJ435" s="646"/>
      <c r="QLK435" s="646"/>
      <c r="QLL435" s="646"/>
      <c r="QLM435" s="646"/>
      <c r="QLN435" s="646"/>
      <c r="QLO435" s="646"/>
      <c r="QLP435" s="646"/>
      <c r="QLQ435" s="646"/>
      <c r="QLR435" s="646"/>
      <c r="QLS435" s="646"/>
      <c r="QLT435" s="646"/>
      <c r="QLU435" s="646"/>
      <c r="QLV435" s="646"/>
      <c r="QLW435" s="646"/>
      <c r="QLX435" s="646"/>
      <c r="QLY435" s="646"/>
      <c r="QLZ435" s="646"/>
      <c r="QMA435" s="646"/>
      <c r="QMB435" s="646"/>
      <c r="QMC435" s="646"/>
      <c r="QMD435" s="646"/>
      <c r="QME435" s="646"/>
      <c r="QMF435" s="646"/>
      <c r="QMG435" s="646"/>
      <c r="QMH435" s="646"/>
      <c r="QMI435" s="646"/>
      <c r="QMJ435" s="646"/>
      <c r="QMK435" s="646"/>
      <c r="QML435" s="646"/>
      <c r="QMM435" s="646"/>
      <c r="QMN435" s="646"/>
      <c r="QMO435" s="646"/>
      <c r="QMP435" s="646"/>
      <c r="QMQ435" s="646"/>
      <c r="QMR435" s="646"/>
      <c r="QMS435" s="646"/>
      <c r="QMT435" s="646"/>
      <c r="QMU435" s="646"/>
      <c r="QMV435" s="646"/>
      <c r="QMW435" s="646"/>
      <c r="QMX435" s="646"/>
      <c r="QMY435" s="646"/>
      <c r="QMZ435" s="646"/>
      <c r="QNA435" s="646"/>
      <c r="QNB435" s="646"/>
      <c r="QNC435" s="646"/>
      <c r="QND435" s="646"/>
      <c r="QNE435" s="646"/>
      <c r="QNF435" s="646"/>
      <c r="QNG435" s="646"/>
      <c r="QNH435" s="646"/>
      <c r="QNI435" s="646"/>
      <c r="QNJ435" s="646"/>
      <c r="QNK435" s="646"/>
      <c r="QNL435" s="646"/>
      <c r="QNM435" s="646"/>
      <c r="QNN435" s="646"/>
      <c r="QNO435" s="646"/>
      <c r="QNP435" s="646"/>
      <c r="QNQ435" s="646"/>
      <c r="QNR435" s="646"/>
      <c r="QNS435" s="646"/>
      <c r="QNT435" s="646"/>
      <c r="QNU435" s="646"/>
      <c r="QNV435" s="646"/>
      <c r="QNW435" s="646"/>
      <c r="QNX435" s="646"/>
      <c r="QNY435" s="646"/>
      <c r="QNZ435" s="646"/>
      <c r="QOA435" s="646"/>
      <c r="QOB435" s="646"/>
      <c r="QOC435" s="646"/>
      <c r="QOD435" s="646"/>
      <c r="QOE435" s="646"/>
      <c r="QOF435" s="646"/>
      <c r="QOG435" s="646"/>
      <c r="QOH435" s="646"/>
      <c r="QOI435" s="646"/>
      <c r="QOJ435" s="646"/>
      <c r="QOK435" s="646"/>
      <c r="QOL435" s="646"/>
      <c r="QOM435" s="646"/>
      <c r="QON435" s="646"/>
      <c r="QOO435" s="646"/>
      <c r="QOP435" s="646"/>
      <c r="QOQ435" s="646"/>
      <c r="QOR435" s="646"/>
      <c r="QOS435" s="646"/>
      <c r="QOT435" s="646"/>
      <c r="QOU435" s="646"/>
      <c r="QOV435" s="646"/>
      <c r="QOW435" s="646"/>
      <c r="QOX435" s="646"/>
      <c r="QOY435" s="646"/>
      <c r="QOZ435" s="646"/>
      <c r="QPA435" s="646"/>
      <c r="QPB435" s="646"/>
      <c r="QPC435" s="646"/>
      <c r="QPD435" s="646"/>
      <c r="QPE435" s="646"/>
      <c r="QPF435" s="646"/>
      <c r="QPG435" s="646"/>
      <c r="QPH435" s="646"/>
      <c r="QPI435" s="646"/>
      <c r="QPJ435" s="646"/>
      <c r="QPK435" s="646"/>
      <c r="QPL435" s="646"/>
      <c r="QPM435" s="646"/>
      <c r="QPN435" s="646"/>
      <c r="QPO435" s="646"/>
      <c r="QPP435" s="646"/>
      <c r="QPQ435" s="646"/>
      <c r="QPR435" s="646"/>
      <c r="QPS435" s="646"/>
      <c r="QPT435" s="646"/>
      <c r="QPU435" s="646"/>
      <c r="QPV435" s="646"/>
      <c r="QPW435" s="646"/>
      <c r="QPX435" s="646"/>
      <c r="QPY435" s="646"/>
      <c r="QPZ435" s="646"/>
      <c r="QQA435" s="646"/>
      <c r="QQB435" s="646"/>
      <c r="QQC435" s="646"/>
      <c r="QQD435" s="646"/>
      <c r="QQE435" s="646"/>
      <c r="QQF435" s="646"/>
      <c r="QQG435" s="646"/>
      <c r="QQH435" s="646"/>
      <c r="QQI435" s="646"/>
      <c r="QQJ435" s="646"/>
      <c r="QQK435" s="646"/>
      <c r="QQL435" s="646"/>
      <c r="QQM435" s="646"/>
      <c r="QQN435" s="646"/>
      <c r="QQO435" s="646"/>
      <c r="QQP435" s="646"/>
      <c r="QQQ435" s="646"/>
      <c r="QQR435" s="646"/>
      <c r="QQS435" s="646"/>
      <c r="QQT435" s="646"/>
      <c r="QQU435" s="646"/>
      <c r="QQV435" s="646"/>
      <c r="QQW435" s="646"/>
      <c r="QQX435" s="646"/>
      <c r="QQY435" s="646"/>
      <c r="QQZ435" s="646"/>
      <c r="QRA435" s="646"/>
      <c r="QRB435" s="646"/>
      <c r="QRC435" s="646"/>
      <c r="QRD435" s="646"/>
      <c r="QRE435" s="646"/>
      <c r="QRF435" s="646"/>
      <c r="QRG435" s="646"/>
      <c r="QRH435" s="646"/>
      <c r="QRI435" s="646"/>
      <c r="QRJ435" s="646"/>
      <c r="QRK435" s="646"/>
      <c r="QRL435" s="646"/>
      <c r="QRM435" s="646"/>
      <c r="QRN435" s="646"/>
      <c r="QRO435" s="646"/>
      <c r="QRP435" s="646"/>
      <c r="QRQ435" s="646"/>
      <c r="QRR435" s="646"/>
      <c r="QRS435" s="646"/>
      <c r="QRT435" s="646"/>
      <c r="QRU435" s="646"/>
      <c r="QRV435" s="646"/>
      <c r="QRW435" s="646"/>
      <c r="QRX435" s="646"/>
      <c r="QRY435" s="646"/>
      <c r="QRZ435" s="646"/>
      <c r="QSA435" s="646"/>
      <c r="QSB435" s="646"/>
      <c r="QSC435" s="646"/>
      <c r="QSD435" s="646"/>
      <c r="QSE435" s="646"/>
      <c r="QSF435" s="646"/>
      <c r="QSG435" s="646"/>
      <c r="QSH435" s="646"/>
      <c r="QSI435" s="646"/>
      <c r="QSJ435" s="646"/>
      <c r="QSK435" s="646"/>
      <c r="QSL435" s="646"/>
      <c r="QSM435" s="646"/>
      <c r="QSN435" s="646"/>
      <c r="QSO435" s="646"/>
      <c r="QSP435" s="646"/>
      <c r="QSQ435" s="646"/>
      <c r="QSR435" s="646"/>
      <c r="QSS435" s="646"/>
      <c r="QST435" s="646"/>
      <c r="QSU435" s="646"/>
      <c r="QSV435" s="646"/>
      <c r="QSW435" s="646"/>
      <c r="QSX435" s="646"/>
      <c r="QSY435" s="646"/>
      <c r="QSZ435" s="646"/>
      <c r="QTA435" s="646"/>
      <c r="QTB435" s="646"/>
      <c r="QTC435" s="646"/>
      <c r="QTD435" s="646"/>
      <c r="QTE435" s="646"/>
      <c r="QTF435" s="646"/>
      <c r="QTG435" s="646"/>
      <c r="QTH435" s="646"/>
      <c r="QTI435" s="646"/>
      <c r="QTJ435" s="646"/>
      <c r="QTK435" s="646"/>
      <c r="QTL435" s="646"/>
      <c r="QTM435" s="646"/>
      <c r="QTN435" s="646"/>
      <c r="QTO435" s="646"/>
      <c r="QTP435" s="646"/>
      <c r="QTQ435" s="646"/>
      <c r="QTR435" s="646"/>
      <c r="QTS435" s="646"/>
      <c r="QTT435" s="646"/>
      <c r="QTU435" s="646"/>
      <c r="QTV435" s="646"/>
      <c r="QTW435" s="646"/>
      <c r="QTX435" s="646"/>
      <c r="QTY435" s="646"/>
      <c r="QTZ435" s="646"/>
      <c r="QUA435" s="646"/>
      <c r="QUB435" s="646"/>
      <c r="QUC435" s="646"/>
      <c r="QUD435" s="646"/>
      <c r="QUE435" s="646"/>
      <c r="QUF435" s="646"/>
      <c r="QUG435" s="646"/>
      <c r="QUH435" s="646"/>
      <c r="QUI435" s="646"/>
      <c r="QUJ435" s="646"/>
      <c r="QUK435" s="646"/>
      <c r="QUL435" s="646"/>
      <c r="QUM435" s="646"/>
      <c r="QUN435" s="646"/>
      <c r="QUO435" s="646"/>
      <c r="QUP435" s="646"/>
      <c r="QUQ435" s="646"/>
      <c r="QUR435" s="646"/>
      <c r="QUS435" s="646"/>
      <c r="QUT435" s="646"/>
      <c r="QUU435" s="646"/>
      <c r="QUV435" s="646"/>
      <c r="QUW435" s="646"/>
      <c r="QUX435" s="646"/>
      <c r="QUY435" s="646"/>
      <c r="QUZ435" s="646"/>
      <c r="QVA435" s="646"/>
      <c r="QVB435" s="646"/>
      <c r="QVC435" s="646"/>
      <c r="QVD435" s="646"/>
      <c r="QVE435" s="646"/>
      <c r="QVF435" s="646"/>
      <c r="QVG435" s="646"/>
      <c r="QVH435" s="646"/>
      <c r="QVI435" s="646"/>
      <c r="QVJ435" s="646"/>
      <c r="QVK435" s="646"/>
      <c r="QVL435" s="646"/>
      <c r="QVM435" s="646"/>
      <c r="QVN435" s="646"/>
      <c r="QVO435" s="646"/>
      <c r="QVP435" s="646"/>
      <c r="QVQ435" s="646"/>
      <c r="QVR435" s="646"/>
      <c r="QVS435" s="646"/>
      <c r="QVT435" s="646"/>
      <c r="QVU435" s="646"/>
      <c r="QVV435" s="646"/>
      <c r="QVW435" s="646"/>
      <c r="QVX435" s="646"/>
      <c r="QVY435" s="646"/>
      <c r="QVZ435" s="646"/>
      <c r="QWA435" s="646"/>
      <c r="QWB435" s="646"/>
      <c r="QWC435" s="646"/>
      <c r="QWD435" s="646"/>
      <c r="QWE435" s="646"/>
      <c r="QWF435" s="646"/>
      <c r="QWG435" s="646"/>
      <c r="QWH435" s="646"/>
      <c r="QWI435" s="646"/>
      <c r="QWJ435" s="646"/>
      <c r="QWK435" s="646"/>
      <c r="QWL435" s="646"/>
      <c r="QWM435" s="646"/>
      <c r="QWN435" s="646"/>
      <c r="QWO435" s="646"/>
      <c r="QWP435" s="646"/>
      <c r="QWQ435" s="646"/>
      <c r="QWR435" s="646"/>
      <c r="QWS435" s="646"/>
      <c r="QWT435" s="646"/>
      <c r="QWU435" s="646"/>
      <c r="QWV435" s="646"/>
      <c r="QWW435" s="646"/>
      <c r="QWX435" s="646"/>
      <c r="QWY435" s="646"/>
      <c r="QWZ435" s="646"/>
      <c r="QXA435" s="646"/>
      <c r="QXB435" s="646"/>
      <c r="QXC435" s="646"/>
      <c r="QXD435" s="646"/>
      <c r="QXE435" s="646"/>
      <c r="QXF435" s="646"/>
      <c r="QXG435" s="646"/>
      <c r="QXH435" s="646"/>
      <c r="QXI435" s="646"/>
      <c r="QXJ435" s="646"/>
      <c r="QXK435" s="646"/>
      <c r="QXL435" s="646"/>
      <c r="QXM435" s="646"/>
      <c r="QXN435" s="646"/>
      <c r="QXO435" s="646"/>
      <c r="QXP435" s="646"/>
      <c r="QXQ435" s="646"/>
      <c r="QXR435" s="646"/>
      <c r="QXS435" s="646"/>
      <c r="QXT435" s="646"/>
      <c r="QXU435" s="646"/>
      <c r="QXV435" s="646"/>
      <c r="QXW435" s="646"/>
      <c r="QXX435" s="646"/>
      <c r="QXY435" s="646"/>
      <c r="QXZ435" s="646"/>
      <c r="QYA435" s="646"/>
      <c r="QYB435" s="646"/>
      <c r="QYC435" s="646"/>
      <c r="QYD435" s="646"/>
      <c r="QYE435" s="646"/>
      <c r="QYF435" s="646"/>
      <c r="QYG435" s="646"/>
      <c r="QYH435" s="646"/>
      <c r="QYI435" s="646"/>
      <c r="QYJ435" s="646"/>
      <c r="QYK435" s="646"/>
      <c r="QYL435" s="646"/>
      <c r="QYM435" s="646"/>
      <c r="QYN435" s="646"/>
      <c r="QYO435" s="646"/>
      <c r="QYP435" s="646"/>
      <c r="QYQ435" s="646"/>
      <c r="QYR435" s="646"/>
      <c r="QYS435" s="646"/>
      <c r="QYT435" s="646"/>
      <c r="QYU435" s="646"/>
      <c r="QYV435" s="646"/>
      <c r="QYW435" s="646"/>
      <c r="QYX435" s="646"/>
      <c r="QYY435" s="646"/>
      <c r="QYZ435" s="646"/>
      <c r="QZA435" s="646"/>
      <c r="QZB435" s="646"/>
      <c r="QZC435" s="646"/>
      <c r="QZD435" s="646"/>
      <c r="QZE435" s="646"/>
      <c r="QZF435" s="646"/>
      <c r="QZG435" s="646"/>
      <c r="QZH435" s="646"/>
      <c r="QZI435" s="646"/>
      <c r="QZJ435" s="646"/>
      <c r="QZK435" s="646"/>
      <c r="QZL435" s="646"/>
      <c r="QZM435" s="646"/>
      <c r="QZN435" s="646"/>
      <c r="QZO435" s="646"/>
      <c r="QZP435" s="646"/>
      <c r="QZQ435" s="646"/>
      <c r="QZR435" s="646"/>
      <c r="QZS435" s="646"/>
      <c r="QZT435" s="646"/>
      <c r="QZU435" s="646"/>
      <c r="QZV435" s="646"/>
      <c r="QZW435" s="646"/>
      <c r="QZX435" s="646"/>
      <c r="QZY435" s="646"/>
      <c r="QZZ435" s="646"/>
      <c r="RAA435" s="646"/>
      <c r="RAB435" s="646"/>
      <c r="RAC435" s="646"/>
      <c r="RAD435" s="646"/>
      <c r="RAE435" s="646"/>
      <c r="RAF435" s="646"/>
      <c r="RAG435" s="646"/>
      <c r="RAH435" s="646"/>
      <c r="RAI435" s="646"/>
      <c r="RAJ435" s="646"/>
      <c r="RAK435" s="646"/>
      <c r="RAL435" s="646"/>
      <c r="RAM435" s="646"/>
      <c r="RAN435" s="646"/>
      <c r="RAO435" s="646"/>
      <c r="RAP435" s="646"/>
      <c r="RAQ435" s="646"/>
      <c r="RAR435" s="646"/>
      <c r="RAS435" s="646"/>
      <c r="RAT435" s="646"/>
      <c r="RAU435" s="646"/>
      <c r="RAV435" s="646"/>
      <c r="RAW435" s="646"/>
      <c r="RAX435" s="646"/>
      <c r="RAY435" s="646"/>
      <c r="RAZ435" s="646"/>
      <c r="RBA435" s="646"/>
      <c r="RBB435" s="646"/>
      <c r="RBC435" s="646"/>
      <c r="RBD435" s="646"/>
      <c r="RBE435" s="646"/>
      <c r="RBF435" s="646"/>
      <c r="RBG435" s="646"/>
      <c r="RBH435" s="646"/>
      <c r="RBI435" s="646"/>
      <c r="RBJ435" s="646"/>
      <c r="RBK435" s="646"/>
      <c r="RBL435" s="646"/>
      <c r="RBM435" s="646"/>
      <c r="RBN435" s="646"/>
      <c r="RBO435" s="646"/>
      <c r="RBP435" s="646"/>
      <c r="RBQ435" s="646"/>
      <c r="RBR435" s="646"/>
      <c r="RBS435" s="646"/>
      <c r="RBT435" s="646"/>
      <c r="RBU435" s="646"/>
      <c r="RBV435" s="646"/>
      <c r="RBW435" s="646"/>
      <c r="RBX435" s="646"/>
      <c r="RBY435" s="646"/>
      <c r="RBZ435" s="646"/>
      <c r="RCA435" s="646"/>
      <c r="RCB435" s="646"/>
      <c r="RCC435" s="646"/>
      <c r="RCD435" s="646"/>
      <c r="RCE435" s="646"/>
      <c r="RCF435" s="646"/>
      <c r="RCG435" s="646"/>
      <c r="RCH435" s="646"/>
      <c r="RCI435" s="646"/>
      <c r="RCJ435" s="646"/>
      <c r="RCK435" s="646"/>
      <c r="RCL435" s="646"/>
      <c r="RCM435" s="646"/>
      <c r="RCN435" s="646"/>
      <c r="RCO435" s="646"/>
      <c r="RCP435" s="646"/>
      <c r="RCQ435" s="646"/>
      <c r="RCR435" s="646"/>
      <c r="RCS435" s="646"/>
      <c r="RCT435" s="646"/>
      <c r="RCU435" s="646"/>
      <c r="RCV435" s="646"/>
      <c r="RCW435" s="646"/>
      <c r="RCX435" s="646"/>
      <c r="RCY435" s="646"/>
      <c r="RCZ435" s="646"/>
      <c r="RDA435" s="646"/>
      <c r="RDB435" s="646"/>
      <c r="RDC435" s="646"/>
      <c r="RDD435" s="646"/>
      <c r="RDE435" s="646"/>
      <c r="RDF435" s="646"/>
      <c r="RDG435" s="646"/>
      <c r="RDH435" s="646"/>
      <c r="RDI435" s="646"/>
      <c r="RDJ435" s="646"/>
      <c r="RDK435" s="646"/>
      <c r="RDL435" s="646"/>
      <c r="RDM435" s="646"/>
      <c r="RDN435" s="646"/>
      <c r="RDO435" s="646"/>
      <c r="RDP435" s="646"/>
      <c r="RDQ435" s="646"/>
      <c r="RDR435" s="646"/>
      <c r="RDS435" s="646"/>
      <c r="RDT435" s="646"/>
      <c r="RDU435" s="646"/>
      <c r="RDV435" s="646"/>
      <c r="RDW435" s="646"/>
      <c r="RDX435" s="646"/>
      <c r="RDY435" s="646"/>
      <c r="RDZ435" s="646"/>
      <c r="REA435" s="646"/>
      <c r="REB435" s="646"/>
      <c r="REC435" s="646"/>
      <c r="RED435" s="646"/>
      <c r="REE435" s="646"/>
      <c r="REF435" s="646"/>
      <c r="REG435" s="646"/>
      <c r="REH435" s="646"/>
      <c r="REI435" s="646"/>
      <c r="REJ435" s="646"/>
      <c r="REK435" s="646"/>
      <c r="REL435" s="646"/>
      <c r="REM435" s="646"/>
      <c r="REN435" s="646"/>
      <c r="REO435" s="646"/>
      <c r="REP435" s="646"/>
      <c r="REQ435" s="646"/>
      <c r="RER435" s="646"/>
      <c r="RES435" s="646"/>
      <c r="RET435" s="646"/>
      <c r="REU435" s="646"/>
      <c r="REV435" s="646"/>
      <c r="REW435" s="646"/>
      <c r="REX435" s="646"/>
      <c r="REY435" s="646"/>
      <c r="REZ435" s="646"/>
      <c r="RFA435" s="646"/>
      <c r="RFB435" s="646"/>
      <c r="RFC435" s="646"/>
      <c r="RFD435" s="646"/>
      <c r="RFE435" s="646"/>
      <c r="RFF435" s="646"/>
      <c r="RFG435" s="646"/>
      <c r="RFH435" s="646"/>
      <c r="RFI435" s="646"/>
      <c r="RFJ435" s="646"/>
      <c r="RFK435" s="646"/>
      <c r="RFL435" s="646"/>
      <c r="RFM435" s="646"/>
      <c r="RFN435" s="646"/>
      <c r="RFO435" s="646"/>
      <c r="RFP435" s="646"/>
      <c r="RFQ435" s="646"/>
      <c r="RFR435" s="646"/>
      <c r="RFS435" s="646"/>
      <c r="RFT435" s="646"/>
      <c r="RFU435" s="646"/>
      <c r="RFV435" s="646"/>
      <c r="RFW435" s="646"/>
      <c r="RFX435" s="646"/>
      <c r="RFY435" s="646"/>
      <c r="RFZ435" s="646"/>
      <c r="RGA435" s="646"/>
      <c r="RGB435" s="646"/>
      <c r="RGC435" s="646"/>
      <c r="RGD435" s="646"/>
      <c r="RGE435" s="646"/>
      <c r="RGF435" s="646"/>
      <c r="RGG435" s="646"/>
      <c r="RGH435" s="646"/>
      <c r="RGI435" s="646"/>
      <c r="RGJ435" s="646"/>
      <c r="RGK435" s="646"/>
      <c r="RGL435" s="646"/>
      <c r="RGM435" s="646"/>
      <c r="RGN435" s="646"/>
      <c r="RGO435" s="646"/>
      <c r="RGP435" s="646"/>
      <c r="RGQ435" s="646"/>
      <c r="RGR435" s="646"/>
      <c r="RGS435" s="646"/>
      <c r="RGT435" s="646"/>
      <c r="RGU435" s="646"/>
      <c r="RGV435" s="646"/>
      <c r="RGW435" s="646"/>
      <c r="RGX435" s="646"/>
      <c r="RGY435" s="646"/>
      <c r="RGZ435" s="646"/>
      <c r="RHA435" s="646"/>
      <c r="RHB435" s="646"/>
      <c r="RHC435" s="646"/>
      <c r="RHD435" s="646"/>
      <c r="RHE435" s="646"/>
      <c r="RHF435" s="646"/>
      <c r="RHG435" s="646"/>
      <c r="RHH435" s="646"/>
      <c r="RHI435" s="646"/>
      <c r="RHJ435" s="646"/>
      <c r="RHK435" s="646"/>
      <c r="RHL435" s="646"/>
      <c r="RHM435" s="646"/>
      <c r="RHN435" s="646"/>
      <c r="RHO435" s="646"/>
      <c r="RHP435" s="646"/>
      <c r="RHQ435" s="646"/>
      <c r="RHR435" s="646"/>
      <c r="RHS435" s="646"/>
      <c r="RHT435" s="646"/>
      <c r="RHU435" s="646"/>
      <c r="RHV435" s="646"/>
      <c r="RHW435" s="646"/>
      <c r="RHX435" s="646"/>
      <c r="RHY435" s="646"/>
      <c r="RHZ435" s="646"/>
      <c r="RIA435" s="646"/>
      <c r="RIB435" s="646"/>
      <c r="RIC435" s="646"/>
      <c r="RID435" s="646"/>
      <c r="RIE435" s="646"/>
      <c r="RIF435" s="646"/>
      <c r="RIG435" s="646"/>
      <c r="RIH435" s="646"/>
      <c r="RII435" s="646"/>
      <c r="RIJ435" s="646"/>
      <c r="RIK435" s="646"/>
      <c r="RIL435" s="646"/>
      <c r="RIM435" s="646"/>
      <c r="RIN435" s="646"/>
      <c r="RIO435" s="646"/>
      <c r="RIP435" s="646"/>
      <c r="RIQ435" s="646"/>
      <c r="RIR435" s="646"/>
      <c r="RIS435" s="646"/>
      <c r="RIT435" s="646"/>
      <c r="RIU435" s="646"/>
      <c r="RIV435" s="646"/>
      <c r="RIW435" s="646"/>
      <c r="RIX435" s="646"/>
      <c r="RIY435" s="646"/>
      <c r="RIZ435" s="646"/>
      <c r="RJA435" s="646"/>
      <c r="RJB435" s="646"/>
      <c r="RJC435" s="646"/>
      <c r="RJD435" s="646"/>
      <c r="RJE435" s="646"/>
      <c r="RJF435" s="646"/>
      <c r="RJG435" s="646"/>
      <c r="RJH435" s="646"/>
      <c r="RJI435" s="646"/>
      <c r="RJJ435" s="646"/>
      <c r="RJK435" s="646"/>
      <c r="RJL435" s="646"/>
      <c r="RJM435" s="646"/>
      <c r="RJN435" s="646"/>
      <c r="RJO435" s="646"/>
      <c r="RJP435" s="646"/>
      <c r="RJQ435" s="646"/>
      <c r="RJR435" s="646"/>
      <c r="RJS435" s="646"/>
      <c r="RJT435" s="646"/>
      <c r="RJU435" s="646"/>
      <c r="RJV435" s="646"/>
      <c r="RJW435" s="646"/>
      <c r="RJX435" s="646"/>
      <c r="RJY435" s="646"/>
      <c r="RJZ435" s="646"/>
      <c r="RKA435" s="646"/>
      <c r="RKB435" s="646"/>
      <c r="RKC435" s="646"/>
      <c r="RKD435" s="646"/>
      <c r="RKE435" s="646"/>
      <c r="RKF435" s="646"/>
      <c r="RKG435" s="646"/>
      <c r="RKH435" s="646"/>
      <c r="RKI435" s="646"/>
      <c r="RKJ435" s="646"/>
      <c r="RKK435" s="646"/>
      <c r="RKL435" s="646"/>
      <c r="RKM435" s="646"/>
      <c r="RKN435" s="646"/>
      <c r="RKO435" s="646"/>
      <c r="RKP435" s="646"/>
      <c r="RKQ435" s="646"/>
      <c r="RKR435" s="646"/>
      <c r="RKS435" s="646"/>
      <c r="RKT435" s="646"/>
      <c r="RKU435" s="646"/>
      <c r="RKV435" s="646"/>
      <c r="RKW435" s="646"/>
      <c r="RKX435" s="646"/>
      <c r="RKY435" s="646"/>
      <c r="RKZ435" s="646"/>
      <c r="RLA435" s="646"/>
      <c r="RLB435" s="646"/>
      <c r="RLC435" s="646"/>
      <c r="RLD435" s="646"/>
      <c r="RLE435" s="646"/>
      <c r="RLF435" s="646"/>
      <c r="RLG435" s="646"/>
      <c r="RLH435" s="646"/>
      <c r="RLI435" s="646"/>
      <c r="RLJ435" s="646"/>
      <c r="RLK435" s="646"/>
      <c r="RLL435" s="646"/>
      <c r="RLM435" s="646"/>
      <c r="RLN435" s="646"/>
      <c r="RLO435" s="646"/>
      <c r="RLP435" s="646"/>
      <c r="RLQ435" s="646"/>
      <c r="RLR435" s="646"/>
      <c r="RLS435" s="646"/>
      <c r="RLT435" s="646"/>
      <c r="RLU435" s="646"/>
      <c r="RLV435" s="646"/>
      <c r="RLW435" s="646"/>
      <c r="RLX435" s="646"/>
      <c r="RLY435" s="646"/>
      <c r="RLZ435" s="646"/>
      <c r="RMA435" s="646"/>
      <c r="RMB435" s="646"/>
      <c r="RMC435" s="646"/>
      <c r="RMD435" s="646"/>
      <c r="RME435" s="646"/>
      <c r="RMF435" s="646"/>
      <c r="RMG435" s="646"/>
      <c r="RMH435" s="646"/>
      <c r="RMI435" s="646"/>
      <c r="RMJ435" s="646"/>
      <c r="RMK435" s="646"/>
      <c r="RML435" s="646"/>
      <c r="RMM435" s="646"/>
      <c r="RMN435" s="646"/>
      <c r="RMO435" s="646"/>
      <c r="RMP435" s="646"/>
      <c r="RMQ435" s="646"/>
      <c r="RMR435" s="646"/>
      <c r="RMS435" s="646"/>
      <c r="RMT435" s="646"/>
      <c r="RMU435" s="646"/>
      <c r="RMV435" s="646"/>
      <c r="RMW435" s="646"/>
      <c r="RMX435" s="646"/>
      <c r="RMY435" s="646"/>
      <c r="RMZ435" s="646"/>
      <c r="RNA435" s="646"/>
      <c r="RNB435" s="646"/>
      <c r="RNC435" s="646"/>
      <c r="RND435" s="646"/>
      <c r="RNE435" s="646"/>
      <c r="RNF435" s="646"/>
      <c r="RNG435" s="646"/>
      <c r="RNH435" s="646"/>
      <c r="RNI435" s="646"/>
      <c r="RNJ435" s="646"/>
      <c r="RNK435" s="646"/>
      <c r="RNL435" s="646"/>
      <c r="RNM435" s="646"/>
      <c r="RNN435" s="646"/>
      <c r="RNO435" s="646"/>
      <c r="RNP435" s="646"/>
      <c r="RNQ435" s="646"/>
      <c r="RNR435" s="646"/>
      <c r="RNS435" s="646"/>
      <c r="RNT435" s="646"/>
      <c r="RNU435" s="646"/>
      <c r="RNV435" s="646"/>
      <c r="RNW435" s="646"/>
      <c r="RNX435" s="646"/>
      <c r="RNY435" s="646"/>
      <c r="RNZ435" s="646"/>
      <c r="ROA435" s="646"/>
      <c r="ROB435" s="646"/>
      <c r="ROC435" s="646"/>
      <c r="ROD435" s="646"/>
      <c r="ROE435" s="646"/>
      <c r="ROF435" s="646"/>
      <c r="ROG435" s="646"/>
      <c r="ROH435" s="646"/>
      <c r="ROI435" s="646"/>
      <c r="ROJ435" s="646"/>
      <c r="ROK435" s="646"/>
      <c r="ROL435" s="646"/>
      <c r="ROM435" s="646"/>
      <c r="RON435" s="646"/>
      <c r="ROO435" s="646"/>
      <c r="ROP435" s="646"/>
      <c r="ROQ435" s="646"/>
      <c r="ROR435" s="646"/>
      <c r="ROS435" s="646"/>
      <c r="ROT435" s="646"/>
      <c r="ROU435" s="646"/>
      <c r="ROV435" s="646"/>
      <c r="ROW435" s="646"/>
      <c r="ROX435" s="646"/>
      <c r="ROY435" s="646"/>
      <c r="ROZ435" s="646"/>
      <c r="RPA435" s="646"/>
      <c r="RPB435" s="646"/>
      <c r="RPC435" s="646"/>
      <c r="RPD435" s="646"/>
      <c r="RPE435" s="646"/>
      <c r="RPF435" s="646"/>
      <c r="RPG435" s="646"/>
      <c r="RPH435" s="646"/>
      <c r="RPI435" s="646"/>
      <c r="RPJ435" s="646"/>
      <c r="RPK435" s="646"/>
      <c r="RPL435" s="646"/>
      <c r="RPM435" s="646"/>
      <c r="RPN435" s="646"/>
      <c r="RPO435" s="646"/>
      <c r="RPP435" s="646"/>
      <c r="RPQ435" s="646"/>
      <c r="RPR435" s="646"/>
      <c r="RPS435" s="646"/>
      <c r="RPT435" s="646"/>
      <c r="RPU435" s="646"/>
      <c r="RPV435" s="646"/>
      <c r="RPW435" s="646"/>
      <c r="RPX435" s="646"/>
      <c r="RPY435" s="646"/>
      <c r="RPZ435" s="646"/>
      <c r="RQA435" s="646"/>
      <c r="RQB435" s="646"/>
      <c r="RQC435" s="646"/>
      <c r="RQD435" s="646"/>
      <c r="RQE435" s="646"/>
      <c r="RQF435" s="646"/>
      <c r="RQG435" s="646"/>
      <c r="RQH435" s="646"/>
      <c r="RQI435" s="646"/>
      <c r="RQJ435" s="646"/>
      <c r="RQK435" s="646"/>
      <c r="RQL435" s="646"/>
      <c r="RQM435" s="646"/>
      <c r="RQN435" s="646"/>
      <c r="RQO435" s="646"/>
      <c r="RQP435" s="646"/>
      <c r="RQQ435" s="646"/>
      <c r="RQR435" s="646"/>
      <c r="RQS435" s="646"/>
      <c r="RQT435" s="646"/>
      <c r="RQU435" s="646"/>
      <c r="RQV435" s="646"/>
      <c r="RQW435" s="646"/>
      <c r="RQX435" s="646"/>
      <c r="RQY435" s="646"/>
      <c r="RQZ435" s="646"/>
      <c r="RRA435" s="646"/>
      <c r="RRB435" s="646"/>
      <c r="RRC435" s="646"/>
      <c r="RRD435" s="646"/>
      <c r="RRE435" s="646"/>
      <c r="RRF435" s="646"/>
      <c r="RRG435" s="646"/>
      <c r="RRH435" s="646"/>
      <c r="RRI435" s="646"/>
      <c r="RRJ435" s="646"/>
      <c r="RRK435" s="646"/>
      <c r="RRL435" s="646"/>
      <c r="RRM435" s="646"/>
      <c r="RRN435" s="646"/>
      <c r="RRO435" s="646"/>
      <c r="RRP435" s="646"/>
      <c r="RRQ435" s="646"/>
      <c r="RRR435" s="646"/>
      <c r="RRS435" s="646"/>
      <c r="RRT435" s="646"/>
      <c r="RRU435" s="646"/>
      <c r="RRV435" s="646"/>
      <c r="RRW435" s="646"/>
      <c r="RRX435" s="646"/>
      <c r="RRY435" s="646"/>
      <c r="RRZ435" s="646"/>
      <c r="RSA435" s="646"/>
      <c r="RSB435" s="646"/>
      <c r="RSC435" s="646"/>
      <c r="RSD435" s="646"/>
      <c r="RSE435" s="646"/>
      <c r="RSF435" s="646"/>
      <c r="RSG435" s="646"/>
      <c r="RSH435" s="646"/>
      <c r="RSI435" s="646"/>
      <c r="RSJ435" s="646"/>
      <c r="RSK435" s="646"/>
      <c r="RSL435" s="646"/>
      <c r="RSM435" s="646"/>
      <c r="RSN435" s="646"/>
      <c r="RSO435" s="646"/>
      <c r="RSP435" s="646"/>
      <c r="RSQ435" s="646"/>
      <c r="RSR435" s="646"/>
      <c r="RSS435" s="646"/>
      <c r="RST435" s="646"/>
      <c r="RSU435" s="646"/>
      <c r="RSV435" s="646"/>
      <c r="RSW435" s="646"/>
      <c r="RSX435" s="646"/>
      <c r="RSY435" s="646"/>
      <c r="RSZ435" s="646"/>
      <c r="RTA435" s="646"/>
      <c r="RTB435" s="646"/>
      <c r="RTC435" s="646"/>
      <c r="RTD435" s="646"/>
      <c r="RTE435" s="646"/>
      <c r="RTF435" s="646"/>
      <c r="RTG435" s="646"/>
      <c r="RTH435" s="646"/>
      <c r="RTI435" s="646"/>
      <c r="RTJ435" s="646"/>
      <c r="RTK435" s="646"/>
      <c r="RTL435" s="646"/>
      <c r="RTM435" s="646"/>
      <c r="RTN435" s="646"/>
      <c r="RTO435" s="646"/>
      <c r="RTP435" s="646"/>
      <c r="RTQ435" s="646"/>
      <c r="RTR435" s="646"/>
      <c r="RTS435" s="646"/>
      <c r="RTT435" s="646"/>
      <c r="RTU435" s="646"/>
      <c r="RTV435" s="646"/>
      <c r="RTW435" s="646"/>
      <c r="RTX435" s="646"/>
      <c r="RTY435" s="646"/>
      <c r="RTZ435" s="646"/>
      <c r="RUA435" s="646"/>
      <c r="RUB435" s="646"/>
      <c r="RUC435" s="646"/>
      <c r="RUD435" s="646"/>
      <c r="RUE435" s="646"/>
      <c r="RUF435" s="646"/>
      <c r="RUG435" s="646"/>
      <c r="RUH435" s="646"/>
      <c r="RUI435" s="646"/>
      <c r="RUJ435" s="646"/>
      <c r="RUK435" s="646"/>
      <c r="RUL435" s="646"/>
      <c r="RUM435" s="646"/>
      <c r="RUN435" s="646"/>
      <c r="RUO435" s="646"/>
      <c r="RUP435" s="646"/>
      <c r="RUQ435" s="646"/>
      <c r="RUR435" s="646"/>
      <c r="RUS435" s="646"/>
      <c r="RUT435" s="646"/>
      <c r="RUU435" s="646"/>
      <c r="RUV435" s="646"/>
      <c r="RUW435" s="646"/>
      <c r="RUX435" s="646"/>
      <c r="RUY435" s="646"/>
      <c r="RUZ435" s="646"/>
      <c r="RVA435" s="646"/>
      <c r="RVB435" s="646"/>
      <c r="RVC435" s="646"/>
      <c r="RVD435" s="646"/>
      <c r="RVE435" s="646"/>
      <c r="RVF435" s="646"/>
      <c r="RVG435" s="646"/>
      <c r="RVH435" s="646"/>
      <c r="RVI435" s="646"/>
      <c r="RVJ435" s="646"/>
      <c r="RVK435" s="646"/>
      <c r="RVL435" s="646"/>
      <c r="RVM435" s="646"/>
      <c r="RVN435" s="646"/>
      <c r="RVO435" s="646"/>
      <c r="RVP435" s="646"/>
      <c r="RVQ435" s="646"/>
      <c r="RVR435" s="646"/>
      <c r="RVS435" s="646"/>
      <c r="RVT435" s="646"/>
      <c r="RVU435" s="646"/>
      <c r="RVV435" s="646"/>
      <c r="RVW435" s="646"/>
      <c r="RVX435" s="646"/>
      <c r="RVY435" s="646"/>
      <c r="RVZ435" s="646"/>
      <c r="RWA435" s="646"/>
      <c r="RWB435" s="646"/>
      <c r="RWC435" s="646"/>
      <c r="RWD435" s="646"/>
      <c r="RWE435" s="646"/>
      <c r="RWF435" s="646"/>
      <c r="RWG435" s="646"/>
      <c r="RWH435" s="646"/>
      <c r="RWI435" s="646"/>
      <c r="RWJ435" s="646"/>
      <c r="RWK435" s="646"/>
      <c r="RWL435" s="646"/>
      <c r="RWM435" s="646"/>
      <c r="RWN435" s="646"/>
      <c r="RWO435" s="646"/>
      <c r="RWP435" s="646"/>
      <c r="RWQ435" s="646"/>
      <c r="RWR435" s="646"/>
      <c r="RWS435" s="646"/>
      <c r="RWT435" s="646"/>
      <c r="RWU435" s="646"/>
      <c r="RWV435" s="646"/>
      <c r="RWW435" s="646"/>
      <c r="RWX435" s="646"/>
      <c r="RWY435" s="646"/>
      <c r="RWZ435" s="646"/>
      <c r="RXA435" s="646"/>
      <c r="RXB435" s="646"/>
      <c r="RXC435" s="646"/>
      <c r="RXD435" s="646"/>
      <c r="RXE435" s="646"/>
      <c r="RXF435" s="646"/>
      <c r="RXG435" s="646"/>
      <c r="RXH435" s="646"/>
      <c r="RXI435" s="646"/>
      <c r="RXJ435" s="646"/>
      <c r="RXK435" s="646"/>
      <c r="RXL435" s="646"/>
      <c r="RXM435" s="646"/>
      <c r="RXN435" s="646"/>
      <c r="RXO435" s="646"/>
      <c r="RXP435" s="646"/>
      <c r="RXQ435" s="646"/>
      <c r="RXR435" s="646"/>
      <c r="RXS435" s="646"/>
      <c r="RXT435" s="646"/>
      <c r="RXU435" s="646"/>
      <c r="RXV435" s="646"/>
      <c r="RXW435" s="646"/>
      <c r="RXX435" s="646"/>
      <c r="RXY435" s="646"/>
      <c r="RXZ435" s="646"/>
      <c r="RYA435" s="646"/>
      <c r="RYB435" s="646"/>
      <c r="RYC435" s="646"/>
      <c r="RYD435" s="646"/>
      <c r="RYE435" s="646"/>
      <c r="RYF435" s="646"/>
      <c r="RYG435" s="646"/>
      <c r="RYH435" s="646"/>
      <c r="RYI435" s="646"/>
      <c r="RYJ435" s="646"/>
      <c r="RYK435" s="646"/>
      <c r="RYL435" s="646"/>
      <c r="RYM435" s="646"/>
      <c r="RYN435" s="646"/>
      <c r="RYO435" s="646"/>
      <c r="RYP435" s="646"/>
      <c r="RYQ435" s="646"/>
      <c r="RYR435" s="646"/>
      <c r="RYS435" s="646"/>
      <c r="RYT435" s="646"/>
      <c r="RYU435" s="646"/>
      <c r="RYV435" s="646"/>
      <c r="RYW435" s="646"/>
      <c r="RYX435" s="646"/>
      <c r="RYY435" s="646"/>
      <c r="RYZ435" s="646"/>
      <c r="RZA435" s="646"/>
      <c r="RZB435" s="646"/>
      <c r="RZC435" s="646"/>
      <c r="RZD435" s="646"/>
      <c r="RZE435" s="646"/>
      <c r="RZF435" s="646"/>
      <c r="RZG435" s="646"/>
      <c r="RZH435" s="646"/>
      <c r="RZI435" s="646"/>
      <c r="RZJ435" s="646"/>
      <c r="RZK435" s="646"/>
      <c r="RZL435" s="646"/>
      <c r="RZM435" s="646"/>
      <c r="RZN435" s="646"/>
      <c r="RZO435" s="646"/>
      <c r="RZP435" s="646"/>
      <c r="RZQ435" s="646"/>
      <c r="RZR435" s="646"/>
      <c r="RZS435" s="646"/>
      <c r="RZT435" s="646"/>
      <c r="RZU435" s="646"/>
      <c r="RZV435" s="646"/>
      <c r="RZW435" s="646"/>
      <c r="RZX435" s="646"/>
      <c r="RZY435" s="646"/>
      <c r="RZZ435" s="646"/>
      <c r="SAA435" s="646"/>
      <c r="SAB435" s="646"/>
      <c r="SAC435" s="646"/>
      <c r="SAD435" s="646"/>
      <c r="SAE435" s="646"/>
      <c r="SAF435" s="646"/>
      <c r="SAG435" s="646"/>
      <c r="SAH435" s="646"/>
      <c r="SAI435" s="646"/>
      <c r="SAJ435" s="646"/>
      <c r="SAK435" s="646"/>
      <c r="SAL435" s="646"/>
      <c r="SAM435" s="646"/>
      <c r="SAN435" s="646"/>
      <c r="SAO435" s="646"/>
      <c r="SAP435" s="646"/>
      <c r="SAQ435" s="646"/>
      <c r="SAR435" s="646"/>
      <c r="SAS435" s="646"/>
      <c r="SAT435" s="646"/>
      <c r="SAU435" s="646"/>
      <c r="SAV435" s="646"/>
      <c r="SAW435" s="646"/>
      <c r="SAX435" s="646"/>
      <c r="SAY435" s="646"/>
      <c r="SAZ435" s="646"/>
      <c r="SBA435" s="646"/>
      <c r="SBB435" s="646"/>
      <c r="SBC435" s="646"/>
      <c r="SBD435" s="646"/>
      <c r="SBE435" s="646"/>
      <c r="SBF435" s="646"/>
      <c r="SBG435" s="646"/>
      <c r="SBH435" s="646"/>
      <c r="SBI435" s="646"/>
      <c r="SBJ435" s="646"/>
      <c r="SBK435" s="646"/>
      <c r="SBL435" s="646"/>
      <c r="SBM435" s="646"/>
      <c r="SBN435" s="646"/>
      <c r="SBO435" s="646"/>
      <c r="SBP435" s="646"/>
      <c r="SBQ435" s="646"/>
      <c r="SBR435" s="646"/>
      <c r="SBS435" s="646"/>
      <c r="SBT435" s="646"/>
      <c r="SBU435" s="646"/>
      <c r="SBV435" s="646"/>
      <c r="SBW435" s="646"/>
      <c r="SBX435" s="646"/>
      <c r="SBY435" s="646"/>
      <c r="SBZ435" s="646"/>
      <c r="SCA435" s="646"/>
      <c r="SCB435" s="646"/>
      <c r="SCC435" s="646"/>
      <c r="SCD435" s="646"/>
      <c r="SCE435" s="646"/>
      <c r="SCF435" s="646"/>
      <c r="SCG435" s="646"/>
      <c r="SCH435" s="646"/>
      <c r="SCI435" s="646"/>
      <c r="SCJ435" s="646"/>
      <c r="SCK435" s="646"/>
      <c r="SCL435" s="646"/>
      <c r="SCM435" s="646"/>
      <c r="SCN435" s="646"/>
      <c r="SCO435" s="646"/>
      <c r="SCP435" s="646"/>
      <c r="SCQ435" s="646"/>
      <c r="SCR435" s="646"/>
      <c r="SCS435" s="646"/>
      <c r="SCT435" s="646"/>
      <c r="SCU435" s="646"/>
      <c r="SCV435" s="646"/>
      <c r="SCW435" s="646"/>
      <c r="SCX435" s="646"/>
      <c r="SCY435" s="646"/>
      <c r="SCZ435" s="646"/>
      <c r="SDA435" s="646"/>
      <c r="SDB435" s="646"/>
      <c r="SDC435" s="646"/>
      <c r="SDD435" s="646"/>
      <c r="SDE435" s="646"/>
      <c r="SDF435" s="646"/>
      <c r="SDG435" s="646"/>
      <c r="SDH435" s="646"/>
      <c r="SDI435" s="646"/>
      <c r="SDJ435" s="646"/>
      <c r="SDK435" s="646"/>
      <c r="SDL435" s="646"/>
      <c r="SDM435" s="646"/>
      <c r="SDN435" s="646"/>
      <c r="SDO435" s="646"/>
      <c r="SDP435" s="646"/>
      <c r="SDQ435" s="646"/>
      <c r="SDR435" s="646"/>
      <c r="SDS435" s="646"/>
      <c r="SDT435" s="646"/>
      <c r="SDU435" s="646"/>
      <c r="SDV435" s="646"/>
      <c r="SDW435" s="646"/>
      <c r="SDX435" s="646"/>
      <c r="SDY435" s="646"/>
      <c r="SDZ435" s="646"/>
      <c r="SEA435" s="646"/>
      <c r="SEB435" s="646"/>
      <c r="SEC435" s="646"/>
      <c r="SED435" s="646"/>
      <c r="SEE435" s="646"/>
      <c r="SEF435" s="646"/>
      <c r="SEG435" s="646"/>
      <c r="SEH435" s="646"/>
      <c r="SEI435" s="646"/>
      <c r="SEJ435" s="646"/>
      <c r="SEK435" s="646"/>
      <c r="SEL435" s="646"/>
      <c r="SEM435" s="646"/>
      <c r="SEN435" s="646"/>
      <c r="SEO435" s="646"/>
      <c r="SEP435" s="646"/>
      <c r="SEQ435" s="646"/>
      <c r="SER435" s="646"/>
      <c r="SES435" s="646"/>
      <c r="SET435" s="646"/>
      <c r="SEU435" s="646"/>
      <c r="SEV435" s="646"/>
      <c r="SEW435" s="646"/>
      <c r="SEX435" s="646"/>
      <c r="SEY435" s="646"/>
      <c r="SEZ435" s="646"/>
      <c r="SFA435" s="646"/>
      <c r="SFB435" s="646"/>
      <c r="SFC435" s="646"/>
      <c r="SFD435" s="646"/>
      <c r="SFE435" s="646"/>
      <c r="SFF435" s="646"/>
      <c r="SFG435" s="646"/>
      <c r="SFH435" s="646"/>
      <c r="SFI435" s="646"/>
      <c r="SFJ435" s="646"/>
      <c r="SFK435" s="646"/>
      <c r="SFL435" s="646"/>
      <c r="SFM435" s="646"/>
      <c r="SFN435" s="646"/>
      <c r="SFO435" s="646"/>
      <c r="SFP435" s="646"/>
      <c r="SFQ435" s="646"/>
      <c r="SFR435" s="646"/>
      <c r="SFS435" s="646"/>
      <c r="SFT435" s="646"/>
      <c r="SFU435" s="646"/>
      <c r="SFV435" s="646"/>
      <c r="SFW435" s="646"/>
      <c r="SFX435" s="646"/>
      <c r="SFY435" s="646"/>
      <c r="SFZ435" s="646"/>
      <c r="SGA435" s="646"/>
      <c r="SGB435" s="646"/>
      <c r="SGC435" s="646"/>
      <c r="SGD435" s="646"/>
      <c r="SGE435" s="646"/>
      <c r="SGF435" s="646"/>
      <c r="SGG435" s="646"/>
      <c r="SGH435" s="646"/>
      <c r="SGI435" s="646"/>
      <c r="SGJ435" s="646"/>
      <c r="SGK435" s="646"/>
      <c r="SGL435" s="646"/>
      <c r="SGM435" s="646"/>
      <c r="SGN435" s="646"/>
      <c r="SGO435" s="646"/>
      <c r="SGP435" s="646"/>
      <c r="SGQ435" s="646"/>
      <c r="SGR435" s="646"/>
      <c r="SGS435" s="646"/>
      <c r="SGT435" s="646"/>
      <c r="SGU435" s="646"/>
      <c r="SGV435" s="646"/>
      <c r="SGW435" s="646"/>
      <c r="SGX435" s="646"/>
      <c r="SGY435" s="646"/>
      <c r="SGZ435" s="646"/>
      <c r="SHA435" s="646"/>
      <c r="SHB435" s="646"/>
      <c r="SHC435" s="646"/>
      <c r="SHD435" s="646"/>
      <c r="SHE435" s="646"/>
      <c r="SHF435" s="646"/>
      <c r="SHG435" s="646"/>
      <c r="SHH435" s="646"/>
      <c r="SHI435" s="646"/>
      <c r="SHJ435" s="646"/>
      <c r="SHK435" s="646"/>
      <c r="SHL435" s="646"/>
      <c r="SHM435" s="646"/>
      <c r="SHN435" s="646"/>
      <c r="SHO435" s="646"/>
      <c r="SHP435" s="646"/>
      <c r="SHQ435" s="646"/>
      <c r="SHR435" s="646"/>
      <c r="SHS435" s="646"/>
      <c r="SHT435" s="646"/>
      <c r="SHU435" s="646"/>
      <c r="SHV435" s="646"/>
      <c r="SHW435" s="646"/>
      <c r="SHX435" s="646"/>
      <c r="SHY435" s="646"/>
      <c r="SHZ435" s="646"/>
      <c r="SIA435" s="646"/>
      <c r="SIB435" s="646"/>
      <c r="SIC435" s="646"/>
      <c r="SID435" s="646"/>
      <c r="SIE435" s="646"/>
      <c r="SIF435" s="646"/>
      <c r="SIG435" s="646"/>
      <c r="SIH435" s="646"/>
      <c r="SII435" s="646"/>
      <c r="SIJ435" s="646"/>
      <c r="SIK435" s="646"/>
      <c r="SIL435" s="646"/>
      <c r="SIM435" s="646"/>
      <c r="SIN435" s="646"/>
      <c r="SIO435" s="646"/>
      <c r="SIP435" s="646"/>
      <c r="SIQ435" s="646"/>
      <c r="SIR435" s="646"/>
      <c r="SIS435" s="646"/>
      <c r="SIT435" s="646"/>
      <c r="SIU435" s="646"/>
      <c r="SIV435" s="646"/>
      <c r="SIW435" s="646"/>
      <c r="SIX435" s="646"/>
      <c r="SIY435" s="646"/>
      <c r="SIZ435" s="646"/>
      <c r="SJA435" s="646"/>
      <c r="SJB435" s="646"/>
      <c r="SJC435" s="646"/>
      <c r="SJD435" s="646"/>
      <c r="SJE435" s="646"/>
      <c r="SJF435" s="646"/>
      <c r="SJG435" s="646"/>
      <c r="SJH435" s="646"/>
      <c r="SJI435" s="646"/>
      <c r="SJJ435" s="646"/>
      <c r="SJK435" s="646"/>
      <c r="SJL435" s="646"/>
      <c r="SJM435" s="646"/>
      <c r="SJN435" s="646"/>
      <c r="SJO435" s="646"/>
      <c r="SJP435" s="646"/>
      <c r="SJQ435" s="646"/>
      <c r="SJR435" s="646"/>
      <c r="SJS435" s="646"/>
      <c r="SJT435" s="646"/>
      <c r="SJU435" s="646"/>
      <c r="SJV435" s="646"/>
      <c r="SJW435" s="646"/>
      <c r="SJX435" s="646"/>
      <c r="SJY435" s="646"/>
      <c r="SJZ435" s="646"/>
      <c r="SKA435" s="646"/>
      <c r="SKB435" s="646"/>
      <c r="SKC435" s="646"/>
      <c r="SKD435" s="646"/>
      <c r="SKE435" s="646"/>
      <c r="SKF435" s="646"/>
      <c r="SKG435" s="646"/>
      <c r="SKH435" s="646"/>
      <c r="SKI435" s="646"/>
      <c r="SKJ435" s="646"/>
      <c r="SKK435" s="646"/>
      <c r="SKL435" s="646"/>
      <c r="SKM435" s="646"/>
      <c r="SKN435" s="646"/>
      <c r="SKO435" s="646"/>
      <c r="SKP435" s="646"/>
      <c r="SKQ435" s="646"/>
      <c r="SKR435" s="646"/>
      <c r="SKS435" s="646"/>
      <c r="SKT435" s="646"/>
      <c r="SKU435" s="646"/>
      <c r="SKV435" s="646"/>
      <c r="SKW435" s="646"/>
      <c r="SKX435" s="646"/>
      <c r="SKY435" s="646"/>
      <c r="SKZ435" s="646"/>
      <c r="SLA435" s="646"/>
      <c r="SLB435" s="646"/>
      <c r="SLC435" s="646"/>
      <c r="SLD435" s="646"/>
      <c r="SLE435" s="646"/>
      <c r="SLF435" s="646"/>
      <c r="SLG435" s="646"/>
      <c r="SLH435" s="646"/>
      <c r="SLI435" s="646"/>
      <c r="SLJ435" s="646"/>
      <c r="SLK435" s="646"/>
      <c r="SLL435" s="646"/>
      <c r="SLM435" s="646"/>
      <c r="SLN435" s="646"/>
      <c r="SLO435" s="646"/>
      <c r="SLP435" s="646"/>
      <c r="SLQ435" s="646"/>
      <c r="SLR435" s="646"/>
      <c r="SLS435" s="646"/>
      <c r="SLT435" s="646"/>
      <c r="SLU435" s="646"/>
      <c r="SLV435" s="646"/>
      <c r="SLW435" s="646"/>
      <c r="SLX435" s="646"/>
      <c r="SLY435" s="646"/>
      <c r="SLZ435" s="646"/>
      <c r="SMA435" s="646"/>
      <c r="SMB435" s="646"/>
      <c r="SMC435" s="646"/>
      <c r="SMD435" s="646"/>
      <c r="SME435" s="646"/>
      <c r="SMF435" s="646"/>
      <c r="SMG435" s="646"/>
      <c r="SMH435" s="646"/>
      <c r="SMI435" s="646"/>
      <c r="SMJ435" s="646"/>
      <c r="SMK435" s="646"/>
      <c r="SML435" s="646"/>
      <c r="SMM435" s="646"/>
      <c r="SMN435" s="646"/>
      <c r="SMO435" s="646"/>
      <c r="SMP435" s="646"/>
      <c r="SMQ435" s="646"/>
      <c r="SMR435" s="646"/>
      <c r="SMS435" s="646"/>
      <c r="SMT435" s="646"/>
      <c r="SMU435" s="646"/>
      <c r="SMV435" s="646"/>
      <c r="SMW435" s="646"/>
      <c r="SMX435" s="646"/>
      <c r="SMY435" s="646"/>
      <c r="SMZ435" s="646"/>
      <c r="SNA435" s="646"/>
      <c r="SNB435" s="646"/>
      <c r="SNC435" s="646"/>
      <c r="SND435" s="646"/>
      <c r="SNE435" s="646"/>
      <c r="SNF435" s="646"/>
      <c r="SNG435" s="646"/>
      <c r="SNH435" s="646"/>
      <c r="SNI435" s="646"/>
      <c r="SNJ435" s="646"/>
      <c r="SNK435" s="646"/>
      <c r="SNL435" s="646"/>
      <c r="SNM435" s="646"/>
      <c r="SNN435" s="646"/>
      <c r="SNO435" s="646"/>
      <c r="SNP435" s="646"/>
      <c r="SNQ435" s="646"/>
      <c r="SNR435" s="646"/>
      <c r="SNS435" s="646"/>
      <c r="SNT435" s="646"/>
      <c r="SNU435" s="646"/>
      <c r="SNV435" s="646"/>
      <c r="SNW435" s="646"/>
      <c r="SNX435" s="646"/>
      <c r="SNY435" s="646"/>
      <c r="SNZ435" s="646"/>
      <c r="SOA435" s="646"/>
      <c r="SOB435" s="646"/>
      <c r="SOC435" s="646"/>
      <c r="SOD435" s="646"/>
      <c r="SOE435" s="646"/>
      <c r="SOF435" s="646"/>
      <c r="SOG435" s="646"/>
      <c r="SOH435" s="646"/>
      <c r="SOI435" s="646"/>
      <c r="SOJ435" s="646"/>
      <c r="SOK435" s="646"/>
      <c r="SOL435" s="646"/>
      <c r="SOM435" s="646"/>
      <c r="SON435" s="646"/>
      <c r="SOO435" s="646"/>
      <c r="SOP435" s="646"/>
      <c r="SOQ435" s="646"/>
      <c r="SOR435" s="646"/>
      <c r="SOS435" s="646"/>
      <c r="SOT435" s="646"/>
      <c r="SOU435" s="646"/>
      <c r="SOV435" s="646"/>
      <c r="SOW435" s="646"/>
      <c r="SOX435" s="646"/>
      <c r="SOY435" s="646"/>
      <c r="SOZ435" s="646"/>
      <c r="SPA435" s="646"/>
      <c r="SPB435" s="646"/>
      <c r="SPC435" s="646"/>
      <c r="SPD435" s="646"/>
      <c r="SPE435" s="646"/>
      <c r="SPF435" s="646"/>
      <c r="SPG435" s="646"/>
      <c r="SPH435" s="646"/>
      <c r="SPI435" s="646"/>
      <c r="SPJ435" s="646"/>
      <c r="SPK435" s="646"/>
      <c r="SPL435" s="646"/>
      <c r="SPM435" s="646"/>
      <c r="SPN435" s="646"/>
      <c r="SPO435" s="646"/>
      <c r="SPP435" s="646"/>
      <c r="SPQ435" s="646"/>
      <c r="SPR435" s="646"/>
      <c r="SPS435" s="646"/>
      <c r="SPT435" s="646"/>
      <c r="SPU435" s="646"/>
      <c r="SPV435" s="646"/>
      <c r="SPW435" s="646"/>
      <c r="SPX435" s="646"/>
      <c r="SPY435" s="646"/>
      <c r="SPZ435" s="646"/>
      <c r="SQA435" s="646"/>
      <c r="SQB435" s="646"/>
      <c r="SQC435" s="646"/>
      <c r="SQD435" s="646"/>
      <c r="SQE435" s="646"/>
      <c r="SQF435" s="646"/>
      <c r="SQG435" s="646"/>
      <c r="SQH435" s="646"/>
      <c r="SQI435" s="646"/>
      <c r="SQJ435" s="646"/>
      <c r="SQK435" s="646"/>
      <c r="SQL435" s="646"/>
      <c r="SQM435" s="646"/>
      <c r="SQN435" s="646"/>
      <c r="SQO435" s="646"/>
      <c r="SQP435" s="646"/>
      <c r="SQQ435" s="646"/>
      <c r="SQR435" s="646"/>
      <c r="SQS435" s="646"/>
      <c r="SQT435" s="646"/>
      <c r="SQU435" s="646"/>
      <c r="SQV435" s="646"/>
      <c r="SQW435" s="646"/>
      <c r="SQX435" s="646"/>
      <c r="SQY435" s="646"/>
      <c r="SQZ435" s="646"/>
      <c r="SRA435" s="646"/>
      <c r="SRB435" s="646"/>
      <c r="SRC435" s="646"/>
      <c r="SRD435" s="646"/>
      <c r="SRE435" s="646"/>
      <c r="SRF435" s="646"/>
      <c r="SRG435" s="646"/>
      <c r="SRH435" s="646"/>
      <c r="SRI435" s="646"/>
      <c r="SRJ435" s="646"/>
      <c r="SRK435" s="646"/>
      <c r="SRL435" s="646"/>
      <c r="SRM435" s="646"/>
      <c r="SRN435" s="646"/>
      <c r="SRO435" s="646"/>
      <c r="SRP435" s="646"/>
      <c r="SRQ435" s="646"/>
      <c r="SRR435" s="646"/>
      <c r="SRS435" s="646"/>
      <c r="SRT435" s="646"/>
      <c r="SRU435" s="646"/>
      <c r="SRV435" s="646"/>
      <c r="SRW435" s="646"/>
      <c r="SRX435" s="646"/>
      <c r="SRY435" s="646"/>
      <c r="SRZ435" s="646"/>
      <c r="SSA435" s="646"/>
      <c r="SSB435" s="646"/>
      <c r="SSC435" s="646"/>
      <c r="SSD435" s="646"/>
      <c r="SSE435" s="646"/>
      <c r="SSF435" s="646"/>
      <c r="SSG435" s="646"/>
      <c r="SSH435" s="646"/>
      <c r="SSI435" s="646"/>
      <c r="SSJ435" s="646"/>
      <c r="SSK435" s="646"/>
      <c r="SSL435" s="646"/>
      <c r="SSM435" s="646"/>
      <c r="SSN435" s="646"/>
      <c r="SSO435" s="646"/>
      <c r="SSP435" s="646"/>
      <c r="SSQ435" s="646"/>
      <c r="SSR435" s="646"/>
      <c r="SSS435" s="646"/>
      <c r="SST435" s="646"/>
      <c r="SSU435" s="646"/>
      <c r="SSV435" s="646"/>
      <c r="SSW435" s="646"/>
      <c r="SSX435" s="646"/>
      <c r="SSY435" s="646"/>
      <c r="SSZ435" s="646"/>
      <c r="STA435" s="646"/>
      <c r="STB435" s="646"/>
      <c r="STC435" s="646"/>
      <c r="STD435" s="646"/>
      <c r="STE435" s="646"/>
      <c r="STF435" s="646"/>
      <c r="STG435" s="646"/>
      <c r="STH435" s="646"/>
      <c r="STI435" s="646"/>
      <c r="STJ435" s="646"/>
      <c r="STK435" s="646"/>
      <c r="STL435" s="646"/>
      <c r="STM435" s="646"/>
      <c r="STN435" s="646"/>
      <c r="STO435" s="646"/>
      <c r="STP435" s="646"/>
      <c r="STQ435" s="646"/>
      <c r="STR435" s="646"/>
      <c r="STS435" s="646"/>
      <c r="STT435" s="646"/>
      <c r="STU435" s="646"/>
      <c r="STV435" s="646"/>
      <c r="STW435" s="646"/>
      <c r="STX435" s="646"/>
      <c r="STY435" s="646"/>
      <c r="STZ435" s="646"/>
      <c r="SUA435" s="646"/>
      <c r="SUB435" s="646"/>
      <c r="SUC435" s="646"/>
      <c r="SUD435" s="646"/>
      <c r="SUE435" s="646"/>
      <c r="SUF435" s="646"/>
      <c r="SUG435" s="646"/>
      <c r="SUH435" s="646"/>
      <c r="SUI435" s="646"/>
      <c r="SUJ435" s="646"/>
      <c r="SUK435" s="646"/>
      <c r="SUL435" s="646"/>
      <c r="SUM435" s="646"/>
      <c r="SUN435" s="646"/>
      <c r="SUO435" s="646"/>
      <c r="SUP435" s="646"/>
      <c r="SUQ435" s="646"/>
      <c r="SUR435" s="646"/>
      <c r="SUS435" s="646"/>
      <c r="SUT435" s="646"/>
      <c r="SUU435" s="646"/>
      <c r="SUV435" s="646"/>
      <c r="SUW435" s="646"/>
      <c r="SUX435" s="646"/>
      <c r="SUY435" s="646"/>
      <c r="SUZ435" s="646"/>
      <c r="SVA435" s="646"/>
      <c r="SVB435" s="646"/>
      <c r="SVC435" s="646"/>
      <c r="SVD435" s="646"/>
      <c r="SVE435" s="646"/>
      <c r="SVF435" s="646"/>
      <c r="SVG435" s="646"/>
      <c r="SVH435" s="646"/>
      <c r="SVI435" s="646"/>
      <c r="SVJ435" s="646"/>
      <c r="SVK435" s="646"/>
      <c r="SVL435" s="646"/>
      <c r="SVM435" s="646"/>
      <c r="SVN435" s="646"/>
      <c r="SVO435" s="646"/>
      <c r="SVP435" s="646"/>
      <c r="SVQ435" s="646"/>
      <c r="SVR435" s="646"/>
      <c r="SVS435" s="646"/>
      <c r="SVT435" s="646"/>
      <c r="SVU435" s="646"/>
      <c r="SVV435" s="646"/>
      <c r="SVW435" s="646"/>
      <c r="SVX435" s="646"/>
      <c r="SVY435" s="646"/>
      <c r="SVZ435" s="646"/>
      <c r="SWA435" s="646"/>
      <c r="SWB435" s="646"/>
      <c r="SWC435" s="646"/>
      <c r="SWD435" s="646"/>
      <c r="SWE435" s="646"/>
      <c r="SWF435" s="646"/>
      <c r="SWG435" s="646"/>
      <c r="SWH435" s="646"/>
      <c r="SWI435" s="646"/>
      <c r="SWJ435" s="646"/>
      <c r="SWK435" s="646"/>
      <c r="SWL435" s="646"/>
      <c r="SWM435" s="646"/>
      <c r="SWN435" s="646"/>
      <c r="SWO435" s="646"/>
      <c r="SWP435" s="646"/>
      <c r="SWQ435" s="646"/>
      <c r="SWR435" s="646"/>
      <c r="SWS435" s="646"/>
      <c r="SWT435" s="646"/>
      <c r="SWU435" s="646"/>
      <c r="SWV435" s="646"/>
      <c r="SWW435" s="646"/>
      <c r="SWX435" s="646"/>
      <c r="SWY435" s="646"/>
      <c r="SWZ435" s="646"/>
      <c r="SXA435" s="646"/>
      <c r="SXB435" s="646"/>
      <c r="SXC435" s="646"/>
      <c r="SXD435" s="646"/>
      <c r="SXE435" s="646"/>
      <c r="SXF435" s="646"/>
      <c r="SXG435" s="646"/>
      <c r="SXH435" s="646"/>
      <c r="SXI435" s="646"/>
      <c r="SXJ435" s="646"/>
      <c r="SXK435" s="646"/>
      <c r="SXL435" s="646"/>
      <c r="SXM435" s="646"/>
      <c r="SXN435" s="646"/>
      <c r="SXO435" s="646"/>
      <c r="SXP435" s="646"/>
      <c r="SXQ435" s="646"/>
      <c r="SXR435" s="646"/>
      <c r="SXS435" s="646"/>
      <c r="SXT435" s="646"/>
      <c r="SXU435" s="646"/>
      <c r="SXV435" s="646"/>
      <c r="SXW435" s="646"/>
      <c r="SXX435" s="646"/>
      <c r="SXY435" s="646"/>
      <c r="SXZ435" s="646"/>
      <c r="SYA435" s="646"/>
      <c r="SYB435" s="646"/>
      <c r="SYC435" s="646"/>
      <c r="SYD435" s="646"/>
      <c r="SYE435" s="646"/>
      <c r="SYF435" s="646"/>
      <c r="SYG435" s="646"/>
      <c r="SYH435" s="646"/>
      <c r="SYI435" s="646"/>
      <c r="SYJ435" s="646"/>
      <c r="SYK435" s="646"/>
      <c r="SYL435" s="646"/>
      <c r="SYM435" s="646"/>
      <c r="SYN435" s="646"/>
      <c r="SYO435" s="646"/>
      <c r="SYP435" s="646"/>
      <c r="SYQ435" s="646"/>
      <c r="SYR435" s="646"/>
      <c r="SYS435" s="646"/>
      <c r="SYT435" s="646"/>
      <c r="SYU435" s="646"/>
      <c r="SYV435" s="646"/>
      <c r="SYW435" s="646"/>
      <c r="SYX435" s="646"/>
      <c r="SYY435" s="646"/>
      <c r="SYZ435" s="646"/>
      <c r="SZA435" s="646"/>
      <c r="SZB435" s="646"/>
      <c r="SZC435" s="646"/>
      <c r="SZD435" s="646"/>
      <c r="SZE435" s="646"/>
      <c r="SZF435" s="646"/>
      <c r="SZG435" s="646"/>
      <c r="SZH435" s="646"/>
      <c r="SZI435" s="646"/>
      <c r="SZJ435" s="646"/>
      <c r="SZK435" s="646"/>
      <c r="SZL435" s="646"/>
      <c r="SZM435" s="646"/>
      <c r="SZN435" s="646"/>
      <c r="SZO435" s="646"/>
      <c r="SZP435" s="646"/>
      <c r="SZQ435" s="646"/>
      <c r="SZR435" s="646"/>
      <c r="SZS435" s="646"/>
      <c r="SZT435" s="646"/>
      <c r="SZU435" s="646"/>
      <c r="SZV435" s="646"/>
      <c r="SZW435" s="646"/>
      <c r="SZX435" s="646"/>
      <c r="SZY435" s="646"/>
      <c r="SZZ435" s="646"/>
      <c r="TAA435" s="646"/>
      <c r="TAB435" s="646"/>
      <c r="TAC435" s="646"/>
      <c r="TAD435" s="646"/>
      <c r="TAE435" s="646"/>
      <c r="TAF435" s="646"/>
      <c r="TAG435" s="646"/>
      <c r="TAH435" s="646"/>
      <c r="TAI435" s="646"/>
      <c r="TAJ435" s="646"/>
      <c r="TAK435" s="646"/>
      <c r="TAL435" s="646"/>
      <c r="TAM435" s="646"/>
      <c r="TAN435" s="646"/>
      <c r="TAO435" s="646"/>
      <c r="TAP435" s="646"/>
      <c r="TAQ435" s="646"/>
      <c r="TAR435" s="646"/>
      <c r="TAS435" s="646"/>
      <c r="TAT435" s="646"/>
      <c r="TAU435" s="646"/>
      <c r="TAV435" s="646"/>
      <c r="TAW435" s="646"/>
      <c r="TAX435" s="646"/>
      <c r="TAY435" s="646"/>
      <c r="TAZ435" s="646"/>
      <c r="TBA435" s="646"/>
      <c r="TBB435" s="646"/>
      <c r="TBC435" s="646"/>
      <c r="TBD435" s="646"/>
      <c r="TBE435" s="646"/>
      <c r="TBF435" s="646"/>
      <c r="TBG435" s="646"/>
      <c r="TBH435" s="646"/>
      <c r="TBI435" s="646"/>
      <c r="TBJ435" s="646"/>
      <c r="TBK435" s="646"/>
      <c r="TBL435" s="646"/>
      <c r="TBM435" s="646"/>
      <c r="TBN435" s="646"/>
      <c r="TBO435" s="646"/>
      <c r="TBP435" s="646"/>
      <c r="TBQ435" s="646"/>
      <c r="TBR435" s="646"/>
      <c r="TBS435" s="646"/>
      <c r="TBT435" s="646"/>
      <c r="TBU435" s="646"/>
      <c r="TBV435" s="646"/>
      <c r="TBW435" s="646"/>
      <c r="TBX435" s="646"/>
      <c r="TBY435" s="646"/>
      <c r="TBZ435" s="646"/>
      <c r="TCA435" s="646"/>
      <c r="TCB435" s="646"/>
      <c r="TCC435" s="646"/>
      <c r="TCD435" s="646"/>
      <c r="TCE435" s="646"/>
      <c r="TCF435" s="646"/>
      <c r="TCG435" s="646"/>
      <c r="TCH435" s="646"/>
      <c r="TCI435" s="646"/>
      <c r="TCJ435" s="646"/>
      <c r="TCK435" s="646"/>
      <c r="TCL435" s="646"/>
      <c r="TCM435" s="646"/>
      <c r="TCN435" s="646"/>
      <c r="TCO435" s="646"/>
      <c r="TCP435" s="646"/>
      <c r="TCQ435" s="646"/>
      <c r="TCR435" s="646"/>
      <c r="TCS435" s="646"/>
      <c r="TCT435" s="646"/>
      <c r="TCU435" s="646"/>
      <c r="TCV435" s="646"/>
      <c r="TCW435" s="646"/>
      <c r="TCX435" s="646"/>
      <c r="TCY435" s="646"/>
      <c r="TCZ435" s="646"/>
      <c r="TDA435" s="646"/>
      <c r="TDB435" s="646"/>
      <c r="TDC435" s="646"/>
      <c r="TDD435" s="646"/>
      <c r="TDE435" s="646"/>
      <c r="TDF435" s="646"/>
      <c r="TDG435" s="646"/>
      <c r="TDH435" s="646"/>
      <c r="TDI435" s="646"/>
      <c r="TDJ435" s="646"/>
      <c r="TDK435" s="646"/>
      <c r="TDL435" s="646"/>
      <c r="TDM435" s="646"/>
      <c r="TDN435" s="646"/>
      <c r="TDO435" s="646"/>
      <c r="TDP435" s="646"/>
      <c r="TDQ435" s="646"/>
      <c r="TDR435" s="646"/>
      <c r="TDS435" s="646"/>
      <c r="TDT435" s="646"/>
      <c r="TDU435" s="646"/>
      <c r="TDV435" s="646"/>
      <c r="TDW435" s="646"/>
      <c r="TDX435" s="646"/>
      <c r="TDY435" s="646"/>
      <c r="TDZ435" s="646"/>
      <c r="TEA435" s="646"/>
      <c r="TEB435" s="646"/>
      <c r="TEC435" s="646"/>
      <c r="TED435" s="646"/>
      <c r="TEE435" s="646"/>
      <c r="TEF435" s="646"/>
      <c r="TEG435" s="646"/>
      <c r="TEH435" s="646"/>
      <c r="TEI435" s="646"/>
      <c r="TEJ435" s="646"/>
      <c r="TEK435" s="646"/>
      <c r="TEL435" s="646"/>
      <c r="TEM435" s="646"/>
      <c r="TEN435" s="646"/>
      <c r="TEO435" s="646"/>
      <c r="TEP435" s="646"/>
      <c r="TEQ435" s="646"/>
      <c r="TER435" s="646"/>
      <c r="TES435" s="646"/>
      <c r="TET435" s="646"/>
      <c r="TEU435" s="646"/>
      <c r="TEV435" s="646"/>
      <c r="TEW435" s="646"/>
      <c r="TEX435" s="646"/>
      <c r="TEY435" s="646"/>
      <c r="TEZ435" s="646"/>
      <c r="TFA435" s="646"/>
      <c r="TFB435" s="646"/>
      <c r="TFC435" s="646"/>
      <c r="TFD435" s="646"/>
      <c r="TFE435" s="646"/>
      <c r="TFF435" s="646"/>
      <c r="TFG435" s="646"/>
      <c r="TFH435" s="646"/>
      <c r="TFI435" s="646"/>
      <c r="TFJ435" s="646"/>
      <c r="TFK435" s="646"/>
      <c r="TFL435" s="646"/>
      <c r="TFM435" s="646"/>
      <c r="TFN435" s="646"/>
      <c r="TFO435" s="646"/>
      <c r="TFP435" s="646"/>
      <c r="TFQ435" s="646"/>
      <c r="TFR435" s="646"/>
      <c r="TFS435" s="646"/>
      <c r="TFT435" s="646"/>
      <c r="TFU435" s="646"/>
      <c r="TFV435" s="646"/>
      <c r="TFW435" s="646"/>
      <c r="TFX435" s="646"/>
      <c r="TFY435" s="646"/>
      <c r="TFZ435" s="646"/>
      <c r="TGA435" s="646"/>
      <c r="TGB435" s="646"/>
      <c r="TGC435" s="646"/>
      <c r="TGD435" s="646"/>
      <c r="TGE435" s="646"/>
      <c r="TGF435" s="646"/>
      <c r="TGG435" s="646"/>
      <c r="TGH435" s="646"/>
      <c r="TGI435" s="646"/>
      <c r="TGJ435" s="646"/>
      <c r="TGK435" s="646"/>
      <c r="TGL435" s="646"/>
      <c r="TGM435" s="646"/>
      <c r="TGN435" s="646"/>
      <c r="TGO435" s="646"/>
      <c r="TGP435" s="646"/>
      <c r="TGQ435" s="646"/>
      <c r="TGR435" s="646"/>
      <c r="TGS435" s="646"/>
      <c r="TGT435" s="646"/>
      <c r="TGU435" s="646"/>
      <c r="TGV435" s="646"/>
      <c r="TGW435" s="646"/>
      <c r="TGX435" s="646"/>
      <c r="TGY435" s="646"/>
      <c r="TGZ435" s="646"/>
      <c r="THA435" s="646"/>
      <c r="THB435" s="646"/>
      <c r="THC435" s="646"/>
      <c r="THD435" s="646"/>
      <c r="THE435" s="646"/>
      <c r="THF435" s="646"/>
      <c r="THG435" s="646"/>
      <c r="THH435" s="646"/>
      <c r="THI435" s="646"/>
      <c r="THJ435" s="646"/>
      <c r="THK435" s="646"/>
      <c r="THL435" s="646"/>
      <c r="THM435" s="646"/>
      <c r="THN435" s="646"/>
      <c r="THO435" s="646"/>
      <c r="THP435" s="646"/>
      <c r="THQ435" s="646"/>
      <c r="THR435" s="646"/>
      <c r="THS435" s="646"/>
      <c r="THT435" s="646"/>
      <c r="THU435" s="646"/>
      <c r="THV435" s="646"/>
      <c r="THW435" s="646"/>
      <c r="THX435" s="646"/>
      <c r="THY435" s="646"/>
      <c r="THZ435" s="646"/>
      <c r="TIA435" s="646"/>
      <c r="TIB435" s="646"/>
      <c r="TIC435" s="646"/>
      <c r="TID435" s="646"/>
      <c r="TIE435" s="646"/>
      <c r="TIF435" s="646"/>
      <c r="TIG435" s="646"/>
      <c r="TIH435" s="646"/>
      <c r="TII435" s="646"/>
      <c r="TIJ435" s="646"/>
      <c r="TIK435" s="646"/>
      <c r="TIL435" s="646"/>
      <c r="TIM435" s="646"/>
      <c r="TIN435" s="646"/>
      <c r="TIO435" s="646"/>
      <c r="TIP435" s="646"/>
      <c r="TIQ435" s="646"/>
      <c r="TIR435" s="646"/>
      <c r="TIS435" s="646"/>
      <c r="TIT435" s="646"/>
      <c r="TIU435" s="646"/>
      <c r="TIV435" s="646"/>
      <c r="TIW435" s="646"/>
      <c r="TIX435" s="646"/>
      <c r="TIY435" s="646"/>
      <c r="TIZ435" s="646"/>
      <c r="TJA435" s="646"/>
      <c r="TJB435" s="646"/>
      <c r="TJC435" s="646"/>
      <c r="TJD435" s="646"/>
      <c r="TJE435" s="646"/>
      <c r="TJF435" s="646"/>
      <c r="TJG435" s="646"/>
      <c r="TJH435" s="646"/>
      <c r="TJI435" s="646"/>
      <c r="TJJ435" s="646"/>
      <c r="TJK435" s="646"/>
      <c r="TJL435" s="646"/>
      <c r="TJM435" s="646"/>
      <c r="TJN435" s="646"/>
      <c r="TJO435" s="646"/>
      <c r="TJP435" s="646"/>
      <c r="TJQ435" s="646"/>
      <c r="TJR435" s="646"/>
      <c r="TJS435" s="646"/>
      <c r="TJT435" s="646"/>
      <c r="TJU435" s="646"/>
      <c r="TJV435" s="646"/>
      <c r="TJW435" s="646"/>
      <c r="TJX435" s="646"/>
      <c r="TJY435" s="646"/>
      <c r="TJZ435" s="646"/>
      <c r="TKA435" s="646"/>
      <c r="TKB435" s="646"/>
      <c r="TKC435" s="646"/>
      <c r="TKD435" s="646"/>
      <c r="TKE435" s="646"/>
      <c r="TKF435" s="646"/>
      <c r="TKG435" s="646"/>
      <c r="TKH435" s="646"/>
      <c r="TKI435" s="646"/>
      <c r="TKJ435" s="646"/>
      <c r="TKK435" s="646"/>
      <c r="TKL435" s="646"/>
      <c r="TKM435" s="646"/>
      <c r="TKN435" s="646"/>
      <c r="TKO435" s="646"/>
      <c r="TKP435" s="646"/>
      <c r="TKQ435" s="646"/>
      <c r="TKR435" s="646"/>
      <c r="TKS435" s="646"/>
      <c r="TKT435" s="646"/>
      <c r="TKU435" s="646"/>
      <c r="TKV435" s="646"/>
      <c r="TKW435" s="646"/>
      <c r="TKX435" s="646"/>
      <c r="TKY435" s="646"/>
      <c r="TKZ435" s="646"/>
      <c r="TLA435" s="646"/>
      <c r="TLB435" s="646"/>
      <c r="TLC435" s="646"/>
      <c r="TLD435" s="646"/>
      <c r="TLE435" s="646"/>
      <c r="TLF435" s="646"/>
      <c r="TLG435" s="646"/>
      <c r="TLH435" s="646"/>
      <c r="TLI435" s="646"/>
      <c r="TLJ435" s="646"/>
      <c r="TLK435" s="646"/>
      <c r="TLL435" s="646"/>
      <c r="TLM435" s="646"/>
      <c r="TLN435" s="646"/>
      <c r="TLO435" s="646"/>
      <c r="TLP435" s="646"/>
      <c r="TLQ435" s="646"/>
      <c r="TLR435" s="646"/>
      <c r="TLS435" s="646"/>
      <c r="TLT435" s="646"/>
      <c r="TLU435" s="646"/>
      <c r="TLV435" s="646"/>
      <c r="TLW435" s="646"/>
      <c r="TLX435" s="646"/>
      <c r="TLY435" s="646"/>
      <c r="TLZ435" s="646"/>
      <c r="TMA435" s="646"/>
      <c r="TMB435" s="646"/>
      <c r="TMC435" s="646"/>
      <c r="TMD435" s="646"/>
      <c r="TME435" s="646"/>
      <c r="TMF435" s="646"/>
      <c r="TMG435" s="646"/>
      <c r="TMH435" s="646"/>
      <c r="TMI435" s="646"/>
      <c r="TMJ435" s="646"/>
      <c r="TMK435" s="646"/>
      <c r="TML435" s="646"/>
      <c r="TMM435" s="646"/>
      <c r="TMN435" s="646"/>
      <c r="TMO435" s="646"/>
      <c r="TMP435" s="646"/>
      <c r="TMQ435" s="646"/>
      <c r="TMR435" s="646"/>
      <c r="TMS435" s="646"/>
      <c r="TMT435" s="646"/>
      <c r="TMU435" s="646"/>
      <c r="TMV435" s="646"/>
      <c r="TMW435" s="646"/>
      <c r="TMX435" s="646"/>
      <c r="TMY435" s="646"/>
      <c r="TMZ435" s="646"/>
      <c r="TNA435" s="646"/>
      <c r="TNB435" s="646"/>
      <c r="TNC435" s="646"/>
      <c r="TND435" s="646"/>
      <c r="TNE435" s="646"/>
      <c r="TNF435" s="646"/>
      <c r="TNG435" s="646"/>
      <c r="TNH435" s="646"/>
      <c r="TNI435" s="646"/>
      <c r="TNJ435" s="646"/>
      <c r="TNK435" s="646"/>
      <c r="TNL435" s="646"/>
      <c r="TNM435" s="646"/>
      <c r="TNN435" s="646"/>
      <c r="TNO435" s="646"/>
      <c r="TNP435" s="646"/>
      <c r="TNQ435" s="646"/>
      <c r="TNR435" s="646"/>
      <c r="TNS435" s="646"/>
      <c r="TNT435" s="646"/>
      <c r="TNU435" s="646"/>
      <c r="TNV435" s="646"/>
      <c r="TNW435" s="646"/>
      <c r="TNX435" s="646"/>
      <c r="TNY435" s="646"/>
      <c r="TNZ435" s="646"/>
      <c r="TOA435" s="646"/>
      <c r="TOB435" s="646"/>
      <c r="TOC435" s="646"/>
      <c r="TOD435" s="646"/>
      <c r="TOE435" s="646"/>
      <c r="TOF435" s="646"/>
      <c r="TOG435" s="646"/>
      <c r="TOH435" s="646"/>
      <c r="TOI435" s="646"/>
      <c r="TOJ435" s="646"/>
      <c r="TOK435" s="646"/>
      <c r="TOL435" s="646"/>
      <c r="TOM435" s="646"/>
      <c r="TON435" s="646"/>
      <c r="TOO435" s="646"/>
      <c r="TOP435" s="646"/>
      <c r="TOQ435" s="646"/>
      <c r="TOR435" s="646"/>
      <c r="TOS435" s="646"/>
      <c r="TOT435" s="646"/>
      <c r="TOU435" s="646"/>
      <c r="TOV435" s="646"/>
      <c r="TOW435" s="646"/>
      <c r="TOX435" s="646"/>
      <c r="TOY435" s="646"/>
      <c r="TOZ435" s="646"/>
      <c r="TPA435" s="646"/>
      <c r="TPB435" s="646"/>
      <c r="TPC435" s="646"/>
      <c r="TPD435" s="646"/>
      <c r="TPE435" s="646"/>
      <c r="TPF435" s="646"/>
      <c r="TPG435" s="646"/>
      <c r="TPH435" s="646"/>
      <c r="TPI435" s="646"/>
      <c r="TPJ435" s="646"/>
      <c r="TPK435" s="646"/>
      <c r="TPL435" s="646"/>
      <c r="TPM435" s="646"/>
      <c r="TPN435" s="646"/>
      <c r="TPO435" s="646"/>
      <c r="TPP435" s="646"/>
      <c r="TPQ435" s="646"/>
      <c r="TPR435" s="646"/>
      <c r="TPS435" s="646"/>
      <c r="TPT435" s="646"/>
      <c r="TPU435" s="646"/>
      <c r="TPV435" s="646"/>
      <c r="TPW435" s="646"/>
      <c r="TPX435" s="646"/>
      <c r="TPY435" s="646"/>
      <c r="TPZ435" s="646"/>
      <c r="TQA435" s="646"/>
      <c r="TQB435" s="646"/>
      <c r="TQC435" s="646"/>
      <c r="TQD435" s="646"/>
      <c r="TQE435" s="646"/>
      <c r="TQF435" s="646"/>
      <c r="TQG435" s="646"/>
      <c r="TQH435" s="646"/>
      <c r="TQI435" s="646"/>
      <c r="TQJ435" s="646"/>
      <c r="TQK435" s="646"/>
      <c r="TQL435" s="646"/>
      <c r="TQM435" s="646"/>
      <c r="TQN435" s="646"/>
      <c r="TQO435" s="646"/>
      <c r="TQP435" s="646"/>
      <c r="TQQ435" s="646"/>
      <c r="TQR435" s="646"/>
      <c r="TQS435" s="646"/>
      <c r="TQT435" s="646"/>
      <c r="TQU435" s="646"/>
      <c r="TQV435" s="646"/>
      <c r="TQW435" s="646"/>
      <c r="TQX435" s="646"/>
      <c r="TQY435" s="646"/>
      <c r="TQZ435" s="646"/>
      <c r="TRA435" s="646"/>
      <c r="TRB435" s="646"/>
      <c r="TRC435" s="646"/>
      <c r="TRD435" s="646"/>
      <c r="TRE435" s="646"/>
      <c r="TRF435" s="646"/>
      <c r="TRG435" s="646"/>
      <c r="TRH435" s="646"/>
      <c r="TRI435" s="646"/>
      <c r="TRJ435" s="646"/>
      <c r="TRK435" s="646"/>
      <c r="TRL435" s="646"/>
      <c r="TRM435" s="646"/>
      <c r="TRN435" s="646"/>
      <c r="TRO435" s="646"/>
      <c r="TRP435" s="646"/>
      <c r="TRQ435" s="646"/>
      <c r="TRR435" s="646"/>
      <c r="TRS435" s="646"/>
      <c r="TRT435" s="646"/>
      <c r="TRU435" s="646"/>
      <c r="TRV435" s="646"/>
      <c r="TRW435" s="646"/>
      <c r="TRX435" s="646"/>
      <c r="TRY435" s="646"/>
      <c r="TRZ435" s="646"/>
      <c r="TSA435" s="646"/>
      <c r="TSB435" s="646"/>
      <c r="TSC435" s="646"/>
      <c r="TSD435" s="646"/>
      <c r="TSE435" s="646"/>
      <c r="TSF435" s="646"/>
      <c r="TSG435" s="646"/>
      <c r="TSH435" s="646"/>
      <c r="TSI435" s="646"/>
      <c r="TSJ435" s="646"/>
      <c r="TSK435" s="646"/>
      <c r="TSL435" s="646"/>
      <c r="TSM435" s="646"/>
      <c r="TSN435" s="646"/>
      <c r="TSO435" s="646"/>
      <c r="TSP435" s="646"/>
      <c r="TSQ435" s="646"/>
      <c r="TSR435" s="646"/>
      <c r="TSS435" s="646"/>
      <c r="TST435" s="646"/>
      <c r="TSU435" s="646"/>
      <c r="TSV435" s="646"/>
      <c r="TSW435" s="646"/>
      <c r="TSX435" s="646"/>
      <c r="TSY435" s="646"/>
      <c r="TSZ435" s="646"/>
      <c r="TTA435" s="646"/>
      <c r="TTB435" s="646"/>
      <c r="TTC435" s="646"/>
      <c r="TTD435" s="646"/>
      <c r="TTE435" s="646"/>
      <c r="TTF435" s="646"/>
      <c r="TTG435" s="646"/>
      <c r="TTH435" s="646"/>
      <c r="TTI435" s="646"/>
      <c r="TTJ435" s="646"/>
      <c r="TTK435" s="646"/>
      <c r="TTL435" s="646"/>
      <c r="TTM435" s="646"/>
      <c r="TTN435" s="646"/>
      <c r="TTO435" s="646"/>
      <c r="TTP435" s="646"/>
      <c r="TTQ435" s="646"/>
      <c r="TTR435" s="646"/>
      <c r="TTS435" s="646"/>
      <c r="TTT435" s="646"/>
      <c r="TTU435" s="646"/>
      <c r="TTV435" s="646"/>
      <c r="TTW435" s="646"/>
      <c r="TTX435" s="646"/>
      <c r="TTY435" s="646"/>
      <c r="TTZ435" s="646"/>
      <c r="TUA435" s="646"/>
      <c r="TUB435" s="646"/>
      <c r="TUC435" s="646"/>
      <c r="TUD435" s="646"/>
      <c r="TUE435" s="646"/>
      <c r="TUF435" s="646"/>
      <c r="TUG435" s="646"/>
      <c r="TUH435" s="646"/>
      <c r="TUI435" s="646"/>
      <c r="TUJ435" s="646"/>
      <c r="TUK435" s="646"/>
      <c r="TUL435" s="646"/>
      <c r="TUM435" s="646"/>
      <c r="TUN435" s="646"/>
      <c r="TUO435" s="646"/>
      <c r="TUP435" s="646"/>
      <c r="TUQ435" s="646"/>
      <c r="TUR435" s="646"/>
      <c r="TUS435" s="646"/>
      <c r="TUT435" s="646"/>
      <c r="TUU435" s="646"/>
      <c r="TUV435" s="646"/>
      <c r="TUW435" s="646"/>
      <c r="TUX435" s="646"/>
      <c r="TUY435" s="646"/>
      <c r="TUZ435" s="646"/>
      <c r="TVA435" s="646"/>
      <c r="TVB435" s="646"/>
      <c r="TVC435" s="646"/>
      <c r="TVD435" s="646"/>
      <c r="TVE435" s="646"/>
      <c r="TVF435" s="646"/>
      <c r="TVG435" s="646"/>
      <c r="TVH435" s="646"/>
      <c r="TVI435" s="646"/>
      <c r="TVJ435" s="646"/>
      <c r="TVK435" s="646"/>
      <c r="TVL435" s="646"/>
      <c r="TVM435" s="646"/>
      <c r="TVN435" s="646"/>
      <c r="TVO435" s="646"/>
      <c r="TVP435" s="646"/>
      <c r="TVQ435" s="646"/>
      <c r="TVR435" s="646"/>
      <c r="TVS435" s="646"/>
      <c r="TVT435" s="646"/>
      <c r="TVU435" s="646"/>
      <c r="TVV435" s="646"/>
      <c r="TVW435" s="646"/>
      <c r="TVX435" s="646"/>
      <c r="TVY435" s="646"/>
      <c r="TVZ435" s="646"/>
      <c r="TWA435" s="646"/>
      <c r="TWB435" s="646"/>
      <c r="TWC435" s="646"/>
      <c r="TWD435" s="646"/>
      <c r="TWE435" s="646"/>
      <c r="TWF435" s="646"/>
      <c r="TWG435" s="646"/>
      <c r="TWH435" s="646"/>
      <c r="TWI435" s="646"/>
      <c r="TWJ435" s="646"/>
      <c r="TWK435" s="646"/>
      <c r="TWL435" s="646"/>
      <c r="TWM435" s="646"/>
      <c r="TWN435" s="646"/>
      <c r="TWO435" s="646"/>
      <c r="TWP435" s="646"/>
      <c r="TWQ435" s="646"/>
      <c r="TWR435" s="646"/>
      <c r="TWS435" s="646"/>
      <c r="TWT435" s="646"/>
      <c r="TWU435" s="646"/>
      <c r="TWV435" s="646"/>
      <c r="TWW435" s="646"/>
      <c r="TWX435" s="646"/>
      <c r="TWY435" s="646"/>
      <c r="TWZ435" s="646"/>
      <c r="TXA435" s="646"/>
      <c r="TXB435" s="646"/>
      <c r="TXC435" s="646"/>
      <c r="TXD435" s="646"/>
      <c r="TXE435" s="646"/>
      <c r="TXF435" s="646"/>
      <c r="TXG435" s="646"/>
      <c r="TXH435" s="646"/>
      <c r="TXI435" s="646"/>
      <c r="TXJ435" s="646"/>
      <c r="TXK435" s="646"/>
      <c r="TXL435" s="646"/>
      <c r="TXM435" s="646"/>
      <c r="TXN435" s="646"/>
      <c r="TXO435" s="646"/>
      <c r="TXP435" s="646"/>
      <c r="TXQ435" s="646"/>
      <c r="TXR435" s="646"/>
      <c r="TXS435" s="646"/>
      <c r="TXT435" s="646"/>
      <c r="TXU435" s="646"/>
      <c r="TXV435" s="646"/>
      <c r="TXW435" s="646"/>
      <c r="TXX435" s="646"/>
      <c r="TXY435" s="646"/>
      <c r="TXZ435" s="646"/>
      <c r="TYA435" s="646"/>
      <c r="TYB435" s="646"/>
      <c r="TYC435" s="646"/>
      <c r="TYD435" s="646"/>
      <c r="TYE435" s="646"/>
      <c r="TYF435" s="646"/>
      <c r="TYG435" s="646"/>
      <c r="TYH435" s="646"/>
      <c r="TYI435" s="646"/>
      <c r="TYJ435" s="646"/>
      <c r="TYK435" s="646"/>
      <c r="TYL435" s="646"/>
      <c r="TYM435" s="646"/>
      <c r="TYN435" s="646"/>
      <c r="TYO435" s="646"/>
      <c r="TYP435" s="646"/>
      <c r="TYQ435" s="646"/>
      <c r="TYR435" s="646"/>
      <c r="TYS435" s="646"/>
      <c r="TYT435" s="646"/>
      <c r="TYU435" s="646"/>
      <c r="TYV435" s="646"/>
      <c r="TYW435" s="646"/>
      <c r="TYX435" s="646"/>
      <c r="TYY435" s="646"/>
      <c r="TYZ435" s="646"/>
      <c r="TZA435" s="646"/>
      <c r="TZB435" s="646"/>
      <c r="TZC435" s="646"/>
      <c r="TZD435" s="646"/>
      <c r="TZE435" s="646"/>
      <c r="TZF435" s="646"/>
      <c r="TZG435" s="646"/>
      <c r="TZH435" s="646"/>
      <c r="TZI435" s="646"/>
      <c r="TZJ435" s="646"/>
      <c r="TZK435" s="646"/>
      <c r="TZL435" s="646"/>
      <c r="TZM435" s="646"/>
      <c r="TZN435" s="646"/>
      <c r="TZO435" s="646"/>
      <c r="TZP435" s="646"/>
      <c r="TZQ435" s="646"/>
      <c r="TZR435" s="646"/>
      <c r="TZS435" s="646"/>
      <c r="TZT435" s="646"/>
      <c r="TZU435" s="646"/>
      <c r="TZV435" s="646"/>
      <c r="TZW435" s="646"/>
      <c r="TZX435" s="646"/>
      <c r="TZY435" s="646"/>
      <c r="TZZ435" s="646"/>
      <c r="UAA435" s="646"/>
      <c r="UAB435" s="646"/>
      <c r="UAC435" s="646"/>
      <c r="UAD435" s="646"/>
      <c r="UAE435" s="646"/>
      <c r="UAF435" s="646"/>
      <c r="UAG435" s="646"/>
      <c r="UAH435" s="646"/>
      <c r="UAI435" s="646"/>
      <c r="UAJ435" s="646"/>
      <c r="UAK435" s="646"/>
      <c r="UAL435" s="646"/>
      <c r="UAM435" s="646"/>
      <c r="UAN435" s="646"/>
      <c r="UAO435" s="646"/>
      <c r="UAP435" s="646"/>
      <c r="UAQ435" s="646"/>
      <c r="UAR435" s="646"/>
      <c r="UAS435" s="646"/>
      <c r="UAT435" s="646"/>
      <c r="UAU435" s="646"/>
      <c r="UAV435" s="646"/>
      <c r="UAW435" s="646"/>
      <c r="UAX435" s="646"/>
      <c r="UAY435" s="646"/>
      <c r="UAZ435" s="646"/>
      <c r="UBA435" s="646"/>
      <c r="UBB435" s="646"/>
      <c r="UBC435" s="646"/>
      <c r="UBD435" s="646"/>
      <c r="UBE435" s="646"/>
      <c r="UBF435" s="646"/>
      <c r="UBG435" s="646"/>
      <c r="UBH435" s="646"/>
      <c r="UBI435" s="646"/>
      <c r="UBJ435" s="646"/>
      <c r="UBK435" s="646"/>
      <c r="UBL435" s="646"/>
      <c r="UBM435" s="646"/>
      <c r="UBN435" s="646"/>
      <c r="UBO435" s="646"/>
      <c r="UBP435" s="646"/>
      <c r="UBQ435" s="646"/>
      <c r="UBR435" s="646"/>
      <c r="UBS435" s="646"/>
      <c r="UBT435" s="646"/>
      <c r="UBU435" s="646"/>
      <c r="UBV435" s="646"/>
      <c r="UBW435" s="646"/>
      <c r="UBX435" s="646"/>
      <c r="UBY435" s="646"/>
      <c r="UBZ435" s="646"/>
      <c r="UCA435" s="646"/>
      <c r="UCB435" s="646"/>
      <c r="UCC435" s="646"/>
      <c r="UCD435" s="646"/>
      <c r="UCE435" s="646"/>
      <c r="UCF435" s="646"/>
      <c r="UCG435" s="646"/>
      <c r="UCH435" s="646"/>
      <c r="UCI435" s="646"/>
      <c r="UCJ435" s="646"/>
      <c r="UCK435" s="646"/>
      <c r="UCL435" s="646"/>
      <c r="UCM435" s="646"/>
      <c r="UCN435" s="646"/>
      <c r="UCO435" s="646"/>
      <c r="UCP435" s="646"/>
      <c r="UCQ435" s="646"/>
      <c r="UCR435" s="646"/>
      <c r="UCS435" s="646"/>
      <c r="UCT435" s="646"/>
      <c r="UCU435" s="646"/>
      <c r="UCV435" s="646"/>
      <c r="UCW435" s="646"/>
      <c r="UCX435" s="646"/>
      <c r="UCY435" s="646"/>
      <c r="UCZ435" s="646"/>
      <c r="UDA435" s="646"/>
      <c r="UDB435" s="646"/>
      <c r="UDC435" s="646"/>
      <c r="UDD435" s="646"/>
      <c r="UDE435" s="646"/>
      <c r="UDF435" s="646"/>
      <c r="UDG435" s="646"/>
      <c r="UDH435" s="646"/>
      <c r="UDI435" s="646"/>
      <c r="UDJ435" s="646"/>
      <c r="UDK435" s="646"/>
      <c r="UDL435" s="646"/>
      <c r="UDM435" s="646"/>
      <c r="UDN435" s="646"/>
      <c r="UDO435" s="646"/>
      <c r="UDP435" s="646"/>
      <c r="UDQ435" s="646"/>
      <c r="UDR435" s="646"/>
      <c r="UDS435" s="646"/>
      <c r="UDT435" s="646"/>
      <c r="UDU435" s="646"/>
      <c r="UDV435" s="646"/>
      <c r="UDW435" s="646"/>
      <c r="UDX435" s="646"/>
      <c r="UDY435" s="646"/>
      <c r="UDZ435" s="646"/>
      <c r="UEA435" s="646"/>
      <c r="UEB435" s="646"/>
      <c r="UEC435" s="646"/>
      <c r="UED435" s="646"/>
      <c r="UEE435" s="646"/>
      <c r="UEF435" s="646"/>
      <c r="UEG435" s="646"/>
      <c r="UEH435" s="646"/>
      <c r="UEI435" s="646"/>
      <c r="UEJ435" s="646"/>
      <c r="UEK435" s="646"/>
      <c r="UEL435" s="646"/>
      <c r="UEM435" s="646"/>
      <c r="UEN435" s="646"/>
      <c r="UEO435" s="646"/>
      <c r="UEP435" s="646"/>
      <c r="UEQ435" s="646"/>
      <c r="UER435" s="646"/>
      <c r="UES435" s="646"/>
      <c r="UET435" s="646"/>
      <c r="UEU435" s="646"/>
      <c r="UEV435" s="646"/>
      <c r="UEW435" s="646"/>
      <c r="UEX435" s="646"/>
      <c r="UEY435" s="646"/>
      <c r="UEZ435" s="646"/>
      <c r="UFA435" s="646"/>
      <c r="UFB435" s="646"/>
      <c r="UFC435" s="646"/>
      <c r="UFD435" s="646"/>
      <c r="UFE435" s="646"/>
      <c r="UFF435" s="646"/>
      <c r="UFG435" s="646"/>
      <c r="UFH435" s="646"/>
      <c r="UFI435" s="646"/>
      <c r="UFJ435" s="646"/>
      <c r="UFK435" s="646"/>
      <c r="UFL435" s="646"/>
      <c r="UFM435" s="646"/>
      <c r="UFN435" s="646"/>
      <c r="UFO435" s="646"/>
      <c r="UFP435" s="646"/>
      <c r="UFQ435" s="646"/>
      <c r="UFR435" s="646"/>
      <c r="UFS435" s="646"/>
      <c r="UFT435" s="646"/>
      <c r="UFU435" s="646"/>
      <c r="UFV435" s="646"/>
      <c r="UFW435" s="646"/>
      <c r="UFX435" s="646"/>
      <c r="UFY435" s="646"/>
      <c r="UFZ435" s="646"/>
      <c r="UGA435" s="646"/>
      <c r="UGB435" s="646"/>
      <c r="UGC435" s="646"/>
      <c r="UGD435" s="646"/>
      <c r="UGE435" s="646"/>
      <c r="UGF435" s="646"/>
      <c r="UGG435" s="646"/>
      <c r="UGH435" s="646"/>
      <c r="UGI435" s="646"/>
      <c r="UGJ435" s="646"/>
      <c r="UGK435" s="646"/>
      <c r="UGL435" s="646"/>
      <c r="UGM435" s="646"/>
      <c r="UGN435" s="646"/>
      <c r="UGO435" s="646"/>
      <c r="UGP435" s="646"/>
      <c r="UGQ435" s="646"/>
      <c r="UGR435" s="646"/>
      <c r="UGS435" s="646"/>
      <c r="UGT435" s="646"/>
      <c r="UGU435" s="646"/>
      <c r="UGV435" s="646"/>
      <c r="UGW435" s="646"/>
      <c r="UGX435" s="646"/>
      <c r="UGY435" s="646"/>
      <c r="UGZ435" s="646"/>
      <c r="UHA435" s="646"/>
      <c r="UHB435" s="646"/>
      <c r="UHC435" s="646"/>
      <c r="UHD435" s="646"/>
      <c r="UHE435" s="646"/>
      <c r="UHF435" s="646"/>
      <c r="UHG435" s="646"/>
      <c r="UHH435" s="646"/>
      <c r="UHI435" s="646"/>
      <c r="UHJ435" s="646"/>
      <c r="UHK435" s="646"/>
      <c r="UHL435" s="646"/>
      <c r="UHM435" s="646"/>
      <c r="UHN435" s="646"/>
      <c r="UHO435" s="646"/>
      <c r="UHP435" s="646"/>
      <c r="UHQ435" s="646"/>
      <c r="UHR435" s="646"/>
      <c r="UHS435" s="646"/>
      <c r="UHT435" s="646"/>
      <c r="UHU435" s="646"/>
      <c r="UHV435" s="646"/>
      <c r="UHW435" s="646"/>
      <c r="UHX435" s="646"/>
      <c r="UHY435" s="646"/>
      <c r="UHZ435" s="646"/>
      <c r="UIA435" s="646"/>
      <c r="UIB435" s="646"/>
      <c r="UIC435" s="646"/>
      <c r="UID435" s="646"/>
      <c r="UIE435" s="646"/>
      <c r="UIF435" s="646"/>
      <c r="UIG435" s="646"/>
      <c r="UIH435" s="646"/>
      <c r="UII435" s="646"/>
      <c r="UIJ435" s="646"/>
      <c r="UIK435" s="646"/>
      <c r="UIL435" s="646"/>
      <c r="UIM435" s="646"/>
      <c r="UIN435" s="646"/>
      <c r="UIO435" s="646"/>
      <c r="UIP435" s="646"/>
      <c r="UIQ435" s="646"/>
      <c r="UIR435" s="646"/>
      <c r="UIS435" s="646"/>
      <c r="UIT435" s="646"/>
      <c r="UIU435" s="646"/>
      <c r="UIV435" s="646"/>
      <c r="UIW435" s="646"/>
      <c r="UIX435" s="646"/>
      <c r="UIY435" s="646"/>
      <c r="UIZ435" s="646"/>
      <c r="UJA435" s="646"/>
      <c r="UJB435" s="646"/>
      <c r="UJC435" s="646"/>
      <c r="UJD435" s="646"/>
      <c r="UJE435" s="646"/>
      <c r="UJF435" s="646"/>
      <c r="UJG435" s="646"/>
      <c r="UJH435" s="646"/>
      <c r="UJI435" s="646"/>
      <c r="UJJ435" s="646"/>
      <c r="UJK435" s="646"/>
      <c r="UJL435" s="646"/>
      <c r="UJM435" s="646"/>
      <c r="UJN435" s="646"/>
      <c r="UJO435" s="646"/>
      <c r="UJP435" s="646"/>
      <c r="UJQ435" s="646"/>
      <c r="UJR435" s="646"/>
      <c r="UJS435" s="646"/>
      <c r="UJT435" s="646"/>
      <c r="UJU435" s="646"/>
      <c r="UJV435" s="646"/>
      <c r="UJW435" s="646"/>
      <c r="UJX435" s="646"/>
      <c r="UJY435" s="646"/>
      <c r="UJZ435" s="646"/>
      <c r="UKA435" s="646"/>
      <c r="UKB435" s="646"/>
      <c r="UKC435" s="646"/>
      <c r="UKD435" s="646"/>
      <c r="UKE435" s="646"/>
      <c r="UKF435" s="646"/>
      <c r="UKG435" s="646"/>
      <c r="UKH435" s="646"/>
      <c r="UKI435" s="646"/>
      <c r="UKJ435" s="646"/>
      <c r="UKK435" s="646"/>
      <c r="UKL435" s="646"/>
      <c r="UKM435" s="646"/>
      <c r="UKN435" s="646"/>
      <c r="UKO435" s="646"/>
      <c r="UKP435" s="646"/>
      <c r="UKQ435" s="646"/>
      <c r="UKR435" s="646"/>
      <c r="UKS435" s="646"/>
      <c r="UKT435" s="646"/>
      <c r="UKU435" s="646"/>
      <c r="UKV435" s="646"/>
      <c r="UKW435" s="646"/>
      <c r="UKX435" s="646"/>
      <c r="UKY435" s="646"/>
      <c r="UKZ435" s="646"/>
      <c r="ULA435" s="646"/>
      <c r="ULB435" s="646"/>
      <c r="ULC435" s="646"/>
      <c r="ULD435" s="646"/>
      <c r="ULE435" s="646"/>
      <c r="ULF435" s="646"/>
      <c r="ULG435" s="646"/>
      <c r="ULH435" s="646"/>
      <c r="ULI435" s="646"/>
      <c r="ULJ435" s="646"/>
      <c r="ULK435" s="646"/>
      <c r="ULL435" s="646"/>
      <c r="ULM435" s="646"/>
      <c r="ULN435" s="646"/>
      <c r="ULO435" s="646"/>
      <c r="ULP435" s="646"/>
      <c r="ULQ435" s="646"/>
      <c r="ULR435" s="646"/>
      <c r="ULS435" s="646"/>
      <c r="ULT435" s="646"/>
      <c r="ULU435" s="646"/>
      <c r="ULV435" s="646"/>
      <c r="ULW435" s="646"/>
      <c r="ULX435" s="646"/>
      <c r="ULY435" s="646"/>
      <c r="ULZ435" s="646"/>
      <c r="UMA435" s="646"/>
      <c r="UMB435" s="646"/>
      <c r="UMC435" s="646"/>
      <c r="UMD435" s="646"/>
      <c r="UME435" s="646"/>
      <c r="UMF435" s="646"/>
      <c r="UMG435" s="646"/>
      <c r="UMH435" s="646"/>
      <c r="UMI435" s="646"/>
      <c r="UMJ435" s="646"/>
      <c r="UMK435" s="646"/>
      <c r="UML435" s="646"/>
      <c r="UMM435" s="646"/>
      <c r="UMN435" s="646"/>
      <c r="UMO435" s="646"/>
      <c r="UMP435" s="646"/>
      <c r="UMQ435" s="646"/>
      <c r="UMR435" s="646"/>
      <c r="UMS435" s="646"/>
      <c r="UMT435" s="646"/>
      <c r="UMU435" s="646"/>
      <c r="UMV435" s="646"/>
      <c r="UMW435" s="646"/>
      <c r="UMX435" s="646"/>
      <c r="UMY435" s="646"/>
      <c r="UMZ435" s="646"/>
      <c r="UNA435" s="646"/>
      <c r="UNB435" s="646"/>
      <c r="UNC435" s="646"/>
      <c r="UND435" s="646"/>
      <c r="UNE435" s="646"/>
      <c r="UNF435" s="646"/>
      <c r="UNG435" s="646"/>
      <c r="UNH435" s="646"/>
      <c r="UNI435" s="646"/>
      <c r="UNJ435" s="646"/>
      <c r="UNK435" s="646"/>
      <c r="UNL435" s="646"/>
      <c r="UNM435" s="646"/>
      <c r="UNN435" s="646"/>
      <c r="UNO435" s="646"/>
      <c r="UNP435" s="646"/>
      <c r="UNQ435" s="646"/>
      <c r="UNR435" s="646"/>
      <c r="UNS435" s="646"/>
      <c r="UNT435" s="646"/>
      <c r="UNU435" s="646"/>
      <c r="UNV435" s="646"/>
      <c r="UNW435" s="646"/>
      <c r="UNX435" s="646"/>
      <c r="UNY435" s="646"/>
      <c r="UNZ435" s="646"/>
      <c r="UOA435" s="646"/>
      <c r="UOB435" s="646"/>
      <c r="UOC435" s="646"/>
      <c r="UOD435" s="646"/>
      <c r="UOE435" s="646"/>
      <c r="UOF435" s="646"/>
      <c r="UOG435" s="646"/>
      <c r="UOH435" s="646"/>
      <c r="UOI435" s="646"/>
      <c r="UOJ435" s="646"/>
      <c r="UOK435" s="646"/>
      <c r="UOL435" s="646"/>
      <c r="UOM435" s="646"/>
      <c r="UON435" s="646"/>
      <c r="UOO435" s="646"/>
      <c r="UOP435" s="646"/>
      <c r="UOQ435" s="646"/>
      <c r="UOR435" s="646"/>
      <c r="UOS435" s="646"/>
      <c r="UOT435" s="646"/>
      <c r="UOU435" s="646"/>
      <c r="UOV435" s="646"/>
      <c r="UOW435" s="646"/>
      <c r="UOX435" s="646"/>
      <c r="UOY435" s="646"/>
      <c r="UOZ435" s="646"/>
      <c r="UPA435" s="646"/>
      <c r="UPB435" s="646"/>
      <c r="UPC435" s="646"/>
      <c r="UPD435" s="646"/>
      <c r="UPE435" s="646"/>
      <c r="UPF435" s="646"/>
      <c r="UPG435" s="646"/>
      <c r="UPH435" s="646"/>
      <c r="UPI435" s="646"/>
      <c r="UPJ435" s="646"/>
      <c r="UPK435" s="646"/>
      <c r="UPL435" s="646"/>
      <c r="UPM435" s="646"/>
      <c r="UPN435" s="646"/>
      <c r="UPO435" s="646"/>
      <c r="UPP435" s="646"/>
      <c r="UPQ435" s="646"/>
      <c r="UPR435" s="646"/>
      <c r="UPS435" s="646"/>
      <c r="UPT435" s="646"/>
      <c r="UPU435" s="646"/>
      <c r="UPV435" s="646"/>
      <c r="UPW435" s="646"/>
      <c r="UPX435" s="646"/>
      <c r="UPY435" s="646"/>
      <c r="UPZ435" s="646"/>
      <c r="UQA435" s="646"/>
      <c r="UQB435" s="646"/>
      <c r="UQC435" s="646"/>
      <c r="UQD435" s="646"/>
      <c r="UQE435" s="646"/>
      <c r="UQF435" s="646"/>
      <c r="UQG435" s="646"/>
      <c r="UQH435" s="646"/>
      <c r="UQI435" s="646"/>
      <c r="UQJ435" s="646"/>
      <c r="UQK435" s="646"/>
      <c r="UQL435" s="646"/>
      <c r="UQM435" s="646"/>
      <c r="UQN435" s="646"/>
      <c r="UQO435" s="646"/>
      <c r="UQP435" s="646"/>
      <c r="UQQ435" s="646"/>
      <c r="UQR435" s="646"/>
      <c r="UQS435" s="646"/>
      <c r="UQT435" s="646"/>
      <c r="UQU435" s="646"/>
      <c r="UQV435" s="646"/>
      <c r="UQW435" s="646"/>
      <c r="UQX435" s="646"/>
      <c r="UQY435" s="646"/>
      <c r="UQZ435" s="646"/>
      <c r="URA435" s="646"/>
      <c r="URB435" s="646"/>
      <c r="URC435" s="646"/>
      <c r="URD435" s="646"/>
      <c r="URE435" s="646"/>
      <c r="URF435" s="646"/>
      <c r="URG435" s="646"/>
      <c r="URH435" s="646"/>
      <c r="URI435" s="646"/>
      <c r="URJ435" s="646"/>
      <c r="URK435" s="646"/>
      <c r="URL435" s="646"/>
      <c r="URM435" s="646"/>
      <c r="URN435" s="646"/>
      <c r="URO435" s="646"/>
      <c r="URP435" s="646"/>
      <c r="URQ435" s="646"/>
      <c r="URR435" s="646"/>
      <c r="URS435" s="646"/>
      <c r="URT435" s="646"/>
      <c r="URU435" s="646"/>
      <c r="URV435" s="646"/>
      <c r="URW435" s="646"/>
      <c r="URX435" s="646"/>
      <c r="URY435" s="646"/>
      <c r="URZ435" s="646"/>
      <c r="USA435" s="646"/>
      <c r="USB435" s="646"/>
      <c r="USC435" s="646"/>
      <c r="USD435" s="646"/>
      <c r="USE435" s="646"/>
      <c r="USF435" s="646"/>
      <c r="USG435" s="646"/>
      <c r="USH435" s="646"/>
      <c r="USI435" s="646"/>
      <c r="USJ435" s="646"/>
      <c r="USK435" s="646"/>
      <c r="USL435" s="646"/>
      <c r="USM435" s="646"/>
      <c r="USN435" s="646"/>
      <c r="USO435" s="646"/>
      <c r="USP435" s="646"/>
      <c r="USQ435" s="646"/>
      <c r="USR435" s="646"/>
      <c r="USS435" s="646"/>
      <c r="UST435" s="646"/>
      <c r="USU435" s="646"/>
      <c r="USV435" s="646"/>
      <c r="USW435" s="646"/>
      <c r="USX435" s="646"/>
      <c r="USY435" s="646"/>
      <c r="USZ435" s="646"/>
      <c r="UTA435" s="646"/>
      <c r="UTB435" s="646"/>
      <c r="UTC435" s="646"/>
      <c r="UTD435" s="646"/>
      <c r="UTE435" s="646"/>
      <c r="UTF435" s="646"/>
      <c r="UTG435" s="646"/>
      <c r="UTH435" s="646"/>
      <c r="UTI435" s="646"/>
      <c r="UTJ435" s="646"/>
      <c r="UTK435" s="646"/>
      <c r="UTL435" s="646"/>
      <c r="UTM435" s="646"/>
      <c r="UTN435" s="646"/>
      <c r="UTO435" s="646"/>
      <c r="UTP435" s="646"/>
      <c r="UTQ435" s="646"/>
      <c r="UTR435" s="646"/>
      <c r="UTS435" s="646"/>
      <c r="UTT435" s="646"/>
      <c r="UTU435" s="646"/>
      <c r="UTV435" s="646"/>
      <c r="UTW435" s="646"/>
      <c r="UTX435" s="646"/>
      <c r="UTY435" s="646"/>
      <c r="UTZ435" s="646"/>
      <c r="UUA435" s="646"/>
      <c r="UUB435" s="646"/>
      <c r="UUC435" s="646"/>
      <c r="UUD435" s="646"/>
      <c r="UUE435" s="646"/>
      <c r="UUF435" s="646"/>
      <c r="UUG435" s="646"/>
      <c r="UUH435" s="646"/>
      <c r="UUI435" s="646"/>
      <c r="UUJ435" s="646"/>
      <c r="UUK435" s="646"/>
      <c r="UUL435" s="646"/>
      <c r="UUM435" s="646"/>
      <c r="UUN435" s="646"/>
      <c r="UUO435" s="646"/>
      <c r="UUP435" s="646"/>
      <c r="UUQ435" s="646"/>
      <c r="UUR435" s="646"/>
      <c r="UUS435" s="646"/>
      <c r="UUT435" s="646"/>
      <c r="UUU435" s="646"/>
      <c r="UUV435" s="646"/>
      <c r="UUW435" s="646"/>
      <c r="UUX435" s="646"/>
      <c r="UUY435" s="646"/>
      <c r="UUZ435" s="646"/>
      <c r="UVA435" s="646"/>
      <c r="UVB435" s="646"/>
      <c r="UVC435" s="646"/>
      <c r="UVD435" s="646"/>
      <c r="UVE435" s="646"/>
      <c r="UVF435" s="646"/>
      <c r="UVG435" s="646"/>
      <c r="UVH435" s="646"/>
      <c r="UVI435" s="646"/>
      <c r="UVJ435" s="646"/>
      <c r="UVK435" s="646"/>
      <c r="UVL435" s="646"/>
      <c r="UVM435" s="646"/>
      <c r="UVN435" s="646"/>
      <c r="UVO435" s="646"/>
      <c r="UVP435" s="646"/>
      <c r="UVQ435" s="646"/>
      <c r="UVR435" s="646"/>
      <c r="UVS435" s="646"/>
      <c r="UVT435" s="646"/>
      <c r="UVU435" s="646"/>
      <c r="UVV435" s="646"/>
      <c r="UVW435" s="646"/>
      <c r="UVX435" s="646"/>
      <c r="UVY435" s="646"/>
      <c r="UVZ435" s="646"/>
      <c r="UWA435" s="646"/>
      <c r="UWB435" s="646"/>
      <c r="UWC435" s="646"/>
      <c r="UWD435" s="646"/>
      <c r="UWE435" s="646"/>
      <c r="UWF435" s="646"/>
      <c r="UWG435" s="646"/>
      <c r="UWH435" s="646"/>
      <c r="UWI435" s="646"/>
      <c r="UWJ435" s="646"/>
      <c r="UWK435" s="646"/>
      <c r="UWL435" s="646"/>
      <c r="UWM435" s="646"/>
      <c r="UWN435" s="646"/>
      <c r="UWO435" s="646"/>
      <c r="UWP435" s="646"/>
      <c r="UWQ435" s="646"/>
      <c r="UWR435" s="646"/>
      <c r="UWS435" s="646"/>
      <c r="UWT435" s="646"/>
      <c r="UWU435" s="646"/>
      <c r="UWV435" s="646"/>
      <c r="UWW435" s="646"/>
      <c r="UWX435" s="646"/>
      <c r="UWY435" s="646"/>
      <c r="UWZ435" s="646"/>
      <c r="UXA435" s="646"/>
      <c r="UXB435" s="646"/>
      <c r="UXC435" s="646"/>
      <c r="UXD435" s="646"/>
      <c r="UXE435" s="646"/>
      <c r="UXF435" s="646"/>
      <c r="UXG435" s="646"/>
      <c r="UXH435" s="646"/>
      <c r="UXI435" s="646"/>
      <c r="UXJ435" s="646"/>
      <c r="UXK435" s="646"/>
      <c r="UXL435" s="646"/>
      <c r="UXM435" s="646"/>
      <c r="UXN435" s="646"/>
      <c r="UXO435" s="646"/>
      <c r="UXP435" s="646"/>
      <c r="UXQ435" s="646"/>
      <c r="UXR435" s="646"/>
      <c r="UXS435" s="646"/>
      <c r="UXT435" s="646"/>
      <c r="UXU435" s="646"/>
      <c r="UXV435" s="646"/>
      <c r="UXW435" s="646"/>
      <c r="UXX435" s="646"/>
      <c r="UXY435" s="646"/>
      <c r="UXZ435" s="646"/>
      <c r="UYA435" s="646"/>
      <c r="UYB435" s="646"/>
      <c r="UYC435" s="646"/>
      <c r="UYD435" s="646"/>
      <c r="UYE435" s="646"/>
      <c r="UYF435" s="646"/>
      <c r="UYG435" s="646"/>
      <c r="UYH435" s="646"/>
      <c r="UYI435" s="646"/>
      <c r="UYJ435" s="646"/>
      <c r="UYK435" s="646"/>
      <c r="UYL435" s="646"/>
      <c r="UYM435" s="646"/>
      <c r="UYN435" s="646"/>
      <c r="UYO435" s="646"/>
      <c r="UYP435" s="646"/>
      <c r="UYQ435" s="646"/>
      <c r="UYR435" s="646"/>
      <c r="UYS435" s="646"/>
      <c r="UYT435" s="646"/>
      <c r="UYU435" s="646"/>
      <c r="UYV435" s="646"/>
      <c r="UYW435" s="646"/>
      <c r="UYX435" s="646"/>
      <c r="UYY435" s="646"/>
      <c r="UYZ435" s="646"/>
      <c r="UZA435" s="646"/>
      <c r="UZB435" s="646"/>
      <c r="UZC435" s="646"/>
      <c r="UZD435" s="646"/>
      <c r="UZE435" s="646"/>
      <c r="UZF435" s="646"/>
      <c r="UZG435" s="646"/>
      <c r="UZH435" s="646"/>
      <c r="UZI435" s="646"/>
      <c r="UZJ435" s="646"/>
      <c r="UZK435" s="646"/>
      <c r="UZL435" s="646"/>
      <c r="UZM435" s="646"/>
      <c r="UZN435" s="646"/>
      <c r="UZO435" s="646"/>
      <c r="UZP435" s="646"/>
      <c r="UZQ435" s="646"/>
      <c r="UZR435" s="646"/>
      <c r="UZS435" s="646"/>
      <c r="UZT435" s="646"/>
      <c r="UZU435" s="646"/>
      <c r="UZV435" s="646"/>
      <c r="UZW435" s="646"/>
      <c r="UZX435" s="646"/>
      <c r="UZY435" s="646"/>
      <c r="UZZ435" s="646"/>
      <c r="VAA435" s="646"/>
      <c r="VAB435" s="646"/>
      <c r="VAC435" s="646"/>
      <c r="VAD435" s="646"/>
      <c r="VAE435" s="646"/>
      <c r="VAF435" s="646"/>
      <c r="VAG435" s="646"/>
      <c r="VAH435" s="646"/>
      <c r="VAI435" s="646"/>
      <c r="VAJ435" s="646"/>
      <c r="VAK435" s="646"/>
      <c r="VAL435" s="646"/>
      <c r="VAM435" s="646"/>
      <c r="VAN435" s="646"/>
      <c r="VAO435" s="646"/>
      <c r="VAP435" s="646"/>
      <c r="VAQ435" s="646"/>
      <c r="VAR435" s="646"/>
      <c r="VAS435" s="646"/>
      <c r="VAT435" s="646"/>
      <c r="VAU435" s="646"/>
      <c r="VAV435" s="646"/>
      <c r="VAW435" s="646"/>
      <c r="VAX435" s="646"/>
      <c r="VAY435" s="646"/>
      <c r="VAZ435" s="646"/>
      <c r="VBA435" s="646"/>
      <c r="VBB435" s="646"/>
      <c r="VBC435" s="646"/>
      <c r="VBD435" s="646"/>
      <c r="VBE435" s="646"/>
      <c r="VBF435" s="646"/>
      <c r="VBG435" s="646"/>
      <c r="VBH435" s="646"/>
      <c r="VBI435" s="646"/>
      <c r="VBJ435" s="646"/>
      <c r="VBK435" s="646"/>
      <c r="VBL435" s="646"/>
      <c r="VBM435" s="646"/>
      <c r="VBN435" s="646"/>
      <c r="VBO435" s="646"/>
      <c r="VBP435" s="646"/>
      <c r="VBQ435" s="646"/>
      <c r="VBR435" s="646"/>
      <c r="VBS435" s="646"/>
      <c r="VBT435" s="646"/>
      <c r="VBU435" s="646"/>
      <c r="VBV435" s="646"/>
      <c r="VBW435" s="646"/>
      <c r="VBX435" s="646"/>
      <c r="VBY435" s="646"/>
      <c r="VBZ435" s="646"/>
      <c r="VCA435" s="646"/>
      <c r="VCB435" s="646"/>
      <c r="VCC435" s="646"/>
      <c r="VCD435" s="646"/>
      <c r="VCE435" s="646"/>
      <c r="VCF435" s="646"/>
      <c r="VCG435" s="646"/>
      <c r="VCH435" s="646"/>
      <c r="VCI435" s="646"/>
      <c r="VCJ435" s="646"/>
      <c r="VCK435" s="646"/>
      <c r="VCL435" s="646"/>
      <c r="VCM435" s="646"/>
      <c r="VCN435" s="646"/>
      <c r="VCO435" s="646"/>
      <c r="VCP435" s="646"/>
      <c r="VCQ435" s="646"/>
      <c r="VCR435" s="646"/>
      <c r="VCS435" s="646"/>
      <c r="VCT435" s="646"/>
      <c r="VCU435" s="646"/>
      <c r="VCV435" s="646"/>
      <c r="VCW435" s="646"/>
      <c r="VCX435" s="646"/>
      <c r="VCY435" s="646"/>
      <c r="VCZ435" s="646"/>
      <c r="VDA435" s="646"/>
      <c r="VDB435" s="646"/>
      <c r="VDC435" s="646"/>
      <c r="VDD435" s="646"/>
      <c r="VDE435" s="646"/>
      <c r="VDF435" s="646"/>
      <c r="VDG435" s="646"/>
      <c r="VDH435" s="646"/>
      <c r="VDI435" s="646"/>
      <c r="VDJ435" s="646"/>
      <c r="VDK435" s="646"/>
      <c r="VDL435" s="646"/>
      <c r="VDM435" s="646"/>
      <c r="VDN435" s="646"/>
      <c r="VDO435" s="646"/>
      <c r="VDP435" s="646"/>
      <c r="VDQ435" s="646"/>
      <c r="VDR435" s="646"/>
      <c r="VDS435" s="646"/>
      <c r="VDT435" s="646"/>
      <c r="VDU435" s="646"/>
      <c r="VDV435" s="646"/>
      <c r="VDW435" s="646"/>
      <c r="VDX435" s="646"/>
      <c r="VDY435" s="646"/>
      <c r="VDZ435" s="646"/>
      <c r="VEA435" s="646"/>
      <c r="VEB435" s="646"/>
      <c r="VEC435" s="646"/>
      <c r="VED435" s="646"/>
      <c r="VEE435" s="646"/>
      <c r="VEF435" s="646"/>
      <c r="VEG435" s="646"/>
      <c r="VEH435" s="646"/>
      <c r="VEI435" s="646"/>
      <c r="VEJ435" s="646"/>
      <c r="VEK435" s="646"/>
      <c r="VEL435" s="646"/>
      <c r="VEM435" s="646"/>
      <c r="VEN435" s="646"/>
      <c r="VEO435" s="646"/>
      <c r="VEP435" s="646"/>
      <c r="VEQ435" s="646"/>
      <c r="VER435" s="646"/>
      <c r="VES435" s="646"/>
      <c r="VET435" s="646"/>
      <c r="VEU435" s="646"/>
      <c r="VEV435" s="646"/>
      <c r="VEW435" s="646"/>
      <c r="VEX435" s="646"/>
      <c r="VEY435" s="646"/>
      <c r="VEZ435" s="646"/>
      <c r="VFA435" s="646"/>
      <c r="VFB435" s="646"/>
      <c r="VFC435" s="646"/>
      <c r="VFD435" s="646"/>
      <c r="VFE435" s="646"/>
      <c r="VFF435" s="646"/>
      <c r="VFG435" s="646"/>
      <c r="VFH435" s="646"/>
      <c r="VFI435" s="646"/>
      <c r="VFJ435" s="646"/>
      <c r="VFK435" s="646"/>
      <c r="VFL435" s="646"/>
      <c r="VFM435" s="646"/>
      <c r="VFN435" s="646"/>
      <c r="VFO435" s="646"/>
      <c r="VFP435" s="646"/>
      <c r="VFQ435" s="646"/>
      <c r="VFR435" s="646"/>
      <c r="VFS435" s="646"/>
      <c r="VFT435" s="646"/>
      <c r="VFU435" s="646"/>
      <c r="VFV435" s="646"/>
      <c r="VFW435" s="646"/>
      <c r="VFX435" s="646"/>
      <c r="VFY435" s="646"/>
      <c r="VFZ435" s="646"/>
      <c r="VGA435" s="646"/>
      <c r="VGB435" s="646"/>
      <c r="VGC435" s="646"/>
      <c r="VGD435" s="646"/>
      <c r="VGE435" s="646"/>
      <c r="VGF435" s="646"/>
      <c r="VGG435" s="646"/>
      <c r="VGH435" s="646"/>
      <c r="VGI435" s="646"/>
      <c r="VGJ435" s="646"/>
      <c r="VGK435" s="646"/>
      <c r="VGL435" s="646"/>
      <c r="VGM435" s="646"/>
      <c r="VGN435" s="646"/>
      <c r="VGO435" s="646"/>
      <c r="VGP435" s="646"/>
      <c r="VGQ435" s="646"/>
      <c r="VGR435" s="646"/>
      <c r="VGS435" s="646"/>
      <c r="VGT435" s="646"/>
      <c r="VGU435" s="646"/>
      <c r="VGV435" s="646"/>
      <c r="VGW435" s="646"/>
      <c r="VGX435" s="646"/>
      <c r="VGY435" s="646"/>
      <c r="VGZ435" s="646"/>
      <c r="VHA435" s="646"/>
      <c r="VHB435" s="646"/>
      <c r="VHC435" s="646"/>
      <c r="VHD435" s="646"/>
      <c r="VHE435" s="646"/>
      <c r="VHF435" s="646"/>
      <c r="VHG435" s="646"/>
      <c r="VHH435" s="646"/>
      <c r="VHI435" s="646"/>
      <c r="VHJ435" s="646"/>
      <c r="VHK435" s="646"/>
      <c r="VHL435" s="646"/>
      <c r="VHM435" s="646"/>
      <c r="VHN435" s="646"/>
      <c r="VHO435" s="646"/>
      <c r="VHP435" s="646"/>
      <c r="VHQ435" s="646"/>
      <c r="VHR435" s="646"/>
      <c r="VHS435" s="646"/>
      <c r="VHT435" s="646"/>
      <c r="VHU435" s="646"/>
      <c r="VHV435" s="646"/>
      <c r="VHW435" s="646"/>
      <c r="VHX435" s="646"/>
      <c r="VHY435" s="646"/>
      <c r="VHZ435" s="646"/>
      <c r="VIA435" s="646"/>
      <c r="VIB435" s="646"/>
      <c r="VIC435" s="646"/>
      <c r="VID435" s="646"/>
      <c r="VIE435" s="646"/>
      <c r="VIF435" s="646"/>
      <c r="VIG435" s="646"/>
      <c r="VIH435" s="646"/>
      <c r="VII435" s="646"/>
      <c r="VIJ435" s="646"/>
      <c r="VIK435" s="646"/>
      <c r="VIL435" s="646"/>
      <c r="VIM435" s="646"/>
      <c r="VIN435" s="646"/>
      <c r="VIO435" s="646"/>
      <c r="VIP435" s="646"/>
      <c r="VIQ435" s="646"/>
      <c r="VIR435" s="646"/>
      <c r="VIS435" s="646"/>
      <c r="VIT435" s="646"/>
      <c r="VIU435" s="646"/>
      <c r="VIV435" s="646"/>
      <c r="VIW435" s="646"/>
      <c r="VIX435" s="646"/>
      <c r="VIY435" s="646"/>
      <c r="VIZ435" s="646"/>
      <c r="VJA435" s="646"/>
      <c r="VJB435" s="646"/>
      <c r="VJC435" s="646"/>
      <c r="VJD435" s="646"/>
      <c r="VJE435" s="646"/>
      <c r="VJF435" s="646"/>
      <c r="VJG435" s="646"/>
      <c r="VJH435" s="646"/>
      <c r="VJI435" s="646"/>
      <c r="VJJ435" s="646"/>
      <c r="VJK435" s="646"/>
      <c r="VJL435" s="646"/>
      <c r="VJM435" s="646"/>
      <c r="VJN435" s="646"/>
      <c r="VJO435" s="646"/>
      <c r="VJP435" s="646"/>
      <c r="VJQ435" s="646"/>
      <c r="VJR435" s="646"/>
      <c r="VJS435" s="646"/>
      <c r="VJT435" s="646"/>
      <c r="VJU435" s="646"/>
      <c r="VJV435" s="646"/>
      <c r="VJW435" s="646"/>
      <c r="VJX435" s="646"/>
      <c r="VJY435" s="646"/>
      <c r="VJZ435" s="646"/>
      <c r="VKA435" s="646"/>
      <c r="VKB435" s="646"/>
      <c r="VKC435" s="646"/>
      <c r="VKD435" s="646"/>
      <c r="VKE435" s="646"/>
      <c r="VKF435" s="646"/>
      <c r="VKG435" s="646"/>
      <c r="VKH435" s="646"/>
      <c r="VKI435" s="646"/>
      <c r="VKJ435" s="646"/>
      <c r="VKK435" s="646"/>
      <c r="VKL435" s="646"/>
      <c r="VKM435" s="646"/>
      <c r="VKN435" s="646"/>
      <c r="VKO435" s="646"/>
      <c r="VKP435" s="646"/>
      <c r="VKQ435" s="646"/>
      <c r="VKR435" s="646"/>
      <c r="VKS435" s="646"/>
      <c r="VKT435" s="646"/>
      <c r="VKU435" s="646"/>
      <c r="VKV435" s="646"/>
      <c r="VKW435" s="646"/>
      <c r="VKX435" s="646"/>
      <c r="VKY435" s="646"/>
      <c r="VKZ435" s="646"/>
      <c r="VLA435" s="646"/>
      <c r="VLB435" s="646"/>
      <c r="VLC435" s="646"/>
      <c r="VLD435" s="646"/>
      <c r="VLE435" s="646"/>
      <c r="VLF435" s="646"/>
      <c r="VLG435" s="646"/>
      <c r="VLH435" s="646"/>
      <c r="VLI435" s="646"/>
      <c r="VLJ435" s="646"/>
      <c r="VLK435" s="646"/>
      <c r="VLL435" s="646"/>
      <c r="VLM435" s="646"/>
      <c r="VLN435" s="646"/>
      <c r="VLO435" s="646"/>
      <c r="VLP435" s="646"/>
      <c r="VLQ435" s="646"/>
      <c r="VLR435" s="646"/>
      <c r="VLS435" s="646"/>
      <c r="VLT435" s="646"/>
      <c r="VLU435" s="646"/>
      <c r="VLV435" s="646"/>
      <c r="VLW435" s="646"/>
      <c r="VLX435" s="646"/>
      <c r="VLY435" s="646"/>
      <c r="VLZ435" s="646"/>
      <c r="VMA435" s="646"/>
      <c r="VMB435" s="646"/>
      <c r="VMC435" s="646"/>
      <c r="VMD435" s="646"/>
      <c r="VME435" s="646"/>
      <c r="VMF435" s="646"/>
      <c r="VMG435" s="646"/>
      <c r="VMH435" s="646"/>
      <c r="VMI435" s="646"/>
      <c r="VMJ435" s="646"/>
      <c r="VMK435" s="646"/>
      <c r="VML435" s="646"/>
      <c r="VMM435" s="646"/>
      <c r="VMN435" s="646"/>
      <c r="VMO435" s="646"/>
      <c r="VMP435" s="646"/>
      <c r="VMQ435" s="646"/>
      <c r="VMR435" s="646"/>
      <c r="VMS435" s="646"/>
      <c r="VMT435" s="646"/>
      <c r="VMU435" s="646"/>
      <c r="VMV435" s="646"/>
      <c r="VMW435" s="646"/>
      <c r="VMX435" s="646"/>
      <c r="VMY435" s="646"/>
      <c r="VMZ435" s="646"/>
      <c r="VNA435" s="646"/>
      <c r="VNB435" s="646"/>
      <c r="VNC435" s="646"/>
      <c r="VND435" s="646"/>
      <c r="VNE435" s="646"/>
      <c r="VNF435" s="646"/>
      <c r="VNG435" s="646"/>
      <c r="VNH435" s="646"/>
      <c r="VNI435" s="646"/>
      <c r="VNJ435" s="646"/>
      <c r="VNK435" s="646"/>
      <c r="VNL435" s="646"/>
      <c r="VNM435" s="646"/>
      <c r="VNN435" s="646"/>
      <c r="VNO435" s="646"/>
      <c r="VNP435" s="646"/>
      <c r="VNQ435" s="646"/>
      <c r="VNR435" s="646"/>
      <c r="VNS435" s="646"/>
      <c r="VNT435" s="646"/>
      <c r="VNU435" s="646"/>
      <c r="VNV435" s="646"/>
      <c r="VNW435" s="646"/>
      <c r="VNX435" s="646"/>
      <c r="VNY435" s="646"/>
      <c r="VNZ435" s="646"/>
      <c r="VOA435" s="646"/>
      <c r="VOB435" s="646"/>
      <c r="VOC435" s="646"/>
      <c r="VOD435" s="646"/>
      <c r="VOE435" s="646"/>
      <c r="VOF435" s="646"/>
      <c r="VOG435" s="646"/>
      <c r="VOH435" s="646"/>
      <c r="VOI435" s="646"/>
      <c r="VOJ435" s="646"/>
      <c r="VOK435" s="646"/>
      <c r="VOL435" s="646"/>
      <c r="VOM435" s="646"/>
      <c r="VON435" s="646"/>
      <c r="VOO435" s="646"/>
      <c r="VOP435" s="646"/>
      <c r="VOQ435" s="646"/>
      <c r="VOR435" s="646"/>
      <c r="VOS435" s="646"/>
      <c r="VOT435" s="646"/>
      <c r="VOU435" s="646"/>
      <c r="VOV435" s="646"/>
      <c r="VOW435" s="646"/>
      <c r="VOX435" s="646"/>
      <c r="VOY435" s="646"/>
      <c r="VOZ435" s="646"/>
      <c r="VPA435" s="646"/>
      <c r="VPB435" s="646"/>
      <c r="VPC435" s="646"/>
      <c r="VPD435" s="646"/>
      <c r="VPE435" s="646"/>
      <c r="VPF435" s="646"/>
      <c r="VPG435" s="646"/>
      <c r="VPH435" s="646"/>
      <c r="VPI435" s="646"/>
      <c r="VPJ435" s="646"/>
      <c r="VPK435" s="646"/>
      <c r="VPL435" s="646"/>
      <c r="VPM435" s="646"/>
      <c r="VPN435" s="646"/>
      <c r="VPO435" s="646"/>
      <c r="VPP435" s="646"/>
      <c r="VPQ435" s="646"/>
      <c r="VPR435" s="646"/>
      <c r="VPS435" s="646"/>
      <c r="VPT435" s="646"/>
      <c r="VPU435" s="646"/>
      <c r="VPV435" s="646"/>
      <c r="VPW435" s="646"/>
      <c r="VPX435" s="646"/>
      <c r="VPY435" s="646"/>
      <c r="VPZ435" s="646"/>
      <c r="VQA435" s="646"/>
      <c r="VQB435" s="646"/>
      <c r="VQC435" s="646"/>
      <c r="VQD435" s="646"/>
      <c r="VQE435" s="646"/>
      <c r="VQF435" s="646"/>
      <c r="VQG435" s="646"/>
      <c r="VQH435" s="646"/>
      <c r="VQI435" s="646"/>
      <c r="VQJ435" s="646"/>
      <c r="VQK435" s="646"/>
      <c r="VQL435" s="646"/>
      <c r="VQM435" s="646"/>
      <c r="VQN435" s="646"/>
      <c r="VQO435" s="646"/>
      <c r="VQP435" s="646"/>
      <c r="VQQ435" s="646"/>
      <c r="VQR435" s="646"/>
      <c r="VQS435" s="646"/>
      <c r="VQT435" s="646"/>
      <c r="VQU435" s="646"/>
      <c r="VQV435" s="646"/>
      <c r="VQW435" s="646"/>
      <c r="VQX435" s="646"/>
      <c r="VQY435" s="646"/>
      <c r="VQZ435" s="646"/>
      <c r="VRA435" s="646"/>
      <c r="VRB435" s="646"/>
      <c r="VRC435" s="646"/>
      <c r="VRD435" s="646"/>
      <c r="VRE435" s="646"/>
      <c r="VRF435" s="646"/>
      <c r="VRG435" s="646"/>
      <c r="VRH435" s="646"/>
      <c r="VRI435" s="646"/>
      <c r="VRJ435" s="646"/>
      <c r="VRK435" s="646"/>
      <c r="VRL435" s="646"/>
      <c r="VRM435" s="646"/>
      <c r="VRN435" s="646"/>
      <c r="VRO435" s="646"/>
      <c r="VRP435" s="646"/>
      <c r="VRQ435" s="646"/>
      <c r="VRR435" s="646"/>
      <c r="VRS435" s="646"/>
      <c r="VRT435" s="646"/>
      <c r="VRU435" s="646"/>
      <c r="VRV435" s="646"/>
      <c r="VRW435" s="646"/>
      <c r="VRX435" s="646"/>
      <c r="VRY435" s="646"/>
      <c r="VRZ435" s="646"/>
      <c r="VSA435" s="646"/>
      <c r="VSB435" s="646"/>
      <c r="VSC435" s="646"/>
      <c r="VSD435" s="646"/>
      <c r="VSE435" s="646"/>
      <c r="VSF435" s="646"/>
      <c r="VSG435" s="646"/>
      <c r="VSH435" s="646"/>
      <c r="VSI435" s="646"/>
      <c r="VSJ435" s="646"/>
      <c r="VSK435" s="646"/>
      <c r="VSL435" s="646"/>
      <c r="VSM435" s="646"/>
      <c r="VSN435" s="646"/>
      <c r="VSO435" s="646"/>
      <c r="VSP435" s="646"/>
      <c r="VSQ435" s="646"/>
      <c r="VSR435" s="646"/>
      <c r="VSS435" s="646"/>
      <c r="VST435" s="646"/>
      <c r="VSU435" s="646"/>
      <c r="VSV435" s="646"/>
      <c r="VSW435" s="646"/>
      <c r="VSX435" s="646"/>
      <c r="VSY435" s="646"/>
      <c r="VSZ435" s="646"/>
      <c r="VTA435" s="646"/>
      <c r="VTB435" s="646"/>
      <c r="VTC435" s="646"/>
      <c r="VTD435" s="646"/>
      <c r="VTE435" s="646"/>
      <c r="VTF435" s="646"/>
      <c r="VTG435" s="646"/>
      <c r="VTH435" s="646"/>
      <c r="VTI435" s="646"/>
      <c r="VTJ435" s="646"/>
      <c r="VTK435" s="646"/>
      <c r="VTL435" s="646"/>
      <c r="VTM435" s="646"/>
      <c r="VTN435" s="646"/>
      <c r="VTO435" s="646"/>
      <c r="VTP435" s="646"/>
      <c r="VTQ435" s="646"/>
      <c r="VTR435" s="646"/>
      <c r="VTS435" s="646"/>
      <c r="VTT435" s="646"/>
      <c r="VTU435" s="646"/>
      <c r="VTV435" s="646"/>
      <c r="VTW435" s="646"/>
      <c r="VTX435" s="646"/>
      <c r="VTY435" s="646"/>
      <c r="VTZ435" s="646"/>
      <c r="VUA435" s="646"/>
      <c r="VUB435" s="646"/>
      <c r="VUC435" s="646"/>
      <c r="VUD435" s="646"/>
      <c r="VUE435" s="646"/>
      <c r="VUF435" s="646"/>
      <c r="VUG435" s="646"/>
      <c r="VUH435" s="646"/>
      <c r="VUI435" s="646"/>
      <c r="VUJ435" s="646"/>
      <c r="VUK435" s="646"/>
      <c r="VUL435" s="646"/>
      <c r="VUM435" s="646"/>
      <c r="VUN435" s="646"/>
      <c r="VUO435" s="646"/>
      <c r="VUP435" s="646"/>
      <c r="VUQ435" s="646"/>
      <c r="VUR435" s="646"/>
      <c r="VUS435" s="646"/>
      <c r="VUT435" s="646"/>
      <c r="VUU435" s="646"/>
      <c r="VUV435" s="646"/>
      <c r="VUW435" s="646"/>
      <c r="VUX435" s="646"/>
      <c r="VUY435" s="646"/>
      <c r="VUZ435" s="646"/>
      <c r="VVA435" s="646"/>
      <c r="VVB435" s="646"/>
      <c r="VVC435" s="646"/>
      <c r="VVD435" s="646"/>
      <c r="VVE435" s="646"/>
      <c r="VVF435" s="646"/>
      <c r="VVG435" s="646"/>
      <c r="VVH435" s="646"/>
      <c r="VVI435" s="646"/>
      <c r="VVJ435" s="646"/>
      <c r="VVK435" s="646"/>
      <c r="VVL435" s="646"/>
      <c r="VVM435" s="646"/>
      <c r="VVN435" s="646"/>
      <c r="VVO435" s="646"/>
      <c r="VVP435" s="646"/>
      <c r="VVQ435" s="646"/>
      <c r="VVR435" s="646"/>
      <c r="VVS435" s="646"/>
      <c r="VVT435" s="646"/>
      <c r="VVU435" s="646"/>
      <c r="VVV435" s="646"/>
      <c r="VVW435" s="646"/>
      <c r="VVX435" s="646"/>
      <c r="VVY435" s="646"/>
      <c r="VVZ435" s="646"/>
      <c r="VWA435" s="646"/>
      <c r="VWB435" s="646"/>
      <c r="VWC435" s="646"/>
      <c r="VWD435" s="646"/>
      <c r="VWE435" s="646"/>
      <c r="VWF435" s="646"/>
      <c r="VWG435" s="646"/>
      <c r="VWH435" s="646"/>
      <c r="VWI435" s="646"/>
      <c r="VWJ435" s="646"/>
      <c r="VWK435" s="646"/>
      <c r="VWL435" s="646"/>
      <c r="VWM435" s="646"/>
      <c r="VWN435" s="646"/>
      <c r="VWO435" s="646"/>
      <c r="VWP435" s="646"/>
      <c r="VWQ435" s="646"/>
      <c r="VWR435" s="646"/>
      <c r="VWS435" s="646"/>
      <c r="VWT435" s="646"/>
      <c r="VWU435" s="646"/>
      <c r="VWV435" s="646"/>
      <c r="VWW435" s="646"/>
      <c r="VWX435" s="646"/>
      <c r="VWY435" s="646"/>
      <c r="VWZ435" s="646"/>
      <c r="VXA435" s="646"/>
      <c r="VXB435" s="646"/>
      <c r="VXC435" s="646"/>
      <c r="VXD435" s="646"/>
      <c r="VXE435" s="646"/>
      <c r="VXF435" s="646"/>
      <c r="VXG435" s="646"/>
      <c r="VXH435" s="646"/>
      <c r="VXI435" s="646"/>
      <c r="VXJ435" s="646"/>
      <c r="VXK435" s="646"/>
      <c r="VXL435" s="646"/>
      <c r="VXM435" s="646"/>
      <c r="VXN435" s="646"/>
      <c r="VXO435" s="646"/>
      <c r="VXP435" s="646"/>
      <c r="VXQ435" s="646"/>
      <c r="VXR435" s="646"/>
      <c r="VXS435" s="646"/>
      <c r="VXT435" s="646"/>
      <c r="VXU435" s="646"/>
      <c r="VXV435" s="646"/>
      <c r="VXW435" s="646"/>
      <c r="VXX435" s="646"/>
      <c r="VXY435" s="646"/>
      <c r="VXZ435" s="646"/>
      <c r="VYA435" s="646"/>
      <c r="VYB435" s="646"/>
      <c r="VYC435" s="646"/>
      <c r="VYD435" s="646"/>
      <c r="VYE435" s="646"/>
      <c r="VYF435" s="646"/>
      <c r="VYG435" s="646"/>
      <c r="VYH435" s="646"/>
      <c r="VYI435" s="646"/>
      <c r="VYJ435" s="646"/>
      <c r="VYK435" s="646"/>
      <c r="VYL435" s="646"/>
      <c r="VYM435" s="646"/>
      <c r="VYN435" s="646"/>
      <c r="VYO435" s="646"/>
      <c r="VYP435" s="646"/>
      <c r="VYQ435" s="646"/>
      <c r="VYR435" s="646"/>
      <c r="VYS435" s="646"/>
      <c r="VYT435" s="646"/>
      <c r="VYU435" s="646"/>
      <c r="VYV435" s="646"/>
      <c r="VYW435" s="646"/>
      <c r="VYX435" s="646"/>
      <c r="VYY435" s="646"/>
      <c r="VYZ435" s="646"/>
      <c r="VZA435" s="646"/>
      <c r="VZB435" s="646"/>
      <c r="VZC435" s="646"/>
      <c r="VZD435" s="646"/>
      <c r="VZE435" s="646"/>
      <c r="VZF435" s="646"/>
      <c r="VZG435" s="646"/>
      <c r="VZH435" s="646"/>
      <c r="VZI435" s="646"/>
      <c r="VZJ435" s="646"/>
      <c r="VZK435" s="646"/>
      <c r="VZL435" s="646"/>
      <c r="VZM435" s="646"/>
      <c r="VZN435" s="646"/>
      <c r="VZO435" s="646"/>
      <c r="VZP435" s="646"/>
      <c r="VZQ435" s="646"/>
      <c r="VZR435" s="646"/>
      <c r="VZS435" s="646"/>
      <c r="VZT435" s="646"/>
      <c r="VZU435" s="646"/>
      <c r="VZV435" s="646"/>
      <c r="VZW435" s="646"/>
      <c r="VZX435" s="646"/>
      <c r="VZY435" s="646"/>
      <c r="VZZ435" s="646"/>
      <c r="WAA435" s="646"/>
      <c r="WAB435" s="646"/>
      <c r="WAC435" s="646"/>
      <c r="WAD435" s="646"/>
      <c r="WAE435" s="646"/>
      <c r="WAF435" s="646"/>
      <c r="WAG435" s="646"/>
      <c r="WAH435" s="646"/>
      <c r="WAI435" s="646"/>
      <c r="WAJ435" s="646"/>
      <c r="WAK435" s="646"/>
      <c r="WAL435" s="646"/>
      <c r="WAM435" s="646"/>
      <c r="WAN435" s="646"/>
      <c r="WAO435" s="646"/>
      <c r="WAP435" s="646"/>
      <c r="WAQ435" s="646"/>
      <c r="WAR435" s="646"/>
      <c r="WAS435" s="646"/>
      <c r="WAT435" s="646"/>
      <c r="WAU435" s="646"/>
      <c r="WAV435" s="646"/>
      <c r="WAW435" s="646"/>
      <c r="WAX435" s="646"/>
      <c r="WAY435" s="646"/>
      <c r="WAZ435" s="646"/>
      <c r="WBA435" s="646"/>
      <c r="WBB435" s="646"/>
      <c r="WBC435" s="646"/>
      <c r="WBD435" s="646"/>
      <c r="WBE435" s="646"/>
      <c r="WBF435" s="646"/>
      <c r="WBG435" s="646"/>
      <c r="WBH435" s="646"/>
      <c r="WBI435" s="646"/>
      <c r="WBJ435" s="646"/>
      <c r="WBK435" s="646"/>
      <c r="WBL435" s="646"/>
      <c r="WBM435" s="646"/>
      <c r="WBN435" s="646"/>
      <c r="WBO435" s="646"/>
      <c r="WBP435" s="646"/>
      <c r="WBQ435" s="646"/>
      <c r="WBR435" s="646"/>
      <c r="WBS435" s="646"/>
      <c r="WBT435" s="646"/>
      <c r="WBU435" s="646"/>
      <c r="WBV435" s="646"/>
      <c r="WBW435" s="646"/>
      <c r="WBX435" s="646"/>
      <c r="WBY435" s="646"/>
      <c r="WBZ435" s="646"/>
      <c r="WCA435" s="646"/>
      <c r="WCB435" s="646"/>
      <c r="WCC435" s="646"/>
      <c r="WCD435" s="646"/>
      <c r="WCE435" s="646"/>
      <c r="WCF435" s="646"/>
      <c r="WCG435" s="646"/>
      <c r="WCH435" s="646"/>
      <c r="WCI435" s="646"/>
      <c r="WCJ435" s="646"/>
      <c r="WCK435" s="646"/>
      <c r="WCL435" s="646"/>
      <c r="WCM435" s="646"/>
      <c r="WCN435" s="646"/>
      <c r="WCO435" s="646"/>
      <c r="WCP435" s="646"/>
      <c r="WCQ435" s="646"/>
      <c r="WCR435" s="646"/>
      <c r="WCS435" s="646"/>
      <c r="WCT435" s="646"/>
      <c r="WCU435" s="646"/>
      <c r="WCV435" s="646"/>
      <c r="WCW435" s="646"/>
      <c r="WCX435" s="646"/>
      <c r="WCY435" s="646"/>
      <c r="WCZ435" s="646"/>
      <c r="WDA435" s="646"/>
      <c r="WDB435" s="646"/>
      <c r="WDC435" s="646"/>
      <c r="WDD435" s="646"/>
      <c r="WDE435" s="646"/>
      <c r="WDF435" s="646"/>
      <c r="WDG435" s="646"/>
      <c r="WDH435" s="646"/>
      <c r="WDI435" s="646"/>
      <c r="WDJ435" s="646"/>
      <c r="WDK435" s="646"/>
      <c r="WDL435" s="646"/>
      <c r="WDM435" s="646"/>
      <c r="WDN435" s="646"/>
      <c r="WDO435" s="646"/>
      <c r="WDP435" s="646"/>
      <c r="WDQ435" s="646"/>
      <c r="WDR435" s="646"/>
      <c r="WDS435" s="646"/>
      <c r="WDT435" s="646"/>
      <c r="WDU435" s="646"/>
      <c r="WDV435" s="646"/>
      <c r="WDW435" s="646"/>
      <c r="WDX435" s="646"/>
      <c r="WDY435" s="646"/>
      <c r="WDZ435" s="646"/>
      <c r="WEA435" s="646"/>
      <c r="WEB435" s="646"/>
      <c r="WEC435" s="646"/>
      <c r="WED435" s="646"/>
      <c r="WEE435" s="646"/>
      <c r="WEF435" s="646"/>
      <c r="WEG435" s="646"/>
      <c r="WEH435" s="646"/>
      <c r="WEI435" s="646"/>
      <c r="WEJ435" s="646"/>
      <c r="WEK435" s="646"/>
      <c r="WEL435" s="646"/>
      <c r="WEM435" s="646"/>
      <c r="WEN435" s="646"/>
      <c r="WEO435" s="646"/>
      <c r="WEP435" s="646"/>
      <c r="WEQ435" s="646"/>
      <c r="WER435" s="646"/>
      <c r="WES435" s="646"/>
      <c r="WET435" s="646"/>
      <c r="WEU435" s="646"/>
      <c r="WEV435" s="646"/>
      <c r="WEW435" s="646"/>
      <c r="WEX435" s="646"/>
      <c r="WEY435" s="646"/>
      <c r="WEZ435" s="646"/>
      <c r="WFA435" s="646"/>
      <c r="WFB435" s="646"/>
      <c r="WFC435" s="646"/>
      <c r="WFD435" s="646"/>
      <c r="WFE435" s="646"/>
      <c r="WFF435" s="646"/>
      <c r="WFG435" s="646"/>
      <c r="WFH435" s="646"/>
      <c r="WFI435" s="646"/>
      <c r="WFJ435" s="646"/>
      <c r="WFK435" s="646"/>
      <c r="WFL435" s="646"/>
      <c r="WFM435" s="646"/>
      <c r="WFN435" s="646"/>
      <c r="WFO435" s="646"/>
      <c r="WFP435" s="646"/>
      <c r="WFQ435" s="646"/>
      <c r="WFR435" s="646"/>
      <c r="WFS435" s="646"/>
      <c r="WFT435" s="646"/>
      <c r="WFU435" s="646"/>
      <c r="WFV435" s="646"/>
      <c r="WFW435" s="646"/>
      <c r="WFX435" s="646"/>
      <c r="WFY435" s="646"/>
      <c r="WFZ435" s="646"/>
      <c r="WGA435" s="646"/>
      <c r="WGB435" s="646"/>
      <c r="WGC435" s="646"/>
      <c r="WGD435" s="646"/>
      <c r="WGE435" s="646"/>
      <c r="WGF435" s="646"/>
      <c r="WGG435" s="646"/>
      <c r="WGH435" s="646"/>
      <c r="WGI435" s="646"/>
      <c r="WGJ435" s="646"/>
      <c r="WGK435" s="646"/>
      <c r="WGL435" s="646"/>
      <c r="WGM435" s="646"/>
      <c r="WGN435" s="646"/>
      <c r="WGO435" s="646"/>
      <c r="WGP435" s="646"/>
      <c r="WGQ435" s="646"/>
      <c r="WGR435" s="646"/>
      <c r="WGS435" s="646"/>
      <c r="WGT435" s="646"/>
      <c r="WGU435" s="646"/>
      <c r="WGV435" s="646"/>
      <c r="WGW435" s="646"/>
      <c r="WGX435" s="646"/>
      <c r="WGY435" s="646"/>
      <c r="WGZ435" s="646"/>
      <c r="WHA435" s="646"/>
      <c r="WHB435" s="646"/>
      <c r="WHC435" s="646"/>
      <c r="WHD435" s="646"/>
      <c r="WHE435" s="646"/>
      <c r="WHF435" s="646"/>
      <c r="WHG435" s="646"/>
      <c r="WHH435" s="646"/>
      <c r="WHI435" s="646"/>
      <c r="WHJ435" s="646"/>
      <c r="WHK435" s="646"/>
      <c r="WHL435" s="646"/>
      <c r="WHM435" s="646"/>
      <c r="WHN435" s="646"/>
      <c r="WHO435" s="646"/>
      <c r="WHP435" s="646"/>
      <c r="WHQ435" s="646"/>
      <c r="WHR435" s="646"/>
      <c r="WHS435" s="646"/>
      <c r="WHT435" s="646"/>
      <c r="WHU435" s="646"/>
      <c r="WHV435" s="646"/>
      <c r="WHW435" s="646"/>
      <c r="WHX435" s="646"/>
      <c r="WHY435" s="646"/>
      <c r="WHZ435" s="646"/>
      <c r="WIA435" s="646"/>
      <c r="WIB435" s="646"/>
      <c r="WIC435" s="646"/>
      <c r="WID435" s="646"/>
      <c r="WIE435" s="646"/>
      <c r="WIF435" s="646"/>
      <c r="WIG435" s="646"/>
      <c r="WIH435" s="646"/>
      <c r="WII435" s="646"/>
      <c r="WIJ435" s="646"/>
      <c r="WIK435" s="646"/>
      <c r="WIL435" s="646"/>
      <c r="WIM435" s="646"/>
      <c r="WIN435" s="646"/>
      <c r="WIO435" s="646"/>
      <c r="WIP435" s="646"/>
      <c r="WIQ435" s="646"/>
      <c r="WIR435" s="646"/>
      <c r="WIS435" s="646"/>
      <c r="WIT435" s="646"/>
      <c r="WIU435" s="646"/>
      <c r="WIV435" s="646"/>
      <c r="WIW435" s="646"/>
      <c r="WIX435" s="646"/>
      <c r="WIY435" s="646"/>
      <c r="WIZ435" s="646"/>
      <c r="WJA435" s="646"/>
      <c r="WJB435" s="646"/>
      <c r="WJC435" s="646"/>
      <c r="WJD435" s="646"/>
      <c r="WJE435" s="646"/>
      <c r="WJF435" s="646"/>
      <c r="WJG435" s="646"/>
      <c r="WJH435" s="646"/>
      <c r="WJI435" s="646"/>
      <c r="WJJ435" s="646"/>
      <c r="WJK435" s="646"/>
      <c r="WJL435" s="646"/>
      <c r="WJM435" s="646"/>
      <c r="WJN435" s="646"/>
      <c r="WJO435" s="646"/>
      <c r="WJP435" s="646"/>
      <c r="WJQ435" s="646"/>
      <c r="WJR435" s="646"/>
      <c r="WJS435" s="646"/>
      <c r="WJT435" s="646"/>
      <c r="WJU435" s="646"/>
      <c r="WJV435" s="646"/>
      <c r="WJW435" s="646"/>
      <c r="WJX435" s="646"/>
      <c r="WJY435" s="646"/>
      <c r="WJZ435" s="646"/>
      <c r="WKA435" s="646"/>
      <c r="WKB435" s="646"/>
      <c r="WKC435" s="646"/>
      <c r="WKD435" s="646"/>
      <c r="WKE435" s="646"/>
      <c r="WKF435" s="646"/>
      <c r="WKG435" s="646"/>
      <c r="WKH435" s="646"/>
      <c r="WKI435" s="646"/>
      <c r="WKJ435" s="646"/>
      <c r="WKK435" s="646"/>
      <c r="WKL435" s="646"/>
      <c r="WKM435" s="646"/>
      <c r="WKN435" s="646"/>
      <c r="WKO435" s="646"/>
      <c r="WKP435" s="646"/>
      <c r="WKQ435" s="646"/>
      <c r="WKR435" s="646"/>
      <c r="WKS435" s="646"/>
      <c r="WKT435" s="646"/>
      <c r="WKU435" s="646"/>
      <c r="WKV435" s="646"/>
      <c r="WKW435" s="646"/>
      <c r="WKX435" s="646"/>
      <c r="WKY435" s="646"/>
      <c r="WKZ435" s="646"/>
      <c r="WLA435" s="646"/>
      <c r="WLB435" s="646"/>
      <c r="WLC435" s="646"/>
      <c r="WLD435" s="646"/>
      <c r="WLE435" s="646"/>
      <c r="WLF435" s="646"/>
      <c r="WLG435" s="646"/>
      <c r="WLH435" s="646"/>
      <c r="WLI435" s="646"/>
      <c r="WLJ435" s="646"/>
      <c r="WLK435" s="646"/>
      <c r="WLL435" s="646"/>
      <c r="WLM435" s="646"/>
      <c r="WLN435" s="646"/>
      <c r="WLO435" s="646"/>
      <c r="WLP435" s="646"/>
      <c r="WLQ435" s="646"/>
      <c r="WLR435" s="646"/>
      <c r="WLS435" s="646"/>
      <c r="WLT435" s="646"/>
      <c r="WLU435" s="646"/>
      <c r="WLV435" s="646"/>
      <c r="WLW435" s="646"/>
      <c r="WLX435" s="646"/>
      <c r="WLY435" s="646"/>
      <c r="WLZ435" s="646"/>
      <c r="WMA435" s="646"/>
      <c r="WMB435" s="646"/>
      <c r="WMC435" s="646"/>
      <c r="WMD435" s="646"/>
      <c r="WME435" s="646"/>
      <c r="WMF435" s="646"/>
      <c r="WMG435" s="646"/>
      <c r="WMH435" s="646"/>
      <c r="WMI435" s="646"/>
      <c r="WMJ435" s="646"/>
      <c r="WMK435" s="646"/>
      <c r="WML435" s="646"/>
      <c r="WMM435" s="646"/>
      <c r="WMN435" s="646"/>
      <c r="WMO435" s="646"/>
      <c r="WMP435" s="646"/>
      <c r="WMQ435" s="646"/>
      <c r="WMR435" s="646"/>
      <c r="WMS435" s="646"/>
      <c r="WMT435" s="646"/>
      <c r="WMU435" s="646"/>
      <c r="WMV435" s="646"/>
      <c r="WMW435" s="646"/>
      <c r="WMX435" s="646"/>
      <c r="WMY435" s="646"/>
      <c r="WMZ435" s="646"/>
      <c r="WNA435" s="646"/>
      <c r="WNB435" s="646"/>
      <c r="WNC435" s="646"/>
      <c r="WND435" s="646"/>
      <c r="WNE435" s="646"/>
      <c r="WNF435" s="646"/>
      <c r="WNG435" s="646"/>
      <c r="WNH435" s="646"/>
      <c r="WNI435" s="646"/>
      <c r="WNJ435" s="646"/>
      <c r="WNK435" s="646"/>
      <c r="WNL435" s="646"/>
      <c r="WNM435" s="646"/>
      <c r="WNN435" s="646"/>
      <c r="WNO435" s="646"/>
      <c r="WNP435" s="646"/>
      <c r="WNQ435" s="646"/>
      <c r="WNR435" s="646"/>
      <c r="WNS435" s="646"/>
      <c r="WNT435" s="646"/>
      <c r="WNU435" s="646"/>
      <c r="WNV435" s="646"/>
      <c r="WNW435" s="646"/>
      <c r="WNX435" s="646"/>
      <c r="WNY435" s="646"/>
      <c r="WNZ435" s="646"/>
      <c r="WOA435" s="646"/>
      <c r="WOB435" s="646"/>
      <c r="WOC435" s="646"/>
      <c r="WOD435" s="646"/>
      <c r="WOE435" s="646"/>
      <c r="WOF435" s="646"/>
      <c r="WOG435" s="646"/>
      <c r="WOH435" s="646"/>
      <c r="WOI435" s="646"/>
      <c r="WOJ435" s="646"/>
      <c r="WOK435" s="646"/>
      <c r="WOL435" s="646"/>
      <c r="WOM435" s="646"/>
      <c r="WON435" s="646"/>
      <c r="WOO435" s="646"/>
      <c r="WOP435" s="646"/>
      <c r="WOQ435" s="646"/>
      <c r="WOR435" s="646"/>
      <c r="WOS435" s="646"/>
      <c r="WOT435" s="646"/>
      <c r="WOU435" s="646"/>
      <c r="WOV435" s="646"/>
      <c r="WOW435" s="646"/>
      <c r="WOX435" s="646"/>
      <c r="WOY435" s="646"/>
      <c r="WOZ435" s="646"/>
      <c r="WPA435" s="646"/>
      <c r="WPB435" s="646"/>
      <c r="WPC435" s="646"/>
      <c r="WPD435" s="646"/>
      <c r="WPE435" s="646"/>
      <c r="WPF435" s="646"/>
      <c r="WPG435" s="646"/>
      <c r="WPH435" s="646"/>
      <c r="WPI435" s="646"/>
      <c r="WPJ435" s="646"/>
      <c r="WPK435" s="646"/>
      <c r="WPL435" s="646"/>
      <c r="WPM435" s="646"/>
      <c r="WPN435" s="646"/>
      <c r="WPO435" s="646"/>
      <c r="WPP435" s="646"/>
      <c r="WPQ435" s="646"/>
      <c r="WPR435" s="646"/>
      <c r="WPS435" s="646"/>
      <c r="WPT435" s="646"/>
      <c r="WPU435" s="646"/>
      <c r="WPV435" s="646"/>
      <c r="WPW435" s="646"/>
      <c r="WPX435" s="646"/>
      <c r="WPY435" s="646"/>
      <c r="WPZ435" s="646"/>
      <c r="WQA435" s="646"/>
      <c r="WQB435" s="646"/>
      <c r="WQC435" s="646"/>
      <c r="WQD435" s="646"/>
      <c r="WQE435" s="646"/>
      <c r="WQF435" s="646"/>
      <c r="WQG435" s="646"/>
      <c r="WQH435" s="646"/>
      <c r="WQI435" s="646"/>
      <c r="WQJ435" s="646"/>
      <c r="WQK435" s="646"/>
      <c r="WQL435" s="646"/>
      <c r="WQM435" s="646"/>
      <c r="WQN435" s="646"/>
      <c r="WQO435" s="646"/>
      <c r="WQP435" s="646"/>
      <c r="WQQ435" s="646"/>
      <c r="WQR435" s="646"/>
      <c r="WQS435" s="646"/>
      <c r="WQT435" s="646"/>
      <c r="WQU435" s="646"/>
      <c r="WQV435" s="646"/>
      <c r="WQW435" s="646"/>
      <c r="WQX435" s="646"/>
      <c r="WQY435" s="646"/>
      <c r="WQZ435" s="646"/>
      <c r="WRA435" s="646"/>
      <c r="WRB435" s="646"/>
      <c r="WRC435" s="646"/>
      <c r="WRD435" s="646"/>
      <c r="WRE435" s="646"/>
      <c r="WRF435" s="646"/>
      <c r="WRG435" s="646"/>
      <c r="WRH435" s="646"/>
      <c r="WRI435" s="646"/>
      <c r="WRJ435" s="646"/>
      <c r="WRK435" s="646"/>
      <c r="WRL435" s="646"/>
      <c r="WRM435" s="646"/>
      <c r="WRN435" s="646"/>
      <c r="WRO435" s="646"/>
      <c r="WRP435" s="646"/>
      <c r="WRQ435" s="646"/>
      <c r="WRR435" s="646"/>
      <c r="WRS435" s="646"/>
      <c r="WRT435" s="646"/>
      <c r="WRU435" s="646"/>
      <c r="WRV435" s="646"/>
      <c r="WRW435" s="646"/>
      <c r="WRX435" s="646"/>
      <c r="WRY435" s="646"/>
      <c r="WRZ435" s="646"/>
      <c r="WSA435" s="646"/>
      <c r="WSB435" s="646"/>
      <c r="WSC435" s="646"/>
      <c r="WSD435" s="646"/>
      <c r="WSE435" s="646"/>
      <c r="WSF435" s="646"/>
      <c r="WSG435" s="646"/>
      <c r="WSH435" s="646"/>
      <c r="WSI435" s="646"/>
      <c r="WSJ435" s="646"/>
      <c r="WSK435" s="646"/>
      <c r="WSL435" s="646"/>
      <c r="WSM435" s="646"/>
      <c r="WSN435" s="646"/>
      <c r="WSO435" s="646"/>
      <c r="WSP435" s="646"/>
      <c r="WSQ435" s="646"/>
      <c r="WSR435" s="646"/>
      <c r="WSS435" s="646"/>
      <c r="WST435" s="646"/>
      <c r="WSU435" s="646"/>
      <c r="WSV435" s="646"/>
      <c r="WSW435" s="646"/>
      <c r="WSX435" s="646"/>
      <c r="WSY435" s="646"/>
      <c r="WSZ435" s="646"/>
      <c r="WTA435" s="646"/>
      <c r="WTB435" s="646"/>
      <c r="WTC435" s="646"/>
      <c r="WTD435" s="646"/>
      <c r="WTE435" s="646"/>
      <c r="WTF435" s="646"/>
      <c r="WTG435" s="646"/>
      <c r="WTH435" s="646"/>
      <c r="WTI435" s="646"/>
      <c r="WTJ435" s="646"/>
      <c r="WTK435" s="646"/>
      <c r="WTL435" s="646"/>
      <c r="WTM435" s="646"/>
      <c r="WTN435" s="646"/>
      <c r="WTO435" s="646"/>
      <c r="WTP435" s="646"/>
      <c r="WTQ435" s="646"/>
      <c r="WTR435" s="646"/>
      <c r="WTS435" s="646"/>
      <c r="WTT435" s="646"/>
      <c r="WTU435" s="646"/>
      <c r="WTV435" s="646"/>
      <c r="WTW435" s="646"/>
      <c r="WTX435" s="646"/>
      <c r="WTY435" s="646"/>
      <c r="WTZ435" s="646"/>
      <c r="WUA435" s="646"/>
      <c r="WUB435" s="646"/>
      <c r="WUC435" s="646"/>
      <c r="WUD435" s="646"/>
      <c r="WUE435" s="646"/>
      <c r="WUF435" s="646"/>
      <c r="WUG435" s="646"/>
      <c r="WUH435" s="646"/>
      <c r="WUI435" s="646"/>
      <c r="WUJ435" s="646"/>
      <c r="WUK435" s="646"/>
      <c r="WUL435" s="646"/>
      <c r="WUM435" s="646"/>
      <c r="WUN435" s="646"/>
      <c r="WUO435" s="646"/>
      <c r="WUP435" s="646"/>
      <c r="WUQ435" s="646"/>
      <c r="WUR435" s="646"/>
      <c r="WUS435" s="646"/>
      <c r="WUT435" s="646"/>
      <c r="WUU435" s="646"/>
      <c r="WUV435" s="646"/>
      <c r="WUW435" s="646"/>
      <c r="WUX435" s="646"/>
      <c r="WUY435" s="646"/>
      <c r="WUZ435" s="646"/>
      <c r="WVA435" s="646"/>
      <c r="WVB435" s="646"/>
      <c r="WVC435" s="646"/>
      <c r="WVD435" s="646"/>
      <c r="WVE435" s="646"/>
      <c r="WVF435" s="646"/>
      <c r="WVG435" s="646"/>
      <c r="WVH435" s="646"/>
      <c r="WVI435" s="646"/>
      <c r="WVJ435" s="646"/>
      <c r="WVK435" s="646"/>
      <c r="WVL435" s="646"/>
      <c r="WVM435" s="646"/>
      <c r="WVN435" s="646"/>
      <c r="WVO435" s="646"/>
      <c r="WVP435" s="646"/>
      <c r="WVQ435" s="646"/>
      <c r="WVR435" s="646"/>
      <c r="WVS435" s="646"/>
      <c r="WVT435" s="646"/>
      <c r="WVU435" s="646"/>
      <c r="WVV435" s="646"/>
      <c r="WVW435" s="646"/>
      <c r="WVX435" s="646"/>
      <c r="WVY435" s="646"/>
      <c r="WVZ435" s="646"/>
      <c r="WWA435" s="646"/>
      <c r="WWB435" s="646"/>
      <c r="WWC435" s="646"/>
      <c r="WWD435" s="646"/>
      <c r="WWE435" s="646"/>
      <c r="WWF435" s="646"/>
      <c r="WWG435" s="646"/>
      <c r="WWH435" s="646"/>
      <c r="WWI435" s="646"/>
      <c r="WWJ435" s="646"/>
      <c r="WWK435" s="646"/>
      <c r="WWL435" s="646"/>
      <c r="WWM435" s="646"/>
      <c r="WWN435" s="646"/>
      <c r="WWO435" s="646"/>
      <c r="WWP435" s="646"/>
      <c r="WWQ435" s="646"/>
      <c r="WWR435" s="646"/>
      <c r="WWS435" s="646"/>
      <c r="WWT435" s="646"/>
      <c r="WWU435" s="646"/>
      <c r="WWV435" s="646"/>
      <c r="WWW435" s="646"/>
      <c r="WWX435" s="646"/>
      <c r="WWY435" s="646"/>
      <c r="WWZ435" s="646"/>
      <c r="WXA435" s="646"/>
      <c r="WXB435" s="646"/>
      <c r="WXC435" s="646"/>
      <c r="WXD435" s="646"/>
      <c r="WXE435" s="646"/>
      <c r="WXF435" s="646"/>
      <c r="WXG435" s="646"/>
      <c r="WXH435" s="646"/>
      <c r="WXI435" s="646"/>
      <c r="WXJ435" s="646"/>
      <c r="WXK435" s="646"/>
      <c r="WXL435" s="646"/>
      <c r="WXM435" s="646"/>
      <c r="WXN435" s="646"/>
      <c r="WXO435" s="646"/>
      <c r="WXP435" s="646"/>
      <c r="WXQ435" s="646"/>
      <c r="WXR435" s="646"/>
      <c r="WXS435" s="646"/>
      <c r="WXT435" s="646"/>
      <c r="WXU435" s="646"/>
      <c r="WXV435" s="646"/>
      <c r="WXW435" s="646"/>
      <c r="WXX435" s="646"/>
      <c r="WXY435" s="646"/>
      <c r="WXZ435" s="646"/>
      <c r="WYA435" s="646"/>
      <c r="WYB435" s="646"/>
      <c r="WYC435" s="646"/>
      <c r="WYD435" s="646"/>
      <c r="WYE435" s="646"/>
      <c r="WYF435" s="646"/>
      <c r="WYG435" s="646"/>
      <c r="WYH435" s="646"/>
      <c r="WYI435" s="646"/>
      <c r="WYJ435" s="646"/>
      <c r="WYK435" s="646"/>
      <c r="WYL435" s="646"/>
      <c r="WYM435" s="646"/>
      <c r="WYN435" s="646"/>
      <c r="WYO435" s="646"/>
      <c r="WYP435" s="646"/>
      <c r="WYQ435" s="646"/>
      <c r="WYR435" s="646"/>
      <c r="WYS435" s="646"/>
      <c r="WYT435" s="646"/>
      <c r="WYU435" s="646"/>
      <c r="WYV435" s="646"/>
      <c r="WYW435" s="646"/>
      <c r="WYX435" s="646"/>
      <c r="WYY435" s="646"/>
      <c r="WYZ435" s="646"/>
      <c r="WZA435" s="646"/>
      <c r="WZB435" s="646"/>
      <c r="WZC435" s="646"/>
      <c r="WZD435" s="646"/>
      <c r="WZE435" s="646"/>
      <c r="WZF435" s="646"/>
      <c r="WZG435" s="646"/>
      <c r="WZH435" s="646"/>
      <c r="WZI435" s="646"/>
      <c r="WZJ435" s="646"/>
      <c r="WZK435" s="646"/>
      <c r="WZL435" s="646"/>
      <c r="WZM435" s="646"/>
      <c r="WZN435" s="646"/>
      <c r="WZO435" s="646"/>
      <c r="WZP435" s="646"/>
      <c r="WZQ435" s="646"/>
      <c r="WZR435" s="646"/>
      <c r="WZS435" s="646"/>
      <c r="WZT435" s="646"/>
      <c r="WZU435" s="646"/>
      <c r="WZV435" s="646"/>
      <c r="WZW435" s="646"/>
      <c r="WZX435" s="646"/>
      <c r="WZY435" s="646"/>
      <c r="WZZ435" s="646"/>
      <c r="XAA435" s="646"/>
      <c r="XAB435" s="646"/>
      <c r="XAC435" s="646"/>
      <c r="XAD435" s="646"/>
      <c r="XAE435" s="646"/>
      <c r="XAF435" s="646"/>
      <c r="XAG435" s="646"/>
      <c r="XAH435" s="646"/>
      <c r="XAI435" s="646"/>
      <c r="XAJ435" s="646"/>
      <c r="XAK435" s="646"/>
      <c r="XAL435" s="646"/>
      <c r="XAM435" s="646"/>
      <c r="XAN435" s="646"/>
      <c r="XAO435" s="646"/>
      <c r="XAP435" s="646"/>
      <c r="XAQ435" s="646"/>
      <c r="XAR435" s="646"/>
      <c r="XAS435" s="646"/>
      <c r="XAT435" s="646"/>
      <c r="XAU435" s="646"/>
      <c r="XAV435" s="646"/>
      <c r="XAW435" s="646"/>
      <c r="XAX435" s="646"/>
      <c r="XAY435" s="646"/>
      <c r="XAZ435" s="646"/>
      <c r="XBA435" s="646"/>
      <c r="XBB435" s="646"/>
      <c r="XBC435" s="646"/>
      <c r="XBD435" s="646"/>
      <c r="XBE435" s="646"/>
      <c r="XBF435" s="646"/>
      <c r="XBG435" s="646"/>
      <c r="XBH435" s="646"/>
      <c r="XBI435" s="646"/>
      <c r="XBJ435" s="646"/>
      <c r="XBK435" s="646"/>
      <c r="XBL435" s="646"/>
      <c r="XBM435" s="646"/>
      <c r="XBN435" s="646"/>
      <c r="XBO435" s="646"/>
      <c r="XBP435" s="646"/>
      <c r="XBQ435" s="646"/>
      <c r="XBR435" s="646"/>
      <c r="XBS435" s="646"/>
      <c r="XBT435" s="646"/>
      <c r="XBU435" s="646"/>
      <c r="XBV435" s="646"/>
      <c r="XBW435" s="646"/>
      <c r="XBX435" s="646"/>
      <c r="XBY435" s="646"/>
      <c r="XBZ435" s="646"/>
      <c r="XCA435" s="646"/>
      <c r="XCB435" s="646"/>
      <c r="XCC435" s="646"/>
      <c r="XCD435" s="646"/>
      <c r="XCE435" s="646"/>
      <c r="XCF435" s="646"/>
      <c r="XCG435" s="646"/>
      <c r="XCH435" s="646"/>
      <c r="XCI435" s="646"/>
      <c r="XCJ435" s="646"/>
      <c r="XCK435" s="646"/>
      <c r="XCL435" s="646"/>
      <c r="XCM435" s="646"/>
      <c r="XCN435" s="646"/>
      <c r="XCO435" s="646"/>
      <c r="XCP435" s="646"/>
      <c r="XCQ435" s="646"/>
      <c r="XCR435" s="646"/>
      <c r="XCS435" s="646"/>
      <c r="XCT435" s="646"/>
      <c r="XCU435" s="646"/>
      <c r="XCV435" s="646"/>
      <c r="XCW435" s="646"/>
      <c r="XCX435" s="646"/>
      <c r="XCY435" s="646"/>
      <c r="XCZ435" s="646"/>
      <c r="XDA435" s="646"/>
      <c r="XDB435" s="646"/>
      <c r="XDC435" s="646"/>
      <c r="XDD435" s="646"/>
      <c r="XDE435" s="646"/>
      <c r="XDF435" s="646"/>
      <c r="XDG435" s="646"/>
      <c r="XDH435" s="646"/>
      <c r="XDI435" s="646"/>
      <c r="XDJ435" s="646"/>
      <c r="XDK435" s="646"/>
      <c r="XDL435" s="646"/>
      <c r="XDM435" s="646"/>
      <c r="XDN435" s="646"/>
      <c r="XDO435" s="646"/>
      <c r="XDP435" s="646"/>
      <c r="XDQ435" s="646"/>
      <c r="XDR435" s="646"/>
      <c r="XDS435" s="646"/>
      <c r="XDT435" s="646"/>
      <c r="XDU435" s="646"/>
      <c r="XDV435" s="646"/>
      <c r="XDW435" s="646"/>
      <c r="XDX435" s="646"/>
      <c r="XDY435" s="646"/>
      <c r="XDZ435" s="646"/>
      <c r="XEA435" s="646"/>
      <c r="XEB435" s="646"/>
      <c r="XEC435" s="646"/>
      <c r="XED435" s="646"/>
      <c r="XEE435" s="646"/>
      <c r="XEF435" s="646"/>
      <c r="XEG435" s="646"/>
      <c r="XEH435" s="646"/>
      <c r="XEI435" s="646"/>
      <c r="XEJ435" s="646"/>
      <c r="XEK435" s="646"/>
      <c r="XEL435" s="646"/>
      <c r="XEM435" s="646"/>
      <c r="XEN435" s="646"/>
      <c r="XEO435" s="646"/>
      <c r="XEP435" s="646"/>
      <c r="XEQ435" s="646"/>
      <c r="XER435" s="646"/>
      <c r="XES435" s="646"/>
      <c r="XET435" s="646"/>
      <c r="XEU435" s="646"/>
      <c r="XEV435" s="646"/>
      <c r="XEW435" s="646"/>
      <c r="XEX435" s="646"/>
      <c r="XEY435" s="646"/>
      <c r="XEZ435" s="646"/>
      <c r="XFA435" s="646"/>
      <c r="XFB435" s="646"/>
      <c r="XFC435" s="646"/>
      <c r="XFD435" s="646"/>
    </row>
    <row r="436" spans="1:16384" s="221" customFormat="1">
      <c r="A436" s="608" t="s">
        <v>1223</v>
      </c>
      <c r="B436" s="608"/>
      <c r="C436" s="608"/>
      <c r="D436" s="608"/>
      <c r="E436" s="608"/>
      <c r="F436" s="608"/>
      <c r="G436" s="608"/>
      <c r="H436" s="608"/>
    </row>
    <row r="437" spans="1:16384">
      <c r="A437" s="218" t="s">
        <v>1760</v>
      </c>
      <c r="B437" s="218" t="s">
        <v>1</v>
      </c>
      <c r="C437" s="218" t="s">
        <v>3</v>
      </c>
      <c r="D437" s="219" t="s">
        <v>4</v>
      </c>
      <c r="E437" s="256" t="s">
        <v>1776</v>
      </c>
      <c r="F437" s="220" t="s">
        <v>1727</v>
      </c>
      <c r="G437" s="220" t="s">
        <v>1728</v>
      </c>
      <c r="H437" s="218" t="s">
        <v>1784</v>
      </c>
    </row>
    <row r="438" spans="1:16384" s="333" customFormat="1">
      <c r="A438" s="329" t="s">
        <v>792</v>
      </c>
      <c r="B438" s="329" t="s">
        <v>793</v>
      </c>
      <c r="C438" s="329" t="s">
        <v>794</v>
      </c>
      <c r="D438" s="330" t="s">
        <v>795</v>
      </c>
      <c r="E438" s="331">
        <v>14850</v>
      </c>
      <c r="F438" s="332"/>
      <c r="G438" s="332"/>
      <c r="H438" s="329"/>
    </row>
    <row r="439" spans="1:16384" s="318" customFormat="1">
      <c r="A439" s="314" t="s">
        <v>799</v>
      </c>
      <c r="B439" s="314" t="s">
        <v>800</v>
      </c>
      <c r="C439" s="314" t="s">
        <v>801</v>
      </c>
      <c r="D439" s="315" t="s">
        <v>802</v>
      </c>
      <c r="E439" s="316">
        <v>10550</v>
      </c>
      <c r="F439" s="317"/>
      <c r="G439" s="317"/>
      <c r="H439" s="314"/>
    </row>
    <row r="440" spans="1:16384" s="366" customFormat="1">
      <c r="A440" s="362" t="s">
        <v>884</v>
      </c>
      <c r="B440" s="362" t="s">
        <v>885</v>
      </c>
      <c r="C440" s="362" t="s">
        <v>794</v>
      </c>
      <c r="D440" s="363" t="s">
        <v>886</v>
      </c>
      <c r="E440" s="364">
        <v>2500</v>
      </c>
      <c r="F440" s="365"/>
      <c r="G440" s="365"/>
      <c r="H440" s="362"/>
    </row>
    <row r="441" spans="1:16384" s="229" customFormat="1">
      <c r="A441" s="242" t="s">
        <v>894</v>
      </c>
      <c r="B441" s="242" t="s">
        <v>804</v>
      </c>
      <c r="C441" s="242" t="s">
        <v>801</v>
      </c>
      <c r="D441" s="244"/>
      <c r="E441" s="258">
        <v>9100</v>
      </c>
      <c r="F441" s="245"/>
      <c r="G441" s="245"/>
      <c r="H441" s="242"/>
    </row>
    <row r="442" spans="1:16384" s="333" customFormat="1">
      <c r="A442" s="329" t="s">
        <v>1005</v>
      </c>
      <c r="B442" s="329" t="s">
        <v>1006</v>
      </c>
      <c r="C442" s="329" t="s">
        <v>801</v>
      </c>
      <c r="D442" s="330" t="s">
        <v>1757</v>
      </c>
      <c r="E442" s="331">
        <v>250</v>
      </c>
      <c r="F442" s="332"/>
      <c r="G442" s="332"/>
      <c r="H442" s="329"/>
    </row>
    <row r="443" spans="1:16384" s="366" customFormat="1">
      <c r="A443" s="362" t="s">
        <v>1215</v>
      </c>
      <c r="B443" s="362" t="s">
        <v>1216</v>
      </c>
      <c r="C443" s="362" t="s">
        <v>801</v>
      </c>
      <c r="D443" s="363" t="s">
        <v>1217</v>
      </c>
      <c r="E443" s="364">
        <v>13720</v>
      </c>
      <c r="F443" s="365">
        <v>6000</v>
      </c>
      <c r="G443" s="365">
        <f>E443-F443</f>
        <v>7720</v>
      </c>
      <c r="H443" s="362"/>
    </row>
    <row r="444" spans="1:16384" s="343" customFormat="1">
      <c r="A444" s="339" t="s">
        <v>1228</v>
      </c>
      <c r="B444" s="339" t="s">
        <v>625</v>
      </c>
      <c r="C444" s="339" t="s">
        <v>1229</v>
      </c>
      <c r="D444" s="340" t="s">
        <v>1230</v>
      </c>
      <c r="E444" s="341">
        <v>58060</v>
      </c>
      <c r="F444" s="342"/>
      <c r="G444" s="342"/>
      <c r="H444" s="339"/>
    </row>
    <row r="445" spans="1:16384" s="323" customFormat="1">
      <c r="A445" s="319" t="s">
        <v>1257</v>
      </c>
      <c r="B445" s="319" t="s">
        <v>288</v>
      </c>
      <c r="C445" s="319" t="s">
        <v>801</v>
      </c>
      <c r="D445" s="320" t="s">
        <v>1258</v>
      </c>
      <c r="E445" s="321">
        <v>160530</v>
      </c>
      <c r="F445" s="322">
        <v>10000</v>
      </c>
      <c r="G445" s="322">
        <f>E445-F445</f>
        <v>150530</v>
      </c>
      <c r="H445" s="319"/>
    </row>
    <row r="446" spans="1:16384" s="348" customFormat="1">
      <c r="A446" s="344" t="s">
        <v>1259</v>
      </c>
      <c r="B446" s="344" t="s">
        <v>1260</v>
      </c>
      <c r="C446" s="344" t="s">
        <v>1223</v>
      </c>
      <c r="D446" s="345" t="s">
        <v>1261</v>
      </c>
      <c r="E446" s="346">
        <v>32200</v>
      </c>
      <c r="F446" s="346">
        <v>32200</v>
      </c>
      <c r="G446" s="347">
        <f>E446-F446</f>
        <v>0</v>
      </c>
      <c r="H446" s="344"/>
    </row>
    <row r="447" spans="1:16384" s="274" customFormat="1">
      <c r="A447" s="270" t="s">
        <v>1270</v>
      </c>
      <c r="B447" s="270" t="s">
        <v>1271</v>
      </c>
      <c r="C447" s="270" t="s">
        <v>1223</v>
      </c>
      <c r="D447" s="271" t="s">
        <v>1272</v>
      </c>
      <c r="E447" s="272">
        <v>27270</v>
      </c>
      <c r="F447" s="273">
        <v>2000</v>
      </c>
      <c r="G447" s="273">
        <f>E447-F447</f>
        <v>25270</v>
      </c>
      <c r="H447" s="270"/>
    </row>
    <row r="448" spans="1:16384" s="333" customFormat="1">
      <c r="A448" s="329" t="s">
        <v>1273</v>
      </c>
      <c r="B448" s="329" t="s">
        <v>1274</v>
      </c>
      <c r="C448" s="329" t="s">
        <v>1223</v>
      </c>
      <c r="D448" s="330" t="s">
        <v>1275</v>
      </c>
      <c r="E448" s="331">
        <v>16870</v>
      </c>
      <c r="F448" s="332">
        <v>6000</v>
      </c>
      <c r="G448" s="332">
        <f>E448-F448</f>
        <v>10870</v>
      </c>
      <c r="H448" s="329"/>
    </row>
    <row r="449" spans="1:9" s="323" customFormat="1">
      <c r="A449" s="319" t="s">
        <v>1276</v>
      </c>
      <c r="B449" s="319" t="s">
        <v>1750</v>
      </c>
      <c r="C449" s="319" t="s">
        <v>801</v>
      </c>
      <c r="D449" s="320" t="s">
        <v>1277</v>
      </c>
      <c r="E449" s="321">
        <v>74010</v>
      </c>
      <c r="F449" s="322"/>
      <c r="G449" s="322"/>
      <c r="H449" s="319"/>
    </row>
    <row r="450" spans="1:9" s="333" customFormat="1">
      <c r="A450" s="329" t="s">
        <v>1284</v>
      </c>
      <c r="B450" s="329" t="s">
        <v>1285</v>
      </c>
      <c r="C450" s="329" t="s">
        <v>801</v>
      </c>
      <c r="D450" s="330" t="s">
        <v>1286</v>
      </c>
      <c r="E450" s="331">
        <v>4210</v>
      </c>
      <c r="F450" s="332">
        <v>1000</v>
      </c>
      <c r="G450" s="332">
        <f>E450-F450</f>
        <v>3210</v>
      </c>
      <c r="H450" s="329"/>
    </row>
    <row r="451" spans="1:9" s="333" customFormat="1">
      <c r="A451" s="329" t="s">
        <v>1287</v>
      </c>
      <c r="B451" s="329" t="s">
        <v>1288</v>
      </c>
      <c r="C451" s="329" t="s">
        <v>801</v>
      </c>
      <c r="D451" s="330" t="s">
        <v>1289</v>
      </c>
      <c r="E451" s="331">
        <v>66080</v>
      </c>
      <c r="F451" s="332"/>
      <c r="G451" s="332"/>
      <c r="H451" s="329"/>
    </row>
    <row r="452" spans="1:9" s="323" customFormat="1">
      <c r="A452" s="319" t="s">
        <v>1290</v>
      </c>
      <c r="B452" s="319" t="s">
        <v>1291</v>
      </c>
      <c r="C452" s="319" t="s">
        <v>801</v>
      </c>
      <c r="D452" s="320" t="s">
        <v>1292</v>
      </c>
      <c r="E452" s="321">
        <v>46060</v>
      </c>
      <c r="F452" s="322"/>
      <c r="G452" s="322"/>
      <c r="H452" s="319"/>
    </row>
    <row r="453" spans="1:9" s="229" customFormat="1">
      <c r="A453" s="242" t="s">
        <v>1301</v>
      </c>
      <c r="B453" s="242" t="s">
        <v>215</v>
      </c>
      <c r="C453" s="242" t="s">
        <v>801</v>
      </c>
      <c r="D453" s="244" t="s">
        <v>1302</v>
      </c>
      <c r="E453" s="258">
        <v>56350</v>
      </c>
      <c r="F453" s="245">
        <v>20000</v>
      </c>
      <c r="G453" s="245">
        <f>E453-F453</f>
        <v>36350</v>
      </c>
      <c r="H453" s="242"/>
    </row>
    <row r="454" spans="1:9" s="338" customFormat="1">
      <c r="A454" s="334" t="s">
        <v>1306</v>
      </c>
      <c r="B454" s="334" t="s">
        <v>1307</v>
      </c>
      <c r="C454" s="334" t="s">
        <v>801</v>
      </c>
      <c r="D454" s="335" t="s">
        <v>1757</v>
      </c>
      <c r="E454" s="336">
        <v>152515</v>
      </c>
      <c r="F454" s="337"/>
      <c r="G454" s="337"/>
      <c r="H454" s="334"/>
    </row>
    <row r="455" spans="1:9" s="333" customFormat="1">
      <c r="A455" s="329" t="s">
        <v>1308</v>
      </c>
      <c r="B455" s="329" t="s">
        <v>1309</v>
      </c>
      <c r="C455" s="329" t="s">
        <v>801</v>
      </c>
      <c r="D455" s="330" t="s">
        <v>1310</v>
      </c>
      <c r="E455" s="331">
        <v>19900</v>
      </c>
      <c r="F455" s="332">
        <v>8000</v>
      </c>
      <c r="G455" s="332">
        <f>E455-F455</f>
        <v>11900</v>
      </c>
      <c r="H455" s="329"/>
    </row>
    <row r="456" spans="1:9" s="328" customFormat="1">
      <c r="A456" s="324" t="s">
        <v>1311</v>
      </c>
      <c r="B456" s="324" t="s">
        <v>1312</v>
      </c>
      <c r="C456" s="324" t="s">
        <v>801</v>
      </c>
      <c r="D456" s="325" t="s">
        <v>1313</v>
      </c>
      <c r="E456" s="326">
        <v>31330</v>
      </c>
      <c r="F456" s="327">
        <v>15000</v>
      </c>
      <c r="G456" s="327">
        <f>E456-F456</f>
        <v>16330</v>
      </c>
      <c r="H456" s="324"/>
    </row>
    <row r="457" spans="1:9" s="323" customFormat="1">
      <c r="A457" s="319" t="s">
        <v>1314</v>
      </c>
      <c r="B457" s="319" t="s">
        <v>1315</v>
      </c>
      <c r="C457" s="319" t="s">
        <v>801</v>
      </c>
      <c r="D457" s="320" t="s">
        <v>1316</v>
      </c>
      <c r="E457" s="321">
        <v>121130</v>
      </c>
      <c r="F457" s="322">
        <f>35000+10000</f>
        <v>45000</v>
      </c>
      <c r="G457" s="322">
        <f>E457-F457</f>
        <v>76130</v>
      </c>
      <c r="H457" s="319"/>
    </row>
    <row r="458" spans="1:9" s="229" customFormat="1">
      <c r="A458" s="242" t="s">
        <v>1592</v>
      </c>
      <c r="B458" s="242" t="s">
        <v>1593</v>
      </c>
      <c r="C458" s="242" t="s">
        <v>1594</v>
      </c>
      <c r="D458" s="244" t="s">
        <v>2491</v>
      </c>
      <c r="E458" s="258">
        <f>54170+7200</f>
        <v>61370</v>
      </c>
      <c r="F458" s="245">
        <v>20000</v>
      </c>
      <c r="G458" s="245">
        <f>E458-F458</f>
        <v>41370</v>
      </c>
      <c r="H458" s="242"/>
    </row>
    <row r="459" spans="1:9" s="333" customFormat="1">
      <c r="A459" s="591" t="s">
        <v>2542</v>
      </c>
      <c r="B459" s="591" t="s">
        <v>2543</v>
      </c>
      <c r="C459" s="591" t="s">
        <v>794</v>
      </c>
      <c r="D459" s="591" t="s">
        <v>2544</v>
      </c>
      <c r="E459" s="331">
        <v>24570</v>
      </c>
      <c r="F459" s="332"/>
      <c r="G459" s="332"/>
      <c r="H459" s="329"/>
      <c r="I459" s="331"/>
    </row>
    <row r="460" spans="1:9" s="229" customFormat="1">
      <c r="A460" s="593" t="s">
        <v>2548</v>
      </c>
      <c r="B460" s="593" t="s">
        <v>2549</v>
      </c>
      <c r="C460" s="593" t="s">
        <v>794</v>
      </c>
      <c r="D460" s="593" t="s">
        <v>2550</v>
      </c>
      <c r="E460" s="597">
        <v>23900</v>
      </c>
      <c r="F460" s="245"/>
      <c r="G460" s="245"/>
      <c r="H460" s="242"/>
    </row>
    <row r="461" spans="1:9" s="229" customFormat="1">
      <c r="A461" s="242" t="s">
        <v>2062</v>
      </c>
      <c r="B461" s="242" t="s">
        <v>137</v>
      </c>
      <c r="C461" s="242" t="s">
        <v>2115</v>
      </c>
      <c r="D461" s="244" t="s">
        <v>2116</v>
      </c>
      <c r="E461" s="258">
        <v>1750</v>
      </c>
      <c r="F461" s="245"/>
      <c r="G461" s="245"/>
      <c r="H461" s="242"/>
    </row>
    <row r="462" spans="1:9" s="644" customFormat="1" ht="27" customHeight="1">
      <c r="A462" s="638" t="s">
        <v>1221</v>
      </c>
      <c r="B462" s="639" t="s">
        <v>1222</v>
      </c>
      <c r="C462" s="329" t="s">
        <v>801</v>
      </c>
      <c r="D462" s="640" t="s">
        <v>1224</v>
      </c>
      <c r="E462" s="641">
        <v>46150</v>
      </c>
      <c r="F462" s="642">
        <v>33950</v>
      </c>
      <c r="G462" s="642">
        <f>E462-F462</f>
        <v>12200</v>
      </c>
      <c r="H462" s="643"/>
    </row>
    <row r="463" spans="1:9" s="221" customFormat="1">
      <c r="A463" s="608" t="s">
        <v>60</v>
      </c>
      <c r="B463" s="608"/>
      <c r="C463" s="608"/>
      <c r="D463" s="608"/>
      <c r="E463" s="608"/>
      <c r="F463" s="608"/>
      <c r="G463" s="608"/>
      <c r="H463" s="608"/>
    </row>
    <row r="464" spans="1:9">
      <c r="A464" s="218" t="s">
        <v>1760</v>
      </c>
      <c r="B464" s="218" t="s">
        <v>1</v>
      </c>
      <c r="C464" s="218" t="s">
        <v>3</v>
      </c>
      <c r="D464" s="219" t="s">
        <v>4</v>
      </c>
      <c r="E464" s="256" t="s">
        <v>1776</v>
      </c>
      <c r="F464" s="220" t="s">
        <v>1727</v>
      </c>
      <c r="G464" s="220" t="s">
        <v>1728</v>
      </c>
      <c r="H464" s="218" t="s">
        <v>1784</v>
      </c>
    </row>
    <row r="465" spans="1:10" s="366" customFormat="1">
      <c r="A465" s="362" t="s">
        <v>59</v>
      </c>
      <c r="B465" s="362" t="s">
        <v>41</v>
      </c>
      <c r="C465" s="362" t="s">
        <v>60</v>
      </c>
      <c r="D465" s="363" t="s">
        <v>61</v>
      </c>
      <c r="E465" s="364">
        <v>2350</v>
      </c>
      <c r="F465" s="365"/>
      <c r="G465" s="365"/>
      <c r="H465" s="362"/>
    </row>
    <row r="466" spans="1:10" s="229" customFormat="1">
      <c r="A466" s="242" t="s">
        <v>78</v>
      </c>
      <c r="B466" s="242" t="s">
        <v>79</v>
      </c>
      <c r="C466" s="242" t="s">
        <v>60</v>
      </c>
      <c r="D466" s="244" t="s">
        <v>80</v>
      </c>
      <c r="E466" s="258">
        <v>22000</v>
      </c>
      <c r="F466" s="245">
        <v>10000</v>
      </c>
      <c r="G466" s="245">
        <f t="shared" ref="G466" si="17">E466-F466</f>
        <v>12000</v>
      </c>
      <c r="H466" s="242"/>
    </row>
    <row r="467" spans="1:10" s="328" customFormat="1">
      <c r="A467" s="324" t="s">
        <v>722</v>
      </c>
      <c r="B467" s="324" t="s">
        <v>137</v>
      </c>
      <c r="C467" s="324" t="s">
        <v>60</v>
      </c>
      <c r="D467" s="325" t="s">
        <v>1757</v>
      </c>
      <c r="E467" s="326">
        <v>780</v>
      </c>
      <c r="F467" s="327"/>
      <c r="G467" s="327"/>
      <c r="H467" s="324"/>
    </row>
    <row r="468" spans="1:10" s="333" customFormat="1">
      <c r="A468" s="329" t="s">
        <v>723</v>
      </c>
      <c r="B468" s="329" t="s">
        <v>724</v>
      </c>
      <c r="C468" s="329" t="s">
        <v>60</v>
      </c>
      <c r="D468" s="330" t="s">
        <v>1757</v>
      </c>
      <c r="E468" s="331">
        <v>140</v>
      </c>
      <c r="F468" s="332"/>
      <c r="G468" s="332"/>
      <c r="H468" s="329"/>
    </row>
    <row r="469" spans="1:10" s="318" customFormat="1">
      <c r="A469" s="314" t="s">
        <v>756</v>
      </c>
      <c r="B469" s="314" t="s">
        <v>432</v>
      </c>
      <c r="C469" s="314" t="s">
        <v>757</v>
      </c>
      <c r="D469" s="315" t="s">
        <v>758</v>
      </c>
      <c r="E469" s="316">
        <f>480+2750</f>
        <v>3230</v>
      </c>
      <c r="F469" s="317">
        <v>500</v>
      </c>
      <c r="G469" s="317">
        <f t="shared" ref="G469:G479" si="18">E469-F469</f>
        <v>2730</v>
      </c>
      <c r="H469" s="314"/>
    </row>
    <row r="470" spans="1:10" s="333" customFormat="1">
      <c r="A470" s="329" t="s">
        <v>1158</v>
      </c>
      <c r="B470" s="329" t="s">
        <v>1159</v>
      </c>
      <c r="C470" s="329" t="s">
        <v>1160</v>
      </c>
      <c r="D470" s="330" t="s">
        <v>1161</v>
      </c>
      <c r="E470" s="331">
        <v>10560</v>
      </c>
      <c r="F470" s="332">
        <v>3000</v>
      </c>
      <c r="G470" s="332">
        <f t="shared" si="18"/>
        <v>7560</v>
      </c>
      <c r="H470" s="329"/>
      <c r="I470" s="333" t="s">
        <v>1810</v>
      </c>
      <c r="J470" s="333">
        <v>34150</v>
      </c>
    </row>
    <row r="471" spans="1:10" s="343" customFormat="1">
      <c r="A471" s="339" t="s">
        <v>1187</v>
      </c>
      <c r="B471" s="339" t="s">
        <v>1188</v>
      </c>
      <c r="C471" s="339" t="s">
        <v>1189</v>
      </c>
      <c r="D471" s="340" t="s">
        <v>1190</v>
      </c>
      <c r="E471" s="341">
        <v>285310</v>
      </c>
      <c r="F471" s="342">
        <v>158910</v>
      </c>
      <c r="G471" s="342">
        <f t="shared" si="18"/>
        <v>126400</v>
      </c>
      <c r="H471" s="339"/>
    </row>
    <row r="472" spans="1:10" s="376" customFormat="1">
      <c r="A472" s="372" t="s">
        <v>1193</v>
      </c>
      <c r="B472" s="372" t="s">
        <v>1194</v>
      </c>
      <c r="C472" s="372" t="s">
        <v>1195</v>
      </c>
      <c r="D472" s="373" t="s">
        <v>1757</v>
      </c>
      <c r="E472" s="374">
        <v>21850</v>
      </c>
      <c r="F472" s="375">
        <f>6000+15000</f>
        <v>21000</v>
      </c>
      <c r="G472" s="375">
        <f t="shared" si="18"/>
        <v>850</v>
      </c>
      <c r="H472" s="372"/>
    </row>
    <row r="473" spans="1:10" s="343" customFormat="1">
      <c r="A473" s="339" t="s">
        <v>1200</v>
      </c>
      <c r="B473" s="339" t="s">
        <v>1201</v>
      </c>
      <c r="C473" s="339" t="s">
        <v>60</v>
      </c>
      <c r="D473" s="340" t="s">
        <v>1202</v>
      </c>
      <c r="E473" s="341">
        <f>14420+5830+1300</f>
        <v>21550</v>
      </c>
      <c r="F473" s="342">
        <f>9000+1000</f>
        <v>10000</v>
      </c>
      <c r="G473" s="342">
        <f t="shared" si="18"/>
        <v>11550</v>
      </c>
      <c r="H473" s="339"/>
    </row>
    <row r="474" spans="1:10" s="229" customFormat="1">
      <c r="A474" s="242" t="s">
        <v>1573</v>
      </c>
      <c r="B474" s="242" t="s">
        <v>1574</v>
      </c>
      <c r="C474" s="242" t="s">
        <v>1575</v>
      </c>
      <c r="D474" s="244" t="s">
        <v>1757</v>
      </c>
      <c r="E474" s="258">
        <v>110600</v>
      </c>
      <c r="F474" s="245">
        <f>25000+10000</f>
        <v>35000</v>
      </c>
      <c r="G474" s="245">
        <f t="shared" si="18"/>
        <v>75600</v>
      </c>
      <c r="H474" s="242"/>
    </row>
    <row r="475" spans="1:10" s="313" customFormat="1">
      <c r="A475" s="309" t="s">
        <v>1641</v>
      </c>
      <c r="B475" s="309" t="s">
        <v>1617</v>
      </c>
      <c r="C475" s="309" t="s">
        <v>1642</v>
      </c>
      <c r="D475" s="310" t="s">
        <v>1757</v>
      </c>
      <c r="E475" s="311">
        <f>612280+53000+10700+2000+11050+2640+79700</f>
        <v>771370</v>
      </c>
      <c r="F475" s="312">
        <f>200000+30000+100000</f>
        <v>330000</v>
      </c>
      <c r="G475" s="312">
        <f t="shared" si="18"/>
        <v>441370</v>
      </c>
      <c r="H475" s="309"/>
    </row>
    <row r="476" spans="1:10" s="313" customFormat="1">
      <c r="A476" s="309" t="s">
        <v>1688</v>
      </c>
      <c r="B476" s="309" t="s">
        <v>1689</v>
      </c>
      <c r="C476" s="309" t="s">
        <v>1690</v>
      </c>
      <c r="D476" s="310" t="s">
        <v>1691</v>
      </c>
      <c r="E476" s="311">
        <f>151577+20200+150</f>
        <v>171927</v>
      </c>
      <c r="F476" s="312">
        <v>80000</v>
      </c>
      <c r="G476" s="312">
        <f t="shared" si="18"/>
        <v>91927</v>
      </c>
      <c r="H476" s="309"/>
    </row>
    <row r="477" spans="1:10" s="323" customFormat="1">
      <c r="A477" s="319" t="s">
        <v>1695</v>
      </c>
      <c r="B477" s="319" t="s">
        <v>1696</v>
      </c>
      <c r="C477" s="319" t="s">
        <v>1697</v>
      </c>
      <c r="D477" s="320" t="s">
        <v>1757</v>
      </c>
      <c r="E477" s="321">
        <v>209381</v>
      </c>
      <c r="F477" s="322"/>
      <c r="G477" s="322"/>
      <c r="H477" s="319"/>
    </row>
    <row r="478" spans="1:10" s="366" customFormat="1">
      <c r="A478" s="362" t="s">
        <v>503</v>
      </c>
      <c r="B478" s="362" t="s">
        <v>504</v>
      </c>
      <c r="C478" s="362" t="s">
        <v>505</v>
      </c>
      <c r="D478" s="363" t="s">
        <v>506</v>
      </c>
      <c r="E478" s="364">
        <v>31000</v>
      </c>
      <c r="F478" s="365">
        <v>8410</v>
      </c>
      <c r="G478" s="365">
        <f t="shared" si="18"/>
        <v>22590</v>
      </c>
      <c r="H478" s="362"/>
    </row>
    <row r="479" spans="1:10" s="328" customFormat="1">
      <c r="A479" s="324" t="s">
        <v>522</v>
      </c>
      <c r="B479" s="324" t="s">
        <v>523</v>
      </c>
      <c r="C479" s="324" t="s">
        <v>524</v>
      </c>
      <c r="D479" s="325" t="s">
        <v>525</v>
      </c>
      <c r="E479" s="326">
        <v>17800</v>
      </c>
      <c r="F479" s="327">
        <v>11000</v>
      </c>
      <c r="G479" s="327">
        <f t="shared" si="18"/>
        <v>6800</v>
      </c>
      <c r="H479" s="324"/>
    </row>
    <row r="480" spans="1:10" s="333" customFormat="1">
      <c r="A480" s="329" t="s">
        <v>687</v>
      </c>
      <c r="B480" s="329" t="s">
        <v>688</v>
      </c>
      <c r="C480" s="329" t="s">
        <v>524</v>
      </c>
      <c r="D480" s="330" t="s">
        <v>689</v>
      </c>
      <c r="E480" s="331">
        <v>9210</v>
      </c>
      <c r="F480" s="332"/>
      <c r="G480" s="332"/>
      <c r="H480" s="329"/>
    </row>
    <row r="481" spans="1:8" s="318" customFormat="1">
      <c r="A481" s="314" t="s">
        <v>715</v>
      </c>
      <c r="B481" s="314" t="s">
        <v>716</v>
      </c>
      <c r="C481" s="314" t="s">
        <v>717</v>
      </c>
      <c r="D481" s="315" t="s">
        <v>1757</v>
      </c>
      <c r="E481" s="316">
        <v>680</v>
      </c>
      <c r="F481" s="317"/>
      <c r="G481" s="317"/>
      <c r="H481" s="314"/>
    </row>
    <row r="482" spans="1:8" s="423" customFormat="1">
      <c r="A482" s="419" t="s">
        <v>999</v>
      </c>
      <c r="B482" s="419" t="s">
        <v>6</v>
      </c>
      <c r="C482" s="419" t="s">
        <v>524</v>
      </c>
      <c r="D482" s="420" t="s">
        <v>1000</v>
      </c>
      <c r="E482" s="421">
        <v>7500</v>
      </c>
      <c r="F482" s="422"/>
      <c r="G482" s="422"/>
      <c r="H482" s="419"/>
    </row>
    <row r="483" spans="1:8" s="366" customFormat="1">
      <c r="A483" s="362" t="s">
        <v>1001</v>
      </c>
      <c r="B483" s="362" t="s">
        <v>118</v>
      </c>
      <c r="C483" s="362" t="s">
        <v>524</v>
      </c>
      <c r="D483" s="363" t="s">
        <v>1757</v>
      </c>
      <c r="E483" s="364">
        <v>52150</v>
      </c>
      <c r="F483" s="365"/>
      <c r="G483" s="365"/>
      <c r="H483" s="362"/>
    </row>
    <row r="484" spans="1:8" s="328" customFormat="1">
      <c r="A484" s="324" t="s">
        <v>1002</v>
      </c>
      <c r="B484" s="324" t="s">
        <v>1003</v>
      </c>
      <c r="C484" s="324" t="s">
        <v>524</v>
      </c>
      <c r="D484" s="325" t="s">
        <v>1757</v>
      </c>
      <c r="E484" s="326">
        <v>14850</v>
      </c>
      <c r="F484" s="327"/>
      <c r="G484" s="327"/>
      <c r="H484" s="324"/>
    </row>
    <row r="485" spans="1:8" s="423" customFormat="1">
      <c r="A485" s="419" t="s">
        <v>1004</v>
      </c>
      <c r="B485" s="419" t="s">
        <v>345</v>
      </c>
      <c r="C485" s="419" t="s">
        <v>524</v>
      </c>
      <c r="D485" s="420" t="s">
        <v>1757</v>
      </c>
      <c r="E485" s="421">
        <v>8750</v>
      </c>
      <c r="F485" s="422"/>
      <c r="G485" s="422"/>
      <c r="H485" s="419"/>
    </row>
    <row r="486" spans="1:8" s="333" customFormat="1">
      <c r="A486" s="329" t="s">
        <v>1162</v>
      </c>
      <c r="B486" s="329" t="s">
        <v>1163</v>
      </c>
      <c r="C486" s="329" t="s">
        <v>524</v>
      </c>
      <c r="D486" s="330" t="s">
        <v>1164</v>
      </c>
      <c r="E486" s="331">
        <f>5270+10450+1500+600+7250+3050</f>
        <v>28120</v>
      </c>
      <c r="F486" s="332">
        <v>4000</v>
      </c>
      <c r="G486" s="332">
        <f>E486-F486</f>
        <v>24120</v>
      </c>
      <c r="H486" s="329"/>
    </row>
    <row r="487" spans="1:8" s="229" customFormat="1">
      <c r="A487" s="593" t="s">
        <v>2545</v>
      </c>
      <c r="B487" s="593" t="s">
        <v>2546</v>
      </c>
      <c r="C487" s="593" t="s">
        <v>524</v>
      </c>
      <c r="D487" s="593" t="s">
        <v>2547</v>
      </c>
      <c r="E487" s="258">
        <v>8250</v>
      </c>
      <c r="F487" s="245">
        <v>3000</v>
      </c>
      <c r="G487" s="245">
        <f>E487-F487</f>
        <v>5250</v>
      </c>
      <c r="H487" s="242"/>
    </row>
    <row r="488" spans="1:8" s="343" customFormat="1">
      <c r="A488" s="339" t="s">
        <v>1171</v>
      </c>
      <c r="B488" s="339" t="s">
        <v>1172</v>
      </c>
      <c r="C488" s="339" t="s">
        <v>524</v>
      </c>
      <c r="D488" s="340" t="s">
        <v>1173</v>
      </c>
      <c r="E488" s="341">
        <v>3200</v>
      </c>
      <c r="F488" s="342">
        <v>2000</v>
      </c>
      <c r="G488" s="342">
        <f>E488-F488</f>
        <v>1200</v>
      </c>
      <c r="H488" s="339"/>
    </row>
    <row r="489" spans="1:8" s="366" customFormat="1">
      <c r="A489" s="362" t="s">
        <v>70</v>
      </c>
      <c r="B489" s="362" t="s">
        <v>71</v>
      </c>
      <c r="C489" s="362" t="s">
        <v>72</v>
      </c>
      <c r="D489" s="363" t="s">
        <v>73</v>
      </c>
      <c r="E489" s="364">
        <v>110000</v>
      </c>
      <c r="F489" s="365">
        <v>70000</v>
      </c>
      <c r="G489" s="365">
        <f>E489-F489</f>
        <v>40000</v>
      </c>
      <c r="H489" s="362"/>
    </row>
    <row r="490" spans="1:8" s="229" customFormat="1">
      <c r="A490" s="242" t="s">
        <v>91</v>
      </c>
      <c r="B490" s="242" t="s">
        <v>41</v>
      </c>
      <c r="C490" s="242" t="s">
        <v>72</v>
      </c>
      <c r="D490" s="244" t="s">
        <v>92</v>
      </c>
      <c r="E490" s="258">
        <v>500</v>
      </c>
      <c r="F490" s="245"/>
      <c r="G490" s="245"/>
      <c r="H490" s="242"/>
    </row>
    <row r="491" spans="1:8" s="366" customFormat="1">
      <c r="A491" s="362" t="s">
        <v>96</v>
      </c>
      <c r="B491" s="362" t="s">
        <v>97</v>
      </c>
      <c r="C491" s="362" t="s">
        <v>72</v>
      </c>
      <c r="D491" s="363" t="s">
        <v>98</v>
      </c>
      <c r="E491" s="364">
        <f>29500+5300+20800</f>
        <v>55600</v>
      </c>
      <c r="F491" s="365">
        <f>13000+15000</f>
        <v>28000</v>
      </c>
      <c r="G491" s="365">
        <f>E491-F491</f>
        <v>27600</v>
      </c>
      <c r="H491" s="362"/>
    </row>
    <row r="492" spans="1:8" s="333" customFormat="1">
      <c r="A492" s="329" t="s">
        <v>102</v>
      </c>
      <c r="B492" s="329" t="s">
        <v>103</v>
      </c>
      <c r="C492" s="329" t="s">
        <v>72</v>
      </c>
      <c r="D492" s="330" t="s">
        <v>1757</v>
      </c>
      <c r="E492" s="331">
        <v>11000</v>
      </c>
      <c r="F492" s="332">
        <v>10000</v>
      </c>
      <c r="G492" s="332">
        <f>E492-F492</f>
        <v>1000</v>
      </c>
      <c r="H492" s="329"/>
    </row>
    <row r="493" spans="1:8" s="318" customFormat="1">
      <c r="A493" s="314" t="s">
        <v>761</v>
      </c>
      <c r="B493" s="314" t="s">
        <v>762</v>
      </c>
      <c r="C493" s="314" t="s">
        <v>72</v>
      </c>
      <c r="D493" s="315" t="s">
        <v>763</v>
      </c>
      <c r="E493" s="316">
        <v>24555</v>
      </c>
      <c r="F493" s="317"/>
      <c r="G493" s="317"/>
      <c r="H493" s="314"/>
    </row>
    <row r="494" spans="1:8" s="229" customFormat="1">
      <c r="A494" s="242" t="s">
        <v>494</v>
      </c>
      <c r="B494" s="242" t="s">
        <v>495</v>
      </c>
      <c r="C494" s="242" t="s">
        <v>496</v>
      </c>
      <c r="D494" s="244" t="s">
        <v>497</v>
      </c>
      <c r="E494" s="258">
        <v>750</v>
      </c>
      <c r="F494" s="245"/>
      <c r="G494" s="245"/>
      <c r="H494" s="242"/>
    </row>
    <row r="495" spans="1:8" s="333" customFormat="1">
      <c r="A495" s="329" t="s">
        <v>726</v>
      </c>
      <c r="B495" s="329" t="s">
        <v>727</v>
      </c>
      <c r="C495" s="329" t="s">
        <v>496</v>
      </c>
      <c r="D495" s="330" t="s">
        <v>728</v>
      </c>
      <c r="E495" s="331">
        <v>7530</v>
      </c>
      <c r="F495" s="332"/>
      <c r="G495" s="332"/>
      <c r="H495" s="329"/>
    </row>
    <row r="496" spans="1:8" s="318" customFormat="1">
      <c r="A496" s="314" t="s">
        <v>729</v>
      </c>
      <c r="B496" s="314" t="s">
        <v>161</v>
      </c>
      <c r="C496" s="314" t="s">
        <v>496</v>
      </c>
      <c r="D496" s="315" t="s">
        <v>1757</v>
      </c>
      <c r="E496" s="316">
        <v>1920</v>
      </c>
      <c r="F496" s="317"/>
      <c r="G496" s="317"/>
      <c r="H496" s="314"/>
    </row>
    <row r="497" spans="1:16384" s="232" customFormat="1">
      <c r="A497" s="251" t="s">
        <v>1531</v>
      </c>
      <c r="B497" s="251" t="s">
        <v>1532</v>
      </c>
      <c r="C497" s="251" t="s">
        <v>496</v>
      </c>
      <c r="D497" s="252" t="s">
        <v>1757</v>
      </c>
      <c r="E497" s="259">
        <v>127740</v>
      </c>
      <c r="F497" s="253">
        <v>80000</v>
      </c>
      <c r="G497" s="253">
        <f>E497-F497</f>
        <v>47740</v>
      </c>
      <c r="H497" s="251"/>
    </row>
    <row r="498" spans="1:16384" s="333" customFormat="1">
      <c r="A498" s="329" t="s">
        <v>2018</v>
      </c>
      <c r="B498" s="329" t="s">
        <v>2019</v>
      </c>
      <c r="C498" s="329" t="s">
        <v>2020</v>
      </c>
      <c r="D498" s="330"/>
      <c r="E498" s="331">
        <f>8300+1350+4760+105700</f>
        <v>120110</v>
      </c>
      <c r="F498" s="332">
        <v>75000</v>
      </c>
      <c r="G498" s="253">
        <f>E498-F498</f>
        <v>45110</v>
      </c>
      <c r="H498" s="329"/>
    </row>
    <row r="499" spans="1:16384" s="333" customFormat="1">
      <c r="A499" s="329" t="s">
        <v>2030</v>
      </c>
      <c r="B499" s="329" t="s">
        <v>2031</v>
      </c>
      <c r="C499" s="329" t="s">
        <v>2032</v>
      </c>
      <c r="D499" s="509">
        <v>1717074200</v>
      </c>
      <c r="E499" s="510">
        <f>3330-390+1640</f>
        <v>4580</v>
      </c>
      <c r="F499" s="332"/>
      <c r="G499" s="332"/>
      <c r="H499" s="329"/>
    </row>
    <row r="500" spans="1:16384" s="274" customFormat="1">
      <c r="A500" s="270" t="s">
        <v>2054</v>
      </c>
      <c r="B500" s="270" t="s">
        <v>2055</v>
      </c>
      <c r="C500" s="270" t="s">
        <v>524</v>
      </c>
      <c r="D500" s="520">
        <v>1792831601</v>
      </c>
      <c r="E500" s="521">
        <f>150+6500+1700+3500</f>
        <v>11850</v>
      </c>
      <c r="F500" s="273">
        <f>4000+700+2500</f>
        <v>7200</v>
      </c>
      <c r="G500" s="273">
        <f t="shared" ref="G500:G506" si="19">E500-F500</f>
        <v>4650</v>
      </c>
      <c r="H500" s="270"/>
    </row>
    <row r="501" spans="1:16384" s="418" customFormat="1">
      <c r="A501" s="414" t="s">
        <v>2075</v>
      </c>
      <c r="B501" s="414" t="s">
        <v>2139</v>
      </c>
      <c r="C501" s="414" t="s">
        <v>2140</v>
      </c>
      <c r="D501" s="415" t="s">
        <v>2141</v>
      </c>
      <c r="E501" s="416">
        <f>9000+200+3900</f>
        <v>13100</v>
      </c>
      <c r="F501" s="417"/>
      <c r="G501" s="417"/>
      <c r="H501" s="414"/>
    </row>
    <row r="502" spans="1:16384" s="366" customFormat="1">
      <c r="A502" s="512" t="s">
        <v>2101</v>
      </c>
      <c r="B502" s="512" t="s">
        <v>2106</v>
      </c>
      <c r="C502" s="512" t="s">
        <v>524</v>
      </c>
      <c r="D502" s="514" t="s">
        <v>2107</v>
      </c>
      <c r="E502" s="364">
        <f>10050+5750</f>
        <v>15800</v>
      </c>
      <c r="F502" s="513">
        <v>3000</v>
      </c>
      <c r="G502" s="513">
        <f t="shared" si="19"/>
        <v>12800</v>
      </c>
      <c r="H502" s="512"/>
    </row>
    <row r="503" spans="1:16384" s="348" customFormat="1">
      <c r="A503" s="344" t="s">
        <v>2193</v>
      </c>
      <c r="B503" s="539" t="s">
        <v>2194</v>
      </c>
      <c r="C503" s="539" t="s">
        <v>2195</v>
      </c>
      <c r="D503" s="540"/>
      <c r="E503" s="346">
        <v>4600</v>
      </c>
      <c r="F503" s="501">
        <v>4600</v>
      </c>
      <c r="G503" s="347">
        <f t="shared" si="19"/>
        <v>0</v>
      </c>
      <c r="H503" s="539"/>
      <c r="I503" s="508"/>
      <c r="J503" s="508"/>
      <c r="K503" s="508"/>
      <c r="L503" s="508"/>
      <c r="M503" s="508"/>
      <c r="N503" s="508"/>
      <c r="O503" s="508"/>
      <c r="P503" s="508"/>
      <c r="Q503" s="508"/>
      <c r="R503" s="508"/>
      <c r="S503" s="508"/>
      <c r="T503" s="508"/>
      <c r="U503" s="508"/>
      <c r="V503" s="508"/>
      <c r="W503" s="508"/>
      <c r="X503" s="508"/>
      <c r="Y503" s="508"/>
      <c r="Z503" s="508"/>
      <c r="AA503" s="508"/>
      <c r="AB503" s="508"/>
      <c r="AC503" s="508"/>
      <c r="AD503" s="508"/>
      <c r="AE503" s="508"/>
      <c r="AF503" s="508"/>
      <c r="AG503" s="508"/>
      <c r="AH503" s="508"/>
      <c r="AI503" s="508"/>
      <c r="AJ503" s="508"/>
      <c r="AK503" s="508"/>
      <c r="AL503" s="508"/>
      <c r="AM503" s="508"/>
      <c r="AN503" s="508"/>
      <c r="AO503" s="508"/>
      <c r="AP503" s="508"/>
      <c r="AQ503" s="508"/>
      <c r="AR503" s="508"/>
      <c r="AS503" s="508"/>
      <c r="AT503" s="508"/>
      <c r="AU503" s="508"/>
      <c r="AV503" s="508"/>
      <c r="AW503" s="508"/>
      <c r="AX503" s="508"/>
      <c r="AY503" s="508"/>
      <c r="AZ503" s="508"/>
      <c r="BA503" s="508"/>
      <c r="BB503" s="508"/>
      <c r="BC503" s="508"/>
      <c r="BD503" s="508"/>
      <c r="BE503" s="508"/>
      <c r="BF503" s="508"/>
      <c r="BG503" s="508"/>
      <c r="BH503" s="508"/>
      <c r="BI503" s="508"/>
      <c r="BJ503" s="508"/>
      <c r="BK503" s="508"/>
      <c r="BL503" s="508"/>
      <c r="BM503" s="508"/>
      <c r="BN503" s="508"/>
      <c r="BO503" s="508"/>
      <c r="BP503" s="508"/>
      <c r="BQ503" s="508"/>
      <c r="BR503" s="508"/>
      <c r="BS503" s="508"/>
      <c r="BT503" s="508"/>
      <c r="BU503" s="508"/>
      <c r="BV503" s="508"/>
      <c r="BW503" s="508"/>
      <c r="BX503" s="508"/>
      <c r="BY503" s="508"/>
      <c r="BZ503" s="508"/>
      <c r="CA503" s="508"/>
      <c r="CB503" s="508"/>
      <c r="CC503" s="508"/>
      <c r="CD503" s="508"/>
      <c r="CE503" s="508"/>
      <c r="CF503" s="508"/>
      <c r="CG503" s="508"/>
      <c r="CH503" s="508"/>
      <c r="CI503" s="508"/>
      <c r="CJ503" s="508"/>
      <c r="CK503" s="508"/>
      <c r="CL503" s="508"/>
      <c r="CM503" s="508"/>
      <c r="CN503" s="508"/>
      <c r="CO503" s="508"/>
      <c r="CP503" s="508"/>
      <c r="CQ503" s="508"/>
      <c r="CR503" s="508"/>
      <c r="CS503" s="508"/>
      <c r="CT503" s="508"/>
      <c r="CU503" s="508"/>
      <c r="CV503" s="508"/>
      <c r="CW503" s="508"/>
      <c r="CX503" s="508"/>
      <c r="CY503" s="508"/>
      <c r="CZ503" s="508"/>
      <c r="DA503" s="508"/>
      <c r="DB503" s="508"/>
      <c r="DC503" s="508"/>
      <c r="DD503" s="508"/>
      <c r="DE503" s="508"/>
      <c r="DF503" s="508"/>
      <c r="DG503" s="508"/>
      <c r="DH503" s="508"/>
      <c r="DI503" s="508"/>
      <c r="DJ503" s="508"/>
      <c r="DK503" s="508"/>
      <c r="DL503" s="508"/>
      <c r="DM503" s="508"/>
      <c r="DN503" s="508"/>
      <c r="DO503" s="508"/>
      <c r="DP503" s="508"/>
      <c r="DQ503" s="508"/>
      <c r="DR503" s="508"/>
      <c r="DS503" s="508"/>
      <c r="DT503" s="508"/>
      <c r="DU503" s="508"/>
      <c r="DV503" s="508"/>
      <c r="DW503" s="508"/>
      <c r="DX503" s="508"/>
      <c r="DY503" s="508"/>
      <c r="DZ503" s="508"/>
      <c r="EA503" s="508"/>
      <c r="EB503" s="508"/>
      <c r="EC503" s="508"/>
      <c r="ED503" s="508"/>
      <c r="EE503" s="508"/>
      <c r="EF503" s="508"/>
      <c r="EG503" s="508"/>
      <c r="EH503" s="508"/>
      <c r="EI503" s="508"/>
      <c r="EJ503" s="508"/>
      <c r="EK503" s="508"/>
      <c r="EL503" s="508"/>
      <c r="EM503" s="508"/>
      <c r="EN503" s="508"/>
      <c r="EO503" s="508"/>
      <c r="EP503" s="508"/>
      <c r="EQ503" s="508"/>
      <c r="ER503" s="508"/>
      <c r="ES503" s="508"/>
      <c r="ET503" s="508"/>
      <c r="EU503" s="508"/>
      <c r="EV503" s="508"/>
      <c r="EW503" s="508"/>
      <c r="EX503" s="508"/>
      <c r="EY503" s="508"/>
      <c r="EZ503" s="508"/>
      <c r="FA503" s="508"/>
      <c r="FB503" s="508"/>
      <c r="FC503" s="508"/>
      <c r="FD503" s="508"/>
      <c r="FE503" s="508"/>
      <c r="FF503" s="508"/>
      <c r="FG503" s="508"/>
      <c r="FH503" s="508"/>
      <c r="FI503" s="508"/>
      <c r="FJ503" s="508"/>
      <c r="FK503" s="508"/>
      <c r="FL503" s="508"/>
      <c r="FM503" s="508"/>
      <c r="FN503" s="508"/>
      <c r="FO503" s="508"/>
      <c r="FP503" s="508"/>
      <c r="FQ503" s="508"/>
      <c r="FR503" s="508"/>
      <c r="FS503" s="508"/>
      <c r="FT503" s="508"/>
      <c r="FU503" s="508"/>
      <c r="FV503" s="508"/>
      <c r="FW503" s="508"/>
      <c r="FX503" s="508"/>
      <c r="FY503" s="508"/>
      <c r="FZ503" s="508"/>
      <c r="GA503" s="508"/>
      <c r="GB503" s="508"/>
      <c r="GC503" s="508"/>
      <c r="GD503" s="508"/>
      <c r="GE503" s="508"/>
      <c r="GF503" s="508"/>
      <c r="GG503" s="508"/>
      <c r="GH503" s="508"/>
      <c r="GI503" s="508"/>
      <c r="GJ503" s="508"/>
      <c r="GK503" s="508"/>
      <c r="GL503" s="508"/>
      <c r="GM503" s="508"/>
      <c r="GN503" s="508"/>
      <c r="GO503" s="508"/>
      <c r="GP503" s="508"/>
      <c r="GQ503" s="508"/>
      <c r="GR503" s="508"/>
      <c r="GS503" s="508"/>
      <c r="GT503" s="508"/>
      <c r="GU503" s="508"/>
      <c r="GV503" s="508"/>
      <c r="GW503" s="508"/>
      <c r="GX503" s="508"/>
      <c r="GY503" s="508"/>
      <c r="GZ503" s="508"/>
      <c r="HA503" s="508"/>
      <c r="HB503" s="508"/>
      <c r="HC503" s="508"/>
      <c r="HD503" s="508"/>
      <c r="HE503" s="508"/>
      <c r="HF503" s="508"/>
      <c r="HG503" s="508"/>
      <c r="HH503" s="508"/>
      <c r="HI503" s="508"/>
      <c r="HJ503" s="508"/>
      <c r="HK503" s="508"/>
      <c r="HL503" s="508"/>
      <c r="HM503" s="508"/>
      <c r="HN503" s="508"/>
      <c r="HO503" s="508"/>
      <c r="HP503" s="508"/>
      <c r="HQ503" s="508"/>
      <c r="HR503" s="508"/>
      <c r="HS503" s="508"/>
      <c r="HT503" s="508"/>
      <c r="HU503" s="508"/>
      <c r="HV503" s="508"/>
      <c r="HW503" s="508"/>
      <c r="HX503" s="508"/>
      <c r="HY503" s="508"/>
      <c r="HZ503" s="508"/>
      <c r="IA503" s="508"/>
      <c r="IB503" s="508"/>
      <c r="IC503" s="508"/>
      <c r="ID503" s="508"/>
      <c r="IE503" s="508"/>
      <c r="IF503" s="508"/>
      <c r="IG503" s="508"/>
      <c r="IH503" s="508"/>
      <c r="II503" s="508"/>
      <c r="IJ503" s="508"/>
      <c r="IK503" s="508"/>
      <c r="IL503" s="508"/>
      <c r="IM503" s="508"/>
      <c r="IN503" s="508"/>
      <c r="IO503" s="508"/>
      <c r="IP503" s="508"/>
      <c r="IQ503" s="508"/>
      <c r="IR503" s="508"/>
      <c r="IS503" s="508"/>
      <c r="IT503" s="508"/>
      <c r="IU503" s="508"/>
      <c r="IV503" s="508"/>
      <c r="IW503" s="508"/>
      <c r="IX503" s="508"/>
      <c r="IY503" s="508"/>
      <c r="IZ503" s="508"/>
      <c r="JA503" s="508"/>
      <c r="JB503" s="508"/>
      <c r="JC503" s="508"/>
      <c r="JD503" s="508"/>
      <c r="JE503" s="508"/>
      <c r="JF503" s="508"/>
      <c r="JG503" s="508"/>
      <c r="JH503" s="508"/>
      <c r="JI503" s="508"/>
      <c r="JJ503" s="508"/>
      <c r="JK503" s="508"/>
      <c r="JL503" s="508"/>
      <c r="JM503" s="508"/>
      <c r="JN503" s="508"/>
      <c r="JO503" s="508"/>
      <c r="JP503" s="508"/>
      <c r="JQ503" s="508"/>
      <c r="JR503" s="508"/>
      <c r="JS503" s="508"/>
      <c r="JT503" s="508"/>
      <c r="JU503" s="508"/>
      <c r="JV503" s="508"/>
      <c r="JW503" s="508"/>
      <c r="JX503" s="508"/>
      <c r="JY503" s="508"/>
      <c r="JZ503" s="508"/>
      <c r="KA503" s="508"/>
      <c r="KB503" s="508"/>
      <c r="KC503" s="508"/>
      <c r="KD503" s="508"/>
      <c r="KE503" s="508"/>
      <c r="KF503" s="508"/>
      <c r="KG503" s="508"/>
      <c r="KH503" s="508"/>
      <c r="KI503" s="508"/>
      <c r="KJ503" s="508"/>
      <c r="KK503" s="508"/>
      <c r="KL503" s="508"/>
      <c r="KM503" s="508"/>
      <c r="KN503" s="508"/>
      <c r="KO503" s="508"/>
      <c r="KP503" s="508"/>
      <c r="KQ503" s="508"/>
      <c r="KR503" s="508"/>
      <c r="KS503" s="508"/>
      <c r="KT503" s="508"/>
      <c r="KU503" s="508"/>
      <c r="KV503" s="508"/>
      <c r="KW503" s="508"/>
      <c r="KX503" s="508"/>
      <c r="KY503" s="508"/>
      <c r="KZ503" s="508"/>
      <c r="LA503" s="508"/>
      <c r="LB503" s="508"/>
      <c r="LC503" s="508"/>
      <c r="LD503" s="508"/>
      <c r="LE503" s="508"/>
      <c r="LF503" s="508"/>
      <c r="LG503" s="508"/>
      <c r="LH503" s="508"/>
      <c r="LI503" s="508"/>
      <c r="LJ503" s="508"/>
      <c r="LK503" s="508"/>
      <c r="LL503" s="508"/>
      <c r="LM503" s="508"/>
      <c r="LN503" s="508"/>
      <c r="LO503" s="508"/>
      <c r="LP503" s="508"/>
      <c r="LQ503" s="508"/>
      <c r="LR503" s="508"/>
      <c r="LS503" s="508"/>
      <c r="LT503" s="508"/>
      <c r="LU503" s="508"/>
      <c r="LV503" s="508"/>
      <c r="LW503" s="508"/>
      <c r="LX503" s="508"/>
      <c r="LY503" s="508"/>
      <c r="LZ503" s="508"/>
      <c r="MA503" s="508"/>
      <c r="MB503" s="508"/>
      <c r="MC503" s="508"/>
      <c r="MD503" s="508"/>
      <c r="ME503" s="508"/>
      <c r="MF503" s="508"/>
      <c r="MG503" s="508"/>
      <c r="MH503" s="508"/>
      <c r="MI503" s="508"/>
      <c r="MJ503" s="508"/>
      <c r="MK503" s="508"/>
      <c r="ML503" s="508"/>
      <c r="MM503" s="508"/>
      <c r="MN503" s="508"/>
      <c r="MO503" s="508"/>
      <c r="MP503" s="508"/>
      <c r="MQ503" s="508"/>
      <c r="MR503" s="508"/>
      <c r="MS503" s="508"/>
      <c r="MT503" s="508"/>
      <c r="MU503" s="508"/>
      <c r="MV503" s="508"/>
      <c r="MW503" s="508"/>
      <c r="MX503" s="508"/>
      <c r="MY503" s="508"/>
      <c r="MZ503" s="508"/>
      <c r="NA503" s="508"/>
      <c r="NB503" s="508"/>
      <c r="NC503" s="508"/>
      <c r="ND503" s="508"/>
      <c r="NE503" s="508"/>
      <c r="NF503" s="508"/>
      <c r="NG503" s="508"/>
      <c r="NH503" s="508"/>
      <c r="NI503" s="508"/>
      <c r="NJ503" s="508"/>
      <c r="NK503" s="508"/>
      <c r="NL503" s="508"/>
      <c r="NM503" s="508"/>
      <c r="NN503" s="508"/>
      <c r="NO503" s="508"/>
      <c r="NP503" s="508"/>
      <c r="NQ503" s="508"/>
      <c r="NR503" s="508"/>
      <c r="NS503" s="508"/>
      <c r="NT503" s="508"/>
      <c r="NU503" s="508"/>
      <c r="NV503" s="508"/>
      <c r="NW503" s="508"/>
      <c r="NX503" s="508"/>
      <c r="NY503" s="508"/>
      <c r="NZ503" s="508"/>
      <c r="OA503" s="508"/>
      <c r="OB503" s="508"/>
      <c r="OC503" s="508"/>
      <c r="OD503" s="508"/>
      <c r="OE503" s="508"/>
      <c r="OF503" s="508"/>
      <c r="OG503" s="508"/>
      <c r="OH503" s="508"/>
      <c r="OI503" s="508"/>
      <c r="OJ503" s="508"/>
      <c r="OK503" s="508"/>
      <c r="OL503" s="508"/>
      <c r="OM503" s="508"/>
      <c r="ON503" s="508"/>
      <c r="OO503" s="508"/>
      <c r="OP503" s="508"/>
      <c r="OQ503" s="508"/>
      <c r="OR503" s="508"/>
      <c r="OS503" s="508"/>
      <c r="OT503" s="508"/>
      <c r="OU503" s="508"/>
      <c r="OV503" s="508"/>
      <c r="OW503" s="508"/>
      <c r="OX503" s="508"/>
      <c r="OY503" s="508"/>
      <c r="OZ503" s="508"/>
      <c r="PA503" s="508"/>
      <c r="PB503" s="508"/>
      <c r="PC503" s="508"/>
      <c r="PD503" s="508"/>
      <c r="PE503" s="508"/>
      <c r="PF503" s="508"/>
      <c r="PG503" s="508"/>
      <c r="PH503" s="508"/>
      <c r="PI503" s="508"/>
      <c r="PJ503" s="508"/>
      <c r="PK503" s="508"/>
      <c r="PL503" s="508"/>
      <c r="PM503" s="508"/>
      <c r="PN503" s="508"/>
      <c r="PO503" s="508"/>
      <c r="PP503" s="508"/>
      <c r="PQ503" s="508"/>
      <c r="PR503" s="508"/>
      <c r="PS503" s="508"/>
      <c r="PT503" s="508"/>
      <c r="PU503" s="508"/>
      <c r="PV503" s="508"/>
      <c r="PW503" s="508"/>
      <c r="PX503" s="508"/>
      <c r="PY503" s="508"/>
      <c r="PZ503" s="508"/>
      <c r="QA503" s="508"/>
      <c r="QB503" s="508"/>
      <c r="QC503" s="508"/>
      <c r="QD503" s="508"/>
      <c r="QE503" s="508"/>
      <c r="QF503" s="508"/>
      <c r="QG503" s="508"/>
      <c r="QH503" s="508"/>
      <c r="QI503" s="508"/>
      <c r="QJ503" s="508"/>
      <c r="QK503" s="508"/>
      <c r="QL503" s="508"/>
      <c r="QM503" s="508"/>
      <c r="QN503" s="508"/>
      <c r="QO503" s="508"/>
      <c r="QP503" s="508"/>
      <c r="QQ503" s="508"/>
      <c r="QR503" s="508"/>
      <c r="QS503" s="508"/>
      <c r="QT503" s="508"/>
      <c r="QU503" s="508"/>
      <c r="QV503" s="508"/>
      <c r="QW503" s="508"/>
      <c r="QX503" s="508"/>
      <c r="QY503" s="508"/>
      <c r="QZ503" s="508"/>
      <c r="RA503" s="508"/>
      <c r="RB503" s="508"/>
      <c r="RC503" s="508"/>
      <c r="RD503" s="508"/>
      <c r="RE503" s="508"/>
      <c r="RF503" s="508"/>
      <c r="RG503" s="508"/>
      <c r="RH503" s="508"/>
      <c r="RI503" s="508"/>
      <c r="RJ503" s="508"/>
      <c r="RK503" s="508"/>
      <c r="RL503" s="508"/>
      <c r="RM503" s="508"/>
      <c r="RN503" s="508"/>
      <c r="RO503" s="508"/>
      <c r="RP503" s="508"/>
      <c r="RQ503" s="508"/>
      <c r="RR503" s="508"/>
      <c r="RS503" s="508"/>
      <c r="RT503" s="508"/>
      <c r="RU503" s="508"/>
      <c r="RV503" s="508"/>
      <c r="RW503" s="508"/>
      <c r="RX503" s="508"/>
      <c r="RY503" s="508"/>
      <c r="RZ503" s="508"/>
      <c r="SA503" s="508"/>
      <c r="SB503" s="508"/>
      <c r="SC503" s="508"/>
      <c r="SD503" s="508"/>
      <c r="SE503" s="508"/>
      <c r="SF503" s="508"/>
      <c r="SG503" s="508"/>
      <c r="SH503" s="508"/>
      <c r="SI503" s="508"/>
      <c r="SJ503" s="508"/>
      <c r="SK503" s="508"/>
      <c r="SL503" s="508"/>
      <c r="SM503" s="508"/>
      <c r="SN503" s="508"/>
      <c r="SO503" s="508"/>
      <c r="SP503" s="508"/>
      <c r="SQ503" s="508"/>
      <c r="SR503" s="508"/>
      <c r="SS503" s="508"/>
      <c r="ST503" s="508"/>
      <c r="SU503" s="508"/>
      <c r="SV503" s="508"/>
      <c r="SW503" s="508"/>
      <c r="SX503" s="508"/>
      <c r="SY503" s="508"/>
      <c r="SZ503" s="508"/>
      <c r="TA503" s="508"/>
      <c r="TB503" s="508"/>
      <c r="TC503" s="508"/>
      <c r="TD503" s="508"/>
      <c r="TE503" s="508"/>
      <c r="TF503" s="508"/>
      <c r="TG503" s="508"/>
      <c r="TH503" s="508"/>
      <c r="TI503" s="508"/>
      <c r="TJ503" s="508"/>
      <c r="TK503" s="508"/>
      <c r="TL503" s="508"/>
      <c r="TM503" s="508"/>
      <c r="TN503" s="508"/>
      <c r="TO503" s="508"/>
      <c r="TP503" s="508"/>
      <c r="TQ503" s="508"/>
      <c r="TR503" s="508"/>
      <c r="TS503" s="508"/>
      <c r="TT503" s="508"/>
      <c r="TU503" s="508"/>
      <c r="TV503" s="508"/>
      <c r="TW503" s="508"/>
      <c r="TX503" s="508"/>
      <c r="TY503" s="508"/>
      <c r="TZ503" s="508"/>
      <c r="UA503" s="508"/>
      <c r="UB503" s="508"/>
      <c r="UC503" s="508"/>
      <c r="UD503" s="508"/>
      <c r="UE503" s="508"/>
      <c r="UF503" s="508"/>
      <c r="UG503" s="508"/>
      <c r="UH503" s="508"/>
      <c r="UI503" s="508"/>
      <c r="UJ503" s="508"/>
      <c r="UK503" s="508"/>
      <c r="UL503" s="508"/>
      <c r="UM503" s="508"/>
      <c r="UN503" s="508"/>
      <c r="UO503" s="508"/>
      <c r="UP503" s="508"/>
      <c r="UQ503" s="508"/>
      <c r="UR503" s="508"/>
      <c r="US503" s="508"/>
      <c r="UT503" s="508"/>
      <c r="UU503" s="508"/>
      <c r="UV503" s="508"/>
      <c r="UW503" s="508"/>
      <c r="UX503" s="508"/>
      <c r="UY503" s="508"/>
      <c r="UZ503" s="508"/>
      <c r="VA503" s="508"/>
      <c r="VB503" s="508"/>
      <c r="VC503" s="508"/>
      <c r="VD503" s="508"/>
      <c r="VE503" s="508"/>
      <c r="VF503" s="508"/>
      <c r="VG503" s="508"/>
      <c r="VH503" s="508"/>
      <c r="VI503" s="508"/>
      <c r="VJ503" s="508"/>
      <c r="VK503" s="508"/>
      <c r="VL503" s="508"/>
      <c r="VM503" s="508"/>
      <c r="VN503" s="508"/>
      <c r="VO503" s="508"/>
      <c r="VP503" s="508"/>
      <c r="VQ503" s="508"/>
      <c r="VR503" s="508"/>
      <c r="VS503" s="508"/>
      <c r="VT503" s="508"/>
      <c r="VU503" s="508"/>
      <c r="VV503" s="508"/>
      <c r="VW503" s="508"/>
      <c r="VX503" s="508"/>
      <c r="VY503" s="508"/>
      <c r="VZ503" s="508"/>
      <c r="WA503" s="508"/>
      <c r="WB503" s="508"/>
      <c r="WC503" s="508"/>
      <c r="WD503" s="508"/>
      <c r="WE503" s="508"/>
      <c r="WF503" s="508"/>
      <c r="WG503" s="508"/>
      <c r="WH503" s="508"/>
      <c r="WI503" s="508"/>
      <c r="WJ503" s="508"/>
      <c r="WK503" s="508"/>
      <c r="WL503" s="508"/>
      <c r="WM503" s="508"/>
      <c r="WN503" s="508"/>
      <c r="WO503" s="508"/>
      <c r="WP503" s="508"/>
      <c r="WQ503" s="508"/>
      <c r="WR503" s="508"/>
      <c r="WS503" s="508"/>
      <c r="WT503" s="508"/>
      <c r="WU503" s="508"/>
      <c r="WV503" s="508"/>
      <c r="WW503" s="508"/>
      <c r="WX503" s="508"/>
      <c r="WY503" s="508"/>
      <c r="WZ503" s="508"/>
      <c r="XA503" s="508"/>
      <c r="XB503" s="508"/>
      <c r="XC503" s="508"/>
      <c r="XD503" s="508"/>
      <c r="XE503" s="508"/>
      <c r="XF503" s="508"/>
      <c r="XG503" s="508"/>
      <c r="XH503" s="508"/>
      <c r="XI503" s="508"/>
      <c r="XJ503" s="508"/>
      <c r="XK503" s="508"/>
      <c r="XL503" s="508"/>
      <c r="XM503" s="508"/>
      <c r="XN503" s="508"/>
      <c r="XO503" s="508"/>
      <c r="XP503" s="508"/>
      <c r="XQ503" s="508"/>
      <c r="XR503" s="508"/>
      <c r="XS503" s="508"/>
      <c r="XT503" s="508"/>
      <c r="XU503" s="508"/>
      <c r="XV503" s="508"/>
      <c r="XW503" s="508"/>
      <c r="XX503" s="508"/>
      <c r="XY503" s="508"/>
      <c r="XZ503" s="508"/>
      <c r="YA503" s="508"/>
      <c r="YB503" s="508"/>
      <c r="YC503" s="508"/>
      <c r="YD503" s="508"/>
      <c r="YE503" s="508"/>
      <c r="YF503" s="508"/>
      <c r="YG503" s="508"/>
      <c r="YH503" s="508"/>
      <c r="YI503" s="508"/>
      <c r="YJ503" s="508"/>
      <c r="YK503" s="508"/>
      <c r="YL503" s="508"/>
      <c r="YM503" s="508"/>
      <c r="YN503" s="508"/>
      <c r="YO503" s="508"/>
      <c r="YP503" s="508"/>
      <c r="YQ503" s="508"/>
      <c r="YR503" s="508"/>
      <c r="YS503" s="508"/>
      <c r="YT503" s="508"/>
      <c r="YU503" s="508"/>
      <c r="YV503" s="508"/>
      <c r="YW503" s="508"/>
      <c r="YX503" s="508"/>
      <c r="YY503" s="508"/>
      <c r="YZ503" s="508"/>
      <c r="ZA503" s="508"/>
      <c r="ZB503" s="508"/>
      <c r="ZC503" s="508"/>
      <c r="ZD503" s="508"/>
      <c r="ZE503" s="508"/>
      <c r="ZF503" s="508"/>
      <c r="ZG503" s="508"/>
      <c r="ZH503" s="508"/>
      <c r="ZI503" s="508"/>
      <c r="ZJ503" s="508"/>
      <c r="ZK503" s="508"/>
      <c r="ZL503" s="508"/>
      <c r="ZM503" s="508"/>
      <c r="ZN503" s="508"/>
      <c r="ZO503" s="508"/>
      <c r="ZP503" s="508"/>
      <c r="ZQ503" s="508"/>
      <c r="ZR503" s="508"/>
      <c r="ZS503" s="508"/>
      <c r="ZT503" s="508"/>
      <c r="ZU503" s="508"/>
      <c r="ZV503" s="508"/>
      <c r="ZW503" s="508"/>
      <c r="ZX503" s="508"/>
      <c r="ZY503" s="508"/>
      <c r="ZZ503" s="508"/>
      <c r="AAA503" s="508"/>
      <c r="AAB503" s="508"/>
      <c r="AAC503" s="508"/>
      <c r="AAD503" s="508"/>
      <c r="AAE503" s="508"/>
      <c r="AAF503" s="508"/>
      <c r="AAG503" s="508"/>
      <c r="AAH503" s="508"/>
      <c r="AAI503" s="508"/>
      <c r="AAJ503" s="508"/>
      <c r="AAK503" s="508"/>
      <c r="AAL503" s="508"/>
      <c r="AAM503" s="508"/>
      <c r="AAN503" s="508"/>
      <c r="AAO503" s="508"/>
      <c r="AAP503" s="508"/>
      <c r="AAQ503" s="508"/>
      <c r="AAR503" s="508"/>
      <c r="AAS503" s="508"/>
      <c r="AAT503" s="508"/>
      <c r="AAU503" s="508"/>
      <c r="AAV503" s="508"/>
      <c r="AAW503" s="508"/>
      <c r="AAX503" s="508"/>
      <c r="AAY503" s="508"/>
      <c r="AAZ503" s="508"/>
      <c r="ABA503" s="508"/>
      <c r="ABB503" s="508"/>
      <c r="ABC503" s="508"/>
      <c r="ABD503" s="508"/>
      <c r="ABE503" s="508"/>
      <c r="ABF503" s="508"/>
      <c r="ABG503" s="508"/>
      <c r="ABH503" s="508"/>
      <c r="ABI503" s="508"/>
      <c r="ABJ503" s="508"/>
      <c r="ABK503" s="508"/>
      <c r="ABL503" s="508"/>
      <c r="ABM503" s="508"/>
      <c r="ABN503" s="508"/>
      <c r="ABO503" s="508"/>
      <c r="ABP503" s="508"/>
      <c r="ABQ503" s="508"/>
      <c r="ABR503" s="508"/>
      <c r="ABS503" s="508"/>
      <c r="ABT503" s="508"/>
      <c r="ABU503" s="508"/>
      <c r="ABV503" s="508"/>
      <c r="ABW503" s="508"/>
      <c r="ABX503" s="508"/>
      <c r="ABY503" s="508"/>
      <c r="ABZ503" s="508"/>
      <c r="ACA503" s="508"/>
      <c r="ACB503" s="508"/>
      <c r="ACC503" s="508"/>
      <c r="ACD503" s="508"/>
      <c r="ACE503" s="508"/>
      <c r="ACF503" s="508"/>
      <c r="ACG503" s="508"/>
      <c r="ACH503" s="508"/>
      <c r="ACI503" s="508"/>
      <c r="ACJ503" s="508"/>
      <c r="ACK503" s="508"/>
      <c r="ACL503" s="508"/>
      <c r="ACM503" s="508"/>
      <c r="ACN503" s="508"/>
      <c r="ACO503" s="508"/>
      <c r="ACP503" s="508"/>
      <c r="ACQ503" s="508"/>
      <c r="ACR503" s="508"/>
      <c r="ACS503" s="508"/>
      <c r="ACT503" s="508"/>
      <c r="ACU503" s="508"/>
      <c r="ACV503" s="508"/>
      <c r="ACW503" s="508"/>
      <c r="ACX503" s="508"/>
      <c r="ACY503" s="508"/>
      <c r="ACZ503" s="508"/>
      <c r="ADA503" s="508"/>
      <c r="ADB503" s="508"/>
      <c r="ADC503" s="508"/>
      <c r="ADD503" s="508"/>
      <c r="ADE503" s="508"/>
      <c r="ADF503" s="508"/>
      <c r="ADG503" s="508"/>
      <c r="ADH503" s="508"/>
      <c r="ADI503" s="508"/>
      <c r="ADJ503" s="508"/>
      <c r="ADK503" s="508"/>
      <c r="ADL503" s="508"/>
      <c r="ADM503" s="508"/>
      <c r="ADN503" s="508"/>
      <c r="ADO503" s="508"/>
      <c r="ADP503" s="508"/>
      <c r="ADQ503" s="508"/>
      <c r="ADR503" s="508"/>
      <c r="ADS503" s="508"/>
      <c r="ADT503" s="508"/>
      <c r="ADU503" s="508"/>
      <c r="ADV503" s="508"/>
      <c r="ADW503" s="508"/>
      <c r="ADX503" s="508"/>
      <c r="ADY503" s="508"/>
      <c r="ADZ503" s="508"/>
      <c r="AEA503" s="508"/>
      <c r="AEB503" s="508"/>
      <c r="AEC503" s="508"/>
      <c r="AED503" s="508"/>
      <c r="AEE503" s="508"/>
      <c r="AEF503" s="508"/>
      <c r="AEG503" s="508"/>
      <c r="AEH503" s="508"/>
      <c r="AEI503" s="508"/>
      <c r="AEJ503" s="508"/>
      <c r="AEK503" s="508"/>
      <c r="AEL503" s="508"/>
      <c r="AEM503" s="508"/>
      <c r="AEN503" s="508"/>
      <c r="AEO503" s="508"/>
      <c r="AEP503" s="508"/>
      <c r="AEQ503" s="508"/>
      <c r="AER503" s="508"/>
      <c r="AES503" s="508"/>
      <c r="AET503" s="508"/>
      <c r="AEU503" s="508"/>
      <c r="AEV503" s="508"/>
      <c r="AEW503" s="508"/>
      <c r="AEX503" s="508"/>
      <c r="AEY503" s="508"/>
      <c r="AEZ503" s="508"/>
      <c r="AFA503" s="508"/>
      <c r="AFB503" s="508"/>
      <c r="AFC503" s="508"/>
      <c r="AFD503" s="508"/>
      <c r="AFE503" s="508"/>
      <c r="AFF503" s="508"/>
      <c r="AFG503" s="508"/>
      <c r="AFH503" s="508"/>
      <c r="AFI503" s="508"/>
      <c r="AFJ503" s="508"/>
      <c r="AFK503" s="508"/>
      <c r="AFL503" s="508"/>
      <c r="AFM503" s="508"/>
      <c r="AFN503" s="508"/>
      <c r="AFO503" s="508"/>
      <c r="AFP503" s="508"/>
      <c r="AFQ503" s="508"/>
      <c r="AFR503" s="508"/>
      <c r="AFS503" s="508"/>
      <c r="AFT503" s="508"/>
      <c r="AFU503" s="508"/>
      <c r="AFV503" s="508"/>
      <c r="AFW503" s="508"/>
      <c r="AFX503" s="508"/>
      <c r="AFY503" s="508"/>
      <c r="AFZ503" s="508"/>
      <c r="AGA503" s="508"/>
      <c r="AGB503" s="508"/>
      <c r="AGC503" s="508"/>
      <c r="AGD503" s="508"/>
      <c r="AGE503" s="508"/>
      <c r="AGF503" s="508"/>
      <c r="AGG503" s="508"/>
      <c r="AGH503" s="508"/>
      <c r="AGI503" s="508"/>
      <c r="AGJ503" s="508"/>
      <c r="AGK503" s="508"/>
      <c r="AGL503" s="508"/>
      <c r="AGM503" s="508"/>
      <c r="AGN503" s="508"/>
      <c r="AGO503" s="508"/>
      <c r="AGP503" s="508"/>
      <c r="AGQ503" s="508"/>
      <c r="AGR503" s="508"/>
      <c r="AGS503" s="508"/>
      <c r="AGT503" s="508"/>
      <c r="AGU503" s="508"/>
      <c r="AGV503" s="508"/>
      <c r="AGW503" s="508"/>
      <c r="AGX503" s="508"/>
      <c r="AGY503" s="508"/>
      <c r="AGZ503" s="508"/>
      <c r="AHA503" s="508"/>
      <c r="AHB503" s="508"/>
      <c r="AHC503" s="508"/>
      <c r="AHD503" s="508"/>
      <c r="AHE503" s="508"/>
      <c r="AHF503" s="508"/>
      <c r="AHG503" s="508"/>
      <c r="AHH503" s="508"/>
      <c r="AHI503" s="508"/>
      <c r="AHJ503" s="508"/>
      <c r="AHK503" s="508"/>
      <c r="AHL503" s="508"/>
      <c r="AHM503" s="508"/>
      <c r="AHN503" s="508"/>
      <c r="AHO503" s="508"/>
      <c r="AHP503" s="508"/>
      <c r="AHQ503" s="508"/>
      <c r="AHR503" s="508"/>
      <c r="AHS503" s="508"/>
      <c r="AHT503" s="508"/>
      <c r="AHU503" s="508"/>
      <c r="AHV503" s="508"/>
      <c r="AHW503" s="508"/>
      <c r="AHX503" s="508"/>
      <c r="AHY503" s="508"/>
      <c r="AHZ503" s="508"/>
      <c r="AIA503" s="508"/>
      <c r="AIB503" s="508"/>
      <c r="AIC503" s="508"/>
      <c r="AID503" s="508"/>
      <c r="AIE503" s="508"/>
      <c r="AIF503" s="508"/>
      <c r="AIG503" s="508"/>
      <c r="AIH503" s="508"/>
      <c r="AII503" s="508"/>
      <c r="AIJ503" s="508"/>
      <c r="AIK503" s="508"/>
      <c r="AIL503" s="508"/>
      <c r="AIM503" s="508"/>
      <c r="AIN503" s="508"/>
      <c r="AIO503" s="508"/>
      <c r="AIP503" s="508"/>
      <c r="AIQ503" s="508"/>
      <c r="AIR503" s="508"/>
      <c r="AIS503" s="508"/>
      <c r="AIT503" s="508"/>
      <c r="AIU503" s="508"/>
      <c r="AIV503" s="508"/>
      <c r="AIW503" s="508"/>
      <c r="AIX503" s="508"/>
      <c r="AIY503" s="508"/>
      <c r="AIZ503" s="508"/>
      <c r="AJA503" s="508"/>
      <c r="AJB503" s="508"/>
      <c r="AJC503" s="508"/>
      <c r="AJD503" s="508"/>
      <c r="AJE503" s="508"/>
      <c r="AJF503" s="508"/>
      <c r="AJG503" s="508"/>
      <c r="AJH503" s="508"/>
      <c r="AJI503" s="508"/>
      <c r="AJJ503" s="508"/>
      <c r="AJK503" s="508"/>
      <c r="AJL503" s="508"/>
      <c r="AJM503" s="508"/>
      <c r="AJN503" s="508"/>
      <c r="AJO503" s="508"/>
      <c r="AJP503" s="508"/>
      <c r="AJQ503" s="508"/>
      <c r="AJR503" s="508"/>
      <c r="AJS503" s="508"/>
      <c r="AJT503" s="508"/>
      <c r="AJU503" s="508"/>
      <c r="AJV503" s="508"/>
      <c r="AJW503" s="508"/>
      <c r="AJX503" s="508"/>
      <c r="AJY503" s="508"/>
      <c r="AJZ503" s="508"/>
      <c r="AKA503" s="508"/>
      <c r="AKB503" s="508"/>
      <c r="AKC503" s="508"/>
      <c r="AKD503" s="508"/>
      <c r="AKE503" s="508"/>
      <c r="AKF503" s="508"/>
      <c r="AKG503" s="508"/>
      <c r="AKH503" s="508"/>
      <c r="AKI503" s="508"/>
      <c r="AKJ503" s="508"/>
      <c r="AKK503" s="508"/>
      <c r="AKL503" s="508"/>
      <c r="AKM503" s="508"/>
      <c r="AKN503" s="508"/>
      <c r="AKO503" s="508"/>
      <c r="AKP503" s="508"/>
      <c r="AKQ503" s="508"/>
      <c r="AKR503" s="508"/>
      <c r="AKS503" s="508"/>
      <c r="AKT503" s="508"/>
      <c r="AKU503" s="508"/>
      <c r="AKV503" s="508"/>
      <c r="AKW503" s="508"/>
      <c r="AKX503" s="508"/>
      <c r="AKY503" s="508"/>
      <c r="AKZ503" s="508"/>
      <c r="ALA503" s="508"/>
      <c r="ALB503" s="508"/>
      <c r="ALC503" s="508"/>
      <c r="ALD503" s="508"/>
      <c r="ALE503" s="508"/>
      <c r="ALF503" s="508"/>
      <c r="ALG503" s="508"/>
      <c r="ALH503" s="508"/>
      <c r="ALI503" s="508"/>
      <c r="ALJ503" s="508"/>
      <c r="ALK503" s="508"/>
      <c r="ALL503" s="508"/>
      <c r="ALM503" s="508"/>
      <c r="ALN503" s="508"/>
      <c r="ALO503" s="508"/>
      <c r="ALP503" s="508"/>
      <c r="ALQ503" s="508"/>
      <c r="ALR503" s="508"/>
      <c r="ALS503" s="508"/>
      <c r="ALT503" s="508"/>
      <c r="ALU503" s="508"/>
      <c r="ALV503" s="508"/>
      <c r="ALW503" s="508"/>
      <c r="ALX503" s="508"/>
      <c r="ALY503" s="508"/>
      <c r="ALZ503" s="508"/>
      <c r="AMA503" s="508"/>
      <c r="AMB503" s="508"/>
      <c r="AMC503" s="508"/>
      <c r="AMD503" s="508"/>
      <c r="AME503" s="508"/>
      <c r="AMF503" s="508"/>
      <c r="AMG503" s="508"/>
      <c r="AMH503" s="508"/>
      <c r="AMI503" s="508"/>
      <c r="AMJ503" s="508"/>
      <c r="AMK503" s="508"/>
      <c r="AML503" s="508"/>
      <c r="AMM503" s="508"/>
      <c r="AMN503" s="508"/>
      <c r="AMO503" s="508"/>
      <c r="AMP503" s="508"/>
      <c r="AMQ503" s="508"/>
      <c r="AMR503" s="508"/>
      <c r="AMS503" s="508"/>
      <c r="AMT503" s="508"/>
      <c r="AMU503" s="508"/>
      <c r="AMV503" s="508"/>
      <c r="AMW503" s="508"/>
      <c r="AMX503" s="508"/>
      <c r="AMY503" s="508"/>
      <c r="AMZ503" s="508"/>
      <c r="ANA503" s="508"/>
      <c r="ANB503" s="508"/>
      <c r="ANC503" s="508"/>
      <c r="AND503" s="508"/>
      <c r="ANE503" s="508"/>
      <c r="ANF503" s="508"/>
      <c r="ANG503" s="508"/>
      <c r="ANH503" s="508"/>
      <c r="ANI503" s="508"/>
      <c r="ANJ503" s="508"/>
      <c r="ANK503" s="508"/>
      <c r="ANL503" s="508"/>
      <c r="ANM503" s="508"/>
      <c r="ANN503" s="508"/>
      <c r="ANO503" s="508"/>
      <c r="ANP503" s="508"/>
      <c r="ANQ503" s="508"/>
      <c r="ANR503" s="508"/>
      <c r="ANS503" s="508"/>
      <c r="ANT503" s="508"/>
      <c r="ANU503" s="508"/>
      <c r="ANV503" s="508"/>
      <c r="ANW503" s="508"/>
      <c r="ANX503" s="508"/>
      <c r="ANY503" s="508"/>
      <c r="ANZ503" s="508"/>
      <c r="AOA503" s="508"/>
      <c r="AOB503" s="508"/>
      <c r="AOC503" s="508"/>
      <c r="AOD503" s="508"/>
      <c r="AOE503" s="508"/>
      <c r="AOF503" s="508"/>
      <c r="AOG503" s="508"/>
      <c r="AOH503" s="508"/>
      <c r="AOI503" s="508"/>
      <c r="AOJ503" s="508"/>
      <c r="AOK503" s="508"/>
      <c r="AOL503" s="508"/>
      <c r="AOM503" s="508"/>
      <c r="AON503" s="508"/>
      <c r="AOO503" s="508"/>
      <c r="AOP503" s="508"/>
      <c r="AOQ503" s="508"/>
      <c r="AOR503" s="508"/>
      <c r="AOS503" s="508"/>
      <c r="AOT503" s="508"/>
      <c r="AOU503" s="508"/>
      <c r="AOV503" s="508"/>
      <c r="AOW503" s="508"/>
      <c r="AOX503" s="508"/>
      <c r="AOY503" s="508"/>
      <c r="AOZ503" s="508"/>
      <c r="APA503" s="508"/>
      <c r="APB503" s="508"/>
      <c r="APC503" s="508"/>
      <c r="APD503" s="508"/>
      <c r="APE503" s="508"/>
      <c r="APF503" s="508"/>
      <c r="APG503" s="508"/>
      <c r="APH503" s="508"/>
      <c r="API503" s="508"/>
      <c r="APJ503" s="508"/>
      <c r="APK503" s="508"/>
      <c r="APL503" s="508"/>
      <c r="APM503" s="508"/>
      <c r="APN503" s="508"/>
      <c r="APO503" s="508"/>
      <c r="APP503" s="508"/>
      <c r="APQ503" s="508"/>
      <c r="APR503" s="508"/>
      <c r="APS503" s="508"/>
      <c r="APT503" s="508"/>
      <c r="APU503" s="508"/>
      <c r="APV503" s="508"/>
      <c r="APW503" s="508"/>
      <c r="APX503" s="508"/>
      <c r="APY503" s="508"/>
      <c r="APZ503" s="508"/>
      <c r="AQA503" s="508"/>
      <c r="AQB503" s="508"/>
      <c r="AQC503" s="508"/>
      <c r="AQD503" s="508"/>
      <c r="AQE503" s="508"/>
      <c r="AQF503" s="508"/>
      <c r="AQG503" s="508"/>
      <c r="AQH503" s="508"/>
      <c r="AQI503" s="508"/>
      <c r="AQJ503" s="508"/>
      <c r="AQK503" s="508"/>
      <c r="AQL503" s="508"/>
      <c r="AQM503" s="508"/>
      <c r="AQN503" s="508"/>
      <c r="AQO503" s="508"/>
      <c r="AQP503" s="508"/>
      <c r="AQQ503" s="508"/>
      <c r="AQR503" s="508"/>
      <c r="AQS503" s="508"/>
      <c r="AQT503" s="508"/>
      <c r="AQU503" s="508"/>
      <c r="AQV503" s="508"/>
      <c r="AQW503" s="508"/>
      <c r="AQX503" s="508"/>
      <c r="AQY503" s="508"/>
      <c r="AQZ503" s="508"/>
      <c r="ARA503" s="508"/>
      <c r="ARB503" s="508"/>
      <c r="ARC503" s="508"/>
      <c r="ARD503" s="508"/>
      <c r="ARE503" s="508"/>
      <c r="ARF503" s="508"/>
      <c r="ARG503" s="508"/>
      <c r="ARH503" s="508"/>
      <c r="ARI503" s="508"/>
      <c r="ARJ503" s="508"/>
      <c r="ARK503" s="508"/>
      <c r="ARL503" s="508"/>
      <c r="ARM503" s="508"/>
      <c r="ARN503" s="508"/>
      <c r="ARO503" s="508"/>
      <c r="ARP503" s="508"/>
      <c r="ARQ503" s="508"/>
      <c r="ARR503" s="508"/>
      <c r="ARS503" s="508"/>
      <c r="ART503" s="508"/>
      <c r="ARU503" s="508"/>
      <c r="ARV503" s="508"/>
      <c r="ARW503" s="508"/>
      <c r="ARX503" s="508"/>
      <c r="ARY503" s="508"/>
      <c r="ARZ503" s="508"/>
      <c r="ASA503" s="508"/>
      <c r="ASB503" s="508"/>
      <c r="ASC503" s="508"/>
      <c r="ASD503" s="508"/>
      <c r="ASE503" s="508"/>
      <c r="ASF503" s="508"/>
      <c r="ASG503" s="508"/>
      <c r="ASH503" s="508"/>
      <c r="ASI503" s="508"/>
      <c r="ASJ503" s="508"/>
      <c r="ASK503" s="508"/>
      <c r="ASL503" s="508"/>
      <c r="ASM503" s="508"/>
      <c r="ASN503" s="508"/>
      <c r="ASO503" s="508"/>
      <c r="ASP503" s="508"/>
      <c r="ASQ503" s="508"/>
      <c r="ASR503" s="508"/>
      <c r="ASS503" s="508"/>
      <c r="AST503" s="508"/>
      <c r="ASU503" s="508"/>
      <c r="ASV503" s="508"/>
      <c r="ASW503" s="508"/>
      <c r="ASX503" s="508"/>
      <c r="ASY503" s="508"/>
      <c r="ASZ503" s="508"/>
      <c r="ATA503" s="508"/>
      <c r="ATB503" s="508"/>
      <c r="ATC503" s="508"/>
      <c r="ATD503" s="508"/>
      <c r="ATE503" s="508"/>
      <c r="ATF503" s="508"/>
      <c r="ATG503" s="508"/>
      <c r="ATH503" s="508"/>
      <c r="ATI503" s="508"/>
      <c r="ATJ503" s="508"/>
      <c r="ATK503" s="508"/>
      <c r="ATL503" s="508"/>
      <c r="ATM503" s="508"/>
      <c r="ATN503" s="508"/>
      <c r="ATO503" s="508"/>
      <c r="ATP503" s="508"/>
      <c r="ATQ503" s="508"/>
      <c r="ATR503" s="508"/>
      <c r="ATS503" s="508"/>
      <c r="ATT503" s="508"/>
      <c r="ATU503" s="508"/>
      <c r="ATV503" s="508"/>
      <c r="ATW503" s="508"/>
      <c r="ATX503" s="508"/>
      <c r="ATY503" s="508"/>
      <c r="ATZ503" s="508"/>
      <c r="AUA503" s="508"/>
      <c r="AUB503" s="508"/>
      <c r="AUC503" s="508"/>
      <c r="AUD503" s="508"/>
      <c r="AUE503" s="508"/>
      <c r="AUF503" s="508"/>
      <c r="AUG503" s="508"/>
      <c r="AUH503" s="508"/>
      <c r="AUI503" s="508"/>
      <c r="AUJ503" s="508"/>
      <c r="AUK503" s="508"/>
      <c r="AUL503" s="508"/>
      <c r="AUM503" s="508"/>
      <c r="AUN503" s="508"/>
      <c r="AUO503" s="508"/>
      <c r="AUP503" s="508"/>
      <c r="AUQ503" s="508"/>
      <c r="AUR503" s="508"/>
      <c r="AUS503" s="508"/>
      <c r="AUT503" s="508"/>
      <c r="AUU503" s="508"/>
      <c r="AUV503" s="508"/>
      <c r="AUW503" s="508"/>
      <c r="AUX503" s="508"/>
      <c r="AUY503" s="508"/>
      <c r="AUZ503" s="508"/>
      <c r="AVA503" s="508"/>
      <c r="AVB503" s="508"/>
      <c r="AVC503" s="508"/>
      <c r="AVD503" s="508"/>
      <c r="AVE503" s="508"/>
      <c r="AVF503" s="508"/>
      <c r="AVG503" s="508"/>
      <c r="AVH503" s="508"/>
      <c r="AVI503" s="508"/>
      <c r="AVJ503" s="508"/>
      <c r="AVK503" s="508"/>
      <c r="AVL503" s="508"/>
      <c r="AVM503" s="508"/>
      <c r="AVN503" s="508"/>
      <c r="AVO503" s="508"/>
      <c r="AVP503" s="508"/>
      <c r="AVQ503" s="508"/>
      <c r="AVR503" s="508"/>
      <c r="AVS503" s="508"/>
      <c r="AVT503" s="508"/>
      <c r="AVU503" s="508"/>
      <c r="AVV503" s="508"/>
      <c r="AVW503" s="508"/>
      <c r="AVX503" s="508"/>
      <c r="AVY503" s="508"/>
      <c r="AVZ503" s="508"/>
      <c r="AWA503" s="508"/>
      <c r="AWB503" s="508"/>
      <c r="AWC503" s="508"/>
      <c r="AWD503" s="508"/>
      <c r="AWE503" s="508"/>
      <c r="AWF503" s="508"/>
      <c r="AWG503" s="508"/>
      <c r="AWH503" s="508"/>
      <c r="AWI503" s="508"/>
      <c r="AWJ503" s="508"/>
      <c r="AWK503" s="508"/>
      <c r="AWL503" s="508"/>
      <c r="AWM503" s="508"/>
      <c r="AWN503" s="508"/>
      <c r="AWO503" s="508"/>
      <c r="AWP503" s="508"/>
      <c r="AWQ503" s="508"/>
      <c r="AWR503" s="508"/>
      <c r="AWS503" s="508"/>
      <c r="AWT503" s="508"/>
      <c r="AWU503" s="508"/>
      <c r="AWV503" s="508"/>
      <c r="AWW503" s="508"/>
      <c r="AWX503" s="508"/>
      <c r="AWY503" s="508"/>
      <c r="AWZ503" s="508"/>
      <c r="AXA503" s="508"/>
      <c r="AXB503" s="508"/>
      <c r="AXC503" s="508"/>
      <c r="AXD503" s="508"/>
      <c r="AXE503" s="508"/>
      <c r="AXF503" s="508"/>
      <c r="AXG503" s="508"/>
      <c r="AXH503" s="508"/>
      <c r="AXI503" s="508"/>
      <c r="AXJ503" s="508"/>
      <c r="AXK503" s="508"/>
      <c r="AXL503" s="508"/>
      <c r="AXM503" s="508"/>
      <c r="AXN503" s="508"/>
      <c r="AXO503" s="508"/>
      <c r="AXP503" s="508"/>
      <c r="AXQ503" s="508"/>
      <c r="AXR503" s="508"/>
      <c r="AXS503" s="508"/>
      <c r="AXT503" s="508"/>
      <c r="AXU503" s="508"/>
      <c r="AXV503" s="508"/>
      <c r="AXW503" s="508"/>
      <c r="AXX503" s="508"/>
      <c r="AXY503" s="508"/>
      <c r="AXZ503" s="508"/>
      <c r="AYA503" s="508"/>
      <c r="AYB503" s="508"/>
      <c r="AYC503" s="508"/>
      <c r="AYD503" s="508"/>
      <c r="AYE503" s="508"/>
      <c r="AYF503" s="508"/>
      <c r="AYG503" s="508"/>
      <c r="AYH503" s="508"/>
      <c r="AYI503" s="508"/>
      <c r="AYJ503" s="508"/>
      <c r="AYK503" s="508"/>
      <c r="AYL503" s="508"/>
      <c r="AYM503" s="508"/>
      <c r="AYN503" s="508"/>
      <c r="AYO503" s="508"/>
      <c r="AYP503" s="508"/>
      <c r="AYQ503" s="508"/>
      <c r="AYR503" s="508"/>
      <c r="AYS503" s="508"/>
      <c r="AYT503" s="508"/>
      <c r="AYU503" s="508"/>
      <c r="AYV503" s="508"/>
      <c r="AYW503" s="508"/>
      <c r="AYX503" s="508"/>
      <c r="AYY503" s="508"/>
      <c r="AYZ503" s="508"/>
      <c r="AZA503" s="508"/>
      <c r="AZB503" s="508"/>
      <c r="AZC503" s="508"/>
      <c r="AZD503" s="508"/>
      <c r="AZE503" s="508"/>
      <c r="AZF503" s="508"/>
      <c r="AZG503" s="508"/>
      <c r="AZH503" s="508"/>
      <c r="AZI503" s="508"/>
      <c r="AZJ503" s="508"/>
      <c r="AZK503" s="508"/>
      <c r="AZL503" s="508"/>
      <c r="AZM503" s="508"/>
      <c r="AZN503" s="508"/>
      <c r="AZO503" s="508"/>
      <c r="AZP503" s="508"/>
      <c r="AZQ503" s="508"/>
      <c r="AZR503" s="508"/>
      <c r="AZS503" s="508"/>
      <c r="AZT503" s="508"/>
      <c r="AZU503" s="508"/>
      <c r="AZV503" s="508"/>
      <c r="AZW503" s="508"/>
      <c r="AZX503" s="508"/>
      <c r="AZY503" s="508"/>
      <c r="AZZ503" s="508"/>
      <c r="BAA503" s="508"/>
      <c r="BAB503" s="508"/>
      <c r="BAC503" s="508"/>
      <c r="BAD503" s="508"/>
      <c r="BAE503" s="508"/>
      <c r="BAF503" s="508"/>
      <c r="BAG503" s="508"/>
      <c r="BAH503" s="508"/>
      <c r="BAI503" s="508"/>
      <c r="BAJ503" s="508"/>
      <c r="BAK503" s="508"/>
      <c r="BAL503" s="508"/>
      <c r="BAM503" s="508"/>
      <c r="BAN503" s="508"/>
      <c r="BAO503" s="508"/>
      <c r="BAP503" s="508"/>
      <c r="BAQ503" s="508"/>
      <c r="BAR503" s="508"/>
      <c r="BAS503" s="508"/>
      <c r="BAT503" s="508"/>
      <c r="BAU503" s="508"/>
      <c r="BAV503" s="508"/>
      <c r="BAW503" s="508"/>
      <c r="BAX503" s="508"/>
      <c r="BAY503" s="508"/>
      <c r="BAZ503" s="508"/>
      <c r="BBA503" s="508"/>
      <c r="BBB503" s="508"/>
      <c r="BBC503" s="508"/>
      <c r="BBD503" s="508"/>
      <c r="BBE503" s="508"/>
      <c r="BBF503" s="508"/>
      <c r="BBG503" s="508"/>
      <c r="BBH503" s="508"/>
      <c r="BBI503" s="508"/>
      <c r="BBJ503" s="508"/>
      <c r="BBK503" s="508"/>
      <c r="BBL503" s="508"/>
      <c r="BBM503" s="508"/>
      <c r="BBN503" s="508"/>
      <c r="BBO503" s="508"/>
      <c r="BBP503" s="508"/>
      <c r="BBQ503" s="508"/>
      <c r="BBR503" s="508"/>
      <c r="BBS503" s="508"/>
      <c r="BBT503" s="508"/>
      <c r="BBU503" s="508"/>
      <c r="BBV503" s="508"/>
      <c r="BBW503" s="508"/>
      <c r="BBX503" s="508"/>
      <c r="BBY503" s="508"/>
      <c r="BBZ503" s="508"/>
      <c r="BCA503" s="508"/>
      <c r="BCB503" s="508"/>
      <c r="BCC503" s="508"/>
      <c r="BCD503" s="508"/>
      <c r="BCE503" s="508"/>
      <c r="BCF503" s="508"/>
      <c r="BCG503" s="508"/>
      <c r="BCH503" s="508"/>
      <c r="BCI503" s="508"/>
      <c r="BCJ503" s="508"/>
      <c r="BCK503" s="508"/>
      <c r="BCL503" s="508"/>
      <c r="BCM503" s="508"/>
      <c r="BCN503" s="508"/>
      <c r="BCO503" s="508"/>
      <c r="BCP503" s="508"/>
      <c r="BCQ503" s="508"/>
      <c r="BCR503" s="508"/>
      <c r="BCS503" s="508"/>
      <c r="BCT503" s="508"/>
      <c r="BCU503" s="508"/>
      <c r="BCV503" s="508"/>
      <c r="BCW503" s="508"/>
      <c r="BCX503" s="508"/>
      <c r="BCY503" s="508"/>
      <c r="BCZ503" s="508"/>
      <c r="BDA503" s="508"/>
      <c r="BDB503" s="508"/>
      <c r="BDC503" s="508"/>
      <c r="BDD503" s="508"/>
      <c r="BDE503" s="508"/>
      <c r="BDF503" s="508"/>
      <c r="BDG503" s="508"/>
      <c r="BDH503" s="508"/>
      <c r="BDI503" s="508"/>
      <c r="BDJ503" s="508"/>
      <c r="BDK503" s="508"/>
      <c r="BDL503" s="508"/>
      <c r="BDM503" s="508"/>
      <c r="BDN503" s="508"/>
      <c r="BDO503" s="508"/>
      <c r="BDP503" s="508"/>
      <c r="BDQ503" s="508"/>
      <c r="BDR503" s="508"/>
      <c r="BDS503" s="508"/>
      <c r="BDT503" s="508"/>
      <c r="BDU503" s="508"/>
      <c r="BDV503" s="508"/>
      <c r="BDW503" s="508"/>
      <c r="BDX503" s="508"/>
      <c r="BDY503" s="508"/>
      <c r="BDZ503" s="508"/>
      <c r="BEA503" s="508"/>
      <c r="BEB503" s="508"/>
      <c r="BEC503" s="508"/>
      <c r="BED503" s="508"/>
      <c r="BEE503" s="508"/>
      <c r="BEF503" s="508"/>
      <c r="BEG503" s="508"/>
      <c r="BEH503" s="508"/>
      <c r="BEI503" s="508"/>
      <c r="BEJ503" s="508"/>
      <c r="BEK503" s="508"/>
      <c r="BEL503" s="508"/>
      <c r="BEM503" s="508"/>
      <c r="BEN503" s="508"/>
      <c r="BEO503" s="508"/>
      <c r="BEP503" s="508"/>
      <c r="BEQ503" s="508"/>
      <c r="BER503" s="508"/>
      <c r="BES503" s="508"/>
      <c r="BET503" s="508"/>
      <c r="BEU503" s="508"/>
      <c r="BEV503" s="508"/>
      <c r="BEW503" s="508"/>
      <c r="BEX503" s="508"/>
      <c r="BEY503" s="508"/>
      <c r="BEZ503" s="508"/>
      <c r="BFA503" s="508"/>
      <c r="BFB503" s="508"/>
      <c r="BFC503" s="508"/>
      <c r="BFD503" s="508"/>
      <c r="BFE503" s="508"/>
      <c r="BFF503" s="508"/>
      <c r="BFG503" s="508"/>
      <c r="BFH503" s="508"/>
      <c r="BFI503" s="508"/>
      <c r="BFJ503" s="508"/>
      <c r="BFK503" s="508"/>
      <c r="BFL503" s="508"/>
      <c r="BFM503" s="508"/>
      <c r="BFN503" s="508"/>
      <c r="BFO503" s="508"/>
      <c r="BFP503" s="508"/>
      <c r="BFQ503" s="508"/>
      <c r="BFR503" s="508"/>
      <c r="BFS503" s="508"/>
      <c r="BFT503" s="508"/>
      <c r="BFU503" s="508"/>
      <c r="BFV503" s="508"/>
      <c r="BFW503" s="508"/>
      <c r="BFX503" s="508"/>
      <c r="BFY503" s="508"/>
      <c r="BFZ503" s="508"/>
      <c r="BGA503" s="508"/>
      <c r="BGB503" s="508"/>
      <c r="BGC503" s="508"/>
      <c r="BGD503" s="508"/>
      <c r="BGE503" s="508"/>
      <c r="BGF503" s="508"/>
      <c r="BGG503" s="508"/>
      <c r="BGH503" s="508"/>
      <c r="BGI503" s="508"/>
      <c r="BGJ503" s="508"/>
      <c r="BGK503" s="508"/>
      <c r="BGL503" s="508"/>
      <c r="BGM503" s="508"/>
      <c r="BGN503" s="508"/>
      <c r="BGO503" s="508"/>
      <c r="BGP503" s="508"/>
      <c r="BGQ503" s="508"/>
      <c r="BGR503" s="508"/>
      <c r="BGS503" s="508"/>
      <c r="BGT503" s="508"/>
      <c r="BGU503" s="508"/>
      <c r="BGV503" s="508"/>
      <c r="BGW503" s="508"/>
      <c r="BGX503" s="508"/>
      <c r="BGY503" s="508"/>
      <c r="BGZ503" s="508"/>
      <c r="BHA503" s="508"/>
      <c r="BHB503" s="508"/>
      <c r="BHC503" s="508"/>
      <c r="BHD503" s="508"/>
      <c r="BHE503" s="508"/>
      <c r="BHF503" s="508"/>
      <c r="BHG503" s="508"/>
      <c r="BHH503" s="508"/>
      <c r="BHI503" s="508"/>
      <c r="BHJ503" s="508"/>
      <c r="BHK503" s="508"/>
      <c r="BHL503" s="508"/>
      <c r="BHM503" s="508"/>
      <c r="BHN503" s="508"/>
      <c r="BHO503" s="508"/>
      <c r="BHP503" s="508"/>
      <c r="BHQ503" s="508"/>
      <c r="BHR503" s="508"/>
      <c r="BHS503" s="508"/>
      <c r="BHT503" s="508"/>
      <c r="BHU503" s="508"/>
      <c r="BHV503" s="508"/>
      <c r="BHW503" s="508"/>
      <c r="BHX503" s="508"/>
      <c r="BHY503" s="508"/>
      <c r="BHZ503" s="508"/>
      <c r="BIA503" s="508"/>
      <c r="BIB503" s="508"/>
      <c r="BIC503" s="508"/>
      <c r="BID503" s="508"/>
      <c r="BIE503" s="508"/>
      <c r="BIF503" s="508"/>
      <c r="BIG503" s="508"/>
      <c r="BIH503" s="508"/>
      <c r="BII503" s="508"/>
      <c r="BIJ503" s="508"/>
      <c r="BIK503" s="508"/>
      <c r="BIL503" s="508"/>
      <c r="BIM503" s="508"/>
      <c r="BIN503" s="508"/>
      <c r="BIO503" s="508"/>
      <c r="BIP503" s="508"/>
      <c r="BIQ503" s="508"/>
      <c r="BIR503" s="508"/>
      <c r="BIS503" s="508"/>
      <c r="BIT503" s="508"/>
      <c r="BIU503" s="508"/>
      <c r="BIV503" s="508"/>
      <c r="BIW503" s="508"/>
      <c r="BIX503" s="508"/>
      <c r="BIY503" s="508"/>
      <c r="BIZ503" s="508"/>
      <c r="BJA503" s="508"/>
      <c r="BJB503" s="508"/>
      <c r="BJC503" s="508"/>
      <c r="BJD503" s="508"/>
      <c r="BJE503" s="508"/>
      <c r="BJF503" s="508"/>
      <c r="BJG503" s="508"/>
      <c r="BJH503" s="508"/>
      <c r="BJI503" s="508"/>
      <c r="BJJ503" s="508"/>
      <c r="BJK503" s="508"/>
      <c r="BJL503" s="508"/>
      <c r="BJM503" s="508"/>
      <c r="BJN503" s="508"/>
      <c r="BJO503" s="508"/>
      <c r="BJP503" s="508"/>
      <c r="BJQ503" s="508"/>
      <c r="BJR503" s="508"/>
      <c r="BJS503" s="508"/>
      <c r="BJT503" s="508"/>
      <c r="BJU503" s="508"/>
      <c r="BJV503" s="508"/>
      <c r="BJW503" s="508"/>
      <c r="BJX503" s="508"/>
      <c r="BJY503" s="508"/>
      <c r="BJZ503" s="508"/>
      <c r="BKA503" s="508"/>
      <c r="BKB503" s="508"/>
      <c r="BKC503" s="508"/>
      <c r="BKD503" s="508"/>
      <c r="BKE503" s="508"/>
      <c r="BKF503" s="508"/>
      <c r="BKG503" s="508"/>
      <c r="BKH503" s="508"/>
      <c r="BKI503" s="508"/>
      <c r="BKJ503" s="508"/>
      <c r="BKK503" s="508"/>
      <c r="BKL503" s="508"/>
      <c r="BKM503" s="508"/>
      <c r="BKN503" s="508"/>
      <c r="BKO503" s="508"/>
      <c r="BKP503" s="508"/>
      <c r="BKQ503" s="508"/>
      <c r="BKR503" s="508"/>
      <c r="BKS503" s="508"/>
      <c r="BKT503" s="508"/>
      <c r="BKU503" s="508"/>
      <c r="BKV503" s="508"/>
      <c r="BKW503" s="508"/>
      <c r="BKX503" s="508"/>
      <c r="BKY503" s="508"/>
      <c r="BKZ503" s="508"/>
      <c r="BLA503" s="508"/>
      <c r="BLB503" s="508"/>
      <c r="BLC503" s="508"/>
      <c r="BLD503" s="508"/>
      <c r="BLE503" s="508"/>
      <c r="BLF503" s="508"/>
      <c r="BLG503" s="508"/>
      <c r="BLH503" s="508"/>
      <c r="BLI503" s="508"/>
      <c r="BLJ503" s="508"/>
      <c r="BLK503" s="508"/>
      <c r="BLL503" s="508"/>
      <c r="BLM503" s="508"/>
      <c r="BLN503" s="508"/>
      <c r="BLO503" s="508"/>
      <c r="BLP503" s="508"/>
      <c r="BLQ503" s="508"/>
      <c r="BLR503" s="508"/>
      <c r="BLS503" s="508"/>
      <c r="BLT503" s="508"/>
      <c r="BLU503" s="508"/>
      <c r="BLV503" s="508"/>
      <c r="BLW503" s="508"/>
      <c r="BLX503" s="508"/>
      <c r="BLY503" s="508"/>
      <c r="BLZ503" s="508"/>
      <c r="BMA503" s="508"/>
      <c r="BMB503" s="508"/>
      <c r="BMC503" s="508"/>
      <c r="BMD503" s="508"/>
      <c r="BME503" s="508"/>
      <c r="BMF503" s="508"/>
      <c r="BMG503" s="508"/>
      <c r="BMH503" s="508"/>
      <c r="BMI503" s="508"/>
      <c r="BMJ503" s="508"/>
      <c r="BMK503" s="508"/>
      <c r="BML503" s="508"/>
      <c r="BMM503" s="508"/>
      <c r="BMN503" s="508"/>
      <c r="BMO503" s="508"/>
      <c r="BMP503" s="508"/>
      <c r="BMQ503" s="508"/>
      <c r="BMR503" s="508"/>
      <c r="BMS503" s="508"/>
      <c r="BMT503" s="508"/>
      <c r="BMU503" s="508"/>
      <c r="BMV503" s="508"/>
      <c r="BMW503" s="508"/>
      <c r="BMX503" s="508"/>
      <c r="BMY503" s="508"/>
      <c r="BMZ503" s="508"/>
      <c r="BNA503" s="508"/>
      <c r="BNB503" s="508"/>
      <c r="BNC503" s="508"/>
      <c r="BND503" s="508"/>
      <c r="BNE503" s="508"/>
      <c r="BNF503" s="508"/>
      <c r="BNG503" s="508"/>
      <c r="BNH503" s="508"/>
      <c r="BNI503" s="508"/>
      <c r="BNJ503" s="508"/>
      <c r="BNK503" s="508"/>
      <c r="BNL503" s="508"/>
      <c r="BNM503" s="508"/>
      <c r="BNN503" s="508"/>
      <c r="BNO503" s="508"/>
      <c r="BNP503" s="508"/>
      <c r="BNQ503" s="508"/>
      <c r="BNR503" s="508"/>
      <c r="BNS503" s="508"/>
      <c r="BNT503" s="508"/>
      <c r="BNU503" s="508"/>
      <c r="BNV503" s="508"/>
      <c r="BNW503" s="508"/>
      <c r="BNX503" s="508"/>
      <c r="BNY503" s="508"/>
      <c r="BNZ503" s="508"/>
      <c r="BOA503" s="508"/>
      <c r="BOB503" s="508"/>
      <c r="BOC503" s="508"/>
      <c r="BOD503" s="508"/>
      <c r="BOE503" s="508"/>
      <c r="BOF503" s="508"/>
      <c r="BOG503" s="508"/>
      <c r="BOH503" s="508"/>
      <c r="BOI503" s="508"/>
      <c r="BOJ503" s="508"/>
      <c r="BOK503" s="508"/>
      <c r="BOL503" s="508"/>
      <c r="BOM503" s="508"/>
      <c r="BON503" s="508"/>
      <c r="BOO503" s="508"/>
      <c r="BOP503" s="508"/>
      <c r="BOQ503" s="508"/>
      <c r="BOR503" s="508"/>
      <c r="BOS503" s="508"/>
      <c r="BOT503" s="508"/>
      <c r="BOU503" s="508"/>
      <c r="BOV503" s="508"/>
      <c r="BOW503" s="508"/>
      <c r="BOX503" s="508"/>
      <c r="BOY503" s="508"/>
      <c r="BOZ503" s="508"/>
      <c r="BPA503" s="508"/>
      <c r="BPB503" s="508"/>
      <c r="BPC503" s="508"/>
      <c r="BPD503" s="508"/>
      <c r="BPE503" s="508"/>
      <c r="BPF503" s="508"/>
      <c r="BPG503" s="508"/>
      <c r="BPH503" s="508"/>
      <c r="BPI503" s="508"/>
      <c r="BPJ503" s="508"/>
      <c r="BPK503" s="508"/>
      <c r="BPL503" s="508"/>
      <c r="BPM503" s="508"/>
      <c r="BPN503" s="508"/>
      <c r="BPO503" s="508"/>
      <c r="BPP503" s="508"/>
      <c r="BPQ503" s="508"/>
      <c r="BPR503" s="508"/>
      <c r="BPS503" s="508"/>
      <c r="BPT503" s="508"/>
      <c r="BPU503" s="508"/>
      <c r="BPV503" s="508"/>
      <c r="BPW503" s="508"/>
      <c r="BPX503" s="508"/>
      <c r="BPY503" s="508"/>
      <c r="BPZ503" s="508"/>
      <c r="BQA503" s="508"/>
      <c r="BQB503" s="508"/>
      <c r="BQC503" s="508"/>
      <c r="BQD503" s="508"/>
      <c r="BQE503" s="508"/>
      <c r="BQF503" s="508"/>
      <c r="BQG503" s="508"/>
      <c r="BQH503" s="508"/>
      <c r="BQI503" s="508"/>
      <c r="BQJ503" s="508"/>
      <c r="BQK503" s="508"/>
      <c r="BQL503" s="508"/>
      <c r="BQM503" s="508"/>
      <c r="BQN503" s="508"/>
      <c r="BQO503" s="508"/>
      <c r="BQP503" s="508"/>
      <c r="BQQ503" s="508"/>
      <c r="BQR503" s="508"/>
      <c r="BQS503" s="508"/>
      <c r="BQT503" s="508"/>
      <c r="BQU503" s="508"/>
      <c r="BQV503" s="508"/>
      <c r="BQW503" s="508"/>
      <c r="BQX503" s="508"/>
      <c r="BQY503" s="508"/>
      <c r="BQZ503" s="508"/>
      <c r="BRA503" s="508"/>
      <c r="BRB503" s="508"/>
      <c r="BRC503" s="508"/>
      <c r="BRD503" s="508"/>
      <c r="BRE503" s="508"/>
      <c r="BRF503" s="508"/>
      <c r="BRG503" s="508"/>
      <c r="BRH503" s="508"/>
      <c r="BRI503" s="508"/>
      <c r="BRJ503" s="508"/>
      <c r="BRK503" s="508"/>
      <c r="BRL503" s="508"/>
      <c r="BRM503" s="508"/>
      <c r="BRN503" s="508"/>
      <c r="BRO503" s="508"/>
      <c r="BRP503" s="508"/>
      <c r="BRQ503" s="508"/>
      <c r="BRR503" s="508"/>
      <c r="BRS503" s="508"/>
      <c r="BRT503" s="508"/>
      <c r="BRU503" s="508"/>
      <c r="BRV503" s="508"/>
      <c r="BRW503" s="508"/>
      <c r="BRX503" s="508"/>
      <c r="BRY503" s="508"/>
      <c r="BRZ503" s="508"/>
      <c r="BSA503" s="508"/>
      <c r="BSB503" s="508"/>
      <c r="BSC503" s="508"/>
      <c r="BSD503" s="508"/>
      <c r="BSE503" s="508"/>
      <c r="BSF503" s="508"/>
      <c r="BSG503" s="508"/>
      <c r="BSH503" s="508"/>
      <c r="BSI503" s="508"/>
      <c r="BSJ503" s="508"/>
      <c r="BSK503" s="508"/>
      <c r="BSL503" s="508"/>
      <c r="BSM503" s="508"/>
      <c r="BSN503" s="508"/>
      <c r="BSO503" s="508"/>
      <c r="BSP503" s="508"/>
      <c r="BSQ503" s="508"/>
      <c r="BSR503" s="508"/>
      <c r="BSS503" s="508"/>
      <c r="BST503" s="508"/>
      <c r="BSU503" s="508"/>
      <c r="BSV503" s="508"/>
      <c r="BSW503" s="508"/>
      <c r="BSX503" s="508"/>
      <c r="BSY503" s="508"/>
      <c r="BSZ503" s="508"/>
      <c r="BTA503" s="508"/>
      <c r="BTB503" s="508"/>
      <c r="BTC503" s="508"/>
      <c r="BTD503" s="508"/>
      <c r="BTE503" s="508"/>
      <c r="BTF503" s="508"/>
      <c r="BTG503" s="508"/>
      <c r="BTH503" s="508"/>
      <c r="BTI503" s="508"/>
      <c r="BTJ503" s="508"/>
      <c r="BTK503" s="508"/>
      <c r="BTL503" s="508"/>
      <c r="BTM503" s="508"/>
      <c r="BTN503" s="508"/>
      <c r="BTO503" s="508"/>
      <c r="BTP503" s="508"/>
      <c r="BTQ503" s="508"/>
      <c r="BTR503" s="508"/>
      <c r="BTS503" s="508"/>
      <c r="BTT503" s="508"/>
      <c r="BTU503" s="508"/>
      <c r="BTV503" s="508"/>
      <c r="BTW503" s="508"/>
      <c r="BTX503" s="508"/>
      <c r="BTY503" s="508"/>
      <c r="BTZ503" s="508"/>
      <c r="BUA503" s="508"/>
      <c r="BUB503" s="508"/>
      <c r="BUC503" s="508"/>
      <c r="BUD503" s="508"/>
      <c r="BUE503" s="508"/>
      <c r="BUF503" s="508"/>
      <c r="BUG503" s="508"/>
      <c r="BUH503" s="508"/>
      <c r="BUI503" s="508"/>
      <c r="BUJ503" s="508"/>
      <c r="BUK503" s="508"/>
      <c r="BUL503" s="508"/>
      <c r="BUM503" s="508"/>
      <c r="BUN503" s="508"/>
      <c r="BUO503" s="508"/>
      <c r="BUP503" s="508"/>
      <c r="BUQ503" s="508"/>
      <c r="BUR503" s="508"/>
      <c r="BUS503" s="508"/>
      <c r="BUT503" s="508"/>
      <c r="BUU503" s="508"/>
      <c r="BUV503" s="508"/>
      <c r="BUW503" s="508"/>
      <c r="BUX503" s="508"/>
      <c r="BUY503" s="508"/>
      <c r="BUZ503" s="508"/>
      <c r="BVA503" s="508"/>
      <c r="BVB503" s="508"/>
      <c r="BVC503" s="508"/>
      <c r="BVD503" s="508"/>
      <c r="BVE503" s="508"/>
      <c r="BVF503" s="508"/>
      <c r="BVG503" s="508"/>
      <c r="BVH503" s="508"/>
      <c r="BVI503" s="508"/>
      <c r="BVJ503" s="508"/>
      <c r="BVK503" s="508"/>
      <c r="BVL503" s="508"/>
      <c r="BVM503" s="508"/>
      <c r="BVN503" s="508"/>
      <c r="BVO503" s="508"/>
      <c r="BVP503" s="508"/>
      <c r="BVQ503" s="508"/>
      <c r="BVR503" s="508"/>
      <c r="BVS503" s="508"/>
      <c r="BVT503" s="508"/>
      <c r="BVU503" s="508"/>
      <c r="BVV503" s="508"/>
      <c r="BVW503" s="508"/>
      <c r="BVX503" s="508"/>
      <c r="BVY503" s="508"/>
      <c r="BVZ503" s="508"/>
      <c r="BWA503" s="508"/>
      <c r="BWB503" s="508"/>
      <c r="BWC503" s="508"/>
      <c r="BWD503" s="508"/>
      <c r="BWE503" s="508"/>
      <c r="BWF503" s="508"/>
      <c r="BWG503" s="508"/>
      <c r="BWH503" s="508"/>
      <c r="BWI503" s="508"/>
      <c r="BWJ503" s="508"/>
      <c r="BWK503" s="508"/>
      <c r="BWL503" s="508"/>
      <c r="BWM503" s="508"/>
      <c r="BWN503" s="508"/>
      <c r="BWO503" s="508"/>
      <c r="BWP503" s="508"/>
      <c r="BWQ503" s="508"/>
      <c r="BWR503" s="508"/>
      <c r="BWS503" s="508"/>
      <c r="BWT503" s="508"/>
      <c r="BWU503" s="508"/>
      <c r="BWV503" s="508"/>
      <c r="BWW503" s="508"/>
      <c r="BWX503" s="508"/>
      <c r="BWY503" s="508"/>
      <c r="BWZ503" s="508"/>
      <c r="BXA503" s="508"/>
      <c r="BXB503" s="508"/>
      <c r="BXC503" s="508"/>
      <c r="BXD503" s="508"/>
      <c r="BXE503" s="508"/>
      <c r="BXF503" s="508"/>
      <c r="BXG503" s="508"/>
      <c r="BXH503" s="508"/>
      <c r="BXI503" s="508"/>
      <c r="BXJ503" s="508"/>
      <c r="BXK503" s="508"/>
      <c r="BXL503" s="508"/>
      <c r="BXM503" s="508"/>
      <c r="BXN503" s="508"/>
      <c r="BXO503" s="508"/>
      <c r="BXP503" s="508"/>
      <c r="BXQ503" s="508"/>
      <c r="BXR503" s="508"/>
      <c r="BXS503" s="508"/>
      <c r="BXT503" s="508"/>
      <c r="BXU503" s="508"/>
      <c r="BXV503" s="508"/>
      <c r="BXW503" s="508"/>
      <c r="BXX503" s="508"/>
      <c r="BXY503" s="508"/>
      <c r="BXZ503" s="508"/>
      <c r="BYA503" s="508"/>
      <c r="BYB503" s="508"/>
      <c r="BYC503" s="508"/>
      <c r="BYD503" s="508"/>
      <c r="BYE503" s="508"/>
      <c r="BYF503" s="508"/>
      <c r="BYG503" s="508"/>
      <c r="BYH503" s="508"/>
      <c r="BYI503" s="508"/>
      <c r="BYJ503" s="508"/>
      <c r="BYK503" s="508"/>
      <c r="BYL503" s="508"/>
      <c r="BYM503" s="508"/>
      <c r="BYN503" s="508"/>
      <c r="BYO503" s="508"/>
      <c r="BYP503" s="508"/>
      <c r="BYQ503" s="508"/>
      <c r="BYR503" s="508"/>
      <c r="BYS503" s="508"/>
      <c r="BYT503" s="508"/>
      <c r="BYU503" s="508"/>
      <c r="BYV503" s="508"/>
      <c r="BYW503" s="508"/>
      <c r="BYX503" s="508"/>
      <c r="BYY503" s="508"/>
      <c r="BYZ503" s="508"/>
      <c r="BZA503" s="508"/>
      <c r="BZB503" s="508"/>
      <c r="BZC503" s="508"/>
      <c r="BZD503" s="508"/>
      <c r="BZE503" s="508"/>
      <c r="BZF503" s="508"/>
      <c r="BZG503" s="508"/>
      <c r="BZH503" s="508"/>
      <c r="BZI503" s="508"/>
      <c r="BZJ503" s="508"/>
      <c r="BZK503" s="508"/>
      <c r="BZL503" s="508"/>
      <c r="BZM503" s="508"/>
      <c r="BZN503" s="508"/>
      <c r="BZO503" s="508"/>
      <c r="BZP503" s="508"/>
      <c r="BZQ503" s="508"/>
      <c r="BZR503" s="508"/>
      <c r="BZS503" s="508"/>
      <c r="BZT503" s="508"/>
      <c r="BZU503" s="508"/>
      <c r="BZV503" s="508"/>
      <c r="BZW503" s="508"/>
      <c r="BZX503" s="508"/>
      <c r="BZY503" s="508"/>
      <c r="BZZ503" s="508"/>
      <c r="CAA503" s="508"/>
      <c r="CAB503" s="508"/>
      <c r="CAC503" s="508"/>
      <c r="CAD503" s="508"/>
      <c r="CAE503" s="508"/>
      <c r="CAF503" s="508"/>
      <c r="CAG503" s="508"/>
      <c r="CAH503" s="508"/>
      <c r="CAI503" s="508"/>
      <c r="CAJ503" s="508"/>
      <c r="CAK503" s="508"/>
      <c r="CAL503" s="508"/>
      <c r="CAM503" s="508"/>
      <c r="CAN503" s="508"/>
      <c r="CAO503" s="508"/>
      <c r="CAP503" s="508"/>
      <c r="CAQ503" s="508"/>
      <c r="CAR503" s="508"/>
      <c r="CAS503" s="508"/>
      <c r="CAT503" s="508"/>
      <c r="CAU503" s="508"/>
      <c r="CAV503" s="508"/>
      <c r="CAW503" s="508"/>
      <c r="CAX503" s="508"/>
      <c r="CAY503" s="508"/>
      <c r="CAZ503" s="508"/>
      <c r="CBA503" s="508"/>
      <c r="CBB503" s="508"/>
      <c r="CBC503" s="508"/>
      <c r="CBD503" s="508"/>
      <c r="CBE503" s="508"/>
      <c r="CBF503" s="508"/>
      <c r="CBG503" s="508"/>
      <c r="CBH503" s="508"/>
      <c r="CBI503" s="508"/>
      <c r="CBJ503" s="508"/>
      <c r="CBK503" s="508"/>
      <c r="CBL503" s="508"/>
      <c r="CBM503" s="508"/>
      <c r="CBN503" s="508"/>
      <c r="CBO503" s="508"/>
      <c r="CBP503" s="508"/>
      <c r="CBQ503" s="508"/>
      <c r="CBR503" s="508"/>
      <c r="CBS503" s="508"/>
      <c r="CBT503" s="508"/>
      <c r="CBU503" s="508"/>
      <c r="CBV503" s="508"/>
      <c r="CBW503" s="508"/>
      <c r="CBX503" s="508"/>
      <c r="CBY503" s="508"/>
      <c r="CBZ503" s="508"/>
      <c r="CCA503" s="508"/>
      <c r="CCB503" s="508"/>
      <c r="CCC503" s="508"/>
      <c r="CCD503" s="508"/>
      <c r="CCE503" s="508"/>
      <c r="CCF503" s="508"/>
      <c r="CCG503" s="508"/>
      <c r="CCH503" s="508"/>
      <c r="CCI503" s="508"/>
      <c r="CCJ503" s="508"/>
      <c r="CCK503" s="508"/>
      <c r="CCL503" s="508"/>
      <c r="CCM503" s="508"/>
      <c r="CCN503" s="508"/>
      <c r="CCO503" s="508"/>
      <c r="CCP503" s="508"/>
      <c r="CCQ503" s="508"/>
      <c r="CCR503" s="508"/>
      <c r="CCS503" s="508"/>
      <c r="CCT503" s="508"/>
      <c r="CCU503" s="508"/>
      <c r="CCV503" s="508"/>
      <c r="CCW503" s="508"/>
      <c r="CCX503" s="508"/>
      <c r="CCY503" s="508"/>
      <c r="CCZ503" s="508"/>
      <c r="CDA503" s="508"/>
      <c r="CDB503" s="508"/>
      <c r="CDC503" s="508"/>
      <c r="CDD503" s="508"/>
      <c r="CDE503" s="508"/>
      <c r="CDF503" s="508"/>
      <c r="CDG503" s="508"/>
      <c r="CDH503" s="508"/>
      <c r="CDI503" s="508"/>
      <c r="CDJ503" s="508"/>
      <c r="CDK503" s="508"/>
      <c r="CDL503" s="508"/>
      <c r="CDM503" s="508"/>
      <c r="CDN503" s="508"/>
      <c r="CDO503" s="508"/>
      <c r="CDP503" s="508"/>
      <c r="CDQ503" s="508"/>
      <c r="CDR503" s="508"/>
      <c r="CDS503" s="508"/>
      <c r="CDT503" s="508"/>
      <c r="CDU503" s="508"/>
      <c r="CDV503" s="508"/>
      <c r="CDW503" s="508"/>
      <c r="CDX503" s="508"/>
      <c r="CDY503" s="508"/>
      <c r="CDZ503" s="508"/>
      <c r="CEA503" s="508"/>
      <c r="CEB503" s="508"/>
      <c r="CEC503" s="508"/>
      <c r="CED503" s="508"/>
      <c r="CEE503" s="508"/>
      <c r="CEF503" s="508"/>
      <c r="CEG503" s="508"/>
      <c r="CEH503" s="508"/>
      <c r="CEI503" s="508"/>
      <c r="CEJ503" s="508"/>
      <c r="CEK503" s="508"/>
      <c r="CEL503" s="508"/>
      <c r="CEM503" s="508"/>
      <c r="CEN503" s="508"/>
      <c r="CEO503" s="508"/>
      <c r="CEP503" s="508"/>
      <c r="CEQ503" s="508"/>
      <c r="CER503" s="508"/>
      <c r="CES503" s="508"/>
      <c r="CET503" s="508"/>
      <c r="CEU503" s="508"/>
      <c r="CEV503" s="508"/>
      <c r="CEW503" s="508"/>
      <c r="CEX503" s="508"/>
      <c r="CEY503" s="508"/>
      <c r="CEZ503" s="508"/>
      <c r="CFA503" s="508"/>
      <c r="CFB503" s="508"/>
      <c r="CFC503" s="508"/>
      <c r="CFD503" s="508"/>
      <c r="CFE503" s="508"/>
      <c r="CFF503" s="508"/>
      <c r="CFG503" s="508"/>
      <c r="CFH503" s="508"/>
      <c r="CFI503" s="508"/>
      <c r="CFJ503" s="508"/>
      <c r="CFK503" s="508"/>
      <c r="CFL503" s="508"/>
      <c r="CFM503" s="508"/>
      <c r="CFN503" s="508"/>
      <c r="CFO503" s="508"/>
      <c r="CFP503" s="508"/>
      <c r="CFQ503" s="508"/>
      <c r="CFR503" s="508"/>
      <c r="CFS503" s="508"/>
      <c r="CFT503" s="508"/>
      <c r="CFU503" s="508"/>
      <c r="CFV503" s="508"/>
      <c r="CFW503" s="508"/>
      <c r="CFX503" s="508"/>
      <c r="CFY503" s="508"/>
      <c r="CFZ503" s="508"/>
      <c r="CGA503" s="508"/>
      <c r="CGB503" s="508"/>
      <c r="CGC503" s="508"/>
      <c r="CGD503" s="508"/>
      <c r="CGE503" s="508"/>
      <c r="CGF503" s="508"/>
      <c r="CGG503" s="508"/>
      <c r="CGH503" s="508"/>
      <c r="CGI503" s="508"/>
      <c r="CGJ503" s="508"/>
      <c r="CGK503" s="508"/>
      <c r="CGL503" s="508"/>
      <c r="CGM503" s="508"/>
      <c r="CGN503" s="508"/>
      <c r="CGO503" s="508"/>
      <c r="CGP503" s="508"/>
      <c r="CGQ503" s="508"/>
      <c r="CGR503" s="508"/>
      <c r="CGS503" s="508"/>
      <c r="CGT503" s="508"/>
      <c r="CGU503" s="508"/>
      <c r="CGV503" s="508"/>
      <c r="CGW503" s="508"/>
      <c r="CGX503" s="508"/>
      <c r="CGY503" s="508"/>
      <c r="CGZ503" s="508"/>
      <c r="CHA503" s="508"/>
      <c r="CHB503" s="508"/>
      <c r="CHC503" s="508"/>
      <c r="CHD503" s="508"/>
      <c r="CHE503" s="508"/>
      <c r="CHF503" s="508"/>
      <c r="CHG503" s="508"/>
      <c r="CHH503" s="508"/>
      <c r="CHI503" s="508"/>
      <c r="CHJ503" s="508"/>
      <c r="CHK503" s="508"/>
      <c r="CHL503" s="508"/>
      <c r="CHM503" s="508"/>
      <c r="CHN503" s="508"/>
      <c r="CHO503" s="508"/>
      <c r="CHP503" s="508"/>
      <c r="CHQ503" s="508"/>
      <c r="CHR503" s="508"/>
      <c r="CHS503" s="508"/>
      <c r="CHT503" s="508"/>
      <c r="CHU503" s="508"/>
      <c r="CHV503" s="508"/>
      <c r="CHW503" s="508"/>
      <c r="CHX503" s="508"/>
      <c r="CHY503" s="508"/>
      <c r="CHZ503" s="508"/>
      <c r="CIA503" s="508"/>
      <c r="CIB503" s="508"/>
      <c r="CIC503" s="508"/>
      <c r="CID503" s="508"/>
      <c r="CIE503" s="508"/>
      <c r="CIF503" s="508"/>
      <c r="CIG503" s="508"/>
      <c r="CIH503" s="508"/>
      <c r="CII503" s="508"/>
      <c r="CIJ503" s="508"/>
      <c r="CIK503" s="508"/>
      <c r="CIL503" s="508"/>
      <c r="CIM503" s="508"/>
      <c r="CIN503" s="508"/>
      <c r="CIO503" s="508"/>
      <c r="CIP503" s="508"/>
      <c r="CIQ503" s="508"/>
      <c r="CIR503" s="508"/>
      <c r="CIS503" s="508"/>
      <c r="CIT503" s="508"/>
      <c r="CIU503" s="508"/>
      <c r="CIV503" s="508"/>
      <c r="CIW503" s="508"/>
      <c r="CIX503" s="508"/>
      <c r="CIY503" s="508"/>
      <c r="CIZ503" s="508"/>
      <c r="CJA503" s="508"/>
      <c r="CJB503" s="508"/>
      <c r="CJC503" s="508"/>
      <c r="CJD503" s="508"/>
      <c r="CJE503" s="508"/>
      <c r="CJF503" s="508"/>
      <c r="CJG503" s="508"/>
      <c r="CJH503" s="508"/>
      <c r="CJI503" s="508"/>
      <c r="CJJ503" s="508"/>
      <c r="CJK503" s="508"/>
      <c r="CJL503" s="508"/>
      <c r="CJM503" s="508"/>
      <c r="CJN503" s="508"/>
      <c r="CJO503" s="508"/>
      <c r="CJP503" s="508"/>
      <c r="CJQ503" s="508"/>
      <c r="CJR503" s="508"/>
      <c r="CJS503" s="508"/>
      <c r="CJT503" s="508"/>
      <c r="CJU503" s="508"/>
      <c r="CJV503" s="508"/>
      <c r="CJW503" s="508"/>
      <c r="CJX503" s="508"/>
      <c r="CJY503" s="508"/>
      <c r="CJZ503" s="508"/>
      <c r="CKA503" s="508"/>
      <c r="CKB503" s="508"/>
      <c r="CKC503" s="508"/>
      <c r="CKD503" s="508"/>
      <c r="CKE503" s="508"/>
      <c r="CKF503" s="508"/>
      <c r="CKG503" s="508"/>
      <c r="CKH503" s="508"/>
      <c r="CKI503" s="508"/>
      <c r="CKJ503" s="508"/>
      <c r="CKK503" s="508"/>
      <c r="CKL503" s="508"/>
      <c r="CKM503" s="508"/>
      <c r="CKN503" s="508"/>
      <c r="CKO503" s="508"/>
      <c r="CKP503" s="508"/>
      <c r="CKQ503" s="508"/>
      <c r="CKR503" s="508"/>
      <c r="CKS503" s="508"/>
      <c r="CKT503" s="508"/>
      <c r="CKU503" s="508"/>
      <c r="CKV503" s="508"/>
      <c r="CKW503" s="508"/>
      <c r="CKX503" s="508"/>
      <c r="CKY503" s="508"/>
      <c r="CKZ503" s="508"/>
      <c r="CLA503" s="508"/>
      <c r="CLB503" s="508"/>
      <c r="CLC503" s="508"/>
      <c r="CLD503" s="508"/>
      <c r="CLE503" s="508"/>
      <c r="CLF503" s="508"/>
      <c r="CLG503" s="508"/>
      <c r="CLH503" s="508"/>
      <c r="CLI503" s="508"/>
      <c r="CLJ503" s="508"/>
      <c r="CLK503" s="508"/>
      <c r="CLL503" s="508"/>
      <c r="CLM503" s="508"/>
      <c r="CLN503" s="508"/>
      <c r="CLO503" s="508"/>
      <c r="CLP503" s="508"/>
      <c r="CLQ503" s="508"/>
      <c r="CLR503" s="508"/>
      <c r="CLS503" s="508"/>
      <c r="CLT503" s="508"/>
      <c r="CLU503" s="508"/>
      <c r="CLV503" s="508"/>
      <c r="CLW503" s="508"/>
      <c r="CLX503" s="508"/>
      <c r="CLY503" s="508"/>
      <c r="CLZ503" s="508"/>
      <c r="CMA503" s="508"/>
      <c r="CMB503" s="508"/>
      <c r="CMC503" s="508"/>
      <c r="CMD503" s="508"/>
      <c r="CME503" s="508"/>
      <c r="CMF503" s="508"/>
      <c r="CMG503" s="508"/>
      <c r="CMH503" s="508"/>
      <c r="CMI503" s="508"/>
      <c r="CMJ503" s="508"/>
      <c r="CMK503" s="508"/>
      <c r="CML503" s="508"/>
      <c r="CMM503" s="508"/>
      <c r="CMN503" s="508"/>
      <c r="CMO503" s="508"/>
      <c r="CMP503" s="508"/>
      <c r="CMQ503" s="508"/>
      <c r="CMR503" s="508"/>
      <c r="CMS503" s="508"/>
      <c r="CMT503" s="508"/>
      <c r="CMU503" s="508"/>
      <c r="CMV503" s="508"/>
      <c r="CMW503" s="508"/>
      <c r="CMX503" s="508"/>
      <c r="CMY503" s="508"/>
      <c r="CMZ503" s="508"/>
      <c r="CNA503" s="508"/>
      <c r="CNB503" s="508"/>
      <c r="CNC503" s="508"/>
      <c r="CND503" s="508"/>
      <c r="CNE503" s="508"/>
      <c r="CNF503" s="508"/>
      <c r="CNG503" s="508"/>
      <c r="CNH503" s="508"/>
      <c r="CNI503" s="508"/>
      <c r="CNJ503" s="508"/>
      <c r="CNK503" s="508"/>
      <c r="CNL503" s="508"/>
      <c r="CNM503" s="508"/>
      <c r="CNN503" s="508"/>
      <c r="CNO503" s="508"/>
      <c r="CNP503" s="508"/>
      <c r="CNQ503" s="508"/>
      <c r="CNR503" s="508"/>
      <c r="CNS503" s="508"/>
      <c r="CNT503" s="508"/>
      <c r="CNU503" s="508"/>
      <c r="CNV503" s="508"/>
      <c r="CNW503" s="508"/>
      <c r="CNX503" s="508"/>
      <c r="CNY503" s="508"/>
      <c r="CNZ503" s="508"/>
      <c r="COA503" s="508"/>
      <c r="COB503" s="508"/>
      <c r="COC503" s="508"/>
      <c r="COD503" s="508"/>
      <c r="COE503" s="508"/>
      <c r="COF503" s="508"/>
      <c r="COG503" s="508"/>
      <c r="COH503" s="508"/>
      <c r="COI503" s="508"/>
      <c r="COJ503" s="508"/>
      <c r="COK503" s="508"/>
      <c r="COL503" s="508"/>
      <c r="COM503" s="508"/>
      <c r="CON503" s="508"/>
      <c r="COO503" s="508"/>
      <c r="COP503" s="508"/>
      <c r="COQ503" s="508"/>
      <c r="COR503" s="508"/>
      <c r="COS503" s="508"/>
      <c r="COT503" s="508"/>
      <c r="COU503" s="508"/>
      <c r="COV503" s="508"/>
      <c r="COW503" s="508"/>
      <c r="COX503" s="508"/>
      <c r="COY503" s="508"/>
      <c r="COZ503" s="508"/>
      <c r="CPA503" s="508"/>
      <c r="CPB503" s="508"/>
      <c r="CPC503" s="508"/>
      <c r="CPD503" s="508"/>
      <c r="CPE503" s="508"/>
      <c r="CPF503" s="508"/>
      <c r="CPG503" s="508"/>
      <c r="CPH503" s="508"/>
      <c r="CPI503" s="508"/>
      <c r="CPJ503" s="508"/>
      <c r="CPK503" s="508"/>
      <c r="CPL503" s="508"/>
      <c r="CPM503" s="508"/>
      <c r="CPN503" s="508"/>
      <c r="CPO503" s="508"/>
      <c r="CPP503" s="508"/>
      <c r="CPQ503" s="508"/>
      <c r="CPR503" s="508"/>
      <c r="CPS503" s="508"/>
      <c r="CPT503" s="508"/>
      <c r="CPU503" s="508"/>
      <c r="CPV503" s="508"/>
      <c r="CPW503" s="508"/>
      <c r="CPX503" s="508"/>
      <c r="CPY503" s="508"/>
      <c r="CPZ503" s="508"/>
      <c r="CQA503" s="508"/>
      <c r="CQB503" s="508"/>
      <c r="CQC503" s="508"/>
      <c r="CQD503" s="508"/>
      <c r="CQE503" s="508"/>
      <c r="CQF503" s="508"/>
      <c r="CQG503" s="508"/>
      <c r="CQH503" s="508"/>
      <c r="CQI503" s="508"/>
      <c r="CQJ503" s="508"/>
      <c r="CQK503" s="508"/>
      <c r="CQL503" s="508"/>
      <c r="CQM503" s="508"/>
      <c r="CQN503" s="508"/>
      <c r="CQO503" s="508"/>
      <c r="CQP503" s="508"/>
      <c r="CQQ503" s="508"/>
      <c r="CQR503" s="508"/>
      <c r="CQS503" s="508"/>
      <c r="CQT503" s="508"/>
      <c r="CQU503" s="508"/>
      <c r="CQV503" s="508"/>
      <c r="CQW503" s="508"/>
      <c r="CQX503" s="508"/>
      <c r="CQY503" s="508"/>
      <c r="CQZ503" s="508"/>
      <c r="CRA503" s="508"/>
      <c r="CRB503" s="508"/>
      <c r="CRC503" s="508"/>
      <c r="CRD503" s="508"/>
      <c r="CRE503" s="508"/>
      <c r="CRF503" s="508"/>
      <c r="CRG503" s="508"/>
      <c r="CRH503" s="508"/>
      <c r="CRI503" s="508"/>
      <c r="CRJ503" s="508"/>
      <c r="CRK503" s="508"/>
      <c r="CRL503" s="508"/>
      <c r="CRM503" s="508"/>
      <c r="CRN503" s="508"/>
      <c r="CRO503" s="508"/>
      <c r="CRP503" s="508"/>
      <c r="CRQ503" s="508"/>
      <c r="CRR503" s="508"/>
      <c r="CRS503" s="508"/>
      <c r="CRT503" s="508"/>
      <c r="CRU503" s="508"/>
      <c r="CRV503" s="508"/>
      <c r="CRW503" s="508"/>
      <c r="CRX503" s="508"/>
      <c r="CRY503" s="508"/>
      <c r="CRZ503" s="508"/>
      <c r="CSA503" s="508"/>
      <c r="CSB503" s="508"/>
      <c r="CSC503" s="508"/>
      <c r="CSD503" s="508"/>
      <c r="CSE503" s="508"/>
      <c r="CSF503" s="508"/>
      <c r="CSG503" s="508"/>
      <c r="CSH503" s="508"/>
      <c r="CSI503" s="508"/>
      <c r="CSJ503" s="508"/>
      <c r="CSK503" s="508"/>
      <c r="CSL503" s="508"/>
      <c r="CSM503" s="508"/>
      <c r="CSN503" s="508"/>
      <c r="CSO503" s="508"/>
      <c r="CSP503" s="508"/>
      <c r="CSQ503" s="508"/>
      <c r="CSR503" s="508"/>
      <c r="CSS503" s="508"/>
      <c r="CST503" s="508"/>
      <c r="CSU503" s="508"/>
      <c r="CSV503" s="508"/>
      <c r="CSW503" s="508"/>
      <c r="CSX503" s="508"/>
      <c r="CSY503" s="508"/>
      <c r="CSZ503" s="508"/>
      <c r="CTA503" s="508"/>
      <c r="CTB503" s="508"/>
      <c r="CTC503" s="508"/>
      <c r="CTD503" s="508"/>
      <c r="CTE503" s="508"/>
      <c r="CTF503" s="508"/>
      <c r="CTG503" s="508"/>
      <c r="CTH503" s="508"/>
      <c r="CTI503" s="508"/>
      <c r="CTJ503" s="508"/>
      <c r="CTK503" s="508"/>
      <c r="CTL503" s="508"/>
      <c r="CTM503" s="508"/>
      <c r="CTN503" s="508"/>
      <c r="CTO503" s="508"/>
      <c r="CTP503" s="508"/>
      <c r="CTQ503" s="508"/>
      <c r="CTR503" s="508"/>
      <c r="CTS503" s="508"/>
      <c r="CTT503" s="508"/>
      <c r="CTU503" s="508"/>
      <c r="CTV503" s="508"/>
      <c r="CTW503" s="508"/>
      <c r="CTX503" s="508"/>
      <c r="CTY503" s="508"/>
      <c r="CTZ503" s="508"/>
      <c r="CUA503" s="508"/>
      <c r="CUB503" s="508"/>
      <c r="CUC503" s="508"/>
      <c r="CUD503" s="508"/>
      <c r="CUE503" s="508"/>
      <c r="CUF503" s="508"/>
      <c r="CUG503" s="508"/>
      <c r="CUH503" s="508"/>
      <c r="CUI503" s="508"/>
      <c r="CUJ503" s="508"/>
      <c r="CUK503" s="508"/>
      <c r="CUL503" s="508"/>
      <c r="CUM503" s="508"/>
      <c r="CUN503" s="508"/>
      <c r="CUO503" s="508"/>
      <c r="CUP503" s="508"/>
      <c r="CUQ503" s="508"/>
      <c r="CUR503" s="508"/>
      <c r="CUS503" s="508"/>
      <c r="CUT503" s="508"/>
      <c r="CUU503" s="508"/>
      <c r="CUV503" s="508"/>
      <c r="CUW503" s="508"/>
      <c r="CUX503" s="508"/>
      <c r="CUY503" s="508"/>
      <c r="CUZ503" s="508"/>
      <c r="CVA503" s="508"/>
      <c r="CVB503" s="508"/>
      <c r="CVC503" s="508"/>
      <c r="CVD503" s="508"/>
      <c r="CVE503" s="508"/>
      <c r="CVF503" s="508"/>
      <c r="CVG503" s="508"/>
      <c r="CVH503" s="508"/>
      <c r="CVI503" s="508"/>
      <c r="CVJ503" s="508"/>
      <c r="CVK503" s="508"/>
      <c r="CVL503" s="508"/>
      <c r="CVM503" s="508"/>
      <c r="CVN503" s="508"/>
      <c r="CVO503" s="508"/>
      <c r="CVP503" s="508"/>
      <c r="CVQ503" s="508"/>
      <c r="CVR503" s="508"/>
      <c r="CVS503" s="508"/>
      <c r="CVT503" s="508"/>
      <c r="CVU503" s="508"/>
      <c r="CVV503" s="508"/>
      <c r="CVW503" s="508"/>
      <c r="CVX503" s="508"/>
      <c r="CVY503" s="508"/>
      <c r="CVZ503" s="508"/>
      <c r="CWA503" s="508"/>
      <c r="CWB503" s="508"/>
      <c r="CWC503" s="508"/>
      <c r="CWD503" s="508"/>
      <c r="CWE503" s="508"/>
      <c r="CWF503" s="508"/>
      <c r="CWG503" s="508"/>
      <c r="CWH503" s="508"/>
      <c r="CWI503" s="508"/>
      <c r="CWJ503" s="508"/>
      <c r="CWK503" s="508"/>
      <c r="CWL503" s="508"/>
      <c r="CWM503" s="508"/>
      <c r="CWN503" s="508"/>
      <c r="CWO503" s="508"/>
      <c r="CWP503" s="508"/>
      <c r="CWQ503" s="508"/>
      <c r="CWR503" s="508"/>
      <c r="CWS503" s="508"/>
      <c r="CWT503" s="508"/>
      <c r="CWU503" s="508"/>
      <c r="CWV503" s="508"/>
      <c r="CWW503" s="508"/>
      <c r="CWX503" s="508"/>
      <c r="CWY503" s="508"/>
      <c r="CWZ503" s="508"/>
      <c r="CXA503" s="508"/>
      <c r="CXB503" s="508"/>
      <c r="CXC503" s="508"/>
      <c r="CXD503" s="508"/>
      <c r="CXE503" s="508"/>
      <c r="CXF503" s="508"/>
      <c r="CXG503" s="508"/>
      <c r="CXH503" s="508"/>
      <c r="CXI503" s="508"/>
      <c r="CXJ503" s="508"/>
      <c r="CXK503" s="508"/>
      <c r="CXL503" s="508"/>
      <c r="CXM503" s="508"/>
      <c r="CXN503" s="508"/>
      <c r="CXO503" s="508"/>
      <c r="CXP503" s="508"/>
      <c r="CXQ503" s="508"/>
      <c r="CXR503" s="508"/>
      <c r="CXS503" s="508"/>
      <c r="CXT503" s="508"/>
      <c r="CXU503" s="508"/>
      <c r="CXV503" s="508"/>
      <c r="CXW503" s="508"/>
      <c r="CXX503" s="508"/>
      <c r="CXY503" s="508"/>
      <c r="CXZ503" s="508"/>
      <c r="CYA503" s="508"/>
      <c r="CYB503" s="508"/>
      <c r="CYC503" s="508"/>
      <c r="CYD503" s="508"/>
      <c r="CYE503" s="508"/>
      <c r="CYF503" s="508"/>
      <c r="CYG503" s="508"/>
      <c r="CYH503" s="508"/>
      <c r="CYI503" s="508"/>
      <c r="CYJ503" s="508"/>
      <c r="CYK503" s="508"/>
      <c r="CYL503" s="508"/>
      <c r="CYM503" s="508"/>
      <c r="CYN503" s="508"/>
      <c r="CYO503" s="508"/>
      <c r="CYP503" s="508"/>
      <c r="CYQ503" s="508"/>
      <c r="CYR503" s="508"/>
      <c r="CYS503" s="508"/>
      <c r="CYT503" s="508"/>
      <c r="CYU503" s="508"/>
      <c r="CYV503" s="508"/>
      <c r="CYW503" s="508"/>
      <c r="CYX503" s="508"/>
      <c r="CYY503" s="508"/>
      <c r="CYZ503" s="508"/>
      <c r="CZA503" s="508"/>
      <c r="CZB503" s="508"/>
      <c r="CZC503" s="508"/>
      <c r="CZD503" s="508"/>
      <c r="CZE503" s="508"/>
      <c r="CZF503" s="508"/>
      <c r="CZG503" s="508"/>
      <c r="CZH503" s="508"/>
      <c r="CZI503" s="508"/>
      <c r="CZJ503" s="508"/>
      <c r="CZK503" s="508"/>
      <c r="CZL503" s="508"/>
      <c r="CZM503" s="508"/>
      <c r="CZN503" s="508"/>
      <c r="CZO503" s="508"/>
      <c r="CZP503" s="508"/>
      <c r="CZQ503" s="508"/>
      <c r="CZR503" s="508"/>
      <c r="CZS503" s="508"/>
      <c r="CZT503" s="508"/>
      <c r="CZU503" s="508"/>
      <c r="CZV503" s="508"/>
      <c r="CZW503" s="508"/>
      <c r="CZX503" s="508"/>
      <c r="CZY503" s="508"/>
      <c r="CZZ503" s="508"/>
      <c r="DAA503" s="508"/>
      <c r="DAB503" s="508"/>
      <c r="DAC503" s="508"/>
      <c r="DAD503" s="508"/>
      <c r="DAE503" s="508"/>
      <c r="DAF503" s="508"/>
      <c r="DAG503" s="508"/>
      <c r="DAH503" s="508"/>
      <c r="DAI503" s="508"/>
      <c r="DAJ503" s="508"/>
      <c r="DAK503" s="508"/>
      <c r="DAL503" s="508"/>
      <c r="DAM503" s="508"/>
      <c r="DAN503" s="508"/>
      <c r="DAO503" s="508"/>
      <c r="DAP503" s="508"/>
      <c r="DAQ503" s="508"/>
      <c r="DAR503" s="508"/>
      <c r="DAS503" s="508"/>
      <c r="DAT503" s="508"/>
      <c r="DAU503" s="508"/>
      <c r="DAV503" s="508"/>
      <c r="DAW503" s="508"/>
      <c r="DAX503" s="508"/>
      <c r="DAY503" s="508"/>
      <c r="DAZ503" s="508"/>
      <c r="DBA503" s="508"/>
      <c r="DBB503" s="508"/>
      <c r="DBC503" s="508"/>
      <c r="DBD503" s="508"/>
      <c r="DBE503" s="508"/>
      <c r="DBF503" s="508"/>
      <c r="DBG503" s="508"/>
      <c r="DBH503" s="508"/>
      <c r="DBI503" s="508"/>
      <c r="DBJ503" s="508"/>
      <c r="DBK503" s="508"/>
      <c r="DBL503" s="508"/>
      <c r="DBM503" s="508"/>
      <c r="DBN503" s="508"/>
      <c r="DBO503" s="508"/>
      <c r="DBP503" s="508"/>
      <c r="DBQ503" s="508"/>
      <c r="DBR503" s="508"/>
      <c r="DBS503" s="508"/>
      <c r="DBT503" s="508"/>
      <c r="DBU503" s="508"/>
      <c r="DBV503" s="508"/>
      <c r="DBW503" s="508"/>
      <c r="DBX503" s="508"/>
      <c r="DBY503" s="508"/>
      <c r="DBZ503" s="508"/>
      <c r="DCA503" s="508"/>
      <c r="DCB503" s="508"/>
      <c r="DCC503" s="508"/>
      <c r="DCD503" s="508"/>
      <c r="DCE503" s="508"/>
      <c r="DCF503" s="508"/>
      <c r="DCG503" s="508"/>
      <c r="DCH503" s="508"/>
      <c r="DCI503" s="508"/>
      <c r="DCJ503" s="508"/>
      <c r="DCK503" s="508"/>
      <c r="DCL503" s="508"/>
      <c r="DCM503" s="508"/>
      <c r="DCN503" s="508"/>
      <c r="DCO503" s="508"/>
      <c r="DCP503" s="508"/>
      <c r="DCQ503" s="508"/>
      <c r="DCR503" s="508"/>
      <c r="DCS503" s="508"/>
      <c r="DCT503" s="508"/>
      <c r="DCU503" s="508"/>
      <c r="DCV503" s="508"/>
      <c r="DCW503" s="508"/>
      <c r="DCX503" s="508"/>
      <c r="DCY503" s="508"/>
      <c r="DCZ503" s="508"/>
      <c r="DDA503" s="508"/>
      <c r="DDB503" s="508"/>
      <c r="DDC503" s="508"/>
      <c r="DDD503" s="508"/>
      <c r="DDE503" s="508"/>
      <c r="DDF503" s="508"/>
      <c r="DDG503" s="508"/>
      <c r="DDH503" s="508"/>
      <c r="DDI503" s="508"/>
      <c r="DDJ503" s="508"/>
      <c r="DDK503" s="508"/>
      <c r="DDL503" s="508"/>
      <c r="DDM503" s="508"/>
      <c r="DDN503" s="508"/>
      <c r="DDO503" s="508"/>
      <c r="DDP503" s="508"/>
      <c r="DDQ503" s="508"/>
      <c r="DDR503" s="508"/>
      <c r="DDS503" s="508"/>
      <c r="DDT503" s="508"/>
      <c r="DDU503" s="508"/>
      <c r="DDV503" s="508"/>
      <c r="DDW503" s="508"/>
      <c r="DDX503" s="508"/>
      <c r="DDY503" s="508"/>
      <c r="DDZ503" s="508"/>
      <c r="DEA503" s="508"/>
      <c r="DEB503" s="508"/>
      <c r="DEC503" s="508"/>
      <c r="DED503" s="508"/>
      <c r="DEE503" s="508"/>
      <c r="DEF503" s="508"/>
      <c r="DEG503" s="508"/>
      <c r="DEH503" s="508"/>
      <c r="DEI503" s="508"/>
      <c r="DEJ503" s="508"/>
      <c r="DEK503" s="508"/>
      <c r="DEL503" s="508"/>
      <c r="DEM503" s="508"/>
      <c r="DEN503" s="508"/>
      <c r="DEO503" s="508"/>
      <c r="DEP503" s="508"/>
      <c r="DEQ503" s="508"/>
      <c r="DER503" s="508"/>
      <c r="DES503" s="508"/>
      <c r="DET503" s="508"/>
      <c r="DEU503" s="508"/>
      <c r="DEV503" s="508"/>
      <c r="DEW503" s="508"/>
      <c r="DEX503" s="508"/>
      <c r="DEY503" s="508"/>
      <c r="DEZ503" s="508"/>
      <c r="DFA503" s="508"/>
      <c r="DFB503" s="508"/>
      <c r="DFC503" s="508"/>
      <c r="DFD503" s="508"/>
      <c r="DFE503" s="508"/>
      <c r="DFF503" s="508"/>
      <c r="DFG503" s="508"/>
      <c r="DFH503" s="508"/>
      <c r="DFI503" s="508"/>
      <c r="DFJ503" s="508"/>
      <c r="DFK503" s="508"/>
      <c r="DFL503" s="508"/>
      <c r="DFM503" s="508"/>
      <c r="DFN503" s="508"/>
      <c r="DFO503" s="508"/>
      <c r="DFP503" s="508"/>
      <c r="DFQ503" s="508"/>
      <c r="DFR503" s="508"/>
      <c r="DFS503" s="508"/>
      <c r="DFT503" s="508"/>
      <c r="DFU503" s="508"/>
      <c r="DFV503" s="508"/>
      <c r="DFW503" s="508"/>
      <c r="DFX503" s="508"/>
      <c r="DFY503" s="508"/>
      <c r="DFZ503" s="508"/>
      <c r="DGA503" s="508"/>
      <c r="DGB503" s="508"/>
      <c r="DGC503" s="508"/>
      <c r="DGD503" s="508"/>
      <c r="DGE503" s="508"/>
      <c r="DGF503" s="508"/>
      <c r="DGG503" s="508"/>
      <c r="DGH503" s="508"/>
      <c r="DGI503" s="508"/>
      <c r="DGJ503" s="508"/>
      <c r="DGK503" s="508"/>
      <c r="DGL503" s="508"/>
      <c r="DGM503" s="508"/>
      <c r="DGN503" s="508"/>
      <c r="DGO503" s="508"/>
      <c r="DGP503" s="508"/>
      <c r="DGQ503" s="508"/>
      <c r="DGR503" s="508"/>
      <c r="DGS503" s="508"/>
      <c r="DGT503" s="508"/>
      <c r="DGU503" s="508"/>
      <c r="DGV503" s="508"/>
      <c r="DGW503" s="508"/>
      <c r="DGX503" s="508"/>
      <c r="DGY503" s="508"/>
      <c r="DGZ503" s="508"/>
      <c r="DHA503" s="508"/>
      <c r="DHB503" s="508"/>
      <c r="DHC503" s="508"/>
      <c r="DHD503" s="508"/>
      <c r="DHE503" s="508"/>
      <c r="DHF503" s="508"/>
      <c r="DHG503" s="508"/>
      <c r="DHH503" s="508"/>
      <c r="DHI503" s="508"/>
      <c r="DHJ503" s="508"/>
      <c r="DHK503" s="508"/>
      <c r="DHL503" s="508"/>
      <c r="DHM503" s="508"/>
      <c r="DHN503" s="508"/>
      <c r="DHO503" s="508"/>
      <c r="DHP503" s="508"/>
      <c r="DHQ503" s="508"/>
      <c r="DHR503" s="508"/>
      <c r="DHS503" s="508"/>
      <c r="DHT503" s="508"/>
      <c r="DHU503" s="508"/>
      <c r="DHV503" s="508"/>
      <c r="DHW503" s="508"/>
      <c r="DHX503" s="508"/>
      <c r="DHY503" s="508"/>
      <c r="DHZ503" s="508"/>
      <c r="DIA503" s="508"/>
      <c r="DIB503" s="508"/>
      <c r="DIC503" s="508"/>
      <c r="DID503" s="508"/>
      <c r="DIE503" s="508"/>
      <c r="DIF503" s="508"/>
      <c r="DIG503" s="508"/>
      <c r="DIH503" s="508"/>
      <c r="DII503" s="508"/>
      <c r="DIJ503" s="508"/>
      <c r="DIK503" s="508"/>
      <c r="DIL503" s="508"/>
      <c r="DIM503" s="508"/>
      <c r="DIN503" s="508"/>
      <c r="DIO503" s="508"/>
      <c r="DIP503" s="508"/>
      <c r="DIQ503" s="508"/>
      <c r="DIR503" s="508"/>
      <c r="DIS503" s="508"/>
      <c r="DIT503" s="508"/>
      <c r="DIU503" s="508"/>
      <c r="DIV503" s="508"/>
      <c r="DIW503" s="508"/>
      <c r="DIX503" s="508"/>
      <c r="DIY503" s="508"/>
      <c r="DIZ503" s="508"/>
      <c r="DJA503" s="508"/>
      <c r="DJB503" s="508"/>
      <c r="DJC503" s="508"/>
      <c r="DJD503" s="508"/>
      <c r="DJE503" s="508"/>
      <c r="DJF503" s="508"/>
      <c r="DJG503" s="508"/>
      <c r="DJH503" s="508"/>
      <c r="DJI503" s="508"/>
      <c r="DJJ503" s="508"/>
      <c r="DJK503" s="508"/>
      <c r="DJL503" s="508"/>
      <c r="DJM503" s="508"/>
      <c r="DJN503" s="508"/>
      <c r="DJO503" s="508"/>
      <c r="DJP503" s="508"/>
      <c r="DJQ503" s="508"/>
      <c r="DJR503" s="508"/>
      <c r="DJS503" s="508"/>
      <c r="DJT503" s="508"/>
      <c r="DJU503" s="508"/>
      <c r="DJV503" s="508"/>
      <c r="DJW503" s="508"/>
      <c r="DJX503" s="508"/>
      <c r="DJY503" s="508"/>
      <c r="DJZ503" s="508"/>
      <c r="DKA503" s="508"/>
      <c r="DKB503" s="508"/>
      <c r="DKC503" s="508"/>
      <c r="DKD503" s="508"/>
      <c r="DKE503" s="508"/>
      <c r="DKF503" s="508"/>
      <c r="DKG503" s="508"/>
      <c r="DKH503" s="508"/>
      <c r="DKI503" s="508"/>
      <c r="DKJ503" s="508"/>
      <c r="DKK503" s="508"/>
      <c r="DKL503" s="508"/>
      <c r="DKM503" s="508"/>
      <c r="DKN503" s="508"/>
      <c r="DKO503" s="508"/>
      <c r="DKP503" s="508"/>
      <c r="DKQ503" s="508"/>
      <c r="DKR503" s="508"/>
      <c r="DKS503" s="508"/>
      <c r="DKT503" s="508"/>
      <c r="DKU503" s="508"/>
      <c r="DKV503" s="508"/>
      <c r="DKW503" s="508"/>
      <c r="DKX503" s="508"/>
      <c r="DKY503" s="508"/>
      <c r="DKZ503" s="508"/>
      <c r="DLA503" s="508"/>
      <c r="DLB503" s="508"/>
      <c r="DLC503" s="508"/>
      <c r="DLD503" s="508"/>
      <c r="DLE503" s="508"/>
      <c r="DLF503" s="508"/>
      <c r="DLG503" s="508"/>
      <c r="DLH503" s="508"/>
      <c r="DLI503" s="508"/>
      <c r="DLJ503" s="508"/>
      <c r="DLK503" s="508"/>
      <c r="DLL503" s="508"/>
      <c r="DLM503" s="508"/>
      <c r="DLN503" s="508"/>
      <c r="DLO503" s="508"/>
      <c r="DLP503" s="508"/>
      <c r="DLQ503" s="508"/>
      <c r="DLR503" s="508"/>
      <c r="DLS503" s="508"/>
      <c r="DLT503" s="508"/>
      <c r="DLU503" s="508"/>
      <c r="DLV503" s="508"/>
      <c r="DLW503" s="508"/>
      <c r="DLX503" s="508"/>
      <c r="DLY503" s="508"/>
      <c r="DLZ503" s="508"/>
      <c r="DMA503" s="508"/>
      <c r="DMB503" s="508"/>
      <c r="DMC503" s="508"/>
      <c r="DMD503" s="508"/>
      <c r="DME503" s="508"/>
      <c r="DMF503" s="508"/>
      <c r="DMG503" s="508"/>
      <c r="DMH503" s="508"/>
      <c r="DMI503" s="508"/>
      <c r="DMJ503" s="508"/>
      <c r="DMK503" s="508"/>
      <c r="DML503" s="508"/>
      <c r="DMM503" s="508"/>
      <c r="DMN503" s="508"/>
      <c r="DMO503" s="508"/>
      <c r="DMP503" s="508"/>
      <c r="DMQ503" s="508"/>
      <c r="DMR503" s="508"/>
      <c r="DMS503" s="508"/>
      <c r="DMT503" s="508"/>
      <c r="DMU503" s="508"/>
      <c r="DMV503" s="508"/>
      <c r="DMW503" s="508"/>
      <c r="DMX503" s="508"/>
      <c r="DMY503" s="508"/>
      <c r="DMZ503" s="508"/>
      <c r="DNA503" s="508"/>
      <c r="DNB503" s="508"/>
      <c r="DNC503" s="508"/>
      <c r="DND503" s="508"/>
      <c r="DNE503" s="508"/>
      <c r="DNF503" s="508"/>
      <c r="DNG503" s="508"/>
      <c r="DNH503" s="508"/>
      <c r="DNI503" s="508"/>
      <c r="DNJ503" s="508"/>
      <c r="DNK503" s="508"/>
      <c r="DNL503" s="508"/>
      <c r="DNM503" s="508"/>
      <c r="DNN503" s="508"/>
      <c r="DNO503" s="508"/>
      <c r="DNP503" s="508"/>
      <c r="DNQ503" s="508"/>
      <c r="DNR503" s="508"/>
      <c r="DNS503" s="508"/>
      <c r="DNT503" s="508"/>
      <c r="DNU503" s="508"/>
      <c r="DNV503" s="508"/>
      <c r="DNW503" s="508"/>
      <c r="DNX503" s="508"/>
      <c r="DNY503" s="508"/>
      <c r="DNZ503" s="508"/>
      <c r="DOA503" s="508"/>
      <c r="DOB503" s="508"/>
      <c r="DOC503" s="508"/>
      <c r="DOD503" s="508"/>
      <c r="DOE503" s="508"/>
      <c r="DOF503" s="508"/>
      <c r="DOG503" s="508"/>
      <c r="DOH503" s="508"/>
      <c r="DOI503" s="508"/>
      <c r="DOJ503" s="508"/>
      <c r="DOK503" s="508"/>
      <c r="DOL503" s="508"/>
      <c r="DOM503" s="508"/>
      <c r="DON503" s="508"/>
      <c r="DOO503" s="508"/>
      <c r="DOP503" s="508"/>
      <c r="DOQ503" s="508"/>
      <c r="DOR503" s="508"/>
      <c r="DOS503" s="508"/>
      <c r="DOT503" s="508"/>
      <c r="DOU503" s="508"/>
      <c r="DOV503" s="508"/>
      <c r="DOW503" s="508"/>
      <c r="DOX503" s="508"/>
      <c r="DOY503" s="508"/>
      <c r="DOZ503" s="508"/>
      <c r="DPA503" s="508"/>
      <c r="DPB503" s="508"/>
      <c r="DPC503" s="508"/>
      <c r="DPD503" s="508"/>
      <c r="DPE503" s="508"/>
      <c r="DPF503" s="508"/>
      <c r="DPG503" s="508"/>
      <c r="DPH503" s="508"/>
      <c r="DPI503" s="508"/>
      <c r="DPJ503" s="508"/>
      <c r="DPK503" s="508"/>
      <c r="DPL503" s="508"/>
      <c r="DPM503" s="508"/>
      <c r="DPN503" s="508"/>
      <c r="DPO503" s="508"/>
      <c r="DPP503" s="508"/>
      <c r="DPQ503" s="508"/>
      <c r="DPR503" s="508"/>
      <c r="DPS503" s="508"/>
      <c r="DPT503" s="508"/>
      <c r="DPU503" s="508"/>
      <c r="DPV503" s="508"/>
      <c r="DPW503" s="508"/>
      <c r="DPX503" s="508"/>
      <c r="DPY503" s="508"/>
      <c r="DPZ503" s="508"/>
      <c r="DQA503" s="508"/>
      <c r="DQB503" s="508"/>
      <c r="DQC503" s="508"/>
      <c r="DQD503" s="508"/>
      <c r="DQE503" s="508"/>
      <c r="DQF503" s="508"/>
      <c r="DQG503" s="508"/>
      <c r="DQH503" s="508"/>
      <c r="DQI503" s="508"/>
      <c r="DQJ503" s="508"/>
      <c r="DQK503" s="508"/>
      <c r="DQL503" s="508"/>
      <c r="DQM503" s="508"/>
      <c r="DQN503" s="508"/>
      <c r="DQO503" s="508"/>
      <c r="DQP503" s="508"/>
      <c r="DQQ503" s="508"/>
      <c r="DQR503" s="508"/>
      <c r="DQS503" s="508"/>
      <c r="DQT503" s="508"/>
      <c r="DQU503" s="508"/>
      <c r="DQV503" s="508"/>
      <c r="DQW503" s="508"/>
      <c r="DQX503" s="508"/>
      <c r="DQY503" s="508"/>
      <c r="DQZ503" s="508"/>
      <c r="DRA503" s="508"/>
      <c r="DRB503" s="508"/>
      <c r="DRC503" s="508"/>
      <c r="DRD503" s="508"/>
      <c r="DRE503" s="508"/>
      <c r="DRF503" s="508"/>
      <c r="DRG503" s="508"/>
      <c r="DRH503" s="508"/>
      <c r="DRI503" s="508"/>
      <c r="DRJ503" s="508"/>
      <c r="DRK503" s="508"/>
      <c r="DRL503" s="508"/>
      <c r="DRM503" s="508"/>
      <c r="DRN503" s="508"/>
      <c r="DRO503" s="508"/>
      <c r="DRP503" s="508"/>
      <c r="DRQ503" s="508"/>
      <c r="DRR503" s="508"/>
      <c r="DRS503" s="508"/>
      <c r="DRT503" s="508"/>
      <c r="DRU503" s="508"/>
      <c r="DRV503" s="508"/>
      <c r="DRW503" s="508"/>
      <c r="DRX503" s="508"/>
      <c r="DRY503" s="508"/>
      <c r="DRZ503" s="508"/>
      <c r="DSA503" s="508"/>
      <c r="DSB503" s="508"/>
      <c r="DSC503" s="508"/>
      <c r="DSD503" s="508"/>
      <c r="DSE503" s="508"/>
      <c r="DSF503" s="508"/>
      <c r="DSG503" s="508"/>
      <c r="DSH503" s="508"/>
      <c r="DSI503" s="508"/>
      <c r="DSJ503" s="508"/>
      <c r="DSK503" s="508"/>
      <c r="DSL503" s="508"/>
      <c r="DSM503" s="508"/>
      <c r="DSN503" s="508"/>
      <c r="DSO503" s="508"/>
      <c r="DSP503" s="508"/>
      <c r="DSQ503" s="508"/>
      <c r="DSR503" s="508"/>
      <c r="DSS503" s="508"/>
      <c r="DST503" s="508"/>
      <c r="DSU503" s="508"/>
      <c r="DSV503" s="508"/>
      <c r="DSW503" s="508"/>
      <c r="DSX503" s="508"/>
      <c r="DSY503" s="508"/>
      <c r="DSZ503" s="508"/>
      <c r="DTA503" s="508"/>
      <c r="DTB503" s="508"/>
      <c r="DTC503" s="508"/>
      <c r="DTD503" s="508"/>
      <c r="DTE503" s="508"/>
      <c r="DTF503" s="508"/>
      <c r="DTG503" s="508"/>
      <c r="DTH503" s="508"/>
      <c r="DTI503" s="508"/>
      <c r="DTJ503" s="508"/>
      <c r="DTK503" s="508"/>
      <c r="DTL503" s="508"/>
      <c r="DTM503" s="508"/>
      <c r="DTN503" s="508"/>
      <c r="DTO503" s="508"/>
      <c r="DTP503" s="508"/>
      <c r="DTQ503" s="508"/>
      <c r="DTR503" s="508"/>
      <c r="DTS503" s="508"/>
      <c r="DTT503" s="508"/>
      <c r="DTU503" s="508"/>
      <c r="DTV503" s="508"/>
      <c r="DTW503" s="508"/>
      <c r="DTX503" s="508"/>
      <c r="DTY503" s="508"/>
      <c r="DTZ503" s="508"/>
      <c r="DUA503" s="508"/>
      <c r="DUB503" s="508"/>
      <c r="DUC503" s="508"/>
      <c r="DUD503" s="508"/>
      <c r="DUE503" s="508"/>
      <c r="DUF503" s="508"/>
      <c r="DUG503" s="508"/>
      <c r="DUH503" s="508"/>
      <c r="DUI503" s="508"/>
      <c r="DUJ503" s="508"/>
      <c r="DUK503" s="508"/>
      <c r="DUL503" s="508"/>
      <c r="DUM503" s="508"/>
      <c r="DUN503" s="508"/>
      <c r="DUO503" s="508"/>
      <c r="DUP503" s="508"/>
      <c r="DUQ503" s="508"/>
      <c r="DUR503" s="508"/>
      <c r="DUS503" s="508"/>
      <c r="DUT503" s="508"/>
      <c r="DUU503" s="508"/>
      <c r="DUV503" s="508"/>
      <c r="DUW503" s="508"/>
      <c r="DUX503" s="508"/>
      <c r="DUY503" s="508"/>
      <c r="DUZ503" s="508"/>
      <c r="DVA503" s="508"/>
      <c r="DVB503" s="508"/>
      <c r="DVC503" s="508"/>
      <c r="DVD503" s="508"/>
      <c r="DVE503" s="508"/>
      <c r="DVF503" s="508"/>
      <c r="DVG503" s="508"/>
      <c r="DVH503" s="508"/>
      <c r="DVI503" s="508"/>
      <c r="DVJ503" s="508"/>
      <c r="DVK503" s="508"/>
      <c r="DVL503" s="508"/>
      <c r="DVM503" s="508"/>
      <c r="DVN503" s="508"/>
      <c r="DVO503" s="508"/>
      <c r="DVP503" s="508"/>
      <c r="DVQ503" s="508"/>
      <c r="DVR503" s="508"/>
      <c r="DVS503" s="508"/>
      <c r="DVT503" s="508"/>
      <c r="DVU503" s="508"/>
      <c r="DVV503" s="508"/>
      <c r="DVW503" s="508"/>
      <c r="DVX503" s="508"/>
      <c r="DVY503" s="508"/>
      <c r="DVZ503" s="508"/>
      <c r="DWA503" s="508"/>
      <c r="DWB503" s="508"/>
      <c r="DWC503" s="508"/>
      <c r="DWD503" s="508"/>
      <c r="DWE503" s="508"/>
      <c r="DWF503" s="508"/>
      <c r="DWG503" s="508"/>
      <c r="DWH503" s="508"/>
      <c r="DWI503" s="508"/>
      <c r="DWJ503" s="508"/>
      <c r="DWK503" s="508"/>
      <c r="DWL503" s="508"/>
      <c r="DWM503" s="508"/>
      <c r="DWN503" s="508"/>
      <c r="DWO503" s="508"/>
      <c r="DWP503" s="508"/>
      <c r="DWQ503" s="508"/>
      <c r="DWR503" s="508"/>
      <c r="DWS503" s="508"/>
      <c r="DWT503" s="508"/>
      <c r="DWU503" s="508"/>
      <c r="DWV503" s="508"/>
      <c r="DWW503" s="508"/>
      <c r="DWX503" s="508"/>
      <c r="DWY503" s="508"/>
      <c r="DWZ503" s="508"/>
      <c r="DXA503" s="508"/>
      <c r="DXB503" s="508"/>
      <c r="DXC503" s="508"/>
      <c r="DXD503" s="508"/>
      <c r="DXE503" s="508"/>
      <c r="DXF503" s="508"/>
      <c r="DXG503" s="508"/>
      <c r="DXH503" s="508"/>
      <c r="DXI503" s="508"/>
      <c r="DXJ503" s="508"/>
      <c r="DXK503" s="508"/>
      <c r="DXL503" s="508"/>
      <c r="DXM503" s="508"/>
      <c r="DXN503" s="508"/>
      <c r="DXO503" s="508"/>
      <c r="DXP503" s="508"/>
      <c r="DXQ503" s="508"/>
      <c r="DXR503" s="508"/>
      <c r="DXS503" s="508"/>
      <c r="DXT503" s="508"/>
      <c r="DXU503" s="508"/>
      <c r="DXV503" s="508"/>
      <c r="DXW503" s="508"/>
      <c r="DXX503" s="508"/>
      <c r="DXY503" s="508"/>
      <c r="DXZ503" s="508"/>
      <c r="DYA503" s="508"/>
      <c r="DYB503" s="508"/>
      <c r="DYC503" s="508"/>
      <c r="DYD503" s="508"/>
      <c r="DYE503" s="508"/>
      <c r="DYF503" s="508"/>
      <c r="DYG503" s="508"/>
      <c r="DYH503" s="508"/>
      <c r="DYI503" s="508"/>
      <c r="DYJ503" s="508"/>
      <c r="DYK503" s="508"/>
      <c r="DYL503" s="508"/>
      <c r="DYM503" s="508"/>
      <c r="DYN503" s="508"/>
      <c r="DYO503" s="508"/>
      <c r="DYP503" s="508"/>
      <c r="DYQ503" s="508"/>
      <c r="DYR503" s="508"/>
      <c r="DYS503" s="508"/>
      <c r="DYT503" s="508"/>
      <c r="DYU503" s="508"/>
      <c r="DYV503" s="508"/>
      <c r="DYW503" s="508"/>
      <c r="DYX503" s="508"/>
      <c r="DYY503" s="508"/>
      <c r="DYZ503" s="508"/>
      <c r="DZA503" s="508"/>
      <c r="DZB503" s="508"/>
      <c r="DZC503" s="508"/>
      <c r="DZD503" s="508"/>
      <c r="DZE503" s="508"/>
      <c r="DZF503" s="508"/>
      <c r="DZG503" s="508"/>
      <c r="DZH503" s="508"/>
      <c r="DZI503" s="508"/>
      <c r="DZJ503" s="508"/>
      <c r="DZK503" s="508"/>
      <c r="DZL503" s="508"/>
      <c r="DZM503" s="508"/>
      <c r="DZN503" s="508"/>
      <c r="DZO503" s="508"/>
      <c r="DZP503" s="508"/>
      <c r="DZQ503" s="508"/>
      <c r="DZR503" s="508"/>
      <c r="DZS503" s="508"/>
      <c r="DZT503" s="508"/>
      <c r="DZU503" s="508"/>
      <c r="DZV503" s="508"/>
      <c r="DZW503" s="508"/>
      <c r="DZX503" s="508"/>
      <c r="DZY503" s="508"/>
      <c r="DZZ503" s="508"/>
      <c r="EAA503" s="508"/>
      <c r="EAB503" s="508"/>
      <c r="EAC503" s="508"/>
      <c r="EAD503" s="508"/>
      <c r="EAE503" s="508"/>
      <c r="EAF503" s="508"/>
      <c r="EAG503" s="508"/>
      <c r="EAH503" s="508"/>
      <c r="EAI503" s="508"/>
      <c r="EAJ503" s="508"/>
      <c r="EAK503" s="508"/>
      <c r="EAL503" s="508"/>
      <c r="EAM503" s="508"/>
      <c r="EAN503" s="508"/>
      <c r="EAO503" s="508"/>
      <c r="EAP503" s="508"/>
      <c r="EAQ503" s="508"/>
      <c r="EAR503" s="508"/>
      <c r="EAS503" s="508"/>
      <c r="EAT503" s="508"/>
      <c r="EAU503" s="508"/>
      <c r="EAV503" s="508"/>
      <c r="EAW503" s="508"/>
      <c r="EAX503" s="508"/>
      <c r="EAY503" s="508"/>
      <c r="EAZ503" s="508"/>
      <c r="EBA503" s="508"/>
      <c r="EBB503" s="508"/>
      <c r="EBC503" s="508"/>
      <c r="EBD503" s="508"/>
      <c r="EBE503" s="508"/>
      <c r="EBF503" s="508"/>
      <c r="EBG503" s="508"/>
      <c r="EBH503" s="508"/>
      <c r="EBI503" s="508"/>
      <c r="EBJ503" s="508"/>
      <c r="EBK503" s="508"/>
      <c r="EBL503" s="508"/>
      <c r="EBM503" s="508"/>
      <c r="EBN503" s="508"/>
      <c r="EBO503" s="508"/>
      <c r="EBP503" s="508"/>
      <c r="EBQ503" s="508"/>
      <c r="EBR503" s="508"/>
      <c r="EBS503" s="508"/>
      <c r="EBT503" s="508"/>
      <c r="EBU503" s="508"/>
      <c r="EBV503" s="508"/>
      <c r="EBW503" s="508"/>
      <c r="EBX503" s="508"/>
      <c r="EBY503" s="508"/>
      <c r="EBZ503" s="508"/>
      <c r="ECA503" s="508"/>
      <c r="ECB503" s="508"/>
      <c r="ECC503" s="508"/>
      <c r="ECD503" s="508"/>
      <c r="ECE503" s="508"/>
      <c r="ECF503" s="508"/>
      <c r="ECG503" s="508"/>
      <c r="ECH503" s="508"/>
      <c r="ECI503" s="508"/>
      <c r="ECJ503" s="508"/>
      <c r="ECK503" s="508"/>
      <c r="ECL503" s="508"/>
      <c r="ECM503" s="508"/>
      <c r="ECN503" s="508"/>
      <c r="ECO503" s="508"/>
      <c r="ECP503" s="508"/>
      <c r="ECQ503" s="508"/>
      <c r="ECR503" s="508"/>
      <c r="ECS503" s="508"/>
      <c r="ECT503" s="508"/>
      <c r="ECU503" s="508"/>
      <c r="ECV503" s="508"/>
      <c r="ECW503" s="508"/>
      <c r="ECX503" s="508"/>
      <c r="ECY503" s="508"/>
      <c r="ECZ503" s="508"/>
      <c r="EDA503" s="508"/>
      <c r="EDB503" s="508"/>
      <c r="EDC503" s="508"/>
      <c r="EDD503" s="508"/>
      <c r="EDE503" s="508"/>
      <c r="EDF503" s="508"/>
      <c r="EDG503" s="508"/>
      <c r="EDH503" s="508"/>
      <c r="EDI503" s="508"/>
      <c r="EDJ503" s="508"/>
      <c r="EDK503" s="508"/>
      <c r="EDL503" s="508"/>
      <c r="EDM503" s="508"/>
      <c r="EDN503" s="508"/>
      <c r="EDO503" s="508"/>
      <c r="EDP503" s="508"/>
      <c r="EDQ503" s="508"/>
      <c r="EDR503" s="508"/>
      <c r="EDS503" s="508"/>
      <c r="EDT503" s="508"/>
      <c r="EDU503" s="508"/>
      <c r="EDV503" s="508"/>
      <c r="EDW503" s="508"/>
      <c r="EDX503" s="508"/>
      <c r="EDY503" s="508"/>
      <c r="EDZ503" s="508"/>
      <c r="EEA503" s="508"/>
      <c r="EEB503" s="508"/>
      <c r="EEC503" s="508"/>
      <c r="EED503" s="508"/>
      <c r="EEE503" s="508"/>
      <c r="EEF503" s="508"/>
      <c r="EEG503" s="508"/>
      <c r="EEH503" s="508"/>
      <c r="EEI503" s="508"/>
      <c r="EEJ503" s="508"/>
      <c r="EEK503" s="508"/>
      <c r="EEL503" s="508"/>
      <c r="EEM503" s="508"/>
      <c r="EEN503" s="508"/>
      <c r="EEO503" s="508"/>
      <c r="EEP503" s="508"/>
      <c r="EEQ503" s="508"/>
      <c r="EER503" s="508"/>
      <c r="EES503" s="508"/>
      <c r="EET503" s="508"/>
      <c r="EEU503" s="508"/>
      <c r="EEV503" s="508"/>
      <c r="EEW503" s="508"/>
      <c r="EEX503" s="508"/>
      <c r="EEY503" s="508"/>
      <c r="EEZ503" s="508"/>
      <c r="EFA503" s="508"/>
      <c r="EFB503" s="508"/>
      <c r="EFC503" s="508"/>
      <c r="EFD503" s="508"/>
      <c r="EFE503" s="508"/>
      <c r="EFF503" s="508"/>
      <c r="EFG503" s="508"/>
      <c r="EFH503" s="508"/>
      <c r="EFI503" s="508"/>
      <c r="EFJ503" s="508"/>
      <c r="EFK503" s="508"/>
      <c r="EFL503" s="508"/>
      <c r="EFM503" s="508"/>
      <c r="EFN503" s="508"/>
      <c r="EFO503" s="508"/>
      <c r="EFP503" s="508"/>
      <c r="EFQ503" s="508"/>
      <c r="EFR503" s="508"/>
      <c r="EFS503" s="508"/>
      <c r="EFT503" s="508"/>
      <c r="EFU503" s="508"/>
      <c r="EFV503" s="508"/>
      <c r="EFW503" s="508"/>
      <c r="EFX503" s="508"/>
      <c r="EFY503" s="508"/>
      <c r="EFZ503" s="508"/>
      <c r="EGA503" s="508"/>
      <c r="EGB503" s="508"/>
      <c r="EGC503" s="508"/>
      <c r="EGD503" s="508"/>
      <c r="EGE503" s="508"/>
      <c r="EGF503" s="508"/>
      <c r="EGG503" s="508"/>
      <c r="EGH503" s="508"/>
      <c r="EGI503" s="508"/>
      <c r="EGJ503" s="508"/>
      <c r="EGK503" s="508"/>
      <c r="EGL503" s="508"/>
      <c r="EGM503" s="508"/>
      <c r="EGN503" s="508"/>
      <c r="EGO503" s="508"/>
      <c r="EGP503" s="508"/>
      <c r="EGQ503" s="508"/>
      <c r="EGR503" s="508"/>
      <c r="EGS503" s="508"/>
      <c r="EGT503" s="508"/>
      <c r="EGU503" s="508"/>
      <c r="EGV503" s="508"/>
      <c r="EGW503" s="508"/>
      <c r="EGX503" s="508"/>
      <c r="EGY503" s="508"/>
      <c r="EGZ503" s="508"/>
      <c r="EHA503" s="508"/>
      <c r="EHB503" s="508"/>
      <c r="EHC503" s="508"/>
      <c r="EHD503" s="508"/>
      <c r="EHE503" s="508"/>
      <c r="EHF503" s="508"/>
      <c r="EHG503" s="508"/>
      <c r="EHH503" s="508"/>
      <c r="EHI503" s="508"/>
      <c r="EHJ503" s="508"/>
      <c r="EHK503" s="508"/>
      <c r="EHL503" s="508"/>
      <c r="EHM503" s="508"/>
      <c r="EHN503" s="508"/>
      <c r="EHO503" s="508"/>
      <c r="EHP503" s="508"/>
      <c r="EHQ503" s="508"/>
      <c r="EHR503" s="508"/>
      <c r="EHS503" s="508"/>
      <c r="EHT503" s="508"/>
      <c r="EHU503" s="508"/>
      <c r="EHV503" s="508"/>
      <c r="EHW503" s="508"/>
      <c r="EHX503" s="508"/>
      <c r="EHY503" s="508"/>
      <c r="EHZ503" s="508"/>
      <c r="EIA503" s="508"/>
      <c r="EIB503" s="508"/>
      <c r="EIC503" s="508"/>
      <c r="EID503" s="508"/>
      <c r="EIE503" s="508"/>
      <c r="EIF503" s="508"/>
      <c r="EIG503" s="508"/>
      <c r="EIH503" s="508"/>
      <c r="EII503" s="508"/>
      <c r="EIJ503" s="508"/>
      <c r="EIK503" s="508"/>
      <c r="EIL503" s="508"/>
      <c r="EIM503" s="508"/>
      <c r="EIN503" s="508"/>
      <c r="EIO503" s="508"/>
      <c r="EIP503" s="508"/>
      <c r="EIQ503" s="508"/>
      <c r="EIR503" s="508"/>
      <c r="EIS503" s="508"/>
      <c r="EIT503" s="508"/>
      <c r="EIU503" s="508"/>
      <c r="EIV503" s="508"/>
      <c r="EIW503" s="508"/>
      <c r="EIX503" s="508"/>
      <c r="EIY503" s="508"/>
      <c r="EIZ503" s="508"/>
      <c r="EJA503" s="508"/>
      <c r="EJB503" s="508"/>
      <c r="EJC503" s="508"/>
      <c r="EJD503" s="508"/>
      <c r="EJE503" s="508"/>
      <c r="EJF503" s="508"/>
      <c r="EJG503" s="508"/>
      <c r="EJH503" s="508"/>
      <c r="EJI503" s="508"/>
      <c r="EJJ503" s="508"/>
      <c r="EJK503" s="508"/>
      <c r="EJL503" s="508"/>
      <c r="EJM503" s="508"/>
      <c r="EJN503" s="508"/>
      <c r="EJO503" s="508"/>
      <c r="EJP503" s="508"/>
      <c r="EJQ503" s="508"/>
      <c r="EJR503" s="508"/>
      <c r="EJS503" s="508"/>
      <c r="EJT503" s="508"/>
      <c r="EJU503" s="508"/>
      <c r="EJV503" s="508"/>
      <c r="EJW503" s="508"/>
      <c r="EJX503" s="508"/>
      <c r="EJY503" s="508"/>
      <c r="EJZ503" s="508"/>
      <c r="EKA503" s="508"/>
      <c r="EKB503" s="508"/>
      <c r="EKC503" s="508"/>
      <c r="EKD503" s="508"/>
      <c r="EKE503" s="508"/>
      <c r="EKF503" s="508"/>
      <c r="EKG503" s="508"/>
      <c r="EKH503" s="508"/>
      <c r="EKI503" s="508"/>
      <c r="EKJ503" s="508"/>
      <c r="EKK503" s="508"/>
      <c r="EKL503" s="508"/>
      <c r="EKM503" s="508"/>
      <c r="EKN503" s="508"/>
      <c r="EKO503" s="508"/>
      <c r="EKP503" s="508"/>
      <c r="EKQ503" s="508"/>
      <c r="EKR503" s="508"/>
      <c r="EKS503" s="508"/>
      <c r="EKT503" s="508"/>
      <c r="EKU503" s="508"/>
      <c r="EKV503" s="508"/>
      <c r="EKW503" s="508"/>
      <c r="EKX503" s="508"/>
      <c r="EKY503" s="508"/>
      <c r="EKZ503" s="508"/>
      <c r="ELA503" s="508"/>
      <c r="ELB503" s="508"/>
      <c r="ELC503" s="508"/>
      <c r="ELD503" s="508"/>
      <c r="ELE503" s="508"/>
      <c r="ELF503" s="508"/>
      <c r="ELG503" s="508"/>
      <c r="ELH503" s="508"/>
      <c r="ELI503" s="508"/>
      <c r="ELJ503" s="508"/>
      <c r="ELK503" s="508"/>
      <c r="ELL503" s="508"/>
      <c r="ELM503" s="508"/>
      <c r="ELN503" s="508"/>
      <c r="ELO503" s="508"/>
      <c r="ELP503" s="508"/>
      <c r="ELQ503" s="508"/>
      <c r="ELR503" s="508"/>
      <c r="ELS503" s="508"/>
      <c r="ELT503" s="508"/>
      <c r="ELU503" s="508"/>
      <c r="ELV503" s="508"/>
      <c r="ELW503" s="508"/>
      <c r="ELX503" s="508"/>
      <c r="ELY503" s="508"/>
      <c r="ELZ503" s="508"/>
      <c r="EMA503" s="508"/>
      <c r="EMB503" s="508"/>
      <c r="EMC503" s="508"/>
      <c r="EMD503" s="508"/>
      <c r="EME503" s="508"/>
      <c r="EMF503" s="508"/>
      <c r="EMG503" s="508"/>
      <c r="EMH503" s="508"/>
      <c r="EMI503" s="508"/>
      <c r="EMJ503" s="508"/>
      <c r="EMK503" s="508"/>
      <c r="EML503" s="508"/>
      <c r="EMM503" s="508"/>
      <c r="EMN503" s="508"/>
      <c r="EMO503" s="508"/>
      <c r="EMP503" s="508"/>
      <c r="EMQ503" s="508"/>
      <c r="EMR503" s="508"/>
      <c r="EMS503" s="508"/>
      <c r="EMT503" s="508"/>
      <c r="EMU503" s="508"/>
      <c r="EMV503" s="508"/>
      <c r="EMW503" s="508"/>
      <c r="EMX503" s="508"/>
      <c r="EMY503" s="508"/>
      <c r="EMZ503" s="508"/>
      <c r="ENA503" s="508"/>
      <c r="ENB503" s="508"/>
      <c r="ENC503" s="508"/>
      <c r="END503" s="508"/>
      <c r="ENE503" s="508"/>
      <c r="ENF503" s="508"/>
      <c r="ENG503" s="508"/>
      <c r="ENH503" s="508"/>
      <c r="ENI503" s="508"/>
      <c r="ENJ503" s="508"/>
      <c r="ENK503" s="508"/>
      <c r="ENL503" s="508"/>
      <c r="ENM503" s="508"/>
      <c r="ENN503" s="508"/>
      <c r="ENO503" s="508"/>
      <c r="ENP503" s="508"/>
      <c r="ENQ503" s="508"/>
      <c r="ENR503" s="508"/>
      <c r="ENS503" s="508"/>
      <c r="ENT503" s="508"/>
      <c r="ENU503" s="508"/>
      <c r="ENV503" s="508"/>
      <c r="ENW503" s="508"/>
      <c r="ENX503" s="508"/>
      <c r="ENY503" s="508"/>
      <c r="ENZ503" s="508"/>
      <c r="EOA503" s="508"/>
      <c r="EOB503" s="508"/>
      <c r="EOC503" s="508"/>
      <c r="EOD503" s="508"/>
      <c r="EOE503" s="508"/>
      <c r="EOF503" s="508"/>
      <c r="EOG503" s="508"/>
      <c r="EOH503" s="508"/>
      <c r="EOI503" s="508"/>
      <c r="EOJ503" s="508"/>
      <c r="EOK503" s="508"/>
      <c r="EOL503" s="508"/>
      <c r="EOM503" s="508"/>
      <c r="EON503" s="508"/>
      <c r="EOO503" s="508"/>
      <c r="EOP503" s="508"/>
      <c r="EOQ503" s="508"/>
      <c r="EOR503" s="508"/>
      <c r="EOS503" s="508"/>
      <c r="EOT503" s="508"/>
      <c r="EOU503" s="508"/>
      <c r="EOV503" s="508"/>
      <c r="EOW503" s="508"/>
      <c r="EOX503" s="508"/>
      <c r="EOY503" s="508"/>
      <c r="EOZ503" s="508"/>
      <c r="EPA503" s="508"/>
      <c r="EPB503" s="508"/>
      <c r="EPC503" s="508"/>
      <c r="EPD503" s="508"/>
      <c r="EPE503" s="508"/>
      <c r="EPF503" s="508"/>
      <c r="EPG503" s="508"/>
      <c r="EPH503" s="508"/>
      <c r="EPI503" s="508"/>
      <c r="EPJ503" s="508"/>
      <c r="EPK503" s="508"/>
      <c r="EPL503" s="508"/>
      <c r="EPM503" s="508"/>
      <c r="EPN503" s="508"/>
      <c r="EPO503" s="508"/>
      <c r="EPP503" s="508"/>
      <c r="EPQ503" s="508"/>
      <c r="EPR503" s="508"/>
      <c r="EPS503" s="508"/>
      <c r="EPT503" s="508"/>
      <c r="EPU503" s="508"/>
      <c r="EPV503" s="508"/>
      <c r="EPW503" s="508"/>
      <c r="EPX503" s="508"/>
      <c r="EPY503" s="508"/>
      <c r="EPZ503" s="508"/>
      <c r="EQA503" s="508"/>
      <c r="EQB503" s="508"/>
      <c r="EQC503" s="508"/>
      <c r="EQD503" s="508"/>
      <c r="EQE503" s="508"/>
      <c r="EQF503" s="508"/>
      <c r="EQG503" s="508"/>
      <c r="EQH503" s="508"/>
      <c r="EQI503" s="508"/>
      <c r="EQJ503" s="508"/>
      <c r="EQK503" s="508"/>
      <c r="EQL503" s="508"/>
      <c r="EQM503" s="508"/>
      <c r="EQN503" s="508"/>
      <c r="EQO503" s="508"/>
      <c r="EQP503" s="508"/>
      <c r="EQQ503" s="508"/>
      <c r="EQR503" s="508"/>
      <c r="EQS503" s="508"/>
      <c r="EQT503" s="508"/>
      <c r="EQU503" s="508"/>
      <c r="EQV503" s="508"/>
      <c r="EQW503" s="508"/>
      <c r="EQX503" s="508"/>
      <c r="EQY503" s="508"/>
      <c r="EQZ503" s="508"/>
      <c r="ERA503" s="508"/>
      <c r="ERB503" s="508"/>
      <c r="ERC503" s="508"/>
      <c r="ERD503" s="508"/>
      <c r="ERE503" s="508"/>
      <c r="ERF503" s="508"/>
      <c r="ERG503" s="508"/>
      <c r="ERH503" s="508"/>
      <c r="ERI503" s="508"/>
      <c r="ERJ503" s="508"/>
      <c r="ERK503" s="508"/>
      <c r="ERL503" s="508"/>
      <c r="ERM503" s="508"/>
      <c r="ERN503" s="508"/>
      <c r="ERO503" s="508"/>
      <c r="ERP503" s="508"/>
      <c r="ERQ503" s="508"/>
      <c r="ERR503" s="508"/>
      <c r="ERS503" s="508"/>
      <c r="ERT503" s="508"/>
      <c r="ERU503" s="508"/>
      <c r="ERV503" s="508"/>
      <c r="ERW503" s="508"/>
      <c r="ERX503" s="508"/>
      <c r="ERY503" s="508"/>
      <c r="ERZ503" s="508"/>
      <c r="ESA503" s="508"/>
      <c r="ESB503" s="508"/>
      <c r="ESC503" s="508"/>
      <c r="ESD503" s="508"/>
      <c r="ESE503" s="508"/>
      <c r="ESF503" s="508"/>
      <c r="ESG503" s="508"/>
      <c r="ESH503" s="508"/>
      <c r="ESI503" s="508"/>
      <c r="ESJ503" s="508"/>
      <c r="ESK503" s="508"/>
      <c r="ESL503" s="508"/>
      <c r="ESM503" s="508"/>
      <c r="ESN503" s="508"/>
      <c r="ESO503" s="508"/>
      <c r="ESP503" s="508"/>
      <c r="ESQ503" s="508"/>
      <c r="ESR503" s="508"/>
      <c r="ESS503" s="508"/>
      <c r="EST503" s="508"/>
      <c r="ESU503" s="508"/>
      <c r="ESV503" s="508"/>
      <c r="ESW503" s="508"/>
      <c r="ESX503" s="508"/>
      <c r="ESY503" s="508"/>
      <c r="ESZ503" s="508"/>
      <c r="ETA503" s="508"/>
      <c r="ETB503" s="508"/>
      <c r="ETC503" s="508"/>
      <c r="ETD503" s="508"/>
      <c r="ETE503" s="508"/>
      <c r="ETF503" s="508"/>
      <c r="ETG503" s="508"/>
      <c r="ETH503" s="508"/>
      <c r="ETI503" s="508"/>
      <c r="ETJ503" s="508"/>
      <c r="ETK503" s="508"/>
      <c r="ETL503" s="508"/>
      <c r="ETM503" s="508"/>
      <c r="ETN503" s="508"/>
      <c r="ETO503" s="508"/>
      <c r="ETP503" s="508"/>
      <c r="ETQ503" s="508"/>
      <c r="ETR503" s="508"/>
      <c r="ETS503" s="508"/>
      <c r="ETT503" s="508"/>
      <c r="ETU503" s="508"/>
      <c r="ETV503" s="508"/>
      <c r="ETW503" s="508"/>
      <c r="ETX503" s="508"/>
      <c r="ETY503" s="508"/>
      <c r="ETZ503" s="508"/>
      <c r="EUA503" s="508"/>
      <c r="EUB503" s="508"/>
      <c r="EUC503" s="508"/>
      <c r="EUD503" s="508"/>
      <c r="EUE503" s="508"/>
      <c r="EUF503" s="508"/>
      <c r="EUG503" s="508"/>
      <c r="EUH503" s="508"/>
      <c r="EUI503" s="508"/>
      <c r="EUJ503" s="508"/>
      <c r="EUK503" s="508"/>
      <c r="EUL503" s="508"/>
      <c r="EUM503" s="508"/>
      <c r="EUN503" s="508"/>
      <c r="EUO503" s="508"/>
      <c r="EUP503" s="508"/>
      <c r="EUQ503" s="508"/>
      <c r="EUR503" s="508"/>
      <c r="EUS503" s="508"/>
      <c r="EUT503" s="508"/>
      <c r="EUU503" s="508"/>
      <c r="EUV503" s="508"/>
      <c r="EUW503" s="508"/>
      <c r="EUX503" s="508"/>
      <c r="EUY503" s="508"/>
      <c r="EUZ503" s="508"/>
      <c r="EVA503" s="508"/>
      <c r="EVB503" s="508"/>
      <c r="EVC503" s="508"/>
      <c r="EVD503" s="508"/>
      <c r="EVE503" s="508"/>
      <c r="EVF503" s="508"/>
      <c r="EVG503" s="508"/>
      <c r="EVH503" s="508"/>
      <c r="EVI503" s="508"/>
      <c r="EVJ503" s="508"/>
      <c r="EVK503" s="508"/>
      <c r="EVL503" s="508"/>
      <c r="EVM503" s="508"/>
      <c r="EVN503" s="508"/>
      <c r="EVO503" s="508"/>
      <c r="EVP503" s="508"/>
      <c r="EVQ503" s="508"/>
      <c r="EVR503" s="508"/>
      <c r="EVS503" s="508"/>
      <c r="EVT503" s="508"/>
      <c r="EVU503" s="508"/>
      <c r="EVV503" s="508"/>
      <c r="EVW503" s="508"/>
      <c r="EVX503" s="508"/>
      <c r="EVY503" s="508"/>
      <c r="EVZ503" s="508"/>
      <c r="EWA503" s="508"/>
      <c r="EWB503" s="508"/>
      <c r="EWC503" s="508"/>
      <c r="EWD503" s="508"/>
      <c r="EWE503" s="508"/>
      <c r="EWF503" s="508"/>
      <c r="EWG503" s="508"/>
      <c r="EWH503" s="508"/>
      <c r="EWI503" s="508"/>
      <c r="EWJ503" s="508"/>
      <c r="EWK503" s="508"/>
      <c r="EWL503" s="508"/>
      <c r="EWM503" s="508"/>
      <c r="EWN503" s="508"/>
      <c r="EWO503" s="508"/>
      <c r="EWP503" s="508"/>
      <c r="EWQ503" s="508"/>
      <c r="EWR503" s="508"/>
      <c r="EWS503" s="508"/>
      <c r="EWT503" s="508"/>
      <c r="EWU503" s="508"/>
      <c r="EWV503" s="508"/>
      <c r="EWW503" s="508"/>
      <c r="EWX503" s="508"/>
      <c r="EWY503" s="508"/>
      <c r="EWZ503" s="508"/>
      <c r="EXA503" s="508"/>
      <c r="EXB503" s="508"/>
      <c r="EXC503" s="508"/>
      <c r="EXD503" s="508"/>
      <c r="EXE503" s="508"/>
      <c r="EXF503" s="508"/>
      <c r="EXG503" s="508"/>
      <c r="EXH503" s="508"/>
      <c r="EXI503" s="508"/>
      <c r="EXJ503" s="508"/>
      <c r="EXK503" s="508"/>
      <c r="EXL503" s="508"/>
      <c r="EXM503" s="508"/>
      <c r="EXN503" s="508"/>
      <c r="EXO503" s="508"/>
      <c r="EXP503" s="508"/>
      <c r="EXQ503" s="508"/>
      <c r="EXR503" s="508"/>
      <c r="EXS503" s="508"/>
      <c r="EXT503" s="508"/>
      <c r="EXU503" s="508"/>
      <c r="EXV503" s="508"/>
      <c r="EXW503" s="508"/>
      <c r="EXX503" s="508"/>
      <c r="EXY503" s="508"/>
      <c r="EXZ503" s="508"/>
      <c r="EYA503" s="508"/>
      <c r="EYB503" s="508"/>
      <c r="EYC503" s="508"/>
      <c r="EYD503" s="508"/>
      <c r="EYE503" s="508"/>
      <c r="EYF503" s="508"/>
      <c r="EYG503" s="508"/>
      <c r="EYH503" s="508"/>
      <c r="EYI503" s="508"/>
      <c r="EYJ503" s="508"/>
      <c r="EYK503" s="508"/>
      <c r="EYL503" s="508"/>
      <c r="EYM503" s="508"/>
      <c r="EYN503" s="508"/>
      <c r="EYO503" s="508"/>
      <c r="EYP503" s="508"/>
      <c r="EYQ503" s="508"/>
      <c r="EYR503" s="508"/>
      <c r="EYS503" s="508"/>
      <c r="EYT503" s="508"/>
      <c r="EYU503" s="508"/>
      <c r="EYV503" s="508"/>
      <c r="EYW503" s="508"/>
      <c r="EYX503" s="508"/>
      <c r="EYY503" s="508"/>
      <c r="EYZ503" s="508"/>
      <c r="EZA503" s="508"/>
      <c r="EZB503" s="508"/>
      <c r="EZC503" s="508"/>
      <c r="EZD503" s="508"/>
      <c r="EZE503" s="508"/>
      <c r="EZF503" s="508"/>
      <c r="EZG503" s="508"/>
      <c r="EZH503" s="508"/>
      <c r="EZI503" s="508"/>
      <c r="EZJ503" s="508"/>
      <c r="EZK503" s="508"/>
      <c r="EZL503" s="508"/>
      <c r="EZM503" s="508"/>
      <c r="EZN503" s="508"/>
      <c r="EZO503" s="508"/>
      <c r="EZP503" s="508"/>
      <c r="EZQ503" s="508"/>
      <c r="EZR503" s="508"/>
      <c r="EZS503" s="508"/>
      <c r="EZT503" s="508"/>
      <c r="EZU503" s="508"/>
      <c r="EZV503" s="508"/>
      <c r="EZW503" s="508"/>
      <c r="EZX503" s="508"/>
      <c r="EZY503" s="508"/>
      <c r="EZZ503" s="508"/>
      <c r="FAA503" s="508"/>
      <c r="FAB503" s="508"/>
      <c r="FAC503" s="508"/>
      <c r="FAD503" s="508"/>
      <c r="FAE503" s="508"/>
      <c r="FAF503" s="508"/>
      <c r="FAG503" s="508"/>
      <c r="FAH503" s="508"/>
      <c r="FAI503" s="508"/>
      <c r="FAJ503" s="508"/>
      <c r="FAK503" s="508"/>
      <c r="FAL503" s="508"/>
      <c r="FAM503" s="508"/>
      <c r="FAN503" s="508"/>
      <c r="FAO503" s="508"/>
      <c r="FAP503" s="508"/>
      <c r="FAQ503" s="508"/>
      <c r="FAR503" s="508"/>
      <c r="FAS503" s="508"/>
      <c r="FAT503" s="508"/>
      <c r="FAU503" s="508"/>
      <c r="FAV503" s="508"/>
      <c r="FAW503" s="508"/>
      <c r="FAX503" s="508"/>
      <c r="FAY503" s="508"/>
      <c r="FAZ503" s="508"/>
      <c r="FBA503" s="508"/>
      <c r="FBB503" s="508"/>
      <c r="FBC503" s="508"/>
      <c r="FBD503" s="508"/>
      <c r="FBE503" s="508"/>
      <c r="FBF503" s="508"/>
      <c r="FBG503" s="508"/>
      <c r="FBH503" s="508"/>
      <c r="FBI503" s="508"/>
      <c r="FBJ503" s="508"/>
      <c r="FBK503" s="508"/>
      <c r="FBL503" s="508"/>
      <c r="FBM503" s="508"/>
      <c r="FBN503" s="508"/>
      <c r="FBO503" s="508"/>
      <c r="FBP503" s="508"/>
      <c r="FBQ503" s="508"/>
      <c r="FBR503" s="508"/>
      <c r="FBS503" s="508"/>
      <c r="FBT503" s="508"/>
      <c r="FBU503" s="508"/>
      <c r="FBV503" s="508"/>
      <c r="FBW503" s="508"/>
      <c r="FBX503" s="508"/>
      <c r="FBY503" s="508"/>
      <c r="FBZ503" s="508"/>
      <c r="FCA503" s="508"/>
      <c r="FCB503" s="508"/>
      <c r="FCC503" s="508"/>
      <c r="FCD503" s="508"/>
      <c r="FCE503" s="508"/>
      <c r="FCF503" s="508"/>
      <c r="FCG503" s="508"/>
      <c r="FCH503" s="508"/>
      <c r="FCI503" s="508"/>
      <c r="FCJ503" s="508"/>
      <c r="FCK503" s="508"/>
      <c r="FCL503" s="508"/>
      <c r="FCM503" s="508"/>
      <c r="FCN503" s="508"/>
      <c r="FCO503" s="508"/>
      <c r="FCP503" s="508"/>
      <c r="FCQ503" s="508"/>
      <c r="FCR503" s="508"/>
      <c r="FCS503" s="508"/>
      <c r="FCT503" s="508"/>
      <c r="FCU503" s="508"/>
      <c r="FCV503" s="508"/>
      <c r="FCW503" s="508"/>
      <c r="FCX503" s="508"/>
      <c r="FCY503" s="508"/>
      <c r="FCZ503" s="508"/>
      <c r="FDA503" s="508"/>
      <c r="FDB503" s="508"/>
      <c r="FDC503" s="508"/>
      <c r="FDD503" s="508"/>
      <c r="FDE503" s="508"/>
      <c r="FDF503" s="508"/>
      <c r="FDG503" s="508"/>
      <c r="FDH503" s="508"/>
      <c r="FDI503" s="508"/>
      <c r="FDJ503" s="508"/>
      <c r="FDK503" s="508"/>
      <c r="FDL503" s="508"/>
      <c r="FDM503" s="508"/>
      <c r="FDN503" s="508"/>
      <c r="FDO503" s="508"/>
      <c r="FDP503" s="508"/>
      <c r="FDQ503" s="508"/>
      <c r="FDR503" s="508"/>
      <c r="FDS503" s="508"/>
      <c r="FDT503" s="508"/>
      <c r="FDU503" s="508"/>
      <c r="FDV503" s="508"/>
      <c r="FDW503" s="508"/>
      <c r="FDX503" s="508"/>
      <c r="FDY503" s="508"/>
      <c r="FDZ503" s="508"/>
      <c r="FEA503" s="508"/>
      <c r="FEB503" s="508"/>
      <c r="FEC503" s="508"/>
      <c r="FED503" s="508"/>
      <c r="FEE503" s="508"/>
      <c r="FEF503" s="508"/>
      <c r="FEG503" s="508"/>
      <c r="FEH503" s="508"/>
      <c r="FEI503" s="508"/>
      <c r="FEJ503" s="508"/>
      <c r="FEK503" s="508"/>
      <c r="FEL503" s="508"/>
      <c r="FEM503" s="508"/>
      <c r="FEN503" s="508"/>
      <c r="FEO503" s="508"/>
      <c r="FEP503" s="508"/>
      <c r="FEQ503" s="508"/>
      <c r="FER503" s="508"/>
      <c r="FES503" s="508"/>
      <c r="FET503" s="508"/>
      <c r="FEU503" s="508"/>
      <c r="FEV503" s="508"/>
      <c r="FEW503" s="508"/>
      <c r="FEX503" s="508"/>
      <c r="FEY503" s="508"/>
      <c r="FEZ503" s="508"/>
      <c r="FFA503" s="508"/>
      <c r="FFB503" s="508"/>
      <c r="FFC503" s="508"/>
      <c r="FFD503" s="508"/>
      <c r="FFE503" s="508"/>
      <c r="FFF503" s="508"/>
      <c r="FFG503" s="508"/>
      <c r="FFH503" s="508"/>
      <c r="FFI503" s="508"/>
      <c r="FFJ503" s="508"/>
      <c r="FFK503" s="508"/>
      <c r="FFL503" s="508"/>
      <c r="FFM503" s="508"/>
      <c r="FFN503" s="508"/>
      <c r="FFO503" s="508"/>
      <c r="FFP503" s="508"/>
      <c r="FFQ503" s="508"/>
      <c r="FFR503" s="508"/>
      <c r="FFS503" s="508"/>
      <c r="FFT503" s="508"/>
      <c r="FFU503" s="508"/>
      <c r="FFV503" s="508"/>
      <c r="FFW503" s="508"/>
      <c r="FFX503" s="508"/>
      <c r="FFY503" s="508"/>
      <c r="FFZ503" s="508"/>
      <c r="FGA503" s="508"/>
      <c r="FGB503" s="508"/>
      <c r="FGC503" s="508"/>
      <c r="FGD503" s="508"/>
      <c r="FGE503" s="508"/>
      <c r="FGF503" s="508"/>
      <c r="FGG503" s="508"/>
      <c r="FGH503" s="508"/>
      <c r="FGI503" s="508"/>
      <c r="FGJ503" s="508"/>
      <c r="FGK503" s="508"/>
      <c r="FGL503" s="508"/>
      <c r="FGM503" s="508"/>
      <c r="FGN503" s="508"/>
      <c r="FGO503" s="508"/>
      <c r="FGP503" s="508"/>
      <c r="FGQ503" s="508"/>
      <c r="FGR503" s="508"/>
      <c r="FGS503" s="508"/>
      <c r="FGT503" s="508"/>
      <c r="FGU503" s="508"/>
      <c r="FGV503" s="508"/>
      <c r="FGW503" s="508"/>
      <c r="FGX503" s="508"/>
      <c r="FGY503" s="508"/>
      <c r="FGZ503" s="508"/>
      <c r="FHA503" s="508"/>
      <c r="FHB503" s="508"/>
      <c r="FHC503" s="508"/>
      <c r="FHD503" s="508"/>
      <c r="FHE503" s="508"/>
      <c r="FHF503" s="508"/>
      <c r="FHG503" s="508"/>
      <c r="FHH503" s="508"/>
      <c r="FHI503" s="508"/>
      <c r="FHJ503" s="508"/>
      <c r="FHK503" s="508"/>
      <c r="FHL503" s="508"/>
      <c r="FHM503" s="508"/>
      <c r="FHN503" s="508"/>
      <c r="FHO503" s="508"/>
      <c r="FHP503" s="508"/>
      <c r="FHQ503" s="508"/>
      <c r="FHR503" s="508"/>
      <c r="FHS503" s="508"/>
      <c r="FHT503" s="508"/>
      <c r="FHU503" s="508"/>
      <c r="FHV503" s="508"/>
      <c r="FHW503" s="508"/>
      <c r="FHX503" s="508"/>
      <c r="FHY503" s="508"/>
      <c r="FHZ503" s="508"/>
      <c r="FIA503" s="508"/>
      <c r="FIB503" s="508"/>
      <c r="FIC503" s="508"/>
      <c r="FID503" s="508"/>
      <c r="FIE503" s="508"/>
      <c r="FIF503" s="508"/>
      <c r="FIG503" s="508"/>
      <c r="FIH503" s="508"/>
      <c r="FII503" s="508"/>
      <c r="FIJ503" s="508"/>
      <c r="FIK503" s="508"/>
      <c r="FIL503" s="508"/>
      <c r="FIM503" s="508"/>
      <c r="FIN503" s="508"/>
      <c r="FIO503" s="508"/>
      <c r="FIP503" s="508"/>
      <c r="FIQ503" s="508"/>
      <c r="FIR503" s="508"/>
      <c r="FIS503" s="508"/>
      <c r="FIT503" s="508"/>
      <c r="FIU503" s="508"/>
      <c r="FIV503" s="508"/>
      <c r="FIW503" s="508"/>
      <c r="FIX503" s="508"/>
      <c r="FIY503" s="508"/>
      <c r="FIZ503" s="508"/>
      <c r="FJA503" s="508"/>
      <c r="FJB503" s="508"/>
      <c r="FJC503" s="508"/>
      <c r="FJD503" s="508"/>
      <c r="FJE503" s="508"/>
      <c r="FJF503" s="508"/>
      <c r="FJG503" s="508"/>
      <c r="FJH503" s="508"/>
      <c r="FJI503" s="508"/>
      <c r="FJJ503" s="508"/>
      <c r="FJK503" s="508"/>
      <c r="FJL503" s="508"/>
      <c r="FJM503" s="508"/>
      <c r="FJN503" s="508"/>
      <c r="FJO503" s="508"/>
      <c r="FJP503" s="508"/>
      <c r="FJQ503" s="508"/>
      <c r="FJR503" s="508"/>
      <c r="FJS503" s="508"/>
      <c r="FJT503" s="508"/>
      <c r="FJU503" s="508"/>
      <c r="FJV503" s="508"/>
      <c r="FJW503" s="508"/>
      <c r="FJX503" s="508"/>
      <c r="FJY503" s="508"/>
      <c r="FJZ503" s="508"/>
      <c r="FKA503" s="508"/>
      <c r="FKB503" s="508"/>
      <c r="FKC503" s="508"/>
      <c r="FKD503" s="508"/>
      <c r="FKE503" s="508"/>
      <c r="FKF503" s="508"/>
      <c r="FKG503" s="508"/>
      <c r="FKH503" s="508"/>
      <c r="FKI503" s="508"/>
      <c r="FKJ503" s="508"/>
      <c r="FKK503" s="508"/>
      <c r="FKL503" s="508"/>
      <c r="FKM503" s="508"/>
      <c r="FKN503" s="508"/>
      <c r="FKO503" s="508"/>
      <c r="FKP503" s="508"/>
      <c r="FKQ503" s="508"/>
      <c r="FKR503" s="508"/>
      <c r="FKS503" s="508"/>
      <c r="FKT503" s="508"/>
      <c r="FKU503" s="508"/>
      <c r="FKV503" s="508"/>
      <c r="FKW503" s="508"/>
      <c r="FKX503" s="508"/>
      <c r="FKY503" s="508"/>
      <c r="FKZ503" s="508"/>
      <c r="FLA503" s="508"/>
      <c r="FLB503" s="508"/>
      <c r="FLC503" s="508"/>
      <c r="FLD503" s="508"/>
      <c r="FLE503" s="508"/>
      <c r="FLF503" s="508"/>
      <c r="FLG503" s="508"/>
      <c r="FLH503" s="508"/>
      <c r="FLI503" s="508"/>
      <c r="FLJ503" s="508"/>
      <c r="FLK503" s="508"/>
      <c r="FLL503" s="508"/>
      <c r="FLM503" s="508"/>
      <c r="FLN503" s="508"/>
      <c r="FLO503" s="508"/>
      <c r="FLP503" s="508"/>
      <c r="FLQ503" s="508"/>
      <c r="FLR503" s="508"/>
      <c r="FLS503" s="508"/>
      <c r="FLT503" s="508"/>
      <c r="FLU503" s="508"/>
      <c r="FLV503" s="508"/>
      <c r="FLW503" s="508"/>
      <c r="FLX503" s="508"/>
      <c r="FLY503" s="508"/>
      <c r="FLZ503" s="508"/>
      <c r="FMA503" s="508"/>
      <c r="FMB503" s="508"/>
      <c r="FMC503" s="508"/>
      <c r="FMD503" s="508"/>
      <c r="FME503" s="508"/>
      <c r="FMF503" s="508"/>
      <c r="FMG503" s="508"/>
      <c r="FMH503" s="508"/>
      <c r="FMI503" s="508"/>
      <c r="FMJ503" s="508"/>
      <c r="FMK503" s="508"/>
      <c r="FML503" s="508"/>
      <c r="FMM503" s="508"/>
      <c r="FMN503" s="508"/>
      <c r="FMO503" s="508"/>
      <c r="FMP503" s="508"/>
      <c r="FMQ503" s="508"/>
      <c r="FMR503" s="508"/>
      <c r="FMS503" s="508"/>
      <c r="FMT503" s="508"/>
      <c r="FMU503" s="508"/>
      <c r="FMV503" s="508"/>
      <c r="FMW503" s="508"/>
      <c r="FMX503" s="508"/>
      <c r="FMY503" s="508"/>
      <c r="FMZ503" s="508"/>
      <c r="FNA503" s="508"/>
      <c r="FNB503" s="508"/>
      <c r="FNC503" s="508"/>
      <c r="FND503" s="508"/>
      <c r="FNE503" s="508"/>
      <c r="FNF503" s="508"/>
      <c r="FNG503" s="508"/>
      <c r="FNH503" s="508"/>
      <c r="FNI503" s="508"/>
      <c r="FNJ503" s="508"/>
      <c r="FNK503" s="508"/>
      <c r="FNL503" s="508"/>
      <c r="FNM503" s="508"/>
      <c r="FNN503" s="508"/>
      <c r="FNO503" s="508"/>
      <c r="FNP503" s="508"/>
      <c r="FNQ503" s="508"/>
      <c r="FNR503" s="508"/>
      <c r="FNS503" s="508"/>
      <c r="FNT503" s="508"/>
      <c r="FNU503" s="508"/>
      <c r="FNV503" s="508"/>
      <c r="FNW503" s="508"/>
      <c r="FNX503" s="508"/>
      <c r="FNY503" s="508"/>
      <c r="FNZ503" s="508"/>
      <c r="FOA503" s="508"/>
      <c r="FOB503" s="508"/>
      <c r="FOC503" s="508"/>
      <c r="FOD503" s="508"/>
      <c r="FOE503" s="508"/>
      <c r="FOF503" s="508"/>
      <c r="FOG503" s="508"/>
      <c r="FOH503" s="508"/>
      <c r="FOI503" s="508"/>
      <c r="FOJ503" s="508"/>
      <c r="FOK503" s="508"/>
      <c r="FOL503" s="508"/>
      <c r="FOM503" s="508"/>
      <c r="FON503" s="508"/>
      <c r="FOO503" s="508"/>
      <c r="FOP503" s="508"/>
      <c r="FOQ503" s="508"/>
      <c r="FOR503" s="508"/>
      <c r="FOS503" s="508"/>
      <c r="FOT503" s="508"/>
      <c r="FOU503" s="508"/>
      <c r="FOV503" s="508"/>
      <c r="FOW503" s="508"/>
      <c r="FOX503" s="508"/>
      <c r="FOY503" s="508"/>
      <c r="FOZ503" s="508"/>
      <c r="FPA503" s="508"/>
      <c r="FPB503" s="508"/>
      <c r="FPC503" s="508"/>
      <c r="FPD503" s="508"/>
      <c r="FPE503" s="508"/>
      <c r="FPF503" s="508"/>
      <c r="FPG503" s="508"/>
      <c r="FPH503" s="508"/>
      <c r="FPI503" s="508"/>
      <c r="FPJ503" s="508"/>
      <c r="FPK503" s="508"/>
      <c r="FPL503" s="508"/>
      <c r="FPM503" s="508"/>
      <c r="FPN503" s="508"/>
      <c r="FPO503" s="508"/>
      <c r="FPP503" s="508"/>
      <c r="FPQ503" s="508"/>
      <c r="FPR503" s="508"/>
      <c r="FPS503" s="508"/>
      <c r="FPT503" s="508"/>
      <c r="FPU503" s="508"/>
      <c r="FPV503" s="508"/>
      <c r="FPW503" s="508"/>
      <c r="FPX503" s="508"/>
      <c r="FPY503" s="508"/>
      <c r="FPZ503" s="508"/>
      <c r="FQA503" s="508"/>
      <c r="FQB503" s="508"/>
      <c r="FQC503" s="508"/>
      <c r="FQD503" s="508"/>
      <c r="FQE503" s="508"/>
      <c r="FQF503" s="508"/>
      <c r="FQG503" s="508"/>
      <c r="FQH503" s="508"/>
      <c r="FQI503" s="508"/>
      <c r="FQJ503" s="508"/>
      <c r="FQK503" s="508"/>
      <c r="FQL503" s="508"/>
      <c r="FQM503" s="508"/>
      <c r="FQN503" s="508"/>
      <c r="FQO503" s="508"/>
      <c r="FQP503" s="508"/>
      <c r="FQQ503" s="508"/>
      <c r="FQR503" s="508"/>
      <c r="FQS503" s="508"/>
      <c r="FQT503" s="508"/>
      <c r="FQU503" s="508"/>
      <c r="FQV503" s="508"/>
      <c r="FQW503" s="508"/>
      <c r="FQX503" s="508"/>
      <c r="FQY503" s="508"/>
      <c r="FQZ503" s="508"/>
      <c r="FRA503" s="508"/>
      <c r="FRB503" s="508"/>
      <c r="FRC503" s="508"/>
      <c r="FRD503" s="508"/>
      <c r="FRE503" s="508"/>
      <c r="FRF503" s="508"/>
      <c r="FRG503" s="508"/>
      <c r="FRH503" s="508"/>
      <c r="FRI503" s="508"/>
      <c r="FRJ503" s="508"/>
      <c r="FRK503" s="508"/>
      <c r="FRL503" s="508"/>
      <c r="FRM503" s="508"/>
      <c r="FRN503" s="508"/>
      <c r="FRO503" s="508"/>
      <c r="FRP503" s="508"/>
      <c r="FRQ503" s="508"/>
      <c r="FRR503" s="508"/>
      <c r="FRS503" s="508"/>
      <c r="FRT503" s="508"/>
      <c r="FRU503" s="508"/>
      <c r="FRV503" s="508"/>
      <c r="FRW503" s="508"/>
      <c r="FRX503" s="508"/>
      <c r="FRY503" s="508"/>
      <c r="FRZ503" s="508"/>
      <c r="FSA503" s="508"/>
      <c r="FSB503" s="508"/>
      <c r="FSC503" s="508"/>
      <c r="FSD503" s="508"/>
      <c r="FSE503" s="508"/>
      <c r="FSF503" s="508"/>
      <c r="FSG503" s="508"/>
      <c r="FSH503" s="508"/>
      <c r="FSI503" s="508"/>
      <c r="FSJ503" s="508"/>
      <c r="FSK503" s="508"/>
      <c r="FSL503" s="508"/>
      <c r="FSM503" s="508"/>
      <c r="FSN503" s="508"/>
      <c r="FSO503" s="508"/>
      <c r="FSP503" s="508"/>
      <c r="FSQ503" s="508"/>
      <c r="FSR503" s="508"/>
      <c r="FSS503" s="508"/>
      <c r="FST503" s="508"/>
      <c r="FSU503" s="508"/>
      <c r="FSV503" s="508"/>
      <c r="FSW503" s="508"/>
      <c r="FSX503" s="508"/>
      <c r="FSY503" s="508"/>
      <c r="FSZ503" s="508"/>
      <c r="FTA503" s="508"/>
      <c r="FTB503" s="508"/>
      <c r="FTC503" s="508"/>
      <c r="FTD503" s="508"/>
      <c r="FTE503" s="508"/>
      <c r="FTF503" s="508"/>
      <c r="FTG503" s="508"/>
      <c r="FTH503" s="508"/>
      <c r="FTI503" s="508"/>
      <c r="FTJ503" s="508"/>
      <c r="FTK503" s="508"/>
      <c r="FTL503" s="508"/>
      <c r="FTM503" s="508"/>
      <c r="FTN503" s="508"/>
      <c r="FTO503" s="508"/>
      <c r="FTP503" s="508"/>
      <c r="FTQ503" s="508"/>
      <c r="FTR503" s="508"/>
      <c r="FTS503" s="508"/>
      <c r="FTT503" s="508"/>
      <c r="FTU503" s="508"/>
      <c r="FTV503" s="508"/>
      <c r="FTW503" s="508"/>
      <c r="FTX503" s="508"/>
      <c r="FTY503" s="508"/>
      <c r="FTZ503" s="508"/>
      <c r="FUA503" s="508"/>
      <c r="FUB503" s="508"/>
      <c r="FUC503" s="508"/>
      <c r="FUD503" s="508"/>
      <c r="FUE503" s="508"/>
      <c r="FUF503" s="508"/>
      <c r="FUG503" s="508"/>
      <c r="FUH503" s="508"/>
      <c r="FUI503" s="508"/>
      <c r="FUJ503" s="508"/>
      <c r="FUK503" s="508"/>
      <c r="FUL503" s="508"/>
      <c r="FUM503" s="508"/>
      <c r="FUN503" s="508"/>
      <c r="FUO503" s="508"/>
      <c r="FUP503" s="508"/>
      <c r="FUQ503" s="508"/>
      <c r="FUR503" s="508"/>
      <c r="FUS503" s="508"/>
      <c r="FUT503" s="508"/>
      <c r="FUU503" s="508"/>
      <c r="FUV503" s="508"/>
      <c r="FUW503" s="508"/>
      <c r="FUX503" s="508"/>
      <c r="FUY503" s="508"/>
      <c r="FUZ503" s="508"/>
      <c r="FVA503" s="508"/>
      <c r="FVB503" s="508"/>
      <c r="FVC503" s="508"/>
      <c r="FVD503" s="508"/>
      <c r="FVE503" s="508"/>
      <c r="FVF503" s="508"/>
      <c r="FVG503" s="508"/>
      <c r="FVH503" s="508"/>
      <c r="FVI503" s="508"/>
      <c r="FVJ503" s="508"/>
      <c r="FVK503" s="508"/>
      <c r="FVL503" s="508"/>
      <c r="FVM503" s="508"/>
      <c r="FVN503" s="508"/>
      <c r="FVO503" s="508"/>
      <c r="FVP503" s="508"/>
      <c r="FVQ503" s="508"/>
      <c r="FVR503" s="508"/>
      <c r="FVS503" s="508"/>
      <c r="FVT503" s="508"/>
      <c r="FVU503" s="508"/>
      <c r="FVV503" s="508"/>
      <c r="FVW503" s="508"/>
      <c r="FVX503" s="508"/>
      <c r="FVY503" s="508"/>
      <c r="FVZ503" s="508"/>
      <c r="FWA503" s="508"/>
      <c r="FWB503" s="508"/>
      <c r="FWC503" s="508"/>
      <c r="FWD503" s="508"/>
      <c r="FWE503" s="508"/>
      <c r="FWF503" s="508"/>
      <c r="FWG503" s="508"/>
      <c r="FWH503" s="508"/>
      <c r="FWI503" s="508"/>
      <c r="FWJ503" s="508"/>
      <c r="FWK503" s="508"/>
      <c r="FWL503" s="508"/>
      <c r="FWM503" s="508"/>
      <c r="FWN503" s="508"/>
      <c r="FWO503" s="508"/>
      <c r="FWP503" s="508"/>
      <c r="FWQ503" s="508"/>
      <c r="FWR503" s="508"/>
      <c r="FWS503" s="508"/>
      <c r="FWT503" s="508"/>
      <c r="FWU503" s="508"/>
      <c r="FWV503" s="508"/>
      <c r="FWW503" s="508"/>
      <c r="FWX503" s="508"/>
      <c r="FWY503" s="508"/>
      <c r="FWZ503" s="508"/>
      <c r="FXA503" s="508"/>
      <c r="FXB503" s="508"/>
      <c r="FXC503" s="508"/>
      <c r="FXD503" s="508"/>
      <c r="FXE503" s="508"/>
      <c r="FXF503" s="508"/>
      <c r="FXG503" s="508"/>
      <c r="FXH503" s="508"/>
      <c r="FXI503" s="508"/>
      <c r="FXJ503" s="508"/>
      <c r="FXK503" s="508"/>
      <c r="FXL503" s="508"/>
      <c r="FXM503" s="508"/>
      <c r="FXN503" s="508"/>
      <c r="FXO503" s="508"/>
      <c r="FXP503" s="508"/>
      <c r="FXQ503" s="508"/>
      <c r="FXR503" s="508"/>
      <c r="FXS503" s="508"/>
      <c r="FXT503" s="508"/>
      <c r="FXU503" s="508"/>
      <c r="FXV503" s="508"/>
      <c r="FXW503" s="508"/>
      <c r="FXX503" s="508"/>
      <c r="FXY503" s="508"/>
      <c r="FXZ503" s="508"/>
      <c r="FYA503" s="508"/>
      <c r="FYB503" s="508"/>
      <c r="FYC503" s="508"/>
      <c r="FYD503" s="508"/>
      <c r="FYE503" s="508"/>
      <c r="FYF503" s="508"/>
      <c r="FYG503" s="508"/>
      <c r="FYH503" s="508"/>
      <c r="FYI503" s="508"/>
      <c r="FYJ503" s="508"/>
      <c r="FYK503" s="508"/>
      <c r="FYL503" s="508"/>
      <c r="FYM503" s="508"/>
      <c r="FYN503" s="508"/>
      <c r="FYO503" s="508"/>
      <c r="FYP503" s="508"/>
      <c r="FYQ503" s="508"/>
      <c r="FYR503" s="508"/>
      <c r="FYS503" s="508"/>
      <c r="FYT503" s="508"/>
      <c r="FYU503" s="508"/>
      <c r="FYV503" s="508"/>
      <c r="FYW503" s="508"/>
      <c r="FYX503" s="508"/>
      <c r="FYY503" s="508"/>
      <c r="FYZ503" s="508"/>
      <c r="FZA503" s="508"/>
      <c r="FZB503" s="508"/>
      <c r="FZC503" s="508"/>
      <c r="FZD503" s="508"/>
      <c r="FZE503" s="508"/>
      <c r="FZF503" s="508"/>
      <c r="FZG503" s="508"/>
      <c r="FZH503" s="508"/>
      <c r="FZI503" s="508"/>
      <c r="FZJ503" s="508"/>
      <c r="FZK503" s="508"/>
      <c r="FZL503" s="508"/>
      <c r="FZM503" s="508"/>
      <c r="FZN503" s="508"/>
      <c r="FZO503" s="508"/>
      <c r="FZP503" s="508"/>
      <c r="FZQ503" s="508"/>
      <c r="FZR503" s="508"/>
      <c r="FZS503" s="508"/>
      <c r="FZT503" s="508"/>
      <c r="FZU503" s="508"/>
      <c r="FZV503" s="508"/>
      <c r="FZW503" s="508"/>
      <c r="FZX503" s="508"/>
      <c r="FZY503" s="508"/>
      <c r="FZZ503" s="508"/>
      <c r="GAA503" s="508"/>
      <c r="GAB503" s="508"/>
      <c r="GAC503" s="508"/>
      <c r="GAD503" s="508"/>
      <c r="GAE503" s="508"/>
      <c r="GAF503" s="508"/>
      <c r="GAG503" s="508"/>
      <c r="GAH503" s="508"/>
      <c r="GAI503" s="508"/>
      <c r="GAJ503" s="508"/>
      <c r="GAK503" s="508"/>
      <c r="GAL503" s="508"/>
      <c r="GAM503" s="508"/>
      <c r="GAN503" s="508"/>
      <c r="GAO503" s="508"/>
      <c r="GAP503" s="508"/>
      <c r="GAQ503" s="508"/>
      <c r="GAR503" s="508"/>
      <c r="GAS503" s="508"/>
      <c r="GAT503" s="508"/>
      <c r="GAU503" s="508"/>
      <c r="GAV503" s="508"/>
      <c r="GAW503" s="508"/>
      <c r="GAX503" s="508"/>
      <c r="GAY503" s="508"/>
      <c r="GAZ503" s="508"/>
      <c r="GBA503" s="508"/>
      <c r="GBB503" s="508"/>
      <c r="GBC503" s="508"/>
      <c r="GBD503" s="508"/>
      <c r="GBE503" s="508"/>
      <c r="GBF503" s="508"/>
      <c r="GBG503" s="508"/>
      <c r="GBH503" s="508"/>
      <c r="GBI503" s="508"/>
      <c r="GBJ503" s="508"/>
      <c r="GBK503" s="508"/>
      <c r="GBL503" s="508"/>
      <c r="GBM503" s="508"/>
      <c r="GBN503" s="508"/>
      <c r="GBO503" s="508"/>
      <c r="GBP503" s="508"/>
      <c r="GBQ503" s="508"/>
      <c r="GBR503" s="508"/>
      <c r="GBS503" s="508"/>
      <c r="GBT503" s="508"/>
      <c r="GBU503" s="508"/>
      <c r="GBV503" s="508"/>
      <c r="GBW503" s="508"/>
      <c r="GBX503" s="508"/>
      <c r="GBY503" s="508"/>
      <c r="GBZ503" s="508"/>
      <c r="GCA503" s="508"/>
      <c r="GCB503" s="508"/>
      <c r="GCC503" s="508"/>
      <c r="GCD503" s="508"/>
      <c r="GCE503" s="508"/>
      <c r="GCF503" s="508"/>
      <c r="GCG503" s="508"/>
      <c r="GCH503" s="508"/>
      <c r="GCI503" s="508"/>
      <c r="GCJ503" s="508"/>
      <c r="GCK503" s="508"/>
      <c r="GCL503" s="508"/>
      <c r="GCM503" s="508"/>
      <c r="GCN503" s="508"/>
      <c r="GCO503" s="508"/>
      <c r="GCP503" s="508"/>
      <c r="GCQ503" s="508"/>
      <c r="GCR503" s="508"/>
      <c r="GCS503" s="508"/>
      <c r="GCT503" s="508"/>
      <c r="GCU503" s="508"/>
      <c r="GCV503" s="508"/>
      <c r="GCW503" s="508"/>
      <c r="GCX503" s="508"/>
      <c r="GCY503" s="508"/>
      <c r="GCZ503" s="508"/>
      <c r="GDA503" s="508"/>
      <c r="GDB503" s="508"/>
      <c r="GDC503" s="508"/>
      <c r="GDD503" s="508"/>
      <c r="GDE503" s="508"/>
      <c r="GDF503" s="508"/>
      <c r="GDG503" s="508"/>
      <c r="GDH503" s="508"/>
      <c r="GDI503" s="508"/>
      <c r="GDJ503" s="508"/>
      <c r="GDK503" s="508"/>
      <c r="GDL503" s="508"/>
      <c r="GDM503" s="508"/>
      <c r="GDN503" s="508"/>
      <c r="GDO503" s="508"/>
      <c r="GDP503" s="508"/>
      <c r="GDQ503" s="508"/>
      <c r="GDR503" s="508"/>
      <c r="GDS503" s="508"/>
      <c r="GDT503" s="508"/>
      <c r="GDU503" s="508"/>
      <c r="GDV503" s="508"/>
      <c r="GDW503" s="508"/>
      <c r="GDX503" s="508"/>
      <c r="GDY503" s="508"/>
      <c r="GDZ503" s="508"/>
      <c r="GEA503" s="508"/>
      <c r="GEB503" s="508"/>
      <c r="GEC503" s="508"/>
      <c r="GED503" s="508"/>
      <c r="GEE503" s="508"/>
      <c r="GEF503" s="508"/>
      <c r="GEG503" s="508"/>
      <c r="GEH503" s="508"/>
      <c r="GEI503" s="508"/>
      <c r="GEJ503" s="508"/>
      <c r="GEK503" s="508"/>
      <c r="GEL503" s="508"/>
      <c r="GEM503" s="508"/>
      <c r="GEN503" s="508"/>
      <c r="GEO503" s="508"/>
      <c r="GEP503" s="508"/>
      <c r="GEQ503" s="508"/>
      <c r="GER503" s="508"/>
      <c r="GES503" s="508"/>
      <c r="GET503" s="508"/>
      <c r="GEU503" s="508"/>
      <c r="GEV503" s="508"/>
      <c r="GEW503" s="508"/>
      <c r="GEX503" s="508"/>
      <c r="GEY503" s="508"/>
      <c r="GEZ503" s="508"/>
      <c r="GFA503" s="508"/>
      <c r="GFB503" s="508"/>
      <c r="GFC503" s="508"/>
      <c r="GFD503" s="508"/>
      <c r="GFE503" s="508"/>
      <c r="GFF503" s="508"/>
      <c r="GFG503" s="508"/>
      <c r="GFH503" s="508"/>
      <c r="GFI503" s="508"/>
      <c r="GFJ503" s="508"/>
      <c r="GFK503" s="508"/>
      <c r="GFL503" s="508"/>
      <c r="GFM503" s="508"/>
      <c r="GFN503" s="508"/>
      <c r="GFO503" s="508"/>
      <c r="GFP503" s="508"/>
      <c r="GFQ503" s="508"/>
      <c r="GFR503" s="508"/>
      <c r="GFS503" s="508"/>
      <c r="GFT503" s="508"/>
      <c r="GFU503" s="508"/>
      <c r="GFV503" s="508"/>
      <c r="GFW503" s="508"/>
      <c r="GFX503" s="508"/>
      <c r="GFY503" s="508"/>
      <c r="GFZ503" s="508"/>
      <c r="GGA503" s="508"/>
      <c r="GGB503" s="508"/>
      <c r="GGC503" s="508"/>
      <c r="GGD503" s="508"/>
      <c r="GGE503" s="508"/>
      <c r="GGF503" s="508"/>
      <c r="GGG503" s="508"/>
      <c r="GGH503" s="508"/>
      <c r="GGI503" s="508"/>
      <c r="GGJ503" s="508"/>
      <c r="GGK503" s="508"/>
      <c r="GGL503" s="508"/>
      <c r="GGM503" s="508"/>
      <c r="GGN503" s="508"/>
      <c r="GGO503" s="508"/>
      <c r="GGP503" s="508"/>
      <c r="GGQ503" s="508"/>
      <c r="GGR503" s="508"/>
      <c r="GGS503" s="508"/>
      <c r="GGT503" s="508"/>
      <c r="GGU503" s="508"/>
      <c r="GGV503" s="508"/>
      <c r="GGW503" s="508"/>
      <c r="GGX503" s="508"/>
      <c r="GGY503" s="508"/>
      <c r="GGZ503" s="508"/>
      <c r="GHA503" s="508"/>
      <c r="GHB503" s="508"/>
      <c r="GHC503" s="508"/>
      <c r="GHD503" s="508"/>
      <c r="GHE503" s="508"/>
      <c r="GHF503" s="508"/>
      <c r="GHG503" s="508"/>
      <c r="GHH503" s="508"/>
      <c r="GHI503" s="508"/>
      <c r="GHJ503" s="508"/>
      <c r="GHK503" s="508"/>
      <c r="GHL503" s="508"/>
      <c r="GHM503" s="508"/>
      <c r="GHN503" s="508"/>
      <c r="GHO503" s="508"/>
      <c r="GHP503" s="508"/>
      <c r="GHQ503" s="508"/>
      <c r="GHR503" s="508"/>
      <c r="GHS503" s="508"/>
      <c r="GHT503" s="508"/>
      <c r="GHU503" s="508"/>
      <c r="GHV503" s="508"/>
      <c r="GHW503" s="508"/>
      <c r="GHX503" s="508"/>
      <c r="GHY503" s="508"/>
      <c r="GHZ503" s="508"/>
      <c r="GIA503" s="508"/>
      <c r="GIB503" s="508"/>
      <c r="GIC503" s="508"/>
      <c r="GID503" s="508"/>
      <c r="GIE503" s="508"/>
      <c r="GIF503" s="508"/>
      <c r="GIG503" s="508"/>
      <c r="GIH503" s="508"/>
      <c r="GII503" s="508"/>
      <c r="GIJ503" s="508"/>
      <c r="GIK503" s="508"/>
      <c r="GIL503" s="508"/>
      <c r="GIM503" s="508"/>
      <c r="GIN503" s="508"/>
      <c r="GIO503" s="508"/>
      <c r="GIP503" s="508"/>
      <c r="GIQ503" s="508"/>
      <c r="GIR503" s="508"/>
      <c r="GIS503" s="508"/>
      <c r="GIT503" s="508"/>
      <c r="GIU503" s="508"/>
      <c r="GIV503" s="508"/>
      <c r="GIW503" s="508"/>
      <c r="GIX503" s="508"/>
      <c r="GIY503" s="508"/>
      <c r="GIZ503" s="508"/>
      <c r="GJA503" s="508"/>
      <c r="GJB503" s="508"/>
      <c r="GJC503" s="508"/>
      <c r="GJD503" s="508"/>
      <c r="GJE503" s="508"/>
      <c r="GJF503" s="508"/>
      <c r="GJG503" s="508"/>
      <c r="GJH503" s="508"/>
      <c r="GJI503" s="508"/>
      <c r="GJJ503" s="508"/>
      <c r="GJK503" s="508"/>
      <c r="GJL503" s="508"/>
      <c r="GJM503" s="508"/>
      <c r="GJN503" s="508"/>
      <c r="GJO503" s="508"/>
      <c r="GJP503" s="508"/>
      <c r="GJQ503" s="508"/>
      <c r="GJR503" s="508"/>
      <c r="GJS503" s="508"/>
      <c r="GJT503" s="508"/>
      <c r="GJU503" s="508"/>
      <c r="GJV503" s="508"/>
      <c r="GJW503" s="508"/>
      <c r="GJX503" s="508"/>
      <c r="GJY503" s="508"/>
      <c r="GJZ503" s="508"/>
      <c r="GKA503" s="508"/>
      <c r="GKB503" s="508"/>
      <c r="GKC503" s="508"/>
      <c r="GKD503" s="508"/>
      <c r="GKE503" s="508"/>
      <c r="GKF503" s="508"/>
      <c r="GKG503" s="508"/>
      <c r="GKH503" s="508"/>
      <c r="GKI503" s="508"/>
      <c r="GKJ503" s="508"/>
      <c r="GKK503" s="508"/>
      <c r="GKL503" s="508"/>
      <c r="GKM503" s="508"/>
      <c r="GKN503" s="508"/>
      <c r="GKO503" s="508"/>
      <c r="GKP503" s="508"/>
      <c r="GKQ503" s="508"/>
      <c r="GKR503" s="508"/>
      <c r="GKS503" s="508"/>
      <c r="GKT503" s="508"/>
      <c r="GKU503" s="508"/>
      <c r="GKV503" s="508"/>
      <c r="GKW503" s="508"/>
      <c r="GKX503" s="508"/>
      <c r="GKY503" s="508"/>
      <c r="GKZ503" s="508"/>
      <c r="GLA503" s="508"/>
      <c r="GLB503" s="508"/>
      <c r="GLC503" s="508"/>
      <c r="GLD503" s="508"/>
      <c r="GLE503" s="508"/>
      <c r="GLF503" s="508"/>
      <c r="GLG503" s="508"/>
      <c r="GLH503" s="508"/>
      <c r="GLI503" s="508"/>
      <c r="GLJ503" s="508"/>
      <c r="GLK503" s="508"/>
      <c r="GLL503" s="508"/>
      <c r="GLM503" s="508"/>
      <c r="GLN503" s="508"/>
      <c r="GLO503" s="508"/>
      <c r="GLP503" s="508"/>
      <c r="GLQ503" s="508"/>
      <c r="GLR503" s="508"/>
      <c r="GLS503" s="508"/>
      <c r="GLT503" s="508"/>
      <c r="GLU503" s="508"/>
      <c r="GLV503" s="508"/>
      <c r="GLW503" s="508"/>
      <c r="GLX503" s="508"/>
      <c r="GLY503" s="508"/>
      <c r="GLZ503" s="508"/>
      <c r="GMA503" s="508"/>
      <c r="GMB503" s="508"/>
      <c r="GMC503" s="508"/>
      <c r="GMD503" s="508"/>
      <c r="GME503" s="508"/>
      <c r="GMF503" s="508"/>
      <c r="GMG503" s="508"/>
      <c r="GMH503" s="508"/>
      <c r="GMI503" s="508"/>
      <c r="GMJ503" s="508"/>
      <c r="GMK503" s="508"/>
      <c r="GML503" s="508"/>
      <c r="GMM503" s="508"/>
      <c r="GMN503" s="508"/>
      <c r="GMO503" s="508"/>
      <c r="GMP503" s="508"/>
      <c r="GMQ503" s="508"/>
      <c r="GMR503" s="508"/>
      <c r="GMS503" s="508"/>
      <c r="GMT503" s="508"/>
      <c r="GMU503" s="508"/>
      <c r="GMV503" s="508"/>
      <c r="GMW503" s="508"/>
      <c r="GMX503" s="508"/>
      <c r="GMY503" s="508"/>
      <c r="GMZ503" s="508"/>
      <c r="GNA503" s="508"/>
      <c r="GNB503" s="508"/>
      <c r="GNC503" s="508"/>
      <c r="GND503" s="508"/>
      <c r="GNE503" s="508"/>
      <c r="GNF503" s="508"/>
      <c r="GNG503" s="508"/>
      <c r="GNH503" s="508"/>
      <c r="GNI503" s="508"/>
      <c r="GNJ503" s="508"/>
      <c r="GNK503" s="508"/>
      <c r="GNL503" s="508"/>
      <c r="GNM503" s="508"/>
      <c r="GNN503" s="508"/>
      <c r="GNO503" s="508"/>
      <c r="GNP503" s="508"/>
      <c r="GNQ503" s="508"/>
      <c r="GNR503" s="508"/>
      <c r="GNS503" s="508"/>
      <c r="GNT503" s="508"/>
      <c r="GNU503" s="508"/>
      <c r="GNV503" s="508"/>
      <c r="GNW503" s="508"/>
      <c r="GNX503" s="508"/>
      <c r="GNY503" s="508"/>
      <c r="GNZ503" s="508"/>
      <c r="GOA503" s="508"/>
      <c r="GOB503" s="508"/>
      <c r="GOC503" s="508"/>
      <c r="GOD503" s="508"/>
      <c r="GOE503" s="508"/>
      <c r="GOF503" s="508"/>
      <c r="GOG503" s="508"/>
      <c r="GOH503" s="508"/>
      <c r="GOI503" s="508"/>
      <c r="GOJ503" s="508"/>
      <c r="GOK503" s="508"/>
      <c r="GOL503" s="508"/>
      <c r="GOM503" s="508"/>
      <c r="GON503" s="508"/>
      <c r="GOO503" s="508"/>
      <c r="GOP503" s="508"/>
      <c r="GOQ503" s="508"/>
      <c r="GOR503" s="508"/>
      <c r="GOS503" s="508"/>
      <c r="GOT503" s="508"/>
      <c r="GOU503" s="508"/>
      <c r="GOV503" s="508"/>
      <c r="GOW503" s="508"/>
      <c r="GOX503" s="508"/>
      <c r="GOY503" s="508"/>
      <c r="GOZ503" s="508"/>
      <c r="GPA503" s="508"/>
      <c r="GPB503" s="508"/>
      <c r="GPC503" s="508"/>
      <c r="GPD503" s="508"/>
      <c r="GPE503" s="508"/>
      <c r="GPF503" s="508"/>
      <c r="GPG503" s="508"/>
      <c r="GPH503" s="508"/>
      <c r="GPI503" s="508"/>
      <c r="GPJ503" s="508"/>
      <c r="GPK503" s="508"/>
      <c r="GPL503" s="508"/>
      <c r="GPM503" s="508"/>
      <c r="GPN503" s="508"/>
      <c r="GPO503" s="508"/>
      <c r="GPP503" s="508"/>
      <c r="GPQ503" s="508"/>
      <c r="GPR503" s="508"/>
      <c r="GPS503" s="508"/>
      <c r="GPT503" s="508"/>
      <c r="GPU503" s="508"/>
      <c r="GPV503" s="508"/>
      <c r="GPW503" s="508"/>
      <c r="GPX503" s="508"/>
      <c r="GPY503" s="508"/>
      <c r="GPZ503" s="508"/>
      <c r="GQA503" s="508"/>
      <c r="GQB503" s="508"/>
      <c r="GQC503" s="508"/>
      <c r="GQD503" s="508"/>
      <c r="GQE503" s="508"/>
      <c r="GQF503" s="508"/>
      <c r="GQG503" s="508"/>
      <c r="GQH503" s="508"/>
      <c r="GQI503" s="508"/>
      <c r="GQJ503" s="508"/>
      <c r="GQK503" s="508"/>
      <c r="GQL503" s="508"/>
      <c r="GQM503" s="508"/>
      <c r="GQN503" s="508"/>
      <c r="GQO503" s="508"/>
      <c r="GQP503" s="508"/>
      <c r="GQQ503" s="508"/>
      <c r="GQR503" s="508"/>
      <c r="GQS503" s="508"/>
      <c r="GQT503" s="508"/>
      <c r="GQU503" s="508"/>
      <c r="GQV503" s="508"/>
      <c r="GQW503" s="508"/>
      <c r="GQX503" s="508"/>
      <c r="GQY503" s="508"/>
      <c r="GQZ503" s="508"/>
      <c r="GRA503" s="508"/>
      <c r="GRB503" s="508"/>
      <c r="GRC503" s="508"/>
      <c r="GRD503" s="508"/>
      <c r="GRE503" s="508"/>
      <c r="GRF503" s="508"/>
      <c r="GRG503" s="508"/>
      <c r="GRH503" s="508"/>
      <c r="GRI503" s="508"/>
      <c r="GRJ503" s="508"/>
      <c r="GRK503" s="508"/>
      <c r="GRL503" s="508"/>
      <c r="GRM503" s="508"/>
      <c r="GRN503" s="508"/>
      <c r="GRO503" s="508"/>
      <c r="GRP503" s="508"/>
      <c r="GRQ503" s="508"/>
      <c r="GRR503" s="508"/>
      <c r="GRS503" s="508"/>
      <c r="GRT503" s="508"/>
      <c r="GRU503" s="508"/>
      <c r="GRV503" s="508"/>
      <c r="GRW503" s="508"/>
      <c r="GRX503" s="508"/>
      <c r="GRY503" s="508"/>
      <c r="GRZ503" s="508"/>
      <c r="GSA503" s="508"/>
      <c r="GSB503" s="508"/>
      <c r="GSC503" s="508"/>
      <c r="GSD503" s="508"/>
      <c r="GSE503" s="508"/>
      <c r="GSF503" s="508"/>
      <c r="GSG503" s="508"/>
      <c r="GSH503" s="508"/>
      <c r="GSI503" s="508"/>
      <c r="GSJ503" s="508"/>
      <c r="GSK503" s="508"/>
      <c r="GSL503" s="508"/>
      <c r="GSM503" s="508"/>
      <c r="GSN503" s="508"/>
      <c r="GSO503" s="508"/>
      <c r="GSP503" s="508"/>
      <c r="GSQ503" s="508"/>
      <c r="GSR503" s="508"/>
      <c r="GSS503" s="508"/>
      <c r="GST503" s="508"/>
      <c r="GSU503" s="508"/>
      <c r="GSV503" s="508"/>
      <c r="GSW503" s="508"/>
      <c r="GSX503" s="508"/>
      <c r="GSY503" s="508"/>
      <c r="GSZ503" s="508"/>
      <c r="GTA503" s="508"/>
      <c r="GTB503" s="508"/>
      <c r="GTC503" s="508"/>
      <c r="GTD503" s="508"/>
      <c r="GTE503" s="508"/>
      <c r="GTF503" s="508"/>
      <c r="GTG503" s="508"/>
      <c r="GTH503" s="508"/>
      <c r="GTI503" s="508"/>
      <c r="GTJ503" s="508"/>
      <c r="GTK503" s="508"/>
      <c r="GTL503" s="508"/>
      <c r="GTM503" s="508"/>
      <c r="GTN503" s="508"/>
      <c r="GTO503" s="508"/>
      <c r="GTP503" s="508"/>
      <c r="GTQ503" s="508"/>
      <c r="GTR503" s="508"/>
      <c r="GTS503" s="508"/>
      <c r="GTT503" s="508"/>
      <c r="GTU503" s="508"/>
      <c r="GTV503" s="508"/>
      <c r="GTW503" s="508"/>
      <c r="GTX503" s="508"/>
      <c r="GTY503" s="508"/>
      <c r="GTZ503" s="508"/>
      <c r="GUA503" s="508"/>
      <c r="GUB503" s="508"/>
      <c r="GUC503" s="508"/>
      <c r="GUD503" s="508"/>
      <c r="GUE503" s="508"/>
      <c r="GUF503" s="508"/>
      <c r="GUG503" s="508"/>
      <c r="GUH503" s="508"/>
      <c r="GUI503" s="508"/>
      <c r="GUJ503" s="508"/>
      <c r="GUK503" s="508"/>
      <c r="GUL503" s="508"/>
      <c r="GUM503" s="508"/>
      <c r="GUN503" s="508"/>
      <c r="GUO503" s="508"/>
      <c r="GUP503" s="508"/>
      <c r="GUQ503" s="508"/>
      <c r="GUR503" s="508"/>
      <c r="GUS503" s="508"/>
      <c r="GUT503" s="508"/>
      <c r="GUU503" s="508"/>
      <c r="GUV503" s="508"/>
      <c r="GUW503" s="508"/>
      <c r="GUX503" s="508"/>
      <c r="GUY503" s="508"/>
      <c r="GUZ503" s="508"/>
      <c r="GVA503" s="508"/>
      <c r="GVB503" s="508"/>
      <c r="GVC503" s="508"/>
      <c r="GVD503" s="508"/>
      <c r="GVE503" s="508"/>
      <c r="GVF503" s="508"/>
      <c r="GVG503" s="508"/>
      <c r="GVH503" s="508"/>
      <c r="GVI503" s="508"/>
      <c r="GVJ503" s="508"/>
      <c r="GVK503" s="508"/>
      <c r="GVL503" s="508"/>
      <c r="GVM503" s="508"/>
      <c r="GVN503" s="508"/>
      <c r="GVO503" s="508"/>
      <c r="GVP503" s="508"/>
      <c r="GVQ503" s="508"/>
      <c r="GVR503" s="508"/>
      <c r="GVS503" s="508"/>
      <c r="GVT503" s="508"/>
      <c r="GVU503" s="508"/>
      <c r="GVV503" s="508"/>
      <c r="GVW503" s="508"/>
      <c r="GVX503" s="508"/>
      <c r="GVY503" s="508"/>
      <c r="GVZ503" s="508"/>
      <c r="GWA503" s="508"/>
      <c r="GWB503" s="508"/>
      <c r="GWC503" s="508"/>
      <c r="GWD503" s="508"/>
      <c r="GWE503" s="508"/>
      <c r="GWF503" s="508"/>
      <c r="GWG503" s="508"/>
      <c r="GWH503" s="508"/>
      <c r="GWI503" s="508"/>
      <c r="GWJ503" s="508"/>
      <c r="GWK503" s="508"/>
      <c r="GWL503" s="508"/>
      <c r="GWM503" s="508"/>
      <c r="GWN503" s="508"/>
      <c r="GWO503" s="508"/>
      <c r="GWP503" s="508"/>
      <c r="GWQ503" s="508"/>
      <c r="GWR503" s="508"/>
      <c r="GWS503" s="508"/>
      <c r="GWT503" s="508"/>
      <c r="GWU503" s="508"/>
      <c r="GWV503" s="508"/>
      <c r="GWW503" s="508"/>
      <c r="GWX503" s="508"/>
      <c r="GWY503" s="508"/>
      <c r="GWZ503" s="508"/>
      <c r="GXA503" s="508"/>
      <c r="GXB503" s="508"/>
      <c r="GXC503" s="508"/>
      <c r="GXD503" s="508"/>
      <c r="GXE503" s="508"/>
      <c r="GXF503" s="508"/>
      <c r="GXG503" s="508"/>
      <c r="GXH503" s="508"/>
      <c r="GXI503" s="508"/>
      <c r="GXJ503" s="508"/>
      <c r="GXK503" s="508"/>
      <c r="GXL503" s="508"/>
      <c r="GXM503" s="508"/>
      <c r="GXN503" s="508"/>
      <c r="GXO503" s="508"/>
      <c r="GXP503" s="508"/>
      <c r="GXQ503" s="508"/>
      <c r="GXR503" s="508"/>
      <c r="GXS503" s="508"/>
      <c r="GXT503" s="508"/>
      <c r="GXU503" s="508"/>
      <c r="GXV503" s="508"/>
      <c r="GXW503" s="508"/>
      <c r="GXX503" s="508"/>
      <c r="GXY503" s="508"/>
      <c r="GXZ503" s="508"/>
      <c r="GYA503" s="508"/>
      <c r="GYB503" s="508"/>
      <c r="GYC503" s="508"/>
      <c r="GYD503" s="508"/>
      <c r="GYE503" s="508"/>
      <c r="GYF503" s="508"/>
      <c r="GYG503" s="508"/>
      <c r="GYH503" s="508"/>
      <c r="GYI503" s="508"/>
      <c r="GYJ503" s="508"/>
      <c r="GYK503" s="508"/>
      <c r="GYL503" s="508"/>
      <c r="GYM503" s="508"/>
      <c r="GYN503" s="508"/>
      <c r="GYO503" s="508"/>
      <c r="GYP503" s="508"/>
      <c r="GYQ503" s="508"/>
      <c r="GYR503" s="508"/>
      <c r="GYS503" s="508"/>
      <c r="GYT503" s="508"/>
      <c r="GYU503" s="508"/>
      <c r="GYV503" s="508"/>
      <c r="GYW503" s="508"/>
      <c r="GYX503" s="508"/>
      <c r="GYY503" s="508"/>
      <c r="GYZ503" s="508"/>
      <c r="GZA503" s="508"/>
      <c r="GZB503" s="508"/>
      <c r="GZC503" s="508"/>
      <c r="GZD503" s="508"/>
      <c r="GZE503" s="508"/>
      <c r="GZF503" s="508"/>
      <c r="GZG503" s="508"/>
      <c r="GZH503" s="508"/>
      <c r="GZI503" s="508"/>
      <c r="GZJ503" s="508"/>
      <c r="GZK503" s="508"/>
      <c r="GZL503" s="508"/>
      <c r="GZM503" s="508"/>
      <c r="GZN503" s="508"/>
      <c r="GZO503" s="508"/>
      <c r="GZP503" s="508"/>
      <c r="GZQ503" s="508"/>
      <c r="GZR503" s="508"/>
      <c r="GZS503" s="508"/>
      <c r="GZT503" s="508"/>
      <c r="GZU503" s="508"/>
      <c r="GZV503" s="508"/>
      <c r="GZW503" s="508"/>
      <c r="GZX503" s="508"/>
      <c r="GZY503" s="508"/>
      <c r="GZZ503" s="508"/>
      <c r="HAA503" s="508"/>
      <c r="HAB503" s="508"/>
      <c r="HAC503" s="508"/>
      <c r="HAD503" s="508"/>
      <c r="HAE503" s="508"/>
      <c r="HAF503" s="508"/>
      <c r="HAG503" s="508"/>
      <c r="HAH503" s="508"/>
      <c r="HAI503" s="508"/>
      <c r="HAJ503" s="508"/>
      <c r="HAK503" s="508"/>
      <c r="HAL503" s="508"/>
      <c r="HAM503" s="508"/>
      <c r="HAN503" s="508"/>
      <c r="HAO503" s="508"/>
      <c r="HAP503" s="508"/>
      <c r="HAQ503" s="508"/>
      <c r="HAR503" s="508"/>
      <c r="HAS503" s="508"/>
      <c r="HAT503" s="508"/>
      <c r="HAU503" s="508"/>
      <c r="HAV503" s="508"/>
      <c r="HAW503" s="508"/>
      <c r="HAX503" s="508"/>
      <c r="HAY503" s="508"/>
      <c r="HAZ503" s="508"/>
      <c r="HBA503" s="508"/>
      <c r="HBB503" s="508"/>
      <c r="HBC503" s="508"/>
      <c r="HBD503" s="508"/>
      <c r="HBE503" s="508"/>
      <c r="HBF503" s="508"/>
      <c r="HBG503" s="508"/>
      <c r="HBH503" s="508"/>
      <c r="HBI503" s="508"/>
      <c r="HBJ503" s="508"/>
      <c r="HBK503" s="508"/>
      <c r="HBL503" s="508"/>
      <c r="HBM503" s="508"/>
      <c r="HBN503" s="508"/>
      <c r="HBO503" s="508"/>
      <c r="HBP503" s="508"/>
      <c r="HBQ503" s="508"/>
      <c r="HBR503" s="508"/>
      <c r="HBS503" s="508"/>
      <c r="HBT503" s="508"/>
      <c r="HBU503" s="508"/>
      <c r="HBV503" s="508"/>
      <c r="HBW503" s="508"/>
      <c r="HBX503" s="508"/>
      <c r="HBY503" s="508"/>
      <c r="HBZ503" s="508"/>
      <c r="HCA503" s="508"/>
      <c r="HCB503" s="508"/>
      <c r="HCC503" s="508"/>
      <c r="HCD503" s="508"/>
      <c r="HCE503" s="508"/>
      <c r="HCF503" s="508"/>
      <c r="HCG503" s="508"/>
      <c r="HCH503" s="508"/>
      <c r="HCI503" s="508"/>
      <c r="HCJ503" s="508"/>
      <c r="HCK503" s="508"/>
      <c r="HCL503" s="508"/>
      <c r="HCM503" s="508"/>
      <c r="HCN503" s="508"/>
      <c r="HCO503" s="508"/>
      <c r="HCP503" s="508"/>
      <c r="HCQ503" s="508"/>
      <c r="HCR503" s="508"/>
      <c r="HCS503" s="508"/>
      <c r="HCT503" s="508"/>
      <c r="HCU503" s="508"/>
      <c r="HCV503" s="508"/>
      <c r="HCW503" s="508"/>
      <c r="HCX503" s="508"/>
      <c r="HCY503" s="508"/>
      <c r="HCZ503" s="508"/>
      <c r="HDA503" s="508"/>
      <c r="HDB503" s="508"/>
      <c r="HDC503" s="508"/>
      <c r="HDD503" s="508"/>
      <c r="HDE503" s="508"/>
      <c r="HDF503" s="508"/>
      <c r="HDG503" s="508"/>
      <c r="HDH503" s="508"/>
      <c r="HDI503" s="508"/>
      <c r="HDJ503" s="508"/>
      <c r="HDK503" s="508"/>
      <c r="HDL503" s="508"/>
      <c r="HDM503" s="508"/>
      <c r="HDN503" s="508"/>
      <c r="HDO503" s="508"/>
      <c r="HDP503" s="508"/>
      <c r="HDQ503" s="508"/>
      <c r="HDR503" s="508"/>
      <c r="HDS503" s="508"/>
      <c r="HDT503" s="508"/>
      <c r="HDU503" s="508"/>
      <c r="HDV503" s="508"/>
      <c r="HDW503" s="508"/>
      <c r="HDX503" s="508"/>
      <c r="HDY503" s="508"/>
      <c r="HDZ503" s="508"/>
      <c r="HEA503" s="508"/>
      <c r="HEB503" s="508"/>
      <c r="HEC503" s="508"/>
      <c r="HED503" s="508"/>
      <c r="HEE503" s="508"/>
      <c r="HEF503" s="508"/>
      <c r="HEG503" s="508"/>
      <c r="HEH503" s="508"/>
      <c r="HEI503" s="508"/>
      <c r="HEJ503" s="508"/>
      <c r="HEK503" s="508"/>
      <c r="HEL503" s="508"/>
      <c r="HEM503" s="508"/>
      <c r="HEN503" s="508"/>
      <c r="HEO503" s="508"/>
      <c r="HEP503" s="508"/>
      <c r="HEQ503" s="508"/>
      <c r="HER503" s="508"/>
      <c r="HES503" s="508"/>
      <c r="HET503" s="508"/>
      <c r="HEU503" s="508"/>
      <c r="HEV503" s="508"/>
      <c r="HEW503" s="508"/>
      <c r="HEX503" s="508"/>
      <c r="HEY503" s="508"/>
      <c r="HEZ503" s="508"/>
      <c r="HFA503" s="508"/>
      <c r="HFB503" s="508"/>
      <c r="HFC503" s="508"/>
      <c r="HFD503" s="508"/>
      <c r="HFE503" s="508"/>
      <c r="HFF503" s="508"/>
      <c r="HFG503" s="508"/>
      <c r="HFH503" s="508"/>
      <c r="HFI503" s="508"/>
      <c r="HFJ503" s="508"/>
      <c r="HFK503" s="508"/>
      <c r="HFL503" s="508"/>
      <c r="HFM503" s="508"/>
      <c r="HFN503" s="508"/>
      <c r="HFO503" s="508"/>
      <c r="HFP503" s="508"/>
      <c r="HFQ503" s="508"/>
      <c r="HFR503" s="508"/>
      <c r="HFS503" s="508"/>
      <c r="HFT503" s="508"/>
      <c r="HFU503" s="508"/>
      <c r="HFV503" s="508"/>
      <c r="HFW503" s="508"/>
      <c r="HFX503" s="508"/>
      <c r="HFY503" s="508"/>
      <c r="HFZ503" s="508"/>
      <c r="HGA503" s="508"/>
      <c r="HGB503" s="508"/>
      <c r="HGC503" s="508"/>
      <c r="HGD503" s="508"/>
      <c r="HGE503" s="508"/>
      <c r="HGF503" s="508"/>
      <c r="HGG503" s="508"/>
      <c r="HGH503" s="508"/>
      <c r="HGI503" s="508"/>
      <c r="HGJ503" s="508"/>
      <c r="HGK503" s="508"/>
      <c r="HGL503" s="508"/>
      <c r="HGM503" s="508"/>
      <c r="HGN503" s="508"/>
      <c r="HGO503" s="508"/>
      <c r="HGP503" s="508"/>
      <c r="HGQ503" s="508"/>
      <c r="HGR503" s="508"/>
      <c r="HGS503" s="508"/>
      <c r="HGT503" s="508"/>
      <c r="HGU503" s="508"/>
      <c r="HGV503" s="508"/>
      <c r="HGW503" s="508"/>
      <c r="HGX503" s="508"/>
      <c r="HGY503" s="508"/>
      <c r="HGZ503" s="508"/>
      <c r="HHA503" s="508"/>
      <c r="HHB503" s="508"/>
      <c r="HHC503" s="508"/>
      <c r="HHD503" s="508"/>
      <c r="HHE503" s="508"/>
      <c r="HHF503" s="508"/>
      <c r="HHG503" s="508"/>
      <c r="HHH503" s="508"/>
      <c r="HHI503" s="508"/>
      <c r="HHJ503" s="508"/>
      <c r="HHK503" s="508"/>
      <c r="HHL503" s="508"/>
      <c r="HHM503" s="508"/>
      <c r="HHN503" s="508"/>
      <c r="HHO503" s="508"/>
      <c r="HHP503" s="508"/>
      <c r="HHQ503" s="508"/>
      <c r="HHR503" s="508"/>
      <c r="HHS503" s="508"/>
      <c r="HHT503" s="508"/>
      <c r="HHU503" s="508"/>
      <c r="HHV503" s="508"/>
      <c r="HHW503" s="508"/>
      <c r="HHX503" s="508"/>
      <c r="HHY503" s="508"/>
      <c r="HHZ503" s="508"/>
      <c r="HIA503" s="508"/>
      <c r="HIB503" s="508"/>
      <c r="HIC503" s="508"/>
      <c r="HID503" s="508"/>
      <c r="HIE503" s="508"/>
      <c r="HIF503" s="508"/>
      <c r="HIG503" s="508"/>
      <c r="HIH503" s="508"/>
      <c r="HII503" s="508"/>
      <c r="HIJ503" s="508"/>
      <c r="HIK503" s="508"/>
      <c r="HIL503" s="508"/>
      <c r="HIM503" s="508"/>
      <c r="HIN503" s="508"/>
      <c r="HIO503" s="508"/>
      <c r="HIP503" s="508"/>
      <c r="HIQ503" s="508"/>
      <c r="HIR503" s="508"/>
      <c r="HIS503" s="508"/>
      <c r="HIT503" s="508"/>
      <c r="HIU503" s="508"/>
      <c r="HIV503" s="508"/>
      <c r="HIW503" s="508"/>
      <c r="HIX503" s="508"/>
      <c r="HIY503" s="508"/>
      <c r="HIZ503" s="508"/>
      <c r="HJA503" s="508"/>
      <c r="HJB503" s="508"/>
      <c r="HJC503" s="508"/>
      <c r="HJD503" s="508"/>
      <c r="HJE503" s="508"/>
      <c r="HJF503" s="508"/>
      <c r="HJG503" s="508"/>
      <c r="HJH503" s="508"/>
      <c r="HJI503" s="508"/>
      <c r="HJJ503" s="508"/>
      <c r="HJK503" s="508"/>
      <c r="HJL503" s="508"/>
      <c r="HJM503" s="508"/>
      <c r="HJN503" s="508"/>
      <c r="HJO503" s="508"/>
      <c r="HJP503" s="508"/>
      <c r="HJQ503" s="508"/>
      <c r="HJR503" s="508"/>
      <c r="HJS503" s="508"/>
      <c r="HJT503" s="508"/>
      <c r="HJU503" s="508"/>
      <c r="HJV503" s="508"/>
      <c r="HJW503" s="508"/>
      <c r="HJX503" s="508"/>
      <c r="HJY503" s="508"/>
      <c r="HJZ503" s="508"/>
      <c r="HKA503" s="508"/>
      <c r="HKB503" s="508"/>
      <c r="HKC503" s="508"/>
      <c r="HKD503" s="508"/>
      <c r="HKE503" s="508"/>
      <c r="HKF503" s="508"/>
      <c r="HKG503" s="508"/>
      <c r="HKH503" s="508"/>
      <c r="HKI503" s="508"/>
      <c r="HKJ503" s="508"/>
      <c r="HKK503" s="508"/>
      <c r="HKL503" s="508"/>
      <c r="HKM503" s="508"/>
      <c r="HKN503" s="508"/>
      <c r="HKO503" s="508"/>
      <c r="HKP503" s="508"/>
      <c r="HKQ503" s="508"/>
      <c r="HKR503" s="508"/>
      <c r="HKS503" s="508"/>
      <c r="HKT503" s="508"/>
      <c r="HKU503" s="508"/>
      <c r="HKV503" s="508"/>
      <c r="HKW503" s="508"/>
      <c r="HKX503" s="508"/>
      <c r="HKY503" s="508"/>
      <c r="HKZ503" s="508"/>
      <c r="HLA503" s="508"/>
      <c r="HLB503" s="508"/>
      <c r="HLC503" s="508"/>
      <c r="HLD503" s="508"/>
      <c r="HLE503" s="508"/>
      <c r="HLF503" s="508"/>
      <c r="HLG503" s="508"/>
      <c r="HLH503" s="508"/>
      <c r="HLI503" s="508"/>
      <c r="HLJ503" s="508"/>
      <c r="HLK503" s="508"/>
      <c r="HLL503" s="508"/>
      <c r="HLM503" s="508"/>
      <c r="HLN503" s="508"/>
      <c r="HLO503" s="508"/>
      <c r="HLP503" s="508"/>
      <c r="HLQ503" s="508"/>
      <c r="HLR503" s="508"/>
      <c r="HLS503" s="508"/>
      <c r="HLT503" s="508"/>
      <c r="HLU503" s="508"/>
      <c r="HLV503" s="508"/>
      <c r="HLW503" s="508"/>
      <c r="HLX503" s="508"/>
      <c r="HLY503" s="508"/>
      <c r="HLZ503" s="508"/>
      <c r="HMA503" s="508"/>
      <c r="HMB503" s="508"/>
      <c r="HMC503" s="508"/>
      <c r="HMD503" s="508"/>
      <c r="HME503" s="508"/>
      <c r="HMF503" s="508"/>
      <c r="HMG503" s="508"/>
      <c r="HMH503" s="508"/>
      <c r="HMI503" s="508"/>
      <c r="HMJ503" s="508"/>
      <c r="HMK503" s="508"/>
      <c r="HML503" s="508"/>
      <c r="HMM503" s="508"/>
      <c r="HMN503" s="508"/>
      <c r="HMO503" s="508"/>
      <c r="HMP503" s="508"/>
      <c r="HMQ503" s="508"/>
      <c r="HMR503" s="508"/>
      <c r="HMS503" s="508"/>
      <c r="HMT503" s="508"/>
      <c r="HMU503" s="508"/>
      <c r="HMV503" s="508"/>
      <c r="HMW503" s="508"/>
      <c r="HMX503" s="508"/>
      <c r="HMY503" s="508"/>
      <c r="HMZ503" s="508"/>
      <c r="HNA503" s="508"/>
      <c r="HNB503" s="508"/>
      <c r="HNC503" s="508"/>
      <c r="HND503" s="508"/>
      <c r="HNE503" s="508"/>
      <c r="HNF503" s="508"/>
      <c r="HNG503" s="508"/>
      <c r="HNH503" s="508"/>
      <c r="HNI503" s="508"/>
      <c r="HNJ503" s="508"/>
      <c r="HNK503" s="508"/>
      <c r="HNL503" s="508"/>
      <c r="HNM503" s="508"/>
      <c r="HNN503" s="508"/>
      <c r="HNO503" s="508"/>
      <c r="HNP503" s="508"/>
      <c r="HNQ503" s="508"/>
      <c r="HNR503" s="508"/>
      <c r="HNS503" s="508"/>
      <c r="HNT503" s="508"/>
      <c r="HNU503" s="508"/>
      <c r="HNV503" s="508"/>
      <c r="HNW503" s="508"/>
      <c r="HNX503" s="508"/>
      <c r="HNY503" s="508"/>
      <c r="HNZ503" s="508"/>
      <c r="HOA503" s="508"/>
      <c r="HOB503" s="508"/>
      <c r="HOC503" s="508"/>
      <c r="HOD503" s="508"/>
      <c r="HOE503" s="508"/>
      <c r="HOF503" s="508"/>
      <c r="HOG503" s="508"/>
      <c r="HOH503" s="508"/>
      <c r="HOI503" s="508"/>
      <c r="HOJ503" s="508"/>
      <c r="HOK503" s="508"/>
      <c r="HOL503" s="508"/>
      <c r="HOM503" s="508"/>
      <c r="HON503" s="508"/>
      <c r="HOO503" s="508"/>
      <c r="HOP503" s="508"/>
      <c r="HOQ503" s="508"/>
      <c r="HOR503" s="508"/>
      <c r="HOS503" s="508"/>
      <c r="HOT503" s="508"/>
      <c r="HOU503" s="508"/>
      <c r="HOV503" s="508"/>
      <c r="HOW503" s="508"/>
      <c r="HOX503" s="508"/>
      <c r="HOY503" s="508"/>
      <c r="HOZ503" s="508"/>
      <c r="HPA503" s="508"/>
      <c r="HPB503" s="508"/>
      <c r="HPC503" s="508"/>
      <c r="HPD503" s="508"/>
      <c r="HPE503" s="508"/>
      <c r="HPF503" s="508"/>
      <c r="HPG503" s="508"/>
      <c r="HPH503" s="508"/>
      <c r="HPI503" s="508"/>
      <c r="HPJ503" s="508"/>
      <c r="HPK503" s="508"/>
      <c r="HPL503" s="508"/>
      <c r="HPM503" s="508"/>
      <c r="HPN503" s="508"/>
      <c r="HPO503" s="508"/>
      <c r="HPP503" s="508"/>
      <c r="HPQ503" s="508"/>
      <c r="HPR503" s="508"/>
      <c r="HPS503" s="508"/>
      <c r="HPT503" s="508"/>
      <c r="HPU503" s="508"/>
      <c r="HPV503" s="508"/>
      <c r="HPW503" s="508"/>
      <c r="HPX503" s="508"/>
      <c r="HPY503" s="508"/>
      <c r="HPZ503" s="508"/>
      <c r="HQA503" s="508"/>
      <c r="HQB503" s="508"/>
      <c r="HQC503" s="508"/>
      <c r="HQD503" s="508"/>
      <c r="HQE503" s="508"/>
      <c r="HQF503" s="508"/>
      <c r="HQG503" s="508"/>
      <c r="HQH503" s="508"/>
      <c r="HQI503" s="508"/>
      <c r="HQJ503" s="508"/>
      <c r="HQK503" s="508"/>
      <c r="HQL503" s="508"/>
      <c r="HQM503" s="508"/>
      <c r="HQN503" s="508"/>
      <c r="HQO503" s="508"/>
      <c r="HQP503" s="508"/>
      <c r="HQQ503" s="508"/>
      <c r="HQR503" s="508"/>
      <c r="HQS503" s="508"/>
      <c r="HQT503" s="508"/>
      <c r="HQU503" s="508"/>
      <c r="HQV503" s="508"/>
      <c r="HQW503" s="508"/>
      <c r="HQX503" s="508"/>
      <c r="HQY503" s="508"/>
      <c r="HQZ503" s="508"/>
      <c r="HRA503" s="508"/>
      <c r="HRB503" s="508"/>
      <c r="HRC503" s="508"/>
      <c r="HRD503" s="508"/>
      <c r="HRE503" s="508"/>
      <c r="HRF503" s="508"/>
      <c r="HRG503" s="508"/>
      <c r="HRH503" s="508"/>
      <c r="HRI503" s="508"/>
      <c r="HRJ503" s="508"/>
      <c r="HRK503" s="508"/>
      <c r="HRL503" s="508"/>
      <c r="HRM503" s="508"/>
      <c r="HRN503" s="508"/>
      <c r="HRO503" s="508"/>
      <c r="HRP503" s="508"/>
      <c r="HRQ503" s="508"/>
      <c r="HRR503" s="508"/>
      <c r="HRS503" s="508"/>
      <c r="HRT503" s="508"/>
      <c r="HRU503" s="508"/>
      <c r="HRV503" s="508"/>
      <c r="HRW503" s="508"/>
      <c r="HRX503" s="508"/>
      <c r="HRY503" s="508"/>
      <c r="HRZ503" s="508"/>
      <c r="HSA503" s="508"/>
      <c r="HSB503" s="508"/>
      <c r="HSC503" s="508"/>
      <c r="HSD503" s="508"/>
      <c r="HSE503" s="508"/>
      <c r="HSF503" s="508"/>
      <c r="HSG503" s="508"/>
      <c r="HSH503" s="508"/>
      <c r="HSI503" s="508"/>
      <c r="HSJ503" s="508"/>
      <c r="HSK503" s="508"/>
      <c r="HSL503" s="508"/>
      <c r="HSM503" s="508"/>
      <c r="HSN503" s="508"/>
      <c r="HSO503" s="508"/>
      <c r="HSP503" s="508"/>
      <c r="HSQ503" s="508"/>
      <c r="HSR503" s="508"/>
      <c r="HSS503" s="508"/>
      <c r="HST503" s="508"/>
      <c r="HSU503" s="508"/>
      <c r="HSV503" s="508"/>
      <c r="HSW503" s="508"/>
      <c r="HSX503" s="508"/>
      <c r="HSY503" s="508"/>
      <c r="HSZ503" s="508"/>
      <c r="HTA503" s="508"/>
      <c r="HTB503" s="508"/>
      <c r="HTC503" s="508"/>
      <c r="HTD503" s="508"/>
      <c r="HTE503" s="508"/>
      <c r="HTF503" s="508"/>
      <c r="HTG503" s="508"/>
      <c r="HTH503" s="508"/>
      <c r="HTI503" s="508"/>
      <c r="HTJ503" s="508"/>
      <c r="HTK503" s="508"/>
      <c r="HTL503" s="508"/>
      <c r="HTM503" s="508"/>
      <c r="HTN503" s="508"/>
      <c r="HTO503" s="508"/>
      <c r="HTP503" s="508"/>
      <c r="HTQ503" s="508"/>
      <c r="HTR503" s="508"/>
      <c r="HTS503" s="508"/>
      <c r="HTT503" s="508"/>
      <c r="HTU503" s="508"/>
      <c r="HTV503" s="508"/>
      <c r="HTW503" s="508"/>
      <c r="HTX503" s="508"/>
      <c r="HTY503" s="508"/>
      <c r="HTZ503" s="508"/>
      <c r="HUA503" s="508"/>
      <c r="HUB503" s="508"/>
      <c r="HUC503" s="508"/>
      <c r="HUD503" s="508"/>
      <c r="HUE503" s="508"/>
      <c r="HUF503" s="508"/>
      <c r="HUG503" s="508"/>
      <c r="HUH503" s="508"/>
      <c r="HUI503" s="508"/>
      <c r="HUJ503" s="508"/>
      <c r="HUK503" s="508"/>
      <c r="HUL503" s="508"/>
      <c r="HUM503" s="508"/>
      <c r="HUN503" s="508"/>
      <c r="HUO503" s="508"/>
      <c r="HUP503" s="508"/>
      <c r="HUQ503" s="508"/>
      <c r="HUR503" s="508"/>
      <c r="HUS503" s="508"/>
      <c r="HUT503" s="508"/>
      <c r="HUU503" s="508"/>
      <c r="HUV503" s="508"/>
      <c r="HUW503" s="508"/>
      <c r="HUX503" s="508"/>
      <c r="HUY503" s="508"/>
      <c r="HUZ503" s="508"/>
      <c r="HVA503" s="508"/>
      <c r="HVB503" s="508"/>
      <c r="HVC503" s="508"/>
      <c r="HVD503" s="508"/>
      <c r="HVE503" s="508"/>
      <c r="HVF503" s="508"/>
      <c r="HVG503" s="508"/>
      <c r="HVH503" s="508"/>
      <c r="HVI503" s="508"/>
      <c r="HVJ503" s="508"/>
      <c r="HVK503" s="508"/>
      <c r="HVL503" s="508"/>
      <c r="HVM503" s="508"/>
      <c r="HVN503" s="508"/>
      <c r="HVO503" s="508"/>
      <c r="HVP503" s="508"/>
      <c r="HVQ503" s="508"/>
      <c r="HVR503" s="508"/>
      <c r="HVS503" s="508"/>
      <c r="HVT503" s="508"/>
      <c r="HVU503" s="508"/>
      <c r="HVV503" s="508"/>
      <c r="HVW503" s="508"/>
      <c r="HVX503" s="508"/>
      <c r="HVY503" s="508"/>
      <c r="HVZ503" s="508"/>
      <c r="HWA503" s="508"/>
      <c r="HWB503" s="508"/>
      <c r="HWC503" s="508"/>
      <c r="HWD503" s="508"/>
      <c r="HWE503" s="508"/>
      <c r="HWF503" s="508"/>
      <c r="HWG503" s="508"/>
      <c r="HWH503" s="508"/>
      <c r="HWI503" s="508"/>
      <c r="HWJ503" s="508"/>
      <c r="HWK503" s="508"/>
      <c r="HWL503" s="508"/>
      <c r="HWM503" s="508"/>
      <c r="HWN503" s="508"/>
      <c r="HWO503" s="508"/>
      <c r="HWP503" s="508"/>
      <c r="HWQ503" s="508"/>
      <c r="HWR503" s="508"/>
      <c r="HWS503" s="508"/>
      <c r="HWT503" s="508"/>
      <c r="HWU503" s="508"/>
      <c r="HWV503" s="508"/>
      <c r="HWW503" s="508"/>
      <c r="HWX503" s="508"/>
      <c r="HWY503" s="508"/>
      <c r="HWZ503" s="508"/>
      <c r="HXA503" s="508"/>
      <c r="HXB503" s="508"/>
      <c r="HXC503" s="508"/>
      <c r="HXD503" s="508"/>
      <c r="HXE503" s="508"/>
      <c r="HXF503" s="508"/>
      <c r="HXG503" s="508"/>
      <c r="HXH503" s="508"/>
      <c r="HXI503" s="508"/>
      <c r="HXJ503" s="508"/>
      <c r="HXK503" s="508"/>
      <c r="HXL503" s="508"/>
      <c r="HXM503" s="508"/>
      <c r="HXN503" s="508"/>
      <c r="HXO503" s="508"/>
      <c r="HXP503" s="508"/>
      <c r="HXQ503" s="508"/>
      <c r="HXR503" s="508"/>
      <c r="HXS503" s="508"/>
      <c r="HXT503" s="508"/>
      <c r="HXU503" s="508"/>
      <c r="HXV503" s="508"/>
      <c r="HXW503" s="508"/>
      <c r="HXX503" s="508"/>
      <c r="HXY503" s="508"/>
      <c r="HXZ503" s="508"/>
      <c r="HYA503" s="508"/>
      <c r="HYB503" s="508"/>
      <c r="HYC503" s="508"/>
      <c r="HYD503" s="508"/>
      <c r="HYE503" s="508"/>
      <c r="HYF503" s="508"/>
      <c r="HYG503" s="508"/>
      <c r="HYH503" s="508"/>
      <c r="HYI503" s="508"/>
      <c r="HYJ503" s="508"/>
      <c r="HYK503" s="508"/>
      <c r="HYL503" s="508"/>
      <c r="HYM503" s="508"/>
      <c r="HYN503" s="508"/>
      <c r="HYO503" s="508"/>
      <c r="HYP503" s="508"/>
      <c r="HYQ503" s="508"/>
      <c r="HYR503" s="508"/>
      <c r="HYS503" s="508"/>
      <c r="HYT503" s="508"/>
      <c r="HYU503" s="508"/>
      <c r="HYV503" s="508"/>
      <c r="HYW503" s="508"/>
      <c r="HYX503" s="508"/>
      <c r="HYY503" s="508"/>
      <c r="HYZ503" s="508"/>
      <c r="HZA503" s="508"/>
      <c r="HZB503" s="508"/>
      <c r="HZC503" s="508"/>
      <c r="HZD503" s="508"/>
      <c r="HZE503" s="508"/>
      <c r="HZF503" s="508"/>
      <c r="HZG503" s="508"/>
      <c r="HZH503" s="508"/>
      <c r="HZI503" s="508"/>
      <c r="HZJ503" s="508"/>
      <c r="HZK503" s="508"/>
      <c r="HZL503" s="508"/>
      <c r="HZM503" s="508"/>
      <c r="HZN503" s="508"/>
      <c r="HZO503" s="508"/>
      <c r="HZP503" s="508"/>
      <c r="HZQ503" s="508"/>
      <c r="HZR503" s="508"/>
      <c r="HZS503" s="508"/>
      <c r="HZT503" s="508"/>
      <c r="HZU503" s="508"/>
      <c r="HZV503" s="508"/>
      <c r="HZW503" s="508"/>
      <c r="HZX503" s="508"/>
      <c r="HZY503" s="508"/>
      <c r="HZZ503" s="508"/>
      <c r="IAA503" s="508"/>
      <c r="IAB503" s="508"/>
      <c r="IAC503" s="508"/>
      <c r="IAD503" s="508"/>
      <c r="IAE503" s="508"/>
      <c r="IAF503" s="508"/>
      <c r="IAG503" s="508"/>
      <c r="IAH503" s="508"/>
      <c r="IAI503" s="508"/>
      <c r="IAJ503" s="508"/>
      <c r="IAK503" s="508"/>
      <c r="IAL503" s="508"/>
      <c r="IAM503" s="508"/>
      <c r="IAN503" s="508"/>
      <c r="IAO503" s="508"/>
      <c r="IAP503" s="508"/>
      <c r="IAQ503" s="508"/>
      <c r="IAR503" s="508"/>
      <c r="IAS503" s="508"/>
      <c r="IAT503" s="508"/>
      <c r="IAU503" s="508"/>
      <c r="IAV503" s="508"/>
      <c r="IAW503" s="508"/>
      <c r="IAX503" s="508"/>
      <c r="IAY503" s="508"/>
      <c r="IAZ503" s="508"/>
      <c r="IBA503" s="508"/>
      <c r="IBB503" s="508"/>
      <c r="IBC503" s="508"/>
      <c r="IBD503" s="508"/>
      <c r="IBE503" s="508"/>
      <c r="IBF503" s="508"/>
      <c r="IBG503" s="508"/>
      <c r="IBH503" s="508"/>
      <c r="IBI503" s="508"/>
      <c r="IBJ503" s="508"/>
      <c r="IBK503" s="508"/>
      <c r="IBL503" s="508"/>
      <c r="IBM503" s="508"/>
      <c r="IBN503" s="508"/>
      <c r="IBO503" s="508"/>
      <c r="IBP503" s="508"/>
      <c r="IBQ503" s="508"/>
      <c r="IBR503" s="508"/>
      <c r="IBS503" s="508"/>
      <c r="IBT503" s="508"/>
      <c r="IBU503" s="508"/>
      <c r="IBV503" s="508"/>
      <c r="IBW503" s="508"/>
      <c r="IBX503" s="508"/>
      <c r="IBY503" s="508"/>
      <c r="IBZ503" s="508"/>
      <c r="ICA503" s="508"/>
      <c r="ICB503" s="508"/>
      <c r="ICC503" s="508"/>
      <c r="ICD503" s="508"/>
      <c r="ICE503" s="508"/>
      <c r="ICF503" s="508"/>
      <c r="ICG503" s="508"/>
      <c r="ICH503" s="508"/>
      <c r="ICI503" s="508"/>
      <c r="ICJ503" s="508"/>
      <c r="ICK503" s="508"/>
      <c r="ICL503" s="508"/>
      <c r="ICM503" s="508"/>
      <c r="ICN503" s="508"/>
      <c r="ICO503" s="508"/>
      <c r="ICP503" s="508"/>
      <c r="ICQ503" s="508"/>
      <c r="ICR503" s="508"/>
      <c r="ICS503" s="508"/>
      <c r="ICT503" s="508"/>
      <c r="ICU503" s="508"/>
      <c r="ICV503" s="508"/>
      <c r="ICW503" s="508"/>
      <c r="ICX503" s="508"/>
      <c r="ICY503" s="508"/>
      <c r="ICZ503" s="508"/>
      <c r="IDA503" s="508"/>
      <c r="IDB503" s="508"/>
      <c r="IDC503" s="508"/>
      <c r="IDD503" s="508"/>
      <c r="IDE503" s="508"/>
      <c r="IDF503" s="508"/>
      <c r="IDG503" s="508"/>
      <c r="IDH503" s="508"/>
      <c r="IDI503" s="508"/>
      <c r="IDJ503" s="508"/>
      <c r="IDK503" s="508"/>
      <c r="IDL503" s="508"/>
      <c r="IDM503" s="508"/>
      <c r="IDN503" s="508"/>
      <c r="IDO503" s="508"/>
      <c r="IDP503" s="508"/>
      <c r="IDQ503" s="508"/>
      <c r="IDR503" s="508"/>
      <c r="IDS503" s="508"/>
      <c r="IDT503" s="508"/>
      <c r="IDU503" s="508"/>
      <c r="IDV503" s="508"/>
      <c r="IDW503" s="508"/>
      <c r="IDX503" s="508"/>
      <c r="IDY503" s="508"/>
      <c r="IDZ503" s="508"/>
      <c r="IEA503" s="508"/>
      <c r="IEB503" s="508"/>
      <c r="IEC503" s="508"/>
      <c r="IED503" s="508"/>
      <c r="IEE503" s="508"/>
      <c r="IEF503" s="508"/>
      <c r="IEG503" s="508"/>
      <c r="IEH503" s="508"/>
      <c r="IEI503" s="508"/>
      <c r="IEJ503" s="508"/>
      <c r="IEK503" s="508"/>
      <c r="IEL503" s="508"/>
      <c r="IEM503" s="508"/>
      <c r="IEN503" s="508"/>
      <c r="IEO503" s="508"/>
      <c r="IEP503" s="508"/>
      <c r="IEQ503" s="508"/>
      <c r="IER503" s="508"/>
      <c r="IES503" s="508"/>
      <c r="IET503" s="508"/>
      <c r="IEU503" s="508"/>
      <c r="IEV503" s="508"/>
      <c r="IEW503" s="508"/>
      <c r="IEX503" s="508"/>
      <c r="IEY503" s="508"/>
      <c r="IEZ503" s="508"/>
      <c r="IFA503" s="508"/>
      <c r="IFB503" s="508"/>
      <c r="IFC503" s="508"/>
      <c r="IFD503" s="508"/>
      <c r="IFE503" s="508"/>
      <c r="IFF503" s="508"/>
      <c r="IFG503" s="508"/>
      <c r="IFH503" s="508"/>
      <c r="IFI503" s="508"/>
      <c r="IFJ503" s="508"/>
      <c r="IFK503" s="508"/>
      <c r="IFL503" s="508"/>
      <c r="IFM503" s="508"/>
      <c r="IFN503" s="508"/>
      <c r="IFO503" s="508"/>
      <c r="IFP503" s="508"/>
      <c r="IFQ503" s="508"/>
      <c r="IFR503" s="508"/>
      <c r="IFS503" s="508"/>
      <c r="IFT503" s="508"/>
      <c r="IFU503" s="508"/>
      <c r="IFV503" s="508"/>
      <c r="IFW503" s="508"/>
      <c r="IFX503" s="508"/>
      <c r="IFY503" s="508"/>
      <c r="IFZ503" s="508"/>
      <c r="IGA503" s="508"/>
      <c r="IGB503" s="508"/>
      <c r="IGC503" s="508"/>
      <c r="IGD503" s="508"/>
      <c r="IGE503" s="508"/>
      <c r="IGF503" s="508"/>
      <c r="IGG503" s="508"/>
      <c r="IGH503" s="508"/>
      <c r="IGI503" s="508"/>
      <c r="IGJ503" s="508"/>
      <c r="IGK503" s="508"/>
      <c r="IGL503" s="508"/>
      <c r="IGM503" s="508"/>
      <c r="IGN503" s="508"/>
      <c r="IGO503" s="508"/>
      <c r="IGP503" s="508"/>
      <c r="IGQ503" s="508"/>
      <c r="IGR503" s="508"/>
      <c r="IGS503" s="508"/>
      <c r="IGT503" s="508"/>
      <c r="IGU503" s="508"/>
      <c r="IGV503" s="508"/>
      <c r="IGW503" s="508"/>
      <c r="IGX503" s="508"/>
      <c r="IGY503" s="508"/>
      <c r="IGZ503" s="508"/>
      <c r="IHA503" s="508"/>
      <c r="IHB503" s="508"/>
      <c r="IHC503" s="508"/>
      <c r="IHD503" s="508"/>
      <c r="IHE503" s="508"/>
      <c r="IHF503" s="508"/>
      <c r="IHG503" s="508"/>
      <c r="IHH503" s="508"/>
      <c r="IHI503" s="508"/>
      <c r="IHJ503" s="508"/>
      <c r="IHK503" s="508"/>
      <c r="IHL503" s="508"/>
      <c r="IHM503" s="508"/>
      <c r="IHN503" s="508"/>
      <c r="IHO503" s="508"/>
      <c r="IHP503" s="508"/>
      <c r="IHQ503" s="508"/>
      <c r="IHR503" s="508"/>
      <c r="IHS503" s="508"/>
      <c r="IHT503" s="508"/>
      <c r="IHU503" s="508"/>
      <c r="IHV503" s="508"/>
      <c r="IHW503" s="508"/>
      <c r="IHX503" s="508"/>
      <c r="IHY503" s="508"/>
      <c r="IHZ503" s="508"/>
      <c r="IIA503" s="508"/>
      <c r="IIB503" s="508"/>
      <c r="IIC503" s="508"/>
      <c r="IID503" s="508"/>
      <c r="IIE503" s="508"/>
      <c r="IIF503" s="508"/>
      <c r="IIG503" s="508"/>
      <c r="IIH503" s="508"/>
      <c r="III503" s="508"/>
      <c r="IIJ503" s="508"/>
      <c r="IIK503" s="508"/>
      <c r="IIL503" s="508"/>
      <c r="IIM503" s="508"/>
      <c r="IIN503" s="508"/>
      <c r="IIO503" s="508"/>
      <c r="IIP503" s="508"/>
      <c r="IIQ503" s="508"/>
      <c r="IIR503" s="508"/>
      <c r="IIS503" s="508"/>
      <c r="IIT503" s="508"/>
      <c r="IIU503" s="508"/>
      <c r="IIV503" s="508"/>
      <c r="IIW503" s="508"/>
      <c r="IIX503" s="508"/>
      <c r="IIY503" s="508"/>
      <c r="IIZ503" s="508"/>
      <c r="IJA503" s="508"/>
      <c r="IJB503" s="508"/>
      <c r="IJC503" s="508"/>
      <c r="IJD503" s="508"/>
      <c r="IJE503" s="508"/>
      <c r="IJF503" s="508"/>
      <c r="IJG503" s="508"/>
      <c r="IJH503" s="508"/>
      <c r="IJI503" s="508"/>
      <c r="IJJ503" s="508"/>
      <c r="IJK503" s="508"/>
      <c r="IJL503" s="508"/>
      <c r="IJM503" s="508"/>
      <c r="IJN503" s="508"/>
      <c r="IJO503" s="508"/>
      <c r="IJP503" s="508"/>
      <c r="IJQ503" s="508"/>
      <c r="IJR503" s="508"/>
      <c r="IJS503" s="508"/>
      <c r="IJT503" s="508"/>
      <c r="IJU503" s="508"/>
      <c r="IJV503" s="508"/>
      <c r="IJW503" s="508"/>
      <c r="IJX503" s="508"/>
      <c r="IJY503" s="508"/>
      <c r="IJZ503" s="508"/>
      <c r="IKA503" s="508"/>
      <c r="IKB503" s="508"/>
      <c r="IKC503" s="508"/>
      <c r="IKD503" s="508"/>
      <c r="IKE503" s="508"/>
      <c r="IKF503" s="508"/>
      <c r="IKG503" s="508"/>
      <c r="IKH503" s="508"/>
      <c r="IKI503" s="508"/>
      <c r="IKJ503" s="508"/>
      <c r="IKK503" s="508"/>
      <c r="IKL503" s="508"/>
      <c r="IKM503" s="508"/>
      <c r="IKN503" s="508"/>
      <c r="IKO503" s="508"/>
      <c r="IKP503" s="508"/>
      <c r="IKQ503" s="508"/>
      <c r="IKR503" s="508"/>
      <c r="IKS503" s="508"/>
      <c r="IKT503" s="508"/>
      <c r="IKU503" s="508"/>
      <c r="IKV503" s="508"/>
      <c r="IKW503" s="508"/>
      <c r="IKX503" s="508"/>
      <c r="IKY503" s="508"/>
      <c r="IKZ503" s="508"/>
      <c r="ILA503" s="508"/>
      <c r="ILB503" s="508"/>
      <c r="ILC503" s="508"/>
      <c r="ILD503" s="508"/>
      <c r="ILE503" s="508"/>
      <c r="ILF503" s="508"/>
      <c r="ILG503" s="508"/>
      <c r="ILH503" s="508"/>
      <c r="ILI503" s="508"/>
      <c r="ILJ503" s="508"/>
      <c r="ILK503" s="508"/>
      <c r="ILL503" s="508"/>
      <c r="ILM503" s="508"/>
      <c r="ILN503" s="508"/>
      <c r="ILO503" s="508"/>
      <c r="ILP503" s="508"/>
      <c r="ILQ503" s="508"/>
      <c r="ILR503" s="508"/>
      <c r="ILS503" s="508"/>
      <c r="ILT503" s="508"/>
      <c r="ILU503" s="508"/>
      <c r="ILV503" s="508"/>
      <c r="ILW503" s="508"/>
      <c r="ILX503" s="508"/>
      <c r="ILY503" s="508"/>
      <c r="ILZ503" s="508"/>
      <c r="IMA503" s="508"/>
      <c r="IMB503" s="508"/>
      <c r="IMC503" s="508"/>
      <c r="IMD503" s="508"/>
      <c r="IME503" s="508"/>
      <c r="IMF503" s="508"/>
      <c r="IMG503" s="508"/>
      <c r="IMH503" s="508"/>
      <c r="IMI503" s="508"/>
      <c r="IMJ503" s="508"/>
      <c r="IMK503" s="508"/>
      <c r="IML503" s="508"/>
      <c r="IMM503" s="508"/>
      <c r="IMN503" s="508"/>
      <c r="IMO503" s="508"/>
      <c r="IMP503" s="508"/>
      <c r="IMQ503" s="508"/>
      <c r="IMR503" s="508"/>
      <c r="IMS503" s="508"/>
      <c r="IMT503" s="508"/>
      <c r="IMU503" s="508"/>
      <c r="IMV503" s="508"/>
      <c r="IMW503" s="508"/>
      <c r="IMX503" s="508"/>
      <c r="IMY503" s="508"/>
      <c r="IMZ503" s="508"/>
      <c r="INA503" s="508"/>
      <c r="INB503" s="508"/>
      <c r="INC503" s="508"/>
      <c r="IND503" s="508"/>
      <c r="INE503" s="508"/>
      <c r="INF503" s="508"/>
      <c r="ING503" s="508"/>
      <c r="INH503" s="508"/>
      <c r="INI503" s="508"/>
      <c r="INJ503" s="508"/>
      <c r="INK503" s="508"/>
      <c r="INL503" s="508"/>
      <c r="INM503" s="508"/>
      <c r="INN503" s="508"/>
      <c r="INO503" s="508"/>
      <c r="INP503" s="508"/>
      <c r="INQ503" s="508"/>
      <c r="INR503" s="508"/>
      <c r="INS503" s="508"/>
      <c r="INT503" s="508"/>
      <c r="INU503" s="508"/>
      <c r="INV503" s="508"/>
      <c r="INW503" s="508"/>
      <c r="INX503" s="508"/>
      <c r="INY503" s="508"/>
      <c r="INZ503" s="508"/>
      <c r="IOA503" s="508"/>
      <c r="IOB503" s="508"/>
      <c r="IOC503" s="508"/>
      <c r="IOD503" s="508"/>
      <c r="IOE503" s="508"/>
      <c r="IOF503" s="508"/>
      <c r="IOG503" s="508"/>
      <c r="IOH503" s="508"/>
      <c r="IOI503" s="508"/>
      <c r="IOJ503" s="508"/>
      <c r="IOK503" s="508"/>
      <c r="IOL503" s="508"/>
      <c r="IOM503" s="508"/>
      <c r="ION503" s="508"/>
      <c r="IOO503" s="508"/>
      <c r="IOP503" s="508"/>
      <c r="IOQ503" s="508"/>
      <c r="IOR503" s="508"/>
      <c r="IOS503" s="508"/>
      <c r="IOT503" s="508"/>
      <c r="IOU503" s="508"/>
      <c r="IOV503" s="508"/>
      <c r="IOW503" s="508"/>
      <c r="IOX503" s="508"/>
      <c r="IOY503" s="508"/>
      <c r="IOZ503" s="508"/>
      <c r="IPA503" s="508"/>
      <c r="IPB503" s="508"/>
      <c r="IPC503" s="508"/>
      <c r="IPD503" s="508"/>
      <c r="IPE503" s="508"/>
      <c r="IPF503" s="508"/>
      <c r="IPG503" s="508"/>
      <c r="IPH503" s="508"/>
      <c r="IPI503" s="508"/>
      <c r="IPJ503" s="508"/>
      <c r="IPK503" s="508"/>
      <c r="IPL503" s="508"/>
      <c r="IPM503" s="508"/>
      <c r="IPN503" s="508"/>
      <c r="IPO503" s="508"/>
      <c r="IPP503" s="508"/>
      <c r="IPQ503" s="508"/>
      <c r="IPR503" s="508"/>
      <c r="IPS503" s="508"/>
      <c r="IPT503" s="508"/>
      <c r="IPU503" s="508"/>
      <c r="IPV503" s="508"/>
      <c r="IPW503" s="508"/>
      <c r="IPX503" s="508"/>
      <c r="IPY503" s="508"/>
      <c r="IPZ503" s="508"/>
      <c r="IQA503" s="508"/>
      <c r="IQB503" s="508"/>
      <c r="IQC503" s="508"/>
      <c r="IQD503" s="508"/>
      <c r="IQE503" s="508"/>
      <c r="IQF503" s="508"/>
      <c r="IQG503" s="508"/>
      <c r="IQH503" s="508"/>
      <c r="IQI503" s="508"/>
      <c r="IQJ503" s="508"/>
      <c r="IQK503" s="508"/>
      <c r="IQL503" s="508"/>
      <c r="IQM503" s="508"/>
      <c r="IQN503" s="508"/>
      <c r="IQO503" s="508"/>
      <c r="IQP503" s="508"/>
      <c r="IQQ503" s="508"/>
      <c r="IQR503" s="508"/>
      <c r="IQS503" s="508"/>
      <c r="IQT503" s="508"/>
      <c r="IQU503" s="508"/>
      <c r="IQV503" s="508"/>
      <c r="IQW503" s="508"/>
      <c r="IQX503" s="508"/>
      <c r="IQY503" s="508"/>
      <c r="IQZ503" s="508"/>
      <c r="IRA503" s="508"/>
      <c r="IRB503" s="508"/>
      <c r="IRC503" s="508"/>
      <c r="IRD503" s="508"/>
      <c r="IRE503" s="508"/>
      <c r="IRF503" s="508"/>
      <c r="IRG503" s="508"/>
      <c r="IRH503" s="508"/>
      <c r="IRI503" s="508"/>
      <c r="IRJ503" s="508"/>
      <c r="IRK503" s="508"/>
      <c r="IRL503" s="508"/>
      <c r="IRM503" s="508"/>
      <c r="IRN503" s="508"/>
      <c r="IRO503" s="508"/>
      <c r="IRP503" s="508"/>
      <c r="IRQ503" s="508"/>
      <c r="IRR503" s="508"/>
      <c r="IRS503" s="508"/>
      <c r="IRT503" s="508"/>
      <c r="IRU503" s="508"/>
      <c r="IRV503" s="508"/>
      <c r="IRW503" s="508"/>
      <c r="IRX503" s="508"/>
      <c r="IRY503" s="508"/>
      <c r="IRZ503" s="508"/>
      <c r="ISA503" s="508"/>
      <c r="ISB503" s="508"/>
      <c r="ISC503" s="508"/>
      <c r="ISD503" s="508"/>
      <c r="ISE503" s="508"/>
      <c r="ISF503" s="508"/>
      <c r="ISG503" s="508"/>
      <c r="ISH503" s="508"/>
      <c r="ISI503" s="508"/>
      <c r="ISJ503" s="508"/>
      <c r="ISK503" s="508"/>
      <c r="ISL503" s="508"/>
      <c r="ISM503" s="508"/>
      <c r="ISN503" s="508"/>
      <c r="ISO503" s="508"/>
      <c r="ISP503" s="508"/>
      <c r="ISQ503" s="508"/>
      <c r="ISR503" s="508"/>
      <c r="ISS503" s="508"/>
      <c r="IST503" s="508"/>
      <c r="ISU503" s="508"/>
      <c r="ISV503" s="508"/>
      <c r="ISW503" s="508"/>
      <c r="ISX503" s="508"/>
      <c r="ISY503" s="508"/>
      <c r="ISZ503" s="508"/>
      <c r="ITA503" s="508"/>
      <c r="ITB503" s="508"/>
      <c r="ITC503" s="508"/>
      <c r="ITD503" s="508"/>
      <c r="ITE503" s="508"/>
      <c r="ITF503" s="508"/>
      <c r="ITG503" s="508"/>
      <c r="ITH503" s="508"/>
      <c r="ITI503" s="508"/>
      <c r="ITJ503" s="508"/>
      <c r="ITK503" s="508"/>
      <c r="ITL503" s="508"/>
      <c r="ITM503" s="508"/>
      <c r="ITN503" s="508"/>
      <c r="ITO503" s="508"/>
      <c r="ITP503" s="508"/>
      <c r="ITQ503" s="508"/>
      <c r="ITR503" s="508"/>
      <c r="ITS503" s="508"/>
      <c r="ITT503" s="508"/>
      <c r="ITU503" s="508"/>
      <c r="ITV503" s="508"/>
      <c r="ITW503" s="508"/>
      <c r="ITX503" s="508"/>
      <c r="ITY503" s="508"/>
      <c r="ITZ503" s="508"/>
      <c r="IUA503" s="508"/>
      <c r="IUB503" s="508"/>
      <c r="IUC503" s="508"/>
      <c r="IUD503" s="508"/>
      <c r="IUE503" s="508"/>
      <c r="IUF503" s="508"/>
      <c r="IUG503" s="508"/>
      <c r="IUH503" s="508"/>
      <c r="IUI503" s="508"/>
      <c r="IUJ503" s="508"/>
      <c r="IUK503" s="508"/>
      <c r="IUL503" s="508"/>
      <c r="IUM503" s="508"/>
      <c r="IUN503" s="508"/>
      <c r="IUO503" s="508"/>
      <c r="IUP503" s="508"/>
      <c r="IUQ503" s="508"/>
      <c r="IUR503" s="508"/>
      <c r="IUS503" s="508"/>
      <c r="IUT503" s="508"/>
      <c r="IUU503" s="508"/>
      <c r="IUV503" s="508"/>
      <c r="IUW503" s="508"/>
      <c r="IUX503" s="508"/>
      <c r="IUY503" s="508"/>
      <c r="IUZ503" s="508"/>
      <c r="IVA503" s="508"/>
      <c r="IVB503" s="508"/>
      <c r="IVC503" s="508"/>
      <c r="IVD503" s="508"/>
      <c r="IVE503" s="508"/>
      <c r="IVF503" s="508"/>
      <c r="IVG503" s="508"/>
      <c r="IVH503" s="508"/>
      <c r="IVI503" s="508"/>
      <c r="IVJ503" s="508"/>
      <c r="IVK503" s="508"/>
      <c r="IVL503" s="508"/>
      <c r="IVM503" s="508"/>
      <c r="IVN503" s="508"/>
      <c r="IVO503" s="508"/>
      <c r="IVP503" s="508"/>
      <c r="IVQ503" s="508"/>
      <c r="IVR503" s="508"/>
      <c r="IVS503" s="508"/>
      <c r="IVT503" s="508"/>
      <c r="IVU503" s="508"/>
      <c r="IVV503" s="508"/>
      <c r="IVW503" s="508"/>
      <c r="IVX503" s="508"/>
      <c r="IVY503" s="508"/>
      <c r="IVZ503" s="508"/>
      <c r="IWA503" s="508"/>
      <c r="IWB503" s="508"/>
      <c r="IWC503" s="508"/>
      <c r="IWD503" s="508"/>
      <c r="IWE503" s="508"/>
      <c r="IWF503" s="508"/>
      <c r="IWG503" s="508"/>
      <c r="IWH503" s="508"/>
      <c r="IWI503" s="508"/>
      <c r="IWJ503" s="508"/>
      <c r="IWK503" s="508"/>
      <c r="IWL503" s="508"/>
      <c r="IWM503" s="508"/>
      <c r="IWN503" s="508"/>
      <c r="IWO503" s="508"/>
      <c r="IWP503" s="508"/>
      <c r="IWQ503" s="508"/>
      <c r="IWR503" s="508"/>
      <c r="IWS503" s="508"/>
      <c r="IWT503" s="508"/>
      <c r="IWU503" s="508"/>
      <c r="IWV503" s="508"/>
      <c r="IWW503" s="508"/>
      <c r="IWX503" s="508"/>
      <c r="IWY503" s="508"/>
      <c r="IWZ503" s="508"/>
      <c r="IXA503" s="508"/>
      <c r="IXB503" s="508"/>
      <c r="IXC503" s="508"/>
      <c r="IXD503" s="508"/>
      <c r="IXE503" s="508"/>
      <c r="IXF503" s="508"/>
      <c r="IXG503" s="508"/>
      <c r="IXH503" s="508"/>
      <c r="IXI503" s="508"/>
      <c r="IXJ503" s="508"/>
      <c r="IXK503" s="508"/>
      <c r="IXL503" s="508"/>
      <c r="IXM503" s="508"/>
      <c r="IXN503" s="508"/>
      <c r="IXO503" s="508"/>
      <c r="IXP503" s="508"/>
      <c r="IXQ503" s="508"/>
      <c r="IXR503" s="508"/>
      <c r="IXS503" s="508"/>
      <c r="IXT503" s="508"/>
      <c r="IXU503" s="508"/>
      <c r="IXV503" s="508"/>
      <c r="IXW503" s="508"/>
      <c r="IXX503" s="508"/>
      <c r="IXY503" s="508"/>
      <c r="IXZ503" s="508"/>
      <c r="IYA503" s="508"/>
      <c r="IYB503" s="508"/>
      <c r="IYC503" s="508"/>
      <c r="IYD503" s="508"/>
      <c r="IYE503" s="508"/>
      <c r="IYF503" s="508"/>
      <c r="IYG503" s="508"/>
      <c r="IYH503" s="508"/>
      <c r="IYI503" s="508"/>
      <c r="IYJ503" s="508"/>
      <c r="IYK503" s="508"/>
      <c r="IYL503" s="508"/>
      <c r="IYM503" s="508"/>
      <c r="IYN503" s="508"/>
      <c r="IYO503" s="508"/>
      <c r="IYP503" s="508"/>
      <c r="IYQ503" s="508"/>
      <c r="IYR503" s="508"/>
      <c r="IYS503" s="508"/>
      <c r="IYT503" s="508"/>
      <c r="IYU503" s="508"/>
      <c r="IYV503" s="508"/>
      <c r="IYW503" s="508"/>
      <c r="IYX503" s="508"/>
      <c r="IYY503" s="508"/>
      <c r="IYZ503" s="508"/>
      <c r="IZA503" s="508"/>
      <c r="IZB503" s="508"/>
      <c r="IZC503" s="508"/>
      <c r="IZD503" s="508"/>
      <c r="IZE503" s="508"/>
      <c r="IZF503" s="508"/>
      <c r="IZG503" s="508"/>
      <c r="IZH503" s="508"/>
      <c r="IZI503" s="508"/>
      <c r="IZJ503" s="508"/>
      <c r="IZK503" s="508"/>
      <c r="IZL503" s="508"/>
      <c r="IZM503" s="508"/>
      <c r="IZN503" s="508"/>
      <c r="IZO503" s="508"/>
      <c r="IZP503" s="508"/>
      <c r="IZQ503" s="508"/>
      <c r="IZR503" s="508"/>
      <c r="IZS503" s="508"/>
      <c r="IZT503" s="508"/>
      <c r="IZU503" s="508"/>
      <c r="IZV503" s="508"/>
      <c r="IZW503" s="508"/>
      <c r="IZX503" s="508"/>
      <c r="IZY503" s="508"/>
      <c r="IZZ503" s="508"/>
      <c r="JAA503" s="508"/>
      <c r="JAB503" s="508"/>
      <c r="JAC503" s="508"/>
      <c r="JAD503" s="508"/>
      <c r="JAE503" s="508"/>
      <c r="JAF503" s="508"/>
      <c r="JAG503" s="508"/>
      <c r="JAH503" s="508"/>
      <c r="JAI503" s="508"/>
      <c r="JAJ503" s="508"/>
      <c r="JAK503" s="508"/>
      <c r="JAL503" s="508"/>
      <c r="JAM503" s="508"/>
      <c r="JAN503" s="508"/>
      <c r="JAO503" s="508"/>
      <c r="JAP503" s="508"/>
      <c r="JAQ503" s="508"/>
      <c r="JAR503" s="508"/>
      <c r="JAS503" s="508"/>
      <c r="JAT503" s="508"/>
      <c r="JAU503" s="508"/>
      <c r="JAV503" s="508"/>
      <c r="JAW503" s="508"/>
      <c r="JAX503" s="508"/>
      <c r="JAY503" s="508"/>
      <c r="JAZ503" s="508"/>
      <c r="JBA503" s="508"/>
      <c r="JBB503" s="508"/>
      <c r="JBC503" s="508"/>
      <c r="JBD503" s="508"/>
      <c r="JBE503" s="508"/>
      <c r="JBF503" s="508"/>
      <c r="JBG503" s="508"/>
      <c r="JBH503" s="508"/>
      <c r="JBI503" s="508"/>
      <c r="JBJ503" s="508"/>
      <c r="JBK503" s="508"/>
      <c r="JBL503" s="508"/>
      <c r="JBM503" s="508"/>
      <c r="JBN503" s="508"/>
      <c r="JBO503" s="508"/>
      <c r="JBP503" s="508"/>
      <c r="JBQ503" s="508"/>
      <c r="JBR503" s="508"/>
      <c r="JBS503" s="508"/>
      <c r="JBT503" s="508"/>
      <c r="JBU503" s="508"/>
      <c r="JBV503" s="508"/>
      <c r="JBW503" s="508"/>
      <c r="JBX503" s="508"/>
      <c r="JBY503" s="508"/>
      <c r="JBZ503" s="508"/>
      <c r="JCA503" s="508"/>
      <c r="JCB503" s="508"/>
      <c r="JCC503" s="508"/>
      <c r="JCD503" s="508"/>
      <c r="JCE503" s="508"/>
      <c r="JCF503" s="508"/>
      <c r="JCG503" s="508"/>
      <c r="JCH503" s="508"/>
      <c r="JCI503" s="508"/>
      <c r="JCJ503" s="508"/>
      <c r="JCK503" s="508"/>
      <c r="JCL503" s="508"/>
      <c r="JCM503" s="508"/>
      <c r="JCN503" s="508"/>
      <c r="JCO503" s="508"/>
      <c r="JCP503" s="508"/>
      <c r="JCQ503" s="508"/>
      <c r="JCR503" s="508"/>
      <c r="JCS503" s="508"/>
      <c r="JCT503" s="508"/>
      <c r="JCU503" s="508"/>
      <c r="JCV503" s="508"/>
      <c r="JCW503" s="508"/>
      <c r="JCX503" s="508"/>
      <c r="JCY503" s="508"/>
      <c r="JCZ503" s="508"/>
      <c r="JDA503" s="508"/>
      <c r="JDB503" s="508"/>
      <c r="JDC503" s="508"/>
      <c r="JDD503" s="508"/>
      <c r="JDE503" s="508"/>
      <c r="JDF503" s="508"/>
      <c r="JDG503" s="508"/>
      <c r="JDH503" s="508"/>
      <c r="JDI503" s="508"/>
      <c r="JDJ503" s="508"/>
      <c r="JDK503" s="508"/>
      <c r="JDL503" s="508"/>
      <c r="JDM503" s="508"/>
      <c r="JDN503" s="508"/>
      <c r="JDO503" s="508"/>
      <c r="JDP503" s="508"/>
      <c r="JDQ503" s="508"/>
      <c r="JDR503" s="508"/>
      <c r="JDS503" s="508"/>
      <c r="JDT503" s="508"/>
      <c r="JDU503" s="508"/>
      <c r="JDV503" s="508"/>
      <c r="JDW503" s="508"/>
      <c r="JDX503" s="508"/>
      <c r="JDY503" s="508"/>
      <c r="JDZ503" s="508"/>
      <c r="JEA503" s="508"/>
      <c r="JEB503" s="508"/>
      <c r="JEC503" s="508"/>
      <c r="JED503" s="508"/>
      <c r="JEE503" s="508"/>
      <c r="JEF503" s="508"/>
      <c r="JEG503" s="508"/>
      <c r="JEH503" s="508"/>
      <c r="JEI503" s="508"/>
      <c r="JEJ503" s="508"/>
      <c r="JEK503" s="508"/>
      <c r="JEL503" s="508"/>
      <c r="JEM503" s="508"/>
      <c r="JEN503" s="508"/>
      <c r="JEO503" s="508"/>
      <c r="JEP503" s="508"/>
      <c r="JEQ503" s="508"/>
      <c r="JER503" s="508"/>
      <c r="JES503" s="508"/>
      <c r="JET503" s="508"/>
      <c r="JEU503" s="508"/>
      <c r="JEV503" s="508"/>
      <c r="JEW503" s="508"/>
      <c r="JEX503" s="508"/>
      <c r="JEY503" s="508"/>
      <c r="JEZ503" s="508"/>
      <c r="JFA503" s="508"/>
      <c r="JFB503" s="508"/>
      <c r="JFC503" s="508"/>
      <c r="JFD503" s="508"/>
      <c r="JFE503" s="508"/>
      <c r="JFF503" s="508"/>
      <c r="JFG503" s="508"/>
      <c r="JFH503" s="508"/>
      <c r="JFI503" s="508"/>
      <c r="JFJ503" s="508"/>
      <c r="JFK503" s="508"/>
      <c r="JFL503" s="508"/>
      <c r="JFM503" s="508"/>
      <c r="JFN503" s="508"/>
      <c r="JFO503" s="508"/>
      <c r="JFP503" s="508"/>
      <c r="JFQ503" s="508"/>
      <c r="JFR503" s="508"/>
      <c r="JFS503" s="508"/>
      <c r="JFT503" s="508"/>
      <c r="JFU503" s="508"/>
      <c r="JFV503" s="508"/>
      <c r="JFW503" s="508"/>
      <c r="JFX503" s="508"/>
      <c r="JFY503" s="508"/>
      <c r="JFZ503" s="508"/>
      <c r="JGA503" s="508"/>
      <c r="JGB503" s="508"/>
      <c r="JGC503" s="508"/>
      <c r="JGD503" s="508"/>
      <c r="JGE503" s="508"/>
      <c r="JGF503" s="508"/>
      <c r="JGG503" s="508"/>
      <c r="JGH503" s="508"/>
      <c r="JGI503" s="508"/>
      <c r="JGJ503" s="508"/>
      <c r="JGK503" s="508"/>
      <c r="JGL503" s="508"/>
      <c r="JGM503" s="508"/>
      <c r="JGN503" s="508"/>
      <c r="JGO503" s="508"/>
      <c r="JGP503" s="508"/>
      <c r="JGQ503" s="508"/>
      <c r="JGR503" s="508"/>
      <c r="JGS503" s="508"/>
      <c r="JGT503" s="508"/>
      <c r="JGU503" s="508"/>
      <c r="JGV503" s="508"/>
      <c r="JGW503" s="508"/>
      <c r="JGX503" s="508"/>
      <c r="JGY503" s="508"/>
      <c r="JGZ503" s="508"/>
      <c r="JHA503" s="508"/>
      <c r="JHB503" s="508"/>
      <c r="JHC503" s="508"/>
      <c r="JHD503" s="508"/>
      <c r="JHE503" s="508"/>
      <c r="JHF503" s="508"/>
      <c r="JHG503" s="508"/>
      <c r="JHH503" s="508"/>
      <c r="JHI503" s="508"/>
      <c r="JHJ503" s="508"/>
      <c r="JHK503" s="508"/>
      <c r="JHL503" s="508"/>
      <c r="JHM503" s="508"/>
      <c r="JHN503" s="508"/>
      <c r="JHO503" s="508"/>
      <c r="JHP503" s="508"/>
      <c r="JHQ503" s="508"/>
      <c r="JHR503" s="508"/>
      <c r="JHS503" s="508"/>
      <c r="JHT503" s="508"/>
      <c r="JHU503" s="508"/>
      <c r="JHV503" s="508"/>
      <c r="JHW503" s="508"/>
      <c r="JHX503" s="508"/>
      <c r="JHY503" s="508"/>
      <c r="JHZ503" s="508"/>
      <c r="JIA503" s="508"/>
      <c r="JIB503" s="508"/>
      <c r="JIC503" s="508"/>
      <c r="JID503" s="508"/>
      <c r="JIE503" s="508"/>
      <c r="JIF503" s="508"/>
      <c r="JIG503" s="508"/>
      <c r="JIH503" s="508"/>
      <c r="JII503" s="508"/>
      <c r="JIJ503" s="508"/>
      <c r="JIK503" s="508"/>
      <c r="JIL503" s="508"/>
      <c r="JIM503" s="508"/>
      <c r="JIN503" s="508"/>
      <c r="JIO503" s="508"/>
      <c r="JIP503" s="508"/>
      <c r="JIQ503" s="508"/>
      <c r="JIR503" s="508"/>
      <c r="JIS503" s="508"/>
      <c r="JIT503" s="508"/>
      <c r="JIU503" s="508"/>
      <c r="JIV503" s="508"/>
      <c r="JIW503" s="508"/>
      <c r="JIX503" s="508"/>
      <c r="JIY503" s="508"/>
      <c r="JIZ503" s="508"/>
      <c r="JJA503" s="508"/>
      <c r="JJB503" s="508"/>
      <c r="JJC503" s="508"/>
      <c r="JJD503" s="508"/>
      <c r="JJE503" s="508"/>
      <c r="JJF503" s="508"/>
      <c r="JJG503" s="508"/>
      <c r="JJH503" s="508"/>
      <c r="JJI503" s="508"/>
      <c r="JJJ503" s="508"/>
      <c r="JJK503" s="508"/>
      <c r="JJL503" s="508"/>
      <c r="JJM503" s="508"/>
      <c r="JJN503" s="508"/>
      <c r="JJO503" s="508"/>
      <c r="JJP503" s="508"/>
      <c r="JJQ503" s="508"/>
      <c r="JJR503" s="508"/>
      <c r="JJS503" s="508"/>
      <c r="JJT503" s="508"/>
      <c r="JJU503" s="508"/>
      <c r="JJV503" s="508"/>
      <c r="JJW503" s="508"/>
      <c r="JJX503" s="508"/>
      <c r="JJY503" s="508"/>
      <c r="JJZ503" s="508"/>
      <c r="JKA503" s="508"/>
      <c r="JKB503" s="508"/>
      <c r="JKC503" s="508"/>
      <c r="JKD503" s="508"/>
      <c r="JKE503" s="508"/>
      <c r="JKF503" s="508"/>
      <c r="JKG503" s="508"/>
      <c r="JKH503" s="508"/>
      <c r="JKI503" s="508"/>
      <c r="JKJ503" s="508"/>
      <c r="JKK503" s="508"/>
      <c r="JKL503" s="508"/>
      <c r="JKM503" s="508"/>
      <c r="JKN503" s="508"/>
      <c r="JKO503" s="508"/>
      <c r="JKP503" s="508"/>
      <c r="JKQ503" s="508"/>
      <c r="JKR503" s="508"/>
      <c r="JKS503" s="508"/>
      <c r="JKT503" s="508"/>
      <c r="JKU503" s="508"/>
      <c r="JKV503" s="508"/>
      <c r="JKW503" s="508"/>
      <c r="JKX503" s="508"/>
      <c r="JKY503" s="508"/>
      <c r="JKZ503" s="508"/>
      <c r="JLA503" s="508"/>
      <c r="JLB503" s="508"/>
      <c r="JLC503" s="508"/>
      <c r="JLD503" s="508"/>
      <c r="JLE503" s="508"/>
      <c r="JLF503" s="508"/>
      <c r="JLG503" s="508"/>
      <c r="JLH503" s="508"/>
      <c r="JLI503" s="508"/>
      <c r="JLJ503" s="508"/>
      <c r="JLK503" s="508"/>
      <c r="JLL503" s="508"/>
      <c r="JLM503" s="508"/>
      <c r="JLN503" s="508"/>
      <c r="JLO503" s="508"/>
      <c r="JLP503" s="508"/>
      <c r="JLQ503" s="508"/>
      <c r="JLR503" s="508"/>
      <c r="JLS503" s="508"/>
      <c r="JLT503" s="508"/>
      <c r="JLU503" s="508"/>
      <c r="JLV503" s="508"/>
      <c r="JLW503" s="508"/>
      <c r="JLX503" s="508"/>
      <c r="JLY503" s="508"/>
      <c r="JLZ503" s="508"/>
      <c r="JMA503" s="508"/>
      <c r="JMB503" s="508"/>
      <c r="JMC503" s="508"/>
      <c r="JMD503" s="508"/>
      <c r="JME503" s="508"/>
      <c r="JMF503" s="508"/>
      <c r="JMG503" s="508"/>
      <c r="JMH503" s="508"/>
      <c r="JMI503" s="508"/>
      <c r="JMJ503" s="508"/>
      <c r="JMK503" s="508"/>
      <c r="JML503" s="508"/>
      <c r="JMM503" s="508"/>
      <c r="JMN503" s="508"/>
      <c r="JMO503" s="508"/>
      <c r="JMP503" s="508"/>
      <c r="JMQ503" s="508"/>
      <c r="JMR503" s="508"/>
      <c r="JMS503" s="508"/>
      <c r="JMT503" s="508"/>
      <c r="JMU503" s="508"/>
      <c r="JMV503" s="508"/>
      <c r="JMW503" s="508"/>
      <c r="JMX503" s="508"/>
      <c r="JMY503" s="508"/>
      <c r="JMZ503" s="508"/>
      <c r="JNA503" s="508"/>
      <c r="JNB503" s="508"/>
      <c r="JNC503" s="508"/>
      <c r="JND503" s="508"/>
      <c r="JNE503" s="508"/>
      <c r="JNF503" s="508"/>
      <c r="JNG503" s="508"/>
      <c r="JNH503" s="508"/>
      <c r="JNI503" s="508"/>
      <c r="JNJ503" s="508"/>
      <c r="JNK503" s="508"/>
      <c r="JNL503" s="508"/>
      <c r="JNM503" s="508"/>
      <c r="JNN503" s="508"/>
      <c r="JNO503" s="508"/>
      <c r="JNP503" s="508"/>
      <c r="JNQ503" s="508"/>
      <c r="JNR503" s="508"/>
      <c r="JNS503" s="508"/>
      <c r="JNT503" s="508"/>
      <c r="JNU503" s="508"/>
      <c r="JNV503" s="508"/>
      <c r="JNW503" s="508"/>
      <c r="JNX503" s="508"/>
      <c r="JNY503" s="508"/>
      <c r="JNZ503" s="508"/>
      <c r="JOA503" s="508"/>
      <c r="JOB503" s="508"/>
      <c r="JOC503" s="508"/>
      <c r="JOD503" s="508"/>
      <c r="JOE503" s="508"/>
      <c r="JOF503" s="508"/>
      <c r="JOG503" s="508"/>
      <c r="JOH503" s="508"/>
      <c r="JOI503" s="508"/>
      <c r="JOJ503" s="508"/>
      <c r="JOK503" s="508"/>
      <c r="JOL503" s="508"/>
      <c r="JOM503" s="508"/>
      <c r="JON503" s="508"/>
      <c r="JOO503" s="508"/>
      <c r="JOP503" s="508"/>
      <c r="JOQ503" s="508"/>
      <c r="JOR503" s="508"/>
      <c r="JOS503" s="508"/>
      <c r="JOT503" s="508"/>
      <c r="JOU503" s="508"/>
      <c r="JOV503" s="508"/>
      <c r="JOW503" s="508"/>
      <c r="JOX503" s="508"/>
      <c r="JOY503" s="508"/>
      <c r="JOZ503" s="508"/>
      <c r="JPA503" s="508"/>
      <c r="JPB503" s="508"/>
      <c r="JPC503" s="508"/>
      <c r="JPD503" s="508"/>
      <c r="JPE503" s="508"/>
      <c r="JPF503" s="508"/>
      <c r="JPG503" s="508"/>
      <c r="JPH503" s="508"/>
      <c r="JPI503" s="508"/>
      <c r="JPJ503" s="508"/>
      <c r="JPK503" s="508"/>
      <c r="JPL503" s="508"/>
      <c r="JPM503" s="508"/>
      <c r="JPN503" s="508"/>
      <c r="JPO503" s="508"/>
      <c r="JPP503" s="508"/>
      <c r="JPQ503" s="508"/>
      <c r="JPR503" s="508"/>
      <c r="JPS503" s="508"/>
      <c r="JPT503" s="508"/>
      <c r="JPU503" s="508"/>
      <c r="JPV503" s="508"/>
      <c r="JPW503" s="508"/>
      <c r="JPX503" s="508"/>
      <c r="JPY503" s="508"/>
      <c r="JPZ503" s="508"/>
      <c r="JQA503" s="508"/>
      <c r="JQB503" s="508"/>
      <c r="JQC503" s="508"/>
      <c r="JQD503" s="508"/>
      <c r="JQE503" s="508"/>
      <c r="JQF503" s="508"/>
      <c r="JQG503" s="508"/>
      <c r="JQH503" s="508"/>
      <c r="JQI503" s="508"/>
      <c r="JQJ503" s="508"/>
      <c r="JQK503" s="508"/>
      <c r="JQL503" s="508"/>
      <c r="JQM503" s="508"/>
      <c r="JQN503" s="508"/>
      <c r="JQO503" s="508"/>
      <c r="JQP503" s="508"/>
      <c r="JQQ503" s="508"/>
      <c r="JQR503" s="508"/>
      <c r="JQS503" s="508"/>
      <c r="JQT503" s="508"/>
      <c r="JQU503" s="508"/>
      <c r="JQV503" s="508"/>
      <c r="JQW503" s="508"/>
      <c r="JQX503" s="508"/>
      <c r="JQY503" s="508"/>
      <c r="JQZ503" s="508"/>
      <c r="JRA503" s="508"/>
      <c r="JRB503" s="508"/>
      <c r="JRC503" s="508"/>
      <c r="JRD503" s="508"/>
      <c r="JRE503" s="508"/>
      <c r="JRF503" s="508"/>
      <c r="JRG503" s="508"/>
      <c r="JRH503" s="508"/>
      <c r="JRI503" s="508"/>
      <c r="JRJ503" s="508"/>
      <c r="JRK503" s="508"/>
      <c r="JRL503" s="508"/>
      <c r="JRM503" s="508"/>
      <c r="JRN503" s="508"/>
      <c r="JRO503" s="508"/>
      <c r="JRP503" s="508"/>
      <c r="JRQ503" s="508"/>
      <c r="JRR503" s="508"/>
      <c r="JRS503" s="508"/>
      <c r="JRT503" s="508"/>
      <c r="JRU503" s="508"/>
      <c r="JRV503" s="508"/>
      <c r="JRW503" s="508"/>
      <c r="JRX503" s="508"/>
      <c r="JRY503" s="508"/>
      <c r="JRZ503" s="508"/>
      <c r="JSA503" s="508"/>
      <c r="JSB503" s="508"/>
      <c r="JSC503" s="508"/>
      <c r="JSD503" s="508"/>
      <c r="JSE503" s="508"/>
      <c r="JSF503" s="508"/>
      <c r="JSG503" s="508"/>
      <c r="JSH503" s="508"/>
      <c r="JSI503" s="508"/>
      <c r="JSJ503" s="508"/>
      <c r="JSK503" s="508"/>
      <c r="JSL503" s="508"/>
      <c r="JSM503" s="508"/>
      <c r="JSN503" s="508"/>
      <c r="JSO503" s="508"/>
      <c r="JSP503" s="508"/>
      <c r="JSQ503" s="508"/>
      <c r="JSR503" s="508"/>
      <c r="JSS503" s="508"/>
      <c r="JST503" s="508"/>
      <c r="JSU503" s="508"/>
      <c r="JSV503" s="508"/>
      <c r="JSW503" s="508"/>
      <c r="JSX503" s="508"/>
      <c r="JSY503" s="508"/>
      <c r="JSZ503" s="508"/>
      <c r="JTA503" s="508"/>
      <c r="JTB503" s="508"/>
      <c r="JTC503" s="508"/>
      <c r="JTD503" s="508"/>
      <c r="JTE503" s="508"/>
      <c r="JTF503" s="508"/>
      <c r="JTG503" s="508"/>
      <c r="JTH503" s="508"/>
      <c r="JTI503" s="508"/>
      <c r="JTJ503" s="508"/>
      <c r="JTK503" s="508"/>
      <c r="JTL503" s="508"/>
      <c r="JTM503" s="508"/>
      <c r="JTN503" s="508"/>
      <c r="JTO503" s="508"/>
      <c r="JTP503" s="508"/>
      <c r="JTQ503" s="508"/>
      <c r="JTR503" s="508"/>
      <c r="JTS503" s="508"/>
      <c r="JTT503" s="508"/>
      <c r="JTU503" s="508"/>
      <c r="JTV503" s="508"/>
      <c r="JTW503" s="508"/>
      <c r="JTX503" s="508"/>
      <c r="JTY503" s="508"/>
      <c r="JTZ503" s="508"/>
      <c r="JUA503" s="508"/>
      <c r="JUB503" s="508"/>
      <c r="JUC503" s="508"/>
      <c r="JUD503" s="508"/>
      <c r="JUE503" s="508"/>
      <c r="JUF503" s="508"/>
      <c r="JUG503" s="508"/>
      <c r="JUH503" s="508"/>
      <c r="JUI503" s="508"/>
      <c r="JUJ503" s="508"/>
      <c r="JUK503" s="508"/>
      <c r="JUL503" s="508"/>
      <c r="JUM503" s="508"/>
      <c r="JUN503" s="508"/>
      <c r="JUO503" s="508"/>
      <c r="JUP503" s="508"/>
      <c r="JUQ503" s="508"/>
      <c r="JUR503" s="508"/>
      <c r="JUS503" s="508"/>
      <c r="JUT503" s="508"/>
      <c r="JUU503" s="508"/>
      <c r="JUV503" s="508"/>
      <c r="JUW503" s="508"/>
      <c r="JUX503" s="508"/>
      <c r="JUY503" s="508"/>
      <c r="JUZ503" s="508"/>
      <c r="JVA503" s="508"/>
      <c r="JVB503" s="508"/>
      <c r="JVC503" s="508"/>
      <c r="JVD503" s="508"/>
      <c r="JVE503" s="508"/>
      <c r="JVF503" s="508"/>
      <c r="JVG503" s="508"/>
      <c r="JVH503" s="508"/>
      <c r="JVI503" s="508"/>
      <c r="JVJ503" s="508"/>
      <c r="JVK503" s="508"/>
      <c r="JVL503" s="508"/>
      <c r="JVM503" s="508"/>
      <c r="JVN503" s="508"/>
      <c r="JVO503" s="508"/>
      <c r="JVP503" s="508"/>
      <c r="JVQ503" s="508"/>
      <c r="JVR503" s="508"/>
      <c r="JVS503" s="508"/>
      <c r="JVT503" s="508"/>
      <c r="JVU503" s="508"/>
      <c r="JVV503" s="508"/>
      <c r="JVW503" s="508"/>
      <c r="JVX503" s="508"/>
      <c r="JVY503" s="508"/>
      <c r="JVZ503" s="508"/>
      <c r="JWA503" s="508"/>
      <c r="JWB503" s="508"/>
      <c r="JWC503" s="508"/>
      <c r="JWD503" s="508"/>
      <c r="JWE503" s="508"/>
      <c r="JWF503" s="508"/>
      <c r="JWG503" s="508"/>
      <c r="JWH503" s="508"/>
      <c r="JWI503" s="508"/>
      <c r="JWJ503" s="508"/>
      <c r="JWK503" s="508"/>
      <c r="JWL503" s="508"/>
      <c r="JWM503" s="508"/>
      <c r="JWN503" s="508"/>
      <c r="JWO503" s="508"/>
      <c r="JWP503" s="508"/>
      <c r="JWQ503" s="508"/>
      <c r="JWR503" s="508"/>
      <c r="JWS503" s="508"/>
      <c r="JWT503" s="508"/>
      <c r="JWU503" s="508"/>
      <c r="JWV503" s="508"/>
      <c r="JWW503" s="508"/>
      <c r="JWX503" s="508"/>
      <c r="JWY503" s="508"/>
      <c r="JWZ503" s="508"/>
      <c r="JXA503" s="508"/>
      <c r="JXB503" s="508"/>
      <c r="JXC503" s="508"/>
      <c r="JXD503" s="508"/>
      <c r="JXE503" s="508"/>
      <c r="JXF503" s="508"/>
      <c r="JXG503" s="508"/>
      <c r="JXH503" s="508"/>
      <c r="JXI503" s="508"/>
      <c r="JXJ503" s="508"/>
      <c r="JXK503" s="508"/>
      <c r="JXL503" s="508"/>
      <c r="JXM503" s="508"/>
      <c r="JXN503" s="508"/>
      <c r="JXO503" s="508"/>
      <c r="JXP503" s="508"/>
      <c r="JXQ503" s="508"/>
      <c r="JXR503" s="508"/>
      <c r="JXS503" s="508"/>
      <c r="JXT503" s="508"/>
      <c r="JXU503" s="508"/>
      <c r="JXV503" s="508"/>
      <c r="JXW503" s="508"/>
      <c r="JXX503" s="508"/>
      <c r="JXY503" s="508"/>
      <c r="JXZ503" s="508"/>
      <c r="JYA503" s="508"/>
      <c r="JYB503" s="508"/>
      <c r="JYC503" s="508"/>
      <c r="JYD503" s="508"/>
      <c r="JYE503" s="508"/>
      <c r="JYF503" s="508"/>
      <c r="JYG503" s="508"/>
      <c r="JYH503" s="508"/>
      <c r="JYI503" s="508"/>
      <c r="JYJ503" s="508"/>
      <c r="JYK503" s="508"/>
      <c r="JYL503" s="508"/>
      <c r="JYM503" s="508"/>
      <c r="JYN503" s="508"/>
      <c r="JYO503" s="508"/>
      <c r="JYP503" s="508"/>
      <c r="JYQ503" s="508"/>
      <c r="JYR503" s="508"/>
      <c r="JYS503" s="508"/>
      <c r="JYT503" s="508"/>
      <c r="JYU503" s="508"/>
      <c r="JYV503" s="508"/>
      <c r="JYW503" s="508"/>
      <c r="JYX503" s="508"/>
      <c r="JYY503" s="508"/>
      <c r="JYZ503" s="508"/>
      <c r="JZA503" s="508"/>
      <c r="JZB503" s="508"/>
      <c r="JZC503" s="508"/>
      <c r="JZD503" s="508"/>
      <c r="JZE503" s="508"/>
      <c r="JZF503" s="508"/>
      <c r="JZG503" s="508"/>
      <c r="JZH503" s="508"/>
      <c r="JZI503" s="508"/>
      <c r="JZJ503" s="508"/>
      <c r="JZK503" s="508"/>
      <c r="JZL503" s="508"/>
      <c r="JZM503" s="508"/>
      <c r="JZN503" s="508"/>
      <c r="JZO503" s="508"/>
      <c r="JZP503" s="508"/>
      <c r="JZQ503" s="508"/>
      <c r="JZR503" s="508"/>
      <c r="JZS503" s="508"/>
      <c r="JZT503" s="508"/>
      <c r="JZU503" s="508"/>
      <c r="JZV503" s="508"/>
      <c r="JZW503" s="508"/>
      <c r="JZX503" s="508"/>
      <c r="JZY503" s="508"/>
      <c r="JZZ503" s="508"/>
      <c r="KAA503" s="508"/>
      <c r="KAB503" s="508"/>
      <c r="KAC503" s="508"/>
      <c r="KAD503" s="508"/>
      <c r="KAE503" s="508"/>
      <c r="KAF503" s="508"/>
      <c r="KAG503" s="508"/>
      <c r="KAH503" s="508"/>
      <c r="KAI503" s="508"/>
      <c r="KAJ503" s="508"/>
      <c r="KAK503" s="508"/>
      <c r="KAL503" s="508"/>
      <c r="KAM503" s="508"/>
      <c r="KAN503" s="508"/>
      <c r="KAO503" s="508"/>
      <c r="KAP503" s="508"/>
      <c r="KAQ503" s="508"/>
      <c r="KAR503" s="508"/>
      <c r="KAS503" s="508"/>
      <c r="KAT503" s="508"/>
      <c r="KAU503" s="508"/>
      <c r="KAV503" s="508"/>
      <c r="KAW503" s="508"/>
      <c r="KAX503" s="508"/>
      <c r="KAY503" s="508"/>
      <c r="KAZ503" s="508"/>
      <c r="KBA503" s="508"/>
      <c r="KBB503" s="508"/>
      <c r="KBC503" s="508"/>
      <c r="KBD503" s="508"/>
      <c r="KBE503" s="508"/>
      <c r="KBF503" s="508"/>
      <c r="KBG503" s="508"/>
      <c r="KBH503" s="508"/>
      <c r="KBI503" s="508"/>
      <c r="KBJ503" s="508"/>
      <c r="KBK503" s="508"/>
      <c r="KBL503" s="508"/>
      <c r="KBM503" s="508"/>
      <c r="KBN503" s="508"/>
      <c r="KBO503" s="508"/>
      <c r="KBP503" s="508"/>
      <c r="KBQ503" s="508"/>
      <c r="KBR503" s="508"/>
      <c r="KBS503" s="508"/>
      <c r="KBT503" s="508"/>
      <c r="KBU503" s="508"/>
      <c r="KBV503" s="508"/>
      <c r="KBW503" s="508"/>
      <c r="KBX503" s="508"/>
      <c r="KBY503" s="508"/>
      <c r="KBZ503" s="508"/>
      <c r="KCA503" s="508"/>
      <c r="KCB503" s="508"/>
      <c r="KCC503" s="508"/>
      <c r="KCD503" s="508"/>
      <c r="KCE503" s="508"/>
      <c r="KCF503" s="508"/>
      <c r="KCG503" s="508"/>
      <c r="KCH503" s="508"/>
      <c r="KCI503" s="508"/>
      <c r="KCJ503" s="508"/>
      <c r="KCK503" s="508"/>
      <c r="KCL503" s="508"/>
      <c r="KCM503" s="508"/>
      <c r="KCN503" s="508"/>
      <c r="KCO503" s="508"/>
      <c r="KCP503" s="508"/>
      <c r="KCQ503" s="508"/>
      <c r="KCR503" s="508"/>
      <c r="KCS503" s="508"/>
      <c r="KCT503" s="508"/>
      <c r="KCU503" s="508"/>
      <c r="KCV503" s="508"/>
      <c r="KCW503" s="508"/>
      <c r="KCX503" s="508"/>
      <c r="KCY503" s="508"/>
      <c r="KCZ503" s="508"/>
      <c r="KDA503" s="508"/>
      <c r="KDB503" s="508"/>
      <c r="KDC503" s="508"/>
      <c r="KDD503" s="508"/>
      <c r="KDE503" s="508"/>
      <c r="KDF503" s="508"/>
      <c r="KDG503" s="508"/>
      <c r="KDH503" s="508"/>
      <c r="KDI503" s="508"/>
      <c r="KDJ503" s="508"/>
      <c r="KDK503" s="508"/>
      <c r="KDL503" s="508"/>
      <c r="KDM503" s="508"/>
      <c r="KDN503" s="508"/>
      <c r="KDO503" s="508"/>
      <c r="KDP503" s="508"/>
      <c r="KDQ503" s="508"/>
      <c r="KDR503" s="508"/>
      <c r="KDS503" s="508"/>
      <c r="KDT503" s="508"/>
      <c r="KDU503" s="508"/>
      <c r="KDV503" s="508"/>
      <c r="KDW503" s="508"/>
      <c r="KDX503" s="508"/>
      <c r="KDY503" s="508"/>
      <c r="KDZ503" s="508"/>
      <c r="KEA503" s="508"/>
      <c r="KEB503" s="508"/>
      <c r="KEC503" s="508"/>
      <c r="KED503" s="508"/>
      <c r="KEE503" s="508"/>
      <c r="KEF503" s="508"/>
      <c r="KEG503" s="508"/>
      <c r="KEH503" s="508"/>
      <c r="KEI503" s="508"/>
      <c r="KEJ503" s="508"/>
      <c r="KEK503" s="508"/>
      <c r="KEL503" s="508"/>
      <c r="KEM503" s="508"/>
      <c r="KEN503" s="508"/>
      <c r="KEO503" s="508"/>
      <c r="KEP503" s="508"/>
      <c r="KEQ503" s="508"/>
      <c r="KER503" s="508"/>
      <c r="KES503" s="508"/>
      <c r="KET503" s="508"/>
      <c r="KEU503" s="508"/>
      <c r="KEV503" s="508"/>
      <c r="KEW503" s="508"/>
      <c r="KEX503" s="508"/>
      <c r="KEY503" s="508"/>
      <c r="KEZ503" s="508"/>
      <c r="KFA503" s="508"/>
      <c r="KFB503" s="508"/>
      <c r="KFC503" s="508"/>
      <c r="KFD503" s="508"/>
      <c r="KFE503" s="508"/>
      <c r="KFF503" s="508"/>
      <c r="KFG503" s="508"/>
      <c r="KFH503" s="508"/>
      <c r="KFI503" s="508"/>
      <c r="KFJ503" s="508"/>
      <c r="KFK503" s="508"/>
      <c r="KFL503" s="508"/>
      <c r="KFM503" s="508"/>
      <c r="KFN503" s="508"/>
      <c r="KFO503" s="508"/>
      <c r="KFP503" s="508"/>
      <c r="KFQ503" s="508"/>
      <c r="KFR503" s="508"/>
      <c r="KFS503" s="508"/>
      <c r="KFT503" s="508"/>
      <c r="KFU503" s="508"/>
      <c r="KFV503" s="508"/>
      <c r="KFW503" s="508"/>
      <c r="KFX503" s="508"/>
      <c r="KFY503" s="508"/>
      <c r="KFZ503" s="508"/>
      <c r="KGA503" s="508"/>
      <c r="KGB503" s="508"/>
      <c r="KGC503" s="508"/>
      <c r="KGD503" s="508"/>
      <c r="KGE503" s="508"/>
      <c r="KGF503" s="508"/>
      <c r="KGG503" s="508"/>
      <c r="KGH503" s="508"/>
      <c r="KGI503" s="508"/>
      <c r="KGJ503" s="508"/>
      <c r="KGK503" s="508"/>
      <c r="KGL503" s="508"/>
      <c r="KGM503" s="508"/>
      <c r="KGN503" s="508"/>
      <c r="KGO503" s="508"/>
      <c r="KGP503" s="508"/>
      <c r="KGQ503" s="508"/>
      <c r="KGR503" s="508"/>
      <c r="KGS503" s="508"/>
      <c r="KGT503" s="508"/>
      <c r="KGU503" s="508"/>
      <c r="KGV503" s="508"/>
      <c r="KGW503" s="508"/>
      <c r="KGX503" s="508"/>
      <c r="KGY503" s="508"/>
      <c r="KGZ503" s="508"/>
      <c r="KHA503" s="508"/>
      <c r="KHB503" s="508"/>
      <c r="KHC503" s="508"/>
      <c r="KHD503" s="508"/>
      <c r="KHE503" s="508"/>
      <c r="KHF503" s="508"/>
      <c r="KHG503" s="508"/>
      <c r="KHH503" s="508"/>
      <c r="KHI503" s="508"/>
      <c r="KHJ503" s="508"/>
      <c r="KHK503" s="508"/>
      <c r="KHL503" s="508"/>
      <c r="KHM503" s="508"/>
      <c r="KHN503" s="508"/>
      <c r="KHO503" s="508"/>
      <c r="KHP503" s="508"/>
      <c r="KHQ503" s="508"/>
      <c r="KHR503" s="508"/>
      <c r="KHS503" s="508"/>
      <c r="KHT503" s="508"/>
      <c r="KHU503" s="508"/>
      <c r="KHV503" s="508"/>
      <c r="KHW503" s="508"/>
      <c r="KHX503" s="508"/>
      <c r="KHY503" s="508"/>
      <c r="KHZ503" s="508"/>
      <c r="KIA503" s="508"/>
      <c r="KIB503" s="508"/>
      <c r="KIC503" s="508"/>
      <c r="KID503" s="508"/>
      <c r="KIE503" s="508"/>
      <c r="KIF503" s="508"/>
      <c r="KIG503" s="508"/>
      <c r="KIH503" s="508"/>
      <c r="KII503" s="508"/>
      <c r="KIJ503" s="508"/>
      <c r="KIK503" s="508"/>
      <c r="KIL503" s="508"/>
      <c r="KIM503" s="508"/>
      <c r="KIN503" s="508"/>
      <c r="KIO503" s="508"/>
      <c r="KIP503" s="508"/>
      <c r="KIQ503" s="508"/>
      <c r="KIR503" s="508"/>
      <c r="KIS503" s="508"/>
      <c r="KIT503" s="508"/>
      <c r="KIU503" s="508"/>
      <c r="KIV503" s="508"/>
      <c r="KIW503" s="508"/>
      <c r="KIX503" s="508"/>
      <c r="KIY503" s="508"/>
      <c r="KIZ503" s="508"/>
      <c r="KJA503" s="508"/>
      <c r="KJB503" s="508"/>
      <c r="KJC503" s="508"/>
      <c r="KJD503" s="508"/>
      <c r="KJE503" s="508"/>
      <c r="KJF503" s="508"/>
      <c r="KJG503" s="508"/>
      <c r="KJH503" s="508"/>
      <c r="KJI503" s="508"/>
      <c r="KJJ503" s="508"/>
      <c r="KJK503" s="508"/>
      <c r="KJL503" s="508"/>
      <c r="KJM503" s="508"/>
      <c r="KJN503" s="508"/>
      <c r="KJO503" s="508"/>
      <c r="KJP503" s="508"/>
      <c r="KJQ503" s="508"/>
      <c r="KJR503" s="508"/>
      <c r="KJS503" s="508"/>
      <c r="KJT503" s="508"/>
      <c r="KJU503" s="508"/>
      <c r="KJV503" s="508"/>
      <c r="KJW503" s="508"/>
      <c r="KJX503" s="508"/>
      <c r="KJY503" s="508"/>
      <c r="KJZ503" s="508"/>
      <c r="KKA503" s="508"/>
      <c r="KKB503" s="508"/>
      <c r="KKC503" s="508"/>
      <c r="KKD503" s="508"/>
      <c r="KKE503" s="508"/>
      <c r="KKF503" s="508"/>
      <c r="KKG503" s="508"/>
      <c r="KKH503" s="508"/>
      <c r="KKI503" s="508"/>
      <c r="KKJ503" s="508"/>
      <c r="KKK503" s="508"/>
      <c r="KKL503" s="508"/>
      <c r="KKM503" s="508"/>
      <c r="KKN503" s="508"/>
      <c r="KKO503" s="508"/>
      <c r="KKP503" s="508"/>
      <c r="KKQ503" s="508"/>
      <c r="KKR503" s="508"/>
      <c r="KKS503" s="508"/>
      <c r="KKT503" s="508"/>
      <c r="KKU503" s="508"/>
      <c r="KKV503" s="508"/>
      <c r="KKW503" s="508"/>
      <c r="KKX503" s="508"/>
      <c r="KKY503" s="508"/>
      <c r="KKZ503" s="508"/>
      <c r="KLA503" s="508"/>
      <c r="KLB503" s="508"/>
      <c r="KLC503" s="508"/>
      <c r="KLD503" s="508"/>
      <c r="KLE503" s="508"/>
      <c r="KLF503" s="508"/>
      <c r="KLG503" s="508"/>
      <c r="KLH503" s="508"/>
      <c r="KLI503" s="508"/>
      <c r="KLJ503" s="508"/>
      <c r="KLK503" s="508"/>
      <c r="KLL503" s="508"/>
      <c r="KLM503" s="508"/>
      <c r="KLN503" s="508"/>
      <c r="KLO503" s="508"/>
      <c r="KLP503" s="508"/>
      <c r="KLQ503" s="508"/>
      <c r="KLR503" s="508"/>
      <c r="KLS503" s="508"/>
      <c r="KLT503" s="508"/>
      <c r="KLU503" s="508"/>
      <c r="KLV503" s="508"/>
      <c r="KLW503" s="508"/>
      <c r="KLX503" s="508"/>
      <c r="KLY503" s="508"/>
      <c r="KLZ503" s="508"/>
      <c r="KMA503" s="508"/>
      <c r="KMB503" s="508"/>
      <c r="KMC503" s="508"/>
      <c r="KMD503" s="508"/>
      <c r="KME503" s="508"/>
      <c r="KMF503" s="508"/>
      <c r="KMG503" s="508"/>
      <c r="KMH503" s="508"/>
      <c r="KMI503" s="508"/>
      <c r="KMJ503" s="508"/>
      <c r="KMK503" s="508"/>
      <c r="KML503" s="508"/>
      <c r="KMM503" s="508"/>
      <c r="KMN503" s="508"/>
      <c r="KMO503" s="508"/>
      <c r="KMP503" s="508"/>
      <c r="KMQ503" s="508"/>
      <c r="KMR503" s="508"/>
      <c r="KMS503" s="508"/>
      <c r="KMT503" s="508"/>
      <c r="KMU503" s="508"/>
      <c r="KMV503" s="508"/>
      <c r="KMW503" s="508"/>
      <c r="KMX503" s="508"/>
      <c r="KMY503" s="508"/>
      <c r="KMZ503" s="508"/>
      <c r="KNA503" s="508"/>
      <c r="KNB503" s="508"/>
      <c r="KNC503" s="508"/>
      <c r="KND503" s="508"/>
      <c r="KNE503" s="508"/>
      <c r="KNF503" s="508"/>
      <c r="KNG503" s="508"/>
      <c r="KNH503" s="508"/>
      <c r="KNI503" s="508"/>
      <c r="KNJ503" s="508"/>
      <c r="KNK503" s="508"/>
      <c r="KNL503" s="508"/>
      <c r="KNM503" s="508"/>
      <c r="KNN503" s="508"/>
      <c r="KNO503" s="508"/>
      <c r="KNP503" s="508"/>
      <c r="KNQ503" s="508"/>
      <c r="KNR503" s="508"/>
      <c r="KNS503" s="508"/>
      <c r="KNT503" s="508"/>
      <c r="KNU503" s="508"/>
      <c r="KNV503" s="508"/>
      <c r="KNW503" s="508"/>
      <c r="KNX503" s="508"/>
      <c r="KNY503" s="508"/>
      <c r="KNZ503" s="508"/>
      <c r="KOA503" s="508"/>
      <c r="KOB503" s="508"/>
      <c r="KOC503" s="508"/>
      <c r="KOD503" s="508"/>
      <c r="KOE503" s="508"/>
      <c r="KOF503" s="508"/>
      <c r="KOG503" s="508"/>
      <c r="KOH503" s="508"/>
      <c r="KOI503" s="508"/>
      <c r="KOJ503" s="508"/>
      <c r="KOK503" s="508"/>
      <c r="KOL503" s="508"/>
      <c r="KOM503" s="508"/>
      <c r="KON503" s="508"/>
      <c r="KOO503" s="508"/>
      <c r="KOP503" s="508"/>
      <c r="KOQ503" s="508"/>
      <c r="KOR503" s="508"/>
      <c r="KOS503" s="508"/>
      <c r="KOT503" s="508"/>
      <c r="KOU503" s="508"/>
      <c r="KOV503" s="508"/>
      <c r="KOW503" s="508"/>
      <c r="KOX503" s="508"/>
      <c r="KOY503" s="508"/>
      <c r="KOZ503" s="508"/>
      <c r="KPA503" s="508"/>
      <c r="KPB503" s="508"/>
      <c r="KPC503" s="508"/>
      <c r="KPD503" s="508"/>
      <c r="KPE503" s="508"/>
      <c r="KPF503" s="508"/>
      <c r="KPG503" s="508"/>
      <c r="KPH503" s="508"/>
      <c r="KPI503" s="508"/>
      <c r="KPJ503" s="508"/>
      <c r="KPK503" s="508"/>
      <c r="KPL503" s="508"/>
      <c r="KPM503" s="508"/>
      <c r="KPN503" s="508"/>
      <c r="KPO503" s="508"/>
      <c r="KPP503" s="508"/>
      <c r="KPQ503" s="508"/>
      <c r="KPR503" s="508"/>
      <c r="KPS503" s="508"/>
      <c r="KPT503" s="508"/>
      <c r="KPU503" s="508"/>
      <c r="KPV503" s="508"/>
      <c r="KPW503" s="508"/>
      <c r="KPX503" s="508"/>
      <c r="KPY503" s="508"/>
      <c r="KPZ503" s="508"/>
      <c r="KQA503" s="508"/>
      <c r="KQB503" s="508"/>
      <c r="KQC503" s="508"/>
      <c r="KQD503" s="508"/>
      <c r="KQE503" s="508"/>
      <c r="KQF503" s="508"/>
      <c r="KQG503" s="508"/>
      <c r="KQH503" s="508"/>
      <c r="KQI503" s="508"/>
      <c r="KQJ503" s="508"/>
      <c r="KQK503" s="508"/>
      <c r="KQL503" s="508"/>
      <c r="KQM503" s="508"/>
      <c r="KQN503" s="508"/>
      <c r="KQO503" s="508"/>
      <c r="KQP503" s="508"/>
      <c r="KQQ503" s="508"/>
      <c r="KQR503" s="508"/>
      <c r="KQS503" s="508"/>
      <c r="KQT503" s="508"/>
      <c r="KQU503" s="508"/>
      <c r="KQV503" s="508"/>
      <c r="KQW503" s="508"/>
      <c r="KQX503" s="508"/>
      <c r="KQY503" s="508"/>
      <c r="KQZ503" s="508"/>
      <c r="KRA503" s="508"/>
      <c r="KRB503" s="508"/>
      <c r="KRC503" s="508"/>
      <c r="KRD503" s="508"/>
      <c r="KRE503" s="508"/>
      <c r="KRF503" s="508"/>
      <c r="KRG503" s="508"/>
      <c r="KRH503" s="508"/>
      <c r="KRI503" s="508"/>
      <c r="KRJ503" s="508"/>
      <c r="KRK503" s="508"/>
      <c r="KRL503" s="508"/>
      <c r="KRM503" s="508"/>
      <c r="KRN503" s="508"/>
      <c r="KRO503" s="508"/>
      <c r="KRP503" s="508"/>
      <c r="KRQ503" s="508"/>
      <c r="KRR503" s="508"/>
      <c r="KRS503" s="508"/>
      <c r="KRT503" s="508"/>
      <c r="KRU503" s="508"/>
      <c r="KRV503" s="508"/>
      <c r="KRW503" s="508"/>
      <c r="KRX503" s="508"/>
      <c r="KRY503" s="508"/>
      <c r="KRZ503" s="508"/>
      <c r="KSA503" s="508"/>
      <c r="KSB503" s="508"/>
      <c r="KSC503" s="508"/>
      <c r="KSD503" s="508"/>
      <c r="KSE503" s="508"/>
      <c r="KSF503" s="508"/>
      <c r="KSG503" s="508"/>
      <c r="KSH503" s="508"/>
      <c r="KSI503" s="508"/>
      <c r="KSJ503" s="508"/>
      <c r="KSK503" s="508"/>
      <c r="KSL503" s="508"/>
      <c r="KSM503" s="508"/>
      <c r="KSN503" s="508"/>
      <c r="KSO503" s="508"/>
      <c r="KSP503" s="508"/>
      <c r="KSQ503" s="508"/>
      <c r="KSR503" s="508"/>
      <c r="KSS503" s="508"/>
      <c r="KST503" s="508"/>
      <c r="KSU503" s="508"/>
      <c r="KSV503" s="508"/>
      <c r="KSW503" s="508"/>
      <c r="KSX503" s="508"/>
      <c r="KSY503" s="508"/>
      <c r="KSZ503" s="508"/>
      <c r="KTA503" s="508"/>
      <c r="KTB503" s="508"/>
      <c r="KTC503" s="508"/>
      <c r="KTD503" s="508"/>
      <c r="KTE503" s="508"/>
      <c r="KTF503" s="508"/>
      <c r="KTG503" s="508"/>
      <c r="KTH503" s="508"/>
      <c r="KTI503" s="508"/>
      <c r="KTJ503" s="508"/>
      <c r="KTK503" s="508"/>
      <c r="KTL503" s="508"/>
      <c r="KTM503" s="508"/>
      <c r="KTN503" s="508"/>
      <c r="KTO503" s="508"/>
      <c r="KTP503" s="508"/>
      <c r="KTQ503" s="508"/>
      <c r="KTR503" s="508"/>
      <c r="KTS503" s="508"/>
      <c r="KTT503" s="508"/>
      <c r="KTU503" s="508"/>
      <c r="KTV503" s="508"/>
      <c r="KTW503" s="508"/>
      <c r="KTX503" s="508"/>
      <c r="KTY503" s="508"/>
      <c r="KTZ503" s="508"/>
      <c r="KUA503" s="508"/>
      <c r="KUB503" s="508"/>
      <c r="KUC503" s="508"/>
      <c r="KUD503" s="508"/>
      <c r="KUE503" s="508"/>
      <c r="KUF503" s="508"/>
      <c r="KUG503" s="508"/>
      <c r="KUH503" s="508"/>
      <c r="KUI503" s="508"/>
      <c r="KUJ503" s="508"/>
      <c r="KUK503" s="508"/>
      <c r="KUL503" s="508"/>
      <c r="KUM503" s="508"/>
      <c r="KUN503" s="508"/>
      <c r="KUO503" s="508"/>
      <c r="KUP503" s="508"/>
      <c r="KUQ503" s="508"/>
      <c r="KUR503" s="508"/>
      <c r="KUS503" s="508"/>
      <c r="KUT503" s="508"/>
      <c r="KUU503" s="508"/>
      <c r="KUV503" s="508"/>
      <c r="KUW503" s="508"/>
      <c r="KUX503" s="508"/>
      <c r="KUY503" s="508"/>
      <c r="KUZ503" s="508"/>
      <c r="KVA503" s="508"/>
      <c r="KVB503" s="508"/>
      <c r="KVC503" s="508"/>
      <c r="KVD503" s="508"/>
      <c r="KVE503" s="508"/>
      <c r="KVF503" s="508"/>
      <c r="KVG503" s="508"/>
      <c r="KVH503" s="508"/>
      <c r="KVI503" s="508"/>
      <c r="KVJ503" s="508"/>
      <c r="KVK503" s="508"/>
      <c r="KVL503" s="508"/>
      <c r="KVM503" s="508"/>
      <c r="KVN503" s="508"/>
      <c r="KVO503" s="508"/>
      <c r="KVP503" s="508"/>
      <c r="KVQ503" s="508"/>
      <c r="KVR503" s="508"/>
      <c r="KVS503" s="508"/>
      <c r="KVT503" s="508"/>
      <c r="KVU503" s="508"/>
      <c r="KVV503" s="508"/>
      <c r="KVW503" s="508"/>
      <c r="KVX503" s="508"/>
      <c r="KVY503" s="508"/>
      <c r="KVZ503" s="508"/>
      <c r="KWA503" s="508"/>
      <c r="KWB503" s="508"/>
      <c r="KWC503" s="508"/>
      <c r="KWD503" s="508"/>
      <c r="KWE503" s="508"/>
      <c r="KWF503" s="508"/>
      <c r="KWG503" s="508"/>
      <c r="KWH503" s="508"/>
      <c r="KWI503" s="508"/>
      <c r="KWJ503" s="508"/>
      <c r="KWK503" s="508"/>
      <c r="KWL503" s="508"/>
      <c r="KWM503" s="508"/>
      <c r="KWN503" s="508"/>
      <c r="KWO503" s="508"/>
      <c r="KWP503" s="508"/>
      <c r="KWQ503" s="508"/>
      <c r="KWR503" s="508"/>
      <c r="KWS503" s="508"/>
      <c r="KWT503" s="508"/>
      <c r="KWU503" s="508"/>
      <c r="KWV503" s="508"/>
      <c r="KWW503" s="508"/>
      <c r="KWX503" s="508"/>
      <c r="KWY503" s="508"/>
      <c r="KWZ503" s="508"/>
      <c r="KXA503" s="508"/>
      <c r="KXB503" s="508"/>
      <c r="KXC503" s="508"/>
      <c r="KXD503" s="508"/>
      <c r="KXE503" s="508"/>
      <c r="KXF503" s="508"/>
      <c r="KXG503" s="508"/>
      <c r="KXH503" s="508"/>
      <c r="KXI503" s="508"/>
      <c r="KXJ503" s="508"/>
      <c r="KXK503" s="508"/>
      <c r="KXL503" s="508"/>
      <c r="KXM503" s="508"/>
      <c r="KXN503" s="508"/>
      <c r="KXO503" s="508"/>
      <c r="KXP503" s="508"/>
      <c r="KXQ503" s="508"/>
      <c r="KXR503" s="508"/>
      <c r="KXS503" s="508"/>
      <c r="KXT503" s="508"/>
      <c r="KXU503" s="508"/>
      <c r="KXV503" s="508"/>
      <c r="KXW503" s="508"/>
      <c r="KXX503" s="508"/>
      <c r="KXY503" s="508"/>
      <c r="KXZ503" s="508"/>
      <c r="KYA503" s="508"/>
      <c r="KYB503" s="508"/>
      <c r="KYC503" s="508"/>
      <c r="KYD503" s="508"/>
      <c r="KYE503" s="508"/>
      <c r="KYF503" s="508"/>
      <c r="KYG503" s="508"/>
      <c r="KYH503" s="508"/>
      <c r="KYI503" s="508"/>
      <c r="KYJ503" s="508"/>
      <c r="KYK503" s="508"/>
      <c r="KYL503" s="508"/>
      <c r="KYM503" s="508"/>
      <c r="KYN503" s="508"/>
      <c r="KYO503" s="508"/>
      <c r="KYP503" s="508"/>
      <c r="KYQ503" s="508"/>
      <c r="KYR503" s="508"/>
      <c r="KYS503" s="508"/>
      <c r="KYT503" s="508"/>
      <c r="KYU503" s="508"/>
      <c r="KYV503" s="508"/>
      <c r="KYW503" s="508"/>
      <c r="KYX503" s="508"/>
      <c r="KYY503" s="508"/>
      <c r="KYZ503" s="508"/>
      <c r="KZA503" s="508"/>
      <c r="KZB503" s="508"/>
      <c r="KZC503" s="508"/>
      <c r="KZD503" s="508"/>
      <c r="KZE503" s="508"/>
      <c r="KZF503" s="508"/>
      <c r="KZG503" s="508"/>
      <c r="KZH503" s="508"/>
      <c r="KZI503" s="508"/>
      <c r="KZJ503" s="508"/>
      <c r="KZK503" s="508"/>
      <c r="KZL503" s="508"/>
      <c r="KZM503" s="508"/>
      <c r="KZN503" s="508"/>
      <c r="KZO503" s="508"/>
      <c r="KZP503" s="508"/>
      <c r="KZQ503" s="508"/>
      <c r="KZR503" s="508"/>
      <c r="KZS503" s="508"/>
      <c r="KZT503" s="508"/>
      <c r="KZU503" s="508"/>
      <c r="KZV503" s="508"/>
      <c r="KZW503" s="508"/>
      <c r="KZX503" s="508"/>
      <c r="KZY503" s="508"/>
      <c r="KZZ503" s="508"/>
      <c r="LAA503" s="508"/>
      <c r="LAB503" s="508"/>
      <c r="LAC503" s="508"/>
      <c r="LAD503" s="508"/>
      <c r="LAE503" s="508"/>
      <c r="LAF503" s="508"/>
      <c r="LAG503" s="508"/>
      <c r="LAH503" s="508"/>
      <c r="LAI503" s="508"/>
      <c r="LAJ503" s="508"/>
      <c r="LAK503" s="508"/>
      <c r="LAL503" s="508"/>
      <c r="LAM503" s="508"/>
      <c r="LAN503" s="508"/>
      <c r="LAO503" s="508"/>
      <c r="LAP503" s="508"/>
      <c r="LAQ503" s="508"/>
      <c r="LAR503" s="508"/>
      <c r="LAS503" s="508"/>
      <c r="LAT503" s="508"/>
      <c r="LAU503" s="508"/>
      <c r="LAV503" s="508"/>
      <c r="LAW503" s="508"/>
      <c r="LAX503" s="508"/>
      <c r="LAY503" s="508"/>
      <c r="LAZ503" s="508"/>
      <c r="LBA503" s="508"/>
      <c r="LBB503" s="508"/>
      <c r="LBC503" s="508"/>
      <c r="LBD503" s="508"/>
      <c r="LBE503" s="508"/>
      <c r="LBF503" s="508"/>
      <c r="LBG503" s="508"/>
      <c r="LBH503" s="508"/>
      <c r="LBI503" s="508"/>
      <c r="LBJ503" s="508"/>
      <c r="LBK503" s="508"/>
      <c r="LBL503" s="508"/>
      <c r="LBM503" s="508"/>
      <c r="LBN503" s="508"/>
      <c r="LBO503" s="508"/>
      <c r="LBP503" s="508"/>
      <c r="LBQ503" s="508"/>
      <c r="LBR503" s="508"/>
      <c r="LBS503" s="508"/>
      <c r="LBT503" s="508"/>
      <c r="LBU503" s="508"/>
      <c r="LBV503" s="508"/>
      <c r="LBW503" s="508"/>
      <c r="LBX503" s="508"/>
      <c r="LBY503" s="508"/>
      <c r="LBZ503" s="508"/>
      <c r="LCA503" s="508"/>
      <c r="LCB503" s="508"/>
      <c r="LCC503" s="508"/>
      <c r="LCD503" s="508"/>
      <c r="LCE503" s="508"/>
      <c r="LCF503" s="508"/>
      <c r="LCG503" s="508"/>
      <c r="LCH503" s="508"/>
      <c r="LCI503" s="508"/>
      <c r="LCJ503" s="508"/>
      <c r="LCK503" s="508"/>
      <c r="LCL503" s="508"/>
      <c r="LCM503" s="508"/>
      <c r="LCN503" s="508"/>
      <c r="LCO503" s="508"/>
      <c r="LCP503" s="508"/>
      <c r="LCQ503" s="508"/>
      <c r="LCR503" s="508"/>
      <c r="LCS503" s="508"/>
      <c r="LCT503" s="508"/>
      <c r="LCU503" s="508"/>
      <c r="LCV503" s="508"/>
      <c r="LCW503" s="508"/>
      <c r="LCX503" s="508"/>
      <c r="LCY503" s="508"/>
      <c r="LCZ503" s="508"/>
      <c r="LDA503" s="508"/>
      <c r="LDB503" s="508"/>
      <c r="LDC503" s="508"/>
      <c r="LDD503" s="508"/>
      <c r="LDE503" s="508"/>
      <c r="LDF503" s="508"/>
      <c r="LDG503" s="508"/>
      <c r="LDH503" s="508"/>
      <c r="LDI503" s="508"/>
      <c r="LDJ503" s="508"/>
      <c r="LDK503" s="508"/>
      <c r="LDL503" s="508"/>
      <c r="LDM503" s="508"/>
      <c r="LDN503" s="508"/>
      <c r="LDO503" s="508"/>
      <c r="LDP503" s="508"/>
      <c r="LDQ503" s="508"/>
      <c r="LDR503" s="508"/>
      <c r="LDS503" s="508"/>
      <c r="LDT503" s="508"/>
      <c r="LDU503" s="508"/>
      <c r="LDV503" s="508"/>
      <c r="LDW503" s="508"/>
      <c r="LDX503" s="508"/>
      <c r="LDY503" s="508"/>
      <c r="LDZ503" s="508"/>
      <c r="LEA503" s="508"/>
      <c r="LEB503" s="508"/>
      <c r="LEC503" s="508"/>
      <c r="LED503" s="508"/>
      <c r="LEE503" s="508"/>
      <c r="LEF503" s="508"/>
      <c r="LEG503" s="508"/>
      <c r="LEH503" s="508"/>
      <c r="LEI503" s="508"/>
      <c r="LEJ503" s="508"/>
      <c r="LEK503" s="508"/>
      <c r="LEL503" s="508"/>
      <c r="LEM503" s="508"/>
      <c r="LEN503" s="508"/>
      <c r="LEO503" s="508"/>
      <c r="LEP503" s="508"/>
      <c r="LEQ503" s="508"/>
      <c r="LER503" s="508"/>
      <c r="LES503" s="508"/>
      <c r="LET503" s="508"/>
      <c r="LEU503" s="508"/>
      <c r="LEV503" s="508"/>
      <c r="LEW503" s="508"/>
      <c r="LEX503" s="508"/>
      <c r="LEY503" s="508"/>
      <c r="LEZ503" s="508"/>
      <c r="LFA503" s="508"/>
      <c r="LFB503" s="508"/>
      <c r="LFC503" s="508"/>
      <c r="LFD503" s="508"/>
      <c r="LFE503" s="508"/>
      <c r="LFF503" s="508"/>
      <c r="LFG503" s="508"/>
      <c r="LFH503" s="508"/>
      <c r="LFI503" s="508"/>
      <c r="LFJ503" s="508"/>
      <c r="LFK503" s="508"/>
      <c r="LFL503" s="508"/>
      <c r="LFM503" s="508"/>
      <c r="LFN503" s="508"/>
      <c r="LFO503" s="508"/>
      <c r="LFP503" s="508"/>
      <c r="LFQ503" s="508"/>
      <c r="LFR503" s="508"/>
      <c r="LFS503" s="508"/>
      <c r="LFT503" s="508"/>
      <c r="LFU503" s="508"/>
      <c r="LFV503" s="508"/>
      <c r="LFW503" s="508"/>
      <c r="LFX503" s="508"/>
      <c r="LFY503" s="508"/>
      <c r="LFZ503" s="508"/>
      <c r="LGA503" s="508"/>
      <c r="LGB503" s="508"/>
      <c r="LGC503" s="508"/>
      <c r="LGD503" s="508"/>
      <c r="LGE503" s="508"/>
      <c r="LGF503" s="508"/>
      <c r="LGG503" s="508"/>
      <c r="LGH503" s="508"/>
      <c r="LGI503" s="508"/>
      <c r="LGJ503" s="508"/>
      <c r="LGK503" s="508"/>
      <c r="LGL503" s="508"/>
      <c r="LGM503" s="508"/>
      <c r="LGN503" s="508"/>
      <c r="LGO503" s="508"/>
      <c r="LGP503" s="508"/>
      <c r="LGQ503" s="508"/>
      <c r="LGR503" s="508"/>
      <c r="LGS503" s="508"/>
      <c r="LGT503" s="508"/>
      <c r="LGU503" s="508"/>
      <c r="LGV503" s="508"/>
      <c r="LGW503" s="508"/>
      <c r="LGX503" s="508"/>
      <c r="LGY503" s="508"/>
      <c r="LGZ503" s="508"/>
      <c r="LHA503" s="508"/>
      <c r="LHB503" s="508"/>
      <c r="LHC503" s="508"/>
      <c r="LHD503" s="508"/>
      <c r="LHE503" s="508"/>
      <c r="LHF503" s="508"/>
      <c r="LHG503" s="508"/>
      <c r="LHH503" s="508"/>
      <c r="LHI503" s="508"/>
      <c r="LHJ503" s="508"/>
      <c r="LHK503" s="508"/>
      <c r="LHL503" s="508"/>
      <c r="LHM503" s="508"/>
      <c r="LHN503" s="508"/>
      <c r="LHO503" s="508"/>
      <c r="LHP503" s="508"/>
      <c r="LHQ503" s="508"/>
      <c r="LHR503" s="508"/>
      <c r="LHS503" s="508"/>
      <c r="LHT503" s="508"/>
      <c r="LHU503" s="508"/>
      <c r="LHV503" s="508"/>
      <c r="LHW503" s="508"/>
      <c r="LHX503" s="508"/>
      <c r="LHY503" s="508"/>
      <c r="LHZ503" s="508"/>
      <c r="LIA503" s="508"/>
      <c r="LIB503" s="508"/>
      <c r="LIC503" s="508"/>
      <c r="LID503" s="508"/>
      <c r="LIE503" s="508"/>
      <c r="LIF503" s="508"/>
      <c r="LIG503" s="508"/>
      <c r="LIH503" s="508"/>
      <c r="LII503" s="508"/>
      <c r="LIJ503" s="508"/>
      <c r="LIK503" s="508"/>
      <c r="LIL503" s="508"/>
      <c r="LIM503" s="508"/>
      <c r="LIN503" s="508"/>
      <c r="LIO503" s="508"/>
      <c r="LIP503" s="508"/>
      <c r="LIQ503" s="508"/>
      <c r="LIR503" s="508"/>
      <c r="LIS503" s="508"/>
      <c r="LIT503" s="508"/>
      <c r="LIU503" s="508"/>
      <c r="LIV503" s="508"/>
      <c r="LIW503" s="508"/>
      <c r="LIX503" s="508"/>
      <c r="LIY503" s="508"/>
      <c r="LIZ503" s="508"/>
      <c r="LJA503" s="508"/>
      <c r="LJB503" s="508"/>
      <c r="LJC503" s="508"/>
      <c r="LJD503" s="508"/>
      <c r="LJE503" s="508"/>
      <c r="LJF503" s="508"/>
      <c r="LJG503" s="508"/>
      <c r="LJH503" s="508"/>
      <c r="LJI503" s="508"/>
      <c r="LJJ503" s="508"/>
      <c r="LJK503" s="508"/>
      <c r="LJL503" s="508"/>
      <c r="LJM503" s="508"/>
      <c r="LJN503" s="508"/>
      <c r="LJO503" s="508"/>
      <c r="LJP503" s="508"/>
      <c r="LJQ503" s="508"/>
      <c r="LJR503" s="508"/>
      <c r="LJS503" s="508"/>
      <c r="LJT503" s="508"/>
      <c r="LJU503" s="508"/>
      <c r="LJV503" s="508"/>
      <c r="LJW503" s="508"/>
      <c r="LJX503" s="508"/>
      <c r="LJY503" s="508"/>
      <c r="LJZ503" s="508"/>
      <c r="LKA503" s="508"/>
      <c r="LKB503" s="508"/>
      <c r="LKC503" s="508"/>
      <c r="LKD503" s="508"/>
      <c r="LKE503" s="508"/>
      <c r="LKF503" s="508"/>
      <c r="LKG503" s="508"/>
      <c r="LKH503" s="508"/>
      <c r="LKI503" s="508"/>
      <c r="LKJ503" s="508"/>
      <c r="LKK503" s="508"/>
      <c r="LKL503" s="508"/>
      <c r="LKM503" s="508"/>
      <c r="LKN503" s="508"/>
      <c r="LKO503" s="508"/>
      <c r="LKP503" s="508"/>
      <c r="LKQ503" s="508"/>
      <c r="LKR503" s="508"/>
      <c r="LKS503" s="508"/>
      <c r="LKT503" s="508"/>
      <c r="LKU503" s="508"/>
      <c r="LKV503" s="508"/>
      <c r="LKW503" s="508"/>
      <c r="LKX503" s="508"/>
      <c r="LKY503" s="508"/>
      <c r="LKZ503" s="508"/>
      <c r="LLA503" s="508"/>
      <c r="LLB503" s="508"/>
      <c r="LLC503" s="508"/>
      <c r="LLD503" s="508"/>
      <c r="LLE503" s="508"/>
      <c r="LLF503" s="508"/>
      <c r="LLG503" s="508"/>
      <c r="LLH503" s="508"/>
      <c r="LLI503" s="508"/>
      <c r="LLJ503" s="508"/>
      <c r="LLK503" s="508"/>
      <c r="LLL503" s="508"/>
      <c r="LLM503" s="508"/>
      <c r="LLN503" s="508"/>
      <c r="LLO503" s="508"/>
      <c r="LLP503" s="508"/>
      <c r="LLQ503" s="508"/>
      <c r="LLR503" s="508"/>
      <c r="LLS503" s="508"/>
      <c r="LLT503" s="508"/>
      <c r="LLU503" s="508"/>
      <c r="LLV503" s="508"/>
      <c r="LLW503" s="508"/>
      <c r="LLX503" s="508"/>
      <c r="LLY503" s="508"/>
      <c r="LLZ503" s="508"/>
      <c r="LMA503" s="508"/>
      <c r="LMB503" s="508"/>
      <c r="LMC503" s="508"/>
      <c r="LMD503" s="508"/>
      <c r="LME503" s="508"/>
      <c r="LMF503" s="508"/>
      <c r="LMG503" s="508"/>
      <c r="LMH503" s="508"/>
      <c r="LMI503" s="508"/>
      <c r="LMJ503" s="508"/>
      <c r="LMK503" s="508"/>
      <c r="LML503" s="508"/>
      <c r="LMM503" s="508"/>
      <c r="LMN503" s="508"/>
      <c r="LMO503" s="508"/>
      <c r="LMP503" s="508"/>
      <c r="LMQ503" s="508"/>
      <c r="LMR503" s="508"/>
      <c r="LMS503" s="508"/>
      <c r="LMT503" s="508"/>
      <c r="LMU503" s="508"/>
      <c r="LMV503" s="508"/>
      <c r="LMW503" s="508"/>
      <c r="LMX503" s="508"/>
      <c r="LMY503" s="508"/>
      <c r="LMZ503" s="508"/>
      <c r="LNA503" s="508"/>
      <c r="LNB503" s="508"/>
      <c r="LNC503" s="508"/>
      <c r="LND503" s="508"/>
      <c r="LNE503" s="508"/>
      <c r="LNF503" s="508"/>
      <c r="LNG503" s="508"/>
      <c r="LNH503" s="508"/>
      <c r="LNI503" s="508"/>
      <c r="LNJ503" s="508"/>
      <c r="LNK503" s="508"/>
      <c r="LNL503" s="508"/>
      <c r="LNM503" s="508"/>
      <c r="LNN503" s="508"/>
      <c r="LNO503" s="508"/>
      <c r="LNP503" s="508"/>
      <c r="LNQ503" s="508"/>
      <c r="LNR503" s="508"/>
      <c r="LNS503" s="508"/>
      <c r="LNT503" s="508"/>
      <c r="LNU503" s="508"/>
      <c r="LNV503" s="508"/>
      <c r="LNW503" s="508"/>
      <c r="LNX503" s="508"/>
      <c r="LNY503" s="508"/>
      <c r="LNZ503" s="508"/>
      <c r="LOA503" s="508"/>
      <c r="LOB503" s="508"/>
      <c r="LOC503" s="508"/>
      <c r="LOD503" s="508"/>
      <c r="LOE503" s="508"/>
      <c r="LOF503" s="508"/>
      <c r="LOG503" s="508"/>
      <c r="LOH503" s="508"/>
      <c r="LOI503" s="508"/>
      <c r="LOJ503" s="508"/>
      <c r="LOK503" s="508"/>
      <c r="LOL503" s="508"/>
      <c r="LOM503" s="508"/>
      <c r="LON503" s="508"/>
      <c r="LOO503" s="508"/>
      <c r="LOP503" s="508"/>
      <c r="LOQ503" s="508"/>
      <c r="LOR503" s="508"/>
      <c r="LOS503" s="508"/>
      <c r="LOT503" s="508"/>
      <c r="LOU503" s="508"/>
      <c r="LOV503" s="508"/>
      <c r="LOW503" s="508"/>
      <c r="LOX503" s="508"/>
      <c r="LOY503" s="508"/>
      <c r="LOZ503" s="508"/>
      <c r="LPA503" s="508"/>
      <c r="LPB503" s="508"/>
      <c r="LPC503" s="508"/>
      <c r="LPD503" s="508"/>
      <c r="LPE503" s="508"/>
      <c r="LPF503" s="508"/>
      <c r="LPG503" s="508"/>
      <c r="LPH503" s="508"/>
      <c r="LPI503" s="508"/>
      <c r="LPJ503" s="508"/>
      <c r="LPK503" s="508"/>
      <c r="LPL503" s="508"/>
      <c r="LPM503" s="508"/>
      <c r="LPN503" s="508"/>
      <c r="LPO503" s="508"/>
      <c r="LPP503" s="508"/>
      <c r="LPQ503" s="508"/>
      <c r="LPR503" s="508"/>
      <c r="LPS503" s="508"/>
      <c r="LPT503" s="508"/>
      <c r="LPU503" s="508"/>
      <c r="LPV503" s="508"/>
      <c r="LPW503" s="508"/>
      <c r="LPX503" s="508"/>
      <c r="LPY503" s="508"/>
      <c r="LPZ503" s="508"/>
      <c r="LQA503" s="508"/>
      <c r="LQB503" s="508"/>
      <c r="LQC503" s="508"/>
      <c r="LQD503" s="508"/>
      <c r="LQE503" s="508"/>
      <c r="LQF503" s="508"/>
      <c r="LQG503" s="508"/>
      <c r="LQH503" s="508"/>
      <c r="LQI503" s="508"/>
      <c r="LQJ503" s="508"/>
      <c r="LQK503" s="508"/>
      <c r="LQL503" s="508"/>
      <c r="LQM503" s="508"/>
      <c r="LQN503" s="508"/>
      <c r="LQO503" s="508"/>
      <c r="LQP503" s="508"/>
      <c r="LQQ503" s="508"/>
      <c r="LQR503" s="508"/>
      <c r="LQS503" s="508"/>
      <c r="LQT503" s="508"/>
      <c r="LQU503" s="508"/>
      <c r="LQV503" s="508"/>
      <c r="LQW503" s="508"/>
      <c r="LQX503" s="508"/>
      <c r="LQY503" s="508"/>
      <c r="LQZ503" s="508"/>
      <c r="LRA503" s="508"/>
      <c r="LRB503" s="508"/>
      <c r="LRC503" s="508"/>
      <c r="LRD503" s="508"/>
      <c r="LRE503" s="508"/>
      <c r="LRF503" s="508"/>
      <c r="LRG503" s="508"/>
      <c r="LRH503" s="508"/>
      <c r="LRI503" s="508"/>
      <c r="LRJ503" s="508"/>
      <c r="LRK503" s="508"/>
      <c r="LRL503" s="508"/>
      <c r="LRM503" s="508"/>
      <c r="LRN503" s="508"/>
      <c r="LRO503" s="508"/>
      <c r="LRP503" s="508"/>
      <c r="LRQ503" s="508"/>
      <c r="LRR503" s="508"/>
      <c r="LRS503" s="508"/>
      <c r="LRT503" s="508"/>
      <c r="LRU503" s="508"/>
      <c r="LRV503" s="508"/>
      <c r="LRW503" s="508"/>
      <c r="LRX503" s="508"/>
      <c r="LRY503" s="508"/>
      <c r="LRZ503" s="508"/>
      <c r="LSA503" s="508"/>
      <c r="LSB503" s="508"/>
      <c r="LSC503" s="508"/>
      <c r="LSD503" s="508"/>
      <c r="LSE503" s="508"/>
      <c r="LSF503" s="508"/>
      <c r="LSG503" s="508"/>
      <c r="LSH503" s="508"/>
      <c r="LSI503" s="508"/>
      <c r="LSJ503" s="508"/>
      <c r="LSK503" s="508"/>
      <c r="LSL503" s="508"/>
      <c r="LSM503" s="508"/>
      <c r="LSN503" s="508"/>
      <c r="LSO503" s="508"/>
      <c r="LSP503" s="508"/>
      <c r="LSQ503" s="508"/>
      <c r="LSR503" s="508"/>
      <c r="LSS503" s="508"/>
      <c r="LST503" s="508"/>
      <c r="LSU503" s="508"/>
      <c r="LSV503" s="508"/>
      <c r="LSW503" s="508"/>
      <c r="LSX503" s="508"/>
      <c r="LSY503" s="508"/>
      <c r="LSZ503" s="508"/>
      <c r="LTA503" s="508"/>
      <c r="LTB503" s="508"/>
      <c r="LTC503" s="508"/>
      <c r="LTD503" s="508"/>
      <c r="LTE503" s="508"/>
      <c r="LTF503" s="508"/>
      <c r="LTG503" s="508"/>
      <c r="LTH503" s="508"/>
      <c r="LTI503" s="508"/>
      <c r="LTJ503" s="508"/>
      <c r="LTK503" s="508"/>
      <c r="LTL503" s="508"/>
      <c r="LTM503" s="508"/>
      <c r="LTN503" s="508"/>
      <c r="LTO503" s="508"/>
      <c r="LTP503" s="508"/>
      <c r="LTQ503" s="508"/>
      <c r="LTR503" s="508"/>
      <c r="LTS503" s="508"/>
      <c r="LTT503" s="508"/>
      <c r="LTU503" s="508"/>
      <c r="LTV503" s="508"/>
      <c r="LTW503" s="508"/>
      <c r="LTX503" s="508"/>
      <c r="LTY503" s="508"/>
      <c r="LTZ503" s="508"/>
      <c r="LUA503" s="508"/>
      <c r="LUB503" s="508"/>
      <c r="LUC503" s="508"/>
      <c r="LUD503" s="508"/>
      <c r="LUE503" s="508"/>
      <c r="LUF503" s="508"/>
      <c r="LUG503" s="508"/>
      <c r="LUH503" s="508"/>
      <c r="LUI503" s="508"/>
      <c r="LUJ503" s="508"/>
      <c r="LUK503" s="508"/>
      <c r="LUL503" s="508"/>
      <c r="LUM503" s="508"/>
      <c r="LUN503" s="508"/>
      <c r="LUO503" s="508"/>
      <c r="LUP503" s="508"/>
      <c r="LUQ503" s="508"/>
      <c r="LUR503" s="508"/>
      <c r="LUS503" s="508"/>
      <c r="LUT503" s="508"/>
      <c r="LUU503" s="508"/>
      <c r="LUV503" s="508"/>
      <c r="LUW503" s="508"/>
      <c r="LUX503" s="508"/>
      <c r="LUY503" s="508"/>
      <c r="LUZ503" s="508"/>
      <c r="LVA503" s="508"/>
      <c r="LVB503" s="508"/>
      <c r="LVC503" s="508"/>
      <c r="LVD503" s="508"/>
      <c r="LVE503" s="508"/>
      <c r="LVF503" s="508"/>
      <c r="LVG503" s="508"/>
      <c r="LVH503" s="508"/>
      <c r="LVI503" s="508"/>
      <c r="LVJ503" s="508"/>
      <c r="LVK503" s="508"/>
      <c r="LVL503" s="508"/>
      <c r="LVM503" s="508"/>
      <c r="LVN503" s="508"/>
      <c r="LVO503" s="508"/>
      <c r="LVP503" s="508"/>
      <c r="LVQ503" s="508"/>
      <c r="LVR503" s="508"/>
      <c r="LVS503" s="508"/>
      <c r="LVT503" s="508"/>
      <c r="LVU503" s="508"/>
      <c r="LVV503" s="508"/>
      <c r="LVW503" s="508"/>
      <c r="LVX503" s="508"/>
      <c r="LVY503" s="508"/>
      <c r="LVZ503" s="508"/>
      <c r="LWA503" s="508"/>
      <c r="LWB503" s="508"/>
      <c r="LWC503" s="508"/>
      <c r="LWD503" s="508"/>
      <c r="LWE503" s="508"/>
      <c r="LWF503" s="508"/>
      <c r="LWG503" s="508"/>
      <c r="LWH503" s="508"/>
      <c r="LWI503" s="508"/>
      <c r="LWJ503" s="508"/>
      <c r="LWK503" s="508"/>
      <c r="LWL503" s="508"/>
      <c r="LWM503" s="508"/>
      <c r="LWN503" s="508"/>
      <c r="LWO503" s="508"/>
      <c r="LWP503" s="508"/>
      <c r="LWQ503" s="508"/>
      <c r="LWR503" s="508"/>
      <c r="LWS503" s="508"/>
      <c r="LWT503" s="508"/>
      <c r="LWU503" s="508"/>
      <c r="LWV503" s="508"/>
      <c r="LWW503" s="508"/>
      <c r="LWX503" s="508"/>
      <c r="LWY503" s="508"/>
      <c r="LWZ503" s="508"/>
      <c r="LXA503" s="508"/>
      <c r="LXB503" s="508"/>
      <c r="LXC503" s="508"/>
      <c r="LXD503" s="508"/>
      <c r="LXE503" s="508"/>
      <c r="LXF503" s="508"/>
      <c r="LXG503" s="508"/>
      <c r="LXH503" s="508"/>
      <c r="LXI503" s="508"/>
      <c r="LXJ503" s="508"/>
      <c r="LXK503" s="508"/>
      <c r="LXL503" s="508"/>
      <c r="LXM503" s="508"/>
      <c r="LXN503" s="508"/>
      <c r="LXO503" s="508"/>
      <c r="LXP503" s="508"/>
      <c r="LXQ503" s="508"/>
      <c r="LXR503" s="508"/>
      <c r="LXS503" s="508"/>
      <c r="LXT503" s="508"/>
      <c r="LXU503" s="508"/>
      <c r="LXV503" s="508"/>
      <c r="LXW503" s="508"/>
      <c r="LXX503" s="508"/>
      <c r="LXY503" s="508"/>
      <c r="LXZ503" s="508"/>
      <c r="LYA503" s="508"/>
      <c r="LYB503" s="508"/>
      <c r="LYC503" s="508"/>
      <c r="LYD503" s="508"/>
      <c r="LYE503" s="508"/>
      <c r="LYF503" s="508"/>
      <c r="LYG503" s="508"/>
      <c r="LYH503" s="508"/>
      <c r="LYI503" s="508"/>
      <c r="LYJ503" s="508"/>
      <c r="LYK503" s="508"/>
      <c r="LYL503" s="508"/>
      <c r="LYM503" s="508"/>
      <c r="LYN503" s="508"/>
      <c r="LYO503" s="508"/>
      <c r="LYP503" s="508"/>
      <c r="LYQ503" s="508"/>
      <c r="LYR503" s="508"/>
      <c r="LYS503" s="508"/>
      <c r="LYT503" s="508"/>
      <c r="LYU503" s="508"/>
      <c r="LYV503" s="508"/>
      <c r="LYW503" s="508"/>
      <c r="LYX503" s="508"/>
      <c r="LYY503" s="508"/>
      <c r="LYZ503" s="508"/>
      <c r="LZA503" s="508"/>
      <c r="LZB503" s="508"/>
      <c r="LZC503" s="508"/>
      <c r="LZD503" s="508"/>
      <c r="LZE503" s="508"/>
      <c r="LZF503" s="508"/>
      <c r="LZG503" s="508"/>
      <c r="LZH503" s="508"/>
      <c r="LZI503" s="508"/>
      <c r="LZJ503" s="508"/>
      <c r="LZK503" s="508"/>
      <c r="LZL503" s="508"/>
      <c r="LZM503" s="508"/>
      <c r="LZN503" s="508"/>
      <c r="LZO503" s="508"/>
      <c r="LZP503" s="508"/>
      <c r="LZQ503" s="508"/>
      <c r="LZR503" s="508"/>
      <c r="LZS503" s="508"/>
      <c r="LZT503" s="508"/>
      <c r="LZU503" s="508"/>
      <c r="LZV503" s="508"/>
      <c r="LZW503" s="508"/>
      <c r="LZX503" s="508"/>
      <c r="LZY503" s="508"/>
      <c r="LZZ503" s="508"/>
      <c r="MAA503" s="508"/>
      <c r="MAB503" s="508"/>
      <c r="MAC503" s="508"/>
      <c r="MAD503" s="508"/>
      <c r="MAE503" s="508"/>
      <c r="MAF503" s="508"/>
      <c r="MAG503" s="508"/>
      <c r="MAH503" s="508"/>
      <c r="MAI503" s="508"/>
      <c r="MAJ503" s="508"/>
      <c r="MAK503" s="508"/>
      <c r="MAL503" s="508"/>
      <c r="MAM503" s="508"/>
      <c r="MAN503" s="508"/>
      <c r="MAO503" s="508"/>
      <c r="MAP503" s="508"/>
      <c r="MAQ503" s="508"/>
      <c r="MAR503" s="508"/>
      <c r="MAS503" s="508"/>
      <c r="MAT503" s="508"/>
      <c r="MAU503" s="508"/>
      <c r="MAV503" s="508"/>
      <c r="MAW503" s="508"/>
      <c r="MAX503" s="508"/>
      <c r="MAY503" s="508"/>
      <c r="MAZ503" s="508"/>
      <c r="MBA503" s="508"/>
      <c r="MBB503" s="508"/>
      <c r="MBC503" s="508"/>
      <c r="MBD503" s="508"/>
      <c r="MBE503" s="508"/>
      <c r="MBF503" s="508"/>
      <c r="MBG503" s="508"/>
      <c r="MBH503" s="508"/>
      <c r="MBI503" s="508"/>
      <c r="MBJ503" s="508"/>
      <c r="MBK503" s="508"/>
      <c r="MBL503" s="508"/>
      <c r="MBM503" s="508"/>
      <c r="MBN503" s="508"/>
      <c r="MBO503" s="508"/>
      <c r="MBP503" s="508"/>
      <c r="MBQ503" s="508"/>
      <c r="MBR503" s="508"/>
      <c r="MBS503" s="508"/>
      <c r="MBT503" s="508"/>
      <c r="MBU503" s="508"/>
      <c r="MBV503" s="508"/>
      <c r="MBW503" s="508"/>
      <c r="MBX503" s="508"/>
      <c r="MBY503" s="508"/>
      <c r="MBZ503" s="508"/>
      <c r="MCA503" s="508"/>
      <c r="MCB503" s="508"/>
      <c r="MCC503" s="508"/>
      <c r="MCD503" s="508"/>
      <c r="MCE503" s="508"/>
      <c r="MCF503" s="508"/>
      <c r="MCG503" s="508"/>
      <c r="MCH503" s="508"/>
      <c r="MCI503" s="508"/>
      <c r="MCJ503" s="508"/>
      <c r="MCK503" s="508"/>
      <c r="MCL503" s="508"/>
      <c r="MCM503" s="508"/>
      <c r="MCN503" s="508"/>
      <c r="MCO503" s="508"/>
      <c r="MCP503" s="508"/>
      <c r="MCQ503" s="508"/>
      <c r="MCR503" s="508"/>
      <c r="MCS503" s="508"/>
      <c r="MCT503" s="508"/>
      <c r="MCU503" s="508"/>
      <c r="MCV503" s="508"/>
      <c r="MCW503" s="508"/>
      <c r="MCX503" s="508"/>
      <c r="MCY503" s="508"/>
      <c r="MCZ503" s="508"/>
      <c r="MDA503" s="508"/>
      <c r="MDB503" s="508"/>
      <c r="MDC503" s="508"/>
      <c r="MDD503" s="508"/>
      <c r="MDE503" s="508"/>
      <c r="MDF503" s="508"/>
      <c r="MDG503" s="508"/>
      <c r="MDH503" s="508"/>
      <c r="MDI503" s="508"/>
      <c r="MDJ503" s="508"/>
      <c r="MDK503" s="508"/>
      <c r="MDL503" s="508"/>
      <c r="MDM503" s="508"/>
      <c r="MDN503" s="508"/>
      <c r="MDO503" s="508"/>
      <c r="MDP503" s="508"/>
      <c r="MDQ503" s="508"/>
      <c r="MDR503" s="508"/>
      <c r="MDS503" s="508"/>
      <c r="MDT503" s="508"/>
      <c r="MDU503" s="508"/>
      <c r="MDV503" s="508"/>
      <c r="MDW503" s="508"/>
      <c r="MDX503" s="508"/>
      <c r="MDY503" s="508"/>
      <c r="MDZ503" s="508"/>
      <c r="MEA503" s="508"/>
      <c r="MEB503" s="508"/>
      <c r="MEC503" s="508"/>
      <c r="MED503" s="508"/>
      <c r="MEE503" s="508"/>
      <c r="MEF503" s="508"/>
      <c r="MEG503" s="508"/>
      <c r="MEH503" s="508"/>
      <c r="MEI503" s="508"/>
      <c r="MEJ503" s="508"/>
      <c r="MEK503" s="508"/>
      <c r="MEL503" s="508"/>
      <c r="MEM503" s="508"/>
      <c r="MEN503" s="508"/>
      <c r="MEO503" s="508"/>
      <c r="MEP503" s="508"/>
      <c r="MEQ503" s="508"/>
      <c r="MER503" s="508"/>
      <c r="MES503" s="508"/>
      <c r="MET503" s="508"/>
      <c r="MEU503" s="508"/>
      <c r="MEV503" s="508"/>
      <c r="MEW503" s="508"/>
      <c r="MEX503" s="508"/>
      <c r="MEY503" s="508"/>
      <c r="MEZ503" s="508"/>
      <c r="MFA503" s="508"/>
      <c r="MFB503" s="508"/>
      <c r="MFC503" s="508"/>
      <c r="MFD503" s="508"/>
      <c r="MFE503" s="508"/>
      <c r="MFF503" s="508"/>
      <c r="MFG503" s="508"/>
      <c r="MFH503" s="508"/>
      <c r="MFI503" s="508"/>
      <c r="MFJ503" s="508"/>
      <c r="MFK503" s="508"/>
      <c r="MFL503" s="508"/>
      <c r="MFM503" s="508"/>
      <c r="MFN503" s="508"/>
      <c r="MFO503" s="508"/>
      <c r="MFP503" s="508"/>
      <c r="MFQ503" s="508"/>
      <c r="MFR503" s="508"/>
      <c r="MFS503" s="508"/>
      <c r="MFT503" s="508"/>
      <c r="MFU503" s="508"/>
      <c r="MFV503" s="508"/>
      <c r="MFW503" s="508"/>
      <c r="MFX503" s="508"/>
      <c r="MFY503" s="508"/>
      <c r="MFZ503" s="508"/>
      <c r="MGA503" s="508"/>
      <c r="MGB503" s="508"/>
      <c r="MGC503" s="508"/>
      <c r="MGD503" s="508"/>
      <c r="MGE503" s="508"/>
      <c r="MGF503" s="508"/>
      <c r="MGG503" s="508"/>
      <c r="MGH503" s="508"/>
      <c r="MGI503" s="508"/>
      <c r="MGJ503" s="508"/>
      <c r="MGK503" s="508"/>
      <c r="MGL503" s="508"/>
      <c r="MGM503" s="508"/>
      <c r="MGN503" s="508"/>
      <c r="MGO503" s="508"/>
      <c r="MGP503" s="508"/>
      <c r="MGQ503" s="508"/>
      <c r="MGR503" s="508"/>
      <c r="MGS503" s="508"/>
      <c r="MGT503" s="508"/>
      <c r="MGU503" s="508"/>
      <c r="MGV503" s="508"/>
      <c r="MGW503" s="508"/>
      <c r="MGX503" s="508"/>
      <c r="MGY503" s="508"/>
      <c r="MGZ503" s="508"/>
      <c r="MHA503" s="508"/>
      <c r="MHB503" s="508"/>
      <c r="MHC503" s="508"/>
      <c r="MHD503" s="508"/>
      <c r="MHE503" s="508"/>
      <c r="MHF503" s="508"/>
      <c r="MHG503" s="508"/>
      <c r="MHH503" s="508"/>
      <c r="MHI503" s="508"/>
      <c r="MHJ503" s="508"/>
      <c r="MHK503" s="508"/>
      <c r="MHL503" s="508"/>
      <c r="MHM503" s="508"/>
      <c r="MHN503" s="508"/>
      <c r="MHO503" s="508"/>
      <c r="MHP503" s="508"/>
      <c r="MHQ503" s="508"/>
      <c r="MHR503" s="508"/>
      <c r="MHS503" s="508"/>
      <c r="MHT503" s="508"/>
      <c r="MHU503" s="508"/>
      <c r="MHV503" s="508"/>
      <c r="MHW503" s="508"/>
      <c r="MHX503" s="508"/>
      <c r="MHY503" s="508"/>
      <c r="MHZ503" s="508"/>
      <c r="MIA503" s="508"/>
      <c r="MIB503" s="508"/>
      <c r="MIC503" s="508"/>
      <c r="MID503" s="508"/>
      <c r="MIE503" s="508"/>
      <c r="MIF503" s="508"/>
      <c r="MIG503" s="508"/>
      <c r="MIH503" s="508"/>
      <c r="MII503" s="508"/>
      <c r="MIJ503" s="508"/>
      <c r="MIK503" s="508"/>
      <c r="MIL503" s="508"/>
      <c r="MIM503" s="508"/>
      <c r="MIN503" s="508"/>
      <c r="MIO503" s="508"/>
      <c r="MIP503" s="508"/>
      <c r="MIQ503" s="508"/>
      <c r="MIR503" s="508"/>
      <c r="MIS503" s="508"/>
      <c r="MIT503" s="508"/>
      <c r="MIU503" s="508"/>
      <c r="MIV503" s="508"/>
      <c r="MIW503" s="508"/>
      <c r="MIX503" s="508"/>
      <c r="MIY503" s="508"/>
      <c r="MIZ503" s="508"/>
      <c r="MJA503" s="508"/>
      <c r="MJB503" s="508"/>
      <c r="MJC503" s="508"/>
      <c r="MJD503" s="508"/>
      <c r="MJE503" s="508"/>
      <c r="MJF503" s="508"/>
      <c r="MJG503" s="508"/>
      <c r="MJH503" s="508"/>
      <c r="MJI503" s="508"/>
      <c r="MJJ503" s="508"/>
      <c r="MJK503" s="508"/>
      <c r="MJL503" s="508"/>
      <c r="MJM503" s="508"/>
      <c r="MJN503" s="508"/>
      <c r="MJO503" s="508"/>
      <c r="MJP503" s="508"/>
      <c r="MJQ503" s="508"/>
      <c r="MJR503" s="508"/>
      <c r="MJS503" s="508"/>
      <c r="MJT503" s="508"/>
      <c r="MJU503" s="508"/>
      <c r="MJV503" s="508"/>
      <c r="MJW503" s="508"/>
      <c r="MJX503" s="508"/>
      <c r="MJY503" s="508"/>
      <c r="MJZ503" s="508"/>
      <c r="MKA503" s="508"/>
      <c r="MKB503" s="508"/>
      <c r="MKC503" s="508"/>
      <c r="MKD503" s="508"/>
      <c r="MKE503" s="508"/>
      <c r="MKF503" s="508"/>
      <c r="MKG503" s="508"/>
      <c r="MKH503" s="508"/>
      <c r="MKI503" s="508"/>
      <c r="MKJ503" s="508"/>
      <c r="MKK503" s="508"/>
      <c r="MKL503" s="508"/>
      <c r="MKM503" s="508"/>
      <c r="MKN503" s="508"/>
      <c r="MKO503" s="508"/>
      <c r="MKP503" s="508"/>
      <c r="MKQ503" s="508"/>
      <c r="MKR503" s="508"/>
      <c r="MKS503" s="508"/>
      <c r="MKT503" s="508"/>
      <c r="MKU503" s="508"/>
      <c r="MKV503" s="508"/>
      <c r="MKW503" s="508"/>
      <c r="MKX503" s="508"/>
      <c r="MKY503" s="508"/>
      <c r="MKZ503" s="508"/>
      <c r="MLA503" s="508"/>
      <c r="MLB503" s="508"/>
      <c r="MLC503" s="508"/>
      <c r="MLD503" s="508"/>
      <c r="MLE503" s="508"/>
      <c r="MLF503" s="508"/>
      <c r="MLG503" s="508"/>
      <c r="MLH503" s="508"/>
      <c r="MLI503" s="508"/>
      <c r="MLJ503" s="508"/>
      <c r="MLK503" s="508"/>
      <c r="MLL503" s="508"/>
      <c r="MLM503" s="508"/>
      <c r="MLN503" s="508"/>
      <c r="MLO503" s="508"/>
      <c r="MLP503" s="508"/>
      <c r="MLQ503" s="508"/>
      <c r="MLR503" s="508"/>
      <c r="MLS503" s="508"/>
      <c r="MLT503" s="508"/>
      <c r="MLU503" s="508"/>
      <c r="MLV503" s="508"/>
      <c r="MLW503" s="508"/>
      <c r="MLX503" s="508"/>
      <c r="MLY503" s="508"/>
      <c r="MLZ503" s="508"/>
      <c r="MMA503" s="508"/>
      <c r="MMB503" s="508"/>
      <c r="MMC503" s="508"/>
      <c r="MMD503" s="508"/>
      <c r="MME503" s="508"/>
      <c r="MMF503" s="508"/>
      <c r="MMG503" s="508"/>
      <c r="MMH503" s="508"/>
      <c r="MMI503" s="508"/>
      <c r="MMJ503" s="508"/>
      <c r="MMK503" s="508"/>
      <c r="MML503" s="508"/>
      <c r="MMM503" s="508"/>
      <c r="MMN503" s="508"/>
      <c r="MMO503" s="508"/>
      <c r="MMP503" s="508"/>
      <c r="MMQ503" s="508"/>
      <c r="MMR503" s="508"/>
      <c r="MMS503" s="508"/>
      <c r="MMT503" s="508"/>
      <c r="MMU503" s="508"/>
      <c r="MMV503" s="508"/>
      <c r="MMW503" s="508"/>
      <c r="MMX503" s="508"/>
      <c r="MMY503" s="508"/>
      <c r="MMZ503" s="508"/>
      <c r="MNA503" s="508"/>
      <c r="MNB503" s="508"/>
      <c r="MNC503" s="508"/>
      <c r="MND503" s="508"/>
      <c r="MNE503" s="508"/>
      <c r="MNF503" s="508"/>
      <c r="MNG503" s="508"/>
      <c r="MNH503" s="508"/>
      <c r="MNI503" s="508"/>
      <c r="MNJ503" s="508"/>
      <c r="MNK503" s="508"/>
      <c r="MNL503" s="508"/>
      <c r="MNM503" s="508"/>
      <c r="MNN503" s="508"/>
      <c r="MNO503" s="508"/>
      <c r="MNP503" s="508"/>
      <c r="MNQ503" s="508"/>
      <c r="MNR503" s="508"/>
      <c r="MNS503" s="508"/>
      <c r="MNT503" s="508"/>
      <c r="MNU503" s="508"/>
      <c r="MNV503" s="508"/>
      <c r="MNW503" s="508"/>
      <c r="MNX503" s="508"/>
      <c r="MNY503" s="508"/>
      <c r="MNZ503" s="508"/>
      <c r="MOA503" s="508"/>
      <c r="MOB503" s="508"/>
      <c r="MOC503" s="508"/>
      <c r="MOD503" s="508"/>
      <c r="MOE503" s="508"/>
      <c r="MOF503" s="508"/>
      <c r="MOG503" s="508"/>
      <c r="MOH503" s="508"/>
      <c r="MOI503" s="508"/>
      <c r="MOJ503" s="508"/>
      <c r="MOK503" s="508"/>
      <c r="MOL503" s="508"/>
      <c r="MOM503" s="508"/>
      <c r="MON503" s="508"/>
      <c r="MOO503" s="508"/>
      <c r="MOP503" s="508"/>
      <c r="MOQ503" s="508"/>
      <c r="MOR503" s="508"/>
      <c r="MOS503" s="508"/>
      <c r="MOT503" s="508"/>
      <c r="MOU503" s="508"/>
      <c r="MOV503" s="508"/>
      <c r="MOW503" s="508"/>
      <c r="MOX503" s="508"/>
      <c r="MOY503" s="508"/>
      <c r="MOZ503" s="508"/>
      <c r="MPA503" s="508"/>
      <c r="MPB503" s="508"/>
      <c r="MPC503" s="508"/>
      <c r="MPD503" s="508"/>
      <c r="MPE503" s="508"/>
      <c r="MPF503" s="508"/>
      <c r="MPG503" s="508"/>
      <c r="MPH503" s="508"/>
      <c r="MPI503" s="508"/>
      <c r="MPJ503" s="508"/>
      <c r="MPK503" s="508"/>
      <c r="MPL503" s="508"/>
      <c r="MPM503" s="508"/>
      <c r="MPN503" s="508"/>
      <c r="MPO503" s="508"/>
      <c r="MPP503" s="508"/>
      <c r="MPQ503" s="508"/>
      <c r="MPR503" s="508"/>
      <c r="MPS503" s="508"/>
      <c r="MPT503" s="508"/>
      <c r="MPU503" s="508"/>
      <c r="MPV503" s="508"/>
      <c r="MPW503" s="508"/>
      <c r="MPX503" s="508"/>
      <c r="MPY503" s="508"/>
      <c r="MPZ503" s="508"/>
      <c r="MQA503" s="508"/>
      <c r="MQB503" s="508"/>
      <c r="MQC503" s="508"/>
      <c r="MQD503" s="508"/>
      <c r="MQE503" s="508"/>
      <c r="MQF503" s="508"/>
      <c r="MQG503" s="508"/>
      <c r="MQH503" s="508"/>
      <c r="MQI503" s="508"/>
      <c r="MQJ503" s="508"/>
      <c r="MQK503" s="508"/>
      <c r="MQL503" s="508"/>
      <c r="MQM503" s="508"/>
      <c r="MQN503" s="508"/>
      <c r="MQO503" s="508"/>
      <c r="MQP503" s="508"/>
      <c r="MQQ503" s="508"/>
      <c r="MQR503" s="508"/>
      <c r="MQS503" s="508"/>
      <c r="MQT503" s="508"/>
      <c r="MQU503" s="508"/>
      <c r="MQV503" s="508"/>
      <c r="MQW503" s="508"/>
      <c r="MQX503" s="508"/>
      <c r="MQY503" s="508"/>
      <c r="MQZ503" s="508"/>
      <c r="MRA503" s="508"/>
      <c r="MRB503" s="508"/>
      <c r="MRC503" s="508"/>
      <c r="MRD503" s="508"/>
      <c r="MRE503" s="508"/>
      <c r="MRF503" s="508"/>
      <c r="MRG503" s="508"/>
      <c r="MRH503" s="508"/>
      <c r="MRI503" s="508"/>
      <c r="MRJ503" s="508"/>
      <c r="MRK503" s="508"/>
      <c r="MRL503" s="508"/>
      <c r="MRM503" s="508"/>
      <c r="MRN503" s="508"/>
      <c r="MRO503" s="508"/>
      <c r="MRP503" s="508"/>
      <c r="MRQ503" s="508"/>
      <c r="MRR503" s="508"/>
      <c r="MRS503" s="508"/>
      <c r="MRT503" s="508"/>
      <c r="MRU503" s="508"/>
      <c r="MRV503" s="508"/>
      <c r="MRW503" s="508"/>
      <c r="MRX503" s="508"/>
      <c r="MRY503" s="508"/>
      <c r="MRZ503" s="508"/>
      <c r="MSA503" s="508"/>
      <c r="MSB503" s="508"/>
      <c r="MSC503" s="508"/>
      <c r="MSD503" s="508"/>
      <c r="MSE503" s="508"/>
      <c r="MSF503" s="508"/>
      <c r="MSG503" s="508"/>
      <c r="MSH503" s="508"/>
      <c r="MSI503" s="508"/>
      <c r="MSJ503" s="508"/>
      <c r="MSK503" s="508"/>
      <c r="MSL503" s="508"/>
      <c r="MSM503" s="508"/>
      <c r="MSN503" s="508"/>
      <c r="MSO503" s="508"/>
      <c r="MSP503" s="508"/>
      <c r="MSQ503" s="508"/>
      <c r="MSR503" s="508"/>
      <c r="MSS503" s="508"/>
      <c r="MST503" s="508"/>
      <c r="MSU503" s="508"/>
      <c r="MSV503" s="508"/>
      <c r="MSW503" s="508"/>
      <c r="MSX503" s="508"/>
      <c r="MSY503" s="508"/>
      <c r="MSZ503" s="508"/>
      <c r="MTA503" s="508"/>
      <c r="MTB503" s="508"/>
      <c r="MTC503" s="508"/>
      <c r="MTD503" s="508"/>
      <c r="MTE503" s="508"/>
      <c r="MTF503" s="508"/>
      <c r="MTG503" s="508"/>
      <c r="MTH503" s="508"/>
      <c r="MTI503" s="508"/>
      <c r="MTJ503" s="508"/>
      <c r="MTK503" s="508"/>
      <c r="MTL503" s="508"/>
      <c r="MTM503" s="508"/>
      <c r="MTN503" s="508"/>
      <c r="MTO503" s="508"/>
      <c r="MTP503" s="508"/>
      <c r="MTQ503" s="508"/>
      <c r="MTR503" s="508"/>
      <c r="MTS503" s="508"/>
      <c r="MTT503" s="508"/>
      <c r="MTU503" s="508"/>
      <c r="MTV503" s="508"/>
      <c r="MTW503" s="508"/>
      <c r="MTX503" s="508"/>
      <c r="MTY503" s="508"/>
      <c r="MTZ503" s="508"/>
      <c r="MUA503" s="508"/>
      <c r="MUB503" s="508"/>
      <c r="MUC503" s="508"/>
      <c r="MUD503" s="508"/>
      <c r="MUE503" s="508"/>
      <c r="MUF503" s="508"/>
      <c r="MUG503" s="508"/>
      <c r="MUH503" s="508"/>
      <c r="MUI503" s="508"/>
      <c r="MUJ503" s="508"/>
      <c r="MUK503" s="508"/>
      <c r="MUL503" s="508"/>
      <c r="MUM503" s="508"/>
      <c r="MUN503" s="508"/>
      <c r="MUO503" s="508"/>
      <c r="MUP503" s="508"/>
      <c r="MUQ503" s="508"/>
      <c r="MUR503" s="508"/>
      <c r="MUS503" s="508"/>
      <c r="MUT503" s="508"/>
      <c r="MUU503" s="508"/>
      <c r="MUV503" s="508"/>
      <c r="MUW503" s="508"/>
      <c r="MUX503" s="508"/>
      <c r="MUY503" s="508"/>
      <c r="MUZ503" s="508"/>
      <c r="MVA503" s="508"/>
      <c r="MVB503" s="508"/>
      <c r="MVC503" s="508"/>
      <c r="MVD503" s="508"/>
      <c r="MVE503" s="508"/>
      <c r="MVF503" s="508"/>
      <c r="MVG503" s="508"/>
      <c r="MVH503" s="508"/>
      <c r="MVI503" s="508"/>
      <c r="MVJ503" s="508"/>
      <c r="MVK503" s="508"/>
      <c r="MVL503" s="508"/>
      <c r="MVM503" s="508"/>
      <c r="MVN503" s="508"/>
      <c r="MVO503" s="508"/>
      <c r="MVP503" s="508"/>
      <c r="MVQ503" s="508"/>
      <c r="MVR503" s="508"/>
      <c r="MVS503" s="508"/>
      <c r="MVT503" s="508"/>
      <c r="MVU503" s="508"/>
      <c r="MVV503" s="508"/>
      <c r="MVW503" s="508"/>
      <c r="MVX503" s="508"/>
      <c r="MVY503" s="508"/>
      <c r="MVZ503" s="508"/>
      <c r="MWA503" s="508"/>
      <c r="MWB503" s="508"/>
      <c r="MWC503" s="508"/>
      <c r="MWD503" s="508"/>
      <c r="MWE503" s="508"/>
      <c r="MWF503" s="508"/>
      <c r="MWG503" s="508"/>
      <c r="MWH503" s="508"/>
      <c r="MWI503" s="508"/>
      <c r="MWJ503" s="508"/>
      <c r="MWK503" s="508"/>
      <c r="MWL503" s="508"/>
      <c r="MWM503" s="508"/>
      <c r="MWN503" s="508"/>
      <c r="MWO503" s="508"/>
      <c r="MWP503" s="508"/>
      <c r="MWQ503" s="508"/>
      <c r="MWR503" s="508"/>
      <c r="MWS503" s="508"/>
      <c r="MWT503" s="508"/>
      <c r="MWU503" s="508"/>
      <c r="MWV503" s="508"/>
      <c r="MWW503" s="508"/>
      <c r="MWX503" s="508"/>
      <c r="MWY503" s="508"/>
      <c r="MWZ503" s="508"/>
      <c r="MXA503" s="508"/>
      <c r="MXB503" s="508"/>
      <c r="MXC503" s="508"/>
      <c r="MXD503" s="508"/>
      <c r="MXE503" s="508"/>
      <c r="MXF503" s="508"/>
      <c r="MXG503" s="508"/>
      <c r="MXH503" s="508"/>
      <c r="MXI503" s="508"/>
      <c r="MXJ503" s="508"/>
      <c r="MXK503" s="508"/>
      <c r="MXL503" s="508"/>
      <c r="MXM503" s="508"/>
      <c r="MXN503" s="508"/>
      <c r="MXO503" s="508"/>
      <c r="MXP503" s="508"/>
      <c r="MXQ503" s="508"/>
      <c r="MXR503" s="508"/>
      <c r="MXS503" s="508"/>
      <c r="MXT503" s="508"/>
      <c r="MXU503" s="508"/>
      <c r="MXV503" s="508"/>
      <c r="MXW503" s="508"/>
      <c r="MXX503" s="508"/>
      <c r="MXY503" s="508"/>
      <c r="MXZ503" s="508"/>
      <c r="MYA503" s="508"/>
      <c r="MYB503" s="508"/>
      <c r="MYC503" s="508"/>
      <c r="MYD503" s="508"/>
      <c r="MYE503" s="508"/>
      <c r="MYF503" s="508"/>
      <c r="MYG503" s="508"/>
      <c r="MYH503" s="508"/>
      <c r="MYI503" s="508"/>
      <c r="MYJ503" s="508"/>
      <c r="MYK503" s="508"/>
      <c r="MYL503" s="508"/>
      <c r="MYM503" s="508"/>
      <c r="MYN503" s="508"/>
      <c r="MYO503" s="508"/>
      <c r="MYP503" s="508"/>
      <c r="MYQ503" s="508"/>
      <c r="MYR503" s="508"/>
      <c r="MYS503" s="508"/>
      <c r="MYT503" s="508"/>
      <c r="MYU503" s="508"/>
      <c r="MYV503" s="508"/>
      <c r="MYW503" s="508"/>
      <c r="MYX503" s="508"/>
      <c r="MYY503" s="508"/>
      <c r="MYZ503" s="508"/>
      <c r="MZA503" s="508"/>
      <c r="MZB503" s="508"/>
      <c r="MZC503" s="508"/>
      <c r="MZD503" s="508"/>
      <c r="MZE503" s="508"/>
      <c r="MZF503" s="508"/>
      <c r="MZG503" s="508"/>
      <c r="MZH503" s="508"/>
      <c r="MZI503" s="508"/>
      <c r="MZJ503" s="508"/>
      <c r="MZK503" s="508"/>
      <c r="MZL503" s="508"/>
      <c r="MZM503" s="508"/>
      <c r="MZN503" s="508"/>
      <c r="MZO503" s="508"/>
      <c r="MZP503" s="508"/>
      <c r="MZQ503" s="508"/>
      <c r="MZR503" s="508"/>
      <c r="MZS503" s="508"/>
      <c r="MZT503" s="508"/>
      <c r="MZU503" s="508"/>
      <c r="MZV503" s="508"/>
      <c r="MZW503" s="508"/>
      <c r="MZX503" s="508"/>
      <c r="MZY503" s="508"/>
      <c r="MZZ503" s="508"/>
      <c r="NAA503" s="508"/>
      <c r="NAB503" s="508"/>
      <c r="NAC503" s="508"/>
      <c r="NAD503" s="508"/>
      <c r="NAE503" s="508"/>
      <c r="NAF503" s="508"/>
      <c r="NAG503" s="508"/>
      <c r="NAH503" s="508"/>
      <c r="NAI503" s="508"/>
      <c r="NAJ503" s="508"/>
      <c r="NAK503" s="508"/>
      <c r="NAL503" s="508"/>
      <c r="NAM503" s="508"/>
      <c r="NAN503" s="508"/>
      <c r="NAO503" s="508"/>
      <c r="NAP503" s="508"/>
      <c r="NAQ503" s="508"/>
      <c r="NAR503" s="508"/>
      <c r="NAS503" s="508"/>
      <c r="NAT503" s="508"/>
      <c r="NAU503" s="508"/>
      <c r="NAV503" s="508"/>
      <c r="NAW503" s="508"/>
      <c r="NAX503" s="508"/>
      <c r="NAY503" s="508"/>
      <c r="NAZ503" s="508"/>
      <c r="NBA503" s="508"/>
      <c r="NBB503" s="508"/>
      <c r="NBC503" s="508"/>
      <c r="NBD503" s="508"/>
      <c r="NBE503" s="508"/>
      <c r="NBF503" s="508"/>
      <c r="NBG503" s="508"/>
      <c r="NBH503" s="508"/>
      <c r="NBI503" s="508"/>
      <c r="NBJ503" s="508"/>
      <c r="NBK503" s="508"/>
      <c r="NBL503" s="508"/>
      <c r="NBM503" s="508"/>
      <c r="NBN503" s="508"/>
      <c r="NBO503" s="508"/>
      <c r="NBP503" s="508"/>
      <c r="NBQ503" s="508"/>
      <c r="NBR503" s="508"/>
      <c r="NBS503" s="508"/>
      <c r="NBT503" s="508"/>
      <c r="NBU503" s="508"/>
      <c r="NBV503" s="508"/>
      <c r="NBW503" s="508"/>
      <c r="NBX503" s="508"/>
      <c r="NBY503" s="508"/>
      <c r="NBZ503" s="508"/>
      <c r="NCA503" s="508"/>
      <c r="NCB503" s="508"/>
      <c r="NCC503" s="508"/>
      <c r="NCD503" s="508"/>
      <c r="NCE503" s="508"/>
      <c r="NCF503" s="508"/>
      <c r="NCG503" s="508"/>
      <c r="NCH503" s="508"/>
      <c r="NCI503" s="508"/>
      <c r="NCJ503" s="508"/>
      <c r="NCK503" s="508"/>
      <c r="NCL503" s="508"/>
      <c r="NCM503" s="508"/>
      <c r="NCN503" s="508"/>
      <c r="NCO503" s="508"/>
      <c r="NCP503" s="508"/>
      <c r="NCQ503" s="508"/>
      <c r="NCR503" s="508"/>
      <c r="NCS503" s="508"/>
      <c r="NCT503" s="508"/>
      <c r="NCU503" s="508"/>
      <c r="NCV503" s="508"/>
      <c r="NCW503" s="508"/>
      <c r="NCX503" s="508"/>
      <c r="NCY503" s="508"/>
      <c r="NCZ503" s="508"/>
      <c r="NDA503" s="508"/>
      <c r="NDB503" s="508"/>
      <c r="NDC503" s="508"/>
      <c r="NDD503" s="508"/>
      <c r="NDE503" s="508"/>
      <c r="NDF503" s="508"/>
      <c r="NDG503" s="508"/>
      <c r="NDH503" s="508"/>
      <c r="NDI503" s="508"/>
      <c r="NDJ503" s="508"/>
      <c r="NDK503" s="508"/>
      <c r="NDL503" s="508"/>
      <c r="NDM503" s="508"/>
      <c r="NDN503" s="508"/>
      <c r="NDO503" s="508"/>
      <c r="NDP503" s="508"/>
      <c r="NDQ503" s="508"/>
      <c r="NDR503" s="508"/>
      <c r="NDS503" s="508"/>
      <c r="NDT503" s="508"/>
      <c r="NDU503" s="508"/>
      <c r="NDV503" s="508"/>
      <c r="NDW503" s="508"/>
      <c r="NDX503" s="508"/>
      <c r="NDY503" s="508"/>
      <c r="NDZ503" s="508"/>
      <c r="NEA503" s="508"/>
      <c r="NEB503" s="508"/>
      <c r="NEC503" s="508"/>
      <c r="NED503" s="508"/>
      <c r="NEE503" s="508"/>
      <c r="NEF503" s="508"/>
      <c r="NEG503" s="508"/>
      <c r="NEH503" s="508"/>
      <c r="NEI503" s="508"/>
      <c r="NEJ503" s="508"/>
      <c r="NEK503" s="508"/>
      <c r="NEL503" s="508"/>
      <c r="NEM503" s="508"/>
      <c r="NEN503" s="508"/>
      <c r="NEO503" s="508"/>
      <c r="NEP503" s="508"/>
      <c r="NEQ503" s="508"/>
      <c r="NER503" s="508"/>
      <c r="NES503" s="508"/>
      <c r="NET503" s="508"/>
      <c r="NEU503" s="508"/>
      <c r="NEV503" s="508"/>
      <c r="NEW503" s="508"/>
      <c r="NEX503" s="508"/>
      <c r="NEY503" s="508"/>
      <c r="NEZ503" s="508"/>
      <c r="NFA503" s="508"/>
      <c r="NFB503" s="508"/>
      <c r="NFC503" s="508"/>
      <c r="NFD503" s="508"/>
      <c r="NFE503" s="508"/>
      <c r="NFF503" s="508"/>
      <c r="NFG503" s="508"/>
      <c r="NFH503" s="508"/>
      <c r="NFI503" s="508"/>
      <c r="NFJ503" s="508"/>
      <c r="NFK503" s="508"/>
      <c r="NFL503" s="508"/>
      <c r="NFM503" s="508"/>
      <c r="NFN503" s="508"/>
      <c r="NFO503" s="508"/>
      <c r="NFP503" s="508"/>
      <c r="NFQ503" s="508"/>
      <c r="NFR503" s="508"/>
      <c r="NFS503" s="508"/>
      <c r="NFT503" s="508"/>
      <c r="NFU503" s="508"/>
      <c r="NFV503" s="508"/>
      <c r="NFW503" s="508"/>
      <c r="NFX503" s="508"/>
      <c r="NFY503" s="508"/>
      <c r="NFZ503" s="508"/>
      <c r="NGA503" s="508"/>
      <c r="NGB503" s="508"/>
      <c r="NGC503" s="508"/>
      <c r="NGD503" s="508"/>
      <c r="NGE503" s="508"/>
      <c r="NGF503" s="508"/>
      <c r="NGG503" s="508"/>
      <c r="NGH503" s="508"/>
      <c r="NGI503" s="508"/>
      <c r="NGJ503" s="508"/>
      <c r="NGK503" s="508"/>
      <c r="NGL503" s="508"/>
      <c r="NGM503" s="508"/>
      <c r="NGN503" s="508"/>
      <c r="NGO503" s="508"/>
      <c r="NGP503" s="508"/>
      <c r="NGQ503" s="508"/>
      <c r="NGR503" s="508"/>
      <c r="NGS503" s="508"/>
      <c r="NGT503" s="508"/>
      <c r="NGU503" s="508"/>
      <c r="NGV503" s="508"/>
      <c r="NGW503" s="508"/>
      <c r="NGX503" s="508"/>
      <c r="NGY503" s="508"/>
      <c r="NGZ503" s="508"/>
      <c r="NHA503" s="508"/>
      <c r="NHB503" s="508"/>
      <c r="NHC503" s="508"/>
      <c r="NHD503" s="508"/>
      <c r="NHE503" s="508"/>
      <c r="NHF503" s="508"/>
      <c r="NHG503" s="508"/>
      <c r="NHH503" s="508"/>
      <c r="NHI503" s="508"/>
      <c r="NHJ503" s="508"/>
      <c r="NHK503" s="508"/>
      <c r="NHL503" s="508"/>
      <c r="NHM503" s="508"/>
      <c r="NHN503" s="508"/>
      <c r="NHO503" s="508"/>
      <c r="NHP503" s="508"/>
      <c r="NHQ503" s="508"/>
      <c r="NHR503" s="508"/>
      <c r="NHS503" s="508"/>
      <c r="NHT503" s="508"/>
      <c r="NHU503" s="508"/>
      <c r="NHV503" s="508"/>
      <c r="NHW503" s="508"/>
      <c r="NHX503" s="508"/>
      <c r="NHY503" s="508"/>
      <c r="NHZ503" s="508"/>
      <c r="NIA503" s="508"/>
      <c r="NIB503" s="508"/>
      <c r="NIC503" s="508"/>
      <c r="NID503" s="508"/>
      <c r="NIE503" s="508"/>
      <c r="NIF503" s="508"/>
      <c r="NIG503" s="508"/>
      <c r="NIH503" s="508"/>
      <c r="NII503" s="508"/>
      <c r="NIJ503" s="508"/>
      <c r="NIK503" s="508"/>
      <c r="NIL503" s="508"/>
      <c r="NIM503" s="508"/>
      <c r="NIN503" s="508"/>
      <c r="NIO503" s="508"/>
      <c r="NIP503" s="508"/>
      <c r="NIQ503" s="508"/>
      <c r="NIR503" s="508"/>
      <c r="NIS503" s="508"/>
      <c r="NIT503" s="508"/>
      <c r="NIU503" s="508"/>
      <c r="NIV503" s="508"/>
      <c r="NIW503" s="508"/>
      <c r="NIX503" s="508"/>
      <c r="NIY503" s="508"/>
      <c r="NIZ503" s="508"/>
      <c r="NJA503" s="508"/>
      <c r="NJB503" s="508"/>
      <c r="NJC503" s="508"/>
      <c r="NJD503" s="508"/>
      <c r="NJE503" s="508"/>
      <c r="NJF503" s="508"/>
      <c r="NJG503" s="508"/>
      <c r="NJH503" s="508"/>
      <c r="NJI503" s="508"/>
      <c r="NJJ503" s="508"/>
      <c r="NJK503" s="508"/>
      <c r="NJL503" s="508"/>
      <c r="NJM503" s="508"/>
      <c r="NJN503" s="508"/>
      <c r="NJO503" s="508"/>
      <c r="NJP503" s="508"/>
      <c r="NJQ503" s="508"/>
      <c r="NJR503" s="508"/>
      <c r="NJS503" s="508"/>
      <c r="NJT503" s="508"/>
      <c r="NJU503" s="508"/>
      <c r="NJV503" s="508"/>
      <c r="NJW503" s="508"/>
      <c r="NJX503" s="508"/>
      <c r="NJY503" s="508"/>
      <c r="NJZ503" s="508"/>
      <c r="NKA503" s="508"/>
      <c r="NKB503" s="508"/>
      <c r="NKC503" s="508"/>
      <c r="NKD503" s="508"/>
      <c r="NKE503" s="508"/>
      <c r="NKF503" s="508"/>
      <c r="NKG503" s="508"/>
      <c r="NKH503" s="508"/>
      <c r="NKI503" s="508"/>
      <c r="NKJ503" s="508"/>
      <c r="NKK503" s="508"/>
      <c r="NKL503" s="508"/>
      <c r="NKM503" s="508"/>
      <c r="NKN503" s="508"/>
      <c r="NKO503" s="508"/>
      <c r="NKP503" s="508"/>
      <c r="NKQ503" s="508"/>
      <c r="NKR503" s="508"/>
      <c r="NKS503" s="508"/>
      <c r="NKT503" s="508"/>
      <c r="NKU503" s="508"/>
      <c r="NKV503" s="508"/>
      <c r="NKW503" s="508"/>
      <c r="NKX503" s="508"/>
      <c r="NKY503" s="508"/>
      <c r="NKZ503" s="508"/>
      <c r="NLA503" s="508"/>
      <c r="NLB503" s="508"/>
      <c r="NLC503" s="508"/>
      <c r="NLD503" s="508"/>
      <c r="NLE503" s="508"/>
      <c r="NLF503" s="508"/>
      <c r="NLG503" s="508"/>
      <c r="NLH503" s="508"/>
      <c r="NLI503" s="508"/>
      <c r="NLJ503" s="508"/>
      <c r="NLK503" s="508"/>
      <c r="NLL503" s="508"/>
      <c r="NLM503" s="508"/>
      <c r="NLN503" s="508"/>
      <c r="NLO503" s="508"/>
      <c r="NLP503" s="508"/>
      <c r="NLQ503" s="508"/>
      <c r="NLR503" s="508"/>
      <c r="NLS503" s="508"/>
      <c r="NLT503" s="508"/>
      <c r="NLU503" s="508"/>
      <c r="NLV503" s="508"/>
      <c r="NLW503" s="508"/>
      <c r="NLX503" s="508"/>
      <c r="NLY503" s="508"/>
      <c r="NLZ503" s="508"/>
      <c r="NMA503" s="508"/>
      <c r="NMB503" s="508"/>
      <c r="NMC503" s="508"/>
      <c r="NMD503" s="508"/>
      <c r="NME503" s="508"/>
      <c r="NMF503" s="508"/>
      <c r="NMG503" s="508"/>
      <c r="NMH503" s="508"/>
      <c r="NMI503" s="508"/>
      <c r="NMJ503" s="508"/>
      <c r="NMK503" s="508"/>
      <c r="NML503" s="508"/>
      <c r="NMM503" s="508"/>
      <c r="NMN503" s="508"/>
      <c r="NMO503" s="508"/>
      <c r="NMP503" s="508"/>
      <c r="NMQ503" s="508"/>
      <c r="NMR503" s="508"/>
      <c r="NMS503" s="508"/>
      <c r="NMT503" s="508"/>
      <c r="NMU503" s="508"/>
      <c r="NMV503" s="508"/>
      <c r="NMW503" s="508"/>
      <c r="NMX503" s="508"/>
      <c r="NMY503" s="508"/>
      <c r="NMZ503" s="508"/>
      <c r="NNA503" s="508"/>
      <c r="NNB503" s="508"/>
      <c r="NNC503" s="508"/>
      <c r="NND503" s="508"/>
      <c r="NNE503" s="508"/>
      <c r="NNF503" s="508"/>
      <c r="NNG503" s="508"/>
      <c r="NNH503" s="508"/>
      <c r="NNI503" s="508"/>
      <c r="NNJ503" s="508"/>
      <c r="NNK503" s="508"/>
      <c r="NNL503" s="508"/>
      <c r="NNM503" s="508"/>
      <c r="NNN503" s="508"/>
      <c r="NNO503" s="508"/>
      <c r="NNP503" s="508"/>
      <c r="NNQ503" s="508"/>
      <c r="NNR503" s="508"/>
      <c r="NNS503" s="508"/>
      <c r="NNT503" s="508"/>
      <c r="NNU503" s="508"/>
      <c r="NNV503" s="508"/>
      <c r="NNW503" s="508"/>
      <c r="NNX503" s="508"/>
      <c r="NNY503" s="508"/>
      <c r="NNZ503" s="508"/>
      <c r="NOA503" s="508"/>
      <c r="NOB503" s="508"/>
      <c r="NOC503" s="508"/>
      <c r="NOD503" s="508"/>
      <c r="NOE503" s="508"/>
      <c r="NOF503" s="508"/>
      <c r="NOG503" s="508"/>
      <c r="NOH503" s="508"/>
      <c r="NOI503" s="508"/>
      <c r="NOJ503" s="508"/>
      <c r="NOK503" s="508"/>
      <c r="NOL503" s="508"/>
      <c r="NOM503" s="508"/>
      <c r="NON503" s="508"/>
      <c r="NOO503" s="508"/>
      <c r="NOP503" s="508"/>
      <c r="NOQ503" s="508"/>
      <c r="NOR503" s="508"/>
      <c r="NOS503" s="508"/>
      <c r="NOT503" s="508"/>
      <c r="NOU503" s="508"/>
      <c r="NOV503" s="508"/>
      <c r="NOW503" s="508"/>
      <c r="NOX503" s="508"/>
      <c r="NOY503" s="508"/>
      <c r="NOZ503" s="508"/>
      <c r="NPA503" s="508"/>
      <c r="NPB503" s="508"/>
      <c r="NPC503" s="508"/>
      <c r="NPD503" s="508"/>
      <c r="NPE503" s="508"/>
      <c r="NPF503" s="508"/>
      <c r="NPG503" s="508"/>
      <c r="NPH503" s="508"/>
      <c r="NPI503" s="508"/>
      <c r="NPJ503" s="508"/>
      <c r="NPK503" s="508"/>
      <c r="NPL503" s="508"/>
      <c r="NPM503" s="508"/>
      <c r="NPN503" s="508"/>
      <c r="NPO503" s="508"/>
      <c r="NPP503" s="508"/>
      <c r="NPQ503" s="508"/>
      <c r="NPR503" s="508"/>
      <c r="NPS503" s="508"/>
      <c r="NPT503" s="508"/>
      <c r="NPU503" s="508"/>
      <c r="NPV503" s="508"/>
      <c r="NPW503" s="508"/>
      <c r="NPX503" s="508"/>
      <c r="NPY503" s="508"/>
      <c r="NPZ503" s="508"/>
      <c r="NQA503" s="508"/>
      <c r="NQB503" s="508"/>
      <c r="NQC503" s="508"/>
      <c r="NQD503" s="508"/>
      <c r="NQE503" s="508"/>
      <c r="NQF503" s="508"/>
      <c r="NQG503" s="508"/>
      <c r="NQH503" s="508"/>
      <c r="NQI503" s="508"/>
      <c r="NQJ503" s="508"/>
      <c r="NQK503" s="508"/>
      <c r="NQL503" s="508"/>
      <c r="NQM503" s="508"/>
      <c r="NQN503" s="508"/>
      <c r="NQO503" s="508"/>
      <c r="NQP503" s="508"/>
      <c r="NQQ503" s="508"/>
      <c r="NQR503" s="508"/>
      <c r="NQS503" s="508"/>
      <c r="NQT503" s="508"/>
      <c r="NQU503" s="508"/>
      <c r="NQV503" s="508"/>
      <c r="NQW503" s="508"/>
      <c r="NQX503" s="508"/>
      <c r="NQY503" s="508"/>
      <c r="NQZ503" s="508"/>
      <c r="NRA503" s="508"/>
      <c r="NRB503" s="508"/>
      <c r="NRC503" s="508"/>
      <c r="NRD503" s="508"/>
      <c r="NRE503" s="508"/>
      <c r="NRF503" s="508"/>
      <c r="NRG503" s="508"/>
      <c r="NRH503" s="508"/>
      <c r="NRI503" s="508"/>
      <c r="NRJ503" s="508"/>
      <c r="NRK503" s="508"/>
      <c r="NRL503" s="508"/>
      <c r="NRM503" s="508"/>
      <c r="NRN503" s="508"/>
      <c r="NRO503" s="508"/>
      <c r="NRP503" s="508"/>
      <c r="NRQ503" s="508"/>
      <c r="NRR503" s="508"/>
      <c r="NRS503" s="508"/>
      <c r="NRT503" s="508"/>
      <c r="NRU503" s="508"/>
      <c r="NRV503" s="508"/>
      <c r="NRW503" s="508"/>
      <c r="NRX503" s="508"/>
      <c r="NRY503" s="508"/>
      <c r="NRZ503" s="508"/>
      <c r="NSA503" s="508"/>
      <c r="NSB503" s="508"/>
      <c r="NSC503" s="508"/>
      <c r="NSD503" s="508"/>
      <c r="NSE503" s="508"/>
      <c r="NSF503" s="508"/>
      <c r="NSG503" s="508"/>
      <c r="NSH503" s="508"/>
      <c r="NSI503" s="508"/>
      <c r="NSJ503" s="508"/>
      <c r="NSK503" s="508"/>
      <c r="NSL503" s="508"/>
      <c r="NSM503" s="508"/>
      <c r="NSN503" s="508"/>
      <c r="NSO503" s="508"/>
      <c r="NSP503" s="508"/>
      <c r="NSQ503" s="508"/>
      <c r="NSR503" s="508"/>
      <c r="NSS503" s="508"/>
      <c r="NST503" s="508"/>
      <c r="NSU503" s="508"/>
      <c r="NSV503" s="508"/>
      <c r="NSW503" s="508"/>
      <c r="NSX503" s="508"/>
      <c r="NSY503" s="508"/>
      <c r="NSZ503" s="508"/>
      <c r="NTA503" s="508"/>
      <c r="NTB503" s="508"/>
      <c r="NTC503" s="508"/>
      <c r="NTD503" s="508"/>
      <c r="NTE503" s="508"/>
      <c r="NTF503" s="508"/>
      <c r="NTG503" s="508"/>
      <c r="NTH503" s="508"/>
      <c r="NTI503" s="508"/>
      <c r="NTJ503" s="508"/>
      <c r="NTK503" s="508"/>
      <c r="NTL503" s="508"/>
      <c r="NTM503" s="508"/>
      <c r="NTN503" s="508"/>
      <c r="NTO503" s="508"/>
      <c r="NTP503" s="508"/>
      <c r="NTQ503" s="508"/>
      <c r="NTR503" s="508"/>
      <c r="NTS503" s="508"/>
      <c r="NTT503" s="508"/>
      <c r="NTU503" s="508"/>
      <c r="NTV503" s="508"/>
      <c r="NTW503" s="508"/>
      <c r="NTX503" s="508"/>
      <c r="NTY503" s="508"/>
      <c r="NTZ503" s="508"/>
      <c r="NUA503" s="508"/>
      <c r="NUB503" s="508"/>
      <c r="NUC503" s="508"/>
      <c r="NUD503" s="508"/>
      <c r="NUE503" s="508"/>
      <c r="NUF503" s="508"/>
      <c r="NUG503" s="508"/>
      <c r="NUH503" s="508"/>
      <c r="NUI503" s="508"/>
      <c r="NUJ503" s="508"/>
      <c r="NUK503" s="508"/>
      <c r="NUL503" s="508"/>
      <c r="NUM503" s="508"/>
      <c r="NUN503" s="508"/>
      <c r="NUO503" s="508"/>
      <c r="NUP503" s="508"/>
      <c r="NUQ503" s="508"/>
      <c r="NUR503" s="508"/>
      <c r="NUS503" s="508"/>
      <c r="NUT503" s="508"/>
      <c r="NUU503" s="508"/>
      <c r="NUV503" s="508"/>
      <c r="NUW503" s="508"/>
      <c r="NUX503" s="508"/>
      <c r="NUY503" s="508"/>
      <c r="NUZ503" s="508"/>
      <c r="NVA503" s="508"/>
      <c r="NVB503" s="508"/>
      <c r="NVC503" s="508"/>
      <c r="NVD503" s="508"/>
      <c r="NVE503" s="508"/>
      <c r="NVF503" s="508"/>
      <c r="NVG503" s="508"/>
      <c r="NVH503" s="508"/>
      <c r="NVI503" s="508"/>
      <c r="NVJ503" s="508"/>
      <c r="NVK503" s="508"/>
      <c r="NVL503" s="508"/>
      <c r="NVM503" s="508"/>
      <c r="NVN503" s="508"/>
      <c r="NVO503" s="508"/>
      <c r="NVP503" s="508"/>
      <c r="NVQ503" s="508"/>
      <c r="NVR503" s="508"/>
      <c r="NVS503" s="508"/>
      <c r="NVT503" s="508"/>
      <c r="NVU503" s="508"/>
      <c r="NVV503" s="508"/>
      <c r="NVW503" s="508"/>
      <c r="NVX503" s="508"/>
      <c r="NVY503" s="508"/>
      <c r="NVZ503" s="508"/>
      <c r="NWA503" s="508"/>
      <c r="NWB503" s="508"/>
      <c r="NWC503" s="508"/>
      <c r="NWD503" s="508"/>
      <c r="NWE503" s="508"/>
      <c r="NWF503" s="508"/>
      <c r="NWG503" s="508"/>
      <c r="NWH503" s="508"/>
      <c r="NWI503" s="508"/>
      <c r="NWJ503" s="508"/>
      <c r="NWK503" s="508"/>
      <c r="NWL503" s="508"/>
      <c r="NWM503" s="508"/>
      <c r="NWN503" s="508"/>
      <c r="NWO503" s="508"/>
      <c r="NWP503" s="508"/>
      <c r="NWQ503" s="508"/>
      <c r="NWR503" s="508"/>
      <c r="NWS503" s="508"/>
      <c r="NWT503" s="508"/>
      <c r="NWU503" s="508"/>
      <c r="NWV503" s="508"/>
      <c r="NWW503" s="508"/>
      <c r="NWX503" s="508"/>
      <c r="NWY503" s="508"/>
      <c r="NWZ503" s="508"/>
      <c r="NXA503" s="508"/>
      <c r="NXB503" s="508"/>
      <c r="NXC503" s="508"/>
      <c r="NXD503" s="508"/>
      <c r="NXE503" s="508"/>
      <c r="NXF503" s="508"/>
      <c r="NXG503" s="508"/>
      <c r="NXH503" s="508"/>
      <c r="NXI503" s="508"/>
      <c r="NXJ503" s="508"/>
      <c r="NXK503" s="508"/>
      <c r="NXL503" s="508"/>
      <c r="NXM503" s="508"/>
      <c r="NXN503" s="508"/>
      <c r="NXO503" s="508"/>
      <c r="NXP503" s="508"/>
      <c r="NXQ503" s="508"/>
      <c r="NXR503" s="508"/>
      <c r="NXS503" s="508"/>
      <c r="NXT503" s="508"/>
      <c r="NXU503" s="508"/>
      <c r="NXV503" s="508"/>
      <c r="NXW503" s="508"/>
      <c r="NXX503" s="508"/>
      <c r="NXY503" s="508"/>
      <c r="NXZ503" s="508"/>
      <c r="NYA503" s="508"/>
      <c r="NYB503" s="508"/>
      <c r="NYC503" s="508"/>
      <c r="NYD503" s="508"/>
      <c r="NYE503" s="508"/>
      <c r="NYF503" s="508"/>
      <c r="NYG503" s="508"/>
      <c r="NYH503" s="508"/>
      <c r="NYI503" s="508"/>
      <c r="NYJ503" s="508"/>
      <c r="NYK503" s="508"/>
      <c r="NYL503" s="508"/>
      <c r="NYM503" s="508"/>
      <c r="NYN503" s="508"/>
      <c r="NYO503" s="508"/>
      <c r="NYP503" s="508"/>
      <c r="NYQ503" s="508"/>
      <c r="NYR503" s="508"/>
      <c r="NYS503" s="508"/>
      <c r="NYT503" s="508"/>
      <c r="NYU503" s="508"/>
      <c r="NYV503" s="508"/>
      <c r="NYW503" s="508"/>
      <c r="NYX503" s="508"/>
      <c r="NYY503" s="508"/>
      <c r="NYZ503" s="508"/>
      <c r="NZA503" s="508"/>
      <c r="NZB503" s="508"/>
      <c r="NZC503" s="508"/>
      <c r="NZD503" s="508"/>
      <c r="NZE503" s="508"/>
      <c r="NZF503" s="508"/>
      <c r="NZG503" s="508"/>
      <c r="NZH503" s="508"/>
      <c r="NZI503" s="508"/>
      <c r="NZJ503" s="508"/>
      <c r="NZK503" s="508"/>
      <c r="NZL503" s="508"/>
      <c r="NZM503" s="508"/>
      <c r="NZN503" s="508"/>
      <c r="NZO503" s="508"/>
      <c r="NZP503" s="508"/>
      <c r="NZQ503" s="508"/>
      <c r="NZR503" s="508"/>
      <c r="NZS503" s="508"/>
      <c r="NZT503" s="508"/>
      <c r="NZU503" s="508"/>
      <c r="NZV503" s="508"/>
      <c r="NZW503" s="508"/>
      <c r="NZX503" s="508"/>
      <c r="NZY503" s="508"/>
      <c r="NZZ503" s="508"/>
      <c r="OAA503" s="508"/>
      <c r="OAB503" s="508"/>
      <c r="OAC503" s="508"/>
      <c r="OAD503" s="508"/>
      <c r="OAE503" s="508"/>
      <c r="OAF503" s="508"/>
      <c r="OAG503" s="508"/>
      <c r="OAH503" s="508"/>
      <c r="OAI503" s="508"/>
      <c r="OAJ503" s="508"/>
      <c r="OAK503" s="508"/>
      <c r="OAL503" s="508"/>
      <c r="OAM503" s="508"/>
      <c r="OAN503" s="508"/>
      <c r="OAO503" s="508"/>
      <c r="OAP503" s="508"/>
      <c r="OAQ503" s="508"/>
      <c r="OAR503" s="508"/>
      <c r="OAS503" s="508"/>
      <c r="OAT503" s="508"/>
      <c r="OAU503" s="508"/>
      <c r="OAV503" s="508"/>
      <c r="OAW503" s="508"/>
      <c r="OAX503" s="508"/>
      <c r="OAY503" s="508"/>
      <c r="OAZ503" s="508"/>
      <c r="OBA503" s="508"/>
      <c r="OBB503" s="508"/>
      <c r="OBC503" s="508"/>
      <c r="OBD503" s="508"/>
      <c r="OBE503" s="508"/>
      <c r="OBF503" s="508"/>
      <c r="OBG503" s="508"/>
      <c r="OBH503" s="508"/>
      <c r="OBI503" s="508"/>
      <c r="OBJ503" s="508"/>
      <c r="OBK503" s="508"/>
      <c r="OBL503" s="508"/>
      <c r="OBM503" s="508"/>
      <c r="OBN503" s="508"/>
      <c r="OBO503" s="508"/>
      <c r="OBP503" s="508"/>
      <c r="OBQ503" s="508"/>
      <c r="OBR503" s="508"/>
      <c r="OBS503" s="508"/>
      <c r="OBT503" s="508"/>
      <c r="OBU503" s="508"/>
      <c r="OBV503" s="508"/>
      <c r="OBW503" s="508"/>
      <c r="OBX503" s="508"/>
      <c r="OBY503" s="508"/>
      <c r="OBZ503" s="508"/>
      <c r="OCA503" s="508"/>
      <c r="OCB503" s="508"/>
      <c r="OCC503" s="508"/>
      <c r="OCD503" s="508"/>
      <c r="OCE503" s="508"/>
      <c r="OCF503" s="508"/>
      <c r="OCG503" s="508"/>
      <c r="OCH503" s="508"/>
      <c r="OCI503" s="508"/>
      <c r="OCJ503" s="508"/>
      <c r="OCK503" s="508"/>
      <c r="OCL503" s="508"/>
      <c r="OCM503" s="508"/>
      <c r="OCN503" s="508"/>
      <c r="OCO503" s="508"/>
      <c r="OCP503" s="508"/>
      <c r="OCQ503" s="508"/>
      <c r="OCR503" s="508"/>
      <c r="OCS503" s="508"/>
      <c r="OCT503" s="508"/>
      <c r="OCU503" s="508"/>
      <c r="OCV503" s="508"/>
      <c r="OCW503" s="508"/>
      <c r="OCX503" s="508"/>
      <c r="OCY503" s="508"/>
      <c r="OCZ503" s="508"/>
      <c r="ODA503" s="508"/>
      <c r="ODB503" s="508"/>
      <c r="ODC503" s="508"/>
      <c r="ODD503" s="508"/>
      <c r="ODE503" s="508"/>
      <c r="ODF503" s="508"/>
      <c r="ODG503" s="508"/>
      <c r="ODH503" s="508"/>
      <c r="ODI503" s="508"/>
      <c r="ODJ503" s="508"/>
      <c r="ODK503" s="508"/>
      <c r="ODL503" s="508"/>
      <c r="ODM503" s="508"/>
      <c r="ODN503" s="508"/>
      <c r="ODO503" s="508"/>
      <c r="ODP503" s="508"/>
      <c r="ODQ503" s="508"/>
      <c r="ODR503" s="508"/>
      <c r="ODS503" s="508"/>
      <c r="ODT503" s="508"/>
      <c r="ODU503" s="508"/>
      <c r="ODV503" s="508"/>
      <c r="ODW503" s="508"/>
      <c r="ODX503" s="508"/>
      <c r="ODY503" s="508"/>
      <c r="ODZ503" s="508"/>
      <c r="OEA503" s="508"/>
      <c r="OEB503" s="508"/>
      <c r="OEC503" s="508"/>
      <c r="OED503" s="508"/>
      <c r="OEE503" s="508"/>
      <c r="OEF503" s="508"/>
      <c r="OEG503" s="508"/>
      <c r="OEH503" s="508"/>
      <c r="OEI503" s="508"/>
      <c r="OEJ503" s="508"/>
      <c r="OEK503" s="508"/>
      <c r="OEL503" s="508"/>
      <c r="OEM503" s="508"/>
      <c r="OEN503" s="508"/>
      <c r="OEO503" s="508"/>
      <c r="OEP503" s="508"/>
      <c r="OEQ503" s="508"/>
      <c r="OER503" s="508"/>
      <c r="OES503" s="508"/>
      <c r="OET503" s="508"/>
      <c r="OEU503" s="508"/>
      <c r="OEV503" s="508"/>
      <c r="OEW503" s="508"/>
      <c r="OEX503" s="508"/>
      <c r="OEY503" s="508"/>
      <c r="OEZ503" s="508"/>
      <c r="OFA503" s="508"/>
      <c r="OFB503" s="508"/>
      <c r="OFC503" s="508"/>
      <c r="OFD503" s="508"/>
      <c r="OFE503" s="508"/>
      <c r="OFF503" s="508"/>
      <c r="OFG503" s="508"/>
      <c r="OFH503" s="508"/>
      <c r="OFI503" s="508"/>
      <c r="OFJ503" s="508"/>
      <c r="OFK503" s="508"/>
      <c r="OFL503" s="508"/>
      <c r="OFM503" s="508"/>
      <c r="OFN503" s="508"/>
      <c r="OFO503" s="508"/>
      <c r="OFP503" s="508"/>
      <c r="OFQ503" s="508"/>
      <c r="OFR503" s="508"/>
      <c r="OFS503" s="508"/>
      <c r="OFT503" s="508"/>
      <c r="OFU503" s="508"/>
      <c r="OFV503" s="508"/>
      <c r="OFW503" s="508"/>
      <c r="OFX503" s="508"/>
      <c r="OFY503" s="508"/>
      <c r="OFZ503" s="508"/>
      <c r="OGA503" s="508"/>
      <c r="OGB503" s="508"/>
      <c r="OGC503" s="508"/>
      <c r="OGD503" s="508"/>
      <c r="OGE503" s="508"/>
      <c r="OGF503" s="508"/>
      <c r="OGG503" s="508"/>
      <c r="OGH503" s="508"/>
      <c r="OGI503" s="508"/>
      <c r="OGJ503" s="508"/>
      <c r="OGK503" s="508"/>
      <c r="OGL503" s="508"/>
      <c r="OGM503" s="508"/>
      <c r="OGN503" s="508"/>
      <c r="OGO503" s="508"/>
      <c r="OGP503" s="508"/>
      <c r="OGQ503" s="508"/>
      <c r="OGR503" s="508"/>
      <c r="OGS503" s="508"/>
      <c r="OGT503" s="508"/>
      <c r="OGU503" s="508"/>
      <c r="OGV503" s="508"/>
      <c r="OGW503" s="508"/>
      <c r="OGX503" s="508"/>
      <c r="OGY503" s="508"/>
      <c r="OGZ503" s="508"/>
      <c r="OHA503" s="508"/>
      <c r="OHB503" s="508"/>
      <c r="OHC503" s="508"/>
      <c r="OHD503" s="508"/>
      <c r="OHE503" s="508"/>
      <c r="OHF503" s="508"/>
      <c r="OHG503" s="508"/>
      <c r="OHH503" s="508"/>
      <c r="OHI503" s="508"/>
      <c r="OHJ503" s="508"/>
      <c r="OHK503" s="508"/>
      <c r="OHL503" s="508"/>
      <c r="OHM503" s="508"/>
      <c r="OHN503" s="508"/>
      <c r="OHO503" s="508"/>
      <c r="OHP503" s="508"/>
      <c r="OHQ503" s="508"/>
      <c r="OHR503" s="508"/>
      <c r="OHS503" s="508"/>
      <c r="OHT503" s="508"/>
      <c r="OHU503" s="508"/>
      <c r="OHV503" s="508"/>
      <c r="OHW503" s="508"/>
      <c r="OHX503" s="508"/>
      <c r="OHY503" s="508"/>
      <c r="OHZ503" s="508"/>
      <c r="OIA503" s="508"/>
      <c r="OIB503" s="508"/>
      <c r="OIC503" s="508"/>
      <c r="OID503" s="508"/>
      <c r="OIE503" s="508"/>
      <c r="OIF503" s="508"/>
      <c r="OIG503" s="508"/>
      <c r="OIH503" s="508"/>
      <c r="OII503" s="508"/>
      <c r="OIJ503" s="508"/>
      <c r="OIK503" s="508"/>
      <c r="OIL503" s="508"/>
      <c r="OIM503" s="508"/>
      <c r="OIN503" s="508"/>
      <c r="OIO503" s="508"/>
      <c r="OIP503" s="508"/>
      <c r="OIQ503" s="508"/>
      <c r="OIR503" s="508"/>
      <c r="OIS503" s="508"/>
      <c r="OIT503" s="508"/>
      <c r="OIU503" s="508"/>
      <c r="OIV503" s="508"/>
      <c r="OIW503" s="508"/>
      <c r="OIX503" s="508"/>
      <c r="OIY503" s="508"/>
      <c r="OIZ503" s="508"/>
      <c r="OJA503" s="508"/>
      <c r="OJB503" s="508"/>
      <c r="OJC503" s="508"/>
      <c r="OJD503" s="508"/>
      <c r="OJE503" s="508"/>
      <c r="OJF503" s="508"/>
      <c r="OJG503" s="508"/>
      <c r="OJH503" s="508"/>
      <c r="OJI503" s="508"/>
      <c r="OJJ503" s="508"/>
      <c r="OJK503" s="508"/>
      <c r="OJL503" s="508"/>
      <c r="OJM503" s="508"/>
      <c r="OJN503" s="508"/>
      <c r="OJO503" s="508"/>
      <c r="OJP503" s="508"/>
      <c r="OJQ503" s="508"/>
      <c r="OJR503" s="508"/>
      <c r="OJS503" s="508"/>
      <c r="OJT503" s="508"/>
      <c r="OJU503" s="508"/>
      <c r="OJV503" s="508"/>
      <c r="OJW503" s="508"/>
      <c r="OJX503" s="508"/>
      <c r="OJY503" s="508"/>
      <c r="OJZ503" s="508"/>
      <c r="OKA503" s="508"/>
      <c r="OKB503" s="508"/>
      <c r="OKC503" s="508"/>
      <c r="OKD503" s="508"/>
      <c r="OKE503" s="508"/>
      <c r="OKF503" s="508"/>
      <c r="OKG503" s="508"/>
      <c r="OKH503" s="508"/>
      <c r="OKI503" s="508"/>
      <c r="OKJ503" s="508"/>
      <c r="OKK503" s="508"/>
      <c r="OKL503" s="508"/>
      <c r="OKM503" s="508"/>
      <c r="OKN503" s="508"/>
      <c r="OKO503" s="508"/>
      <c r="OKP503" s="508"/>
      <c r="OKQ503" s="508"/>
      <c r="OKR503" s="508"/>
      <c r="OKS503" s="508"/>
      <c r="OKT503" s="508"/>
      <c r="OKU503" s="508"/>
      <c r="OKV503" s="508"/>
      <c r="OKW503" s="508"/>
      <c r="OKX503" s="508"/>
      <c r="OKY503" s="508"/>
      <c r="OKZ503" s="508"/>
      <c r="OLA503" s="508"/>
      <c r="OLB503" s="508"/>
      <c r="OLC503" s="508"/>
      <c r="OLD503" s="508"/>
      <c r="OLE503" s="508"/>
      <c r="OLF503" s="508"/>
      <c r="OLG503" s="508"/>
      <c r="OLH503" s="508"/>
      <c r="OLI503" s="508"/>
      <c r="OLJ503" s="508"/>
      <c r="OLK503" s="508"/>
      <c r="OLL503" s="508"/>
      <c r="OLM503" s="508"/>
      <c r="OLN503" s="508"/>
      <c r="OLO503" s="508"/>
      <c r="OLP503" s="508"/>
      <c r="OLQ503" s="508"/>
      <c r="OLR503" s="508"/>
      <c r="OLS503" s="508"/>
      <c r="OLT503" s="508"/>
      <c r="OLU503" s="508"/>
      <c r="OLV503" s="508"/>
      <c r="OLW503" s="508"/>
      <c r="OLX503" s="508"/>
      <c r="OLY503" s="508"/>
      <c r="OLZ503" s="508"/>
      <c r="OMA503" s="508"/>
      <c r="OMB503" s="508"/>
      <c r="OMC503" s="508"/>
      <c r="OMD503" s="508"/>
      <c r="OME503" s="508"/>
      <c r="OMF503" s="508"/>
      <c r="OMG503" s="508"/>
      <c r="OMH503" s="508"/>
      <c r="OMI503" s="508"/>
      <c r="OMJ503" s="508"/>
      <c r="OMK503" s="508"/>
      <c r="OML503" s="508"/>
      <c r="OMM503" s="508"/>
      <c r="OMN503" s="508"/>
      <c r="OMO503" s="508"/>
      <c r="OMP503" s="508"/>
      <c r="OMQ503" s="508"/>
      <c r="OMR503" s="508"/>
      <c r="OMS503" s="508"/>
      <c r="OMT503" s="508"/>
      <c r="OMU503" s="508"/>
      <c r="OMV503" s="508"/>
      <c r="OMW503" s="508"/>
      <c r="OMX503" s="508"/>
      <c r="OMY503" s="508"/>
      <c r="OMZ503" s="508"/>
      <c r="ONA503" s="508"/>
      <c r="ONB503" s="508"/>
      <c r="ONC503" s="508"/>
      <c r="OND503" s="508"/>
      <c r="ONE503" s="508"/>
      <c r="ONF503" s="508"/>
      <c r="ONG503" s="508"/>
      <c r="ONH503" s="508"/>
      <c r="ONI503" s="508"/>
      <c r="ONJ503" s="508"/>
      <c r="ONK503" s="508"/>
      <c r="ONL503" s="508"/>
      <c r="ONM503" s="508"/>
      <c r="ONN503" s="508"/>
      <c r="ONO503" s="508"/>
      <c r="ONP503" s="508"/>
      <c r="ONQ503" s="508"/>
      <c r="ONR503" s="508"/>
      <c r="ONS503" s="508"/>
      <c r="ONT503" s="508"/>
      <c r="ONU503" s="508"/>
      <c r="ONV503" s="508"/>
      <c r="ONW503" s="508"/>
      <c r="ONX503" s="508"/>
      <c r="ONY503" s="508"/>
      <c r="ONZ503" s="508"/>
      <c r="OOA503" s="508"/>
      <c r="OOB503" s="508"/>
      <c r="OOC503" s="508"/>
      <c r="OOD503" s="508"/>
      <c r="OOE503" s="508"/>
      <c r="OOF503" s="508"/>
      <c r="OOG503" s="508"/>
      <c r="OOH503" s="508"/>
      <c r="OOI503" s="508"/>
      <c r="OOJ503" s="508"/>
      <c r="OOK503" s="508"/>
      <c r="OOL503" s="508"/>
      <c r="OOM503" s="508"/>
      <c r="OON503" s="508"/>
      <c r="OOO503" s="508"/>
      <c r="OOP503" s="508"/>
      <c r="OOQ503" s="508"/>
      <c r="OOR503" s="508"/>
      <c r="OOS503" s="508"/>
      <c r="OOT503" s="508"/>
      <c r="OOU503" s="508"/>
      <c r="OOV503" s="508"/>
      <c r="OOW503" s="508"/>
      <c r="OOX503" s="508"/>
      <c r="OOY503" s="508"/>
      <c r="OOZ503" s="508"/>
      <c r="OPA503" s="508"/>
      <c r="OPB503" s="508"/>
      <c r="OPC503" s="508"/>
      <c r="OPD503" s="508"/>
      <c r="OPE503" s="508"/>
      <c r="OPF503" s="508"/>
      <c r="OPG503" s="508"/>
      <c r="OPH503" s="508"/>
      <c r="OPI503" s="508"/>
      <c r="OPJ503" s="508"/>
      <c r="OPK503" s="508"/>
      <c r="OPL503" s="508"/>
      <c r="OPM503" s="508"/>
      <c r="OPN503" s="508"/>
      <c r="OPO503" s="508"/>
      <c r="OPP503" s="508"/>
      <c r="OPQ503" s="508"/>
      <c r="OPR503" s="508"/>
      <c r="OPS503" s="508"/>
      <c r="OPT503" s="508"/>
      <c r="OPU503" s="508"/>
      <c r="OPV503" s="508"/>
      <c r="OPW503" s="508"/>
      <c r="OPX503" s="508"/>
      <c r="OPY503" s="508"/>
      <c r="OPZ503" s="508"/>
      <c r="OQA503" s="508"/>
      <c r="OQB503" s="508"/>
      <c r="OQC503" s="508"/>
      <c r="OQD503" s="508"/>
      <c r="OQE503" s="508"/>
      <c r="OQF503" s="508"/>
      <c r="OQG503" s="508"/>
      <c r="OQH503" s="508"/>
      <c r="OQI503" s="508"/>
      <c r="OQJ503" s="508"/>
      <c r="OQK503" s="508"/>
      <c r="OQL503" s="508"/>
      <c r="OQM503" s="508"/>
      <c r="OQN503" s="508"/>
      <c r="OQO503" s="508"/>
      <c r="OQP503" s="508"/>
      <c r="OQQ503" s="508"/>
      <c r="OQR503" s="508"/>
      <c r="OQS503" s="508"/>
      <c r="OQT503" s="508"/>
      <c r="OQU503" s="508"/>
      <c r="OQV503" s="508"/>
      <c r="OQW503" s="508"/>
      <c r="OQX503" s="508"/>
      <c r="OQY503" s="508"/>
      <c r="OQZ503" s="508"/>
      <c r="ORA503" s="508"/>
      <c r="ORB503" s="508"/>
      <c r="ORC503" s="508"/>
      <c r="ORD503" s="508"/>
      <c r="ORE503" s="508"/>
      <c r="ORF503" s="508"/>
      <c r="ORG503" s="508"/>
      <c r="ORH503" s="508"/>
      <c r="ORI503" s="508"/>
      <c r="ORJ503" s="508"/>
      <c r="ORK503" s="508"/>
      <c r="ORL503" s="508"/>
      <c r="ORM503" s="508"/>
      <c r="ORN503" s="508"/>
      <c r="ORO503" s="508"/>
      <c r="ORP503" s="508"/>
      <c r="ORQ503" s="508"/>
      <c r="ORR503" s="508"/>
      <c r="ORS503" s="508"/>
      <c r="ORT503" s="508"/>
      <c r="ORU503" s="508"/>
      <c r="ORV503" s="508"/>
      <c r="ORW503" s="508"/>
      <c r="ORX503" s="508"/>
      <c r="ORY503" s="508"/>
      <c r="ORZ503" s="508"/>
      <c r="OSA503" s="508"/>
      <c r="OSB503" s="508"/>
      <c r="OSC503" s="508"/>
      <c r="OSD503" s="508"/>
      <c r="OSE503" s="508"/>
      <c r="OSF503" s="508"/>
      <c r="OSG503" s="508"/>
      <c r="OSH503" s="508"/>
      <c r="OSI503" s="508"/>
      <c r="OSJ503" s="508"/>
      <c r="OSK503" s="508"/>
      <c r="OSL503" s="508"/>
      <c r="OSM503" s="508"/>
      <c r="OSN503" s="508"/>
      <c r="OSO503" s="508"/>
      <c r="OSP503" s="508"/>
      <c r="OSQ503" s="508"/>
      <c r="OSR503" s="508"/>
      <c r="OSS503" s="508"/>
      <c r="OST503" s="508"/>
      <c r="OSU503" s="508"/>
      <c r="OSV503" s="508"/>
      <c r="OSW503" s="508"/>
      <c r="OSX503" s="508"/>
      <c r="OSY503" s="508"/>
      <c r="OSZ503" s="508"/>
      <c r="OTA503" s="508"/>
      <c r="OTB503" s="508"/>
      <c r="OTC503" s="508"/>
      <c r="OTD503" s="508"/>
      <c r="OTE503" s="508"/>
      <c r="OTF503" s="508"/>
      <c r="OTG503" s="508"/>
      <c r="OTH503" s="508"/>
      <c r="OTI503" s="508"/>
      <c r="OTJ503" s="508"/>
      <c r="OTK503" s="508"/>
      <c r="OTL503" s="508"/>
      <c r="OTM503" s="508"/>
      <c r="OTN503" s="508"/>
      <c r="OTO503" s="508"/>
      <c r="OTP503" s="508"/>
      <c r="OTQ503" s="508"/>
      <c r="OTR503" s="508"/>
      <c r="OTS503" s="508"/>
      <c r="OTT503" s="508"/>
      <c r="OTU503" s="508"/>
      <c r="OTV503" s="508"/>
      <c r="OTW503" s="508"/>
      <c r="OTX503" s="508"/>
      <c r="OTY503" s="508"/>
      <c r="OTZ503" s="508"/>
      <c r="OUA503" s="508"/>
      <c r="OUB503" s="508"/>
      <c r="OUC503" s="508"/>
      <c r="OUD503" s="508"/>
      <c r="OUE503" s="508"/>
      <c r="OUF503" s="508"/>
      <c r="OUG503" s="508"/>
      <c r="OUH503" s="508"/>
      <c r="OUI503" s="508"/>
      <c r="OUJ503" s="508"/>
      <c r="OUK503" s="508"/>
      <c r="OUL503" s="508"/>
      <c r="OUM503" s="508"/>
      <c r="OUN503" s="508"/>
      <c r="OUO503" s="508"/>
      <c r="OUP503" s="508"/>
      <c r="OUQ503" s="508"/>
      <c r="OUR503" s="508"/>
      <c r="OUS503" s="508"/>
      <c r="OUT503" s="508"/>
      <c r="OUU503" s="508"/>
      <c r="OUV503" s="508"/>
      <c r="OUW503" s="508"/>
      <c r="OUX503" s="508"/>
      <c r="OUY503" s="508"/>
      <c r="OUZ503" s="508"/>
      <c r="OVA503" s="508"/>
      <c r="OVB503" s="508"/>
      <c r="OVC503" s="508"/>
      <c r="OVD503" s="508"/>
      <c r="OVE503" s="508"/>
      <c r="OVF503" s="508"/>
      <c r="OVG503" s="508"/>
      <c r="OVH503" s="508"/>
      <c r="OVI503" s="508"/>
      <c r="OVJ503" s="508"/>
      <c r="OVK503" s="508"/>
      <c r="OVL503" s="508"/>
      <c r="OVM503" s="508"/>
      <c r="OVN503" s="508"/>
      <c r="OVO503" s="508"/>
      <c r="OVP503" s="508"/>
      <c r="OVQ503" s="508"/>
      <c r="OVR503" s="508"/>
      <c r="OVS503" s="508"/>
      <c r="OVT503" s="508"/>
      <c r="OVU503" s="508"/>
      <c r="OVV503" s="508"/>
      <c r="OVW503" s="508"/>
      <c r="OVX503" s="508"/>
      <c r="OVY503" s="508"/>
      <c r="OVZ503" s="508"/>
      <c r="OWA503" s="508"/>
      <c r="OWB503" s="508"/>
      <c r="OWC503" s="508"/>
      <c r="OWD503" s="508"/>
      <c r="OWE503" s="508"/>
      <c r="OWF503" s="508"/>
      <c r="OWG503" s="508"/>
      <c r="OWH503" s="508"/>
      <c r="OWI503" s="508"/>
      <c r="OWJ503" s="508"/>
      <c r="OWK503" s="508"/>
      <c r="OWL503" s="508"/>
      <c r="OWM503" s="508"/>
      <c r="OWN503" s="508"/>
      <c r="OWO503" s="508"/>
      <c r="OWP503" s="508"/>
      <c r="OWQ503" s="508"/>
      <c r="OWR503" s="508"/>
      <c r="OWS503" s="508"/>
      <c r="OWT503" s="508"/>
      <c r="OWU503" s="508"/>
      <c r="OWV503" s="508"/>
      <c r="OWW503" s="508"/>
      <c r="OWX503" s="508"/>
      <c r="OWY503" s="508"/>
      <c r="OWZ503" s="508"/>
      <c r="OXA503" s="508"/>
      <c r="OXB503" s="508"/>
      <c r="OXC503" s="508"/>
      <c r="OXD503" s="508"/>
      <c r="OXE503" s="508"/>
      <c r="OXF503" s="508"/>
      <c r="OXG503" s="508"/>
      <c r="OXH503" s="508"/>
      <c r="OXI503" s="508"/>
      <c r="OXJ503" s="508"/>
      <c r="OXK503" s="508"/>
      <c r="OXL503" s="508"/>
      <c r="OXM503" s="508"/>
      <c r="OXN503" s="508"/>
      <c r="OXO503" s="508"/>
      <c r="OXP503" s="508"/>
      <c r="OXQ503" s="508"/>
      <c r="OXR503" s="508"/>
      <c r="OXS503" s="508"/>
      <c r="OXT503" s="508"/>
      <c r="OXU503" s="508"/>
      <c r="OXV503" s="508"/>
      <c r="OXW503" s="508"/>
      <c r="OXX503" s="508"/>
      <c r="OXY503" s="508"/>
      <c r="OXZ503" s="508"/>
      <c r="OYA503" s="508"/>
      <c r="OYB503" s="508"/>
      <c r="OYC503" s="508"/>
      <c r="OYD503" s="508"/>
      <c r="OYE503" s="508"/>
      <c r="OYF503" s="508"/>
      <c r="OYG503" s="508"/>
      <c r="OYH503" s="508"/>
      <c r="OYI503" s="508"/>
      <c r="OYJ503" s="508"/>
      <c r="OYK503" s="508"/>
      <c r="OYL503" s="508"/>
      <c r="OYM503" s="508"/>
      <c r="OYN503" s="508"/>
      <c r="OYO503" s="508"/>
      <c r="OYP503" s="508"/>
      <c r="OYQ503" s="508"/>
      <c r="OYR503" s="508"/>
      <c r="OYS503" s="508"/>
      <c r="OYT503" s="508"/>
      <c r="OYU503" s="508"/>
      <c r="OYV503" s="508"/>
      <c r="OYW503" s="508"/>
      <c r="OYX503" s="508"/>
      <c r="OYY503" s="508"/>
      <c r="OYZ503" s="508"/>
      <c r="OZA503" s="508"/>
      <c r="OZB503" s="508"/>
      <c r="OZC503" s="508"/>
      <c r="OZD503" s="508"/>
      <c r="OZE503" s="508"/>
      <c r="OZF503" s="508"/>
      <c r="OZG503" s="508"/>
      <c r="OZH503" s="508"/>
      <c r="OZI503" s="508"/>
      <c r="OZJ503" s="508"/>
      <c r="OZK503" s="508"/>
      <c r="OZL503" s="508"/>
      <c r="OZM503" s="508"/>
      <c r="OZN503" s="508"/>
      <c r="OZO503" s="508"/>
      <c r="OZP503" s="508"/>
      <c r="OZQ503" s="508"/>
      <c r="OZR503" s="508"/>
      <c r="OZS503" s="508"/>
      <c r="OZT503" s="508"/>
      <c r="OZU503" s="508"/>
      <c r="OZV503" s="508"/>
      <c r="OZW503" s="508"/>
      <c r="OZX503" s="508"/>
      <c r="OZY503" s="508"/>
      <c r="OZZ503" s="508"/>
      <c r="PAA503" s="508"/>
      <c r="PAB503" s="508"/>
      <c r="PAC503" s="508"/>
      <c r="PAD503" s="508"/>
      <c r="PAE503" s="508"/>
      <c r="PAF503" s="508"/>
      <c r="PAG503" s="508"/>
      <c r="PAH503" s="508"/>
      <c r="PAI503" s="508"/>
      <c r="PAJ503" s="508"/>
      <c r="PAK503" s="508"/>
      <c r="PAL503" s="508"/>
      <c r="PAM503" s="508"/>
      <c r="PAN503" s="508"/>
      <c r="PAO503" s="508"/>
      <c r="PAP503" s="508"/>
      <c r="PAQ503" s="508"/>
      <c r="PAR503" s="508"/>
      <c r="PAS503" s="508"/>
      <c r="PAT503" s="508"/>
      <c r="PAU503" s="508"/>
      <c r="PAV503" s="508"/>
      <c r="PAW503" s="508"/>
      <c r="PAX503" s="508"/>
      <c r="PAY503" s="508"/>
      <c r="PAZ503" s="508"/>
      <c r="PBA503" s="508"/>
      <c r="PBB503" s="508"/>
      <c r="PBC503" s="508"/>
      <c r="PBD503" s="508"/>
      <c r="PBE503" s="508"/>
      <c r="PBF503" s="508"/>
      <c r="PBG503" s="508"/>
      <c r="PBH503" s="508"/>
      <c r="PBI503" s="508"/>
      <c r="PBJ503" s="508"/>
      <c r="PBK503" s="508"/>
      <c r="PBL503" s="508"/>
      <c r="PBM503" s="508"/>
      <c r="PBN503" s="508"/>
      <c r="PBO503" s="508"/>
      <c r="PBP503" s="508"/>
      <c r="PBQ503" s="508"/>
      <c r="PBR503" s="508"/>
      <c r="PBS503" s="508"/>
      <c r="PBT503" s="508"/>
      <c r="PBU503" s="508"/>
      <c r="PBV503" s="508"/>
      <c r="PBW503" s="508"/>
      <c r="PBX503" s="508"/>
      <c r="PBY503" s="508"/>
      <c r="PBZ503" s="508"/>
      <c r="PCA503" s="508"/>
      <c r="PCB503" s="508"/>
      <c r="PCC503" s="508"/>
      <c r="PCD503" s="508"/>
      <c r="PCE503" s="508"/>
      <c r="PCF503" s="508"/>
      <c r="PCG503" s="508"/>
      <c r="PCH503" s="508"/>
      <c r="PCI503" s="508"/>
      <c r="PCJ503" s="508"/>
      <c r="PCK503" s="508"/>
      <c r="PCL503" s="508"/>
      <c r="PCM503" s="508"/>
      <c r="PCN503" s="508"/>
      <c r="PCO503" s="508"/>
      <c r="PCP503" s="508"/>
      <c r="PCQ503" s="508"/>
      <c r="PCR503" s="508"/>
      <c r="PCS503" s="508"/>
      <c r="PCT503" s="508"/>
      <c r="PCU503" s="508"/>
      <c r="PCV503" s="508"/>
      <c r="PCW503" s="508"/>
      <c r="PCX503" s="508"/>
      <c r="PCY503" s="508"/>
      <c r="PCZ503" s="508"/>
      <c r="PDA503" s="508"/>
      <c r="PDB503" s="508"/>
      <c r="PDC503" s="508"/>
      <c r="PDD503" s="508"/>
      <c r="PDE503" s="508"/>
      <c r="PDF503" s="508"/>
      <c r="PDG503" s="508"/>
      <c r="PDH503" s="508"/>
      <c r="PDI503" s="508"/>
      <c r="PDJ503" s="508"/>
      <c r="PDK503" s="508"/>
      <c r="PDL503" s="508"/>
      <c r="PDM503" s="508"/>
      <c r="PDN503" s="508"/>
      <c r="PDO503" s="508"/>
      <c r="PDP503" s="508"/>
      <c r="PDQ503" s="508"/>
      <c r="PDR503" s="508"/>
      <c r="PDS503" s="508"/>
      <c r="PDT503" s="508"/>
      <c r="PDU503" s="508"/>
      <c r="PDV503" s="508"/>
      <c r="PDW503" s="508"/>
      <c r="PDX503" s="508"/>
      <c r="PDY503" s="508"/>
      <c r="PDZ503" s="508"/>
      <c r="PEA503" s="508"/>
      <c r="PEB503" s="508"/>
      <c r="PEC503" s="508"/>
      <c r="PED503" s="508"/>
      <c r="PEE503" s="508"/>
      <c r="PEF503" s="508"/>
      <c r="PEG503" s="508"/>
      <c r="PEH503" s="508"/>
      <c r="PEI503" s="508"/>
      <c r="PEJ503" s="508"/>
      <c r="PEK503" s="508"/>
      <c r="PEL503" s="508"/>
      <c r="PEM503" s="508"/>
      <c r="PEN503" s="508"/>
      <c r="PEO503" s="508"/>
      <c r="PEP503" s="508"/>
      <c r="PEQ503" s="508"/>
      <c r="PER503" s="508"/>
      <c r="PES503" s="508"/>
      <c r="PET503" s="508"/>
      <c r="PEU503" s="508"/>
      <c r="PEV503" s="508"/>
      <c r="PEW503" s="508"/>
      <c r="PEX503" s="508"/>
      <c r="PEY503" s="508"/>
      <c r="PEZ503" s="508"/>
      <c r="PFA503" s="508"/>
      <c r="PFB503" s="508"/>
      <c r="PFC503" s="508"/>
      <c r="PFD503" s="508"/>
      <c r="PFE503" s="508"/>
      <c r="PFF503" s="508"/>
      <c r="PFG503" s="508"/>
      <c r="PFH503" s="508"/>
      <c r="PFI503" s="508"/>
      <c r="PFJ503" s="508"/>
      <c r="PFK503" s="508"/>
      <c r="PFL503" s="508"/>
      <c r="PFM503" s="508"/>
      <c r="PFN503" s="508"/>
      <c r="PFO503" s="508"/>
      <c r="PFP503" s="508"/>
      <c r="PFQ503" s="508"/>
      <c r="PFR503" s="508"/>
      <c r="PFS503" s="508"/>
      <c r="PFT503" s="508"/>
      <c r="PFU503" s="508"/>
      <c r="PFV503" s="508"/>
      <c r="PFW503" s="508"/>
      <c r="PFX503" s="508"/>
      <c r="PFY503" s="508"/>
      <c r="PFZ503" s="508"/>
      <c r="PGA503" s="508"/>
      <c r="PGB503" s="508"/>
      <c r="PGC503" s="508"/>
      <c r="PGD503" s="508"/>
      <c r="PGE503" s="508"/>
      <c r="PGF503" s="508"/>
      <c r="PGG503" s="508"/>
      <c r="PGH503" s="508"/>
      <c r="PGI503" s="508"/>
      <c r="PGJ503" s="508"/>
      <c r="PGK503" s="508"/>
      <c r="PGL503" s="508"/>
      <c r="PGM503" s="508"/>
      <c r="PGN503" s="508"/>
      <c r="PGO503" s="508"/>
      <c r="PGP503" s="508"/>
      <c r="PGQ503" s="508"/>
      <c r="PGR503" s="508"/>
      <c r="PGS503" s="508"/>
      <c r="PGT503" s="508"/>
      <c r="PGU503" s="508"/>
      <c r="PGV503" s="508"/>
      <c r="PGW503" s="508"/>
      <c r="PGX503" s="508"/>
      <c r="PGY503" s="508"/>
      <c r="PGZ503" s="508"/>
      <c r="PHA503" s="508"/>
      <c r="PHB503" s="508"/>
      <c r="PHC503" s="508"/>
      <c r="PHD503" s="508"/>
      <c r="PHE503" s="508"/>
      <c r="PHF503" s="508"/>
      <c r="PHG503" s="508"/>
      <c r="PHH503" s="508"/>
      <c r="PHI503" s="508"/>
      <c r="PHJ503" s="508"/>
      <c r="PHK503" s="508"/>
      <c r="PHL503" s="508"/>
      <c r="PHM503" s="508"/>
      <c r="PHN503" s="508"/>
      <c r="PHO503" s="508"/>
      <c r="PHP503" s="508"/>
      <c r="PHQ503" s="508"/>
      <c r="PHR503" s="508"/>
      <c r="PHS503" s="508"/>
      <c r="PHT503" s="508"/>
      <c r="PHU503" s="508"/>
      <c r="PHV503" s="508"/>
      <c r="PHW503" s="508"/>
      <c r="PHX503" s="508"/>
      <c r="PHY503" s="508"/>
      <c r="PHZ503" s="508"/>
      <c r="PIA503" s="508"/>
      <c r="PIB503" s="508"/>
      <c r="PIC503" s="508"/>
      <c r="PID503" s="508"/>
      <c r="PIE503" s="508"/>
      <c r="PIF503" s="508"/>
      <c r="PIG503" s="508"/>
      <c r="PIH503" s="508"/>
      <c r="PII503" s="508"/>
      <c r="PIJ503" s="508"/>
      <c r="PIK503" s="508"/>
      <c r="PIL503" s="508"/>
      <c r="PIM503" s="508"/>
      <c r="PIN503" s="508"/>
      <c r="PIO503" s="508"/>
      <c r="PIP503" s="508"/>
      <c r="PIQ503" s="508"/>
      <c r="PIR503" s="508"/>
      <c r="PIS503" s="508"/>
      <c r="PIT503" s="508"/>
      <c r="PIU503" s="508"/>
      <c r="PIV503" s="508"/>
      <c r="PIW503" s="508"/>
      <c r="PIX503" s="508"/>
      <c r="PIY503" s="508"/>
      <c r="PIZ503" s="508"/>
      <c r="PJA503" s="508"/>
      <c r="PJB503" s="508"/>
      <c r="PJC503" s="508"/>
      <c r="PJD503" s="508"/>
      <c r="PJE503" s="508"/>
      <c r="PJF503" s="508"/>
      <c r="PJG503" s="508"/>
      <c r="PJH503" s="508"/>
      <c r="PJI503" s="508"/>
      <c r="PJJ503" s="508"/>
      <c r="PJK503" s="508"/>
      <c r="PJL503" s="508"/>
      <c r="PJM503" s="508"/>
      <c r="PJN503" s="508"/>
      <c r="PJO503" s="508"/>
      <c r="PJP503" s="508"/>
      <c r="PJQ503" s="508"/>
      <c r="PJR503" s="508"/>
      <c r="PJS503" s="508"/>
      <c r="PJT503" s="508"/>
      <c r="PJU503" s="508"/>
      <c r="PJV503" s="508"/>
      <c r="PJW503" s="508"/>
      <c r="PJX503" s="508"/>
      <c r="PJY503" s="508"/>
      <c r="PJZ503" s="508"/>
      <c r="PKA503" s="508"/>
      <c r="PKB503" s="508"/>
      <c r="PKC503" s="508"/>
      <c r="PKD503" s="508"/>
      <c r="PKE503" s="508"/>
      <c r="PKF503" s="508"/>
      <c r="PKG503" s="508"/>
      <c r="PKH503" s="508"/>
      <c r="PKI503" s="508"/>
      <c r="PKJ503" s="508"/>
      <c r="PKK503" s="508"/>
      <c r="PKL503" s="508"/>
      <c r="PKM503" s="508"/>
      <c r="PKN503" s="508"/>
      <c r="PKO503" s="508"/>
      <c r="PKP503" s="508"/>
      <c r="PKQ503" s="508"/>
      <c r="PKR503" s="508"/>
      <c r="PKS503" s="508"/>
      <c r="PKT503" s="508"/>
      <c r="PKU503" s="508"/>
      <c r="PKV503" s="508"/>
      <c r="PKW503" s="508"/>
      <c r="PKX503" s="508"/>
      <c r="PKY503" s="508"/>
      <c r="PKZ503" s="508"/>
      <c r="PLA503" s="508"/>
      <c r="PLB503" s="508"/>
      <c r="PLC503" s="508"/>
      <c r="PLD503" s="508"/>
      <c r="PLE503" s="508"/>
      <c r="PLF503" s="508"/>
      <c r="PLG503" s="508"/>
      <c r="PLH503" s="508"/>
      <c r="PLI503" s="508"/>
      <c r="PLJ503" s="508"/>
      <c r="PLK503" s="508"/>
      <c r="PLL503" s="508"/>
      <c r="PLM503" s="508"/>
      <c r="PLN503" s="508"/>
      <c r="PLO503" s="508"/>
      <c r="PLP503" s="508"/>
      <c r="PLQ503" s="508"/>
      <c r="PLR503" s="508"/>
      <c r="PLS503" s="508"/>
      <c r="PLT503" s="508"/>
      <c r="PLU503" s="508"/>
      <c r="PLV503" s="508"/>
      <c r="PLW503" s="508"/>
      <c r="PLX503" s="508"/>
      <c r="PLY503" s="508"/>
      <c r="PLZ503" s="508"/>
      <c r="PMA503" s="508"/>
      <c r="PMB503" s="508"/>
      <c r="PMC503" s="508"/>
      <c r="PMD503" s="508"/>
      <c r="PME503" s="508"/>
      <c r="PMF503" s="508"/>
      <c r="PMG503" s="508"/>
      <c r="PMH503" s="508"/>
      <c r="PMI503" s="508"/>
      <c r="PMJ503" s="508"/>
      <c r="PMK503" s="508"/>
      <c r="PML503" s="508"/>
      <c r="PMM503" s="508"/>
      <c r="PMN503" s="508"/>
      <c r="PMO503" s="508"/>
      <c r="PMP503" s="508"/>
      <c r="PMQ503" s="508"/>
      <c r="PMR503" s="508"/>
      <c r="PMS503" s="508"/>
      <c r="PMT503" s="508"/>
      <c r="PMU503" s="508"/>
      <c r="PMV503" s="508"/>
      <c r="PMW503" s="508"/>
      <c r="PMX503" s="508"/>
      <c r="PMY503" s="508"/>
      <c r="PMZ503" s="508"/>
      <c r="PNA503" s="508"/>
      <c r="PNB503" s="508"/>
      <c r="PNC503" s="508"/>
      <c r="PND503" s="508"/>
      <c r="PNE503" s="508"/>
      <c r="PNF503" s="508"/>
      <c r="PNG503" s="508"/>
      <c r="PNH503" s="508"/>
      <c r="PNI503" s="508"/>
      <c r="PNJ503" s="508"/>
      <c r="PNK503" s="508"/>
      <c r="PNL503" s="508"/>
      <c r="PNM503" s="508"/>
      <c r="PNN503" s="508"/>
      <c r="PNO503" s="508"/>
      <c r="PNP503" s="508"/>
      <c r="PNQ503" s="508"/>
      <c r="PNR503" s="508"/>
      <c r="PNS503" s="508"/>
      <c r="PNT503" s="508"/>
      <c r="PNU503" s="508"/>
      <c r="PNV503" s="508"/>
      <c r="PNW503" s="508"/>
      <c r="PNX503" s="508"/>
      <c r="PNY503" s="508"/>
      <c r="PNZ503" s="508"/>
      <c r="POA503" s="508"/>
      <c r="POB503" s="508"/>
      <c r="POC503" s="508"/>
      <c r="POD503" s="508"/>
      <c r="POE503" s="508"/>
      <c r="POF503" s="508"/>
      <c r="POG503" s="508"/>
      <c r="POH503" s="508"/>
      <c r="POI503" s="508"/>
      <c r="POJ503" s="508"/>
      <c r="POK503" s="508"/>
      <c r="POL503" s="508"/>
      <c r="POM503" s="508"/>
      <c r="PON503" s="508"/>
      <c r="POO503" s="508"/>
      <c r="POP503" s="508"/>
      <c r="POQ503" s="508"/>
      <c r="POR503" s="508"/>
      <c r="POS503" s="508"/>
      <c r="POT503" s="508"/>
      <c r="POU503" s="508"/>
      <c r="POV503" s="508"/>
      <c r="POW503" s="508"/>
      <c r="POX503" s="508"/>
      <c r="POY503" s="508"/>
      <c r="POZ503" s="508"/>
      <c r="PPA503" s="508"/>
      <c r="PPB503" s="508"/>
      <c r="PPC503" s="508"/>
      <c r="PPD503" s="508"/>
      <c r="PPE503" s="508"/>
      <c r="PPF503" s="508"/>
      <c r="PPG503" s="508"/>
      <c r="PPH503" s="508"/>
      <c r="PPI503" s="508"/>
      <c r="PPJ503" s="508"/>
      <c r="PPK503" s="508"/>
      <c r="PPL503" s="508"/>
      <c r="PPM503" s="508"/>
      <c r="PPN503" s="508"/>
      <c r="PPO503" s="508"/>
      <c r="PPP503" s="508"/>
      <c r="PPQ503" s="508"/>
      <c r="PPR503" s="508"/>
      <c r="PPS503" s="508"/>
      <c r="PPT503" s="508"/>
      <c r="PPU503" s="508"/>
      <c r="PPV503" s="508"/>
      <c r="PPW503" s="508"/>
      <c r="PPX503" s="508"/>
      <c r="PPY503" s="508"/>
      <c r="PPZ503" s="508"/>
      <c r="PQA503" s="508"/>
      <c r="PQB503" s="508"/>
      <c r="PQC503" s="508"/>
      <c r="PQD503" s="508"/>
      <c r="PQE503" s="508"/>
      <c r="PQF503" s="508"/>
      <c r="PQG503" s="508"/>
      <c r="PQH503" s="508"/>
      <c r="PQI503" s="508"/>
      <c r="PQJ503" s="508"/>
      <c r="PQK503" s="508"/>
      <c r="PQL503" s="508"/>
      <c r="PQM503" s="508"/>
      <c r="PQN503" s="508"/>
      <c r="PQO503" s="508"/>
      <c r="PQP503" s="508"/>
      <c r="PQQ503" s="508"/>
      <c r="PQR503" s="508"/>
      <c r="PQS503" s="508"/>
      <c r="PQT503" s="508"/>
      <c r="PQU503" s="508"/>
      <c r="PQV503" s="508"/>
      <c r="PQW503" s="508"/>
      <c r="PQX503" s="508"/>
      <c r="PQY503" s="508"/>
      <c r="PQZ503" s="508"/>
      <c r="PRA503" s="508"/>
      <c r="PRB503" s="508"/>
      <c r="PRC503" s="508"/>
      <c r="PRD503" s="508"/>
      <c r="PRE503" s="508"/>
      <c r="PRF503" s="508"/>
      <c r="PRG503" s="508"/>
      <c r="PRH503" s="508"/>
      <c r="PRI503" s="508"/>
      <c r="PRJ503" s="508"/>
      <c r="PRK503" s="508"/>
      <c r="PRL503" s="508"/>
      <c r="PRM503" s="508"/>
      <c r="PRN503" s="508"/>
      <c r="PRO503" s="508"/>
      <c r="PRP503" s="508"/>
      <c r="PRQ503" s="508"/>
      <c r="PRR503" s="508"/>
      <c r="PRS503" s="508"/>
      <c r="PRT503" s="508"/>
      <c r="PRU503" s="508"/>
      <c r="PRV503" s="508"/>
      <c r="PRW503" s="508"/>
      <c r="PRX503" s="508"/>
      <c r="PRY503" s="508"/>
      <c r="PRZ503" s="508"/>
      <c r="PSA503" s="508"/>
      <c r="PSB503" s="508"/>
      <c r="PSC503" s="508"/>
      <c r="PSD503" s="508"/>
      <c r="PSE503" s="508"/>
      <c r="PSF503" s="508"/>
      <c r="PSG503" s="508"/>
      <c r="PSH503" s="508"/>
      <c r="PSI503" s="508"/>
      <c r="PSJ503" s="508"/>
      <c r="PSK503" s="508"/>
      <c r="PSL503" s="508"/>
      <c r="PSM503" s="508"/>
      <c r="PSN503" s="508"/>
      <c r="PSO503" s="508"/>
      <c r="PSP503" s="508"/>
      <c r="PSQ503" s="508"/>
      <c r="PSR503" s="508"/>
      <c r="PSS503" s="508"/>
      <c r="PST503" s="508"/>
      <c r="PSU503" s="508"/>
      <c r="PSV503" s="508"/>
      <c r="PSW503" s="508"/>
      <c r="PSX503" s="508"/>
      <c r="PSY503" s="508"/>
      <c r="PSZ503" s="508"/>
      <c r="PTA503" s="508"/>
      <c r="PTB503" s="508"/>
      <c r="PTC503" s="508"/>
      <c r="PTD503" s="508"/>
      <c r="PTE503" s="508"/>
      <c r="PTF503" s="508"/>
      <c r="PTG503" s="508"/>
      <c r="PTH503" s="508"/>
      <c r="PTI503" s="508"/>
      <c r="PTJ503" s="508"/>
      <c r="PTK503" s="508"/>
      <c r="PTL503" s="508"/>
      <c r="PTM503" s="508"/>
      <c r="PTN503" s="508"/>
      <c r="PTO503" s="508"/>
      <c r="PTP503" s="508"/>
      <c r="PTQ503" s="508"/>
      <c r="PTR503" s="508"/>
      <c r="PTS503" s="508"/>
      <c r="PTT503" s="508"/>
      <c r="PTU503" s="508"/>
      <c r="PTV503" s="508"/>
      <c r="PTW503" s="508"/>
      <c r="PTX503" s="508"/>
      <c r="PTY503" s="508"/>
      <c r="PTZ503" s="508"/>
      <c r="PUA503" s="508"/>
      <c r="PUB503" s="508"/>
      <c r="PUC503" s="508"/>
      <c r="PUD503" s="508"/>
      <c r="PUE503" s="508"/>
      <c r="PUF503" s="508"/>
      <c r="PUG503" s="508"/>
      <c r="PUH503" s="508"/>
      <c r="PUI503" s="508"/>
      <c r="PUJ503" s="508"/>
      <c r="PUK503" s="508"/>
      <c r="PUL503" s="508"/>
      <c r="PUM503" s="508"/>
      <c r="PUN503" s="508"/>
      <c r="PUO503" s="508"/>
      <c r="PUP503" s="508"/>
      <c r="PUQ503" s="508"/>
      <c r="PUR503" s="508"/>
      <c r="PUS503" s="508"/>
      <c r="PUT503" s="508"/>
      <c r="PUU503" s="508"/>
      <c r="PUV503" s="508"/>
      <c r="PUW503" s="508"/>
      <c r="PUX503" s="508"/>
      <c r="PUY503" s="508"/>
      <c r="PUZ503" s="508"/>
      <c r="PVA503" s="508"/>
      <c r="PVB503" s="508"/>
      <c r="PVC503" s="508"/>
      <c r="PVD503" s="508"/>
      <c r="PVE503" s="508"/>
      <c r="PVF503" s="508"/>
      <c r="PVG503" s="508"/>
      <c r="PVH503" s="508"/>
      <c r="PVI503" s="508"/>
      <c r="PVJ503" s="508"/>
      <c r="PVK503" s="508"/>
      <c r="PVL503" s="508"/>
      <c r="PVM503" s="508"/>
      <c r="PVN503" s="508"/>
      <c r="PVO503" s="508"/>
      <c r="PVP503" s="508"/>
      <c r="PVQ503" s="508"/>
      <c r="PVR503" s="508"/>
      <c r="PVS503" s="508"/>
      <c r="PVT503" s="508"/>
      <c r="PVU503" s="508"/>
      <c r="PVV503" s="508"/>
      <c r="PVW503" s="508"/>
      <c r="PVX503" s="508"/>
      <c r="PVY503" s="508"/>
      <c r="PVZ503" s="508"/>
      <c r="PWA503" s="508"/>
      <c r="PWB503" s="508"/>
      <c r="PWC503" s="508"/>
      <c r="PWD503" s="508"/>
      <c r="PWE503" s="508"/>
      <c r="PWF503" s="508"/>
      <c r="PWG503" s="508"/>
      <c r="PWH503" s="508"/>
      <c r="PWI503" s="508"/>
      <c r="PWJ503" s="508"/>
      <c r="PWK503" s="508"/>
      <c r="PWL503" s="508"/>
      <c r="PWM503" s="508"/>
      <c r="PWN503" s="508"/>
      <c r="PWO503" s="508"/>
      <c r="PWP503" s="508"/>
      <c r="PWQ503" s="508"/>
      <c r="PWR503" s="508"/>
      <c r="PWS503" s="508"/>
      <c r="PWT503" s="508"/>
      <c r="PWU503" s="508"/>
      <c r="PWV503" s="508"/>
      <c r="PWW503" s="508"/>
      <c r="PWX503" s="508"/>
      <c r="PWY503" s="508"/>
      <c r="PWZ503" s="508"/>
      <c r="PXA503" s="508"/>
      <c r="PXB503" s="508"/>
      <c r="PXC503" s="508"/>
      <c r="PXD503" s="508"/>
      <c r="PXE503" s="508"/>
      <c r="PXF503" s="508"/>
      <c r="PXG503" s="508"/>
      <c r="PXH503" s="508"/>
      <c r="PXI503" s="508"/>
      <c r="PXJ503" s="508"/>
      <c r="PXK503" s="508"/>
      <c r="PXL503" s="508"/>
      <c r="PXM503" s="508"/>
      <c r="PXN503" s="508"/>
      <c r="PXO503" s="508"/>
      <c r="PXP503" s="508"/>
      <c r="PXQ503" s="508"/>
      <c r="PXR503" s="508"/>
      <c r="PXS503" s="508"/>
      <c r="PXT503" s="508"/>
      <c r="PXU503" s="508"/>
      <c r="PXV503" s="508"/>
      <c r="PXW503" s="508"/>
      <c r="PXX503" s="508"/>
      <c r="PXY503" s="508"/>
      <c r="PXZ503" s="508"/>
      <c r="PYA503" s="508"/>
      <c r="PYB503" s="508"/>
      <c r="PYC503" s="508"/>
      <c r="PYD503" s="508"/>
      <c r="PYE503" s="508"/>
      <c r="PYF503" s="508"/>
      <c r="PYG503" s="508"/>
      <c r="PYH503" s="508"/>
      <c r="PYI503" s="508"/>
      <c r="PYJ503" s="508"/>
      <c r="PYK503" s="508"/>
      <c r="PYL503" s="508"/>
      <c r="PYM503" s="508"/>
      <c r="PYN503" s="508"/>
      <c r="PYO503" s="508"/>
      <c r="PYP503" s="508"/>
      <c r="PYQ503" s="508"/>
      <c r="PYR503" s="508"/>
      <c r="PYS503" s="508"/>
      <c r="PYT503" s="508"/>
      <c r="PYU503" s="508"/>
      <c r="PYV503" s="508"/>
      <c r="PYW503" s="508"/>
      <c r="PYX503" s="508"/>
      <c r="PYY503" s="508"/>
      <c r="PYZ503" s="508"/>
      <c r="PZA503" s="508"/>
      <c r="PZB503" s="508"/>
      <c r="PZC503" s="508"/>
      <c r="PZD503" s="508"/>
      <c r="PZE503" s="508"/>
      <c r="PZF503" s="508"/>
      <c r="PZG503" s="508"/>
      <c r="PZH503" s="508"/>
      <c r="PZI503" s="508"/>
      <c r="PZJ503" s="508"/>
      <c r="PZK503" s="508"/>
      <c r="PZL503" s="508"/>
      <c r="PZM503" s="508"/>
      <c r="PZN503" s="508"/>
      <c r="PZO503" s="508"/>
      <c r="PZP503" s="508"/>
      <c r="PZQ503" s="508"/>
      <c r="PZR503" s="508"/>
      <c r="PZS503" s="508"/>
      <c r="PZT503" s="508"/>
      <c r="PZU503" s="508"/>
      <c r="PZV503" s="508"/>
      <c r="PZW503" s="508"/>
      <c r="PZX503" s="508"/>
      <c r="PZY503" s="508"/>
      <c r="PZZ503" s="508"/>
      <c r="QAA503" s="508"/>
      <c r="QAB503" s="508"/>
      <c r="QAC503" s="508"/>
      <c r="QAD503" s="508"/>
      <c r="QAE503" s="508"/>
      <c r="QAF503" s="508"/>
      <c r="QAG503" s="508"/>
      <c r="QAH503" s="508"/>
      <c r="QAI503" s="508"/>
      <c r="QAJ503" s="508"/>
      <c r="QAK503" s="508"/>
      <c r="QAL503" s="508"/>
      <c r="QAM503" s="508"/>
      <c r="QAN503" s="508"/>
      <c r="QAO503" s="508"/>
      <c r="QAP503" s="508"/>
      <c r="QAQ503" s="508"/>
      <c r="QAR503" s="508"/>
      <c r="QAS503" s="508"/>
      <c r="QAT503" s="508"/>
      <c r="QAU503" s="508"/>
      <c r="QAV503" s="508"/>
      <c r="QAW503" s="508"/>
      <c r="QAX503" s="508"/>
      <c r="QAY503" s="508"/>
      <c r="QAZ503" s="508"/>
      <c r="QBA503" s="508"/>
      <c r="QBB503" s="508"/>
      <c r="QBC503" s="508"/>
      <c r="QBD503" s="508"/>
      <c r="QBE503" s="508"/>
      <c r="QBF503" s="508"/>
      <c r="QBG503" s="508"/>
      <c r="QBH503" s="508"/>
      <c r="QBI503" s="508"/>
      <c r="QBJ503" s="508"/>
      <c r="QBK503" s="508"/>
      <c r="QBL503" s="508"/>
      <c r="QBM503" s="508"/>
      <c r="QBN503" s="508"/>
      <c r="QBO503" s="508"/>
      <c r="QBP503" s="508"/>
      <c r="QBQ503" s="508"/>
      <c r="QBR503" s="508"/>
      <c r="QBS503" s="508"/>
      <c r="QBT503" s="508"/>
      <c r="QBU503" s="508"/>
      <c r="QBV503" s="508"/>
      <c r="QBW503" s="508"/>
      <c r="QBX503" s="508"/>
      <c r="QBY503" s="508"/>
      <c r="QBZ503" s="508"/>
      <c r="QCA503" s="508"/>
      <c r="QCB503" s="508"/>
      <c r="QCC503" s="508"/>
      <c r="QCD503" s="508"/>
      <c r="QCE503" s="508"/>
      <c r="QCF503" s="508"/>
      <c r="QCG503" s="508"/>
      <c r="QCH503" s="508"/>
      <c r="QCI503" s="508"/>
      <c r="QCJ503" s="508"/>
      <c r="QCK503" s="508"/>
      <c r="QCL503" s="508"/>
      <c r="QCM503" s="508"/>
      <c r="QCN503" s="508"/>
      <c r="QCO503" s="508"/>
      <c r="QCP503" s="508"/>
      <c r="QCQ503" s="508"/>
      <c r="QCR503" s="508"/>
      <c r="QCS503" s="508"/>
      <c r="QCT503" s="508"/>
      <c r="QCU503" s="508"/>
      <c r="QCV503" s="508"/>
      <c r="QCW503" s="508"/>
      <c r="QCX503" s="508"/>
      <c r="QCY503" s="508"/>
      <c r="QCZ503" s="508"/>
      <c r="QDA503" s="508"/>
      <c r="QDB503" s="508"/>
      <c r="QDC503" s="508"/>
      <c r="QDD503" s="508"/>
      <c r="QDE503" s="508"/>
      <c r="QDF503" s="508"/>
      <c r="QDG503" s="508"/>
      <c r="QDH503" s="508"/>
      <c r="QDI503" s="508"/>
      <c r="QDJ503" s="508"/>
      <c r="QDK503" s="508"/>
      <c r="QDL503" s="508"/>
      <c r="QDM503" s="508"/>
      <c r="QDN503" s="508"/>
      <c r="QDO503" s="508"/>
      <c r="QDP503" s="508"/>
      <c r="QDQ503" s="508"/>
      <c r="QDR503" s="508"/>
      <c r="QDS503" s="508"/>
      <c r="QDT503" s="508"/>
      <c r="QDU503" s="508"/>
      <c r="QDV503" s="508"/>
      <c r="QDW503" s="508"/>
      <c r="QDX503" s="508"/>
      <c r="QDY503" s="508"/>
      <c r="QDZ503" s="508"/>
      <c r="QEA503" s="508"/>
      <c r="QEB503" s="508"/>
      <c r="QEC503" s="508"/>
      <c r="QED503" s="508"/>
      <c r="QEE503" s="508"/>
      <c r="QEF503" s="508"/>
      <c r="QEG503" s="508"/>
      <c r="QEH503" s="508"/>
      <c r="QEI503" s="508"/>
      <c r="QEJ503" s="508"/>
      <c r="QEK503" s="508"/>
      <c r="QEL503" s="508"/>
      <c r="QEM503" s="508"/>
      <c r="QEN503" s="508"/>
      <c r="QEO503" s="508"/>
      <c r="QEP503" s="508"/>
      <c r="QEQ503" s="508"/>
      <c r="QER503" s="508"/>
      <c r="QES503" s="508"/>
      <c r="QET503" s="508"/>
      <c r="QEU503" s="508"/>
      <c r="QEV503" s="508"/>
      <c r="QEW503" s="508"/>
      <c r="QEX503" s="508"/>
      <c r="QEY503" s="508"/>
      <c r="QEZ503" s="508"/>
      <c r="QFA503" s="508"/>
      <c r="QFB503" s="508"/>
      <c r="QFC503" s="508"/>
      <c r="QFD503" s="508"/>
      <c r="QFE503" s="508"/>
      <c r="QFF503" s="508"/>
      <c r="QFG503" s="508"/>
      <c r="QFH503" s="508"/>
      <c r="QFI503" s="508"/>
      <c r="QFJ503" s="508"/>
      <c r="QFK503" s="508"/>
      <c r="QFL503" s="508"/>
      <c r="QFM503" s="508"/>
      <c r="QFN503" s="508"/>
      <c r="QFO503" s="508"/>
      <c r="QFP503" s="508"/>
      <c r="QFQ503" s="508"/>
      <c r="QFR503" s="508"/>
      <c r="QFS503" s="508"/>
      <c r="QFT503" s="508"/>
      <c r="QFU503" s="508"/>
      <c r="QFV503" s="508"/>
      <c r="QFW503" s="508"/>
      <c r="QFX503" s="508"/>
      <c r="QFY503" s="508"/>
      <c r="QFZ503" s="508"/>
      <c r="QGA503" s="508"/>
      <c r="QGB503" s="508"/>
      <c r="QGC503" s="508"/>
      <c r="QGD503" s="508"/>
      <c r="QGE503" s="508"/>
      <c r="QGF503" s="508"/>
      <c r="QGG503" s="508"/>
      <c r="QGH503" s="508"/>
      <c r="QGI503" s="508"/>
      <c r="QGJ503" s="508"/>
      <c r="QGK503" s="508"/>
      <c r="QGL503" s="508"/>
      <c r="QGM503" s="508"/>
      <c r="QGN503" s="508"/>
      <c r="QGO503" s="508"/>
      <c r="QGP503" s="508"/>
      <c r="QGQ503" s="508"/>
      <c r="QGR503" s="508"/>
      <c r="QGS503" s="508"/>
      <c r="QGT503" s="508"/>
      <c r="QGU503" s="508"/>
      <c r="QGV503" s="508"/>
      <c r="QGW503" s="508"/>
      <c r="QGX503" s="508"/>
      <c r="QGY503" s="508"/>
      <c r="QGZ503" s="508"/>
      <c r="QHA503" s="508"/>
      <c r="QHB503" s="508"/>
      <c r="QHC503" s="508"/>
      <c r="QHD503" s="508"/>
      <c r="QHE503" s="508"/>
      <c r="QHF503" s="508"/>
      <c r="QHG503" s="508"/>
      <c r="QHH503" s="508"/>
      <c r="QHI503" s="508"/>
      <c r="QHJ503" s="508"/>
      <c r="QHK503" s="508"/>
      <c r="QHL503" s="508"/>
      <c r="QHM503" s="508"/>
      <c r="QHN503" s="508"/>
      <c r="QHO503" s="508"/>
      <c r="QHP503" s="508"/>
      <c r="QHQ503" s="508"/>
      <c r="QHR503" s="508"/>
      <c r="QHS503" s="508"/>
      <c r="QHT503" s="508"/>
      <c r="QHU503" s="508"/>
      <c r="QHV503" s="508"/>
      <c r="QHW503" s="508"/>
      <c r="QHX503" s="508"/>
      <c r="QHY503" s="508"/>
      <c r="QHZ503" s="508"/>
      <c r="QIA503" s="508"/>
      <c r="QIB503" s="508"/>
      <c r="QIC503" s="508"/>
      <c r="QID503" s="508"/>
      <c r="QIE503" s="508"/>
      <c r="QIF503" s="508"/>
      <c r="QIG503" s="508"/>
      <c r="QIH503" s="508"/>
      <c r="QII503" s="508"/>
      <c r="QIJ503" s="508"/>
      <c r="QIK503" s="508"/>
      <c r="QIL503" s="508"/>
      <c r="QIM503" s="508"/>
      <c r="QIN503" s="508"/>
      <c r="QIO503" s="508"/>
      <c r="QIP503" s="508"/>
      <c r="QIQ503" s="508"/>
      <c r="QIR503" s="508"/>
      <c r="QIS503" s="508"/>
      <c r="QIT503" s="508"/>
      <c r="QIU503" s="508"/>
      <c r="QIV503" s="508"/>
      <c r="QIW503" s="508"/>
      <c r="QIX503" s="508"/>
      <c r="QIY503" s="508"/>
      <c r="QIZ503" s="508"/>
      <c r="QJA503" s="508"/>
      <c r="QJB503" s="508"/>
      <c r="QJC503" s="508"/>
      <c r="QJD503" s="508"/>
      <c r="QJE503" s="508"/>
      <c r="QJF503" s="508"/>
      <c r="QJG503" s="508"/>
      <c r="QJH503" s="508"/>
      <c r="QJI503" s="508"/>
      <c r="QJJ503" s="508"/>
      <c r="QJK503" s="508"/>
      <c r="QJL503" s="508"/>
      <c r="QJM503" s="508"/>
      <c r="QJN503" s="508"/>
      <c r="QJO503" s="508"/>
      <c r="QJP503" s="508"/>
      <c r="QJQ503" s="508"/>
      <c r="QJR503" s="508"/>
      <c r="QJS503" s="508"/>
      <c r="QJT503" s="508"/>
      <c r="QJU503" s="508"/>
      <c r="QJV503" s="508"/>
      <c r="QJW503" s="508"/>
      <c r="QJX503" s="508"/>
      <c r="QJY503" s="508"/>
      <c r="QJZ503" s="508"/>
      <c r="QKA503" s="508"/>
      <c r="QKB503" s="508"/>
      <c r="QKC503" s="508"/>
      <c r="QKD503" s="508"/>
      <c r="QKE503" s="508"/>
      <c r="QKF503" s="508"/>
      <c r="QKG503" s="508"/>
      <c r="QKH503" s="508"/>
      <c r="QKI503" s="508"/>
      <c r="QKJ503" s="508"/>
      <c r="QKK503" s="508"/>
      <c r="QKL503" s="508"/>
      <c r="QKM503" s="508"/>
      <c r="QKN503" s="508"/>
      <c r="QKO503" s="508"/>
      <c r="QKP503" s="508"/>
      <c r="QKQ503" s="508"/>
      <c r="QKR503" s="508"/>
      <c r="QKS503" s="508"/>
      <c r="QKT503" s="508"/>
      <c r="QKU503" s="508"/>
      <c r="QKV503" s="508"/>
      <c r="QKW503" s="508"/>
      <c r="QKX503" s="508"/>
      <c r="QKY503" s="508"/>
      <c r="QKZ503" s="508"/>
      <c r="QLA503" s="508"/>
      <c r="QLB503" s="508"/>
      <c r="QLC503" s="508"/>
      <c r="QLD503" s="508"/>
      <c r="QLE503" s="508"/>
      <c r="QLF503" s="508"/>
      <c r="QLG503" s="508"/>
      <c r="QLH503" s="508"/>
      <c r="QLI503" s="508"/>
      <c r="QLJ503" s="508"/>
      <c r="QLK503" s="508"/>
      <c r="QLL503" s="508"/>
      <c r="QLM503" s="508"/>
      <c r="QLN503" s="508"/>
      <c r="QLO503" s="508"/>
      <c r="QLP503" s="508"/>
      <c r="QLQ503" s="508"/>
      <c r="QLR503" s="508"/>
      <c r="QLS503" s="508"/>
      <c r="QLT503" s="508"/>
      <c r="QLU503" s="508"/>
      <c r="QLV503" s="508"/>
      <c r="QLW503" s="508"/>
      <c r="QLX503" s="508"/>
      <c r="QLY503" s="508"/>
      <c r="QLZ503" s="508"/>
      <c r="QMA503" s="508"/>
      <c r="QMB503" s="508"/>
      <c r="QMC503" s="508"/>
      <c r="QMD503" s="508"/>
      <c r="QME503" s="508"/>
      <c r="QMF503" s="508"/>
      <c r="QMG503" s="508"/>
      <c r="QMH503" s="508"/>
      <c r="QMI503" s="508"/>
      <c r="QMJ503" s="508"/>
      <c r="QMK503" s="508"/>
      <c r="QML503" s="508"/>
      <c r="QMM503" s="508"/>
      <c r="QMN503" s="508"/>
      <c r="QMO503" s="508"/>
      <c r="QMP503" s="508"/>
      <c r="QMQ503" s="508"/>
      <c r="QMR503" s="508"/>
      <c r="QMS503" s="508"/>
      <c r="QMT503" s="508"/>
      <c r="QMU503" s="508"/>
      <c r="QMV503" s="508"/>
      <c r="QMW503" s="508"/>
      <c r="QMX503" s="508"/>
      <c r="QMY503" s="508"/>
      <c r="QMZ503" s="508"/>
      <c r="QNA503" s="508"/>
      <c r="QNB503" s="508"/>
      <c r="QNC503" s="508"/>
      <c r="QND503" s="508"/>
      <c r="QNE503" s="508"/>
      <c r="QNF503" s="508"/>
      <c r="QNG503" s="508"/>
      <c r="QNH503" s="508"/>
      <c r="QNI503" s="508"/>
      <c r="QNJ503" s="508"/>
      <c r="QNK503" s="508"/>
      <c r="QNL503" s="508"/>
      <c r="QNM503" s="508"/>
      <c r="QNN503" s="508"/>
      <c r="QNO503" s="508"/>
      <c r="QNP503" s="508"/>
      <c r="QNQ503" s="508"/>
      <c r="QNR503" s="508"/>
      <c r="QNS503" s="508"/>
      <c r="QNT503" s="508"/>
      <c r="QNU503" s="508"/>
      <c r="QNV503" s="508"/>
      <c r="QNW503" s="508"/>
      <c r="QNX503" s="508"/>
      <c r="QNY503" s="508"/>
      <c r="QNZ503" s="508"/>
      <c r="QOA503" s="508"/>
      <c r="QOB503" s="508"/>
      <c r="QOC503" s="508"/>
      <c r="QOD503" s="508"/>
      <c r="QOE503" s="508"/>
      <c r="QOF503" s="508"/>
      <c r="QOG503" s="508"/>
      <c r="QOH503" s="508"/>
      <c r="QOI503" s="508"/>
      <c r="QOJ503" s="508"/>
      <c r="QOK503" s="508"/>
      <c r="QOL503" s="508"/>
      <c r="QOM503" s="508"/>
      <c r="QON503" s="508"/>
      <c r="QOO503" s="508"/>
      <c r="QOP503" s="508"/>
      <c r="QOQ503" s="508"/>
      <c r="QOR503" s="508"/>
      <c r="QOS503" s="508"/>
      <c r="QOT503" s="508"/>
      <c r="QOU503" s="508"/>
      <c r="QOV503" s="508"/>
      <c r="QOW503" s="508"/>
      <c r="QOX503" s="508"/>
      <c r="QOY503" s="508"/>
      <c r="QOZ503" s="508"/>
      <c r="QPA503" s="508"/>
      <c r="QPB503" s="508"/>
      <c r="QPC503" s="508"/>
      <c r="QPD503" s="508"/>
      <c r="QPE503" s="508"/>
      <c r="QPF503" s="508"/>
      <c r="QPG503" s="508"/>
      <c r="QPH503" s="508"/>
      <c r="QPI503" s="508"/>
      <c r="QPJ503" s="508"/>
      <c r="QPK503" s="508"/>
      <c r="QPL503" s="508"/>
      <c r="QPM503" s="508"/>
      <c r="QPN503" s="508"/>
      <c r="QPO503" s="508"/>
      <c r="QPP503" s="508"/>
      <c r="QPQ503" s="508"/>
      <c r="QPR503" s="508"/>
      <c r="QPS503" s="508"/>
      <c r="QPT503" s="508"/>
      <c r="QPU503" s="508"/>
      <c r="QPV503" s="508"/>
      <c r="QPW503" s="508"/>
      <c r="QPX503" s="508"/>
      <c r="QPY503" s="508"/>
      <c r="QPZ503" s="508"/>
      <c r="QQA503" s="508"/>
      <c r="QQB503" s="508"/>
      <c r="QQC503" s="508"/>
      <c r="QQD503" s="508"/>
      <c r="QQE503" s="508"/>
      <c r="QQF503" s="508"/>
      <c r="QQG503" s="508"/>
      <c r="QQH503" s="508"/>
      <c r="QQI503" s="508"/>
      <c r="QQJ503" s="508"/>
      <c r="QQK503" s="508"/>
      <c r="QQL503" s="508"/>
      <c r="QQM503" s="508"/>
      <c r="QQN503" s="508"/>
      <c r="QQO503" s="508"/>
      <c r="QQP503" s="508"/>
      <c r="QQQ503" s="508"/>
      <c r="QQR503" s="508"/>
      <c r="QQS503" s="508"/>
      <c r="QQT503" s="508"/>
      <c r="QQU503" s="508"/>
      <c r="QQV503" s="508"/>
      <c r="QQW503" s="508"/>
      <c r="QQX503" s="508"/>
      <c r="QQY503" s="508"/>
      <c r="QQZ503" s="508"/>
      <c r="QRA503" s="508"/>
      <c r="QRB503" s="508"/>
      <c r="QRC503" s="508"/>
      <c r="QRD503" s="508"/>
      <c r="QRE503" s="508"/>
      <c r="QRF503" s="508"/>
      <c r="QRG503" s="508"/>
      <c r="QRH503" s="508"/>
      <c r="QRI503" s="508"/>
      <c r="QRJ503" s="508"/>
      <c r="QRK503" s="508"/>
      <c r="QRL503" s="508"/>
      <c r="QRM503" s="508"/>
      <c r="QRN503" s="508"/>
      <c r="QRO503" s="508"/>
      <c r="QRP503" s="508"/>
      <c r="QRQ503" s="508"/>
      <c r="QRR503" s="508"/>
      <c r="QRS503" s="508"/>
      <c r="QRT503" s="508"/>
      <c r="QRU503" s="508"/>
      <c r="QRV503" s="508"/>
      <c r="QRW503" s="508"/>
      <c r="QRX503" s="508"/>
      <c r="QRY503" s="508"/>
      <c r="QRZ503" s="508"/>
      <c r="QSA503" s="508"/>
      <c r="QSB503" s="508"/>
      <c r="QSC503" s="508"/>
      <c r="QSD503" s="508"/>
      <c r="QSE503" s="508"/>
      <c r="QSF503" s="508"/>
      <c r="QSG503" s="508"/>
      <c r="QSH503" s="508"/>
      <c r="QSI503" s="508"/>
      <c r="QSJ503" s="508"/>
      <c r="QSK503" s="508"/>
      <c r="QSL503" s="508"/>
      <c r="QSM503" s="508"/>
      <c r="QSN503" s="508"/>
      <c r="QSO503" s="508"/>
      <c r="QSP503" s="508"/>
      <c r="QSQ503" s="508"/>
      <c r="QSR503" s="508"/>
      <c r="QSS503" s="508"/>
      <c r="QST503" s="508"/>
      <c r="QSU503" s="508"/>
      <c r="QSV503" s="508"/>
      <c r="QSW503" s="508"/>
      <c r="QSX503" s="508"/>
      <c r="QSY503" s="508"/>
      <c r="QSZ503" s="508"/>
      <c r="QTA503" s="508"/>
      <c r="QTB503" s="508"/>
      <c r="QTC503" s="508"/>
      <c r="QTD503" s="508"/>
      <c r="QTE503" s="508"/>
      <c r="QTF503" s="508"/>
      <c r="QTG503" s="508"/>
      <c r="QTH503" s="508"/>
      <c r="QTI503" s="508"/>
      <c r="QTJ503" s="508"/>
      <c r="QTK503" s="508"/>
      <c r="QTL503" s="508"/>
      <c r="QTM503" s="508"/>
      <c r="QTN503" s="508"/>
      <c r="QTO503" s="508"/>
      <c r="QTP503" s="508"/>
      <c r="QTQ503" s="508"/>
      <c r="QTR503" s="508"/>
      <c r="QTS503" s="508"/>
      <c r="QTT503" s="508"/>
      <c r="QTU503" s="508"/>
      <c r="QTV503" s="508"/>
      <c r="QTW503" s="508"/>
      <c r="QTX503" s="508"/>
      <c r="QTY503" s="508"/>
      <c r="QTZ503" s="508"/>
      <c r="QUA503" s="508"/>
      <c r="QUB503" s="508"/>
      <c r="QUC503" s="508"/>
      <c r="QUD503" s="508"/>
      <c r="QUE503" s="508"/>
      <c r="QUF503" s="508"/>
      <c r="QUG503" s="508"/>
      <c r="QUH503" s="508"/>
      <c r="QUI503" s="508"/>
      <c r="QUJ503" s="508"/>
      <c r="QUK503" s="508"/>
      <c r="QUL503" s="508"/>
      <c r="QUM503" s="508"/>
      <c r="QUN503" s="508"/>
      <c r="QUO503" s="508"/>
      <c r="QUP503" s="508"/>
      <c r="QUQ503" s="508"/>
      <c r="QUR503" s="508"/>
      <c r="QUS503" s="508"/>
      <c r="QUT503" s="508"/>
      <c r="QUU503" s="508"/>
      <c r="QUV503" s="508"/>
      <c r="QUW503" s="508"/>
      <c r="QUX503" s="508"/>
      <c r="QUY503" s="508"/>
      <c r="QUZ503" s="508"/>
      <c r="QVA503" s="508"/>
      <c r="QVB503" s="508"/>
      <c r="QVC503" s="508"/>
      <c r="QVD503" s="508"/>
      <c r="QVE503" s="508"/>
      <c r="QVF503" s="508"/>
      <c r="QVG503" s="508"/>
      <c r="QVH503" s="508"/>
      <c r="QVI503" s="508"/>
      <c r="QVJ503" s="508"/>
      <c r="QVK503" s="508"/>
      <c r="QVL503" s="508"/>
      <c r="QVM503" s="508"/>
      <c r="QVN503" s="508"/>
      <c r="QVO503" s="508"/>
      <c r="QVP503" s="508"/>
      <c r="QVQ503" s="508"/>
      <c r="QVR503" s="508"/>
      <c r="QVS503" s="508"/>
      <c r="QVT503" s="508"/>
      <c r="QVU503" s="508"/>
      <c r="QVV503" s="508"/>
      <c r="QVW503" s="508"/>
      <c r="QVX503" s="508"/>
      <c r="QVY503" s="508"/>
      <c r="QVZ503" s="508"/>
      <c r="QWA503" s="508"/>
      <c r="QWB503" s="508"/>
      <c r="QWC503" s="508"/>
      <c r="QWD503" s="508"/>
      <c r="QWE503" s="508"/>
      <c r="QWF503" s="508"/>
      <c r="QWG503" s="508"/>
      <c r="QWH503" s="508"/>
      <c r="QWI503" s="508"/>
      <c r="QWJ503" s="508"/>
      <c r="QWK503" s="508"/>
      <c r="QWL503" s="508"/>
      <c r="QWM503" s="508"/>
      <c r="QWN503" s="508"/>
      <c r="QWO503" s="508"/>
      <c r="QWP503" s="508"/>
      <c r="QWQ503" s="508"/>
      <c r="QWR503" s="508"/>
      <c r="QWS503" s="508"/>
      <c r="QWT503" s="508"/>
      <c r="QWU503" s="508"/>
      <c r="QWV503" s="508"/>
      <c r="QWW503" s="508"/>
      <c r="QWX503" s="508"/>
      <c r="QWY503" s="508"/>
      <c r="QWZ503" s="508"/>
      <c r="QXA503" s="508"/>
      <c r="QXB503" s="508"/>
      <c r="QXC503" s="508"/>
      <c r="QXD503" s="508"/>
      <c r="QXE503" s="508"/>
      <c r="QXF503" s="508"/>
      <c r="QXG503" s="508"/>
      <c r="QXH503" s="508"/>
      <c r="QXI503" s="508"/>
      <c r="QXJ503" s="508"/>
      <c r="QXK503" s="508"/>
      <c r="QXL503" s="508"/>
      <c r="QXM503" s="508"/>
      <c r="QXN503" s="508"/>
      <c r="QXO503" s="508"/>
      <c r="QXP503" s="508"/>
      <c r="QXQ503" s="508"/>
      <c r="QXR503" s="508"/>
      <c r="QXS503" s="508"/>
      <c r="QXT503" s="508"/>
      <c r="QXU503" s="508"/>
      <c r="QXV503" s="508"/>
      <c r="QXW503" s="508"/>
      <c r="QXX503" s="508"/>
      <c r="QXY503" s="508"/>
      <c r="QXZ503" s="508"/>
      <c r="QYA503" s="508"/>
      <c r="QYB503" s="508"/>
      <c r="QYC503" s="508"/>
      <c r="QYD503" s="508"/>
      <c r="QYE503" s="508"/>
      <c r="QYF503" s="508"/>
      <c r="QYG503" s="508"/>
      <c r="QYH503" s="508"/>
      <c r="QYI503" s="508"/>
      <c r="QYJ503" s="508"/>
      <c r="QYK503" s="508"/>
      <c r="QYL503" s="508"/>
      <c r="QYM503" s="508"/>
      <c r="QYN503" s="508"/>
      <c r="QYO503" s="508"/>
      <c r="QYP503" s="508"/>
      <c r="QYQ503" s="508"/>
      <c r="QYR503" s="508"/>
      <c r="QYS503" s="508"/>
      <c r="QYT503" s="508"/>
      <c r="QYU503" s="508"/>
      <c r="QYV503" s="508"/>
      <c r="QYW503" s="508"/>
      <c r="QYX503" s="508"/>
      <c r="QYY503" s="508"/>
      <c r="QYZ503" s="508"/>
      <c r="QZA503" s="508"/>
      <c r="QZB503" s="508"/>
      <c r="QZC503" s="508"/>
      <c r="QZD503" s="508"/>
      <c r="QZE503" s="508"/>
      <c r="QZF503" s="508"/>
      <c r="QZG503" s="508"/>
      <c r="QZH503" s="508"/>
      <c r="QZI503" s="508"/>
      <c r="QZJ503" s="508"/>
      <c r="QZK503" s="508"/>
      <c r="QZL503" s="508"/>
      <c r="QZM503" s="508"/>
      <c r="QZN503" s="508"/>
      <c r="QZO503" s="508"/>
      <c r="QZP503" s="508"/>
      <c r="QZQ503" s="508"/>
      <c r="QZR503" s="508"/>
      <c r="QZS503" s="508"/>
      <c r="QZT503" s="508"/>
      <c r="QZU503" s="508"/>
      <c r="QZV503" s="508"/>
      <c r="QZW503" s="508"/>
      <c r="QZX503" s="508"/>
      <c r="QZY503" s="508"/>
      <c r="QZZ503" s="508"/>
      <c r="RAA503" s="508"/>
      <c r="RAB503" s="508"/>
      <c r="RAC503" s="508"/>
      <c r="RAD503" s="508"/>
      <c r="RAE503" s="508"/>
      <c r="RAF503" s="508"/>
      <c r="RAG503" s="508"/>
      <c r="RAH503" s="508"/>
      <c r="RAI503" s="508"/>
      <c r="RAJ503" s="508"/>
      <c r="RAK503" s="508"/>
      <c r="RAL503" s="508"/>
      <c r="RAM503" s="508"/>
      <c r="RAN503" s="508"/>
      <c r="RAO503" s="508"/>
      <c r="RAP503" s="508"/>
      <c r="RAQ503" s="508"/>
      <c r="RAR503" s="508"/>
      <c r="RAS503" s="508"/>
      <c r="RAT503" s="508"/>
      <c r="RAU503" s="508"/>
      <c r="RAV503" s="508"/>
      <c r="RAW503" s="508"/>
      <c r="RAX503" s="508"/>
      <c r="RAY503" s="508"/>
      <c r="RAZ503" s="508"/>
      <c r="RBA503" s="508"/>
      <c r="RBB503" s="508"/>
      <c r="RBC503" s="508"/>
      <c r="RBD503" s="508"/>
      <c r="RBE503" s="508"/>
      <c r="RBF503" s="508"/>
      <c r="RBG503" s="508"/>
      <c r="RBH503" s="508"/>
      <c r="RBI503" s="508"/>
      <c r="RBJ503" s="508"/>
      <c r="RBK503" s="508"/>
      <c r="RBL503" s="508"/>
      <c r="RBM503" s="508"/>
      <c r="RBN503" s="508"/>
      <c r="RBO503" s="508"/>
      <c r="RBP503" s="508"/>
      <c r="RBQ503" s="508"/>
      <c r="RBR503" s="508"/>
      <c r="RBS503" s="508"/>
      <c r="RBT503" s="508"/>
      <c r="RBU503" s="508"/>
      <c r="RBV503" s="508"/>
      <c r="RBW503" s="508"/>
      <c r="RBX503" s="508"/>
      <c r="RBY503" s="508"/>
      <c r="RBZ503" s="508"/>
      <c r="RCA503" s="508"/>
      <c r="RCB503" s="508"/>
      <c r="RCC503" s="508"/>
      <c r="RCD503" s="508"/>
      <c r="RCE503" s="508"/>
      <c r="RCF503" s="508"/>
      <c r="RCG503" s="508"/>
      <c r="RCH503" s="508"/>
      <c r="RCI503" s="508"/>
      <c r="RCJ503" s="508"/>
      <c r="RCK503" s="508"/>
      <c r="RCL503" s="508"/>
      <c r="RCM503" s="508"/>
      <c r="RCN503" s="508"/>
      <c r="RCO503" s="508"/>
      <c r="RCP503" s="508"/>
      <c r="RCQ503" s="508"/>
      <c r="RCR503" s="508"/>
      <c r="RCS503" s="508"/>
      <c r="RCT503" s="508"/>
      <c r="RCU503" s="508"/>
      <c r="RCV503" s="508"/>
      <c r="RCW503" s="508"/>
      <c r="RCX503" s="508"/>
      <c r="RCY503" s="508"/>
      <c r="RCZ503" s="508"/>
      <c r="RDA503" s="508"/>
      <c r="RDB503" s="508"/>
      <c r="RDC503" s="508"/>
      <c r="RDD503" s="508"/>
      <c r="RDE503" s="508"/>
      <c r="RDF503" s="508"/>
      <c r="RDG503" s="508"/>
      <c r="RDH503" s="508"/>
      <c r="RDI503" s="508"/>
      <c r="RDJ503" s="508"/>
      <c r="RDK503" s="508"/>
      <c r="RDL503" s="508"/>
      <c r="RDM503" s="508"/>
      <c r="RDN503" s="508"/>
      <c r="RDO503" s="508"/>
      <c r="RDP503" s="508"/>
      <c r="RDQ503" s="508"/>
      <c r="RDR503" s="508"/>
      <c r="RDS503" s="508"/>
      <c r="RDT503" s="508"/>
      <c r="RDU503" s="508"/>
      <c r="RDV503" s="508"/>
      <c r="RDW503" s="508"/>
      <c r="RDX503" s="508"/>
      <c r="RDY503" s="508"/>
      <c r="RDZ503" s="508"/>
      <c r="REA503" s="508"/>
      <c r="REB503" s="508"/>
      <c r="REC503" s="508"/>
      <c r="RED503" s="508"/>
      <c r="REE503" s="508"/>
      <c r="REF503" s="508"/>
      <c r="REG503" s="508"/>
      <c r="REH503" s="508"/>
      <c r="REI503" s="508"/>
      <c r="REJ503" s="508"/>
      <c r="REK503" s="508"/>
      <c r="REL503" s="508"/>
      <c r="REM503" s="508"/>
      <c r="REN503" s="508"/>
      <c r="REO503" s="508"/>
      <c r="REP503" s="508"/>
      <c r="REQ503" s="508"/>
      <c r="RER503" s="508"/>
      <c r="RES503" s="508"/>
      <c r="RET503" s="508"/>
      <c r="REU503" s="508"/>
      <c r="REV503" s="508"/>
      <c r="REW503" s="508"/>
      <c r="REX503" s="508"/>
      <c r="REY503" s="508"/>
      <c r="REZ503" s="508"/>
      <c r="RFA503" s="508"/>
      <c r="RFB503" s="508"/>
      <c r="RFC503" s="508"/>
      <c r="RFD503" s="508"/>
      <c r="RFE503" s="508"/>
      <c r="RFF503" s="508"/>
      <c r="RFG503" s="508"/>
      <c r="RFH503" s="508"/>
      <c r="RFI503" s="508"/>
      <c r="RFJ503" s="508"/>
      <c r="RFK503" s="508"/>
      <c r="RFL503" s="508"/>
      <c r="RFM503" s="508"/>
      <c r="RFN503" s="508"/>
      <c r="RFO503" s="508"/>
      <c r="RFP503" s="508"/>
      <c r="RFQ503" s="508"/>
      <c r="RFR503" s="508"/>
      <c r="RFS503" s="508"/>
      <c r="RFT503" s="508"/>
      <c r="RFU503" s="508"/>
      <c r="RFV503" s="508"/>
      <c r="RFW503" s="508"/>
      <c r="RFX503" s="508"/>
      <c r="RFY503" s="508"/>
      <c r="RFZ503" s="508"/>
      <c r="RGA503" s="508"/>
      <c r="RGB503" s="508"/>
      <c r="RGC503" s="508"/>
      <c r="RGD503" s="508"/>
      <c r="RGE503" s="508"/>
      <c r="RGF503" s="508"/>
      <c r="RGG503" s="508"/>
      <c r="RGH503" s="508"/>
      <c r="RGI503" s="508"/>
      <c r="RGJ503" s="508"/>
      <c r="RGK503" s="508"/>
      <c r="RGL503" s="508"/>
      <c r="RGM503" s="508"/>
      <c r="RGN503" s="508"/>
      <c r="RGO503" s="508"/>
      <c r="RGP503" s="508"/>
      <c r="RGQ503" s="508"/>
      <c r="RGR503" s="508"/>
      <c r="RGS503" s="508"/>
      <c r="RGT503" s="508"/>
      <c r="RGU503" s="508"/>
      <c r="RGV503" s="508"/>
      <c r="RGW503" s="508"/>
      <c r="RGX503" s="508"/>
      <c r="RGY503" s="508"/>
      <c r="RGZ503" s="508"/>
      <c r="RHA503" s="508"/>
      <c r="RHB503" s="508"/>
      <c r="RHC503" s="508"/>
      <c r="RHD503" s="508"/>
      <c r="RHE503" s="508"/>
      <c r="RHF503" s="508"/>
      <c r="RHG503" s="508"/>
      <c r="RHH503" s="508"/>
      <c r="RHI503" s="508"/>
      <c r="RHJ503" s="508"/>
      <c r="RHK503" s="508"/>
      <c r="RHL503" s="508"/>
      <c r="RHM503" s="508"/>
      <c r="RHN503" s="508"/>
      <c r="RHO503" s="508"/>
      <c r="RHP503" s="508"/>
      <c r="RHQ503" s="508"/>
      <c r="RHR503" s="508"/>
      <c r="RHS503" s="508"/>
      <c r="RHT503" s="508"/>
      <c r="RHU503" s="508"/>
      <c r="RHV503" s="508"/>
      <c r="RHW503" s="508"/>
      <c r="RHX503" s="508"/>
      <c r="RHY503" s="508"/>
      <c r="RHZ503" s="508"/>
      <c r="RIA503" s="508"/>
      <c r="RIB503" s="508"/>
      <c r="RIC503" s="508"/>
      <c r="RID503" s="508"/>
      <c r="RIE503" s="508"/>
      <c r="RIF503" s="508"/>
      <c r="RIG503" s="508"/>
      <c r="RIH503" s="508"/>
      <c r="RII503" s="508"/>
      <c r="RIJ503" s="508"/>
      <c r="RIK503" s="508"/>
      <c r="RIL503" s="508"/>
      <c r="RIM503" s="508"/>
      <c r="RIN503" s="508"/>
      <c r="RIO503" s="508"/>
      <c r="RIP503" s="508"/>
      <c r="RIQ503" s="508"/>
      <c r="RIR503" s="508"/>
      <c r="RIS503" s="508"/>
      <c r="RIT503" s="508"/>
      <c r="RIU503" s="508"/>
      <c r="RIV503" s="508"/>
      <c r="RIW503" s="508"/>
      <c r="RIX503" s="508"/>
      <c r="RIY503" s="508"/>
      <c r="RIZ503" s="508"/>
      <c r="RJA503" s="508"/>
      <c r="RJB503" s="508"/>
      <c r="RJC503" s="508"/>
      <c r="RJD503" s="508"/>
      <c r="RJE503" s="508"/>
      <c r="RJF503" s="508"/>
      <c r="RJG503" s="508"/>
      <c r="RJH503" s="508"/>
      <c r="RJI503" s="508"/>
      <c r="RJJ503" s="508"/>
      <c r="RJK503" s="508"/>
      <c r="RJL503" s="508"/>
      <c r="RJM503" s="508"/>
      <c r="RJN503" s="508"/>
      <c r="RJO503" s="508"/>
      <c r="RJP503" s="508"/>
      <c r="RJQ503" s="508"/>
      <c r="RJR503" s="508"/>
      <c r="RJS503" s="508"/>
      <c r="RJT503" s="508"/>
      <c r="RJU503" s="508"/>
      <c r="RJV503" s="508"/>
      <c r="RJW503" s="508"/>
      <c r="RJX503" s="508"/>
      <c r="RJY503" s="508"/>
      <c r="RJZ503" s="508"/>
      <c r="RKA503" s="508"/>
      <c r="RKB503" s="508"/>
      <c r="RKC503" s="508"/>
      <c r="RKD503" s="508"/>
      <c r="RKE503" s="508"/>
      <c r="RKF503" s="508"/>
      <c r="RKG503" s="508"/>
      <c r="RKH503" s="508"/>
      <c r="RKI503" s="508"/>
      <c r="RKJ503" s="508"/>
      <c r="RKK503" s="508"/>
      <c r="RKL503" s="508"/>
      <c r="RKM503" s="508"/>
      <c r="RKN503" s="508"/>
      <c r="RKO503" s="508"/>
      <c r="RKP503" s="508"/>
      <c r="RKQ503" s="508"/>
      <c r="RKR503" s="508"/>
      <c r="RKS503" s="508"/>
      <c r="RKT503" s="508"/>
      <c r="RKU503" s="508"/>
      <c r="RKV503" s="508"/>
      <c r="RKW503" s="508"/>
      <c r="RKX503" s="508"/>
      <c r="RKY503" s="508"/>
      <c r="RKZ503" s="508"/>
      <c r="RLA503" s="508"/>
      <c r="RLB503" s="508"/>
      <c r="RLC503" s="508"/>
      <c r="RLD503" s="508"/>
      <c r="RLE503" s="508"/>
      <c r="RLF503" s="508"/>
      <c r="RLG503" s="508"/>
      <c r="RLH503" s="508"/>
      <c r="RLI503" s="508"/>
      <c r="RLJ503" s="508"/>
      <c r="RLK503" s="508"/>
      <c r="RLL503" s="508"/>
      <c r="RLM503" s="508"/>
      <c r="RLN503" s="508"/>
      <c r="RLO503" s="508"/>
      <c r="RLP503" s="508"/>
      <c r="RLQ503" s="508"/>
      <c r="RLR503" s="508"/>
      <c r="RLS503" s="508"/>
      <c r="RLT503" s="508"/>
      <c r="RLU503" s="508"/>
      <c r="RLV503" s="508"/>
      <c r="RLW503" s="508"/>
      <c r="RLX503" s="508"/>
      <c r="RLY503" s="508"/>
      <c r="RLZ503" s="508"/>
      <c r="RMA503" s="508"/>
      <c r="RMB503" s="508"/>
      <c r="RMC503" s="508"/>
      <c r="RMD503" s="508"/>
      <c r="RME503" s="508"/>
      <c r="RMF503" s="508"/>
      <c r="RMG503" s="508"/>
      <c r="RMH503" s="508"/>
      <c r="RMI503" s="508"/>
      <c r="RMJ503" s="508"/>
      <c r="RMK503" s="508"/>
      <c r="RML503" s="508"/>
      <c r="RMM503" s="508"/>
      <c r="RMN503" s="508"/>
      <c r="RMO503" s="508"/>
      <c r="RMP503" s="508"/>
      <c r="RMQ503" s="508"/>
      <c r="RMR503" s="508"/>
      <c r="RMS503" s="508"/>
      <c r="RMT503" s="508"/>
      <c r="RMU503" s="508"/>
      <c r="RMV503" s="508"/>
      <c r="RMW503" s="508"/>
      <c r="RMX503" s="508"/>
      <c r="RMY503" s="508"/>
      <c r="RMZ503" s="508"/>
      <c r="RNA503" s="508"/>
      <c r="RNB503" s="508"/>
      <c r="RNC503" s="508"/>
      <c r="RND503" s="508"/>
      <c r="RNE503" s="508"/>
      <c r="RNF503" s="508"/>
      <c r="RNG503" s="508"/>
      <c r="RNH503" s="508"/>
      <c r="RNI503" s="508"/>
      <c r="RNJ503" s="508"/>
      <c r="RNK503" s="508"/>
      <c r="RNL503" s="508"/>
      <c r="RNM503" s="508"/>
      <c r="RNN503" s="508"/>
      <c r="RNO503" s="508"/>
      <c r="RNP503" s="508"/>
      <c r="RNQ503" s="508"/>
      <c r="RNR503" s="508"/>
      <c r="RNS503" s="508"/>
      <c r="RNT503" s="508"/>
      <c r="RNU503" s="508"/>
      <c r="RNV503" s="508"/>
      <c r="RNW503" s="508"/>
      <c r="RNX503" s="508"/>
      <c r="RNY503" s="508"/>
      <c r="RNZ503" s="508"/>
      <c r="ROA503" s="508"/>
      <c r="ROB503" s="508"/>
      <c r="ROC503" s="508"/>
      <c r="ROD503" s="508"/>
      <c r="ROE503" s="508"/>
      <c r="ROF503" s="508"/>
      <c r="ROG503" s="508"/>
      <c r="ROH503" s="508"/>
      <c r="ROI503" s="508"/>
      <c r="ROJ503" s="508"/>
      <c r="ROK503" s="508"/>
      <c r="ROL503" s="508"/>
      <c r="ROM503" s="508"/>
      <c r="RON503" s="508"/>
      <c r="ROO503" s="508"/>
      <c r="ROP503" s="508"/>
      <c r="ROQ503" s="508"/>
      <c r="ROR503" s="508"/>
      <c r="ROS503" s="508"/>
      <c r="ROT503" s="508"/>
      <c r="ROU503" s="508"/>
      <c r="ROV503" s="508"/>
      <c r="ROW503" s="508"/>
      <c r="ROX503" s="508"/>
      <c r="ROY503" s="508"/>
      <c r="ROZ503" s="508"/>
      <c r="RPA503" s="508"/>
      <c r="RPB503" s="508"/>
      <c r="RPC503" s="508"/>
      <c r="RPD503" s="508"/>
      <c r="RPE503" s="508"/>
      <c r="RPF503" s="508"/>
      <c r="RPG503" s="508"/>
      <c r="RPH503" s="508"/>
      <c r="RPI503" s="508"/>
      <c r="RPJ503" s="508"/>
      <c r="RPK503" s="508"/>
      <c r="RPL503" s="508"/>
      <c r="RPM503" s="508"/>
      <c r="RPN503" s="508"/>
      <c r="RPO503" s="508"/>
      <c r="RPP503" s="508"/>
      <c r="RPQ503" s="508"/>
      <c r="RPR503" s="508"/>
      <c r="RPS503" s="508"/>
      <c r="RPT503" s="508"/>
      <c r="RPU503" s="508"/>
      <c r="RPV503" s="508"/>
      <c r="RPW503" s="508"/>
      <c r="RPX503" s="508"/>
      <c r="RPY503" s="508"/>
      <c r="RPZ503" s="508"/>
      <c r="RQA503" s="508"/>
      <c r="RQB503" s="508"/>
      <c r="RQC503" s="508"/>
      <c r="RQD503" s="508"/>
      <c r="RQE503" s="508"/>
      <c r="RQF503" s="508"/>
      <c r="RQG503" s="508"/>
      <c r="RQH503" s="508"/>
      <c r="RQI503" s="508"/>
      <c r="RQJ503" s="508"/>
      <c r="RQK503" s="508"/>
      <c r="RQL503" s="508"/>
      <c r="RQM503" s="508"/>
      <c r="RQN503" s="508"/>
      <c r="RQO503" s="508"/>
      <c r="RQP503" s="508"/>
      <c r="RQQ503" s="508"/>
      <c r="RQR503" s="508"/>
      <c r="RQS503" s="508"/>
      <c r="RQT503" s="508"/>
      <c r="RQU503" s="508"/>
      <c r="RQV503" s="508"/>
      <c r="RQW503" s="508"/>
      <c r="RQX503" s="508"/>
      <c r="RQY503" s="508"/>
      <c r="RQZ503" s="508"/>
      <c r="RRA503" s="508"/>
      <c r="RRB503" s="508"/>
      <c r="RRC503" s="508"/>
      <c r="RRD503" s="508"/>
      <c r="RRE503" s="508"/>
      <c r="RRF503" s="508"/>
      <c r="RRG503" s="508"/>
      <c r="RRH503" s="508"/>
      <c r="RRI503" s="508"/>
      <c r="RRJ503" s="508"/>
      <c r="RRK503" s="508"/>
      <c r="RRL503" s="508"/>
      <c r="RRM503" s="508"/>
      <c r="RRN503" s="508"/>
      <c r="RRO503" s="508"/>
      <c r="RRP503" s="508"/>
      <c r="RRQ503" s="508"/>
      <c r="RRR503" s="508"/>
      <c r="RRS503" s="508"/>
      <c r="RRT503" s="508"/>
      <c r="RRU503" s="508"/>
      <c r="RRV503" s="508"/>
      <c r="RRW503" s="508"/>
      <c r="RRX503" s="508"/>
      <c r="RRY503" s="508"/>
      <c r="RRZ503" s="508"/>
      <c r="RSA503" s="508"/>
      <c r="RSB503" s="508"/>
      <c r="RSC503" s="508"/>
      <c r="RSD503" s="508"/>
      <c r="RSE503" s="508"/>
      <c r="RSF503" s="508"/>
      <c r="RSG503" s="508"/>
      <c r="RSH503" s="508"/>
      <c r="RSI503" s="508"/>
      <c r="RSJ503" s="508"/>
      <c r="RSK503" s="508"/>
      <c r="RSL503" s="508"/>
      <c r="RSM503" s="508"/>
      <c r="RSN503" s="508"/>
      <c r="RSO503" s="508"/>
      <c r="RSP503" s="508"/>
      <c r="RSQ503" s="508"/>
      <c r="RSR503" s="508"/>
      <c r="RSS503" s="508"/>
      <c r="RST503" s="508"/>
      <c r="RSU503" s="508"/>
      <c r="RSV503" s="508"/>
      <c r="RSW503" s="508"/>
      <c r="RSX503" s="508"/>
      <c r="RSY503" s="508"/>
      <c r="RSZ503" s="508"/>
      <c r="RTA503" s="508"/>
      <c r="RTB503" s="508"/>
      <c r="RTC503" s="508"/>
      <c r="RTD503" s="508"/>
      <c r="RTE503" s="508"/>
      <c r="RTF503" s="508"/>
      <c r="RTG503" s="508"/>
      <c r="RTH503" s="508"/>
      <c r="RTI503" s="508"/>
      <c r="RTJ503" s="508"/>
      <c r="RTK503" s="508"/>
      <c r="RTL503" s="508"/>
      <c r="RTM503" s="508"/>
      <c r="RTN503" s="508"/>
      <c r="RTO503" s="508"/>
      <c r="RTP503" s="508"/>
      <c r="RTQ503" s="508"/>
      <c r="RTR503" s="508"/>
      <c r="RTS503" s="508"/>
      <c r="RTT503" s="508"/>
      <c r="RTU503" s="508"/>
      <c r="RTV503" s="508"/>
      <c r="RTW503" s="508"/>
      <c r="RTX503" s="508"/>
      <c r="RTY503" s="508"/>
      <c r="RTZ503" s="508"/>
      <c r="RUA503" s="508"/>
      <c r="RUB503" s="508"/>
      <c r="RUC503" s="508"/>
      <c r="RUD503" s="508"/>
      <c r="RUE503" s="508"/>
      <c r="RUF503" s="508"/>
      <c r="RUG503" s="508"/>
      <c r="RUH503" s="508"/>
      <c r="RUI503" s="508"/>
      <c r="RUJ503" s="508"/>
      <c r="RUK503" s="508"/>
      <c r="RUL503" s="508"/>
      <c r="RUM503" s="508"/>
      <c r="RUN503" s="508"/>
      <c r="RUO503" s="508"/>
      <c r="RUP503" s="508"/>
      <c r="RUQ503" s="508"/>
      <c r="RUR503" s="508"/>
      <c r="RUS503" s="508"/>
      <c r="RUT503" s="508"/>
      <c r="RUU503" s="508"/>
      <c r="RUV503" s="508"/>
      <c r="RUW503" s="508"/>
      <c r="RUX503" s="508"/>
      <c r="RUY503" s="508"/>
      <c r="RUZ503" s="508"/>
      <c r="RVA503" s="508"/>
      <c r="RVB503" s="508"/>
      <c r="RVC503" s="508"/>
      <c r="RVD503" s="508"/>
      <c r="RVE503" s="508"/>
      <c r="RVF503" s="508"/>
      <c r="RVG503" s="508"/>
      <c r="RVH503" s="508"/>
      <c r="RVI503" s="508"/>
      <c r="RVJ503" s="508"/>
      <c r="RVK503" s="508"/>
      <c r="RVL503" s="508"/>
      <c r="RVM503" s="508"/>
      <c r="RVN503" s="508"/>
      <c r="RVO503" s="508"/>
      <c r="RVP503" s="508"/>
      <c r="RVQ503" s="508"/>
      <c r="RVR503" s="508"/>
      <c r="RVS503" s="508"/>
      <c r="RVT503" s="508"/>
      <c r="RVU503" s="508"/>
      <c r="RVV503" s="508"/>
      <c r="RVW503" s="508"/>
      <c r="RVX503" s="508"/>
      <c r="RVY503" s="508"/>
      <c r="RVZ503" s="508"/>
      <c r="RWA503" s="508"/>
      <c r="RWB503" s="508"/>
      <c r="RWC503" s="508"/>
      <c r="RWD503" s="508"/>
      <c r="RWE503" s="508"/>
      <c r="RWF503" s="508"/>
      <c r="RWG503" s="508"/>
      <c r="RWH503" s="508"/>
      <c r="RWI503" s="508"/>
      <c r="RWJ503" s="508"/>
      <c r="RWK503" s="508"/>
      <c r="RWL503" s="508"/>
      <c r="RWM503" s="508"/>
      <c r="RWN503" s="508"/>
      <c r="RWO503" s="508"/>
      <c r="RWP503" s="508"/>
      <c r="RWQ503" s="508"/>
      <c r="RWR503" s="508"/>
      <c r="RWS503" s="508"/>
      <c r="RWT503" s="508"/>
      <c r="RWU503" s="508"/>
      <c r="RWV503" s="508"/>
      <c r="RWW503" s="508"/>
      <c r="RWX503" s="508"/>
      <c r="RWY503" s="508"/>
      <c r="RWZ503" s="508"/>
      <c r="RXA503" s="508"/>
      <c r="RXB503" s="508"/>
      <c r="RXC503" s="508"/>
      <c r="RXD503" s="508"/>
      <c r="RXE503" s="508"/>
      <c r="RXF503" s="508"/>
      <c r="RXG503" s="508"/>
      <c r="RXH503" s="508"/>
      <c r="RXI503" s="508"/>
      <c r="RXJ503" s="508"/>
      <c r="RXK503" s="508"/>
      <c r="RXL503" s="508"/>
      <c r="RXM503" s="508"/>
      <c r="RXN503" s="508"/>
      <c r="RXO503" s="508"/>
      <c r="RXP503" s="508"/>
      <c r="RXQ503" s="508"/>
      <c r="RXR503" s="508"/>
      <c r="RXS503" s="508"/>
      <c r="RXT503" s="508"/>
      <c r="RXU503" s="508"/>
      <c r="RXV503" s="508"/>
      <c r="RXW503" s="508"/>
      <c r="RXX503" s="508"/>
      <c r="RXY503" s="508"/>
      <c r="RXZ503" s="508"/>
      <c r="RYA503" s="508"/>
      <c r="RYB503" s="508"/>
      <c r="RYC503" s="508"/>
      <c r="RYD503" s="508"/>
      <c r="RYE503" s="508"/>
      <c r="RYF503" s="508"/>
      <c r="RYG503" s="508"/>
      <c r="RYH503" s="508"/>
      <c r="RYI503" s="508"/>
      <c r="RYJ503" s="508"/>
      <c r="RYK503" s="508"/>
      <c r="RYL503" s="508"/>
      <c r="RYM503" s="508"/>
      <c r="RYN503" s="508"/>
      <c r="RYO503" s="508"/>
      <c r="RYP503" s="508"/>
      <c r="RYQ503" s="508"/>
      <c r="RYR503" s="508"/>
      <c r="RYS503" s="508"/>
      <c r="RYT503" s="508"/>
      <c r="RYU503" s="508"/>
      <c r="RYV503" s="508"/>
      <c r="RYW503" s="508"/>
      <c r="RYX503" s="508"/>
      <c r="RYY503" s="508"/>
      <c r="RYZ503" s="508"/>
      <c r="RZA503" s="508"/>
      <c r="RZB503" s="508"/>
      <c r="RZC503" s="508"/>
      <c r="RZD503" s="508"/>
      <c r="RZE503" s="508"/>
      <c r="RZF503" s="508"/>
      <c r="RZG503" s="508"/>
      <c r="RZH503" s="508"/>
      <c r="RZI503" s="508"/>
      <c r="RZJ503" s="508"/>
      <c r="RZK503" s="508"/>
      <c r="RZL503" s="508"/>
      <c r="RZM503" s="508"/>
      <c r="RZN503" s="508"/>
      <c r="RZO503" s="508"/>
      <c r="RZP503" s="508"/>
      <c r="RZQ503" s="508"/>
      <c r="RZR503" s="508"/>
      <c r="RZS503" s="508"/>
      <c r="RZT503" s="508"/>
      <c r="RZU503" s="508"/>
      <c r="RZV503" s="508"/>
      <c r="RZW503" s="508"/>
      <c r="RZX503" s="508"/>
      <c r="RZY503" s="508"/>
      <c r="RZZ503" s="508"/>
      <c r="SAA503" s="508"/>
      <c r="SAB503" s="508"/>
      <c r="SAC503" s="508"/>
      <c r="SAD503" s="508"/>
      <c r="SAE503" s="508"/>
      <c r="SAF503" s="508"/>
      <c r="SAG503" s="508"/>
      <c r="SAH503" s="508"/>
      <c r="SAI503" s="508"/>
      <c r="SAJ503" s="508"/>
      <c r="SAK503" s="508"/>
      <c r="SAL503" s="508"/>
      <c r="SAM503" s="508"/>
      <c r="SAN503" s="508"/>
      <c r="SAO503" s="508"/>
      <c r="SAP503" s="508"/>
      <c r="SAQ503" s="508"/>
      <c r="SAR503" s="508"/>
      <c r="SAS503" s="508"/>
      <c r="SAT503" s="508"/>
      <c r="SAU503" s="508"/>
      <c r="SAV503" s="508"/>
      <c r="SAW503" s="508"/>
      <c r="SAX503" s="508"/>
      <c r="SAY503" s="508"/>
      <c r="SAZ503" s="508"/>
      <c r="SBA503" s="508"/>
      <c r="SBB503" s="508"/>
      <c r="SBC503" s="508"/>
      <c r="SBD503" s="508"/>
      <c r="SBE503" s="508"/>
      <c r="SBF503" s="508"/>
      <c r="SBG503" s="508"/>
      <c r="SBH503" s="508"/>
      <c r="SBI503" s="508"/>
      <c r="SBJ503" s="508"/>
      <c r="SBK503" s="508"/>
      <c r="SBL503" s="508"/>
      <c r="SBM503" s="508"/>
      <c r="SBN503" s="508"/>
      <c r="SBO503" s="508"/>
      <c r="SBP503" s="508"/>
      <c r="SBQ503" s="508"/>
      <c r="SBR503" s="508"/>
      <c r="SBS503" s="508"/>
      <c r="SBT503" s="508"/>
      <c r="SBU503" s="508"/>
      <c r="SBV503" s="508"/>
      <c r="SBW503" s="508"/>
      <c r="SBX503" s="508"/>
      <c r="SBY503" s="508"/>
      <c r="SBZ503" s="508"/>
      <c r="SCA503" s="508"/>
      <c r="SCB503" s="508"/>
      <c r="SCC503" s="508"/>
      <c r="SCD503" s="508"/>
      <c r="SCE503" s="508"/>
      <c r="SCF503" s="508"/>
      <c r="SCG503" s="508"/>
      <c r="SCH503" s="508"/>
      <c r="SCI503" s="508"/>
      <c r="SCJ503" s="508"/>
      <c r="SCK503" s="508"/>
      <c r="SCL503" s="508"/>
      <c r="SCM503" s="508"/>
      <c r="SCN503" s="508"/>
      <c r="SCO503" s="508"/>
      <c r="SCP503" s="508"/>
      <c r="SCQ503" s="508"/>
      <c r="SCR503" s="508"/>
      <c r="SCS503" s="508"/>
      <c r="SCT503" s="508"/>
      <c r="SCU503" s="508"/>
      <c r="SCV503" s="508"/>
      <c r="SCW503" s="508"/>
      <c r="SCX503" s="508"/>
      <c r="SCY503" s="508"/>
      <c r="SCZ503" s="508"/>
      <c r="SDA503" s="508"/>
      <c r="SDB503" s="508"/>
      <c r="SDC503" s="508"/>
      <c r="SDD503" s="508"/>
      <c r="SDE503" s="508"/>
      <c r="SDF503" s="508"/>
      <c r="SDG503" s="508"/>
      <c r="SDH503" s="508"/>
      <c r="SDI503" s="508"/>
      <c r="SDJ503" s="508"/>
      <c r="SDK503" s="508"/>
      <c r="SDL503" s="508"/>
      <c r="SDM503" s="508"/>
      <c r="SDN503" s="508"/>
      <c r="SDO503" s="508"/>
      <c r="SDP503" s="508"/>
      <c r="SDQ503" s="508"/>
      <c r="SDR503" s="508"/>
      <c r="SDS503" s="508"/>
      <c r="SDT503" s="508"/>
      <c r="SDU503" s="508"/>
      <c r="SDV503" s="508"/>
      <c r="SDW503" s="508"/>
      <c r="SDX503" s="508"/>
      <c r="SDY503" s="508"/>
      <c r="SDZ503" s="508"/>
      <c r="SEA503" s="508"/>
      <c r="SEB503" s="508"/>
      <c r="SEC503" s="508"/>
      <c r="SED503" s="508"/>
      <c r="SEE503" s="508"/>
      <c r="SEF503" s="508"/>
      <c r="SEG503" s="508"/>
      <c r="SEH503" s="508"/>
      <c r="SEI503" s="508"/>
      <c r="SEJ503" s="508"/>
      <c r="SEK503" s="508"/>
      <c r="SEL503" s="508"/>
      <c r="SEM503" s="508"/>
      <c r="SEN503" s="508"/>
      <c r="SEO503" s="508"/>
      <c r="SEP503" s="508"/>
      <c r="SEQ503" s="508"/>
      <c r="SER503" s="508"/>
      <c r="SES503" s="508"/>
      <c r="SET503" s="508"/>
      <c r="SEU503" s="508"/>
      <c r="SEV503" s="508"/>
      <c r="SEW503" s="508"/>
      <c r="SEX503" s="508"/>
      <c r="SEY503" s="508"/>
      <c r="SEZ503" s="508"/>
      <c r="SFA503" s="508"/>
      <c r="SFB503" s="508"/>
      <c r="SFC503" s="508"/>
      <c r="SFD503" s="508"/>
      <c r="SFE503" s="508"/>
      <c r="SFF503" s="508"/>
      <c r="SFG503" s="508"/>
      <c r="SFH503" s="508"/>
      <c r="SFI503" s="508"/>
      <c r="SFJ503" s="508"/>
      <c r="SFK503" s="508"/>
      <c r="SFL503" s="508"/>
      <c r="SFM503" s="508"/>
      <c r="SFN503" s="508"/>
      <c r="SFO503" s="508"/>
      <c r="SFP503" s="508"/>
      <c r="SFQ503" s="508"/>
      <c r="SFR503" s="508"/>
      <c r="SFS503" s="508"/>
      <c r="SFT503" s="508"/>
      <c r="SFU503" s="508"/>
      <c r="SFV503" s="508"/>
      <c r="SFW503" s="508"/>
      <c r="SFX503" s="508"/>
      <c r="SFY503" s="508"/>
      <c r="SFZ503" s="508"/>
      <c r="SGA503" s="508"/>
      <c r="SGB503" s="508"/>
      <c r="SGC503" s="508"/>
      <c r="SGD503" s="508"/>
      <c r="SGE503" s="508"/>
      <c r="SGF503" s="508"/>
      <c r="SGG503" s="508"/>
      <c r="SGH503" s="508"/>
      <c r="SGI503" s="508"/>
      <c r="SGJ503" s="508"/>
      <c r="SGK503" s="508"/>
      <c r="SGL503" s="508"/>
      <c r="SGM503" s="508"/>
      <c r="SGN503" s="508"/>
      <c r="SGO503" s="508"/>
      <c r="SGP503" s="508"/>
      <c r="SGQ503" s="508"/>
      <c r="SGR503" s="508"/>
      <c r="SGS503" s="508"/>
      <c r="SGT503" s="508"/>
      <c r="SGU503" s="508"/>
      <c r="SGV503" s="508"/>
      <c r="SGW503" s="508"/>
      <c r="SGX503" s="508"/>
      <c r="SGY503" s="508"/>
      <c r="SGZ503" s="508"/>
      <c r="SHA503" s="508"/>
      <c r="SHB503" s="508"/>
      <c r="SHC503" s="508"/>
      <c r="SHD503" s="508"/>
      <c r="SHE503" s="508"/>
      <c r="SHF503" s="508"/>
      <c r="SHG503" s="508"/>
      <c r="SHH503" s="508"/>
      <c r="SHI503" s="508"/>
      <c r="SHJ503" s="508"/>
      <c r="SHK503" s="508"/>
      <c r="SHL503" s="508"/>
      <c r="SHM503" s="508"/>
      <c r="SHN503" s="508"/>
      <c r="SHO503" s="508"/>
      <c r="SHP503" s="508"/>
      <c r="SHQ503" s="508"/>
      <c r="SHR503" s="508"/>
      <c r="SHS503" s="508"/>
      <c r="SHT503" s="508"/>
      <c r="SHU503" s="508"/>
      <c r="SHV503" s="508"/>
      <c r="SHW503" s="508"/>
      <c r="SHX503" s="508"/>
      <c r="SHY503" s="508"/>
      <c r="SHZ503" s="508"/>
      <c r="SIA503" s="508"/>
      <c r="SIB503" s="508"/>
      <c r="SIC503" s="508"/>
      <c r="SID503" s="508"/>
      <c r="SIE503" s="508"/>
      <c r="SIF503" s="508"/>
      <c r="SIG503" s="508"/>
      <c r="SIH503" s="508"/>
      <c r="SII503" s="508"/>
      <c r="SIJ503" s="508"/>
      <c r="SIK503" s="508"/>
      <c r="SIL503" s="508"/>
      <c r="SIM503" s="508"/>
      <c r="SIN503" s="508"/>
      <c r="SIO503" s="508"/>
      <c r="SIP503" s="508"/>
      <c r="SIQ503" s="508"/>
      <c r="SIR503" s="508"/>
      <c r="SIS503" s="508"/>
      <c r="SIT503" s="508"/>
      <c r="SIU503" s="508"/>
      <c r="SIV503" s="508"/>
      <c r="SIW503" s="508"/>
      <c r="SIX503" s="508"/>
      <c r="SIY503" s="508"/>
      <c r="SIZ503" s="508"/>
      <c r="SJA503" s="508"/>
      <c r="SJB503" s="508"/>
      <c r="SJC503" s="508"/>
      <c r="SJD503" s="508"/>
      <c r="SJE503" s="508"/>
      <c r="SJF503" s="508"/>
      <c r="SJG503" s="508"/>
      <c r="SJH503" s="508"/>
      <c r="SJI503" s="508"/>
      <c r="SJJ503" s="508"/>
      <c r="SJK503" s="508"/>
      <c r="SJL503" s="508"/>
      <c r="SJM503" s="508"/>
      <c r="SJN503" s="508"/>
      <c r="SJO503" s="508"/>
      <c r="SJP503" s="508"/>
      <c r="SJQ503" s="508"/>
      <c r="SJR503" s="508"/>
      <c r="SJS503" s="508"/>
      <c r="SJT503" s="508"/>
      <c r="SJU503" s="508"/>
      <c r="SJV503" s="508"/>
      <c r="SJW503" s="508"/>
      <c r="SJX503" s="508"/>
      <c r="SJY503" s="508"/>
      <c r="SJZ503" s="508"/>
      <c r="SKA503" s="508"/>
      <c r="SKB503" s="508"/>
      <c r="SKC503" s="508"/>
      <c r="SKD503" s="508"/>
      <c r="SKE503" s="508"/>
      <c r="SKF503" s="508"/>
      <c r="SKG503" s="508"/>
      <c r="SKH503" s="508"/>
      <c r="SKI503" s="508"/>
      <c r="SKJ503" s="508"/>
      <c r="SKK503" s="508"/>
      <c r="SKL503" s="508"/>
      <c r="SKM503" s="508"/>
      <c r="SKN503" s="508"/>
      <c r="SKO503" s="508"/>
      <c r="SKP503" s="508"/>
      <c r="SKQ503" s="508"/>
      <c r="SKR503" s="508"/>
      <c r="SKS503" s="508"/>
      <c r="SKT503" s="508"/>
      <c r="SKU503" s="508"/>
      <c r="SKV503" s="508"/>
      <c r="SKW503" s="508"/>
      <c r="SKX503" s="508"/>
      <c r="SKY503" s="508"/>
      <c r="SKZ503" s="508"/>
      <c r="SLA503" s="508"/>
      <c r="SLB503" s="508"/>
      <c r="SLC503" s="508"/>
      <c r="SLD503" s="508"/>
      <c r="SLE503" s="508"/>
      <c r="SLF503" s="508"/>
      <c r="SLG503" s="508"/>
      <c r="SLH503" s="508"/>
      <c r="SLI503" s="508"/>
      <c r="SLJ503" s="508"/>
      <c r="SLK503" s="508"/>
      <c r="SLL503" s="508"/>
      <c r="SLM503" s="508"/>
      <c r="SLN503" s="508"/>
      <c r="SLO503" s="508"/>
      <c r="SLP503" s="508"/>
      <c r="SLQ503" s="508"/>
      <c r="SLR503" s="508"/>
      <c r="SLS503" s="508"/>
      <c r="SLT503" s="508"/>
      <c r="SLU503" s="508"/>
      <c r="SLV503" s="508"/>
      <c r="SLW503" s="508"/>
      <c r="SLX503" s="508"/>
      <c r="SLY503" s="508"/>
      <c r="SLZ503" s="508"/>
      <c r="SMA503" s="508"/>
      <c r="SMB503" s="508"/>
      <c r="SMC503" s="508"/>
      <c r="SMD503" s="508"/>
      <c r="SME503" s="508"/>
      <c r="SMF503" s="508"/>
      <c r="SMG503" s="508"/>
      <c r="SMH503" s="508"/>
      <c r="SMI503" s="508"/>
      <c r="SMJ503" s="508"/>
      <c r="SMK503" s="508"/>
      <c r="SML503" s="508"/>
      <c r="SMM503" s="508"/>
      <c r="SMN503" s="508"/>
      <c r="SMO503" s="508"/>
      <c r="SMP503" s="508"/>
      <c r="SMQ503" s="508"/>
      <c r="SMR503" s="508"/>
      <c r="SMS503" s="508"/>
      <c r="SMT503" s="508"/>
      <c r="SMU503" s="508"/>
      <c r="SMV503" s="508"/>
      <c r="SMW503" s="508"/>
      <c r="SMX503" s="508"/>
      <c r="SMY503" s="508"/>
      <c r="SMZ503" s="508"/>
      <c r="SNA503" s="508"/>
      <c r="SNB503" s="508"/>
      <c r="SNC503" s="508"/>
      <c r="SND503" s="508"/>
      <c r="SNE503" s="508"/>
      <c r="SNF503" s="508"/>
      <c r="SNG503" s="508"/>
      <c r="SNH503" s="508"/>
      <c r="SNI503" s="508"/>
      <c r="SNJ503" s="508"/>
      <c r="SNK503" s="508"/>
      <c r="SNL503" s="508"/>
      <c r="SNM503" s="508"/>
      <c r="SNN503" s="508"/>
      <c r="SNO503" s="508"/>
      <c r="SNP503" s="508"/>
      <c r="SNQ503" s="508"/>
      <c r="SNR503" s="508"/>
      <c r="SNS503" s="508"/>
      <c r="SNT503" s="508"/>
      <c r="SNU503" s="508"/>
      <c r="SNV503" s="508"/>
      <c r="SNW503" s="508"/>
      <c r="SNX503" s="508"/>
      <c r="SNY503" s="508"/>
      <c r="SNZ503" s="508"/>
      <c r="SOA503" s="508"/>
      <c r="SOB503" s="508"/>
      <c r="SOC503" s="508"/>
      <c r="SOD503" s="508"/>
      <c r="SOE503" s="508"/>
      <c r="SOF503" s="508"/>
      <c r="SOG503" s="508"/>
      <c r="SOH503" s="508"/>
      <c r="SOI503" s="508"/>
      <c r="SOJ503" s="508"/>
      <c r="SOK503" s="508"/>
      <c r="SOL503" s="508"/>
      <c r="SOM503" s="508"/>
      <c r="SON503" s="508"/>
      <c r="SOO503" s="508"/>
      <c r="SOP503" s="508"/>
      <c r="SOQ503" s="508"/>
      <c r="SOR503" s="508"/>
      <c r="SOS503" s="508"/>
      <c r="SOT503" s="508"/>
      <c r="SOU503" s="508"/>
      <c r="SOV503" s="508"/>
      <c r="SOW503" s="508"/>
      <c r="SOX503" s="508"/>
      <c r="SOY503" s="508"/>
      <c r="SOZ503" s="508"/>
      <c r="SPA503" s="508"/>
      <c r="SPB503" s="508"/>
      <c r="SPC503" s="508"/>
      <c r="SPD503" s="508"/>
      <c r="SPE503" s="508"/>
      <c r="SPF503" s="508"/>
      <c r="SPG503" s="508"/>
      <c r="SPH503" s="508"/>
      <c r="SPI503" s="508"/>
      <c r="SPJ503" s="508"/>
      <c r="SPK503" s="508"/>
      <c r="SPL503" s="508"/>
      <c r="SPM503" s="508"/>
      <c r="SPN503" s="508"/>
      <c r="SPO503" s="508"/>
      <c r="SPP503" s="508"/>
      <c r="SPQ503" s="508"/>
      <c r="SPR503" s="508"/>
      <c r="SPS503" s="508"/>
      <c r="SPT503" s="508"/>
      <c r="SPU503" s="508"/>
      <c r="SPV503" s="508"/>
      <c r="SPW503" s="508"/>
      <c r="SPX503" s="508"/>
      <c r="SPY503" s="508"/>
      <c r="SPZ503" s="508"/>
      <c r="SQA503" s="508"/>
      <c r="SQB503" s="508"/>
      <c r="SQC503" s="508"/>
      <c r="SQD503" s="508"/>
      <c r="SQE503" s="508"/>
      <c r="SQF503" s="508"/>
      <c r="SQG503" s="508"/>
      <c r="SQH503" s="508"/>
      <c r="SQI503" s="508"/>
      <c r="SQJ503" s="508"/>
      <c r="SQK503" s="508"/>
      <c r="SQL503" s="508"/>
      <c r="SQM503" s="508"/>
      <c r="SQN503" s="508"/>
      <c r="SQO503" s="508"/>
      <c r="SQP503" s="508"/>
      <c r="SQQ503" s="508"/>
      <c r="SQR503" s="508"/>
      <c r="SQS503" s="508"/>
      <c r="SQT503" s="508"/>
      <c r="SQU503" s="508"/>
      <c r="SQV503" s="508"/>
      <c r="SQW503" s="508"/>
      <c r="SQX503" s="508"/>
      <c r="SQY503" s="508"/>
      <c r="SQZ503" s="508"/>
      <c r="SRA503" s="508"/>
      <c r="SRB503" s="508"/>
      <c r="SRC503" s="508"/>
      <c r="SRD503" s="508"/>
      <c r="SRE503" s="508"/>
      <c r="SRF503" s="508"/>
      <c r="SRG503" s="508"/>
      <c r="SRH503" s="508"/>
      <c r="SRI503" s="508"/>
      <c r="SRJ503" s="508"/>
      <c r="SRK503" s="508"/>
      <c r="SRL503" s="508"/>
      <c r="SRM503" s="508"/>
      <c r="SRN503" s="508"/>
      <c r="SRO503" s="508"/>
      <c r="SRP503" s="508"/>
      <c r="SRQ503" s="508"/>
      <c r="SRR503" s="508"/>
      <c r="SRS503" s="508"/>
      <c r="SRT503" s="508"/>
      <c r="SRU503" s="508"/>
      <c r="SRV503" s="508"/>
      <c r="SRW503" s="508"/>
      <c r="SRX503" s="508"/>
      <c r="SRY503" s="508"/>
      <c r="SRZ503" s="508"/>
      <c r="SSA503" s="508"/>
      <c r="SSB503" s="508"/>
      <c r="SSC503" s="508"/>
      <c r="SSD503" s="508"/>
      <c r="SSE503" s="508"/>
      <c r="SSF503" s="508"/>
      <c r="SSG503" s="508"/>
      <c r="SSH503" s="508"/>
      <c r="SSI503" s="508"/>
      <c r="SSJ503" s="508"/>
      <c r="SSK503" s="508"/>
      <c r="SSL503" s="508"/>
      <c r="SSM503" s="508"/>
      <c r="SSN503" s="508"/>
      <c r="SSO503" s="508"/>
      <c r="SSP503" s="508"/>
      <c r="SSQ503" s="508"/>
      <c r="SSR503" s="508"/>
      <c r="SSS503" s="508"/>
      <c r="SST503" s="508"/>
      <c r="SSU503" s="508"/>
      <c r="SSV503" s="508"/>
      <c r="SSW503" s="508"/>
      <c r="SSX503" s="508"/>
      <c r="SSY503" s="508"/>
      <c r="SSZ503" s="508"/>
      <c r="STA503" s="508"/>
      <c r="STB503" s="508"/>
      <c r="STC503" s="508"/>
      <c r="STD503" s="508"/>
      <c r="STE503" s="508"/>
      <c r="STF503" s="508"/>
      <c r="STG503" s="508"/>
      <c r="STH503" s="508"/>
      <c r="STI503" s="508"/>
      <c r="STJ503" s="508"/>
      <c r="STK503" s="508"/>
      <c r="STL503" s="508"/>
      <c r="STM503" s="508"/>
      <c r="STN503" s="508"/>
      <c r="STO503" s="508"/>
      <c r="STP503" s="508"/>
      <c r="STQ503" s="508"/>
      <c r="STR503" s="508"/>
      <c r="STS503" s="508"/>
      <c r="STT503" s="508"/>
      <c r="STU503" s="508"/>
      <c r="STV503" s="508"/>
      <c r="STW503" s="508"/>
      <c r="STX503" s="508"/>
      <c r="STY503" s="508"/>
      <c r="STZ503" s="508"/>
      <c r="SUA503" s="508"/>
      <c r="SUB503" s="508"/>
      <c r="SUC503" s="508"/>
      <c r="SUD503" s="508"/>
      <c r="SUE503" s="508"/>
      <c r="SUF503" s="508"/>
      <c r="SUG503" s="508"/>
      <c r="SUH503" s="508"/>
      <c r="SUI503" s="508"/>
      <c r="SUJ503" s="508"/>
      <c r="SUK503" s="508"/>
      <c r="SUL503" s="508"/>
      <c r="SUM503" s="508"/>
      <c r="SUN503" s="508"/>
      <c r="SUO503" s="508"/>
      <c r="SUP503" s="508"/>
      <c r="SUQ503" s="508"/>
      <c r="SUR503" s="508"/>
      <c r="SUS503" s="508"/>
      <c r="SUT503" s="508"/>
      <c r="SUU503" s="508"/>
      <c r="SUV503" s="508"/>
      <c r="SUW503" s="508"/>
      <c r="SUX503" s="508"/>
      <c r="SUY503" s="508"/>
      <c r="SUZ503" s="508"/>
      <c r="SVA503" s="508"/>
      <c r="SVB503" s="508"/>
      <c r="SVC503" s="508"/>
      <c r="SVD503" s="508"/>
      <c r="SVE503" s="508"/>
      <c r="SVF503" s="508"/>
      <c r="SVG503" s="508"/>
      <c r="SVH503" s="508"/>
      <c r="SVI503" s="508"/>
      <c r="SVJ503" s="508"/>
      <c r="SVK503" s="508"/>
      <c r="SVL503" s="508"/>
      <c r="SVM503" s="508"/>
      <c r="SVN503" s="508"/>
      <c r="SVO503" s="508"/>
      <c r="SVP503" s="508"/>
      <c r="SVQ503" s="508"/>
      <c r="SVR503" s="508"/>
      <c r="SVS503" s="508"/>
      <c r="SVT503" s="508"/>
      <c r="SVU503" s="508"/>
      <c r="SVV503" s="508"/>
      <c r="SVW503" s="508"/>
      <c r="SVX503" s="508"/>
      <c r="SVY503" s="508"/>
      <c r="SVZ503" s="508"/>
      <c r="SWA503" s="508"/>
      <c r="SWB503" s="508"/>
      <c r="SWC503" s="508"/>
      <c r="SWD503" s="508"/>
      <c r="SWE503" s="508"/>
      <c r="SWF503" s="508"/>
      <c r="SWG503" s="508"/>
      <c r="SWH503" s="508"/>
      <c r="SWI503" s="508"/>
      <c r="SWJ503" s="508"/>
      <c r="SWK503" s="508"/>
      <c r="SWL503" s="508"/>
      <c r="SWM503" s="508"/>
      <c r="SWN503" s="508"/>
      <c r="SWO503" s="508"/>
      <c r="SWP503" s="508"/>
      <c r="SWQ503" s="508"/>
      <c r="SWR503" s="508"/>
      <c r="SWS503" s="508"/>
      <c r="SWT503" s="508"/>
      <c r="SWU503" s="508"/>
      <c r="SWV503" s="508"/>
      <c r="SWW503" s="508"/>
      <c r="SWX503" s="508"/>
      <c r="SWY503" s="508"/>
      <c r="SWZ503" s="508"/>
      <c r="SXA503" s="508"/>
      <c r="SXB503" s="508"/>
      <c r="SXC503" s="508"/>
      <c r="SXD503" s="508"/>
      <c r="SXE503" s="508"/>
      <c r="SXF503" s="508"/>
      <c r="SXG503" s="508"/>
      <c r="SXH503" s="508"/>
      <c r="SXI503" s="508"/>
      <c r="SXJ503" s="508"/>
      <c r="SXK503" s="508"/>
      <c r="SXL503" s="508"/>
      <c r="SXM503" s="508"/>
      <c r="SXN503" s="508"/>
      <c r="SXO503" s="508"/>
      <c r="SXP503" s="508"/>
      <c r="SXQ503" s="508"/>
      <c r="SXR503" s="508"/>
      <c r="SXS503" s="508"/>
      <c r="SXT503" s="508"/>
      <c r="SXU503" s="508"/>
      <c r="SXV503" s="508"/>
      <c r="SXW503" s="508"/>
      <c r="SXX503" s="508"/>
      <c r="SXY503" s="508"/>
      <c r="SXZ503" s="508"/>
      <c r="SYA503" s="508"/>
      <c r="SYB503" s="508"/>
      <c r="SYC503" s="508"/>
      <c r="SYD503" s="508"/>
      <c r="SYE503" s="508"/>
      <c r="SYF503" s="508"/>
      <c r="SYG503" s="508"/>
      <c r="SYH503" s="508"/>
      <c r="SYI503" s="508"/>
      <c r="SYJ503" s="508"/>
      <c r="SYK503" s="508"/>
      <c r="SYL503" s="508"/>
      <c r="SYM503" s="508"/>
      <c r="SYN503" s="508"/>
      <c r="SYO503" s="508"/>
      <c r="SYP503" s="508"/>
      <c r="SYQ503" s="508"/>
      <c r="SYR503" s="508"/>
      <c r="SYS503" s="508"/>
      <c r="SYT503" s="508"/>
      <c r="SYU503" s="508"/>
      <c r="SYV503" s="508"/>
      <c r="SYW503" s="508"/>
      <c r="SYX503" s="508"/>
      <c r="SYY503" s="508"/>
      <c r="SYZ503" s="508"/>
      <c r="SZA503" s="508"/>
      <c r="SZB503" s="508"/>
      <c r="SZC503" s="508"/>
      <c r="SZD503" s="508"/>
      <c r="SZE503" s="508"/>
      <c r="SZF503" s="508"/>
      <c r="SZG503" s="508"/>
      <c r="SZH503" s="508"/>
      <c r="SZI503" s="508"/>
      <c r="SZJ503" s="508"/>
      <c r="SZK503" s="508"/>
      <c r="SZL503" s="508"/>
      <c r="SZM503" s="508"/>
      <c r="SZN503" s="508"/>
      <c r="SZO503" s="508"/>
      <c r="SZP503" s="508"/>
      <c r="SZQ503" s="508"/>
      <c r="SZR503" s="508"/>
      <c r="SZS503" s="508"/>
      <c r="SZT503" s="508"/>
      <c r="SZU503" s="508"/>
      <c r="SZV503" s="508"/>
      <c r="SZW503" s="508"/>
      <c r="SZX503" s="508"/>
      <c r="SZY503" s="508"/>
      <c r="SZZ503" s="508"/>
      <c r="TAA503" s="508"/>
      <c r="TAB503" s="508"/>
      <c r="TAC503" s="508"/>
      <c r="TAD503" s="508"/>
      <c r="TAE503" s="508"/>
      <c r="TAF503" s="508"/>
      <c r="TAG503" s="508"/>
      <c r="TAH503" s="508"/>
      <c r="TAI503" s="508"/>
      <c r="TAJ503" s="508"/>
      <c r="TAK503" s="508"/>
      <c r="TAL503" s="508"/>
      <c r="TAM503" s="508"/>
      <c r="TAN503" s="508"/>
      <c r="TAO503" s="508"/>
      <c r="TAP503" s="508"/>
      <c r="TAQ503" s="508"/>
      <c r="TAR503" s="508"/>
      <c r="TAS503" s="508"/>
      <c r="TAT503" s="508"/>
      <c r="TAU503" s="508"/>
      <c r="TAV503" s="508"/>
      <c r="TAW503" s="508"/>
      <c r="TAX503" s="508"/>
      <c r="TAY503" s="508"/>
      <c r="TAZ503" s="508"/>
      <c r="TBA503" s="508"/>
      <c r="TBB503" s="508"/>
      <c r="TBC503" s="508"/>
      <c r="TBD503" s="508"/>
      <c r="TBE503" s="508"/>
      <c r="TBF503" s="508"/>
      <c r="TBG503" s="508"/>
      <c r="TBH503" s="508"/>
      <c r="TBI503" s="508"/>
      <c r="TBJ503" s="508"/>
      <c r="TBK503" s="508"/>
      <c r="TBL503" s="508"/>
      <c r="TBM503" s="508"/>
      <c r="TBN503" s="508"/>
      <c r="TBO503" s="508"/>
      <c r="TBP503" s="508"/>
      <c r="TBQ503" s="508"/>
      <c r="TBR503" s="508"/>
      <c r="TBS503" s="508"/>
      <c r="TBT503" s="508"/>
      <c r="TBU503" s="508"/>
      <c r="TBV503" s="508"/>
      <c r="TBW503" s="508"/>
      <c r="TBX503" s="508"/>
      <c r="TBY503" s="508"/>
      <c r="TBZ503" s="508"/>
      <c r="TCA503" s="508"/>
      <c r="TCB503" s="508"/>
      <c r="TCC503" s="508"/>
      <c r="TCD503" s="508"/>
      <c r="TCE503" s="508"/>
      <c r="TCF503" s="508"/>
      <c r="TCG503" s="508"/>
      <c r="TCH503" s="508"/>
      <c r="TCI503" s="508"/>
      <c r="TCJ503" s="508"/>
      <c r="TCK503" s="508"/>
      <c r="TCL503" s="508"/>
      <c r="TCM503" s="508"/>
      <c r="TCN503" s="508"/>
      <c r="TCO503" s="508"/>
      <c r="TCP503" s="508"/>
      <c r="TCQ503" s="508"/>
      <c r="TCR503" s="508"/>
      <c r="TCS503" s="508"/>
      <c r="TCT503" s="508"/>
      <c r="TCU503" s="508"/>
      <c r="TCV503" s="508"/>
      <c r="TCW503" s="508"/>
      <c r="TCX503" s="508"/>
      <c r="TCY503" s="508"/>
      <c r="TCZ503" s="508"/>
      <c r="TDA503" s="508"/>
      <c r="TDB503" s="508"/>
      <c r="TDC503" s="508"/>
      <c r="TDD503" s="508"/>
      <c r="TDE503" s="508"/>
      <c r="TDF503" s="508"/>
      <c r="TDG503" s="508"/>
      <c r="TDH503" s="508"/>
      <c r="TDI503" s="508"/>
      <c r="TDJ503" s="508"/>
      <c r="TDK503" s="508"/>
      <c r="TDL503" s="508"/>
      <c r="TDM503" s="508"/>
      <c r="TDN503" s="508"/>
      <c r="TDO503" s="508"/>
      <c r="TDP503" s="508"/>
      <c r="TDQ503" s="508"/>
      <c r="TDR503" s="508"/>
      <c r="TDS503" s="508"/>
      <c r="TDT503" s="508"/>
      <c r="TDU503" s="508"/>
      <c r="TDV503" s="508"/>
      <c r="TDW503" s="508"/>
      <c r="TDX503" s="508"/>
      <c r="TDY503" s="508"/>
      <c r="TDZ503" s="508"/>
      <c r="TEA503" s="508"/>
      <c r="TEB503" s="508"/>
      <c r="TEC503" s="508"/>
      <c r="TED503" s="508"/>
      <c r="TEE503" s="508"/>
      <c r="TEF503" s="508"/>
      <c r="TEG503" s="508"/>
      <c r="TEH503" s="508"/>
      <c r="TEI503" s="508"/>
      <c r="TEJ503" s="508"/>
      <c r="TEK503" s="508"/>
      <c r="TEL503" s="508"/>
      <c r="TEM503" s="508"/>
      <c r="TEN503" s="508"/>
      <c r="TEO503" s="508"/>
      <c r="TEP503" s="508"/>
      <c r="TEQ503" s="508"/>
      <c r="TER503" s="508"/>
      <c r="TES503" s="508"/>
      <c r="TET503" s="508"/>
      <c r="TEU503" s="508"/>
      <c r="TEV503" s="508"/>
      <c r="TEW503" s="508"/>
      <c r="TEX503" s="508"/>
      <c r="TEY503" s="508"/>
      <c r="TEZ503" s="508"/>
      <c r="TFA503" s="508"/>
      <c r="TFB503" s="508"/>
      <c r="TFC503" s="508"/>
      <c r="TFD503" s="508"/>
      <c r="TFE503" s="508"/>
      <c r="TFF503" s="508"/>
      <c r="TFG503" s="508"/>
      <c r="TFH503" s="508"/>
      <c r="TFI503" s="508"/>
      <c r="TFJ503" s="508"/>
      <c r="TFK503" s="508"/>
      <c r="TFL503" s="508"/>
      <c r="TFM503" s="508"/>
      <c r="TFN503" s="508"/>
      <c r="TFO503" s="508"/>
      <c r="TFP503" s="508"/>
      <c r="TFQ503" s="508"/>
      <c r="TFR503" s="508"/>
      <c r="TFS503" s="508"/>
      <c r="TFT503" s="508"/>
      <c r="TFU503" s="508"/>
      <c r="TFV503" s="508"/>
      <c r="TFW503" s="508"/>
      <c r="TFX503" s="508"/>
      <c r="TFY503" s="508"/>
      <c r="TFZ503" s="508"/>
      <c r="TGA503" s="508"/>
      <c r="TGB503" s="508"/>
      <c r="TGC503" s="508"/>
      <c r="TGD503" s="508"/>
      <c r="TGE503" s="508"/>
      <c r="TGF503" s="508"/>
      <c r="TGG503" s="508"/>
      <c r="TGH503" s="508"/>
      <c r="TGI503" s="508"/>
      <c r="TGJ503" s="508"/>
      <c r="TGK503" s="508"/>
      <c r="TGL503" s="508"/>
      <c r="TGM503" s="508"/>
      <c r="TGN503" s="508"/>
      <c r="TGO503" s="508"/>
      <c r="TGP503" s="508"/>
      <c r="TGQ503" s="508"/>
      <c r="TGR503" s="508"/>
      <c r="TGS503" s="508"/>
      <c r="TGT503" s="508"/>
      <c r="TGU503" s="508"/>
      <c r="TGV503" s="508"/>
      <c r="TGW503" s="508"/>
      <c r="TGX503" s="508"/>
      <c r="TGY503" s="508"/>
      <c r="TGZ503" s="508"/>
      <c r="THA503" s="508"/>
      <c r="THB503" s="508"/>
      <c r="THC503" s="508"/>
      <c r="THD503" s="508"/>
      <c r="THE503" s="508"/>
      <c r="THF503" s="508"/>
      <c r="THG503" s="508"/>
      <c r="THH503" s="508"/>
      <c r="THI503" s="508"/>
      <c r="THJ503" s="508"/>
      <c r="THK503" s="508"/>
      <c r="THL503" s="508"/>
      <c r="THM503" s="508"/>
      <c r="THN503" s="508"/>
      <c r="THO503" s="508"/>
      <c r="THP503" s="508"/>
      <c r="THQ503" s="508"/>
      <c r="THR503" s="508"/>
      <c r="THS503" s="508"/>
      <c r="THT503" s="508"/>
      <c r="THU503" s="508"/>
      <c r="THV503" s="508"/>
      <c r="THW503" s="508"/>
      <c r="THX503" s="508"/>
      <c r="THY503" s="508"/>
      <c r="THZ503" s="508"/>
      <c r="TIA503" s="508"/>
      <c r="TIB503" s="508"/>
      <c r="TIC503" s="508"/>
      <c r="TID503" s="508"/>
      <c r="TIE503" s="508"/>
      <c r="TIF503" s="508"/>
      <c r="TIG503" s="508"/>
      <c r="TIH503" s="508"/>
      <c r="TII503" s="508"/>
      <c r="TIJ503" s="508"/>
      <c r="TIK503" s="508"/>
      <c r="TIL503" s="508"/>
      <c r="TIM503" s="508"/>
      <c r="TIN503" s="508"/>
      <c r="TIO503" s="508"/>
      <c r="TIP503" s="508"/>
      <c r="TIQ503" s="508"/>
      <c r="TIR503" s="508"/>
      <c r="TIS503" s="508"/>
      <c r="TIT503" s="508"/>
      <c r="TIU503" s="508"/>
      <c r="TIV503" s="508"/>
      <c r="TIW503" s="508"/>
      <c r="TIX503" s="508"/>
      <c r="TIY503" s="508"/>
      <c r="TIZ503" s="508"/>
      <c r="TJA503" s="508"/>
      <c r="TJB503" s="508"/>
      <c r="TJC503" s="508"/>
      <c r="TJD503" s="508"/>
      <c r="TJE503" s="508"/>
      <c r="TJF503" s="508"/>
      <c r="TJG503" s="508"/>
      <c r="TJH503" s="508"/>
      <c r="TJI503" s="508"/>
      <c r="TJJ503" s="508"/>
      <c r="TJK503" s="508"/>
      <c r="TJL503" s="508"/>
      <c r="TJM503" s="508"/>
      <c r="TJN503" s="508"/>
      <c r="TJO503" s="508"/>
      <c r="TJP503" s="508"/>
      <c r="TJQ503" s="508"/>
      <c r="TJR503" s="508"/>
      <c r="TJS503" s="508"/>
      <c r="TJT503" s="508"/>
      <c r="TJU503" s="508"/>
      <c r="TJV503" s="508"/>
      <c r="TJW503" s="508"/>
      <c r="TJX503" s="508"/>
      <c r="TJY503" s="508"/>
      <c r="TJZ503" s="508"/>
      <c r="TKA503" s="508"/>
      <c r="TKB503" s="508"/>
      <c r="TKC503" s="508"/>
      <c r="TKD503" s="508"/>
      <c r="TKE503" s="508"/>
      <c r="TKF503" s="508"/>
      <c r="TKG503" s="508"/>
      <c r="TKH503" s="508"/>
      <c r="TKI503" s="508"/>
      <c r="TKJ503" s="508"/>
      <c r="TKK503" s="508"/>
      <c r="TKL503" s="508"/>
      <c r="TKM503" s="508"/>
      <c r="TKN503" s="508"/>
      <c r="TKO503" s="508"/>
      <c r="TKP503" s="508"/>
      <c r="TKQ503" s="508"/>
      <c r="TKR503" s="508"/>
      <c r="TKS503" s="508"/>
      <c r="TKT503" s="508"/>
      <c r="TKU503" s="508"/>
      <c r="TKV503" s="508"/>
      <c r="TKW503" s="508"/>
      <c r="TKX503" s="508"/>
      <c r="TKY503" s="508"/>
      <c r="TKZ503" s="508"/>
      <c r="TLA503" s="508"/>
      <c r="TLB503" s="508"/>
      <c r="TLC503" s="508"/>
      <c r="TLD503" s="508"/>
      <c r="TLE503" s="508"/>
      <c r="TLF503" s="508"/>
      <c r="TLG503" s="508"/>
      <c r="TLH503" s="508"/>
      <c r="TLI503" s="508"/>
      <c r="TLJ503" s="508"/>
      <c r="TLK503" s="508"/>
      <c r="TLL503" s="508"/>
      <c r="TLM503" s="508"/>
      <c r="TLN503" s="508"/>
      <c r="TLO503" s="508"/>
      <c r="TLP503" s="508"/>
      <c r="TLQ503" s="508"/>
      <c r="TLR503" s="508"/>
      <c r="TLS503" s="508"/>
      <c r="TLT503" s="508"/>
      <c r="TLU503" s="508"/>
      <c r="TLV503" s="508"/>
      <c r="TLW503" s="508"/>
      <c r="TLX503" s="508"/>
      <c r="TLY503" s="508"/>
      <c r="TLZ503" s="508"/>
      <c r="TMA503" s="508"/>
      <c r="TMB503" s="508"/>
      <c r="TMC503" s="508"/>
      <c r="TMD503" s="508"/>
      <c r="TME503" s="508"/>
      <c r="TMF503" s="508"/>
      <c r="TMG503" s="508"/>
      <c r="TMH503" s="508"/>
      <c r="TMI503" s="508"/>
      <c r="TMJ503" s="508"/>
      <c r="TMK503" s="508"/>
      <c r="TML503" s="508"/>
      <c r="TMM503" s="508"/>
      <c r="TMN503" s="508"/>
      <c r="TMO503" s="508"/>
      <c r="TMP503" s="508"/>
      <c r="TMQ503" s="508"/>
      <c r="TMR503" s="508"/>
      <c r="TMS503" s="508"/>
      <c r="TMT503" s="508"/>
      <c r="TMU503" s="508"/>
      <c r="TMV503" s="508"/>
      <c r="TMW503" s="508"/>
      <c r="TMX503" s="508"/>
      <c r="TMY503" s="508"/>
      <c r="TMZ503" s="508"/>
      <c r="TNA503" s="508"/>
      <c r="TNB503" s="508"/>
      <c r="TNC503" s="508"/>
      <c r="TND503" s="508"/>
      <c r="TNE503" s="508"/>
      <c r="TNF503" s="508"/>
      <c r="TNG503" s="508"/>
      <c r="TNH503" s="508"/>
      <c r="TNI503" s="508"/>
      <c r="TNJ503" s="508"/>
      <c r="TNK503" s="508"/>
      <c r="TNL503" s="508"/>
      <c r="TNM503" s="508"/>
      <c r="TNN503" s="508"/>
      <c r="TNO503" s="508"/>
      <c r="TNP503" s="508"/>
      <c r="TNQ503" s="508"/>
      <c r="TNR503" s="508"/>
      <c r="TNS503" s="508"/>
      <c r="TNT503" s="508"/>
      <c r="TNU503" s="508"/>
      <c r="TNV503" s="508"/>
      <c r="TNW503" s="508"/>
      <c r="TNX503" s="508"/>
      <c r="TNY503" s="508"/>
      <c r="TNZ503" s="508"/>
      <c r="TOA503" s="508"/>
      <c r="TOB503" s="508"/>
      <c r="TOC503" s="508"/>
      <c r="TOD503" s="508"/>
      <c r="TOE503" s="508"/>
      <c r="TOF503" s="508"/>
      <c r="TOG503" s="508"/>
      <c r="TOH503" s="508"/>
      <c r="TOI503" s="508"/>
      <c r="TOJ503" s="508"/>
      <c r="TOK503" s="508"/>
      <c r="TOL503" s="508"/>
      <c r="TOM503" s="508"/>
      <c r="TON503" s="508"/>
      <c r="TOO503" s="508"/>
      <c r="TOP503" s="508"/>
      <c r="TOQ503" s="508"/>
      <c r="TOR503" s="508"/>
      <c r="TOS503" s="508"/>
      <c r="TOT503" s="508"/>
      <c r="TOU503" s="508"/>
      <c r="TOV503" s="508"/>
      <c r="TOW503" s="508"/>
      <c r="TOX503" s="508"/>
      <c r="TOY503" s="508"/>
      <c r="TOZ503" s="508"/>
      <c r="TPA503" s="508"/>
      <c r="TPB503" s="508"/>
      <c r="TPC503" s="508"/>
      <c r="TPD503" s="508"/>
      <c r="TPE503" s="508"/>
      <c r="TPF503" s="508"/>
      <c r="TPG503" s="508"/>
      <c r="TPH503" s="508"/>
      <c r="TPI503" s="508"/>
      <c r="TPJ503" s="508"/>
      <c r="TPK503" s="508"/>
      <c r="TPL503" s="508"/>
      <c r="TPM503" s="508"/>
      <c r="TPN503" s="508"/>
      <c r="TPO503" s="508"/>
      <c r="TPP503" s="508"/>
      <c r="TPQ503" s="508"/>
      <c r="TPR503" s="508"/>
      <c r="TPS503" s="508"/>
      <c r="TPT503" s="508"/>
      <c r="TPU503" s="508"/>
      <c r="TPV503" s="508"/>
      <c r="TPW503" s="508"/>
      <c r="TPX503" s="508"/>
      <c r="TPY503" s="508"/>
      <c r="TPZ503" s="508"/>
      <c r="TQA503" s="508"/>
      <c r="TQB503" s="508"/>
      <c r="TQC503" s="508"/>
      <c r="TQD503" s="508"/>
      <c r="TQE503" s="508"/>
      <c r="TQF503" s="508"/>
      <c r="TQG503" s="508"/>
      <c r="TQH503" s="508"/>
      <c r="TQI503" s="508"/>
      <c r="TQJ503" s="508"/>
      <c r="TQK503" s="508"/>
      <c r="TQL503" s="508"/>
      <c r="TQM503" s="508"/>
      <c r="TQN503" s="508"/>
      <c r="TQO503" s="508"/>
      <c r="TQP503" s="508"/>
      <c r="TQQ503" s="508"/>
      <c r="TQR503" s="508"/>
      <c r="TQS503" s="508"/>
      <c r="TQT503" s="508"/>
      <c r="TQU503" s="508"/>
      <c r="TQV503" s="508"/>
      <c r="TQW503" s="508"/>
      <c r="TQX503" s="508"/>
      <c r="TQY503" s="508"/>
      <c r="TQZ503" s="508"/>
      <c r="TRA503" s="508"/>
      <c r="TRB503" s="508"/>
      <c r="TRC503" s="508"/>
      <c r="TRD503" s="508"/>
      <c r="TRE503" s="508"/>
      <c r="TRF503" s="508"/>
      <c r="TRG503" s="508"/>
      <c r="TRH503" s="508"/>
      <c r="TRI503" s="508"/>
      <c r="TRJ503" s="508"/>
      <c r="TRK503" s="508"/>
      <c r="TRL503" s="508"/>
      <c r="TRM503" s="508"/>
      <c r="TRN503" s="508"/>
      <c r="TRO503" s="508"/>
      <c r="TRP503" s="508"/>
      <c r="TRQ503" s="508"/>
      <c r="TRR503" s="508"/>
      <c r="TRS503" s="508"/>
      <c r="TRT503" s="508"/>
      <c r="TRU503" s="508"/>
      <c r="TRV503" s="508"/>
      <c r="TRW503" s="508"/>
      <c r="TRX503" s="508"/>
      <c r="TRY503" s="508"/>
      <c r="TRZ503" s="508"/>
      <c r="TSA503" s="508"/>
      <c r="TSB503" s="508"/>
      <c r="TSC503" s="508"/>
      <c r="TSD503" s="508"/>
      <c r="TSE503" s="508"/>
      <c r="TSF503" s="508"/>
      <c r="TSG503" s="508"/>
      <c r="TSH503" s="508"/>
      <c r="TSI503" s="508"/>
      <c r="TSJ503" s="508"/>
      <c r="TSK503" s="508"/>
      <c r="TSL503" s="508"/>
      <c r="TSM503" s="508"/>
      <c r="TSN503" s="508"/>
      <c r="TSO503" s="508"/>
      <c r="TSP503" s="508"/>
      <c r="TSQ503" s="508"/>
      <c r="TSR503" s="508"/>
      <c r="TSS503" s="508"/>
      <c r="TST503" s="508"/>
      <c r="TSU503" s="508"/>
      <c r="TSV503" s="508"/>
      <c r="TSW503" s="508"/>
      <c r="TSX503" s="508"/>
      <c r="TSY503" s="508"/>
      <c r="TSZ503" s="508"/>
      <c r="TTA503" s="508"/>
      <c r="TTB503" s="508"/>
      <c r="TTC503" s="508"/>
      <c r="TTD503" s="508"/>
      <c r="TTE503" s="508"/>
      <c r="TTF503" s="508"/>
      <c r="TTG503" s="508"/>
      <c r="TTH503" s="508"/>
      <c r="TTI503" s="508"/>
      <c r="TTJ503" s="508"/>
      <c r="TTK503" s="508"/>
      <c r="TTL503" s="508"/>
      <c r="TTM503" s="508"/>
      <c r="TTN503" s="508"/>
      <c r="TTO503" s="508"/>
      <c r="TTP503" s="508"/>
      <c r="TTQ503" s="508"/>
      <c r="TTR503" s="508"/>
      <c r="TTS503" s="508"/>
      <c r="TTT503" s="508"/>
      <c r="TTU503" s="508"/>
      <c r="TTV503" s="508"/>
      <c r="TTW503" s="508"/>
      <c r="TTX503" s="508"/>
      <c r="TTY503" s="508"/>
      <c r="TTZ503" s="508"/>
      <c r="TUA503" s="508"/>
      <c r="TUB503" s="508"/>
      <c r="TUC503" s="508"/>
      <c r="TUD503" s="508"/>
      <c r="TUE503" s="508"/>
      <c r="TUF503" s="508"/>
      <c r="TUG503" s="508"/>
      <c r="TUH503" s="508"/>
      <c r="TUI503" s="508"/>
      <c r="TUJ503" s="508"/>
      <c r="TUK503" s="508"/>
      <c r="TUL503" s="508"/>
      <c r="TUM503" s="508"/>
      <c r="TUN503" s="508"/>
      <c r="TUO503" s="508"/>
      <c r="TUP503" s="508"/>
      <c r="TUQ503" s="508"/>
      <c r="TUR503" s="508"/>
      <c r="TUS503" s="508"/>
      <c r="TUT503" s="508"/>
      <c r="TUU503" s="508"/>
      <c r="TUV503" s="508"/>
      <c r="TUW503" s="508"/>
      <c r="TUX503" s="508"/>
      <c r="TUY503" s="508"/>
      <c r="TUZ503" s="508"/>
      <c r="TVA503" s="508"/>
      <c r="TVB503" s="508"/>
      <c r="TVC503" s="508"/>
      <c r="TVD503" s="508"/>
      <c r="TVE503" s="508"/>
      <c r="TVF503" s="508"/>
      <c r="TVG503" s="508"/>
      <c r="TVH503" s="508"/>
      <c r="TVI503" s="508"/>
      <c r="TVJ503" s="508"/>
      <c r="TVK503" s="508"/>
      <c r="TVL503" s="508"/>
      <c r="TVM503" s="508"/>
      <c r="TVN503" s="508"/>
      <c r="TVO503" s="508"/>
      <c r="TVP503" s="508"/>
      <c r="TVQ503" s="508"/>
      <c r="TVR503" s="508"/>
      <c r="TVS503" s="508"/>
      <c r="TVT503" s="508"/>
      <c r="TVU503" s="508"/>
      <c r="TVV503" s="508"/>
      <c r="TVW503" s="508"/>
      <c r="TVX503" s="508"/>
      <c r="TVY503" s="508"/>
      <c r="TVZ503" s="508"/>
      <c r="TWA503" s="508"/>
      <c r="TWB503" s="508"/>
      <c r="TWC503" s="508"/>
      <c r="TWD503" s="508"/>
      <c r="TWE503" s="508"/>
      <c r="TWF503" s="508"/>
      <c r="TWG503" s="508"/>
      <c r="TWH503" s="508"/>
      <c r="TWI503" s="508"/>
      <c r="TWJ503" s="508"/>
      <c r="TWK503" s="508"/>
      <c r="TWL503" s="508"/>
      <c r="TWM503" s="508"/>
      <c r="TWN503" s="508"/>
      <c r="TWO503" s="508"/>
      <c r="TWP503" s="508"/>
      <c r="TWQ503" s="508"/>
      <c r="TWR503" s="508"/>
      <c r="TWS503" s="508"/>
      <c r="TWT503" s="508"/>
      <c r="TWU503" s="508"/>
      <c r="TWV503" s="508"/>
      <c r="TWW503" s="508"/>
      <c r="TWX503" s="508"/>
      <c r="TWY503" s="508"/>
      <c r="TWZ503" s="508"/>
      <c r="TXA503" s="508"/>
      <c r="TXB503" s="508"/>
      <c r="TXC503" s="508"/>
      <c r="TXD503" s="508"/>
      <c r="TXE503" s="508"/>
      <c r="TXF503" s="508"/>
      <c r="TXG503" s="508"/>
      <c r="TXH503" s="508"/>
      <c r="TXI503" s="508"/>
      <c r="TXJ503" s="508"/>
      <c r="TXK503" s="508"/>
      <c r="TXL503" s="508"/>
      <c r="TXM503" s="508"/>
      <c r="TXN503" s="508"/>
      <c r="TXO503" s="508"/>
      <c r="TXP503" s="508"/>
      <c r="TXQ503" s="508"/>
      <c r="TXR503" s="508"/>
      <c r="TXS503" s="508"/>
      <c r="TXT503" s="508"/>
      <c r="TXU503" s="508"/>
      <c r="TXV503" s="508"/>
      <c r="TXW503" s="508"/>
      <c r="TXX503" s="508"/>
      <c r="TXY503" s="508"/>
      <c r="TXZ503" s="508"/>
      <c r="TYA503" s="508"/>
      <c r="TYB503" s="508"/>
      <c r="TYC503" s="508"/>
      <c r="TYD503" s="508"/>
      <c r="TYE503" s="508"/>
      <c r="TYF503" s="508"/>
      <c r="TYG503" s="508"/>
      <c r="TYH503" s="508"/>
      <c r="TYI503" s="508"/>
      <c r="TYJ503" s="508"/>
      <c r="TYK503" s="508"/>
      <c r="TYL503" s="508"/>
      <c r="TYM503" s="508"/>
      <c r="TYN503" s="508"/>
      <c r="TYO503" s="508"/>
      <c r="TYP503" s="508"/>
      <c r="TYQ503" s="508"/>
      <c r="TYR503" s="508"/>
      <c r="TYS503" s="508"/>
      <c r="TYT503" s="508"/>
      <c r="TYU503" s="508"/>
      <c r="TYV503" s="508"/>
      <c r="TYW503" s="508"/>
      <c r="TYX503" s="508"/>
      <c r="TYY503" s="508"/>
      <c r="TYZ503" s="508"/>
      <c r="TZA503" s="508"/>
      <c r="TZB503" s="508"/>
      <c r="TZC503" s="508"/>
      <c r="TZD503" s="508"/>
      <c r="TZE503" s="508"/>
      <c r="TZF503" s="508"/>
      <c r="TZG503" s="508"/>
      <c r="TZH503" s="508"/>
      <c r="TZI503" s="508"/>
      <c r="TZJ503" s="508"/>
      <c r="TZK503" s="508"/>
      <c r="TZL503" s="508"/>
      <c r="TZM503" s="508"/>
      <c r="TZN503" s="508"/>
      <c r="TZO503" s="508"/>
      <c r="TZP503" s="508"/>
      <c r="TZQ503" s="508"/>
      <c r="TZR503" s="508"/>
      <c r="TZS503" s="508"/>
      <c r="TZT503" s="508"/>
      <c r="TZU503" s="508"/>
      <c r="TZV503" s="508"/>
      <c r="TZW503" s="508"/>
      <c r="TZX503" s="508"/>
      <c r="TZY503" s="508"/>
      <c r="TZZ503" s="508"/>
      <c r="UAA503" s="508"/>
      <c r="UAB503" s="508"/>
      <c r="UAC503" s="508"/>
      <c r="UAD503" s="508"/>
      <c r="UAE503" s="508"/>
      <c r="UAF503" s="508"/>
      <c r="UAG503" s="508"/>
      <c r="UAH503" s="508"/>
      <c r="UAI503" s="508"/>
      <c r="UAJ503" s="508"/>
      <c r="UAK503" s="508"/>
      <c r="UAL503" s="508"/>
      <c r="UAM503" s="508"/>
      <c r="UAN503" s="508"/>
      <c r="UAO503" s="508"/>
      <c r="UAP503" s="508"/>
      <c r="UAQ503" s="508"/>
      <c r="UAR503" s="508"/>
      <c r="UAS503" s="508"/>
      <c r="UAT503" s="508"/>
      <c r="UAU503" s="508"/>
      <c r="UAV503" s="508"/>
      <c r="UAW503" s="508"/>
      <c r="UAX503" s="508"/>
      <c r="UAY503" s="508"/>
      <c r="UAZ503" s="508"/>
      <c r="UBA503" s="508"/>
      <c r="UBB503" s="508"/>
      <c r="UBC503" s="508"/>
      <c r="UBD503" s="508"/>
      <c r="UBE503" s="508"/>
      <c r="UBF503" s="508"/>
      <c r="UBG503" s="508"/>
      <c r="UBH503" s="508"/>
      <c r="UBI503" s="508"/>
      <c r="UBJ503" s="508"/>
      <c r="UBK503" s="508"/>
      <c r="UBL503" s="508"/>
      <c r="UBM503" s="508"/>
      <c r="UBN503" s="508"/>
      <c r="UBO503" s="508"/>
      <c r="UBP503" s="508"/>
      <c r="UBQ503" s="508"/>
      <c r="UBR503" s="508"/>
      <c r="UBS503" s="508"/>
      <c r="UBT503" s="508"/>
      <c r="UBU503" s="508"/>
      <c r="UBV503" s="508"/>
      <c r="UBW503" s="508"/>
      <c r="UBX503" s="508"/>
      <c r="UBY503" s="508"/>
      <c r="UBZ503" s="508"/>
      <c r="UCA503" s="508"/>
      <c r="UCB503" s="508"/>
      <c r="UCC503" s="508"/>
      <c r="UCD503" s="508"/>
      <c r="UCE503" s="508"/>
      <c r="UCF503" s="508"/>
      <c r="UCG503" s="508"/>
      <c r="UCH503" s="508"/>
      <c r="UCI503" s="508"/>
      <c r="UCJ503" s="508"/>
      <c r="UCK503" s="508"/>
      <c r="UCL503" s="508"/>
      <c r="UCM503" s="508"/>
      <c r="UCN503" s="508"/>
      <c r="UCO503" s="508"/>
      <c r="UCP503" s="508"/>
      <c r="UCQ503" s="508"/>
      <c r="UCR503" s="508"/>
      <c r="UCS503" s="508"/>
      <c r="UCT503" s="508"/>
      <c r="UCU503" s="508"/>
      <c r="UCV503" s="508"/>
      <c r="UCW503" s="508"/>
      <c r="UCX503" s="508"/>
      <c r="UCY503" s="508"/>
      <c r="UCZ503" s="508"/>
      <c r="UDA503" s="508"/>
      <c r="UDB503" s="508"/>
      <c r="UDC503" s="508"/>
      <c r="UDD503" s="508"/>
      <c r="UDE503" s="508"/>
      <c r="UDF503" s="508"/>
      <c r="UDG503" s="508"/>
      <c r="UDH503" s="508"/>
      <c r="UDI503" s="508"/>
      <c r="UDJ503" s="508"/>
      <c r="UDK503" s="508"/>
      <c r="UDL503" s="508"/>
      <c r="UDM503" s="508"/>
      <c r="UDN503" s="508"/>
      <c r="UDO503" s="508"/>
      <c r="UDP503" s="508"/>
      <c r="UDQ503" s="508"/>
      <c r="UDR503" s="508"/>
      <c r="UDS503" s="508"/>
      <c r="UDT503" s="508"/>
      <c r="UDU503" s="508"/>
      <c r="UDV503" s="508"/>
      <c r="UDW503" s="508"/>
      <c r="UDX503" s="508"/>
      <c r="UDY503" s="508"/>
      <c r="UDZ503" s="508"/>
      <c r="UEA503" s="508"/>
      <c r="UEB503" s="508"/>
      <c r="UEC503" s="508"/>
      <c r="UED503" s="508"/>
      <c r="UEE503" s="508"/>
      <c r="UEF503" s="508"/>
      <c r="UEG503" s="508"/>
      <c r="UEH503" s="508"/>
      <c r="UEI503" s="508"/>
      <c r="UEJ503" s="508"/>
      <c r="UEK503" s="508"/>
      <c r="UEL503" s="508"/>
      <c r="UEM503" s="508"/>
      <c r="UEN503" s="508"/>
      <c r="UEO503" s="508"/>
      <c r="UEP503" s="508"/>
      <c r="UEQ503" s="508"/>
      <c r="UER503" s="508"/>
      <c r="UES503" s="508"/>
      <c r="UET503" s="508"/>
      <c r="UEU503" s="508"/>
      <c r="UEV503" s="508"/>
      <c r="UEW503" s="508"/>
      <c r="UEX503" s="508"/>
      <c r="UEY503" s="508"/>
      <c r="UEZ503" s="508"/>
      <c r="UFA503" s="508"/>
      <c r="UFB503" s="508"/>
      <c r="UFC503" s="508"/>
      <c r="UFD503" s="508"/>
      <c r="UFE503" s="508"/>
      <c r="UFF503" s="508"/>
      <c r="UFG503" s="508"/>
      <c r="UFH503" s="508"/>
      <c r="UFI503" s="508"/>
      <c r="UFJ503" s="508"/>
      <c r="UFK503" s="508"/>
      <c r="UFL503" s="508"/>
      <c r="UFM503" s="508"/>
      <c r="UFN503" s="508"/>
      <c r="UFO503" s="508"/>
      <c r="UFP503" s="508"/>
      <c r="UFQ503" s="508"/>
      <c r="UFR503" s="508"/>
      <c r="UFS503" s="508"/>
      <c r="UFT503" s="508"/>
      <c r="UFU503" s="508"/>
      <c r="UFV503" s="508"/>
      <c r="UFW503" s="508"/>
      <c r="UFX503" s="508"/>
      <c r="UFY503" s="508"/>
      <c r="UFZ503" s="508"/>
      <c r="UGA503" s="508"/>
      <c r="UGB503" s="508"/>
      <c r="UGC503" s="508"/>
      <c r="UGD503" s="508"/>
      <c r="UGE503" s="508"/>
      <c r="UGF503" s="508"/>
      <c r="UGG503" s="508"/>
      <c r="UGH503" s="508"/>
      <c r="UGI503" s="508"/>
      <c r="UGJ503" s="508"/>
      <c r="UGK503" s="508"/>
      <c r="UGL503" s="508"/>
      <c r="UGM503" s="508"/>
      <c r="UGN503" s="508"/>
      <c r="UGO503" s="508"/>
      <c r="UGP503" s="508"/>
      <c r="UGQ503" s="508"/>
      <c r="UGR503" s="508"/>
      <c r="UGS503" s="508"/>
      <c r="UGT503" s="508"/>
      <c r="UGU503" s="508"/>
      <c r="UGV503" s="508"/>
      <c r="UGW503" s="508"/>
      <c r="UGX503" s="508"/>
      <c r="UGY503" s="508"/>
      <c r="UGZ503" s="508"/>
      <c r="UHA503" s="508"/>
      <c r="UHB503" s="508"/>
      <c r="UHC503" s="508"/>
      <c r="UHD503" s="508"/>
      <c r="UHE503" s="508"/>
      <c r="UHF503" s="508"/>
      <c r="UHG503" s="508"/>
      <c r="UHH503" s="508"/>
      <c r="UHI503" s="508"/>
      <c r="UHJ503" s="508"/>
      <c r="UHK503" s="508"/>
      <c r="UHL503" s="508"/>
      <c r="UHM503" s="508"/>
      <c r="UHN503" s="508"/>
      <c r="UHO503" s="508"/>
      <c r="UHP503" s="508"/>
      <c r="UHQ503" s="508"/>
      <c r="UHR503" s="508"/>
      <c r="UHS503" s="508"/>
      <c r="UHT503" s="508"/>
      <c r="UHU503" s="508"/>
      <c r="UHV503" s="508"/>
      <c r="UHW503" s="508"/>
      <c r="UHX503" s="508"/>
      <c r="UHY503" s="508"/>
      <c r="UHZ503" s="508"/>
      <c r="UIA503" s="508"/>
      <c r="UIB503" s="508"/>
      <c r="UIC503" s="508"/>
      <c r="UID503" s="508"/>
      <c r="UIE503" s="508"/>
      <c r="UIF503" s="508"/>
      <c r="UIG503" s="508"/>
      <c r="UIH503" s="508"/>
      <c r="UII503" s="508"/>
      <c r="UIJ503" s="508"/>
      <c r="UIK503" s="508"/>
      <c r="UIL503" s="508"/>
      <c r="UIM503" s="508"/>
      <c r="UIN503" s="508"/>
      <c r="UIO503" s="508"/>
      <c r="UIP503" s="508"/>
      <c r="UIQ503" s="508"/>
      <c r="UIR503" s="508"/>
      <c r="UIS503" s="508"/>
      <c r="UIT503" s="508"/>
      <c r="UIU503" s="508"/>
      <c r="UIV503" s="508"/>
      <c r="UIW503" s="508"/>
      <c r="UIX503" s="508"/>
      <c r="UIY503" s="508"/>
      <c r="UIZ503" s="508"/>
      <c r="UJA503" s="508"/>
      <c r="UJB503" s="508"/>
      <c r="UJC503" s="508"/>
      <c r="UJD503" s="508"/>
      <c r="UJE503" s="508"/>
      <c r="UJF503" s="508"/>
      <c r="UJG503" s="508"/>
      <c r="UJH503" s="508"/>
      <c r="UJI503" s="508"/>
      <c r="UJJ503" s="508"/>
      <c r="UJK503" s="508"/>
      <c r="UJL503" s="508"/>
      <c r="UJM503" s="508"/>
      <c r="UJN503" s="508"/>
      <c r="UJO503" s="508"/>
      <c r="UJP503" s="508"/>
      <c r="UJQ503" s="508"/>
      <c r="UJR503" s="508"/>
      <c r="UJS503" s="508"/>
      <c r="UJT503" s="508"/>
      <c r="UJU503" s="508"/>
      <c r="UJV503" s="508"/>
      <c r="UJW503" s="508"/>
      <c r="UJX503" s="508"/>
      <c r="UJY503" s="508"/>
      <c r="UJZ503" s="508"/>
      <c r="UKA503" s="508"/>
      <c r="UKB503" s="508"/>
      <c r="UKC503" s="508"/>
      <c r="UKD503" s="508"/>
      <c r="UKE503" s="508"/>
      <c r="UKF503" s="508"/>
      <c r="UKG503" s="508"/>
      <c r="UKH503" s="508"/>
      <c r="UKI503" s="508"/>
      <c r="UKJ503" s="508"/>
      <c r="UKK503" s="508"/>
      <c r="UKL503" s="508"/>
      <c r="UKM503" s="508"/>
      <c r="UKN503" s="508"/>
      <c r="UKO503" s="508"/>
      <c r="UKP503" s="508"/>
      <c r="UKQ503" s="508"/>
      <c r="UKR503" s="508"/>
      <c r="UKS503" s="508"/>
      <c r="UKT503" s="508"/>
      <c r="UKU503" s="508"/>
      <c r="UKV503" s="508"/>
      <c r="UKW503" s="508"/>
      <c r="UKX503" s="508"/>
      <c r="UKY503" s="508"/>
      <c r="UKZ503" s="508"/>
      <c r="ULA503" s="508"/>
      <c r="ULB503" s="508"/>
      <c r="ULC503" s="508"/>
      <c r="ULD503" s="508"/>
      <c r="ULE503" s="508"/>
      <c r="ULF503" s="508"/>
      <c r="ULG503" s="508"/>
      <c r="ULH503" s="508"/>
      <c r="ULI503" s="508"/>
      <c r="ULJ503" s="508"/>
      <c r="ULK503" s="508"/>
      <c r="ULL503" s="508"/>
      <c r="ULM503" s="508"/>
      <c r="ULN503" s="508"/>
      <c r="ULO503" s="508"/>
      <c r="ULP503" s="508"/>
      <c r="ULQ503" s="508"/>
      <c r="ULR503" s="508"/>
      <c r="ULS503" s="508"/>
      <c r="ULT503" s="508"/>
      <c r="ULU503" s="508"/>
      <c r="ULV503" s="508"/>
      <c r="ULW503" s="508"/>
      <c r="ULX503" s="508"/>
      <c r="ULY503" s="508"/>
      <c r="ULZ503" s="508"/>
      <c r="UMA503" s="508"/>
      <c r="UMB503" s="508"/>
      <c r="UMC503" s="508"/>
      <c r="UMD503" s="508"/>
      <c r="UME503" s="508"/>
      <c r="UMF503" s="508"/>
      <c r="UMG503" s="508"/>
      <c r="UMH503" s="508"/>
      <c r="UMI503" s="508"/>
      <c r="UMJ503" s="508"/>
      <c r="UMK503" s="508"/>
      <c r="UML503" s="508"/>
      <c r="UMM503" s="508"/>
      <c r="UMN503" s="508"/>
      <c r="UMO503" s="508"/>
      <c r="UMP503" s="508"/>
      <c r="UMQ503" s="508"/>
      <c r="UMR503" s="508"/>
      <c r="UMS503" s="508"/>
      <c r="UMT503" s="508"/>
      <c r="UMU503" s="508"/>
      <c r="UMV503" s="508"/>
      <c r="UMW503" s="508"/>
      <c r="UMX503" s="508"/>
      <c r="UMY503" s="508"/>
      <c r="UMZ503" s="508"/>
      <c r="UNA503" s="508"/>
      <c r="UNB503" s="508"/>
      <c r="UNC503" s="508"/>
      <c r="UND503" s="508"/>
      <c r="UNE503" s="508"/>
      <c r="UNF503" s="508"/>
      <c r="UNG503" s="508"/>
      <c r="UNH503" s="508"/>
      <c r="UNI503" s="508"/>
      <c r="UNJ503" s="508"/>
      <c r="UNK503" s="508"/>
      <c r="UNL503" s="508"/>
      <c r="UNM503" s="508"/>
      <c r="UNN503" s="508"/>
      <c r="UNO503" s="508"/>
      <c r="UNP503" s="508"/>
      <c r="UNQ503" s="508"/>
      <c r="UNR503" s="508"/>
      <c r="UNS503" s="508"/>
      <c r="UNT503" s="508"/>
      <c r="UNU503" s="508"/>
      <c r="UNV503" s="508"/>
      <c r="UNW503" s="508"/>
      <c r="UNX503" s="508"/>
      <c r="UNY503" s="508"/>
      <c r="UNZ503" s="508"/>
      <c r="UOA503" s="508"/>
      <c r="UOB503" s="508"/>
      <c r="UOC503" s="508"/>
      <c r="UOD503" s="508"/>
      <c r="UOE503" s="508"/>
      <c r="UOF503" s="508"/>
      <c r="UOG503" s="508"/>
      <c r="UOH503" s="508"/>
      <c r="UOI503" s="508"/>
      <c r="UOJ503" s="508"/>
      <c r="UOK503" s="508"/>
      <c r="UOL503" s="508"/>
      <c r="UOM503" s="508"/>
      <c r="UON503" s="508"/>
      <c r="UOO503" s="508"/>
      <c r="UOP503" s="508"/>
      <c r="UOQ503" s="508"/>
      <c r="UOR503" s="508"/>
      <c r="UOS503" s="508"/>
      <c r="UOT503" s="508"/>
      <c r="UOU503" s="508"/>
      <c r="UOV503" s="508"/>
      <c r="UOW503" s="508"/>
      <c r="UOX503" s="508"/>
      <c r="UOY503" s="508"/>
      <c r="UOZ503" s="508"/>
      <c r="UPA503" s="508"/>
      <c r="UPB503" s="508"/>
      <c r="UPC503" s="508"/>
      <c r="UPD503" s="508"/>
      <c r="UPE503" s="508"/>
      <c r="UPF503" s="508"/>
      <c r="UPG503" s="508"/>
      <c r="UPH503" s="508"/>
      <c r="UPI503" s="508"/>
      <c r="UPJ503" s="508"/>
      <c r="UPK503" s="508"/>
      <c r="UPL503" s="508"/>
      <c r="UPM503" s="508"/>
      <c r="UPN503" s="508"/>
      <c r="UPO503" s="508"/>
      <c r="UPP503" s="508"/>
      <c r="UPQ503" s="508"/>
      <c r="UPR503" s="508"/>
      <c r="UPS503" s="508"/>
      <c r="UPT503" s="508"/>
      <c r="UPU503" s="508"/>
      <c r="UPV503" s="508"/>
      <c r="UPW503" s="508"/>
      <c r="UPX503" s="508"/>
      <c r="UPY503" s="508"/>
      <c r="UPZ503" s="508"/>
      <c r="UQA503" s="508"/>
      <c r="UQB503" s="508"/>
      <c r="UQC503" s="508"/>
      <c r="UQD503" s="508"/>
      <c r="UQE503" s="508"/>
      <c r="UQF503" s="508"/>
      <c r="UQG503" s="508"/>
      <c r="UQH503" s="508"/>
      <c r="UQI503" s="508"/>
      <c r="UQJ503" s="508"/>
      <c r="UQK503" s="508"/>
      <c r="UQL503" s="508"/>
      <c r="UQM503" s="508"/>
      <c r="UQN503" s="508"/>
      <c r="UQO503" s="508"/>
      <c r="UQP503" s="508"/>
      <c r="UQQ503" s="508"/>
      <c r="UQR503" s="508"/>
      <c r="UQS503" s="508"/>
      <c r="UQT503" s="508"/>
      <c r="UQU503" s="508"/>
      <c r="UQV503" s="508"/>
      <c r="UQW503" s="508"/>
      <c r="UQX503" s="508"/>
      <c r="UQY503" s="508"/>
      <c r="UQZ503" s="508"/>
      <c r="URA503" s="508"/>
      <c r="URB503" s="508"/>
      <c r="URC503" s="508"/>
      <c r="URD503" s="508"/>
      <c r="URE503" s="508"/>
      <c r="URF503" s="508"/>
      <c r="URG503" s="508"/>
      <c r="URH503" s="508"/>
      <c r="URI503" s="508"/>
      <c r="URJ503" s="508"/>
      <c r="URK503" s="508"/>
      <c r="URL503" s="508"/>
      <c r="URM503" s="508"/>
      <c r="URN503" s="508"/>
      <c r="URO503" s="508"/>
      <c r="URP503" s="508"/>
      <c r="URQ503" s="508"/>
      <c r="URR503" s="508"/>
      <c r="URS503" s="508"/>
      <c r="URT503" s="508"/>
      <c r="URU503" s="508"/>
      <c r="URV503" s="508"/>
      <c r="URW503" s="508"/>
      <c r="URX503" s="508"/>
      <c r="URY503" s="508"/>
      <c r="URZ503" s="508"/>
      <c r="USA503" s="508"/>
      <c r="USB503" s="508"/>
      <c r="USC503" s="508"/>
      <c r="USD503" s="508"/>
      <c r="USE503" s="508"/>
      <c r="USF503" s="508"/>
      <c r="USG503" s="508"/>
      <c r="USH503" s="508"/>
      <c r="USI503" s="508"/>
      <c r="USJ503" s="508"/>
      <c r="USK503" s="508"/>
      <c r="USL503" s="508"/>
      <c r="USM503" s="508"/>
      <c r="USN503" s="508"/>
      <c r="USO503" s="508"/>
      <c r="USP503" s="508"/>
      <c r="USQ503" s="508"/>
      <c r="USR503" s="508"/>
      <c r="USS503" s="508"/>
      <c r="UST503" s="508"/>
      <c r="USU503" s="508"/>
      <c r="USV503" s="508"/>
      <c r="USW503" s="508"/>
      <c r="USX503" s="508"/>
      <c r="USY503" s="508"/>
      <c r="USZ503" s="508"/>
      <c r="UTA503" s="508"/>
      <c r="UTB503" s="508"/>
      <c r="UTC503" s="508"/>
      <c r="UTD503" s="508"/>
      <c r="UTE503" s="508"/>
      <c r="UTF503" s="508"/>
      <c r="UTG503" s="508"/>
      <c r="UTH503" s="508"/>
      <c r="UTI503" s="508"/>
      <c r="UTJ503" s="508"/>
      <c r="UTK503" s="508"/>
      <c r="UTL503" s="508"/>
      <c r="UTM503" s="508"/>
      <c r="UTN503" s="508"/>
      <c r="UTO503" s="508"/>
      <c r="UTP503" s="508"/>
      <c r="UTQ503" s="508"/>
      <c r="UTR503" s="508"/>
      <c r="UTS503" s="508"/>
      <c r="UTT503" s="508"/>
      <c r="UTU503" s="508"/>
      <c r="UTV503" s="508"/>
      <c r="UTW503" s="508"/>
      <c r="UTX503" s="508"/>
      <c r="UTY503" s="508"/>
      <c r="UTZ503" s="508"/>
      <c r="UUA503" s="508"/>
      <c r="UUB503" s="508"/>
      <c r="UUC503" s="508"/>
      <c r="UUD503" s="508"/>
      <c r="UUE503" s="508"/>
      <c r="UUF503" s="508"/>
      <c r="UUG503" s="508"/>
      <c r="UUH503" s="508"/>
      <c r="UUI503" s="508"/>
      <c r="UUJ503" s="508"/>
      <c r="UUK503" s="508"/>
      <c r="UUL503" s="508"/>
      <c r="UUM503" s="508"/>
      <c r="UUN503" s="508"/>
      <c r="UUO503" s="508"/>
      <c r="UUP503" s="508"/>
      <c r="UUQ503" s="508"/>
      <c r="UUR503" s="508"/>
      <c r="UUS503" s="508"/>
      <c r="UUT503" s="508"/>
      <c r="UUU503" s="508"/>
      <c r="UUV503" s="508"/>
      <c r="UUW503" s="508"/>
      <c r="UUX503" s="508"/>
      <c r="UUY503" s="508"/>
      <c r="UUZ503" s="508"/>
      <c r="UVA503" s="508"/>
      <c r="UVB503" s="508"/>
      <c r="UVC503" s="508"/>
      <c r="UVD503" s="508"/>
      <c r="UVE503" s="508"/>
      <c r="UVF503" s="508"/>
      <c r="UVG503" s="508"/>
      <c r="UVH503" s="508"/>
      <c r="UVI503" s="508"/>
      <c r="UVJ503" s="508"/>
      <c r="UVK503" s="508"/>
      <c r="UVL503" s="508"/>
      <c r="UVM503" s="508"/>
      <c r="UVN503" s="508"/>
      <c r="UVO503" s="508"/>
      <c r="UVP503" s="508"/>
      <c r="UVQ503" s="508"/>
      <c r="UVR503" s="508"/>
      <c r="UVS503" s="508"/>
      <c r="UVT503" s="508"/>
      <c r="UVU503" s="508"/>
      <c r="UVV503" s="508"/>
      <c r="UVW503" s="508"/>
      <c r="UVX503" s="508"/>
      <c r="UVY503" s="508"/>
      <c r="UVZ503" s="508"/>
      <c r="UWA503" s="508"/>
      <c r="UWB503" s="508"/>
      <c r="UWC503" s="508"/>
      <c r="UWD503" s="508"/>
      <c r="UWE503" s="508"/>
      <c r="UWF503" s="508"/>
      <c r="UWG503" s="508"/>
      <c r="UWH503" s="508"/>
      <c r="UWI503" s="508"/>
      <c r="UWJ503" s="508"/>
      <c r="UWK503" s="508"/>
      <c r="UWL503" s="508"/>
      <c r="UWM503" s="508"/>
      <c r="UWN503" s="508"/>
      <c r="UWO503" s="508"/>
      <c r="UWP503" s="508"/>
      <c r="UWQ503" s="508"/>
      <c r="UWR503" s="508"/>
      <c r="UWS503" s="508"/>
      <c r="UWT503" s="508"/>
      <c r="UWU503" s="508"/>
      <c r="UWV503" s="508"/>
      <c r="UWW503" s="508"/>
      <c r="UWX503" s="508"/>
      <c r="UWY503" s="508"/>
      <c r="UWZ503" s="508"/>
      <c r="UXA503" s="508"/>
      <c r="UXB503" s="508"/>
      <c r="UXC503" s="508"/>
      <c r="UXD503" s="508"/>
      <c r="UXE503" s="508"/>
      <c r="UXF503" s="508"/>
      <c r="UXG503" s="508"/>
      <c r="UXH503" s="508"/>
      <c r="UXI503" s="508"/>
      <c r="UXJ503" s="508"/>
      <c r="UXK503" s="508"/>
      <c r="UXL503" s="508"/>
      <c r="UXM503" s="508"/>
      <c r="UXN503" s="508"/>
      <c r="UXO503" s="508"/>
      <c r="UXP503" s="508"/>
      <c r="UXQ503" s="508"/>
      <c r="UXR503" s="508"/>
      <c r="UXS503" s="508"/>
      <c r="UXT503" s="508"/>
      <c r="UXU503" s="508"/>
      <c r="UXV503" s="508"/>
      <c r="UXW503" s="508"/>
      <c r="UXX503" s="508"/>
      <c r="UXY503" s="508"/>
      <c r="UXZ503" s="508"/>
      <c r="UYA503" s="508"/>
      <c r="UYB503" s="508"/>
      <c r="UYC503" s="508"/>
      <c r="UYD503" s="508"/>
      <c r="UYE503" s="508"/>
      <c r="UYF503" s="508"/>
      <c r="UYG503" s="508"/>
      <c r="UYH503" s="508"/>
      <c r="UYI503" s="508"/>
      <c r="UYJ503" s="508"/>
      <c r="UYK503" s="508"/>
      <c r="UYL503" s="508"/>
      <c r="UYM503" s="508"/>
      <c r="UYN503" s="508"/>
      <c r="UYO503" s="508"/>
      <c r="UYP503" s="508"/>
      <c r="UYQ503" s="508"/>
      <c r="UYR503" s="508"/>
      <c r="UYS503" s="508"/>
      <c r="UYT503" s="508"/>
      <c r="UYU503" s="508"/>
      <c r="UYV503" s="508"/>
      <c r="UYW503" s="508"/>
      <c r="UYX503" s="508"/>
      <c r="UYY503" s="508"/>
      <c r="UYZ503" s="508"/>
      <c r="UZA503" s="508"/>
      <c r="UZB503" s="508"/>
      <c r="UZC503" s="508"/>
      <c r="UZD503" s="508"/>
      <c r="UZE503" s="508"/>
      <c r="UZF503" s="508"/>
      <c r="UZG503" s="508"/>
      <c r="UZH503" s="508"/>
      <c r="UZI503" s="508"/>
      <c r="UZJ503" s="508"/>
      <c r="UZK503" s="508"/>
      <c r="UZL503" s="508"/>
      <c r="UZM503" s="508"/>
      <c r="UZN503" s="508"/>
      <c r="UZO503" s="508"/>
      <c r="UZP503" s="508"/>
      <c r="UZQ503" s="508"/>
      <c r="UZR503" s="508"/>
      <c r="UZS503" s="508"/>
      <c r="UZT503" s="508"/>
      <c r="UZU503" s="508"/>
      <c r="UZV503" s="508"/>
      <c r="UZW503" s="508"/>
      <c r="UZX503" s="508"/>
      <c r="UZY503" s="508"/>
      <c r="UZZ503" s="508"/>
      <c r="VAA503" s="508"/>
      <c r="VAB503" s="508"/>
      <c r="VAC503" s="508"/>
      <c r="VAD503" s="508"/>
      <c r="VAE503" s="508"/>
      <c r="VAF503" s="508"/>
      <c r="VAG503" s="508"/>
      <c r="VAH503" s="508"/>
      <c r="VAI503" s="508"/>
      <c r="VAJ503" s="508"/>
      <c r="VAK503" s="508"/>
      <c r="VAL503" s="508"/>
      <c r="VAM503" s="508"/>
      <c r="VAN503" s="508"/>
      <c r="VAO503" s="508"/>
      <c r="VAP503" s="508"/>
      <c r="VAQ503" s="508"/>
      <c r="VAR503" s="508"/>
      <c r="VAS503" s="508"/>
      <c r="VAT503" s="508"/>
      <c r="VAU503" s="508"/>
      <c r="VAV503" s="508"/>
      <c r="VAW503" s="508"/>
      <c r="VAX503" s="508"/>
      <c r="VAY503" s="508"/>
      <c r="VAZ503" s="508"/>
      <c r="VBA503" s="508"/>
      <c r="VBB503" s="508"/>
      <c r="VBC503" s="508"/>
      <c r="VBD503" s="508"/>
      <c r="VBE503" s="508"/>
      <c r="VBF503" s="508"/>
      <c r="VBG503" s="508"/>
      <c r="VBH503" s="508"/>
      <c r="VBI503" s="508"/>
      <c r="VBJ503" s="508"/>
      <c r="VBK503" s="508"/>
      <c r="VBL503" s="508"/>
      <c r="VBM503" s="508"/>
      <c r="VBN503" s="508"/>
      <c r="VBO503" s="508"/>
      <c r="VBP503" s="508"/>
      <c r="VBQ503" s="508"/>
      <c r="VBR503" s="508"/>
      <c r="VBS503" s="508"/>
      <c r="VBT503" s="508"/>
      <c r="VBU503" s="508"/>
      <c r="VBV503" s="508"/>
      <c r="VBW503" s="508"/>
      <c r="VBX503" s="508"/>
      <c r="VBY503" s="508"/>
      <c r="VBZ503" s="508"/>
      <c r="VCA503" s="508"/>
      <c r="VCB503" s="508"/>
      <c r="VCC503" s="508"/>
      <c r="VCD503" s="508"/>
      <c r="VCE503" s="508"/>
      <c r="VCF503" s="508"/>
      <c r="VCG503" s="508"/>
      <c r="VCH503" s="508"/>
      <c r="VCI503" s="508"/>
      <c r="VCJ503" s="508"/>
      <c r="VCK503" s="508"/>
      <c r="VCL503" s="508"/>
      <c r="VCM503" s="508"/>
      <c r="VCN503" s="508"/>
      <c r="VCO503" s="508"/>
      <c r="VCP503" s="508"/>
      <c r="VCQ503" s="508"/>
      <c r="VCR503" s="508"/>
      <c r="VCS503" s="508"/>
      <c r="VCT503" s="508"/>
      <c r="VCU503" s="508"/>
      <c r="VCV503" s="508"/>
      <c r="VCW503" s="508"/>
      <c r="VCX503" s="508"/>
      <c r="VCY503" s="508"/>
      <c r="VCZ503" s="508"/>
      <c r="VDA503" s="508"/>
      <c r="VDB503" s="508"/>
      <c r="VDC503" s="508"/>
      <c r="VDD503" s="508"/>
      <c r="VDE503" s="508"/>
      <c r="VDF503" s="508"/>
      <c r="VDG503" s="508"/>
      <c r="VDH503" s="508"/>
      <c r="VDI503" s="508"/>
      <c r="VDJ503" s="508"/>
      <c r="VDK503" s="508"/>
      <c r="VDL503" s="508"/>
      <c r="VDM503" s="508"/>
      <c r="VDN503" s="508"/>
      <c r="VDO503" s="508"/>
      <c r="VDP503" s="508"/>
      <c r="VDQ503" s="508"/>
      <c r="VDR503" s="508"/>
      <c r="VDS503" s="508"/>
      <c r="VDT503" s="508"/>
      <c r="VDU503" s="508"/>
      <c r="VDV503" s="508"/>
      <c r="VDW503" s="508"/>
      <c r="VDX503" s="508"/>
      <c r="VDY503" s="508"/>
      <c r="VDZ503" s="508"/>
      <c r="VEA503" s="508"/>
      <c r="VEB503" s="508"/>
      <c r="VEC503" s="508"/>
      <c r="VED503" s="508"/>
      <c r="VEE503" s="508"/>
      <c r="VEF503" s="508"/>
      <c r="VEG503" s="508"/>
      <c r="VEH503" s="508"/>
      <c r="VEI503" s="508"/>
      <c r="VEJ503" s="508"/>
      <c r="VEK503" s="508"/>
      <c r="VEL503" s="508"/>
      <c r="VEM503" s="508"/>
      <c r="VEN503" s="508"/>
      <c r="VEO503" s="508"/>
      <c r="VEP503" s="508"/>
      <c r="VEQ503" s="508"/>
      <c r="VER503" s="508"/>
      <c r="VES503" s="508"/>
      <c r="VET503" s="508"/>
      <c r="VEU503" s="508"/>
      <c r="VEV503" s="508"/>
      <c r="VEW503" s="508"/>
      <c r="VEX503" s="508"/>
      <c r="VEY503" s="508"/>
      <c r="VEZ503" s="508"/>
      <c r="VFA503" s="508"/>
      <c r="VFB503" s="508"/>
      <c r="VFC503" s="508"/>
      <c r="VFD503" s="508"/>
      <c r="VFE503" s="508"/>
      <c r="VFF503" s="508"/>
      <c r="VFG503" s="508"/>
      <c r="VFH503" s="508"/>
      <c r="VFI503" s="508"/>
      <c r="VFJ503" s="508"/>
      <c r="VFK503" s="508"/>
      <c r="VFL503" s="508"/>
      <c r="VFM503" s="508"/>
      <c r="VFN503" s="508"/>
      <c r="VFO503" s="508"/>
      <c r="VFP503" s="508"/>
      <c r="VFQ503" s="508"/>
      <c r="VFR503" s="508"/>
      <c r="VFS503" s="508"/>
      <c r="VFT503" s="508"/>
      <c r="VFU503" s="508"/>
      <c r="VFV503" s="508"/>
      <c r="VFW503" s="508"/>
      <c r="VFX503" s="508"/>
      <c r="VFY503" s="508"/>
      <c r="VFZ503" s="508"/>
      <c r="VGA503" s="508"/>
      <c r="VGB503" s="508"/>
      <c r="VGC503" s="508"/>
      <c r="VGD503" s="508"/>
      <c r="VGE503" s="508"/>
      <c r="VGF503" s="508"/>
      <c r="VGG503" s="508"/>
      <c r="VGH503" s="508"/>
      <c r="VGI503" s="508"/>
      <c r="VGJ503" s="508"/>
      <c r="VGK503" s="508"/>
      <c r="VGL503" s="508"/>
      <c r="VGM503" s="508"/>
      <c r="VGN503" s="508"/>
      <c r="VGO503" s="508"/>
      <c r="VGP503" s="508"/>
      <c r="VGQ503" s="508"/>
      <c r="VGR503" s="508"/>
      <c r="VGS503" s="508"/>
      <c r="VGT503" s="508"/>
      <c r="VGU503" s="508"/>
      <c r="VGV503" s="508"/>
      <c r="VGW503" s="508"/>
      <c r="VGX503" s="508"/>
      <c r="VGY503" s="508"/>
      <c r="VGZ503" s="508"/>
      <c r="VHA503" s="508"/>
      <c r="VHB503" s="508"/>
      <c r="VHC503" s="508"/>
      <c r="VHD503" s="508"/>
      <c r="VHE503" s="508"/>
      <c r="VHF503" s="508"/>
      <c r="VHG503" s="508"/>
      <c r="VHH503" s="508"/>
      <c r="VHI503" s="508"/>
      <c r="VHJ503" s="508"/>
      <c r="VHK503" s="508"/>
      <c r="VHL503" s="508"/>
      <c r="VHM503" s="508"/>
      <c r="VHN503" s="508"/>
      <c r="VHO503" s="508"/>
      <c r="VHP503" s="508"/>
      <c r="VHQ503" s="508"/>
      <c r="VHR503" s="508"/>
      <c r="VHS503" s="508"/>
      <c r="VHT503" s="508"/>
      <c r="VHU503" s="508"/>
      <c r="VHV503" s="508"/>
      <c r="VHW503" s="508"/>
      <c r="VHX503" s="508"/>
      <c r="VHY503" s="508"/>
      <c r="VHZ503" s="508"/>
      <c r="VIA503" s="508"/>
      <c r="VIB503" s="508"/>
      <c r="VIC503" s="508"/>
      <c r="VID503" s="508"/>
      <c r="VIE503" s="508"/>
      <c r="VIF503" s="508"/>
      <c r="VIG503" s="508"/>
      <c r="VIH503" s="508"/>
      <c r="VII503" s="508"/>
      <c r="VIJ503" s="508"/>
      <c r="VIK503" s="508"/>
      <c r="VIL503" s="508"/>
      <c r="VIM503" s="508"/>
      <c r="VIN503" s="508"/>
      <c r="VIO503" s="508"/>
      <c r="VIP503" s="508"/>
      <c r="VIQ503" s="508"/>
      <c r="VIR503" s="508"/>
      <c r="VIS503" s="508"/>
      <c r="VIT503" s="508"/>
      <c r="VIU503" s="508"/>
      <c r="VIV503" s="508"/>
      <c r="VIW503" s="508"/>
      <c r="VIX503" s="508"/>
      <c r="VIY503" s="508"/>
      <c r="VIZ503" s="508"/>
      <c r="VJA503" s="508"/>
      <c r="VJB503" s="508"/>
      <c r="VJC503" s="508"/>
      <c r="VJD503" s="508"/>
      <c r="VJE503" s="508"/>
      <c r="VJF503" s="508"/>
      <c r="VJG503" s="508"/>
      <c r="VJH503" s="508"/>
      <c r="VJI503" s="508"/>
      <c r="VJJ503" s="508"/>
      <c r="VJK503" s="508"/>
      <c r="VJL503" s="508"/>
      <c r="VJM503" s="508"/>
      <c r="VJN503" s="508"/>
      <c r="VJO503" s="508"/>
      <c r="VJP503" s="508"/>
      <c r="VJQ503" s="508"/>
      <c r="VJR503" s="508"/>
      <c r="VJS503" s="508"/>
      <c r="VJT503" s="508"/>
      <c r="VJU503" s="508"/>
      <c r="VJV503" s="508"/>
      <c r="VJW503" s="508"/>
      <c r="VJX503" s="508"/>
      <c r="VJY503" s="508"/>
      <c r="VJZ503" s="508"/>
      <c r="VKA503" s="508"/>
      <c r="VKB503" s="508"/>
      <c r="VKC503" s="508"/>
      <c r="VKD503" s="508"/>
      <c r="VKE503" s="508"/>
      <c r="VKF503" s="508"/>
      <c r="VKG503" s="508"/>
      <c r="VKH503" s="508"/>
      <c r="VKI503" s="508"/>
      <c r="VKJ503" s="508"/>
      <c r="VKK503" s="508"/>
      <c r="VKL503" s="508"/>
      <c r="VKM503" s="508"/>
      <c r="VKN503" s="508"/>
      <c r="VKO503" s="508"/>
      <c r="VKP503" s="508"/>
      <c r="VKQ503" s="508"/>
      <c r="VKR503" s="508"/>
      <c r="VKS503" s="508"/>
      <c r="VKT503" s="508"/>
      <c r="VKU503" s="508"/>
      <c r="VKV503" s="508"/>
      <c r="VKW503" s="508"/>
      <c r="VKX503" s="508"/>
      <c r="VKY503" s="508"/>
      <c r="VKZ503" s="508"/>
      <c r="VLA503" s="508"/>
      <c r="VLB503" s="508"/>
      <c r="VLC503" s="508"/>
      <c r="VLD503" s="508"/>
      <c r="VLE503" s="508"/>
      <c r="VLF503" s="508"/>
      <c r="VLG503" s="508"/>
      <c r="VLH503" s="508"/>
      <c r="VLI503" s="508"/>
      <c r="VLJ503" s="508"/>
      <c r="VLK503" s="508"/>
      <c r="VLL503" s="508"/>
      <c r="VLM503" s="508"/>
      <c r="VLN503" s="508"/>
      <c r="VLO503" s="508"/>
      <c r="VLP503" s="508"/>
      <c r="VLQ503" s="508"/>
      <c r="VLR503" s="508"/>
      <c r="VLS503" s="508"/>
      <c r="VLT503" s="508"/>
      <c r="VLU503" s="508"/>
      <c r="VLV503" s="508"/>
      <c r="VLW503" s="508"/>
      <c r="VLX503" s="508"/>
      <c r="VLY503" s="508"/>
      <c r="VLZ503" s="508"/>
      <c r="VMA503" s="508"/>
      <c r="VMB503" s="508"/>
      <c r="VMC503" s="508"/>
      <c r="VMD503" s="508"/>
      <c r="VME503" s="508"/>
      <c r="VMF503" s="508"/>
      <c r="VMG503" s="508"/>
      <c r="VMH503" s="508"/>
      <c r="VMI503" s="508"/>
      <c r="VMJ503" s="508"/>
      <c r="VMK503" s="508"/>
      <c r="VML503" s="508"/>
      <c r="VMM503" s="508"/>
      <c r="VMN503" s="508"/>
      <c r="VMO503" s="508"/>
      <c r="VMP503" s="508"/>
      <c r="VMQ503" s="508"/>
      <c r="VMR503" s="508"/>
      <c r="VMS503" s="508"/>
      <c r="VMT503" s="508"/>
      <c r="VMU503" s="508"/>
      <c r="VMV503" s="508"/>
      <c r="VMW503" s="508"/>
      <c r="VMX503" s="508"/>
      <c r="VMY503" s="508"/>
      <c r="VMZ503" s="508"/>
      <c r="VNA503" s="508"/>
      <c r="VNB503" s="508"/>
      <c r="VNC503" s="508"/>
      <c r="VND503" s="508"/>
      <c r="VNE503" s="508"/>
      <c r="VNF503" s="508"/>
      <c r="VNG503" s="508"/>
      <c r="VNH503" s="508"/>
      <c r="VNI503" s="508"/>
      <c r="VNJ503" s="508"/>
      <c r="VNK503" s="508"/>
      <c r="VNL503" s="508"/>
      <c r="VNM503" s="508"/>
      <c r="VNN503" s="508"/>
      <c r="VNO503" s="508"/>
      <c r="VNP503" s="508"/>
      <c r="VNQ503" s="508"/>
      <c r="VNR503" s="508"/>
      <c r="VNS503" s="508"/>
      <c r="VNT503" s="508"/>
      <c r="VNU503" s="508"/>
      <c r="VNV503" s="508"/>
      <c r="VNW503" s="508"/>
      <c r="VNX503" s="508"/>
      <c r="VNY503" s="508"/>
      <c r="VNZ503" s="508"/>
      <c r="VOA503" s="508"/>
      <c r="VOB503" s="508"/>
      <c r="VOC503" s="508"/>
      <c r="VOD503" s="508"/>
      <c r="VOE503" s="508"/>
      <c r="VOF503" s="508"/>
      <c r="VOG503" s="508"/>
      <c r="VOH503" s="508"/>
      <c r="VOI503" s="508"/>
      <c r="VOJ503" s="508"/>
      <c r="VOK503" s="508"/>
      <c r="VOL503" s="508"/>
      <c r="VOM503" s="508"/>
      <c r="VON503" s="508"/>
      <c r="VOO503" s="508"/>
      <c r="VOP503" s="508"/>
      <c r="VOQ503" s="508"/>
      <c r="VOR503" s="508"/>
      <c r="VOS503" s="508"/>
      <c r="VOT503" s="508"/>
      <c r="VOU503" s="508"/>
      <c r="VOV503" s="508"/>
      <c r="VOW503" s="508"/>
      <c r="VOX503" s="508"/>
      <c r="VOY503" s="508"/>
      <c r="VOZ503" s="508"/>
      <c r="VPA503" s="508"/>
      <c r="VPB503" s="508"/>
      <c r="VPC503" s="508"/>
      <c r="VPD503" s="508"/>
      <c r="VPE503" s="508"/>
      <c r="VPF503" s="508"/>
      <c r="VPG503" s="508"/>
      <c r="VPH503" s="508"/>
      <c r="VPI503" s="508"/>
      <c r="VPJ503" s="508"/>
      <c r="VPK503" s="508"/>
      <c r="VPL503" s="508"/>
      <c r="VPM503" s="508"/>
      <c r="VPN503" s="508"/>
      <c r="VPO503" s="508"/>
      <c r="VPP503" s="508"/>
      <c r="VPQ503" s="508"/>
      <c r="VPR503" s="508"/>
      <c r="VPS503" s="508"/>
      <c r="VPT503" s="508"/>
      <c r="VPU503" s="508"/>
      <c r="VPV503" s="508"/>
      <c r="VPW503" s="508"/>
      <c r="VPX503" s="508"/>
      <c r="VPY503" s="508"/>
      <c r="VPZ503" s="508"/>
      <c r="VQA503" s="508"/>
      <c r="VQB503" s="508"/>
      <c r="VQC503" s="508"/>
      <c r="VQD503" s="508"/>
      <c r="VQE503" s="508"/>
      <c r="VQF503" s="508"/>
      <c r="VQG503" s="508"/>
      <c r="VQH503" s="508"/>
      <c r="VQI503" s="508"/>
      <c r="VQJ503" s="508"/>
      <c r="VQK503" s="508"/>
      <c r="VQL503" s="508"/>
      <c r="VQM503" s="508"/>
      <c r="VQN503" s="508"/>
      <c r="VQO503" s="508"/>
      <c r="VQP503" s="508"/>
      <c r="VQQ503" s="508"/>
      <c r="VQR503" s="508"/>
      <c r="VQS503" s="508"/>
      <c r="VQT503" s="508"/>
      <c r="VQU503" s="508"/>
      <c r="VQV503" s="508"/>
      <c r="VQW503" s="508"/>
      <c r="VQX503" s="508"/>
      <c r="VQY503" s="508"/>
      <c r="VQZ503" s="508"/>
      <c r="VRA503" s="508"/>
      <c r="VRB503" s="508"/>
      <c r="VRC503" s="508"/>
      <c r="VRD503" s="508"/>
      <c r="VRE503" s="508"/>
      <c r="VRF503" s="508"/>
      <c r="VRG503" s="508"/>
      <c r="VRH503" s="508"/>
      <c r="VRI503" s="508"/>
      <c r="VRJ503" s="508"/>
      <c r="VRK503" s="508"/>
      <c r="VRL503" s="508"/>
      <c r="VRM503" s="508"/>
      <c r="VRN503" s="508"/>
      <c r="VRO503" s="508"/>
      <c r="VRP503" s="508"/>
      <c r="VRQ503" s="508"/>
      <c r="VRR503" s="508"/>
      <c r="VRS503" s="508"/>
      <c r="VRT503" s="508"/>
      <c r="VRU503" s="508"/>
      <c r="VRV503" s="508"/>
      <c r="VRW503" s="508"/>
      <c r="VRX503" s="508"/>
      <c r="VRY503" s="508"/>
      <c r="VRZ503" s="508"/>
      <c r="VSA503" s="508"/>
      <c r="VSB503" s="508"/>
      <c r="VSC503" s="508"/>
      <c r="VSD503" s="508"/>
      <c r="VSE503" s="508"/>
      <c r="VSF503" s="508"/>
      <c r="VSG503" s="508"/>
      <c r="VSH503" s="508"/>
      <c r="VSI503" s="508"/>
      <c r="VSJ503" s="508"/>
      <c r="VSK503" s="508"/>
      <c r="VSL503" s="508"/>
      <c r="VSM503" s="508"/>
      <c r="VSN503" s="508"/>
      <c r="VSO503" s="508"/>
      <c r="VSP503" s="508"/>
      <c r="VSQ503" s="508"/>
      <c r="VSR503" s="508"/>
      <c r="VSS503" s="508"/>
      <c r="VST503" s="508"/>
      <c r="VSU503" s="508"/>
      <c r="VSV503" s="508"/>
      <c r="VSW503" s="508"/>
      <c r="VSX503" s="508"/>
      <c r="VSY503" s="508"/>
      <c r="VSZ503" s="508"/>
      <c r="VTA503" s="508"/>
      <c r="VTB503" s="508"/>
      <c r="VTC503" s="508"/>
      <c r="VTD503" s="508"/>
      <c r="VTE503" s="508"/>
      <c r="VTF503" s="508"/>
      <c r="VTG503" s="508"/>
      <c r="VTH503" s="508"/>
      <c r="VTI503" s="508"/>
      <c r="VTJ503" s="508"/>
      <c r="VTK503" s="508"/>
      <c r="VTL503" s="508"/>
      <c r="VTM503" s="508"/>
      <c r="VTN503" s="508"/>
      <c r="VTO503" s="508"/>
      <c r="VTP503" s="508"/>
      <c r="VTQ503" s="508"/>
      <c r="VTR503" s="508"/>
      <c r="VTS503" s="508"/>
      <c r="VTT503" s="508"/>
      <c r="VTU503" s="508"/>
      <c r="VTV503" s="508"/>
      <c r="VTW503" s="508"/>
      <c r="VTX503" s="508"/>
      <c r="VTY503" s="508"/>
      <c r="VTZ503" s="508"/>
      <c r="VUA503" s="508"/>
      <c r="VUB503" s="508"/>
      <c r="VUC503" s="508"/>
      <c r="VUD503" s="508"/>
      <c r="VUE503" s="508"/>
      <c r="VUF503" s="508"/>
      <c r="VUG503" s="508"/>
      <c r="VUH503" s="508"/>
      <c r="VUI503" s="508"/>
      <c r="VUJ503" s="508"/>
      <c r="VUK503" s="508"/>
      <c r="VUL503" s="508"/>
      <c r="VUM503" s="508"/>
      <c r="VUN503" s="508"/>
      <c r="VUO503" s="508"/>
      <c r="VUP503" s="508"/>
      <c r="VUQ503" s="508"/>
      <c r="VUR503" s="508"/>
      <c r="VUS503" s="508"/>
      <c r="VUT503" s="508"/>
      <c r="VUU503" s="508"/>
      <c r="VUV503" s="508"/>
      <c r="VUW503" s="508"/>
      <c r="VUX503" s="508"/>
      <c r="VUY503" s="508"/>
      <c r="VUZ503" s="508"/>
      <c r="VVA503" s="508"/>
      <c r="VVB503" s="508"/>
      <c r="VVC503" s="508"/>
      <c r="VVD503" s="508"/>
      <c r="VVE503" s="508"/>
      <c r="VVF503" s="508"/>
      <c r="VVG503" s="508"/>
      <c r="VVH503" s="508"/>
      <c r="VVI503" s="508"/>
      <c r="VVJ503" s="508"/>
      <c r="VVK503" s="508"/>
      <c r="VVL503" s="508"/>
      <c r="VVM503" s="508"/>
      <c r="VVN503" s="508"/>
      <c r="VVO503" s="508"/>
      <c r="VVP503" s="508"/>
      <c r="VVQ503" s="508"/>
      <c r="VVR503" s="508"/>
      <c r="VVS503" s="508"/>
      <c r="VVT503" s="508"/>
      <c r="VVU503" s="508"/>
      <c r="VVV503" s="508"/>
      <c r="VVW503" s="508"/>
      <c r="VVX503" s="508"/>
      <c r="VVY503" s="508"/>
      <c r="VVZ503" s="508"/>
      <c r="VWA503" s="508"/>
      <c r="VWB503" s="508"/>
      <c r="VWC503" s="508"/>
      <c r="VWD503" s="508"/>
      <c r="VWE503" s="508"/>
      <c r="VWF503" s="508"/>
      <c r="VWG503" s="508"/>
      <c r="VWH503" s="508"/>
      <c r="VWI503" s="508"/>
      <c r="VWJ503" s="508"/>
      <c r="VWK503" s="508"/>
      <c r="VWL503" s="508"/>
      <c r="VWM503" s="508"/>
      <c r="VWN503" s="508"/>
      <c r="VWO503" s="508"/>
      <c r="VWP503" s="508"/>
      <c r="VWQ503" s="508"/>
      <c r="VWR503" s="508"/>
      <c r="VWS503" s="508"/>
      <c r="VWT503" s="508"/>
      <c r="VWU503" s="508"/>
      <c r="VWV503" s="508"/>
      <c r="VWW503" s="508"/>
      <c r="VWX503" s="508"/>
      <c r="VWY503" s="508"/>
      <c r="VWZ503" s="508"/>
      <c r="VXA503" s="508"/>
      <c r="VXB503" s="508"/>
      <c r="VXC503" s="508"/>
      <c r="VXD503" s="508"/>
      <c r="VXE503" s="508"/>
      <c r="VXF503" s="508"/>
      <c r="VXG503" s="508"/>
      <c r="VXH503" s="508"/>
      <c r="VXI503" s="508"/>
      <c r="VXJ503" s="508"/>
      <c r="VXK503" s="508"/>
      <c r="VXL503" s="508"/>
      <c r="VXM503" s="508"/>
      <c r="VXN503" s="508"/>
      <c r="VXO503" s="508"/>
      <c r="VXP503" s="508"/>
      <c r="VXQ503" s="508"/>
      <c r="VXR503" s="508"/>
      <c r="VXS503" s="508"/>
      <c r="VXT503" s="508"/>
      <c r="VXU503" s="508"/>
      <c r="VXV503" s="508"/>
      <c r="VXW503" s="508"/>
      <c r="VXX503" s="508"/>
      <c r="VXY503" s="508"/>
      <c r="VXZ503" s="508"/>
      <c r="VYA503" s="508"/>
      <c r="VYB503" s="508"/>
      <c r="VYC503" s="508"/>
      <c r="VYD503" s="508"/>
      <c r="VYE503" s="508"/>
      <c r="VYF503" s="508"/>
      <c r="VYG503" s="508"/>
      <c r="VYH503" s="508"/>
      <c r="VYI503" s="508"/>
      <c r="VYJ503" s="508"/>
      <c r="VYK503" s="508"/>
      <c r="VYL503" s="508"/>
      <c r="VYM503" s="508"/>
      <c r="VYN503" s="508"/>
      <c r="VYO503" s="508"/>
      <c r="VYP503" s="508"/>
      <c r="VYQ503" s="508"/>
      <c r="VYR503" s="508"/>
      <c r="VYS503" s="508"/>
      <c r="VYT503" s="508"/>
      <c r="VYU503" s="508"/>
      <c r="VYV503" s="508"/>
      <c r="VYW503" s="508"/>
      <c r="VYX503" s="508"/>
      <c r="VYY503" s="508"/>
      <c r="VYZ503" s="508"/>
      <c r="VZA503" s="508"/>
      <c r="VZB503" s="508"/>
      <c r="VZC503" s="508"/>
      <c r="VZD503" s="508"/>
      <c r="VZE503" s="508"/>
      <c r="VZF503" s="508"/>
      <c r="VZG503" s="508"/>
      <c r="VZH503" s="508"/>
      <c r="VZI503" s="508"/>
      <c r="VZJ503" s="508"/>
      <c r="VZK503" s="508"/>
      <c r="VZL503" s="508"/>
      <c r="VZM503" s="508"/>
      <c r="VZN503" s="508"/>
      <c r="VZO503" s="508"/>
      <c r="VZP503" s="508"/>
      <c r="VZQ503" s="508"/>
      <c r="VZR503" s="508"/>
      <c r="VZS503" s="508"/>
      <c r="VZT503" s="508"/>
      <c r="VZU503" s="508"/>
      <c r="VZV503" s="508"/>
      <c r="VZW503" s="508"/>
      <c r="VZX503" s="508"/>
      <c r="VZY503" s="508"/>
      <c r="VZZ503" s="508"/>
      <c r="WAA503" s="508"/>
      <c r="WAB503" s="508"/>
      <c r="WAC503" s="508"/>
      <c r="WAD503" s="508"/>
      <c r="WAE503" s="508"/>
      <c r="WAF503" s="508"/>
      <c r="WAG503" s="508"/>
      <c r="WAH503" s="508"/>
      <c r="WAI503" s="508"/>
      <c r="WAJ503" s="508"/>
      <c r="WAK503" s="508"/>
      <c r="WAL503" s="508"/>
      <c r="WAM503" s="508"/>
      <c r="WAN503" s="508"/>
      <c r="WAO503" s="508"/>
      <c r="WAP503" s="508"/>
      <c r="WAQ503" s="508"/>
      <c r="WAR503" s="508"/>
      <c r="WAS503" s="508"/>
      <c r="WAT503" s="508"/>
      <c r="WAU503" s="508"/>
      <c r="WAV503" s="508"/>
      <c r="WAW503" s="508"/>
      <c r="WAX503" s="508"/>
      <c r="WAY503" s="508"/>
      <c r="WAZ503" s="508"/>
      <c r="WBA503" s="508"/>
      <c r="WBB503" s="508"/>
      <c r="WBC503" s="508"/>
      <c r="WBD503" s="508"/>
      <c r="WBE503" s="508"/>
      <c r="WBF503" s="508"/>
      <c r="WBG503" s="508"/>
      <c r="WBH503" s="508"/>
      <c r="WBI503" s="508"/>
      <c r="WBJ503" s="508"/>
      <c r="WBK503" s="508"/>
      <c r="WBL503" s="508"/>
      <c r="WBM503" s="508"/>
      <c r="WBN503" s="508"/>
      <c r="WBO503" s="508"/>
      <c r="WBP503" s="508"/>
      <c r="WBQ503" s="508"/>
      <c r="WBR503" s="508"/>
      <c r="WBS503" s="508"/>
      <c r="WBT503" s="508"/>
      <c r="WBU503" s="508"/>
      <c r="WBV503" s="508"/>
      <c r="WBW503" s="508"/>
      <c r="WBX503" s="508"/>
      <c r="WBY503" s="508"/>
      <c r="WBZ503" s="508"/>
      <c r="WCA503" s="508"/>
      <c r="WCB503" s="508"/>
      <c r="WCC503" s="508"/>
      <c r="WCD503" s="508"/>
      <c r="WCE503" s="508"/>
      <c r="WCF503" s="508"/>
      <c r="WCG503" s="508"/>
      <c r="WCH503" s="508"/>
      <c r="WCI503" s="508"/>
      <c r="WCJ503" s="508"/>
      <c r="WCK503" s="508"/>
      <c r="WCL503" s="508"/>
      <c r="WCM503" s="508"/>
      <c r="WCN503" s="508"/>
      <c r="WCO503" s="508"/>
      <c r="WCP503" s="508"/>
      <c r="WCQ503" s="508"/>
      <c r="WCR503" s="508"/>
      <c r="WCS503" s="508"/>
      <c r="WCT503" s="508"/>
      <c r="WCU503" s="508"/>
      <c r="WCV503" s="508"/>
      <c r="WCW503" s="508"/>
      <c r="WCX503" s="508"/>
      <c r="WCY503" s="508"/>
      <c r="WCZ503" s="508"/>
      <c r="WDA503" s="508"/>
      <c r="WDB503" s="508"/>
      <c r="WDC503" s="508"/>
      <c r="WDD503" s="508"/>
      <c r="WDE503" s="508"/>
      <c r="WDF503" s="508"/>
      <c r="WDG503" s="508"/>
      <c r="WDH503" s="508"/>
      <c r="WDI503" s="508"/>
      <c r="WDJ503" s="508"/>
      <c r="WDK503" s="508"/>
      <c r="WDL503" s="508"/>
      <c r="WDM503" s="508"/>
      <c r="WDN503" s="508"/>
      <c r="WDO503" s="508"/>
      <c r="WDP503" s="508"/>
      <c r="WDQ503" s="508"/>
      <c r="WDR503" s="508"/>
      <c r="WDS503" s="508"/>
      <c r="WDT503" s="508"/>
      <c r="WDU503" s="508"/>
      <c r="WDV503" s="508"/>
      <c r="WDW503" s="508"/>
      <c r="WDX503" s="508"/>
      <c r="WDY503" s="508"/>
      <c r="WDZ503" s="508"/>
      <c r="WEA503" s="508"/>
      <c r="WEB503" s="508"/>
      <c r="WEC503" s="508"/>
      <c r="WED503" s="508"/>
      <c r="WEE503" s="508"/>
      <c r="WEF503" s="508"/>
      <c r="WEG503" s="508"/>
      <c r="WEH503" s="508"/>
      <c r="WEI503" s="508"/>
      <c r="WEJ503" s="508"/>
      <c r="WEK503" s="508"/>
      <c r="WEL503" s="508"/>
      <c r="WEM503" s="508"/>
      <c r="WEN503" s="508"/>
      <c r="WEO503" s="508"/>
      <c r="WEP503" s="508"/>
      <c r="WEQ503" s="508"/>
      <c r="WER503" s="508"/>
      <c r="WES503" s="508"/>
      <c r="WET503" s="508"/>
      <c r="WEU503" s="508"/>
      <c r="WEV503" s="508"/>
      <c r="WEW503" s="508"/>
      <c r="WEX503" s="508"/>
      <c r="WEY503" s="508"/>
      <c r="WEZ503" s="508"/>
      <c r="WFA503" s="508"/>
      <c r="WFB503" s="508"/>
      <c r="WFC503" s="508"/>
      <c r="WFD503" s="508"/>
      <c r="WFE503" s="508"/>
      <c r="WFF503" s="508"/>
      <c r="WFG503" s="508"/>
      <c r="WFH503" s="508"/>
      <c r="WFI503" s="508"/>
      <c r="WFJ503" s="508"/>
      <c r="WFK503" s="508"/>
      <c r="WFL503" s="508"/>
      <c r="WFM503" s="508"/>
      <c r="WFN503" s="508"/>
      <c r="WFO503" s="508"/>
      <c r="WFP503" s="508"/>
      <c r="WFQ503" s="508"/>
      <c r="WFR503" s="508"/>
      <c r="WFS503" s="508"/>
      <c r="WFT503" s="508"/>
      <c r="WFU503" s="508"/>
      <c r="WFV503" s="508"/>
      <c r="WFW503" s="508"/>
      <c r="WFX503" s="508"/>
      <c r="WFY503" s="508"/>
      <c r="WFZ503" s="508"/>
      <c r="WGA503" s="508"/>
      <c r="WGB503" s="508"/>
      <c r="WGC503" s="508"/>
      <c r="WGD503" s="508"/>
      <c r="WGE503" s="508"/>
      <c r="WGF503" s="508"/>
      <c r="WGG503" s="508"/>
      <c r="WGH503" s="508"/>
      <c r="WGI503" s="508"/>
      <c r="WGJ503" s="508"/>
      <c r="WGK503" s="508"/>
      <c r="WGL503" s="508"/>
      <c r="WGM503" s="508"/>
      <c r="WGN503" s="508"/>
      <c r="WGO503" s="508"/>
      <c r="WGP503" s="508"/>
      <c r="WGQ503" s="508"/>
      <c r="WGR503" s="508"/>
      <c r="WGS503" s="508"/>
      <c r="WGT503" s="508"/>
      <c r="WGU503" s="508"/>
      <c r="WGV503" s="508"/>
      <c r="WGW503" s="508"/>
      <c r="WGX503" s="508"/>
      <c r="WGY503" s="508"/>
      <c r="WGZ503" s="508"/>
      <c r="WHA503" s="508"/>
      <c r="WHB503" s="508"/>
      <c r="WHC503" s="508"/>
      <c r="WHD503" s="508"/>
      <c r="WHE503" s="508"/>
      <c r="WHF503" s="508"/>
      <c r="WHG503" s="508"/>
      <c r="WHH503" s="508"/>
      <c r="WHI503" s="508"/>
      <c r="WHJ503" s="508"/>
      <c r="WHK503" s="508"/>
      <c r="WHL503" s="508"/>
      <c r="WHM503" s="508"/>
      <c r="WHN503" s="508"/>
      <c r="WHO503" s="508"/>
      <c r="WHP503" s="508"/>
      <c r="WHQ503" s="508"/>
      <c r="WHR503" s="508"/>
      <c r="WHS503" s="508"/>
      <c r="WHT503" s="508"/>
      <c r="WHU503" s="508"/>
      <c r="WHV503" s="508"/>
      <c r="WHW503" s="508"/>
      <c r="WHX503" s="508"/>
      <c r="WHY503" s="508"/>
      <c r="WHZ503" s="508"/>
      <c r="WIA503" s="508"/>
      <c r="WIB503" s="508"/>
      <c r="WIC503" s="508"/>
      <c r="WID503" s="508"/>
      <c r="WIE503" s="508"/>
      <c r="WIF503" s="508"/>
      <c r="WIG503" s="508"/>
      <c r="WIH503" s="508"/>
      <c r="WII503" s="508"/>
      <c r="WIJ503" s="508"/>
      <c r="WIK503" s="508"/>
      <c r="WIL503" s="508"/>
      <c r="WIM503" s="508"/>
      <c r="WIN503" s="508"/>
      <c r="WIO503" s="508"/>
      <c r="WIP503" s="508"/>
      <c r="WIQ503" s="508"/>
      <c r="WIR503" s="508"/>
      <c r="WIS503" s="508"/>
      <c r="WIT503" s="508"/>
      <c r="WIU503" s="508"/>
      <c r="WIV503" s="508"/>
      <c r="WIW503" s="508"/>
      <c r="WIX503" s="508"/>
      <c r="WIY503" s="508"/>
      <c r="WIZ503" s="508"/>
      <c r="WJA503" s="508"/>
      <c r="WJB503" s="508"/>
      <c r="WJC503" s="508"/>
      <c r="WJD503" s="508"/>
      <c r="WJE503" s="508"/>
      <c r="WJF503" s="508"/>
      <c r="WJG503" s="508"/>
      <c r="WJH503" s="508"/>
      <c r="WJI503" s="508"/>
      <c r="WJJ503" s="508"/>
      <c r="WJK503" s="508"/>
      <c r="WJL503" s="508"/>
      <c r="WJM503" s="508"/>
      <c r="WJN503" s="508"/>
      <c r="WJO503" s="508"/>
      <c r="WJP503" s="508"/>
      <c r="WJQ503" s="508"/>
      <c r="WJR503" s="508"/>
      <c r="WJS503" s="508"/>
      <c r="WJT503" s="508"/>
      <c r="WJU503" s="508"/>
      <c r="WJV503" s="508"/>
      <c r="WJW503" s="508"/>
      <c r="WJX503" s="508"/>
      <c r="WJY503" s="508"/>
      <c r="WJZ503" s="508"/>
      <c r="WKA503" s="508"/>
      <c r="WKB503" s="508"/>
      <c r="WKC503" s="508"/>
      <c r="WKD503" s="508"/>
      <c r="WKE503" s="508"/>
      <c r="WKF503" s="508"/>
      <c r="WKG503" s="508"/>
      <c r="WKH503" s="508"/>
      <c r="WKI503" s="508"/>
      <c r="WKJ503" s="508"/>
      <c r="WKK503" s="508"/>
      <c r="WKL503" s="508"/>
      <c r="WKM503" s="508"/>
      <c r="WKN503" s="508"/>
      <c r="WKO503" s="508"/>
      <c r="WKP503" s="508"/>
      <c r="WKQ503" s="508"/>
      <c r="WKR503" s="508"/>
      <c r="WKS503" s="508"/>
      <c r="WKT503" s="508"/>
      <c r="WKU503" s="508"/>
      <c r="WKV503" s="508"/>
      <c r="WKW503" s="508"/>
      <c r="WKX503" s="508"/>
      <c r="WKY503" s="508"/>
      <c r="WKZ503" s="508"/>
      <c r="WLA503" s="508"/>
      <c r="WLB503" s="508"/>
      <c r="WLC503" s="508"/>
      <c r="WLD503" s="508"/>
      <c r="WLE503" s="508"/>
      <c r="WLF503" s="508"/>
      <c r="WLG503" s="508"/>
      <c r="WLH503" s="508"/>
      <c r="WLI503" s="508"/>
      <c r="WLJ503" s="508"/>
      <c r="WLK503" s="508"/>
      <c r="WLL503" s="508"/>
      <c r="WLM503" s="508"/>
      <c r="WLN503" s="508"/>
      <c r="WLO503" s="508"/>
      <c r="WLP503" s="508"/>
      <c r="WLQ503" s="508"/>
      <c r="WLR503" s="508"/>
      <c r="WLS503" s="508"/>
      <c r="WLT503" s="508"/>
      <c r="WLU503" s="508"/>
      <c r="WLV503" s="508"/>
      <c r="WLW503" s="508"/>
      <c r="WLX503" s="508"/>
      <c r="WLY503" s="508"/>
      <c r="WLZ503" s="508"/>
      <c r="WMA503" s="508"/>
      <c r="WMB503" s="508"/>
      <c r="WMC503" s="508"/>
      <c r="WMD503" s="508"/>
      <c r="WME503" s="508"/>
      <c r="WMF503" s="508"/>
      <c r="WMG503" s="508"/>
      <c r="WMH503" s="508"/>
      <c r="WMI503" s="508"/>
      <c r="WMJ503" s="508"/>
      <c r="WMK503" s="508"/>
      <c r="WML503" s="508"/>
      <c r="WMM503" s="508"/>
      <c r="WMN503" s="508"/>
      <c r="WMO503" s="508"/>
      <c r="WMP503" s="508"/>
      <c r="WMQ503" s="508"/>
      <c r="WMR503" s="508"/>
      <c r="WMS503" s="508"/>
      <c r="WMT503" s="508"/>
      <c r="WMU503" s="508"/>
      <c r="WMV503" s="508"/>
      <c r="WMW503" s="508"/>
      <c r="WMX503" s="508"/>
      <c r="WMY503" s="508"/>
      <c r="WMZ503" s="508"/>
      <c r="WNA503" s="508"/>
      <c r="WNB503" s="508"/>
      <c r="WNC503" s="508"/>
      <c r="WND503" s="508"/>
      <c r="WNE503" s="508"/>
      <c r="WNF503" s="508"/>
      <c r="WNG503" s="508"/>
      <c r="WNH503" s="508"/>
      <c r="WNI503" s="508"/>
      <c r="WNJ503" s="508"/>
      <c r="WNK503" s="508"/>
      <c r="WNL503" s="508"/>
      <c r="WNM503" s="508"/>
      <c r="WNN503" s="508"/>
      <c r="WNO503" s="508"/>
      <c r="WNP503" s="508"/>
      <c r="WNQ503" s="508"/>
      <c r="WNR503" s="508"/>
      <c r="WNS503" s="508"/>
      <c r="WNT503" s="508"/>
      <c r="WNU503" s="508"/>
      <c r="WNV503" s="508"/>
      <c r="WNW503" s="508"/>
      <c r="WNX503" s="508"/>
      <c r="WNY503" s="508"/>
      <c r="WNZ503" s="508"/>
      <c r="WOA503" s="508"/>
      <c r="WOB503" s="508"/>
      <c r="WOC503" s="508"/>
      <c r="WOD503" s="508"/>
      <c r="WOE503" s="508"/>
      <c r="WOF503" s="508"/>
      <c r="WOG503" s="508"/>
      <c r="WOH503" s="508"/>
      <c r="WOI503" s="508"/>
      <c r="WOJ503" s="508"/>
      <c r="WOK503" s="508"/>
      <c r="WOL503" s="508"/>
      <c r="WOM503" s="508"/>
      <c r="WON503" s="508"/>
      <c r="WOO503" s="508"/>
      <c r="WOP503" s="508"/>
      <c r="WOQ503" s="508"/>
      <c r="WOR503" s="508"/>
      <c r="WOS503" s="508"/>
      <c r="WOT503" s="508"/>
      <c r="WOU503" s="508"/>
      <c r="WOV503" s="508"/>
      <c r="WOW503" s="508"/>
      <c r="WOX503" s="508"/>
      <c r="WOY503" s="508"/>
      <c r="WOZ503" s="508"/>
      <c r="WPA503" s="508"/>
      <c r="WPB503" s="508"/>
      <c r="WPC503" s="508"/>
      <c r="WPD503" s="508"/>
      <c r="WPE503" s="508"/>
      <c r="WPF503" s="508"/>
      <c r="WPG503" s="508"/>
      <c r="WPH503" s="508"/>
      <c r="WPI503" s="508"/>
      <c r="WPJ503" s="508"/>
      <c r="WPK503" s="508"/>
      <c r="WPL503" s="508"/>
      <c r="WPM503" s="508"/>
      <c r="WPN503" s="508"/>
      <c r="WPO503" s="508"/>
      <c r="WPP503" s="508"/>
      <c r="WPQ503" s="508"/>
      <c r="WPR503" s="508"/>
      <c r="WPS503" s="508"/>
      <c r="WPT503" s="508"/>
      <c r="WPU503" s="508"/>
      <c r="WPV503" s="508"/>
      <c r="WPW503" s="508"/>
      <c r="WPX503" s="508"/>
      <c r="WPY503" s="508"/>
      <c r="WPZ503" s="508"/>
      <c r="WQA503" s="508"/>
      <c r="WQB503" s="508"/>
      <c r="WQC503" s="508"/>
      <c r="WQD503" s="508"/>
      <c r="WQE503" s="508"/>
      <c r="WQF503" s="508"/>
      <c r="WQG503" s="508"/>
      <c r="WQH503" s="508"/>
      <c r="WQI503" s="508"/>
      <c r="WQJ503" s="508"/>
      <c r="WQK503" s="508"/>
      <c r="WQL503" s="508"/>
      <c r="WQM503" s="508"/>
      <c r="WQN503" s="508"/>
      <c r="WQO503" s="508"/>
      <c r="WQP503" s="508"/>
      <c r="WQQ503" s="508"/>
      <c r="WQR503" s="508"/>
      <c r="WQS503" s="508"/>
      <c r="WQT503" s="508"/>
      <c r="WQU503" s="508"/>
      <c r="WQV503" s="508"/>
      <c r="WQW503" s="508"/>
      <c r="WQX503" s="508"/>
      <c r="WQY503" s="508"/>
      <c r="WQZ503" s="508"/>
      <c r="WRA503" s="508"/>
      <c r="WRB503" s="508"/>
      <c r="WRC503" s="508"/>
      <c r="WRD503" s="508"/>
      <c r="WRE503" s="508"/>
      <c r="WRF503" s="508"/>
      <c r="WRG503" s="508"/>
      <c r="WRH503" s="508"/>
      <c r="WRI503" s="508"/>
      <c r="WRJ503" s="508"/>
      <c r="WRK503" s="508"/>
      <c r="WRL503" s="508"/>
      <c r="WRM503" s="508"/>
      <c r="WRN503" s="508"/>
      <c r="WRO503" s="508"/>
      <c r="WRP503" s="508"/>
      <c r="WRQ503" s="508"/>
      <c r="WRR503" s="508"/>
      <c r="WRS503" s="508"/>
      <c r="WRT503" s="508"/>
      <c r="WRU503" s="508"/>
      <c r="WRV503" s="508"/>
      <c r="WRW503" s="508"/>
      <c r="WRX503" s="508"/>
      <c r="WRY503" s="508"/>
      <c r="WRZ503" s="508"/>
      <c r="WSA503" s="508"/>
      <c r="WSB503" s="508"/>
      <c r="WSC503" s="508"/>
      <c r="WSD503" s="508"/>
      <c r="WSE503" s="508"/>
      <c r="WSF503" s="508"/>
      <c r="WSG503" s="508"/>
      <c r="WSH503" s="508"/>
      <c r="WSI503" s="508"/>
      <c r="WSJ503" s="508"/>
      <c r="WSK503" s="508"/>
      <c r="WSL503" s="508"/>
      <c r="WSM503" s="508"/>
      <c r="WSN503" s="508"/>
      <c r="WSO503" s="508"/>
      <c r="WSP503" s="508"/>
      <c r="WSQ503" s="508"/>
      <c r="WSR503" s="508"/>
      <c r="WSS503" s="508"/>
      <c r="WST503" s="508"/>
      <c r="WSU503" s="508"/>
      <c r="WSV503" s="508"/>
      <c r="WSW503" s="508"/>
      <c r="WSX503" s="508"/>
      <c r="WSY503" s="508"/>
      <c r="WSZ503" s="508"/>
      <c r="WTA503" s="508"/>
      <c r="WTB503" s="508"/>
      <c r="WTC503" s="508"/>
      <c r="WTD503" s="508"/>
      <c r="WTE503" s="508"/>
      <c r="WTF503" s="508"/>
      <c r="WTG503" s="508"/>
      <c r="WTH503" s="508"/>
      <c r="WTI503" s="508"/>
      <c r="WTJ503" s="508"/>
      <c r="WTK503" s="508"/>
      <c r="WTL503" s="508"/>
      <c r="WTM503" s="508"/>
      <c r="WTN503" s="508"/>
      <c r="WTO503" s="508"/>
      <c r="WTP503" s="508"/>
      <c r="WTQ503" s="508"/>
      <c r="WTR503" s="508"/>
      <c r="WTS503" s="508"/>
      <c r="WTT503" s="508"/>
      <c r="WTU503" s="508"/>
      <c r="WTV503" s="508"/>
      <c r="WTW503" s="508"/>
      <c r="WTX503" s="508"/>
      <c r="WTY503" s="508"/>
      <c r="WTZ503" s="508"/>
      <c r="WUA503" s="508"/>
      <c r="WUB503" s="508"/>
      <c r="WUC503" s="508"/>
      <c r="WUD503" s="508"/>
      <c r="WUE503" s="508"/>
      <c r="WUF503" s="508"/>
      <c r="WUG503" s="508"/>
      <c r="WUH503" s="508"/>
      <c r="WUI503" s="508"/>
      <c r="WUJ503" s="508"/>
      <c r="WUK503" s="508"/>
      <c r="WUL503" s="508"/>
      <c r="WUM503" s="508"/>
      <c r="WUN503" s="508"/>
      <c r="WUO503" s="508"/>
      <c r="WUP503" s="508"/>
      <c r="WUQ503" s="508"/>
      <c r="WUR503" s="508"/>
      <c r="WUS503" s="508"/>
      <c r="WUT503" s="508"/>
      <c r="WUU503" s="508"/>
      <c r="WUV503" s="508"/>
      <c r="WUW503" s="508"/>
      <c r="WUX503" s="508"/>
      <c r="WUY503" s="508"/>
      <c r="WUZ503" s="508"/>
      <c r="WVA503" s="508"/>
      <c r="WVB503" s="508"/>
      <c r="WVC503" s="508"/>
      <c r="WVD503" s="508"/>
      <c r="WVE503" s="508"/>
      <c r="WVF503" s="508"/>
      <c r="WVG503" s="508"/>
      <c r="WVH503" s="508"/>
      <c r="WVI503" s="508"/>
      <c r="WVJ503" s="508"/>
      <c r="WVK503" s="508"/>
      <c r="WVL503" s="508"/>
      <c r="WVM503" s="508"/>
      <c r="WVN503" s="508"/>
      <c r="WVO503" s="508"/>
      <c r="WVP503" s="508"/>
      <c r="WVQ503" s="508"/>
      <c r="WVR503" s="508"/>
      <c r="WVS503" s="508"/>
      <c r="WVT503" s="508"/>
      <c r="WVU503" s="508"/>
      <c r="WVV503" s="508"/>
      <c r="WVW503" s="508"/>
      <c r="WVX503" s="508"/>
      <c r="WVY503" s="508"/>
      <c r="WVZ503" s="508"/>
      <c r="WWA503" s="508"/>
      <c r="WWB503" s="508"/>
      <c r="WWC503" s="508"/>
      <c r="WWD503" s="508"/>
      <c r="WWE503" s="508"/>
      <c r="WWF503" s="508"/>
      <c r="WWG503" s="508"/>
      <c r="WWH503" s="508"/>
      <c r="WWI503" s="508"/>
      <c r="WWJ503" s="508"/>
      <c r="WWK503" s="508"/>
      <c r="WWL503" s="508"/>
      <c r="WWM503" s="508"/>
      <c r="WWN503" s="508"/>
      <c r="WWO503" s="508"/>
      <c r="WWP503" s="508"/>
      <c r="WWQ503" s="508"/>
      <c r="WWR503" s="508"/>
      <c r="WWS503" s="508"/>
      <c r="WWT503" s="508"/>
      <c r="WWU503" s="508"/>
      <c r="WWV503" s="508"/>
      <c r="WWW503" s="508"/>
      <c r="WWX503" s="508"/>
      <c r="WWY503" s="508"/>
      <c r="WWZ503" s="508"/>
      <c r="WXA503" s="508"/>
      <c r="WXB503" s="508"/>
      <c r="WXC503" s="508"/>
      <c r="WXD503" s="508"/>
      <c r="WXE503" s="508"/>
      <c r="WXF503" s="508"/>
      <c r="WXG503" s="508"/>
      <c r="WXH503" s="508"/>
      <c r="WXI503" s="508"/>
      <c r="WXJ503" s="508"/>
      <c r="WXK503" s="508"/>
      <c r="WXL503" s="508"/>
      <c r="WXM503" s="508"/>
      <c r="WXN503" s="508"/>
      <c r="WXO503" s="508"/>
      <c r="WXP503" s="508"/>
      <c r="WXQ503" s="508"/>
      <c r="WXR503" s="508"/>
      <c r="WXS503" s="508"/>
      <c r="WXT503" s="508"/>
      <c r="WXU503" s="508"/>
      <c r="WXV503" s="508"/>
      <c r="WXW503" s="508"/>
      <c r="WXX503" s="508"/>
      <c r="WXY503" s="508"/>
      <c r="WXZ503" s="508"/>
      <c r="WYA503" s="508"/>
      <c r="WYB503" s="508"/>
      <c r="WYC503" s="508"/>
      <c r="WYD503" s="508"/>
      <c r="WYE503" s="508"/>
      <c r="WYF503" s="508"/>
      <c r="WYG503" s="508"/>
      <c r="WYH503" s="508"/>
      <c r="WYI503" s="508"/>
      <c r="WYJ503" s="508"/>
      <c r="WYK503" s="508"/>
      <c r="WYL503" s="508"/>
      <c r="WYM503" s="508"/>
      <c r="WYN503" s="508"/>
      <c r="WYO503" s="508"/>
      <c r="WYP503" s="508"/>
      <c r="WYQ503" s="508"/>
      <c r="WYR503" s="508"/>
      <c r="WYS503" s="508"/>
      <c r="WYT503" s="508"/>
      <c r="WYU503" s="508"/>
      <c r="WYV503" s="508"/>
      <c r="WYW503" s="508"/>
      <c r="WYX503" s="508"/>
      <c r="WYY503" s="508"/>
      <c r="WYZ503" s="508"/>
      <c r="WZA503" s="508"/>
      <c r="WZB503" s="508"/>
      <c r="WZC503" s="508"/>
      <c r="WZD503" s="508"/>
      <c r="WZE503" s="508"/>
      <c r="WZF503" s="508"/>
      <c r="WZG503" s="508"/>
      <c r="WZH503" s="508"/>
      <c r="WZI503" s="508"/>
      <c r="WZJ503" s="508"/>
      <c r="WZK503" s="508"/>
      <c r="WZL503" s="508"/>
      <c r="WZM503" s="508"/>
      <c r="WZN503" s="508"/>
      <c r="WZO503" s="508"/>
      <c r="WZP503" s="508"/>
      <c r="WZQ503" s="508"/>
      <c r="WZR503" s="508"/>
      <c r="WZS503" s="508"/>
      <c r="WZT503" s="508"/>
      <c r="WZU503" s="508"/>
      <c r="WZV503" s="508"/>
      <c r="WZW503" s="508"/>
      <c r="WZX503" s="508"/>
      <c r="WZY503" s="508"/>
      <c r="WZZ503" s="508"/>
      <c r="XAA503" s="508"/>
      <c r="XAB503" s="508"/>
      <c r="XAC503" s="508"/>
      <c r="XAD503" s="508"/>
      <c r="XAE503" s="508"/>
      <c r="XAF503" s="508"/>
      <c r="XAG503" s="508"/>
      <c r="XAH503" s="508"/>
      <c r="XAI503" s="508"/>
      <c r="XAJ503" s="508"/>
      <c r="XAK503" s="508"/>
      <c r="XAL503" s="508"/>
      <c r="XAM503" s="508"/>
      <c r="XAN503" s="508"/>
      <c r="XAO503" s="508"/>
      <c r="XAP503" s="508"/>
      <c r="XAQ503" s="508"/>
      <c r="XAR503" s="508"/>
      <c r="XAS503" s="508"/>
      <c r="XAT503" s="508"/>
      <c r="XAU503" s="508"/>
      <c r="XAV503" s="508"/>
      <c r="XAW503" s="508"/>
      <c r="XAX503" s="508"/>
      <c r="XAY503" s="508"/>
      <c r="XAZ503" s="508"/>
      <c r="XBA503" s="508"/>
      <c r="XBB503" s="508"/>
      <c r="XBC503" s="508"/>
      <c r="XBD503" s="508"/>
      <c r="XBE503" s="508"/>
      <c r="XBF503" s="508"/>
      <c r="XBG503" s="508"/>
      <c r="XBH503" s="508"/>
      <c r="XBI503" s="508"/>
      <c r="XBJ503" s="508"/>
      <c r="XBK503" s="508"/>
      <c r="XBL503" s="508"/>
      <c r="XBM503" s="508"/>
      <c r="XBN503" s="508"/>
      <c r="XBO503" s="508"/>
      <c r="XBP503" s="508"/>
      <c r="XBQ503" s="508"/>
      <c r="XBR503" s="508"/>
      <c r="XBS503" s="508"/>
      <c r="XBT503" s="508"/>
      <c r="XBU503" s="508"/>
      <c r="XBV503" s="508"/>
      <c r="XBW503" s="508"/>
      <c r="XBX503" s="508"/>
      <c r="XBY503" s="508"/>
      <c r="XBZ503" s="508"/>
      <c r="XCA503" s="508"/>
      <c r="XCB503" s="508"/>
      <c r="XCC503" s="508"/>
      <c r="XCD503" s="508"/>
      <c r="XCE503" s="508"/>
      <c r="XCF503" s="508"/>
      <c r="XCG503" s="508"/>
      <c r="XCH503" s="508"/>
      <c r="XCI503" s="508"/>
      <c r="XCJ503" s="508"/>
      <c r="XCK503" s="508"/>
      <c r="XCL503" s="508"/>
      <c r="XCM503" s="508"/>
      <c r="XCN503" s="508"/>
      <c r="XCO503" s="508"/>
      <c r="XCP503" s="508"/>
      <c r="XCQ503" s="508"/>
      <c r="XCR503" s="508"/>
      <c r="XCS503" s="508"/>
      <c r="XCT503" s="508"/>
      <c r="XCU503" s="508"/>
      <c r="XCV503" s="508"/>
      <c r="XCW503" s="508"/>
      <c r="XCX503" s="508"/>
      <c r="XCY503" s="508"/>
      <c r="XCZ503" s="508"/>
      <c r="XDA503" s="508"/>
      <c r="XDB503" s="508"/>
      <c r="XDC503" s="508"/>
      <c r="XDD503" s="508"/>
      <c r="XDE503" s="508"/>
      <c r="XDF503" s="508"/>
      <c r="XDG503" s="508"/>
      <c r="XDH503" s="508"/>
      <c r="XDI503" s="508"/>
      <c r="XDJ503" s="508"/>
      <c r="XDK503" s="508"/>
      <c r="XDL503" s="508"/>
      <c r="XDM503" s="508"/>
      <c r="XDN503" s="508"/>
      <c r="XDO503" s="508"/>
      <c r="XDP503" s="508"/>
      <c r="XDQ503" s="508"/>
      <c r="XDR503" s="508"/>
      <c r="XDS503" s="508"/>
      <c r="XDT503" s="508"/>
      <c r="XDU503" s="508"/>
      <c r="XDV503" s="508"/>
      <c r="XDW503" s="508"/>
      <c r="XDX503" s="508"/>
      <c r="XDY503" s="508"/>
      <c r="XDZ503" s="508"/>
      <c r="XEA503" s="508"/>
      <c r="XEB503" s="508"/>
      <c r="XEC503" s="508"/>
      <c r="XED503" s="508"/>
      <c r="XEE503" s="508"/>
      <c r="XEF503" s="508"/>
      <c r="XEG503" s="508"/>
      <c r="XEH503" s="508"/>
      <c r="XEI503" s="508"/>
      <c r="XEJ503" s="508"/>
      <c r="XEK503" s="508"/>
      <c r="XEL503" s="508"/>
      <c r="XEM503" s="508"/>
      <c r="XEN503" s="508"/>
      <c r="XEO503" s="508"/>
      <c r="XEP503" s="508"/>
      <c r="XEQ503" s="508"/>
      <c r="XER503" s="508"/>
      <c r="XES503" s="508"/>
      <c r="XET503" s="508"/>
      <c r="XEU503" s="508"/>
      <c r="XEV503" s="508"/>
      <c r="XEW503" s="508"/>
      <c r="XEX503" s="508"/>
      <c r="XEY503" s="508"/>
      <c r="XEZ503" s="508"/>
      <c r="XFA503" s="508"/>
      <c r="XFB503" s="508"/>
      <c r="XFC503" s="508"/>
      <c r="XFD503" s="508"/>
    </row>
    <row r="504" spans="1:16384" s="418" customFormat="1">
      <c r="A504" s="414" t="s">
        <v>2190</v>
      </c>
      <c r="B504" s="541" t="s">
        <v>2199</v>
      </c>
      <c r="C504" s="541" t="s">
        <v>505</v>
      </c>
      <c r="D504" s="542">
        <v>1742741518</v>
      </c>
      <c r="E504" s="543">
        <v>11000</v>
      </c>
      <c r="F504" s="541"/>
      <c r="G504" s="417"/>
      <c r="H504" s="541"/>
      <c r="I504" s="544"/>
      <c r="J504" s="544"/>
      <c r="K504" s="544"/>
      <c r="L504" s="544"/>
      <c r="M504" s="544"/>
      <c r="N504" s="544"/>
      <c r="O504" s="544"/>
      <c r="P504" s="544"/>
      <c r="Q504" s="544"/>
      <c r="R504" s="544"/>
      <c r="S504" s="544"/>
      <c r="T504" s="544"/>
      <c r="U504" s="544"/>
      <c r="V504" s="544"/>
      <c r="W504" s="544"/>
      <c r="X504" s="544"/>
      <c r="Y504" s="544"/>
      <c r="Z504" s="544"/>
      <c r="AA504" s="544"/>
      <c r="AB504" s="544"/>
      <c r="AC504" s="544"/>
      <c r="AD504" s="544"/>
      <c r="AE504" s="544"/>
      <c r="AF504" s="544"/>
      <c r="AG504" s="544"/>
      <c r="AH504" s="544"/>
      <c r="AI504" s="544"/>
      <c r="AJ504" s="544"/>
      <c r="AK504" s="544"/>
      <c r="AL504" s="544"/>
      <c r="AM504" s="544"/>
      <c r="AN504" s="544"/>
      <c r="AO504" s="544"/>
      <c r="AP504" s="544"/>
      <c r="AQ504" s="544"/>
      <c r="AR504" s="544"/>
      <c r="AS504" s="544"/>
      <c r="AT504" s="544"/>
      <c r="AU504" s="544"/>
      <c r="AV504" s="544"/>
      <c r="AW504" s="544"/>
      <c r="AX504" s="544"/>
      <c r="AY504" s="544"/>
      <c r="AZ504" s="544"/>
      <c r="BA504" s="544"/>
      <c r="BB504" s="544"/>
      <c r="BC504" s="544"/>
      <c r="BD504" s="544"/>
      <c r="BE504" s="544"/>
      <c r="BF504" s="544"/>
      <c r="BG504" s="544"/>
      <c r="BH504" s="544"/>
      <c r="BI504" s="544"/>
      <c r="BJ504" s="544"/>
      <c r="BK504" s="544"/>
      <c r="BL504" s="544"/>
      <c r="BM504" s="544"/>
      <c r="BN504" s="544"/>
      <c r="BO504" s="544"/>
      <c r="BP504" s="544"/>
      <c r="BQ504" s="544"/>
      <c r="BR504" s="544"/>
      <c r="BS504" s="544"/>
      <c r="BT504" s="544"/>
      <c r="BU504" s="544"/>
      <c r="BV504" s="544"/>
      <c r="BW504" s="544"/>
      <c r="BX504" s="544"/>
      <c r="BY504" s="544"/>
      <c r="BZ504" s="544"/>
      <c r="CA504" s="544"/>
      <c r="CB504" s="544"/>
      <c r="CC504" s="544"/>
      <c r="CD504" s="544"/>
      <c r="CE504" s="544"/>
      <c r="CF504" s="544"/>
      <c r="CG504" s="544"/>
      <c r="CH504" s="544"/>
      <c r="CI504" s="544"/>
      <c r="CJ504" s="544"/>
      <c r="CK504" s="544"/>
      <c r="CL504" s="544"/>
      <c r="CM504" s="544"/>
      <c r="CN504" s="544"/>
      <c r="CO504" s="544"/>
      <c r="CP504" s="544"/>
      <c r="CQ504" s="544"/>
      <c r="CR504" s="544"/>
      <c r="CS504" s="544"/>
      <c r="CT504" s="544"/>
      <c r="CU504" s="544"/>
      <c r="CV504" s="544"/>
      <c r="CW504" s="544"/>
      <c r="CX504" s="544"/>
      <c r="CY504" s="544"/>
      <c r="CZ504" s="544"/>
      <c r="DA504" s="544"/>
      <c r="DB504" s="544"/>
      <c r="DC504" s="544"/>
      <c r="DD504" s="544"/>
      <c r="DE504" s="544"/>
      <c r="DF504" s="544"/>
      <c r="DG504" s="544"/>
      <c r="DH504" s="544"/>
      <c r="DI504" s="544"/>
      <c r="DJ504" s="544"/>
      <c r="DK504" s="544"/>
      <c r="DL504" s="544"/>
      <c r="DM504" s="544"/>
      <c r="DN504" s="544"/>
      <c r="DO504" s="544"/>
      <c r="DP504" s="544"/>
      <c r="DQ504" s="544"/>
      <c r="DR504" s="544"/>
      <c r="DS504" s="544"/>
      <c r="DT504" s="544"/>
      <c r="DU504" s="544"/>
      <c r="DV504" s="544"/>
      <c r="DW504" s="544"/>
      <c r="DX504" s="544"/>
      <c r="DY504" s="544"/>
      <c r="DZ504" s="544"/>
      <c r="EA504" s="544"/>
      <c r="EB504" s="544"/>
      <c r="EC504" s="544"/>
      <c r="ED504" s="544"/>
      <c r="EE504" s="544"/>
      <c r="EF504" s="544"/>
      <c r="EG504" s="544"/>
      <c r="EH504" s="544"/>
      <c r="EI504" s="544"/>
      <c r="EJ504" s="544"/>
      <c r="EK504" s="544"/>
      <c r="EL504" s="544"/>
      <c r="EM504" s="544"/>
      <c r="EN504" s="544"/>
      <c r="EO504" s="544"/>
      <c r="EP504" s="544"/>
      <c r="EQ504" s="544"/>
      <c r="ER504" s="544"/>
      <c r="ES504" s="544"/>
      <c r="ET504" s="544"/>
      <c r="EU504" s="544"/>
      <c r="EV504" s="544"/>
      <c r="EW504" s="544"/>
      <c r="EX504" s="544"/>
      <c r="EY504" s="544"/>
      <c r="EZ504" s="544"/>
      <c r="FA504" s="544"/>
      <c r="FB504" s="544"/>
      <c r="FC504" s="544"/>
      <c r="FD504" s="544"/>
      <c r="FE504" s="544"/>
      <c r="FF504" s="544"/>
      <c r="FG504" s="544"/>
      <c r="FH504" s="544"/>
      <c r="FI504" s="544"/>
      <c r="FJ504" s="544"/>
      <c r="FK504" s="544"/>
      <c r="FL504" s="544"/>
      <c r="FM504" s="544"/>
      <c r="FN504" s="544"/>
      <c r="FO504" s="544"/>
      <c r="FP504" s="544"/>
      <c r="FQ504" s="544"/>
      <c r="FR504" s="544"/>
      <c r="FS504" s="544"/>
      <c r="FT504" s="544"/>
      <c r="FU504" s="544"/>
      <c r="FV504" s="544"/>
      <c r="FW504" s="544"/>
      <c r="FX504" s="544"/>
      <c r="FY504" s="544"/>
      <c r="FZ504" s="544"/>
      <c r="GA504" s="544"/>
      <c r="GB504" s="544"/>
      <c r="GC504" s="544"/>
      <c r="GD504" s="544"/>
      <c r="GE504" s="544"/>
      <c r="GF504" s="544"/>
      <c r="GG504" s="544"/>
      <c r="GH504" s="544"/>
      <c r="GI504" s="544"/>
      <c r="GJ504" s="544"/>
      <c r="GK504" s="544"/>
      <c r="GL504" s="544"/>
      <c r="GM504" s="544"/>
      <c r="GN504" s="544"/>
      <c r="GO504" s="544"/>
      <c r="GP504" s="544"/>
      <c r="GQ504" s="544"/>
      <c r="GR504" s="544"/>
      <c r="GS504" s="544"/>
      <c r="GT504" s="544"/>
      <c r="GU504" s="544"/>
      <c r="GV504" s="544"/>
      <c r="GW504" s="544"/>
      <c r="GX504" s="544"/>
      <c r="GY504" s="544"/>
      <c r="GZ504" s="544"/>
      <c r="HA504" s="544"/>
      <c r="HB504" s="544"/>
      <c r="HC504" s="544"/>
      <c r="HD504" s="544"/>
      <c r="HE504" s="544"/>
      <c r="HF504" s="544"/>
      <c r="HG504" s="544"/>
      <c r="HH504" s="544"/>
      <c r="HI504" s="544"/>
      <c r="HJ504" s="544"/>
      <c r="HK504" s="544"/>
      <c r="HL504" s="544"/>
      <c r="HM504" s="544"/>
      <c r="HN504" s="544"/>
      <c r="HO504" s="544"/>
      <c r="HP504" s="544"/>
      <c r="HQ504" s="544"/>
      <c r="HR504" s="544"/>
      <c r="HS504" s="544"/>
      <c r="HT504" s="544"/>
      <c r="HU504" s="544"/>
      <c r="HV504" s="544"/>
      <c r="HW504" s="544"/>
      <c r="HX504" s="544"/>
      <c r="HY504" s="544"/>
      <c r="HZ504" s="544"/>
      <c r="IA504" s="544"/>
      <c r="IB504" s="544"/>
      <c r="IC504" s="544"/>
      <c r="ID504" s="544"/>
      <c r="IE504" s="544"/>
      <c r="IF504" s="544"/>
      <c r="IG504" s="544"/>
      <c r="IH504" s="544"/>
      <c r="II504" s="544"/>
      <c r="IJ504" s="544"/>
      <c r="IK504" s="544"/>
      <c r="IL504" s="544"/>
      <c r="IM504" s="544"/>
      <c r="IN504" s="544"/>
      <c r="IO504" s="544"/>
      <c r="IP504" s="544"/>
      <c r="IQ504" s="544"/>
      <c r="IR504" s="544"/>
      <c r="IS504" s="544"/>
      <c r="IT504" s="544"/>
      <c r="IU504" s="544"/>
      <c r="IV504" s="544"/>
      <c r="IW504" s="544"/>
      <c r="IX504" s="544"/>
      <c r="IY504" s="544"/>
      <c r="IZ504" s="544"/>
      <c r="JA504" s="544"/>
      <c r="JB504" s="544"/>
      <c r="JC504" s="544"/>
      <c r="JD504" s="544"/>
      <c r="JE504" s="544"/>
      <c r="JF504" s="544"/>
      <c r="JG504" s="544"/>
      <c r="JH504" s="544"/>
      <c r="JI504" s="544"/>
      <c r="JJ504" s="544"/>
      <c r="JK504" s="544"/>
      <c r="JL504" s="544"/>
      <c r="JM504" s="544"/>
      <c r="JN504" s="544"/>
      <c r="JO504" s="544"/>
      <c r="JP504" s="544"/>
      <c r="JQ504" s="544"/>
      <c r="JR504" s="544"/>
      <c r="JS504" s="544"/>
      <c r="JT504" s="544"/>
      <c r="JU504" s="544"/>
      <c r="JV504" s="544"/>
      <c r="JW504" s="544"/>
      <c r="JX504" s="544"/>
      <c r="JY504" s="544"/>
      <c r="JZ504" s="544"/>
      <c r="KA504" s="544"/>
      <c r="KB504" s="544"/>
      <c r="KC504" s="544"/>
      <c r="KD504" s="544"/>
      <c r="KE504" s="544"/>
      <c r="KF504" s="544"/>
      <c r="KG504" s="544"/>
      <c r="KH504" s="544"/>
      <c r="KI504" s="544"/>
      <c r="KJ504" s="544"/>
      <c r="KK504" s="544"/>
      <c r="KL504" s="544"/>
      <c r="KM504" s="544"/>
      <c r="KN504" s="544"/>
      <c r="KO504" s="544"/>
      <c r="KP504" s="544"/>
      <c r="KQ504" s="544"/>
      <c r="KR504" s="544"/>
      <c r="KS504" s="544"/>
      <c r="KT504" s="544"/>
      <c r="KU504" s="544"/>
      <c r="KV504" s="544"/>
      <c r="KW504" s="544"/>
      <c r="KX504" s="544"/>
      <c r="KY504" s="544"/>
      <c r="KZ504" s="544"/>
      <c r="LA504" s="544"/>
      <c r="LB504" s="544"/>
      <c r="LC504" s="544"/>
      <c r="LD504" s="544"/>
      <c r="LE504" s="544"/>
      <c r="LF504" s="544"/>
      <c r="LG504" s="544"/>
      <c r="LH504" s="544"/>
      <c r="LI504" s="544"/>
      <c r="LJ504" s="544"/>
      <c r="LK504" s="544"/>
      <c r="LL504" s="544"/>
      <c r="LM504" s="544"/>
      <c r="LN504" s="544"/>
      <c r="LO504" s="544"/>
      <c r="LP504" s="544"/>
      <c r="LQ504" s="544"/>
      <c r="LR504" s="544"/>
      <c r="LS504" s="544"/>
      <c r="LT504" s="544"/>
      <c r="LU504" s="544"/>
      <c r="LV504" s="544"/>
      <c r="LW504" s="544"/>
      <c r="LX504" s="544"/>
      <c r="LY504" s="544"/>
      <c r="LZ504" s="544"/>
      <c r="MA504" s="544"/>
      <c r="MB504" s="544"/>
      <c r="MC504" s="544"/>
      <c r="MD504" s="544"/>
      <c r="ME504" s="544"/>
      <c r="MF504" s="544"/>
      <c r="MG504" s="544"/>
      <c r="MH504" s="544"/>
      <c r="MI504" s="544"/>
      <c r="MJ504" s="544"/>
      <c r="MK504" s="544"/>
      <c r="ML504" s="544"/>
      <c r="MM504" s="544"/>
      <c r="MN504" s="544"/>
      <c r="MO504" s="544"/>
      <c r="MP504" s="544"/>
      <c r="MQ504" s="544"/>
      <c r="MR504" s="544"/>
      <c r="MS504" s="544"/>
      <c r="MT504" s="544"/>
      <c r="MU504" s="544"/>
      <c r="MV504" s="544"/>
      <c r="MW504" s="544"/>
      <c r="MX504" s="544"/>
      <c r="MY504" s="544"/>
      <c r="MZ504" s="544"/>
      <c r="NA504" s="544"/>
      <c r="NB504" s="544"/>
      <c r="NC504" s="544"/>
      <c r="ND504" s="544"/>
      <c r="NE504" s="544"/>
      <c r="NF504" s="544"/>
      <c r="NG504" s="544"/>
      <c r="NH504" s="544"/>
      <c r="NI504" s="544"/>
      <c r="NJ504" s="544"/>
      <c r="NK504" s="544"/>
      <c r="NL504" s="544"/>
      <c r="NM504" s="544"/>
      <c r="NN504" s="544"/>
      <c r="NO504" s="544"/>
      <c r="NP504" s="544"/>
      <c r="NQ504" s="544"/>
      <c r="NR504" s="544"/>
      <c r="NS504" s="544"/>
      <c r="NT504" s="544"/>
      <c r="NU504" s="544"/>
      <c r="NV504" s="544"/>
      <c r="NW504" s="544"/>
      <c r="NX504" s="544"/>
      <c r="NY504" s="544"/>
      <c r="NZ504" s="544"/>
      <c r="OA504" s="544"/>
      <c r="OB504" s="544"/>
      <c r="OC504" s="544"/>
      <c r="OD504" s="544"/>
      <c r="OE504" s="544"/>
      <c r="OF504" s="544"/>
      <c r="OG504" s="544"/>
      <c r="OH504" s="544"/>
      <c r="OI504" s="544"/>
      <c r="OJ504" s="544"/>
      <c r="OK504" s="544"/>
      <c r="OL504" s="544"/>
      <c r="OM504" s="544"/>
      <c r="ON504" s="544"/>
      <c r="OO504" s="544"/>
      <c r="OP504" s="544"/>
      <c r="OQ504" s="544"/>
      <c r="OR504" s="544"/>
      <c r="OS504" s="544"/>
      <c r="OT504" s="544"/>
      <c r="OU504" s="544"/>
      <c r="OV504" s="544"/>
      <c r="OW504" s="544"/>
      <c r="OX504" s="544"/>
      <c r="OY504" s="544"/>
      <c r="OZ504" s="544"/>
      <c r="PA504" s="544"/>
      <c r="PB504" s="544"/>
      <c r="PC504" s="544"/>
      <c r="PD504" s="544"/>
      <c r="PE504" s="544"/>
      <c r="PF504" s="544"/>
      <c r="PG504" s="544"/>
      <c r="PH504" s="544"/>
      <c r="PI504" s="544"/>
      <c r="PJ504" s="544"/>
      <c r="PK504" s="544"/>
      <c r="PL504" s="544"/>
      <c r="PM504" s="544"/>
      <c r="PN504" s="544"/>
      <c r="PO504" s="544"/>
      <c r="PP504" s="544"/>
      <c r="PQ504" s="544"/>
      <c r="PR504" s="544"/>
      <c r="PS504" s="544"/>
      <c r="PT504" s="544"/>
      <c r="PU504" s="544"/>
      <c r="PV504" s="544"/>
      <c r="PW504" s="544"/>
      <c r="PX504" s="544"/>
      <c r="PY504" s="544"/>
      <c r="PZ504" s="544"/>
      <c r="QA504" s="544"/>
      <c r="QB504" s="544"/>
      <c r="QC504" s="544"/>
      <c r="QD504" s="544"/>
      <c r="QE504" s="544"/>
      <c r="QF504" s="544"/>
      <c r="QG504" s="544"/>
      <c r="QH504" s="544"/>
      <c r="QI504" s="544"/>
      <c r="QJ504" s="544"/>
      <c r="QK504" s="544"/>
      <c r="QL504" s="544"/>
      <c r="QM504" s="544"/>
      <c r="QN504" s="544"/>
      <c r="QO504" s="544"/>
      <c r="QP504" s="544"/>
      <c r="QQ504" s="544"/>
      <c r="QR504" s="544"/>
      <c r="QS504" s="544"/>
      <c r="QT504" s="544"/>
      <c r="QU504" s="544"/>
      <c r="QV504" s="544"/>
      <c r="QW504" s="544"/>
      <c r="QX504" s="544"/>
      <c r="QY504" s="544"/>
      <c r="QZ504" s="544"/>
      <c r="RA504" s="544"/>
      <c r="RB504" s="544"/>
      <c r="RC504" s="544"/>
      <c r="RD504" s="544"/>
      <c r="RE504" s="544"/>
      <c r="RF504" s="544"/>
      <c r="RG504" s="544"/>
      <c r="RH504" s="544"/>
      <c r="RI504" s="544"/>
      <c r="RJ504" s="544"/>
      <c r="RK504" s="544"/>
      <c r="RL504" s="544"/>
      <c r="RM504" s="544"/>
      <c r="RN504" s="544"/>
      <c r="RO504" s="544"/>
      <c r="RP504" s="544"/>
      <c r="RQ504" s="544"/>
      <c r="RR504" s="544"/>
      <c r="RS504" s="544"/>
      <c r="RT504" s="544"/>
      <c r="RU504" s="544"/>
      <c r="RV504" s="544"/>
      <c r="RW504" s="544"/>
      <c r="RX504" s="544"/>
      <c r="RY504" s="544"/>
      <c r="RZ504" s="544"/>
      <c r="SA504" s="544"/>
      <c r="SB504" s="544"/>
      <c r="SC504" s="544"/>
      <c r="SD504" s="544"/>
      <c r="SE504" s="544"/>
      <c r="SF504" s="544"/>
      <c r="SG504" s="544"/>
      <c r="SH504" s="544"/>
      <c r="SI504" s="544"/>
      <c r="SJ504" s="544"/>
      <c r="SK504" s="544"/>
      <c r="SL504" s="544"/>
      <c r="SM504" s="544"/>
      <c r="SN504" s="544"/>
      <c r="SO504" s="544"/>
      <c r="SP504" s="544"/>
      <c r="SQ504" s="544"/>
      <c r="SR504" s="544"/>
      <c r="SS504" s="544"/>
      <c r="ST504" s="544"/>
      <c r="SU504" s="544"/>
      <c r="SV504" s="544"/>
      <c r="SW504" s="544"/>
      <c r="SX504" s="544"/>
      <c r="SY504" s="544"/>
      <c r="SZ504" s="544"/>
      <c r="TA504" s="544"/>
      <c r="TB504" s="544"/>
      <c r="TC504" s="544"/>
      <c r="TD504" s="544"/>
      <c r="TE504" s="544"/>
      <c r="TF504" s="544"/>
      <c r="TG504" s="544"/>
      <c r="TH504" s="544"/>
      <c r="TI504" s="544"/>
      <c r="TJ504" s="544"/>
      <c r="TK504" s="544"/>
      <c r="TL504" s="544"/>
      <c r="TM504" s="544"/>
      <c r="TN504" s="544"/>
      <c r="TO504" s="544"/>
      <c r="TP504" s="544"/>
      <c r="TQ504" s="544"/>
      <c r="TR504" s="544"/>
      <c r="TS504" s="544"/>
      <c r="TT504" s="544"/>
      <c r="TU504" s="544"/>
      <c r="TV504" s="544"/>
      <c r="TW504" s="544"/>
      <c r="TX504" s="544"/>
      <c r="TY504" s="544"/>
      <c r="TZ504" s="544"/>
      <c r="UA504" s="544"/>
      <c r="UB504" s="544"/>
      <c r="UC504" s="544"/>
      <c r="UD504" s="544"/>
      <c r="UE504" s="544"/>
      <c r="UF504" s="544"/>
      <c r="UG504" s="544"/>
      <c r="UH504" s="544"/>
      <c r="UI504" s="544"/>
      <c r="UJ504" s="544"/>
      <c r="UK504" s="544"/>
      <c r="UL504" s="544"/>
      <c r="UM504" s="544"/>
      <c r="UN504" s="544"/>
      <c r="UO504" s="544"/>
      <c r="UP504" s="544"/>
      <c r="UQ504" s="544"/>
      <c r="UR504" s="544"/>
      <c r="US504" s="544"/>
      <c r="UT504" s="544"/>
      <c r="UU504" s="544"/>
      <c r="UV504" s="544"/>
      <c r="UW504" s="544"/>
      <c r="UX504" s="544"/>
      <c r="UY504" s="544"/>
      <c r="UZ504" s="544"/>
      <c r="VA504" s="544"/>
      <c r="VB504" s="544"/>
      <c r="VC504" s="544"/>
      <c r="VD504" s="544"/>
      <c r="VE504" s="544"/>
      <c r="VF504" s="544"/>
      <c r="VG504" s="544"/>
      <c r="VH504" s="544"/>
      <c r="VI504" s="544"/>
      <c r="VJ504" s="544"/>
      <c r="VK504" s="544"/>
      <c r="VL504" s="544"/>
      <c r="VM504" s="544"/>
      <c r="VN504" s="544"/>
      <c r="VO504" s="544"/>
      <c r="VP504" s="544"/>
      <c r="VQ504" s="544"/>
      <c r="VR504" s="544"/>
      <c r="VS504" s="544"/>
      <c r="VT504" s="544"/>
      <c r="VU504" s="544"/>
      <c r="VV504" s="544"/>
      <c r="VW504" s="544"/>
      <c r="VX504" s="544"/>
      <c r="VY504" s="544"/>
      <c r="VZ504" s="544"/>
      <c r="WA504" s="544"/>
      <c r="WB504" s="544"/>
      <c r="WC504" s="544"/>
      <c r="WD504" s="544"/>
      <c r="WE504" s="544"/>
      <c r="WF504" s="544"/>
      <c r="WG504" s="544"/>
      <c r="WH504" s="544"/>
      <c r="WI504" s="544"/>
      <c r="WJ504" s="544"/>
      <c r="WK504" s="544"/>
      <c r="WL504" s="544"/>
      <c r="WM504" s="544"/>
      <c r="WN504" s="544"/>
      <c r="WO504" s="544"/>
      <c r="WP504" s="544"/>
      <c r="WQ504" s="544"/>
      <c r="WR504" s="544"/>
      <c r="WS504" s="544"/>
      <c r="WT504" s="544"/>
      <c r="WU504" s="544"/>
      <c r="WV504" s="544"/>
      <c r="WW504" s="544"/>
      <c r="WX504" s="544"/>
      <c r="WY504" s="544"/>
      <c r="WZ504" s="544"/>
      <c r="XA504" s="544"/>
      <c r="XB504" s="544"/>
      <c r="XC504" s="544"/>
      <c r="XD504" s="544"/>
      <c r="XE504" s="544"/>
      <c r="XF504" s="544"/>
      <c r="XG504" s="544"/>
      <c r="XH504" s="544"/>
      <c r="XI504" s="544"/>
      <c r="XJ504" s="544"/>
      <c r="XK504" s="544"/>
      <c r="XL504" s="544"/>
      <c r="XM504" s="544"/>
      <c r="XN504" s="544"/>
      <c r="XO504" s="544"/>
      <c r="XP504" s="544"/>
      <c r="XQ504" s="544"/>
      <c r="XR504" s="544"/>
      <c r="XS504" s="544"/>
      <c r="XT504" s="544"/>
      <c r="XU504" s="544"/>
      <c r="XV504" s="544"/>
      <c r="XW504" s="544"/>
      <c r="XX504" s="544"/>
      <c r="XY504" s="544"/>
      <c r="XZ504" s="544"/>
      <c r="YA504" s="544"/>
      <c r="YB504" s="544"/>
      <c r="YC504" s="544"/>
      <c r="YD504" s="544"/>
      <c r="YE504" s="544"/>
      <c r="YF504" s="544"/>
      <c r="YG504" s="544"/>
      <c r="YH504" s="544"/>
      <c r="YI504" s="544"/>
      <c r="YJ504" s="544"/>
      <c r="YK504" s="544"/>
      <c r="YL504" s="544"/>
      <c r="YM504" s="544"/>
      <c r="YN504" s="544"/>
      <c r="YO504" s="544"/>
      <c r="YP504" s="544"/>
      <c r="YQ504" s="544"/>
      <c r="YR504" s="544"/>
      <c r="YS504" s="544"/>
      <c r="YT504" s="544"/>
      <c r="YU504" s="544"/>
      <c r="YV504" s="544"/>
      <c r="YW504" s="544"/>
      <c r="YX504" s="544"/>
      <c r="YY504" s="544"/>
      <c r="YZ504" s="544"/>
      <c r="ZA504" s="544"/>
      <c r="ZB504" s="544"/>
      <c r="ZC504" s="544"/>
      <c r="ZD504" s="544"/>
      <c r="ZE504" s="544"/>
      <c r="ZF504" s="544"/>
      <c r="ZG504" s="544"/>
      <c r="ZH504" s="544"/>
      <c r="ZI504" s="544"/>
      <c r="ZJ504" s="544"/>
      <c r="ZK504" s="544"/>
      <c r="ZL504" s="544"/>
      <c r="ZM504" s="544"/>
      <c r="ZN504" s="544"/>
      <c r="ZO504" s="544"/>
      <c r="ZP504" s="544"/>
      <c r="ZQ504" s="544"/>
      <c r="ZR504" s="544"/>
      <c r="ZS504" s="544"/>
      <c r="ZT504" s="544"/>
      <c r="ZU504" s="544"/>
      <c r="ZV504" s="544"/>
      <c r="ZW504" s="544"/>
      <c r="ZX504" s="544"/>
      <c r="ZY504" s="544"/>
      <c r="ZZ504" s="544"/>
      <c r="AAA504" s="544"/>
      <c r="AAB504" s="544"/>
      <c r="AAC504" s="544"/>
      <c r="AAD504" s="544"/>
      <c r="AAE504" s="544"/>
      <c r="AAF504" s="544"/>
      <c r="AAG504" s="544"/>
      <c r="AAH504" s="544"/>
      <c r="AAI504" s="544"/>
      <c r="AAJ504" s="544"/>
      <c r="AAK504" s="544"/>
      <c r="AAL504" s="544"/>
      <c r="AAM504" s="544"/>
      <c r="AAN504" s="544"/>
      <c r="AAO504" s="544"/>
      <c r="AAP504" s="544"/>
      <c r="AAQ504" s="544"/>
      <c r="AAR504" s="544"/>
      <c r="AAS504" s="544"/>
      <c r="AAT504" s="544"/>
      <c r="AAU504" s="544"/>
      <c r="AAV504" s="544"/>
      <c r="AAW504" s="544"/>
      <c r="AAX504" s="544"/>
      <c r="AAY504" s="544"/>
      <c r="AAZ504" s="544"/>
      <c r="ABA504" s="544"/>
      <c r="ABB504" s="544"/>
      <c r="ABC504" s="544"/>
      <c r="ABD504" s="544"/>
      <c r="ABE504" s="544"/>
      <c r="ABF504" s="544"/>
      <c r="ABG504" s="544"/>
      <c r="ABH504" s="544"/>
      <c r="ABI504" s="544"/>
      <c r="ABJ504" s="544"/>
      <c r="ABK504" s="544"/>
      <c r="ABL504" s="544"/>
      <c r="ABM504" s="544"/>
      <c r="ABN504" s="544"/>
      <c r="ABO504" s="544"/>
      <c r="ABP504" s="544"/>
      <c r="ABQ504" s="544"/>
      <c r="ABR504" s="544"/>
      <c r="ABS504" s="544"/>
      <c r="ABT504" s="544"/>
      <c r="ABU504" s="544"/>
      <c r="ABV504" s="544"/>
      <c r="ABW504" s="544"/>
      <c r="ABX504" s="544"/>
      <c r="ABY504" s="544"/>
      <c r="ABZ504" s="544"/>
      <c r="ACA504" s="544"/>
      <c r="ACB504" s="544"/>
      <c r="ACC504" s="544"/>
      <c r="ACD504" s="544"/>
      <c r="ACE504" s="544"/>
      <c r="ACF504" s="544"/>
      <c r="ACG504" s="544"/>
      <c r="ACH504" s="544"/>
      <c r="ACI504" s="544"/>
      <c r="ACJ504" s="544"/>
      <c r="ACK504" s="544"/>
      <c r="ACL504" s="544"/>
      <c r="ACM504" s="544"/>
      <c r="ACN504" s="544"/>
      <c r="ACO504" s="544"/>
      <c r="ACP504" s="544"/>
      <c r="ACQ504" s="544"/>
      <c r="ACR504" s="544"/>
      <c r="ACS504" s="544"/>
      <c r="ACT504" s="544"/>
      <c r="ACU504" s="544"/>
      <c r="ACV504" s="544"/>
      <c r="ACW504" s="544"/>
      <c r="ACX504" s="544"/>
      <c r="ACY504" s="544"/>
      <c r="ACZ504" s="544"/>
      <c r="ADA504" s="544"/>
      <c r="ADB504" s="544"/>
      <c r="ADC504" s="544"/>
      <c r="ADD504" s="544"/>
      <c r="ADE504" s="544"/>
      <c r="ADF504" s="544"/>
      <c r="ADG504" s="544"/>
      <c r="ADH504" s="544"/>
      <c r="ADI504" s="544"/>
      <c r="ADJ504" s="544"/>
      <c r="ADK504" s="544"/>
      <c r="ADL504" s="544"/>
      <c r="ADM504" s="544"/>
      <c r="ADN504" s="544"/>
      <c r="ADO504" s="544"/>
      <c r="ADP504" s="544"/>
      <c r="ADQ504" s="544"/>
      <c r="ADR504" s="544"/>
      <c r="ADS504" s="544"/>
      <c r="ADT504" s="544"/>
      <c r="ADU504" s="544"/>
      <c r="ADV504" s="544"/>
      <c r="ADW504" s="544"/>
      <c r="ADX504" s="544"/>
      <c r="ADY504" s="544"/>
      <c r="ADZ504" s="544"/>
      <c r="AEA504" s="544"/>
      <c r="AEB504" s="544"/>
      <c r="AEC504" s="544"/>
      <c r="AED504" s="544"/>
      <c r="AEE504" s="544"/>
      <c r="AEF504" s="544"/>
      <c r="AEG504" s="544"/>
      <c r="AEH504" s="544"/>
      <c r="AEI504" s="544"/>
      <c r="AEJ504" s="544"/>
      <c r="AEK504" s="544"/>
      <c r="AEL504" s="544"/>
      <c r="AEM504" s="544"/>
      <c r="AEN504" s="544"/>
      <c r="AEO504" s="544"/>
      <c r="AEP504" s="544"/>
      <c r="AEQ504" s="544"/>
      <c r="AER504" s="544"/>
      <c r="AES504" s="544"/>
      <c r="AET504" s="544"/>
      <c r="AEU504" s="544"/>
      <c r="AEV504" s="544"/>
      <c r="AEW504" s="544"/>
      <c r="AEX504" s="544"/>
      <c r="AEY504" s="544"/>
      <c r="AEZ504" s="544"/>
      <c r="AFA504" s="544"/>
      <c r="AFB504" s="544"/>
      <c r="AFC504" s="544"/>
      <c r="AFD504" s="544"/>
      <c r="AFE504" s="544"/>
      <c r="AFF504" s="544"/>
      <c r="AFG504" s="544"/>
      <c r="AFH504" s="544"/>
      <c r="AFI504" s="544"/>
      <c r="AFJ504" s="544"/>
      <c r="AFK504" s="544"/>
      <c r="AFL504" s="544"/>
      <c r="AFM504" s="544"/>
      <c r="AFN504" s="544"/>
      <c r="AFO504" s="544"/>
      <c r="AFP504" s="544"/>
      <c r="AFQ504" s="544"/>
      <c r="AFR504" s="544"/>
      <c r="AFS504" s="544"/>
      <c r="AFT504" s="544"/>
      <c r="AFU504" s="544"/>
      <c r="AFV504" s="544"/>
      <c r="AFW504" s="544"/>
      <c r="AFX504" s="544"/>
      <c r="AFY504" s="544"/>
      <c r="AFZ504" s="544"/>
      <c r="AGA504" s="544"/>
      <c r="AGB504" s="544"/>
      <c r="AGC504" s="544"/>
      <c r="AGD504" s="544"/>
      <c r="AGE504" s="544"/>
      <c r="AGF504" s="544"/>
      <c r="AGG504" s="544"/>
      <c r="AGH504" s="544"/>
      <c r="AGI504" s="544"/>
      <c r="AGJ504" s="544"/>
      <c r="AGK504" s="544"/>
      <c r="AGL504" s="544"/>
      <c r="AGM504" s="544"/>
      <c r="AGN504" s="544"/>
      <c r="AGO504" s="544"/>
      <c r="AGP504" s="544"/>
      <c r="AGQ504" s="544"/>
      <c r="AGR504" s="544"/>
      <c r="AGS504" s="544"/>
      <c r="AGT504" s="544"/>
      <c r="AGU504" s="544"/>
      <c r="AGV504" s="544"/>
      <c r="AGW504" s="544"/>
      <c r="AGX504" s="544"/>
      <c r="AGY504" s="544"/>
      <c r="AGZ504" s="544"/>
      <c r="AHA504" s="544"/>
      <c r="AHB504" s="544"/>
      <c r="AHC504" s="544"/>
      <c r="AHD504" s="544"/>
      <c r="AHE504" s="544"/>
      <c r="AHF504" s="544"/>
      <c r="AHG504" s="544"/>
      <c r="AHH504" s="544"/>
      <c r="AHI504" s="544"/>
      <c r="AHJ504" s="544"/>
      <c r="AHK504" s="544"/>
      <c r="AHL504" s="544"/>
      <c r="AHM504" s="544"/>
      <c r="AHN504" s="544"/>
      <c r="AHO504" s="544"/>
      <c r="AHP504" s="544"/>
      <c r="AHQ504" s="544"/>
      <c r="AHR504" s="544"/>
      <c r="AHS504" s="544"/>
      <c r="AHT504" s="544"/>
      <c r="AHU504" s="544"/>
      <c r="AHV504" s="544"/>
      <c r="AHW504" s="544"/>
      <c r="AHX504" s="544"/>
      <c r="AHY504" s="544"/>
      <c r="AHZ504" s="544"/>
      <c r="AIA504" s="544"/>
      <c r="AIB504" s="544"/>
      <c r="AIC504" s="544"/>
      <c r="AID504" s="544"/>
      <c r="AIE504" s="544"/>
      <c r="AIF504" s="544"/>
      <c r="AIG504" s="544"/>
      <c r="AIH504" s="544"/>
      <c r="AII504" s="544"/>
      <c r="AIJ504" s="544"/>
      <c r="AIK504" s="544"/>
      <c r="AIL504" s="544"/>
      <c r="AIM504" s="544"/>
      <c r="AIN504" s="544"/>
      <c r="AIO504" s="544"/>
      <c r="AIP504" s="544"/>
      <c r="AIQ504" s="544"/>
      <c r="AIR504" s="544"/>
      <c r="AIS504" s="544"/>
      <c r="AIT504" s="544"/>
      <c r="AIU504" s="544"/>
      <c r="AIV504" s="544"/>
      <c r="AIW504" s="544"/>
      <c r="AIX504" s="544"/>
      <c r="AIY504" s="544"/>
      <c r="AIZ504" s="544"/>
      <c r="AJA504" s="544"/>
      <c r="AJB504" s="544"/>
      <c r="AJC504" s="544"/>
      <c r="AJD504" s="544"/>
      <c r="AJE504" s="544"/>
      <c r="AJF504" s="544"/>
      <c r="AJG504" s="544"/>
      <c r="AJH504" s="544"/>
      <c r="AJI504" s="544"/>
      <c r="AJJ504" s="544"/>
      <c r="AJK504" s="544"/>
      <c r="AJL504" s="544"/>
      <c r="AJM504" s="544"/>
      <c r="AJN504" s="544"/>
      <c r="AJO504" s="544"/>
      <c r="AJP504" s="544"/>
      <c r="AJQ504" s="544"/>
      <c r="AJR504" s="544"/>
      <c r="AJS504" s="544"/>
      <c r="AJT504" s="544"/>
      <c r="AJU504" s="544"/>
      <c r="AJV504" s="544"/>
      <c r="AJW504" s="544"/>
      <c r="AJX504" s="544"/>
      <c r="AJY504" s="544"/>
      <c r="AJZ504" s="544"/>
      <c r="AKA504" s="544"/>
      <c r="AKB504" s="544"/>
      <c r="AKC504" s="544"/>
      <c r="AKD504" s="544"/>
      <c r="AKE504" s="544"/>
      <c r="AKF504" s="544"/>
      <c r="AKG504" s="544"/>
      <c r="AKH504" s="544"/>
      <c r="AKI504" s="544"/>
      <c r="AKJ504" s="544"/>
      <c r="AKK504" s="544"/>
      <c r="AKL504" s="544"/>
      <c r="AKM504" s="544"/>
      <c r="AKN504" s="544"/>
      <c r="AKO504" s="544"/>
      <c r="AKP504" s="544"/>
      <c r="AKQ504" s="544"/>
      <c r="AKR504" s="544"/>
      <c r="AKS504" s="544"/>
      <c r="AKT504" s="544"/>
      <c r="AKU504" s="544"/>
      <c r="AKV504" s="544"/>
      <c r="AKW504" s="544"/>
      <c r="AKX504" s="544"/>
      <c r="AKY504" s="544"/>
      <c r="AKZ504" s="544"/>
      <c r="ALA504" s="544"/>
      <c r="ALB504" s="544"/>
      <c r="ALC504" s="544"/>
      <c r="ALD504" s="544"/>
      <c r="ALE504" s="544"/>
      <c r="ALF504" s="544"/>
      <c r="ALG504" s="544"/>
      <c r="ALH504" s="544"/>
      <c r="ALI504" s="544"/>
      <c r="ALJ504" s="544"/>
      <c r="ALK504" s="544"/>
      <c r="ALL504" s="544"/>
      <c r="ALM504" s="544"/>
      <c r="ALN504" s="544"/>
      <c r="ALO504" s="544"/>
      <c r="ALP504" s="544"/>
      <c r="ALQ504" s="544"/>
      <c r="ALR504" s="544"/>
      <c r="ALS504" s="544"/>
      <c r="ALT504" s="544"/>
      <c r="ALU504" s="544"/>
      <c r="ALV504" s="544"/>
      <c r="ALW504" s="544"/>
      <c r="ALX504" s="544"/>
      <c r="ALY504" s="544"/>
      <c r="ALZ504" s="544"/>
      <c r="AMA504" s="544"/>
      <c r="AMB504" s="544"/>
      <c r="AMC504" s="544"/>
      <c r="AMD504" s="544"/>
      <c r="AME504" s="544"/>
      <c r="AMF504" s="544"/>
      <c r="AMG504" s="544"/>
      <c r="AMH504" s="544"/>
      <c r="AMI504" s="544"/>
      <c r="AMJ504" s="544"/>
      <c r="AMK504" s="544"/>
      <c r="AML504" s="544"/>
      <c r="AMM504" s="544"/>
      <c r="AMN504" s="544"/>
      <c r="AMO504" s="544"/>
      <c r="AMP504" s="544"/>
      <c r="AMQ504" s="544"/>
      <c r="AMR504" s="544"/>
      <c r="AMS504" s="544"/>
      <c r="AMT504" s="544"/>
      <c r="AMU504" s="544"/>
      <c r="AMV504" s="544"/>
      <c r="AMW504" s="544"/>
      <c r="AMX504" s="544"/>
      <c r="AMY504" s="544"/>
      <c r="AMZ504" s="544"/>
      <c r="ANA504" s="544"/>
      <c r="ANB504" s="544"/>
      <c r="ANC504" s="544"/>
      <c r="AND504" s="544"/>
      <c r="ANE504" s="544"/>
      <c r="ANF504" s="544"/>
      <c r="ANG504" s="544"/>
      <c r="ANH504" s="544"/>
      <c r="ANI504" s="544"/>
      <c r="ANJ504" s="544"/>
      <c r="ANK504" s="544"/>
      <c r="ANL504" s="544"/>
      <c r="ANM504" s="544"/>
      <c r="ANN504" s="544"/>
      <c r="ANO504" s="544"/>
      <c r="ANP504" s="544"/>
      <c r="ANQ504" s="544"/>
      <c r="ANR504" s="544"/>
      <c r="ANS504" s="544"/>
      <c r="ANT504" s="544"/>
      <c r="ANU504" s="544"/>
      <c r="ANV504" s="544"/>
      <c r="ANW504" s="544"/>
      <c r="ANX504" s="544"/>
      <c r="ANY504" s="544"/>
      <c r="ANZ504" s="544"/>
      <c r="AOA504" s="544"/>
      <c r="AOB504" s="544"/>
      <c r="AOC504" s="544"/>
      <c r="AOD504" s="544"/>
      <c r="AOE504" s="544"/>
      <c r="AOF504" s="544"/>
      <c r="AOG504" s="544"/>
      <c r="AOH504" s="544"/>
      <c r="AOI504" s="544"/>
      <c r="AOJ504" s="544"/>
      <c r="AOK504" s="544"/>
      <c r="AOL504" s="544"/>
      <c r="AOM504" s="544"/>
      <c r="AON504" s="544"/>
      <c r="AOO504" s="544"/>
      <c r="AOP504" s="544"/>
      <c r="AOQ504" s="544"/>
      <c r="AOR504" s="544"/>
      <c r="AOS504" s="544"/>
      <c r="AOT504" s="544"/>
      <c r="AOU504" s="544"/>
      <c r="AOV504" s="544"/>
      <c r="AOW504" s="544"/>
      <c r="AOX504" s="544"/>
      <c r="AOY504" s="544"/>
      <c r="AOZ504" s="544"/>
      <c r="APA504" s="544"/>
      <c r="APB504" s="544"/>
      <c r="APC504" s="544"/>
      <c r="APD504" s="544"/>
      <c r="APE504" s="544"/>
      <c r="APF504" s="544"/>
      <c r="APG504" s="544"/>
      <c r="APH504" s="544"/>
      <c r="API504" s="544"/>
      <c r="APJ504" s="544"/>
      <c r="APK504" s="544"/>
      <c r="APL504" s="544"/>
      <c r="APM504" s="544"/>
      <c r="APN504" s="544"/>
      <c r="APO504" s="544"/>
      <c r="APP504" s="544"/>
      <c r="APQ504" s="544"/>
      <c r="APR504" s="544"/>
      <c r="APS504" s="544"/>
      <c r="APT504" s="544"/>
      <c r="APU504" s="544"/>
      <c r="APV504" s="544"/>
      <c r="APW504" s="544"/>
      <c r="APX504" s="544"/>
      <c r="APY504" s="544"/>
      <c r="APZ504" s="544"/>
      <c r="AQA504" s="544"/>
      <c r="AQB504" s="544"/>
      <c r="AQC504" s="544"/>
      <c r="AQD504" s="544"/>
      <c r="AQE504" s="544"/>
      <c r="AQF504" s="544"/>
      <c r="AQG504" s="544"/>
      <c r="AQH504" s="544"/>
      <c r="AQI504" s="544"/>
      <c r="AQJ504" s="544"/>
      <c r="AQK504" s="544"/>
      <c r="AQL504" s="544"/>
      <c r="AQM504" s="544"/>
      <c r="AQN504" s="544"/>
      <c r="AQO504" s="544"/>
      <c r="AQP504" s="544"/>
      <c r="AQQ504" s="544"/>
      <c r="AQR504" s="544"/>
      <c r="AQS504" s="544"/>
      <c r="AQT504" s="544"/>
      <c r="AQU504" s="544"/>
      <c r="AQV504" s="544"/>
      <c r="AQW504" s="544"/>
      <c r="AQX504" s="544"/>
      <c r="AQY504" s="544"/>
      <c r="AQZ504" s="544"/>
      <c r="ARA504" s="544"/>
      <c r="ARB504" s="544"/>
      <c r="ARC504" s="544"/>
      <c r="ARD504" s="544"/>
      <c r="ARE504" s="544"/>
      <c r="ARF504" s="544"/>
      <c r="ARG504" s="544"/>
      <c r="ARH504" s="544"/>
      <c r="ARI504" s="544"/>
      <c r="ARJ504" s="544"/>
      <c r="ARK504" s="544"/>
      <c r="ARL504" s="544"/>
      <c r="ARM504" s="544"/>
      <c r="ARN504" s="544"/>
      <c r="ARO504" s="544"/>
      <c r="ARP504" s="544"/>
      <c r="ARQ504" s="544"/>
      <c r="ARR504" s="544"/>
      <c r="ARS504" s="544"/>
      <c r="ART504" s="544"/>
      <c r="ARU504" s="544"/>
      <c r="ARV504" s="544"/>
      <c r="ARW504" s="544"/>
      <c r="ARX504" s="544"/>
      <c r="ARY504" s="544"/>
      <c r="ARZ504" s="544"/>
      <c r="ASA504" s="544"/>
      <c r="ASB504" s="544"/>
      <c r="ASC504" s="544"/>
      <c r="ASD504" s="544"/>
      <c r="ASE504" s="544"/>
      <c r="ASF504" s="544"/>
      <c r="ASG504" s="544"/>
      <c r="ASH504" s="544"/>
      <c r="ASI504" s="544"/>
      <c r="ASJ504" s="544"/>
      <c r="ASK504" s="544"/>
      <c r="ASL504" s="544"/>
      <c r="ASM504" s="544"/>
      <c r="ASN504" s="544"/>
      <c r="ASO504" s="544"/>
      <c r="ASP504" s="544"/>
      <c r="ASQ504" s="544"/>
      <c r="ASR504" s="544"/>
      <c r="ASS504" s="544"/>
      <c r="AST504" s="544"/>
      <c r="ASU504" s="544"/>
      <c r="ASV504" s="544"/>
      <c r="ASW504" s="544"/>
      <c r="ASX504" s="544"/>
      <c r="ASY504" s="544"/>
      <c r="ASZ504" s="544"/>
      <c r="ATA504" s="544"/>
      <c r="ATB504" s="544"/>
      <c r="ATC504" s="544"/>
      <c r="ATD504" s="544"/>
      <c r="ATE504" s="544"/>
      <c r="ATF504" s="544"/>
      <c r="ATG504" s="544"/>
      <c r="ATH504" s="544"/>
      <c r="ATI504" s="544"/>
      <c r="ATJ504" s="544"/>
      <c r="ATK504" s="544"/>
      <c r="ATL504" s="544"/>
      <c r="ATM504" s="544"/>
      <c r="ATN504" s="544"/>
      <c r="ATO504" s="544"/>
      <c r="ATP504" s="544"/>
      <c r="ATQ504" s="544"/>
      <c r="ATR504" s="544"/>
      <c r="ATS504" s="544"/>
      <c r="ATT504" s="544"/>
      <c r="ATU504" s="544"/>
      <c r="ATV504" s="544"/>
      <c r="ATW504" s="544"/>
      <c r="ATX504" s="544"/>
      <c r="ATY504" s="544"/>
      <c r="ATZ504" s="544"/>
      <c r="AUA504" s="544"/>
      <c r="AUB504" s="544"/>
      <c r="AUC504" s="544"/>
      <c r="AUD504" s="544"/>
      <c r="AUE504" s="544"/>
      <c r="AUF504" s="544"/>
      <c r="AUG504" s="544"/>
      <c r="AUH504" s="544"/>
      <c r="AUI504" s="544"/>
      <c r="AUJ504" s="544"/>
      <c r="AUK504" s="544"/>
      <c r="AUL504" s="544"/>
      <c r="AUM504" s="544"/>
      <c r="AUN504" s="544"/>
      <c r="AUO504" s="544"/>
      <c r="AUP504" s="544"/>
      <c r="AUQ504" s="544"/>
      <c r="AUR504" s="544"/>
      <c r="AUS504" s="544"/>
      <c r="AUT504" s="544"/>
      <c r="AUU504" s="544"/>
      <c r="AUV504" s="544"/>
      <c r="AUW504" s="544"/>
      <c r="AUX504" s="544"/>
      <c r="AUY504" s="544"/>
      <c r="AUZ504" s="544"/>
      <c r="AVA504" s="544"/>
      <c r="AVB504" s="544"/>
      <c r="AVC504" s="544"/>
      <c r="AVD504" s="544"/>
      <c r="AVE504" s="544"/>
      <c r="AVF504" s="544"/>
      <c r="AVG504" s="544"/>
      <c r="AVH504" s="544"/>
      <c r="AVI504" s="544"/>
      <c r="AVJ504" s="544"/>
      <c r="AVK504" s="544"/>
      <c r="AVL504" s="544"/>
      <c r="AVM504" s="544"/>
      <c r="AVN504" s="544"/>
      <c r="AVO504" s="544"/>
      <c r="AVP504" s="544"/>
      <c r="AVQ504" s="544"/>
      <c r="AVR504" s="544"/>
      <c r="AVS504" s="544"/>
      <c r="AVT504" s="544"/>
      <c r="AVU504" s="544"/>
      <c r="AVV504" s="544"/>
      <c r="AVW504" s="544"/>
      <c r="AVX504" s="544"/>
      <c r="AVY504" s="544"/>
      <c r="AVZ504" s="544"/>
      <c r="AWA504" s="544"/>
      <c r="AWB504" s="544"/>
      <c r="AWC504" s="544"/>
      <c r="AWD504" s="544"/>
      <c r="AWE504" s="544"/>
      <c r="AWF504" s="544"/>
      <c r="AWG504" s="544"/>
      <c r="AWH504" s="544"/>
      <c r="AWI504" s="544"/>
      <c r="AWJ504" s="544"/>
      <c r="AWK504" s="544"/>
      <c r="AWL504" s="544"/>
      <c r="AWM504" s="544"/>
      <c r="AWN504" s="544"/>
      <c r="AWO504" s="544"/>
      <c r="AWP504" s="544"/>
      <c r="AWQ504" s="544"/>
      <c r="AWR504" s="544"/>
      <c r="AWS504" s="544"/>
      <c r="AWT504" s="544"/>
      <c r="AWU504" s="544"/>
      <c r="AWV504" s="544"/>
      <c r="AWW504" s="544"/>
      <c r="AWX504" s="544"/>
      <c r="AWY504" s="544"/>
      <c r="AWZ504" s="544"/>
      <c r="AXA504" s="544"/>
      <c r="AXB504" s="544"/>
      <c r="AXC504" s="544"/>
      <c r="AXD504" s="544"/>
      <c r="AXE504" s="544"/>
      <c r="AXF504" s="544"/>
      <c r="AXG504" s="544"/>
      <c r="AXH504" s="544"/>
      <c r="AXI504" s="544"/>
      <c r="AXJ504" s="544"/>
      <c r="AXK504" s="544"/>
      <c r="AXL504" s="544"/>
      <c r="AXM504" s="544"/>
      <c r="AXN504" s="544"/>
      <c r="AXO504" s="544"/>
      <c r="AXP504" s="544"/>
      <c r="AXQ504" s="544"/>
      <c r="AXR504" s="544"/>
      <c r="AXS504" s="544"/>
      <c r="AXT504" s="544"/>
      <c r="AXU504" s="544"/>
      <c r="AXV504" s="544"/>
      <c r="AXW504" s="544"/>
      <c r="AXX504" s="544"/>
      <c r="AXY504" s="544"/>
      <c r="AXZ504" s="544"/>
      <c r="AYA504" s="544"/>
      <c r="AYB504" s="544"/>
      <c r="AYC504" s="544"/>
      <c r="AYD504" s="544"/>
      <c r="AYE504" s="544"/>
      <c r="AYF504" s="544"/>
      <c r="AYG504" s="544"/>
      <c r="AYH504" s="544"/>
      <c r="AYI504" s="544"/>
      <c r="AYJ504" s="544"/>
      <c r="AYK504" s="544"/>
      <c r="AYL504" s="544"/>
      <c r="AYM504" s="544"/>
      <c r="AYN504" s="544"/>
      <c r="AYO504" s="544"/>
      <c r="AYP504" s="544"/>
      <c r="AYQ504" s="544"/>
      <c r="AYR504" s="544"/>
      <c r="AYS504" s="544"/>
      <c r="AYT504" s="544"/>
      <c r="AYU504" s="544"/>
      <c r="AYV504" s="544"/>
      <c r="AYW504" s="544"/>
      <c r="AYX504" s="544"/>
      <c r="AYY504" s="544"/>
      <c r="AYZ504" s="544"/>
      <c r="AZA504" s="544"/>
      <c r="AZB504" s="544"/>
      <c r="AZC504" s="544"/>
      <c r="AZD504" s="544"/>
      <c r="AZE504" s="544"/>
      <c r="AZF504" s="544"/>
      <c r="AZG504" s="544"/>
      <c r="AZH504" s="544"/>
      <c r="AZI504" s="544"/>
      <c r="AZJ504" s="544"/>
      <c r="AZK504" s="544"/>
      <c r="AZL504" s="544"/>
      <c r="AZM504" s="544"/>
      <c r="AZN504" s="544"/>
      <c r="AZO504" s="544"/>
      <c r="AZP504" s="544"/>
      <c r="AZQ504" s="544"/>
      <c r="AZR504" s="544"/>
      <c r="AZS504" s="544"/>
      <c r="AZT504" s="544"/>
      <c r="AZU504" s="544"/>
      <c r="AZV504" s="544"/>
      <c r="AZW504" s="544"/>
      <c r="AZX504" s="544"/>
      <c r="AZY504" s="544"/>
      <c r="AZZ504" s="544"/>
      <c r="BAA504" s="544"/>
      <c r="BAB504" s="544"/>
      <c r="BAC504" s="544"/>
      <c r="BAD504" s="544"/>
      <c r="BAE504" s="544"/>
      <c r="BAF504" s="544"/>
      <c r="BAG504" s="544"/>
      <c r="BAH504" s="544"/>
      <c r="BAI504" s="544"/>
      <c r="BAJ504" s="544"/>
      <c r="BAK504" s="544"/>
      <c r="BAL504" s="544"/>
      <c r="BAM504" s="544"/>
      <c r="BAN504" s="544"/>
      <c r="BAO504" s="544"/>
      <c r="BAP504" s="544"/>
      <c r="BAQ504" s="544"/>
      <c r="BAR504" s="544"/>
      <c r="BAS504" s="544"/>
      <c r="BAT504" s="544"/>
      <c r="BAU504" s="544"/>
      <c r="BAV504" s="544"/>
      <c r="BAW504" s="544"/>
      <c r="BAX504" s="544"/>
      <c r="BAY504" s="544"/>
      <c r="BAZ504" s="544"/>
      <c r="BBA504" s="544"/>
      <c r="BBB504" s="544"/>
      <c r="BBC504" s="544"/>
      <c r="BBD504" s="544"/>
      <c r="BBE504" s="544"/>
      <c r="BBF504" s="544"/>
      <c r="BBG504" s="544"/>
      <c r="BBH504" s="544"/>
      <c r="BBI504" s="544"/>
      <c r="BBJ504" s="544"/>
      <c r="BBK504" s="544"/>
      <c r="BBL504" s="544"/>
      <c r="BBM504" s="544"/>
      <c r="BBN504" s="544"/>
      <c r="BBO504" s="544"/>
      <c r="BBP504" s="544"/>
      <c r="BBQ504" s="544"/>
      <c r="BBR504" s="544"/>
      <c r="BBS504" s="544"/>
      <c r="BBT504" s="544"/>
      <c r="BBU504" s="544"/>
      <c r="BBV504" s="544"/>
      <c r="BBW504" s="544"/>
      <c r="BBX504" s="544"/>
      <c r="BBY504" s="544"/>
      <c r="BBZ504" s="544"/>
      <c r="BCA504" s="544"/>
      <c r="BCB504" s="544"/>
      <c r="BCC504" s="544"/>
      <c r="BCD504" s="544"/>
      <c r="BCE504" s="544"/>
      <c r="BCF504" s="544"/>
      <c r="BCG504" s="544"/>
      <c r="BCH504" s="544"/>
      <c r="BCI504" s="544"/>
      <c r="BCJ504" s="544"/>
      <c r="BCK504" s="544"/>
      <c r="BCL504" s="544"/>
      <c r="BCM504" s="544"/>
      <c r="BCN504" s="544"/>
      <c r="BCO504" s="544"/>
      <c r="BCP504" s="544"/>
      <c r="BCQ504" s="544"/>
      <c r="BCR504" s="544"/>
      <c r="BCS504" s="544"/>
      <c r="BCT504" s="544"/>
      <c r="BCU504" s="544"/>
      <c r="BCV504" s="544"/>
      <c r="BCW504" s="544"/>
      <c r="BCX504" s="544"/>
      <c r="BCY504" s="544"/>
      <c r="BCZ504" s="544"/>
      <c r="BDA504" s="544"/>
      <c r="BDB504" s="544"/>
      <c r="BDC504" s="544"/>
      <c r="BDD504" s="544"/>
      <c r="BDE504" s="544"/>
      <c r="BDF504" s="544"/>
      <c r="BDG504" s="544"/>
      <c r="BDH504" s="544"/>
      <c r="BDI504" s="544"/>
      <c r="BDJ504" s="544"/>
      <c r="BDK504" s="544"/>
      <c r="BDL504" s="544"/>
      <c r="BDM504" s="544"/>
      <c r="BDN504" s="544"/>
      <c r="BDO504" s="544"/>
      <c r="BDP504" s="544"/>
      <c r="BDQ504" s="544"/>
      <c r="BDR504" s="544"/>
      <c r="BDS504" s="544"/>
      <c r="BDT504" s="544"/>
      <c r="BDU504" s="544"/>
      <c r="BDV504" s="544"/>
      <c r="BDW504" s="544"/>
      <c r="BDX504" s="544"/>
      <c r="BDY504" s="544"/>
      <c r="BDZ504" s="544"/>
      <c r="BEA504" s="544"/>
      <c r="BEB504" s="544"/>
      <c r="BEC504" s="544"/>
      <c r="BED504" s="544"/>
      <c r="BEE504" s="544"/>
      <c r="BEF504" s="544"/>
      <c r="BEG504" s="544"/>
      <c r="BEH504" s="544"/>
      <c r="BEI504" s="544"/>
      <c r="BEJ504" s="544"/>
      <c r="BEK504" s="544"/>
      <c r="BEL504" s="544"/>
      <c r="BEM504" s="544"/>
      <c r="BEN504" s="544"/>
      <c r="BEO504" s="544"/>
      <c r="BEP504" s="544"/>
      <c r="BEQ504" s="544"/>
      <c r="BER504" s="544"/>
      <c r="BES504" s="544"/>
      <c r="BET504" s="544"/>
      <c r="BEU504" s="544"/>
      <c r="BEV504" s="544"/>
      <c r="BEW504" s="544"/>
      <c r="BEX504" s="544"/>
      <c r="BEY504" s="544"/>
      <c r="BEZ504" s="544"/>
      <c r="BFA504" s="544"/>
      <c r="BFB504" s="544"/>
      <c r="BFC504" s="544"/>
      <c r="BFD504" s="544"/>
      <c r="BFE504" s="544"/>
      <c r="BFF504" s="544"/>
      <c r="BFG504" s="544"/>
      <c r="BFH504" s="544"/>
      <c r="BFI504" s="544"/>
      <c r="BFJ504" s="544"/>
      <c r="BFK504" s="544"/>
      <c r="BFL504" s="544"/>
      <c r="BFM504" s="544"/>
      <c r="BFN504" s="544"/>
      <c r="BFO504" s="544"/>
      <c r="BFP504" s="544"/>
      <c r="BFQ504" s="544"/>
      <c r="BFR504" s="544"/>
      <c r="BFS504" s="544"/>
      <c r="BFT504" s="544"/>
      <c r="BFU504" s="544"/>
      <c r="BFV504" s="544"/>
      <c r="BFW504" s="544"/>
      <c r="BFX504" s="544"/>
      <c r="BFY504" s="544"/>
      <c r="BFZ504" s="544"/>
      <c r="BGA504" s="544"/>
      <c r="BGB504" s="544"/>
      <c r="BGC504" s="544"/>
      <c r="BGD504" s="544"/>
      <c r="BGE504" s="544"/>
      <c r="BGF504" s="544"/>
      <c r="BGG504" s="544"/>
      <c r="BGH504" s="544"/>
      <c r="BGI504" s="544"/>
      <c r="BGJ504" s="544"/>
      <c r="BGK504" s="544"/>
      <c r="BGL504" s="544"/>
      <c r="BGM504" s="544"/>
      <c r="BGN504" s="544"/>
      <c r="BGO504" s="544"/>
      <c r="BGP504" s="544"/>
      <c r="BGQ504" s="544"/>
      <c r="BGR504" s="544"/>
      <c r="BGS504" s="544"/>
      <c r="BGT504" s="544"/>
      <c r="BGU504" s="544"/>
      <c r="BGV504" s="544"/>
      <c r="BGW504" s="544"/>
      <c r="BGX504" s="544"/>
      <c r="BGY504" s="544"/>
      <c r="BGZ504" s="544"/>
      <c r="BHA504" s="544"/>
      <c r="BHB504" s="544"/>
      <c r="BHC504" s="544"/>
      <c r="BHD504" s="544"/>
      <c r="BHE504" s="544"/>
      <c r="BHF504" s="544"/>
      <c r="BHG504" s="544"/>
      <c r="BHH504" s="544"/>
      <c r="BHI504" s="544"/>
      <c r="BHJ504" s="544"/>
      <c r="BHK504" s="544"/>
      <c r="BHL504" s="544"/>
      <c r="BHM504" s="544"/>
      <c r="BHN504" s="544"/>
      <c r="BHO504" s="544"/>
      <c r="BHP504" s="544"/>
      <c r="BHQ504" s="544"/>
      <c r="BHR504" s="544"/>
      <c r="BHS504" s="544"/>
      <c r="BHT504" s="544"/>
      <c r="BHU504" s="544"/>
      <c r="BHV504" s="544"/>
      <c r="BHW504" s="544"/>
      <c r="BHX504" s="544"/>
      <c r="BHY504" s="544"/>
      <c r="BHZ504" s="544"/>
      <c r="BIA504" s="544"/>
      <c r="BIB504" s="544"/>
      <c r="BIC504" s="544"/>
      <c r="BID504" s="544"/>
      <c r="BIE504" s="544"/>
      <c r="BIF504" s="544"/>
      <c r="BIG504" s="544"/>
      <c r="BIH504" s="544"/>
      <c r="BII504" s="544"/>
      <c r="BIJ504" s="544"/>
      <c r="BIK504" s="544"/>
      <c r="BIL504" s="544"/>
      <c r="BIM504" s="544"/>
      <c r="BIN504" s="544"/>
      <c r="BIO504" s="544"/>
      <c r="BIP504" s="544"/>
      <c r="BIQ504" s="544"/>
      <c r="BIR504" s="544"/>
      <c r="BIS504" s="544"/>
      <c r="BIT504" s="544"/>
      <c r="BIU504" s="544"/>
      <c r="BIV504" s="544"/>
      <c r="BIW504" s="544"/>
      <c r="BIX504" s="544"/>
      <c r="BIY504" s="544"/>
      <c r="BIZ504" s="544"/>
      <c r="BJA504" s="544"/>
      <c r="BJB504" s="544"/>
      <c r="BJC504" s="544"/>
      <c r="BJD504" s="544"/>
      <c r="BJE504" s="544"/>
      <c r="BJF504" s="544"/>
      <c r="BJG504" s="544"/>
      <c r="BJH504" s="544"/>
      <c r="BJI504" s="544"/>
      <c r="BJJ504" s="544"/>
      <c r="BJK504" s="544"/>
      <c r="BJL504" s="544"/>
      <c r="BJM504" s="544"/>
      <c r="BJN504" s="544"/>
      <c r="BJO504" s="544"/>
      <c r="BJP504" s="544"/>
      <c r="BJQ504" s="544"/>
      <c r="BJR504" s="544"/>
      <c r="BJS504" s="544"/>
      <c r="BJT504" s="544"/>
      <c r="BJU504" s="544"/>
      <c r="BJV504" s="544"/>
      <c r="BJW504" s="544"/>
      <c r="BJX504" s="544"/>
      <c r="BJY504" s="544"/>
      <c r="BJZ504" s="544"/>
      <c r="BKA504" s="544"/>
      <c r="BKB504" s="544"/>
      <c r="BKC504" s="544"/>
      <c r="BKD504" s="544"/>
      <c r="BKE504" s="544"/>
      <c r="BKF504" s="544"/>
      <c r="BKG504" s="544"/>
      <c r="BKH504" s="544"/>
      <c r="BKI504" s="544"/>
      <c r="BKJ504" s="544"/>
      <c r="BKK504" s="544"/>
      <c r="BKL504" s="544"/>
      <c r="BKM504" s="544"/>
      <c r="BKN504" s="544"/>
      <c r="BKO504" s="544"/>
      <c r="BKP504" s="544"/>
      <c r="BKQ504" s="544"/>
      <c r="BKR504" s="544"/>
      <c r="BKS504" s="544"/>
      <c r="BKT504" s="544"/>
      <c r="BKU504" s="544"/>
      <c r="BKV504" s="544"/>
      <c r="BKW504" s="544"/>
      <c r="BKX504" s="544"/>
      <c r="BKY504" s="544"/>
      <c r="BKZ504" s="544"/>
      <c r="BLA504" s="544"/>
      <c r="BLB504" s="544"/>
      <c r="BLC504" s="544"/>
      <c r="BLD504" s="544"/>
      <c r="BLE504" s="544"/>
      <c r="BLF504" s="544"/>
      <c r="BLG504" s="544"/>
      <c r="BLH504" s="544"/>
      <c r="BLI504" s="544"/>
      <c r="BLJ504" s="544"/>
      <c r="BLK504" s="544"/>
      <c r="BLL504" s="544"/>
      <c r="BLM504" s="544"/>
      <c r="BLN504" s="544"/>
      <c r="BLO504" s="544"/>
      <c r="BLP504" s="544"/>
      <c r="BLQ504" s="544"/>
      <c r="BLR504" s="544"/>
      <c r="BLS504" s="544"/>
      <c r="BLT504" s="544"/>
      <c r="BLU504" s="544"/>
      <c r="BLV504" s="544"/>
      <c r="BLW504" s="544"/>
      <c r="BLX504" s="544"/>
      <c r="BLY504" s="544"/>
      <c r="BLZ504" s="544"/>
      <c r="BMA504" s="544"/>
      <c r="BMB504" s="544"/>
      <c r="BMC504" s="544"/>
      <c r="BMD504" s="544"/>
      <c r="BME504" s="544"/>
      <c r="BMF504" s="544"/>
      <c r="BMG504" s="544"/>
      <c r="BMH504" s="544"/>
      <c r="BMI504" s="544"/>
      <c r="BMJ504" s="544"/>
      <c r="BMK504" s="544"/>
      <c r="BML504" s="544"/>
      <c r="BMM504" s="544"/>
      <c r="BMN504" s="544"/>
      <c r="BMO504" s="544"/>
      <c r="BMP504" s="544"/>
      <c r="BMQ504" s="544"/>
      <c r="BMR504" s="544"/>
      <c r="BMS504" s="544"/>
      <c r="BMT504" s="544"/>
      <c r="BMU504" s="544"/>
      <c r="BMV504" s="544"/>
      <c r="BMW504" s="544"/>
      <c r="BMX504" s="544"/>
      <c r="BMY504" s="544"/>
      <c r="BMZ504" s="544"/>
      <c r="BNA504" s="544"/>
      <c r="BNB504" s="544"/>
      <c r="BNC504" s="544"/>
      <c r="BND504" s="544"/>
      <c r="BNE504" s="544"/>
      <c r="BNF504" s="544"/>
      <c r="BNG504" s="544"/>
      <c r="BNH504" s="544"/>
      <c r="BNI504" s="544"/>
      <c r="BNJ504" s="544"/>
      <c r="BNK504" s="544"/>
      <c r="BNL504" s="544"/>
      <c r="BNM504" s="544"/>
      <c r="BNN504" s="544"/>
      <c r="BNO504" s="544"/>
      <c r="BNP504" s="544"/>
      <c r="BNQ504" s="544"/>
      <c r="BNR504" s="544"/>
      <c r="BNS504" s="544"/>
      <c r="BNT504" s="544"/>
      <c r="BNU504" s="544"/>
      <c r="BNV504" s="544"/>
      <c r="BNW504" s="544"/>
      <c r="BNX504" s="544"/>
      <c r="BNY504" s="544"/>
      <c r="BNZ504" s="544"/>
      <c r="BOA504" s="544"/>
      <c r="BOB504" s="544"/>
      <c r="BOC504" s="544"/>
      <c r="BOD504" s="544"/>
      <c r="BOE504" s="544"/>
      <c r="BOF504" s="544"/>
      <c r="BOG504" s="544"/>
      <c r="BOH504" s="544"/>
      <c r="BOI504" s="544"/>
      <c r="BOJ504" s="544"/>
      <c r="BOK504" s="544"/>
      <c r="BOL504" s="544"/>
      <c r="BOM504" s="544"/>
      <c r="BON504" s="544"/>
      <c r="BOO504" s="544"/>
      <c r="BOP504" s="544"/>
      <c r="BOQ504" s="544"/>
      <c r="BOR504" s="544"/>
      <c r="BOS504" s="544"/>
      <c r="BOT504" s="544"/>
      <c r="BOU504" s="544"/>
      <c r="BOV504" s="544"/>
      <c r="BOW504" s="544"/>
      <c r="BOX504" s="544"/>
      <c r="BOY504" s="544"/>
      <c r="BOZ504" s="544"/>
      <c r="BPA504" s="544"/>
      <c r="BPB504" s="544"/>
      <c r="BPC504" s="544"/>
      <c r="BPD504" s="544"/>
      <c r="BPE504" s="544"/>
      <c r="BPF504" s="544"/>
      <c r="BPG504" s="544"/>
      <c r="BPH504" s="544"/>
      <c r="BPI504" s="544"/>
      <c r="BPJ504" s="544"/>
      <c r="BPK504" s="544"/>
      <c r="BPL504" s="544"/>
      <c r="BPM504" s="544"/>
      <c r="BPN504" s="544"/>
      <c r="BPO504" s="544"/>
      <c r="BPP504" s="544"/>
      <c r="BPQ504" s="544"/>
      <c r="BPR504" s="544"/>
      <c r="BPS504" s="544"/>
      <c r="BPT504" s="544"/>
      <c r="BPU504" s="544"/>
      <c r="BPV504" s="544"/>
      <c r="BPW504" s="544"/>
      <c r="BPX504" s="544"/>
      <c r="BPY504" s="544"/>
      <c r="BPZ504" s="544"/>
      <c r="BQA504" s="544"/>
      <c r="BQB504" s="544"/>
      <c r="BQC504" s="544"/>
      <c r="BQD504" s="544"/>
      <c r="BQE504" s="544"/>
      <c r="BQF504" s="544"/>
      <c r="BQG504" s="544"/>
      <c r="BQH504" s="544"/>
      <c r="BQI504" s="544"/>
      <c r="BQJ504" s="544"/>
      <c r="BQK504" s="544"/>
      <c r="BQL504" s="544"/>
      <c r="BQM504" s="544"/>
      <c r="BQN504" s="544"/>
      <c r="BQO504" s="544"/>
      <c r="BQP504" s="544"/>
      <c r="BQQ504" s="544"/>
      <c r="BQR504" s="544"/>
      <c r="BQS504" s="544"/>
      <c r="BQT504" s="544"/>
      <c r="BQU504" s="544"/>
      <c r="BQV504" s="544"/>
      <c r="BQW504" s="544"/>
      <c r="BQX504" s="544"/>
      <c r="BQY504" s="544"/>
      <c r="BQZ504" s="544"/>
      <c r="BRA504" s="544"/>
      <c r="BRB504" s="544"/>
      <c r="BRC504" s="544"/>
      <c r="BRD504" s="544"/>
      <c r="BRE504" s="544"/>
      <c r="BRF504" s="544"/>
      <c r="BRG504" s="544"/>
      <c r="BRH504" s="544"/>
      <c r="BRI504" s="544"/>
      <c r="BRJ504" s="544"/>
      <c r="BRK504" s="544"/>
      <c r="BRL504" s="544"/>
      <c r="BRM504" s="544"/>
      <c r="BRN504" s="544"/>
      <c r="BRO504" s="544"/>
      <c r="BRP504" s="544"/>
      <c r="BRQ504" s="544"/>
      <c r="BRR504" s="544"/>
      <c r="BRS504" s="544"/>
      <c r="BRT504" s="544"/>
      <c r="BRU504" s="544"/>
      <c r="BRV504" s="544"/>
      <c r="BRW504" s="544"/>
      <c r="BRX504" s="544"/>
      <c r="BRY504" s="544"/>
      <c r="BRZ504" s="544"/>
      <c r="BSA504" s="544"/>
      <c r="BSB504" s="544"/>
      <c r="BSC504" s="544"/>
      <c r="BSD504" s="544"/>
      <c r="BSE504" s="544"/>
      <c r="BSF504" s="544"/>
      <c r="BSG504" s="544"/>
      <c r="BSH504" s="544"/>
      <c r="BSI504" s="544"/>
      <c r="BSJ504" s="544"/>
      <c r="BSK504" s="544"/>
      <c r="BSL504" s="544"/>
      <c r="BSM504" s="544"/>
      <c r="BSN504" s="544"/>
      <c r="BSO504" s="544"/>
      <c r="BSP504" s="544"/>
      <c r="BSQ504" s="544"/>
      <c r="BSR504" s="544"/>
      <c r="BSS504" s="544"/>
      <c r="BST504" s="544"/>
      <c r="BSU504" s="544"/>
      <c r="BSV504" s="544"/>
      <c r="BSW504" s="544"/>
      <c r="BSX504" s="544"/>
      <c r="BSY504" s="544"/>
      <c r="BSZ504" s="544"/>
      <c r="BTA504" s="544"/>
      <c r="BTB504" s="544"/>
      <c r="BTC504" s="544"/>
      <c r="BTD504" s="544"/>
      <c r="BTE504" s="544"/>
      <c r="BTF504" s="544"/>
      <c r="BTG504" s="544"/>
      <c r="BTH504" s="544"/>
      <c r="BTI504" s="544"/>
      <c r="BTJ504" s="544"/>
      <c r="BTK504" s="544"/>
      <c r="BTL504" s="544"/>
      <c r="BTM504" s="544"/>
      <c r="BTN504" s="544"/>
      <c r="BTO504" s="544"/>
      <c r="BTP504" s="544"/>
      <c r="BTQ504" s="544"/>
      <c r="BTR504" s="544"/>
      <c r="BTS504" s="544"/>
      <c r="BTT504" s="544"/>
      <c r="BTU504" s="544"/>
      <c r="BTV504" s="544"/>
      <c r="BTW504" s="544"/>
      <c r="BTX504" s="544"/>
      <c r="BTY504" s="544"/>
      <c r="BTZ504" s="544"/>
      <c r="BUA504" s="544"/>
      <c r="BUB504" s="544"/>
      <c r="BUC504" s="544"/>
      <c r="BUD504" s="544"/>
      <c r="BUE504" s="544"/>
      <c r="BUF504" s="544"/>
      <c r="BUG504" s="544"/>
      <c r="BUH504" s="544"/>
      <c r="BUI504" s="544"/>
      <c r="BUJ504" s="544"/>
      <c r="BUK504" s="544"/>
      <c r="BUL504" s="544"/>
      <c r="BUM504" s="544"/>
      <c r="BUN504" s="544"/>
      <c r="BUO504" s="544"/>
      <c r="BUP504" s="544"/>
      <c r="BUQ504" s="544"/>
      <c r="BUR504" s="544"/>
      <c r="BUS504" s="544"/>
      <c r="BUT504" s="544"/>
      <c r="BUU504" s="544"/>
      <c r="BUV504" s="544"/>
      <c r="BUW504" s="544"/>
      <c r="BUX504" s="544"/>
      <c r="BUY504" s="544"/>
      <c r="BUZ504" s="544"/>
      <c r="BVA504" s="544"/>
      <c r="BVB504" s="544"/>
      <c r="BVC504" s="544"/>
      <c r="BVD504" s="544"/>
      <c r="BVE504" s="544"/>
      <c r="BVF504" s="544"/>
      <c r="BVG504" s="544"/>
      <c r="BVH504" s="544"/>
      <c r="BVI504" s="544"/>
      <c r="BVJ504" s="544"/>
      <c r="BVK504" s="544"/>
      <c r="BVL504" s="544"/>
      <c r="BVM504" s="544"/>
      <c r="BVN504" s="544"/>
      <c r="BVO504" s="544"/>
      <c r="BVP504" s="544"/>
      <c r="BVQ504" s="544"/>
      <c r="BVR504" s="544"/>
      <c r="BVS504" s="544"/>
      <c r="BVT504" s="544"/>
      <c r="BVU504" s="544"/>
      <c r="BVV504" s="544"/>
      <c r="BVW504" s="544"/>
      <c r="BVX504" s="544"/>
      <c r="BVY504" s="544"/>
      <c r="BVZ504" s="544"/>
      <c r="BWA504" s="544"/>
      <c r="BWB504" s="544"/>
      <c r="BWC504" s="544"/>
      <c r="BWD504" s="544"/>
      <c r="BWE504" s="544"/>
      <c r="BWF504" s="544"/>
      <c r="BWG504" s="544"/>
      <c r="BWH504" s="544"/>
      <c r="BWI504" s="544"/>
      <c r="BWJ504" s="544"/>
      <c r="BWK504" s="544"/>
      <c r="BWL504" s="544"/>
      <c r="BWM504" s="544"/>
      <c r="BWN504" s="544"/>
      <c r="BWO504" s="544"/>
      <c r="BWP504" s="544"/>
      <c r="BWQ504" s="544"/>
      <c r="BWR504" s="544"/>
      <c r="BWS504" s="544"/>
      <c r="BWT504" s="544"/>
      <c r="BWU504" s="544"/>
      <c r="BWV504" s="544"/>
      <c r="BWW504" s="544"/>
      <c r="BWX504" s="544"/>
      <c r="BWY504" s="544"/>
      <c r="BWZ504" s="544"/>
      <c r="BXA504" s="544"/>
      <c r="BXB504" s="544"/>
      <c r="BXC504" s="544"/>
      <c r="BXD504" s="544"/>
      <c r="BXE504" s="544"/>
      <c r="BXF504" s="544"/>
      <c r="BXG504" s="544"/>
      <c r="BXH504" s="544"/>
      <c r="BXI504" s="544"/>
      <c r="BXJ504" s="544"/>
      <c r="BXK504" s="544"/>
      <c r="BXL504" s="544"/>
      <c r="BXM504" s="544"/>
      <c r="BXN504" s="544"/>
      <c r="BXO504" s="544"/>
      <c r="BXP504" s="544"/>
      <c r="BXQ504" s="544"/>
      <c r="BXR504" s="544"/>
      <c r="BXS504" s="544"/>
      <c r="BXT504" s="544"/>
      <c r="BXU504" s="544"/>
      <c r="BXV504" s="544"/>
      <c r="BXW504" s="544"/>
      <c r="BXX504" s="544"/>
      <c r="BXY504" s="544"/>
      <c r="BXZ504" s="544"/>
      <c r="BYA504" s="544"/>
      <c r="BYB504" s="544"/>
      <c r="BYC504" s="544"/>
      <c r="BYD504" s="544"/>
      <c r="BYE504" s="544"/>
      <c r="BYF504" s="544"/>
      <c r="BYG504" s="544"/>
      <c r="BYH504" s="544"/>
      <c r="BYI504" s="544"/>
      <c r="BYJ504" s="544"/>
      <c r="BYK504" s="544"/>
      <c r="BYL504" s="544"/>
      <c r="BYM504" s="544"/>
      <c r="BYN504" s="544"/>
      <c r="BYO504" s="544"/>
      <c r="BYP504" s="544"/>
      <c r="BYQ504" s="544"/>
      <c r="BYR504" s="544"/>
      <c r="BYS504" s="544"/>
      <c r="BYT504" s="544"/>
      <c r="BYU504" s="544"/>
      <c r="BYV504" s="544"/>
      <c r="BYW504" s="544"/>
      <c r="BYX504" s="544"/>
      <c r="BYY504" s="544"/>
      <c r="BYZ504" s="544"/>
      <c r="BZA504" s="544"/>
      <c r="BZB504" s="544"/>
      <c r="BZC504" s="544"/>
      <c r="BZD504" s="544"/>
      <c r="BZE504" s="544"/>
      <c r="BZF504" s="544"/>
      <c r="BZG504" s="544"/>
      <c r="BZH504" s="544"/>
      <c r="BZI504" s="544"/>
      <c r="BZJ504" s="544"/>
      <c r="BZK504" s="544"/>
      <c r="BZL504" s="544"/>
      <c r="BZM504" s="544"/>
      <c r="BZN504" s="544"/>
      <c r="BZO504" s="544"/>
      <c r="BZP504" s="544"/>
      <c r="BZQ504" s="544"/>
      <c r="BZR504" s="544"/>
      <c r="BZS504" s="544"/>
      <c r="BZT504" s="544"/>
      <c r="BZU504" s="544"/>
      <c r="BZV504" s="544"/>
      <c r="BZW504" s="544"/>
      <c r="BZX504" s="544"/>
      <c r="BZY504" s="544"/>
      <c r="BZZ504" s="544"/>
      <c r="CAA504" s="544"/>
      <c r="CAB504" s="544"/>
      <c r="CAC504" s="544"/>
      <c r="CAD504" s="544"/>
      <c r="CAE504" s="544"/>
      <c r="CAF504" s="544"/>
      <c r="CAG504" s="544"/>
      <c r="CAH504" s="544"/>
      <c r="CAI504" s="544"/>
      <c r="CAJ504" s="544"/>
      <c r="CAK504" s="544"/>
      <c r="CAL504" s="544"/>
      <c r="CAM504" s="544"/>
      <c r="CAN504" s="544"/>
      <c r="CAO504" s="544"/>
      <c r="CAP504" s="544"/>
      <c r="CAQ504" s="544"/>
      <c r="CAR504" s="544"/>
      <c r="CAS504" s="544"/>
      <c r="CAT504" s="544"/>
      <c r="CAU504" s="544"/>
      <c r="CAV504" s="544"/>
      <c r="CAW504" s="544"/>
      <c r="CAX504" s="544"/>
      <c r="CAY504" s="544"/>
      <c r="CAZ504" s="544"/>
      <c r="CBA504" s="544"/>
      <c r="CBB504" s="544"/>
      <c r="CBC504" s="544"/>
      <c r="CBD504" s="544"/>
      <c r="CBE504" s="544"/>
      <c r="CBF504" s="544"/>
      <c r="CBG504" s="544"/>
      <c r="CBH504" s="544"/>
      <c r="CBI504" s="544"/>
      <c r="CBJ504" s="544"/>
      <c r="CBK504" s="544"/>
      <c r="CBL504" s="544"/>
      <c r="CBM504" s="544"/>
      <c r="CBN504" s="544"/>
      <c r="CBO504" s="544"/>
      <c r="CBP504" s="544"/>
      <c r="CBQ504" s="544"/>
      <c r="CBR504" s="544"/>
      <c r="CBS504" s="544"/>
      <c r="CBT504" s="544"/>
      <c r="CBU504" s="544"/>
      <c r="CBV504" s="544"/>
      <c r="CBW504" s="544"/>
      <c r="CBX504" s="544"/>
      <c r="CBY504" s="544"/>
      <c r="CBZ504" s="544"/>
      <c r="CCA504" s="544"/>
      <c r="CCB504" s="544"/>
      <c r="CCC504" s="544"/>
      <c r="CCD504" s="544"/>
      <c r="CCE504" s="544"/>
      <c r="CCF504" s="544"/>
      <c r="CCG504" s="544"/>
      <c r="CCH504" s="544"/>
      <c r="CCI504" s="544"/>
      <c r="CCJ504" s="544"/>
      <c r="CCK504" s="544"/>
      <c r="CCL504" s="544"/>
      <c r="CCM504" s="544"/>
      <c r="CCN504" s="544"/>
      <c r="CCO504" s="544"/>
      <c r="CCP504" s="544"/>
      <c r="CCQ504" s="544"/>
      <c r="CCR504" s="544"/>
      <c r="CCS504" s="544"/>
      <c r="CCT504" s="544"/>
      <c r="CCU504" s="544"/>
      <c r="CCV504" s="544"/>
      <c r="CCW504" s="544"/>
      <c r="CCX504" s="544"/>
      <c r="CCY504" s="544"/>
      <c r="CCZ504" s="544"/>
      <c r="CDA504" s="544"/>
      <c r="CDB504" s="544"/>
      <c r="CDC504" s="544"/>
      <c r="CDD504" s="544"/>
      <c r="CDE504" s="544"/>
      <c r="CDF504" s="544"/>
      <c r="CDG504" s="544"/>
      <c r="CDH504" s="544"/>
      <c r="CDI504" s="544"/>
      <c r="CDJ504" s="544"/>
      <c r="CDK504" s="544"/>
      <c r="CDL504" s="544"/>
      <c r="CDM504" s="544"/>
      <c r="CDN504" s="544"/>
      <c r="CDO504" s="544"/>
      <c r="CDP504" s="544"/>
      <c r="CDQ504" s="544"/>
      <c r="CDR504" s="544"/>
      <c r="CDS504" s="544"/>
      <c r="CDT504" s="544"/>
      <c r="CDU504" s="544"/>
      <c r="CDV504" s="544"/>
      <c r="CDW504" s="544"/>
      <c r="CDX504" s="544"/>
      <c r="CDY504" s="544"/>
      <c r="CDZ504" s="544"/>
      <c r="CEA504" s="544"/>
      <c r="CEB504" s="544"/>
      <c r="CEC504" s="544"/>
      <c r="CED504" s="544"/>
      <c r="CEE504" s="544"/>
      <c r="CEF504" s="544"/>
      <c r="CEG504" s="544"/>
      <c r="CEH504" s="544"/>
      <c r="CEI504" s="544"/>
      <c r="CEJ504" s="544"/>
      <c r="CEK504" s="544"/>
      <c r="CEL504" s="544"/>
      <c r="CEM504" s="544"/>
      <c r="CEN504" s="544"/>
      <c r="CEO504" s="544"/>
      <c r="CEP504" s="544"/>
      <c r="CEQ504" s="544"/>
      <c r="CER504" s="544"/>
      <c r="CES504" s="544"/>
      <c r="CET504" s="544"/>
      <c r="CEU504" s="544"/>
      <c r="CEV504" s="544"/>
      <c r="CEW504" s="544"/>
      <c r="CEX504" s="544"/>
      <c r="CEY504" s="544"/>
      <c r="CEZ504" s="544"/>
      <c r="CFA504" s="544"/>
      <c r="CFB504" s="544"/>
      <c r="CFC504" s="544"/>
      <c r="CFD504" s="544"/>
      <c r="CFE504" s="544"/>
      <c r="CFF504" s="544"/>
      <c r="CFG504" s="544"/>
      <c r="CFH504" s="544"/>
      <c r="CFI504" s="544"/>
      <c r="CFJ504" s="544"/>
      <c r="CFK504" s="544"/>
      <c r="CFL504" s="544"/>
      <c r="CFM504" s="544"/>
      <c r="CFN504" s="544"/>
      <c r="CFO504" s="544"/>
      <c r="CFP504" s="544"/>
      <c r="CFQ504" s="544"/>
      <c r="CFR504" s="544"/>
      <c r="CFS504" s="544"/>
      <c r="CFT504" s="544"/>
      <c r="CFU504" s="544"/>
      <c r="CFV504" s="544"/>
      <c r="CFW504" s="544"/>
      <c r="CFX504" s="544"/>
      <c r="CFY504" s="544"/>
      <c r="CFZ504" s="544"/>
      <c r="CGA504" s="544"/>
      <c r="CGB504" s="544"/>
      <c r="CGC504" s="544"/>
      <c r="CGD504" s="544"/>
      <c r="CGE504" s="544"/>
      <c r="CGF504" s="544"/>
      <c r="CGG504" s="544"/>
      <c r="CGH504" s="544"/>
      <c r="CGI504" s="544"/>
      <c r="CGJ504" s="544"/>
      <c r="CGK504" s="544"/>
      <c r="CGL504" s="544"/>
      <c r="CGM504" s="544"/>
      <c r="CGN504" s="544"/>
      <c r="CGO504" s="544"/>
      <c r="CGP504" s="544"/>
      <c r="CGQ504" s="544"/>
      <c r="CGR504" s="544"/>
      <c r="CGS504" s="544"/>
      <c r="CGT504" s="544"/>
      <c r="CGU504" s="544"/>
      <c r="CGV504" s="544"/>
      <c r="CGW504" s="544"/>
      <c r="CGX504" s="544"/>
      <c r="CGY504" s="544"/>
      <c r="CGZ504" s="544"/>
      <c r="CHA504" s="544"/>
      <c r="CHB504" s="544"/>
      <c r="CHC504" s="544"/>
      <c r="CHD504" s="544"/>
      <c r="CHE504" s="544"/>
      <c r="CHF504" s="544"/>
      <c r="CHG504" s="544"/>
      <c r="CHH504" s="544"/>
      <c r="CHI504" s="544"/>
      <c r="CHJ504" s="544"/>
      <c r="CHK504" s="544"/>
      <c r="CHL504" s="544"/>
      <c r="CHM504" s="544"/>
      <c r="CHN504" s="544"/>
      <c r="CHO504" s="544"/>
      <c r="CHP504" s="544"/>
      <c r="CHQ504" s="544"/>
      <c r="CHR504" s="544"/>
      <c r="CHS504" s="544"/>
      <c r="CHT504" s="544"/>
      <c r="CHU504" s="544"/>
      <c r="CHV504" s="544"/>
      <c r="CHW504" s="544"/>
      <c r="CHX504" s="544"/>
      <c r="CHY504" s="544"/>
      <c r="CHZ504" s="544"/>
      <c r="CIA504" s="544"/>
      <c r="CIB504" s="544"/>
      <c r="CIC504" s="544"/>
      <c r="CID504" s="544"/>
      <c r="CIE504" s="544"/>
      <c r="CIF504" s="544"/>
      <c r="CIG504" s="544"/>
      <c r="CIH504" s="544"/>
      <c r="CII504" s="544"/>
      <c r="CIJ504" s="544"/>
      <c r="CIK504" s="544"/>
      <c r="CIL504" s="544"/>
      <c r="CIM504" s="544"/>
      <c r="CIN504" s="544"/>
      <c r="CIO504" s="544"/>
      <c r="CIP504" s="544"/>
      <c r="CIQ504" s="544"/>
      <c r="CIR504" s="544"/>
      <c r="CIS504" s="544"/>
      <c r="CIT504" s="544"/>
      <c r="CIU504" s="544"/>
      <c r="CIV504" s="544"/>
      <c r="CIW504" s="544"/>
      <c r="CIX504" s="544"/>
      <c r="CIY504" s="544"/>
      <c r="CIZ504" s="544"/>
      <c r="CJA504" s="544"/>
      <c r="CJB504" s="544"/>
      <c r="CJC504" s="544"/>
      <c r="CJD504" s="544"/>
      <c r="CJE504" s="544"/>
      <c r="CJF504" s="544"/>
      <c r="CJG504" s="544"/>
      <c r="CJH504" s="544"/>
      <c r="CJI504" s="544"/>
      <c r="CJJ504" s="544"/>
      <c r="CJK504" s="544"/>
      <c r="CJL504" s="544"/>
      <c r="CJM504" s="544"/>
      <c r="CJN504" s="544"/>
      <c r="CJO504" s="544"/>
      <c r="CJP504" s="544"/>
      <c r="CJQ504" s="544"/>
      <c r="CJR504" s="544"/>
      <c r="CJS504" s="544"/>
      <c r="CJT504" s="544"/>
      <c r="CJU504" s="544"/>
      <c r="CJV504" s="544"/>
      <c r="CJW504" s="544"/>
      <c r="CJX504" s="544"/>
      <c r="CJY504" s="544"/>
      <c r="CJZ504" s="544"/>
      <c r="CKA504" s="544"/>
      <c r="CKB504" s="544"/>
      <c r="CKC504" s="544"/>
      <c r="CKD504" s="544"/>
      <c r="CKE504" s="544"/>
      <c r="CKF504" s="544"/>
      <c r="CKG504" s="544"/>
      <c r="CKH504" s="544"/>
      <c r="CKI504" s="544"/>
      <c r="CKJ504" s="544"/>
      <c r="CKK504" s="544"/>
      <c r="CKL504" s="544"/>
      <c r="CKM504" s="544"/>
      <c r="CKN504" s="544"/>
      <c r="CKO504" s="544"/>
      <c r="CKP504" s="544"/>
      <c r="CKQ504" s="544"/>
      <c r="CKR504" s="544"/>
      <c r="CKS504" s="544"/>
      <c r="CKT504" s="544"/>
      <c r="CKU504" s="544"/>
      <c r="CKV504" s="544"/>
      <c r="CKW504" s="544"/>
      <c r="CKX504" s="544"/>
      <c r="CKY504" s="544"/>
      <c r="CKZ504" s="544"/>
      <c r="CLA504" s="544"/>
      <c r="CLB504" s="544"/>
      <c r="CLC504" s="544"/>
      <c r="CLD504" s="544"/>
      <c r="CLE504" s="544"/>
      <c r="CLF504" s="544"/>
      <c r="CLG504" s="544"/>
      <c r="CLH504" s="544"/>
      <c r="CLI504" s="544"/>
      <c r="CLJ504" s="544"/>
      <c r="CLK504" s="544"/>
      <c r="CLL504" s="544"/>
      <c r="CLM504" s="544"/>
      <c r="CLN504" s="544"/>
      <c r="CLO504" s="544"/>
      <c r="CLP504" s="544"/>
      <c r="CLQ504" s="544"/>
      <c r="CLR504" s="544"/>
      <c r="CLS504" s="544"/>
      <c r="CLT504" s="544"/>
      <c r="CLU504" s="544"/>
      <c r="CLV504" s="544"/>
      <c r="CLW504" s="544"/>
      <c r="CLX504" s="544"/>
      <c r="CLY504" s="544"/>
      <c r="CLZ504" s="544"/>
      <c r="CMA504" s="544"/>
      <c r="CMB504" s="544"/>
      <c r="CMC504" s="544"/>
      <c r="CMD504" s="544"/>
      <c r="CME504" s="544"/>
      <c r="CMF504" s="544"/>
      <c r="CMG504" s="544"/>
      <c r="CMH504" s="544"/>
      <c r="CMI504" s="544"/>
      <c r="CMJ504" s="544"/>
      <c r="CMK504" s="544"/>
      <c r="CML504" s="544"/>
      <c r="CMM504" s="544"/>
      <c r="CMN504" s="544"/>
      <c r="CMO504" s="544"/>
      <c r="CMP504" s="544"/>
      <c r="CMQ504" s="544"/>
      <c r="CMR504" s="544"/>
      <c r="CMS504" s="544"/>
      <c r="CMT504" s="544"/>
      <c r="CMU504" s="544"/>
      <c r="CMV504" s="544"/>
      <c r="CMW504" s="544"/>
      <c r="CMX504" s="544"/>
      <c r="CMY504" s="544"/>
      <c r="CMZ504" s="544"/>
      <c r="CNA504" s="544"/>
      <c r="CNB504" s="544"/>
      <c r="CNC504" s="544"/>
      <c r="CND504" s="544"/>
      <c r="CNE504" s="544"/>
      <c r="CNF504" s="544"/>
      <c r="CNG504" s="544"/>
      <c r="CNH504" s="544"/>
      <c r="CNI504" s="544"/>
      <c r="CNJ504" s="544"/>
      <c r="CNK504" s="544"/>
      <c r="CNL504" s="544"/>
      <c r="CNM504" s="544"/>
      <c r="CNN504" s="544"/>
      <c r="CNO504" s="544"/>
      <c r="CNP504" s="544"/>
      <c r="CNQ504" s="544"/>
      <c r="CNR504" s="544"/>
      <c r="CNS504" s="544"/>
      <c r="CNT504" s="544"/>
      <c r="CNU504" s="544"/>
      <c r="CNV504" s="544"/>
      <c r="CNW504" s="544"/>
      <c r="CNX504" s="544"/>
      <c r="CNY504" s="544"/>
      <c r="CNZ504" s="544"/>
      <c r="COA504" s="544"/>
      <c r="COB504" s="544"/>
      <c r="COC504" s="544"/>
      <c r="COD504" s="544"/>
      <c r="COE504" s="544"/>
      <c r="COF504" s="544"/>
      <c r="COG504" s="544"/>
      <c r="COH504" s="544"/>
      <c r="COI504" s="544"/>
      <c r="COJ504" s="544"/>
      <c r="COK504" s="544"/>
      <c r="COL504" s="544"/>
      <c r="COM504" s="544"/>
      <c r="CON504" s="544"/>
      <c r="COO504" s="544"/>
      <c r="COP504" s="544"/>
      <c r="COQ504" s="544"/>
      <c r="COR504" s="544"/>
      <c r="COS504" s="544"/>
      <c r="COT504" s="544"/>
      <c r="COU504" s="544"/>
      <c r="COV504" s="544"/>
      <c r="COW504" s="544"/>
      <c r="COX504" s="544"/>
      <c r="COY504" s="544"/>
      <c r="COZ504" s="544"/>
      <c r="CPA504" s="544"/>
      <c r="CPB504" s="544"/>
      <c r="CPC504" s="544"/>
      <c r="CPD504" s="544"/>
      <c r="CPE504" s="544"/>
      <c r="CPF504" s="544"/>
      <c r="CPG504" s="544"/>
      <c r="CPH504" s="544"/>
      <c r="CPI504" s="544"/>
      <c r="CPJ504" s="544"/>
      <c r="CPK504" s="544"/>
      <c r="CPL504" s="544"/>
      <c r="CPM504" s="544"/>
      <c r="CPN504" s="544"/>
      <c r="CPO504" s="544"/>
      <c r="CPP504" s="544"/>
      <c r="CPQ504" s="544"/>
      <c r="CPR504" s="544"/>
      <c r="CPS504" s="544"/>
      <c r="CPT504" s="544"/>
      <c r="CPU504" s="544"/>
      <c r="CPV504" s="544"/>
      <c r="CPW504" s="544"/>
      <c r="CPX504" s="544"/>
      <c r="CPY504" s="544"/>
      <c r="CPZ504" s="544"/>
      <c r="CQA504" s="544"/>
      <c r="CQB504" s="544"/>
      <c r="CQC504" s="544"/>
      <c r="CQD504" s="544"/>
      <c r="CQE504" s="544"/>
      <c r="CQF504" s="544"/>
      <c r="CQG504" s="544"/>
      <c r="CQH504" s="544"/>
      <c r="CQI504" s="544"/>
      <c r="CQJ504" s="544"/>
      <c r="CQK504" s="544"/>
      <c r="CQL504" s="544"/>
      <c r="CQM504" s="544"/>
      <c r="CQN504" s="544"/>
      <c r="CQO504" s="544"/>
      <c r="CQP504" s="544"/>
      <c r="CQQ504" s="544"/>
      <c r="CQR504" s="544"/>
      <c r="CQS504" s="544"/>
      <c r="CQT504" s="544"/>
      <c r="CQU504" s="544"/>
      <c r="CQV504" s="544"/>
      <c r="CQW504" s="544"/>
      <c r="CQX504" s="544"/>
      <c r="CQY504" s="544"/>
      <c r="CQZ504" s="544"/>
      <c r="CRA504" s="544"/>
      <c r="CRB504" s="544"/>
      <c r="CRC504" s="544"/>
      <c r="CRD504" s="544"/>
      <c r="CRE504" s="544"/>
      <c r="CRF504" s="544"/>
      <c r="CRG504" s="544"/>
      <c r="CRH504" s="544"/>
      <c r="CRI504" s="544"/>
      <c r="CRJ504" s="544"/>
      <c r="CRK504" s="544"/>
      <c r="CRL504" s="544"/>
      <c r="CRM504" s="544"/>
      <c r="CRN504" s="544"/>
      <c r="CRO504" s="544"/>
      <c r="CRP504" s="544"/>
      <c r="CRQ504" s="544"/>
      <c r="CRR504" s="544"/>
      <c r="CRS504" s="544"/>
      <c r="CRT504" s="544"/>
      <c r="CRU504" s="544"/>
      <c r="CRV504" s="544"/>
      <c r="CRW504" s="544"/>
      <c r="CRX504" s="544"/>
      <c r="CRY504" s="544"/>
      <c r="CRZ504" s="544"/>
      <c r="CSA504" s="544"/>
      <c r="CSB504" s="544"/>
      <c r="CSC504" s="544"/>
      <c r="CSD504" s="544"/>
      <c r="CSE504" s="544"/>
      <c r="CSF504" s="544"/>
      <c r="CSG504" s="544"/>
      <c r="CSH504" s="544"/>
      <c r="CSI504" s="544"/>
      <c r="CSJ504" s="544"/>
      <c r="CSK504" s="544"/>
      <c r="CSL504" s="544"/>
      <c r="CSM504" s="544"/>
      <c r="CSN504" s="544"/>
      <c r="CSO504" s="544"/>
      <c r="CSP504" s="544"/>
      <c r="CSQ504" s="544"/>
      <c r="CSR504" s="544"/>
      <c r="CSS504" s="544"/>
      <c r="CST504" s="544"/>
      <c r="CSU504" s="544"/>
      <c r="CSV504" s="544"/>
      <c r="CSW504" s="544"/>
      <c r="CSX504" s="544"/>
      <c r="CSY504" s="544"/>
      <c r="CSZ504" s="544"/>
      <c r="CTA504" s="544"/>
      <c r="CTB504" s="544"/>
      <c r="CTC504" s="544"/>
      <c r="CTD504" s="544"/>
      <c r="CTE504" s="544"/>
      <c r="CTF504" s="544"/>
      <c r="CTG504" s="544"/>
      <c r="CTH504" s="544"/>
      <c r="CTI504" s="544"/>
      <c r="CTJ504" s="544"/>
      <c r="CTK504" s="544"/>
      <c r="CTL504" s="544"/>
      <c r="CTM504" s="544"/>
      <c r="CTN504" s="544"/>
      <c r="CTO504" s="544"/>
      <c r="CTP504" s="544"/>
      <c r="CTQ504" s="544"/>
      <c r="CTR504" s="544"/>
      <c r="CTS504" s="544"/>
      <c r="CTT504" s="544"/>
      <c r="CTU504" s="544"/>
      <c r="CTV504" s="544"/>
      <c r="CTW504" s="544"/>
      <c r="CTX504" s="544"/>
      <c r="CTY504" s="544"/>
      <c r="CTZ504" s="544"/>
      <c r="CUA504" s="544"/>
      <c r="CUB504" s="544"/>
      <c r="CUC504" s="544"/>
      <c r="CUD504" s="544"/>
      <c r="CUE504" s="544"/>
      <c r="CUF504" s="544"/>
      <c r="CUG504" s="544"/>
      <c r="CUH504" s="544"/>
      <c r="CUI504" s="544"/>
      <c r="CUJ504" s="544"/>
      <c r="CUK504" s="544"/>
      <c r="CUL504" s="544"/>
      <c r="CUM504" s="544"/>
      <c r="CUN504" s="544"/>
      <c r="CUO504" s="544"/>
      <c r="CUP504" s="544"/>
      <c r="CUQ504" s="544"/>
      <c r="CUR504" s="544"/>
      <c r="CUS504" s="544"/>
      <c r="CUT504" s="544"/>
      <c r="CUU504" s="544"/>
      <c r="CUV504" s="544"/>
      <c r="CUW504" s="544"/>
      <c r="CUX504" s="544"/>
      <c r="CUY504" s="544"/>
      <c r="CUZ504" s="544"/>
      <c r="CVA504" s="544"/>
      <c r="CVB504" s="544"/>
      <c r="CVC504" s="544"/>
      <c r="CVD504" s="544"/>
      <c r="CVE504" s="544"/>
      <c r="CVF504" s="544"/>
      <c r="CVG504" s="544"/>
      <c r="CVH504" s="544"/>
      <c r="CVI504" s="544"/>
      <c r="CVJ504" s="544"/>
      <c r="CVK504" s="544"/>
      <c r="CVL504" s="544"/>
      <c r="CVM504" s="544"/>
      <c r="CVN504" s="544"/>
      <c r="CVO504" s="544"/>
      <c r="CVP504" s="544"/>
      <c r="CVQ504" s="544"/>
      <c r="CVR504" s="544"/>
      <c r="CVS504" s="544"/>
      <c r="CVT504" s="544"/>
      <c r="CVU504" s="544"/>
      <c r="CVV504" s="544"/>
      <c r="CVW504" s="544"/>
      <c r="CVX504" s="544"/>
      <c r="CVY504" s="544"/>
      <c r="CVZ504" s="544"/>
      <c r="CWA504" s="544"/>
      <c r="CWB504" s="544"/>
      <c r="CWC504" s="544"/>
      <c r="CWD504" s="544"/>
      <c r="CWE504" s="544"/>
      <c r="CWF504" s="544"/>
      <c r="CWG504" s="544"/>
      <c r="CWH504" s="544"/>
      <c r="CWI504" s="544"/>
      <c r="CWJ504" s="544"/>
      <c r="CWK504" s="544"/>
      <c r="CWL504" s="544"/>
      <c r="CWM504" s="544"/>
      <c r="CWN504" s="544"/>
      <c r="CWO504" s="544"/>
      <c r="CWP504" s="544"/>
      <c r="CWQ504" s="544"/>
      <c r="CWR504" s="544"/>
      <c r="CWS504" s="544"/>
      <c r="CWT504" s="544"/>
      <c r="CWU504" s="544"/>
      <c r="CWV504" s="544"/>
      <c r="CWW504" s="544"/>
      <c r="CWX504" s="544"/>
      <c r="CWY504" s="544"/>
      <c r="CWZ504" s="544"/>
      <c r="CXA504" s="544"/>
      <c r="CXB504" s="544"/>
      <c r="CXC504" s="544"/>
      <c r="CXD504" s="544"/>
      <c r="CXE504" s="544"/>
      <c r="CXF504" s="544"/>
      <c r="CXG504" s="544"/>
      <c r="CXH504" s="544"/>
      <c r="CXI504" s="544"/>
      <c r="CXJ504" s="544"/>
      <c r="CXK504" s="544"/>
      <c r="CXL504" s="544"/>
      <c r="CXM504" s="544"/>
      <c r="CXN504" s="544"/>
      <c r="CXO504" s="544"/>
      <c r="CXP504" s="544"/>
      <c r="CXQ504" s="544"/>
      <c r="CXR504" s="544"/>
      <c r="CXS504" s="544"/>
      <c r="CXT504" s="544"/>
      <c r="CXU504" s="544"/>
      <c r="CXV504" s="544"/>
      <c r="CXW504" s="544"/>
      <c r="CXX504" s="544"/>
      <c r="CXY504" s="544"/>
      <c r="CXZ504" s="544"/>
      <c r="CYA504" s="544"/>
      <c r="CYB504" s="544"/>
      <c r="CYC504" s="544"/>
      <c r="CYD504" s="544"/>
      <c r="CYE504" s="544"/>
      <c r="CYF504" s="544"/>
      <c r="CYG504" s="544"/>
      <c r="CYH504" s="544"/>
      <c r="CYI504" s="544"/>
      <c r="CYJ504" s="544"/>
      <c r="CYK504" s="544"/>
      <c r="CYL504" s="544"/>
      <c r="CYM504" s="544"/>
      <c r="CYN504" s="544"/>
      <c r="CYO504" s="544"/>
      <c r="CYP504" s="544"/>
      <c r="CYQ504" s="544"/>
      <c r="CYR504" s="544"/>
      <c r="CYS504" s="544"/>
      <c r="CYT504" s="544"/>
      <c r="CYU504" s="544"/>
      <c r="CYV504" s="544"/>
      <c r="CYW504" s="544"/>
      <c r="CYX504" s="544"/>
      <c r="CYY504" s="544"/>
      <c r="CYZ504" s="544"/>
      <c r="CZA504" s="544"/>
      <c r="CZB504" s="544"/>
      <c r="CZC504" s="544"/>
      <c r="CZD504" s="544"/>
      <c r="CZE504" s="544"/>
      <c r="CZF504" s="544"/>
      <c r="CZG504" s="544"/>
      <c r="CZH504" s="544"/>
      <c r="CZI504" s="544"/>
      <c r="CZJ504" s="544"/>
      <c r="CZK504" s="544"/>
      <c r="CZL504" s="544"/>
      <c r="CZM504" s="544"/>
      <c r="CZN504" s="544"/>
      <c r="CZO504" s="544"/>
      <c r="CZP504" s="544"/>
      <c r="CZQ504" s="544"/>
      <c r="CZR504" s="544"/>
      <c r="CZS504" s="544"/>
      <c r="CZT504" s="544"/>
      <c r="CZU504" s="544"/>
      <c r="CZV504" s="544"/>
      <c r="CZW504" s="544"/>
      <c r="CZX504" s="544"/>
      <c r="CZY504" s="544"/>
      <c r="CZZ504" s="544"/>
      <c r="DAA504" s="544"/>
      <c r="DAB504" s="544"/>
      <c r="DAC504" s="544"/>
      <c r="DAD504" s="544"/>
      <c r="DAE504" s="544"/>
      <c r="DAF504" s="544"/>
      <c r="DAG504" s="544"/>
      <c r="DAH504" s="544"/>
      <c r="DAI504" s="544"/>
      <c r="DAJ504" s="544"/>
      <c r="DAK504" s="544"/>
      <c r="DAL504" s="544"/>
      <c r="DAM504" s="544"/>
      <c r="DAN504" s="544"/>
      <c r="DAO504" s="544"/>
      <c r="DAP504" s="544"/>
      <c r="DAQ504" s="544"/>
      <c r="DAR504" s="544"/>
      <c r="DAS504" s="544"/>
      <c r="DAT504" s="544"/>
      <c r="DAU504" s="544"/>
      <c r="DAV504" s="544"/>
      <c r="DAW504" s="544"/>
      <c r="DAX504" s="544"/>
      <c r="DAY504" s="544"/>
      <c r="DAZ504" s="544"/>
      <c r="DBA504" s="544"/>
      <c r="DBB504" s="544"/>
      <c r="DBC504" s="544"/>
      <c r="DBD504" s="544"/>
      <c r="DBE504" s="544"/>
      <c r="DBF504" s="544"/>
      <c r="DBG504" s="544"/>
      <c r="DBH504" s="544"/>
      <c r="DBI504" s="544"/>
      <c r="DBJ504" s="544"/>
      <c r="DBK504" s="544"/>
      <c r="DBL504" s="544"/>
      <c r="DBM504" s="544"/>
      <c r="DBN504" s="544"/>
      <c r="DBO504" s="544"/>
      <c r="DBP504" s="544"/>
      <c r="DBQ504" s="544"/>
      <c r="DBR504" s="544"/>
      <c r="DBS504" s="544"/>
      <c r="DBT504" s="544"/>
      <c r="DBU504" s="544"/>
      <c r="DBV504" s="544"/>
      <c r="DBW504" s="544"/>
      <c r="DBX504" s="544"/>
      <c r="DBY504" s="544"/>
      <c r="DBZ504" s="544"/>
      <c r="DCA504" s="544"/>
      <c r="DCB504" s="544"/>
      <c r="DCC504" s="544"/>
      <c r="DCD504" s="544"/>
      <c r="DCE504" s="544"/>
      <c r="DCF504" s="544"/>
      <c r="DCG504" s="544"/>
      <c r="DCH504" s="544"/>
      <c r="DCI504" s="544"/>
      <c r="DCJ504" s="544"/>
      <c r="DCK504" s="544"/>
      <c r="DCL504" s="544"/>
      <c r="DCM504" s="544"/>
      <c r="DCN504" s="544"/>
      <c r="DCO504" s="544"/>
      <c r="DCP504" s="544"/>
      <c r="DCQ504" s="544"/>
      <c r="DCR504" s="544"/>
      <c r="DCS504" s="544"/>
      <c r="DCT504" s="544"/>
      <c r="DCU504" s="544"/>
      <c r="DCV504" s="544"/>
      <c r="DCW504" s="544"/>
      <c r="DCX504" s="544"/>
      <c r="DCY504" s="544"/>
      <c r="DCZ504" s="544"/>
      <c r="DDA504" s="544"/>
      <c r="DDB504" s="544"/>
      <c r="DDC504" s="544"/>
      <c r="DDD504" s="544"/>
      <c r="DDE504" s="544"/>
      <c r="DDF504" s="544"/>
      <c r="DDG504" s="544"/>
      <c r="DDH504" s="544"/>
      <c r="DDI504" s="544"/>
      <c r="DDJ504" s="544"/>
      <c r="DDK504" s="544"/>
      <c r="DDL504" s="544"/>
      <c r="DDM504" s="544"/>
      <c r="DDN504" s="544"/>
      <c r="DDO504" s="544"/>
      <c r="DDP504" s="544"/>
      <c r="DDQ504" s="544"/>
      <c r="DDR504" s="544"/>
      <c r="DDS504" s="544"/>
      <c r="DDT504" s="544"/>
      <c r="DDU504" s="544"/>
      <c r="DDV504" s="544"/>
      <c r="DDW504" s="544"/>
      <c r="DDX504" s="544"/>
      <c r="DDY504" s="544"/>
      <c r="DDZ504" s="544"/>
      <c r="DEA504" s="544"/>
      <c r="DEB504" s="544"/>
      <c r="DEC504" s="544"/>
      <c r="DED504" s="544"/>
      <c r="DEE504" s="544"/>
      <c r="DEF504" s="544"/>
      <c r="DEG504" s="544"/>
      <c r="DEH504" s="544"/>
      <c r="DEI504" s="544"/>
      <c r="DEJ504" s="544"/>
      <c r="DEK504" s="544"/>
      <c r="DEL504" s="544"/>
      <c r="DEM504" s="544"/>
      <c r="DEN504" s="544"/>
      <c r="DEO504" s="544"/>
      <c r="DEP504" s="544"/>
      <c r="DEQ504" s="544"/>
      <c r="DER504" s="544"/>
      <c r="DES504" s="544"/>
      <c r="DET504" s="544"/>
      <c r="DEU504" s="544"/>
      <c r="DEV504" s="544"/>
      <c r="DEW504" s="544"/>
      <c r="DEX504" s="544"/>
      <c r="DEY504" s="544"/>
      <c r="DEZ504" s="544"/>
      <c r="DFA504" s="544"/>
      <c r="DFB504" s="544"/>
      <c r="DFC504" s="544"/>
      <c r="DFD504" s="544"/>
      <c r="DFE504" s="544"/>
      <c r="DFF504" s="544"/>
      <c r="DFG504" s="544"/>
      <c r="DFH504" s="544"/>
      <c r="DFI504" s="544"/>
      <c r="DFJ504" s="544"/>
      <c r="DFK504" s="544"/>
      <c r="DFL504" s="544"/>
      <c r="DFM504" s="544"/>
      <c r="DFN504" s="544"/>
      <c r="DFO504" s="544"/>
      <c r="DFP504" s="544"/>
      <c r="DFQ504" s="544"/>
      <c r="DFR504" s="544"/>
      <c r="DFS504" s="544"/>
      <c r="DFT504" s="544"/>
      <c r="DFU504" s="544"/>
      <c r="DFV504" s="544"/>
      <c r="DFW504" s="544"/>
      <c r="DFX504" s="544"/>
      <c r="DFY504" s="544"/>
      <c r="DFZ504" s="544"/>
      <c r="DGA504" s="544"/>
      <c r="DGB504" s="544"/>
      <c r="DGC504" s="544"/>
      <c r="DGD504" s="544"/>
      <c r="DGE504" s="544"/>
      <c r="DGF504" s="544"/>
      <c r="DGG504" s="544"/>
      <c r="DGH504" s="544"/>
      <c r="DGI504" s="544"/>
      <c r="DGJ504" s="544"/>
      <c r="DGK504" s="544"/>
      <c r="DGL504" s="544"/>
      <c r="DGM504" s="544"/>
      <c r="DGN504" s="544"/>
      <c r="DGO504" s="544"/>
      <c r="DGP504" s="544"/>
      <c r="DGQ504" s="544"/>
      <c r="DGR504" s="544"/>
      <c r="DGS504" s="544"/>
      <c r="DGT504" s="544"/>
      <c r="DGU504" s="544"/>
      <c r="DGV504" s="544"/>
      <c r="DGW504" s="544"/>
      <c r="DGX504" s="544"/>
      <c r="DGY504" s="544"/>
      <c r="DGZ504" s="544"/>
      <c r="DHA504" s="544"/>
      <c r="DHB504" s="544"/>
      <c r="DHC504" s="544"/>
      <c r="DHD504" s="544"/>
      <c r="DHE504" s="544"/>
      <c r="DHF504" s="544"/>
      <c r="DHG504" s="544"/>
      <c r="DHH504" s="544"/>
      <c r="DHI504" s="544"/>
      <c r="DHJ504" s="544"/>
      <c r="DHK504" s="544"/>
      <c r="DHL504" s="544"/>
      <c r="DHM504" s="544"/>
      <c r="DHN504" s="544"/>
      <c r="DHO504" s="544"/>
      <c r="DHP504" s="544"/>
      <c r="DHQ504" s="544"/>
      <c r="DHR504" s="544"/>
      <c r="DHS504" s="544"/>
      <c r="DHT504" s="544"/>
      <c r="DHU504" s="544"/>
      <c r="DHV504" s="544"/>
      <c r="DHW504" s="544"/>
      <c r="DHX504" s="544"/>
      <c r="DHY504" s="544"/>
      <c r="DHZ504" s="544"/>
      <c r="DIA504" s="544"/>
      <c r="DIB504" s="544"/>
      <c r="DIC504" s="544"/>
      <c r="DID504" s="544"/>
      <c r="DIE504" s="544"/>
      <c r="DIF504" s="544"/>
      <c r="DIG504" s="544"/>
      <c r="DIH504" s="544"/>
      <c r="DII504" s="544"/>
      <c r="DIJ504" s="544"/>
      <c r="DIK504" s="544"/>
      <c r="DIL504" s="544"/>
      <c r="DIM504" s="544"/>
      <c r="DIN504" s="544"/>
      <c r="DIO504" s="544"/>
      <c r="DIP504" s="544"/>
      <c r="DIQ504" s="544"/>
      <c r="DIR504" s="544"/>
      <c r="DIS504" s="544"/>
      <c r="DIT504" s="544"/>
      <c r="DIU504" s="544"/>
      <c r="DIV504" s="544"/>
      <c r="DIW504" s="544"/>
      <c r="DIX504" s="544"/>
      <c r="DIY504" s="544"/>
      <c r="DIZ504" s="544"/>
      <c r="DJA504" s="544"/>
      <c r="DJB504" s="544"/>
      <c r="DJC504" s="544"/>
      <c r="DJD504" s="544"/>
      <c r="DJE504" s="544"/>
      <c r="DJF504" s="544"/>
      <c r="DJG504" s="544"/>
      <c r="DJH504" s="544"/>
      <c r="DJI504" s="544"/>
      <c r="DJJ504" s="544"/>
      <c r="DJK504" s="544"/>
      <c r="DJL504" s="544"/>
      <c r="DJM504" s="544"/>
      <c r="DJN504" s="544"/>
      <c r="DJO504" s="544"/>
      <c r="DJP504" s="544"/>
      <c r="DJQ504" s="544"/>
      <c r="DJR504" s="544"/>
      <c r="DJS504" s="544"/>
      <c r="DJT504" s="544"/>
      <c r="DJU504" s="544"/>
      <c r="DJV504" s="544"/>
      <c r="DJW504" s="544"/>
      <c r="DJX504" s="544"/>
      <c r="DJY504" s="544"/>
      <c r="DJZ504" s="544"/>
      <c r="DKA504" s="544"/>
      <c r="DKB504" s="544"/>
      <c r="DKC504" s="544"/>
      <c r="DKD504" s="544"/>
      <c r="DKE504" s="544"/>
      <c r="DKF504" s="544"/>
      <c r="DKG504" s="544"/>
      <c r="DKH504" s="544"/>
      <c r="DKI504" s="544"/>
      <c r="DKJ504" s="544"/>
      <c r="DKK504" s="544"/>
      <c r="DKL504" s="544"/>
      <c r="DKM504" s="544"/>
      <c r="DKN504" s="544"/>
      <c r="DKO504" s="544"/>
      <c r="DKP504" s="544"/>
      <c r="DKQ504" s="544"/>
      <c r="DKR504" s="544"/>
      <c r="DKS504" s="544"/>
      <c r="DKT504" s="544"/>
      <c r="DKU504" s="544"/>
      <c r="DKV504" s="544"/>
      <c r="DKW504" s="544"/>
      <c r="DKX504" s="544"/>
      <c r="DKY504" s="544"/>
      <c r="DKZ504" s="544"/>
      <c r="DLA504" s="544"/>
      <c r="DLB504" s="544"/>
      <c r="DLC504" s="544"/>
      <c r="DLD504" s="544"/>
      <c r="DLE504" s="544"/>
      <c r="DLF504" s="544"/>
      <c r="DLG504" s="544"/>
      <c r="DLH504" s="544"/>
      <c r="DLI504" s="544"/>
      <c r="DLJ504" s="544"/>
      <c r="DLK504" s="544"/>
      <c r="DLL504" s="544"/>
      <c r="DLM504" s="544"/>
      <c r="DLN504" s="544"/>
      <c r="DLO504" s="544"/>
      <c r="DLP504" s="544"/>
      <c r="DLQ504" s="544"/>
      <c r="DLR504" s="544"/>
      <c r="DLS504" s="544"/>
      <c r="DLT504" s="544"/>
      <c r="DLU504" s="544"/>
      <c r="DLV504" s="544"/>
      <c r="DLW504" s="544"/>
      <c r="DLX504" s="544"/>
      <c r="DLY504" s="544"/>
      <c r="DLZ504" s="544"/>
      <c r="DMA504" s="544"/>
      <c r="DMB504" s="544"/>
      <c r="DMC504" s="544"/>
      <c r="DMD504" s="544"/>
      <c r="DME504" s="544"/>
      <c r="DMF504" s="544"/>
      <c r="DMG504" s="544"/>
      <c r="DMH504" s="544"/>
      <c r="DMI504" s="544"/>
      <c r="DMJ504" s="544"/>
      <c r="DMK504" s="544"/>
      <c r="DML504" s="544"/>
      <c r="DMM504" s="544"/>
      <c r="DMN504" s="544"/>
      <c r="DMO504" s="544"/>
      <c r="DMP504" s="544"/>
      <c r="DMQ504" s="544"/>
      <c r="DMR504" s="544"/>
      <c r="DMS504" s="544"/>
      <c r="DMT504" s="544"/>
      <c r="DMU504" s="544"/>
      <c r="DMV504" s="544"/>
      <c r="DMW504" s="544"/>
      <c r="DMX504" s="544"/>
      <c r="DMY504" s="544"/>
      <c r="DMZ504" s="544"/>
      <c r="DNA504" s="544"/>
      <c r="DNB504" s="544"/>
      <c r="DNC504" s="544"/>
      <c r="DND504" s="544"/>
      <c r="DNE504" s="544"/>
      <c r="DNF504" s="544"/>
      <c r="DNG504" s="544"/>
      <c r="DNH504" s="544"/>
      <c r="DNI504" s="544"/>
      <c r="DNJ504" s="544"/>
      <c r="DNK504" s="544"/>
      <c r="DNL504" s="544"/>
      <c r="DNM504" s="544"/>
      <c r="DNN504" s="544"/>
      <c r="DNO504" s="544"/>
      <c r="DNP504" s="544"/>
      <c r="DNQ504" s="544"/>
      <c r="DNR504" s="544"/>
      <c r="DNS504" s="544"/>
      <c r="DNT504" s="544"/>
      <c r="DNU504" s="544"/>
      <c r="DNV504" s="544"/>
      <c r="DNW504" s="544"/>
      <c r="DNX504" s="544"/>
      <c r="DNY504" s="544"/>
      <c r="DNZ504" s="544"/>
      <c r="DOA504" s="544"/>
      <c r="DOB504" s="544"/>
      <c r="DOC504" s="544"/>
      <c r="DOD504" s="544"/>
      <c r="DOE504" s="544"/>
      <c r="DOF504" s="544"/>
      <c r="DOG504" s="544"/>
      <c r="DOH504" s="544"/>
      <c r="DOI504" s="544"/>
      <c r="DOJ504" s="544"/>
      <c r="DOK504" s="544"/>
      <c r="DOL504" s="544"/>
      <c r="DOM504" s="544"/>
      <c r="DON504" s="544"/>
      <c r="DOO504" s="544"/>
      <c r="DOP504" s="544"/>
      <c r="DOQ504" s="544"/>
      <c r="DOR504" s="544"/>
      <c r="DOS504" s="544"/>
      <c r="DOT504" s="544"/>
      <c r="DOU504" s="544"/>
      <c r="DOV504" s="544"/>
      <c r="DOW504" s="544"/>
      <c r="DOX504" s="544"/>
      <c r="DOY504" s="544"/>
      <c r="DOZ504" s="544"/>
      <c r="DPA504" s="544"/>
      <c r="DPB504" s="544"/>
      <c r="DPC504" s="544"/>
      <c r="DPD504" s="544"/>
      <c r="DPE504" s="544"/>
      <c r="DPF504" s="544"/>
      <c r="DPG504" s="544"/>
      <c r="DPH504" s="544"/>
      <c r="DPI504" s="544"/>
      <c r="DPJ504" s="544"/>
      <c r="DPK504" s="544"/>
      <c r="DPL504" s="544"/>
      <c r="DPM504" s="544"/>
      <c r="DPN504" s="544"/>
      <c r="DPO504" s="544"/>
      <c r="DPP504" s="544"/>
      <c r="DPQ504" s="544"/>
      <c r="DPR504" s="544"/>
      <c r="DPS504" s="544"/>
      <c r="DPT504" s="544"/>
      <c r="DPU504" s="544"/>
      <c r="DPV504" s="544"/>
      <c r="DPW504" s="544"/>
      <c r="DPX504" s="544"/>
      <c r="DPY504" s="544"/>
      <c r="DPZ504" s="544"/>
      <c r="DQA504" s="544"/>
      <c r="DQB504" s="544"/>
      <c r="DQC504" s="544"/>
      <c r="DQD504" s="544"/>
      <c r="DQE504" s="544"/>
      <c r="DQF504" s="544"/>
      <c r="DQG504" s="544"/>
      <c r="DQH504" s="544"/>
      <c r="DQI504" s="544"/>
      <c r="DQJ504" s="544"/>
      <c r="DQK504" s="544"/>
      <c r="DQL504" s="544"/>
      <c r="DQM504" s="544"/>
      <c r="DQN504" s="544"/>
      <c r="DQO504" s="544"/>
      <c r="DQP504" s="544"/>
      <c r="DQQ504" s="544"/>
      <c r="DQR504" s="544"/>
      <c r="DQS504" s="544"/>
      <c r="DQT504" s="544"/>
      <c r="DQU504" s="544"/>
      <c r="DQV504" s="544"/>
      <c r="DQW504" s="544"/>
      <c r="DQX504" s="544"/>
      <c r="DQY504" s="544"/>
      <c r="DQZ504" s="544"/>
      <c r="DRA504" s="544"/>
      <c r="DRB504" s="544"/>
      <c r="DRC504" s="544"/>
      <c r="DRD504" s="544"/>
      <c r="DRE504" s="544"/>
      <c r="DRF504" s="544"/>
      <c r="DRG504" s="544"/>
      <c r="DRH504" s="544"/>
      <c r="DRI504" s="544"/>
      <c r="DRJ504" s="544"/>
      <c r="DRK504" s="544"/>
      <c r="DRL504" s="544"/>
      <c r="DRM504" s="544"/>
      <c r="DRN504" s="544"/>
      <c r="DRO504" s="544"/>
      <c r="DRP504" s="544"/>
      <c r="DRQ504" s="544"/>
      <c r="DRR504" s="544"/>
      <c r="DRS504" s="544"/>
      <c r="DRT504" s="544"/>
      <c r="DRU504" s="544"/>
      <c r="DRV504" s="544"/>
      <c r="DRW504" s="544"/>
      <c r="DRX504" s="544"/>
      <c r="DRY504" s="544"/>
      <c r="DRZ504" s="544"/>
      <c r="DSA504" s="544"/>
      <c r="DSB504" s="544"/>
      <c r="DSC504" s="544"/>
      <c r="DSD504" s="544"/>
      <c r="DSE504" s="544"/>
      <c r="DSF504" s="544"/>
      <c r="DSG504" s="544"/>
      <c r="DSH504" s="544"/>
      <c r="DSI504" s="544"/>
      <c r="DSJ504" s="544"/>
      <c r="DSK504" s="544"/>
      <c r="DSL504" s="544"/>
      <c r="DSM504" s="544"/>
      <c r="DSN504" s="544"/>
      <c r="DSO504" s="544"/>
      <c r="DSP504" s="544"/>
      <c r="DSQ504" s="544"/>
      <c r="DSR504" s="544"/>
      <c r="DSS504" s="544"/>
      <c r="DST504" s="544"/>
      <c r="DSU504" s="544"/>
      <c r="DSV504" s="544"/>
      <c r="DSW504" s="544"/>
      <c r="DSX504" s="544"/>
      <c r="DSY504" s="544"/>
      <c r="DSZ504" s="544"/>
      <c r="DTA504" s="544"/>
      <c r="DTB504" s="544"/>
      <c r="DTC504" s="544"/>
      <c r="DTD504" s="544"/>
      <c r="DTE504" s="544"/>
      <c r="DTF504" s="544"/>
      <c r="DTG504" s="544"/>
      <c r="DTH504" s="544"/>
      <c r="DTI504" s="544"/>
      <c r="DTJ504" s="544"/>
      <c r="DTK504" s="544"/>
      <c r="DTL504" s="544"/>
      <c r="DTM504" s="544"/>
      <c r="DTN504" s="544"/>
      <c r="DTO504" s="544"/>
      <c r="DTP504" s="544"/>
      <c r="DTQ504" s="544"/>
      <c r="DTR504" s="544"/>
      <c r="DTS504" s="544"/>
      <c r="DTT504" s="544"/>
      <c r="DTU504" s="544"/>
      <c r="DTV504" s="544"/>
      <c r="DTW504" s="544"/>
      <c r="DTX504" s="544"/>
      <c r="DTY504" s="544"/>
      <c r="DTZ504" s="544"/>
      <c r="DUA504" s="544"/>
      <c r="DUB504" s="544"/>
      <c r="DUC504" s="544"/>
      <c r="DUD504" s="544"/>
      <c r="DUE504" s="544"/>
      <c r="DUF504" s="544"/>
      <c r="DUG504" s="544"/>
      <c r="DUH504" s="544"/>
      <c r="DUI504" s="544"/>
      <c r="DUJ504" s="544"/>
      <c r="DUK504" s="544"/>
      <c r="DUL504" s="544"/>
      <c r="DUM504" s="544"/>
      <c r="DUN504" s="544"/>
      <c r="DUO504" s="544"/>
      <c r="DUP504" s="544"/>
      <c r="DUQ504" s="544"/>
      <c r="DUR504" s="544"/>
      <c r="DUS504" s="544"/>
      <c r="DUT504" s="544"/>
      <c r="DUU504" s="544"/>
      <c r="DUV504" s="544"/>
      <c r="DUW504" s="544"/>
      <c r="DUX504" s="544"/>
      <c r="DUY504" s="544"/>
      <c r="DUZ504" s="544"/>
      <c r="DVA504" s="544"/>
      <c r="DVB504" s="544"/>
      <c r="DVC504" s="544"/>
      <c r="DVD504" s="544"/>
      <c r="DVE504" s="544"/>
      <c r="DVF504" s="544"/>
      <c r="DVG504" s="544"/>
      <c r="DVH504" s="544"/>
      <c r="DVI504" s="544"/>
      <c r="DVJ504" s="544"/>
      <c r="DVK504" s="544"/>
      <c r="DVL504" s="544"/>
      <c r="DVM504" s="544"/>
      <c r="DVN504" s="544"/>
      <c r="DVO504" s="544"/>
      <c r="DVP504" s="544"/>
      <c r="DVQ504" s="544"/>
      <c r="DVR504" s="544"/>
      <c r="DVS504" s="544"/>
      <c r="DVT504" s="544"/>
      <c r="DVU504" s="544"/>
      <c r="DVV504" s="544"/>
      <c r="DVW504" s="544"/>
      <c r="DVX504" s="544"/>
      <c r="DVY504" s="544"/>
      <c r="DVZ504" s="544"/>
      <c r="DWA504" s="544"/>
      <c r="DWB504" s="544"/>
      <c r="DWC504" s="544"/>
      <c r="DWD504" s="544"/>
      <c r="DWE504" s="544"/>
      <c r="DWF504" s="544"/>
      <c r="DWG504" s="544"/>
      <c r="DWH504" s="544"/>
      <c r="DWI504" s="544"/>
      <c r="DWJ504" s="544"/>
      <c r="DWK504" s="544"/>
      <c r="DWL504" s="544"/>
      <c r="DWM504" s="544"/>
      <c r="DWN504" s="544"/>
      <c r="DWO504" s="544"/>
      <c r="DWP504" s="544"/>
      <c r="DWQ504" s="544"/>
      <c r="DWR504" s="544"/>
      <c r="DWS504" s="544"/>
      <c r="DWT504" s="544"/>
      <c r="DWU504" s="544"/>
      <c r="DWV504" s="544"/>
      <c r="DWW504" s="544"/>
      <c r="DWX504" s="544"/>
      <c r="DWY504" s="544"/>
      <c r="DWZ504" s="544"/>
      <c r="DXA504" s="544"/>
      <c r="DXB504" s="544"/>
      <c r="DXC504" s="544"/>
      <c r="DXD504" s="544"/>
      <c r="DXE504" s="544"/>
      <c r="DXF504" s="544"/>
      <c r="DXG504" s="544"/>
      <c r="DXH504" s="544"/>
      <c r="DXI504" s="544"/>
      <c r="DXJ504" s="544"/>
      <c r="DXK504" s="544"/>
      <c r="DXL504" s="544"/>
      <c r="DXM504" s="544"/>
      <c r="DXN504" s="544"/>
      <c r="DXO504" s="544"/>
      <c r="DXP504" s="544"/>
      <c r="DXQ504" s="544"/>
      <c r="DXR504" s="544"/>
      <c r="DXS504" s="544"/>
      <c r="DXT504" s="544"/>
      <c r="DXU504" s="544"/>
      <c r="DXV504" s="544"/>
      <c r="DXW504" s="544"/>
      <c r="DXX504" s="544"/>
      <c r="DXY504" s="544"/>
      <c r="DXZ504" s="544"/>
      <c r="DYA504" s="544"/>
      <c r="DYB504" s="544"/>
      <c r="DYC504" s="544"/>
      <c r="DYD504" s="544"/>
      <c r="DYE504" s="544"/>
      <c r="DYF504" s="544"/>
      <c r="DYG504" s="544"/>
      <c r="DYH504" s="544"/>
      <c r="DYI504" s="544"/>
      <c r="DYJ504" s="544"/>
      <c r="DYK504" s="544"/>
      <c r="DYL504" s="544"/>
      <c r="DYM504" s="544"/>
      <c r="DYN504" s="544"/>
      <c r="DYO504" s="544"/>
      <c r="DYP504" s="544"/>
      <c r="DYQ504" s="544"/>
      <c r="DYR504" s="544"/>
      <c r="DYS504" s="544"/>
      <c r="DYT504" s="544"/>
      <c r="DYU504" s="544"/>
      <c r="DYV504" s="544"/>
      <c r="DYW504" s="544"/>
      <c r="DYX504" s="544"/>
      <c r="DYY504" s="544"/>
      <c r="DYZ504" s="544"/>
      <c r="DZA504" s="544"/>
      <c r="DZB504" s="544"/>
      <c r="DZC504" s="544"/>
      <c r="DZD504" s="544"/>
      <c r="DZE504" s="544"/>
      <c r="DZF504" s="544"/>
      <c r="DZG504" s="544"/>
      <c r="DZH504" s="544"/>
      <c r="DZI504" s="544"/>
      <c r="DZJ504" s="544"/>
      <c r="DZK504" s="544"/>
      <c r="DZL504" s="544"/>
      <c r="DZM504" s="544"/>
      <c r="DZN504" s="544"/>
      <c r="DZO504" s="544"/>
      <c r="DZP504" s="544"/>
      <c r="DZQ504" s="544"/>
      <c r="DZR504" s="544"/>
      <c r="DZS504" s="544"/>
      <c r="DZT504" s="544"/>
      <c r="DZU504" s="544"/>
      <c r="DZV504" s="544"/>
      <c r="DZW504" s="544"/>
      <c r="DZX504" s="544"/>
      <c r="DZY504" s="544"/>
      <c r="DZZ504" s="544"/>
      <c r="EAA504" s="544"/>
      <c r="EAB504" s="544"/>
      <c r="EAC504" s="544"/>
      <c r="EAD504" s="544"/>
      <c r="EAE504" s="544"/>
      <c r="EAF504" s="544"/>
      <c r="EAG504" s="544"/>
      <c r="EAH504" s="544"/>
      <c r="EAI504" s="544"/>
      <c r="EAJ504" s="544"/>
      <c r="EAK504" s="544"/>
      <c r="EAL504" s="544"/>
      <c r="EAM504" s="544"/>
      <c r="EAN504" s="544"/>
      <c r="EAO504" s="544"/>
      <c r="EAP504" s="544"/>
      <c r="EAQ504" s="544"/>
      <c r="EAR504" s="544"/>
      <c r="EAS504" s="544"/>
      <c r="EAT504" s="544"/>
      <c r="EAU504" s="544"/>
      <c r="EAV504" s="544"/>
      <c r="EAW504" s="544"/>
      <c r="EAX504" s="544"/>
      <c r="EAY504" s="544"/>
      <c r="EAZ504" s="544"/>
      <c r="EBA504" s="544"/>
      <c r="EBB504" s="544"/>
      <c r="EBC504" s="544"/>
      <c r="EBD504" s="544"/>
      <c r="EBE504" s="544"/>
      <c r="EBF504" s="544"/>
      <c r="EBG504" s="544"/>
      <c r="EBH504" s="544"/>
      <c r="EBI504" s="544"/>
      <c r="EBJ504" s="544"/>
      <c r="EBK504" s="544"/>
      <c r="EBL504" s="544"/>
      <c r="EBM504" s="544"/>
      <c r="EBN504" s="544"/>
      <c r="EBO504" s="544"/>
      <c r="EBP504" s="544"/>
      <c r="EBQ504" s="544"/>
      <c r="EBR504" s="544"/>
      <c r="EBS504" s="544"/>
      <c r="EBT504" s="544"/>
      <c r="EBU504" s="544"/>
      <c r="EBV504" s="544"/>
      <c r="EBW504" s="544"/>
      <c r="EBX504" s="544"/>
      <c r="EBY504" s="544"/>
      <c r="EBZ504" s="544"/>
      <c r="ECA504" s="544"/>
      <c r="ECB504" s="544"/>
      <c r="ECC504" s="544"/>
      <c r="ECD504" s="544"/>
      <c r="ECE504" s="544"/>
      <c r="ECF504" s="544"/>
      <c r="ECG504" s="544"/>
      <c r="ECH504" s="544"/>
      <c r="ECI504" s="544"/>
      <c r="ECJ504" s="544"/>
      <c r="ECK504" s="544"/>
      <c r="ECL504" s="544"/>
      <c r="ECM504" s="544"/>
      <c r="ECN504" s="544"/>
      <c r="ECO504" s="544"/>
      <c r="ECP504" s="544"/>
      <c r="ECQ504" s="544"/>
      <c r="ECR504" s="544"/>
      <c r="ECS504" s="544"/>
      <c r="ECT504" s="544"/>
      <c r="ECU504" s="544"/>
      <c r="ECV504" s="544"/>
      <c r="ECW504" s="544"/>
      <c r="ECX504" s="544"/>
      <c r="ECY504" s="544"/>
      <c r="ECZ504" s="544"/>
      <c r="EDA504" s="544"/>
      <c r="EDB504" s="544"/>
      <c r="EDC504" s="544"/>
      <c r="EDD504" s="544"/>
      <c r="EDE504" s="544"/>
      <c r="EDF504" s="544"/>
      <c r="EDG504" s="544"/>
      <c r="EDH504" s="544"/>
      <c r="EDI504" s="544"/>
      <c r="EDJ504" s="544"/>
      <c r="EDK504" s="544"/>
      <c r="EDL504" s="544"/>
      <c r="EDM504" s="544"/>
      <c r="EDN504" s="544"/>
      <c r="EDO504" s="544"/>
      <c r="EDP504" s="544"/>
      <c r="EDQ504" s="544"/>
      <c r="EDR504" s="544"/>
      <c r="EDS504" s="544"/>
      <c r="EDT504" s="544"/>
      <c r="EDU504" s="544"/>
      <c r="EDV504" s="544"/>
      <c r="EDW504" s="544"/>
      <c r="EDX504" s="544"/>
      <c r="EDY504" s="544"/>
      <c r="EDZ504" s="544"/>
      <c r="EEA504" s="544"/>
      <c r="EEB504" s="544"/>
      <c r="EEC504" s="544"/>
      <c r="EED504" s="544"/>
      <c r="EEE504" s="544"/>
      <c r="EEF504" s="544"/>
      <c r="EEG504" s="544"/>
      <c r="EEH504" s="544"/>
      <c r="EEI504" s="544"/>
      <c r="EEJ504" s="544"/>
      <c r="EEK504" s="544"/>
      <c r="EEL504" s="544"/>
      <c r="EEM504" s="544"/>
      <c r="EEN504" s="544"/>
      <c r="EEO504" s="544"/>
      <c r="EEP504" s="544"/>
      <c r="EEQ504" s="544"/>
      <c r="EER504" s="544"/>
      <c r="EES504" s="544"/>
      <c r="EET504" s="544"/>
      <c r="EEU504" s="544"/>
      <c r="EEV504" s="544"/>
      <c r="EEW504" s="544"/>
      <c r="EEX504" s="544"/>
      <c r="EEY504" s="544"/>
      <c r="EEZ504" s="544"/>
      <c r="EFA504" s="544"/>
      <c r="EFB504" s="544"/>
      <c r="EFC504" s="544"/>
      <c r="EFD504" s="544"/>
      <c r="EFE504" s="544"/>
      <c r="EFF504" s="544"/>
      <c r="EFG504" s="544"/>
      <c r="EFH504" s="544"/>
      <c r="EFI504" s="544"/>
      <c r="EFJ504" s="544"/>
      <c r="EFK504" s="544"/>
      <c r="EFL504" s="544"/>
      <c r="EFM504" s="544"/>
      <c r="EFN504" s="544"/>
      <c r="EFO504" s="544"/>
      <c r="EFP504" s="544"/>
      <c r="EFQ504" s="544"/>
      <c r="EFR504" s="544"/>
      <c r="EFS504" s="544"/>
      <c r="EFT504" s="544"/>
      <c r="EFU504" s="544"/>
      <c r="EFV504" s="544"/>
      <c r="EFW504" s="544"/>
      <c r="EFX504" s="544"/>
      <c r="EFY504" s="544"/>
      <c r="EFZ504" s="544"/>
      <c r="EGA504" s="544"/>
      <c r="EGB504" s="544"/>
      <c r="EGC504" s="544"/>
      <c r="EGD504" s="544"/>
      <c r="EGE504" s="544"/>
      <c r="EGF504" s="544"/>
      <c r="EGG504" s="544"/>
      <c r="EGH504" s="544"/>
      <c r="EGI504" s="544"/>
      <c r="EGJ504" s="544"/>
      <c r="EGK504" s="544"/>
      <c r="EGL504" s="544"/>
      <c r="EGM504" s="544"/>
      <c r="EGN504" s="544"/>
      <c r="EGO504" s="544"/>
      <c r="EGP504" s="544"/>
      <c r="EGQ504" s="544"/>
      <c r="EGR504" s="544"/>
      <c r="EGS504" s="544"/>
      <c r="EGT504" s="544"/>
      <c r="EGU504" s="544"/>
      <c r="EGV504" s="544"/>
      <c r="EGW504" s="544"/>
      <c r="EGX504" s="544"/>
      <c r="EGY504" s="544"/>
      <c r="EGZ504" s="544"/>
      <c r="EHA504" s="544"/>
      <c r="EHB504" s="544"/>
      <c r="EHC504" s="544"/>
      <c r="EHD504" s="544"/>
      <c r="EHE504" s="544"/>
      <c r="EHF504" s="544"/>
      <c r="EHG504" s="544"/>
      <c r="EHH504" s="544"/>
      <c r="EHI504" s="544"/>
      <c r="EHJ504" s="544"/>
      <c r="EHK504" s="544"/>
      <c r="EHL504" s="544"/>
      <c r="EHM504" s="544"/>
      <c r="EHN504" s="544"/>
      <c r="EHO504" s="544"/>
      <c r="EHP504" s="544"/>
      <c r="EHQ504" s="544"/>
      <c r="EHR504" s="544"/>
      <c r="EHS504" s="544"/>
      <c r="EHT504" s="544"/>
      <c r="EHU504" s="544"/>
      <c r="EHV504" s="544"/>
      <c r="EHW504" s="544"/>
      <c r="EHX504" s="544"/>
      <c r="EHY504" s="544"/>
      <c r="EHZ504" s="544"/>
      <c r="EIA504" s="544"/>
      <c r="EIB504" s="544"/>
      <c r="EIC504" s="544"/>
      <c r="EID504" s="544"/>
      <c r="EIE504" s="544"/>
      <c r="EIF504" s="544"/>
      <c r="EIG504" s="544"/>
      <c r="EIH504" s="544"/>
      <c r="EII504" s="544"/>
      <c r="EIJ504" s="544"/>
      <c r="EIK504" s="544"/>
      <c r="EIL504" s="544"/>
      <c r="EIM504" s="544"/>
      <c r="EIN504" s="544"/>
      <c r="EIO504" s="544"/>
      <c r="EIP504" s="544"/>
      <c r="EIQ504" s="544"/>
      <c r="EIR504" s="544"/>
      <c r="EIS504" s="544"/>
      <c r="EIT504" s="544"/>
      <c r="EIU504" s="544"/>
      <c r="EIV504" s="544"/>
      <c r="EIW504" s="544"/>
      <c r="EIX504" s="544"/>
      <c r="EIY504" s="544"/>
      <c r="EIZ504" s="544"/>
      <c r="EJA504" s="544"/>
      <c r="EJB504" s="544"/>
      <c r="EJC504" s="544"/>
      <c r="EJD504" s="544"/>
      <c r="EJE504" s="544"/>
      <c r="EJF504" s="544"/>
      <c r="EJG504" s="544"/>
      <c r="EJH504" s="544"/>
      <c r="EJI504" s="544"/>
      <c r="EJJ504" s="544"/>
      <c r="EJK504" s="544"/>
      <c r="EJL504" s="544"/>
      <c r="EJM504" s="544"/>
      <c r="EJN504" s="544"/>
      <c r="EJO504" s="544"/>
      <c r="EJP504" s="544"/>
      <c r="EJQ504" s="544"/>
      <c r="EJR504" s="544"/>
      <c r="EJS504" s="544"/>
      <c r="EJT504" s="544"/>
      <c r="EJU504" s="544"/>
      <c r="EJV504" s="544"/>
      <c r="EJW504" s="544"/>
      <c r="EJX504" s="544"/>
      <c r="EJY504" s="544"/>
      <c r="EJZ504" s="544"/>
      <c r="EKA504" s="544"/>
      <c r="EKB504" s="544"/>
      <c r="EKC504" s="544"/>
      <c r="EKD504" s="544"/>
      <c r="EKE504" s="544"/>
      <c r="EKF504" s="544"/>
      <c r="EKG504" s="544"/>
      <c r="EKH504" s="544"/>
      <c r="EKI504" s="544"/>
      <c r="EKJ504" s="544"/>
      <c r="EKK504" s="544"/>
      <c r="EKL504" s="544"/>
      <c r="EKM504" s="544"/>
      <c r="EKN504" s="544"/>
      <c r="EKO504" s="544"/>
      <c r="EKP504" s="544"/>
      <c r="EKQ504" s="544"/>
      <c r="EKR504" s="544"/>
      <c r="EKS504" s="544"/>
      <c r="EKT504" s="544"/>
      <c r="EKU504" s="544"/>
      <c r="EKV504" s="544"/>
      <c r="EKW504" s="544"/>
      <c r="EKX504" s="544"/>
      <c r="EKY504" s="544"/>
      <c r="EKZ504" s="544"/>
      <c r="ELA504" s="544"/>
      <c r="ELB504" s="544"/>
      <c r="ELC504" s="544"/>
      <c r="ELD504" s="544"/>
      <c r="ELE504" s="544"/>
      <c r="ELF504" s="544"/>
      <c r="ELG504" s="544"/>
      <c r="ELH504" s="544"/>
      <c r="ELI504" s="544"/>
      <c r="ELJ504" s="544"/>
      <c r="ELK504" s="544"/>
      <c r="ELL504" s="544"/>
      <c r="ELM504" s="544"/>
      <c r="ELN504" s="544"/>
      <c r="ELO504" s="544"/>
      <c r="ELP504" s="544"/>
      <c r="ELQ504" s="544"/>
      <c r="ELR504" s="544"/>
      <c r="ELS504" s="544"/>
      <c r="ELT504" s="544"/>
      <c r="ELU504" s="544"/>
      <c r="ELV504" s="544"/>
      <c r="ELW504" s="544"/>
      <c r="ELX504" s="544"/>
      <c r="ELY504" s="544"/>
      <c r="ELZ504" s="544"/>
      <c r="EMA504" s="544"/>
      <c r="EMB504" s="544"/>
      <c r="EMC504" s="544"/>
      <c r="EMD504" s="544"/>
      <c r="EME504" s="544"/>
      <c r="EMF504" s="544"/>
      <c r="EMG504" s="544"/>
      <c r="EMH504" s="544"/>
      <c r="EMI504" s="544"/>
      <c r="EMJ504" s="544"/>
      <c r="EMK504" s="544"/>
      <c r="EML504" s="544"/>
      <c r="EMM504" s="544"/>
      <c r="EMN504" s="544"/>
      <c r="EMO504" s="544"/>
      <c r="EMP504" s="544"/>
      <c r="EMQ504" s="544"/>
      <c r="EMR504" s="544"/>
      <c r="EMS504" s="544"/>
      <c r="EMT504" s="544"/>
      <c r="EMU504" s="544"/>
      <c r="EMV504" s="544"/>
      <c r="EMW504" s="544"/>
      <c r="EMX504" s="544"/>
      <c r="EMY504" s="544"/>
      <c r="EMZ504" s="544"/>
      <c r="ENA504" s="544"/>
      <c r="ENB504" s="544"/>
      <c r="ENC504" s="544"/>
      <c r="END504" s="544"/>
      <c r="ENE504" s="544"/>
      <c r="ENF504" s="544"/>
      <c r="ENG504" s="544"/>
      <c r="ENH504" s="544"/>
      <c r="ENI504" s="544"/>
      <c r="ENJ504" s="544"/>
      <c r="ENK504" s="544"/>
      <c r="ENL504" s="544"/>
      <c r="ENM504" s="544"/>
      <c r="ENN504" s="544"/>
      <c r="ENO504" s="544"/>
      <c r="ENP504" s="544"/>
      <c r="ENQ504" s="544"/>
      <c r="ENR504" s="544"/>
      <c r="ENS504" s="544"/>
      <c r="ENT504" s="544"/>
      <c r="ENU504" s="544"/>
      <c r="ENV504" s="544"/>
      <c r="ENW504" s="544"/>
      <c r="ENX504" s="544"/>
      <c r="ENY504" s="544"/>
      <c r="ENZ504" s="544"/>
      <c r="EOA504" s="544"/>
      <c r="EOB504" s="544"/>
      <c r="EOC504" s="544"/>
      <c r="EOD504" s="544"/>
      <c r="EOE504" s="544"/>
      <c r="EOF504" s="544"/>
      <c r="EOG504" s="544"/>
      <c r="EOH504" s="544"/>
      <c r="EOI504" s="544"/>
      <c r="EOJ504" s="544"/>
      <c r="EOK504" s="544"/>
      <c r="EOL504" s="544"/>
      <c r="EOM504" s="544"/>
      <c r="EON504" s="544"/>
      <c r="EOO504" s="544"/>
      <c r="EOP504" s="544"/>
      <c r="EOQ504" s="544"/>
      <c r="EOR504" s="544"/>
      <c r="EOS504" s="544"/>
      <c r="EOT504" s="544"/>
      <c r="EOU504" s="544"/>
      <c r="EOV504" s="544"/>
      <c r="EOW504" s="544"/>
      <c r="EOX504" s="544"/>
      <c r="EOY504" s="544"/>
      <c r="EOZ504" s="544"/>
      <c r="EPA504" s="544"/>
      <c r="EPB504" s="544"/>
      <c r="EPC504" s="544"/>
      <c r="EPD504" s="544"/>
      <c r="EPE504" s="544"/>
      <c r="EPF504" s="544"/>
      <c r="EPG504" s="544"/>
      <c r="EPH504" s="544"/>
      <c r="EPI504" s="544"/>
      <c r="EPJ504" s="544"/>
      <c r="EPK504" s="544"/>
      <c r="EPL504" s="544"/>
      <c r="EPM504" s="544"/>
      <c r="EPN504" s="544"/>
      <c r="EPO504" s="544"/>
      <c r="EPP504" s="544"/>
      <c r="EPQ504" s="544"/>
      <c r="EPR504" s="544"/>
      <c r="EPS504" s="544"/>
      <c r="EPT504" s="544"/>
      <c r="EPU504" s="544"/>
      <c r="EPV504" s="544"/>
      <c r="EPW504" s="544"/>
      <c r="EPX504" s="544"/>
      <c r="EPY504" s="544"/>
      <c r="EPZ504" s="544"/>
      <c r="EQA504" s="544"/>
      <c r="EQB504" s="544"/>
      <c r="EQC504" s="544"/>
      <c r="EQD504" s="544"/>
      <c r="EQE504" s="544"/>
      <c r="EQF504" s="544"/>
      <c r="EQG504" s="544"/>
      <c r="EQH504" s="544"/>
      <c r="EQI504" s="544"/>
      <c r="EQJ504" s="544"/>
      <c r="EQK504" s="544"/>
      <c r="EQL504" s="544"/>
      <c r="EQM504" s="544"/>
      <c r="EQN504" s="544"/>
      <c r="EQO504" s="544"/>
      <c r="EQP504" s="544"/>
      <c r="EQQ504" s="544"/>
      <c r="EQR504" s="544"/>
      <c r="EQS504" s="544"/>
      <c r="EQT504" s="544"/>
      <c r="EQU504" s="544"/>
      <c r="EQV504" s="544"/>
      <c r="EQW504" s="544"/>
      <c r="EQX504" s="544"/>
      <c r="EQY504" s="544"/>
      <c r="EQZ504" s="544"/>
      <c r="ERA504" s="544"/>
      <c r="ERB504" s="544"/>
      <c r="ERC504" s="544"/>
      <c r="ERD504" s="544"/>
      <c r="ERE504" s="544"/>
      <c r="ERF504" s="544"/>
      <c r="ERG504" s="544"/>
      <c r="ERH504" s="544"/>
      <c r="ERI504" s="544"/>
      <c r="ERJ504" s="544"/>
      <c r="ERK504" s="544"/>
      <c r="ERL504" s="544"/>
      <c r="ERM504" s="544"/>
      <c r="ERN504" s="544"/>
      <c r="ERO504" s="544"/>
      <c r="ERP504" s="544"/>
      <c r="ERQ504" s="544"/>
      <c r="ERR504" s="544"/>
      <c r="ERS504" s="544"/>
      <c r="ERT504" s="544"/>
      <c r="ERU504" s="544"/>
      <c r="ERV504" s="544"/>
      <c r="ERW504" s="544"/>
      <c r="ERX504" s="544"/>
      <c r="ERY504" s="544"/>
      <c r="ERZ504" s="544"/>
      <c r="ESA504" s="544"/>
      <c r="ESB504" s="544"/>
      <c r="ESC504" s="544"/>
      <c r="ESD504" s="544"/>
      <c r="ESE504" s="544"/>
      <c r="ESF504" s="544"/>
      <c r="ESG504" s="544"/>
      <c r="ESH504" s="544"/>
      <c r="ESI504" s="544"/>
      <c r="ESJ504" s="544"/>
      <c r="ESK504" s="544"/>
      <c r="ESL504" s="544"/>
      <c r="ESM504" s="544"/>
      <c r="ESN504" s="544"/>
      <c r="ESO504" s="544"/>
      <c r="ESP504" s="544"/>
      <c r="ESQ504" s="544"/>
      <c r="ESR504" s="544"/>
      <c r="ESS504" s="544"/>
      <c r="EST504" s="544"/>
      <c r="ESU504" s="544"/>
      <c r="ESV504" s="544"/>
      <c r="ESW504" s="544"/>
      <c r="ESX504" s="544"/>
      <c r="ESY504" s="544"/>
      <c r="ESZ504" s="544"/>
      <c r="ETA504" s="544"/>
      <c r="ETB504" s="544"/>
      <c r="ETC504" s="544"/>
      <c r="ETD504" s="544"/>
      <c r="ETE504" s="544"/>
      <c r="ETF504" s="544"/>
      <c r="ETG504" s="544"/>
      <c r="ETH504" s="544"/>
      <c r="ETI504" s="544"/>
      <c r="ETJ504" s="544"/>
      <c r="ETK504" s="544"/>
      <c r="ETL504" s="544"/>
      <c r="ETM504" s="544"/>
      <c r="ETN504" s="544"/>
      <c r="ETO504" s="544"/>
      <c r="ETP504" s="544"/>
      <c r="ETQ504" s="544"/>
      <c r="ETR504" s="544"/>
      <c r="ETS504" s="544"/>
      <c r="ETT504" s="544"/>
      <c r="ETU504" s="544"/>
      <c r="ETV504" s="544"/>
      <c r="ETW504" s="544"/>
      <c r="ETX504" s="544"/>
      <c r="ETY504" s="544"/>
      <c r="ETZ504" s="544"/>
      <c r="EUA504" s="544"/>
      <c r="EUB504" s="544"/>
      <c r="EUC504" s="544"/>
      <c r="EUD504" s="544"/>
      <c r="EUE504" s="544"/>
      <c r="EUF504" s="544"/>
      <c r="EUG504" s="544"/>
      <c r="EUH504" s="544"/>
      <c r="EUI504" s="544"/>
      <c r="EUJ504" s="544"/>
      <c r="EUK504" s="544"/>
      <c r="EUL504" s="544"/>
      <c r="EUM504" s="544"/>
      <c r="EUN504" s="544"/>
      <c r="EUO504" s="544"/>
      <c r="EUP504" s="544"/>
      <c r="EUQ504" s="544"/>
      <c r="EUR504" s="544"/>
      <c r="EUS504" s="544"/>
      <c r="EUT504" s="544"/>
      <c r="EUU504" s="544"/>
      <c r="EUV504" s="544"/>
      <c r="EUW504" s="544"/>
      <c r="EUX504" s="544"/>
      <c r="EUY504" s="544"/>
      <c r="EUZ504" s="544"/>
      <c r="EVA504" s="544"/>
      <c r="EVB504" s="544"/>
      <c r="EVC504" s="544"/>
      <c r="EVD504" s="544"/>
      <c r="EVE504" s="544"/>
      <c r="EVF504" s="544"/>
      <c r="EVG504" s="544"/>
      <c r="EVH504" s="544"/>
      <c r="EVI504" s="544"/>
      <c r="EVJ504" s="544"/>
      <c r="EVK504" s="544"/>
      <c r="EVL504" s="544"/>
      <c r="EVM504" s="544"/>
      <c r="EVN504" s="544"/>
      <c r="EVO504" s="544"/>
      <c r="EVP504" s="544"/>
      <c r="EVQ504" s="544"/>
      <c r="EVR504" s="544"/>
      <c r="EVS504" s="544"/>
      <c r="EVT504" s="544"/>
      <c r="EVU504" s="544"/>
      <c r="EVV504" s="544"/>
      <c r="EVW504" s="544"/>
      <c r="EVX504" s="544"/>
      <c r="EVY504" s="544"/>
      <c r="EVZ504" s="544"/>
      <c r="EWA504" s="544"/>
      <c r="EWB504" s="544"/>
      <c r="EWC504" s="544"/>
      <c r="EWD504" s="544"/>
      <c r="EWE504" s="544"/>
      <c r="EWF504" s="544"/>
      <c r="EWG504" s="544"/>
      <c r="EWH504" s="544"/>
      <c r="EWI504" s="544"/>
      <c r="EWJ504" s="544"/>
      <c r="EWK504" s="544"/>
      <c r="EWL504" s="544"/>
      <c r="EWM504" s="544"/>
      <c r="EWN504" s="544"/>
      <c r="EWO504" s="544"/>
      <c r="EWP504" s="544"/>
      <c r="EWQ504" s="544"/>
      <c r="EWR504" s="544"/>
      <c r="EWS504" s="544"/>
      <c r="EWT504" s="544"/>
      <c r="EWU504" s="544"/>
      <c r="EWV504" s="544"/>
      <c r="EWW504" s="544"/>
      <c r="EWX504" s="544"/>
      <c r="EWY504" s="544"/>
      <c r="EWZ504" s="544"/>
      <c r="EXA504" s="544"/>
      <c r="EXB504" s="544"/>
      <c r="EXC504" s="544"/>
      <c r="EXD504" s="544"/>
      <c r="EXE504" s="544"/>
      <c r="EXF504" s="544"/>
      <c r="EXG504" s="544"/>
      <c r="EXH504" s="544"/>
      <c r="EXI504" s="544"/>
      <c r="EXJ504" s="544"/>
      <c r="EXK504" s="544"/>
      <c r="EXL504" s="544"/>
      <c r="EXM504" s="544"/>
      <c r="EXN504" s="544"/>
      <c r="EXO504" s="544"/>
      <c r="EXP504" s="544"/>
      <c r="EXQ504" s="544"/>
      <c r="EXR504" s="544"/>
      <c r="EXS504" s="544"/>
      <c r="EXT504" s="544"/>
      <c r="EXU504" s="544"/>
      <c r="EXV504" s="544"/>
      <c r="EXW504" s="544"/>
      <c r="EXX504" s="544"/>
      <c r="EXY504" s="544"/>
      <c r="EXZ504" s="544"/>
      <c r="EYA504" s="544"/>
      <c r="EYB504" s="544"/>
      <c r="EYC504" s="544"/>
      <c r="EYD504" s="544"/>
      <c r="EYE504" s="544"/>
      <c r="EYF504" s="544"/>
      <c r="EYG504" s="544"/>
      <c r="EYH504" s="544"/>
      <c r="EYI504" s="544"/>
      <c r="EYJ504" s="544"/>
      <c r="EYK504" s="544"/>
      <c r="EYL504" s="544"/>
      <c r="EYM504" s="544"/>
      <c r="EYN504" s="544"/>
      <c r="EYO504" s="544"/>
      <c r="EYP504" s="544"/>
      <c r="EYQ504" s="544"/>
      <c r="EYR504" s="544"/>
      <c r="EYS504" s="544"/>
      <c r="EYT504" s="544"/>
      <c r="EYU504" s="544"/>
      <c r="EYV504" s="544"/>
      <c r="EYW504" s="544"/>
      <c r="EYX504" s="544"/>
      <c r="EYY504" s="544"/>
      <c r="EYZ504" s="544"/>
      <c r="EZA504" s="544"/>
      <c r="EZB504" s="544"/>
      <c r="EZC504" s="544"/>
      <c r="EZD504" s="544"/>
      <c r="EZE504" s="544"/>
      <c r="EZF504" s="544"/>
      <c r="EZG504" s="544"/>
      <c r="EZH504" s="544"/>
      <c r="EZI504" s="544"/>
      <c r="EZJ504" s="544"/>
      <c r="EZK504" s="544"/>
      <c r="EZL504" s="544"/>
      <c r="EZM504" s="544"/>
      <c r="EZN504" s="544"/>
      <c r="EZO504" s="544"/>
      <c r="EZP504" s="544"/>
      <c r="EZQ504" s="544"/>
      <c r="EZR504" s="544"/>
      <c r="EZS504" s="544"/>
      <c r="EZT504" s="544"/>
      <c r="EZU504" s="544"/>
      <c r="EZV504" s="544"/>
      <c r="EZW504" s="544"/>
      <c r="EZX504" s="544"/>
      <c r="EZY504" s="544"/>
      <c r="EZZ504" s="544"/>
      <c r="FAA504" s="544"/>
      <c r="FAB504" s="544"/>
      <c r="FAC504" s="544"/>
      <c r="FAD504" s="544"/>
      <c r="FAE504" s="544"/>
      <c r="FAF504" s="544"/>
      <c r="FAG504" s="544"/>
      <c r="FAH504" s="544"/>
      <c r="FAI504" s="544"/>
      <c r="FAJ504" s="544"/>
      <c r="FAK504" s="544"/>
      <c r="FAL504" s="544"/>
      <c r="FAM504" s="544"/>
      <c r="FAN504" s="544"/>
      <c r="FAO504" s="544"/>
      <c r="FAP504" s="544"/>
      <c r="FAQ504" s="544"/>
      <c r="FAR504" s="544"/>
      <c r="FAS504" s="544"/>
      <c r="FAT504" s="544"/>
      <c r="FAU504" s="544"/>
      <c r="FAV504" s="544"/>
      <c r="FAW504" s="544"/>
      <c r="FAX504" s="544"/>
      <c r="FAY504" s="544"/>
      <c r="FAZ504" s="544"/>
      <c r="FBA504" s="544"/>
      <c r="FBB504" s="544"/>
      <c r="FBC504" s="544"/>
      <c r="FBD504" s="544"/>
      <c r="FBE504" s="544"/>
      <c r="FBF504" s="544"/>
      <c r="FBG504" s="544"/>
      <c r="FBH504" s="544"/>
      <c r="FBI504" s="544"/>
      <c r="FBJ504" s="544"/>
      <c r="FBK504" s="544"/>
      <c r="FBL504" s="544"/>
      <c r="FBM504" s="544"/>
      <c r="FBN504" s="544"/>
      <c r="FBO504" s="544"/>
      <c r="FBP504" s="544"/>
      <c r="FBQ504" s="544"/>
      <c r="FBR504" s="544"/>
      <c r="FBS504" s="544"/>
      <c r="FBT504" s="544"/>
      <c r="FBU504" s="544"/>
      <c r="FBV504" s="544"/>
      <c r="FBW504" s="544"/>
      <c r="FBX504" s="544"/>
      <c r="FBY504" s="544"/>
      <c r="FBZ504" s="544"/>
      <c r="FCA504" s="544"/>
      <c r="FCB504" s="544"/>
      <c r="FCC504" s="544"/>
      <c r="FCD504" s="544"/>
      <c r="FCE504" s="544"/>
      <c r="FCF504" s="544"/>
      <c r="FCG504" s="544"/>
      <c r="FCH504" s="544"/>
      <c r="FCI504" s="544"/>
      <c r="FCJ504" s="544"/>
      <c r="FCK504" s="544"/>
      <c r="FCL504" s="544"/>
      <c r="FCM504" s="544"/>
      <c r="FCN504" s="544"/>
      <c r="FCO504" s="544"/>
      <c r="FCP504" s="544"/>
      <c r="FCQ504" s="544"/>
      <c r="FCR504" s="544"/>
      <c r="FCS504" s="544"/>
      <c r="FCT504" s="544"/>
      <c r="FCU504" s="544"/>
      <c r="FCV504" s="544"/>
      <c r="FCW504" s="544"/>
      <c r="FCX504" s="544"/>
      <c r="FCY504" s="544"/>
      <c r="FCZ504" s="544"/>
      <c r="FDA504" s="544"/>
      <c r="FDB504" s="544"/>
      <c r="FDC504" s="544"/>
      <c r="FDD504" s="544"/>
      <c r="FDE504" s="544"/>
      <c r="FDF504" s="544"/>
      <c r="FDG504" s="544"/>
      <c r="FDH504" s="544"/>
      <c r="FDI504" s="544"/>
      <c r="FDJ504" s="544"/>
      <c r="FDK504" s="544"/>
      <c r="FDL504" s="544"/>
      <c r="FDM504" s="544"/>
      <c r="FDN504" s="544"/>
      <c r="FDO504" s="544"/>
      <c r="FDP504" s="544"/>
      <c r="FDQ504" s="544"/>
      <c r="FDR504" s="544"/>
      <c r="FDS504" s="544"/>
      <c r="FDT504" s="544"/>
      <c r="FDU504" s="544"/>
      <c r="FDV504" s="544"/>
      <c r="FDW504" s="544"/>
      <c r="FDX504" s="544"/>
      <c r="FDY504" s="544"/>
      <c r="FDZ504" s="544"/>
      <c r="FEA504" s="544"/>
      <c r="FEB504" s="544"/>
      <c r="FEC504" s="544"/>
      <c r="FED504" s="544"/>
      <c r="FEE504" s="544"/>
      <c r="FEF504" s="544"/>
      <c r="FEG504" s="544"/>
      <c r="FEH504" s="544"/>
      <c r="FEI504" s="544"/>
      <c r="FEJ504" s="544"/>
      <c r="FEK504" s="544"/>
      <c r="FEL504" s="544"/>
      <c r="FEM504" s="544"/>
      <c r="FEN504" s="544"/>
      <c r="FEO504" s="544"/>
      <c r="FEP504" s="544"/>
      <c r="FEQ504" s="544"/>
      <c r="FER504" s="544"/>
      <c r="FES504" s="544"/>
      <c r="FET504" s="544"/>
      <c r="FEU504" s="544"/>
      <c r="FEV504" s="544"/>
      <c r="FEW504" s="544"/>
      <c r="FEX504" s="544"/>
      <c r="FEY504" s="544"/>
      <c r="FEZ504" s="544"/>
      <c r="FFA504" s="544"/>
      <c r="FFB504" s="544"/>
      <c r="FFC504" s="544"/>
      <c r="FFD504" s="544"/>
      <c r="FFE504" s="544"/>
      <c r="FFF504" s="544"/>
      <c r="FFG504" s="544"/>
      <c r="FFH504" s="544"/>
      <c r="FFI504" s="544"/>
      <c r="FFJ504" s="544"/>
      <c r="FFK504" s="544"/>
      <c r="FFL504" s="544"/>
      <c r="FFM504" s="544"/>
      <c r="FFN504" s="544"/>
      <c r="FFO504" s="544"/>
      <c r="FFP504" s="544"/>
      <c r="FFQ504" s="544"/>
      <c r="FFR504" s="544"/>
      <c r="FFS504" s="544"/>
      <c r="FFT504" s="544"/>
      <c r="FFU504" s="544"/>
      <c r="FFV504" s="544"/>
      <c r="FFW504" s="544"/>
      <c r="FFX504" s="544"/>
      <c r="FFY504" s="544"/>
      <c r="FFZ504" s="544"/>
      <c r="FGA504" s="544"/>
      <c r="FGB504" s="544"/>
      <c r="FGC504" s="544"/>
      <c r="FGD504" s="544"/>
      <c r="FGE504" s="544"/>
      <c r="FGF504" s="544"/>
      <c r="FGG504" s="544"/>
      <c r="FGH504" s="544"/>
      <c r="FGI504" s="544"/>
      <c r="FGJ504" s="544"/>
      <c r="FGK504" s="544"/>
      <c r="FGL504" s="544"/>
      <c r="FGM504" s="544"/>
      <c r="FGN504" s="544"/>
      <c r="FGO504" s="544"/>
      <c r="FGP504" s="544"/>
      <c r="FGQ504" s="544"/>
      <c r="FGR504" s="544"/>
      <c r="FGS504" s="544"/>
      <c r="FGT504" s="544"/>
      <c r="FGU504" s="544"/>
      <c r="FGV504" s="544"/>
      <c r="FGW504" s="544"/>
      <c r="FGX504" s="544"/>
      <c r="FGY504" s="544"/>
      <c r="FGZ504" s="544"/>
      <c r="FHA504" s="544"/>
      <c r="FHB504" s="544"/>
      <c r="FHC504" s="544"/>
      <c r="FHD504" s="544"/>
      <c r="FHE504" s="544"/>
      <c r="FHF504" s="544"/>
      <c r="FHG504" s="544"/>
      <c r="FHH504" s="544"/>
      <c r="FHI504" s="544"/>
      <c r="FHJ504" s="544"/>
      <c r="FHK504" s="544"/>
      <c r="FHL504" s="544"/>
      <c r="FHM504" s="544"/>
      <c r="FHN504" s="544"/>
      <c r="FHO504" s="544"/>
      <c r="FHP504" s="544"/>
      <c r="FHQ504" s="544"/>
      <c r="FHR504" s="544"/>
      <c r="FHS504" s="544"/>
      <c r="FHT504" s="544"/>
      <c r="FHU504" s="544"/>
      <c r="FHV504" s="544"/>
      <c r="FHW504" s="544"/>
      <c r="FHX504" s="544"/>
      <c r="FHY504" s="544"/>
      <c r="FHZ504" s="544"/>
      <c r="FIA504" s="544"/>
      <c r="FIB504" s="544"/>
      <c r="FIC504" s="544"/>
      <c r="FID504" s="544"/>
      <c r="FIE504" s="544"/>
      <c r="FIF504" s="544"/>
      <c r="FIG504" s="544"/>
      <c r="FIH504" s="544"/>
      <c r="FII504" s="544"/>
      <c r="FIJ504" s="544"/>
      <c r="FIK504" s="544"/>
      <c r="FIL504" s="544"/>
      <c r="FIM504" s="544"/>
      <c r="FIN504" s="544"/>
      <c r="FIO504" s="544"/>
      <c r="FIP504" s="544"/>
      <c r="FIQ504" s="544"/>
      <c r="FIR504" s="544"/>
      <c r="FIS504" s="544"/>
      <c r="FIT504" s="544"/>
      <c r="FIU504" s="544"/>
      <c r="FIV504" s="544"/>
      <c r="FIW504" s="544"/>
      <c r="FIX504" s="544"/>
      <c r="FIY504" s="544"/>
      <c r="FIZ504" s="544"/>
      <c r="FJA504" s="544"/>
      <c r="FJB504" s="544"/>
      <c r="FJC504" s="544"/>
      <c r="FJD504" s="544"/>
      <c r="FJE504" s="544"/>
      <c r="FJF504" s="544"/>
      <c r="FJG504" s="544"/>
      <c r="FJH504" s="544"/>
      <c r="FJI504" s="544"/>
      <c r="FJJ504" s="544"/>
      <c r="FJK504" s="544"/>
      <c r="FJL504" s="544"/>
      <c r="FJM504" s="544"/>
      <c r="FJN504" s="544"/>
      <c r="FJO504" s="544"/>
      <c r="FJP504" s="544"/>
      <c r="FJQ504" s="544"/>
      <c r="FJR504" s="544"/>
      <c r="FJS504" s="544"/>
      <c r="FJT504" s="544"/>
      <c r="FJU504" s="544"/>
      <c r="FJV504" s="544"/>
      <c r="FJW504" s="544"/>
      <c r="FJX504" s="544"/>
      <c r="FJY504" s="544"/>
      <c r="FJZ504" s="544"/>
      <c r="FKA504" s="544"/>
      <c r="FKB504" s="544"/>
      <c r="FKC504" s="544"/>
      <c r="FKD504" s="544"/>
      <c r="FKE504" s="544"/>
      <c r="FKF504" s="544"/>
      <c r="FKG504" s="544"/>
      <c r="FKH504" s="544"/>
      <c r="FKI504" s="544"/>
      <c r="FKJ504" s="544"/>
      <c r="FKK504" s="544"/>
      <c r="FKL504" s="544"/>
      <c r="FKM504" s="544"/>
      <c r="FKN504" s="544"/>
      <c r="FKO504" s="544"/>
      <c r="FKP504" s="544"/>
      <c r="FKQ504" s="544"/>
      <c r="FKR504" s="544"/>
      <c r="FKS504" s="544"/>
      <c r="FKT504" s="544"/>
      <c r="FKU504" s="544"/>
      <c r="FKV504" s="544"/>
      <c r="FKW504" s="544"/>
      <c r="FKX504" s="544"/>
      <c r="FKY504" s="544"/>
      <c r="FKZ504" s="544"/>
      <c r="FLA504" s="544"/>
      <c r="FLB504" s="544"/>
      <c r="FLC504" s="544"/>
      <c r="FLD504" s="544"/>
      <c r="FLE504" s="544"/>
      <c r="FLF504" s="544"/>
      <c r="FLG504" s="544"/>
      <c r="FLH504" s="544"/>
      <c r="FLI504" s="544"/>
      <c r="FLJ504" s="544"/>
      <c r="FLK504" s="544"/>
      <c r="FLL504" s="544"/>
      <c r="FLM504" s="544"/>
      <c r="FLN504" s="544"/>
      <c r="FLO504" s="544"/>
      <c r="FLP504" s="544"/>
      <c r="FLQ504" s="544"/>
      <c r="FLR504" s="544"/>
      <c r="FLS504" s="544"/>
      <c r="FLT504" s="544"/>
      <c r="FLU504" s="544"/>
      <c r="FLV504" s="544"/>
      <c r="FLW504" s="544"/>
      <c r="FLX504" s="544"/>
      <c r="FLY504" s="544"/>
      <c r="FLZ504" s="544"/>
      <c r="FMA504" s="544"/>
      <c r="FMB504" s="544"/>
      <c r="FMC504" s="544"/>
      <c r="FMD504" s="544"/>
      <c r="FME504" s="544"/>
      <c r="FMF504" s="544"/>
      <c r="FMG504" s="544"/>
      <c r="FMH504" s="544"/>
      <c r="FMI504" s="544"/>
      <c r="FMJ504" s="544"/>
      <c r="FMK504" s="544"/>
      <c r="FML504" s="544"/>
      <c r="FMM504" s="544"/>
      <c r="FMN504" s="544"/>
      <c r="FMO504" s="544"/>
      <c r="FMP504" s="544"/>
      <c r="FMQ504" s="544"/>
      <c r="FMR504" s="544"/>
      <c r="FMS504" s="544"/>
      <c r="FMT504" s="544"/>
      <c r="FMU504" s="544"/>
      <c r="FMV504" s="544"/>
      <c r="FMW504" s="544"/>
      <c r="FMX504" s="544"/>
      <c r="FMY504" s="544"/>
      <c r="FMZ504" s="544"/>
      <c r="FNA504" s="544"/>
      <c r="FNB504" s="544"/>
      <c r="FNC504" s="544"/>
      <c r="FND504" s="544"/>
      <c r="FNE504" s="544"/>
      <c r="FNF504" s="544"/>
      <c r="FNG504" s="544"/>
      <c r="FNH504" s="544"/>
      <c r="FNI504" s="544"/>
      <c r="FNJ504" s="544"/>
      <c r="FNK504" s="544"/>
      <c r="FNL504" s="544"/>
      <c r="FNM504" s="544"/>
      <c r="FNN504" s="544"/>
      <c r="FNO504" s="544"/>
      <c r="FNP504" s="544"/>
      <c r="FNQ504" s="544"/>
      <c r="FNR504" s="544"/>
      <c r="FNS504" s="544"/>
      <c r="FNT504" s="544"/>
      <c r="FNU504" s="544"/>
      <c r="FNV504" s="544"/>
      <c r="FNW504" s="544"/>
      <c r="FNX504" s="544"/>
      <c r="FNY504" s="544"/>
      <c r="FNZ504" s="544"/>
      <c r="FOA504" s="544"/>
      <c r="FOB504" s="544"/>
      <c r="FOC504" s="544"/>
      <c r="FOD504" s="544"/>
      <c r="FOE504" s="544"/>
      <c r="FOF504" s="544"/>
      <c r="FOG504" s="544"/>
      <c r="FOH504" s="544"/>
      <c r="FOI504" s="544"/>
      <c r="FOJ504" s="544"/>
      <c r="FOK504" s="544"/>
      <c r="FOL504" s="544"/>
      <c r="FOM504" s="544"/>
      <c r="FON504" s="544"/>
      <c r="FOO504" s="544"/>
      <c r="FOP504" s="544"/>
      <c r="FOQ504" s="544"/>
      <c r="FOR504" s="544"/>
      <c r="FOS504" s="544"/>
      <c r="FOT504" s="544"/>
      <c r="FOU504" s="544"/>
      <c r="FOV504" s="544"/>
      <c r="FOW504" s="544"/>
      <c r="FOX504" s="544"/>
      <c r="FOY504" s="544"/>
      <c r="FOZ504" s="544"/>
      <c r="FPA504" s="544"/>
      <c r="FPB504" s="544"/>
      <c r="FPC504" s="544"/>
      <c r="FPD504" s="544"/>
      <c r="FPE504" s="544"/>
      <c r="FPF504" s="544"/>
      <c r="FPG504" s="544"/>
      <c r="FPH504" s="544"/>
      <c r="FPI504" s="544"/>
      <c r="FPJ504" s="544"/>
      <c r="FPK504" s="544"/>
      <c r="FPL504" s="544"/>
      <c r="FPM504" s="544"/>
      <c r="FPN504" s="544"/>
      <c r="FPO504" s="544"/>
      <c r="FPP504" s="544"/>
      <c r="FPQ504" s="544"/>
      <c r="FPR504" s="544"/>
      <c r="FPS504" s="544"/>
      <c r="FPT504" s="544"/>
      <c r="FPU504" s="544"/>
      <c r="FPV504" s="544"/>
      <c r="FPW504" s="544"/>
      <c r="FPX504" s="544"/>
      <c r="FPY504" s="544"/>
      <c r="FPZ504" s="544"/>
      <c r="FQA504" s="544"/>
      <c r="FQB504" s="544"/>
      <c r="FQC504" s="544"/>
      <c r="FQD504" s="544"/>
      <c r="FQE504" s="544"/>
      <c r="FQF504" s="544"/>
      <c r="FQG504" s="544"/>
      <c r="FQH504" s="544"/>
      <c r="FQI504" s="544"/>
      <c r="FQJ504" s="544"/>
      <c r="FQK504" s="544"/>
      <c r="FQL504" s="544"/>
      <c r="FQM504" s="544"/>
      <c r="FQN504" s="544"/>
      <c r="FQO504" s="544"/>
      <c r="FQP504" s="544"/>
      <c r="FQQ504" s="544"/>
      <c r="FQR504" s="544"/>
      <c r="FQS504" s="544"/>
      <c r="FQT504" s="544"/>
      <c r="FQU504" s="544"/>
      <c r="FQV504" s="544"/>
      <c r="FQW504" s="544"/>
      <c r="FQX504" s="544"/>
      <c r="FQY504" s="544"/>
      <c r="FQZ504" s="544"/>
      <c r="FRA504" s="544"/>
      <c r="FRB504" s="544"/>
      <c r="FRC504" s="544"/>
      <c r="FRD504" s="544"/>
      <c r="FRE504" s="544"/>
      <c r="FRF504" s="544"/>
      <c r="FRG504" s="544"/>
      <c r="FRH504" s="544"/>
      <c r="FRI504" s="544"/>
      <c r="FRJ504" s="544"/>
      <c r="FRK504" s="544"/>
      <c r="FRL504" s="544"/>
      <c r="FRM504" s="544"/>
      <c r="FRN504" s="544"/>
      <c r="FRO504" s="544"/>
      <c r="FRP504" s="544"/>
      <c r="FRQ504" s="544"/>
      <c r="FRR504" s="544"/>
      <c r="FRS504" s="544"/>
      <c r="FRT504" s="544"/>
      <c r="FRU504" s="544"/>
      <c r="FRV504" s="544"/>
      <c r="FRW504" s="544"/>
      <c r="FRX504" s="544"/>
      <c r="FRY504" s="544"/>
      <c r="FRZ504" s="544"/>
      <c r="FSA504" s="544"/>
      <c r="FSB504" s="544"/>
      <c r="FSC504" s="544"/>
      <c r="FSD504" s="544"/>
      <c r="FSE504" s="544"/>
      <c r="FSF504" s="544"/>
      <c r="FSG504" s="544"/>
      <c r="FSH504" s="544"/>
      <c r="FSI504" s="544"/>
      <c r="FSJ504" s="544"/>
      <c r="FSK504" s="544"/>
      <c r="FSL504" s="544"/>
      <c r="FSM504" s="544"/>
      <c r="FSN504" s="544"/>
      <c r="FSO504" s="544"/>
      <c r="FSP504" s="544"/>
      <c r="FSQ504" s="544"/>
      <c r="FSR504" s="544"/>
      <c r="FSS504" s="544"/>
      <c r="FST504" s="544"/>
      <c r="FSU504" s="544"/>
      <c r="FSV504" s="544"/>
      <c r="FSW504" s="544"/>
      <c r="FSX504" s="544"/>
      <c r="FSY504" s="544"/>
      <c r="FSZ504" s="544"/>
      <c r="FTA504" s="544"/>
      <c r="FTB504" s="544"/>
      <c r="FTC504" s="544"/>
      <c r="FTD504" s="544"/>
      <c r="FTE504" s="544"/>
      <c r="FTF504" s="544"/>
      <c r="FTG504" s="544"/>
      <c r="FTH504" s="544"/>
      <c r="FTI504" s="544"/>
      <c r="FTJ504" s="544"/>
      <c r="FTK504" s="544"/>
      <c r="FTL504" s="544"/>
      <c r="FTM504" s="544"/>
      <c r="FTN504" s="544"/>
      <c r="FTO504" s="544"/>
      <c r="FTP504" s="544"/>
      <c r="FTQ504" s="544"/>
      <c r="FTR504" s="544"/>
      <c r="FTS504" s="544"/>
      <c r="FTT504" s="544"/>
      <c r="FTU504" s="544"/>
      <c r="FTV504" s="544"/>
      <c r="FTW504" s="544"/>
      <c r="FTX504" s="544"/>
      <c r="FTY504" s="544"/>
      <c r="FTZ504" s="544"/>
      <c r="FUA504" s="544"/>
      <c r="FUB504" s="544"/>
      <c r="FUC504" s="544"/>
      <c r="FUD504" s="544"/>
      <c r="FUE504" s="544"/>
      <c r="FUF504" s="544"/>
      <c r="FUG504" s="544"/>
      <c r="FUH504" s="544"/>
      <c r="FUI504" s="544"/>
      <c r="FUJ504" s="544"/>
      <c r="FUK504" s="544"/>
      <c r="FUL504" s="544"/>
      <c r="FUM504" s="544"/>
      <c r="FUN504" s="544"/>
      <c r="FUO504" s="544"/>
      <c r="FUP504" s="544"/>
      <c r="FUQ504" s="544"/>
      <c r="FUR504" s="544"/>
      <c r="FUS504" s="544"/>
      <c r="FUT504" s="544"/>
      <c r="FUU504" s="544"/>
      <c r="FUV504" s="544"/>
      <c r="FUW504" s="544"/>
      <c r="FUX504" s="544"/>
      <c r="FUY504" s="544"/>
      <c r="FUZ504" s="544"/>
      <c r="FVA504" s="544"/>
      <c r="FVB504" s="544"/>
      <c r="FVC504" s="544"/>
      <c r="FVD504" s="544"/>
      <c r="FVE504" s="544"/>
      <c r="FVF504" s="544"/>
      <c r="FVG504" s="544"/>
      <c r="FVH504" s="544"/>
      <c r="FVI504" s="544"/>
      <c r="FVJ504" s="544"/>
      <c r="FVK504" s="544"/>
      <c r="FVL504" s="544"/>
      <c r="FVM504" s="544"/>
      <c r="FVN504" s="544"/>
      <c r="FVO504" s="544"/>
      <c r="FVP504" s="544"/>
      <c r="FVQ504" s="544"/>
      <c r="FVR504" s="544"/>
      <c r="FVS504" s="544"/>
      <c r="FVT504" s="544"/>
      <c r="FVU504" s="544"/>
      <c r="FVV504" s="544"/>
      <c r="FVW504" s="544"/>
      <c r="FVX504" s="544"/>
      <c r="FVY504" s="544"/>
      <c r="FVZ504" s="544"/>
      <c r="FWA504" s="544"/>
      <c r="FWB504" s="544"/>
      <c r="FWC504" s="544"/>
      <c r="FWD504" s="544"/>
      <c r="FWE504" s="544"/>
      <c r="FWF504" s="544"/>
      <c r="FWG504" s="544"/>
      <c r="FWH504" s="544"/>
      <c r="FWI504" s="544"/>
      <c r="FWJ504" s="544"/>
      <c r="FWK504" s="544"/>
      <c r="FWL504" s="544"/>
      <c r="FWM504" s="544"/>
      <c r="FWN504" s="544"/>
      <c r="FWO504" s="544"/>
      <c r="FWP504" s="544"/>
      <c r="FWQ504" s="544"/>
      <c r="FWR504" s="544"/>
      <c r="FWS504" s="544"/>
      <c r="FWT504" s="544"/>
      <c r="FWU504" s="544"/>
      <c r="FWV504" s="544"/>
      <c r="FWW504" s="544"/>
      <c r="FWX504" s="544"/>
      <c r="FWY504" s="544"/>
      <c r="FWZ504" s="544"/>
      <c r="FXA504" s="544"/>
      <c r="FXB504" s="544"/>
      <c r="FXC504" s="544"/>
      <c r="FXD504" s="544"/>
      <c r="FXE504" s="544"/>
      <c r="FXF504" s="544"/>
      <c r="FXG504" s="544"/>
      <c r="FXH504" s="544"/>
      <c r="FXI504" s="544"/>
      <c r="FXJ504" s="544"/>
      <c r="FXK504" s="544"/>
      <c r="FXL504" s="544"/>
      <c r="FXM504" s="544"/>
      <c r="FXN504" s="544"/>
      <c r="FXO504" s="544"/>
      <c r="FXP504" s="544"/>
      <c r="FXQ504" s="544"/>
      <c r="FXR504" s="544"/>
      <c r="FXS504" s="544"/>
      <c r="FXT504" s="544"/>
      <c r="FXU504" s="544"/>
      <c r="FXV504" s="544"/>
      <c r="FXW504" s="544"/>
      <c r="FXX504" s="544"/>
      <c r="FXY504" s="544"/>
      <c r="FXZ504" s="544"/>
      <c r="FYA504" s="544"/>
      <c r="FYB504" s="544"/>
      <c r="FYC504" s="544"/>
      <c r="FYD504" s="544"/>
      <c r="FYE504" s="544"/>
      <c r="FYF504" s="544"/>
      <c r="FYG504" s="544"/>
      <c r="FYH504" s="544"/>
      <c r="FYI504" s="544"/>
      <c r="FYJ504" s="544"/>
      <c r="FYK504" s="544"/>
      <c r="FYL504" s="544"/>
      <c r="FYM504" s="544"/>
      <c r="FYN504" s="544"/>
      <c r="FYO504" s="544"/>
      <c r="FYP504" s="544"/>
      <c r="FYQ504" s="544"/>
      <c r="FYR504" s="544"/>
      <c r="FYS504" s="544"/>
      <c r="FYT504" s="544"/>
      <c r="FYU504" s="544"/>
      <c r="FYV504" s="544"/>
      <c r="FYW504" s="544"/>
      <c r="FYX504" s="544"/>
      <c r="FYY504" s="544"/>
      <c r="FYZ504" s="544"/>
      <c r="FZA504" s="544"/>
      <c r="FZB504" s="544"/>
      <c r="FZC504" s="544"/>
      <c r="FZD504" s="544"/>
      <c r="FZE504" s="544"/>
      <c r="FZF504" s="544"/>
      <c r="FZG504" s="544"/>
      <c r="FZH504" s="544"/>
      <c r="FZI504" s="544"/>
      <c r="FZJ504" s="544"/>
      <c r="FZK504" s="544"/>
      <c r="FZL504" s="544"/>
      <c r="FZM504" s="544"/>
      <c r="FZN504" s="544"/>
      <c r="FZO504" s="544"/>
      <c r="FZP504" s="544"/>
      <c r="FZQ504" s="544"/>
      <c r="FZR504" s="544"/>
      <c r="FZS504" s="544"/>
      <c r="FZT504" s="544"/>
      <c r="FZU504" s="544"/>
      <c r="FZV504" s="544"/>
      <c r="FZW504" s="544"/>
      <c r="FZX504" s="544"/>
      <c r="FZY504" s="544"/>
      <c r="FZZ504" s="544"/>
      <c r="GAA504" s="544"/>
      <c r="GAB504" s="544"/>
      <c r="GAC504" s="544"/>
      <c r="GAD504" s="544"/>
      <c r="GAE504" s="544"/>
      <c r="GAF504" s="544"/>
      <c r="GAG504" s="544"/>
      <c r="GAH504" s="544"/>
      <c r="GAI504" s="544"/>
      <c r="GAJ504" s="544"/>
      <c r="GAK504" s="544"/>
      <c r="GAL504" s="544"/>
      <c r="GAM504" s="544"/>
      <c r="GAN504" s="544"/>
      <c r="GAO504" s="544"/>
      <c r="GAP504" s="544"/>
      <c r="GAQ504" s="544"/>
      <c r="GAR504" s="544"/>
      <c r="GAS504" s="544"/>
      <c r="GAT504" s="544"/>
      <c r="GAU504" s="544"/>
      <c r="GAV504" s="544"/>
      <c r="GAW504" s="544"/>
      <c r="GAX504" s="544"/>
      <c r="GAY504" s="544"/>
      <c r="GAZ504" s="544"/>
      <c r="GBA504" s="544"/>
      <c r="GBB504" s="544"/>
      <c r="GBC504" s="544"/>
      <c r="GBD504" s="544"/>
      <c r="GBE504" s="544"/>
      <c r="GBF504" s="544"/>
      <c r="GBG504" s="544"/>
      <c r="GBH504" s="544"/>
      <c r="GBI504" s="544"/>
      <c r="GBJ504" s="544"/>
      <c r="GBK504" s="544"/>
      <c r="GBL504" s="544"/>
      <c r="GBM504" s="544"/>
      <c r="GBN504" s="544"/>
      <c r="GBO504" s="544"/>
      <c r="GBP504" s="544"/>
      <c r="GBQ504" s="544"/>
      <c r="GBR504" s="544"/>
      <c r="GBS504" s="544"/>
      <c r="GBT504" s="544"/>
      <c r="GBU504" s="544"/>
      <c r="GBV504" s="544"/>
      <c r="GBW504" s="544"/>
      <c r="GBX504" s="544"/>
      <c r="GBY504" s="544"/>
      <c r="GBZ504" s="544"/>
      <c r="GCA504" s="544"/>
      <c r="GCB504" s="544"/>
      <c r="GCC504" s="544"/>
      <c r="GCD504" s="544"/>
      <c r="GCE504" s="544"/>
      <c r="GCF504" s="544"/>
      <c r="GCG504" s="544"/>
      <c r="GCH504" s="544"/>
      <c r="GCI504" s="544"/>
      <c r="GCJ504" s="544"/>
      <c r="GCK504" s="544"/>
      <c r="GCL504" s="544"/>
      <c r="GCM504" s="544"/>
      <c r="GCN504" s="544"/>
      <c r="GCO504" s="544"/>
      <c r="GCP504" s="544"/>
      <c r="GCQ504" s="544"/>
      <c r="GCR504" s="544"/>
      <c r="GCS504" s="544"/>
      <c r="GCT504" s="544"/>
      <c r="GCU504" s="544"/>
      <c r="GCV504" s="544"/>
      <c r="GCW504" s="544"/>
      <c r="GCX504" s="544"/>
      <c r="GCY504" s="544"/>
      <c r="GCZ504" s="544"/>
      <c r="GDA504" s="544"/>
      <c r="GDB504" s="544"/>
      <c r="GDC504" s="544"/>
      <c r="GDD504" s="544"/>
      <c r="GDE504" s="544"/>
      <c r="GDF504" s="544"/>
      <c r="GDG504" s="544"/>
      <c r="GDH504" s="544"/>
      <c r="GDI504" s="544"/>
      <c r="GDJ504" s="544"/>
      <c r="GDK504" s="544"/>
      <c r="GDL504" s="544"/>
      <c r="GDM504" s="544"/>
      <c r="GDN504" s="544"/>
      <c r="GDO504" s="544"/>
      <c r="GDP504" s="544"/>
      <c r="GDQ504" s="544"/>
      <c r="GDR504" s="544"/>
      <c r="GDS504" s="544"/>
      <c r="GDT504" s="544"/>
      <c r="GDU504" s="544"/>
      <c r="GDV504" s="544"/>
      <c r="GDW504" s="544"/>
      <c r="GDX504" s="544"/>
      <c r="GDY504" s="544"/>
      <c r="GDZ504" s="544"/>
      <c r="GEA504" s="544"/>
      <c r="GEB504" s="544"/>
      <c r="GEC504" s="544"/>
      <c r="GED504" s="544"/>
      <c r="GEE504" s="544"/>
      <c r="GEF504" s="544"/>
      <c r="GEG504" s="544"/>
      <c r="GEH504" s="544"/>
      <c r="GEI504" s="544"/>
      <c r="GEJ504" s="544"/>
      <c r="GEK504" s="544"/>
      <c r="GEL504" s="544"/>
      <c r="GEM504" s="544"/>
      <c r="GEN504" s="544"/>
      <c r="GEO504" s="544"/>
      <c r="GEP504" s="544"/>
      <c r="GEQ504" s="544"/>
      <c r="GER504" s="544"/>
      <c r="GES504" s="544"/>
      <c r="GET504" s="544"/>
      <c r="GEU504" s="544"/>
      <c r="GEV504" s="544"/>
      <c r="GEW504" s="544"/>
      <c r="GEX504" s="544"/>
      <c r="GEY504" s="544"/>
      <c r="GEZ504" s="544"/>
      <c r="GFA504" s="544"/>
      <c r="GFB504" s="544"/>
      <c r="GFC504" s="544"/>
      <c r="GFD504" s="544"/>
      <c r="GFE504" s="544"/>
      <c r="GFF504" s="544"/>
      <c r="GFG504" s="544"/>
      <c r="GFH504" s="544"/>
      <c r="GFI504" s="544"/>
      <c r="GFJ504" s="544"/>
      <c r="GFK504" s="544"/>
      <c r="GFL504" s="544"/>
      <c r="GFM504" s="544"/>
      <c r="GFN504" s="544"/>
      <c r="GFO504" s="544"/>
      <c r="GFP504" s="544"/>
      <c r="GFQ504" s="544"/>
      <c r="GFR504" s="544"/>
      <c r="GFS504" s="544"/>
      <c r="GFT504" s="544"/>
      <c r="GFU504" s="544"/>
      <c r="GFV504" s="544"/>
      <c r="GFW504" s="544"/>
      <c r="GFX504" s="544"/>
      <c r="GFY504" s="544"/>
      <c r="GFZ504" s="544"/>
      <c r="GGA504" s="544"/>
      <c r="GGB504" s="544"/>
      <c r="GGC504" s="544"/>
      <c r="GGD504" s="544"/>
      <c r="GGE504" s="544"/>
      <c r="GGF504" s="544"/>
      <c r="GGG504" s="544"/>
      <c r="GGH504" s="544"/>
      <c r="GGI504" s="544"/>
      <c r="GGJ504" s="544"/>
      <c r="GGK504" s="544"/>
      <c r="GGL504" s="544"/>
      <c r="GGM504" s="544"/>
      <c r="GGN504" s="544"/>
      <c r="GGO504" s="544"/>
      <c r="GGP504" s="544"/>
      <c r="GGQ504" s="544"/>
      <c r="GGR504" s="544"/>
      <c r="GGS504" s="544"/>
      <c r="GGT504" s="544"/>
      <c r="GGU504" s="544"/>
      <c r="GGV504" s="544"/>
      <c r="GGW504" s="544"/>
      <c r="GGX504" s="544"/>
      <c r="GGY504" s="544"/>
      <c r="GGZ504" s="544"/>
      <c r="GHA504" s="544"/>
      <c r="GHB504" s="544"/>
      <c r="GHC504" s="544"/>
      <c r="GHD504" s="544"/>
      <c r="GHE504" s="544"/>
      <c r="GHF504" s="544"/>
      <c r="GHG504" s="544"/>
      <c r="GHH504" s="544"/>
      <c r="GHI504" s="544"/>
      <c r="GHJ504" s="544"/>
      <c r="GHK504" s="544"/>
      <c r="GHL504" s="544"/>
      <c r="GHM504" s="544"/>
      <c r="GHN504" s="544"/>
      <c r="GHO504" s="544"/>
      <c r="GHP504" s="544"/>
      <c r="GHQ504" s="544"/>
      <c r="GHR504" s="544"/>
      <c r="GHS504" s="544"/>
      <c r="GHT504" s="544"/>
      <c r="GHU504" s="544"/>
      <c r="GHV504" s="544"/>
      <c r="GHW504" s="544"/>
      <c r="GHX504" s="544"/>
      <c r="GHY504" s="544"/>
      <c r="GHZ504" s="544"/>
      <c r="GIA504" s="544"/>
      <c r="GIB504" s="544"/>
      <c r="GIC504" s="544"/>
      <c r="GID504" s="544"/>
      <c r="GIE504" s="544"/>
      <c r="GIF504" s="544"/>
      <c r="GIG504" s="544"/>
      <c r="GIH504" s="544"/>
      <c r="GII504" s="544"/>
      <c r="GIJ504" s="544"/>
      <c r="GIK504" s="544"/>
      <c r="GIL504" s="544"/>
      <c r="GIM504" s="544"/>
      <c r="GIN504" s="544"/>
      <c r="GIO504" s="544"/>
      <c r="GIP504" s="544"/>
      <c r="GIQ504" s="544"/>
      <c r="GIR504" s="544"/>
      <c r="GIS504" s="544"/>
      <c r="GIT504" s="544"/>
      <c r="GIU504" s="544"/>
      <c r="GIV504" s="544"/>
      <c r="GIW504" s="544"/>
      <c r="GIX504" s="544"/>
      <c r="GIY504" s="544"/>
      <c r="GIZ504" s="544"/>
      <c r="GJA504" s="544"/>
      <c r="GJB504" s="544"/>
      <c r="GJC504" s="544"/>
      <c r="GJD504" s="544"/>
      <c r="GJE504" s="544"/>
      <c r="GJF504" s="544"/>
      <c r="GJG504" s="544"/>
      <c r="GJH504" s="544"/>
      <c r="GJI504" s="544"/>
      <c r="GJJ504" s="544"/>
      <c r="GJK504" s="544"/>
      <c r="GJL504" s="544"/>
      <c r="GJM504" s="544"/>
      <c r="GJN504" s="544"/>
      <c r="GJO504" s="544"/>
      <c r="GJP504" s="544"/>
      <c r="GJQ504" s="544"/>
      <c r="GJR504" s="544"/>
      <c r="GJS504" s="544"/>
      <c r="GJT504" s="544"/>
      <c r="GJU504" s="544"/>
      <c r="GJV504" s="544"/>
      <c r="GJW504" s="544"/>
      <c r="GJX504" s="544"/>
      <c r="GJY504" s="544"/>
      <c r="GJZ504" s="544"/>
      <c r="GKA504" s="544"/>
      <c r="GKB504" s="544"/>
      <c r="GKC504" s="544"/>
      <c r="GKD504" s="544"/>
      <c r="GKE504" s="544"/>
      <c r="GKF504" s="544"/>
      <c r="GKG504" s="544"/>
      <c r="GKH504" s="544"/>
      <c r="GKI504" s="544"/>
      <c r="GKJ504" s="544"/>
      <c r="GKK504" s="544"/>
      <c r="GKL504" s="544"/>
      <c r="GKM504" s="544"/>
      <c r="GKN504" s="544"/>
      <c r="GKO504" s="544"/>
      <c r="GKP504" s="544"/>
      <c r="GKQ504" s="544"/>
      <c r="GKR504" s="544"/>
      <c r="GKS504" s="544"/>
      <c r="GKT504" s="544"/>
      <c r="GKU504" s="544"/>
      <c r="GKV504" s="544"/>
      <c r="GKW504" s="544"/>
      <c r="GKX504" s="544"/>
      <c r="GKY504" s="544"/>
      <c r="GKZ504" s="544"/>
      <c r="GLA504" s="544"/>
      <c r="GLB504" s="544"/>
      <c r="GLC504" s="544"/>
      <c r="GLD504" s="544"/>
      <c r="GLE504" s="544"/>
      <c r="GLF504" s="544"/>
      <c r="GLG504" s="544"/>
      <c r="GLH504" s="544"/>
      <c r="GLI504" s="544"/>
      <c r="GLJ504" s="544"/>
      <c r="GLK504" s="544"/>
      <c r="GLL504" s="544"/>
      <c r="GLM504" s="544"/>
      <c r="GLN504" s="544"/>
      <c r="GLO504" s="544"/>
      <c r="GLP504" s="544"/>
      <c r="GLQ504" s="544"/>
      <c r="GLR504" s="544"/>
      <c r="GLS504" s="544"/>
      <c r="GLT504" s="544"/>
      <c r="GLU504" s="544"/>
      <c r="GLV504" s="544"/>
      <c r="GLW504" s="544"/>
      <c r="GLX504" s="544"/>
      <c r="GLY504" s="544"/>
      <c r="GLZ504" s="544"/>
      <c r="GMA504" s="544"/>
      <c r="GMB504" s="544"/>
      <c r="GMC504" s="544"/>
      <c r="GMD504" s="544"/>
      <c r="GME504" s="544"/>
      <c r="GMF504" s="544"/>
      <c r="GMG504" s="544"/>
      <c r="GMH504" s="544"/>
      <c r="GMI504" s="544"/>
      <c r="GMJ504" s="544"/>
      <c r="GMK504" s="544"/>
      <c r="GML504" s="544"/>
      <c r="GMM504" s="544"/>
      <c r="GMN504" s="544"/>
      <c r="GMO504" s="544"/>
      <c r="GMP504" s="544"/>
      <c r="GMQ504" s="544"/>
      <c r="GMR504" s="544"/>
      <c r="GMS504" s="544"/>
      <c r="GMT504" s="544"/>
      <c r="GMU504" s="544"/>
      <c r="GMV504" s="544"/>
      <c r="GMW504" s="544"/>
      <c r="GMX504" s="544"/>
      <c r="GMY504" s="544"/>
      <c r="GMZ504" s="544"/>
      <c r="GNA504" s="544"/>
      <c r="GNB504" s="544"/>
      <c r="GNC504" s="544"/>
      <c r="GND504" s="544"/>
      <c r="GNE504" s="544"/>
      <c r="GNF504" s="544"/>
      <c r="GNG504" s="544"/>
      <c r="GNH504" s="544"/>
      <c r="GNI504" s="544"/>
      <c r="GNJ504" s="544"/>
      <c r="GNK504" s="544"/>
      <c r="GNL504" s="544"/>
      <c r="GNM504" s="544"/>
      <c r="GNN504" s="544"/>
      <c r="GNO504" s="544"/>
      <c r="GNP504" s="544"/>
      <c r="GNQ504" s="544"/>
      <c r="GNR504" s="544"/>
      <c r="GNS504" s="544"/>
      <c r="GNT504" s="544"/>
      <c r="GNU504" s="544"/>
      <c r="GNV504" s="544"/>
      <c r="GNW504" s="544"/>
      <c r="GNX504" s="544"/>
      <c r="GNY504" s="544"/>
      <c r="GNZ504" s="544"/>
      <c r="GOA504" s="544"/>
      <c r="GOB504" s="544"/>
      <c r="GOC504" s="544"/>
      <c r="GOD504" s="544"/>
      <c r="GOE504" s="544"/>
      <c r="GOF504" s="544"/>
      <c r="GOG504" s="544"/>
      <c r="GOH504" s="544"/>
      <c r="GOI504" s="544"/>
      <c r="GOJ504" s="544"/>
      <c r="GOK504" s="544"/>
      <c r="GOL504" s="544"/>
      <c r="GOM504" s="544"/>
      <c r="GON504" s="544"/>
      <c r="GOO504" s="544"/>
      <c r="GOP504" s="544"/>
      <c r="GOQ504" s="544"/>
      <c r="GOR504" s="544"/>
      <c r="GOS504" s="544"/>
      <c r="GOT504" s="544"/>
      <c r="GOU504" s="544"/>
      <c r="GOV504" s="544"/>
      <c r="GOW504" s="544"/>
      <c r="GOX504" s="544"/>
      <c r="GOY504" s="544"/>
      <c r="GOZ504" s="544"/>
      <c r="GPA504" s="544"/>
      <c r="GPB504" s="544"/>
      <c r="GPC504" s="544"/>
      <c r="GPD504" s="544"/>
      <c r="GPE504" s="544"/>
      <c r="GPF504" s="544"/>
      <c r="GPG504" s="544"/>
      <c r="GPH504" s="544"/>
      <c r="GPI504" s="544"/>
      <c r="GPJ504" s="544"/>
      <c r="GPK504" s="544"/>
      <c r="GPL504" s="544"/>
      <c r="GPM504" s="544"/>
      <c r="GPN504" s="544"/>
      <c r="GPO504" s="544"/>
      <c r="GPP504" s="544"/>
      <c r="GPQ504" s="544"/>
      <c r="GPR504" s="544"/>
      <c r="GPS504" s="544"/>
      <c r="GPT504" s="544"/>
      <c r="GPU504" s="544"/>
      <c r="GPV504" s="544"/>
      <c r="GPW504" s="544"/>
      <c r="GPX504" s="544"/>
      <c r="GPY504" s="544"/>
      <c r="GPZ504" s="544"/>
      <c r="GQA504" s="544"/>
      <c r="GQB504" s="544"/>
      <c r="GQC504" s="544"/>
      <c r="GQD504" s="544"/>
      <c r="GQE504" s="544"/>
      <c r="GQF504" s="544"/>
      <c r="GQG504" s="544"/>
      <c r="GQH504" s="544"/>
      <c r="GQI504" s="544"/>
      <c r="GQJ504" s="544"/>
      <c r="GQK504" s="544"/>
      <c r="GQL504" s="544"/>
      <c r="GQM504" s="544"/>
      <c r="GQN504" s="544"/>
      <c r="GQO504" s="544"/>
      <c r="GQP504" s="544"/>
      <c r="GQQ504" s="544"/>
      <c r="GQR504" s="544"/>
      <c r="GQS504" s="544"/>
      <c r="GQT504" s="544"/>
      <c r="GQU504" s="544"/>
      <c r="GQV504" s="544"/>
      <c r="GQW504" s="544"/>
      <c r="GQX504" s="544"/>
      <c r="GQY504" s="544"/>
      <c r="GQZ504" s="544"/>
      <c r="GRA504" s="544"/>
      <c r="GRB504" s="544"/>
      <c r="GRC504" s="544"/>
      <c r="GRD504" s="544"/>
      <c r="GRE504" s="544"/>
      <c r="GRF504" s="544"/>
      <c r="GRG504" s="544"/>
      <c r="GRH504" s="544"/>
      <c r="GRI504" s="544"/>
      <c r="GRJ504" s="544"/>
      <c r="GRK504" s="544"/>
      <c r="GRL504" s="544"/>
      <c r="GRM504" s="544"/>
      <c r="GRN504" s="544"/>
      <c r="GRO504" s="544"/>
      <c r="GRP504" s="544"/>
      <c r="GRQ504" s="544"/>
      <c r="GRR504" s="544"/>
      <c r="GRS504" s="544"/>
      <c r="GRT504" s="544"/>
      <c r="GRU504" s="544"/>
      <c r="GRV504" s="544"/>
      <c r="GRW504" s="544"/>
      <c r="GRX504" s="544"/>
      <c r="GRY504" s="544"/>
      <c r="GRZ504" s="544"/>
      <c r="GSA504" s="544"/>
      <c r="GSB504" s="544"/>
      <c r="GSC504" s="544"/>
      <c r="GSD504" s="544"/>
      <c r="GSE504" s="544"/>
      <c r="GSF504" s="544"/>
      <c r="GSG504" s="544"/>
      <c r="GSH504" s="544"/>
      <c r="GSI504" s="544"/>
      <c r="GSJ504" s="544"/>
      <c r="GSK504" s="544"/>
      <c r="GSL504" s="544"/>
      <c r="GSM504" s="544"/>
      <c r="GSN504" s="544"/>
      <c r="GSO504" s="544"/>
      <c r="GSP504" s="544"/>
      <c r="GSQ504" s="544"/>
      <c r="GSR504" s="544"/>
      <c r="GSS504" s="544"/>
      <c r="GST504" s="544"/>
      <c r="GSU504" s="544"/>
      <c r="GSV504" s="544"/>
      <c r="GSW504" s="544"/>
      <c r="GSX504" s="544"/>
      <c r="GSY504" s="544"/>
      <c r="GSZ504" s="544"/>
      <c r="GTA504" s="544"/>
      <c r="GTB504" s="544"/>
      <c r="GTC504" s="544"/>
      <c r="GTD504" s="544"/>
      <c r="GTE504" s="544"/>
      <c r="GTF504" s="544"/>
      <c r="GTG504" s="544"/>
      <c r="GTH504" s="544"/>
      <c r="GTI504" s="544"/>
      <c r="GTJ504" s="544"/>
      <c r="GTK504" s="544"/>
      <c r="GTL504" s="544"/>
      <c r="GTM504" s="544"/>
      <c r="GTN504" s="544"/>
      <c r="GTO504" s="544"/>
      <c r="GTP504" s="544"/>
      <c r="GTQ504" s="544"/>
      <c r="GTR504" s="544"/>
      <c r="GTS504" s="544"/>
      <c r="GTT504" s="544"/>
      <c r="GTU504" s="544"/>
      <c r="GTV504" s="544"/>
      <c r="GTW504" s="544"/>
      <c r="GTX504" s="544"/>
      <c r="GTY504" s="544"/>
      <c r="GTZ504" s="544"/>
      <c r="GUA504" s="544"/>
      <c r="GUB504" s="544"/>
      <c r="GUC504" s="544"/>
      <c r="GUD504" s="544"/>
      <c r="GUE504" s="544"/>
      <c r="GUF504" s="544"/>
      <c r="GUG504" s="544"/>
      <c r="GUH504" s="544"/>
      <c r="GUI504" s="544"/>
      <c r="GUJ504" s="544"/>
      <c r="GUK504" s="544"/>
      <c r="GUL504" s="544"/>
      <c r="GUM504" s="544"/>
      <c r="GUN504" s="544"/>
      <c r="GUO504" s="544"/>
      <c r="GUP504" s="544"/>
      <c r="GUQ504" s="544"/>
      <c r="GUR504" s="544"/>
      <c r="GUS504" s="544"/>
      <c r="GUT504" s="544"/>
      <c r="GUU504" s="544"/>
      <c r="GUV504" s="544"/>
      <c r="GUW504" s="544"/>
      <c r="GUX504" s="544"/>
      <c r="GUY504" s="544"/>
      <c r="GUZ504" s="544"/>
      <c r="GVA504" s="544"/>
      <c r="GVB504" s="544"/>
      <c r="GVC504" s="544"/>
      <c r="GVD504" s="544"/>
      <c r="GVE504" s="544"/>
      <c r="GVF504" s="544"/>
      <c r="GVG504" s="544"/>
      <c r="GVH504" s="544"/>
      <c r="GVI504" s="544"/>
      <c r="GVJ504" s="544"/>
      <c r="GVK504" s="544"/>
      <c r="GVL504" s="544"/>
      <c r="GVM504" s="544"/>
      <c r="GVN504" s="544"/>
      <c r="GVO504" s="544"/>
      <c r="GVP504" s="544"/>
      <c r="GVQ504" s="544"/>
      <c r="GVR504" s="544"/>
      <c r="GVS504" s="544"/>
      <c r="GVT504" s="544"/>
      <c r="GVU504" s="544"/>
      <c r="GVV504" s="544"/>
      <c r="GVW504" s="544"/>
      <c r="GVX504" s="544"/>
      <c r="GVY504" s="544"/>
      <c r="GVZ504" s="544"/>
      <c r="GWA504" s="544"/>
      <c r="GWB504" s="544"/>
      <c r="GWC504" s="544"/>
      <c r="GWD504" s="544"/>
      <c r="GWE504" s="544"/>
      <c r="GWF504" s="544"/>
      <c r="GWG504" s="544"/>
      <c r="GWH504" s="544"/>
      <c r="GWI504" s="544"/>
      <c r="GWJ504" s="544"/>
      <c r="GWK504" s="544"/>
      <c r="GWL504" s="544"/>
      <c r="GWM504" s="544"/>
      <c r="GWN504" s="544"/>
      <c r="GWO504" s="544"/>
      <c r="GWP504" s="544"/>
      <c r="GWQ504" s="544"/>
      <c r="GWR504" s="544"/>
      <c r="GWS504" s="544"/>
      <c r="GWT504" s="544"/>
      <c r="GWU504" s="544"/>
      <c r="GWV504" s="544"/>
      <c r="GWW504" s="544"/>
      <c r="GWX504" s="544"/>
      <c r="GWY504" s="544"/>
      <c r="GWZ504" s="544"/>
      <c r="GXA504" s="544"/>
      <c r="GXB504" s="544"/>
      <c r="GXC504" s="544"/>
      <c r="GXD504" s="544"/>
      <c r="GXE504" s="544"/>
      <c r="GXF504" s="544"/>
      <c r="GXG504" s="544"/>
      <c r="GXH504" s="544"/>
      <c r="GXI504" s="544"/>
      <c r="GXJ504" s="544"/>
      <c r="GXK504" s="544"/>
      <c r="GXL504" s="544"/>
      <c r="GXM504" s="544"/>
      <c r="GXN504" s="544"/>
      <c r="GXO504" s="544"/>
      <c r="GXP504" s="544"/>
      <c r="GXQ504" s="544"/>
      <c r="GXR504" s="544"/>
      <c r="GXS504" s="544"/>
      <c r="GXT504" s="544"/>
      <c r="GXU504" s="544"/>
      <c r="GXV504" s="544"/>
      <c r="GXW504" s="544"/>
      <c r="GXX504" s="544"/>
      <c r="GXY504" s="544"/>
      <c r="GXZ504" s="544"/>
      <c r="GYA504" s="544"/>
      <c r="GYB504" s="544"/>
      <c r="GYC504" s="544"/>
      <c r="GYD504" s="544"/>
      <c r="GYE504" s="544"/>
      <c r="GYF504" s="544"/>
      <c r="GYG504" s="544"/>
      <c r="GYH504" s="544"/>
      <c r="GYI504" s="544"/>
      <c r="GYJ504" s="544"/>
      <c r="GYK504" s="544"/>
      <c r="GYL504" s="544"/>
      <c r="GYM504" s="544"/>
      <c r="GYN504" s="544"/>
      <c r="GYO504" s="544"/>
      <c r="GYP504" s="544"/>
      <c r="GYQ504" s="544"/>
      <c r="GYR504" s="544"/>
      <c r="GYS504" s="544"/>
      <c r="GYT504" s="544"/>
      <c r="GYU504" s="544"/>
      <c r="GYV504" s="544"/>
      <c r="GYW504" s="544"/>
      <c r="GYX504" s="544"/>
      <c r="GYY504" s="544"/>
      <c r="GYZ504" s="544"/>
      <c r="GZA504" s="544"/>
      <c r="GZB504" s="544"/>
      <c r="GZC504" s="544"/>
      <c r="GZD504" s="544"/>
      <c r="GZE504" s="544"/>
      <c r="GZF504" s="544"/>
      <c r="GZG504" s="544"/>
      <c r="GZH504" s="544"/>
      <c r="GZI504" s="544"/>
      <c r="GZJ504" s="544"/>
      <c r="GZK504" s="544"/>
      <c r="GZL504" s="544"/>
      <c r="GZM504" s="544"/>
      <c r="GZN504" s="544"/>
      <c r="GZO504" s="544"/>
      <c r="GZP504" s="544"/>
      <c r="GZQ504" s="544"/>
      <c r="GZR504" s="544"/>
      <c r="GZS504" s="544"/>
      <c r="GZT504" s="544"/>
      <c r="GZU504" s="544"/>
      <c r="GZV504" s="544"/>
      <c r="GZW504" s="544"/>
      <c r="GZX504" s="544"/>
      <c r="GZY504" s="544"/>
      <c r="GZZ504" s="544"/>
      <c r="HAA504" s="544"/>
      <c r="HAB504" s="544"/>
      <c r="HAC504" s="544"/>
      <c r="HAD504" s="544"/>
      <c r="HAE504" s="544"/>
      <c r="HAF504" s="544"/>
      <c r="HAG504" s="544"/>
      <c r="HAH504" s="544"/>
      <c r="HAI504" s="544"/>
      <c r="HAJ504" s="544"/>
      <c r="HAK504" s="544"/>
      <c r="HAL504" s="544"/>
      <c r="HAM504" s="544"/>
      <c r="HAN504" s="544"/>
      <c r="HAO504" s="544"/>
      <c r="HAP504" s="544"/>
      <c r="HAQ504" s="544"/>
      <c r="HAR504" s="544"/>
      <c r="HAS504" s="544"/>
      <c r="HAT504" s="544"/>
      <c r="HAU504" s="544"/>
      <c r="HAV504" s="544"/>
      <c r="HAW504" s="544"/>
      <c r="HAX504" s="544"/>
      <c r="HAY504" s="544"/>
      <c r="HAZ504" s="544"/>
      <c r="HBA504" s="544"/>
      <c r="HBB504" s="544"/>
      <c r="HBC504" s="544"/>
      <c r="HBD504" s="544"/>
      <c r="HBE504" s="544"/>
      <c r="HBF504" s="544"/>
      <c r="HBG504" s="544"/>
      <c r="HBH504" s="544"/>
      <c r="HBI504" s="544"/>
      <c r="HBJ504" s="544"/>
      <c r="HBK504" s="544"/>
      <c r="HBL504" s="544"/>
      <c r="HBM504" s="544"/>
      <c r="HBN504" s="544"/>
      <c r="HBO504" s="544"/>
      <c r="HBP504" s="544"/>
      <c r="HBQ504" s="544"/>
      <c r="HBR504" s="544"/>
      <c r="HBS504" s="544"/>
      <c r="HBT504" s="544"/>
      <c r="HBU504" s="544"/>
      <c r="HBV504" s="544"/>
      <c r="HBW504" s="544"/>
      <c r="HBX504" s="544"/>
      <c r="HBY504" s="544"/>
      <c r="HBZ504" s="544"/>
      <c r="HCA504" s="544"/>
      <c r="HCB504" s="544"/>
      <c r="HCC504" s="544"/>
      <c r="HCD504" s="544"/>
      <c r="HCE504" s="544"/>
      <c r="HCF504" s="544"/>
      <c r="HCG504" s="544"/>
      <c r="HCH504" s="544"/>
      <c r="HCI504" s="544"/>
      <c r="HCJ504" s="544"/>
      <c r="HCK504" s="544"/>
      <c r="HCL504" s="544"/>
      <c r="HCM504" s="544"/>
      <c r="HCN504" s="544"/>
      <c r="HCO504" s="544"/>
      <c r="HCP504" s="544"/>
      <c r="HCQ504" s="544"/>
      <c r="HCR504" s="544"/>
      <c r="HCS504" s="544"/>
      <c r="HCT504" s="544"/>
      <c r="HCU504" s="544"/>
      <c r="HCV504" s="544"/>
      <c r="HCW504" s="544"/>
      <c r="HCX504" s="544"/>
      <c r="HCY504" s="544"/>
      <c r="HCZ504" s="544"/>
      <c r="HDA504" s="544"/>
      <c r="HDB504" s="544"/>
      <c r="HDC504" s="544"/>
      <c r="HDD504" s="544"/>
      <c r="HDE504" s="544"/>
      <c r="HDF504" s="544"/>
      <c r="HDG504" s="544"/>
      <c r="HDH504" s="544"/>
      <c r="HDI504" s="544"/>
      <c r="HDJ504" s="544"/>
      <c r="HDK504" s="544"/>
      <c r="HDL504" s="544"/>
      <c r="HDM504" s="544"/>
      <c r="HDN504" s="544"/>
      <c r="HDO504" s="544"/>
      <c r="HDP504" s="544"/>
      <c r="HDQ504" s="544"/>
      <c r="HDR504" s="544"/>
      <c r="HDS504" s="544"/>
      <c r="HDT504" s="544"/>
      <c r="HDU504" s="544"/>
      <c r="HDV504" s="544"/>
      <c r="HDW504" s="544"/>
      <c r="HDX504" s="544"/>
      <c r="HDY504" s="544"/>
      <c r="HDZ504" s="544"/>
      <c r="HEA504" s="544"/>
      <c r="HEB504" s="544"/>
      <c r="HEC504" s="544"/>
      <c r="HED504" s="544"/>
      <c r="HEE504" s="544"/>
      <c r="HEF504" s="544"/>
      <c r="HEG504" s="544"/>
      <c r="HEH504" s="544"/>
      <c r="HEI504" s="544"/>
      <c r="HEJ504" s="544"/>
      <c r="HEK504" s="544"/>
      <c r="HEL504" s="544"/>
      <c r="HEM504" s="544"/>
      <c r="HEN504" s="544"/>
      <c r="HEO504" s="544"/>
      <c r="HEP504" s="544"/>
      <c r="HEQ504" s="544"/>
      <c r="HER504" s="544"/>
      <c r="HES504" s="544"/>
      <c r="HET504" s="544"/>
      <c r="HEU504" s="544"/>
      <c r="HEV504" s="544"/>
      <c r="HEW504" s="544"/>
      <c r="HEX504" s="544"/>
      <c r="HEY504" s="544"/>
      <c r="HEZ504" s="544"/>
      <c r="HFA504" s="544"/>
      <c r="HFB504" s="544"/>
      <c r="HFC504" s="544"/>
      <c r="HFD504" s="544"/>
      <c r="HFE504" s="544"/>
      <c r="HFF504" s="544"/>
      <c r="HFG504" s="544"/>
      <c r="HFH504" s="544"/>
      <c r="HFI504" s="544"/>
      <c r="HFJ504" s="544"/>
      <c r="HFK504" s="544"/>
      <c r="HFL504" s="544"/>
      <c r="HFM504" s="544"/>
      <c r="HFN504" s="544"/>
      <c r="HFO504" s="544"/>
      <c r="HFP504" s="544"/>
      <c r="HFQ504" s="544"/>
      <c r="HFR504" s="544"/>
      <c r="HFS504" s="544"/>
      <c r="HFT504" s="544"/>
      <c r="HFU504" s="544"/>
      <c r="HFV504" s="544"/>
      <c r="HFW504" s="544"/>
      <c r="HFX504" s="544"/>
      <c r="HFY504" s="544"/>
      <c r="HFZ504" s="544"/>
      <c r="HGA504" s="544"/>
      <c r="HGB504" s="544"/>
      <c r="HGC504" s="544"/>
      <c r="HGD504" s="544"/>
      <c r="HGE504" s="544"/>
      <c r="HGF504" s="544"/>
      <c r="HGG504" s="544"/>
      <c r="HGH504" s="544"/>
      <c r="HGI504" s="544"/>
      <c r="HGJ504" s="544"/>
      <c r="HGK504" s="544"/>
      <c r="HGL504" s="544"/>
      <c r="HGM504" s="544"/>
      <c r="HGN504" s="544"/>
      <c r="HGO504" s="544"/>
      <c r="HGP504" s="544"/>
      <c r="HGQ504" s="544"/>
      <c r="HGR504" s="544"/>
      <c r="HGS504" s="544"/>
      <c r="HGT504" s="544"/>
      <c r="HGU504" s="544"/>
      <c r="HGV504" s="544"/>
      <c r="HGW504" s="544"/>
      <c r="HGX504" s="544"/>
      <c r="HGY504" s="544"/>
      <c r="HGZ504" s="544"/>
      <c r="HHA504" s="544"/>
      <c r="HHB504" s="544"/>
      <c r="HHC504" s="544"/>
      <c r="HHD504" s="544"/>
      <c r="HHE504" s="544"/>
      <c r="HHF504" s="544"/>
      <c r="HHG504" s="544"/>
      <c r="HHH504" s="544"/>
      <c r="HHI504" s="544"/>
      <c r="HHJ504" s="544"/>
      <c r="HHK504" s="544"/>
      <c r="HHL504" s="544"/>
      <c r="HHM504" s="544"/>
      <c r="HHN504" s="544"/>
      <c r="HHO504" s="544"/>
      <c r="HHP504" s="544"/>
      <c r="HHQ504" s="544"/>
      <c r="HHR504" s="544"/>
      <c r="HHS504" s="544"/>
      <c r="HHT504" s="544"/>
      <c r="HHU504" s="544"/>
      <c r="HHV504" s="544"/>
      <c r="HHW504" s="544"/>
      <c r="HHX504" s="544"/>
      <c r="HHY504" s="544"/>
      <c r="HHZ504" s="544"/>
      <c r="HIA504" s="544"/>
      <c r="HIB504" s="544"/>
      <c r="HIC504" s="544"/>
      <c r="HID504" s="544"/>
      <c r="HIE504" s="544"/>
      <c r="HIF504" s="544"/>
      <c r="HIG504" s="544"/>
      <c r="HIH504" s="544"/>
      <c r="HII504" s="544"/>
      <c r="HIJ504" s="544"/>
      <c r="HIK504" s="544"/>
      <c r="HIL504" s="544"/>
      <c r="HIM504" s="544"/>
      <c r="HIN504" s="544"/>
      <c r="HIO504" s="544"/>
      <c r="HIP504" s="544"/>
      <c r="HIQ504" s="544"/>
      <c r="HIR504" s="544"/>
      <c r="HIS504" s="544"/>
      <c r="HIT504" s="544"/>
      <c r="HIU504" s="544"/>
      <c r="HIV504" s="544"/>
      <c r="HIW504" s="544"/>
      <c r="HIX504" s="544"/>
      <c r="HIY504" s="544"/>
      <c r="HIZ504" s="544"/>
      <c r="HJA504" s="544"/>
      <c r="HJB504" s="544"/>
      <c r="HJC504" s="544"/>
      <c r="HJD504" s="544"/>
      <c r="HJE504" s="544"/>
      <c r="HJF504" s="544"/>
      <c r="HJG504" s="544"/>
      <c r="HJH504" s="544"/>
      <c r="HJI504" s="544"/>
      <c r="HJJ504" s="544"/>
      <c r="HJK504" s="544"/>
      <c r="HJL504" s="544"/>
      <c r="HJM504" s="544"/>
      <c r="HJN504" s="544"/>
      <c r="HJO504" s="544"/>
      <c r="HJP504" s="544"/>
      <c r="HJQ504" s="544"/>
      <c r="HJR504" s="544"/>
      <c r="HJS504" s="544"/>
      <c r="HJT504" s="544"/>
      <c r="HJU504" s="544"/>
      <c r="HJV504" s="544"/>
      <c r="HJW504" s="544"/>
      <c r="HJX504" s="544"/>
      <c r="HJY504" s="544"/>
      <c r="HJZ504" s="544"/>
      <c r="HKA504" s="544"/>
      <c r="HKB504" s="544"/>
      <c r="HKC504" s="544"/>
      <c r="HKD504" s="544"/>
      <c r="HKE504" s="544"/>
      <c r="HKF504" s="544"/>
      <c r="HKG504" s="544"/>
      <c r="HKH504" s="544"/>
      <c r="HKI504" s="544"/>
      <c r="HKJ504" s="544"/>
      <c r="HKK504" s="544"/>
      <c r="HKL504" s="544"/>
      <c r="HKM504" s="544"/>
      <c r="HKN504" s="544"/>
      <c r="HKO504" s="544"/>
      <c r="HKP504" s="544"/>
      <c r="HKQ504" s="544"/>
      <c r="HKR504" s="544"/>
      <c r="HKS504" s="544"/>
      <c r="HKT504" s="544"/>
      <c r="HKU504" s="544"/>
      <c r="HKV504" s="544"/>
      <c r="HKW504" s="544"/>
      <c r="HKX504" s="544"/>
      <c r="HKY504" s="544"/>
      <c r="HKZ504" s="544"/>
      <c r="HLA504" s="544"/>
      <c r="HLB504" s="544"/>
      <c r="HLC504" s="544"/>
      <c r="HLD504" s="544"/>
      <c r="HLE504" s="544"/>
      <c r="HLF504" s="544"/>
      <c r="HLG504" s="544"/>
      <c r="HLH504" s="544"/>
      <c r="HLI504" s="544"/>
      <c r="HLJ504" s="544"/>
      <c r="HLK504" s="544"/>
      <c r="HLL504" s="544"/>
      <c r="HLM504" s="544"/>
      <c r="HLN504" s="544"/>
      <c r="HLO504" s="544"/>
      <c r="HLP504" s="544"/>
      <c r="HLQ504" s="544"/>
      <c r="HLR504" s="544"/>
      <c r="HLS504" s="544"/>
      <c r="HLT504" s="544"/>
      <c r="HLU504" s="544"/>
      <c r="HLV504" s="544"/>
      <c r="HLW504" s="544"/>
      <c r="HLX504" s="544"/>
      <c r="HLY504" s="544"/>
      <c r="HLZ504" s="544"/>
      <c r="HMA504" s="544"/>
      <c r="HMB504" s="544"/>
      <c r="HMC504" s="544"/>
      <c r="HMD504" s="544"/>
      <c r="HME504" s="544"/>
      <c r="HMF504" s="544"/>
      <c r="HMG504" s="544"/>
      <c r="HMH504" s="544"/>
      <c r="HMI504" s="544"/>
      <c r="HMJ504" s="544"/>
      <c r="HMK504" s="544"/>
      <c r="HML504" s="544"/>
      <c r="HMM504" s="544"/>
      <c r="HMN504" s="544"/>
      <c r="HMO504" s="544"/>
      <c r="HMP504" s="544"/>
      <c r="HMQ504" s="544"/>
      <c r="HMR504" s="544"/>
      <c r="HMS504" s="544"/>
      <c r="HMT504" s="544"/>
      <c r="HMU504" s="544"/>
      <c r="HMV504" s="544"/>
      <c r="HMW504" s="544"/>
      <c r="HMX504" s="544"/>
      <c r="HMY504" s="544"/>
      <c r="HMZ504" s="544"/>
      <c r="HNA504" s="544"/>
      <c r="HNB504" s="544"/>
      <c r="HNC504" s="544"/>
      <c r="HND504" s="544"/>
      <c r="HNE504" s="544"/>
      <c r="HNF504" s="544"/>
      <c r="HNG504" s="544"/>
      <c r="HNH504" s="544"/>
      <c r="HNI504" s="544"/>
      <c r="HNJ504" s="544"/>
      <c r="HNK504" s="544"/>
      <c r="HNL504" s="544"/>
      <c r="HNM504" s="544"/>
      <c r="HNN504" s="544"/>
      <c r="HNO504" s="544"/>
      <c r="HNP504" s="544"/>
      <c r="HNQ504" s="544"/>
      <c r="HNR504" s="544"/>
      <c r="HNS504" s="544"/>
      <c r="HNT504" s="544"/>
      <c r="HNU504" s="544"/>
      <c r="HNV504" s="544"/>
      <c r="HNW504" s="544"/>
      <c r="HNX504" s="544"/>
      <c r="HNY504" s="544"/>
      <c r="HNZ504" s="544"/>
      <c r="HOA504" s="544"/>
      <c r="HOB504" s="544"/>
      <c r="HOC504" s="544"/>
      <c r="HOD504" s="544"/>
      <c r="HOE504" s="544"/>
      <c r="HOF504" s="544"/>
      <c r="HOG504" s="544"/>
      <c r="HOH504" s="544"/>
      <c r="HOI504" s="544"/>
      <c r="HOJ504" s="544"/>
      <c r="HOK504" s="544"/>
      <c r="HOL504" s="544"/>
      <c r="HOM504" s="544"/>
      <c r="HON504" s="544"/>
      <c r="HOO504" s="544"/>
      <c r="HOP504" s="544"/>
      <c r="HOQ504" s="544"/>
      <c r="HOR504" s="544"/>
      <c r="HOS504" s="544"/>
      <c r="HOT504" s="544"/>
      <c r="HOU504" s="544"/>
      <c r="HOV504" s="544"/>
      <c r="HOW504" s="544"/>
      <c r="HOX504" s="544"/>
      <c r="HOY504" s="544"/>
      <c r="HOZ504" s="544"/>
      <c r="HPA504" s="544"/>
      <c r="HPB504" s="544"/>
      <c r="HPC504" s="544"/>
      <c r="HPD504" s="544"/>
      <c r="HPE504" s="544"/>
      <c r="HPF504" s="544"/>
      <c r="HPG504" s="544"/>
      <c r="HPH504" s="544"/>
      <c r="HPI504" s="544"/>
      <c r="HPJ504" s="544"/>
      <c r="HPK504" s="544"/>
      <c r="HPL504" s="544"/>
      <c r="HPM504" s="544"/>
      <c r="HPN504" s="544"/>
      <c r="HPO504" s="544"/>
      <c r="HPP504" s="544"/>
      <c r="HPQ504" s="544"/>
      <c r="HPR504" s="544"/>
      <c r="HPS504" s="544"/>
      <c r="HPT504" s="544"/>
      <c r="HPU504" s="544"/>
      <c r="HPV504" s="544"/>
      <c r="HPW504" s="544"/>
      <c r="HPX504" s="544"/>
      <c r="HPY504" s="544"/>
      <c r="HPZ504" s="544"/>
      <c r="HQA504" s="544"/>
      <c r="HQB504" s="544"/>
      <c r="HQC504" s="544"/>
      <c r="HQD504" s="544"/>
      <c r="HQE504" s="544"/>
      <c r="HQF504" s="544"/>
      <c r="HQG504" s="544"/>
      <c r="HQH504" s="544"/>
      <c r="HQI504" s="544"/>
      <c r="HQJ504" s="544"/>
      <c r="HQK504" s="544"/>
      <c r="HQL504" s="544"/>
      <c r="HQM504" s="544"/>
      <c r="HQN504" s="544"/>
      <c r="HQO504" s="544"/>
      <c r="HQP504" s="544"/>
      <c r="HQQ504" s="544"/>
      <c r="HQR504" s="544"/>
      <c r="HQS504" s="544"/>
      <c r="HQT504" s="544"/>
      <c r="HQU504" s="544"/>
      <c r="HQV504" s="544"/>
      <c r="HQW504" s="544"/>
      <c r="HQX504" s="544"/>
      <c r="HQY504" s="544"/>
      <c r="HQZ504" s="544"/>
      <c r="HRA504" s="544"/>
      <c r="HRB504" s="544"/>
      <c r="HRC504" s="544"/>
      <c r="HRD504" s="544"/>
      <c r="HRE504" s="544"/>
      <c r="HRF504" s="544"/>
      <c r="HRG504" s="544"/>
      <c r="HRH504" s="544"/>
      <c r="HRI504" s="544"/>
      <c r="HRJ504" s="544"/>
      <c r="HRK504" s="544"/>
      <c r="HRL504" s="544"/>
      <c r="HRM504" s="544"/>
      <c r="HRN504" s="544"/>
      <c r="HRO504" s="544"/>
      <c r="HRP504" s="544"/>
      <c r="HRQ504" s="544"/>
      <c r="HRR504" s="544"/>
      <c r="HRS504" s="544"/>
      <c r="HRT504" s="544"/>
      <c r="HRU504" s="544"/>
      <c r="HRV504" s="544"/>
      <c r="HRW504" s="544"/>
      <c r="HRX504" s="544"/>
      <c r="HRY504" s="544"/>
      <c r="HRZ504" s="544"/>
      <c r="HSA504" s="544"/>
      <c r="HSB504" s="544"/>
      <c r="HSC504" s="544"/>
      <c r="HSD504" s="544"/>
      <c r="HSE504" s="544"/>
      <c r="HSF504" s="544"/>
      <c r="HSG504" s="544"/>
      <c r="HSH504" s="544"/>
      <c r="HSI504" s="544"/>
      <c r="HSJ504" s="544"/>
      <c r="HSK504" s="544"/>
      <c r="HSL504" s="544"/>
      <c r="HSM504" s="544"/>
      <c r="HSN504" s="544"/>
      <c r="HSO504" s="544"/>
      <c r="HSP504" s="544"/>
      <c r="HSQ504" s="544"/>
      <c r="HSR504" s="544"/>
      <c r="HSS504" s="544"/>
      <c r="HST504" s="544"/>
      <c r="HSU504" s="544"/>
      <c r="HSV504" s="544"/>
      <c r="HSW504" s="544"/>
      <c r="HSX504" s="544"/>
      <c r="HSY504" s="544"/>
      <c r="HSZ504" s="544"/>
      <c r="HTA504" s="544"/>
      <c r="HTB504" s="544"/>
      <c r="HTC504" s="544"/>
      <c r="HTD504" s="544"/>
      <c r="HTE504" s="544"/>
      <c r="HTF504" s="544"/>
      <c r="HTG504" s="544"/>
      <c r="HTH504" s="544"/>
      <c r="HTI504" s="544"/>
      <c r="HTJ504" s="544"/>
      <c r="HTK504" s="544"/>
      <c r="HTL504" s="544"/>
      <c r="HTM504" s="544"/>
      <c r="HTN504" s="544"/>
      <c r="HTO504" s="544"/>
      <c r="HTP504" s="544"/>
      <c r="HTQ504" s="544"/>
      <c r="HTR504" s="544"/>
      <c r="HTS504" s="544"/>
      <c r="HTT504" s="544"/>
      <c r="HTU504" s="544"/>
      <c r="HTV504" s="544"/>
      <c r="HTW504" s="544"/>
      <c r="HTX504" s="544"/>
      <c r="HTY504" s="544"/>
      <c r="HTZ504" s="544"/>
      <c r="HUA504" s="544"/>
      <c r="HUB504" s="544"/>
      <c r="HUC504" s="544"/>
      <c r="HUD504" s="544"/>
      <c r="HUE504" s="544"/>
      <c r="HUF504" s="544"/>
      <c r="HUG504" s="544"/>
      <c r="HUH504" s="544"/>
      <c r="HUI504" s="544"/>
      <c r="HUJ504" s="544"/>
      <c r="HUK504" s="544"/>
      <c r="HUL504" s="544"/>
      <c r="HUM504" s="544"/>
      <c r="HUN504" s="544"/>
      <c r="HUO504" s="544"/>
      <c r="HUP504" s="544"/>
      <c r="HUQ504" s="544"/>
      <c r="HUR504" s="544"/>
      <c r="HUS504" s="544"/>
      <c r="HUT504" s="544"/>
      <c r="HUU504" s="544"/>
      <c r="HUV504" s="544"/>
      <c r="HUW504" s="544"/>
      <c r="HUX504" s="544"/>
      <c r="HUY504" s="544"/>
      <c r="HUZ504" s="544"/>
      <c r="HVA504" s="544"/>
      <c r="HVB504" s="544"/>
      <c r="HVC504" s="544"/>
      <c r="HVD504" s="544"/>
      <c r="HVE504" s="544"/>
      <c r="HVF504" s="544"/>
      <c r="HVG504" s="544"/>
      <c r="HVH504" s="544"/>
      <c r="HVI504" s="544"/>
      <c r="HVJ504" s="544"/>
      <c r="HVK504" s="544"/>
      <c r="HVL504" s="544"/>
      <c r="HVM504" s="544"/>
      <c r="HVN504" s="544"/>
      <c r="HVO504" s="544"/>
      <c r="HVP504" s="544"/>
      <c r="HVQ504" s="544"/>
      <c r="HVR504" s="544"/>
      <c r="HVS504" s="544"/>
      <c r="HVT504" s="544"/>
      <c r="HVU504" s="544"/>
      <c r="HVV504" s="544"/>
      <c r="HVW504" s="544"/>
      <c r="HVX504" s="544"/>
      <c r="HVY504" s="544"/>
      <c r="HVZ504" s="544"/>
      <c r="HWA504" s="544"/>
      <c r="HWB504" s="544"/>
      <c r="HWC504" s="544"/>
      <c r="HWD504" s="544"/>
      <c r="HWE504" s="544"/>
      <c r="HWF504" s="544"/>
      <c r="HWG504" s="544"/>
      <c r="HWH504" s="544"/>
      <c r="HWI504" s="544"/>
      <c r="HWJ504" s="544"/>
      <c r="HWK504" s="544"/>
      <c r="HWL504" s="544"/>
      <c r="HWM504" s="544"/>
      <c r="HWN504" s="544"/>
      <c r="HWO504" s="544"/>
      <c r="HWP504" s="544"/>
      <c r="HWQ504" s="544"/>
      <c r="HWR504" s="544"/>
      <c r="HWS504" s="544"/>
      <c r="HWT504" s="544"/>
      <c r="HWU504" s="544"/>
      <c r="HWV504" s="544"/>
      <c r="HWW504" s="544"/>
      <c r="HWX504" s="544"/>
      <c r="HWY504" s="544"/>
      <c r="HWZ504" s="544"/>
      <c r="HXA504" s="544"/>
      <c r="HXB504" s="544"/>
      <c r="HXC504" s="544"/>
      <c r="HXD504" s="544"/>
      <c r="HXE504" s="544"/>
      <c r="HXF504" s="544"/>
      <c r="HXG504" s="544"/>
      <c r="HXH504" s="544"/>
      <c r="HXI504" s="544"/>
      <c r="HXJ504" s="544"/>
      <c r="HXK504" s="544"/>
      <c r="HXL504" s="544"/>
      <c r="HXM504" s="544"/>
      <c r="HXN504" s="544"/>
      <c r="HXO504" s="544"/>
      <c r="HXP504" s="544"/>
      <c r="HXQ504" s="544"/>
      <c r="HXR504" s="544"/>
      <c r="HXS504" s="544"/>
      <c r="HXT504" s="544"/>
      <c r="HXU504" s="544"/>
      <c r="HXV504" s="544"/>
      <c r="HXW504" s="544"/>
      <c r="HXX504" s="544"/>
      <c r="HXY504" s="544"/>
      <c r="HXZ504" s="544"/>
      <c r="HYA504" s="544"/>
      <c r="HYB504" s="544"/>
      <c r="HYC504" s="544"/>
      <c r="HYD504" s="544"/>
      <c r="HYE504" s="544"/>
      <c r="HYF504" s="544"/>
      <c r="HYG504" s="544"/>
      <c r="HYH504" s="544"/>
      <c r="HYI504" s="544"/>
      <c r="HYJ504" s="544"/>
      <c r="HYK504" s="544"/>
      <c r="HYL504" s="544"/>
      <c r="HYM504" s="544"/>
      <c r="HYN504" s="544"/>
      <c r="HYO504" s="544"/>
      <c r="HYP504" s="544"/>
      <c r="HYQ504" s="544"/>
      <c r="HYR504" s="544"/>
      <c r="HYS504" s="544"/>
      <c r="HYT504" s="544"/>
      <c r="HYU504" s="544"/>
      <c r="HYV504" s="544"/>
      <c r="HYW504" s="544"/>
      <c r="HYX504" s="544"/>
      <c r="HYY504" s="544"/>
      <c r="HYZ504" s="544"/>
      <c r="HZA504" s="544"/>
      <c r="HZB504" s="544"/>
      <c r="HZC504" s="544"/>
      <c r="HZD504" s="544"/>
      <c r="HZE504" s="544"/>
      <c r="HZF504" s="544"/>
      <c r="HZG504" s="544"/>
      <c r="HZH504" s="544"/>
      <c r="HZI504" s="544"/>
      <c r="HZJ504" s="544"/>
      <c r="HZK504" s="544"/>
      <c r="HZL504" s="544"/>
      <c r="HZM504" s="544"/>
      <c r="HZN504" s="544"/>
      <c r="HZO504" s="544"/>
      <c r="HZP504" s="544"/>
      <c r="HZQ504" s="544"/>
      <c r="HZR504" s="544"/>
      <c r="HZS504" s="544"/>
      <c r="HZT504" s="544"/>
      <c r="HZU504" s="544"/>
      <c r="HZV504" s="544"/>
      <c r="HZW504" s="544"/>
      <c r="HZX504" s="544"/>
      <c r="HZY504" s="544"/>
      <c r="HZZ504" s="544"/>
      <c r="IAA504" s="544"/>
      <c r="IAB504" s="544"/>
      <c r="IAC504" s="544"/>
      <c r="IAD504" s="544"/>
      <c r="IAE504" s="544"/>
      <c r="IAF504" s="544"/>
      <c r="IAG504" s="544"/>
      <c r="IAH504" s="544"/>
      <c r="IAI504" s="544"/>
      <c r="IAJ504" s="544"/>
      <c r="IAK504" s="544"/>
      <c r="IAL504" s="544"/>
      <c r="IAM504" s="544"/>
      <c r="IAN504" s="544"/>
      <c r="IAO504" s="544"/>
      <c r="IAP504" s="544"/>
      <c r="IAQ504" s="544"/>
      <c r="IAR504" s="544"/>
      <c r="IAS504" s="544"/>
      <c r="IAT504" s="544"/>
      <c r="IAU504" s="544"/>
      <c r="IAV504" s="544"/>
      <c r="IAW504" s="544"/>
      <c r="IAX504" s="544"/>
      <c r="IAY504" s="544"/>
      <c r="IAZ504" s="544"/>
      <c r="IBA504" s="544"/>
      <c r="IBB504" s="544"/>
      <c r="IBC504" s="544"/>
      <c r="IBD504" s="544"/>
      <c r="IBE504" s="544"/>
      <c r="IBF504" s="544"/>
      <c r="IBG504" s="544"/>
      <c r="IBH504" s="544"/>
      <c r="IBI504" s="544"/>
      <c r="IBJ504" s="544"/>
      <c r="IBK504" s="544"/>
      <c r="IBL504" s="544"/>
      <c r="IBM504" s="544"/>
      <c r="IBN504" s="544"/>
      <c r="IBO504" s="544"/>
      <c r="IBP504" s="544"/>
      <c r="IBQ504" s="544"/>
      <c r="IBR504" s="544"/>
      <c r="IBS504" s="544"/>
      <c r="IBT504" s="544"/>
      <c r="IBU504" s="544"/>
      <c r="IBV504" s="544"/>
      <c r="IBW504" s="544"/>
      <c r="IBX504" s="544"/>
      <c r="IBY504" s="544"/>
      <c r="IBZ504" s="544"/>
      <c r="ICA504" s="544"/>
      <c r="ICB504" s="544"/>
      <c r="ICC504" s="544"/>
      <c r="ICD504" s="544"/>
      <c r="ICE504" s="544"/>
      <c r="ICF504" s="544"/>
      <c r="ICG504" s="544"/>
      <c r="ICH504" s="544"/>
      <c r="ICI504" s="544"/>
      <c r="ICJ504" s="544"/>
      <c r="ICK504" s="544"/>
      <c r="ICL504" s="544"/>
      <c r="ICM504" s="544"/>
      <c r="ICN504" s="544"/>
      <c r="ICO504" s="544"/>
      <c r="ICP504" s="544"/>
      <c r="ICQ504" s="544"/>
      <c r="ICR504" s="544"/>
      <c r="ICS504" s="544"/>
      <c r="ICT504" s="544"/>
      <c r="ICU504" s="544"/>
      <c r="ICV504" s="544"/>
      <c r="ICW504" s="544"/>
      <c r="ICX504" s="544"/>
      <c r="ICY504" s="544"/>
      <c r="ICZ504" s="544"/>
      <c r="IDA504" s="544"/>
      <c r="IDB504" s="544"/>
      <c r="IDC504" s="544"/>
      <c r="IDD504" s="544"/>
      <c r="IDE504" s="544"/>
      <c r="IDF504" s="544"/>
      <c r="IDG504" s="544"/>
      <c r="IDH504" s="544"/>
      <c r="IDI504" s="544"/>
      <c r="IDJ504" s="544"/>
      <c r="IDK504" s="544"/>
      <c r="IDL504" s="544"/>
      <c r="IDM504" s="544"/>
      <c r="IDN504" s="544"/>
      <c r="IDO504" s="544"/>
      <c r="IDP504" s="544"/>
      <c r="IDQ504" s="544"/>
      <c r="IDR504" s="544"/>
      <c r="IDS504" s="544"/>
      <c r="IDT504" s="544"/>
      <c r="IDU504" s="544"/>
      <c r="IDV504" s="544"/>
      <c r="IDW504" s="544"/>
      <c r="IDX504" s="544"/>
      <c r="IDY504" s="544"/>
      <c r="IDZ504" s="544"/>
      <c r="IEA504" s="544"/>
      <c r="IEB504" s="544"/>
      <c r="IEC504" s="544"/>
      <c r="IED504" s="544"/>
      <c r="IEE504" s="544"/>
      <c r="IEF504" s="544"/>
      <c r="IEG504" s="544"/>
      <c r="IEH504" s="544"/>
      <c r="IEI504" s="544"/>
      <c r="IEJ504" s="544"/>
      <c r="IEK504" s="544"/>
      <c r="IEL504" s="544"/>
      <c r="IEM504" s="544"/>
      <c r="IEN504" s="544"/>
      <c r="IEO504" s="544"/>
      <c r="IEP504" s="544"/>
      <c r="IEQ504" s="544"/>
      <c r="IER504" s="544"/>
      <c r="IES504" s="544"/>
      <c r="IET504" s="544"/>
      <c r="IEU504" s="544"/>
      <c r="IEV504" s="544"/>
      <c r="IEW504" s="544"/>
      <c r="IEX504" s="544"/>
      <c r="IEY504" s="544"/>
      <c r="IEZ504" s="544"/>
      <c r="IFA504" s="544"/>
      <c r="IFB504" s="544"/>
      <c r="IFC504" s="544"/>
      <c r="IFD504" s="544"/>
      <c r="IFE504" s="544"/>
      <c r="IFF504" s="544"/>
      <c r="IFG504" s="544"/>
      <c r="IFH504" s="544"/>
      <c r="IFI504" s="544"/>
      <c r="IFJ504" s="544"/>
      <c r="IFK504" s="544"/>
      <c r="IFL504" s="544"/>
      <c r="IFM504" s="544"/>
      <c r="IFN504" s="544"/>
      <c r="IFO504" s="544"/>
      <c r="IFP504" s="544"/>
      <c r="IFQ504" s="544"/>
      <c r="IFR504" s="544"/>
      <c r="IFS504" s="544"/>
      <c r="IFT504" s="544"/>
      <c r="IFU504" s="544"/>
      <c r="IFV504" s="544"/>
      <c r="IFW504" s="544"/>
      <c r="IFX504" s="544"/>
      <c r="IFY504" s="544"/>
      <c r="IFZ504" s="544"/>
      <c r="IGA504" s="544"/>
      <c r="IGB504" s="544"/>
      <c r="IGC504" s="544"/>
      <c r="IGD504" s="544"/>
      <c r="IGE504" s="544"/>
      <c r="IGF504" s="544"/>
      <c r="IGG504" s="544"/>
      <c r="IGH504" s="544"/>
      <c r="IGI504" s="544"/>
      <c r="IGJ504" s="544"/>
      <c r="IGK504" s="544"/>
      <c r="IGL504" s="544"/>
      <c r="IGM504" s="544"/>
      <c r="IGN504" s="544"/>
      <c r="IGO504" s="544"/>
      <c r="IGP504" s="544"/>
      <c r="IGQ504" s="544"/>
      <c r="IGR504" s="544"/>
      <c r="IGS504" s="544"/>
      <c r="IGT504" s="544"/>
      <c r="IGU504" s="544"/>
      <c r="IGV504" s="544"/>
      <c r="IGW504" s="544"/>
      <c r="IGX504" s="544"/>
      <c r="IGY504" s="544"/>
      <c r="IGZ504" s="544"/>
      <c r="IHA504" s="544"/>
      <c r="IHB504" s="544"/>
      <c r="IHC504" s="544"/>
      <c r="IHD504" s="544"/>
      <c r="IHE504" s="544"/>
      <c r="IHF504" s="544"/>
      <c r="IHG504" s="544"/>
      <c r="IHH504" s="544"/>
      <c r="IHI504" s="544"/>
      <c r="IHJ504" s="544"/>
      <c r="IHK504" s="544"/>
      <c r="IHL504" s="544"/>
      <c r="IHM504" s="544"/>
      <c r="IHN504" s="544"/>
      <c r="IHO504" s="544"/>
      <c r="IHP504" s="544"/>
      <c r="IHQ504" s="544"/>
      <c r="IHR504" s="544"/>
      <c r="IHS504" s="544"/>
      <c r="IHT504" s="544"/>
      <c r="IHU504" s="544"/>
      <c r="IHV504" s="544"/>
      <c r="IHW504" s="544"/>
      <c r="IHX504" s="544"/>
      <c r="IHY504" s="544"/>
      <c r="IHZ504" s="544"/>
      <c r="IIA504" s="544"/>
      <c r="IIB504" s="544"/>
      <c r="IIC504" s="544"/>
      <c r="IID504" s="544"/>
      <c r="IIE504" s="544"/>
      <c r="IIF504" s="544"/>
      <c r="IIG504" s="544"/>
      <c r="IIH504" s="544"/>
      <c r="III504" s="544"/>
      <c r="IIJ504" s="544"/>
      <c r="IIK504" s="544"/>
      <c r="IIL504" s="544"/>
      <c r="IIM504" s="544"/>
      <c r="IIN504" s="544"/>
      <c r="IIO504" s="544"/>
      <c r="IIP504" s="544"/>
      <c r="IIQ504" s="544"/>
      <c r="IIR504" s="544"/>
      <c r="IIS504" s="544"/>
      <c r="IIT504" s="544"/>
      <c r="IIU504" s="544"/>
      <c r="IIV504" s="544"/>
      <c r="IIW504" s="544"/>
      <c r="IIX504" s="544"/>
      <c r="IIY504" s="544"/>
      <c r="IIZ504" s="544"/>
      <c r="IJA504" s="544"/>
      <c r="IJB504" s="544"/>
      <c r="IJC504" s="544"/>
      <c r="IJD504" s="544"/>
      <c r="IJE504" s="544"/>
      <c r="IJF504" s="544"/>
      <c r="IJG504" s="544"/>
      <c r="IJH504" s="544"/>
      <c r="IJI504" s="544"/>
      <c r="IJJ504" s="544"/>
      <c r="IJK504" s="544"/>
      <c r="IJL504" s="544"/>
      <c r="IJM504" s="544"/>
      <c r="IJN504" s="544"/>
      <c r="IJO504" s="544"/>
      <c r="IJP504" s="544"/>
      <c r="IJQ504" s="544"/>
      <c r="IJR504" s="544"/>
      <c r="IJS504" s="544"/>
      <c r="IJT504" s="544"/>
      <c r="IJU504" s="544"/>
      <c r="IJV504" s="544"/>
      <c r="IJW504" s="544"/>
      <c r="IJX504" s="544"/>
      <c r="IJY504" s="544"/>
      <c r="IJZ504" s="544"/>
      <c r="IKA504" s="544"/>
      <c r="IKB504" s="544"/>
      <c r="IKC504" s="544"/>
      <c r="IKD504" s="544"/>
      <c r="IKE504" s="544"/>
      <c r="IKF504" s="544"/>
      <c r="IKG504" s="544"/>
      <c r="IKH504" s="544"/>
      <c r="IKI504" s="544"/>
      <c r="IKJ504" s="544"/>
      <c r="IKK504" s="544"/>
      <c r="IKL504" s="544"/>
      <c r="IKM504" s="544"/>
      <c r="IKN504" s="544"/>
      <c r="IKO504" s="544"/>
      <c r="IKP504" s="544"/>
      <c r="IKQ504" s="544"/>
      <c r="IKR504" s="544"/>
      <c r="IKS504" s="544"/>
      <c r="IKT504" s="544"/>
      <c r="IKU504" s="544"/>
      <c r="IKV504" s="544"/>
      <c r="IKW504" s="544"/>
      <c r="IKX504" s="544"/>
      <c r="IKY504" s="544"/>
      <c r="IKZ504" s="544"/>
      <c r="ILA504" s="544"/>
      <c r="ILB504" s="544"/>
      <c r="ILC504" s="544"/>
      <c r="ILD504" s="544"/>
      <c r="ILE504" s="544"/>
      <c r="ILF504" s="544"/>
      <c r="ILG504" s="544"/>
      <c r="ILH504" s="544"/>
      <c r="ILI504" s="544"/>
      <c r="ILJ504" s="544"/>
      <c r="ILK504" s="544"/>
      <c r="ILL504" s="544"/>
      <c r="ILM504" s="544"/>
      <c r="ILN504" s="544"/>
      <c r="ILO504" s="544"/>
      <c r="ILP504" s="544"/>
      <c r="ILQ504" s="544"/>
      <c r="ILR504" s="544"/>
      <c r="ILS504" s="544"/>
      <c r="ILT504" s="544"/>
      <c r="ILU504" s="544"/>
      <c r="ILV504" s="544"/>
      <c r="ILW504" s="544"/>
      <c r="ILX504" s="544"/>
      <c r="ILY504" s="544"/>
      <c r="ILZ504" s="544"/>
      <c r="IMA504" s="544"/>
      <c r="IMB504" s="544"/>
      <c r="IMC504" s="544"/>
      <c r="IMD504" s="544"/>
      <c r="IME504" s="544"/>
      <c r="IMF504" s="544"/>
      <c r="IMG504" s="544"/>
      <c r="IMH504" s="544"/>
      <c r="IMI504" s="544"/>
      <c r="IMJ504" s="544"/>
      <c r="IMK504" s="544"/>
      <c r="IML504" s="544"/>
      <c r="IMM504" s="544"/>
      <c r="IMN504" s="544"/>
      <c r="IMO504" s="544"/>
      <c r="IMP504" s="544"/>
      <c r="IMQ504" s="544"/>
      <c r="IMR504" s="544"/>
      <c r="IMS504" s="544"/>
      <c r="IMT504" s="544"/>
      <c r="IMU504" s="544"/>
      <c r="IMV504" s="544"/>
      <c r="IMW504" s="544"/>
      <c r="IMX504" s="544"/>
      <c r="IMY504" s="544"/>
      <c r="IMZ504" s="544"/>
      <c r="INA504" s="544"/>
      <c r="INB504" s="544"/>
      <c r="INC504" s="544"/>
      <c r="IND504" s="544"/>
      <c r="INE504" s="544"/>
      <c r="INF504" s="544"/>
      <c r="ING504" s="544"/>
      <c r="INH504" s="544"/>
      <c r="INI504" s="544"/>
      <c r="INJ504" s="544"/>
      <c r="INK504" s="544"/>
      <c r="INL504" s="544"/>
      <c r="INM504" s="544"/>
      <c r="INN504" s="544"/>
      <c r="INO504" s="544"/>
      <c r="INP504" s="544"/>
      <c r="INQ504" s="544"/>
      <c r="INR504" s="544"/>
      <c r="INS504" s="544"/>
      <c r="INT504" s="544"/>
      <c r="INU504" s="544"/>
      <c r="INV504" s="544"/>
      <c r="INW504" s="544"/>
      <c r="INX504" s="544"/>
      <c r="INY504" s="544"/>
      <c r="INZ504" s="544"/>
      <c r="IOA504" s="544"/>
      <c r="IOB504" s="544"/>
      <c r="IOC504" s="544"/>
      <c r="IOD504" s="544"/>
      <c r="IOE504" s="544"/>
      <c r="IOF504" s="544"/>
      <c r="IOG504" s="544"/>
      <c r="IOH504" s="544"/>
      <c r="IOI504" s="544"/>
      <c r="IOJ504" s="544"/>
      <c r="IOK504" s="544"/>
      <c r="IOL504" s="544"/>
      <c r="IOM504" s="544"/>
      <c r="ION504" s="544"/>
      <c r="IOO504" s="544"/>
      <c r="IOP504" s="544"/>
      <c r="IOQ504" s="544"/>
      <c r="IOR504" s="544"/>
      <c r="IOS504" s="544"/>
      <c r="IOT504" s="544"/>
      <c r="IOU504" s="544"/>
      <c r="IOV504" s="544"/>
      <c r="IOW504" s="544"/>
      <c r="IOX504" s="544"/>
      <c r="IOY504" s="544"/>
      <c r="IOZ504" s="544"/>
      <c r="IPA504" s="544"/>
      <c r="IPB504" s="544"/>
      <c r="IPC504" s="544"/>
      <c r="IPD504" s="544"/>
      <c r="IPE504" s="544"/>
      <c r="IPF504" s="544"/>
      <c r="IPG504" s="544"/>
      <c r="IPH504" s="544"/>
      <c r="IPI504" s="544"/>
      <c r="IPJ504" s="544"/>
      <c r="IPK504" s="544"/>
      <c r="IPL504" s="544"/>
      <c r="IPM504" s="544"/>
      <c r="IPN504" s="544"/>
      <c r="IPO504" s="544"/>
      <c r="IPP504" s="544"/>
      <c r="IPQ504" s="544"/>
      <c r="IPR504" s="544"/>
      <c r="IPS504" s="544"/>
      <c r="IPT504" s="544"/>
      <c r="IPU504" s="544"/>
      <c r="IPV504" s="544"/>
      <c r="IPW504" s="544"/>
      <c r="IPX504" s="544"/>
      <c r="IPY504" s="544"/>
      <c r="IPZ504" s="544"/>
      <c r="IQA504" s="544"/>
      <c r="IQB504" s="544"/>
      <c r="IQC504" s="544"/>
      <c r="IQD504" s="544"/>
      <c r="IQE504" s="544"/>
      <c r="IQF504" s="544"/>
      <c r="IQG504" s="544"/>
      <c r="IQH504" s="544"/>
      <c r="IQI504" s="544"/>
      <c r="IQJ504" s="544"/>
      <c r="IQK504" s="544"/>
      <c r="IQL504" s="544"/>
      <c r="IQM504" s="544"/>
      <c r="IQN504" s="544"/>
      <c r="IQO504" s="544"/>
      <c r="IQP504" s="544"/>
      <c r="IQQ504" s="544"/>
      <c r="IQR504" s="544"/>
      <c r="IQS504" s="544"/>
      <c r="IQT504" s="544"/>
      <c r="IQU504" s="544"/>
      <c r="IQV504" s="544"/>
      <c r="IQW504" s="544"/>
      <c r="IQX504" s="544"/>
      <c r="IQY504" s="544"/>
      <c r="IQZ504" s="544"/>
      <c r="IRA504" s="544"/>
      <c r="IRB504" s="544"/>
      <c r="IRC504" s="544"/>
      <c r="IRD504" s="544"/>
      <c r="IRE504" s="544"/>
      <c r="IRF504" s="544"/>
      <c r="IRG504" s="544"/>
      <c r="IRH504" s="544"/>
      <c r="IRI504" s="544"/>
      <c r="IRJ504" s="544"/>
      <c r="IRK504" s="544"/>
      <c r="IRL504" s="544"/>
      <c r="IRM504" s="544"/>
      <c r="IRN504" s="544"/>
      <c r="IRO504" s="544"/>
      <c r="IRP504" s="544"/>
      <c r="IRQ504" s="544"/>
      <c r="IRR504" s="544"/>
      <c r="IRS504" s="544"/>
      <c r="IRT504" s="544"/>
      <c r="IRU504" s="544"/>
      <c r="IRV504" s="544"/>
      <c r="IRW504" s="544"/>
      <c r="IRX504" s="544"/>
      <c r="IRY504" s="544"/>
      <c r="IRZ504" s="544"/>
      <c r="ISA504" s="544"/>
      <c r="ISB504" s="544"/>
      <c r="ISC504" s="544"/>
      <c r="ISD504" s="544"/>
      <c r="ISE504" s="544"/>
      <c r="ISF504" s="544"/>
      <c r="ISG504" s="544"/>
      <c r="ISH504" s="544"/>
      <c r="ISI504" s="544"/>
      <c r="ISJ504" s="544"/>
      <c r="ISK504" s="544"/>
      <c r="ISL504" s="544"/>
      <c r="ISM504" s="544"/>
      <c r="ISN504" s="544"/>
      <c r="ISO504" s="544"/>
      <c r="ISP504" s="544"/>
      <c r="ISQ504" s="544"/>
      <c r="ISR504" s="544"/>
      <c r="ISS504" s="544"/>
      <c r="IST504" s="544"/>
      <c r="ISU504" s="544"/>
      <c r="ISV504" s="544"/>
      <c r="ISW504" s="544"/>
      <c r="ISX504" s="544"/>
      <c r="ISY504" s="544"/>
      <c r="ISZ504" s="544"/>
      <c r="ITA504" s="544"/>
      <c r="ITB504" s="544"/>
      <c r="ITC504" s="544"/>
      <c r="ITD504" s="544"/>
      <c r="ITE504" s="544"/>
      <c r="ITF504" s="544"/>
      <c r="ITG504" s="544"/>
      <c r="ITH504" s="544"/>
      <c r="ITI504" s="544"/>
      <c r="ITJ504" s="544"/>
      <c r="ITK504" s="544"/>
      <c r="ITL504" s="544"/>
      <c r="ITM504" s="544"/>
      <c r="ITN504" s="544"/>
      <c r="ITO504" s="544"/>
      <c r="ITP504" s="544"/>
      <c r="ITQ504" s="544"/>
      <c r="ITR504" s="544"/>
      <c r="ITS504" s="544"/>
      <c r="ITT504" s="544"/>
      <c r="ITU504" s="544"/>
      <c r="ITV504" s="544"/>
      <c r="ITW504" s="544"/>
      <c r="ITX504" s="544"/>
      <c r="ITY504" s="544"/>
      <c r="ITZ504" s="544"/>
      <c r="IUA504" s="544"/>
      <c r="IUB504" s="544"/>
      <c r="IUC504" s="544"/>
      <c r="IUD504" s="544"/>
      <c r="IUE504" s="544"/>
      <c r="IUF504" s="544"/>
      <c r="IUG504" s="544"/>
      <c r="IUH504" s="544"/>
      <c r="IUI504" s="544"/>
      <c r="IUJ504" s="544"/>
      <c r="IUK504" s="544"/>
      <c r="IUL504" s="544"/>
      <c r="IUM504" s="544"/>
      <c r="IUN504" s="544"/>
      <c r="IUO504" s="544"/>
      <c r="IUP504" s="544"/>
      <c r="IUQ504" s="544"/>
      <c r="IUR504" s="544"/>
      <c r="IUS504" s="544"/>
      <c r="IUT504" s="544"/>
      <c r="IUU504" s="544"/>
      <c r="IUV504" s="544"/>
      <c r="IUW504" s="544"/>
      <c r="IUX504" s="544"/>
      <c r="IUY504" s="544"/>
      <c r="IUZ504" s="544"/>
      <c r="IVA504" s="544"/>
      <c r="IVB504" s="544"/>
      <c r="IVC504" s="544"/>
      <c r="IVD504" s="544"/>
      <c r="IVE504" s="544"/>
      <c r="IVF504" s="544"/>
      <c r="IVG504" s="544"/>
      <c r="IVH504" s="544"/>
      <c r="IVI504" s="544"/>
      <c r="IVJ504" s="544"/>
      <c r="IVK504" s="544"/>
      <c r="IVL504" s="544"/>
      <c r="IVM504" s="544"/>
      <c r="IVN504" s="544"/>
      <c r="IVO504" s="544"/>
      <c r="IVP504" s="544"/>
      <c r="IVQ504" s="544"/>
      <c r="IVR504" s="544"/>
      <c r="IVS504" s="544"/>
      <c r="IVT504" s="544"/>
      <c r="IVU504" s="544"/>
      <c r="IVV504" s="544"/>
      <c r="IVW504" s="544"/>
      <c r="IVX504" s="544"/>
      <c r="IVY504" s="544"/>
      <c r="IVZ504" s="544"/>
      <c r="IWA504" s="544"/>
      <c r="IWB504" s="544"/>
      <c r="IWC504" s="544"/>
      <c r="IWD504" s="544"/>
      <c r="IWE504" s="544"/>
      <c r="IWF504" s="544"/>
      <c r="IWG504" s="544"/>
      <c r="IWH504" s="544"/>
      <c r="IWI504" s="544"/>
      <c r="IWJ504" s="544"/>
      <c r="IWK504" s="544"/>
      <c r="IWL504" s="544"/>
      <c r="IWM504" s="544"/>
      <c r="IWN504" s="544"/>
      <c r="IWO504" s="544"/>
      <c r="IWP504" s="544"/>
      <c r="IWQ504" s="544"/>
      <c r="IWR504" s="544"/>
      <c r="IWS504" s="544"/>
      <c r="IWT504" s="544"/>
      <c r="IWU504" s="544"/>
      <c r="IWV504" s="544"/>
      <c r="IWW504" s="544"/>
      <c r="IWX504" s="544"/>
      <c r="IWY504" s="544"/>
      <c r="IWZ504" s="544"/>
      <c r="IXA504" s="544"/>
      <c r="IXB504" s="544"/>
      <c r="IXC504" s="544"/>
      <c r="IXD504" s="544"/>
      <c r="IXE504" s="544"/>
      <c r="IXF504" s="544"/>
      <c r="IXG504" s="544"/>
      <c r="IXH504" s="544"/>
      <c r="IXI504" s="544"/>
      <c r="IXJ504" s="544"/>
      <c r="IXK504" s="544"/>
      <c r="IXL504" s="544"/>
      <c r="IXM504" s="544"/>
      <c r="IXN504" s="544"/>
      <c r="IXO504" s="544"/>
      <c r="IXP504" s="544"/>
      <c r="IXQ504" s="544"/>
      <c r="IXR504" s="544"/>
      <c r="IXS504" s="544"/>
      <c r="IXT504" s="544"/>
      <c r="IXU504" s="544"/>
      <c r="IXV504" s="544"/>
      <c r="IXW504" s="544"/>
      <c r="IXX504" s="544"/>
      <c r="IXY504" s="544"/>
      <c r="IXZ504" s="544"/>
      <c r="IYA504" s="544"/>
      <c r="IYB504" s="544"/>
      <c r="IYC504" s="544"/>
      <c r="IYD504" s="544"/>
      <c r="IYE504" s="544"/>
      <c r="IYF504" s="544"/>
      <c r="IYG504" s="544"/>
      <c r="IYH504" s="544"/>
      <c r="IYI504" s="544"/>
      <c r="IYJ504" s="544"/>
      <c r="IYK504" s="544"/>
      <c r="IYL504" s="544"/>
      <c r="IYM504" s="544"/>
      <c r="IYN504" s="544"/>
      <c r="IYO504" s="544"/>
      <c r="IYP504" s="544"/>
      <c r="IYQ504" s="544"/>
      <c r="IYR504" s="544"/>
      <c r="IYS504" s="544"/>
      <c r="IYT504" s="544"/>
      <c r="IYU504" s="544"/>
      <c r="IYV504" s="544"/>
      <c r="IYW504" s="544"/>
      <c r="IYX504" s="544"/>
      <c r="IYY504" s="544"/>
      <c r="IYZ504" s="544"/>
      <c r="IZA504" s="544"/>
      <c r="IZB504" s="544"/>
      <c r="IZC504" s="544"/>
      <c r="IZD504" s="544"/>
      <c r="IZE504" s="544"/>
      <c r="IZF504" s="544"/>
      <c r="IZG504" s="544"/>
      <c r="IZH504" s="544"/>
      <c r="IZI504" s="544"/>
      <c r="IZJ504" s="544"/>
      <c r="IZK504" s="544"/>
      <c r="IZL504" s="544"/>
      <c r="IZM504" s="544"/>
      <c r="IZN504" s="544"/>
      <c r="IZO504" s="544"/>
      <c r="IZP504" s="544"/>
      <c r="IZQ504" s="544"/>
      <c r="IZR504" s="544"/>
      <c r="IZS504" s="544"/>
      <c r="IZT504" s="544"/>
      <c r="IZU504" s="544"/>
      <c r="IZV504" s="544"/>
      <c r="IZW504" s="544"/>
      <c r="IZX504" s="544"/>
      <c r="IZY504" s="544"/>
      <c r="IZZ504" s="544"/>
      <c r="JAA504" s="544"/>
      <c r="JAB504" s="544"/>
      <c r="JAC504" s="544"/>
      <c r="JAD504" s="544"/>
      <c r="JAE504" s="544"/>
      <c r="JAF504" s="544"/>
      <c r="JAG504" s="544"/>
      <c r="JAH504" s="544"/>
      <c r="JAI504" s="544"/>
      <c r="JAJ504" s="544"/>
      <c r="JAK504" s="544"/>
      <c r="JAL504" s="544"/>
      <c r="JAM504" s="544"/>
      <c r="JAN504" s="544"/>
      <c r="JAO504" s="544"/>
      <c r="JAP504" s="544"/>
      <c r="JAQ504" s="544"/>
      <c r="JAR504" s="544"/>
      <c r="JAS504" s="544"/>
      <c r="JAT504" s="544"/>
      <c r="JAU504" s="544"/>
      <c r="JAV504" s="544"/>
      <c r="JAW504" s="544"/>
      <c r="JAX504" s="544"/>
      <c r="JAY504" s="544"/>
      <c r="JAZ504" s="544"/>
      <c r="JBA504" s="544"/>
      <c r="JBB504" s="544"/>
      <c r="JBC504" s="544"/>
      <c r="JBD504" s="544"/>
      <c r="JBE504" s="544"/>
      <c r="JBF504" s="544"/>
      <c r="JBG504" s="544"/>
      <c r="JBH504" s="544"/>
      <c r="JBI504" s="544"/>
      <c r="JBJ504" s="544"/>
      <c r="JBK504" s="544"/>
      <c r="JBL504" s="544"/>
      <c r="JBM504" s="544"/>
      <c r="JBN504" s="544"/>
      <c r="JBO504" s="544"/>
      <c r="JBP504" s="544"/>
      <c r="JBQ504" s="544"/>
      <c r="JBR504" s="544"/>
      <c r="JBS504" s="544"/>
      <c r="JBT504" s="544"/>
      <c r="JBU504" s="544"/>
      <c r="JBV504" s="544"/>
      <c r="JBW504" s="544"/>
      <c r="JBX504" s="544"/>
      <c r="JBY504" s="544"/>
      <c r="JBZ504" s="544"/>
      <c r="JCA504" s="544"/>
      <c r="JCB504" s="544"/>
      <c r="JCC504" s="544"/>
      <c r="JCD504" s="544"/>
      <c r="JCE504" s="544"/>
      <c r="JCF504" s="544"/>
      <c r="JCG504" s="544"/>
      <c r="JCH504" s="544"/>
      <c r="JCI504" s="544"/>
      <c r="JCJ504" s="544"/>
      <c r="JCK504" s="544"/>
      <c r="JCL504" s="544"/>
      <c r="JCM504" s="544"/>
      <c r="JCN504" s="544"/>
      <c r="JCO504" s="544"/>
      <c r="JCP504" s="544"/>
      <c r="JCQ504" s="544"/>
      <c r="JCR504" s="544"/>
      <c r="JCS504" s="544"/>
      <c r="JCT504" s="544"/>
      <c r="JCU504" s="544"/>
      <c r="JCV504" s="544"/>
      <c r="JCW504" s="544"/>
      <c r="JCX504" s="544"/>
      <c r="JCY504" s="544"/>
      <c r="JCZ504" s="544"/>
      <c r="JDA504" s="544"/>
      <c r="JDB504" s="544"/>
      <c r="JDC504" s="544"/>
      <c r="JDD504" s="544"/>
      <c r="JDE504" s="544"/>
      <c r="JDF504" s="544"/>
      <c r="JDG504" s="544"/>
      <c r="JDH504" s="544"/>
      <c r="JDI504" s="544"/>
      <c r="JDJ504" s="544"/>
      <c r="JDK504" s="544"/>
      <c r="JDL504" s="544"/>
      <c r="JDM504" s="544"/>
      <c r="JDN504" s="544"/>
      <c r="JDO504" s="544"/>
      <c r="JDP504" s="544"/>
      <c r="JDQ504" s="544"/>
      <c r="JDR504" s="544"/>
      <c r="JDS504" s="544"/>
      <c r="JDT504" s="544"/>
      <c r="JDU504" s="544"/>
      <c r="JDV504" s="544"/>
      <c r="JDW504" s="544"/>
      <c r="JDX504" s="544"/>
      <c r="JDY504" s="544"/>
      <c r="JDZ504" s="544"/>
      <c r="JEA504" s="544"/>
      <c r="JEB504" s="544"/>
      <c r="JEC504" s="544"/>
      <c r="JED504" s="544"/>
      <c r="JEE504" s="544"/>
      <c r="JEF504" s="544"/>
      <c r="JEG504" s="544"/>
      <c r="JEH504" s="544"/>
      <c r="JEI504" s="544"/>
      <c r="JEJ504" s="544"/>
      <c r="JEK504" s="544"/>
      <c r="JEL504" s="544"/>
      <c r="JEM504" s="544"/>
      <c r="JEN504" s="544"/>
      <c r="JEO504" s="544"/>
      <c r="JEP504" s="544"/>
      <c r="JEQ504" s="544"/>
      <c r="JER504" s="544"/>
      <c r="JES504" s="544"/>
      <c r="JET504" s="544"/>
      <c r="JEU504" s="544"/>
      <c r="JEV504" s="544"/>
      <c r="JEW504" s="544"/>
      <c r="JEX504" s="544"/>
      <c r="JEY504" s="544"/>
      <c r="JEZ504" s="544"/>
      <c r="JFA504" s="544"/>
      <c r="JFB504" s="544"/>
      <c r="JFC504" s="544"/>
      <c r="JFD504" s="544"/>
      <c r="JFE504" s="544"/>
      <c r="JFF504" s="544"/>
      <c r="JFG504" s="544"/>
      <c r="JFH504" s="544"/>
      <c r="JFI504" s="544"/>
      <c r="JFJ504" s="544"/>
      <c r="JFK504" s="544"/>
      <c r="JFL504" s="544"/>
      <c r="JFM504" s="544"/>
      <c r="JFN504" s="544"/>
      <c r="JFO504" s="544"/>
      <c r="JFP504" s="544"/>
      <c r="JFQ504" s="544"/>
      <c r="JFR504" s="544"/>
      <c r="JFS504" s="544"/>
      <c r="JFT504" s="544"/>
      <c r="JFU504" s="544"/>
      <c r="JFV504" s="544"/>
      <c r="JFW504" s="544"/>
      <c r="JFX504" s="544"/>
      <c r="JFY504" s="544"/>
      <c r="JFZ504" s="544"/>
      <c r="JGA504" s="544"/>
      <c r="JGB504" s="544"/>
      <c r="JGC504" s="544"/>
      <c r="JGD504" s="544"/>
      <c r="JGE504" s="544"/>
      <c r="JGF504" s="544"/>
      <c r="JGG504" s="544"/>
      <c r="JGH504" s="544"/>
      <c r="JGI504" s="544"/>
      <c r="JGJ504" s="544"/>
      <c r="JGK504" s="544"/>
      <c r="JGL504" s="544"/>
      <c r="JGM504" s="544"/>
      <c r="JGN504" s="544"/>
      <c r="JGO504" s="544"/>
      <c r="JGP504" s="544"/>
      <c r="JGQ504" s="544"/>
      <c r="JGR504" s="544"/>
      <c r="JGS504" s="544"/>
      <c r="JGT504" s="544"/>
      <c r="JGU504" s="544"/>
      <c r="JGV504" s="544"/>
      <c r="JGW504" s="544"/>
      <c r="JGX504" s="544"/>
      <c r="JGY504" s="544"/>
      <c r="JGZ504" s="544"/>
      <c r="JHA504" s="544"/>
      <c r="JHB504" s="544"/>
      <c r="JHC504" s="544"/>
      <c r="JHD504" s="544"/>
      <c r="JHE504" s="544"/>
      <c r="JHF504" s="544"/>
      <c r="JHG504" s="544"/>
      <c r="JHH504" s="544"/>
      <c r="JHI504" s="544"/>
      <c r="JHJ504" s="544"/>
      <c r="JHK504" s="544"/>
      <c r="JHL504" s="544"/>
      <c r="JHM504" s="544"/>
      <c r="JHN504" s="544"/>
      <c r="JHO504" s="544"/>
      <c r="JHP504" s="544"/>
      <c r="JHQ504" s="544"/>
      <c r="JHR504" s="544"/>
      <c r="JHS504" s="544"/>
      <c r="JHT504" s="544"/>
      <c r="JHU504" s="544"/>
      <c r="JHV504" s="544"/>
      <c r="JHW504" s="544"/>
      <c r="JHX504" s="544"/>
      <c r="JHY504" s="544"/>
      <c r="JHZ504" s="544"/>
      <c r="JIA504" s="544"/>
      <c r="JIB504" s="544"/>
      <c r="JIC504" s="544"/>
      <c r="JID504" s="544"/>
      <c r="JIE504" s="544"/>
      <c r="JIF504" s="544"/>
      <c r="JIG504" s="544"/>
      <c r="JIH504" s="544"/>
      <c r="JII504" s="544"/>
      <c r="JIJ504" s="544"/>
      <c r="JIK504" s="544"/>
      <c r="JIL504" s="544"/>
      <c r="JIM504" s="544"/>
      <c r="JIN504" s="544"/>
      <c r="JIO504" s="544"/>
      <c r="JIP504" s="544"/>
      <c r="JIQ504" s="544"/>
      <c r="JIR504" s="544"/>
      <c r="JIS504" s="544"/>
      <c r="JIT504" s="544"/>
      <c r="JIU504" s="544"/>
      <c r="JIV504" s="544"/>
      <c r="JIW504" s="544"/>
      <c r="JIX504" s="544"/>
      <c r="JIY504" s="544"/>
      <c r="JIZ504" s="544"/>
      <c r="JJA504" s="544"/>
      <c r="JJB504" s="544"/>
      <c r="JJC504" s="544"/>
      <c r="JJD504" s="544"/>
      <c r="JJE504" s="544"/>
      <c r="JJF504" s="544"/>
      <c r="JJG504" s="544"/>
      <c r="JJH504" s="544"/>
      <c r="JJI504" s="544"/>
      <c r="JJJ504" s="544"/>
      <c r="JJK504" s="544"/>
      <c r="JJL504" s="544"/>
      <c r="JJM504" s="544"/>
      <c r="JJN504" s="544"/>
      <c r="JJO504" s="544"/>
      <c r="JJP504" s="544"/>
      <c r="JJQ504" s="544"/>
      <c r="JJR504" s="544"/>
      <c r="JJS504" s="544"/>
      <c r="JJT504" s="544"/>
      <c r="JJU504" s="544"/>
      <c r="JJV504" s="544"/>
      <c r="JJW504" s="544"/>
      <c r="JJX504" s="544"/>
      <c r="JJY504" s="544"/>
      <c r="JJZ504" s="544"/>
      <c r="JKA504" s="544"/>
      <c r="JKB504" s="544"/>
      <c r="JKC504" s="544"/>
      <c r="JKD504" s="544"/>
      <c r="JKE504" s="544"/>
      <c r="JKF504" s="544"/>
      <c r="JKG504" s="544"/>
      <c r="JKH504" s="544"/>
      <c r="JKI504" s="544"/>
      <c r="JKJ504" s="544"/>
      <c r="JKK504" s="544"/>
      <c r="JKL504" s="544"/>
      <c r="JKM504" s="544"/>
      <c r="JKN504" s="544"/>
      <c r="JKO504" s="544"/>
      <c r="JKP504" s="544"/>
      <c r="JKQ504" s="544"/>
      <c r="JKR504" s="544"/>
      <c r="JKS504" s="544"/>
      <c r="JKT504" s="544"/>
      <c r="JKU504" s="544"/>
      <c r="JKV504" s="544"/>
      <c r="JKW504" s="544"/>
      <c r="JKX504" s="544"/>
      <c r="JKY504" s="544"/>
      <c r="JKZ504" s="544"/>
      <c r="JLA504" s="544"/>
      <c r="JLB504" s="544"/>
      <c r="JLC504" s="544"/>
      <c r="JLD504" s="544"/>
      <c r="JLE504" s="544"/>
      <c r="JLF504" s="544"/>
      <c r="JLG504" s="544"/>
      <c r="JLH504" s="544"/>
      <c r="JLI504" s="544"/>
      <c r="JLJ504" s="544"/>
      <c r="JLK504" s="544"/>
      <c r="JLL504" s="544"/>
      <c r="JLM504" s="544"/>
      <c r="JLN504" s="544"/>
      <c r="JLO504" s="544"/>
      <c r="JLP504" s="544"/>
      <c r="JLQ504" s="544"/>
      <c r="JLR504" s="544"/>
      <c r="JLS504" s="544"/>
      <c r="JLT504" s="544"/>
      <c r="JLU504" s="544"/>
      <c r="JLV504" s="544"/>
      <c r="JLW504" s="544"/>
      <c r="JLX504" s="544"/>
      <c r="JLY504" s="544"/>
      <c r="JLZ504" s="544"/>
      <c r="JMA504" s="544"/>
      <c r="JMB504" s="544"/>
      <c r="JMC504" s="544"/>
      <c r="JMD504" s="544"/>
      <c r="JME504" s="544"/>
      <c r="JMF504" s="544"/>
      <c r="JMG504" s="544"/>
      <c r="JMH504" s="544"/>
      <c r="JMI504" s="544"/>
      <c r="JMJ504" s="544"/>
      <c r="JMK504" s="544"/>
      <c r="JML504" s="544"/>
      <c r="JMM504" s="544"/>
      <c r="JMN504" s="544"/>
      <c r="JMO504" s="544"/>
      <c r="JMP504" s="544"/>
      <c r="JMQ504" s="544"/>
      <c r="JMR504" s="544"/>
      <c r="JMS504" s="544"/>
      <c r="JMT504" s="544"/>
      <c r="JMU504" s="544"/>
      <c r="JMV504" s="544"/>
      <c r="JMW504" s="544"/>
      <c r="JMX504" s="544"/>
      <c r="JMY504" s="544"/>
      <c r="JMZ504" s="544"/>
      <c r="JNA504" s="544"/>
      <c r="JNB504" s="544"/>
      <c r="JNC504" s="544"/>
      <c r="JND504" s="544"/>
      <c r="JNE504" s="544"/>
      <c r="JNF504" s="544"/>
      <c r="JNG504" s="544"/>
      <c r="JNH504" s="544"/>
      <c r="JNI504" s="544"/>
      <c r="JNJ504" s="544"/>
      <c r="JNK504" s="544"/>
      <c r="JNL504" s="544"/>
      <c r="JNM504" s="544"/>
      <c r="JNN504" s="544"/>
      <c r="JNO504" s="544"/>
      <c r="JNP504" s="544"/>
      <c r="JNQ504" s="544"/>
      <c r="JNR504" s="544"/>
      <c r="JNS504" s="544"/>
      <c r="JNT504" s="544"/>
      <c r="JNU504" s="544"/>
      <c r="JNV504" s="544"/>
      <c r="JNW504" s="544"/>
      <c r="JNX504" s="544"/>
      <c r="JNY504" s="544"/>
      <c r="JNZ504" s="544"/>
      <c r="JOA504" s="544"/>
      <c r="JOB504" s="544"/>
      <c r="JOC504" s="544"/>
      <c r="JOD504" s="544"/>
      <c r="JOE504" s="544"/>
      <c r="JOF504" s="544"/>
      <c r="JOG504" s="544"/>
      <c r="JOH504" s="544"/>
      <c r="JOI504" s="544"/>
      <c r="JOJ504" s="544"/>
      <c r="JOK504" s="544"/>
      <c r="JOL504" s="544"/>
      <c r="JOM504" s="544"/>
      <c r="JON504" s="544"/>
      <c r="JOO504" s="544"/>
      <c r="JOP504" s="544"/>
      <c r="JOQ504" s="544"/>
      <c r="JOR504" s="544"/>
      <c r="JOS504" s="544"/>
      <c r="JOT504" s="544"/>
      <c r="JOU504" s="544"/>
      <c r="JOV504" s="544"/>
      <c r="JOW504" s="544"/>
      <c r="JOX504" s="544"/>
      <c r="JOY504" s="544"/>
      <c r="JOZ504" s="544"/>
      <c r="JPA504" s="544"/>
      <c r="JPB504" s="544"/>
      <c r="JPC504" s="544"/>
      <c r="JPD504" s="544"/>
      <c r="JPE504" s="544"/>
      <c r="JPF504" s="544"/>
      <c r="JPG504" s="544"/>
      <c r="JPH504" s="544"/>
      <c r="JPI504" s="544"/>
      <c r="JPJ504" s="544"/>
      <c r="JPK504" s="544"/>
      <c r="JPL504" s="544"/>
      <c r="JPM504" s="544"/>
      <c r="JPN504" s="544"/>
      <c r="JPO504" s="544"/>
      <c r="JPP504" s="544"/>
      <c r="JPQ504" s="544"/>
      <c r="JPR504" s="544"/>
      <c r="JPS504" s="544"/>
      <c r="JPT504" s="544"/>
      <c r="JPU504" s="544"/>
      <c r="JPV504" s="544"/>
      <c r="JPW504" s="544"/>
      <c r="JPX504" s="544"/>
      <c r="JPY504" s="544"/>
      <c r="JPZ504" s="544"/>
      <c r="JQA504" s="544"/>
      <c r="JQB504" s="544"/>
      <c r="JQC504" s="544"/>
      <c r="JQD504" s="544"/>
      <c r="JQE504" s="544"/>
      <c r="JQF504" s="544"/>
      <c r="JQG504" s="544"/>
      <c r="JQH504" s="544"/>
      <c r="JQI504" s="544"/>
      <c r="JQJ504" s="544"/>
      <c r="JQK504" s="544"/>
      <c r="JQL504" s="544"/>
      <c r="JQM504" s="544"/>
      <c r="JQN504" s="544"/>
      <c r="JQO504" s="544"/>
      <c r="JQP504" s="544"/>
      <c r="JQQ504" s="544"/>
      <c r="JQR504" s="544"/>
      <c r="JQS504" s="544"/>
      <c r="JQT504" s="544"/>
      <c r="JQU504" s="544"/>
      <c r="JQV504" s="544"/>
      <c r="JQW504" s="544"/>
      <c r="JQX504" s="544"/>
      <c r="JQY504" s="544"/>
      <c r="JQZ504" s="544"/>
      <c r="JRA504" s="544"/>
      <c r="JRB504" s="544"/>
      <c r="JRC504" s="544"/>
      <c r="JRD504" s="544"/>
      <c r="JRE504" s="544"/>
      <c r="JRF504" s="544"/>
      <c r="JRG504" s="544"/>
      <c r="JRH504" s="544"/>
      <c r="JRI504" s="544"/>
      <c r="JRJ504" s="544"/>
      <c r="JRK504" s="544"/>
      <c r="JRL504" s="544"/>
      <c r="JRM504" s="544"/>
      <c r="JRN504" s="544"/>
      <c r="JRO504" s="544"/>
      <c r="JRP504" s="544"/>
      <c r="JRQ504" s="544"/>
      <c r="JRR504" s="544"/>
      <c r="JRS504" s="544"/>
      <c r="JRT504" s="544"/>
      <c r="JRU504" s="544"/>
      <c r="JRV504" s="544"/>
      <c r="JRW504" s="544"/>
      <c r="JRX504" s="544"/>
      <c r="JRY504" s="544"/>
      <c r="JRZ504" s="544"/>
      <c r="JSA504" s="544"/>
      <c r="JSB504" s="544"/>
      <c r="JSC504" s="544"/>
      <c r="JSD504" s="544"/>
      <c r="JSE504" s="544"/>
      <c r="JSF504" s="544"/>
      <c r="JSG504" s="544"/>
      <c r="JSH504" s="544"/>
      <c r="JSI504" s="544"/>
      <c r="JSJ504" s="544"/>
      <c r="JSK504" s="544"/>
      <c r="JSL504" s="544"/>
      <c r="JSM504" s="544"/>
      <c r="JSN504" s="544"/>
      <c r="JSO504" s="544"/>
      <c r="JSP504" s="544"/>
      <c r="JSQ504" s="544"/>
      <c r="JSR504" s="544"/>
      <c r="JSS504" s="544"/>
      <c r="JST504" s="544"/>
      <c r="JSU504" s="544"/>
      <c r="JSV504" s="544"/>
      <c r="JSW504" s="544"/>
      <c r="JSX504" s="544"/>
      <c r="JSY504" s="544"/>
      <c r="JSZ504" s="544"/>
      <c r="JTA504" s="544"/>
      <c r="JTB504" s="544"/>
      <c r="JTC504" s="544"/>
      <c r="JTD504" s="544"/>
      <c r="JTE504" s="544"/>
      <c r="JTF504" s="544"/>
      <c r="JTG504" s="544"/>
      <c r="JTH504" s="544"/>
      <c r="JTI504" s="544"/>
      <c r="JTJ504" s="544"/>
      <c r="JTK504" s="544"/>
      <c r="JTL504" s="544"/>
      <c r="JTM504" s="544"/>
      <c r="JTN504" s="544"/>
      <c r="JTO504" s="544"/>
      <c r="JTP504" s="544"/>
      <c r="JTQ504" s="544"/>
      <c r="JTR504" s="544"/>
      <c r="JTS504" s="544"/>
      <c r="JTT504" s="544"/>
      <c r="JTU504" s="544"/>
      <c r="JTV504" s="544"/>
      <c r="JTW504" s="544"/>
      <c r="JTX504" s="544"/>
      <c r="JTY504" s="544"/>
      <c r="JTZ504" s="544"/>
      <c r="JUA504" s="544"/>
      <c r="JUB504" s="544"/>
      <c r="JUC504" s="544"/>
      <c r="JUD504" s="544"/>
      <c r="JUE504" s="544"/>
      <c r="JUF504" s="544"/>
      <c r="JUG504" s="544"/>
      <c r="JUH504" s="544"/>
      <c r="JUI504" s="544"/>
      <c r="JUJ504" s="544"/>
      <c r="JUK504" s="544"/>
      <c r="JUL504" s="544"/>
      <c r="JUM504" s="544"/>
      <c r="JUN504" s="544"/>
      <c r="JUO504" s="544"/>
      <c r="JUP504" s="544"/>
      <c r="JUQ504" s="544"/>
      <c r="JUR504" s="544"/>
      <c r="JUS504" s="544"/>
      <c r="JUT504" s="544"/>
      <c r="JUU504" s="544"/>
      <c r="JUV504" s="544"/>
      <c r="JUW504" s="544"/>
      <c r="JUX504" s="544"/>
      <c r="JUY504" s="544"/>
      <c r="JUZ504" s="544"/>
      <c r="JVA504" s="544"/>
      <c r="JVB504" s="544"/>
      <c r="JVC504" s="544"/>
      <c r="JVD504" s="544"/>
      <c r="JVE504" s="544"/>
      <c r="JVF504" s="544"/>
      <c r="JVG504" s="544"/>
      <c r="JVH504" s="544"/>
      <c r="JVI504" s="544"/>
      <c r="JVJ504" s="544"/>
      <c r="JVK504" s="544"/>
      <c r="JVL504" s="544"/>
      <c r="JVM504" s="544"/>
      <c r="JVN504" s="544"/>
      <c r="JVO504" s="544"/>
      <c r="JVP504" s="544"/>
      <c r="JVQ504" s="544"/>
      <c r="JVR504" s="544"/>
      <c r="JVS504" s="544"/>
      <c r="JVT504" s="544"/>
      <c r="JVU504" s="544"/>
      <c r="JVV504" s="544"/>
      <c r="JVW504" s="544"/>
      <c r="JVX504" s="544"/>
      <c r="JVY504" s="544"/>
      <c r="JVZ504" s="544"/>
      <c r="JWA504" s="544"/>
      <c r="JWB504" s="544"/>
      <c r="JWC504" s="544"/>
      <c r="JWD504" s="544"/>
      <c r="JWE504" s="544"/>
      <c r="JWF504" s="544"/>
      <c r="JWG504" s="544"/>
      <c r="JWH504" s="544"/>
      <c r="JWI504" s="544"/>
      <c r="JWJ504" s="544"/>
      <c r="JWK504" s="544"/>
      <c r="JWL504" s="544"/>
      <c r="JWM504" s="544"/>
      <c r="JWN504" s="544"/>
      <c r="JWO504" s="544"/>
      <c r="JWP504" s="544"/>
      <c r="JWQ504" s="544"/>
      <c r="JWR504" s="544"/>
      <c r="JWS504" s="544"/>
      <c r="JWT504" s="544"/>
      <c r="JWU504" s="544"/>
      <c r="JWV504" s="544"/>
      <c r="JWW504" s="544"/>
      <c r="JWX504" s="544"/>
      <c r="JWY504" s="544"/>
      <c r="JWZ504" s="544"/>
      <c r="JXA504" s="544"/>
      <c r="JXB504" s="544"/>
      <c r="JXC504" s="544"/>
      <c r="JXD504" s="544"/>
      <c r="JXE504" s="544"/>
      <c r="JXF504" s="544"/>
      <c r="JXG504" s="544"/>
      <c r="JXH504" s="544"/>
      <c r="JXI504" s="544"/>
      <c r="JXJ504" s="544"/>
      <c r="JXK504" s="544"/>
      <c r="JXL504" s="544"/>
      <c r="JXM504" s="544"/>
      <c r="JXN504" s="544"/>
      <c r="JXO504" s="544"/>
      <c r="JXP504" s="544"/>
      <c r="JXQ504" s="544"/>
      <c r="JXR504" s="544"/>
      <c r="JXS504" s="544"/>
      <c r="JXT504" s="544"/>
      <c r="JXU504" s="544"/>
      <c r="JXV504" s="544"/>
      <c r="JXW504" s="544"/>
      <c r="JXX504" s="544"/>
      <c r="JXY504" s="544"/>
      <c r="JXZ504" s="544"/>
      <c r="JYA504" s="544"/>
      <c r="JYB504" s="544"/>
      <c r="JYC504" s="544"/>
      <c r="JYD504" s="544"/>
      <c r="JYE504" s="544"/>
      <c r="JYF504" s="544"/>
      <c r="JYG504" s="544"/>
      <c r="JYH504" s="544"/>
      <c r="JYI504" s="544"/>
      <c r="JYJ504" s="544"/>
      <c r="JYK504" s="544"/>
      <c r="JYL504" s="544"/>
      <c r="JYM504" s="544"/>
      <c r="JYN504" s="544"/>
      <c r="JYO504" s="544"/>
      <c r="JYP504" s="544"/>
      <c r="JYQ504" s="544"/>
      <c r="JYR504" s="544"/>
      <c r="JYS504" s="544"/>
      <c r="JYT504" s="544"/>
      <c r="JYU504" s="544"/>
      <c r="JYV504" s="544"/>
      <c r="JYW504" s="544"/>
      <c r="JYX504" s="544"/>
      <c r="JYY504" s="544"/>
      <c r="JYZ504" s="544"/>
      <c r="JZA504" s="544"/>
      <c r="JZB504" s="544"/>
      <c r="JZC504" s="544"/>
      <c r="JZD504" s="544"/>
      <c r="JZE504" s="544"/>
      <c r="JZF504" s="544"/>
      <c r="JZG504" s="544"/>
      <c r="JZH504" s="544"/>
      <c r="JZI504" s="544"/>
      <c r="JZJ504" s="544"/>
      <c r="JZK504" s="544"/>
      <c r="JZL504" s="544"/>
      <c r="JZM504" s="544"/>
      <c r="JZN504" s="544"/>
      <c r="JZO504" s="544"/>
      <c r="JZP504" s="544"/>
      <c r="JZQ504" s="544"/>
      <c r="JZR504" s="544"/>
      <c r="JZS504" s="544"/>
      <c r="JZT504" s="544"/>
      <c r="JZU504" s="544"/>
      <c r="JZV504" s="544"/>
      <c r="JZW504" s="544"/>
      <c r="JZX504" s="544"/>
      <c r="JZY504" s="544"/>
      <c r="JZZ504" s="544"/>
      <c r="KAA504" s="544"/>
      <c r="KAB504" s="544"/>
      <c r="KAC504" s="544"/>
      <c r="KAD504" s="544"/>
      <c r="KAE504" s="544"/>
      <c r="KAF504" s="544"/>
      <c r="KAG504" s="544"/>
      <c r="KAH504" s="544"/>
      <c r="KAI504" s="544"/>
      <c r="KAJ504" s="544"/>
      <c r="KAK504" s="544"/>
      <c r="KAL504" s="544"/>
      <c r="KAM504" s="544"/>
      <c r="KAN504" s="544"/>
      <c r="KAO504" s="544"/>
      <c r="KAP504" s="544"/>
      <c r="KAQ504" s="544"/>
      <c r="KAR504" s="544"/>
      <c r="KAS504" s="544"/>
      <c r="KAT504" s="544"/>
      <c r="KAU504" s="544"/>
      <c r="KAV504" s="544"/>
      <c r="KAW504" s="544"/>
      <c r="KAX504" s="544"/>
      <c r="KAY504" s="544"/>
      <c r="KAZ504" s="544"/>
      <c r="KBA504" s="544"/>
      <c r="KBB504" s="544"/>
      <c r="KBC504" s="544"/>
      <c r="KBD504" s="544"/>
      <c r="KBE504" s="544"/>
      <c r="KBF504" s="544"/>
      <c r="KBG504" s="544"/>
      <c r="KBH504" s="544"/>
      <c r="KBI504" s="544"/>
      <c r="KBJ504" s="544"/>
      <c r="KBK504" s="544"/>
      <c r="KBL504" s="544"/>
      <c r="KBM504" s="544"/>
      <c r="KBN504" s="544"/>
      <c r="KBO504" s="544"/>
      <c r="KBP504" s="544"/>
      <c r="KBQ504" s="544"/>
      <c r="KBR504" s="544"/>
      <c r="KBS504" s="544"/>
      <c r="KBT504" s="544"/>
      <c r="KBU504" s="544"/>
      <c r="KBV504" s="544"/>
      <c r="KBW504" s="544"/>
      <c r="KBX504" s="544"/>
      <c r="KBY504" s="544"/>
      <c r="KBZ504" s="544"/>
      <c r="KCA504" s="544"/>
      <c r="KCB504" s="544"/>
      <c r="KCC504" s="544"/>
      <c r="KCD504" s="544"/>
      <c r="KCE504" s="544"/>
      <c r="KCF504" s="544"/>
      <c r="KCG504" s="544"/>
      <c r="KCH504" s="544"/>
      <c r="KCI504" s="544"/>
      <c r="KCJ504" s="544"/>
      <c r="KCK504" s="544"/>
      <c r="KCL504" s="544"/>
      <c r="KCM504" s="544"/>
      <c r="KCN504" s="544"/>
      <c r="KCO504" s="544"/>
      <c r="KCP504" s="544"/>
      <c r="KCQ504" s="544"/>
      <c r="KCR504" s="544"/>
      <c r="KCS504" s="544"/>
      <c r="KCT504" s="544"/>
      <c r="KCU504" s="544"/>
      <c r="KCV504" s="544"/>
      <c r="KCW504" s="544"/>
      <c r="KCX504" s="544"/>
      <c r="KCY504" s="544"/>
      <c r="KCZ504" s="544"/>
      <c r="KDA504" s="544"/>
      <c r="KDB504" s="544"/>
      <c r="KDC504" s="544"/>
      <c r="KDD504" s="544"/>
      <c r="KDE504" s="544"/>
      <c r="KDF504" s="544"/>
      <c r="KDG504" s="544"/>
      <c r="KDH504" s="544"/>
      <c r="KDI504" s="544"/>
      <c r="KDJ504" s="544"/>
      <c r="KDK504" s="544"/>
      <c r="KDL504" s="544"/>
      <c r="KDM504" s="544"/>
      <c r="KDN504" s="544"/>
      <c r="KDO504" s="544"/>
      <c r="KDP504" s="544"/>
      <c r="KDQ504" s="544"/>
      <c r="KDR504" s="544"/>
      <c r="KDS504" s="544"/>
      <c r="KDT504" s="544"/>
      <c r="KDU504" s="544"/>
      <c r="KDV504" s="544"/>
      <c r="KDW504" s="544"/>
      <c r="KDX504" s="544"/>
      <c r="KDY504" s="544"/>
      <c r="KDZ504" s="544"/>
      <c r="KEA504" s="544"/>
      <c r="KEB504" s="544"/>
      <c r="KEC504" s="544"/>
      <c r="KED504" s="544"/>
      <c r="KEE504" s="544"/>
      <c r="KEF504" s="544"/>
      <c r="KEG504" s="544"/>
      <c r="KEH504" s="544"/>
      <c r="KEI504" s="544"/>
      <c r="KEJ504" s="544"/>
      <c r="KEK504" s="544"/>
      <c r="KEL504" s="544"/>
      <c r="KEM504" s="544"/>
      <c r="KEN504" s="544"/>
      <c r="KEO504" s="544"/>
      <c r="KEP504" s="544"/>
      <c r="KEQ504" s="544"/>
      <c r="KER504" s="544"/>
      <c r="KES504" s="544"/>
      <c r="KET504" s="544"/>
      <c r="KEU504" s="544"/>
      <c r="KEV504" s="544"/>
      <c r="KEW504" s="544"/>
      <c r="KEX504" s="544"/>
      <c r="KEY504" s="544"/>
      <c r="KEZ504" s="544"/>
      <c r="KFA504" s="544"/>
      <c r="KFB504" s="544"/>
      <c r="KFC504" s="544"/>
      <c r="KFD504" s="544"/>
      <c r="KFE504" s="544"/>
      <c r="KFF504" s="544"/>
      <c r="KFG504" s="544"/>
      <c r="KFH504" s="544"/>
      <c r="KFI504" s="544"/>
      <c r="KFJ504" s="544"/>
      <c r="KFK504" s="544"/>
      <c r="KFL504" s="544"/>
      <c r="KFM504" s="544"/>
      <c r="KFN504" s="544"/>
      <c r="KFO504" s="544"/>
      <c r="KFP504" s="544"/>
      <c r="KFQ504" s="544"/>
      <c r="KFR504" s="544"/>
      <c r="KFS504" s="544"/>
      <c r="KFT504" s="544"/>
      <c r="KFU504" s="544"/>
      <c r="KFV504" s="544"/>
      <c r="KFW504" s="544"/>
      <c r="KFX504" s="544"/>
      <c r="KFY504" s="544"/>
      <c r="KFZ504" s="544"/>
      <c r="KGA504" s="544"/>
      <c r="KGB504" s="544"/>
      <c r="KGC504" s="544"/>
      <c r="KGD504" s="544"/>
      <c r="KGE504" s="544"/>
      <c r="KGF504" s="544"/>
      <c r="KGG504" s="544"/>
      <c r="KGH504" s="544"/>
      <c r="KGI504" s="544"/>
      <c r="KGJ504" s="544"/>
      <c r="KGK504" s="544"/>
      <c r="KGL504" s="544"/>
      <c r="KGM504" s="544"/>
      <c r="KGN504" s="544"/>
      <c r="KGO504" s="544"/>
      <c r="KGP504" s="544"/>
      <c r="KGQ504" s="544"/>
      <c r="KGR504" s="544"/>
      <c r="KGS504" s="544"/>
      <c r="KGT504" s="544"/>
      <c r="KGU504" s="544"/>
      <c r="KGV504" s="544"/>
      <c r="KGW504" s="544"/>
      <c r="KGX504" s="544"/>
      <c r="KGY504" s="544"/>
      <c r="KGZ504" s="544"/>
      <c r="KHA504" s="544"/>
      <c r="KHB504" s="544"/>
      <c r="KHC504" s="544"/>
      <c r="KHD504" s="544"/>
      <c r="KHE504" s="544"/>
      <c r="KHF504" s="544"/>
      <c r="KHG504" s="544"/>
      <c r="KHH504" s="544"/>
      <c r="KHI504" s="544"/>
      <c r="KHJ504" s="544"/>
      <c r="KHK504" s="544"/>
      <c r="KHL504" s="544"/>
      <c r="KHM504" s="544"/>
      <c r="KHN504" s="544"/>
      <c r="KHO504" s="544"/>
      <c r="KHP504" s="544"/>
      <c r="KHQ504" s="544"/>
      <c r="KHR504" s="544"/>
      <c r="KHS504" s="544"/>
      <c r="KHT504" s="544"/>
      <c r="KHU504" s="544"/>
      <c r="KHV504" s="544"/>
      <c r="KHW504" s="544"/>
      <c r="KHX504" s="544"/>
      <c r="KHY504" s="544"/>
      <c r="KHZ504" s="544"/>
      <c r="KIA504" s="544"/>
      <c r="KIB504" s="544"/>
      <c r="KIC504" s="544"/>
      <c r="KID504" s="544"/>
      <c r="KIE504" s="544"/>
      <c r="KIF504" s="544"/>
      <c r="KIG504" s="544"/>
      <c r="KIH504" s="544"/>
      <c r="KII504" s="544"/>
      <c r="KIJ504" s="544"/>
      <c r="KIK504" s="544"/>
      <c r="KIL504" s="544"/>
      <c r="KIM504" s="544"/>
      <c r="KIN504" s="544"/>
      <c r="KIO504" s="544"/>
      <c r="KIP504" s="544"/>
      <c r="KIQ504" s="544"/>
      <c r="KIR504" s="544"/>
      <c r="KIS504" s="544"/>
      <c r="KIT504" s="544"/>
      <c r="KIU504" s="544"/>
      <c r="KIV504" s="544"/>
      <c r="KIW504" s="544"/>
      <c r="KIX504" s="544"/>
      <c r="KIY504" s="544"/>
      <c r="KIZ504" s="544"/>
      <c r="KJA504" s="544"/>
      <c r="KJB504" s="544"/>
      <c r="KJC504" s="544"/>
      <c r="KJD504" s="544"/>
      <c r="KJE504" s="544"/>
      <c r="KJF504" s="544"/>
      <c r="KJG504" s="544"/>
      <c r="KJH504" s="544"/>
      <c r="KJI504" s="544"/>
      <c r="KJJ504" s="544"/>
      <c r="KJK504" s="544"/>
      <c r="KJL504" s="544"/>
      <c r="KJM504" s="544"/>
      <c r="KJN504" s="544"/>
      <c r="KJO504" s="544"/>
      <c r="KJP504" s="544"/>
      <c r="KJQ504" s="544"/>
      <c r="KJR504" s="544"/>
      <c r="KJS504" s="544"/>
      <c r="KJT504" s="544"/>
      <c r="KJU504" s="544"/>
      <c r="KJV504" s="544"/>
      <c r="KJW504" s="544"/>
      <c r="KJX504" s="544"/>
      <c r="KJY504" s="544"/>
      <c r="KJZ504" s="544"/>
      <c r="KKA504" s="544"/>
      <c r="KKB504" s="544"/>
      <c r="KKC504" s="544"/>
      <c r="KKD504" s="544"/>
      <c r="KKE504" s="544"/>
      <c r="KKF504" s="544"/>
      <c r="KKG504" s="544"/>
      <c r="KKH504" s="544"/>
      <c r="KKI504" s="544"/>
      <c r="KKJ504" s="544"/>
      <c r="KKK504" s="544"/>
      <c r="KKL504" s="544"/>
      <c r="KKM504" s="544"/>
      <c r="KKN504" s="544"/>
      <c r="KKO504" s="544"/>
      <c r="KKP504" s="544"/>
      <c r="KKQ504" s="544"/>
      <c r="KKR504" s="544"/>
      <c r="KKS504" s="544"/>
      <c r="KKT504" s="544"/>
      <c r="KKU504" s="544"/>
      <c r="KKV504" s="544"/>
      <c r="KKW504" s="544"/>
      <c r="KKX504" s="544"/>
      <c r="KKY504" s="544"/>
      <c r="KKZ504" s="544"/>
      <c r="KLA504" s="544"/>
      <c r="KLB504" s="544"/>
      <c r="KLC504" s="544"/>
      <c r="KLD504" s="544"/>
      <c r="KLE504" s="544"/>
      <c r="KLF504" s="544"/>
      <c r="KLG504" s="544"/>
      <c r="KLH504" s="544"/>
      <c r="KLI504" s="544"/>
      <c r="KLJ504" s="544"/>
      <c r="KLK504" s="544"/>
      <c r="KLL504" s="544"/>
      <c r="KLM504" s="544"/>
      <c r="KLN504" s="544"/>
      <c r="KLO504" s="544"/>
      <c r="KLP504" s="544"/>
      <c r="KLQ504" s="544"/>
      <c r="KLR504" s="544"/>
      <c r="KLS504" s="544"/>
      <c r="KLT504" s="544"/>
      <c r="KLU504" s="544"/>
      <c r="KLV504" s="544"/>
      <c r="KLW504" s="544"/>
      <c r="KLX504" s="544"/>
      <c r="KLY504" s="544"/>
      <c r="KLZ504" s="544"/>
      <c r="KMA504" s="544"/>
      <c r="KMB504" s="544"/>
      <c r="KMC504" s="544"/>
      <c r="KMD504" s="544"/>
      <c r="KME504" s="544"/>
      <c r="KMF504" s="544"/>
      <c r="KMG504" s="544"/>
      <c r="KMH504" s="544"/>
      <c r="KMI504" s="544"/>
      <c r="KMJ504" s="544"/>
      <c r="KMK504" s="544"/>
      <c r="KML504" s="544"/>
      <c r="KMM504" s="544"/>
      <c r="KMN504" s="544"/>
      <c r="KMO504" s="544"/>
      <c r="KMP504" s="544"/>
      <c r="KMQ504" s="544"/>
      <c r="KMR504" s="544"/>
      <c r="KMS504" s="544"/>
      <c r="KMT504" s="544"/>
      <c r="KMU504" s="544"/>
      <c r="KMV504" s="544"/>
      <c r="KMW504" s="544"/>
      <c r="KMX504" s="544"/>
      <c r="KMY504" s="544"/>
      <c r="KMZ504" s="544"/>
      <c r="KNA504" s="544"/>
      <c r="KNB504" s="544"/>
      <c r="KNC504" s="544"/>
      <c r="KND504" s="544"/>
      <c r="KNE504" s="544"/>
      <c r="KNF504" s="544"/>
      <c r="KNG504" s="544"/>
      <c r="KNH504" s="544"/>
      <c r="KNI504" s="544"/>
      <c r="KNJ504" s="544"/>
      <c r="KNK504" s="544"/>
      <c r="KNL504" s="544"/>
      <c r="KNM504" s="544"/>
      <c r="KNN504" s="544"/>
      <c r="KNO504" s="544"/>
      <c r="KNP504" s="544"/>
      <c r="KNQ504" s="544"/>
      <c r="KNR504" s="544"/>
      <c r="KNS504" s="544"/>
      <c r="KNT504" s="544"/>
      <c r="KNU504" s="544"/>
      <c r="KNV504" s="544"/>
      <c r="KNW504" s="544"/>
      <c r="KNX504" s="544"/>
      <c r="KNY504" s="544"/>
      <c r="KNZ504" s="544"/>
      <c r="KOA504" s="544"/>
      <c r="KOB504" s="544"/>
      <c r="KOC504" s="544"/>
      <c r="KOD504" s="544"/>
      <c r="KOE504" s="544"/>
      <c r="KOF504" s="544"/>
      <c r="KOG504" s="544"/>
      <c r="KOH504" s="544"/>
      <c r="KOI504" s="544"/>
      <c r="KOJ504" s="544"/>
      <c r="KOK504" s="544"/>
      <c r="KOL504" s="544"/>
      <c r="KOM504" s="544"/>
      <c r="KON504" s="544"/>
      <c r="KOO504" s="544"/>
      <c r="KOP504" s="544"/>
      <c r="KOQ504" s="544"/>
      <c r="KOR504" s="544"/>
      <c r="KOS504" s="544"/>
      <c r="KOT504" s="544"/>
      <c r="KOU504" s="544"/>
      <c r="KOV504" s="544"/>
      <c r="KOW504" s="544"/>
      <c r="KOX504" s="544"/>
      <c r="KOY504" s="544"/>
      <c r="KOZ504" s="544"/>
      <c r="KPA504" s="544"/>
      <c r="KPB504" s="544"/>
      <c r="KPC504" s="544"/>
      <c r="KPD504" s="544"/>
      <c r="KPE504" s="544"/>
      <c r="KPF504" s="544"/>
      <c r="KPG504" s="544"/>
      <c r="KPH504" s="544"/>
      <c r="KPI504" s="544"/>
      <c r="KPJ504" s="544"/>
      <c r="KPK504" s="544"/>
      <c r="KPL504" s="544"/>
      <c r="KPM504" s="544"/>
      <c r="KPN504" s="544"/>
      <c r="KPO504" s="544"/>
      <c r="KPP504" s="544"/>
      <c r="KPQ504" s="544"/>
      <c r="KPR504" s="544"/>
      <c r="KPS504" s="544"/>
      <c r="KPT504" s="544"/>
      <c r="KPU504" s="544"/>
      <c r="KPV504" s="544"/>
      <c r="KPW504" s="544"/>
      <c r="KPX504" s="544"/>
      <c r="KPY504" s="544"/>
      <c r="KPZ504" s="544"/>
      <c r="KQA504" s="544"/>
      <c r="KQB504" s="544"/>
      <c r="KQC504" s="544"/>
      <c r="KQD504" s="544"/>
      <c r="KQE504" s="544"/>
      <c r="KQF504" s="544"/>
      <c r="KQG504" s="544"/>
      <c r="KQH504" s="544"/>
      <c r="KQI504" s="544"/>
      <c r="KQJ504" s="544"/>
      <c r="KQK504" s="544"/>
      <c r="KQL504" s="544"/>
      <c r="KQM504" s="544"/>
      <c r="KQN504" s="544"/>
      <c r="KQO504" s="544"/>
      <c r="KQP504" s="544"/>
      <c r="KQQ504" s="544"/>
      <c r="KQR504" s="544"/>
      <c r="KQS504" s="544"/>
      <c r="KQT504" s="544"/>
      <c r="KQU504" s="544"/>
      <c r="KQV504" s="544"/>
      <c r="KQW504" s="544"/>
      <c r="KQX504" s="544"/>
      <c r="KQY504" s="544"/>
      <c r="KQZ504" s="544"/>
      <c r="KRA504" s="544"/>
      <c r="KRB504" s="544"/>
      <c r="KRC504" s="544"/>
      <c r="KRD504" s="544"/>
      <c r="KRE504" s="544"/>
      <c r="KRF504" s="544"/>
      <c r="KRG504" s="544"/>
      <c r="KRH504" s="544"/>
      <c r="KRI504" s="544"/>
      <c r="KRJ504" s="544"/>
      <c r="KRK504" s="544"/>
      <c r="KRL504" s="544"/>
      <c r="KRM504" s="544"/>
      <c r="KRN504" s="544"/>
      <c r="KRO504" s="544"/>
      <c r="KRP504" s="544"/>
      <c r="KRQ504" s="544"/>
      <c r="KRR504" s="544"/>
      <c r="KRS504" s="544"/>
      <c r="KRT504" s="544"/>
      <c r="KRU504" s="544"/>
      <c r="KRV504" s="544"/>
      <c r="KRW504" s="544"/>
      <c r="KRX504" s="544"/>
      <c r="KRY504" s="544"/>
      <c r="KRZ504" s="544"/>
      <c r="KSA504" s="544"/>
      <c r="KSB504" s="544"/>
      <c r="KSC504" s="544"/>
      <c r="KSD504" s="544"/>
      <c r="KSE504" s="544"/>
      <c r="KSF504" s="544"/>
      <c r="KSG504" s="544"/>
      <c r="KSH504" s="544"/>
      <c r="KSI504" s="544"/>
      <c r="KSJ504" s="544"/>
      <c r="KSK504" s="544"/>
      <c r="KSL504" s="544"/>
      <c r="KSM504" s="544"/>
      <c r="KSN504" s="544"/>
      <c r="KSO504" s="544"/>
      <c r="KSP504" s="544"/>
      <c r="KSQ504" s="544"/>
      <c r="KSR504" s="544"/>
      <c r="KSS504" s="544"/>
      <c r="KST504" s="544"/>
      <c r="KSU504" s="544"/>
      <c r="KSV504" s="544"/>
      <c r="KSW504" s="544"/>
      <c r="KSX504" s="544"/>
      <c r="KSY504" s="544"/>
      <c r="KSZ504" s="544"/>
      <c r="KTA504" s="544"/>
      <c r="KTB504" s="544"/>
      <c r="KTC504" s="544"/>
      <c r="KTD504" s="544"/>
      <c r="KTE504" s="544"/>
      <c r="KTF504" s="544"/>
      <c r="KTG504" s="544"/>
      <c r="KTH504" s="544"/>
      <c r="KTI504" s="544"/>
      <c r="KTJ504" s="544"/>
      <c r="KTK504" s="544"/>
      <c r="KTL504" s="544"/>
      <c r="KTM504" s="544"/>
      <c r="KTN504" s="544"/>
      <c r="KTO504" s="544"/>
      <c r="KTP504" s="544"/>
      <c r="KTQ504" s="544"/>
      <c r="KTR504" s="544"/>
      <c r="KTS504" s="544"/>
      <c r="KTT504" s="544"/>
      <c r="KTU504" s="544"/>
      <c r="KTV504" s="544"/>
      <c r="KTW504" s="544"/>
      <c r="KTX504" s="544"/>
      <c r="KTY504" s="544"/>
      <c r="KTZ504" s="544"/>
      <c r="KUA504" s="544"/>
      <c r="KUB504" s="544"/>
      <c r="KUC504" s="544"/>
      <c r="KUD504" s="544"/>
      <c r="KUE504" s="544"/>
      <c r="KUF504" s="544"/>
      <c r="KUG504" s="544"/>
      <c r="KUH504" s="544"/>
      <c r="KUI504" s="544"/>
      <c r="KUJ504" s="544"/>
      <c r="KUK504" s="544"/>
      <c r="KUL504" s="544"/>
      <c r="KUM504" s="544"/>
      <c r="KUN504" s="544"/>
      <c r="KUO504" s="544"/>
      <c r="KUP504" s="544"/>
      <c r="KUQ504" s="544"/>
      <c r="KUR504" s="544"/>
      <c r="KUS504" s="544"/>
      <c r="KUT504" s="544"/>
      <c r="KUU504" s="544"/>
      <c r="KUV504" s="544"/>
      <c r="KUW504" s="544"/>
      <c r="KUX504" s="544"/>
      <c r="KUY504" s="544"/>
      <c r="KUZ504" s="544"/>
      <c r="KVA504" s="544"/>
      <c r="KVB504" s="544"/>
      <c r="KVC504" s="544"/>
      <c r="KVD504" s="544"/>
      <c r="KVE504" s="544"/>
      <c r="KVF504" s="544"/>
      <c r="KVG504" s="544"/>
      <c r="KVH504" s="544"/>
      <c r="KVI504" s="544"/>
      <c r="KVJ504" s="544"/>
      <c r="KVK504" s="544"/>
      <c r="KVL504" s="544"/>
      <c r="KVM504" s="544"/>
      <c r="KVN504" s="544"/>
      <c r="KVO504" s="544"/>
      <c r="KVP504" s="544"/>
      <c r="KVQ504" s="544"/>
      <c r="KVR504" s="544"/>
      <c r="KVS504" s="544"/>
      <c r="KVT504" s="544"/>
      <c r="KVU504" s="544"/>
      <c r="KVV504" s="544"/>
      <c r="KVW504" s="544"/>
      <c r="KVX504" s="544"/>
      <c r="KVY504" s="544"/>
      <c r="KVZ504" s="544"/>
      <c r="KWA504" s="544"/>
      <c r="KWB504" s="544"/>
      <c r="KWC504" s="544"/>
      <c r="KWD504" s="544"/>
      <c r="KWE504" s="544"/>
      <c r="KWF504" s="544"/>
      <c r="KWG504" s="544"/>
      <c r="KWH504" s="544"/>
      <c r="KWI504" s="544"/>
      <c r="KWJ504" s="544"/>
      <c r="KWK504" s="544"/>
      <c r="KWL504" s="544"/>
      <c r="KWM504" s="544"/>
      <c r="KWN504" s="544"/>
      <c r="KWO504" s="544"/>
      <c r="KWP504" s="544"/>
      <c r="KWQ504" s="544"/>
      <c r="KWR504" s="544"/>
      <c r="KWS504" s="544"/>
      <c r="KWT504" s="544"/>
      <c r="KWU504" s="544"/>
      <c r="KWV504" s="544"/>
      <c r="KWW504" s="544"/>
      <c r="KWX504" s="544"/>
      <c r="KWY504" s="544"/>
      <c r="KWZ504" s="544"/>
      <c r="KXA504" s="544"/>
      <c r="KXB504" s="544"/>
      <c r="KXC504" s="544"/>
      <c r="KXD504" s="544"/>
      <c r="KXE504" s="544"/>
      <c r="KXF504" s="544"/>
      <c r="KXG504" s="544"/>
      <c r="KXH504" s="544"/>
      <c r="KXI504" s="544"/>
      <c r="KXJ504" s="544"/>
      <c r="KXK504" s="544"/>
      <c r="KXL504" s="544"/>
      <c r="KXM504" s="544"/>
      <c r="KXN504" s="544"/>
      <c r="KXO504" s="544"/>
      <c r="KXP504" s="544"/>
      <c r="KXQ504" s="544"/>
      <c r="KXR504" s="544"/>
      <c r="KXS504" s="544"/>
      <c r="KXT504" s="544"/>
      <c r="KXU504" s="544"/>
      <c r="KXV504" s="544"/>
      <c r="KXW504" s="544"/>
      <c r="KXX504" s="544"/>
      <c r="KXY504" s="544"/>
      <c r="KXZ504" s="544"/>
      <c r="KYA504" s="544"/>
      <c r="KYB504" s="544"/>
      <c r="KYC504" s="544"/>
      <c r="KYD504" s="544"/>
      <c r="KYE504" s="544"/>
      <c r="KYF504" s="544"/>
      <c r="KYG504" s="544"/>
      <c r="KYH504" s="544"/>
      <c r="KYI504" s="544"/>
      <c r="KYJ504" s="544"/>
      <c r="KYK504" s="544"/>
      <c r="KYL504" s="544"/>
      <c r="KYM504" s="544"/>
      <c r="KYN504" s="544"/>
      <c r="KYO504" s="544"/>
      <c r="KYP504" s="544"/>
      <c r="KYQ504" s="544"/>
      <c r="KYR504" s="544"/>
      <c r="KYS504" s="544"/>
      <c r="KYT504" s="544"/>
      <c r="KYU504" s="544"/>
      <c r="KYV504" s="544"/>
      <c r="KYW504" s="544"/>
      <c r="KYX504" s="544"/>
      <c r="KYY504" s="544"/>
      <c r="KYZ504" s="544"/>
      <c r="KZA504" s="544"/>
      <c r="KZB504" s="544"/>
      <c r="KZC504" s="544"/>
      <c r="KZD504" s="544"/>
      <c r="KZE504" s="544"/>
      <c r="KZF504" s="544"/>
      <c r="KZG504" s="544"/>
      <c r="KZH504" s="544"/>
      <c r="KZI504" s="544"/>
      <c r="KZJ504" s="544"/>
      <c r="KZK504" s="544"/>
      <c r="KZL504" s="544"/>
      <c r="KZM504" s="544"/>
      <c r="KZN504" s="544"/>
      <c r="KZO504" s="544"/>
      <c r="KZP504" s="544"/>
      <c r="KZQ504" s="544"/>
      <c r="KZR504" s="544"/>
      <c r="KZS504" s="544"/>
      <c r="KZT504" s="544"/>
      <c r="KZU504" s="544"/>
      <c r="KZV504" s="544"/>
      <c r="KZW504" s="544"/>
      <c r="KZX504" s="544"/>
      <c r="KZY504" s="544"/>
      <c r="KZZ504" s="544"/>
      <c r="LAA504" s="544"/>
      <c r="LAB504" s="544"/>
      <c r="LAC504" s="544"/>
      <c r="LAD504" s="544"/>
      <c r="LAE504" s="544"/>
      <c r="LAF504" s="544"/>
      <c r="LAG504" s="544"/>
      <c r="LAH504" s="544"/>
      <c r="LAI504" s="544"/>
      <c r="LAJ504" s="544"/>
      <c r="LAK504" s="544"/>
      <c r="LAL504" s="544"/>
      <c r="LAM504" s="544"/>
      <c r="LAN504" s="544"/>
      <c r="LAO504" s="544"/>
      <c r="LAP504" s="544"/>
      <c r="LAQ504" s="544"/>
      <c r="LAR504" s="544"/>
      <c r="LAS504" s="544"/>
      <c r="LAT504" s="544"/>
      <c r="LAU504" s="544"/>
      <c r="LAV504" s="544"/>
      <c r="LAW504" s="544"/>
      <c r="LAX504" s="544"/>
      <c r="LAY504" s="544"/>
      <c r="LAZ504" s="544"/>
      <c r="LBA504" s="544"/>
      <c r="LBB504" s="544"/>
      <c r="LBC504" s="544"/>
      <c r="LBD504" s="544"/>
      <c r="LBE504" s="544"/>
      <c r="LBF504" s="544"/>
      <c r="LBG504" s="544"/>
      <c r="LBH504" s="544"/>
      <c r="LBI504" s="544"/>
      <c r="LBJ504" s="544"/>
      <c r="LBK504" s="544"/>
      <c r="LBL504" s="544"/>
      <c r="LBM504" s="544"/>
      <c r="LBN504" s="544"/>
      <c r="LBO504" s="544"/>
      <c r="LBP504" s="544"/>
      <c r="LBQ504" s="544"/>
      <c r="LBR504" s="544"/>
      <c r="LBS504" s="544"/>
      <c r="LBT504" s="544"/>
      <c r="LBU504" s="544"/>
      <c r="LBV504" s="544"/>
      <c r="LBW504" s="544"/>
      <c r="LBX504" s="544"/>
      <c r="LBY504" s="544"/>
      <c r="LBZ504" s="544"/>
      <c r="LCA504" s="544"/>
      <c r="LCB504" s="544"/>
      <c r="LCC504" s="544"/>
      <c r="LCD504" s="544"/>
      <c r="LCE504" s="544"/>
      <c r="LCF504" s="544"/>
      <c r="LCG504" s="544"/>
      <c r="LCH504" s="544"/>
      <c r="LCI504" s="544"/>
      <c r="LCJ504" s="544"/>
      <c r="LCK504" s="544"/>
      <c r="LCL504" s="544"/>
      <c r="LCM504" s="544"/>
      <c r="LCN504" s="544"/>
      <c r="LCO504" s="544"/>
      <c r="LCP504" s="544"/>
      <c r="LCQ504" s="544"/>
      <c r="LCR504" s="544"/>
      <c r="LCS504" s="544"/>
      <c r="LCT504" s="544"/>
      <c r="LCU504" s="544"/>
      <c r="LCV504" s="544"/>
      <c r="LCW504" s="544"/>
      <c r="LCX504" s="544"/>
      <c r="LCY504" s="544"/>
      <c r="LCZ504" s="544"/>
      <c r="LDA504" s="544"/>
      <c r="LDB504" s="544"/>
      <c r="LDC504" s="544"/>
      <c r="LDD504" s="544"/>
      <c r="LDE504" s="544"/>
      <c r="LDF504" s="544"/>
      <c r="LDG504" s="544"/>
      <c r="LDH504" s="544"/>
      <c r="LDI504" s="544"/>
      <c r="LDJ504" s="544"/>
      <c r="LDK504" s="544"/>
      <c r="LDL504" s="544"/>
      <c r="LDM504" s="544"/>
      <c r="LDN504" s="544"/>
      <c r="LDO504" s="544"/>
      <c r="LDP504" s="544"/>
      <c r="LDQ504" s="544"/>
      <c r="LDR504" s="544"/>
      <c r="LDS504" s="544"/>
      <c r="LDT504" s="544"/>
      <c r="LDU504" s="544"/>
      <c r="LDV504" s="544"/>
      <c r="LDW504" s="544"/>
      <c r="LDX504" s="544"/>
      <c r="LDY504" s="544"/>
      <c r="LDZ504" s="544"/>
      <c r="LEA504" s="544"/>
      <c r="LEB504" s="544"/>
      <c r="LEC504" s="544"/>
      <c r="LED504" s="544"/>
      <c r="LEE504" s="544"/>
      <c r="LEF504" s="544"/>
      <c r="LEG504" s="544"/>
      <c r="LEH504" s="544"/>
      <c r="LEI504" s="544"/>
      <c r="LEJ504" s="544"/>
      <c r="LEK504" s="544"/>
      <c r="LEL504" s="544"/>
      <c r="LEM504" s="544"/>
      <c r="LEN504" s="544"/>
      <c r="LEO504" s="544"/>
      <c r="LEP504" s="544"/>
      <c r="LEQ504" s="544"/>
      <c r="LER504" s="544"/>
      <c r="LES504" s="544"/>
      <c r="LET504" s="544"/>
      <c r="LEU504" s="544"/>
      <c r="LEV504" s="544"/>
      <c r="LEW504" s="544"/>
      <c r="LEX504" s="544"/>
      <c r="LEY504" s="544"/>
      <c r="LEZ504" s="544"/>
      <c r="LFA504" s="544"/>
      <c r="LFB504" s="544"/>
      <c r="LFC504" s="544"/>
      <c r="LFD504" s="544"/>
      <c r="LFE504" s="544"/>
      <c r="LFF504" s="544"/>
      <c r="LFG504" s="544"/>
      <c r="LFH504" s="544"/>
      <c r="LFI504" s="544"/>
      <c r="LFJ504" s="544"/>
      <c r="LFK504" s="544"/>
      <c r="LFL504" s="544"/>
      <c r="LFM504" s="544"/>
      <c r="LFN504" s="544"/>
      <c r="LFO504" s="544"/>
      <c r="LFP504" s="544"/>
      <c r="LFQ504" s="544"/>
      <c r="LFR504" s="544"/>
      <c r="LFS504" s="544"/>
      <c r="LFT504" s="544"/>
      <c r="LFU504" s="544"/>
      <c r="LFV504" s="544"/>
      <c r="LFW504" s="544"/>
      <c r="LFX504" s="544"/>
      <c r="LFY504" s="544"/>
      <c r="LFZ504" s="544"/>
      <c r="LGA504" s="544"/>
      <c r="LGB504" s="544"/>
      <c r="LGC504" s="544"/>
      <c r="LGD504" s="544"/>
      <c r="LGE504" s="544"/>
      <c r="LGF504" s="544"/>
      <c r="LGG504" s="544"/>
      <c r="LGH504" s="544"/>
      <c r="LGI504" s="544"/>
      <c r="LGJ504" s="544"/>
      <c r="LGK504" s="544"/>
      <c r="LGL504" s="544"/>
      <c r="LGM504" s="544"/>
      <c r="LGN504" s="544"/>
      <c r="LGO504" s="544"/>
      <c r="LGP504" s="544"/>
      <c r="LGQ504" s="544"/>
      <c r="LGR504" s="544"/>
      <c r="LGS504" s="544"/>
      <c r="LGT504" s="544"/>
      <c r="LGU504" s="544"/>
      <c r="LGV504" s="544"/>
      <c r="LGW504" s="544"/>
      <c r="LGX504" s="544"/>
      <c r="LGY504" s="544"/>
      <c r="LGZ504" s="544"/>
      <c r="LHA504" s="544"/>
      <c r="LHB504" s="544"/>
      <c r="LHC504" s="544"/>
      <c r="LHD504" s="544"/>
      <c r="LHE504" s="544"/>
      <c r="LHF504" s="544"/>
      <c r="LHG504" s="544"/>
      <c r="LHH504" s="544"/>
      <c r="LHI504" s="544"/>
      <c r="LHJ504" s="544"/>
      <c r="LHK504" s="544"/>
      <c r="LHL504" s="544"/>
      <c r="LHM504" s="544"/>
      <c r="LHN504" s="544"/>
      <c r="LHO504" s="544"/>
      <c r="LHP504" s="544"/>
      <c r="LHQ504" s="544"/>
      <c r="LHR504" s="544"/>
      <c r="LHS504" s="544"/>
      <c r="LHT504" s="544"/>
      <c r="LHU504" s="544"/>
      <c r="LHV504" s="544"/>
      <c r="LHW504" s="544"/>
      <c r="LHX504" s="544"/>
      <c r="LHY504" s="544"/>
      <c r="LHZ504" s="544"/>
      <c r="LIA504" s="544"/>
      <c r="LIB504" s="544"/>
      <c r="LIC504" s="544"/>
      <c r="LID504" s="544"/>
      <c r="LIE504" s="544"/>
      <c r="LIF504" s="544"/>
      <c r="LIG504" s="544"/>
      <c r="LIH504" s="544"/>
      <c r="LII504" s="544"/>
      <c r="LIJ504" s="544"/>
      <c r="LIK504" s="544"/>
      <c r="LIL504" s="544"/>
      <c r="LIM504" s="544"/>
      <c r="LIN504" s="544"/>
      <c r="LIO504" s="544"/>
      <c r="LIP504" s="544"/>
      <c r="LIQ504" s="544"/>
      <c r="LIR504" s="544"/>
      <c r="LIS504" s="544"/>
      <c r="LIT504" s="544"/>
      <c r="LIU504" s="544"/>
      <c r="LIV504" s="544"/>
      <c r="LIW504" s="544"/>
      <c r="LIX504" s="544"/>
      <c r="LIY504" s="544"/>
      <c r="LIZ504" s="544"/>
      <c r="LJA504" s="544"/>
      <c r="LJB504" s="544"/>
      <c r="LJC504" s="544"/>
      <c r="LJD504" s="544"/>
      <c r="LJE504" s="544"/>
      <c r="LJF504" s="544"/>
      <c r="LJG504" s="544"/>
      <c r="LJH504" s="544"/>
      <c r="LJI504" s="544"/>
      <c r="LJJ504" s="544"/>
      <c r="LJK504" s="544"/>
      <c r="LJL504" s="544"/>
      <c r="LJM504" s="544"/>
      <c r="LJN504" s="544"/>
      <c r="LJO504" s="544"/>
      <c r="LJP504" s="544"/>
      <c r="LJQ504" s="544"/>
      <c r="LJR504" s="544"/>
      <c r="LJS504" s="544"/>
      <c r="LJT504" s="544"/>
      <c r="LJU504" s="544"/>
      <c r="LJV504" s="544"/>
      <c r="LJW504" s="544"/>
      <c r="LJX504" s="544"/>
      <c r="LJY504" s="544"/>
      <c r="LJZ504" s="544"/>
      <c r="LKA504" s="544"/>
      <c r="LKB504" s="544"/>
      <c r="LKC504" s="544"/>
      <c r="LKD504" s="544"/>
      <c r="LKE504" s="544"/>
      <c r="LKF504" s="544"/>
      <c r="LKG504" s="544"/>
      <c r="LKH504" s="544"/>
      <c r="LKI504" s="544"/>
      <c r="LKJ504" s="544"/>
      <c r="LKK504" s="544"/>
      <c r="LKL504" s="544"/>
      <c r="LKM504" s="544"/>
      <c r="LKN504" s="544"/>
      <c r="LKO504" s="544"/>
      <c r="LKP504" s="544"/>
      <c r="LKQ504" s="544"/>
      <c r="LKR504" s="544"/>
      <c r="LKS504" s="544"/>
      <c r="LKT504" s="544"/>
      <c r="LKU504" s="544"/>
      <c r="LKV504" s="544"/>
      <c r="LKW504" s="544"/>
      <c r="LKX504" s="544"/>
      <c r="LKY504" s="544"/>
      <c r="LKZ504" s="544"/>
      <c r="LLA504" s="544"/>
      <c r="LLB504" s="544"/>
      <c r="LLC504" s="544"/>
      <c r="LLD504" s="544"/>
      <c r="LLE504" s="544"/>
      <c r="LLF504" s="544"/>
      <c r="LLG504" s="544"/>
      <c r="LLH504" s="544"/>
      <c r="LLI504" s="544"/>
      <c r="LLJ504" s="544"/>
      <c r="LLK504" s="544"/>
      <c r="LLL504" s="544"/>
      <c r="LLM504" s="544"/>
      <c r="LLN504" s="544"/>
      <c r="LLO504" s="544"/>
      <c r="LLP504" s="544"/>
      <c r="LLQ504" s="544"/>
      <c r="LLR504" s="544"/>
      <c r="LLS504" s="544"/>
      <c r="LLT504" s="544"/>
      <c r="LLU504" s="544"/>
      <c r="LLV504" s="544"/>
      <c r="LLW504" s="544"/>
      <c r="LLX504" s="544"/>
      <c r="LLY504" s="544"/>
      <c r="LLZ504" s="544"/>
      <c r="LMA504" s="544"/>
      <c r="LMB504" s="544"/>
      <c r="LMC504" s="544"/>
      <c r="LMD504" s="544"/>
      <c r="LME504" s="544"/>
      <c r="LMF504" s="544"/>
      <c r="LMG504" s="544"/>
      <c r="LMH504" s="544"/>
      <c r="LMI504" s="544"/>
      <c r="LMJ504" s="544"/>
      <c r="LMK504" s="544"/>
      <c r="LML504" s="544"/>
      <c r="LMM504" s="544"/>
      <c r="LMN504" s="544"/>
      <c r="LMO504" s="544"/>
      <c r="LMP504" s="544"/>
      <c r="LMQ504" s="544"/>
      <c r="LMR504" s="544"/>
      <c r="LMS504" s="544"/>
      <c r="LMT504" s="544"/>
      <c r="LMU504" s="544"/>
      <c r="LMV504" s="544"/>
      <c r="LMW504" s="544"/>
      <c r="LMX504" s="544"/>
      <c r="LMY504" s="544"/>
      <c r="LMZ504" s="544"/>
      <c r="LNA504" s="544"/>
      <c r="LNB504" s="544"/>
      <c r="LNC504" s="544"/>
      <c r="LND504" s="544"/>
      <c r="LNE504" s="544"/>
      <c r="LNF504" s="544"/>
      <c r="LNG504" s="544"/>
      <c r="LNH504" s="544"/>
      <c r="LNI504" s="544"/>
      <c r="LNJ504" s="544"/>
      <c r="LNK504" s="544"/>
      <c r="LNL504" s="544"/>
      <c r="LNM504" s="544"/>
      <c r="LNN504" s="544"/>
      <c r="LNO504" s="544"/>
      <c r="LNP504" s="544"/>
      <c r="LNQ504" s="544"/>
      <c r="LNR504" s="544"/>
      <c r="LNS504" s="544"/>
      <c r="LNT504" s="544"/>
      <c r="LNU504" s="544"/>
      <c r="LNV504" s="544"/>
      <c r="LNW504" s="544"/>
      <c r="LNX504" s="544"/>
      <c r="LNY504" s="544"/>
      <c r="LNZ504" s="544"/>
      <c r="LOA504" s="544"/>
      <c r="LOB504" s="544"/>
      <c r="LOC504" s="544"/>
      <c r="LOD504" s="544"/>
      <c r="LOE504" s="544"/>
      <c r="LOF504" s="544"/>
      <c r="LOG504" s="544"/>
      <c r="LOH504" s="544"/>
      <c r="LOI504" s="544"/>
      <c r="LOJ504" s="544"/>
      <c r="LOK504" s="544"/>
      <c r="LOL504" s="544"/>
      <c r="LOM504" s="544"/>
      <c r="LON504" s="544"/>
      <c r="LOO504" s="544"/>
      <c r="LOP504" s="544"/>
      <c r="LOQ504" s="544"/>
      <c r="LOR504" s="544"/>
      <c r="LOS504" s="544"/>
      <c r="LOT504" s="544"/>
      <c r="LOU504" s="544"/>
      <c r="LOV504" s="544"/>
      <c r="LOW504" s="544"/>
      <c r="LOX504" s="544"/>
      <c r="LOY504" s="544"/>
      <c r="LOZ504" s="544"/>
      <c r="LPA504" s="544"/>
      <c r="LPB504" s="544"/>
      <c r="LPC504" s="544"/>
      <c r="LPD504" s="544"/>
      <c r="LPE504" s="544"/>
      <c r="LPF504" s="544"/>
      <c r="LPG504" s="544"/>
      <c r="LPH504" s="544"/>
      <c r="LPI504" s="544"/>
      <c r="LPJ504" s="544"/>
      <c r="LPK504" s="544"/>
      <c r="LPL504" s="544"/>
      <c r="LPM504" s="544"/>
      <c r="LPN504" s="544"/>
      <c r="LPO504" s="544"/>
      <c r="LPP504" s="544"/>
      <c r="LPQ504" s="544"/>
      <c r="LPR504" s="544"/>
      <c r="LPS504" s="544"/>
      <c r="LPT504" s="544"/>
      <c r="LPU504" s="544"/>
      <c r="LPV504" s="544"/>
      <c r="LPW504" s="544"/>
      <c r="LPX504" s="544"/>
      <c r="LPY504" s="544"/>
      <c r="LPZ504" s="544"/>
      <c r="LQA504" s="544"/>
      <c r="LQB504" s="544"/>
      <c r="LQC504" s="544"/>
      <c r="LQD504" s="544"/>
      <c r="LQE504" s="544"/>
      <c r="LQF504" s="544"/>
      <c r="LQG504" s="544"/>
      <c r="LQH504" s="544"/>
      <c r="LQI504" s="544"/>
      <c r="LQJ504" s="544"/>
      <c r="LQK504" s="544"/>
      <c r="LQL504" s="544"/>
      <c r="LQM504" s="544"/>
      <c r="LQN504" s="544"/>
      <c r="LQO504" s="544"/>
      <c r="LQP504" s="544"/>
      <c r="LQQ504" s="544"/>
      <c r="LQR504" s="544"/>
      <c r="LQS504" s="544"/>
      <c r="LQT504" s="544"/>
      <c r="LQU504" s="544"/>
      <c r="LQV504" s="544"/>
      <c r="LQW504" s="544"/>
      <c r="LQX504" s="544"/>
      <c r="LQY504" s="544"/>
      <c r="LQZ504" s="544"/>
      <c r="LRA504" s="544"/>
      <c r="LRB504" s="544"/>
      <c r="LRC504" s="544"/>
      <c r="LRD504" s="544"/>
      <c r="LRE504" s="544"/>
      <c r="LRF504" s="544"/>
      <c r="LRG504" s="544"/>
      <c r="LRH504" s="544"/>
      <c r="LRI504" s="544"/>
      <c r="LRJ504" s="544"/>
      <c r="LRK504" s="544"/>
      <c r="LRL504" s="544"/>
      <c r="LRM504" s="544"/>
      <c r="LRN504" s="544"/>
      <c r="LRO504" s="544"/>
      <c r="LRP504" s="544"/>
      <c r="LRQ504" s="544"/>
      <c r="LRR504" s="544"/>
      <c r="LRS504" s="544"/>
      <c r="LRT504" s="544"/>
      <c r="LRU504" s="544"/>
      <c r="LRV504" s="544"/>
      <c r="LRW504" s="544"/>
      <c r="LRX504" s="544"/>
      <c r="LRY504" s="544"/>
      <c r="LRZ504" s="544"/>
      <c r="LSA504" s="544"/>
      <c r="LSB504" s="544"/>
      <c r="LSC504" s="544"/>
      <c r="LSD504" s="544"/>
      <c r="LSE504" s="544"/>
      <c r="LSF504" s="544"/>
      <c r="LSG504" s="544"/>
      <c r="LSH504" s="544"/>
      <c r="LSI504" s="544"/>
      <c r="LSJ504" s="544"/>
      <c r="LSK504" s="544"/>
      <c r="LSL504" s="544"/>
      <c r="LSM504" s="544"/>
      <c r="LSN504" s="544"/>
      <c r="LSO504" s="544"/>
      <c r="LSP504" s="544"/>
      <c r="LSQ504" s="544"/>
      <c r="LSR504" s="544"/>
      <c r="LSS504" s="544"/>
      <c r="LST504" s="544"/>
      <c r="LSU504" s="544"/>
      <c r="LSV504" s="544"/>
      <c r="LSW504" s="544"/>
      <c r="LSX504" s="544"/>
      <c r="LSY504" s="544"/>
      <c r="LSZ504" s="544"/>
      <c r="LTA504" s="544"/>
      <c r="LTB504" s="544"/>
      <c r="LTC504" s="544"/>
      <c r="LTD504" s="544"/>
      <c r="LTE504" s="544"/>
      <c r="LTF504" s="544"/>
      <c r="LTG504" s="544"/>
      <c r="LTH504" s="544"/>
      <c r="LTI504" s="544"/>
      <c r="LTJ504" s="544"/>
      <c r="LTK504" s="544"/>
      <c r="LTL504" s="544"/>
      <c r="LTM504" s="544"/>
      <c r="LTN504" s="544"/>
      <c r="LTO504" s="544"/>
      <c r="LTP504" s="544"/>
      <c r="LTQ504" s="544"/>
      <c r="LTR504" s="544"/>
      <c r="LTS504" s="544"/>
      <c r="LTT504" s="544"/>
      <c r="LTU504" s="544"/>
      <c r="LTV504" s="544"/>
      <c r="LTW504" s="544"/>
      <c r="LTX504" s="544"/>
      <c r="LTY504" s="544"/>
      <c r="LTZ504" s="544"/>
      <c r="LUA504" s="544"/>
      <c r="LUB504" s="544"/>
      <c r="LUC504" s="544"/>
      <c r="LUD504" s="544"/>
      <c r="LUE504" s="544"/>
      <c r="LUF504" s="544"/>
      <c r="LUG504" s="544"/>
      <c r="LUH504" s="544"/>
      <c r="LUI504" s="544"/>
      <c r="LUJ504" s="544"/>
      <c r="LUK504" s="544"/>
      <c r="LUL504" s="544"/>
      <c r="LUM504" s="544"/>
      <c r="LUN504" s="544"/>
      <c r="LUO504" s="544"/>
      <c r="LUP504" s="544"/>
      <c r="LUQ504" s="544"/>
      <c r="LUR504" s="544"/>
      <c r="LUS504" s="544"/>
      <c r="LUT504" s="544"/>
      <c r="LUU504" s="544"/>
      <c r="LUV504" s="544"/>
      <c r="LUW504" s="544"/>
      <c r="LUX504" s="544"/>
      <c r="LUY504" s="544"/>
      <c r="LUZ504" s="544"/>
      <c r="LVA504" s="544"/>
      <c r="LVB504" s="544"/>
      <c r="LVC504" s="544"/>
      <c r="LVD504" s="544"/>
      <c r="LVE504" s="544"/>
      <c r="LVF504" s="544"/>
      <c r="LVG504" s="544"/>
      <c r="LVH504" s="544"/>
      <c r="LVI504" s="544"/>
      <c r="LVJ504" s="544"/>
      <c r="LVK504" s="544"/>
      <c r="LVL504" s="544"/>
      <c r="LVM504" s="544"/>
      <c r="LVN504" s="544"/>
      <c r="LVO504" s="544"/>
      <c r="LVP504" s="544"/>
      <c r="LVQ504" s="544"/>
      <c r="LVR504" s="544"/>
      <c r="LVS504" s="544"/>
      <c r="LVT504" s="544"/>
      <c r="LVU504" s="544"/>
      <c r="LVV504" s="544"/>
      <c r="LVW504" s="544"/>
      <c r="LVX504" s="544"/>
      <c r="LVY504" s="544"/>
      <c r="LVZ504" s="544"/>
      <c r="LWA504" s="544"/>
      <c r="LWB504" s="544"/>
      <c r="LWC504" s="544"/>
      <c r="LWD504" s="544"/>
      <c r="LWE504" s="544"/>
      <c r="LWF504" s="544"/>
      <c r="LWG504" s="544"/>
      <c r="LWH504" s="544"/>
      <c r="LWI504" s="544"/>
      <c r="LWJ504" s="544"/>
      <c r="LWK504" s="544"/>
      <c r="LWL504" s="544"/>
      <c r="LWM504" s="544"/>
      <c r="LWN504" s="544"/>
      <c r="LWO504" s="544"/>
      <c r="LWP504" s="544"/>
      <c r="LWQ504" s="544"/>
      <c r="LWR504" s="544"/>
      <c r="LWS504" s="544"/>
      <c r="LWT504" s="544"/>
      <c r="LWU504" s="544"/>
      <c r="LWV504" s="544"/>
      <c r="LWW504" s="544"/>
      <c r="LWX504" s="544"/>
      <c r="LWY504" s="544"/>
      <c r="LWZ504" s="544"/>
      <c r="LXA504" s="544"/>
      <c r="LXB504" s="544"/>
      <c r="LXC504" s="544"/>
      <c r="LXD504" s="544"/>
      <c r="LXE504" s="544"/>
      <c r="LXF504" s="544"/>
      <c r="LXG504" s="544"/>
      <c r="LXH504" s="544"/>
      <c r="LXI504" s="544"/>
      <c r="LXJ504" s="544"/>
      <c r="LXK504" s="544"/>
      <c r="LXL504" s="544"/>
      <c r="LXM504" s="544"/>
      <c r="LXN504" s="544"/>
      <c r="LXO504" s="544"/>
      <c r="LXP504" s="544"/>
      <c r="LXQ504" s="544"/>
      <c r="LXR504" s="544"/>
      <c r="LXS504" s="544"/>
      <c r="LXT504" s="544"/>
      <c r="LXU504" s="544"/>
      <c r="LXV504" s="544"/>
      <c r="LXW504" s="544"/>
      <c r="LXX504" s="544"/>
      <c r="LXY504" s="544"/>
      <c r="LXZ504" s="544"/>
      <c r="LYA504" s="544"/>
      <c r="LYB504" s="544"/>
      <c r="LYC504" s="544"/>
      <c r="LYD504" s="544"/>
      <c r="LYE504" s="544"/>
      <c r="LYF504" s="544"/>
      <c r="LYG504" s="544"/>
      <c r="LYH504" s="544"/>
      <c r="LYI504" s="544"/>
      <c r="LYJ504" s="544"/>
      <c r="LYK504" s="544"/>
      <c r="LYL504" s="544"/>
      <c r="LYM504" s="544"/>
      <c r="LYN504" s="544"/>
      <c r="LYO504" s="544"/>
      <c r="LYP504" s="544"/>
      <c r="LYQ504" s="544"/>
      <c r="LYR504" s="544"/>
      <c r="LYS504" s="544"/>
      <c r="LYT504" s="544"/>
      <c r="LYU504" s="544"/>
      <c r="LYV504" s="544"/>
      <c r="LYW504" s="544"/>
      <c r="LYX504" s="544"/>
      <c r="LYY504" s="544"/>
      <c r="LYZ504" s="544"/>
      <c r="LZA504" s="544"/>
      <c r="LZB504" s="544"/>
      <c r="LZC504" s="544"/>
      <c r="LZD504" s="544"/>
      <c r="LZE504" s="544"/>
      <c r="LZF504" s="544"/>
      <c r="LZG504" s="544"/>
      <c r="LZH504" s="544"/>
      <c r="LZI504" s="544"/>
      <c r="LZJ504" s="544"/>
      <c r="LZK504" s="544"/>
      <c r="LZL504" s="544"/>
      <c r="LZM504" s="544"/>
      <c r="LZN504" s="544"/>
      <c r="LZO504" s="544"/>
      <c r="LZP504" s="544"/>
      <c r="LZQ504" s="544"/>
      <c r="LZR504" s="544"/>
      <c r="LZS504" s="544"/>
      <c r="LZT504" s="544"/>
      <c r="LZU504" s="544"/>
      <c r="LZV504" s="544"/>
      <c r="LZW504" s="544"/>
      <c r="LZX504" s="544"/>
      <c r="LZY504" s="544"/>
      <c r="LZZ504" s="544"/>
      <c r="MAA504" s="544"/>
      <c r="MAB504" s="544"/>
      <c r="MAC504" s="544"/>
      <c r="MAD504" s="544"/>
      <c r="MAE504" s="544"/>
      <c r="MAF504" s="544"/>
      <c r="MAG504" s="544"/>
      <c r="MAH504" s="544"/>
      <c r="MAI504" s="544"/>
      <c r="MAJ504" s="544"/>
      <c r="MAK504" s="544"/>
      <c r="MAL504" s="544"/>
      <c r="MAM504" s="544"/>
      <c r="MAN504" s="544"/>
      <c r="MAO504" s="544"/>
      <c r="MAP504" s="544"/>
      <c r="MAQ504" s="544"/>
      <c r="MAR504" s="544"/>
      <c r="MAS504" s="544"/>
      <c r="MAT504" s="544"/>
      <c r="MAU504" s="544"/>
      <c r="MAV504" s="544"/>
      <c r="MAW504" s="544"/>
      <c r="MAX504" s="544"/>
      <c r="MAY504" s="544"/>
      <c r="MAZ504" s="544"/>
      <c r="MBA504" s="544"/>
      <c r="MBB504" s="544"/>
      <c r="MBC504" s="544"/>
      <c r="MBD504" s="544"/>
      <c r="MBE504" s="544"/>
      <c r="MBF504" s="544"/>
      <c r="MBG504" s="544"/>
      <c r="MBH504" s="544"/>
      <c r="MBI504" s="544"/>
      <c r="MBJ504" s="544"/>
      <c r="MBK504" s="544"/>
      <c r="MBL504" s="544"/>
      <c r="MBM504" s="544"/>
      <c r="MBN504" s="544"/>
      <c r="MBO504" s="544"/>
      <c r="MBP504" s="544"/>
      <c r="MBQ504" s="544"/>
      <c r="MBR504" s="544"/>
      <c r="MBS504" s="544"/>
      <c r="MBT504" s="544"/>
      <c r="MBU504" s="544"/>
      <c r="MBV504" s="544"/>
      <c r="MBW504" s="544"/>
      <c r="MBX504" s="544"/>
      <c r="MBY504" s="544"/>
      <c r="MBZ504" s="544"/>
      <c r="MCA504" s="544"/>
      <c r="MCB504" s="544"/>
      <c r="MCC504" s="544"/>
      <c r="MCD504" s="544"/>
      <c r="MCE504" s="544"/>
      <c r="MCF504" s="544"/>
      <c r="MCG504" s="544"/>
      <c r="MCH504" s="544"/>
      <c r="MCI504" s="544"/>
      <c r="MCJ504" s="544"/>
      <c r="MCK504" s="544"/>
      <c r="MCL504" s="544"/>
      <c r="MCM504" s="544"/>
      <c r="MCN504" s="544"/>
      <c r="MCO504" s="544"/>
      <c r="MCP504" s="544"/>
      <c r="MCQ504" s="544"/>
      <c r="MCR504" s="544"/>
      <c r="MCS504" s="544"/>
      <c r="MCT504" s="544"/>
      <c r="MCU504" s="544"/>
      <c r="MCV504" s="544"/>
      <c r="MCW504" s="544"/>
      <c r="MCX504" s="544"/>
      <c r="MCY504" s="544"/>
      <c r="MCZ504" s="544"/>
      <c r="MDA504" s="544"/>
      <c r="MDB504" s="544"/>
      <c r="MDC504" s="544"/>
      <c r="MDD504" s="544"/>
      <c r="MDE504" s="544"/>
      <c r="MDF504" s="544"/>
      <c r="MDG504" s="544"/>
      <c r="MDH504" s="544"/>
      <c r="MDI504" s="544"/>
      <c r="MDJ504" s="544"/>
      <c r="MDK504" s="544"/>
      <c r="MDL504" s="544"/>
      <c r="MDM504" s="544"/>
      <c r="MDN504" s="544"/>
      <c r="MDO504" s="544"/>
      <c r="MDP504" s="544"/>
      <c r="MDQ504" s="544"/>
      <c r="MDR504" s="544"/>
      <c r="MDS504" s="544"/>
      <c r="MDT504" s="544"/>
      <c r="MDU504" s="544"/>
      <c r="MDV504" s="544"/>
      <c r="MDW504" s="544"/>
      <c r="MDX504" s="544"/>
      <c r="MDY504" s="544"/>
      <c r="MDZ504" s="544"/>
      <c r="MEA504" s="544"/>
      <c r="MEB504" s="544"/>
      <c r="MEC504" s="544"/>
      <c r="MED504" s="544"/>
      <c r="MEE504" s="544"/>
      <c r="MEF504" s="544"/>
      <c r="MEG504" s="544"/>
      <c r="MEH504" s="544"/>
      <c r="MEI504" s="544"/>
      <c r="MEJ504" s="544"/>
      <c r="MEK504" s="544"/>
      <c r="MEL504" s="544"/>
      <c r="MEM504" s="544"/>
      <c r="MEN504" s="544"/>
      <c r="MEO504" s="544"/>
      <c r="MEP504" s="544"/>
      <c r="MEQ504" s="544"/>
      <c r="MER504" s="544"/>
      <c r="MES504" s="544"/>
      <c r="MET504" s="544"/>
      <c r="MEU504" s="544"/>
      <c r="MEV504" s="544"/>
      <c r="MEW504" s="544"/>
      <c r="MEX504" s="544"/>
      <c r="MEY504" s="544"/>
      <c r="MEZ504" s="544"/>
      <c r="MFA504" s="544"/>
      <c r="MFB504" s="544"/>
      <c r="MFC504" s="544"/>
      <c r="MFD504" s="544"/>
      <c r="MFE504" s="544"/>
      <c r="MFF504" s="544"/>
      <c r="MFG504" s="544"/>
      <c r="MFH504" s="544"/>
      <c r="MFI504" s="544"/>
      <c r="MFJ504" s="544"/>
      <c r="MFK504" s="544"/>
      <c r="MFL504" s="544"/>
      <c r="MFM504" s="544"/>
      <c r="MFN504" s="544"/>
      <c r="MFO504" s="544"/>
      <c r="MFP504" s="544"/>
      <c r="MFQ504" s="544"/>
      <c r="MFR504" s="544"/>
      <c r="MFS504" s="544"/>
      <c r="MFT504" s="544"/>
      <c r="MFU504" s="544"/>
      <c r="MFV504" s="544"/>
      <c r="MFW504" s="544"/>
      <c r="MFX504" s="544"/>
      <c r="MFY504" s="544"/>
      <c r="MFZ504" s="544"/>
      <c r="MGA504" s="544"/>
      <c r="MGB504" s="544"/>
      <c r="MGC504" s="544"/>
      <c r="MGD504" s="544"/>
      <c r="MGE504" s="544"/>
      <c r="MGF504" s="544"/>
      <c r="MGG504" s="544"/>
      <c r="MGH504" s="544"/>
      <c r="MGI504" s="544"/>
      <c r="MGJ504" s="544"/>
      <c r="MGK504" s="544"/>
      <c r="MGL504" s="544"/>
      <c r="MGM504" s="544"/>
      <c r="MGN504" s="544"/>
      <c r="MGO504" s="544"/>
      <c r="MGP504" s="544"/>
      <c r="MGQ504" s="544"/>
      <c r="MGR504" s="544"/>
      <c r="MGS504" s="544"/>
      <c r="MGT504" s="544"/>
      <c r="MGU504" s="544"/>
      <c r="MGV504" s="544"/>
      <c r="MGW504" s="544"/>
      <c r="MGX504" s="544"/>
      <c r="MGY504" s="544"/>
      <c r="MGZ504" s="544"/>
      <c r="MHA504" s="544"/>
      <c r="MHB504" s="544"/>
      <c r="MHC504" s="544"/>
      <c r="MHD504" s="544"/>
      <c r="MHE504" s="544"/>
      <c r="MHF504" s="544"/>
      <c r="MHG504" s="544"/>
      <c r="MHH504" s="544"/>
      <c r="MHI504" s="544"/>
      <c r="MHJ504" s="544"/>
      <c r="MHK504" s="544"/>
      <c r="MHL504" s="544"/>
      <c r="MHM504" s="544"/>
      <c r="MHN504" s="544"/>
      <c r="MHO504" s="544"/>
      <c r="MHP504" s="544"/>
      <c r="MHQ504" s="544"/>
      <c r="MHR504" s="544"/>
      <c r="MHS504" s="544"/>
      <c r="MHT504" s="544"/>
      <c r="MHU504" s="544"/>
      <c r="MHV504" s="544"/>
      <c r="MHW504" s="544"/>
      <c r="MHX504" s="544"/>
      <c r="MHY504" s="544"/>
      <c r="MHZ504" s="544"/>
      <c r="MIA504" s="544"/>
      <c r="MIB504" s="544"/>
      <c r="MIC504" s="544"/>
      <c r="MID504" s="544"/>
      <c r="MIE504" s="544"/>
      <c r="MIF504" s="544"/>
      <c r="MIG504" s="544"/>
      <c r="MIH504" s="544"/>
      <c r="MII504" s="544"/>
      <c r="MIJ504" s="544"/>
      <c r="MIK504" s="544"/>
      <c r="MIL504" s="544"/>
      <c r="MIM504" s="544"/>
      <c r="MIN504" s="544"/>
      <c r="MIO504" s="544"/>
      <c r="MIP504" s="544"/>
      <c r="MIQ504" s="544"/>
      <c r="MIR504" s="544"/>
      <c r="MIS504" s="544"/>
      <c r="MIT504" s="544"/>
      <c r="MIU504" s="544"/>
      <c r="MIV504" s="544"/>
      <c r="MIW504" s="544"/>
      <c r="MIX504" s="544"/>
      <c r="MIY504" s="544"/>
      <c r="MIZ504" s="544"/>
      <c r="MJA504" s="544"/>
      <c r="MJB504" s="544"/>
      <c r="MJC504" s="544"/>
      <c r="MJD504" s="544"/>
      <c r="MJE504" s="544"/>
      <c r="MJF504" s="544"/>
      <c r="MJG504" s="544"/>
      <c r="MJH504" s="544"/>
      <c r="MJI504" s="544"/>
      <c r="MJJ504" s="544"/>
      <c r="MJK504" s="544"/>
      <c r="MJL504" s="544"/>
      <c r="MJM504" s="544"/>
      <c r="MJN504" s="544"/>
      <c r="MJO504" s="544"/>
      <c r="MJP504" s="544"/>
      <c r="MJQ504" s="544"/>
      <c r="MJR504" s="544"/>
      <c r="MJS504" s="544"/>
      <c r="MJT504" s="544"/>
      <c r="MJU504" s="544"/>
      <c r="MJV504" s="544"/>
      <c r="MJW504" s="544"/>
      <c r="MJX504" s="544"/>
      <c r="MJY504" s="544"/>
      <c r="MJZ504" s="544"/>
      <c r="MKA504" s="544"/>
      <c r="MKB504" s="544"/>
      <c r="MKC504" s="544"/>
      <c r="MKD504" s="544"/>
      <c r="MKE504" s="544"/>
      <c r="MKF504" s="544"/>
      <c r="MKG504" s="544"/>
      <c r="MKH504" s="544"/>
      <c r="MKI504" s="544"/>
      <c r="MKJ504" s="544"/>
      <c r="MKK504" s="544"/>
      <c r="MKL504" s="544"/>
      <c r="MKM504" s="544"/>
      <c r="MKN504" s="544"/>
      <c r="MKO504" s="544"/>
      <c r="MKP504" s="544"/>
      <c r="MKQ504" s="544"/>
      <c r="MKR504" s="544"/>
      <c r="MKS504" s="544"/>
      <c r="MKT504" s="544"/>
      <c r="MKU504" s="544"/>
      <c r="MKV504" s="544"/>
      <c r="MKW504" s="544"/>
      <c r="MKX504" s="544"/>
      <c r="MKY504" s="544"/>
      <c r="MKZ504" s="544"/>
      <c r="MLA504" s="544"/>
      <c r="MLB504" s="544"/>
      <c r="MLC504" s="544"/>
      <c r="MLD504" s="544"/>
      <c r="MLE504" s="544"/>
      <c r="MLF504" s="544"/>
      <c r="MLG504" s="544"/>
      <c r="MLH504" s="544"/>
      <c r="MLI504" s="544"/>
      <c r="MLJ504" s="544"/>
      <c r="MLK504" s="544"/>
      <c r="MLL504" s="544"/>
      <c r="MLM504" s="544"/>
      <c r="MLN504" s="544"/>
      <c r="MLO504" s="544"/>
      <c r="MLP504" s="544"/>
      <c r="MLQ504" s="544"/>
      <c r="MLR504" s="544"/>
      <c r="MLS504" s="544"/>
      <c r="MLT504" s="544"/>
      <c r="MLU504" s="544"/>
      <c r="MLV504" s="544"/>
      <c r="MLW504" s="544"/>
      <c r="MLX504" s="544"/>
      <c r="MLY504" s="544"/>
      <c r="MLZ504" s="544"/>
      <c r="MMA504" s="544"/>
      <c r="MMB504" s="544"/>
      <c r="MMC504" s="544"/>
      <c r="MMD504" s="544"/>
      <c r="MME504" s="544"/>
      <c r="MMF504" s="544"/>
      <c r="MMG504" s="544"/>
      <c r="MMH504" s="544"/>
      <c r="MMI504" s="544"/>
      <c r="MMJ504" s="544"/>
      <c r="MMK504" s="544"/>
      <c r="MML504" s="544"/>
      <c r="MMM504" s="544"/>
      <c r="MMN504" s="544"/>
      <c r="MMO504" s="544"/>
      <c r="MMP504" s="544"/>
      <c r="MMQ504" s="544"/>
      <c r="MMR504" s="544"/>
      <c r="MMS504" s="544"/>
      <c r="MMT504" s="544"/>
      <c r="MMU504" s="544"/>
      <c r="MMV504" s="544"/>
      <c r="MMW504" s="544"/>
      <c r="MMX504" s="544"/>
      <c r="MMY504" s="544"/>
      <c r="MMZ504" s="544"/>
      <c r="MNA504" s="544"/>
      <c r="MNB504" s="544"/>
      <c r="MNC504" s="544"/>
      <c r="MND504" s="544"/>
      <c r="MNE504" s="544"/>
      <c r="MNF504" s="544"/>
      <c r="MNG504" s="544"/>
      <c r="MNH504" s="544"/>
      <c r="MNI504" s="544"/>
      <c r="MNJ504" s="544"/>
      <c r="MNK504" s="544"/>
      <c r="MNL504" s="544"/>
      <c r="MNM504" s="544"/>
      <c r="MNN504" s="544"/>
      <c r="MNO504" s="544"/>
      <c r="MNP504" s="544"/>
      <c r="MNQ504" s="544"/>
      <c r="MNR504" s="544"/>
      <c r="MNS504" s="544"/>
      <c r="MNT504" s="544"/>
      <c r="MNU504" s="544"/>
      <c r="MNV504" s="544"/>
      <c r="MNW504" s="544"/>
      <c r="MNX504" s="544"/>
      <c r="MNY504" s="544"/>
      <c r="MNZ504" s="544"/>
      <c r="MOA504" s="544"/>
      <c r="MOB504" s="544"/>
      <c r="MOC504" s="544"/>
      <c r="MOD504" s="544"/>
      <c r="MOE504" s="544"/>
      <c r="MOF504" s="544"/>
      <c r="MOG504" s="544"/>
      <c r="MOH504" s="544"/>
      <c r="MOI504" s="544"/>
      <c r="MOJ504" s="544"/>
      <c r="MOK504" s="544"/>
      <c r="MOL504" s="544"/>
      <c r="MOM504" s="544"/>
      <c r="MON504" s="544"/>
      <c r="MOO504" s="544"/>
      <c r="MOP504" s="544"/>
      <c r="MOQ504" s="544"/>
      <c r="MOR504" s="544"/>
      <c r="MOS504" s="544"/>
      <c r="MOT504" s="544"/>
      <c r="MOU504" s="544"/>
      <c r="MOV504" s="544"/>
      <c r="MOW504" s="544"/>
      <c r="MOX504" s="544"/>
      <c r="MOY504" s="544"/>
      <c r="MOZ504" s="544"/>
      <c r="MPA504" s="544"/>
      <c r="MPB504" s="544"/>
      <c r="MPC504" s="544"/>
      <c r="MPD504" s="544"/>
      <c r="MPE504" s="544"/>
      <c r="MPF504" s="544"/>
      <c r="MPG504" s="544"/>
      <c r="MPH504" s="544"/>
      <c r="MPI504" s="544"/>
      <c r="MPJ504" s="544"/>
      <c r="MPK504" s="544"/>
      <c r="MPL504" s="544"/>
      <c r="MPM504" s="544"/>
      <c r="MPN504" s="544"/>
      <c r="MPO504" s="544"/>
      <c r="MPP504" s="544"/>
      <c r="MPQ504" s="544"/>
      <c r="MPR504" s="544"/>
      <c r="MPS504" s="544"/>
      <c r="MPT504" s="544"/>
      <c r="MPU504" s="544"/>
      <c r="MPV504" s="544"/>
      <c r="MPW504" s="544"/>
      <c r="MPX504" s="544"/>
      <c r="MPY504" s="544"/>
      <c r="MPZ504" s="544"/>
      <c r="MQA504" s="544"/>
      <c r="MQB504" s="544"/>
      <c r="MQC504" s="544"/>
      <c r="MQD504" s="544"/>
      <c r="MQE504" s="544"/>
      <c r="MQF504" s="544"/>
      <c r="MQG504" s="544"/>
      <c r="MQH504" s="544"/>
      <c r="MQI504" s="544"/>
      <c r="MQJ504" s="544"/>
      <c r="MQK504" s="544"/>
      <c r="MQL504" s="544"/>
      <c r="MQM504" s="544"/>
      <c r="MQN504" s="544"/>
      <c r="MQO504" s="544"/>
      <c r="MQP504" s="544"/>
      <c r="MQQ504" s="544"/>
      <c r="MQR504" s="544"/>
      <c r="MQS504" s="544"/>
      <c r="MQT504" s="544"/>
      <c r="MQU504" s="544"/>
      <c r="MQV504" s="544"/>
      <c r="MQW504" s="544"/>
      <c r="MQX504" s="544"/>
      <c r="MQY504" s="544"/>
      <c r="MQZ504" s="544"/>
      <c r="MRA504" s="544"/>
      <c r="MRB504" s="544"/>
      <c r="MRC504" s="544"/>
      <c r="MRD504" s="544"/>
      <c r="MRE504" s="544"/>
      <c r="MRF504" s="544"/>
      <c r="MRG504" s="544"/>
      <c r="MRH504" s="544"/>
      <c r="MRI504" s="544"/>
      <c r="MRJ504" s="544"/>
      <c r="MRK504" s="544"/>
      <c r="MRL504" s="544"/>
      <c r="MRM504" s="544"/>
      <c r="MRN504" s="544"/>
      <c r="MRO504" s="544"/>
      <c r="MRP504" s="544"/>
      <c r="MRQ504" s="544"/>
      <c r="MRR504" s="544"/>
      <c r="MRS504" s="544"/>
      <c r="MRT504" s="544"/>
      <c r="MRU504" s="544"/>
      <c r="MRV504" s="544"/>
      <c r="MRW504" s="544"/>
      <c r="MRX504" s="544"/>
      <c r="MRY504" s="544"/>
      <c r="MRZ504" s="544"/>
      <c r="MSA504" s="544"/>
      <c r="MSB504" s="544"/>
      <c r="MSC504" s="544"/>
      <c r="MSD504" s="544"/>
      <c r="MSE504" s="544"/>
      <c r="MSF504" s="544"/>
      <c r="MSG504" s="544"/>
      <c r="MSH504" s="544"/>
      <c r="MSI504" s="544"/>
      <c r="MSJ504" s="544"/>
      <c r="MSK504" s="544"/>
      <c r="MSL504" s="544"/>
      <c r="MSM504" s="544"/>
      <c r="MSN504" s="544"/>
      <c r="MSO504" s="544"/>
      <c r="MSP504" s="544"/>
      <c r="MSQ504" s="544"/>
      <c r="MSR504" s="544"/>
      <c r="MSS504" s="544"/>
      <c r="MST504" s="544"/>
      <c r="MSU504" s="544"/>
      <c r="MSV504" s="544"/>
      <c r="MSW504" s="544"/>
      <c r="MSX504" s="544"/>
      <c r="MSY504" s="544"/>
      <c r="MSZ504" s="544"/>
      <c r="MTA504" s="544"/>
      <c r="MTB504" s="544"/>
      <c r="MTC504" s="544"/>
      <c r="MTD504" s="544"/>
      <c r="MTE504" s="544"/>
      <c r="MTF504" s="544"/>
      <c r="MTG504" s="544"/>
      <c r="MTH504" s="544"/>
      <c r="MTI504" s="544"/>
      <c r="MTJ504" s="544"/>
      <c r="MTK504" s="544"/>
      <c r="MTL504" s="544"/>
      <c r="MTM504" s="544"/>
      <c r="MTN504" s="544"/>
      <c r="MTO504" s="544"/>
      <c r="MTP504" s="544"/>
      <c r="MTQ504" s="544"/>
      <c r="MTR504" s="544"/>
      <c r="MTS504" s="544"/>
      <c r="MTT504" s="544"/>
      <c r="MTU504" s="544"/>
      <c r="MTV504" s="544"/>
      <c r="MTW504" s="544"/>
      <c r="MTX504" s="544"/>
      <c r="MTY504" s="544"/>
      <c r="MTZ504" s="544"/>
      <c r="MUA504" s="544"/>
      <c r="MUB504" s="544"/>
      <c r="MUC504" s="544"/>
      <c r="MUD504" s="544"/>
      <c r="MUE504" s="544"/>
      <c r="MUF504" s="544"/>
      <c r="MUG504" s="544"/>
      <c r="MUH504" s="544"/>
      <c r="MUI504" s="544"/>
      <c r="MUJ504" s="544"/>
      <c r="MUK504" s="544"/>
      <c r="MUL504" s="544"/>
      <c r="MUM504" s="544"/>
      <c r="MUN504" s="544"/>
      <c r="MUO504" s="544"/>
      <c r="MUP504" s="544"/>
      <c r="MUQ504" s="544"/>
      <c r="MUR504" s="544"/>
      <c r="MUS504" s="544"/>
      <c r="MUT504" s="544"/>
      <c r="MUU504" s="544"/>
      <c r="MUV504" s="544"/>
      <c r="MUW504" s="544"/>
      <c r="MUX504" s="544"/>
      <c r="MUY504" s="544"/>
      <c r="MUZ504" s="544"/>
      <c r="MVA504" s="544"/>
      <c r="MVB504" s="544"/>
      <c r="MVC504" s="544"/>
      <c r="MVD504" s="544"/>
      <c r="MVE504" s="544"/>
      <c r="MVF504" s="544"/>
      <c r="MVG504" s="544"/>
      <c r="MVH504" s="544"/>
      <c r="MVI504" s="544"/>
      <c r="MVJ504" s="544"/>
      <c r="MVK504" s="544"/>
      <c r="MVL504" s="544"/>
      <c r="MVM504" s="544"/>
      <c r="MVN504" s="544"/>
      <c r="MVO504" s="544"/>
      <c r="MVP504" s="544"/>
      <c r="MVQ504" s="544"/>
      <c r="MVR504" s="544"/>
      <c r="MVS504" s="544"/>
      <c r="MVT504" s="544"/>
      <c r="MVU504" s="544"/>
      <c r="MVV504" s="544"/>
      <c r="MVW504" s="544"/>
      <c r="MVX504" s="544"/>
      <c r="MVY504" s="544"/>
      <c r="MVZ504" s="544"/>
      <c r="MWA504" s="544"/>
      <c r="MWB504" s="544"/>
      <c r="MWC504" s="544"/>
      <c r="MWD504" s="544"/>
      <c r="MWE504" s="544"/>
      <c r="MWF504" s="544"/>
      <c r="MWG504" s="544"/>
      <c r="MWH504" s="544"/>
      <c r="MWI504" s="544"/>
      <c r="MWJ504" s="544"/>
      <c r="MWK504" s="544"/>
      <c r="MWL504" s="544"/>
      <c r="MWM504" s="544"/>
      <c r="MWN504" s="544"/>
      <c r="MWO504" s="544"/>
      <c r="MWP504" s="544"/>
      <c r="MWQ504" s="544"/>
      <c r="MWR504" s="544"/>
      <c r="MWS504" s="544"/>
      <c r="MWT504" s="544"/>
      <c r="MWU504" s="544"/>
      <c r="MWV504" s="544"/>
      <c r="MWW504" s="544"/>
      <c r="MWX504" s="544"/>
      <c r="MWY504" s="544"/>
      <c r="MWZ504" s="544"/>
      <c r="MXA504" s="544"/>
      <c r="MXB504" s="544"/>
      <c r="MXC504" s="544"/>
      <c r="MXD504" s="544"/>
      <c r="MXE504" s="544"/>
      <c r="MXF504" s="544"/>
      <c r="MXG504" s="544"/>
      <c r="MXH504" s="544"/>
      <c r="MXI504" s="544"/>
      <c r="MXJ504" s="544"/>
      <c r="MXK504" s="544"/>
      <c r="MXL504" s="544"/>
      <c r="MXM504" s="544"/>
      <c r="MXN504" s="544"/>
      <c r="MXO504" s="544"/>
      <c r="MXP504" s="544"/>
      <c r="MXQ504" s="544"/>
      <c r="MXR504" s="544"/>
      <c r="MXS504" s="544"/>
      <c r="MXT504" s="544"/>
      <c r="MXU504" s="544"/>
      <c r="MXV504" s="544"/>
      <c r="MXW504" s="544"/>
      <c r="MXX504" s="544"/>
      <c r="MXY504" s="544"/>
      <c r="MXZ504" s="544"/>
      <c r="MYA504" s="544"/>
      <c r="MYB504" s="544"/>
      <c r="MYC504" s="544"/>
      <c r="MYD504" s="544"/>
      <c r="MYE504" s="544"/>
      <c r="MYF504" s="544"/>
      <c r="MYG504" s="544"/>
      <c r="MYH504" s="544"/>
      <c r="MYI504" s="544"/>
      <c r="MYJ504" s="544"/>
      <c r="MYK504" s="544"/>
      <c r="MYL504" s="544"/>
      <c r="MYM504" s="544"/>
      <c r="MYN504" s="544"/>
      <c r="MYO504" s="544"/>
      <c r="MYP504" s="544"/>
      <c r="MYQ504" s="544"/>
      <c r="MYR504" s="544"/>
      <c r="MYS504" s="544"/>
      <c r="MYT504" s="544"/>
      <c r="MYU504" s="544"/>
      <c r="MYV504" s="544"/>
      <c r="MYW504" s="544"/>
      <c r="MYX504" s="544"/>
      <c r="MYY504" s="544"/>
      <c r="MYZ504" s="544"/>
      <c r="MZA504" s="544"/>
      <c r="MZB504" s="544"/>
      <c r="MZC504" s="544"/>
      <c r="MZD504" s="544"/>
      <c r="MZE504" s="544"/>
      <c r="MZF504" s="544"/>
      <c r="MZG504" s="544"/>
      <c r="MZH504" s="544"/>
      <c r="MZI504" s="544"/>
      <c r="MZJ504" s="544"/>
      <c r="MZK504" s="544"/>
      <c r="MZL504" s="544"/>
      <c r="MZM504" s="544"/>
      <c r="MZN504" s="544"/>
      <c r="MZO504" s="544"/>
      <c r="MZP504" s="544"/>
      <c r="MZQ504" s="544"/>
      <c r="MZR504" s="544"/>
      <c r="MZS504" s="544"/>
      <c r="MZT504" s="544"/>
      <c r="MZU504" s="544"/>
      <c r="MZV504" s="544"/>
      <c r="MZW504" s="544"/>
      <c r="MZX504" s="544"/>
      <c r="MZY504" s="544"/>
      <c r="MZZ504" s="544"/>
      <c r="NAA504" s="544"/>
      <c r="NAB504" s="544"/>
      <c r="NAC504" s="544"/>
      <c r="NAD504" s="544"/>
      <c r="NAE504" s="544"/>
      <c r="NAF504" s="544"/>
      <c r="NAG504" s="544"/>
      <c r="NAH504" s="544"/>
      <c r="NAI504" s="544"/>
      <c r="NAJ504" s="544"/>
      <c r="NAK504" s="544"/>
      <c r="NAL504" s="544"/>
      <c r="NAM504" s="544"/>
      <c r="NAN504" s="544"/>
      <c r="NAO504" s="544"/>
      <c r="NAP504" s="544"/>
      <c r="NAQ504" s="544"/>
      <c r="NAR504" s="544"/>
      <c r="NAS504" s="544"/>
      <c r="NAT504" s="544"/>
      <c r="NAU504" s="544"/>
      <c r="NAV504" s="544"/>
      <c r="NAW504" s="544"/>
      <c r="NAX504" s="544"/>
      <c r="NAY504" s="544"/>
      <c r="NAZ504" s="544"/>
      <c r="NBA504" s="544"/>
      <c r="NBB504" s="544"/>
      <c r="NBC504" s="544"/>
      <c r="NBD504" s="544"/>
      <c r="NBE504" s="544"/>
      <c r="NBF504" s="544"/>
      <c r="NBG504" s="544"/>
      <c r="NBH504" s="544"/>
      <c r="NBI504" s="544"/>
      <c r="NBJ504" s="544"/>
      <c r="NBK504" s="544"/>
      <c r="NBL504" s="544"/>
      <c r="NBM504" s="544"/>
      <c r="NBN504" s="544"/>
      <c r="NBO504" s="544"/>
      <c r="NBP504" s="544"/>
      <c r="NBQ504" s="544"/>
      <c r="NBR504" s="544"/>
      <c r="NBS504" s="544"/>
      <c r="NBT504" s="544"/>
      <c r="NBU504" s="544"/>
      <c r="NBV504" s="544"/>
      <c r="NBW504" s="544"/>
      <c r="NBX504" s="544"/>
      <c r="NBY504" s="544"/>
      <c r="NBZ504" s="544"/>
      <c r="NCA504" s="544"/>
      <c r="NCB504" s="544"/>
      <c r="NCC504" s="544"/>
      <c r="NCD504" s="544"/>
      <c r="NCE504" s="544"/>
      <c r="NCF504" s="544"/>
      <c r="NCG504" s="544"/>
      <c r="NCH504" s="544"/>
      <c r="NCI504" s="544"/>
      <c r="NCJ504" s="544"/>
      <c r="NCK504" s="544"/>
      <c r="NCL504" s="544"/>
      <c r="NCM504" s="544"/>
      <c r="NCN504" s="544"/>
      <c r="NCO504" s="544"/>
      <c r="NCP504" s="544"/>
      <c r="NCQ504" s="544"/>
      <c r="NCR504" s="544"/>
      <c r="NCS504" s="544"/>
      <c r="NCT504" s="544"/>
      <c r="NCU504" s="544"/>
      <c r="NCV504" s="544"/>
      <c r="NCW504" s="544"/>
      <c r="NCX504" s="544"/>
      <c r="NCY504" s="544"/>
      <c r="NCZ504" s="544"/>
      <c r="NDA504" s="544"/>
      <c r="NDB504" s="544"/>
      <c r="NDC504" s="544"/>
      <c r="NDD504" s="544"/>
      <c r="NDE504" s="544"/>
      <c r="NDF504" s="544"/>
      <c r="NDG504" s="544"/>
      <c r="NDH504" s="544"/>
      <c r="NDI504" s="544"/>
      <c r="NDJ504" s="544"/>
      <c r="NDK504" s="544"/>
      <c r="NDL504" s="544"/>
      <c r="NDM504" s="544"/>
      <c r="NDN504" s="544"/>
      <c r="NDO504" s="544"/>
      <c r="NDP504" s="544"/>
      <c r="NDQ504" s="544"/>
      <c r="NDR504" s="544"/>
      <c r="NDS504" s="544"/>
      <c r="NDT504" s="544"/>
      <c r="NDU504" s="544"/>
      <c r="NDV504" s="544"/>
      <c r="NDW504" s="544"/>
      <c r="NDX504" s="544"/>
      <c r="NDY504" s="544"/>
      <c r="NDZ504" s="544"/>
      <c r="NEA504" s="544"/>
      <c r="NEB504" s="544"/>
      <c r="NEC504" s="544"/>
      <c r="NED504" s="544"/>
      <c r="NEE504" s="544"/>
      <c r="NEF504" s="544"/>
      <c r="NEG504" s="544"/>
      <c r="NEH504" s="544"/>
      <c r="NEI504" s="544"/>
      <c r="NEJ504" s="544"/>
      <c r="NEK504" s="544"/>
      <c r="NEL504" s="544"/>
      <c r="NEM504" s="544"/>
      <c r="NEN504" s="544"/>
      <c r="NEO504" s="544"/>
      <c r="NEP504" s="544"/>
      <c r="NEQ504" s="544"/>
      <c r="NER504" s="544"/>
      <c r="NES504" s="544"/>
      <c r="NET504" s="544"/>
      <c r="NEU504" s="544"/>
      <c r="NEV504" s="544"/>
      <c r="NEW504" s="544"/>
      <c r="NEX504" s="544"/>
      <c r="NEY504" s="544"/>
      <c r="NEZ504" s="544"/>
      <c r="NFA504" s="544"/>
      <c r="NFB504" s="544"/>
      <c r="NFC504" s="544"/>
      <c r="NFD504" s="544"/>
      <c r="NFE504" s="544"/>
      <c r="NFF504" s="544"/>
      <c r="NFG504" s="544"/>
      <c r="NFH504" s="544"/>
      <c r="NFI504" s="544"/>
      <c r="NFJ504" s="544"/>
      <c r="NFK504" s="544"/>
      <c r="NFL504" s="544"/>
      <c r="NFM504" s="544"/>
      <c r="NFN504" s="544"/>
      <c r="NFO504" s="544"/>
      <c r="NFP504" s="544"/>
      <c r="NFQ504" s="544"/>
      <c r="NFR504" s="544"/>
      <c r="NFS504" s="544"/>
      <c r="NFT504" s="544"/>
      <c r="NFU504" s="544"/>
      <c r="NFV504" s="544"/>
      <c r="NFW504" s="544"/>
      <c r="NFX504" s="544"/>
      <c r="NFY504" s="544"/>
      <c r="NFZ504" s="544"/>
      <c r="NGA504" s="544"/>
      <c r="NGB504" s="544"/>
      <c r="NGC504" s="544"/>
      <c r="NGD504" s="544"/>
      <c r="NGE504" s="544"/>
      <c r="NGF504" s="544"/>
      <c r="NGG504" s="544"/>
      <c r="NGH504" s="544"/>
      <c r="NGI504" s="544"/>
      <c r="NGJ504" s="544"/>
      <c r="NGK504" s="544"/>
      <c r="NGL504" s="544"/>
      <c r="NGM504" s="544"/>
      <c r="NGN504" s="544"/>
      <c r="NGO504" s="544"/>
      <c r="NGP504" s="544"/>
      <c r="NGQ504" s="544"/>
      <c r="NGR504" s="544"/>
      <c r="NGS504" s="544"/>
      <c r="NGT504" s="544"/>
      <c r="NGU504" s="544"/>
      <c r="NGV504" s="544"/>
      <c r="NGW504" s="544"/>
      <c r="NGX504" s="544"/>
      <c r="NGY504" s="544"/>
      <c r="NGZ504" s="544"/>
      <c r="NHA504" s="544"/>
      <c r="NHB504" s="544"/>
      <c r="NHC504" s="544"/>
      <c r="NHD504" s="544"/>
      <c r="NHE504" s="544"/>
      <c r="NHF504" s="544"/>
      <c r="NHG504" s="544"/>
      <c r="NHH504" s="544"/>
      <c r="NHI504" s="544"/>
      <c r="NHJ504" s="544"/>
      <c r="NHK504" s="544"/>
      <c r="NHL504" s="544"/>
      <c r="NHM504" s="544"/>
      <c r="NHN504" s="544"/>
      <c r="NHO504" s="544"/>
      <c r="NHP504" s="544"/>
      <c r="NHQ504" s="544"/>
      <c r="NHR504" s="544"/>
      <c r="NHS504" s="544"/>
      <c r="NHT504" s="544"/>
      <c r="NHU504" s="544"/>
      <c r="NHV504" s="544"/>
      <c r="NHW504" s="544"/>
      <c r="NHX504" s="544"/>
      <c r="NHY504" s="544"/>
      <c r="NHZ504" s="544"/>
      <c r="NIA504" s="544"/>
      <c r="NIB504" s="544"/>
      <c r="NIC504" s="544"/>
      <c r="NID504" s="544"/>
      <c r="NIE504" s="544"/>
      <c r="NIF504" s="544"/>
      <c r="NIG504" s="544"/>
      <c r="NIH504" s="544"/>
      <c r="NII504" s="544"/>
      <c r="NIJ504" s="544"/>
      <c r="NIK504" s="544"/>
      <c r="NIL504" s="544"/>
      <c r="NIM504" s="544"/>
      <c r="NIN504" s="544"/>
      <c r="NIO504" s="544"/>
      <c r="NIP504" s="544"/>
      <c r="NIQ504" s="544"/>
      <c r="NIR504" s="544"/>
      <c r="NIS504" s="544"/>
      <c r="NIT504" s="544"/>
      <c r="NIU504" s="544"/>
      <c r="NIV504" s="544"/>
      <c r="NIW504" s="544"/>
      <c r="NIX504" s="544"/>
      <c r="NIY504" s="544"/>
      <c r="NIZ504" s="544"/>
      <c r="NJA504" s="544"/>
      <c r="NJB504" s="544"/>
      <c r="NJC504" s="544"/>
      <c r="NJD504" s="544"/>
      <c r="NJE504" s="544"/>
      <c r="NJF504" s="544"/>
      <c r="NJG504" s="544"/>
      <c r="NJH504" s="544"/>
      <c r="NJI504" s="544"/>
      <c r="NJJ504" s="544"/>
      <c r="NJK504" s="544"/>
      <c r="NJL504" s="544"/>
      <c r="NJM504" s="544"/>
      <c r="NJN504" s="544"/>
      <c r="NJO504" s="544"/>
      <c r="NJP504" s="544"/>
      <c r="NJQ504" s="544"/>
      <c r="NJR504" s="544"/>
      <c r="NJS504" s="544"/>
      <c r="NJT504" s="544"/>
      <c r="NJU504" s="544"/>
      <c r="NJV504" s="544"/>
      <c r="NJW504" s="544"/>
      <c r="NJX504" s="544"/>
      <c r="NJY504" s="544"/>
      <c r="NJZ504" s="544"/>
      <c r="NKA504" s="544"/>
      <c r="NKB504" s="544"/>
      <c r="NKC504" s="544"/>
      <c r="NKD504" s="544"/>
      <c r="NKE504" s="544"/>
      <c r="NKF504" s="544"/>
      <c r="NKG504" s="544"/>
      <c r="NKH504" s="544"/>
      <c r="NKI504" s="544"/>
      <c r="NKJ504" s="544"/>
      <c r="NKK504" s="544"/>
      <c r="NKL504" s="544"/>
      <c r="NKM504" s="544"/>
      <c r="NKN504" s="544"/>
      <c r="NKO504" s="544"/>
      <c r="NKP504" s="544"/>
      <c r="NKQ504" s="544"/>
      <c r="NKR504" s="544"/>
      <c r="NKS504" s="544"/>
      <c r="NKT504" s="544"/>
      <c r="NKU504" s="544"/>
      <c r="NKV504" s="544"/>
      <c r="NKW504" s="544"/>
      <c r="NKX504" s="544"/>
      <c r="NKY504" s="544"/>
      <c r="NKZ504" s="544"/>
      <c r="NLA504" s="544"/>
      <c r="NLB504" s="544"/>
      <c r="NLC504" s="544"/>
      <c r="NLD504" s="544"/>
      <c r="NLE504" s="544"/>
      <c r="NLF504" s="544"/>
      <c r="NLG504" s="544"/>
      <c r="NLH504" s="544"/>
      <c r="NLI504" s="544"/>
      <c r="NLJ504" s="544"/>
      <c r="NLK504" s="544"/>
      <c r="NLL504" s="544"/>
      <c r="NLM504" s="544"/>
      <c r="NLN504" s="544"/>
      <c r="NLO504" s="544"/>
      <c r="NLP504" s="544"/>
      <c r="NLQ504" s="544"/>
      <c r="NLR504" s="544"/>
      <c r="NLS504" s="544"/>
      <c r="NLT504" s="544"/>
      <c r="NLU504" s="544"/>
      <c r="NLV504" s="544"/>
      <c r="NLW504" s="544"/>
      <c r="NLX504" s="544"/>
      <c r="NLY504" s="544"/>
      <c r="NLZ504" s="544"/>
      <c r="NMA504" s="544"/>
      <c r="NMB504" s="544"/>
      <c r="NMC504" s="544"/>
      <c r="NMD504" s="544"/>
      <c r="NME504" s="544"/>
      <c r="NMF504" s="544"/>
      <c r="NMG504" s="544"/>
      <c r="NMH504" s="544"/>
      <c r="NMI504" s="544"/>
      <c r="NMJ504" s="544"/>
      <c r="NMK504" s="544"/>
      <c r="NML504" s="544"/>
      <c r="NMM504" s="544"/>
      <c r="NMN504" s="544"/>
      <c r="NMO504" s="544"/>
      <c r="NMP504" s="544"/>
      <c r="NMQ504" s="544"/>
      <c r="NMR504" s="544"/>
      <c r="NMS504" s="544"/>
      <c r="NMT504" s="544"/>
      <c r="NMU504" s="544"/>
      <c r="NMV504" s="544"/>
      <c r="NMW504" s="544"/>
      <c r="NMX504" s="544"/>
      <c r="NMY504" s="544"/>
      <c r="NMZ504" s="544"/>
      <c r="NNA504" s="544"/>
      <c r="NNB504" s="544"/>
      <c r="NNC504" s="544"/>
      <c r="NND504" s="544"/>
      <c r="NNE504" s="544"/>
      <c r="NNF504" s="544"/>
      <c r="NNG504" s="544"/>
      <c r="NNH504" s="544"/>
      <c r="NNI504" s="544"/>
      <c r="NNJ504" s="544"/>
      <c r="NNK504" s="544"/>
      <c r="NNL504" s="544"/>
      <c r="NNM504" s="544"/>
      <c r="NNN504" s="544"/>
      <c r="NNO504" s="544"/>
      <c r="NNP504" s="544"/>
      <c r="NNQ504" s="544"/>
      <c r="NNR504" s="544"/>
      <c r="NNS504" s="544"/>
      <c r="NNT504" s="544"/>
      <c r="NNU504" s="544"/>
      <c r="NNV504" s="544"/>
      <c r="NNW504" s="544"/>
      <c r="NNX504" s="544"/>
      <c r="NNY504" s="544"/>
      <c r="NNZ504" s="544"/>
      <c r="NOA504" s="544"/>
      <c r="NOB504" s="544"/>
      <c r="NOC504" s="544"/>
      <c r="NOD504" s="544"/>
      <c r="NOE504" s="544"/>
      <c r="NOF504" s="544"/>
      <c r="NOG504" s="544"/>
      <c r="NOH504" s="544"/>
      <c r="NOI504" s="544"/>
      <c r="NOJ504" s="544"/>
      <c r="NOK504" s="544"/>
      <c r="NOL504" s="544"/>
      <c r="NOM504" s="544"/>
      <c r="NON504" s="544"/>
      <c r="NOO504" s="544"/>
      <c r="NOP504" s="544"/>
      <c r="NOQ504" s="544"/>
      <c r="NOR504" s="544"/>
      <c r="NOS504" s="544"/>
      <c r="NOT504" s="544"/>
      <c r="NOU504" s="544"/>
      <c r="NOV504" s="544"/>
      <c r="NOW504" s="544"/>
      <c r="NOX504" s="544"/>
      <c r="NOY504" s="544"/>
      <c r="NOZ504" s="544"/>
      <c r="NPA504" s="544"/>
      <c r="NPB504" s="544"/>
      <c r="NPC504" s="544"/>
      <c r="NPD504" s="544"/>
      <c r="NPE504" s="544"/>
      <c r="NPF504" s="544"/>
      <c r="NPG504" s="544"/>
      <c r="NPH504" s="544"/>
      <c r="NPI504" s="544"/>
      <c r="NPJ504" s="544"/>
      <c r="NPK504" s="544"/>
      <c r="NPL504" s="544"/>
      <c r="NPM504" s="544"/>
      <c r="NPN504" s="544"/>
      <c r="NPO504" s="544"/>
      <c r="NPP504" s="544"/>
      <c r="NPQ504" s="544"/>
      <c r="NPR504" s="544"/>
      <c r="NPS504" s="544"/>
      <c r="NPT504" s="544"/>
      <c r="NPU504" s="544"/>
      <c r="NPV504" s="544"/>
      <c r="NPW504" s="544"/>
      <c r="NPX504" s="544"/>
      <c r="NPY504" s="544"/>
      <c r="NPZ504" s="544"/>
      <c r="NQA504" s="544"/>
      <c r="NQB504" s="544"/>
      <c r="NQC504" s="544"/>
      <c r="NQD504" s="544"/>
      <c r="NQE504" s="544"/>
      <c r="NQF504" s="544"/>
      <c r="NQG504" s="544"/>
      <c r="NQH504" s="544"/>
      <c r="NQI504" s="544"/>
      <c r="NQJ504" s="544"/>
      <c r="NQK504" s="544"/>
      <c r="NQL504" s="544"/>
      <c r="NQM504" s="544"/>
      <c r="NQN504" s="544"/>
      <c r="NQO504" s="544"/>
      <c r="NQP504" s="544"/>
      <c r="NQQ504" s="544"/>
      <c r="NQR504" s="544"/>
      <c r="NQS504" s="544"/>
      <c r="NQT504" s="544"/>
      <c r="NQU504" s="544"/>
      <c r="NQV504" s="544"/>
      <c r="NQW504" s="544"/>
      <c r="NQX504" s="544"/>
      <c r="NQY504" s="544"/>
      <c r="NQZ504" s="544"/>
      <c r="NRA504" s="544"/>
      <c r="NRB504" s="544"/>
      <c r="NRC504" s="544"/>
      <c r="NRD504" s="544"/>
      <c r="NRE504" s="544"/>
      <c r="NRF504" s="544"/>
      <c r="NRG504" s="544"/>
      <c r="NRH504" s="544"/>
      <c r="NRI504" s="544"/>
      <c r="NRJ504" s="544"/>
      <c r="NRK504" s="544"/>
      <c r="NRL504" s="544"/>
      <c r="NRM504" s="544"/>
      <c r="NRN504" s="544"/>
      <c r="NRO504" s="544"/>
      <c r="NRP504" s="544"/>
      <c r="NRQ504" s="544"/>
      <c r="NRR504" s="544"/>
      <c r="NRS504" s="544"/>
      <c r="NRT504" s="544"/>
      <c r="NRU504" s="544"/>
      <c r="NRV504" s="544"/>
      <c r="NRW504" s="544"/>
      <c r="NRX504" s="544"/>
      <c r="NRY504" s="544"/>
      <c r="NRZ504" s="544"/>
      <c r="NSA504" s="544"/>
      <c r="NSB504" s="544"/>
      <c r="NSC504" s="544"/>
      <c r="NSD504" s="544"/>
      <c r="NSE504" s="544"/>
      <c r="NSF504" s="544"/>
      <c r="NSG504" s="544"/>
      <c r="NSH504" s="544"/>
      <c r="NSI504" s="544"/>
      <c r="NSJ504" s="544"/>
      <c r="NSK504" s="544"/>
      <c r="NSL504" s="544"/>
      <c r="NSM504" s="544"/>
      <c r="NSN504" s="544"/>
      <c r="NSO504" s="544"/>
      <c r="NSP504" s="544"/>
      <c r="NSQ504" s="544"/>
      <c r="NSR504" s="544"/>
      <c r="NSS504" s="544"/>
      <c r="NST504" s="544"/>
      <c r="NSU504" s="544"/>
      <c r="NSV504" s="544"/>
      <c r="NSW504" s="544"/>
      <c r="NSX504" s="544"/>
      <c r="NSY504" s="544"/>
      <c r="NSZ504" s="544"/>
      <c r="NTA504" s="544"/>
      <c r="NTB504" s="544"/>
      <c r="NTC504" s="544"/>
      <c r="NTD504" s="544"/>
      <c r="NTE504" s="544"/>
      <c r="NTF504" s="544"/>
      <c r="NTG504" s="544"/>
      <c r="NTH504" s="544"/>
      <c r="NTI504" s="544"/>
      <c r="NTJ504" s="544"/>
      <c r="NTK504" s="544"/>
      <c r="NTL504" s="544"/>
      <c r="NTM504" s="544"/>
      <c r="NTN504" s="544"/>
      <c r="NTO504" s="544"/>
      <c r="NTP504" s="544"/>
      <c r="NTQ504" s="544"/>
      <c r="NTR504" s="544"/>
      <c r="NTS504" s="544"/>
      <c r="NTT504" s="544"/>
      <c r="NTU504" s="544"/>
      <c r="NTV504" s="544"/>
      <c r="NTW504" s="544"/>
      <c r="NTX504" s="544"/>
      <c r="NTY504" s="544"/>
      <c r="NTZ504" s="544"/>
      <c r="NUA504" s="544"/>
      <c r="NUB504" s="544"/>
      <c r="NUC504" s="544"/>
      <c r="NUD504" s="544"/>
      <c r="NUE504" s="544"/>
      <c r="NUF504" s="544"/>
      <c r="NUG504" s="544"/>
      <c r="NUH504" s="544"/>
      <c r="NUI504" s="544"/>
      <c r="NUJ504" s="544"/>
      <c r="NUK504" s="544"/>
      <c r="NUL504" s="544"/>
      <c r="NUM504" s="544"/>
      <c r="NUN504" s="544"/>
      <c r="NUO504" s="544"/>
      <c r="NUP504" s="544"/>
      <c r="NUQ504" s="544"/>
      <c r="NUR504" s="544"/>
      <c r="NUS504" s="544"/>
      <c r="NUT504" s="544"/>
      <c r="NUU504" s="544"/>
      <c r="NUV504" s="544"/>
      <c r="NUW504" s="544"/>
      <c r="NUX504" s="544"/>
      <c r="NUY504" s="544"/>
      <c r="NUZ504" s="544"/>
      <c r="NVA504" s="544"/>
      <c r="NVB504" s="544"/>
      <c r="NVC504" s="544"/>
      <c r="NVD504" s="544"/>
      <c r="NVE504" s="544"/>
      <c r="NVF504" s="544"/>
      <c r="NVG504" s="544"/>
      <c r="NVH504" s="544"/>
      <c r="NVI504" s="544"/>
      <c r="NVJ504" s="544"/>
      <c r="NVK504" s="544"/>
      <c r="NVL504" s="544"/>
      <c r="NVM504" s="544"/>
      <c r="NVN504" s="544"/>
      <c r="NVO504" s="544"/>
      <c r="NVP504" s="544"/>
      <c r="NVQ504" s="544"/>
      <c r="NVR504" s="544"/>
      <c r="NVS504" s="544"/>
      <c r="NVT504" s="544"/>
      <c r="NVU504" s="544"/>
      <c r="NVV504" s="544"/>
      <c r="NVW504" s="544"/>
      <c r="NVX504" s="544"/>
      <c r="NVY504" s="544"/>
      <c r="NVZ504" s="544"/>
      <c r="NWA504" s="544"/>
      <c r="NWB504" s="544"/>
      <c r="NWC504" s="544"/>
      <c r="NWD504" s="544"/>
      <c r="NWE504" s="544"/>
      <c r="NWF504" s="544"/>
      <c r="NWG504" s="544"/>
      <c r="NWH504" s="544"/>
      <c r="NWI504" s="544"/>
      <c r="NWJ504" s="544"/>
      <c r="NWK504" s="544"/>
      <c r="NWL504" s="544"/>
      <c r="NWM504" s="544"/>
      <c r="NWN504" s="544"/>
      <c r="NWO504" s="544"/>
      <c r="NWP504" s="544"/>
      <c r="NWQ504" s="544"/>
      <c r="NWR504" s="544"/>
      <c r="NWS504" s="544"/>
      <c r="NWT504" s="544"/>
      <c r="NWU504" s="544"/>
      <c r="NWV504" s="544"/>
      <c r="NWW504" s="544"/>
      <c r="NWX504" s="544"/>
      <c r="NWY504" s="544"/>
      <c r="NWZ504" s="544"/>
      <c r="NXA504" s="544"/>
      <c r="NXB504" s="544"/>
      <c r="NXC504" s="544"/>
      <c r="NXD504" s="544"/>
      <c r="NXE504" s="544"/>
      <c r="NXF504" s="544"/>
      <c r="NXG504" s="544"/>
      <c r="NXH504" s="544"/>
      <c r="NXI504" s="544"/>
      <c r="NXJ504" s="544"/>
      <c r="NXK504" s="544"/>
      <c r="NXL504" s="544"/>
      <c r="NXM504" s="544"/>
      <c r="NXN504" s="544"/>
      <c r="NXO504" s="544"/>
      <c r="NXP504" s="544"/>
      <c r="NXQ504" s="544"/>
      <c r="NXR504" s="544"/>
      <c r="NXS504" s="544"/>
      <c r="NXT504" s="544"/>
      <c r="NXU504" s="544"/>
      <c r="NXV504" s="544"/>
      <c r="NXW504" s="544"/>
      <c r="NXX504" s="544"/>
      <c r="NXY504" s="544"/>
      <c r="NXZ504" s="544"/>
      <c r="NYA504" s="544"/>
      <c r="NYB504" s="544"/>
      <c r="NYC504" s="544"/>
      <c r="NYD504" s="544"/>
      <c r="NYE504" s="544"/>
      <c r="NYF504" s="544"/>
      <c r="NYG504" s="544"/>
      <c r="NYH504" s="544"/>
      <c r="NYI504" s="544"/>
      <c r="NYJ504" s="544"/>
      <c r="NYK504" s="544"/>
      <c r="NYL504" s="544"/>
      <c r="NYM504" s="544"/>
      <c r="NYN504" s="544"/>
      <c r="NYO504" s="544"/>
      <c r="NYP504" s="544"/>
      <c r="NYQ504" s="544"/>
      <c r="NYR504" s="544"/>
      <c r="NYS504" s="544"/>
      <c r="NYT504" s="544"/>
      <c r="NYU504" s="544"/>
      <c r="NYV504" s="544"/>
      <c r="NYW504" s="544"/>
      <c r="NYX504" s="544"/>
      <c r="NYY504" s="544"/>
      <c r="NYZ504" s="544"/>
      <c r="NZA504" s="544"/>
      <c r="NZB504" s="544"/>
      <c r="NZC504" s="544"/>
      <c r="NZD504" s="544"/>
      <c r="NZE504" s="544"/>
      <c r="NZF504" s="544"/>
      <c r="NZG504" s="544"/>
      <c r="NZH504" s="544"/>
      <c r="NZI504" s="544"/>
      <c r="NZJ504" s="544"/>
      <c r="NZK504" s="544"/>
      <c r="NZL504" s="544"/>
      <c r="NZM504" s="544"/>
      <c r="NZN504" s="544"/>
      <c r="NZO504" s="544"/>
      <c r="NZP504" s="544"/>
      <c r="NZQ504" s="544"/>
      <c r="NZR504" s="544"/>
      <c r="NZS504" s="544"/>
      <c r="NZT504" s="544"/>
      <c r="NZU504" s="544"/>
      <c r="NZV504" s="544"/>
      <c r="NZW504" s="544"/>
      <c r="NZX504" s="544"/>
      <c r="NZY504" s="544"/>
      <c r="NZZ504" s="544"/>
      <c r="OAA504" s="544"/>
      <c r="OAB504" s="544"/>
      <c r="OAC504" s="544"/>
      <c r="OAD504" s="544"/>
      <c r="OAE504" s="544"/>
      <c r="OAF504" s="544"/>
      <c r="OAG504" s="544"/>
      <c r="OAH504" s="544"/>
      <c r="OAI504" s="544"/>
      <c r="OAJ504" s="544"/>
      <c r="OAK504" s="544"/>
      <c r="OAL504" s="544"/>
      <c r="OAM504" s="544"/>
      <c r="OAN504" s="544"/>
      <c r="OAO504" s="544"/>
      <c r="OAP504" s="544"/>
      <c r="OAQ504" s="544"/>
      <c r="OAR504" s="544"/>
      <c r="OAS504" s="544"/>
      <c r="OAT504" s="544"/>
      <c r="OAU504" s="544"/>
      <c r="OAV504" s="544"/>
      <c r="OAW504" s="544"/>
      <c r="OAX504" s="544"/>
      <c r="OAY504" s="544"/>
      <c r="OAZ504" s="544"/>
      <c r="OBA504" s="544"/>
      <c r="OBB504" s="544"/>
      <c r="OBC504" s="544"/>
      <c r="OBD504" s="544"/>
      <c r="OBE504" s="544"/>
      <c r="OBF504" s="544"/>
      <c r="OBG504" s="544"/>
      <c r="OBH504" s="544"/>
      <c r="OBI504" s="544"/>
      <c r="OBJ504" s="544"/>
      <c r="OBK504" s="544"/>
      <c r="OBL504" s="544"/>
      <c r="OBM504" s="544"/>
      <c r="OBN504" s="544"/>
      <c r="OBO504" s="544"/>
      <c r="OBP504" s="544"/>
      <c r="OBQ504" s="544"/>
      <c r="OBR504" s="544"/>
      <c r="OBS504" s="544"/>
      <c r="OBT504" s="544"/>
      <c r="OBU504" s="544"/>
      <c r="OBV504" s="544"/>
      <c r="OBW504" s="544"/>
      <c r="OBX504" s="544"/>
      <c r="OBY504" s="544"/>
      <c r="OBZ504" s="544"/>
      <c r="OCA504" s="544"/>
      <c r="OCB504" s="544"/>
      <c r="OCC504" s="544"/>
      <c r="OCD504" s="544"/>
      <c r="OCE504" s="544"/>
      <c r="OCF504" s="544"/>
      <c r="OCG504" s="544"/>
      <c r="OCH504" s="544"/>
      <c r="OCI504" s="544"/>
      <c r="OCJ504" s="544"/>
      <c r="OCK504" s="544"/>
      <c r="OCL504" s="544"/>
      <c r="OCM504" s="544"/>
      <c r="OCN504" s="544"/>
      <c r="OCO504" s="544"/>
      <c r="OCP504" s="544"/>
      <c r="OCQ504" s="544"/>
      <c r="OCR504" s="544"/>
      <c r="OCS504" s="544"/>
      <c r="OCT504" s="544"/>
      <c r="OCU504" s="544"/>
      <c r="OCV504" s="544"/>
      <c r="OCW504" s="544"/>
      <c r="OCX504" s="544"/>
      <c r="OCY504" s="544"/>
      <c r="OCZ504" s="544"/>
      <c r="ODA504" s="544"/>
      <c r="ODB504" s="544"/>
      <c r="ODC504" s="544"/>
      <c r="ODD504" s="544"/>
      <c r="ODE504" s="544"/>
      <c r="ODF504" s="544"/>
      <c r="ODG504" s="544"/>
      <c r="ODH504" s="544"/>
      <c r="ODI504" s="544"/>
      <c r="ODJ504" s="544"/>
      <c r="ODK504" s="544"/>
      <c r="ODL504" s="544"/>
      <c r="ODM504" s="544"/>
      <c r="ODN504" s="544"/>
      <c r="ODO504" s="544"/>
      <c r="ODP504" s="544"/>
      <c r="ODQ504" s="544"/>
      <c r="ODR504" s="544"/>
      <c r="ODS504" s="544"/>
      <c r="ODT504" s="544"/>
      <c r="ODU504" s="544"/>
      <c r="ODV504" s="544"/>
      <c r="ODW504" s="544"/>
      <c r="ODX504" s="544"/>
      <c r="ODY504" s="544"/>
      <c r="ODZ504" s="544"/>
      <c r="OEA504" s="544"/>
      <c r="OEB504" s="544"/>
      <c r="OEC504" s="544"/>
      <c r="OED504" s="544"/>
      <c r="OEE504" s="544"/>
      <c r="OEF504" s="544"/>
      <c r="OEG504" s="544"/>
      <c r="OEH504" s="544"/>
      <c r="OEI504" s="544"/>
      <c r="OEJ504" s="544"/>
      <c r="OEK504" s="544"/>
      <c r="OEL504" s="544"/>
      <c r="OEM504" s="544"/>
      <c r="OEN504" s="544"/>
      <c r="OEO504" s="544"/>
      <c r="OEP504" s="544"/>
      <c r="OEQ504" s="544"/>
      <c r="OER504" s="544"/>
      <c r="OES504" s="544"/>
      <c r="OET504" s="544"/>
      <c r="OEU504" s="544"/>
      <c r="OEV504" s="544"/>
      <c r="OEW504" s="544"/>
      <c r="OEX504" s="544"/>
      <c r="OEY504" s="544"/>
      <c r="OEZ504" s="544"/>
      <c r="OFA504" s="544"/>
      <c r="OFB504" s="544"/>
      <c r="OFC504" s="544"/>
      <c r="OFD504" s="544"/>
      <c r="OFE504" s="544"/>
      <c r="OFF504" s="544"/>
      <c r="OFG504" s="544"/>
      <c r="OFH504" s="544"/>
      <c r="OFI504" s="544"/>
      <c r="OFJ504" s="544"/>
      <c r="OFK504" s="544"/>
      <c r="OFL504" s="544"/>
      <c r="OFM504" s="544"/>
      <c r="OFN504" s="544"/>
      <c r="OFO504" s="544"/>
      <c r="OFP504" s="544"/>
      <c r="OFQ504" s="544"/>
      <c r="OFR504" s="544"/>
      <c r="OFS504" s="544"/>
      <c r="OFT504" s="544"/>
      <c r="OFU504" s="544"/>
      <c r="OFV504" s="544"/>
      <c r="OFW504" s="544"/>
      <c r="OFX504" s="544"/>
      <c r="OFY504" s="544"/>
      <c r="OFZ504" s="544"/>
      <c r="OGA504" s="544"/>
      <c r="OGB504" s="544"/>
      <c r="OGC504" s="544"/>
      <c r="OGD504" s="544"/>
      <c r="OGE504" s="544"/>
      <c r="OGF504" s="544"/>
      <c r="OGG504" s="544"/>
      <c r="OGH504" s="544"/>
      <c r="OGI504" s="544"/>
      <c r="OGJ504" s="544"/>
      <c r="OGK504" s="544"/>
      <c r="OGL504" s="544"/>
      <c r="OGM504" s="544"/>
      <c r="OGN504" s="544"/>
      <c r="OGO504" s="544"/>
      <c r="OGP504" s="544"/>
      <c r="OGQ504" s="544"/>
      <c r="OGR504" s="544"/>
      <c r="OGS504" s="544"/>
      <c r="OGT504" s="544"/>
      <c r="OGU504" s="544"/>
      <c r="OGV504" s="544"/>
      <c r="OGW504" s="544"/>
      <c r="OGX504" s="544"/>
      <c r="OGY504" s="544"/>
      <c r="OGZ504" s="544"/>
      <c r="OHA504" s="544"/>
      <c r="OHB504" s="544"/>
      <c r="OHC504" s="544"/>
      <c r="OHD504" s="544"/>
      <c r="OHE504" s="544"/>
      <c r="OHF504" s="544"/>
      <c r="OHG504" s="544"/>
      <c r="OHH504" s="544"/>
      <c r="OHI504" s="544"/>
      <c r="OHJ504" s="544"/>
      <c r="OHK504" s="544"/>
      <c r="OHL504" s="544"/>
      <c r="OHM504" s="544"/>
      <c r="OHN504" s="544"/>
      <c r="OHO504" s="544"/>
      <c r="OHP504" s="544"/>
      <c r="OHQ504" s="544"/>
      <c r="OHR504" s="544"/>
      <c r="OHS504" s="544"/>
      <c r="OHT504" s="544"/>
      <c r="OHU504" s="544"/>
      <c r="OHV504" s="544"/>
      <c r="OHW504" s="544"/>
      <c r="OHX504" s="544"/>
      <c r="OHY504" s="544"/>
      <c r="OHZ504" s="544"/>
      <c r="OIA504" s="544"/>
      <c r="OIB504" s="544"/>
      <c r="OIC504" s="544"/>
      <c r="OID504" s="544"/>
      <c r="OIE504" s="544"/>
      <c r="OIF504" s="544"/>
      <c r="OIG504" s="544"/>
      <c r="OIH504" s="544"/>
      <c r="OII504" s="544"/>
      <c r="OIJ504" s="544"/>
      <c r="OIK504" s="544"/>
      <c r="OIL504" s="544"/>
      <c r="OIM504" s="544"/>
      <c r="OIN504" s="544"/>
      <c r="OIO504" s="544"/>
      <c r="OIP504" s="544"/>
      <c r="OIQ504" s="544"/>
      <c r="OIR504" s="544"/>
      <c r="OIS504" s="544"/>
      <c r="OIT504" s="544"/>
      <c r="OIU504" s="544"/>
      <c r="OIV504" s="544"/>
      <c r="OIW504" s="544"/>
      <c r="OIX504" s="544"/>
      <c r="OIY504" s="544"/>
      <c r="OIZ504" s="544"/>
      <c r="OJA504" s="544"/>
      <c r="OJB504" s="544"/>
      <c r="OJC504" s="544"/>
      <c r="OJD504" s="544"/>
      <c r="OJE504" s="544"/>
      <c r="OJF504" s="544"/>
      <c r="OJG504" s="544"/>
      <c r="OJH504" s="544"/>
      <c r="OJI504" s="544"/>
      <c r="OJJ504" s="544"/>
      <c r="OJK504" s="544"/>
      <c r="OJL504" s="544"/>
      <c r="OJM504" s="544"/>
      <c r="OJN504" s="544"/>
      <c r="OJO504" s="544"/>
      <c r="OJP504" s="544"/>
      <c r="OJQ504" s="544"/>
      <c r="OJR504" s="544"/>
      <c r="OJS504" s="544"/>
      <c r="OJT504" s="544"/>
      <c r="OJU504" s="544"/>
      <c r="OJV504" s="544"/>
      <c r="OJW504" s="544"/>
      <c r="OJX504" s="544"/>
      <c r="OJY504" s="544"/>
      <c r="OJZ504" s="544"/>
      <c r="OKA504" s="544"/>
      <c r="OKB504" s="544"/>
      <c r="OKC504" s="544"/>
      <c r="OKD504" s="544"/>
      <c r="OKE504" s="544"/>
      <c r="OKF504" s="544"/>
      <c r="OKG504" s="544"/>
      <c r="OKH504" s="544"/>
      <c r="OKI504" s="544"/>
      <c r="OKJ504" s="544"/>
      <c r="OKK504" s="544"/>
      <c r="OKL504" s="544"/>
      <c r="OKM504" s="544"/>
      <c r="OKN504" s="544"/>
      <c r="OKO504" s="544"/>
      <c r="OKP504" s="544"/>
      <c r="OKQ504" s="544"/>
      <c r="OKR504" s="544"/>
      <c r="OKS504" s="544"/>
      <c r="OKT504" s="544"/>
      <c r="OKU504" s="544"/>
      <c r="OKV504" s="544"/>
      <c r="OKW504" s="544"/>
      <c r="OKX504" s="544"/>
      <c r="OKY504" s="544"/>
      <c r="OKZ504" s="544"/>
      <c r="OLA504" s="544"/>
      <c r="OLB504" s="544"/>
      <c r="OLC504" s="544"/>
      <c r="OLD504" s="544"/>
      <c r="OLE504" s="544"/>
      <c r="OLF504" s="544"/>
      <c r="OLG504" s="544"/>
      <c r="OLH504" s="544"/>
      <c r="OLI504" s="544"/>
      <c r="OLJ504" s="544"/>
      <c r="OLK504" s="544"/>
      <c r="OLL504" s="544"/>
      <c r="OLM504" s="544"/>
      <c r="OLN504" s="544"/>
      <c r="OLO504" s="544"/>
      <c r="OLP504" s="544"/>
      <c r="OLQ504" s="544"/>
      <c r="OLR504" s="544"/>
      <c r="OLS504" s="544"/>
      <c r="OLT504" s="544"/>
      <c r="OLU504" s="544"/>
      <c r="OLV504" s="544"/>
      <c r="OLW504" s="544"/>
      <c r="OLX504" s="544"/>
      <c r="OLY504" s="544"/>
      <c r="OLZ504" s="544"/>
      <c r="OMA504" s="544"/>
      <c r="OMB504" s="544"/>
      <c r="OMC504" s="544"/>
      <c r="OMD504" s="544"/>
      <c r="OME504" s="544"/>
      <c r="OMF504" s="544"/>
      <c r="OMG504" s="544"/>
      <c r="OMH504" s="544"/>
      <c r="OMI504" s="544"/>
      <c r="OMJ504" s="544"/>
      <c r="OMK504" s="544"/>
      <c r="OML504" s="544"/>
      <c r="OMM504" s="544"/>
      <c r="OMN504" s="544"/>
      <c r="OMO504" s="544"/>
      <c r="OMP504" s="544"/>
      <c r="OMQ504" s="544"/>
      <c r="OMR504" s="544"/>
      <c r="OMS504" s="544"/>
      <c r="OMT504" s="544"/>
      <c r="OMU504" s="544"/>
      <c r="OMV504" s="544"/>
      <c r="OMW504" s="544"/>
      <c r="OMX504" s="544"/>
      <c r="OMY504" s="544"/>
      <c r="OMZ504" s="544"/>
      <c r="ONA504" s="544"/>
      <c r="ONB504" s="544"/>
      <c r="ONC504" s="544"/>
      <c r="OND504" s="544"/>
      <c r="ONE504" s="544"/>
      <c r="ONF504" s="544"/>
      <c r="ONG504" s="544"/>
      <c r="ONH504" s="544"/>
      <c r="ONI504" s="544"/>
      <c r="ONJ504" s="544"/>
      <c r="ONK504" s="544"/>
      <c r="ONL504" s="544"/>
      <c r="ONM504" s="544"/>
      <c r="ONN504" s="544"/>
      <c r="ONO504" s="544"/>
      <c r="ONP504" s="544"/>
      <c r="ONQ504" s="544"/>
      <c r="ONR504" s="544"/>
      <c r="ONS504" s="544"/>
      <c r="ONT504" s="544"/>
      <c r="ONU504" s="544"/>
      <c r="ONV504" s="544"/>
      <c r="ONW504" s="544"/>
      <c r="ONX504" s="544"/>
      <c r="ONY504" s="544"/>
      <c r="ONZ504" s="544"/>
      <c r="OOA504" s="544"/>
      <c r="OOB504" s="544"/>
      <c r="OOC504" s="544"/>
      <c r="OOD504" s="544"/>
      <c r="OOE504" s="544"/>
      <c r="OOF504" s="544"/>
      <c r="OOG504" s="544"/>
      <c r="OOH504" s="544"/>
      <c r="OOI504" s="544"/>
      <c r="OOJ504" s="544"/>
      <c r="OOK504" s="544"/>
      <c r="OOL504" s="544"/>
      <c r="OOM504" s="544"/>
      <c r="OON504" s="544"/>
      <c r="OOO504" s="544"/>
      <c r="OOP504" s="544"/>
      <c r="OOQ504" s="544"/>
      <c r="OOR504" s="544"/>
      <c r="OOS504" s="544"/>
      <c r="OOT504" s="544"/>
      <c r="OOU504" s="544"/>
      <c r="OOV504" s="544"/>
      <c r="OOW504" s="544"/>
      <c r="OOX504" s="544"/>
      <c r="OOY504" s="544"/>
      <c r="OOZ504" s="544"/>
      <c r="OPA504" s="544"/>
      <c r="OPB504" s="544"/>
      <c r="OPC504" s="544"/>
      <c r="OPD504" s="544"/>
      <c r="OPE504" s="544"/>
      <c r="OPF504" s="544"/>
      <c r="OPG504" s="544"/>
      <c r="OPH504" s="544"/>
      <c r="OPI504" s="544"/>
      <c r="OPJ504" s="544"/>
      <c r="OPK504" s="544"/>
      <c r="OPL504" s="544"/>
      <c r="OPM504" s="544"/>
      <c r="OPN504" s="544"/>
      <c r="OPO504" s="544"/>
      <c r="OPP504" s="544"/>
      <c r="OPQ504" s="544"/>
      <c r="OPR504" s="544"/>
      <c r="OPS504" s="544"/>
      <c r="OPT504" s="544"/>
      <c r="OPU504" s="544"/>
      <c r="OPV504" s="544"/>
      <c r="OPW504" s="544"/>
      <c r="OPX504" s="544"/>
      <c r="OPY504" s="544"/>
      <c r="OPZ504" s="544"/>
      <c r="OQA504" s="544"/>
      <c r="OQB504" s="544"/>
      <c r="OQC504" s="544"/>
      <c r="OQD504" s="544"/>
      <c r="OQE504" s="544"/>
      <c r="OQF504" s="544"/>
      <c r="OQG504" s="544"/>
      <c r="OQH504" s="544"/>
      <c r="OQI504" s="544"/>
      <c r="OQJ504" s="544"/>
      <c r="OQK504" s="544"/>
      <c r="OQL504" s="544"/>
      <c r="OQM504" s="544"/>
      <c r="OQN504" s="544"/>
      <c r="OQO504" s="544"/>
      <c r="OQP504" s="544"/>
      <c r="OQQ504" s="544"/>
      <c r="OQR504" s="544"/>
      <c r="OQS504" s="544"/>
      <c r="OQT504" s="544"/>
      <c r="OQU504" s="544"/>
      <c r="OQV504" s="544"/>
      <c r="OQW504" s="544"/>
      <c r="OQX504" s="544"/>
      <c r="OQY504" s="544"/>
      <c r="OQZ504" s="544"/>
      <c r="ORA504" s="544"/>
      <c r="ORB504" s="544"/>
      <c r="ORC504" s="544"/>
      <c r="ORD504" s="544"/>
      <c r="ORE504" s="544"/>
      <c r="ORF504" s="544"/>
      <c r="ORG504" s="544"/>
      <c r="ORH504" s="544"/>
      <c r="ORI504" s="544"/>
      <c r="ORJ504" s="544"/>
      <c r="ORK504" s="544"/>
      <c r="ORL504" s="544"/>
      <c r="ORM504" s="544"/>
      <c r="ORN504" s="544"/>
      <c r="ORO504" s="544"/>
      <c r="ORP504" s="544"/>
      <c r="ORQ504" s="544"/>
      <c r="ORR504" s="544"/>
      <c r="ORS504" s="544"/>
      <c r="ORT504" s="544"/>
      <c r="ORU504" s="544"/>
      <c r="ORV504" s="544"/>
      <c r="ORW504" s="544"/>
      <c r="ORX504" s="544"/>
      <c r="ORY504" s="544"/>
      <c r="ORZ504" s="544"/>
      <c r="OSA504" s="544"/>
      <c r="OSB504" s="544"/>
      <c r="OSC504" s="544"/>
      <c r="OSD504" s="544"/>
      <c r="OSE504" s="544"/>
      <c r="OSF504" s="544"/>
      <c r="OSG504" s="544"/>
      <c r="OSH504" s="544"/>
      <c r="OSI504" s="544"/>
      <c r="OSJ504" s="544"/>
      <c r="OSK504" s="544"/>
      <c r="OSL504" s="544"/>
      <c r="OSM504" s="544"/>
      <c r="OSN504" s="544"/>
      <c r="OSO504" s="544"/>
      <c r="OSP504" s="544"/>
      <c r="OSQ504" s="544"/>
      <c r="OSR504" s="544"/>
      <c r="OSS504" s="544"/>
      <c r="OST504" s="544"/>
      <c r="OSU504" s="544"/>
      <c r="OSV504" s="544"/>
      <c r="OSW504" s="544"/>
      <c r="OSX504" s="544"/>
      <c r="OSY504" s="544"/>
      <c r="OSZ504" s="544"/>
      <c r="OTA504" s="544"/>
      <c r="OTB504" s="544"/>
      <c r="OTC504" s="544"/>
      <c r="OTD504" s="544"/>
      <c r="OTE504" s="544"/>
      <c r="OTF504" s="544"/>
      <c r="OTG504" s="544"/>
      <c r="OTH504" s="544"/>
      <c r="OTI504" s="544"/>
      <c r="OTJ504" s="544"/>
      <c r="OTK504" s="544"/>
      <c r="OTL504" s="544"/>
      <c r="OTM504" s="544"/>
      <c r="OTN504" s="544"/>
      <c r="OTO504" s="544"/>
      <c r="OTP504" s="544"/>
      <c r="OTQ504" s="544"/>
      <c r="OTR504" s="544"/>
      <c r="OTS504" s="544"/>
      <c r="OTT504" s="544"/>
      <c r="OTU504" s="544"/>
      <c r="OTV504" s="544"/>
      <c r="OTW504" s="544"/>
      <c r="OTX504" s="544"/>
      <c r="OTY504" s="544"/>
      <c r="OTZ504" s="544"/>
      <c r="OUA504" s="544"/>
      <c r="OUB504" s="544"/>
      <c r="OUC504" s="544"/>
      <c r="OUD504" s="544"/>
      <c r="OUE504" s="544"/>
      <c r="OUF504" s="544"/>
      <c r="OUG504" s="544"/>
      <c r="OUH504" s="544"/>
      <c r="OUI504" s="544"/>
      <c r="OUJ504" s="544"/>
      <c r="OUK504" s="544"/>
      <c r="OUL504" s="544"/>
      <c r="OUM504" s="544"/>
      <c r="OUN504" s="544"/>
      <c r="OUO504" s="544"/>
      <c r="OUP504" s="544"/>
      <c r="OUQ504" s="544"/>
      <c r="OUR504" s="544"/>
      <c r="OUS504" s="544"/>
      <c r="OUT504" s="544"/>
      <c r="OUU504" s="544"/>
      <c r="OUV504" s="544"/>
      <c r="OUW504" s="544"/>
      <c r="OUX504" s="544"/>
      <c r="OUY504" s="544"/>
      <c r="OUZ504" s="544"/>
      <c r="OVA504" s="544"/>
      <c r="OVB504" s="544"/>
      <c r="OVC504" s="544"/>
      <c r="OVD504" s="544"/>
      <c r="OVE504" s="544"/>
      <c r="OVF504" s="544"/>
      <c r="OVG504" s="544"/>
      <c r="OVH504" s="544"/>
      <c r="OVI504" s="544"/>
      <c r="OVJ504" s="544"/>
      <c r="OVK504" s="544"/>
      <c r="OVL504" s="544"/>
      <c r="OVM504" s="544"/>
      <c r="OVN504" s="544"/>
      <c r="OVO504" s="544"/>
      <c r="OVP504" s="544"/>
      <c r="OVQ504" s="544"/>
      <c r="OVR504" s="544"/>
      <c r="OVS504" s="544"/>
      <c r="OVT504" s="544"/>
      <c r="OVU504" s="544"/>
      <c r="OVV504" s="544"/>
      <c r="OVW504" s="544"/>
      <c r="OVX504" s="544"/>
      <c r="OVY504" s="544"/>
      <c r="OVZ504" s="544"/>
      <c r="OWA504" s="544"/>
      <c r="OWB504" s="544"/>
      <c r="OWC504" s="544"/>
      <c r="OWD504" s="544"/>
      <c r="OWE504" s="544"/>
      <c r="OWF504" s="544"/>
      <c r="OWG504" s="544"/>
      <c r="OWH504" s="544"/>
      <c r="OWI504" s="544"/>
      <c r="OWJ504" s="544"/>
      <c r="OWK504" s="544"/>
      <c r="OWL504" s="544"/>
      <c r="OWM504" s="544"/>
      <c r="OWN504" s="544"/>
      <c r="OWO504" s="544"/>
      <c r="OWP504" s="544"/>
      <c r="OWQ504" s="544"/>
      <c r="OWR504" s="544"/>
      <c r="OWS504" s="544"/>
      <c r="OWT504" s="544"/>
      <c r="OWU504" s="544"/>
      <c r="OWV504" s="544"/>
      <c r="OWW504" s="544"/>
      <c r="OWX504" s="544"/>
      <c r="OWY504" s="544"/>
      <c r="OWZ504" s="544"/>
      <c r="OXA504" s="544"/>
      <c r="OXB504" s="544"/>
      <c r="OXC504" s="544"/>
      <c r="OXD504" s="544"/>
      <c r="OXE504" s="544"/>
      <c r="OXF504" s="544"/>
      <c r="OXG504" s="544"/>
      <c r="OXH504" s="544"/>
      <c r="OXI504" s="544"/>
      <c r="OXJ504" s="544"/>
      <c r="OXK504" s="544"/>
      <c r="OXL504" s="544"/>
      <c r="OXM504" s="544"/>
      <c r="OXN504" s="544"/>
      <c r="OXO504" s="544"/>
      <c r="OXP504" s="544"/>
      <c r="OXQ504" s="544"/>
      <c r="OXR504" s="544"/>
      <c r="OXS504" s="544"/>
      <c r="OXT504" s="544"/>
      <c r="OXU504" s="544"/>
      <c r="OXV504" s="544"/>
      <c r="OXW504" s="544"/>
      <c r="OXX504" s="544"/>
      <c r="OXY504" s="544"/>
      <c r="OXZ504" s="544"/>
      <c r="OYA504" s="544"/>
      <c r="OYB504" s="544"/>
      <c r="OYC504" s="544"/>
      <c r="OYD504" s="544"/>
      <c r="OYE504" s="544"/>
      <c r="OYF504" s="544"/>
      <c r="OYG504" s="544"/>
      <c r="OYH504" s="544"/>
      <c r="OYI504" s="544"/>
      <c r="OYJ504" s="544"/>
      <c r="OYK504" s="544"/>
      <c r="OYL504" s="544"/>
      <c r="OYM504" s="544"/>
      <c r="OYN504" s="544"/>
      <c r="OYO504" s="544"/>
      <c r="OYP504" s="544"/>
      <c r="OYQ504" s="544"/>
      <c r="OYR504" s="544"/>
      <c r="OYS504" s="544"/>
      <c r="OYT504" s="544"/>
      <c r="OYU504" s="544"/>
      <c r="OYV504" s="544"/>
      <c r="OYW504" s="544"/>
      <c r="OYX504" s="544"/>
      <c r="OYY504" s="544"/>
      <c r="OYZ504" s="544"/>
      <c r="OZA504" s="544"/>
      <c r="OZB504" s="544"/>
      <c r="OZC504" s="544"/>
      <c r="OZD504" s="544"/>
      <c r="OZE504" s="544"/>
      <c r="OZF504" s="544"/>
      <c r="OZG504" s="544"/>
      <c r="OZH504" s="544"/>
      <c r="OZI504" s="544"/>
      <c r="OZJ504" s="544"/>
      <c r="OZK504" s="544"/>
      <c r="OZL504" s="544"/>
      <c r="OZM504" s="544"/>
      <c r="OZN504" s="544"/>
      <c r="OZO504" s="544"/>
      <c r="OZP504" s="544"/>
      <c r="OZQ504" s="544"/>
      <c r="OZR504" s="544"/>
      <c r="OZS504" s="544"/>
      <c r="OZT504" s="544"/>
      <c r="OZU504" s="544"/>
      <c r="OZV504" s="544"/>
      <c r="OZW504" s="544"/>
      <c r="OZX504" s="544"/>
      <c r="OZY504" s="544"/>
      <c r="OZZ504" s="544"/>
      <c r="PAA504" s="544"/>
      <c r="PAB504" s="544"/>
      <c r="PAC504" s="544"/>
      <c r="PAD504" s="544"/>
      <c r="PAE504" s="544"/>
      <c r="PAF504" s="544"/>
      <c r="PAG504" s="544"/>
      <c r="PAH504" s="544"/>
      <c r="PAI504" s="544"/>
      <c r="PAJ504" s="544"/>
      <c r="PAK504" s="544"/>
      <c r="PAL504" s="544"/>
      <c r="PAM504" s="544"/>
      <c r="PAN504" s="544"/>
      <c r="PAO504" s="544"/>
      <c r="PAP504" s="544"/>
      <c r="PAQ504" s="544"/>
      <c r="PAR504" s="544"/>
      <c r="PAS504" s="544"/>
      <c r="PAT504" s="544"/>
      <c r="PAU504" s="544"/>
      <c r="PAV504" s="544"/>
      <c r="PAW504" s="544"/>
      <c r="PAX504" s="544"/>
      <c r="PAY504" s="544"/>
      <c r="PAZ504" s="544"/>
      <c r="PBA504" s="544"/>
      <c r="PBB504" s="544"/>
      <c r="PBC504" s="544"/>
      <c r="PBD504" s="544"/>
      <c r="PBE504" s="544"/>
      <c r="PBF504" s="544"/>
      <c r="PBG504" s="544"/>
      <c r="PBH504" s="544"/>
      <c r="PBI504" s="544"/>
      <c r="PBJ504" s="544"/>
      <c r="PBK504" s="544"/>
      <c r="PBL504" s="544"/>
      <c r="PBM504" s="544"/>
      <c r="PBN504" s="544"/>
      <c r="PBO504" s="544"/>
      <c r="PBP504" s="544"/>
      <c r="PBQ504" s="544"/>
      <c r="PBR504" s="544"/>
      <c r="PBS504" s="544"/>
      <c r="PBT504" s="544"/>
      <c r="PBU504" s="544"/>
      <c r="PBV504" s="544"/>
      <c r="PBW504" s="544"/>
      <c r="PBX504" s="544"/>
      <c r="PBY504" s="544"/>
      <c r="PBZ504" s="544"/>
      <c r="PCA504" s="544"/>
      <c r="PCB504" s="544"/>
      <c r="PCC504" s="544"/>
      <c r="PCD504" s="544"/>
      <c r="PCE504" s="544"/>
      <c r="PCF504" s="544"/>
      <c r="PCG504" s="544"/>
      <c r="PCH504" s="544"/>
      <c r="PCI504" s="544"/>
      <c r="PCJ504" s="544"/>
      <c r="PCK504" s="544"/>
      <c r="PCL504" s="544"/>
      <c r="PCM504" s="544"/>
      <c r="PCN504" s="544"/>
      <c r="PCO504" s="544"/>
      <c r="PCP504" s="544"/>
      <c r="PCQ504" s="544"/>
      <c r="PCR504" s="544"/>
      <c r="PCS504" s="544"/>
      <c r="PCT504" s="544"/>
      <c r="PCU504" s="544"/>
      <c r="PCV504" s="544"/>
      <c r="PCW504" s="544"/>
      <c r="PCX504" s="544"/>
      <c r="PCY504" s="544"/>
      <c r="PCZ504" s="544"/>
      <c r="PDA504" s="544"/>
      <c r="PDB504" s="544"/>
      <c r="PDC504" s="544"/>
      <c r="PDD504" s="544"/>
      <c r="PDE504" s="544"/>
      <c r="PDF504" s="544"/>
      <c r="PDG504" s="544"/>
      <c r="PDH504" s="544"/>
      <c r="PDI504" s="544"/>
      <c r="PDJ504" s="544"/>
      <c r="PDK504" s="544"/>
      <c r="PDL504" s="544"/>
      <c r="PDM504" s="544"/>
      <c r="PDN504" s="544"/>
      <c r="PDO504" s="544"/>
      <c r="PDP504" s="544"/>
      <c r="PDQ504" s="544"/>
      <c r="PDR504" s="544"/>
      <c r="PDS504" s="544"/>
      <c r="PDT504" s="544"/>
      <c r="PDU504" s="544"/>
      <c r="PDV504" s="544"/>
      <c r="PDW504" s="544"/>
      <c r="PDX504" s="544"/>
      <c r="PDY504" s="544"/>
      <c r="PDZ504" s="544"/>
      <c r="PEA504" s="544"/>
      <c r="PEB504" s="544"/>
      <c r="PEC504" s="544"/>
      <c r="PED504" s="544"/>
      <c r="PEE504" s="544"/>
      <c r="PEF504" s="544"/>
      <c r="PEG504" s="544"/>
      <c r="PEH504" s="544"/>
      <c r="PEI504" s="544"/>
      <c r="PEJ504" s="544"/>
      <c r="PEK504" s="544"/>
      <c r="PEL504" s="544"/>
      <c r="PEM504" s="544"/>
      <c r="PEN504" s="544"/>
      <c r="PEO504" s="544"/>
      <c r="PEP504" s="544"/>
      <c r="PEQ504" s="544"/>
      <c r="PER504" s="544"/>
      <c r="PES504" s="544"/>
      <c r="PET504" s="544"/>
      <c r="PEU504" s="544"/>
      <c r="PEV504" s="544"/>
      <c r="PEW504" s="544"/>
      <c r="PEX504" s="544"/>
      <c r="PEY504" s="544"/>
      <c r="PEZ504" s="544"/>
      <c r="PFA504" s="544"/>
      <c r="PFB504" s="544"/>
      <c r="PFC504" s="544"/>
      <c r="PFD504" s="544"/>
      <c r="PFE504" s="544"/>
      <c r="PFF504" s="544"/>
      <c r="PFG504" s="544"/>
      <c r="PFH504" s="544"/>
      <c r="PFI504" s="544"/>
      <c r="PFJ504" s="544"/>
      <c r="PFK504" s="544"/>
      <c r="PFL504" s="544"/>
      <c r="PFM504" s="544"/>
      <c r="PFN504" s="544"/>
      <c r="PFO504" s="544"/>
      <c r="PFP504" s="544"/>
      <c r="PFQ504" s="544"/>
      <c r="PFR504" s="544"/>
      <c r="PFS504" s="544"/>
      <c r="PFT504" s="544"/>
      <c r="PFU504" s="544"/>
      <c r="PFV504" s="544"/>
      <c r="PFW504" s="544"/>
      <c r="PFX504" s="544"/>
      <c r="PFY504" s="544"/>
      <c r="PFZ504" s="544"/>
      <c r="PGA504" s="544"/>
      <c r="PGB504" s="544"/>
      <c r="PGC504" s="544"/>
      <c r="PGD504" s="544"/>
      <c r="PGE504" s="544"/>
      <c r="PGF504" s="544"/>
      <c r="PGG504" s="544"/>
      <c r="PGH504" s="544"/>
      <c r="PGI504" s="544"/>
      <c r="PGJ504" s="544"/>
      <c r="PGK504" s="544"/>
      <c r="PGL504" s="544"/>
      <c r="PGM504" s="544"/>
      <c r="PGN504" s="544"/>
      <c r="PGO504" s="544"/>
      <c r="PGP504" s="544"/>
      <c r="PGQ504" s="544"/>
      <c r="PGR504" s="544"/>
      <c r="PGS504" s="544"/>
      <c r="PGT504" s="544"/>
      <c r="PGU504" s="544"/>
      <c r="PGV504" s="544"/>
      <c r="PGW504" s="544"/>
      <c r="PGX504" s="544"/>
      <c r="PGY504" s="544"/>
      <c r="PGZ504" s="544"/>
      <c r="PHA504" s="544"/>
      <c r="PHB504" s="544"/>
      <c r="PHC504" s="544"/>
      <c r="PHD504" s="544"/>
      <c r="PHE504" s="544"/>
      <c r="PHF504" s="544"/>
      <c r="PHG504" s="544"/>
      <c r="PHH504" s="544"/>
      <c r="PHI504" s="544"/>
      <c r="PHJ504" s="544"/>
      <c r="PHK504" s="544"/>
      <c r="PHL504" s="544"/>
      <c r="PHM504" s="544"/>
      <c r="PHN504" s="544"/>
      <c r="PHO504" s="544"/>
      <c r="PHP504" s="544"/>
      <c r="PHQ504" s="544"/>
      <c r="PHR504" s="544"/>
      <c r="PHS504" s="544"/>
      <c r="PHT504" s="544"/>
      <c r="PHU504" s="544"/>
      <c r="PHV504" s="544"/>
      <c r="PHW504" s="544"/>
      <c r="PHX504" s="544"/>
      <c r="PHY504" s="544"/>
      <c r="PHZ504" s="544"/>
      <c r="PIA504" s="544"/>
      <c r="PIB504" s="544"/>
      <c r="PIC504" s="544"/>
      <c r="PID504" s="544"/>
      <c r="PIE504" s="544"/>
      <c r="PIF504" s="544"/>
      <c r="PIG504" s="544"/>
      <c r="PIH504" s="544"/>
      <c r="PII504" s="544"/>
      <c r="PIJ504" s="544"/>
      <c r="PIK504" s="544"/>
      <c r="PIL504" s="544"/>
      <c r="PIM504" s="544"/>
      <c r="PIN504" s="544"/>
      <c r="PIO504" s="544"/>
      <c r="PIP504" s="544"/>
      <c r="PIQ504" s="544"/>
      <c r="PIR504" s="544"/>
      <c r="PIS504" s="544"/>
      <c r="PIT504" s="544"/>
      <c r="PIU504" s="544"/>
      <c r="PIV504" s="544"/>
      <c r="PIW504" s="544"/>
      <c r="PIX504" s="544"/>
      <c r="PIY504" s="544"/>
      <c r="PIZ504" s="544"/>
      <c r="PJA504" s="544"/>
      <c r="PJB504" s="544"/>
      <c r="PJC504" s="544"/>
      <c r="PJD504" s="544"/>
      <c r="PJE504" s="544"/>
      <c r="PJF504" s="544"/>
      <c r="PJG504" s="544"/>
      <c r="PJH504" s="544"/>
      <c r="PJI504" s="544"/>
      <c r="PJJ504" s="544"/>
      <c r="PJK504" s="544"/>
      <c r="PJL504" s="544"/>
      <c r="PJM504" s="544"/>
      <c r="PJN504" s="544"/>
      <c r="PJO504" s="544"/>
      <c r="PJP504" s="544"/>
      <c r="PJQ504" s="544"/>
      <c r="PJR504" s="544"/>
      <c r="PJS504" s="544"/>
      <c r="PJT504" s="544"/>
      <c r="PJU504" s="544"/>
      <c r="PJV504" s="544"/>
      <c r="PJW504" s="544"/>
      <c r="PJX504" s="544"/>
      <c r="PJY504" s="544"/>
      <c r="PJZ504" s="544"/>
      <c r="PKA504" s="544"/>
      <c r="PKB504" s="544"/>
      <c r="PKC504" s="544"/>
      <c r="PKD504" s="544"/>
      <c r="PKE504" s="544"/>
      <c r="PKF504" s="544"/>
      <c r="PKG504" s="544"/>
      <c r="PKH504" s="544"/>
      <c r="PKI504" s="544"/>
      <c r="PKJ504" s="544"/>
      <c r="PKK504" s="544"/>
      <c r="PKL504" s="544"/>
      <c r="PKM504" s="544"/>
      <c r="PKN504" s="544"/>
      <c r="PKO504" s="544"/>
      <c r="PKP504" s="544"/>
      <c r="PKQ504" s="544"/>
      <c r="PKR504" s="544"/>
      <c r="PKS504" s="544"/>
      <c r="PKT504" s="544"/>
      <c r="PKU504" s="544"/>
      <c r="PKV504" s="544"/>
      <c r="PKW504" s="544"/>
      <c r="PKX504" s="544"/>
      <c r="PKY504" s="544"/>
      <c r="PKZ504" s="544"/>
      <c r="PLA504" s="544"/>
      <c r="PLB504" s="544"/>
      <c r="PLC504" s="544"/>
      <c r="PLD504" s="544"/>
      <c r="PLE504" s="544"/>
      <c r="PLF504" s="544"/>
      <c r="PLG504" s="544"/>
      <c r="PLH504" s="544"/>
      <c r="PLI504" s="544"/>
      <c r="PLJ504" s="544"/>
      <c r="PLK504" s="544"/>
      <c r="PLL504" s="544"/>
      <c r="PLM504" s="544"/>
      <c r="PLN504" s="544"/>
      <c r="PLO504" s="544"/>
      <c r="PLP504" s="544"/>
      <c r="PLQ504" s="544"/>
      <c r="PLR504" s="544"/>
      <c r="PLS504" s="544"/>
      <c r="PLT504" s="544"/>
      <c r="PLU504" s="544"/>
      <c r="PLV504" s="544"/>
      <c r="PLW504" s="544"/>
      <c r="PLX504" s="544"/>
      <c r="PLY504" s="544"/>
      <c r="PLZ504" s="544"/>
      <c r="PMA504" s="544"/>
      <c r="PMB504" s="544"/>
      <c r="PMC504" s="544"/>
      <c r="PMD504" s="544"/>
      <c r="PME504" s="544"/>
      <c r="PMF504" s="544"/>
      <c r="PMG504" s="544"/>
      <c r="PMH504" s="544"/>
      <c r="PMI504" s="544"/>
      <c r="PMJ504" s="544"/>
      <c r="PMK504" s="544"/>
      <c r="PML504" s="544"/>
      <c r="PMM504" s="544"/>
      <c r="PMN504" s="544"/>
      <c r="PMO504" s="544"/>
      <c r="PMP504" s="544"/>
      <c r="PMQ504" s="544"/>
      <c r="PMR504" s="544"/>
      <c r="PMS504" s="544"/>
      <c r="PMT504" s="544"/>
      <c r="PMU504" s="544"/>
      <c r="PMV504" s="544"/>
      <c r="PMW504" s="544"/>
      <c r="PMX504" s="544"/>
      <c r="PMY504" s="544"/>
      <c r="PMZ504" s="544"/>
      <c r="PNA504" s="544"/>
      <c r="PNB504" s="544"/>
      <c r="PNC504" s="544"/>
      <c r="PND504" s="544"/>
      <c r="PNE504" s="544"/>
      <c r="PNF504" s="544"/>
      <c r="PNG504" s="544"/>
      <c r="PNH504" s="544"/>
      <c r="PNI504" s="544"/>
      <c r="PNJ504" s="544"/>
      <c r="PNK504" s="544"/>
      <c r="PNL504" s="544"/>
      <c r="PNM504" s="544"/>
      <c r="PNN504" s="544"/>
      <c r="PNO504" s="544"/>
      <c r="PNP504" s="544"/>
      <c r="PNQ504" s="544"/>
      <c r="PNR504" s="544"/>
      <c r="PNS504" s="544"/>
      <c r="PNT504" s="544"/>
      <c r="PNU504" s="544"/>
      <c r="PNV504" s="544"/>
      <c r="PNW504" s="544"/>
      <c r="PNX504" s="544"/>
      <c r="PNY504" s="544"/>
      <c r="PNZ504" s="544"/>
      <c r="POA504" s="544"/>
      <c r="POB504" s="544"/>
      <c r="POC504" s="544"/>
      <c r="POD504" s="544"/>
      <c r="POE504" s="544"/>
      <c r="POF504" s="544"/>
      <c r="POG504" s="544"/>
      <c r="POH504" s="544"/>
      <c r="POI504" s="544"/>
      <c r="POJ504" s="544"/>
      <c r="POK504" s="544"/>
      <c r="POL504" s="544"/>
      <c r="POM504" s="544"/>
      <c r="PON504" s="544"/>
      <c r="POO504" s="544"/>
      <c r="POP504" s="544"/>
      <c r="POQ504" s="544"/>
      <c r="POR504" s="544"/>
      <c r="POS504" s="544"/>
      <c r="POT504" s="544"/>
      <c r="POU504" s="544"/>
      <c r="POV504" s="544"/>
      <c r="POW504" s="544"/>
      <c r="POX504" s="544"/>
      <c r="POY504" s="544"/>
      <c r="POZ504" s="544"/>
      <c r="PPA504" s="544"/>
      <c r="PPB504" s="544"/>
      <c r="PPC504" s="544"/>
      <c r="PPD504" s="544"/>
      <c r="PPE504" s="544"/>
      <c r="PPF504" s="544"/>
      <c r="PPG504" s="544"/>
      <c r="PPH504" s="544"/>
      <c r="PPI504" s="544"/>
      <c r="PPJ504" s="544"/>
      <c r="PPK504" s="544"/>
      <c r="PPL504" s="544"/>
      <c r="PPM504" s="544"/>
      <c r="PPN504" s="544"/>
      <c r="PPO504" s="544"/>
      <c r="PPP504" s="544"/>
      <c r="PPQ504" s="544"/>
      <c r="PPR504" s="544"/>
      <c r="PPS504" s="544"/>
      <c r="PPT504" s="544"/>
      <c r="PPU504" s="544"/>
      <c r="PPV504" s="544"/>
      <c r="PPW504" s="544"/>
      <c r="PPX504" s="544"/>
      <c r="PPY504" s="544"/>
      <c r="PPZ504" s="544"/>
      <c r="PQA504" s="544"/>
      <c r="PQB504" s="544"/>
      <c r="PQC504" s="544"/>
      <c r="PQD504" s="544"/>
      <c r="PQE504" s="544"/>
      <c r="PQF504" s="544"/>
      <c r="PQG504" s="544"/>
      <c r="PQH504" s="544"/>
      <c r="PQI504" s="544"/>
      <c r="PQJ504" s="544"/>
      <c r="PQK504" s="544"/>
      <c r="PQL504" s="544"/>
      <c r="PQM504" s="544"/>
      <c r="PQN504" s="544"/>
      <c r="PQO504" s="544"/>
      <c r="PQP504" s="544"/>
      <c r="PQQ504" s="544"/>
      <c r="PQR504" s="544"/>
      <c r="PQS504" s="544"/>
      <c r="PQT504" s="544"/>
      <c r="PQU504" s="544"/>
      <c r="PQV504" s="544"/>
      <c r="PQW504" s="544"/>
      <c r="PQX504" s="544"/>
      <c r="PQY504" s="544"/>
      <c r="PQZ504" s="544"/>
      <c r="PRA504" s="544"/>
      <c r="PRB504" s="544"/>
      <c r="PRC504" s="544"/>
      <c r="PRD504" s="544"/>
      <c r="PRE504" s="544"/>
      <c r="PRF504" s="544"/>
      <c r="PRG504" s="544"/>
      <c r="PRH504" s="544"/>
      <c r="PRI504" s="544"/>
      <c r="PRJ504" s="544"/>
      <c r="PRK504" s="544"/>
      <c r="PRL504" s="544"/>
      <c r="PRM504" s="544"/>
      <c r="PRN504" s="544"/>
      <c r="PRO504" s="544"/>
      <c r="PRP504" s="544"/>
      <c r="PRQ504" s="544"/>
      <c r="PRR504" s="544"/>
      <c r="PRS504" s="544"/>
      <c r="PRT504" s="544"/>
      <c r="PRU504" s="544"/>
      <c r="PRV504" s="544"/>
      <c r="PRW504" s="544"/>
      <c r="PRX504" s="544"/>
      <c r="PRY504" s="544"/>
      <c r="PRZ504" s="544"/>
      <c r="PSA504" s="544"/>
      <c r="PSB504" s="544"/>
      <c r="PSC504" s="544"/>
      <c r="PSD504" s="544"/>
      <c r="PSE504" s="544"/>
      <c r="PSF504" s="544"/>
      <c r="PSG504" s="544"/>
      <c r="PSH504" s="544"/>
      <c r="PSI504" s="544"/>
      <c r="PSJ504" s="544"/>
      <c r="PSK504" s="544"/>
      <c r="PSL504" s="544"/>
      <c r="PSM504" s="544"/>
      <c r="PSN504" s="544"/>
      <c r="PSO504" s="544"/>
      <c r="PSP504" s="544"/>
      <c r="PSQ504" s="544"/>
      <c r="PSR504" s="544"/>
      <c r="PSS504" s="544"/>
      <c r="PST504" s="544"/>
      <c r="PSU504" s="544"/>
      <c r="PSV504" s="544"/>
      <c r="PSW504" s="544"/>
      <c r="PSX504" s="544"/>
      <c r="PSY504" s="544"/>
      <c r="PSZ504" s="544"/>
      <c r="PTA504" s="544"/>
      <c r="PTB504" s="544"/>
      <c r="PTC504" s="544"/>
      <c r="PTD504" s="544"/>
      <c r="PTE504" s="544"/>
      <c r="PTF504" s="544"/>
      <c r="PTG504" s="544"/>
      <c r="PTH504" s="544"/>
      <c r="PTI504" s="544"/>
      <c r="PTJ504" s="544"/>
      <c r="PTK504" s="544"/>
      <c r="PTL504" s="544"/>
      <c r="PTM504" s="544"/>
      <c r="PTN504" s="544"/>
      <c r="PTO504" s="544"/>
      <c r="PTP504" s="544"/>
      <c r="PTQ504" s="544"/>
      <c r="PTR504" s="544"/>
      <c r="PTS504" s="544"/>
      <c r="PTT504" s="544"/>
      <c r="PTU504" s="544"/>
      <c r="PTV504" s="544"/>
      <c r="PTW504" s="544"/>
      <c r="PTX504" s="544"/>
      <c r="PTY504" s="544"/>
      <c r="PTZ504" s="544"/>
      <c r="PUA504" s="544"/>
      <c r="PUB504" s="544"/>
      <c r="PUC504" s="544"/>
      <c r="PUD504" s="544"/>
      <c r="PUE504" s="544"/>
      <c r="PUF504" s="544"/>
      <c r="PUG504" s="544"/>
      <c r="PUH504" s="544"/>
      <c r="PUI504" s="544"/>
      <c r="PUJ504" s="544"/>
      <c r="PUK504" s="544"/>
      <c r="PUL504" s="544"/>
      <c r="PUM504" s="544"/>
      <c r="PUN504" s="544"/>
      <c r="PUO504" s="544"/>
      <c r="PUP504" s="544"/>
      <c r="PUQ504" s="544"/>
      <c r="PUR504" s="544"/>
      <c r="PUS504" s="544"/>
      <c r="PUT504" s="544"/>
      <c r="PUU504" s="544"/>
      <c r="PUV504" s="544"/>
      <c r="PUW504" s="544"/>
      <c r="PUX504" s="544"/>
      <c r="PUY504" s="544"/>
      <c r="PUZ504" s="544"/>
      <c r="PVA504" s="544"/>
      <c r="PVB504" s="544"/>
      <c r="PVC504" s="544"/>
      <c r="PVD504" s="544"/>
      <c r="PVE504" s="544"/>
      <c r="PVF504" s="544"/>
      <c r="PVG504" s="544"/>
      <c r="PVH504" s="544"/>
      <c r="PVI504" s="544"/>
      <c r="PVJ504" s="544"/>
      <c r="PVK504" s="544"/>
      <c r="PVL504" s="544"/>
      <c r="PVM504" s="544"/>
      <c r="PVN504" s="544"/>
      <c r="PVO504" s="544"/>
      <c r="PVP504" s="544"/>
      <c r="PVQ504" s="544"/>
      <c r="PVR504" s="544"/>
      <c r="PVS504" s="544"/>
      <c r="PVT504" s="544"/>
      <c r="PVU504" s="544"/>
      <c r="PVV504" s="544"/>
      <c r="PVW504" s="544"/>
      <c r="PVX504" s="544"/>
      <c r="PVY504" s="544"/>
      <c r="PVZ504" s="544"/>
      <c r="PWA504" s="544"/>
      <c r="PWB504" s="544"/>
      <c r="PWC504" s="544"/>
      <c r="PWD504" s="544"/>
      <c r="PWE504" s="544"/>
      <c r="PWF504" s="544"/>
      <c r="PWG504" s="544"/>
      <c r="PWH504" s="544"/>
      <c r="PWI504" s="544"/>
      <c r="PWJ504" s="544"/>
      <c r="PWK504" s="544"/>
      <c r="PWL504" s="544"/>
      <c r="PWM504" s="544"/>
      <c r="PWN504" s="544"/>
      <c r="PWO504" s="544"/>
      <c r="PWP504" s="544"/>
      <c r="PWQ504" s="544"/>
      <c r="PWR504" s="544"/>
      <c r="PWS504" s="544"/>
      <c r="PWT504" s="544"/>
      <c r="PWU504" s="544"/>
      <c r="PWV504" s="544"/>
      <c r="PWW504" s="544"/>
      <c r="PWX504" s="544"/>
      <c r="PWY504" s="544"/>
      <c r="PWZ504" s="544"/>
      <c r="PXA504" s="544"/>
      <c r="PXB504" s="544"/>
      <c r="PXC504" s="544"/>
      <c r="PXD504" s="544"/>
      <c r="PXE504" s="544"/>
      <c r="PXF504" s="544"/>
      <c r="PXG504" s="544"/>
      <c r="PXH504" s="544"/>
      <c r="PXI504" s="544"/>
      <c r="PXJ504" s="544"/>
      <c r="PXK504" s="544"/>
      <c r="PXL504" s="544"/>
      <c r="PXM504" s="544"/>
      <c r="PXN504" s="544"/>
      <c r="PXO504" s="544"/>
      <c r="PXP504" s="544"/>
      <c r="PXQ504" s="544"/>
      <c r="PXR504" s="544"/>
      <c r="PXS504" s="544"/>
      <c r="PXT504" s="544"/>
      <c r="PXU504" s="544"/>
      <c r="PXV504" s="544"/>
      <c r="PXW504" s="544"/>
      <c r="PXX504" s="544"/>
      <c r="PXY504" s="544"/>
      <c r="PXZ504" s="544"/>
      <c r="PYA504" s="544"/>
      <c r="PYB504" s="544"/>
      <c r="PYC504" s="544"/>
      <c r="PYD504" s="544"/>
      <c r="PYE504" s="544"/>
      <c r="PYF504" s="544"/>
      <c r="PYG504" s="544"/>
      <c r="PYH504" s="544"/>
      <c r="PYI504" s="544"/>
      <c r="PYJ504" s="544"/>
      <c r="PYK504" s="544"/>
      <c r="PYL504" s="544"/>
      <c r="PYM504" s="544"/>
      <c r="PYN504" s="544"/>
      <c r="PYO504" s="544"/>
      <c r="PYP504" s="544"/>
      <c r="PYQ504" s="544"/>
      <c r="PYR504" s="544"/>
      <c r="PYS504" s="544"/>
      <c r="PYT504" s="544"/>
      <c r="PYU504" s="544"/>
      <c r="PYV504" s="544"/>
      <c r="PYW504" s="544"/>
      <c r="PYX504" s="544"/>
      <c r="PYY504" s="544"/>
      <c r="PYZ504" s="544"/>
      <c r="PZA504" s="544"/>
      <c r="PZB504" s="544"/>
      <c r="PZC504" s="544"/>
      <c r="PZD504" s="544"/>
      <c r="PZE504" s="544"/>
      <c r="PZF504" s="544"/>
      <c r="PZG504" s="544"/>
      <c r="PZH504" s="544"/>
      <c r="PZI504" s="544"/>
      <c r="PZJ504" s="544"/>
      <c r="PZK504" s="544"/>
      <c r="PZL504" s="544"/>
      <c r="PZM504" s="544"/>
      <c r="PZN504" s="544"/>
      <c r="PZO504" s="544"/>
      <c r="PZP504" s="544"/>
      <c r="PZQ504" s="544"/>
      <c r="PZR504" s="544"/>
      <c r="PZS504" s="544"/>
      <c r="PZT504" s="544"/>
      <c r="PZU504" s="544"/>
      <c r="PZV504" s="544"/>
      <c r="PZW504" s="544"/>
      <c r="PZX504" s="544"/>
      <c r="PZY504" s="544"/>
      <c r="PZZ504" s="544"/>
      <c r="QAA504" s="544"/>
      <c r="QAB504" s="544"/>
      <c r="QAC504" s="544"/>
      <c r="QAD504" s="544"/>
      <c r="QAE504" s="544"/>
      <c r="QAF504" s="544"/>
      <c r="QAG504" s="544"/>
      <c r="QAH504" s="544"/>
      <c r="QAI504" s="544"/>
      <c r="QAJ504" s="544"/>
      <c r="QAK504" s="544"/>
      <c r="QAL504" s="544"/>
      <c r="QAM504" s="544"/>
      <c r="QAN504" s="544"/>
      <c r="QAO504" s="544"/>
      <c r="QAP504" s="544"/>
      <c r="QAQ504" s="544"/>
      <c r="QAR504" s="544"/>
      <c r="QAS504" s="544"/>
      <c r="QAT504" s="544"/>
      <c r="QAU504" s="544"/>
      <c r="QAV504" s="544"/>
      <c r="QAW504" s="544"/>
      <c r="QAX504" s="544"/>
      <c r="QAY504" s="544"/>
      <c r="QAZ504" s="544"/>
      <c r="QBA504" s="544"/>
      <c r="QBB504" s="544"/>
      <c r="QBC504" s="544"/>
      <c r="QBD504" s="544"/>
      <c r="QBE504" s="544"/>
      <c r="QBF504" s="544"/>
      <c r="QBG504" s="544"/>
      <c r="QBH504" s="544"/>
      <c r="QBI504" s="544"/>
      <c r="QBJ504" s="544"/>
      <c r="QBK504" s="544"/>
      <c r="QBL504" s="544"/>
      <c r="QBM504" s="544"/>
      <c r="QBN504" s="544"/>
      <c r="QBO504" s="544"/>
      <c r="QBP504" s="544"/>
      <c r="QBQ504" s="544"/>
      <c r="QBR504" s="544"/>
      <c r="QBS504" s="544"/>
      <c r="QBT504" s="544"/>
      <c r="QBU504" s="544"/>
      <c r="QBV504" s="544"/>
      <c r="QBW504" s="544"/>
      <c r="QBX504" s="544"/>
      <c r="QBY504" s="544"/>
      <c r="QBZ504" s="544"/>
      <c r="QCA504" s="544"/>
      <c r="QCB504" s="544"/>
      <c r="QCC504" s="544"/>
      <c r="QCD504" s="544"/>
      <c r="QCE504" s="544"/>
      <c r="QCF504" s="544"/>
      <c r="QCG504" s="544"/>
      <c r="QCH504" s="544"/>
      <c r="QCI504" s="544"/>
      <c r="QCJ504" s="544"/>
      <c r="QCK504" s="544"/>
      <c r="QCL504" s="544"/>
      <c r="QCM504" s="544"/>
      <c r="QCN504" s="544"/>
      <c r="QCO504" s="544"/>
      <c r="QCP504" s="544"/>
      <c r="QCQ504" s="544"/>
      <c r="QCR504" s="544"/>
      <c r="QCS504" s="544"/>
      <c r="QCT504" s="544"/>
      <c r="QCU504" s="544"/>
      <c r="QCV504" s="544"/>
      <c r="QCW504" s="544"/>
      <c r="QCX504" s="544"/>
      <c r="QCY504" s="544"/>
      <c r="QCZ504" s="544"/>
      <c r="QDA504" s="544"/>
      <c r="QDB504" s="544"/>
      <c r="QDC504" s="544"/>
      <c r="QDD504" s="544"/>
      <c r="QDE504" s="544"/>
      <c r="QDF504" s="544"/>
      <c r="QDG504" s="544"/>
      <c r="QDH504" s="544"/>
      <c r="QDI504" s="544"/>
      <c r="QDJ504" s="544"/>
      <c r="QDK504" s="544"/>
      <c r="QDL504" s="544"/>
      <c r="QDM504" s="544"/>
      <c r="QDN504" s="544"/>
      <c r="QDO504" s="544"/>
      <c r="QDP504" s="544"/>
      <c r="QDQ504" s="544"/>
      <c r="QDR504" s="544"/>
      <c r="QDS504" s="544"/>
      <c r="QDT504" s="544"/>
      <c r="QDU504" s="544"/>
      <c r="QDV504" s="544"/>
      <c r="QDW504" s="544"/>
      <c r="QDX504" s="544"/>
      <c r="QDY504" s="544"/>
      <c r="QDZ504" s="544"/>
      <c r="QEA504" s="544"/>
      <c r="QEB504" s="544"/>
      <c r="QEC504" s="544"/>
      <c r="QED504" s="544"/>
      <c r="QEE504" s="544"/>
      <c r="QEF504" s="544"/>
      <c r="QEG504" s="544"/>
      <c r="QEH504" s="544"/>
      <c r="QEI504" s="544"/>
      <c r="QEJ504" s="544"/>
      <c r="QEK504" s="544"/>
      <c r="QEL504" s="544"/>
      <c r="QEM504" s="544"/>
      <c r="QEN504" s="544"/>
      <c r="QEO504" s="544"/>
      <c r="QEP504" s="544"/>
      <c r="QEQ504" s="544"/>
      <c r="QER504" s="544"/>
      <c r="QES504" s="544"/>
      <c r="QET504" s="544"/>
      <c r="QEU504" s="544"/>
      <c r="QEV504" s="544"/>
      <c r="QEW504" s="544"/>
      <c r="QEX504" s="544"/>
      <c r="QEY504" s="544"/>
      <c r="QEZ504" s="544"/>
      <c r="QFA504" s="544"/>
      <c r="QFB504" s="544"/>
      <c r="QFC504" s="544"/>
      <c r="QFD504" s="544"/>
      <c r="QFE504" s="544"/>
      <c r="QFF504" s="544"/>
      <c r="QFG504" s="544"/>
      <c r="QFH504" s="544"/>
      <c r="QFI504" s="544"/>
      <c r="QFJ504" s="544"/>
      <c r="QFK504" s="544"/>
      <c r="QFL504" s="544"/>
      <c r="QFM504" s="544"/>
      <c r="QFN504" s="544"/>
      <c r="QFO504" s="544"/>
      <c r="QFP504" s="544"/>
      <c r="QFQ504" s="544"/>
      <c r="QFR504" s="544"/>
      <c r="QFS504" s="544"/>
      <c r="QFT504" s="544"/>
      <c r="QFU504" s="544"/>
      <c r="QFV504" s="544"/>
      <c r="QFW504" s="544"/>
      <c r="QFX504" s="544"/>
      <c r="QFY504" s="544"/>
      <c r="QFZ504" s="544"/>
      <c r="QGA504" s="544"/>
      <c r="QGB504" s="544"/>
      <c r="QGC504" s="544"/>
      <c r="QGD504" s="544"/>
      <c r="QGE504" s="544"/>
      <c r="QGF504" s="544"/>
      <c r="QGG504" s="544"/>
      <c r="QGH504" s="544"/>
      <c r="QGI504" s="544"/>
      <c r="QGJ504" s="544"/>
      <c r="QGK504" s="544"/>
      <c r="QGL504" s="544"/>
      <c r="QGM504" s="544"/>
      <c r="QGN504" s="544"/>
      <c r="QGO504" s="544"/>
      <c r="QGP504" s="544"/>
      <c r="QGQ504" s="544"/>
      <c r="QGR504" s="544"/>
      <c r="QGS504" s="544"/>
      <c r="QGT504" s="544"/>
      <c r="QGU504" s="544"/>
      <c r="QGV504" s="544"/>
      <c r="QGW504" s="544"/>
      <c r="QGX504" s="544"/>
      <c r="QGY504" s="544"/>
      <c r="QGZ504" s="544"/>
      <c r="QHA504" s="544"/>
      <c r="QHB504" s="544"/>
      <c r="QHC504" s="544"/>
      <c r="QHD504" s="544"/>
      <c r="QHE504" s="544"/>
      <c r="QHF504" s="544"/>
      <c r="QHG504" s="544"/>
      <c r="QHH504" s="544"/>
      <c r="QHI504" s="544"/>
      <c r="QHJ504" s="544"/>
      <c r="QHK504" s="544"/>
      <c r="QHL504" s="544"/>
      <c r="QHM504" s="544"/>
      <c r="QHN504" s="544"/>
      <c r="QHO504" s="544"/>
      <c r="QHP504" s="544"/>
      <c r="QHQ504" s="544"/>
      <c r="QHR504" s="544"/>
      <c r="QHS504" s="544"/>
      <c r="QHT504" s="544"/>
      <c r="QHU504" s="544"/>
      <c r="QHV504" s="544"/>
      <c r="QHW504" s="544"/>
      <c r="QHX504" s="544"/>
      <c r="QHY504" s="544"/>
      <c r="QHZ504" s="544"/>
      <c r="QIA504" s="544"/>
      <c r="QIB504" s="544"/>
      <c r="QIC504" s="544"/>
      <c r="QID504" s="544"/>
      <c r="QIE504" s="544"/>
      <c r="QIF504" s="544"/>
      <c r="QIG504" s="544"/>
      <c r="QIH504" s="544"/>
      <c r="QII504" s="544"/>
      <c r="QIJ504" s="544"/>
      <c r="QIK504" s="544"/>
      <c r="QIL504" s="544"/>
      <c r="QIM504" s="544"/>
      <c r="QIN504" s="544"/>
      <c r="QIO504" s="544"/>
      <c r="QIP504" s="544"/>
      <c r="QIQ504" s="544"/>
      <c r="QIR504" s="544"/>
      <c r="QIS504" s="544"/>
      <c r="QIT504" s="544"/>
      <c r="QIU504" s="544"/>
      <c r="QIV504" s="544"/>
      <c r="QIW504" s="544"/>
      <c r="QIX504" s="544"/>
      <c r="QIY504" s="544"/>
      <c r="QIZ504" s="544"/>
      <c r="QJA504" s="544"/>
      <c r="QJB504" s="544"/>
      <c r="QJC504" s="544"/>
      <c r="QJD504" s="544"/>
      <c r="QJE504" s="544"/>
      <c r="QJF504" s="544"/>
      <c r="QJG504" s="544"/>
      <c r="QJH504" s="544"/>
      <c r="QJI504" s="544"/>
      <c r="QJJ504" s="544"/>
      <c r="QJK504" s="544"/>
      <c r="QJL504" s="544"/>
      <c r="QJM504" s="544"/>
      <c r="QJN504" s="544"/>
      <c r="QJO504" s="544"/>
      <c r="QJP504" s="544"/>
      <c r="QJQ504" s="544"/>
      <c r="QJR504" s="544"/>
      <c r="QJS504" s="544"/>
      <c r="QJT504" s="544"/>
      <c r="QJU504" s="544"/>
      <c r="QJV504" s="544"/>
      <c r="QJW504" s="544"/>
      <c r="QJX504" s="544"/>
      <c r="QJY504" s="544"/>
      <c r="QJZ504" s="544"/>
      <c r="QKA504" s="544"/>
      <c r="QKB504" s="544"/>
      <c r="QKC504" s="544"/>
      <c r="QKD504" s="544"/>
      <c r="QKE504" s="544"/>
      <c r="QKF504" s="544"/>
      <c r="QKG504" s="544"/>
      <c r="QKH504" s="544"/>
      <c r="QKI504" s="544"/>
      <c r="QKJ504" s="544"/>
      <c r="QKK504" s="544"/>
      <c r="QKL504" s="544"/>
      <c r="QKM504" s="544"/>
      <c r="QKN504" s="544"/>
      <c r="QKO504" s="544"/>
      <c r="QKP504" s="544"/>
      <c r="QKQ504" s="544"/>
      <c r="QKR504" s="544"/>
      <c r="QKS504" s="544"/>
      <c r="QKT504" s="544"/>
      <c r="QKU504" s="544"/>
      <c r="QKV504" s="544"/>
      <c r="QKW504" s="544"/>
      <c r="QKX504" s="544"/>
      <c r="QKY504" s="544"/>
      <c r="QKZ504" s="544"/>
      <c r="QLA504" s="544"/>
      <c r="QLB504" s="544"/>
      <c r="QLC504" s="544"/>
      <c r="QLD504" s="544"/>
      <c r="QLE504" s="544"/>
      <c r="QLF504" s="544"/>
      <c r="QLG504" s="544"/>
      <c r="QLH504" s="544"/>
      <c r="QLI504" s="544"/>
      <c r="QLJ504" s="544"/>
      <c r="QLK504" s="544"/>
      <c r="QLL504" s="544"/>
      <c r="QLM504" s="544"/>
      <c r="QLN504" s="544"/>
      <c r="QLO504" s="544"/>
      <c r="QLP504" s="544"/>
      <c r="QLQ504" s="544"/>
      <c r="QLR504" s="544"/>
      <c r="QLS504" s="544"/>
      <c r="QLT504" s="544"/>
      <c r="QLU504" s="544"/>
      <c r="QLV504" s="544"/>
      <c r="QLW504" s="544"/>
      <c r="QLX504" s="544"/>
      <c r="QLY504" s="544"/>
      <c r="QLZ504" s="544"/>
      <c r="QMA504" s="544"/>
      <c r="QMB504" s="544"/>
      <c r="QMC504" s="544"/>
      <c r="QMD504" s="544"/>
      <c r="QME504" s="544"/>
      <c r="QMF504" s="544"/>
      <c r="QMG504" s="544"/>
      <c r="QMH504" s="544"/>
      <c r="QMI504" s="544"/>
      <c r="QMJ504" s="544"/>
      <c r="QMK504" s="544"/>
      <c r="QML504" s="544"/>
      <c r="QMM504" s="544"/>
      <c r="QMN504" s="544"/>
      <c r="QMO504" s="544"/>
      <c r="QMP504" s="544"/>
      <c r="QMQ504" s="544"/>
      <c r="QMR504" s="544"/>
      <c r="QMS504" s="544"/>
      <c r="QMT504" s="544"/>
      <c r="QMU504" s="544"/>
      <c r="QMV504" s="544"/>
      <c r="QMW504" s="544"/>
      <c r="QMX504" s="544"/>
      <c r="QMY504" s="544"/>
      <c r="QMZ504" s="544"/>
      <c r="QNA504" s="544"/>
      <c r="QNB504" s="544"/>
      <c r="QNC504" s="544"/>
      <c r="QND504" s="544"/>
      <c r="QNE504" s="544"/>
      <c r="QNF504" s="544"/>
      <c r="QNG504" s="544"/>
      <c r="QNH504" s="544"/>
      <c r="QNI504" s="544"/>
      <c r="QNJ504" s="544"/>
      <c r="QNK504" s="544"/>
      <c r="QNL504" s="544"/>
      <c r="QNM504" s="544"/>
      <c r="QNN504" s="544"/>
      <c r="QNO504" s="544"/>
      <c r="QNP504" s="544"/>
      <c r="QNQ504" s="544"/>
      <c r="QNR504" s="544"/>
      <c r="QNS504" s="544"/>
      <c r="QNT504" s="544"/>
      <c r="QNU504" s="544"/>
      <c r="QNV504" s="544"/>
      <c r="QNW504" s="544"/>
      <c r="QNX504" s="544"/>
      <c r="QNY504" s="544"/>
      <c r="QNZ504" s="544"/>
      <c r="QOA504" s="544"/>
      <c r="QOB504" s="544"/>
      <c r="QOC504" s="544"/>
      <c r="QOD504" s="544"/>
      <c r="QOE504" s="544"/>
      <c r="QOF504" s="544"/>
      <c r="QOG504" s="544"/>
      <c r="QOH504" s="544"/>
      <c r="QOI504" s="544"/>
      <c r="QOJ504" s="544"/>
      <c r="QOK504" s="544"/>
      <c r="QOL504" s="544"/>
      <c r="QOM504" s="544"/>
      <c r="QON504" s="544"/>
      <c r="QOO504" s="544"/>
      <c r="QOP504" s="544"/>
      <c r="QOQ504" s="544"/>
      <c r="QOR504" s="544"/>
      <c r="QOS504" s="544"/>
      <c r="QOT504" s="544"/>
      <c r="QOU504" s="544"/>
      <c r="QOV504" s="544"/>
      <c r="QOW504" s="544"/>
      <c r="QOX504" s="544"/>
      <c r="QOY504" s="544"/>
      <c r="QOZ504" s="544"/>
      <c r="QPA504" s="544"/>
      <c r="QPB504" s="544"/>
      <c r="QPC504" s="544"/>
      <c r="QPD504" s="544"/>
      <c r="QPE504" s="544"/>
      <c r="QPF504" s="544"/>
      <c r="QPG504" s="544"/>
      <c r="QPH504" s="544"/>
      <c r="QPI504" s="544"/>
      <c r="QPJ504" s="544"/>
      <c r="QPK504" s="544"/>
      <c r="QPL504" s="544"/>
      <c r="QPM504" s="544"/>
      <c r="QPN504" s="544"/>
      <c r="QPO504" s="544"/>
      <c r="QPP504" s="544"/>
      <c r="QPQ504" s="544"/>
      <c r="QPR504" s="544"/>
      <c r="QPS504" s="544"/>
      <c r="QPT504" s="544"/>
      <c r="QPU504" s="544"/>
      <c r="QPV504" s="544"/>
      <c r="QPW504" s="544"/>
      <c r="QPX504" s="544"/>
      <c r="QPY504" s="544"/>
      <c r="QPZ504" s="544"/>
      <c r="QQA504" s="544"/>
      <c r="QQB504" s="544"/>
      <c r="QQC504" s="544"/>
      <c r="QQD504" s="544"/>
      <c r="QQE504" s="544"/>
      <c r="QQF504" s="544"/>
      <c r="QQG504" s="544"/>
      <c r="QQH504" s="544"/>
      <c r="QQI504" s="544"/>
      <c r="QQJ504" s="544"/>
      <c r="QQK504" s="544"/>
      <c r="QQL504" s="544"/>
      <c r="QQM504" s="544"/>
      <c r="QQN504" s="544"/>
      <c r="QQO504" s="544"/>
      <c r="QQP504" s="544"/>
      <c r="QQQ504" s="544"/>
      <c r="QQR504" s="544"/>
      <c r="QQS504" s="544"/>
      <c r="QQT504" s="544"/>
      <c r="QQU504" s="544"/>
      <c r="QQV504" s="544"/>
      <c r="QQW504" s="544"/>
      <c r="QQX504" s="544"/>
      <c r="QQY504" s="544"/>
      <c r="QQZ504" s="544"/>
      <c r="QRA504" s="544"/>
      <c r="QRB504" s="544"/>
      <c r="QRC504" s="544"/>
      <c r="QRD504" s="544"/>
      <c r="QRE504" s="544"/>
      <c r="QRF504" s="544"/>
      <c r="QRG504" s="544"/>
      <c r="QRH504" s="544"/>
      <c r="QRI504" s="544"/>
      <c r="QRJ504" s="544"/>
      <c r="QRK504" s="544"/>
      <c r="QRL504" s="544"/>
      <c r="QRM504" s="544"/>
      <c r="QRN504" s="544"/>
      <c r="QRO504" s="544"/>
      <c r="QRP504" s="544"/>
      <c r="QRQ504" s="544"/>
      <c r="QRR504" s="544"/>
      <c r="QRS504" s="544"/>
      <c r="QRT504" s="544"/>
      <c r="QRU504" s="544"/>
      <c r="QRV504" s="544"/>
      <c r="QRW504" s="544"/>
      <c r="QRX504" s="544"/>
      <c r="QRY504" s="544"/>
      <c r="QRZ504" s="544"/>
      <c r="QSA504" s="544"/>
      <c r="QSB504" s="544"/>
      <c r="QSC504" s="544"/>
      <c r="QSD504" s="544"/>
      <c r="QSE504" s="544"/>
      <c r="QSF504" s="544"/>
      <c r="QSG504" s="544"/>
      <c r="QSH504" s="544"/>
      <c r="QSI504" s="544"/>
      <c r="QSJ504" s="544"/>
      <c r="QSK504" s="544"/>
      <c r="QSL504" s="544"/>
      <c r="QSM504" s="544"/>
      <c r="QSN504" s="544"/>
      <c r="QSO504" s="544"/>
      <c r="QSP504" s="544"/>
      <c r="QSQ504" s="544"/>
      <c r="QSR504" s="544"/>
      <c r="QSS504" s="544"/>
      <c r="QST504" s="544"/>
      <c r="QSU504" s="544"/>
      <c r="QSV504" s="544"/>
      <c r="QSW504" s="544"/>
      <c r="QSX504" s="544"/>
      <c r="QSY504" s="544"/>
      <c r="QSZ504" s="544"/>
      <c r="QTA504" s="544"/>
      <c r="QTB504" s="544"/>
      <c r="QTC504" s="544"/>
      <c r="QTD504" s="544"/>
      <c r="QTE504" s="544"/>
      <c r="QTF504" s="544"/>
      <c r="QTG504" s="544"/>
      <c r="QTH504" s="544"/>
      <c r="QTI504" s="544"/>
      <c r="QTJ504" s="544"/>
      <c r="QTK504" s="544"/>
      <c r="QTL504" s="544"/>
      <c r="QTM504" s="544"/>
      <c r="QTN504" s="544"/>
      <c r="QTO504" s="544"/>
      <c r="QTP504" s="544"/>
      <c r="QTQ504" s="544"/>
      <c r="QTR504" s="544"/>
      <c r="QTS504" s="544"/>
      <c r="QTT504" s="544"/>
      <c r="QTU504" s="544"/>
      <c r="QTV504" s="544"/>
      <c r="QTW504" s="544"/>
      <c r="QTX504" s="544"/>
      <c r="QTY504" s="544"/>
      <c r="QTZ504" s="544"/>
      <c r="QUA504" s="544"/>
      <c r="QUB504" s="544"/>
      <c r="QUC504" s="544"/>
      <c r="QUD504" s="544"/>
      <c r="QUE504" s="544"/>
      <c r="QUF504" s="544"/>
      <c r="QUG504" s="544"/>
      <c r="QUH504" s="544"/>
      <c r="QUI504" s="544"/>
      <c r="QUJ504" s="544"/>
      <c r="QUK504" s="544"/>
      <c r="QUL504" s="544"/>
      <c r="QUM504" s="544"/>
      <c r="QUN504" s="544"/>
      <c r="QUO504" s="544"/>
      <c r="QUP504" s="544"/>
      <c r="QUQ504" s="544"/>
      <c r="QUR504" s="544"/>
      <c r="QUS504" s="544"/>
      <c r="QUT504" s="544"/>
      <c r="QUU504" s="544"/>
      <c r="QUV504" s="544"/>
      <c r="QUW504" s="544"/>
      <c r="QUX504" s="544"/>
      <c r="QUY504" s="544"/>
      <c r="QUZ504" s="544"/>
      <c r="QVA504" s="544"/>
      <c r="QVB504" s="544"/>
      <c r="QVC504" s="544"/>
      <c r="QVD504" s="544"/>
      <c r="QVE504" s="544"/>
      <c r="QVF504" s="544"/>
      <c r="QVG504" s="544"/>
      <c r="QVH504" s="544"/>
      <c r="QVI504" s="544"/>
      <c r="QVJ504" s="544"/>
      <c r="QVK504" s="544"/>
      <c r="QVL504" s="544"/>
      <c r="QVM504" s="544"/>
      <c r="QVN504" s="544"/>
      <c r="QVO504" s="544"/>
      <c r="QVP504" s="544"/>
      <c r="QVQ504" s="544"/>
      <c r="QVR504" s="544"/>
      <c r="QVS504" s="544"/>
      <c r="QVT504" s="544"/>
      <c r="QVU504" s="544"/>
      <c r="QVV504" s="544"/>
      <c r="QVW504" s="544"/>
      <c r="QVX504" s="544"/>
      <c r="QVY504" s="544"/>
      <c r="QVZ504" s="544"/>
      <c r="QWA504" s="544"/>
      <c r="QWB504" s="544"/>
      <c r="QWC504" s="544"/>
      <c r="QWD504" s="544"/>
      <c r="QWE504" s="544"/>
      <c r="QWF504" s="544"/>
      <c r="QWG504" s="544"/>
      <c r="QWH504" s="544"/>
      <c r="QWI504" s="544"/>
      <c r="QWJ504" s="544"/>
      <c r="QWK504" s="544"/>
      <c r="QWL504" s="544"/>
      <c r="QWM504" s="544"/>
      <c r="QWN504" s="544"/>
      <c r="QWO504" s="544"/>
      <c r="QWP504" s="544"/>
      <c r="QWQ504" s="544"/>
      <c r="QWR504" s="544"/>
      <c r="QWS504" s="544"/>
      <c r="QWT504" s="544"/>
      <c r="QWU504" s="544"/>
      <c r="QWV504" s="544"/>
      <c r="QWW504" s="544"/>
      <c r="QWX504" s="544"/>
      <c r="QWY504" s="544"/>
      <c r="QWZ504" s="544"/>
      <c r="QXA504" s="544"/>
      <c r="QXB504" s="544"/>
      <c r="QXC504" s="544"/>
      <c r="QXD504" s="544"/>
      <c r="QXE504" s="544"/>
      <c r="QXF504" s="544"/>
      <c r="QXG504" s="544"/>
      <c r="QXH504" s="544"/>
      <c r="QXI504" s="544"/>
      <c r="QXJ504" s="544"/>
      <c r="QXK504" s="544"/>
      <c r="QXL504" s="544"/>
      <c r="QXM504" s="544"/>
      <c r="QXN504" s="544"/>
      <c r="QXO504" s="544"/>
      <c r="QXP504" s="544"/>
      <c r="QXQ504" s="544"/>
      <c r="QXR504" s="544"/>
      <c r="QXS504" s="544"/>
      <c r="QXT504" s="544"/>
      <c r="QXU504" s="544"/>
      <c r="QXV504" s="544"/>
      <c r="QXW504" s="544"/>
      <c r="QXX504" s="544"/>
      <c r="QXY504" s="544"/>
      <c r="QXZ504" s="544"/>
      <c r="QYA504" s="544"/>
      <c r="QYB504" s="544"/>
      <c r="QYC504" s="544"/>
      <c r="QYD504" s="544"/>
      <c r="QYE504" s="544"/>
      <c r="QYF504" s="544"/>
      <c r="QYG504" s="544"/>
      <c r="QYH504" s="544"/>
      <c r="QYI504" s="544"/>
      <c r="QYJ504" s="544"/>
      <c r="QYK504" s="544"/>
      <c r="QYL504" s="544"/>
      <c r="QYM504" s="544"/>
      <c r="QYN504" s="544"/>
      <c r="QYO504" s="544"/>
      <c r="QYP504" s="544"/>
      <c r="QYQ504" s="544"/>
      <c r="QYR504" s="544"/>
      <c r="QYS504" s="544"/>
      <c r="QYT504" s="544"/>
      <c r="QYU504" s="544"/>
      <c r="QYV504" s="544"/>
      <c r="QYW504" s="544"/>
      <c r="QYX504" s="544"/>
      <c r="QYY504" s="544"/>
      <c r="QYZ504" s="544"/>
      <c r="QZA504" s="544"/>
      <c r="QZB504" s="544"/>
      <c r="QZC504" s="544"/>
      <c r="QZD504" s="544"/>
      <c r="QZE504" s="544"/>
      <c r="QZF504" s="544"/>
      <c r="QZG504" s="544"/>
      <c r="QZH504" s="544"/>
      <c r="QZI504" s="544"/>
      <c r="QZJ504" s="544"/>
      <c r="QZK504" s="544"/>
      <c r="QZL504" s="544"/>
      <c r="QZM504" s="544"/>
      <c r="QZN504" s="544"/>
      <c r="QZO504" s="544"/>
      <c r="QZP504" s="544"/>
      <c r="QZQ504" s="544"/>
      <c r="QZR504" s="544"/>
      <c r="QZS504" s="544"/>
      <c r="QZT504" s="544"/>
      <c r="QZU504" s="544"/>
      <c r="QZV504" s="544"/>
      <c r="QZW504" s="544"/>
      <c r="QZX504" s="544"/>
      <c r="QZY504" s="544"/>
      <c r="QZZ504" s="544"/>
      <c r="RAA504" s="544"/>
      <c r="RAB504" s="544"/>
      <c r="RAC504" s="544"/>
      <c r="RAD504" s="544"/>
      <c r="RAE504" s="544"/>
      <c r="RAF504" s="544"/>
      <c r="RAG504" s="544"/>
      <c r="RAH504" s="544"/>
      <c r="RAI504" s="544"/>
      <c r="RAJ504" s="544"/>
      <c r="RAK504" s="544"/>
      <c r="RAL504" s="544"/>
      <c r="RAM504" s="544"/>
      <c r="RAN504" s="544"/>
      <c r="RAO504" s="544"/>
      <c r="RAP504" s="544"/>
      <c r="RAQ504" s="544"/>
      <c r="RAR504" s="544"/>
      <c r="RAS504" s="544"/>
      <c r="RAT504" s="544"/>
      <c r="RAU504" s="544"/>
      <c r="RAV504" s="544"/>
      <c r="RAW504" s="544"/>
      <c r="RAX504" s="544"/>
      <c r="RAY504" s="544"/>
      <c r="RAZ504" s="544"/>
      <c r="RBA504" s="544"/>
      <c r="RBB504" s="544"/>
      <c r="RBC504" s="544"/>
      <c r="RBD504" s="544"/>
      <c r="RBE504" s="544"/>
      <c r="RBF504" s="544"/>
      <c r="RBG504" s="544"/>
      <c r="RBH504" s="544"/>
      <c r="RBI504" s="544"/>
      <c r="RBJ504" s="544"/>
      <c r="RBK504" s="544"/>
      <c r="RBL504" s="544"/>
      <c r="RBM504" s="544"/>
      <c r="RBN504" s="544"/>
      <c r="RBO504" s="544"/>
      <c r="RBP504" s="544"/>
      <c r="RBQ504" s="544"/>
      <c r="RBR504" s="544"/>
      <c r="RBS504" s="544"/>
      <c r="RBT504" s="544"/>
      <c r="RBU504" s="544"/>
      <c r="RBV504" s="544"/>
      <c r="RBW504" s="544"/>
      <c r="RBX504" s="544"/>
      <c r="RBY504" s="544"/>
      <c r="RBZ504" s="544"/>
      <c r="RCA504" s="544"/>
      <c r="RCB504" s="544"/>
      <c r="RCC504" s="544"/>
      <c r="RCD504" s="544"/>
      <c r="RCE504" s="544"/>
      <c r="RCF504" s="544"/>
      <c r="RCG504" s="544"/>
      <c r="RCH504" s="544"/>
      <c r="RCI504" s="544"/>
      <c r="RCJ504" s="544"/>
      <c r="RCK504" s="544"/>
      <c r="RCL504" s="544"/>
      <c r="RCM504" s="544"/>
      <c r="RCN504" s="544"/>
      <c r="RCO504" s="544"/>
      <c r="RCP504" s="544"/>
      <c r="RCQ504" s="544"/>
      <c r="RCR504" s="544"/>
      <c r="RCS504" s="544"/>
      <c r="RCT504" s="544"/>
      <c r="RCU504" s="544"/>
      <c r="RCV504" s="544"/>
      <c r="RCW504" s="544"/>
      <c r="RCX504" s="544"/>
      <c r="RCY504" s="544"/>
      <c r="RCZ504" s="544"/>
      <c r="RDA504" s="544"/>
      <c r="RDB504" s="544"/>
      <c r="RDC504" s="544"/>
      <c r="RDD504" s="544"/>
      <c r="RDE504" s="544"/>
      <c r="RDF504" s="544"/>
      <c r="RDG504" s="544"/>
      <c r="RDH504" s="544"/>
      <c r="RDI504" s="544"/>
      <c r="RDJ504" s="544"/>
      <c r="RDK504" s="544"/>
      <c r="RDL504" s="544"/>
      <c r="RDM504" s="544"/>
      <c r="RDN504" s="544"/>
      <c r="RDO504" s="544"/>
      <c r="RDP504" s="544"/>
      <c r="RDQ504" s="544"/>
      <c r="RDR504" s="544"/>
      <c r="RDS504" s="544"/>
      <c r="RDT504" s="544"/>
      <c r="RDU504" s="544"/>
      <c r="RDV504" s="544"/>
      <c r="RDW504" s="544"/>
      <c r="RDX504" s="544"/>
      <c r="RDY504" s="544"/>
      <c r="RDZ504" s="544"/>
      <c r="REA504" s="544"/>
      <c r="REB504" s="544"/>
      <c r="REC504" s="544"/>
      <c r="RED504" s="544"/>
      <c r="REE504" s="544"/>
      <c r="REF504" s="544"/>
      <c r="REG504" s="544"/>
      <c r="REH504" s="544"/>
      <c r="REI504" s="544"/>
      <c r="REJ504" s="544"/>
      <c r="REK504" s="544"/>
      <c r="REL504" s="544"/>
      <c r="REM504" s="544"/>
      <c r="REN504" s="544"/>
      <c r="REO504" s="544"/>
      <c r="REP504" s="544"/>
      <c r="REQ504" s="544"/>
      <c r="RER504" s="544"/>
      <c r="RES504" s="544"/>
      <c r="RET504" s="544"/>
      <c r="REU504" s="544"/>
      <c r="REV504" s="544"/>
      <c r="REW504" s="544"/>
      <c r="REX504" s="544"/>
      <c r="REY504" s="544"/>
      <c r="REZ504" s="544"/>
      <c r="RFA504" s="544"/>
      <c r="RFB504" s="544"/>
      <c r="RFC504" s="544"/>
      <c r="RFD504" s="544"/>
      <c r="RFE504" s="544"/>
      <c r="RFF504" s="544"/>
      <c r="RFG504" s="544"/>
      <c r="RFH504" s="544"/>
      <c r="RFI504" s="544"/>
      <c r="RFJ504" s="544"/>
      <c r="RFK504" s="544"/>
      <c r="RFL504" s="544"/>
      <c r="RFM504" s="544"/>
      <c r="RFN504" s="544"/>
      <c r="RFO504" s="544"/>
      <c r="RFP504" s="544"/>
      <c r="RFQ504" s="544"/>
      <c r="RFR504" s="544"/>
      <c r="RFS504" s="544"/>
      <c r="RFT504" s="544"/>
      <c r="RFU504" s="544"/>
      <c r="RFV504" s="544"/>
      <c r="RFW504" s="544"/>
      <c r="RFX504" s="544"/>
      <c r="RFY504" s="544"/>
      <c r="RFZ504" s="544"/>
      <c r="RGA504" s="544"/>
      <c r="RGB504" s="544"/>
      <c r="RGC504" s="544"/>
      <c r="RGD504" s="544"/>
      <c r="RGE504" s="544"/>
      <c r="RGF504" s="544"/>
      <c r="RGG504" s="544"/>
      <c r="RGH504" s="544"/>
      <c r="RGI504" s="544"/>
      <c r="RGJ504" s="544"/>
      <c r="RGK504" s="544"/>
      <c r="RGL504" s="544"/>
      <c r="RGM504" s="544"/>
      <c r="RGN504" s="544"/>
      <c r="RGO504" s="544"/>
      <c r="RGP504" s="544"/>
      <c r="RGQ504" s="544"/>
      <c r="RGR504" s="544"/>
      <c r="RGS504" s="544"/>
      <c r="RGT504" s="544"/>
      <c r="RGU504" s="544"/>
      <c r="RGV504" s="544"/>
      <c r="RGW504" s="544"/>
      <c r="RGX504" s="544"/>
      <c r="RGY504" s="544"/>
      <c r="RGZ504" s="544"/>
      <c r="RHA504" s="544"/>
      <c r="RHB504" s="544"/>
      <c r="RHC504" s="544"/>
      <c r="RHD504" s="544"/>
      <c r="RHE504" s="544"/>
      <c r="RHF504" s="544"/>
      <c r="RHG504" s="544"/>
      <c r="RHH504" s="544"/>
      <c r="RHI504" s="544"/>
      <c r="RHJ504" s="544"/>
      <c r="RHK504" s="544"/>
      <c r="RHL504" s="544"/>
      <c r="RHM504" s="544"/>
      <c r="RHN504" s="544"/>
      <c r="RHO504" s="544"/>
      <c r="RHP504" s="544"/>
      <c r="RHQ504" s="544"/>
      <c r="RHR504" s="544"/>
      <c r="RHS504" s="544"/>
      <c r="RHT504" s="544"/>
      <c r="RHU504" s="544"/>
      <c r="RHV504" s="544"/>
      <c r="RHW504" s="544"/>
      <c r="RHX504" s="544"/>
      <c r="RHY504" s="544"/>
      <c r="RHZ504" s="544"/>
      <c r="RIA504" s="544"/>
      <c r="RIB504" s="544"/>
      <c r="RIC504" s="544"/>
      <c r="RID504" s="544"/>
      <c r="RIE504" s="544"/>
      <c r="RIF504" s="544"/>
      <c r="RIG504" s="544"/>
      <c r="RIH504" s="544"/>
      <c r="RII504" s="544"/>
      <c r="RIJ504" s="544"/>
      <c r="RIK504" s="544"/>
      <c r="RIL504" s="544"/>
      <c r="RIM504" s="544"/>
      <c r="RIN504" s="544"/>
      <c r="RIO504" s="544"/>
      <c r="RIP504" s="544"/>
      <c r="RIQ504" s="544"/>
      <c r="RIR504" s="544"/>
      <c r="RIS504" s="544"/>
      <c r="RIT504" s="544"/>
      <c r="RIU504" s="544"/>
      <c r="RIV504" s="544"/>
      <c r="RIW504" s="544"/>
      <c r="RIX504" s="544"/>
      <c r="RIY504" s="544"/>
      <c r="RIZ504" s="544"/>
      <c r="RJA504" s="544"/>
      <c r="RJB504" s="544"/>
      <c r="RJC504" s="544"/>
      <c r="RJD504" s="544"/>
      <c r="RJE504" s="544"/>
      <c r="RJF504" s="544"/>
      <c r="RJG504" s="544"/>
      <c r="RJH504" s="544"/>
      <c r="RJI504" s="544"/>
      <c r="RJJ504" s="544"/>
      <c r="RJK504" s="544"/>
      <c r="RJL504" s="544"/>
      <c r="RJM504" s="544"/>
      <c r="RJN504" s="544"/>
      <c r="RJO504" s="544"/>
      <c r="RJP504" s="544"/>
      <c r="RJQ504" s="544"/>
      <c r="RJR504" s="544"/>
      <c r="RJS504" s="544"/>
      <c r="RJT504" s="544"/>
      <c r="RJU504" s="544"/>
      <c r="RJV504" s="544"/>
      <c r="RJW504" s="544"/>
      <c r="RJX504" s="544"/>
      <c r="RJY504" s="544"/>
      <c r="RJZ504" s="544"/>
      <c r="RKA504" s="544"/>
      <c r="RKB504" s="544"/>
      <c r="RKC504" s="544"/>
      <c r="RKD504" s="544"/>
      <c r="RKE504" s="544"/>
      <c r="RKF504" s="544"/>
      <c r="RKG504" s="544"/>
      <c r="RKH504" s="544"/>
      <c r="RKI504" s="544"/>
      <c r="RKJ504" s="544"/>
      <c r="RKK504" s="544"/>
      <c r="RKL504" s="544"/>
      <c r="RKM504" s="544"/>
      <c r="RKN504" s="544"/>
      <c r="RKO504" s="544"/>
      <c r="RKP504" s="544"/>
      <c r="RKQ504" s="544"/>
      <c r="RKR504" s="544"/>
      <c r="RKS504" s="544"/>
      <c r="RKT504" s="544"/>
      <c r="RKU504" s="544"/>
      <c r="RKV504" s="544"/>
      <c r="RKW504" s="544"/>
      <c r="RKX504" s="544"/>
      <c r="RKY504" s="544"/>
      <c r="RKZ504" s="544"/>
      <c r="RLA504" s="544"/>
      <c r="RLB504" s="544"/>
      <c r="RLC504" s="544"/>
      <c r="RLD504" s="544"/>
      <c r="RLE504" s="544"/>
      <c r="RLF504" s="544"/>
      <c r="RLG504" s="544"/>
      <c r="RLH504" s="544"/>
      <c r="RLI504" s="544"/>
      <c r="RLJ504" s="544"/>
      <c r="RLK504" s="544"/>
      <c r="RLL504" s="544"/>
      <c r="RLM504" s="544"/>
      <c r="RLN504" s="544"/>
      <c r="RLO504" s="544"/>
      <c r="RLP504" s="544"/>
      <c r="RLQ504" s="544"/>
      <c r="RLR504" s="544"/>
      <c r="RLS504" s="544"/>
      <c r="RLT504" s="544"/>
      <c r="RLU504" s="544"/>
      <c r="RLV504" s="544"/>
      <c r="RLW504" s="544"/>
      <c r="RLX504" s="544"/>
      <c r="RLY504" s="544"/>
      <c r="RLZ504" s="544"/>
      <c r="RMA504" s="544"/>
      <c r="RMB504" s="544"/>
      <c r="RMC504" s="544"/>
      <c r="RMD504" s="544"/>
      <c r="RME504" s="544"/>
      <c r="RMF504" s="544"/>
      <c r="RMG504" s="544"/>
      <c r="RMH504" s="544"/>
      <c r="RMI504" s="544"/>
      <c r="RMJ504" s="544"/>
      <c r="RMK504" s="544"/>
      <c r="RML504" s="544"/>
      <c r="RMM504" s="544"/>
      <c r="RMN504" s="544"/>
      <c r="RMO504" s="544"/>
      <c r="RMP504" s="544"/>
      <c r="RMQ504" s="544"/>
      <c r="RMR504" s="544"/>
      <c r="RMS504" s="544"/>
      <c r="RMT504" s="544"/>
      <c r="RMU504" s="544"/>
      <c r="RMV504" s="544"/>
      <c r="RMW504" s="544"/>
      <c r="RMX504" s="544"/>
      <c r="RMY504" s="544"/>
      <c r="RMZ504" s="544"/>
      <c r="RNA504" s="544"/>
      <c r="RNB504" s="544"/>
      <c r="RNC504" s="544"/>
      <c r="RND504" s="544"/>
      <c r="RNE504" s="544"/>
      <c r="RNF504" s="544"/>
      <c r="RNG504" s="544"/>
      <c r="RNH504" s="544"/>
      <c r="RNI504" s="544"/>
      <c r="RNJ504" s="544"/>
      <c r="RNK504" s="544"/>
      <c r="RNL504" s="544"/>
      <c r="RNM504" s="544"/>
      <c r="RNN504" s="544"/>
      <c r="RNO504" s="544"/>
      <c r="RNP504" s="544"/>
      <c r="RNQ504" s="544"/>
      <c r="RNR504" s="544"/>
      <c r="RNS504" s="544"/>
      <c r="RNT504" s="544"/>
      <c r="RNU504" s="544"/>
      <c r="RNV504" s="544"/>
      <c r="RNW504" s="544"/>
      <c r="RNX504" s="544"/>
      <c r="RNY504" s="544"/>
      <c r="RNZ504" s="544"/>
      <c r="ROA504" s="544"/>
      <c r="ROB504" s="544"/>
      <c r="ROC504" s="544"/>
      <c r="ROD504" s="544"/>
      <c r="ROE504" s="544"/>
      <c r="ROF504" s="544"/>
      <c r="ROG504" s="544"/>
      <c r="ROH504" s="544"/>
      <c r="ROI504" s="544"/>
      <c r="ROJ504" s="544"/>
      <c r="ROK504" s="544"/>
      <c r="ROL504" s="544"/>
      <c r="ROM504" s="544"/>
      <c r="RON504" s="544"/>
      <c r="ROO504" s="544"/>
      <c r="ROP504" s="544"/>
      <c r="ROQ504" s="544"/>
      <c r="ROR504" s="544"/>
      <c r="ROS504" s="544"/>
      <c r="ROT504" s="544"/>
      <c r="ROU504" s="544"/>
      <c r="ROV504" s="544"/>
      <c r="ROW504" s="544"/>
      <c r="ROX504" s="544"/>
      <c r="ROY504" s="544"/>
      <c r="ROZ504" s="544"/>
      <c r="RPA504" s="544"/>
      <c r="RPB504" s="544"/>
      <c r="RPC504" s="544"/>
      <c r="RPD504" s="544"/>
      <c r="RPE504" s="544"/>
      <c r="RPF504" s="544"/>
      <c r="RPG504" s="544"/>
      <c r="RPH504" s="544"/>
      <c r="RPI504" s="544"/>
      <c r="RPJ504" s="544"/>
      <c r="RPK504" s="544"/>
      <c r="RPL504" s="544"/>
      <c r="RPM504" s="544"/>
      <c r="RPN504" s="544"/>
      <c r="RPO504" s="544"/>
      <c r="RPP504" s="544"/>
      <c r="RPQ504" s="544"/>
      <c r="RPR504" s="544"/>
      <c r="RPS504" s="544"/>
      <c r="RPT504" s="544"/>
      <c r="RPU504" s="544"/>
      <c r="RPV504" s="544"/>
      <c r="RPW504" s="544"/>
      <c r="RPX504" s="544"/>
      <c r="RPY504" s="544"/>
      <c r="RPZ504" s="544"/>
      <c r="RQA504" s="544"/>
      <c r="RQB504" s="544"/>
      <c r="RQC504" s="544"/>
      <c r="RQD504" s="544"/>
      <c r="RQE504" s="544"/>
      <c r="RQF504" s="544"/>
      <c r="RQG504" s="544"/>
      <c r="RQH504" s="544"/>
      <c r="RQI504" s="544"/>
      <c r="RQJ504" s="544"/>
      <c r="RQK504" s="544"/>
      <c r="RQL504" s="544"/>
      <c r="RQM504" s="544"/>
      <c r="RQN504" s="544"/>
      <c r="RQO504" s="544"/>
      <c r="RQP504" s="544"/>
      <c r="RQQ504" s="544"/>
      <c r="RQR504" s="544"/>
      <c r="RQS504" s="544"/>
      <c r="RQT504" s="544"/>
      <c r="RQU504" s="544"/>
      <c r="RQV504" s="544"/>
      <c r="RQW504" s="544"/>
      <c r="RQX504" s="544"/>
      <c r="RQY504" s="544"/>
      <c r="RQZ504" s="544"/>
      <c r="RRA504" s="544"/>
      <c r="RRB504" s="544"/>
      <c r="RRC504" s="544"/>
      <c r="RRD504" s="544"/>
      <c r="RRE504" s="544"/>
      <c r="RRF504" s="544"/>
      <c r="RRG504" s="544"/>
      <c r="RRH504" s="544"/>
      <c r="RRI504" s="544"/>
      <c r="RRJ504" s="544"/>
      <c r="RRK504" s="544"/>
      <c r="RRL504" s="544"/>
      <c r="RRM504" s="544"/>
      <c r="RRN504" s="544"/>
      <c r="RRO504" s="544"/>
      <c r="RRP504" s="544"/>
      <c r="RRQ504" s="544"/>
      <c r="RRR504" s="544"/>
      <c r="RRS504" s="544"/>
      <c r="RRT504" s="544"/>
      <c r="RRU504" s="544"/>
      <c r="RRV504" s="544"/>
      <c r="RRW504" s="544"/>
      <c r="RRX504" s="544"/>
      <c r="RRY504" s="544"/>
      <c r="RRZ504" s="544"/>
      <c r="RSA504" s="544"/>
      <c r="RSB504" s="544"/>
      <c r="RSC504" s="544"/>
      <c r="RSD504" s="544"/>
      <c r="RSE504" s="544"/>
      <c r="RSF504" s="544"/>
      <c r="RSG504" s="544"/>
      <c r="RSH504" s="544"/>
      <c r="RSI504" s="544"/>
      <c r="RSJ504" s="544"/>
      <c r="RSK504" s="544"/>
      <c r="RSL504" s="544"/>
      <c r="RSM504" s="544"/>
      <c r="RSN504" s="544"/>
      <c r="RSO504" s="544"/>
      <c r="RSP504" s="544"/>
      <c r="RSQ504" s="544"/>
      <c r="RSR504" s="544"/>
      <c r="RSS504" s="544"/>
      <c r="RST504" s="544"/>
      <c r="RSU504" s="544"/>
      <c r="RSV504" s="544"/>
      <c r="RSW504" s="544"/>
      <c r="RSX504" s="544"/>
      <c r="RSY504" s="544"/>
      <c r="RSZ504" s="544"/>
      <c r="RTA504" s="544"/>
      <c r="RTB504" s="544"/>
      <c r="RTC504" s="544"/>
      <c r="RTD504" s="544"/>
      <c r="RTE504" s="544"/>
      <c r="RTF504" s="544"/>
      <c r="RTG504" s="544"/>
      <c r="RTH504" s="544"/>
      <c r="RTI504" s="544"/>
      <c r="RTJ504" s="544"/>
      <c r="RTK504" s="544"/>
      <c r="RTL504" s="544"/>
      <c r="RTM504" s="544"/>
      <c r="RTN504" s="544"/>
      <c r="RTO504" s="544"/>
      <c r="RTP504" s="544"/>
      <c r="RTQ504" s="544"/>
      <c r="RTR504" s="544"/>
      <c r="RTS504" s="544"/>
      <c r="RTT504" s="544"/>
      <c r="RTU504" s="544"/>
      <c r="RTV504" s="544"/>
      <c r="RTW504" s="544"/>
      <c r="RTX504" s="544"/>
      <c r="RTY504" s="544"/>
      <c r="RTZ504" s="544"/>
      <c r="RUA504" s="544"/>
      <c r="RUB504" s="544"/>
      <c r="RUC504" s="544"/>
      <c r="RUD504" s="544"/>
      <c r="RUE504" s="544"/>
      <c r="RUF504" s="544"/>
      <c r="RUG504" s="544"/>
      <c r="RUH504" s="544"/>
      <c r="RUI504" s="544"/>
      <c r="RUJ504" s="544"/>
      <c r="RUK504" s="544"/>
      <c r="RUL504" s="544"/>
      <c r="RUM504" s="544"/>
      <c r="RUN504" s="544"/>
      <c r="RUO504" s="544"/>
      <c r="RUP504" s="544"/>
      <c r="RUQ504" s="544"/>
      <c r="RUR504" s="544"/>
      <c r="RUS504" s="544"/>
      <c r="RUT504" s="544"/>
      <c r="RUU504" s="544"/>
      <c r="RUV504" s="544"/>
      <c r="RUW504" s="544"/>
      <c r="RUX504" s="544"/>
      <c r="RUY504" s="544"/>
      <c r="RUZ504" s="544"/>
      <c r="RVA504" s="544"/>
      <c r="RVB504" s="544"/>
      <c r="RVC504" s="544"/>
      <c r="RVD504" s="544"/>
      <c r="RVE504" s="544"/>
      <c r="RVF504" s="544"/>
      <c r="RVG504" s="544"/>
      <c r="RVH504" s="544"/>
      <c r="RVI504" s="544"/>
      <c r="RVJ504" s="544"/>
      <c r="RVK504" s="544"/>
      <c r="RVL504" s="544"/>
      <c r="RVM504" s="544"/>
      <c r="RVN504" s="544"/>
      <c r="RVO504" s="544"/>
      <c r="RVP504" s="544"/>
      <c r="RVQ504" s="544"/>
      <c r="RVR504" s="544"/>
      <c r="RVS504" s="544"/>
      <c r="RVT504" s="544"/>
      <c r="RVU504" s="544"/>
      <c r="RVV504" s="544"/>
      <c r="RVW504" s="544"/>
      <c r="RVX504" s="544"/>
      <c r="RVY504" s="544"/>
      <c r="RVZ504" s="544"/>
      <c r="RWA504" s="544"/>
      <c r="RWB504" s="544"/>
      <c r="RWC504" s="544"/>
      <c r="RWD504" s="544"/>
      <c r="RWE504" s="544"/>
      <c r="RWF504" s="544"/>
      <c r="RWG504" s="544"/>
      <c r="RWH504" s="544"/>
      <c r="RWI504" s="544"/>
      <c r="RWJ504" s="544"/>
      <c r="RWK504" s="544"/>
      <c r="RWL504" s="544"/>
      <c r="RWM504" s="544"/>
      <c r="RWN504" s="544"/>
      <c r="RWO504" s="544"/>
      <c r="RWP504" s="544"/>
      <c r="RWQ504" s="544"/>
      <c r="RWR504" s="544"/>
      <c r="RWS504" s="544"/>
      <c r="RWT504" s="544"/>
      <c r="RWU504" s="544"/>
      <c r="RWV504" s="544"/>
      <c r="RWW504" s="544"/>
      <c r="RWX504" s="544"/>
      <c r="RWY504" s="544"/>
      <c r="RWZ504" s="544"/>
      <c r="RXA504" s="544"/>
      <c r="RXB504" s="544"/>
      <c r="RXC504" s="544"/>
      <c r="RXD504" s="544"/>
      <c r="RXE504" s="544"/>
      <c r="RXF504" s="544"/>
      <c r="RXG504" s="544"/>
      <c r="RXH504" s="544"/>
      <c r="RXI504" s="544"/>
      <c r="RXJ504" s="544"/>
      <c r="RXK504" s="544"/>
      <c r="RXL504" s="544"/>
      <c r="RXM504" s="544"/>
      <c r="RXN504" s="544"/>
      <c r="RXO504" s="544"/>
      <c r="RXP504" s="544"/>
      <c r="RXQ504" s="544"/>
      <c r="RXR504" s="544"/>
      <c r="RXS504" s="544"/>
      <c r="RXT504" s="544"/>
      <c r="RXU504" s="544"/>
      <c r="RXV504" s="544"/>
      <c r="RXW504" s="544"/>
      <c r="RXX504" s="544"/>
      <c r="RXY504" s="544"/>
      <c r="RXZ504" s="544"/>
      <c r="RYA504" s="544"/>
      <c r="RYB504" s="544"/>
      <c r="RYC504" s="544"/>
      <c r="RYD504" s="544"/>
      <c r="RYE504" s="544"/>
      <c r="RYF504" s="544"/>
      <c r="RYG504" s="544"/>
      <c r="RYH504" s="544"/>
      <c r="RYI504" s="544"/>
      <c r="RYJ504" s="544"/>
      <c r="RYK504" s="544"/>
      <c r="RYL504" s="544"/>
      <c r="RYM504" s="544"/>
      <c r="RYN504" s="544"/>
      <c r="RYO504" s="544"/>
      <c r="RYP504" s="544"/>
      <c r="RYQ504" s="544"/>
      <c r="RYR504" s="544"/>
      <c r="RYS504" s="544"/>
      <c r="RYT504" s="544"/>
      <c r="RYU504" s="544"/>
      <c r="RYV504" s="544"/>
      <c r="RYW504" s="544"/>
      <c r="RYX504" s="544"/>
      <c r="RYY504" s="544"/>
      <c r="RYZ504" s="544"/>
      <c r="RZA504" s="544"/>
      <c r="RZB504" s="544"/>
      <c r="RZC504" s="544"/>
      <c r="RZD504" s="544"/>
      <c r="RZE504" s="544"/>
      <c r="RZF504" s="544"/>
      <c r="RZG504" s="544"/>
      <c r="RZH504" s="544"/>
      <c r="RZI504" s="544"/>
      <c r="RZJ504" s="544"/>
      <c r="RZK504" s="544"/>
      <c r="RZL504" s="544"/>
      <c r="RZM504" s="544"/>
      <c r="RZN504" s="544"/>
      <c r="RZO504" s="544"/>
      <c r="RZP504" s="544"/>
      <c r="RZQ504" s="544"/>
      <c r="RZR504" s="544"/>
      <c r="RZS504" s="544"/>
      <c r="RZT504" s="544"/>
      <c r="RZU504" s="544"/>
      <c r="RZV504" s="544"/>
      <c r="RZW504" s="544"/>
      <c r="RZX504" s="544"/>
      <c r="RZY504" s="544"/>
      <c r="RZZ504" s="544"/>
      <c r="SAA504" s="544"/>
      <c r="SAB504" s="544"/>
      <c r="SAC504" s="544"/>
      <c r="SAD504" s="544"/>
      <c r="SAE504" s="544"/>
      <c r="SAF504" s="544"/>
      <c r="SAG504" s="544"/>
      <c r="SAH504" s="544"/>
      <c r="SAI504" s="544"/>
      <c r="SAJ504" s="544"/>
      <c r="SAK504" s="544"/>
      <c r="SAL504" s="544"/>
      <c r="SAM504" s="544"/>
      <c r="SAN504" s="544"/>
      <c r="SAO504" s="544"/>
      <c r="SAP504" s="544"/>
      <c r="SAQ504" s="544"/>
      <c r="SAR504" s="544"/>
      <c r="SAS504" s="544"/>
      <c r="SAT504" s="544"/>
      <c r="SAU504" s="544"/>
      <c r="SAV504" s="544"/>
      <c r="SAW504" s="544"/>
      <c r="SAX504" s="544"/>
      <c r="SAY504" s="544"/>
      <c r="SAZ504" s="544"/>
      <c r="SBA504" s="544"/>
      <c r="SBB504" s="544"/>
      <c r="SBC504" s="544"/>
      <c r="SBD504" s="544"/>
      <c r="SBE504" s="544"/>
      <c r="SBF504" s="544"/>
      <c r="SBG504" s="544"/>
      <c r="SBH504" s="544"/>
      <c r="SBI504" s="544"/>
      <c r="SBJ504" s="544"/>
      <c r="SBK504" s="544"/>
      <c r="SBL504" s="544"/>
      <c r="SBM504" s="544"/>
      <c r="SBN504" s="544"/>
      <c r="SBO504" s="544"/>
      <c r="SBP504" s="544"/>
      <c r="SBQ504" s="544"/>
      <c r="SBR504" s="544"/>
      <c r="SBS504" s="544"/>
      <c r="SBT504" s="544"/>
      <c r="SBU504" s="544"/>
      <c r="SBV504" s="544"/>
      <c r="SBW504" s="544"/>
      <c r="SBX504" s="544"/>
      <c r="SBY504" s="544"/>
      <c r="SBZ504" s="544"/>
      <c r="SCA504" s="544"/>
      <c r="SCB504" s="544"/>
      <c r="SCC504" s="544"/>
      <c r="SCD504" s="544"/>
      <c r="SCE504" s="544"/>
      <c r="SCF504" s="544"/>
      <c r="SCG504" s="544"/>
      <c r="SCH504" s="544"/>
      <c r="SCI504" s="544"/>
      <c r="SCJ504" s="544"/>
      <c r="SCK504" s="544"/>
      <c r="SCL504" s="544"/>
      <c r="SCM504" s="544"/>
      <c r="SCN504" s="544"/>
      <c r="SCO504" s="544"/>
      <c r="SCP504" s="544"/>
      <c r="SCQ504" s="544"/>
      <c r="SCR504" s="544"/>
      <c r="SCS504" s="544"/>
      <c r="SCT504" s="544"/>
      <c r="SCU504" s="544"/>
      <c r="SCV504" s="544"/>
      <c r="SCW504" s="544"/>
      <c r="SCX504" s="544"/>
      <c r="SCY504" s="544"/>
      <c r="SCZ504" s="544"/>
      <c r="SDA504" s="544"/>
      <c r="SDB504" s="544"/>
      <c r="SDC504" s="544"/>
      <c r="SDD504" s="544"/>
      <c r="SDE504" s="544"/>
      <c r="SDF504" s="544"/>
      <c r="SDG504" s="544"/>
      <c r="SDH504" s="544"/>
      <c r="SDI504" s="544"/>
      <c r="SDJ504" s="544"/>
      <c r="SDK504" s="544"/>
      <c r="SDL504" s="544"/>
      <c r="SDM504" s="544"/>
      <c r="SDN504" s="544"/>
      <c r="SDO504" s="544"/>
      <c r="SDP504" s="544"/>
      <c r="SDQ504" s="544"/>
      <c r="SDR504" s="544"/>
      <c r="SDS504" s="544"/>
      <c r="SDT504" s="544"/>
      <c r="SDU504" s="544"/>
      <c r="SDV504" s="544"/>
      <c r="SDW504" s="544"/>
      <c r="SDX504" s="544"/>
      <c r="SDY504" s="544"/>
      <c r="SDZ504" s="544"/>
      <c r="SEA504" s="544"/>
      <c r="SEB504" s="544"/>
      <c r="SEC504" s="544"/>
      <c r="SED504" s="544"/>
      <c r="SEE504" s="544"/>
      <c r="SEF504" s="544"/>
      <c r="SEG504" s="544"/>
      <c r="SEH504" s="544"/>
      <c r="SEI504" s="544"/>
      <c r="SEJ504" s="544"/>
      <c r="SEK504" s="544"/>
      <c r="SEL504" s="544"/>
      <c r="SEM504" s="544"/>
      <c r="SEN504" s="544"/>
      <c r="SEO504" s="544"/>
      <c r="SEP504" s="544"/>
      <c r="SEQ504" s="544"/>
      <c r="SER504" s="544"/>
      <c r="SES504" s="544"/>
      <c r="SET504" s="544"/>
      <c r="SEU504" s="544"/>
      <c r="SEV504" s="544"/>
      <c r="SEW504" s="544"/>
      <c r="SEX504" s="544"/>
      <c r="SEY504" s="544"/>
      <c r="SEZ504" s="544"/>
      <c r="SFA504" s="544"/>
      <c r="SFB504" s="544"/>
      <c r="SFC504" s="544"/>
      <c r="SFD504" s="544"/>
      <c r="SFE504" s="544"/>
      <c r="SFF504" s="544"/>
      <c r="SFG504" s="544"/>
      <c r="SFH504" s="544"/>
      <c r="SFI504" s="544"/>
      <c r="SFJ504" s="544"/>
      <c r="SFK504" s="544"/>
      <c r="SFL504" s="544"/>
      <c r="SFM504" s="544"/>
      <c r="SFN504" s="544"/>
      <c r="SFO504" s="544"/>
      <c r="SFP504" s="544"/>
      <c r="SFQ504" s="544"/>
      <c r="SFR504" s="544"/>
      <c r="SFS504" s="544"/>
      <c r="SFT504" s="544"/>
      <c r="SFU504" s="544"/>
      <c r="SFV504" s="544"/>
      <c r="SFW504" s="544"/>
      <c r="SFX504" s="544"/>
      <c r="SFY504" s="544"/>
      <c r="SFZ504" s="544"/>
      <c r="SGA504" s="544"/>
      <c r="SGB504" s="544"/>
      <c r="SGC504" s="544"/>
      <c r="SGD504" s="544"/>
      <c r="SGE504" s="544"/>
      <c r="SGF504" s="544"/>
      <c r="SGG504" s="544"/>
      <c r="SGH504" s="544"/>
      <c r="SGI504" s="544"/>
      <c r="SGJ504" s="544"/>
      <c r="SGK504" s="544"/>
      <c r="SGL504" s="544"/>
      <c r="SGM504" s="544"/>
      <c r="SGN504" s="544"/>
      <c r="SGO504" s="544"/>
      <c r="SGP504" s="544"/>
      <c r="SGQ504" s="544"/>
      <c r="SGR504" s="544"/>
      <c r="SGS504" s="544"/>
      <c r="SGT504" s="544"/>
      <c r="SGU504" s="544"/>
      <c r="SGV504" s="544"/>
      <c r="SGW504" s="544"/>
      <c r="SGX504" s="544"/>
      <c r="SGY504" s="544"/>
      <c r="SGZ504" s="544"/>
      <c r="SHA504" s="544"/>
      <c r="SHB504" s="544"/>
      <c r="SHC504" s="544"/>
      <c r="SHD504" s="544"/>
      <c r="SHE504" s="544"/>
      <c r="SHF504" s="544"/>
      <c r="SHG504" s="544"/>
      <c r="SHH504" s="544"/>
      <c r="SHI504" s="544"/>
      <c r="SHJ504" s="544"/>
      <c r="SHK504" s="544"/>
      <c r="SHL504" s="544"/>
      <c r="SHM504" s="544"/>
      <c r="SHN504" s="544"/>
      <c r="SHO504" s="544"/>
      <c r="SHP504" s="544"/>
      <c r="SHQ504" s="544"/>
      <c r="SHR504" s="544"/>
      <c r="SHS504" s="544"/>
      <c r="SHT504" s="544"/>
      <c r="SHU504" s="544"/>
      <c r="SHV504" s="544"/>
      <c r="SHW504" s="544"/>
      <c r="SHX504" s="544"/>
      <c r="SHY504" s="544"/>
      <c r="SHZ504" s="544"/>
      <c r="SIA504" s="544"/>
      <c r="SIB504" s="544"/>
      <c r="SIC504" s="544"/>
      <c r="SID504" s="544"/>
      <c r="SIE504" s="544"/>
      <c r="SIF504" s="544"/>
      <c r="SIG504" s="544"/>
      <c r="SIH504" s="544"/>
      <c r="SII504" s="544"/>
      <c r="SIJ504" s="544"/>
      <c r="SIK504" s="544"/>
      <c r="SIL504" s="544"/>
      <c r="SIM504" s="544"/>
      <c r="SIN504" s="544"/>
      <c r="SIO504" s="544"/>
      <c r="SIP504" s="544"/>
      <c r="SIQ504" s="544"/>
      <c r="SIR504" s="544"/>
      <c r="SIS504" s="544"/>
      <c r="SIT504" s="544"/>
      <c r="SIU504" s="544"/>
      <c r="SIV504" s="544"/>
      <c r="SIW504" s="544"/>
      <c r="SIX504" s="544"/>
      <c r="SIY504" s="544"/>
      <c r="SIZ504" s="544"/>
      <c r="SJA504" s="544"/>
      <c r="SJB504" s="544"/>
      <c r="SJC504" s="544"/>
      <c r="SJD504" s="544"/>
      <c r="SJE504" s="544"/>
      <c r="SJF504" s="544"/>
      <c r="SJG504" s="544"/>
      <c r="SJH504" s="544"/>
      <c r="SJI504" s="544"/>
      <c r="SJJ504" s="544"/>
      <c r="SJK504" s="544"/>
      <c r="SJL504" s="544"/>
      <c r="SJM504" s="544"/>
      <c r="SJN504" s="544"/>
      <c r="SJO504" s="544"/>
      <c r="SJP504" s="544"/>
      <c r="SJQ504" s="544"/>
      <c r="SJR504" s="544"/>
      <c r="SJS504" s="544"/>
      <c r="SJT504" s="544"/>
      <c r="SJU504" s="544"/>
      <c r="SJV504" s="544"/>
      <c r="SJW504" s="544"/>
      <c r="SJX504" s="544"/>
      <c r="SJY504" s="544"/>
      <c r="SJZ504" s="544"/>
      <c r="SKA504" s="544"/>
      <c r="SKB504" s="544"/>
      <c r="SKC504" s="544"/>
      <c r="SKD504" s="544"/>
      <c r="SKE504" s="544"/>
      <c r="SKF504" s="544"/>
      <c r="SKG504" s="544"/>
      <c r="SKH504" s="544"/>
      <c r="SKI504" s="544"/>
      <c r="SKJ504" s="544"/>
      <c r="SKK504" s="544"/>
      <c r="SKL504" s="544"/>
      <c r="SKM504" s="544"/>
      <c r="SKN504" s="544"/>
      <c r="SKO504" s="544"/>
      <c r="SKP504" s="544"/>
      <c r="SKQ504" s="544"/>
      <c r="SKR504" s="544"/>
      <c r="SKS504" s="544"/>
      <c r="SKT504" s="544"/>
      <c r="SKU504" s="544"/>
      <c r="SKV504" s="544"/>
      <c r="SKW504" s="544"/>
      <c r="SKX504" s="544"/>
      <c r="SKY504" s="544"/>
      <c r="SKZ504" s="544"/>
      <c r="SLA504" s="544"/>
      <c r="SLB504" s="544"/>
      <c r="SLC504" s="544"/>
      <c r="SLD504" s="544"/>
      <c r="SLE504" s="544"/>
      <c r="SLF504" s="544"/>
      <c r="SLG504" s="544"/>
      <c r="SLH504" s="544"/>
      <c r="SLI504" s="544"/>
      <c r="SLJ504" s="544"/>
      <c r="SLK504" s="544"/>
      <c r="SLL504" s="544"/>
      <c r="SLM504" s="544"/>
      <c r="SLN504" s="544"/>
      <c r="SLO504" s="544"/>
      <c r="SLP504" s="544"/>
      <c r="SLQ504" s="544"/>
      <c r="SLR504" s="544"/>
      <c r="SLS504" s="544"/>
      <c r="SLT504" s="544"/>
      <c r="SLU504" s="544"/>
      <c r="SLV504" s="544"/>
      <c r="SLW504" s="544"/>
      <c r="SLX504" s="544"/>
      <c r="SLY504" s="544"/>
      <c r="SLZ504" s="544"/>
      <c r="SMA504" s="544"/>
      <c r="SMB504" s="544"/>
      <c r="SMC504" s="544"/>
      <c r="SMD504" s="544"/>
      <c r="SME504" s="544"/>
      <c r="SMF504" s="544"/>
      <c r="SMG504" s="544"/>
      <c r="SMH504" s="544"/>
      <c r="SMI504" s="544"/>
      <c r="SMJ504" s="544"/>
      <c r="SMK504" s="544"/>
      <c r="SML504" s="544"/>
      <c r="SMM504" s="544"/>
      <c r="SMN504" s="544"/>
      <c r="SMO504" s="544"/>
      <c r="SMP504" s="544"/>
      <c r="SMQ504" s="544"/>
      <c r="SMR504" s="544"/>
      <c r="SMS504" s="544"/>
      <c r="SMT504" s="544"/>
      <c r="SMU504" s="544"/>
      <c r="SMV504" s="544"/>
      <c r="SMW504" s="544"/>
      <c r="SMX504" s="544"/>
      <c r="SMY504" s="544"/>
      <c r="SMZ504" s="544"/>
      <c r="SNA504" s="544"/>
      <c r="SNB504" s="544"/>
      <c r="SNC504" s="544"/>
      <c r="SND504" s="544"/>
      <c r="SNE504" s="544"/>
      <c r="SNF504" s="544"/>
      <c r="SNG504" s="544"/>
      <c r="SNH504" s="544"/>
      <c r="SNI504" s="544"/>
      <c r="SNJ504" s="544"/>
      <c r="SNK504" s="544"/>
      <c r="SNL504" s="544"/>
      <c r="SNM504" s="544"/>
      <c r="SNN504" s="544"/>
      <c r="SNO504" s="544"/>
      <c r="SNP504" s="544"/>
      <c r="SNQ504" s="544"/>
      <c r="SNR504" s="544"/>
      <c r="SNS504" s="544"/>
      <c r="SNT504" s="544"/>
      <c r="SNU504" s="544"/>
      <c r="SNV504" s="544"/>
      <c r="SNW504" s="544"/>
      <c r="SNX504" s="544"/>
      <c r="SNY504" s="544"/>
      <c r="SNZ504" s="544"/>
      <c r="SOA504" s="544"/>
      <c r="SOB504" s="544"/>
      <c r="SOC504" s="544"/>
      <c r="SOD504" s="544"/>
      <c r="SOE504" s="544"/>
      <c r="SOF504" s="544"/>
      <c r="SOG504" s="544"/>
      <c r="SOH504" s="544"/>
      <c r="SOI504" s="544"/>
      <c r="SOJ504" s="544"/>
      <c r="SOK504" s="544"/>
      <c r="SOL504" s="544"/>
      <c r="SOM504" s="544"/>
      <c r="SON504" s="544"/>
      <c r="SOO504" s="544"/>
      <c r="SOP504" s="544"/>
      <c r="SOQ504" s="544"/>
      <c r="SOR504" s="544"/>
      <c r="SOS504" s="544"/>
      <c r="SOT504" s="544"/>
      <c r="SOU504" s="544"/>
      <c r="SOV504" s="544"/>
      <c r="SOW504" s="544"/>
      <c r="SOX504" s="544"/>
      <c r="SOY504" s="544"/>
      <c r="SOZ504" s="544"/>
      <c r="SPA504" s="544"/>
      <c r="SPB504" s="544"/>
      <c r="SPC504" s="544"/>
      <c r="SPD504" s="544"/>
      <c r="SPE504" s="544"/>
      <c r="SPF504" s="544"/>
      <c r="SPG504" s="544"/>
      <c r="SPH504" s="544"/>
      <c r="SPI504" s="544"/>
      <c r="SPJ504" s="544"/>
      <c r="SPK504" s="544"/>
      <c r="SPL504" s="544"/>
      <c r="SPM504" s="544"/>
      <c r="SPN504" s="544"/>
      <c r="SPO504" s="544"/>
      <c r="SPP504" s="544"/>
      <c r="SPQ504" s="544"/>
      <c r="SPR504" s="544"/>
      <c r="SPS504" s="544"/>
      <c r="SPT504" s="544"/>
      <c r="SPU504" s="544"/>
      <c r="SPV504" s="544"/>
      <c r="SPW504" s="544"/>
      <c r="SPX504" s="544"/>
      <c r="SPY504" s="544"/>
      <c r="SPZ504" s="544"/>
      <c r="SQA504" s="544"/>
      <c r="SQB504" s="544"/>
      <c r="SQC504" s="544"/>
      <c r="SQD504" s="544"/>
      <c r="SQE504" s="544"/>
      <c r="SQF504" s="544"/>
      <c r="SQG504" s="544"/>
      <c r="SQH504" s="544"/>
      <c r="SQI504" s="544"/>
      <c r="SQJ504" s="544"/>
      <c r="SQK504" s="544"/>
      <c r="SQL504" s="544"/>
      <c r="SQM504" s="544"/>
      <c r="SQN504" s="544"/>
      <c r="SQO504" s="544"/>
      <c r="SQP504" s="544"/>
      <c r="SQQ504" s="544"/>
      <c r="SQR504" s="544"/>
      <c r="SQS504" s="544"/>
      <c r="SQT504" s="544"/>
      <c r="SQU504" s="544"/>
      <c r="SQV504" s="544"/>
      <c r="SQW504" s="544"/>
      <c r="SQX504" s="544"/>
      <c r="SQY504" s="544"/>
      <c r="SQZ504" s="544"/>
      <c r="SRA504" s="544"/>
      <c r="SRB504" s="544"/>
      <c r="SRC504" s="544"/>
      <c r="SRD504" s="544"/>
      <c r="SRE504" s="544"/>
      <c r="SRF504" s="544"/>
      <c r="SRG504" s="544"/>
      <c r="SRH504" s="544"/>
      <c r="SRI504" s="544"/>
      <c r="SRJ504" s="544"/>
      <c r="SRK504" s="544"/>
      <c r="SRL504" s="544"/>
      <c r="SRM504" s="544"/>
      <c r="SRN504" s="544"/>
      <c r="SRO504" s="544"/>
      <c r="SRP504" s="544"/>
      <c r="SRQ504" s="544"/>
      <c r="SRR504" s="544"/>
      <c r="SRS504" s="544"/>
      <c r="SRT504" s="544"/>
      <c r="SRU504" s="544"/>
      <c r="SRV504" s="544"/>
      <c r="SRW504" s="544"/>
      <c r="SRX504" s="544"/>
      <c r="SRY504" s="544"/>
      <c r="SRZ504" s="544"/>
      <c r="SSA504" s="544"/>
      <c r="SSB504" s="544"/>
      <c r="SSC504" s="544"/>
      <c r="SSD504" s="544"/>
      <c r="SSE504" s="544"/>
      <c r="SSF504" s="544"/>
      <c r="SSG504" s="544"/>
      <c r="SSH504" s="544"/>
      <c r="SSI504" s="544"/>
      <c r="SSJ504" s="544"/>
      <c r="SSK504" s="544"/>
      <c r="SSL504" s="544"/>
      <c r="SSM504" s="544"/>
      <c r="SSN504" s="544"/>
      <c r="SSO504" s="544"/>
      <c r="SSP504" s="544"/>
      <c r="SSQ504" s="544"/>
      <c r="SSR504" s="544"/>
      <c r="SSS504" s="544"/>
      <c r="SST504" s="544"/>
      <c r="SSU504" s="544"/>
      <c r="SSV504" s="544"/>
      <c r="SSW504" s="544"/>
      <c r="SSX504" s="544"/>
      <c r="SSY504" s="544"/>
      <c r="SSZ504" s="544"/>
      <c r="STA504" s="544"/>
      <c r="STB504" s="544"/>
      <c r="STC504" s="544"/>
      <c r="STD504" s="544"/>
      <c r="STE504" s="544"/>
      <c r="STF504" s="544"/>
      <c r="STG504" s="544"/>
      <c r="STH504" s="544"/>
      <c r="STI504" s="544"/>
      <c r="STJ504" s="544"/>
      <c r="STK504" s="544"/>
      <c r="STL504" s="544"/>
      <c r="STM504" s="544"/>
      <c r="STN504" s="544"/>
      <c r="STO504" s="544"/>
      <c r="STP504" s="544"/>
      <c r="STQ504" s="544"/>
      <c r="STR504" s="544"/>
      <c r="STS504" s="544"/>
      <c r="STT504" s="544"/>
      <c r="STU504" s="544"/>
      <c r="STV504" s="544"/>
      <c r="STW504" s="544"/>
      <c r="STX504" s="544"/>
      <c r="STY504" s="544"/>
      <c r="STZ504" s="544"/>
      <c r="SUA504" s="544"/>
      <c r="SUB504" s="544"/>
      <c r="SUC504" s="544"/>
      <c r="SUD504" s="544"/>
      <c r="SUE504" s="544"/>
      <c r="SUF504" s="544"/>
      <c r="SUG504" s="544"/>
      <c r="SUH504" s="544"/>
      <c r="SUI504" s="544"/>
      <c r="SUJ504" s="544"/>
      <c r="SUK504" s="544"/>
      <c r="SUL504" s="544"/>
      <c r="SUM504" s="544"/>
      <c r="SUN504" s="544"/>
      <c r="SUO504" s="544"/>
      <c r="SUP504" s="544"/>
      <c r="SUQ504" s="544"/>
      <c r="SUR504" s="544"/>
      <c r="SUS504" s="544"/>
      <c r="SUT504" s="544"/>
      <c r="SUU504" s="544"/>
      <c r="SUV504" s="544"/>
      <c r="SUW504" s="544"/>
      <c r="SUX504" s="544"/>
      <c r="SUY504" s="544"/>
      <c r="SUZ504" s="544"/>
      <c r="SVA504" s="544"/>
      <c r="SVB504" s="544"/>
      <c r="SVC504" s="544"/>
      <c r="SVD504" s="544"/>
      <c r="SVE504" s="544"/>
      <c r="SVF504" s="544"/>
      <c r="SVG504" s="544"/>
      <c r="SVH504" s="544"/>
      <c r="SVI504" s="544"/>
      <c r="SVJ504" s="544"/>
      <c r="SVK504" s="544"/>
      <c r="SVL504" s="544"/>
      <c r="SVM504" s="544"/>
      <c r="SVN504" s="544"/>
      <c r="SVO504" s="544"/>
      <c r="SVP504" s="544"/>
      <c r="SVQ504" s="544"/>
      <c r="SVR504" s="544"/>
      <c r="SVS504" s="544"/>
      <c r="SVT504" s="544"/>
      <c r="SVU504" s="544"/>
      <c r="SVV504" s="544"/>
      <c r="SVW504" s="544"/>
      <c r="SVX504" s="544"/>
      <c r="SVY504" s="544"/>
      <c r="SVZ504" s="544"/>
      <c r="SWA504" s="544"/>
      <c r="SWB504" s="544"/>
      <c r="SWC504" s="544"/>
      <c r="SWD504" s="544"/>
      <c r="SWE504" s="544"/>
      <c r="SWF504" s="544"/>
      <c r="SWG504" s="544"/>
      <c r="SWH504" s="544"/>
      <c r="SWI504" s="544"/>
      <c r="SWJ504" s="544"/>
      <c r="SWK504" s="544"/>
      <c r="SWL504" s="544"/>
      <c r="SWM504" s="544"/>
      <c r="SWN504" s="544"/>
      <c r="SWO504" s="544"/>
      <c r="SWP504" s="544"/>
      <c r="SWQ504" s="544"/>
      <c r="SWR504" s="544"/>
      <c r="SWS504" s="544"/>
      <c r="SWT504" s="544"/>
      <c r="SWU504" s="544"/>
      <c r="SWV504" s="544"/>
      <c r="SWW504" s="544"/>
      <c r="SWX504" s="544"/>
      <c r="SWY504" s="544"/>
      <c r="SWZ504" s="544"/>
      <c r="SXA504" s="544"/>
      <c r="SXB504" s="544"/>
      <c r="SXC504" s="544"/>
      <c r="SXD504" s="544"/>
      <c r="SXE504" s="544"/>
      <c r="SXF504" s="544"/>
      <c r="SXG504" s="544"/>
      <c r="SXH504" s="544"/>
      <c r="SXI504" s="544"/>
      <c r="SXJ504" s="544"/>
      <c r="SXK504" s="544"/>
      <c r="SXL504" s="544"/>
      <c r="SXM504" s="544"/>
      <c r="SXN504" s="544"/>
      <c r="SXO504" s="544"/>
      <c r="SXP504" s="544"/>
      <c r="SXQ504" s="544"/>
      <c r="SXR504" s="544"/>
      <c r="SXS504" s="544"/>
      <c r="SXT504" s="544"/>
      <c r="SXU504" s="544"/>
      <c r="SXV504" s="544"/>
      <c r="SXW504" s="544"/>
      <c r="SXX504" s="544"/>
      <c r="SXY504" s="544"/>
      <c r="SXZ504" s="544"/>
      <c r="SYA504" s="544"/>
      <c r="SYB504" s="544"/>
      <c r="SYC504" s="544"/>
      <c r="SYD504" s="544"/>
      <c r="SYE504" s="544"/>
      <c r="SYF504" s="544"/>
      <c r="SYG504" s="544"/>
      <c r="SYH504" s="544"/>
      <c r="SYI504" s="544"/>
      <c r="SYJ504" s="544"/>
      <c r="SYK504" s="544"/>
      <c r="SYL504" s="544"/>
      <c r="SYM504" s="544"/>
      <c r="SYN504" s="544"/>
      <c r="SYO504" s="544"/>
      <c r="SYP504" s="544"/>
      <c r="SYQ504" s="544"/>
      <c r="SYR504" s="544"/>
      <c r="SYS504" s="544"/>
      <c r="SYT504" s="544"/>
      <c r="SYU504" s="544"/>
      <c r="SYV504" s="544"/>
      <c r="SYW504" s="544"/>
      <c r="SYX504" s="544"/>
      <c r="SYY504" s="544"/>
      <c r="SYZ504" s="544"/>
      <c r="SZA504" s="544"/>
      <c r="SZB504" s="544"/>
      <c r="SZC504" s="544"/>
      <c r="SZD504" s="544"/>
      <c r="SZE504" s="544"/>
      <c r="SZF504" s="544"/>
      <c r="SZG504" s="544"/>
      <c r="SZH504" s="544"/>
      <c r="SZI504" s="544"/>
      <c r="SZJ504" s="544"/>
      <c r="SZK504" s="544"/>
      <c r="SZL504" s="544"/>
      <c r="SZM504" s="544"/>
      <c r="SZN504" s="544"/>
      <c r="SZO504" s="544"/>
      <c r="SZP504" s="544"/>
      <c r="SZQ504" s="544"/>
      <c r="SZR504" s="544"/>
      <c r="SZS504" s="544"/>
      <c r="SZT504" s="544"/>
      <c r="SZU504" s="544"/>
      <c r="SZV504" s="544"/>
      <c r="SZW504" s="544"/>
      <c r="SZX504" s="544"/>
      <c r="SZY504" s="544"/>
      <c r="SZZ504" s="544"/>
      <c r="TAA504" s="544"/>
      <c r="TAB504" s="544"/>
      <c r="TAC504" s="544"/>
      <c r="TAD504" s="544"/>
      <c r="TAE504" s="544"/>
      <c r="TAF504" s="544"/>
      <c r="TAG504" s="544"/>
      <c r="TAH504" s="544"/>
      <c r="TAI504" s="544"/>
      <c r="TAJ504" s="544"/>
      <c r="TAK504" s="544"/>
      <c r="TAL504" s="544"/>
      <c r="TAM504" s="544"/>
      <c r="TAN504" s="544"/>
      <c r="TAO504" s="544"/>
      <c r="TAP504" s="544"/>
      <c r="TAQ504" s="544"/>
      <c r="TAR504" s="544"/>
      <c r="TAS504" s="544"/>
      <c r="TAT504" s="544"/>
      <c r="TAU504" s="544"/>
      <c r="TAV504" s="544"/>
      <c r="TAW504" s="544"/>
      <c r="TAX504" s="544"/>
      <c r="TAY504" s="544"/>
      <c r="TAZ504" s="544"/>
      <c r="TBA504" s="544"/>
      <c r="TBB504" s="544"/>
      <c r="TBC504" s="544"/>
      <c r="TBD504" s="544"/>
      <c r="TBE504" s="544"/>
      <c r="TBF504" s="544"/>
      <c r="TBG504" s="544"/>
      <c r="TBH504" s="544"/>
      <c r="TBI504" s="544"/>
      <c r="TBJ504" s="544"/>
      <c r="TBK504" s="544"/>
      <c r="TBL504" s="544"/>
      <c r="TBM504" s="544"/>
      <c r="TBN504" s="544"/>
      <c r="TBO504" s="544"/>
      <c r="TBP504" s="544"/>
      <c r="TBQ504" s="544"/>
      <c r="TBR504" s="544"/>
      <c r="TBS504" s="544"/>
      <c r="TBT504" s="544"/>
      <c r="TBU504" s="544"/>
      <c r="TBV504" s="544"/>
      <c r="TBW504" s="544"/>
      <c r="TBX504" s="544"/>
      <c r="TBY504" s="544"/>
      <c r="TBZ504" s="544"/>
      <c r="TCA504" s="544"/>
      <c r="TCB504" s="544"/>
      <c r="TCC504" s="544"/>
      <c r="TCD504" s="544"/>
      <c r="TCE504" s="544"/>
      <c r="TCF504" s="544"/>
      <c r="TCG504" s="544"/>
      <c r="TCH504" s="544"/>
      <c r="TCI504" s="544"/>
      <c r="TCJ504" s="544"/>
      <c r="TCK504" s="544"/>
      <c r="TCL504" s="544"/>
      <c r="TCM504" s="544"/>
      <c r="TCN504" s="544"/>
      <c r="TCO504" s="544"/>
      <c r="TCP504" s="544"/>
      <c r="TCQ504" s="544"/>
      <c r="TCR504" s="544"/>
      <c r="TCS504" s="544"/>
      <c r="TCT504" s="544"/>
      <c r="TCU504" s="544"/>
      <c r="TCV504" s="544"/>
      <c r="TCW504" s="544"/>
      <c r="TCX504" s="544"/>
      <c r="TCY504" s="544"/>
      <c r="TCZ504" s="544"/>
      <c r="TDA504" s="544"/>
      <c r="TDB504" s="544"/>
      <c r="TDC504" s="544"/>
      <c r="TDD504" s="544"/>
      <c r="TDE504" s="544"/>
      <c r="TDF504" s="544"/>
      <c r="TDG504" s="544"/>
      <c r="TDH504" s="544"/>
      <c r="TDI504" s="544"/>
      <c r="TDJ504" s="544"/>
      <c r="TDK504" s="544"/>
      <c r="TDL504" s="544"/>
      <c r="TDM504" s="544"/>
      <c r="TDN504" s="544"/>
      <c r="TDO504" s="544"/>
      <c r="TDP504" s="544"/>
      <c r="TDQ504" s="544"/>
      <c r="TDR504" s="544"/>
      <c r="TDS504" s="544"/>
      <c r="TDT504" s="544"/>
      <c r="TDU504" s="544"/>
      <c r="TDV504" s="544"/>
      <c r="TDW504" s="544"/>
      <c r="TDX504" s="544"/>
      <c r="TDY504" s="544"/>
      <c r="TDZ504" s="544"/>
      <c r="TEA504" s="544"/>
      <c r="TEB504" s="544"/>
      <c r="TEC504" s="544"/>
      <c r="TED504" s="544"/>
      <c r="TEE504" s="544"/>
      <c r="TEF504" s="544"/>
      <c r="TEG504" s="544"/>
      <c r="TEH504" s="544"/>
      <c r="TEI504" s="544"/>
      <c r="TEJ504" s="544"/>
      <c r="TEK504" s="544"/>
      <c r="TEL504" s="544"/>
      <c r="TEM504" s="544"/>
      <c r="TEN504" s="544"/>
      <c r="TEO504" s="544"/>
      <c r="TEP504" s="544"/>
      <c r="TEQ504" s="544"/>
      <c r="TER504" s="544"/>
      <c r="TES504" s="544"/>
      <c r="TET504" s="544"/>
      <c r="TEU504" s="544"/>
      <c r="TEV504" s="544"/>
      <c r="TEW504" s="544"/>
      <c r="TEX504" s="544"/>
      <c r="TEY504" s="544"/>
      <c r="TEZ504" s="544"/>
      <c r="TFA504" s="544"/>
      <c r="TFB504" s="544"/>
      <c r="TFC504" s="544"/>
      <c r="TFD504" s="544"/>
      <c r="TFE504" s="544"/>
      <c r="TFF504" s="544"/>
      <c r="TFG504" s="544"/>
      <c r="TFH504" s="544"/>
      <c r="TFI504" s="544"/>
      <c r="TFJ504" s="544"/>
      <c r="TFK504" s="544"/>
      <c r="TFL504" s="544"/>
      <c r="TFM504" s="544"/>
      <c r="TFN504" s="544"/>
      <c r="TFO504" s="544"/>
      <c r="TFP504" s="544"/>
      <c r="TFQ504" s="544"/>
      <c r="TFR504" s="544"/>
      <c r="TFS504" s="544"/>
      <c r="TFT504" s="544"/>
      <c r="TFU504" s="544"/>
      <c r="TFV504" s="544"/>
      <c r="TFW504" s="544"/>
      <c r="TFX504" s="544"/>
      <c r="TFY504" s="544"/>
      <c r="TFZ504" s="544"/>
      <c r="TGA504" s="544"/>
      <c r="TGB504" s="544"/>
      <c r="TGC504" s="544"/>
      <c r="TGD504" s="544"/>
      <c r="TGE504" s="544"/>
      <c r="TGF504" s="544"/>
      <c r="TGG504" s="544"/>
      <c r="TGH504" s="544"/>
      <c r="TGI504" s="544"/>
      <c r="TGJ504" s="544"/>
      <c r="TGK504" s="544"/>
      <c r="TGL504" s="544"/>
      <c r="TGM504" s="544"/>
      <c r="TGN504" s="544"/>
      <c r="TGO504" s="544"/>
      <c r="TGP504" s="544"/>
      <c r="TGQ504" s="544"/>
      <c r="TGR504" s="544"/>
      <c r="TGS504" s="544"/>
      <c r="TGT504" s="544"/>
      <c r="TGU504" s="544"/>
      <c r="TGV504" s="544"/>
      <c r="TGW504" s="544"/>
      <c r="TGX504" s="544"/>
      <c r="TGY504" s="544"/>
      <c r="TGZ504" s="544"/>
      <c r="THA504" s="544"/>
      <c r="THB504" s="544"/>
      <c r="THC504" s="544"/>
      <c r="THD504" s="544"/>
      <c r="THE504" s="544"/>
      <c r="THF504" s="544"/>
      <c r="THG504" s="544"/>
      <c r="THH504" s="544"/>
      <c r="THI504" s="544"/>
      <c r="THJ504" s="544"/>
      <c r="THK504" s="544"/>
      <c r="THL504" s="544"/>
      <c r="THM504" s="544"/>
      <c r="THN504" s="544"/>
      <c r="THO504" s="544"/>
      <c r="THP504" s="544"/>
      <c r="THQ504" s="544"/>
      <c r="THR504" s="544"/>
      <c r="THS504" s="544"/>
      <c r="THT504" s="544"/>
      <c r="THU504" s="544"/>
      <c r="THV504" s="544"/>
      <c r="THW504" s="544"/>
      <c r="THX504" s="544"/>
      <c r="THY504" s="544"/>
      <c r="THZ504" s="544"/>
      <c r="TIA504" s="544"/>
      <c r="TIB504" s="544"/>
      <c r="TIC504" s="544"/>
      <c r="TID504" s="544"/>
      <c r="TIE504" s="544"/>
      <c r="TIF504" s="544"/>
      <c r="TIG504" s="544"/>
      <c r="TIH504" s="544"/>
      <c r="TII504" s="544"/>
      <c r="TIJ504" s="544"/>
      <c r="TIK504" s="544"/>
      <c r="TIL504" s="544"/>
      <c r="TIM504" s="544"/>
      <c r="TIN504" s="544"/>
      <c r="TIO504" s="544"/>
      <c r="TIP504" s="544"/>
      <c r="TIQ504" s="544"/>
      <c r="TIR504" s="544"/>
      <c r="TIS504" s="544"/>
      <c r="TIT504" s="544"/>
      <c r="TIU504" s="544"/>
      <c r="TIV504" s="544"/>
      <c r="TIW504" s="544"/>
      <c r="TIX504" s="544"/>
      <c r="TIY504" s="544"/>
      <c r="TIZ504" s="544"/>
      <c r="TJA504" s="544"/>
      <c r="TJB504" s="544"/>
      <c r="TJC504" s="544"/>
      <c r="TJD504" s="544"/>
      <c r="TJE504" s="544"/>
      <c r="TJF504" s="544"/>
      <c r="TJG504" s="544"/>
      <c r="TJH504" s="544"/>
      <c r="TJI504" s="544"/>
      <c r="TJJ504" s="544"/>
      <c r="TJK504" s="544"/>
      <c r="TJL504" s="544"/>
      <c r="TJM504" s="544"/>
      <c r="TJN504" s="544"/>
      <c r="TJO504" s="544"/>
      <c r="TJP504" s="544"/>
      <c r="TJQ504" s="544"/>
      <c r="TJR504" s="544"/>
      <c r="TJS504" s="544"/>
      <c r="TJT504" s="544"/>
      <c r="TJU504" s="544"/>
      <c r="TJV504" s="544"/>
      <c r="TJW504" s="544"/>
      <c r="TJX504" s="544"/>
      <c r="TJY504" s="544"/>
      <c r="TJZ504" s="544"/>
      <c r="TKA504" s="544"/>
      <c r="TKB504" s="544"/>
      <c r="TKC504" s="544"/>
      <c r="TKD504" s="544"/>
      <c r="TKE504" s="544"/>
      <c r="TKF504" s="544"/>
      <c r="TKG504" s="544"/>
      <c r="TKH504" s="544"/>
      <c r="TKI504" s="544"/>
      <c r="TKJ504" s="544"/>
      <c r="TKK504" s="544"/>
      <c r="TKL504" s="544"/>
      <c r="TKM504" s="544"/>
      <c r="TKN504" s="544"/>
      <c r="TKO504" s="544"/>
      <c r="TKP504" s="544"/>
      <c r="TKQ504" s="544"/>
      <c r="TKR504" s="544"/>
      <c r="TKS504" s="544"/>
      <c r="TKT504" s="544"/>
      <c r="TKU504" s="544"/>
      <c r="TKV504" s="544"/>
      <c r="TKW504" s="544"/>
      <c r="TKX504" s="544"/>
      <c r="TKY504" s="544"/>
      <c r="TKZ504" s="544"/>
      <c r="TLA504" s="544"/>
      <c r="TLB504" s="544"/>
      <c r="TLC504" s="544"/>
      <c r="TLD504" s="544"/>
      <c r="TLE504" s="544"/>
      <c r="TLF504" s="544"/>
      <c r="TLG504" s="544"/>
      <c r="TLH504" s="544"/>
      <c r="TLI504" s="544"/>
      <c r="TLJ504" s="544"/>
      <c r="TLK504" s="544"/>
      <c r="TLL504" s="544"/>
      <c r="TLM504" s="544"/>
      <c r="TLN504" s="544"/>
      <c r="TLO504" s="544"/>
      <c r="TLP504" s="544"/>
      <c r="TLQ504" s="544"/>
      <c r="TLR504" s="544"/>
      <c r="TLS504" s="544"/>
      <c r="TLT504" s="544"/>
      <c r="TLU504" s="544"/>
      <c r="TLV504" s="544"/>
      <c r="TLW504" s="544"/>
      <c r="TLX504" s="544"/>
      <c r="TLY504" s="544"/>
      <c r="TLZ504" s="544"/>
      <c r="TMA504" s="544"/>
      <c r="TMB504" s="544"/>
      <c r="TMC504" s="544"/>
      <c r="TMD504" s="544"/>
      <c r="TME504" s="544"/>
      <c r="TMF504" s="544"/>
      <c r="TMG504" s="544"/>
      <c r="TMH504" s="544"/>
      <c r="TMI504" s="544"/>
      <c r="TMJ504" s="544"/>
      <c r="TMK504" s="544"/>
      <c r="TML504" s="544"/>
      <c r="TMM504" s="544"/>
      <c r="TMN504" s="544"/>
      <c r="TMO504" s="544"/>
      <c r="TMP504" s="544"/>
      <c r="TMQ504" s="544"/>
      <c r="TMR504" s="544"/>
      <c r="TMS504" s="544"/>
      <c r="TMT504" s="544"/>
      <c r="TMU504" s="544"/>
      <c r="TMV504" s="544"/>
      <c r="TMW504" s="544"/>
      <c r="TMX504" s="544"/>
      <c r="TMY504" s="544"/>
      <c r="TMZ504" s="544"/>
      <c r="TNA504" s="544"/>
      <c r="TNB504" s="544"/>
      <c r="TNC504" s="544"/>
      <c r="TND504" s="544"/>
      <c r="TNE504" s="544"/>
      <c r="TNF504" s="544"/>
      <c r="TNG504" s="544"/>
      <c r="TNH504" s="544"/>
      <c r="TNI504" s="544"/>
      <c r="TNJ504" s="544"/>
      <c r="TNK504" s="544"/>
      <c r="TNL504" s="544"/>
      <c r="TNM504" s="544"/>
      <c r="TNN504" s="544"/>
      <c r="TNO504" s="544"/>
      <c r="TNP504" s="544"/>
      <c r="TNQ504" s="544"/>
      <c r="TNR504" s="544"/>
      <c r="TNS504" s="544"/>
      <c r="TNT504" s="544"/>
      <c r="TNU504" s="544"/>
      <c r="TNV504" s="544"/>
      <c r="TNW504" s="544"/>
      <c r="TNX504" s="544"/>
      <c r="TNY504" s="544"/>
      <c r="TNZ504" s="544"/>
      <c r="TOA504" s="544"/>
      <c r="TOB504" s="544"/>
      <c r="TOC504" s="544"/>
      <c r="TOD504" s="544"/>
      <c r="TOE504" s="544"/>
      <c r="TOF504" s="544"/>
      <c r="TOG504" s="544"/>
      <c r="TOH504" s="544"/>
      <c r="TOI504" s="544"/>
      <c r="TOJ504" s="544"/>
      <c r="TOK504" s="544"/>
      <c r="TOL504" s="544"/>
      <c r="TOM504" s="544"/>
      <c r="TON504" s="544"/>
      <c r="TOO504" s="544"/>
      <c r="TOP504" s="544"/>
      <c r="TOQ504" s="544"/>
      <c r="TOR504" s="544"/>
      <c r="TOS504" s="544"/>
      <c r="TOT504" s="544"/>
      <c r="TOU504" s="544"/>
      <c r="TOV504" s="544"/>
      <c r="TOW504" s="544"/>
      <c r="TOX504" s="544"/>
      <c r="TOY504" s="544"/>
      <c r="TOZ504" s="544"/>
      <c r="TPA504" s="544"/>
      <c r="TPB504" s="544"/>
      <c r="TPC504" s="544"/>
      <c r="TPD504" s="544"/>
      <c r="TPE504" s="544"/>
      <c r="TPF504" s="544"/>
      <c r="TPG504" s="544"/>
      <c r="TPH504" s="544"/>
      <c r="TPI504" s="544"/>
      <c r="TPJ504" s="544"/>
      <c r="TPK504" s="544"/>
      <c r="TPL504" s="544"/>
      <c r="TPM504" s="544"/>
      <c r="TPN504" s="544"/>
      <c r="TPO504" s="544"/>
      <c r="TPP504" s="544"/>
      <c r="TPQ504" s="544"/>
      <c r="TPR504" s="544"/>
      <c r="TPS504" s="544"/>
      <c r="TPT504" s="544"/>
      <c r="TPU504" s="544"/>
      <c r="TPV504" s="544"/>
      <c r="TPW504" s="544"/>
      <c r="TPX504" s="544"/>
      <c r="TPY504" s="544"/>
      <c r="TPZ504" s="544"/>
      <c r="TQA504" s="544"/>
      <c r="TQB504" s="544"/>
      <c r="TQC504" s="544"/>
      <c r="TQD504" s="544"/>
      <c r="TQE504" s="544"/>
      <c r="TQF504" s="544"/>
      <c r="TQG504" s="544"/>
      <c r="TQH504" s="544"/>
      <c r="TQI504" s="544"/>
      <c r="TQJ504" s="544"/>
      <c r="TQK504" s="544"/>
      <c r="TQL504" s="544"/>
      <c r="TQM504" s="544"/>
      <c r="TQN504" s="544"/>
      <c r="TQO504" s="544"/>
      <c r="TQP504" s="544"/>
      <c r="TQQ504" s="544"/>
      <c r="TQR504" s="544"/>
      <c r="TQS504" s="544"/>
      <c r="TQT504" s="544"/>
      <c r="TQU504" s="544"/>
      <c r="TQV504" s="544"/>
      <c r="TQW504" s="544"/>
      <c r="TQX504" s="544"/>
      <c r="TQY504" s="544"/>
      <c r="TQZ504" s="544"/>
      <c r="TRA504" s="544"/>
      <c r="TRB504" s="544"/>
      <c r="TRC504" s="544"/>
      <c r="TRD504" s="544"/>
      <c r="TRE504" s="544"/>
      <c r="TRF504" s="544"/>
      <c r="TRG504" s="544"/>
      <c r="TRH504" s="544"/>
      <c r="TRI504" s="544"/>
      <c r="TRJ504" s="544"/>
      <c r="TRK504" s="544"/>
      <c r="TRL504" s="544"/>
      <c r="TRM504" s="544"/>
      <c r="TRN504" s="544"/>
      <c r="TRO504" s="544"/>
      <c r="TRP504" s="544"/>
      <c r="TRQ504" s="544"/>
      <c r="TRR504" s="544"/>
      <c r="TRS504" s="544"/>
      <c r="TRT504" s="544"/>
      <c r="TRU504" s="544"/>
      <c r="TRV504" s="544"/>
      <c r="TRW504" s="544"/>
      <c r="TRX504" s="544"/>
      <c r="TRY504" s="544"/>
      <c r="TRZ504" s="544"/>
      <c r="TSA504" s="544"/>
      <c r="TSB504" s="544"/>
      <c r="TSC504" s="544"/>
      <c r="TSD504" s="544"/>
      <c r="TSE504" s="544"/>
      <c r="TSF504" s="544"/>
      <c r="TSG504" s="544"/>
      <c r="TSH504" s="544"/>
      <c r="TSI504" s="544"/>
      <c r="TSJ504" s="544"/>
      <c r="TSK504" s="544"/>
      <c r="TSL504" s="544"/>
      <c r="TSM504" s="544"/>
      <c r="TSN504" s="544"/>
      <c r="TSO504" s="544"/>
      <c r="TSP504" s="544"/>
      <c r="TSQ504" s="544"/>
      <c r="TSR504" s="544"/>
      <c r="TSS504" s="544"/>
      <c r="TST504" s="544"/>
      <c r="TSU504" s="544"/>
      <c r="TSV504" s="544"/>
      <c r="TSW504" s="544"/>
      <c r="TSX504" s="544"/>
      <c r="TSY504" s="544"/>
      <c r="TSZ504" s="544"/>
      <c r="TTA504" s="544"/>
      <c r="TTB504" s="544"/>
      <c r="TTC504" s="544"/>
      <c r="TTD504" s="544"/>
      <c r="TTE504" s="544"/>
      <c r="TTF504" s="544"/>
      <c r="TTG504" s="544"/>
      <c r="TTH504" s="544"/>
      <c r="TTI504" s="544"/>
      <c r="TTJ504" s="544"/>
      <c r="TTK504" s="544"/>
      <c r="TTL504" s="544"/>
      <c r="TTM504" s="544"/>
      <c r="TTN504" s="544"/>
      <c r="TTO504" s="544"/>
      <c r="TTP504" s="544"/>
      <c r="TTQ504" s="544"/>
      <c r="TTR504" s="544"/>
      <c r="TTS504" s="544"/>
      <c r="TTT504" s="544"/>
      <c r="TTU504" s="544"/>
      <c r="TTV504" s="544"/>
      <c r="TTW504" s="544"/>
      <c r="TTX504" s="544"/>
      <c r="TTY504" s="544"/>
      <c r="TTZ504" s="544"/>
      <c r="TUA504" s="544"/>
      <c r="TUB504" s="544"/>
      <c r="TUC504" s="544"/>
      <c r="TUD504" s="544"/>
      <c r="TUE504" s="544"/>
      <c r="TUF504" s="544"/>
      <c r="TUG504" s="544"/>
      <c r="TUH504" s="544"/>
      <c r="TUI504" s="544"/>
      <c r="TUJ504" s="544"/>
      <c r="TUK504" s="544"/>
      <c r="TUL504" s="544"/>
      <c r="TUM504" s="544"/>
      <c r="TUN504" s="544"/>
      <c r="TUO504" s="544"/>
      <c r="TUP504" s="544"/>
      <c r="TUQ504" s="544"/>
      <c r="TUR504" s="544"/>
      <c r="TUS504" s="544"/>
      <c r="TUT504" s="544"/>
      <c r="TUU504" s="544"/>
      <c r="TUV504" s="544"/>
      <c r="TUW504" s="544"/>
      <c r="TUX504" s="544"/>
      <c r="TUY504" s="544"/>
      <c r="TUZ504" s="544"/>
      <c r="TVA504" s="544"/>
      <c r="TVB504" s="544"/>
      <c r="TVC504" s="544"/>
      <c r="TVD504" s="544"/>
      <c r="TVE504" s="544"/>
      <c r="TVF504" s="544"/>
      <c r="TVG504" s="544"/>
      <c r="TVH504" s="544"/>
      <c r="TVI504" s="544"/>
      <c r="TVJ504" s="544"/>
      <c r="TVK504" s="544"/>
      <c r="TVL504" s="544"/>
      <c r="TVM504" s="544"/>
      <c r="TVN504" s="544"/>
      <c r="TVO504" s="544"/>
      <c r="TVP504" s="544"/>
      <c r="TVQ504" s="544"/>
      <c r="TVR504" s="544"/>
      <c r="TVS504" s="544"/>
      <c r="TVT504" s="544"/>
      <c r="TVU504" s="544"/>
      <c r="TVV504" s="544"/>
      <c r="TVW504" s="544"/>
      <c r="TVX504" s="544"/>
      <c r="TVY504" s="544"/>
      <c r="TVZ504" s="544"/>
      <c r="TWA504" s="544"/>
      <c r="TWB504" s="544"/>
      <c r="TWC504" s="544"/>
      <c r="TWD504" s="544"/>
      <c r="TWE504" s="544"/>
      <c r="TWF504" s="544"/>
      <c r="TWG504" s="544"/>
      <c r="TWH504" s="544"/>
      <c r="TWI504" s="544"/>
      <c r="TWJ504" s="544"/>
      <c r="TWK504" s="544"/>
      <c r="TWL504" s="544"/>
      <c r="TWM504" s="544"/>
      <c r="TWN504" s="544"/>
      <c r="TWO504" s="544"/>
      <c r="TWP504" s="544"/>
      <c r="TWQ504" s="544"/>
      <c r="TWR504" s="544"/>
      <c r="TWS504" s="544"/>
      <c r="TWT504" s="544"/>
      <c r="TWU504" s="544"/>
      <c r="TWV504" s="544"/>
      <c r="TWW504" s="544"/>
      <c r="TWX504" s="544"/>
      <c r="TWY504" s="544"/>
      <c r="TWZ504" s="544"/>
      <c r="TXA504" s="544"/>
      <c r="TXB504" s="544"/>
      <c r="TXC504" s="544"/>
      <c r="TXD504" s="544"/>
      <c r="TXE504" s="544"/>
      <c r="TXF504" s="544"/>
      <c r="TXG504" s="544"/>
      <c r="TXH504" s="544"/>
      <c r="TXI504" s="544"/>
      <c r="TXJ504" s="544"/>
      <c r="TXK504" s="544"/>
      <c r="TXL504" s="544"/>
      <c r="TXM504" s="544"/>
      <c r="TXN504" s="544"/>
      <c r="TXO504" s="544"/>
      <c r="TXP504" s="544"/>
      <c r="TXQ504" s="544"/>
      <c r="TXR504" s="544"/>
      <c r="TXS504" s="544"/>
      <c r="TXT504" s="544"/>
      <c r="TXU504" s="544"/>
      <c r="TXV504" s="544"/>
      <c r="TXW504" s="544"/>
      <c r="TXX504" s="544"/>
      <c r="TXY504" s="544"/>
      <c r="TXZ504" s="544"/>
      <c r="TYA504" s="544"/>
      <c r="TYB504" s="544"/>
      <c r="TYC504" s="544"/>
      <c r="TYD504" s="544"/>
      <c r="TYE504" s="544"/>
      <c r="TYF504" s="544"/>
      <c r="TYG504" s="544"/>
      <c r="TYH504" s="544"/>
      <c r="TYI504" s="544"/>
      <c r="TYJ504" s="544"/>
      <c r="TYK504" s="544"/>
      <c r="TYL504" s="544"/>
      <c r="TYM504" s="544"/>
      <c r="TYN504" s="544"/>
      <c r="TYO504" s="544"/>
      <c r="TYP504" s="544"/>
      <c r="TYQ504" s="544"/>
      <c r="TYR504" s="544"/>
      <c r="TYS504" s="544"/>
      <c r="TYT504" s="544"/>
      <c r="TYU504" s="544"/>
      <c r="TYV504" s="544"/>
      <c r="TYW504" s="544"/>
      <c r="TYX504" s="544"/>
      <c r="TYY504" s="544"/>
      <c r="TYZ504" s="544"/>
      <c r="TZA504" s="544"/>
      <c r="TZB504" s="544"/>
      <c r="TZC504" s="544"/>
      <c r="TZD504" s="544"/>
      <c r="TZE504" s="544"/>
      <c r="TZF504" s="544"/>
      <c r="TZG504" s="544"/>
      <c r="TZH504" s="544"/>
      <c r="TZI504" s="544"/>
      <c r="TZJ504" s="544"/>
      <c r="TZK504" s="544"/>
      <c r="TZL504" s="544"/>
      <c r="TZM504" s="544"/>
      <c r="TZN504" s="544"/>
      <c r="TZO504" s="544"/>
      <c r="TZP504" s="544"/>
      <c r="TZQ504" s="544"/>
      <c r="TZR504" s="544"/>
      <c r="TZS504" s="544"/>
      <c r="TZT504" s="544"/>
      <c r="TZU504" s="544"/>
      <c r="TZV504" s="544"/>
      <c r="TZW504" s="544"/>
      <c r="TZX504" s="544"/>
      <c r="TZY504" s="544"/>
      <c r="TZZ504" s="544"/>
      <c r="UAA504" s="544"/>
      <c r="UAB504" s="544"/>
      <c r="UAC504" s="544"/>
      <c r="UAD504" s="544"/>
      <c r="UAE504" s="544"/>
      <c r="UAF504" s="544"/>
      <c r="UAG504" s="544"/>
      <c r="UAH504" s="544"/>
      <c r="UAI504" s="544"/>
      <c r="UAJ504" s="544"/>
      <c r="UAK504" s="544"/>
      <c r="UAL504" s="544"/>
      <c r="UAM504" s="544"/>
      <c r="UAN504" s="544"/>
      <c r="UAO504" s="544"/>
      <c r="UAP504" s="544"/>
      <c r="UAQ504" s="544"/>
      <c r="UAR504" s="544"/>
      <c r="UAS504" s="544"/>
      <c r="UAT504" s="544"/>
      <c r="UAU504" s="544"/>
      <c r="UAV504" s="544"/>
      <c r="UAW504" s="544"/>
      <c r="UAX504" s="544"/>
      <c r="UAY504" s="544"/>
      <c r="UAZ504" s="544"/>
      <c r="UBA504" s="544"/>
      <c r="UBB504" s="544"/>
      <c r="UBC504" s="544"/>
      <c r="UBD504" s="544"/>
      <c r="UBE504" s="544"/>
      <c r="UBF504" s="544"/>
      <c r="UBG504" s="544"/>
      <c r="UBH504" s="544"/>
      <c r="UBI504" s="544"/>
      <c r="UBJ504" s="544"/>
      <c r="UBK504" s="544"/>
      <c r="UBL504" s="544"/>
      <c r="UBM504" s="544"/>
      <c r="UBN504" s="544"/>
      <c r="UBO504" s="544"/>
      <c r="UBP504" s="544"/>
      <c r="UBQ504" s="544"/>
      <c r="UBR504" s="544"/>
      <c r="UBS504" s="544"/>
      <c r="UBT504" s="544"/>
      <c r="UBU504" s="544"/>
      <c r="UBV504" s="544"/>
      <c r="UBW504" s="544"/>
      <c r="UBX504" s="544"/>
      <c r="UBY504" s="544"/>
      <c r="UBZ504" s="544"/>
      <c r="UCA504" s="544"/>
      <c r="UCB504" s="544"/>
      <c r="UCC504" s="544"/>
      <c r="UCD504" s="544"/>
      <c r="UCE504" s="544"/>
      <c r="UCF504" s="544"/>
      <c r="UCG504" s="544"/>
      <c r="UCH504" s="544"/>
      <c r="UCI504" s="544"/>
      <c r="UCJ504" s="544"/>
      <c r="UCK504" s="544"/>
      <c r="UCL504" s="544"/>
      <c r="UCM504" s="544"/>
      <c r="UCN504" s="544"/>
      <c r="UCO504" s="544"/>
      <c r="UCP504" s="544"/>
      <c r="UCQ504" s="544"/>
      <c r="UCR504" s="544"/>
      <c r="UCS504" s="544"/>
      <c r="UCT504" s="544"/>
      <c r="UCU504" s="544"/>
      <c r="UCV504" s="544"/>
      <c r="UCW504" s="544"/>
      <c r="UCX504" s="544"/>
      <c r="UCY504" s="544"/>
      <c r="UCZ504" s="544"/>
      <c r="UDA504" s="544"/>
      <c r="UDB504" s="544"/>
      <c r="UDC504" s="544"/>
      <c r="UDD504" s="544"/>
      <c r="UDE504" s="544"/>
      <c r="UDF504" s="544"/>
      <c r="UDG504" s="544"/>
      <c r="UDH504" s="544"/>
      <c r="UDI504" s="544"/>
      <c r="UDJ504" s="544"/>
      <c r="UDK504" s="544"/>
      <c r="UDL504" s="544"/>
      <c r="UDM504" s="544"/>
      <c r="UDN504" s="544"/>
      <c r="UDO504" s="544"/>
      <c r="UDP504" s="544"/>
      <c r="UDQ504" s="544"/>
      <c r="UDR504" s="544"/>
      <c r="UDS504" s="544"/>
      <c r="UDT504" s="544"/>
      <c r="UDU504" s="544"/>
      <c r="UDV504" s="544"/>
      <c r="UDW504" s="544"/>
      <c r="UDX504" s="544"/>
      <c r="UDY504" s="544"/>
      <c r="UDZ504" s="544"/>
      <c r="UEA504" s="544"/>
      <c r="UEB504" s="544"/>
      <c r="UEC504" s="544"/>
      <c r="UED504" s="544"/>
      <c r="UEE504" s="544"/>
      <c r="UEF504" s="544"/>
      <c r="UEG504" s="544"/>
      <c r="UEH504" s="544"/>
      <c r="UEI504" s="544"/>
      <c r="UEJ504" s="544"/>
      <c r="UEK504" s="544"/>
      <c r="UEL504" s="544"/>
      <c r="UEM504" s="544"/>
      <c r="UEN504" s="544"/>
      <c r="UEO504" s="544"/>
      <c r="UEP504" s="544"/>
      <c r="UEQ504" s="544"/>
      <c r="UER504" s="544"/>
      <c r="UES504" s="544"/>
      <c r="UET504" s="544"/>
      <c r="UEU504" s="544"/>
      <c r="UEV504" s="544"/>
      <c r="UEW504" s="544"/>
      <c r="UEX504" s="544"/>
      <c r="UEY504" s="544"/>
      <c r="UEZ504" s="544"/>
      <c r="UFA504" s="544"/>
      <c r="UFB504" s="544"/>
      <c r="UFC504" s="544"/>
      <c r="UFD504" s="544"/>
      <c r="UFE504" s="544"/>
      <c r="UFF504" s="544"/>
      <c r="UFG504" s="544"/>
      <c r="UFH504" s="544"/>
      <c r="UFI504" s="544"/>
      <c r="UFJ504" s="544"/>
      <c r="UFK504" s="544"/>
      <c r="UFL504" s="544"/>
      <c r="UFM504" s="544"/>
      <c r="UFN504" s="544"/>
      <c r="UFO504" s="544"/>
      <c r="UFP504" s="544"/>
      <c r="UFQ504" s="544"/>
      <c r="UFR504" s="544"/>
      <c r="UFS504" s="544"/>
      <c r="UFT504" s="544"/>
      <c r="UFU504" s="544"/>
      <c r="UFV504" s="544"/>
      <c r="UFW504" s="544"/>
      <c r="UFX504" s="544"/>
      <c r="UFY504" s="544"/>
      <c r="UFZ504" s="544"/>
      <c r="UGA504" s="544"/>
      <c r="UGB504" s="544"/>
      <c r="UGC504" s="544"/>
      <c r="UGD504" s="544"/>
      <c r="UGE504" s="544"/>
      <c r="UGF504" s="544"/>
      <c r="UGG504" s="544"/>
      <c r="UGH504" s="544"/>
      <c r="UGI504" s="544"/>
      <c r="UGJ504" s="544"/>
      <c r="UGK504" s="544"/>
      <c r="UGL504" s="544"/>
      <c r="UGM504" s="544"/>
      <c r="UGN504" s="544"/>
      <c r="UGO504" s="544"/>
      <c r="UGP504" s="544"/>
      <c r="UGQ504" s="544"/>
      <c r="UGR504" s="544"/>
      <c r="UGS504" s="544"/>
      <c r="UGT504" s="544"/>
      <c r="UGU504" s="544"/>
      <c r="UGV504" s="544"/>
      <c r="UGW504" s="544"/>
      <c r="UGX504" s="544"/>
      <c r="UGY504" s="544"/>
      <c r="UGZ504" s="544"/>
      <c r="UHA504" s="544"/>
      <c r="UHB504" s="544"/>
      <c r="UHC504" s="544"/>
      <c r="UHD504" s="544"/>
      <c r="UHE504" s="544"/>
      <c r="UHF504" s="544"/>
      <c r="UHG504" s="544"/>
      <c r="UHH504" s="544"/>
      <c r="UHI504" s="544"/>
      <c r="UHJ504" s="544"/>
      <c r="UHK504" s="544"/>
      <c r="UHL504" s="544"/>
      <c r="UHM504" s="544"/>
      <c r="UHN504" s="544"/>
      <c r="UHO504" s="544"/>
      <c r="UHP504" s="544"/>
      <c r="UHQ504" s="544"/>
      <c r="UHR504" s="544"/>
      <c r="UHS504" s="544"/>
      <c r="UHT504" s="544"/>
      <c r="UHU504" s="544"/>
      <c r="UHV504" s="544"/>
      <c r="UHW504" s="544"/>
      <c r="UHX504" s="544"/>
      <c r="UHY504" s="544"/>
      <c r="UHZ504" s="544"/>
      <c r="UIA504" s="544"/>
      <c r="UIB504" s="544"/>
      <c r="UIC504" s="544"/>
      <c r="UID504" s="544"/>
      <c r="UIE504" s="544"/>
      <c r="UIF504" s="544"/>
      <c r="UIG504" s="544"/>
      <c r="UIH504" s="544"/>
      <c r="UII504" s="544"/>
      <c r="UIJ504" s="544"/>
      <c r="UIK504" s="544"/>
      <c r="UIL504" s="544"/>
      <c r="UIM504" s="544"/>
      <c r="UIN504" s="544"/>
      <c r="UIO504" s="544"/>
      <c r="UIP504" s="544"/>
      <c r="UIQ504" s="544"/>
      <c r="UIR504" s="544"/>
      <c r="UIS504" s="544"/>
      <c r="UIT504" s="544"/>
      <c r="UIU504" s="544"/>
      <c r="UIV504" s="544"/>
      <c r="UIW504" s="544"/>
      <c r="UIX504" s="544"/>
      <c r="UIY504" s="544"/>
      <c r="UIZ504" s="544"/>
      <c r="UJA504" s="544"/>
      <c r="UJB504" s="544"/>
      <c r="UJC504" s="544"/>
      <c r="UJD504" s="544"/>
      <c r="UJE504" s="544"/>
      <c r="UJF504" s="544"/>
      <c r="UJG504" s="544"/>
      <c r="UJH504" s="544"/>
      <c r="UJI504" s="544"/>
      <c r="UJJ504" s="544"/>
      <c r="UJK504" s="544"/>
      <c r="UJL504" s="544"/>
      <c r="UJM504" s="544"/>
      <c r="UJN504" s="544"/>
      <c r="UJO504" s="544"/>
      <c r="UJP504" s="544"/>
      <c r="UJQ504" s="544"/>
      <c r="UJR504" s="544"/>
      <c r="UJS504" s="544"/>
      <c r="UJT504" s="544"/>
      <c r="UJU504" s="544"/>
      <c r="UJV504" s="544"/>
      <c r="UJW504" s="544"/>
      <c r="UJX504" s="544"/>
      <c r="UJY504" s="544"/>
      <c r="UJZ504" s="544"/>
      <c r="UKA504" s="544"/>
      <c r="UKB504" s="544"/>
      <c r="UKC504" s="544"/>
      <c r="UKD504" s="544"/>
      <c r="UKE504" s="544"/>
      <c r="UKF504" s="544"/>
      <c r="UKG504" s="544"/>
      <c r="UKH504" s="544"/>
      <c r="UKI504" s="544"/>
      <c r="UKJ504" s="544"/>
      <c r="UKK504" s="544"/>
      <c r="UKL504" s="544"/>
      <c r="UKM504" s="544"/>
      <c r="UKN504" s="544"/>
      <c r="UKO504" s="544"/>
      <c r="UKP504" s="544"/>
      <c r="UKQ504" s="544"/>
      <c r="UKR504" s="544"/>
      <c r="UKS504" s="544"/>
      <c r="UKT504" s="544"/>
      <c r="UKU504" s="544"/>
      <c r="UKV504" s="544"/>
      <c r="UKW504" s="544"/>
      <c r="UKX504" s="544"/>
      <c r="UKY504" s="544"/>
      <c r="UKZ504" s="544"/>
      <c r="ULA504" s="544"/>
      <c r="ULB504" s="544"/>
      <c r="ULC504" s="544"/>
      <c r="ULD504" s="544"/>
      <c r="ULE504" s="544"/>
      <c r="ULF504" s="544"/>
      <c r="ULG504" s="544"/>
      <c r="ULH504" s="544"/>
      <c r="ULI504" s="544"/>
      <c r="ULJ504" s="544"/>
      <c r="ULK504" s="544"/>
      <c r="ULL504" s="544"/>
      <c r="ULM504" s="544"/>
      <c r="ULN504" s="544"/>
      <c r="ULO504" s="544"/>
      <c r="ULP504" s="544"/>
      <c r="ULQ504" s="544"/>
      <c r="ULR504" s="544"/>
      <c r="ULS504" s="544"/>
      <c r="ULT504" s="544"/>
      <c r="ULU504" s="544"/>
      <c r="ULV504" s="544"/>
      <c r="ULW504" s="544"/>
      <c r="ULX504" s="544"/>
      <c r="ULY504" s="544"/>
      <c r="ULZ504" s="544"/>
      <c r="UMA504" s="544"/>
      <c r="UMB504" s="544"/>
      <c r="UMC504" s="544"/>
      <c r="UMD504" s="544"/>
      <c r="UME504" s="544"/>
      <c r="UMF504" s="544"/>
      <c r="UMG504" s="544"/>
      <c r="UMH504" s="544"/>
      <c r="UMI504" s="544"/>
      <c r="UMJ504" s="544"/>
      <c r="UMK504" s="544"/>
      <c r="UML504" s="544"/>
      <c r="UMM504" s="544"/>
      <c r="UMN504" s="544"/>
      <c r="UMO504" s="544"/>
      <c r="UMP504" s="544"/>
      <c r="UMQ504" s="544"/>
      <c r="UMR504" s="544"/>
      <c r="UMS504" s="544"/>
      <c r="UMT504" s="544"/>
      <c r="UMU504" s="544"/>
      <c r="UMV504" s="544"/>
      <c r="UMW504" s="544"/>
      <c r="UMX504" s="544"/>
      <c r="UMY504" s="544"/>
      <c r="UMZ504" s="544"/>
      <c r="UNA504" s="544"/>
      <c r="UNB504" s="544"/>
      <c r="UNC504" s="544"/>
      <c r="UND504" s="544"/>
      <c r="UNE504" s="544"/>
      <c r="UNF504" s="544"/>
      <c r="UNG504" s="544"/>
      <c r="UNH504" s="544"/>
      <c r="UNI504" s="544"/>
      <c r="UNJ504" s="544"/>
      <c r="UNK504" s="544"/>
      <c r="UNL504" s="544"/>
      <c r="UNM504" s="544"/>
      <c r="UNN504" s="544"/>
      <c r="UNO504" s="544"/>
      <c r="UNP504" s="544"/>
      <c r="UNQ504" s="544"/>
      <c r="UNR504" s="544"/>
      <c r="UNS504" s="544"/>
      <c r="UNT504" s="544"/>
      <c r="UNU504" s="544"/>
      <c r="UNV504" s="544"/>
      <c r="UNW504" s="544"/>
      <c r="UNX504" s="544"/>
      <c r="UNY504" s="544"/>
      <c r="UNZ504" s="544"/>
      <c r="UOA504" s="544"/>
      <c r="UOB504" s="544"/>
      <c r="UOC504" s="544"/>
      <c r="UOD504" s="544"/>
      <c r="UOE504" s="544"/>
      <c r="UOF504" s="544"/>
      <c r="UOG504" s="544"/>
      <c r="UOH504" s="544"/>
      <c r="UOI504" s="544"/>
      <c r="UOJ504" s="544"/>
      <c r="UOK504" s="544"/>
      <c r="UOL504" s="544"/>
      <c r="UOM504" s="544"/>
      <c r="UON504" s="544"/>
      <c r="UOO504" s="544"/>
      <c r="UOP504" s="544"/>
      <c r="UOQ504" s="544"/>
      <c r="UOR504" s="544"/>
      <c r="UOS504" s="544"/>
      <c r="UOT504" s="544"/>
      <c r="UOU504" s="544"/>
      <c r="UOV504" s="544"/>
      <c r="UOW504" s="544"/>
      <c r="UOX504" s="544"/>
      <c r="UOY504" s="544"/>
      <c r="UOZ504" s="544"/>
      <c r="UPA504" s="544"/>
      <c r="UPB504" s="544"/>
      <c r="UPC504" s="544"/>
      <c r="UPD504" s="544"/>
      <c r="UPE504" s="544"/>
      <c r="UPF504" s="544"/>
      <c r="UPG504" s="544"/>
      <c r="UPH504" s="544"/>
      <c r="UPI504" s="544"/>
      <c r="UPJ504" s="544"/>
      <c r="UPK504" s="544"/>
      <c r="UPL504" s="544"/>
      <c r="UPM504" s="544"/>
      <c r="UPN504" s="544"/>
      <c r="UPO504" s="544"/>
      <c r="UPP504" s="544"/>
      <c r="UPQ504" s="544"/>
      <c r="UPR504" s="544"/>
      <c r="UPS504" s="544"/>
      <c r="UPT504" s="544"/>
      <c r="UPU504" s="544"/>
      <c r="UPV504" s="544"/>
      <c r="UPW504" s="544"/>
      <c r="UPX504" s="544"/>
      <c r="UPY504" s="544"/>
      <c r="UPZ504" s="544"/>
      <c r="UQA504" s="544"/>
      <c r="UQB504" s="544"/>
      <c r="UQC504" s="544"/>
      <c r="UQD504" s="544"/>
      <c r="UQE504" s="544"/>
      <c r="UQF504" s="544"/>
      <c r="UQG504" s="544"/>
      <c r="UQH504" s="544"/>
      <c r="UQI504" s="544"/>
      <c r="UQJ504" s="544"/>
      <c r="UQK504" s="544"/>
      <c r="UQL504" s="544"/>
      <c r="UQM504" s="544"/>
      <c r="UQN504" s="544"/>
      <c r="UQO504" s="544"/>
      <c r="UQP504" s="544"/>
      <c r="UQQ504" s="544"/>
      <c r="UQR504" s="544"/>
      <c r="UQS504" s="544"/>
      <c r="UQT504" s="544"/>
      <c r="UQU504" s="544"/>
      <c r="UQV504" s="544"/>
      <c r="UQW504" s="544"/>
      <c r="UQX504" s="544"/>
      <c r="UQY504" s="544"/>
      <c r="UQZ504" s="544"/>
      <c r="URA504" s="544"/>
      <c r="URB504" s="544"/>
      <c r="URC504" s="544"/>
      <c r="URD504" s="544"/>
      <c r="URE504" s="544"/>
      <c r="URF504" s="544"/>
      <c r="URG504" s="544"/>
      <c r="URH504" s="544"/>
      <c r="URI504" s="544"/>
      <c r="URJ504" s="544"/>
      <c r="URK504" s="544"/>
      <c r="URL504" s="544"/>
      <c r="URM504" s="544"/>
      <c r="URN504" s="544"/>
      <c r="URO504" s="544"/>
      <c r="URP504" s="544"/>
      <c r="URQ504" s="544"/>
      <c r="URR504" s="544"/>
      <c r="URS504" s="544"/>
      <c r="URT504" s="544"/>
      <c r="URU504" s="544"/>
      <c r="URV504" s="544"/>
      <c r="URW504" s="544"/>
      <c r="URX504" s="544"/>
      <c r="URY504" s="544"/>
      <c r="URZ504" s="544"/>
      <c r="USA504" s="544"/>
      <c r="USB504" s="544"/>
      <c r="USC504" s="544"/>
      <c r="USD504" s="544"/>
      <c r="USE504" s="544"/>
      <c r="USF504" s="544"/>
      <c r="USG504" s="544"/>
      <c r="USH504" s="544"/>
      <c r="USI504" s="544"/>
      <c r="USJ504" s="544"/>
      <c r="USK504" s="544"/>
      <c r="USL504" s="544"/>
      <c r="USM504" s="544"/>
      <c r="USN504" s="544"/>
      <c r="USO504" s="544"/>
      <c r="USP504" s="544"/>
      <c r="USQ504" s="544"/>
      <c r="USR504" s="544"/>
      <c r="USS504" s="544"/>
      <c r="UST504" s="544"/>
      <c r="USU504" s="544"/>
      <c r="USV504" s="544"/>
      <c r="USW504" s="544"/>
      <c r="USX504" s="544"/>
      <c r="USY504" s="544"/>
      <c r="USZ504" s="544"/>
      <c r="UTA504" s="544"/>
      <c r="UTB504" s="544"/>
      <c r="UTC504" s="544"/>
      <c r="UTD504" s="544"/>
      <c r="UTE504" s="544"/>
      <c r="UTF504" s="544"/>
      <c r="UTG504" s="544"/>
      <c r="UTH504" s="544"/>
      <c r="UTI504" s="544"/>
      <c r="UTJ504" s="544"/>
      <c r="UTK504" s="544"/>
      <c r="UTL504" s="544"/>
      <c r="UTM504" s="544"/>
      <c r="UTN504" s="544"/>
      <c r="UTO504" s="544"/>
      <c r="UTP504" s="544"/>
      <c r="UTQ504" s="544"/>
      <c r="UTR504" s="544"/>
      <c r="UTS504" s="544"/>
      <c r="UTT504" s="544"/>
      <c r="UTU504" s="544"/>
      <c r="UTV504" s="544"/>
      <c r="UTW504" s="544"/>
      <c r="UTX504" s="544"/>
      <c r="UTY504" s="544"/>
      <c r="UTZ504" s="544"/>
      <c r="UUA504" s="544"/>
      <c r="UUB504" s="544"/>
      <c r="UUC504" s="544"/>
      <c r="UUD504" s="544"/>
      <c r="UUE504" s="544"/>
      <c r="UUF504" s="544"/>
      <c r="UUG504" s="544"/>
      <c r="UUH504" s="544"/>
      <c r="UUI504" s="544"/>
      <c r="UUJ504" s="544"/>
      <c r="UUK504" s="544"/>
      <c r="UUL504" s="544"/>
      <c r="UUM504" s="544"/>
      <c r="UUN504" s="544"/>
      <c r="UUO504" s="544"/>
      <c r="UUP504" s="544"/>
      <c r="UUQ504" s="544"/>
      <c r="UUR504" s="544"/>
      <c r="UUS504" s="544"/>
      <c r="UUT504" s="544"/>
      <c r="UUU504" s="544"/>
      <c r="UUV504" s="544"/>
      <c r="UUW504" s="544"/>
      <c r="UUX504" s="544"/>
      <c r="UUY504" s="544"/>
      <c r="UUZ504" s="544"/>
      <c r="UVA504" s="544"/>
      <c r="UVB504" s="544"/>
      <c r="UVC504" s="544"/>
      <c r="UVD504" s="544"/>
      <c r="UVE504" s="544"/>
      <c r="UVF504" s="544"/>
      <c r="UVG504" s="544"/>
      <c r="UVH504" s="544"/>
      <c r="UVI504" s="544"/>
      <c r="UVJ504" s="544"/>
      <c r="UVK504" s="544"/>
      <c r="UVL504" s="544"/>
      <c r="UVM504" s="544"/>
      <c r="UVN504" s="544"/>
      <c r="UVO504" s="544"/>
      <c r="UVP504" s="544"/>
      <c r="UVQ504" s="544"/>
      <c r="UVR504" s="544"/>
      <c r="UVS504" s="544"/>
      <c r="UVT504" s="544"/>
      <c r="UVU504" s="544"/>
      <c r="UVV504" s="544"/>
      <c r="UVW504" s="544"/>
      <c r="UVX504" s="544"/>
      <c r="UVY504" s="544"/>
      <c r="UVZ504" s="544"/>
      <c r="UWA504" s="544"/>
      <c r="UWB504" s="544"/>
      <c r="UWC504" s="544"/>
      <c r="UWD504" s="544"/>
      <c r="UWE504" s="544"/>
      <c r="UWF504" s="544"/>
      <c r="UWG504" s="544"/>
      <c r="UWH504" s="544"/>
      <c r="UWI504" s="544"/>
      <c r="UWJ504" s="544"/>
      <c r="UWK504" s="544"/>
      <c r="UWL504" s="544"/>
      <c r="UWM504" s="544"/>
      <c r="UWN504" s="544"/>
      <c r="UWO504" s="544"/>
      <c r="UWP504" s="544"/>
      <c r="UWQ504" s="544"/>
      <c r="UWR504" s="544"/>
      <c r="UWS504" s="544"/>
      <c r="UWT504" s="544"/>
      <c r="UWU504" s="544"/>
      <c r="UWV504" s="544"/>
      <c r="UWW504" s="544"/>
      <c r="UWX504" s="544"/>
      <c r="UWY504" s="544"/>
      <c r="UWZ504" s="544"/>
      <c r="UXA504" s="544"/>
      <c r="UXB504" s="544"/>
      <c r="UXC504" s="544"/>
      <c r="UXD504" s="544"/>
      <c r="UXE504" s="544"/>
      <c r="UXF504" s="544"/>
      <c r="UXG504" s="544"/>
      <c r="UXH504" s="544"/>
      <c r="UXI504" s="544"/>
      <c r="UXJ504" s="544"/>
      <c r="UXK504" s="544"/>
      <c r="UXL504" s="544"/>
      <c r="UXM504" s="544"/>
      <c r="UXN504" s="544"/>
      <c r="UXO504" s="544"/>
      <c r="UXP504" s="544"/>
      <c r="UXQ504" s="544"/>
      <c r="UXR504" s="544"/>
      <c r="UXS504" s="544"/>
      <c r="UXT504" s="544"/>
      <c r="UXU504" s="544"/>
      <c r="UXV504" s="544"/>
      <c r="UXW504" s="544"/>
      <c r="UXX504" s="544"/>
      <c r="UXY504" s="544"/>
      <c r="UXZ504" s="544"/>
      <c r="UYA504" s="544"/>
      <c r="UYB504" s="544"/>
      <c r="UYC504" s="544"/>
      <c r="UYD504" s="544"/>
      <c r="UYE504" s="544"/>
      <c r="UYF504" s="544"/>
      <c r="UYG504" s="544"/>
      <c r="UYH504" s="544"/>
      <c r="UYI504" s="544"/>
      <c r="UYJ504" s="544"/>
      <c r="UYK504" s="544"/>
      <c r="UYL504" s="544"/>
      <c r="UYM504" s="544"/>
      <c r="UYN504" s="544"/>
      <c r="UYO504" s="544"/>
      <c r="UYP504" s="544"/>
      <c r="UYQ504" s="544"/>
      <c r="UYR504" s="544"/>
      <c r="UYS504" s="544"/>
      <c r="UYT504" s="544"/>
      <c r="UYU504" s="544"/>
      <c r="UYV504" s="544"/>
      <c r="UYW504" s="544"/>
      <c r="UYX504" s="544"/>
      <c r="UYY504" s="544"/>
      <c r="UYZ504" s="544"/>
      <c r="UZA504" s="544"/>
      <c r="UZB504" s="544"/>
      <c r="UZC504" s="544"/>
      <c r="UZD504" s="544"/>
      <c r="UZE504" s="544"/>
      <c r="UZF504" s="544"/>
      <c r="UZG504" s="544"/>
      <c r="UZH504" s="544"/>
      <c r="UZI504" s="544"/>
      <c r="UZJ504" s="544"/>
      <c r="UZK504" s="544"/>
      <c r="UZL504" s="544"/>
      <c r="UZM504" s="544"/>
      <c r="UZN504" s="544"/>
      <c r="UZO504" s="544"/>
      <c r="UZP504" s="544"/>
      <c r="UZQ504" s="544"/>
      <c r="UZR504" s="544"/>
      <c r="UZS504" s="544"/>
      <c r="UZT504" s="544"/>
      <c r="UZU504" s="544"/>
      <c r="UZV504" s="544"/>
      <c r="UZW504" s="544"/>
      <c r="UZX504" s="544"/>
      <c r="UZY504" s="544"/>
      <c r="UZZ504" s="544"/>
      <c r="VAA504" s="544"/>
      <c r="VAB504" s="544"/>
      <c r="VAC504" s="544"/>
      <c r="VAD504" s="544"/>
      <c r="VAE504" s="544"/>
      <c r="VAF504" s="544"/>
      <c r="VAG504" s="544"/>
      <c r="VAH504" s="544"/>
      <c r="VAI504" s="544"/>
      <c r="VAJ504" s="544"/>
      <c r="VAK504" s="544"/>
      <c r="VAL504" s="544"/>
      <c r="VAM504" s="544"/>
      <c r="VAN504" s="544"/>
      <c r="VAO504" s="544"/>
      <c r="VAP504" s="544"/>
      <c r="VAQ504" s="544"/>
      <c r="VAR504" s="544"/>
      <c r="VAS504" s="544"/>
      <c r="VAT504" s="544"/>
      <c r="VAU504" s="544"/>
      <c r="VAV504" s="544"/>
      <c r="VAW504" s="544"/>
      <c r="VAX504" s="544"/>
      <c r="VAY504" s="544"/>
      <c r="VAZ504" s="544"/>
      <c r="VBA504" s="544"/>
      <c r="VBB504" s="544"/>
      <c r="VBC504" s="544"/>
      <c r="VBD504" s="544"/>
      <c r="VBE504" s="544"/>
      <c r="VBF504" s="544"/>
      <c r="VBG504" s="544"/>
      <c r="VBH504" s="544"/>
      <c r="VBI504" s="544"/>
      <c r="VBJ504" s="544"/>
      <c r="VBK504" s="544"/>
      <c r="VBL504" s="544"/>
      <c r="VBM504" s="544"/>
      <c r="VBN504" s="544"/>
      <c r="VBO504" s="544"/>
      <c r="VBP504" s="544"/>
      <c r="VBQ504" s="544"/>
      <c r="VBR504" s="544"/>
      <c r="VBS504" s="544"/>
      <c r="VBT504" s="544"/>
      <c r="VBU504" s="544"/>
      <c r="VBV504" s="544"/>
      <c r="VBW504" s="544"/>
      <c r="VBX504" s="544"/>
      <c r="VBY504" s="544"/>
      <c r="VBZ504" s="544"/>
      <c r="VCA504" s="544"/>
      <c r="VCB504" s="544"/>
      <c r="VCC504" s="544"/>
      <c r="VCD504" s="544"/>
      <c r="VCE504" s="544"/>
      <c r="VCF504" s="544"/>
      <c r="VCG504" s="544"/>
      <c r="VCH504" s="544"/>
      <c r="VCI504" s="544"/>
      <c r="VCJ504" s="544"/>
      <c r="VCK504" s="544"/>
      <c r="VCL504" s="544"/>
      <c r="VCM504" s="544"/>
      <c r="VCN504" s="544"/>
      <c r="VCO504" s="544"/>
      <c r="VCP504" s="544"/>
      <c r="VCQ504" s="544"/>
      <c r="VCR504" s="544"/>
      <c r="VCS504" s="544"/>
      <c r="VCT504" s="544"/>
      <c r="VCU504" s="544"/>
      <c r="VCV504" s="544"/>
      <c r="VCW504" s="544"/>
      <c r="VCX504" s="544"/>
      <c r="VCY504" s="544"/>
      <c r="VCZ504" s="544"/>
      <c r="VDA504" s="544"/>
      <c r="VDB504" s="544"/>
      <c r="VDC504" s="544"/>
      <c r="VDD504" s="544"/>
      <c r="VDE504" s="544"/>
      <c r="VDF504" s="544"/>
      <c r="VDG504" s="544"/>
      <c r="VDH504" s="544"/>
      <c r="VDI504" s="544"/>
      <c r="VDJ504" s="544"/>
      <c r="VDK504" s="544"/>
      <c r="VDL504" s="544"/>
      <c r="VDM504" s="544"/>
      <c r="VDN504" s="544"/>
      <c r="VDO504" s="544"/>
      <c r="VDP504" s="544"/>
      <c r="VDQ504" s="544"/>
      <c r="VDR504" s="544"/>
      <c r="VDS504" s="544"/>
      <c r="VDT504" s="544"/>
      <c r="VDU504" s="544"/>
      <c r="VDV504" s="544"/>
      <c r="VDW504" s="544"/>
      <c r="VDX504" s="544"/>
      <c r="VDY504" s="544"/>
      <c r="VDZ504" s="544"/>
      <c r="VEA504" s="544"/>
      <c r="VEB504" s="544"/>
      <c r="VEC504" s="544"/>
      <c r="VED504" s="544"/>
      <c r="VEE504" s="544"/>
      <c r="VEF504" s="544"/>
      <c r="VEG504" s="544"/>
      <c r="VEH504" s="544"/>
      <c r="VEI504" s="544"/>
      <c r="VEJ504" s="544"/>
      <c r="VEK504" s="544"/>
      <c r="VEL504" s="544"/>
      <c r="VEM504" s="544"/>
      <c r="VEN504" s="544"/>
      <c r="VEO504" s="544"/>
      <c r="VEP504" s="544"/>
      <c r="VEQ504" s="544"/>
      <c r="VER504" s="544"/>
      <c r="VES504" s="544"/>
      <c r="VET504" s="544"/>
      <c r="VEU504" s="544"/>
      <c r="VEV504" s="544"/>
      <c r="VEW504" s="544"/>
      <c r="VEX504" s="544"/>
      <c r="VEY504" s="544"/>
      <c r="VEZ504" s="544"/>
      <c r="VFA504" s="544"/>
      <c r="VFB504" s="544"/>
      <c r="VFC504" s="544"/>
      <c r="VFD504" s="544"/>
      <c r="VFE504" s="544"/>
      <c r="VFF504" s="544"/>
      <c r="VFG504" s="544"/>
      <c r="VFH504" s="544"/>
      <c r="VFI504" s="544"/>
      <c r="VFJ504" s="544"/>
      <c r="VFK504" s="544"/>
      <c r="VFL504" s="544"/>
      <c r="VFM504" s="544"/>
      <c r="VFN504" s="544"/>
      <c r="VFO504" s="544"/>
      <c r="VFP504" s="544"/>
      <c r="VFQ504" s="544"/>
      <c r="VFR504" s="544"/>
      <c r="VFS504" s="544"/>
      <c r="VFT504" s="544"/>
      <c r="VFU504" s="544"/>
      <c r="VFV504" s="544"/>
      <c r="VFW504" s="544"/>
      <c r="VFX504" s="544"/>
      <c r="VFY504" s="544"/>
      <c r="VFZ504" s="544"/>
      <c r="VGA504" s="544"/>
      <c r="VGB504" s="544"/>
      <c r="VGC504" s="544"/>
      <c r="VGD504" s="544"/>
      <c r="VGE504" s="544"/>
      <c r="VGF504" s="544"/>
      <c r="VGG504" s="544"/>
      <c r="VGH504" s="544"/>
      <c r="VGI504" s="544"/>
      <c r="VGJ504" s="544"/>
      <c r="VGK504" s="544"/>
      <c r="VGL504" s="544"/>
      <c r="VGM504" s="544"/>
      <c r="VGN504" s="544"/>
      <c r="VGO504" s="544"/>
      <c r="VGP504" s="544"/>
      <c r="VGQ504" s="544"/>
      <c r="VGR504" s="544"/>
      <c r="VGS504" s="544"/>
      <c r="VGT504" s="544"/>
      <c r="VGU504" s="544"/>
      <c r="VGV504" s="544"/>
      <c r="VGW504" s="544"/>
      <c r="VGX504" s="544"/>
      <c r="VGY504" s="544"/>
      <c r="VGZ504" s="544"/>
      <c r="VHA504" s="544"/>
      <c r="VHB504" s="544"/>
      <c r="VHC504" s="544"/>
      <c r="VHD504" s="544"/>
      <c r="VHE504" s="544"/>
      <c r="VHF504" s="544"/>
      <c r="VHG504" s="544"/>
      <c r="VHH504" s="544"/>
      <c r="VHI504" s="544"/>
      <c r="VHJ504" s="544"/>
      <c r="VHK504" s="544"/>
      <c r="VHL504" s="544"/>
      <c r="VHM504" s="544"/>
      <c r="VHN504" s="544"/>
      <c r="VHO504" s="544"/>
      <c r="VHP504" s="544"/>
      <c r="VHQ504" s="544"/>
      <c r="VHR504" s="544"/>
      <c r="VHS504" s="544"/>
      <c r="VHT504" s="544"/>
      <c r="VHU504" s="544"/>
      <c r="VHV504" s="544"/>
      <c r="VHW504" s="544"/>
      <c r="VHX504" s="544"/>
      <c r="VHY504" s="544"/>
      <c r="VHZ504" s="544"/>
      <c r="VIA504" s="544"/>
      <c r="VIB504" s="544"/>
      <c r="VIC504" s="544"/>
      <c r="VID504" s="544"/>
      <c r="VIE504" s="544"/>
      <c r="VIF504" s="544"/>
      <c r="VIG504" s="544"/>
      <c r="VIH504" s="544"/>
      <c r="VII504" s="544"/>
      <c r="VIJ504" s="544"/>
      <c r="VIK504" s="544"/>
      <c r="VIL504" s="544"/>
      <c r="VIM504" s="544"/>
      <c r="VIN504" s="544"/>
      <c r="VIO504" s="544"/>
      <c r="VIP504" s="544"/>
      <c r="VIQ504" s="544"/>
      <c r="VIR504" s="544"/>
      <c r="VIS504" s="544"/>
      <c r="VIT504" s="544"/>
      <c r="VIU504" s="544"/>
      <c r="VIV504" s="544"/>
      <c r="VIW504" s="544"/>
      <c r="VIX504" s="544"/>
      <c r="VIY504" s="544"/>
      <c r="VIZ504" s="544"/>
      <c r="VJA504" s="544"/>
      <c r="VJB504" s="544"/>
      <c r="VJC504" s="544"/>
      <c r="VJD504" s="544"/>
      <c r="VJE504" s="544"/>
      <c r="VJF504" s="544"/>
      <c r="VJG504" s="544"/>
      <c r="VJH504" s="544"/>
      <c r="VJI504" s="544"/>
      <c r="VJJ504" s="544"/>
      <c r="VJK504" s="544"/>
      <c r="VJL504" s="544"/>
      <c r="VJM504" s="544"/>
      <c r="VJN504" s="544"/>
      <c r="VJO504" s="544"/>
      <c r="VJP504" s="544"/>
      <c r="VJQ504" s="544"/>
      <c r="VJR504" s="544"/>
      <c r="VJS504" s="544"/>
      <c r="VJT504" s="544"/>
      <c r="VJU504" s="544"/>
      <c r="VJV504" s="544"/>
      <c r="VJW504" s="544"/>
      <c r="VJX504" s="544"/>
      <c r="VJY504" s="544"/>
      <c r="VJZ504" s="544"/>
      <c r="VKA504" s="544"/>
      <c r="VKB504" s="544"/>
      <c r="VKC504" s="544"/>
      <c r="VKD504" s="544"/>
      <c r="VKE504" s="544"/>
      <c r="VKF504" s="544"/>
      <c r="VKG504" s="544"/>
      <c r="VKH504" s="544"/>
      <c r="VKI504" s="544"/>
      <c r="VKJ504" s="544"/>
      <c r="VKK504" s="544"/>
      <c r="VKL504" s="544"/>
      <c r="VKM504" s="544"/>
      <c r="VKN504" s="544"/>
      <c r="VKO504" s="544"/>
      <c r="VKP504" s="544"/>
      <c r="VKQ504" s="544"/>
      <c r="VKR504" s="544"/>
      <c r="VKS504" s="544"/>
      <c r="VKT504" s="544"/>
      <c r="VKU504" s="544"/>
      <c r="VKV504" s="544"/>
      <c r="VKW504" s="544"/>
      <c r="VKX504" s="544"/>
      <c r="VKY504" s="544"/>
      <c r="VKZ504" s="544"/>
      <c r="VLA504" s="544"/>
      <c r="VLB504" s="544"/>
      <c r="VLC504" s="544"/>
      <c r="VLD504" s="544"/>
      <c r="VLE504" s="544"/>
      <c r="VLF504" s="544"/>
      <c r="VLG504" s="544"/>
      <c r="VLH504" s="544"/>
      <c r="VLI504" s="544"/>
      <c r="VLJ504" s="544"/>
      <c r="VLK504" s="544"/>
      <c r="VLL504" s="544"/>
      <c r="VLM504" s="544"/>
      <c r="VLN504" s="544"/>
      <c r="VLO504" s="544"/>
      <c r="VLP504" s="544"/>
      <c r="VLQ504" s="544"/>
      <c r="VLR504" s="544"/>
      <c r="VLS504" s="544"/>
      <c r="VLT504" s="544"/>
      <c r="VLU504" s="544"/>
      <c r="VLV504" s="544"/>
      <c r="VLW504" s="544"/>
      <c r="VLX504" s="544"/>
      <c r="VLY504" s="544"/>
      <c r="VLZ504" s="544"/>
      <c r="VMA504" s="544"/>
      <c r="VMB504" s="544"/>
      <c r="VMC504" s="544"/>
      <c r="VMD504" s="544"/>
      <c r="VME504" s="544"/>
      <c r="VMF504" s="544"/>
      <c r="VMG504" s="544"/>
      <c r="VMH504" s="544"/>
      <c r="VMI504" s="544"/>
      <c r="VMJ504" s="544"/>
      <c r="VMK504" s="544"/>
      <c r="VML504" s="544"/>
      <c r="VMM504" s="544"/>
      <c r="VMN504" s="544"/>
      <c r="VMO504" s="544"/>
      <c r="VMP504" s="544"/>
      <c r="VMQ504" s="544"/>
      <c r="VMR504" s="544"/>
      <c r="VMS504" s="544"/>
      <c r="VMT504" s="544"/>
      <c r="VMU504" s="544"/>
      <c r="VMV504" s="544"/>
      <c r="VMW504" s="544"/>
      <c r="VMX504" s="544"/>
      <c r="VMY504" s="544"/>
      <c r="VMZ504" s="544"/>
      <c r="VNA504" s="544"/>
      <c r="VNB504" s="544"/>
      <c r="VNC504" s="544"/>
      <c r="VND504" s="544"/>
      <c r="VNE504" s="544"/>
      <c r="VNF504" s="544"/>
      <c r="VNG504" s="544"/>
      <c r="VNH504" s="544"/>
      <c r="VNI504" s="544"/>
      <c r="VNJ504" s="544"/>
      <c r="VNK504" s="544"/>
      <c r="VNL504" s="544"/>
      <c r="VNM504" s="544"/>
      <c r="VNN504" s="544"/>
      <c r="VNO504" s="544"/>
      <c r="VNP504" s="544"/>
      <c r="VNQ504" s="544"/>
      <c r="VNR504" s="544"/>
      <c r="VNS504" s="544"/>
      <c r="VNT504" s="544"/>
      <c r="VNU504" s="544"/>
      <c r="VNV504" s="544"/>
      <c r="VNW504" s="544"/>
      <c r="VNX504" s="544"/>
      <c r="VNY504" s="544"/>
      <c r="VNZ504" s="544"/>
      <c r="VOA504" s="544"/>
      <c r="VOB504" s="544"/>
      <c r="VOC504" s="544"/>
      <c r="VOD504" s="544"/>
      <c r="VOE504" s="544"/>
      <c r="VOF504" s="544"/>
      <c r="VOG504" s="544"/>
      <c r="VOH504" s="544"/>
      <c r="VOI504" s="544"/>
      <c r="VOJ504" s="544"/>
      <c r="VOK504" s="544"/>
      <c r="VOL504" s="544"/>
      <c r="VOM504" s="544"/>
      <c r="VON504" s="544"/>
      <c r="VOO504" s="544"/>
      <c r="VOP504" s="544"/>
      <c r="VOQ504" s="544"/>
      <c r="VOR504" s="544"/>
      <c r="VOS504" s="544"/>
      <c r="VOT504" s="544"/>
      <c r="VOU504" s="544"/>
      <c r="VOV504" s="544"/>
      <c r="VOW504" s="544"/>
      <c r="VOX504" s="544"/>
      <c r="VOY504" s="544"/>
      <c r="VOZ504" s="544"/>
      <c r="VPA504" s="544"/>
      <c r="VPB504" s="544"/>
      <c r="VPC504" s="544"/>
      <c r="VPD504" s="544"/>
      <c r="VPE504" s="544"/>
      <c r="VPF504" s="544"/>
      <c r="VPG504" s="544"/>
      <c r="VPH504" s="544"/>
      <c r="VPI504" s="544"/>
      <c r="VPJ504" s="544"/>
      <c r="VPK504" s="544"/>
      <c r="VPL504" s="544"/>
      <c r="VPM504" s="544"/>
      <c r="VPN504" s="544"/>
      <c r="VPO504" s="544"/>
      <c r="VPP504" s="544"/>
      <c r="VPQ504" s="544"/>
      <c r="VPR504" s="544"/>
      <c r="VPS504" s="544"/>
      <c r="VPT504" s="544"/>
      <c r="VPU504" s="544"/>
      <c r="VPV504" s="544"/>
      <c r="VPW504" s="544"/>
      <c r="VPX504" s="544"/>
      <c r="VPY504" s="544"/>
      <c r="VPZ504" s="544"/>
      <c r="VQA504" s="544"/>
      <c r="VQB504" s="544"/>
      <c r="VQC504" s="544"/>
      <c r="VQD504" s="544"/>
      <c r="VQE504" s="544"/>
      <c r="VQF504" s="544"/>
      <c r="VQG504" s="544"/>
      <c r="VQH504" s="544"/>
      <c r="VQI504" s="544"/>
      <c r="VQJ504" s="544"/>
      <c r="VQK504" s="544"/>
      <c r="VQL504" s="544"/>
      <c r="VQM504" s="544"/>
      <c r="VQN504" s="544"/>
      <c r="VQO504" s="544"/>
      <c r="VQP504" s="544"/>
      <c r="VQQ504" s="544"/>
      <c r="VQR504" s="544"/>
      <c r="VQS504" s="544"/>
      <c r="VQT504" s="544"/>
      <c r="VQU504" s="544"/>
      <c r="VQV504" s="544"/>
      <c r="VQW504" s="544"/>
      <c r="VQX504" s="544"/>
      <c r="VQY504" s="544"/>
      <c r="VQZ504" s="544"/>
      <c r="VRA504" s="544"/>
      <c r="VRB504" s="544"/>
      <c r="VRC504" s="544"/>
      <c r="VRD504" s="544"/>
      <c r="VRE504" s="544"/>
      <c r="VRF504" s="544"/>
      <c r="VRG504" s="544"/>
      <c r="VRH504" s="544"/>
      <c r="VRI504" s="544"/>
      <c r="VRJ504" s="544"/>
      <c r="VRK504" s="544"/>
      <c r="VRL504" s="544"/>
      <c r="VRM504" s="544"/>
      <c r="VRN504" s="544"/>
      <c r="VRO504" s="544"/>
      <c r="VRP504" s="544"/>
      <c r="VRQ504" s="544"/>
      <c r="VRR504" s="544"/>
      <c r="VRS504" s="544"/>
      <c r="VRT504" s="544"/>
      <c r="VRU504" s="544"/>
      <c r="VRV504" s="544"/>
      <c r="VRW504" s="544"/>
      <c r="VRX504" s="544"/>
      <c r="VRY504" s="544"/>
      <c r="VRZ504" s="544"/>
      <c r="VSA504" s="544"/>
      <c r="VSB504" s="544"/>
      <c r="VSC504" s="544"/>
      <c r="VSD504" s="544"/>
      <c r="VSE504" s="544"/>
      <c r="VSF504" s="544"/>
      <c r="VSG504" s="544"/>
      <c r="VSH504" s="544"/>
      <c r="VSI504" s="544"/>
      <c r="VSJ504" s="544"/>
      <c r="VSK504" s="544"/>
      <c r="VSL504" s="544"/>
      <c r="VSM504" s="544"/>
      <c r="VSN504" s="544"/>
      <c r="VSO504" s="544"/>
      <c r="VSP504" s="544"/>
      <c r="VSQ504" s="544"/>
      <c r="VSR504" s="544"/>
      <c r="VSS504" s="544"/>
      <c r="VST504" s="544"/>
      <c r="VSU504" s="544"/>
      <c r="VSV504" s="544"/>
      <c r="VSW504" s="544"/>
      <c r="VSX504" s="544"/>
      <c r="VSY504" s="544"/>
      <c r="VSZ504" s="544"/>
      <c r="VTA504" s="544"/>
      <c r="VTB504" s="544"/>
      <c r="VTC504" s="544"/>
      <c r="VTD504" s="544"/>
      <c r="VTE504" s="544"/>
      <c r="VTF504" s="544"/>
      <c r="VTG504" s="544"/>
      <c r="VTH504" s="544"/>
      <c r="VTI504" s="544"/>
      <c r="VTJ504" s="544"/>
      <c r="VTK504" s="544"/>
      <c r="VTL504" s="544"/>
      <c r="VTM504" s="544"/>
      <c r="VTN504" s="544"/>
      <c r="VTO504" s="544"/>
      <c r="VTP504" s="544"/>
      <c r="VTQ504" s="544"/>
      <c r="VTR504" s="544"/>
      <c r="VTS504" s="544"/>
      <c r="VTT504" s="544"/>
      <c r="VTU504" s="544"/>
      <c r="VTV504" s="544"/>
      <c r="VTW504" s="544"/>
      <c r="VTX504" s="544"/>
      <c r="VTY504" s="544"/>
      <c r="VTZ504" s="544"/>
      <c r="VUA504" s="544"/>
      <c r="VUB504" s="544"/>
      <c r="VUC504" s="544"/>
      <c r="VUD504" s="544"/>
      <c r="VUE504" s="544"/>
      <c r="VUF504" s="544"/>
      <c r="VUG504" s="544"/>
      <c r="VUH504" s="544"/>
      <c r="VUI504" s="544"/>
      <c r="VUJ504" s="544"/>
      <c r="VUK504" s="544"/>
      <c r="VUL504" s="544"/>
      <c r="VUM504" s="544"/>
      <c r="VUN504" s="544"/>
      <c r="VUO504" s="544"/>
      <c r="VUP504" s="544"/>
      <c r="VUQ504" s="544"/>
      <c r="VUR504" s="544"/>
      <c r="VUS504" s="544"/>
      <c r="VUT504" s="544"/>
      <c r="VUU504" s="544"/>
      <c r="VUV504" s="544"/>
      <c r="VUW504" s="544"/>
      <c r="VUX504" s="544"/>
      <c r="VUY504" s="544"/>
      <c r="VUZ504" s="544"/>
      <c r="VVA504" s="544"/>
      <c r="VVB504" s="544"/>
      <c r="VVC504" s="544"/>
      <c r="VVD504" s="544"/>
      <c r="VVE504" s="544"/>
      <c r="VVF504" s="544"/>
      <c r="VVG504" s="544"/>
      <c r="VVH504" s="544"/>
      <c r="VVI504" s="544"/>
      <c r="VVJ504" s="544"/>
      <c r="VVK504" s="544"/>
      <c r="VVL504" s="544"/>
      <c r="VVM504" s="544"/>
      <c r="VVN504" s="544"/>
      <c r="VVO504" s="544"/>
      <c r="VVP504" s="544"/>
      <c r="VVQ504" s="544"/>
      <c r="VVR504" s="544"/>
      <c r="VVS504" s="544"/>
      <c r="VVT504" s="544"/>
      <c r="VVU504" s="544"/>
      <c r="VVV504" s="544"/>
      <c r="VVW504" s="544"/>
      <c r="VVX504" s="544"/>
      <c r="VVY504" s="544"/>
      <c r="VVZ504" s="544"/>
      <c r="VWA504" s="544"/>
      <c r="VWB504" s="544"/>
      <c r="VWC504" s="544"/>
      <c r="VWD504" s="544"/>
      <c r="VWE504" s="544"/>
      <c r="VWF504" s="544"/>
      <c r="VWG504" s="544"/>
      <c r="VWH504" s="544"/>
      <c r="VWI504" s="544"/>
      <c r="VWJ504" s="544"/>
      <c r="VWK504" s="544"/>
      <c r="VWL504" s="544"/>
      <c r="VWM504" s="544"/>
      <c r="VWN504" s="544"/>
      <c r="VWO504" s="544"/>
      <c r="VWP504" s="544"/>
      <c r="VWQ504" s="544"/>
      <c r="VWR504" s="544"/>
      <c r="VWS504" s="544"/>
      <c r="VWT504" s="544"/>
      <c r="VWU504" s="544"/>
      <c r="VWV504" s="544"/>
      <c r="VWW504" s="544"/>
      <c r="VWX504" s="544"/>
      <c r="VWY504" s="544"/>
      <c r="VWZ504" s="544"/>
      <c r="VXA504" s="544"/>
      <c r="VXB504" s="544"/>
      <c r="VXC504" s="544"/>
      <c r="VXD504" s="544"/>
      <c r="VXE504" s="544"/>
      <c r="VXF504" s="544"/>
      <c r="VXG504" s="544"/>
      <c r="VXH504" s="544"/>
      <c r="VXI504" s="544"/>
      <c r="VXJ504" s="544"/>
      <c r="VXK504" s="544"/>
      <c r="VXL504" s="544"/>
      <c r="VXM504" s="544"/>
      <c r="VXN504" s="544"/>
      <c r="VXO504" s="544"/>
      <c r="VXP504" s="544"/>
      <c r="VXQ504" s="544"/>
      <c r="VXR504" s="544"/>
      <c r="VXS504" s="544"/>
      <c r="VXT504" s="544"/>
      <c r="VXU504" s="544"/>
      <c r="VXV504" s="544"/>
      <c r="VXW504" s="544"/>
      <c r="VXX504" s="544"/>
      <c r="VXY504" s="544"/>
      <c r="VXZ504" s="544"/>
      <c r="VYA504" s="544"/>
      <c r="VYB504" s="544"/>
      <c r="VYC504" s="544"/>
      <c r="VYD504" s="544"/>
      <c r="VYE504" s="544"/>
      <c r="VYF504" s="544"/>
      <c r="VYG504" s="544"/>
      <c r="VYH504" s="544"/>
      <c r="VYI504" s="544"/>
      <c r="VYJ504" s="544"/>
      <c r="VYK504" s="544"/>
      <c r="VYL504" s="544"/>
      <c r="VYM504" s="544"/>
      <c r="VYN504" s="544"/>
      <c r="VYO504" s="544"/>
      <c r="VYP504" s="544"/>
      <c r="VYQ504" s="544"/>
      <c r="VYR504" s="544"/>
      <c r="VYS504" s="544"/>
      <c r="VYT504" s="544"/>
      <c r="VYU504" s="544"/>
      <c r="VYV504" s="544"/>
      <c r="VYW504" s="544"/>
      <c r="VYX504" s="544"/>
      <c r="VYY504" s="544"/>
      <c r="VYZ504" s="544"/>
      <c r="VZA504" s="544"/>
      <c r="VZB504" s="544"/>
      <c r="VZC504" s="544"/>
      <c r="VZD504" s="544"/>
      <c r="VZE504" s="544"/>
      <c r="VZF504" s="544"/>
      <c r="VZG504" s="544"/>
      <c r="VZH504" s="544"/>
      <c r="VZI504" s="544"/>
      <c r="VZJ504" s="544"/>
      <c r="VZK504" s="544"/>
      <c r="VZL504" s="544"/>
      <c r="VZM504" s="544"/>
      <c r="VZN504" s="544"/>
      <c r="VZO504" s="544"/>
      <c r="VZP504" s="544"/>
      <c r="VZQ504" s="544"/>
      <c r="VZR504" s="544"/>
      <c r="VZS504" s="544"/>
      <c r="VZT504" s="544"/>
      <c r="VZU504" s="544"/>
      <c r="VZV504" s="544"/>
      <c r="VZW504" s="544"/>
      <c r="VZX504" s="544"/>
      <c r="VZY504" s="544"/>
      <c r="VZZ504" s="544"/>
      <c r="WAA504" s="544"/>
      <c r="WAB504" s="544"/>
      <c r="WAC504" s="544"/>
      <c r="WAD504" s="544"/>
      <c r="WAE504" s="544"/>
      <c r="WAF504" s="544"/>
      <c r="WAG504" s="544"/>
      <c r="WAH504" s="544"/>
      <c r="WAI504" s="544"/>
      <c r="WAJ504" s="544"/>
      <c r="WAK504" s="544"/>
      <c r="WAL504" s="544"/>
      <c r="WAM504" s="544"/>
      <c r="WAN504" s="544"/>
      <c r="WAO504" s="544"/>
      <c r="WAP504" s="544"/>
      <c r="WAQ504" s="544"/>
      <c r="WAR504" s="544"/>
      <c r="WAS504" s="544"/>
      <c r="WAT504" s="544"/>
      <c r="WAU504" s="544"/>
      <c r="WAV504" s="544"/>
      <c r="WAW504" s="544"/>
      <c r="WAX504" s="544"/>
      <c r="WAY504" s="544"/>
      <c r="WAZ504" s="544"/>
      <c r="WBA504" s="544"/>
      <c r="WBB504" s="544"/>
      <c r="WBC504" s="544"/>
      <c r="WBD504" s="544"/>
      <c r="WBE504" s="544"/>
      <c r="WBF504" s="544"/>
      <c r="WBG504" s="544"/>
      <c r="WBH504" s="544"/>
      <c r="WBI504" s="544"/>
      <c r="WBJ504" s="544"/>
      <c r="WBK504" s="544"/>
      <c r="WBL504" s="544"/>
      <c r="WBM504" s="544"/>
      <c r="WBN504" s="544"/>
      <c r="WBO504" s="544"/>
      <c r="WBP504" s="544"/>
      <c r="WBQ504" s="544"/>
      <c r="WBR504" s="544"/>
      <c r="WBS504" s="544"/>
      <c r="WBT504" s="544"/>
      <c r="WBU504" s="544"/>
      <c r="WBV504" s="544"/>
      <c r="WBW504" s="544"/>
      <c r="WBX504" s="544"/>
      <c r="WBY504" s="544"/>
      <c r="WBZ504" s="544"/>
      <c r="WCA504" s="544"/>
      <c r="WCB504" s="544"/>
      <c r="WCC504" s="544"/>
      <c r="WCD504" s="544"/>
      <c r="WCE504" s="544"/>
      <c r="WCF504" s="544"/>
      <c r="WCG504" s="544"/>
      <c r="WCH504" s="544"/>
      <c r="WCI504" s="544"/>
      <c r="WCJ504" s="544"/>
      <c r="WCK504" s="544"/>
      <c r="WCL504" s="544"/>
      <c r="WCM504" s="544"/>
      <c r="WCN504" s="544"/>
      <c r="WCO504" s="544"/>
      <c r="WCP504" s="544"/>
      <c r="WCQ504" s="544"/>
      <c r="WCR504" s="544"/>
      <c r="WCS504" s="544"/>
      <c r="WCT504" s="544"/>
      <c r="WCU504" s="544"/>
      <c r="WCV504" s="544"/>
      <c r="WCW504" s="544"/>
      <c r="WCX504" s="544"/>
      <c r="WCY504" s="544"/>
      <c r="WCZ504" s="544"/>
      <c r="WDA504" s="544"/>
      <c r="WDB504" s="544"/>
      <c r="WDC504" s="544"/>
      <c r="WDD504" s="544"/>
      <c r="WDE504" s="544"/>
      <c r="WDF504" s="544"/>
      <c r="WDG504" s="544"/>
      <c r="WDH504" s="544"/>
      <c r="WDI504" s="544"/>
      <c r="WDJ504" s="544"/>
      <c r="WDK504" s="544"/>
      <c r="WDL504" s="544"/>
      <c r="WDM504" s="544"/>
      <c r="WDN504" s="544"/>
      <c r="WDO504" s="544"/>
      <c r="WDP504" s="544"/>
      <c r="WDQ504" s="544"/>
      <c r="WDR504" s="544"/>
      <c r="WDS504" s="544"/>
      <c r="WDT504" s="544"/>
      <c r="WDU504" s="544"/>
      <c r="WDV504" s="544"/>
      <c r="WDW504" s="544"/>
      <c r="WDX504" s="544"/>
      <c r="WDY504" s="544"/>
      <c r="WDZ504" s="544"/>
      <c r="WEA504" s="544"/>
      <c r="WEB504" s="544"/>
      <c r="WEC504" s="544"/>
      <c r="WED504" s="544"/>
      <c r="WEE504" s="544"/>
      <c r="WEF504" s="544"/>
      <c r="WEG504" s="544"/>
      <c r="WEH504" s="544"/>
      <c r="WEI504" s="544"/>
      <c r="WEJ504" s="544"/>
      <c r="WEK504" s="544"/>
      <c r="WEL504" s="544"/>
      <c r="WEM504" s="544"/>
      <c r="WEN504" s="544"/>
      <c r="WEO504" s="544"/>
      <c r="WEP504" s="544"/>
      <c r="WEQ504" s="544"/>
      <c r="WER504" s="544"/>
      <c r="WES504" s="544"/>
      <c r="WET504" s="544"/>
      <c r="WEU504" s="544"/>
      <c r="WEV504" s="544"/>
      <c r="WEW504" s="544"/>
      <c r="WEX504" s="544"/>
      <c r="WEY504" s="544"/>
      <c r="WEZ504" s="544"/>
      <c r="WFA504" s="544"/>
      <c r="WFB504" s="544"/>
      <c r="WFC504" s="544"/>
      <c r="WFD504" s="544"/>
      <c r="WFE504" s="544"/>
      <c r="WFF504" s="544"/>
      <c r="WFG504" s="544"/>
      <c r="WFH504" s="544"/>
      <c r="WFI504" s="544"/>
      <c r="WFJ504" s="544"/>
      <c r="WFK504" s="544"/>
      <c r="WFL504" s="544"/>
      <c r="WFM504" s="544"/>
      <c r="WFN504" s="544"/>
      <c r="WFO504" s="544"/>
      <c r="WFP504" s="544"/>
      <c r="WFQ504" s="544"/>
      <c r="WFR504" s="544"/>
      <c r="WFS504" s="544"/>
      <c r="WFT504" s="544"/>
      <c r="WFU504" s="544"/>
      <c r="WFV504" s="544"/>
      <c r="WFW504" s="544"/>
      <c r="WFX504" s="544"/>
      <c r="WFY504" s="544"/>
      <c r="WFZ504" s="544"/>
      <c r="WGA504" s="544"/>
      <c r="WGB504" s="544"/>
      <c r="WGC504" s="544"/>
      <c r="WGD504" s="544"/>
      <c r="WGE504" s="544"/>
      <c r="WGF504" s="544"/>
      <c r="WGG504" s="544"/>
      <c r="WGH504" s="544"/>
      <c r="WGI504" s="544"/>
      <c r="WGJ504" s="544"/>
      <c r="WGK504" s="544"/>
      <c r="WGL504" s="544"/>
      <c r="WGM504" s="544"/>
      <c r="WGN504" s="544"/>
      <c r="WGO504" s="544"/>
      <c r="WGP504" s="544"/>
      <c r="WGQ504" s="544"/>
      <c r="WGR504" s="544"/>
      <c r="WGS504" s="544"/>
      <c r="WGT504" s="544"/>
      <c r="WGU504" s="544"/>
      <c r="WGV504" s="544"/>
      <c r="WGW504" s="544"/>
      <c r="WGX504" s="544"/>
      <c r="WGY504" s="544"/>
      <c r="WGZ504" s="544"/>
      <c r="WHA504" s="544"/>
      <c r="WHB504" s="544"/>
      <c r="WHC504" s="544"/>
      <c r="WHD504" s="544"/>
      <c r="WHE504" s="544"/>
      <c r="WHF504" s="544"/>
      <c r="WHG504" s="544"/>
      <c r="WHH504" s="544"/>
      <c r="WHI504" s="544"/>
      <c r="WHJ504" s="544"/>
      <c r="WHK504" s="544"/>
      <c r="WHL504" s="544"/>
      <c r="WHM504" s="544"/>
      <c r="WHN504" s="544"/>
      <c r="WHO504" s="544"/>
      <c r="WHP504" s="544"/>
      <c r="WHQ504" s="544"/>
      <c r="WHR504" s="544"/>
      <c r="WHS504" s="544"/>
      <c r="WHT504" s="544"/>
      <c r="WHU504" s="544"/>
      <c r="WHV504" s="544"/>
      <c r="WHW504" s="544"/>
      <c r="WHX504" s="544"/>
      <c r="WHY504" s="544"/>
      <c r="WHZ504" s="544"/>
      <c r="WIA504" s="544"/>
      <c r="WIB504" s="544"/>
      <c r="WIC504" s="544"/>
      <c r="WID504" s="544"/>
      <c r="WIE504" s="544"/>
      <c r="WIF504" s="544"/>
      <c r="WIG504" s="544"/>
      <c r="WIH504" s="544"/>
      <c r="WII504" s="544"/>
      <c r="WIJ504" s="544"/>
      <c r="WIK504" s="544"/>
      <c r="WIL504" s="544"/>
      <c r="WIM504" s="544"/>
      <c r="WIN504" s="544"/>
      <c r="WIO504" s="544"/>
      <c r="WIP504" s="544"/>
      <c r="WIQ504" s="544"/>
      <c r="WIR504" s="544"/>
      <c r="WIS504" s="544"/>
      <c r="WIT504" s="544"/>
      <c r="WIU504" s="544"/>
      <c r="WIV504" s="544"/>
      <c r="WIW504" s="544"/>
      <c r="WIX504" s="544"/>
      <c r="WIY504" s="544"/>
      <c r="WIZ504" s="544"/>
      <c r="WJA504" s="544"/>
      <c r="WJB504" s="544"/>
      <c r="WJC504" s="544"/>
      <c r="WJD504" s="544"/>
      <c r="WJE504" s="544"/>
      <c r="WJF504" s="544"/>
      <c r="WJG504" s="544"/>
      <c r="WJH504" s="544"/>
      <c r="WJI504" s="544"/>
      <c r="WJJ504" s="544"/>
      <c r="WJK504" s="544"/>
      <c r="WJL504" s="544"/>
      <c r="WJM504" s="544"/>
      <c r="WJN504" s="544"/>
      <c r="WJO504" s="544"/>
      <c r="WJP504" s="544"/>
      <c r="WJQ504" s="544"/>
      <c r="WJR504" s="544"/>
      <c r="WJS504" s="544"/>
      <c r="WJT504" s="544"/>
      <c r="WJU504" s="544"/>
      <c r="WJV504" s="544"/>
      <c r="WJW504" s="544"/>
      <c r="WJX504" s="544"/>
      <c r="WJY504" s="544"/>
      <c r="WJZ504" s="544"/>
      <c r="WKA504" s="544"/>
      <c r="WKB504" s="544"/>
      <c r="WKC504" s="544"/>
      <c r="WKD504" s="544"/>
      <c r="WKE504" s="544"/>
      <c r="WKF504" s="544"/>
      <c r="WKG504" s="544"/>
      <c r="WKH504" s="544"/>
      <c r="WKI504" s="544"/>
      <c r="WKJ504" s="544"/>
      <c r="WKK504" s="544"/>
      <c r="WKL504" s="544"/>
      <c r="WKM504" s="544"/>
      <c r="WKN504" s="544"/>
      <c r="WKO504" s="544"/>
      <c r="WKP504" s="544"/>
      <c r="WKQ504" s="544"/>
      <c r="WKR504" s="544"/>
      <c r="WKS504" s="544"/>
      <c r="WKT504" s="544"/>
      <c r="WKU504" s="544"/>
      <c r="WKV504" s="544"/>
      <c r="WKW504" s="544"/>
      <c r="WKX504" s="544"/>
      <c r="WKY504" s="544"/>
      <c r="WKZ504" s="544"/>
      <c r="WLA504" s="544"/>
      <c r="WLB504" s="544"/>
      <c r="WLC504" s="544"/>
      <c r="WLD504" s="544"/>
      <c r="WLE504" s="544"/>
      <c r="WLF504" s="544"/>
      <c r="WLG504" s="544"/>
      <c r="WLH504" s="544"/>
      <c r="WLI504" s="544"/>
      <c r="WLJ504" s="544"/>
      <c r="WLK504" s="544"/>
      <c r="WLL504" s="544"/>
      <c r="WLM504" s="544"/>
      <c r="WLN504" s="544"/>
      <c r="WLO504" s="544"/>
      <c r="WLP504" s="544"/>
      <c r="WLQ504" s="544"/>
      <c r="WLR504" s="544"/>
      <c r="WLS504" s="544"/>
      <c r="WLT504" s="544"/>
      <c r="WLU504" s="544"/>
      <c r="WLV504" s="544"/>
      <c r="WLW504" s="544"/>
      <c r="WLX504" s="544"/>
      <c r="WLY504" s="544"/>
      <c r="WLZ504" s="544"/>
      <c r="WMA504" s="544"/>
      <c r="WMB504" s="544"/>
      <c r="WMC504" s="544"/>
      <c r="WMD504" s="544"/>
      <c r="WME504" s="544"/>
      <c r="WMF504" s="544"/>
      <c r="WMG504" s="544"/>
      <c r="WMH504" s="544"/>
      <c r="WMI504" s="544"/>
      <c r="WMJ504" s="544"/>
      <c r="WMK504" s="544"/>
      <c r="WML504" s="544"/>
      <c r="WMM504" s="544"/>
      <c r="WMN504" s="544"/>
      <c r="WMO504" s="544"/>
      <c r="WMP504" s="544"/>
      <c r="WMQ504" s="544"/>
      <c r="WMR504" s="544"/>
      <c r="WMS504" s="544"/>
      <c r="WMT504" s="544"/>
      <c r="WMU504" s="544"/>
      <c r="WMV504" s="544"/>
      <c r="WMW504" s="544"/>
      <c r="WMX504" s="544"/>
      <c r="WMY504" s="544"/>
      <c r="WMZ504" s="544"/>
      <c r="WNA504" s="544"/>
      <c r="WNB504" s="544"/>
      <c r="WNC504" s="544"/>
      <c r="WND504" s="544"/>
      <c r="WNE504" s="544"/>
      <c r="WNF504" s="544"/>
      <c r="WNG504" s="544"/>
      <c r="WNH504" s="544"/>
      <c r="WNI504" s="544"/>
      <c r="WNJ504" s="544"/>
      <c r="WNK504" s="544"/>
      <c r="WNL504" s="544"/>
      <c r="WNM504" s="544"/>
      <c r="WNN504" s="544"/>
      <c r="WNO504" s="544"/>
      <c r="WNP504" s="544"/>
      <c r="WNQ504" s="544"/>
      <c r="WNR504" s="544"/>
      <c r="WNS504" s="544"/>
      <c r="WNT504" s="544"/>
      <c r="WNU504" s="544"/>
      <c r="WNV504" s="544"/>
      <c r="WNW504" s="544"/>
      <c r="WNX504" s="544"/>
      <c r="WNY504" s="544"/>
      <c r="WNZ504" s="544"/>
      <c r="WOA504" s="544"/>
      <c r="WOB504" s="544"/>
      <c r="WOC504" s="544"/>
      <c r="WOD504" s="544"/>
      <c r="WOE504" s="544"/>
      <c r="WOF504" s="544"/>
      <c r="WOG504" s="544"/>
      <c r="WOH504" s="544"/>
      <c r="WOI504" s="544"/>
      <c r="WOJ504" s="544"/>
      <c r="WOK504" s="544"/>
      <c r="WOL504" s="544"/>
      <c r="WOM504" s="544"/>
      <c r="WON504" s="544"/>
      <c r="WOO504" s="544"/>
      <c r="WOP504" s="544"/>
      <c r="WOQ504" s="544"/>
      <c r="WOR504" s="544"/>
      <c r="WOS504" s="544"/>
      <c r="WOT504" s="544"/>
      <c r="WOU504" s="544"/>
      <c r="WOV504" s="544"/>
      <c r="WOW504" s="544"/>
      <c r="WOX504" s="544"/>
      <c r="WOY504" s="544"/>
      <c r="WOZ504" s="544"/>
      <c r="WPA504" s="544"/>
      <c r="WPB504" s="544"/>
      <c r="WPC504" s="544"/>
      <c r="WPD504" s="544"/>
      <c r="WPE504" s="544"/>
      <c r="WPF504" s="544"/>
      <c r="WPG504" s="544"/>
      <c r="WPH504" s="544"/>
      <c r="WPI504" s="544"/>
      <c r="WPJ504" s="544"/>
      <c r="WPK504" s="544"/>
      <c r="WPL504" s="544"/>
      <c r="WPM504" s="544"/>
      <c r="WPN504" s="544"/>
      <c r="WPO504" s="544"/>
      <c r="WPP504" s="544"/>
      <c r="WPQ504" s="544"/>
      <c r="WPR504" s="544"/>
      <c r="WPS504" s="544"/>
      <c r="WPT504" s="544"/>
      <c r="WPU504" s="544"/>
      <c r="WPV504" s="544"/>
      <c r="WPW504" s="544"/>
      <c r="WPX504" s="544"/>
      <c r="WPY504" s="544"/>
      <c r="WPZ504" s="544"/>
      <c r="WQA504" s="544"/>
      <c r="WQB504" s="544"/>
      <c r="WQC504" s="544"/>
      <c r="WQD504" s="544"/>
      <c r="WQE504" s="544"/>
      <c r="WQF504" s="544"/>
      <c r="WQG504" s="544"/>
      <c r="WQH504" s="544"/>
      <c r="WQI504" s="544"/>
      <c r="WQJ504" s="544"/>
      <c r="WQK504" s="544"/>
      <c r="WQL504" s="544"/>
      <c r="WQM504" s="544"/>
      <c r="WQN504" s="544"/>
      <c r="WQO504" s="544"/>
      <c r="WQP504" s="544"/>
      <c r="WQQ504" s="544"/>
      <c r="WQR504" s="544"/>
      <c r="WQS504" s="544"/>
      <c r="WQT504" s="544"/>
      <c r="WQU504" s="544"/>
      <c r="WQV504" s="544"/>
      <c r="WQW504" s="544"/>
      <c r="WQX504" s="544"/>
      <c r="WQY504" s="544"/>
      <c r="WQZ504" s="544"/>
      <c r="WRA504" s="544"/>
      <c r="WRB504" s="544"/>
      <c r="WRC504" s="544"/>
      <c r="WRD504" s="544"/>
      <c r="WRE504" s="544"/>
      <c r="WRF504" s="544"/>
      <c r="WRG504" s="544"/>
      <c r="WRH504" s="544"/>
      <c r="WRI504" s="544"/>
      <c r="WRJ504" s="544"/>
      <c r="WRK504" s="544"/>
      <c r="WRL504" s="544"/>
      <c r="WRM504" s="544"/>
      <c r="WRN504" s="544"/>
      <c r="WRO504" s="544"/>
      <c r="WRP504" s="544"/>
      <c r="WRQ504" s="544"/>
      <c r="WRR504" s="544"/>
      <c r="WRS504" s="544"/>
      <c r="WRT504" s="544"/>
      <c r="WRU504" s="544"/>
      <c r="WRV504" s="544"/>
      <c r="WRW504" s="544"/>
      <c r="WRX504" s="544"/>
      <c r="WRY504" s="544"/>
      <c r="WRZ504" s="544"/>
      <c r="WSA504" s="544"/>
      <c r="WSB504" s="544"/>
      <c r="WSC504" s="544"/>
      <c r="WSD504" s="544"/>
      <c r="WSE504" s="544"/>
      <c r="WSF504" s="544"/>
      <c r="WSG504" s="544"/>
      <c r="WSH504" s="544"/>
      <c r="WSI504" s="544"/>
      <c r="WSJ504" s="544"/>
      <c r="WSK504" s="544"/>
      <c r="WSL504" s="544"/>
      <c r="WSM504" s="544"/>
      <c r="WSN504" s="544"/>
      <c r="WSO504" s="544"/>
      <c r="WSP504" s="544"/>
      <c r="WSQ504" s="544"/>
      <c r="WSR504" s="544"/>
      <c r="WSS504" s="544"/>
      <c r="WST504" s="544"/>
      <c r="WSU504" s="544"/>
      <c r="WSV504" s="544"/>
      <c r="WSW504" s="544"/>
      <c r="WSX504" s="544"/>
      <c r="WSY504" s="544"/>
      <c r="WSZ504" s="544"/>
      <c r="WTA504" s="544"/>
      <c r="WTB504" s="544"/>
      <c r="WTC504" s="544"/>
      <c r="WTD504" s="544"/>
      <c r="WTE504" s="544"/>
      <c r="WTF504" s="544"/>
      <c r="WTG504" s="544"/>
      <c r="WTH504" s="544"/>
      <c r="WTI504" s="544"/>
      <c r="WTJ504" s="544"/>
      <c r="WTK504" s="544"/>
      <c r="WTL504" s="544"/>
      <c r="WTM504" s="544"/>
      <c r="WTN504" s="544"/>
      <c r="WTO504" s="544"/>
      <c r="WTP504" s="544"/>
      <c r="WTQ504" s="544"/>
      <c r="WTR504" s="544"/>
      <c r="WTS504" s="544"/>
      <c r="WTT504" s="544"/>
      <c r="WTU504" s="544"/>
      <c r="WTV504" s="544"/>
      <c r="WTW504" s="544"/>
      <c r="WTX504" s="544"/>
      <c r="WTY504" s="544"/>
      <c r="WTZ504" s="544"/>
      <c r="WUA504" s="544"/>
      <c r="WUB504" s="544"/>
      <c r="WUC504" s="544"/>
      <c r="WUD504" s="544"/>
      <c r="WUE504" s="544"/>
      <c r="WUF504" s="544"/>
      <c r="WUG504" s="544"/>
      <c r="WUH504" s="544"/>
      <c r="WUI504" s="544"/>
      <c r="WUJ504" s="544"/>
      <c r="WUK504" s="544"/>
      <c r="WUL504" s="544"/>
      <c r="WUM504" s="544"/>
      <c r="WUN504" s="544"/>
      <c r="WUO504" s="544"/>
      <c r="WUP504" s="544"/>
      <c r="WUQ504" s="544"/>
      <c r="WUR504" s="544"/>
      <c r="WUS504" s="544"/>
      <c r="WUT504" s="544"/>
      <c r="WUU504" s="544"/>
      <c r="WUV504" s="544"/>
      <c r="WUW504" s="544"/>
      <c r="WUX504" s="544"/>
      <c r="WUY504" s="544"/>
      <c r="WUZ504" s="544"/>
      <c r="WVA504" s="544"/>
      <c r="WVB504" s="544"/>
      <c r="WVC504" s="544"/>
      <c r="WVD504" s="544"/>
      <c r="WVE504" s="544"/>
      <c r="WVF504" s="544"/>
      <c r="WVG504" s="544"/>
      <c r="WVH504" s="544"/>
      <c r="WVI504" s="544"/>
      <c r="WVJ504" s="544"/>
      <c r="WVK504" s="544"/>
      <c r="WVL504" s="544"/>
      <c r="WVM504" s="544"/>
      <c r="WVN504" s="544"/>
      <c r="WVO504" s="544"/>
      <c r="WVP504" s="544"/>
      <c r="WVQ504" s="544"/>
      <c r="WVR504" s="544"/>
      <c r="WVS504" s="544"/>
      <c r="WVT504" s="544"/>
      <c r="WVU504" s="544"/>
      <c r="WVV504" s="544"/>
      <c r="WVW504" s="544"/>
      <c r="WVX504" s="544"/>
      <c r="WVY504" s="544"/>
      <c r="WVZ504" s="544"/>
      <c r="WWA504" s="544"/>
      <c r="WWB504" s="544"/>
      <c r="WWC504" s="544"/>
      <c r="WWD504" s="544"/>
      <c r="WWE504" s="544"/>
      <c r="WWF504" s="544"/>
      <c r="WWG504" s="544"/>
      <c r="WWH504" s="544"/>
      <c r="WWI504" s="544"/>
      <c r="WWJ504" s="544"/>
      <c r="WWK504" s="544"/>
      <c r="WWL504" s="544"/>
      <c r="WWM504" s="544"/>
      <c r="WWN504" s="544"/>
      <c r="WWO504" s="544"/>
      <c r="WWP504" s="544"/>
      <c r="WWQ504" s="544"/>
      <c r="WWR504" s="544"/>
      <c r="WWS504" s="544"/>
      <c r="WWT504" s="544"/>
      <c r="WWU504" s="544"/>
      <c r="WWV504" s="544"/>
      <c r="WWW504" s="544"/>
      <c r="WWX504" s="544"/>
      <c r="WWY504" s="544"/>
      <c r="WWZ504" s="544"/>
      <c r="WXA504" s="544"/>
      <c r="WXB504" s="544"/>
      <c r="WXC504" s="544"/>
      <c r="WXD504" s="544"/>
      <c r="WXE504" s="544"/>
      <c r="WXF504" s="544"/>
      <c r="WXG504" s="544"/>
      <c r="WXH504" s="544"/>
      <c r="WXI504" s="544"/>
      <c r="WXJ504" s="544"/>
      <c r="WXK504" s="544"/>
      <c r="WXL504" s="544"/>
      <c r="WXM504" s="544"/>
      <c r="WXN504" s="544"/>
      <c r="WXO504" s="544"/>
      <c r="WXP504" s="544"/>
      <c r="WXQ504" s="544"/>
      <c r="WXR504" s="544"/>
      <c r="WXS504" s="544"/>
      <c r="WXT504" s="544"/>
      <c r="WXU504" s="544"/>
      <c r="WXV504" s="544"/>
      <c r="WXW504" s="544"/>
      <c r="WXX504" s="544"/>
      <c r="WXY504" s="544"/>
      <c r="WXZ504" s="544"/>
      <c r="WYA504" s="544"/>
      <c r="WYB504" s="544"/>
      <c r="WYC504" s="544"/>
      <c r="WYD504" s="544"/>
      <c r="WYE504" s="544"/>
      <c r="WYF504" s="544"/>
      <c r="WYG504" s="544"/>
      <c r="WYH504" s="544"/>
      <c r="WYI504" s="544"/>
      <c r="WYJ504" s="544"/>
      <c r="WYK504" s="544"/>
      <c r="WYL504" s="544"/>
      <c r="WYM504" s="544"/>
      <c r="WYN504" s="544"/>
      <c r="WYO504" s="544"/>
      <c r="WYP504" s="544"/>
      <c r="WYQ504" s="544"/>
      <c r="WYR504" s="544"/>
      <c r="WYS504" s="544"/>
      <c r="WYT504" s="544"/>
      <c r="WYU504" s="544"/>
      <c r="WYV504" s="544"/>
      <c r="WYW504" s="544"/>
      <c r="WYX504" s="544"/>
      <c r="WYY504" s="544"/>
      <c r="WYZ504" s="544"/>
      <c r="WZA504" s="544"/>
      <c r="WZB504" s="544"/>
      <c r="WZC504" s="544"/>
      <c r="WZD504" s="544"/>
      <c r="WZE504" s="544"/>
      <c r="WZF504" s="544"/>
      <c r="WZG504" s="544"/>
      <c r="WZH504" s="544"/>
      <c r="WZI504" s="544"/>
      <c r="WZJ504" s="544"/>
      <c r="WZK504" s="544"/>
      <c r="WZL504" s="544"/>
      <c r="WZM504" s="544"/>
      <c r="WZN504" s="544"/>
      <c r="WZO504" s="544"/>
      <c r="WZP504" s="544"/>
      <c r="WZQ504" s="544"/>
      <c r="WZR504" s="544"/>
      <c r="WZS504" s="544"/>
      <c r="WZT504" s="544"/>
      <c r="WZU504" s="544"/>
      <c r="WZV504" s="544"/>
      <c r="WZW504" s="544"/>
      <c r="WZX504" s="544"/>
      <c r="WZY504" s="544"/>
      <c r="WZZ504" s="544"/>
      <c r="XAA504" s="544"/>
      <c r="XAB504" s="544"/>
      <c r="XAC504" s="544"/>
      <c r="XAD504" s="544"/>
      <c r="XAE504" s="544"/>
      <c r="XAF504" s="544"/>
      <c r="XAG504" s="544"/>
      <c r="XAH504" s="544"/>
      <c r="XAI504" s="544"/>
      <c r="XAJ504" s="544"/>
      <c r="XAK504" s="544"/>
      <c r="XAL504" s="544"/>
      <c r="XAM504" s="544"/>
      <c r="XAN504" s="544"/>
      <c r="XAO504" s="544"/>
      <c r="XAP504" s="544"/>
      <c r="XAQ504" s="544"/>
      <c r="XAR504" s="544"/>
      <c r="XAS504" s="544"/>
      <c r="XAT504" s="544"/>
      <c r="XAU504" s="544"/>
      <c r="XAV504" s="544"/>
      <c r="XAW504" s="544"/>
      <c r="XAX504" s="544"/>
      <c r="XAY504" s="544"/>
      <c r="XAZ504" s="544"/>
      <c r="XBA504" s="544"/>
      <c r="XBB504" s="544"/>
      <c r="XBC504" s="544"/>
      <c r="XBD504" s="544"/>
      <c r="XBE504" s="544"/>
      <c r="XBF504" s="544"/>
      <c r="XBG504" s="544"/>
      <c r="XBH504" s="544"/>
      <c r="XBI504" s="544"/>
      <c r="XBJ504" s="544"/>
      <c r="XBK504" s="544"/>
      <c r="XBL504" s="544"/>
      <c r="XBM504" s="544"/>
      <c r="XBN504" s="544"/>
      <c r="XBO504" s="544"/>
      <c r="XBP504" s="544"/>
      <c r="XBQ504" s="544"/>
      <c r="XBR504" s="544"/>
      <c r="XBS504" s="544"/>
      <c r="XBT504" s="544"/>
      <c r="XBU504" s="544"/>
      <c r="XBV504" s="544"/>
      <c r="XBW504" s="544"/>
      <c r="XBX504" s="544"/>
      <c r="XBY504" s="544"/>
      <c r="XBZ504" s="544"/>
      <c r="XCA504" s="544"/>
      <c r="XCB504" s="544"/>
      <c r="XCC504" s="544"/>
      <c r="XCD504" s="544"/>
      <c r="XCE504" s="544"/>
      <c r="XCF504" s="544"/>
      <c r="XCG504" s="544"/>
      <c r="XCH504" s="544"/>
      <c r="XCI504" s="544"/>
      <c r="XCJ504" s="544"/>
      <c r="XCK504" s="544"/>
      <c r="XCL504" s="544"/>
      <c r="XCM504" s="544"/>
      <c r="XCN504" s="544"/>
      <c r="XCO504" s="544"/>
      <c r="XCP504" s="544"/>
      <c r="XCQ504" s="544"/>
      <c r="XCR504" s="544"/>
      <c r="XCS504" s="544"/>
      <c r="XCT504" s="544"/>
      <c r="XCU504" s="544"/>
      <c r="XCV504" s="544"/>
      <c r="XCW504" s="544"/>
      <c r="XCX504" s="544"/>
      <c r="XCY504" s="544"/>
      <c r="XCZ504" s="544"/>
      <c r="XDA504" s="544"/>
      <c r="XDB504" s="544"/>
      <c r="XDC504" s="544"/>
      <c r="XDD504" s="544"/>
      <c r="XDE504" s="544"/>
      <c r="XDF504" s="544"/>
      <c r="XDG504" s="544"/>
      <c r="XDH504" s="544"/>
      <c r="XDI504" s="544"/>
      <c r="XDJ504" s="544"/>
      <c r="XDK504" s="544"/>
      <c r="XDL504" s="544"/>
      <c r="XDM504" s="544"/>
      <c r="XDN504" s="544"/>
      <c r="XDO504" s="544"/>
      <c r="XDP504" s="544"/>
      <c r="XDQ504" s="544"/>
      <c r="XDR504" s="544"/>
      <c r="XDS504" s="544"/>
      <c r="XDT504" s="544"/>
      <c r="XDU504" s="544"/>
      <c r="XDV504" s="544"/>
      <c r="XDW504" s="544"/>
      <c r="XDX504" s="544"/>
      <c r="XDY504" s="544"/>
      <c r="XDZ504" s="544"/>
      <c r="XEA504" s="544"/>
      <c r="XEB504" s="544"/>
      <c r="XEC504" s="544"/>
      <c r="XED504" s="544"/>
      <c r="XEE504" s="544"/>
      <c r="XEF504" s="544"/>
      <c r="XEG504" s="544"/>
      <c r="XEH504" s="544"/>
      <c r="XEI504" s="544"/>
      <c r="XEJ504" s="544"/>
      <c r="XEK504" s="544"/>
      <c r="XEL504" s="544"/>
      <c r="XEM504" s="544"/>
      <c r="XEN504" s="544"/>
      <c r="XEO504" s="544"/>
      <c r="XEP504" s="544"/>
      <c r="XEQ504" s="544"/>
      <c r="XER504" s="544"/>
      <c r="XES504" s="544"/>
      <c r="XET504" s="544"/>
      <c r="XEU504" s="544"/>
      <c r="XEV504" s="544"/>
      <c r="XEW504" s="544"/>
      <c r="XEX504" s="544"/>
      <c r="XEY504" s="544"/>
      <c r="XEZ504" s="544"/>
      <c r="XFA504" s="544"/>
      <c r="XFB504" s="544"/>
      <c r="XFC504" s="544"/>
      <c r="XFD504" s="544"/>
    </row>
    <row r="505" spans="1:16384" s="313" customFormat="1">
      <c r="A505" s="313" t="s">
        <v>2386</v>
      </c>
      <c r="B505" s="313" t="s">
        <v>2387</v>
      </c>
      <c r="C505" s="313" t="s">
        <v>2388</v>
      </c>
      <c r="D505" s="313" t="s">
        <v>2389</v>
      </c>
      <c r="E505" s="588">
        <v>2600</v>
      </c>
      <c r="F505" s="589"/>
      <c r="G505" s="312"/>
      <c r="H505" s="589"/>
      <c r="I505" s="590"/>
      <c r="J505" s="590"/>
      <c r="K505" s="590"/>
      <c r="L505" s="590"/>
      <c r="M505" s="590"/>
      <c r="N505" s="590"/>
      <c r="O505" s="590"/>
      <c r="P505" s="590"/>
      <c r="Q505" s="590"/>
      <c r="R505" s="590"/>
      <c r="S505" s="590"/>
      <c r="T505" s="590"/>
      <c r="U505" s="590"/>
      <c r="V505" s="590"/>
      <c r="W505" s="590"/>
      <c r="X505" s="590"/>
      <c r="Y505" s="590"/>
      <c r="Z505" s="590"/>
      <c r="AA505" s="590"/>
      <c r="AB505" s="590"/>
      <c r="AC505" s="590"/>
      <c r="AD505" s="590"/>
      <c r="AE505" s="590"/>
      <c r="AF505" s="590"/>
      <c r="AG505" s="590"/>
      <c r="AH505" s="590"/>
      <c r="AI505" s="590"/>
      <c r="AJ505" s="590"/>
      <c r="AK505" s="590"/>
      <c r="AL505" s="590"/>
      <c r="AM505" s="590"/>
      <c r="AN505" s="590"/>
      <c r="AO505" s="590"/>
      <c r="AP505" s="590"/>
      <c r="AQ505" s="590"/>
      <c r="AR505" s="590"/>
      <c r="AS505" s="590"/>
      <c r="AT505" s="590"/>
      <c r="AU505" s="590"/>
      <c r="AV505" s="590"/>
      <c r="AW505" s="590"/>
      <c r="AX505" s="590"/>
      <c r="AY505" s="590"/>
      <c r="AZ505" s="590"/>
      <c r="BA505" s="590"/>
      <c r="BB505" s="590"/>
      <c r="BC505" s="590"/>
      <c r="BD505" s="590"/>
      <c r="BE505" s="590"/>
      <c r="BF505" s="590"/>
      <c r="BG505" s="590"/>
      <c r="BH505" s="590"/>
      <c r="BI505" s="590"/>
      <c r="BJ505" s="590"/>
      <c r="BK505" s="590"/>
      <c r="BL505" s="590"/>
      <c r="BM505" s="590"/>
      <c r="BN505" s="590"/>
      <c r="BO505" s="590"/>
      <c r="BP505" s="590"/>
      <c r="BQ505" s="590"/>
      <c r="BR505" s="590"/>
      <c r="BS505" s="590"/>
      <c r="BT505" s="590"/>
      <c r="BU505" s="590"/>
      <c r="BV505" s="590"/>
      <c r="BW505" s="590"/>
      <c r="BX505" s="590"/>
      <c r="BY505" s="590"/>
      <c r="BZ505" s="590"/>
      <c r="CA505" s="590"/>
      <c r="CB505" s="590"/>
      <c r="CC505" s="590"/>
      <c r="CD505" s="590"/>
      <c r="CE505" s="590"/>
      <c r="CF505" s="590"/>
      <c r="CG505" s="590"/>
      <c r="CH505" s="590"/>
      <c r="CI505" s="590"/>
      <c r="CJ505" s="590"/>
      <c r="CK505" s="590"/>
      <c r="CL505" s="590"/>
      <c r="CM505" s="590"/>
      <c r="CN505" s="590"/>
      <c r="CO505" s="590"/>
      <c r="CP505" s="590"/>
      <c r="CQ505" s="590"/>
      <c r="CR505" s="590"/>
      <c r="CS505" s="590"/>
      <c r="CT505" s="590"/>
      <c r="CU505" s="590"/>
      <c r="CV505" s="590"/>
      <c r="CW505" s="590"/>
      <c r="CX505" s="590"/>
      <c r="CY505" s="590"/>
      <c r="CZ505" s="590"/>
      <c r="DA505" s="590"/>
      <c r="DB505" s="590"/>
      <c r="DC505" s="590"/>
      <c r="DD505" s="590"/>
      <c r="DE505" s="590"/>
      <c r="DF505" s="590"/>
      <c r="DG505" s="590"/>
      <c r="DH505" s="590"/>
      <c r="DI505" s="590"/>
      <c r="DJ505" s="590"/>
      <c r="DK505" s="590"/>
      <c r="DL505" s="590"/>
      <c r="DM505" s="590"/>
      <c r="DN505" s="590"/>
      <c r="DO505" s="590"/>
      <c r="DP505" s="590"/>
      <c r="DQ505" s="590"/>
      <c r="DR505" s="590"/>
      <c r="DS505" s="590"/>
      <c r="DT505" s="590"/>
      <c r="DU505" s="590"/>
      <c r="DV505" s="590"/>
      <c r="DW505" s="590"/>
      <c r="DX505" s="590"/>
      <c r="DY505" s="590"/>
      <c r="DZ505" s="590"/>
      <c r="EA505" s="590"/>
      <c r="EB505" s="590"/>
      <c r="EC505" s="590"/>
      <c r="ED505" s="590"/>
      <c r="EE505" s="590"/>
      <c r="EF505" s="590"/>
      <c r="EG505" s="590"/>
      <c r="EH505" s="590"/>
      <c r="EI505" s="590"/>
      <c r="EJ505" s="590"/>
      <c r="EK505" s="590"/>
      <c r="EL505" s="590"/>
      <c r="EM505" s="590"/>
      <c r="EN505" s="590"/>
      <c r="EO505" s="590"/>
      <c r="EP505" s="590"/>
      <c r="EQ505" s="590"/>
      <c r="ER505" s="590"/>
      <c r="ES505" s="590"/>
      <c r="ET505" s="590"/>
      <c r="EU505" s="590"/>
      <c r="EV505" s="590"/>
      <c r="EW505" s="590"/>
      <c r="EX505" s="590"/>
      <c r="EY505" s="590"/>
      <c r="EZ505" s="590"/>
      <c r="FA505" s="590"/>
      <c r="FB505" s="590"/>
      <c r="FC505" s="590"/>
      <c r="FD505" s="590"/>
      <c r="FE505" s="590"/>
      <c r="FF505" s="590"/>
      <c r="FG505" s="590"/>
      <c r="FH505" s="590"/>
      <c r="FI505" s="590"/>
      <c r="FJ505" s="590"/>
      <c r="FK505" s="590"/>
      <c r="FL505" s="590"/>
      <c r="FM505" s="590"/>
      <c r="FN505" s="590"/>
      <c r="FO505" s="590"/>
      <c r="FP505" s="590"/>
      <c r="FQ505" s="590"/>
      <c r="FR505" s="590"/>
      <c r="FS505" s="590"/>
      <c r="FT505" s="590"/>
      <c r="FU505" s="590"/>
      <c r="FV505" s="590"/>
      <c r="FW505" s="590"/>
      <c r="FX505" s="590"/>
      <c r="FY505" s="590"/>
      <c r="FZ505" s="590"/>
      <c r="GA505" s="590"/>
      <c r="GB505" s="590"/>
      <c r="GC505" s="590"/>
      <c r="GD505" s="590"/>
      <c r="GE505" s="590"/>
      <c r="GF505" s="590"/>
      <c r="GG505" s="590"/>
      <c r="GH505" s="590"/>
      <c r="GI505" s="590"/>
      <c r="GJ505" s="590"/>
      <c r="GK505" s="590"/>
      <c r="GL505" s="590"/>
      <c r="GM505" s="590"/>
      <c r="GN505" s="590"/>
      <c r="GO505" s="590"/>
      <c r="GP505" s="590"/>
      <c r="GQ505" s="590"/>
      <c r="GR505" s="590"/>
      <c r="GS505" s="590"/>
      <c r="GT505" s="590"/>
      <c r="GU505" s="590"/>
      <c r="GV505" s="590"/>
      <c r="GW505" s="590"/>
      <c r="GX505" s="590"/>
      <c r="GY505" s="590"/>
      <c r="GZ505" s="590"/>
      <c r="HA505" s="590"/>
      <c r="HB505" s="590"/>
      <c r="HC505" s="590"/>
      <c r="HD505" s="590"/>
      <c r="HE505" s="590"/>
      <c r="HF505" s="590"/>
      <c r="HG505" s="590"/>
      <c r="HH505" s="590"/>
      <c r="HI505" s="590"/>
      <c r="HJ505" s="590"/>
      <c r="HK505" s="590"/>
      <c r="HL505" s="590"/>
      <c r="HM505" s="590"/>
      <c r="HN505" s="590"/>
      <c r="HO505" s="590"/>
      <c r="HP505" s="590"/>
      <c r="HQ505" s="590"/>
      <c r="HR505" s="590"/>
      <c r="HS505" s="590"/>
      <c r="HT505" s="590"/>
      <c r="HU505" s="590"/>
      <c r="HV505" s="590"/>
      <c r="HW505" s="590"/>
      <c r="HX505" s="590"/>
      <c r="HY505" s="590"/>
      <c r="HZ505" s="590"/>
      <c r="IA505" s="590"/>
      <c r="IB505" s="590"/>
      <c r="IC505" s="590"/>
      <c r="ID505" s="590"/>
      <c r="IE505" s="590"/>
      <c r="IF505" s="590"/>
      <c r="IG505" s="590"/>
      <c r="IH505" s="590"/>
      <c r="II505" s="590"/>
      <c r="IJ505" s="590"/>
      <c r="IK505" s="590"/>
      <c r="IL505" s="590"/>
      <c r="IM505" s="590"/>
      <c r="IN505" s="590"/>
      <c r="IO505" s="590"/>
      <c r="IP505" s="590"/>
      <c r="IQ505" s="590"/>
      <c r="IR505" s="590"/>
      <c r="IS505" s="590"/>
      <c r="IT505" s="590"/>
      <c r="IU505" s="590"/>
      <c r="IV505" s="590"/>
      <c r="IW505" s="590"/>
      <c r="IX505" s="590"/>
      <c r="IY505" s="590"/>
      <c r="IZ505" s="590"/>
      <c r="JA505" s="590"/>
      <c r="JB505" s="590"/>
      <c r="JC505" s="590"/>
      <c r="JD505" s="590"/>
      <c r="JE505" s="590"/>
      <c r="JF505" s="590"/>
      <c r="JG505" s="590"/>
      <c r="JH505" s="590"/>
      <c r="JI505" s="590"/>
      <c r="JJ505" s="590"/>
      <c r="JK505" s="590"/>
      <c r="JL505" s="590"/>
      <c r="JM505" s="590"/>
      <c r="JN505" s="590"/>
      <c r="JO505" s="590"/>
      <c r="JP505" s="590"/>
      <c r="JQ505" s="590"/>
      <c r="JR505" s="590"/>
      <c r="JS505" s="590"/>
      <c r="JT505" s="590"/>
      <c r="JU505" s="590"/>
      <c r="JV505" s="590"/>
      <c r="JW505" s="590"/>
      <c r="JX505" s="590"/>
      <c r="JY505" s="590"/>
      <c r="JZ505" s="590"/>
      <c r="KA505" s="590"/>
      <c r="KB505" s="590"/>
      <c r="KC505" s="590"/>
      <c r="KD505" s="590"/>
      <c r="KE505" s="590"/>
      <c r="KF505" s="590"/>
      <c r="KG505" s="590"/>
      <c r="KH505" s="590"/>
      <c r="KI505" s="590"/>
      <c r="KJ505" s="590"/>
      <c r="KK505" s="590"/>
      <c r="KL505" s="590"/>
      <c r="KM505" s="590"/>
      <c r="KN505" s="590"/>
      <c r="KO505" s="590"/>
      <c r="KP505" s="590"/>
      <c r="KQ505" s="590"/>
      <c r="KR505" s="590"/>
      <c r="KS505" s="590"/>
      <c r="KT505" s="590"/>
      <c r="KU505" s="590"/>
      <c r="KV505" s="590"/>
      <c r="KW505" s="590"/>
      <c r="KX505" s="590"/>
      <c r="KY505" s="590"/>
      <c r="KZ505" s="590"/>
      <c r="LA505" s="590"/>
      <c r="LB505" s="590"/>
      <c r="LC505" s="590"/>
      <c r="LD505" s="590"/>
      <c r="LE505" s="590"/>
      <c r="LF505" s="590"/>
      <c r="LG505" s="590"/>
      <c r="LH505" s="590"/>
      <c r="LI505" s="590"/>
      <c r="LJ505" s="590"/>
      <c r="LK505" s="590"/>
      <c r="LL505" s="590"/>
      <c r="LM505" s="590"/>
      <c r="LN505" s="590"/>
      <c r="LO505" s="590"/>
      <c r="LP505" s="590"/>
      <c r="LQ505" s="590"/>
      <c r="LR505" s="590"/>
      <c r="LS505" s="590"/>
      <c r="LT505" s="590"/>
      <c r="LU505" s="590"/>
      <c r="LV505" s="590"/>
      <c r="LW505" s="590"/>
      <c r="LX505" s="590"/>
      <c r="LY505" s="590"/>
      <c r="LZ505" s="590"/>
      <c r="MA505" s="590"/>
      <c r="MB505" s="590"/>
      <c r="MC505" s="590"/>
      <c r="MD505" s="590"/>
      <c r="ME505" s="590"/>
      <c r="MF505" s="590"/>
      <c r="MG505" s="590"/>
      <c r="MH505" s="590"/>
      <c r="MI505" s="590"/>
      <c r="MJ505" s="590"/>
      <c r="MK505" s="590"/>
      <c r="ML505" s="590"/>
      <c r="MM505" s="590"/>
      <c r="MN505" s="590"/>
      <c r="MO505" s="590"/>
      <c r="MP505" s="590"/>
      <c r="MQ505" s="590"/>
      <c r="MR505" s="590"/>
      <c r="MS505" s="590"/>
      <c r="MT505" s="590"/>
      <c r="MU505" s="590"/>
      <c r="MV505" s="590"/>
      <c r="MW505" s="590"/>
      <c r="MX505" s="590"/>
      <c r="MY505" s="590"/>
      <c r="MZ505" s="590"/>
      <c r="NA505" s="590"/>
      <c r="NB505" s="590"/>
      <c r="NC505" s="590"/>
      <c r="ND505" s="590"/>
      <c r="NE505" s="590"/>
      <c r="NF505" s="590"/>
      <c r="NG505" s="590"/>
      <c r="NH505" s="590"/>
      <c r="NI505" s="590"/>
      <c r="NJ505" s="590"/>
      <c r="NK505" s="590"/>
      <c r="NL505" s="590"/>
      <c r="NM505" s="590"/>
      <c r="NN505" s="590"/>
      <c r="NO505" s="590"/>
      <c r="NP505" s="590"/>
      <c r="NQ505" s="590"/>
      <c r="NR505" s="590"/>
      <c r="NS505" s="590"/>
      <c r="NT505" s="590"/>
      <c r="NU505" s="590"/>
      <c r="NV505" s="590"/>
      <c r="NW505" s="590"/>
      <c r="NX505" s="590"/>
      <c r="NY505" s="590"/>
      <c r="NZ505" s="590"/>
      <c r="OA505" s="590"/>
      <c r="OB505" s="590"/>
      <c r="OC505" s="590"/>
      <c r="OD505" s="590"/>
      <c r="OE505" s="590"/>
      <c r="OF505" s="590"/>
      <c r="OG505" s="590"/>
      <c r="OH505" s="590"/>
      <c r="OI505" s="590"/>
      <c r="OJ505" s="590"/>
      <c r="OK505" s="590"/>
      <c r="OL505" s="590"/>
      <c r="OM505" s="590"/>
      <c r="ON505" s="590"/>
      <c r="OO505" s="590"/>
      <c r="OP505" s="590"/>
      <c r="OQ505" s="590"/>
      <c r="OR505" s="590"/>
      <c r="OS505" s="590"/>
      <c r="OT505" s="590"/>
      <c r="OU505" s="590"/>
      <c r="OV505" s="590"/>
      <c r="OW505" s="590"/>
      <c r="OX505" s="590"/>
      <c r="OY505" s="590"/>
      <c r="OZ505" s="590"/>
      <c r="PA505" s="590"/>
      <c r="PB505" s="590"/>
      <c r="PC505" s="590"/>
      <c r="PD505" s="590"/>
      <c r="PE505" s="590"/>
      <c r="PF505" s="590"/>
      <c r="PG505" s="590"/>
      <c r="PH505" s="590"/>
      <c r="PI505" s="590"/>
      <c r="PJ505" s="590"/>
      <c r="PK505" s="590"/>
      <c r="PL505" s="590"/>
      <c r="PM505" s="590"/>
      <c r="PN505" s="590"/>
      <c r="PO505" s="590"/>
      <c r="PP505" s="590"/>
      <c r="PQ505" s="590"/>
      <c r="PR505" s="590"/>
      <c r="PS505" s="590"/>
      <c r="PT505" s="590"/>
      <c r="PU505" s="590"/>
      <c r="PV505" s="590"/>
      <c r="PW505" s="590"/>
      <c r="PX505" s="590"/>
      <c r="PY505" s="590"/>
      <c r="PZ505" s="590"/>
      <c r="QA505" s="590"/>
      <c r="QB505" s="590"/>
      <c r="QC505" s="590"/>
      <c r="QD505" s="590"/>
      <c r="QE505" s="590"/>
      <c r="QF505" s="590"/>
      <c r="QG505" s="590"/>
      <c r="QH505" s="590"/>
      <c r="QI505" s="590"/>
      <c r="QJ505" s="590"/>
      <c r="QK505" s="590"/>
      <c r="QL505" s="590"/>
      <c r="QM505" s="590"/>
      <c r="QN505" s="590"/>
      <c r="QO505" s="590"/>
      <c r="QP505" s="590"/>
      <c r="QQ505" s="590"/>
      <c r="QR505" s="590"/>
      <c r="QS505" s="590"/>
      <c r="QT505" s="590"/>
      <c r="QU505" s="590"/>
      <c r="QV505" s="590"/>
      <c r="QW505" s="590"/>
      <c r="QX505" s="590"/>
      <c r="QY505" s="590"/>
      <c r="QZ505" s="590"/>
      <c r="RA505" s="590"/>
      <c r="RB505" s="590"/>
      <c r="RC505" s="590"/>
      <c r="RD505" s="590"/>
      <c r="RE505" s="590"/>
      <c r="RF505" s="590"/>
      <c r="RG505" s="590"/>
      <c r="RH505" s="590"/>
      <c r="RI505" s="590"/>
      <c r="RJ505" s="590"/>
      <c r="RK505" s="590"/>
      <c r="RL505" s="590"/>
      <c r="RM505" s="590"/>
      <c r="RN505" s="590"/>
      <c r="RO505" s="590"/>
      <c r="RP505" s="590"/>
      <c r="RQ505" s="590"/>
      <c r="RR505" s="590"/>
      <c r="RS505" s="590"/>
      <c r="RT505" s="590"/>
      <c r="RU505" s="590"/>
      <c r="RV505" s="590"/>
      <c r="RW505" s="590"/>
      <c r="RX505" s="590"/>
      <c r="RY505" s="590"/>
      <c r="RZ505" s="590"/>
      <c r="SA505" s="590"/>
      <c r="SB505" s="590"/>
      <c r="SC505" s="590"/>
      <c r="SD505" s="590"/>
      <c r="SE505" s="590"/>
      <c r="SF505" s="590"/>
      <c r="SG505" s="590"/>
      <c r="SH505" s="590"/>
      <c r="SI505" s="590"/>
      <c r="SJ505" s="590"/>
      <c r="SK505" s="590"/>
      <c r="SL505" s="590"/>
      <c r="SM505" s="590"/>
      <c r="SN505" s="590"/>
      <c r="SO505" s="590"/>
      <c r="SP505" s="590"/>
      <c r="SQ505" s="590"/>
      <c r="SR505" s="590"/>
      <c r="SS505" s="590"/>
      <c r="ST505" s="590"/>
      <c r="SU505" s="590"/>
      <c r="SV505" s="590"/>
      <c r="SW505" s="590"/>
      <c r="SX505" s="590"/>
      <c r="SY505" s="590"/>
      <c r="SZ505" s="590"/>
      <c r="TA505" s="590"/>
      <c r="TB505" s="590"/>
      <c r="TC505" s="590"/>
      <c r="TD505" s="590"/>
      <c r="TE505" s="590"/>
      <c r="TF505" s="590"/>
      <c r="TG505" s="590"/>
      <c r="TH505" s="590"/>
      <c r="TI505" s="590"/>
      <c r="TJ505" s="590"/>
      <c r="TK505" s="590"/>
      <c r="TL505" s="590"/>
      <c r="TM505" s="590"/>
      <c r="TN505" s="590"/>
      <c r="TO505" s="590"/>
      <c r="TP505" s="590"/>
      <c r="TQ505" s="590"/>
      <c r="TR505" s="590"/>
      <c r="TS505" s="590"/>
      <c r="TT505" s="590"/>
      <c r="TU505" s="590"/>
      <c r="TV505" s="590"/>
      <c r="TW505" s="590"/>
      <c r="TX505" s="590"/>
      <c r="TY505" s="590"/>
      <c r="TZ505" s="590"/>
      <c r="UA505" s="590"/>
      <c r="UB505" s="590"/>
      <c r="UC505" s="590"/>
      <c r="UD505" s="590"/>
      <c r="UE505" s="590"/>
      <c r="UF505" s="590"/>
      <c r="UG505" s="590"/>
      <c r="UH505" s="590"/>
      <c r="UI505" s="590"/>
      <c r="UJ505" s="590"/>
      <c r="UK505" s="590"/>
      <c r="UL505" s="590"/>
      <c r="UM505" s="590"/>
      <c r="UN505" s="590"/>
      <c r="UO505" s="590"/>
      <c r="UP505" s="590"/>
      <c r="UQ505" s="590"/>
      <c r="UR505" s="590"/>
      <c r="US505" s="590"/>
      <c r="UT505" s="590"/>
      <c r="UU505" s="590"/>
      <c r="UV505" s="590"/>
      <c r="UW505" s="590"/>
      <c r="UX505" s="590"/>
      <c r="UY505" s="590"/>
      <c r="UZ505" s="590"/>
      <c r="VA505" s="590"/>
      <c r="VB505" s="590"/>
      <c r="VC505" s="590"/>
      <c r="VD505" s="590"/>
      <c r="VE505" s="590"/>
      <c r="VF505" s="590"/>
      <c r="VG505" s="590"/>
      <c r="VH505" s="590"/>
      <c r="VI505" s="590"/>
      <c r="VJ505" s="590"/>
      <c r="VK505" s="590"/>
      <c r="VL505" s="590"/>
      <c r="VM505" s="590"/>
      <c r="VN505" s="590"/>
      <c r="VO505" s="590"/>
      <c r="VP505" s="590"/>
      <c r="VQ505" s="590"/>
      <c r="VR505" s="590"/>
      <c r="VS505" s="590"/>
      <c r="VT505" s="590"/>
      <c r="VU505" s="590"/>
      <c r="VV505" s="590"/>
      <c r="VW505" s="590"/>
      <c r="VX505" s="590"/>
      <c r="VY505" s="590"/>
      <c r="VZ505" s="590"/>
      <c r="WA505" s="590"/>
      <c r="WB505" s="590"/>
      <c r="WC505" s="590"/>
      <c r="WD505" s="590"/>
      <c r="WE505" s="590"/>
      <c r="WF505" s="590"/>
      <c r="WG505" s="590"/>
      <c r="WH505" s="590"/>
      <c r="WI505" s="590"/>
      <c r="WJ505" s="590"/>
      <c r="WK505" s="590"/>
      <c r="WL505" s="590"/>
      <c r="WM505" s="590"/>
      <c r="WN505" s="590"/>
      <c r="WO505" s="590"/>
      <c r="WP505" s="590"/>
      <c r="WQ505" s="590"/>
      <c r="WR505" s="590"/>
      <c r="WS505" s="590"/>
      <c r="WT505" s="590"/>
      <c r="WU505" s="590"/>
      <c r="WV505" s="590"/>
      <c r="WW505" s="590"/>
      <c r="WX505" s="590"/>
      <c r="WY505" s="590"/>
      <c r="WZ505" s="590"/>
      <c r="XA505" s="590"/>
      <c r="XB505" s="590"/>
      <c r="XC505" s="590"/>
      <c r="XD505" s="590"/>
      <c r="XE505" s="590"/>
      <c r="XF505" s="590"/>
      <c r="XG505" s="590"/>
      <c r="XH505" s="590"/>
      <c r="XI505" s="590"/>
      <c r="XJ505" s="590"/>
      <c r="XK505" s="590"/>
      <c r="XL505" s="590"/>
      <c r="XM505" s="590"/>
      <c r="XN505" s="590"/>
      <c r="XO505" s="590"/>
      <c r="XP505" s="590"/>
      <c r="XQ505" s="590"/>
      <c r="XR505" s="590"/>
      <c r="XS505" s="590"/>
      <c r="XT505" s="590"/>
      <c r="XU505" s="590"/>
      <c r="XV505" s="590"/>
      <c r="XW505" s="590"/>
      <c r="XX505" s="590"/>
      <c r="XY505" s="590"/>
      <c r="XZ505" s="590"/>
      <c r="YA505" s="590"/>
      <c r="YB505" s="590"/>
      <c r="YC505" s="590"/>
      <c r="YD505" s="590"/>
      <c r="YE505" s="590"/>
      <c r="YF505" s="590"/>
      <c r="YG505" s="590"/>
      <c r="YH505" s="590"/>
      <c r="YI505" s="590"/>
      <c r="YJ505" s="590"/>
      <c r="YK505" s="590"/>
      <c r="YL505" s="590"/>
      <c r="YM505" s="590"/>
      <c r="YN505" s="590"/>
      <c r="YO505" s="590"/>
      <c r="YP505" s="590"/>
      <c r="YQ505" s="590"/>
      <c r="YR505" s="590"/>
      <c r="YS505" s="590"/>
      <c r="YT505" s="590"/>
      <c r="YU505" s="590"/>
      <c r="YV505" s="590"/>
      <c r="YW505" s="590"/>
      <c r="YX505" s="590"/>
      <c r="YY505" s="590"/>
      <c r="YZ505" s="590"/>
      <c r="ZA505" s="590"/>
      <c r="ZB505" s="590"/>
      <c r="ZC505" s="590"/>
      <c r="ZD505" s="590"/>
      <c r="ZE505" s="590"/>
      <c r="ZF505" s="590"/>
      <c r="ZG505" s="590"/>
      <c r="ZH505" s="590"/>
      <c r="ZI505" s="590"/>
      <c r="ZJ505" s="590"/>
      <c r="ZK505" s="590"/>
      <c r="ZL505" s="590"/>
      <c r="ZM505" s="590"/>
      <c r="ZN505" s="590"/>
      <c r="ZO505" s="590"/>
      <c r="ZP505" s="590"/>
      <c r="ZQ505" s="590"/>
      <c r="ZR505" s="590"/>
      <c r="ZS505" s="590"/>
      <c r="ZT505" s="590"/>
      <c r="ZU505" s="590"/>
      <c r="ZV505" s="590"/>
      <c r="ZW505" s="590"/>
      <c r="ZX505" s="590"/>
      <c r="ZY505" s="590"/>
      <c r="ZZ505" s="590"/>
      <c r="AAA505" s="590"/>
      <c r="AAB505" s="590"/>
      <c r="AAC505" s="590"/>
      <c r="AAD505" s="590"/>
      <c r="AAE505" s="590"/>
      <c r="AAF505" s="590"/>
      <c r="AAG505" s="590"/>
      <c r="AAH505" s="590"/>
      <c r="AAI505" s="590"/>
      <c r="AAJ505" s="590"/>
      <c r="AAK505" s="590"/>
      <c r="AAL505" s="590"/>
      <c r="AAM505" s="590"/>
      <c r="AAN505" s="590"/>
      <c r="AAO505" s="590"/>
      <c r="AAP505" s="590"/>
      <c r="AAQ505" s="590"/>
      <c r="AAR505" s="590"/>
      <c r="AAS505" s="590"/>
      <c r="AAT505" s="590"/>
      <c r="AAU505" s="590"/>
      <c r="AAV505" s="590"/>
      <c r="AAW505" s="590"/>
      <c r="AAX505" s="590"/>
      <c r="AAY505" s="590"/>
      <c r="AAZ505" s="590"/>
      <c r="ABA505" s="590"/>
      <c r="ABB505" s="590"/>
      <c r="ABC505" s="590"/>
      <c r="ABD505" s="590"/>
      <c r="ABE505" s="590"/>
      <c r="ABF505" s="590"/>
      <c r="ABG505" s="590"/>
      <c r="ABH505" s="590"/>
      <c r="ABI505" s="590"/>
      <c r="ABJ505" s="590"/>
      <c r="ABK505" s="590"/>
      <c r="ABL505" s="590"/>
      <c r="ABM505" s="590"/>
      <c r="ABN505" s="590"/>
      <c r="ABO505" s="590"/>
      <c r="ABP505" s="590"/>
      <c r="ABQ505" s="590"/>
      <c r="ABR505" s="590"/>
      <c r="ABS505" s="590"/>
      <c r="ABT505" s="590"/>
      <c r="ABU505" s="590"/>
      <c r="ABV505" s="590"/>
      <c r="ABW505" s="590"/>
      <c r="ABX505" s="590"/>
      <c r="ABY505" s="590"/>
      <c r="ABZ505" s="590"/>
      <c r="ACA505" s="590"/>
      <c r="ACB505" s="590"/>
      <c r="ACC505" s="590"/>
      <c r="ACD505" s="590"/>
      <c r="ACE505" s="590"/>
      <c r="ACF505" s="590"/>
      <c r="ACG505" s="590"/>
      <c r="ACH505" s="590"/>
      <c r="ACI505" s="590"/>
      <c r="ACJ505" s="590"/>
      <c r="ACK505" s="590"/>
      <c r="ACL505" s="590"/>
      <c r="ACM505" s="590"/>
      <c r="ACN505" s="590"/>
      <c r="ACO505" s="590"/>
      <c r="ACP505" s="590"/>
      <c r="ACQ505" s="590"/>
      <c r="ACR505" s="590"/>
      <c r="ACS505" s="590"/>
      <c r="ACT505" s="590"/>
      <c r="ACU505" s="590"/>
      <c r="ACV505" s="590"/>
      <c r="ACW505" s="590"/>
      <c r="ACX505" s="590"/>
      <c r="ACY505" s="590"/>
      <c r="ACZ505" s="590"/>
      <c r="ADA505" s="590"/>
      <c r="ADB505" s="590"/>
      <c r="ADC505" s="590"/>
      <c r="ADD505" s="590"/>
      <c r="ADE505" s="590"/>
      <c r="ADF505" s="590"/>
      <c r="ADG505" s="590"/>
      <c r="ADH505" s="590"/>
      <c r="ADI505" s="590"/>
      <c r="ADJ505" s="590"/>
      <c r="ADK505" s="590"/>
      <c r="ADL505" s="590"/>
      <c r="ADM505" s="590"/>
      <c r="ADN505" s="590"/>
      <c r="ADO505" s="590"/>
      <c r="ADP505" s="590"/>
      <c r="ADQ505" s="590"/>
      <c r="ADR505" s="590"/>
      <c r="ADS505" s="590"/>
      <c r="ADT505" s="590"/>
      <c r="ADU505" s="590"/>
      <c r="ADV505" s="590"/>
      <c r="ADW505" s="590"/>
      <c r="ADX505" s="590"/>
      <c r="ADY505" s="590"/>
      <c r="ADZ505" s="590"/>
      <c r="AEA505" s="590"/>
      <c r="AEB505" s="590"/>
      <c r="AEC505" s="590"/>
      <c r="AED505" s="590"/>
      <c r="AEE505" s="590"/>
      <c r="AEF505" s="590"/>
      <c r="AEG505" s="590"/>
      <c r="AEH505" s="590"/>
      <c r="AEI505" s="590"/>
      <c r="AEJ505" s="590"/>
      <c r="AEK505" s="590"/>
      <c r="AEL505" s="590"/>
      <c r="AEM505" s="590"/>
      <c r="AEN505" s="590"/>
      <c r="AEO505" s="590"/>
      <c r="AEP505" s="590"/>
      <c r="AEQ505" s="590"/>
      <c r="AER505" s="590"/>
      <c r="AES505" s="590"/>
      <c r="AET505" s="590"/>
      <c r="AEU505" s="590"/>
      <c r="AEV505" s="590"/>
      <c r="AEW505" s="590"/>
      <c r="AEX505" s="590"/>
      <c r="AEY505" s="590"/>
      <c r="AEZ505" s="590"/>
      <c r="AFA505" s="590"/>
      <c r="AFB505" s="590"/>
      <c r="AFC505" s="590"/>
      <c r="AFD505" s="590"/>
      <c r="AFE505" s="590"/>
      <c r="AFF505" s="590"/>
      <c r="AFG505" s="590"/>
      <c r="AFH505" s="590"/>
      <c r="AFI505" s="590"/>
      <c r="AFJ505" s="590"/>
      <c r="AFK505" s="590"/>
      <c r="AFL505" s="590"/>
      <c r="AFM505" s="590"/>
      <c r="AFN505" s="590"/>
      <c r="AFO505" s="590"/>
      <c r="AFP505" s="590"/>
      <c r="AFQ505" s="590"/>
      <c r="AFR505" s="590"/>
      <c r="AFS505" s="590"/>
      <c r="AFT505" s="590"/>
      <c r="AFU505" s="590"/>
      <c r="AFV505" s="590"/>
      <c r="AFW505" s="590"/>
      <c r="AFX505" s="590"/>
      <c r="AFY505" s="590"/>
      <c r="AFZ505" s="590"/>
      <c r="AGA505" s="590"/>
      <c r="AGB505" s="590"/>
      <c r="AGC505" s="590"/>
      <c r="AGD505" s="590"/>
      <c r="AGE505" s="590"/>
      <c r="AGF505" s="590"/>
      <c r="AGG505" s="590"/>
      <c r="AGH505" s="590"/>
      <c r="AGI505" s="590"/>
      <c r="AGJ505" s="590"/>
      <c r="AGK505" s="590"/>
      <c r="AGL505" s="590"/>
      <c r="AGM505" s="590"/>
      <c r="AGN505" s="590"/>
      <c r="AGO505" s="590"/>
      <c r="AGP505" s="590"/>
      <c r="AGQ505" s="590"/>
      <c r="AGR505" s="590"/>
      <c r="AGS505" s="590"/>
      <c r="AGT505" s="590"/>
      <c r="AGU505" s="590"/>
      <c r="AGV505" s="590"/>
      <c r="AGW505" s="590"/>
      <c r="AGX505" s="590"/>
      <c r="AGY505" s="590"/>
      <c r="AGZ505" s="590"/>
      <c r="AHA505" s="590"/>
      <c r="AHB505" s="590"/>
      <c r="AHC505" s="590"/>
      <c r="AHD505" s="590"/>
      <c r="AHE505" s="590"/>
      <c r="AHF505" s="590"/>
      <c r="AHG505" s="590"/>
      <c r="AHH505" s="590"/>
      <c r="AHI505" s="590"/>
      <c r="AHJ505" s="590"/>
      <c r="AHK505" s="590"/>
      <c r="AHL505" s="590"/>
      <c r="AHM505" s="590"/>
      <c r="AHN505" s="590"/>
      <c r="AHO505" s="590"/>
      <c r="AHP505" s="590"/>
      <c r="AHQ505" s="590"/>
      <c r="AHR505" s="590"/>
      <c r="AHS505" s="590"/>
      <c r="AHT505" s="590"/>
      <c r="AHU505" s="590"/>
      <c r="AHV505" s="590"/>
      <c r="AHW505" s="590"/>
      <c r="AHX505" s="590"/>
      <c r="AHY505" s="590"/>
      <c r="AHZ505" s="590"/>
      <c r="AIA505" s="590"/>
      <c r="AIB505" s="590"/>
      <c r="AIC505" s="590"/>
      <c r="AID505" s="590"/>
      <c r="AIE505" s="590"/>
      <c r="AIF505" s="590"/>
      <c r="AIG505" s="590"/>
      <c r="AIH505" s="590"/>
      <c r="AII505" s="590"/>
      <c r="AIJ505" s="590"/>
      <c r="AIK505" s="590"/>
      <c r="AIL505" s="590"/>
      <c r="AIM505" s="590"/>
      <c r="AIN505" s="590"/>
      <c r="AIO505" s="590"/>
      <c r="AIP505" s="590"/>
      <c r="AIQ505" s="590"/>
      <c r="AIR505" s="590"/>
      <c r="AIS505" s="590"/>
      <c r="AIT505" s="590"/>
      <c r="AIU505" s="590"/>
      <c r="AIV505" s="590"/>
      <c r="AIW505" s="590"/>
      <c r="AIX505" s="590"/>
      <c r="AIY505" s="590"/>
      <c r="AIZ505" s="590"/>
      <c r="AJA505" s="590"/>
      <c r="AJB505" s="590"/>
      <c r="AJC505" s="590"/>
      <c r="AJD505" s="590"/>
      <c r="AJE505" s="590"/>
      <c r="AJF505" s="590"/>
      <c r="AJG505" s="590"/>
      <c r="AJH505" s="590"/>
      <c r="AJI505" s="590"/>
      <c r="AJJ505" s="590"/>
      <c r="AJK505" s="590"/>
      <c r="AJL505" s="590"/>
      <c r="AJM505" s="590"/>
      <c r="AJN505" s="590"/>
      <c r="AJO505" s="590"/>
      <c r="AJP505" s="590"/>
      <c r="AJQ505" s="590"/>
      <c r="AJR505" s="590"/>
      <c r="AJS505" s="590"/>
      <c r="AJT505" s="590"/>
      <c r="AJU505" s="590"/>
      <c r="AJV505" s="590"/>
      <c r="AJW505" s="590"/>
      <c r="AJX505" s="590"/>
      <c r="AJY505" s="590"/>
      <c r="AJZ505" s="590"/>
      <c r="AKA505" s="590"/>
      <c r="AKB505" s="590"/>
      <c r="AKC505" s="590"/>
      <c r="AKD505" s="590"/>
      <c r="AKE505" s="590"/>
      <c r="AKF505" s="590"/>
      <c r="AKG505" s="590"/>
      <c r="AKH505" s="590"/>
      <c r="AKI505" s="590"/>
      <c r="AKJ505" s="590"/>
      <c r="AKK505" s="590"/>
      <c r="AKL505" s="590"/>
      <c r="AKM505" s="590"/>
      <c r="AKN505" s="590"/>
      <c r="AKO505" s="590"/>
      <c r="AKP505" s="590"/>
      <c r="AKQ505" s="590"/>
      <c r="AKR505" s="590"/>
      <c r="AKS505" s="590"/>
      <c r="AKT505" s="590"/>
      <c r="AKU505" s="590"/>
      <c r="AKV505" s="590"/>
      <c r="AKW505" s="590"/>
      <c r="AKX505" s="590"/>
      <c r="AKY505" s="590"/>
      <c r="AKZ505" s="590"/>
      <c r="ALA505" s="590"/>
      <c r="ALB505" s="590"/>
      <c r="ALC505" s="590"/>
      <c r="ALD505" s="590"/>
      <c r="ALE505" s="590"/>
      <c r="ALF505" s="590"/>
      <c r="ALG505" s="590"/>
      <c r="ALH505" s="590"/>
      <c r="ALI505" s="590"/>
      <c r="ALJ505" s="590"/>
      <c r="ALK505" s="590"/>
      <c r="ALL505" s="590"/>
      <c r="ALM505" s="590"/>
      <c r="ALN505" s="590"/>
      <c r="ALO505" s="590"/>
      <c r="ALP505" s="590"/>
      <c r="ALQ505" s="590"/>
      <c r="ALR505" s="590"/>
      <c r="ALS505" s="590"/>
      <c r="ALT505" s="590"/>
      <c r="ALU505" s="590"/>
      <c r="ALV505" s="590"/>
      <c r="ALW505" s="590"/>
      <c r="ALX505" s="590"/>
      <c r="ALY505" s="590"/>
      <c r="ALZ505" s="590"/>
      <c r="AMA505" s="590"/>
      <c r="AMB505" s="590"/>
      <c r="AMC505" s="590"/>
      <c r="AMD505" s="590"/>
      <c r="AME505" s="590"/>
      <c r="AMF505" s="590"/>
      <c r="AMG505" s="590"/>
      <c r="AMH505" s="590"/>
      <c r="AMI505" s="590"/>
      <c r="AMJ505" s="590"/>
      <c r="AMK505" s="590"/>
      <c r="AML505" s="590"/>
      <c r="AMM505" s="590"/>
      <c r="AMN505" s="590"/>
      <c r="AMO505" s="590"/>
      <c r="AMP505" s="590"/>
      <c r="AMQ505" s="590"/>
      <c r="AMR505" s="590"/>
      <c r="AMS505" s="590"/>
      <c r="AMT505" s="590"/>
      <c r="AMU505" s="590"/>
      <c r="AMV505" s="590"/>
      <c r="AMW505" s="590"/>
      <c r="AMX505" s="590"/>
      <c r="AMY505" s="590"/>
      <c r="AMZ505" s="590"/>
      <c r="ANA505" s="590"/>
      <c r="ANB505" s="590"/>
      <c r="ANC505" s="590"/>
      <c r="AND505" s="590"/>
      <c r="ANE505" s="590"/>
      <c r="ANF505" s="590"/>
      <c r="ANG505" s="590"/>
      <c r="ANH505" s="590"/>
      <c r="ANI505" s="590"/>
      <c r="ANJ505" s="590"/>
      <c r="ANK505" s="590"/>
      <c r="ANL505" s="590"/>
      <c r="ANM505" s="590"/>
      <c r="ANN505" s="590"/>
      <c r="ANO505" s="590"/>
      <c r="ANP505" s="590"/>
      <c r="ANQ505" s="590"/>
      <c r="ANR505" s="590"/>
      <c r="ANS505" s="590"/>
      <c r="ANT505" s="590"/>
      <c r="ANU505" s="590"/>
      <c r="ANV505" s="590"/>
      <c r="ANW505" s="590"/>
      <c r="ANX505" s="590"/>
      <c r="ANY505" s="590"/>
      <c r="ANZ505" s="590"/>
      <c r="AOA505" s="590"/>
      <c r="AOB505" s="590"/>
      <c r="AOC505" s="590"/>
      <c r="AOD505" s="590"/>
      <c r="AOE505" s="590"/>
      <c r="AOF505" s="590"/>
      <c r="AOG505" s="590"/>
      <c r="AOH505" s="590"/>
      <c r="AOI505" s="590"/>
      <c r="AOJ505" s="590"/>
      <c r="AOK505" s="590"/>
      <c r="AOL505" s="590"/>
      <c r="AOM505" s="590"/>
      <c r="AON505" s="590"/>
      <c r="AOO505" s="590"/>
      <c r="AOP505" s="590"/>
      <c r="AOQ505" s="590"/>
      <c r="AOR505" s="590"/>
      <c r="AOS505" s="590"/>
      <c r="AOT505" s="590"/>
      <c r="AOU505" s="590"/>
      <c r="AOV505" s="590"/>
      <c r="AOW505" s="590"/>
      <c r="AOX505" s="590"/>
      <c r="AOY505" s="590"/>
      <c r="AOZ505" s="590"/>
      <c r="APA505" s="590"/>
      <c r="APB505" s="590"/>
      <c r="APC505" s="590"/>
      <c r="APD505" s="590"/>
      <c r="APE505" s="590"/>
      <c r="APF505" s="590"/>
      <c r="APG505" s="590"/>
      <c r="APH505" s="590"/>
      <c r="API505" s="590"/>
      <c r="APJ505" s="590"/>
      <c r="APK505" s="590"/>
      <c r="APL505" s="590"/>
      <c r="APM505" s="590"/>
      <c r="APN505" s="590"/>
      <c r="APO505" s="590"/>
      <c r="APP505" s="590"/>
      <c r="APQ505" s="590"/>
      <c r="APR505" s="590"/>
      <c r="APS505" s="590"/>
      <c r="APT505" s="590"/>
      <c r="APU505" s="590"/>
      <c r="APV505" s="590"/>
      <c r="APW505" s="590"/>
      <c r="APX505" s="590"/>
      <c r="APY505" s="590"/>
      <c r="APZ505" s="590"/>
      <c r="AQA505" s="590"/>
      <c r="AQB505" s="590"/>
      <c r="AQC505" s="590"/>
      <c r="AQD505" s="590"/>
      <c r="AQE505" s="590"/>
      <c r="AQF505" s="590"/>
      <c r="AQG505" s="590"/>
      <c r="AQH505" s="590"/>
      <c r="AQI505" s="590"/>
      <c r="AQJ505" s="590"/>
      <c r="AQK505" s="590"/>
      <c r="AQL505" s="590"/>
      <c r="AQM505" s="590"/>
      <c r="AQN505" s="590"/>
      <c r="AQO505" s="590"/>
      <c r="AQP505" s="590"/>
      <c r="AQQ505" s="590"/>
      <c r="AQR505" s="590"/>
      <c r="AQS505" s="590"/>
      <c r="AQT505" s="590"/>
      <c r="AQU505" s="590"/>
      <c r="AQV505" s="590"/>
      <c r="AQW505" s="590"/>
      <c r="AQX505" s="590"/>
      <c r="AQY505" s="590"/>
      <c r="AQZ505" s="590"/>
      <c r="ARA505" s="590"/>
      <c r="ARB505" s="590"/>
      <c r="ARC505" s="590"/>
      <c r="ARD505" s="590"/>
      <c r="ARE505" s="590"/>
      <c r="ARF505" s="590"/>
      <c r="ARG505" s="590"/>
      <c r="ARH505" s="590"/>
      <c r="ARI505" s="590"/>
      <c r="ARJ505" s="590"/>
      <c r="ARK505" s="590"/>
      <c r="ARL505" s="590"/>
      <c r="ARM505" s="590"/>
      <c r="ARN505" s="590"/>
      <c r="ARO505" s="590"/>
      <c r="ARP505" s="590"/>
      <c r="ARQ505" s="590"/>
      <c r="ARR505" s="590"/>
      <c r="ARS505" s="590"/>
      <c r="ART505" s="590"/>
      <c r="ARU505" s="590"/>
      <c r="ARV505" s="590"/>
      <c r="ARW505" s="590"/>
      <c r="ARX505" s="590"/>
      <c r="ARY505" s="590"/>
      <c r="ARZ505" s="590"/>
      <c r="ASA505" s="590"/>
      <c r="ASB505" s="590"/>
      <c r="ASC505" s="590"/>
      <c r="ASD505" s="590"/>
      <c r="ASE505" s="590"/>
      <c r="ASF505" s="590"/>
      <c r="ASG505" s="590"/>
      <c r="ASH505" s="590"/>
      <c r="ASI505" s="590"/>
      <c r="ASJ505" s="590"/>
      <c r="ASK505" s="590"/>
      <c r="ASL505" s="590"/>
      <c r="ASM505" s="590"/>
      <c r="ASN505" s="590"/>
      <c r="ASO505" s="590"/>
      <c r="ASP505" s="590"/>
      <c r="ASQ505" s="590"/>
      <c r="ASR505" s="590"/>
      <c r="ASS505" s="590"/>
      <c r="AST505" s="590"/>
      <c r="ASU505" s="590"/>
      <c r="ASV505" s="590"/>
      <c r="ASW505" s="590"/>
      <c r="ASX505" s="590"/>
      <c r="ASY505" s="590"/>
      <c r="ASZ505" s="590"/>
      <c r="ATA505" s="590"/>
      <c r="ATB505" s="590"/>
      <c r="ATC505" s="590"/>
      <c r="ATD505" s="590"/>
      <c r="ATE505" s="590"/>
      <c r="ATF505" s="590"/>
      <c r="ATG505" s="590"/>
      <c r="ATH505" s="590"/>
      <c r="ATI505" s="590"/>
      <c r="ATJ505" s="590"/>
      <c r="ATK505" s="590"/>
      <c r="ATL505" s="590"/>
      <c r="ATM505" s="590"/>
      <c r="ATN505" s="590"/>
      <c r="ATO505" s="590"/>
      <c r="ATP505" s="590"/>
      <c r="ATQ505" s="590"/>
      <c r="ATR505" s="590"/>
      <c r="ATS505" s="590"/>
      <c r="ATT505" s="590"/>
      <c r="ATU505" s="590"/>
      <c r="ATV505" s="590"/>
      <c r="ATW505" s="590"/>
      <c r="ATX505" s="590"/>
      <c r="ATY505" s="590"/>
      <c r="ATZ505" s="590"/>
      <c r="AUA505" s="590"/>
      <c r="AUB505" s="590"/>
      <c r="AUC505" s="590"/>
      <c r="AUD505" s="590"/>
      <c r="AUE505" s="590"/>
      <c r="AUF505" s="590"/>
      <c r="AUG505" s="590"/>
      <c r="AUH505" s="590"/>
      <c r="AUI505" s="590"/>
      <c r="AUJ505" s="590"/>
      <c r="AUK505" s="590"/>
      <c r="AUL505" s="590"/>
      <c r="AUM505" s="590"/>
      <c r="AUN505" s="590"/>
      <c r="AUO505" s="590"/>
      <c r="AUP505" s="590"/>
      <c r="AUQ505" s="590"/>
      <c r="AUR505" s="590"/>
      <c r="AUS505" s="590"/>
      <c r="AUT505" s="590"/>
      <c r="AUU505" s="590"/>
      <c r="AUV505" s="590"/>
      <c r="AUW505" s="590"/>
      <c r="AUX505" s="590"/>
      <c r="AUY505" s="590"/>
      <c r="AUZ505" s="590"/>
      <c r="AVA505" s="590"/>
      <c r="AVB505" s="590"/>
      <c r="AVC505" s="590"/>
      <c r="AVD505" s="590"/>
      <c r="AVE505" s="590"/>
      <c r="AVF505" s="590"/>
      <c r="AVG505" s="590"/>
      <c r="AVH505" s="590"/>
      <c r="AVI505" s="590"/>
      <c r="AVJ505" s="590"/>
      <c r="AVK505" s="590"/>
      <c r="AVL505" s="590"/>
      <c r="AVM505" s="590"/>
      <c r="AVN505" s="590"/>
      <c r="AVO505" s="590"/>
      <c r="AVP505" s="590"/>
      <c r="AVQ505" s="590"/>
      <c r="AVR505" s="590"/>
      <c r="AVS505" s="590"/>
      <c r="AVT505" s="590"/>
      <c r="AVU505" s="590"/>
      <c r="AVV505" s="590"/>
      <c r="AVW505" s="590"/>
      <c r="AVX505" s="590"/>
      <c r="AVY505" s="590"/>
      <c r="AVZ505" s="590"/>
      <c r="AWA505" s="590"/>
      <c r="AWB505" s="590"/>
      <c r="AWC505" s="590"/>
      <c r="AWD505" s="590"/>
      <c r="AWE505" s="590"/>
      <c r="AWF505" s="590"/>
      <c r="AWG505" s="590"/>
      <c r="AWH505" s="590"/>
      <c r="AWI505" s="590"/>
      <c r="AWJ505" s="590"/>
      <c r="AWK505" s="590"/>
      <c r="AWL505" s="590"/>
      <c r="AWM505" s="590"/>
      <c r="AWN505" s="590"/>
      <c r="AWO505" s="590"/>
      <c r="AWP505" s="590"/>
      <c r="AWQ505" s="590"/>
      <c r="AWR505" s="590"/>
      <c r="AWS505" s="590"/>
      <c r="AWT505" s="590"/>
      <c r="AWU505" s="590"/>
      <c r="AWV505" s="590"/>
      <c r="AWW505" s="590"/>
      <c r="AWX505" s="590"/>
      <c r="AWY505" s="590"/>
      <c r="AWZ505" s="590"/>
      <c r="AXA505" s="590"/>
      <c r="AXB505" s="590"/>
      <c r="AXC505" s="590"/>
      <c r="AXD505" s="590"/>
      <c r="AXE505" s="590"/>
      <c r="AXF505" s="590"/>
      <c r="AXG505" s="590"/>
      <c r="AXH505" s="590"/>
      <c r="AXI505" s="590"/>
      <c r="AXJ505" s="590"/>
      <c r="AXK505" s="590"/>
      <c r="AXL505" s="590"/>
      <c r="AXM505" s="590"/>
      <c r="AXN505" s="590"/>
      <c r="AXO505" s="590"/>
      <c r="AXP505" s="590"/>
      <c r="AXQ505" s="590"/>
      <c r="AXR505" s="590"/>
      <c r="AXS505" s="590"/>
      <c r="AXT505" s="590"/>
      <c r="AXU505" s="590"/>
      <c r="AXV505" s="590"/>
      <c r="AXW505" s="590"/>
      <c r="AXX505" s="590"/>
      <c r="AXY505" s="590"/>
      <c r="AXZ505" s="590"/>
      <c r="AYA505" s="590"/>
      <c r="AYB505" s="590"/>
      <c r="AYC505" s="590"/>
      <c r="AYD505" s="590"/>
      <c r="AYE505" s="590"/>
      <c r="AYF505" s="590"/>
      <c r="AYG505" s="590"/>
      <c r="AYH505" s="590"/>
      <c r="AYI505" s="590"/>
      <c r="AYJ505" s="590"/>
      <c r="AYK505" s="590"/>
      <c r="AYL505" s="590"/>
      <c r="AYM505" s="590"/>
      <c r="AYN505" s="590"/>
      <c r="AYO505" s="590"/>
      <c r="AYP505" s="590"/>
      <c r="AYQ505" s="590"/>
      <c r="AYR505" s="590"/>
      <c r="AYS505" s="590"/>
      <c r="AYT505" s="590"/>
      <c r="AYU505" s="590"/>
      <c r="AYV505" s="590"/>
      <c r="AYW505" s="590"/>
      <c r="AYX505" s="590"/>
      <c r="AYY505" s="590"/>
      <c r="AYZ505" s="590"/>
      <c r="AZA505" s="590"/>
      <c r="AZB505" s="590"/>
      <c r="AZC505" s="590"/>
      <c r="AZD505" s="590"/>
      <c r="AZE505" s="590"/>
      <c r="AZF505" s="590"/>
      <c r="AZG505" s="590"/>
      <c r="AZH505" s="590"/>
      <c r="AZI505" s="590"/>
      <c r="AZJ505" s="590"/>
      <c r="AZK505" s="590"/>
      <c r="AZL505" s="590"/>
      <c r="AZM505" s="590"/>
      <c r="AZN505" s="590"/>
      <c r="AZO505" s="590"/>
      <c r="AZP505" s="590"/>
      <c r="AZQ505" s="590"/>
      <c r="AZR505" s="590"/>
      <c r="AZS505" s="590"/>
      <c r="AZT505" s="590"/>
      <c r="AZU505" s="590"/>
      <c r="AZV505" s="590"/>
      <c r="AZW505" s="590"/>
      <c r="AZX505" s="590"/>
      <c r="AZY505" s="590"/>
      <c r="AZZ505" s="590"/>
      <c r="BAA505" s="590"/>
      <c r="BAB505" s="590"/>
      <c r="BAC505" s="590"/>
      <c r="BAD505" s="590"/>
      <c r="BAE505" s="590"/>
      <c r="BAF505" s="590"/>
      <c r="BAG505" s="590"/>
      <c r="BAH505" s="590"/>
      <c r="BAI505" s="590"/>
      <c r="BAJ505" s="590"/>
      <c r="BAK505" s="590"/>
      <c r="BAL505" s="590"/>
      <c r="BAM505" s="590"/>
      <c r="BAN505" s="590"/>
      <c r="BAO505" s="590"/>
      <c r="BAP505" s="590"/>
      <c r="BAQ505" s="590"/>
      <c r="BAR505" s="590"/>
      <c r="BAS505" s="590"/>
      <c r="BAT505" s="590"/>
      <c r="BAU505" s="590"/>
      <c r="BAV505" s="590"/>
      <c r="BAW505" s="590"/>
      <c r="BAX505" s="590"/>
      <c r="BAY505" s="590"/>
      <c r="BAZ505" s="590"/>
      <c r="BBA505" s="590"/>
      <c r="BBB505" s="590"/>
      <c r="BBC505" s="590"/>
      <c r="BBD505" s="590"/>
      <c r="BBE505" s="590"/>
      <c r="BBF505" s="590"/>
      <c r="BBG505" s="590"/>
      <c r="BBH505" s="590"/>
      <c r="BBI505" s="590"/>
      <c r="BBJ505" s="590"/>
      <c r="BBK505" s="590"/>
      <c r="BBL505" s="590"/>
      <c r="BBM505" s="590"/>
      <c r="BBN505" s="590"/>
      <c r="BBO505" s="590"/>
      <c r="BBP505" s="590"/>
      <c r="BBQ505" s="590"/>
      <c r="BBR505" s="590"/>
      <c r="BBS505" s="590"/>
      <c r="BBT505" s="590"/>
      <c r="BBU505" s="590"/>
      <c r="BBV505" s="590"/>
      <c r="BBW505" s="590"/>
      <c r="BBX505" s="590"/>
      <c r="BBY505" s="590"/>
      <c r="BBZ505" s="590"/>
      <c r="BCA505" s="590"/>
      <c r="BCB505" s="590"/>
      <c r="BCC505" s="590"/>
      <c r="BCD505" s="590"/>
      <c r="BCE505" s="590"/>
      <c r="BCF505" s="590"/>
      <c r="BCG505" s="590"/>
      <c r="BCH505" s="590"/>
      <c r="BCI505" s="590"/>
      <c r="BCJ505" s="590"/>
      <c r="BCK505" s="590"/>
      <c r="BCL505" s="590"/>
      <c r="BCM505" s="590"/>
      <c r="BCN505" s="590"/>
      <c r="BCO505" s="590"/>
      <c r="BCP505" s="590"/>
      <c r="BCQ505" s="590"/>
      <c r="BCR505" s="590"/>
      <c r="BCS505" s="590"/>
      <c r="BCT505" s="590"/>
      <c r="BCU505" s="590"/>
      <c r="BCV505" s="590"/>
      <c r="BCW505" s="590"/>
      <c r="BCX505" s="590"/>
      <c r="BCY505" s="590"/>
      <c r="BCZ505" s="590"/>
      <c r="BDA505" s="590"/>
      <c r="BDB505" s="590"/>
      <c r="BDC505" s="590"/>
      <c r="BDD505" s="590"/>
      <c r="BDE505" s="590"/>
      <c r="BDF505" s="590"/>
      <c r="BDG505" s="590"/>
      <c r="BDH505" s="590"/>
      <c r="BDI505" s="590"/>
      <c r="BDJ505" s="590"/>
      <c r="BDK505" s="590"/>
      <c r="BDL505" s="590"/>
      <c r="BDM505" s="590"/>
      <c r="BDN505" s="590"/>
      <c r="BDO505" s="590"/>
      <c r="BDP505" s="590"/>
      <c r="BDQ505" s="590"/>
      <c r="BDR505" s="590"/>
      <c r="BDS505" s="590"/>
      <c r="BDT505" s="590"/>
      <c r="BDU505" s="590"/>
      <c r="BDV505" s="590"/>
      <c r="BDW505" s="590"/>
      <c r="BDX505" s="590"/>
      <c r="BDY505" s="590"/>
      <c r="BDZ505" s="590"/>
      <c r="BEA505" s="590"/>
      <c r="BEB505" s="590"/>
      <c r="BEC505" s="590"/>
      <c r="BED505" s="590"/>
      <c r="BEE505" s="590"/>
      <c r="BEF505" s="590"/>
      <c r="BEG505" s="590"/>
      <c r="BEH505" s="590"/>
      <c r="BEI505" s="590"/>
      <c r="BEJ505" s="590"/>
      <c r="BEK505" s="590"/>
      <c r="BEL505" s="590"/>
      <c r="BEM505" s="590"/>
      <c r="BEN505" s="590"/>
      <c r="BEO505" s="590"/>
      <c r="BEP505" s="590"/>
      <c r="BEQ505" s="590"/>
      <c r="BER505" s="590"/>
      <c r="BES505" s="590"/>
      <c r="BET505" s="590"/>
      <c r="BEU505" s="590"/>
      <c r="BEV505" s="590"/>
      <c r="BEW505" s="590"/>
      <c r="BEX505" s="590"/>
      <c r="BEY505" s="590"/>
      <c r="BEZ505" s="590"/>
      <c r="BFA505" s="590"/>
      <c r="BFB505" s="590"/>
      <c r="BFC505" s="590"/>
      <c r="BFD505" s="590"/>
      <c r="BFE505" s="590"/>
      <c r="BFF505" s="590"/>
      <c r="BFG505" s="590"/>
      <c r="BFH505" s="590"/>
      <c r="BFI505" s="590"/>
      <c r="BFJ505" s="590"/>
      <c r="BFK505" s="590"/>
      <c r="BFL505" s="590"/>
      <c r="BFM505" s="590"/>
      <c r="BFN505" s="590"/>
      <c r="BFO505" s="590"/>
      <c r="BFP505" s="590"/>
      <c r="BFQ505" s="590"/>
      <c r="BFR505" s="590"/>
      <c r="BFS505" s="590"/>
      <c r="BFT505" s="590"/>
      <c r="BFU505" s="590"/>
      <c r="BFV505" s="590"/>
      <c r="BFW505" s="590"/>
      <c r="BFX505" s="590"/>
      <c r="BFY505" s="590"/>
      <c r="BFZ505" s="590"/>
      <c r="BGA505" s="590"/>
      <c r="BGB505" s="590"/>
      <c r="BGC505" s="590"/>
      <c r="BGD505" s="590"/>
      <c r="BGE505" s="590"/>
      <c r="BGF505" s="590"/>
      <c r="BGG505" s="590"/>
      <c r="BGH505" s="590"/>
      <c r="BGI505" s="590"/>
      <c r="BGJ505" s="590"/>
      <c r="BGK505" s="590"/>
      <c r="BGL505" s="590"/>
      <c r="BGM505" s="590"/>
      <c r="BGN505" s="590"/>
      <c r="BGO505" s="590"/>
      <c r="BGP505" s="590"/>
      <c r="BGQ505" s="590"/>
      <c r="BGR505" s="590"/>
      <c r="BGS505" s="590"/>
      <c r="BGT505" s="590"/>
      <c r="BGU505" s="590"/>
      <c r="BGV505" s="590"/>
      <c r="BGW505" s="590"/>
      <c r="BGX505" s="590"/>
      <c r="BGY505" s="590"/>
      <c r="BGZ505" s="590"/>
      <c r="BHA505" s="590"/>
      <c r="BHB505" s="590"/>
      <c r="BHC505" s="590"/>
      <c r="BHD505" s="590"/>
      <c r="BHE505" s="590"/>
      <c r="BHF505" s="590"/>
      <c r="BHG505" s="590"/>
      <c r="BHH505" s="590"/>
      <c r="BHI505" s="590"/>
      <c r="BHJ505" s="590"/>
      <c r="BHK505" s="590"/>
      <c r="BHL505" s="590"/>
      <c r="BHM505" s="590"/>
      <c r="BHN505" s="590"/>
      <c r="BHO505" s="590"/>
      <c r="BHP505" s="590"/>
      <c r="BHQ505" s="590"/>
      <c r="BHR505" s="590"/>
      <c r="BHS505" s="590"/>
      <c r="BHT505" s="590"/>
      <c r="BHU505" s="590"/>
      <c r="BHV505" s="590"/>
      <c r="BHW505" s="590"/>
      <c r="BHX505" s="590"/>
      <c r="BHY505" s="590"/>
      <c r="BHZ505" s="590"/>
      <c r="BIA505" s="590"/>
      <c r="BIB505" s="590"/>
      <c r="BIC505" s="590"/>
      <c r="BID505" s="590"/>
      <c r="BIE505" s="590"/>
      <c r="BIF505" s="590"/>
      <c r="BIG505" s="590"/>
      <c r="BIH505" s="590"/>
      <c r="BII505" s="590"/>
      <c r="BIJ505" s="590"/>
      <c r="BIK505" s="590"/>
      <c r="BIL505" s="590"/>
      <c r="BIM505" s="590"/>
      <c r="BIN505" s="590"/>
      <c r="BIO505" s="590"/>
      <c r="BIP505" s="590"/>
      <c r="BIQ505" s="590"/>
      <c r="BIR505" s="590"/>
      <c r="BIS505" s="590"/>
      <c r="BIT505" s="590"/>
      <c r="BIU505" s="590"/>
      <c r="BIV505" s="590"/>
      <c r="BIW505" s="590"/>
      <c r="BIX505" s="590"/>
      <c r="BIY505" s="590"/>
      <c r="BIZ505" s="590"/>
      <c r="BJA505" s="590"/>
      <c r="BJB505" s="590"/>
      <c r="BJC505" s="590"/>
      <c r="BJD505" s="590"/>
      <c r="BJE505" s="590"/>
      <c r="BJF505" s="590"/>
      <c r="BJG505" s="590"/>
      <c r="BJH505" s="590"/>
      <c r="BJI505" s="590"/>
      <c r="BJJ505" s="590"/>
      <c r="BJK505" s="590"/>
      <c r="BJL505" s="590"/>
      <c r="BJM505" s="590"/>
      <c r="BJN505" s="590"/>
      <c r="BJO505" s="590"/>
      <c r="BJP505" s="590"/>
      <c r="BJQ505" s="590"/>
      <c r="BJR505" s="590"/>
      <c r="BJS505" s="590"/>
      <c r="BJT505" s="590"/>
      <c r="BJU505" s="590"/>
      <c r="BJV505" s="590"/>
      <c r="BJW505" s="590"/>
      <c r="BJX505" s="590"/>
      <c r="BJY505" s="590"/>
      <c r="BJZ505" s="590"/>
      <c r="BKA505" s="590"/>
      <c r="BKB505" s="590"/>
      <c r="BKC505" s="590"/>
      <c r="BKD505" s="590"/>
      <c r="BKE505" s="590"/>
      <c r="BKF505" s="590"/>
      <c r="BKG505" s="590"/>
      <c r="BKH505" s="590"/>
      <c r="BKI505" s="590"/>
      <c r="BKJ505" s="590"/>
      <c r="BKK505" s="590"/>
      <c r="BKL505" s="590"/>
      <c r="BKM505" s="590"/>
      <c r="BKN505" s="590"/>
      <c r="BKO505" s="590"/>
      <c r="BKP505" s="590"/>
      <c r="BKQ505" s="590"/>
      <c r="BKR505" s="590"/>
      <c r="BKS505" s="590"/>
      <c r="BKT505" s="590"/>
      <c r="BKU505" s="590"/>
      <c r="BKV505" s="590"/>
      <c r="BKW505" s="590"/>
      <c r="BKX505" s="590"/>
      <c r="BKY505" s="590"/>
      <c r="BKZ505" s="590"/>
      <c r="BLA505" s="590"/>
      <c r="BLB505" s="590"/>
      <c r="BLC505" s="590"/>
      <c r="BLD505" s="590"/>
      <c r="BLE505" s="590"/>
      <c r="BLF505" s="590"/>
      <c r="BLG505" s="590"/>
      <c r="BLH505" s="590"/>
      <c r="BLI505" s="590"/>
      <c r="BLJ505" s="590"/>
      <c r="BLK505" s="590"/>
      <c r="BLL505" s="590"/>
      <c r="BLM505" s="590"/>
      <c r="BLN505" s="590"/>
      <c r="BLO505" s="590"/>
      <c r="BLP505" s="590"/>
      <c r="BLQ505" s="590"/>
      <c r="BLR505" s="590"/>
      <c r="BLS505" s="590"/>
      <c r="BLT505" s="590"/>
      <c r="BLU505" s="590"/>
      <c r="BLV505" s="590"/>
      <c r="BLW505" s="590"/>
      <c r="BLX505" s="590"/>
      <c r="BLY505" s="590"/>
      <c r="BLZ505" s="590"/>
      <c r="BMA505" s="590"/>
      <c r="BMB505" s="590"/>
      <c r="BMC505" s="590"/>
      <c r="BMD505" s="590"/>
      <c r="BME505" s="590"/>
      <c r="BMF505" s="590"/>
      <c r="BMG505" s="590"/>
      <c r="BMH505" s="590"/>
      <c r="BMI505" s="590"/>
      <c r="BMJ505" s="590"/>
      <c r="BMK505" s="590"/>
      <c r="BML505" s="590"/>
      <c r="BMM505" s="590"/>
      <c r="BMN505" s="590"/>
      <c r="BMO505" s="590"/>
      <c r="BMP505" s="590"/>
      <c r="BMQ505" s="590"/>
      <c r="BMR505" s="590"/>
      <c r="BMS505" s="590"/>
      <c r="BMT505" s="590"/>
      <c r="BMU505" s="590"/>
      <c r="BMV505" s="590"/>
      <c r="BMW505" s="590"/>
      <c r="BMX505" s="590"/>
      <c r="BMY505" s="590"/>
      <c r="BMZ505" s="590"/>
      <c r="BNA505" s="590"/>
      <c r="BNB505" s="590"/>
      <c r="BNC505" s="590"/>
      <c r="BND505" s="590"/>
      <c r="BNE505" s="590"/>
      <c r="BNF505" s="590"/>
      <c r="BNG505" s="590"/>
      <c r="BNH505" s="590"/>
      <c r="BNI505" s="590"/>
      <c r="BNJ505" s="590"/>
      <c r="BNK505" s="590"/>
      <c r="BNL505" s="590"/>
      <c r="BNM505" s="590"/>
      <c r="BNN505" s="590"/>
      <c r="BNO505" s="590"/>
      <c r="BNP505" s="590"/>
      <c r="BNQ505" s="590"/>
      <c r="BNR505" s="590"/>
      <c r="BNS505" s="590"/>
      <c r="BNT505" s="590"/>
      <c r="BNU505" s="590"/>
      <c r="BNV505" s="590"/>
      <c r="BNW505" s="590"/>
      <c r="BNX505" s="590"/>
      <c r="BNY505" s="590"/>
      <c r="BNZ505" s="590"/>
      <c r="BOA505" s="590"/>
      <c r="BOB505" s="590"/>
      <c r="BOC505" s="590"/>
      <c r="BOD505" s="590"/>
      <c r="BOE505" s="590"/>
      <c r="BOF505" s="590"/>
      <c r="BOG505" s="590"/>
      <c r="BOH505" s="590"/>
      <c r="BOI505" s="590"/>
      <c r="BOJ505" s="590"/>
      <c r="BOK505" s="590"/>
      <c r="BOL505" s="590"/>
      <c r="BOM505" s="590"/>
      <c r="BON505" s="590"/>
      <c r="BOO505" s="590"/>
      <c r="BOP505" s="590"/>
      <c r="BOQ505" s="590"/>
      <c r="BOR505" s="590"/>
      <c r="BOS505" s="590"/>
      <c r="BOT505" s="590"/>
      <c r="BOU505" s="590"/>
      <c r="BOV505" s="590"/>
      <c r="BOW505" s="590"/>
      <c r="BOX505" s="590"/>
      <c r="BOY505" s="590"/>
      <c r="BOZ505" s="590"/>
      <c r="BPA505" s="590"/>
      <c r="BPB505" s="590"/>
      <c r="BPC505" s="590"/>
      <c r="BPD505" s="590"/>
      <c r="BPE505" s="590"/>
      <c r="BPF505" s="590"/>
      <c r="BPG505" s="590"/>
      <c r="BPH505" s="590"/>
      <c r="BPI505" s="590"/>
      <c r="BPJ505" s="590"/>
      <c r="BPK505" s="590"/>
      <c r="BPL505" s="590"/>
      <c r="BPM505" s="590"/>
      <c r="BPN505" s="590"/>
      <c r="BPO505" s="590"/>
      <c r="BPP505" s="590"/>
      <c r="BPQ505" s="590"/>
      <c r="BPR505" s="590"/>
      <c r="BPS505" s="590"/>
      <c r="BPT505" s="590"/>
      <c r="BPU505" s="590"/>
      <c r="BPV505" s="590"/>
      <c r="BPW505" s="590"/>
      <c r="BPX505" s="590"/>
      <c r="BPY505" s="590"/>
      <c r="BPZ505" s="590"/>
      <c r="BQA505" s="590"/>
      <c r="BQB505" s="590"/>
      <c r="BQC505" s="590"/>
      <c r="BQD505" s="590"/>
      <c r="BQE505" s="590"/>
      <c r="BQF505" s="590"/>
      <c r="BQG505" s="590"/>
      <c r="BQH505" s="590"/>
      <c r="BQI505" s="590"/>
      <c r="BQJ505" s="590"/>
      <c r="BQK505" s="590"/>
      <c r="BQL505" s="590"/>
      <c r="BQM505" s="590"/>
      <c r="BQN505" s="590"/>
      <c r="BQO505" s="590"/>
      <c r="BQP505" s="590"/>
      <c r="BQQ505" s="590"/>
      <c r="BQR505" s="590"/>
      <c r="BQS505" s="590"/>
      <c r="BQT505" s="590"/>
      <c r="BQU505" s="590"/>
      <c r="BQV505" s="590"/>
      <c r="BQW505" s="590"/>
      <c r="BQX505" s="590"/>
      <c r="BQY505" s="590"/>
      <c r="BQZ505" s="590"/>
      <c r="BRA505" s="590"/>
      <c r="BRB505" s="590"/>
      <c r="BRC505" s="590"/>
      <c r="BRD505" s="590"/>
      <c r="BRE505" s="590"/>
      <c r="BRF505" s="590"/>
      <c r="BRG505" s="590"/>
      <c r="BRH505" s="590"/>
      <c r="BRI505" s="590"/>
      <c r="BRJ505" s="590"/>
      <c r="BRK505" s="590"/>
      <c r="BRL505" s="590"/>
      <c r="BRM505" s="590"/>
      <c r="BRN505" s="590"/>
      <c r="BRO505" s="590"/>
      <c r="BRP505" s="590"/>
      <c r="BRQ505" s="590"/>
      <c r="BRR505" s="590"/>
      <c r="BRS505" s="590"/>
      <c r="BRT505" s="590"/>
      <c r="BRU505" s="590"/>
      <c r="BRV505" s="590"/>
      <c r="BRW505" s="590"/>
      <c r="BRX505" s="590"/>
      <c r="BRY505" s="590"/>
      <c r="BRZ505" s="590"/>
      <c r="BSA505" s="590"/>
      <c r="BSB505" s="590"/>
      <c r="BSC505" s="590"/>
      <c r="BSD505" s="590"/>
      <c r="BSE505" s="590"/>
      <c r="BSF505" s="590"/>
      <c r="BSG505" s="590"/>
      <c r="BSH505" s="590"/>
      <c r="BSI505" s="590"/>
      <c r="BSJ505" s="590"/>
      <c r="BSK505" s="590"/>
      <c r="BSL505" s="590"/>
      <c r="BSM505" s="590"/>
      <c r="BSN505" s="590"/>
      <c r="BSO505" s="590"/>
      <c r="BSP505" s="590"/>
      <c r="BSQ505" s="590"/>
      <c r="BSR505" s="590"/>
      <c r="BSS505" s="590"/>
      <c r="BST505" s="590"/>
      <c r="BSU505" s="590"/>
      <c r="BSV505" s="590"/>
      <c r="BSW505" s="590"/>
      <c r="BSX505" s="590"/>
      <c r="BSY505" s="590"/>
      <c r="BSZ505" s="590"/>
      <c r="BTA505" s="590"/>
      <c r="BTB505" s="590"/>
      <c r="BTC505" s="590"/>
      <c r="BTD505" s="590"/>
      <c r="BTE505" s="590"/>
      <c r="BTF505" s="590"/>
      <c r="BTG505" s="590"/>
      <c r="BTH505" s="590"/>
      <c r="BTI505" s="590"/>
      <c r="BTJ505" s="590"/>
      <c r="BTK505" s="590"/>
      <c r="BTL505" s="590"/>
      <c r="BTM505" s="590"/>
      <c r="BTN505" s="590"/>
      <c r="BTO505" s="590"/>
      <c r="BTP505" s="590"/>
      <c r="BTQ505" s="590"/>
      <c r="BTR505" s="590"/>
      <c r="BTS505" s="590"/>
      <c r="BTT505" s="590"/>
      <c r="BTU505" s="590"/>
      <c r="BTV505" s="590"/>
      <c r="BTW505" s="590"/>
      <c r="BTX505" s="590"/>
      <c r="BTY505" s="590"/>
      <c r="BTZ505" s="590"/>
      <c r="BUA505" s="590"/>
      <c r="BUB505" s="590"/>
      <c r="BUC505" s="590"/>
      <c r="BUD505" s="590"/>
      <c r="BUE505" s="590"/>
      <c r="BUF505" s="590"/>
      <c r="BUG505" s="590"/>
      <c r="BUH505" s="590"/>
      <c r="BUI505" s="590"/>
      <c r="BUJ505" s="590"/>
      <c r="BUK505" s="590"/>
      <c r="BUL505" s="590"/>
      <c r="BUM505" s="590"/>
      <c r="BUN505" s="590"/>
      <c r="BUO505" s="590"/>
      <c r="BUP505" s="590"/>
      <c r="BUQ505" s="590"/>
      <c r="BUR505" s="590"/>
      <c r="BUS505" s="590"/>
      <c r="BUT505" s="590"/>
      <c r="BUU505" s="590"/>
      <c r="BUV505" s="590"/>
      <c r="BUW505" s="590"/>
      <c r="BUX505" s="590"/>
      <c r="BUY505" s="590"/>
      <c r="BUZ505" s="590"/>
      <c r="BVA505" s="590"/>
      <c r="BVB505" s="590"/>
      <c r="BVC505" s="590"/>
      <c r="BVD505" s="590"/>
      <c r="BVE505" s="590"/>
      <c r="BVF505" s="590"/>
      <c r="BVG505" s="590"/>
      <c r="BVH505" s="590"/>
      <c r="BVI505" s="590"/>
      <c r="BVJ505" s="590"/>
      <c r="BVK505" s="590"/>
      <c r="BVL505" s="590"/>
      <c r="BVM505" s="590"/>
      <c r="BVN505" s="590"/>
      <c r="BVO505" s="590"/>
      <c r="BVP505" s="590"/>
      <c r="BVQ505" s="590"/>
      <c r="BVR505" s="590"/>
      <c r="BVS505" s="590"/>
      <c r="BVT505" s="590"/>
      <c r="BVU505" s="590"/>
      <c r="BVV505" s="590"/>
      <c r="BVW505" s="590"/>
      <c r="BVX505" s="590"/>
      <c r="BVY505" s="590"/>
      <c r="BVZ505" s="590"/>
      <c r="BWA505" s="590"/>
      <c r="BWB505" s="590"/>
      <c r="BWC505" s="590"/>
      <c r="BWD505" s="590"/>
      <c r="BWE505" s="590"/>
      <c r="BWF505" s="590"/>
      <c r="BWG505" s="590"/>
      <c r="BWH505" s="590"/>
      <c r="BWI505" s="590"/>
      <c r="BWJ505" s="590"/>
      <c r="BWK505" s="590"/>
      <c r="BWL505" s="590"/>
      <c r="BWM505" s="590"/>
      <c r="BWN505" s="590"/>
      <c r="BWO505" s="590"/>
      <c r="BWP505" s="590"/>
      <c r="BWQ505" s="590"/>
      <c r="BWR505" s="590"/>
      <c r="BWS505" s="590"/>
      <c r="BWT505" s="590"/>
      <c r="BWU505" s="590"/>
      <c r="BWV505" s="590"/>
      <c r="BWW505" s="590"/>
      <c r="BWX505" s="590"/>
      <c r="BWY505" s="590"/>
      <c r="BWZ505" s="590"/>
      <c r="BXA505" s="590"/>
      <c r="BXB505" s="590"/>
      <c r="BXC505" s="590"/>
      <c r="BXD505" s="590"/>
      <c r="BXE505" s="590"/>
      <c r="BXF505" s="590"/>
      <c r="BXG505" s="590"/>
      <c r="BXH505" s="590"/>
      <c r="BXI505" s="590"/>
      <c r="BXJ505" s="590"/>
      <c r="BXK505" s="590"/>
      <c r="BXL505" s="590"/>
      <c r="BXM505" s="590"/>
      <c r="BXN505" s="590"/>
      <c r="BXO505" s="590"/>
      <c r="BXP505" s="590"/>
      <c r="BXQ505" s="590"/>
      <c r="BXR505" s="590"/>
      <c r="BXS505" s="590"/>
      <c r="BXT505" s="590"/>
      <c r="BXU505" s="590"/>
      <c r="BXV505" s="590"/>
      <c r="BXW505" s="590"/>
      <c r="BXX505" s="590"/>
      <c r="BXY505" s="590"/>
      <c r="BXZ505" s="590"/>
      <c r="BYA505" s="590"/>
      <c r="BYB505" s="590"/>
      <c r="BYC505" s="590"/>
      <c r="BYD505" s="590"/>
      <c r="BYE505" s="590"/>
      <c r="BYF505" s="590"/>
      <c r="BYG505" s="590"/>
      <c r="BYH505" s="590"/>
      <c r="BYI505" s="590"/>
      <c r="BYJ505" s="590"/>
      <c r="BYK505" s="590"/>
      <c r="BYL505" s="590"/>
      <c r="BYM505" s="590"/>
      <c r="BYN505" s="590"/>
      <c r="BYO505" s="590"/>
      <c r="BYP505" s="590"/>
      <c r="BYQ505" s="590"/>
      <c r="BYR505" s="590"/>
      <c r="BYS505" s="590"/>
      <c r="BYT505" s="590"/>
      <c r="BYU505" s="590"/>
      <c r="BYV505" s="590"/>
      <c r="BYW505" s="590"/>
      <c r="BYX505" s="590"/>
      <c r="BYY505" s="590"/>
      <c r="BYZ505" s="590"/>
      <c r="BZA505" s="590"/>
      <c r="BZB505" s="590"/>
      <c r="BZC505" s="590"/>
      <c r="BZD505" s="590"/>
      <c r="BZE505" s="590"/>
      <c r="BZF505" s="590"/>
      <c r="BZG505" s="590"/>
      <c r="BZH505" s="590"/>
      <c r="BZI505" s="590"/>
      <c r="BZJ505" s="590"/>
      <c r="BZK505" s="590"/>
      <c r="BZL505" s="590"/>
      <c r="BZM505" s="590"/>
      <c r="BZN505" s="590"/>
      <c r="BZO505" s="590"/>
      <c r="BZP505" s="590"/>
      <c r="BZQ505" s="590"/>
      <c r="BZR505" s="590"/>
      <c r="BZS505" s="590"/>
      <c r="BZT505" s="590"/>
      <c r="BZU505" s="590"/>
      <c r="BZV505" s="590"/>
      <c r="BZW505" s="590"/>
      <c r="BZX505" s="590"/>
      <c r="BZY505" s="590"/>
      <c r="BZZ505" s="590"/>
      <c r="CAA505" s="590"/>
      <c r="CAB505" s="590"/>
      <c r="CAC505" s="590"/>
      <c r="CAD505" s="590"/>
      <c r="CAE505" s="590"/>
      <c r="CAF505" s="590"/>
      <c r="CAG505" s="590"/>
      <c r="CAH505" s="590"/>
      <c r="CAI505" s="590"/>
      <c r="CAJ505" s="590"/>
      <c r="CAK505" s="590"/>
      <c r="CAL505" s="590"/>
      <c r="CAM505" s="590"/>
      <c r="CAN505" s="590"/>
      <c r="CAO505" s="590"/>
      <c r="CAP505" s="590"/>
      <c r="CAQ505" s="590"/>
      <c r="CAR505" s="590"/>
      <c r="CAS505" s="590"/>
      <c r="CAT505" s="590"/>
      <c r="CAU505" s="590"/>
      <c r="CAV505" s="590"/>
      <c r="CAW505" s="590"/>
      <c r="CAX505" s="590"/>
      <c r="CAY505" s="590"/>
      <c r="CAZ505" s="590"/>
      <c r="CBA505" s="590"/>
      <c r="CBB505" s="590"/>
      <c r="CBC505" s="590"/>
      <c r="CBD505" s="590"/>
      <c r="CBE505" s="590"/>
      <c r="CBF505" s="590"/>
      <c r="CBG505" s="590"/>
      <c r="CBH505" s="590"/>
      <c r="CBI505" s="590"/>
      <c r="CBJ505" s="590"/>
      <c r="CBK505" s="590"/>
      <c r="CBL505" s="590"/>
      <c r="CBM505" s="590"/>
      <c r="CBN505" s="590"/>
      <c r="CBO505" s="590"/>
      <c r="CBP505" s="590"/>
      <c r="CBQ505" s="590"/>
      <c r="CBR505" s="590"/>
      <c r="CBS505" s="590"/>
      <c r="CBT505" s="590"/>
      <c r="CBU505" s="590"/>
      <c r="CBV505" s="590"/>
      <c r="CBW505" s="590"/>
      <c r="CBX505" s="590"/>
      <c r="CBY505" s="590"/>
      <c r="CBZ505" s="590"/>
      <c r="CCA505" s="590"/>
      <c r="CCB505" s="590"/>
      <c r="CCC505" s="590"/>
      <c r="CCD505" s="590"/>
      <c r="CCE505" s="590"/>
      <c r="CCF505" s="590"/>
      <c r="CCG505" s="590"/>
      <c r="CCH505" s="590"/>
      <c r="CCI505" s="590"/>
      <c r="CCJ505" s="590"/>
      <c r="CCK505" s="590"/>
      <c r="CCL505" s="590"/>
      <c r="CCM505" s="590"/>
      <c r="CCN505" s="590"/>
      <c r="CCO505" s="590"/>
      <c r="CCP505" s="590"/>
      <c r="CCQ505" s="590"/>
      <c r="CCR505" s="590"/>
      <c r="CCS505" s="590"/>
      <c r="CCT505" s="590"/>
      <c r="CCU505" s="590"/>
      <c r="CCV505" s="590"/>
      <c r="CCW505" s="590"/>
      <c r="CCX505" s="590"/>
      <c r="CCY505" s="590"/>
      <c r="CCZ505" s="590"/>
      <c r="CDA505" s="590"/>
      <c r="CDB505" s="590"/>
      <c r="CDC505" s="590"/>
      <c r="CDD505" s="590"/>
      <c r="CDE505" s="590"/>
      <c r="CDF505" s="590"/>
      <c r="CDG505" s="590"/>
      <c r="CDH505" s="590"/>
      <c r="CDI505" s="590"/>
      <c r="CDJ505" s="590"/>
      <c r="CDK505" s="590"/>
      <c r="CDL505" s="590"/>
      <c r="CDM505" s="590"/>
      <c r="CDN505" s="590"/>
      <c r="CDO505" s="590"/>
      <c r="CDP505" s="590"/>
      <c r="CDQ505" s="590"/>
      <c r="CDR505" s="590"/>
      <c r="CDS505" s="590"/>
      <c r="CDT505" s="590"/>
      <c r="CDU505" s="590"/>
      <c r="CDV505" s="590"/>
      <c r="CDW505" s="590"/>
      <c r="CDX505" s="590"/>
      <c r="CDY505" s="590"/>
      <c r="CDZ505" s="590"/>
      <c r="CEA505" s="590"/>
      <c r="CEB505" s="590"/>
      <c r="CEC505" s="590"/>
      <c r="CED505" s="590"/>
      <c r="CEE505" s="590"/>
      <c r="CEF505" s="590"/>
      <c r="CEG505" s="590"/>
      <c r="CEH505" s="590"/>
      <c r="CEI505" s="590"/>
      <c r="CEJ505" s="590"/>
      <c r="CEK505" s="590"/>
      <c r="CEL505" s="590"/>
      <c r="CEM505" s="590"/>
      <c r="CEN505" s="590"/>
      <c r="CEO505" s="590"/>
      <c r="CEP505" s="590"/>
      <c r="CEQ505" s="590"/>
      <c r="CER505" s="590"/>
      <c r="CES505" s="590"/>
      <c r="CET505" s="590"/>
      <c r="CEU505" s="590"/>
      <c r="CEV505" s="590"/>
      <c r="CEW505" s="590"/>
      <c r="CEX505" s="590"/>
      <c r="CEY505" s="590"/>
      <c r="CEZ505" s="590"/>
      <c r="CFA505" s="590"/>
      <c r="CFB505" s="590"/>
      <c r="CFC505" s="590"/>
      <c r="CFD505" s="590"/>
      <c r="CFE505" s="590"/>
      <c r="CFF505" s="590"/>
      <c r="CFG505" s="590"/>
      <c r="CFH505" s="590"/>
      <c r="CFI505" s="590"/>
      <c r="CFJ505" s="590"/>
      <c r="CFK505" s="590"/>
      <c r="CFL505" s="590"/>
      <c r="CFM505" s="590"/>
      <c r="CFN505" s="590"/>
      <c r="CFO505" s="590"/>
      <c r="CFP505" s="590"/>
      <c r="CFQ505" s="590"/>
      <c r="CFR505" s="590"/>
      <c r="CFS505" s="590"/>
      <c r="CFT505" s="590"/>
      <c r="CFU505" s="590"/>
      <c r="CFV505" s="590"/>
      <c r="CFW505" s="590"/>
      <c r="CFX505" s="590"/>
      <c r="CFY505" s="590"/>
      <c r="CFZ505" s="590"/>
      <c r="CGA505" s="590"/>
      <c r="CGB505" s="590"/>
      <c r="CGC505" s="590"/>
      <c r="CGD505" s="590"/>
      <c r="CGE505" s="590"/>
      <c r="CGF505" s="590"/>
      <c r="CGG505" s="590"/>
      <c r="CGH505" s="590"/>
      <c r="CGI505" s="590"/>
      <c r="CGJ505" s="590"/>
      <c r="CGK505" s="590"/>
      <c r="CGL505" s="590"/>
      <c r="CGM505" s="590"/>
      <c r="CGN505" s="590"/>
      <c r="CGO505" s="590"/>
      <c r="CGP505" s="590"/>
      <c r="CGQ505" s="590"/>
      <c r="CGR505" s="590"/>
      <c r="CGS505" s="590"/>
      <c r="CGT505" s="590"/>
      <c r="CGU505" s="590"/>
      <c r="CGV505" s="590"/>
      <c r="CGW505" s="590"/>
      <c r="CGX505" s="590"/>
      <c r="CGY505" s="590"/>
      <c r="CGZ505" s="590"/>
      <c r="CHA505" s="590"/>
      <c r="CHB505" s="590"/>
      <c r="CHC505" s="590"/>
      <c r="CHD505" s="590"/>
      <c r="CHE505" s="590"/>
      <c r="CHF505" s="590"/>
      <c r="CHG505" s="590"/>
      <c r="CHH505" s="590"/>
      <c r="CHI505" s="590"/>
      <c r="CHJ505" s="590"/>
      <c r="CHK505" s="590"/>
      <c r="CHL505" s="590"/>
      <c r="CHM505" s="590"/>
      <c r="CHN505" s="590"/>
      <c r="CHO505" s="590"/>
      <c r="CHP505" s="590"/>
      <c r="CHQ505" s="590"/>
      <c r="CHR505" s="590"/>
      <c r="CHS505" s="590"/>
      <c r="CHT505" s="590"/>
      <c r="CHU505" s="590"/>
      <c r="CHV505" s="590"/>
      <c r="CHW505" s="590"/>
      <c r="CHX505" s="590"/>
      <c r="CHY505" s="590"/>
      <c r="CHZ505" s="590"/>
      <c r="CIA505" s="590"/>
      <c r="CIB505" s="590"/>
      <c r="CIC505" s="590"/>
      <c r="CID505" s="590"/>
      <c r="CIE505" s="590"/>
      <c r="CIF505" s="590"/>
      <c r="CIG505" s="590"/>
      <c r="CIH505" s="590"/>
      <c r="CII505" s="590"/>
      <c r="CIJ505" s="590"/>
      <c r="CIK505" s="590"/>
      <c r="CIL505" s="590"/>
      <c r="CIM505" s="590"/>
      <c r="CIN505" s="590"/>
      <c r="CIO505" s="590"/>
      <c r="CIP505" s="590"/>
      <c r="CIQ505" s="590"/>
      <c r="CIR505" s="590"/>
      <c r="CIS505" s="590"/>
      <c r="CIT505" s="590"/>
      <c r="CIU505" s="590"/>
      <c r="CIV505" s="590"/>
      <c r="CIW505" s="590"/>
      <c r="CIX505" s="590"/>
      <c r="CIY505" s="590"/>
      <c r="CIZ505" s="590"/>
      <c r="CJA505" s="590"/>
      <c r="CJB505" s="590"/>
      <c r="CJC505" s="590"/>
      <c r="CJD505" s="590"/>
      <c r="CJE505" s="590"/>
      <c r="CJF505" s="590"/>
      <c r="CJG505" s="590"/>
      <c r="CJH505" s="590"/>
      <c r="CJI505" s="590"/>
      <c r="CJJ505" s="590"/>
      <c r="CJK505" s="590"/>
      <c r="CJL505" s="590"/>
      <c r="CJM505" s="590"/>
      <c r="CJN505" s="590"/>
      <c r="CJO505" s="590"/>
      <c r="CJP505" s="590"/>
      <c r="CJQ505" s="590"/>
      <c r="CJR505" s="590"/>
      <c r="CJS505" s="590"/>
      <c r="CJT505" s="590"/>
      <c r="CJU505" s="590"/>
      <c r="CJV505" s="590"/>
      <c r="CJW505" s="590"/>
      <c r="CJX505" s="590"/>
      <c r="CJY505" s="590"/>
      <c r="CJZ505" s="590"/>
      <c r="CKA505" s="590"/>
      <c r="CKB505" s="590"/>
      <c r="CKC505" s="590"/>
      <c r="CKD505" s="590"/>
      <c r="CKE505" s="590"/>
      <c r="CKF505" s="590"/>
      <c r="CKG505" s="590"/>
      <c r="CKH505" s="590"/>
      <c r="CKI505" s="590"/>
      <c r="CKJ505" s="590"/>
      <c r="CKK505" s="590"/>
      <c r="CKL505" s="590"/>
      <c r="CKM505" s="590"/>
      <c r="CKN505" s="590"/>
      <c r="CKO505" s="590"/>
      <c r="CKP505" s="590"/>
      <c r="CKQ505" s="590"/>
      <c r="CKR505" s="590"/>
      <c r="CKS505" s="590"/>
      <c r="CKT505" s="590"/>
      <c r="CKU505" s="590"/>
      <c r="CKV505" s="590"/>
      <c r="CKW505" s="590"/>
      <c r="CKX505" s="590"/>
      <c r="CKY505" s="590"/>
      <c r="CKZ505" s="590"/>
      <c r="CLA505" s="590"/>
      <c r="CLB505" s="590"/>
      <c r="CLC505" s="590"/>
      <c r="CLD505" s="590"/>
      <c r="CLE505" s="590"/>
      <c r="CLF505" s="590"/>
      <c r="CLG505" s="590"/>
      <c r="CLH505" s="590"/>
      <c r="CLI505" s="590"/>
      <c r="CLJ505" s="590"/>
      <c r="CLK505" s="590"/>
      <c r="CLL505" s="590"/>
      <c r="CLM505" s="590"/>
      <c r="CLN505" s="590"/>
      <c r="CLO505" s="590"/>
      <c r="CLP505" s="590"/>
      <c r="CLQ505" s="590"/>
      <c r="CLR505" s="590"/>
      <c r="CLS505" s="590"/>
      <c r="CLT505" s="590"/>
      <c r="CLU505" s="590"/>
      <c r="CLV505" s="590"/>
      <c r="CLW505" s="590"/>
      <c r="CLX505" s="590"/>
      <c r="CLY505" s="590"/>
      <c r="CLZ505" s="590"/>
      <c r="CMA505" s="590"/>
      <c r="CMB505" s="590"/>
      <c r="CMC505" s="590"/>
      <c r="CMD505" s="590"/>
      <c r="CME505" s="590"/>
      <c r="CMF505" s="590"/>
      <c r="CMG505" s="590"/>
      <c r="CMH505" s="590"/>
      <c r="CMI505" s="590"/>
      <c r="CMJ505" s="590"/>
      <c r="CMK505" s="590"/>
      <c r="CML505" s="590"/>
      <c r="CMM505" s="590"/>
      <c r="CMN505" s="590"/>
      <c r="CMO505" s="590"/>
      <c r="CMP505" s="590"/>
      <c r="CMQ505" s="590"/>
      <c r="CMR505" s="590"/>
      <c r="CMS505" s="590"/>
      <c r="CMT505" s="590"/>
      <c r="CMU505" s="590"/>
      <c r="CMV505" s="590"/>
      <c r="CMW505" s="590"/>
      <c r="CMX505" s="590"/>
      <c r="CMY505" s="590"/>
      <c r="CMZ505" s="590"/>
      <c r="CNA505" s="590"/>
      <c r="CNB505" s="590"/>
      <c r="CNC505" s="590"/>
      <c r="CND505" s="590"/>
      <c r="CNE505" s="590"/>
      <c r="CNF505" s="590"/>
      <c r="CNG505" s="590"/>
      <c r="CNH505" s="590"/>
      <c r="CNI505" s="590"/>
      <c r="CNJ505" s="590"/>
      <c r="CNK505" s="590"/>
      <c r="CNL505" s="590"/>
      <c r="CNM505" s="590"/>
      <c r="CNN505" s="590"/>
      <c r="CNO505" s="590"/>
      <c r="CNP505" s="590"/>
      <c r="CNQ505" s="590"/>
      <c r="CNR505" s="590"/>
      <c r="CNS505" s="590"/>
      <c r="CNT505" s="590"/>
      <c r="CNU505" s="590"/>
      <c r="CNV505" s="590"/>
      <c r="CNW505" s="590"/>
      <c r="CNX505" s="590"/>
      <c r="CNY505" s="590"/>
      <c r="CNZ505" s="590"/>
      <c r="COA505" s="590"/>
      <c r="COB505" s="590"/>
      <c r="COC505" s="590"/>
      <c r="COD505" s="590"/>
      <c r="COE505" s="590"/>
      <c r="COF505" s="590"/>
      <c r="COG505" s="590"/>
      <c r="COH505" s="590"/>
      <c r="COI505" s="590"/>
      <c r="COJ505" s="590"/>
      <c r="COK505" s="590"/>
      <c r="COL505" s="590"/>
      <c r="COM505" s="590"/>
      <c r="CON505" s="590"/>
      <c r="COO505" s="590"/>
      <c r="COP505" s="590"/>
      <c r="COQ505" s="590"/>
      <c r="COR505" s="590"/>
      <c r="COS505" s="590"/>
      <c r="COT505" s="590"/>
      <c r="COU505" s="590"/>
      <c r="COV505" s="590"/>
      <c r="COW505" s="590"/>
      <c r="COX505" s="590"/>
      <c r="COY505" s="590"/>
      <c r="COZ505" s="590"/>
      <c r="CPA505" s="590"/>
      <c r="CPB505" s="590"/>
      <c r="CPC505" s="590"/>
      <c r="CPD505" s="590"/>
      <c r="CPE505" s="590"/>
      <c r="CPF505" s="590"/>
      <c r="CPG505" s="590"/>
      <c r="CPH505" s="590"/>
      <c r="CPI505" s="590"/>
      <c r="CPJ505" s="590"/>
      <c r="CPK505" s="590"/>
      <c r="CPL505" s="590"/>
      <c r="CPM505" s="590"/>
      <c r="CPN505" s="590"/>
      <c r="CPO505" s="590"/>
      <c r="CPP505" s="590"/>
      <c r="CPQ505" s="590"/>
      <c r="CPR505" s="590"/>
      <c r="CPS505" s="590"/>
      <c r="CPT505" s="590"/>
      <c r="CPU505" s="590"/>
      <c r="CPV505" s="590"/>
      <c r="CPW505" s="590"/>
      <c r="CPX505" s="590"/>
      <c r="CPY505" s="590"/>
      <c r="CPZ505" s="590"/>
      <c r="CQA505" s="590"/>
      <c r="CQB505" s="590"/>
      <c r="CQC505" s="590"/>
      <c r="CQD505" s="590"/>
      <c r="CQE505" s="590"/>
      <c r="CQF505" s="590"/>
      <c r="CQG505" s="590"/>
      <c r="CQH505" s="590"/>
      <c r="CQI505" s="590"/>
      <c r="CQJ505" s="590"/>
      <c r="CQK505" s="590"/>
      <c r="CQL505" s="590"/>
      <c r="CQM505" s="590"/>
      <c r="CQN505" s="590"/>
      <c r="CQO505" s="590"/>
      <c r="CQP505" s="590"/>
      <c r="CQQ505" s="590"/>
      <c r="CQR505" s="590"/>
      <c r="CQS505" s="590"/>
      <c r="CQT505" s="590"/>
      <c r="CQU505" s="590"/>
      <c r="CQV505" s="590"/>
      <c r="CQW505" s="590"/>
      <c r="CQX505" s="590"/>
      <c r="CQY505" s="590"/>
      <c r="CQZ505" s="590"/>
      <c r="CRA505" s="590"/>
      <c r="CRB505" s="590"/>
      <c r="CRC505" s="590"/>
      <c r="CRD505" s="590"/>
      <c r="CRE505" s="590"/>
      <c r="CRF505" s="590"/>
      <c r="CRG505" s="590"/>
      <c r="CRH505" s="590"/>
      <c r="CRI505" s="590"/>
      <c r="CRJ505" s="590"/>
      <c r="CRK505" s="590"/>
      <c r="CRL505" s="590"/>
      <c r="CRM505" s="590"/>
      <c r="CRN505" s="590"/>
      <c r="CRO505" s="590"/>
      <c r="CRP505" s="590"/>
      <c r="CRQ505" s="590"/>
      <c r="CRR505" s="590"/>
      <c r="CRS505" s="590"/>
      <c r="CRT505" s="590"/>
      <c r="CRU505" s="590"/>
      <c r="CRV505" s="590"/>
      <c r="CRW505" s="590"/>
      <c r="CRX505" s="590"/>
      <c r="CRY505" s="590"/>
      <c r="CRZ505" s="590"/>
      <c r="CSA505" s="590"/>
      <c r="CSB505" s="590"/>
      <c r="CSC505" s="590"/>
      <c r="CSD505" s="590"/>
      <c r="CSE505" s="590"/>
      <c r="CSF505" s="590"/>
      <c r="CSG505" s="590"/>
      <c r="CSH505" s="590"/>
      <c r="CSI505" s="590"/>
      <c r="CSJ505" s="590"/>
      <c r="CSK505" s="590"/>
      <c r="CSL505" s="590"/>
      <c r="CSM505" s="590"/>
      <c r="CSN505" s="590"/>
      <c r="CSO505" s="590"/>
      <c r="CSP505" s="590"/>
      <c r="CSQ505" s="590"/>
      <c r="CSR505" s="590"/>
      <c r="CSS505" s="590"/>
      <c r="CST505" s="590"/>
      <c r="CSU505" s="590"/>
      <c r="CSV505" s="590"/>
      <c r="CSW505" s="590"/>
      <c r="CSX505" s="590"/>
      <c r="CSY505" s="590"/>
      <c r="CSZ505" s="590"/>
      <c r="CTA505" s="590"/>
      <c r="CTB505" s="590"/>
      <c r="CTC505" s="590"/>
      <c r="CTD505" s="590"/>
      <c r="CTE505" s="590"/>
      <c r="CTF505" s="590"/>
      <c r="CTG505" s="590"/>
      <c r="CTH505" s="590"/>
      <c r="CTI505" s="590"/>
      <c r="CTJ505" s="590"/>
      <c r="CTK505" s="590"/>
      <c r="CTL505" s="590"/>
      <c r="CTM505" s="590"/>
      <c r="CTN505" s="590"/>
      <c r="CTO505" s="590"/>
      <c r="CTP505" s="590"/>
      <c r="CTQ505" s="590"/>
      <c r="CTR505" s="590"/>
      <c r="CTS505" s="590"/>
      <c r="CTT505" s="590"/>
      <c r="CTU505" s="590"/>
      <c r="CTV505" s="590"/>
      <c r="CTW505" s="590"/>
      <c r="CTX505" s="590"/>
      <c r="CTY505" s="590"/>
      <c r="CTZ505" s="590"/>
      <c r="CUA505" s="590"/>
      <c r="CUB505" s="590"/>
      <c r="CUC505" s="590"/>
      <c r="CUD505" s="590"/>
      <c r="CUE505" s="590"/>
      <c r="CUF505" s="590"/>
      <c r="CUG505" s="590"/>
      <c r="CUH505" s="590"/>
      <c r="CUI505" s="590"/>
      <c r="CUJ505" s="590"/>
      <c r="CUK505" s="590"/>
      <c r="CUL505" s="590"/>
      <c r="CUM505" s="590"/>
      <c r="CUN505" s="590"/>
      <c r="CUO505" s="590"/>
      <c r="CUP505" s="590"/>
      <c r="CUQ505" s="590"/>
      <c r="CUR505" s="590"/>
      <c r="CUS505" s="590"/>
      <c r="CUT505" s="590"/>
      <c r="CUU505" s="590"/>
      <c r="CUV505" s="590"/>
      <c r="CUW505" s="590"/>
      <c r="CUX505" s="590"/>
      <c r="CUY505" s="590"/>
      <c r="CUZ505" s="590"/>
      <c r="CVA505" s="590"/>
      <c r="CVB505" s="590"/>
      <c r="CVC505" s="590"/>
      <c r="CVD505" s="590"/>
      <c r="CVE505" s="590"/>
      <c r="CVF505" s="590"/>
      <c r="CVG505" s="590"/>
      <c r="CVH505" s="590"/>
      <c r="CVI505" s="590"/>
      <c r="CVJ505" s="590"/>
      <c r="CVK505" s="590"/>
      <c r="CVL505" s="590"/>
      <c r="CVM505" s="590"/>
      <c r="CVN505" s="590"/>
      <c r="CVO505" s="590"/>
      <c r="CVP505" s="590"/>
      <c r="CVQ505" s="590"/>
      <c r="CVR505" s="590"/>
      <c r="CVS505" s="590"/>
      <c r="CVT505" s="590"/>
      <c r="CVU505" s="590"/>
      <c r="CVV505" s="590"/>
      <c r="CVW505" s="590"/>
      <c r="CVX505" s="590"/>
      <c r="CVY505" s="590"/>
      <c r="CVZ505" s="590"/>
      <c r="CWA505" s="590"/>
      <c r="CWB505" s="590"/>
      <c r="CWC505" s="590"/>
      <c r="CWD505" s="590"/>
      <c r="CWE505" s="590"/>
      <c r="CWF505" s="590"/>
      <c r="CWG505" s="590"/>
      <c r="CWH505" s="590"/>
      <c r="CWI505" s="590"/>
      <c r="CWJ505" s="590"/>
      <c r="CWK505" s="590"/>
      <c r="CWL505" s="590"/>
      <c r="CWM505" s="590"/>
      <c r="CWN505" s="590"/>
      <c r="CWO505" s="590"/>
      <c r="CWP505" s="590"/>
      <c r="CWQ505" s="590"/>
      <c r="CWR505" s="590"/>
      <c r="CWS505" s="590"/>
      <c r="CWT505" s="590"/>
      <c r="CWU505" s="590"/>
      <c r="CWV505" s="590"/>
      <c r="CWW505" s="590"/>
      <c r="CWX505" s="590"/>
      <c r="CWY505" s="590"/>
      <c r="CWZ505" s="590"/>
      <c r="CXA505" s="590"/>
      <c r="CXB505" s="590"/>
      <c r="CXC505" s="590"/>
      <c r="CXD505" s="590"/>
      <c r="CXE505" s="590"/>
      <c r="CXF505" s="590"/>
      <c r="CXG505" s="590"/>
      <c r="CXH505" s="590"/>
      <c r="CXI505" s="590"/>
      <c r="CXJ505" s="590"/>
      <c r="CXK505" s="590"/>
      <c r="CXL505" s="590"/>
      <c r="CXM505" s="590"/>
      <c r="CXN505" s="590"/>
      <c r="CXO505" s="590"/>
      <c r="CXP505" s="590"/>
      <c r="CXQ505" s="590"/>
      <c r="CXR505" s="590"/>
      <c r="CXS505" s="590"/>
      <c r="CXT505" s="590"/>
      <c r="CXU505" s="590"/>
      <c r="CXV505" s="590"/>
      <c r="CXW505" s="590"/>
      <c r="CXX505" s="590"/>
      <c r="CXY505" s="590"/>
      <c r="CXZ505" s="590"/>
      <c r="CYA505" s="590"/>
      <c r="CYB505" s="590"/>
      <c r="CYC505" s="590"/>
      <c r="CYD505" s="590"/>
      <c r="CYE505" s="590"/>
      <c r="CYF505" s="590"/>
      <c r="CYG505" s="590"/>
      <c r="CYH505" s="590"/>
      <c r="CYI505" s="590"/>
      <c r="CYJ505" s="590"/>
      <c r="CYK505" s="590"/>
      <c r="CYL505" s="590"/>
      <c r="CYM505" s="590"/>
      <c r="CYN505" s="590"/>
      <c r="CYO505" s="590"/>
      <c r="CYP505" s="590"/>
      <c r="CYQ505" s="590"/>
      <c r="CYR505" s="590"/>
      <c r="CYS505" s="590"/>
      <c r="CYT505" s="590"/>
      <c r="CYU505" s="590"/>
      <c r="CYV505" s="590"/>
      <c r="CYW505" s="590"/>
      <c r="CYX505" s="590"/>
      <c r="CYY505" s="590"/>
      <c r="CYZ505" s="590"/>
      <c r="CZA505" s="590"/>
      <c r="CZB505" s="590"/>
      <c r="CZC505" s="590"/>
      <c r="CZD505" s="590"/>
      <c r="CZE505" s="590"/>
      <c r="CZF505" s="590"/>
      <c r="CZG505" s="590"/>
      <c r="CZH505" s="590"/>
      <c r="CZI505" s="590"/>
      <c r="CZJ505" s="590"/>
      <c r="CZK505" s="590"/>
      <c r="CZL505" s="590"/>
      <c r="CZM505" s="590"/>
      <c r="CZN505" s="590"/>
      <c r="CZO505" s="590"/>
      <c r="CZP505" s="590"/>
      <c r="CZQ505" s="590"/>
      <c r="CZR505" s="590"/>
      <c r="CZS505" s="590"/>
      <c r="CZT505" s="590"/>
      <c r="CZU505" s="590"/>
      <c r="CZV505" s="590"/>
      <c r="CZW505" s="590"/>
      <c r="CZX505" s="590"/>
      <c r="CZY505" s="590"/>
      <c r="CZZ505" s="590"/>
      <c r="DAA505" s="590"/>
      <c r="DAB505" s="590"/>
      <c r="DAC505" s="590"/>
      <c r="DAD505" s="590"/>
      <c r="DAE505" s="590"/>
      <c r="DAF505" s="590"/>
      <c r="DAG505" s="590"/>
      <c r="DAH505" s="590"/>
      <c r="DAI505" s="590"/>
      <c r="DAJ505" s="590"/>
      <c r="DAK505" s="590"/>
      <c r="DAL505" s="590"/>
      <c r="DAM505" s="590"/>
      <c r="DAN505" s="590"/>
      <c r="DAO505" s="590"/>
      <c r="DAP505" s="590"/>
      <c r="DAQ505" s="590"/>
      <c r="DAR505" s="590"/>
      <c r="DAS505" s="590"/>
      <c r="DAT505" s="590"/>
      <c r="DAU505" s="590"/>
      <c r="DAV505" s="590"/>
      <c r="DAW505" s="590"/>
      <c r="DAX505" s="590"/>
      <c r="DAY505" s="590"/>
      <c r="DAZ505" s="590"/>
      <c r="DBA505" s="590"/>
      <c r="DBB505" s="590"/>
      <c r="DBC505" s="590"/>
      <c r="DBD505" s="590"/>
      <c r="DBE505" s="590"/>
      <c r="DBF505" s="590"/>
      <c r="DBG505" s="590"/>
      <c r="DBH505" s="590"/>
      <c r="DBI505" s="590"/>
      <c r="DBJ505" s="590"/>
      <c r="DBK505" s="590"/>
      <c r="DBL505" s="590"/>
      <c r="DBM505" s="590"/>
      <c r="DBN505" s="590"/>
      <c r="DBO505" s="590"/>
      <c r="DBP505" s="590"/>
      <c r="DBQ505" s="590"/>
      <c r="DBR505" s="590"/>
      <c r="DBS505" s="590"/>
      <c r="DBT505" s="590"/>
      <c r="DBU505" s="590"/>
      <c r="DBV505" s="590"/>
      <c r="DBW505" s="590"/>
      <c r="DBX505" s="590"/>
      <c r="DBY505" s="590"/>
      <c r="DBZ505" s="590"/>
      <c r="DCA505" s="590"/>
      <c r="DCB505" s="590"/>
      <c r="DCC505" s="590"/>
      <c r="DCD505" s="590"/>
      <c r="DCE505" s="590"/>
      <c r="DCF505" s="590"/>
      <c r="DCG505" s="590"/>
      <c r="DCH505" s="590"/>
      <c r="DCI505" s="590"/>
      <c r="DCJ505" s="590"/>
      <c r="DCK505" s="590"/>
      <c r="DCL505" s="590"/>
      <c r="DCM505" s="590"/>
      <c r="DCN505" s="590"/>
      <c r="DCO505" s="590"/>
      <c r="DCP505" s="590"/>
      <c r="DCQ505" s="590"/>
      <c r="DCR505" s="590"/>
      <c r="DCS505" s="590"/>
      <c r="DCT505" s="590"/>
      <c r="DCU505" s="590"/>
      <c r="DCV505" s="590"/>
      <c r="DCW505" s="590"/>
      <c r="DCX505" s="590"/>
      <c r="DCY505" s="590"/>
      <c r="DCZ505" s="590"/>
      <c r="DDA505" s="590"/>
      <c r="DDB505" s="590"/>
      <c r="DDC505" s="590"/>
      <c r="DDD505" s="590"/>
      <c r="DDE505" s="590"/>
      <c r="DDF505" s="590"/>
      <c r="DDG505" s="590"/>
      <c r="DDH505" s="590"/>
      <c r="DDI505" s="590"/>
      <c r="DDJ505" s="590"/>
      <c r="DDK505" s="590"/>
      <c r="DDL505" s="590"/>
      <c r="DDM505" s="590"/>
      <c r="DDN505" s="590"/>
      <c r="DDO505" s="590"/>
      <c r="DDP505" s="590"/>
      <c r="DDQ505" s="590"/>
      <c r="DDR505" s="590"/>
      <c r="DDS505" s="590"/>
      <c r="DDT505" s="590"/>
      <c r="DDU505" s="590"/>
      <c r="DDV505" s="590"/>
      <c r="DDW505" s="590"/>
      <c r="DDX505" s="590"/>
      <c r="DDY505" s="590"/>
      <c r="DDZ505" s="590"/>
      <c r="DEA505" s="590"/>
      <c r="DEB505" s="590"/>
      <c r="DEC505" s="590"/>
      <c r="DED505" s="590"/>
      <c r="DEE505" s="590"/>
      <c r="DEF505" s="590"/>
      <c r="DEG505" s="590"/>
      <c r="DEH505" s="590"/>
      <c r="DEI505" s="590"/>
      <c r="DEJ505" s="590"/>
      <c r="DEK505" s="590"/>
      <c r="DEL505" s="590"/>
      <c r="DEM505" s="590"/>
      <c r="DEN505" s="590"/>
      <c r="DEO505" s="590"/>
      <c r="DEP505" s="590"/>
      <c r="DEQ505" s="590"/>
      <c r="DER505" s="590"/>
      <c r="DES505" s="590"/>
      <c r="DET505" s="590"/>
      <c r="DEU505" s="590"/>
      <c r="DEV505" s="590"/>
      <c r="DEW505" s="590"/>
      <c r="DEX505" s="590"/>
      <c r="DEY505" s="590"/>
      <c r="DEZ505" s="590"/>
      <c r="DFA505" s="590"/>
      <c r="DFB505" s="590"/>
      <c r="DFC505" s="590"/>
      <c r="DFD505" s="590"/>
      <c r="DFE505" s="590"/>
      <c r="DFF505" s="590"/>
      <c r="DFG505" s="590"/>
      <c r="DFH505" s="590"/>
      <c r="DFI505" s="590"/>
      <c r="DFJ505" s="590"/>
      <c r="DFK505" s="590"/>
      <c r="DFL505" s="590"/>
      <c r="DFM505" s="590"/>
      <c r="DFN505" s="590"/>
      <c r="DFO505" s="590"/>
      <c r="DFP505" s="590"/>
      <c r="DFQ505" s="590"/>
      <c r="DFR505" s="590"/>
      <c r="DFS505" s="590"/>
      <c r="DFT505" s="590"/>
      <c r="DFU505" s="590"/>
      <c r="DFV505" s="590"/>
      <c r="DFW505" s="590"/>
      <c r="DFX505" s="590"/>
      <c r="DFY505" s="590"/>
      <c r="DFZ505" s="590"/>
      <c r="DGA505" s="590"/>
      <c r="DGB505" s="590"/>
      <c r="DGC505" s="590"/>
      <c r="DGD505" s="590"/>
      <c r="DGE505" s="590"/>
      <c r="DGF505" s="590"/>
      <c r="DGG505" s="590"/>
      <c r="DGH505" s="590"/>
      <c r="DGI505" s="590"/>
      <c r="DGJ505" s="590"/>
      <c r="DGK505" s="590"/>
      <c r="DGL505" s="590"/>
      <c r="DGM505" s="590"/>
      <c r="DGN505" s="590"/>
      <c r="DGO505" s="590"/>
      <c r="DGP505" s="590"/>
      <c r="DGQ505" s="590"/>
      <c r="DGR505" s="590"/>
      <c r="DGS505" s="590"/>
      <c r="DGT505" s="590"/>
      <c r="DGU505" s="590"/>
      <c r="DGV505" s="590"/>
      <c r="DGW505" s="590"/>
      <c r="DGX505" s="590"/>
      <c r="DGY505" s="590"/>
      <c r="DGZ505" s="590"/>
      <c r="DHA505" s="590"/>
      <c r="DHB505" s="590"/>
      <c r="DHC505" s="590"/>
      <c r="DHD505" s="590"/>
      <c r="DHE505" s="590"/>
      <c r="DHF505" s="590"/>
      <c r="DHG505" s="590"/>
      <c r="DHH505" s="590"/>
      <c r="DHI505" s="590"/>
      <c r="DHJ505" s="590"/>
      <c r="DHK505" s="590"/>
      <c r="DHL505" s="590"/>
      <c r="DHM505" s="590"/>
      <c r="DHN505" s="590"/>
      <c r="DHO505" s="590"/>
      <c r="DHP505" s="590"/>
      <c r="DHQ505" s="590"/>
      <c r="DHR505" s="590"/>
      <c r="DHS505" s="590"/>
      <c r="DHT505" s="590"/>
      <c r="DHU505" s="590"/>
      <c r="DHV505" s="590"/>
      <c r="DHW505" s="590"/>
      <c r="DHX505" s="590"/>
      <c r="DHY505" s="590"/>
      <c r="DHZ505" s="590"/>
      <c r="DIA505" s="590"/>
      <c r="DIB505" s="590"/>
      <c r="DIC505" s="590"/>
      <c r="DID505" s="590"/>
      <c r="DIE505" s="590"/>
      <c r="DIF505" s="590"/>
      <c r="DIG505" s="590"/>
      <c r="DIH505" s="590"/>
      <c r="DII505" s="590"/>
      <c r="DIJ505" s="590"/>
      <c r="DIK505" s="590"/>
      <c r="DIL505" s="590"/>
      <c r="DIM505" s="590"/>
      <c r="DIN505" s="590"/>
      <c r="DIO505" s="590"/>
      <c r="DIP505" s="590"/>
      <c r="DIQ505" s="590"/>
      <c r="DIR505" s="590"/>
      <c r="DIS505" s="590"/>
      <c r="DIT505" s="590"/>
      <c r="DIU505" s="590"/>
      <c r="DIV505" s="590"/>
      <c r="DIW505" s="590"/>
      <c r="DIX505" s="590"/>
      <c r="DIY505" s="590"/>
      <c r="DIZ505" s="590"/>
      <c r="DJA505" s="590"/>
      <c r="DJB505" s="590"/>
      <c r="DJC505" s="590"/>
      <c r="DJD505" s="590"/>
      <c r="DJE505" s="590"/>
      <c r="DJF505" s="590"/>
      <c r="DJG505" s="590"/>
      <c r="DJH505" s="590"/>
      <c r="DJI505" s="590"/>
      <c r="DJJ505" s="590"/>
      <c r="DJK505" s="590"/>
      <c r="DJL505" s="590"/>
      <c r="DJM505" s="590"/>
      <c r="DJN505" s="590"/>
      <c r="DJO505" s="590"/>
      <c r="DJP505" s="590"/>
      <c r="DJQ505" s="590"/>
      <c r="DJR505" s="590"/>
      <c r="DJS505" s="590"/>
      <c r="DJT505" s="590"/>
      <c r="DJU505" s="590"/>
      <c r="DJV505" s="590"/>
      <c r="DJW505" s="590"/>
      <c r="DJX505" s="590"/>
      <c r="DJY505" s="590"/>
      <c r="DJZ505" s="590"/>
      <c r="DKA505" s="590"/>
      <c r="DKB505" s="590"/>
      <c r="DKC505" s="590"/>
      <c r="DKD505" s="590"/>
      <c r="DKE505" s="590"/>
      <c r="DKF505" s="590"/>
      <c r="DKG505" s="590"/>
      <c r="DKH505" s="590"/>
      <c r="DKI505" s="590"/>
      <c r="DKJ505" s="590"/>
      <c r="DKK505" s="590"/>
      <c r="DKL505" s="590"/>
      <c r="DKM505" s="590"/>
      <c r="DKN505" s="590"/>
      <c r="DKO505" s="590"/>
      <c r="DKP505" s="590"/>
      <c r="DKQ505" s="590"/>
      <c r="DKR505" s="590"/>
      <c r="DKS505" s="590"/>
      <c r="DKT505" s="590"/>
      <c r="DKU505" s="590"/>
      <c r="DKV505" s="590"/>
      <c r="DKW505" s="590"/>
      <c r="DKX505" s="590"/>
      <c r="DKY505" s="590"/>
      <c r="DKZ505" s="590"/>
      <c r="DLA505" s="590"/>
      <c r="DLB505" s="590"/>
      <c r="DLC505" s="590"/>
      <c r="DLD505" s="590"/>
      <c r="DLE505" s="590"/>
      <c r="DLF505" s="590"/>
      <c r="DLG505" s="590"/>
      <c r="DLH505" s="590"/>
      <c r="DLI505" s="590"/>
      <c r="DLJ505" s="590"/>
      <c r="DLK505" s="590"/>
      <c r="DLL505" s="590"/>
      <c r="DLM505" s="590"/>
      <c r="DLN505" s="590"/>
      <c r="DLO505" s="590"/>
      <c r="DLP505" s="590"/>
      <c r="DLQ505" s="590"/>
      <c r="DLR505" s="590"/>
      <c r="DLS505" s="590"/>
      <c r="DLT505" s="590"/>
      <c r="DLU505" s="590"/>
      <c r="DLV505" s="590"/>
      <c r="DLW505" s="590"/>
      <c r="DLX505" s="590"/>
      <c r="DLY505" s="590"/>
      <c r="DLZ505" s="590"/>
      <c r="DMA505" s="590"/>
      <c r="DMB505" s="590"/>
      <c r="DMC505" s="590"/>
      <c r="DMD505" s="590"/>
      <c r="DME505" s="590"/>
      <c r="DMF505" s="590"/>
      <c r="DMG505" s="590"/>
      <c r="DMH505" s="590"/>
      <c r="DMI505" s="590"/>
      <c r="DMJ505" s="590"/>
      <c r="DMK505" s="590"/>
      <c r="DML505" s="590"/>
      <c r="DMM505" s="590"/>
      <c r="DMN505" s="590"/>
      <c r="DMO505" s="590"/>
      <c r="DMP505" s="590"/>
      <c r="DMQ505" s="590"/>
      <c r="DMR505" s="590"/>
      <c r="DMS505" s="590"/>
      <c r="DMT505" s="590"/>
      <c r="DMU505" s="590"/>
      <c r="DMV505" s="590"/>
      <c r="DMW505" s="590"/>
      <c r="DMX505" s="590"/>
      <c r="DMY505" s="590"/>
      <c r="DMZ505" s="590"/>
      <c r="DNA505" s="590"/>
      <c r="DNB505" s="590"/>
      <c r="DNC505" s="590"/>
      <c r="DND505" s="590"/>
      <c r="DNE505" s="590"/>
      <c r="DNF505" s="590"/>
      <c r="DNG505" s="590"/>
      <c r="DNH505" s="590"/>
      <c r="DNI505" s="590"/>
      <c r="DNJ505" s="590"/>
      <c r="DNK505" s="590"/>
      <c r="DNL505" s="590"/>
      <c r="DNM505" s="590"/>
      <c r="DNN505" s="590"/>
      <c r="DNO505" s="590"/>
      <c r="DNP505" s="590"/>
      <c r="DNQ505" s="590"/>
      <c r="DNR505" s="590"/>
      <c r="DNS505" s="590"/>
      <c r="DNT505" s="590"/>
      <c r="DNU505" s="590"/>
      <c r="DNV505" s="590"/>
      <c r="DNW505" s="590"/>
      <c r="DNX505" s="590"/>
      <c r="DNY505" s="590"/>
      <c r="DNZ505" s="590"/>
      <c r="DOA505" s="590"/>
      <c r="DOB505" s="590"/>
      <c r="DOC505" s="590"/>
      <c r="DOD505" s="590"/>
      <c r="DOE505" s="590"/>
      <c r="DOF505" s="590"/>
      <c r="DOG505" s="590"/>
      <c r="DOH505" s="590"/>
      <c r="DOI505" s="590"/>
      <c r="DOJ505" s="590"/>
      <c r="DOK505" s="590"/>
      <c r="DOL505" s="590"/>
      <c r="DOM505" s="590"/>
      <c r="DON505" s="590"/>
      <c r="DOO505" s="590"/>
      <c r="DOP505" s="590"/>
      <c r="DOQ505" s="590"/>
      <c r="DOR505" s="590"/>
      <c r="DOS505" s="590"/>
      <c r="DOT505" s="590"/>
      <c r="DOU505" s="590"/>
      <c r="DOV505" s="590"/>
      <c r="DOW505" s="590"/>
      <c r="DOX505" s="590"/>
      <c r="DOY505" s="590"/>
      <c r="DOZ505" s="590"/>
      <c r="DPA505" s="590"/>
      <c r="DPB505" s="590"/>
      <c r="DPC505" s="590"/>
      <c r="DPD505" s="590"/>
      <c r="DPE505" s="590"/>
      <c r="DPF505" s="590"/>
      <c r="DPG505" s="590"/>
      <c r="DPH505" s="590"/>
      <c r="DPI505" s="590"/>
      <c r="DPJ505" s="590"/>
      <c r="DPK505" s="590"/>
      <c r="DPL505" s="590"/>
      <c r="DPM505" s="590"/>
      <c r="DPN505" s="590"/>
      <c r="DPO505" s="590"/>
      <c r="DPP505" s="590"/>
      <c r="DPQ505" s="590"/>
      <c r="DPR505" s="590"/>
      <c r="DPS505" s="590"/>
      <c r="DPT505" s="590"/>
      <c r="DPU505" s="590"/>
      <c r="DPV505" s="590"/>
      <c r="DPW505" s="590"/>
      <c r="DPX505" s="590"/>
      <c r="DPY505" s="590"/>
      <c r="DPZ505" s="590"/>
      <c r="DQA505" s="590"/>
      <c r="DQB505" s="590"/>
      <c r="DQC505" s="590"/>
      <c r="DQD505" s="590"/>
      <c r="DQE505" s="590"/>
      <c r="DQF505" s="590"/>
      <c r="DQG505" s="590"/>
      <c r="DQH505" s="590"/>
      <c r="DQI505" s="590"/>
      <c r="DQJ505" s="590"/>
      <c r="DQK505" s="590"/>
      <c r="DQL505" s="590"/>
      <c r="DQM505" s="590"/>
      <c r="DQN505" s="590"/>
      <c r="DQO505" s="590"/>
      <c r="DQP505" s="590"/>
      <c r="DQQ505" s="590"/>
      <c r="DQR505" s="590"/>
      <c r="DQS505" s="590"/>
      <c r="DQT505" s="590"/>
      <c r="DQU505" s="590"/>
      <c r="DQV505" s="590"/>
      <c r="DQW505" s="590"/>
      <c r="DQX505" s="590"/>
      <c r="DQY505" s="590"/>
      <c r="DQZ505" s="590"/>
      <c r="DRA505" s="590"/>
      <c r="DRB505" s="590"/>
      <c r="DRC505" s="590"/>
      <c r="DRD505" s="590"/>
      <c r="DRE505" s="590"/>
      <c r="DRF505" s="590"/>
      <c r="DRG505" s="590"/>
      <c r="DRH505" s="590"/>
      <c r="DRI505" s="590"/>
      <c r="DRJ505" s="590"/>
      <c r="DRK505" s="590"/>
      <c r="DRL505" s="590"/>
      <c r="DRM505" s="590"/>
      <c r="DRN505" s="590"/>
      <c r="DRO505" s="590"/>
      <c r="DRP505" s="590"/>
      <c r="DRQ505" s="590"/>
      <c r="DRR505" s="590"/>
      <c r="DRS505" s="590"/>
      <c r="DRT505" s="590"/>
      <c r="DRU505" s="590"/>
      <c r="DRV505" s="590"/>
      <c r="DRW505" s="590"/>
      <c r="DRX505" s="590"/>
      <c r="DRY505" s="590"/>
      <c r="DRZ505" s="590"/>
      <c r="DSA505" s="590"/>
      <c r="DSB505" s="590"/>
      <c r="DSC505" s="590"/>
      <c r="DSD505" s="590"/>
      <c r="DSE505" s="590"/>
      <c r="DSF505" s="590"/>
      <c r="DSG505" s="590"/>
      <c r="DSH505" s="590"/>
      <c r="DSI505" s="590"/>
      <c r="DSJ505" s="590"/>
      <c r="DSK505" s="590"/>
      <c r="DSL505" s="590"/>
      <c r="DSM505" s="590"/>
      <c r="DSN505" s="590"/>
      <c r="DSO505" s="590"/>
      <c r="DSP505" s="590"/>
      <c r="DSQ505" s="590"/>
      <c r="DSR505" s="590"/>
      <c r="DSS505" s="590"/>
      <c r="DST505" s="590"/>
      <c r="DSU505" s="590"/>
      <c r="DSV505" s="590"/>
      <c r="DSW505" s="590"/>
      <c r="DSX505" s="590"/>
      <c r="DSY505" s="590"/>
      <c r="DSZ505" s="590"/>
      <c r="DTA505" s="590"/>
      <c r="DTB505" s="590"/>
      <c r="DTC505" s="590"/>
      <c r="DTD505" s="590"/>
      <c r="DTE505" s="590"/>
      <c r="DTF505" s="590"/>
      <c r="DTG505" s="590"/>
      <c r="DTH505" s="590"/>
      <c r="DTI505" s="590"/>
      <c r="DTJ505" s="590"/>
      <c r="DTK505" s="590"/>
      <c r="DTL505" s="590"/>
      <c r="DTM505" s="590"/>
      <c r="DTN505" s="590"/>
      <c r="DTO505" s="590"/>
      <c r="DTP505" s="590"/>
      <c r="DTQ505" s="590"/>
      <c r="DTR505" s="590"/>
      <c r="DTS505" s="590"/>
      <c r="DTT505" s="590"/>
      <c r="DTU505" s="590"/>
      <c r="DTV505" s="590"/>
      <c r="DTW505" s="590"/>
      <c r="DTX505" s="590"/>
      <c r="DTY505" s="590"/>
      <c r="DTZ505" s="590"/>
      <c r="DUA505" s="590"/>
      <c r="DUB505" s="590"/>
      <c r="DUC505" s="590"/>
      <c r="DUD505" s="590"/>
      <c r="DUE505" s="590"/>
      <c r="DUF505" s="590"/>
      <c r="DUG505" s="590"/>
      <c r="DUH505" s="590"/>
      <c r="DUI505" s="590"/>
      <c r="DUJ505" s="590"/>
      <c r="DUK505" s="590"/>
      <c r="DUL505" s="590"/>
      <c r="DUM505" s="590"/>
      <c r="DUN505" s="590"/>
      <c r="DUO505" s="590"/>
      <c r="DUP505" s="590"/>
      <c r="DUQ505" s="590"/>
      <c r="DUR505" s="590"/>
      <c r="DUS505" s="590"/>
      <c r="DUT505" s="590"/>
      <c r="DUU505" s="590"/>
      <c r="DUV505" s="590"/>
      <c r="DUW505" s="590"/>
      <c r="DUX505" s="590"/>
      <c r="DUY505" s="590"/>
      <c r="DUZ505" s="590"/>
      <c r="DVA505" s="590"/>
      <c r="DVB505" s="590"/>
      <c r="DVC505" s="590"/>
      <c r="DVD505" s="590"/>
      <c r="DVE505" s="590"/>
      <c r="DVF505" s="590"/>
      <c r="DVG505" s="590"/>
      <c r="DVH505" s="590"/>
      <c r="DVI505" s="590"/>
      <c r="DVJ505" s="590"/>
      <c r="DVK505" s="590"/>
      <c r="DVL505" s="590"/>
      <c r="DVM505" s="590"/>
      <c r="DVN505" s="590"/>
      <c r="DVO505" s="590"/>
      <c r="DVP505" s="590"/>
      <c r="DVQ505" s="590"/>
      <c r="DVR505" s="590"/>
      <c r="DVS505" s="590"/>
      <c r="DVT505" s="590"/>
      <c r="DVU505" s="590"/>
      <c r="DVV505" s="590"/>
      <c r="DVW505" s="590"/>
      <c r="DVX505" s="590"/>
      <c r="DVY505" s="590"/>
      <c r="DVZ505" s="590"/>
      <c r="DWA505" s="590"/>
      <c r="DWB505" s="590"/>
      <c r="DWC505" s="590"/>
      <c r="DWD505" s="590"/>
      <c r="DWE505" s="590"/>
      <c r="DWF505" s="590"/>
      <c r="DWG505" s="590"/>
      <c r="DWH505" s="590"/>
      <c r="DWI505" s="590"/>
      <c r="DWJ505" s="590"/>
      <c r="DWK505" s="590"/>
      <c r="DWL505" s="590"/>
      <c r="DWM505" s="590"/>
      <c r="DWN505" s="590"/>
      <c r="DWO505" s="590"/>
      <c r="DWP505" s="590"/>
      <c r="DWQ505" s="590"/>
      <c r="DWR505" s="590"/>
      <c r="DWS505" s="590"/>
      <c r="DWT505" s="590"/>
      <c r="DWU505" s="590"/>
      <c r="DWV505" s="590"/>
      <c r="DWW505" s="590"/>
      <c r="DWX505" s="590"/>
      <c r="DWY505" s="590"/>
      <c r="DWZ505" s="590"/>
      <c r="DXA505" s="590"/>
      <c r="DXB505" s="590"/>
      <c r="DXC505" s="590"/>
      <c r="DXD505" s="590"/>
      <c r="DXE505" s="590"/>
      <c r="DXF505" s="590"/>
      <c r="DXG505" s="590"/>
      <c r="DXH505" s="590"/>
      <c r="DXI505" s="590"/>
      <c r="DXJ505" s="590"/>
      <c r="DXK505" s="590"/>
      <c r="DXL505" s="590"/>
      <c r="DXM505" s="590"/>
      <c r="DXN505" s="590"/>
      <c r="DXO505" s="590"/>
      <c r="DXP505" s="590"/>
      <c r="DXQ505" s="590"/>
      <c r="DXR505" s="590"/>
      <c r="DXS505" s="590"/>
      <c r="DXT505" s="590"/>
      <c r="DXU505" s="590"/>
      <c r="DXV505" s="590"/>
      <c r="DXW505" s="590"/>
      <c r="DXX505" s="590"/>
      <c r="DXY505" s="590"/>
      <c r="DXZ505" s="590"/>
      <c r="DYA505" s="590"/>
      <c r="DYB505" s="590"/>
      <c r="DYC505" s="590"/>
      <c r="DYD505" s="590"/>
      <c r="DYE505" s="590"/>
      <c r="DYF505" s="590"/>
      <c r="DYG505" s="590"/>
      <c r="DYH505" s="590"/>
      <c r="DYI505" s="590"/>
      <c r="DYJ505" s="590"/>
      <c r="DYK505" s="590"/>
      <c r="DYL505" s="590"/>
      <c r="DYM505" s="590"/>
      <c r="DYN505" s="590"/>
      <c r="DYO505" s="590"/>
      <c r="DYP505" s="590"/>
      <c r="DYQ505" s="590"/>
      <c r="DYR505" s="590"/>
      <c r="DYS505" s="590"/>
      <c r="DYT505" s="590"/>
      <c r="DYU505" s="590"/>
      <c r="DYV505" s="590"/>
      <c r="DYW505" s="590"/>
      <c r="DYX505" s="590"/>
      <c r="DYY505" s="590"/>
      <c r="DYZ505" s="590"/>
      <c r="DZA505" s="590"/>
      <c r="DZB505" s="590"/>
      <c r="DZC505" s="590"/>
      <c r="DZD505" s="590"/>
      <c r="DZE505" s="590"/>
      <c r="DZF505" s="590"/>
      <c r="DZG505" s="590"/>
      <c r="DZH505" s="590"/>
      <c r="DZI505" s="590"/>
      <c r="DZJ505" s="590"/>
      <c r="DZK505" s="590"/>
      <c r="DZL505" s="590"/>
      <c r="DZM505" s="590"/>
      <c r="DZN505" s="590"/>
      <c r="DZO505" s="590"/>
      <c r="DZP505" s="590"/>
      <c r="DZQ505" s="590"/>
      <c r="DZR505" s="590"/>
      <c r="DZS505" s="590"/>
      <c r="DZT505" s="590"/>
      <c r="DZU505" s="590"/>
      <c r="DZV505" s="590"/>
      <c r="DZW505" s="590"/>
      <c r="DZX505" s="590"/>
      <c r="DZY505" s="590"/>
      <c r="DZZ505" s="590"/>
      <c r="EAA505" s="590"/>
      <c r="EAB505" s="590"/>
      <c r="EAC505" s="590"/>
      <c r="EAD505" s="590"/>
      <c r="EAE505" s="590"/>
      <c r="EAF505" s="590"/>
      <c r="EAG505" s="590"/>
      <c r="EAH505" s="590"/>
      <c r="EAI505" s="590"/>
      <c r="EAJ505" s="590"/>
      <c r="EAK505" s="590"/>
      <c r="EAL505" s="590"/>
      <c r="EAM505" s="590"/>
      <c r="EAN505" s="590"/>
      <c r="EAO505" s="590"/>
      <c r="EAP505" s="590"/>
      <c r="EAQ505" s="590"/>
      <c r="EAR505" s="590"/>
      <c r="EAS505" s="590"/>
      <c r="EAT505" s="590"/>
      <c r="EAU505" s="590"/>
      <c r="EAV505" s="590"/>
      <c r="EAW505" s="590"/>
      <c r="EAX505" s="590"/>
      <c r="EAY505" s="590"/>
      <c r="EAZ505" s="590"/>
      <c r="EBA505" s="590"/>
      <c r="EBB505" s="590"/>
      <c r="EBC505" s="590"/>
      <c r="EBD505" s="590"/>
      <c r="EBE505" s="590"/>
      <c r="EBF505" s="590"/>
      <c r="EBG505" s="590"/>
      <c r="EBH505" s="590"/>
      <c r="EBI505" s="590"/>
      <c r="EBJ505" s="590"/>
      <c r="EBK505" s="590"/>
      <c r="EBL505" s="590"/>
      <c r="EBM505" s="590"/>
      <c r="EBN505" s="590"/>
      <c r="EBO505" s="590"/>
      <c r="EBP505" s="590"/>
      <c r="EBQ505" s="590"/>
      <c r="EBR505" s="590"/>
      <c r="EBS505" s="590"/>
      <c r="EBT505" s="590"/>
      <c r="EBU505" s="590"/>
      <c r="EBV505" s="590"/>
      <c r="EBW505" s="590"/>
      <c r="EBX505" s="590"/>
      <c r="EBY505" s="590"/>
      <c r="EBZ505" s="590"/>
      <c r="ECA505" s="590"/>
      <c r="ECB505" s="590"/>
      <c r="ECC505" s="590"/>
      <c r="ECD505" s="590"/>
      <c r="ECE505" s="590"/>
      <c r="ECF505" s="590"/>
      <c r="ECG505" s="590"/>
      <c r="ECH505" s="590"/>
      <c r="ECI505" s="590"/>
      <c r="ECJ505" s="590"/>
      <c r="ECK505" s="590"/>
      <c r="ECL505" s="590"/>
      <c r="ECM505" s="590"/>
      <c r="ECN505" s="590"/>
      <c r="ECO505" s="590"/>
      <c r="ECP505" s="590"/>
      <c r="ECQ505" s="590"/>
      <c r="ECR505" s="590"/>
      <c r="ECS505" s="590"/>
      <c r="ECT505" s="590"/>
      <c r="ECU505" s="590"/>
      <c r="ECV505" s="590"/>
      <c r="ECW505" s="590"/>
      <c r="ECX505" s="590"/>
      <c r="ECY505" s="590"/>
      <c r="ECZ505" s="590"/>
      <c r="EDA505" s="590"/>
      <c r="EDB505" s="590"/>
      <c r="EDC505" s="590"/>
      <c r="EDD505" s="590"/>
      <c r="EDE505" s="590"/>
      <c r="EDF505" s="590"/>
      <c r="EDG505" s="590"/>
      <c r="EDH505" s="590"/>
      <c r="EDI505" s="590"/>
      <c r="EDJ505" s="590"/>
      <c r="EDK505" s="590"/>
      <c r="EDL505" s="590"/>
      <c r="EDM505" s="590"/>
      <c r="EDN505" s="590"/>
      <c r="EDO505" s="590"/>
      <c r="EDP505" s="590"/>
      <c r="EDQ505" s="590"/>
      <c r="EDR505" s="590"/>
      <c r="EDS505" s="590"/>
      <c r="EDT505" s="590"/>
      <c r="EDU505" s="590"/>
      <c r="EDV505" s="590"/>
      <c r="EDW505" s="590"/>
      <c r="EDX505" s="590"/>
      <c r="EDY505" s="590"/>
      <c r="EDZ505" s="590"/>
      <c r="EEA505" s="590"/>
      <c r="EEB505" s="590"/>
      <c r="EEC505" s="590"/>
      <c r="EED505" s="590"/>
      <c r="EEE505" s="590"/>
      <c r="EEF505" s="590"/>
      <c r="EEG505" s="590"/>
      <c r="EEH505" s="590"/>
      <c r="EEI505" s="590"/>
      <c r="EEJ505" s="590"/>
      <c r="EEK505" s="590"/>
      <c r="EEL505" s="590"/>
      <c r="EEM505" s="590"/>
      <c r="EEN505" s="590"/>
      <c r="EEO505" s="590"/>
      <c r="EEP505" s="590"/>
      <c r="EEQ505" s="590"/>
      <c r="EER505" s="590"/>
      <c r="EES505" s="590"/>
      <c r="EET505" s="590"/>
      <c r="EEU505" s="590"/>
      <c r="EEV505" s="590"/>
      <c r="EEW505" s="590"/>
      <c r="EEX505" s="590"/>
      <c r="EEY505" s="590"/>
      <c r="EEZ505" s="590"/>
      <c r="EFA505" s="590"/>
      <c r="EFB505" s="590"/>
      <c r="EFC505" s="590"/>
      <c r="EFD505" s="590"/>
      <c r="EFE505" s="590"/>
      <c r="EFF505" s="590"/>
      <c r="EFG505" s="590"/>
      <c r="EFH505" s="590"/>
      <c r="EFI505" s="590"/>
      <c r="EFJ505" s="590"/>
      <c r="EFK505" s="590"/>
      <c r="EFL505" s="590"/>
      <c r="EFM505" s="590"/>
      <c r="EFN505" s="590"/>
      <c r="EFO505" s="590"/>
      <c r="EFP505" s="590"/>
      <c r="EFQ505" s="590"/>
      <c r="EFR505" s="590"/>
      <c r="EFS505" s="590"/>
      <c r="EFT505" s="590"/>
      <c r="EFU505" s="590"/>
      <c r="EFV505" s="590"/>
      <c r="EFW505" s="590"/>
      <c r="EFX505" s="590"/>
      <c r="EFY505" s="590"/>
      <c r="EFZ505" s="590"/>
      <c r="EGA505" s="590"/>
      <c r="EGB505" s="590"/>
      <c r="EGC505" s="590"/>
      <c r="EGD505" s="590"/>
      <c r="EGE505" s="590"/>
      <c r="EGF505" s="590"/>
      <c r="EGG505" s="590"/>
      <c r="EGH505" s="590"/>
      <c r="EGI505" s="590"/>
      <c r="EGJ505" s="590"/>
      <c r="EGK505" s="590"/>
      <c r="EGL505" s="590"/>
      <c r="EGM505" s="590"/>
      <c r="EGN505" s="590"/>
      <c r="EGO505" s="590"/>
      <c r="EGP505" s="590"/>
      <c r="EGQ505" s="590"/>
      <c r="EGR505" s="590"/>
      <c r="EGS505" s="590"/>
      <c r="EGT505" s="590"/>
      <c r="EGU505" s="590"/>
      <c r="EGV505" s="590"/>
      <c r="EGW505" s="590"/>
      <c r="EGX505" s="590"/>
      <c r="EGY505" s="590"/>
      <c r="EGZ505" s="590"/>
      <c r="EHA505" s="590"/>
      <c r="EHB505" s="590"/>
      <c r="EHC505" s="590"/>
      <c r="EHD505" s="590"/>
      <c r="EHE505" s="590"/>
      <c r="EHF505" s="590"/>
      <c r="EHG505" s="590"/>
      <c r="EHH505" s="590"/>
      <c r="EHI505" s="590"/>
      <c r="EHJ505" s="590"/>
      <c r="EHK505" s="590"/>
      <c r="EHL505" s="590"/>
      <c r="EHM505" s="590"/>
      <c r="EHN505" s="590"/>
      <c r="EHO505" s="590"/>
      <c r="EHP505" s="590"/>
      <c r="EHQ505" s="590"/>
      <c r="EHR505" s="590"/>
      <c r="EHS505" s="590"/>
      <c r="EHT505" s="590"/>
      <c r="EHU505" s="590"/>
      <c r="EHV505" s="590"/>
      <c r="EHW505" s="590"/>
      <c r="EHX505" s="590"/>
      <c r="EHY505" s="590"/>
      <c r="EHZ505" s="590"/>
      <c r="EIA505" s="590"/>
      <c r="EIB505" s="590"/>
      <c r="EIC505" s="590"/>
      <c r="EID505" s="590"/>
      <c r="EIE505" s="590"/>
      <c r="EIF505" s="590"/>
      <c r="EIG505" s="590"/>
      <c r="EIH505" s="590"/>
      <c r="EII505" s="590"/>
      <c r="EIJ505" s="590"/>
      <c r="EIK505" s="590"/>
      <c r="EIL505" s="590"/>
      <c r="EIM505" s="590"/>
      <c r="EIN505" s="590"/>
      <c r="EIO505" s="590"/>
      <c r="EIP505" s="590"/>
      <c r="EIQ505" s="590"/>
      <c r="EIR505" s="590"/>
      <c r="EIS505" s="590"/>
      <c r="EIT505" s="590"/>
      <c r="EIU505" s="590"/>
      <c r="EIV505" s="590"/>
      <c r="EIW505" s="590"/>
      <c r="EIX505" s="590"/>
      <c r="EIY505" s="590"/>
      <c r="EIZ505" s="590"/>
      <c r="EJA505" s="590"/>
      <c r="EJB505" s="590"/>
      <c r="EJC505" s="590"/>
      <c r="EJD505" s="590"/>
      <c r="EJE505" s="590"/>
      <c r="EJF505" s="590"/>
      <c r="EJG505" s="590"/>
      <c r="EJH505" s="590"/>
      <c r="EJI505" s="590"/>
      <c r="EJJ505" s="590"/>
      <c r="EJK505" s="590"/>
      <c r="EJL505" s="590"/>
      <c r="EJM505" s="590"/>
      <c r="EJN505" s="590"/>
      <c r="EJO505" s="590"/>
      <c r="EJP505" s="590"/>
      <c r="EJQ505" s="590"/>
      <c r="EJR505" s="590"/>
      <c r="EJS505" s="590"/>
      <c r="EJT505" s="590"/>
      <c r="EJU505" s="590"/>
      <c r="EJV505" s="590"/>
      <c r="EJW505" s="590"/>
      <c r="EJX505" s="590"/>
      <c r="EJY505" s="590"/>
      <c r="EJZ505" s="590"/>
      <c r="EKA505" s="590"/>
      <c r="EKB505" s="590"/>
      <c r="EKC505" s="590"/>
      <c r="EKD505" s="590"/>
      <c r="EKE505" s="590"/>
      <c r="EKF505" s="590"/>
      <c r="EKG505" s="590"/>
      <c r="EKH505" s="590"/>
      <c r="EKI505" s="590"/>
      <c r="EKJ505" s="590"/>
      <c r="EKK505" s="590"/>
      <c r="EKL505" s="590"/>
      <c r="EKM505" s="590"/>
      <c r="EKN505" s="590"/>
      <c r="EKO505" s="590"/>
      <c r="EKP505" s="590"/>
      <c r="EKQ505" s="590"/>
      <c r="EKR505" s="590"/>
      <c r="EKS505" s="590"/>
      <c r="EKT505" s="590"/>
      <c r="EKU505" s="590"/>
      <c r="EKV505" s="590"/>
      <c r="EKW505" s="590"/>
      <c r="EKX505" s="590"/>
      <c r="EKY505" s="590"/>
      <c r="EKZ505" s="590"/>
      <c r="ELA505" s="590"/>
      <c r="ELB505" s="590"/>
      <c r="ELC505" s="590"/>
      <c r="ELD505" s="590"/>
      <c r="ELE505" s="590"/>
      <c r="ELF505" s="590"/>
      <c r="ELG505" s="590"/>
      <c r="ELH505" s="590"/>
      <c r="ELI505" s="590"/>
      <c r="ELJ505" s="590"/>
      <c r="ELK505" s="590"/>
      <c r="ELL505" s="590"/>
      <c r="ELM505" s="590"/>
      <c r="ELN505" s="590"/>
      <c r="ELO505" s="590"/>
      <c r="ELP505" s="590"/>
      <c r="ELQ505" s="590"/>
      <c r="ELR505" s="590"/>
      <c r="ELS505" s="590"/>
      <c r="ELT505" s="590"/>
      <c r="ELU505" s="590"/>
      <c r="ELV505" s="590"/>
      <c r="ELW505" s="590"/>
      <c r="ELX505" s="590"/>
      <c r="ELY505" s="590"/>
      <c r="ELZ505" s="590"/>
      <c r="EMA505" s="590"/>
      <c r="EMB505" s="590"/>
      <c r="EMC505" s="590"/>
      <c r="EMD505" s="590"/>
      <c r="EME505" s="590"/>
      <c r="EMF505" s="590"/>
      <c r="EMG505" s="590"/>
      <c r="EMH505" s="590"/>
      <c r="EMI505" s="590"/>
      <c r="EMJ505" s="590"/>
      <c r="EMK505" s="590"/>
      <c r="EML505" s="590"/>
      <c r="EMM505" s="590"/>
      <c r="EMN505" s="590"/>
      <c r="EMO505" s="590"/>
      <c r="EMP505" s="590"/>
      <c r="EMQ505" s="590"/>
      <c r="EMR505" s="590"/>
      <c r="EMS505" s="590"/>
      <c r="EMT505" s="590"/>
      <c r="EMU505" s="590"/>
      <c r="EMV505" s="590"/>
      <c r="EMW505" s="590"/>
      <c r="EMX505" s="590"/>
      <c r="EMY505" s="590"/>
      <c r="EMZ505" s="590"/>
      <c r="ENA505" s="590"/>
      <c r="ENB505" s="590"/>
      <c r="ENC505" s="590"/>
      <c r="END505" s="590"/>
      <c r="ENE505" s="590"/>
      <c r="ENF505" s="590"/>
      <c r="ENG505" s="590"/>
      <c r="ENH505" s="590"/>
      <c r="ENI505" s="590"/>
      <c r="ENJ505" s="590"/>
      <c r="ENK505" s="590"/>
      <c r="ENL505" s="590"/>
      <c r="ENM505" s="590"/>
      <c r="ENN505" s="590"/>
      <c r="ENO505" s="590"/>
      <c r="ENP505" s="590"/>
      <c r="ENQ505" s="590"/>
      <c r="ENR505" s="590"/>
      <c r="ENS505" s="590"/>
      <c r="ENT505" s="590"/>
      <c r="ENU505" s="590"/>
      <c r="ENV505" s="590"/>
      <c r="ENW505" s="590"/>
      <c r="ENX505" s="590"/>
      <c r="ENY505" s="590"/>
      <c r="ENZ505" s="590"/>
      <c r="EOA505" s="590"/>
      <c r="EOB505" s="590"/>
      <c r="EOC505" s="590"/>
      <c r="EOD505" s="590"/>
      <c r="EOE505" s="590"/>
      <c r="EOF505" s="590"/>
      <c r="EOG505" s="590"/>
      <c r="EOH505" s="590"/>
      <c r="EOI505" s="590"/>
      <c r="EOJ505" s="590"/>
      <c r="EOK505" s="590"/>
      <c r="EOL505" s="590"/>
      <c r="EOM505" s="590"/>
      <c r="EON505" s="590"/>
      <c r="EOO505" s="590"/>
      <c r="EOP505" s="590"/>
      <c r="EOQ505" s="590"/>
      <c r="EOR505" s="590"/>
      <c r="EOS505" s="590"/>
      <c r="EOT505" s="590"/>
      <c r="EOU505" s="590"/>
      <c r="EOV505" s="590"/>
      <c r="EOW505" s="590"/>
      <c r="EOX505" s="590"/>
      <c r="EOY505" s="590"/>
      <c r="EOZ505" s="590"/>
      <c r="EPA505" s="590"/>
      <c r="EPB505" s="590"/>
      <c r="EPC505" s="590"/>
      <c r="EPD505" s="590"/>
      <c r="EPE505" s="590"/>
      <c r="EPF505" s="590"/>
      <c r="EPG505" s="590"/>
      <c r="EPH505" s="590"/>
      <c r="EPI505" s="590"/>
      <c r="EPJ505" s="590"/>
      <c r="EPK505" s="590"/>
      <c r="EPL505" s="590"/>
      <c r="EPM505" s="590"/>
      <c r="EPN505" s="590"/>
      <c r="EPO505" s="590"/>
      <c r="EPP505" s="590"/>
      <c r="EPQ505" s="590"/>
      <c r="EPR505" s="590"/>
      <c r="EPS505" s="590"/>
      <c r="EPT505" s="590"/>
      <c r="EPU505" s="590"/>
      <c r="EPV505" s="590"/>
      <c r="EPW505" s="590"/>
      <c r="EPX505" s="590"/>
      <c r="EPY505" s="590"/>
      <c r="EPZ505" s="590"/>
      <c r="EQA505" s="590"/>
      <c r="EQB505" s="590"/>
      <c r="EQC505" s="590"/>
      <c r="EQD505" s="590"/>
      <c r="EQE505" s="590"/>
      <c r="EQF505" s="590"/>
      <c r="EQG505" s="590"/>
      <c r="EQH505" s="590"/>
      <c r="EQI505" s="590"/>
      <c r="EQJ505" s="590"/>
      <c r="EQK505" s="590"/>
      <c r="EQL505" s="590"/>
      <c r="EQM505" s="590"/>
      <c r="EQN505" s="590"/>
      <c r="EQO505" s="590"/>
      <c r="EQP505" s="590"/>
      <c r="EQQ505" s="590"/>
      <c r="EQR505" s="590"/>
      <c r="EQS505" s="590"/>
      <c r="EQT505" s="590"/>
      <c r="EQU505" s="590"/>
      <c r="EQV505" s="590"/>
      <c r="EQW505" s="590"/>
      <c r="EQX505" s="590"/>
      <c r="EQY505" s="590"/>
      <c r="EQZ505" s="590"/>
      <c r="ERA505" s="590"/>
      <c r="ERB505" s="590"/>
      <c r="ERC505" s="590"/>
      <c r="ERD505" s="590"/>
      <c r="ERE505" s="590"/>
      <c r="ERF505" s="590"/>
      <c r="ERG505" s="590"/>
      <c r="ERH505" s="590"/>
      <c r="ERI505" s="590"/>
      <c r="ERJ505" s="590"/>
      <c r="ERK505" s="590"/>
      <c r="ERL505" s="590"/>
      <c r="ERM505" s="590"/>
      <c r="ERN505" s="590"/>
      <c r="ERO505" s="590"/>
      <c r="ERP505" s="590"/>
      <c r="ERQ505" s="590"/>
      <c r="ERR505" s="590"/>
      <c r="ERS505" s="590"/>
      <c r="ERT505" s="590"/>
      <c r="ERU505" s="590"/>
      <c r="ERV505" s="590"/>
      <c r="ERW505" s="590"/>
      <c r="ERX505" s="590"/>
      <c r="ERY505" s="590"/>
      <c r="ERZ505" s="590"/>
      <c r="ESA505" s="590"/>
      <c r="ESB505" s="590"/>
      <c r="ESC505" s="590"/>
      <c r="ESD505" s="590"/>
      <c r="ESE505" s="590"/>
      <c r="ESF505" s="590"/>
      <c r="ESG505" s="590"/>
      <c r="ESH505" s="590"/>
      <c r="ESI505" s="590"/>
      <c r="ESJ505" s="590"/>
      <c r="ESK505" s="590"/>
      <c r="ESL505" s="590"/>
      <c r="ESM505" s="590"/>
      <c r="ESN505" s="590"/>
      <c r="ESO505" s="590"/>
      <c r="ESP505" s="590"/>
      <c r="ESQ505" s="590"/>
      <c r="ESR505" s="590"/>
      <c r="ESS505" s="590"/>
      <c r="EST505" s="590"/>
      <c r="ESU505" s="590"/>
      <c r="ESV505" s="590"/>
      <c r="ESW505" s="590"/>
      <c r="ESX505" s="590"/>
      <c r="ESY505" s="590"/>
      <c r="ESZ505" s="590"/>
      <c r="ETA505" s="590"/>
      <c r="ETB505" s="590"/>
      <c r="ETC505" s="590"/>
      <c r="ETD505" s="590"/>
      <c r="ETE505" s="590"/>
      <c r="ETF505" s="590"/>
      <c r="ETG505" s="590"/>
      <c r="ETH505" s="590"/>
      <c r="ETI505" s="590"/>
      <c r="ETJ505" s="590"/>
      <c r="ETK505" s="590"/>
      <c r="ETL505" s="590"/>
      <c r="ETM505" s="590"/>
      <c r="ETN505" s="590"/>
      <c r="ETO505" s="590"/>
      <c r="ETP505" s="590"/>
      <c r="ETQ505" s="590"/>
      <c r="ETR505" s="590"/>
      <c r="ETS505" s="590"/>
      <c r="ETT505" s="590"/>
      <c r="ETU505" s="590"/>
      <c r="ETV505" s="590"/>
      <c r="ETW505" s="590"/>
      <c r="ETX505" s="590"/>
      <c r="ETY505" s="590"/>
      <c r="ETZ505" s="590"/>
      <c r="EUA505" s="590"/>
      <c r="EUB505" s="590"/>
      <c r="EUC505" s="590"/>
      <c r="EUD505" s="590"/>
      <c r="EUE505" s="590"/>
      <c r="EUF505" s="590"/>
      <c r="EUG505" s="590"/>
      <c r="EUH505" s="590"/>
      <c r="EUI505" s="590"/>
      <c r="EUJ505" s="590"/>
      <c r="EUK505" s="590"/>
      <c r="EUL505" s="590"/>
      <c r="EUM505" s="590"/>
      <c r="EUN505" s="590"/>
      <c r="EUO505" s="590"/>
      <c r="EUP505" s="590"/>
      <c r="EUQ505" s="590"/>
      <c r="EUR505" s="590"/>
      <c r="EUS505" s="590"/>
      <c r="EUT505" s="590"/>
      <c r="EUU505" s="590"/>
      <c r="EUV505" s="590"/>
      <c r="EUW505" s="590"/>
      <c r="EUX505" s="590"/>
      <c r="EUY505" s="590"/>
      <c r="EUZ505" s="590"/>
      <c r="EVA505" s="590"/>
      <c r="EVB505" s="590"/>
      <c r="EVC505" s="590"/>
      <c r="EVD505" s="590"/>
      <c r="EVE505" s="590"/>
      <c r="EVF505" s="590"/>
      <c r="EVG505" s="590"/>
      <c r="EVH505" s="590"/>
      <c r="EVI505" s="590"/>
      <c r="EVJ505" s="590"/>
      <c r="EVK505" s="590"/>
      <c r="EVL505" s="590"/>
      <c r="EVM505" s="590"/>
      <c r="EVN505" s="590"/>
      <c r="EVO505" s="590"/>
      <c r="EVP505" s="590"/>
      <c r="EVQ505" s="590"/>
      <c r="EVR505" s="590"/>
      <c r="EVS505" s="590"/>
      <c r="EVT505" s="590"/>
      <c r="EVU505" s="590"/>
      <c r="EVV505" s="590"/>
      <c r="EVW505" s="590"/>
      <c r="EVX505" s="590"/>
      <c r="EVY505" s="590"/>
      <c r="EVZ505" s="590"/>
      <c r="EWA505" s="590"/>
      <c r="EWB505" s="590"/>
      <c r="EWC505" s="590"/>
      <c r="EWD505" s="590"/>
      <c r="EWE505" s="590"/>
      <c r="EWF505" s="590"/>
      <c r="EWG505" s="590"/>
      <c r="EWH505" s="590"/>
      <c r="EWI505" s="590"/>
      <c r="EWJ505" s="590"/>
      <c r="EWK505" s="590"/>
      <c r="EWL505" s="590"/>
      <c r="EWM505" s="590"/>
      <c r="EWN505" s="590"/>
      <c r="EWO505" s="590"/>
      <c r="EWP505" s="590"/>
      <c r="EWQ505" s="590"/>
      <c r="EWR505" s="590"/>
      <c r="EWS505" s="590"/>
      <c r="EWT505" s="590"/>
      <c r="EWU505" s="590"/>
      <c r="EWV505" s="590"/>
      <c r="EWW505" s="590"/>
      <c r="EWX505" s="590"/>
      <c r="EWY505" s="590"/>
      <c r="EWZ505" s="590"/>
      <c r="EXA505" s="590"/>
      <c r="EXB505" s="590"/>
      <c r="EXC505" s="590"/>
      <c r="EXD505" s="590"/>
      <c r="EXE505" s="590"/>
      <c r="EXF505" s="590"/>
      <c r="EXG505" s="590"/>
      <c r="EXH505" s="590"/>
      <c r="EXI505" s="590"/>
      <c r="EXJ505" s="590"/>
      <c r="EXK505" s="590"/>
      <c r="EXL505" s="590"/>
      <c r="EXM505" s="590"/>
      <c r="EXN505" s="590"/>
      <c r="EXO505" s="590"/>
      <c r="EXP505" s="590"/>
      <c r="EXQ505" s="590"/>
      <c r="EXR505" s="590"/>
      <c r="EXS505" s="590"/>
      <c r="EXT505" s="590"/>
      <c r="EXU505" s="590"/>
      <c r="EXV505" s="590"/>
      <c r="EXW505" s="590"/>
      <c r="EXX505" s="590"/>
      <c r="EXY505" s="590"/>
      <c r="EXZ505" s="590"/>
      <c r="EYA505" s="590"/>
      <c r="EYB505" s="590"/>
      <c r="EYC505" s="590"/>
      <c r="EYD505" s="590"/>
      <c r="EYE505" s="590"/>
      <c r="EYF505" s="590"/>
      <c r="EYG505" s="590"/>
      <c r="EYH505" s="590"/>
      <c r="EYI505" s="590"/>
      <c r="EYJ505" s="590"/>
      <c r="EYK505" s="590"/>
      <c r="EYL505" s="590"/>
      <c r="EYM505" s="590"/>
      <c r="EYN505" s="590"/>
      <c r="EYO505" s="590"/>
      <c r="EYP505" s="590"/>
      <c r="EYQ505" s="590"/>
      <c r="EYR505" s="590"/>
      <c r="EYS505" s="590"/>
      <c r="EYT505" s="590"/>
      <c r="EYU505" s="590"/>
      <c r="EYV505" s="590"/>
      <c r="EYW505" s="590"/>
      <c r="EYX505" s="590"/>
      <c r="EYY505" s="590"/>
      <c r="EYZ505" s="590"/>
      <c r="EZA505" s="590"/>
      <c r="EZB505" s="590"/>
      <c r="EZC505" s="590"/>
      <c r="EZD505" s="590"/>
      <c r="EZE505" s="590"/>
      <c r="EZF505" s="590"/>
      <c r="EZG505" s="590"/>
      <c r="EZH505" s="590"/>
      <c r="EZI505" s="590"/>
      <c r="EZJ505" s="590"/>
      <c r="EZK505" s="590"/>
      <c r="EZL505" s="590"/>
      <c r="EZM505" s="590"/>
      <c r="EZN505" s="590"/>
      <c r="EZO505" s="590"/>
      <c r="EZP505" s="590"/>
      <c r="EZQ505" s="590"/>
      <c r="EZR505" s="590"/>
      <c r="EZS505" s="590"/>
      <c r="EZT505" s="590"/>
      <c r="EZU505" s="590"/>
      <c r="EZV505" s="590"/>
      <c r="EZW505" s="590"/>
      <c r="EZX505" s="590"/>
      <c r="EZY505" s="590"/>
      <c r="EZZ505" s="590"/>
      <c r="FAA505" s="590"/>
      <c r="FAB505" s="590"/>
      <c r="FAC505" s="590"/>
      <c r="FAD505" s="590"/>
      <c r="FAE505" s="590"/>
      <c r="FAF505" s="590"/>
      <c r="FAG505" s="590"/>
      <c r="FAH505" s="590"/>
      <c r="FAI505" s="590"/>
      <c r="FAJ505" s="590"/>
      <c r="FAK505" s="590"/>
      <c r="FAL505" s="590"/>
      <c r="FAM505" s="590"/>
      <c r="FAN505" s="590"/>
      <c r="FAO505" s="590"/>
      <c r="FAP505" s="590"/>
      <c r="FAQ505" s="590"/>
      <c r="FAR505" s="590"/>
      <c r="FAS505" s="590"/>
      <c r="FAT505" s="590"/>
      <c r="FAU505" s="590"/>
      <c r="FAV505" s="590"/>
      <c r="FAW505" s="590"/>
      <c r="FAX505" s="590"/>
      <c r="FAY505" s="590"/>
      <c r="FAZ505" s="590"/>
      <c r="FBA505" s="590"/>
      <c r="FBB505" s="590"/>
      <c r="FBC505" s="590"/>
      <c r="FBD505" s="590"/>
      <c r="FBE505" s="590"/>
      <c r="FBF505" s="590"/>
      <c r="FBG505" s="590"/>
      <c r="FBH505" s="590"/>
      <c r="FBI505" s="590"/>
      <c r="FBJ505" s="590"/>
      <c r="FBK505" s="590"/>
      <c r="FBL505" s="590"/>
      <c r="FBM505" s="590"/>
      <c r="FBN505" s="590"/>
      <c r="FBO505" s="590"/>
      <c r="FBP505" s="590"/>
      <c r="FBQ505" s="590"/>
      <c r="FBR505" s="590"/>
      <c r="FBS505" s="590"/>
      <c r="FBT505" s="590"/>
      <c r="FBU505" s="590"/>
      <c r="FBV505" s="590"/>
      <c r="FBW505" s="590"/>
      <c r="FBX505" s="590"/>
      <c r="FBY505" s="590"/>
      <c r="FBZ505" s="590"/>
      <c r="FCA505" s="590"/>
      <c r="FCB505" s="590"/>
      <c r="FCC505" s="590"/>
      <c r="FCD505" s="590"/>
      <c r="FCE505" s="590"/>
      <c r="FCF505" s="590"/>
      <c r="FCG505" s="590"/>
      <c r="FCH505" s="590"/>
      <c r="FCI505" s="590"/>
      <c r="FCJ505" s="590"/>
      <c r="FCK505" s="590"/>
      <c r="FCL505" s="590"/>
      <c r="FCM505" s="590"/>
      <c r="FCN505" s="590"/>
      <c r="FCO505" s="590"/>
      <c r="FCP505" s="590"/>
      <c r="FCQ505" s="590"/>
      <c r="FCR505" s="590"/>
      <c r="FCS505" s="590"/>
      <c r="FCT505" s="590"/>
      <c r="FCU505" s="590"/>
      <c r="FCV505" s="590"/>
      <c r="FCW505" s="590"/>
      <c r="FCX505" s="590"/>
      <c r="FCY505" s="590"/>
      <c r="FCZ505" s="590"/>
      <c r="FDA505" s="590"/>
      <c r="FDB505" s="590"/>
      <c r="FDC505" s="590"/>
      <c r="FDD505" s="590"/>
      <c r="FDE505" s="590"/>
      <c r="FDF505" s="590"/>
      <c r="FDG505" s="590"/>
      <c r="FDH505" s="590"/>
      <c r="FDI505" s="590"/>
      <c r="FDJ505" s="590"/>
      <c r="FDK505" s="590"/>
      <c r="FDL505" s="590"/>
      <c r="FDM505" s="590"/>
      <c r="FDN505" s="590"/>
      <c r="FDO505" s="590"/>
      <c r="FDP505" s="590"/>
      <c r="FDQ505" s="590"/>
      <c r="FDR505" s="590"/>
      <c r="FDS505" s="590"/>
      <c r="FDT505" s="590"/>
      <c r="FDU505" s="590"/>
      <c r="FDV505" s="590"/>
      <c r="FDW505" s="590"/>
      <c r="FDX505" s="590"/>
      <c r="FDY505" s="590"/>
      <c r="FDZ505" s="590"/>
      <c r="FEA505" s="590"/>
      <c r="FEB505" s="590"/>
      <c r="FEC505" s="590"/>
      <c r="FED505" s="590"/>
      <c r="FEE505" s="590"/>
      <c r="FEF505" s="590"/>
      <c r="FEG505" s="590"/>
      <c r="FEH505" s="590"/>
      <c r="FEI505" s="590"/>
      <c r="FEJ505" s="590"/>
      <c r="FEK505" s="590"/>
      <c r="FEL505" s="590"/>
      <c r="FEM505" s="590"/>
      <c r="FEN505" s="590"/>
      <c r="FEO505" s="590"/>
      <c r="FEP505" s="590"/>
      <c r="FEQ505" s="590"/>
      <c r="FER505" s="590"/>
      <c r="FES505" s="590"/>
      <c r="FET505" s="590"/>
      <c r="FEU505" s="590"/>
      <c r="FEV505" s="590"/>
      <c r="FEW505" s="590"/>
      <c r="FEX505" s="590"/>
      <c r="FEY505" s="590"/>
      <c r="FEZ505" s="590"/>
      <c r="FFA505" s="590"/>
      <c r="FFB505" s="590"/>
      <c r="FFC505" s="590"/>
      <c r="FFD505" s="590"/>
      <c r="FFE505" s="590"/>
      <c r="FFF505" s="590"/>
      <c r="FFG505" s="590"/>
      <c r="FFH505" s="590"/>
      <c r="FFI505" s="590"/>
      <c r="FFJ505" s="590"/>
      <c r="FFK505" s="590"/>
      <c r="FFL505" s="590"/>
      <c r="FFM505" s="590"/>
      <c r="FFN505" s="590"/>
      <c r="FFO505" s="590"/>
      <c r="FFP505" s="590"/>
      <c r="FFQ505" s="590"/>
      <c r="FFR505" s="590"/>
      <c r="FFS505" s="590"/>
      <c r="FFT505" s="590"/>
      <c r="FFU505" s="590"/>
      <c r="FFV505" s="590"/>
      <c r="FFW505" s="590"/>
      <c r="FFX505" s="590"/>
      <c r="FFY505" s="590"/>
      <c r="FFZ505" s="590"/>
      <c r="FGA505" s="590"/>
      <c r="FGB505" s="590"/>
      <c r="FGC505" s="590"/>
      <c r="FGD505" s="590"/>
      <c r="FGE505" s="590"/>
      <c r="FGF505" s="590"/>
      <c r="FGG505" s="590"/>
      <c r="FGH505" s="590"/>
      <c r="FGI505" s="590"/>
      <c r="FGJ505" s="590"/>
      <c r="FGK505" s="590"/>
      <c r="FGL505" s="590"/>
      <c r="FGM505" s="590"/>
      <c r="FGN505" s="590"/>
      <c r="FGO505" s="590"/>
      <c r="FGP505" s="590"/>
      <c r="FGQ505" s="590"/>
      <c r="FGR505" s="590"/>
      <c r="FGS505" s="590"/>
      <c r="FGT505" s="590"/>
      <c r="FGU505" s="590"/>
      <c r="FGV505" s="590"/>
      <c r="FGW505" s="590"/>
      <c r="FGX505" s="590"/>
      <c r="FGY505" s="590"/>
      <c r="FGZ505" s="590"/>
      <c r="FHA505" s="590"/>
      <c r="FHB505" s="590"/>
      <c r="FHC505" s="590"/>
      <c r="FHD505" s="590"/>
      <c r="FHE505" s="590"/>
      <c r="FHF505" s="590"/>
      <c r="FHG505" s="590"/>
      <c r="FHH505" s="590"/>
      <c r="FHI505" s="590"/>
      <c r="FHJ505" s="590"/>
      <c r="FHK505" s="590"/>
      <c r="FHL505" s="590"/>
      <c r="FHM505" s="590"/>
      <c r="FHN505" s="590"/>
      <c r="FHO505" s="590"/>
      <c r="FHP505" s="590"/>
      <c r="FHQ505" s="590"/>
      <c r="FHR505" s="590"/>
      <c r="FHS505" s="590"/>
      <c r="FHT505" s="590"/>
      <c r="FHU505" s="590"/>
      <c r="FHV505" s="590"/>
      <c r="FHW505" s="590"/>
      <c r="FHX505" s="590"/>
      <c r="FHY505" s="590"/>
      <c r="FHZ505" s="590"/>
      <c r="FIA505" s="590"/>
      <c r="FIB505" s="590"/>
      <c r="FIC505" s="590"/>
      <c r="FID505" s="590"/>
      <c r="FIE505" s="590"/>
      <c r="FIF505" s="590"/>
      <c r="FIG505" s="590"/>
      <c r="FIH505" s="590"/>
      <c r="FII505" s="590"/>
      <c r="FIJ505" s="590"/>
      <c r="FIK505" s="590"/>
      <c r="FIL505" s="590"/>
      <c r="FIM505" s="590"/>
      <c r="FIN505" s="590"/>
      <c r="FIO505" s="590"/>
      <c r="FIP505" s="590"/>
      <c r="FIQ505" s="590"/>
      <c r="FIR505" s="590"/>
      <c r="FIS505" s="590"/>
      <c r="FIT505" s="590"/>
      <c r="FIU505" s="590"/>
      <c r="FIV505" s="590"/>
      <c r="FIW505" s="590"/>
      <c r="FIX505" s="590"/>
      <c r="FIY505" s="590"/>
      <c r="FIZ505" s="590"/>
      <c r="FJA505" s="590"/>
      <c r="FJB505" s="590"/>
      <c r="FJC505" s="590"/>
      <c r="FJD505" s="590"/>
      <c r="FJE505" s="590"/>
      <c r="FJF505" s="590"/>
      <c r="FJG505" s="590"/>
      <c r="FJH505" s="590"/>
      <c r="FJI505" s="590"/>
      <c r="FJJ505" s="590"/>
      <c r="FJK505" s="590"/>
      <c r="FJL505" s="590"/>
      <c r="FJM505" s="590"/>
      <c r="FJN505" s="590"/>
      <c r="FJO505" s="590"/>
      <c r="FJP505" s="590"/>
      <c r="FJQ505" s="590"/>
      <c r="FJR505" s="590"/>
      <c r="FJS505" s="590"/>
      <c r="FJT505" s="590"/>
      <c r="FJU505" s="590"/>
      <c r="FJV505" s="590"/>
      <c r="FJW505" s="590"/>
      <c r="FJX505" s="590"/>
      <c r="FJY505" s="590"/>
      <c r="FJZ505" s="590"/>
      <c r="FKA505" s="590"/>
      <c r="FKB505" s="590"/>
      <c r="FKC505" s="590"/>
      <c r="FKD505" s="590"/>
      <c r="FKE505" s="590"/>
      <c r="FKF505" s="590"/>
      <c r="FKG505" s="590"/>
      <c r="FKH505" s="590"/>
      <c r="FKI505" s="590"/>
      <c r="FKJ505" s="590"/>
      <c r="FKK505" s="590"/>
      <c r="FKL505" s="590"/>
      <c r="FKM505" s="590"/>
      <c r="FKN505" s="590"/>
      <c r="FKO505" s="590"/>
      <c r="FKP505" s="590"/>
      <c r="FKQ505" s="590"/>
      <c r="FKR505" s="590"/>
      <c r="FKS505" s="590"/>
      <c r="FKT505" s="590"/>
      <c r="FKU505" s="590"/>
      <c r="FKV505" s="590"/>
      <c r="FKW505" s="590"/>
      <c r="FKX505" s="590"/>
      <c r="FKY505" s="590"/>
      <c r="FKZ505" s="590"/>
      <c r="FLA505" s="590"/>
      <c r="FLB505" s="590"/>
      <c r="FLC505" s="590"/>
      <c r="FLD505" s="590"/>
      <c r="FLE505" s="590"/>
      <c r="FLF505" s="590"/>
      <c r="FLG505" s="590"/>
      <c r="FLH505" s="590"/>
      <c r="FLI505" s="590"/>
      <c r="FLJ505" s="590"/>
      <c r="FLK505" s="590"/>
      <c r="FLL505" s="590"/>
      <c r="FLM505" s="590"/>
      <c r="FLN505" s="590"/>
      <c r="FLO505" s="590"/>
      <c r="FLP505" s="590"/>
      <c r="FLQ505" s="590"/>
      <c r="FLR505" s="590"/>
      <c r="FLS505" s="590"/>
      <c r="FLT505" s="590"/>
      <c r="FLU505" s="590"/>
      <c r="FLV505" s="590"/>
      <c r="FLW505" s="590"/>
      <c r="FLX505" s="590"/>
      <c r="FLY505" s="590"/>
      <c r="FLZ505" s="590"/>
      <c r="FMA505" s="590"/>
      <c r="FMB505" s="590"/>
      <c r="FMC505" s="590"/>
      <c r="FMD505" s="590"/>
      <c r="FME505" s="590"/>
      <c r="FMF505" s="590"/>
      <c r="FMG505" s="590"/>
      <c r="FMH505" s="590"/>
      <c r="FMI505" s="590"/>
      <c r="FMJ505" s="590"/>
      <c r="FMK505" s="590"/>
      <c r="FML505" s="590"/>
      <c r="FMM505" s="590"/>
      <c r="FMN505" s="590"/>
      <c r="FMO505" s="590"/>
      <c r="FMP505" s="590"/>
      <c r="FMQ505" s="590"/>
      <c r="FMR505" s="590"/>
      <c r="FMS505" s="590"/>
      <c r="FMT505" s="590"/>
      <c r="FMU505" s="590"/>
      <c r="FMV505" s="590"/>
      <c r="FMW505" s="590"/>
      <c r="FMX505" s="590"/>
      <c r="FMY505" s="590"/>
      <c r="FMZ505" s="590"/>
      <c r="FNA505" s="590"/>
      <c r="FNB505" s="590"/>
      <c r="FNC505" s="590"/>
      <c r="FND505" s="590"/>
      <c r="FNE505" s="590"/>
      <c r="FNF505" s="590"/>
      <c r="FNG505" s="590"/>
      <c r="FNH505" s="590"/>
      <c r="FNI505" s="590"/>
      <c r="FNJ505" s="590"/>
      <c r="FNK505" s="590"/>
      <c r="FNL505" s="590"/>
      <c r="FNM505" s="590"/>
      <c r="FNN505" s="590"/>
      <c r="FNO505" s="590"/>
      <c r="FNP505" s="590"/>
      <c r="FNQ505" s="590"/>
      <c r="FNR505" s="590"/>
      <c r="FNS505" s="590"/>
      <c r="FNT505" s="590"/>
      <c r="FNU505" s="590"/>
      <c r="FNV505" s="590"/>
      <c r="FNW505" s="590"/>
      <c r="FNX505" s="590"/>
      <c r="FNY505" s="590"/>
      <c r="FNZ505" s="590"/>
      <c r="FOA505" s="590"/>
      <c r="FOB505" s="590"/>
      <c r="FOC505" s="590"/>
      <c r="FOD505" s="590"/>
      <c r="FOE505" s="590"/>
      <c r="FOF505" s="590"/>
      <c r="FOG505" s="590"/>
      <c r="FOH505" s="590"/>
      <c r="FOI505" s="590"/>
      <c r="FOJ505" s="590"/>
      <c r="FOK505" s="590"/>
      <c r="FOL505" s="590"/>
      <c r="FOM505" s="590"/>
      <c r="FON505" s="590"/>
      <c r="FOO505" s="590"/>
      <c r="FOP505" s="590"/>
      <c r="FOQ505" s="590"/>
      <c r="FOR505" s="590"/>
      <c r="FOS505" s="590"/>
      <c r="FOT505" s="590"/>
      <c r="FOU505" s="590"/>
      <c r="FOV505" s="590"/>
      <c r="FOW505" s="590"/>
      <c r="FOX505" s="590"/>
      <c r="FOY505" s="590"/>
      <c r="FOZ505" s="590"/>
      <c r="FPA505" s="590"/>
      <c r="FPB505" s="590"/>
      <c r="FPC505" s="590"/>
      <c r="FPD505" s="590"/>
      <c r="FPE505" s="590"/>
      <c r="FPF505" s="590"/>
      <c r="FPG505" s="590"/>
      <c r="FPH505" s="590"/>
      <c r="FPI505" s="590"/>
      <c r="FPJ505" s="590"/>
      <c r="FPK505" s="590"/>
      <c r="FPL505" s="590"/>
      <c r="FPM505" s="590"/>
      <c r="FPN505" s="590"/>
      <c r="FPO505" s="590"/>
      <c r="FPP505" s="590"/>
      <c r="FPQ505" s="590"/>
      <c r="FPR505" s="590"/>
      <c r="FPS505" s="590"/>
      <c r="FPT505" s="590"/>
      <c r="FPU505" s="590"/>
      <c r="FPV505" s="590"/>
      <c r="FPW505" s="590"/>
      <c r="FPX505" s="590"/>
      <c r="FPY505" s="590"/>
      <c r="FPZ505" s="590"/>
      <c r="FQA505" s="590"/>
      <c r="FQB505" s="590"/>
      <c r="FQC505" s="590"/>
      <c r="FQD505" s="590"/>
      <c r="FQE505" s="590"/>
      <c r="FQF505" s="590"/>
      <c r="FQG505" s="590"/>
      <c r="FQH505" s="590"/>
      <c r="FQI505" s="590"/>
      <c r="FQJ505" s="590"/>
      <c r="FQK505" s="590"/>
      <c r="FQL505" s="590"/>
      <c r="FQM505" s="590"/>
      <c r="FQN505" s="590"/>
      <c r="FQO505" s="590"/>
      <c r="FQP505" s="590"/>
      <c r="FQQ505" s="590"/>
      <c r="FQR505" s="590"/>
      <c r="FQS505" s="590"/>
      <c r="FQT505" s="590"/>
      <c r="FQU505" s="590"/>
      <c r="FQV505" s="590"/>
      <c r="FQW505" s="590"/>
      <c r="FQX505" s="590"/>
      <c r="FQY505" s="590"/>
      <c r="FQZ505" s="590"/>
      <c r="FRA505" s="590"/>
      <c r="FRB505" s="590"/>
      <c r="FRC505" s="590"/>
      <c r="FRD505" s="590"/>
      <c r="FRE505" s="590"/>
      <c r="FRF505" s="590"/>
      <c r="FRG505" s="590"/>
      <c r="FRH505" s="590"/>
      <c r="FRI505" s="590"/>
      <c r="FRJ505" s="590"/>
      <c r="FRK505" s="590"/>
      <c r="FRL505" s="590"/>
      <c r="FRM505" s="590"/>
      <c r="FRN505" s="590"/>
      <c r="FRO505" s="590"/>
      <c r="FRP505" s="590"/>
      <c r="FRQ505" s="590"/>
      <c r="FRR505" s="590"/>
      <c r="FRS505" s="590"/>
      <c r="FRT505" s="590"/>
      <c r="FRU505" s="590"/>
      <c r="FRV505" s="590"/>
      <c r="FRW505" s="590"/>
      <c r="FRX505" s="590"/>
      <c r="FRY505" s="590"/>
      <c r="FRZ505" s="590"/>
      <c r="FSA505" s="590"/>
      <c r="FSB505" s="590"/>
      <c r="FSC505" s="590"/>
      <c r="FSD505" s="590"/>
      <c r="FSE505" s="590"/>
      <c r="FSF505" s="590"/>
      <c r="FSG505" s="590"/>
      <c r="FSH505" s="590"/>
      <c r="FSI505" s="590"/>
      <c r="FSJ505" s="590"/>
      <c r="FSK505" s="590"/>
      <c r="FSL505" s="590"/>
      <c r="FSM505" s="590"/>
      <c r="FSN505" s="590"/>
      <c r="FSO505" s="590"/>
      <c r="FSP505" s="590"/>
      <c r="FSQ505" s="590"/>
      <c r="FSR505" s="590"/>
      <c r="FSS505" s="590"/>
      <c r="FST505" s="590"/>
      <c r="FSU505" s="590"/>
      <c r="FSV505" s="590"/>
      <c r="FSW505" s="590"/>
      <c r="FSX505" s="590"/>
      <c r="FSY505" s="590"/>
      <c r="FSZ505" s="590"/>
      <c r="FTA505" s="590"/>
      <c r="FTB505" s="590"/>
      <c r="FTC505" s="590"/>
      <c r="FTD505" s="590"/>
      <c r="FTE505" s="590"/>
      <c r="FTF505" s="590"/>
      <c r="FTG505" s="590"/>
      <c r="FTH505" s="590"/>
      <c r="FTI505" s="590"/>
      <c r="FTJ505" s="590"/>
      <c r="FTK505" s="590"/>
      <c r="FTL505" s="590"/>
      <c r="FTM505" s="590"/>
      <c r="FTN505" s="590"/>
      <c r="FTO505" s="590"/>
      <c r="FTP505" s="590"/>
      <c r="FTQ505" s="590"/>
      <c r="FTR505" s="590"/>
      <c r="FTS505" s="590"/>
      <c r="FTT505" s="590"/>
      <c r="FTU505" s="590"/>
      <c r="FTV505" s="590"/>
      <c r="FTW505" s="590"/>
      <c r="FTX505" s="590"/>
      <c r="FTY505" s="590"/>
      <c r="FTZ505" s="590"/>
      <c r="FUA505" s="590"/>
      <c r="FUB505" s="590"/>
      <c r="FUC505" s="590"/>
      <c r="FUD505" s="590"/>
      <c r="FUE505" s="590"/>
      <c r="FUF505" s="590"/>
      <c r="FUG505" s="590"/>
      <c r="FUH505" s="590"/>
      <c r="FUI505" s="590"/>
      <c r="FUJ505" s="590"/>
      <c r="FUK505" s="590"/>
      <c r="FUL505" s="590"/>
      <c r="FUM505" s="590"/>
      <c r="FUN505" s="590"/>
      <c r="FUO505" s="590"/>
      <c r="FUP505" s="590"/>
      <c r="FUQ505" s="590"/>
      <c r="FUR505" s="590"/>
      <c r="FUS505" s="590"/>
      <c r="FUT505" s="590"/>
      <c r="FUU505" s="590"/>
      <c r="FUV505" s="590"/>
      <c r="FUW505" s="590"/>
      <c r="FUX505" s="590"/>
      <c r="FUY505" s="590"/>
      <c r="FUZ505" s="590"/>
      <c r="FVA505" s="590"/>
      <c r="FVB505" s="590"/>
      <c r="FVC505" s="590"/>
      <c r="FVD505" s="590"/>
      <c r="FVE505" s="590"/>
      <c r="FVF505" s="590"/>
      <c r="FVG505" s="590"/>
      <c r="FVH505" s="590"/>
      <c r="FVI505" s="590"/>
      <c r="FVJ505" s="590"/>
      <c r="FVK505" s="590"/>
      <c r="FVL505" s="590"/>
      <c r="FVM505" s="590"/>
      <c r="FVN505" s="590"/>
      <c r="FVO505" s="590"/>
      <c r="FVP505" s="590"/>
      <c r="FVQ505" s="590"/>
      <c r="FVR505" s="590"/>
      <c r="FVS505" s="590"/>
      <c r="FVT505" s="590"/>
      <c r="FVU505" s="590"/>
      <c r="FVV505" s="590"/>
      <c r="FVW505" s="590"/>
      <c r="FVX505" s="590"/>
      <c r="FVY505" s="590"/>
      <c r="FVZ505" s="590"/>
      <c r="FWA505" s="590"/>
      <c r="FWB505" s="590"/>
      <c r="FWC505" s="590"/>
      <c r="FWD505" s="590"/>
      <c r="FWE505" s="590"/>
      <c r="FWF505" s="590"/>
      <c r="FWG505" s="590"/>
      <c r="FWH505" s="590"/>
      <c r="FWI505" s="590"/>
      <c r="FWJ505" s="590"/>
      <c r="FWK505" s="590"/>
      <c r="FWL505" s="590"/>
      <c r="FWM505" s="590"/>
      <c r="FWN505" s="590"/>
      <c r="FWO505" s="590"/>
      <c r="FWP505" s="590"/>
      <c r="FWQ505" s="590"/>
      <c r="FWR505" s="590"/>
      <c r="FWS505" s="590"/>
      <c r="FWT505" s="590"/>
      <c r="FWU505" s="590"/>
      <c r="FWV505" s="590"/>
      <c r="FWW505" s="590"/>
      <c r="FWX505" s="590"/>
      <c r="FWY505" s="590"/>
      <c r="FWZ505" s="590"/>
      <c r="FXA505" s="590"/>
      <c r="FXB505" s="590"/>
      <c r="FXC505" s="590"/>
      <c r="FXD505" s="590"/>
      <c r="FXE505" s="590"/>
      <c r="FXF505" s="590"/>
      <c r="FXG505" s="590"/>
      <c r="FXH505" s="590"/>
      <c r="FXI505" s="590"/>
      <c r="FXJ505" s="590"/>
      <c r="FXK505" s="590"/>
      <c r="FXL505" s="590"/>
      <c r="FXM505" s="590"/>
      <c r="FXN505" s="590"/>
      <c r="FXO505" s="590"/>
      <c r="FXP505" s="590"/>
      <c r="FXQ505" s="590"/>
      <c r="FXR505" s="590"/>
      <c r="FXS505" s="590"/>
      <c r="FXT505" s="590"/>
      <c r="FXU505" s="590"/>
      <c r="FXV505" s="590"/>
      <c r="FXW505" s="590"/>
      <c r="FXX505" s="590"/>
      <c r="FXY505" s="590"/>
      <c r="FXZ505" s="590"/>
      <c r="FYA505" s="590"/>
      <c r="FYB505" s="590"/>
      <c r="FYC505" s="590"/>
      <c r="FYD505" s="590"/>
      <c r="FYE505" s="590"/>
      <c r="FYF505" s="590"/>
      <c r="FYG505" s="590"/>
      <c r="FYH505" s="590"/>
      <c r="FYI505" s="590"/>
      <c r="FYJ505" s="590"/>
      <c r="FYK505" s="590"/>
      <c r="FYL505" s="590"/>
      <c r="FYM505" s="590"/>
      <c r="FYN505" s="590"/>
      <c r="FYO505" s="590"/>
      <c r="FYP505" s="590"/>
      <c r="FYQ505" s="590"/>
      <c r="FYR505" s="590"/>
      <c r="FYS505" s="590"/>
      <c r="FYT505" s="590"/>
      <c r="FYU505" s="590"/>
      <c r="FYV505" s="590"/>
      <c r="FYW505" s="590"/>
      <c r="FYX505" s="590"/>
      <c r="FYY505" s="590"/>
      <c r="FYZ505" s="590"/>
      <c r="FZA505" s="590"/>
      <c r="FZB505" s="590"/>
      <c r="FZC505" s="590"/>
      <c r="FZD505" s="590"/>
      <c r="FZE505" s="590"/>
      <c r="FZF505" s="590"/>
      <c r="FZG505" s="590"/>
      <c r="FZH505" s="590"/>
      <c r="FZI505" s="590"/>
      <c r="FZJ505" s="590"/>
      <c r="FZK505" s="590"/>
      <c r="FZL505" s="590"/>
      <c r="FZM505" s="590"/>
      <c r="FZN505" s="590"/>
      <c r="FZO505" s="590"/>
      <c r="FZP505" s="590"/>
      <c r="FZQ505" s="590"/>
      <c r="FZR505" s="590"/>
      <c r="FZS505" s="590"/>
      <c r="FZT505" s="590"/>
      <c r="FZU505" s="590"/>
      <c r="FZV505" s="590"/>
      <c r="FZW505" s="590"/>
      <c r="FZX505" s="590"/>
      <c r="FZY505" s="590"/>
      <c r="FZZ505" s="590"/>
      <c r="GAA505" s="590"/>
      <c r="GAB505" s="590"/>
      <c r="GAC505" s="590"/>
      <c r="GAD505" s="590"/>
      <c r="GAE505" s="590"/>
      <c r="GAF505" s="590"/>
      <c r="GAG505" s="590"/>
      <c r="GAH505" s="590"/>
      <c r="GAI505" s="590"/>
      <c r="GAJ505" s="590"/>
      <c r="GAK505" s="590"/>
      <c r="GAL505" s="590"/>
      <c r="GAM505" s="590"/>
      <c r="GAN505" s="590"/>
      <c r="GAO505" s="590"/>
      <c r="GAP505" s="590"/>
      <c r="GAQ505" s="590"/>
      <c r="GAR505" s="590"/>
      <c r="GAS505" s="590"/>
      <c r="GAT505" s="590"/>
      <c r="GAU505" s="590"/>
      <c r="GAV505" s="590"/>
      <c r="GAW505" s="590"/>
      <c r="GAX505" s="590"/>
      <c r="GAY505" s="590"/>
      <c r="GAZ505" s="590"/>
      <c r="GBA505" s="590"/>
      <c r="GBB505" s="590"/>
      <c r="GBC505" s="590"/>
      <c r="GBD505" s="590"/>
      <c r="GBE505" s="590"/>
      <c r="GBF505" s="590"/>
      <c r="GBG505" s="590"/>
      <c r="GBH505" s="590"/>
      <c r="GBI505" s="590"/>
      <c r="GBJ505" s="590"/>
      <c r="GBK505" s="590"/>
      <c r="GBL505" s="590"/>
      <c r="GBM505" s="590"/>
      <c r="GBN505" s="590"/>
      <c r="GBO505" s="590"/>
      <c r="GBP505" s="590"/>
      <c r="GBQ505" s="590"/>
      <c r="GBR505" s="590"/>
      <c r="GBS505" s="590"/>
      <c r="GBT505" s="590"/>
      <c r="GBU505" s="590"/>
      <c r="GBV505" s="590"/>
      <c r="GBW505" s="590"/>
      <c r="GBX505" s="590"/>
      <c r="GBY505" s="590"/>
      <c r="GBZ505" s="590"/>
      <c r="GCA505" s="590"/>
      <c r="GCB505" s="590"/>
      <c r="GCC505" s="590"/>
      <c r="GCD505" s="590"/>
      <c r="GCE505" s="590"/>
      <c r="GCF505" s="590"/>
      <c r="GCG505" s="590"/>
      <c r="GCH505" s="590"/>
      <c r="GCI505" s="590"/>
      <c r="GCJ505" s="590"/>
      <c r="GCK505" s="590"/>
      <c r="GCL505" s="590"/>
      <c r="GCM505" s="590"/>
      <c r="GCN505" s="590"/>
      <c r="GCO505" s="590"/>
      <c r="GCP505" s="590"/>
      <c r="GCQ505" s="590"/>
      <c r="GCR505" s="590"/>
      <c r="GCS505" s="590"/>
      <c r="GCT505" s="590"/>
      <c r="GCU505" s="590"/>
      <c r="GCV505" s="590"/>
      <c r="GCW505" s="590"/>
      <c r="GCX505" s="590"/>
      <c r="GCY505" s="590"/>
      <c r="GCZ505" s="590"/>
      <c r="GDA505" s="590"/>
      <c r="GDB505" s="590"/>
      <c r="GDC505" s="590"/>
      <c r="GDD505" s="590"/>
      <c r="GDE505" s="590"/>
      <c r="GDF505" s="590"/>
      <c r="GDG505" s="590"/>
      <c r="GDH505" s="590"/>
      <c r="GDI505" s="590"/>
      <c r="GDJ505" s="590"/>
      <c r="GDK505" s="590"/>
      <c r="GDL505" s="590"/>
      <c r="GDM505" s="590"/>
      <c r="GDN505" s="590"/>
      <c r="GDO505" s="590"/>
      <c r="GDP505" s="590"/>
      <c r="GDQ505" s="590"/>
      <c r="GDR505" s="590"/>
      <c r="GDS505" s="590"/>
      <c r="GDT505" s="590"/>
      <c r="GDU505" s="590"/>
      <c r="GDV505" s="590"/>
      <c r="GDW505" s="590"/>
      <c r="GDX505" s="590"/>
      <c r="GDY505" s="590"/>
      <c r="GDZ505" s="590"/>
      <c r="GEA505" s="590"/>
      <c r="GEB505" s="590"/>
      <c r="GEC505" s="590"/>
      <c r="GED505" s="590"/>
      <c r="GEE505" s="590"/>
      <c r="GEF505" s="590"/>
      <c r="GEG505" s="590"/>
      <c r="GEH505" s="590"/>
      <c r="GEI505" s="590"/>
      <c r="GEJ505" s="590"/>
      <c r="GEK505" s="590"/>
      <c r="GEL505" s="590"/>
      <c r="GEM505" s="590"/>
      <c r="GEN505" s="590"/>
      <c r="GEO505" s="590"/>
      <c r="GEP505" s="590"/>
      <c r="GEQ505" s="590"/>
      <c r="GER505" s="590"/>
      <c r="GES505" s="590"/>
      <c r="GET505" s="590"/>
      <c r="GEU505" s="590"/>
      <c r="GEV505" s="590"/>
      <c r="GEW505" s="590"/>
      <c r="GEX505" s="590"/>
      <c r="GEY505" s="590"/>
      <c r="GEZ505" s="590"/>
      <c r="GFA505" s="590"/>
      <c r="GFB505" s="590"/>
      <c r="GFC505" s="590"/>
      <c r="GFD505" s="590"/>
      <c r="GFE505" s="590"/>
      <c r="GFF505" s="590"/>
      <c r="GFG505" s="590"/>
      <c r="GFH505" s="590"/>
      <c r="GFI505" s="590"/>
      <c r="GFJ505" s="590"/>
      <c r="GFK505" s="590"/>
      <c r="GFL505" s="590"/>
      <c r="GFM505" s="590"/>
      <c r="GFN505" s="590"/>
      <c r="GFO505" s="590"/>
      <c r="GFP505" s="590"/>
      <c r="GFQ505" s="590"/>
      <c r="GFR505" s="590"/>
      <c r="GFS505" s="590"/>
      <c r="GFT505" s="590"/>
      <c r="GFU505" s="590"/>
      <c r="GFV505" s="590"/>
      <c r="GFW505" s="590"/>
      <c r="GFX505" s="590"/>
      <c r="GFY505" s="590"/>
      <c r="GFZ505" s="590"/>
      <c r="GGA505" s="590"/>
      <c r="GGB505" s="590"/>
      <c r="GGC505" s="590"/>
      <c r="GGD505" s="590"/>
      <c r="GGE505" s="590"/>
      <c r="GGF505" s="590"/>
      <c r="GGG505" s="590"/>
      <c r="GGH505" s="590"/>
      <c r="GGI505" s="590"/>
      <c r="GGJ505" s="590"/>
      <c r="GGK505" s="590"/>
      <c r="GGL505" s="590"/>
      <c r="GGM505" s="590"/>
      <c r="GGN505" s="590"/>
      <c r="GGO505" s="590"/>
      <c r="GGP505" s="590"/>
      <c r="GGQ505" s="590"/>
      <c r="GGR505" s="590"/>
      <c r="GGS505" s="590"/>
      <c r="GGT505" s="590"/>
      <c r="GGU505" s="590"/>
      <c r="GGV505" s="590"/>
      <c r="GGW505" s="590"/>
      <c r="GGX505" s="590"/>
      <c r="GGY505" s="590"/>
      <c r="GGZ505" s="590"/>
      <c r="GHA505" s="590"/>
      <c r="GHB505" s="590"/>
      <c r="GHC505" s="590"/>
      <c r="GHD505" s="590"/>
      <c r="GHE505" s="590"/>
      <c r="GHF505" s="590"/>
      <c r="GHG505" s="590"/>
      <c r="GHH505" s="590"/>
      <c r="GHI505" s="590"/>
      <c r="GHJ505" s="590"/>
      <c r="GHK505" s="590"/>
      <c r="GHL505" s="590"/>
      <c r="GHM505" s="590"/>
      <c r="GHN505" s="590"/>
      <c r="GHO505" s="590"/>
      <c r="GHP505" s="590"/>
      <c r="GHQ505" s="590"/>
      <c r="GHR505" s="590"/>
      <c r="GHS505" s="590"/>
      <c r="GHT505" s="590"/>
      <c r="GHU505" s="590"/>
      <c r="GHV505" s="590"/>
      <c r="GHW505" s="590"/>
      <c r="GHX505" s="590"/>
      <c r="GHY505" s="590"/>
      <c r="GHZ505" s="590"/>
      <c r="GIA505" s="590"/>
      <c r="GIB505" s="590"/>
      <c r="GIC505" s="590"/>
      <c r="GID505" s="590"/>
      <c r="GIE505" s="590"/>
      <c r="GIF505" s="590"/>
      <c r="GIG505" s="590"/>
      <c r="GIH505" s="590"/>
      <c r="GII505" s="590"/>
      <c r="GIJ505" s="590"/>
      <c r="GIK505" s="590"/>
      <c r="GIL505" s="590"/>
      <c r="GIM505" s="590"/>
      <c r="GIN505" s="590"/>
      <c r="GIO505" s="590"/>
      <c r="GIP505" s="590"/>
      <c r="GIQ505" s="590"/>
      <c r="GIR505" s="590"/>
      <c r="GIS505" s="590"/>
      <c r="GIT505" s="590"/>
      <c r="GIU505" s="590"/>
      <c r="GIV505" s="590"/>
      <c r="GIW505" s="590"/>
      <c r="GIX505" s="590"/>
      <c r="GIY505" s="590"/>
      <c r="GIZ505" s="590"/>
      <c r="GJA505" s="590"/>
      <c r="GJB505" s="590"/>
      <c r="GJC505" s="590"/>
      <c r="GJD505" s="590"/>
      <c r="GJE505" s="590"/>
      <c r="GJF505" s="590"/>
      <c r="GJG505" s="590"/>
      <c r="GJH505" s="590"/>
      <c r="GJI505" s="590"/>
      <c r="GJJ505" s="590"/>
      <c r="GJK505" s="590"/>
      <c r="GJL505" s="590"/>
      <c r="GJM505" s="590"/>
      <c r="GJN505" s="590"/>
      <c r="GJO505" s="590"/>
      <c r="GJP505" s="590"/>
      <c r="GJQ505" s="590"/>
      <c r="GJR505" s="590"/>
      <c r="GJS505" s="590"/>
      <c r="GJT505" s="590"/>
      <c r="GJU505" s="590"/>
      <c r="GJV505" s="590"/>
      <c r="GJW505" s="590"/>
      <c r="GJX505" s="590"/>
      <c r="GJY505" s="590"/>
      <c r="GJZ505" s="590"/>
      <c r="GKA505" s="590"/>
      <c r="GKB505" s="590"/>
      <c r="GKC505" s="590"/>
      <c r="GKD505" s="590"/>
      <c r="GKE505" s="590"/>
      <c r="GKF505" s="590"/>
      <c r="GKG505" s="590"/>
      <c r="GKH505" s="590"/>
      <c r="GKI505" s="590"/>
      <c r="GKJ505" s="590"/>
      <c r="GKK505" s="590"/>
      <c r="GKL505" s="590"/>
      <c r="GKM505" s="590"/>
      <c r="GKN505" s="590"/>
      <c r="GKO505" s="590"/>
      <c r="GKP505" s="590"/>
      <c r="GKQ505" s="590"/>
      <c r="GKR505" s="590"/>
      <c r="GKS505" s="590"/>
      <c r="GKT505" s="590"/>
      <c r="GKU505" s="590"/>
      <c r="GKV505" s="590"/>
      <c r="GKW505" s="590"/>
      <c r="GKX505" s="590"/>
      <c r="GKY505" s="590"/>
      <c r="GKZ505" s="590"/>
      <c r="GLA505" s="590"/>
      <c r="GLB505" s="590"/>
      <c r="GLC505" s="590"/>
      <c r="GLD505" s="590"/>
      <c r="GLE505" s="590"/>
      <c r="GLF505" s="590"/>
      <c r="GLG505" s="590"/>
      <c r="GLH505" s="590"/>
      <c r="GLI505" s="590"/>
      <c r="GLJ505" s="590"/>
      <c r="GLK505" s="590"/>
      <c r="GLL505" s="590"/>
      <c r="GLM505" s="590"/>
      <c r="GLN505" s="590"/>
      <c r="GLO505" s="590"/>
      <c r="GLP505" s="590"/>
      <c r="GLQ505" s="590"/>
      <c r="GLR505" s="590"/>
      <c r="GLS505" s="590"/>
      <c r="GLT505" s="590"/>
      <c r="GLU505" s="590"/>
      <c r="GLV505" s="590"/>
      <c r="GLW505" s="590"/>
      <c r="GLX505" s="590"/>
      <c r="GLY505" s="590"/>
      <c r="GLZ505" s="590"/>
      <c r="GMA505" s="590"/>
      <c r="GMB505" s="590"/>
      <c r="GMC505" s="590"/>
      <c r="GMD505" s="590"/>
      <c r="GME505" s="590"/>
      <c r="GMF505" s="590"/>
      <c r="GMG505" s="590"/>
      <c r="GMH505" s="590"/>
      <c r="GMI505" s="590"/>
      <c r="GMJ505" s="590"/>
      <c r="GMK505" s="590"/>
      <c r="GML505" s="590"/>
      <c r="GMM505" s="590"/>
      <c r="GMN505" s="590"/>
      <c r="GMO505" s="590"/>
      <c r="GMP505" s="590"/>
      <c r="GMQ505" s="590"/>
      <c r="GMR505" s="590"/>
      <c r="GMS505" s="590"/>
      <c r="GMT505" s="590"/>
      <c r="GMU505" s="590"/>
      <c r="GMV505" s="590"/>
      <c r="GMW505" s="590"/>
      <c r="GMX505" s="590"/>
      <c r="GMY505" s="590"/>
      <c r="GMZ505" s="590"/>
      <c r="GNA505" s="590"/>
      <c r="GNB505" s="590"/>
      <c r="GNC505" s="590"/>
      <c r="GND505" s="590"/>
      <c r="GNE505" s="590"/>
      <c r="GNF505" s="590"/>
      <c r="GNG505" s="590"/>
      <c r="GNH505" s="590"/>
      <c r="GNI505" s="590"/>
      <c r="GNJ505" s="590"/>
      <c r="GNK505" s="590"/>
      <c r="GNL505" s="590"/>
      <c r="GNM505" s="590"/>
      <c r="GNN505" s="590"/>
      <c r="GNO505" s="590"/>
      <c r="GNP505" s="590"/>
      <c r="GNQ505" s="590"/>
      <c r="GNR505" s="590"/>
      <c r="GNS505" s="590"/>
      <c r="GNT505" s="590"/>
      <c r="GNU505" s="590"/>
      <c r="GNV505" s="590"/>
      <c r="GNW505" s="590"/>
      <c r="GNX505" s="590"/>
      <c r="GNY505" s="590"/>
      <c r="GNZ505" s="590"/>
      <c r="GOA505" s="590"/>
      <c r="GOB505" s="590"/>
      <c r="GOC505" s="590"/>
      <c r="GOD505" s="590"/>
      <c r="GOE505" s="590"/>
      <c r="GOF505" s="590"/>
      <c r="GOG505" s="590"/>
      <c r="GOH505" s="590"/>
      <c r="GOI505" s="590"/>
      <c r="GOJ505" s="590"/>
      <c r="GOK505" s="590"/>
      <c r="GOL505" s="590"/>
      <c r="GOM505" s="590"/>
      <c r="GON505" s="590"/>
      <c r="GOO505" s="590"/>
      <c r="GOP505" s="590"/>
      <c r="GOQ505" s="590"/>
      <c r="GOR505" s="590"/>
      <c r="GOS505" s="590"/>
      <c r="GOT505" s="590"/>
      <c r="GOU505" s="590"/>
      <c r="GOV505" s="590"/>
      <c r="GOW505" s="590"/>
      <c r="GOX505" s="590"/>
      <c r="GOY505" s="590"/>
      <c r="GOZ505" s="590"/>
      <c r="GPA505" s="590"/>
      <c r="GPB505" s="590"/>
      <c r="GPC505" s="590"/>
      <c r="GPD505" s="590"/>
      <c r="GPE505" s="590"/>
      <c r="GPF505" s="590"/>
      <c r="GPG505" s="590"/>
      <c r="GPH505" s="590"/>
      <c r="GPI505" s="590"/>
      <c r="GPJ505" s="590"/>
      <c r="GPK505" s="590"/>
      <c r="GPL505" s="590"/>
      <c r="GPM505" s="590"/>
      <c r="GPN505" s="590"/>
      <c r="GPO505" s="590"/>
      <c r="GPP505" s="590"/>
      <c r="GPQ505" s="590"/>
      <c r="GPR505" s="590"/>
      <c r="GPS505" s="590"/>
      <c r="GPT505" s="590"/>
      <c r="GPU505" s="590"/>
      <c r="GPV505" s="590"/>
      <c r="GPW505" s="590"/>
      <c r="GPX505" s="590"/>
      <c r="GPY505" s="590"/>
      <c r="GPZ505" s="590"/>
      <c r="GQA505" s="590"/>
      <c r="GQB505" s="590"/>
      <c r="GQC505" s="590"/>
      <c r="GQD505" s="590"/>
      <c r="GQE505" s="590"/>
      <c r="GQF505" s="590"/>
      <c r="GQG505" s="590"/>
      <c r="GQH505" s="590"/>
      <c r="GQI505" s="590"/>
      <c r="GQJ505" s="590"/>
      <c r="GQK505" s="590"/>
      <c r="GQL505" s="590"/>
      <c r="GQM505" s="590"/>
      <c r="GQN505" s="590"/>
      <c r="GQO505" s="590"/>
      <c r="GQP505" s="590"/>
      <c r="GQQ505" s="590"/>
      <c r="GQR505" s="590"/>
      <c r="GQS505" s="590"/>
      <c r="GQT505" s="590"/>
      <c r="GQU505" s="590"/>
      <c r="GQV505" s="590"/>
      <c r="GQW505" s="590"/>
      <c r="GQX505" s="590"/>
      <c r="GQY505" s="590"/>
      <c r="GQZ505" s="590"/>
      <c r="GRA505" s="590"/>
      <c r="GRB505" s="590"/>
      <c r="GRC505" s="590"/>
      <c r="GRD505" s="590"/>
      <c r="GRE505" s="590"/>
      <c r="GRF505" s="590"/>
      <c r="GRG505" s="590"/>
      <c r="GRH505" s="590"/>
      <c r="GRI505" s="590"/>
      <c r="GRJ505" s="590"/>
      <c r="GRK505" s="590"/>
      <c r="GRL505" s="590"/>
      <c r="GRM505" s="590"/>
      <c r="GRN505" s="590"/>
      <c r="GRO505" s="590"/>
      <c r="GRP505" s="590"/>
      <c r="GRQ505" s="590"/>
      <c r="GRR505" s="590"/>
      <c r="GRS505" s="590"/>
      <c r="GRT505" s="590"/>
      <c r="GRU505" s="590"/>
      <c r="GRV505" s="590"/>
      <c r="GRW505" s="590"/>
      <c r="GRX505" s="590"/>
      <c r="GRY505" s="590"/>
      <c r="GRZ505" s="590"/>
      <c r="GSA505" s="590"/>
      <c r="GSB505" s="590"/>
      <c r="GSC505" s="590"/>
      <c r="GSD505" s="590"/>
      <c r="GSE505" s="590"/>
      <c r="GSF505" s="590"/>
      <c r="GSG505" s="590"/>
      <c r="GSH505" s="590"/>
      <c r="GSI505" s="590"/>
      <c r="GSJ505" s="590"/>
      <c r="GSK505" s="590"/>
      <c r="GSL505" s="590"/>
      <c r="GSM505" s="590"/>
      <c r="GSN505" s="590"/>
      <c r="GSO505" s="590"/>
      <c r="GSP505" s="590"/>
      <c r="GSQ505" s="590"/>
      <c r="GSR505" s="590"/>
      <c r="GSS505" s="590"/>
      <c r="GST505" s="590"/>
      <c r="GSU505" s="590"/>
      <c r="GSV505" s="590"/>
      <c r="GSW505" s="590"/>
      <c r="GSX505" s="590"/>
      <c r="GSY505" s="590"/>
      <c r="GSZ505" s="590"/>
      <c r="GTA505" s="590"/>
      <c r="GTB505" s="590"/>
      <c r="GTC505" s="590"/>
      <c r="GTD505" s="590"/>
      <c r="GTE505" s="590"/>
      <c r="GTF505" s="590"/>
      <c r="GTG505" s="590"/>
      <c r="GTH505" s="590"/>
      <c r="GTI505" s="590"/>
      <c r="GTJ505" s="590"/>
      <c r="GTK505" s="590"/>
      <c r="GTL505" s="590"/>
      <c r="GTM505" s="590"/>
      <c r="GTN505" s="590"/>
      <c r="GTO505" s="590"/>
      <c r="GTP505" s="590"/>
      <c r="GTQ505" s="590"/>
      <c r="GTR505" s="590"/>
      <c r="GTS505" s="590"/>
      <c r="GTT505" s="590"/>
      <c r="GTU505" s="590"/>
      <c r="GTV505" s="590"/>
      <c r="GTW505" s="590"/>
      <c r="GTX505" s="590"/>
      <c r="GTY505" s="590"/>
      <c r="GTZ505" s="590"/>
      <c r="GUA505" s="590"/>
      <c r="GUB505" s="590"/>
      <c r="GUC505" s="590"/>
      <c r="GUD505" s="590"/>
      <c r="GUE505" s="590"/>
      <c r="GUF505" s="590"/>
      <c r="GUG505" s="590"/>
      <c r="GUH505" s="590"/>
      <c r="GUI505" s="590"/>
      <c r="GUJ505" s="590"/>
      <c r="GUK505" s="590"/>
      <c r="GUL505" s="590"/>
      <c r="GUM505" s="590"/>
      <c r="GUN505" s="590"/>
      <c r="GUO505" s="590"/>
      <c r="GUP505" s="590"/>
      <c r="GUQ505" s="590"/>
      <c r="GUR505" s="590"/>
      <c r="GUS505" s="590"/>
      <c r="GUT505" s="590"/>
      <c r="GUU505" s="590"/>
      <c r="GUV505" s="590"/>
      <c r="GUW505" s="590"/>
      <c r="GUX505" s="590"/>
      <c r="GUY505" s="590"/>
      <c r="GUZ505" s="590"/>
      <c r="GVA505" s="590"/>
      <c r="GVB505" s="590"/>
      <c r="GVC505" s="590"/>
      <c r="GVD505" s="590"/>
      <c r="GVE505" s="590"/>
      <c r="GVF505" s="590"/>
      <c r="GVG505" s="590"/>
      <c r="GVH505" s="590"/>
      <c r="GVI505" s="590"/>
      <c r="GVJ505" s="590"/>
      <c r="GVK505" s="590"/>
      <c r="GVL505" s="590"/>
      <c r="GVM505" s="590"/>
      <c r="GVN505" s="590"/>
      <c r="GVO505" s="590"/>
      <c r="GVP505" s="590"/>
      <c r="GVQ505" s="590"/>
      <c r="GVR505" s="590"/>
      <c r="GVS505" s="590"/>
      <c r="GVT505" s="590"/>
      <c r="GVU505" s="590"/>
      <c r="GVV505" s="590"/>
      <c r="GVW505" s="590"/>
      <c r="GVX505" s="590"/>
      <c r="GVY505" s="590"/>
      <c r="GVZ505" s="590"/>
      <c r="GWA505" s="590"/>
      <c r="GWB505" s="590"/>
      <c r="GWC505" s="590"/>
      <c r="GWD505" s="590"/>
      <c r="GWE505" s="590"/>
      <c r="GWF505" s="590"/>
      <c r="GWG505" s="590"/>
      <c r="GWH505" s="590"/>
      <c r="GWI505" s="590"/>
      <c r="GWJ505" s="590"/>
      <c r="GWK505" s="590"/>
      <c r="GWL505" s="590"/>
      <c r="GWM505" s="590"/>
      <c r="GWN505" s="590"/>
      <c r="GWO505" s="590"/>
      <c r="GWP505" s="590"/>
      <c r="GWQ505" s="590"/>
      <c r="GWR505" s="590"/>
      <c r="GWS505" s="590"/>
      <c r="GWT505" s="590"/>
      <c r="GWU505" s="590"/>
      <c r="GWV505" s="590"/>
      <c r="GWW505" s="590"/>
      <c r="GWX505" s="590"/>
      <c r="GWY505" s="590"/>
      <c r="GWZ505" s="590"/>
      <c r="GXA505" s="590"/>
      <c r="GXB505" s="590"/>
      <c r="GXC505" s="590"/>
      <c r="GXD505" s="590"/>
      <c r="GXE505" s="590"/>
      <c r="GXF505" s="590"/>
      <c r="GXG505" s="590"/>
      <c r="GXH505" s="590"/>
      <c r="GXI505" s="590"/>
      <c r="GXJ505" s="590"/>
      <c r="GXK505" s="590"/>
      <c r="GXL505" s="590"/>
      <c r="GXM505" s="590"/>
      <c r="GXN505" s="590"/>
      <c r="GXO505" s="590"/>
      <c r="GXP505" s="590"/>
      <c r="GXQ505" s="590"/>
      <c r="GXR505" s="590"/>
      <c r="GXS505" s="590"/>
      <c r="GXT505" s="590"/>
      <c r="GXU505" s="590"/>
      <c r="GXV505" s="590"/>
      <c r="GXW505" s="590"/>
      <c r="GXX505" s="590"/>
      <c r="GXY505" s="590"/>
      <c r="GXZ505" s="590"/>
      <c r="GYA505" s="590"/>
      <c r="GYB505" s="590"/>
      <c r="GYC505" s="590"/>
      <c r="GYD505" s="590"/>
      <c r="GYE505" s="590"/>
      <c r="GYF505" s="590"/>
      <c r="GYG505" s="590"/>
      <c r="GYH505" s="590"/>
      <c r="GYI505" s="590"/>
      <c r="GYJ505" s="590"/>
      <c r="GYK505" s="590"/>
      <c r="GYL505" s="590"/>
      <c r="GYM505" s="590"/>
      <c r="GYN505" s="590"/>
      <c r="GYO505" s="590"/>
      <c r="GYP505" s="590"/>
      <c r="GYQ505" s="590"/>
      <c r="GYR505" s="590"/>
      <c r="GYS505" s="590"/>
      <c r="GYT505" s="590"/>
      <c r="GYU505" s="590"/>
      <c r="GYV505" s="590"/>
      <c r="GYW505" s="590"/>
      <c r="GYX505" s="590"/>
      <c r="GYY505" s="590"/>
      <c r="GYZ505" s="590"/>
      <c r="GZA505" s="590"/>
      <c r="GZB505" s="590"/>
      <c r="GZC505" s="590"/>
      <c r="GZD505" s="590"/>
      <c r="GZE505" s="590"/>
      <c r="GZF505" s="590"/>
      <c r="GZG505" s="590"/>
      <c r="GZH505" s="590"/>
      <c r="GZI505" s="590"/>
      <c r="GZJ505" s="590"/>
      <c r="GZK505" s="590"/>
      <c r="GZL505" s="590"/>
      <c r="GZM505" s="590"/>
      <c r="GZN505" s="590"/>
      <c r="GZO505" s="590"/>
      <c r="GZP505" s="590"/>
      <c r="GZQ505" s="590"/>
      <c r="GZR505" s="590"/>
      <c r="GZS505" s="590"/>
      <c r="GZT505" s="590"/>
      <c r="GZU505" s="590"/>
      <c r="GZV505" s="590"/>
      <c r="GZW505" s="590"/>
      <c r="GZX505" s="590"/>
      <c r="GZY505" s="590"/>
      <c r="GZZ505" s="590"/>
      <c r="HAA505" s="590"/>
      <c r="HAB505" s="590"/>
      <c r="HAC505" s="590"/>
      <c r="HAD505" s="590"/>
      <c r="HAE505" s="590"/>
      <c r="HAF505" s="590"/>
      <c r="HAG505" s="590"/>
      <c r="HAH505" s="590"/>
      <c r="HAI505" s="590"/>
      <c r="HAJ505" s="590"/>
      <c r="HAK505" s="590"/>
      <c r="HAL505" s="590"/>
      <c r="HAM505" s="590"/>
      <c r="HAN505" s="590"/>
      <c r="HAO505" s="590"/>
      <c r="HAP505" s="590"/>
      <c r="HAQ505" s="590"/>
      <c r="HAR505" s="590"/>
      <c r="HAS505" s="590"/>
      <c r="HAT505" s="590"/>
      <c r="HAU505" s="590"/>
      <c r="HAV505" s="590"/>
      <c r="HAW505" s="590"/>
      <c r="HAX505" s="590"/>
      <c r="HAY505" s="590"/>
      <c r="HAZ505" s="590"/>
      <c r="HBA505" s="590"/>
      <c r="HBB505" s="590"/>
      <c r="HBC505" s="590"/>
      <c r="HBD505" s="590"/>
      <c r="HBE505" s="590"/>
      <c r="HBF505" s="590"/>
      <c r="HBG505" s="590"/>
      <c r="HBH505" s="590"/>
      <c r="HBI505" s="590"/>
      <c r="HBJ505" s="590"/>
      <c r="HBK505" s="590"/>
      <c r="HBL505" s="590"/>
      <c r="HBM505" s="590"/>
      <c r="HBN505" s="590"/>
      <c r="HBO505" s="590"/>
      <c r="HBP505" s="590"/>
      <c r="HBQ505" s="590"/>
      <c r="HBR505" s="590"/>
      <c r="HBS505" s="590"/>
      <c r="HBT505" s="590"/>
      <c r="HBU505" s="590"/>
      <c r="HBV505" s="590"/>
      <c r="HBW505" s="590"/>
      <c r="HBX505" s="590"/>
      <c r="HBY505" s="590"/>
      <c r="HBZ505" s="590"/>
      <c r="HCA505" s="590"/>
      <c r="HCB505" s="590"/>
      <c r="HCC505" s="590"/>
      <c r="HCD505" s="590"/>
      <c r="HCE505" s="590"/>
      <c r="HCF505" s="590"/>
      <c r="HCG505" s="590"/>
      <c r="HCH505" s="590"/>
      <c r="HCI505" s="590"/>
      <c r="HCJ505" s="590"/>
      <c r="HCK505" s="590"/>
      <c r="HCL505" s="590"/>
      <c r="HCM505" s="590"/>
      <c r="HCN505" s="590"/>
      <c r="HCO505" s="590"/>
      <c r="HCP505" s="590"/>
      <c r="HCQ505" s="590"/>
      <c r="HCR505" s="590"/>
      <c r="HCS505" s="590"/>
      <c r="HCT505" s="590"/>
      <c r="HCU505" s="590"/>
      <c r="HCV505" s="590"/>
      <c r="HCW505" s="590"/>
      <c r="HCX505" s="590"/>
      <c r="HCY505" s="590"/>
      <c r="HCZ505" s="590"/>
      <c r="HDA505" s="590"/>
      <c r="HDB505" s="590"/>
      <c r="HDC505" s="590"/>
      <c r="HDD505" s="590"/>
      <c r="HDE505" s="590"/>
      <c r="HDF505" s="590"/>
      <c r="HDG505" s="590"/>
      <c r="HDH505" s="590"/>
      <c r="HDI505" s="590"/>
      <c r="HDJ505" s="590"/>
      <c r="HDK505" s="590"/>
      <c r="HDL505" s="590"/>
      <c r="HDM505" s="590"/>
      <c r="HDN505" s="590"/>
      <c r="HDO505" s="590"/>
      <c r="HDP505" s="590"/>
      <c r="HDQ505" s="590"/>
      <c r="HDR505" s="590"/>
      <c r="HDS505" s="590"/>
      <c r="HDT505" s="590"/>
      <c r="HDU505" s="590"/>
      <c r="HDV505" s="590"/>
      <c r="HDW505" s="590"/>
      <c r="HDX505" s="590"/>
      <c r="HDY505" s="590"/>
      <c r="HDZ505" s="590"/>
      <c r="HEA505" s="590"/>
      <c r="HEB505" s="590"/>
      <c r="HEC505" s="590"/>
      <c r="HED505" s="590"/>
      <c r="HEE505" s="590"/>
      <c r="HEF505" s="590"/>
      <c r="HEG505" s="590"/>
      <c r="HEH505" s="590"/>
      <c r="HEI505" s="590"/>
      <c r="HEJ505" s="590"/>
      <c r="HEK505" s="590"/>
      <c r="HEL505" s="590"/>
      <c r="HEM505" s="590"/>
      <c r="HEN505" s="590"/>
      <c r="HEO505" s="590"/>
      <c r="HEP505" s="590"/>
      <c r="HEQ505" s="590"/>
      <c r="HER505" s="590"/>
      <c r="HES505" s="590"/>
      <c r="HET505" s="590"/>
      <c r="HEU505" s="590"/>
      <c r="HEV505" s="590"/>
      <c r="HEW505" s="590"/>
      <c r="HEX505" s="590"/>
      <c r="HEY505" s="590"/>
      <c r="HEZ505" s="590"/>
      <c r="HFA505" s="590"/>
      <c r="HFB505" s="590"/>
      <c r="HFC505" s="590"/>
      <c r="HFD505" s="590"/>
      <c r="HFE505" s="590"/>
      <c r="HFF505" s="590"/>
      <c r="HFG505" s="590"/>
      <c r="HFH505" s="590"/>
      <c r="HFI505" s="590"/>
      <c r="HFJ505" s="590"/>
      <c r="HFK505" s="590"/>
      <c r="HFL505" s="590"/>
      <c r="HFM505" s="590"/>
      <c r="HFN505" s="590"/>
      <c r="HFO505" s="590"/>
      <c r="HFP505" s="590"/>
      <c r="HFQ505" s="590"/>
      <c r="HFR505" s="590"/>
      <c r="HFS505" s="590"/>
      <c r="HFT505" s="590"/>
      <c r="HFU505" s="590"/>
      <c r="HFV505" s="590"/>
      <c r="HFW505" s="590"/>
      <c r="HFX505" s="590"/>
      <c r="HFY505" s="590"/>
      <c r="HFZ505" s="590"/>
      <c r="HGA505" s="590"/>
      <c r="HGB505" s="590"/>
      <c r="HGC505" s="590"/>
      <c r="HGD505" s="590"/>
      <c r="HGE505" s="590"/>
      <c r="HGF505" s="590"/>
      <c r="HGG505" s="590"/>
      <c r="HGH505" s="590"/>
      <c r="HGI505" s="590"/>
      <c r="HGJ505" s="590"/>
      <c r="HGK505" s="590"/>
      <c r="HGL505" s="590"/>
      <c r="HGM505" s="590"/>
      <c r="HGN505" s="590"/>
      <c r="HGO505" s="590"/>
      <c r="HGP505" s="590"/>
      <c r="HGQ505" s="590"/>
      <c r="HGR505" s="590"/>
      <c r="HGS505" s="590"/>
      <c r="HGT505" s="590"/>
      <c r="HGU505" s="590"/>
      <c r="HGV505" s="590"/>
      <c r="HGW505" s="590"/>
      <c r="HGX505" s="590"/>
      <c r="HGY505" s="590"/>
      <c r="HGZ505" s="590"/>
      <c r="HHA505" s="590"/>
      <c r="HHB505" s="590"/>
      <c r="HHC505" s="590"/>
      <c r="HHD505" s="590"/>
      <c r="HHE505" s="590"/>
      <c r="HHF505" s="590"/>
      <c r="HHG505" s="590"/>
      <c r="HHH505" s="590"/>
      <c r="HHI505" s="590"/>
      <c r="HHJ505" s="590"/>
      <c r="HHK505" s="590"/>
      <c r="HHL505" s="590"/>
      <c r="HHM505" s="590"/>
      <c r="HHN505" s="590"/>
      <c r="HHO505" s="590"/>
      <c r="HHP505" s="590"/>
      <c r="HHQ505" s="590"/>
      <c r="HHR505" s="590"/>
      <c r="HHS505" s="590"/>
      <c r="HHT505" s="590"/>
      <c r="HHU505" s="590"/>
      <c r="HHV505" s="590"/>
      <c r="HHW505" s="590"/>
      <c r="HHX505" s="590"/>
      <c r="HHY505" s="590"/>
      <c r="HHZ505" s="590"/>
      <c r="HIA505" s="590"/>
      <c r="HIB505" s="590"/>
      <c r="HIC505" s="590"/>
      <c r="HID505" s="590"/>
      <c r="HIE505" s="590"/>
      <c r="HIF505" s="590"/>
      <c r="HIG505" s="590"/>
      <c r="HIH505" s="590"/>
      <c r="HII505" s="590"/>
      <c r="HIJ505" s="590"/>
      <c r="HIK505" s="590"/>
      <c r="HIL505" s="590"/>
      <c r="HIM505" s="590"/>
      <c r="HIN505" s="590"/>
      <c r="HIO505" s="590"/>
      <c r="HIP505" s="590"/>
      <c r="HIQ505" s="590"/>
      <c r="HIR505" s="590"/>
      <c r="HIS505" s="590"/>
      <c r="HIT505" s="590"/>
      <c r="HIU505" s="590"/>
      <c r="HIV505" s="590"/>
      <c r="HIW505" s="590"/>
      <c r="HIX505" s="590"/>
      <c r="HIY505" s="590"/>
      <c r="HIZ505" s="590"/>
      <c r="HJA505" s="590"/>
      <c r="HJB505" s="590"/>
      <c r="HJC505" s="590"/>
      <c r="HJD505" s="590"/>
      <c r="HJE505" s="590"/>
      <c r="HJF505" s="590"/>
      <c r="HJG505" s="590"/>
      <c r="HJH505" s="590"/>
      <c r="HJI505" s="590"/>
      <c r="HJJ505" s="590"/>
      <c r="HJK505" s="590"/>
      <c r="HJL505" s="590"/>
      <c r="HJM505" s="590"/>
      <c r="HJN505" s="590"/>
      <c r="HJO505" s="590"/>
      <c r="HJP505" s="590"/>
      <c r="HJQ505" s="590"/>
      <c r="HJR505" s="590"/>
      <c r="HJS505" s="590"/>
      <c r="HJT505" s="590"/>
      <c r="HJU505" s="590"/>
      <c r="HJV505" s="590"/>
      <c r="HJW505" s="590"/>
      <c r="HJX505" s="590"/>
      <c r="HJY505" s="590"/>
      <c r="HJZ505" s="590"/>
      <c r="HKA505" s="590"/>
      <c r="HKB505" s="590"/>
      <c r="HKC505" s="590"/>
      <c r="HKD505" s="590"/>
      <c r="HKE505" s="590"/>
      <c r="HKF505" s="590"/>
      <c r="HKG505" s="590"/>
      <c r="HKH505" s="590"/>
      <c r="HKI505" s="590"/>
      <c r="HKJ505" s="590"/>
      <c r="HKK505" s="590"/>
      <c r="HKL505" s="590"/>
      <c r="HKM505" s="590"/>
      <c r="HKN505" s="590"/>
      <c r="HKO505" s="590"/>
      <c r="HKP505" s="590"/>
      <c r="HKQ505" s="590"/>
      <c r="HKR505" s="590"/>
      <c r="HKS505" s="590"/>
      <c r="HKT505" s="590"/>
      <c r="HKU505" s="590"/>
      <c r="HKV505" s="590"/>
      <c r="HKW505" s="590"/>
      <c r="HKX505" s="590"/>
      <c r="HKY505" s="590"/>
      <c r="HKZ505" s="590"/>
      <c r="HLA505" s="590"/>
      <c r="HLB505" s="590"/>
      <c r="HLC505" s="590"/>
      <c r="HLD505" s="590"/>
      <c r="HLE505" s="590"/>
      <c r="HLF505" s="590"/>
      <c r="HLG505" s="590"/>
      <c r="HLH505" s="590"/>
      <c r="HLI505" s="590"/>
      <c r="HLJ505" s="590"/>
      <c r="HLK505" s="590"/>
      <c r="HLL505" s="590"/>
      <c r="HLM505" s="590"/>
      <c r="HLN505" s="590"/>
      <c r="HLO505" s="590"/>
      <c r="HLP505" s="590"/>
      <c r="HLQ505" s="590"/>
      <c r="HLR505" s="590"/>
      <c r="HLS505" s="590"/>
      <c r="HLT505" s="590"/>
      <c r="HLU505" s="590"/>
      <c r="HLV505" s="590"/>
      <c r="HLW505" s="590"/>
      <c r="HLX505" s="590"/>
      <c r="HLY505" s="590"/>
      <c r="HLZ505" s="590"/>
      <c r="HMA505" s="590"/>
      <c r="HMB505" s="590"/>
      <c r="HMC505" s="590"/>
      <c r="HMD505" s="590"/>
      <c r="HME505" s="590"/>
      <c r="HMF505" s="590"/>
      <c r="HMG505" s="590"/>
      <c r="HMH505" s="590"/>
      <c r="HMI505" s="590"/>
      <c r="HMJ505" s="590"/>
      <c r="HMK505" s="590"/>
      <c r="HML505" s="590"/>
      <c r="HMM505" s="590"/>
      <c r="HMN505" s="590"/>
      <c r="HMO505" s="590"/>
      <c r="HMP505" s="590"/>
      <c r="HMQ505" s="590"/>
      <c r="HMR505" s="590"/>
      <c r="HMS505" s="590"/>
      <c r="HMT505" s="590"/>
      <c r="HMU505" s="590"/>
      <c r="HMV505" s="590"/>
      <c r="HMW505" s="590"/>
      <c r="HMX505" s="590"/>
      <c r="HMY505" s="590"/>
      <c r="HMZ505" s="590"/>
      <c r="HNA505" s="590"/>
      <c r="HNB505" s="590"/>
      <c r="HNC505" s="590"/>
      <c r="HND505" s="590"/>
      <c r="HNE505" s="590"/>
      <c r="HNF505" s="590"/>
      <c r="HNG505" s="590"/>
      <c r="HNH505" s="590"/>
      <c r="HNI505" s="590"/>
      <c r="HNJ505" s="590"/>
      <c r="HNK505" s="590"/>
      <c r="HNL505" s="590"/>
      <c r="HNM505" s="590"/>
      <c r="HNN505" s="590"/>
      <c r="HNO505" s="590"/>
      <c r="HNP505" s="590"/>
      <c r="HNQ505" s="590"/>
      <c r="HNR505" s="590"/>
      <c r="HNS505" s="590"/>
      <c r="HNT505" s="590"/>
      <c r="HNU505" s="590"/>
      <c r="HNV505" s="590"/>
      <c r="HNW505" s="590"/>
      <c r="HNX505" s="590"/>
      <c r="HNY505" s="590"/>
      <c r="HNZ505" s="590"/>
      <c r="HOA505" s="590"/>
      <c r="HOB505" s="590"/>
      <c r="HOC505" s="590"/>
      <c r="HOD505" s="590"/>
      <c r="HOE505" s="590"/>
      <c r="HOF505" s="590"/>
      <c r="HOG505" s="590"/>
      <c r="HOH505" s="590"/>
      <c r="HOI505" s="590"/>
      <c r="HOJ505" s="590"/>
      <c r="HOK505" s="590"/>
      <c r="HOL505" s="590"/>
      <c r="HOM505" s="590"/>
      <c r="HON505" s="590"/>
      <c r="HOO505" s="590"/>
      <c r="HOP505" s="590"/>
      <c r="HOQ505" s="590"/>
      <c r="HOR505" s="590"/>
      <c r="HOS505" s="590"/>
      <c r="HOT505" s="590"/>
      <c r="HOU505" s="590"/>
      <c r="HOV505" s="590"/>
      <c r="HOW505" s="590"/>
      <c r="HOX505" s="590"/>
      <c r="HOY505" s="590"/>
      <c r="HOZ505" s="590"/>
      <c r="HPA505" s="590"/>
      <c r="HPB505" s="590"/>
      <c r="HPC505" s="590"/>
      <c r="HPD505" s="590"/>
      <c r="HPE505" s="590"/>
      <c r="HPF505" s="590"/>
      <c r="HPG505" s="590"/>
      <c r="HPH505" s="590"/>
      <c r="HPI505" s="590"/>
      <c r="HPJ505" s="590"/>
      <c r="HPK505" s="590"/>
      <c r="HPL505" s="590"/>
      <c r="HPM505" s="590"/>
      <c r="HPN505" s="590"/>
      <c r="HPO505" s="590"/>
      <c r="HPP505" s="590"/>
      <c r="HPQ505" s="590"/>
      <c r="HPR505" s="590"/>
      <c r="HPS505" s="590"/>
      <c r="HPT505" s="590"/>
      <c r="HPU505" s="590"/>
      <c r="HPV505" s="590"/>
      <c r="HPW505" s="590"/>
      <c r="HPX505" s="590"/>
      <c r="HPY505" s="590"/>
      <c r="HPZ505" s="590"/>
      <c r="HQA505" s="590"/>
      <c r="HQB505" s="590"/>
      <c r="HQC505" s="590"/>
      <c r="HQD505" s="590"/>
      <c r="HQE505" s="590"/>
      <c r="HQF505" s="590"/>
      <c r="HQG505" s="590"/>
      <c r="HQH505" s="590"/>
      <c r="HQI505" s="590"/>
      <c r="HQJ505" s="590"/>
      <c r="HQK505" s="590"/>
      <c r="HQL505" s="590"/>
      <c r="HQM505" s="590"/>
      <c r="HQN505" s="590"/>
      <c r="HQO505" s="590"/>
      <c r="HQP505" s="590"/>
      <c r="HQQ505" s="590"/>
      <c r="HQR505" s="590"/>
      <c r="HQS505" s="590"/>
      <c r="HQT505" s="590"/>
      <c r="HQU505" s="590"/>
      <c r="HQV505" s="590"/>
      <c r="HQW505" s="590"/>
      <c r="HQX505" s="590"/>
      <c r="HQY505" s="590"/>
      <c r="HQZ505" s="590"/>
      <c r="HRA505" s="590"/>
      <c r="HRB505" s="590"/>
      <c r="HRC505" s="590"/>
      <c r="HRD505" s="590"/>
      <c r="HRE505" s="590"/>
      <c r="HRF505" s="590"/>
      <c r="HRG505" s="590"/>
      <c r="HRH505" s="590"/>
      <c r="HRI505" s="590"/>
      <c r="HRJ505" s="590"/>
      <c r="HRK505" s="590"/>
      <c r="HRL505" s="590"/>
      <c r="HRM505" s="590"/>
      <c r="HRN505" s="590"/>
      <c r="HRO505" s="590"/>
      <c r="HRP505" s="590"/>
      <c r="HRQ505" s="590"/>
      <c r="HRR505" s="590"/>
      <c r="HRS505" s="590"/>
      <c r="HRT505" s="590"/>
      <c r="HRU505" s="590"/>
      <c r="HRV505" s="590"/>
      <c r="HRW505" s="590"/>
      <c r="HRX505" s="590"/>
      <c r="HRY505" s="590"/>
      <c r="HRZ505" s="590"/>
      <c r="HSA505" s="590"/>
      <c r="HSB505" s="590"/>
      <c r="HSC505" s="590"/>
      <c r="HSD505" s="590"/>
      <c r="HSE505" s="590"/>
      <c r="HSF505" s="590"/>
      <c r="HSG505" s="590"/>
      <c r="HSH505" s="590"/>
      <c r="HSI505" s="590"/>
      <c r="HSJ505" s="590"/>
      <c r="HSK505" s="590"/>
      <c r="HSL505" s="590"/>
      <c r="HSM505" s="590"/>
      <c r="HSN505" s="590"/>
      <c r="HSO505" s="590"/>
      <c r="HSP505" s="590"/>
      <c r="HSQ505" s="590"/>
      <c r="HSR505" s="590"/>
      <c r="HSS505" s="590"/>
      <c r="HST505" s="590"/>
      <c r="HSU505" s="590"/>
      <c r="HSV505" s="590"/>
      <c r="HSW505" s="590"/>
      <c r="HSX505" s="590"/>
      <c r="HSY505" s="590"/>
      <c r="HSZ505" s="590"/>
      <c r="HTA505" s="590"/>
      <c r="HTB505" s="590"/>
      <c r="HTC505" s="590"/>
      <c r="HTD505" s="590"/>
      <c r="HTE505" s="590"/>
      <c r="HTF505" s="590"/>
      <c r="HTG505" s="590"/>
      <c r="HTH505" s="590"/>
      <c r="HTI505" s="590"/>
      <c r="HTJ505" s="590"/>
      <c r="HTK505" s="590"/>
      <c r="HTL505" s="590"/>
      <c r="HTM505" s="590"/>
      <c r="HTN505" s="590"/>
      <c r="HTO505" s="590"/>
      <c r="HTP505" s="590"/>
      <c r="HTQ505" s="590"/>
      <c r="HTR505" s="590"/>
      <c r="HTS505" s="590"/>
      <c r="HTT505" s="590"/>
      <c r="HTU505" s="590"/>
      <c r="HTV505" s="590"/>
      <c r="HTW505" s="590"/>
      <c r="HTX505" s="590"/>
      <c r="HTY505" s="590"/>
      <c r="HTZ505" s="590"/>
      <c r="HUA505" s="590"/>
      <c r="HUB505" s="590"/>
      <c r="HUC505" s="590"/>
      <c r="HUD505" s="590"/>
      <c r="HUE505" s="590"/>
      <c r="HUF505" s="590"/>
      <c r="HUG505" s="590"/>
      <c r="HUH505" s="590"/>
      <c r="HUI505" s="590"/>
      <c r="HUJ505" s="590"/>
      <c r="HUK505" s="590"/>
      <c r="HUL505" s="590"/>
      <c r="HUM505" s="590"/>
      <c r="HUN505" s="590"/>
      <c r="HUO505" s="590"/>
      <c r="HUP505" s="590"/>
      <c r="HUQ505" s="590"/>
      <c r="HUR505" s="590"/>
      <c r="HUS505" s="590"/>
      <c r="HUT505" s="590"/>
      <c r="HUU505" s="590"/>
      <c r="HUV505" s="590"/>
      <c r="HUW505" s="590"/>
      <c r="HUX505" s="590"/>
      <c r="HUY505" s="590"/>
      <c r="HUZ505" s="590"/>
      <c r="HVA505" s="590"/>
      <c r="HVB505" s="590"/>
      <c r="HVC505" s="590"/>
      <c r="HVD505" s="590"/>
      <c r="HVE505" s="590"/>
      <c r="HVF505" s="590"/>
      <c r="HVG505" s="590"/>
      <c r="HVH505" s="590"/>
      <c r="HVI505" s="590"/>
      <c r="HVJ505" s="590"/>
      <c r="HVK505" s="590"/>
      <c r="HVL505" s="590"/>
      <c r="HVM505" s="590"/>
      <c r="HVN505" s="590"/>
      <c r="HVO505" s="590"/>
      <c r="HVP505" s="590"/>
      <c r="HVQ505" s="590"/>
      <c r="HVR505" s="590"/>
      <c r="HVS505" s="590"/>
      <c r="HVT505" s="590"/>
      <c r="HVU505" s="590"/>
      <c r="HVV505" s="590"/>
      <c r="HVW505" s="590"/>
      <c r="HVX505" s="590"/>
      <c r="HVY505" s="590"/>
      <c r="HVZ505" s="590"/>
      <c r="HWA505" s="590"/>
      <c r="HWB505" s="590"/>
      <c r="HWC505" s="590"/>
      <c r="HWD505" s="590"/>
      <c r="HWE505" s="590"/>
      <c r="HWF505" s="590"/>
      <c r="HWG505" s="590"/>
      <c r="HWH505" s="590"/>
      <c r="HWI505" s="590"/>
      <c r="HWJ505" s="590"/>
      <c r="HWK505" s="590"/>
      <c r="HWL505" s="590"/>
      <c r="HWM505" s="590"/>
      <c r="HWN505" s="590"/>
      <c r="HWO505" s="590"/>
      <c r="HWP505" s="590"/>
      <c r="HWQ505" s="590"/>
      <c r="HWR505" s="590"/>
      <c r="HWS505" s="590"/>
      <c r="HWT505" s="590"/>
      <c r="HWU505" s="590"/>
      <c r="HWV505" s="590"/>
      <c r="HWW505" s="590"/>
      <c r="HWX505" s="590"/>
      <c r="HWY505" s="590"/>
      <c r="HWZ505" s="590"/>
      <c r="HXA505" s="590"/>
      <c r="HXB505" s="590"/>
      <c r="HXC505" s="590"/>
      <c r="HXD505" s="590"/>
      <c r="HXE505" s="590"/>
      <c r="HXF505" s="590"/>
      <c r="HXG505" s="590"/>
      <c r="HXH505" s="590"/>
      <c r="HXI505" s="590"/>
      <c r="HXJ505" s="590"/>
      <c r="HXK505" s="590"/>
      <c r="HXL505" s="590"/>
      <c r="HXM505" s="590"/>
      <c r="HXN505" s="590"/>
      <c r="HXO505" s="590"/>
      <c r="HXP505" s="590"/>
      <c r="HXQ505" s="590"/>
      <c r="HXR505" s="590"/>
      <c r="HXS505" s="590"/>
      <c r="HXT505" s="590"/>
      <c r="HXU505" s="590"/>
      <c r="HXV505" s="590"/>
      <c r="HXW505" s="590"/>
      <c r="HXX505" s="590"/>
      <c r="HXY505" s="590"/>
      <c r="HXZ505" s="590"/>
      <c r="HYA505" s="590"/>
      <c r="HYB505" s="590"/>
      <c r="HYC505" s="590"/>
      <c r="HYD505" s="590"/>
      <c r="HYE505" s="590"/>
      <c r="HYF505" s="590"/>
      <c r="HYG505" s="590"/>
      <c r="HYH505" s="590"/>
      <c r="HYI505" s="590"/>
      <c r="HYJ505" s="590"/>
      <c r="HYK505" s="590"/>
      <c r="HYL505" s="590"/>
      <c r="HYM505" s="590"/>
      <c r="HYN505" s="590"/>
      <c r="HYO505" s="590"/>
      <c r="HYP505" s="590"/>
      <c r="HYQ505" s="590"/>
      <c r="HYR505" s="590"/>
      <c r="HYS505" s="590"/>
      <c r="HYT505" s="590"/>
      <c r="HYU505" s="590"/>
      <c r="HYV505" s="590"/>
      <c r="HYW505" s="590"/>
      <c r="HYX505" s="590"/>
      <c r="HYY505" s="590"/>
      <c r="HYZ505" s="590"/>
      <c r="HZA505" s="590"/>
      <c r="HZB505" s="590"/>
      <c r="HZC505" s="590"/>
      <c r="HZD505" s="590"/>
      <c r="HZE505" s="590"/>
      <c r="HZF505" s="590"/>
      <c r="HZG505" s="590"/>
      <c r="HZH505" s="590"/>
      <c r="HZI505" s="590"/>
      <c r="HZJ505" s="590"/>
      <c r="HZK505" s="590"/>
      <c r="HZL505" s="590"/>
      <c r="HZM505" s="590"/>
      <c r="HZN505" s="590"/>
      <c r="HZO505" s="590"/>
      <c r="HZP505" s="590"/>
      <c r="HZQ505" s="590"/>
      <c r="HZR505" s="590"/>
      <c r="HZS505" s="590"/>
      <c r="HZT505" s="590"/>
      <c r="HZU505" s="590"/>
      <c r="HZV505" s="590"/>
      <c r="HZW505" s="590"/>
      <c r="HZX505" s="590"/>
      <c r="HZY505" s="590"/>
      <c r="HZZ505" s="590"/>
      <c r="IAA505" s="590"/>
      <c r="IAB505" s="590"/>
      <c r="IAC505" s="590"/>
      <c r="IAD505" s="590"/>
      <c r="IAE505" s="590"/>
      <c r="IAF505" s="590"/>
      <c r="IAG505" s="590"/>
      <c r="IAH505" s="590"/>
      <c r="IAI505" s="590"/>
      <c r="IAJ505" s="590"/>
      <c r="IAK505" s="590"/>
      <c r="IAL505" s="590"/>
      <c r="IAM505" s="590"/>
      <c r="IAN505" s="590"/>
      <c r="IAO505" s="590"/>
      <c r="IAP505" s="590"/>
      <c r="IAQ505" s="590"/>
      <c r="IAR505" s="590"/>
      <c r="IAS505" s="590"/>
      <c r="IAT505" s="590"/>
      <c r="IAU505" s="590"/>
      <c r="IAV505" s="590"/>
      <c r="IAW505" s="590"/>
      <c r="IAX505" s="590"/>
      <c r="IAY505" s="590"/>
      <c r="IAZ505" s="590"/>
      <c r="IBA505" s="590"/>
      <c r="IBB505" s="590"/>
      <c r="IBC505" s="590"/>
      <c r="IBD505" s="590"/>
      <c r="IBE505" s="590"/>
      <c r="IBF505" s="590"/>
      <c r="IBG505" s="590"/>
      <c r="IBH505" s="590"/>
      <c r="IBI505" s="590"/>
      <c r="IBJ505" s="590"/>
      <c r="IBK505" s="590"/>
      <c r="IBL505" s="590"/>
      <c r="IBM505" s="590"/>
      <c r="IBN505" s="590"/>
      <c r="IBO505" s="590"/>
      <c r="IBP505" s="590"/>
      <c r="IBQ505" s="590"/>
      <c r="IBR505" s="590"/>
      <c r="IBS505" s="590"/>
      <c r="IBT505" s="590"/>
      <c r="IBU505" s="590"/>
      <c r="IBV505" s="590"/>
      <c r="IBW505" s="590"/>
      <c r="IBX505" s="590"/>
      <c r="IBY505" s="590"/>
      <c r="IBZ505" s="590"/>
      <c r="ICA505" s="590"/>
      <c r="ICB505" s="590"/>
      <c r="ICC505" s="590"/>
      <c r="ICD505" s="590"/>
      <c r="ICE505" s="590"/>
      <c r="ICF505" s="590"/>
      <c r="ICG505" s="590"/>
      <c r="ICH505" s="590"/>
      <c r="ICI505" s="590"/>
      <c r="ICJ505" s="590"/>
      <c r="ICK505" s="590"/>
      <c r="ICL505" s="590"/>
      <c r="ICM505" s="590"/>
      <c r="ICN505" s="590"/>
      <c r="ICO505" s="590"/>
      <c r="ICP505" s="590"/>
      <c r="ICQ505" s="590"/>
      <c r="ICR505" s="590"/>
      <c r="ICS505" s="590"/>
      <c r="ICT505" s="590"/>
      <c r="ICU505" s="590"/>
      <c r="ICV505" s="590"/>
      <c r="ICW505" s="590"/>
      <c r="ICX505" s="590"/>
      <c r="ICY505" s="590"/>
      <c r="ICZ505" s="590"/>
      <c r="IDA505" s="590"/>
      <c r="IDB505" s="590"/>
      <c r="IDC505" s="590"/>
      <c r="IDD505" s="590"/>
      <c r="IDE505" s="590"/>
      <c r="IDF505" s="590"/>
      <c r="IDG505" s="590"/>
      <c r="IDH505" s="590"/>
      <c r="IDI505" s="590"/>
      <c r="IDJ505" s="590"/>
      <c r="IDK505" s="590"/>
      <c r="IDL505" s="590"/>
      <c r="IDM505" s="590"/>
      <c r="IDN505" s="590"/>
      <c r="IDO505" s="590"/>
      <c r="IDP505" s="590"/>
      <c r="IDQ505" s="590"/>
      <c r="IDR505" s="590"/>
      <c r="IDS505" s="590"/>
      <c r="IDT505" s="590"/>
      <c r="IDU505" s="590"/>
      <c r="IDV505" s="590"/>
      <c r="IDW505" s="590"/>
      <c r="IDX505" s="590"/>
      <c r="IDY505" s="590"/>
      <c r="IDZ505" s="590"/>
      <c r="IEA505" s="590"/>
      <c r="IEB505" s="590"/>
      <c r="IEC505" s="590"/>
      <c r="IED505" s="590"/>
      <c r="IEE505" s="590"/>
      <c r="IEF505" s="590"/>
      <c r="IEG505" s="590"/>
      <c r="IEH505" s="590"/>
      <c r="IEI505" s="590"/>
      <c r="IEJ505" s="590"/>
      <c r="IEK505" s="590"/>
      <c r="IEL505" s="590"/>
      <c r="IEM505" s="590"/>
      <c r="IEN505" s="590"/>
      <c r="IEO505" s="590"/>
      <c r="IEP505" s="590"/>
      <c r="IEQ505" s="590"/>
      <c r="IER505" s="590"/>
      <c r="IES505" s="590"/>
      <c r="IET505" s="590"/>
      <c r="IEU505" s="590"/>
      <c r="IEV505" s="590"/>
      <c r="IEW505" s="590"/>
      <c r="IEX505" s="590"/>
      <c r="IEY505" s="590"/>
      <c r="IEZ505" s="590"/>
      <c r="IFA505" s="590"/>
      <c r="IFB505" s="590"/>
      <c r="IFC505" s="590"/>
      <c r="IFD505" s="590"/>
      <c r="IFE505" s="590"/>
      <c r="IFF505" s="590"/>
      <c r="IFG505" s="590"/>
      <c r="IFH505" s="590"/>
      <c r="IFI505" s="590"/>
      <c r="IFJ505" s="590"/>
      <c r="IFK505" s="590"/>
      <c r="IFL505" s="590"/>
      <c r="IFM505" s="590"/>
      <c r="IFN505" s="590"/>
      <c r="IFO505" s="590"/>
      <c r="IFP505" s="590"/>
      <c r="IFQ505" s="590"/>
      <c r="IFR505" s="590"/>
      <c r="IFS505" s="590"/>
      <c r="IFT505" s="590"/>
      <c r="IFU505" s="590"/>
      <c r="IFV505" s="590"/>
      <c r="IFW505" s="590"/>
      <c r="IFX505" s="590"/>
      <c r="IFY505" s="590"/>
      <c r="IFZ505" s="590"/>
      <c r="IGA505" s="590"/>
      <c r="IGB505" s="590"/>
      <c r="IGC505" s="590"/>
      <c r="IGD505" s="590"/>
      <c r="IGE505" s="590"/>
      <c r="IGF505" s="590"/>
      <c r="IGG505" s="590"/>
      <c r="IGH505" s="590"/>
      <c r="IGI505" s="590"/>
      <c r="IGJ505" s="590"/>
      <c r="IGK505" s="590"/>
      <c r="IGL505" s="590"/>
      <c r="IGM505" s="590"/>
      <c r="IGN505" s="590"/>
      <c r="IGO505" s="590"/>
      <c r="IGP505" s="590"/>
      <c r="IGQ505" s="590"/>
      <c r="IGR505" s="590"/>
      <c r="IGS505" s="590"/>
      <c r="IGT505" s="590"/>
      <c r="IGU505" s="590"/>
      <c r="IGV505" s="590"/>
      <c r="IGW505" s="590"/>
      <c r="IGX505" s="590"/>
      <c r="IGY505" s="590"/>
      <c r="IGZ505" s="590"/>
      <c r="IHA505" s="590"/>
      <c r="IHB505" s="590"/>
      <c r="IHC505" s="590"/>
      <c r="IHD505" s="590"/>
      <c r="IHE505" s="590"/>
      <c r="IHF505" s="590"/>
      <c r="IHG505" s="590"/>
      <c r="IHH505" s="590"/>
      <c r="IHI505" s="590"/>
      <c r="IHJ505" s="590"/>
      <c r="IHK505" s="590"/>
      <c r="IHL505" s="590"/>
      <c r="IHM505" s="590"/>
      <c r="IHN505" s="590"/>
      <c r="IHO505" s="590"/>
      <c r="IHP505" s="590"/>
      <c r="IHQ505" s="590"/>
      <c r="IHR505" s="590"/>
      <c r="IHS505" s="590"/>
      <c r="IHT505" s="590"/>
      <c r="IHU505" s="590"/>
      <c r="IHV505" s="590"/>
      <c r="IHW505" s="590"/>
      <c r="IHX505" s="590"/>
      <c r="IHY505" s="590"/>
      <c r="IHZ505" s="590"/>
      <c r="IIA505" s="590"/>
      <c r="IIB505" s="590"/>
      <c r="IIC505" s="590"/>
      <c r="IID505" s="590"/>
      <c r="IIE505" s="590"/>
      <c r="IIF505" s="590"/>
      <c r="IIG505" s="590"/>
      <c r="IIH505" s="590"/>
      <c r="III505" s="590"/>
      <c r="IIJ505" s="590"/>
      <c r="IIK505" s="590"/>
      <c r="IIL505" s="590"/>
      <c r="IIM505" s="590"/>
      <c r="IIN505" s="590"/>
      <c r="IIO505" s="590"/>
      <c r="IIP505" s="590"/>
      <c r="IIQ505" s="590"/>
      <c r="IIR505" s="590"/>
      <c r="IIS505" s="590"/>
      <c r="IIT505" s="590"/>
      <c r="IIU505" s="590"/>
      <c r="IIV505" s="590"/>
      <c r="IIW505" s="590"/>
      <c r="IIX505" s="590"/>
      <c r="IIY505" s="590"/>
      <c r="IIZ505" s="590"/>
      <c r="IJA505" s="590"/>
      <c r="IJB505" s="590"/>
      <c r="IJC505" s="590"/>
      <c r="IJD505" s="590"/>
      <c r="IJE505" s="590"/>
      <c r="IJF505" s="590"/>
      <c r="IJG505" s="590"/>
      <c r="IJH505" s="590"/>
      <c r="IJI505" s="590"/>
      <c r="IJJ505" s="590"/>
      <c r="IJK505" s="590"/>
      <c r="IJL505" s="590"/>
      <c r="IJM505" s="590"/>
      <c r="IJN505" s="590"/>
      <c r="IJO505" s="590"/>
      <c r="IJP505" s="590"/>
      <c r="IJQ505" s="590"/>
      <c r="IJR505" s="590"/>
      <c r="IJS505" s="590"/>
      <c r="IJT505" s="590"/>
      <c r="IJU505" s="590"/>
      <c r="IJV505" s="590"/>
      <c r="IJW505" s="590"/>
      <c r="IJX505" s="590"/>
      <c r="IJY505" s="590"/>
      <c r="IJZ505" s="590"/>
      <c r="IKA505" s="590"/>
      <c r="IKB505" s="590"/>
      <c r="IKC505" s="590"/>
      <c r="IKD505" s="590"/>
      <c r="IKE505" s="590"/>
      <c r="IKF505" s="590"/>
      <c r="IKG505" s="590"/>
      <c r="IKH505" s="590"/>
      <c r="IKI505" s="590"/>
      <c r="IKJ505" s="590"/>
      <c r="IKK505" s="590"/>
      <c r="IKL505" s="590"/>
      <c r="IKM505" s="590"/>
      <c r="IKN505" s="590"/>
      <c r="IKO505" s="590"/>
      <c r="IKP505" s="590"/>
      <c r="IKQ505" s="590"/>
      <c r="IKR505" s="590"/>
      <c r="IKS505" s="590"/>
      <c r="IKT505" s="590"/>
      <c r="IKU505" s="590"/>
      <c r="IKV505" s="590"/>
      <c r="IKW505" s="590"/>
      <c r="IKX505" s="590"/>
      <c r="IKY505" s="590"/>
      <c r="IKZ505" s="590"/>
      <c r="ILA505" s="590"/>
      <c r="ILB505" s="590"/>
      <c r="ILC505" s="590"/>
      <c r="ILD505" s="590"/>
      <c r="ILE505" s="590"/>
      <c r="ILF505" s="590"/>
      <c r="ILG505" s="590"/>
      <c r="ILH505" s="590"/>
      <c r="ILI505" s="590"/>
      <c r="ILJ505" s="590"/>
      <c r="ILK505" s="590"/>
      <c r="ILL505" s="590"/>
      <c r="ILM505" s="590"/>
      <c r="ILN505" s="590"/>
      <c r="ILO505" s="590"/>
      <c r="ILP505" s="590"/>
      <c r="ILQ505" s="590"/>
      <c r="ILR505" s="590"/>
      <c r="ILS505" s="590"/>
      <c r="ILT505" s="590"/>
      <c r="ILU505" s="590"/>
      <c r="ILV505" s="590"/>
      <c r="ILW505" s="590"/>
      <c r="ILX505" s="590"/>
      <c r="ILY505" s="590"/>
      <c r="ILZ505" s="590"/>
      <c r="IMA505" s="590"/>
      <c r="IMB505" s="590"/>
      <c r="IMC505" s="590"/>
      <c r="IMD505" s="590"/>
      <c r="IME505" s="590"/>
      <c r="IMF505" s="590"/>
      <c r="IMG505" s="590"/>
      <c r="IMH505" s="590"/>
      <c r="IMI505" s="590"/>
      <c r="IMJ505" s="590"/>
      <c r="IMK505" s="590"/>
      <c r="IML505" s="590"/>
      <c r="IMM505" s="590"/>
      <c r="IMN505" s="590"/>
      <c r="IMO505" s="590"/>
      <c r="IMP505" s="590"/>
      <c r="IMQ505" s="590"/>
      <c r="IMR505" s="590"/>
      <c r="IMS505" s="590"/>
      <c r="IMT505" s="590"/>
      <c r="IMU505" s="590"/>
      <c r="IMV505" s="590"/>
      <c r="IMW505" s="590"/>
      <c r="IMX505" s="590"/>
      <c r="IMY505" s="590"/>
      <c r="IMZ505" s="590"/>
      <c r="INA505" s="590"/>
      <c r="INB505" s="590"/>
      <c r="INC505" s="590"/>
      <c r="IND505" s="590"/>
      <c r="INE505" s="590"/>
      <c r="INF505" s="590"/>
      <c r="ING505" s="590"/>
      <c r="INH505" s="590"/>
      <c r="INI505" s="590"/>
      <c r="INJ505" s="590"/>
      <c r="INK505" s="590"/>
      <c r="INL505" s="590"/>
      <c r="INM505" s="590"/>
      <c r="INN505" s="590"/>
      <c r="INO505" s="590"/>
      <c r="INP505" s="590"/>
      <c r="INQ505" s="590"/>
      <c r="INR505" s="590"/>
      <c r="INS505" s="590"/>
      <c r="INT505" s="590"/>
      <c r="INU505" s="590"/>
      <c r="INV505" s="590"/>
      <c r="INW505" s="590"/>
      <c r="INX505" s="590"/>
      <c r="INY505" s="590"/>
      <c r="INZ505" s="590"/>
      <c r="IOA505" s="590"/>
      <c r="IOB505" s="590"/>
      <c r="IOC505" s="590"/>
      <c r="IOD505" s="590"/>
      <c r="IOE505" s="590"/>
      <c r="IOF505" s="590"/>
      <c r="IOG505" s="590"/>
      <c r="IOH505" s="590"/>
      <c r="IOI505" s="590"/>
      <c r="IOJ505" s="590"/>
      <c r="IOK505" s="590"/>
      <c r="IOL505" s="590"/>
      <c r="IOM505" s="590"/>
      <c r="ION505" s="590"/>
      <c r="IOO505" s="590"/>
      <c r="IOP505" s="590"/>
      <c r="IOQ505" s="590"/>
      <c r="IOR505" s="590"/>
      <c r="IOS505" s="590"/>
      <c r="IOT505" s="590"/>
      <c r="IOU505" s="590"/>
      <c r="IOV505" s="590"/>
      <c r="IOW505" s="590"/>
      <c r="IOX505" s="590"/>
      <c r="IOY505" s="590"/>
      <c r="IOZ505" s="590"/>
      <c r="IPA505" s="590"/>
      <c r="IPB505" s="590"/>
      <c r="IPC505" s="590"/>
      <c r="IPD505" s="590"/>
      <c r="IPE505" s="590"/>
      <c r="IPF505" s="590"/>
      <c r="IPG505" s="590"/>
      <c r="IPH505" s="590"/>
      <c r="IPI505" s="590"/>
      <c r="IPJ505" s="590"/>
      <c r="IPK505" s="590"/>
      <c r="IPL505" s="590"/>
      <c r="IPM505" s="590"/>
      <c r="IPN505" s="590"/>
      <c r="IPO505" s="590"/>
      <c r="IPP505" s="590"/>
      <c r="IPQ505" s="590"/>
      <c r="IPR505" s="590"/>
      <c r="IPS505" s="590"/>
      <c r="IPT505" s="590"/>
      <c r="IPU505" s="590"/>
      <c r="IPV505" s="590"/>
      <c r="IPW505" s="590"/>
      <c r="IPX505" s="590"/>
      <c r="IPY505" s="590"/>
      <c r="IPZ505" s="590"/>
      <c r="IQA505" s="590"/>
      <c r="IQB505" s="590"/>
      <c r="IQC505" s="590"/>
      <c r="IQD505" s="590"/>
      <c r="IQE505" s="590"/>
      <c r="IQF505" s="590"/>
      <c r="IQG505" s="590"/>
      <c r="IQH505" s="590"/>
      <c r="IQI505" s="590"/>
      <c r="IQJ505" s="590"/>
      <c r="IQK505" s="590"/>
      <c r="IQL505" s="590"/>
      <c r="IQM505" s="590"/>
      <c r="IQN505" s="590"/>
      <c r="IQO505" s="590"/>
      <c r="IQP505" s="590"/>
      <c r="IQQ505" s="590"/>
      <c r="IQR505" s="590"/>
      <c r="IQS505" s="590"/>
      <c r="IQT505" s="590"/>
      <c r="IQU505" s="590"/>
      <c r="IQV505" s="590"/>
      <c r="IQW505" s="590"/>
      <c r="IQX505" s="590"/>
      <c r="IQY505" s="590"/>
      <c r="IQZ505" s="590"/>
      <c r="IRA505" s="590"/>
      <c r="IRB505" s="590"/>
      <c r="IRC505" s="590"/>
      <c r="IRD505" s="590"/>
      <c r="IRE505" s="590"/>
      <c r="IRF505" s="590"/>
      <c r="IRG505" s="590"/>
      <c r="IRH505" s="590"/>
      <c r="IRI505" s="590"/>
      <c r="IRJ505" s="590"/>
      <c r="IRK505" s="590"/>
      <c r="IRL505" s="590"/>
      <c r="IRM505" s="590"/>
      <c r="IRN505" s="590"/>
      <c r="IRO505" s="590"/>
      <c r="IRP505" s="590"/>
      <c r="IRQ505" s="590"/>
      <c r="IRR505" s="590"/>
      <c r="IRS505" s="590"/>
      <c r="IRT505" s="590"/>
      <c r="IRU505" s="590"/>
      <c r="IRV505" s="590"/>
      <c r="IRW505" s="590"/>
      <c r="IRX505" s="590"/>
      <c r="IRY505" s="590"/>
      <c r="IRZ505" s="590"/>
      <c r="ISA505" s="590"/>
      <c r="ISB505" s="590"/>
      <c r="ISC505" s="590"/>
      <c r="ISD505" s="590"/>
      <c r="ISE505" s="590"/>
      <c r="ISF505" s="590"/>
      <c r="ISG505" s="590"/>
      <c r="ISH505" s="590"/>
      <c r="ISI505" s="590"/>
      <c r="ISJ505" s="590"/>
      <c r="ISK505" s="590"/>
      <c r="ISL505" s="590"/>
      <c r="ISM505" s="590"/>
      <c r="ISN505" s="590"/>
      <c r="ISO505" s="590"/>
      <c r="ISP505" s="590"/>
      <c r="ISQ505" s="590"/>
      <c r="ISR505" s="590"/>
      <c r="ISS505" s="590"/>
      <c r="IST505" s="590"/>
      <c r="ISU505" s="590"/>
      <c r="ISV505" s="590"/>
      <c r="ISW505" s="590"/>
      <c r="ISX505" s="590"/>
      <c r="ISY505" s="590"/>
      <c r="ISZ505" s="590"/>
      <c r="ITA505" s="590"/>
      <c r="ITB505" s="590"/>
      <c r="ITC505" s="590"/>
      <c r="ITD505" s="590"/>
      <c r="ITE505" s="590"/>
      <c r="ITF505" s="590"/>
      <c r="ITG505" s="590"/>
      <c r="ITH505" s="590"/>
      <c r="ITI505" s="590"/>
      <c r="ITJ505" s="590"/>
      <c r="ITK505" s="590"/>
      <c r="ITL505" s="590"/>
      <c r="ITM505" s="590"/>
      <c r="ITN505" s="590"/>
      <c r="ITO505" s="590"/>
      <c r="ITP505" s="590"/>
      <c r="ITQ505" s="590"/>
      <c r="ITR505" s="590"/>
      <c r="ITS505" s="590"/>
      <c r="ITT505" s="590"/>
      <c r="ITU505" s="590"/>
      <c r="ITV505" s="590"/>
      <c r="ITW505" s="590"/>
      <c r="ITX505" s="590"/>
      <c r="ITY505" s="590"/>
      <c r="ITZ505" s="590"/>
      <c r="IUA505" s="590"/>
      <c r="IUB505" s="590"/>
      <c r="IUC505" s="590"/>
      <c r="IUD505" s="590"/>
      <c r="IUE505" s="590"/>
      <c r="IUF505" s="590"/>
      <c r="IUG505" s="590"/>
      <c r="IUH505" s="590"/>
      <c r="IUI505" s="590"/>
      <c r="IUJ505" s="590"/>
      <c r="IUK505" s="590"/>
      <c r="IUL505" s="590"/>
      <c r="IUM505" s="590"/>
      <c r="IUN505" s="590"/>
      <c r="IUO505" s="590"/>
      <c r="IUP505" s="590"/>
      <c r="IUQ505" s="590"/>
      <c r="IUR505" s="590"/>
      <c r="IUS505" s="590"/>
      <c r="IUT505" s="590"/>
      <c r="IUU505" s="590"/>
      <c r="IUV505" s="590"/>
      <c r="IUW505" s="590"/>
      <c r="IUX505" s="590"/>
      <c r="IUY505" s="590"/>
      <c r="IUZ505" s="590"/>
      <c r="IVA505" s="590"/>
      <c r="IVB505" s="590"/>
      <c r="IVC505" s="590"/>
      <c r="IVD505" s="590"/>
      <c r="IVE505" s="590"/>
      <c r="IVF505" s="590"/>
      <c r="IVG505" s="590"/>
      <c r="IVH505" s="590"/>
      <c r="IVI505" s="590"/>
      <c r="IVJ505" s="590"/>
      <c r="IVK505" s="590"/>
      <c r="IVL505" s="590"/>
      <c r="IVM505" s="590"/>
      <c r="IVN505" s="590"/>
      <c r="IVO505" s="590"/>
      <c r="IVP505" s="590"/>
      <c r="IVQ505" s="590"/>
      <c r="IVR505" s="590"/>
      <c r="IVS505" s="590"/>
      <c r="IVT505" s="590"/>
      <c r="IVU505" s="590"/>
      <c r="IVV505" s="590"/>
      <c r="IVW505" s="590"/>
      <c r="IVX505" s="590"/>
      <c r="IVY505" s="590"/>
      <c r="IVZ505" s="590"/>
      <c r="IWA505" s="590"/>
      <c r="IWB505" s="590"/>
      <c r="IWC505" s="590"/>
      <c r="IWD505" s="590"/>
      <c r="IWE505" s="590"/>
      <c r="IWF505" s="590"/>
      <c r="IWG505" s="590"/>
      <c r="IWH505" s="590"/>
      <c r="IWI505" s="590"/>
      <c r="IWJ505" s="590"/>
      <c r="IWK505" s="590"/>
      <c r="IWL505" s="590"/>
      <c r="IWM505" s="590"/>
      <c r="IWN505" s="590"/>
      <c r="IWO505" s="590"/>
      <c r="IWP505" s="590"/>
      <c r="IWQ505" s="590"/>
      <c r="IWR505" s="590"/>
      <c r="IWS505" s="590"/>
      <c r="IWT505" s="590"/>
      <c r="IWU505" s="590"/>
      <c r="IWV505" s="590"/>
      <c r="IWW505" s="590"/>
      <c r="IWX505" s="590"/>
      <c r="IWY505" s="590"/>
      <c r="IWZ505" s="590"/>
      <c r="IXA505" s="590"/>
      <c r="IXB505" s="590"/>
      <c r="IXC505" s="590"/>
      <c r="IXD505" s="590"/>
      <c r="IXE505" s="590"/>
      <c r="IXF505" s="590"/>
      <c r="IXG505" s="590"/>
      <c r="IXH505" s="590"/>
      <c r="IXI505" s="590"/>
      <c r="IXJ505" s="590"/>
      <c r="IXK505" s="590"/>
      <c r="IXL505" s="590"/>
      <c r="IXM505" s="590"/>
      <c r="IXN505" s="590"/>
      <c r="IXO505" s="590"/>
      <c r="IXP505" s="590"/>
      <c r="IXQ505" s="590"/>
      <c r="IXR505" s="590"/>
      <c r="IXS505" s="590"/>
      <c r="IXT505" s="590"/>
      <c r="IXU505" s="590"/>
      <c r="IXV505" s="590"/>
      <c r="IXW505" s="590"/>
      <c r="IXX505" s="590"/>
      <c r="IXY505" s="590"/>
      <c r="IXZ505" s="590"/>
      <c r="IYA505" s="590"/>
      <c r="IYB505" s="590"/>
      <c r="IYC505" s="590"/>
      <c r="IYD505" s="590"/>
      <c r="IYE505" s="590"/>
      <c r="IYF505" s="590"/>
      <c r="IYG505" s="590"/>
      <c r="IYH505" s="590"/>
      <c r="IYI505" s="590"/>
      <c r="IYJ505" s="590"/>
      <c r="IYK505" s="590"/>
      <c r="IYL505" s="590"/>
      <c r="IYM505" s="590"/>
      <c r="IYN505" s="590"/>
      <c r="IYO505" s="590"/>
      <c r="IYP505" s="590"/>
      <c r="IYQ505" s="590"/>
      <c r="IYR505" s="590"/>
      <c r="IYS505" s="590"/>
      <c r="IYT505" s="590"/>
      <c r="IYU505" s="590"/>
      <c r="IYV505" s="590"/>
      <c r="IYW505" s="590"/>
      <c r="IYX505" s="590"/>
      <c r="IYY505" s="590"/>
      <c r="IYZ505" s="590"/>
      <c r="IZA505" s="590"/>
      <c r="IZB505" s="590"/>
      <c r="IZC505" s="590"/>
      <c r="IZD505" s="590"/>
      <c r="IZE505" s="590"/>
      <c r="IZF505" s="590"/>
      <c r="IZG505" s="590"/>
      <c r="IZH505" s="590"/>
      <c r="IZI505" s="590"/>
      <c r="IZJ505" s="590"/>
      <c r="IZK505" s="590"/>
      <c r="IZL505" s="590"/>
      <c r="IZM505" s="590"/>
      <c r="IZN505" s="590"/>
      <c r="IZO505" s="590"/>
      <c r="IZP505" s="590"/>
      <c r="IZQ505" s="590"/>
      <c r="IZR505" s="590"/>
      <c r="IZS505" s="590"/>
      <c r="IZT505" s="590"/>
      <c r="IZU505" s="590"/>
      <c r="IZV505" s="590"/>
      <c r="IZW505" s="590"/>
      <c r="IZX505" s="590"/>
      <c r="IZY505" s="590"/>
      <c r="IZZ505" s="590"/>
      <c r="JAA505" s="590"/>
      <c r="JAB505" s="590"/>
      <c r="JAC505" s="590"/>
      <c r="JAD505" s="590"/>
      <c r="JAE505" s="590"/>
      <c r="JAF505" s="590"/>
      <c r="JAG505" s="590"/>
      <c r="JAH505" s="590"/>
      <c r="JAI505" s="590"/>
      <c r="JAJ505" s="590"/>
      <c r="JAK505" s="590"/>
      <c r="JAL505" s="590"/>
      <c r="JAM505" s="590"/>
      <c r="JAN505" s="590"/>
      <c r="JAO505" s="590"/>
      <c r="JAP505" s="590"/>
      <c r="JAQ505" s="590"/>
      <c r="JAR505" s="590"/>
      <c r="JAS505" s="590"/>
      <c r="JAT505" s="590"/>
      <c r="JAU505" s="590"/>
      <c r="JAV505" s="590"/>
      <c r="JAW505" s="590"/>
      <c r="JAX505" s="590"/>
      <c r="JAY505" s="590"/>
      <c r="JAZ505" s="590"/>
      <c r="JBA505" s="590"/>
      <c r="JBB505" s="590"/>
      <c r="JBC505" s="590"/>
      <c r="JBD505" s="590"/>
      <c r="JBE505" s="590"/>
      <c r="JBF505" s="590"/>
      <c r="JBG505" s="590"/>
      <c r="JBH505" s="590"/>
      <c r="JBI505" s="590"/>
      <c r="JBJ505" s="590"/>
      <c r="JBK505" s="590"/>
      <c r="JBL505" s="590"/>
      <c r="JBM505" s="590"/>
      <c r="JBN505" s="590"/>
      <c r="JBO505" s="590"/>
      <c r="JBP505" s="590"/>
      <c r="JBQ505" s="590"/>
      <c r="JBR505" s="590"/>
      <c r="JBS505" s="590"/>
      <c r="JBT505" s="590"/>
      <c r="JBU505" s="590"/>
      <c r="JBV505" s="590"/>
      <c r="JBW505" s="590"/>
      <c r="JBX505" s="590"/>
      <c r="JBY505" s="590"/>
      <c r="JBZ505" s="590"/>
      <c r="JCA505" s="590"/>
      <c r="JCB505" s="590"/>
      <c r="JCC505" s="590"/>
      <c r="JCD505" s="590"/>
      <c r="JCE505" s="590"/>
      <c r="JCF505" s="590"/>
      <c r="JCG505" s="590"/>
      <c r="JCH505" s="590"/>
      <c r="JCI505" s="590"/>
      <c r="JCJ505" s="590"/>
      <c r="JCK505" s="590"/>
      <c r="JCL505" s="590"/>
      <c r="JCM505" s="590"/>
      <c r="JCN505" s="590"/>
      <c r="JCO505" s="590"/>
      <c r="JCP505" s="590"/>
      <c r="JCQ505" s="590"/>
      <c r="JCR505" s="590"/>
      <c r="JCS505" s="590"/>
      <c r="JCT505" s="590"/>
      <c r="JCU505" s="590"/>
      <c r="JCV505" s="590"/>
      <c r="JCW505" s="590"/>
      <c r="JCX505" s="590"/>
      <c r="JCY505" s="590"/>
      <c r="JCZ505" s="590"/>
      <c r="JDA505" s="590"/>
      <c r="JDB505" s="590"/>
      <c r="JDC505" s="590"/>
      <c r="JDD505" s="590"/>
      <c r="JDE505" s="590"/>
      <c r="JDF505" s="590"/>
      <c r="JDG505" s="590"/>
      <c r="JDH505" s="590"/>
      <c r="JDI505" s="590"/>
      <c r="JDJ505" s="590"/>
      <c r="JDK505" s="590"/>
      <c r="JDL505" s="590"/>
      <c r="JDM505" s="590"/>
      <c r="JDN505" s="590"/>
      <c r="JDO505" s="590"/>
      <c r="JDP505" s="590"/>
      <c r="JDQ505" s="590"/>
      <c r="JDR505" s="590"/>
      <c r="JDS505" s="590"/>
      <c r="JDT505" s="590"/>
      <c r="JDU505" s="590"/>
      <c r="JDV505" s="590"/>
      <c r="JDW505" s="590"/>
      <c r="JDX505" s="590"/>
      <c r="JDY505" s="590"/>
      <c r="JDZ505" s="590"/>
      <c r="JEA505" s="590"/>
      <c r="JEB505" s="590"/>
      <c r="JEC505" s="590"/>
      <c r="JED505" s="590"/>
      <c r="JEE505" s="590"/>
      <c r="JEF505" s="590"/>
      <c r="JEG505" s="590"/>
      <c r="JEH505" s="590"/>
      <c r="JEI505" s="590"/>
      <c r="JEJ505" s="590"/>
      <c r="JEK505" s="590"/>
      <c r="JEL505" s="590"/>
      <c r="JEM505" s="590"/>
      <c r="JEN505" s="590"/>
      <c r="JEO505" s="590"/>
      <c r="JEP505" s="590"/>
      <c r="JEQ505" s="590"/>
      <c r="JER505" s="590"/>
      <c r="JES505" s="590"/>
      <c r="JET505" s="590"/>
      <c r="JEU505" s="590"/>
      <c r="JEV505" s="590"/>
      <c r="JEW505" s="590"/>
      <c r="JEX505" s="590"/>
      <c r="JEY505" s="590"/>
      <c r="JEZ505" s="590"/>
      <c r="JFA505" s="590"/>
      <c r="JFB505" s="590"/>
      <c r="JFC505" s="590"/>
      <c r="JFD505" s="590"/>
      <c r="JFE505" s="590"/>
      <c r="JFF505" s="590"/>
      <c r="JFG505" s="590"/>
      <c r="JFH505" s="590"/>
      <c r="JFI505" s="590"/>
      <c r="JFJ505" s="590"/>
      <c r="JFK505" s="590"/>
      <c r="JFL505" s="590"/>
      <c r="JFM505" s="590"/>
      <c r="JFN505" s="590"/>
      <c r="JFO505" s="590"/>
      <c r="JFP505" s="590"/>
      <c r="JFQ505" s="590"/>
      <c r="JFR505" s="590"/>
      <c r="JFS505" s="590"/>
      <c r="JFT505" s="590"/>
      <c r="JFU505" s="590"/>
      <c r="JFV505" s="590"/>
      <c r="JFW505" s="590"/>
      <c r="JFX505" s="590"/>
      <c r="JFY505" s="590"/>
      <c r="JFZ505" s="590"/>
      <c r="JGA505" s="590"/>
      <c r="JGB505" s="590"/>
      <c r="JGC505" s="590"/>
      <c r="JGD505" s="590"/>
      <c r="JGE505" s="590"/>
      <c r="JGF505" s="590"/>
      <c r="JGG505" s="590"/>
      <c r="JGH505" s="590"/>
      <c r="JGI505" s="590"/>
      <c r="JGJ505" s="590"/>
      <c r="JGK505" s="590"/>
      <c r="JGL505" s="590"/>
      <c r="JGM505" s="590"/>
      <c r="JGN505" s="590"/>
      <c r="JGO505" s="590"/>
      <c r="JGP505" s="590"/>
      <c r="JGQ505" s="590"/>
      <c r="JGR505" s="590"/>
      <c r="JGS505" s="590"/>
      <c r="JGT505" s="590"/>
      <c r="JGU505" s="590"/>
      <c r="JGV505" s="590"/>
      <c r="JGW505" s="590"/>
      <c r="JGX505" s="590"/>
      <c r="JGY505" s="590"/>
      <c r="JGZ505" s="590"/>
      <c r="JHA505" s="590"/>
      <c r="JHB505" s="590"/>
      <c r="JHC505" s="590"/>
      <c r="JHD505" s="590"/>
      <c r="JHE505" s="590"/>
      <c r="JHF505" s="590"/>
      <c r="JHG505" s="590"/>
      <c r="JHH505" s="590"/>
      <c r="JHI505" s="590"/>
      <c r="JHJ505" s="590"/>
      <c r="JHK505" s="590"/>
      <c r="JHL505" s="590"/>
      <c r="JHM505" s="590"/>
      <c r="JHN505" s="590"/>
      <c r="JHO505" s="590"/>
      <c r="JHP505" s="590"/>
      <c r="JHQ505" s="590"/>
      <c r="JHR505" s="590"/>
      <c r="JHS505" s="590"/>
      <c r="JHT505" s="590"/>
      <c r="JHU505" s="590"/>
      <c r="JHV505" s="590"/>
      <c r="JHW505" s="590"/>
      <c r="JHX505" s="590"/>
      <c r="JHY505" s="590"/>
      <c r="JHZ505" s="590"/>
      <c r="JIA505" s="590"/>
      <c r="JIB505" s="590"/>
      <c r="JIC505" s="590"/>
      <c r="JID505" s="590"/>
      <c r="JIE505" s="590"/>
      <c r="JIF505" s="590"/>
      <c r="JIG505" s="590"/>
      <c r="JIH505" s="590"/>
      <c r="JII505" s="590"/>
      <c r="JIJ505" s="590"/>
      <c r="JIK505" s="590"/>
      <c r="JIL505" s="590"/>
      <c r="JIM505" s="590"/>
      <c r="JIN505" s="590"/>
      <c r="JIO505" s="590"/>
      <c r="JIP505" s="590"/>
      <c r="JIQ505" s="590"/>
      <c r="JIR505" s="590"/>
      <c r="JIS505" s="590"/>
      <c r="JIT505" s="590"/>
      <c r="JIU505" s="590"/>
      <c r="JIV505" s="590"/>
      <c r="JIW505" s="590"/>
      <c r="JIX505" s="590"/>
      <c r="JIY505" s="590"/>
      <c r="JIZ505" s="590"/>
      <c r="JJA505" s="590"/>
      <c r="JJB505" s="590"/>
      <c r="JJC505" s="590"/>
      <c r="JJD505" s="590"/>
      <c r="JJE505" s="590"/>
      <c r="JJF505" s="590"/>
      <c r="JJG505" s="590"/>
      <c r="JJH505" s="590"/>
      <c r="JJI505" s="590"/>
      <c r="JJJ505" s="590"/>
      <c r="JJK505" s="590"/>
      <c r="JJL505" s="590"/>
      <c r="JJM505" s="590"/>
      <c r="JJN505" s="590"/>
      <c r="JJO505" s="590"/>
      <c r="JJP505" s="590"/>
      <c r="JJQ505" s="590"/>
      <c r="JJR505" s="590"/>
      <c r="JJS505" s="590"/>
      <c r="JJT505" s="590"/>
      <c r="JJU505" s="590"/>
      <c r="JJV505" s="590"/>
      <c r="JJW505" s="590"/>
      <c r="JJX505" s="590"/>
      <c r="JJY505" s="590"/>
      <c r="JJZ505" s="590"/>
      <c r="JKA505" s="590"/>
      <c r="JKB505" s="590"/>
      <c r="JKC505" s="590"/>
      <c r="JKD505" s="590"/>
      <c r="JKE505" s="590"/>
      <c r="JKF505" s="590"/>
      <c r="JKG505" s="590"/>
      <c r="JKH505" s="590"/>
      <c r="JKI505" s="590"/>
      <c r="JKJ505" s="590"/>
      <c r="JKK505" s="590"/>
      <c r="JKL505" s="590"/>
      <c r="JKM505" s="590"/>
      <c r="JKN505" s="590"/>
      <c r="JKO505" s="590"/>
      <c r="JKP505" s="590"/>
      <c r="JKQ505" s="590"/>
      <c r="JKR505" s="590"/>
      <c r="JKS505" s="590"/>
      <c r="JKT505" s="590"/>
      <c r="JKU505" s="590"/>
      <c r="JKV505" s="590"/>
      <c r="JKW505" s="590"/>
      <c r="JKX505" s="590"/>
      <c r="JKY505" s="590"/>
      <c r="JKZ505" s="590"/>
      <c r="JLA505" s="590"/>
      <c r="JLB505" s="590"/>
      <c r="JLC505" s="590"/>
      <c r="JLD505" s="590"/>
      <c r="JLE505" s="590"/>
      <c r="JLF505" s="590"/>
      <c r="JLG505" s="590"/>
      <c r="JLH505" s="590"/>
      <c r="JLI505" s="590"/>
      <c r="JLJ505" s="590"/>
      <c r="JLK505" s="590"/>
      <c r="JLL505" s="590"/>
      <c r="JLM505" s="590"/>
      <c r="JLN505" s="590"/>
      <c r="JLO505" s="590"/>
      <c r="JLP505" s="590"/>
      <c r="JLQ505" s="590"/>
      <c r="JLR505" s="590"/>
      <c r="JLS505" s="590"/>
      <c r="JLT505" s="590"/>
      <c r="JLU505" s="590"/>
      <c r="JLV505" s="590"/>
      <c r="JLW505" s="590"/>
      <c r="JLX505" s="590"/>
      <c r="JLY505" s="590"/>
      <c r="JLZ505" s="590"/>
      <c r="JMA505" s="590"/>
      <c r="JMB505" s="590"/>
      <c r="JMC505" s="590"/>
      <c r="JMD505" s="590"/>
      <c r="JME505" s="590"/>
      <c r="JMF505" s="590"/>
      <c r="JMG505" s="590"/>
      <c r="JMH505" s="590"/>
      <c r="JMI505" s="590"/>
      <c r="JMJ505" s="590"/>
      <c r="JMK505" s="590"/>
      <c r="JML505" s="590"/>
      <c r="JMM505" s="590"/>
      <c r="JMN505" s="590"/>
      <c r="JMO505" s="590"/>
      <c r="JMP505" s="590"/>
      <c r="JMQ505" s="590"/>
      <c r="JMR505" s="590"/>
      <c r="JMS505" s="590"/>
      <c r="JMT505" s="590"/>
      <c r="JMU505" s="590"/>
      <c r="JMV505" s="590"/>
      <c r="JMW505" s="590"/>
      <c r="JMX505" s="590"/>
      <c r="JMY505" s="590"/>
      <c r="JMZ505" s="590"/>
      <c r="JNA505" s="590"/>
      <c r="JNB505" s="590"/>
      <c r="JNC505" s="590"/>
      <c r="JND505" s="590"/>
      <c r="JNE505" s="590"/>
      <c r="JNF505" s="590"/>
      <c r="JNG505" s="590"/>
      <c r="JNH505" s="590"/>
      <c r="JNI505" s="590"/>
      <c r="JNJ505" s="590"/>
      <c r="JNK505" s="590"/>
      <c r="JNL505" s="590"/>
      <c r="JNM505" s="590"/>
      <c r="JNN505" s="590"/>
      <c r="JNO505" s="590"/>
      <c r="JNP505" s="590"/>
      <c r="JNQ505" s="590"/>
      <c r="JNR505" s="590"/>
      <c r="JNS505" s="590"/>
      <c r="JNT505" s="590"/>
      <c r="JNU505" s="590"/>
      <c r="JNV505" s="590"/>
      <c r="JNW505" s="590"/>
      <c r="JNX505" s="590"/>
      <c r="JNY505" s="590"/>
      <c r="JNZ505" s="590"/>
      <c r="JOA505" s="590"/>
      <c r="JOB505" s="590"/>
      <c r="JOC505" s="590"/>
      <c r="JOD505" s="590"/>
      <c r="JOE505" s="590"/>
      <c r="JOF505" s="590"/>
      <c r="JOG505" s="590"/>
      <c r="JOH505" s="590"/>
      <c r="JOI505" s="590"/>
      <c r="JOJ505" s="590"/>
      <c r="JOK505" s="590"/>
      <c r="JOL505" s="590"/>
      <c r="JOM505" s="590"/>
      <c r="JON505" s="590"/>
      <c r="JOO505" s="590"/>
      <c r="JOP505" s="590"/>
      <c r="JOQ505" s="590"/>
      <c r="JOR505" s="590"/>
      <c r="JOS505" s="590"/>
      <c r="JOT505" s="590"/>
      <c r="JOU505" s="590"/>
      <c r="JOV505" s="590"/>
      <c r="JOW505" s="590"/>
      <c r="JOX505" s="590"/>
      <c r="JOY505" s="590"/>
      <c r="JOZ505" s="590"/>
      <c r="JPA505" s="590"/>
      <c r="JPB505" s="590"/>
      <c r="JPC505" s="590"/>
      <c r="JPD505" s="590"/>
      <c r="JPE505" s="590"/>
      <c r="JPF505" s="590"/>
      <c r="JPG505" s="590"/>
      <c r="JPH505" s="590"/>
      <c r="JPI505" s="590"/>
      <c r="JPJ505" s="590"/>
      <c r="JPK505" s="590"/>
      <c r="JPL505" s="590"/>
      <c r="JPM505" s="590"/>
      <c r="JPN505" s="590"/>
      <c r="JPO505" s="590"/>
      <c r="JPP505" s="590"/>
      <c r="JPQ505" s="590"/>
      <c r="JPR505" s="590"/>
      <c r="JPS505" s="590"/>
      <c r="JPT505" s="590"/>
      <c r="JPU505" s="590"/>
      <c r="JPV505" s="590"/>
      <c r="JPW505" s="590"/>
      <c r="JPX505" s="590"/>
      <c r="JPY505" s="590"/>
      <c r="JPZ505" s="590"/>
      <c r="JQA505" s="590"/>
      <c r="JQB505" s="590"/>
      <c r="JQC505" s="590"/>
      <c r="JQD505" s="590"/>
      <c r="JQE505" s="590"/>
      <c r="JQF505" s="590"/>
      <c r="JQG505" s="590"/>
      <c r="JQH505" s="590"/>
      <c r="JQI505" s="590"/>
      <c r="JQJ505" s="590"/>
      <c r="JQK505" s="590"/>
      <c r="JQL505" s="590"/>
      <c r="JQM505" s="590"/>
      <c r="JQN505" s="590"/>
      <c r="JQO505" s="590"/>
      <c r="JQP505" s="590"/>
      <c r="JQQ505" s="590"/>
      <c r="JQR505" s="590"/>
      <c r="JQS505" s="590"/>
      <c r="JQT505" s="590"/>
      <c r="JQU505" s="590"/>
      <c r="JQV505" s="590"/>
      <c r="JQW505" s="590"/>
      <c r="JQX505" s="590"/>
      <c r="JQY505" s="590"/>
      <c r="JQZ505" s="590"/>
      <c r="JRA505" s="590"/>
      <c r="JRB505" s="590"/>
      <c r="JRC505" s="590"/>
      <c r="JRD505" s="590"/>
      <c r="JRE505" s="590"/>
      <c r="JRF505" s="590"/>
      <c r="JRG505" s="590"/>
      <c r="JRH505" s="590"/>
      <c r="JRI505" s="590"/>
      <c r="JRJ505" s="590"/>
      <c r="JRK505" s="590"/>
      <c r="JRL505" s="590"/>
      <c r="JRM505" s="590"/>
      <c r="JRN505" s="590"/>
      <c r="JRO505" s="590"/>
      <c r="JRP505" s="590"/>
      <c r="JRQ505" s="590"/>
      <c r="JRR505" s="590"/>
      <c r="JRS505" s="590"/>
      <c r="JRT505" s="590"/>
      <c r="JRU505" s="590"/>
      <c r="JRV505" s="590"/>
      <c r="JRW505" s="590"/>
      <c r="JRX505" s="590"/>
      <c r="JRY505" s="590"/>
      <c r="JRZ505" s="590"/>
      <c r="JSA505" s="590"/>
      <c r="JSB505" s="590"/>
      <c r="JSC505" s="590"/>
      <c r="JSD505" s="590"/>
      <c r="JSE505" s="590"/>
      <c r="JSF505" s="590"/>
      <c r="JSG505" s="590"/>
      <c r="JSH505" s="590"/>
      <c r="JSI505" s="590"/>
      <c r="JSJ505" s="590"/>
      <c r="JSK505" s="590"/>
      <c r="JSL505" s="590"/>
      <c r="JSM505" s="590"/>
      <c r="JSN505" s="590"/>
      <c r="JSO505" s="590"/>
      <c r="JSP505" s="590"/>
      <c r="JSQ505" s="590"/>
      <c r="JSR505" s="590"/>
      <c r="JSS505" s="590"/>
      <c r="JST505" s="590"/>
      <c r="JSU505" s="590"/>
      <c r="JSV505" s="590"/>
      <c r="JSW505" s="590"/>
      <c r="JSX505" s="590"/>
      <c r="JSY505" s="590"/>
      <c r="JSZ505" s="590"/>
      <c r="JTA505" s="590"/>
      <c r="JTB505" s="590"/>
      <c r="JTC505" s="590"/>
      <c r="JTD505" s="590"/>
      <c r="JTE505" s="590"/>
      <c r="JTF505" s="590"/>
      <c r="JTG505" s="590"/>
      <c r="JTH505" s="590"/>
      <c r="JTI505" s="590"/>
      <c r="JTJ505" s="590"/>
      <c r="JTK505" s="590"/>
      <c r="JTL505" s="590"/>
      <c r="JTM505" s="590"/>
      <c r="JTN505" s="590"/>
      <c r="JTO505" s="590"/>
      <c r="JTP505" s="590"/>
      <c r="JTQ505" s="590"/>
      <c r="JTR505" s="590"/>
      <c r="JTS505" s="590"/>
      <c r="JTT505" s="590"/>
      <c r="JTU505" s="590"/>
      <c r="JTV505" s="590"/>
      <c r="JTW505" s="590"/>
      <c r="JTX505" s="590"/>
      <c r="JTY505" s="590"/>
      <c r="JTZ505" s="590"/>
      <c r="JUA505" s="590"/>
      <c r="JUB505" s="590"/>
      <c r="JUC505" s="590"/>
      <c r="JUD505" s="590"/>
      <c r="JUE505" s="590"/>
      <c r="JUF505" s="590"/>
      <c r="JUG505" s="590"/>
      <c r="JUH505" s="590"/>
      <c r="JUI505" s="590"/>
      <c r="JUJ505" s="590"/>
      <c r="JUK505" s="590"/>
      <c r="JUL505" s="590"/>
      <c r="JUM505" s="590"/>
      <c r="JUN505" s="590"/>
      <c r="JUO505" s="590"/>
      <c r="JUP505" s="590"/>
      <c r="JUQ505" s="590"/>
      <c r="JUR505" s="590"/>
      <c r="JUS505" s="590"/>
      <c r="JUT505" s="590"/>
      <c r="JUU505" s="590"/>
      <c r="JUV505" s="590"/>
      <c r="JUW505" s="590"/>
      <c r="JUX505" s="590"/>
      <c r="JUY505" s="590"/>
      <c r="JUZ505" s="590"/>
      <c r="JVA505" s="590"/>
      <c r="JVB505" s="590"/>
      <c r="JVC505" s="590"/>
      <c r="JVD505" s="590"/>
      <c r="JVE505" s="590"/>
      <c r="JVF505" s="590"/>
      <c r="JVG505" s="590"/>
      <c r="JVH505" s="590"/>
      <c r="JVI505" s="590"/>
      <c r="JVJ505" s="590"/>
      <c r="JVK505" s="590"/>
      <c r="JVL505" s="590"/>
      <c r="JVM505" s="590"/>
      <c r="JVN505" s="590"/>
      <c r="JVO505" s="590"/>
      <c r="JVP505" s="590"/>
      <c r="JVQ505" s="590"/>
      <c r="JVR505" s="590"/>
      <c r="JVS505" s="590"/>
      <c r="JVT505" s="590"/>
      <c r="JVU505" s="590"/>
      <c r="JVV505" s="590"/>
      <c r="JVW505" s="590"/>
      <c r="JVX505" s="590"/>
      <c r="JVY505" s="590"/>
      <c r="JVZ505" s="590"/>
      <c r="JWA505" s="590"/>
      <c r="JWB505" s="590"/>
      <c r="JWC505" s="590"/>
      <c r="JWD505" s="590"/>
      <c r="JWE505" s="590"/>
      <c r="JWF505" s="590"/>
      <c r="JWG505" s="590"/>
      <c r="JWH505" s="590"/>
      <c r="JWI505" s="590"/>
      <c r="JWJ505" s="590"/>
      <c r="JWK505" s="590"/>
      <c r="JWL505" s="590"/>
      <c r="JWM505" s="590"/>
      <c r="JWN505" s="590"/>
      <c r="JWO505" s="590"/>
      <c r="JWP505" s="590"/>
      <c r="JWQ505" s="590"/>
      <c r="JWR505" s="590"/>
      <c r="JWS505" s="590"/>
      <c r="JWT505" s="590"/>
      <c r="JWU505" s="590"/>
      <c r="JWV505" s="590"/>
      <c r="JWW505" s="590"/>
      <c r="JWX505" s="590"/>
      <c r="JWY505" s="590"/>
      <c r="JWZ505" s="590"/>
      <c r="JXA505" s="590"/>
      <c r="JXB505" s="590"/>
      <c r="JXC505" s="590"/>
      <c r="JXD505" s="590"/>
      <c r="JXE505" s="590"/>
      <c r="JXF505" s="590"/>
      <c r="JXG505" s="590"/>
      <c r="JXH505" s="590"/>
      <c r="JXI505" s="590"/>
      <c r="JXJ505" s="590"/>
      <c r="JXK505" s="590"/>
      <c r="JXL505" s="590"/>
      <c r="JXM505" s="590"/>
      <c r="JXN505" s="590"/>
      <c r="JXO505" s="590"/>
      <c r="JXP505" s="590"/>
      <c r="JXQ505" s="590"/>
      <c r="JXR505" s="590"/>
      <c r="JXS505" s="590"/>
      <c r="JXT505" s="590"/>
      <c r="JXU505" s="590"/>
      <c r="JXV505" s="590"/>
      <c r="JXW505" s="590"/>
      <c r="JXX505" s="590"/>
      <c r="JXY505" s="590"/>
      <c r="JXZ505" s="590"/>
      <c r="JYA505" s="590"/>
      <c r="JYB505" s="590"/>
      <c r="JYC505" s="590"/>
      <c r="JYD505" s="590"/>
      <c r="JYE505" s="590"/>
      <c r="JYF505" s="590"/>
      <c r="JYG505" s="590"/>
      <c r="JYH505" s="590"/>
      <c r="JYI505" s="590"/>
      <c r="JYJ505" s="590"/>
      <c r="JYK505" s="590"/>
      <c r="JYL505" s="590"/>
      <c r="JYM505" s="590"/>
      <c r="JYN505" s="590"/>
      <c r="JYO505" s="590"/>
      <c r="JYP505" s="590"/>
      <c r="JYQ505" s="590"/>
      <c r="JYR505" s="590"/>
      <c r="JYS505" s="590"/>
      <c r="JYT505" s="590"/>
      <c r="JYU505" s="590"/>
      <c r="JYV505" s="590"/>
      <c r="JYW505" s="590"/>
      <c r="JYX505" s="590"/>
      <c r="JYY505" s="590"/>
      <c r="JYZ505" s="590"/>
      <c r="JZA505" s="590"/>
      <c r="JZB505" s="590"/>
      <c r="JZC505" s="590"/>
      <c r="JZD505" s="590"/>
      <c r="JZE505" s="590"/>
      <c r="JZF505" s="590"/>
      <c r="JZG505" s="590"/>
      <c r="JZH505" s="590"/>
      <c r="JZI505" s="590"/>
      <c r="JZJ505" s="590"/>
      <c r="JZK505" s="590"/>
      <c r="JZL505" s="590"/>
      <c r="JZM505" s="590"/>
      <c r="JZN505" s="590"/>
      <c r="JZO505" s="590"/>
      <c r="JZP505" s="590"/>
      <c r="JZQ505" s="590"/>
      <c r="JZR505" s="590"/>
      <c r="JZS505" s="590"/>
      <c r="JZT505" s="590"/>
      <c r="JZU505" s="590"/>
      <c r="JZV505" s="590"/>
      <c r="JZW505" s="590"/>
      <c r="JZX505" s="590"/>
      <c r="JZY505" s="590"/>
      <c r="JZZ505" s="590"/>
      <c r="KAA505" s="590"/>
      <c r="KAB505" s="590"/>
      <c r="KAC505" s="590"/>
      <c r="KAD505" s="590"/>
      <c r="KAE505" s="590"/>
      <c r="KAF505" s="590"/>
      <c r="KAG505" s="590"/>
      <c r="KAH505" s="590"/>
      <c r="KAI505" s="590"/>
      <c r="KAJ505" s="590"/>
      <c r="KAK505" s="590"/>
      <c r="KAL505" s="590"/>
      <c r="KAM505" s="590"/>
      <c r="KAN505" s="590"/>
      <c r="KAO505" s="590"/>
      <c r="KAP505" s="590"/>
      <c r="KAQ505" s="590"/>
      <c r="KAR505" s="590"/>
      <c r="KAS505" s="590"/>
      <c r="KAT505" s="590"/>
      <c r="KAU505" s="590"/>
      <c r="KAV505" s="590"/>
      <c r="KAW505" s="590"/>
      <c r="KAX505" s="590"/>
      <c r="KAY505" s="590"/>
      <c r="KAZ505" s="590"/>
      <c r="KBA505" s="590"/>
      <c r="KBB505" s="590"/>
      <c r="KBC505" s="590"/>
      <c r="KBD505" s="590"/>
      <c r="KBE505" s="590"/>
      <c r="KBF505" s="590"/>
      <c r="KBG505" s="590"/>
      <c r="KBH505" s="590"/>
      <c r="KBI505" s="590"/>
      <c r="KBJ505" s="590"/>
      <c r="KBK505" s="590"/>
      <c r="KBL505" s="590"/>
      <c r="KBM505" s="590"/>
      <c r="KBN505" s="590"/>
      <c r="KBO505" s="590"/>
      <c r="KBP505" s="590"/>
      <c r="KBQ505" s="590"/>
      <c r="KBR505" s="590"/>
      <c r="KBS505" s="590"/>
      <c r="KBT505" s="590"/>
      <c r="KBU505" s="590"/>
      <c r="KBV505" s="590"/>
      <c r="KBW505" s="590"/>
      <c r="KBX505" s="590"/>
      <c r="KBY505" s="590"/>
      <c r="KBZ505" s="590"/>
      <c r="KCA505" s="590"/>
      <c r="KCB505" s="590"/>
      <c r="KCC505" s="590"/>
      <c r="KCD505" s="590"/>
      <c r="KCE505" s="590"/>
      <c r="KCF505" s="590"/>
      <c r="KCG505" s="590"/>
      <c r="KCH505" s="590"/>
      <c r="KCI505" s="590"/>
      <c r="KCJ505" s="590"/>
      <c r="KCK505" s="590"/>
      <c r="KCL505" s="590"/>
      <c r="KCM505" s="590"/>
      <c r="KCN505" s="590"/>
      <c r="KCO505" s="590"/>
      <c r="KCP505" s="590"/>
      <c r="KCQ505" s="590"/>
      <c r="KCR505" s="590"/>
      <c r="KCS505" s="590"/>
      <c r="KCT505" s="590"/>
      <c r="KCU505" s="590"/>
      <c r="KCV505" s="590"/>
      <c r="KCW505" s="590"/>
      <c r="KCX505" s="590"/>
      <c r="KCY505" s="590"/>
      <c r="KCZ505" s="590"/>
      <c r="KDA505" s="590"/>
      <c r="KDB505" s="590"/>
      <c r="KDC505" s="590"/>
      <c r="KDD505" s="590"/>
      <c r="KDE505" s="590"/>
      <c r="KDF505" s="590"/>
      <c r="KDG505" s="590"/>
      <c r="KDH505" s="590"/>
      <c r="KDI505" s="590"/>
      <c r="KDJ505" s="590"/>
      <c r="KDK505" s="590"/>
      <c r="KDL505" s="590"/>
      <c r="KDM505" s="590"/>
      <c r="KDN505" s="590"/>
      <c r="KDO505" s="590"/>
      <c r="KDP505" s="590"/>
      <c r="KDQ505" s="590"/>
      <c r="KDR505" s="590"/>
      <c r="KDS505" s="590"/>
      <c r="KDT505" s="590"/>
      <c r="KDU505" s="590"/>
      <c r="KDV505" s="590"/>
      <c r="KDW505" s="590"/>
      <c r="KDX505" s="590"/>
      <c r="KDY505" s="590"/>
      <c r="KDZ505" s="590"/>
      <c r="KEA505" s="590"/>
      <c r="KEB505" s="590"/>
      <c r="KEC505" s="590"/>
      <c r="KED505" s="590"/>
      <c r="KEE505" s="590"/>
      <c r="KEF505" s="590"/>
      <c r="KEG505" s="590"/>
      <c r="KEH505" s="590"/>
      <c r="KEI505" s="590"/>
      <c r="KEJ505" s="590"/>
      <c r="KEK505" s="590"/>
      <c r="KEL505" s="590"/>
      <c r="KEM505" s="590"/>
      <c r="KEN505" s="590"/>
      <c r="KEO505" s="590"/>
      <c r="KEP505" s="590"/>
      <c r="KEQ505" s="590"/>
      <c r="KER505" s="590"/>
      <c r="KES505" s="590"/>
      <c r="KET505" s="590"/>
      <c r="KEU505" s="590"/>
      <c r="KEV505" s="590"/>
      <c r="KEW505" s="590"/>
      <c r="KEX505" s="590"/>
      <c r="KEY505" s="590"/>
      <c r="KEZ505" s="590"/>
      <c r="KFA505" s="590"/>
      <c r="KFB505" s="590"/>
      <c r="KFC505" s="590"/>
      <c r="KFD505" s="590"/>
      <c r="KFE505" s="590"/>
      <c r="KFF505" s="590"/>
      <c r="KFG505" s="590"/>
      <c r="KFH505" s="590"/>
      <c r="KFI505" s="590"/>
      <c r="KFJ505" s="590"/>
      <c r="KFK505" s="590"/>
      <c r="KFL505" s="590"/>
      <c r="KFM505" s="590"/>
      <c r="KFN505" s="590"/>
      <c r="KFO505" s="590"/>
      <c r="KFP505" s="590"/>
      <c r="KFQ505" s="590"/>
      <c r="KFR505" s="590"/>
      <c r="KFS505" s="590"/>
      <c r="KFT505" s="590"/>
      <c r="KFU505" s="590"/>
      <c r="KFV505" s="590"/>
      <c r="KFW505" s="590"/>
      <c r="KFX505" s="590"/>
      <c r="KFY505" s="590"/>
      <c r="KFZ505" s="590"/>
      <c r="KGA505" s="590"/>
      <c r="KGB505" s="590"/>
      <c r="KGC505" s="590"/>
      <c r="KGD505" s="590"/>
      <c r="KGE505" s="590"/>
      <c r="KGF505" s="590"/>
      <c r="KGG505" s="590"/>
      <c r="KGH505" s="590"/>
      <c r="KGI505" s="590"/>
      <c r="KGJ505" s="590"/>
      <c r="KGK505" s="590"/>
      <c r="KGL505" s="590"/>
      <c r="KGM505" s="590"/>
      <c r="KGN505" s="590"/>
      <c r="KGO505" s="590"/>
      <c r="KGP505" s="590"/>
      <c r="KGQ505" s="590"/>
      <c r="KGR505" s="590"/>
      <c r="KGS505" s="590"/>
      <c r="KGT505" s="590"/>
      <c r="KGU505" s="590"/>
      <c r="KGV505" s="590"/>
      <c r="KGW505" s="590"/>
      <c r="KGX505" s="590"/>
      <c r="KGY505" s="590"/>
      <c r="KGZ505" s="590"/>
      <c r="KHA505" s="590"/>
      <c r="KHB505" s="590"/>
      <c r="KHC505" s="590"/>
      <c r="KHD505" s="590"/>
      <c r="KHE505" s="590"/>
      <c r="KHF505" s="590"/>
      <c r="KHG505" s="590"/>
      <c r="KHH505" s="590"/>
      <c r="KHI505" s="590"/>
      <c r="KHJ505" s="590"/>
      <c r="KHK505" s="590"/>
      <c r="KHL505" s="590"/>
      <c r="KHM505" s="590"/>
      <c r="KHN505" s="590"/>
      <c r="KHO505" s="590"/>
      <c r="KHP505" s="590"/>
      <c r="KHQ505" s="590"/>
      <c r="KHR505" s="590"/>
      <c r="KHS505" s="590"/>
      <c r="KHT505" s="590"/>
      <c r="KHU505" s="590"/>
      <c r="KHV505" s="590"/>
      <c r="KHW505" s="590"/>
      <c r="KHX505" s="590"/>
      <c r="KHY505" s="590"/>
      <c r="KHZ505" s="590"/>
      <c r="KIA505" s="590"/>
      <c r="KIB505" s="590"/>
      <c r="KIC505" s="590"/>
      <c r="KID505" s="590"/>
      <c r="KIE505" s="590"/>
      <c r="KIF505" s="590"/>
      <c r="KIG505" s="590"/>
      <c r="KIH505" s="590"/>
      <c r="KII505" s="590"/>
      <c r="KIJ505" s="590"/>
      <c r="KIK505" s="590"/>
      <c r="KIL505" s="590"/>
      <c r="KIM505" s="590"/>
      <c r="KIN505" s="590"/>
      <c r="KIO505" s="590"/>
      <c r="KIP505" s="590"/>
      <c r="KIQ505" s="590"/>
      <c r="KIR505" s="590"/>
      <c r="KIS505" s="590"/>
      <c r="KIT505" s="590"/>
      <c r="KIU505" s="590"/>
      <c r="KIV505" s="590"/>
      <c r="KIW505" s="590"/>
      <c r="KIX505" s="590"/>
      <c r="KIY505" s="590"/>
      <c r="KIZ505" s="590"/>
      <c r="KJA505" s="590"/>
      <c r="KJB505" s="590"/>
      <c r="KJC505" s="590"/>
      <c r="KJD505" s="590"/>
      <c r="KJE505" s="590"/>
      <c r="KJF505" s="590"/>
      <c r="KJG505" s="590"/>
      <c r="KJH505" s="590"/>
      <c r="KJI505" s="590"/>
      <c r="KJJ505" s="590"/>
      <c r="KJK505" s="590"/>
      <c r="KJL505" s="590"/>
      <c r="KJM505" s="590"/>
      <c r="KJN505" s="590"/>
      <c r="KJO505" s="590"/>
      <c r="KJP505" s="590"/>
      <c r="KJQ505" s="590"/>
      <c r="KJR505" s="590"/>
      <c r="KJS505" s="590"/>
      <c r="KJT505" s="590"/>
      <c r="KJU505" s="590"/>
      <c r="KJV505" s="590"/>
      <c r="KJW505" s="590"/>
      <c r="KJX505" s="590"/>
      <c r="KJY505" s="590"/>
      <c r="KJZ505" s="590"/>
      <c r="KKA505" s="590"/>
      <c r="KKB505" s="590"/>
      <c r="KKC505" s="590"/>
      <c r="KKD505" s="590"/>
      <c r="KKE505" s="590"/>
      <c r="KKF505" s="590"/>
      <c r="KKG505" s="590"/>
      <c r="KKH505" s="590"/>
      <c r="KKI505" s="590"/>
      <c r="KKJ505" s="590"/>
      <c r="KKK505" s="590"/>
      <c r="KKL505" s="590"/>
      <c r="KKM505" s="590"/>
      <c r="KKN505" s="590"/>
      <c r="KKO505" s="590"/>
      <c r="KKP505" s="590"/>
      <c r="KKQ505" s="590"/>
      <c r="KKR505" s="590"/>
      <c r="KKS505" s="590"/>
      <c r="KKT505" s="590"/>
      <c r="KKU505" s="590"/>
      <c r="KKV505" s="590"/>
      <c r="KKW505" s="590"/>
      <c r="KKX505" s="590"/>
      <c r="KKY505" s="590"/>
      <c r="KKZ505" s="590"/>
      <c r="KLA505" s="590"/>
      <c r="KLB505" s="590"/>
      <c r="KLC505" s="590"/>
      <c r="KLD505" s="590"/>
      <c r="KLE505" s="590"/>
      <c r="KLF505" s="590"/>
      <c r="KLG505" s="590"/>
      <c r="KLH505" s="590"/>
      <c r="KLI505" s="590"/>
      <c r="KLJ505" s="590"/>
      <c r="KLK505" s="590"/>
      <c r="KLL505" s="590"/>
      <c r="KLM505" s="590"/>
      <c r="KLN505" s="590"/>
      <c r="KLO505" s="590"/>
      <c r="KLP505" s="590"/>
      <c r="KLQ505" s="590"/>
      <c r="KLR505" s="590"/>
      <c r="KLS505" s="590"/>
      <c r="KLT505" s="590"/>
      <c r="KLU505" s="590"/>
      <c r="KLV505" s="590"/>
      <c r="KLW505" s="590"/>
      <c r="KLX505" s="590"/>
      <c r="KLY505" s="590"/>
      <c r="KLZ505" s="590"/>
      <c r="KMA505" s="590"/>
      <c r="KMB505" s="590"/>
      <c r="KMC505" s="590"/>
      <c r="KMD505" s="590"/>
      <c r="KME505" s="590"/>
      <c r="KMF505" s="590"/>
      <c r="KMG505" s="590"/>
      <c r="KMH505" s="590"/>
      <c r="KMI505" s="590"/>
      <c r="KMJ505" s="590"/>
      <c r="KMK505" s="590"/>
      <c r="KML505" s="590"/>
      <c r="KMM505" s="590"/>
      <c r="KMN505" s="590"/>
      <c r="KMO505" s="590"/>
      <c r="KMP505" s="590"/>
      <c r="KMQ505" s="590"/>
      <c r="KMR505" s="590"/>
      <c r="KMS505" s="590"/>
      <c r="KMT505" s="590"/>
      <c r="KMU505" s="590"/>
      <c r="KMV505" s="590"/>
      <c r="KMW505" s="590"/>
      <c r="KMX505" s="590"/>
      <c r="KMY505" s="590"/>
      <c r="KMZ505" s="590"/>
      <c r="KNA505" s="590"/>
      <c r="KNB505" s="590"/>
      <c r="KNC505" s="590"/>
      <c r="KND505" s="590"/>
      <c r="KNE505" s="590"/>
      <c r="KNF505" s="590"/>
      <c r="KNG505" s="590"/>
      <c r="KNH505" s="590"/>
      <c r="KNI505" s="590"/>
      <c r="KNJ505" s="590"/>
      <c r="KNK505" s="590"/>
      <c r="KNL505" s="590"/>
      <c r="KNM505" s="590"/>
      <c r="KNN505" s="590"/>
      <c r="KNO505" s="590"/>
      <c r="KNP505" s="590"/>
      <c r="KNQ505" s="590"/>
      <c r="KNR505" s="590"/>
      <c r="KNS505" s="590"/>
      <c r="KNT505" s="590"/>
      <c r="KNU505" s="590"/>
      <c r="KNV505" s="590"/>
      <c r="KNW505" s="590"/>
      <c r="KNX505" s="590"/>
      <c r="KNY505" s="590"/>
      <c r="KNZ505" s="590"/>
      <c r="KOA505" s="590"/>
      <c r="KOB505" s="590"/>
      <c r="KOC505" s="590"/>
      <c r="KOD505" s="590"/>
      <c r="KOE505" s="590"/>
      <c r="KOF505" s="590"/>
      <c r="KOG505" s="590"/>
      <c r="KOH505" s="590"/>
      <c r="KOI505" s="590"/>
      <c r="KOJ505" s="590"/>
      <c r="KOK505" s="590"/>
      <c r="KOL505" s="590"/>
      <c r="KOM505" s="590"/>
      <c r="KON505" s="590"/>
      <c r="KOO505" s="590"/>
      <c r="KOP505" s="590"/>
      <c r="KOQ505" s="590"/>
      <c r="KOR505" s="590"/>
      <c r="KOS505" s="590"/>
      <c r="KOT505" s="590"/>
      <c r="KOU505" s="590"/>
      <c r="KOV505" s="590"/>
      <c r="KOW505" s="590"/>
      <c r="KOX505" s="590"/>
      <c r="KOY505" s="590"/>
      <c r="KOZ505" s="590"/>
      <c r="KPA505" s="590"/>
      <c r="KPB505" s="590"/>
      <c r="KPC505" s="590"/>
      <c r="KPD505" s="590"/>
      <c r="KPE505" s="590"/>
      <c r="KPF505" s="590"/>
      <c r="KPG505" s="590"/>
      <c r="KPH505" s="590"/>
      <c r="KPI505" s="590"/>
      <c r="KPJ505" s="590"/>
      <c r="KPK505" s="590"/>
      <c r="KPL505" s="590"/>
      <c r="KPM505" s="590"/>
      <c r="KPN505" s="590"/>
      <c r="KPO505" s="590"/>
      <c r="KPP505" s="590"/>
      <c r="KPQ505" s="590"/>
      <c r="KPR505" s="590"/>
      <c r="KPS505" s="590"/>
      <c r="KPT505" s="590"/>
      <c r="KPU505" s="590"/>
      <c r="KPV505" s="590"/>
      <c r="KPW505" s="590"/>
      <c r="KPX505" s="590"/>
      <c r="KPY505" s="590"/>
      <c r="KPZ505" s="590"/>
      <c r="KQA505" s="590"/>
      <c r="KQB505" s="590"/>
      <c r="KQC505" s="590"/>
      <c r="KQD505" s="590"/>
      <c r="KQE505" s="590"/>
      <c r="KQF505" s="590"/>
      <c r="KQG505" s="590"/>
      <c r="KQH505" s="590"/>
      <c r="KQI505" s="590"/>
      <c r="KQJ505" s="590"/>
      <c r="KQK505" s="590"/>
      <c r="KQL505" s="590"/>
      <c r="KQM505" s="590"/>
      <c r="KQN505" s="590"/>
      <c r="KQO505" s="590"/>
      <c r="KQP505" s="590"/>
      <c r="KQQ505" s="590"/>
      <c r="KQR505" s="590"/>
      <c r="KQS505" s="590"/>
      <c r="KQT505" s="590"/>
      <c r="KQU505" s="590"/>
      <c r="KQV505" s="590"/>
      <c r="KQW505" s="590"/>
      <c r="KQX505" s="590"/>
      <c r="KQY505" s="590"/>
      <c r="KQZ505" s="590"/>
      <c r="KRA505" s="590"/>
      <c r="KRB505" s="590"/>
      <c r="KRC505" s="590"/>
      <c r="KRD505" s="590"/>
      <c r="KRE505" s="590"/>
      <c r="KRF505" s="590"/>
      <c r="KRG505" s="590"/>
      <c r="KRH505" s="590"/>
      <c r="KRI505" s="590"/>
      <c r="KRJ505" s="590"/>
      <c r="KRK505" s="590"/>
      <c r="KRL505" s="590"/>
      <c r="KRM505" s="590"/>
      <c r="KRN505" s="590"/>
      <c r="KRO505" s="590"/>
      <c r="KRP505" s="590"/>
      <c r="KRQ505" s="590"/>
      <c r="KRR505" s="590"/>
      <c r="KRS505" s="590"/>
      <c r="KRT505" s="590"/>
      <c r="KRU505" s="590"/>
      <c r="KRV505" s="590"/>
      <c r="KRW505" s="590"/>
      <c r="KRX505" s="590"/>
      <c r="KRY505" s="590"/>
      <c r="KRZ505" s="590"/>
      <c r="KSA505" s="590"/>
      <c r="KSB505" s="590"/>
      <c r="KSC505" s="590"/>
      <c r="KSD505" s="590"/>
      <c r="KSE505" s="590"/>
      <c r="KSF505" s="590"/>
      <c r="KSG505" s="590"/>
      <c r="KSH505" s="590"/>
      <c r="KSI505" s="590"/>
      <c r="KSJ505" s="590"/>
      <c r="KSK505" s="590"/>
      <c r="KSL505" s="590"/>
      <c r="KSM505" s="590"/>
      <c r="KSN505" s="590"/>
      <c r="KSO505" s="590"/>
      <c r="KSP505" s="590"/>
      <c r="KSQ505" s="590"/>
      <c r="KSR505" s="590"/>
      <c r="KSS505" s="590"/>
      <c r="KST505" s="590"/>
      <c r="KSU505" s="590"/>
      <c r="KSV505" s="590"/>
      <c r="KSW505" s="590"/>
      <c r="KSX505" s="590"/>
      <c r="KSY505" s="590"/>
      <c r="KSZ505" s="590"/>
      <c r="KTA505" s="590"/>
      <c r="KTB505" s="590"/>
      <c r="KTC505" s="590"/>
      <c r="KTD505" s="590"/>
      <c r="KTE505" s="590"/>
      <c r="KTF505" s="590"/>
      <c r="KTG505" s="590"/>
      <c r="KTH505" s="590"/>
      <c r="KTI505" s="590"/>
      <c r="KTJ505" s="590"/>
      <c r="KTK505" s="590"/>
      <c r="KTL505" s="590"/>
      <c r="KTM505" s="590"/>
      <c r="KTN505" s="590"/>
      <c r="KTO505" s="590"/>
      <c r="KTP505" s="590"/>
      <c r="KTQ505" s="590"/>
      <c r="KTR505" s="590"/>
      <c r="KTS505" s="590"/>
      <c r="KTT505" s="590"/>
      <c r="KTU505" s="590"/>
      <c r="KTV505" s="590"/>
      <c r="KTW505" s="590"/>
      <c r="KTX505" s="590"/>
      <c r="KTY505" s="590"/>
      <c r="KTZ505" s="590"/>
      <c r="KUA505" s="590"/>
      <c r="KUB505" s="590"/>
      <c r="KUC505" s="590"/>
      <c r="KUD505" s="590"/>
      <c r="KUE505" s="590"/>
      <c r="KUF505" s="590"/>
      <c r="KUG505" s="590"/>
      <c r="KUH505" s="590"/>
      <c r="KUI505" s="590"/>
      <c r="KUJ505" s="590"/>
      <c r="KUK505" s="590"/>
      <c r="KUL505" s="590"/>
      <c r="KUM505" s="590"/>
      <c r="KUN505" s="590"/>
      <c r="KUO505" s="590"/>
      <c r="KUP505" s="590"/>
      <c r="KUQ505" s="590"/>
      <c r="KUR505" s="590"/>
      <c r="KUS505" s="590"/>
      <c r="KUT505" s="590"/>
      <c r="KUU505" s="590"/>
      <c r="KUV505" s="590"/>
      <c r="KUW505" s="590"/>
      <c r="KUX505" s="590"/>
      <c r="KUY505" s="590"/>
      <c r="KUZ505" s="590"/>
      <c r="KVA505" s="590"/>
      <c r="KVB505" s="590"/>
      <c r="KVC505" s="590"/>
      <c r="KVD505" s="590"/>
      <c r="KVE505" s="590"/>
      <c r="KVF505" s="590"/>
      <c r="KVG505" s="590"/>
      <c r="KVH505" s="590"/>
      <c r="KVI505" s="590"/>
      <c r="KVJ505" s="590"/>
      <c r="KVK505" s="590"/>
      <c r="KVL505" s="590"/>
      <c r="KVM505" s="590"/>
      <c r="KVN505" s="590"/>
      <c r="KVO505" s="590"/>
      <c r="KVP505" s="590"/>
      <c r="KVQ505" s="590"/>
      <c r="KVR505" s="590"/>
      <c r="KVS505" s="590"/>
      <c r="KVT505" s="590"/>
      <c r="KVU505" s="590"/>
      <c r="KVV505" s="590"/>
      <c r="KVW505" s="590"/>
      <c r="KVX505" s="590"/>
      <c r="KVY505" s="590"/>
      <c r="KVZ505" s="590"/>
      <c r="KWA505" s="590"/>
      <c r="KWB505" s="590"/>
      <c r="KWC505" s="590"/>
      <c r="KWD505" s="590"/>
      <c r="KWE505" s="590"/>
      <c r="KWF505" s="590"/>
      <c r="KWG505" s="590"/>
      <c r="KWH505" s="590"/>
      <c r="KWI505" s="590"/>
      <c r="KWJ505" s="590"/>
      <c r="KWK505" s="590"/>
      <c r="KWL505" s="590"/>
      <c r="KWM505" s="590"/>
      <c r="KWN505" s="590"/>
      <c r="KWO505" s="590"/>
      <c r="KWP505" s="590"/>
      <c r="KWQ505" s="590"/>
      <c r="KWR505" s="590"/>
      <c r="KWS505" s="590"/>
      <c r="KWT505" s="590"/>
      <c r="KWU505" s="590"/>
      <c r="KWV505" s="590"/>
      <c r="KWW505" s="590"/>
      <c r="KWX505" s="590"/>
      <c r="KWY505" s="590"/>
      <c r="KWZ505" s="590"/>
      <c r="KXA505" s="590"/>
      <c r="KXB505" s="590"/>
      <c r="KXC505" s="590"/>
      <c r="KXD505" s="590"/>
      <c r="KXE505" s="590"/>
      <c r="KXF505" s="590"/>
      <c r="KXG505" s="590"/>
      <c r="KXH505" s="590"/>
      <c r="KXI505" s="590"/>
      <c r="KXJ505" s="590"/>
      <c r="KXK505" s="590"/>
      <c r="KXL505" s="590"/>
      <c r="KXM505" s="590"/>
      <c r="KXN505" s="590"/>
      <c r="KXO505" s="590"/>
      <c r="KXP505" s="590"/>
      <c r="KXQ505" s="590"/>
      <c r="KXR505" s="590"/>
      <c r="KXS505" s="590"/>
      <c r="KXT505" s="590"/>
      <c r="KXU505" s="590"/>
      <c r="KXV505" s="590"/>
      <c r="KXW505" s="590"/>
      <c r="KXX505" s="590"/>
      <c r="KXY505" s="590"/>
      <c r="KXZ505" s="590"/>
      <c r="KYA505" s="590"/>
      <c r="KYB505" s="590"/>
      <c r="KYC505" s="590"/>
      <c r="KYD505" s="590"/>
      <c r="KYE505" s="590"/>
      <c r="KYF505" s="590"/>
      <c r="KYG505" s="590"/>
      <c r="KYH505" s="590"/>
      <c r="KYI505" s="590"/>
      <c r="KYJ505" s="590"/>
      <c r="KYK505" s="590"/>
      <c r="KYL505" s="590"/>
      <c r="KYM505" s="590"/>
      <c r="KYN505" s="590"/>
      <c r="KYO505" s="590"/>
      <c r="KYP505" s="590"/>
      <c r="KYQ505" s="590"/>
      <c r="KYR505" s="590"/>
      <c r="KYS505" s="590"/>
      <c r="KYT505" s="590"/>
      <c r="KYU505" s="590"/>
      <c r="KYV505" s="590"/>
      <c r="KYW505" s="590"/>
      <c r="KYX505" s="590"/>
      <c r="KYY505" s="590"/>
      <c r="KYZ505" s="590"/>
      <c r="KZA505" s="590"/>
      <c r="KZB505" s="590"/>
      <c r="KZC505" s="590"/>
      <c r="KZD505" s="590"/>
      <c r="KZE505" s="590"/>
      <c r="KZF505" s="590"/>
      <c r="KZG505" s="590"/>
      <c r="KZH505" s="590"/>
      <c r="KZI505" s="590"/>
      <c r="KZJ505" s="590"/>
      <c r="KZK505" s="590"/>
      <c r="KZL505" s="590"/>
      <c r="KZM505" s="590"/>
      <c r="KZN505" s="590"/>
      <c r="KZO505" s="590"/>
      <c r="KZP505" s="590"/>
      <c r="KZQ505" s="590"/>
      <c r="KZR505" s="590"/>
      <c r="KZS505" s="590"/>
      <c r="KZT505" s="590"/>
      <c r="KZU505" s="590"/>
      <c r="KZV505" s="590"/>
      <c r="KZW505" s="590"/>
      <c r="KZX505" s="590"/>
      <c r="KZY505" s="590"/>
      <c r="KZZ505" s="590"/>
      <c r="LAA505" s="590"/>
      <c r="LAB505" s="590"/>
      <c r="LAC505" s="590"/>
      <c r="LAD505" s="590"/>
      <c r="LAE505" s="590"/>
      <c r="LAF505" s="590"/>
      <c r="LAG505" s="590"/>
      <c r="LAH505" s="590"/>
      <c r="LAI505" s="590"/>
      <c r="LAJ505" s="590"/>
      <c r="LAK505" s="590"/>
      <c r="LAL505" s="590"/>
      <c r="LAM505" s="590"/>
      <c r="LAN505" s="590"/>
      <c r="LAO505" s="590"/>
      <c r="LAP505" s="590"/>
      <c r="LAQ505" s="590"/>
      <c r="LAR505" s="590"/>
      <c r="LAS505" s="590"/>
      <c r="LAT505" s="590"/>
      <c r="LAU505" s="590"/>
      <c r="LAV505" s="590"/>
      <c r="LAW505" s="590"/>
      <c r="LAX505" s="590"/>
      <c r="LAY505" s="590"/>
      <c r="LAZ505" s="590"/>
      <c r="LBA505" s="590"/>
      <c r="LBB505" s="590"/>
      <c r="LBC505" s="590"/>
      <c r="LBD505" s="590"/>
      <c r="LBE505" s="590"/>
      <c r="LBF505" s="590"/>
      <c r="LBG505" s="590"/>
      <c r="LBH505" s="590"/>
      <c r="LBI505" s="590"/>
      <c r="LBJ505" s="590"/>
      <c r="LBK505" s="590"/>
      <c r="LBL505" s="590"/>
      <c r="LBM505" s="590"/>
      <c r="LBN505" s="590"/>
      <c r="LBO505" s="590"/>
      <c r="LBP505" s="590"/>
      <c r="LBQ505" s="590"/>
      <c r="LBR505" s="590"/>
      <c r="LBS505" s="590"/>
      <c r="LBT505" s="590"/>
      <c r="LBU505" s="590"/>
      <c r="LBV505" s="590"/>
      <c r="LBW505" s="590"/>
      <c r="LBX505" s="590"/>
      <c r="LBY505" s="590"/>
      <c r="LBZ505" s="590"/>
      <c r="LCA505" s="590"/>
      <c r="LCB505" s="590"/>
      <c r="LCC505" s="590"/>
      <c r="LCD505" s="590"/>
      <c r="LCE505" s="590"/>
      <c r="LCF505" s="590"/>
      <c r="LCG505" s="590"/>
      <c r="LCH505" s="590"/>
      <c r="LCI505" s="590"/>
      <c r="LCJ505" s="590"/>
      <c r="LCK505" s="590"/>
      <c r="LCL505" s="590"/>
      <c r="LCM505" s="590"/>
      <c r="LCN505" s="590"/>
      <c r="LCO505" s="590"/>
      <c r="LCP505" s="590"/>
      <c r="LCQ505" s="590"/>
      <c r="LCR505" s="590"/>
      <c r="LCS505" s="590"/>
      <c r="LCT505" s="590"/>
      <c r="LCU505" s="590"/>
      <c r="LCV505" s="590"/>
      <c r="LCW505" s="590"/>
      <c r="LCX505" s="590"/>
      <c r="LCY505" s="590"/>
      <c r="LCZ505" s="590"/>
      <c r="LDA505" s="590"/>
      <c r="LDB505" s="590"/>
      <c r="LDC505" s="590"/>
      <c r="LDD505" s="590"/>
      <c r="LDE505" s="590"/>
      <c r="LDF505" s="590"/>
      <c r="LDG505" s="590"/>
      <c r="LDH505" s="590"/>
      <c r="LDI505" s="590"/>
      <c r="LDJ505" s="590"/>
      <c r="LDK505" s="590"/>
      <c r="LDL505" s="590"/>
      <c r="LDM505" s="590"/>
      <c r="LDN505" s="590"/>
      <c r="LDO505" s="590"/>
      <c r="LDP505" s="590"/>
      <c r="LDQ505" s="590"/>
      <c r="LDR505" s="590"/>
      <c r="LDS505" s="590"/>
      <c r="LDT505" s="590"/>
      <c r="LDU505" s="590"/>
      <c r="LDV505" s="590"/>
      <c r="LDW505" s="590"/>
      <c r="LDX505" s="590"/>
      <c r="LDY505" s="590"/>
      <c r="LDZ505" s="590"/>
      <c r="LEA505" s="590"/>
      <c r="LEB505" s="590"/>
      <c r="LEC505" s="590"/>
      <c r="LED505" s="590"/>
      <c r="LEE505" s="590"/>
      <c r="LEF505" s="590"/>
      <c r="LEG505" s="590"/>
      <c r="LEH505" s="590"/>
      <c r="LEI505" s="590"/>
      <c r="LEJ505" s="590"/>
      <c r="LEK505" s="590"/>
      <c r="LEL505" s="590"/>
      <c r="LEM505" s="590"/>
      <c r="LEN505" s="590"/>
      <c r="LEO505" s="590"/>
      <c r="LEP505" s="590"/>
      <c r="LEQ505" s="590"/>
      <c r="LER505" s="590"/>
      <c r="LES505" s="590"/>
      <c r="LET505" s="590"/>
      <c r="LEU505" s="590"/>
      <c r="LEV505" s="590"/>
      <c r="LEW505" s="590"/>
      <c r="LEX505" s="590"/>
      <c r="LEY505" s="590"/>
      <c r="LEZ505" s="590"/>
      <c r="LFA505" s="590"/>
      <c r="LFB505" s="590"/>
      <c r="LFC505" s="590"/>
      <c r="LFD505" s="590"/>
      <c r="LFE505" s="590"/>
      <c r="LFF505" s="590"/>
      <c r="LFG505" s="590"/>
      <c r="LFH505" s="590"/>
      <c r="LFI505" s="590"/>
      <c r="LFJ505" s="590"/>
      <c r="LFK505" s="590"/>
      <c r="LFL505" s="590"/>
      <c r="LFM505" s="590"/>
      <c r="LFN505" s="590"/>
      <c r="LFO505" s="590"/>
      <c r="LFP505" s="590"/>
      <c r="LFQ505" s="590"/>
      <c r="LFR505" s="590"/>
      <c r="LFS505" s="590"/>
      <c r="LFT505" s="590"/>
      <c r="LFU505" s="590"/>
      <c r="LFV505" s="590"/>
      <c r="LFW505" s="590"/>
      <c r="LFX505" s="590"/>
      <c r="LFY505" s="590"/>
      <c r="LFZ505" s="590"/>
      <c r="LGA505" s="590"/>
      <c r="LGB505" s="590"/>
      <c r="LGC505" s="590"/>
      <c r="LGD505" s="590"/>
      <c r="LGE505" s="590"/>
      <c r="LGF505" s="590"/>
      <c r="LGG505" s="590"/>
      <c r="LGH505" s="590"/>
      <c r="LGI505" s="590"/>
      <c r="LGJ505" s="590"/>
      <c r="LGK505" s="590"/>
      <c r="LGL505" s="590"/>
      <c r="LGM505" s="590"/>
      <c r="LGN505" s="590"/>
      <c r="LGO505" s="590"/>
      <c r="LGP505" s="590"/>
      <c r="LGQ505" s="590"/>
      <c r="LGR505" s="590"/>
      <c r="LGS505" s="590"/>
      <c r="LGT505" s="590"/>
      <c r="LGU505" s="590"/>
      <c r="LGV505" s="590"/>
      <c r="LGW505" s="590"/>
      <c r="LGX505" s="590"/>
      <c r="LGY505" s="590"/>
      <c r="LGZ505" s="590"/>
      <c r="LHA505" s="590"/>
      <c r="LHB505" s="590"/>
      <c r="LHC505" s="590"/>
      <c r="LHD505" s="590"/>
      <c r="LHE505" s="590"/>
      <c r="LHF505" s="590"/>
      <c r="LHG505" s="590"/>
      <c r="LHH505" s="590"/>
      <c r="LHI505" s="590"/>
      <c r="LHJ505" s="590"/>
      <c r="LHK505" s="590"/>
      <c r="LHL505" s="590"/>
      <c r="LHM505" s="590"/>
      <c r="LHN505" s="590"/>
      <c r="LHO505" s="590"/>
      <c r="LHP505" s="590"/>
      <c r="LHQ505" s="590"/>
      <c r="LHR505" s="590"/>
      <c r="LHS505" s="590"/>
      <c r="LHT505" s="590"/>
      <c r="LHU505" s="590"/>
      <c r="LHV505" s="590"/>
      <c r="LHW505" s="590"/>
      <c r="LHX505" s="590"/>
      <c r="LHY505" s="590"/>
      <c r="LHZ505" s="590"/>
      <c r="LIA505" s="590"/>
      <c r="LIB505" s="590"/>
      <c r="LIC505" s="590"/>
      <c r="LID505" s="590"/>
      <c r="LIE505" s="590"/>
      <c r="LIF505" s="590"/>
      <c r="LIG505" s="590"/>
      <c r="LIH505" s="590"/>
      <c r="LII505" s="590"/>
      <c r="LIJ505" s="590"/>
      <c r="LIK505" s="590"/>
      <c r="LIL505" s="590"/>
      <c r="LIM505" s="590"/>
      <c r="LIN505" s="590"/>
      <c r="LIO505" s="590"/>
      <c r="LIP505" s="590"/>
      <c r="LIQ505" s="590"/>
      <c r="LIR505" s="590"/>
      <c r="LIS505" s="590"/>
      <c r="LIT505" s="590"/>
      <c r="LIU505" s="590"/>
      <c r="LIV505" s="590"/>
      <c r="LIW505" s="590"/>
      <c r="LIX505" s="590"/>
      <c r="LIY505" s="590"/>
      <c r="LIZ505" s="590"/>
      <c r="LJA505" s="590"/>
      <c r="LJB505" s="590"/>
      <c r="LJC505" s="590"/>
      <c r="LJD505" s="590"/>
      <c r="LJE505" s="590"/>
      <c r="LJF505" s="590"/>
      <c r="LJG505" s="590"/>
      <c r="LJH505" s="590"/>
      <c r="LJI505" s="590"/>
      <c r="LJJ505" s="590"/>
      <c r="LJK505" s="590"/>
      <c r="LJL505" s="590"/>
      <c r="LJM505" s="590"/>
      <c r="LJN505" s="590"/>
      <c r="LJO505" s="590"/>
      <c r="LJP505" s="590"/>
      <c r="LJQ505" s="590"/>
      <c r="LJR505" s="590"/>
      <c r="LJS505" s="590"/>
      <c r="LJT505" s="590"/>
      <c r="LJU505" s="590"/>
      <c r="LJV505" s="590"/>
      <c r="LJW505" s="590"/>
      <c r="LJX505" s="590"/>
      <c r="LJY505" s="590"/>
      <c r="LJZ505" s="590"/>
      <c r="LKA505" s="590"/>
      <c r="LKB505" s="590"/>
      <c r="LKC505" s="590"/>
      <c r="LKD505" s="590"/>
      <c r="LKE505" s="590"/>
      <c r="LKF505" s="590"/>
      <c r="LKG505" s="590"/>
      <c r="LKH505" s="590"/>
      <c r="LKI505" s="590"/>
      <c r="LKJ505" s="590"/>
      <c r="LKK505" s="590"/>
      <c r="LKL505" s="590"/>
      <c r="LKM505" s="590"/>
      <c r="LKN505" s="590"/>
      <c r="LKO505" s="590"/>
      <c r="LKP505" s="590"/>
      <c r="LKQ505" s="590"/>
      <c r="LKR505" s="590"/>
      <c r="LKS505" s="590"/>
      <c r="LKT505" s="590"/>
      <c r="LKU505" s="590"/>
      <c r="LKV505" s="590"/>
      <c r="LKW505" s="590"/>
      <c r="LKX505" s="590"/>
      <c r="LKY505" s="590"/>
      <c r="LKZ505" s="590"/>
      <c r="LLA505" s="590"/>
      <c r="LLB505" s="590"/>
      <c r="LLC505" s="590"/>
      <c r="LLD505" s="590"/>
      <c r="LLE505" s="590"/>
      <c r="LLF505" s="590"/>
      <c r="LLG505" s="590"/>
      <c r="LLH505" s="590"/>
      <c r="LLI505" s="590"/>
      <c r="LLJ505" s="590"/>
      <c r="LLK505" s="590"/>
      <c r="LLL505" s="590"/>
      <c r="LLM505" s="590"/>
      <c r="LLN505" s="590"/>
      <c r="LLO505" s="590"/>
      <c r="LLP505" s="590"/>
      <c r="LLQ505" s="590"/>
      <c r="LLR505" s="590"/>
      <c r="LLS505" s="590"/>
      <c r="LLT505" s="590"/>
      <c r="LLU505" s="590"/>
      <c r="LLV505" s="590"/>
      <c r="LLW505" s="590"/>
      <c r="LLX505" s="590"/>
      <c r="LLY505" s="590"/>
      <c r="LLZ505" s="590"/>
      <c r="LMA505" s="590"/>
      <c r="LMB505" s="590"/>
      <c r="LMC505" s="590"/>
      <c r="LMD505" s="590"/>
      <c r="LME505" s="590"/>
      <c r="LMF505" s="590"/>
      <c r="LMG505" s="590"/>
      <c r="LMH505" s="590"/>
      <c r="LMI505" s="590"/>
      <c r="LMJ505" s="590"/>
      <c r="LMK505" s="590"/>
      <c r="LML505" s="590"/>
      <c r="LMM505" s="590"/>
      <c r="LMN505" s="590"/>
      <c r="LMO505" s="590"/>
      <c r="LMP505" s="590"/>
      <c r="LMQ505" s="590"/>
      <c r="LMR505" s="590"/>
      <c r="LMS505" s="590"/>
      <c r="LMT505" s="590"/>
      <c r="LMU505" s="590"/>
      <c r="LMV505" s="590"/>
      <c r="LMW505" s="590"/>
      <c r="LMX505" s="590"/>
      <c r="LMY505" s="590"/>
      <c r="LMZ505" s="590"/>
      <c r="LNA505" s="590"/>
      <c r="LNB505" s="590"/>
      <c r="LNC505" s="590"/>
      <c r="LND505" s="590"/>
      <c r="LNE505" s="590"/>
      <c r="LNF505" s="590"/>
      <c r="LNG505" s="590"/>
      <c r="LNH505" s="590"/>
      <c r="LNI505" s="590"/>
      <c r="LNJ505" s="590"/>
      <c r="LNK505" s="590"/>
      <c r="LNL505" s="590"/>
      <c r="LNM505" s="590"/>
      <c r="LNN505" s="590"/>
      <c r="LNO505" s="590"/>
      <c r="LNP505" s="590"/>
      <c r="LNQ505" s="590"/>
      <c r="LNR505" s="590"/>
      <c r="LNS505" s="590"/>
      <c r="LNT505" s="590"/>
      <c r="LNU505" s="590"/>
      <c r="LNV505" s="590"/>
      <c r="LNW505" s="590"/>
      <c r="LNX505" s="590"/>
      <c r="LNY505" s="590"/>
      <c r="LNZ505" s="590"/>
      <c r="LOA505" s="590"/>
      <c r="LOB505" s="590"/>
      <c r="LOC505" s="590"/>
      <c r="LOD505" s="590"/>
      <c r="LOE505" s="590"/>
      <c r="LOF505" s="590"/>
      <c r="LOG505" s="590"/>
      <c r="LOH505" s="590"/>
      <c r="LOI505" s="590"/>
      <c r="LOJ505" s="590"/>
      <c r="LOK505" s="590"/>
      <c r="LOL505" s="590"/>
      <c r="LOM505" s="590"/>
      <c r="LON505" s="590"/>
      <c r="LOO505" s="590"/>
      <c r="LOP505" s="590"/>
      <c r="LOQ505" s="590"/>
      <c r="LOR505" s="590"/>
      <c r="LOS505" s="590"/>
      <c r="LOT505" s="590"/>
      <c r="LOU505" s="590"/>
      <c r="LOV505" s="590"/>
      <c r="LOW505" s="590"/>
      <c r="LOX505" s="590"/>
      <c r="LOY505" s="590"/>
      <c r="LOZ505" s="590"/>
      <c r="LPA505" s="590"/>
      <c r="LPB505" s="590"/>
      <c r="LPC505" s="590"/>
      <c r="LPD505" s="590"/>
      <c r="LPE505" s="590"/>
      <c r="LPF505" s="590"/>
      <c r="LPG505" s="590"/>
      <c r="LPH505" s="590"/>
      <c r="LPI505" s="590"/>
      <c r="LPJ505" s="590"/>
      <c r="LPK505" s="590"/>
      <c r="LPL505" s="590"/>
      <c r="LPM505" s="590"/>
      <c r="LPN505" s="590"/>
      <c r="LPO505" s="590"/>
      <c r="LPP505" s="590"/>
      <c r="LPQ505" s="590"/>
      <c r="LPR505" s="590"/>
      <c r="LPS505" s="590"/>
      <c r="LPT505" s="590"/>
      <c r="LPU505" s="590"/>
      <c r="LPV505" s="590"/>
      <c r="LPW505" s="590"/>
      <c r="LPX505" s="590"/>
      <c r="LPY505" s="590"/>
      <c r="LPZ505" s="590"/>
      <c r="LQA505" s="590"/>
      <c r="LQB505" s="590"/>
      <c r="LQC505" s="590"/>
      <c r="LQD505" s="590"/>
      <c r="LQE505" s="590"/>
      <c r="LQF505" s="590"/>
      <c r="LQG505" s="590"/>
      <c r="LQH505" s="590"/>
      <c r="LQI505" s="590"/>
      <c r="LQJ505" s="590"/>
      <c r="LQK505" s="590"/>
      <c r="LQL505" s="590"/>
      <c r="LQM505" s="590"/>
      <c r="LQN505" s="590"/>
      <c r="LQO505" s="590"/>
      <c r="LQP505" s="590"/>
      <c r="LQQ505" s="590"/>
      <c r="LQR505" s="590"/>
      <c r="LQS505" s="590"/>
      <c r="LQT505" s="590"/>
      <c r="LQU505" s="590"/>
      <c r="LQV505" s="590"/>
      <c r="LQW505" s="590"/>
      <c r="LQX505" s="590"/>
      <c r="LQY505" s="590"/>
      <c r="LQZ505" s="590"/>
      <c r="LRA505" s="590"/>
      <c r="LRB505" s="590"/>
      <c r="LRC505" s="590"/>
      <c r="LRD505" s="590"/>
      <c r="LRE505" s="590"/>
      <c r="LRF505" s="590"/>
      <c r="LRG505" s="590"/>
      <c r="LRH505" s="590"/>
      <c r="LRI505" s="590"/>
      <c r="LRJ505" s="590"/>
      <c r="LRK505" s="590"/>
      <c r="LRL505" s="590"/>
      <c r="LRM505" s="590"/>
      <c r="LRN505" s="590"/>
      <c r="LRO505" s="590"/>
      <c r="LRP505" s="590"/>
      <c r="LRQ505" s="590"/>
      <c r="LRR505" s="590"/>
      <c r="LRS505" s="590"/>
      <c r="LRT505" s="590"/>
      <c r="LRU505" s="590"/>
      <c r="LRV505" s="590"/>
      <c r="LRW505" s="590"/>
      <c r="LRX505" s="590"/>
      <c r="LRY505" s="590"/>
      <c r="LRZ505" s="590"/>
      <c r="LSA505" s="590"/>
      <c r="LSB505" s="590"/>
      <c r="LSC505" s="590"/>
      <c r="LSD505" s="590"/>
      <c r="LSE505" s="590"/>
      <c r="LSF505" s="590"/>
      <c r="LSG505" s="590"/>
      <c r="LSH505" s="590"/>
      <c r="LSI505" s="590"/>
      <c r="LSJ505" s="590"/>
      <c r="LSK505" s="590"/>
      <c r="LSL505" s="590"/>
      <c r="LSM505" s="590"/>
      <c r="LSN505" s="590"/>
      <c r="LSO505" s="590"/>
      <c r="LSP505" s="590"/>
      <c r="LSQ505" s="590"/>
      <c r="LSR505" s="590"/>
      <c r="LSS505" s="590"/>
      <c r="LST505" s="590"/>
      <c r="LSU505" s="590"/>
      <c r="LSV505" s="590"/>
      <c r="LSW505" s="590"/>
      <c r="LSX505" s="590"/>
      <c r="LSY505" s="590"/>
      <c r="LSZ505" s="590"/>
      <c r="LTA505" s="590"/>
      <c r="LTB505" s="590"/>
      <c r="LTC505" s="590"/>
      <c r="LTD505" s="590"/>
      <c r="LTE505" s="590"/>
      <c r="LTF505" s="590"/>
      <c r="LTG505" s="590"/>
      <c r="LTH505" s="590"/>
      <c r="LTI505" s="590"/>
      <c r="LTJ505" s="590"/>
      <c r="LTK505" s="590"/>
      <c r="LTL505" s="590"/>
      <c r="LTM505" s="590"/>
      <c r="LTN505" s="590"/>
      <c r="LTO505" s="590"/>
      <c r="LTP505" s="590"/>
      <c r="LTQ505" s="590"/>
      <c r="LTR505" s="590"/>
      <c r="LTS505" s="590"/>
      <c r="LTT505" s="590"/>
      <c r="LTU505" s="590"/>
      <c r="LTV505" s="590"/>
      <c r="LTW505" s="590"/>
      <c r="LTX505" s="590"/>
      <c r="LTY505" s="590"/>
      <c r="LTZ505" s="590"/>
      <c r="LUA505" s="590"/>
      <c r="LUB505" s="590"/>
      <c r="LUC505" s="590"/>
      <c r="LUD505" s="590"/>
      <c r="LUE505" s="590"/>
      <c r="LUF505" s="590"/>
      <c r="LUG505" s="590"/>
      <c r="LUH505" s="590"/>
      <c r="LUI505" s="590"/>
      <c r="LUJ505" s="590"/>
      <c r="LUK505" s="590"/>
      <c r="LUL505" s="590"/>
      <c r="LUM505" s="590"/>
      <c r="LUN505" s="590"/>
      <c r="LUO505" s="590"/>
      <c r="LUP505" s="590"/>
      <c r="LUQ505" s="590"/>
      <c r="LUR505" s="590"/>
      <c r="LUS505" s="590"/>
      <c r="LUT505" s="590"/>
      <c r="LUU505" s="590"/>
      <c r="LUV505" s="590"/>
      <c r="LUW505" s="590"/>
      <c r="LUX505" s="590"/>
      <c r="LUY505" s="590"/>
      <c r="LUZ505" s="590"/>
      <c r="LVA505" s="590"/>
      <c r="LVB505" s="590"/>
      <c r="LVC505" s="590"/>
      <c r="LVD505" s="590"/>
      <c r="LVE505" s="590"/>
      <c r="LVF505" s="590"/>
      <c r="LVG505" s="590"/>
      <c r="LVH505" s="590"/>
      <c r="LVI505" s="590"/>
      <c r="LVJ505" s="590"/>
      <c r="LVK505" s="590"/>
      <c r="LVL505" s="590"/>
      <c r="LVM505" s="590"/>
      <c r="LVN505" s="590"/>
      <c r="LVO505" s="590"/>
      <c r="LVP505" s="590"/>
      <c r="LVQ505" s="590"/>
      <c r="LVR505" s="590"/>
      <c r="LVS505" s="590"/>
      <c r="LVT505" s="590"/>
      <c r="LVU505" s="590"/>
      <c r="LVV505" s="590"/>
      <c r="LVW505" s="590"/>
      <c r="LVX505" s="590"/>
      <c r="LVY505" s="590"/>
      <c r="LVZ505" s="590"/>
      <c r="LWA505" s="590"/>
      <c r="LWB505" s="590"/>
      <c r="LWC505" s="590"/>
      <c r="LWD505" s="590"/>
      <c r="LWE505" s="590"/>
      <c r="LWF505" s="590"/>
      <c r="LWG505" s="590"/>
      <c r="LWH505" s="590"/>
      <c r="LWI505" s="590"/>
      <c r="LWJ505" s="590"/>
      <c r="LWK505" s="590"/>
      <c r="LWL505" s="590"/>
      <c r="LWM505" s="590"/>
      <c r="LWN505" s="590"/>
      <c r="LWO505" s="590"/>
      <c r="LWP505" s="590"/>
      <c r="LWQ505" s="590"/>
      <c r="LWR505" s="590"/>
      <c r="LWS505" s="590"/>
      <c r="LWT505" s="590"/>
      <c r="LWU505" s="590"/>
      <c r="LWV505" s="590"/>
      <c r="LWW505" s="590"/>
      <c r="LWX505" s="590"/>
      <c r="LWY505" s="590"/>
      <c r="LWZ505" s="590"/>
      <c r="LXA505" s="590"/>
      <c r="LXB505" s="590"/>
      <c r="LXC505" s="590"/>
      <c r="LXD505" s="590"/>
      <c r="LXE505" s="590"/>
      <c r="LXF505" s="590"/>
      <c r="LXG505" s="590"/>
      <c r="LXH505" s="590"/>
      <c r="LXI505" s="590"/>
      <c r="LXJ505" s="590"/>
      <c r="LXK505" s="590"/>
      <c r="LXL505" s="590"/>
      <c r="LXM505" s="590"/>
      <c r="LXN505" s="590"/>
      <c r="LXO505" s="590"/>
      <c r="LXP505" s="590"/>
      <c r="LXQ505" s="590"/>
      <c r="LXR505" s="590"/>
      <c r="LXS505" s="590"/>
      <c r="LXT505" s="590"/>
      <c r="LXU505" s="590"/>
      <c r="LXV505" s="590"/>
      <c r="LXW505" s="590"/>
      <c r="LXX505" s="590"/>
      <c r="LXY505" s="590"/>
      <c r="LXZ505" s="590"/>
      <c r="LYA505" s="590"/>
      <c r="LYB505" s="590"/>
      <c r="LYC505" s="590"/>
      <c r="LYD505" s="590"/>
      <c r="LYE505" s="590"/>
      <c r="LYF505" s="590"/>
      <c r="LYG505" s="590"/>
      <c r="LYH505" s="590"/>
      <c r="LYI505" s="590"/>
      <c r="LYJ505" s="590"/>
      <c r="LYK505" s="590"/>
      <c r="LYL505" s="590"/>
      <c r="LYM505" s="590"/>
      <c r="LYN505" s="590"/>
      <c r="LYO505" s="590"/>
      <c r="LYP505" s="590"/>
      <c r="LYQ505" s="590"/>
      <c r="LYR505" s="590"/>
      <c r="LYS505" s="590"/>
      <c r="LYT505" s="590"/>
      <c r="LYU505" s="590"/>
      <c r="LYV505" s="590"/>
      <c r="LYW505" s="590"/>
      <c r="LYX505" s="590"/>
      <c r="LYY505" s="590"/>
      <c r="LYZ505" s="590"/>
      <c r="LZA505" s="590"/>
      <c r="LZB505" s="590"/>
      <c r="LZC505" s="590"/>
      <c r="LZD505" s="590"/>
      <c r="LZE505" s="590"/>
      <c r="LZF505" s="590"/>
      <c r="LZG505" s="590"/>
      <c r="LZH505" s="590"/>
      <c r="LZI505" s="590"/>
      <c r="LZJ505" s="590"/>
      <c r="LZK505" s="590"/>
      <c r="LZL505" s="590"/>
      <c r="LZM505" s="590"/>
      <c r="LZN505" s="590"/>
      <c r="LZO505" s="590"/>
      <c r="LZP505" s="590"/>
      <c r="LZQ505" s="590"/>
      <c r="LZR505" s="590"/>
      <c r="LZS505" s="590"/>
      <c r="LZT505" s="590"/>
      <c r="LZU505" s="590"/>
      <c r="LZV505" s="590"/>
      <c r="LZW505" s="590"/>
      <c r="LZX505" s="590"/>
      <c r="LZY505" s="590"/>
      <c r="LZZ505" s="590"/>
      <c r="MAA505" s="590"/>
      <c r="MAB505" s="590"/>
      <c r="MAC505" s="590"/>
      <c r="MAD505" s="590"/>
      <c r="MAE505" s="590"/>
      <c r="MAF505" s="590"/>
      <c r="MAG505" s="590"/>
      <c r="MAH505" s="590"/>
      <c r="MAI505" s="590"/>
      <c r="MAJ505" s="590"/>
      <c r="MAK505" s="590"/>
      <c r="MAL505" s="590"/>
      <c r="MAM505" s="590"/>
      <c r="MAN505" s="590"/>
      <c r="MAO505" s="590"/>
      <c r="MAP505" s="590"/>
      <c r="MAQ505" s="590"/>
      <c r="MAR505" s="590"/>
      <c r="MAS505" s="590"/>
      <c r="MAT505" s="590"/>
      <c r="MAU505" s="590"/>
      <c r="MAV505" s="590"/>
      <c r="MAW505" s="590"/>
      <c r="MAX505" s="590"/>
      <c r="MAY505" s="590"/>
      <c r="MAZ505" s="590"/>
      <c r="MBA505" s="590"/>
      <c r="MBB505" s="590"/>
      <c r="MBC505" s="590"/>
      <c r="MBD505" s="590"/>
      <c r="MBE505" s="590"/>
      <c r="MBF505" s="590"/>
      <c r="MBG505" s="590"/>
      <c r="MBH505" s="590"/>
      <c r="MBI505" s="590"/>
      <c r="MBJ505" s="590"/>
      <c r="MBK505" s="590"/>
      <c r="MBL505" s="590"/>
      <c r="MBM505" s="590"/>
      <c r="MBN505" s="590"/>
      <c r="MBO505" s="590"/>
      <c r="MBP505" s="590"/>
      <c r="MBQ505" s="590"/>
      <c r="MBR505" s="590"/>
      <c r="MBS505" s="590"/>
      <c r="MBT505" s="590"/>
      <c r="MBU505" s="590"/>
      <c r="MBV505" s="590"/>
      <c r="MBW505" s="590"/>
      <c r="MBX505" s="590"/>
      <c r="MBY505" s="590"/>
      <c r="MBZ505" s="590"/>
      <c r="MCA505" s="590"/>
      <c r="MCB505" s="590"/>
      <c r="MCC505" s="590"/>
      <c r="MCD505" s="590"/>
      <c r="MCE505" s="590"/>
      <c r="MCF505" s="590"/>
      <c r="MCG505" s="590"/>
      <c r="MCH505" s="590"/>
      <c r="MCI505" s="590"/>
      <c r="MCJ505" s="590"/>
      <c r="MCK505" s="590"/>
      <c r="MCL505" s="590"/>
      <c r="MCM505" s="590"/>
      <c r="MCN505" s="590"/>
      <c r="MCO505" s="590"/>
      <c r="MCP505" s="590"/>
      <c r="MCQ505" s="590"/>
      <c r="MCR505" s="590"/>
      <c r="MCS505" s="590"/>
      <c r="MCT505" s="590"/>
      <c r="MCU505" s="590"/>
      <c r="MCV505" s="590"/>
      <c r="MCW505" s="590"/>
      <c r="MCX505" s="590"/>
      <c r="MCY505" s="590"/>
      <c r="MCZ505" s="590"/>
      <c r="MDA505" s="590"/>
      <c r="MDB505" s="590"/>
      <c r="MDC505" s="590"/>
      <c r="MDD505" s="590"/>
      <c r="MDE505" s="590"/>
      <c r="MDF505" s="590"/>
      <c r="MDG505" s="590"/>
      <c r="MDH505" s="590"/>
      <c r="MDI505" s="590"/>
      <c r="MDJ505" s="590"/>
      <c r="MDK505" s="590"/>
      <c r="MDL505" s="590"/>
      <c r="MDM505" s="590"/>
      <c r="MDN505" s="590"/>
      <c r="MDO505" s="590"/>
      <c r="MDP505" s="590"/>
      <c r="MDQ505" s="590"/>
      <c r="MDR505" s="590"/>
      <c r="MDS505" s="590"/>
      <c r="MDT505" s="590"/>
      <c r="MDU505" s="590"/>
      <c r="MDV505" s="590"/>
      <c r="MDW505" s="590"/>
      <c r="MDX505" s="590"/>
      <c r="MDY505" s="590"/>
      <c r="MDZ505" s="590"/>
      <c r="MEA505" s="590"/>
      <c r="MEB505" s="590"/>
      <c r="MEC505" s="590"/>
      <c r="MED505" s="590"/>
      <c r="MEE505" s="590"/>
      <c r="MEF505" s="590"/>
      <c r="MEG505" s="590"/>
      <c r="MEH505" s="590"/>
      <c r="MEI505" s="590"/>
      <c r="MEJ505" s="590"/>
      <c r="MEK505" s="590"/>
      <c r="MEL505" s="590"/>
      <c r="MEM505" s="590"/>
      <c r="MEN505" s="590"/>
      <c r="MEO505" s="590"/>
      <c r="MEP505" s="590"/>
      <c r="MEQ505" s="590"/>
      <c r="MER505" s="590"/>
      <c r="MES505" s="590"/>
      <c r="MET505" s="590"/>
      <c r="MEU505" s="590"/>
      <c r="MEV505" s="590"/>
      <c r="MEW505" s="590"/>
      <c r="MEX505" s="590"/>
      <c r="MEY505" s="590"/>
      <c r="MEZ505" s="590"/>
      <c r="MFA505" s="590"/>
      <c r="MFB505" s="590"/>
      <c r="MFC505" s="590"/>
      <c r="MFD505" s="590"/>
      <c r="MFE505" s="590"/>
      <c r="MFF505" s="590"/>
      <c r="MFG505" s="590"/>
      <c r="MFH505" s="590"/>
      <c r="MFI505" s="590"/>
      <c r="MFJ505" s="590"/>
      <c r="MFK505" s="590"/>
      <c r="MFL505" s="590"/>
      <c r="MFM505" s="590"/>
      <c r="MFN505" s="590"/>
      <c r="MFO505" s="590"/>
      <c r="MFP505" s="590"/>
      <c r="MFQ505" s="590"/>
      <c r="MFR505" s="590"/>
      <c r="MFS505" s="590"/>
      <c r="MFT505" s="590"/>
      <c r="MFU505" s="590"/>
      <c r="MFV505" s="590"/>
      <c r="MFW505" s="590"/>
      <c r="MFX505" s="590"/>
      <c r="MFY505" s="590"/>
      <c r="MFZ505" s="590"/>
      <c r="MGA505" s="590"/>
      <c r="MGB505" s="590"/>
      <c r="MGC505" s="590"/>
      <c r="MGD505" s="590"/>
      <c r="MGE505" s="590"/>
      <c r="MGF505" s="590"/>
      <c r="MGG505" s="590"/>
      <c r="MGH505" s="590"/>
      <c r="MGI505" s="590"/>
      <c r="MGJ505" s="590"/>
      <c r="MGK505" s="590"/>
      <c r="MGL505" s="590"/>
      <c r="MGM505" s="590"/>
      <c r="MGN505" s="590"/>
      <c r="MGO505" s="590"/>
      <c r="MGP505" s="590"/>
      <c r="MGQ505" s="590"/>
      <c r="MGR505" s="590"/>
      <c r="MGS505" s="590"/>
      <c r="MGT505" s="590"/>
      <c r="MGU505" s="590"/>
      <c r="MGV505" s="590"/>
      <c r="MGW505" s="590"/>
      <c r="MGX505" s="590"/>
      <c r="MGY505" s="590"/>
      <c r="MGZ505" s="590"/>
      <c r="MHA505" s="590"/>
      <c r="MHB505" s="590"/>
      <c r="MHC505" s="590"/>
      <c r="MHD505" s="590"/>
      <c r="MHE505" s="590"/>
      <c r="MHF505" s="590"/>
      <c r="MHG505" s="590"/>
      <c r="MHH505" s="590"/>
      <c r="MHI505" s="590"/>
      <c r="MHJ505" s="590"/>
      <c r="MHK505" s="590"/>
      <c r="MHL505" s="590"/>
      <c r="MHM505" s="590"/>
      <c r="MHN505" s="590"/>
      <c r="MHO505" s="590"/>
      <c r="MHP505" s="590"/>
      <c r="MHQ505" s="590"/>
      <c r="MHR505" s="590"/>
      <c r="MHS505" s="590"/>
      <c r="MHT505" s="590"/>
      <c r="MHU505" s="590"/>
      <c r="MHV505" s="590"/>
      <c r="MHW505" s="590"/>
      <c r="MHX505" s="590"/>
      <c r="MHY505" s="590"/>
      <c r="MHZ505" s="590"/>
      <c r="MIA505" s="590"/>
      <c r="MIB505" s="590"/>
      <c r="MIC505" s="590"/>
      <c r="MID505" s="590"/>
      <c r="MIE505" s="590"/>
      <c r="MIF505" s="590"/>
      <c r="MIG505" s="590"/>
      <c r="MIH505" s="590"/>
      <c r="MII505" s="590"/>
      <c r="MIJ505" s="590"/>
      <c r="MIK505" s="590"/>
      <c r="MIL505" s="590"/>
      <c r="MIM505" s="590"/>
      <c r="MIN505" s="590"/>
      <c r="MIO505" s="590"/>
      <c r="MIP505" s="590"/>
      <c r="MIQ505" s="590"/>
      <c r="MIR505" s="590"/>
      <c r="MIS505" s="590"/>
      <c r="MIT505" s="590"/>
      <c r="MIU505" s="590"/>
      <c r="MIV505" s="590"/>
      <c r="MIW505" s="590"/>
      <c r="MIX505" s="590"/>
      <c r="MIY505" s="590"/>
      <c r="MIZ505" s="590"/>
      <c r="MJA505" s="590"/>
      <c r="MJB505" s="590"/>
      <c r="MJC505" s="590"/>
      <c r="MJD505" s="590"/>
      <c r="MJE505" s="590"/>
      <c r="MJF505" s="590"/>
      <c r="MJG505" s="590"/>
      <c r="MJH505" s="590"/>
      <c r="MJI505" s="590"/>
      <c r="MJJ505" s="590"/>
      <c r="MJK505" s="590"/>
      <c r="MJL505" s="590"/>
      <c r="MJM505" s="590"/>
      <c r="MJN505" s="590"/>
      <c r="MJO505" s="590"/>
      <c r="MJP505" s="590"/>
      <c r="MJQ505" s="590"/>
      <c r="MJR505" s="590"/>
      <c r="MJS505" s="590"/>
      <c r="MJT505" s="590"/>
      <c r="MJU505" s="590"/>
      <c r="MJV505" s="590"/>
      <c r="MJW505" s="590"/>
      <c r="MJX505" s="590"/>
      <c r="MJY505" s="590"/>
      <c r="MJZ505" s="590"/>
      <c r="MKA505" s="590"/>
      <c r="MKB505" s="590"/>
      <c r="MKC505" s="590"/>
      <c r="MKD505" s="590"/>
      <c r="MKE505" s="590"/>
      <c r="MKF505" s="590"/>
      <c r="MKG505" s="590"/>
      <c r="MKH505" s="590"/>
      <c r="MKI505" s="590"/>
      <c r="MKJ505" s="590"/>
      <c r="MKK505" s="590"/>
      <c r="MKL505" s="590"/>
      <c r="MKM505" s="590"/>
      <c r="MKN505" s="590"/>
      <c r="MKO505" s="590"/>
      <c r="MKP505" s="590"/>
      <c r="MKQ505" s="590"/>
      <c r="MKR505" s="590"/>
      <c r="MKS505" s="590"/>
      <c r="MKT505" s="590"/>
      <c r="MKU505" s="590"/>
      <c r="MKV505" s="590"/>
      <c r="MKW505" s="590"/>
      <c r="MKX505" s="590"/>
      <c r="MKY505" s="590"/>
      <c r="MKZ505" s="590"/>
      <c r="MLA505" s="590"/>
      <c r="MLB505" s="590"/>
      <c r="MLC505" s="590"/>
      <c r="MLD505" s="590"/>
      <c r="MLE505" s="590"/>
      <c r="MLF505" s="590"/>
      <c r="MLG505" s="590"/>
      <c r="MLH505" s="590"/>
      <c r="MLI505" s="590"/>
      <c r="MLJ505" s="590"/>
      <c r="MLK505" s="590"/>
      <c r="MLL505" s="590"/>
      <c r="MLM505" s="590"/>
      <c r="MLN505" s="590"/>
      <c r="MLO505" s="590"/>
      <c r="MLP505" s="590"/>
      <c r="MLQ505" s="590"/>
      <c r="MLR505" s="590"/>
      <c r="MLS505" s="590"/>
      <c r="MLT505" s="590"/>
      <c r="MLU505" s="590"/>
      <c r="MLV505" s="590"/>
      <c r="MLW505" s="590"/>
      <c r="MLX505" s="590"/>
      <c r="MLY505" s="590"/>
      <c r="MLZ505" s="590"/>
      <c r="MMA505" s="590"/>
      <c r="MMB505" s="590"/>
      <c r="MMC505" s="590"/>
      <c r="MMD505" s="590"/>
      <c r="MME505" s="590"/>
      <c r="MMF505" s="590"/>
      <c r="MMG505" s="590"/>
      <c r="MMH505" s="590"/>
      <c r="MMI505" s="590"/>
      <c r="MMJ505" s="590"/>
      <c r="MMK505" s="590"/>
      <c r="MML505" s="590"/>
      <c r="MMM505" s="590"/>
      <c r="MMN505" s="590"/>
      <c r="MMO505" s="590"/>
      <c r="MMP505" s="590"/>
      <c r="MMQ505" s="590"/>
      <c r="MMR505" s="590"/>
      <c r="MMS505" s="590"/>
      <c r="MMT505" s="590"/>
      <c r="MMU505" s="590"/>
      <c r="MMV505" s="590"/>
      <c r="MMW505" s="590"/>
      <c r="MMX505" s="590"/>
      <c r="MMY505" s="590"/>
      <c r="MMZ505" s="590"/>
      <c r="MNA505" s="590"/>
      <c r="MNB505" s="590"/>
      <c r="MNC505" s="590"/>
      <c r="MND505" s="590"/>
      <c r="MNE505" s="590"/>
      <c r="MNF505" s="590"/>
      <c r="MNG505" s="590"/>
      <c r="MNH505" s="590"/>
      <c r="MNI505" s="590"/>
      <c r="MNJ505" s="590"/>
      <c r="MNK505" s="590"/>
      <c r="MNL505" s="590"/>
      <c r="MNM505" s="590"/>
      <c r="MNN505" s="590"/>
      <c r="MNO505" s="590"/>
      <c r="MNP505" s="590"/>
      <c r="MNQ505" s="590"/>
      <c r="MNR505" s="590"/>
      <c r="MNS505" s="590"/>
      <c r="MNT505" s="590"/>
      <c r="MNU505" s="590"/>
      <c r="MNV505" s="590"/>
      <c r="MNW505" s="590"/>
      <c r="MNX505" s="590"/>
      <c r="MNY505" s="590"/>
      <c r="MNZ505" s="590"/>
      <c r="MOA505" s="590"/>
      <c r="MOB505" s="590"/>
      <c r="MOC505" s="590"/>
      <c r="MOD505" s="590"/>
      <c r="MOE505" s="590"/>
      <c r="MOF505" s="590"/>
      <c r="MOG505" s="590"/>
      <c r="MOH505" s="590"/>
      <c r="MOI505" s="590"/>
      <c r="MOJ505" s="590"/>
      <c r="MOK505" s="590"/>
      <c r="MOL505" s="590"/>
      <c r="MOM505" s="590"/>
      <c r="MON505" s="590"/>
      <c r="MOO505" s="590"/>
      <c r="MOP505" s="590"/>
      <c r="MOQ505" s="590"/>
      <c r="MOR505" s="590"/>
      <c r="MOS505" s="590"/>
      <c r="MOT505" s="590"/>
      <c r="MOU505" s="590"/>
      <c r="MOV505" s="590"/>
      <c r="MOW505" s="590"/>
      <c r="MOX505" s="590"/>
      <c r="MOY505" s="590"/>
      <c r="MOZ505" s="590"/>
      <c r="MPA505" s="590"/>
      <c r="MPB505" s="590"/>
      <c r="MPC505" s="590"/>
      <c r="MPD505" s="590"/>
      <c r="MPE505" s="590"/>
      <c r="MPF505" s="590"/>
      <c r="MPG505" s="590"/>
      <c r="MPH505" s="590"/>
      <c r="MPI505" s="590"/>
      <c r="MPJ505" s="590"/>
      <c r="MPK505" s="590"/>
      <c r="MPL505" s="590"/>
      <c r="MPM505" s="590"/>
      <c r="MPN505" s="590"/>
      <c r="MPO505" s="590"/>
      <c r="MPP505" s="590"/>
      <c r="MPQ505" s="590"/>
      <c r="MPR505" s="590"/>
      <c r="MPS505" s="590"/>
      <c r="MPT505" s="590"/>
      <c r="MPU505" s="590"/>
      <c r="MPV505" s="590"/>
      <c r="MPW505" s="590"/>
      <c r="MPX505" s="590"/>
      <c r="MPY505" s="590"/>
      <c r="MPZ505" s="590"/>
      <c r="MQA505" s="590"/>
      <c r="MQB505" s="590"/>
      <c r="MQC505" s="590"/>
      <c r="MQD505" s="590"/>
      <c r="MQE505" s="590"/>
      <c r="MQF505" s="590"/>
      <c r="MQG505" s="590"/>
      <c r="MQH505" s="590"/>
      <c r="MQI505" s="590"/>
      <c r="MQJ505" s="590"/>
      <c r="MQK505" s="590"/>
      <c r="MQL505" s="590"/>
      <c r="MQM505" s="590"/>
      <c r="MQN505" s="590"/>
      <c r="MQO505" s="590"/>
      <c r="MQP505" s="590"/>
      <c r="MQQ505" s="590"/>
      <c r="MQR505" s="590"/>
      <c r="MQS505" s="590"/>
      <c r="MQT505" s="590"/>
      <c r="MQU505" s="590"/>
      <c r="MQV505" s="590"/>
      <c r="MQW505" s="590"/>
      <c r="MQX505" s="590"/>
      <c r="MQY505" s="590"/>
      <c r="MQZ505" s="590"/>
      <c r="MRA505" s="590"/>
      <c r="MRB505" s="590"/>
      <c r="MRC505" s="590"/>
      <c r="MRD505" s="590"/>
      <c r="MRE505" s="590"/>
      <c r="MRF505" s="590"/>
      <c r="MRG505" s="590"/>
      <c r="MRH505" s="590"/>
      <c r="MRI505" s="590"/>
      <c r="MRJ505" s="590"/>
      <c r="MRK505" s="590"/>
      <c r="MRL505" s="590"/>
      <c r="MRM505" s="590"/>
      <c r="MRN505" s="590"/>
      <c r="MRO505" s="590"/>
      <c r="MRP505" s="590"/>
      <c r="MRQ505" s="590"/>
      <c r="MRR505" s="590"/>
      <c r="MRS505" s="590"/>
      <c r="MRT505" s="590"/>
      <c r="MRU505" s="590"/>
      <c r="MRV505" s="590"/>
      <c r="MRW505" s="590"/>
      <c r="MRX505" s="590"/>
      <c r="MRY505" s="590"/>
      <c r="MRZ505" s="590"/>
      <c r="MSA505" s="590"/>
      <c r="MSB505" s="590"/>
      <c r="MSC505" s="590"/>
      <c r="MSD505" s="590"/>
      <c r="MSE505" s="590"/>
      <c r="MSF505" s="590"/>
      <c r="MSG505" s="590"/>
      <c r="MSH505" s="590"/>
      <c r="MSI505" s="590"/>
      <c r="MSJ505" s="590"/>
      <c r="MSK505" s="590"/>
      <c r="MSL505" s="590"/>
      <c r="MSM505" s="590"/>
      <c r="MSN505" s="590"/>
      <c r="MSO505" s="590"/>
      <c r="MSP505" s="590"/>
      <c r="MSQ505" s="590"/>
      <c r="MSR505" s="590"/>
      <c r="MSS505" s="590"/>
      <c r="MST505" s="590"/>
      <c r="MSU505" s="590"/>
      <c r="MSV505" s="590"/>
      <c r="MSW505" s="590"/>
      <c r="MSX505" s="590"/>
      <c r="MSY505" s="590"/>
      <c r="MSZ505" s="590"/>
      <c r="MTA505" s="590"/>
      <c r="MTB505" s="590"/>
      <c r="MTC505" s="590"/>
      <c r="MTD505" s="590"/>
      <c r="MTE505" s="590"/>
      <c r="MTF505" s="590"/>
      <c r="MTG505" s="590"/>
      <c r="MTH505" s="590"/>
      <c r="MTI505" s="590"/>
      <c r="MTJ505" s="590"/>
      <c r="MTK505" s="590"/>
      <c r="MTL505" s="590"/>
      <c r="MTM505" s="590"/>
      <c r="MTN505" s="590"/>
      <c r="MTO505" s="590"/>
      <c r="MTP505" s="590"/>
      <c r="MTQ505" s="590"/>
      <c r="MTR505" s="590"/>
      <c r="MTS505" s="590"/>
      <c r="MTT505" s="590"/>
      <c r="MTU505" s="590"/>
      <c r="MTV505" s="590"/>
      <c r="MTW505" s="590"/>
      <c r="MTX505" s="590"/>
      <c r="MTY505" s="590"/>
      <c r="MTZ505" s="590"/>
      <c r="MUA505" s="590"/>
      <c r="MUB505" s="590"/>
      <c r="MUC505" s="590"/>
      <c r="MUD505" s="590"/>
      <c r="MUE505" s="590"/>
      <c r="MUF505" s="590"/>
      <c r="MUG505" s="590"/>
      <c r="MUH505" s="590"/>
      <c r="MUI505" s="590"/>
      <c r="MUJ505" s="590"/>
      <c r="MUK505" s="590"/>
      <c r="MUL505" s="590"/>
      <c r="MUM505" s="590"/>
      <c r="MUN505" s="590"/>
      <c r="MUO505" s="590"/>
      <c r="MUP505" s="590"/>
      <c r="MUQ505" s="590"/>
      <c r="MUR505" s="590"/>
      <c r="MUS505" s="590"/>
      <c r="MUT505" s="590"/>
      <c r="MUU505" s="590"/>
      <c r="MUV505" s="590"/>
      <c r="MUW505" s="590"/>
      <c r="MUX505" s="590"/>
      <c r="MUY505" s="590"/>
      <c r="MUZ505" s="590"/>
      <c r="MVA505" s="590"/>
      <c r="MVB505" s="590"/>
      <c r="MVC505" s="590"/>
      <c r="MVD505" s="590"/>
      <c r="MVE505" s="590"/>
      <c r="MVF505" s="590"/>
      <c r="MVG505" s="590"/>
      <c r="MVH505" s="590"/>
      <c r="MVI505" s="590"/>
      <c r="MVJ505" s="590"/>
      <c r="MVK505" s="590"/>
      <c r="MVL505" s="590"/>
      <c r="MVM505" s="590"/>
      <c r="MVN505" s="590"/>
      <c r="MVO505" s="590"/>
      <c r="MVP505" s="590"/>
      <c r="MVQ505" s="590"/>
      <c r="MVR505" s="590"/>
      <c r="MVS505" s="590"/>
      <c r="MVT505" s="590"/>
      <c r="MVU505" s="590"/>
      <c r="MVV505" s="590"/>
      <c r="MVW505" s="590"/>
      <c r="MVX505" s="590"/>
      <c r="MVY505" s="590"/>
      <c r="MVZ505" s="590"/>
      <c r="MWA505" s="590"/>
      <c r="MWB505" s="590"/>
      <c r="MWC505" s="590"/>
      <c r="MWD505" s="590"/>
      <c r="MWE505" s="590"/>
      <c r="MWF505" s="590"/>
      <c r="MWG505" s="590"/>
      <c r="MWH505" s="590"/>
      <c r="MWI505" s="590"/>
      <c r="MWJ505" s="590"/>
      <c r="MWK505" s="590"/>
      <c r="MWL505" s="590"/>
      <c r="MWM505" s="590"/>
      <c r="MWN505" s="590"/>
      <c r="MWO505" s="590"/>
      <c r="MWP505" s="590"/>
      <c r="MWQ505" s="590"/>
      <c r="MWR505" s="590"/>
      <c r="MWS505" s="590"/>
      <c r="MWT505" s="590"/>
      <c r="MWU505" s="590"/>
      <c r="MWV505" s="590"/>
      <c r="MWW505" s="590"/>
      <c r="MWX505" s="590"/>
      <c r="MWY505" s="590"/>
      <c r="MWZ505" s="590"/>
      <c r="MXA505" s="590"/>
      <c r="MXB505" s="590"/>
      <c r="MXC505" s="590"/>
      <c r="MXD505" s="590"/>
      <c r="MXE505" s="590"/>
      <c r="MXF505" s="590"/>
      <c r="MXG505" s="590"/>
      <c r="MXH505" s="590"/>
      <c r="MXI505" s="590"/>
      <c r="MXJ505" s="590"/>
      <c r="MXK505" s="590"/>
      <c r="MXL505" s="590"/>
      <c r="MXM505" s="590"/>
      <c r="MXN505" s="590"/>
      <c r="MXO505" s="590"/>
      <c r="MXP505" s="590"/>
      <c r="MXQ505" s="590"/>
      <c r="MXR505" s="590"/>
      <c r="MXS505" s="590"/>
      <c r="MXT505" s="590"/>
      <c r="MXU505" s="590"/>
      <c r="MXV505" s="590"/>
      <c r="MXW505" s="590"/>
      <c r="MXX505" s="590"/>
      <c r="MXY505" s="590"/>
      <c r="MXZ505" s="590"/>
      <c r="MYA505" s="590"/>
      <c r="MYB505" s="590"/>
      <c r="MYC505" s="590"/>
      <c r="MYD505" s="590"/>
      <c r="MYE505" s="590"/>
      <c r="MYF505" s="590"/>
      <c r="MYG505" s="590"/>
      <c r="MYH505" s="590"/>
      <c r="MYI505" s="590"/>
      <c r="MYJ505" s="590"/>
      <c r="MYK505" s="590"/>
      <c r="MYL505" s="590"/>
      <c r="MYM505" s="590"/>
      <c r="MYN505" s="590"/>
      <c r="MYO505" s="590"/>
      <c r="MYP505" s="590"/>
      <c r="MYQ505" s="590"/>
      <c r="MYR505" s="590"/>
      <c r="MYS505" s="590"/>
      <c r="MYT505" s="590"/>
      <c r="MYU505" s="590"/>
      <c r="MYV505" s="590"/>
      <c r="MYW505" s="590"/>
      <c r="MYX505" s="590"/>
      <c r="MYY505" s="590"/>
      <c r="MYZ505" s="590"/>
      <c r="MZA505" s="590"/>
      <c r="MZB505" s="590"/>
      <c r="MZC505" s="590"/>
      <c r="MZD505" s="590"/>
      <c r="MZE505" s="590"/>
      <c r="MZF505" s="590"/>
      <c r="MZG505" s="590"/>
      <c r="MZH505" s="590"/>
      <c r="MZI505" s="590"/>
      <c r="MZJ505" s="590"/>
      <c r="MZK505" s="590"/>
      <c r="MZL505" s="590"/>
      <c r="MZM505" s="590"/>
      <c r="MZN505" s="590"/>
      <c r="MZO505" s="590"/>
      <c r="MZP505" s="590"/>
      <c r="MZQ505" s="590"/>
      <c r="MZR505" s="590"/>
      <c r="MZS505" s="590"/>
      <c r="MZT505" s="590"/>
      <c r="MZU505" s="590"/>
      <c r="MZV505" s="590"/>
      <c r="MZW505" s="590"/>
      <c r="MZX505" s="590"/>
      <c r="MZY505" s="590"/>
      <c r="MZZ505" s="590"/>
      <c r="NAA505" s="590"/>
      <c r="NAB505" s="590"/>
      <c r="NAC505" s="590"/>
      <c r="NAD505" s="590"/>
      <c r="NAE505" s="590"/>
      <c r="NAF505" s="590"/>
      <c r="NAG505" s="590"/>
      <c r="NAH505" s="590"/>
      <c r="NAI505" s="590"/>
      <c r="NAJ505" s="590"/>
      <c r="NAK505" s="590"/>
      <c r="NAL505" s="590"/>
      <c r="NAM505" s="590"/>
      <c r="NAN505" s="590"/>
      <c r="NAO505" s="590"/>
      <c r="NAP505" s="590"/>
      <c r="NAQ505" s="590"/>
      <c r="NAR505" s="590"/>
      <c r="NAS505" s="590"/>
      <c r="NAT505" s="590"/>
      <c r="NAU505" s="590"/>
      <c r="NAV505" s="590"/>
      <c r="NAW505" s="590"/>
      <c r="NAX505" s="590"/>
      <c r="NAY505" s="590"/>
      <c r="NAZ505" s="590"/>
      <c r="NBA505" s="590"/>
      <c r="NBB505" s="590"/>
      <c r="NBC505" s="590"/>
      <c r="NBD505" s="590"/>
      <c r="NBE505" s="590"/>
      <c r="NBF505" s="590"/>
      <c r="NBG505" s="590"/>
      <c r="NBH505" s="590"/>
      <c r="NBI505" s="590"/>
      <c r="NBJ505" s="590"/>
      <c r="NBK505" s="590"/>
      <c r="NBL505" s="590"/>
      <c r="NBM505" s="590"/>
      <c r="NBN505" s="590"/>
      <c r="NBO505" s="590"/>
      <c r="NBP505" s="590"/>
      <c r="NBQ505" s="590"/>
      <c r="NBR505" s="590"/>
      <c r="NBS505" s="590"/>
      <c r="NBT505" s="590"/>
      <c r="NBU505" s="590"/>
      <c r="NBV505" s="590"/>
      <c r="NBW505" s="590"/>
      <c r="NBX505" s="590"/>
      <c r="NBY505" s="590"/>
      <c r="NBZ505" s="590"/>
      <c r="NCA505" s="590"/>
      <c r="NCB505" s="590"/>
      <c r="NCC505" s="590"/>
      <c r="NCD505" s="590"/>
      <c r="NCE505" s="590"/>
      <c r="NCF505" s="590"/>
      <c r="NCG505" s="590"/>
      <c r="NCH505" s="590"/>
      <c r="NCI505" s="590"/>
      <c r="NCJ505" s="590"/>
      <c r="NCK505" s="590"/>
      <c r="NCL505" s="590"/>
      <c r="NCM505" s="590"/>
      <c r="NCN505" s="590"/>
      <c r="NCO505" s="590"/>
      <c r="NCP505" s="590"/>
      <c r="NCQ505" s="590"/>
      <c r="NCR505" s="590"/>
      <c r="NCS505" s="590"/>
      <c r="NCT505" s="590"/>
      <c r="NCU505" s="590"/>
      <c r="NCV505" s="590"/>
      <c r="NCW505" s="590"/>
      <c r="NCX505" s="590"/>
      <c r="NCY505" s="590"/>
      <c r="NCZ505" s="590"/>
      <c r="NDA505" s="590"/>
      <c r="NDB505" s="590"/>
      <c r="NDC505" s="590"/>
      <c r="NDD505" s="590"/>
      <c r="NDE505" s="590"/>
      <c r="NDF505" s="590"/>
      <c r="NDG505" s="590"/>
      <c r="NDH505" s="590"/>
      <c r="NDI505" s="590"/>
      <c r="NDJ505" s="590"/>
      <c r="NDK505" s="590"/>
      <c r="NDL505" s="590"/>
      <c r="NDM505" s="590"/>
      <c r="NDN505" s="590"/>
      <c r="NDO505" s="590"/>
      <c r="NDP505" s="590"/>
      <c r="NDQ505" s="590"/>
      <c r="NDR505" s="590"/>
      <c r="NDS505" s="590"/>
      <c r="NDT505" s="590"/>
      <c r="NDU505" s="590"/>
      <c r="NDV505" s="590"/>
      <c r="NDW505" s="590"/>
      <c r="NDX505" s="590"/>
      <c r="NDY505" s="590"/>
      <c r="NDZ505" s="590"/>
      <c r="NEA505" s="590"/>
      <c r="NEB505" s="590"/>
      <c r="NEC505" s="590"/>
      <c r="NED505" s="590"/>
      <c r="NEE505" s="590"/>
      <c r="NEF505" s="590"/>
      <c r="NEG505" s="590"/>
      <c r="NEH505" s="590"/>
      <c r="NEI505" s="590"/>
      <c r="NEJ505" s="590"/>
      <c r="NEK505" s="590"/>
      <c r="NEL505" s="590"/>
      <c r="NEM505" s="590"/>
      <c r="NEN505" s="590"/>
      <c r="NEO505" s="590"/>
      <c r="NEP505" s="590"/>
      <c r="NEQ505" s="590"/>
      <c r="NER505" s="590"/>
      <c r="NES505" s="590"/>
      <c r="NET505" s="590"/>
      <c r="NEU505" s="590"/>
      <c r="NEV505" s="590"/>
      <c r="NEW505" s="590"/>
      <c r="NEX505" s="590"/>
      <c r="NEY505" s="590"/>
      <c r="NEZ505" s="590"/>
      <c r="NFA505" s="590"/>
      <c r="NFB505" s="590"/>
      <c r="NFC505" s="590"/>
      <c r="NFD505" s="590"/>
      <c r="NFE505" s="590"/>
      <c r="NFF505" s="590"/>
      <c r="NFG505" s="590"/>
      <c r="NFH505" s="590"/>
      <c r="NFI505" s="590"/>
      <c r="NFJ505" s="590"/>
      <c r="NFK505" s="590"/>
      <c r="NFL505" s="590"/>
      <c r="NFM505" s="590"/>
      <c r="NFN505" s="590"/>
      <c r="NFO505" s="590"/>
      <c r="NFP505" s="590"/>
      <c r="NFQ505" s="590"/>
      <c r="NFR505" s="590"/>
      <c r="NFS505" s="590"/>
      <c r="NFT505" s="590"/>
      <c r="NFU505" s="590"/>
      <c r="NFV505" s="590"/>
      <c r="NFW505" s="590"/>
      <c r="NFX505" s="590"/>
      <c r="NFY505" s="590"/>
      <c r="NFZ505" s="590"/>
      <c r="NGA505" s="590"/>
      <c r="NGB505" s="590"/>
      <c r="NGC505" s="590"/>
      <c r="NGD505" s="590"/>
      <c r="NGE505" s="590"/>
      <c r="NGF505" s="590"/>
      <c r="NGG505" s="590"/>
      <c r="NGH505" s="590"/>
      <c r="NGI505" s="590"/>
      <c r="NGJ505" s="590"/>
      <c r="NGK505" s="590"/>
      <c r="NGL505" s="590"/>
      <c r="NGM505" s="590"/>
      <c r="NGN505" s="590"/>
      <c r="NGO505" s="590"/>
      <c r="NGP505" s="590"/>
      <c r="NGQ505" s="590"/>
      <c r="NGR505" s="590"/>
      <c r="NGS505" s="590"/>
      <c r="NGT505" s="590"/>
      <c r="NGU505" s="590"/>
      <c r="NGV505" s="590"/>
      <c r="NGW505" s="590"/>
      <c r="NGX505" s="590"/>
      <c r="NGY505" s="590"/>
      <c r="NGZ505" s="590"/>
      <c r="NHA505" s="590"/>
      <c r="NHB505" s="590"/>
      <c r="NHC505" s="590"/>
      <c r="NHD505" s="590"/>
      <c r="NHE505" s="590"/>
      <c r="NHF505" s="590"/>
      <c r="NHG505" s="590"/>
      <c r="NHH505" s="590"/>
      <c r="NHI505" s="590"/>
      <c r="NHJ505" s="590"/>
      <c r="NHK505" s="590"/>
      <c r="NHL505" s="590"/>
      <c r="NHM505" s="590"/>
      <c r="NHN505" s="590"/>
      <c r="NHO505" s="590"/>
      <c r="NHP505" s="590"/>
      <c r="NHQ505" s="590"/>
      <c r="NHR505" s="590"/>
      <c r="NHS505" s="590"/>
      <c r="NHT505" s="590"/>
      <c r="NHU505" s="590"/>
      <c r="NHV505" s="590"/>
      <c r="NHW505" s="590"/>
      <c r="NHX505" s="590"/>
      <c r="NHY505" s="590"/>
      <c r="NHZ505" s="590"/>
      <c r="NIA505" s="590"/>
      <c r="NIB505" s="590"/>
      <c r="NIC505" s="590"/>
      <c r="NID505" s="590"/>
      <c r="NIE505" s="590"/>
      <c r="NIF505" s="590"/>
      <c r="NIG505" s="590"/>
      <c r="NIH505" s="590"/>
      <c r="NII505" s="590"/>
      <c r="NIJ505" s="590"/>
      <c r="NIK505" s="590"/>
      <c r="NIL505" s="590"/>
      <c r="NIM505" s="590"/>
      <c r="NIN505" s="590"/>
      <c r="NIO505" s="590"/>
      <c r="NIP505" s="590"/>
      <c r="NIQ505" s="590"/>
      <c r="NIR505" s="590"/>
      <c r="NIS505" s="590"/>
      <c r="NIT505" s="590"/>
      <c r="NIU505" s="590"/>
      <c r="NIV505" s="590"/>
      <c r="NIW505" s="590"/>
      <c r="NIX505" s="590"/>
      <c r="NIY505" s="590"/>
      <c r="NIZ505" s="590"/>
      <c r="NJA505" s="590"/>
      <c r="NJB505" s="590"/>
      <c r="NJC505" s="590"/>
      <c r="NJD505" s="590"/>
      <c r="NJE505" s="590"/>
      <c r="NJF505" s="590"/>
      <c r="NJG505" s="590"/>
      <c r="NJH505" s="590"/>
      <c r="NJI505" s="590"/>
      <c r="NJJ505" s="590"/>
      <c r="NJK505" s="590"/>
      <c r="NJL505" s="590"/>
      <c r="NJM505" s="590"/>
      <c r="NJN505" s="590"/>
      <c r="NJO505" s="590"/>
      <c r="NJP505" s="590"/>
      <c r="NJQ505" s="590"/>
      <c r="NJR505" s="590"/>
      <c r="NJS505" s="590"/>
      <c r="NJT505" s="590"/>
      <c r="NJU505" s="590"/>
      <c r="NJV505" s="590"/>
      <c r="NJW505" s="590"/>
      <c r="NJX505" s="590"/>
      <c r="NJY505" s="590"/>
      <c r="NJZ505" s="590"/>
      <c r="NKA505" s="590"/>
      <c r="NKB505" s="590"/>
      <c r="NKC505" s="590"/>
      <c r="NKD505" s="590"/>
      <c r="NKE505" s="590"/>
      <c r="NKF505" s="590"/>
      <c r="NKG505" s="590"/>
      <c r="NKH505" s="590"/>
      <c r="NKI505" s="590"/>
      <c r="NKJ505" s="590"/>
      <c r="NKK505" s="590"/>
      <c r="NKL505" s="590"/>
      <c r="NKM505" s="590"/>
      <c r="NKN505" s="590"/>
      <c r="NKO505" s="590"/>
      <c r="NKP505" s="590"/>
      <c r="NKQ505" s="590"/>
      <c r="NKR505" s="590"/>
      <c r="NKS505" s="590"/>
      <c r="NKT505" s="590"/>
      <c r="NKU505" s="590"/>
      <c r="NKV505" s="590"/>
      <c r="NKW505" s="590"/>
      <c r="NKX505" s="590"/>
      <c r="NKY505" s="590"/>
      <c r="NKZ505" s="590"/>
      <c r="NLA505" s="590"/>
      <c r="NLB505" s="590"/>
      <c r="NLC505" s="590"/>
      <c r="NLD505" s="590"/>
      <c r="NLE505" s="590"/>
      <c r="NLF505" s="590"/>
      <c r="NLG505" s="590"/>
      <c r="NLH505" s="590"/>
      <c r="NLI505" s="590"/>
      <c r="NLJ505" s="590"/>
      <c r="NLK505" s="590"/>
      <c r="NLL505" s="590"/>
      <c r="NLM505" s="590"/>
      <c r="NLN505" s="590"/>
      <c r="NLO505" s="590"/>
      <c r="NLP505" s="590"/>
      <c r="NLQ505" s="590"/>
      <c r="NLR505" s="590"/>
      <c r="NLS505" s="590"/>
      <c r="NLT505" s="590"/>
      <c r="NLU505" s="590"/>
      <c r="NLV505" s="590"/>
      <c r="NLW505" s="590"/>
      <c r="NLX505" s="590"/>
      <c r="NLY505" s="590"/>
      <c r="NLZ505" s="590"/>
      <c r="NMA505" s="590"/>
      <c r="NMB505" s="590"/>
      <c r="NMC505" s="590"/>
      <c r="NMD505" s="590"/>
      <c r="NME505" s="590"/>
      <c r="NMF505" s="590"/>
      <c r="NMG505" s="590"/>
      <c r="NMH505" s="590"/>
      <c r="NMI505" s="590"/>
      <c r="NMJ505" s="590"/>
      <c r="NMK505" s="590"/>
      <c r="NML505" s="590"/>
      <c r="NMM505" s="590"/>
      <c r="NMN505" s="590"/>
      <c r="NMO505" s="590"/>
      <c r="NMP505" s="590"/>
      <c r="NMQ505" s="590"/>
      <c r="NMR505" s="590"/>
      <c r="NMS505" s="590"/>
      <c r="NMT505" s="590"/>
      <c r="NMU505" s="590"/>
      <c r="NMV505" s="590"/>
      <c r="NMW505" s="590"/>
      <c r="NMX505" s="590"/>
      <c r="NMY505" s="590"/>
      <c r="NMZ505" s="590"/>
      <c r="NNA505" s="590"/>
      <c r="NNB505" s="590"/>
      <c r="NNC505" s="590"/>
      <c r="NND505" s="590"/>
      <c r="NNE505" s="590"/>
      <c r="NNF505" s="590"/>
      <c r="NNG505" s="590"/>
      <c r="NNH505" s="590"/>
      <c r="NNI505" s="590"/>
      <c r="NNJ505" s="590"/>
      <c r="NNK505" s="590"/>
      <c r="NNL505" s="590"/>
      <c r="NNM505" s="590"/>
      <c r="NNN505" s="590"/>
      <c r="NNO505" s="590"/>
      <c r="NNP505" s="590"/>
      <c r="NNQ505" s="590"/>
      <c r="NNR505" s="590"/>
      <c r="NNS505" s="590"/>
      <c r="NNT505" s="590"/>
      <c r="NNU505" s="590"/>
      <c r="NNV505" s="590"/>
      <c r="NNW505" s="590"/>
      <c r="NNX505" s="590"/>
      <c r="NNY505" s="590"/>
      <c r="NNZ505" s="590"/>
      <c r="NOA505" s="590"/>
      <c r="NOB505" s="590"/>
      <c r="NOC505" s="590"/>
      <c r="NOD505" s="590"/>
      <c r="NOE505" s="590"/>
      <c r="NOF505" s="590"/>
      <c r="NOG505" s="590"/>
      <c r="NOH505" s="590"/>
      <c r="NOI505" s="590"/>
      <c r="NOJ505" s="590"/>
      <c r="NOK505" s="590"/>
      <c r="NOL505" s="590"/>
      <c r="NOM505" s="590"/>
      <c r="NON505" s="590"/>
      <c r="NOO505" s="590"/>
      <c r="NOP505" s="590"/>
      <c r="NOQ505" s="590"/>
      <c r="NOR505" s="590"/>
      <c r="NOS505" s="590"/>
      <c r="NOT505" s="590"/>
      <c r="NOU505" s="590"/>
      <c r="NOV505" s="590"/>
      <c r="NOW505" s="590"/>
      <c r="NOX505" s="590"/>
      <c r="NOY505" s="590"/>
      <c r="NOZ505" s="590"/>
      <c r="NPA505" s="590"/>
      <c r="NPB505" s="590"/>
      <c r="NPC505" s="590"/>
      <c r="NPD505" s="590"/>
      <c r="NPE505" s="590"/>
      <c r="NPF505" s="590"/>
      <c r="NPG505" s="590"/>
      <c r="NPH505" s="590"/>
      <c r="NPI505" s="590"/>
      <c r="NPJ505" s="590"/>
      <c r="NPK505" s="590"/>
      <c r="NPL505" s="590"/>
      <c r="NPM505" s="590"/>
      <c r="NPN505" s="590"/>
      <c r="NPO505" s="590"/>
      <c r="NPP505" s="590"/>
      <c r="NPQ505" s="590"/>
      <c r="NPR505" s="590"/>
      <c r="NPS505" s="590"/>
      <c r="NPT505" s="590"/>
      <c r="NPU505" s="590"/>
      <c r="NPV505" s="590"/>
      <c r="NPW505" s="590"/>
      <c r="NPX505" s="590"/>
      <c r="NPY505" s="590"/>
      <c r="NPZ505" s="590"/>
      <c r="NQA505" s="590"/>
      <c r="NQB505" s="590"/>
      <c r="NQC505" s="590"/>
      <c r="NQD505" s="590"/>
      <c r="NQE505" s="590"/>
      <c r="NQF505" s="590"/>
      <c r="NQG505" s="590"/>
      <c r="NQH505" s="590"/>
      <c r="NQI505" s="590"/>
      <c r="NQJ505" s="590"/>
      <c r="NQK505" s="590"/>
      <c r="NQL505" s="590"/>
      <c r="NQM505" s="590"/>
      <c r="NQN505" s="590"/>
      <c r="NQO505" s="590"/>
      <c r="NQP505" s="590"/>
      <c r="NQQ505" s="590"/>
      <c r="NQR505" s="590"/>
      <c r="NQS505" s="590"/>
      <c r="NQT505" s="590"/>
      <c r="NQU505" s="590"/>
      <c r="NQV505" s="590"/>
      <c r="NQW505" s="590"/>
      <c r="NQX505" s="590"/>
      <c r="NQY505" s="590"/>
      <c r="NQZ505" s="590"/>
      <c r="NRA505" s="590"/>
      <c r="NRB505" s="590"/>
      <c r="NRC505" s="590"/>
      <c r="NRD505" s="590"/>
      <c r="NRE505" s="590"/>
      <c r="NRF505" s="590"/>
      <c r="NRG505" s="590"/>
      <c r="NRH505" s="590"/>
      <c r="NRI505" s="590"/>
      <c r="NRJ505" s="590"/>
      <c r="NRK505" s="590"/>
      <c r="NRL505" s="590"/>
      <c r="NRM505" s="590"/>
      <c r="NRN505" s="590"/>
      <c r="NRO505" s="590"/>
      <c r="NRP505" s="590"/>
      <c r="NRQ505" s="590"/>
      <c r="NRR505" s="590"/>
      <c r="NRS505" s="590"/>
      <c r="NRT505" s="590"/>
      <c r="NRU505" s="590"/>
      <c r="NRV505" s="590"/>
      <c r="NRW505" s="590"/>
      <c r="NRX505" s="590"/>
      <c r="NRY505" s="590"/>
      <c r="NRZ505" s="590"/>
      <c r="NSA505" s="590"/>
      <c r="NSB505" s="590"/>
      <c r="NSC505" s="590"/>
      <c r="NSD505" s="590"/>
      <c r="NSE505" s="590"/>
      <c r="NSF505" s="590"/>
      <c r="NSG505" s="590"/>
      <c r="NSH505" s="590"/>
      <c r="NSI505" s="590"/>
      <c r="NSJ505" s="590"/>
      <c r="NSK505" s="590"/>
      <c r="NSL505" s="590"/>
      <c r="NSM505" s="590"/>
      <c r="NSN505" s="590"/>
      <c r="NSO505" s="590"/>
      <c r="NSP505" s="590"/>
      <c r="NSQ505" s="590"/>
      <c r="NSR505" s="590"/>
      <c r="NSS505" s="590"/>
      <c r="NST505" s="590"/>
      <c r="NSU505" s="590"/>
      <c r="NSV505" s="590"/>
      <c r="NSW505" s="590"/>
      <c r="NSX505" s="590"/>
      <c r="NSY505" s="590"/>
      <c r="NSZ505" s="590"/>
      <c r="NTA505" s="590"/>
      <c r="NTB505" s="590"/>
      <c r="NTC505" s="590"/>
      <c r="NTD505" s="590"/>
      <c r="NTE505" s="590"/>
      <c r="NTF505" s="590"/>
      <c r="NTG505" s="590"/>
      <c r="NTH505" s="590"/>
      <c r="NTI505" s="590"/>
      <c r="NTJ505" s="590"/>
      <c r="NTK505" s="590"/>
      <c r="NTL505" s="590"/>
      <c r="NTM505" s="590"/>
      <c r="NTN505" s="590"/>
      <c r="NTO505" s="590"/>
      <c r="NTP505" s="590"/>
      <c r="NTQ505" s="590"/>
      <c r="NTR505" s="590"/>
      <c r="NTS505" s="590"/>
      <c r="NTT505" s="590"/>
      <c r="NTU505" s="590"/>
      <c r="NTV505" s="590"/>
      <c r="NTW505" s="590"/>
      <c r="NTX505" s="590"/>
      <c r="NTY505" s="590"/>
      <c r="NTZ505" s="590"/>
      <c r="NUA505" s="590"/>
      <c r="NUB505" s="590"/>
      <c r="NUC505" s="590"/>
      <c r="NUD505" s="590"/>
      <c r="NUE505" s="590"/>
      <c r="NUF505" s="590"/>
      <c r="NUG505" s="590"/>
      <c r="NUH505" s="590"/>
      <c r="NUI505" s="590"/>
      <c r="NUJ505" s="590"/>
      <c r="NUK505" s="590"/>
      <c r="NUL505" s="590"/>
      <c r="NUM505" s="590"/>
      <c r="NUN505" s="590"/>
      <c r="NUO505" s="590"/>
      <c r="NUP505" s="590"/>
      <c r="NUQ505" s="590"/>
      <c r="NUR505" s="590"/>
      <c r="NUS505" s="590"/>
      <c r="NUT505" s="590"/>
      <c r="NUU505" s="590"/>
      <c r="NUV505" s="590"/>
      <c r="NUW505" s="590"/>
      <c r="NUX505" s="590"/>
      <c r="NUY505" s="590"/>
      <c r="NUZ505" s="590"/>
      <c r="NVA505" s="590"/>
      <c r="NVB505" s="590"/>
      <c r="NVC505" s="590"/>
      <c r="NVD505" s="590"/>
      <c r="NVE505" s="590"/>
      <c r="NVF505" s="590"/>
      <c r="NVG505" s="590"/>
      <c r="NVH505" s="590"/>
      <c r="NVI505" s="590"/>
      <c r="NVJ505" s="590"/>
      <c r="NVK505" s="590"/>
      <c r="NVL505" s="590"/>
      <c r="NVM505" s="590"/>
      <c r="NVN505" s="590"/>
      <c r="NVO505" s="590"/>
      <c r="NVP505" s="590"/>
      <c r="NVQ505" s="590"/>
      <c r="NVR505" s="590"/>
      <c r="NVS505" s="590"/>
      <c r="NVT505" s="590"/>
      <c r="NVU505" s="590"/>
      <c r="NVV505" s="590"/>
      <c r="NVW505" s="590"/>
      <c r="NVX505" s="590"/>
      <c r="NVY505" s="590"/>
      <c r="NVZ505" s="590"/>
      <c r="NWA505" s="590"/>
      <c r="NWB505" s="590"/>
      <c r="NWC505" s="590"/>
      <c r="NWD505" s="590"/>
      <c r="NWE505" s="590"/>
      <c r="NWF505" s="590"/>
      <c r="NWG505" s="590"/>
      <c r="NWH505" s="590"/>
      <c r="NWI505" s="590"/>
      <c r="NWJ505" s="590"/>
      <c r="NWK505" s="590"/>
      <c r="NWL505" s="590"/>
      <c r="NWM505" s="590"/>
      <c r="NWN505" s="590"/>
      <c r="NWO505" s="590"/>
      <c r="NWP505" s="590"/>
      <c r="NWQ505" s="590"/>
      <c r="NWR505" s="590"/>
      <c r="NWS505" s="590"/>
      <c r="NWT505" s="590"/>
      <c r="NWU505" s="590"/>
      <c r="NWV505" s="590"/>
      <c r="NWW505" s="590"/>
      <c r="NWX505" s="590"/>
      <c r="NWY505" s="590"/>
      <c r="NWZ505" s="590"/>
      <c r="NXA505" s="590"/>
      <c r="NXB505" s="590"/>
      <c r="NXC505" s="590"/>
      <c r="NXD505" s="590"/>
      <c r="NXE505" s="590"/>
      <c r="NXF505" s="590"/>
      <c r="NXG505" s="590"/>
      <c r="NXH505" s="590"/>
      <c r="NXI505" s="590"/>
      <c r="NXJ505" s="590"/>
      <c r="NXK505" s="590"/>
      <c r="NXL505" s="590"/>
      <c r="NXM505" s="590"/>
      <c r="NXN505" s="590"/>
      <c r="NXO505" s="590"/>
      <c r="NXP505" s="590"/>
      <c r="NXQ505" s="590"/>
      <c r="NXR505" s="590"/>
      <c r="NXS505" s="590"/>
      <c r="NXT505" s="590"/>
      <c r="NXU505" s="590"/>
      <c r="NXV505" s="590"/>
      <c r="NXW505" s="590"/>
      <c r="NXX505" s="590"/>
      <c r="NXY505" s="590"/>
      <c r="NXZ505" s="590"/>
      <c r="NYA505" s="590"/>
      <c r="NYB505" s="590"/>
      <c r="NYC505" s="590"/>
      <c r="NYD505" s="590"/>
      <c r="NYE505" s="590"/>
      <c r="NYF505" s="590"/>
      <c r="NYG505" s="590"/>
      <c r="NYH505" s="590"/>
      <c r="NYI505" s="590"/>
      <c r="NYJ505" s="590"/>
      <c r="NYK505" s="590"/>
      <c r="NYL505" s="590"/>
      <c r="NYM505" s="590"/>
      <c r="NYN505" s="590"/>
      <c r="NYO505" s="590"/>
      <c r="NYP505" s="590"/>
      <c r="NYQ505" s="590"/>
      <c r="NYR505" s="590"/>
      <c r="NYS505" s="590"/>
      <c r="NYT505" s="590"/>
      <c r="NYU505" s="590"/>
      <c r="NYV505" s="590"/>
      <c r="NYW505" s="590"/>
      <c r="NYX505" s="590"/>
      <c r="NYY505" s="590"/>
      <c r="NYZ505" s="590"/>
      <c r="NZA505" s="590"/>
      <c r="NZB505" s="590"/>
      <c r="NZC505" s="590"/>
      <c r="NZD505" s="590"/>
      <c r="NZE505" s="590"/>
      <c r="NZF505" s="590"/>
      <c r="NZG505" s="590"/>
      <c r="NZH505" s="590"/>
      <c r="NZI505" s="590"/>
      <c r="NZJ505" s="590"/>
      <c r="NZK505" s="590"/>
      <c r="NZL505" s="590"/>
      <c r="NZM505" s="590"/>
      <c r="NZN505" s="590"/>
      <c r="NZO505" s="590"/>
      <c r="NZP505" s="590"/>
      <c r="NZQ505" s="590"/>
      <c r="NZR505" s="590"/>
      <c r="NZS505" s="590"/>
      <c r="NZT505" s="590"/>
      <c r="NZU505" s="590"/>
      <c r="NZV505" s="590"/>
      <c r="NZW505" s="590"/>
      <c r="NZX505" s="590"/>
      <c r="NZY505" s="590"/>
      <c r="NZZ505" s="590"/>
      <c r="OAA505" s="590"/>
      <c r="OAB505" s="590"/>
      <c r="OAC505" s="590"/>
      <c r="OAD505" s="590"/>
      <c r="OAE505" s="590"/>
      <c r="OAF505" s="590"/>
      <c r="OAG505" s="590"/>
      <c r="OAH505" s="590"/>
      <c r="OAI505" s="590"/>
      <c r="OAJ505" s="590"/>
      <c r="OAK505" s="590"/>
      <c r="OAL505" s="590"/>
      <c r="OAM505" s="590"/>
      <c r="OAN505" s="590"/>
      <c r="OAO505" s="590"/>
      <c r="OAP505" s="590"/>
      <c r="OAQ505" s="590"/>
      <c r="OAR505" s="590"/>
      <c r="OAS505" s="590"/>
      <c r="OAT505" s="590"/>
      <c r="OAU505" s="590"/>
      <c r="OAV505" s="590"/>
      <c r="OAW505" s="590"/>
      <c r="OAX505" s="590"/>
      <c r="OAY505" s="590"/>
      <c r="OAZ505" s="590"/>
      <c r="OBA505" s="590"/>
      <c r="OBB505" s="590"/>
      <c r="OBC505" s="590"/>
      <c r="OBD505" s="590"/>
      <c r="OBE505" s="590"/>
      <c r="OBF505" s="590"/>
      <c r="OBG505" s="590"/>
      <c r="OBH505" s="590"/>
      <c r="OBI505" s="590"/>
      <c r="OBJ505" s="590"/>
      <c r="OBK505" s="590"/>
      <c r="OBL505" s="590"/>
      <c r="OBM505" s="590"/>
      <c r="OBN505" s="590"/>
      <c r="OBO505" s="590"/>
      <c r="OBP505" s="590"/>
      <c r="OBQ505" s="590"/>
      <c r="OBR505" s="590"/>
      <c r="OBS505" s="590"/>
      <c r="OBT505" s="590"/>
      <c r="OBU505" s="590"/>
      <c r="OBV505" s="590"/>
      <c r="OBW505" s="590"/>
      <c r="OBX505" s="590"/>
      <c r="OBY505" s="590"/>
      <c r="OBZ505" s="590"/>
      <c r="OCA505" s="590"/>
      <c r="OCB505" s="590"/>
      <c r="OCC505" s="590"/>
      <c r="OCD505" s="590"/>
      <c r="OCE505" s="590"/>
      <c r="OCF505" s="590"/>
      <c r="OCG505" s="590"/>
      <c r="OCH505" s="590"/>
      <c r="OCI505" s="590"/>
      <c r="OCJ505" s="590"/>
      <c r="OCK505" s="590"/>
      <c r="OCL505" s="590"/>
      <c r="OCM505" s="590"/>
      <c r="OCN505" s="590"/>
      <c r="OCO505" s="590"/>
      <c r="OCP505" s="590"/>
      <c r="OCQ505" s="590"/>
      <c r="OCR505" s="590"/>
      <c r="OCS505" s="590"/>
      <c r="OCT505" s="590"/>
      <c r="OCU505" s="590"/>
      <c r="OCV505" s="590"/>
      <c r="OCW505" s="590"/>
      <c r="OCX505" s="590"/>
      <c r="OCY505" s="590"/>
      <c r="OCZ505" s="590"/>
      <c r="ODA505" s="590"/>
      <c r="ODB505" s="590"/>
      <c r="ODC505" s="590"/>
      <c r="ODD505" s="590"/>
      <c r="ODE505" s="590"/>
      <c r="ODF505" s="590"/>
      <c r="ODG505" s="590"/>
      <c r="ODH505" s="590"/>
      <c r="ODI505" s="590"/>
      <c r="ODJ505" s="590"/>
      <c r="ODK505" s="590"/>
      <c r="ODL505" s="590"/>
      <c r="ODM505" s="590"/>
      <c r="ODN505" s="590"/>
      <c r="ODO505" s="590"/>
      <c r="ODP505" s="590"/>
      <c r="ODQ505" s="590"/>
      <c r="ODR505" s="590"/>
      <c r="ODS505" s="590"/>
      <c r="ODT505" s="590"/>
      <c r="ODU505" s="590"/>
      <c r="ODV505" s="590"/>
      <c r="ODW505" s="590"/>
      <c r="ODX505" s="590"/>
      <c r="ODY505" s="590"/>
      <c r="ODZ505" s="590"/>
      <c r="OEA505" s="590"/>
      <c r="OEB505" s="590"/>
      <c r="OEC505" s="590"/>
      <c r="OED505" s="590"/>
      <c r="OEE505" s="590"/>
      <c r="OEF505" s="590"/>
      <c r="OEG505" s="590"/>
      <c r="OEH505" s="590"/>
      <c r="OEI505" s="590"/>
      <c r="OEJ505" s="590"/>
      <c r="OEK505" s="590"/>
      <c r="OEL505" s="590"/>
      <c r="OEM505" s="590"/>
      <c r="OEN505" s="590"/>
      <c r="OEO505" s="590"/>
      <c r="OEP505" s="590"/>
      <c r="OEQ505" s="590"/>
      <c r="OER505" s="590"/>
      <c r="OES505" s="590"/>
      <c r="OET505" s="590"/>
      <c r="OEU505" s="590"/>
      <c r="OEV505" s="590"/>
      <c r="OEW505" s="590"/>
      <c r="OEX505" s="590"/>
      <c r="OEY505" s="590"/>
      <c r="OEZ505" s="590"/>
      <c r="OFA505" s="590"/>
      <c r="OFB505" s="590"/>
      <c r="OFC505" s="590"/>
      <c r="OFD505" s="590"/>
      <c r="OFE505" s="590"/>
      <c r="OFF505" s="590"/>
      <c r="OFG505" s="590"/>
      <c r="OFH505" s="590"/>
      <c r="OFI505" s="590"/>
      <c r="OFJ505" s="590"/>
      <c r="OFK505" s="590"/>
      <c r="OFL505" s="590"/>
      <c r="OFM505" s="590"/>
      <c r="OFN505" s="590"/>
      <c r="OFO505" s="590"/>
      <c r="OFP505" s="590"/>
      <c r="OFQ505" s="590"/>
      <c r="OFR505" s="590"/>
      <c r="OFS505" s="590"/>
      <c r="OFT505" s="590"/>
      <c r="OFU505" s="590"/>
      <c r="OFV505" s="590"/>
      <c r="OFW505" s="590"/>
      <c r="OFX505" s="590"/>
      <c r="OFY505" s="590"/>
      <c r="OFZ505" s="590"/>
      <c r="OGA505" s="590"/>
      <c r="OGB505" s="590"/>
      <c r="OGC505" s="590"/>
      <c r="OGD505" s="590"/>
      <c r="OGE505" s="590"/>
      <c r="OGF505" s="590"/>
      <c r="OGG505" s="590"/>
      <c r="OGH505" s="590"/>
      <c r="OGI505" s="590"/>
      <c r="OGJ505" s="590"/>
      <c r="OGK505" s="590"/>
      <c r="OGL505" s="590"/>
      <c r="OGM505" s="590"/>
      <c r="OGN505" s="590"/>
      <c r="OGO505" s="590"/>
      <c r="OGP505" s="590"/>
      <c r="OGQ505" s="590"/>
      <c r="OGR505" s="590"/>
      <c r="OGS505" s="590"/>
      <c r="OGT505" s="590"/>
      <c r="OGU505" s="590"/>
      <c r="OGV505" s="590"/>
      <c r="OGW505" s="590"/>
      <c r="OGX505" s="590"/>
      <c r="OGY505" s="590"/>
      <c r="OGZ505" s="590"/>
      <c r="OHA505" s="590"/>
      <c r="OHB505" s="590"/>
      <c r="OHC505" s="590"/>
      <c r="OHD505" s="590"/>
      <c r="OHE505" s="590"/>
      <c r="OHF505" s="590"/>
      <c r="OHG505" s="590"/>
      <c r="OHH505" s="590"/>
      <c r="OHI505" s="590"/>
      <c r="OHJ505" s="590"/>
      <c r="OHK505" s="590"/>
      <c r="OHL505" s="590"/>
      <c r="OHM505" s="590"/>
      <c r="OHN505" s="590"/>
      <c r="OHO505" s="590"/>
      <c r="OHP505" s="590"/>
      <c r="OHQ505" s="590"/>
      <c r="OHR505" s="590"/>
      <c r="OHS505" s="590"/>
      <c r="OHT505" s="590"/>
      <c r="OHU505" s="590"/>
      <c r="OHV505" s="590"/>
      <c r="OHW505" s="590"/>
      <c r="OHX505" s="590"/>
      <c r="OHY505" s="590"/>
      <c r="OHZ505" s="590"/>
      <c r="OIA505" s="590"/>
      <c r="OIB505" s="590"/>
      <c r="OIC505" s="590"/>
      <c r="OID505" s="590"/>
      <c r="OIE505" s="590"/>
      <c r="OIF505" s="590"/>
      <c r="OIG505" s="590"/>
      <c r="OIH505" s="590"/>
      <c r="OII505" s="590"/>
      <c r="OIJ505" s="590"/>
      <c r="OIK505" s="590"/>
      <c r="OIL505" s="590"/>
      <c r="OIM505" s="590"/>
      <c r="OIN505" s="590"/>
      <c r="OIO505" s="590"/>
      <c r="OIP505" s="590"/>
      <c r="OIQ505" s="590"/>
      <c r="OIR505" s="590"/>
      <c r="OIS505" s="590"/>
      <c r="OIT505" s="590"/>
      <c r="OIU505" s="590"/>
      <c r="OIV505" s="590"/>
      <c r="OIW505" s="590"/>
      <c r="OIX505" s="590"/>
      <c r="OIY505" s="590"/>
      <c r="OIZ505" s="590"/>
      <c r="OJA505" s="590"/>
      <c r="OJB505" s="590"/>
      <c r="OJC505" s="590"/>
      <c r="OJD505" s="590"/>
      <c r="OJE505" s="590"/>
      <c r="OJF505" s="590"/>
      <c r="OJG505" s="590"/>
      <c r="OJH505" s="590"/>
      <c r="OJI505" s="590"/>
      <c r="OJJ505" s="590"/>
      <c r="OJK505" s="590"/>
      <c r="OJL505" s="590"/>
      <c r="OJM505" s="590"/>
      <c r="OJN505" s="590"/>
      <c r="OJO505" s="590"/>
      <c r="OJP505" s="590"/>
      <c r="OJQ505" s="590"/>
      <c r="OJR505" s="590"/>
      <c r="OJS505" s="590"/>
      <c r="OJT505" s="590"/>
      <c r="OJU505" s="590"/>
      <c r="OJV505" s="590"/>
      <c r="OJW505" s="590"/>
      <c r="OJX505" s="590"/>
      <c r="OJY505" s="590"/>
      <c r="OJZ505" s="590"/>
      <c r="OKA505" s="590"/>
      <c r="OKB505" s="590"/>
      <c r="OKC505" s="590"/>
      <c r="OKD505" s="590"/>
      <c r="OKE505" s="590"/>
      <c r="OKF505" s="590"/>
      <c r="OKG505" s="590"/>
      <c r="OKH505" s="590"/>
      <c r="OKI505" s="590"/>
      <c r="OKJ505" s="590"/>
      <c r="OKK505" s="590"/>
      <c r="OKL505" s="590"/>
      <c r="OKM505" s="590"/>
      <c r="OKN505" s="590"/>
      <c r="OKO505" s="590"/>
      <c r="OKP505" s="590"/>
      <c r="OKQ505" s="590"/>
      <c r="OKR505" s="590"/>
      <c r="OKS505" s="590"/>
      <c r="OKT505" s="590"/>
      <c r="OKU505" s="590"/>
      <c r="OKV505" s="590"/>
      <c r="OKW505" s="590"/>
      <c r="OKX505" s="590"/>
      <c r="OKY505" s="590"/>
      <c r="OKZ505" s="590"/>
      <c r="OLA505" s="590"/>
      <c r="OLB505" s="590"/>
      <c r="OLC505" s="590"/>
      <c r="OLD505" s="590"/>
      <c r="OLE505" s="590"/>
      <c r="OLF505" s="590"/>
      <c r="OLG505" s="590"/>
      <c r="OLH505" s="590"/>
      <c r="OLI505" s="590"/>
      <c r="OLJ505" s="590"/>
      <c r="OLK505" s="590"/>
      <c r="OLL505" s="590"/>
      <c r="OLM505" s="590"/>
      <c r="OLN505" s="590"/>
      <c r="OLO505" s="590"/>
      <c r="OLP505" s="590"/>
      <c r="OLQ505" s="590"/>
      <c r="OLR505" s="590"/>
      <c r="OLS505" s="590"/>
      <c r="OLT505" s="590"/>
      <c r="OLU505" s="590"/>
      <c r="OLV505" s="590"/>
      <c r="OLW505" s="590"/>
      <c r="OLX505" s="590"/>
      <c r="OLY505" s="590"/>
      <c r="OLZ505" s="590"/>
      <c r="OMA505" s="590"/>
      <c r="OMB505" s="590"/>
      <c r="OMC505" s="590"/>
      <c r="OMD505" s="590"/>
      <c r="OME505" s="590"/>
      <c r="OMF505" s="590"/>
      <c r="OMG505" s="590"/>
      <c r="OMH505" s="590"/>
      <c r="OMI505" s="590"/>
      <c r="OMJ505" s="590"/>
      <c r="OMK505" s="590"/>
      <c r="OML505" s="590"/>
      <c r="OMM505" s="590"/>
      <c r="OMN505" s="590"/>
      <c r="OMO505" s="590"/>
      <c r="OMP505" s="590"/>
      <c r="OMQ505" s="590"/>
      <c r="OMR505" s="590"/>
      <c r="OMS505" s="590"/>
      <c r="OMT505" s="590"/>
      <c r="OMU505" s="590"/>
      <c r="OMV505" s="590"/>
      <c r="OMW505" s="590"/>
      <c r="OMX505" s="590"/>
      <c r="OMY505" s="590"/>
      <c r="OMZ505" s="590"/>
      <c r="ONA505" s="590"/>
      <c r="ONB505" s="590"/>
      <c r="ONC505" s="590"/>
      <c r="OND505" s="590"/>
      <c r="ONE505" s="590"/>
      <c r="ONF505" s="590"/>
      <c r="ONG505" s="590"/>
      <c r="ONH505" s="590"/>
      <c r="ONI505" s="590"/>
      <c r="ONJ505" s="590"/>
      <c r="ONK505" s="590"/>
      <c r="ONL505" s="590"/>
      <c r="ONM505" s="590"/>
      <c r="ONN505" s="590"/>
      <c r="ONO505" s="590"/>
      <c r="ONP505" s="590"/>
      <c r="ONQ505" s="590"/>
      <c r="ONR505" s="590"/>
      <c r="ONS505" s="590"/>
      <c r="ONT505" s="590"/>
      <c r="ONU505" s="590"/>
      <c r="ONV505" s="590"/>
      <c r="ONW505" s="590"/>
      <c r="ONX505" s="590"/>
      <c r="ONY505" s="590"/>
      <c r="ONZ505" s="590"/>
      <c r="OOA505" s="590"/>
      <c r="OOB505" s="590"/>
      <c r="OOC505" s="590"/>
      <c r="OOD505" s="590"/>
      <c r="OOE505" s="590"/>
      <c r="OOF505" s="590"/>
      <c r="OOG505" s="590"/>
      <c r="OOH505" s="590"/>
      <c r="OOI505" s="590"/>
      <c r="OOJ505" s="590"/>
      <c r="OOK505" s="590"/>
      <c r="OOL505" s="590"/>
      <c r="OOM505" s="590"/>
      <c r="OON505" s="590"/>
      <c r="OOO505" s="590"/>
      <c r="OOP505" s="590"/>
      <c r="OOQ505" s="590"/>
      <c r="OOR505" s="590"/>
      <c r="OOS505" s="590"/>
      <c r="OOT505" s="590"/>
      <c r="OOU505" s="590"/>
      <c r="OOV505" s="590"/>
      <c r="OOW505" s="590"/>
      <c r="OOX505" s="590"/>
      <c r="OOY505" s="590"/>
      <c r="OOZ505" s="590"/>
      <c r="OPA505" s="590"/>
      <c r="OPB505" s="590"/>
      <c r="OPC505" s="590"/>
      <c r="OPD505" s="590"/>
      <c r="OPE505" s="590"/>
      <c r="OPF505" s="590"/>
      <c r="OPG505" s="590"/>
      <c r="OPH505" s="590"/>
      <c r="OPI505" s="590"/>
      <c r="OPJ505" s="590"/>
      <c r="OPK505" s="590"/>
      <c r="OPL505" s="590"/>
      <c r="OPM505" s="590"/>
      <c r="OPN505" s="590"/>
      <c r="OPO505" s="590"/>
      <c r="OPP505" s="590"/>
      <c r="OPQ505" s="590"/>
      <c r="OPR505" s="590"/>
      <c r="OPS505" s="590"/>
      <c r="OPT505" s="590"/>
      <c r="OPU505" s="590"/>
      <c r="OPV505" s="590"/>
      <c r="OPW505" s="590"/>
      <c r="OPX505" s="590"/>
      <c r="OPY505" s="590"/>
      <c r="OPZ505" s="590"/>
      <c r="OQA505" s="590"/>
      <c r="OQB505" s="590"/>
      <c r="OQC505" s="590"/>
      <c r="OQD505" s="590"/>
      <c r="OQE505" s="590"/>
      <c r="OQF505" s="590"/>
      <c r="OQG505" s="590"/>
      <c r="OQH505" s="590"/>
      <c r="OQI505" s="590"/>
      <c r="OQJ505" s="590"/>
      <c r="OQK505" s="590"/>
      <c r="OQL505" s="590"/>
      <c r="OQM505" s="590"/>
      <c r="OQN505" s="590"/>
      <c r="OQO505" s="590"/>
      <c r="OQP505" s="590"/>
      <c r="OQQ505" s="590"/>
      <c r="OQR505" s="590"/>
      <c r="OQS505" s="590"/>
      <c r="OQT505" s="590"/>
      <c r="OQU505" s="590"/>
      <c r="OQV505" s="590"/>
      <c r="OQW505" s="590"/>
      <c r="OQX505" s="590"/>
      <c r="OQY505" s="590"/>
      <c r="OQZ505" s="590"/>
      <c r="ORA505" s="590"/>
      <c r="ORB505" s="590"/>
      <c r="ORC505" s="590"/>
      <c r="ORD505" s="590"/>
      <c r="ORE505" s="590"/>
      <c r="ORF505" s="590"/>
      <c r="ORG505" s="590"/>
      <c r="ORH505" s="590"/>
      <c r="ORI505" s="590"/>
      <c r="ORJ505" s="590"/>
      <c r="ORK505" s="590"/>
      <c r="ORL505" s="590"/>
      <c r="ORM505" s="590"/>
      <c r="ORN505" s="590"/>
      <c r="ORO505" s="590"/>
      <c r="ORP505" s="590"/>
      <c r="ORQ505" s="590"/>
      <c r="ORR505" s="590"/>
      <c r="ORS505" s="590"/>
      <c r="ORT505" s="590"/>
      <c r="ORU505" s="590"/>
      <c r="ORV505" s="590"/>
      <c r="ORW505" s="590"/>
      <c r="ORX505" s="590"/>
      <c r="ORY505" s="590"/>
      <c r="ORZ505" s="590"/>
      <c r="OSA505" s="590"/>
      <c r="OSB505" s="590"/>
      <c r="OSC505" s="590"/>
      <c r="OSD505" s="590"/>
      <c r="OSE505" s="590"/>
      <c r="OSF505" s="590"/>
      <c r="OSG505" s="590"/>
      <c r="OSH505" s="590"/>
      <c r="OSI505" s="590"/>
      <c r="OSJ505" s="590"/>
      <c r="OSK505" s="590"/>
      <c r="OSL505" s="590"/>
      <c r="OSM505" s="590"/>
      <c r="OSN505" s="590"/>
      <c r="OSO505" s="590"/>
      <c r="OSP505" s="590"/>
      <c r="OSQ505" s="590"/>
      <c r="OSR505" s="590"/>
      <c r="OSS505" s="590"/>
      <c r="OST505" s="590"/>
      <c r="OSU505" s="590"/>
      <c r="OSV505" s="590"/>
      <c r="OSW505" s="590"/>
      <c r="OSX505" s="590"/>
      <c r="OSY505" s="590"/>
      <c r="OSZ505" s="590"/>
      <c r="OTA505" s="590"/>
      <c r="OTB505" s="590"/>
      <c r="OTC505" s="590"/>
      <c r="OTD505" s="590"/>
      <c r="OTE505" s="590"/>
      <c r="OTF505" s="590"/>
      <c r="OTG505" s="590"/>
      <c r="OTH505" s="590"/>
      <c r="OTI505" s="590"/>
      <c r="OTJ505" s="590"/>
      <c r="OTK505" s="590"/>
      <c r="OTL505" s="590"/>
      <c r="OTM505" s="590"/>
      <c r="OTN505" s="590"/>
      <c r="OTO505" s="590"/>
      <c r="OTP505" s="590"/>
      <c r="OTQ505" s="590"/>
      <c r="OTR505" s="590"/>
      <c r="OTS505" s="590"/>
      <c r="OTT505" s="590"/>
      <c r="OTU505" s="590"/>
      <c r="OTV505" s="590"/>
      <c r="OTW505" s="590"/>
      <c r="OTX505" s="590"/>
      <c r="OTY505" s="590"/>
      <c r="OTZ505" s="590"/>
      <c r="OUA505" s="590"/>
      <c r="OUB505" s="590"/>
      <c r="OUC505" s="590"/>
      <c r="OUD505" s="590"/>
      <c r="OUE505" s="590"/>
      <c r="OUF505" s="590"/>
      <c r="OUG505" s="590"/>
      <c r="OUH505" s="590"/>
      <c r="OUI505" s="590"/>
      <c r="OUJ505" s="590"/>
      <c r="OUK505" s="590"/>
      <c r="OUL505" s="590"/>
      <c r="OUM505" s="590"/>
      <c r="OUN505" s="590"/>
      <c r="OUO505" s="590"/>
      <c r="OUP505" s="590"/>
      <c r="OUQ505" s="590"/>
      <c r="OUR505" s="590"/>
      <c r="OUS505" s="590"/>
      <c r="OUT505" s="590"/>
      <c r="OUU505" s="590"/>
      <c r="OUV505" s="590"/>
      <c r="OUW505" s="590"/>
      <c r="OUX505" s="590"/>
      <c r="OUY505" s="590"/>
      <c r="OUZ505" s="590"/>
      <c r="OVA505" s="590"/>
      <c r="OVB505" s="590"/>
      <c r="OVC505" s="590"/>
      <c r="OVD505" s="590"/>
      <c r="OVE505" s="590"/>
      <c r="OVF505" s="590"/>
      <c r="OVG505" s="590"/>
      <c r="OVH505" s="590"/>
      <c r="OVI505" s="590"/>
      <c r="OVJ505" s="590"/>
      <c r="OVK505" s="590"/>
      <c r="OVL505" s="590"/>
      <c r="OVM505" s="590"/>
      <c r="OVN505" s="590"/>
      <c r="OVO505" s="590"/>
      <c r="OVP505" s="590"/>
      <c r="OVQ505" s="590"/>
      <c r="OVR505" s="590"/>
      <c r="OVS505" s="590"/>
      <c r="OVT505" s="590"/>
      <c r="OVU505" s="590"/>
      <c r="OVV505" s="590"/>
      <c r="OVW505" s="590"/>
      <c r="OVX505" s="590"/>
      <c r="OVY505" s="590"/>
      <c r="OVZ505" s="590"/>
      <c r="OWA505" s="590"/>
      <c r="OWB505" s="590"/>
      <c r="OWC505" s="590"/>
      <c r="OWD505" s="590"/>
      <c r="OWE505" s="590"/>
      <c r="OWF505" s="590"/>
      <c r="OWG505" s="590"/>
      <c r="OWH505" s="590"/>
      <c r="OWI505" s="590"/>
      <c r="OWJ505" s="590"/>
      <c r="OWK505" s="590"/>
      <c r="OWL505" s="590"/>
      <c r="OWM505" s="590"/>
      <c r="OWN505" s="590"/>
      <c r="OWO505" s="590"/>
      <c r="OWP505" s="590"/>
      <c r="OWQ505" s="590"/>
      <c r="OWR505" s="590"/>
      <c r="OWS505" s="590"/>
      <c r="OWT505" s="590"/>
      <c r="OWU505" s="590"/>
      <c r="OWV505" s="590"/>
      <c r="OWW505" s="590"/>
      <c r="OWX505" s="590"/>
      <c r="OWY505" s="590"/>
      <c r="OWZ505" s="590"/>
      <c r="OXA505" s="590"/>
      <c r="OXB505" s="590"/>
      <c r="OXC505" s="590"/>
      <c r="OXD505" s="590"/>
      <c r="OXE505" s="590"/>
      <c r="OXF505" s="590"/>
      <c r="OXG505" s="590"/>
      <c r="OXH505" s="590"/>
      <c r="OXI505" s="590"/>
      <c r="OXJ505" s="590"/>
      <c r="OXK505" s="590"/>
      <c r="OXL505" s="590"/>
      <c r="OXM505" s="590"/>
      <c r="OXN505" s="590"/>
      <c r="OXO505" s="590"/>
      <c r="OXP505" s="590"/>
      <c r="OXQ505" s="590"/>
      <c r="OXR505" s="590"/>
      <c r="OXS505" s="590"/>
      <c r="OXT505" s="590"/>
      <c r="OXU505" s="590"/>
      <c r="OXV505" s="590"/>
      <c r="OXW505" s="590"/>
      <c r="OXX505" s="590"/>
      <c r="OXY505" s="590"/>
      <c r="OXZ505" s="590"/>
      <c r="OYA505" s="590"/>
      <c r="OYB505" s="590"/>
      <c r="OYC505" s="590"/>
      <c r="OYD505" s="590"/>
      <c r="OYE505" s="590"/>
      <c r="OYF505" s="590"/>
      <c r="OYG505" s="590"/>
      <c r="OYH505" s="590"/>
      <c r="OYI505" s="590"/>
      <c r="OYJ505" s="590"/>
      <c r="OYK505" s="590"/>
      <c r="OYL505" s="590"/>
      <c r="OYM505" s="590"/>
      <c r="OYN505" s="590"/>
      <c r="OYO505" s="590"/>
      <c r="OYP505" s="590"/>
      <c r="OYQ505" s="590"/>
      <c r="OYR505" s="590"/>
      <c r="OYS505" s="590"/>
      <c r="OYT505" s="590"/>
      <c r="OYU505" s="590"/>
      <c r="OYV505" s="590"/>
      <c r="OYW505" s="590"/>
      <c r="OYX505" s="590"/>
      <c r="OYY505" s="590"/>
      <c r="OYZ505" s="590"/>
      <c r="OZA505" s="590"/>
      <c r="OZB505" s="590"/>
      <c r="OZC505" s="590"/>
      <c r="OZD505" s="590"/>
      <c r="OZE505" s="590"/>
      <c r="OZF505" s="590"/>
      <c r="OZG505" s="590"/>
      <c r="OZH505" s="590"/>
      <c r="OZI505" s="590"/>
      <c r="OZJ505" s="590"/>
      <c r="OZK505" s="590"/>
      <c r="OZL505" s="590"/>
      <c r="OZM505" s="590"/>
      <c r="OZN505" s="590"/>
      <c r="OZO505" s="590"/>
      <c r="OZP505" s="590"/>
      <c r="OZQ505" s="590"/>
      <c r="OZR505" s="590"/>
      <c r="OZS505" s="590"/>
      <c r="OZT505" s="590"/>
      <c r="OZU505" s="590"/>
      <c r="OZV505" s="590"/>
      <c r="OZW505" s="590"/>
      <c r="OZX505" s="590"/>
      <c r="OZY505" s="590"/>
      <c r="OZZ505" s="590"/>
      <c r="PAA505" s="590"/>
      <c r="PAB505" s="590"/>
      <c r="PAC505" s="590"/>
      <c r="PAD505" s="590"/>
      <c r="PAE505" s="590"/>
      <c r="PAF505" s="590"/>
      <c r="PAG505" s="590"/>
      <c r="PAH505" s="590"/>
      <c r="PAI505" s="590"/>
      <c r="PAJ505" s="590"/>
      <c r="PAK505" s="590"/>
      <c r="PAL505" s="590"/>
      <c r="PAM505" s="590"/>
      <c r="PAN505" s="590"/>
      <c r="PAO505" s="590"/>
      <c r="PAP505" s="590"/>
      <c r="PAQ505" s="590"/>
      <c r="PAR505" s="590"/>
      <c r="PAS505" s="590"/>
      <c r="PAT505" s="590"/>
      <c r="PAU505" s="590"/>
      <c r="PAV505" s="590"/>
      <c r="PAW505" s="590"/>
      <c r="PAX505" s="590"/>
      <c r="PAY505" s="590"/>
      <c r="PAZ505" s="590"/>
      <c r="PBA505" s="590"/>
      <c r="PBB505" s="590"/>
      <c r="PBC505" s="590"/>
      <c r="PBD505" s="590"/>
      <c r="PBE505" s="590"/>
      <c r="PBF505" s="590"/>
      <c r="PBG505" s="590"/>
      <c r="PBH505" s="590"/>
      <c r="PBI505" s="590"/>
      <c r="PBJ505" s="590"/>
      <c r="PBK505" s="590"/>
      <c r="PBL505" s="590"/>
      <c r="PBM505" s="590"/>
      <c r="PBN505" s="590"/>
      <c r="PBO505" s="590"/>
      <c r="PBP505" s="590"/>
      <c r="PBQ505" s="590"/>
      <c r="PBR505" s="590"/>
      <c r="PBS505" s="590"/>
      <c r="PBT505" s="590"/>
      <c r="PBU505" s="590"/>
      <c r="PBV505" s="590"/>
      <c r="PBW505" s="590"/>
      <c r="PBX505" s="590"/>
      <c r="PBY505" s="590"/>
      <c r="PBZ505" s="590"/>
      <c r="PCA505" s="590"/>
      <c r="PCB505" s="590"/>
      <c r="PCC505" s="590"/>
      <c r="PCD505" s="590"/>
      <c r="PCE505" s="590"/>
      <c r="PCF505" s="590"/>
      <c r="PCG505" s="590"/>
      <c r="PCH505" s="590"/>
      <c r="PCI505" s="590"/>
      <c r="PCJ505" s="590"/>
      <c r="PCK505" s="590"/>
      <c r="PCL505" s="590"/>
      <c r="PCM505" s="590"/>
      <c r="PCN505" s="590"/>
      <c r="PCO505" s="590"/>
      <c r="PCP505" s="590"/>
      <c r="PCQ505" s="590"/>
      <c r="PCR505" s="590"/>
      <c r="PCS505" s="590"/>
      <c r="PCT505" s="590"/>
      <c r="PCU505" s="590"/>
      <c r="PCV505" s="590"/>
      <c r="PCW505" s="590"/>
      <c r="PCX505" s="590"/>
      <c r="PCY505" s="590"/>
      <c r="PCZ505" s="590"/>
      <c r="PDA505" s="590"/>
      <c r="PDB505" s="590"/>
      <c r="PDC505" s="590"/>
      <c r="PDD505" s="590"/>
      <c r="PDE505" s="590"/>
      <c r="PDF505" s="590"/>
      <c r="PDG505" s="590"/>
      <c r="PDH505" s="590"/>
      <c r="PDI505" s="590"/>
      <c r="PDJ505" s="590"/>
      <c r="PDK505" s="590"/>
      <c r="PDL505" s="590"/>
      <c r="PDM505" s="590"/>
      <c r="PDN505" s="590"/>
      <c r="PDO505" s="590"/>
      <c r="PDP505" s="590"/>
      <c r="PDQ505" s="590"/>
      <c r="PDR505" s="590"/>
      <c r="PDS505" s="590"/>
      <c r="PDT505" s="590"/>
      <c r="PDU505" s="590"/>
      <c r="PDV505" s="590"/>
      <c r="PDW505" s="590"/>
      <c r="PDX505" s="590"/>
      <c r="PDY505" s="590"/>
      <c r="PDZ505" s="590"/>
      <c r="PEA505" s="590"/>
      <c r="PEB505" s="590"/>
      <c r="PEC505" s="590"/>
      <c r="PED505" s="590"/>
      <c r="PEE505" s="590"/>
      <c r="PEF505" s="590"/>
      <c r="PEG505" s="590"/>
      <c r="PEH505" s="590"/>
      <c r="PEI505" s="590"/>
      <c r="PEJ505" s="590"/>
      <c r="PEK505" s="590"/>
      <c r="PEL505" s="590"/>
      <c r="PEM505" s="590"/>
      <c r="PEN505" s="590"/>
      <c r="PEO505" s="590"/>
      <c r="PEP505" s="590"/>
      <c r="PEQ505" s="590"/>
      <c r="PER505" s="590"/>
      <c r="PES505" s="590"/>
      <c r="PET505" s="590"/>
      <c r="PEU505" s="590"/>
      <c r="PEV505" s="590"/>
      <c r="PEW505" s="590"/>
      <c r="PEX505" s="590"/>
      <c r="PEY505" s="590"/>
      <c r="PEZ505" s="590"/>
      <c r="PFA505" s="590"/>
      <c r="PFB505" s="590"/>
      <c r="PFC505" s="590"/>
      <c r="PFD505" s="590"/>
      <c r="PFE505" s="590"/>
      <c r="PFF505" s="590"/>
      <c r="PFG505" s="590"/>
      <c r="PFH505" s="590"/>
      <c r="PFI505" s="590"/>
      <c r="PFJ505" s="590"/>
      <c r="PFK505" s="590"/>
      <c r="PFL505" s="590"/>
      <c r="PFM505" s="590"/>
      <c r="PFN505" s="590"/>
      <c r="PFO505" s="590"/>
      <c r="PFP505" s="590"/>
      <c r="PFQ505" s="590"/>
      <c r="PFR505" s="590"/>
      <c r="PFS505" s="590"/>
      <c r="PFT505" s="590"/>
      <c r="PFU505" s="590"/>
      <c r="PFV505" s="590"/>
      <c r="PFW505" s="590"/>
      <c r="PFX505" s="590"/>
      <c r="PFY505" s="590"/>
      <c r="PFZ505" s="590"/>
      <c r="PGA505" s="590"/>
      <c r="PGB505" s="590"/>
      <c r="PGC505" s="590"/>
      <c r="PGD505" s="590"/>
      <c r="PGE505" s="590"/>
      <c r="PGF505" s="590"/>
      <c r="PGG505" s="590"/>
      <c r="PGH505" s="590"/>
      <c r="PGI505" s="590"/>
      <c r="PGJ505" s="590"/>
      <c r="PGK505" s="590"/>
      <c r="PGL505" s="590"/>
      <c r="PGM505" s="590"/>
      <c r="PGN505" s="590"/>
      <c r="PGO505" s="590"/>
      <c r="PGP505" s="590"/>
      <c r="PGQ505" s="590"/>
      <c r="PGR505" s="590"/>
      <c r="PGS505" s="590"/>
      <c r="PGT505" s="590"/>
      <c r="PGU505" s="590"/>
      <c r="PGV505" s="590"/>
      <c r="PGW505" s="590"/>
      <c r="PGX505" s="590"/>
      <c r="PGY505" s="590"/>
      <c r="PGZ505" s="590"/>
      <c r="PHA505" s="590"/>
      <c r="PHB505" s="590"/>
      <c r="PHC505" s="590"/>
      <c r="PHD505" s="590"/>
      <c r="PHE505" s="590"/>
      <c r="PHF505" s="590"/>
      <c r="PHG505" s="590"/>
      <c r="PHH505" s="590"/>
      <c r="PHI505" s="590"/>
      <c r="PHJ505" s="590"/>
      <c r="PHK505" s="590"/>
      <c r="PHL505" s="590"/>
      <c r="PHM505" s="590"/>
      <c r="PHN505" s="590"/>
      <c r="PHO505" s="590"/>
      <c r="PHP505" s="590"/>
      <c r="PHQ505" s="590"/>
      <c r="PHR505" s="590"/>
      <c r="PHS505" s="590"/>
      <c r="PHT505" s="590"/>
      <c r="PHU505" s="590"/>
      <c r="PHV505" s="590"/>
      <c r="PHW505" s="590"/>
      <c r="PHX505" s="590"/>
      <c r="PHY505" s="590"/>
      <c r="PHZ505" s="590"/>
      <c r="PIA505" s="590"/>
      <c r="PIB505" s="590"/>
      <c r="PIC505" s="590"/>
      <c r="PID505" s="590"/>
      <c r="PIE505" s="590"/>
      <c r="PIF505" s="590"/>
      <c r="PIG505" s="590"/>
      <c r="PIH505" s="590"/>
      <c r="PII505" s="590"/>
      <c r="PIJ505" s="590"/>
      <c r="PIK505" s="590"/>
      <c r="PIL505" s="590"/>
      <c r="PIM505" s="590"/>
      <c r="PIN505" s="590"/>
      <c r="PIO505" s="590"/>
      <c r="PIP505" s="590"/>
      <c r="PIQ505" s="590"/>
      <c r="PIR505" s="590"/>
      <c r="PIS505" s="590"/>
      <c r="PIT505" s="590"/>
      <c r="PIU505" s="590"/>
      <c r="PIV505" s="590"/>
      <c r="PIW505" s="590"/>
      <c r="PIX505" s="590"/>
      <c r="PIY505" s="590"/>
      <c r="PIZ505" s="590"/>
      <c r="PJA505" s="590"/>
      <c r="PJB505" s="590"/>
      <c r="PJC505" s="590"/>
      <c r="PJD505" s="590"/>
      <c r="PJE505" s="590"/>
      <c r="PJF505" s="590"/>
      <c r="PJG505" s="590"/>
      <c r="PJH505" s="590"/>
      <c r="PJI505" s="590"/>
      <c r="PJJ505" s="590"/>
      <c r="PJK505" s="590"/>
      <c r="PJL505" s="590"/>
      <c r="PJM505" s="590"/>
      <c r="PJN505" s="590"/>
      <c r="PJO505" s="590"/>
      <c r="PJP505" s="590"/>
      <c r="PJQ505" s="590"/>
      <c r="PJR505" s="590"/>
      <c r="PJS505" s="590"/>
      <c r="PJT505" s="590"/>
      <c r="PJU505" s="590"/>
      <c r="PJV505" s="590"/>
      <c r="PJW505" s="590"/>
      <c r="PJX505" s="590"/>
      <c r="PJY505" s="590"/>
      <c r="PJZ505" s="590"/>
      <c r="PKA505" s="590"/>
      <c r="PKB505" s="590"/>
      <c r="PKC505" s="590"/>
      <c r="PKD505" s="590"/>
      <c r="PKE505" s="590"/>
      <c r="PKF505" s="590"/>
      <c r="PKG505" s="590"/>
      <c r="PKH505" s="590"/>
      <c r="PKI505" s="590"/>
      <c r="PKJ505" s="590"/>
      <c r="PKK505" s="590"/>
      <c r="PKL505" s="590"/>
      <c r="PKM505" s="590"/>
      <c r="PKN505" s="590"/>
      <c r="PKO505" s="590"/>
      <c r="PKP505" s="590"/>
      <c r="PKQ505" s="590"/>
      <c r="PKR505" s="590"/>
      <c r="PKS505" s="590"/>
      <c r="PKT505" s="590"/>
      <c r="PKU505" s="590"/>
      <c r="PKV505" s="590"/>
      <c r="PKW505" s="590"/>
      <c r="PKX505" s="590"/>
      <c r="PKY505" s="590"/>
      <c r="PKZ505" s="590"/>
      <c r="PLA505" s="590"/>
      <c r="PLB505" s="590"/>
      <c r="PLC505" s="590"/>
      <c r="PLD505" s="590"/>
      <c r="PLE505" s="590"/>
      <c r="PLF505" s="590"/>
      <c r="PLG505" s="590"/>
      <c r="PLH505" s="590"/>
      <c r="PLI505" s="590"/>
      <c r="PLJ505" s="590"/>
      <c r="PLK505" s="590"/>
      <c r="PLL505" s="590"/>
      <c r="PLM505" s="590"/>
      <c r="PLN505" s="590"/>
      <c r="PLO505" s="590"/>
      <c r="PLP505" s="590"/>
      <c r="PLQ505" s="590"/>
      <c r="PLR505" s="590"/>
      <c r="PLS505" s="590"/>
      <c r="PLT505" s="590"/>
      <c r="PLU505" s="590"/>
      <c r="PLV505" s="590"/>
      <c r="PLW505" s="590"/>
      <c r="PLX505" s="590"/>
      <c r="PLY505" s="590"/>
      <c r="PLZ505" s="590"/>
      <c r="PMA505" s="590"/>
      <c r="PMB505" s="590"/>
      <c r="PMC505" s="590"/>
      <c r="PMD505" s="590"/>
      <c r="PME505" s="590"/>
      <c r="PMF505" s="590"/>
      <c r="PMG505" s="590"/>
      <c r="PMH505" s="590"/>
      <c r="PMI505" s="590"/>
      <c r="PMJ505" s="590"/>
      <c r="PMK505" s="590"/>
      <c r="PML505" s="590"/>
      <c r="PMM505" s="590"/>
      <c r="PMN505" s="590"/>
      <c r="PMO505" s="590"/>
      <c r="PMP505" s="590"/>
      <c r="PMQ505" s="590"/>
      <c r="PMR505" s="590"/>
      <c r="PMS505" s="590"/>
      <c r="PMT505" s="590"/>
      <c r="PMU505" s="590"/>
      <c r="PMV505" s="590"/>
      <c r="PMW505" s="590"/>
      <c r="PMX505" s="590"/>
      <c r="PMY505" s="590"/>
      <c r="PMZ505" s="590"/>
      <c r="PNA505" s="590"/>
      <c r="PNB505" s="590"/>
      <c r="PNC505" s="590"/>
      <c r="PND505" s="590"/>
      <c r="PNE505" s="590"/>
      <c r="PNF505" s="590"/>
      <c r="PNG505" s="590"/>
      <c r="PNH505" s="590"/>
      <c r="PNI505" s="590"/>
      <c r="PNJ505" s="590"/>
      <c r="PNK505" s="590"/>
      <c r="PNL505" s="590"/>
      <c r="PNM505" s="590"/>
      <c r="PNN505" s="590"/>
      <c r="PNO505" s="590"/>
      <c r="PNP505" s="590"/>
      <c r="PNQ505" s="590"/>
      <c r="PNR505" s="590"/>
      <c r="PNS505" s="590"/>
      <c r="PNT505" s="590"/>
      <c r="PNU505" s="590"/>
      <c r="PNV505" s="590"/>
      <c r="PNW505" s="590"/>
      <c r="PNX505" s="590"/>
      <c r="PNY505" s="590"/>
      <c r="PNZ505" s="590"/>
      <c r="POA505" s="590"/>
      <c r="POB505" s="590"/>
      <c r="POC505" s="590"/>
      <c r="POD505" s="590"/>
      <c r="POE505" s="590"/>
      <c r="POF505" s="590"/>
      <c r="POG505" s="590"/>
      <c r="POH505" s="590"/>
      <c r="POI505" s="590"/>
      <c r="POJ505" s="590"/>
      <c r="POK505" s="590"/>
      <c r="POL505" s="590"/>
      <c r="POM505" s="590"/>
      <c r="PON505" s="590"/>
      <c r="POO505" s="590"/>
      <c r="POP505" s="590"/>
      <c r="POQ505" s="590"/>
      <c r="POR505" s="590"/>
      <c r="POS505" s="590"/>
      <c r="POT505" s="590"/>
      <c r="POU505" s="590"/>
      <c r="POV505" s="590"/>
      <c r="POW505" s="590"/>
      <c r="POX505" s="590"/>
      <c r="POY505" s="590"/>
      <c r="POZ505" s="590"/>
      <c r="PPA505" s="590"/>
      <c r="PPB505" s="590"/>
      <c r="PPC505" s="590"/>
      <c r="PPD505" s="590"/>
      <c r="PPE505" s="590"/>
      <c r="PPF505" s="590"/>
      <c r="PPG505" s="590"/>
      <c r="PPH505" s="590"/>
      <c r="PPI505" s="590"/>
      <c r="PPJ505" s="590"/>
      <c r="PPK505" s="590"/>
      <c r="PPL505" s="590"/>
      <c r="PPM505" s="590"/>
      <c r="PPN505" s="590"/>
      <c r="PPO505" s="590"/>
      <c r="PPP505" s="590"/>
      <c r="PPQ505" s="590"/>
      <c r="PPR505" s="590"/>
      <c r="PPS505" s="590"/>
      <c r="PPT505" s="590"/>
      <c r="PPU505" s="590"/>
      <c r="PPV505" s="590"/>
      <c r="PPW505" s="590"/>
      <c r="PPX505" s="590"/>
      <c r="PPY505" s="590"/>
      <c r="PPZ505" s="590"/>
      <c r="PQA505" s="590"/>
      <c r="PQB505" s="590"/>
      <c r="PQC505" s="590"/>
      <c r="PQD505" s="590"/>
      <c r="PQE505" s="590"/>
      <c r="PQF505" s="590"/>
      <c r="PQG505" s="590"/>
      <c r="PQH505" s="590"/>
      <c r="PQI505" s="590"/>
      <c r="PQJ505" s="590"/>
      <c r="PQK505" s="590"/>
      <c r="PQL505" s="590"/>
      <c r="PQM505" s="590"/>
      <c r="PQN505" s="590"/>
      <c r="PQO505" s="590"/>
      <c r="PQP505" s="590"/>
      <c r="PQQ505" s="590"/>
      <c r="PQR505" s="590"/>
      <c r="PQS505" s="590"/>
      <c r="PQT505" s="590"/>
      <c r="PQU505" s="590"/>
      <c r="PQV505" s="590"/>
      <c r="PQW505" s="590"/>
      <c r="PQX505" s="590"/>
      <c r="PQY505" s="590"/>
      <c r="PQZ505" s="590"/>
      <c r="PRA505" s="590"/>
      <c r="PRB505" s="590"/>
      <c r="PRC505" s="590"/>
      <c r="PRD505" s="590"/>
      <c r="PRE505" s="590"/>
      <c r="PRF505" s="590"/>
      <c r="PRG505" s="590"/>
      <c r="PRH505" s="590"/>
      <c r="PRI505" s="590"/>
      <c r="PRJ505" s="590"/>
      <c r="PRK505" s="590"/>
      <c r="PRL505" s="590"/>
      <c r="PRM505" s="590"/>
      <c r="PRN505" s="590"/>
      <c r="PRO505" s="590"/>
      <c r="PRP505" s="590"/>
      <c r="PRQ505" s="590"/>
      <c r="PRR505" s="590"/>
      <c r="PRS505" s="590"/>
      <c r="PRT505" s="590"/>
      <c r="PRU505" s="590"/>
      <c r="PRV505" s="590"/>
      <c r="PRW505" s="590"/>
      <c r="PRX505" s="590"/>
      <c r="PRY505" s="590"/>
      <c r="PRZ505" s="590"/>
      <c r="PSA505" s="590"/>
      <c r="PSB505" s="590"/>
      <c r="PSC505" s="590"/>
      <c r="PSD505" s="590"/>
      <c r="PSE505" s="590"/>
      <c r="PSF505" s="590"/>
      <c r="PSG505" s="590"/>
      <c r="PSH505" s="590"/>
      <c r="PSI505" s="590"/>
      <c r="PSJ505" s="590"/>
      <c r="PSK505" s="590"/>
      <c r="PSL505" s="590"/>
      <c r="PSM505" s="590"/>
      <c r="PSN505" s="590"/>
      <c r="PSO505" s="590"/>
      <c r="PSP505" s="590"/>
      <c r="PSQ505" s="590"/>
      <c r="PSR505" s="590"/>
      <c r="PSS505" s="590"/>
      <c r="PST505" s="590"/>
      <c r="PSU505" s="590"/>
      <c r="PSV505" s="590"/>
      <c r="PSW505" s="590"/>
      <c r="PSX505" s="590"/>
      <c r="PSY505" s="590"/>
      <c r="PSZ505" s="590"/>
      <c r="PTA505" s="590"/>
      <c r="PTB505" s="590"/>
      <c r="PTC505" s="590"/>
      <c r="PTD505" s="590"/>
      <c r="PTE505" s="590"/>
      <c r="PTF505" s="590"/>
      <c r="PTG505" s="590"/>
      <c r="PTH505" s="590"/>
      <c r="PTI505" s="590"/>
      <c r="PTJ505" s="590"/>
      <c r="PTK505" s="590"/>
      <c r="PTL505" s="590"/>
      <c r="PTM505" s="590"/>
      <c r="PTN505" s="590"/>
      <c r="PTO505" s="590"/>
      <c r="PTP505" s="590"/>
      <c r="PTQ505" s="590"/>
      <c r="PTR505" s="590"/>
      <c r="PTS505" s="590"/>
      <c r="PTT505" s="590"/>
      <c r="PTU505" s="590"/>
      <c r="PTV505" s="590"/>
      <c r="PTW505" s="590"/>
      <c r="PTX505" s="590"/>
      <c r="PTY505" s="590"/>
      <c r="PTZ505" s="590"/>
      <c r="PUA505" s="590"/>
      <c r="PUB505" s="590"/>
      <c r="PUC505" s="590"/>
      <c r="PUD505" s="590"/>
      <c r="PUE505" s="590"/>
      <c r="PUF505" s="590"/>
      <c r="PUG505" s="590"/>
      <c r="PUH505" s="590"/>
      <c r="PUI505" s="590"/>
      <c r="PUJ505" s="590"/>
      <c r="PUK505" s="590"/>
      <c r="PUL505" s="590"/>
      <c r="PUM505" s="590"/>
      <c r="PUN505" s="590"/>
      <c r="PUO505" s="590"/>
      <c r="PUP505" s="590"/>
      <c r="PUQ505" s="590"/>
      <c r="PUR505" s="590"/>
      <c r="PUS505" s="590"/>
      <c r="PUT505" s="590"/>
      <c r="PUU505" s="590"/>
      <c r="PUV505" s="590"/>
      <c r="PUW505" s="590"/>
      <c r="PUX505" s="590"/>
      <c r="PUY505" s="590"/>
      <c r="PUZ505" s="590"/>
      <c r="PVA505" s="590"/>
      <c r="PVB505" s="590"/>
      <c r="PVC505" s="590"/>
      <c r="PVD505" s="590"/>
      <c r="PVE505" s="590"/>
      <c r="PVF505" s="590"/>
      <c r="PVG505" s="590"/>
      <c r="PVH505" s="590"/>
      <c r="PVI505" s="590"/>
      <c r="PVJ505" s="590"/>
      <c r="PVK505" s="590"/>
      <c r="PVL505" s="590"/>
      <c r="PVM505" s="590"/>
      <c r="PVN505" s="590"/>
      <c r="PVO505" s="590"/>
      <c r="PVP505" s="590"/>
      <c r="PVQ505" s="590"/>
      <c r="PVR505" s="590"/>
      <c r="PVS505" s="590"/>
      <c r="PVT505" s="590"/>
      <c r="PVU505" s="590"/>
      <c r="PVV505" s="590"/>
      <c r="PVW505" s="590"/>
      <c r="PVX505" s="590"/>
      <c r="PVY505" s="590"/>
      <c r="PVZ505" s="590"/>
      <c r="PWA505" s="590"/>
      <c r="PWB505" s="590"/>
      <c r="PWC505" s="590"/>
      <c r="PWD505" s="590"/>
      <c r="PWE505" s="590"/>
      <c r="PWF505" s="590"/>
      <c r="PWG505" s="590"/>
      <c r="PWH505" s="590"/>
      <c r="PWI505" s="590"/>
      <c r="PWJ505" s="590"/>
      <c r="PWK505" s="590"/>
      <c r="PWL505" s="590"/>
      <c r="PWM505" s="590"/>
      <c r="PWN505" s="590"/>
      <c r="PWO505" s="590"/>
      <c r="PWP505" s="590"/>
      <c r="PWQ505" s="590"/>
      <c r="PWR505" s="590"/>
      <c r="PWS505" s="590"/>
      <c r="PWT505" s="590"/>
      <c r="PWU505" s="590"/>
      <c r="PWV505" s="590"/>
      <c r="PWW505" s="590"/>
      <c r="PWX505" s="590"/>
      <c r="PWY505" s="590"/>
      <c r="PWZ505" s="590"/>
      <c r="PXA505" s="590"/>
      <c r="PXB505" s="590"/>
      <c r="PXC505" s="590"/>
      <c r="PXD505" s="590"/>
      <c r="PXE505" s="590"/>
      <c r="PXF505" s="590"/>
      <c r="PXG505" s="590"/>
      <c r="PXH505" s="590"/>
      <c r="PXI505" s="590"/>
      <c r="PXJ505" s="590"/>
      <c r="PXK505" s="590"/>
      <c r="PXL505" s="590"/>
      <c r="PXM505" s="590"/>
      <c r="PXN505" s="590"/>
      <c r="PXO505" s="590"/>
      <c r="PXP505" s="590"/>
      <c r="PXQ505" s="590"/>
      <c r="PXR505" s="590"/>
      <c r="PXS505" s="590"/>
      <c r="PXT505" s="590"/>
      <c r="PXU505" s="590"/>
      <c r="PXV505" s="590"/>
      <c r="PXW505" s="590"/>
      <c r="PXX505" s="590"/>
      <c r="PXY505" s="590"/>
      <c r="PXZ505" s="590"/>
      <c r="PYA505" s="590"/>
      <c r="PYB505" s="590"/>
      <c r="PYC505" s="590"/>
      <c r="PYD505" s="590"/>
      <c r="PYE505" s="590"/>
      <c r="PYF505" s="590"/>
      <c r="PYG505" s="590"/>
      <c r="PYH505" s="590"/>
      <c r="PYI505" s="590"/>
      <c r="PYJ505" s="590"/>
      <c r="PYK505" s="590"/>
      <c r="PYL505" s="590"/>
      <c r="PYM505" s="590"/>
      <c r="PYN505" s="590"/>
      <c r="PYO505" s="590"/>
      <c r="PYP505" s="590"/>
      <c r="PYQ505" s="590"/>
      <c r="PYR505" s="590"/>
      <c r="PYS505" s="590"/>
      <c r="PYT505" s="590"/>
      <c r="PYU505" s="590"/>
      <c r="PYV505" s="590"/>
      <c r="PYW505" s="590"/>
      <c r="PYX505" s="590"/>
      <c r="PYY505" s="590"/>
      <c r="PYZ505" s="590"/>
      <c r="PZA505" s="590"/>
      <c r="PZB505" s="590"/>
      <c r="PZC505" s="590"/>
      <c r="PZD505" s="590"/>
      <c r="PZE505" s="590"/>
      <c r="PZF505" s="590"/>
      <c r="PZG505" s="590"/>
      <c r="PZH505" s="590"/>
      <c r="PZI505" s="590"/>
      <c r="PZJ505" s="590"/>
      <c r="PZK505" s="590"/>
      <c r="PZL505" s="590"/>
      <c r="PZM505" s="590"/>
      <c r="PZN505" s="590"/>
      <c r="PZO505" s="590"/>
      <c r="PZP505" s="590"/>
      <c r="PZQ505" s="590"/>
      <c r="PZR505" s="590"/>
      <c r="PZS505" s="590"/>
      <c r="PZT505" s="590"/>
      <c r="PZU505" s="590"/>
      <c r="PZV505" s="590"/>
      <c r="PZW505" s="590"/>
      <c r="PZX505" s="590"/>
      <c r="PZY505" s="590"/>
      <c r="PZZ505" s="590"/>
      <c r="QAA505" s="590"/>
      <c r="QAB505" s="590"/>
      <c r="QAC505" s="590"/>
      <c r="QAD505" s="590"/>
      <c r="QAE505" s="590"/>
      <c r="QAF505" s="590"/>
      <c r="QAG505" s="590"/>
      <c r="QAH505" s="590"/>
      <c r="QAI505" s="590"/>
      <c r="QAJ505" s="590"/>
      <c r="QAK505" s="590"/>
      <c r="QAL505" s="590"/>
      <c r="QAM505" s="590"/>
      <c r="QAN505" s="590"/>
      <c r="QAO505" s="590"/>
      <c r="QAP505" s="590"/>
      <c r="QAQ505" s="590"/>
      <c r="QAR505" s="590"/>
      <c r="QAS505" s="590"/>
      <c r="QAT505" s="590"/>
      <c r="QAU505" s="590"/>
      <c r="QAV505" s="590"/>
      <c r="QAW505" s="590"/>
      <c r="QAX505" s="590"/>
      <c r="QAY505" s="590"/>
      <c r="QAZ505" s="590"/>
      <c r="QBA505" s="590"/>
      <c r="QBB505" s="590"/>
      <c r="QBC505" s="590"/>
      <c r="QBD505" s="590"/>
      <c r="QBE505" s="590"/>
      <c r="QBF505" s="590"/>
      <c r="QBG505" s="590"/>
      <c r="QBH505" s="590"/>
      <c r="QBI505" s="590"/>
      <c r="QBJ505" s="590"/>
      <c r="QBK505" s="590"/>
      <c r="QBL505" s="590"/>
      <c r="QBM505" s="590"/>
      <c r="QBN505" s="590"/>
      <c r="QBO505" s="590"/>
      <c r="QBP505" s="590"/>
      <c r="QBQ505" s="590"/>
      <c r="QBR505" s="590"/>
      <c r="QBS505" s="590"/>
      <c r="QBT505" s="590"/>
      <c r="QBU505" s="590"/>
      <c r="QBV505" s="590"/>
      <c r="QBW505" s="590"/>
      <c r="QBX505" s="590"/>
      <c r="QBY505" s="590"/>
      <c r="QBZ505" s="590"/>
      <c r="QCA505" s="590"/>
      <c r="QCB505" s="590"/>
      <c r="QCC505" s="590"/>
      <c r="QCD505" s="590"/>
      <c r="QCE505" s="590"/>
      <c r="QCF505" s="590"/>
      <c r="QCG505" s="590"/>
      <c r="QCH505" s="590"/>
      <c r="QCI505" s="590"/>
      <c r="QCJ505" s="590"/>
      <c r="QCK505" s="590"/>
      <c r="QCL505" s="590"/>
      <c r="QCM505" s="590"/>
      <c r="QCN505" s="590"/>
      <c r="QCO505" s="590"/>
      <c r="QCP505" s="590"/>
      <c r="QCQ505" s="590"/>
      <c r="QCR505" s="590"/>
      <c r="QCS505" s="590"/>
      <c r="QCT505" s="590"/>
      <c r="QCU505" s="590"/>
      <c r="QCV505" s="590"/>
      <c r="QCW505" s="590"/>
      <c r="QCX505" s="590"/>
      <c r="QCY505" s="590"/>
      <c r="QCZ505" s="590"/>
      <c r="QDA505" s="590"/>
      <c r="QDB505" s="590"/>
      <c r="QDC505" s="590"/>
      <c r="QDD505" s="590"/>
      <c r="QDE505" s="590"/>
      <c r="QDF505" s="590"/>
      <c r="QDG505" s="590"/>
      <c r="QDH505" s="590"/>
      <c r="QDI505" s="590"/>
      <c r="QDJ505" s="590"/>
      <c r="QDK505" s="590"/>
      <c r="QDL505" s="590"/>
      <c r="QDM505" s="590"/>
      <c r="QDN505" s="590"/>
      <c r="QDO505" s="590"/>
      <c r="QDP505" s="590"/>
      <c r="QDQ505" s="590"/>
      <c r="QDR505" s="590"/>
      <c r="QDS505" s="590"/>
      <c r="QDT505" s="590"/>
      <c r="QDU505" s="590"/>
      <c r="QDV505" s="590"/>
      <c r="QDW505" s="590"/>
      <c r="QDX505" s="590"/>
      <c r="QDY505" s="590"/>
      <c r="QDZ505" s="590"/>
      <c r="QEA505" s="590"/>
      <c r="QEB505" s="590"/>
      <c r="QEC505" s="590"/>
      <c r="QED505" s="590"/>
      <c r="QEE505" s="590"/>
      <c r="QEF505" s="590"/>
      <c r="QEG505" s="590"/>
      <c r="QEH505" s="590"/>
      <c r="QEI505" s="590"/>
      <c r="QEJ505" s="590"/>
      <c r="QEK505" s="590"/>
      <c r="QEL505" s="590"/>
      <c r="QEM505" s="590"/>
      <c r="QEN505" s="590"/>
      <c r="QEO505" s="590"/>
      <c r="QEP505" s="590"/>
      <c r="QEQ505" s="590"/>
      <c r="QER505" s="590"/>
      <c r="QES505" s="590"/>
      <c r="QET505" s="590"/>
      <c r="QEU505" s="590"/>
      <c r="QEV505" s="590"/>
      <c r="QEW505" s="590"/>
      <c r="QEX505" s="590"/>
      <c r="QEY505" s="590"/>
      <c r="QEZ505" s="590"/>
      <c r="QFA505" s="590"/>
      <c r="QFB505" s="590"/>
      <c r="QFC505" s="590"/>
      <c r="QFD505" s="590"/>
      <c r="QFE505" s="590"/>
      <c r="QFF505" s="590"/>
      <c r="QFG505" s="590"/>
      <c r="QFH505" s="590"/>
      <c r="QFI505" s="590"/>
      <c r="QFJ505" s="590"/>
      <c r="QFK505" s="590"/>
      <c r="QFL505" s="590"/>
      <c r="QFM505" s="590"/>
      <c r="QFN505" s="590"/>
      <c r="QFO505" s="590"/>
      <c r="QFP505" s="590"/>
      <c r="QFQ505" s="590"/>
      <c r="QFR505" s="590"/>
      <c r="QFS505" s="590"/>
      <c r="QFT505" s="590"/>
      <c r="QFU505" s="590"/>
      <c r="QFV505" s="590"/>
      <c r="QFW505" s="590"/>
      <c r="QFX505" s="590"/>
      <c r="QFY505" s="590"/>
      <c r="QFZ505" s="590"/>
      <c r="QGA505" s="590"/>
      <c r="QGB505" s="590"/>
      <c r="QGC505" s="590"/>
      <c r="QGD505" s="590"/>
      <c r="QGE505" s="590"/>
      <c r="QGF505" s="590"/>
      <c r="QGG505" s="590"/>
      <c r="QGH505" s="590"/>
      <c r="QGI505" s="590"/>
      <c r="QGJ505" s="590"/>
      <c r="QGK505" s="590"/>
      <c r="QGL505" s="590"/>
      <c r="QGM505" s="590"/>
      <c r="QGN505" s="590"/>
      <c r="QGO505" s="590"/>
      <c r="QGP505" s="590"/>
      <c r="QGQ505" s="590"/>
      <c r="QGR505" s="590"/>
      <c r="QGS505" s="590"/>
      <c r="QGT505" s="590"/>
      <c r="QGU505" s="590"/>
      <c r="QGV505" s="590"/>
      <c r="QGW505" s="590"/>
      <c r="QGX505" s="590"/>
      <c r="QGY505" s="590"/>
      <c r="QGZ505" s="590"/>
      <c r="QHA505" s="590"/>
      <c r="QHB505" s="590"/>
      <c r="QHC505" s="590"/>
      <c r="QHD505" s="590"/>
      <c r="QHE505" s="590"/>
      <c r="QHF505" s="590"/>
      <c r="QHG505" s="590"/>
      <c r="QHH505" s="590"/>
      <c r="QHI505" s="590"/>
      <c r="QHJ505" s="590"/>
      <c r="QHK505" s="590"/>
      <c r="QHL505" s="590"/>
      <c r="QHM505" s="590"/>
      <c r="QHN505" s="590"/>
      <c r="QHO505" s="590"/>
      <c r="QHP505" s="590"/>
      <c r="QHQ505" s="590"/>
      <c r="QHR505" s="590"/>
      <c r="QHS505" s="590"/>
      <c r="QHT505" s="590"/>
      <c r="QHU505" s="590"/>
      <c r="QHV505" s="590"/>
      <c r="QHW505" s="590"/>
      <c r="QHX505" s="590"/>
      <c r="QHY505" s="590"/>
      <c r="QHZ505" s="590"/>
      <c r="QIA505" s="590"/>
      <c r="QIB505" s="590"/>
      <c r="QIC505" s="590"/>
      <c r="QID505" s="590"/>
      <c r="QIE505" s="590"/>
      <c r="QIF505" s="590"/>
      <c r="QIG505" s="590"/>
      <c r="QIH505" s="590"/>
      <c r="QII505" s="590"/>
      <c r="QIJ505" s="590"/>
      <c r="QIK505" s="590"/>
      <c r="QIL505" s="590"/>
      <c r="QIM505" s="590"/>
      <c r="QIN505" s="590"/>
      <c r="QIO505" s="590"/>
      <c r="QIP505" s="590"/>
      <c r="QIQ505" s="590"/>
      <c r="QIR505" s="590"/>
      <c r="QIS505" s="590"/>
      <c r="QIT505" s="590"/>
      <c r="QIU505" s="590"/>
      <c r="QIV505" s="590"/>
      <c r="QIW505" s="590"/>
      <c r="QIX505" s="590"/>
      <c r="QIY505" s="590"/>
      <c r="QIZ505" s="590"/>
      <c r="QJA505" s="590"/>
      <c r="QJB505" s="590"/>
      <c r="QJC505" s="590"/>
      <c r="QJD505" s="590"/>
      <c r="QJE505" s="590"/>
      <c r="QJF505" s="590"/>
      <c r="QJG505" s="590"/>
      <c r="QJH505" s="590"/>
      <c r="QJI505" s="590"/>
      <c r="QJJ505" s="590"/>
      <c r="QJK505" s="590"/>
      <c r="QJL505" s="590"/>
      <c r="QJM505" s="590"/>
      <c r="QJN505" s="590"/>
      <c r="QJO505" s="590"/>
      <c r="QJP505" s="590"/>
      <c r="QJQ505" s="590"/>
      <c r="QJR505" s="590"/>
      <c r="QJS505" s="590"/>
      <c r="QJT505" s="590"/>
      <c r="QJU505" s="590"/>
      <c r="QJV505" s="590"/>
      <c r="QJW505" s="590"/>
      <c r="QJX505" s="590"/>
      <c r="QJY505" s="590"/>
      <c r="QJZ505" s="590"/>
      <c r="QKA505" s="590"/>
      <c r="QKB505" s="590"/>
      <c r="QKC505" s="590"/>
      <c r="QKD505" s="590"/>
      <c r="QKE505" s="590"/>
      <c r="QKF505" s="590"/>
      <c r="QKG505" s="590"/>
      <c r="QKH505" s="590"/>
      <c r="QKI505" s="590"/>
      <c r="QKJ505" s="590"/>
      <c r="QKK505" s="590"/>
      <c r="QKL505" s="590"/>
      <c r="QKM505" s="590"/>
      <c r="QKN505" s="590"/>
      <c r="QKO505" s="590"/>
      <c r="QKP505" s="590"/>
      <c r="QKQ505" s="590"/>
      <c r="QKR505" s="590"/>
      <c r="QKS505" s="590"/>
      <c r="QKT505" s="590"/>
      <c r="QKU505" s="590"/>
      <c r="QKV505" s="590"/>
      <c r="QKW505" s="590"/>
      <c r="QKX505" s="590"/>
      <c r="QKY505" s="590"/>
      <c r="QKZ505" s="590"/>
      <c r="QLA505" s="590"/>
      <c r="QLB505" s="590"/>
      <c r="QLC505" s="590"/>
      <c r="QLD505" s="590"/>
      <c r="QLE505" s="590"/>
      <c r="QLF505" s="590"/>
      <c r="QLG505" s="590"/>
      <c r="QLH505" s="590"/>
      <c r="QLI505" s="590"/>
      <c r="QLJ505" s="590"/>
      <c r="QLK505" s="590"/>
      <c r="QLL505" s="590"/>
      <c r="QLM505" s="590"/>
      <c r="QLN505" s="590"/>
      <c r="QLO505" s="590"/>
      <c r="QLP505" s="590"/>
      <c r="QLQ505" s="590"/>
      <c r="QLR505" s="590"/>
      <c r="QLS505" s="590"/>
      <c r="QLT505" s="590"/>
      <c r="QLU505" s="590"/>
      <c r="QLV505" s="590"/>
      <c r="QLW505" s="590"/>
      <c r="QLX505" s="590"/>
      <c r="QLY505" s="590"/>
      <c r="QLZ505" s="590"/>
      <c r="QMA505" s="590"/>
      <c r="QMB505" s="590"/>
      <c r="QMC505" s="590"/>
      <c r="QMD505" s="590"/>
      <c r="QME505" s="590"/>
      <c r="QMF505" s="590"/>
      <c r="QMG505" s="590"/>
      <c r="QMH505" s="590"/>
      <c r="QMI505" s="590"/>
      <c r="QMJ505" s="590"/>
      <c r="QMK505" s="590"/>
      <c r="QML505" s="590"/>
      <c r="QMM505" s="590"/>
      <c r="QMN505" s="590"/>
      <c r="QMO505" s="590"/>
      <c r="QMP505" s="590"/>
      <c r="QMQ505" s="590"/>
      <c r="QMR505" s="590"/>
      <c r="QMS505" s="590"/>
      <c r="QMT505" s="590"/>
      <c r="QMU505" s="590"/>
      <c r="QMV505" s="590"/>
      <c r="QMW505" s="590"/>
      <c r="QMX505" s="590"/>
      <c r="QMY505" s="590"/>
      <c r="QMZ505" s="590"/>
      <c r="QNA505" s="590"/>
      <c r="QNB505" s="590"/>
      <c r="QNC505" s="590"/>
      <c r="QND505" s="590"/>
      <c r="QNE505" s="590"/>
      <c r="QNF505" s="590"/>
      <c r="QNG505" s="590"/>
      <c r="QNH505" s="590"/>
      <c r="QNI505" s="590"/>
      <c r="QNJ505" s="590"/>
      <c r="QNK505" s="590"/>
      <c r="QNL505" s="590"/>
      <c r="QNM505" s="590"/>
      <c r="QNN505" s="590"/>
      <c r="QNO505" s="590"/>
      <c r="QNP505" s="590"/>
      <c r="QNQ505" s="590"/>
      <c r="QNR505" s="590"/>
      <c r="QNS505" s="590"/>
      <c r="QNT505" s="590"/>
      <c r="QNU505" s="590"/>
      <c r="QNV505" s="590"/>
      <c r="QNW505" s="590"/>
      <c r="QNX505" s="590"/>
      <c r="QNY505" s="590"/>
      <c r="QNZ505" s="590"/>
      <c r="QOA505" s="590"/>
      <c r="QOB505" s="590"/>
      <c r="QOC505" s="590"/>
      <c r="QOD505" s="590"/>
      <c r="QOE505" s="590"/>
      <c r="QOF505" s="590"/>
      <c r="QOG505" s="590"/>
      <c r="QOH505" s="590"/>
      <c r="QOI505" s="590"/>
      <c r="QOJ505" s="590"/>
      <c r="QOK505" s="590"/>
      <c r="QOL505" s="590"/>
      <c r="QOM505" s="590"/>
      <c r="QON505" s="590"/>
      <c r="QOO505" s="590"/>
      <c r="QOP505" s="590"/>
      <c r="QOQ505" s="590"/>
      <c r="QOR505" s="590"/>
      <c r="QOS505" s="590"/>
      <c r="QOT505" s="590"/>
      <c r="QOU505" s="590"/>
      <c r="QOV505" s="590"/>
      <c r="QOW505" s="590"/>
      <c r="QOX505" s="590"/>
      <c r="QOY505" s="590"/>
      <c r="QOZ505" s="590"/>
      <c r="QPA505" s="590"/>
      <c r="QPB505" s="590"/>
      <c r="QPC505" s="590"/>
      <c r="QPD505" s="590"/>
      <c r="QPE505" s="590"/>
      <c r="QPF505" s="590"/>
      <c r="QPG505" s="590"/>
      <c r="QPH505" s="590"/>
      <c r="QPI505" s="590"/>
      <c r="QPJ505" s="590"/>
      <c r="QPK505" s="590"/>
      <c r="QPL505" s="590"/>
      <c r="QPM505" s="590"/>
      <c r="QPN505" s="590"/>
      <c r="QPO505" s="590"/>
      <c r="QPP505" s="590"/>
      <c r="QPQ505" s="590"/>
      <c r="QPR505" s="590"/>
      <c r="QPS505" s="590"/>
      <c r="QPT505" s="590"/>
      <c r="QPU505" s="590"/>
      <c r="QPV505" s="590"/>
      <c r="QPW505" s="590"/>
      <c r="QPX505" s="590"/>
      <c r="QPY505" s="590"/>
      <c r="QPZ505" s="590"/>
      <c r="QQA505" s="590"/>
      <c r="QQB505" s="590"/>
      <c r="QQC505" s="590"/>
      <c r="QQD505" s="590"/>
      <c r="QQE505" s="590"/>
      <c r="QQF505" s="590"/>
      <c r="QQG505" s="590"/>
      <c r="QQH505" s="590"/>
      <c r="QQI505" s="590"/>
      <c r="QQJ505" s="590"/>
      <c r="QQK505" s="590"/>
      <c r="QQL505" s="590"/>
      <c r="QQM505" s="590"/>
      <c r="QQN505" s="590"/>
      <c r="QQO505" s="590"/>
      <c r="QQP505" s="590"/>
      <c r="QQQ505" s="590"/>
      <c r="QQR505" s="590"/>
      <c r="QQS505" s="590"/>
      <c r="QQT505" s="590"/>
      <c r="QQU505" s="590"/>
      <c r="QQV505" s="590"/>
      <c r="QQW505" s="590"/>
      <c r="QQX505" s="590"/>
      <c r="QQY505" s="590"/>
      <c r="QQZ505" s="590"/>
      <c r="QRA505" s="590"/>
      <c r="QRB505" s="590"/>
      <c r="QRC505" s="590"/>
      <c r="QRD505" s="590"/>
      <c r="QRE505" s="590"/>
      <c r="QRF505" s="590"/>
      <c r="QRG505" s="590"/>
      <c r="QRH505" s="590"/>
      <c r="QRI505" s="590"/>
      <c r="QRJ505" s="590"/>
      <c r="QRK505" s="590"/>
      <c r="QRL505" s="590"/>
      <c r="QRM505" s="590"/>
      <c r="QRN505" s="590"/>
      <c r="QRO505" s="590"/>
      <c r="QRP505" s="590"/>
      <c r="QRQ505" s="590"/>
      <c r="QRR505" s="590"/>
      <c r="QRS505" s="590"/>
      <c r="QRT505" s="590"/>
      <c r="QRU505" s="590"/>
      <c r="QRV505" s="590"/>
      <c r="QRW505" s="590"/>
      <c r="QRX505" s="590"/>
      <c r="QRY505" s="590"/>
      <c r="QRZ505" s="590"/>
      <c r="QSA505" s="590"/>
      <c r="QSB505" s="590"/>
      <c r="QSC505" s="590"/>
      <c r="QSD505" s="590"/>
      <c r="QSE505" s="590"/>
      <c r="QSF505" s="590"/>
      <c r="QSG505" s="590"/>
      <c r="QSH505" s="590"/>
      <c r="QSI505" s="590"/>
      <c r="QSJ505" s="590"/>
      <c r="QSK505" s="590"/>
      <c r="QSL505" s="590"/>
      <c r="QSM505" s="590"/>
      <c r="QSN505" s="590"/>
      <c r="QSO505" s="590"/>
      <c r="QSP505" s="590"/>
      <c r="QSQ505" s="590"/>
      <c r="QSR505" s="590"/>
      <c r="QSS505" s="590"/>
      <c r="QST505" s="590"/>
      <c r="QSU505" s="590"/>
      <c r="QSV505" s="590"/>
      <c r="QSW505" s="590"/>
      <c r="QSX505" s="590"/>
      <c r="QSY505" s="590"/>
      <c r="QSZ505" s="590"/>
      <c r="QTA505" s="590"/>
      <c r="QTB505" s="590"/>
      <c r="QTC505" s="590"/>
      <c r="QTD505" s="590"/>
      <c r="QTE505" s="590"/>
      <c r="QTF505" s="590"/>
      <c r="QTG505" s="590"/>
      <c r="QTH505" s="590"/>
      <c r="QTI505" s="590"/>
      <c r="QTJ505" s="590"/>
      <c r="QTK505" s="590"/>
      <c r="QTL505" s="590"/>
      <c r="QTM505" s="590"/>
      <c r="QTN505" s="590"/>
      <c r="QTO505" s="590"/>
      <c r="QTP505" s="590"/>
      <c r="QTQ505" s="590"/>
      <c r="QTR505" s="590"/>
      <c r="QTS505" s="590"/>
      <c r="QTT505" s="590"/>
      <c r="QTU505" s="590"/>
      <c r="QTV505" s="590"/>
      <c r="QTW505" s="590"/>
      <c r="QTX505" s="590"/>
      <c r="QTY505" s="590"/>
      <c r="QTZ505" s="590"/>
      <c r="QUA505" s="590"/>
      <c r="QUB505" s="590"/>
      <c r="QUC505" s="590"/>
      <c r="QUD505" s="590"/>
      <c r="QUE505" s="590"/>
      <c r="QUF505" s="590"/>
      <c r="QUG505" s="590"/>
      <c r="QUH505" s="590"/>
      <c r="QUI505" s="590"/>
      <c r="QUJ505" s="590"/>
      <c r="QUK505" s="590"/>
      <c r="QUL505" s="590"/>
      <c r="QUM505" s="590"/>
      <c r="QUN505" s="590"/>
      <c r="QUO505" s="590"/>
      <c r="QUP505" s="590"/>
      <c r="QUQ505" s="590"/>
      <c r="QUR505" s="590"/>
      <c r="QUS505" s="590"/>
      <c r="QUT505" s="590"/>
      <c r="QUU505" s="590"/>
      <c r="QUV505" s="590"/>
      <c r="QUW505" s="590"/>
      <c r="QUX505" s="590"/>
      <c r="QUY505" s="590"/>
      <c r="QUZ505" s="590"/>
      <c r="QVA505" s="590"/>
      <c r="QVB505" s="590"/>
      <c r="QVC505" s="590"/>
      <c r="QVD505" s="590"/>
      <c r="QVE505" s="590"/>
      <c r="QVF505" s="590"/>
      <c r="QVG505" s="590"/>
      <c r="QVH505" s="590"/>
      <c r="QVI505" s="590"/>
      <c r="QVJ505" s="590"/>
      <c r="QVK505" s="590"/>
      <c r="QVL505" s="590"/>
      <c r="QVM505" s="590"/>
      <c r="QVN505" s="590"/>
      <c r="QVO505" s="590"/>
      <c r="QVP505" s="590"/>
      <c r="QVQ505" s="590"/>
      <c r="QVR505" s="590"/>
      <c r="QVS505" s="590"/>
      <c r="QVT505" s="590"/>
      <c r="QVU505" s="590"/>
      <c r="QVV505" s="590"/>
      <c r="QVW505" s="590"/>
      <c r="QVX505" s="590"/>
      <c r="QVY505" s="590"/>
      <c r="QVZ505" s="590"/>
      <c r="QWA505" s="590"/>
      <c r="QWB505" s="590"/>
      <c r="QWC505" s="590"/>
      <c r="QWD505" s="590"/>
      <c r="QWE505" s="590"/>
      <c r="QWF505" s="590"/>
      <c r="QWG505" s="590"/>
      <c r="QWH505" s="590"/>
      <c r="QWI505" s="590"/>
      <c r="QWJ505" s="590"/>
      <c r="QWK505" s="590"/>
      <c r="QWL505" s="590"/>
      <c r="QWM505" s="590"/>
      <c r="QWN505" s="590"/>
      <c r="QWO505" s="590"/>
      <c r="QWP505" s="590"/>
      <c r="QWQ505" s="590"/>
      <c r="QWR505" s="590"/>
      <c r="QWS505" s="590"/>
      <c r="QWT505" s="590"/>
      <c r="QWU505" s="590"/>
      <c r="QWV505" s="590"/>
      <c r="QWW505" s="590"/>
      <c r="QWX505" s="590"/>
      <c r="QWY505" s="590"/>
      <c r="QWZ505" s="590"/>
      <c r="QXA505" s="590"/>
      <c r="QXB505" s="590"/>
      <c r="QXC505" s="590"/>
      <c r="QXD505" s="590"/>
      <c r="QXE505" s="590"/>
      <c r="QXF505" s="590"/>
      <c r="QXG505" s="590"/>
      <c r="QXH505" s="590"/>
      <c r="QXI505" s="590"/>
      <c r="QXJ505" s="590"/>
      <c r="QXK505" s="590"/>
      <c r="QXL505" s="590"/>
      <c r="QXM505" s="590"/>
      <c r="QXN505" s="590"/>
      <c r="QXO505" s="590"/>
      <c r="QXP505" s="590"/>
      <c r="QXQ505" s="590"/>
      <c r="QXR505" s="590"/>
      <c r="QXS505" s="590"/>
      <c r="QXT505" s="590"/>
      <c r="QXU505" s="590"/>
      <c r="QXV505" s="590"/>
      <c r="QXW505" s="590"/>
      <c r="QXX505" s="590"/>
      <c r="QXY505" s="590"/>
      <c r="QXZ505" s="590"/>
      <c r="QYA505" s="590"/>
      <c r="QYB505" s="590"/>
      <c r="QYC505" s="590"/>
      <c r="QYD505" s="590"/>
      <c r="QYE505" s="590"/>
      <c r="QYF505" s="590"/>
      <c r="QYG505" s="590"/>
      <c r="QYH505" s="590"/>
      <c r="QYI505" s="590"/>
      <c r="QYJ505" s="590"/>
      <c r="QYK505" s="590"/>
      <c r="QYL505" s="590"/>
      <c r="QYM505" s="590"/>
      <c r="QYN505" s="590"/>
      <c r="QYO505" s="590"/>
      <c r="QYP505" s="590"/>
      <c r="QYQ505" s="590"/>
      <c r="QYR505" s="590"/>
      <c r="QYS505" s="590"/>
      <c r="QYT505" s="590"/>
      <c r="QYU505" s="590"/>
      <c r="QYV505" s="590"/>
      <c r="QYW505" s="590"/>
      <c r="QYX505" s="590"/>
      <c r="QYY505" s="590"/>
      <c r="QYZ505" s="590"/>
      <c r="QZA505" s="590"/>
      <c r="QZB505" s="590"/>
      <c r="QZC505" s="590"/>
      <c r="QZD505" s="590"/>
      <c r="QZE505" s="590"/>
      <c r="QZF505" s="590"/>
      <c r="QZG505" s="590"/>
      <c r="QZH505" s="590"/>
      <c r="QZI505" s="590"/>
      <c r="QZJ505" s="590"/>
      <c r="QZK505" s="590"/>
      <c r="QZL505" s="590"/>
      <c r="QZM505" s="590"/>
      <c r="QZN505" s="590"/>
      <c r="QZO505" s="590"/>
      <c r="QZP505" s="590"/>
      <c r="QZQ505" s="590"/>
      <c r="QZR505" s="590"/>
      <c r="QZS505" s="590"/>
      <c r="QZT505" s="590"/>
      <c r="QZU505" s="590"/>
      <c r="QZV505" s="590"/>
      <c r="QZW505" s="590"/>
      <c r="QZX505" s="590"/>
      <c r="QZY505" s="590"/>
      <c r="QZZ505" s="590"/>
      <c r="RAA505" s="590"/>
      <c r="RAB505" s="590"/>
      <c r="RAC505" s="590"/>
      <c r="RAD505" s="590"/>
      <c r="RAE505" s="590"/>
      <c r="RAF505" s="590"/>
      <c r="RAG505" s="590"/>
      <c r="RAH505" s="590"/>
      <c r="RAI505" s="590"/>
      <c r="RAJ505" s="590"/>
      <c r="RAK505" s="590"/>
      <c r="RAL505" s="590"/>
      <c r="RAM505" s="590"/>
      <c r="RAN505" s="590"/>
      <c r="RAO505" s="590"/>
      <c r="RAP505" s="590"/>
      <c r="RAQ505" s="590"/>
      <c r="RAR505" s="590"/>
      <c r="RAS505" s="590"/>
      <c r="RAT505" s="590"/>
      <c r="RAU505" s="590"/>
      <c r="RAV505" s="590"/>
      <c r="RAW505" s="590"/>
      <c r="RAX505" s="590"/>
      <c r="RAY505" s="590"/>
      <c r="RAZ505" s="590"/>
      <c r="RBA505" s="590"/>
      <c r="RBB505" s="590"/>
      <c r="RBC505" s="590"/>
      <c r="RBD505" s="590"/>
      <c r="RBE505" s="590"/>
      <c r="RBF505" s="590"/>
      <c r="RBG505" s="590"/>
      <c r="RBH505" s="590"/>
      <c r="RBI505" s="590"/>
      <c r="RBJ505" s="590"/>
      <c r="RBK505" s="590"/>
      <c r="RBL505" s="590"/>
      <c r="RBM505" s="590"/>
      <c r="RBN505" s="590"/>
      <c r="RBO505" s="590"/>
      <c r="RBP505" s="590"/>
      <c r="RBQ505" s="590"/>
      <c r="RBR505" s="590"/>
      <c r="RBS505" s="590"/>
      <c r="RBT505" s="590"/>
      <c r="RBU505" s="590"/>
      <c r="RBV505" s="590"/>
      <c r="RBW505" s="590"/>
      <c r="RBX505" s="590"/>
      <c r="RBY505" s="590"/>
      <c r="RBZ505" s="590"/>
      <c r="RCA505" s="590"/>
      <c r="RCB505" s="590"/>
      <c r="RCC505" s="590"/>
      <c r="RCD505" s="590"/>
      <c r="RCE505" s="590"/>
      <c r="RCF505" s="590"/>
      <c r="RCG505" s="590"/>
      <c r="RCH505" s="590"/>
      <c r="RCI505" s="590"/>
      <c r="RCJ505" s="590"/>
      <c r="RCK505" s="590"/>
      <c r="RCL505" s="590"/>
      <c r="RCM505" s="590"/>
      <c r="RCN505" s="590"/>
      <c r="RCO505" s="590"/>
      <c r="RCP505" s="590"/>
      <c r="RCQ505" s="590"/>
      <c r="RCR505" s="590"/>
      <c r="RCS505" s="590"/>
      <c r="RCT505" s="590"/>
      <c r="RCU505" s="590"/>
      <c r="RCV505" s="590"/>
      <c r="RCW505" s="590"/>
      <c r="RCX505" s="590"/>
      <c r="RCY505" s="590"/>
      <c r="RCZ505" s="590"/>
      <c r="RDA505" s="590"/>
      <c r="RDB505" s="590"/>
      <c r="RDC505" s="590"/>
      <c r="RDD505" s="590"/>
      <c r="RDE505" s="590"/>
      <c r="RDF505" s="590"/>
      <c r="RDG505" s="590"/>
      <c r="RDH505" s="590"/>
      <c r="RDI505" s="590"/>
      <c r="RDJ505" s="590"/>
      <c r="RDK505" s="590"/>
      <c r="RDL505" s="590"/>
      <c r="RDM505" s="590"/>
      <c r="RDN505" s="590"/>
      <c r="RDO505" s="590"/>
      <c r="RDP505" s="590"/>
      <c r="RDQ505" s="590"/>
      <c r="RDR505" s="590"/>
      <c r="RDS505" s="590"/>
      <c r="RDT505" s="590"/>
      <c r="RDU505" s="590"/>
      <c r="RDV505" s="590"/>
      <c r="RDW505" s="590"/>
      <c r="RDX505" s="590"/>
      <c r="RDY505" s="590"/>
      <c r="RDZ505" s="590"/>
      <c r="REA505" s="590"/>
      <c r="REB505" s="590"/>
      <c r="REC505" s="590"/>
      <c r="RED505" s="590"/>
      <c r="REE505" s="590"/>
      <c r="REF505" s="590"/>
      <c r="REG505" s="590"/>
      <c r="REH505" s="590"/>
      <c r="REI505" s="590"/>
      <c r="REJ505" s="590"/>
      <c r="REK505" s="590"/>
      <c r="REL505" s="590"/>
      <c r="REM505" s="590"/>
      <c r="REN505" s="590"/>
      <c r="REO505" s="590"/>
      <c r="REP505" s="590"/>
      <c r="REQ505" s="590"/>
      <c r="RER505" s="590"/>
      <c r="RES505" s="590"/>
      <c r="RET505" s="590"/>
      <c r="REU505" s="590"/>
      <c r="REV505" s="590"/>
      <c r="REW505" s="590"/>
      <c r="REX505" s="590"/>
      <c r="REY505" s="590"/>
      <c r="REZ505" s="590"/>
      <c r="RFA505" s="590"/>
      <c r="RFB505" s="590"/>
      <c r="RFC505" s="590"/>
      <c r="RFD505" s="590"/>
      <c r="RFE505" s="590"/>
      <c r="RFF505" s="590"/>
      <c r="RFG505" s="590"/>
      <c r="RFH505" s="590"/>
      <c r="RFI505" s="590"/>
      <c r="RFJ505" s="590"/>
      <c r="RFK505" s="590"/>
      <c r="RFL505" s="590"/>
      <c r="RFM505" s="590"/>
      <c r="RFN505" s="590"/>
      <c r="RFO505" s="590"/>
      <c r="RFP505" s="590"/>
      <c r="RFQ505" s="590"/>
      <c r="RFR505" s="590"/>
      <c r="RFS505" s="590"/>
      <c r="RFT505" s="590"/>
      <c r="RFU505" s="590"/>
      <c r="RFV505" s="590"/>
      <c r="RFW505" s="590"/>
      <c r="RFX505" s="590"/>
      <c r="RFY505" s="590"/>
      <c r="RFZ505" s="590"/>
      <c r="RGA505" s="590"/>
      <c r="RGB505" s="590"/>
      <c r="RGC505" s="590"/>
      <c r="RGD505" s="590"/>
      <c r="RGE505" s="590"/>
      <c r="RGF505" s="590"/>
      <c r="RGG505" s="590"/>
      <c r="RGH505" s="590"/>
      <c r="RGI505" s="590"/>
      <c r="RGJ505" s="590"/>
      <c r="RGK505" s="590"/>
      <c r="RGL505" s="590"/>
      <c r="RGM505" s="590"/>
      <c r="RGN505" s="590"/>
      <c r="RGO505" s="590"/>
      <c r="RGP505" s="590"/>
      <c r="RGQ505" s="590"/>
      <c r="RGR505" s="590"/>
      <c r="RGS505" s="590"/>
      <c r="RGT505" s="590"/>
      <c r="RGU505" s="590"/>
      <c r="RGV505" s="590"/>
      <c r="RGW505" s="590"/>
      <c r="RGX505" s="590"/>
      <c r="RGY505" s="590"/>
      <c r="RGZ505" s="590"/>
      <c r="RHA505" s="590"/>
      <c r="RHB505" s="590"/>
      <c r="RHC505" s="590"/>
      <c r="RHD505" s="590"/>
      <c r="RHE505" s="590"/>
      <c r="RHF505" s="590"/>
      <c r="RHG505" s="590"/>
      <c r="RHH505" s="590"/>
      <c r="RHI505" s="590"/>
      <c r="RHJ505" s="590"/>
      <c r="RHK505" s="590"/>
      <c r="RHL505" s="590"/>
      <c r="RHM505" s="590"/>
      <c r="RHN505" s="590"/>
      <c r="RHO505" s="590"/>
      <c r="RHP505" s="590"/>
      <c r="RHQ505" s="590"/>
      <c r="RHR505" s="590"/>
      <c r="RHS505" s="590"/>
      <c r="RHT505" s="590"/>
      <c r="RHU505" s="590"/>
      <c r="RHV505" s="590"/>
      <c r="RHW505" s="590"/>
      <c r="RHX505" s="590"/>
      <c r="RHY505" s="590"/>
      <c r="RHZ505" s="590"/>
      <c r="RIA505" s="590"/>
      <c r="RIB505" s="590"/>
      <c r="RIC505" s="590"/>
      <c r="RID505" s="590"/>
      <c r="RIE505" s="590"/>
      <c r="RIF505" s="590"/>
      <c r="RIG505" s="590"/>
      <c r="RIH505" s="590"/>
      <c r="RII505" s="590"/>
      <c r="RIJ505" s="590"/>
      <c r="RIK505" s="590"/>
      <c r="RIL505" s="590"/>
      <c r="RIM505" s="590"/>
      <c r="RIN505" s="590"/>
      <c r="RIO505" s="590"/>
      <c r="RIP505" s="590"/>
      <c r="RIQ505" s="590"/>
      <c r="RIR505" s="590"/>
      <c r="RIS505" s="590"/>
      <c r="RIT505" s="590"/>
      <c r="RIU505" s="590"/>
      <c r="RIV505" s="590"/>
      <c r="RIW505" s="590"/>
      <c r="RIX505" s="590"/>
      <c r="RIY505" s="590"/>
      <c r="RIZ505" s="590"/>
      <c r="RJA505" s="590"/>
      <c r="RJB505" s="590"/>
      <c r="RJC505" s="590"/>
      <c r="RJD505" s="590"/>
      <c r="RJE505" s="590"/>
      <c r="RJF505" s="590"/>
      <c r="RJG505" s="590"/>
      <c r="RJH505" s="590"/>
      <c r="RJI505" s="590"/>
      <c r="RJJ505" s="590"/>
      <c r="RJK505" s="590"/>
      <c r="RJL505" s="590"/>
      <c r="RJM505" s="590"/>
      <c r="RJN505" s="590"/>
      <c r="RJO505" s="590"/>
      <c r="RJP505" s="590"/>
      <c r="RJQ505" s="590"/>
      <c r="RJR505" s="590"/>
      <c r="RJS505" s="590"/>
      <c r="RJT505" s="590"/>
      <c r="RJU505" s="590"/>
      <c r="RJV505" s="590"/>
      <c r="RJW505" s="590"/>
      <c r="RJX505" s="590"/>
      <c r="RJY505" s="590"/>
      <c r="RJZ505" s="590"/>
      <c r="RKA505" s="590"/>
      <c r="RKB505" s="590"/>
      <c r="RKC505" s="590"/>
      <c r="RKD505" s="590"/>
      <c r="RKE505" s="590"/>
      <c r="RKF505" s="590"/>
      <c r="RKG505" s="590"/>
      <c r="RKH505" s="590"/>
      <c r="RKI505" s="590"/>
      <c r="RKJ505" s="590"/>
      <c r="RKK505" s="590"/>
      <c r="RKL505" s="590"/>
      <c r="RKM505" s="590"/>
      <c r="RKN505" s="590"/>
      <c r="RKO505" s="590"/>
      <c r="RKP505" s="590"/>
      <c r="RKQ505" s="590"/>
      <c r="RKR505" s="590"/>
      <c r="RKS505" s="590"/>
      <c r="RKT505" s="590"/>
      <c r="RKU505" s="590"/>
      <c r="RKV505" s="590"/>
      <c r="RKW505" s="590"/>
      <c r="RKX505" s="590"/>
      <c r="RKY505" s="590"/>
      <c r="RKZ505" s="590"/>
      <c r="RLA505" s="590"/>
      <c r="RLB505" s="590"/>
      <c r="RLC505" s="590"/>
      <c r="RLD505" s="590"/>
      <c r="RLE505" s="590"/>
      <c r="RLF505" s="590"/>
      <c r="RLG505" s="590"/>
      <c r="RLH505" s="590"/>
      <c r="RLI505" s="590"/>
      <c r="RLJ505" s="590"/>
      <c r="RLK505" s="590"/>
      <c r="RLL505" s="590"/>
      <c r="RLM505" s="590"/>
      <c r="RLN505" s="590"/>
      <c r="RLO505" s="590"/>
      <c r="RLP505" s="590"/>
      <c r="RLQ505" s="590"/>
      <c r="RLR505" s="590"/>
      <c r="RLS505" s="590"/>
      <c r="RLT505" s="590"/>
      <c r="RLU505" s="590"/>
      <c r="RLV505" s="590"/>
      <c r="RLW505" s="590"/>
      <c r="RLX505" s="590"/>
      <c r="RLY505" s="590"/>
      <c r="RLZ505" s="590"/>
      <c r="RMA505" s="590"/>
      <c r="RMB505" s="590"/>
      <c r="RMC505" s="590"/>
      <c r="RMD505" s="590"/>
      <c r="RME505" s="590"/>
      <c r="RMF505" s="590"/>
      <c r="RMG505" s="590"/>
      <c r="RMH505" s="590"/>
      <c r="RMI505" s="590"/>
      <c r="RMJ505" s="590"/>
      <c r="RMK505" s="590"/>
      <c r="RML505" s="590"/>
      <c r="RMM505" s="590"/>
      <c r="RMN505" s="590"/>
      <c r="RMO505" s="590"/>
      <c r="RMP505" s="590"/>
      <c r="RMQ505" s="590"/>
      <c r="RMR505" s="590"/>
      <c r="RMS505" s="590"/>
      <c r="RMT505" s="590"/>
      <c r="RMU505" s="590"/>
      <c r="RMV505" s="590"/>
      <c r="RMW505" s="590"/>
      <c r="RMX505" s="590"/>
      <c r="RMY505" s="590"/>
      <c r="RMZ505" s="590"/>
      <c r="RNA505" s="590"/>
      <c r="RNB505" s="590"/>
      <c r="RNC505" s="590"/>
      <c r="RND505" s="590"/>
      <c r="RNE505" s="590"/>
      <c r="RNF505" s="590"/>
      <c r="RNG505" s="590"/>
      <c r="RNH505" s="590"/>
      <c r="RNI505" s="590"/>
      <c r="RNJ505" s="590"/>
      <c r="RNK505" s="590"/>
      <c r="RNL505" s="590"/>
      <c r="RNM505" s="590"/>
      <c r="RNN505" s="590"/>
      <c r="RNO505" s="590"/>
      <c r="RNP505" s="590"/>
      <c r="RNQ505" s="590"/>
      <c r="RNR505" s="590"/>
      <c r="RNS505" s="590"/>
      <c r="RNT505" s="590"/>
      <c r="RNU505" s="590"/>
      <c r="RNV505" s="590"/>
      <c r="RNW505" s="590"/>
      <c r="RNX505" s="590"/>
      <c r="RNY505" s="590"/>
      <c r="RNZ505" s="590"/>
      <c r="ROA505" s="590"/>
      <c r="ROB505" s="590"/>
      <c r="ROC505" s="590"/>
      <c r="ROD505" s="590"/>
      <c r="ROE505" s="590"/>
      <c r="ROF505" s="590"/>
      <c r="ROG505" s="590"/>
      <c r="ROH505" s="590"/>
      <c r="ROI505" s="590"/>
      <c r="ROJ505" s="590"/>
      <c r="ROK505" s="590"/>
      <c r="ROL505" s="590"/>
      <c r="ROM505" s="590"/>
      <c r="RON505" s="590"/>
      <c r="ROO505" s="590"/>
      <c r="ROP505" s="590"/>
      <c r="ROQ505" s="590"/>
      <c r="ROR505" s="590"/>
      <c r="ROS505" s="590"/>
      <c r="ROT505" s="590"/>
      <c r="ROU505" s="590"/>
      <c r="ROV505" s="590"/>
      <c r="ROW505" s="590"/>
      <c r="ROX505" s="590"/>
      <c r="ROY505" s="590"/>
      <c r="ROZ505" s="590"/>
      <c r="RPA505" s="590"/>
      <c r="RPB505" s="590"/>
      <c r="RPC505" s="590"/>
      <c r="RPD505" s="590"/>
      <c r="RPE505" s="590"/>
      <c r="RPF505" s="590"/>
      <c r="RPG505" s="590"/>
      <c r="RPH505" s="590"/>
      <c r="RPI505" s="590"/>
      <c r="RPJ505" s="590"/>
      <c r="RPK505" s="590"/>
      <c r="RPL505" s="590"/>
      <c r="RPM505" s="590"/>
      <c r="RPN505" s="590"/>
      <c r="RPO505" s="590"/>
      <c r="RPP505" s="590"/>
      <c r="RPQ505" s="590"/>
      <c r="RPR505" s="590"/>
      <c r="RPS505" s="590"/>
      <c r="RPT505" s="590"/>
      <c r="RPU505" s="590"/>
      <c r="RPV505" s="590"/>
      <c r="RPW505" s="590"/>
      <c r="RPX505" s="590"/>
      <c r="RPY505" s="590"/>
      <c r="RPZ505" s="590"/>
      <c r="RQA505" s="590"/>
      <c r="RQB505" s="590"/>
      <c r="RQC505" s="590"/>
      <c r="RQD505" s="590"/>
      <c r="RQE505" s="590"/>
      <c r="RQF505" s="590"/>
      <c r="RQG505" s="590"/>
      <c r="RQH505" s="590"/>
      <c r="RQI505" s="590"/>
      <c r="RQJ505" s="590"/>
      <c r="RQK505" s="590"/>
      <c r="RQL505" s="590"/>
      <c r="RQM505" s="590"/>
      <c r="RQN505" s="590"/>
      <c r="RQO505" s="590"/>
      <c r="RQP505" s="590"/>
      <c r="RQQ505" s="590"/>
      <c r="RQR505" s="590"/>
      <c r="RQS505" s="590"/>
      <c r="RQT505" s="590"/>
      <c r="RQU505" s="590"/>
      <c r="RQV505" s="590"/>
      <c r="RQW505" s="590"/>
      <c r="RQX505" s="590"/>
      <c r="RQY505" s="590"/>
      <c r="RQZ505" s="590"/>
      <c r="RRA505" s="590"/>
      <c r="RRB505" s="590"/>
      <c r="RRC505" s="590"/>
      <c r="RRD505" s="590"/>
      <c r="RRE505" s="590"/>
      <c r="RRF505" s="590"/>
      <c r="RRG505" s="590"/>
      <c r="RRH505" s="590"/>
      <c r="RRI505" s="590"/>
      <c r="RRJ505" s="590"/>
      <c r="RRK505" s="590"/>
      <c r="RRL505" s="590"/>
      <c r="RRM505" s="590"/>
      <c r="RRN505" s="590"/>
      <c r="RRO505" s="590"/>
      <c r="RRP505" s="590"/>
      <c r="RRQ505" s="590"/>
      <c r="RRR505" s="590"/>
      <c r="RRS505" s="590"/>
      <c r="RRT505" s="590"/>
      <c r="RRU505" s="590"/>
      <c r="RRV505" s="590"/>
      <c r="RRW505" s="590"/>
      <c r="RRX505" s="590"/>
      <c r="RRY505" s="590"/>
      <c r="RRZ505" s="590"/>
      <c r="RSA505" s="590"/>
      <c r="RSB505" s="590"/>
      <c r="RSC505" s="590"/>
      <c r="RSD505" s="590"/>
      <c r="RSE505" s="590"/>
      <c r="RSF505" s="590"/>
      <c r="RSG505" s="590"/>
      <c r="RSH505" s="590"/>
      <c r="RSI505" s="590"/>
      <c r="RSJ505" s="590"/>
      <c r="RSK505" s="590"/>
      <c r="RSL505" s="590"/>
      <c r="RSM505" s="590"/>
      <c r="RSN505" s="590"/>
      <c r="RSO505" s="590"/>
      <c r="RSP505" s="590"/>
      <c r="RSQ505" s="590"/>
      <c r="RSR505" s="590"/>
      <c r="RSS505" s="590"/>
      <c r="RST505" s="590"/>
      <c r="RSU505" s="590"/>
      <c r="RSV505" s="590"/>
      <c r="RSW505" s="590"/>
      <c r="RSX505" s="590"/>
      <c r="RSY505" s="590"/>
      <c r="RSZ505" s="590"/>
      <c r="RTA505" s="590"/>
      <c r="RTB505" s="590"/>
      <c r="RTC505" s="590"/>
      <c r="RTD505" s="590"/>
      <c r="RTE505" s="590"/>
      <c r="RTF505" s="590"/>
      <c r="RTG505" s="590"/>
      <c r="RTH505" s="590"/>
      <c r="RTI505" s="590"/>
      <c r="RTJ505" s="590"/>
      <c r="RTK505" s="590"/>
      <c r="RTL505" s="590"/>
      <c r="RTM505" s="590"/>
      <c r="RTN505" s="590"/>
      <c r="RTO505" s="590"/>
      <c r="RTP505" s="590"/>
      <c r="RTQ505" s="590"/>
      <c r="RTR505" s="590"/>
      <c r="RTS505" s="590"/>
      <c r="RTT505" s="590"/>
      <c r="RTU505" s="590"/>
      <c r="RTV505" s="590"/>
      <c r="RTW505" s="590"/>
      <c r="RTX505" s="590"/>
      <c r="RTY505" s="590"/>
      <c r="RTZ505" s="590"/>
      <c r="RUA505" s="590"/>
      <c r="RUB505" s="590"/>
      <c r="RUC505" s="590"/>
      <c r="RUD505" s="590"/>
      <c r="RUE505" s="590"/>
      <c r="RUF505" s="590"/>
      <c r="RUG505" s="590"/>
      <c r="RUH505" s="590"/>
      <c r="RUI505" s="590"/>
      <c r="RUJ505" s="590"/>
      <c r="RUK505" s="590"/>
      <c r="RUL505" s="590"/>
      <c r="RUM505" s="590"/>
      <c r="RUN505" s="590"/>
      <c r="RUO505" s="590"/>
      <c r="RUP505" s="590"/>
      <c r="RUQ505" s="590"/>
      <c r="RUR505" s="590"/>
      <c r="RUS505" s="590"/>
      <c r="RUT505" s="590"/>
      <c r="RUU505" s="590"/>
      <c r="RUV505" s="590"/>
      <c r="RUW505" s="590"/>
      <c r="RUX505" s="590"/>
      <c r="RUY505" s="590"/>
      <c r="RUZ505" s="590"/>
      <c r="RVA505" s="590"/>
      <c r="RVB505" s="590"/>
      <c r="RVC505" s="590"/>
      <c r="RVD505" s="590"/>
      <c r="RVE505" s="590"/>
      <c r="RVF505" s="590"/>
      <c r="RVG505" s="590"/>
      <c r="RVH505" s="590"/>
      <c r="RVI505" s="590"/>
      <c r="RVJ505" s="590"/>
      <c r="RVK505" s="590"/>
      <c r="RVL505" s="590"/>
      <c r="RVM505" s="590"/>
      <c r="RVN505" s="590"/>
      <c r="RVO505" s="590"/>
      <c r="RVP505" s="590"/>
      <c r="RVQ505" s="590"/>
      <c r="RVR505" s="590"/>
      <c r="RVS505" s="590"/>
      <c r="RVT505" s="590"/>
      <c r="RVU505" s="590"/>
      <c r="RVV505" s="590"/>
      <c r="RVW505" s="590"/>
      <c r="RVX505" s="590"/>
      <c r="RVY505" s="590"/>
      <c r="RVZ505" s="590"/>
      <c r="RWA505" s="590"/>
      <c r="RWB505" s="590"/>
      <c r="RWC505" s="590"/>
      <c r="RWD505" s="590"/>
      <c r="RWE505" s="590"/>
      <c r="RWF505" s="590"/>
      <c r="RWG505" s="590"/>
      <c r="RWH505" s="590"/>
      <c r="RWI505" s="590"/>
      <c r="RWJ505" s="590"/>
      <c r="RWK505" s="590"/>
      <c r="RWL505" s="590"/>
      <c r="RWM505" s="590"/>
      <c r="RWN505" s="590"/>
      <c r="RWO505" s="590"/>
      <c r="RWP505" s="590"/>
      <c r="RWQ505" s="590"/>
      <c r="RWR505" s="590"/>
      <c r="RWS505" s="590"/>
      <c r="RWT505" s="590"/>
      <c r="RWU505" s="590"/>
      <c r="RWV505" s="590"/>
      <c r="RWW505" s="590"/>
      <c r="RWX505" s="590"/>
      <c r="RWY505" s="590"/>
      <c r="RWZ505" s="590"/>
      <c r="RXA505" s="590"/>
      <c r="RXB505" s="590"/>
      <c r="RXC505" s="590"/>
      <c r="RXD505" s="590"/>
      <c r="RXE505" s="590"/>
      <c r="RXF505" s="590"/>
      <c r="RXG505" s="590"/>
      <c r="RXH505" s="590"/>
      <c r="RXI505" s="590"/>
      <c r="RXJ505" s="590"/>
      <c r="RXK505" s="590"/>
      <c r="RXL505" s="590"/>
      <c r="RXM505" s="590"/>
      <c r="RXN505" s="590"/>
      <c r="RXO505" s="590"/>
      <c r="RXP505" s="590"/>
      <c r="RXQ505" s="590"/>
      <c r="RXR505" s="590"/>
      <c r="RXS505" s="590"/>
      <c r="RXT505" s="590"/>
      <c r="RXU505" s="590"/>
      <c r="RXV505" s="590"/>
      <c r="RXW505" s="590"/>
      <c r="RXX505" s="590"/>
      <c r="RXY505" s="590"/>
      <c r="RXZ505" s="590"/>
      <c r="RYA505" s="590"/>
      <c r="RYB505" s="590"/>
      <c r="RYC505" s="590"/>
      <c r="RYD505" s="590"/>
      <c r="RYE505" s="590"/>
      <c r="RYF505" s="590"/>
      <c r="RYG505" s="590"/>
      <c r="RYH505" s="590"/>
      <c r="RYI505" s="590"/>
      <c r="RYJ505" s="590"/>
      <c r="RYK505" s="590"/>
      <c r="RYL505" s="590"/>
      <c r="RYM505" s="590"/>
      <c r="RYN505" s="590"/>
      <c r="RYO505" s="590"/>
      <c r="RYP505" s="590"/>
      <c r="RYQ505" s="590"/>
      <c r="RYR505" s="590"/>
      <c r="RYS505" s="590"/>
      <c r="RYT505" s="590"/>
      <c r="RYU505" s="590"/>
      <c r="RYV505" s="590"/>
      <c r="RYW505" s="590"/>
      <c r="RYX505" s="590"/>
      <c r="RYY505" s="590"/>
      <c r="RYZ505" s="590"/>
      <c r="RZA505" s="590"/>
      <c r="RZB505" s="590"/>
      <c r="RZC505" s="590"/>
      <c r="RZD505" s="590"/>
      <c r="RZE505" s="590"/>
      <c r="RZF505" s="590"/>
      <c r="RZG505" s="590"/>
      <c r="RZH505" s="590"/>
      <c r="RZI505" s="590"/>
      <c r="RZJ505" s="590"/>
      <c r="RZK505" s="590"/>
      <c r="RZL505" s="590"/>
      <c r="RZM505" s="590"/>
      <c r="RZN505" s="590"/>
      <c r="RZO505" s="590"/>
      <c r="RZP505" s="590"/>
      <c r="RZQ505" s="590"/>
      <c r="RZR505" s="590"/>
      <c r="RZS505" s="590"/>
      <c r="RZT505" s="590"/>
      <c r="RZU505" s="590"/>
      <c r="RZV505" s="590"/>
      <c r="RZW505" s="590"/>
      <c r="RZX505" s="590"/>
      <c r="RZY505" s="590"/>
      <c r="RZZ505" s="590"/>
      <c r="SAA505" s="590"/>
      <c r="SAB505" s="590"/>
      <c r="SAC505" s="590"/>
      <c r="SAD505" s="590"/>
      <c r="SAE505" s="590"/>
      <c r="SAF505" s="590"/>
      <c r="SAG505" s="590"/>
      <c r="SAH505" s="590"/>
      <c r="SAI505" s="590"/>
      <c r="SAJ505" s="590"/>
      <c r="SAK505" s="590"/>
      <c r="SAL505" s="590"/>
      <c r="SAM505" s="590"/>
      <c r="SAN505" s="590"/>
      <c r="SAO505" s="590"/>
      <c r="SAP505" s="590"/>
      <c r="SAQ505" s="590"/>
      <c r="SAR505" s="590"/>
      <c r="SAS505" s="590"/>
      <c r="SAT505" s="590"/>
      <c r="SAU505" s="590"/>
      <c r="SAV505" s="590"/>
      <c r="SAW505" s="590"/>
      <c r="SAX505" s="590"/>
      <c r="SAY505" s="590"/>
      <c r="SAZ505" s="590"/>
      <c r="SBA505" s="590"/>
      <c r="SBB505" s="590"/>
      <c r="SBC505" s="590"/>
      <c r="SBD505" s="590"/>
      <c r="SBE505" s="590"/>
      <c r="SBF505" s="590"/>
      <c r="SBG505" s="590"/>
      <c r="SBH505" s="590"/>
      <c r="SBI505" s="590"/>
      <c r="SBJ505" s="590"/>
      <c r="SBK505" s="590"/>
      <c r="SBL505" s="590"/>
      <c r="SBM505" s="590"/>
      <c r="SBN505" s="590"/>
      <c r="SBO505" s="590"/>
      <c r="SBP505" s="590"/>
      <c r="SBQ505" s="590"/>
      <c r="SBR505" s="590"/>
      <c r="SBS505" s="590"/>
      <c r="SBT505" s="590"/>
      <c r="SBU505" s="590"/>
      <c r="SBV505" s="590"/>
      <c r="SBW505" s="590"/>
      <c r="SBX505" s="590"/>
      <c r="SBY505" s="590"/>
      <c r="SBZ505" s="590"/>
      <c r="SCA505" s="590"/>
      <c r="SCB505" s="590"/>
      <c r="SCC505" s="590"/>
      <c r="SCD505" s="590"/>
      <c r="SCE505" s="590"/>
      <c r="SCF505" s="590"/>
      <c r="SCG505" s="590"/>
      <c r="SCH505" s="590"/>
      <c r="SCI505" s="590"/>
      <c r="SCJ505" s="590"/>
      <c r="SCK505" s="590"/>
      <c r="SCL505" s="590"/>
      <c r="SCM505" s="590"/>
      <c r="SCN505" s="590"/>
      <c r="SCO505" s="590"/>
      <c r="SCP505" s="590"/>
      <c r="SCQ505" s="590"/>
      <c r="SCR505" s="590"/>
      <c r="SCS505" s="590"/>
      <c r="SCT505" s="590"/>
      <c r="SCU505" s="590"/>
      <c r="SCV505" s="590"/>
      <c r="SCW505" s="590"/>
      <c r="SCX505" s="590"/>
      <c r="SCY505" s="590"/>
      <c r="SCZ505" s="590"/>
      <c r="SDA505" s="590"/>
      <c r="SDB505" s="590"/>
      <c r="SDC505" s="590"/>
      <c r="SDD505" s="590"/>
      <c r="SDE505" s="590"/>
      <c r="SDF505" s="590"/>
      <c r="SDG505" s="590"/>
      <c r="SDH505" s="590"/>
      <c r="SDI505" s="590"/>
      <c r="SDJ505" s="590"/>
      <c r="SDK505" s="590"/>
      <c r="SDL505" s="590"/>
      <c r="SDM505" s="590"/>
      <c r="SDN505" s="590"/>
      <c r="SDO505" s="590"/>
      <c r="SDP505" s="590"/>
      <c r="SDQ505" s="590"/>
      <c r="SDR505" s="590"/>
      <c r="SDS505" s="590"/>
      <c r="SDT505" s="590"/>
      <c r="SDU505" s="590"/>
      <c r="SDV505" s="590"/>
      <c r="SDW505" s="590"/>
      <c r="SDX505" s="590"/>
      <c r="SDY505" s="590"/>
      <c r="SDZ505" s="590"/>
      <c r="SEA505" s="590"/>
      <c r="SEB505" s="590"/>
      <c r="SEC505" s="590"/>
      <c r="SED505" s="590"/>
      <c r="SEE505" s="590"/>
      <c r="SEF505" s="590"/>
      <c r="SEG505" s="590"/>
      <c r="SEH505" s="590"/>
      <c r="SEI505" s="590"/>
      <c r="SEJ505" s="590"/>
      <c r="SEK505" s="590"/>
      <c r="SEL505" s="590"/>
      <c r="SEM505" s="590"/>
      <c r="SEN505" s="590"/>
      <c r="SEO505" s="590"/>
      <c r="SEP505" s="590"/>
      <c r="SEQ505" s="590"/>
      <c r="SER505" s="590"/>
      <c r="SES505" s="590"/>
      <c r="SET505" s="590"/>
      <c r="SEU505" s="590"/>
      <c r="SEV505" s="590"/>
      <c r="SEW505" s="590"/>
      <c r="SEX505" s="590"/>
      <c r="SEY505" s="590"/>
      <c r="SEZ505" s="590"/>
      <c r="SFA505" s="590"/>
      <c r="SFB505" s="590"/>
      <c r="SFC505" s="590"/>
      <c r="SFD505" s="590"/>
      <c r="SFE505" s="590"/>
      <c r="SFF505" s="590"/>
      <c r="SFG505" s="590"/>
      <c r="SFH505" s="590"/>
      <c r="SFI505" s="590"/>
      <c r="SFJ505" s="590"/>
      <c r="SFK505" s="590"/>
      <c r="SFL505" s="590"/>
      <c r="SFM505" s="590"/>
      <c r="SFN505" s="590"/>
      <c r="SFO505" s="590"/>
      <c r="SFP505" s="590"/>
      <c r="SFQ505" s="590"/>
      <c r="SFR505" s="590"/>
      <c r="SFS505" s="590"/>
      <c r="SFT505" s="590"/>
      <c r="SFU505" s="590"/>
      <c r="SFV505" s="590"/>
      <c r="SFW505" s="590"/>
      <c r="SFX505" s="590"/>
      <c r="SFY505" s="590"/>
      <c r="SFZ505" s="590"/>
      <c r="SGA505" s="590"/>
      <c r="SGB505" s="590"/>
      <c r="SGC505" s="590"/>
      <c r="SGD505" s="590"/>
      <c r="SGE505" s="590"/>
      <c r="SGF505" s="590"/>
      <c r="SGG505" s="590"/>
      <c r="SGH505" s="590"/>
      <c r="SGI505" s="590"/>
      <c r="SGJ505" s="590"/>
      <c r="SGK505" s="590"/>
      <c r="SGL505" s="590"/>
      <c r="SGM505" s="590"/>
      <c r="SGN505" s="590"/>
      <c r="SGO505" s="590"/>
      <c r="SGP505" s="590"/>
      <c r="SGQ505" s="590"/>
      <c r="SGR505" s="590"/>
      <c r="SGS505" s="590"/>
      <c r="SGT505" s="590"/>
      <c r="SGU505" s="590"/>
      <c r="SGV505" s="590"/>
      <c r="SGW505" s="590"/>
      <c r="SGX505" s="590"/>
      <c r="SGY505" s="590"/>
      <c r="SGZ505" s="590"/>
      <c r="SHA505" s="590"/>
      <c r="SHB505" s="590"/>
      <c r="SHC505" s="590"/>
      <c r="SHD505" s="590"/>
      <c r="SHE505" s="590"/>
      <c r="SHF505" s="590"/>
      <c r="SHG505" s="590"/>
      <c r="SHH505" s="590"/>
      <c r="SHI505" s="590"/>
      <c r="SHJ505" s="590"/>
      <c r="SHK505" s="590"/>
      <c r="SHL505" s="590"/>
      <c r="SHM505" s="590"/>
      <c r="SHN505" s="590"/>
      <c r="SHO505" s="590"/>
      <c r="SHP505" s="590"/>
      <c r="SHQ505" s="590"/>
      <c r="SHR505" s="590"/>
      <c r="SHS505" s="590"/>
      <c r="SHT505" s="590"/>
      <c r="SHU505" s="590"/>
      <c r="SHV505" s="590"/>
      <c r="SHW505" s="590"/>
      <c r="SHX505" s="590"/>
      <c r="SHY505" s="590"/>
      <c r="SHZ505" s="590"/>
      <c r="SIA505" s="590"/>
      <c r="SIB505" s="590"/>
      <c r="SIC505" s="590"/>
      <c r="SID505" s="590"/>
      <c r="SIE505" s="590"/>
      <c r="SIF505" s="590"/>
      <c r="SIG505" s="590"/>
      <c r="SIH505" s="590"/>
      <c r="SII505" s="590"/>
      <c r="SIJ505" s="590"/>
      <c r="SIK505" s="590"/>
      <c r="SIL505" s="590"/>
      <c r="SIM505" s="590"/>
      <c r="SIN505" s="590"/>
      <c r="SIO505" s="590"/>
      <c r="SIP505" s="590"/>
      <c r="SIQ505" s="590"/>
      <c r="SIR505" s="590"/>
      <c r="SIS505" s="590"/>
      <c r="SIT505" s="590"/>
      <c r="SIU505" s="590"/>
      <c r="SIV505" s="590"/>
      <c r="SIW505" s="590"/>
      <c r="SIX505" s="590"/>
      <c r="SIY505" s="590"/>
      <c r="SIZ505" s="590"/>
      <c r="SJA505" s="590"/>
      <c r="SJB505" s="590"/>
      <c r="SJC505" s="590"/>
      <c r="SJD505" s="590"/>
      <c r="SJE505" s="590"/>
      <c r="SJF505" s="590"/>
      <c r="SJG505" s="590"/>
      <c r="SJH505" s="590"/>
      <c r="SJI505" s="590"/>
      <c r="SJJ505" s="590"/>
      <c r="SJK505" s="590"/>
      <c r="SJL505" s="590"/>
      <c r="SJM505" s="590"/>
      <c r="SJN505" s="590"/>
      <c r="SJO505" s="590"/>
      <c r="SJP505" s="590"/>
      <c r="SJQ505" s="590"/>
      <c r="SJR505" s="590"/>
      <c r="SJS505" s="590"/>
      <c r="SJT505" s="590"/>
      <c r="SJU505" s="590"/>
      <c r="SJV505" s="590"/>
      <c r="SJW505" s="590"/>
      <c r="SJX505" s="590"/>
      <c r="SJY505" s="590"/>
      <c r="SJZ505" s="590"/>
      <c r="SKA505" s="590"/>
      <c r="SKB505" s="590"/>
      <c r="SKC505" s="590"/>
      <c r="SKD505" s="590"/>
      <c r="SKE505" s="590"/>
      <c r="SKF505" s="590"/>
      <c r="SKG505" s="590"/>
      <c r="SKH505" s="590"/>
      <c r="SKI505" s="590"/>
      <c r="SKJ505" s="590"/>
      <c r="SKK505" s="590"/>
      <c r="SKL505" s="590"/>
      <c r="SKM505" s="590"/>
      <c r="SKN505" s="590"/>
      <c r="SKO505" s="590"/>
      <c r="SKP505" s="590"/>
      <c r="SKQ505" s="590"/>
      <c r="SKR505" s="590"/>
      <c r="SKS505" s="590"/>
      <c r="SKT505" s="590"/>
      <c r="SKU505" s="590"/>
      <c r="SKV505" s="590"/>
      <c r="SKW505" s="590"/>
      <c r="SKX505" s="590"/>
      <c r="SKY505" s="590"/>
      <c r="SKZ505" s="590"/>
      <c r="SLA505" s="590"/>
      <c r="SLB505" s="590"/>
      <c r="SLC505" s="590"/>
      <c r="SLD505" s="590"/>
      <c r="SLE505" s="590"/>
      <c r="SLF505" s="590"/>
      <c r="SLG505" s="590"/>
      <c r="SLH505" s="590"/>
      <c r="SLI505" s="590"/>
      <c r="SLJ505" s="590"/>
      <c r="SLK505" s="590"/>
      <c r="SLL505" s="590"/>
      <c r="SLM505" s="590"/>
      <c r="SLN505" s="590"/>
      <c r="SLO505" s="590"/>
      <c r="SLP505" s="590"/>
      <c r="SLQ505" s="590"/>
      <c r="SLR505" s="590"/>
      <c r="SLS505" s="590"/>
      <c r="SLT505" s="590"/>
      <c r="SLU505" s="590"/>
      <c r="SLV505" s="590"/>
      <c r="SLW505" s="590"/>
      <c r="SLX505" s="590"/>
      <c r="SLY505" s="590"/>
      <c r="SLZ505" s="590"/>
      <c r="SMA505" s="590"/>
      <c r="SMB505" s="590"/>
      <c r="SMC505" s="590"/>
      <c r="SMD505" s="590"/>
      <c r="SME505" s="590"/>
      <c r="SMF505" s="590"/>
      <c r="SMG505" s="590"/>
      <c r="SMH505" s="590"/>
      <c r="SMI505" s="590"/>
      <c r="SMJ505" s="590"/>
      <c r="SMK505" s="590"/>
      <c r="SML505" s="590"/>
      <c r="SMM505" s="590"/>
      <c r="SMN505" s="590"/>
      <c r="SMO505" s="590"/>
      <c r="SMP505" s="590"/>
      <c r="SMQ505" s="590"/>
      <c r="SMR505" s="590"/>
      <c r="SMS505" s="590"/>
      <c r="SMT505" s="590"/>
      <c r="SMU505" s="590"/>
      <c r="SMV505" s="590"/>
      <c r="SMW505" s="590"/>
      <c r="SMX505" s="590"/>
      <c r="SMY505" s="590"/>
      <c r="SMZ505" s="590"/>
      <c r="SNA505" s="590"/>
      <c r="SNB505" s="590"/>
      <c r="SNC505" s="590"/>
      <c r="SND505" s="590"/>
      <c r="SNE505" s="590"/>
      <c r="SNF505" s="590"/>
      <c r="SNG505" s="590"/>
      <c r="SNH505" s="590"/>
      <c r="SNI505" s="590"/>
      <c r="SNJ505" s="590"/>
      <c r="SNK505" s="590"/>
      <c r="SNL505" s="590"/>
      <c r="SNM505" s="590"/>
      <c r="SNN505" s="590"/>
      <c r="SNO505" s="590"/>
      <c r="SNP505" s="590"/>
      <c r="SNQ505" s="590"/>
      <c r="SNR505" s="590"/>
      <c r="SNS505" s="590"/>
      <c r="SNT505" s="590"/>
      <c r="SNU505" s="590"/>
      <c r="SNV505" s="590"/>
      <c r="SNW505" s="590"/>
      <c r="SNX505" s="590"/>
      <c r="SNY505" s="590"/>
      <c r="SNZ505" s="590"/>
      <c r="SOA505" s="590"/>
      <c r="SOB505" s="590"/>
      <c r="SOC505" s="590"/>
      <c r="SOD505" s="590"/>
      <c r="SOE505" s="590"/>
      <c r="SOF505" s="590"/>
      <c r="SOG505" s="590"/>
      <c r="SOH505" s="590"/>
      <c r="SOI505" s="590"/>
      <c r="SOJ505" s="590"/>
      <c r="SOK505" s="590"/>
      <c r="SOL505" s="590"/>
      <c r="SOM505" s="590"/>
      <c r="SON505" s="590"/>
      <c r="SOO505" s="590"/>
      <c r="SOP505" s="590"/>
      <c r="SOQ505" s="590"/>
      <c r="SOR505" s="590"/>
      <c r="SOS505" s="590"/>
      <c r="SOT505" s="590"/>
      <c r="SOU505" s="590"/>
      <c r="SOV505" s="590"/>
      <c r="SOW505" s="590"/>
      <c r="SOX505" s="590"/>
      <c r="SOY505" s="590"/>
      <c r="SOZ505" s="590"/>
      <c r="SPA505" s="590"/>
      <c r="SPB505" s="590"/>
      <c r="SPC505" s="590"/>
      <c r="SPD505" s="590"/>
      <c r="SPE505" s="590"/>
      <c r="SPF505" s="590"/>
      <c r="SPG505" s="590"/>
      <c r="SPH505" s="590"/>
      <c r="SPI505" s="590"/>
      <c r="SPJ505" s="590"/>
      <c r="SPK505" s="590"/>
      <c r="SPL505" s="590"/>
      <c r="SPM505" s="590"/>
      <c r="SPN505" s="590"/>
      <c r="SPO505" s="590"/>
      <c r="SPP505" s="590"/>
      <c r="SPQ505" s="590"/>
      <c r="SPR505" s="590"/>
      <c r="SPS505" s="590"/>
      <c r="SPT505" s="590"/>
      <c r="SPU505" s="590"/>
      <c r="SPV505" s="590"/>
      <c r="SPW505" s="590"/>
      <c r="SPX505" s="590"/>
      <c r="SPY505" s="590"/>
      <c r="SPZ505" s="590"/>
      <c r="SQA505" s="590"/>
      <c r="SQB505" s="590"/>
      <c r="SQC505" s="590"/>
      <c r="SQD505" s="590"/>
      <c r="SQE505" s="590"/>
      <c r="SQF505" s="590"/>
      <c r="SQG505" s="590"/>
      <c r="SQH505" s="590"/>
      <c r="SQI505" s="590"/>
      <c r="SQJ505" s="590"/>
      <c r="SQK505" s="590"/>
      <c r="SQL505" s="590"/>
      <c r="SQM505" s="590"/>
      <c r="SQN505" s="590"/>
      <c r="SQO505" s="590"/>
      <c r="SQP505" s="590"/>
      <c r="SQQ505" s="590"/>
      <c r="SQR505" s="590"/>
      <c r="SQS505" s="590"/>
      <c r="SQT505" s="590"/>
      <c r="SQU505" s="590"/>
      <c r="SQV505" s="590"/>
      <c r="SQW505" s="590"/>
      <c r="SQX505" s="590"/>
      <c r="SQY505" s="590"/>
      <c r="SQZ505" s="590"/>
      <c r="SRA505" s="590"/>
      <c r="SRB505" s="590"/>
      <c r="SRC505" s="590"/>
      <c r="SRD505" s="590"/>
      <c r="SRE505" s="590"/>
      <c r="SRF505" s="590"/>
      <c r="SRG505" s="590"/>
      <c r="SRH505" s="590"/>
      <c r="SRI505" s="590"/>
      <c r="SRJ505" s="590"/>
      <c r="SRK505" s="590"/>
      <c r="SRL505" s="590"/>
      <c r="SRM505" s="590"/>
      <c r="SRN505" s="590"/>
      <c r="SRO505" s="590"/>
      <c r="SRP505" s="590"/>
      <c r="SRQ505" s="590"/>
      <c r="SRR505" s="590"/>
      <c r="SRS505" s="590"/>
      <c r="SRT505" s="590"/>
      <c r="SRU505" s="590"/>
      <c r="SRV505" s="590"/>
      <c r="SRW505" s="590"/>
      <c r="SRX505" s="590"/>
      <c r="SRY505" s="590"/>
      <c r="SRZ505" s="590"/>
      <c r="SSA505" s="590"/>
      <c r="SSB505" s="590"/>
      <c r="SSC505" s="590"/>
      <c r="SSD505" s="590"/>
      <c r="SSE505" s="590"/>
      <c r="SSF505" s="590"/>
      <c r="SSG505" s="590"/>
      <c r="SSH505" s="590"/>
      <c r="SSI505" s="590"/>
      <c r="SSJ505" s="590"/>
      <c r="SSK505" s="590"/>
      <c r="SSL505" s="590"/>
      <c r="SSM505" s="590"/>
      <c r="SSN505" s="590"/>
      <c r="SSO505" s="590"/>
      <c r="SSP505" s="590"/>
      <c r="SSQ505" s="590"/>
      <c r="SSR505" s="590"/>
      <c r="SSS505" s="590"/>
      <c r="SST505" s="590"/>
      <c r="SSU505" s="590"/>
      <c r="SSV505" s="590"/>
      <c r="SSW505" s="590"/>
      <c r="SSX505" s="590"/>
      <c r="SSY505" s="590"/>
      <c r="SSZ505" s="590"/>
      <c r="STA505" s="590"/>
      <c r="STB505" s="590"/>
      <c r="STC505" s="590"/>
      <c r="STD505" s="590"/>
      <c r="STE505" s="590"/>
      <c r="STF505" s="590"/>
      <c r="STG505" s="590"/>
      <c r="STH505" s="590"/>
      <c r="STI505" s="590"/>
      <c r="STJ505" s="590"/>
      <c r="STK505" s="590"/>
      <c r="STL505" s="590"/>
      <c r="STM505" s="590"/>
      <c r="STN505" s="590"/>
      <c r="STO505" s="590"/>
      <c r="STP505" s="590"/>
      <c r="STQ505" s="590"/>
      <c r="STR505" s="590"/>
      <c r="STS505" s="590"/>
      <c r="STT505" s="590"/>
      <c r="STU505" s="590"/>
      <c r="STV505" s="590"/>
      <c r="STW505" s="590"/>
      <c r="STX505" s="590"/>
      <c r="STY505" s="590"/>
      <c r="STZ505" s="590"/>
      <c r="SUA505" s="590"/>
      <c r="SUB505" s="590"/>
      <c r="SUC505" s="590"/>
      <c r="SUD505" s="590"/>
      <c r="SUE505" s="590"/>
      <c r="SUF505" s="590"/>
      <c r="SUG505" s="590"/>
      <c r="SUH505" s="590"/>
      <c r="SUI505" s="590"/>
      <c r="SUJ505" s="590"/>
      <c r="SUK505" s="590"/>
      <c r="SUL505" s="590"/>
      <c r="SUM505" s="590"/>
      <c r="SUN505" s="590"/>
      <c r="SUO505" s="590"/>
      <c r="SUP505" s="590"/>
      <c r="SUQ505" s="590"/>
      <c r="SUR505" s="590"/>
      <c r="SUS505" s="590"/>
      <c r="SUT505" s="590"/>
      <c r="SUU505" s="590"/>
      <c r="SUV505" s="590"/>
      <c r="SUW505" s="590"/>
      <c r="SUX505" s="590"/>
      <c r="SUY505" s="590"/>
      <c r="SUZ505" s="590"/>
      <c r="SVA505" s="590"/>
      <c r="SVB505" s="590"/>
      <c r="SVC505" s="590"/>
      <c r="SVD505" s="590"/>
      <c r="SVE505" s="590"/>
      <c r="SVF505" s="590"/>
      <c r="SVG505" s="590"/>
      <c r="SVH505" s="590"/>
      <c r="SVI505" s="590"/>
      <c r="SVJ505" s="590"/>
      <c r="SVK505" s="590"/>
      <c r="SVL505" s="590"/>
      <c r="SVM505" s="590"/>
      <c r="SVN505" s="590"/>
      <c r="SVO505" s="590"/>
      <c r="SVP505" s="590"/>
      <c r="SVQ505" s="590"/>
      <c r="SVR505" s="590"/>
      <c r="SVS505" s="590"/>
      <c r="SVT505" s="590"/>
      <c r="SVU505" s="590"/>
      <c r="SVV505" s="590"/>
      <c r="SVW505" s="590"/>
      <c r="SVX505" s="590"/>
      <c r="SVY505" s="590"/>
      <c r="SVZ505" s="590"/>
      <c r="SWA505" s="590"/>
      <c r="SWB505" s="590"/>
      <c r="SWC505" s="590"/>
      <c r="SWD505" s="590"/>
      <c r="SWE505" s="590"/>
      <c r="SWF505" s="590"/>
      <c r="SWG505" s="590"/>
      <c r="SWH505" s="590"/>
      <c r="SWI505" s="590"/>
      <c r="SWJ505" s="590"/>
      <c r="SWK505" s="590"/>
      <c r="SWL505" s="590"/>
      <c r="SWM505" s="590"/>
      <c r="SWN505" s="590"/>
      <c r="SWO505" s="590"/>
      <c r="SWP505" s="590"/>
      <c r="SWQ505" s="590"/>
      <c r="SWR505" s="590"/>
      <c r="SWS505" s="590"/>
      <c r="SWT505" s="590"/>
      <c r="SWU505" s="590"/>
      <c r="SWV505" s="590"/>
      <c r="SWW505" s="590"/>
      <c r="SWX505" s="590"/>
      <c r="SWY505" s="590"/>
      <c r="SWZ505" s="590"/>
      <c r="SXA505" s="590"/>
      <c r="SXB505" s="590"/>
      <c r="SXC505" s="590"/>
      <c r="SXD505" s="590"/>
      <c r="SXE505" s="590"/>
      <c r="SXF505" s="590"/>
      <c r="SXG505" s="590"/>
      <c r="SXH505" s="590"/>
      <c r="SXI505" s="590"/>
      <c r="SXJ505" s="590"/>
      <c r="SXK505" s="590"/>
      <c r="SXL505" s="590"/>
      <c r="SXM505" s="590"/>
      <c r="SXN505" s="590"/>
      <c r="SXO505" s="590"/>
      <c r="SXP505" s="590"/>
      <c r="SXQ505" s="590"/>
      <c r="SXR505" s="590"/>
      <c r="SXS505" s="590"/>
      <c r="SXT505" s="590"/>
      <c r="SXU505" s="590"/>
      <c r="SXV505" s="590"/>
      <c r="SXW505" s="590"/>
      <c r="SXX505" s="590"/>
      <c r="SXY505" s="590"/>
      <c r="SXZ505" s="590"/>
      <c r="SYA505" s="590"/>
      <c r="SYB505" s="590"/>
      <c r="SYC505" s="590"/>
      <c r="SYD505" s="590"/>
      <c r="SYE505" s="590"/>
      <c r="SYF505" s="590"/>
      <c r="SYG505" s="590"/>
      <c r="SYH505" s="590"/>
      <c r="SYI505" s="590"/>
      <c r="SYJ505" s="590"/>
      <c r="SYK505" s="590"/>
      <c r="SYL505" s="590"/>
      <c r="SYM505" s="590"/>
      <c r="SYN505" s="590"/>
      <c r="SYO505" s="590"/>
      <c r="SYP505" s="590"/>
      <c r="SYQ505" s="590"/>
      <c r="SYR505" s="590"/>
      <c r="SYS505" s="590"/>
      <c r="SYT505" s="590"/>
      <c r="SYU505" s="590"/>
      <c r="SYV505" s="590"/>
      <c r="SYW505" s="590"/>
      <c r="SYX505" s="590"/>
      <c r="SYY505" s="590"/>
      <c r="SYZ505" s="590"/>
      <c r="SZA505" s="590"/>
      <c r="SZB505" s="590"/>
      <c r="SZC505" s="590"/>
      <c r="SZD505" s="590"/>
      <c r="SZE505" s="590"/>
      <c r="SZF505" s="590"/>
      <c r="SZG505" s="590"/>
      <c r="SZH505" s="590"/>
      <c r="SZI505" s="590"/>
      <c r="SZJ505" s="590"/>
      <c r="SZK505" s="590"/>
      <c r="SZL505" s="590"/>
      <c r="SZM505" s="590"/>
      <c r="SZN505" s="590"/>
      <c r="SZO505" s="590"/>
      <c r="SZP505" s="590"/>
      <c r="SZQ505" s="590"/>
      <c r="SZR505" s="590"/>
      <c r="SZS505" s="590"/>
      <c r="SZT505" s="590"/>
      <c r="SZU505" s="590"/>
      <c r="SZV505" s="590"/>
      <c r="SZW505" s="590"/>
      <c r="SZX505" s="590"/>
      <c r="SZY505" s="590"/>
      <c r="SZZ505" s="590"/>
      <c r="TAA505" s="590"/>
      <c r="TAB505" s="590"/>
      <c r="TAC505" s="590"/>
      <c r="TAD505" s="590"/>
      <c r="TAE505" s="590"/>
      <c r="TAF505" s="590"/>
      <c r="TAG505" s="590"/>
      <c r="TAH505" s="590"/>
      <c r="TAI505" s="590"/>
      <c r="TAJ505" s="590"/>
      <c r="TAK505" s="590"/>
      <c r="TAL505" s="590"/>
      <c r="TAM505" s="590"/>
      <c r="TAN505" s="590"/>
      <c r="TAO505" s="590"/>
      <c r="TAP505" s="590"/>
      <c r="TAQ505" s="590"/>
      <c r="TAR505" s="590"/>
      <c r="TAS505" s="590"/>
      <c r="TAT505" s="590"/>
      <c r="TAU505" s="590"/>
      <c r="TAV505" s="590"/>
      <c r="TAW505" s="590"/>
      <c r="TAX505" s="590"/>
      <c r="TAY505" s="590"/>
      <c r="TAZ505" s="590"/>
      <c r="TBA505" s="590"/>
      <c r="TBB505" s="590"/>
      <c r="TBC505" s="590"/>
      <c r="TBD505" s="590"/>
      <c r="TBE505" s="590"/>
      <c r="TBF505" s="590"/>
      <c r="TBG505" s="590"/>
      <c r="TBH505" s="590"/>
      <c r="TBI505" s="590"/>
      <c r="TBJ505" s="590"/>
      <c r="TBK505" s="590"/>
      <c r="TBL505" s="590"/>
      <c r="TBM505" s="590"/>
      <c r="TBN505" s="590"/>
      <c r="TBO505" s="590"/>
      <c r="TBP505" s="590"/>
      <c r="TBQ505" s="590"/>
      <c r="TBR505" s="590"/>
      <c r="TBS505" s="590"/>
      <c r="TBT505" s="590"/>
      <c r="TBU505" s="590"/>
      <c r="TBV505" s="590"/>
      <c r="TBW505" s="590"/>
      <c r="TBX505" s="590"/>
      <c r="TBY505" s="590"/>
      <c r="TBZ505" s="590"/>
      <c r="TCA505" s="590"/>
      <c r="TCB505" s="590"/>
      <c r="TCC505" s="590"/>
      <c r="TCD505" s="590"/>
      <c r="TCE505" s="590"/>
      <c r="TCF505" s="590"/>
      <c r="TCG505" s="590"/>
      <c r="TCH505" s="590"/>
      <c r="TCI505" s="590"/>
      <c r="TCJ505" s="590"/>
      <c r="TCK505" s="590"/>
      <c r="TCL505" s="590"/>
      <c r="TCM505" s="590"/>
      <c r="TCN505" s="590"/>
      <c r="TCO505" s="590"/>
      <c r="TCP505" s="590"/>
      <c r="TCQ505" s="590"/>
      <c r="TCR505" s="590"/>
      <c r="TCS505" s="590"/>
      <c r="TCT505" s="590"/>
      <c r="TCU505" s="590"/>
      <c r="TCV505" s="590"/>
      <c r="TCW505" s="590"/>
      <c r="TCX505" s="590"/>
      <c r="TCY505" s="590"/>
      <c r="TCZ505" s="590"/>
      <c r="TDA505" s="590"/>
      <c r="TDB505" s="590"/>
      <c r="TDC505" s="590"/>
      <c r="TDD505" s="590"/>
      <c r="TDE505" s="590"/>
      <c r="TDF505" s="590"/>
      <c r="TDG505" s="590"/>
      <c r="TDH505" s="590"/>
      <c r="TDI505" s="590"/>
      <c r="TDJ505" s="590"/>
      <c r="TDK505" s="590"/>
      <c r="TDL505" s="590"/>
      <c r="TDM505" s="590"/>
      <c r="TDN505" s="590"/>
      <c r="TDO505" s="590"/>
      <c r="TDP505" s="590"/>
      <c r="TDQ505" s="590"/>
      <c r="TDR505" s="590"/>
      <c r="TDS505" s="590"/>
      <c r="TDT505" s="590"/>
      <c r="TDU505" s="590"/>
      <c r="TDV505" s="590"/>
      <c r="TDW505" s="590"/>
      <c r="TDX505" s="590"/>
      <c r="TDY505" s="590"/>
      <c r="TDZ505" s="590"/>
      <c r="TEA505" s="590"/>
      <c r="TEB505" s="590"/>
      <c r="TEC505" s="590"/>
      <c r="TED505" s="590"/>
      <c r="TEE505" s="590"/>
      <c r="TEF505" s="590"/>
      <c r="TEG505" s="590"/>
      <c r="TEH505" s="590"/>
      <c r="TEI505" s="590"/>
      <c r="TEJ505" s="590"/>
      <c r="TEK505" s="590"/>
      <c r="TEL505" s="590"/>
      <c r="TEM505" s="590"/>
      <c r="TEN505" s="590"/>
      <c r="TEO505" s="590"/>
      <c r="TEP505" s="590"/>
      <c r="TEQ505" s="590"/>
      <c r="TER505" s="590"/>
      <c r="TES505" s="590"/>
      <c r="TET505" s="590"/>
      <c r="TEU505" s="590"/>
      <c r="TEV505" s="590"/>
      <c r="TEW505" s="590"/>
      <c r="TEX505" s="590"/>
      <c r="TEY505" s="590"/>
      <c r="TEZ505" s="590"/>
      <c r="TFA505" s="590"/>
      <c r="TFB505" s="590"/>
      <c r="TFC505" s="590"/>
      <c r="TFD505" s="590"/>
      <c r="TFE505" s="590"/>
      <c r="TFF505" s="590"/>
      <c r="TFG505" s="590"/>
      <c r="TFH505" s="590"/>
      <c r="TFI505" s="590"/>
      <c r="TFJ505" s="590"/>
      <c r="TFK505" s="590"/>
      <c r="TFL505" s="590"/>
      <c r="TFM505" s="590"/>
      <c r="TFN505" s="590"/>
      <c r="TFO505" s="590"/>
      <c r="TFP505" s="590"/>
      <c r="TFQ505" s="590"/>
      <c r="TFR505" s="590"/>
      <c r="TFS505" s="590"/>
      <c r="TFT505" s="590"/>
      <c r="TFU505" s="590"/>
      <c r="TFV505" s="590"/>
      <c r="TFW505" s="590"/>
      <c r="TFX505" s="590"/>
      <c r="TFY505" s="590"/>
      <c r="TFZ505" s="590"/>
      <c r="TGA505" s="590"/>
      <c r="TGB505" s="590"/>
      <c r="TGC505" s="590"/>
      <c r="TGD505" s="590"/>
      <c r="TGE505" s="590"/>
      <c r="TGF505" s="590"/>
      <c r="TGG505" s="590"/>
      <c r="TGH505" s="590"/>
      <c r="TGI505" s="590"/>
      <c r="TGJ505" s="590"/>
      <c r="TGK505" s="590"/>
      <c r="TGL505" s="590"/>
      <c r="TGM505" s="590"/>
      <c r="TGN505" s="590"/>
      <c r="TGO505" s="590"/>
      <c r="TGP505" s="590"/>
      <c r="TGQ505" s="590"/>
      <c r="TGR505" s="590"/>
      <c r="TGS505" s="590"/>
      <c r="TGT505" s="590"/>
      <c r="TGU505" s="590"/>
      <c r="TGV505" s="590"/>
      <c r="TGW505" s="590"/>
      <c r="TGX505" s="590"/>
      <c r="TGY505" s="590"/>
      <c r="TGZ505" s="590"/>
      <c r="THA505" s="590"/>
      <c r="THB505" s="590"/>
      <c r="THC505" s="590"/>
      <c r="THD505" s="590"/>
      <c r="THE505" s="590"/>
      <c r="THF505" s="590"/>
      <c r="THG505" s="590"/>
      <c r="THH505" s="590"/>
      <c r="THI505" s="590"/>
      <c r="THJ505" s="590"/>
      <c r="THK505" s="590"/>
      <c r="THL505" s="590"/>
      <c r="THM505" s="590"/>
      <c r="THN505" s="590"/>
      <c r="THO505" s="590"/>
      <c r="THP505" s="590"/>
      <c r="THQ505" s="590"/>
      <c r="THR505" s="590"/>
      <c r="THS505" s="590"/>
      <c r="THT505" s="590"/>
      <c r="THU505" s="590"/>
      <c r="THV505" s="590"/>
      <c r="THW505" s="590"/>
      <c r="THX505" s="590"/>
      <c r="THY505" s="590"/>
      <c r="THZ505" s="590"/>
      <c r="TIA505" s="590"/>
      <c r="TIB505" s="590"/>
      <c r="TIC505" s="590"/>
      <c r="TID505" s="590"/>
      <c r="TIE505" s="590"/>
      <c r="TIF505" s="590"/>
      <c r="TIG505" s="590"/>
      <c r="TIH505" s="590"/>
      <c r="TII505" s="590"/>
      <c r="TIJ505" s="590"/>
      <c r="TIK505" s="590"/>
      <c r="TIL505" s="590"/>
      <c r="TIM505" s="590"/>
      <c r="TIN505" s="590"/>
      <c r="TIO505" s="590"/>
      <c r="TIP505" s="590"/>
      <c r="TIQ505" s="590"/>
      <c r="TIR505" s="590"/>
      <c r="TIS505" s="590"/>
      <c r="TIT505" s="590"/>
      <c r="TIU505" s="590"/>
      <c r="TIV505" s="590"/>
      <c r="TIW505" s="590"/>
      <c r="TIX505" s="590"/>
      <c r="TIY505" s="590"/>
      <c r="TIZ505" s="590"/>
      <c r="TJA505" s="590"/>
      <c r="TJB505" s="590"/>
      <c r="TJC505" s="590"/>
      <c r="TJD505" s="590"/>
      <c r="TJE505" s="590"/>
      <c r="TJF505" s="590"/>
      <c r="TJG505" s="590"/>
      <c r="TJH505" s="590"/>
      <c r="TJI505" s="590"/>
      <c r="TJJ505" s="590"/>
      <c r="TJK505" s="590"/>
      <c r="TJL505" s="590"/>
      <c r="TJM505" s="590"/>
      <c r="TJN505" s="590"/>
      <c r="TJO505" s="590"/>
      <c r="TJP505" s="590"/>
      <c r="TJQ505" s="590"/>
      <c r="TJR505" s="590"/>
      <c r="TJS505" s="590"/>
      <c r="TJT505" s="590"/>
      <c r="TJU505" s="590"/>
      <c r="TJV505" s="590"/>
      <c r="TJW505" s="590"/>
      <c r="TJX505" s="590"/>
      <c r="TJY505" s="590"/>
      <c r="TJZ505" s="590"/>
      <c r="TKA505" s="590"/>
      <c r="TKB505" s="590"/>
      <c r="TKC505" s="590"/>
      <c r="TKD505" s="590"/>
      <c r="TKE505" s="590"/>
      <c r="TKF505" s="590"/>
      <c r="TKG505" s="590"/>
      <c r="TKH505" s="590"/>
      <c r="TKI505" s="590"/>
      <c r="TKJ505" s="590"/>
      <c r="TKK505" s="590"/>
      <c r="TKL505" s="590"/>
      <c r="TKM505" s="590"/>
      <c r="TKN505" s="590"/>
      <c r="TKO505" s="590"/>
      <c r="TKP505" s="590"/>
      <c r="TKQ505" s="590"/>
      <c r="TKR505" s="590"/>
      <c r="TKS505" s="590"/>
      <c r="TKT505" s="590"/>
      <c r="TKU505" s="590"/>
      <c r="TKV505" s="590"/>
      <c r="TKW505" s="590"/>
      <c r="TKX505" s="590"/>
      <c r="TKY505" s="590"/>
      <c r="TKZ505" s="590"/>
      <c r="TLA505" s="590"/>
      <c r="TLB505" s="590"/>
      <c r="TLC505" s="590"/>
      <c r="TLD505" s="590"/>
      <c r="TLE505" s="590"/>
      <c r="TLF505" s="590"/>
      <c r="TLG505" s="590"/>
      <c r="TLH505" s="590"/>
      <c r="TLI505" s="590"/>
      <c r="TLJ505" s="590"/>
      <c r="TLK505" s="590"/>
      <c r="TLL505" s="590"/>
      <c r="TLM505" s="590"/>
      <c r="TLN505" s="590"/>
      <c r="TLO505" s="590"/>
      <c r="TLP505" s="590"/>
      <c r="TLQ505" s="590"/>
      <c r="TLR505" s="590"/>
      <c r="TLS505" s="590"/>
      <c r="TLT505" s="590"/>
      <c r="TLU505" s="590"/>
      <c r="TLV505" s="590"/>
      <c r="TLW505" s="590"/>
      <c r="TLX505" s="590"/>
      <c r="TLY505" s="590"/>
      <c r="TLZ505" s="590"/>
      <c r="TMA505" s="590"/>
      <c r="TMB505" s="590"/>
      <c r="TMC505" s="590"/>
      <c r="TMD505" s="590"/>
      <c r="TME505" s="590"/>
      <c r="TMF505" s="590"/>
      <c r="TMG505" s="590"/>
      <c r="TMH505" s="590"/>
      <c r="TMI505" s="590"/>
      <c r="TMJ505" s="590"/>
      <c r="TMK505" s="590"/>
      <c r="TML505" s="590"/>
      <c r="TMM505" s="590"/>
      <c r="TMN505" s="590"/>
      <c r="TMO505" s="590"/>
      <c r="TMP505" s="590"/>
      <c r="TMQ505" s="590"/>
      <c r="TMR505" s="590"/>
      <c r="TMS505" s="590"/>
      <c r="TMT505" s="590"/>
      <c r="TMU505" s="590"/>
      <c r="TMV505" s="590"/>
      <c r="TMW505" s="590"/>
      <c r="TMX505" s="590"/>
      <c r="TMY505" s="590"/>
      <c r="TMZ505" s="590"/>
      <c r="TNA505" s="590"/>
      <c r="TNB505" s="590"/>
      <c r="TNC505" s="590"/>
      <c r="TND505" s="590"/>
      <c r="TNE505" s="590"/>
      <c r="TNF505" s="590"/>
      <c r="TNG505" s="590"/>
      <c r="TNH505" s="590"/>
      <c r="TNI505" s="590"/>
      <c r="TNJ505" s="590"/>
      <c r="TNK505" s="590"/>
      <c r="TNL505" s="590"/>
      <c r="TNM505" s="590"/>
      <c r="TNN505" s="590"/>
      <c r="TNO505" s="590"/>
      <c r="TNP505" s="590"/>
      <c r="TNQ505" s="590"/>
      <c r="TNR505" s="590"/>
      <c r="TNS505" s="590"/>
      <c r="TNT505" s="590"/>
      <c r="TNU505" s="590"/>
      <c r="TNV505" s="590"/>
      <c r="TNW505" s="590"/>
      <c r="TNX505" s="590"/>
      <c r="TNY505" s="590"/>
      <c r="TNZ505" s="590"/>
      <c r="TOA505" s="590"/>
      <c r="TOB505" s="590"/>
      <c r="TOC505" s="590"/>
      <c r="TOD505" s="590"/>
      <c r="TOE505" s="590"/>
      <c r="TOF505" s="590"/>
      <c r="TOG505" s="590"/>
      <c r="TOH505" s="590"/>
      <c r="TOI505" s="590"/>
      <c r="TOJ505" s="590"/>
      <c r="TOK505" s="590"/>
      <c r="TOL505" s="590"/>
      <c r="TOM505" s="590"/>
      <c r="TON505" s="590"/>
      <c r="TOO505" s="590"/>
      <c r="TOP505" s="590"/>
      <c r="TOQ505" s="590"/>
      <c r="TOR505" s="590"/>
      <c r="TOS505" s="590"/>
      <c r="TOT505" s="590"/>
      <c r="TOU505" s="590"/>
      <c r="TOV505" s="590"/>
      <c r="TOW505" s="590"/>
      <c r="TOX505" s="590"/>
      <c r="TOY505" s="590"/>
      <c r="TOZ505" s="590"/>
      <c r="TPA505" s="590"/>
      <c r="TPB505" s="590"/>
      <c r="TPC505" s="590"/>
      <c r="TPD505" s="590"/>
      <c r="TPE505" s="590"/>
      <c r="TPF505" s="590"/>
      <c r="TPG505" s="590"/>
      <c r="TPH505" s="590"/>
      <c r="TPI505" s="590"/>
      <c r="TPJ505" s="590"/>
      <c r="TPK505" s="590"/>
      <c r="TPL505" s="590"/>
      <c r="TPM505" s="590"/>
      <c r="TPN505" s="590"/>
      <c r="TPO505" s="590"/>
      <c r="TPP505" s="590"/>
      <c r="TPQ505" s="590"/>
      <c r="TPR505" s="590"/>
      <c r="TPS505" s="590"/>
      <c r="TPT505" s="590"/>
      <c r="TPU505" s="590"/>
      <c r="TPV505" s="590"/>
      <c r="TPW505" s="590"/>
      <c r="TPX505" s="590"/>
      <c r="TPY505" s="590"/>
      <c r="TPZ505" s="590"/>
      <c r="TQA505" s="590"/>
      <c r="TQB505" s="590"/>
      <c r="TQC505" s="590"/>
      <c r="TQD505" s="590"/>
      <c r="TQE505" s="590"/>
      <c r="TQF505" s="590"/>
      <c r="TQG505" s="590"/>
      <c r="TQH505" s="590"/>
      <c r="TQI505" s="590"/>
      <c r="TQJ505" s="590"/>
      <c r="TQK505" s="590"/>
      <c r="TQL505" s="590"/>
      <c r="TQM505" s="590"/>
      <c r="TQN505" s="590"/>
      <c r="TQO505" s="590"/>
      <c r="TQP505" s="590"/>
      <c r="TQQ505" s="590"/>
      <c r="TQR505" s="590"/>
      <c r="TQS505" s="590"/>
      <c r="TQT505" s="590"/>
      <c r="TQU505" s="590"/>
      <c r="TQV505" s="590"/>
      <c r="TQW505" s="590"/>
      <c r="TQX505" s="590"/>
      <c r="TQY505" s="590"/>
      <c r="TQZ505" s="590"/>
      <c r="TRA505" s="590"/>
      <c r="TRB505" s="590"/>
      <c r="TRC505" s="590"/>
      <c r="TRD505" s="590"/>
      <c r="TRE505" s="590"/>
      <c r="TRF505" s="590"/>
      <c r="TRG505" s="590"/>
      <c r="TRH505" s="590"/>
      <c r="TRI505" s="590"/>
      <c r="TRJ505" s="590"/>
      <c r="TRK505" s="590"/>
      <c r="TRL505" s="590"/>
      <c r="TRM505" s="590"/>
      <c r="TRN505" s="590"/>
      <c r="TRO505" s="590"/>
      <c r="TRP505" s="590"/>
      <c r="TRQ505" s="590"/>
      <c r="TRR505" s="590"/>
      <c r="TRS505" s="590"/>
      <c r="TRT505" s="590"/>
      <c r="TRU505" s="590"/>
      <c r="TRV505" s="590"/>
      <c r="TRW505" s="590"/>
      <c r="TRX505" s="590"/>
      <c r="TRY505" s="590"/>
      <c r="TRZ505" s="590"/>
      <c r="TSA505" s="590"/>
      <c r="TSB505" s="590"/>
      <c r="TSC505" s="590"/>
      <c r="TSD505" s="590"/>
      <c r="TSE505" s="590"/>
      <c r="TSF505" s="590"/>
      <c r="TSG505" s="590"/>
      <c r="TSH505" s="590"/>
      <c r="TSI505" s="590"/>
      <c r="TSJ505" s="590"/>
      <c r="TSK505" s="590"/>
      <c r="TSL505" s="590"/>
      <c r="TSM505" s="590"/>
      <c r="TSN505" s="590"/>
      <c r="TSO505" s="590"/>
      <c r="TSP505" s="590"/>
      <c r="TSQ505" s="590"/>
      <c r="TSR505" s="590"/>
      <c r="TSS505" s="590"/>
      <c r="TST505" s="590"/>
      <c r="TSU505" s="590"/>
      <c r="TSV505" s="590"/>
      <c r="TSW505" s="590"/>
      <c r="TSX505" s="590"/>
      <c r="TSY505" s="590"/>
      <c r="TSZ505" s="590"/>
      <c r="TTA505" s="590"/>
      <c r="TTB505" s="590"/>
      <c r="TTC505" s="590"/>
      <c r="TTD505" s="590"/>
      <c r="TTE505" s="590"/>
      <c r="TTF505" s="590"/>
      <c r="TTG505" s="590"/>
      <c r="TTH505" s="590"/>
      <c r="TTI505" s="590"/>
      <c r="TTJ505" s="590"/>
      <c r="TTK505" s="590"/>
      <c r="TTL505" s="590"/>
      <c r="TTM505" s="590"/>
      <c r="TTN505" s="590"/>
      <c r="TTO505" s="590"/>
      <c r="TTP505" s="590"/>
      <c r="TTQ505" s="590"/>
      <c r="TTR505" s="590"/>
      <c r="TTS505" s="590"/>
      <c r="TTT505" s="590"/>
      <c r="TTU505" s="590"/>
      <c r="TTV505" s="590"/>
      <c r="TTW505" s="590"/>
      <c r="TTX505" s="590"/>
      <c r="TTY505" s="590"/>
      <c r="TTZ505" s="590"/>
      <c r="TUA505" s="590"/>
      <c r="TUB505" s="590"/>
      <c r="TUC505" s="590"/>
      <c r="TUD505" s="590"/>
      <c r="TUE505" s="590"/>
      <c r="TUF505" s="590"/>
      <c r="TUG505" s="590"/>
      <c r="TUH505" s="590"/>
      <c r="TUI505" s="590"/>
      <c r="TUJ505" s="590"/>
      <c r="TUK505" s="590"/>
      <c r="TUL505" s="590"/>
      <c r="TUM505" s="590"/>
      <c r="TUN505" s="590"/>
      <c r="TUO505" s="590"/>
      <c r="TUP505" s="590"/>
      <c r="TUQ505" s="590"/>
      <c r="TUR505" s="590"/>
      <c r="TUS505" s="590"/>
      <c r="TUT505" s="590"/>
      <c r="TUU505" s="590"/>
      <c r="TUV505" s="590"/>
      <c r="TUW505" s="590"/>
      <c r="TUX505" s="590"/>
      <c r="TUY505" s="590"/>
      <c r="TUZ505" s="590"/>
      <c r="TVA505" s="590"/>
      <c r="TVB505" s="590"/>
      <c r="TVC505" s="590"/>
      <c r="TVD505" s="590"/>
      <c r="TVE505" s="590"/>
      <c r="TVF505" s="590"/>
      <c r="TVG505" s="590"/>
      <c r="TVH505" s="590"/>
      <c r="TVI505" s="590"/>
      <c r="TVJ505" s="590"/>
      <c r="TVK505" s="590"/>
      <c r="TVL505" s="590"/>
      <c r="TVM505" s="590"/>
      <c r="TVN505" s="590"/>
      <c r="TVO505" s="590"/>
      <c r="TVP505" s="590"/>
      <c r="TVQ505" s="590"/>
      <c r="TVR505" s="590"/>
      <c r="TVS505" s="590"/>
      <c r="TVT505" s="590"/>
      <c r="TVU505" s="590"/>
      <c r="TVV505" s="590"/>
      <c r="TVW505" s="590"/>
      <c r="TVX505" s="590"/>
      <c r="TVY505" s="590"/>
      <c r="TVZ505" s="590"/>
      <c r="TWA505" s="590"/>
      <c r="TWB505" s="590"/>
      <c r="TWC505" s="590"/>
      <c r="TWD505" s="590"/>
      <c r="TWE505" s="590"/>
      <c r="TWF505" s="590"/>
      <c r="TWG505" s="590"/>
      <c r="TWH505" s="590"/>
      <c r="TWI505" s="590"/>
      <c r="TWJ505" s="590"/>
      <c r="TWK505" s="590"/>
      <c r="TWL505" s="590"/>
      <c r="TWM505" s="590"/>
      <c r="TWN505" s="590"/>
      <c r="TWO505" s="590"/>
      <c r="TWP505" s="590"/>
      <c r="TWQ505" s="590"/>
      <c r="TWR505" s="590"/>
      <c r="TWS505" s="590"/>
      <c r="TWT505" s="590"/>
      <c r="TWU505" s="590"/>
      <c r="TWV505" s="590"/>
      <c r="TWW505" s="590"/>
      <c r="TWX505" s="590"/>
      <c r="TWY505" s="590"/>
      <c r="TWZ505" s="590"/>
      <c r="TXA505" s="590"/>
      <c r="TXB505" s="590"/>
      <c r="TXC505" s="590"/>
      <c r="TXD505" s="590"/>
      <c r="TXE505" s="590"/>
      <c r="TXF505" s="590"/>
      <c r="TXG505" s="590"/>
      <c r="TXH505" s="590"/>
      <c r="TXI505" s="590"/>
      <c r="TXJ505" s="590"/>
      <c r="TXK505" s="590"/>
      <c r="TXL505" s="590"/>
      <c r="TXM505" s="590"/>
      <c r="TXN505" s="590"/>
      <c r="TXO505" s="590"/>
      <c r="TXP505" s="590"/>
      <c r="TXQ505" s="590"/>
      <c r="TXR505" s="590"/>
      <c r="TXS505" s="590"/>
      <c r="TXT505" s="590"/>
      <c r="TXU505" s="590"/>
      <c r="TXV505" s="590"/>
      <c r="TXW505" s="590"/>
      <c r="TXX505" s="590"/>
      <c r="TXY505" s="590"/>
      <c r="TXZ505" s="590"/>
      <c r="TYA505" s="590"/>
      <c r="TYB505" s="590"/>
      <c r="TYC505" s="590"/>
      <c r="TYD505" s="590"/>
      <c r="TYE505" s="590"/>
      <c r="TYF505" s="590"/>
      <c r="TYG505" s="590"/>
      <c r="TYH505" s="590"/>
      <c r="TYI505" s="590"/>
      <c r="TYJ505" s="590"/>
      <c r="TYK505" s="590"/>
      <c r="TYL505" s="590"/>
      <c r="TYM505" s="590"/>
      <c r="TYN505" s="590"/>
      <c r="TYO505" s="590"/>
      <c r="TYP505" s="590"/>
      <c r="TYQ505" s="590"/>
      <c r="TYR505" s="590"/>
      <c r="TYS505" s="590"/>
      <c r="TYT505" s="590"/>
      <c r="TYU505" s="590"/>
      <c r="TYV505" s="590"/>
      <c r="TYW505" s="590"/>
      <c r="TYX505" s="590"/>
      <c r="TYY505" s="590"/>
      <c r="TYZ505" s="590"/>
      <c r="TZA505" s="590"/>
      <c r="TZB505" s="590"/>
      <c r="TZC505" s="590"/>
      <c r="TZD505" s="590"/>
      <c r="TZE505" s="590"/>
      <c r="TZF505" s="590"/>
      <c r="TZG505" s="590"/>
      <c r="TZH505" s="590"/>
      <c r="TZI505" s="590"/>
      <c r="TZJ505" s="590"/>
      <c r="TZK505" s="590"/>
      <c r="TZL505" s="590"/>
      <c r="TZM505" s="590"/>
      <c r="TZN505" s="590"/>
      <c r="TZO505" s="590"/>
      <c r="TZP505" s="590"/>
      <c r="TZQ505" s="590"/>
      <c r="TZR505" s="590"/>
      <c r="TZS505" s="590"/>
      <c r="TZT505" s="590"/>
      <c r="TZU505" s="590"/>
      <c r="TZV505" s="590"/>
      <c r="TZW505" s="590"/>
      <c r="TZX505" s="590"/>
      <c r="TZY505" s="590"/>
      <c r="TZZ505" s="590"/>
      <c r="UAA505" s="590"/>
      <c r="UAB505" s="590"/>
      <c r="UAC505" s="590"/>
      <c r="UAD505" s="590"/>
      <c r="UAE505" s="590"/>
      <c r="UAF505" s="590"/>
      <c r="UAG505" s="590"/>
      <c r="UAH505" s="590"/>
      <c r="UAI505" s="590"/>
      <c r="UAJ505" s="590"/>
      <c r="UAK505" s="590"/>
      <c r="UAL505" s="590"/>
      <c r="UAM505" s="590"/>
      <c r="UAN505" s="590"/>
      <c r="UAO505" s="590"/>
      <c r="UAP505" s="590"/>
      <c r="UAQ505" s="590"/>
      <c r="UAR505" s="590"/>
      <c r="UAS505" s="590"/>
      <c r="UAT505" s="590"/>
      <c r="UAU505" s="590"/>
      <c r="UAV505" s="590"/>
      <c r="UAW505" s="590"/>
      <c r="UAX505" s="590"/>
      <c r="UAY505" s="590"/>
      <c r="UAZ505" s="590"/>
      <c r="UBA505" s="590"/>
      <c r="UBB505" s="590"/>
      <c r="UBC505" s="590"/>
      <c r="UBD505" s="590"/>
      <c r="UBE505" s="590"/>
      <c r="UBF505" s="590"/>
      <c r="UBG505" s="590"/>
      <c r="UBH505" s="590"/>
      <c r="UBI505" s="590"/>
      <c r="UBJ505" s="590"/>
      <c r="UBK505" s="590"/>
      <c r="UBL505" s="590"/>
      <c r="UBM505" s="590"/>
      <c r="UBN505" s="590"/>
      <c r="UBO505" s="590"/>
      <c r="UBP505" s="590"/>
      <c r="UBQ505" s="590"/>
      <c r="UBR505" s="590"/>
      <c r="UBS505" s="590"/>
      <c r="UBT505" s="590"/>
      <c r="UBU505" s="590"/>
      <c r="UBV505" s="590"/>
      <c r="UBW505" s="590"/>
      <c r="UBX505" s="590"/>
      <c r="UBY505" s="590"/>
      <c r="UBZ505" s="590"/>
      <c r="UCA505" s="590"/>
      <c r="UCB505" s="590"/>
      <c r="UCC505" s="590"/>
      <c r="UCD505" s="590"/>
      <c r="UCE505" s="590"/>
      <c r="UCF505" s="590"/>
      <c r="UCG505" s="590"/>
      <c r="UCH505" s="590"/>
      <c r="UCI505" s="590"/>
      <c r="UCJ505" s="590"/>
      <c r="UCK505" s="590"/>
      <c r="UCL505" s="590"/>
      <c r="UCM505" s="590"/>
      <c r="UCN505" s="590"/>
      <c r="UCO505" s="590"/>
      <c r="UCP505" s="590"/>
      <c r="UCQ505" s="590"/>
      <c r="UCR505" s="590"/>
      <c r="UCS505" s="590"/>
      <c r="UCT505" s="590"/>
      <c r="UCU505" s="590"/>
      <c r="UCV505" s="590"/>
      <c r="UCW505" s="590"/>
      <c r="UCX505" s="590"/>
      <c r="UCY505" s="590"/>
      <c r="UCZ505" s="590"/>
      <c r="UDA505" s="590"/>
      <c r="UDB505" s="590"/>
      <c r="UDC505" s="590"/>
      <c r="UDD505" s="590"/>
      <c r="UDE505" s="590"/>
      <c r="UDF505" s="590"/>
      <c r="UDG505" s="590"/>
      <c r="UDH505" s="590"/>
      <c r="UDI505" s="590"/>
      <c r="UDJ505" s="590"/>
      <c r="UDK505" s="590"/>
      <c r="UDL505" s="590"/>
      <c r="UDM505" s="590"/>
      <c r="UDN505" s="590"/>
      <c r="UDO505" s="590"/>
      <c r="UDP505" s="590"/>
      <c r="UDQ505" s="590"/>
      <c r="UDR505" s="590"/>
      <c r="UDS505" s="590"/>
      <c r="UDT505" s="590"/>
      <c r="UDU505" s="590"/>
      <c r="UDV505" s="590"/>
      <c r="UDW505" s="590"/>
      <c r="UDX505" s="590"/>
      <c r="UDY505" s="590"/>
      <c r="UDZ505" s="590"/>
      <c r="UEA505" s="590"/>
      <c r="UEB505" s="590"/>
      <c r="UEC505" s="590"/>
      <c r="UED505" s="590"/>
      <c r="UEE505" s="590"/>
      <c r="UEF505" s="590"/>
      <c r="UEG505" s="590"/>
      <c r="UEH505" s="590"/>
      <c r="UEI505" s="590"/>
      <c r="UEJ505" s="590"/>
      <c r="UEK505" s="590"/>
      <c r="UEL505" s="590"/>
      <c r="UEM505" s="590"/>
      <c r="UEN505" s="590"/>
      <c r="UEO505" s="590"/>
      <c r="UEP505" s="590"/>
      <c r="UEQ505" s="590"/>
      <c r="UER505" s="590"/>
      <c r="UES505" s="590"/>
      <c r="UET505" s="590"/>
      <c r="UEU505" s="590"/>
      <c r="UEV505" s="590"/>
      <c r="UEW505" s="590"/>
      <c r="UEX505" s="590"/>
      <c r="UEY505" s="590"/>
      <c r="UEZ505" s="590"/>
      <c r="UFA505" s="590"/>
      <c r="UFB505" s="590"/>
      <c r="UFC505" s="590"/>
      <c r="UFD505" s="590"/>
      <c r="UFE505" s="590"/>
      <c r="UFF505" s="590"/>
      <c r="UFG505" s="590"/>
      <c r="UFH505" s="590"/>
      <c r="UFI505" s="590"/>
      <c r="UFJ505" s="590"/>
      <c r="UFK505" s="590"/>
      <c r="UFL505" s="590"/>
      <c r="UFM505" s="590"/>
      <c r="UFN505" s="590"/>
      <c r="UFO505" s="590"/>
      <c r="UFP505" s="590"/>
      <c r="UFQ505" s="590"/>
      <c r="UFR505" s="590"/>
      <c r="UFS505" s="590"/>
      <c r="UFT505" s="590"/>
      <c r="UFU505" s="590"/>
      <c r="UFV505" s="590"/>
      <c r="UFW505" s="590"/>
      <c r="UFX505" s="590"/>
      <c r="UFY505" s="590"/>
      <c r="UFZ505" s="590"/>
      <c r="UGA505" s="590"/>
      <c r="UGB505" s="590"/>
      <c r="UGC505" s="590"/>
      <c r="UGD505" s="590"/>
      <c r="UGE505" s="590"/>
      <c r="UGF505" s="590"/>
      <c r="UGG505" s="590"/>
      <c r="UGH505" s="590"/>
      <c r="UGI505" s="590"/>
      <c r="UGJ505" s="590"/>
      <c r="UGK505" s="590"/>
      <c r="UGL505" s="590"/>
      <c r="UGM505" s="590"/>
      <c r="UGN505" s="590"/>
      <c r="UGO505" s="590"/>
      <c r="UGP505" s="590"/>
      <c r="UGQ505" s="590"/>
      <c r="UGR505" s="590"/>
      <c r="UGS505" s="590"/>
      <c r="UGT505" s="590"/>
      <c r="UGU505" s="590"/>
      <c r="UGV505" s="590"/>
      <c r="UGW505" s="590"/>
      <c r="UGX505" s="590"/>
      <c r="UGY505" s="590"/>
      <c r="UGZ505" s="590"/>
      <c r="UHA505" s="590"/>
      <c r="UHB505" s="590"/>
      <c r="UHC505" s="590"/>
      <c r="UHD505" s="590"/>
      <c r="UHE505" s="590"/>
      <c r="UHF505" s="590"/>
      <c r="UHG505" s="590"/>
      <c r="UHH505" s="590"/>
      <c r="UHI505" s="590"/>
      <c r="UHJ505" s="590"/>
      <c r="UHK505" s="590"/>
      <c r="UHL505" s="590"/>
      <c r="UHM505" s="590"/>
      <c r="UHN505" s="590"/>
      <c r="UHO505" s="590"/>
      <c r="UHP505" s="590"/>
      <c r="UHQ505" s="590"/>
      <c r="UHR505" s="590"/>
      <c r="UHS505" s="590"/>
      <c r="UHT505" s="590"/>
      <c r="UHU505" s="590"/>
      <c r="UHV505" s="590"/>
      <c r="UHW505" s="590"/>
      <c r="UHX505" s="590"/>
      <c r="UHY505" s="590"/>
      <c r="UHZ505" s="590"/>
      <c r="UIA505" s="590"/>
      <c r="UIB505" s="590"/>
      <c r="UIC505" s="590"/>
      <c r="UID505" s="590"/>
      <c r="UIE505" s="590"/>
      <c r="UIF505" s="590"/>
      <c r="UIG505" s="590"/>
      <c r="UIH505" s="590"/>
      <c r="UII505" s="590"/>
      <c r="UIJ505" s="590"/>
      <c r="UIK505" s="590"/>
      <c r="UIL505" s="590"/>
      <c r="UIM505" s="590"/>
      <c r="UIN505" s="590"/>
      <c r="UIO505" s="590"/>
      <c r="UIP505" s="590"/>
      <c r="UIQ505" s="590"/>
      <c r="UIR505" s="590"/>
      <c r="UIS505" s="590"/>
      <c r="UIT505" s="590"/>
      <c r="UIU505" s="590"/>
      <c r="UIV505" s="590"/>
      <c r="UIW505" s="590"/>
      <c r="UIX505" s="590"/>
      <c r="UIY505" s="590"/>
      <c r="UIZ505" s="590"/>
      <c r="UJA505" s="590"/>
      <c r="UJB505" s="590"/>
      <c r="UJC505" s="590"/>
      <c r="UJD505" s="590"/>
      <c r="UJE505" s="590"/>
      <c r="UJF505" s="590"/>
      <c r="UJG505" s="590"/>
      <c r="UJH505" s="590"/>
      <c r="UJI505" s="590"/>
      <c r="UJJ505" s="590"/>
      <c r="UJK505" s="590"/>
      <c r="UJL505" s="590"/>
      <c r="UJM505" s="590"/>
      <c r="UJN505" s="590"/>
      <c r="UJO505" s="590"/>
      <c r="UJP505" s="590"/>
      <c r="UJQ505" s="590"/>
      <c r="UJR505" s="590"/>
      <c r="UJS505" s="590"/>
      <c r="UJT505" s="590"/>
      <c r="UJU505" s="590"/>
      <c r="UJV505" s="590"/>
      <c r="UJW505" s="590"/>
      <c r="UJX505" s="590"/>
      <c r="UJY505" s="590"/>
      <c r="UJZ505" s="590"/>
      <c r="UKA505" s="590"/>
      <c r="UKB505" s="590"/>
      <c r="UKC505" s="590"/>
      <c r="UKD505" s="590"/>
      <c r="UKE505" s="590"/>
      <c r="UKF505" s="590"/>
      <c r="UKG505" s="590"/>
      <c r="UKH505" s="590"/>
      <c r="UKI505" s="590"/>
      <c r="UKJ505" s="590"/>
      <c r="UKK505" s="590"/>
      <c r="UKL505" s="590"/>
      <c r="UKM505" s="590"/>
      <c r="UKN505" s="590"/>
      <c r="UKO505" s="590"/>
      <c r="UKP505" s="590"/>
      <c r="UKQ505" s="590"/>
      <c r="UKR505" s="590"/>
      <c r="UKS505" s="590"/>
      <c r="UKT505" s="590"/>
      <c r="UKU505" s="590"/>
      <c r="UKV505" s="590"/>
      <c r="UKW505" s="590"/>
      <c r="UKX505" s="590"/>
      <c r="UKY505" s="590"/>
      <c r="UKZ505" s="590"/>
      <c r="ULA505" s="590"/>
      <c r="ULB505" s="590"/>
      <c r="ULC505" s="590"/>
      <c r="ULD505" s="590"/>
      <c r="ULE505" s="590"/>
      <c r="ULF505" s="590"/>
      <c r="ULG505" s="590"/>
      <c r="ULH505" s="590"/>
      <c r="ULI505" s="590"/>
      <c r="ULJ505" s="590"/>
      <c r="ULK505" s="590"/>
      <c r="ULL505" s="590"/>
      <c r="ULM505" s="590"/>
      <c r="ULN505" s="590"/>
      <c r="ULO505" s="590"/>
      <c r="ULP505" s="590"/>
      <c r="ULQ505" s="590"/>
      <c r="ULR505" s="590"/>
      <c r="ULS505" s="590"/>
      <c r="ULT505" s="590"/>
      <c r="ULU505" s="590"/>
      <c r="ULV505" s="590"/>
      <c r="ULW505" s="590"/>
      <c r="ULX505" s="590"/>
      <c r="ULY505" s="590"/>
      <c r="ULZ505" s="590"/>
      <c r="UMA505" s="590"/>
      <c r="UMB505" s="590"/>
      <c r="UMC505" s="590"/>
      <c r="UMD505" s="590"/>
      <c r="UME505" s="590"/>
      <c r="UMF505" s="590"/>
      <c r="UMG505" s="590"/>
      <c r="UMH505" s="590"/>
      <c r="UMI505" s="590"/>
      <c r="UMJ505" s="590"/>
      <c r="UMK505" s="590"/>
      <c r="UML505" s="590"/>
      <c r="UMM505" s="590"/>
      <c r="UMN505" s="590"/>
      <c r="UMO505" s="590"/>
      <c r="UMP505" s="590"/>
      <c r="UMQ505" s="590"/>
      <c r="UMR505" s="590"/>
      <c r="UMS505" s="590"/>
      <c r="UMT505" s="590"/>
      <c r="UMU505" s="590"/>
      <c r="UMV505" s="590"/>
      <c r="UMW505" s="590"/>
      <c r="UMX505" s="590"/>
      <c r="UMY505" s="590"/>
      <c r="UMZ505" s="590"/>
      <c r="UNA505" s="590"/>
      <c r="UNB505" s="590"/>
      <c r="UNC505" s="590"/>
      <c r="UND505" s="590"/>
      <c r="UNE505" s="590"/>
      <c r="UNF505" s="590"/>
      <c r="UNG505" s="590"/>
      <c r="UNH505" s="590"/>
      <c r="UNI505" s="590"/>
      <c r="UNJ505" s="590"/>
      <c r="UNK505" s="590"/>
      <c r="UNL505" s="590"/>
      <c r="UNM505" s="590"/>
      <c r="UNN505" s="590"/>
      <c r="UNO505" s="590"/>
      <c r="UNP505" s="590"/>
      <c r="UNQ505" s="590"/>
      <c r="UNR505" s="590"/>
      <c r="UNS505" s="590"/>
      <c r="UNT505" s="590"/>
      <c r="UNU505" s="590"/>
      <c r="UNV505" s="590"/>
      <c r="UNW505" s="590"/>
      <c r="UNX505" s="590"/>
      <c r="UNY505" s="590"/>
      <c r="UNZ505" s="590"/>
      <c r="UOA505" s="590"/>
      <c r="UOB505" s="590"/>
      <c r="UOC505" s="590"/>
      <c r="UOD505" s="590"/>
      <c r="UOE505" s="590"/>
      <c r="UOF505" s="590"/>
      <c r="UOG505" s="590"/>
      <c r="UOH505" s="590"/>
      <c r="UOI505" s="590"/>
      <c r="UOJ505" s="590"/>
      <c r="UOK505" s="590"/>
      <c r="UOL505" s="590"/>
      <c r="UOM505" s="590"/>
      <c r="UON505" s="590"/>
      <c r="UOO505" s="590"/>
      <c r="UOP505" s="590"/>
      <c r="UOQ505" s="590"/>
      <c r="UOR505" s="590"/>
      <c r="UOS505" s="590"/>
      <c r="UOT505" s="590"/>
      <c r="UOU505" s="590"/>
      <c r="UOV505" s="590"/>
      <c r="UOW505" s="590"/>
      <c r="UOX505" s="590"/>
      <c r="UOY505" s="590"/>
      <c r="UOZ505" s="590"/>
      <c r="UPA505" s="590"/>
      <c r="UPB505" s="590"/>
      <c r="UPC505" s="590"/>
      <c r="UPD505" s="590"/>
      <c r="UPE505" s="590"/>
      <c r="UPF505" s="590"/>
      <c r="UPG505" s="590"/>
      <c r="UPH505" s="590"/>
      <c r="UPI505" s="590"/>
      <c r="UPJ505" s="590"/>
      <c r="UPK505" s="590"/>
      <c r="UPL505" s="590"/>
      <c r="UPM505" s="590"/>
      <c r="UPN505" s="590"/>
      <c r="UPO505" s="590"/>
      <c r="UPP505" s="590"/>
      <c r="UPQ505" s="590"/>
      <c r="UPR505" s="590"/>
      <c r="UPS505" s="590"/>
      <c r="UPT505" s="590"/>
      <c r="UPU505" s="590"/>
      <c r="UPV505" s="590"/>
      <c r="UPW505" s="590"/>
      <c r="UPX505" s="590"/>
      <c r="UPY505" s="590"/>
      <c r="UPZ505" s="590"/>
      <c r="UQA505" s="590"/>
      <c r="UQB505" s="590"/>
      <c r="UQC505" s="590"/>
      <c r="UQD505" s="590"/>
      <c r="UQE505" s="590"/>
      <c r="UQF505" s="590"/>
      <c r="UQG505" s="590"/>
      <c r="UQH505" s="590"/>
      <c r="UQI505" s="590"/>
      <c r="UQJ505" s="590"/>
      <c r="UQK505" s="590"/>
      <c r="UQL505" s="590"/>
      <c r="UQM505" s="590"/>
      <c r="UQN505" s="590"/>
      <c r="UQO505" s="590"/>
      <c r="UQP505" s="590"/>
      <c r="UQQ505" s="590"/>
      <c r="UQR505" s="590"/>
      <c r="UQS505" s="590"/>
      <c r="UQT505" s="590"/>
      <c r="UQU505" s="590"/>
      <c r="UQV505" s="590"/>
      <c r="UQW505" s="590"/>
      <c r="UQX505" s="590"/>
      <c r="UQY505" s="590"/>
      <c r="UQZ505" s="590"/>
      <c r="URA505" s="590"/>
      <c r="URB505" s="590"/>
      <c r="URC505" s="590"/>
      <c r="URD505" s="590"/>
      <c r="URE505" s="590"/>
      <c r="URF505" s="590"/>
      <c r="URG505" s="590"/>
      <c r="URH505" s="590"/>
      <c r="URI505" s="590"/>
      <c r="URJ505" s="590"/>
      <c r="URK505" s="590"/>
      <c r="URL505" s="590"/>
      <c r="URM505" s="590"/>
      <c r="URN505" s="590"/>
      <c r="URO505" s="590"/>
      <c r="URP505" s="590"/>
      <c r="URQ505" s="590"/>
      <c r="URR505" s="590"/>
      <c r="URS505" s="590"/>
      <c r="URT505" s="590"/>
      <c r="URU505" s="590"/>
      <c r="URV505" s="590"/>
      <c r="URW505" s="590"/>
      <c r="URX505" s="590"/>
      <c r="URY505" s="590"/>
      <c r="URZ505" s="590"/>
      <c r="USA505" s="590"/>
      <c r="USB505" s="590"/>
      <c r="USC505" s="590"/>
      <c r="USD505" s="590"/>
      <c r="USE505" s="590"/>
      <c r="USF505" s="590"/>
      <c r="USG505" s="590"/>
      <c r="USH505" s="590"/>
      <c r="USI505" s="590"/>
      <c r="USJ505" s="590"/>
      <c r="USK505" s="590"/>
      <c r="USL505" s="590"/>
      <c r="USM505" s="590"/>
      <c r="USN505" s="590"/>
      <c r="USO505" s="590"/>
      <c r="USP505" s="590"/>
      <c r="USQ505" s="590"/>
      <c r="USR505" s="590"/>
      <c r="USS505" s="590"/>
      <c r="UST505" s="590"/>
      <c r="USU505" s="590"/>
      <c r="USV505" s="590"/>
      <c r="USW505" s="590"/>
      <c r="USX505" s="590"/>
      <c r="USY505" s="590"/>
      <c r="USZ505" s="590"/>
      <c r="UTA505" s="590"/>
      <c r="UTB505" s="590"/>
      <c r="UTC505" s="590"/>
      <c r="UTD505" s="590"/>
      <c r="UTE505" s="590"/>
      <c r="UTF505" s="590"/>
      <c r="UTG505" s="590"/>
      <c r="UTH505" s="590"/>
      <c r="UTI505" s="590"/>
      <c r="UTJ505" s="590"/>
      <c r="UTK505" s="590"/>
      <c r="UTL505" s="590"/>
      <c r="UTM505" s="590"/>
      <c r="UTN505" s="590"/>
      <c r="UTO505" s="590"/>
      <c r="UTP505" s="590"/>
      <c r="UTQ505" s="590"/>
      <c r="UTR505" s="590"/>
      <c r="UTS505" s="590"/>
      <c r="UTT505" s="590"/>
      <c r="UTU505" s="590"/>
      <c r="UTV505" s="590"/>
      <c r="UTW505" s="590"/>
      <c r="UTX505" s="590"/>
      <c r="UTY505" s="590"/>
      <c r="UTZ505" s="590"/>
      <c r="UUA505" s="590"/>
      <c r="UUB505" s="590"/>
      <c r="UUC505" s="590"/>
      <c r="UUD505" s="590"/>
      <c r="UUE505" s="590"/>
      <c r="UUF505" s="590"/>
      <c r="UUG505" s="590"/>
      <c r="UUH505" s="590"/>
      <c r="UUI505" s="590"/>
      <c r="UUJ505" s="590"/>
      <c r="UUK505" s="590"/>
      <c r="UUL505" s="590"/>
      <c r="UUM505" s="590"/>
      <c r="UUN505" s="590"/>
      <c r="UUO505" s="590"/>
      <c r="UUP505" s="590"/>
      <c r="UUQ505" s="590"/>
      <c r="UUR505" s="590"/>
      <c r="UUS505" s="590"/>
      <c r="UUT505" s="590"/>
      <c r="UUU505" s="590"/>
      <c r="UUV505" s="590"/>
      <c r="UUW505" s="590"/>
      <c r="UUX505" s="590"/>
      <c r="UUY505" s="590"/>
      <c r="UUZ505" s="590"/>
      <c r="UVA505" s="590"/>
      <c r="UVB505" s="590"/>
      <c r="UVC505" s="590"/>
      <c r="UVD505" s="590"/>
      <c r="UVE505" s="590"/>
      <c r="UVF505" s="590"/>
      <c r="UVG505" s="590"/>
      <c r="UVH505" s="590"/>
      <c r="UVI505" s="590"/>
      <c r="UVJ505" s="590"/>
      <c r="UVK505" s="590"/>
      <c r="UVL505" s="590"/>
      <c r="UVM505" s="590"/>
      <c r="UVN505" s="590"/>
      <c r="UVO505" s="590"/>
      <c r="UVP505" s="590"/>
      <c r="UVQ505" s="590"/>
      <c r="UVR505" s="590"/>
      <c r="UVS505" s="590"/>
      <c r="UVT505" s="590"/>
      <c r="UVU505" s="590"/>
      <c r="UVV505" s="590"/>
      <c r="UVW505" s="590"/>
      <c r="UVX505" s="590"/>
      <c r="UVY505" s="590"/>
      <c r="UVZ505" s="590"/>
      <c r="UWA505" s="590"/>
      <c r="UWB505" s="590"/>
      <c r="UWC505" s="590"/>
      <c r="UWD505" s="590"/>
      <c r="UWE505" s="590"/>
      <c r="UWF505" s="590"/>
      <c r="UWG505" s="590"/>
      <c r="UWH505" s="590"/>
      <c r="UWI505" s="590"/>
      <c r="UWJ505" s="590"/>
      <c r="UWK505" s="590"/>
      <c r="UWL505" s="590"/>
      <c r="UWM505" s="590"/>
      <c r="UWN505" s="590"/>
      <c r="UWO505" s="590"/>
      <c r="UWP505" s="590"/>
      <c r="UWQ505" s="590"/>
      <c r="UWR505" s="590"/>
      <c r="UWS505" s="590"/>
      <c r="UWT505" s="590"/>
      <c r="UWU505" s="590"/>
      <c r="UWV505" s="590"/>
      <c r="UWW505" s="590"/>
      <c r="UWX505" s="590"/>
      <c r="UWY505" s="590"/>
      <c r="UWZ505" s="590"/>
      <c r="UXA505" s="590"/>
      <c r="UXB505" s="590"/>
      <c r="UXC505" s="590"/>
      <c r="UXD505" s="590"/>
      <c r="UXE505" s="590"/>
      <c r="UXF505" s="590"/>
      <c r="UXG505" s="590"/>
      <c r="UXH505" s="590"/>
      <c r="UXI505" s="590"/>
      <c r="UXJ505" s="590"/>
      <c r="UXK505" s="590"/>
      <c r="UXL505" s="590"/>
      <c r="UXM505" s="590"/>
      <c r="UXN505" s="590"/>
      <c r="UXO505" s="590"/>
      <c r="UXP505" s="590"/>
      <c r="UXQ505" s="590"/>
      <c r="UXR505" s="590"/>
      <c r="UXS505" s="590"/>
      <c r="UXT505" s="590"/>
      <c r="UXU505" s="590"/>
      <c r="UXV505" s="590"/>
      <c r="UXW505" s="590"/>
      <c r="UXX505" s="590"/>
      <c r="UXY505" s="590"/>
      <c r="UXZ505" s="590"/>
      <c r="UYA505" s="590"/>
      <c r="UYB505" s="590"/>
      <c r="UYC505" s="590"/>
      <c r="UYD505" s="590"/>
      <c r="UYE505" s="590"/>
      <c r="UYF505" s="590"/>
      <c r="UYG505" s="590"/>
      <c r="UYH505" s="590"/>
      <c r="UYI505" s="590"/>
      <c r="UYJ505" s="590"/>
      <c r="UYK505" s="590"/>
      <c r="UYL505" s="590"/>
      <c r="UYM505" s="590"/>
      <c r="UYN505" s="590"/>
      <c r="UYO505" s="590"/>
      <c r="UYP505" s="590"/>
      <c r="UYQ505" s="590"/>
      <c r="UYR505" s="590"/>
      <c r="UYS505" s="590"/>
      <c r="UYT505" s="590"/>
      <c r="UYU505" s="590"/>
      <c r="UYV505" s="590"/>
      <c r="UYW505" s="590"/>
      <c r="UYX505" s="590"/>
      <c r="UYY505" s="590"/>
      <c r="UYZ505" s="590"/>
      <c r="UZA505" s="590"/>
      <c r="UZB505" s="590"/>
      <c r="UZC505" s="590"/>
      <c r="UZD505" s="590"/>
      <c r="UZE505" s="590"/>
      <c r="UZF505" s="590"/>
      <c r="UZG505" s="590"/>
      <c r="UZH505" s="590"/>
      <c r="UZI505" s="590"/>
      <c r="UZJ505" s="590"/>
      <c r="UZK505" s="590"/>
      <c r="UZL505" s="590"/>
      <c r="UZM505" s="590"/>
      <c r="UZN505" s="590"/>
      <c r="UZO505" s="590"/>
      <c r="UZP505" s="590"/>
      <c r="UZQ505" s="590"/>
      <c r="UZR505" s="590"/>
      <c r="UZS505" s="590"/>
      <c r="UZT505" s="590"/>
      <c r="UZU505" s="590"/>
      <c r="UZV505" s="590"/>
      <c r="UZW505" s="590"/>
      <c r="UZX505" s="590"/>
      <c r="UZY505" s="590"/>
      <c r="UZZ505" s="590"/>
      <c r="VAA505" s="590"/>
      <c r="VAB505" s="590"/>
      <c r="VAC505" s="590"/>
      <c r="VAD505" s="590"/>
      <c r="VAE505" s="590"/>
      <c r="VAF505" s="590"/>
      <c r="VAG505" s="590"/>
      <c r="VAH505" s="590"/>
      <c r="VAI505" s="590"/>
      <c r="VAJ505" s="590"/>
      <c r="VAK505" s="590"/>
      <c r="VAL505" s="590"/>
      <c r="VAM505" s="590"/>
      <c r="VAN505" s="590"/>
      <c r="VAO505" s="590"/>
      <c r="VAP505" s="590"/>
      <c r="VAQ505" s="590"/>
      <c r="VAR505" s="590"/>
      <c r="VAS505" s="590"/>
      <c r="VAT505" s="590"/>
      <c r="VAU505" s="590"/>
      <c r="VAV505" s="590"/>
      <c r="VAW505" s="590"/>
      <c r="VAX505" s="590"/>
      <c r="VAY505" s="590"/>
      <c r="VAZ505" s="590"/>
      <c r="VBA505" s="590"/>
      <c r="VBB505" s="590"/>
      <c r="VBC505" s="590"/>
      <c r="VBD505" s="590"/>
      <c r="VBE505" s="590"/>
      <c r="VBF505" s="590"/>
      <c r="VBG505" s="590"/>
      <c r="VBH505" s="590"/>
      <c r="VBI505" s="590"/>
      <c r="VBJ505" s="590"/>
      <c r="VBK505" s="590"/>
      <c r="VBL505" s="590"/>
      <c r="VBM505" s="590"/>
      <c r="VBN505" s="590"/>
      <c r="VBO505" s="590"/>
      <c r="VBP505" s="590"/>
      <c r="VBQ505" s="590"/>
      <c r="VBR505" s="590"/>
      <c r="VBS505" s="590"/>
      <c r="VBT505" s="590"/>
      <c r="VBU505" s="590"/>
      <c r="VBV505" s="590"/>
      <c r="VBW505" s="590"/>
      <c r="VBX505" s="590"/>
      <c r="VBY505" s="590"/>
      <c r="VBZ505" s="590"/>
      <c r="VCA505" s="590"/>
      <c r="VCB505" s="590"/>
      <c r="VCC505" s="590"/>
      <c r="VCD505" s="590"/>
      <c r="VCE505" s="590"/>
      <c r="VCF505" s="590"/>
      <c r="VCG505" s="590"/>
      <c r="VCH505" s="590"/>
      <c r="VCI505" s="590"/>
      <c r="VCJ505" s="590"/>
      <c r="VCK505" s="590"/>
      <c r="VCL505" s="590"/>
      <c r="VCM505" s="590"/>
      <c r="VCN505" s="590"/>
      <c r="VCO505" s="590"/>
      <c r="VCP505" s="590"/>
      <c r="VCQ505" s="590"/>
      <c r="VCR505" s="590"/>
      <c r="VCS505" s="590"/>
      <c r="VCT505" s="590"/>
      <c r="VCU505" s="590"/>
      <c r="VCV505" s="590"/>
      <c r="VCW505" s="590"/>
      <c r="VCX505" s="590"/>
      <c r="VCY505" s="590"/>
      <c r="VCZ505" s="590"/>
      <c r="VDA505" s="590"/>
      <c r="VDB505" s="590"/>
      <c r="VDC505" s="590"/>
      <c r="VDD505" s="590"/>
      <c r="VDE505" s="590"/>
      <c r="VDF505" s="590"/>
      <c r="VDG505" s="590"/>
      <c r="VDH505" s="590"/>
      <c r="VDI505" s="590"/>
      <c r="VDJ505" s="590"/>
      <c r="VDK505" s="590"/>
      <c r="VDL505" s="590"/>
      <c r="VDM505" s="590"/>
      <c r="VDN505" s="590"/>
      <c r="VDO505" s="590"/>
      <c r="VDP505" s="590"/>
      <c r="VDQ505" s="590"/>
      <c r="VDR505" s="590"/>
      <c r="VDS505" s="590"/>
      <c r="VDT505" s="590"/>
      <c r="VDU505" s="590"/>
      <c r="VDV505" s="590"/>
      <c r="VDW505" s="590"/>
      <c r="VDX505" s="590"/>
      <c r="VDY505" s="590"/>
      <c r="VDZ505" s="590"/>
      <c r="VEA505" s="590"/>
      <c r="VEB505" s="590"/>
      <c r="VEC505" s="590"/>
      <c r="VED505" s="590"/>
      <c r="VEE505" s="590"/>
      <c r="VEF505" s="590"/>
      <c r="VEG505" s="590"/>
      <c r="VEH505" s="590"/>
      <c r="VEI505" s="590"/>
      <c r="VEJ505" s="590"/>
      <c r="VEK505" s="590"/>
      <c r="VEL505" s="590"/>
      <c r="VEM505" s="590"/>
      <c r="VEN505" s="590"/>
      <c r="VEO505" s="590"/>
      <c r="VEP505" s="590"/>
      <c r="VEQ505" s="590"/>
      <c r="VER505" s="590"/>
      <c r="VES505" s="590"/>
      <c r="VET505" s="590"/>
      <c r="VEU505" s="590"/>
      <c r="VEV505" s="590"/>
      <c r="VEW505" s="590"/>
      <c r="VEX505" s="590"/>
      <c r="VEY505" s="590"/>
      <c r="VEZ505" s="590"/>
      <c r="VFA505" s="590"/>
      <c r="VFB505" s="590"/>
      <c r="VFC505" s="590"/>
      <c r="VFD505" s="590"/>
      <c r="VFE505" s="590"/>
      <c r="VFF505" s="590"/>
      <c r="VFG505" s="590"/>
      <c r="VFH505" s="590"/>
      <c r="VFI505" s="590"/>
      <c r="VFJ505" s="590"/>
      <c r="VFK505" s="590"/>
      <c r="VFL505" s="590"/>
      <c r="VFM505" s="590"/>
      <c r="VFN505" s="590"/>
      <c r="VFO505" s="590"/>
      <c r="VFP505" s="590"/>
      <c r="VFQ505" s="590"/>
      <c r="VFR505" s="590"/>
      <c r="VFS505" s="590"/>
      <c r="VFT505" s="590"/>
      <c r="VFU505" s="590"/>
      <c r="VFV505" s="590"/>
      <c r="VFW505" s="590"/>
      <c r="VFX505" s="590"/>
      <c r="VFY505" s="590"/>
      <c r="VFZ505" s="590"/>
      <c r="VGA505" s="590"/>
      <c r="VGB505" s="590"/>
      <c r="VGC505" s="590"/>
      <c r="VGD505" s="590"/>
      <c r="VGE505" s="590"/>
      <c r="VGF505" s="590"/>
      <c r="VGG505" s="590"/>
      <c r="VGH505" s="590"/>
      <c r="VGI505" s="590"/>
      <c r="VGJ505" s="590"/>
      <c r="VGK505" s="590"/>
      <c r="VGL505" s="590"/>
      <c r="VGM505" s="590"/>
      <c r="VGN505" s="590"/>
      <c r="VGO505" s="590"/>
      <c r="VGP505" s="590"/>
      <c r="VGQ505" s="590"/>
      <c r="VGR505" s="590"/>
      <c r="VGS505" s="590"/>
      <c r="VGT505" s="590"/>
      <c r="VGU505" s="590"/>
      <c r="VGV505" s="590"/>
      <c r="VGW505" s="590"/>
      <c r="VGX505" s="590"/>
      <c r="VGY505" s="590"/>
      <c r="VGZ505" s="590"/>
      <c r="VHA505" s="590"/>
      <c r="VHB505" s="590"/>
      <c r="VHC505" s="590"/>
      <c r="VHD505" s="590"/>
      <c r="VHE505" s="590"/>
      <c r="VHF505" s="590"/>
      <c r="VHG505" s="590"/>
      <c r="VHH505" s="590"/>
      <c r="VHI505" s="590"/>
      <c r="VHJ505" s="590"/>
      <c r="VHK505" s="590"/>
      <c r="VHL505" s="590"/>
      <c r="VHM505" s="590"/>
      <c r="VHN505" s="590"/>
      <c r="VHO505" s="590"/>
      <c r="VHP505" s="590"/>
      <c r="VHQ505" s="590"/>
      <c r="VHR505" s="590"/>
      <c r="VHS505" s="590"/>
      <c r="VHT505" s="590"/>
      <c r="VHU505" s="590"/>
      <c r="VHV505" s="590"/>
      <c r="VHW505" s="590"/>
      <c r="VHX505" s="590"/>
      <c r="VHY505" s="590"/>
      <c r="VHZ505" s="590"/>
      <c r="VIA505" s="590"/>
      <c r="VIB505" s="590"/>
      <c r="VIC505" s="590"/>
      <c r="VID505" s="590"/>
      <c r="VIE505" s="590"/>
      <c r="VIF505" s="590"/>
      <c r="VIG505" s="590"/>
      <c r="VIH505" s="590"/>
      <c r="VII505" s="590"/>
      <c r="VIJ505" s="590"/>
      <c r="VIK505" s="590"/>
      <c r="VIL505" s="590"/>
      <c r="VIM505" s="590"/>
      <c r="VIN505" s="590"/>
      <c r="VIO505" s="590"/>
      <c r="VIP505" s="590"/>
      <c r="VIQ505" s="590"/>
      <c r="VIR505" s="590"/>
      <c r="VIS505" s="590"/>
      <c r="VIT505" s="590"/>
      <c r="VIU505" s="590"/>
      <c r="VIV505" s="590"/>
      <c r="VIW505" s="590"/>
      <c r="VIX505" s="590"/>
      <c r="VIY505" s="590"/>
      <c r="VIZ505" s="590"/>
      <c r="VJA505" s="590"/>
      <c r="VJB505" s="590"/>
      <c r="VJC505" s="590"/>
      <c r="VJD505" s="590"/>
      <c r="VJE505" s="590"/>
      <c r="VJF505" s="590"/>
      <c r="VJG505" s="590"/>
      <c r="VJH505" s="590"/>
      <c r="VJI505" s="590"/>
      <c r="VJJ505" s="590"/>
      <c r="VJK505" s="590"/>
      <c r="VJL505" s="590"/>
      <c r="VJM505" s="590"/>
      <c r="VJN505" s="590"/>
      <c r="VJO505" s="590"/>
      <c r="VJP505" s="590"/>
      <c r="VJQ505" s="590"/>
      <c r="VJR505" s="590"/>
      <c r="VJS505" s="590"/>
      <c r="VJT505" s="590"/>
      <c r="VJU505" s="590"/>
      <c r="VJV505" s="590"/>
      <c r="VJW505" s="590"/>
      <c r="VJX505" s="590"/>
      <c r="VJY505" s="590"/>
      <c r="VJZ505" s="590"/>
      <c r="VKA505" s="590"/>
      <c r="VKB505" s="590"/>
      <c r="VKC505" s="590"/>
      <c r="VKD505" s="590"/>
      <c r="VKE505" s="590"/>
      <c r="VKF505" s="590"/>
      <c r="VKG505" s="590"/>
      <c r="VKH505" s="590"/>
      <c r="VKI505" s="590"/>
      <c r="VKJ505" s="590"/>
      <c r="VKK505" s="590"/>
      <c r="VKL505" s="590"/>
      <c r="VKM505" s="590"/>
      <c r="VKN505" s="590"/>
      <c r="VKO505" s="590"/>
      <c r="VKP505" s="590"/>
      <c r="VKQ505" s="590"/>
      <c r="VKR505" s="590"/>
      <c r="VKS505" s="590"/>
      <c r="VKT505" s="590"/>
      <c r="VKU505" s="590"/>
      <c r="VKV505" s="590"/>
      <c r="VKW505" s="590"/>
      <c r="VKX505" s="590"/>
      <c r="VKY505" s="590"/>
      <c r="VKZ505" s="590"/>
      <c r="VLA505" s="590"/>
      <c r="VLB505" s="590"/>
      <c r="VLC505" s="590"/>
      <c r="VLD505" s="590"/>
      <c r="VLE505" s="590"/>
      <c r="VLF505" s="590"/>
      <c r="VLG505" s="590"/>
      <c r="VLH505" s="590"/>
      <c r="VLI505" s="590"/>
      <c r="VLJ505" s="590"/>
      <c r="VLK505" s="590"/>
      <c r="VLL505" s="590"/>
      <c r="VLM505" s="590"/>
      <c r="VLN505" s="590"/>
      <c r="VLO505" s="590"/>
      <c r="VLP505" s="590"/>
      <c r="VLQ505" s="590"/>
      <c r="VLR505" s="590"/>
      <c r="VLS505" s="590"/>
      <c r="VLT505" s="590"/>
      <c r="VLU505" s="590"/>
      <c r="VLV505" s="590"/>
      <c r="VLW505" s="590"/>
      <c r="VLX505" s="590"/>
      <c r="VLY505" s="590"/>
      <c r="VLZ505" s="590"/>
      <c r="VMA505" s="590"/>
      <c r="VMB505" s="590"/>
      <c r="VMC505" s="590"/>
      <c r="VMD505" s="590"/>
      <c r="VME505" s="590"/>
      <c r="VMF505" s="590"/>
      <c r="VMG505" s="590"/>
      <c r="VMH505" s="590"/>
      <c r="VMI505" s="590"/>
      <c r="VMJ505" s="590"/>
      <c r="VMK505" s="590"/>
      <c r="VML505" s="590"/>
      <c r="VMM505" s="590"/>
      <c r="VMN505" s="590"/>
      <c r="VMO505" s="590"/>
      <c r="VMP505" s="590"/>
      <c r="VMQ505" s="590"/>
      <c r="VMR505" s="590"/>
      <c r="VMS505" s="590"/>
      <c r="VMT505" s="590"/>
      <c r="VMU505" s="590"/>
      <c r="VMV505" s="590"/>
      <c r="VMW505" s="590"/>
      <c r="VMX505" s="590"/>
      <c r="VMY505" s="590"/>
      <c r="VMZ505" s="590"/>
      <c r="VNA505" s="590"/>
      <c r="VNB505" s="590"/>
      <c r="VNC505" s="590"/>
      <c r="VND505" s="590"/>
      <c r="VNE505" s="590"/>
      <c r="VNF505" s="590"/>
      <c r="VNG505" s="590"/>
      <c r="VNH505" s="590"/>
      <c r="VNI505" s="590"/>
      <c r="VNJ505" s="590"/>
      <c r="VNK505" s="590"/>
      <c r="VNL505" s="590"/>
      <c r="VNM505" s="590"/>
      <c r="VNN505" s="590"/>
      <c r="VNO505" s="590"/>
      <c r="VNP505" s="590"/>
      <c r="VNQ505" s="590"/>
      <c r="VNR505" s="590"/>
      <c r="VNS505" s="590"/>
      <c r="VNT505" s="590"/>
      <c r="VNU505" s="590"/>
      <c r="VNV505" s="590"/>
      <c r="VNW505" s="590"/>
      <c r="VNX505" s="590"/>
      <c r="VNY505" s="590"/>
      <c r="VNZ505" s="590"/>
      <c r="VOA505" s="590"/>
      <c r="VOB505" s="590"/>
      <c r="VOC505" s="590"/>
      <c r="VOD505" s="590"/>
      <c r="VOE505" s="590"/>
      <c r="VOF505" s="590"/>
      <c r="VOG505" s="590"/>
      <c r="VOH505" s="590"/>
      <c r="VOI505" s="590"/>
      <c r="VOJ505" s="590"/>
      <c r="VOK505" s="590"/>
      <c r="VOL505" s="590"/>
      <c r="VOM505" s="590"/>
      <c r="VON505" s="590"/>
      <c r="VOO505" s="590"/>
      <c r="VOP505" s="590"/>
      <c r="VOQ505" s="590"/>
      <c r="VOR505" s="590"/>
      <c r="VOS505" s="590"/>
      <c r="VOT505" s="590"/>
      <c r="VOU505" s="590"/>
      <c r="VOV505" s="590"/>
      <c r="VOW505" s="590"/>
      <c r="VOX505" s="590"/>
      <c r="VOY505" s="590"/>
      <c r="VOZ505" s="590"/>
      <c r="VPA505" s="590"/>
      <c r="VPB505" s="590"/>
      <c r="VPC505" s="590"/>
      <c r="VPD505" s="590"/>
      <c r="VPE505" s="590"/>
      <c r="VPF505" s="590"/>
      <c r="VPG505" s="590"/>
      <c r="VPH505" s="590"/>
      <c r="VPI505" s="590"/>
      <c r="VPJ505" s="590"/>
      <c r="VPK505" s="590"/>
      <c r="VPL505" s="590"/>
      <c r="VPM505" s="590"/>
      <c r="VPN505" s="590"/>
      <c r="VPO505" s="590"/>
      <c r="VPP505" s="590"/>
      <c r="VPQ505" s="590"/>
      <c r="VPR505" s="590"/>
      <c r="VPS505" s="590"/>
      <c r="VPT505" s="590"/>
      <c r="VPU505" s="590"/>
      <c r="VPV505" s="590"/>
      <c r="VPW505" s="590"/>
      <c r="VPX505" s="590"/>
      <c r="VPY505" s="590"/>
      <c r="VPZ505" s="590"/>
      <c r="VQA505" s="590"/>
      <c r="VQB505" s="590"/>
      <c r="VQC505" s="590"/>
      <c r="VQD505" s="590"/>
      <c r="VQE505" s="590"/>
      <c r="VQF505" s="590"/>
      <c r="VQG505" s="590"/>
      <c r="VQH505" s="590"/>
      <c r="VQI505" s="590"/>
      <c r="VQJ505" s="590"/>
      <c r="VQK505" s="590"/>
      <c r="VQL505" s="590"/>
      <c r="VQM505" s="590"/>
      <c r="VQN505" s="590"/>
      <c r="VQO505" s="590"/>
      <c r="VQP505" s="590"/>
      <c r="VQQ505" s="590"/>
      <c r="VQR505" s="590"/>
      <c r="VQS505" s="590"/>
      <c r="VQT505" s="590"/>
      <c r="VQU505" s="590"/>
      <c r="VQV505" s="590"/>
      <c r="VQW505" s="590"/>
      <c r="VQX505" s="590"/>
      <c r="VQY505" s="590"/>
      <c r="VQZ505" s="590"/>
      <c r="VRA505" s="590"/>
      <c r="VRB505" s="590"/>
      <c r="VRC505" s="590"/>
      <c r="VRD505" s="590"/>
      <c r="VRE505" s="590"/>
      <c r="VRF505" s="590"/>
      <c r="VRG505" s="590"/>
      <c r="VRH505" s="590"/>
      <c r="VRI505" s="590"/>
      <c r="VRJ505" s="590"/>
      <c r="VRK505" s="590"/>
      <c r="VRL505" s="590"/>
      <c r="VRM505" s="590"/>
      <c r="VRN505" s="590"/>
      <c r="VRO505" s="590"/>
      <c r="VRP505" s="590"/>
      <c r="VRQ505" s="590"/>
      <c r="VRR505" s="590"/>
      <c r="VRS505" s="590"/>
      <c r="VRT505" s="590"/>
      <c r="VRU505" s="590"/>
      <c r="VRV505" s="590"/>
      <c r="VRW505" s="590"/>
      <c r="VRX505" s="590"/>
      <c r="VRY505" s="590"/>
      <c r="VRZ505" s="590"/>
      <c r="VSA505" s="590"/>
      <c r="VSB505" s="590"/>
      <c r="VSC505" s="590"/>
      <c r="VSD505" s="590"/>
      <c r="VSE505" s="590"/>
      <c r="VSF505" s="590"/>
      <c r="VSG505" s="590"/>
      <c r="VSH505" s="590"/>
      <c r="VSI505" s="590"/>
      <c r="VSJ505" s="590"/>
      <c r="VSK505" s="590"/>
      <c r="VSL505" s="590"/>
      <c r="VSM505" s="590"/>
      <c r="VSN505" s="590"/>
      <c r="VSO505" s="590"/>
      <c r="VSP505" s="590"/>
      <c r="VSQ505" s="590"/>
      <c r="VSR505" s="590"/>
      <c r="VSS505" s="590"/>
      <c r="VST505" s="590"/>
      <c r="VSU505" s="590"/>
      <c r="VSV505" s="590"/>
      <c r="VSW505" s="590"/>
      <c r="VSX505" s="590"/>
      <c r="VSY505" s="590"/>
      <c r="VSZ505" s="590"/>
      <c r="VTA505" s="590"/>
      <c r="VTB505" s="590"/>
      <c r="VTC505" s="590"/>
      <c r="VTD505" s="590"/>
      <c r="VTE505" s="590"/>
      <c r="VTF505" s="590"/>
      <c r="VTG505" s="590"/>
      <c r="VTH505" s="590"/>
      <c r="VTI505" s="590"/>
      <c r="VTJ505" s="590"/>
      <c r="VTK505" s="590"/>
      <c r="VTL505" s="590"/>
      <c r="VTM505" s="590"/>
      <c r="VTN505" s="590"/>
      <c r="VTO505" s="590"/>
      <c r="VTP505" s="590"/>
      <c r="VTQ505" s="590"/>
      <c r="VTR505" s="590"/>
      <c r="VTS505" s="590"/>
      <c r="VTT505" s="590"/>
      <c r="VTU505" s="590"/>
      <c r="VTV505" s="590"/>
      <c r="VTW505" s="590"/>
      <c r="VTX505" s="590"/>
      <c r="VTY505" s="590"/>
      <c r="VTZ505" s="590"/>
      <c r="VUA505" s="590"/>
      <c r="VUB505" s="590"/>
      <c r="VUC505" s="590"/>
      <c r="VUD505" s="590"/>
      <c r="VUE505" s="590"/>
      <c r="VUF505" s="590"/>
      <c r="VUG505" s="590"/>
      <c r="VUH505" s="590"/>
      <c r="VUI505" s="590"/>
      <c r="VUJ505" s="590"/>
      <c r="VUK505" s="590"/>
      <c r="VUL505" s="590"/>
      <c r="VUM505" s="590"/>
      <c r="VUN505" s="590"/>
      <c r="VUO505" s="590"/>
      <c r="VUP505" s="590"/>
      <c r="VUQ505" s="590"/>
      <c r="VUR505" s="590"/>
      <c r="VUS505" s="590"/>
      <c r="VUT505" s="590"/>
      <c r="VUU505" s="590"/>
      <c r="VUV505" s="590"/>
      <c r="VUW505" s="590"/>
      <c r="VUX505" s="590"/>
      <c r="VUY505" s="590"/>
      <c r="VUZ505" s="590"/>
      <c r="VVA505" s="590"/>
      <c r="VVB505" s="590"/>
      <c r="VVC505" s="590"/>
      <c r="VVD505" s="590"/>
      <c r="VVE505" s="590"/>
      <c r="VVF505" s="590"/>
      <c r="VVG505" s="590"/>
      <c r="VVH505" s="590"/>
      <c r="VVI505" s="590"/>
      <c r="VVJ505" s="590"/>
      <c r="VVK505" s="590"/>
      <c r="VVL505" s="590"/>
      <c r="VVM505" s="590"/>
      <c r="VVN505" s="590"/>
      <c r="VVO505" s="590"/>
      <c r="VVP505" s="590"/>
      <c r="VVQ505" s="590"/>
      <c r="VVR505" s="590"/>
      <c r="VVS505" s="590"/>
      <c r="VVT505" s="590"/>
      <c r="VVU505" s="590"/>
      <c r="VVV505" s="590"/>
      <c r="VVW505" s="590"/>
      <c r="VVX505" s="590"/>
      <c r="VVY505" s="590"/>
      <c r="VVZ505" s="590"/>
      <c r="VWA505" s="590"/>
      <c r="VWB505" s="590"/>
      <c r="VWC505" s="590"/>
      <c r="VWD505" s="590"/>
      <c r="VWE505" s="590"/>
      <c r="VWF505" s="590"/>
      <c r="VWG505" s="590"/>
      <c r="VWH505" s="590"/>
      <c r="VWI505" s="590"/>
      <c r="VWJ505" s="590"/>
      <c r="VWK505" s="590"/>
      <c r="VWL505" s="590"/>
      <c r="VWM505" s="590"/>
      <c r="VWN505" s="590"/>
      <c r="VWO505" s="590"/>
      <c r="VWP505" s="590"/>
      <c r="VWQ505" s="590"/>
      <c r="VWR505" s="590"/>
      <c r="VWS505" s="590"/>
      <c r="VWT505" s="590"/>
      <c r="VWU505" s="590"/>
      <c r="VWV505" s="590"/>
      <c r="VWW505" s="590"/>
      <c r="VWX505" s="590"/>
      <c r="VWY505" s="590"/>
      <c r="VWZ505" s="590"/>
      <c r="VXA505" s="590"/>
      <c r="VXB505" s="590"/>
      <c r="VXC505" s="590"/>
      <c r="VXD505" s="590"/>
      <c r="VXE505" s="590"/>
      <c r="VXF505" s="590"/>
      <c r="VXG505" s="590"/>
      <c r="VXH505" s="590"/>
      <c r="VXI505" s="590"/>
      <c r="VXJ505" s="590"/>
      <c r="VXK505" s="590"/>
      <c r="VXL505" s="590"/>
      <c r="VXM505" s="590"/>
      <c r="VXN505" s="590"/>
      <c r="VXO505" s="590"/>
      <c r="VXP505" s="590"/>
      <c r="VXQ505" s="590"/>
      <c r="VXR505" s="590"/>
      <c r="VXS505" s="590"/>
      <c r="VXT505" s="590"/>
      <c r="VXU505" s="590"/>
      <c r="VXV505" s="590"/>
      <c r="VXW505" s="590"/>
      <c r="VXX505" s="590"/>
      <c r="VXY505" s="590"/>
      <c r="VXZ505" s="590"/>
      <c r="VYA505" s="590"/>
      <c r="VYB505" s="590"/>
      <c r="VYC505" s="590"/>
      <c r="VYD505" s="590"/>
      <c r="VYE505" s="590"/>
      <c r="VYF505" s="590"/>
      <c r="VYG505" s="590"/>
      <c r="VYH505" s="590"/>
      <c r="VYI505" s="590"/>
      <c r="VYJ505" s="590"/>
      <c r="VYK505" s="590"/>
      <c r="VYL505" s="590"/>
      <c r="VYM505" s="590"/>
      <c r="VYN505" s="590"/>
      <c r="VYO505" s="590"/>
      <c r="VYP505" s="590"/>
      <c r="VYQ505" s="590"/>
      <c r="VYR505" s="590"/>
      <c r="VYS505" s="590"/>
      <c r="VYT505" s="590"/>
      <c r="VYU505" s="590"/>
      <c r="VYV505" s="590"/>
      <c r="VYW505" s="590"/>
      <c r="VYX505" s="590"/>
      <c r="VYY505" s="590"/>
      <c r="VYZ505" s="590"/>
      <c r="VZA505" s="590"/>
      <c r="VZB505" s="590"/>
      <c r="VZC505" s="590"/>
      <c r="VZD505" s="590"/>
      <c r="VZE505" s="590"/>
      <c r="VZF505" s="590"/>
      <c r="VZG505" s="590"/>
      <c r="VZH505" s="590"/>
      <c r="VZI505" s="590"/>
      <c r="VZJ505" s="590"/>
      <c r="VZK505" s="590"/>
      <c r="VZL505" s="590"/>
      <c r="VZM505" s="590"/>
      <c r="VZN505" s="590"/>
      <c r="VZO505" s="590"/>
      <c r="VZP505" s="590"/>
      <c r="VZQ505" s="590"/>
      <c r="VZR505" s="590"/>
      <c r="VZS505" s="590"/>
      <c r="VZT505" s="590"/>
      <c r="VZU505" s="590"/>
      <c r="VZV505" s="590"/>
      <c r="VZW505" s="590"/>
      <c r="VZX505" s="590"/>
      <c r="VZY505" s="590"/>
      <c r="VZZ505" s="590"/>
      <c r="WAA505" s="590"/>
      <c r="WAB505" s="590"/>
      <c r="WAC505" s="590"/>
      <c r="WAD505" s="590"/>
      <c r="WAE505" s="590"/>
      <c r="WAF505" s="590"/>
      <c r="WAG505" s="590"/>
      <c r="WAH505" s="590"/>
      <c r="WAI505" s="590"/>
      <c r="WAJ505" s="590"/>
      <c r="WAK505" s="590"/>
      <c r="WAL505" s="590"/>
      <c r="WAM505" s="590"/>
      <c r="WAN505" s="590"/>
      <c r="WAO505" s="590"/>
      <c r="WAP505" s="590"/>
      <c r="WAQ505" s="590"/>
      <c r="WAR505" s="590"/>
      <c r="WAS505" s="590"/>
      <c r="WAT505" s="590"/>
      <c r="WAU505" s="590"/>
      <c r="WAV505" s="590"/>
      <c r="WAW505" s="590"/>
      <c r="WAX505" s="590"/>
      <c r="WAY505" s="590"/>
      <c r="WAZ505" s="590"/>
      <c r="WBA505" s="590"/>
      <c r="WBB505" s="590"/>
      <c r="WBC505" s="590"/>
      <c r="WBD505" s="590"/>
      <c r="WBE505" s="590"/>
      <c r="WBF505" s="590"/>
      <c r="WBG505" s="590"/>
      <c r="WBH505" s="590"/>
      <c r="WBI505" s="590"/>
      <c r="WBJ505" s="590"/>
      <c r="WBK505" s="590"/>
      <c r="WBL505" s="590"/>
      <c r="WBM505" s="590"/>
      <c r="WBN505" s="590"/>
      <c r="WBO505" s="590"/>
      <c r="WBP505" s="590"/>
      <c r="WBQ505" s="590"/>
      <c r="WBR505" s="590"/>
      <c r="WBS505" s="590"/>
      <c r="WBT505" s="590"/>
      <c r="WBU505" s="590"/>
      <c r="WBV505" s="590"/>
      <c r="WBW505" s="590"/>
      <c r="WBX505" s="590"/>
      <c r="WBY505" s="590"/>
      <c r="WBZ505" s="590"/>
      <c r="WCA505" s="590"/>
      <c r="WCB505" s="590"/>
      <c r="WCC505" s="590"/>
      <c r="WCD505" s="590"/>
      <c r="WCE505" s="590"/>
      <c r="WCF505" s="590"/>
      <c r="WCG505" s="590"/>
      <c r="WCH505" s="590"/>
      <c r="WCI505" s="590"/>
      <c r="WCJ505" s="590"/>
      <c r="WCK505" s="590"/>
      <c r="WCL505" s="590"/>
      <c r="WCM505" s="590"/>
      <c r="WCN505" s="590"/>
      <c r="WCO505" s="590"/>
      <c r="WCP505" s="590"/>
      <c r="WCQ505" s="590"/>
      <c r="WCR505" s="590"/>
      <c r="WCS505" s="590"/>
      <c r="WCT505" s="590"/>
      <c r="WCU505" s="590"/>
      <c r="WCV505" s="590"/>
      <c r="WCW505" s="590"/>
      <c r="WCX505" s="590"/>
      <c r="WCY505" s="590"/>
      <c r="WCZ505" s="590"/>
      <c r="WDA505" s="590"/>
      <c r="WDB505" s="590"/>
      <c r="WDC505" s="590"/>
      <c r="WDD505" s="590"/>
      <c r="WDE505" s="590"/>
      <c r="WDF505" s="590"/>
      <c r="WDG505" s="590"/>
      <c r="WDH505" s="590"/>
      <c r="WDI505" s="590"/>
      <c r="WDJ505" s="590"/>
      <c r="WDK505" s="590"/>
      <c r="WDL505" s="590"/>
      <c r="WDM505" s="590"/>
      <c r="WDN505" s="590"/>
      <c r="WDO505" s="590"/>
      <c r="WDP505" s="590"/>
      <c r="WDQ505" s="590"/>
      <c r="WDR505" s="590"/>
      <c r="WDS505" s="590"/>
      <c r="WDT505" s="590"/>
      <c r="WDU505" s="590"/>
      <c r="WDV505" s="590"/>
      <c r="WDW505" s="590"/>
      <c r="WDX505" s="590"/>
      <c r="WDY505" s="590"/>
      <c r="WDZ505" s="590"/>
      <c r="WEA505" s="590"/>
      <c r="WEB505" s="590"/>
      <c r="WEC505" s="590"/>
      <c r="WED505" s="590"/>
      <c r="WEE505" s="590"/>
      <c r="WEF505" s="590"/>
      <c r="WEG505" s="590"/>
      <c r="WEH505" s="590"/>
      <c r="WEI505" s="590"/>
      <c r="WEJ505" s="590"/>
      <c r="WEK505" s="590"/>
      <c r="WEL505" s="590"/>
      <c r="WEM505" s="590"/>
      <c r="WEN505" s="590"/>
      <c r="WEO505" s="590"/>
      <c r="WEP505" s="590"/>
      <c r="WEQ505" s="590"/>
      <c r="WER505" s="590"/>
      <c r="WES505" s="590"/>
      <c r="WET505" s="590"/>
      <c r="WEU505" s="590"/>
      <c r="WEV505" s="590"/>
      <c r="WEW505" s="590"/>
      <c r="WEX505" s="590"/>
      <c r="WEY505" s="590"/>
      <c r="WEZ505" s="590"/>
      <c r="WFA505" s="590"/>
      <c r="WFB505" s="590"/>
      <c r="WFC505" s="590"/>
      <c r="WFD505" s="590"/>
      <c r="WFE505" s="590"/>
      <c r="WFF505" s="590"/>
      <c r="WFG505" s="590"/>
      <c r="WFH505" s="590"/>
      <c r="WFI505" s="590"/>
      <c r="WFJ505" s="590"/>
      <c r="WFK505" s="590"/>
      <c r="WFL505" s="590"/>
      <c r="WFM505" s="590"/>
      <c r="WFN505" s="590"/>
      <c r="WFO505" s="590"/>
      <c r="WFP505" s="590"/>
      <c r="WFQ505" s="590"/>
      <c r="WFR505" s="590"/>
      <c r="WFS505" s="590"/>
      <c r="WFT505" s="590"/>
      <c r="WFU505" s="590"/>
      <c r="WFV505" s="590"/>
      <c r="WFW505" s="590"/>
      <c r="WFX505" s="590"/>
      <c r="WFY505" s="590"/>
      <c r="WFZ505" s="590"/>
      <c r="WGA505" s="590"/>
      <c r="WGB505" s="590"/>
      <c r="WGC505" s="590"/>
      <c r="WGD505" s="590"/>
      <c r="WGE505" s="590"/>
      <c r="WGF505" s="590"/>
      <c r="WGG505" s="590"/>
      <c r="WGH505" s="590"/>
      <c r="WGI505" s="590"/>
      <c r="WGJ505" s="590"/>
      <c r="WGK505" s="590"/>
      <c r="WGL505" s="590"/>
      <c r="WGM505" s="590"/>
      <c r="WGN505" s="590"/>
      <c r="WGO505" s="590"/>
      <c r="WGP505" s="590"/>
      <c r="WGQ505" s="590"/>
      <c r="WGR505" s="590"/>
      <c r="WGS505" s="590"/>
      <c r="WGT505" s="590"/>
      <c r="WGU505" s="590"/>
      <c r="WGV505" s="590"/>
      <c r="WGW505" s="590"/>
      <c r="WGX505" s="590"/>
      <c r="WGY505" s="590"/>
      <c r="WGZ505" s="590"/>
      <c r="WHA505" s="590"/>
      <c r="WHB505" s="590"/>
      <c r="WHC505" s="590"/>
      <c r="WHD505" s="590"/>
      <c r="WHE505" s="590"/>
      <c r="WHF505" s="590"/>
      <c r="WHG505" s="590"/>
      <c r="WHH505" s="590"/>
      <c r="WHI505" s="590"/>
      <c r="WHJ505" s="590"/>
      <c r="WHK505" s="590"/>
      <c r="WHL505" s="590"/>
      <c r="WHM505" s="590"/>
      <c r="WHN505" s="590"/>
      <c r="WHO505" s="590"/>
      <c r="WHP505" s="590"/>
      <c r="WHQ505" s="590"/>
      <c r="WHR505" s="590"/>
      <c r="WHS505" s="590"/>
      <c r="WHT505" s="590"/>
      <c r="WHU505" s="590"/>
      <c r="WHV505" s="590"/>
      <c r="WHW505" s="590"/>
      <c r="WHX505" s="590"/>
      <c r="WHY505" s="590"/>
      <c r="WHZ505" s="590"/>
      <c r="WIA505" s="590"/>
      <c r="WIB505" s="590"/>
      <c r="WIC505" s="590"/>
      <c r="WID505" s="590"/>
      <c r="WIE505" s="590"/>
      <c r="WIF505" s="590"/>
      <c r="WIG505" s="590"/>
      <c r="WIH505" s="590"/>
      <c r="WII505" s="590"/>
      <c r="WIJ505" s="590"/>
      <c r="WIK505" s="590"/>
      <c r="WIL505" s="590"/>
      <c r="WIM505" s="590"/>
      <c r="WIN505" s="590"/>
      <c r="WIO505" s="590"/>
      <c r="WIP505" s="590"/>
      <c r="WIQ505" s="590"/>
      <c r="WIR505" s="590"/>
      <c r="WIS505" s="590"/>
      <c r="WIT505" s="590"/>
      <c r="WIU505" s="590"/>
      <c r="WIV505" s="590"/>
      <c r="WIW505" s="590"/>
      <c r="WIX505" s="590"/>
      <c r="WIY505" s="590"/>
      <c r="WIZ505" s="590"/>
      <c r="WJA505" s="590"/>
      <c r="WJB505" s="590"/>
      <c r="WJC505" s="590"/>
      <c r="WJD505" s="590"/>
      <c r="WJE505" s="590"/>
      <c r="WJF505" s="590"/>
      <c r="WJG505" s="590"/>
      <c r="WJH505" s="590"/>
      <c r="WJI505" s="590"/>
      <c r="WJJ505" s="590"/>
      <c r="WJK505" s="590"/>
      <c r="WJL505" s="590"/>
      <c r="WJM505" s="590"/>
      <c r="WJN505" s="590"/>
      <c r="WJO505" s="590"/>
      <c r="WJP505" s="590"/>
      <c r="WJQ505" s="590"/>
      <c r="WJR505" s="590"/>
      <c r="WJS505" s="590"/>
      <c r="WJT505" s="590"/>
      <c r="WJU505" s="590"/>
      <c r="WJV505" s="590"/>
      <c r="WJW505" s="590"/>
      <c r="WJX505" s="590"/>
      <c r="WJY505" s="590"/>
      <c r="WJZ505" s="590"/>
      <c r="WKA505" s="590"/>
      <c r="WKB505" s="590"/>
      <c r="WKC505" s="590"/>
      <c r="WKD505" s="590"/>
      <c r="WKE505" s="590"/>
      <c r="WKF505" s="590"/>
      <c r="WKG505" s="590"/>
      <c r="WKH505" s="590"/>
      <c r="WKI505" s="590"/>
      <c r="WKJ505" s="590"/>
      <c r="WKK505" s="590"/>
      <c r="WKL505" s="590"/>
      <c r="WKM505" s="590"/>
      <c r="WKN505" s="590"/>
      <c r="WKO505" s="590"/>
      <c r="WKP505" s="590"/>
      <c r="WKQ505" s="590"/>
      <c r="WKR505" s="590"/>
      <c r="WKS505" s="590"/>
      <c r="WKT505" s="590"/>
      <c r="WKU505" s="590"/>
      <c r="WKV505" s="590"/>
      <c r="WKW505" s="590"/>
      <c r="WKX505" s="590"/>
      <c r="WKY505" s="590"/>
      <c r="WKZ505" s="590"/>
      <c r="WLA505" s="590"/>
      <c r="WLB505" s="590"/>
      <c r="WLC505" s="590"/>
      <c r="WLD505" s="590"/>
      <c r="WLE505" s="590"/>
      <c r="WLF505" s="590"/>
      <c r="WLG505" s="590"/>
      <c r="WLH505" s="590"/>
      <c r="WLI505" s="590"/>
      <c r="WLJ505" s="590"/>
      <c r="WLK505" s="590"/>
      <c r="WLL505" s="590"/>
      <c r="WLM505" s="590"/>
      <c r="WLN505" s="590"/>
      <c r="WLO505" s="590"/>
      <c r="WLP505" s="590"/>
      <c r="WLQ505" s="590"/>
      <c r="WLR505" s="590"/>
      <c r="WLS505" s="590"/>
      <c r="WLT505" s="590"/>
      <c r="WLU505" s="590"/>
      <c r="WLV505" s="590"/>
      <c r="WLW505" s="590"/>
      <c r="WLX505" s="590"/>
      <c r="WLY505" s="590"/>
      <c r="WLZ505" s="590"/>
      <c r="WMA505" s="590"/>
      <c r="WMB505" s="590"/>
      <c r="WMC505" s="590"/>
      <c r="WMD505" s="590"/>
      <c r="WME505" s="590"/>
      <c r="WMF505" s="590"/>
      <c r="WMG505" s="590"/>
      <c r="WMH505" s="590"/>
      <c r="WMI505" s="590"/>
      <c r="WMJ505" s="590"/>
      <c r="WMK505" s="590"/>
      <c r="WML505" s="590"/>
      <c r="WMM505" s="590"/>
      <c r="WMN505" s="590"/>
      <c r="WMO505" s="590"/>
      <c r="WMP505" s="590"/>
      <c r="WMQ505" s="590"/>
      <c r="WMR505" s="590"/>
      <c r="WMS505" s="590"/>
      <c r="WMT505" s="590"/>
      <c r="WMU505" s="590"/>
      <c r="WMV505" s="590"/>
      <c r="WMW505" s="590"/>
      <c r="WMX505" s="590"/>
      <c r="WMY505" s="590"/>
      <c r="WMZ505" s="590"/>
      <c r="WNA505" s="590"/>
      <c r="WNB505" s="590"/>
      <c r="WNC505" s="590"/>
      <c r="WND505" s="590"/>
      <c r="WNE505" s="590"/>
      <c r="WNF505" s="590"/>
      <c r="WNG505" s="590"/>
      <c r="WNH505" s="590"/>
      <c r="WNI505" s="590"/>
      <c r="WNJ505" s="590"/>
      <c r="WNK505" s="590"/>
      <c r="WNL505" s="590"/>
      <c r="WNM505" s="590"/>
      <c r="WNN505" s="590"/>
      <c r="WNO505" s="590"/>
      <c r="WNP505" s="590"/>
      <c r="WNQ505" s="590"/>
      <c r="WNR505" s="590"/>
      <c r="WNS505" s="590"/>
      <c r="WNT505" s="590"/>
      <c r="WNU505" s="590"/>
      <c r="WNV505" s="590"/>
      <c r="WNW505" s="590"/>
      <c r="WNX505" s="590"/>
      <c r="WNY505" s="590"/>
      <c r="WNZ505" s="590"/>
      <c r="WOA505" s="590"/>
      <c r="WOB505" s="590"/>
      <c r="WOC505" s="590"/>
      <c r="WOD505" s="590"/>
      <c r="WOE505" s="590"/>
      <c r="WOF505" s="590"/>
      <c r="WOG505" s="590"/>
      <c r="WOH505" s="590"/>
      <c r="WOI505" s="590"/>
      <c r="WOJ505" s="590"/>
      <c r="WOK505" s="590"/>
      <c r="WOL505" s="590"/>
      <c r="WOM505" s="590"/>
      <c r="WON505" s="590"/>
      <c r="WOO505" s="590"/>
      <c r="WOP505" s="590"/>
      <c r="WOQ505" s="590"/>
      <c r="WOR505" s="590"/>
      <c r="WOS505" s="590"/>
      <c r="WOT505" s="590"/>
      <c r="WOU505" s="590"/>
      <c r="WOV505" s="590"/>
      <c r="WOW505" s="590"/>
      <c r="WOX505" s="590"/>
      <c r="WOY505" s="590"/>
      <c r="WOZ505" s="590"/>
      <c r="WPA505" s="590"/>
      <c r="WPB505" s="590"/>
      <c r="WPC505" s="590"/>
      <c r="WPD505" s="590"/>
      <c r="WPE505" s="590"/>
      <c r="WPF505" s="590"/>
      <c r="WPG505" s="590"/>
      <c r="WPH505" s="590"/>
      <c r="WPI505" s="590"/>
      <c r="WPJ505" s="590"/>
      <c r="WPK505" s="590"/>
      <c r="WPL505" s="590"/>
      <c r="WPM505" s="590"/>
      <c r="WPN505" s="590"/>
      <c r="WPO505" s="590"/>
      <c r="WPP505" s="590"/>
      <c r="WPQ505" s="590"/>
      <c r="WPR505" s="590"/>
      <c r="WPS505" s="590"/>
      <c r="WPT505" s="590"/>
      <c r="WPU505" s="590"/>
      <c r="WPV505" s="590"/>
      <c r="WPW505" s="590"/>
      <c r="WPX505" s="590"/>
      <c r="WPY505" s="590"/>
      <c r="WPZ505" s="590"/>
      <c r="WQA505" s="590"/>
      <c r="WQB505" s="590"/>
      <c r="WQC505" s="590"/>
      <c r="WQD505" s="590"/>
      <c r="WQE505" s="590"/>
      <c r="WQF505" s="590"/>
      <c r="WQG505" s="590"/>
      <c r="WQH505" s="590"/>
      <c r="WQI505" s="590"/>
      <c r="WQJ505" s="590"/>
      <c r="WQK505" s="590"/>
      <c r="WQL505" s="590"/>
      <c r="WQM505" s="590"/>
      <c r="WQN505" s="590"/>
      <c r="WQO505" s="590"/>
      <c r="WQP505" s="590"/>
      <c r="WQQ505" s="590"/>
      <c r="WQR505" s="590"/>
      <c r="WQS505" s="590"/>
      <c r="WQT505" s="590"/>
      <c r="WQU505" s="590"/>
      <c r="WQV505" s="590"/>
      <c r="WQW505" s="590"/>
      <c r="WQX505" s="590"/>
      <c r="WQY505" s="590"/>
      <c r="WQZ505" s="590"/>
      <c r="WRA505" s="590"/>
      <c r="WRB505" s="590"/>
      <c r="WRC505" s="590"/>
      <c r="WRD505" s="590"/>
      <c r="WRE505" s="590"/>
      <c r="WRF505" s="590"/>
      <c r="WRG505" s="590"/>
      <c r="WRH505" s="590"/>
      <c r="WRI505" s="590"/>
      <c r="WRJ505" s="590"/>
      <c r="WRK505" s="590"/>
      <c r="WRL505" s="590"/>
      <c r="WRM505" s="590"/>
      <c r="WRN505" s="590"/>
      <c r="WRO505" s="590"/>
      <c r="WRP505" s="590"/>
      <c r="WRQ505" s="590"/>
      <c r="WRR505" s="590"/>
      <c r="WRS505" s="590"/>
      <c r="WRT505" s="590"/>
      <c r="WRU505" s="590"/>
      <c r="WRV505" s="590"/>
      <c r="WRW505" s="590"/>
      <c r="WRX505" s="590"/>
      <c r="WRY505" s="590"/>
      <c r="WRZ505" s="590"/>
      <c r="WSA505" s="590"/>
      <c r="WSB505" s="590"/>
      <c r="WSC505" s="590"/>
      <c r="WSD505" s="590"/>
      <c r="WSE505" s="590"/>
      <c r="WSF505" s="590"/>
      <c r="WSG505" s="590"/>
      <c r="WSH505" s="590"/>
      <c r="WSI505" s="590"/>
      <c r="WSJ505" s="590"/>
      <c r="WSK505" s="590"/>
      <c r="WSL505" s="590"/>
      <c r="WSM505" s="590"/>
      <c r="WSN505" s="590"/>
      <c r="WSO505" s="590"/>
      <c r="WSP505" s="590"/>
      <c r="WSQ505" s="590"/>
      <c r="WSR505" s="590"/>
      <c r="WSS505" s="590"/>
      <c r="WST505" s="590"/>
      <c r="WSU505" s="590"/>
      <c r="WSV505" s="590"/>
      <c r="WSW505" s="590"/>
      <c r="WSX505" s="590"/>
      <c r="WSY505" s="590"/>
      <c r="WSZ505" s="590"/>
      <c r="WTA505" s="590"/>
      <c r="WTB505" s="590"/>
      <c r="WTC505" s="590"/>
      <c r="WTD505" s="590"/>
      <c r="WTE505" s="590"/>
      <c r="WTF505" s="590"/>
      <c r="WTG505" s="590"/>
      <c r="WTH505" s="590"/>
      <c r="WTI505" s="590"/>
      <c r="WTJ505" s="590"/>
      <c r="WTK505" s="590"/>
      <c r="WTL505" s="590"/>
      <c r="WTM505" s="590"/>
      <c r="WTN505" s="590"/>
      <c r="WTO505" s="590"/>
      <c r="WTP505" s="590"/>
      <c r="WTQ505" s="590"/>
      <c r="WTR505" s="590"/>
      <c r="WTS505" s="590"/>
      <c r="WTT505" s="590"/>
      <c r="WTU505" s="590"/>
      <c r="WTV505" s="590"/>
      <c r="WTW505" s="590"/>
      <c r="WTX505" s="590"/>
      <c r="WTY505" s="590"/>
      <c r="WTZ505" s="590"/>
      <c r="WUA505" s="590"/>
      <c r="WUB505" s="590"/>
      <c r="WUC505" s="590"/>
      <c r="WUD505" s="590"/>
      <c r="WUE505" s="590"/>
      <c r="WUF505" s="590"/>
      <c r="WUG505" s="590"/>
      <c r="WUH505" s="590"/>
      <c r="WUI505" s="590"/>
      <c r="WUJ505" s="590"/>
      <c r="WUK505" s="590"/>
      <c r="WUL505" s="590"/>
      <c r="WUM505" s="590"/>
      <c r="WUN505" s="590"/>
      <c r="WUO505" s="590"/>
      <c r="WUP505" s="590"/>
      <c r="WUQ505" s="590"/>
      <c r="WUR505" s="590"/>
      <c r="WUS505" s="590"/>
      <c r="WUT505" s="590"/>
      <c r="WUU505" s="590"/>
      <c r="WUV505" s="590"/>
      <c r="WUW505" s="590"/>
      <c r="WUX505" s="590"/>
      <c r="WUY505" s="590"/>
      <c r="WUZ505" s="590"/>
      <c r="WVA505" s="590"/>
      <c r="WVB505" s="590"/>
      <c r="WVC505" s="590"/>
      <c r="WVD505" s="590"/>
      <c r="WVE505" s="590"/>
      <c r="WVF505" s="590"/>
      <c r="WVG505" s="590"/>
      <c r="WVH505" s="590"/>
      <c r="WVI505" s="590"/>
      <c r="WVJ505" s="590"/>
      <c r="WVK505" s="590"/>
      <c r="WVL505" s="590"/>
      <c r="WVM505" s="590"/>
      <c r="WVN505" s="590"/>
      <c r="WVO505" s="590"/>
      <c r="WVP505" s="590"/>
      <c r="WVQ505" s="590"/>
      <c r="WVR505" s="590"/>
      <c r="WVS505" s="590"/>
      <c r="WVT505" s="590"/>
      <c r="WVU505" s="590"/>
      <c r="WVV505" s="590"/>
      <c r="WVW505" s="590"/>
      <c r="WVX505" s="590"/>
      <c r="WVY505" s="590"/>
      <c r="WVZ505" s="590"/>
      <c r="WWA505" s="590"/>
      <c r="WWB505" s="590"/>
      <c r="WWC505" s="590"/>
      <c r="WWD505" s="590"/>
      <c r="WWE505" s="590"/>
      <c r="WWF505" s="590"/>
      <c r="WWG505" s="590"/>
      <c r="WWH505" s="590"/>
      <c r="WWI505" s="590"/>
      <c r="WWJ505" s="590"/>
      <c r="WWK505" s="590"/>
      <c r="WWL505" s="590"/>
      <c r="WWM505" s="590"/>
      <c r="WWN505" s="590"/>
      <c r="WWO505" s="590"/>
      <c r="WWP505" s="590"/>
      <c r="WWQ505" s="590"/>
      <c r="WWR505" s="590"/>
      <c r="WWS505" s="590"/>
      <c r="WWT505" s="590"/>
      <c r="WWU505" s="590"/>
      <c r="WWV505" s="590"/>
      <c r="WWW505" s="590"/>
      <c r="WWX505" s="590"/>
      <c r="WWY505" s="590"/>
      <c r="WWZ505" s="590"/>
      <c r="WXA505" s="590"/>
      <c r="WXB505" s="590"/>
      <c r="WXC505" s="590"/>
      <c r="WXD505" s="590"/>
      <c r="WXE505" s="590"/>
      <c r="WXF505" s="590"/>
      <c r="WXG505" s="590"/>
      <c r="WXH505" s="590"/>
      <c r="WXI505" s="590"/>
      <c r="WXJ505" s="590"/>
      <c r="WXK505" s="590"/>
      <c r="WXL505" s="590"/>
      <c r="WXM505" s="590"/>
      <c r="WXN505" s="590"/>
      <c r="WXO505" s="590"/>
      <c r="WXP505" s="590"/>
      <c r="WXQ505" s="590"/>
      <c r="WXR505" s="590"/>
      <c r="WXS505" s="590"/>
      <c r="WXT505" s="590"/>
      <c r="WXU505" s="590"/>
      <c r="WXV505" s="590"/>
      <c r="WXW505" s="590"/>
      <c r="WXX505" s="590"/>
      <c r="WXY505" s="590"/>
      <c r="WXZ505" s="590"/>
      <c r="WYA505" s="590"/>
      <c r="WYB505" s="590"/>
      <c r="WYC505" s="590"/>
      <c r="WYD505" s="590"/>
      <c r="WYE505" s="590"/>
      <c r="WYF505" s="590"/>
      <c r="WYG505" s="590"/>
      <c r="WYH505" s="590"/>
      <c r="WYI505" s="590"/>
      <c r="WYJ505" s="590"/>
      <c r="WYK505" s="590"/>
      <c r="WYL505" s="590"/>
      <c r="WYM505" s="590"/>
      <c r="WYN505" s="590"/>
      <c r="WYO505" s="590"/>
      <c r="WYP505" s="590"/>
      <c r="WYQ505" s="590"/>
      <c r="WYR505" s="590"/>
      <c r="WYS505" s="590"/>
      <c r="WYT505" s="590"/>
      <c r="WYU505" s="590"/>
      <c r="WYV505" s="590"/>
      <c r="WYW505" s="590"/>
      <c r="WYX505" s="590"/>
      <c r="WYY505" s="590"/>
      <c r="WYZ505" s="590"/>
      <c r="WZA505" s="590"/>
      <c r="WZB505" s="590"/>
      <c r="WZC505" s="590"/>
      <c r="WZD505" s="590"/>
      <c r="WZE505" s="590"/>
      <c r="WZF505" s="590"/>
      <c r="WZG505" s="590"/>
      <c r="WZH505" s="590"/>
      <c r="WZI505" s="590"/>
      <c r="WZJ505" s="590"/>
      <c r="WZK505" s="590"/>
      <c r="WZL505" s="590"/>
      <c r="WZM505" s="590"/>
      <c r="WZN505" s="590"/>
      <c r="WZO505" s="590"/>
      <c r="WZP505" s="590"/>
      <c r="WZQ505" s="590"/>
      <c r="WZR505" s="590"/>
      <c r="WZS505" s="590"/>
      <c r="WZT505" s="590"/>
      <c r="WZU505" s="590"/>
      <c r="WZV505" s="590"/>
      <c r="WZW505" s="590"/>
      <c r="WZX505" s="590"/>
      <c r="WZY505" s="590"/>
      <c r="WZZ505" s="590"/>
      <c r="XAA505" s="590"/>
      <c r="XAB505" s="590"/>
      <c r="XAC505" s="590"/>
      <c r="XAD505" s="590"/>
      <c r="XAE505" s="590"/>
      <c r="XAF505" s="590"/>
      <c r="XAG505" s="590"/>
      <c r="XAH505" s="590"/>
      <c r="XAI505" s="590"/>
      <c r="XAJ505" s="590"/>
      <c r="XAK505" s="590"/>
      <c r="XAL505" s="590"/>
      <c r="XAM505" s="590"/>
      <c r="XAN505" s="590"/>
      <c r="XAO505" s="590"/>
      <c r="XAP505" s="590"/>
      <c r="XAQ505" s="590"/>
      <c r="XAR505" s="590"/>
      <c r="XAS505" s="590"/>
      <c r="XAT505" s="590"/>
      <c r="XAU505" s="590"/>
      <c r="XAV505" s="590"/>
      <c r="XAW505" s="590"/>
      <c r="XAX505" s="590"/>
      <c r="XAY505" s="590"/>
      <c r="XAZ505" s="590"/>
      <c r="XBA505" s="590"/>
      <c r="XBB505" s="590"/>
      <c r="XBC505" s="590"/>
      <c r="XBD505" s="590"/>
      <c r="XBE505" s="590"/>
      <c r="XBF505" s="590"/>
      <c r="XBG505" s="590"/>
      <c r="XBH505" s="590"/>
      <c r="XBI505" s="590"/>
      <c r="XBJ505" s="590"/>
      <c r="XBK505" s="590"/>
      <c r="XBL505" s="590"/>
      <c r="XBM505" s="590"/>
      <c r="XBN505" s="590"/>
      <c r="XBO505" s="590"/>
      <c r="XBP505" s="590"/>
      <c r="XBQ505" s="590"/>
      <c r="XBR505" s="590"/>
      <c r="XBS505" s="590"/>
      <c r="XBT505" s="590"/>
      <c r="XBU505" s="590"/>
      <c r="XBV505" s="590"/>
      <c r="XBW505" s="590"/>
      <c r="XBX505" s="590"/>
      <c r="XBY505" s="590"/>
      <c r="XBZ505" s="590"/>
      <c r="XCA505" s="590"/>
      <c r="XCB505" s="590"/>
      <c r="XCC505" s="590"/>
      <c r="XCD505" s="590"/>
      <c r="XCE505" s="590"/>
      <c r="XCF505" s="590"/>
      <c r="XCG505" s="590"/>
      <c r="XCH505" s="590"/>
      <c r="XCI505" s="590"/>
      <c r="XCJ505" s="590"/>
      <c r="XCK505" s="590"/>
      <c r="XCL505" s="590"/>
      <c r="XCM505" s="590"/>
      <c r="XCN505" s="590"/>
      <c r="XCO505" s="590"/>
      <c r="XCP505" s="590"/>
      <c r="XCQ505" s="590"/>
      <c r="XCR505" s="590"/>
      <c r="XCS505" s="590"/>
      <c r="XCT505" s="590"/>
      <c r="XCU505" s="590"/>
      <c r="XCV505" s="590"/>
      <c r="XCW505" s="590"/>
      <c r="XCX505" s="590"/>
      <c r="XCY505" s="590"/>
      <c r="XCZ505" s="590"/>
      <c r="XDA505" s="590"/>
      <c r="XDB505" s="590"/>
      <c r="XDC505" s="590"/>
      <c r="XDD505" s="590"/>
      <c r="XDE505" s="590"/>
      <c r="XDF505" s="590"/>
      <c r="XDG505" s="590"/>
      <c r="XDH505" s="590"/>
      <c r="XDI505" s="590"/>
      <c r="XDJ505" s="590"/>
      <c r="XDK505" s="590"/>
      <c r="XDL505" s="590"/>
      <c r="XDM505" s="590"/>
      <c r="XDN505" s="590"/>
      <c r="XDO505" s="590"/>
      <c r="XDP505" s="590"/>
      <c r="XDQ505" s="590"/>
      <c r="XDR505" s="590"/>
      <c r="XDS505" s="590"/>
      <c r="XDT505" s="590"/>
      <c r="XDU505" s="590"/>
      <c r="XDV505" s="590"/>
      <c r="XDW505" s="590"/>
      <c r="XDX505" s="590"/>
      <c r="XDY505" s="590"/>
      <c r="XDZ505" s="590"/>
      <c r="XEA505" s="590"/>
      <c r="XEB505" s="590"/>
      <c r="XEC505" s="590"/>
      <c r="XED505" s="590"/>
      <c r="XEE505" s="590"/>
      <c r="XEF505" s="590"/>
      <c r="XEG505" s="590"/>
      <c r="XEH505" s="590"/>
      <c r="XEI505" s="590"/>
      <c r="XEJ505" s="590"/>
      <c r="XEK505" s="590"/>
      <c r="XEL505" s="590"/>
      <c r="XEM505" s="590"/>
      <c r="XEN505" s="590"/>
      <c r="XEO505" s="590"/>
      <c r="XEP505" s="590"/>
      <c r="XEQ505" s="590"/>
      <c r="XER505" s="590"/>
      <c r="XES505" s="590"/>
      <c r="XET505" s="590"/>
      <c r="XEU505" s="590"/>
      <c r="XEV505" s="590"/>
      <c r="XEW505" s="590"/>
      <c r="XEX505" s="590"/>
      <c r="XEY505" s="590"/>
      <c r="XEZ505" s="590"/>
      <c r="XFA505" s="590"/>
      <c r="XFB505" s="590"/>
      <c r="XFC505" s="590"/>
      <c r="XFD505" s="590"/>
    </row>
    <row r="506" spans="1:16384" s="418" customFormat="1">
      <c r="A506" s="414" t="s">
        <v>2200</v>
      </c>
      <c r="B506" s="541" t="s">
        <v>2214</v>
      </c>
      <c r="C506" s="313" t="s">
        <v>2388</v>
      </c>
      <c r="D506" s="542">
        <v>1750447528</v>
      </c>
      <c r="E506" s="543">
        <v>11000</v>
      </c>
      <c r="F506" s="541">
        <v>4500</v>
      </c>
      <c r="G506" s="417">
        <f t="shared" si="19"/>
        <v>6500</v>
      </c>
      <c r="H506" s="541"/>
      <c r="I506" s="544"/>
      <c r="J506" s="544"/>
      <c r="K506" s="544"/>
      <c r="L506" s="544"/>
      <c r="M506" s="544"/>
      <c r="N506" s="544"/>
      <c r="O506" s="544"/>
      <c r="P506" s="544"/>
      <c r="Q506" s="544"/>
      <c r="R506" s="544"/>
      <c r="S506" s="544"/>
      <c r="T506" s="544"/>
      <c r="U506" s="544"/>
      <c r="V506" s="544"/>
      <c r="W506" s="544"/>
      <c r="X506" s="544"/>
      <c r="Y506" s="544"/>
      <c r="Z506" s="544"/>
      <c r="AA506" s="544"/>
      <c r="AB506" s="544"/>
      <c r="AC506" s="544"/>
      <c r="AD506" s="544"/>
      <c r="AE506" s="544"/>
      <c r="AF506" s="544"/>
      <c r="AG506" s="544"/>
      <c r="AH506" s="544"/>
      <c r="AI506" s="544"/>
      <c r="AJ506" s="544"/>
      <c r="AK506" s="544"/>
      <c r="AL506" s="544"/>
      <c r="AM506" s="544"/>
      <c r="AN506" s="544"/>
      <c r="AO506" s="544"/>
      <c r="AP506" s="544"/>
      <c r="AQ506" s="544"/>
      <c r="AR506" s="544"/>
      <c r="AS506" s="544"/>
      <c r="AT506" s="544"/>
      <c r="AU506" s="544"/>
      <c r="AV506" s="544"/>
      <c r="AW506" s="544"/>
      <c r="AX506" s="544"/>
      <c r="AY506" s="544"/>
      <c r="AZ506" s="544"/>
      <c r="BA506" s="544"/>
      <c r="BB506" s="544"/>
      <c r="BC506" s="544"/>
      <c r="BD506" s="544"/>
      <c r="BE506" s="544"/>
      <c r="BF506" s="544"/>
      <c r="BG506" s="544"/>
      <c r="BH506" s="544"/>
      <c r="BI506" s="544"/>
      <c r="BJ506" s="544"/>
      <c r="BK506" s="544"/>
      <c r="BL506" s="544"/>
      <c r="BM506" s="544"/>
      <c r="BN506" s="544"/>
      <c r="BO506" s="544"/>
      <c r="BP506" s="544"/>
      <c r="BQ506" s="544"/>
      <c r="BR506" s="544"/>
      <c r="BS506" s="544"/>
      <c r="BT506" s="544"/>
      <c r="BU506" s="544"/>
      <c r="BV506" s="544"/>
      <c r="BW506" s="544"/>
      <c r="BX506" s="544"/>
      <c r="BY506" s="544"/>
      <c r="BZ506" s="544"/>
      <c r="CA506" s="544"/>
      <c r="CB506" s="544"/>
      <c r="CC506" s="544"/>
      <c r="CD506" s="544"/>
      <c r="CE506" s="544"/>
      <c r="CF506" s="544"/>
      <c r="CG506" s="544"/>
      <c r="CH506" s="544"/>
      <c r="CI506" s="544"/>
      <c r="CJ506" s="544"/>
      <c r="CK506" s="544"/>
      <c r="CL506" s="544"/>
      <c r="CM506" s="544"/>
      <c r="CN506" s="544"/>
      <c r="CO506" s="544"/>
      <c r="CP506" s="544"/>
      <c r="CQ506" s="544"/>
      <c r="CR506" s="544"/>
      <c r="CS506" s="544"/>
      <c r="CT506" s="544"/>
      <c r="CU506" s="544"/>
      <c r="CV506" s="544"/>
      <c r="CW506" s="544"/>
      <c r="CX506" s="544"/>
      <c r="CY506" s="544"/>
      <c r="CZ506" s="544"/>
      <c r="DA506" s="544"/>
      <c r="DB506" s="544"/>
      <c r="DC506" s="544"/>
      <c r="DD506" s="544"/>
      <c r="DE506" s="544"/>
      <c r="DF506" s="544"/>
      <c r="DG506" s="544"/>
      <c r="DH506" s="544"/>
      <c r="DI506" s="544"/>
      <c r="DJ506" s="544"/>
      <c r="DK506" s="544"/>
      <c r="DL506" s="544"/>
      <c r="DM506" s="544"/>
      <c r="DN506" s="544"/>
      <c r="DO506" s="544"/>
      <c r="DP506" s="544"/>
      <c r="DQ506" s="544"/>
      <c r="DR506" s="544"/>
      <c r="DS506" s="544"/>
      <c r="DT506" s="544"/>
      <c r="DU506" s="544"/>
      <c r="DV506" s="544"/>
      <c r="DW506" s="544"/>
      <c r="DX506" s="544"/>
      <c r="DY506" s="544"/>
      <c r="DZ506" s="544"/>
      <c r="EA506" s="544"/>
      <c r="EB506" s="544"/>
      <c r="EC506" s="544"/>
      <c r="ED506" s="544"/>
      <c r="EE506" s="544"/>
      <c r="EF506" s="544"/>
      <c r="EG506" s="544"/>
      <c r="EH506" s="544"/>
      <c r="EI506" s="544"/>
      <c r="EJ506" s="544"/>
      <c r="EK506" s="544"/>
      <c r="EL506" s="544"/>
      <c r="EM506" s="544"/>
      <c r="EN506" s="544"/>
      <c r="EO506" s="544"/>
      <c r="EP506" s="544"/>
      <c r="EQ506" s="544"/>
      <c r="ER506" s="544"/>
      <c r="ES506" s="544"/>
      <c r="ET506" s="544"/>
      <c r="EU506" s="544"/>
      <c r="EV506" s="544"/>
      <c r="EW506" s="544"/>
      <c r="EX506" s="544"/>
      <c r="EY506" s="544"/>
      <c r="EZ506" s="544"/>
      <c r="FA506" s="544"/>
      <c r="FB506" s="544"/>
      <c r="FC506" s="544"/>
      <c r="FD506" s="544"/>
      <c r="FE506" s="544"/>
      <c r="FF506" s="544"/>
      <c r="FG506" s="544"/>
      <c r="FH506" s="544"/>
      <c r="FI506" s="544"/>
      <c r="FJ506" s="544"/>
      <c r="FK506" s="544"/>
      <c r="FL506" s="544"/>
      <c r="FM506" s="544"/>
      <c r="FN506" s="544"/>
      <c r="FO506" s="544"/>
      <c r="FP506" s="544"/>
      <c r="FQ506" s="544"/>
      <c r="FR506" s="544"/>
      <c r="FS506" s="544"/>
      <c r="FT506" s="544"/>
      <c r="FU506" s="544"/>
      <c r="FV506" s="544"/>
      <c r="FW506" s="544"/>
      <c r="FX506" s="544"/>
      <c r="FY506" s="544"/>
      <c r="FZ506" s="544"/>
      <c r="GA506" s="544"/>
      <c r="GB506" s="544"/>
      <c r="GC506" s="544"/>
      <c r="GD506" s="544"/>
      <c r="GE506" s="544"/>
      <c r="GF506" s="544"/>
      <c r="GG506" s="544"/>
      <c r="GH506" s="544"/>
      <c r="GI506" s="544"/>
      <c r="GJ506" s="544"/>
      <c r="GK506" s="544"/>
      <c r="GL506" s="544"/>
      <c r="GM506" s="544"/>
      <c r="GN506" s="544"/>
      <c r="GO506" s="544"/>
      <c r="GP506" s="544"/>
      <c r="GQ506" s="544"/>
      <c r="GR506" s="544"/>
      <c r="GS506" s="544"/>
      <c r="GT506" s="544"/>
      <c r="GU506" s="544"/>
      <c r="GV506" s="544"/>
      <c r="GW506" s="544"/>
      <c r="GX506" s="544"/>
      <c r="GY506" s="544"/>
      <c r="GZ506" s="544"/>
      <c r="HA506" s="544"/>
      <c r="HB506" s="544"/>
      <c r="HC506" s="544"/>
      <c r="HD506" s="544"/>
      <c r="HE506" s="544"/>
      <c r="HF506" s="544"/>
      <c r="HG506" s="544"/>
      <c r="HH506" s="544"/>
      <c r="HI506" s="544"/>
      <c r="HJ506" s="544"/>
      <c r="HK506" s="544"/>
      <c r="HL506" s="544"/>
      <c r="HM506" s="544"/>
      <c r="HN506" s="544"/>
      <c r="HO506" s="544"/>
      <c r="HP506" s="544"/>
      <c r="HQ506" s="544"/>
      <c r="HR506" s="544"/>
      <c r="HS506" s="544"/>
      <c r="HT506" s="544"/>
      <c r="HU506" s="544"/>
      <c r="HV506" s="544"/>
      <c r="HW506" s="544"/>
      <c r="HX506" s="544"/>
      <c r="HY506" s="544"/>
      <c r="HZ506" s="544"/>
      <c r="IA506" s="544"/>
      <c r="IB506" s="544"/>
      <c r="IC506" s="544"/>
      <c r="ID506" s="544"/>
      <c r="IE506" s="544"/>
      <c r="IF506" s="544"/>
      <c r="IG506" s="544"/>
      <c r="IH506" s="544"/>
      <c r="II506" s="544"/>
      <c r="IJ506" s="544"/>
      <c r="IK506" s="544"/>
      <c r="IL506" s="544"/>
      <c r="IM506" s="544"/>
      <c r="IN506" s="544"/>
      <c r="IO506" s="544"/>
      <c r="IP506" s="544"/>
      <c r="IQ506" s="544"/>
      <c r="IR506" s="544"/>
      <c r="IS506" s="544"/>
      <c r="IT506" s="544"/>
      <c r="IU506" s="544"/>
      <c r="IV506" s="544"/>
      <c r="IW506" s="544"/>
      <c r="IX506" s="544"/>
      <c r="IY506" s="544"/>
      <c r="IZ506" s="544"/>
      <c r="JA506" s="544"/>
      <c r="JB506" s="544"/>
      <c r="JC506" s="544"/>
      <c r="JD506" s="544"/>
      <c r="JE506" s="544"/>
      <c r="JF506" s="544"/>
      <c r="JG506" s="544"/>
      <c r="JH506" s="544"/>
      <c r="JI506" s="544"/>
      <c r="JJ506" s="544"/>
      <c r="JK506" s="544"/>
      <c r="JL506" s="544"/>
      <c r="JM506" s="544"/>
      <c r="JN506" s="544"/>
      <c r="JO506" s="544"/>
      <c r="JP506" s="544"/>
      <c r="JQ506" s="544"/>
      <c r="JR506" s="544"/>
      <c r="JS506" s="544"/>
      <c r="JT506" s="544"/>
      <c r="JU506" s="544"/>
      <c r="JV506" s="544"/>
      <c r="JW506" s="544"/>
      <c r="JX506" s="544"/>
      <c r="JY506" s="544"/>
      <c r="JZ506" s="544"/>
      <c r="KA506" s="544"/>
      <c r="KB506" s="544"/>
      <c r="KC506" s="544"/>
      <c r="KD506" s="544"/>
      <c r="KE506" s="544"/>
      <c r="KF506" s="544"/>
      <c r="KG506" s="544"/>
      <c r="KH506" s="544"/>
      <c r="KI506" s="544"/>
      <c r="KJ506" s="544"/>
      <c r="KK506" s="544"/>
      <c r="KL506" s="544"/>
      <c r="KM506" s="544"/>
      <c r="KN506" s="544"/>
      <c r="KO506" s="544"/>
      <c r="KP506" s="544"/>
      <c r="KQ506" s="544"/>
      <c r="KR506" s="544"/>
      <c r="KS506" s="544"/>
      <c r="KT506" s="544"/>
      <c r="KU506" s="544"/>
      <c r="KV506" s="544"/>
      <c r="KW506" s="544"/>
      <c r="KX506" s="544"/>
      <c r="KY506" s="544"/>
      <c r="KZ506" s="544"/>
      <c r="LA506" s="544"/>
      <c r="LB506" s="544"/>
      <c r="LC506" s="544"/>
      <c r="LD506" s="544"/>
      <c r="LE506" s="544"/>
      <c r="LF506" s="544"/>
      <c r="LG506" s="544"/>
      <c r="LH506" s="544"/>
      <c r="LI506" s="544"/>
      <c r="LJ506" s="544"/>
      <c r="LK506" s="544"/>
      <c r="LL506" s="544"/>
      <c r="LM506" s="544"/>
      <c r="LN506" s="544"/>
      <c r="LO506" s="544"/>
      <c r="LP506" s="544"/>
      <c r="LQ506" s="544"/>
      <c r="LR506" s="544"/>
      <c r="LS506" s="544"/>
      <c r="LT506" s="544"/>
      <c r="LU506" s="544"/>
      <c r="LV506" s="544"/>
      <c r="LW506" s="544"/>
      <c r="LX506" s="544"/>
      <c r="LY506" s="544"/>
      <c r="LZ506" s="544"/>
      <c r="MA506" s="544"/>
      <c r="MB506" s="544"/>
      <c r="MC506" s="544"/>
      <c r="MD506" s="544"/>
      <c r="ME506" s="544"/>
      <c r="MF506" s="544"/>
      <c r="MG506" s="544"/>
      <c r="MH506" s="544"/>
      <c r="MI506" s="544"/>
      <c r="MJ506" s="544"/>
      <c r="MK506" s="544"/>
      <c r="ML506" s="544"/>
      <c r="MM506" s="544"/>
      <c r="MN506" s="544"/>
      <c r="MO506" s="544"/>
      <c r="MP506" s="544"/>
      <c r="MQ506" s="544"/>
      <c r="MR506" s="544"/>
      <c r="MS506" s="544"/>
      <c r="MT506" s="544"/>
      <c r="MU506" s="544"/>
      <c r="MV506" s="544"/>
      <c r="MW506" s="544"/>
      <c r="MX506" s="544"/>
      <c r="MY506" s="544"/>
      <c r="MZ506" s="544"/>
      <c r="NA506" s="544"/>
      <c r="NB506" s="544"/>
      <c r="NC506" s="544"/>
      <c r="ND506" s="544"/>
      <c r="NE506" s="544"/>
      <c r="NF506" s="544"/>
      <c r="NG506" s="544"/>
      <c r="NH506" s="544"/>
      <c r="NI506" s="544"/>
      <c r="NJ506" s="544"/>
      <c r="NK506" s="544"/>
      <c r="NL506" s="544"/>
      <c r="NM506" s="544"/>
      <c r="NN506" s="544"/>
      <c r="NO506" s="544"/>
      <c r="NP506" s="544"/>
      <c r="NQ506" s="544"/>
      <c r="NR506" s="544"/>
      <c r="NS506" s="544"/>
      <c r="NT506" s="544"/>
      <c r="NU506" s="544"/>
      <c r="NV506" s="544"/>
      <c r="NW506" s="544"/>
      <c r="NX506" s="544"/>
      <c r="NY506" s="544"/>
      <c r="NZ506" s="544"/>
      <c r="OA506" s="544"/>
      <c r="OB506" s="544"/>
      <c r="OC506" s="544"/>
      <c r="OD506" s="544"/>
      <c r="OE506" s="544"/>
      <c r="OF506" s="544"/>
      <c r="OG506" s="544"/>
      <c r="OH506" s="544"/>
      <c r="OI506" s="544"/>
      <c r="OJ506" s="544"/>
      <c r="OK506" s="544"/>
      <c r="OL506" s="544"/>
      <c r="OM506" s="544"/>
      <c r="ON506" s="544"/>
      <c r="OO506" s="544"/>
      <c r="OP506" s="544"/>
      <c r="OQ506" s="544"/>
      <c r="OR506" s="544"/>
      <c r="OS506" s="544"/>
      <c r="OT506" s="544"/>
      <c r="OU506" s="544"/>
      <c r="OV506" s="544"/>
      <c r="OW506" s="544"/>
      <c r="OX506" s="544"/>
      <c r="OY506" s="544"/>
      <c r="OZ506" s="544"/>
      <c r="PA506" s="544"/>
      <c r="PB506" s="544"/>
      <c r="PC506" s="544"/>
      <c r="PD506" s="544"/>
      <c r="PE506" s="544"/>
      <c r="PF506" s="544"/>
      <c r="PG506" s="544"/>
      <c r="PH506" s="544"/>
      <c r="PI506" s="544"/>
      <c r="PJ506" s="544"/>
      <c r="PK506" s="544"/>
      <c r="PL506" s="544"/>
      <c r="PM506" s="544"/>
      <c r="PN506" s="544"/>
      <c r="PO506" s="544"/>
      <c r="PP506" s="544"/>
      <c r="PQ506" s="544"/>
      <c r="PR506" s="544"/>
      <c r="PS506" s="544"/>
      <c r="PT506" s="544"/>
      <c r="PU506" s="544"/>
      <c r="PV506" s="544"/>
      <c r="PW506" s="544"/>
      <c r="PX506" s="544"/>
      <c r="PY506" s="544"/>
      <c r="PZ506" s="544"/>
      <c r="QA506" s="544"/>
      <c r="QB506" s="544"/>
      <c r="QC506" s="544"/>
      <c r="QD506" s="544"/>
      <c r="QE506" s="544"/>
      <c r="QF506" s="544"/>
      <c r="QG506" s="544"/>
      <c r="QH506" s="544"/>
      <c r="QI506" s="544"/>
      <c r="QJ506" s="544"/>
      <c r="QK506" s="544"/>
      <c r="QL506" s="544"/>
      <c r="QM506" s="544"/>
      <c r="QN506" s="544"/>
      <c r="QO506" s="544"/>
      <c r="QP506" s="544"/>
      <c r="QQ506" s="544"/>
      <c r="QR506" s="544"/>
      <c r="QS506" s="544"/>
      <c r="QT506" s="544"/>
      <c r="QU506" s="544"/>
      <c r="QV506" s="544"/>
      <c r="QW506" s="544"/>
      <c r="QX506" s="544"/>
      <c r="QY506" s="544"/>
      <c r="QZ506" s="544"/>
      <c r="RA506" s="544"/>
      <c r="RB506" s="544"/>
      <c r="RC506" s="544"/>
      <c r="RD506" s="544"/>
      <c r="RE506" s="544"/>
      <c r="RF506" s="544"/>
      <c r="RG506" s="544"/>
      <c r="RH506" s="544"/>
      <c r="RI506" s="544"/>
      <c r="RJ506" s="544"/>
      <c r="RK506" s="544"/>
      <c r="RL506" s="544"/>
      <c r="RM506" s="544"/>
      <c r="RN506" s="544"/>
      <c r="RO506" s="544"/>
      <c r="RP506" s="544"/>
      <c r="RQ506" s="544"/>
      <c r="RR506" s="544"/>
      <c r="RS506" s="544"/>
      <c r="RT506" s="544"/>
      <c r="RU506" s="544"/>
      <c r="RV506" s="544"/>
      <c r="RW506" s="544"/>
      <c r="RX506" s="544"/>
      <c r="RY506" s="544"/>
      <c r="RZ506" s="544"/>
      <c r="SA506" s="544"/>
      <c r="SB506" s="544"/>
      <c r="SC506" s="544"/>
      <c r="SD506" s="544"/>
      <c r="SE506" s="544"/>
      <c r="SF506" s="544"/>
      <c r="SG506" s="544"/>
      <c r="SH506" s="544"/>
      <c r="SI506" s="544"/>
      <c r="SJ506" s="544"/>
      <c r="SK506" s="544"/>
      <c r="SL506" s="544"/>
      <c r="SM506" s="544"/>
      <c r="SN506" s="544"/>
      <c r="SO506" s="544"/>
      <c r="SP506" s="544"/>
      <c r="SQ506" s="544"/>
      <c r="SR506" s="544"/>
      <c r="SS506" s="544"/>
      <c r="ST506" s="544"/>
      <c r="SU506" s="544"/>
      <c r="SV506" s="544"/>
      <c r="SW506" s="544"/>
      <c r="SX506" s="544"/>
      <c r="SY506" s="544"/>
      <c r="SZ506" s="544"/>
      <c r="TA506" s="544"/>
      <c r="TB506" s="544"/>
      <c r="TC506" s="544"/>
      <c r="TD506" s="544"/>
      <c r="TE506" s="544"/>
      <c r="TF506" s="544"/>
      <c r="TG506" s="544"/>
      <c r="TH506" s="544"/>
      <c r="TI506" s="544"/>
      <c r="TJ506" s="544"/>
      <c r="TK506" s="544"/>
      <c r="TL506" s="544"/>
      <c r="TM506" s="544"/>
      <c r="TN506" s="544"/>
      <c r="TO506" s="544"/>
      <c r="TP506" s="544"/>
      <c r="TQ506" s="544"/>
      <c r="TR506" s="544"/>
      <c r="TS506" s="544"/>
      <c r="TT506" s="544"/>
      <c r="TU506" s="544"/>
      <c r="TV506" s="544"/>
      <c r="TW506" s="544"/>
      <c r="TX506" s="544"/>
      <c r="TY506" s="544"/>
      <c r="TZ506" s="544"/>
      <c r="UA506" s="544"/>
      <c r="UB506" s="544"/>
      <c r="UC506" s="544"/>
      <c r="UD506" s="544"/>
      <c r="UE506" s="544"/>
      <c r="UF506" s="544"/>
      <c r="UG506" s="544"/>
      <c r="UH506" s="544"/>
      <c r="UI506" s="544"/>
      <c r="UJ506" s="544"/>
      <c r="UK506" s="544"/>
      <c r="UL506" s="544"/>
      <c r="UM506" s="544"/>
      <c r="UN506" s="544"/>
      <c r="UO506" s="544"/>
      <c r="UP506" s="544"/>
      <c r="UQ506" s="544"/>
      <c r="UR506" s="544"/>
      <c r="US506" s="544"/>
      <c r="UT506" s="544"/>
      <c r="UU506" s="544"/>
      <c r="UV506" s="544"/>
      <c r="UW506" s="544"/>
      <c r="UX506" s="544"/>
      <c r="UY506" s="544"/>
      <c r="UZ506" s="544"/>
      <c r="VA506" s="544"/>
      <c r="VB506" s="544"/>
      <c r="VC506" s="544"/>
      <c r="VD506" s="544"/>
      <c r="VE506" s="544"/>
      <c r="VF506" s="544"/>
      <c r="VG506" s="544"/>
      <c r="VH506" s="544"/>
      <c r="VI506" s="544"/>
      <c r="VJ506" s="544"/>
      <c r="VK506" s="544"/>
      <c r="VL506" s="544"/>
      <c r="VM506" s="544"/>
      <c r="VN506" s="544"/>
      <c r="VO506" s="544"/>
      <c r="VP506" s="544"/>
      <c r="VQ506" s="544"/>
      <c r="VR506" s="544"/>
      <c r="VS506" s="544"/>
      <c r="VT506" s="544"/>
      <c r="VU506" s="544"/>
      <c r="VV506" s="544"/>
      <c r="VW506" s="544"/>
      <c r="VX506" s="544"/>
      <c r="VY506" s="544"/>
      <c r="VZ506" s="544"/>
      <c r="WA506" s="544"/>
      <c r="WB506" s="544"/>
      <c r="WC506" s="544"/>
      <c r="WD506" s="544"/>
      <c r="WE506" s="544"/>
      <c r="WF506" s="544"/>
      <c r="WG506" s="544"/>
      <c r="WH506" s="544"/>
      <c r="WI506" s="544"/>
      <c r="WJ506" s="544"/>
      <c r="WK506" s="544"/>
      <c r="WL506" s="544"/>
      <c r="WM506" s="544"/>
      <c r="WN506" s="544"/>
      <c r="WO506" s="544"/>
      <c r="WP506" s="544"/>
      <c r="WQ506" s="544"/>
      <c r="WR506" s="544"/>
      <c r="WS506" s="544"/>
      <c r="WT506" s="544"/>
      <c r="WU506" s="544"/>
      <c r="WV506" s="544"/>
      <c r="WW506" s="544"/>
      <c r="WX506" s="544"/>
      <c r="WY506" s="544"/>
      <c r="WZ506" s="544"/>
      <c r="XA506" s="544"/>
      <c r="XB506" s="544"/>
      <c r="XC506" s="544"/>
      <c r="XD506" s="544"/>
      <c r="XE506" s="544"/>
      <c r="XF506" s="544"/>
      <c r="XG506" s="544"/>
      <c r="XH506" s="544"/>
      <c r="XI506" s="544"/>
      <c r="XJ506" s="544"/>
      <c r="XK506" s="544"/>
      <c r="XL506" s="544"/>
      <c r="XM506" s="544"/>
      <c r="XN506" s="544"/>
      <c r="XO506" s="544"/>
      <c r="XP506" s="544"/>
      <c r="XQ506" s="544"/>
      <c r="XR506" s="544"/>
      <c r="XS506" s="544"/>
      <c r="XT506" s="544"/>
      <c r="XU506" s="544"/>
      <c r="XV506" s="544"/>
      <c r="XW506" s="544"/>
      <c r="XX506" s="544"/>
      <c r="XY506" s="544"/>
      <c r="XZ506" s="544"/>
      <c r="YA506" s="544"/>
      <c r="YB506" s="544"/>
      <c r="YC506" s="544"/>
      <c r="YD506" s="544"/>
      <c r="YE506" s="544"/>
      <c r="YF506" s="544"/>
      <c r="YG506" s="544"/>
      <c r="YH506" s="544"/>
      <c r="YI506" s="544"/>
      <c r="YJ506" s="544"/>
      <c r="YK506" s="544"/>
      <c r="YL506" s="544"/>
      <c r="YM506" s="544"/>
      <c r="YN506" s="544"/>
      <c r="YO506" s="544"/>
      <c r="YP506" s="544"/>
      <c r="YQ506" s="544"/>
      <c r="YR506" s="544"/>
      <c r="YS506" s="544"/>
      <c r="YT506" s="544"/>
      <c r="YU506" s="544"/>
      <c r="YV506" s="544"/>
      <c r="YW506" s="544"/>
      <c r="YX506" s="544"/>
      <c r="YY506" s="544"/>
      <c r="YZ506" s="544"/>
      <c r="ZA506" s="544"/>
      <c r="ZB506" s="544"/>
      <c r="ZC506" s="544"/>
      <c r="ZD506" s="544"/>
      <c r="ZE506" s="544"/>
      <c r="ZF506" s="544"/>
      <c r="ZG506" s="544"/>
      <c r="ZH506" s="544"/>
      <c r="ZI506" s="544"/>
      <c r="ZJ506" s="544"/>
      <c r="ZK506" s="544"/>
      <c r="ZL506" s="544"/>
      <c r="ZM506" s="544"/>
      <c r="ZN506" s="544"/>
      <c r="ZO506" s="544"/>
      <c r="ZP506" s="544"/>
      <c r="ZQ506" s="544"/>
      <c r="ZR506" s="544"/>
      <c r="ZS506" s="544"/>
      <c r="ZT506" s="544"/>
      <c r="ZU506" s="544"/>
      <c r="ZV506" s="544"/>
      <c r="ZW506" s="544"/>
      <c r="ZX506" s="544"/>
      <c r="ZY506" s="544"/>
      <c r="ZZ506" s="544"/>
      <c r="AAA506" s="544"/>
      <c r="AAB506" s="544"/>
      <c r="AAC506" s="544"/>
      <c r="AAD506" s="544"/>
      <c r="AAE506" s="544"/>
      <c r="AAF506" s="544"/>
      <c r="AAG506" s="544"/>
      <c r="AAH506" s="544"/>
      <c r="AAI506" s="544"/>
      <c r="AAJ506" s="544"/>
      <c r="AAK506" s="544"/>
      <c r="AAL506" s="544"/>
      <c r="AAM506" s="544"/>
      <c r="AAN506" s="544"/>
      <c r="AAO506" s="544"/>
      <c r="AAP506" s="544"/>
      <c r="AAQ506" s="544"/>
      <c r="AAR506" s="544"/>
      <c r="AAS506" s="544"/>
      <c r="AAT506" s="544"/>
      <c r="AAU506" s="544"/>
      <c r="AAV506" s="544"/>
      <c r="AAW506" s="544"/>
      <c r="AAX506" s="544"/>
      <c r="AAY506" s="544"/>
      <c r="AAZ506" s="544"/>
      <c r="ABA506" s="544"/>
      <c r="ABB506" s="544"/>
      <c r="ABC506" s="544"/>
      <c r="ABD506" s="544"/>
      <c r="ABE506" s="544"/>
      <c r="ABF506" s="544"/>
      <c r="ABG506" s="544"/>
      <c r="ABH506" s="544"/>
      <c r="ABI506" s="544"/>
      <c r="ABJ506" s="544"/>
      <c r="ABK506" s="544"/>
      <c r="ABL506" s="544"/>
      <c r="ABM506" s="544"/>
      <c r="ABN506" s="544"/>
      <c r="ABO506" s="544"/>
      <c r="ABP506" s="544"/>
      <c r="ABQ506" s="544"/>
      <c r="ABR506" s="544"/>
      <c r="ABS506" s="544"/>
      <c r="ABT506" s="544"/>
      <c r="ABU506" s="544"/>
      <c r="ABV506" s="544"/>
      <c r="ABW506" s="544"/>
      <c r="ABX506" s="544"/>
      <c r="ABY506" s="544"/>
      <c r="ABZ506" s="544"/>
      <c r="ACA506" s="544"/>
      <c r="ACB506" s="544"/>
      <c r="ACC506" s="544"/>
      <c r="ACD506" s="544"/>
      <c r="ACE506" s="544"/>
      <c r="ACF506" s="544"/>
      <c r="ACG506" s="544"/>
      <c r="ACH506" s="544"/>
      <c r="ACI506" s="544"/>
      <c r="ACJ506" s="544"/>
      <c r="ACK506" s="544"/>
      <c r="ACL506" s="544"/>
      <c r="ACM506" s="544"/>
      <c r="ACN506" s="544"/>
      <c r="ACO506" s="544"/>
      <c r="ACP506" s="544"/>
      <c r="ACQ506" s="544"/>
      <c r="ACR506" s="544"/>
      <c r="ACS506" s="544"/>
      <c r="ACT506" s="544"/>
      <c r="ACU506" s="544"/>
      <c r="ACV506" s="544"/>
      <c r="ACW506" s="544"/>
      <c r="ACX506" s="544"/>
      <c r="ACY506" s="544"/>
      <c r="ACZ506" s="544"/>
      <c r="ADA506" s="544"/>
      <c r="ADB506" s="544"/>
      <c r="ADC506" s="544"/>
      <c r="ADD506" s="544"/>
      <c r="ADE506" s="544"/>
      <c r="ADF506" s="544"/>
      <c r="ADG506" s="544"/>
      <c r="ADH506" s="544"/>
      <c r="ADI506" s="544"/>
      <c r="ADJ506" s="544"/>
      <c r="ADK506" s="544"/>
      <c r="ADL506" s="544"/>
      <c r="ADM506" s="544"/>
      <c r="ADN506" s="544"/>
      <c r="ADO506" s="544"/>
      <c r="ADP506" s="544"/>
      <c r="ADQ506" s="544"/>
      <c r="ADR506" s="544"/>
      <c r="ADS506" s="544"/>
      <c r="ADT506" s="544"/>
      <c r="ADU506" s="544"/>
      <c r="ADV506" s="544"/>
      <c r="ADW506" s="544"/>
      <c r="ADX506" s="544"/>
      <c r="ADY506" s="544"/>
      <c r="ADZ506" s="544"/>
      <c r="AEA506" s="544"/>
      <c r="AEB506" s="544"/>
      <c r="AEC506" s="544"/>
      <c r="AED506" s="544"/>
      <c r="AEE506" s="544"/>
      <c r="AEF506" s="544"/>
      <c r="AEG506" s="544"/>
      <c r="AEH506" s="544"/>
      <c r="AEI506" s="544"/>
      <c r="AEJ506" s="544"/>
      <c r="AEK506" s="544"/>
      <c r="AEL506" s="544"/>
      <c r="AEM506" s="544"/>
      <c r="AEN506" s="544"/>
      <c r="AEO506" s="544"/>
      <c r="AEP506" s="544"/>
      <c r="AEQ506" s="544"/>
      <c r="AER506" s="544"/>
      <c r="AES506" s="544"/>
      <c r="AET506" s="544"/>
      <c r="AEU506" s="544"/>
      <c r="AEV506" s="544"/>
      <c r="AEW506" s="544"/>
      <c r="AEX506" s="544"/>
      <c r="AEY506" s="544"/>
      <c r="AEZ506" s="544"/>
      <c r="AFA506" s="544"/>
      <c r="AFB506" s="544"/>
      <c r="AFC506" s="544"/>
      <c r="AFD506" s="544"/>
      <c r="AFE506" s="544"/>
      <c r="AFF506" s="544"/>
      <c r="AFG506" s="544"/>
      <c r="AFH506" s="544"/>
      <c r="AFI506" s="544"/>
      <c r="AFJ506" s="544"/>
      <c r="AFK506" s="544"/>
      <c r="AFL506" s="544"/>
      <c r="AFM506" s="544"/>
      <c r="AFN506" s="544"/>
      <c r="AFO506" s="544"/>
      <c r="AFP506" s="544"/>
      <c r="AFQ506" s="544"/>
      <c r="AFR506" s="544"/>
      <c r="AFS506" s="544"/>
      <c r="AFT506" s="544"/>
      <c r="AFU506" s="544"/>
      <c r="AFV506" s="544"/>
      <c r="AFW506" s="544"/>
      <c r="AFX506" s="544"/>
      <c r="AFY506" s="544"/>
      <c r="AFZ506" s="544"/>
      <c r="AGA506" s="544"/>
      <c r="AGB506" s="544"/>
      <c r="AGC506" s="544"/>
      <c r="AGD506" s="544"/>
      <c r="AGE506" s="544"/>
      <c r="AGF506" s="544"/>
      <c r="AGG506" s="544"/>
      <c r="AGH506" s="544"/>
      <c r="AGI506" s="544"/>
      <c r="AGJ506" s="544"/>
      <c r="AGK506" s="544"/>
      <c r="AGL506" s="544"/>
      <c r="AGM506" s="544"/>
      <c r="AGN506" s="544"/>
      <c r="AGO506" s="544"/>
      <c r="AGP506" s="544"/>
      <c r="AGQ506" s="544"/>
      <c r="AGR506" s="544"/>
      <c r="AGS506" s="544"/>
      <c r="AGT506" s="544"/>
      <c r="AGU506" s="544"/>
      <c r="AGV506" s="544"/>
      <c r="AGW506" s="544"/>
      <c r="AGX506" s="544"/>
      <c r="AGY506" s="544"/>
      <c r="AGZ506" s="544"/>
      <c r="AHA506" s="544"/>
      <c r="AHB506" s="544"/>
      <c r="AHC506" s="544"/>
      <c r="AHD506" s="544"/>
      <c r="AHE506" s="544"/>
      <c r="AHF506" s="544"/>
      <c r="AHG506" s="544"/>
      <c r="AHH506" s="544"/>
      <c r="AHI506" s="544"/>
      <c r="AHJ506" s="544"/>
      <c r="AHK506" s="544"/>
      <c r="AHL506" s="544"/>
      <c r="AHM506" s="544"/>
      <c r="AHN506" s="544"/>
      <c r="AHO506" s="544"/>
      <c r="AHP506" s="544"/>
      <c r="AHQ506" s="544"/>
      <c r="AHR506" s="544"/>
      <c r="AHS506" s="544"/>
      <c r="AHT506" s="544"/>
      <c r="AHU506" s="544"/>
      <c r="AHV506" s="544"/>
      <c r="AHW506" s="544"/>
      <c r="AHX506" s="544"/>
      <c r="AHY506" s="544"/>
      <c r="AHZ506" s="544"/>
      <c r="AIA506" s="544"/>
      <c r="AIB506" s="544"/>
      <c r="AIC506" s="544"/>
      <c r="AID506" s="544"/>
      <c r="AIE506" s="544"/>
      <c r="AIF506" s="544"/>
      <c r="AIG506" s="544"/>
      <c r="AIH506" s="544"/>
      <c r="AII506" s="544"/>
      <c r="AIJ506" s="544"/>
      <c r="AIK506" s="544"/>
      <c r="AIL506" s="544"/>
      <c r="AIM506" s="544"/>
      <c r="AIN506" s="544"/>
      <c r="AIO506" s="544"/>
      <c r="AIP506" s="544"/>
      <c r="AIQ506" s="544"/>
      <c r="AIR506" s="544"/>
      <c r="AIS506" s="544"/>
      <c r="AIT506" s="544"/>
      <c r="AIU506" s="544"/>
      <c r="AIV506" s="544"/>
      <c r="AIW506" s="544"/>
      <c r="AIX506" s="544"/>
      <c r="AIY506" s="544"/>
      <c r="AIZ506" s="544"/>
      <c r="AJA506" s="544"/>
      <c r="AJB506" s="544"/>
      <c r="AJC506" s="544"/>
      <c r="AJD506" s="544"/>
      <c r="AJE506" s="544"/>
      <c r="AJF506" s="544"/>
      <c r="AJG506" s="544"/>
      <c r="AJH506" s="544"/>
      <c r="AJI506" s="544"/>
      <c r="AJJ506" s="544"/>
      <c r="AJK506" s="544"/>
      <c r="AJL506" s="544"/>
      <c r="AJM506" s="544"/>
      <c r="AJN506" s="544"/>
      <c r="AJO506" s="544"/>
      <c r="AJP506" s="544"/>
      <c r="AJQ506" s="544"/>
      <c r="AJR506" s="544"/>
      <c r="AJS506" s="544"/>
      <c r="AJT506" s="544"/>
      <c r="AJU506" s="544"/>
      <c r="AJV506" s="544"/>
      <c r="AJW506" s="544"/>
      <c r="AJX506" s="544"/>
      <c r="AJY506" s="544"/>
      <c r="AJZ506" s="544"/>
      <c r="AKA506" s="544"/>
      <c r="AKB506" s="544"/>
      <c r="AKC506" s="544"/>
      <c r="AKD506" s="544"/>
      <c r="AKE506" s="544"/>
      <c r="AKF506" s="544"/>
      <c r="AKG506" s="544"/>
      <c r="AKH506" s="544"/>
      <c r="AKI506" s="544"/>
      <c r="AKJ506" s="544"/>
      <c r="AKK506" s="544"/>
      <c r="AKL506" s="544"/>
      <c r="AKM506" s="544"/>
      <c r="AKN506" s="544"/>
      <c r="AKO506" s="544"/>
      <c r="AKP506" s="544"/>
      <c r="AKQ506" s="544"/>
      <c r="AKR506" s="544"/>
      <c r="AKS506" s="544"/>
      <c r="AKT506" s="544"/>
      <c r="AKU506" s="544"/>
      <c r="AKV506" s="544"/>
      <c r="AKW506" s="544"/>
      <c r="AKX506" s="544"/>
      <c r="AKY506" s="544"/>
      <c r="AKZ506" s="544"/>
      <c r="ALA506" s="544"/>
      <c r="ALB506" s="544"/>
      <c r="ALC506" s="544"/>
      <c r="ALD506" s="544"/>
      <c r="ALE506" s="544"/>
      <c r="ALF506" s="544"/>
      <c r="ALG506" s="544"/>
      <c r="ALH506" s="544"/>
      <c r="ALI506" s="544"/>
      <c r="ALJ506" s="544"/>
      <c r="ALK506" s="544"/>
      <c r="ALL506" s="544"/>
      <c r="ALM506" s="544"/>
      <c r="ALN506" s="544"/>
      <c r="ALO506" s="544"/>
      <c r="ALP506" s="544"/>
      <c r="ALQ506" s="544"/>
      <c r="ALR506" s="544"/>
      <c r="ALS506" s="544"/>
      <c r="ALT506" s="544"/>
      <c r="ALU506" s="544"/>
      <c r="ALV506" s="544"/>
      <c r="ALW506" s="544"/>
      <c r="ALX506" s="544"/>
      <c r="ALY506" s="544"/>
      <c r="ALZ506" s="544"/>
      <c r="AMA506" s="544"/>
      <c r="AMB506" s="544"/>
      <c r="AMC506" s="544"/>
      <c r="AMD506" s="544"/>
      <c r="AME506" s="544"/>
      <c r="AMF506" s="544"/>
      <c r="AMG506" s="544"/>
      <c r="AMH506" s="544"/>
      <c r="AMI506" s="544"/>
      <c r="AMJ506" s="544"/>
      <c r="AMK506" s="544"/>
      <c r="AML506" s="544"/>
      <c r="AMM506" s="544"/>
      <c r="AMN506" s="544"/>
      <c r="AMO506" s="544"/>
      <c r="AMP506" s="544"/>
      <c r="AMQ506" s="544"/>
      <c r="AMR506" s="544"/>
      <c r="AMS506" s="544"/>
      <c r="AMT506" s="544"/>
      <c r="AMU506" s="544"/>
      <c r="AMV506" s="544"/>
      <c r="AMW506" s="544"/>
      <c r="AMX506" s="544"/>
      <c r="AMY506" s="544"/>
      <c r="AMZ506" s="544"/>
      <c r="ANA506" s="544"/>
      <c r="ANB506" s="544"/>
      <c r="ANC506" s="544"/>
      <c r="AND506" s="544"/>
      <c r="ANE506" s="544"/>
      <c r="ANF506" s="544"/>
      <c r="ANG506" s="544"/>
      <c r="ANH506" s="544"/>
      <c r="ANI506" s="544"/>
      <c r="ANJ506" s="544"/>
      <c r="ANK506" s="544"/>
      <c r="ANL506" s="544"/>
      <c r="ANM506" s="544"/>
      <c r="ANN506" s="544"/>
      <c r="ANO506" s="544"/>
      <c r="ANP506" s="544"/>
      <c r="ANQ506" s="544"/>
      <c r="ANR506" s="544"/>
      <c r="ANS506" s="544"/>
      <c r="ANT506" s="544"/>
      <c r="ANU506" s="544"/>
      <c r="ANV506" s="544"/>
      <c r="ANW506" s="544"/>
      <c r="ANX506" s="544"/>
      <c r="ANY506" s="544"/>
      <c r="ANZ506" s="544"/>
      <c r="AOA506" s="544"/>
      <c r="AOB506" s="544"/>
      <c r="AOC506" s="544"/>
      <c r="AOD506" s="544"/>
      <c r="AOE506" s="544"/>
      <c r="AOF506" s="544"/>
      <c r="AOG506" s="544"/>
      <c r="AOH506" s="544"/>
      <c r="AOI506" s="544"/>
      <c r="AOJ506" s="544"/>
      <c r="AOK506" s="544"/>
      <c r="AOL506" s="544"/>
      <c r="AOM506" s="544"/>
      <c r="AON506" s="544"/>
      <c r="AOO506" s="544"/>
      <c r="AOP506" s="544"/>
      <c r="AOQ506" s="544"/>
      <c r="AOR506" s="544"/>
      <c r="AOS506" s="544"/>
      <c r="AOT506" s="544"/>
      <c r="AOU506" s="544"/>
      <c r="AOV506" s="544"/>
      <c r="AOW506" s="544"/>
      <c r="AOX506" s="544"/>
      <c r="AOY506" s="544"/>
      <c r="AOZ506" s="544"/>
      <c r="APA506" s="544"/>
      <c r="APB506" s="544"/>
      <c r="APC506" s="544"/>
      <c r="APD506" s="544"/>
      <c r="APE506" s="544"/>
      <c r="APF506" s="544"/>
      <c r="APG506" s="544"/>
      <c r="APH506" s="544"/>
      <c r="API506" s="544"/>
      <c r="APJ506" s="544"/>
      <c r="APK506" s="544"/>
      <c r="APL506" s="544"/>
      <c r="APM506" s="544"/>
      <c r="APN506" s="544"/>
      <c r="APO506" s="544"/>
      <c r="APP506" s="544"/>
      <c r="APQ506" s="544"/>
      <c r="APR506" s="544"/>
      <c r="APS506" s="544"/>
      <c r="APT506" s="544"/>
      <c r="APU506" s="544"/>
      <c r="APV506" s="544"/>
      <c r="APW506" s="544"/>
      <c r="APX506" s="544"/>
      <c r="APY506" s="544"/>
      <c r="APZ506" s="544"/>
      <c r="AQA506" s="544"/>
      <c r="AQB506" s="544"/>
      <c r="AQC506" s="544"/>
      <c r="AQD506" s="544"/>
      <c r="AQE506" s="544"/>
      <c r="AQF506" s="544"/>
      <c r="AQG506" s="544"/>
      <c r="AQH506" s="544"/>
      <c r="AQI506" s="544"/>
      <c r="AQJ506" s="544"/>
      <c r="AQK506" s="544"/>
      <c r="AQL506" s="544"/>
      <c r="AQM506" s="544"/>
      <c r="AQN506" s="544"/>
      <c r="AQO506" s="544"/>
      <c r="AQP506" s="544"/>
      <c r="AQQ506" s="544"/>
      <c r="AQR506" s="544"/>
      <c r="AQS506" s="544"/>
      <c r="AQT506" s="544"/>
      <c r="AQU506" s="544"/>
      <c r="AQV506" s="544"/>
      <c r="AQW506" s="544"/>
      <c r="AQX506" s="544"/>
      <c r="AQY506" s="544"/>
      <c r="AQZ506" s="544"/>
      <c r="ARA506" s="544"/>
      <c r="ARB506" s="544"/>
      <c r="ARC506" s="544"/>
      <c r="ARD506" s="544"/>
      <c r="ARE506" s="544"/>
      <c r="ARF506" s="544"/>
      <c r="ARG506" s="544"/>
      <c r="ARH506" s="544"/>
      <c r="ARI506" s="544"/>
      <c r="ARJ506" s="544"/>
      <c r="ARK506" s="544"/>
      <c r="ARL506" s="544"/>
      <c r="ARM506" s="544"/>
      <c r="ARN506" s="544"/>
      <c r="ARO506" s="544"/>
      <c r="ARP506" s="544"/>
      <c r="ARQ506" s="544"/>
      <c r="ARR506" s="544"/>
      <c r="ARS506" s="544"/>
      <c r="ART506" s="544"/>
      <c r="ARU506" s="544"/>
      <c r="ARV506" s="544"/>
      <c r="ARW506" s="544"/>
      <c r="ARX506" s="544"/>
      <c r="ARY506" s="544"/>
      <c r="ARZ506" s="544"/>
      <c r="ASA506" s="544"/>
      <c r="ASB506" s="544"/>
      <c r="ASC506" s="544"/>
      <c r="ASD506" s="544"/>
      <c r="ASE506" s="544"/>
      <c r="ASF506" s="544"/>
      <c r="ASG506" s="544"/>
      <c r="ASH506" s="544"/>
      <c r="ASI506" s="544"/>
      <c r="ASJ506" s="544"/>
      <c r="ASK506" s="544"/>
      <c r="ASL506" s="544"/>
      <c r="ASM506" s="544"/>
      <c r="ASN506" s="544"/>
      <c r="ASO506" s="544"/>
      <c r="ASP506" s="544"/>
      <c r="ASQ506" s="544"/>
      <c r="ASR506" s="544"/>
      <c r="ASS506" s="544"/>
      <c r="AST506" s="544"/>
      <c r="ASU506" s="544"/>
      <c r="ASV506" s="544"/>
      <c r="ASW506" s="544"/>
      <c r="ASX506" s="544"/>
      <c r="ASY506" s="544"/>
      <c r="ASZ506" s="544"/>
      <c r="ATA506" s="544"/>
      <c r="ATB506" s="544"/>
      <c r="ATC506" s="544"/>
      <c r="ATD506" s="544"/>
      <c r="ATE506" s="544"/>
      <c r="ATF506" s="544"/>
      <c r="ATG506" s="544"/>
      <c r="ATH506" s="544"/>
      <c r="ATI506" s="544"/>
      <c r="ATJ506" s="544"/>
      <c r="ATK506" s="544"/>
      <c r="ATL506" s="544"/>
      <c r="ATM506" s="544"/>
      <c r="ATN506" s="544"/>
      <c r="ATO506" s="544"/>
      <c r="ATP506" s="544"/>
      <c r="ATQ506" s="544"/>
      <c r="ATR506" s="544"/>
      <c r="ATS506" s="544"/>
      <c r="ATT506" s="544"/>
      <c r="ATU506" s="544"/>
      <c r="ATV506" s="544"/>
      <c r="ATW506" s="544"/>
      <c r="ATX506" s="544"/>
      <c r="ATY506" s="544"/>
      <c r="ATZ506" s="544"/>
      <c r="AUA506" s="544"/>
      <c r="AUB506" s="544"/>
      <c r="AUC506" s="544"/>
      <c r="AUD506" s="544"/>
      <c r="AUE506" s="544"/>
      <c r="AUF506" s="544"/>
      <c r="AUG506" s="544"/>
      <c r="AUH506" s="544"/>
      <c r="AUI506" s="544"/>
      <c r="AUJ506" s="544"/>
      <c r="AUK506" s="544"/>
      <c r="AUL506" s="544"/>
      <c r="AUM506" s="544"/>
      <c r="AUN506" s="544"/>
      <c r="AUO506" s="544"/>
      <c r="AUP506" s="544"/>
      <c r="AUQ506" s="544"/>
      <c r="AUR506" s="544"/>
      <c r="AUS506" s="544"/>
      <c r="AUT506" s="544"/>
      <c r="AUU506" s="544"/>
      <c r="AUV506" s="544"/>
      <c r="AUW506" s="544"/>
      <c r="AUX506" s="544"/>
      <c r="AUY506" s="544"/>
      <c r="AUZ506" s="544"/>
      <c r="AVA506" s="544"/>
      <c r="AVB506" s="544"/>
      <c r="AVC506" s="544"/>
      <c r="AVD506" s="544"/>
      <c r="AVE506" s="544"/>
      <c r="AVF506" s="544"/>
      <c r="AVG506" s="544"/>
      <c r="AVH506" s="544"/>
      <c r="AVI506" s="544"/>
      <c r="AVJ506" s="544"/>
      <c r="AVK506" s="544"/>
      <c r="AVL506" s="544"/>
      <c r="AVM506" s="544"/>
      <c r="AVN506" s="544"/>
      <c r="AVO506" s="544"/>
      <c r="AVP506" s="544"/>
      <c r="AVQ506" s="544"/>
      <c r="AVR506" s="544"/>
      <c r="AVS506" s="544"/>
      <c r="AVT506" s="544"/>
      <c r="AVU506" s="544"/>
      <c r="AVV506" s="544"/>
      <c r="AVW506" s="544"/>
      <c r="AVX506" s="544"/>
      <c r="AVY506" s="544"/>
      <c r="AVZ506" s="544"/>
      <c r="AWA506" s="544"/>
      <c r="AWB506" s="544"/>
      <c r="AWC506" s="544"/>
      <c r="AWD506" s="544"/>
      <c r="AWE506" s="544"/>
      <c r="AWF506" s="544"/>
      <c r="AWG506" s="544"/>
      <c r="AWH506" s="544"/>
      <c r="AWI506" s="544"/>
      <c r="AWJ506" s="544"/>
      <c r="AWK506" s="544"/>
      <c r="AWL506" s="544"/>
      <c r="AWM506" s="544"/>
      <c r="AWN506" s="544"/>
      <c r="AWO506" s="544"/>
      <c r="AWP506" s="544"/>
      <c r="AWQ506" s="544"/>
      <c r="AWR506" s="544"/>
      <c r="AWS506" s="544"/>
      <c r="AWT506" s="544"/>
      <c r="AWU506" s="544"/>
      <c r="AWV506" s="544"/>
      <c r="AWW506" s="544"/>
      <c r="AWX506" s="544"/>
      <c r="AWY506" s="544"/>
      <c r="AWZ506" s="544"/>
      <c r="AXA506" s="544"/>
      <c r="AXB506" s="544"/>
      <c r="AXC506" s="544"/>
      <c r="AXD506" s="544"/>
      <c r="AXE506" s="544"/>
      <c r="AXF506" s="544"/>
      <c r="AXG506" s="544"/>
      <c r="AXH506" s="544"/>
      <c r="AXI506" s="544"/>
      <c r="AXJ506" s="544"/>
      <c r="AXK506" s="544"/>
      <c r="AXL506" s="544"/>
      <c r="AXM506" s="544"/>
      <c r="AXN506" s="544"/>
      <c r="AXO506" s="544"/>
      <c r="AXP506" s="544"/>
      <c r="AXQ506" s="544"/>
      <c r="AXR506" s="544"/>
      <c r="AXS506" s="544"/>
      <c r="AXT506" s="544"/>
      <c r="AXU506" s="544"/>
      <c r="AXV506" s="544"/>
      <c r="AXW506" s="544"/>
      <c r="AXX506" s="544"/>
      <c r="AXY506" s="544"/>
      <c r="AXZ506" s="544"/>
      <c r="AYA506" s="544"/>
      <c r="AYB506" s="544"/>
      <c r="AYC506" s="544"/>
      <c r="AYD506" s="544"/>
      <c r="AYE506" s="544"/>
      <c r="AYF506" s="544"/>
      <c r="AYG506" s="544"/>
      <c r="AYH506" s="544"/>
      <c r="AYI506" s="544"/>
      <c r="AYJ506" s="544"/>
      <c r="AYK506" s="544"/>
      <c r="AYL506" s="544"/>
      <c r="AYM506" s="544"/>
      <c r="AYN506" s="544"/>
      <c r="AYO506" s="544"/>
      <c r="AYP506" s="544"/>
      <c r="AYQ506" s="544"/>
      <c r="AYR506" s="544"/>
      <c r="AYS506" s="544"/>
      <c r="AYT506" s="544"/>
      <c r="AYU506" s="544"/>
      <c r="AYV506" s="544"/>
      <c r="AYW506" s="544"/>
      <c r="AYX506" s="544"/>
      <c r="AYY506" s="544"/>
      <c r="AYZ506" s="544"/>
      <c r="AZA506" s="544"/>
      <c r="AZB506" s="544"/>
      <c r="AZC506" s="544"/>
      <c r="AZD506" s="544"/>
      <c r="AZE506" s="544"/>
      <c r="AZF506" s="544"/>
      <c r="AZG506" s="544"/>
      <c r="AZH506" s="544"/>
      <c r="AZI506" s="544"/>
      <c r="AZJ506" s="544"/>
      <c r="AZK506" s="544"/>
      <c r="AZL506" s="544"/>
      <c r="AZM506" s="544"/>
      <c r="AZN506" s="544"/>
      <c r="AZO506" s="544"/>
      <c r="AZP506" s="544"/>
      <c r="AZQ506" s="544"/>
      <c r="AZR506" s="544"/>
      <c r="AZS506" s="544"/>
      <c r="AZT506" s="544"/>
      <c r="AZU506" s="544"/>
      <c r="AZV506" s="544"/>
      <c r="AZW506" s="544"/>
      <c r="AZX506" s="544"/>
      <c r="AZY506" s="544"/>
      <c r="AZZ506" s="544"/>
      <c r="BAA506" s="544"/>
      <c r="BAB506" s="544"/>
      <c r="BAC506" s="544"/>
      <c r="BAD506" s="544"/>
      <c r="BAE506" s="544"/>
      <c r="BAF506" s="544"/>
      <c r="BAG506" s="544"/>
      <c r="BAH506" s="544"/>
      <c r="BAI506" s="544"/>
      <c r="BAJ506" s="544"/>
      <c r="BAK506" s="544"/>
      <c r="BAL506" s="544"/>
      <c r="BAM506" s="544"/>
      <c r="BAN506" s="544"/>
      <c r="BAO506" s="544"/>
      <c r="BAP506" s="544"/>
      <c r="BAQ506" s="544"/>
      <c r="BAR506" s="544"/>
      <c r="BAS506" s="544"/>
      <c r="BAT506" s="544"/>
      <c r="BAU506" s="544"/>
      <c r="BAV506" s="544"/>
      <c r="BAW506" s="544"/>
      <c r="BAX506" s="544"/>
      <c r="BAY506" s="544"/>
      <c r="BAZ506" s="544"/>
      <c r="BBA506" s="544"/>
      <c r="BBB506" s="544"/>
      <c r="BBC506" s="544"/>
      <c r="BBD506" s="544"/>
      <c r="BBE506" s="544"/>
      <c r="BBF506" s="544"/>
      <c r="BBG506" s="544"/>
      <c r="BBH506" s="544"/>
      <c r="BBI506" s="544"/>
      <c r="BBJ506" s="544"/>
      <c r="BBK506" s="544"/>
      <c r="BBL506" s="544"/>
      <c r="BBM506" s="544"/>
      <c r="BBN506" s="544"/>
      <c r="BBO506" s="544"/>
      <c r="BBP506" s="544"/>
      <c r="BBQ506" s="544"/>
      <c r="BBR506" s="544"/>
      <c r="BBS506" s="544"/>
      <c r="BBT506" s="544"/>
      <c r="BBU506" s="544"/>
      <c r="BBV506" s="544"/>
      <c r="BBW506" s="544"/>
      <c r="BBX506" s="544"/>
      <c r="BBY506" s="544"/>
      <c r="BBZ506" s="544"/>
      <c r="BCA506" s="544"/>
      <c r="BCB506" s="544"/>
      <c r="BCC506" s="544"/>
      <c r="BCD506" s="544"/>
      <c r="BCE506" s="544"/>
      <c r="BCF506" s="544"/>
      <c r="BCG506" s="544"/>
      <c r="BCH506" s="544"/>
      <c r="BCI506" s="544"/>
      <c r="BCJ506" s="544"/>
      <c r="BCK506" s="544"/>
      <c r="BCL506" s="544"/>
      <c r="BCM506" s="544"/>
      <c r="BCN506" s="544"/>
      <c r="BCO506" s="544"/>
      <c r="BCP506" s="544"/>
      <c r="BCQ506" s="544"/>
      <c r="BCR506" s="544"/>
      <c r="BCS506" s="544"/>
      <c r="BCT506" s="544"/>
      <c r="BCU506" s="544"/>
      <c r="BCV506" s="544"/>
      <c r="BCW506" s="544"/>
      <c r="BCX506" s="544"/>
      <c r="BCY506" s="544"/>
      <c r="BCZ506" s="544"/>
      <c r="BDA506" s="544"/>
      <c r="BDB506" s="544"/>
      <c r="BDC506" s="544"/>
      <c r="BDD506" s="544"/>
      <c r="BDE506" s="544"/>
      <c r="BDF506" s="544"/>
      <c r="BDG506" s="544"/>
      <c r="BDH506" s="544"/>
      <c r="BDI506" s="544"/>
      <c r="BDJ506" s="544"/>
      <c r="BDK506" s="544"/>
      <c r="BDL506" s="544"/>
      <c r="BDM506" s="544"/>
      <c r="BDN506" s="544"/>
      <c r="BDO506" s="544"/>
      <c r="BDP506" s="544"/>
      <c r="BDQ506" s="544"/>
      <c r="BDR506" s="544"/>
      <c r="BDS506" s="544"/>
      <c r="BDT506" s="544"/>
      <c r="BDU506" s="544"/>
      <c r="BDV506" s="544"/>
      <c r="BDW506" s="544"/>
      <c r="BDX506" s="544"/>
      <c r="BDY506" s="544"/>
      <c r="BDZ506" s="544"/>
      <c r="BEA506" s="544"/>
      <c r="BEB506" s="544"/>
      <c r="BEC506" s="544"/>
      <c r="BED506" s="544"/>
      <c r="BEE506" s="544"/>
      <c r="BEF506" s="544"/>
      <c r="BEG506" s="544"/>
      <c r="BEH506" s="544"/>
      <c r="BEI506" s="544"/>
      <c r="BEJ506" s="544"/>
      <c r="BEK506" s="544"/>
      <c r="BEL506" s="544"/>
      <c r="BEM506" s="544"/>
      <c r="BEN506" s="544"/>
      <c r="BEO506" s="544"/>
      <c r="BEP506" s="544"/>
      <c r="BEQ506" s="544"/>
      <c r="BER506" s="544"/>
      <c r="BES506" s="544"/>
      <c r="BET506" s="544"/>
      <c r="BEU506" s="544"/>
      <c r="BEV506" s="544"/>
      <c r="BEW506" s="544"/>
      <c r="BEX506" s="544"/>
      <c r="BEY506" s="544"/>
      <c r="BEZ506" s="544"/>
      <c r="BFA506" s="544"/>
      <c r="BFB506" s="544"/>
      <c r="BFC506" s="544"/>
      <c r="BFD506" s="544"/>
      <c r="BFE506" s="544"/>
      <c r="BFF506" s="544"/>
      <c r="BFG506" s="544"/>
      <c r="BFH506" s="544"/>
      <c r="BFI506" s="544"/>
      <c r="BFJ506" s="544"/>
      <c r="BFK506" s="544"/>
      <c r="BFL506" s="544"/>
      <c r="BFM506" s="544"/>
      <c r="BFN506" s="544"/>
      <c r="BFO506" s="544"/>
      <c r="BFP506" s="544"/>
      <c r="BFQ506" s="544"/>
      <c r="BFR506" s="544"/>
      <c r="BFS506" s="544"/>
      <c r="BFT506" s="544"/>
      <c r="BFU506" s="544"/>
      <c r="BFV506" s="544"/>
      <c r="BFW506" s="544"/>
      <c r="BFX506" s="544"/>
      <c r="BFY506" s="544"/>
      <c r="BFZ506" s="544"/>
      <c r="BGA506" s="544"/>
      <c r="BGB506" s="544"/>
      <c r="BGC506" s="544"/>
      <c r="BGD506" s="544"/>
      <c r="BGE506" s="544"/>
      <c r="BGF506" s="544"/>
      <c r="BGG506" s="544"/>
      <c r="BGH506" s="544"/>
      <c r="BGI506" s="544"/>
      <c r="BGJ506" s="544"/>
      <c r="BGK506" s="544"/>
      <c r="BGL506" s="544"/>
      <c r="BGM506" s="544"/>
      <c r="BGN506" s="544"/>
      <c r="BGO506" s="544"/>
      <c r="BGP506" s="544"/>
      <c r="BGQ506" s="544"/>
      <c r="BGR506" s="544"/>
      <c r="BGS506" s="544"/>
      <c r="BGT506" s="544"/>
      <c r="BGU506" s="544"/>
      <c r="BGV506" s="544"/>
      <c r="BGW506" s="544"/>
      <c r="BGX506" s="544"/>
      <c r="BGY506" s="544"/>
      <c r="BGZ506" s="544"/>
      <c r="BHA506" s="544"/>
      <c r="BHB506" s="544"/>
      <c r="BHC506" s="544"/>
      <c r="BHD506" s="544"/>
      <c r="BHE506" s="544"/>
      <c r="BHF506" s="544"/>
      <c r="BHG506" s="544"/>
      <c r="BHH506" s="544"/>
      <c r="BHI506" s="544"/>
      <c r="BHJ506" s="544"/>
      <c r="BHK506" s="544"/>
      <c r="BHL506" s="544"/>
      <c r="BHM506" s="544"/>
      <c r="BHN506" s="544"/>
      <c r="BHO506" s="544"/>
      <c r="BHP506" s="544"/>
      <c r="BHQ506" s="544"/>
      <c r="BHR506" s="544"/>
      <c r="BHS506" s="544"/>
      <c r="BHT506" s="544"/>
      <c r="BHU506" s="544"/>
      <c r="BHV506" s="544"/>
      <c r="BHW506" s="544"/>
      <c r="BHX506" s="544"/>
      <c r="BHY506" s="544"/>
      <c r="BHZ506" s="544"/>
      <c r="BIA506" s="544"/>
      <c r="BIB506" s="544"/>
      <c r="BIC506" s="544"/>
      <c r="BID506" s="544"/>
      <c r="BIE506" s="544"/>
      <c r="BIF506" s="544"/>
      <c r="BIG506" s="544"/>
      <c r="BIH506" s="544"/>
      <c r="BII506" s="544"/>
      <c r="BIJ506" s="544"/>
      <c r="BIK506" s="544"/>
      <c r="BIL506" s="544"/>
      <c r="BIM506" s="544"/>
      <c r="BIN506" s="544"/>
      <c r="BIO506" s="544"/>
      <c r="BIP506" s="544"/>
      <c r="BIQ506" s="544"/>
      <c r="BIR506" s="544"/>
      <c r="BIS506" s="544"/>
      <c r="BIT506" s="544"/>
      <c r="BIU506" s="544"/>
      <c r="BIV506" s="544"/>
      <c r="BIW506" s="544"/>
      <c r="BIX506" s="544"/>
      <c r="BIY506" s="544"/>
      <c r="BIZ506" s="544"/>
      <c r="BJA506" s="544"/>
      <c r="BJB506" s="544"/>
      <c r="BJC506" s="544"/>
      <c r="BJD506" s="544"/>
      <c r="BJE506" s="544"/>
      <c r="BJF506" s="544"/>
      <c r="BJG506" s="544"/>
      <c r="BJH506" s="544"/>
      <c r="BJI506" s="544"/>
      <c r="BJJ506" s="544"/>
      <c r="BJK506" s="544"/>
      <c r="BJL506" s="544"/>
      <c r="BJM506" s="544"/>
      <c r="BJN506" s="544"/>
      <c r="BJO506" s="544"/>
      <c r="BJP506" s="544"/>
      <c r="BJQ506" s="544"/>
      <c r="BJR506" s="544"/>
      <c r="BJS506" s="544"/>
      <c r="BJT506" s="544"/>
      <c r="BJU506" s="544"/>
      <c r="BJV506" s="544"/>
      <c r="BJW506" s="544"/>
      <c r="BJX506" s="544"/>
      <c r="BJY506" s="544"/>
      <c r="BJZ506" s="544"/>
      <c r="BKA506" s="544"/>
      <c r="BKB506" s="544"/>
      <c r="BKC506" s="544"/>
      <c r="BKD506" s="544"/>
      <c r="BKE506" s="544"/>
      <c r="BKF506" s="544"/>
      <c r="BKG506" s="544"/>
      <c r="BKH506" s="544"/>
      <c r="BKI506" s="544"/>
      <c r="BKJ506" s="544"/>
      <c r="BKK506" s="544"/>
      <c r="BKL506" s="544"/>
      <c r="BKM506" s="544"/>
      <c r="BKN506" s="544"/>
      <c r="BKO506" s="544"/>
      <c r="BKP506" s="544"/>
      <c r="BKQ506" s="544"/>
      <c r="BKR506" s="544"/>
      <c r="BKS506" s="544"/>
      <c r="BKT506" s="544"/>
      <c r="BKU506" s="544"/>
      <c r="BKV506" s="544"/>
      <c r="BKW506" s="544"/>
      <c r="BKX506" s="544"/>
      <c r="BKY506" s="544"/>
      <c r="BKZ506" s="544"/>
      <c r="BLA506" s="544"/>
      <c r="BLB506" s="544"/>
      <c r="BLC506" s="544"/>
      <c r="BLD506" s="544"/>
      <c r="BLE506" s="544"/>
      <c r="BLF506" s="544"/>
      <c r="BLG506" s="544"/>
      <c r="BLH506" s="544"/>
      <c r="BLI506" s="544"/>
      <c r="BLJ506" s="544"/>
      <c r="BLK506" s="544"/>
      <c r="BLL506" s="544"/>
      <c r="BLM506" s="544"/>
      <c r="BLN506" s="544"/>
      <c r="BLO506" s="544"/>
      <c r="BLP506" s="544"/>
      <c r="BLQ506" s="544"/>
      <c r="BLR506" s="544"/>
      <c r="BLS506" s="544"/>
      <c r="BLT506" s="544"/>
      <c r="BLU506" s="544"/>
      <c r="BLV506" s="544"/>
      <c r="BLW506" s="544"/>
      <c r="BLX506" s="544"/>
      <c r="BLY506" s="544"/>
      <c r="BLZ506" s="544"/>
      <c r="BMA506" s="544"/>
      <c r="BMB506" s="544"/>
      <c r="BMC506" s="544"/>
      <c r="BMD506" s="544"/>
      <c r="BME506" s="544"/>
      <c r="BMF506" s="544"/>
      <c r="BMG506" s="544"/>
      <c r="BMH506" s="544"/>
      <c r="BMI506" s="544"/>
      <c r="BMJ506" s="544"/>
      <c r="BMK506" s="544"/>
      <c r="BML506" s="544"/>
      <c r="BMM506" s="544"/>
      <c r="BMN506" s="544"/>
      <c r="BMO506" s="544"/>
      <c r="BMP506" s="544"/>
      <c r="BMQ506" s="544"/>
      <c r="BMR506" s="544"/>
      <c r="BMS506" s="544"/>
      <c r="BMT506" s="544"/>
      <c r="BMU506" s="544"/>
      <c r="BMV506" s="544"/>
      <c r="BMW506" s="544"/>
      <c r="BMX506" s="544"/>
      <c r="BMY506" s="544"/>
      <c r="BMZ506" s="544"/>
      <c r="BNA506" s="544"/>
      <c r="BNB506" s="544"/>
      <c r="BNC506" s="544"/>
      <c r="BND506" s="544"/>
      <c r="BNE506" s="544"/>
      <c r="BNF506" s="544"/>
      <c r="BNG506" s="544"/>
      <c r="BNH506" s="544"/>
      <c r="BNI506" s="544"/>
      <c r="BNJ506" s="544"/>
      <c r="BNK506" s="544"/>
      <c r="BNL506" s="544"/>
      <c r="BNM506" s="544"/>
      <c r="BNN506" s="544"/>
      <c r="BNO506" s="544"/>
      <c r="BNP506" s="544"/>
      <c r="BNQ506" s="544"/>
      <c r="BNR506" s="544"/>
      <c r="BNS506" s="544"/>
      <c r="BNT506" s="544"/>
      <c r="BNU506" s="544"/>
      <c r="BNV506" s="544"/>
      <c r="BNW506" s="544"/>
      <c r="BNX506" s="544"/>
      <c r="BNY506" s="544"/>
      <c r="BNZ506" s="544"/>
      <c r="BOA506" s="544"/>
      <c r="BOB506" s="544"/>
      <c r="BOC506" s="544"/>
      <c r="BOD506" s="544"/>
      <c r="BOE506" s="544"/>
      <c r="BOF506" s="544"/>
      <c r="BOG506" s="544"/>
      <c r="BOH506" s="544"/>
      <c r="BOI506" s="544"/>
      <c r="BOJ506" s="544"/>
      <c r="BOK506" s="544"/>
      <c r="BOL506" s="544"/>
      <c r="BOM506" s="544"/>
      <c r="BON506" s="544"/>
      <c r="BOO506" s="544"/>
      <c r="BOP506" s="544"/>
      <c r="BOQ506" s="544"/>
      <c r="BOR506" s="544"/>
      <c r="BOS506" s="544"/>
      <c r="BOT506" s="544"/>
      <c r="BOU506" s="544"/>
      <c r="BOV506" s="544"/>
      <c r="BOW506" s="544"/>
      <c r="BOX506" s="544"/>
      <c r="BOY506" s="544"/>
      <c r="BOZ506" s="544"/>
      <c r="BPA506" s="544"/>
      <c r="BPB506" s="544"/>
      <c r="BPC506" s="544"/>
      <c r="BPD506" s="544"/>
      <c r="BPE506" s="544"/>
      <c r="BPF506" s="544"/>
      <c r="BPG506" s="544"/>
      <c r="BPH506" s="544"/>
      <c r="BPI506" s="544"/>
      <c r="BPJ506" s="544"/>
      <c r="BPK506" s="544"/>
      <c r="BPL506" s="544"/>
      <c r="BPM506" s="544"/>
      <c r="BPN506" s="544"/>
      <c r="BPO506" s="544"/>
      <c r="BPP506" s="544"/>
      <c r="BPQ506" s="544"/>
      <c r="BPR506" s="544"/>
      <c r="BPS506" s="544"/>
      <c r="BPT506" s="544"/>
      <c r="BPU506" s="544"/>
      <c r="BPV506" s="544"/>
      <c r="BPW506" s="544"/>
      <c r="BPX506" s="544"/>
      <c r="BPY506" s="544"/>
      <c r="BPZ506" s="544"/>
      <c r="BQA506" s="544"/>
      <c r="BQB506" s="544"/>
      <c r="BQC506" s="544"/>
      <c r="BQD506" s="544"/>
      <c r="BQE506" s="544"/>
      <c r="BQF506" s="544"/>
      <c r="BQG506" s="544"/>
      <c r="BQH506" s="544"/>
      <c r="BQI506" s="544"/>
      <c r="BQJ506" s="544"/>
      <c r="BQK506" s="544"/>
      <c r="BQL506" s="544"/>
      <c r="BQM506" s="544"/>
      <c r="BQN506" s="544"/>
      <c r="BQO506" s="544"/>
      <c r="BQP506" s="544"/>
      <c r="BQQ506" s="544"/>
      <c r="BQR506" s="544"/>
      <c r="BQS506" s="544"/>
      <c r="BQT506" s="544"/>
      <c r="BQU506" s="544"/>
      <c r="BQV506" s="544"/>
      <c r="BQW506" s="544"/>
      <c r="BQX506" s="544"/>
      <c r="BQY506" s="544"/>
      <c r="BQZ506" s="544"/>
      <c r="BRA506" s="544"/>
      <c r="BRB506" s="544"/>
      <c r="BRC506" s="544"/>
      <c r="BRD506" s="544"/>
      <c r="BRE506" s="544"/>
      <c r="BRF506" s="544"/>
      <c r="BRG506" s="544"/>
      <c r="BRH506" s="544"/>
      <c r="BRI506" s="544"/>
      <c r="BRJ506" s="544"/>
      <c r="BRK506" s="544"/>
      <c r="BRL506" s="544"/>
      <c r="BRM506" s="544"/>
      <c r="BRN506" s="544"/>
      <c r="BRO506" s="544"/>
      <c r="BRP506" s="544"/>
      <c r="BRQ506" s="544"/>
      <c r="BRR506" s="544"/>
      <c r="BRS506" s="544"/>
      <c r="BRT506" s="544"/>
      <c r="BRU506" s="544"/>
      <c r="BRV506" s="544"/>
      <c r="BRW506" s="544"/>
      <c r="BRX506" s="544"/>
      <c r="BRY506" s="544"/>
      <c r="BRZ506" s="544"/>
      <c r="BSA506" s="544"/>
      <c r="BSB506" s="544"/>
      <c r="BSC506" s="544"/>
      <c r="BSD506" s="544"/>
      <c r="BSE506" s="544"/>
      <c r="BSF506" s="544"/>
      <c r="BSG506" s="544"/>
      <c r="BSH506" s="544"/>
      <c r="BSI506" s="544"/>
      <c r="BSJ506" s="544"/>
      <c r="BSK506" s="544"/>
      <c r="BSL506" s="544"/>
      <c r="BSM506" s="544"/>
      <c r="BSN506" s="544"/>
      <c r="BSO506" s="544"/>
      <c r="BSP506" s="544"/>
      <c r="BSQ506" s="544"/>
      <c r="BSR506" s="544"/>
      <c r="BSS506" s="544"/>
      <c r="BST506" s="544"/>
      <c r="BSU506" s="544"/>
      <c r="BSV506" s="544"/>
      <c r="BSW506" s="544"/>
      <c r="BSX506" s="544"/>
      <c r="BSY506" s="544"/>
      <c r="BSZ506" s="544"/>
      <c r="BTA506" s="544"/>
      <c r="BTB506" s="544"/>
      <c r="BTC506" s="544"/>
      <c r="BTD506" s="544"/>
      <c r="BTE506" s="544"/>
      <c r="BTF506" s="544"/>
      <c r="BTG506" s="544"/>
      <c r="BTH506" s="544"/>
      <c r="BTI506" s="544"/>
      <c r="BTJ506" s="544"/>
      <c r="BTK506" s="544"/>
      <c r="BTL506" s="544"/>
      <c r="BTM506" s="544"/>
      <c r="BTN506" s="544"/>
      <c r="BTO506" s="544"/>
      <c r="BTP506" s="544"/>
      <c r="BTQ506" s="544"/>
      <c r="BTR506" s="544"/>
      <c r="BTS506" s="544"/>
      <c r="BTT506" s="544"/>
      <c r="BTU506" s="544"/>
      <c r="BTV506" s="544"/>
      <c r="BTW506" s="544"/>
      <c r="BTX506" s="544"/>
      <c r="BTY506" s="544"/>
      <c r="BTZ506" s="544"/>
      <c r="BUA506" s="544"/>
      <c r="BUB506" s="544"/>
      <c r="BUC506" s="544"/>
      <c r="BUD506" s="544"/>
      <c r="BUE506" s="544"/>
      <c r="BUF506" s="544"/>
      <c r="BUG506" s="544"/>
      <c r="BUH506" s="544"/>
      <c r="BUI506" s="544"/>
      <c r="BUJ506" s="544"/>
      <c r="BUK506" s="544"/>
      <c r="BUL506" s="544"/>
      <c r="BUM506" s="544"/>
      <c r="BUN506" s="544"/>
      <c r="BUO506" s="544"/>
      <c r="BUP506" s="544"/>
      <c r="BUQ506" s="544"/>
      <c r="BUR506" s="544"/>
      <c r="BUS506" s="544"/>
      <c r="BUT506" s="544"/>
      <c r="BUU506" s="544"/>
      <c r="BUV506" s="544"/>
      <c r="BUW506" s="544"/>
      <c r="BUX506" s="544"/>
      <c r="BUY506" s="544"/>
      <c r="BUZ506" s="544"/>
      <c r="BVA506" s="544"/>
      <c r="BVB506" s="544"/>
      <c r="BVC506" s="544"/>
      <c r="BVD506" s="544"/>
      <c r="BVE506" s="544"/>
      <c r="BVF506" s="544"/>
      <c r="BVG506" s="544"/>
      <c r="BVH506" s="544"/>
      <c r="BVI506" s="544"/>
      <c r="BVJ506" s="544"/>
      <c r="BVK506" s="544"/>
      <c r="BVL506" s="544"/>
      <c r="BVM506" s="544"/>
      <c r="BVN506" s="544"/>
      <c r="BVO506" s="544"/>
      <c r="BVP506" s="544"/>
      <c r="BVQ506" s="544"/>
      <c r="BVR506" s="544"/>
      <c r="BVS506" s="544"/>
      <c r="BVT506" s="544"/>
      <c r="BVU506" s="544"/>
      <c r="BVV506" s="544"/>
      <c r="BVW506" s="544"/>
      <c r="BVX506" s="544"/>
      <c r="BVY506" s="544"/>
      <c r="BVZ506" s="544"/>
      <c r="BWA506" s="544"/>
      <c r="BWB506" s="544"/>
      <c r="BWC506" s="544"/>
      <c r="BWD506" s="544"/>
      <c r="BWE506" s="544"/>
      <c r="BWF506" s="544"/>
      <c r="BWG506" s="544"/>
      <c r="BWH506" s="544"/>
      <c r="BWI506" s="544"/>
      <c r="BWJ506" s="544"/>
      <c r="BWK506" s="544"/>
      <c r="BWL506" s="544"/>
      <c r="BWM506" s="544"/>
      <c r="BWN506" s="544"/>
      <c r="BWO506" s="544"/>
      <c r="BWP506" s="544"/>
      <c r="BWQ506" s="544"/>
      <c r="BWR506" s="544"/>
      <c r="BWS506" s="544"/>
      <c r="BWT506" s="544"/>
      <c r="BWU506" s="544"/>
      <c r="BWV506" s="544"/>
      <c r="BWW506" s="544"/>
      <c r="BWX506" s="544"/>
      <c r="BWY506" s="544"/>
      <c r="BWZ506" s="544"/>
      <c r="BXA506" s="544"/>
      <c r="BXB506" s="544"/>
      <c r="BXC506" s="544"/>
      <c r="BXD506" s="544"/>
      <c r="BXE506" s="544"/>
      <c r="BXF506" s="544"/>
      <c r="BXG506" s="544"/>
      <c r="BXH506" s="544"/>
      <c r="BXI506" s="544"/>
      <c r="BXJ506" s="544"/>
      <c r="BXK506" s="544"/>
      <c r="BXL506" s="544"/>
      <c r="BXM506" s="544"/>
      <c r="BXN506" s="544"/>
      <c r="BXO506" s="544"/>
      <c r="BXP506" s="544"/>
      <c r="BXQ506" s="544"/>
      <c r="BXR506" s="544"/>
      <c r="BXS506" s="544"/>
      <c r="BXT506" s="544"/>
      <c r="BXU506" s="544"/>
      <c r="BXV506" s="544"/>
      <c r="BXW506" s="544"/>
      <c r="BXX506" s="544"/>
      <c r="BXY506" s="544"/>
      <c r="BXZ506" s="544"/>
      <c r="BYA506" s="544"/>
      <c r="BYB506" s="544"/>
      <c r="BYC506" s="544"/>
      <c r="BYD506" s="544"/>
      <c r="BYE506" s="544"/>
      <c r="BYF506" s="544"/>
      <c r="BYG506" s="544"/>
      <c r="BYH506" s="544"/>
      <c r="BYI506" s="544"/>
      <c r="BYJ506" s="544"/>
      <c r="BYK506" s="544"/>
      <c r="BYL506" s="544"/>
      <c r="BYM506" s="544"/>
      <c r="BYN506" s="544"/>
      <c r="BYO506" s="544"/>
      <c r="BYP506" s="544"/>
      <c r="BYQ506" s="544"/>
      <c r="BYR506" s="544"/>
      <c r="BYS506" s="544"/>
      <c r="BYT506" s="544"/>
      <c r="BYU506" s="544"/>
      <c r="BYV506" s="544"/>
      <c r="BYW506" s="544"/>
      <c r="BYX506" s="544"/>
      <c r="BYY506" s="544"/>
      <c r="BYZ506" s="544"/>
      <c r="BZA506" s="544"/>
      <c r="BZB506" s="544"/>
      <c r="BZC506" s="544"/>
      <c r="BZD506" s="544"/>
      <c r="BZE506" s="544"/>
      <c r="BZF506" s="544"/>
      <c r="BZG506" s="544"/>
      <c r="BZH506" s="544"/>
      <c r="BZI506" s="544"/>
      <c r="BZJ506" s="544"/>
      <c r="BZK506" s="544"/>
      <c r="BZL506" s="544"/>
      <c r="BZM506" s="544"/>
      <c r="BZN506" s="544"/>
      <c r="BZO506" s="544"/>
      <c r="BZP506" s="544"/>
      <c r="BZQ506" s="544"/>
      <c r="BZR506" s="544"/>
      <c r="BZS506" s="544"/>
      <c r="BZT506" s="544"/>
      <c r="BZU506" s="544"/>
      <c r="BZV506" s="544"/>
      <c r="BZW506" s="544"/>
      <c r="BZX506" s="544"/>
      <c r="BZY506" s="544"/>
      <c r="BZZ506" s="544"/>
      <c r="CAA506" s="544"/>
      <c r="CAB506" s="544"/>
      <c r="CAC506" s="544"/>
      <c r="CAD506" s="544"/>
      <c r="CAE506" s="544"/>
      <c r="CAF506" s="544"/>
      <c r="CAG506" s="544"/>
      <c r="CAH506" s="544"/>
      <c r="CAI506" s="544"/>
      <c r="CAJ506" s="544"/>
      <c r="CAK506" s="544"/>
      <c r="CAL506" s="544"/>
      <c r="CAM506" s="544"/>
      <c r="CAN506" s="544"/>
      <c r="CAO506" s="544"/>
      <c r="CAP506" s="544"/>
      <c r="CAQ506" s="544"/>
      <c r="CAR506" s="544"/>
      <c r="CAS506" s="544"/>
      <c r="CAT506" s="544"/>
      <c r="CAU506" s="544"/>
      <c r="CAV506" s="544"/>
      <c r="CAW506" s="544"/>
      <c r="CAX506" s="544"/>
      <c r="CAY506" s="544"/>
      <c r="CAZ506" s="544"/>
      <c r="CBA506" s="544"/>
      <c r="CBB506" s="544"/>
      <c r="CBC506" s="544"/>
      <c r="CBD506" s="544"/>
      <c r="CBE506" s="544"/>
      <c r="CBF506" s="544"/>
      <c r="CBG506" s="544"/>
      <c r="CBH506" s="544"/>
      <c r="CBI506" s="544"/>
      <c r="CBJ506" s="544"/>
      <c r="CBK506" s="544"/>
      <c r="CBL506" s="544"/>
      <c r="CBM506" s="544"/>
      <c r="CBN506" s="544"/>
      <c r="CBO506" s="544"/>
      <c r="CBP506" s="544"/>
      <c r="CBQ506" s="544"/>
      <c r="CBR506" s="544"/>
      <c r="CBS506" s="544"/>
      <c r="CBT506" s="544"/>
      <c r="CBU506" s="544"/>
      <c r="CBV506" s="544"/>
      <c r="CBW506" s="544"/>
      <c r="CBX506" s="544"/>
      <c r="CBY506" s="544"/>
      <c r="CBZ506" s="544"/>
      <c r="CCA506" s="544"/>
      <c r="CCB506" s="544"/>
      <c r="CCC506" s="544"/>
      <c r="CCD506" s="544"/>
      <c r="CCE506" s="544"/>
      <c r="CCF506" s="544"/>
      <c r="CCG506" s="544"/>
      <c r="CCH506" s="544"/>
      <c r="CCI506" s="544"/>
      <c r="CCJ506" s="544"/>
      <c r="CCK506" s="544"/>
      <c r="CCL506" s="544"/>
      <c r="CCM506" s="544"/>
      <c r="CCN506" s="544"/>
      <c r="CCO506" s="544"/>
      <c r="CCP506" s="544"/>
      <c r="CCQ506" s="544"/>
      <c r="CCR506" s="544"/>
      <c r="CCS506" s="544"/>
      <c r="CCT506" s="544"/>
      <c r="CCU506" s="544"/>
      <c r="CCV506" s="544"/>
      <c r="CCW506" s="544"/>
      <c r="CCX506" s="544"/>
      <c r="CCY506" s="544"/>
      <c r="CCZ506" s="544"/>
      <c r="CDA506" s="544"/>
      <c r="CDB506" s="544"/>
      <c r="CDC506" s="544"/>
      <c r="CDD506" s="544"/>
      <c r="CDE506" s="544"/>
      <c r="CDF506" s="544"/>
      <c r="CDG506" s="544"/>
      <c r="CDH506" s="544"/>
      <c r="CDI506" s="544"/>
      <c r="CDJ506" s="544"/>
      <c r="CDK506" s="544"/>
      <c r="CDL506" s="544"/>
      <c r="CDM506" s="544"/>
      <c r="CDN506" s="544"/>
      <c r="CDO506" s="544"/>
      <c r="CDP506" s="544"/>
      <c r="CDQ506" s="544"/>
      <c r="CDR506" s="544"/>
      <c r="CDS506" s="544"/>
      <c r="CDT506" s="544"/>
      <c r="CDU506" s="544"/>
      <c r="CDV506" s="544"/>
      <c r="CDW506" s="544"/>
      <c r="CDX506" s="544"/>
      <c r="CDY506" s="544"/>
      <c r="CDZ506" s="544"/>
      <c r="CEA506" s="544"/>
      <c r="CEB506" s="544"/>
      <c r="CEC506" s="544"/>
      <c r="CED506" s="544"/>
      <c r="CEE506" s="544"/>
      <c r="CEF506" s="544"/>
      <c r="CEG506" s="544"/>
      <c r="CEH506" s="544"/>
      <c r="CEI506" s="544"/>
      <c r="CEJ506" s="544"/>
      <c r="CEK506" s="544"/>
      <c r="CEL506" s="544"/>
      <c r="CEM506" s="544"/>
      <c r="CEN506" s="544"/>
      <c r="CEO506" s="544"/>
      <c r="CEP506" s="544"/>
      <c r="CEQ506" s="544"/>
      <c r="CER506" s="544"/>
      <c r="CES506" s="544"/>
      <c r="CET506" s="544"/>
      <c r="CEU506" s="544"/>
      <c r="CEV506" s="544"/>
      <c r="CEW506" s="544"/>
      <c r="CEX506" s="544"/>
      <c r="CEY506" s="544"/>
      <c r="CEZ506" s="544"/>
      <c r="CFA506" s="544"/>
      <c r="CFB506" s="544"/>
      <c r="CFC506" s="544"/>
      <c r="CFD506" s="544"/>
      <c r="CFE506" s="544"/>
      <c r="CFF506" s="544"/>
      <c r="CFG506" s="544"/>
      <c r="CFH506" s="544"/>
      <c r="CFI506" s="544"/>
      <c r="CFJ506" s="544"/>
      <c r="CFK506" s="544"/>
      <c r="CFL506" s="544"/>
      <c r="CFM506" s="544"/>
      <c r="CFN506" s="544"/>
      <c r="CFO506" s="544"/>
      <c r="CFP506" s="544"/>
      <c r="CFQ506" s="544"/>
      <c r="CFR506" s="544"/>
      <c r="CFS506" s="544"/>
      <c r="CFT506" s="544"/>
      <c r="CFU506" s="544"/>
      <c r="CFV506" s="544"/>
      <c r="CFW506" s="544"/>
      <c r="CFX506" s="544"/>
      <c r="CFY506" s="544"/>
      <c r="CFZ506" s="544"/>
      <c r="CGA506" s="544"/>
      <c r="CGB506" s="544"/>
      <c r="CGC506" s="544"/>
      <c r="CGD506" s="544"/>
      <c r="CGE506" s="544"/>
      <c r="CGF506" s="544"/>
      <c r="CGG506" s="544"/>
      <c r="CGH506" s="544"/>
      <c r="CGI506" s="544"/>
      <c r="CGJ506" s="544"/>
      <c r="CGK506" s="544"/>
      <c r="CGL506" s="544"/>
      <c r="CGM506" s="544"/>
      <c r="CGN506" s="544"/>
      <c r="CGO506" s="544"/>
      <c r="CGP506" s="544"/>
      <c r="CGQ506" s="544"/>
      <c r="CGR506" s="544"/>
      <c r="CGS506" s="544"/>
      <c r="CGT506" s="544"/>
      <c r="CGU506" s="544"/>
      <c r="CGV506" s="544"/>
      <c r="CGW506" s="544"/>
      <c r="CGX506" s="544"/>
      <c r="CGY506" s="544"/>
      <c r="CGZ506" s="544"/>
      <c r="CHA506" s="544"/>
      <c r="CHB506" s="544"/>
      <c r="CHC506" s="544"/>
      <c r="CHD506" s="544"/>
      <c r="CHE506" s="544"/>
      <c r="CHF506" s="544"/>
      <c r="CHG506" s="544"/>
      <c r="CHH506" s="544"/>
      <c r="CHI506" s="544"/>
      <c r="CHJ506" s="544"/>
      <c r="CHK506" s="544"/>
      <c r="CHL506" s="544"/>
      <c r="CHM506" s="544"/>
      <c r="CHN506" s="544"/>
      <c r="CHO506" s="544"/>
      <c r="CHP506" s="544"/>
      <c r="CHQ506" s="544"/>
      <c r="CHR506" s="544"/>
      <c r="CHS506" s="544"/>
      <c r="CHT506" s="544"/>
      <c r="CHU506" s="544"/>
      <c r="CHV506" s="544"/>
      <c r="CHW506" s="544"/>
      <c r="CHX506" s="544"/>
      <c r="CHY506" s="544"/>
      <c r="CHZ506" s="544"/>
      <c r="CIA506" s="544"/>
      <c r="CIB506" s="544"/>
      <c r="CIC506" s="544"/>
      <c r="CID506" s="544"/>
      <c r="CIE506" s="544"/>
      <c r="CIF506" s="544"/>
      <c r="CIG506" s="544"/>
      <c r="CIH506" s="544"/>
      <c r="CII506" s="544"/>
      <c r="CIJ506" s="544"/>
      <c r="CIK506" s="544"/>
      <c r="CIL506" s="544"/>
      <c r="CIM506" s="544"/>
      <c r="CIN506" s="544"/>
      <c r="CIO506" s="544"/>
      <c r="CIP506" s="544"/>
      <c r="CIQ506" s="544"/>
      <c r="CIR506" s="544"/>
      <c r="CIS506" s="544"/>
      <c r="CIT506" s="544"/>
      <c r="CIU506" s="544"/>
      <c r="CIV506" s="544"/>
      <c r="CIW506" s="544"/>
      <c r="CIX506" s="544"/>
      <c r="CIY506" s="544"/>
      <c r="CIZ506" s="544"/>
      <c r="CJA506" s="544"/>
      <c r="CJB506" s="544"/>
      <c r="CJC506" s="544"/>
      <c r="CJD506" s="544"/>
      <c r="CJE506" s="544"/>
      <c r="CJF506" s="544"/>
      <c r="CJG506" s="544"/>
      <c r="CJH506" s="544"/>
      <c r="CJI506" s="544"/>
      <c r="CJJ506" s="544"/>
      <c r="CJK506" s="544"/>
      <c r="CJL506" s="544"/>
      <c r="CJM506" s="544"/>
      <c r="CJN506" s="544"/>
      <c r="CJO506" s="544"/>
      <c r="CJP506" s="544"/>
      <c r="CJQ506" s="544"/>
      <c r="CJR506" s="544"/>
      <c r="CJS506" s="544"/>
      <c r="CJT506" s="544"/>
      <c r="CJU506" s="544"/>
      <c r="CJV506" s="544"/>
      <c r="CJW506" s="544"/>
      <c r="CJX506" s="544"/>
      <c r="CJY506" s="544"/>
      <c r="CJZ506" s="544"/>
      <c r="CKA506" s="544"/>
      <c r="CKB506" s="544"/>
      <c r="CKC506" s="544"/>
      <c r="CKD506" s="544"/>
      <c r="CKE506" s="544"/>
      <c r="CKF506" s="544"/>
      <c r="CKG506" s="544"/>
      <c r="CKH506" s="544"/>
      <c r="CKI506" s="544"/>
      <c r="CKJ506" s="544"/>
      <c r="CKK506" s="544"/>
      <c r="CKL506" s="544"/>
      <c r="CKM506" s="544"/>
      <c r="CKN506" s="544"/>
      <c r="CKO506" s="544"/>
      <c r="CKP506" s="544"/>
      <c r="CKQ506" s="544"/>
      <c r="CKR506" s="544"/>
      <c r="CKS506" s="544"/>
      <c r="CKT506" s="544"/>
      <c r="CKU506" s="544"/>
      <c r="CKV506" s="544"/>
      <c r="CKW506" s="544"/>
      <c r="CKX506" s="544"/>
      <c r="CKY506" s="544"/>
      <c r="CKZ506" s="544"/>
      <c r="CLA506" s="544"/>
      <c r="CLB506" s="544"/>
      <c r="CLC506" s="544"/>
      <c r="CLD506" s="544"/>
      <c r="CLE506" s="544"/>
      <c r="CLF506" s="544"/>
      <c r="CLG506" s="544"/>
      <c r="CLH506" s="544"/>
      <c r="CLI506" s="544"/>
      <c r="CLJ506" s="544"/>
      <c r="CLK506" s="544"/>
      <c r="CLL506" s="544"/>
      <c r="CLM506" s="544"/>
      <c r="CLN506" s="544"/>
      <c r="CLO506" s="544"/>
      <c r="CLP506" s="544"/>
      <c r="CLQ506" s="544"/>
      <c r="CLR506" s="544"/>
      <c r="CLS506" s="544"/>
      <c r="CLT506" s="544"/>
      <c r="CLU506" s="544"/>
      <c r="CLV506" s="544"/>
      <c r="CLW506" s="544"/>
      <c r="CLX506" s="544"/>
      <c r="CLY506" s="544"/>
      <c r="CLZ506" s="544"/>
      <c r="CMA506" s="544"/>
      <c r="CMB506" s="544"/>
      <c r="CMC506" s="544"/>
      <c r="CMD506" s="544"/>
      <c r="CME506" s="544"/>
      <c r="CMF506" s="544"/>
      <c r="CMG506" s="544"/>
      <c r="CMH506" s="544"/>
      <c r="CMI506" s="544"/>
      <c r="CMJ506" s="544"/>
      <c r="CMK506" s="544"/>
      <c r="CML506" s="544"/>
      <c r="CMM506" s="544"/>
      <c r="CMN506" s="544"/>
      <c r="CMO506" s="544"/>
      <c r="CMP506" s="544"/>
      <c r="CMQ506" s="544"/>
      <c r="CMR506" s="544"/>
      <c r="CMS506" s="544"/>
      <c r="CMT506" s="544"/>
      <c r="CMU506" s="544"/>
      <c r="CMV506" s="544"/>
      <c r="CMW506" s="544"/>
      <c r="CMX506" s="544"/>
      <c r="CMY506" s="544"/>
      <c r="CMZ506" s="544"/>
      <c r="CNA506" s="544"/>
      <c r="CNB506" s="544"/>
      <c r="CNC506" s="544"/>
      <c r="CND506" s="544"/>
      <c r="CNE506" s="544"/>
      <c r="CNF506" s="544"/>
      <c r="CNG506" s="544"/>
      <c r="CNH506" s="544"/>
      <c r="CNI506" s="544"/>
      <c r="CNJ506" s="544"/>
      <c r="CNK506" s="544"/>
      <c r="CNL506" s="544"/>
      <c r="CNM506" s="544"/>
      <c r="CNN506" s="544"/>
      <c r="CNO506" s="544"/>
      <c r="CNP506" s="544"/>
      <c r="CNQ506" s="544"/>
      <c r="CNR506" s="544"/>
      <c r="CNS506" s="544"/>
      <c r="CNT506" s="544"/>
      <c r="CNU506" s="544"/>
      <c r="CNV506" s="544"/>
      <c r="CNW506" s="544"/>
      <c r="CNX506" s="544"/>
      <c r="CNY506" s="544"/>
      <c r="CNZ506" s="544"/>
      <c r="COA506" s="544"/>
      <c r="COB506" s="544"/>
      <c r="COC506" s="544"/>
      <c r="COD506" s="544"/>
      <c r="COE506" s="544"/>
      <c r="COF506" s="544"/>
      <c r="COG506" s="544"/>
      <c r="COH506" s="544"/>
      <c r="COI506" s="544"/>
      <c r="COJ506" s="544"/>
      <c r="COK506" s="544"/>
      <c r="COL506" s="544"/>
      <c r="COM506" s="544"/>
      <c r="CON506" s="544"/>
      <c r="COO506" s="544"/>
      <c r="COP506" s="544"/>
      <c r="COQ506" s="544"/>
      <c r="COR506" s="544"/>
      <c r="COS506" s="544"/>
      <c r="COT506" s="544"/>
      <c r="COU506" s="544"/>
      <c r="COV506" s="544"/>
      <c r="COW506" s="544"/>
      <c r="COX506" s="544"/>
      <c r="COY506" s="544"/>
      <c r="COZ506" s="544"/>
      <c r="CPA506" s="544"/>
      <c r="CPB506" s="544"/>
      <c r="CPC506" s="544"/>
      <c r="CPD506" s="544"/>
      <c r="CPE506" s="544"/>
      <c r="CPF506" s="544"/>
      <c r="CPG506" s="544"/>
      <c r="CPH506" s="544"/>
      <c r="CPI506" s="544"/>
      <c r="CPJ506" s="544"/>
      <c r="CPK506" s="544"/>
      <c r="CPL506" s="544"/>
      <c r="CPM506" s="544"/>
      <c r="CPN506" s="544"/>
      <c r="CPO506" s="544"/>
      <c r="CPP506" s="544"/>
      <c r="CPQ506" s="544"/>
      <c r="CPR506" s="544"/>
      <c r="CPS506" s="544"/>
      <c r="CPT506" s="544"/>
      <c r="CPU506" s="544"/>
      <c r="CPV506" s="544"/>
      <c r="CPW506" s="544"/>
      <c r="CPX506" s="544"/>
      <c r="CPY506" s="544"/>
      <c r="CPZ506" s="544"/>
      <c r="CQA506" s="544"/>
      <c r="CQB506" s="544"/>
      <c r="CQC506" s="544"/>
      <c r="CQD506" s="544"/>
      <c r="CQE506" s="544"/>
      <c r="CQF506" s="544"/>
      <c r="CQG506" s="544"/>
      <c r="CQH506" s="544"/>
      <c r="CQI506" s="544"/>
      <c r="CQJ506" s="544"/>
      <c r="CQK506" s="544"/>
      <c r="CQL506" s="544"/>
      <c r="CQM506" s="544"/>
      <c r="CQN506" s="544"/>
      <c r="CQO506" s="544"/>
      <c r="CQP506" s="544"/>
      <c r="CQQ506" s="544"/>
      <c r="CQR506" s="544"/>
      <c r="CQS506" s="544"/>
      <c r="CQT506" s="544"/>
      <c r="CQU506" s="544"/>
      <c r="CQV506" s="544"/>
      <c r="CQW506" s="544"/>
      <c r="CQX506" s="544"/>
      <c r="CQY506" s="544"/>
      <c r="CQZ506" s="544"/>
      <c r="CRA506" s="544"/>
      <c r="CRB506" s="544"/>
      <c r="CRC506" s="544"/>
      <c r="CRD506" s="544"/>
      <c r="CRE506" s="544"/>
      <c r="CRF506" s="544"/>
      <c r="CRG506" s="544"/>
      <c r="CRH506" s="544"/>
      <c r="CRI506" s="544"/>
      <c r="CRJ506" s="544"/>
      <c r="CRK506" s="544"/>
      <c r="CRL506" s="544"/>
      <c r="CRM506" s="544"/>
      <c r="CRN506" s="544"/>
      <c r="CRO506" s="544"/>
      <c r="CRP506" s="544"/>
      <c r="CRQ506" s="544"/>
      <c r="CRR506" s="544"/>
      <c r="CRS506" s="544"/>
      <c r="CRT506" s="544"/>
      <c r="CRU506" s="544"/>
      <c r="CRV506" s="544"/>
      <c r="CRW506" s="544"/>
      <c r="CRX506" s="544"/>
      <c r="CRY506" s="544"/>
      <c r="CRZ506" s="544"/>
      <c r="CSA506" s="544"/>
      <c r="CSB506" s="544"/>
      <c r="CSC506" s="544"/>
      <c r="CSD506" s="544"/>
      <c r="CSE506" s="544"/>
      <c r="CSF506" s="544"/>
      <c r="CSG506" s="544"/>
      <c r="CSH506" s="544"/>
      <c r="CSI506" s="544"/>
      <c r="CSJ506" s="544"/>
      <c r="CSK506" s="544"/>
      <c r="CSL506" s="544"/>
      <c r="CSM506" s="544"/>
      <c r="CSN506" s="544"/>
      <c r="CSO506" s="544"/>
      <c r="CSP506" s="544"/>
      <c r="CSQ506" s="544"/>
      <c r="CSR506" s="544"/>
      <c r="CSS506" s="544"/>
      <c r="CST506" s="544"/>
      <c r="CSU506" s="544"/>
      <c r="CSV506" s="544"/>
      <c r="CSW506" s="544"/>
      <c r="CSX506" s="544"/>
      <c r="CSY506" s="544"/>
      <c r="CSZ506" s="544"/>
      <c r="CTA506" s="544"/>
      <c r="CTB506" s="544"/>
      <c r="CTC506" s="544"/>
      <c r="CTD506" s="544"/>
      <c r="CTE506" s="544"/>
      <c r="CTF506" s="544"/>
      <c r="CTG506" s="544"/>
      <c r="CTH506" s="544"/>
      <c r="CTI506" s="544"/>
      <c r="CTJ506" s="544"/>
      <c r="CTK506" s="544"/>
      <c r="CTL506" s="544"/>
      <c r="CTM506" s="544"/>
      <c r="CTN506" s="544"/>
      <c r="CTO506" s="544"/>
      <c r="CTP506" s="544"/>
      <c r="CTQ506" s="544"/>
      <c r="CTR506" s="544"/>
      <c r="CTS506" s="544"/>
      <c r="CTT506" s="544"/>
      <c r="CTU506" s="544"/>
      <c r="CTV506" s="544"/>
      <c r="CTW506" s="544"/>
      <c r="CTX506" s="544"/>
      <c r="CTY506" s="544"/>
      <c r="CTZ506" s="544"/>
      <c r="CUA506" s="544"/>
      <c r="CUB506" s="544"/>
      <c r="CUC506" s="544"/>
      <c r="CUD506" s="544"/>
      <c r="CUE506" s="544"/>
      <c r="CUF506" s="544"/>
      <c r="CUG506" s="544"/>
      <c r="CUH506" s="544"/>
      <c r="CUI506" s="544"/>
      <c r="CUJ506" s="544"/>
      <c r="CUK506" s="544"/>
      <c r="CUL506" s="544"/>
      <c r="CUM506" s="544"/>
      <c r="CUN506" s="544"/>
      <c r="CUO506" s="544"/>
      <c r="CUP506" s="544"/>
      <c r="CUQ506" s="544"/>
      <c r="CUR506" s="544"/>
      <c r="CUS506" s="544"/>
      <c r="CUT506" s="544"/>
      <c r="CUU506" s="544"/>
      <c r="CUV506" s="544"/>
      <c r="CUW506" s="544"/>
      <c r="CUX506" s="544"/>
      <c r="CUY506" s="544"/>
      <c r="CUZ506" s="544"/>
      <c r="CVA506" s="544"/>
      <c r="CVB506" s="544"/>
      <c r="CVC506" s="544"/>
      <c r="CVD506" s="544"/>
      <c r="CVE506" s="544"/>
      <c r="CVF506" s="544"/>
      <c r="CVG506" s="544"/>
      <c r="CVH506" s="544"/>
      <c r="CVI506" s="544"/>
      <c r="CVJ506" s="544"/>
      <c r="CVK506" s="544"/>
      <c r="CVL506" s="544"/>
      <c r="CVM506" s="544"/>
      <c r="CVN506" s="544"/>
      <c r="CVO506" s="544"/>
      <c r="CVP506" s="544"/>
      <c r="CVQ506" s="544"/>
      <c r="CVR506" s="544"/>
      <c r="CVS506" s="544"/>
      <c r="CVT506" s="544"/>
      <c r="CVU506" s="544"/>
      <c r="CVV506" s="544"/>
      <c r="CVW506" s="544"/>
      <c r="CVX506" s="544"/>
      <c r="CVY506" s="544"/>
      <c r="CVZ506" s="544"/>
      <c r="CWA506" s="544"/>
      <c r="CWB506" s="544"/>
      <c r="CWC506" s="544"/>
      <c r="CWD506" s="544"/>
      <c r="CWE506" s="544"/>
      <c r="CWF506" s="544"/>
      <c r="CWG506" s="544"/>
      <c r="CWH506" s="544"/>
      <c r="CWI506" s="544"/>
      <c r="CWJ506" s="544"/>
      <c r="CWK506" s="544"/>
      <c r="CWL506" s="544"/>
      <c r="CWM506" s="544"/>
      <c r="CWN506" s="544"/>
      <c r="CWO506" s="544"/>
      <c r="CWP506" s="544"/>
      <c r="CWQ506" s="544"/>
      <c r="CWR506" s="544"/>
      <c r="CWS506" s="544"/>
      <c r="CWT506" s="544"/>
      <c r="CWU506" s="544"/>
      <c r="CWV506" s="544"/>
      <c r="CWW506" s="544"/>
      <c r="CWX506" s="544"/>
      <c r="CWY506" s="544"/>
      <c r="CWZ506" s="544"/>
      <c r="CXA506" s="544"/>
      <c r="CXB506" s="544"/>
      <c r="CXC506" s="544"/>
      <c r="CXD506" s="544"/>
      <c r="CXE506" s="544"/>
      <c r="CXF506" s="544"/>
      <c r="CXG506" s="544"/>
      <c r="CXH506" s="544"/>
      <c r="CXI506" s="544"/>
      <c r="CXJ506" s="544"/>
      <c r="CXK506" s="544"/>
      <c r="CXL506" s="544"/>
      <c r="CXM506" s="544"/>
      <c r="CXN506" s="544"/>
      <c r="CXO506" s="544"/>
      <c r="CXP506" s="544"/>
      <c r="CXQ506" s="544"/>
      <c r="CXR506" s="544"/>
      <c r="CXS506" s="544"/>
      <c r="CXT506" s="544"/>
      <c r="CXU506" s="544"/>
      <c r="CXV506" s="544"/>
      <c r="CXW506" s="544"/>
      <c r="CXX506" s="544"/>
      <c r="CXY506" s="544"/>
      <c r="CXZ506" s="544"/>
      <c r="CYA506" s="544"/>
      <c r="CYB506" s="544"/>
      <c r="CYC506" s="544"/>
      <c r="CYD506" s="544"/>
      <c r="CYE506" s="544"/>
      <c r="CYF506" s="544"/>
      <c r="CYG506" s="544"/>
      <c r="CYH506" s="544"/>
      <c r="CYI506" s="544"/>
      <c r="CYJ506" s="544"/>
      <c r="CYK506" s="544"/>
      <c r="CYL506" s="544"/>
      <c r="CYM506" s="544"/>
      <c r="CYN506" s="544"/>
      <c r="CYO506" s="544"/>
      <c r="CYP506" s="544"/>
      <c r="CYQ506" s="544"/>
      <c r="CYR506" s="544"/>
      <c r="CYS506" s="544"/>
      <c r="CYT506" s="544"/>
      <c r="CYU506" s="544"/>
      <c r="CYV506" s="544"/>
      <c r="CYW506" s="544"/>
      <c r="CYX506" s="544"/>
      <c r="CYY506" s="544"/>
      <c r="CYZ506" s="544"/>
      <c r="CZA506" s="544"/>
      <c r="CZB506" s="544"/>
      <c r="CZC506" s="544"/>
      <c r="CZD506" s="544"/>
      <c r="CZE506" s="544"/>
      <c r="CZF506" s="544"/>
      <c r="CZG506" s="544"/>
      <c r="CZH506" s="544"/>
      <c r="CZI506" s="544"/>
      <c r="CZJ506" s="544"/>
      <c r="CZK506" s="544"/>
      <c r="CZL506" s="544"/>
      <c r="CZM506" s="544"/>
      <c r="CZN506" s="544"/>
      <c r="CZO506" s="544"/>
      <c r="CZP506" s="544"/>
      <c r="CZQ506" s="544"/>
      <c r="CZR506" s="544"/>
      <c r="CZS506" s="544"/>
      <c r="CZT506" s="544"/>
      <c r="CZU506" s="544"/>
      <c r="CZV506" s="544"/>
      <c r="CZW506" s="544"/>
      <c r="CZX506" s="544"/>
      <c r="CZY506" s="544"/>
      <c r="CZZ506" s="544"/>
      <c r="DAA506" s="544"/>
      <c r="DAB506" s="544"/>
      <c r="DAC506" s="544"/>
      <c r="DAD506" s="544"/>
      <c r="DAE506" s="544"/>
      <c r="DAF506" s="544"/>
      <c r="DAG506" s="544"/>
      <c r="DAH506" s="544"/>
      <c r="DAI506" s="544"/>
      <c r="DAJ506" s="544"/>
      <c r="DAK506" s="544"/>
      <c r="DAL506" s="544"/>
      <c r="DAM506" s="544"/>
      <c r="DAN506" s="544"/>
      <c r="DAO506" s="544"/>
      <c r="DAP506" s="544"/>
      <c r="DAQ506" s="544"/>
      <c r="DAR506" s="544"/>
      <c r="DAS506" s="544"/>
      <c r="DAT506" s="544"/>
      <c r="DAU506" s="544"/>
      <c r="DAV506" s="544"/>
      <c r="DAW506" s="544"/>
      <c r="DAX506" s="544"/>
      <c r="DAY506" s="544"/>
      <c r="DAZ506" s="544"/>
      <c r="DBA506" s="544"/>
      <c r="DBB506" s="544"/>
      <c r="DBC506" s="544"/>
      <c r="DBD506" s="544"/>
      <c r="DBE506" s="544"/>
      <c r="DBF506" s="544"/>
      <c r="DBG506" s="544"/>
      <c r="DBH506" s="544"/>
      <c r="DBI506" s="544"/>
      <c r="DBJ506" s="544"/>
      <c r="DBK506" s="544"/>
      <c r="DBL506" s="544"/>
      <c r="DBM506" s="544"/>
      <c r="DBN506" s="544"/>
      <c r="DBO506" s="544"/>
      <c r="DBP506" s="544"/>
      <c r="DBQ506" s="544"/>
      <c r="DBR506" s="544"/>
      <c r="DBS506" s="544"/>
      <c r="DBT506" s="544"/>
      <c r="DBU506" s="544"/>
      <c r="DBV506" s="544"/>
      <c r="DBW506" s="544"/>
      <c r="DBX506" s="544"/>
      <c r="DBY506" s="544"/>
      <c r="DBZ506" s="544"/>
      <c r="DCA506" s="544"/>
      <c r="DCB506" s="544"/>
      <c r="DCC506" s="544"/>
      <c r="DCD506" s="544"/>
      <c r="DCE506" s="544"/>
      <c r="DCF506" s="544"/>
      <c r="DCG506" s="544"/>
      <c r="DCH506" s="544"/>
      <c r="DCI506" s="544"/>
      <c r="DCJ506" s="544"/>
      <c r="DCK506" s="544"/>
      <c r="DCL506" s="544"/>
      <c r="DCM506" s="544"/>
      <c r="DCN506" s="544"/>
      <c r="DCO506" s="544"/>
      <c r="DCP506" s="544"/>
      <c r="DCQ506" s="544"/>
      <c r="DCR506" s="544"/>
      <c r="DCS506" s="544"/>
      <c r="DCT506" s="544"/>
      <c r="DCU506" s="544"/>
      <c r="DCV506" s="544"/>
      <c r="DCW506" s="544"/>
      <c r="DCX506" s="544"/>
      <c r="DCY506" s="544"/>
      <c r="DCZ506" s="544"/>
      <c r="DDA506" s="544"/>
      <c r="DDB506" s="544"/>
      <c r="DDC506" s="544"/>
      <c r="DDD506" s="544"/>
      <c r="DDE506" s="544"/>
      <c r="DDF506" s="544"/>
      <c r="DDG506" s="544"/>
      <c r="DDH506" s="544"/>
      <c r="DDI506" s="544"/>
      <c r="DDJ506" s="544"/>
      <c r="DDK506" s="544"/>
      <c r="DDL506" s="544"/>
      <c r="DDM506" s="544"/>
      <c r="DDN506" s="544"/>
      <c r="DDO506" s="544"/>
      <c r="DDP506" s="544"/>
      <c r="DDQ506" s="544"/>
      <c r="DDR506" s="544"/>
      <c r="DDS506" s="544"/>
      <c r="DDT506" s="544"/>
      <c r="DDU506" s="544"/>
      <c r="DDV506" s="544"/>
      <c r="DDW506" s="544"/>
      <c r="DDX506" s="544"/>
      <c r="DDY506" s="544"/>
      <c r="DDZ506" s="544"/>
      <c r="DEA506" s="544"/>
      <c r="DEB506" s="544"/>
      <c r="DEC506" s="544"/>
      <c r="DED506" s="544"/>
      <c r="DEE506" s="544"/>
      <c r="DEF506" s="544"/>
      <c r="DEG506" s="544"/>
      <c r="DEH506" s="544"/>
      <c r="DEI506" s="544"/>
      <c r="DEJ506" s="544"/>
      <c r="DEK506" s="544"/>
      <c r="DEL506" s="544"/>
      <c r="DEM506" s="544"/>
      <c r="DEN506" s="544"/>
      <c r="DEO506" s="544"/>
      <c r="DEP506" s="544"/>
      <c r="DEQ506" s="544"/>
      <c r="DER506" s="544"/>
      <c r="DES506" s="544"/>
      <c r="DET506" s="544"/>
      <c r="DEU506" s="544"/>
      <c r="DEV506" s="544"/>
      <c r="DEW506" s="544"/>
      <c r="DEX506" s="544"/>
      <c r="DEY506" s="544"/>
      <c r="DEZ506" s="544"/>
      <c r="DFA506" s="544"/>
      <c r="DFB506" s="544"/>
      <c r="DFC506" s="544"/>
      <c r="DFD506" s="544"/>
      <c r="DFE506" s="544"/>
      <c r="DFF506" s="544"/>
      <c r="DFG506" s="544"/>
      <c r="DFH506" s="544"/>
      <c r="DFI506" s="544"/>
      <c r="DFJ506" s="544"/>
      <c r="DFK506" s="544"/>
      <c r="DFL506" s="544"/>
      <c r="DFM506" s="544"/>
      <c r="DFN506" s="544"/>
      <c r="DFO506" s="544"/>
      <c r="DFP506" s="544"/>
      <c r="DFQ506" s="544"/>
      <c r="DFR506" s="544"/>
      <c r="DFS506" s="544"/>
      <c r="DFT506" s="544"/>
      <c r="DFU506" s="544"/>
      <c r="DFV506" s="544"/>
      <c r="DFW506" s="544"/>
      <c r="DFX506" s="544"/>
      <c r="DFY506" s="544"/>
      <c r="DFZ506" s="544"/>
      <c r="DGA506" s="544"/>
      <c r="DGB506" s="544"/>
      <c r="DGC506" s="544"/>
      <c r="DGD506" s="544"/>
      <c r="DGE506" s="544"/>
      <c r="DGF506" s="544"/>
      <c r="DGG506" s="544"/>
      <c r="DGH506" s="544"/>
      <c r="DGI506" s="544"/>
      <c r="DGJ506" s="544"/>
      <c r="DGK506" s="544"/>
      <c r="DGL506" s="544"/>
      <c r="DGM506" s="544"/>
      <c r="DGN506" s="544"/>
      <c r="DGO506" s="544"/>
      <c r="DGP506" s="544"/>
      <c r="DGQ506" s="544"/>
      <c r="DGR506" s="544"/>
      <c r="DGS506" s="544"/>
      <c r="DGT506" s="544"/>
      <c r="DGU506" s="544"/>
      <c r="DGV506" s="544"/>
      <c r="DGW506" s="544"/>
      <c r="DGX506" s="544"/>
      <c r="DGY506" s="544"/>
      <c r="DGZ506" s="544"/>
      <c r="DHA506" s="544"/>
      <c r="DHB506" s="544"/>
      <c r="DHC506" s="544"/>
      <c r="DHD506" s="544"/>
      <c r="DHE506" s="544"/>
      <c r="DHF506" s="544"/>
      <c r="DHG506" s="544"/>
      <c r="DHH506" s="544"/>
      <c r="DHI506" s="544"/>
      <c r="DHJ506" s="544"/>
      <c r="DHK506" s="544"/>
      <c r="DHL506" s="544"/>
      <c r="DHM506" s="544"/>
      <c r="DHN506" s="544"/>
      <c r="DHO506" s="544"/>
      <c r="DHP506" s="544"/>
      <c r="DHQ506" s="544"/>
      <c r="DHR506" s="544"/>
      <c r="DHS506" s="544"/>
      <c r="DHT506" s="544"/>
      <c r="DHU506" s="544"/>
      <c r="DHV506" s="544"/>
      <c r="DHW506" s="544"/>
      <c r="DHX506" s="544"/>
      <c r="DHY506" s="544"/>
      <c r="DHZ506" s="544"/>
      <c r="DIA506" s="544"/>
      <c r="DIB506" s="544"/>
      <c r="DIC506" s="544"/>
      <c r="DID506" s="544"/>
      <c r="DIE506" s="544"/>
      <c r="DIF506" s="544"/>
      <c r="DIG506" s="544"/>
      <c r="DIH506" s="544"/>
      <c r="DII506" s="544"/>
      <c r="DIJ506" s="544"/>
      <c r="DIK506" s="544"/>
      <c r="DIL506" s="544"/>
      <c r="DIM506" s="544"/>
      <c r="DIN506" s="544"/>
      <c r="DIO506" s="544"/>
      <c r="DIP506" s="544"/>
      <c r="DIQ506" s="544"/>
      <c r="DIR506" s="544"/>
      <c r="DIS506" s="544"/>
      <c r="DIT506" s="544"/>
      <c r="DIU506" s="544"/>
      <c r="DIV506" s="544"/>
      <c r="DIW506" s="544"/>
      <c r="DIX506" s="544"/>
      <c r="DIY506" s="544"/>
      <c r="DIZ506" s="544"/>
      <c r="DJA506" s="544"/>
      <c r="DJB506" s="544"/>
      <c r="DJC506" s="544"/>
      <c r="DJD506" s="544"/>
      <c r="DJE506" s="544"/>
      <c r="DJF506" s="544"/>
      <c r="DJG506" s="544"/>
      <c r="DJH506" s="544"/>
      <c r="DJI506" s="544"/>
      <c r="DJJ506" s="544"/>
      <c r="DJK506" s="544"/>
      <c r="DJL506" s="544"/>
      <c r="DJM506" s="544"/>
      <c r="DJN506" s="544"/>
      <c r="DJO506" s="544"/>
      <c r="DJP506" s="544"/>
      <c r="DJQ506" s="544"/>
      <c r="DJR506" s="544"/>
      <c r="DJS506" s="544"/>
      <c r="DJT506" s="544"/>
      <c r="DJU506" s="544"/>
      <c r="DJV506" s="544"/>
      <c r="DJW506" s="544"/>
      <c r="DJX506" s="544"/>
      <c r="DJY506" s="544"/>
      <c r="DJZ506" s="544"/>
      <c r="DKA506" s="544"/>
      <c r="DKB506" s="544"/>
      <c r="DKC506" s="544"/>
      <c r="DKD506" s="544"/>
      <c r="DKE506" s="544"/>
      <c r="DKF506" s="544"/>
      <c r="DKG506" s="544"/>
      <c r="DKH506" s="544"/>
      <c r="DKI506" s="544"/>
      <c r="DKJ506" s="544"/>
      <c r="DKK506" s="544"/>
      <c r="DKL506" s="544"/>
      <c r="DKM506" s="544"/>
      <c r="DKN506" s="544"/>
      <c r="DKO506" s="544"/>
      <c r="DKP506" s="544"/>
      <c r="DKQ506" s="544"/>
      <c r="DKR506" s="544"/>
      <c r="DKS506" s="544"/>
      <c r="DKT506" s="544"/>
      <c r="DKU506" s="544"/>
      <c r="DKV506" s="544"/>
      <c r="DKW506" s="544"/>
      <c r="DKX506" s="544"/>
      <c r="DKY506" s="544"/>
      <c r="DKZ506" s="544"/>
      <c r="DLA506" s="544"/>
      <c r="DLB506" s="544"/>
      <c r="DLC506" s="544"/>
      <c r="DLD506" s="544"/>
      <c r="DLE506" s="544"/>
      <c r="DLF506" s="544"/>
      <c r="DLG506" s="544"/>
      <c r="DLH506" s="544"/>
      <c r="DLI506" s="544"/>
      <c r="DLJ506" s="544"/>
      <c r="DLK506" s="544"/>
      <c r="DLL506" s="544"/>
      <c r="DLM506" s="544"/>
      <c r="DLN506" s="544"/>
      <c r="DLO506" s="544"/>
      <c r="DLP506" s="544"/>
      <c r="DLQ506" s="544"/>
      <c r="DLR506" s="544"/>
      <c r="DLS506" s="544"/>
      <c r="DLT506" s="544"/>
      <c r="DLU506" s="544"/>
      <c r="DLV506" s="544"/>
      <c r="DLW506" s="544"/>
      <c r="DLX506" s="544"/>
      <c r="DLY506" s="544"/>
      <c r="DLZ506" s="544"/>
      <c r="DMA506" s="544"/>
      <c r="DMB506" s="544"/>
      <c r="DMC506" s="544"/>
      <c r="DMD506" s="544"/>
      <c r="DME506" s="544"/>
      <c r="DMF506" s="544"/>
      <c r="DMG506" s="544"/>
      <c r="DMH506" s="544"/>
      <c r="DMI506" s="544"/>
      <c r="DMJ506" s="544"/>
      <c r="DMK506" s="544"/>
      <c r="DML506" s="544"/>
      <c r="DMM506" s="544"/>
      <c r="DMN506" s="544"/>
      <c r="DMO506" s="544"/>
      <c r="DMP506" s="544"/>
      <c r="DMQ506" s="544"/>
      <c r="DMR506" s="544"/>
      <c r="DMS506" s="544"/>
      <c r="DMT506" s="544"/>
      <c r="DMU506" s="544"/>
      <c r="DMV506" s="544"/>
      <c r="DMW506" s="544"/>
      <c r="DMX506" s="544"/>
      <c r="DMY506" s="544"/>
      <c r="DMZ506" s="544"/>
      <c r="DNA506" s="544"/>
      <c r="DNB506" s="544"/>
      <c r="DNC506" s="544"/>
      <c r="DND506" s="544"/>
      <c r="DNE506" s="544"/>
      <c r="DNF506" s="544"/>
      <c r="DNG506" s="544"/>
      <c r="DNH506" s="544"/>
      <c r="DNI506" s="544"/>
      <c r="DNJ506" s="544"/>
      <c r="DNK506" s="544"/>
      <c r="DNL506" s="544"/>
      <c r="DNM506" s="544"/>
      <c r="DNN506" s="544"/>
      <c r="DNO506" s="544"/>
      <c r="DNP506" s="544"/>
      <c r="DNQ506" s="544"/>
      <c r="DNR506" s="544"/>
      <c r="DNS506" s="544"/>
      <c r="DNT506" s="544"/>
      <c r="DNU506" s="544"/>
      <c r="DNV506" s="544"/>
      <c r="DNW506" s="544"/>
      <c r="DNX506" s="544"/>
      <c r="DNY506" s="544"/>
      <c r="DNZ506" s="544"/>
      <c r="DOA506" s="544"/>
      <c r="DOB506" s="544"/>
      <c r="DOC506" s="544"/>
      <c r="DOD506" s="544"/>
      <c r="DOE506" s="544"/>
      <c r="DOF506" s="544"/>
      <c r="DOG506" s="544"/>
      <c r="DOH506" s="544"/>
      <c r="DOI506" s="544"/>
      <c r="DOJ506" s="544"/>
      <c r="DOK506" s="544"/>
      <c r="DOL506" s="544"/>
      <c r="DOM506" s="544"/>
      <c r="DON506" s="544"/>
      <c r="DOO506" s="544"/>
      <c r="DOP506" s="544"/>
      <c r="DOQ506" s="544"/>
      <c r="DOR506" s="544"/>
      <c r="DOS506" s="544"/>
      <c r="DOT506" s="544"/>
      <c r="DOU506" s="544"/>
      <c r="DOV506" s="544"/>
      <c r="DOW506" s="544"/>
      <c r="DOX506" s="544"/>
      <c r="DOY506" s="544"/>
      <c r="DOZ506" s="544"/>
      <c r="DPA506" s="544"/>
      <c r="DPB506" s="544"/>
      <c r="DPC506" s="544"/>
      <c r="DPD506" s="544"/>
      <c r="DPE506" s="544"/>
      <c r="DPF506" s="544"/>
      <c r="DPG506" s="544"/>
      <c r="DPH506" s="544"/>
      <c r="DPI506" s="544"/>
      <c r="DPJ506" s="544"/>
      <c r="DPK506" s="544"/>
      <c r="DPL506" s="544"/>
      <c r="DPM506" s="544"/>
      <c r="DPN506" s="544"/>
      <c r="DPO506" s="544"/>
      <c r="DPP506" s="544"/>
      <c r="DPQ506" s="544"/>
      <c r="DPR506" s="544"/>
      <c r="DPS506" s="544"/>
      <c r="DPT506" s="544"/>
      <c r="DPU506" s="544"/>
      <c r="DPV506" s="544"/>
      <c r="DPW506" s="544"/>
      <c r="DPX506" s="544"/>
      <c r="DPY506" s="544"/>
      <c r="DPZ506" s="544"/>
      <c r="DQA506" s="544"/>
      <c r="DQB506" s="544"/>
      <c r="DQC506" s="544"/>
      <c r="DQD506" s="544"/>
      <c r="DQE506" s="544"/>
      <c r="DQF506" s="544"/>
      <c r="DQG506" s="544"/>
      <c r="DQH506" s="544"/>
      <c r="DQI506" s="544"/>
      <c r="DQJ506" s="544"/>
      <c r="DQK506" s="544"/>
      <c r="DQL506" s="544"/>
      <c r="DQM506" s="544"/>
      <c r="DQN506" s="544"/>
      <c r="DQO506" s="544"/>
      <c r="DQP506" s="544"/>
      <c r="DQQ506" s="544"/>
      <c r="DQR506" s="544"/>
      <c r="DQS506" s="544"/>
      <c r="DQT506" s="544"/>
      <c r="DQU506" s="544"/>
      <c r="DQV506" s="544"/>
      <c r="DQW506" s="544"/>
      <c r="DQX506" s="544"/>
      <c r="DQY506" s="544"/>
      <c r="DQZ506" s="544"/>
      <c r="DRA506" s="544"/>
      <c r="DRB506" s="544"/>
      <c r="DRC506" s="544"/>
      <c r="DRD506" s="544"/>
      <c r="DRE506" s="544"/>
      <c r="DRF506" s="544"/>
      <c r="DRG506" s="544"/>
      <c r="DRH506" s="544"/>
      <c r="DRI506" s="544"/>
      <c r="DRJ506" s="544"/>
      <c r="DRK506" s="544"/>
      <c r="DRL506" s="544"/>
      <c r="DRM506" s="544"/>
      <c r="DRN506" s="544"/>
      <c r="DRO506" s="544"/>
      <c r="DRP506" s="544"/>
      <c r="DRQ506" s="544"/>
      <c r="DRR506" s="544"/>
      <c r="DRS506" s="544"/>
      <c r="DRT506" s="544"/>
      <c r="DRU506" s="544"/>
      <c r="DRV506" s="544"/>
      <c r="DRW506" s="544"/>
      <c r="DRX506" s="544"/>
      <c r="DRY506" s="544"/>
      <c r="DRZ506" s="544"/>
      <c r="DSA506" s="544"/>
      <c r="DSB506" s="544"/>
      <c r="DSC506" s="544"/>
      <c r="DSD506" s="544"/>
      <c r="DSE506" s="544"/>
      <c r="DSF506" s="544"/>
      <c r="DSG506" s="544"/>
      <c r="DSH506" s="544"/>
      <c r="DSI506" s="544"/>
      <c r="DSJ506" s="544"/>
      <c r="DSK506" s="544"/>
      <c r="DSL506" s="544"/>
      <c r="DSM506" s="544"/>
      <c r="DSN506" s="544"/>
      <c r="DSO506" s="544"/>
      <c r="DSP506" s="544"/>
      <c r="DSQ506" s="544"/>
      <c r="DSR506" s="544"/>
      <c r="DSS506" s="544"/>
      <c r="DST506" s="544"/>
      <c r="DSU506" s="544"/>
      <c r="DSV506" s="544"/>
      <c r="DSW506" s="544"/>
      <c r="DSX506" s="544"/>
      <c r="DSY506" s="544"/>
      <c r="DSZ506" s="544"/>
      <c r="DTA506" s="544"/>
      <c r="DTB506" s="544"/>
      <c r="DTC506" s="544"/>
      <c r="DTD506" s="544"/>
      <c r="DTE506" s="544"/>
      <c r="DTF506" s="544"/>
      <c r="DTG506" s="544"/>
      <c r="DTH506" s="544"/>
      <c r="DTI506" s="544"/>
      <c r="DTJ506" s="544"/>
      <c r="DTK506" s="544"/>
      <c r="DTL506" s="544"/>
      <c r="DTM506" s="544"/>
      <c r="DTN506" s="544"/>
      <c r="DTO506" s="544"/>
      <c r="DTP506" s="544"/>
      <c r="DTQ506" s="544"/>
      <c r="DTR506" s="544"/>
      <c r="DTS506" s="544"/>
      <c r="DTT506" s="544"/>
      <c r="DTU506" s="544"/>
      <c r="DTV506" s="544"/>
      <c r="DTW506" s="544"/>
      <c r="DTX506" s="544"/>
      <c r="DTY506" s="544"/>
      <c r="DTZ506" s="544"/>
      <c r="DUA506" s="544"/>
      <c r="DUB506" s="544"/>
      <c r="DUC506" s="544"/>
      <c r="DUD506" s="544"/>
      <c r="DUE506" s="544"/>
      <c r="DUF506" s="544"/>
      <c r="DUG506" s="544"/>
      <c r="DUH506" s="544"/>
      <c r="DUI506" s="544"/>
      <c r="DUJ506" s="544"/>
      <c r="DUK506" s="544"/>
      <c r="DUL506" s="544"/>
      <c r="DUM506" s="544"/>
      <c r="DUN506" s="544"/>
      <c r="DUO506" s="544"/>
      <c r="DUP506" s="544"/>
      <c r="DUQ506" s="544"/>
      <c r="DUR506" s="544"/>
      <c r="DUS506" s="544"/>
      <c r="DUT506" s="544"/>
      <c r="DUU506" s="544"/>
      <c r="DUV506" s="544"/>
      <c r="DUW506" s="544"/>
      <c r="DUX506" s="544"/>
      <c r="DUY506" s="544"/>
      <c r="DUZ506" s="544"/>
      <c r="DVA506" s="544"/>
      <c r="DVB506" s="544"/>
      <c r="DVC506" s="544"/>
      <c r="DVD506" s="544"/>
      <c r="DVE506" s="544"/>
      <c r="DVF506" s="544"/>
      <c r="DVG506" s="544"/>
      <c r="DVH506" s="544"/>
      <c r="DVI506" s="544"/>
      <c r="DVJ506" s="544"/>
      <c r="DVK506" s="544"/>
      <c r="DVL506" s="544"/>
      <c r="DVM506" s="544"/>
      <c r="DVN506" s="544"/>
      <c r="DVO506" s="544"/>
      <c r="DVP506" s="544"/>
      <c r="DVQ506" s="544"/>
      <c r="DVR506" s="544"/>
      <c r="DVS506" s="544"/>
      <c r="DVT506" s="544"/>
      <c r="DVU506" s="544"/>
      <c r="DVV506" s="544"/>
      <c r="DVW506" s="544"/>
      <c r="DVX506" s="544"/>
      <c r="DVY506" s="544"/>
      <c r="DVZ506" s="544"/>
      <c r="DWA506" s="544"/>
      <c r="DWB506" s="544"/>
      <c r="DWC506" s="544"/>
      <c r="DWD506" s="544"/>
      <c r="DWE506" s="544"/>
      <c r="DWF506" s="544"/>
      <c r="DWG506" s="544"/>
      <c r="DWH506" s="544"/>
      <c r="DWI506" s="544"/>
      <c r="DWJ506" s="544"/>
      <c r="DWK506" s="544"/>
      <c r="DWL506" s="544"/>
      <c r="DWM506" s="544"/>
      <c r="DWN506" s="544"/>
      <c r="DWO506" s="544"/>
      <c r="DWP506" s="544"/>
      <c r="DWQ506" s="544"/>
      <c r="DWR506" s="544"/>
      <c r="DWS506" s="544"/>
      <c r="DWT506" s="544"/>
      <c r="DWU506" s="544"/>
      <c r="DWV506" s="544"/>
      <c r="DWW506" s="544"/>
      <c r="DWX506" s="544"/>
      <c r="DWY506" s="544"/>
      <c r="DWZ506" s="544"/>
      <c r="DXA506" s="544"/>
      <c r="DXB506" s="544"/>
      <c r="DXC506" s="544"/>
      <c r="DXD506" s="544"/>
      <c r="DXE506" s="544"/>
      <c r="DXF506" s="544"/>
      <c r="DXG506" s="544"/>
      <c r="DXH506" s="544"/>
      <c r="DXI506" s="544"/>
      <c r="DXJ506" s="544"/>
      <c r="DXK506" s="544"/>
      <c r="DXL506" s="544"/>
      <c r="DXM506" s="544"/>
      <c r="DXN506" s="544"/>
      <c r="DXO506" s="544"/>
      <c r="DXP506" s="544"/>
      <c r="DXQ506" s="544"/>
      <c r="DXR506" s="544"/>
      <c r="DXS506" s="544"/>
      <c r="DXT506" s="544"/>
      <c r="DXU506" s="544"/>
      <c r="DXV506" s="544"/>
      <c r="DXW506" s="544"/>
      <c r="DXX506" s="544"/>
      <c r="DXY506" s="544"/>
      <c r="DXZ506" s="544"/>
      <c r="DYA506" s="544"/>
      <c r="DYB506" s="544"/>
      <c r="DYC506" s="544"/>
      <c r="DYD506" s="544"/>
      <c r="DYE506" s="544"/>
      <c r="DYF506" s="544"/>
      <c r="DYG506" s="544"/>
      <c r="DYH506" s="544"/>
      <c r="DYI506" s="544"/>
      <c r="DYJ506" s="544"/>
      <c r="DYK506" s="544"/>
      <c r="DYL506" s="544"/>
      <c r="DYM506" s="544"/>
      <c r="DYN506" s="544"/>
      <c r="DYO506" s="544"/>
      <c r="DYP506" s="544"/>
      <c r="DYQ506" s="544"/>
      <c r="DYR506" s="544"/>
      <c r="DYS506" s="544"/>
      <c r="DYT506" s="544"/>
      <c r="DYU506" s="544"/>
      <c r="DYV506" s="544"/>
      <c r="DYW506" s="544"/>
      <c r="DYX506" s="544"/>
      <c r="DYY506" s="544"/>
      <c r="DYZ506" s="544"/>
      <c r="DZA506" s="544"/>
      <c r="DZB506" s="544"/>
      <c r="DZC506" s="544"/>
      <c r="DZD506" s="544"/>
      <c r="DZE506" s="544"/>
      <c r="DZF506" s="544"/>
      <c r="DZG506" s="544"/>
      <c r="DZH506" s="544"/>
      <c r="DZI506" s="544"/>
      <c r="DZJ506" s="544"/>
      <c r="DZK506" s="544"/>
      <c r="DZL506" s="544"/>
      <c r="DZM506" s="544"/>
      <c r="DZN506" s="544"/>
      <c r="DZO506" s="544"/>
      <c r="DZP506" s="544"/>
      <c r="DZQ506" s="544"/>
      <c r="DZR506" s="544"/>
      <c r="DZS506" s="544"/>
      <c r="DZT506" s="544"/>
      <c r="DZU506" s="544"/>
      <c r="DZV506" s="544"/>
      <c r="DZW506" s="544"/>
      <c r="DZX506" s="544"/>
      <c r="DZY506" s="544"/>
      <c r="DZZ506" s="544"/>
      <c r="EAA506" s="544"/>
      <c r="EAB506" s="544"/>
      <c r="EAC506" s="544"/>
      <c r="EAD506" s="544"/>
      <c r="EAE506" s="544"/>
      <c r="EAF506" s="544"/>
      <c r="EAG506" s="544"/>
      <c r="EAH506" s="544"/>
      <c r="EAI506" s="544"/>
      <c r="EAJ506" s="544"/>
      <c r="EAK506" s="544"/>
      <c r="EAL506" s="544"/>
      <c r="EAM506" s="544"/>
      <c r="EAN506" s="544"/>
      <c r="EAO506" s="544"/>
      <c r="EAP506" s="544"/>
      <c r="EAQ506" s="544"/>
      <c r="EAR506" s="544"/>
      <c r="EAS506" s="544"/>
      <c r="EAT506" s="544"/>
      <c r="EAU506" s="544"/>
      <c r="EAV506" s="544"/>
      <c r="EAW506" s="544"/>
      <c r="EAX506" s="544"/>
      <c r="EAY506" s="544"/>
      <c r="EAZ506" s="544"/>
      <c r="EBA506" s="544"/>
      <c r="EBB506" s="544"/>
      <c r="EBC506" s="544"/>
      <c r="EBD506" s="544"/>
      <c r="EBE506" s="544"/>
      <c r="EBF506" s="544"/>
      <c r="EBG506" s="544"/>
      <c r="EBH506" s="544"/>
      <c r="EBI506" s="544"/>
      <c r="EBJ506" s="544"/>
      <c r="EBK506" s="544"/>
      <c r="EBL506" s="544"/>
      <c r="EBM506" s="544"/>
      <c r="EBN506" s="544"/>
      <c r="EBO506" s="544"/>
      <c r="EBP506" s="544"/>
      <c r="EBQ506" s="544"/>
      <c r="EBR506" s="544"/>
      <c r="EBS506" s="544"/>
      <c r="EBT506" s="544"/>
      <c r="EBU506" s="544"/>
      <c r="EBV506" s="544"/>
      <c r="EBW506" s="544"/>
      <c r="EBX506" s="544"/>
      <c r="EBY506" s="544"/>
      <c r="EBZ506" s="544"/>
      <c r="ECA506" s="544"/>
      <c r="ECB506" s="544"/>
      <c r="ECC506" s="544"/>
      <c r="ECD506" s="544"/>
      <c r="ECE506" s="544"/>
      <c r="ECF506" s="544"/>
      <c r="ECG506" s="544"/>
      <c r="ECH506" s="544"/>
      <c r="ECI506" s="544"/>
      <c r="ECJ506" s="544"/>
      <c r="ECK506" s="544"/>
      <c r="ECL506" s="544"/>
      <c r="ECM506" s="544"/>
      <c r="ECN506" s="544"/>
      <c r="ECO506" s="544"/>
      <c r="ECP506" s="544"/>
      <c r="ECQ506" s="544"/>
      <c r="ECR506" s="544"/>
      <c r="ECS506" s="544"/>
      <c r="ECT506" s="544"/>
      <c r="ECU506" s="544"/>
      <c r="ECV506" s="544"/>
      <c r="ECW506" s="544"/>
      <c r="ECX506" s="544"/>
      <c r="ECY506" s="544"/>
      <c r="ECZ506" s="544"/>
      <c r="EDA506" s="544"/>
      <c r="EDB506" s="544"/>
      <c r="EDC506" s="544"/>
      <c r="EDD506" s="544"/>
      <c r="EDE506" s="544"/>
      <c r="EDF506" s="544"/>
      <c r="EDG506" s="544"/>
      <c r="EDH506" s="544"/>
      <c r="EDI506" s="544"/>
      <c r="EDJ506" s="544"/>
      <c r="EDK506" s="544"/>
      <c r="EDL506" s="544"/>
      <c r="EDM506" s="544"/>
      <c r="EDN506" s="544"/>
      <c r="EDO506" s="544"/>
      <c r="EDP506" s="544"/>
      <c r="EDQ506" s="544"/>
      <c r="EDR506" s="544"/>
      <c r="EDS506" s="544"/>
      <c r="EDT506" s="544"/>
      <c r="EDU506" s="544"/>
      <c r="EDV506" s="544"/>
      <c r="EDW506" s="544"/>
      <c r="EDX506" s="544"/>
      <c r="EDY506" s="544"/>
      <c r="EDZ506" s="544"/>
      <c r="EEA506" s="544"/>
      <c r="EEB506" s="544"/>
      <c r="EEC506" s="544"/>
      <c r="EED506" s="544"/>
      <c r="EEE506" s="544"/>
      <c r="EEF506" s="544"/>
      <c r="EEG506" s="544"/>
      <c r="EEH506" s="544"/>
      <c r="EEI506" s="544"/>
      <c r="EEJ506" s="544"/>
      <c r="EEK506" s="544"/>
      <c r="EEL506" s="544"/>
      <c r="EEM506" s="544"/>
      <c r="EEN506" s="544"/>
      <c r="EEO506" s="544"/>
      <c r="EEP506" s="544"/>
      <c r="EEQ506" s="544"/>
      <c r="EER506" s="544"/>
      <c r="EES506" s="544"/>
      <c r="EET506" s="544"/>
      <c r="EEU506" s="544"/>
      <c r="EEV506" s="544"/>
      <c r="EEW506" s="544"/>
      <c r="EEX506" s="544"/>
      <c r="EEY506" s="544"/>
      <c r="EEZ506" s="544"/>
      <c r="EFA506" s="544"/>
      <c r="EFB506" s="544"/>
      <c r="EFC506" s="544"/>
      <c r="EFD506" s="544"/>
      <c r="EFE506" s="544"/>
      <c r="EFF506" s="544"/>
      <c r="EFG506" s="544"/>
      <c r="EFH506" s="544"/>
      <c r="EFI506" s="544"/>
      <c r="EFJ506" s="544"/>
      <c r="EFK506" s="544"/>
      <c r="EFL506" s="544"/>
      <c r="EFM506" s="544"/>
      <c r="EFN506" s="544"/>
      <c r="EFO506" s="544"/>
      <c r="EFP506" s="544"/>
      <c r="EFQ506" s="544"/>
      <c r="EFR506" s="544"/>
      <c r="EFS506" s="544"/>
      <c r="EFT506" s="544"/>
      <c r="EFU506" s="544"/>
      <c r="EFV506" s="544"/>
      <c r="EFW506" s="544"/>
      <c r="EFX506" s="544"/>
      <c r="EFY506" s="544"/>
      <c r="EFZ506" s="544"/>
      <c r="EGA506" s="544"/>
      <c r="EGB506" s="544"/>
      <c r="EGC506" s="544"/>
      <c r="EGD506" s="544"/>
      <c r="EGE506" s="544"/>
      <c r="EGF506" s="544"/>
      <c r="EGG506" s="544"/>
      <c r="EGH506" s="544"/>
      <c r="EGI506" s="544"/>
      <c r="EGJ506" s="544"/>
      <c r="EGK506" s="544"/>
      <c r="EGL506" s="544"/>
      <c r="EGM506" s="544"/>
      <c r="EGN506" s="544"/>
      <c r="EGO506" s="544"/>
      <c r="EGP506" s="544"/>
      <c r="EGQ506" s="544"/>
      <c r="EGR506" s="544"/>
      <c r="EGS506" s="544"/>
      <c r="EGT506" s="544"/>
      <c r="EGU506" s="544"/>
      <c r="EGV506" s="544"/>
      <c r="EGW506" s="544"/>
      <c r="EGX506" s="544"/>
      <c r="EGY506" s="544"/>
      <c r="EGZ506" s="544"/>
      <c r="EHA506" s="544"/>
      <c r="EHB506" s="544"/>
      <c r="EHC506" s="544"/>
      <c r="EHD506" s="544"/>
      <c r="EHE506" s="544"/>
      <c r="EHF506" s="544"/>
      <c r="EHG506" s="544"/>
      <c r="EHH506" s="544"/>
      <c r="EHI506" s="544"/>
      <c r="EHJ506" s="544"/>
      <c r="EHK506" s="544"/>
      <c r="EHL506" s="544"/>
      <c r="EHM506" s="544"/>
      <c r="EHN506" s="544"/>
      <c r="EHO506" s="544"/>
      <c r="EHP506" s="544"/>
      <c r="EHQ506" s="544"/>
      <c r="EHR506" s="544"/>
      <c r="EHS506" s="544"/>
      <c r="EHT506" s="544"/>
      <c r="EHU506" s="544"/>
      <c r="EHV506" s="544"/>
      <c r="EHW506" s="544"/>
      <c r="EHX506" s="544"/>
      <c r="EHY506" s="544"/>
      <c r="EHZ506" s="544"/>
      <c r="EIA506" s="544"/>
      <c r="EIB506" s="544"/>
      <c r="EIC506" s="544"/>
      <c r="EID506" s="544"/>
      <c r="EIE506" s="544"/>
      <c r="EIF506" s="544"/>
      <c r="EIG506" s="544"/>
      <c r="EIH506" s="544"/>
      <c r="EII506" s="544"/>
      <c r="EIJ506" s="544"/>
      <c r="EIK506" s="544"/>
      <c r="EIL506" s="544"/>
      <c r="EIM506" s="544"/>
      <c r="EIN506" s="544"/>
      <c r="EIO506" s="544"/>
      <c r="EIP506" s="544"/>
      <c r="EIQ506" s="544"/>
      <c r="EIR506" s="544"/>
      <c r="EIS506" s="544"/>
      <c r="EIT506" s="544"/>
      <c r="EIU506" s="544"/>
      <c r="EIV506" s="544"/>
      <c r="EIW506" s="544"/>
      <c r="EIX506" s="544"/>
      <c r="EIY506" s="544"/>
      <c r="EIZ506" s="544"/>
      <c r="EJA506" s="544"/>
      <c r="EJB506" s="544"/>
      <c r="EJC506" s="544"/>
      <c r="EJD506" s="544"/>
      <c r="EJE506" s="544"/>
      <c r="EJF506" s="544"/>
      <c r="EJG506" s="544"/>
      <c r="EJH506" s="544"/>
      <c r="EJI506" s="544"/>
      <c r="EJJ506" s="544"/>
      <c r="EJK506" s="544"/>
      <c r="EJL506" s="544"/>
      <c r="EJM506" s="544"/>
      <c r="EJN506" s="544"/>
      <c r="EJO506" s="544"/>
      <c r="EJP506" s="544"/>
      <c r="EJQ506" s="544"/>
      <c r="EJR506" s="544"/>
      <c r="EJS506" s="544"/>
      <c r="EJT506" s="544"/>
      <c r="EJU506" s="544"/>
      <c r="EJV506" s="544"/>
      <c r="EJW506" s="544"/>
      <c r="EJX506" s="544"/>
      <c r="EJY506" s="544"/>
      <c r="EJZ506" s="544"/>
      <c r="EKA506" s="544"/>
      <c r="EKB506" s="544"/>
      <c r="EKC506" s="544"/>
      <c r="EKD506" s="544"/>
      <c r="EKE506" s="544"/>
      <c r="EKF506" s="544"/>
      <c r="EKG506" s="544"/>
      <c r="EKH506" s="544"/>
      <c r="EKI506" s="544"/>
      <c r="EKJ506" s="544"/>
      <c r="EKK506" s="544"/>
      <c r="EKL506" s="544"/>
      <c r="EKM506" s="544"/>
      <c r="EKN506" s="544"/>
      <c r="EKO506" s="544"/>
      <c r="EKP506" s="544"/>
      <c r="EKQ506" s="544"/>
      <c r="EKR506" s="544"/>
      <c r="EKS506" s="544"/>
      <c r="EKT506" s="544"/>
      <c r="EKU506" s="544"/>
      <c r="EKV506" s="544"/>
      <c r="EKW506" s="544"/>
      <c r="EKX506" s="544"/>
      <c r="EKY506" s="544"/>
      <c r="EKZ506" s="544"/>
      <c r="ELA506" s="544"/>
      <c r="ELB506" s="544"/>
      <c r="ELC506" s="544"/>
      <c r="ELD506" s="544"/>
      <c r="ELE506" s="544"/>
      <c r="ELF506" s="544"/>
      <c r="ELG506" s="544"/>
      <c r="ELH506" s="544"/>
      <c r="ELI506" s="544"/>
      <c r="ELJ506" s="544"/>
      <c r="ELK506" s="544"/>
      <c r="ELL506" s="544"/>
      <c r="ELM506" s="544"/>
      <c r="ELN506" s="544"/>
      <c r="ELO506" s="544"/>
      <c r="ELP506" s="544"/>
      <c r="ELQ506" s="544"/>
      <c r="ELR506" s="544"/>
      <c r="ELS506" s="544"/>
      <c r="ELT506" s="544"/>
      <c r="ELU506" s="544"/>
      <c r="ELV506" s="544"/>
      <c r="ELW506" s="544"/>
      <c r="ELX506" s="544"/>
      <c r="ELY506" s="544"/>
      <c r="ELZ506" s="544"/>
      <c r="EMA506" s="544"/>
      <c r="EMB506" s="544"/>
      <c r="EMC506" s="544"/>
      <c r="EMD506" s="544"/>
      <c r="EME506" s="544"/>
      <c r="EMF506" s="544"/>
      <c r="EMG506" s="544"/>
      <c r="EMH506" s="544"/>
      <c r="EMI506" s="544"/>
      <c r="EMJ506" s="544"/>
      <c r="EMK506" s="544"/>
      <c r="EML506" s="544"/>
      <c r="EMM506" s="544"/>
      <c r="EMN506" s="544"/>
      <c r="EMO506" s="544"/>
      <c r="EMP506" s="544"/>
      <c r="EMQ506" s="544"/>
      <c r="EMR506" s="544"/>
      <c r="EMS506" s="544"/>
      <c r="EMT506" s="544"/>
      <c r="EMU506" s="544"/>
      <c r="EMV506" s="544"/>
      <c r="EMW506" s="544"/>
      <c r="EMX506" s="544"/>
      <c r="EMY506" s="544"/>
      <c r="EMZ506" s="544"/>
      <c r="ENA506" s="544"/>
      <c r="ENB506" s="544"/>
      <c r="ENC506" s="544"/>
      <c r="END506" s="544"/>
      <c r="ENE506" s="544"/>
      <c r="ENF506" s="544"/>
      <c r="ENG506" s="544"/>
      <c r="ENH506" s="544"/>
      <c r="ENI506" s="544"/>
      <c r="ENJ506" s="544"/>
      <c r="ENK506" s="544"/>
      <c r="ENL506" s="544"/>
      <c r="ENM506" s="544"/>
      <c r="ENN506" s="544"/>
      <c r="ENO506" s="544"/>
      <c r="ENP506" s="544"/>
      <c r="ENQ506" s="544"/>
      <c r="ENR506" s="544"/>
      <c r="ENS506" s="544"/>
      <c r="ENT506" s="544"/>
      <c r="ENU506" s="544"/>
      <c r="ENV506" s="544"/>
      <c r="ENW506" s="544"/>
      <c r="ENX506" s="544"/>
      <c r="ENY506" s="544"/>
      <c r="ENZ506" s="544"/>
      <c r="EOA506" s="544"/>
      <c r="EOB506" s="544"/>
      <c r="EOC506" s="544"/>
      <c r="EOD506" s="544"/>
      <c r="EOE506" s="544"/>
      <c r="EOF506" s="544"/>
      <c r="EOG506" s="544"/>
      <c r="EOH506" s="544"/>
      <c r="EOI506" s="544"/>
      <c r="EOJ506" s="544"/>
      <c r="EOK506" s="544"/>
      <c r="EOL506" s="544"/>
      <c r="EOM506" s="544"/>
      <c r="EON506" s="544"/>
      <c r="EOO506" s="544"/>
      <c r="EOP506" s="544"/>
      <c r="EOQ506" s="544"/>
      <c r="EOR506" s="544"/>
      <c r="EOS506" s="544"/>
      <c r="EOT506" s="544"/>
      <c r="EOU506" s="544"/>
      <c r="EOV506" s="544"/>
      <c r="EOW506" s="544"/>
      <c r="EOX506" s="544"/>
      <c r="EOY506" s="544"/>
      <c r="EOZ506" s="544"/>
      <c r="EPA506" s="544"/>
      <c r="EPB506" s="544"/>
      <c r="EPC506" s="544"/>
      <c r="EPD506" s="544"/>
      <c r="EPE506" s="544"/>
      <c r="EPF506" s="544"/>
      <c r="EPG506" s="544"/>
      <c r="EPH506" s="544"/>
      <c r="EPI506" s="544"/>
      <c r="EPJ506" s="544"/>
      <c r="EPK506" s="544"/>
      <c r="EPL506" s="544"/>
      <c r="EPM506" s="544"/>
      <c r="EPN506" s="544"/>
      <c r="EPO506" s="544"/>
      <c r="EPP506" s="544"/>
      <c r="EPQ506" s="544"/>
      <c r="EPR506" s="544"/>
      <c r="EPS506" s="544"/>
      <c r="EPT506" s="544"/>
      <c r="EPU506" s="544"/>
      <c r="EPV506" s="544"/>
      <c r="EPW506" s="544"/>
      <c r="EPX506" s="544"/>
      <c r="EPY506" s="544"/>
      <c r="EPZ506" s="544"/>
      <c r="EQA506" s="544"/>
      <c r="EQB506" s="544"/>
      <c r="EQC506" s="544"/>
      <c r="EQD506" s="544"/>
      <c r="EQE506" s="544"/>
      <c r="EQF506" s="544"/>
      <c r="EQG506" s="544"/>
      <c r="EQH506" s="544"/>
      <c r="EQI506" s="544"/>
      <c r="EQJ506" s="544"/>
      <c r="EQK506" s="544"/>
      <c r="EQL506" s="544"/>
      <c r="EQM506" s="544"/>
      <c r="EQN506" s="544"/>
      <c r="EQO506" s="544"/>
      <c r="EQP506" s="544"/>
      <c r="EQQ506" s="544"/>
      <c r="EQR506" s="544"/>
      <c r="EQS506" s="544"/>
      <c r="EQT506" s="544"/>
      <c r="EQU506" s="544"/>
      <c r="EQV506" s="544"/>
      <c r="EQW506" s="544"/>
      <c r="EQX506" s="544"/>
      <c r="EQY506" s="544"/>
      <c r="EQZ506" s="544"/>
      <c r="ERA506" s="544"/>
      <c r="ERB506" s="544"/>
      <c r="ERC506" s="544"/>
      <c r="ERD506" s="544"/>
      <c r="ERE506" s="544"/>
      <c r="ERF506" s="544"/>
      <c r="ERG506" s="544"/>
      <c r="ERH506" s="544"/>
      <c r="ERI506" s="544"/>
      <c r="ERJ506" s="544"/>
      <c r="ERK506" s="544"/>
      <c r="ERL506" s="544"/>
      <c r="ERM506" s="544"/>
      <c r="ERN506" s="544"/>
      <c r="ERO506" s="544"/>
      <c r="ERP506" s="544"/>
      <c r="ERQ506" s="544"/>
      <c r="ERR506" s="544"/>
      <c r="ERS506" s="544"/>
      <c r="ERT506" s="544"/>
      <c r="ERU506" s="544"/>
      <c r="ERV506" s="544"/>
      <c r="ERW506" s="544"/>
      <c r="ERX506" s="544"/>
      <c r="ERY506" s="544"/>
      <c r="ERZ506" s="544"/>
      <c r="ESA506" s="544"/>
      <c r="ESB506" s="544"/>
      <c r="ESC506" s="544"/>
      <c r="ESD506" s="544"/>
      <c r="ESE506" s="544"/>
      <c r="ESF506" s="544"/>
      <c r="ESG506" s="544"/>
      <c r="ESH506" s="544"/>
      <c r="ESI506" s="544"/>
      <c r="ESJ506" s="544"/>
      <c r="ESK506" s="544"/>
      <c r="ESL506" s="544"/>
      <c r="ESM506" s="544"/>
      <c r="ESN506" s="544"/>
      <c r="ESO506" s="544"/>
      <c r="ESP506" s="544"/>
      <c r="ESQ506" s="544"/>
      <c r="ESR506" s="544"/>
      <c r="ESS506" s="544"/>
      <c r="EST506" s="544"/>
      <c r="ESU506" s="544"/>
      <c r="ESV506" s="544"/>
      <c r="ESW506" s="544"/>
      <c r="ESX506" s="544"/>
      <c r="ESY506" s="544"/>
      <c r="ESZ506" s="544"/>
      <c r="ETA506" s="544"/>
      <c r="ETB506" s="544"/>
      <c r="ETC506" s="544"/>
      <c r="ETD506" s="544"/>
      <c r="ETE506" s="544"/>
      <c r="ETF506" s="544"/>
      <c r="ETG506" s="544"/>
      <c r="ETH506" s="544"/>
      <c r="ETI506" s="544"/>
      <c r="ETJ506" s="544"/>
      <c r="ETK506" s="544"/>
      <c r="ETL506" s="544"/>
      <c r="ETM506" s="544"/>
      <c r="ETN506" s="544"/>
      <c r="ETO506" s="544"/>
      <c r="ETP506" s="544"/>
      <c r="ETQ506" s="544"/>
      <c r="ETR506" s="544"/>
      <c r="ETS506" s="544"/>
      <c r="ETT506" s="544"/>
      <c r="ETU506" s="544"/>
      <c r="ETV506" s="544"/>
      <c r="ETW506" s="544"/>
      <c r="ETX506" s="544"/>
      <c r="ETY506" s="544"/>
      <c r="ETZ506" s="544"/>
      <c r="EUA506" s="544"/>
      <c r="EUB506" s="544"/>
      <c r="EUC506" s="544"/>
      <c r="EUD506" s="544"/>
      <c r="EUE506" s="544"/>
      <c r="EUF506" s="544"/>
      <c r="EUG506" s="544"/>
      <c r="EUH506" s="544"/>
      <c r="EUI506" s="544"/>
      <c r="EUJ506" s="544"/>
      <c r="EUK506" s="544"/>
      <c r="EUL506" s="544"/>
      <c r="EUM506" s="544"/>
      <c r="EUN506" s="544"/>
      <c r="EUO506" s="544"/>
      <c r="EUP506" s="544"/>
      <c r="EUQ506" s="544"/>
      <c r="EUR506" s="544"/>
      <c r="EUS506" s="544"/>
      <c r="EUT506" s="544"/>
      <c r="EUU506" s="544"/>
      <c r="EUV506" s="544"/>
      <c r="EUW506" s="544"/>
      <c r="EUX506" s="544"/>
      <c r="EUY506" s="544"/>
      <c r="EUZ506" s="544"/>
      <c r="EVA506" s="544"/>
      <c r="EVB506" s="544"/>
      <c r="EVC506" s="544"/>
      <c r="EVD506" s="544"/>
      <c r="EVE506" s="544"/>
      <c r="EVF506" s="544"/>
      <c r="EVG506" s="544"/>
      <c r="EVH506" s="544"/>
      <c r="EVI506" s="544"/>
      <c r="EVJ506" s="544"/>
      <c r="EVK506" s="544"/>
      <c r="EVL506" s="544"/>
      <c r="EVM506" s="544"/>
      <c r="EVN506" s="544"/>
      <c r="EVO506" s="544"/>
      <c r="EVP506" s="544"/>
      <c r="EVQ506" s="544"/>
      <c r="EVR506" s="544"/>
      <c r="EVS506" s="544"/>
      <c r="EVT506" s="544"/>
      <c r="EVU506" s="544"/>
      <c r="EVV506" s="544"/>
      <c r="EVW506" s="544"/>
      <c r="EVX506" s="544"/>
      <c r="EVY506" s="544"/>
      <c r="EVZ506" s="544"/>
      <c r="EWA506" s="544"/>
      <c r="EWB506" s="544"/>
      <c r="EWC506" s="544"/>
      <c r="EWD506" s="544"/>
      <c r="EWE506" s="544"/>
      <c r="EWF506" s="544"/>
      <c r="EWG506" s="544"/>
      <c r="EWH506" s="544"/>
      <c r="EWI506" s="544"/>
      <c r="EWJ506" s="544"/>
      <c r="EWK506" s="544"/>
      <c r="EWL506" s="544"/>
      <c r="EWM506" s="544"/>
      <c r="EWN506" s="544"/>
      <c r="EWO506" s="544"/>
      <c r="EWP506" s="544"/>
      <c r="EWQ506" s="544"/>
      <c r="EWR506" s="544"/>
      <c r="EWS506" s="544"/>
      <c r="EWT506" s="544"/>
      <c r="EWU506" s="544"/>
      <c r="EWV506" s="544"/>
      <c r="EWW506" s="544"/>
      <c r="EWX506" s="544"/>
      <c r="EWY506" s="544"/>
      <c r="EWZ506" s="544"/>
      <c r="EXA506" s="544"/>
      <c r="EXB506" s="544"/>
      <c r="EXC506" s="544"/>
      <c r="EXD506" s="544"/>
      <c r="EXE506" s="544"/>
      <c r="EXF506" s="544"/>
      <c r="EXG506" s="544"/>
      <c r="EXH506" s="544"/>
      <c r="EXI506" s="544"/>
      <c r="EXJ506" s="544"/>
      <c r="EXK506" s="544"/>
      <c r="EXL506" s="544"/>
      <c r="EXM506" s="544"/>
      <c r="EXN506" s="544"/>
      <c r="EXO506" s="544"/>
      <c r="EXP506" s="544"/>
      <c r="EXQ506" s="544"/>
      <c r="EXR506" s="544"/>
      <c r="EXS506" s="544"/>
      <c r="EXT506" s="544"/>
      <c r="EXU506" s="544"/>
      <c r="EXV506" s="544"/>
      <c r="EXW506" s="544"/>
      <c r="EXX506" s="544"/>
      <c r="EXY506" s="544"/>
      <c r="EXZ506" s="544"/>
      <c r="EYA506" s="544"/>
      <c r="EYB506" s="544"/>
      <c r="EYC506" s="544"/>
      <c r="EYD506" s="544"/>
      <c r="EYE506" s="544"/>
      <c r="EYF506" s="544"/>
      <c r="EYG506" s="544"/>
      <c r="EYH506" s="544"/>
      <c r="EYI506" s="544"/>
      <c r="EYJ506" s="544"/>
      <c r="EYK506" s="544"/>
      <c r="EYL506" s="544"/>
      <c r="EYM506" s="544"/>
      <c r="EYN506" s="544"/>
      <c r="EYO506" s="544"/>
      <c r="EYP506" s="544"/>
      <c r="EYQ506" s="544"/>
      <c r="EYR506" s="544"/>
      <c r="EYS506" s="544"/>
      <c r="EYT506" s="544"/>
      <c r="EYU506" s="544"/>
      <c r="EYV506" s="544"/>
      <c r="EYW506" s="544"/>
      <c r="EYX506" s="544"/>
      <c r="EYY506" s="544"/>
      <c r="EYZ506" s="544"/>
      <c r="EZA506" s="544"/>
      <c r="EZB506" s="544"/>
      <c r="EZC506" s="544"/>
      <c r="EZD506" s="544"/>
      <c r="EZE506" s="544"/>
      <c r="EZF506" s="544"/>
      <c r="EZG506" s="544"/>
      <c r="EZH506" s="544"/>
      <c r="EZI506" s="544"/>
      <c r="EZJ506" s="544"/>
      <c r="EZK506" s="544"/>
      <c r="EZL506" s="544"/>
      <c r="EZM506" s="544"/>
      <c r="EZN506" s="544"/>
      <c r="EZO506" s="544"/>
      <c r="EZP506" s="544"/>
      <c r="EZQ506" s="544"/>
      <c r="EZR506" s="544"/>
      <c r="EZS506" s="544"/>
      <c r="EZT506" s="544"/>
      <c r="EZU506" s="544"/>
      <c r="EZV506" s="544"/>
      <c r="EZW506" s="544"/>
      <c r="EZX506" s="544"/>
      <c r="EZY506" s="544"/>
      <c r="EZZ506" s="544"/>
      <c r="FAA506" s="544"/>
      <c r="FAB506" s="544"/>
      <c r="FAC506" s="544"/>
      <c r="FAD506" s="544"/>
      <c r="FAE506" s="544"/>
      <c r="FAF506" s="544"/>
      <c r="FAG506" s="544"/>
      <c r="FAH506" s="544"/>
      <c r="FAI506" s="544"/>
      <c r="FAJ506" s="544"/>
      <c r="FAK506" s="544"/>
      <c r="FAL506" s="544"/>
      <c r="FAM506" s="544"/>
      <c r="FAN506" s="544"/>
      <c r="FAO506" s="544"/>
      <c r="FAP506" s="544"/>
      <c r="FAQ506" s="544"/>
      <c r="FAR506" s="544"/>
      <c r="FAS506" s="544"/>
      <c r="FAT506" s="544"/>
      <c r="FAU506" s="544"/>
      <c r="FAV506" s="544"/>
      <c r="FAW506" s="544"/>
      <c r="FAX506" s="544"/>
      <c r="FAY506" s="544"/>
      <c r="FAZ506" s="544"/>
      <c r="FBA506" s="544"/>
      <c r="FBB506" s="544"/>
      <c r="FBC506" s="544"/>
      <c r="FBD506" s="544"/>
      <c r="FBE506" s="544"/>
      <c r="FBF506" s="544"/>
      <c r="FBG506" s="544"/>
      <c r="FBH506" s="544"/>
      <c r="FBI506" s="544"/>
      <c r="FBJ506" s="544"/>
      <c r="FBK506" s="544"/>
      <c r="FBL506" s="544"/>
      <c r="FBM506" s="544"/>
      <c r="FBN506" s="544"/>
      <c r="FBO506" s="544"/>
      <c r="FBP506" s="544"/>
      <c r="FBQ506" s="544"/>
      <c r="FBR506" s="544"/>
      <c r="FBS506" s="544"/>
      <c r="FBT506" s="544"/>
      <c r="FBU506" s="544"/>
      <c r="FBV506" s="544"/>
      <c r="FBW506" s="544"/>
      <c r="FBX506" s="544"/>
      <c r="FBY506" s="544"/>
      <c r="FBZ506" s="544"/>
      <c r="FCA506" s="544"/>
      <c r="FCB506" s="544"/>
      <c r="FCC506" s="544"/>
      <c r="FCD506" s="544"/>
      <c r="FCE506" s="544"/>
      <c r="FCF506" s="544"/>
      <c r="FCG506" s="544"/>
      <c r="FCH506" s="544"/>
      <c r="FCI506" s="544"/>
      <c r="FCJ506" s="544"/>
      <c r="FCK506" s="544"/>
      <c r="FCL506" s="544"/>
      <c r="FCM506" s="544"/>
      <c r="FCN506" s="544"/>
      <c r="FCO506" s="544"/>
      <c r="FCP506" s="544"/>
      <c r="FCQ506" s="544"/>
      <c r="FCR506" s="544"/>
      <c r="FCS506" s="544"/>
      <c r="FCT506" s="544"/>
      <c r="FCU506" s="544"/>
      <c r="FCV506" s="544"/>
      <c r="FCW506" s="544"/>
      <c r="FCX506" s="544"/>
      <c r="FCY506" s="544"/>
      <c r="FCZ506" s="544"/>
      <c r="FDA506" s="544"/>
      <c r="FDB506" s="544"/>
      <c r="FDC506" s="544"/>
      <c r="FDD506" s="544"/>
      <c r="FDE506" s="544"/>
      <c r="FDF506" s="544"/>
      <c r="FDG506" s="544"/>
      <c r="FDH506" s="544"/>
      <c r="FDI506" s="544"/>
      <c r="FDJ506" s="544"/>
      <c r="FDK506" s="544"/>
      <c r="FDL506" s="544"/>
      <c r="FDM506" s="544"/>
      <c r="FDN506" s="544"/>
      <c r="FDO506" s="544"/>
      <c r="FDP506" s="544"/>
      <c r="FDQ506" s="544"/>
      <c r="FDR506" s="544"/>
      <c r="FDS506" s="544"/>
      <c r="FDT506" s="544"/>
      <c r="FDU506" s="544"/>
      <c r="FDV506" s="544"/>
      <c r="FDW506" s="544"/>
      <c r="FDX506" s="544"/>
      <c r="FDY506" s="544"/>
      <c r="FDZ506" s="544"/>
      <c r="FEA506" s="544"/>
      <c r="FEB506" s="544"/>
      <c r="FEC506" s="544"/>
      <c r="FED506" s="544"/>
      <c r="FEE506" s="544"/>
      <c r="FEF506" s="544"/>
      <c r="FEG506" s="544"/>
      <c r="FEH506" s="544"/>
      <c r="FEI506" s="544"/>
      <c r="FEJ506" s="544"/>
      <c r="FEK506" s="544"/>
      <c r="FEL506" s="544"/>
      <c r="FEM506" s="544"/>
      <c r="FEN506" s="544"/>
      <c r="FEO506" s="544"/>
      <c r="FEP506" s="544"/>
      <c r="FEQ506" s="544"/>
      <c r="FER506" s="544"/>
      <c r="FES506" s="544"/>
      <c r="FET506" s="544"/>
      <c r="FEU506" s="544"/>
      <c r="FEV506" s="544"/>
      <c r="FEW506" s="544"/>
      <c r="FEX506" s="544"/>
      <c r="FEY506" s="544"/>
      <c r="FEZ506" s="544"/>
      <c r="FFA506" s="544"/>
      <c r="FFB506" s="544"/>
      <c r="FFC506" s="544"/>
      <c r="FFD506" s="544"/>
      <c r="FFE506" s="544"/>
      <c r="FFF506" s="544"/>
      <c r="FFG506" s="544"/>
      <c r="FFH506" s="544"/>
      <c r="FFI506" s="544"/>
      <c r="FFJ506" s="544"/>
      <c r="FFK506" s="544"/>
      <c r="FFL506" s="544"/>
      <c r="FFM506" s="544"/>
      <c r="FFN506" s="544"/>
      <c r="FFO506" s="544"/>
      <c r="FFP506" s="544"/>
      <c r="FFQ506" s="544"/>
      <c r="FFR506" s="544"/>
      <c r="FFS506" s="544"/>
      <c r="FFT506" s="544"/>
      <c r="FFU506" s="544"/>
      <c r="FFV506" s="544"/>
      <c r="FFW506" s="544"/>
      <c r="FFX506" s="544"/>
      <c r="FFY506" s="544"/>
      <c r="FFZ506" s="544"/>
      <c r="FGA506" s="544"/>
      <c r="FGB506" s="544"/>
      <c r="FGC506" s="544"/>
      <c r="FGD506" s="544"/>
      <c r="FGE506" s="544"/>
      <c r="FGF506" s="544"/>
      <c r="FGG506" s="544"/>
      <c r="FGH506" s="544"/>
      <c r="FGI506" s="544"/>
      <c r="FGJ506" s="544"/>
      <c r="FGK506" s="544"/>
      <c r="FGL506" s="544"/>
      <c r="FGM506" s="544"/>
      <c r="FGN506" s="544"/>
      <c r="FGO506" s="544"/>
      <c r="FGP506" s="544"/>
      <c r="FGQ506" s="544"/>
      <c r="FGR506" s="544"/>
      <c r="FGS506" s="544"/>
      <c r="FGT506" s="544"/>
      <c r="FGU506" s="544"/>
      <c r="FGV506" s="544"/>
      <c r="FGW506" s="544"/>
      <c r="FGX506" s="544"/>
      <c r="FGY506" s="544"/>
      <c r="FGZ506" s="544"/>
      <c r="FHA506" s="544"/>
      <c r="FHB506" s="544"/>
      <c r="FHC506" s="544"/>
      <c r="FHD506" s="544"/>
      <c r="FHE506" s="544"/>
      <c r="FHF506" s="544"/>
      <c r="FHG506" s="544"/>
      <c r="FHH506" s="544"/>
      <c r="FHI506" s="544"/>
      <c r="FHJ506" s="544"/>
      <c r="FHK506" s="544"/>
      <c r="FHL506" s="544"/>
      <c r="FHM506" s="544"/>
      <c r="FHN506" s="544"/>
      <c r="FHO506" s="544"/>
      <c r="FHP506" s="544"/>
      <c r="FHQ506" s="544"/>
      <c r="FHR506" s="544"/>
      <c r="FHS506" s="544"/>
      <c r="FHT506" s="544"/>
      <c r="FHU506" s="544"/>
      <c r="FHV506" s="544"/>
      <c r="FHW506" s="544"/>
      <c r="FHX506" s="544"/>
      <c r="FHY506" s="544"/>
      <c r="FHZ506" s="544"/>
      <c r="FIA506" s="544"/>
      <c r="FIB506" s="544"/>
      <c r="FIC506" s="544"/>
      <c r="FID506" s="544"/>
      <c r="FIE506" s="544"/>
      <c r="FIF506" s="544"/>
      <c r="FIG506" s="544"/>
      <c r="FIH506" s="544"/>
      <c r="FII506" s="544"/>
      <c r="FIJ506" s="544"/>
      <c r="FIK506" s="544"/>
      <c r="FIL506" s="544"/>
      <c r="FIM506" s="544"/>
      <c r="FIN506" s="544"/>
      <c r="FIO506" s="544"/>
      <c r="FIP506" s="544"/>
      <c r="FIQ506" s="544"/>
      <c r="FIR506" s="544"/>
      <c r="FIS506" s="544"/>
      <c r="FIT506" s="544"/>
      <c r="FIU506" s="544"/>
      <c r="FIV506" s="544"/>
      <c r="FIW506" s="544"/>
      <c r="FIX506" s="544"/>
      <c r="FIY506" s="544"/>
      <c r="FIZ506" s="544"/>
      <c r="FJA506" s="544"/>
      <c r="FJB506" s="544"/>
      <c r="FJC506" s="544"/>
      <c r="FJD506" s="544"/>
      <c r="FJE506" s="544"/>
      <c r="FJF506" s="544"/>
      <c r="FJG506" s="544"/>
      <c r="FJH506" s="544"/>
      <c r="FJI506" s="544"/>
      <c r="FJJ506" s="544"/>
      <c r="FJK506" s="544"/>
      <c r="FJL506" s="544"/>
      <c r="FJM506" s="544"/>
      <c r="FJN506" s="544"/>
      <c r="FJO506" s="544"/>
      <c r="FJP506" s="544"/>
      <c r="FJQ506" s="544"/>
      <c r="FJR506" s="544"/>
      <c r="FJS506" s="544"/>
      <c r="FJT506" s="544"/>
      <c r="FJU506" s="544"/>
      <c r="FJV506" s="544"/>
      <c r="FJW506" s="544"/>
      <c r="FJX506" s="544"/>
      <c r="FJY506" s="544"/>
      <c r="FJZ506" s="544"/>
      <c r="FKA506" s="544"/>
      <c r="FKB506" s="544"/>
      <c r="FKC506" s="544"/>
      <c r="FKD506" s="544"/>
      <c r="FKE506" s="544"/>
      <c r="FKF506" s="544"/>
      <c r="FKG506" s="544"/>
      <c r="FKH506" s="544"/>
      <c r="FKI506" s="544"/>
      <c r="FKJ506" s="544"/>
      <c r="FKK506" s="544"/>
      <c r="FKL506" s="544"/>
      <c r="FKM506" s="544"/>
      <c r="FKN506" s="544"/>
      <c r="FKO506" s="544"/>
      <c r="FKP506" s="544"/>
      <c r="FKQ506" s="544"/>
      <c r="FKR506" s="544"/>
      <c r="FKS506" s="544"/>
      <c r="FKT506" s="544"/>
      <c r="FKU506" s="544"/>
      <c r="FKV506" s="544"/>
      <c r="FKW506" s="544"/>
      <c r="FKX506" s="544"/>
      <c r="FKY506" s="544"/>
      <c r="FKZ506" s="544"/>
      <c r="FLA506" s="544"/>
      <c r="FLB506" s="544"/>
      <c r="FLC506" s="544"/>
      <c r="FLD506" s="544"/>
      <c r="FLE506" s="544"/>
      <c r="FLF506" s="544"/>
      <c r="FLG506" s="544"/>
      <c r="FLH506" s="544"/>
      <c r="FLI506" s="544"/>
      <c r="FLJ506" s="544"/>
      <c r="FLK506" s="544"/>
      <c r="FLL506" s="544"/>
      <c r="FLM506" s="544"/>
      <c r="FLN506" s="544"/>
      <c r="FLO506" s="544"/>
      <c r="FLP506" s="544"/>
      <c r="FLQ506" s="544"/>
      <c r="FLR506" s="544"/>
      <c r="FLS506" s="544"/>
      <c r="FLT506" s="544"/>
      <c r="FLU506" s="544"/>
      <c r="FLV506" s="544"/>
      <c r="FLW506" s="544"/>
      <c r="FLX506" s="544"/>
      <c r="FLY506" s="544"/>
      <c r="FLZ506" s="544"/>
      <c r="FMA506" s="544"/>
      <c r="FMB506" s="544"/>
      <c r="FMC506" s="544"/>
      <c r="FMD506" s="544"/>
      <c r="FME506" s="544"/>
      <c r="FMF506" s="544"/>
      <c r="FMG506" s="544"/>
      <c r="FMH506" s="544"/>
      <c r="FMI506" s="544"/>
      <c r="FMJ506" s="544"/>
      <c r="FMK506" s="544"/>
      <c r="FML506" s="544"/>
      <c r="FMM506" s="544"/>
      <c r="FMN506" s="544"/>
      <c r="FMO506" s="544"/>
      <c r="FMP506" s="544"/>
      <c r="FMQ506" s="544"/>
      <c r="FMR506" s="544"/>
      <c r="FMS506" s="544"/>
      <c r="FMT506" s="544"/>
      <c r="FMU506" s="544"/>
      <c r="FMV506" s="544"/>
      <c r="FMW506" s="544"/>
      <c r="FMX506" s="544"/>
      <c r="FMY506" s="544"/>
      <c r="FMZ506" s="544"/>
      <c r="FNA506" s="544"/>
      <c r="FNB506" s="544"/>
      <c r="FNC506" s="544"/>
      <c r="FND506" s="544"/>
      <c r="FNE506" s="544"/>
      <c r="FNF506" s="544"/>
      <c r="FNG506" s="544"/>
      <c r="FNH506" s="544"/>
      <c r="FNI506" s="544"/>
      <c r="FNJ506" s="544"/>
      <c r="FNK506" s="544"/>
      <c r="FNL506" s="544"/>
      <c r="FNM506" s="544"/>
      <c r="FNN506" s="544"/>
      <c r="FNO506" s="544"/>
      <c r="FNP506" s="544"/>
      <c r="FNQ506" s="544"/>
      <c r="FNR506" s="544"/>
      <c r="FNS506" s="544"/>
      <c r="FNT506" s="544"/>
      <c r="FNU506" s="544"/>
      <c r="FNV506" s="544"/>
      <c r="FNW506" s="544"/>
      <c r="FNX506" s="544"/>
      <c r="FNY506" s="544"/>
      <c r="FNZ506" s="544"/>
      <c r="FOA506" s="544"/>
      <c r="FOB506" s="544"/>
      <c r="FOC506" s="544"/>
      <c r="FOD506" s="544"/>
      <c r="FOE506" s="544"/>
      <c r="FOF506" s="544"/>
      <c r="FOG506" s="544"/>
      <c r="FOH506" s="544"/>
      <c r="FOI506" s="544"/>
      <c r="FOJ506" s="544"/>
      <c r="FOK506" s="544"/>
      <c r="FOL506" s="544"/>
      <c r="FOM506" s="544"/>
      <c r="FON506" s="544"/>
      <c r="FOO506" s="544"/>
      <c r="FOP506" s="544"/>
      <c r="FOQ506" s="544"/>
      <c r="FOR506" s="544"/>
      <c r="FOS506" s="544"/>
      <c r="FOT506" s="544"/>
      <c r="FOU506" s="544"/>
      <c r="FOV506" s="544"/>
      <c r="FOW506" s="544"/>
      <c r="FOX506" s="544"/>
      <c r="FOY506" s="544"/>
      <c r="FOZ506" s="544"/>
      <c r="FPA506" s="544"/>
      <c r="FPB506" s="544"/>
      <c r="FPC506" s="544"/>
      <c r="FPD506" s="544"/>
      <c r="FPE506" s="544"/>
      <c r="FPF506" s="544"/>
      <c r="FPG506" s="544"/>
      <c r="FPH506" s="544"/>
      <c r="FPI506" s="544"/>
      <c r="FPJ506" s="544"/>
      <c r="FPK506" s="544"/>
      <c r="FPL506" s="544"/>
      <c r="FPM506" s="544"/>
      <c r="FPN506" s="544"/>
      <c r="FPO506" s="544"/>
      <c r="FPP506" s="544"/>
      <c r="FPQ506" s="544"/>
      <c r="FPR506" s="544"/>
      <c r="FPS506" s="544"/>
      <c r="FPT506" s="544"/>
      <c r="FPU506" s="544"/>
      <c r="FPV506" s="544"/>
      <c r="FPW506" s="544"/>
      <c r="FPX506" s="544"/>
      <c r="FPY506" s="544"/>
      <c r="FPZ506" s="544"/>
      <c r="FQA506" s="544"/>
      <c r="FQB506" s="544"/>
      <c r="FQC506" s="544"/>
      <c r="FQD506" s="544"/>
      <c r="FQE506" s="544"/>
      <c r="FQF506" s="544"/>
      <c r="FQG506" s="544"/>
      <c r="FQH506" s="544"/>
      <c r="FQI506" s="544"/>
      <c r="FQJ506" s="544"/>
      <c r="FQK506" s="544"/>
      <c r="FQL506" s="544"/>
      <c r="FQM506" s="544"/>
      <c r="FQN506" s="544"/>
      <c r="FQO506" s="544"/>
      <c r="FQP506" s="544"/>
      <c r="FQQ506" s="544"/>
      <c r="FQR506" s="544"/>
      <c r="FQS506" s="544"/>
      <c r="FQT506" s="544"/>
      <c r="FQU506" s="544"/>
      <c r="FQV506" s="544"/>
      <c r="FQW506" s="544"/>
      <c r="FQX506" s="544"/>
      <c r="FQY506" s="544"/>
      <c r="FQZ506" s="544"/>
      <c r="FRA506" s="544"/>
      <c r="FRB506" s="544"/>
      <c r="FRC506" s="544"/>
      <c r="FRD506" s="544"/>
      <c r="FRE506" s="544"/>
      <c r="FRF506" s="544"/>
      <c r="FRG506" s="544"/>
      <c r="FRH506" s="544"/>
      <c r="FRI506" s="544"/>
      <c r="FRJ506" s="544"/>
      <c r="FRK506" s="544"/>
      <c r="FRL506" s="544"/>
      <c r="FRM506" s="544"/>
      <c r="FRN506" s="544"/>
      <c r="FRO506" s="544"/>
      <c r="FRP506" s="544"/>
      <c r="FRQ506" s="544"/>
      <c r="FRR506" s="544"/>
      <c r="FRS506" s="544"/>
      <c r="FRT506" s="544"/>
      <c r="FRU506" s="544"/>
      <c r="FRV506" s="544"/>
      <c r="FRW506" s="544"/>
      <c r="FRX506" s="544"/>
      <c r="FRY506" s="544"/>
      <c r="FRZ506" s="544"/>
      <c r="FSA506" s="544"/>
      <c r="FSB506" s="544"/>
      <c r="FSC506" s="544"/>
      <c r="FSD506" s="544"/>
      <c r="FSE506" s="544"/>
      <c r="FSF506" s="544"/>
      <c r="FSG506" s="544"/>
      <c r="FSH506" s="544"/>
      <c r="FSI506" s="544"/>
      <c r="FSJ506" s="544"/>
      <c r="FSK506" s="544"/>
      <c r="FSL506" s="544"/>
      <c r="FSM506" s="544"/>
      <c r="FSN506" s="544"/>
      <c r="FSO506" s="544"/>
      <c r="FSP506" s="544"/>
      <c r="FSQ506" s="544"/>
      <c r="FSR506" s="544"/>
      <c r="FSS506" s="544"/>
      <c r="FST506" s="544"/>
      <c r="FSU506" s="544"/>
      <c r="FSV506" s="544"/>
      <c r="FSW506" s="544"/>
      <c r="FSX506" s="544"/>
      <c r="FSY506" s="544"/>
      <c r="FSZ506" s="544"/>
      <c r="FTA506" s="544"/>
      <c r="FTB506" s="544"/>
      <c r="FTC506" s="544"/>
      <c r="FTD506" s="544"/>
      <c r="FTE506" s="544"/>
      <c r="FTF506" s="544"/>
      <c r="FTG506" s="544"/>
      <c r="FTH506" s="544"/>
      <c r="FTI506" s="544"/>
      <c r="FTJ506" s="544"/>
      <c r="FTK506" s="544"/>
      <c r="FTL506" s="544"/>
      <c r="FTM506" s="544"/>
      <c r="FTN506" s="544"/>
      <c r="FTO506" s="544"/>
      <c r="FTP506" s="544"/>
      <c r="FTQ506" s="544"/>
      <c r="FTR506" s="544"/>
      <c r="FTS506" s="544"/>
      <c r="FTT506" s="544"/>
      <c r="FTU506" s="544"/>
      <c r="FTV506" s="544"/>
      <c r="FTW506" s="544"/>
      <c r="FTX506" s="544"/>
      <c r="FTY506" s="544"/>
      <c r="FTZ506" s="544"/>
      <c r="FUA506" s="544"/>
      <c r="FUB506" s="544"/>
      <c r="FUC506" s="544"/>
      <c r="FUD506" s="544"/>
      <c r="FUE506" s="544"/>
      <c r="FUF506" s="544"/>
      <c r="FUG506" s="544"/>
      <c r="FUH506" s="544"/>
      <c r="FUI506" s="544"/>
      <c r="FUJ506" s="544"/>
      <c r="FUK506" s="544"/>
      <c r="FUL506" s="544"/>
      <c r="FUM506" s="544"/>
      <c r="FUN506" s="544"/>
      <c r="FUO506" s="544"/>
      <c r="FUP506" s="544"/>
      <c r="FUQ506" s="544"/>
      <c r="FUR506" s="544"/>
      <c r="FUS506" s="544"/>
      <c r="FUT506" s="544"/>
      <c r="FUU506" s="544"/>
      <c r="FUV506" s="544"/>
      <c r="FUW506" s="544"/>
      <c r="FUX506" s="544"/>
      <c r="FUY506" s="544"/>
      <c r="FUZ506" s="544"/>
      <c r="FVA506" s="544"/>
      <c r="FVB506" s="544"/>
      <c r="FVC506" s="544"/>
      <c r="FVD506" s="544"/>
      <c r="FVE506" s="544"/>
      <c r="FVF506" s="544"/>
      <c r="FVG506" s="544"/>
      <c r="FVH506" s="544"/>
      <c r="FVI506" s="544"/>
      <c r="FVJ506" s="544"/>
      <c r="FVK506" s="544"/>
      <c r="FVL506" s="544"/>
      <c r="FVM506" s="544"/>
      <c r="FVN506" s="544"/>
      <c r="FVO506" s="544"/>
      <c r="FVP506" s="544"/>
      <c r="FVQ506" s="544"/>
      <c r="FVR506" s="544"/>
      <c r="FVS506" s="544"/>
      <c r="FVT506" s="544"/>
      <c r="FVU506" s="544"/>
      <c r="FVV506" s="544"/>
      <c r="FVW506" s="544"/>
      <c r="FVX506" s="544"/>
      <c r="FVY506" s="544"/>
      <c r="FVZ506" s="544"/>
      <c r="FWA506" s="544"/>
      <c r="FWB506" s="544"/>
      <c r="FWC506" s="544"/>
      <c r="FWD506" s="544"/>
      <c r="FWE506" s="544"/>
      <c r="FWF506" s="544"/>
      <c r="FWG506" s="544"/>
      <c r="FWH506" s="544"/>
      <c r="FWI506" s="544"/>
      <c r="FWJ506" s="544"/>
      <c r="FWK506" s="544"/>
      <c r="FWL506" s="544"/>
      <c r="FWM506" s="544"/>
      <c r="FWN506" s="544"/>
      <c r="FWO506" s="544"/>
      <c r="FWP506" s="544"/>
      <c r="FWQ506" s="544"/>
      <c r="FWR506" s="544"/>
      <c r="FWS506" s="544"/>
      <c r="FWT506" s="544"/>
      <c r="FWU506" s="544"/>
      <c r="FWV506" s="544"/>
      <c r="FWW506" s="544"/>
      <c r="FWX506" s="544"/>
      <c r="FWY506" s="544"/>
      <c r="FWZ506" s="544"/>
      <c r="FXA506" s="544"/>
      <c r="FXB506" s="544"/>
      <c r="FXC506" s="544"/>
      <c r="FXD506" s="544"/>
      <c r="FXE506" s="544"/>
      <c r="FXF506" s="544"/>
      <c r="FXG506" s="544"/>
      <c r="FXH506" s="544"/>
      <c r="FXI506" s="544"/>
      <c r="FXJ506" s="544"/>
      <c r="FXK506" s="544"/>
      <c r="FXL506" s="544"/>
      <c r="FXM506" s="544"/>
      <c r="FXN506" s="544"/>
      <c r="FXO506" s="544"/>
      <c r="FXP506" s="544"/>
      <c r="FXQ506" s="544"/>
      <c r="FXR506" s="544"/>
      <c r="FXS506" s="544"/>
      <c r="FXT506" s="544"/>
      <c r="FXU506" s="544"/>
      <c r="FXV506" s="544"/>
      <c r="FXW506" s="544"/>
      <c r="FXX506" s="544"/>
      <c r="FXY506" s="544"/>
      <c r="FXZ506" s="544"/>
      <c r="FYA506" s="544"/>
      <c r="FYB506" s="544"/>
      <c r="FYC506" s="544"/>
      <c r="FYD506" s="544"/>
      <c r="FYE506" s="544"/>
      <c r="FYF506" s="544"/>
      <c r="FYG506" s="544"/>
      <c r="FYH506" s="544"/>
      <c r="FYI506" s="544"/>
      <c r="FYJ506" s="544"/>
      <c r="FYK506" s="544"/>
      <c r="FYL506" s="544"/>
      <c r="FYM506" s="544"/>
      <c r="FYN506" s="544"/>
      <c r="FYO506" s="544"/>
      <c r="FYP506" s="544"/>
      <c r="FYQ506" s="544"/>
      <c r="FYR506" s="544"/>
      <c r="FYS506" s="544"/>
      <c r="FYT506" s="544"/>
      <c r="FYU506" s="544"/>
      <c r="FYV506" s="544"/>
      <c r="FYW506" s="544"/>
      <c r="FYX506" s="544"/>
      <c r="FYY506" s="544"/>
      <c r="FYZ506" s="544"/>
      <c r="FZA506" s="544"/>
      <c r="FZB506" s="544"/>
      <c r="FZC506" s="544"/>
      <c r="FZD506" s="544"/>
      <c r="FZE506" s="544"/>
      <c r="FZF506" s="544"/>
      <c r="FZG506" s="544"/>
      <c r="FZH506" s="544"/>
      <c r="FZI506" s="544"/>
      <c r="FZJ506" s="544"/>
      <c r="FZK506" s="544"/>
      <c r="FZL506" s="544"/>
      <c r="FZM506" s="544"/>
      <c r="FZN506" s="544"/>
      <c r="FZO506" s="544"/>
      <c r="FZP506" s="544"/>
      <c r="FZQ506" s="544"/>
      <c r="FZR506" s="544"/>
      <c r="FZS506" s="544"/>
      <c r="FZT506" s="544"/>
      <c r="FZU506" s="544"/>
      <c r="FZV506" s="544"/>
      <c r="FZW506" s="544"/>
      <c r="FZX506" s="544"/>
      <c r="FZY506" s="544"/>
      <c r="FZZ506" s="544"/>
      <c r="GAA506" s="544"/>
      <c r="GAB506" s="544"/>
      <c r="GAC506" s="544"/>
      <c r="GAD506" s="544"/>
      <c r="GAE506" s="544"/>
      <c r="GAF506" s="544"/>
      <c r="GAG506" s="544"/>
      <c r="GAH506" s="544"/>
      <c r="GAI506" s="544"/>
      <c r="GAJ506" s="544"/>
      <c r="GAK506" s="544"/>
      <c r="GAL506" s="544"/>
      <c r="GAM506" s="544"/>
      <c r="GAN506" s="544"/>
      <c r="GAO506" s="544"/>
      <c r="GAP506" s="544"/>
      <c r="GAQ506" s="544"/>
      <c r="GAR506" s="544"/>
      <c r="GAS506" s="544"/>
      <c r="GAT506" s="544"/>
      <c r="GAU506" s="544"/>
      <c r="GAV506" s="544"/>
      <c r="GAW506" s="544"/>
      <c r="GAX506" s="544"/>
      <c r="GAY506" s="544"/>
      <c r="GAZ506" s="544"/>
      <c r="GBA506" s="544"/>
      <c r="GBB506" s="544"/>
      <c r="GBC506" s="544"/>
      <c r="GBD506" s="544"/>
      <c r="GBE506" s="544"/>
      <c r="GBF506" s="544"/>
      <c r="GBG506" s="544"/>
      <c r="GBH506" s="544"/>
      <c r="GBI506" s="544"/>
      <c r="GBJ506" s="544"/>
      <c r="GBK506" s="544"/>
      <c r="GBL506" s="544"/>
      <c r="GBM506" s="544"/>
      <c r="GBN506" s="544"/>
      <c r="GBO506" s="544"/>
      <c r="GBP506" s="544"/>
      <c r="GBQ506" s="544"/>
      <c r="GBR506" s="544"/>
      <c r="GBS506" s="544"/>
      <c r="GBT506" s="544"/>
      <c r="GBU506" s="544"/>
      <c r="GBV506" s="544"/>
      <c r="GBW506" s="544"/>
      <c r="GBX506" s="544"/>
      <c r="GBY506" s="544"/>
      <c r="GBZ506" s="544"/>
      <c r="GCA506" s="544"/>
      <c r="GCB506" s="544"/>
      <c r="GCC506" s="544"/>
      <c r="GCD506" s="544"/>
      <c r="GCE506" s="544"/>
      <c r="GCF506" s="544"/>
      <c r="GCG506" s="544"/>
      <c r="GCH506" s="544"/>
      <c r="GCI506" s="544"/>
      <c r="GCJ506" s="544"/>
      <c r="GCK506" s="544"/>
      <c r="GCL506" s="544"/>
      <c r="GCM506" s="544"/>
      <c r="GCN506" s="544"/>
      <c r="GCO506" s="544"/>
      <c r="GCP506" s="544"/>
      <c r="GCQ506" s="544"/>
      <c r="GCR506" s="544"/>
      <c r="GCS506" s="544"/>
      <c r="GCT506" s="544"/>
      <c r="GCU506" s="544"/>
      <c r="GCV506" s="544"/>
      <c r="GCW506" s="544"/>
      <c r="GCX506" s="544"/>
      <c r="GCY506" s="544"/>
      <c r="GCZ506" s="544"/>
      <c r="GDA506" s="544"/>
      <c r="GDB506" s="544"/>
      <c r="GDC506" s="544"/>
      <c r="GDD506" s="544"/>
      <c r="GDE506" s="544"/>
      <c r="GDF506" s="544"/>
      <c r="GDG506" s="544"/>
      <c r="GDH506" s="544"/>
      <c r="GDI506" s="544"/>
      <c r="GDJ506" s="544"/>
      <c r="GDK506" s="544"/>
      <c r="GDL506" s="544"/>
      <c r="GDM506" s="544"/>
      <c r="GDN506" s="544"/>
      <c r="GDO506" s="544"/>
      <c r="GDP506" s="544"/>
      <c r="GDQ506" s="544"/>
      <c r="GDR506" s="544"/>
      <c r="GDS506" s="544"/>
      <c r="GDT506" s="544"/>
      <c r="GDU506" s="544"/>
      <c r="GDV506" s="544"/>
      <c r="GDW506" s="544"/>
      <c r="GDX506" s="544"/>
      <c r="GDY506" s="544"/>
      <c r="GDZ506" s="544"/>
      <c r="GEA506" s="544"/>
      <c r="GEB506" s="544"/>
      <c r="GEC506" s="544"/>
      <c r="GED506" s="544"/>
      <c r="GEE506" s="544"/>
      <c r="GEF506" s="544"/>
      <c r="GEG506" s="544"/>
      <c r="GEH506" s="544"/>
      <c r="GEI506" s="544"/>
      <c r="GEJ506" s="544"/>
      <c r="GEK506" s="544"/>
      <c r="GEL506" s="544"/>
      <c r="GEM506" s="544"/>
      <c r="GEN506" s="544"/>
      <c r="GEO506" s="544"/>
      <c r="GEP506" s="544"/>
      <c r="GEQ506" s="544"/>
      <c r="GER506" s="544"/>
      <c r="GES506" s="544"/>
      <c r="GET506" s="544"/>
      <c r="GEU506" s="544"/>
      <c r="GEV506" s="544"/>
      <c r="GEW506" s="544"/>
      <c r="GEX506" s="544"/>
      <c r="GEY506" s="544"/>
      <c r="GEZ506" s="544"/>
      <c r="GFA506" s="544"/>
      <c r="GFB506" s="544"/>
      <c r="GFC506" s="544"/>
      <c r="GFD506" s="544"/>
      <c r="GFE506" s="544"/>
      <c r="GFF506" s="544"/>
      <c r="GFG506" s="544"/>
      <c r="GFH506" s="544"/>
      <c r="GFI506" s="544"/>
      <c r="GFJ506" s="544"/>
      <c r="GFK506" s="544"/>
      <c r="GFL506" s="544"/>
      <c r="GFM506" s="544"/>
      <c r="GFN506" s="544"/>
      <c r="GFO506" s="544"/>
      <c r="GFP506" s="544"/>
      <c r="GFQ506" s="544"/>
      <c r="GFR506" s="544"/>
      <c r="GFS506" s="544"/>
      <c r="GFT506" s="544"/>
      <c r="GFU506" s="544"/>
      <c r="GFV506" s="544"/>
      <c r="GFW506" s="544"/>
      <c r="GFX506" s="544"/>
      <c r="GFY506" s="544"/>
      <c r="GFZ506" s="544"/>
      <c r="GGA506" s="544"/>
      <c r="GGB506" s="544"/>
      <c r="GGC506" s="544"/>
      <c r="GGD506" s="544"/>
      <c r="GGE506" s="544"/>
      <c r="GGF506" s="544"/>
      <c r="GGG506" s="544"/>
      <c r="GGH506" s="544"/>
      <c r="GGI506" s="544"/>
      <c r="GGJ506" s="544"/>
      <c r="GGK506" s="544"/>
      <c r="GGL506" s="544"/>
      <c r="GGM506" s="544"/>
      <c r="GGN506" s="544"/>
      <c r="GGO506" s="544"/>
      <c r="GGP506" s="544"/>
      <c r="GGQ506" s="544"/>
      <c r="GGR506" s="544"/>
      <c r="GGS506" s="544"/>
      <c r="GGT506" s="544"/>
      <c r="GGU506" s="544"/>
      <c r="GGV506" s="544"/>
      <c r="GGW506" s="544"/>
      <c r="GGX506" s="544"/>
      <c r="GGY506" s="544"/>
      <c r="GGZ506" s="544"/>
      <c r="GHA506" s="544"/>
      <c r="GHB506" s="544"/>
      <c r="GHC506" s="544"/>
      <c r="GHD506" s="544"/>
      <c r="GHE506" s="544"/>
      <c r="GHF506" s="544"/>
      <c r="GHG506" s="544"/>
      <c r="GHH506" s="544"/>
      <c r="GHI506" s="544"/>
      <c r="GHJ506" s="544"/>
      <c r="GHK506" s="544"/>
      <c r="GHL506" s="544"/>
      <c r="GHM506" s="544"/>
      <c r="GHN506" s="544"/>
      <c r="GHO506" s="544"/>
      <c r="GHP506" s="544"/>
      <c r="GHQ506" s="544"/>
      <c r="GHR506" s="544"/>
      <c r="GHS506" s="544"/>
      <c r="GHT506" s="544"/>
      <c r="GHU506" s="544"/>
      <c r="GHV506" s="544"/>
      <c r="GHW506" s="544"/>
      <c r="GHX506" s="544"/>
      <c r="GHY506" s="544"/>
      <c r="GHZ506" s="544"/>
      <c r="GIA506" s="544"/>
      <c r="GIB506" s="544"/>
      <c r="GIC506" s="544"/>
      <c r="GID506" s="544"/>
      <c r="GIE506" s="544"/>
      <c r="GIF506" s="544"/>
      <c r="GIG506" s="544"/>
      <c r="GIH506" s="544"/>
      <c r="GII506" s="544"/>
      <c r="GIJ506" s="544"/>
      <c r="GIK506" s="544"/>
      <c r="GIL506" s="544"/>
      <c r="GIM506" s="544"/>
      <c r="GIN506" s="544"/>
      <c r="GIO506" s="544"/>
      <c r="GIP506" s="544"/>
      <c r="GIQ506" s="544"/>
      <c r="GIR506" s="544"/>
      <c r="GIS506" s="544"/>
      <c r="GIT506" s="544"/>
      <c r="GIU506" s="544"/>
      <c r="GIV506" s="544"/>
      <c r="GIW506" s="544"/>
      <c r="GIX506" s="544"/>
      <c r="GIY506" s="544"/>
      <c r="GIZ506" s="544"/>
      <c r="GJA506" s="544"/>
      <c r="GJB506" s="544"/>
      <c r="GJC506" s="544"/>
      <c r="GJD506" s="544"/>
      <c r="GJE506" s="544"/>
      <c r="GJF506" s="544"/>
      <c r="GJG506" s="544"/>
      <c r="GJH506" s="544"/>
      <c r="GJI506" s="544"/>
      <c r="GJJ506" s="544"/>
      <c r="GJK506" s="544"/>
      <c r="GJL506" s="544"/>
      <c r="GJM506" s="544"/>
      <c r="GJN506" s="544"/>
      <c r="GJO506" s="544"/>
      <c r="GJP506" s="544"/>
      <c r="GJQ506" s="544"/>
      <c r="GJR506" s="544"/>
      <c r="GJS506" s="544"/>
      <c r="GJT506" s="544"/>
      <c r="GJU506" s="544"/>
      <c r="GJV506" s="544"/>
      <c r="GJW506" s="544"/>
      <c r="GJX506" s="544"/>
      <c r="GJY506" s="544"/>
      <c r="GJZ506" s="544"/>
      <c r="GKA506" s="544"/>
      <c r="GKB506" s="544"/>
      <c r="GKC506" s="544"/>
      <c r="GKD506" s="544"/>
      <c r="GKE506" s="544"/>
      <c r="GKF506" s="544"/>
      <c r="GKG506" s="544"/>
      <c r="GKH506" s="544"/>
      <c r="GKI506" s="544"/>
      <c r="GKJ506" s="544"/>
      <c r="GKK506" s="544"/>
      <c r="GKL506" s="544"/>
      <c r="GKM506" s="544"/>
      <c r="GKN506" s="544"/>
      <c r="GKO506" s="544"/>
      <c r="GKP506" s="544"/>
      <c r="GKQ506" s="544"/>
      <c r="GKR506" s="544"/>
      <c r="GKS506" s="544"/>
      <c r="GKT506" s="544"/>
      <c r="GKU506" s="544"/>
      <c r="GKV506" s="544"/>
      <c r="GKW506" s="544"/>
      <c r="GKX506" s="544"/>
      <c r="GKY506" s="544"/>
      <c r="GKZ506" s="544"/>
      <c r="GLA506" s="544"/>
      <c r="GLB506" s="544"/>
      <c r="GLC506" s="544"/>
      <c r="GLD506" s="544"/>
      <c r="GLE506" s="544"/>
      <c r="GLF506" s="544"/>
      <c r="GLG506" s="544"/>
      <c r="GLH506" s="544"/>
      <c r="GLI506" s="544"/>
      <c r="GLJ506" s="544"/>
      <c r="GLK506" s="544"/>
      <c r="GLL506" s="544"/>
      <c r="GLM506" s="544"/>
      <c r="GLN506" s="544"/>
      <c r="GLO506" s="544"/>
      <c r="GLP506" s="544"/>
      <c r="GLQ506" s="544"/>
      <c r="GLR506" s="544"/>
      <c r="GLS506" s="544"/>
      <c r="GLT506" s="544"/>
      <c r="GLU506" s="544"/>
      <c r="GLV506" s="544"/>
      <c r="GLW506" s="544"/>
      <c r="GLX506" s="544"/>
      <c r="GLY506" s="544"/>
      <c r="GLZ506" s="544"/>
      <c r="GMA506" s="544"/>
      <c r="GMB506" s="544"/>
      <c r="GMC506" s="544"/>
      <c r="GMD506" s="544"/>
      <c r="GME506" s="544"/>
      <c r="GMF506" s="544"/>
      <c r="GMG506" s="544"/>
      <c r="GMH506" s="544"/>
      <c r="GMI506" s="544"/>
      <c r="GMJ506" s="544"/>
      <c r="GMK506" s="544"/>
      <c r="GML506" s="544"/>
      <c r="GMM506" s="544"/>
      <c r="GMN506" s="544"/>
      <c r="GMO506" s="544"/>
      <c r="GMP506" s="544"/>
      <c r="GMQ506" s="544"/>
      <c r="GMR506" s="544"/>
      <c r="GMS506" s="544"/>
      <c r="GMT506" s="544"/>
      <c r="GMU506" s="544"/>
      <c r="GMV506" s="544"/>
      <c r="GMW506" s="544"/>
      <c r="GMX506" s="544"/>
      <c r="GMY506" s="544"/>
      <c r="GMZ506" s="544"/>
      <c r="GNA506" s="544"/>
      <c r="GNB506" s="544"/>
      <c r="GNC506" s="544"/>
      <c r="GND506" s="544"/>
      <c r="GNE506" s="544"/>
      <c r="GNF506" s="544"/>
      <c r="GNG506" s="544"/>
      <c r="GNH506" s="544"/>
      <c r="GNI506" s="544"/>
      <c r="GNJ506" s="544"/>
      <c r="GNK506" s="544"/>
      <c r="GNL506" s="544"/>
      <c r="GNM506" s="544"/>
      <c r="GNN506" s="544"/>
      <c r="GNO506" s="544"/>
      <c r="GNP506" s="544"/>
      <c r="GNQ506" s="544"/>
      <c r="GNR506" s="544"/>
      <c r="GNS506" s="544"/>
      <c r="GNT506" s="544"/>
      <c r="GNU506" s="544"/>
      <c r="GNV506" s="544"/>
      <c r="GNW506" s="544"/>
      <c r="GNX506" s="544"/>
      <c r="GNY506" s="544"/>
      <c r="GNZ506" s="544"/>
      <c r="GOA506" s="544"/>
      <c r="GOB506" s="544"/>
      <c r="GOC506" s="544"/>
      <c r="GOD506" s="544"/>
      <c r="GOE506" s="544"/>
      <c r="GOF506" s="544"/>
      <c r="GOG506" s="544"/>
      <c r="GOH506" s="544"/>
      <c r="GOI506" s="544"/>
      <c r="GOJ506" s="544"/>
      <c r="GOK506" s="544"/>
      <c r="GOL506" s="544"/>
      <c r="GOM506" s="544"/>
      <c r="GON506" s="544"/>
      <c r="GOO506" s="544"/>
      <c r="GOP506" s="544"/>
      <c r="GOQ506" s="544"/>
      <c r="GOR506" s="544"/>
      <c r="GOS506" s="544"/>
      <c r="GOT506" s="544"/>
      <c r="GOU506" s="544"/>
      <c r="GOV506" s="544"/>
      <c r="GOW506" s="544"/>
      <c r="GOX506" s="544"/>
      <c r="GOY506" s="544"/>
      <c r="GOZ506" s="544"/>
      <c r="GPA506" s="544"/>
      <c r="GPB506" s="544"/>
      <c r="GPC506" s="544"/>
      <c r="GPD506" s="544"/>
      <c r="GPE506" s="544"/>
      <c r="GPF506" s="544"/>
      <c r="GPG506" s="544"/>
      <c r="GPH506" s="544"/>
      <c r="GPI506" s="544"/>
      <c r="GPJ506" s="544"/>
      <c r="GPK506" s="544"/>
      <c r="GPL506" s="544"/>
      <c r="GPM506" s="544"/>
      <c r="GPN506" s="544"/>
      <c r="GPO506" s="544"/>
      <c r="GPP506" s="544"/>
      <c r="GPQ506" s="544"/>
      <c r="GPR506" s="544"/>
      <c r="GPS506" s="544"/>
      <c r="GPT506" s="544"/>
      <c r="GPU506" s="544"/>
      <c r="GPV506" s="544"/>
      <c r="GPW506" s="544"/>
      <c r="GPX506" s="544"/>
      <c r="GPY506" s="544"/>
      <c r="GPZ506" s="544"/>
      <c r="GQA506" s="544"/>
      <c r="GQB506" s="544"/>
      <c r="GQC506" s="544"/>
      <c r="GQD506" s="544"/>
      <c r="GQE506" s="544"/>
      <c r="GQF506" s="544"/>
      <c r="GQG506" s="544"/>
      <c r="GQH506" s="544"/>
      <c r="GQI506" s="544"/>
      <c r="GQJ506" s="544"/>
      <c r="GQK506" s="544"/>
      <c r="GQL506" s="544"/>
      <c r="GQM506" s="544"/>
      <c r="GQN506" s="544"/>
      <c r="GQO506" s="544"/>
      <c r="GQP506" s="544"/>
      <c r="GQQ506" s="544"/>
      <c r="GQR506" s="544"/>
      <c r="GQS506" s="544"/>
      <c r="GQT506" s="544"/>
      <c r="GQU506" s="544"/>
      <c r="GQV506" s="544"/>
      <c r="GQW506" s="544"/>
      <c r="GQX506" s="544"/>
      <c r="GQY506" s="544"/>
      <c r="GQZ506" s="544"/>
      <c r="GRA506" s="544"/>
      <c r="GRB506" s="544"/>
      <c r="GRC506" s="544"/>
      <c r="GRD506" s="544"/>
      <c r="GRE506" s="544"/>
      <c r="GRF506" s="544"/>
      <c r="GRG506" s="544"/>
      <c r="GRH506" s="544"/>
      <c r="GRI506" s="544"/>
      <c r="GRJ506" s="544"/>
      <c r="GRK506" s="544"/>
      <c r="GRL506" s="544"/>
      <c r="GRM506" s="544"/>
      <c r="GRN506" s="544"/>
      <c r="GRO506" s="544"/>
      <c r="GRP506" s="544"/>
      <c r="GRQ506" s="544"/>
      <c r="GRR506" s="544"/>
      <c r="GRS506" s="544"/>
      <c r="GRT506" s="544"/>
      <c r="GRU506" s="544"/>
      <c r="GRV506" s="544"/>
      <c r="GRW506" s="544"/>
      <c r="GRX506" s="544"/>
      <c r="GRY506" s="544"/>
      <c r="GRZ506" s="544"/>
      <c r="GSA506" s="544"/>
      <c r="GSB506" s="544"/>
      <c r="GSC506" s="544"/>
      <c r="GSD506" s="544"/>
      <c r="GSE506" s="544"/>
      <c r="GSF506" s="544"/>
      <c r="GSG506" s="544"/>
      <c r="GSH506" s="544"/>
      <c r="GSI506" s="544"/>
      <c r="GSJ506" s="544"/>
      <c r="GSK506" s="544"/>
      <c r="GSL506" s="544"/>
      <c r="GSM506" s="544"/>
      <c r="GSN506" s="544"/>
      <c r="GSO506" s="544"/>
      <c r="GSP506" s="544"/>
      <c r="GSQ506" s="544"/>
      <c r="GSR506" s="544"/>
      <c r="GSS506" s="544"/>
      <c r="GST506" s="544"/>
      <c r="GSU506" s="544"/>
      <c r="GSV506" s="544"/>
      <c r="GSW506" s="544"/>
      <c r="GSX506" s="544"/>
      <c r="GSY506" s="544"/>
      <c r="GSZ506" s="544"/>
      <c r="GTA506" s="544"/>
      <c r="GTB506" s="544"/>
      <c r="GTC506" s="544"/>
      <c r="GTD506" s="544"/>
      <c r="GTE506" s="544"/>
      <c r="GTF506" s="544"/>
      <c r="GTG506" s="544"/>
      <c r="GTH506" s="544"/>
      <c r="GTI506" s="544"/>
      <c r="GTJ506" s="544"/>
      <c r="GTK506" s="544"/>
      <c r="GTL506" s="544"/>
      <c r="GTM506" s="544"/>
      <c r="GTN506" s="544"/>
      <c r="GTO506" s="544"/>
      <c r="GTP506" s="544"/>
      <c r="GTQ506" s="544"/>
      <c r="GTR506" s="544"/>
      <c r="GTS506" s="544"/>
      <c r="GTT506" s="544"/>
      <c r="GTU506" s="544"/>
      <c r="GTV506" s="544"/>
      <c r="GTW506" s="544"/>
      <c r="GTX506" s="544"/>
      <c r="GTY506" s="544"/>
      <c r="GTZ506" s="544"/>
      <c r="GUA506" s="544"/>
      <c r="GUB506" s="544"/>
      <c r="GUC506" s="544"/>
      <c r="GUD506" s="544"/>
      <c r="GUE506" s="544"/>
      <c r="GUF506" s="544"/>
      <c r="GUG506" s="544"/>
      <c r="GUH506" s="544"/>
      <c r="GUI506" s="544"/>
      <c r="GUJ506" s="544"/>
      <c r="GUK506" s="544"/>
      <c r="GUL506" s="544"/>
      <c r="GUM506" s="544"/>
      <c r="GUN506" s="544"/>
      <c r="GUO506" s="544"/>
      <c r="GUP506" s="544"/>
      <c r="GUQ506" s="544"/>
      <c r="GUR506" s="544"/>
      <c r="GUS506" s="544"/>
      <c r="GUT506" s="544"/>
      <c r="GUU506" s="544"/>
      <c r="GUV506" s="544"/>
      <c r="GUW506" s="544"/>
      <c r="GUX506" s="544"/>
      <c r="GUY506" s="544"/>
      <c r="GUZ506" s="544"/>
      <c r="GVA506" s="544"/>
      <c r="GVB506" s="544"/>
      <c r="GVC506" s="544"/>
      <c r="GVD506" s="544"/>
      <c r="GVE506" s="544"/>
      <c r="GVF506" s="544"/>
      <c r="GVG506" s="544"/>
      <c r="GVH506" s="544"/>
      <c r="GVI506" s="544"/>
      <c r="GVJ506" s="544"/>
      <c r="GVK506" s="544"/>
      <c r="GVL506" s="544"/>
      <c r="GVM506" s="544"/>
      <c r="GVN506" s="544"/>
      <c r="GVO506" s="544"/>
      <c r="GVP506" s="544"/>
      <c r="GVQ506" s="544"/>
      <c r="GVR506" s="544"/>
      <c r="GVS506" s="544"/>
      <c r="GVT506" s="544"/>
      <c r="GVU506" s="544"/>
      <c r="GVV506" s="544"/>
      <c r="GVW506" s="544"/>
      <c r="GVX506" s="544"/>
      <c r="GVY506" s="544"/>
      <c r="GVZ506" s="544"/>
      <c r="GWA506" s="544"/>
      <c r="GWB506" s="544"/>
      <c r="GWC506" s="544"/>
      <c r="GWD506" s="544"/>
      <c r="GWE506" s="544"/>
      <c r="GWF506" s="544"/>
      <c r="GWG506" s="544"/>
      <c r="GWH506" s="544"/>
      <c r="GWI506" s="544"/>
      <c r="GWJ506" s="544"/>
      <c r="GWK506" s="544"/>
      <c r="GWL506" s="544"/>
      <c r="GWM506" s="544"/>
      <c r="GWN506" s="544"/>
      <c r="GWO506" s="544"/>
      <c r="GWP506" s="544"/>
      <c r="GWQ506" s="544"/>
      <c r="GWR506" s="544"/>
      <c r="GWS506" s="544"/>
      <c r="GWT506" s="544"/>
      <c r="GWU506" s="544"/>
      <c r="GWV506" s="544"/>
      <c r="GWW506" s="544"/>
      <c r="GWX506" s="544"/>
      <c r="GWY506" s="544"/>
      <c r="GWZ506" s="544"/>
      <c r="GXA506" s="544"/>
      <c r="GXB506" s="544"/>
      <c r="GXC506" s="544"/>
      <c r="GXD506" s="544"/>
      <c r="GXE506" s="544"/>
      <c r="GXF506" s="544"/>
      <c r="GXG506" s="544"/>
      <c r="GXH506" s="544"/>
      <c r="GXI506" s="544"/>
      <c r="GXJ506" s="544"/>
      <c r="GXK506" s="544"/>
      <c r="GXL506" s="544"/>
      <c r="GXM506" s="544"/>
      <c r="GXN506" s="544"/>
      <c r="GXO506" s="544"/>
      <c r="GXP506" s="544"/>
      <c r="GXQ506" s="544"/>
      <c r="GXR506" s="544"/>
      <c r="GXS506" s="544"/>
      <c r="GXT506" s="544"/>
      <c r="GXU506" s="544"/>
      <c r="GXV506" s="544"/>
      <c r="GXW506" s="544"/>
      <c r="GXX506" s="544"/>
      <c r="GXY506" s="544"/>
      <c r="GXZ506" s="544"/>
      <c r="GYA506" s="544"/>
      <c r="GYB506" s="544"/>
      <c r="GYC506" s="544"/>
      <c r="GYD506" s="544"/>
      <c r="GYE506" s="544"/>
      <c r="GYF506" s="544"/>
      <c r="GYG506" s="544"/>
      <c r="GYH506" s="544"/>
      <c r="GYI506" s="544"/>
      <c r="GYJ506" s="544"/>
      <c r="GYK506" s="544"/>
      <c r="GYL506" s="544"/>
      <c r="GYM506" s="544"/>
      <c r="GYN506" s="544"/>
      <c r="GYO506" s="544"/>
      <c r="GYP506" s="544"/>
      <c r="GYQ506" s="544"/>
      <c r="GYR506" s="544"/>
      <c r="GYS506" s="544"/>
      <c r="GYT506" s="544"/>
      <c r="GYU506" s="544"/>
      <c r="GYV506" s="544"/>
      <c r="GYW506" s="544"/>
      <c r="GYX506" s="544"/>
      <c r="GYY506" s="544"/>
      <c r="GYZ506" s="544"/>
      <c r="GZA506" s="544"/>
      <c r="GZB506" s="544"/>
      <c r="GZC506" s="544"/>
      <c r="GZD506" s="544"/>
      <c r="GZE506" s="544"/>
      <c r="GZF506" s="544"/>
      <c r="GZG506" s="544"/>
      <c r="GZH506" s="544"/>
      <c r="GZI506" s="544"/>
      <c r="GZJ506" s="544"/>
      <c r="GZK506" s="544"/>
      <c r="GZL506" s="544"/>
      <c r="GZM506" s="544"/>
      <c r="GZN506" s="544"/>
      <c r="GZO506" s="544"/>
      <c r="GZP506" s="544"/>
      <c r="GZQ506" s="544"/>
      <c r="GZR506" s="544"/>
      <c r="GZS506" s="544"/>
      <c r="GZT506" s="544"/>
      <c r="GZU506" s="544"/>
      <c r="GZV506" s="544"/>
      <c r="GZW506" s="544"/>
      <c r="GZX506" s="544"/>
      <c r="GZY506" s="544"/>
      <c r="GZZ506" s="544"/>
      <c r="HAA506" s="544"/>
      <c r="HAB506" s="544"/>
      <c r="HAC506" s="544"/>
      <c r="HAD506" s="544"/>
      <c r="HAE506" s="544"/>
      <c r="HAF506" s="544"/>
      <c r="HAG506" s="544"/>
      <c r="HAH506" s="544"/>
      <c r="HAI506" s="544"/>
      <c r="HAJ506" s="544"/>
      <c r="HAK506" s="544"/>
      <c r="HAL506" s="544"/>
      <c r="HAM506" s="544"/>
      <c r="HAN506" s="544"/>
      <c r="HAO506" s="544"/>
      <c r="HAP506" s="544"/>
      <c r="HAQ506" s="544"/>
      <c r="HAR506" s="544"/>
      <c r="HAS506" s="544"/>
      <c r="HAT506" s="544"/>
      <c r="HAU506" s="544"/>
      <c r="HAV506" s="544"/>
      <c r="HAW506" s="544"/>
      <c r="HAX506" s="544"/>
      <c r="HAY506" s="544"/>
      <c r="HAZ506" s="544"/>
      <c r="HBA506" s="544"/>
      <c r="HBB506" s="544"/>
      <c r="HBC506" s="544"/>
      <c r="HBD506" s="544"/>
      <c r="HBE506" s="544"/>
      <c r="HBF506" s="544"/>
      <c r="HBG506" s="544"/>
      <c r="HBH506" s="544"/>
      <c r="HBI506" s="544"/>
      <c r="HBJ506" s="544"/>
      <c r="HBK506" s="544"/>
      <c r="HBL506" s="544"/>
      <c r="HBM506" s="544"/>
      <c r="HBN506" s="544"/>
      <c r="HBO506" s="544"/>
      <c r="HBP506" s="544"/>
      <c r="HBQ506" s="544"/>
      <c r="HBR506" s="544"/>
      <c r="HBS506" s="544"/>
      <c r="HBT506" s="544"/>
      <c r="HBU506" s="544"/>
      <c r="HBV506" s="544"/>
      <c r="HBW506" s="544"/>
      <c r="HBX506" s="544"/>
      <c r="HBY506" s="544"/>
      <c r="HBZ506" s="544"/>
      <c r="HCA506" s="544"/>
      <c r="HCB506" s="544"/>
      <c r="HCC506" s="544"/>
      <c r="HCD506" s="544"/>
      <c r="HCE506" s="544"/>
      <c r="HCF506" s="544"/>
      <c r="HCG506" s="544"/>
      <c r="HCH506" s="544"/>
      <c r="HCI506" s="544"/>
      <c r="HCJ506" s="544"/>
      <c r="HCK506" s="544"/>
      <c r="HCL506" s="544"/>
      <c r="HCM506" s="544"/>
      <c r="HCN506" s="544"/>
      <c r="HCO506" s="544"/>
      <c r="HCP506" s="544"/>
      <c r="HCQ506" s="544"/>
      <c r="HCR506" s="544"/>
      <c r="HCS506" s="544"/>
      <c r="HCT506" s="544"/>
      <c r="HCU506" s="544"/>
      <c r="HCV506" s="544"/>
      <c r="HCW506" s="544"/>
      <c r="HCX506" s="544"/>
      <c r="HCY506" s="544"/>
      <c r="HCZ506" s="544"/>
      <c r="HDA506" s="544"/>
      <c r="HDB506" s="544"/>
      <c r="HDC506" s="544"/>
      <c r="HDD506" s="544"/>
      <c r="HDE506" s="544"/>
      <c r="HDF506" s="544"/>
      <c r="HDG506" s="544"/>
      <c r="HDH506" s="544"/>
      <c r="HDI506" s="544"/>
      <c r="HDJ506" s="544"/>
      <c r="HDK506" s="544"/>
      <c r="HDL506" s="544"/>
      <c r="HDM506" s="544"/>
      <c r="HDN506" s="544"/>
      <c r="HDO506" s="544"/>
      <c r="HDP506" s="544"/>
      <c r="HDQ506" s="544"/>
      <c r="HDR506" s="544"/>
      <c r="HDS506" s="544"/>
      <c r="HDT506" s="544"/>
      <c r="HDU506" s="544"/>
      <c r="HDV506" s="544"/>
      <c r="HDW506" s="544"/>
      <c r="HDX506" s="544"/>
      <c r="HDY506" s="544"/>
      <c r="HDZ506" s="544"/>
      <c r="HEA506" s="544"/>
      <c r="HEB506" s="544"/>
      <c r="HEC506" s="544"/>
      <c r="HED506" s="544"/>
      <c r="HEE506" s="544"/>
      <c r="HEF506" s="544"/>
      <c r="HEG506" s="544"/>
      <c r="HEH506" s="544"/>
      <c r="HEI506" s="544"/>
      <c r="HEJ506" s="544"/>
      <c r="HEK506" s="544"/>
      <c r="HEL506" s="544"/>
      <c r="HEM506" s="544"/>
      <c r="HEN506" s="544"/>
      <c r="HEO506" s="544"/>
      <c r="HEP506" s="544"/>
      <c r="HEQ506" s="544"/>
      <c r="HER506" s="544"/>
      <c r="HES506" s="544"/>
      <c r="HET506" s="544"/>
      <c r="HEU506" s="544"/>
      <c r="HEV506" s="544"/>
      <c r="HEW506" s="544"/>
      <c r="HEX506" s="544"/>
      <c r="HEY506" s="544"/>
      <c r="HEZ506" s="544"/>
      <c r="HFA506" s="544"/>
      <c r="HFB506" s="544"/>
      <c r="HFC506" s="544"/>
      <c r="HFD506" s="544"/>
      <c r="HFE506" s="544"/>
      <c r="HFF506" s="544"/>
      <c r="HFG506" s="544"/>
      <c r="HFH506" s="544"/>
      <c r="HFI506" s="544"/>
      <c r="HFJ506" s="544"/>
      <c r="HFK506" s="544"/>
      <c r="HFL506" s="544"/>
      <c r="HFM506" s="544"/>
      <c r="HFN506" s="544"/>
      <c r="HFO506" s="544"/>
      <c r="HFP506" s="544"/>
      <c r="HFQ506" s="544"/>
      <c r="HFR506" s="544"/>
      <c r="HFS506" s="544"/>
      <c r="HFT506" s="544"/>
      <c r="HFU506" s="544"/>
      <c r="HFV506" s="544"/>
      <c r="HFW506" s="544"/>
      <c r="HFX506" s="544"/>
      <c r="HFY506" s="544"/>
      <c r="HFZ506" s="544"/>
      <c r="HGA506" s="544"/>
      <c r="HGB506" s="544"/>
      <c r="HGC506" s="544"/>
      <c r="HGD506" s="544"/>
      <c r="HGE506" s="544"/>
      <c r="HGF506" s="544"/>
      <c r="HGG506" s="544"/>
      <c r="HGH506" s="544"/>
      <c r="HGI506" s="544"/>
      <c r="HGJ506" s="544"/>
      <c r="HGK506" s="544"/>
      <c r="HGL506" s="544"/>
      <c r="HGM506" s="544"/>
      <c r="HGN506" s="544"/>
      <c r="HGO506" s="544"/>
      <c r="HGP506" s="544"/>
      <c r="HGQ506" s="544"/>
      <c r="HGR506" s="544"/>
      <c r="HGS506" s="544"/>
      <c r="HGT506" s="544"/>
      <c r="HGU506" s="544"/>
      <c r="HGV506" s="544"/>
      <c r="HGW506" s="544"/>
      <c r="HGX506" s="544"/>
      <c r="HGY506" s="544"/>
      <c r="HGZ506" s="544"/>
      <c r="HHA506" s="544"/>
      <c r="HHB506" s="544"/>
      <c r="HHC506" s="544"/>
      <c r="HHD506" s="544"/>
      <c r="HHE506" s="544"/>
      <c r="HHF506" s="544"/>
      <c r="HHG506" s="544"/>
      <c r="HHH506" s="544"/>
      <c r="HHI506" s="544"/>
      <c r="HHJ506" s="544"/>
      <c r="HHK506" s="544"/>
      <c r="HHL506" s="544"/>
      <c r="HHM506" s="544"/>
      <c r="HHN506" s="544"/>
      <c r="HHO506" s="544"/>
      <c r="HHP506" s="544"/>
      <c r="HHQ506" s="544"/>
      <c r="HHR506" s="544"/>
      <c r="HHS506" s="544"/>
      <c r="HHT506" s="544"/>
      <c r="HHU506" s="544"/>
      <c r="HHV506" s="544"/>
      <c r="HHW506" s="544"/>
      <c r="HHX506" s="544"/>
      <c r="HHY506" s="544"/>
      <c r="HHZ506" s="544"/>
      <c r="HIA506" s="544"/>
      <c r="HIB506" s="544"/>
      <c r="HIC506" s="544"/>
      <c r="HID506" s="544"/>
      <c r="HIE506" s="544"/>
      <c r="HIF506" s="544"/>
      <c r="HIG506" s="544"/>
      <c r="HIH506" s="544"/>
      <c r="HII506" s="544"/>
      <c r="HIJ506" s="544"/>
      <c r="HIK506" s="544"/>
      <c r="HIL506" s="544"/>
      <c r="HIM506" s="544"/>
      <c r="HIN506" s="544"/>
      <c r="HIO506" s="544"/>
      <c r="HIP506" s="544"/>
      <c r="HIQ506" s="544"/>
      <c r="HIR506" s="544"/>
      <c r="HIS506" s="544"/>
      <c r="HIT506" s="544"/>
      <c r="HIU506" s="544"/>
      <c r="HIV506" s="544"/>
      <c r="HIW506" s="544"/>
      <c r="HIX506" s="544"/>
      <c r="HIY506" s="544"/>
      <c r="HIZ506" s="544"/>
      <c r="HJA506" s="544"/>
      <c r="HJB506" s="544"/>
      <c r="HJC506" s="544"/>
      <c r="HJD506" s="544"/>
      <c r="HJE506" s="544"/>
      <c r="HJF506" s="544"/>
      <c r="HJG506" s="544"/>
      <c r="HJH506" s="544"/>
      <c r="HJI506" s="544"/>
      <c r="HJJ506" s="544"/>
      <c r="HJK506" s="544"/>
      <c r="HJL506" s="544"/>
      <c r="HJM506" s="544"/>
      <c r="HJN506" s="544"/>
      <c r="HJO506" s="544"/>
      <c r="HJP506" s="544"/>
      <c r="HJQ506" s="544"/>
      <c r="HJR506" s="544"/>
      <c r="HJS506" s="544"/>
      <c r="HJT506" s="544"/>
      <c r="HJU506" s="544"/>
      <c r="HJV506" s="544"/>
      <c r="HJW506" s="544"/>
      <c r="HJX506" s="544"/>
      <c r="HJY506" s="544"/>
      <c r="HJZ506" s="544"/>
      <c r="HKA506" s="544"/>
      <c r="HKB506" s="544"/>
      <c r="HKC506" s="544"/>
      <c r="HKD506" s="544"/>
      <c r="HKE506" s="544"/>
      <c r="HKF506" s="544"/>
      <c r="HKG506" s="544"/>
      <c r="HKH506" s="544"/>
      <c r="HKI506" s="544"/>
      <c r="HKJ506" s="544"/>
      <c r="HKK506" s="544"/>
      <c r="HKL506" s="544"/>
      <c r="HKM506" s="544"/>
      <c r="HKN506" s="544"/>
      <c r="HKO506" s="544"/>
      <c r="HKP506" s="544"/>
      <c r="HKQ506" s="544"/>
      <c r="HKR506" s="544"/>
      <c r="HKS506" s="544"/>
      <c r="HKT506" s="544"/>
      <c r="HKU506" s="544"/>
      <c r="HKV506" s="544"/>
      <c r="HKW506" s="544"/>
      <c r="HKX506" s="544"/>
      <c r="HKY506" s="544"/>
      <c r="HKZ506" s="544"/>
      <c r="HLA506" s="544"/>
      <c r="HLB506" s="544"/>
      <c r="HLC506" s="544"/>
      <c r="HLD506" s="544"/>
      <c r="HLE506" s="544"/>
      <c r="HLF506" s="544"/>
      <c r="HLG506" s="544"/>
      <c r="HLH506" s="544"/>
      <c r="HLI506" s="544"/>
      <c r="HLJ506" s="544"/>
      <c r="HLK506" s="544"/>
      <c r="HLL506" s="544"/>
      <c r="HLM506" s="544"/>
      <c r="HLN506" s="544"/>
      <c r="HLO506" s="544"/>
      <c r="HLP506" s="544"/>
      <c r="HLQ506" s="544"/>
      <c r="HLR506" s="544"/>
      <c r="HLS506" s="544"/>
      <c r="HLT506" s="544"/>
      <c r="HLU506" s="544"/>
      <c r="HLV506" s="544"/>
      <c r="HLW506" s="544"/>
      <c r="HLX506" s="544"/>
      <c r="HLY506" s="544"/>
      <c r="HLZ506" s="544"/>
      <c r="HMA506" s="544"/>
      <c r="HMB506" s="544"/>
      <c r="HMC506" s="544"/>
      <c r="HMD506" s="544"/>
      <c r="HME506" s="544"/>
      <c r="HMF506" s="544"/>
      <c r="HMG506" s="544"/>
      <c r="HMH506" s="544"/>
      <c r="HMI506" s="544"/>
      <c r="HMJ506" s="544"/>
      <c r="HMK506" s="544"/>
      <c r="HML506" s="544"/>
      <c r="HMM506" s="544"/>
      <c r="HMN506" s="544"/>
      <c r="HMO506" s="544"/>
      <c r="HMP506" s="544"/>
      <c r="HMQ506" s="544"/>
      <c r="HMR506" s="544"/>
      <c r="HMS506" s="544"/>
      <c r="HMT506" s="544"/>
      <c r="HMU506" s="544"/>
      <c r="HMV506" s="544"/>
      <c r="HMW506" s="544"/>
      <c r="HMX506" s="544"/>
      <c r="HMY506" s="544"/>
      <c r="HMZ506" s="544"/>
      <c r="HNA506" s="544"/>
      <c r="HNB506" s="544"/>
      <c r="HNC506" s="544"/>
      <c r="HND506" s="544"/>
      <c r="HNE506" s="544"/>
      <c r="HNF506" s="544"/>
      <c r="HNG506" s="544"/>
      <c r="HNH506" s="544"/>
      <c r="HNI506" s="544"/>
      <c r="HNJ506" s="544"/>
      <c r="HNK506" s="544"/>
      <c r="HNL506" s="544"/>
      <c r="HNM506" s="544"/>
      <c r="HNN506" s="544"/>
      <c r="HNO506" s="544"/>
      <c r="HNP506" s="544"/>
      <c r="HNQ506" s="544"/>
      <c r="HNR506" s="544"/>
      <c r="HNS506" s="544"/>
      <c r="HNT506" s="544"/>
      <c r="HNU506" s="544"/>
      <c r="HNV506" s="544"/>
      <c r="HNW506" s="544"/>
      <c r="HNX506" s="544"/>
      <c r="HNY506" s="544"/>
      <c r="HNZ506" s="544"/>
      <c r="HOA506" s="544"/>
      <c r="HOB506" s="544"/>
      <c r="HOC506" s="544"/>
      <c r="HOD506" s="544"/>
      <c r="HOE506" s="544"/>
      <c r="HOF506" s="544"/>
      <c r="HOG506" s="544"/>
      <c r="HOH506" s="544"/>
      <c r="HOI506" s="544"/>
      <c r="HOJ506" s="544"/>
      <c r="HOK506" s="544"/>
      <c r="HOL506" s="544"/>
      <c r="HOM506" s="544"/>
      <c r="HON506" s="544"/>
      <c r="HOO506" s="544"/>
      <c r="HOP506" s="544"/>
      <c r="HOQ506" s="544"/>
      <c r="HOR506" s="544"/>
      <c r="HOS506" s="544"/>
      <c r="HOT506" s="544"/>
      <c r="HOU506" s="544"/>
      <c r="HOV506" s="544"/>
      <c r="HOW506" s="544"/>
      <c r="HOX506" s="544"/>
      <c r="HOY506" s="544"/>
      <c r="HOZ506" s="544"/>
      <c r="HPA506" s="544"/>
      <c r="HPB506" s="544"/>
      <c r="HPC506" s="544"/>
      <c r="HPD506" s="544"/>
      <c r="HPE506" s="544"/>
      <c r="HPF506" s="544"/>
      <c r="HPG506" s="544"/>
      <c r="HPH506" s="544"/>
      <c r="HPI506" s="544"/>
      <c r="HPJ506" s="544"/>
      <c r="HPK506" s="544"/>
      <c r="HPL506" s="544"/>
      <c r="HPM506" s="544"/>
      <c r="HPN506" s="544"/>
      <c r="HPO506" s="544"/>
      <c r="HPP506" s="544"/>
      <c r="HPQ506" s="544"/>
      <c r="HPR506" s="544"/>
      <c r="HPS506" s="544"/>
      <c r="HPT506" s="544"/>
      <c r="HPU506" s="544"/>
      <c r="HPV506" s="544"/>
      <c r="HPW506" s="544"/>
      <c r="HPX506" s="544"/>
      <c r="HPY506" s="544"/>
      <c r="HPZ506" s="544"/>
      <c r="HQA506" s="544"/>
      <c r="HQB506" s="544"/>
      <c r="HQC506" s="544"/>
      <c r="HQD506" s="544"/>
      <c r="HQE506" s="544"/>
      <c r="HQF506" s="544"/>
      <c r="HQG506" s="544"/>
      <c r="HQH506" s="544"/>
      <c r="HQI506" s="544"/>
      <c r="HQJ506" s="544"/>
      <c r="HQK506" s="544"/>
      <c r="HQL506" s="544"/>
      <c r="HQM506" s="544"/>
      <c r="HQN506" s="544"/>
      <c r="HQO506" s="544"/>
      <c r="HQP506" s="544"/>
      <c r="HQQ506" s="544"/>
      <c r="HQR506" s="544"/>
      <c r="HQS506" s="544"/>
      <c r="HQT506" s="544"/>
      <c r="HQU506" s="544"/>
      <c r="HQV506" s="544"/>
      <c r="HQW506" s="544"/>
      <c r="HQX506" s="544"/>
      <c r="HQY506" s="544"/>
      <c r="HQZ506" s="544"/>
      <c r="HRA506" s="544"/>
      <c r="HRB506" s="544"/>
      <c r="HRC506" s="544"/>
      <c r="HRD506" s="544"/>
      <c r="HRE506" s="544"/>
      <c r="HRF506" s="544"/>
      <c r="HRG506" s="544"/>
      <c r="HRH506" s="544"/>
      <c r="HRI506" s="544"/>
      <c r="HRJ506" s="544"/>
      <c r="HRK506" s="544"/>
      <c r="HRL506" s="544"/>
      <c r="HRM506" s="544"/>
      <c r="HRN506" s="544"/>
      <c r="HRO506" s="544"/>
      <c r="HRP506" s="544"/>
      <c r="HRQ506" s="544"/>
      <c r="HRR506" s="544"/>
      <c r="HRS506" s="544"/>
      <c r="HRT506" s="544"/>
      <c r="HRU506" s="544"/>
      <c r="HRV506" s="544"/>
      <c r="HRW506" s="544"/>
      <c r="HRX506" s="544"/>
      <c r="HRY506" s="544"/>
      <c r="HRZ506" s="544"/>
      <c r="HSA506" s="544"/>
      <c r="HSB506" s="544"/>
      <c r="HSC506" s="544"/>
      <c r="HSD506" s="544"/>
      <c r="HSE506" s="544"/>
      <c r="HSF506" s="544"/>
      <c r="HSG506" s="544"/>
      <c r="HSH506" s="544"/>
      <c r="HSI506" s="544"/>
      <c r="HSJ506" s="544"/>
      <c r="HSK506" s="544"/>
      <c r="HSL506" s="544"/>
      <c r="HSM506" s="544"/>
      <c r="HSN506" s="544"/>
      <c r="HSO506" s="544"/>
      <c r="HSP506" s="544"/>
      <c r="HSQ506" s="544"/>
      <c r="HSR506" s="544"/>
      <c r="HSS506" s="544"/>
      <c r="HST506" s="544"/>
      <c r="HSU506" s="544"/>
      <c r="HSV506" s="544"/>
      <c r="HSW506" s="544"/>
      <c r="HSX506" s="544"/>
      <c r="HSY506" s="544"/>
      <c r="HSZ506" s="544"/>
      <c r="HTA506" s="544"/>
      <c r="HTB506" s="544"/>
      <c r="HTC506" s="544"/>
      <c r="HTD506" s="544"/>
      <c r="HTE506" s="544"/>
      <c r="HTF506" s="544"/>
      <c r="HTG506" s="544"/>
      <c r="HTH506" s="544"/>
      <c r="HTI506" s="544"/>
      <c r="HTJ506" s="544"/>
      <c r="HTK506" s="544"/>
      <c r="HTL506" s="544"/>
      <c r="HTM506" s="544"/>
      <c r="HTN506" s="544"/>
      <c r="HTO506" s="544"/>
      <c r="HTP506" s="544"/>
      <c r="HTQ506" s="544"/>
      <c r="HTR506" s="544"/>
      <c r="HTS506" s="544"/>
      <c r="HTT506" s="544"/>
      <c r="HTU506" s="544"/>
      <c r="HTV506" s="544"/>
      <c r="HTW506" s="544"/>
      <c r="HTX506" s="544"/>
      <c r="HTY506" s="544"/>
      <c r="HTZ506" s="544"/>
      <c r="HUA506" s="544"/>
      <c r="HUB506" s="544"/>
      <c r="HUC506" s="544"/>
      <c r="HUD506" s="544"/>
      <c r="HUE506" s="544"/>
      <c r="HUF506" s="544"/>
      <c r="HUG506" s="544"/>
      <c r="HUH506" s="544"/>
      <c r="HUI506" s="544"/>
      <c r="HUJ506" s="544"/>
      <c r="HUK506" s="544"/>
      <c r="HUL506" s="544"/>
      <c r="HUM506" s="544"/>
      <c r="HUN506" s="544"/>
      <c r="HUO506" s="544"/>
      <c r="HUP506" s="544"/>
      <c r="HUQ506" s="544"/>
      <c r="HUR506" s="544"/>
      <c r="HUS506" s="544"/>
      <c r="HUT506" s="544"/>
      <c r="HUU506" s="544"/>
      <c r="HUV506" s="544"/>
      <c r="HUW506" s="544"/>
      <c r="HUX506" s="544"/>
      <c r="HUY506" s="544"/>
      <c r="HUZ506" s="544"/>
      <c r="HVA506" s="544"/>
      <c r="HVB506" s="544"/>
      <c r="HVC506" s="544"/>
      <c r="HVD506" s="544"/>
      <c r="HVE506" s="544"/>
      <c r="HVF506" s="544"/>
      <c r="HVG506" s="544"/>
      <c r="HVH506" s="544"/>
      <c r="HVI506" s="544"/>
      <c r="HVJ506" s="544"/>
      <c r="HVK506" s="544"/>
      <c r="HVL506" s="544"/>
      <c r="HVM506" s="544"/>
      <c r="HVN506" s="544"/>
      <c r="HVO506" s="544"/>
      <c r="HVP506" s="544"/>
      <c r="HVQ506" s="544"/>
      <c r="HVR506" s="544"/>
      <c r="HVS506" s="544"/>
      <c r="HVT506" s="544"/>
      <c r="HVU506" s="544"/>
      <c r="HVV506" s="544"/>
      <c r="HVW506" s="544"/>
      <c r="HVX506" s="544"/>
      <c r="HVY506" s="544"/>
      <c r="HVZ506" s="544"/>
      <c r="HWA506" s="544"/>
      <c r="HWB506" s="544"/>
      <c r="HWC506" s="544"/>
      <c r="HWD506" s="544"/>
      <c r="HWE506" s="544"/>
      <c r="HWF506" s="544"/>
      <c r="HWG506" s="544"/>
      <c r="HWH506" s="544"/>
      <c r="HWI506" s="544"/>
      <c r="HWJ506" s="544"/>
      <c r="HWK506" s="544"/>
      <c r="HWL506" s="544"/>
      <c r="HWM506" s="544"/>
      <c r="HWN506" s="544"/>
      <c r="HWO506" s="544"/>
      <c r="HWP506" s="544"/>
      <c r="HWQ506" s="544"/>
      <c r="HWR506" s="544"/>
      <c r="HWS506" s="544"/>
      <c r="HWT506" s="544"/>
      <c r="HWU506" s="544"/>
      <c r="HWV506" s="544"/>
      <c r="HWW506" s="544"/>
      <c r="HWX506" s="544"/>
      <c r="HWY506" s="544"/>
      <c r="HWZ506" s="544"/>
      <c r="HXA506" s="544"/>
      <c r="HXB506" s="544"/>
      <c r="HXC506" s="544"/>
      <c r="HXD506" s="544"/>
      <c r="HXE506" s="544"/>
      <c r="HXF506" s="544"/>
      <c r="HXG506" s="544"/>
      <c r="HXH506" s="544"/>
      <c r="HXI506" s="544"/>
      <c r="HXJ506" s="544"/>
      <c r="HXK506" s="544"/>
      <c r="HXL506" s="544"/>
      <c r="HXM506" s="544"/>
      <c r="HXN506" s="544"/>
      <c r="HXO506" s="544"/>
      <c r="HXP506" s="544"/>
      <c r="HXQ506" s="544"/>
      <c r="HXR506" s="544"/>
      <c r="HXS506" s="544"/>
      <c r="HXT506" s="544"/>
      <c r="HXU506" s="544"/>
      <c r="HXV506" s="544"/>
      <c r="HXW506" s="544"/>
      <c r="HXX506" s="544"/>
      <c r="HXY506" s="544"/>
      <c r="HXZ506" s="544"/>
      <c r="HYA506" s="544"/>
      <c r="HYB506" s="544"/>
      <c r="HYC506" s="544"/>
      <c r="HYD506" s="544"/>
      <c r="HYE506" s="544"/>
      <c r="HYF506" s="544"/>
      <c r="HYG506" s="544"/>
      <c r="HYH506" s="544"/>
      <c r="HYI506" s="544"/>
      <c r="HYJ506" s="544"/>
      <c r="HYK506" s="544"/>
      <c r="HYL506" s="544"/>
      <c r="HYM506" s="544"/>
      <c r="HYN506" s="544"/>
      <c r="HYO506" s="544"/>
      <c r="HYP506" s="544"/>
      <c r="HYQ506" s="544"/>
      <c r="HYR506" s="544"/>
      <c r="HYS506" s="544"/>
      <c r="HYT506" s="544"/>
      <c r="HYU506" s="544"/>
      <c r="HYV506" s="544"/>
      <c r="HYW506" s="544"/>
      <c r="HYX506" s="544"/>
      <c r="HYY506" s="544"/>
      <c r="HYZ506" s="544"/>
      <c r="HZA506" s="544"/>
      <c r="HZB506" s="544"/>
      <c r="HZC506" s="544"/>
      <c r="HZD506" s="544"/>
      <c r="HZE506" s="544"/>
      <c r="HZF506" s="544"/>
      <c r="HZG506" s="544"/>
      <c r="HZH506" s="544"/>
      <c r="HZI506" s="544"/>
      <c r="HZJ506" s="544"/>
      <c r="HZK506" s="544"/>
      <c r="HZL506" s="544"/>
      <c r="HZM506" s="544"/>
      <c r="HZN506" s="544"/>
      <c r="HZO506" s="544"/>
      <c r="HZP506" s="544"/>
      <c r="HZQ506" s="544"/>
      <c r="HZR506" s="544"/>
      <c r="HZS506" s="544"/>
      <c r="HZT506" s="544"/>
      <c r="HZU506" s="544"/>
      <c r="HZV506" s="544"/>
      <c r="HZW506" s="544"/>
      <c r="HZX506" s="544"/>
      <c r="HZY506" s="544"/>
      <c r="HZZ506" s="544"/>
      <c r="IAA506" s="544"/>
      <c r="IAB506" s="544"/>
      <c r="IAC506" s="544"/>
      <c r="IAD506" s="544"/>
      <c r="IAE506" s="544"/>
      <c r="IAF506" s="544"/>
      <c r="IAG506" s="544"/>
      <c r="IAH506" s="544"/>
      <c r="IAI506" s="544"/>
      <c r="IAJ506" s="544"/>
      <c r="IAK506" s="544"/>
      <c r="IAL506" s="544"/>
      <c r="IAM506" s="544"/>
      <c r="IAN506" s="544"/>
      <c r="IAO506" s="544"/>
      <c r="IAP506" s="544"/>
      <c r="IAQ506" s="544"/>
      <c r="IAR506" s="544"/>
      <c r="IAS506" s="544"/>
      <c r="IAT506" s="544"/>
      <c r="IAU506" s="544"/>
      <c r="IAV506" s="544"/>
      <c r="IAW506" s="544"/>
      <c r="IAX506" s="544"/>
      <c r="IAY506" s="544"/>
      <c r="IAZ506" s="544"/>
      <c r="IBA506" s="544"/>
      <c r="IBB506" s="544"/>
      <c r="IBC506" s="544"/>
      <c r="IBD506" s="544"/>
      <c r="IBE506" s="544"/>
      <c r="IBF506" s="544"/>
      <c r="IBG506" s="544"/>
      <c r="IBH506" s="544"/>
      <c r="IBI506" s="544"/>
      <c r="IBJ506" s="544"/>
      <c r="IBK506" s="544"/>
      <c r="IBL506" s="544"/>
      <c r="IBM506" s="544"/>
      <c r="IBN506" s="544"/>
      <c r="IBO506" s="544"/>
      <c r="IBP506" s="544"/>
      <c r="IBQ506" s="544"/>
      <c r="IBR506" s="544"/>
      <c r="IBS506" s="544"/>
      <c r="IBT506" s="544"/>
      <c r="IBU506" s="544"/>
      <c r="IBV506" s="544"/>
      <c r="IBW506" s="544"/>
      <c r="IBX506" s="544"/>
      <c r="IBY506" s="544"/>
      <c r="IBZ506" s="544"/>
      <c r="ICA506" s="544"/>
      <c r="ICB506" s="544"/>
      <c r="ICC506" s="544"/>
      <c r="ICD506" s="544"/>
      <c r="ICE506" s="544"/>
      <c r="ICF506" s="544"/>
      <c r="ICG506" s="544"/>
      <c r="ICH506" s="544"/>
      <c r="ICI506" s="544"/>
      <c r="ICJ506" s="544"/>
      <c r="ICK506" s="544"/>
      <c r="ICL506" s="544"/>
      <c r="ICM506" s="544"/>
      <c r="ICN506" s="544"/>
      <c r="ICO506" s="544"/>
      <c r="ICP506" s="544"/>
      <c r="ICQ506" s="544"/>
      <c r="ICR506" s="544"/>
      <c r="ICS506" s="544"/>
      <c r="ICT506" s="544"/>
      <c r="ICU506" s="544"/>
      <c r="ICV506" s="544"/>
      <c r="ICW506" s="544"/>
      <c r="ICX506" s="544"/>
      <c r="ICY506" s="544"/>
      <c r="ICZ506" s="544"/>
      <c r="IDA506" s="544"/>
      <c r="IDB506" s="544"/>
      <c r="IDC506" s="544"/>
      <c r="IDD506" s="544"/>
      <c r="IDE506" s="544"/>
      <c r="IDF506" s="544"/>
      <c r="IDG506" s="544"/>
      <c r="IDH506" s="544"/>
      <c r="IDI506" s="544"/>
      <c r="IDJ506" s="544"/>
      <c r="IDK506" s="544"/>
      <c r="IDL506" s="544"/>
      <c r="IDM506" s="544"/>
      <c r="IDN506" s="544"/>
      <c r="IDO506" s="544"/>
      <c r="IDP506" s="544"/>
      <c r="IDQ506" s="544"/>
      <c r="IDR506" s="544"/>
      <c r="IDS506" s="544"/>
      <c r="IDT506" s="544"/>
      <c r="IDU506" s="544"/>
      <c r="IDV506" s="544"/>
      <c r="IDW506" s="544"/>
      <c r="IDX506" s="544"/>
      <c r="IDY506" s="544"/>
      <c r="IDZ506" s="544"/>
      <c r="IEA506" s="544"/>
      <c r="IEB506" s="544"/>
      <c r="IEC506" s="544"/>
      <c r="IED506" s="544"/>
      <c r="IEE506" s="544"/>
      <c r="IEF506" s="544"/>
      <c r="IEG506" s="544"/>
      <c r="IEH506" s="544"/>
      <c r="IEI506" s="544"/>
      <c r="IEJ506" s="544"/>
      <c r="IEK506" s="544"/>
      <c r="IEL506" s="544"/>
      <c r="IEM506" s="544"/>
      <c r="IEN506" s="544"/>
      <c r="IEO506" s="544"/>
      <c r="IEP506" s="544"/>
      <c r="IEQ506" s="544"/>
      <c r="IER506" s="544"/>
      <c r="IES506" s="544"/>
      <c r="IET506" s="544"/>
      <c r="IEU506" s="544"/>
      <c r="IEV506" s="544"/>
      <c r="IEW506" s="544"/>
      <c r="IEX506" s="544"/>
      <c r="IEY506" s="544"/>
      <c r="IEZ506" s="544"/>
      <c r="IFA506" s="544"/>
      <c r="IFB506" s="544"/>
      <c r="IFC506" s="544"/>
      <c r="IFD506" s="544"/>
      <c r="IFE506" s="544"/>
      <c r="IFF506" s="544"/>
      <c r="IFG506" s="544"/>
      <c r="IFH506" s="544"/>
      <c r="IFI506" s="544"/>
      <c r="IFJ506" s="544"/>
      <c r="IFK506" s="544"/>
      <c r="IFL506" s="544"/>
      <c r="IFM506" s="544"/>
      <c r="IFN506" s="544"/>
      <c r="IFO506" s="544"/>
      <c r="IFP506" s="544"/>
      <c r="IFQ506" s="544"/>
      <c r="IFR506" s="544"/>
      <c r="IFS506" s="544"/>
      <c r="IFT506" s="544"/>
      <c r="IFU506" s="544"/>
      <c r="IFV506" s="544"/>
      <c r="IFW506" s="544"/>
      <c r="IFX506" s="544"/>
      <c r="IFY506" s="544"/>
      <c r="IFZ506" s="544"/>
      <c r="IGA506" s="544"/>
      <c r="IGB506" s="544"/>
      <c r="IGC506" s="544"/>
      <c r="IGD506" s="544"/>
      <c r="IGE506" s="544"/>
      <c r="IGF506" s="544"/>
      <c r="IGG506" s="544"/>
      <c r="IGH506" s="544"/>
      <c r="IGI506" s="544"/>
      <c r="IGJ506" s="544"/>
      <c r="IGK506" s="544"/>
      <c r="IGL506" s="544"/>
      <c r="IGM506" s="544"/>
      <c r="IGN506" s="544"/>
      <c r="IGO506" s="544"/>
      <c r="IGP506" s="544"/>
      <c r="IGQ506" s="544"/>
      <c r="IGR506" s="544"/>
      <c r="IGS506" s="544"/>
      <c r="IGT506" s="544"/>
      <c r="IGU506" s="544"/>
      <c r="IGV506" s="544"/>
      <c r="IGW506" s="544"/>
      <c r="IGX506" s="544"/>
      <c r="IGY506" s="544"/>
      <c r="IGZ506" s="544"/>
      <c r="IHA506" s="544"/>
      <c r="IHB506" s="544"/>
      <c r="IHC506" s="544"/>
      <c r="IHD506" s="544"/>
      <c r="IHE506" s="544"/>
      <c r="IHF506" s="544"/>
      <c r="IHG506" s="544"/>
      <c r="IHH506" s="544"/>
      <c r="IHI506" s="544"/>
      <c r="IHJ506" s="544"/>
      <c r="IHK506" s="544"/>
      <c r="IHL506" s="544"/>
      <c r="IHM506" s="544"/>
      <c r="IHN506" s="544"/>
      <c r="IHO506" s="544"/>
      <c r="IHP506" s="544"/>
      <c r="IHQ506" s="544"/>
      <c r="IHR506" s="544"/>
      <c r="IHS506" s="544"/>
      <c r="IHT506" s="544"/>
      <c r="IHU506" s="544"/>
      <c r="IHV506" s="544"/>
      <c r="IHW506" s="544"/>
      <c r="IHX506" s="544"/>
      <c r="IHY506" s="544"/>
      <c r="IHZ506" s="544"/>
      <c r="IIA506" s="544"/>
      <c r="IIB506" s="544"/>
      <c r="IIC506" s="544"/>
      <c r="IID506" s="544"/>
      <c r="IIE506" s="544"/>
      <c r="IIF506" s="544"/>
      <c r="IIG506" s="544"/>
      <c r="IIH506" s="544"/>
      <c r="III506" s="544"/>
      <c r="IIJ506" s="544"/>
      <c r="IIK506" s="544"/>
      <c r="IIL506" s="544"/>
      <c r="IIM506" s="544"/>
      <c r="IIN506" s="544"/>
      <c r="IIO506" s="544"/>
      <c r="IIP506" s="544"/>
      <c r="IIQ506" s="544"/>
      <c r="IIR506" s="544"/>
      <c r="IIS506" s="544"/>
      <c r="IIT506" s="544"/>
      <c r="IIU506" s="544"/>
      <c r="IIV506" s="544"/>
      <c r="IIW506" s="544"/>
      <c r="IIX506" s="544"/>
      <c r="IIY506" s="544"/>
      <c r="IIZ506" s="544"/>
      <c r="IJA506" s="544"/>
      <c r="IJB506" s="544"/>
      <c r="IJC506" s="544"/>
      <c r="IJD506" s="544"/>
      <c r="IJE506" s="544"/>
      <c r="IJF506" s="544"/>
      <c r="IJG506" s="544"/>
      <c r="IJH506" s="544"/>
      <c r="IJI506" s="544"/>
      <c r="IJJ506" s="544"/>
      <c r="IJK506" s="544"/>
      <c r="IJL506" s="544"/>
      <c r="IJM506" s="544"/>
      <c r="IJN506" s="544"/>
      <c r="IJO506" s="544"/>
      <c r="IJP506" s="544"/>
      <c r="IJQ506" s="544"/>
      <c r="IJR506" s="544"/>
      <c r="IJS506" s="544"/>
      <c r="IJT506" s="544"/>
      <c r="IJU506" s="544"/>
      <c r="IJV506" s="544"/>
      <c r="IJW506" s="544"/>
      <c r="IJX506" s="544"/>
      <c r="IJY506" s="544"/>
      <c r="IJZ506" s="544"/>
      <c r="IKA506" s="544"/>
      <c r="IKB506" s="544"/>
      <c r="IKC506" s="544"/>
      <c r="IKD506" s="544"/>
      <c r="IKE506" s="544"/>
      <c r="IKF506" s="544"/>
      <c r="IKG506" s="544"/>
      <c r="IKH506" s="544"/>
      <c r="IKI506" s="544"/>
      <c r="IKJ506" s="544"/>
      <c r="IKK506" s="544"/>
      <c r="IKL506" s="544"/>
      <c r="IKM506" s="544"/>
      <c r="IKN506" s="544"/>
      <c r="IKO506" s="544"/>
      <c r="IKP506" s="544"/>
      <c r="IKQ506" s="544"/>
      <c r="IKR506" s="544"/>
      <c r="IKS506" s="544"/>
      <c r="IKT506" s="544"/>
      <c r="IKU506" s="544"/>
      <c r="IKV506" s="544"/>
      <c r="IKW506" s="544"/>
      <c r="IKX506" s="544"/>
      <c r="IKY506" s="544"/>
      <c r="IKZ506" s="544"/>
      <c r="ILA506" s="544"/>
      <c r="ILB506" s="544"/>
      <c r="ILC506" s="544"/>
      <c r="ILD506" s="544"/>
      <c r="ILE506" s="544"/>
      <c r="ILF506" s="544"/>
      <c r="ILG506" s="544"/>
      <c r="ILH506" s="544"/>
      <c r="ILI506" s="544"/>
      <c r="ILJ506" s="544"/>
      <c r="ILK506" s="544"/>
      <c r="ILL506" s="544"/>
      <c r="ILM506" s="544"/>
      <c r="ILN506" s="544"/>
      <c r="ILO506" s="544"/>
      <c r="ILP506" s="544"/>
      <c r="ILQ506" s="544"/>
      <c r="ILR506" s="544"/>
      <c r="ILS506" s="544"/>
      <c r="ILT506" s="544"/>
      <c r="ILU506" s="544"/>
      <c r="ILV506" s="544"/>
      <c r="ILW506" s="544"/>
      <c r="ILX506" s="544"/>
      <c r="ILY506" s="544"/>
      <c r="ILZ506" s="544"/>
      <c r="IMA506" s="544"/>
      <c r="IMB506" s="544"/>
      <c r="IMC506" s="544"/>
      <c r="IMD506" s="544"/>
      <c r="IME506" s="544"/>
      <c r="IMF506" s="544"/>
      <c r="IMG506" s="544"/>
      <c r="IMH506" s="544"/>
      <c r="IMI506" s="544"/>
      <c r="IMJ506" s="544"/>
      <c r="IMK506" s="544"/>
      <c r="IML506" s="544"/>
      <c r="IMM506" s="544"/>
      <c r="IMN506" s="544"/>
      <c r="IMO506" s="544"/>
      <c r="IMP506" s="544"/>
      <c r="IMQ506" s="544"/>
      <c r="IMR506" s="544"/>
      <c r="IMS506" s="544"/>
      <c r="IMT506" s="544"/>
      <c r="IMU506" s="544"/>
      <c r="IMV506" s="544"/>
      <c r="IMW506" s="544"/>
      <c r="IMX506" s="544"/>
      <c r="IMY506" s="544"/>
      <c r="IMZ506" s="544"/>
      <c r="INA506" s="544"/>
      <c r="INB506" s="544"/>
      <c r="INC506" s="544"/>
      <c r="IND506" s="544"/>
      <c r="INE506" s="544"/>
      <c r="INF506" s="544"/>
      <c r="ING506" s="544"/>
      <c r="INH506" s="544"/>
      <c r="INI506" s="544"/>
      <c r="INJ506" s="544"/>
      <c r="INK506" s="544"/>
      <c r="INL506" s="544"/>
      <c r="INM506" s="544"/>
      <c r="INN506" s="544"/>
      <c r="INO506" s="544"/>
      <c r="INP506" s="544"/>
      <c r="INQ506" s="544"/>
      <c r="INR506" s="544"/>
      <c r="INS506" s="544"/>
      <c r="INT506" s="544"/>
      <c r="INU506" s="544"/>
      <c r="INV506" s="544"/>
      <c r="INW506" s="544"/>
      <c r="INX506" s="544"/>
      <c r="INY506" s="544"/>
      <c r="INZ506" s="544"/>
      <c r="IOA506" s="544"/>
      <c r="IOB506" s="544"/>
      <c r="IOC506" s="544"/>
      <c r="IOD506" s="544"/>
      <c r="IOE506" s="544"/>
      <c r="IOF506" s="544"/>
      <c r="IOG506" s="544"/>
      <c r="IOH506" s="544"/>
      <c r="IOI506" s="544"/>
      <c r="IOJ506" s="544"/>
      <c r="IOK506" s="544"/>
      <c r="IOL506" s="544"/>
      <c r="IOM506" s="544"/>
      <c r="ION506" s="544"/>
      <c r="IOO506" s="544"/>
      <c r="IOP506" s="544"/>
      <c r="IOQ506" s="544"/>
      <c r="IOR506" s="544"/>
      <c r="IOS506" s="544"/>
      <c r="IOT506" s="544"/>
      <c r="IOU506" s="544"/>
      <c r="IOV506" s="544"/>
      <c r="IOW506" s="544"/>
      <c r="IOX506" s="544"/>
      <c r="IOY506" s="544"/>
      <c r="IOZ506" s="544"/>
      <c r="IPA506" s="544"/>
      <c r="IPB506" s="544"/>
      <c r="IPC506" s="544"/>
      <c r="IPD506" s="544"/>
      <c r="IPE506" s="544"/>
      <c r="IPF506" s="544"/>
      <c r="IPG506" s="544"/>
      <c r="IPH506" s="544"/>
      <c r="IPI506" s="544"/>
      <c r="IPJ506" s="544"/>
      <c r="IPK506" s="544"/>
      <c r="IPL506" s="544"/>
      <c r="IPM506" s="544"/>
      <c r="IPN506" s="544"/>
      <c r="IPO506" s="544"/>
      <c r="IPP506" s="544"/>
      <c r="IPQ506" s="544"/>
      <c r="IPR506" s="544"/>
      <c r="IPS506" s="544"/>
      <c r="IPT506" s="544"/>
      <c r="IPU506" s="544"/>
      <c r="IPV506" s="544"/>
      <c r="IPW506" s="544"/>
      <c r="IPX506" s="544"/>
      <c r="IPY506" s="544"/>
      <c r="IPZ506" s="544"/>
      <c r="IQA506" s="544"/>
      <c r="IQB506" s="544"/>
      <c r="IQC506" s="544"/>
      <c r="IQD506" s="544"/>
      <c r="IQE506" s="544"/>
      <c r="IQF506" s="544"/>
      <c r="IQG506" s="544"/>
      <c r="IQH506" s="544"/>
      <c r="IQI506" s="544"/>
      <c r="IQJ506" s="544"/>
      <c r="IQK506" s="544"/>
      <c r="IQL506" s="544"/>
      <c r="IQM506" s="544"/>
      <c r="IQN506" s="544"/>
      <c r="IQO506" s="544"/>
      <c r="IQP506" s="544"/>
      <c r="IQQ506" s="544"/>
      <c r="IQR506" s="544"/>
      <c r="IQS506" s="544"/>
      <c r="IQT506" s="544"/>
      <c r="IQU506" s="544"/>
      <c r="IQV506" s="544"/>
      <c r="IQW506" s="544"/>
      <c r="IQX506" s="544"/>
      <c r="IQY506" s="544"/>
      <c r="IQZ506" s="544"/>
      <c r="IRA506" s="544"/>
      <c r="IRB506" s="544"/>
      <c r="IRC506" s="544"/>
      <c r="IRD506" s="544"/>
      <c r="IRE506" s="544"/>
      <c r="IRF506" s="544"/>
      <c r="IRG506" s="544"/>
      <c r="IRH506" s="544"/>
      <c r="IRI506" s="544"/>
      <c r="IRJ506" s="544"/>
      <c r="IRK506" s="544"/>
      <c r="IRL506" s="544"/>
      <c r="IRM506" s="544"/>
      <c r="IRN506" s="544"/>
      <c r="IRO506" s="544"/>
      <c r="IRP506" s="544"/>
      <c r="IRQ506" s="544"/>
      <c r="IRR506" s="544"/>
      <c r="IRS506" s="544"/>
      <c r="IRT506" s="544"/>
      <c r="IRU506" s="544"/>
      <c r="IRV506" s="544"/>
      <c r="IRW506" s="544"/>
      <c r="IRX506" s="544"/>
      <c r="IRY506" s="544"/>
      <c r="IRZ506" s="544"/>
      <c r="ISA506" s="544"/>
      <c r="ISB506" s="544"/>
      <c r="ISC506" s="544"/>
      <c r="ISD506" s="544"/>
      <c r="ISE506" s="544"/>
      <c r="ISF506" s="544"/>
      <c r="ISG506" s="544"/>
      <c r="ISH506" s="544"/>
      <c r="ISI506" s="544"/>
      <c r="ISJ506" s="544"/>
      <c r="ISK506" s="544"/>
      <c r="ISL506" s="544"/>
      <c r="ISM506" s="544"/>
      <c r="ISN506" s="544"/>
      <c r="ISO506" s="544"/>
      <c r="ISP506" s="544"/>
      <c r="ISQ506" s="544"/>
      <c r="ISR506" s="544"/>
      <c r="ISS506" s="544"/>
      <c r="IST506" s="544"/>
      <c r="ISU506" s="544"/>
      <c r="ISV506" s="544"/>
      <c r="ISW506" s="544"/>
      <c r="ISX506" s="544"/>
      <c r="ISY506" s="544"/>
      <c r="ISZ506" s="544"/>
      <c r="ITA506" s="544"/>
      <c r="ITB506" s="544"/>
      <c r="ITC506" s="544"/>
      <c r="ITD506" s="544"/>
      <c r="ITE506" s="544"/>
      <c r="ITF506" s="544"/>
      <c r="ITG506" s="544"/>
      <c r="ITH506" s="544"/>
      <c r="ITI506" s="544"/>
      <c r="ITJ506" s="544"/>
      <c r="ITK506" s="544"/>
      <c r="ITL506" s="544"/>
      <c r="ITM506" s="544"/>
      <c r="ITN506" s="544"/>
      <c r="ITO506" s="544"/>
      <c r="ITP506" s="544"/>
      <c r="ITQ506" s="544"/>
      <c r="ITR506" s="544"/>
      <c r="ITS506" s="544"/>
      <c r="ITT506" s="544"/>
      <c r="ITU506" s="544"/>
      <c r="ITV506" s="544"/>
      <c r="ITW506" s="544"/>
      <c r="ITX506" s="544"/>
      <c r="ITY506" s="544"/>
      <c r="ITZ506" s="544"/>
      <c r="IUA506" s="544"/>
      <c r="IUB506" s="544"/>
      <c r="IUC506" s="544"/>
      <c r="IUD506" s="544"/>
      <c r="IUE506" s="544"/>
      <c r="IUF506" s="544"/>
      <c r="IUG506" s="544"/>
      <c r="IUH506" s="544"/>
      <c r="IUI506" s="544"/>
      <c r="IUJ506" s="544"/>
      <c r="IUK506" s="544"/>
      <c r="IUL506" s="544"/>
      <c r="IUM506" s="544"/>
      <c r="IUN506" s="544"/>
      <c r="IUO506" s="544"/>
      <c r="IUP506" s="544"/>
      <c r="IUQ506" s="544"/>
      <c r="IUR506" s="544"/>
      <c r="IUS506" s="544"/>
      <c r="IUT506" s="544"/>
      <c r="IUU506" s="544"/>
      <c r="IUV506" s="544"/>
      <c r="IUW506" s="544"/>
      <c r="IUX506" s="544"/>
      <c r="IUY506" s="544"/>
      <c r="IUZ506" s="544"/>
      <c r="IVA506" s="544"/>
      <c r="IVB506" s="544"/>
      <c r="IVC506" s="544"/>
      <c r="IVD506" s="544"/>
      <c r="IVE506" s="544"/>
      <c r="IVF506" s="544"/>
      <c r="IVG506" s="544"/>
      <c r="IVH506" s="544"/>
      <c r="IVI506" s="544"/>
      <c r="IVJ506" s="544"/>
      <c r="IVK506" s="544"/>
      <c r="IVL506" s="544"/>
      <c r="IVM506" s="544"/>
      <c r="IVN506" s="544"/>
      <c r="IVO506" s="544"/>
      <c r="IVP506" s="544"/>
      <c r="IVQ506" s="544"/>
      <c r="IVR506" s="544"/>
      <c r="IVS506" s="544"/>
      <c r="IVT506" s="544"/>
      <c r="IVU506" s="544"/>
      <c r="IVV506" s="544"/>
      <c r="IVW506" s="544"/>
      <c r="IVX506" s="544"/>
      <c r="IVY506" s="544"/>
      <c r="IVZ506" s="544"/>
      <c r="IWA506" s="544"/>
      <c r="IWB506" s="544"/>
      <c r="IWC506" s="544"/>
      <c r="IWD506" s="544"/>
      <c r="IWE506" s="544"/>
      <c r="IWF506" s="544"/>
      <c r="IWG506" s="544"/>
      <c r="IWH506" s="544"/>
      <c r="IWI506" s="544"/>
      <c r="IWJ506" s="544"/>
      <c r="IWK506" s="544"/>
      <c r="IWL506" s="544"/>
      <c r="IWM506" s="544"/>
      <c r="IWN506" s="544"/>
      <c r="IWO506" s="544"/>
      <c r="IWP506" s="544"/>
      <c r="IWQ506" s="544"/>
      <c r="IWR506" s="544"/>
      <c r="IWS506" s="544"/>
      <c r="IWT506" s="544"/>
      <c r="IWU506" s="544"/>
      <c r="IWV506" s="544"/>
      <c r="IWW506" s="544"/>
      <c r="IWX506" s="544"/>
      <c r="IWY506" s="544"/>
      <c r="IWZ506" s="544"/>
      <c r="IXA506" s="544"/>
      <c r="IXB506" s="544"/>
      <c r="IXC506" s="544"/>
      <c r="IXD506" s="544"/>
      <c r="IXE506" s="544"/>
      <c r="IXF506" s="544"/>
      <c r="IXG506" s="544"/>
      <c r="IXH506" s="544"/>
      <c r="IXI506" s="544"/>
      <c r="IXJ506" s="544"/>
      <c r="IXK506" s="544"/>
      <c r="IXL506" s="544"/>
      <c r="IXM506" s="544"/>
      <c r="IXN506" s="544"/>
      <c r="IXO506" s="544"/>
      <c r="IXP506" s="544"/>
      <c r="IXQ506" s="544"/>
      <c r="IXR506" s="544"/>
      <c r="IXS506" s="544"/>
      <c r="IXT506" s="544"/>
      <c r="IXU506" s="544"/>
      <c r="IXV506" s="544"/>
      <c r="IXW506" s="544"/>
      <c r="IXX506" s="544"/>
      <c r="IXY506" s="544"/>
      <c r="IXZ506" s="544"/>
      <c r="IYA506" s="544"/>
      <c r="IYB506" s="544"/>
      <c r="IYC506" s="544"/>
      <c r="IYD506" s="544"/>
      <c r="IYE506" s="544"/>
      <c r="IYF506" s="544"/>
      <c r="IYG506" s="544"/>
      <c r="IYH506" s="544"/>
      <c r="IYI506" s="544"/>
      <c r="IYJ506" s="544"/>
      <c r="IYK506" s="544"/>
      <c r="IYL506" s="544"/>
      <c r="IYM506" s="544"/>
      <c r="IYN506" s="544"/>
      <c r="IYO506" s="544"/>
      <c r="IYP506" s="544"/>
      <c r="IYQ506" s="544"/>
      <c r="IYR506" s="544"/>
      <c r="IYS506" s="544"/>
      <c r="IYT506" s="544"/>
      <c r="IYU506" s="544"/>
      <c r="IYV506" s="544"/>
      <c r="IYW506" s="544"/>
      <c r="IYX506" s="544"/>
      <c r="IYY506" s="544"/>
      <c r="IYZ506" s="544"/>
      <c r="IZA506" s="544"/>
      <c r="IZB506" s="544"/>
      <c r="IZC506" s="544"/>
      <c r="IZD506" s="544"/>
      <c r="IZE506" s="544"/>
      <c r="IZF506" s="544"/>
      <c r="IZG506" s="544"/>
      <c r="IZH506" s="544"/>
      <c r="IZI506" s="544"/>
      <c r="IZJ506" s="544"/>
      <c r="IZK506" s="544"/>
      <c r="IZL506" s="544"/>
      <c r="IZM506" s="544"/>
      <c r="IZN506" s="544"/>
      <c r="IZO506" s="544"/>
      <c r="IZP506" s="544"/>
      <c r="IZQ506" s="544"/>
      <c r="IZR506" s="544"/>
      <c r="IZS506" s="544"/>
      <c r="IZT506" s="544"/>
      <c r="IZU506" s="544"/>
      <c r="IZV506" s="544"/>
      <c r="IZW506" s="544"/>
      <c r="IZX506" s="544"/>
      <c r="IZY506" s="544"/>
      <c r="IZZ506" s="544"/>
      <c r="JAA506" s="544"/>
      <c r="JAB506" s="544"/>
      <c r="JAC506" s="544"/>
      <c r="JAD506" s="544"/>
      <c r="JAE506" s="544"/>
      <c r="JAF506" s="544"/>
      <c r="JAG506" s="544"/>
      <c r="JAH506" s="544"/>
      <c r="JAI506" s="544"/>
      <c r="JAJ506" s="544"/>
      <c r="JAK506" s="544"/>
      <c r="JAL506" s="544"/>
      <c r="JAM506" s="544"/>
      <c r="JAN506" s="544"/>
      <c r="JAO506" s="544"/>
      <c r="JAP506" s="544"/>
      <c r="JAQ506" s="544"/>
      <c r="JAR506" s="544"/>
      <c r="JAS506" s="544"/>
      <c r="JAT506" s="544"/>
      <c r="JAU506" s="544"/>
      <c r="JAV506" s="544"/>
      <c r="JAW506" s="544"/>
      <c r="JAX506" s="544"/>
      <c r="JAY506" s="544"/>
      <c r="JAZ506" s="544"/>
      <c r="JBA506" s="544"/>
      <c r="JBB506" s="544"/>
      <c r="JBC506" s="544"/>
      <c r="JBD506" s="544"/>
      <c r="JBE506" s="544"/>
      <c r="JBF506" s="544"/>
      <c r="JBG506" s="544"/>
      <c r="JBH506" s="544"/>
      <c r="JBI506" s="544"/>
      <c r="JBJ506" s="544"/>
      <c r="JBK506" s="544"/>
      <c r="JBL506" s="544"/>
      <c r="JBM506" s="544"/>
      <c r="JBN506" s="544"/>
      <c r="JBO506" s="544"/>
      <c r="JBP506" s="544"/>
      <c r="JBQ506" s="544"/>
      <c r="JBR506" s="544"/>
      <c r="JBS506" s="544"/>
      <c r="JBT506" s="544"/>
      <c r="JBU506" s="544"/>
      <c r="JBV506" s="544"/>
      <c r="JBW506" s="544"/>
      <c r="JBX506" s="544"/>
      <c r="JBY506" s="544"/>
      <c r="JBZ506" s="544"/>
      <c r="JCA506" s="544"/>
      <c r="JCB506" s="544"/>
      <c r="JCC506" s="544"/>
      <c r="JCD506" s="544"/>
      <c r="JCE506" s="544"/>
      <c r="JCF506" s="544"/>
      <c r="JCG506" s="544"/>
      <c r="JCH506" s="544"/>
      <c r="JCI506" s="544"/>
      <c r="JCJ506" s="544"/>
      <c r="JCK506" s="544"/>
      <c r="JCL506" s="544"/>
      <c r="JCM506" s="544"/>
      <c r="JCN506" s="544"/>
      <c r="JCO506" s="544"/>
      <c r="JCP506" s="544"/>
      <c r="JCQ506" s="544"/>
      <c r="JCR506" s="544"/>
      <c r="JCS506" s="544"/>
      <c r="JCT506" s="544"/>
      <c r="JCU506" s="544"/>
      <c r="JCV506" s="544"/>
      <c r="JCW506" s="544"/>
      <c r="JCX506" s="544"/>
      <c r="JCY506" s="544"/>
      <c r="JCZ506" s="544"/>
      <c r="JDA506" s="544"/>
      <c r="JDB506" s="544"/>
      <c r="JDC506" s="544"/>
      <c r="JDD506" s="544"/>
      <c r="JDE506" s="544"/>
      <c r="JDF506" s="544"/>
      <c r="JDG506" s="544"/>
      <c r="JDH506" s="544"/>
      <c r="JDI506" s="544"/>
      <c r="JDJ506" s="544"/>
      <c r="JDK506" s="544"/>
      <c r="JDL506" s="544"/>
      <c r="JDM506" s="544"/>
      <c r="JDN506" s="544"/>
      <c r="JDO506" s="544"/>
      <c r="JDP506" s="544"/>
      <c r="JDQ506" s="544"/>
      <c r="JDR506" s="544"/>
      <c r="JDS506" s="544"/>
      <c r="JDT506" s="544"/>
      <c r="JDU506" s="544"/>
      <c r="JDV506" s="544"/>
      <c r="JDW506" s="544"/>
      <c r="JDX506" s="544"/>
      <c r="JDY506" s="544"/>
      <c r="JDZ506" s="544"/>
      <c r="JEA506" s="544"/>
      <c r="JEB506" s="544"/>
      <c r="JEC506" s="544"/>
      <c r="JED506" s="544"/>
      <c r="JEE506" s="544"/>
      <c r="JEF506" s="544"/>
      <c r="JEG506" s="544"/>
      <c r="JEH506" s="544"/>
      <c r="JEI506" s="544"/>
      <c r="JEJ506" s="544"/>
      <c r="JEK506" s="544"/>
      <c r="JEL506" s="544"/>
      <c r="JEM506" s="544"/>
      <c r="JEN506" s="544"/>
      <c r="JEO506" s="544"/>
      <c r="JEP506" s="544"/>
      <c r="JEQ506" s="544"/>
      <c r="JER506" s="544"/>
      <c r="JES506" s="544"/>
      <c r="JET506" s="544"/>
      <c r="JEU506" s="544"/>
      <c r="JEV506" s="544"/>
      <c r="JEW506" s="544"/>
      <c r="JEX506" s="544"/>
      <c r="JEY506" s="544"/>
      <c r="JEZ506" s="544"/>
      <c r="JFA506" s="544"/>
      <c r="JFB506" s="544"/>
      <c r="JFC506" s="544"/>
      <c r="JFD506" s="544"/>
      <c r="JFE506" s="544"/>
      <c r="JFF506" s="544"/>
      <c r="JFG506" s="544"/>
      <c r="JFH506" s="544"/>
      <c r="JFI506" s="544"/>
      <c r="JFJ506" s="544"/>
      <c r="JFK506" s="544"/>
      <c r="JFL506" s="544"/>
      <c r="JFM506" s="544"/>
      <c r="JFN506" s="544"/>
      <c r="JFO506" s="544"/>
      <c r="JFP506" s="544"/>
      <c r="JFQ506" s="544"/>
      <c r="JFR506" s="544"/>
      <c r="JFS506" s="544"/>
      <c r="JFT506" s="544"/>
      <c r="JFU506" s="544"/>
      <c r="JFV506" s="544"/>
      <c r="JFW506" s="544"/>
      <c r="JFX506" s="544"/>
      <c r="JFY506" s="544"/>
      <c r="JFZ506" s="544"/>
      <c r="JGA506" s="544"/>
      <c r="JGB506" s="544"/>
      <c r="JGC506" s="544"/>
      <c r="JGD506" s="544"/>
      <c r="JGE506" s="544"/>
      <c r="JGF506" s="544"/>
      <c r="JGG506" s="544"/>
      <c r="JGH506" s="544"/>
      <c r="JGI506" s="544"/>
      <c r="JGJ506" s="544"/>
      <c r="JGK506" s="544"/>
      <c r="JGL506" s="544"/>
      <c r="JGM506" s="544"/>
      <c r="JGN506" s="544"/>
      <c r="JGO506" s="544"/>
      <c r="JGP506" s="544"/>
      <c r="JGQ506" s="544"/>
      <c r="JGR506" s="544"/>
      <c r="JGS506" s="544"/>
      <c r="JGT506" s="544"/>
      <c r="JGU506" s="544"/>
      <c r="JGV506" s="544"/>
      <c r="JGW506" s="544"/>
      <c r="JGX506" s="544"/>
      <c r="JGY506" s="544"/>
      <c r="JGZ506" s="544"/>
      <c r="JHA506" s="544"/>
      <c r="JHB506" s="544"/>
      <c r="JHC506" s="544"/>
      <c r="JHD506" s="544"/>
      <c r="JHE506" s="544"/>
      <c r="JHF506" s="544"/>
      <c r="JHG506" s="544"/>
      <c r="JHH506" s="544"/>
      <c r="JHI506" s="544"/>
      <c r="JHJ506" s="544"/>
      <c r="JHK506" s="544"/>
      <c r="JHL506" s="544"/>
      <c r="JHM506" s="544"/>
      <c r="JHN506" s="544"/>
      <c r="JHO506" s="544"/>
      <c r="JHP506" s="544"/>
      <c r="JHQ506" s="544"/>
      <c r="JHR506" s="544"/>
      <c r="JHS506" s="544"/>
      <c r="JHT506" s="544"/>
      <c r="JHU506" s="544"/>
      <c r="JHV506" s="544"/>
      <c r="JHW506" s="544"/>
      <c r="JHX506" s="544"/>
      <c r="JHY506" s="544"/>
      <c r="JHZ506" s="544"/>
      <c r="JIA506" s="544"/>
      <c r="JIB506" s="544"/>
      <c r="JIC506" s="544"/>
      <c r="JID506" s="544"/>
      <c r="JIE506" s="544"/>
      <c r="JIF506" s="544"/>
      <c r="JIG506" s="544"/>
      <c r="JIH506" s="544"/>
      <c r="JII506" s="544"/>
      <c r="JIJ506" s="544"/>
      <c r="JIK506" s="544"/>
      <c r="JIL506" s="544"/>
      <c r="JIM506" s="544"/>
      <c r="JIN506" s="544"/>
      <c r="JIO506" s="544"/>
      <c r="JIP506" s="544"/>
      <c r="JIQ506" s="544"/>
      <c r="JIR506" s="544"/>
      <c r="JIS506" s="544"/>
      <c r="JIT506" s="544"/>
      <c r="JIU506" s="544"/>
      <c r="JIV506" s="544"/>
      <c r="JIW506" s="544"/>
      <c r="JIX506" s="544"/>
      <c r="JIY506" s="544"/>
      <c r="JIZ506" s="544"/>
      <c r="JJA506" s="544"/>
      <c r="JJB506" s="544"/>
      <c r="JJC506" s="544"/>
      <c r="JJD506" s="544"/>
      <c r="JJE506" s="544"/>
      <c r="JJF506" s="544"/>
      <c r="JJG506" s="544"/>
      <c r="JJH506" s="544"/>
      <c r="JJI506" s="544"/>
      <c r="JJJ506" s="544"/>
      <c r="JJK506" s="544"/>
      <c r="JJL506" s="544"/>
      <c r="JJM506" s="544"/>
      <c r="JJN506" s="544"/>
      <c r="JJO506" s="544"/>
      <c r="JJP506" s="544"/>
      <c r="JJQ506" s="544"/>
      <c r="JJR506" s="544"/>
      <c r="JJS506" s="544"/>
      <c r="JJT506" s="544"/>
      <c r="JJU506" s="544"/>
      <c r="JJV506" s="544"/>
      <c r="JJW506" s="544"/>
      <c r="JJX506" s="544"/>
      <c r="JJY506" s="544"/>
      <c r="JJZ506" s="544"/>
      <c r="JKA506" s="544"/>
      <c r="JKB506" s="544"/>
      <c r="JKC506" s="544"/>
      <c r="JKD506" s="544"/>
      <c r="JKE506" s="544"/>
      <c r="JKF506" s="544"/>
      <c r="JKG506" s="544"/>
      <c r="JKH506" s="544"/>
      <c r="JKI506" s="544"/>
      <c r="JKJ506" s="544"/>
      <c r="JKK506" s="544"/>
      <c r="JKL506" s="544"/>
      <c r="JKM506" s="544"/>
      <c r="JKN506" s="544"/>
      <c r="JKO506" s="544"/>
      <c r="JKP506" s="544"/>
      <c r="JKQ506" s="544"/>
      <c r="JKR506" s="544"/>
      <c r="JKS506" s="544"/>
      <c r="JKT506" s="544"/>
      <c r="JKU506" s="544"/>
      <c r="JKV506" s="544"/>
      <c r="JKW506" s="544"/>
      <c r="JKX506" s="544"/>
      <c r="JKY506" s="544"/>
      <c r="JKZ506" s="544"/>
      <c r="JLA506" s="544"/>
      <c r="JLB506" s="544"/>
      <c r="JLC506" s="544"/>
      <c r="JLD506" s="544"/>
      <c r="JLE506" s="544"/>
      <c r="JLF506" s="544"/>
      <c r="JLG506" s="544"/>
      <c r="JLH506" s="544"/>
      <c r="JLI506" s="544"/>
      <c r="JLJ506" s="544"/>
      <c r="JLK506" s="544"/>
      <c r="JLL506" s="544"/>
      <c r="JLM506" s="544"/>
      <c r="JLN506" s="544"/>
      <c r="JLO506" s="544"/>
      <c r="JLP506" s="544"/>
      <c r="JLQ506" s="544"/>
      <c r="JLR506" s="544"/>
      <c r="JLS506" s="544"/>
      <c r="JLT506" s="544"/>
      <c r="JLU506" s="544"/>
      <c r="JLV506" s="544"/>
      <c r="JLW506" s="544"/>
      <c r="JLX506" s="544"/>
      <c r="JLY506" s="544"/>
      <c r="JLZ506" s="544"/>
      <c r="JMA506" s="544"/>
      <c r="JMB506" s="544"/>
      <c r="JMC506" s="544"/>
      <c r="JMD506" s="544"/>
      <c r="JME506" s="544"/>
      <c r="JMF506" s="544"/>
      <c r="JMG506" s="544"/>
      <c r="JMH506" s="544"/>
      <c r="JMI506" s="544"/>
      <c r="JMJ506" s="544"/>
      <c r="JMK506" s="544"/>
      <c r="JML506" s="544"/>
      <c r="JMM506" s="544"/>
      <c r="JMN506" s="544"/>
      <c r="JMO506" s="544"/>
      <c r="JMP506" s="544"/>
      <c r="JMQ506" s="544"/>
      <c r="JMR506" s="544"/>
      <c r="JMS506" s="544"/>
      <c r="JMT506" s="544"/>
      <c r="JMU506" s="544"/>
      <c r="JMV506" s="544"/>
      <c r="JMW506" s="544"/>
      <c r="JMX506" s="544"/>
      <c r="JMY506" s="544"/>
      <c r="JMZ506" s="544"/>
      <c r="JNA506" s="544"/>
      <c r="JNB506" s="544"/>
      <c r="JNC506" s="544"/>
      <c r="JND506" s="544"/>
      <c r="JNE506" s="544"/>
      <c r="JNF506" s="544"/>
      <c r="JNG506" s="544"/>
      <c r="JNH506" s="544"/>
      <c r="JNI506" s="544"/>
      <c r="JNJ506" s="544"/>
      <c r="JNK506" s="544"/>
      <c r="JNL506" s="544"/>
      <c r="JNM506" s="544"/>
      <c r="JNN506" s="544"/>
      <c r="JNO506" s="544"/>
      <c r="JNP506" s="544"/>
      <c r="JNQ506" s="544"/>
      <c r="JNR506" s="544"/>
      <c r="JNS506" s="544"/>
      <c r="JNT506" s="544"/>
      <c r="JNU506" s="544"/>
      <c r="JNV506" s="544"/>
      <c r="JNW506" s="544"/>
      <c r="JNX506" s="544"/>
      <c r="JNY506" s="544"/>
      <c r="JNZ506" s="544"/>
      <c r="JOA506" s="544"/>
      <c r="JOB506" s="544"/>
      <c r="JOC506" s="544"/>
      <c r="JOD506" s="544"/>
      <c r="JOE506" s="544"/>
      <c r="JOF506" s="544"/>
      <c r="JOG506" s="544"/>
      <c r="JOH506" s="544"/>
      <c r="JOI506" s="544"/>
      <c r="JOJ506" s="544"/>
      <c r="JOK506" s="544"/>
      <c r="JOL506" s="544"/>
      <c r="JOM506" s="544"/>
      <c r="JON506" s="544"/>
      <c r="JOO506" s="544"/>
      <c r="JOP506" s="544"/>
      <c r="JOQ506" s="544"/>
      <c r="JOR506" s="544"/>
      <c r="JOS506" s="544"/>
      <c r="JOT506" s="544"/>
      <c r="JOU506" s="544"/>
      <c r="JOV506" s="544"/>
      <c r="JOW506" s="544"/>
      <c r="JOX506" s="544"/>
      <c r="JOY506" s="544"/>
      <c r="JOZ506" s="544"/>
      <c r="JPA506" s="544"/>
      <c r="JPB506" s="544"/>
      <c r="JPC506" s="544"/>
      <c r="JPD506" s="544"/>
      <c r="JPE506" s="544"/>
      <c r="JPF506" s="544"/>
      <c r="JPG506" s="544"/>
      <c r="JPH506" s="544"/>
      <c r="JPI506" s="544"/>
      <c r="JPJ506" s="544"/>
      <c r="JPK506" s="544"/>
      <c r="JPL506" s="544"/>
      <c r="JPM506" s="544"/>
      <c r="JPN506" s="544"/>
      <c r="JPO506" s="544"/>
      <c r="JPP506" s="544"/>
      <c r="JPQ506" s="544"/>
      <c r="JPR506" s="544"/>
      <c r="JPS506" s="544"/>
      <c r="JPT506" s="544"/>
      <c r="JPU506" s="544"/>
      <c r="JPV506" s="544"/>
      <c r="JPW506" s="544"/>
      <c r="JPX506" s="544"/>
      <c r="JPY506" s="544"/>
      <c r="JPZ506" s="544"/>
      <c r="JQA506" s="544"/>
      <c r="JQB506" s="544"/>
      <c r="JQC506" s="544"/>
      <c r="JQD506" s="544"/>
      <c r="JQE506" s="544"/>
      <c r="JQF506" s="544"/>
      <c r="JQG506" s="544"/>
      <c r="JQH506" s="544"/>
      <c r="JQI506" s="544"/>
      <c r="JQJ506" s="544"/>
      <c r="JQK506" s="544"/>
      <c r="JQL506" s="544"/>
      <c r="JQM506" s="544"/>
      <c r="JQN506" s="544"/>
      <c r="JQO506" s="544"/>
      <c r="JQP506" s="544"/>
      <c r="JQQ506" s="544"/>
      <c r="JQR506" s="544"/>
      <c r="JQS506" s="544"/>
      <c r="JQT506" s="544"/>
      <c r="JQU506" s="544"/>
      <c r="JQV506" s="544"/>
      <c r="JQW506" s="544"/>
      <c r="JQX506" s="544"/>
      <c r="JQY506" s="544"/>
      <c r="JQZ506" s="544"/>
      <c r="JRA506" s="544"/>
      <c r="JRB506" s="544"/>
      <c r="JRC506" s="544"/>
      <c r="JRD506" s="544"/>
      <c r="JRE506" s="544"/>
      <c r="JRF506" s="544"/>
      <c r="JRG506" s="544"/>
      <c r="JRH506" s="544"/>
      <c r="JRI506" s="544"/>
      <c r="JRJ506" s="544"/>
      <c r="JRK506" s="544"/>
      <c r="JRL506" s="544"/>
      <c r="JRM506" s="544"/>
      <c r="JRN506" s="544"/>
      <c r="JRO506" s="544"/>
      <c r="JRP506" s="544"/>
      <c r="JRQ506" s="544"/>
      <c r="JRR506" s="544"/>
      <c r="JRS506" s="544"/>
      <c r="JRT506" s="544"/>
      <c r="JRU506" s="544"/>
      <c r="JRV506" s="544"/>
      <c r="JRW506" s="544"/>
      <c r="JRX506" s="544"/>
      <c r="JRY506" s="544"/>
      <c r="JRZ506" s="544"/>
      <c r="JSA506" s="544"/>
      <c r="JSB506" s="544"/>
      <c r="JSC506" s="544"/>
      <c r="JSD506" s="544"/>
      <c r="JSE506" s="544"/>
      <c r="JSF506" s="544"/>
      <c r="JSG506" s="544"/>
      <c r="JSH506" s="544"/>
      <c r="JSI506" s="544"/>
      <c r="JSJ506" s="544"/>
      <c r="JSK506" s="544"/>
      <c r="JSL506" s="544"/>
      <c r="JSM506" s="544"/>
      <c r="JSN506" s="544"/>
      <c r="JSO506" s="544"/>
      <c r="JSP506" s="544"/>
      <c r="JSQ506" s="544"/>
      <c r="JSR506" s="544"/>
      <c r="JSS506" s="544"/>
      <c r="JST506" s="544"/>
      <c r="JSU506" s="544"/>
      <c r="JSV506" s="544"/>
      <c r="JSW506" s="544"/>
      <c r="JSX506" s="544"/>
      <c r="JSY506" s="544"/>
      <c r="JSZ506" s="544"/>
      <c r="JTA506" s="544"/>
      <c r="JTB506" s="544"/>
      <c r="JTC506" s="544"/>
      <c r="JTD506" s="544"/>
      <c r="JTE506" s="544"/>
      <c r="JTF506" s="544"/>
      <c r="JTG506" s="544"/>
      <c r="JTH506" s="544"/>
      <c r="JTI506" s="544"/>
      <c r="JTJ506" s="544"/>
      <c r="JTK506" s="544"/>
      <c r="JTL506" s="544"/>
      <c r="JTM506" s="544"/>
      <c r="JTN506" s="544"/>
      <c r="JTO506" s="544"/>
      <c r="JTP506" s="544"/>
      <c r="JTQ506" s="544"/>
      <c r="JTR506" s="544"/>
      <c r="JTS506" s="544"/>
      <c r="JTT506" s="544"/>
      <c r="JTU506" s="544"/>
      <c r="JTV506" s="544"/>
      <c r="JTW506" s="544"/>
      <c r="JTX506" s="544"/>
      <c r="JTY506" s="544"/>
      <c r="JTZ506" s="544"/>
      <c r="JUA506" s="544"/>
      <c r="JUB506" s="544"/>
      <c r="JUC506" s="544"/>
      <c r="JUD506" s="544"/>
      <c r="JUE506" s="544"/>
      <c r="JUF506" s="544"/>
      <c r="JUG506" s="544"/>
      <c r="JUH506" s="544"/>
      <c r="JUI506" s="544"/>
      <c r="JUJ506" s="544"/>
      <c r="JUK506" s="544"/>
      <c r="JUL506" s="544"/>
      <c r="JUM506" s="544"/>
      <c r="JUN506" s="544"/>
      <c r="JUO506" s="544"/>
      <c r="JUP506" s="544"/>
      <c r="JUQ506" s="544"/>
      <c r="JUR506" s="544"/>
      <c r="JUS506" s="544"/>
      <c r="JUT506" s="544"/>
      <c r="JUU506" s="544"/>
      <c r="JUV506" s="544"/>
      <c r="JUW506" s="544"/>
      <c r="JUX506" s="544"/>
      <c r="JUY506" s="544"/>
      <c r="JUZ506" s="544"/>
      <c r="JVA506" s="544"/>
      <c r="JVB506" s="544"/>
      <c r="JVC506" s="544"/>
      <c r="JVD506" s="544"/>
      <c r="JVE506" s="544"/>
      <c r="JVF506" s="544"/>
      <c r="JVG506" s="544"/>
      <c r="JVH506" s="544"/>
      <c r="JVI506" s="544"/>
      <c r="JVJ506" s="544"/>
      <c r="JVK506" s="544"/>
      <c r="JVL506" s="544"/>
      <c r="JVM506" s="544"/>
      <c r="JVN506" s="544"/>
      <c r="JVO506" s="544"/>
      <c r="JVP506" s="544"/>
      <c r="JVQ506" s="544"/>
      <c r="JVR506" s="544"/>
      <c r="JVS506" s="544"/>
      <c r="JVT506" s="544"/>
      <c r="JVU506" s="544"/>
      <c r="JVV506" s="544"/>
      <c r="JVW506" s="544"/>
      <c r="JVX506" s="544"/>
      <c r="JVY506" s="544"/>
      <c r="JVZ506" s="544"/>
      <c r="JWA506" s="544"/>
      <c r="JWB506" s="544"/>
      <c r="JWC506" s="544"/>
      <c r="JWD506" s="544"/>
      <c r="JWE506" s="544"/>
      <c r="JWF506" s="544"/>
      <c r="JWG506" s="544"/>
      <c r="JWH506" s="544"/>
      <c r="JWI506" s="544"/>
      <c r="JWJ506" s="544"/>
      <c r="JWK506" s="544"/>
      <c r="JWL506" s="544"/>
      <c r="JWM506" s="544"/>
      <c r="JWN506" s="544"/>
      <c r="JWO506" s="544"/>
      <c r="JWP506" s="544"/>
      <c r="JWQ506" s="544"/>
      <c r="JWR506" s="544"/>
      <c r="JWS506" s="544"/>
      <c r="JWT506" s="544"/>
      <c r="JWU506" s="544"/>
      <c r="JWV506" s="544"/>
      <c r="JWW506" s="544"/>
      <c r="JWX506" s="544"/>
      <c r="JWY506" s="544"/>
      <c r="JWZ506" s="544"/>
      <c r="JXA506" s="544"/>
      <c r="JXB506" s="544"/>
      <c r="JXC506" s="544"/>
      <c r="JXD506" s="544"/>
      <c r="JXE506" s="544"/>
      <c r="JXF506" s="544"/>
      <c r="JXG506" s="544"/>
      <c r="JXH506" s="544"/>
      <c r="JXI506" s="544"/>
      <c r="JXJ506" s="544"/>
      <c r="JXK506" s="544"/>
      <c r="JXL506" s="544"/>
      <c r="JXM506" s="544"/>
      <c r="JXN506" s="544"/>
      <c r="JXO506" s="544"/>
      <c r="JXP506" s="544"/>
      <c r="JXQ506" s="544"/>
      <c r="JXR506" s="544"/>
      <c r="JXS506" s="544"/>
      <c r="JXT506" s="544"/>
      <c r="JXU506" s="544"/>
      <c r="JXV506" s="544"/>
      <c r="JXW506" s="544"/>
      <c r="JXX506" s="544"/>
      <c r="JXY506" s="544"/>
      <c r="JXZ506" s="544"/>
      <c r="JYA506" s="544"/>
      <c r="JYB506" s="544"/>
      <c r="JYC506" s="544"/>
      <c r="JYD506" s="544"/>
      <c r="JYE506" s="544"/>
      <c r="JYF506" s="544"/>
      <c r="JYG506" s="544"/>
      <c r="JYH506" s="544"/>
      <c r="JYI506" s="544"/>
      <c r="JYJ506" s="544"/>
      <c r="JYK506" s="544"/>
      <c r="JYL506" s="544"/>
      <c r="JYM506" s="544"/>
      <c r="JYN506" s="544"/>
      <c r="JYO506" s="544"/>
      <c r="JYP506" s="544"/>
      <c r="JYQ506" s="544"/>
      <c r="JYR506" s="544"/>
      <c r="JYS506" s="544"/>
      <c r="JYT506" s="544"/>
      <c r="JYU506" s="544"/>
      <c r="JYV506" s="544"/>
      <c r="JYW506" s="544"/>
      <c r="JYX506" s="544"/>
      <c r="JYY506" s="544"/>
      <c r="JYZ506" s="544"/>
      <c r="JZA506" s="544"/>
      <c r="JZB506" s="544"/>
      <c r="JZC506" s="544"/>
      <c r="JZD506" s="544"/>
      <c r="JZE506" s="544"/>
      <c r="JZF506" s="544"/>
      <c r="JZG506" s="544"/>
      <c r="JZH506" s="544"/>
      <c r="JZI506" s="544"/>
      <c r="JZJ506" s="544"/>
      <c r="JZK506" s="544"/>
      <c r="JZL506" s="544"/>
      <c r="JZM506" s="544"/>
      <c r="JZN506" s="544"/>
      <c r="JZO506" s="544"/>
      <c r="JZP506" s="544"/>
      <c r="JZQ506" s="544"/>
      <c r="JZR506" s="544"/>
      <c r="JZS506" s="544"/>
      <c r="JZT506" s="544"/>
      <c r="JZU506" s="544"/>
      <c r="JZV506" s="544"/>
      <c r="JZW506" s="544"/>
      <c r="JZX506" s="544"/>
      <c r="JZY506" s="544"/>
      <c r="JZZ506" s="544"/>
      <c r="KAA506" s="544"/>
      <c r="KAB506" s="544"/>
      <c r="KAC506" s="544"/>
      <c r="KAD506" s="544"/>
      <c r="KAE506" s="544"/>
      <c r="KAF506" s="544"/>
      <c r="KAG506" s="544"/>
      <c r="KAH506" s="544"/>
      <c r="KAI506" s="544"/>
      <c r="KAJ506" s="544"/>
      <c r="KAK506" s="544"/>
      <c r="KAL506" s="544"/>
      <c r="KAM506" s="544"/>
      <c r="KAN506" s="544"/>
      <c r="KAO506" s="544"/>
      <c r="KAP506" s="544"/>
      <c r="KAQ506" s="544"/>
      <c r="KAR506" s="544"/>
      <c r="KAS506" s="544"/>
      <c r="KAT506" s="544"/>
      <c r="KAU506" s="544"/>
      <c r="KAV506" s="544"/>
      <c r="KAW506" s="544"/>
      <c r="KAX506" s="544"/>
      <c r="KAY506" s="544"/>
      <c r="KAZ506" s="544"/>
      <c r="KBA506" s="544"/>
      <c r="KBB506" s="544"/>
      <c r="KBC506" s="544"/>
      <c r="KBD506" s="544"/>
      <c r="KBE506" s="544"/>
      <c r="KBF506" s="544"/>
      <c r="KBG506" s="544"/>
      <c r="KBH506" s="544"/>
      <c r="KBI506" s="544"/>
      <c r="KBJ506" s="544"/>
      <c r="KBK506" s="544"/>
      <c r="KBL506" s="544"/>
      <c r="KBM506" s="544"/>
      <c r="KBN506" s="544"/>
      <c r="KBO506" s="544"/>
      <c r="KBP506" s="544"/>
      <c r="KBQ506" s="544"/>
      <c r="KBR506" s="544"/>
      <c r="KBS506" s="544"/>
      <c r="KBT506" s="544"/>
      <c r="KBU506" s="544"/>
      <c r="KBV506" s="544"/>
      <c r="KBW506" s="544"/>
      <c r="KBX506" s="544"/>
      <c r="KBY506" s="544"/>
      <c r="KBZ506" s="544"/>
      <c r="KCA506" s="544"/>
      <c r="KCB506" s="544"/>
      <c r="KCC506" s="544"/>
      <c r="KCD506" s="544"/>
      <c r="KCE506" s="544"/>
      <c r="KCF506" s="544"/>
      <c r="KCG506" s="544"/>
      <c r="KCH506" s="544"/>
      <c r="KCI506" s="544"/>
      <c r="KCJ506" s="544"/>
      <c r="KCK506" s="544"/>
      <c r="KCL506" s="544"/>
      <c r="KCM506" s="544"/>
      <c r="KCN506" s="544"/>
      <c r="KCO506" s="544"/>
      <c r="KCP506" s="544"/>
      <c r="KCQ506" s="544"/>
      <c r="KCR506" s="544"/>
      <c r="KCS506" s="544"/>
      <c r="KCT506" s="544"/>
      <c r="KCU506" s="544"/>
      <c r="KCV506" s="544"/>
      <c r="KCW506" s="544"/>
      <c r="KCX506" s="544"/>
      <c r="KCY506" s="544"/>
      <c r="KCZ506" s="544"/>
      <c r="KDA506" s="544"/>
      <c r="KDB506" s="544"/>
      <c r="KDC506" s="544"/>
      <c r="KDD506" s="544"/>
      <c r="KDE506" s="544"/>
      <c r="KDF506" s="544"/>
      <c r="KDG506" s="544"/>
      <c r="KDH506" s="544"/>
      <c r="KDI506" s="544"/>
      <c r="KDJ506" s="544"/>
      <c r="KDK506" s="544"/>
      <c r="KDL506" s="544"/>
      <c r="KDM506" s="544"/>
      <c r="KDN506" s="544"/>
      <c r="KDO506" s="544"/>
      <c r="KDP506" s="544"/>
      <c r="KDQ506" s="544"/>
      <c r="KDR506" s="544"/>
      <c r="KDS506" s="544"/>
      <c r="KDT506" s="544"/>
      <c r="KDU506" s="544"/>
      <c r="KDV506" s="544"/>
      <c r="KDW506" s="544"/>
      <c r="KDX506" s="544"/>
      <c r="KDY506" s="544"/>
      <c r="KDZ506" s="544"/>
      <c r="KEA506" s="544"/>
      <c r="KEB506" s="544"/>
      <c r="KEC506" s="544"/>
      <c r="KED506" s="544"/>
      <c r="KEE506" s="544"/>
      <c r="KEF506" s="544"/>
      <c r="KEG506" s="544"/>
      <c r="KEH506" s="544"/>
      <c r="KEI506" s="544"/>
      <c r="KEJ506" s="544"/>
      <c r="KEK506" s="544"/>
      <c r="KEL506" s="544"/>
      <c r="KEM506" s="544"/>
      <c r="KEN506" s="544"/>
      <c r="KEO506" s="544"/>
      <c r="KEP506" s="544"/>
      <c r="KEQ506" s="544"/>
      <c r="KER506" s="544"/>
      <c r="KES506" s="544"/>
      <c r="KET506" s="544"/>
      <c r="KEU506" s="544"/>
      <c r="KEV506" s="544"/>
      <c r="KEW506" s="544"/>
      <c r="KEX506" s="544"/>
      <c r="KEY506" s="544"/>
      <c r="KEZ506" s="544"/>
      <c r="KFA506" s="544"/>
      <c r="KFB506" s="544"/>
      <c r="KFC506" s="544"/>
      <c r="KFD506" s="544"/>
      <c r="KFE506" s="544"/>
      <c r="KFF506" s="544"/>
      <c r="KFG506" s="544"/>
      <c r="KFH506" s="544"/>
      <c r="KFI506" s="544"/>
      <c r="KFJ506" s="544"/>
      <c r="KFK506" s="544"/>
      <c r="KFL506" s="544"/>
      <c r="KFM506" s="544"/>
      <c r="KFN506" s="544"/>
      <c r="KFO506" s="544"/>
      <c r="KFP506" s="544"/>
      <c r="KFQ506" s="544"/>
      <c r="KFR506" s="544"/>
      <c r="KFS506" s="544"/>
      <c r="KFT506" s="544"/>
      <c r="KFU506" s="544"/>
      <c r="KFV506" s="544"/>
      <c r="KFW506" s="544"/>
      <c r="KFX506" s="544"/>
      <c r="KFY506" s="544"/>
      <c r="KFZ506" s="544"/>
      <c r="KGA506" s="544"/>
      <c r="KGB506" s="544"/>
      <c r="KGC506" s="544"/>
      <c r="KGD506" s="544"/>
      <c r="KGE506" s="544"/>
      <c r="KGF506" s="544"/>
      <c r="KGG506" s="544"/>
      <c r="KGH506" s="544"/>
      <c r="KGI506" s="544"/>
      <c r="KGJ506" s="544"/>
      <c r="KGK506" s="544"/>
      <c r="KGL506" s="544"/>
      <c r="KGM506" s="544"/>
      <c r="KGN506" s="544"/>
      <c r="KGO506" s="544"/>
      <c r="KGP506" s="544"/>
      <c r="KGQ506" s="544"/>
      <c r="KGR506" s="544"/>
      <c r="KGS506" s="544"/>
      <c r="KGT506" s="544"/>
      <c r="KGU506" s="544"/>
      <c r="KGV506" s="544"/>
      <c r="KGW506" s="544"/>
      <c r="KGX506" s="544"/>
      <c r="KGY506" s="544"/>
      <c r="KGZ506" s="544"/>
      <c r="KHA506" s="544"/>
      <c r="KHB506" s="544"/>
      <c r="KHC506" s="544"/>
      <c r="KHD506" s="544"/>
      <c r="KHE506" s="544"/>
      <c r="KHF506" s="544"/>
      <c r="KHG506" s="544"/>
      <c r="KHH506" s="544"/>
      <c r="KHI506" s="544"/>
      <c r="KHJ506" s="544"/>
      <c r="KHK506" s="544"/>
      <c r="KHL506" s="544"/>
      <c r="KHM506" s="544"/>
      <c r="KHN506" s="544"/>
      <c r="KHO506" s="544"/>
      <c r="KHP506" s="544"/>
      <c r="KHQ506" s="544"/>
      <c r="KHR506" s="544"/>
      <c r="KHS506" s="544"/>
      <c r="KHT506" s="544"/>
      <c r="KHU506" s="544"/>
      <c r="KHV506" s="544"/>
      <c r="KHW506" s="544"/>
      <c r="KHX506" s="544"/>
      <c r="KHY506" s="544"/>
      <c r="KHZ506" s="544"/>
      <c r="KIA506" s="544"/>
      <c r="KIB506" s="544"/>
      <c r="KIC506" s="544"/>
      <c r="KID506" s="544"/>
      <c r="KIE506" s="544"/>
      <c r="KIF506" s="544"/>
      <c r="KIG506" s="544"/>
      <c r="KIH506" s="544"/>
      <c r="KII506" s="544"/>
      <c r="KIJ506" s="544"/>
      <c r="KIK506" s="544"/>
      <c r="KIL506" s="544"/>
      <c r="KIM506" s="544"/>
      <c r="KIN506" s="544"/>
      <c r="KIO506" s="544"/>
      <c r="KIP506" s="544"/>
      <c r="KIQ506" s="544"/>
      <c r="KIR506" s="544"/>
      <c r="KIS506" s="544"/>
      <c r="KIT506" s="544"/>
      <c r="KIU506" s="544"/>
      <c r="KIV506" s="544"/>
      <c r="KIW506" s="544"/>
      <c r="KIX506" s="544"/>
      <c r="KIY506" s="544"/>
      <c r="KIZ506" s="544"/>
      <c r="KJA506" s="544"/>
      <c r="KJB506" s="544"/>
      <c r="KJC506" s="544"/>
      <c r="KJD506" s="544"/>
      <c r="KJE506" s="544"/>
      <c r="KJF506" s="544"/>
      <c r="KJG506" s="544"/>
      <c r="KJH506" s="544"/>
      <c r="KJI506" s="544"/>
      <c r="KJJ506" s="544"/>
      <c r="KJK506" s="544"/>
      <c r="KJL506" s="544"/>
      <c r="KJM506" s="544"/>
      <c r="KJN506" s="544"/>
      <c r="KJO506" s="544"/>
      <c r="KJP506" s="544"/>
      <c r="KJQ506" s="544"/>
      <c r="KJR506" s="544"/>
      <c r="KJS506" s="544"/>
      <c r="KJT506" s="544"/>
      <c r="KJU506" s="544"/>
      <c r="KJV506" s="544"/>
      <c r="KJW506" s="544"/>
      <c r="KJX506" s="544"/>
      <c r="KJY506" s="544"/>
      <c r="KJZ506" s="544"/>
      <c r="KKA506" s="544"/>
      <c r="KKB506" s="544"/>
      <c r="KKC506" s="544"/>
      <c r="KKD506" s="544"/>
      <c r="KKE506" s="544"/>
      <c r="KKF506" s="544"/>
      <c r="KKG506" s="544"/>
      <c r="KKH506" s="544"/>
      <c r="KKI506" s="544"/>
      <c r="KKJ506" s="544"/>
      <c r="KKK506" s="544"/>
      <c r="KKL506" s="544"/>
      <c r="KKM506" s="544"/>
      <c r="KKN506" s="544"/>
      <c r="KKO506" s="544"/>
      <c r="KKP506" s="544"/>
      <c r="KKQ506" s="544"/>
      <c r="KKR506" s="544"/>
      <c r="KKS506" s="544"/>
      <c r="KKT506" s="544"/>
      <c r="KKU506" s="544"/>
      <c r="KKV506" s="544"/>
      <c r="KKW506" s="544"/>
      <c r="KKX506" s="544"/>
      <c r="KKY506" s="544"/>
      <c r="KKZ506" s="544"/>
      <c r="KLA506" s="544"/>
      <c r="KLB506" s="544"/>
      <c r="KLC506" s="544"/>
      <c r="KLD506" s="544"/>
      <c r="KLE506" s="544"/>
      <c r="KLF506" s="544"/>
      <c r="KLG506" s="544"/>
      <c r="KLH506" s="544"/>
      <c r="KLI506" s="544"/>
      <c r="KLJ506" s="544"/>
      <c r="KLK506" s="544"/>
      <c r="KLL506" s="544"/>
      <c r="KLM506" s="544"/>
      <c r="KLN506" s="544"/>
      <c r="KLO506" s="544"/>
      <c r="KLP506" s="544"/>
      <c r="KLQ506" s="544"/>
      <c r="KLR506" s="544"/>
      <c r="KLS506" s="544"/>
      <c r="KLT506" s="544"/>
      <c r="KLU506" s="544"/>
      <c r="KLV506" s="544"/>
      <c r="KLW506" s="544"/>
      <c r="KLX506" s="544"/>
      <c r="KLY506" s="544"/>
      <c r="KLZ506" s="544"/>
      <c r="KMA506" s="544"/>
      <c r="KMB506" s="544"/>
      <c r="KMC506" s="544"/>
      <c r="KMD506" s="544"/>
      <c r="KME506" s="544"/>
      <c r="KMF506" s="544"/>
      <c r="KMG506" s="544"/>
      <c r="KMH506" s="544"/>
      <c r="KMI506" s="544"/>
      <c r="KMJ506" s="544"/>
      <c r="KMK506" s="544"/>
      <c r="KML506" s="544"/>
      <c r="KMM506" s="544"/>
      <c r="KMN506" s="544"/>
      <c r="KMO506" s="544"/>
      <c r="KMP506" s="544"/>
      <c r="KMQ506" s="544"/>
      <c r="KMR506" s="544"/>
      <c r="KMS506" s="544"/>
      <c r="KMT506" s="544"/>
      <c r="KMU506" s="544"/>
      <c r="KMV506" s="544"/>
      <c r="KMW506" s="544"/>
      <c r="KMX506" s="544"/>
      <c r="KMY506" s="544"/>
      <c r="KMZ506" s="544"/>
      <c r="KNA506" s="544"/>
      <c r="KNB506" s="544"/>
      <c r="KNC506" s="544"/>
      <c r="KND506" s="544"/>
      <c r="KNE506" s="544"/>
      <c r="KNF506" s="544"/>
      <c r="KNG506" s="544"/>
      <c r="KNH506" s="544"/>
      <c r="KNI506" s="544"/>
      <c r="KNJ506" s="544"/>
      <c r="KNK506" s="544"/>
      <c r="KNL506" s="544"/>
      <c r="KNM506" s="544"/>
      <c r="KNN506" s="544"/>
      <c r="KNO506" s="544"/>
      <c r="KNP506" s="544"/>
      <c r="KNQ506" s="544"/>
      <c r="KNR506" s="544"/>
      <c r="KNS506" s="544"/>
      <c r="KNT506" s="544"/>
      <c r="KNU506" s="544"/>
      <c r="KNV506" s="544"/>
      <c r="KNW506" s="544"/>
      <c r="KNX506" s="544"/>
      <c r="KNY506" s="544"/>
      <c r="KNZ506" s="544"/>
      <c r="KOA506" s="544"/>
      <c r="KOB506" s="544"/>
      <c r="KOC506" s="544"/>
      <c r="KOD506" s="544"/>
      <c r="KOE506" s="544"/>
      <c r="KOF506" s="544"/>
      <c r="KOG506" s="544"/>
      <c r="KOH506" s="544"/>
      <c r="KOI506" s="544"/>
      <c r="KOJ506" s="544"/>
      <c r="KOK506" s="544"/>
      <c r="KOL506" s="544"/>
      <c r="KOM506" s="544"/>
      <c r="KON506" s="544"/>
      <c r="KOO506" s="544"/>
      <c r="KOP506" s="544"/>
      <c r="KOQ506" s="544"/>
      <c r="KOR506" s="544"/>
      <c r="KOS506" s="544"/>
      <c r="KOT506" s="544"/>
      <c r="KOU506" s="544"/>
      <c r="KOV506" s="544"/>
      <c r="KOW506" s="544"/>
      <c r="KOX506" s="544"/>
      <c r="KOY506" s="544"/>
      <c r="KOZ506" s="544"/>
      <c r="KPA506" s="544"/>
      <c r="KPB506" s="544"/>
      <c r="KPC506" s="544"/>
      <c r="KPD506" s="544"/>
      <c r="KPE506" s="544"/>
      <c r="KPF506" s="544"/>
      <c r="KPG506" s="544"/>
      <c r="KPH506" s="544"/>
      <c r="KPI506" s="544"/>
      <c r="KPJ506" s="544"/>
      <c r="KPK506" s="544"/>
      <c r="KPL506" s="544"/>
      <c r="KPM506" s="544"/>
      <c r="KPN506" s="544"/>
      <c r="KPO506" s="544"/>
      <c r="KPP506" s="544"/>
      <c r="KPQ506" s="544"/>
      <c r="KPR506" s="544"/>
      <c r="KPS506" s="544"/>
      <c r="KPT506" s="544"/>
      <c r="KPU506" s="544"/>
      <c r="KPV506" s="544"/>
      <c r="KPW506" s="544"/>
      <c r="KPX506" s="544"/>
      <c r="KPY506" s="544"/>
      <c r="KPZ506" s="544"/>
      <c r="KQA506" s="544"/>
      <c r="KQB506" s="544"/>
      <c r="KQC506" s="544"/>
      <c r="KQD506" s="544"/>
      <c r="KQE506" s="544"/>
      <c r="KQF506" s="544"/>
      <c r="KQG506" s="544"/>
      <c r="KQH506" s="544"/>
      <c r="KQI506" s="544"/>
      <c r="KQJ506" s="544"/>
      <c r="KQK506" s="544"/>
      <c r="KQL506" s="544"/>
      <c r="KQM506" s="544"/>
      <c r="KQN506" s="544"/>
      <c r="KQO506" s="544"/>
      <c r="KQP506" s="544"/>
      <c r="KQQ506" s="544"/>
      <c r="KQR506" s="544"/>
      <c r="KQS506" s="544"/>
      <c r="KQT506" s="544"/>
      <c r="KQU506" s="544"/>
      <c r="KQV506" s="544"/>
      <c r="KQW506" s="544"/>
      <c r="KQX506" s="544"/>
      <c r="KQY506" s="544"/>
      <c r="KQZ506" s="544"/>
      <c r="KRA506" s="544"/>
      <c r="KRB506" s="544"/>
      <c r="KRC506" s="544"/>
      <c r="KRD506" s="544"/>
      <c r="KRE506" s="544"/>
      <c r="KRF506" s="544"/>
      <c r="KRG506" s="544"/>
      <c r="KRH506" s="544"/>
      <c r="KRI506" s="544"/>
      <c r="KRJ506" s="544"/>
      <c r="KRK506" s="544"/>
      <c r="KRL506" s="544"/>
      <c r="KRM506" s="544"/>
      <c r="KRN506" s="544"/>
      <c r="KRO506" s="544"/>
      <c r="KRP506" s="544"/>
      <c r="KRQ506" s="544"/>
      <c r="KRR506" s="544"/>
      <c r="KRS506" s="544"/>
      <c r="KRT506" s="544"/>
      <c r="KRU506" s="544"/>
      <c r="KRV506" s="544"/>
      <c r="KRW506" s="544"/>
      <c r="KRX506" s="544"/>
      <c r="KRY506" s="544"/>
      <c r="KRZ506" s="544"/>
      <c r="KSA506" s="544"/>
      <c r="KSB506" s="544"/>
      <c r="KSC506" s="544"/>
      <c r="KSD506" s="544"/>
      <c r="KSE506" s="544"/>
      <c r="KSF506" s="544"/>
      <c r="KSG506" s="544"/>
      <c r="KSH506" s="544"/>
      <c r="KSI506" s="544"/>
      <c r="KSJ506" s="544"/>
      <c r="KSK506" s="544"/>
      <c r="KSL506" s="544"/>
      <c r="KSM506" s="544"/>
      <c r="KSN506" s="544"/>
      <c r="KSO506" s="544"/>
      <c r="KSP506" s="544"/>
      <c r="KSQ506" s="544"/>
      <c r="KSR506" s="544"/>
      <c r="KSS506" s="544"/>
      <c r="KST506" s="544"/>
      <c r="KSU506" s="544"/>
      <c r="KSV506" s="544"/>
      <c r="KSW506" s="544"/>
      <c r="KSX506" s="544"/>
      <c r="KSY506" s="544"/>
      <c r="KSZ506" s="544"/>
      <c r="KTA506" s="544"/>
      <c r="KTB506" s="544"/>
      <c r="KTC506" s="544"/>
      <c r="KTD506" s="544"/>
      <c r="KTE506" s="544"/>
      <c r="KTF506" s="544"/>
      <c r="KTG506" s="544"/>
      <c r="KTH506" s="544"/>
      <c r="KTI506" s="544"/>
      <c r="KTJ506" s="544"/>
      <c r="KTK506" s="544"/>
      <c r="KTL506" s="544"/>
      <c r="KTM506" s="544"/>
      <c r="KTN506" s="544"/>
      <c r="KTO506" s="544"/>
      <c r="KTP506" s="544"/>
      <c r="KTQ506" s="544"/>
      <c r="KTR506" s="544"/>
      <c r="KTS506" s="544"/>
      <c r="KTT506" s="544"/>
      <c r="KTU506" s="544"/>
      <c r="KTV506" s="544"/>
      <c r="KTW506" s="544"/>
      <c r="KTX506" s="544"/>
      <c r="KTY506" s="544"/>
      <c r="KTZ506" s="544"/>
      <c r="KUA506" s="544"/>
      <c r="KUB506" s="544"/>
      <c r="KUC506" s="544"/>
      <c r="KUD506" s="544"/>
      <c r="KUE506" s="544"/>
      <c r="KUF506" s="544"/>
      <c r="KUG506" s="544"/>
      <c r="KUH506" s="544"/>
      <c r="KUI506" s="544"/>
      <c r="KUJ506" s="544"/>
      <c r="KUK506" s="544"/>
      <c r="KUL506" s="544"/>
      <c r="KUM506" s="544"/>
      <c r="KUN506" s="544"/>
      <c r="KUO506" s="544"/>
      <c r="KUP506" s="544"/>
      <c r="KUQ506" s="544"/>
      <c r="KUR506" s="544"/>
      <c r="KUS506" s="544"/>
      <c r="KUT506" s="544"/>
      <c r="KUU506" s="544"/>
      <c r="KUV506" s="544"/>
      <c r="KUW506" s="544"/>
      <c r="KUX506" s="544"/>
      <c r="KUY506" s="544"/>
      <c r="KUZ506" s="544"/>
      <c r="KVA506" s="544"/>
      <c r="KVB506" s="544"/>
      <c r="KVC506" s="544"/>
      <c r="KVD506" s="544"/>
      <c r="KVE506" s="544"/>
      <c r="KVF506" s="544"/>
      <c r="KVG506" s="544"/>
      <c r="KVH506" s="544"/>
      <c r="KVI506" s="544"/>
      <c r="KVJ506" s="544"/>
      <c r="KVK506" s="544"/>
      <c r="KVL506" s="544"/>
      <c r="KVM506" s="544"/>
      <c r="KVN506" s="544"/>
      <c r="KVO506" s="544"/>
      <c r="KVP506" s="544"/>
      <c r="KVQ506" s="544"/>
      <c r="KVR506" s="544"/>
      <c r="KVS506" s="544"/>
      <c r="KVT506" s="544"/>
      <c r="KVU506" s="544"/>
      <c r="KVV506" s="544"/>
      <c r="KVW506" s="544"/>
      <c r="KVX506" s="544"/>
      <c r="KVY506" s="544"/>
      <c r="KVZ506" s="544"/>
      <c r="KWA506" s="544"/>
      <c r="KWB506" s="544"/>
      <c r="KWC506" s="544"/>
      <c r="KWD506" s="544"/>
      <c r="KWE506" s="544"/>
      <c r="KWF506" s="544"/>
      <c r="KWG506" s="544"/>
      <c r="KWH506" s="544"/>
      <c r="KWI506" s="544"/>
      <c r="KWJ506" s="544"/>
      <c r="KWK506" s="544"/>
      <c r="KWL506" s="544"/>
      <c r="KWM506" s="544"/>
      <c r="KWN506" s="544"/>
      <c r="KWO506" s="544"/>
      <c r="KWP506" s="544"/>
      <c r="KWQ506" s="544"/>
      <c r="KWR506" s="544"/>
      <c r="KWS506" s="544"/>
      <c r="KWT506" s="544"/>
      <c r="KWU506" s="544"/>
      <c r="KWV506" s="544"/>
      <c r="KWW506" s="544"/>
      <c r="KWX506" s="544"/>
      <c r="KWY506" s="544"/>
      <c r="KWZ506" s="544"/>
      <c r="KXA506" s="544"/>
      <c r="KXB506" s="544"/>
      <c r="KXC506" s="544"/>
      <c r="KXD506" s="544"/>
      <c r="KXE506" s="544"/>
      <c r="KXF506" s="544"/>
      <c r="KXG506" s="544"/>
      <c r="KXH506" s="544"/>
      <c r="KXI506" s="544"/>
      <c r="KXJ506" s="544"/>
      <c r="KXK506" s="544"/>
      <c r="KXL506" s="544"/>
      <c r="KXM506" s="544"/>
      <c r="KXN506" s="544"/>
      <c r="KXO506" s="544"/>
      <c r="KXP506" s="544"/>
      <c r="KXQ506" s="544"/>
      <c r="KXR506" s="544"/>
      <c r="KXS506" s="544"/>
      <c r="KXT506" s="544"/>
      <c r="KXU506" s="544"/>
      <c r="KXV506" s="544"/>
      <c r="KXW506" s="544"/>
      <c r="KXX506" s="544"/>
      <c r="KXY506" s="544"/>
      <c r="KXZ506" s="544"/>
      <c r="KYA506" s="544"/>
      <c r="KYB506" s="544"/>
      <c r="KYC506" s="544"/>
      <c r="KYD506" s="544"/>
      <c r="KYE506" s="544"/>
      <c r="KYF506" s="544"/>
      <c r="KYG506" s="544"/>
      <c r="KYH506" s="544"/>
      <c r="KYI506" s="544"/>
      <c r="KYJ506" s="544"/>
      <c r="KYK506" s="544"/>
      <c r="KYL506" s="544"/>
      <c r="KYM506" s="544"/>
      <c r="KYN506" s="544"/>
      <c r="KYO506" s="544"/>
      <c r="KYP506" s="544"/>
      <c r="KYQ506" s="544"/>
      <c r="KYR506" s="544"/>
      <c r="KYS506" s="544"/>
      <c r="KYT506" s="544"/>
      <c r="KYU506" s="544"/>
      <c r="KYV506" s="544"/>
      <c r="KYW506" s="544"/>
      <c r="KYX506" s="544"/>
      <c r="KYY506" s="544"/>
      <c r="KYZ506" s="544"/>
      <c r="KZA506" s="544"/>
      <c r="KZB506" s="544"/>
      <c r="KZC506" s="544"/>
      <c r="KZD506" s="544"/>
      <c r="KZE506" s="544"/>
      <c r="KZF506" s="544"/>
      <c r="KZG506" s="544"/>
      <c r="KZH506" s="544"/>
      <c r="KZI506" s="544"/>
      <c r="KZJ506" s="544"/>
      <c r="KZK506" s="544"/>
      <c r="KZL506" s="544"/>
      <c r="KZM506" s="544"/>
      <c r="KZN506" s="544"/>
      <c r="KZO506" s="544"/>
      <c r="KZP506" s="544"/>
      <c r="KZQ506" s="544"/>
      <c r="KZR506" s="544"/>
      <c r="KZS506" s="544"/>
      <c r="KZT506" s="544"/>
      <c r="KZU506" s="544"/>
      <c r="KZV506" s="544"/>
      <c r="KZW506" s="544"/>
      <c r="KZX506" s="544"/>
      <c r="KZY506" s="544"/>
      <c r="KZZ506" s="544"/>
      <c r="LAA506" s="544"/>
      <c r="LAB506" s="544"/>
      <c r="LAC506" s="544"/>
      <c r="LAD506" s="544"/>
      <c r="LAE506" s="544"/>
      <c r="LAF506" s="544"/>
      <c r="LAG506" s="544"/>
      <c r="LAH506" s="544"/>
      <c r="LAI506" s="544"/>
      <c r="LAJ506" s="544"/>
      <c r="LAK506" s="544"/>
      <c r="LAL506" s="544"/>
      <c r="LAM506" s="544"/>
      <c r="LAN506" s="544"/>
      <c r="LAO506" s="544"/>
      <c r="LAP506" s="544"/>
      <c r="LAQ506" s="544"/>
      <c r="LAR506" s="544"/>
      <c r="LAS506" s="544"/>
      <c r="LAT506" s="544"/>
      <c r="LAU506" s="544"/>
      <c r="LAV506" s="544"/>
      <c r="LAW506" s="544"/>
      <c r="LAX506" s="544"/>
      <c r="LAY506" s="544"/>
      <c r="LAZ506" s="544"/>
      <c r="LBA506" s="544"/>
      <c r="LBB506" s="544"/>
      <c r="LBC506" s="544"/>
      <c r="LBD506" s="544"/>
      <c r="LBE506" s="544"/>
      <c r="LBF506" s="544"/>
      <c r="LBG506" s="544"/>
      <c r="LBH506" s="544"/>
      <c r="LBI506" s="544"/>
      <c r="LBJ506" s="544"/>
      <c r="LBK506" s="544"/>
      <c r="LBL506" s="544"/>
      <c r="LBM506" s="544"/>
      <c r="LBN506" s="544"/>
      <c r="LBO506" s="544"/>
      <c r="LBP506" s="544"/>
      <c r="LBQ506" s="544"/>
      <c r="LBR506" s="544"/>
      <c r="LBS506" s="544"/>
      <c r="LBT506" s="544"/>
      <c r="LBU506" s="544"/>
      <c r="LBV506" s="544"/>
      <c r="LBW506" s="544"/>
      <c r="LBX506" s="544"/>
      <c r="LBY506" s="544"/>
      <c r="LBZ506" s="544"/>
      <c r="LCA506" s="544"/>
      <c r="LCB506" s="544"/>
      <c r="LCC506" s="544"/>
      <c r="LCD506" s="544"/>
      <c r="LCE506" s="544"/>
      <c r="LCF506" s="544"/>
      <c r="LCG506" s="544"/>
      <c r="LCH506" s="544"/>
      <c r="LCI506" s="544"/>
      <c r="LCJ506" s="544"/>
      <c r="LCK506" s="544"/>
      <c r="LCL506" s="544"/>
      <c r="LCM506" s="544"/>
      <c r="LCN506" s="544"/>
      <c r="LCO506" s="544"/>
      <c r="LCP506" s="544"/>
      <c r="LCQ506" s="544"/>
      <c r="LCR506" s="544"/>
      <c r="LCS506" s="544"/>
      <c r="LCT506" s="544"/>
      <c r="LCU506" s="544"/>
      <c r="LCV506" s="544"/>
      <c r="LCW506" s="544"/>
      <c r="LCX506" s="544"/>
      <c r="LCY506" s="544"/>
      <c r="LCZ506" s="544"/>
      <c r="LDA506" s="544"/>
      <c r="LDB506" s="544"/>
      <c r="LDC506" s="544"/>
      <c r="LDD506" s="544"/>
      <c r="LDE506" s="544"/>
      <c r="LDF506" s="544"/>
      <c r="LDG506" s="544"/>
      <c r="LDH506" s="544"/>
      <c r="LDI506" s="544"/>
      <c r="LDJ506" s="544"/>
      <c r="LDK506" s="544"/>
      <c r="LDL506" s="544"/>
      <c r="LDM506" s="544"/>
      <c r="LDN506" s="544"/>
      <c r="LDO506" s="544"/>
      <c r="LDP506" s="544"/>
      <c r="LDQ506" s="544"/>
      <c r="LDR506" s="544"/>
      <c r="LDS506" s="544"/>
      <c r="LDT506" s="544"/>
      <c r="LDU506" s="544"/>
      <c r="LDV506" s="544"/>
      <c r="LDW506" s="544"/>
      <c r="LDX506" s="544"/>
      <c r="LDY506" s="544"/>
      <c r="LDZ506" s="544"/>
      <c r="LEA506" s="544"/>
      <c r="LEB506" s="544"/>
      <c r="LEC506" s="544"/>
      <c r="LED506" s="544"/>
      <c r="LEE506" s="544"/>
      <c r="LEF506" s="544"/>
      <c r="LEG506" s="544"/>
      <c r="LEH506" s="544"/>
      <c r="LEI506" s="544"/>
      <c r="LEJ506" s="544"/>
      <c r="LEK506" s="544"/>
      <c r="LEL506" s="544"/>
      <c r="LEM506" s="544"/>
      <c r="LEN506" s="544"/>
      <c r="LEO506" s="544"/>
      <c r="LEP506" s="544"/>
      <c r="LEQ506" s="544"/>
      <c r="LER506" s="544"/>
      <c r="LES506" s="544"/>
      <c r="LET506" s="544"/>
      <c r="LEU506" s="544"/>
      <c r="LEV506" s="544"/>
      <c r="LEW506" s="544"/>
      <c r="LEX506" s="544"/>
      <c r="LEY506" s="544"/>
      <c r="LEZ506" s="544"/>
      <c r="LFA506" s="544"/>
      <c r="LFB506" s="544"/>
      <c r="LFC506" s="544"/>
      <c r="LFD506" s="544"/>
      <c r="LFE506" s="544"/>
      <c r="LFF506" s="544"/>
      <c r="LFG506" s="544"/>
      <c r="LFH506" s="544"/>
      <c r="LFI506" s="544"/>
      <c r="LFJ506" s="544"/>
      <c r="LFK506" s="544"/>
      <c r="LFL506" s="544"/>
      <c r="LFM506" s="544"/>
      <c r="LFN506" s="544"/>
      <c r="LFO506" s="544"/>
      <c r="LFP506" s="544"/>
      <c r="LFQ506" s="544"/>
      <c r="LFR506" s="544"/>
      <c r="LFS506" s="544"/>
      <c r="LFT506" s="544"/>
      <c r="LFU506" s="544"/>
      <c r="LFV506" s="544"/>
      <c r="LFW506" s="544"/>
      <c r="LFX506" s="544"/>
      <c r="LFY506" s="544"/>
      <c r="LFZ506" s="544"/>
      <c r="LGA506" s="544"/>
      <c r="LGB506" s="544"/>
      <c r="LGC506" s="544"/>
      <c r="LGD506" s="544"/>
      <c r="LGE506" s="544"/>
      <c r="LGF506" s="544"/>
      <c r="LGG506" s="544"/>
      <c r="LGH506" s="544"/>
      <c r="LGI506" s="544"/>
      <c r="LGJ506" s="544"/>
      <c r="LGK506" s="544"/>
      <c r="LGL506" s="544"/>
      <c r="LGM506" s="544"/>
      <c r="LGN506" s="544"/>
      <c r="LGO506" s="544"/>
      <c r="LGP506" s="544"/>
      <c r="LGQ506" s="544"/>
      <c r="LGR506" s="544"/>
      <c r="LGS506" s="544"/>
      <c r="LGT506" s="544"/>
      <c r="LGU506" s="544"/>
      <c r="LGV506" s="544"/>
      <c r="LGW506" s="544"/>
      <c r="LGX506" s="544"/>
      <c r="LGY506" s="544"/>
      <c r="LGZ506" s="544"/>
      <c r="LHA506" s="544"/>
      <c r="LHB506" s="544"/>
      <c r="LHC506" s="544"/>
      <c r="LHD506" s="544"/>
      <c r="LHE506" s="544"/>
      <c r="LHF506" s="544"/>
      <c r="LHG506" s="544"/>
      <c r="LHH506" s="544"/>
      <c r="LHI506" s="544"/>
      <c r="LHJ506" s="544"/>
      <c r="LHK506" s="544"/>
      <c r="LHL506" s="544"/>
      <c r="LHM506" s="544"/>
      <c r="LHN506" s="544"/>
      <c r="LHO506" s="544"/>
      <c r="LHP506" s="544"/>
      <c r="LHQ506" s="544"/>
      <c r="LHR506" s="544"/>
      <c r="LHS506" s="544"/>
      <c r="LHT506" s="544"/>
      <c r="LHU506" s="544"/>
      <c r="LHV506" s="544"/>
      <c r="LHW506" s="544"/>
      <c r="LHX506" s="544"/>
      <c r="LHY506" s="544"/>
      <c r="LHZ506" s="544"/>
      <c r="LIA506" s="544"/>
      <c r="LIB506" s="544"/>
      <c r="LIC506" s="544"/>
      <c r="LID506" s="544"/>
      <c r="LIE506" s="544"/>
      <c r="LIF506" s="544"/>
      <c r="LIG506" s="544"/>
      <c r="LIH506" s="544"/>
      <c r="LII506" s="544"/>
      <c r="LIJ506" s="544"/>
      <c r="LIK506" s="544"/>
      <c r="LIL506" s="544"/>
      <c r="LIM506" s="544"/>
      <c r="LIN506" s="544"/>
      <c r="LIO506" s="544"/>
      <c r="LIP506" s="544"/>
      <c r="LIQ506" s="544"/>
      <c r="LIR506" s="544"/>
      <c r="LIS506" s="544"/>
      <c r="LIT506" s="544"/>
      <c r="LIU506" s="544"/>
      <c r="LIV506" s="544"/>
      <c r="LIW506" s="544"/>
      <c r="LIX506" s="544"/>
      <c r="LIY506" s="544"/>
      <c r="LIZ506" s="544"/>
      <c r="LJA506" s="544"/>
      <c r="LJB506" s="544"/>
      <c r="LJC506" s="544"/>
      <c r="LJD506" s="544"/>
      <c r="LJE506" s="544"/>
      <c r="LJF506" s="544"/>
      <c r="LJG506" s="544"/>
      <c r="LJH506" s="544"/>
      <c r="LJI506" s="544"/>
      <c r="LJJ506" s="544"/>
      <c r="LJK506" s="544"/>
      <c r="LJL506" s="544"/>
      <c r="LJM506" s="544"/>
      <c r="LJN506" s="544"/>
      <c r="LJO506" s="544"/>
      <c r="LJP506" s="544"/>
      <c r="LJQ506" s="544"/>
      <c r="LJR506" s="544"/>
      <c r="LJS506" s="544"/>
      <c r="LJT506" s="544"/>
      <c r="LJU506" s="544"/>
      <c r="LJV506" s="544"/>
      <c r="LJW506" s="544"/>
      <c r="LJX506" s="544"/>
      <c r="LJY506" s="544"/>
      <c r="LJZ506" s="544"/>
      <c r="LKA506" s="544"/>
      <c r="LKB506" s="544"/>
      <c r="LKC506" s="544"/>
      <c r="LKD506" s="544"/>
      <c r="LKE506" s="544"/>
      <c r="LKF506" s="544"/>
      <c r="LKG506" s="544"/>
      <c r="LKH506" s="544"/>
      <c r="LKI506" s="544"/>
      <c r="LKJ506" s="544"/>
      <c r="LKK506" s="544"/>
      <c r="LKL506" s="544"/>
      <c r="LKM506" s="544"/>
      <c r="LKN506" s="544"/>
      <c r="LKO506" s="544"/>
      <c r="LKP506" s="544"/>
      <c r="LKQ506" s="544"/>
      <c r="LKR506" s="544"/>
      <c r="LKS506" s="544"/>
      <c r="LKT506" s="544"/>
      <c r="LKU506" s="544"/>
      <c r="LKV506" s="544"/>
      <c r="LKW506" s="544"/>
      <c r="LKX506" s="544"/>
      <c r="LKY506" s="544"/>
      <c r="LKZ506" s="544"/>
      <c r="LLA506" s="544"/>
      <c r="LLB506" s="544"/>
      <c r="LLC506" s="544"/>
      <c r="LLD506" s="544"/>
      <c r="LLE506" s="544"/>
      <c r="LLF506" s="544"/>
      <c r="LLG506" s="544"/>
      <c r="LLH506" s="544"/>
      <c r="LLI506" s="544"/>
      <c r="LLJ506" s="544"/>
      <c r="LLK506" s="544"/>
      <c r="LLL506" s="544"/>
      <c r="LLM506" s="544"/>
      <c r="LLN506" s="544"/>
      <c r="LLO506" s="544"/>
      <c r="LLP506" s="544"/>
      <c r="LLQ506" s="544"/>
      <c r="LLR506" s="544"/>
      <c r="LLS506" s="544"/>
      <c r="LLT506" s="544"/>
      <c r="LLU506" s="544"/>
      <c r="LLV506" s="544"/>
      <c r="LLW506" s="544"/>
      <c r="LLX506" s="544"/>
      <c r="LLY506" s="544"/>
      <c r="LLZ506" s="544"/>
      <c r="LMA506" s="544"/>
      <c r="LMB506" s="544"/>
      <c r="LMC506" s="544"/>
      <c r="LMD506" s="544"/>
      <c r="LME506" s="544"/>
      <c r="LMF506" s="544"/>
      <c r="LMG506" s="544"/>
      <c r="LMH506" s="544"/>
      <c r="LMI506" s="544"/>
      <c r="LMJ506" s="544"/>
      <c r="LMK506" s="544"/>
      <c r="LML506" s="544"/>
      <c r="LMM506" s="544"/>
      <c r="LMN506" s="544"/>
      <c r="LMO506" s="544"/>
      <c r="LMP506" s="544"/>
      <c r="LMQ506" s="544"/>
      <c r="LMR506" s="544"/>
      <c r="LMS506" s="544"/>
      <c r="LMT506" s="544"/>
      <c r="LMU506" s="544"/>
      <c r="LMV506" s="544"/>
      <c r="LMW506" s="544"/>
      <c r="LMX506" s="544"/>
      <c r="LMY506" s="544"/>
      <c r="LMZ506" s="544"/>
      <c r="LNA506" s="544"/>
      <c r="LNB506" s="544"/>
      <c r="LNC506" s="544"/>
      <c r="LND506" s="544"/>
      <c r="LNE506" s="544"/>
      <c r="LNF506" s="544"/>
      <c r="LNG506" s="544"/>
      <c r="LNH506" s="544"/>
      <c r="LNI506" s="544"/>
      <c r="LNJ506" s="544"/>
      <c r="LNK506" s="544"/>
      <c r="LNL506" s="544"/>
      <c r="LNM506" s="544"/>
      <c r="LNN506" s="544"/>
      <c r="LNO506" s="544"/>
      <c r="LNP506" s="544"/>
      <c r="LNQ506" s="544"/>
      <c r="LNR506" s="544"/>
      <c r="LNS506" s="544"/>
      <c r="LNT506" s="544"/>
      <c r="LNU506" s="544"/>
      <c r="LNV506" s="544"/>
      <c r="LNW506" s="544"/>
      <c r="LNX506" s="544"/>
      <c r="LNY506" s="544"/>
      <c r="LNZ506" s="544"/>
      <c r="LOA506" s="544"/>
      <c r="LOB506" s="544"/>
      <c r="LOC506" s="544"/>
      <c r="LOD506" s="544"/>
      <c r="LOE506" s="544"/>
      <c r="LOF506" s="544"/>
      <c r="LOG506" s="544"/>
      <c r="LOH506" s="544"/>
      <c r="LOI506" s="544"/>
      <c r="LOJ506" s="544"/>
      <c r="LOK506" s="544"/>
      <c r="LOL506" s="544"/>
      <c r="LOM506" s="544"/>
      <c r="LON506" s="544"/>
      <c r="LOO506" s="544"/>
      <c r="LOP506" s="544"/>
      <c r="LOQ506" s="544"/>
      <c r="LOR506" s="544"/>
      <c r="LOS506" s="544"/>
      <c r="LOT506" s="544"/>
      <c r="LOU506" s="544"/>
      <c r="LOV506" s="544"/>
      <c r="LOW506" s="544"/>
      <c r="LOX506" s="544"/>
      <c r="LOY506" s="544"/>
      <c r="LOZ506" s="544"/>
      <c r="LPA506" s="544"/>
      <c r="LPB506" s="544"/>
      <c r="LPC506" s="544"/>
      <c r="LPD506" s="544"/>
      <c r="LPE506" s="544"/>
      <c r="LPF506" s="544"/>
      <c r="LPG506" s="544"/>
      <c r="LPH506" s="544"/>
      <c r="LPI506" s="544"/>
      <c r="LPJ506" s="544"/>
      <c r="LPK506" s="544"/>
      <c r="LPL506" s="544"/>
      <c r="LPM506" s="544"/>
      <c r="LPN506" s="544"/>
      <c r="LPO506" s="544"/>
      <c r="LPP506" s="544"/>
      <c r="LPQ506" s="544"/>
      <c r="LPR506" s="544"/>
      <c r="LPS506" s="544"/>
      <c r="LPT506" s="544"/>
      <c r="LPU506" s="544"/>
      <c r="LPV506" s="544"/>
      <c r="LPW506" s="544"/>
      <c r="LPX506" s="544"/>
      <c r="LPY506" s="544"/>
      <c r="LPZ506" s="544"/>
      <c r="LQA506" s="544"/>
      <c r="LQB506" s="544"/>
      <c r="LQC506" s="544"/>
      <c r="LQD506" s="544"/>
      <c r="LQE506" s="544"/>
      <c r="LQF506" s="544"/>
      <c r="LQG506" s="544"/>
      <c r="LQH506" s="544"/>
      <c r="LQI506" s="544"/>
      <c r="LQJ506" s="544"/>
      <c r="LQK506" s="544"/>
      <c r="LQL506" s="544"/>
      <c r="LQM506" s="544"/>
      <c r="LQN506" s="544"/>
      <c r="LQO506" s="544"/>
      <c r="LQP506" s="544"/>
      <c r="LQQ506" s="544"/>
      <c r="LQR506" s="544"/>
      <c r="LQS506" s="544"/>
      <c r="LQT506" s="544"/>
      <c r="LQU506" s="544"/>
      <c r="LQV506" s="544"/>
      <c r="LQW506" s="544"/>
      <c r="LQX506" s="544"/>
      <c r="LQY506" s="544"/>
      <c r="LQZ506" s="544"/>
      <c r="LRA506" s="544"/>
      <c r="LRB506" s="544"/>
      <c r="LRC506" s="544"/>
      <c r="LRD506" s="544"/>
      <c r="LRE506" s="544"/>
      <c r="LRF506" s="544"/>
      <c r="LRG506" s="544"/>
      <c r="LRH506" s="544"/>
      <c r="LRI506" s="544"/>
      <c r="LRJ506" s="544"/>
      <c r="LRK506" s="544"/>
      <c r="LRL506" s="544"/>
      <c r="LRM506" s="544"/>
      <c r="LRN506" s="544"/>
      <c r="LRO506" s="544"/>
      <c r="LRP506" s="544"/>
      <c r="LRQ506" s="544"/>
      <c r="LRR506" s="544"/>
      <c r="LRS506" s="544"/>
      <c r="LRT506" s="544"/>
      <c r="LRU506" s="544"/>
      <c r="LRV506" s="544"/>
      <c r="LRW506" s="544"/>
      <c r="LRX506" s="544"/>
      <c r="LRY506" s="544"/>
      <c r="LRZ506" s="544"/>
      <c r="LSA506" s="544"/>
      <c r="LSB506" s="544"/>
      <c r="LSC506" s="544"/>
      <c r="LSD506" s="544"/>
      <c r="LSE506" s="544"/>
      <c r="LSF506" s="544"/>
      <c r="LSG506" s="544"/>
      <c r="LSH506" s="544"/>
      <c r="LSI506" s="544"/>
      <c r="LSJ506" s="544"/>
      <c r="LSK506" s="544"/>
      <c r="LSL506" s="544"/>
      <c r="LSM506" s="544"/>
      <c r="LSN506" s="544"/>
      <c r="LSO506" s="544"/>
      <c r="LSP506" s="544"/>
      <c r="LSQ506" s="544"/>
      <c r="LSR506" s="544"/>
      <c r="LSS506" s="544"/>
      <c r="LST506" s="544"/>
      <c r="LSU506" s="544"/>
      <c r="LSV506" s="544"/>
      <c r="LSW506" s="544"/>
      <c r="LSX506" s="544"/>
      <c r="LSY506" s="544"/>
      <c r="LSZ506" s="544"/>
      <c r="LTA506" s="544"/>
      <c r="LTB506" s="544"/>
      <c r="LTC506" s="544"/>
      <c r="LTD506" s="544"/>
      <c r="LTE506" s="544"/>
      <c r="LTF506" s="544"/>
      <c r="LTG506" s="544"/>
      <c r="LTH506" s="544"/>
      <c r="LTI506" s="544"/>
      <c r="LTJ506" s="544"/>
      <c r="LTK506" s="544"/>
      <c r="LTL506" s="544"/>
      <c r="LTM506" s="544"/>
      <c r="LTN506" s="544"/>
      <c r="LTO506" s="544"/>
      <c r="LTP506" s="544"/>
      <c r="LTQ506" s="544"/>
      <c r="LTR506" s="544"/>
      <c r="LTS506" s="544"/>
      <c r="LTT506" s="544"/>
      <c r="LTU506" s="544"/>
      <c r="LTV506" s="544"/>
      <c r="LTW506" s="544"/>
      <c r="LTX506" s="544"/>
      <c r="LTY506" s="544"/>
      <c r="LTZ506" s="544"/>
      <c r="LUA506" s="544"/>
      <c r="LUB506" s="544"/>
      <c r="LUC506" s="544"/>
      <c r="LUD506" s="544"/>
      <c r="LUE506" s="544"/>
      <c r="LUF506" s="544"/>
      <c r="LUG506" s="544"/>
      <c r="LUH506" s="544"/>
      <c r="LUI506" s="544"/>
      <c r="LUJ506" s="544"/>
      <c r="LUK506" s="544"/>
      <c r="LUL506" s="544"/>
      <c r="LUM506" s="544"/>
      <c r="LUN506" s="544"/>
      <c r="LUO506" s="544"/>
      <c r="LUP506" s="544"/>
      <c r="LUQ506" s="544"/>
      <c r="LUR506" s="544"/>
      <c r="LUS506" s="544"/>
      <c r="LUT506" s="544"/>
      <c r="LUU506" s="544"/>
      <c r="LUV506" s="544"/>
      <c r="LUW506" s="544"/>
      <c r="LUX506" s="544"/>
      <c r="LUY506" s="544"/>
      <c r="LUZ506" s="544"/>
      <c r="LVA506" s="544"/>
      <c r="LVB506" s="544"/>
      <c r="LVC506" s="544"/>
      <c r="LVD506" s="544"/>
      <c r="LVE506" s="544"/>
      <c r="LVF506" s="544"/>
      <c r="LVG506" s="544"/>
      <c r="LVH506" s="544"/>
      <c r="LVI506" s="544"/>
      <c r="LVJ506" s="544"/>
      <c r="LVK506" s="544"/>
      <c r="LVL506" s="544"/>
      <c r="LVM506" s="544"/>
      <c r="LVN506" s="544"/>
      <c r="LVO506" s="544"/>
      <c r="LVP506" s="544"/>
      <c r="LVQ506" s="544"/>
      <c r="LVR506" s="544"/>
      <c r="LVS506" s="544"/>
      <c r="LVT506" s="544"/>
      <c r="LVU506" s="544"/>
      <c r="LVV506" s="544"/>
      <c r="LVW506" s="544"/>
      <c r="LVX506" s="544"/>
      <c r="LVY506" s="544"/>
      <c r="LVZ506" s="544"/>
      <c r="LWA506" s="544"/>
      <c r="LWB506" s="544"/>
      <c r="LWC506" s="544"/>
      <c r="LWD506" s="544"/>
      <c r="LWE506" s="544"/>
      <c r="LWF506" s="544"/>
      <c r="LWG506" s="544"/>
      <c r="LWH506" s="544"/>
      <c r="LWI506" s="544"/>
      <c r="LWJ506" s="544"/>
      <c r="LWK506" s="544"/>
      <c r="LWL506" s="544"/>
      <c r="LWM506" s="544"/>
      <c r="LWN506" s="544"/>
      <c r="LWO506" s="544"/>
      <c r="LWP506" s="544"/>
      <c r="LWQ506" s="544"/>
      <c r="LWR506" s="544"/>
      <c r="LWS506" s="544"/>
      <c r="LWT506" s="544"/>
      <c r="LWU506" s="544"/>
      <c r="LWV506" s="544"/>
      <c r="LWW506" s="544"/>
      <c r="LWX506" s="544"/>
      <c r="LWY506" s="544"/>
      <c r="LWZ506" s="544"/>
      <c r="LXA506" s="544"/>
      <c r="LXB506" s="544"/>
      <c r="LXC506" s="544"/>
      <c r="LXD506" s="544"/>
      <c r="LXE506" s="544"/>
      <c r="LXF506" s="544"/>
      <c r="LXG506" s="544"/>
      <c r="LXH506" s="544"/>
      <c r="LXI506" s="544"/>
      <c r="LXJ506" s="544"/>
      <c r="LXK506" s="544"/>
      <c r="LXL506" s="544"/>
      <c r="LXM506" s="544"/>
      <c r="LXN506" s="544"/>
      <c r="LXO506" s="544"/>
      <c r="LXP506" s="544"/>
      <c r="LXQ506" s="544"/>
      <c r="LXR506" s="544"/>
      <c r="LXS506" s="544"/>
      <c r="LXT506" s="544"/>
      <c r="LXU506" s="544"/>
      <c r="LXV506" s="544"/>
      <c r="LXW506" s="544"/>
      <c r="LXX506" s="544"/>
      <c r="LXY506" s="544"/>
      <c r="LXZ506" s="544"/>
      <c r="LYA506" s="544"/>
      <c r="LYB506" s="544"/>
      <c r="LYC506" s="544"/>
      <c r="LYD506" s="544"/>
      <c r="LYE506" s="544"/>
      <c r="LYF506" s="544"/>
      <c r="LYG506" s="544"/>
      <c r="LYH506" s="544"/>
      <c r="LYI506" s="544"/>
      <c r="LYJ506" s="544"/>
      <c r="LYK506" s="544"/>
      <c r="LYL506" s="544"/>
      <c r="LYM506" s="544"/>
      <c r="LYN506" s="544"/>
      <c r="LYO506" s="544"/>
      <c r="LYP506" s="544"/>
      <c r="LYQ506" s="544"/>
      <c r="LYR506" s="544"/>
      <c r="LYS506" s="544"/>
      <c r="LYT506" s="544"/>
      <c r="LYU506" s="544"/>
      <c r="LYV506" s="544"/>
      <c r="LYW506" s="544"/>
      <c r="LYX506" s="544"/>
      <c r="LYY506" s="544"/>
      <c r="LYZ506" s="544"/>
      <c r="LZA506" s="544"/>
      <c r="LZB506" s="544"/>
      <c r="LZC506" s="544"/>
      <c r="LZD506" s="544"/>
      <c r="LZE506" s="544"/>
      <c r="LZF506" s="544"/>
      <c r="LZG506" s="544"/>
      <c r="LZH506" s="544"/>
      <c r="LZI506" s="544"/>
      <c r="LZJ506" s="544"/>
      <c r="LZK506" s="544"/>
      <c r="LZL506" s="544"/>
      <c r="LZM506" s="544"/>
      <c r="LZN506" s="544"/>
      <c r="LZO506" s="544"/>
      <c r="LZP506" s="544"/>
      <c r="LZQ506" s="544"/>
      <c r="LZR506" s="544"/>
      <c r="LZS506" s="544"/>
      <c r="LZT506" s="544"/>
      <c r="LZU506" s="544"/>
      <c r="LZV506" s="544"/>
      <c r="LZW506" s="544"/>
      <c r="LZX506" s="544"/>
      <c r="LZY506" s="544"/>
      <c r="LZZ506" s="544"/>
      <c r="MAA506" s="544"/>
      <c r="MAB506" s="544"/>
      <c r="MAC506" s="544"/>
      <c r="MAD506" s="544"/>
      <c r="MAE506" s="544"/>
      <c r="MAF506" s="544"/>
      <c r="MAG506" s="544"/>
      <c r="MAH506" s="544"/>
      <c r="MAI506" s="544"/>
      <c r="MAJ506" s="544"/>
      <c r="MAK506" s="544"/>
      <c r="MAL506" s="544"/>
      <c r="MAM506" s="544"/>
      <c r="MAN506" s="544"/>
      <c r="MAO506" s="544"/>
      <c r="MAP506" s="544"/>
      <c r="MAQ506" s="544"/>
      <c r="MAR506" s="544"/>
      <c r="MAS506" s="544"/>
      <c r="MAT506" s="544"/>
      <c r="MAU506" s="544"/>
      <c r="MAV506" s="544"/>
      <c r="MAW506" s="544"/>
      <c r="MAX506" s="544"/>
      <c r="MAY506" s="544"/>
      <c r="MAZ506" s="544"/>
      <c r="MBA506" s="544"/>
      <c r="MBB506" s="544"/>
      <c r="MBC506" s="544"/>
      <c r="MBD506" s="544"/>
      <c r="MBE506" s="544"/>
      <c r="MBF506" s="544"/>
      <c r="MBG506" s="544"/>
      <c r="MBH506" s="544"/>
      <c r="MBI506" s="544"/>
      <c r="MBJ506" s="544"/>
      <c r="MBK506" s="544"/>
      <c r="MBL506" s="544"/>
      <c r="MBM506" s="544"/>
      <c r="MBN506" s="544"/>
      <c r="MBO506" s="544"/>
      <c r="MBP506" s="544"/>
      <c r="MBQ506" s="544"/>
      <c r="MBR506" s="544"/>
      <c r="MBS506" s="544"/>
      <c r="MBT506" s="544"/>
      <c r="MBU506" s="544"/>
      <c r="MBV506" s="544"/>
      <c r="MBW506" s="544"/>
      <c r="MBX506" s="544"/>
      <c r="MBY506" s="544"/>
      <c r="MBZ506" s="544"/>
      <c r="MCA506" s="544"/>
      <c r="MCB506" s="544"/>
      <c r="MCC506" s="544"/>
      <c r="MCD506" s="544"/>
      <c r="MCE506" s="544"/>
      <c r="MCF506" s="544"/>
      <c r="MCG506" s="544"/>
      <c r="MCH506" s="544"/>
      <c r="MCI506" s="544"/>
      <c r="MCJ506" s="544"/>
      <c r="MCK506" s="544"/>
      <c r="MCL506" s="544"/>
      <c r="MCM506" s="544"/>
      <c r="MCN506" s="544"/>
      <c r="MCO506" s="544"/>
      <c r="MCP506" s="544"/>
      <c r="MCQ506" s="544"/>
      <c r="MCR506" s="544"/>
      <c r="MCS506" s="544"/>
      <c r="MCT506" s="544"/>
      <c r="MCU506" s="544"/>
      <c r="MCV506" s="544"/>
      <c r="MCW506" s="544"/>
      <c r="MCX506" s="544"/>
      <c r="MCY506" s="544"/>
      <c r="MCZ506" s="544"/>
      <c r="MDA506" s="544"/>
      <c r="MDB506" s="544"/>
      <c r="MDC506" s="544"/>
      <c r="MDD506" s="544"/>
      <c r="MDE506" s="544"/>
      <c r="MDF506" s="544"/>
      <c r="MDG506" s="544"/>
      <c r="MDH506" s="544"/>
      <c r="MDI506" s="544"/>
      <c r="MDJ506" s="544"/>
      <c r="MDK506" s="544"/>
      <c r="MDL506" s="544"/>
      <c r="MDM506" s="544"/>
      <c r="MDN506" s="544"/>
      <c r="MDO506" s="544"/>
      <c r="MDP506" s="544"/>
      <c r="MDQ506" s="544"/>
      <c r="MDR506" s="544"/>
      <c r="MDS506" s="544"/>
      <c r="MDT506" s="544"/>
      <c r="MDU506" s="544"/>
      <c r="MDV506" s="544"/>
      <c r="MDW506" s="544"/>
      <c r="MDX506" s="544"/>
      <c r="MDY506" s="544"/>
      <c r="MDZ506" s="544"/>
      <c r="MEA506" s="544"/>
      <c r="MEB506" s="544"/>
      <c r="MEC506" s="544"/>
      <c r="MED506" s="544"/>
      <c r="MEE506" s="544"/>
      <c r="MEF506" s="544"/>
      <c r="MEG506" s="544"/>
      <c r="MEH506" s="544"/>
      <c r="MEI506" s="544"/>
      <c r="MEJ506" s="544"/>
      <c r="MEK506" s="544"/>
      <c r="MEL506" s="544"/>
      <c r="MEM506" s="544"/>
      <c r="MEN506" s="544"/>
      <c r="MEO506" s="544"/>
      <c r="MEP506" s="544"/>
      <c r="MEQ506" s="544"/>
      <c r="MER506" s="544"/>
      <c r="MES506" s="544"/>
      <c r="MET506" s="544"/>
      <c r="MEU506" s="544"/>
      <c r="MEV506" s="544"/>
      <c r="MEW506" s="544"/>
      <c r="MEX506" s="544"/>
      <c r="MEY506" s="544"/>
      <c r="MEZ506" s="544"/>
      <c r="MFA506" s="544"/>
      <c r="MFB506" s="544"/>
      <c r="MFC506" s="544"/>
      <c r="MFD506" s="544"/>
      <c r="MFE506" s="544"/>
      <c r="MFF506" s="544"/>
      <c r="MFG506" s="544"/>
      <c r="MFH506" s="544"/>
      <c r="MFI506" s="544"/>
      <c r="MFJ506" s="544"/>
      <c r="MFK506" s="544"/>
      <c r="MFL506" s="544"/>
      <c r="MFM506" s="544"/>
      <c r="MFN506" s="544"/>
      <c r="MFO506" s="544"/>
      <c r="MFP506" s="544"/>
      <c r="MFQ506" s="544"/>
      <c r="MFR506" s="544"/>
      <c r="MFS506" s="544"/>
      <c r="MFT506" s="544"/>
      <c r="MFU506" s="544"/>
      <c r="MFV506" s="544"/>
      <c r="MFW506" s="544"/>
      <c r="MFX506" s="544"/>
      <c r="MFY506" s="544"/>
      <c r="MFZ506" s="544"/>
      <c r="MGA506" s="544"/>
      <c r="MGB506" s="544"/>
      <c r="MGC506" s="544"/>
      <c r="MGD506" s="544"/>
      <c r="MGE506" s="544"/>
      <c r="MGF506" s="544"/>
      <c r="MGG506" s="544"/>
      <c r="MGH506" s="544"/>
      <c r="MGI506" s="544"/>
      <c r="MGJ506" s="544"/>
      <c r="MGK506" s="544"/>
      <c r="MGL506" s="544"/>
      <c r="MGM506" s="544"/>
      <c r="MGN506" s="544"/>
      <c r="MGO506" s="544"/>
      <c r="MGP506" s="544"/>
      <c r="MGQ506" s="544"/>
      <c r="MGR506" s="544"/>
      <c r="MGS506" s="544"/>
      <c r="MGT506" s="544"/>
      <c r="MGU506" s="544"/>
      <c r="MGV506" s="544"/>
      <c r="MGW506" s="544"/>
      <c r="MGX506" s="544"/>
      <c r="MGY506" s="544"/>
      <c r="MGZ506" s="544"/>
      <c r="MHA506" s="544"/>
      <c r="MHB506" s="544"/>
      <c r="MHC506" s="544"/>
      <c r="MHD506" s="544"/>
      <c r="MHE506" s="544"/>
      <c r="MHF506" s="544"/>
      <c r="MHG506" s="544"/>
      <c r="MHH506" s="544"/>
      <c r="MHI506" s="544"/>
      <c r="MHJ506" s="544"/>
      <c r="MHK506" s="544"/>
      <c r="MHL506" s="544"/>
      <c r="MHM506" s="544"/>
      <c r="MHN506" s="544"/>
      <c r="MHO506" s="544"/>
      <c r="MHP506" s="544"/>
      <c r="MHQ506" s="544"/>
      <c r="MHR506" s="544"/>
      <c r="MHS506" s="544"/>
      <c r="MHT506" s="544"/>
      <c r="MHU506" s="544"/>
      <c r="MHV506" s="544"/>
      <c r="MHW506" s="544"/>
      <c r="MHX506" s="544"/>
      <c r="MHY506" s="544"/>
      <c r="MHZ506" s="544"/>
      <c r="MIA506" s="544"/>
      <c r="MIB506" s="544"/>
      <c r="MIC506" s="544"/>
      <c r="MID506" s="544"/>
      <c r="MIE506" s="544"/>
      <c r="MIF506" s="544"/>
      <c r="MIG506" s="544"/>
      <c r="MIH506" s="544"/>
      <c r="MII506" s="544"/>
      <c r="MIJ506" s="544"/>
      <c r="MIK506" s="544"/>
      <c r="MIL506" s="544"/>
      <c r="MIM506" s="544"/>
      <c r="MIN506" s="544"/>
      <c r="MIO506" s="544"/>
      <c r="MIP506" s="544"/>
      <c r="MIQ506" s="544"/>
      <c r="MIR506" s="544"/>
      <c r="MIS506" s="544"/>
      <c r="MIT506" s="544"/>
      <c r="MIU506" s="544"/>
      <c r="MIV506" s="544"/>
      <c r="MIW506" s="544"/>
      <c r="MIX506" s="544"/>
      <c r="MIY506" s="544"/>
      <c r="MIZ506" s="544"/>
      <c r="MJA506" s="544"/>
      <c r="MJB506" s="544"/>
      <c r="MJC506" s="544"/>
      <c r="MJD506" s="544"/>
      <c r="MJE506" s="544"/>
      <c r="MJF506" s="544"/>
      <c r="MJG506" s="544"/>
      <c r="MJH506" s="544"/>
      <c r="MJI506" s="544"/>
      <c r="MJJ506" s="544"/>
      <c r="MJK506" s="544"/>
      <c r="MJL506" s="544"/>
      <c r="MJM506" s="544"/>
      <c r="MJN506" s="544"/>
      <c r="MJO506" s="544"/>
      <c r="MJP506" s="544"/>
      <c r="MJQ506" s="544"/>
      <c r="MJR506" s="544"/>
      <c r="MJS506" s="544"/>
      <c r="MJT506" s="544"/>
      <c r="MJU506" s="544"/>
      <c r="MJV506" s="544"/>
      <c r="MJW506" s="544"/>
      <c r="MJX506" s="544"/>
      <c r="MJY506" s="544"/>
      <c r="MJZ506" s="544"/>
      <c r="MKA506" s="544"/>
      <c r="MKB506" s="544"/>
      <c r="MKC506" s="544"/>
      <c r="MKD506" s="544"/>
      <c r="MKE506" s="544"/>
      <c r="MKF506" s="544"/>
      <c r="MKG506" s="544"/>
      <c r="MKH506" s="544"/>
      <c r="MKI506" s="544"/>
      <c r="MKJ506" s="544"/>
      <c r="MKK506" s="544"/>
      <c r="MKL506" s="544"/>
      <c r="MKM506" s="544"/>
      <c r="MKN506" s="544"/>
      <c r="MKO506" s="544"/>
      <c r="MKP506" s="544"/>
      <c r="MKQ506" s="544"/>
      <c r="MKR506" s="544"/>
      <c r="MKS506" s="544"/>
      <c r="MKT506" s="544"/>
      <c r="MKU506" s="544"/>
      <c r="MKV506" s="544"/>
      <c r="MKW506" s="544"/>
      <c r="MKX506" s="544"/>
      <c r="MKY506" s="544"/>
      <c r="MKZ506" s="544"/>
      <c r="MLA506" s="544"/>
      <c r="MLB506" s="544"/>
      <c r="MLC506" s="544"/>
      <c r="MLD506" s="544"/>
      <c r="MLE506" s="544"/>
      <c r="MLF506" s="544"/>
      <c r="MLG506" s="544"/>
      <c r="MLH506" s="544"/>
      <c r="MLI506" s="544"/>
      <c r="MLJ506" s="544"/>
      <c r="MLK506" s="544"/>
      <c r="MLL506" s="544"/>
      <c r="MLM506" s="544"/>
      <c r="MLN506" s="544"/>
      <c r="MLO506" s="544"/>
      <c r="MLP506" s="544"/>
      <c r="MLQ506" s="544"/>
      <c r="MLR506" s="544"/>
      <c r="MLS506" s="544"/>
      <c r="MLT506" s="544"/>
      <c r="MLU506" s="544"/>
      <c r="MLV506" s="544"/>
      <c r="MLW506" s="544"/>
      <c r="MLX506" s="544"/>
      <c r="MLY506" s="544"/>
      <c r="MLZ506" s="544"/>
      <c r="MMA506" s="544"/>
      <c r="MMB506" s="544"/>
      <c r="MMC506" s="544"/>
      <c r="MMD506" s="544"/>
      <c r="MME506" s="544"/>
      <c r="MMF506" s="544"/>
      <c r="MMG506" s="544"/>
      <c r="MMH506" s="544"/>
      <c r="MMI506" s="544"/>
      <c r="MMJ506" s="544"/>
      <c r="MMK506" s="544"/>
      <c r="MML506" s="544"/>
      <c r="MMM506" s="544"/>
      <c r="MMN506" s="544"/>
      <c r="MMO506" s="544"/>
      <c r="MMP506" s="544"/>
      <c r="MMQ506" s="544"/>
      <c r="MMR506" s="544"/>
      <c r="MMS506" s="544"/>
      <c r="MMT506" s="544"/>
      <c r="MMU506" s="544"/>
      <c r="MMV506" s="544"/>
      <c r="MMW506" s="544"/>
      <c r="MMX506" s="544"/>
      <c r="MMY506" s="544"/>
      <c r="MMZ506" s="544"/>
      <c r="MNA506" s="544"/>
      <c r="MNB506" s="544"/>
      <c r="MNC506" s="544"/>
      <c r="MND506" s="544"/>
      <c r="MNE506" s="544"/>
      <c r="MNF506" s="544"/>
      <c r="MNG506" s="544"/>
      <c r="MNH506" s="544"/>
      <c r="MNI506" s="544"/>
      <c r="MNJ506" s="544"/>
      <c r="MNK506" s="544"/>
      <c r="MNL506" s="544"/>
      <c r="MNM506" s="544"/>
      <c r="MNN506" s="544"/>
      <c r="MNO506" s="544"/>
      <c r="MNP506" s="544"/>
      <c r="MNQ506" s="544"/>
      <c r="MNR506" s="544"/>
      <c r="MNS506" s="544"/>
      <c r="MNT506" s="544"/>
      <c r="MNU506" s="544"/>
      <c r="MNV506" s="544"/>
      <c r="MNW506" s="544"/>
      <c r="MNX506" s="544"/>
      <c r="MNY506" s="544"/>
      <c r="MNZ506" s="544"/>
      <c r="MOA506" s="544"/>
      <c r="MOB506" s="544"/>
      <c r="MOC506" s="544"/>
      <c r="MOD506" s="544"/>
      <c r="MOE506" s="544"/>
      <c r="MOF506" s="544"/>
      <c r="MOG506" s="544"/>
      <c r="MOH506" s="544"/>
      <c r="MOI506" s="544"/>
      <c r="MOJ506" s="544"/>
      <c r="MOK506" s="544"/>
      <c r="MOL506" s="544"/>
      <c r="MOM506" s="544"/>
      <c r="MON506" s="544"/>
      <c r="MOO506" s="544"/>
      <c r="MOP506" s="544"/>
      <c r="MOQ506" s="544"/>
      <c r="MOR506" s="544"/>
      <c r="MOS506" s="544"/>
      <c r="MOT506" s="544"/>
      <c r="MOU506" s="544"/>
      <c r="MOV506" s="544"/>
      <c r="MOW506" s="544"/>
      <c r="MOX506" s="544"/>
      <c r="MOY506" s="544"/>
      <c r="MOZ506" s="544"/>
      <c r="MPA506" s="544"/>
      <c r="MPB506" s="544"/>
      <c r="MPC506" s="544"/>
      <c r="MPD506" s="544"/>
      <c r="MPE506" s="544"/>
      <c r="MPF506" s="544"/>
      <c r="MPG506" s="544"/>
      <c r="MPH506" s="544"/>
      <c r="MPI506" s="544"/>
      <c r="MPJ506" s="544"/>
      <c r="MPK506" s="544"/>
      <c r="MPL506" s="544"/>
      <c r="MPM506" s="544"/>
      <c r="MPN506" s="544"/>
      <c r="MPO506" s="544"/>
      <c r="MPP506" s="544"/>
      <c r="MPQ506" s="544"/>
      <c r="MPR506" s="544"/>
      <c r="MPS506" s="544"/>
      <c r="MPT506" s="544"/>
      <c r="MPU506" s="544"/>
      <c r="MPV506" s="544"/>
      <c r="MPW506" s="544"/>
      <c r="MPX506" s="544"/>
      <c r="MPY506" s="544"/>
      <c r="MPZ506" s="544"/>
      <c r="MQA506" s="544"/>
      <c r="MQB506" s="544"/>
      <c r="MQC506" s="544"/>
      <c r="MQD506" s="544"/>
      <c r="MQE506" s="544"/>
      <c r="MQF506" s="544"/>
      <c r="MQG506" s="544"/>
      <c r="MQH506" s="544"/>
      <c r="MQI506" s="544"/>
      <c r="MQJ506" s="544"/>
      <c r="MQK506" s="544"/>
      <c r="MQL506" s="544"/>
      <c r="MQM506" s="544"/>
      <c r="MQN506" s="544"/>
      <c r="MQO506" s="544"/>
      <c r="MQP506" s="544"/>
      <c r="MQQ506" s="544"/>
      <c r="MQR506" s="544"/>
      <c r="MQS506" s="544"/>
      <c r="MQT506" s="544"/>
      <c r="MQU506" s="544"/>
      <c r="MQV506" s="544"/>
      <c r="MQW506" s="544"/>
      <c r="MQX506" s="544"/>
      <c r="MQY506" s="544"/>
      <c r="MQZ506" s="544"/>
      <c r="MRA506" s="544"/>
      <c r="MRB506" s="544"/>
      <c r="MRC506" s="544"/>
      <c r="MRD506" s="544"/>
      <c r="MRE506" s="544"/>
      <c r="MRF506" s="544"/>
      <c r="MRG506" s="544"/>
      <c r="MRH506" s="544"/>
      <c r="MRI506" s="544"/>
      <c r="MRJ506" s="544"/>
      <c r="MRK506" s="544"/>
      <c r="MRL506" s="544"/>
      <c r="MRM506" s="544"/>
      <c r="MRN506" s="544"/>
      <c r="MRO506" s="544"/>
      <c r="MRP506" s="544"/>
      <c r="MRQ506" s="544"/>
      <c r="MRR506" s="544"/>
      <c r="MRS506" s="544"/>
      <c r="MRT506" s="544"/>
      <c r="MRU506" s="544"/>
      <c r="MRV506" s="544"/>
      <c r="MRW506" s="544"/>
      <c r="MRX506" s="544"/>
      <c r="MRY506" s="544"/>
      <c r="MRZ506" s="544"/>
      <c r="MSA506" s="544"/>
      <c r="MSB506" s="544"/>
      <c r="MSC506" s="544"/>
      <c r="MSD506" s="544"/>
      <c r="MSE506" s="544"/>
      <c r="MSF506" s="544"/>
      <c r="MSG506" s="544"/>
      <c r="MSH506" s="544"/>
      <c r="MSI506" s="544"/>
      <c r="MSJ506" s="544"/>
      <c r="MSK506" s="544"/>
      <c r="MSL506" s="544"/>
      <c r="MSM506" s="544"/>
      <c r="MSN506" s="544"/>
      <c r="MSO506" s="544"/>
      <c r="MSP506" s="544"/>
      <c r="MSQ506" s="544"/>
      <c r="MSR506" s="544"/>
      <c r="MSS506" s="544"/>
      <c r="MST506" s="544"/>
      <c r="MSU506" s="544"/>
      <c r="MSV506" s="544"/>
      <c r="MSW506" s="544"/>
      <c r="MSX506" s="544"/>
      <c r="MSY506" s="544"/>
      <c r="MSZ506" s="544"/>
      <c r="MTA506" s="544"/>
      <c r="MTB506" s="544"/>
      <c r="MTC506" s="544"/>
      <c r="MTD506" s="544"/>
      <c r="MTE506" s="544"/>
      <c r="MTF506" s="544"/>
      <c r="MTG506" s="544"/>
      <c r="MTH506" s="544"/>
      <c r="MTI506" s="544"/>
      <c r="MTJ506" s="544"/>
      <c r="MTK506" s="544"/>
      <c r="MTL506" s="544"/>
      <c r="MTM506" s="544"/>
      <c r="MTN506" s="544"/>
      <c r="MTO506" s="544"/>
      <c r="MTP506" s="544"/>
      <c r="MTQ506" s="544"/>
      <c r="MTR506" s="544"/>
      <c r="MTS506" s="544"/>
      <c r="MTT506" s="544"/>
      <c r="MTU506" s="544"/>
      <c r="MTV506" s="544"/>
      <c r="MTW506" s="544"/>
      <c r="MTX506" s="544"/>
      <c r="MTY506" s="544"/>
      <c r="MTZ506" s="544"/>
      <c r="MUA506" s="544"/>
      <c r="MUB506" s="544"/>
      <c r="MUC506" s="544"/>
      <c r="MUD506" s="544"/>
      <c r="MUE506" s="544"/>
      <c r="MUF506" s="544"/>
      <c r="MUG506" s="544"/>
      <c r="MUH506" s="544"/>
      <c r="MUI506" s="544"/>
      <c r="MUJ506" s="544"/>
      <c r="MUK506" s="544"/>
      <c r="MUL506" s="544"/>
      <c r="MUM506" s="544"/>
      <c r="MUN506" s="544"/>
      <c r="MUO506" s="544"/>
      <c r="MUP506" s="544"/>
      <c r="MUQ506" s="544"/>
      <c r="MUR506" s="544"/>
      <c r="MUS506" s="544"/>
      <c r="MUT506" s="544"/>
      <c r="MUU506" s="544"/>
      <c r="MUV506" s="544"/>
      <c r="MUW506" s="544"/>
      <c r="MUX506" s="544"/>
      <c r="MUY506" s="544"/>
      <c r="MUZ506" s="544"/>
      <c r="MVA506" s="544"/>
      <c r="MVB506" s="544"/>
      <c r="MVC506" s="544"/>
      <c r="MVD506" s="544"/>
      <c r="MVE506" s="544"/>
      <c r="MVF506" s="544"/>
      <c r="MVG506" s="544"/>
      <c r="MVH506" s="544"/>
      <c r="MVI506" s="544"/>
      <c r="MVJ506" s="544"/>
      <c r="MVK506" s="544"/>
      <c r="MVL506" s="544"/>
      <c r="MVM506" s="544"/>
      <c r="MVN506" s="544"/>
      <c r="MVO506" s="544"/>
      <c r="MVP506" s="544"/>
      <c r="MVQ506" s="544"/>
      <c r="MVR506" s="544"/>
      <c r="MVS506" s="544"/>
      <c r="MVT506" s="544"/>
      <c r="MVU506" s="544"/>
      <c r="MVV506" s="544"/>
      <c r="MVW506" s="544"/>
      <c r="MVX506" s="544"/>
      <c r="MVY506" s="544"/>
      <c r="MVZ506" s="544"/>
      <c r="MWA506" s="544"/>
      <c r="MWB506" s="544"/>
      <c r="MWC506" s="544"/>
      <c r="MWD506" s="544"/>
      <c r="MWE506" s="544"/>
      <c r="MWF506" s="544"/>
      <c r="MWG506" s="544"/>
      <c r="MWH506" s="544"/>
      <c r="MWI506" s="544"/>
      <c r="MWJ506" s="544"/>
      <c r="MWK506" s="544"/>
      <c r="MWL506" s="544"/>
      <c r="MWM506" s="544"/>
      <c r="MWN506" s="544"/>
      <c r="MWO506" s="544"/>
      <c r="MWP506" s="544"/>
      <c r="MWQ506" s="544"/>
      <c r="MWR506" s="544"/>
      <c r="MWS506" s="544"/>
      <c r="MWT506" s="544"/>
      <c r="MWU506" s="544"/>
      <c r="MWV506" s="544"/>
      <c r="MWW506" s="544"/>
      <c r="MWX506" s="544"/>
      <c r="MWY506" s="544"/>
      <c r="MWZ506" s="544"/>
      <c r="MXA506" s="544"/>
      <c r="MXB506" s="544"/>
      <c r="MXC506" s="544"/>
      <c r="MXD506" s="544"/>
      <c r="MXE506" s="544"/>
      <c r="MXF506" s="544"/>
      <c r="MXG506" s="544"/>
      <c r="MXH506" s="544"/>
      <c r="MXI506" s="544"/>
      <c r="MXJ506" s="544"/>
      <c r="MXK506" s="544"/>
      <c r="MXL506" s="544"/>
      <c r="MXM506" s="544"/>
      <c r="MXN506" s="544"/>
      <c r="MXO506" s="544"/>
      <c r="MXP506" s="544"/>
      <c r="MXQ506" s="544"/>
      <c r="MXR506" s="544"/>
      <c r="MXS506" s="544"/>
      <c r="MXT506" s="544"/>
      <c r="MXU506" s="544"/>
      <c r="MXV506" s="544"/>
      <c r="MXW506" s="544"/>
      <c r="MXX506" s="544"/>
      <c r="MXY506" s="544"/>
      <c r="MXZ506" s="544"/>
      <c r="MYA506" s="544"/>
      <c r="MYB506" s="544"/>
      <c r="MYC506" s="544"/>
      <c r="MYD506" s="544"/>
      <c r="MYE506" s="544"/>
      <c r="MYF506" s="544"/>
      <c r="MYG506" s="544"/>
      <c r="MYH506" s="544"/>
      <c r="MYI506" s="544"/>
      <c r="MYJ506" s="544"/>
      <c r="MYK506" s="544"/>
      <c r="MYL506" s="544"/>
      <c r="MYM506" s="544"/>
      <c r="MYN506" s="544"/>
      <c r="MYO506" s="544"/>
      <c r="MYP506" s="544"/>
      <c r="MYQ506" s="544"/>
      <c r="MYR506" s="544"/>
      <c r="MYS506" s="544"/>
      <c r="MYT506" s="544"/>
      <c r="MYU506" s="544"/>
      <c r="MYV506" s="544"/>
      <c r="MYW506" s="544"/>
      <c r="MYX506" s="544"/>
      <c r="MYY506" s="544"/>
      <c r="MYZ506" s="544"/>
      <c r="MZA506" s="544"/>
      <c r="MZB506" s="544"/>
      <c r="MZC506" s="544"/>
      <c r="MZD506" s="544"/>
      <c r="MZE506" s="544"/>
      <c r="MZF506" s="544"/>
      <c r="MZG506" s="544"/>
      <c r="MZH506" s="544"/>
      <c r="MZI506" s="544"/>
      <c r="MZJ506" s="544"/>
      <c r="MZK506" s="544"/>
      <c r="MZL506" s="544"/>
      <c r="MZM506" s="544"/>
      <c r="MZN506" s="544"/>
      <c r="MZO506" s="544"/>
      <c r="MZP506" s="544"/>
      <c r="MZQ506" s="544"/>
      <c r="MZR506" s="544"/>
      <c r="MZS506" s="544"/>
      <c r="MZT506" s="544"/>
      <c r="MZU506" s="544"/>
      <c r="MZV506" s="544"/>
      <c r="MZW506" s="544"/>
      <c r="MZX506" s="544"/>
      <c r="MZY506" s="544"/>
      <c r="MZZ506" s="544"/>
      <c r="NAA506" s="544"/>
      <c r="NAB506" s="544"/>
      <c r="NAC506" s="544"/>
      <c r="NAD506" s="544"/>
      <c r="NAE506" s="544"/>
      <c r="NAF506" s="544"/>
      <c r="NAG506" s="544"/>
      <c r="NAH506" s="544"/>
      <c r="NAI506" s="544"/>
      <c r="NAJ506" s="544"/>
      <c r="NAK506" s="544"/>
      <c r="NAL506" s="544"/>
      <c r="NAM506" s="544"/>
      <c r="NAN506" s="544"/>
      <c r="NAO506" s="544"/>
      <c r="NAP506" s="544"/>
      <c r="NAQ506" s="544"/>
      <c r="NAR506" s="544"/>
      <c r="NAS506" s="544"/>
      <c r="NAT506" s="544"/>
      <c r="NAU506" s="544"/>
      <c r="NAV506" s="544"/>
      <c r="NAW506" s="544"/>
      <c r="NAX506" s="544"/>
      <c r="NAY506" s="544"/>
      <c r="NAZ506" s="544"/>
      <c r="NBA506" s="544"/>
      <c r="NBB506" s="544"/>
      <c r="NBC506" s="544"/>
      <c r="NBD506" s="544"/>
      <c r="NBE506" s="544"/>
      <c r="NBF506" s="544"/>
      <c r="NBG506" s="544"/>
      <c r="NBH506" s="544"/>
      <c r="NBI506" s="544"/>
      <c r="NBJ506" s="544"/>
      <c r="NBK506" s="544"/>
      <c r="NBL506" s="544"/>
      <c r="NBM506" s="544"/>
      <c r="NBN506" s="544"/>
      <c r="NBO506" s="544"/>
      <c r="NBP506" s="544"/>
      <c r="NBQ506" s="544"/>
      <c r="NBR506" s="544"/>
      <c r="NBS506" s="544"/>
      <c r="NBT506" s="544"/>
      <c r="NBU506" s="544"/>
      <c r="NBV506" s="544"/>
      <c r="NBW506" s="544"/>
      <c r="NBX506" s="544"/>
      <c r="NBY506" s="544"/>
      <c r="NBZ506" s="544"/>
      <c r="NCA506" s="544"/>
      <c r="NCB506" s="544"/>
      <c r="NCC506" s="544"/>
      <c r="NCD506" s="544"/>
      <c r="NCE506" s="544"/>
      <c r="NCF506" s="544"/>
      <c r="NCG506" s="544"/>
      <c r="NCH506" s="544"/>
      <c r="NCI506" s="544"/>
      <c r="NCJ506" s="544"/>
      <c r="NCK506" s="544"/>
      <c r="NCL506" s="544"/>
      <c r="NCM506" s="544"/>
      <c r="NCN506" s="544"/>
      <c r="NCO506" s="544"/>
      <c r="NCP506" s="544"/>
      <c r="NCQ506" s="544"/>
      <c r="NCR506" s="544"/>
      <c r="NCS506" s="544"/>
      <c r="NCT506" s="544"/>
      <c r="NCU506" s="544"/>
      <c r="NCV506" s="544"/>
      <c r="NCW506" s="544"/>
      <c r="NCX506" s="544"/>
      <c r="NCY506" s="544"/>
      <c r="NCZ506" s="544"/>
      <c r="NDA506" s="544"/>
      <c r="NDB506" s="544"/>
      <c r="NDC506" s="544"/>
      <c r="NDD506" s="544"/>
      <c r="NDE506" s="544"/>
      <c r="NDF506" s="544"/>
      <c r="NDG506" s="544"/>
      <c r="NDH506" s="544"/>
      <c r="NDI506" s="544"/>
      <c r="NDJ506" s="544"/>
      <c r="NDK506" s="544"/>
      <c r="NDL506" s="544"/>
      <c r="NDM506" s="544"/>
      <c r="NDN506" s="544"/>
      <c r="NDO506" s="544"/>
      <c r="NDP506" s="544"/>
      <c r="NDQ506" s="544"/>
      <c r="NDR506" s="544"/>
      <c r="NDS506" s="544"/>
      <c r="NDT506" s="544"/>
      <c r="NDU506" s="544"/>
      <c r="NDV506" s="544"/>
      <c r="NDW506" s="544"/>
      <c r="NDX506" s="544"/>
      <c r="NDY506" s="544"/>
      <c r="NDZ506" s="544"/>
      <c r="NEA506" s="544"/>
      <c r="NEB506" s="544"/>
      <c r="NEC506" s="544"/>
      <c r="NED506" s="544"/>
      <c r="NEE506" s="544"/>
      <c r="NEF506" s="544"/>
      <c r="NEG506" s="544"/>
      <c r="NEH506" s="544"/>
      <c r="NEI506" s="544"/>
      <c r="NEJ506" s="544"/>
      <c r="NEK506" s="544"/>
      <c r="NEL506" s="544"/>
      <c r="NEM506" s="544"/>
      <c r="NEN506" s="544"/>
      <c r="NEO506" s="544"/>
      <c r="NEP506" s="544"/>
      <c r="NEQ506" s="544"/>
      <c r="NER506" s="544"/>
      <c r="NES506" s="544"/>
      <c r="NET506" s="544"/>
      <c r="NEU506" s="544"/>
      <c r="NEV506" s="544"/>
      <c r="NEW506" s="544"/>
      <c r="NEX506" s="544"/>
      <c r="NEY506" s="544"/>
      <c r="NEZ506" s="544"/>
      <c r="NFA506" s="544"/>
      <c r="NFB506" s="544"/>
      <c r="NFC506" s="544"/>
      <c r="NFD506" s="544"/>
      <c r="NFE506" s="544"/>
      <c r="NFF506" s="544"/>
      <c r="NFG506" s="544"/>
      <c r="NFH506" s="544"/>
      <c r="NFI506" s="544"/>
      <c r="NFJ506" s="544"/>
      <c r="NFK506" s="544"/>
      <c r="NFL506" s="544"/>
      <c r="NFM506" s="544"/>
      <c r="NFN506" s="544"/>
      <c r="NFO506" s="544"/>
      <c r="NFP506" s="544"/>
      <c r="NFQ506" s="544"/>
      <c r="NFR506" s="544"/>
      <c r="NFS506" s="544"/>
      <c r="NFT506" s="544"/>
      <c r="NFU506" s="544"/>
      <c r="NFV506" s="544"/>
      <c r="NFW506" s="544"/>
      <c r="NFX506" s="544"/>
      <c r="NFY506" s="544"/>
      <c r="NFZ506" s="544"/>
      <c r="NGA506" s="544"/>
      <c r="NGB506" s="544"/>
      <c r="NGC506" s="544"/>
      <c r="NGD506" s="544"/>
      <c r="NGE506" s="544"/>
      <c r="NGF506" s="544"/>
      <c r="NGG506" s="544"/>
      <c r="NGH506" s="544"/>
      <c r="NGI506" s="544"/>
      <c r="NGJ506" s="544"/>
      <c r="NGK506" s="544"/>
      <c r="NGL506" s="544"/>
      <c r="NGM506" s="544"/>
      <c r="NGN506" s="544"/>
      <c r="NGO506" s="544"/>
      <c r="NGP506" s="544"/>
      <c r="NGQ506" s="544"/>
      <c r="NGR506" s="544"/>
      <c r="NGS506" s="544"/>
      <c r="NGT506" s="544"/>
      <c r="NGU506" s="544"/>
      <c r="NGV506" s="544"/>
      <c r="NGW506" s="544"/>
      <c r="NGX506" s="544"/>
      <c r="NGY506" s="544"/>
      <c r="NGZ506" s="544"/>
      <c r="NHA506" s="544"/>
      <c r="NHB506" s="544"/>
      <c r="NHC506" s="544"/>
      <c r="NHD506" s="544"/>
      <c r="NHE506" s="544"/>
      <c r="NHF506" s="544"/>
      <c r="NHG506" s="544"/>
      <c r="NHH506" s="544"/>
      <c r="NHI506" s="544"/>
      <c r="NHJ506" s="544"/>
      <c r="NHK506" s="544"/>
      <c r="NHL506" s="544"/>
      <c r="NHM506" s="544"/>
      <c r="NHN506" s="544"/>
      <c r="NHO506" s="544"/>
      <c r="NHP506" s="544"/>
      <c r="NHQ506" s="544"/>
      <c r="NHR506" s="544"/>
      <c r="NHS506" s="544"/>
      <c r="NHT506" s="544"/>
      <c r="NHU506" s="544"/>
      <c r="NHV506" s="544"/>
      <c r="NHW506" s="544"/>
      <c r="NHX506" s="544"/>
      <c r="NHY506" s="544"/>
      <c r="NHZ506" s="544"/>
      <c r="NIA506" s="544"/>
      <c r="NIB506" s="544"/>
      <c r="NIC506" s="544"/>
      <c r="NID506" s="544"/>
      <c r="NIE506" s="544"/>
      <c r="NIF506" s="544"/>
      <c r="NIG506" s="544"/>
      <c r="NIH506" s="544"/>
      <c r="NII506" s="544"/>
      <c r="NIJ506" s="544"/>
      <c r="NIK506" s="544"/>
      <c r="NIL506" s="544"/>
      <c r="NIM506" s="544"/>
      <c r="NIN506" s="544"/>
      <c r="NIO506" s="544"/>
      <c r="NIP506" s="544"/>
      <c r="NIQ506" s="544"/>
      <c r="NIR506" s="544"/>
      <c r="NIS506" s="544"/>
      <c r="NIT506" s="544"/>
      <c r="NIU506" s="544"/>
      <c r="NIV506" s="544"/>
      <c r="NIW506" s="544"/>
      <c r="NIX506" s="544"/>
      <c r="NIY506" s="544"/>
      <c r="NIZ506" s="544"/>
      <c r="NJA506" s="544"/>
      <c r="NJB506" s="544"/>
      <c r="NJC506" s="544"/>
      <c r="NJD506" s="544"/>
      <c r="NJE506" s="544"/>
      <c r="NJF506" s="544"/>
      <c r="NJG506" s="544"/>
      <c r="NJH506" s="544"/>
      <c r="NJI506" s="544"/>
      <c r="NJJ506" s="544"/>
      <c r="NJK506" s="544"/>
      <c r="NJL506" s="544"/>
      <c r="NJM506" s="544"/>
      <c r="NJN506" s="544"/>
      <c r="NJO506" s="544"/>
      <c r="NJP506" s="544"/>
      <c r="NJQ506" s="544"/>
      <c r="NJR506" s="544"/>
      <c r="NJS506" s="544"/>
      <c r="NJT506" s="544"/>
      <c r="NJU506" s="544"/>
      <c r="NJV506" s="544"/>
      <c r="NJW506" s="544"/>
      <c r="NJX506" s="544"/>
      <c r="NJY506" s="544"/>
      <c r="NJZ506" s="544"/>
      <c r="NKA506" s="544"/>
      <c r="NKB506" s="544"/>
      <c r="NKC506" s="544"/>
      <c r="NKD506" s="544"/>
      <c r="NKE506" s="544"/>
      <c r="NKF506" s="544"/>
      <c r="NKG506" s="544"/>
      <c r="NKH506" s="544"/>
      <c r="NKI506" s="544"/>
      <c r="NKJ506" s="544"/>
      <c r="NKK506" s="544"/>
      <c r="NKL506" s="544"/>
      <c r="NKM506" s="544"/>
      <c r="NKN506" s="544"/>
      <c r="NKO506" s="544"/>
      <c r="NKP506" s="544"/>
      <c r="NKQ506" s="544"/>
      <c r="NKR506" s="544"/>
      <c r="NKS506" s="544"/>
      <c r="NKT506" s="544"/>
      <c r="NKU506" s="544"/>
      <c r="NKV506" s="544"/>
      <c r="NKW506" s="544"/>
      <c r="NKX506" s="544"/>
      <c r="NKY506" s="544"/>
      <c r="NKZ506" s="544"/>
      <c r="NLA506" s="544"/>
      <c r="NLB506" s="544"/>
      <c r="NLC506" s="544"/>
      <c r="NLD506" s="544"/>
      <c r="NLE506" s="544"/>
      <c r="NLF506" s="544"/>
      <c r="NLG506" s="544"/>
      <c r="NLH506" s="544"/>
      <c r="NLI506" s="544"/>
      <c r="NLJ506" s="544"/>
      <c r="NLK506" s="544"/>
      <c r="NLL506" s="544"/>
      <c r="NLM506" s="544"/>
      <c r="NLN506" s="544"/>
      <c r="NLO506" s="544"/>
      <c r="NLP506" s="544"/>
      <c r="NLQ506" s="544"/>
      <c r="NLR506" s="544"/>
      <c r="NLS506" s="544"/>
      <c r="NLT506" s="544"/>
      <c r="NLU506" s="544"/>
      <c r="NLV506" s="544"/>
      <c r="NLW506" s="544"/>
      <c r="NLX506" s="544"/>
      <c r="NLY506" s="544"/>
      <c r="NLZ506" s="544"/>
      <c r="NMA506" s="544"/>
      <c r="NMB506" s="544"/>
      <c r="NMC506" s="544"/>
      <c r="NMD506" s="544"/>
      <c r="NME506" s="544"/>
      <c r="NMF506" s="544"/>
      <c r="NMG506" s="544"/>
      <c r="NMH506" s="544"/>
      <c r="NMI506" s="544"/>
      <c r="NMJ506" s="544"/>
      <c r="NMK506" s="544"/>
      <c r="NML506" s="544"/>
      <c r="NMM506" s="544"/>
      <c r="NMN506" s="544"/>
      <c r="NMO506" s="544"/>
      <c r="NMP506" s="544"/>
      <c r="NMQ506" s="544"/>
      <c r="NMR506" s="544"/>
      <c r="NMS506" s="544"/>
      <c r="NMT506" s="544"/>
      <c r="NMU506" s="544"/>
      <c r="NMV506" s="544"/>
      <c r="NMW506" s="544"/>
      <c r="NMX506" s="544"/>
      <c r="NMY506" s="544"/>
      <c r="NMZ506" s="544"/>
      <c r="NNA506" s="544"/>
      <c r="NNB506" s="544"/>
      <c r="NNC506" s="544"/>
      <c r="NND506" s="544"/>
      <c r="NNE506" s="544"/>
      <c r="NNF506" s="544"/>
      <c r="NNG506" s="544"/>
      <c r="NNH506" s="544"/>
      <c r="NNI506" s="544"/>
      <c r="NNJ506" s="544"/>
      <c r="NNK506" s="544"/>
      <c r="NNL506" s="544"/>
      <c r="NNM506" s="544"/>
      <c r="NNN506" s="544"/>
      <c r="NNO506" s="544"/>
      <c r="NNP506" s="544"/>
      <c r="NNQ506" s="544"/>
      <c r="NNR506" s="544"/>
      <c r="NNS506" s="544"/>
      <c r="NNT506" s="544"/>
      <c r="NNU506" s="544"/>
      <c r="NNV506" s="544"/>
      <c r="NNW506" s="544"/>
      <c r="NNX506" s="544"/>
      <c r="NNY506" s="544"/>
      <c r="NNZ506" s="544"/>
      <c r="NOA506" s="544"/>
      <c r="NOB506" s="544"/>
      <c r="NOC506" s="544"/>
      <c r="NOD506" s="544"/>
      <c r="NOE506" s="544"/>
      <c r="NOF506" s="544"/>
      <c r="NOG506" s="544"/>
      <c r="NOH506" s="544"/>
      <c r="NOI506" s="544"/>
      <c r="NOJ506" s="544"/>
      <c r="NOK506" s="544"/>
      <c r="NOL506" s="544"/>
      <c r="NOM506" s="544"/>
      <c r="NON506" s="544"/>
      <c r="NOO506" s="544"/>
      <c r="NOP506" s="544"/>
      <c r="NOQ506" s="544"/>
      <c r="NOR506" s="544"/>
      <c r="NOS506" s="544"/>
      <c r="NOT506" s="544"/>
      <c r="NOU506" s="544"/>
      <c r="NOV506" s="544"/>
      <c r="NOW506" s="544"/>
      <c r="NOX506" s="544"/>
      <c r="NOY506" s="544"/>
      <c r="NOZ506" s="544"/>
      <c r="NPA506" s="544"/>
      <c r="NPB506" s="544"/>
      <c r="NPC506" s="544"/>
      <c r="NPD506" s="544"/>
      <c r="NPE506" s="544"/>
      <c r="NPF506" s="544"/>
      <c r="NPG506" s="544"/>
      <c r="NPH506" s="544"/>
      <c r="NPI506" s="544"/>
      <c r="NPJ506" s="544"/>
      <c r="NPK506" s="544"/>
      <c r="NPL506" s="544"/>
      <c r="NPM506" s="544"/>
      <c r="NPN506" s="544"/>
      <c r="NPO506" s="544"/>
      <c r="NPP506" s="544"/>
      <c r="NPQ506" s="544"/>
      <c r="NPR506" s="544"/>
      <c r="NPS506" s="544"/>
      <c r="NPT506" s="544"/>
      <c r="NPU506" s="544"/>
      <c r="NPV506" s="544"/>
      <c r="NPW506" s="544"/>
      <c r="NPX506" s="544"/>
      <c r="NPY506" s="544"/>
      <c r="NPZ506" s="544"/>
      <c r="NQA506" s="544"/>
      <c r="NQB506" s="544"/>
      <c r="NQC506" s="544"/>
      <c r="NQD506" s="544"/>
      <c r="NQE506" s="544"/>
      <c r="NQF506" s="544"/>
      <c r="NQG506" s="544"/>
      <c r="NQH506" s="544"/>
      <c r="NQI506" s="544"/>
      <c r="NQJ506" s="544"/>
      <c r="NQK506" s="544"/>
      <c r="NQL506" s="544"/>
      <c r="NQM506" s="544"/>
      <c r="NQN506" s="544"/>
      <c r="NQO506" s="544"/>
      <c r="NQP506" s="544"/>
      <c r="NQQ506" s="544"/>
      <c r="NQR506" s="544"/>
      <c r="NQS506" s="544"/>
      <c r="NQT506" s="544"/>
      <c r="NQU506" s="544"/>
      <c r="NQV506" s="544"/>
      <c r="NQW506" s="544"/>
      <c r="NQX506" s="544"/>
      <c r="NQY506" s="544"/>
      <c r="NQZ506" s="544"/>
      <c r="NRA506" s="544"/>
      <c r="NRB506" s="544"/>
      <c r="NRC506" s="544"/>
      <c r="NRD506" s="544"/>
      <c r="NRE506" s="544"/>
      <c r="NRF506" s="544"/>
      <c r="NRG506" s="544"/>
      <c r="NRH506" s="544"/>
      <c r="NRI506" s="544"/>
      <c r="NRJ506" s="544"/>
      <c r="NRK506" s="544"/>
      <c r="NRL506" s="544"/>
      <c r="NRM506" s="544"/>
      <c r="NRN506" s="544"/>
      <c r="NRO506" s="544"/>
      <c r="NRP506" s="544"/>
      <c r="NRQ506" s="544"/>
      <c r="NRR506" s="544"/>
      <c r="NRS506" s="544"/>
      <c r="NRT506" s="544"/>
      <c r="NRU506" s="544"/>
      <c r="NRV506" s="544"/>
      <c r="NRW506" s="544"/>
      <c r="NRX506" s="544"/>
      <c r="NRY506" s="544"/>
      <c r="NRZ506" s="544"/>
      <c r="NSA506" s="544"/>
      <c r="NSB506" s="544"/>
      <c r="NSC506" s="544"/>
      <c r="NSD506" s="544"/>
      <c r="NSE506" s="544"/>
      <c r="NSF506" s="544"/>
      <c r="NSG506" s="544"/>
      <c r="NSH506" s="544"/>
      <c r="NSI506" s="544"/>
      <c r="NSJ506" s="544"/>
      <c r="NSK506" s="544"/>
      <c r="NSL506" s="544"/>
      <c r="NSM506" s="544"/>
      <c r="NSN506" s="544"/>
      <c r="NSO506" s="544"/>
      <c r="NSP506" s="544"/>
      <c r="NSQ506" s="544"/>
      <c r="NSR506" s="544"/>
      <c r="NSS506" s="544"/>
      <c r="NST506" s="544"/>
      <c r="NSU506" s="544"/>
      <c r="NSV506" s="544"/>
      <c r="NSW506" s="544"/>
      <c r="NSX506" s="544"/>
      <c r="NSY506" s="544"/>
      <c r="NSZ506" s="544"/>
      <c r="NTA506" s="544"/>
      <c r="NTB506" s="544"/>
      <c r="NTC506" s="544"/>
      <c r="NTD506" s="544"/>
      <c r="NTE506" s="544"/>
      <c r="NTF506" s="544"/>
      <c r="NTG506" s="544"/>
      <c r="NTH506" s="544"/>
      <c r="NTI506" s="544"/>
      <c r="NTJ506" s="544"/>
      <c r="NTK506" s="544"/>
      <c r="NTL506" s="544"/>
      <c r="NTM506" s="544"/>
      <c r="NTN506" s="544"/>
      <c r="NTO506" s="544"/>
      <c r="NTP506" s="544"/>
      <c r="NTQ506" s="544"/>
      <c r="NTR506" s="544"/>
      <c r="NTS506" s="544"/>
      <c r="NTT506" s="544"/>
      <c r="NTU506" s="544"/>
      <c r="NTV506" s="544"/>
      <c r="NTW506" s="544"/>
      <c r="NTX506" s="544"/>
      <c r="NTY506" s="544"/>
      <c r="NTZ506" s="544"/>
      <c r="NUA506" s="544"/>
      <c r="NUB506" s="544"/>
      <c r="NUC506" s="544"/>
      <c r="NUD506" s="544"/>
      <c r="NUE506" s="544"/>
      <c r="NUF506" s="544"/>
      <c r="NUG506" s="544"/>
      <c r="NUH506" s="544"/>
      <c r="NUI506" s="544"/>
      <c r="NUJ506" s="544"/>
      <c r="NUK506" s="544"/>
      <c r="NUL506" s="544"/>
      <c r="NUM506" s="544"/>
      <c r="NUN506" s="544"/>
      <c r="NUO506" s="544"/>
      <c r="NUP506" s="544"/>
      <c r="NUQ506" s="544"/>
      <c r="NUR506" s="544"/>
      <c r="NUS506" s="544"/>
      <c r="NUT506" s="544"/>
      <c r="NUU506" s="544"/>
      <c r="NUV506" s="544"/>
      <c r="NUW506" s="544"/>
      <c r="NUX506" s="544"/>
      <c r="NUY506" s="544"/>
      <c r="NUZ506" s="544"/>
      <c r="NVA506" s="544"/>
      <c r="NVB506" s="544"/>
      <c r="NVC506" s="544"/>
      <c r="NVD506" s="544"/>
      <c r="NVE506" s="544"/>
      <c r="NVF506" s="544"/>
      <c r="NVG506" s="544"/>
      <c r="NVH506" s="544"/>
      <c r="NVI506" s="544"/>
      <c r="NVJ506" s="544"/>
      <c r="NVK506" s="544"/>
      <c r="NVL506" s="544"/>
      <c r="NVM506" s="544"/>
      <c r="NVN506" s="544"/>
      <c r="NVO506" s="544"/>
      <c r="NVP506" s="544"/>
      <c r="NVQ506" s="544"/>
      <c r="NVR506" s="544"/>
      <c r="NVS506" s="544"/>
      <c r="NVT506" s="544"/>
      <c r="NVU506" s="544"/>
      <c r="NVV506" s="544"/>
      <c r="NVW506" s="544"/>
      <c r="NVX506" s="544"/>
      <c r="NVY506" s="544"/>
      <c r="NVZ506" s="544"/>
      <c r="NWA506" s="544"/>
      <c r="NWB506" s="544"/>
      <c r="NWC506" s="544"/>
      <c r="NWD506" s="544"/>
      <c r="NWE506" s="544"/>
      <c r="NWF506" s="544"/>
      <c r="NWG506" s="544"/>
      <c r="NWH506" s="544"/>
      <c r="NWI506" s="544"/>
      <c r="NWJ506" s="544"/>
      <c r="NWK506" s="544"/>
      <c r="NWL506" s="544"/>
      <c r="NWM506" s="544"/>
      <c r="NWN506" s="544"/>
      <c r="NWO506" s="544"/>
      <c r="NWP506" s="544"/>
      <c r="NWQ506" s="544"/>
      <c r="NWR506" s="544"/>
      <c r="NWS506" s="544"/>
      <c r="NWT506" s="544"/>
      <c r="NWU506" s="544"/>
      <c r="NWV506" s="544"/>
      <c r="NWW506" s="544"/>
      <c r="NWX506" s="544"/>
      <c r="NWY506" s="544"/>
      <c r="NWZ506" s="544"/>
      <c r="NXA506" s="544"/>
      <c r="NXB506" s="544"/>
      <c r="NXC506" s="544"/>
      <c r="NXD506" s="544"/>
      <c r="NXE506" s="544"/>
      <c r="NXF506" s="544"/>
      <c r="NXG506" s="544"/>
      <c r="NXH506" s="544"/>
      <c r="NXI506" s="544"/>
      <c r="NXJ506" s="544"/>
      <c r="NXK506" s="544"/>
      <c r="NXL506" s="544"/>
      <c r="NXM506" s="544"/>
      <c r="NXN506" s="544"/>
      <c r="NXO506" s="544"/>
      <c r="NXP506" s="544"/>
      <c r="NXQ506" s="544"/>
      <c r="NXR506" s="544"/>
      <c r="NXS506" s="544"/>
      <c r="NXT506" s="544"/>
      <c r="NXU506" s="544"/>
      <c r="NXV506" s="544"/>
      <c r="NXW506" s="544"/>
      <c r="NXX506" s="544"/>
      <c r="NXY506" s="544"/>
      <c r="NXZ506" s="544"/>
      <c r="NYA506" s="544"/>
      <c r="NYB506" s="544"/>
      <c r="NYC506" s="544"/>
      <c r="NYD506" s="544"/>
      <c r="NYE506" s="544"/>
      <c r="NYF506" s="544"/>
      <c r="NYG506" s="544"/>
      <c r="NYH506" s="544"/>
      <c r="NYI506" s="544"/>
      <c r="NYJ506" s="544"/>
      <c r="NYK506" s="544"/>
      <c r="NYL506" s="544"/>
      <c r="NYM506" s="544"/>
      <c r="NYN506" s="544"/>
      <c r="NYO506" s="544"/>
      <c r="NYP506" s="544"/>
      <c r="NYQ506" s="544"/>
      <c r="NYR506" s="544"/>
      <c r="NYS506" s="544"/>
      <c r="NYT506" s="544"/>
      <c r="NYU506" s="544"/>
      <c r="NYV506" s="544"/>
      <c r="NYW506" s="544"/>
      <c r="NYX506" s="544"/>
      <c r="NYY506" s="544"/>
      <c r="NYZ506" s="544"/>
      <c r="NZA506" s="544"/>
      <c r="NZB506" s="544"/>
      <c r="NZC506" s="544"/>
      <c r="NZD506" s="544"/>
      <c r="NZE506" s="544"/>
      <c r="NZF506" s="544"/>
      <c r="NZG506" s="544"/>
      <c r="NZH506" s="544"/>
      <c r="NZI506" s="544"/>
      <c r="NZJ506" s="544"/>
      <c r="NZK506" s="544"/>
      <c r="NZL506" s="544"/>
      <c r="NZM506" s="544"/>
      <c r="NZN506" s="544"/>
      <c r="NZO506" s="544"/>
      <c r="NZP506" s="544"/>
      <c r="NZQ506" s="544"/>
      <c r="NZR506" s="544"/>
      <c r="NZS506" s="544"/>
      <c r="NZT506" s="544"/>
      <c r="NZU506" s="544"/>
      <c r="NZV506" s="544"/>
      <c r="NZW506" s="544"/>
      <c r="NZX506" s="544"/>
      <c r="NZY506" s="544"/>
      <c r="NZZ506" s="544"/>
      <c r="OAA506" s="544"/>
      <c r="OAB506" s="544"/>
      <c r="OAC506" s="544"/>
      <c r="OAD506" s="544"/>
      <c r="OAE506" s="544"/>
      <c r="OAF506" s="544"/>
      <c r="OAG506" s="544"/>
      <c r="OAH506" s="544"/>
      <c r="OAI506" s="544"/>
      <c r="OAJ506" s="544"/>
      <c r="OAK506" s="544"/>
      <c r="OAL506" s="544"/>
      <c r="OAM506" s="544"/>
      <c r="OAN506" s="544"/>
      <c r="OAO506" s="544"/>
      <c r="OAP506" s="544"/>
      <c r="OAQ506" s="544"/>
      <c r="OAR506" s="544"/>
      <c r="OAS506" s="544"/>
      <c r="OAT506" s="544"/>
      <c r="OAU506" s="544"/>
      <c r="OAV506" s="544"/>
      <c r="OAW506" s="544"/>
      <c r="OAX506" s="544"/>
      <c r="OAY506" s="544"/>
      <c r="OAZ506" s="544"/>
      <c r="OBA506" s="544"/>
      <c r="OBB506" s="544"/>
      <c r="OBC506" s="544"/>
      <c r="OBD506" s="544"/>
      <c r="OBE506" s="544"/>
      <c r="OBF506" s="544"/>
      <c r="OBG506" s="544"/>
      <c r="OBH506" s="544"/>
      <c r="OBI506" s="544"/>
      <c r="OBJ506" s="544"/>
      <c r="OBK506" s="544"/>
      <c r="OBL506" s="544"/>
      <c r="OBM506" s="544"/>
      <c r="OBN506" s="544"/>
      <c r="OBO506" s="544"/>
      <c r="OBP506" s="544"/>
      <c r="OBQ506" s="544"/>
      <c r="OBR506" s="544"/>
      <c r="OBS506" s="544"/>
      <c r="OBT506" s="544"/>
      <c r="OBU506" s="544"/>
      <c r="OBV506" s="544"/>
      <c r="OBW506" s="544"/>
      <c r="OBX506" s="544"/>
      <c r="OBY506" s="544"/>
      <c r="OBZ506" s="544"/>
      <c r="OCA506" s="544"/>
      <c r="OCB506" s="544"/>
      <c r="OCC506" s="544"/>
      <c r="OCD506" s="544"/>
      <c r="OCE506" s="544"/>
      <c r="OCF506" s="544"/>
      <c r="OCG506" s="544"/>
      <c r="OCH506" s="544"/>
      <c r="OCI506" s="544"/>
      <c r="OCJ506" s="544"/>
      <c r="OCK506" s="544"/>
      <c r="OCL506" s="544"/>
      <c r="OCM506" s="544"/>
      <c r="OCN506" s="544"/>
      <c r="OCO506" s="544"/>
      <c r="OCP506" s="544"/>
      <c r="OCQ506" s="544"/>
      <c r="OCR506" s="544"/>
      <c r="OCS506" s="544"/>
      <c r="OCT506" s="544"/>
      <c r="OCU506" s="544"/>
      <c r="OCV506" s="544"/>
      <c r="OCW506" s="544"/>
      <c r="OCX506" s="544"/>
      <c r="OCY506" s="544"/>
      <c r="OCZ506" s="544"/>
      <c r="ODA506" s="544"/>
      <c r="ODB506" s="544"/>
      <c r="ODC506" s="544"/>
      <c r="ODD506" s="544"/>
      <c r="ODE506" s="544"/>
      <c r="ODF506" s="544"/>
      <c r="ODG506" s="544"/>
      <c r="ODH506" s="544"/>
      <c r="ODI506" s="544"/>
      <c r="ODJ506" s="544"/>
      <c r="ODK506" s="544"/>
      <c r="ODL506" s="544"/>
      <c r="ODM506" s="544"/>
      <c r="ODN506" s="544"/>
      <c r="ODO506" s="544"/>
      <c r="ODP506" s="544"/>
      <c r="ODQ506" s="544"/>
      <c r="ODR506" s="544"/>
      <c r="ODS506" s="544"/>
      <c r="ODT506" s="544"/>
      <c r="ODU506" s="544"/>
      <c r="ODV506" s="544"/>
      <c r="ODW506" s="544"/>
      <c r="ODX506" s="544"/>
      <c r="ODY506" s="544"/>
      <c r="ODZ506" s="544"/>
      <c r="OEA506" s="544"/>
      <c r="OEB506" s="544"/>
      <c r="OEC506" s="544"/>
      <c r="OED506" s="544"/>
      <c r="OEE506" s="544"/>
      <c r="OEF506" s="544"/>
      <c r="OEG506" s="544"/>
      <c r="OEH506" s="544"/>
      <c r="OEI506" s="544"/>
      <c r="OEJ506" s="544"/>
      <c r="OEK506" s="544"/>
      <c r="OEL506" s="544"/>
      <c r="OEM506" s="544"/>
      <c r="OEN506" s="544"/>
      <c r="OEO506" s="544"/>
      <c r="OEP506" s="544"/>
      <c r="OEQ506" s="544"/>
      <c r="OER506" s="544"/>
      <c r="OES506" s="544"/>
      <c r="OET506" s="544"/>
      <c r="OEU506" s="544"/>
      <c r="OEV506" s="544"/>
      <c r="OEW506" s="544"/>
      <c r="OEX506" s="544"/>
      <c r="OEY506" s="544"/>
      <c r="OEZ506" s="544"/>
      <c r="OFA506" s="544"/>
      <c r="OFB506" s="544"/>
      <c r="OFC506" s="544"/>
      <c r="OFD506" s="544"/>
      <c r="OFE506" s="544"/>
      <c r="OFF506" s="544"/>
      <c r="OFG506" s="544"/>
      <c r="OFH506" s="544"/>
      <c r="OFI506" s="544"/>
      <c r="OFJ506" s="544"/>
      <c r="OFK506" s="544"/>
      <c r="OFL506" s="544"/>
      <c r="OFM506" s="544"/>
      <c r="OFN506" s="544"/>
      <c r="OFO506" s="544"/>
      <c r="OFP506" s="544"/>
      <c r="OFQ506" s="544"/>
      <c r="OFR506" s="544"/>
      <c r="OFS506" s="544"/>
      <c r="OFT506" s="544"/>
      <c r="OFU506" s="544"/>
      <c r="OFV506" s="544"/>
      <c r="OFW506" s="544"/>
      <c r="OFX506" s="544"/>
      <c r="OFY506" s="544"/>
      <c r="OFZ506" s="544"/>
      <c r="OGA506" s="544"/>
      <c r="OGB506" s="544"/>
      <c r="OGC506" s="544"/>
      <c r="OGD506" s="544"/>
      <c r="OGE506" s="544"/>
      <c r="OGF506" s="544"/>
      <c r="OGG506" s="544"/>
      <c r="OGH506" s="544"/>
      <c r="OGI506" s="544"/>
      <c r="OGJ506" s="544"/>
      <c r="OGK506" s="544"/>
      <c r="OGL506" s="544"/>
      <c r="OGM506" s="544"/>
      <c r="OGN506" s="544"/>
      <c r="OGO506" s="544"/>
      <c r="OGP506" s="544"/>
      <c r="OGQ506" s="544"/>
      <c r="OGR506" s="544"/>
      <c r="OGS506" s="544"/>
      <c r="OGT506" s="544"/>
      <c r="OGU506" s="544"/>
      <c r="OGV506" s="544"/>
      <c r="OGW506" s="544"/>
      <c r="OGX506" s="544"/>
      <c r="OGY506" s="544"/>
      <c r="OGZ506" s="544"/>
      <c r="OHA506" s="544"/>
      <c r="OHB506" s="544"/>
      <c r="OHC506" s="544"/>
      <c r="OHD506" s="544"/>
      <c r="OHE506" s="544"/>
      <c r="OHF506" s="544"/>
      <c r="OHG506" s="544"/>
      <c r="OHH506" s="544"/>
      <c r="OHI506" s="544"/>
      <c r="OHJ506" s="544"/>
      <c r="OHK506" s="544"/>
      <c r="OHL506" s="544"/>
      <c r="OHM506" s="544"/>
      <c r="OHN506" s="544"/>
      <c r="OHO506" s="544"/>
      <c r="OHP506" s="544"/>
      <c r="OHQ506" s="544"/>
      <c r="OHR506" s="544"/>
      <c r="OHS506" s="544"/>
      <c r="OHT506" s="544"/>
      <c r="OHU506" s="544"/>
      <c r="OHV506" s="544"/>
      <c r="OHW506" s="544"/>
      <c r="OHX506" s="544"/>
      <c r="OHY506" s="544"/>
      <c r="OHZ506" s="544"/>
      <c r="OIA506" s="544"/>
      <c r="OIB506" s="544"/>
      <c r="OIC506" s="544"/>
      <c r="OID506" s="544"/>
      <c r="OIE506" s="544"/>
      <c r="OIF506" s="544"/>
      <c r="OIG506" s="544"/>
      <c r="OIH506" s="544"/>
      <c r="OII506" s="544"/>
      <c r="OIJ506" s="544"/>
      <c r="OIK506" s="544"/>
      <c r="OIL506" s="544"/>
      <c r="OIM506" s="544"/>
      <c r="OIN506" s="544"/>
      <c r="OIO506" s="544"/>
      <c r="OIP506" s="544"/>
      <c r="OIQ506" s="544"/>
      <c r="OIR506" s="544"/>
      <c r="OIS506" s="544"/>
      <c r="OIT506" s="544"/>
      <c r="OIU506" s="544"/>
      <c r="OIV506" s="544"/>
      <c r="OIW506" s="544"/>
      <c r="OIX506" s="544"/>
      <c r="OIY506" s="544"/>
      <c r="OIZ506" s="544"/>
      <c r="OJA506" s="544"/>
      <c r="OJB506" s="544"/>
      <c r="OJC506" s="544"/>
      <c r="OJD506" s="544"/>
      <c r="OJE506" s="544"/>
      <c r="OJF506" s="544"/>
      <c r="OJG506" s="544"/>
      <c r="OJH506" s="544"/>
      <c r="OJI506" s="544"/>
      <c r="OJJ506" s="544"/>
      <c r="OJK506" s="544"/>
      <c r="OJL506" s="544"/>
      <c r="OJM506" s="544"/>
      <c r="OJN506" s="544"/>
      <c r="OJO506" s="544"/>
      <c r="OJP506" s="544"/>
      <c r="OJQ506" s="544"/>
      <c r="OJR506" s="544"/>
      <c r="OJS506" s="544"/>
      <c r="OJT506" s="544"/>
      <c r="OJU506" s="544"/>
      <c r="OJV506" s="544"/>
      <c r="OJW506" s="544"/>
      <c r="OJX506" s="544"/>
      <c r="OJY506" s="544"/>
      <c r="OJZ506" s="544"/>
      <c r="OKA506" s="544"/>
      <c r="OKB506" s="544"/>
      <c r="OKC506" s="544"/>
      <c r="OKD506" s="544"/>
      <c r="OKE506" s="544"/>
      <c r="OKF506" s="544"/>
      <c r="OKG506" s="544"/>
      <c r="OKH506" s="544"/>
      <c r="OKI506" s="544"/>
      <c r="OKJ506" s="544"/>
      <c r="OKK506" s="544"/>
      <c r="OKL506" s="544"/>
      <c r="OKM506" s="544"/>
      <c r="OKN506" s="544"/>
      <c r="OKO506" s="544"/>
      <c r="OKP506" s="544"/>
      <c r="OKQ506" s="544"/>
      <c r="OKR506" s="544"/>
      <c r="OKS506" s="544"/>
      <c r="OKT506" s="544"/>
      <c r="OKU506" s="544"/>
      <c r="OKV506" s="544"/>
      <c r="OKW506" s="544"/>
      <c r="OKX506" s="544"/>
      <c r="OKY506" s="544"/>
      <c r="OKZ506" s="544"/>
      <c r="OLA506" s="544"/>
      <c r="OLB506" s="544"/>
      <c r="OLC506" s="544"/>
      <c r="OLD506" s="544"/>
      <c r="OLE506" s="544"/>
      <c r="OLF506" s="544"/>
      <c r="OLG506" s="544"/>
      <c r="OLH506" s="544"/>
      <c r="OLI506" s="544"/>
      <c r="OLJ506" s="544"/>
      <c r="OLK506" s="544"/>
      <c r="OLL506" s="544"/>
      <c r="OLM506" s="544"/>
      <c r="OLN506" s="544"/>
      <c r="OLO506" s="544"/>
      <c r="OLP506" s="544"/>
      <c r="OLQ506" s="544"/>
      <c r="OLR506" s="544"/>
      <c r="OLS506" s="544"/>
      <c r="OLT506" s="544"/>
      <c r="OLU506" s="544"/>
      <c r="OLV506" s="544"/>
      <c r="OLW506" s="544"/>
      <c r="OLX506" s="544"/>
      <c r="OLY506" s="544"/>
      <c r="OLZ506" s="544"/>
      <c r="OMA506" s="544"/>
      <c r="OMB506" s="544"/>
      <c r="OMC506" s="544"/>
      <c r="OMD506" s="544"/>
      <c r="OME506" s="544"/>
      <c r="OMF506" s="544"/>
      <c r="OMG506" s="544"/>
      <c r="OMH506" s="544"/>
      <c r="OMI506" s="544"/>
      <c r="OMJ506" s="544"/>
      <c r="OMK506" s="544"/>
      <c r="OML506" s="544"/>
      <c r="OMM506" s="544"/>
      <c r="OMN506" s="544"/>
      <c r="OMO506" s="544"/>
      <c r="OMP506" s="544"/>
      <c r="OMQ506" s="544"/>
      <c r="OMR506" s="544"/>
      <c r="OMS506" s="544"/>
      <c r="OMT506" s="544"/>
      <c r="OMU506" s="544"/>
      <c r="OMV506" s="544"/>
      <c r="OMW506" s="544"/>
      <c r="OMX506" s="544"/>
      <c r="OMY506" s="544"/>
      <c r="OMZ506" s="544"/>
      <c r="ONA506" s="544"/>
      <c r="ONB506" s="544"/>
      <c r="ONC506" s="544"/>
      <c r="OND506" s="544"/>
      <c r="ONE506" s="544"/>
      <c r="ONF506" s="544"/>
      <c r="ONG506" s="544"/>
      <c r="ONH506" s="544"/>
      <c r="ONI506" s="544"/>
      <c r="ONJ506" s="544"/>
      <c r="ONK506" s="544"/>
      <c r="ONL506" s="544"/>
      <c r="ONM506" s="544"/>
      <c r="ONN506" s="544"/>
      <c r="ONO506" s="544"/>
      <c r="ONP506" s="544"/>
      <c r="ONQ506" s="544"/>
      <c r="ONR506" s="544"/>
      <c r="ONS506" s="544"/>
      <c r="ONT506" s="544"/>
      <c r="ONU506" s="544"/>
      <c r="ONV506" s="544"/>
      <c r="ONW506" s="544"/>
      <c r="ONX506" s="544"/>
      <c r="ONY506" s="544"/>
      <c r="ONZ506" s="544"/>
      <c r="OOA506" s="544"/>
      <c r="OOB506" s="544"/>
      <c r="OOC506" s="544"/>
      <c r="OOD506" s="544"/>
      <c r="OOE506" s="544"/>
      <c r="OOF506" s="544"/>
      <c r="OOG506" s="544"/>
      <c r="OOH506" s="544"/>
      <c r="OOI506" s="544"/>
      <c r="OOJ506" s="544"/>
      <c r="OOK506" s="544"/>
      <c r="OOL506" s="544"/>
      <c r="OOM506" s="544"/>
      <c r="OON506" s="544"/>
      <c r="OOO506" s="544"/>
      <c r="OOP506" s="544"/>
      <c r="OOQ506" s="544"/>
      <c r="OOR506" s="544"/>
      <c r="OOS506" s="544"/>
      <c r="OOT506" s="544"/>
      <c r="OOU506" s="544"/>
      <c r="OOV506" s="544"/>
      <c r="OOW506" s="544"/>
      <c r="OOX506" s="544"/>
      <c r="OOY506" s="544"/>
      <c r="OOZ506" s="544"/>
      <c r="OPA506" s="544"/>
      <c r="OPB506" s="544"/>
      <c r="OPC506" s="544"/>
      <c r="OPD506" s="544"/>
      <c r="OPE506" s="544"/>
      <c r="OPF506" s="544"/>
      <c r="OPG506" s="544"/>
      <c r="OPH506" s="544"/>
      <c r="OPI506" s="544"/>
      <c r="OPJ506" s="544"/>
      <c r="OPK506" s="544"/>
      <c r="OPL506" s="544"/>
      <c r="OPM506" s="544"/>
      <c r="OPN506" s="544"/>
      <c r="OPO506" s="544"/>
      <c r="OPP506" s="544"/>
      <c r="OPQ506" s="544"/>
      <c r="OPR506" s="544"/>
      <c r="OPS506" s="544"/>
      <c r="OPT506" s="544"/>
      <c r="OPU506" s="544"/>
      <c r="OPV506" s="544"/>
      <c r="OPW506" s="544"/>
      <c r="OPX506" s="544"/>
      <c r="OPY506" s="544"/>
      <c r="OPZ506" s="544"/>
      <c r="OQA506" s="544"/>
      <c r="OQB506" s="544"/>
      <c r="OQC506" s="544"/>
      <c r="OQD506" s="544"/>
      <c r="OQE506" s="544"/>
      <c r="OQF506" s="544"/>
      <c r="OQG506" s="544"/>
      <c r="OQH506" s="544"/>
      <c r="OQI506" s="544"/>
      <c r="OQJ506" s="544"/>
      <c r="OQK506" s="544"/>
      <c r="OQL506" s="544"/>
      <c r="OQM506" s="544"/>
      <c r="OQN506" s="544"/>
      <c r="OQO506" s="544"/>
      <c r="OQP506" s="544"/>
      <c r="OQQ506" s="544"/>
      <c r="OQR506" s="544"/>
      <c r="OQS506" s="544"/>
      <c r="OQT506" s="544"/>
      <c r="OQU506" s="544"/>
      <c r="OQV506" s="544"/>
      <c r="OQW506" s="544"/>
      <c r="OQX506" s="544"/>
      <c r="OQY506" s="544"/>
      <c r="OQZ506" s="544"/>
      <c r="ORA506" s="544"/>
      <c r="ORB506" s="544"/>
      <c r="ORC506" s="544"/>
      <c r="ORD506" s="544"/>
      <c r="ORE506" s="544"/>
      <c r="ORF506" s="544"/>
      <c r="ORG506" s="544"/>
      <c r="ORH506" s="544"/>
      <c r="ORI506" s="544"/>
      <c r="ORJ506" s="544"/>
      <c r="ORK506" s="544"/>
      <c r="ORL506" s="544"/>
      <c r="ORM506" s="544"/>
      <c r="ORN506" s="544"/>
      <c r="ORO506" s="544"/>
      <c r="ORP506" s="544"/>
      <c r="ORQ506" s="544"/>
      <c r="ORR506" s="544"/>
      <c r="ORS506" s="544"/>
      <c r="ORT506" s="544"/>
      <c r="ORU506" s="544"/>
      <c r="ORV506" s="544"/>
      <c r="ORW506" s="544"/>
      <c r="ORX506" s="544"/>
      <c r="ORY506" s="544"/>
      <c r="ORZ506" s="544"/>
      <c r="OSA506" s="544"/>
      <c r="OSB506" s="544"/>
      <c r="OSC506" s="544"/>
      <c r="OSD506" s="544"/>
      <c r="OSE506" s="544"/>
      <c r="OSF506" s="544"/>
      <c r="OSG506" s="544"/>
      <c r="OSH506" s="544"/>
      <c r="OSI506" s="544"/>
      <c r="OSJ506" s="544"/>
      <c r="OSK506" s="544"/>
      <c r="OSL506" s="544"/>
      <c r="OSM506" s="544"/>
      <c r="OSN506" s="544"/>
      <c r="OSO506" s="544"/>
      <c r="OSP506" s="544"/>
      <c r="OSQ506" s="544"/>
      <c r="OSR506" s="544"/>
      <c r="OSS506" s="544"/>
      <c r="OST506" s="544"/>
      <c r="OSU506" s="544"/>
      <c r="OSV506" s="544"/>
      <c r="OSW506" s="544"/>
      <c r="OSX506" s="544"/>
      <c r="OSY506" s="544"/>
      <c r="OSZ506" s="544"/>
      <c r="OTA506" s="544"/>
      <c r="OTB506" s="544"/>
      <c r="OTC506" s="544"/>
      <c r="OTD506" s="544"/>
      <c r="OTE506" s="544"/>
      <c r="OTF506" s="544"/>
      <c r="OTG506" s="544"/>
      <c r="OTH506" s="544"/>
      <c r="OTI506" s="544"/>
      <c r="OTJ506" s="544"/>
      <c r="OTK506" s="544"/>
      <c r="OTL506" s="544"/>
      <c r="OTM506" s="544"/>
      <c r="OTN506" s="544"/>
      <c r="OTO506" s="544"/>
      <c r="OTP506" s="544"/>
      <c r="OTQ506" s="544"/>
      <c r="OTR506" s="544"/>
      <c r="OTS506" s="544"/>
      <c r="OTT506" s="544"/>
      <c r="OTU506" s="544"/>
      <c r="OTV506" s="544"/>
      <c r="OTW506" s="544"/>
      <c r="OTX506" s="544"/>
      <c r="OTY506" s="544"/>
      <c r="OTZ506" s="544"/>
      <c r="OUA506" s="544"/>
      <c r="OUB506" s="544"/>
      <c r="OUC506" s="544"/>
      <c r="OUD506" s="544"/>
      <c r="OUE506" s="544"/>
      <c r="OUF506" s="544"/>
      <c r="OUG506" s="544"/>
      <c r="OUH506" s="544"/>
      <c r="OUI506" s="544"/>
      <c r="OUJ506" s="544"/>
      <c r="OUK506" s="544"/>
      <c r="OUL506" s="544"/>
      <c r="OUM506" s="544"/>
      <c r="OUN506" s="544"/>
      <c r="OUO506" s="544"/>
      <c r="OUP506" s="544"/>
      <c r="OUQ506" s="544"/>
      <c r="OUR506" s="544"/>
      <c r="OUS506" s="544"/>
      <c r="OUT506" s="544"/>
      <c r="OUU506" s="544"/>
      <c r="OUV506" s="544"/>
      <c r="OUW506" s="544"/>
      <c r="OUX506" s="544"/>
      <c r="OUY506" s="544"/>
      <c r="OUZ506" s="544"/>
      <c r="OVA506" s="544"/>
      <c r="OVB506" s="544"/>
      <c r="OVC506" s="544"/>
      <c r="OVD506" s="544"/>
      <c r="OVE506" s="544"/>
      <c r="OVF506" s="544"/>
      <c r="OVG506" s="544"/>
      <c r="OVH506" s="544"/>
      <c r="OVI506" s="544"/>
      <c r="OVJ506" s="544"/>
      <c r="OVK506" s="544"/>
      <c r="OVL506" s="544"/>
      <c r="OVM506" s="544"/>
      <c r="OVN506" s="544"/>
      <c r="OVO506" s="544"/>
      <c r="OVP506" s="544"/>
      <c r="OVQ506" s="544"/>
      <c r="OVR506" s="544"/>
      <c r="OVS506" s="544"/>
      <c r="OVT506" s="544"/>
      <c r="OVU506" s="544"/>
      <c r="OVV506" s="544"/>
      <c r="OVW506" s="544"/>
      <c r="OVX506" s="544"/>
      <c r="OVY506" s="544"/>
      <c r="OVZ506" s="544"/>
      <c r="OWA506" s="544"/>
      <c r="OWB506" s="544"/>
      <c r="OWC506" s="544"/>
      <c r="OWD506" s="544"/>
      <c r="OWE506" s="544"/>
      <c r="OWF506" s="544"/>
      <c r="OWG506" s="544"/>
      <c r="OWH506" s="544"/>
      <c r="OWI506" s="544"/>
      <c r="OWJ506" s="544"/>
      <c r="OWK506" s="544"/>
      <c r="OWL506" s="544"/>
      <c r="OWM506" s="544"/>
      <c r="OWN506" s="544"/>
      <c r="OWO506" s="544"/>
      <c r="OWP506" s="544"/>
      <c r="OWQ506" s="544"/>
      <c r="OWR506" s="544"/>
      <c r="OWS506" s="544"/>
      <c r="OWT506" s="544"/>
      <c r="OWU506" s="544"/>
      <c r="OWV506" s="544"/>
      <c r="OWW506" s="544"/>
      <c r="OWX506" s="544"/>
      <c r="OWY506" s="544"/>
      <c r="OWZ506" s="544"/>
      <c r="OXA506" s="544"/>
      <c r="OXB506" s="544"/>
      <c r="OXC506" s="544"/>
      <c r="OXD506" s="544"/>
      <c r="OXE506" s="544"/>
      <c r="OXF506" s="544"/>
      <c r="OXG506" s="544"/>
      <c r="OXH506" s="544"/>
      <c r="OXI506" s="544"/>
      <c r="OXJ506" s="544"/>
      <c r="OXK506" s="544"/>
      <c r="OXL506" s="544"/>
      <c r="OXM506" s="544"/>
      <c r="OXN506" s="544"/>
      <c r="OXO506" s="544"/>
      <c r="OXP506" s="544"/>
      <c r="OXQ506" s="544"/>
      <c r="OXR506" s="544"/>
      <c r="OXS506" s="544"/>
      <c r="OXT506" s="544"/>
      <c r="OXU506" s="544"/>
      <c r="OXV506" s="544"/>
      <c r="OXW506" s="544"/>
      <c r="OXX506" s="544"/>
      <c r="OXY506" s="544"/>
      <c r="OXZ506" s="544"/>
      <c r="OYA506" s="544"/>
      <c r="OYB506" s="544"/>
      <c r="OYC506" s="544"/>
      <c r="OYD506" s="544"/>
      <c r="OYE506" s="544"/>
      <c r="OYF506" s="544"/>
      <c r="OYG506" s="544"/>
      <c r="OYH506" s="544"/>
      <c r="OYI506" s="544"/>
      <c r="OYJ506" s="544"/>
      <c r="OYK506" s="544"/>
      <c r="OYL506" s="544"/>
      <c r="OYM506" s="544"/>
      <c r="OYN506" s="544"/>
      <c r="OYO506" s="544"/>
      <c r="OYP506" s="544"/>
      <c r="OYQ506" s="544"/>
      <c r="OYR506" s="544"/>
      <c r="OYS506" s="544"/>
      <c r="OYT506" s="544"/>
      <c r="OYU506" s="544"/>
      <c r="OYV506" s="544"/>
      <c r="OYW506" s="544"/>
      <c r="OYX506" s="544"/>
      <c r="OYY506" s="544"/>
      <c r="OYZ506" s="544"/>
      <c r="OZA506" s="544"/>
      <c r="OZB506" s="544"/>
      <c r="OZC506" s="544"/>
      <c r="OZD506" s="544"/>
      <c r="OZE506" s="544"/>
      <c r="OZF506" s="544"/>
      <c r="OZG506" s="544"/>
      <c r="OZH506" s="544"/>
      <c r="OZI506" s="544"/>
      <c r="OZJ506" s="544"/>
      <c r="OZK506" s="544"/>
      <c r="OZL506" s="544"/>
      <c r="OZM506" s="544"/>
      <c r="OZN506" s="544"/>
      <c r="OZO506" s="544"/>
      <c r="OZP506" s="544"/>
      <c r="OZQ506" s="544"/>
      <c r="OZR506" s="544"/>
      <c r="OZS506" s="544"/>
      <c r="OZT506" s="544"/>
      <c r="OZU506" s="544"/>
      <c r="OZV506" s="544"/>
      <c r="OZW506" s="544"/>
      <c r="OZX506" s="544"/>
      <c r="OZY506" s="544"/>
      <c r="OZZ506" s="544"/>
      <c r="PAA506" s="544"/>
      <c r="PAB506" s="544"/>
      <c r="PAC506" s="544"/>
      <c r="PAD506" s="544"/>
      <c r="PAE506" s="544"/>
      <c r="PAF506" s="544"/>
      <c r="PAG506" s="544"/>
      <c r="PAH506" s="544"/>
      <c r="PAI506" s="544"/>
      <c r="PAJ506" s="544"/>
      <c r="PAK506" s="544"/>
      <c r="PAL506" s="544"/>
      <c r="PAM506" s="544"/>
      <c r="PAN506" s="544"/>
      <c r="PAO506" s="544"/>
      <c r="PAP506" s="544"/>
      <c r="PAQ506" s="544"/>
      <c r="PAR506" s="544"/>
      <c r="PAS506" s="544"/>
      <c r="PAT506" s="544"/>
      <c r="PAU506" s="544"/>
      <c r="PAV506" s="544"/>
      <c r="PAW506" s="544"/>
      <c r="PAX506" s="544"/>
      <c r="PAY506" s="544"/>
      <c r="PAZ506" s="544"/>
      <c r="PBA506" s="544"/>
      <c r="PBB506" s="544"/>
      <c r="PBC506" s="544"/>
      <c r="PBD506" s="544"/>
      <c r="PBE506" s="544"/>
      <c r="PBF506" s="544"/>
      <c r="PBG506" s="544"/>
      <c r="PBH506" s="544"/>
      <c r="PBI506" s="544"/>
      <c r="PBJ506" s="544"/>
      <c r="PBK506" s="544"/>
      <c r="PBL506" s="544"/>
      <c r="PBM506" s="544"/>
      <c r="PBN506" s="544"/>
      <c r="PBO506" s="544"/>
      <c r="PBP506" s="544"/>
      <c r="PBQ506" s="544"/>
      <c r="PBR506" s="544"/>
      <c r="PBS506" s="544"/>
      <c r="PBT506" s="544"/>
      <c r="PBU506" s="544"/>
      <c r="PBV506" s="544"/>
      <c r="PBW506" s="544"/>
      <c r="PBX506" s="544"/>
      <c r="PBY506" s="544"/>
      <c r="PBZ506" s="544"/>
      <c r="PCA506" s="544"/>
      <c r="PCB506" s="544"/>
      <c r="PCC506" s="544"/>
      <c r="PCD506" s="544"/>
      <c r="PCE506" s="544"/>
      <c r="PCF506" s="544"/>
      <c r="PCG506" s="544"/>
      <c r="PCH506" s="544"/>
      <c r="PCI506" s="544"/>
      <c r="PCJ506" s="544"/>
      <c r="PCK506" s="544"/>
      <c r="PCL506" s="544"/>
      <c r="PCM506" s="544"/>
      <c r="PCN506" s="544"/>
      <c r="PCO506" s="544"/>
      <c r="PCP506" s="544"/>
      <c r="PCQ506" s="544"/>
      <c r="PCR506" s="544"/>
      <c r="PCS506" s="544"/>
      <c r="PCT506" s="544"/>
      <c r="PCU506" s="544"/>
      <c r="PCV506" s="544"/>
      <c r="PCW506" s="544"/>
      <c r="PCX506" s="544"/>
      <c r="PCY506" s="544"/>
      <c r="PCZ506" s="544"/>
      <c r="PDA506" s="544"/>
      <c r="PDB506" s="544"/>
      <c r="PDC506" s="544"/>
      <c r="PDD506" s="544"/>
      <c r="PDE506" s="544"/>
      <c r="PDF506" s="544"/>
      <c r="PDG506" s="544"/>
      <c r="PDH506" s="544"/>
      <c r="PDI506" s="544"/>
      <c r="PDJ506" s="544"/>
      <c r="PDK506" s="544"/>
      <c r="PDL506" s="544"/>
      <c r="PDM506" s="544"/>
      <c r="PDN506" s="544"/>
      <c r="PDO506" s="544"/>
      <c r="PDP506" s="544"/>
      <c r="PDQ506" s="544"/>
      <c r="PDR506" s="544"/>
      <c r="PDS506" s="544"/>
      <c r="PDT506" s="544"/>
      <c r="PDU506" s="544"/>
      <c r="PDV506" s="544"/>
      <c r="PDW506" s="544"/>
      <c r="PDX506" s="544"/>
      <c r="PDY506" s="544"/>
      <c r="PDZ506" s="544"/>
      <c r="PEA506" s="544"/>
      <c r="PEB506" s="544"/>
      <c r="PEC506" s="544"/>
      <c r="PED506" s="544"/>
      <c r="PEE506" s="544"/>
      <c r="PEF506" s="544"/>
      <c r="PEG506" s="544"/>
      <c r="PEH506" s="544"/>
      <c r="PEI506" s="544"/>
      <c r="PEJ506" s="544"/>
      <c r="PEK506" s="544"/>
      <c r="PEL506" s="544"/>
      <c r="PEM506" s="544"/>
      <c r="PEN506" s="544"/>
      <c r="PEO506" s="544"/>
      <c r="PEP506" s="544"/>
      <c r="PEQ506" s="544"/>
      <c r="PER506" s="544"/>
      <c r="PES506" s="544"/>
      <c r="PET506" s="544"/>
      <c r="PEU506" s="544"/>
      <c r="PEV506" s="544"/>
      <c r="PEW506" s="544"/>
      <c r="PEX506" s="544"/>
      <c r="PEY506" s="544"/>
      <c r="PEZ506" s="544"/>
      <c r="PFA506" s="544"/>
      <c r="PFB506" s="544"/>
      <c r="PFC506" s="544"/>
      <c r="PFD506" s="544"/>
      <c r="PFE506" s="544"/>
      <c r="PFF506" s="544"/>
      <c r="PFG506" s="544"/>
      <c r="PFH506" s="544"/>
      <c r="PFI506" s="544"/>
      <c r="PFJ506" s="544"/>
      <c r="PFK506" s="544"/>
      <c r="PFL506" s="544"/>
      <c r="PFM506" s="544"/>
      <c r="PFN506" s="544"/>
      <c r="PFO506" s="544"/>
      <c r="PFP506" s="544"/>
      <c r="PFQ506" s="544"/>
      <c r="PFR506" s="544"/>
      <c r="PFS506" s="544"/>
      <c r="PFT506" s="544"/>
      <c r="PFU506" s="544"/>
      <c r="PFV506" s="544"/>
      <c r="PFW506" s="544"/>
      <c r="PFX506" s="544"/>
      <c r="PFY506" s="544"/>
      <c r="PFZ506" s="544"/>
      <c r="PGA506" s="544"/>
      <c r="PGB506" s="544"/>
      <c r="PGC506" s="544"/>
      <c r="PGD506" s="544"/>
      <c r="PGE506" s="544"/>
      <c r="PGF506" s="544"/>
      <c r="PGG506" s="544"/>
      <c r="PGH506" s="544"/>
      <c r="PGI506" s="544"/>
      <c r="PGJ506" s="544"/>
      <c r="PGK506" s="544"/>
      <c r="PGL506" s="544"/>
      <c r="PGM506" s="544"/>
      <c r="PGN506" s="544"/>
      <c r="PGO506" s="544"/>
      <c r="PGP506" s="544"/>
      <c r="PGQ506" s="544"/>
      <c r="PGR506" s="544"/>
      <c r="PGS506" s="544"/>
      <c r="PGT506" s="544"/>
      <c r="PGU506" s="544"/>
      <c r="PGV506" s="544"/>
      <c r="PGW506" s="544"/>
      <c r="PGX506" s="544"/>
      <c r="PGY506" s="544"/>
      <c r="PGZ506" s="544"/>
      <c r="PHA506" s="544"/>
      <c r="PHB506" s="544"/>
      <c r="PHC506" s="544"/>
      <c r="PHD506" s="544"/>
      <c r="PHE506" s="544"/>
      <c r="PHF506" s="544"/>
      <c r="PHG506" s="544"/>
      <c r="PHH506" s="544"/>
      <c r="PHI506" s="544"/>
      <c r="PHJ506" s="544"/>
      <c r="PHK506" s="544"/>
      <c r="PHL506" s="544"/>
      <c r="PHM506" s="544"/>
      <c r="PHN506" s="544"/>
      <c r="PHO506" s="544"/>
      <c r="PHP506" s="544"/>
      <c r="PHQ506" s="544"/>
      <c r="PHR506" s="544"/>
      <c r="PHS506" s="544"/>
      <c r="PHT506" s="544"/>
      <c r="PHU506" s="544"/>
      <c r="PHV506" s="544"/>
      <c r="PHW506" s="544"/>
      <c r="PHX506" s="544"/>
      <c r="PHY506" s="544"/>
      <c r="PHZ506" s="544"/>
      <c r="PIA506" s="544"/>
      <c r="PIB506" s="544"/>
      <c r="PIC506" s="544"/>
      <c r="PID506" s="544"/>
      <c r="PIE506" s="544"/>
      <c r="PIF506" s="544"/>
      <c r="PIG506" s="544"/>
      <c r="PIH506" s="544"/>
      <c r="PII506" s="544"/>
      <c r="PIJ506" s="544"/>
      <c r="PIK506" s="544"/>
      <c r="PIL506" s="544"/>
      <c r="PIM506" s="544"/>
      <c r="PIN506" s="544"/>
      <c r="PIO506" s="544"/>
      <c r="PIP506" s="544"/>
      <c r="PIQ506" s="544"/>
      <c r="PIR506" s="544"/>
      <c r="PIS506" s="544"/>
      <c r="PIT506" s="544"/>
      <c r="PIU506" s="544"/>
      <c r="PIV506" s="544"/>
      <c r="PIW506" s="544"/>
      <c r="PIX506" s="544"/>
      <c r="PIY506" s="544"/>
      <c r="PIZ506" s="544"/>
      <c r="PJA506" s="544"/>
      <c r="PJB506" s="544"/>
      <c r="PJC506" s="544"/>
      <c r="PJD506" s="544"/>
      <c r="PJE506" s="544"/>
      <c r="PJF506" s="544"/>
      <c r="PJG506" s="544"/>
      <c r="PJH506" s="544"/>
      <c r="PJI506" s="544"/>
      <c r="PJJ506" s="544"/>
      <c r="PJK506" s="544"/>
      <c r="PJL506" s="544"/>
      <c r="PJM506" s="544"/>
      <c r="PJN506" s="544"/>
      <c r="PJO506" s="544"/>
      <c r="PJP506" s="544"/>
      <c r="PJQ506" s="544"/>
      <c r="PJR506" s="544"/>
      <c r="PJS506" s="544"/>
      <c r="PJT506" s="544"/>
      <c r="PJU506" s="544"/>
      <c r="PJV506" s="544"/>
      <c r="PJW506" s="544"/>
      <c r="PJX506" s="544"/>
      <c r="PJY506" s="544"/>
      <c r="PJZ506" s="544"/>
      <c r="PKA506" s="544"/>
      <c r="PKB506" s="544"/>
      <c r="PKC506" s="544"/>
      <c r="PKD506" s="544"/>
      <c r="PKE506" s="544"/>
      <c r="PKF506" s="544"/>
      <c r="PKG506" s="544"/>
      <c r="PKH506" s="544"/>
      <c r="PKI506" s="544"/>
      <c r="PKJ506" s="544"/>
      <c r="PKK506" s="544"/>
      <c r="PKL506" s="544"/>
      <c r="PKM506" s="544"/>
      <c r="PKN506" s="544"/>
      <c r="PKO506" s="544"/>
      <c r="PKP506" s="544"/>
      <c r="PKQ506" s="544"/>
      <c r="PKR506" s="544"/>
      <c r="PKS506" s="544"/>
      <c r="PKT506" s="544"/>
      <c r="PKU506" s="544"/>
      <c r="PKV506" s="544"/>
      <c r="PKW506" s="544"/>
      <c r="PKX506" s="544"/>
      <c r="PKY506" s="544"/>
      <c r="PKZ506" s="544"/>
      <c r="PLA506" s="544"/>
      <c r="PLB506" s="544"/>
      <c r="PLC506" s="544"/>
      <c r="PLD506" s="544"/>
      <c r="PLE506" s="544"/>
      <c r="PLF506" s="544"/>
      <c r="PLG506" s="544"/>
      <c r="PLH506" s="544"/>
      <c r="PLI506" s="544"/>
      <c r="PLJ506" s="544"/>
      <c r="PLK506" s="544"/>
      <c r="PLL506" s="544"/>
      <c r="PLM506" s="544"/>
      <c r="PLN506" s="544"/>
      <c r="PLO506" s="544"/>
      <c r="PLP506" s="544"/>
      <c r="PLQ506" s="544"/>
      <c r="PLR506" s="544"/>
      <c r="PLS506" s="544"/>
      <c r="PLT506" s="544"/>
      <c r="PLU506" s="544"/>
      <c r="PLV506" s="544"/>
      <c r="PLW506" s="544"/>
      <c r="PLX506" s="544"/>
      <c r="PLY506" s="544"/>
      <c r="PLZ506" s="544"/>
      <c r="PMA506" s="544"/>
      <c r="PMB506" s="544"/>
      <c r="PMC506" s="544"/>
      <c r="PMD506" s="544"/>
      <c r="PME506" s="544"/>
      <c r="PMF506" s="544"/>
      <c r="PMG506" s="544"/>
      <c r="PMH506" s="544"/>
      <c r="PMI506" s="544"/>
      <c r="PMJ506" s="544"/>
      <c r="PMK506" s="544"/>
      <c r="PML506" s="544"/>
      <c r="PMM506" s="544"/>
      <c r="PMN506" s="544"/>
      <c r="PMO506" s="544"/>
      <c r="PMP506" s="544"/>
      <c r="PMQ506" s="544"/>
      <c r="PMR506" s="544"/>
      <c r="PMS506" s="544"/>
      <c r="PMT506" s="544"/>
      <c r="PMU506" s="544"/>
      <c r="PMV506" s="544"/>
      <c r="PMW506" s="544"/>
      <c r="PMX506" s="544"/>
      <c r="PMY506" s="544"/>
      <c r="PMZ506" s="544"/>
      <c r="PNA506" s="544"/>
      <c r="PNB506" s="544"/>
      <c r="PNC506" s="544"/>
      <c r="PND506" s="544"/>
      <c r="PNE506" s="544"/>
      <c r="PNF506" s="544"/>
      <c r="PNG506" s="544"/>
      <c r="PNH506" s="544"/>
      <c r="PNI506" s="544"/>
      <c r="PNJ506" s="544"/>
      <c r="PNK506" s="544"/>
      <c r="PNL506" s="544"/>
      <c r="PNM506" s="544"/>
      <c r="PNN506" s="544"/>
      <c r="PNO506" s="544"/>
      <c r="PNP506" s="544"/>
      <c r="PNQ506" s="544"/>
      <c r="PNR506" s="544"/>
      <c r="PNS506" s="544"/>
      <c r="PNT506" s="544"/>
      <c r="PNU506" s="544"/>
      <c r="PNV506" s="544"/>
      <c r="PNW506" s="544"/>
      <c r="PNX506" s="544"/>
      <c r="PNY506" s="544"/>
      <c r="PNZ506" s="544"/>
      <c r="POA506" s="544"/>
      <c r="POB506" s="544"/>
      <c r="POC506" s="544"/>
      <c r="POD506" s="544"/>
      <c r="POE506" s="544"/>
      <c r="POF506" s="544"/>
      <c r="POG506" s="544"/>
      <c r="POH506" s="544"/>
      <c r="POI506" s="544"/>
      <c r="POJ506" s="544"/>
      <c r="POK506" s="544"/>
      <c r="POL506" s="544"/>
      <c r="POM506" s="544"/>
      <c r="PON506" s="544"/>
      <c r="POO506" s="544"/>
      <c r="POP506" s="544"/>
      <c r="POQ506" s="544"/>
      <c r="POR506" s="544"/>
      <c r="POS506" s="544"/>
      <c r="POT506" s="544"/>
      <c r="POU506" s="544"/>
      <c r="POV506" s="544"/>
      <c r="POW506" s="544"/>
      <c r="POX506" s="544"/>
      <c r="POY506" s="544"/>
      <c r="POZ506" s="544"/>
      <c r="PPA506" s="544"/>
      <c r="PPB506" s="544"/>
      <c r="PPC506" s="544"/>
      <c r="PPD506" s="544"/>
      <c r="PPE506" s="544"/>
      <c r="PPF506" s="544"/>
      <c r="PPG506" s="544"/>
      <c r="PPH506" s="544"/>
      <c r="PPI506" s="544"/>
      <c r="PPJ506" s="544"/>
      <c r="PPK506" s="544"/>
      <c r="PPL506" s="544"/>
      <c r="PPM506" s="544"/>
      <c r="PPN506" s="544"/>
      <c r="PPO506" s="544"/>
      <c r="PPP506" s="544"/>
      <c r="PPQ506" s="544"/>
      <c r="PPR506" s="544"/>
      <c r="PPS506" s="544"/>
      <c r="PPT506" s="544"/>
      <c r="PPU506" s="544"/>
      <c r="PPV506" s="544"/>
      <c r="PPW506" s="544"/>
      <c r="PPX506" s="544"/>
      <c r="PPY506" s="544"/>
      <c r="PPZ506" s="544"/>
      <c r="PQA506" s="544"/>
      <c r="PQB506" s="544"/>
      <c r="PQC506" s="544"/>
      <c r="PQD506" s="544"/>
      <c r="PQE506" s="544"/>
      <c r="PQF506" s="544"/>
      <c r="PQG506" s="544"/>
      <c r="PQH506" s="544"/>
      <c r="PQI506" s="544"/>
      <c r="PQJ506" s="544"/>
      <c r="PQK506" s="544"/>
      <c r="PQL506" s="544"/>
      <c r="PQM506" s="544"/>
      <c r="PQN506" s="544"/>
      <c r="PQO506" s="544"/>
      <c r="PQP506" s="544"/>
      <c r="PQQ506" s="544"/>
      <c r="PQR506" s="544"/>
      <c r="PQS506" s="544"/>
      <c r="PQT506" s="544"/>
      <c r="PQU506" s="544"/>
      <c r="PQV506" s="544"/>
      <c r="PQW506" s="544"/>
      <c r="PQX506" s="544"/>
      <c r="PQY506" s="544"/>
      <c r="PQZ506" s="544"/>
      <c r="PRA506" s="544"/>
      <c r="PRB506" s="544"/>
      <c r="PRC506" s="544"/>
      <c r="PRD506" s="544"/>
      <c r="PRE506" s="544"/>
      <c r="PRF506" s="544"/>
      <c r="PRG506" s="544"/>
      <c r="PRH506" s="544"/>
      <c r="PRI506" s="544"/>
      <c r="PRJ506" s="544"/>
      <c r="PRK506" s="544"/>
      <c r="PRL506" s="544"/>
      <c r="PRM506" s="544"/>
      <c r="PRN506" s="544"/>
      <c r="PRO506" s="544"/>
      <c r="PRP506" s="544"/>
      <c r="PRQ506" s="544"/>
      <c r="PRR506" s="544"/>
      <c r="PRS506" s="544"/>
      <c r="PRT506" s="544"/>
      <c r="PRU506" s="544"/>
      <c r="PRV506" s="544"/>
      <c r="PRW506" s="544"/>
      <c r="PRX506" s="544"/>
      <c r="PRY506" s="544"/>
      <c r="PRZ506" s="544"/>
      <c r="PSA506" s="544"/>
      <c r="PSB506" s="544"/>
      <c r="PSC506" s="544"/>
      <c r="PSD506" s="544"/>
      <c r="PSE506" s="544"/>
      <c r="PSF506" s="544"/>
      <c r="PSG506" s="544"/>
      <c r="PSH506" s="544"/>
      <c r="PSI506" s="544"/>
      <c r="PSJ506" s="544"/>
      <c r="PSK506" s="544"/>
      <c r="PSL506" s="544"/>
      <c r="PSM506" s="544"/>
      <c r="PSN506" s="544"/>
      <c r="PSO506" s="544"/>
      <c r="PSP506" s="544"/>
      <c r="PSQ506" s="544"/>
      <c r="PSR506" s="544"/>
      <c r="PSS506" s="544"/>
      <c r="PST506" s="544"/>
      <c r="PSU506" s="544"/>
      <c r="PSV506" s="544"/>
      <c r="PSW506" s="544"/>
      <c r="PSX506" s="544"/>
      <c r="PSY506" s="544"/>
      <c r="PSZ506" s="544"/>
      <c r="PTA506" s="544"/>
      <c r="PTB506" s="544"/>
      <c r="PTC506" s="544"/>
      <c r="PTD506" s="544"/>
      <c r="PTE506" s="544"/>
      <c r="PTF506" s="544"/>
      <c r="PTG506" s="544"/>
      <c r="PTH506" s="544"/>
      <c r="PTI506" s="544"/>
      <c r="PTJ506" s="544"/>
      <c r="PTK506" s="544"/>
      <c r="PTL506" s="544"/>
      <c r="PTM506" s="544"/>
      <c r="PTN506" s="544"/>
      <c r="PTO506" s="544"/>
      <c r="PTP506" s="544"/>
      <c r="PTQ506" s="544"/>
      <c r="PTR506" s="544"/>
      <c r="PTS506" s="544"/>
      <c r="PTT506" s="544"/>
      <c r="PTU506" s="544"/>
      <c r="PTV506" s="544"/>
      <c r="PTW506" s="544"/>
      <c r="PTX506" s="544"/>
      <c r="PTY506" s="544"/>
      <c r="PTZ506" s="544"/>
      <c r="PUA506" s="544"/>
      <c r="PUB506" s="544"/>
      <c r="PUC506" s="544"/>
      <c r="PUD506" s="544"/>
      <c r="PUE506" s="544"/>
      <c r="PUF506" s="544"/>
      <c r="PUG506" s="544"/>
      <c r="PUH506" s="544"/>
      <c r="PUI506" s="544"/>
      <c r="PUJ506" s="544"/>
      <c r="PUK506" s="544"/>
      <c r="PUL506" s="544"/>
      <c r="PUM506" s="544"/>
      <c r="PUN506" s="544"/>
      <c r="PUO506" s="544"/>
      <c r="PUP506" s="544"/>
      <c r="PUQ506" s="544"/>
      <c r="PUR506" s="544"/>
      <c r="PUS506" s="544"/>
      <c r="PUT506" s="544"/>
      <c r="PUU506" s="544"/>
      <c r="PUV506" s="544"/>
      <c r="PUW506" s="544"/>
      <c r="PUX506" s="544"/>
      <c r="PUY506" s="544"/>
      <c r="PUZ506" s="544"/>
      <c r="PVA506" s="544"/>
      <c r="PVB506" s="544"/>
      <c r="PVC506" s="544"/>
      <c r="PVD506" s="544"/>
      <c r="PVE506" s="544"/>
      <c r="PVF506" s="544"/>
      <c r="PVG506" s="544"/>
      <c r="PVH506" s="544"/>
      <c r="PVI506" s="544"/>
      <c r="PVJ506" s="544"/>
      <c r="PVK506" s="544"/>
      <c r="PVL506" s="544"/>
      <c r="PVM506" s="544"/>
      <c r="PVN506" s="544"/>
      <c r="PVO506" s="544"/>
      <c r="PVP506" s="544"/>
      <c r="PVQ506" s="544"/>
      <c r="PVR506" s="544"/>
      <c r="PVS506" s="544"/>
      <c r="PVT506" s="544"/>
      <c r="PVU506" s="544"/>
      <c r="PVV506" s="544"/>
      <c r="PVW506" s="544"/>
      <c r="PVX506" s="544"/>
      <c r="PVY506" s="544"/>
      <c r="PVZ506" s="544"/>
      <c r="PWA506" s="544"/>
      <c r="PWB506" s="544"/>
      <c r="PWC506" s="544"/>
      <c r="PWD506" s="544"/>
      <c r="PWE506" s="544"/>
      <c r="PWF506" s="544"/>
      <c r="PWG506" s="544"/>
      <c r="PWH506" s="544"/>
      <c r="PWI506" s="544"/>
      <c r="PWJ506" s="544"/>
      <c r="PWK506" s="544"/>
      <c r="PWL506" s="544"/>
      <c r="PWM506" s="544"/>
      <c r="PWN506" s="544"/>
      <c r="PWO506" s="544"/>
      <c r="PWP506" s="544"/>
      <c r="PWQ506" s="544"/>
      <c r="PWR506" s="544"/>
      <c r="PWS506" s="544"/>
      <c r="PWT506" s="544"/>
      <c r="PWU506" s="544"/>
      <c r="PWV506" s="544"/>
      <c r="PWW506" s="544"/>
      <c r="PWX506" s="544"/>
      <c r="PWY506" s="544"/>
      <c r="PWZ506" s="544"/>
      <c r="PXA506" s="544"/>
      <c r="PXB506" s="544"/>
      <c r="PXC506" s="544"/>
      <c r="PXD506" s="544"/>
      <c r="PXE506" s="544"/>
      <c r="PXF506" s="544"/>
      <c r="PXG506" s="544"/>
      <c r="PXH506" s="544"/>
      <c r="PXI506" s="544"/>
      <c r="PXJ506" s="544"/>
      <c r="PXK506" s="544"/>
      <c r="PXL506" s="544"/>
      <c r="PXM506" s="544"/>
      <c r="PXN506" s="544"/>
      <c r="PXO506" s="544"/>
      <c r="PXP506" s="544"/>
      <c r="PXQ506" s="544"/>
      <c r="PXR506" s="544"/>
      <c r="PXS506" s="544"/>
      <c r="PXT506" s="544"/>
      <c r="PXU506" s="544"/>
      <c r="PXV506" s="544"/>
      <c r="PXW506" s="544"/>
      <c r="PXX506" s="544"/>
      <c r="PXY506" s="544"/>
      <c r="PXZ506" s="544"/>
      <c r="PYA506" s="544"/>
      <c r="PYB506" s="544"/>
      <c r="PYC506" s="544"/>
      <c r="PYD506" s="544"/>
      <c r="PYE506" s="544"/>
      <c r="PYF506" s="544"/>
      <c r="PYG506" s="544"/>
      <c r="PYH506" s="544"/>
      <c r="PYI506" s="544"/>
      <c r="PYJ506" s="544"/>
      <c r="PYK506" s="544"/>
      <c r="PYL506" s="544"/>
      <c r="PYM506" s="544"/>
      <c r="PYN506" s="544"/>
      <c r="PYO506" s="544"/>
      <c r="PYP506" s="544"/>
      <c r="PYQ506" s="544"/>
      <c r="PYR506" s="544"/>
      <c r="PYS506" s="544"/>
      <c r="PYT506" s="544"/>
      <c r="PYU506" s="544"/>
      <c r="PYV506" s="544"/>
      <c r="PYW506" s="544"/>
      <c r="PYX506" s="544"/>
      <c r="PYY506" s="544"/>
      <c r="PYZ506" s="544"/>
      <c r="PZA506" s="544"/>
      <c r="PZB506" s="544"/>
      <c r="PZC506" s="544"/>
      <c r="PZD506" s="544"/>
      <c r="PZE506" s="544"/>
      <c r="PZF506" s="544"/>
      <c r="PZG506" s="544"/>
      <c r="PZH506" s="544"/>
      <c r="PZI506" s="544"/>
      <c r="PZJ506" s="544"/>
      <c r="PZK506" s="544"/>
      <c r="PZL506" s="544"/>
      <c r="PZM506" s="544"/>
      <c r="PZN506" s="544"/>
      <c r="PZO506" s="544"/>
      <c r="PZP506" s="544"/>
      <c r="PZQ506" s="544"/>
      <c r="PZR506" s="544"/>
      <c r="PZS506" s="544"/>
      <c r="PZT506" s="544"/>
      <c r="PZU506" s="544"/>
      <c r="PZV506" s="544"/>
      <c r="PZW506" s="544"/>
      <c r="PZX506" s="544"/>
      <c r="PZY506" s="544"/>
      <c r="PZZ506" s="544"/>
      <c r="QAA506" s="544"/>
      <c r="QAB506" s="544"/>
      <c r="QAC506" s="544"/>
      <c r="QAD506" s="544"/>
      <c r="QAE506" s="544"/>
      <c r="QAF506" s="544"/>
      <c r="QAG506" s="544"/>
      <c r="QAH506" s="544"/>
      <c r="QAI506" s="544"/>
      <c r="QAJ506" s="544"/>
      <c r="QAK506" s="544"/>
      <c r="QAL506" s="544"/>
      <c r="QAM506" s="544"/>
      <c r="QAN506" s="544"/>
      <c r="QAO506" s="544"/>
      <c r="QAP506" s="544"/>
      <c r="QAQ506" s="544"/>
      <c r="QAR506" s="544"/>
      <c r="QAS506" s="544"/>
      <c r="QAT506" s="544"/>
      <c r="QAU506" s="544"/>
      <c r="QAV506" s="544"/>
      <c r="QAW506" s="544"/>
      <c r="QAX506" s="544"/>
      <c r="QAY506" s="544"/>
      <c r="QAZ506" s="544"/>
      <c r="QBA506" s="544"/>
      <c r="QBB506" s="544"/>
      <c r="QBC506" s="544"/>
      <c r="QBD506" s="544"/>
      <c r="QBE506" s="544"/>
      <c r="QBF506" s="544"/>
      <c r="QBG506" s="544"/>
      <c r="QBH506" s="544"/>
      <c r="QBI506" s="544"/>
      <c r="QBJ506" s="544"/>
      <c r="QBK506" s="544"/>
      <c r="QBL506" s="544"/>
      <c r="QBM506" s="544"/>
      <c r="QBN506" s="544"/>
      <c r="QBO506" s="544"/>
      <c r="QBP506" s="544"/>
      <c r="QBQ506" s="544"/>
      <c r="QBR506" s="544"/>
      <c r="QBS506" s="544"/>
      <c r="QBT506" s="544"/>
      <c r="QBU506" s="544"/>
      <c r="QBV506" s="544"/>
      <c r="QBW506" s="544"/>
      <c r="QBX506" s="544"/>
      <c r="QBY506" s="544"/>
      <c r="QBZ506" s="544"/>
      <c r="QCA506" s="544"/>
      <c r="QCB506" s="544"/>
      <c r="QCC506" s="544"/>
      <c r="QCD506" s="544"/>
      <c r="QCE506" s="544"/>
      <c r="QCF506" s="544"/>
      <c r="QCG506" s="544"/>
      <c r="QCH506" s="544"/>
      <c r="QCI506" s="544"/>
      <c r="QCJ506" s="544"/>
      <c r="QCK506" s="544"/>
      <c r="QCL506" s="544"/>
      <c r="QCM506" s="544"/>
      <c r="QCN506" s="544"/>
      <c r="QCO506" s="544"/>
      <c r="QCP506" s="544"/>
      <c r="QCQ506" s="544"/>
      <c r="QCR506" s="544"/>
      <c r="QCS506" s="544"/>
      <c r="QCT506" s="544"/>
      <c r="QCU506" s="544"/>
      <c r="QCV506" s="544"/>
      <c r="QCW506" s="544"/>
      <c r="QCX506" s="544"/>
      <c r="QCY506" s="544"/>
      <c r="QCZ506" s="544"/>
      <c r="QDA506" s="544"/>
      <c r="QDB506" s="544"/>
      <c r="QDC506" s="544"/>
      <c r="QDD506" s="544"/>
      <c r="QDE506" s="544"/>
      <c r="QDF506" s="544"/>
      <c r="QDG506" s="544"/>
      <c r="QDH506" s="544"/>
      <c r="QDI506" s="544"/>
      <c r="QDJ506" s="544"/>
      <c r="QDK506" s="544"/>
      <c r="QDL506" s="544"/>
      <c r="QDM506" s="544"/>
      <c r="QDN506" s="544"/>
      <c r="QDO506" s="544"/>
      <c r="QDP506" s="544"/>
      <c r="QDQ506" s="544"/>
      <c r="QDR506" s="544"/>
      <c r="QDS506" s="544"/>
      <c r="QDT506" s="544"/>
      <c r="QDU506" s="544"/>
      <c r="QDV506" s="544"/>
      <c r="QDW506" s="544"/>
      <c r="QDX506" s="544"/>
      <c r="QDY506" s="544"/>
      <c r="QDZ506" s="544"/>
      <c r="QEA506" s="544"/>
      <c r="QEB506" s="544"/>
      <c r="QEC506" s="544"/>
      <c r="QED506" s="544"/>
      <c r="QEE506" s="544"/>
      <c r="QEF506" s="544"/>
      <c r="QEG506" s="544"/>
      <c r="QEH506" s="544"/>
      <c r="QEI506" s="544"/>
      <c r="QEJ506" s="544"/>
      <c r="QEK506" s="544"/>
      <c r="QEL506" s="544"/>
      <c r="QEM506" s="544"/>
      <c r="QEN506" s="544"/>
      <c r="QEO506" s="544"/>
      <c r="QEP506" s="544"/>
      <c r="QEQ506" s="544"/>
      <c r="QER506" s="544"/>
      <c r="QES506" s="544"/>
      <c r="QET506" s="544"/>
      <c r="QEU506" s="544"/>
      <c r="QEV506" s="544"/>
      <c r="QEW506" s="544"/>
      <c r="QEX506" s="544"/>
      <c r="QEY506" s="544"/>
      <c r="QEZ506" s="544"/>
      <c r="QFA506" s="544"/>
      <c r="QFB506" s="544"/>
      <c r="QFC506" s="544"/>
      <c r="QFD506" s="544"/>
      <c r="QFE506" s="544"/>
      <c r="QFF506" s="544"/>
      <c r="QFG506" s="544"/>
      <c r="QFH506" s="544"/>
      <c r="QFI506" s="544"/>
      <c r="QFJ506" s="544"/>
      <c r="QFK506" s="544"/>
      <c r="QFL506" s="544"/>
      <c r="QFM506" s="544"/>
      <c r="QFN506" s="544"/>
      <c r="QFO506" s="544"/>
      <c r="QFP506" s="544"/>
      <c r="QFQ506" s="544"/>
      <c r="QFR506" s="544"/>
      <c r="QFS506" s="544"/>
      <c r="QFT506" s="544"/>
      <c r="QFU506" s="544"/>
      <c r="QFV506" s="544"/>
      <c r="QFW506" s="544"/>
      <c r="QFX506" s="544"/>
      <c r="QFY506" s="544"/>
      <c r="QFZ506" s="544"/>
      <c r="QGA506" s="544"/>
      <c r="QGB506" s="544"/>
      <c r="QGC506" s="544"/>
      <c r="QGD506" s="544"/>
      <c r="QGE506" s="544"/>
      <c r="QGF506" s="544"/>
      <c r="QGG506" s="544"/>
      <c r="QGH506" s="544"/>
      <c r="QGI506" s="544"/>
      <c r="QGJ506" s="544"/>
      <c r="QGK506" s="544"/>
      <c r="QGL506" s="544"/>
      <c r="QGM506" s="544"/>
      <c r="QGN506" s="544"/>
      <c r="QGO506" s="544"/>
      <c r="QGP506" s="544"/>
      <c r="QGQ506" s="544"/>
      <c r="QGR506" s="544"/>
      <c r="QGS506" s="544"/>
      <c r="QGT506" s="544"/>
      <c r="QGU506" s="544"/>
      <c r="QGV506" s="544"/>
      <c r="QGW506" s="544"/>
      <c r="QGX506" s="544"/>
      <c r="QGY506" s="544"/>
      <c r="QGZ506" s="544"/>
      <c r="QHA506" s="544"/>
      <c r="QHB506" s="544"/>
      <c r="QHC506" s="544"/>
      <c r="QHD506" s="544"/>
      <c r="QHE506" s="544"/>
      <c r="QHF506" s="544"/>
      <c r="QHG506" s="544"/>
      <c r="QHH506" s="544"/>
      <c r="QHI506" s="544"/>
      <c r="QHJ506" s="544"/>
      <c r="QHK506" s="544"/>
      <c r="QHL506" s="544"/>
      <c r="QHM506" s="544"/>
      <c r="QHN506" s="544"/>
      <c r="QHO506" s="544"/>
      <c r="QHP506" s="544"/>
      <c r="QHQ506" s="544"/>
      <c r="QHR506" s="544"/>
      <c r="QHS506" s="544"/>
      <c r="QHT506" s="544"/>
      <c r="QHU506" s="544"/>
      <c r="QHV506" s="544"/>
      <c r="QHW506" s="544"/>
      <c r="QHX506" s="544"/>
      <c r="QHY506" s="544"/>
      <c r="QHZ506" s="544"/>
      <c r="QIA506" s="544"/>
      <c r="QIB506" s="544"/>
      <c r="QIC506" s="544"/>
      <c r="QID506" s="544"/>
      <c r="QIE506" s="544"/>
      <c r="QIF506" s="544"/>
      <c r="QIG506" s="544"/>
      <c r="QIH506" s="544"/>
      <c r="QII506" s="544"/>
      <c r="QIJ506" s="544"/>
      <c r="QIK506" s="544"/>
      <c r="QIL506" s="544"/>
      <c r="QIM506" s="544"/>
      <c r="QIN506" s="544"/>
      <c r="QIO506" s="544"/>
      <c r="QIP506" s="544"/>
      <c r="QIQ506" s="544"/>
      <c r="QIR506" s="544"/>
      <c r="QIS506" s="544"/>
      <c r="QIT506" s="544"/>
      <c r="QIU506" s="544"/>
      <c r="QIV506" s="544"/>
      <c r="QIW506" s="544"/>
      <c r="QIX506" s="544"/>
      <c r="QIY506" s="544"/>
      <c r="QIZ506" s="544"/>
      <c r="QJA506" s="544"/>
      <c r="QJB506" s="544"/>
      <c r="QJC506" s="544"/>
      <c r="QJD506" s="544"/>
      <c r="QJE506" s="544"/>
      <c r="QJF506" s="544"/>
      <c r="QJG506" s="544"/>
      <c r="QJH506" s="544"/>
      <c r="QJI506" s="544"/>
      <c r="QJJ506" s="544"/>
      <c r="QJK506" s="544"/>
      <c r="QJL506" s="544"/>
      <c r="QJM506" s="544"/>
      <c r="QJN506" s="544"/>
      <c r="QJO506" s="544"/>
      <c r="QJP506" s="544"/>
      <c r="QJQ506" s="544"/>
      <c r="QJR506" s="544"/>
      <c r="QJS506" s="544"/>
      <c r="QJT506" s="544"/>
      <c r="QJU506" s="544"/>
      <c r="QJV506" s="544"/>
      <c r="QJW506" s="544"/>
      <c r="QJX506" s="544"/>
      <c r="QJY506" s="544"/>
      <c r="QJZ506" s="544"/>
      <c r="QKA506" s="544"/>
      <c r="QKB506" s="544"/>
      <c r="QKC506" s="544"/>
      <c r="QKD506" s="544"/>
      <c r="QKE506" s="544"/>
      <c r="QKF506" s="544"/>
      <c r="QKG506" s="544"/>
      <c r="QKH506" s="544"/>
      <c r="QKI506" s="544"/>
      <c r="QKJ506" s="544"/>
      <c r="QKK506" s="544"/>
      <c r="QKL506" s="544"/>
      <c r="QKM506" s="544"/>
      <c r="QKN506" s="544"/>
      <c r="QKO506" s="544"/>
      <c r="QKP506" s="544"/>
      <c r="QKQ506" s="544"/>
      <c r="QKR506" s="544"/>
      <c r="QKS506" s="544"/>
      <c r="QKT506" s="544"/>
      <c r="QKU506" s="544"/>
      <c r="QKV506" s="544"/>
      <c r="QKW506" s="544"/>
      <c r="QKX506" s="544"/>
      <c r="QKY506" s="544"/>
      <c r="QKZ506" s="544"/>
      <c r="QLA506" s="544"/>
      <c r="QLB506" s="544"/>
      <c r="QLC506" s="544"/>
      <c r="QLD506" s="544"/>
      <c r="QLE506" s="544"/>
      <c r="QLF506" s="544"/>
      <c r="QLG506" s="544"/>
      <c r="QLH506" s="544"/>
      <c r="QLI506" s="544"/>
      <c r="QLJ506" s="544"/>
      <c r="QLK506" s="544"/>
      <c r="QLL506" s="544"/>
      <c r="QLM506" s="544"/>
      <c r="QLN506" s="544"/>
      <c r="QLO506" s="544"/>
      <c r="QLP506" s="544"/>
      <c r="QLQ506" s="544"/>
      <c r="QLR506" s="544"/>
      <c r="QLS506" s="544"/>
      <c r="QLT506" s="544"/>
      <c r="QLU506" s="544"/>
      <c r="QLV506" s="544"/>
      <c r="QLW506" s="544"/>
      <c r="QLX506" s="544"/>
      <c r="QLY506" s="544"/>
      <c r="QLZ506" s="544"/>
      <c r="QMA506" s="544"/>
      <c r="QMB506" s="544"/>
      <c r="QMC506" s="544"/>
      <c r="QMD506" s="544"/>
      <c r="QME506" s="544"/>
      <c r="QMF506" s="544"/>
      <c r="QMG506" s="544"/>
      <c r="QMH506" s="544"/>
      <c r="QMI506" s="544"/>
      <c r="QMJ506" s="544"/>
      <c r="QMK506" s="544"/>
      <c r="QML506" s="544"/>
      <c r="QMM506" s="544"/>
      <c r="QMN506" s="544"/>
      <c r="QMO506" s="544"/>
      <c r="QMP506" s="544"/>
      <c r="QMQ506" s="544"/>
      <c r="QMR506" s="544"/>
      <c r="QMS506" s="544"/>
      <c r="QMT506" s="544"/>
      <c r="QMU506" s="544"/>
      <c r="QMV506" s="544"/>
      <c r="QMW506" s="544"/>
      <c r="QMX506" s="544"/>
      <c r="QMY506" s="544"/>
      <c r="QMZ506" s="544"/>
      <c r="QNA506" s="544"/>
      <c r="QNB506" s="544"/>
      <c r="QNC506" s="544"/>
      <c r="QND506" s="544"/>
      <c r="QNE506" s="544"/>
      <c r="QNF506" s="544"/>
      <c r="QNG506" s="544"/>
      <c r="QNH506" s="544"/>
      <c r="QNI506" s="544"/>
      <c r="QNJ506" s="544"/>
      <c r="QNK506" s="544"/>
      <c r="QNL506" s="544"/>
      <c r="QNM506" s="544"/>
      <c r="QNN506" s="544"/>
      <c r="QNO506" s="544"/>
      <c r="QNP506" s="544"/>
      <c r="QNQ506" s="544"/>
      <c r="QNR506" s="544"/>
      <c r="QNS506" s="544"/>
      <c r="QNT506" s="544"/>
      <c r="QNU506" s="544"/>
      <c r="QNV506" s="544"/>
      <c r="QNW506" s="544"/>
      <c r="QNX506" s="544"/>
      <c r="QNY506" s="544"/>
      <c r="QNZ506" s="544"/>
      <c r="QOA506" s="544"/>
      <c r="QOB506" s="544"/>
      <c r="QOC506" s="544"/>
      <c r="QOD506" s="544"/>
      <c r="QOE506" s="544"/>
      <c r="QOF506" s="544"/>
      <c r="QOG506" s="544"/>
      <c r="QOH506" s="544"/>
      <c r="QOI506" s="544"/>
      <c r="QOJ506" s="544"/>
      <c r="QOK506" s="544"/>
      <c r="QOL506" s="544"/>
      <c r="QOM506" s="544"/>
      <c r="QON506" s="544"/>
      <c r="QOO506" s="544"/>
      <c r="QOP506" s="544"/>
      <c r="QOQ506" s="544"/>
      <c r="QOR506" s="544"/>
      <c r="QOS506" s="544"/>
      <c r="QOT506" s="544"/>
      <c r="QOU506" s="544"/>
      <c r="QOV506" s="544"/>
      <c r="QOW506" s="544"/>
      <c r="QOX506" s="544"/>
      <c r="QOY506" s="544"/>
      <c r="QOZ506" s="544"/>
      <c r="QPA506" s="544"/>
      <c r="QPB506" s="544"/>
      <c r="QPC506" s="544"/>
      <c r="QPD506" s="544"/>
      <c r="QPE506" s="544"/>
      <c r="QPF506" s="544"/>
      <c r="QPG506" s="544"/>
      <c r="QPH506" s="544"/>
      <c r="QPI506" s="544"/>
      <c r="QPJ506" s="544"/>
      <c r="QPK506" s="544"/>
      <c r="QPL506" s="544"/>
      <c r="QPM506" s="544"/>
      <c r="QPN506" s="544"/>
      <c r="QPO506" s="544"/>
      <c r="QPP506" s="544"/>
      <c r="QPQ506" s="544"/>
      <c r="QPR506" s="544"/>
      <c r="QPS506" s="544"/>
      <c r="QPT506" s="544"/>
      <c r="QPU506" s="544"/>
      <c r="QPV506" s="544"/>
      <c r="QPW506" s="544"/>
      <c r="QPX506" s="544"/>
      <c r="QPY506" s="544"/>
      <c r="QPZ506" s="544"/>
      <c r="QQA506" s="544"/>
      <c r="QQB506" s="544"/>
      <c r="QQC506" s="544"/>
      <c r="QQD506" s="544"/>
      <c r="QQE506" s="544"/>
      <c r="QQF506" s="544"/>
      <c r="QQG506" s="544"/>
      <c r="QQH506" s="544"/>
      <c r="QQI506" s="544"/>
      <c r="QQJ506" s="544"/>
      <c r="QQK506" s="544"/>
      <c r="QQL506" s="544"/>
      <c r="QQM506" s="544"/>
      <c r="QQN506" s="544"/>
      <c r="QQO506" s="544"/>
      <c r="QQP506" s="544"/>
      <c r="QQQ506" s="544"/>
      <c r="QQR506" s="544"/>
      <c r="QQS506" s="544"/>
      <c r="QQT506" s="544"/>
      <c r="QQU506" s="544"/>
      <c r="QQV506" s="544"/>
      <c r="QQW506" s="544"/>
      <c r="QQX506" s="544"/>
      <c r="QQY506" s="544"/>
      <c r="QQZ506" s="544"/>
      <c r="QRA506" s="544"/>
      <c r="QRB506" s="544"/>
      <c r="QRC506" s="544"/>
      <c r="QRD506" s="544"/>
      <c r="QRE506" s="544"/>
      <c r="QRF506" s="544"/>
      <c r="QRG506" s="544"/>
      <c r="QRH506" s="544"/>
      <c r="QRI506" s="544"/>
      <c r="QRJ506" s="544"/>
      <c r="QRK506" s="544"/>
      <c r="QRL506" s="544"/>
      <c r="QRM506" s="544"/>
      <c r="QRN506" s="544"/>
      <c r="QRO506" s="544"/>
      <c r="QRP506" s="544"/>
      <c r="QRQ506" s="544"/>
      <c r="QRR506" s="544"/>
      <c r="QRS506" s="544"/>
      <c r="QRT506" s="544"/>
      <c r="QRU506" s="544"/>
      <c r="QRV506" s="544"/>
      <c r="QRW506" s="544"/>
      <c r="QRX506" s="544"/>
      <c r="QRY506" s="544"/>
      <c r="QRZ506" s="544"/>
      <c r="QSA506" s="544"/>
      <c r="QSB506" s="544"/>
      <c r="QSC506" s="544"/>
      <c r="QSD506" s="544"/>
      <c r="QSE506" s="544"/>
      <c r="QSF506" s="544"/>
      <c r="QSG506" s="544"/>
      <c r="QSH506" s="544"/>
      <c r="QSI506" s="544"/>
      <c r="QSJ506" s="544"/>
      <c r="QSK506" s="544"/>
      <c r="QSL506" s="544"/>
      <c r="QSM506" s="544"/>
      <c r="QSN506" s="544"/>
      <c r="QSO506" s="544"/>
      <c r="QSP506" s="544"/>
      <c r="QSQ506" s="544"/>
      <c r="QSR506" s="544"/>
      <c r="QSS506" s="544"/>
      <c r="QST506" s="544"/>
      <c r="QSU506" s="544"/>
      <c r="QSV506" s="544"/>
      <c r="QSW506" s="544"/>
      <c r="QSX506" s="544"/>
      <c r="QSY506" s="544"/>
      <c r="QSZ506" s="544"/>
      <c r="QTA506" s="544"/>
      <c r="QTB506" s="544"/>
      <c r="QTC506" s="544"/>
      <c r="QTD506" s="544"/>
      <c r="QTE506" s="544"/>
      <c r="QTF506" s="544"/>
      <c r="QTG506" s="544"/>
      <c r="QTH506" s="544"/>
      <c r="QTI506" s="544"/>
      <c r="QTJ506" s="544"/>
      <c r="QTK506" s="544"/>
      <c r="QTL506" s="544"/>
      <c r="QTM506" s="544"/>
      <c r="QTN506" s="544"/>
      <c r="QTO506" s="544"/>
      <c r="QTP506" s="544"/>
      <c r="QTQ506" s="544"/>
      <c r="QTR506" s="544"/>
      <c r="QTS506" s="544"/>
      <c r="QTT506" s="544"/>
      <c r="QTU506" s="544"/>
      <c r="QTV506" s="544"/>
      <c r="QTW506" s="544"/>
      <c r="QTX506" s="544"/>
      <c r="QTY506" s="544"/>
      <c r="QTZ506" s="544"/>
      <c r="QUA506" s="544"/>
      <c r="QUB506" s="544"/>
      <c r="QUC506" s="544"/>
      <c r="QUD506" s="544"/>
      <c r="QUE506" s="544"/>
      <c r="QUF506" s="544"/>
      <c r="QUG506" s="544"/>
      <c r="QUH506" s="544"/>
      <c r="QUI506" s="544"/>
      <c r="QUJ506" s="544"/>
      <c r="QUK506" s="544"/>
      <c r="QUL506" s="544"/>
      <c r="QUM506" s="544"/>
      <c r="QUN506" s="544"/>
      <c r="QUO506" s="544"/>
      <c r="QUP506" s="544"/>
      <c r="QUQ506" s="544"/>
      <c r="QUR506" s="544"/>
      <c r="QUS506" s="544"/>
      <c r="QUT506" s="544"/>
      <c r="QUU506" s="544"/>
      <c r="QUV506" s="544"/>
      <c r="QUW506" s="544"/>
      <c r="QUX506" s="544"/>
      <c r="QUY506" s="544"/>
      <c r="QUZ506" s="544"/>
      <c r="QVA506" s="544"/>
      <c r="QVB506" s="544"/>
      <c r="QVC506" s="544"/>
      <c r="QVD506" s="544"/>
      <c r="QVE506" s="544"/>
      <c r="QVF506" s="544"/>
      <c r="QVG506" s="544"/>
      <c r="QVH506" s="544"/>
      <c r="QVI506" s="544"/>
      <c r="QVJ506" s="544"/>
      <c r="QVK506" s="544"/>
      <c r="QVL506" s="544"/>
      <c r="QVM506" s="544"/>
      <c r="QVN506" s="544"/>
      <c r="QVO506" s="544"/>
      <c r="QVP506" s="544"/>
      <c r="QVQ506" s="544"/>
      <c r="QVR506" s="544"/>
      <c r="QVS506" s="544"/>
      <c r="QVT506" s="544"/>
      <c r="QVU506" s="544"/>
      <c r="QVV506" s="544"/>
      <c r="QVW506" s="544"/>
      <c r="QVX506" s="544"/>
      <c r="QVY506" s="544"/>
      <c r="QVZ506" s="544"/>
      <c r="QWA506" s="544"/>
      <c r="QWB506" s="544"/>
      <c r="QWC506" s="544"/>
      <c r="QWD506" s="544"/>
      <c r="QWE506" s="544"/>
      <c r="QWF506" s="544"/>
      <c r="QWG506" s="544"/>
      <c r="QWH506" s="544"/>
      <c r="QWI506" s="544"/>
      <c r="QWJ506" s="544"/>
      <c r="QWK506" s="544"/>
      <c r="QWL506" s="544"/>
      <c r="QWM506" s="544"/>
      <c r="QWN506" s="544"/>
      <c r="QWO506" s="544"/>
      <c r="QWP506" s="544"/>
      <c r="QWQ506" s="544"/>
      <c r="QWR506" s="544"/>
      <c r="QWS506" s="544"/>
      <c r="QWT506" s="544"/>
      <c r="QWU506" s="544"/>
      <c r="QWV506" s="544"/>
      <c r="QWW506" s="544"/>
      <c r="QWX506" s="544"/>
      <c r="QWY506" s="544"/>
      <c r="QWZ506" s="544"/>
      <c r="QXA506" s="544"/>
      <c r="QXB506" s="544"/>
      <c r="QXC506" s="544"/>
      <c r="QXD506" s="544"/>
      <c r="QXE506" s="544"/>
      <c r="QXF506" s="544"/>
      <c r="QXG506" s="544"/>
      <c r="QXH506" s="544"/>
      <c r="QXI506" s="544"/>
      <c r="QXJ506" s="544"/>
      <c r="QXK506" s="544"/>
      <c r="QXL506" s="544"/>
      <c r="QXM506" s="544"/>
      <c r="QXN506" s="544"/>
      <c r="QXO506" s="544"/>
      <c r="QXP506" s="544"/>
      <c r="QXQ506" s="544"/>
      <c r="QXR506" s="544"/>
      <c r="QXS506" s="544"/>
      <c r="QXT506" s="544"/>
      <c r="QXU506" s="544"/>
      <c r="QXV506" s="544"/>
      <c r="QXW506" s="544"/>
      <c r="QXX506" s="544"/>
      <c r="QXY506" s="544"/>
      <c r="QXZ506" s="544"/>
      <c r="QYA506" s="544"/>
      <c r="QYB506" s="544"/>
      <c r="QYC506" s="544"/>
      <c r="QYD506" s="544"/>
      <c r="QYE506" s="544"/>
      <c r="QYF506" s="544"/>
      <c r="QYG506" s="544"/>
      <c r="QYH506" s="544"/>
      <c r="QYI506" s="544"/>
      <c r="QYJ506" s="544"/>
      <c r="QYK506" s="544"/>
      <c r="QYL506" s="544"/>
      <c r="QYM506" s="544"/>
      <c r="QYN506" s="544"/>
      <c r="QYO506" s="544"/>
      <c r="QYP506" s="544"/>
      <c r="QYQ506" s="544"/>
      <c r="QYR506" s="544"/>
      <c r="QYS506" s="544"/>
      <c r="QYT506" s="544"/>
      <c r="QYU506" s="544"/>
      <c r="QYV506" s="544"/>
      <c r="QYW506" s="544"/>
      <c r="QYX506" s="544"/>
      <c r="QYY506" s="544"/>
      <c r="QYZ506" s="544"/>
      <c r="QZA506" s="544"/>
      <c r="QZB506" s="544"/>
      <c r="QZC506" s="544"/>
      <c r="QZD506" s="544"/>
      <c r="QZE506" s="544"/>
      <c r="QZF506" s="544"/>
      <c r="QZG506" s="544"/>
      <c r="QZH506" s="544"/>
      <c r="QZI506" s="544"/>
      <c r="QZJ506" s="544"/>
      <c r="QZK506" s="544"/>
      <c r="QZL506" s="544"/>
      <c r="QZM506" s="544"/>
      <c r="QZN506" s="544"/>
      <c r="QZO506" s="544"/>
      <c r="QZP506" s="544"/>
      <c r="QZQ506" s="544"/>
      <c r="QZR506" s="544"/>
      <c r="QZS506" s="544"/>
      <c r="QZT506" s="544"/>
      <c r="QZU506" s="544"/>
      <c r="QZV506" s="544"/>
      <c r="QZW506" s="544"/>
      <c r="QZX506" s="544"/>
      <c r="QZY506" s="544"/>
      <c r="QZZ506" s="544"/>
      <c r="RAA506" s="544"/>
      <c r="RAB506" s="544"/>
      <c r="RAC506" s="544"/>
      <c r="RAD506" s="544"/>
      <c r="RAE506" s="544"/>
      <c r="RAF506" s="544"/>
      <c r="RAG506" s="544"/>
      <c r="RAH506" s="544"/>
      <c r="RAI506" s="544"/>
      <c r="RAJ506" s="544"/>
      <c r="RAK506" s="544"/>
      <c r="RAL506" s="544"/>
      <c r="RAM506" s="544"/>
      <c r="RAN506" s="544"/>
      <c r="RAO506" s="544"/>
      <c r="RAP506" s="544"/>
      <c r="RAQ506" s="544"/>
      <c r="RAR506" s="544"/>
      <c r="RAS506" s="544"/>
      <c r="RAT506" s="544"/>
      <c r="RAU506" s="544"/>
      <c r="RAV506" s="544"/>
      <c r="RAW506" s="544"/>
      <c r="RAX506" s="544"/>
      <c r="RAY506" s="544"/>
      <c r="RAZ506" s="544"/>
      <c r="RBA506" s="544"/>
      <c r="RBB506" s="544"/>
      <c r="RBC506" s="544"/>
      <c r="RBD506" s="544"/>
      <c r="RBE506" s="544"/>
      <c r="RBF506" s="544"/>
      <c r="RBG506" s="544"/>
      <c r="RBH506" s="544"/>
      <c r="RBI506" s="544"/>
      <c r="RBJ506" s="544"/>
      <c r="RBK506" s="544"/>
      <c r="RBL506" s="544"/>
      <c r="RBM506" s="544"/>
      <c r="RBN506" s="544"/>
      <c r="RBO506" s="544"/>
      <c r="RBP506" s="544"/>
      <c r="RBQ506" s="544"/>
      <c r="RBR506" s="544"/>
      <c r="RBS506" s="544"/>
      <c r="RBT506" s="544"/>
      <c r="RBU506" s="544"/>
      <c r="RBV506" s="544"/>
      <c r="RBW506" s="544"/>
      <c r="RBX506" s="544"/>
      <c r="RBY506" s="544"/>
      <c r="RBZ506" s="544"/>
      <c r="RCA506" s="544"/>
      <c r="RCB506" s="544"/>
      <c r="RCC506" s="544"/>
      <c r="RCD506" s="544"/>
      <c r="RCE506" s="544"/>
      <c r="RCF506" s="544"/>
      <c r="RCG506" s="544"/>
      <c r="RCH506" s="544"/>
      <c r="RCI506" s="544"/>
      <c r="RCJ506" s="544"/>
      <c r="RCK506" s="544"/>
      <c r="RCL506" s="544"/>
      <c r="RCM506" s="544"/>
      <c r="RCN506" s="544"/>
      <c r="RCO506" s="544"/>
      <c r="RCP506" s="544"/>
      <c r="RCQ506" s="544"/>
      <c r="RCR506" s="544"/>
      <c r="RCS506" s="544"/>
      <c r="RCT506" s="544"/>
      <c r="RCU506" s="544"/>
      <c r="RCV506" s="544"/>
      <c r="RCW506" s="544"/>
      <c r="RCX506" s="544"/>
      <c r="RCY506" s="544"/>
      <c r="RCZ506" s="544"/>
      <c r="RDA506" s="544"/>
      <c r="RDB506" s="544"/>
      <c r="RDC506" s="544"/>
      <c r="RDD506" s="544"/>
      <c r="RDE506" s="544"/>
      <c r="RDF506" s="544"/>
      <c r="RDG506" s="544"/>
      <c r="RDH506" s="544"/>
      <c r="RDI506" s="544"/>
      <c r="RDJ506" s="544"/>
      <c r="RDK506" s="544"/>
      <c r="RDL506" s="544"/>
      <c r="RDM506" s="544"/>
      <c r="RDN506" s="544"/>
      <c r="RDO506" s="544"/>
      <c r="RDP506" s="544"/>
      <c r="RDQ506" s="544"/>
      <c r="RDR506" s="544"/>
      <c r="RDS506" s="544"/>
      <c r="RDT506" s="544"/>
      <c r="RDU506" s="544"/>
      <c r="RDV506" s="544"/>
      <c r="RDW506" s="544"/>
      <c r="RDX506" s="544"/>
      <c r="RDY506" s="544"/>
      <c r="RDZ506" s="544"/>
      <c r="REA506" s="544"/>
      <c r="REB506" s="544"/>
      <c r="REC506" s="544"/>
      <c r="RED506" s="544"/>
      <c r="REE506" s="544"/>
      <c r="REF506" s="544"/>
      <c r="REG506" s="544"/>
      <c r="REH506" s="544"/>
      <c r="REI506" s="544"/>
      <c r="REJ506" s="544"/>
      <c r="REK506" s="544"/>
      <c r="REL506" s="544"/>
      <c r="REM506" s="544"/>
      <c r="REN506" s="544"/>
      <c r="REO506" s="544"/>
      <c r="REP506" s="544"/>
      <c r="REQ506" s="544"/>
      <c r="RER506" s="544"/>
      <c r="RES506" s="544"/>
      <c r="RET506" s="544"/>
      <c r="REU506" s="544"/>
      <c r="REV506" s="544"/>
      <c r="REW506" s="544"/>
      <c r="REX506" s="544"/>
      <c r="REY506" s="544"/>
      <c r="REZ506" s="544"/>
      <c r="RFA506" s="544"/>
      <c r="RFB506" s="544"/>
      <c r="RFC506" s="544"/>
      <c r="RFD506" s="544"/>
      <c r="RFE506" s="544"/>
      <c r="RFF506" s="544"/>
      <c r="RFG506" s="544"/>
      <c r="RFH506" s="544"/>
      <c r="RFI506" s="544"/>
      <c r="RFJ506" s="544"/>
      <c r="RFK506" s="544"/>
      <c r="RFL506" s="544"/>
      <c r="RFM506" s="544"/>
      <c r="RFN506" s="544"/>
      <c r="RFO506" s="544"/>
      <c r="RFP506" s="544"/>
      <c r="RFQ506" s="544"/>
      <c r="RFR506" s="544"/>
      <c r="RFS506" s="544"/>
      <c r="RFT506" s="544"/>
      <c r="RFU506" s="544"/>
      <c r="RFV506" s="544"/>
      <c r="RFW506" s="544"/>
      <c r="RFX506" s="544"/>
      <c r="RFY506" s="544"/>
      <c r="RFZ506" s="544"/>
      <c r="RGA506" s="544"/>
      <c r="RGB506" s="544"/>
      <c r="RGC506" s="544"/>
      <c r="RGD506" s="544"/>
      <c r="RGE506" s="544"/>
      <c r="RGF506" s="544"/>
      <c r="RGG506" s="544"/>
      <c r="RGH506" s="544"/>
      <c r="RGI506" s="544"/>
      <c r="RGJ506" s="544"/>
      <c r="RGK506" s="544"/>
      <c r="RGL506" s="544"/>
      <c r="RGM506" s="544"/>
      <c r="RGN506" s="544"/>
      <c r="RGO506" s="544"/>
      <c r="RGP506" s="544"/>
      <c r="RGQ506" s="544"/>
      <c r="RGR506" s="544"/>
      <c r="RGS506" s="544"/>
      <c r="RGT506" s="544"/>
      <c r="RGU506" s="544"/>
      <c r="RGV506" s="544"/>
      <c r="RGW506" s="544"/>
      <c r="RGX506" s="544"/>
      <c r="RGY506" s="544"/>
      <c r="RGZ506" s="544"/>
      <c r="RHA506" s="544"/>
      <c r="RHB506" s="544"/>
      <c r="RHC506" s="544"/>
      <c r="RHD506" s="544"/>
      <c r="RHE506" s="544"/>
      <c r="RHF506" s="544"/>
      <c r="RHG506" s="544"/>
      <c r="RHH506" s="544"/>
      <c r="RHI506" s="544"/>
      <c r="RHJ506" s="544"/>
      <c r="RHK506" s="544"/>
      <c r="RHL506" s="544"/>
      <c r="RHM506" s="544"/>
      <c r="RHN506" s="544"/>
      <c r="RHO506" s="544"/>
      <c r="RHP506" s="544"/>
      <c r="RHQ506" s="544"/>
      <c r="RHR506" s="544"/>
      <c r="RHS506" s="544"/>
      <c r="RHT506" s="544"/>
      <c r="RHU506" s="544"/>
      <c r="RHV506" s="544"/>
      <c r="RHW506" s="544"/>
      <c r="RHX506" s="544"/>
      <c r="RHY506" s="544"/>
      <c r="RHZ506" s="544"/>
      <c r="RIA506" s="544"/>
      <c r="RIB506" s="544"/>
      <c r="RIC506" s="544"/>
      <c r="RID506" s="544"/>
      <c r="RIE506" s="544"/>
      <c r="RIF506" s="544"/>
      <c r="RIG506" s="544"/>
      <c r="RIH506" s="544"/>
      <c r="RII506" s="544"/>
      <c r="RIJ506" s="544"/>
      <c r="RIK506" s="544"/>
      <c r="RIL506" s="544"/>
      <c r="RIM506" s="544"/>
      <c r="RIN506" s="544"/>
      <c r="RIO506" s="544"/>
      <c r="RIP506" s="544"/>
      <c r="RIQ506" s="544"/>
      <c r="RIR506" s="544"/>
      <c r="RIS506" s="544"/>
      <c r="RIT506" s="544"/>
      <c r="RIU506" s="544"/>
      <c r="RIV506" s="544"/>
      <c r="RIW506" s="544"/>
      <c r="RIX506" s="544"/>
      <c r="RIY506" s="544"/>
      <c r="RIZ506" s="544"/>
      <c r="RJA506" s="544"/>
      <c r="RJB506" s="544"/>
      <c r="RJC506" s="544"/>
      <c r="RJD506" s="544"/>
      <c r="RJE506" s="544"/>
      <c r="RJF506" s="544"/>
      <c r="RJG506" s="544"/>
      <c r="RJH506" s="544"/>
      <c r="RJI506" s="544"/>
      <c r="RJJ506" s="544"/>
      <c r="RJK506" s="544"/>
      <c r="RJL506" s="544"/>
      <c r="RJM506" s="544"/>
      <c r="RJN506" s="544"/>
      <c r="RJO506" s="544"/>
      <c r="RJP506" s="544"/>
      <c r="RJQ506" s="544"/>
      <c r="RJR506" s="544"/>
      <c r="RJS506" s="544"/>
      <c r="RJT506" s="544"/>
      <c r="RJU506" s="544"/>
      <c r="RJV506" s="544"/>
      <c r="RJW506" s="544"/>
      <c r="RJX506" s="544"/>
      <c r="RJY506" s="544"/>
      <c r="RJZ506" s="544"/>
      <c r="RKA506" s="544"/>
      <c r="RKB506" s="544"/>
      <c r="RKC506" s="544"/>
      <c r="RKD506" s="544"/>
      <c r="RKE506" s="544"/>
      <c r="RKF506" s="544"/>
      <c r="RKG506" s="544"/>
      <c r="RKH506" s="544"/>
      <c r="RKI506" s="544"/>
      <c r="RKJ506" s="544"/>
      <c r="RKK506" s="544"/>
      <c r="RKL506" s="544"/>
      <c r="RKM506" s="544"/>
      <c r="RKN506" s="544"/>
      <c r="RKO506" s="544"/>
      <c r="RKP506" s="544"/>
      <c r="RKQ506" s="544"/>
      <c r="RKR506" s="544"/>
      <c r="RKS506" s="544"/>
      <c r="RKT506" s="544"/>
      <c r="RKU506" s="544"/>
      <c r="RKV506" s="544"/>
      <c r="RKW506" s="544"/>
      <c r="RKX506" s="544"/>
      <c r="RKY506" s="544"/>
      <c r="RKZ506" s="544"/>
      <c r="RLA506" s="544"/>
      <c r="RLB506" s="544"/>
      <c r="RLC506" s="544"/>
      <c r="RLD506" s="544"/>
      <c r="RLE506" s="544"/>
      <c r="RLF506" s="544"/>
      <c r="RLG506" s="544"/>
      <c r="RLH506" s="544"/>
      <c r="RLI506" s="544"/>
      <c r="RLJ506" s="544"/>
      <c r="RLK506" s="544"/>
      <c r="RLL506" s="544"/>
      <c r="RLM506" s="544"/>
      <c r="RLN506" s="544"/>
      <c r="RLO506" s="544"/>
      <c r="RLP506" s="544"/>
      <c r="RLQ506" s="544"/>
      <c r="RLR506" s="544"/>
      <c r="RLS506" s="544"/>
      <c r="RLT506" s="544"/>
      <c r="RLU506" s="544"/>
      <c r="RLV506" s="544"/>
      <c r="RLW506" s="544"/>
      <c r="RLX506" s="544"/>
      <c r="RLY506" s="544"/>
      <c r="RLZ506" s="544"/>
      <c r="RMA506" s="544"/>
      <c r="RMB506" s="544"/>
      <c r="RMC506" s="544"/>
      <c r="RMD506" s="544"/>
      <c r="RME506" s="544"/>
      <c r="RMF506" s="544"/>
      <c r="RMG506" s="544"/>
      <c r="RMH506" s="544"/>
      <c r="RMI506" s="544"/>
      <c r="RMJ506" s="544"/>
      <c r="RMK506" s="544"/>
      <c r="RML506" s="544"/>
      <c r="RMM506" s="544"/>
      <c r="RMN506" s="544"/>
      <c r="RMO506" s="544"/>
      <c r="RMP506" s="544"/>
      <c r="RMQ506" s="544"/>
      <c r="RMR506" s="544"/>
      <c r="RMS506" s="544"/>
      <c r="RMT506" s="544"/>
      <c r="RMU506" s="544"/>
      <c r="RMV506" s="544"/>
      <c r="RMW506" s="544"/>
      <c r="RMX506" s="544"/>
      <c r="RMY506" s="544"/>
      <c r="RMZ506" s="544"/>
      <c r="RNA506" s="544"/>
      <c r="RNB506" s="544"/>
      <c r="RNC506" s="544"/>
      <c r="RND506" s="544"/>
      <c r="RNE506" s="544"/>
      <c r="RNF506" s="544"/>
      <c r="RNG506" s="544"/>
      <c r="RNH506" s="544"/>
      <c r="RNI506" s="544"/>
      <c r="RNJ506" s="544"/>
      <c r="RNK506" s="544"/>
      <c r="RNL506" s="544"/>
      <c r="RNM506" s="544"/>
      <c r="RNN506" s="544"/>
      <c r="RNO506" s="544"/>
      <c r="RNP506" s="544"/>
      <c r="RNQ506" s="544"/>
      <c r="RNR506" s="544"/>
      <c r="RNS506" s="544"/>
      <c r="RNT506" s="544"/>
      <c r="RNU506" s="544"/>
      <c r="RNV506" s="544"/>
      <c r="RNW506" s="544"/>
      <c r="RNX506" s="544"/>
      <c r="RNY506" s="544"/>
      <c r="RNZ506" s="544"/>
      <c r="ROA506" s="544"/>
      <c r="ROB506" s="544"/>
      <c r="ROC506" s="544"/>
      <c r="ROD506" s="544"/>
      <c r="ROE506" s="544"/>
      <c r="ROF506" s="544"/>
      <c r="ROG506" s="544"/>
      <c r="ROH506" s="544"/>
      <c r="ROI506" s="544"/>
      <c r="ROJ506" s="544"/>
      <c r="ROK506" s="544"/>
      <c r="ROL506" s="544"/>
      <c r="ROM506" s="544"/>
      <c r="RON506" s="544"/>
      <c r="ROO506" s="544"/>
      <c r="ROP506" s="544"/>
      <c r="ROQ506" s="544"/>
      <c r="ROR506" s="544"/>
      <c r="ROS506" s="544"/>
      <c r="ROT506" s="544"/>
      <c r="ROU506" s="544"/>
      <c r="ROV506" s="544"/>
      <c r="ROW506" s="544"/>
      <c r="ROX506" s="544"/>
      <c r="ROY506" s="544"/>
      <c r="ROZ506" s="544"/>
      <c r="RPA506" s="544"/>
      <c r="RPB506" s="544"/>
      <c r="RPC506" s="544"/>
      <c r="RPD506" s="544"/>
      <c r="RPE506" s="544"/>
      <c r="RPF506" s="544"/>
      <c r="RPG506" s="544"/>
      <c r="RPH506" s="544"/>
      <c r="RPI506" s="544"/>
      <c r="RPJ506" s="544"/>
      <c r="RPK506" s="544"/>
      <c r="RPL506" s="544"/>
      <c r="RPM506" s="544"/>
      <c r="RPN506" s="544"/>
      <c r="RPO506" s="544"/>
      <c r="RPP506" s="544"/>
      <c r="RPQ506" s="544"/>
      <c r="RPR506" s="544"/>
      <c r="RPS506" s="544"/>
      <c r="RPT506" s="544"/>
      <c r="RPU506" s="544"/>
      <c r="RPV506" s="544"/>
      <c r="RPW506" s="544"/>
      <c r="RPX506" s="544"/>
      <c r="RPY506" s="544"/>
      <c r="RPZ506" s="544"/>
      <c r="RQA506" s="544"/>
      <c r="RQB506" s="544"/>
      <c r="RQC506" s="544"/>
      <c r="RQD506" s="544"/>
      <c r="RQE506" s="544"/>
      <c r="RQF506" s="544"/>
      <c r="RQG506" s="544"/>
      <c r="RQH506" s="544"/>
      <c r="RQI506" s="544"/>
      <c r="RQJ506" s="544"/>
      <c r="RQK506" s="544"/>
      <c r="RQL506" s="544"/>
      <c r="RQM506" s="544"/>
      <c r="RQN506" s="544"/>
      <c r="RQO506" s="544"/>
      <c r="RQP506" s="544"/>
      <c r="RQQ506" s="544"/>
      <c r="RQR506" s="544"/>
      <c r="RQS506" s="544"/>
      <c r="RQT506" s="544"/>
      <c r="RQU506" s="544"/>
      <c r="RQV506" s="544"/>
      <c r="RQW506" s="544"/>
      <c r="RQX506" s="544"/>
      <c r="RQY506" s="544"/>
      <c r="RQZ506" s="544"/>
      <c r="RRA506" s="544"/>
      <c r="RRB506" s="544"/>
      <c r="RRC506" s="544"/>
      <c r="RRD506" s="544"/>
      <c r="RRE506" s="544"/>
      <c r="RRF506" s="544"/>
      <c r="RRG506" s="544"/>
      <c r="RRH506" s="544"/>
      <c r="RRI506" s="544"/>
      <c r="RRJ506" s="544"/>
      <c r="RRK506" s="544"/>
      <c r="RRL506" s="544"/>
      <c r="RRM506" s="544"/>
      <c r="RRN506" s="544"/>
      <c r="RRO506" s="544"/>
      <c r="RRP506" s="544"/>
      <c r="RRQ506" s="544"/>
      <c r="RRR506" s="544"/>
      <c r="RRS506" s="544"/>
      <c r="RRT506" s="544"/>
      <c r="RRU506" s="544"/>
      <c r="RRV506" s="544"/>
      <c r="RRW506" s="544"/>
      <c r="RRX506" s="544"/>
      <c r="RRY506" s="544"/>
      <c r="RRZ506" s="544"/>
      <c r="RSA506" s="544"/>
      <c r="RSB506" s="544"/>
      <c r="RSC506" s="544"/>
      <c r="RSD506" s="544"/>
      <c r="RSE506" s="544"/>
      <c r="RSF506" s="544"/>
      <c r="RSG506" s="544"/>
      <c r="RSH506" s="544"/>
      <c r="RSI506" s="544"/>
      <c r="RSJ506" s="544"/>
      <c r="RSK506" s="544"/>
      <c r="RSL506" s="544"/>
      <c r="RSM506" s="544"/>
      <c r="RSN506" s="544"/>
      <c r="RSO506" s="544"/>
      <c r="RSP506" s="544"/>
      <c r="RSQ506" s="544"/>
      <c r="RSR506" s="544"/>
      <c r="RSS506" s="544"/>
      <c r="RST506" s="544"/>
      <c r="RSU506" s="544"/>
      <c r="RSV506" s="544"/>
      <c r="RSW506" s="544"/>
      <c r="RSX506" s="544"/>
      <c r="RSY506" s="544"/>
      <c r="RSZ506" s="544"/>
      <c r="RTA506" s="544"/>
      <c r="RTB506" s="544"/>
      <c r="RTC506" s="544"/>
      <c r="RTD506" s="544"/>
      <c r="RTE506" s="544"/>
      <c r="RTF506" s="544"/>
      <c r="RTG506" s="544"/>
      <c r="RTH506" s="544"/>
      <c r="RTI506" s="544"/>
      <c r="RTJ506" s="544"/>
      <c r="RTK506" s="544"/>
      <c r="RTL506" s="544"/>
      <c r="RTM506" s="544"/>
      <c r="RTN506" s="544"/>
      <c r="RTO506" s="544"/>
      <c r="RTP506" s="544"/>
      <c r="RTQ506" s="544"/>
      <c r="RTR506" s="544"/>
      <c r="RTS506" s="544"/>
      <c r="RTT506" s="544"/>
      <c r="RTU506" s="544"/>
      <c r="RTV506" s="544"/>
      <c r="RTW506" s="544"/>
      <c r="RTX506" s="544"/>
      <c r="RTY506" s="544"/>
      <c r="RTZ506" s="544"/>
      <c r="RUA506" s="544"/>
      <c r="RUB506" s="544"/>
      <c r="RUC506" s="544"/>
      <c r="RUD506" s="544"/>
      <c r="RUE506" s="544"/>
      <c r="RUF506" s="544"/>
      <c r="RUG506" s="544"/>
      <c r="RUH506" s="544"/>
      <c r="RUI506" s="544"/>
      <c r="RUJ506" s="544"/>
      <c r="RUK506" s="544"/>
      <c r="RUL506" s="544"/>
      <c r="RUM506" s="544"/>
      <c r="RUN506" s="544"/>
      <c r="RUO506" s="544"/>
      <c r="RUP506" s="544"/>
      <c r="RUQ506" s="544"/>
      <c r="RUR506" s="544"/>
      <c r="RUS506" s="544"/>
      <c r="RUT506" s="544"/>
      <c r="RUU506" s="544"/>
      <c r="RUV506" s="544"/>
      <c r="RUW506" s="544"/>
      <c r="RUX506" s="544"/>
      <c r="RUY506" s="544"/>
      <c r="RUZ506" s="544"/>
      <c r="RVA506" s="544"/>
      <c r="RVB506" s="544"/>
      <c r="RVC506" s="544"/>
      <c r="RVD506" s="544"/>
      <c r="RVE506" s="544"/>
      <c r="RVF506" s="544"/>
      <c r="RVG506" s="544"/>
      <c r="RVH506" s="544"/>
      <c r="RVI506" s="544"/>
      <c r="RVJ506" s="544"/>
      <c r="RVK506" s="544"/>
      <c r="RVL506" s="544"/>
      <c r="RVM506" s="544"/>
      <c r="RVN506" s="544"/>
      <c r="RVO506" s="544"/>
      <c r="RVP506" s="544"/>
      <c r="RVQ506" s="544"/>
      <c r="RVR506" s="544"/>
      <c r="RVS506" s="544"/>
      <c r="RVT506" s="544"/>
      <c r="RVU506" s="544"/>
      <c r="RVV506" s="544"/>
      <c r="RVW506" s="544"/>
      <c r="RVX506" s="544"/>
      <c r="RVY506" s="544"/>
      <c r="RVZ506" s="544"/>
      <c r="RWA506" s="544"/>
      <c r="RWB506" s="544"/>
      <c r="RWC506" s="544"/>
      <c r="RWD506" s="544"/>
      <c r="RWE506" s="544"/>
      <c r="RWF506" s="544"/>
      <c r="RWG506" s="544"/>
      <c r="RWH506" s="544"/>
      <c r="RWI506" s="544"/>
      <c r="RWJ506" s="544"/>
      <c r="RWK506" s="544"/>
      <c r="RWL506" s="544"/>
      <c r="RWM506" s="544"/>
      <c r="RWN506" s="544"/>
      <c r="RWO506" s="544"/>
      <c r="RWP506" s="544"/>
      <c r="RWQ506" s="544"/>
      <c r="RWR506" s="544"/>
      <c r="RWS506" s="544"/>
      <c r="RWT506" s="544"/>
      <c r="RWU506" s="544"/>
      <c r="RWV506" s="544"/>
      <c r="RWW506" s="544"/>
      <c r="RWX506" s="544"/>
      <c r="RWY506" s="544"/>
      <c r="RWZ506" s="544"/>
      <c r="RXA506" s="544"/>
      <c r="RXB506" s="544"/>
      <c r="RXC506" s="544"/>
      <c r="RXD506" s="544"/>
      <c r="RXE506" s="544"/>
      <c r="RXF506" s="544"/>
      <c r="RXG506" s="544"/>
      <c r="RXH506" s="544"/>
      <c r="RXI506" s="544"/>
      <c r="RXJ506" s="544"/>
      <c r="RXK506" s="544"/>
      <c r="RXL506" s="544"/>
      <c r="RXM506" s="544"/>
      <c r="RXN506" s="544"/>
      <c r="RXO506" s="544"/>
      <c r="RXP506" s="544"/>
      <c r="RXQ506" s="544"/>
      <c r="RXR506" s="544"/>
      <c r="RXS506" s="544"/>
      <c r="RXT506" s="544"/>
      <c r="RXU506" s="544"/>
      <c r="RXV506" s="544"/>
      <c r="RXW506" s="544"/>
      <c r="RXX506" s="544"/>
      <c r="RXY506" s="544"/>
      <c r="RXZ506" s="544"/>
      <c r="RYA506" s="544"/>
      <c r="RYB506" s="544"/>
      <c r="RYC506" s="544"/>
      <c r="RYD506" s="544"/>
      <c r="RYE506" s="544"/>
      <c r="RYF506" s="544"/>
      <c r="RYG506" s="544"/>
      <c r="RYH506" s="544"/>
      <c r="RYI506" s="544"/>
      <c r="RYJ506" s="544"/>
      <c r="RYK506" s="544"/>
      <c r="RYL506" s="544"/>
      <c r="RYM506" s="544"/>
      <c r="RYN506" s="544"/>
      <c r="RYO506" s="544"/>
      <c r="RYP506" s="544"/>
      <c r="RYQ506" s="544"/>
      <c r="RYR506" s="544"/>
      <c r="RYS506" s="544"/>
      <c r="RYT506" s="544"/>
      <c r="RYU506" s="544"/>
      <c r="RYV506" s="544"/>
      <c r="RYW506" s="544"/>
      <c r="RYX506" s="544"/>
      <c r="RYY506" s="544"/>
      <c r="RYZ506" s="544"/>
      <c r="RZA506" s="544"/>
      <c r="RZB506" s="544"/>
      <c r="RZC506" s="544"/>
      <c r="RZD506" s="544"/>
      <c r="RZE506" s="544"/>
      <c r="RZF506" s="544"/>
      <c r="RZG506" s="544"/>
      <c r="RZH506" s="544"/>
      <c r="RZI506" s="544"/>
      <c r="RZJ506" s="544"/>
      <c r="RZK506" s="544"/>
      <c r="RZL506" s="544"/>
      <c r="RZM506" s="544"/>
      <c r="RZN506" s="544"/>
      <c r="RZO506" s="544"/>
      <c r="RZP506" s="544"/>
      <c r="RZQ506" s="544"/>
      <c r="RZR506" s="544"/>
      <c r="RZS506" s="544"/>
      <c r="RZT506" s="544"/>
      <c r="RZU506" s="544"/>
      <c r="RZV506" s="544"/>
      <c r="RZW506" s="544"/>
      <c r="RZX506" s="544"/>
      <c r="RZY506" s="544"/>
      <c r="RZZ506" s="544"/>
      <c r="SAA506" s="544"/>
      <c r="SAB506" s="544"/>
      <c r="SAC506" s="544"/>
      <c r="SAD506" s="544"/>
      <c r="SAE506" s="544"/>
      <c r="SAF506" s="544"/>
      <c r="SAG506" s="544"/>
      <c r="SAH506" s="544"/>
      <c r="SAI506" s="544"/>
      <c r="SAJ506" s="544"/>
      <c r="SAK506" s="544"/>
      <c r="SAL506" s="544"/>
      <c r="SAM506" s="544"/>
      <c r="SAN506" s="544"/>
      <c r="SAO506" s="544"/>
      <c r="SAP506" s="544"/>
      <c r="SAQ506" s="544"/>
      <c r="SAR506" s="544"/>
      <c r="SAS506" s="544"/>
      <c r="SAT506" s="544"/>
      <c r="SAU506" s="544"/>
      <c r="SAV506" s="544"/>
      <c r="SAW506" s="544"/>
      <c r="SAX506" s="544"/>
      <c r="SAY506" s="544"/>
      <c r="SAZ506" s="544"/>
      <c r="SBA506" s="544"/>
      <c r="SBB506" s="544"/>
      <c r="SBC506" s="544"/>
      <c r="SBD506" s="544"/>
      <c r="SBE506" s="544"/>
      <c r="SBF506" s="544"/>
      <c r="SBG506" s="544"/>
      <c r="SBH506" s="544"/>
      <c r="SBI506" s="544"/>
      <c r="SBJ506" s="544"/>
      <c r="SBK506" s="544"/>
      <c r="SBL506" s="544"/>
      <c r="SBM506" s="544"/>
      <c r="SBN506" s="544"/>
      <c r="SBO506" s="544"/>
      <c r="SBP506" s="544"/>
      <c r="SBQ506" s="544"/>
      <c r="SBR506" s="544"/>
      <c r="SBS506" s="544"/>
      <c r="SBT506" s="544"/>
      <c r="SBU506" s="544"/>
      <c r="SBV506" s="544"/>
      <c r="SBW506" s="544"/>
      <c r="SBX506" s="544"/>
      <c r="SBY506" s="544"/>
      <c r="SBZ506" s="544"/>
      <c r="SCA506" s="544"/>
      <c r="SCB506" s="544"/>
      <c r="SCC506" s="544"/>
      <c r="SCD506" s="544"/>
      <c r="SCE506" s="544"/>
      <c r="SCF506" s="544"/>
      <c r="SCG506" s="544"/>
      <c r="SCH506" s="544"/>
      <c r="SCI506" s="544"/>
      <c r="SCJ506" s="544"/>
      <c r="SCK506" s="544"/>
      <c r="SCL506" s="544"/>
      <c r="SCM506" s="544"/>
      <c r="SCN506" s="544"/>
      <c r="SCO506" s="544"/>
      <c r="SCP506" s="544"/>
      <c r="SCQ506" s="544"/>
      <c r="SCR506" s="544"/>
      <c r="SCS506" s="544"/>
      <c r="SCT506" s="544"/>
      <c r="SCU506" s="544"/>
      <c r="SCV506" s="544"/>
      <c r="SCW506" s="544"/>
      <c r="SCX506" s="544"/>
      <c r="SCY506" s="544"/>
      <c r="SCZ506" s="544"/>
      <c r="SDA506" s="544"/>
      <c r="SDB506" s="544"/>
      <c r="SDC506" s="544"/>
      <c r="SDD506" s="544"/>
      <c r="SDE506" s="544"/>
      <c r="SDF506" s="544"/>
      <c r="SDG506" s="544"/>
      <c r="SDH506" s="544"/>
      <c r="SDI506" s="544"/>
      <c r="SDJ506" s="544"/>
      <c r="SDK506" s="544"/>
      <c r="SDL506" s="544"/>
      <c r="SDM506" s="544"/>
      <c r="SDN506" s="544"/>
      <c r="SDO506" s="544"/>
      <c r="SDP506" s="544"/>
      <c r="SDQ506" s="544"/>
      <c r="SDR506" s="544"/>
      <c r="SDS506" s="544"/>
      <c r="SDT506" s="544"/>
      <c r="SDU506" s="544"/>
      <c r="SDV506" s="544"/>
      <c r="SDW506" s="544"/>
      <c r="SDX506" s="544"/>
      <c r="SDY506" s="544"/>
      <c r="SDZ506" s="544"/>
      <c r="SEA506" s="544"/>
      <c r="SEB506" s="544"/>
      <c r="SEC506" s="544"/>
      <c r="SED506" s="544"/>
      <c r="SEE506" s="544"/>
      <c r="SEF506" s="544"/>
      <c r="SEG506" s="544"/>
      <c r="SEH506" s="544"/>
      <c r="SEI506" s="544"/>
      <c r="SEJ506" s="544"/>
      <c r="SEK506" s="544"/>
      <c r="SEL506" s="544"/>
      <c r="SEM506" s="544"/>
      <c r="SEN506" s="544"/>
      <c r="SEO506" s="544"/>
      <c r="SEP506" s="544"/>
      <c r="SEQ506" s="544"/>
      <c r="SER506" s="544"/>
      <c r="SES506" s="544"/>
      <c r="SET506" s="544"/>
      <c r="SEU506" s="544"/>
      <c r="SEV506" s="544"/>
      <c r="SEW506" s="544"/>
      <c r="SEX506" s="544"/>
      <c r="SEY506" s="544"/>
      <c r="SEZ506" s="544"/>
      <c r="SFA506" s="544"/>
      <c r="SFB506" s="544"/>
      <c r="SFC506" s="544"/>
      <c r="SFD506" s="544"/>
      <c r="SFE506" s="544"/>
      <c r="SFF506" s="544"/>
      <c r="SFG506" s="544"/>
      <c r="SFH506" s="544"/>
      <c r="SFI506" s="544"/>
      <c r="SFJ506" s="544"/>
      <c r="SFK506" s="544"/>
      <c r="SFL506" s="544"/>
      <c r="SFM506" s="544"/>
      <c r="SFN506" s="544"/>
      <c r="SFO506" s="544"/>
      <c r="SFP506" s="544"/>
      <c r="SFQ506" s="544"/>
      <c r="SFR506" s="544"/>
      <c r="SFS506" s="544"/>
      <c r="SFT506" s="544"/>
      <c r="SFU506" s="544"/>
      <c r="SFV506" s="544"/>
      <c r="SFW506" s="544"/>
      <c r="SFX506" s="544"/>
      <c r="SFY506" s="544"/>
      <c r="SFZ506" s="544"/>
      <c r="SGA506" s="544"/>
      <c r="SGB506" s="544"/>
      <c r="SGC506" s="544"/>
      <c r="SGD506" s="544"/>
      <c r="SGE506" s="544"/>
      <c r="SGF506" s="544"/>
      <c r="SGG506" s="544"/>
      <c r="SGH506" s="544"/>
      <c r="SGI506" s="544"/>
      <c r="SGJ506" s="544"/>
      <c r="SGK506" s="544"/>
      <c r="SGL506" s="544"/>
      <c r="SGM506" s="544"/>
      <c r="SGN506" s="544"/>
      <c r="SGO506" s="544"/>
      <c r="SGP506" s="544"/>
      <c r="SGQ506" s="544"/>
      <c r="SGR506" s="544"/>
      <c r="SGS506" s="544"/>
      <c r="SGT506" s="544"/>
      <c r="SGU506" s="544"/>
      <c r="SGV506" s="544"/>
      <c r="SGW506" s="544"/>
      <c r="SGX506" s="544"/>
      <c r="SGY506" s="544"/>
      <c r="SGZ506" s="544"/>
      <c r="SHA506" s="544"/>
      <c r="SHB506" s="544"/>
      <c r="SHC506" s="544"/>
      <c r="SHD506" s="544"/>
      <c r="SHE506" s="544"/>
      <c r="SHF506" s="544"/>
      <c r="SHG506" s="544"/>
      <c r="SHH506" s="544"/>
      <c r="SHI506" s="544"/>
      <c r="SHJ506" s="544"/>
      <c r="SHK506" s="544"/>
      <c r="SHL506" s="544"/>
      <c r="SHM506" s="544"/>
      <c r="SHN506" s="544"/>
      <c r="SHO506" s="544"/>
      <c r="SHP506" s="544"/>
      <c r="SHQ506" s="544"/>
      <c r="SHR506" s="544"/>
      <c r="SHS506" s="544"/>
      <c r="SHT506" s="544"/>
      <c r="SHU506" s="544"/>
      <c r="SHV506" s="544"/>
      <c r="SHW506" s="544"/>
      <c r="SHX506" s="544"/>
      <c r="SHY506" s="544"/>
      <c r="SHZ506" s="544"/>
      <c r="SIA506" s="544"/>
      <c r="SIB506" s="544"/>
      <c r="SIC506" s="544"/>
      <c r="SID506" s="544"/>
      <c r="SIE506" s="544"/>
      <c r="SIF506" s="544"/>
      <c r="SIG506" s="544"/>
      <c r="SIH506" s="544"/>
      <c r="SII506" s="544"/>
      <c r="SIJ506" s="544"/>
      <c r="SIK506" s="544"/>
      <c r="SIL506" s="544"/>
      <c r="SIM506" s="544"/>
      <c r="SIN506" s="544"/>
      <c r="SIO506" s="544"/>
      <c r="SIP506" s="544"/>
      <c r="SIQ506" s="544"/>
      <c r="SIR506" s="544"/>
      <c r="SIS506" s="544"/>
      <c r="SIT506" s="544"/>
      <c r="SIU506" s="544"/>
      <c r="SIV506" s="544"/>
      <c r="SIW506" s="544"/>
      <c r="SIX506" s="544"/>
      <c r="SIY506" s="544"/>
      <c r="SIZ506" s="544"/>
      <c r="SJA506" s="544"/>
      <c r="SJB506" s="544"/>
      <c r="SJC506" s="544"/>
      <c r="SJD506" s="544"/>
      <c r="SJE506" s="544"/>
      <c r="SJF506" s="544"/>
      <c r="SJG506" s="544"/>
      <c r="SJH506" s="544"/>
      <c r="SJI506" s="544"/>
      <c r="SJJ506" s="544"/>
      <c r="SJK506" s="544"/>
      <c r="SJL506" s="544"/>
      <c r="SJM506" s="544"/>
      <c r="SJN506" s="544"/>
      <c r="SJO506" s="544"/>
      <c r="SJP506" s="544"/>
      <c r="SJQ506" s="544"/>
      <c r="SJR506" s="544"/>
      <c r="SJS506" s="544"/>
      <c r="SJT506" s="544"/>
      <c r="SJU506" s="544"/>
      <c r="SJV506" s="544"/>
      <c r="SJW506" s="544"/>
      <c r="SJX506" s="544"/>
      <c r="SJY506" s="544"/>
      <c r="SJZ506" s="544"/>
      <c r="SKA506" s="544"/>
      <c r="SKB506" s="544"/>
      <c r="SKC506" s="544"/>
      <c r="SKD506" s="544"/>
      <c r="SKE506" s="544"/>
      <c r="SKF506" s="544"/>
      <c r="SKG506" s="544"/>
      <c r="SKH506" s="544"/>
      <c r="SKI506" s="544"/>
      <c r="SKJ506" s="544"/>
      <c r="SKK506" s="544"/>
      <c r="SKL506" s="544"/>
      <c r="SKM506" s="544"/>
      <c r="SKN506" s="544"/>
      <c r="SKO506" s="544"/>
      <c r="SKP506" s="544"/>
      <c r="SKQ506" s="544"/>
      <c r="SKR506" s="544"/>
      <c r="SKS506" s="544"/>
      <c r="SKT506" s="544"/>
      <c r="SKU506" s="544"/>
      <c r="SKV506" s="544"/>
      <c r="SKW506" s="544"/>
      <c r="SKX506" s="544"/>
      <c r="SKY506" s="544"/>
      <c r="SKZ506" s="544"/>
      <c r="SLA506" s="544"/>
      <c r="SLB506" s="544"/>
      <c r="SLC506" s="544"/>
      <c r="SLD506" s="544"/>
      <c r="SLE506" s="544"/>
      <c r="SLF506" s="544"/>
      <c r="SLG506" s="544"/>
      <c r="SLH506" s="544"/>
      <c r="SLI506" s="544"/>
      <c r="SLJ506" s="544"/>
      <c r="SLK506" s="544"/>
      <c r="SLL506" s="544"/>
      <c r="SLM506" s="544"/>
      <c r="SLN506" s="544"/>
      <c r="SLO506" s="544"/>
      <c r="SLP506" s="544"/>
      <c r="SLQ506" s="544"/>
      <c r="SLR506" s="544"/>
      <c r="SLS506" s="544"/>
      <c r="SLT506" s="544"/>
      <c r="SLU506" s="544"/>
      <c r="SLV506" s="544"/>
      <c r="SLW506" s="544"/>
      <c r="SLX506" s="544"/>
      <c r="SLY506" s="544"/>
      <c r="SLZ506" s="544"/>
      <c r="SMA506" s="544"/>
      <c r="SMB506" s="544"/>
      <c r="SMC506" s="544"/>
      <c r="SMD506" s="544"/>
      <c r="SME506" s="544"/>
      <c r="SMF506" s="544"/>
      <c r="SMG506" s="544"/>
      <c r="SMH506" s="544"/>
      <c r="SMI506" s="544"/>
      <c r="SMJ506" s="544"/>
      <c r="SMK506" s="544"/>
      <c r="SML506" s="544"/>
      <c r="SMM506" s="544"/>
      <c r="SMN506" s="544"/>
      <c r="SMO506" s="544"/>
      <c r="SMP506" s="544"/>
      <c r="SMQ506" s="544"/>
      <c r="SMR506" s="544"/>
      <c r="SMS506" s="544"/>
      <c r="SMT506" s="544"/>
      <c r="SMU506" s="544"/>
      <c r="SMV506" s="544"/>
      <c r="SMW506" s="544"/>
      <c r="SMX506" s="544"/>
      <c r="SMY506" s="544"/>
      <c r="SMZ506" s="544"/>
      <c r="SNA506" s="544"/>
      <c r="SNB506" s="544"/>
      <c r="SNC506" s="544"/>
      <c r="SND506" s="544"/>
      <c r="SNE506" s="544"/>
      <c r="SNF506" s="544"/>
      <c r="SNG506" s="544"/>
      <c r="SNH506" s="544"/>
      <c r="SNI506" s="544"/>
      <c r="SNJ506" s="544"/>
      <c r="SNK506" s="544"/>
      <c r="SNL506" s="544"/>
      <c r="SNM506" s="544"/>
      <c r="SNN506" s="544"/>
      <c r="SNO506" s="544"/>
      <c r="SNP506" s="544"/>
      <c r="SNQ506" s="544"/>
      <c r="SNR506" s="544"/>
      <c r="SNS506" s="544"/>
      <c r="SNT506" s="544"/>
      <c r="SNU506" s="544"/>
      <c r="SNV506" s="544"/>
      <c r="SNW506" s="544"/>
      <c r="SNX506" s="544"/>
      <c r="SNY506" s="544"/>
      <c r="SNZ506" s="544"/>
      <c r="SOA506" s="544"/>
      <c r="SOB506" s="544"/>
      <c r="SOC506" s="544"/>
      <c r="SOD506" s="544"/>
      <c r="SOE506" s="544"/>
      <c r="SOF506" s="544"/>
      <c r="SOG506" s="544"/>
      <c r="SOH506" s="544"/>
      <c r="SOI506" s="544"/>
      <c r="SOJ506" s="544"/>
      <c r="SOK506" s="544"/>
      <c r="SOL506" s="544"/>
      <c r="SOM506" s="544"/>
      <c r="SON506" s="544"/>
      <c r="SOO506" s="544"/>
      <c r="SOP506" s="544"/>
      <c r="SOQ506" s="544"/>
      <c r="SOR506" s="544"/>
      <c r="SOS506" s="544"/>
      <c r="SOT506" s="544"/>
      <c r="SOU506" s="544"/>
      <c r="SOV506" s="544"/>
      <c r="SOW506" s="544"/>
      <c r="SOX506" s="544"/>
      <c r="SOY506" s="544"/>
      <c r="SOZ506" s="544"/>
      <c r="SPA506" s="544"/>
      <c r="SPB506" s="544"/>
      <c r="SPC506" s="544"/>
      <c r="SPD506" s="544"/>
      <c r="SPE506" s="544"/>
      <c r="SPF506" s="544"/>
      <c r="SPG506" s="544"/>
      <c r="SPH506" s="544"/>
      <c r="SPI506" s="544"/>
      <c r="SPJ506" s="544"/>
      <c r="SPK506" s="544"/>
      <c r="SPL506" s="544"/>
      <c r="SPM506" s="544"/>
      <c r="SPN506" s="544"/>
      <c r="SPO506" s="544"/>
      <c r="SPP506" s="544"/>
      <c r="SPQ506" s="544"/>
      <c r="SPR506" s="544"/>
      <c r="SPS506" s="544"/>
      <c r="SPT506" s="544"/>
      <c r="SPU506" s="544"/>
      <c r="SPV506" s="544"/>
      <c r="SPW506" s="544"/>
      <c r="SPX506" s="544"/>
      <c r="SPY506" s="544"/>
      <c r="SPZ506" s="544"/>
      <c r="SQA506" s="544"/>
      <c r="SQB506" s="544"/>
      <c r="SQC506" s="544"/>
      <c r="SQD506" s="544"/>
      <c r="SQE506" s="544"/>
      <c r="SQF506" s="544"/>
      <c r="SQG506" s="544"/>
      <c r="SQH506" s="544"/>
      <c r="SQI506" s="544"/>
      <c r="SQJ506" s="544"/>
      <c r="SQK506" s="544"/>
      <c r="SQL506" s="544"/>
      <c r="SQM506" s="544"/>
      <c r="SQN506" s="544"/>
      <c r="SQO506" s="544"/>
      <c r="SQP506" s="544"/>
      <c r="SQQ506" s="544"/>
      <c r="SQR506" s="544"/>
      <c r="SQS506" s="544"/>
      <c r="SQT506" s="544"/>
      <c r="SQU506" s="544"/>
      <c r="SQV506" s="544"/>
      <c r="SQW506" s="544"/>
      <c r="SQX506" s="544"/>
      <c r="SQY506" s="544"/>
      <c r="SQZ506" s="544"/>
      <c r="SRA506" s="544"/>
      <c r="SRB506" s="544"/>
      <c r="SRC506" s="544"/>
      <c r="SRD506" s="544"/>
      <c r="SRE506" s="544"/>
      <c r="SRF506" s="544"/>
      <c r="SRG506" s="544"/>
      <c r="SRH506" s="544"/>
      <c r="SRI506" s="544"/>
      <c r="SRJ506" s="544"/>
      <c r="SRK506" s="544"/>
      <c r="SRL506" s="544"/>
      <c r="SRM506" s="544"/>
      <c r="SRN506" s="544"/>
      <c r="SRO506" s="544"/>
      <c r="SRP506" s="544"/>
      <c r="SRQ506" s="544"/>
      <c r="SRR506" s="544"/>
      <c r="SRS506" s="544"/>
      <c r="SRT506" s="544"/>
      <c r="SRU506" s="544"/>
      <c r="SRV506" s="544"/>
      <c r="SRW506" s="544"/>
      <c r="SRX506" s="544"/>
      <c r="SRY506" s="544"/>
      <c r="SRZ506" s="544"/>
      <c r="SSA506" s="544"/>
      <c r="SSB506" s="544"/>
      <c r="SSC506" s="544"/>
      <c r="SSD506" s="544"/>
      <c r="SSE506" s="544"/>
      <c r="SSF506" s="544"/>
      <c r="SSG506" s="544"/>
      <c r="SSH506" s="544"/>
      <c r="SSI506" s="544"/>
      <c r="SSJ506" s="544"/>
      <c r="SSK506" s="544"/>
      <c r="SSL506" s="544"/>
      <c r="SSM506" s="544"/>
      <c r="SSN506" s="544"/>
      <c r="SSO506" s="544"/>
      <c r="SSP506" s="544"/>
      <c r="SSQ506" s="544"/>
      <c r="SSR506" s="544"/>
      <c r="SSS506" s="544"/>
      <c r="SST506" s="544"/>
      <c r="SSU506" s="544"/>
      <c r="SSV506" s="544"/>
      <c r="SSW506" s="544"/>
      <c r="SSX506" s="544"/>
      <c r="SSY506" s="544"/>
      <c r="SSZ506" s="544"/>
      <c r="STA506" s="544"/>
      <c r="STB506" s="544"/>
      <c r="STC506" s="544"/>
      <c r="STD506" s="544"/>
      <c r="STE506" s="544"/>
      <c r="STF506" s="544"/>
      <c r="STG506" s="544"/>
      <c r="STH506" s="544"/>
      <c r="STI506" s="544"/>
      <c r="STJ506" s="544"/>
      <c r="STK506" s="544"/>
      <c r="STL506" s="544"/>
      <c r="STM506" s="544"/>
      <c r="STN506" s="544"/>
      <c r="STO506" s="544"/>
      <c r="STP506" s="544"/>
      <c r="STQ506" s="544"/>
      <c r="STR506" s="544"/>
      <c r="STS506" s="544"/>
      <c r="STT506" s="544"/>
      <c r="STU506" s="544"/>
      <c r="STV506" s="544"/>
      <c r="STW506" s="544"/>
      <c r="STX506" s="544"/>
      <c r="STY506" s="544"/>
      <c r="STZ506" s="544"/>
      <c r="SUA506" s="544"/>
      <c r="SUB506" s="544"/>
      <c r="SUC506" s="544"/>
      <c r="SUD506" s="544"/>
      <c r="SUE506" s="544"/>
      <c r="SUF506" s="544"/>
      <c r="SUG506" s="544"/>
      <c r="SUH506" s="544"/>
      <c r="SUI506" s="544"/>
      <c r="SUJ506" s="544"/>
      <c r="SUK506" s="544"/>
      <c r="SUL506" s="544"/>
      <c r="SUM506" s="544"/>
      <c r="SUN506" s="544"/>
      <c r="SUO506" s="544"/>
      <c r="SUP506" s="544"/>
      <c r="SUQ506" s="544"/>
      <c r="SUR506" s="544"/>
      <c r="SUS506" s="544"/>
      <c r="SUT506" s="544"/>
      <c r="SUU506" s="544"/>
      <c r="SUV506" s="544"/>
      <c r="SUW506" s="544"/>
      <c r="SUX506" s="544"/>
      <c r="SUY506" s="544"/>
      <c r="SUZ506" s="544"/>
      <c r="SVA506" s="544"/>
      <c r="SVB506" s="544"/>
      <c r="SVC506" s="544"/>
      <c r="SVD506" s="544"/>
      <c r="SVE506" s="544"/>
      <c r="SVF506" s="544"/>
      <c r="SVG506" s="544"/>
      <c r="SVH506" s="544"/>
      <c r="SVI506" s="544"/>
      <c r="SVJ506" s="544"/>
      <c r="SVK506" s="544"/>
      <c r="SVL506" s="544"/>
      <c r="SVM506" s="544"/>
      <c r="SVN506" s="544"/>
      <c r="SVO506" s="544"/>
      <c r="SVP506" s="544"/>
      <c r="SVQ506" s="544"/>
      <c r="SVR506" s="544"/>
      <c r="SVS506" s="544"/>
      <c r="SVT506" s="544"/>
      <c r="SVU506" s="544"/>
      <c r="SVV506" s="544"/>
      <c r="SVW506" s="544"/>
      <c r="SVX506" s="544"/>
      <c r="SVY506" s="544"/>
      <c r="SVZ506" s="544"/>
      <c r="SWA506" s="544"/>
      <c r="SWB506" s="544"/>
      <c r="SWC506" s="544"/>
      <c r="SWD506" s="544"/>
      <c r="SWE506" s="544"/>
      <c r="SWF506" s="544"/>
      <c r="SWG506" s="544"/>
      <c r="SWH506" s="544"/>
      <c r="SWI506" s="544"/>
      <c r="SWJ506" s="544"/>
      <c r="SWK506" s="544"/>
      <c r="SWL506" s="544"/>
      <c r="SWM506" s="544"/>
      <c r="SWN506" s="544"/>
      <c r="SWO506" s="544"/>
      <c r="SWP506" s="544"/>
      <c r="SWQ506" s="544"/>
      <c r="SWR506" s="544"/>
      <c r="SWS506" s="544"/>
      <c r="SWT506" s="544"/>
      <c r="SWU506" s="544"/>
      <c r="SWV506" s="544"/>
      <c r="SWW506" s="544"/>
      <c r="SWX506" s="544"/>
      <c r="SWY506" s="544"/>
      <c r="SWZ506" s="544"/>
      <c r="SXA506" s="544"/>
      <c r="SXB506" s="544"/>
      <c r="SXC506" s="544"/>
      <c r="SXD506" s="544"/>
      <c r="SXE506" s="544"/>
      <c r="SXF506" s="544"/>
      <c r="SXG506" s="544"/>
      <c r="SXH506" s="544"/>
      <c r="SXI506" s="544"/>
      <c r="SXJ506" s="544"/>
      <c r="SXK506" s="544"/>
      <c r="SXL506" s="544"/>
      <c r="SXM506" s="544"/>
      <c r="SXN506" s="544"/>
      <c r="SXO506" s="544"/>
      <c r="SXP506" s="544"/>
      <c r="SXQ506" s="544"/>
      <c r="SXR506" s="544"/>
      <c r="SXS506" s="544"/>
      <c r="SXT506" s="544"/>
      <c r="SXU506" s="544"/>
      <c r="SXV506" s="544"/>
      <c r="SXW506" s="544"/>
      <c r="SXX506" s="544"/>
      <c r="SXY506" s="544"/>
      <c r="SXZ506" s="544"/>
      <c r="SYA506" s="544"/>
      <c r="SYB506" s="544"/>
      <c r="SYC506" s="544"/>
      <c r="SYD506" s="544"/>
      <c r="SYE506" s="544"/>
      <c r="SYF506" s="544"/>
      <c r="SYG506" s="544"/>
      <c r="SYH506" s="544"/>
      <c r="SYI506" s="544"/>
      <c r="SYJ506" s="544"/>
      <c r="SYK506" s="544"/>
      <c r="SYL506" s="544"/>
      <c r="SYM506" s="544"/>
      <c r="SYN506" s="544"/>
      <c r="SYO506" s="544"/>
      <c r="SYP506" s="544"/>
      <c r="SYQ506" s="544"/>
      <c r="SYR506" s="544"/>
      <c r="SYS506" s="544"/>
      <c r="SYT506" s="544"/>
      <c r="SYU506" s="544"/>
      <c r="SYV506" s="544"/>
      <c r="SYW506" s="544"/>
      <c r="SYX506" s="544"/>
      <c r="SYY506" s="544"/>
      <c r="SYZ506" s="544"/>
      <c r="SZA506" s="544"/>
      <c r="SZB506" s="544"/>
      <c r="SZC506" s="544"/>
      <c r="SZD506" s="544"/>
      <c r="SZE506" s="544"/>
      <c r="SZF506" s="544"/>
      <c r="SZG506" s="544"/>
      <c r="SZH506" s="544"/>
      <c r="SZI506" s="544"/>
      <c r="SZJ506" s="544"/>
      <c r="SZK506" s="544"/>
      <c r="SZL506" s="544"/>
      <c r="SZM506" s="544"/>
      <c r="SZN506" s="544"/>
      <c r="SZO506" s="544"/>
      <c r="SZP506" s="544"/>
      <c r="SZQ506" s="544"/>
      <c r="SZR506" s="544"/>
      <c r="SZS506" s="544"/>
      <c r="SZT506" s="544"/>
      <c r="SZU506" s="544"/>
      <c r="SZV506" s="544"/>
      <c r="SZW506" s="544"/>
      <c r="SZX506" s="544"/>
      <c r="SZY506" s="544"/>
      <c r="SZZ506" s="544"/>
      <c r="TAA506" s="544"/>
      <c r="TAB506" s="544"/>
      <c r="TAC506" s="544"/>
      <c r="TAD506" s="544"/>
      <c r="TAE506" s="544"/>
      <c r="TAF506" s="544"/>
      <c r="TAG506" s="544"/>
      <c r="TAH506" s="544"/>
      <c r="TAI506" s="544"/>
      <c r="TAJ506" s="544"/>
      <c r="TAK506" s="544"/>
      <c r="TAL506" s="544"/>
      <c r="TAM506" s="544"/>
      <c r="TAN506" s="544"/>
      <c r="TAO506" s="544"/>
      <c r="TAP506" s="544"/>
      <c r="TAQ506" s="544"/>
      <c r="TAR506" s="544"/>
      <c r="TAS506" s="544"/>
      <c r="TAT506" s="544"/>
      <c r="TAU506" s="544"/>
      <c r="TAV506" s="544"/>
      <c r="TAW506" s="544"/>
      <c r="TAX506" s="544"/>
      <c r="TAY506" s="544"/>
      <c r="TAZ506" s="544"/>
      <c r="TBA506" s="544"/>
      <c r="TBB506" s="544"/>
      <c r="TBC506" s="544"/>
      <c r="TBD506" s="544"/>
      <c r="TBE506" s="544"/>
      <c r="TBF506" s="544"/>
      <c r="TBG506" s="544"/>
      <c r="TBH506" s="544"/>
      <c r="TBI506" s="544"/>
      <c r="TBJ506" s="544"/>
      <c r="TBK506" s="544"/>
      <c r="TBL506" s="544"/>
      <c r="TBM506" s="544"/>
      <c r="TBN506" s="544"/>
      <c r="TBO506" s="544"/>
      <c r="TBP506" s="544"/>
      <c r="TBQ506" s="544"/>
      <c r="TBR506" s="544"/>
      <c r="TBS506" s="544"/>
      <c r="TBT506" s="544"/>
      <c r="TBU506" s="544"/>
      <c r="TBV506" s="544"/>
      <c r="TBW506" s="544"/>
      <c r="TBX506" s="544"/>
      <c r="TBY506" s="544"/>
      <c r="TBZ506" s="544"/>
      <c r="TCA506" s="544"/>
      <c r="TCB506" s="544"/>
      <c r="TCC506" s="544"/>
      <c r="TCD506" s="544"/>
      <c r="TCE506" s="544"/>
      <c r="TCF506" s="544"/>
      <c r="TCG506" s="544"/>
      <c r="TCH506" s="544"/>
      <c r="TCI506" s="544"/>
      <c r="TCJ506" s="544"/>
      <c r="TCK506" s="544"/>
      <c r="TCL506" s="544"/>
      <c r="TCM506" s="544"/>
      <c r="TCN506" s="544"/>
      <c r="TCO506" s="544"/>
      <c r="TCP506" s="544"/>
      <c r="TCQ506" s="544"/>
      <c r="TCR506" s="544"/>
      <c r="TCS506" s="544"/>
      <c r="TCT506" s="544"/>
      <c r="TCU506" s="544"/>
      <c r="TCV506" s="544"/>
      <c r="TCW506" s="544"/>
      <c r="TCX506" s="544"/>
      <c r="TCY506" s="544"/>
      <c r="TCZ506" s="544"/>
      <c r="TDA506" s="544"/>
      <c r="TDB506" s="544"/>
      <c r="TDC506" s="544"/>
      <c r="TDD506" s="544"/>
      <c r="TDE506" s="544"/>
      <c r="TDF506" s="544"/>
      <c r="TDG506" s="544"/>
      <c r="TDH506" s="544"/>
      <c r="TDI506" s="544"/>
      <c r="TDJ506" s="544"/>
      <c r="TDK506" s="544"/>
      <c r="TDL506" s="544"/>
      <c r="TDM506" s="544"/>
      <c r="TDN506" s="544"/>
      <c r="TDO506" s="544"/>
      <c r="TDP506" s="544"/>
      <c r="TDQ506" s="544"/>
      <c r="TDR506" s="544"/>
      <c r="TDS506" s="544"/>
      <c r="TDT506" s="544"/>
      <c r="TDU506" s="544"/>
      <c r="TDV506" s="544"/>
      <c r="TDW506" s="544"/>
      <c r="TDX506" s="544"/>
      <c r="TDY506" s="544"/>
      <c r="TDZ506" s="544"/>
      <c r="TEA506" s="544"/>
      <c r="TEB506" s="544"/>
      <c r="TEC506" s="544"/>
      <c r="TED506" s="544"/>
      <c r="TEE506" s="544"/>
      <c r="TEF506" s="544"/>
      <c r="TEG506" s="544"/>
      <c r="TEH506" s="544"/>
      <c r="TEI506" s="544"/>
      <c r="TEJ506" s="544"/>
      <c r="TEK506" s="544"/>
      <c r="TEL506" s="544"/>
      <c r="TEM506" s="544"/>
      <c r="TEN506" s="544"/>
      <c r="TEO506" s="544"/>
      <c r="TEP506" s="544"/>
      <c r="TEQ506" s="544"/>
      <c r="TER506" s="544"/>
      <c r="TES506" s="544"/>
      <c r="TET506" s="544"/>
      <c r="TEU506" s="544"/>
      <c r="TEV506" s="544"/>
      <c r="TEW506" s="544"/>
      <c r="TEX506" s="544"/>
      <c r="TEY506" s="544"/>
      <c r="TEZ506" s="544"/>
      <c r="TFA506" s="544"/>
      <c r="TFB506" s="544"/>
      <c r="TFC506" s="544"/>
      <c r="TFD506" s="544"/>
      <c r="TFE506" s="544"/>
      <c r="TFF506" s="544"/>
      <c r="TFG506" s="544"/>
      <c r="TFH506" s="544"/>
      <c r="TFI506" s="544"/>
      <c r="TFJ506" s="544"/>
      <c r="TFK506" s="544"/>
      <c r="TFL506" s="544"/>
      <c r="TFM506" s="544"/>
      <c r="TFN506" s="544"/>
      <c r="TFO506" s="544"/>
      <c r="TFP506" s="544"/>
      <c r="TFQ506" s="544"/>
      <c r="TFR506" s="544"/>
      <c r="TFS506" s="544"/>
      <c r="TFT506" s="544"/>
      <c r="TFU506" s="544"/>
      <c r="TFV506" s="544"/>
      <c r="TFW506" s="544"/>
      <c r="TFX506" s="544"/>
      <c r="TFY506" s="544"/>
      <c r="TFZ506" s="544"/>
      <c r="TGA506" s="544"/>
      <c r="TGB506" s="544"/>
      <c r="TGC506" s="544"/>
      <c r="TGD506" s="544"/>
      <c r="TGE506" s="544"/>
      <c r="TGF506" s="544"/>
      <c r="TGG506" s="544"/>
      <c r="TGH506" s="544"/>
      <c r="TGI506" s="544"/>
      <c r="TGJ506" s="544"/>
      <c r="TGK506" s="544"/>
      <c r="TGL506" s="544"/>
      <c r="TGM506" s="544"/>
      <c r="TGN506" s="544"/>
      <c r="TGO506" s="544"/>
      <c r="TGP506" s="544"/>
      <c r="TGQ506" s="544"/>
      <c r="TGR506" s="544"/>
      <c r="TGS506" s="544"/>
      <c r="TGT506" s="544"/>
      <c r="TGU506" s="544"/>
      <c r="TGV506" s="544"/>
      <c r="TGW506" s="544"/>
      <c r="TGX506" s="544"/>
      <c r="TGY506" s="544"/>
      <c r="TGZ506" s="544"/>
      <c r="THA506" s="544"/>
      <c r="THB506" s="544"/>
      <c r="THC506" s="544"/>
      <c r="THD506" s="544"/>
      <c r="THE506" s="544"/>
      <c r="THF506" s="544"/>
      <c r="THG506" s="544"/>
      <c r="THH506" s="544"/>
      <c r="THI506" s="544"/>
      <c r="THJ506" s="544"/>
      <c r="THK506" s="544"/>
      <c r="THL506" s="544"/>
      <c r="THM506" s="544"/>
      <c r="THN506" s="544"/>
      <c r="THO506" s="544"/>
      <c r="THP506" s="544"/>
      <c r="THQ506" s="544"/>
      <c r="THR506" s="544"/>
      <c r="THS506" s="544"/>
      <c r="THT506" s="544"/>
      <c r="THU506" s="544"/>
      <c r="THV506" s="544"/>
      <c r="THW506" s="544"/>
      <c r="THX506" s="544"/>
      <c r="THY506" s="544"/>
      <c r="THZ506" s="544"/>
      <c r="TIA506" s="544"/>
      <c r="TIB506" s="544"/>
      <c r="TIC506" s="544"/>
      <c r="TID506" s="544"/>
      <c r="TIE506" s="544"/>
      <c r="TIF506" s="544"/>
      <c r="TIG506" s="544"/>
      <c r="TIH506" s="544"/>
      <c r="TII506" s="544"/>
      <c r="TIJ506" s="544"/>
      <c r="TIK506" s="544"/>
      <c r="TIL506" s="544"/>
      <c r="TIM506" s="544"/>
      <c r="TIN506" s="544"/>
      <c r="TIO506" s="544"/>
      <c r="TIP506" s="544"/>
      <c r="TIQ506" s="544"/>
      <c r="TIR506" s="544"/>
      <c r="TIS506" s="544"/>
      <c r="TIT506" s="544"/>
      <c r="TIU506" s="544"/>
      <c r="TIV506" s="544"/>
      <c r="TIW506" s="544"/>
      <c r="TIX506" s="544"/>
      <c r="TIY506" s="544"/>
      <c r="TIZ506" s="544"/>
      <c r="TJA506" s="544"/>
      <c r="TJB506" s="544"/>
      <c r="TJC506" s="544"/>
      <c r="TJD506" s="544"/>
      <c r="TJE506" s="544"/>
      <c r="TJF506" s="544"/>
      <c r="TJG506" s="544"/>
      <c r="TJH506" s="544"/>
      <c r="TJI506" s="544"/>
      <c r="TJJ506" s="544"/>
      <c r="TJK506" s="544"/>
      <c r="TJL506" s="544"/>
      <c r="TJM506" s="544"/>
      <c r="TJN506" s="544"/>
      <c r="TJO506" s="544"/>
      <c r="TJP506" s="544"/>
      <c r="TJQ506" s="544"/>
      <c r="TJR506" s="544"/>
      <c r="TJS506" s="544"/>
      <c r="TJT506" s="544"/>
      <c r="TJU506" s="544"/>
      <c r="TJV506" s="544"/>
      <c r="TJW506" s="544"/>
      <c r="TJX506" s="544"/>
      <c r="TJY506" s="544"/>
      <c r="TJZ506" s="544"/>
      <c r="TKA506" s="544"/>
      <c r="TKB506" s="544"/>
      <c r="TKC506" s="544"/>
      <c r="TKD506" s="544"/>
      <c r="TKE506" s="544"/>
      <c r="TKF506" s="544"/>
      <c r="TKG506" s="544"/>
      <c r="TKH506" s="544"/>
      <c r="TKI506" s="544"/>
      <c r="TKJ506" s="544"/>
      <c r="TKK506" s="544"/>
      <c r="TKL506" s="544"/>
      <c r="TKM506" s="544"/>
      <c r="TKN506" s="544"/>
      <c r="TKO506" s="544"/>
      <c r="TKP506" s="544"/>
      <c r="TKQ506" s="544"/>
      <c r="TKR506" s="544"/>
      <c r="TKS506" s="544"/>
      <c r="TKT506" s="544"/>
      <c r="TKU506" s="544"/>
      <c r="TKV506" s="544"/>
      <c r="TKW506" s="544"/>
      <c r="TKX506" s="544"/>
      <c r="TKY506" s="544"/>
      <c r="TKZ506" s="544"/>
      <c r="TLA506" s="544"/>
      <c r="TLB506" s="544"/>
      <c r="TLC506" s="544"/>
      <c r="TLD506" s="544"/>
      <c r="TLE506" s="544"/>
      <c r="TLF506" s="544"/>
      <c r="TLG506" s="544"/>
      <c r="TLH506" s="544"/>
      <c r="TLI506" s="544"/>
      <c r="TLJ506" s="544"/>
      <c r="TLK506" s="544"/>
      <c r="TLL506" s="544"/>
      <c r="TLM506" s="544"/>
      <c r="TLN506" s="544"/>
      <c r="TLO506" s="544"/>
      <c r="TLP506" s="544"/>
      <c r="TLQ506" s="544"/>
      <c r="TLR506" s="544"/>
      <c r="TLS506" s="544"/>
      <c r="TLT506" s="544"/>
      <c r="TLU506" s="544"/>
      <c r="TLV506" s="544"/>
      <c r="TLW506" s="544"/>
      <c r="TLX506" s="544"/>
      <c r="TLY506" s="544"/>
      <c r="TLZ506" s="544"/>
      <c r="TMA506" s="544"/>
      <c r="TMB506" s="544"/>
      <c r="TMC506" s="544"/>
      <c r="TMD506" s="544"/>
      <c r="TME506" s="544"/>
      <c r="TMF506" s="544"/>
      <c r="TMG506" s="544"/>
      <c r="TMH506" s="544"/>
      <c r="TMI506" s="544"/>
      <c r="TMJ506" s="544"/>
      <c r="TMK506" s="544"/>
      <c r="TML506" s="544"/>
      <c r="TMM506" s="544"/>
      <c r="TMN506" s="544"/>
      <c r="TMO506" s="544"/>
      <c r="TMP506" s="544"/>
      <c r="TMQ506" s="544"/>
      <c r="TMR506" s="544"/>
      <c r="TMS506" s="544"/>
      <c r="TMT506" s="544"/>
      <c r="TMU506" s="544"/>
      <c r="TMV506" s="544"/>
      <c r="TMW506" s="544"/>
      <c r="TMX506" s="544"/>
      <c r="TMY506" s="544"/>
      <c r="TMZ506" s="544"/>
      <c r="TNA506" s="544"/>
      <c r="TNB506" s="544"/>
      <c r="TNC506" s="544"/>
      <c r="TND506" s="544"/>
      <c r="TNE506" s="544"/>
      <c r="TNF506" s="544"/>
      <c r="TNG506" s="544"/>
      <c r="TNH506" s="544"/>
      <c r="TNI506" s="544"/>
      <c r="TNJ506" s="544"/>
      <c r="TNK506" s="544"/>
      <c r="TNL506" s="544"/>
      <c r="TNM506" s="544"/>
      <c r="TNN506" s="544"/>
      <c r="TNO506" s="544"/>
      <c r="TNP506" s="544"/>
      <c r="TNQ506" s="544"/>
      <c r="TNR506" s="544"/>
      <c r="TNS506" s="544"/>
      <c r="TNT506" s="544"/>
      <c r="TNU506" s="544"/>
      <c r="TNV506" s="544"/>
      <c r="TNW506" s="544"/>
      <c r="TNX506" s="544"/>
      <c r="TNY506" s="544"/>
      <c r="TNZ506" s="544"/>
      <c r="TOA506" s="544"/>
      <c r="TOB506" s="544"/>
      <c r="TOC506" s="544"/>
      <c r="TOD506" s="544"/>
      <c r="TOE506" s="544"/>
      <c r="TOF506" s="544"/>
      <c r="TOG506" s="544"/>
      <c r="TOH506" s="544"/>
      <c r="TOI506" s="544"/>
      <c r="TOJ506" s="544"/>
      <c r="TOK506" s="544"/>
      <c r="TOL506" s="544"/>
      <c r="TOM506" s="544"/>
      <c r="TON506" s="544"/>
      <c r="TOO506" s="544"/>
      <c r="TOP506" s="544"/>
      <c r="TOQ506" s="544"/>
      <c r="TOR506" s="544"/>
      <c r="TOS506" s="544"/>
      <c r="TOT506" s="544"/>
      <c r="TOU506" s="544"/>
      <c r="TOV506" s="544"/>
      <c r="TOW506" s="544"/>
      <c r="TOX506" s="544"/>
      <c r="TOY506" s="544"/>
      <c r="TOZ506" s="544"/>
      <c r="TPA506" s="544"/>
      <c r="TPB506" s="544"/>
      <c r="TPC506" s="544"/>
      <c r="TPD506" s="544"/>
      <c r="TPE506" s="544"/>
      <c r="TPF506" s="544"/>
      <c r="TPG506" s="544"/>
      <c r="TPH506" s="544"/>
      <c r="TPI506" s="544"/>
      <c r="TPJ506" s="544"/>
      <c r="TPK506" s="544"/>
      <c r="TPL506" s="544"/>
      <c r="TPM506" s="544"/>
      <c r="TPN506" s="544"/>
      <c r="TPO506" s="544"/>
      <c r="TPP506" s="544"/>
      <c r="TPQ506" s="544"/>
      <c r="TPR506" s="544"/>
      <c r="TPS506" s="544"/>
      <c r="TPT506" s="544"/>
      <c r="TPU506" s="544"/>
      <c r="TPV506" s="544"/>
      <c r="TPW506" s="544"/>
      <c r="TPX506" s="544"/>
      <c r="TPY506" s="544"/>
      <c r="TPZ506" s="544"/>
      <c r="TQA506" s="544"/>
      <c r="TQB506" s="544"/>
      <c r="TQC506" s="544"/>
      <c r="TQD506" s="544"/>
      <c r="TQE506" s="544"/>
      <c r="TQF506" s="544"/>
      <c r="TQG506" s="544"/>
      <c r="TQH506" s="544"/>
      <c r="TQI506" s="544"/>
      <c r="TQJ506" s="544"/>
      <c r="TQK506" s="544"/>
      <c r="TQL506" s="544"/>
      <c r="TQM506" s="544"/>
      <c r="TQN506" s="544"/>
      <c r="TQO506" s="544"/>
      <c r="TQP506" s="544"/>
      <c r="TQQ506" s="544"/>
      <c r="TQR506" s="544"/>
      <c r="TQS506" s="544"/>
      <c r="TQT506" s="544"/>
      <c r="TQU506" s="544"/>
      <c r="TQV506" s="544"/>
      <c r="TQW506" s="544"/>
      <c r="TQX506" s="544"/>
      <c r="TQY506" s="544"/>
      <c r="TQZ506" s="544"/>
      <c r="TRA506" s="544"/>
      <c r="TRB506" s="544"/>
      <c r="TRC506" s="544"/>
      <c r="TRD506" s="544"/>
      <c r="TRE506" s="544"/>
      <c r="TRF506" s="544"/>
      <c r="TRG506" s="544"/>
      <c r="TRH506" s="544"/>
      <c r="TRI506" s="544"/>
      <c r="TRJ506" s="544"/>
      <c r="TRK506" s="544"/>
      <c r="TRL506" s="544"/>
      <c r="TRM506" s="544"/>
      <c r="TRN506" s="544"/>
      <c r="TRO506" s="544"/>
      <c r="TRP506" s="544"/>
      <c r="TRQ506" s="544"/>
      <c r="TRR506" s="544"/>
      <c r="TRS506" s="544"/>
      <c r="TRT506" s="544"/>
      <c r="TRU506" s="544"/>
      <c r="TRV506" s="544"/>
      <c r="TRW506" s="544"/>
      <c r="TRX506" s="544"/>
      <c r="TRY506" s="544"/>
      <c r="TRZ506" s="544"/>
      <c r="TSA506" s="544"/>
      <c r="TSB506" s="544"/>
      <c r="TSC506" s="544"/>
      <c r="TSD506" s="544"/>
      <c r="TSE506" s="544"/>
      <c r="TSF506" s="544"/>
      <c r="TSG506" s="544"/>
      <c r="TSH506" s="544"/>
      <c r="TSI506" s="544"/>
      <c r="TSJ506" s="544"/>
      <c r="TSK506" s="544"/>
      <c r="TSL506" s="544"/>
      <c r="TSM506" s="544"/>
      <c r="TSN506" s="544"/>
      <c r="TSO506" s="544"/>
      <c r="TSP506" s="544"/>
      <c r="TSQ506" s="544"/>
      <c r="TSR506" s="544"/>
      <c r="TSS506" s="544"/>
      <c r="TST506" s="544"/>
      <c r="TSU506" s="544"/>
      <c r="TSV506" s="544"/>
      <c r="TSW506" s="544"/>
      <c r="TSX506" s="544"/>
      <c r="TSY506" s="544"/>
      <c r="TSZ506" s="544"/>
      <c r="TTA506" s="544"/>
      <c r="TTB506" s="544"/>
      <c r="TTC506" s="544"/>
      <c r="TTD506" s="544"/>
      <c r="TTE506" s="544"/>
      <c r="TTF506" s="544"/>
      <c r="TTG506" s="544"/>
      <c r="TTH506" s="544"/>
      <c r="TTI506" s="544"/>
      <c r="TTJ506" s="544"/>
      <c r="TTK506" s="544"/>
      <c r="TTL506" s="544"/>
      <c r="TTM506" s="544"/>
      <c r="TTN506" s="544"/>
      <c r="TTO506" s="544"/>
      <c r="TTP506" s="544"/>
      <c r="TTQ506" s="544"/>
      <c r="TTR506" s="544"/>
      <c r="TTS506" s="544"/>
      <c r="TTT506" s="544"/>
      <c r="TTU506" s="544"/>
      <c r="TTV506" s="544"/>
      <c r="TTW506" s="544"/>
      <c r="TTX506" s="544"/>
      <c r="TTY506" s="544"/>
      <c r="TTZ506" s="544"/>
      <c r="TUA506" s="544"/>
      <c r="TUB506" s="544"/>
      <c r="TUC506" s="544"/>
      <c r="TUD506" s="544"/>
      <c r="TUE506" s="544"/>
      <c r="TUF506" s="544"/>
      <c r="TUG506" s="544"/>
      <c r="TUH506" s="544"/>
      <c r="TUI506" s="544"/>
      <c r="TUJ506" s="544"/>
      <c r="TUK506" s="544"/>
      <c r="TUL506" s="544"/>
      <c r="TUM506" s="544"/>
      <c r="TUN506" s="544"/>
      <c r="TUO506" s="544"/>
      <c r="TUP506" s="544"/>
      <c r="TUQ506" s="544"/>
      <c r="TUR506" s="544"/>
      <c r="TUS506" s="544"/>
      <c r="TUT506" s="544"/>
      <c r="TUU506" s="544"/>
      <c r="TUV506" s="544"/>
      <c r="TUW506" s="544"/>
      <c r="TUX506" s="544"/>
      <c r="TUY506" s="544"/>
      <c r="TUZ506" s="544"/>
      <c r="TVA506" s="544"/>
      <c r="TVB506" s="544"/>
      <c r="TVC506" s="544"/>
      <c r="TVD506" s="544"/>
      <c r="TVE506" s="544"/>
      <c r="TVF506" s="544"/>
      <c r="TVG506" s="544"/>
      <c r="TVH506" s="544"/>
      <c r="TVI506" s="544"/>
      <c r="TVJ506" s="544"/>
      <c r="TVK506" s="544"/>
      <c r="TVL506" s="544"/>
      <c r="TVM506" s="544"/>
      <c r="TVN506" s="544"/>
      <c r="TVO506" s="544"/>
      <c r="TVP506" s="544"/>
      <c r="TVQ506" s="544"/>
      <c r="TVR506" s="544"/>
      <c r="TVS506" s="544"/>
      <c r="TVT506" s="544"/>
      <c r="TVU506" s="544"/>
      <c r="TVV506" s="544"/>
      <c r="TVW506" s="544"/>
      <c r="TVX506" s="544"/>
      <c r="TVY506" s="544"/>
      <c r="TVZ506" s="544"/>
      <c r="TWA506" s="544"/>
      <c r="TWB506" s="544"/>
      <c r="TWC506" s="544"/>
      <c r="TWD506" s="544"/>
      <c r="TWE506" s="544"/>
      <c r="TWF506" s="544"/>
      <c r="TWG506" s="544"/>
      <c r="TWH506" s="544"/>
      <c r="TWI506" s="544"/>
      <c r="TWJ506" s="544"/>
      <c r="TWK506" s="544"/>
      <c r="TWL506" s="544"/>
      <c r="TWM506" s="544"/>
      <c r="TWN506" s="544"/>
      <c r="TWO506" s="544"/>
      <c r="TWP506" s="544"/>
      <c r="TWQ506" s="544"/>
      <c r="TWR506" s="544"/>
      <c r="TWS506" s="544"/>
      <c r="TWT506" s="544"/>
      <c r="TWU506" s="544"/>
      <c r="TWV506" s="544"/>
      <c r="TWW506" s="544"/>
      <c r="TWX506" s="544"/>
      <c r="TWY506" s="544"/>
      <c r="TWZ506" s="544"/>
      <c r="TXA506" s="544"/>
      <c r="TXB506" s="544"/>
      <c r="TXC506" s="544"/>
      <c r="TXD506" s="544"/>
      <c r="TXE506" s="544"/>
      <c r="TXF506" s="544"/>
      <c r="TXG506" s="544"/>
      <c r="TXH506" s="544"/>
      <c r="TXI506" s="544"/>
      <c r="TXJ506" s="544"/>
      <c r="TXK506" s="544"/>
      <c r="TXL506" s="544"/>
      <c r="TXM506" s="544"/>
      <c r="TXN506" s="544"/>
      <c r="TXO506" s="544"/>
      <c r="TXP506" s="544"/>
      <c r="TXQ506" s="544"/>
      <c r="TXR506" s="544"/>
      <c r="TXS506" s="544"/>
      <c r="TXT506" s="544"/>
      <c r="TXU506" s="544"/>
      <c r="TXV506" s="544"/>
      <c r="TXW506" s="544"/>
      <c r="TXX506" s="544"/>
      <c r="TXY506" s="544"/>
      <c r="TXZ506" s="544"/>
      <c r="TYA506" s="544"/>
      <c r="TYB506" s="544"/>
      <c r="TYC506" s="544"/>
      <c r="TYD506" s="544"/>
      <c r="TYE506" s="544"/>
      <c r="TYF506" s="544"/>
      <c r="TYG506" s="544"/>
      <c r="TYH506" s="544"/>
      <c r="TYI506" s="544"/>
      <c r="TYJ506" s="544"/>
      <c r="TYK506" s="544"/>
      <c r="TYL506" s="544"/>
      <c r="TYM506" s="544"/>
      <c r="TYN506" s="544"/>
      <c r="TYO506" s="544"/>
      <c r="TYP506" s="544"/>
      <c r="TYQ506" s="544"/>
      <c r="TYR506" s="544"/>
      <c r="TYS506" s="544"/>
      <c r="TYT506" s="544"/>
      <c r="TYU506" s="544"/>
      <c r="TYV506" s="544"/>
      <c r="TYW506" s="544"/>
      <c r="TYX506" s="544"/>
      <c r="TYY506" s="544"/>
      <c r="TYZ506" s="544"/>
      <c r="TZA506" s="544"/>
      <c r="TZB506" s="544"/>
      <c r="TZC506" s="544"/>
      <c r="TZD506" s="544"/>
      <c r="TZE506" s="544"/>
      <c r="TZF506" s="544"/>
      <c r="TZG506" s="544"/>
      <c r="TZH506" s="544"/>
      <c r="TZI506" s="544"/>
      <c r="TZJ506" s="544"/>
      <c r="TZK506" s="544"/>
      <c r="TZL506" s="544"/>
      <c r="TZM506" s="544"/>
      <c r="TZN506" s="544"/>
      <c r="TZO506" s="544"/>
      <c r="TZP506" s="544"/>
      <c r="TZQ506" s="544"/>
      <c r="TZR506" s="544"/>
      <c r="TZS506" s="544"/>
      <c r="TZT506" s="544"/>
      <c r="TZU506" s="544"/>
      <c r="TZV506" s="544"/>
      <c r="TZW506" s="544"/>
      <c r="TZX506" s="544"/>
      <c r="TZY506" s="544"/>
      <c r="TZZ506" s="544"/>
      <c r="UAA506" s="544"/>
      <c r="UAB506" s="544"/>
      <c r="UAC506" s="544"/>
      <c r="UAD506" s="544"/>
      <c r="UAE506" s="544"/>
      <c r="UAF506" s="544"/>
      <c r="UAG506" s="544"/>
      <c r="UAH506" s="544"/>
      <c r="UAI506" s="544"/>
      <c r="UAJ506" s="544"/>
      <c r="UAK506" s="544"/>
      <c r="UAL506" s="544"/>
      <c r="UAM506" s="544"/>
      <c r="UAN506" s="544"/>
      <c r="UAO506" s="544"/>
      <c r="UAP506" s="544"/>
      <c r="UAQ506" s="544"/>
      <c r="UAR506" s="544"/>
      <c r="UAS506" s="544"/>
      <c r="UAT506" s="544"/>
      <c r="UAU506" s="544"/>
      <c r="UAV506" s="544"/>
      <c r="UAW506" s="544"/>
      <c r="UAX506" s="544"/>
      <c r="UAY506" s="544"/>
      <c r="UAZ506" s="544"/>
      <c r="UBA506" s="544"/>
      <c r="UBB506" s="544"/>
      <c r="UBC506" s="544"/>
      <c r="UBD506" s="544"/>
      <c r="UBE506" s="544"/>
      <c r="UBF506" s="544"/>
      <c r="UBG506" s="544"/>
      <c r="UBH506" s="544"/>
      <c r="UBI506" s="544"/>
      <c r="UBJ506" s="544"/>
      <c r="UBK506" s="544"/>
      <c r="UBL506" s="544"/>
      <c r="UBM506" s="544"/>
      <c r="UBN506" s="544"/>
      <c r="UBO506" s="544"/>
      <c r="UBP506" s="544"/>
      <c r="UBQ506" s="544"/>
      <c r="UBR506" s="544"/>
      <c r="UBS506" s="544"/>
      <c r="UBT506" s="544"/>
      <c r="UBU506" s="544"/>
      <c r="UBV506" s="544"/>
      <c r="UBW506" s="544"/>
      <c r="UBX506" s="544"/>
      <c r="UBY506" s="544"/>
      <c r="UBZ506" s="544"/>
      <c r="UCA506" s="544"/>
      <c r="UCB506" s="544"/>
      <c r="UCC506" s="544"/>
      <c r="UCD506" s="544"/>
      <c r="UCE506" s="544"/>
      <c r="UCF506" s="544"/>
      <c r="UCG506" s="544"/>
      <c r="UCH506" s="544"/>
      <c r="UCI506" s="544"/>
      <c r="UCJ506" s="544"/>
      <c r="UCK506" s="544"/>
      <c r="UCL506" s="544"/>
      <c r="UCM506" s="544"/>
      <c r="UCN506" s="544"/>
      <c r="UCO506" s="544"/>
      <c r="UCP506" s="544"/>
      <c r="UCQ506" s="544"/>
      <c r="UCR506" s="544"/>
      <c r="UCS506" s="544"/>
      <c r="UCT506" s="544"/>
      <c r="UCU506" s="544"/>
      <c r="UCV506" s="544"/>
      <c r="UCW506" s="544"/>
      <c r="UCX506" s="544"/>
      <c r="UCY506" s="544"/>
      <c r="UCZ506" s="544"/>
      <c r="UDA506" s="544"/>
      <c r="UDB506" s="544"/>
      <c r="UDC506" s="544"/>
      <c r="UDD506" s="544"/>
      <c r="UDE506" s="544"/>
      <c r="UDF506" s="544"/>
      <c r="UDG506" s="544"/>
      <c r="UDH506" s="544"/>
      <c r="UDI506" s="544"/>
      <c r="UDJ506" s="544"/>
      <c r="UDK506" s="544"/>
      <c r="UDL506" s="544"/>
      <c r="UDM506" s="544"/>
      <c r="UDN506" s="544"/>
      <c r="UDO506" s="544"/>
      <c r="UDP506" s="544"/>
      <c r="UDQ506" s="544"/>
      <c r="UDR506" s="544"/>
      <c r="UDS506" s="544"/>
      <c r="UDT506" s="544"/>
      <c r="UDU506" s="544"/>
      <c r="UDV506" s="544"/>
      <c r="UDW506" s="544"/>
      <c r="UDX506" s="544"/>
      <c r="UDY506" s="544"/>
      <c r="UDZ506" s="544"/>
      <c r="UEA506" s="544"/>
      <c r="UEB506" s="544"/>
      <c r="UEC506" s="544"/>
      <c r="UED506" s="544"/>
      <c r="UEE506" s="544"/>
      <c r="UEF506" s="544"/>
      <c r="UEG506" s="544"/>
      <c r="UEH506" s="544"/>
      <c r="UEI506" s="544"/>
      <c r="UEJ506" s="544"/>
      <c r="UEK506" s="544"/>
      <c r="UEL506" s="544"/>
      <c r="UEM506" s="544"/>
      <c r="UEN506" s="544"/>
      <c r="UEO506" s="544"/>
      <c r="UEP506" s="544"/>
      <c r="UEQ506" s="544"/>
      <c r="UER506" s="544"/>
      <c r="UES506" s="544"/>
      <c r="UET506" s="544"/>
      <c r="UEU506" s="544"/>
      <c r="UEV506" s="544"/>
      <c r="UEW506" s="544"/>
      <c r="UEX506" s="544"/>
      <c r="UEY506" s="544"/>
      <c r="UEZ506" s="544"/>
      <c r="UFA506" s="544"/>
      <c r="UFB506" s="544"/>
      <c r="UFC506" s="544"/>
      <c r="UFD506" s="544"/>
      <c r="UFE506" s="544"/>
      <c r="UFF506" s="544"/>
      <c r="UFG506" s="544"/>
      <c r="UFH506" s="544"/>
      <c r="UFI506" s="544"/>
      <c r="UFJ506" s="544"/>
      <c r="UFK506" s="544"/>
      <c r="UFL506" s="544"/>
      <c r="UFM506" s="544"/>
      <c r="UFN506" s="544"/>
      <c r="UFO506" s="544"/>
      <c r="UFP506" s="544"/>
      <c r="UFQ506" s="544"/>
      <c r="UFR506" s="544"/>
      <c r="UFS506" s="544"/>
      <c r="UFT506" s="544"/>
      <c r="UFU506" s="544"/>
      <c r="UFV506" s="544"/>
      <c r="UFW506" s="544"/>
      <c r="UFX506" s="544"/>
      <c r="UFY506" s="544"/>
      <c r="UFZ506" s="544"/>
      <c r="UGA506" s="544"/>
      <c r="UGB506" s="544"/>
      <c r="UGC506" s="544"/>
      <c r="UGD506" s="544"/>
      <c r="UGE506" s="544"/>
      <c r="UGF506" s="544"/>
      <c r="UGG506" s="544"/>
      <c r="UGH506" s="544"/>
      <c r="UGI506" s="544"/>
      <c r="UGJ506" s="544"/>
      <c r="UGK506" s="544"/>
      <c r="UGL506" s="544"/>
      <c r="UGM506" s="544"/>
      <c r="UGN506" s="544"/>
      <c r="UGO506" s="544"/>
      <c r="UGP506" s="544"/>
      <c r="UGQ506" s="544"/>
      <c r="UGR506" s="544"/>
      <c r="UGS506" s="544"/>
      <c r="UGT506" s="544"/>
      <c r="UGU506" s="544"/>
      <c r="UGV506" s="544"/>
      <c r="UGW506" s="544"/>
      <c r="UGX506" s="544"/>
      <c r="UGY506" s="544"/>
      <c r="UGZ506" s="544"/>
      <c r="UHA506" s="544"/>
      <c r="UHB506" s="544"/>
      <c r="UHC506" s="544"/>
      <c r="UHD506" s="544"/>
      <c r="UHE506" s="544"/>
      <c r="UHF506" s="544"/>
      <c r="UHG506" s="544"/>
      <c r="UHH506" s="544"/>
      <c r="UHI506" s="544"/>
      <c r="UHJ506" s="544"/>
      <c r="UHK506" s="544"/>
      <c r="UHL506" s="544"/>
      <c r="UHM506" s="544"/>
      <c r="UHN506" s="544"/>
      <c r="UHO506" s="544"/>
      <c r="UHP506" s="544"/>
      <c r="UHQ506" s="544"/>
      <c r="UHR506" s="544"/>
      <c r="UHS506" s="544"/>
      <c r="UHT506" s="544"/>
      <c r="UHU506" s="544"/>
      <c r="UHV506" s="544"/>
      <c r="UHW506" s="544"/>
      <c r="UHX506" s="544"/>
      <c r="UHY506" s="544"/>
      <c r="UHZ506" s="544"/>
      <c r="UIA506" s="544"/>
      <c r="UIB506" s="544"/>
      <c r="UIC506" s="544"/>
      <c r="UID506" s="544"/>
      <c r="UIE506" s="544"/>
      <c r="UIF506" s="544"/>
      <c r="UIG506" s="544"/>
      <c r="UIH506" s="544"/>
      <c r="UII506" s="544"/>
      <c r="UIJ506" s="544"/>
      <c r="UIK506" s="544"/>
      <c r="UIL506" s="544"/>
      <c r="UIM506" s="544"/>
      <c r="UIN506" s="544"/>
      <c r="UIO506" s="544"/>
      <c r="UIP506" s="544"/>
      <c r="UIQ506" s="544"/>
      <c r="UIR506" s="544"/>
      <c r="UIS506" s="544"/>
      <c r="UIT506" s="544"/>
      <c r="UIU506" s="544"/>
      <c r="UIV506" s="544"/>
      <c r="UIW506" s="544"/>
      <c r="UIX506" s="544"/>
      <c r="UIY506" s="544"/>
      <c r="UIZ506" s="544"/>
      <c r="UJA506" s="544"/>
      <c r="UJB506" s="544"/>
      <c r="UJC506" s="544"/>
      <c r="UJD506" s="544"/>
      <c r="UJE506" s="544"/>
      <c r="UJF506" s="544"/>
      <c r="UJG506" s="544"/>
      <c r="UJH506" s="544"/>
      <c r="UJI506" s="544"/>
      <c r="UJJ506" s="544"/>
      <c r="UJK506" s="544"/>
      <c r="UJL506" s="544"/>
      <c r="UJM506" s="544"/>
      <c r="UJN506" s="544"/>
      <c r="UJO506" s="544"/>
      <c r="UJP506" s="544"/>
      <c r="UJQ506" s="544"/>
      <c r="UJR506" s="544"/>
      <c r="UJS506" s="544"/>
      <c r="UJT506" s="544"/>
      <c r="UJU506" s="544"/>
      <c r="UJV506" s="544"/>
      <c r="UJW506" s="544"/>
      <c r="UJX506" s="544"/>
      <c r="UJY506" s="544"/>
      <c r="UJZ506" s="544"/>
      <c r="UKA506" s="544"/>
      <c r="UKB506" s="544"/>
      <c r="UKC506" s="544"/>
      <c r="UKD506" s="544"/>
      <c r="UKE506" s="544"/>
      <c r="UKF506" s="544"/>
      <c r="UKG506" s="544"/>
      <c r="UKH506" s="544"/>
      <c r="UKI506" s="544"/>
      <c r="UKJ506" s="544"/>
      <c r="UKK506" s="544"/>
      <c r="UKL506" s="544"/>
      <c r="UKM506" s="544"/>
      <c r="UKN506" s="544"/>
      <c r="UKO506" s="544"/>
      <c r="UKP506" s="544"/>
      <c r="UKQ506" s="544"/>
      <c r="UKR506" s="544"/>
      <c r="UKS506" s="544"/>
      <c r="UKT506" s="544"/>
      <c r="UKU506" s="544"/>
      <c r="UKV506" s="544"/>
      <c r="UKW506" s="544"/>
      <c r="UKX506" s="544"/>
      <c r="UKY506" s="544"/>
      <c r="UKZ506" s="544"/>
      <c r="ULA506" s="544"/>
      <c r="ULB506" s="544"/>
      <c r="ULC506" s="544"/>
      <c r="ULD506" s="544"/>
      <c r="ULE506" s="544"/>
      <c r="ULF506" s="544"/>
      <c r="ULG506" s="544"/>
      <c r="ULH506" s="544"/>
      <c r="ULI506" s="544"/>
      <c r="ULJ506" s="544"/>
      <c r="ULK506" s="544"/>
      <c r="ULL506" s="544"/>
      <c r="ULM506" s="544"/>
      <c r="ULN506" s="544"/>
      <c r="ULO506" s="544"/>
      <c r="ULP506" s="544"/>
      <c r="ULQ506" s="544"/>
      <c r="ULR506" s="544"/>
      <c r="ULS506" s="544"/>
      <c r="ULT506" s="544"/>
      <c r="ULU506" s="544"/>
      <c r="ULV506" s="544"/>
      <c r="ULW506" s="544"/>
      <c r="ULX506" s="544"/>
      <c r="ULY506" s="544"/>
      <c r="ULZ506" s="544"/>
      <c r="UMA506" s="544"/>
      <c r="UMB506" s="544"/>
      <c r="UMC506" s="544"/>
      <c r="UMD506" s="544"/>
      <c r="UME506" s="544"/>
      <c r="UMF506" s="544"/>
      <c r="UMG506" s="544"/>
      <c r="UMH506" s="544"/>
      <c r="UMI506" s="544"/>
      <c r="UMJ506" s="544"/>
      <c r="UMK506" s="544"/>
      <c r="UML506" s="544"/>
      <c r="UMM506" s="544"/>
      <c r="UMN506" s="544"/>
      <c r="UMO506" s="544"/>
      <c r="UMP506" s="544"/>
      <c r="UMQ506" s="544"/>
      <c r="UMR506" s="544"/>
      <c r="UMS506" s="544"/>
      <c r="UMT506" s="544"/>
      <c r="UMU506" s="544"/>
      <c r="UMV506" s="544"/>
      <c r="UMW506" s="544"/>
      <c r="UMX506" s="544"/>
      <c r="UMY506" s="544"/>
      <c r="UMZ506" s="544"/>
      <c r="UNA506" s="544"/>
      <c r="UNB506" s="544"/>
      <c r="UNC506" s="544"/>
      <c r="UND506" s="544"/>
      <c r="UNE506" s="544"/>
      <c r="UNF506" s="544"/>
      <c r="UNG506" s="544"/>
      <c r="UNH506" s="544"/>
      <c r="UNI506" s="544"/>
      <c r="UNJ506" s="544"/>
      <c r="UNK506" s="544"/>
      <c r="UNL506" s="544"/>
      <c r="UNM506" s="544"/>
      <c r="UNN506" s="544"/>
      <c r="UNO506" s="544"/>
      <c r="UNP506" s="544"/>
      <c r="UNQ506" s="544"/>
      <c r="UNR506" s="544"/>
      <c r="UNS506" s="544"/>
      <c r="UNT506" s="544"/>
      <c r="UNU506" s="544"/>
      <c r="UNV506" s="544"/>
      <c r="UNW506" s="544"/>
      <c r="UNX506" s="544"/>
      <c r="UNY506" s="544"/>
      <c r="UNZ506" s="544"/>
      <c r="UOA506" s="544"/>
      <c r="UOB506" s="544"/>
      <c r="UOC506" s="544"/>
      <c r="UOD506" s="544"/>
      <c r="UOE506" s="544"/>
      <c r="UOF506" s="544"/>
      <c r="UOG506" s="544"/>
      <c r="UOH506" s="544"/>
      <c r="UOI506" s="544"/>
      <c r="UOJ506" s="544"/>
      <c r="UOK506" s="544"/>
      <c r="UOL506" s="544"/>
      <c r="UOM506" s="544"/>
      <c r="UON506" s="544"/>
      <c r="UOO506" s="544"/>
      <c r="UOP506" s="544"/>
      <c r="UOQ506" s="544"/>
      <c r="UOR506" s="544"/>
      <c r="UOS506" s="544"/>
      <c r="UOT506" s="544"/>
      <c r="UOU506" s="544"/>
      <c r="UOV506" s="544"/>
      <c r="UOW506" s="544"/>
      <c r="UOX506" s="544"/>
      <c r="UOY506" s="544"/>
      <c r="UOZ506" s="544"/>
      <c r="UPA506" s="544"/>
      <c r="UPB506" s="544"/>
      <c r="UPC506" s="544"/>
      <c r="UPD506" s="544"/>
      <c r="UPE506" s="544"/>
      <c r="UPF506" s="544"/>
      <c r="UPG506" s="544"/>
      <c r="UPH506" s="544"/>
      <c r="UPI506" s="544"/>
      <c r="UPJ506" s="544"/>
      <c r="UPK506" s="544"/>
      <c r="UPL506" s="544"/>
      <c r="UPM506" s="544"/>
      <c r="UPN506" s="544"/>
      <c r="UPO506" s="544"/>
      <c r="UPP506" s="544"/>
      <c r="UPQ506" s="544"/>
      <c r="UPR506" s="544"/>
      <c r="UPS506" s="544"/>
      <c r="UPT506" s="544"/>
      <c r="UPU506" s="544"/>
      <c r="UPV506" s="544"/>
      <c r="UPW506" s="544"/>
      <c r="UPX506" s="544"/>
      <c r="UPY506" s="544"/>
      <c r="UPZ506" s="544"/>
      <c r="UQA506" s="544"/>
      <c r="UQB506" s="544"/>
      <c r="UQC506" s="544"/>
      <c r="UQD506" s="544"/>
      <c r="UQE506" s="544"/>
      <c r="UQF506" s="544"/>
      <c r="UQG506" s="544"/>
      <c r="UQH506" s="544"/>
      <c r="UQI506" s="544"/>
      <c r="UQJ506" s="544"/>
      <c r="UQK506" s="544"/>
      <c r="UQL506" s="544"/>
      <c r="UQM506" s="544"/>
      <c r="UQN506" s="544"/>
      <c r="UQO506" s="544"/>
      <c r="UQP506" s="544"/>
      <c r="UQQ506" s="544"/>
      <c r="UQR506" s="544"/>
      <c r="UQS506" s="544"/>
      <c r="UQT506" s="544"/>
      <c r="UQU506" s="544"/>
      <c r="UQV506" s="544"/>
      <c r="UQW506" s="544"/>
      <c r="UQX506" s="544"/>
      <c r="UQY506" s="544"/>
      <c r="UQZ506" s="544"/>
      <c r="URA506" s="544"/>
      <c r="URB506" s="544"/>
      <c r="URC506" s="544"/>
      <c r="URD506" s="544"/>
      <c r="URE506" s="544"/>
      <c r="URF506" s="544"/>
      <c r="URG506" s="544"/>
      <c r="URH506" s="544"/>
      <c r="URI506" s="544"/>
      <c r="URJ506" s="544"/>
      <c r="URK506" s="544"/>
      <c r="URL506" s="544"/>
      <c r="URM506" s="544"/>
      <c r="URN506" s="544"/>
      <c r="URO506" s="544"/>
      <c r="URP506" s="544"/>
      <c r="URQ506" s="544"/>
      <c r="URR506" s="544"/>
      <c r="URS506" s="544"/>
      <c r="URT506" s="544"/>
      <c r="URU506" s="544"/>
      <c r="URV506" s="544"/>
      <c r="URW506" s="544"/>
      <c r="URX506" s="544"/>
      <c r="URY506" s="544"/>
      <c r="URZ506" s="544"/>
      <c r="USA506" s="544"/>
      <c r="USB506" s="544"/>
      <c r="USC506" s="544"/>
      <c r="USD506" s="544"/>
      <c r="USE506" s="544"/>
      <c r="USF506" s="544"/>
      <c r="USG506" s="544"/>
      <c r="USH506" s="544"/>
      <c r="USI506" s="544"/>
      <c r="USJ506" s="544"/>
      <c r="USK506" s="544"/>
      <c r="USL506" s="544"/>
      <c r="USM506" s="544"/>
      <c r="USN506" s="544"/>
      <c r="USO506" s="544"/>
      <c r="USP506" s="544"/>
      <c r="USQ506" s="544"/>
      <c r="USR506" s="544"/>
      <c r="USS506" s="544"/>
      <c r="UST506" s="544"/>
      <c r="USU506" s="544"/>
      <c r="USV506" s="544"/>
      <c r="USW506" s="544"/>
      <c r="USX506" s="544"/>
      <c r="USY506" s="544"/>
      <c r="USZ506" s="544"/>
      <c r="UTA506" s="544"/>
      <c r="UTB506" s="544"/>
      <c r="UTC506" s="544"/>
      <c r="UTD506" s="544"/>
      <c r="UTE506" s="544"/>
      <c r="UTF506" s="544"/>
      <c r="UTG506" s="544"/>
      <c r="UTH506" s="544"/>
      <c r="UTI506" s="544"/>
      <c r="UTJ506" s="544"/>
      <c r="UTK506" s="544"/>
      <c r="UTL506" s="544"/>
      <c r="UTM506" s="544"/>
      <c r="UTN506" s="544"/>
      <c r="UTO506" s="544"/>
      <c r="UTP506" s="544"/>
      <c r="UTQ506" s="544"/>
      <c r="UTR506" s="544"/>
      <c r="UTS506" s="544"/>
      <c r="UTT506" s="544"/>
      <c r="UTU506" s="544"/>
      <c r="UTV506" s="544"/>
      <c r="UTW506" s="544"/>
      <c r="UTX506" s="544"/>
      <c r="UTY506" s="544"/>
      <c r="UTZ506" s="544"/>
      <c r="UUA506" s="544"/>
      <c r="UUB506" s="544"/>
      <c r="UUC506" s="544"/>
      <c r="UUD506" s="544"/>
      <c r="UUE506" s="544"/>
      <c r="UUF506" s="544"/>
      <c r="UUG506" s="544"/>
      <c r="UUH506" s="544"/>
      <c r="UUI506" s="544"/>
      <c r="UUJ506" s="544"/>
      <c r="UUK506" s="544"/>
      <c r="UUL506" s="544"/>
      <c r="UUM506" s="544"/>
      <c r="UUN506" s="544"/>
      <c r="UUO506" s="544"/>
      <c r="UUP506" s="544"/>
      <c r="UUQ506" s="544"/>
      <c r="UUR506" s="544"/>
      <c r="UUS506" s="544"/>
      <c r="UUT506" s="544"/>
      <c r="UUU506" s="544"/>
      <c r="UUV506" s="544"/>
      <c r="UUW506" s="544"/>
      <c r="UUX506" s="544"/>
      <c r="UUY506" s="544"/>
      <c r="UUZ506" s="544"/>
      <c r="UVA506" s="544"/>
      <c r="UVB506" s="544"/>
      <c r="UVC506" s="544"/>
      <c r="UVD506" s="544"/>
      <c r="UVE506" s="544"/>
      <c r="UVF506" s="544"/>
      <c r="UVG506" s="544"/>
      <c r="UVH506" s="544"/>
      <c r="UVI506" s="544"/>
      <c r="UVJ506" s="544"/>
      <c r="UVK506" s="544"/>
      <c r="UVL506" s="544"/>
      <c r="UVM506" s="544"/>
      <c r="UVN506" s="544"/>
      <c r="UVO506" s="544"/>
      <c r="UVP506" s="544"/>
      <c r="UVQ506" s="544"/>
      <c r="UVR506" s="544"/>
      <c r="UVS506" s="544"/>
      <c r="UVT506" s="544"/>
      <c r="UVU506" s="544"/>
      <c r="UVV506" s="544"/>
      <c r="UVW506" s="544"/>
      <c r="UVX506" s="544"/>
      <c r="UVY506" s="544"/>
      <c r="UVZ506" s="544"/>
      <c r="UWA506" s="544"/>
      <c r="UWB506" s="544"/>
      <c r="UWC506" s="544"/>
      <c r="UWD506" s="544"/>
      <c r="UWE506" s="544"/>
      <c r="UWF506" s="544"/>
      <c r="UWG506" s="544"/>
      <c r="UWH506" s="544"/>
      <c r="UWI506" s="544"/>
      <c r="UWJ506" s="544"/>
      <c r="UWK506" s="544"/>
      <c r="UWL506" s="544"/>
      <c r="UWM506" s="544"/>
      <c r="UWN506" s="544"/>
      <c r="UWO506" s="544"/>
      <c r="UWP506" s="544"/>
      <c r="UWQ506" s="544"/>
      <c r="UWR506" s="544"/>
      <c r="UWS506" s="544"/>
      <c r="UWT506" s="544"/>
      <c r="UWU506" s="544"/>
      <c r="UWV506" s="544"/>
      <c r="UWW506" s="544"/>
      <c r="UWX506" s="544"/>
      <c r="UWY506" s="544"/>
      <c r="UWZ506" s="544"/>
      <c r="UXA506" s="544"/>
      <c r="UXB506" s="544"/>
      <c r="UXC506" s="544"/>
      <c r="UXD506" s="544"/>
      <c r="UXE506" s="544"/>
      <c r="UXF506" s="544"/>
      <c r="UXG506" s="544"/>
      <c r="UXH506" s="544"/>
      <c r="UXI506" s="544"/>
      <c r="UXJ506" s="544"/>
      <c r="UXK506" s="544"/>
      <c r="UXL506" s="544"/>
      <c r="UXM506" s="544"/>
      <c r="UXN506" s="544"/>
      <c r="UXO506" s="544"/>
      <c r="UXP506" s="544"/>
      <c r="UXQ506" s="544"/>
      <c r="UXR506" s="544"/>
      <c r="UXS506" s="544"/>
      <c r="UXT506" s="544"/>
      <c r="UXU506" s="544"/>
      <c r="UXV506" s="544"/>
      <c r="UXW506" s="544"/>
      <c r="UXX506" s="544"/>
      <c r="UXY506" s="544"/>
      <c r="UXZ506" s="544"/>
      <c r="UYA506" s="544"/>
      <c r="UYB506" s="544"/>
      <c r="UYC506" s="544"/>
      <c r="UYD506" s="544"/>
      <c r="UYE506" s="544"/>
      <c r="UYF506" s="544"/>
      <c r="UYG506" s="544"/>
      <c r="UYH506" s="544"/>
      <c r="UYI506" s="544"/>
      <c r="UYJ506" s="544"/>
      <c r="UYK506" s="544"/>
      <c r="UYL506" s="544"/>
      <c r="UYM506" s="544"/>
      <c r="UYN506" s="544"/>
      <c r="UYO506" s="544"/>
      <c r="UYP506" s="544"/>
      <c r="UYQ506" s="544"/>
      <c r="UYR506" s="544"/>
      <c r="UYS506" s="544"/>
      <c r="UYT506" s="544"/>
      <c r="UYU506" s="544"/>
      <c r="UYV506" s="544"/>
      <c r="UYW506" s="544"/>
      <c r="UYX506" s="544"/>
      <c r="UYY506" s="544"/>
      <c r="UYZ506" s="544"/>
      <c r="UZA506" s="544"/>
      <c r="UZB506" s="544"/>
      <c r="UZC506" s="544"/>
      <c r="UZD506" s="544"/>
      <c r="UZE506" s="544"/>
      <c r="UZF506" s="544"/>
      <c r="UZG506" s="544"/>
      <c r="UZH506" s="544"/>
      <c r="UZI506" s="544"/>
      <c r="UZJ506" s="544"/>
      <c r="UZK506" s="544"/>
      <c r="UZL506" s="544"/>
      <c r="UZM506" s="544"/>
      <c r="UZN506" s="544"/>
      <c r="UZO506" s="544"/>
      <c r="UZP506" s="544"/>
      <c r="UZQ506" s="544"/>
      <c r="UZR506" s="544"/>
      <c r="UZS506" s="544"/>
      <c r="UZT506" s="544"/>
      <c r="UZU506" s="544"/>
      <c r="UZV506" s="544"/>
      <c r="UZW506" s="544"/>
      <c r="UZX506" s="544"/>
      <c r="UZY506" s="544"/>
      <c r="UZZ506" s="544"/>
      <c r="VAA506" s="544"/>
      <c r="VAB506" s="544"/>
      <c r="VAC506" s="544"/>
      <c r="VAD506" s="544"/>
      <c r="VAE506" s="544"/>
      <c r="VAF506" s="544"/>
      <c r="VAG506" s="544"/>
      <c r="VAH506" s="544"/>
      <c r="VAI506" s="544"/>
      <c r="VAJ506" s="544"/>
      <c r="VAK506" s="544"/>
      <c r="VAL506" s="544"/>
      <c r="VAM506" s="544"/>
      <c r="VAN506" s="544"/>
      <c r="VAO506" s="544"/>
      <c r="VAP506" s="544"/>
      <c r="VAQ506" s="544"/>
      <c r="VAR506" s="544"/>
      <c r="VAS506" s="544"/>
      <c r="VAT506" s="544"/>
      <c r="VAU506" s="544"/>
      <c r="VAV506" s="544"/>
      <c r="VAW506" s="544"/>
      <c r="VAX506" s="544"/>
      <c r="VAY506" s="544"/>
      <c r="VAZ506" s="544"/>
      <c r="VBA506" s="544"/>
      <c r="VBB506" s="544"/>
      <c r="VBC506" s="544"/>
      <c r="VBD506" s="544"/>
      <c r="VBE506" s="544"/>
      <c r="VBF506" s="544"/>
      <c r="VBG506" s="544"/>
      <c r="VBH506" s="544"/>
      <c r="VBI506" s="544"/>
      <c r="VBJ506" s="544"/>
      <c r="VBK506" s="544"/>
      <c r="VBL506" s="544"/>
      <c r="VBM506" s="544"/>
      <c r="VBN506" s="544"/>
      <c r="VBO506" s="544"/>
      <c r="VBP506" s="544"/>
      <c r="VBQ506" s="544"/>
      <c r="VBR506" s="544"/>
      <c r="VBS506" s="544"/>
      <c r="VBT506" s="544"/>
      <c r="VBU506" s="544"/>
      <c r="VBV506" s="544"/>
      <c r="VBW506" s="544"/>
      <c r="VBX506" s="544"/>
      <c r="VBY506" s="544"/>
      <c r="VBZ506" s="544"/>
      <c r="VCA506" s="544"/>
      <c r="VCB506" s="544"/>
      <c r="VCC506" s="544"/>
      <c r="VCD506" s="544"/>
      <c r="VCE506" s="544"/>
      <c r="VCF506" s="544"/>
      <c r="VCG506" s="544"/>
      <c r="VCH506" s="544"/>
      <c r="VCI506" s="544"/>
      <c r="VCJ506" s="544"/>
      <c r="VCK506" s="544"/>
      <c r="VCL506" s="544"/>
      <c r="VCM506" s="544"/>
      <c r="VCN506" s="544"/>
      <c r="VCO506" s="544"/>
      <c r="VCP506" s="544"/>
      <c r="VCQ506" s="544"/>
      <c r="VCR506" s="544"/>
      <c r="VCS506" s="544"/>
      <c r="VCT506" s="544"/>
      <c r="VCU506" s="544"/>
      <c r="VCV506" s="544"/>
      <c r="VCW506" s="544"/>
      <c r="VCX506" s="544"/>
      <c r="VCY506" s="544"/>
      <c r="VCZ506" s="544"/>
      <c r="VDA506" s="544"/>
      <c r="VDB506" s="544"/>
      <c r="VDC506" s="544"/>
      <c r="VDD506" s="544"/>
      <c r="VDE506" s="544"/>
      <c r="VDF506" s="544"/>
      <c r="VDG506" s="544"/>
      <c r="VDH506" s="544"/>
      <c r="VDI506" s="544"/>
      <c r="VDJ506" s="544"/>
      <c r="VDK506" s="544"/>
      <c r="VDL506" s="544"/>
      <c r="VDM506" s="544"/>
      <c r="VDN506" s="544"/>
      <c r="VDO506" s="544"/>
      <c r="VDP506" s="544"/>
      <c r="VDQ506" s="544"/>
      <c r="VDR506" s="544"/>
      <c r="VDS506" s="544"/>
      <c r="VDT506" s="544"/>
      <c r="VDU506" s="544"/>
      <c r="VDV506" s="544"/>
      <c r="VDW506" s="544"/>
      <c r="VDX506" s="544"/>
      <c r="VDY506" s="544"/>
      <c r="VDZ506" s="544"/>
      <c r="VEA506" s="544"/>
      <c r="VEB506" s="544"/>
      <c r="VEC506" s="544"/>
      <c r="VED506" s="544"/>
      <c r="VEE506" s="544"/>
      <c r="VEF506" s="544"/>
      <c r="VEG506" s="544"/>
      <c r="VEH506" s="544"/>
      <c r="VEI506" s="544"/>
      <c r="VEJ506" s="544"/>
      <c r="VEK506" s="544"/>
      <c r="VEL506" s="544"/>
      <c r="VEM506" s="544"/>
      <c r="VEN506" s="544"/>
      <c r="VEO506" s="544"/>
      <c r="VEP506" s="544"/>
      <c r="VEQ506" s="544"/>
      <c r="VER506" s="544"/>
      <c r="VES506" s="544"/>
      <c r="VET506" s="544"/>
      <c r="VEU506" s="544"/>
      <c r="VEV506" s="544"/>
      <c r="VEW506" s="544"/>
      <c r="VEX506" s="544"/>
      <c r="VEY506" s="544"/>
      <c r="VEZ506" s="544"/>
      <c r="VFA506" s="544"/>
      <c r="VFB506" s="544"/>
      <c r="VFC506" s="544"/>
      <c r="VFD506" s="544"/>
      <c r="VFE506" s="544"/>
      <c r="VFF506" s="544"/>
      <c r="VFG506" s="544"/>
      <c r="VFH506" s="544"/>
      <c r="VFI506" s="544"/>
      <c r="VFJ506" s="544"/>
      <c r="VFK506" s="544"/>
      <c r="VFL506" s="544"/>
      <c r="VFM506" s="544"/>
      <c r="VFN506" s="544"/>
      <c r="VFO506" s="544"/>
      <c r="VFP506" s="544"/>
      <c r="VFQ506" s="544"/>
      <c r="VFR506" s="544"/>
      <c r="VFS506" s="544"/>
      <c r="VFT506" s="544"/>
      <c r="VFU506" s="544"/>
      <c r="VFV506" s="544"/>
      <c r="VFW506" s="544"/>
      <c r="VFX506" s="544"/>
      <c r="VFY506" s="544"/>
      <c r="VFZ506" s="544"/>
      <c r="VGA506" s="544"/>
      <c r="VGB506" s="544"/>
      <c r="VGC506" s="544"/>
      <c r="VGD506" s="544"/>
      <c r="VGE506" s="544"/>
      <c r="VGF506" s="544"/>
      <c r="VGG506" s="544"/>
      <c r="VGH506" s="544"/>
      <c r="VGI506" s="544"/>
      <c r="VGJ506" s="544"/>
      <c r="VGK506" s="544"/>
      <c r="VGL506" s="544"/>
      <c r="VGM506" s="544"/>
      <c r="VGN506" s="544"/>
      <c r="VGO506" s="544"/>
      <c r="VGP506" s="544"/>
      <c r="VGQ506" s="544"/>
      <c r="VGR506" s="544"/>
      <c r="VGS506" s="544"/>
      <c r="VGT506" s="544"/>
      <c r="VGU506" s="544"/>
      <c r="VGV506" s="544"/>
      <c r="VGW506" s="544"/>
      <c r="VGX506" s="544"/>
      <c r="VGY506" s="544"/>
      <c r="VGZ506" s="544"/>
      <c r="VHA506" s="544"/>
      <c r="VHB506" s="544"/>
      <c r="VHC506" s="544"/>
      <c r="VHD506" s="544"/>
      <c r="VHE506" s="544"/>
      <c r="VHF506" s="544"/>
      <c r="VHG506" s="544"/>
      <c r="VHH506" s="544"/>
      <c r="VHI506" s="544"/>
      <c r="VHJ506" s="544"/>
      <c r="VHK506" s="544"/>
      <c r="VHL506" s="544"/>
      <c r="VHM506" s="544"/>
      <c r="VHN506" s="544"/>
      <c r="VHO506" s="544"/>
      <c r="VHP506" s="544"/>
      <c r="VHQ506" s="544"/>
      <c r="VHR506" s="544"/>
      <c r="VHS506" s="544"/>
      <c r="VHT506" s="544"/>
      <c r="VHU506" s="544"/>
      <c r="VHV506" s="544"/>
      <c r="VHW506" s="544"/>
      <c r="VHX506" s="544"/>
      <c r="VHY506" s="544"/>
      <c r="VHZ506" s="544"/>
      <c r="VIA506" s="544"/>
      <c r="VIB506" s="544"/>
      <c r="VIC506" s="544"/>
      <c r="VID506" s="544"/>
      <c r="VIE506" s="544"/>
      <c r="VIF506" s="544"/>
      <c r="VIG506" s="544"/>
      <c r="VIH506" s="544"/>
      <c r="VII506" s="544"/>
      <c r="VIJ506" s="544"/>
      <c r="VIK506" s="544"/>
      <c r="VIL506" s="544"/>
      <c r="VIM506" s="544"/>
      <c r="VIN506" s="544"/>
      <c r="VIO506" s="544"/>
      <c r="VIP506" s="544"/>
      <c r="VIQ506" s="544"/>
      <c r="VIR506" s="544"/>
      <c r="VIS506" s="544"/>
      <c r="VIT506" s="544"/>
      <c r="VIU506" s="544"/>
      <c r="VIV506" s="544"/>
      <c r="VIW506" s="544"/>
      <c r="VIX506" s="544"/>
      <c r="VIY506" s="544"/>
      <c r="VIZ506" s="544"/>
      <c r="VJA506" s="544"/>
      <c r="VJB506" s="544"/>
      <c r="VJC506" s="544"/>
      <c r="VJD506" s="544"/>
      <c r="VJE506" s="544"/>
      <c r="VJF506" s="544"/>
      <c r="VJG506" s="544"/>
      <c r="VJH506" s="544"/>
      <c r="VJI506" s="544"/>
      <c r="VJJ506" s="544"/>
      <c r="VJK506" s="544"/>
      <c r="VJL506" s="544"/>
      <c r="VJM506" s="544"/>
      <c r="VJN506" s="544"/>
      <c r="VJO506" s="544"/>
      <c r="VJP506" s="544"/>
      <c r="VJQ506" s="544"/>
      <c r="VJR506" s="544"/>
      <c r="VJS506" s="544"/>
      <c r="VJT506" s="544"/>
      <c r="VJU506" s="544"/>
      <c r="VJV506" s="544"/>
      <c r="VJW506" s="544"/>
      <c r="VJX506" s="544"/>
      <c r="VJY506" s="544"/>
      <c r="VJZ506" s="544"/>
      <c r="VKA506" s="544"/>
      <c r="VKB506" s="544"/>
      <c r="VKC506" s="544"/>
      <c r="VKD506" s="544"/>
      <c r="VKE506" s="544"/>
      <c r="VKF506" s="544"/>
      <c r="VKG506" s="544"/>
      <c r="VKH506" s="544"/>
      <c r="VKI506" s="544"/>
      <c r="VKJ506" s="544"/>
      <c r="VKK506" s="544"/>
      <c r="VKL506" s="544"/>
      <c r="VKM506" s="544"/>
      <c r="VKN506" s="544"/>
      <c r="VKO506" s="544"/>
      <c r="VKP506" s="544"/>
      <c r="VKQ506" s="544"/>
      <c r="VKR506" s="544"/>
      <c r="VKS506" s="544"/>
      <c r="VKT506" s="544"/>
      <c r="VKU506" s="544"/>
      <c r="VKV506" s="544"/>
      <c r="VKW506" s="544"/>
      <c r="VKX506" s="544"/>
      <c r="VKY506" s="544"/>
      <c r="VKZ506" s="544"/>
      <c r="VLA506" s="544"/>
      <c r="VLB506" s="544"/>
      <c r="VLC506" s="544"/>
      <c r="VLD506" s="544"/>
      <c r="VLE506" s="544"/>
      <c r="VLF506" s="544"/>
      <c r="VLG506" s="544"/>
      <c r="VLH506" s="544"/>
      <c r="VLI506" s="544"/>
      <c r="VLJ506" s="544"/>
      <c r="VLK506" s="544"/>
      <c r="VLL506" s="544"/>
      <c r="VLM506" s="544"/>
      <c r="VLN506" s="544"/>
      <c r="VLO506" s="544"/>
      <c r="VLP506" s="544"/>
      <c r="VLQ506" s="544"/>
      <c r="VLR506" s="544"/>
      <c r="VLS506" s="544"/>
      <c r="VLT506" s="544"/>
      <c r="VLU506" s="544"/>
      <c r="VLV506" s="544"/>
      <c r="VLW506" s="544"/>
      <c r="VLX506" s="544"/>
      <c r="VLY506" s="544"/>
      <c r="VLZ506" s="544"/>
      <c r="VMA506" s="544"/>
      <c r="VMB506" s="544"/>
      <c r="VMC506" s="544"/>
      <c r="VMD506" s="544"/>
      <c r="VME506" s="544"/>
      <c r="VMF506" s="544"/>
      <c r="VMG506" s="544"/>
      <c r="VMH506" s="544"/>
      <c r="VMI506" s="544"/>
      <c r="VMJ506" s="544"/>
      <c r="VMK506" s="544"/>
      <c r="VML506" s="544"/>
      <c r="VMM506" s="544"/>
      <c r="VMN506" s="544"/>
      <c r="VMO506" s="544"/>
      <c r="VMP506" s="544"/>
      <c r="VMQ506" s="544"/>
      <c r="VMR506" s="544"/>
      <c r="VMS506" s="544"/>
      <c r="VMT506" s="544"/>
      <c r="VMU506" s="544"/>
      <c r="VMV506" s="544"/>
      <c r="VMW506" s="544"/>
      <c r="VMX506" s="544"/>
      <c r="VMY506" s="544"/>
      <c r="VMZ506" s="544"/>
      <c r="VNA506" s="544"/>
      <c r="VNB506" s="544"/>
      <c r="VNC506" s="544"/>
      <c r="VND506" s="544"/>
      <c r="VNE506" s="544"/>
      <c r="VNF506" s="544"/>
      <c r="VNG506" s="544"/>
      <c r="VNH506" s="544"/>
      <c r="VNI506" s="544"/>
      <c r="VNJ506" s="544"/>
      <c r="VNK506" s="544"/>
      <c r="VNL506" s="544"/>
      <c r="VNM506" s="544"/>
      <c r="VNN506" s="544"/>
      <c r="VNO506" s="544"/>
      <c r="VNP506" s="544"/>
      <c r="VNQ506" s="544"/>
      <c r="VNR506" s="544"/>
      <c r="VNS506" s="544"/>
      <c r="VNT506" s="544"/>
      <c r="VNU506" s="544"/>
      <c r="VNV506" s="544"/>
      <c r="VNW506" s="544"/>
      <c r="VNX506" s="544"/>
      <c r="VNY506" s="544"/>
      <c r="VNZ506" s="544"/>
      <c r="VOA506" s="544"/>
      <c r="VOB506" s="544"/>
      <c r="VOC506" s="544"/>
      <c r="VOD506" s="544"/>
      <c r="VOE506" s="544"/>
      <c r="VOF506" s="544"/>
      <c r="VOG506" s="544"/>
      <c r="VOH506" s="544"/>
      <c r="VOI506" s="544"/>
      <c r="VOJ506" s="544"/>
      <c r="VOK506" s="544"/>
      <c r="VOL506" s="544"/>
      <c r="VOM506" s="544"/>
      <c r="VON506" s="544"/>
      <c r="VOO506" s="544"/>
      <c r="VOP506" s="544"/>
      <c r="VOQ506" s="544"/>
      <c r="VOR506" s="544"/>
      <c r="VOS506" s="544"/>
      <c r="VOT506" s="544"/>
      <c r="VOU506" s="544"/>
      <c r="VOV506" s="544"/>
      <c r="VOW506" s="544"/>
      <c r="VOX506" s="544"/>
      <c r="VOY506" s="544"/>
      <c r="VOZ506" s="544"/>
      <c r="VPA506" s="544"/>
      <c r="VPB506" s="544"/>
      <c r="VPC506" s="544"/>
      <c r="VPD506" s="544"/>
      <c r="VPE506" s="544"/>
      <c r="VPF506" s="544"/>
      <c r="VPG506" s="544"/>
      <c r="VPH506" s="544"/>
      <c r="VPI506" s="544"/>
      <c r="VPJ506" s="544"/>
      <c r="VPK506" s="544"/>
      <c r="VPL506" s="544"/>
      <c r="VPM506" s="544"/>
      <c r="VPN506" s="544"/>
      <c r="VPO506" s="544"/>
      <c r="VPP506" s="544"/>
      <c r="VPQ506" s="544"/>
      <c r="VPR506" s="544"/>
      <c r="VPS506" s="544"/>
      <c r="VPT506" s="544"/>
      <c r="VPU506" s="544"/>
      <c r="VPV506" s="544"/>
      <c r="VPW506" s="544"/>
      <c r="VPX506" s="544"/>
      <c r="VPY506" s="544"/>
      <c r="VPZ506" s="544"/>
      <c r="VQA506" s="544"/>
      <c r="VQB506" s="544"/>
      <c r="VQC506" s="544"/>
      <c r="VQD506" s="544"/>
      <c r="VQE506" s="544"/>
      <c r="VQF506" s="544"/>
      <c r="VQG506" s="544"/>
      <c r="VQH506" s="544"/>
      <c r="VQI506" s="544"/>
      <c r="VQJ506" s="544"/>
      <c r="VQK506" s="544"/>
      <c r="VQL506" s="544"/>
      <c r="VQM506" s="544"/>
      <c r="VQN506" s="544"/>
      <c r="VQO506" s="544"/>
      <c r="VQP506" s="544"/>
      <c r="VQQ506" s="544"/>
      <c r="VQR506" s="544"/>
      <c r="VQS506" s="544"/>
      <c r="VQT506" s="544"/>
      <c r="VQU506" s="544"/>
      <c r="VQV506" s="544"/>
      <c r="VQW506" s="544"/>
      <c r="VQX506" s="544"/>
      <c r="VQY506" s="544"/>
      <c r="VQZ506" s="544"/>
      <c r="VRA506" s="544"/>
      <c r="VRB506" s="544"/>
      <c r="VRC506" s="544"/>
      <c r="VRD506" s="544"/>
      <c r="VRE506" s="544"/>
      <c r="VRF506" s="544"/>
      <c r="VRG506" s="544"/>
      <c r="VRH506" s="544"/>
      <c r="VRI506" s="544"/>
      <c r="VRJ506" s="544"/>
      <c r="VRK506" s="544"/>
      <c r="VRL506" s="544"/>
      <c r="VRM506" s="544"/>
      <c r="VRN506" s="544"/>
      <c r="VRO506" s="544"/>
      <c r="VRP506" s="544"/>
      <c r="VRQ506" s="544"/>
      <c r="VRR506" s="544"/>
      <c r="VRS506" s="544"/>
      <c r="VRT506" s="544"/>
      <c r="VRU506" s="544"/>
      <c r="VRV506" s="544"/>
      <c r="VRW506" s="544"/>
      <c r="VRX506" s="544"/>
      <c r="VRY506" s="544"/>
      <c r="VRZ506" s="544"/>
      <c r="VSA506" s="544"/>
      <c r="VSB506" s="544"/>
      <c r="VSC506" s="544"/>
      <c r="VSD506" s="544"/>
      <c r="VSE506" s="544"/>
      <c r="VSF506" s="544"/>
      <c r="VSG506" s="544"/>
      <c r="VSH506" s="544"/>
      <c r="VSI506" s="544"/>
      <c r="VSJ506" s="544"/>
      <c r="VSK506" s="544"/>
      <c r="VSL506" s="544"/>
      <c r="VSM506" s="544"/>
      <c r="VSN506" s="544"/>
      <c r="VSO506" s="544"/>
      <c r="VSP506" s="544"/>
      <c r="VSQ506" s="544"/>
      <c r="VSR506" s="544"/>
      <c r="VSS506" s="544"/>
      <c r="VST506" s="544"/>
      <c r="VSU506" s="544"/>
      <c r="VSV506" s="544"/>
      <c r="VSW506" s="544"/>
      <c r="VSX506" s="544"/>
      <c r="VSY506" s="544"/>
      <c r="VSZ506" s="544"/>
      <c r="VTA506" s="544"/>
      <c r="VTB506" s="544"/>
      <c r="VTC506" s="544"/>
      <c r="VTD506" s="544"/>
      <c r="VTE506" s="544"/>
      <c r="VTF506" s="544"/>
      <c r="VTG506" s="544"/>
      <c r="VTH506" s="544"/>
      <c r="VTI506" s="544"/>
      <c r="VTJ506" s="544"/>
      <c r="VTK506" s="544"/>
      <c r="VTL506" s="544"/>
      <c r="VTM506" s="544"/>
      <c r="VTN506" s="544"/>
      <c r="VTO506" s="544"/>
      <c r="VTP506" s="544"/>
      <c r="VTQ506" s="544"/>
      <c r="VTR506" s="544"/>
      <c r="VTS506" s="544"/>
      <c r="VTT506" s="544"/>
      <c r="VTU506" s="544"/>
      <c r="VTV506" s="544"/>
      <c r="VTW506" s="544"/>
      <c r="VTX506" s="544"/>
      <c r="VTY506" s="544"/>
      <c r="VTZ506" s="544"/>
      <c r="VUA506" s="544"/>
      <c r="VUB506" s="544"/>
      <c r="VUC506" s="544"/>
      <c r="VUD506" s="544"/>
      <c r="VUE506" s="544"/>
      <c r="VUF506" s="544"/>
      <c r="VUG506" s="544"/>
      <c r="VUH506" s="544"/>
      <c r="VUI506" s="544"/>
      <c r="VUJ506" s="544"/>
      <c r="VUK506" s="544"/>
      <c r="VUL506" s="544"/>
      <c r="VUM506" s="544"/>
      <c r="VUN506" s="544"/>
      <c r="VUO506" s="544"/>
      <c r="VUP506" s="544"/>
      <c r="VUQ506" s="544"/>
      <c r="VUR506" s="544"/>
      <c r="VUS506" s="544"/>
      <c r="VUT506" s="544"/>
      <c r="VUU506" s="544"/>
      <c r="VUV506" s="544"/>
      <c r="VUW506" s="544"/>
      <c r="VUX506" s="544"/>
      <c r="VUY506" s="544"/>
      <c r="VUZ506" s="544"/>
      <c r="VVA506" s="544"/>
      <c r="VVB506" s="544"/>
      <c r="VVC506" s="544"/>
      <c r="VVD506" s="544"/>
      <c r="VVE506" s="544"/>
      <c r="VVF506" s="544"/>
      <c r="VVG506" s="544"/>
      <c r="VVH506" s="544"/>
      <c r="VVI506" s="544"/>
      <c r="VVJ506" s="544"/>
      <c r="VVK506" s="544"/>
      <c r="VVL506" s="544"/>
      <c r="VVM506" s="544"/>
      <c r="VVN506" s="544"/>
      <c r="VVO506" s="544"/>
      <c r="VVP506" s="544"/>
      <c r="VVQ506" s="544"/>
      <c r="VVR506" s="544"/>
      <c r="VVS506" s="544"/>
      <c r="VVT506" s="544"/>
      <c r="VVU506" s="544"/>
      <c r="VVV506" s="544"/>
      <c r="VVW506" s="544"/>
      <c r="VVX506" s="544"/>
      <c r="VVY506" s="544"/>
      <c r="VVZ506" s="544"/>
      <c r="VWA506" s="544"/>
      <c r="VWB506" s="544"/>
      <c r="VWC506" s="544"/>
      <c r="VWD506" s="544"/>
      <c r="VWE506" s="544"/>
      <c r="VWF506" s="544"/>
      <c r="VWG506" s="544"/>
      <c r="VWH506" s="544"/>
      <c r="VWI506" s="544"/>
      <c r="VWJ506" s="544"/>
      <c r="VWK506" s="544"/>
      <c r="VWL506" s="544"/>
      <c r="VWM506" s="544"/>
      <c r="VWN506" s="544"/>
      <c r="VWO506" s="544"/>
      <c r="VWP506" s="544"/>
      <c r="VWQ506" s="544"/>
      <c r="VWR506" s="544"/>
      <c r="VWS506" s="544"/>
      <c r="VWT506" s="544"/>
      <c r="VWU506" s="544"/>
      <c r="VWV506" s="544"/>
      <c r="VWW506" s="544"/>
      <c r="VWX506" s="544"/>
      <c r="VWY506" s="544"/>
      <c r="VWZ506" s="544"/>
      <c r="VXA506" s="544"/>
      <c r="VXB506" s="544"/>
      <c r="VXC506" s="544"/>
      <c r="VXD506" s="544"/>
      <c r="VXE506" s="544"/>
      <c r="VXF506" s="544"/>
      <c r="VXG506" s="544"/>
      <c r="VXH506" s="544"/>
      <c r="VXI506" s="544"/>
      <c r="VXJ506" s="544"/>
      <c r="VXK506" s="544"/>
      <c r="VXL506" s="544"/>
      <c r="VXM506" s="544"/>
      <c r="VXN506" s="544"/>
      <c r="VXO506" s="544"/>
      <c r="VXP506" s="544"/>
      <c r="VXQ506" s="544"/>
      <c r="VXR506" s="544"/>
      <c r="VXS506" s="544"/>
      <c r="VXT506" s="544"/>
      <c r="VXU506" s="544"/>
      <c r="VXV506" s="544"/>
      <c r="VXW506" s="544"/>
      <c r="VXX506" s="544"/>
      <c r="VXY506" s="544"/>
      <c r="VXZ506" s="544"/>
      <c r="VYA506" s="544"/>
      <c r="VYB506" s="544"/>
      <c r="VYC506" s="544"/>
      <c r="VYD506" s="544"/>
      <c r="VYE506" s="544"/>
      <c r="VYF506" s="544"/>
      <c r="VYG506" s="544"/>
      <c r="VYH506" s="544"/>
      <c r="VYI506" s="544"/>
      <c r="VYJ506" s="544"/>
      <c r="VYK506" s="544"/>
      <c r="VYL506" s="544"/>
      <c r="VYM506" s="544"/>
      <c r="VYN506" s="544"/>
      <c r="VYO506" s="544"/>
      <c r="VYP506" s="544"/>
      <c r="VYQ506" s="544"/>
      <c r="VYR506" s="544"/>
      <c r="VYS506" s="544"/>
      <c r="VYT506" s="544"/>
      <c r="VYU506" s="544"/>
      <c r="VYV506" s="544"/>
      <c r="VYW506" s="544"/>
      <c r="VYX506" s="544"/>
      <c r="VYY506" s="544"/>
      <c r="VYZ506" s="544"/>
      <c r="VZA506" s="544"/>
      <c r="VZB506" s="544"/>
      <c r="VZC506" s="544"/>
      <c r="VZD506" s="544"/>
      <c r="VZE506" s="544"/>
      <c r="VZF506" s="544"/>
      <c r="VZG506" s="544"/>
      <c r="VZH506" s="544"/>
      <c r="VZI506" s="544"/>
      <c r="VZJ506" s="544"/>
      <c r="VZK506" s="544"/>
      <c r="VZL506" s="544"/>
      <c r="VZM506" s="544"/>
      <c r="VZN506" s="544"/>
      <c r="VZO506" s="544"/>
      <c r="VZP506" s="544"/>
      <c r="VZQ506" s="544"/>
      <c r="VZR506" s="544"/>
      <c r="VZS506" s="544"/>
      <c r="VZT506" s="544"/>
      <c r="VZU506" s="544"/>
      <c r="VZV506" s="544"/>
      <c r="VZW506" s="544"/>
      <c r="VZX506" s="544"/>
      <c r="VZY506" s="544"/>
      <c r="VZZ506" s="544"/>
      <c r="WAA506" s="544"/>
      <c r="WAB506" s="544"/>
      <c r="WAC506" s="544"/>
      <c r="WAD506" s="544"/>
      <c r="WAE506" s="544"/>
      <c r="WAF506" s="544"/>
      <c r="WAG506" s="544"/>
      <c r="WAH506" s="544"/>
      <c r="WAI506" s="544"/>
      <c r="WAJ506" s="544"/>
      <c r="WAK506" s="544"/>
      <c r="WAL506" s="544"/>
      <c r="WAM506" s="544"/>
      <c r="WAN506" s="544"/>
      <c r="WAO506" s="544"/>
      <c r="WAP506" s="544"/>
      <c r="WAQ506" s="544"/>
      <c r="WAR506" s="544"/>
      <c r="WAS506" s="544"/>
      <c r="WAT506" s="544"/>
      <c r="WAU506" s="544"/>
      <c r="WAV506" s="544"/>
      <c r="WAW506" s="544"/>
      <c r="WAX506" s="544"/>
      <c r="WAY506" s="544"/>
      <c r="WAZ506" s="544"/>
      <c r="WBA506" s="544"/>
      <c r="WBB506" s="544"/>
      <c r="WBC506" s="544"/>
      <c r="WBD506" s="544"/>
      <c r="WBE506" s="544"/>
      <c r="WBF506" s="544"/>
      <c r="WBG506" s="544"/>
      <c r="WBH506" s="544"/>
      <c r="WBI506" s="544"/>
      <c r="WBJ506" s="544"/>
      <c r="WBK506" s="544"/>
      <c r="WBL506" s="544"/>
      <c r="WBM506" s="544"/>
      <c r="WBN506" s="544"/>
      <c r="WBO506" s="544"/>
      <c r="WBP506" s="544"/>
      <c r="WBQ506" s="544"/>
      <c r="WBR506" s="544"/>
      <c r="WBS506" s="544"/>
      <c r="WBT506" s="544"/>
      <c r="WBU506" s="544"/>
      <c r="WBV506" s="544"/>
      <c r="WBW506" s="544"/>
      <c r="WBX506" s="544"/>
      <c r="WBY506" s="544"/>
      <c r="WBZ506" s="544"/>
      <c r="WCA506" s="544"/>
      <c r="WCB506" s="544"/>
      <c r="WCC506" s="544"/>
      <c r="WCD506" s="544"/>
      <c r="WCE506" s="544"/>
      <c r="WCF506" s="544"/>
      <c r="WCG506" s="544"/>
      <c r="WCH506" s="544"/>
      <c r="WCI506" s="544"/>
      <c r="WCJ506" s="544"/>
      <c r="WCK506" s="544"/>
      <c r="WCL506" s="544"/>
      <c r="WCM506" s="544"/>
      <c r="WCN506" s="544"/>
      <c r="WCO506" s="544"/>
      <c r="WCP506" s="544"/>
      <c r="WCQ506" s="544"/>
      <c r="WCR506" s="544"/>
      <c r="WCS506" s="544"/>
      <c r="WCT506" s="544"/>
      <c r="WCU506" s="544"/>
      <c r="WCV506" s="544"/>
      <c r="WCW506" s="544"/>
      <c r="WCX506" s="544"/>
      <c r="WCY506" s="544"/>
      <c r="WCZ506" s="544"/>
      <c r="WDA506" s="544"/>
      <c r="WDB506" s="544"/>
      <c r="WDC506" s="544"/>
      <c r="WDD506" s="544"/>
      <c r="WDE506" s="544"/>
      <c r="WDF506" s="544"/>
      <c r="WDG506" s="544"/>
      <c r="WDH506" s="544"/>
      <c r="WDI506" s="544"/>
      <c r="WDJ506" s="544"/>
      <c r="WDK506" s="544"/>
      <c r="WDL506" s="544"/>
      <c r="WDM506" s="544"/>
      <c r="WDN506" s="544"/>
      <c r="WDO506" s="544"/>
      <c r="WDP506" s="544"/>
      <c r="WDQ506" s="544"/>
      <c r="WDR506" s="544"/>
      <c r="WDS506" s="544"/>
      <c r="WDT506" s="544"/>
      <c r="WDU506" s="544"/>
      <c r="WDV506" s="544"/>
      <c r="WDW506" s="544"/>
      <c r="WDX506" s="544"/>
      <c r="WDY506" s="544"/>
      <c r="WDZ506" s="544"/>
      <c r="WEA506" s="544"/>
      <c r="WEB506" s="544"/>
      <c r="WEC506" s="544"/>
      <c r="WED506" s="544"/>
      <c r="WEE506" s="544"/>
      <c r="WEF506" s="544"/>
      <c r="WEG506" s="544"/>
      <c r="WEH506" s="544"/>
      <c r="WEI506" s="544"/>
      <c r="WEJ506" s="544"/>
      <c r="WEK506" s="544"/>
      <c r="WEL506" s="544"/>
      <c r="WEM506" s="544"/>
      <c r="WEN506" s="544"/>
      <c r="WEO506" s="544"/>
      <c r="WEP506" s="544"/>
      <c r="WEQ506" s="544"/>
      <c r="WER506" s="544"/>
      <c r="WES506" s="544"/>
      <c r="WET506" s="544"/>
      <c r="WEU506" s="544"/>
      <c r="WEV506" s="544"/>
      <c r="WEW506" s="544"/>
      <c r="WEX506" s="544"/>
      <c r="WEY506" s="544"/>
      <c r="WEZ506" s="544"/>
      <c r="WFA506" s="544"/>
      <c r="WFB506" s="544"/>
      <c r="WFC506" s="544"/>
      <c r="WFD506" s="544"/>
      <c r="WFE506" s="544"/>
      <c r="WFF506" s="544"/>
      <c r="WFG506" s="544"/>
      <c r="WFH506" s="544"/>
      <c r="WFI506" s="544"/>
      <c r="WFJ506" s="544"/>
      <c r="WFK506" s="544"/>
      <c r="WFL506" s="544"/>
      <c r="WFM506" s="544"/>
      <c r="WFN506" s="544"/>
      <c r="WFO506" s="544"/>
      <c r="WFP506" s="544"/>
      <c r="WFQ506" s="544"/>
      <c r="WFR506" s="544"/>
      <c r="WFS506" s="544"/>
      <c r="WFT506" s="544"/>
      <c r="WFU506" s="544"/>
      <c r="WFV506" s="544"/>
      <c r="WFW506" s="544"/>
      <c r="WFX506" s="544"/>
      <c r="WFY506" s="544"/>
      <c r="WFZ506" s="544"/>
      <c r="WGA506" s="544"/>
      <c r="WGB506" s="544"/>
      <c r="WGC506" s="544"/>
      <c r="WGD506" s="544"/>
      <c r="WGE506" s="544"/>
      <c r="WGF506" s="544"/>
      <c r="WGG506" s="544"/>
      <c r="WGH506" s="544"/>
      <c r="WGI506" s="544"/>
      <c r="WGJ506" s="544"/>
      <c r="WGK506" s="544"/>
      <c r="WGL506" s="544"/>
      <c r="WGM506" s="544"/>
      <c r="WGN506" s="544"/>
      <c r="WGO506" s="544"/>
      <c r="WGP506" s="544"/>
      <c r="WGQ506" s="544"/>
      <c r="WGR506" s="544"/>
      <c r="WGS506" s="544"/>
      <c r="WGT506" s="544"/>
      <c r="WGU506" s="544"/>
      <c r="WGV506" s="544"/>
      <c r="WGW506" s="544"/>
      <c r="WGX506" s="544"/>
      <c r="WGY506" s="544"/>
      <c r="WGZ506" s="544"/>
      <c r="WHA506" s="544"/>
      <c r="WHB506" s="544"/>
      <c r="WHC506" s="544"/>
      <c r="WHD506" s="544"/>
      <c r="WHE506" s="544"/>
      <c r="WHF506" s="544"/>
      <c r="WHG506" s="544"/>
      <c r="WHH506" s="544"/>
      <c r="WHI506" s="544"/>
      <c r="WHJ506" s="544"/>
      <c r="WHK506" s="544"/>
      <c r="WHL506" s="544"/>
      <c r="WHM506" s="544"/>
      <c r="WHN506" s="544"/>
      <c r="WHO506" s="544"/>
      <c r="WHP506" s="544"/>
      <c r="WHQ506" s="544"/>
      <c r="WHR506" s="544"/>
      <c r="WHS506" s="544"/>
      <c r="WHT506" s="544"/>
      <c r="WHU506" s="544"/>
      <c r="WHV506" s="544"/>
      <c r="WHW506" s="544"/>
      <c r="WHX506" s="544"/>
      <c r="WHY506" s="544"/>
      <c r="WHZ506" s="544"/>
      <c r="WIA506" s="544"/>
      <c r="WIB506" s="544"/>
      <c r="WIC506" s="544"/>
      <c r="WID506" s="544"/>
      <c r="WIE506" s="544"/>
      <c r="WIF506" s="544"/>
      <c r="WIG506" s="544"/>
      <c r="WIH506" s="544"/>
      <c r="WII506" s="544"/>
      <c r="WIJ506" s="544"/>
      <c r="WIK506" s="544"/>
      <c r="WIL506" s="544"/>
      <c r="WIM506" s="544"/>
      <c r="WIN506" s="544"/>
      <c r="WIO506" s="544"/>
      <c r="WIP506" s="544"/>
      <c r="WIQ506" s="544"/>
      <c r="WIR506" s="544"/>
      <c r="WIS506" s="544"/>
      <c r="WIT506" s="544"/>
      <c r="WIU506" s="544"/>
      <c r="WIV506" s="544"/>
      <c r="WIW506" s="544"/>
      <c r="WIX506" s="544"/>
      <c r="WIY506" s="544"/>
      <c r="WIZ506" s="544"/>
      <c r="WJA506" s="544"/>
      <c r="WJB506" s="544"/>
      <c r="WJC506" s="544"/>
      <c r="WJD506" s="544"/>
      <c r="WJE506" s="544"/>
      <c r="WJF506" s="544"/>
      <c r="WJG506" s="544"/>
      <c r="WJH506" s="544"/>
      <c r="WJI506" s="544"/>
      <c r="WJJ506" s="544"/>
      <c r="WJK506" s="544"/>
      <c r="WJL506" s="544"/>
      <c r="WJM506" s="544"/>
      <c r="WJN506" s="544"/>
      <c r="WJO506" s="544"/>
      <c r="WJP506" s="544"/>
      <c r="WJQ506" s="544"/>
      <c r="WJR506" s="544"/>
      <c r="WJS506" s="544"/>
      <c r="WJT506" s="544"/>
      <c r="WJU506" s="544"/>
      <c r="WJV506" s="544"/>
      <c r="WJW506" s="544"/>
      <c r="WJX506" s="544"/>
      <c r="WJY506" s="544"/>
      <c r="WJZ506" s="544"/>
      <c r="WKA506" s="544"/>
      <c r="WKB506" s="544"/>
      <c r="WKC506" s="544"/>
      <c r="WKD506" s="544"/>
      <c r="WKE506" s="544"/>
      <c r="WKF506" s="544"/>
      <c r="WKG506" s="544"/>
      <c r="WKH506" s="544"/>
      <c r="WKI506" s="544"/>
      <c r="WKJ506" s="544"/>
      <c r="WKK506" s="544"/>
      <c r="WKL506" s="544"/>
      <c r="WKM506" s="544"/>
      <c r="WKN506" s="544"/>
      <c r="WKO506" s="544"/>
      <c r="WKP506" s="544"/>
      <c r="WKQ506" s="544"/>
      <c r="WKR506" s="544"/>
      <c r="WKS506" s="544"/>
      <c r="WKT506" s="544"/>
      <c r="WKU506" s="544"/>
      <c r="WKV506" s="544"/>
      <c r="WKW506" s="544"/>
      <c r="WKX506" s="544"/>
      <c r="WKY506" s="544"/>
      <c r="WKZ506" s="544"/>
      <c r="WLA506" s="544"/>
      <c r="WLB506" s="544"/>
      <c r="WLC506" s="544"/>
      <c r="WLD506" s="544"/>
      <c r="WLE506" s="544"/>
      <c r="WLF506" s="544"/>
      <c r="WLG506" s="544"/>
      <c r="WLH506" s="544"/>
      <c r="WLI506" s="544"/>
      <c r="WLJ506" s="544"/>
      <c r="WLK506" s="544"/>
      <c r="WLL506" s="544"/>
      <c r="WLM506" s="544"/>
      <c r="WLN506" s="544"/>
      <c r="WLO506" s="544"/>
      <c r="WLP506" s="544"/>
      <c r="WLQ506" s="544"/>
      <c r="WLR506" s="544"/>
      <c r="WLS506" s="544"/>
      <c r="WLT506" s="544"/>
      <c r="WLU506" s="544"/>
      <c r="WLV506" s="544"/>
      <c r="WLW506" s="544"/>
      <c r="WLX506" s="544"/>
      <c r="WLY506" s="544"/>
      <c r="WLZ506" s="544"/>
      <c r="WMA506" s="544"/>
      <c r="WMB506" s="544"/>
      <c r="WMC506" s="544"/>
      <c r="WMD506" s="544"/>
      <c r="WME506" s="544"/>
      <c r="WMF506" s="544"/>
      <c r="WMG506" s="544"/>
      <c r="WMH506" s="544"/>
      <c r="WMI506" s="544"/>
      <c r="WMJ506" s="544"/>
      <c r="WMK506" s="544"/>
      <c r="WML506" s="544"/>
      <c r="WMM506" s="544"/>
      <c r="WMN506" s="544"/>
      <c r="WMO506" s="544"/>
      <c r="WMP506" s="544"/>
      <c r="WMQ506" s="544"/>
      <c r="WMR506" s="544"/>
      <c r="WMS506" s="544"/>
      <c r="WMT506" s="544"/>
      <c r="WMU506" s="544"/>
      <c r="WMV506" s="544"/>
      <c r="WMW506" s="544"/>
      <c r="WMX506" s="544"/>
      <c r="WMY506" s="544"/>
      <c r="WMZ506" s="544"/>
      <c r="WNA506" s="544"/>
      <c r="WNB506" s="544"/>
      <c r="WNC506" s="544"/>
      <c r="WND506" s="544"/>
      <c r="WNE506" s="544"/>
      <c r="WNF506" s="544"/>
      <c r="WNG506" s="544"/>
      <c r="WNH506" s="544"/>
      <c r="WNI506" s="544"/>
      <c r="WNJ506" s="544"/>
      <c r="WNK506" s="544"/>
      <c r="WNL506" s="544"/>
      <c r="WNM506" s="544"/>
      <c r="WNN506" s="544"/>
      <c r="WNO506" s="544"/>
      <c r="WNP506" s="544"/>
      <c r="WNQ506" s="544"/>
      <c r="WNR506" s="544"/>
      <c r="WNS506" s="544"/>
      <c r="WNT506" s="544"/>
      <c r="WNU506" s="544"/>
      <c r="WNV506" s="544"/>
      <c r="WNW506" s="544"/>
      <c r="WNX506" s="544"/>
      <c r="WNY506" s="544"/>
      <c r="WNZ506" s="544"/>
      <c r="WOA506" s="544"/>
      <c r="WOB506" s="544"/>
      <c r="WOC506" s="544"/>
      <c r="WOD506" s="544"/>
      <c r="WOE506" s="544"/>
      <c r="WOF506" s="544"/>
      <c r="WOG506" s="544"/>
      <c r="WOH506" s="544"/>
      <c r="WOI506" s="544"/>
      <c r="WOJ506" s="544"/>
      <c r="WOK506" s="544"/>
      <c r="WOL506" s="544"/>
      <c r="WOM506" s="544"/>
      <c r="WON506" s="544"/>
      <c r="WOO506" s="544"/>
      <c r="WOP506" s="544"/>
      <c r="WOQ506" s="544"/>
      <c r="WOR506" s="544"/>
      <c r="WOS506" s="544"/>
      <c r="WOT506" s="544"/>
      <c r="WOU506" s="544"/>
      <c r="WOV506" s="544"/>
      <c r="WOW506" s="544"/>
      <c r="WOX506" s="544"/>
      <c r="WOY506" s="544"/>
      <c r="WOZ506" s="544"/>
      <c r="WPA506" s="544"/>
      <c r="WPB506" s="544"/>
      <c r="WPC506" s="544"/>
      <c r="WPD506" s="544"/>
      <c r="WPE506" s="544"/>
      <c r="WPF506" s="544"/>
      <c r="WPG506" s="544"/>
      <c r="WPH506" s="544"/>
      <c r="WPI506" s="544"/>
      <c r="WPJ506" s="544"/>
      <c r="WPK506" s="544"/>
      <c r="WPL506" s="544"/>
      <c r="WPM506" s="544"/>
      <c r="WPN506" s="544"/>
      <c r="WPO506" s="544"/>
      <c r="WPP506" s="544"/>
      <c r="WPQ506" s="544"/>
      <c r="WPR506" s="544"/>
      <c r="WPS506" s="544"/>
      <c r="WPT506" s="544"/>
      <c r="WPU506" s="544"/>
      <c r="WPV506" s="544"/>
      <c r="WPW506" s="544"/>
      <c r="WPX506" s="544"/>
      <c r="WPY506" s="544"/>
      <c r="WPZ506" s="544"/>
      <c r="WQA506" s="544"/>
      <c r="WQB506" s="544"/>
      <c r="WQC506" s="544"/>
      <c r="WQD506" s="544"/>
      <c r="WQE506" s="544"/>
      <c r="WQF506" s="544"/>
      <c r="WQG506" s="544"/>
      <c r="WQH506" s="544"/>
      <c r="WQI506" s="544"/>
      <c r="WQJ506" s="544"/>
      <c r="WQK506" s="544"/>
      <c r="WQL506" s="544"/>
      <c r="WQM506" s="544"/>
      <c r="WQN506" s="544"/>
      <c r="WQO506" s="544"/>
      <c r="WQP506" s="544"/>
      <c r="WQQ506" s="544"/>
      <c r="WQR506" s="544"/>
      <c r="WQS506" s="544"/>
      <c r="WQT506" s="544"/>
      <c r="WQU506" s="544"/>
      <c r="WQV506" s="544"/>
      <c r="WQW506" s="544"/>
      <c r="WQX506" s="544"/>
      <c r="WQY506" s="544"/>
      <c r="WQZ506" s="544"/>
      <c r="WRA506" s="544"/>
      <c r="WRB506" s="544"/>
      <c r="WRC506" s="544"/>
      <c r="WRD506" s="544"/>
      <c r="WRE506" s="544"/>
      <c r="WRF506" s="544"/>
      <c r="WRG506" s="544"/>
      <c r="WRH506" s="544"/>
      <c r="WRI506" s="544"/>
      <c r="WRJ506" s="544"/>
      <c r="WRK506" s="544"/>
      <c r="WRL506" s="544"/>
      <c r="WRM506" s="544"/>
      <c r="WRN506" s="544"/>
      <c r="WRO506" s="544"/>
      <c r="WRP506" s="544"/>
      <c r="WRQ506" s="544"/>
      <c r="WRR506" s="544"/>
      <c r="WRS506" s="544"/>
      <c r="WRT506" s="544"/>
      <c r="WRU506" s="544"/>
      <c r="WRV506" s="544"/>
      <c r="WRW506" s="544"/>
      <c r="WRX506" s="544"/>
      <c r="WRY506" s="544"/>
      <c r="WRZ506" s="544"/>
      <c r="WSA506" s="544"/>
      <c r="WSB506" s="544"/>
      <c r="WSC506" s="544"/>
      <c r="WSD506" s="544"/>
      <c r="WSE506" s="544"/>
      <c r="WSF506" s="544"/>
      <c r="WSG506" s="544"/>
      <c r="WSH506" s="544"/>
      <c r="WSI506" s="544"/>
      <c r="WSJ506" s="544"/>
      <c r="WSK506" s="544"/>
      <c r="WSL506" s="544"/>
      <c r="WSM506" s="544"/>
      <c r="WSN506" s="544"/>
      <c r="WSO506" s="544"/>
      <c r="WSP506" s="544"/>
      <c r="WSQ506" s="544"/>
      <c r="WSR506" s="544"/>
      <c r="WSS506" s="544"/>
      <c r="WST506" s="544"/>
      <c r="WSU506" s="544"/>
      <c r="WSV506" s="544"/>
      <c r="WSW506" s="544"/>
      <c r="WSX506" s="544"/>
      <c r="WSY506" s="544"/>
      <c r="WSZ506" s="544"/>
      <c r="WTA506" s="544"/>
      <c r="WTB506" s="544"/>
      <c r="WTC506" s="544"/>
      <c r="WTD506" s="544"/>
      <c r="WTE506" s="544"/>
      <c r="WTF506" s="544"/>
      <c r="WTG506" s="544"/>
      <c r="WTH506" s="544"/>
      <c r="WTI506" s="544"/>
      <c r="WTJ506" s="544"/>
      <c r="WTK506" s="544"/>
      <c r="WTL506" s="544"/>
      <c r="WTM506" s="544"/>
      <c r="WTN506" s="544"/>
      <c r="WTO506" s="544"/>
      <c r="WTP506" s="544"/>
      <c r="WTQ506" s="544"/>
      <c r="WTR506" s="544"/>
      <c r="WTS506" s="544"/>
      <c r="WTT506" s="544"/>
      <c r="WTU506" s="544"/>
      <c r="WTV506" s="544"/>
      <c r="WTW506" s="544"/>
      <c r="WTX506" s="544"/>
      <c r="WTY506" s="544"/>
      <c r="WTZ506" s="544"/>
      <c r="WUA506" s="544"/>
      <c r="WUB506" s="544"/>
      <c r="WUC506" s="544"/>
      <c r="WUD506" s="544"/>
      <c r="WUE506" s="544"/>
      <c r="WUF506" s="544"/>
      <c r="WUG506" s="544"/>
      <c r="WUH506" s="544"/>
      <c r="WUI506" s="544"/>
      <c r="WUJ506" s="544"/>
      <c r="WUK506" s="544"/>
      <c r="WUL506" s="544"/>
      <c r="WUM506" s="544"/>
      <c r="WUN506" s="544"/>
      <c r="WUO506" s="544"/>
      <c r="WUP506" s="544"/>
      <c r="WUQ506" s="544"/>
      <c r="WUR506" s="544"/>
      <c r="WUS506" s="544"/>
      <c r="WUT506" s="544"/>
      <c r="WUU506" s="544"/>
      <c r="WUV506" s="544"/>
      <c r="WUW506" s="544"/>
      <c r="WUX506" s="544"/>
      <c r="WUY506" s="544"/>
      <c r="WUZ506" s="544"/>
      <c r="WVA506" s="544"/>
      <c r="WVB506" s="544"/>
      <c r="WVC506" s="544"/>
      <c r="WVD506" s="544"/>
      <c r="WVE506" s="544"/>
      <c r="WVF506" s="544"/>
      <c r="WVG506" s="544"/>
      <c r="WVH506" s="544"/>
      <c r="WVI506" s="544"/>
      <c r="WVJ506" s="544"/>
      <c r="WVK506" s="544"/>
      <c r="WVL506" s="544"/>
      <c r="WVM506" s="544"/>
      <c r="WVN506" s="544"/>
      <c r="WVO506" s="544"/>
      <c r="WVP506" s="544"/>
      <c r="WVQ506" s="544"/>
      <c r="WVR506" s="544"/>
      <c r="WVS506" s="544"/>
      <c r="WVT506" s="544"/>
      <c r="WVU506" s="544"/>
      <c r="WVV506" s="544"/>
      <c r="WVW506" s="544"/>
      <c r="WVX506" s="544"/>
      <c r="WVY506" s="544"/>
      <c r="WVZ506" s="544"/>
      <c r="WWA506" s="544"/>
      <c r="WWB506" s="544"/>
      <c r="WWC506" s="544"/>
      <c r="WWD506" s="544"/>
      <c r="WWE506" s="544"/>
      <c r="WWF506" s="544"/>
      <c r="WWG506" s="544"/>
      <c r="WWH506" s="544"/>
      <c r="WWI506" s="544"/>
      <c r="WWJ506" s="544"/>
      <c r="WWK506" s="544"/>
      <c r="WWL506" s="544"/>
      <c r="WWM506" s="544"/>
      <c r="WWN506" s="544"/>
      <c r="WWO506" s="544"/>
      <c r="WWP506" s="544"/>
      <c r="WWQ506" s="544"/>
      <c r="WWR506" s="544"/>
      <c r="WWS506" s="544"/>
      <c r="WWT506" s="544"/>
      <c r="WWU506" s="544"/>
      <c r="WWV506" s="544"/>
      <c r="WWW506" s="544"/>
      <c r="WWX506" s="544"/>
      <c r="WWY506" s="544"/>
      <c r="WWZ506" s="544"/>
      <c r="WXA506" s="544"/>
      <c r="WXB506" s="544"/>
      <c r="WXC506" s="544"/>
      <c r="WXD506" s="544"/>
      <c r="WXE506" s="544"/>
      <c r="WXF506" s="544"/>
      <c r="WXG506" s="544"/>
      <c r="WXH506" s="544"/>
      <c r="WXI506" s="544"/>
      <c r="WXJ506" s="544"/>
      <c r="WXK506" s="544"/>
      <c r="WXL506" s="544"/>
      <c r="WXM506" s="544"/>
      <c r="WXN506" s="544"/>
      <c r="WXO506" s="544"/>
      <c r="WXP506" s="544"/>
      <c r="WXQ506" s="544"/>
      <c r="WXR506" s="544"/>
      <c r="WXS506" s="544"/>
      <c r="WXT506" s="544"/>
      <c r="WXU506" s="544"/>
      <c r="WXV506" s="544"/>
      <c r="WXW506" s="544"/>
      <c r="WXX506" s="544"/>
      <c r="WXY506" s="544"/>
      <c r="WXZ506" s="544"/>
      <c r="WYA506" s="544"/>
      <c r="WYB506" s="544"/>
      <c r="WYC506" s="544"/>
      <c r="WYD506" s="544"/>
      <c r="WYE506" s="544"/>
      <c r="WYF506" s="544"/>
      <c r="WYG506" s="544"/>
      <c r="WYH506" s="544"/>
      <c r="WYI506" s="544"/>
      <c r="WYJ506" s="544"/>
      <c r="WYK506" s="544"/>
      <c r="WYL506" s="544"/>
      <c r="WYM506" s="544"/>
      <c r="WYN506" s="544"/>
      <c r="WYO506" s="544"/>
      <c r="WYP506" s="544"/>
      <c r="WYQ506" s="544"/>
      <c r="WYR506" s="544"/>
      <c r="WYS506" s="544"/>
      <c r="WYT506" s="544"/>
      <c r="WYU506" s="544"/>
      <c r="WYV506" s="544"/>
      <c r="WYW506" s="544"/>
      <c r="WYX506" s="544"/>
      <c r="WYY506" s="544"/>
      <c r="WYZ506" s="544"/>
      <c r="WZA506" s="544"/>
      <c r="WZB506" s="544"/>
      <c r="WZC506" s="544"/>
      <c r="WZD506" s="544"/>
      <c r="WZE506" s="544"/>
      <c r="WZF506" s="544"/>
      <c r="WZG506" s="544"/>
      <c r="WZH506" s="544"/>
      <c r="WZI506" s="544"/>
      <c r="WZJ506" s="544"/>
      <c r="WZK506" s="544"/>
      <c r="WZL506" s="544"/>
      <c r="WZM506" s="544"/>
      <c r="WZN506" s="544"/>
      <c r="WZO506" s="544"/>
      <c r="WZP506" s="544"/>
      <c r="WZQ506" s="544"/>
      <c r="WZR506" s="544"/>
      <c r="WZS506" s="544"/>
      <c r="WZT506" s="544"/>
      <c r="WZU506" s="544"/>
      <c r="WZV506" s="544"/>
      <c r="WZW506" s="544"/>
      <c r="WZX506" s="544"/>
      <c r="WZY506" s="544"/>
      <c r="WZZ506" s="544"/>
      <c r="XAA506" s="544"/>
      <c r="XAB506" s="544"/>
      <c r="XAC506" s="544"/>
      <c r="XAD506" s="544"/>
      <c r="XAE506" s="544"/>
      <c r="XAF506" s="544"/>
      <c r="XAG506" s="544"/>
      <c r="XAH506" s="544"/>
      <c r="XAI506" s="544"/>
      <c r="XAJ506" s="544"/>
      <c r="XAK506" s="544"/>
      <c r="XAL506" s="544"/>
      <c r="XAM506" s="544"/>
      <c r="XAN506" s="544"/>
      <c r="XAO506" s="544"/>
      <c r="XAP506" s="544"/>
      <c r="XAQ506" s="544"/>
      <c r="XAR506" s="544"/>
      <c r="XAS506" s="544"/>
      <c r="XAT506" s="544"/>
      <c r="XAU506" s="544"/>
      <c r="XAV506" s="544"/>
      <c r="XAW506" s="544"/>
      <c r="XAX506" s="544"/>
      <c r="XAY506" s="544"/>
      <c r="XAZ506" s="544"/>
      <c r="XBA506" s="544"/>
      <c r="XBB506" s="544"/>
      <c r="XBC506" s="544"/>
      <c r="XBD506" s="544"/>
      <c r="XBE506" s="544"/>
      <c r="XBF506" s="544"/>
      <c r="XBG506" s="544"/>
      <c r="XBH506" s="544"/>
      <c r="XBI506" s="544"/>
      <c r="XBJ506" s="544"/>
      <c r="XBK506" s="544"/>
      <c r="XBL506" s="544"/>
      <c r="XBM506" s="544"/>
      <c r="XBN506" s="544"/>
      <c r="XBO506" s="544"/>
      <c r="XBP506" s="544"/>
      <c r="XBQ506" s="544"/>
      <c r="XBR506" s="544"/>
      <c r="XBS506" s="544"/>
      <c r="XBT506" s="544"/>
      <c r="XBU506" s="544"/>
      <c r="XBV506" s="544"/>
      <c r="XBW506" s="544"/>
      <c r="XBX506" s="544"/>
      <c r="XBY506" s="544"/>
      <c r="XBZ506" s="544"/>
      <c r="XCA506" s="544"/>
      <c r="XCB506" s="544"/>
      <c r="XCC506" s="544"/>
      <c r="XCD506" s="544"/>
      <c r="XCE506" s="544"/>
      <c r="XCF506" s="544"/>
      <c r="XCG506" s="544"/>
      <c r="XCH506" s="544"/>
      <c r="XCI506" s="544"/>
      <c r="XCJ506" s="544"/>
      <c r="XCK506" s="544"/>
      <c r="XCL506" s="544"/>
      <c r="XCM506" s="544"/>
      <c r="XCN506" s="544"/>
      <c r="XCO506" s="544"/>
      <c r="XCP506" s="544"/>
      <c r="XCQ506" s="544"/>
      <c r="XCR506" s="544"/>
      <c r="XCS506" s="544"/>
      <c r="XCT506" s="544"/>
      <c r="XCU506" s="544"/>
      <c r="XCV506" s="544"/>
      <c r="XCW506" s="544"/>
      <c r="XCX506" s="544"/>
      <c r="XCY506" s="544"/>
      <c r="XCZ506" s="544"/>
      <c r="XDA506" s="544"/>
      <c r="XDB506" s="544"/>
      <c r="XDC506" s="544"/>
      <c r="XDD506" s="544"/>
      <c r="XDE506" s="544"/>
      <c r="XDF506" s="544"/>
      <c r="XDG506" s="544"/>
      <c r="XDH506" s="544"/>
      <c r="XDI506" s="544"/>
      <c r="XDJ506" s="544"/>
      <c r="XDK506" s="544"/>
      <c r="XDL506" s="544"/>
      <c r="XDM506" s="544"/>
      <c r="XDN506" s="544"/>
      <c r="XDO506" s="544"/>
      <c r="XDP506" s="544"/>
      <c r="XDQ506" s="544"/>
      <c r="XDR506" s="544"/>
      <c r="XDS506" s="544"/>
      <c r="XDT506" s="544"/>
      <c r="XDU506" s="544"/>
      <c r="XDV506" s="544"/>
      <c r="XDW506" s="544"/>
      <c r="XDX506" s="544"/>
      <c r="XDY506" s="544"/>
      <c r="XDZ506" s="544"/>
      <c r="XEA506" s="544"/>
      <c r="XEB506" s="544"/>
      <c r="XEC506" s="544"/>
      <c r="XED506" s="544"/>
      <c r="XEE506" s="544"/>
      <c r="XEF506" s="544"/>
      <c r="XEG506" s="544"/>
      <c r="XEH506" s="544"/>
      <c r="XEI506" s="544"/>
      <c r="XEJ506" s="544"/>
      <c r="XEK506" s="544"/>
      <c r="XEL506" s="544"/>
      <c r="XEM506" s="544"/>
      <c r="XEN506" s="544"/>
      <c r="XEO506" s="544"/>
      <c r="XEP506" s="544"/>
      <c r="XEQ506" s="544"/>
      <c r="XER506" s="544"/>
      <c r="XES506" s="544"/>
      <c r="XET506" s="544"/>
      <c r="XEU506" s="544"/>
      <c r="XEV506" s="544"/>
      <c r="XEW506" s="544"/>
      <c r="XEX506" s="544"/>
      <c r="XEY506" s="544"/>
      <c r="XEZ506" s="544"/>
      <c r="XFA506" s="544"/>
      <c r="XFB506" s="544"/>
      <c r="XFC506" s="544"/>
      <c r="XFD506" s="544"/>
    </row>
    <row r="507" spans="1:16384" s="229" customFormat="1">
      <c r="A507" s="229" t="s">
        <v>2410</v>
      </c>
      <c r="B507" s="229" t="s">
        <v>2411</v>
      </c>
      <c r="C507" s="229" t="s">
        <v>60</v>
      </c>
      <c r="D507" s="229" t="s">
        <v>2412</v>
      </c>
      <c r="E507" s="519">
        <v>5320</v>
      </c>
      <c r="F507" s="268"/>
      <c r="G507" s="245"/>
      <c r="H507" s="268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  <c r="AJ507" s="230"/>
      <c r="AK507" s="230"/>
      <c r="AL507" s="230"/>
      <c r="AM507" s="230"/>
      <c r="AN507" s="230"/>
      <c r="AO507" s="230"/>
      <c r="AP507" s="230"/>
      <c r="AQ507" s="230"/>
      <c r="AR507" s="230"/>
      <c r="AS507" s="230"/>
      <c r="AT507" s="230"/>
      <c r="AU507" s="230"/>
      <c r="AV507" s="230"/>
      <c r="AW507" s="230"/>
      <c r="AX507" s="230"/>
      <c r="AY507" s="230"/>
      <c r="AZ507" s="230"/>
      <c r="BA507" s="230"/>
      <c r="BB507" s="230"/>
      <c r="BC507" s="230"/>
      <c r="BD507" s="230"/>
      <c r="BE507" s="230"/>
      <c r="BF507" s="230"/>
      <c r="BG507" s="230"/>
      <c r="BH507" s="230"/>
      <c r="BI507" s="230"/>
      <c r="BJ507" s="230"/>
      <c r="BK507" s="230"/>
      <c r="BL507" s="230"/>
      <c r="BM507" s="230"/>
      <c r="BN507" s="230"/>
      <c r="BO507" s="230"/>
      <c r="BP507" s="230"/>
      <c r="BQ507" s="230"/>
      <c r="BR507" s="230"/>
      <c r="BS507" s="230"/>
      <c r="BT507" s="230"/>
      <c r="BU507" s="230"/>
      <c r="BV507" s="230"/>
      <c r="BW507" s="230"/>
      <c r="BX507" s="230"/>
      <c r="BY507" s="230"/>
      <c r="BZ507" s="230"/>
      <c r="CA507" s="230"/>
      <c r="CB507" s="230"/>
      <c r="CC507" s="230"/>
      <c r="CD507" s="230"/>
      <c r="CE507" s="230"/>
      <c r="CF507" s="230"/>
      <c r="CG507" s="230"/>
      <c r="CH507" s="230"/>
      <c r="CI507" s="230"/>
      <c r="CJ507" s="230"/>
      <c r="CK507" s="230"/>
      <c r="CL507" s="230"/>
      <c r="CM507" s="230"/>
      <c r="CN507" s="230"/>
      <c r="CO507" s="230"/>
      <c r="CP507" s="230"/>
      <c r="CQ507" s="230"/>
      <c r="CR507" s="230"/>
      <c r="CS507" s="230"/>
      <c r="CT507" s="230"/>
      <c r="CU507" s="230"/>
      <c r="CV507" s="230"/>
      <c r="CW507" s="230"/>
      <c r="CX507" s="230"/>
      <c r="CY507" s="230"/>
      <c r="CZ507" s="230"/>
      <c r="DA507" s="230"/>
      <c r="DB507" s="230"/>
      <c r="DC507" s="230"/>
      <c r="DD507" s="230"/>
      <c r="DE507" s="230"/>
      <c r="DF507" s="230"/>
      <c r="DG507" s="230"/>
      <c r="DH507" s="230"/>
      <c r="DI507" s="230"/>
      <c r="DJ507" s="230"/>
      <c r="DK507" s="230"/>
      <c r="DL507" s="230"/>
      <c r="DM507" s="230"/>
      <c r="DN507" s="230"/>
      <c r="DO507" s="230"/>
      <c r="DP507" s="230"/>
      <c r="DQ507" s="230"/>
      <c r="DR507" s="230"/>
      <c r="DS507" s="230"/>
      <c r="DT507" s="230"/>
      <c r="DU507" s="230"/>
      <c r="DV507" s="230"/>
      <c r="DW507" s="230"/>
      <c r="DX507" s="230"/>
      <c r="DY507" s="230"/>
      <c r="DZ507" s="230"/>
      <c r="EA507" s="230"/>
      <c r="EB507" s="230"/>
      <c r="EC507" s="230"/>
      <c r="ED507" s="230"/>
      <c r="EE507" s="230"/>
      <c r="EF507" s="230"/>
      <c r="EG507" s="230"/>
      <c r="EH507" s="230"/>
      <c r="EI507" s="230"/>
      <c r="EJ507" s="230"/>
      <c r="EK507" s="230"/>
      <c r="EL507" s="230"/>
      <c r="EM507" s="230"/>
      <c r="EN507" s="230"/>
      <c r="EO507" s="230"/>
      <c r="EP507" s="230"/>
      <c r="EQ507" s="230"/>
      <c r="ER507" s="230"/>
      <c r="ES507" s="230"/>
      <c r="ET507" s="230"/>
      <c r="EU507" s="230"/>
      <c r="EV507" s="230"/>
      <c r="EW507" s="230"/>
      <c r="EX507" s="230"/>
      <c r="EY507" s="230"/>
      <c r="EZ507" s="230"/>
      <c r="FA507" s="230"/>
      <c r="FB507" s="230"/>
      <c r="FC507" s="230"/>
      <c r="FD507" s="230"/>
      <c r="FE507" s="230"/>
      <c r="FF507" s="230"/>
      <c r="FG507" s="230"/>
      <c r="FH507" s="230"/>
      <c r="FI507" s="230"/>
      <c r="FJ507" s="230"/>
      <c r="FK507" s="230"/>
      <c r="FL507" s="230"/>
      <c r="FM507" s="230"/>
      <c r="FN507" s="230"/>
      <c r="FO507" s="230"/>
      <c r="FP507" s="230"/>
      <c r="FQ507" s="230"/>
      <c r="FR507" s="230"/>
      <c r="FS507" s="230"/>
      <c r="FT507" s="230"/>
      <c r="FU507" s="230"/>
      <c r="FV507" s="230"/>
      <c r="FW507" s="230"/>
      <c r="FX507" s="230"/>
      <c r="FY507" s="230"/>
      <c r="FZ507" s="230"/>
      <c r="GA507" s="230"/>
      <c r="GB507" s="230"/>
      <c r="GC507" s="230"/>
      <c r="GD507" s="230"/>
      <c r="GE507" s="230"/>
      <c r="GF507" s="230"/>
      <c r="GG507" s="230"/>
      <c r="GH507" s="230"/>
      <c r="GI507" s="230"/>
      <c r="GJ507" s="230"/>
      <c r="GK507" s="230"/>
      <c r="GL507" s="230"/>
      <c r="GM507" s="230"/>
      <c r="GN507" s="230"/>
      <c r="GO507" s="230"/>
      <c r="GP507" s="230"/>
      <c r="GQ507" s="230"/>
      <c r="GR507" s="230"/>
      <c r="GS507" s="230"/>
      <c r="GT507" s="230"/>
      <c r="GU507" s="230"/>
      <c r="GV507" s="230"/>
      <c r="GW507" s="230"/>
      <c r="GX507" s="230"/>
      <c r="GY507" s="230"/>
      <c r="GZ507" s="230"/>
      <c r="HA507" s="230"/>
      <c r="HB507" s="230"/>
      <c r="HC507" s="230"/>
      <c r="HD507" s="230"/>
      <c r="HE507" s="230"/>
      <c r="HF507" s="230"/>
      <c r="HG507" s="230"/>
      <c r="HH507" s="230"/>
      <c r="HI507" s="230"/>
      <c r="HJ507" s="230"/>
      <c r="HK507" s="230"/>
      <c r="HL507" s="230"/>
      <c r="HM507" s="230"/>
      <c r="HN507" s="230"/>
      <c r="HO507" s="230"/>
      <c r="HP507" s="230"/>
      <c r="HQ507" s="230"/>
      <c r="HR507" s="230"/>
      <c r="HS507" s="230"/>
      <c r="HT507" s="230"/>
      <c r="HU507" s="230"/>
      <c r="HV507" s="230"/>
      <c r="HW507" s="230"/>
      <c r="HX507" s="230"/>
      <c r="HY507" s="230"/>
      <c r="HZ507" s="230"/>
      <c r="IA507" s="230"/>
      <c r="IB507" s="230"/>
      <c r="IC507" s="230"/>
      <c r="ID507" s="230"/>
      <c r="IE507" s="230"/>
      <c r="IF507" s="230"/>
      <c r="IG507" s="230"/>
      <c r="IH507" s="230"/>
      <c r="II507" s="230"/>
      <c r="IJ507" s="230"/>
      <c r="IK507" s="230"/>
      <c r="IL507" s="230"/>
      <c r="IM507" s="230"/>
      <c r="IN507" s="230"/>
      <c r="IO507" s="230"/>
      <c r="IP507" s="230"/>
      <c r="IQ507" s="230"/>
      <c r="IR507" s="230"/>
      <c r="IS507" s="230"/>
      <c r="IT507" s="230"/>
      <c r="IU507" s="230"/>
      <c r="IV507" s="230"/>
      <c r="IW507" s="230"/>
      <c r="IX507" s="230"/>
      <c r="IY507" s="230"/>
      <c r="IZ507" s="230"/>
      <c r="JA507" s="230"/>
      <c r="JB507" s="230"/>
      <c r="JC507" s="230"/>
      <c r="JD507" s="230"/>
      <c r="JE507" s="230"/>
      <c r="JF507" s="230"/>
      <c r="JG507" s="230"/>
      <c r="JH507" s="230"/>
      <c r="JI507" s="230"/>
      <c r="JJ507" s="230"/>
      <c r="JK507" s="230"/>
      <c r="JL507" s="230"/>
      <c r="JM507" s="230"/>
      <c r="JN507" s="230"/>
      <c r="JO507" s="230"/>
      <c r="JP507" s="230"/>
      <c r="JQ507" s="230"/>
      <c r="JR507" s="230"/>
      <c r="JS507" s="230"/>
      <c r="JT507" s="230"/>
      <c r="JU507" s="230"/>
      <c r="JV507" s="230"/>
      <c r="JW507" s="230"/>
      <c r="JX507" s="230"/>
      <c r="JY507" s="230"/>
      <c r="JZ507" s="230"/>
      <c r="KA507" s="230"/>
      <c r="KB507" s="230"/>
      <c r="KC507" s="230"/>
      <c r="KD507" s="230"/>
      <c r="KE507" s="230"/>
      <c r="KF507" s="230"/>
      <c r="KG507" s="230"/>
      <c r="KH507" s="230"/>
      <c r="KI507" s="230"/>
      <c r="KJ507" s="230"/>
      <c r="KK507" s="230"/>
      <c r="KL507" s="230"/>
      <c r="KM507" s="230"/>
      <c r="KN507" s="230"/>
      <c r="KO507" s="230"/>
      <c r="KP507" s="230"/>
      <c r="KQ507" s="230"/>
      <c r="KR507" s="230"/>
      <c r="KS507" s="230"/>
      <c r="KT507" s="230"/>
      <c r="KU507" s="230"/>
      <c r="KV507" s="230"/>
      <c r="KW507" s="230"/>
      <c r="KX507" s="230"/>
      <c r="KY507" s="230"/>
      <c r="KZ507" s="230"/>
      <c r="LA507" s="230"/>
      <c r="LB507" s="230"/>
      <c r="LC507" s="230"/>
      <c r="LD507" s="230"/>
      <c r="LE507" s="230"/>
      <c r="LF507" s="230"/>
      <c r="LG507" s="230"/>
      <c r="LH507" s="230"/>
      <c r="LI507" s="230"/>
      <c r="LJ507" s="230"/>
      <c r="LK507" s="230"/>
      <c r="LL507" s="230"/>
      <c r="LM507" s="230"/>
      <c r="LN507" s="230"/>
      <c r="LO507" s="230"/>
      <c r="LP507" s="230"/>
      <c r="LQ507" s="230"/>
      <c r="LR507" s="230"/>
      <c r="LS507" s="230"/>
      <c r="LT507" s="230"/>
      <c r="LU507" s="230"/>
      <c r="LV507" s="230"/>
      <c r="LW507" s="230"/>
      <c r="LX507" s="230"/>
      <c r="LY507" s="230"/>
      <c r="LZ507" s="230"/>
      <c r="MA507" s="230"/>
      <c r="MB507" s="230"/>
      <c r="MC507" s="230"/>
      <c r="MD507" s="230"/>
      <c r="ME507" s="230"/>
      <c r="MF507" s="230"/>
      <c r="MG507" s="230"/>
      <c r="MH507" s="230"/>
      <c r="MI507" s="230"/>
      <c r="MJ507" s="230"/>
      <c r="MK507" s="230"/>
      <c r="ML507" s="230"/>
      <c r="MM507" s="230"/>
      <c r="MN507" s="230"/>
      <c r="MO507" s="230"/>
      <c r="MP507" s="230"/>
      <c r="MQ507" s="230"/>
      <c r="MR507" s="230"/>
      <c r="MS507" s="230"/>
      <c r="MT507" s="230"/>
      <c r="MU507" s="230"/>
      <c r="MV507" s="230"/>
      <c r="MW507" s="230"/>
      <c r="MX507" s="230"/>
      <c r="MY507" s="230"/>
      <c r="MZ507" s="230"/>
      <c r="NA507" s="230"/>
      <c r="NB507" s="230"/>
      <c r="NC507" s="230"/>
      <c r="ND507" s="230"/>
      <c r="NE507" s="230"/>
      <c r="NF507" s="230"/>
      <c r="NG507" s="230"/>
      <c r="NH507" s="230"/>
      <c r="NI507" s="230"/>
      <c r="NJ507" s="230"/>
      <c r="NK507" s="230"/>
      <c r="NL507" s="230"/>
      <c r="NM507" s="230"/>
      <c r="NN507" s="230"/>
      <c r="NO507" s="230"/>
      <c r="NP507" s="230"/>
      <c r="NQ507" s="230"/>
      <c r="NR507" s="230"/>
      <c r="NS507" s="230"/>
      <c r="NT507" s="230"/>
      <c r="NU507" s="230"/>
      <c r="NV507" s="230"/>
      <c r="NW507" s="230"/>
      <c r="NX507" s="230"/>
      <c r="NY507" s="230"/>
      <c r="NZ507" s="230"/>
      <c r="OA507" s="230"/>
      <c r="OB507" s="230"/>
      <c r="OC507" s="230"/>
      <c r="OD507" s="230"/>
      <c r="OE507" s="230"/>
      <c r="OF507" s="230"/>
      <c r="OG507" s="230"/>
      <c r="OH507" s="230"/>
      <c r="OI507" s="230"/>
      <c r="OJ507" s="230"/>
      <c r="OK507" s="230"/>
      <c r="OL507" s="230"/>
      <c r="OM507" s="230"/>
      <c r="ON507" s="230"/>
      <c r="OO507" s="230"/>
      <c r="OP507" s="230"/>
      <c r="OQ507" s="230"/>
      <c r="OR507" s="230"/>
      <c r="OS507" s="230"/>
      <c r="OT507" s="230"/>
      <c r="OU507" s="230"/>
      <c r="OV507" s="230"/>
      <c r="OW507" s="230"/>
      <c r="OX507" s="230"/>
      <c r="OY507" s="230"/>
      <c r="OZ507" s="230"/>
      <c r="PA507" s="230"/>
      <c r="PB507" s="230"/>
      <c r="PC507" s="230"/>
      <c r="PD507" s="230"/>
      <c r="PE507" s="230"/>
      <c r="PF507" s="230"/>
      <c r="PG507" s="230"/>
      <c r="PH507" s="230"/>
      <c r="PI507" s="230"/>
      <c r="PJ507" s="230"/>
      <c r="PK507" s="230"/>
      <c r="PL507" s="230"/>
      <c r="PM507" s="230"/>
      <c r="PN507" s="230"/>
      <c r="PO507" s="230"/>
      <c r="PP507" s="230"/>
      <c r="PQ507" s="230"/>
      <c r="PR507" s="230"/>
      <c r="PS507" s="230"/>
      <c r="PT507" s="230"/>
      <c r="PU507" s="230"/>
      <c r="PV507" s="230"/>
      <c r="PW507" s="230"/>
      <c r="PX507" s="230"/>
      <c r="PY507" s="230"/>
      <c r="PZ507" s="230"/>
      <c r="QA507" s="230"/>
      <c r="QB507" s="230"/>
      <c r="QC507" s="230"/>
      <c r="QD507" s="230"/>
      <c r="QE507" s="230"/>
      <c r="QF507" s="230"/>
      <c r="QG507" s="230"/>
      <c r="QH507" s="230"/>
      <c r="QI507" s="230"/>
      <c r="QJ507" s="230"/>
      <c r="QK507" s="230"/>
      <c r="QL507" s="230"/>
      <c r="QM507" s="230"/>
      <c r="QN507" s="230"/>
      <c r="QO507" s="230"/>
      <c r="QP507" s="230"/>
      <c r="QQ507" s="230"/>
      <c r="QR507" s="230"/>
      <c r="QS507" s="230"/>
      <c r="QT507" s="230"/>
      <c r="QU507" s="230"/>
      <c r="QV507" s="230"/>
      <c r="QW507" s="230"/>
      <c r="QX507" s="230"/>
      <c r="QY507" s="230"/>
      <c r="QZ507" s="230"/>
      <c r="RA507" s="230"/>
      <c r="RB507" s="230"/>
      <c r="RC507" s="230"/>
      <c r="RD507" s="230"/>
      <c r="RE507" s="230"/>
      <c r="RF507" s="230"/>
      <c r="RG507" s="230"/>
      <c r="RH507" s="230"/>
      <c r="RI507" s="230"/>
      <c r="RJ507" s="230"/>
      <c r="RK507" s="230"/>
      <c r="RL507" s="230"/>
      <c r="RM507" s="230"/>
      <c r="RN507" s="230"/>
      <c r="RO507" s="230"/>
      <c r="RP507" s="230"/>
      <c r="RQ507" s="230"/>
      <c r="RR507" s="230"/>
      <c r="RS507" s="230"/>
      <c r="RT507" s="230"/>
      <c r="RU507" s="230"/>
      <c r="RV507" s="230"/>
      <c r="RW507" s="230"/>
      <c r="RX507" s="230"/>
      <c r="RY507" s="230"/>
      <c r="RZ507" s="230"/>
      <c r="SA507" s="230"/>
      <c r="SB507" s="230"/>
      <c r="SC507" s="230"/>
      <c r="SD507" s="230"/>
      <c r="SE507" s="230"/>
      <c r="SF507" s="230"/>
      <c r="SG507" s="230"/>
      <c r="SH507" s="230"/>
      <c r="SI507" s="230"/>
      <c r="SJ507" s="230"/>
      <c r="SK507" s="230"/>
      <c r="SL507" s="230"/>
      <c r="SM507" s="230"/>
      <c r="SN507" s="230"/>
      <c r="SO507" s="230"/>
      <c r="SP507" s="230"/>
      <c r="SQ507" s="230"/>
      <c r="SR507" s="230"/>
      <c r="SS507" s="230"/>
      <c r="ST507" s="230"/>
      <c r="SU507" s="230"/>
      <c r="SV507" s="230"/>
      <c r="SW507" s="230"/>
      <c r="SX507" s="230"/>
      <c r="SY507" s="230"/>
      <c r="SZ507" s="230"/>
      <c r="TA507" s="230"/>
      <c r="TB507" s="230"/>
      <c r="TC507" s="230"/>
      <c r="TD507" s="230"/>
      <c r="TE507" s="230"/>
      <c r="TF507" s="230"/>
      <c r="TG507" s="230"/>
      <c r="TH507" s="230"/>
      <c r="TI507" s="230"/>
      <c r="TJ507" s="230"/>
      <c r="TK507" s="230"/>
      <c r="TL507" s="230"/>
      <c r="TM507" s="230"/>
      <c r="TN507" s="230"/>
      <c r="TO507" s="230"/>
      <c r="TP507" s="230"/>
      <c r="TQ507" s="230"/>
      <c r="TR507" s="230"/>
      <c r="TS507" s="230"/>
      <c r="TT507" s="230"/>
      <c r="TU507" s="230"/>
      <c r="TV507" s="230"/>
      <c r="TW507" s="230"/>
      <c r="TX507" s="230"/>
      <c r="TY507" s="230"/>
      <c r="TZ507" s="230"/>
      <c r="UA507" s="230"/>
      <c r="UB507" s="230"/>
      <c r="UC507" s="230"/>
      <c r="UD507" s="230"/>
      <c r="UE507" s="230"/>
      <c r="UF507" s="230"/>
      <c r="UG507" s="230"/>
      <c r="UH507" s="230"/>
      <c r="UI507" s="230"/>
      <c r="UJ507" s="230"/>
      <c r="UK507" s="230"/>
      <c r="UL507" s="230"/>
      <c r="UM507" s="230"/>
      <c r="UN507" s="230"/>
      <c r="UO507" s="230"/>
      <c r="UP507" s="230"/>
      <c r="UQ507" s="230"/>
      <c r="UR507" s="230"/>
      <c r="US507" s="230"/>
      <c r="UT507" s="230"/>
      <c r="UU507" s="230"/>
      <c r="UV507" s="230"/>
      <c r="UW507" s="230"/>
      <c r="UX507" s="230"/>
      <c r="UY507" s="230"/>
      <c r="UZ507" s="230"/>
      <c r="VA507" s="230"/>
      <c r="VB507" s="230"/>
      <c r="VC507" s="230"/>
      <c r="VD507" s="230"/>
      <c r="VE507" s="230"/>
      <c r="VF507" s="230"/>
      <c r="VG507" s="230"/>
      <c r="VH507" s="230"/>
      <c r="VI507" s="230"/>
      <c r="VJ507" s="230"/>
      <c r="VK507" s="230"/>
      <c r="VL507" s="230"/>
      <c r="VM507" s="230"/>
      <c r="VN507" s="230"/>
      <c r="VO507" s="230"/>
      <c r="VP507" s="230"/>
      <c r="VQ507" s="230"/>
      <c r="VR507" s="230"/>
      <c r="VS507" s="230"/>
      <c r="VT507" s="230"/>
      <c r="VU507" s="230"/>
      <c r="VV507" s="230"/>
      <c r="VW507" s="230"/>
      <c r="VX507" s="230"/>
      <c r="VY507" s="230"/>
      <c r="VZ507" s="230"/>
      <c r="WA507" s="230"/>
      <c r="WB507" s="230"/>
      <c r="WC507" s="230"/>
      <c r="WD507" s="230"/>
      <c r="WE507" s="230"/>
      <c r="WF507" s="230"/>
      <c r="WG507" s="230"/>
      <c r="WH507" s="230"/>
      <c r="WI507" s="230"/>
      <c r="WJ507" s="230"/>
      <c r="WK507" s="230"/>
      <c r="WL507" s="230"/>
      <c r="WM507" s="230"/>
      <c r="WN507" s="230"/>
      <c r="WO507" s="230"/>
      <c r="WP507" s="230"/>
      <c r="WQ507" s="230"/>
      <c r="WR507" s="230"/>
      <c r="WS507" s="230"/>
      <c r="WT507" s="230"/>
      <c r="WU507" s="230"/>
      <c r="WV507" s="230"/>
      <c r="WW507" s="230"/>
      <c r="WX507" s="230"/>
      <c r="WY507" s="230"/>
      <c r="WZ507" s="230"/>
      <c r="XA507" s="230"/>
      <c r="XB507" s="230"/>
      <c r="XC507" s="230"/>
      <c r="XD507" s="230"/>
      <c r="XE507" s="230"/>
      <c r="XF507" s="230"/>
      <c r="XG507" s="230"/>
      <c r="XH507" s="230"/>
      <c r="XI507" s="230"/>
      <c r="XJ507" s="230"/>
      <c r="XK507" s="230"/>
      <c r="XL507" s="230"/>
      <c r="XM507" s="230"/>
      <c r="XN507" s="230"/>
      <c r="XO507" s="230"/>
      <c r="XP507" s="230"/>
      <c r="XQ507" s="230"/>
      <c r="XR507" s="230"/>
      <c r="XS507" s="230"/>
      <c r="XT507" s="230"/>
      <c r="XU507" s="230"/>
      <c r="XV507" s="230"/>
      <c r="XW507" s="230"/>
      <c r="XX507" s="230"/>
      <c r="XY507" s="230"/>
      <c r="XZ507" s="230"/>
      <c r="YA507" s="230"/>
      <c r="YB507" s="230"/>
      <c r="YC507" s="230"/>
      <c r="YD507" s="230"/>
      <c r="YE507" s="230"/>
      <c r="YF507" s="230"/>
      <c r="YG507" s="230"/>
      <c r="YH507" s="230"/>
      <c r="YI507" s="230"/>
      <c r="YJ507" s="230"/>
      <c r="YK507" s="230"/>
      <c r="YL507" s="230"/>
      <c r="YM507" s="230"/>
      <c r="YN507" s="230"/>
      <c r="YO507" s="230"/>
      <c r="YP507" s="230"/>
      <c r="YQ507" s="230"/>
      <c r="YR507" s="230"/>
      <c r="YS507" s="230"/>
      <c r="YT507" s="230"/>
      <c r="YU507" s="230"/>
      <c r="YV507" s="230"/>
      <c r="YW507" s="230"/>
      <c r="YX507" s="230"/>
      <c r="YY507" s="230"/>
      <c r="YZ507" s="230"/>
      <c r="ZA507" s="230"/>
      <c r="ZB507" s="230"/>
      <c r="ZC507" s="230"/>
      <c r="ZD507" s="230"/>
      <c r="ZE507" s="230"/>
      <c r="ZF507" s="230"/>
      <c r="ZG507" s="230"/>
      <c r="ZH507" s="230"/>
      <c r="ZI507" s="230"/>
      <c r="ZJ507" s="230"/>
      <c r="ZK507" s="230"/>
      <c r="ZL507" s="230"/>
      <c r="ZM507" s="230"/>
      <c r="ZN507" s="230"/>
      <c r="ZO507" s="230"/>
      <c r="ZP507" s="230"/>
      <c r="ZQ507" s="230"/>
      <c r="ZR507" s="230"/>
      <c r="ZS507" s="230"/>
      <c r="ZT507" s="230"/>
      <c r="ZU507" s="230"/>
      <c r="ZV507" s="230"/>
      <c r="ZW507" s="230"/>
      <c r="ZX507" s="230"/>
      <c r="ZY507" s="230"/>
      <c r="ZZ507" s="230"/>
      <c r="AAA507" s="230"/>
      <c r="AAB507" s="230"/>
      <c r="AAC507" s="230"/>
      <c r="AAD507" s="230"/>
      <c r="AAE507" s="230"/>
      <c r="AAF507" s="230"/>
      <c r="AAG507" s="230"/>
      <c r="AAH507" s="230"/>
      <c r="AAI507" s="230"/>
      <c r="AAJ507" s="230"/>
      <c r="AAK507" s="230"/>
      <c r="AAL507" s="230"/>
      <c r="AAM507" s="230"/>
      <c r="AAN507" s="230"/>
      <c r="AAO507" s="230"/>
      <c r="AAP507" s="230"/>
      <c r="AAQ507" s="230"/>
      <c r="AAR507" s="230"/>
      <c r="AAS507" s="230"/>
      <c r="AAT507" s="230"/>
      <c r="AAU507" s="230"/>
      <c r="AAV507" s="230"/>
      <c r="AAW507" s="230"/>
      <c r="AAX507" s="230"/>
      <c r="AAY507" s="230"/>
      <c r="AAZ507" s="230"/>
      <c r="ABA507" s="230"/>
      <c r="ABB507" s="230"/>
      <c r="ABC507" s="230"/>
      <c r="ABD507" s="230"/>
      <c r="ABE507" s="230"/>
      <c r="ABF507" s="230"/>
      <c r="ABG507" s="230"/>
      <c r="ABH507" s="230"/>
      <c r="ABI507" s="230"/>
      <c r="ABJ507" s="230"/>
      <c r="ABK507" s="230"/>
      <c r="ABL507" s="230"/>
      <c r="ABM507" s="230"/>
      <c r="ABN507" s="230"/>
      <c r="ABO507" s="230"/>
      <c r="ABP507" s="230"/>
      <c r="ABQ507" s="230"/>
      <c r="ABR507" s="230"/>
      <c r="ABS507" s="230"/>
      <c r="ABT507" s="230"/>
      <c r="ABU507" s="230"/>
      <c r="ABV507" s="230"/>
      <c r="ABW507" s="230"/>
      <c r="ABX507" s="230"/>
      <c r="ABY507" s="230"/>
      <c r="ABZ507" s="230"/>
      <c r="ACA507" s="230"/>
      <c r="ACB507" s="230"/>
      <c r="ACC507" s="230"/>
      <c r="ACD507" s="230"/>
      <c r="ACE507" s="230"/>
      <c r="ACF507" s="230"/>
      <c r="ACG507" s="230"/>
      <c r="ACH507" s="230"/>
      <c r="ACI507" s="230"/>
      <c r="ACJ507" s="230"/>
      <c r="ACK507" s="230"/>
      <c r="ACL507" s="230"/>
      <c r="ACM507" s="230"/>
      <c r="ACN507" s="230"/>
      <c r="ACO507" s="230"/>
      <c r="ACP507" s="230"/>
      <c r="ACQ507" s="230"/>
      <c r="ACR507" s="230"/>
      <c r="ACS507" s="230"/>
      <c r="ACT507" s="230"/>
      <c r="ACU507" s="230"/>
      <c r="ACV507" s="230"/>
      <c r="ACW507" s="230"/>
      <c r="ACX507" s="230"/>
      <c r="ACY507" s="230"/>
      <c r="ACZ507" s="230"/>
      <c r="ADA507" s="230"/>
      <c r="ADB507" s="230"/>
      <c r="ADC507" s="230"/>
      <c r="ADD507" s="230"/>
      <c r="ADE507" s="230"/>
      <c r="ADF507" s="230"/>
      <c r="ADG507" s="230"/>
      <c r="ADH507" s="230"/>
      <c r="ADI507" s="230"/>
      <c r="ADJ507" s="230"/>
      <c r="ADK507" s="230"/>
      <c r="ADL507" s="230"/>
      <c r="ADM507" s="230"/>
      <c r="ADN507" s="230"/>
      <c r="ADO507" s="230"/>
      <c r="ADP507" s="230"/>
      <c r="ADQ507" s="230"/>
      <c r="ADR507" s="230"/>
      <c r="ADS507" s="230"/>
      <c r="ADT507" s="230"/>
      <c r="ADU507" s="230"/>
      <c r="ADV507" s="230"/>
      <c r="ADW507" s="230"/>
      <c r="ADX507" s="230"/>
      <c r="ADY507" s="230"/>
      <c r="ADZ507" s="230"/>
      <c r="AEA507" s="230"/>
      <c r="AEB507" s="230"/>
      <c r="AEC507" s="230"/>
      <c r="AED507" s="230"/>
      <c r="AEE507" s="230"/>
      <c r="AEF507" s="230"/>
      <c r="AEG507" s="230"/>
      <c r="AEH507" s="230"/>
      <c r="AEI507" s="230"/>
      <c r="AEJ507" s="230"/>
      <c r="AEK507" s="230"/>
      <c r="AEL507" s="230"/>
      <c r="AEM507" s="230"/>
      <c r="AEN507" s="230"/>
      <c r="AEO507" s="230"/>
      <c r="AEP507" s="230"/>
      <c r="AEQ507" s="230"/>
      <c r="AER507" s="230"/>
      <c r="AES507" s="230"/>
      <c r="AET507" s="230"/>
      <c r="AEU507" s="230"/>
      <c r="AEV507" s="230"/>
      <c r="AEW507" s="230"/>
      <c r="AEX507" s="230"/>
      <c r="AEY507" s="230"/>
      <c r="AEZ507" s="230"/>
      <c r="AFA507" s="230"/>
      <c r="AFB507" s="230"/>
      <c r="AFC507" s="230"/>
      <c r="AFD507" s="230"/>
      <c r="AFE507" s="230"/>
      <c r="AFF507" s="230"/>
      <c r="AFG507" s="230"/>
      <c r="AFH507" s="230"/>
      <c r="AFI507" s="230"/>
      <c r="AFJ507" s="230"/>
      <c r="AFK507" s="230"/>
      <c r="AFL507" s="230"/>
      <c r="AFM507" s="230"/>
      <c r="AFN507" s="230"/>
      <c r="AFO507" s="230"/>
      <c r="AFP507" s="230"/>
      <c r="AFQ507" s="230"/>
      <c r="AFR507" s="230"/>
      <c r="AFS507" s="230"/>
      <c r="AFT507" s="230"/>
      <c r="AFU507" s="230"/>
      <c r="AFV507" s="230"/>
      <c r="AFW507" s="230"/>
      <c r="AFX507" s="230"/>
      <c r="AFY507" s="230"/>
      <c r="AFZ507" s="230"/>
      <c r="AGA507" s="230"/>
      <c r="AGB507" s="230"/>
      <c r="AGC507" s="230"/>
      <c r="AGD507" s="230"/>
      <c r="AGE507" s="230"/>
      <c r="AGF507" s="230"/>
      <c r="AGG507" s="230"/>
      <c r="AGH507" s="230"/>
      <c r="AGI507" s="230"/>
      <c r="AGJ507" s="230"/>
      <c r="AGK507" s="230"/>
      <c r="AGL507" s="230"/>
      <c r="AGM507" s="230"/>
      <c r="AGN507" s="230"/>
      <c r="AGO507" s="230"/>
      <c r="AGP507" s="230"/>
      <c r="AGQ507" s="230"/>
      <c r="AGR507" s="230"/>
      <c r="AGS507" s="230"/>
      <c r="AGT507" s="230"/>
      <c r="AGU507" s="230"/>
      <c r="AGV507" s="230"/>
      <c r="AGW507" s="230"/>
      <c r="AGX507" s="230"/>
      <c r="AGY507" s="230"/>
      <c r="AGZ507" s="230"/>
      <c r="AHA507" s="230"/>
      <c r="AHB507" s="230"/>
      <c r="AHC507" s="230"/>
      <c r="AHD507" s="230"/>
      <c r="AHE507" s="230"/>
      <c r="AHF507" s="230"/>
      <c r="AHG507" s="230"/>
      <c r="AHH507" s="230"/>
      <c r="AHI507" s="230"/>
      <c r="AHJ507" s="230"/>
      <c r="AHK507" s="230"/>
      <c r="AHL507" s="230"/>
      <c r="AHM507" s="230"/>
      <c r="AHN507" s="230"/>
      <c r="AHO507" s="230"/>
      <c r="AHP507" s="230"/>
      <c r="AHQ507" s="230"/>
      <c r="AHR507" s="230"/>
      <c r="AHS507" s="230"/>
      <c r="AHT507" s="230"/>
      <c r="AHU507" s="230"/>
      <c r="AHV507" s="230"/>
      <c r="AHW507" s="230"/>
      <c r="AHX507" s="230"/>
      <c r="AHY507" s="230"/>
      <c r="AHZ507" s="230"/>
      <c r="AIA507" s="230"/>
      <c r="AIB507" s="230"/>
      <c r="AIC507" s="230"/>
      <c r="AID507" s="230"/>
      <c r="AIE507" s="230"/>
      <c r="AIF507" s="230"/>
      <c r="AIG507" s="230"/>
      <c r="AIH507" s="230"/>
      <c r="AII507" s="230"/>
      <c r="AIJ507" s="230"/>
      <c r="AIK507" s="230"/>
      <c r="AIL507" s="230"/>
      <c r="AIM507" s="230"/>
      <c r="AIN507" s="230"/>
      <c r="AIO507" s="230"/>
      <c r="AIP507" s="230"/>
      <c r="AIQ507" s="230"/>
      <c r="AIR507" s="230"/>
      <c r="AIS507" s="230"/>
      <c r="AIT507" s="230"/>
      <c r="AIU507" s="230"/>
      <c r="AIV507" s="230"/>
      <c r="AIW507" s="230"/>
      <c r="AIX507" s="230"/>
      <c r="AIY507" s="230"/>
      <c r="AIZ507" s="230"/>
      <c r="AJA507" s="230"/>
      <c r="AJB507" s="230"/>
      <c r="AJC507" s="230"/>
      <c r="AJD507" s="230"/>
      <c r="AJE507" s="230"/>
      <c r="AJF507" s="230"/>
      <c r="AJG507" s="230"/>
      <c r="AJH507" s="230"/>
      <c r="AJI507" s="230"/>
      <c r="AJJ507" s="230"/>
      <c r="AJK507" s="230"/>
      <c r="AJL507" s="230"/>
      <c r="AJM507" s="230"/>
      <c r="AJN507" s="230"/>
      <c r="AJO507" s="230"/>
      <c r="AJP507" s="230"/>
      <c r="AJQ507" s="230"/>
      <c r="AJR507" s="230"/>
      <c r="AJS507" s="230"/>
      <c r="AJT507" s="230"/>
      <c r="AJU507" s="230"/>
      <c r="AJV507" s="230"/>
      <c r="AJW507" s="230"/>
      <c r="AJX507" s="230"/>
      <c r="AJY507" s="230"/>
      <c r="AJZ507" s="230"/>
      <c r="AKA507" s="230"/>
      <c r="AKB507" s="230"/>
      <c r="AKC507" s="230"/>
      <c r="AKD507" s="230"/>
      <c r="AKE507" s="230"/>
      <c r="AKF507" s="230"/>
      <c r="AKG507" s="230"/>
      <c r="AKH507" s="230"/>
      <c r="AKI507" s="230"/>
      <c r="AKJ507" s="230"/>
      <c r="AKK507" s="230"/>
      <c r="AKL507" s="230"/>
      <c r="AKM507" s="230"/>
      <c r="AKN507" s="230"/>
      <c r="AKO507" s="230"/>
      <c r="AKP507" s="230"/>
      <c r="AKQ507" s="230"/>
      <c r="AKR507" s="230"/>
      <c r="AKS507" s="230"/>
      <c r="AKT507" s="230"/>
      <c r="AKU507" s="230"/>
      <c r="AKV507" s="230"/>
      <c r="AKW507" s="230"/>
      <c r="AKX507" s="230"/>
      <c r="AKY507" s="230"/>
      <c r="AKZ507" s="230"/>
      <c r="ALA507" s="230"/>
      <c r="ALB507" s="230"/>
      <c r="ALC507" s="230"/>
      <c r="ALD507" s="230"/>
      <c r="ALE507" s="230"/>
      <c r="ALF507" s="230"/>
      <c r="ALG507" s="230"/>
      <c r="ALH507" s="230"/>
      <c r="ALI507" s="230"/>
      <c r="ALJ507" s="230"/>
      <c r="ALK507" s="230"/>
      <c r="ALL507" s="230"/>
      <c r="ALM507" s="230"/>
      <c r="ALN507" s="230"/>
      <c r="ALO507" s="230"/>
      <c r="ALP507" s="230"/>
      <c r="ALQ507" s="230"/>
      <c r="ALR507" s="230"/>
      <c r="ALS507" s="230"/>
      <c r="ALT507" s="230"/>
      <c r="ALU507" s="230"/>
      <c r="ALV507" s="230"/>
      <c r="ALW507" s="230"/>
      <c r="ALX507" s="230"/>
      <c r="ALY507" s="230"/>
      <c r="ALZ507" s="230"/>
      <c r="AMA507" s="230"/>
      <c r="AMB507" s="230"/>
      <c r="AMC507" s="230"/>
      <c r="AMD507" s="230"/>
      <c r="AME507" s="230"/>
      <c r="AMF507" s="230"/>
      <c r="AMG507" s="230"/>
      <c r="AMH507" s="230"/>
      <c r="AMI507" s="230"/>
      <c r="AMJ507" s="230"/>
      <c r="AMK507" s="230"/>
      <c r="AML507" s="230"/>
      <c r="AMM507" s="230"/>
      <c r="AMN507" s="230"/>
      <c r="AMO507" s="230"/>
      <c r="AMP507" s="230"/>
      <c r="AMQ507" s="230"/>
      <c r="AMR507" s="230"/>
      <c r="AMS507" s="230"/>
      <c r="AMT507" s="230"/>
      <c r="AMU507" s="230"/>
      <c r="AMV507" s="230"/>
      <c r="AMW507" s="230"/>
      <c r="AMX507" s="230"/>
      <c r="AMY507" s="230"/>
      <c r="AMZ507" s="230"/>
      <c r="ANA507" s="230"/>
      <c r="ANB507" s="230"/>
      <c r="ANC507" s="230"/>
      <c r="AND507" s="230"/>
      <c r="ANE507" s="230"/>
      <c r="ANF507" s="230"/>
      <c r="ANG507" s="230"/>
      <c r="ANH507" s="230"/>
      <c r="ANI507" s="230"/>
      <c r="ANJ507" s="230"/>
      <c r="ANK507" s="230"/>
      <c r="ANL507" s="230"/>
      <c r="ANM507" s="230"/>
      <c r="ANN507" s="230"/>
      <c r="ANO507" s="230"/>
      <c r="ANP507" s="230"/>
      <c r="ANQ507" s="230"/>
      <c r="ANR507" s="230"/>
      <c r="ANS507" s="230"/>
      <c r="ANT507" s="230"/>
      <c r="ANU507" s="230"/>
      <c r="ANV507" s="230"/>
      <c r="ANW507" s="230"/>
      <c r="ANX507" s="230"/>
      <c r="ANY507" s="230"/>
      <c r="ANZ507" s="230"/>
      <c r="AOA507" s="230"/>
      <c r="AOB507" s="230"/>
      <c r="AOC507" s="230"/>
      <c r="AOD507" s="230"/>
      <c r="AOE507" s="230"/>
      <c r="AOF507" s="230"/>
      <c r="AOG507" s="230"/>
      <c r="AOH507" s="230"/>
      <c r="AOI507" s="230"/>
      <c r="AOJ507" s="230"/>
      <c r="AOK507" s="230"/>
      <c r="AOL507" s="230"/>
      <c r="AOM507" s="230"/>
      <c r="AON507" s="230"/>
      <c r="AOO507" s="230"/>
      <c r="AOP507" s="230"/>
      <c r="AOQ507" s="230"/>
      <c r="AOR507" s="230"/>
      <c r="AOS507" s="230"/>
      <c r="AOT507" s="230"/>
      <c r="AOU507" s="230"/>
      <c r="AOV507" s="230"/>
      <c r="AOW507" s="230"/>
      <c r="AOX507" s="230"/>
      <c r="AOY507" s="230"/>
      <c r="AOZ507" s="230"/>
      <c r="APA507" s="230"/>
      <c r="APB507" s="230"/>
      <c r="APC507" s="230"/>
      <c r="APD507" s="230"/>
      <c r="APE507" s="230"/>
      <c r="APF507" s="230"/>
      <c r="APG507" s="230"/>
      <c r="APH507" s="230"/>
      <c r="API507" s="230"/>
      <c r="APJ507" s="230"/>
      <c r="APK507" s="230"/>
      <c r="APL507" s="230"/>
      <c r="APM507" s="230"/>
      <c r="APN507" s="230"/>
      <c r="APO507" s="230"/>
      <c r="APP507" s="230"/>
      <c r="APQ507" s="230"/>
      <c r="APR507" s="230"/>
      <c r="APS507" s="230"/>
      <c r="APT507" s="230"/>
      <c r="APU507" s="230"/>
      <c r="APV507" s="230"/>
      <c r="APW507" s="230"/>
      <c r="APX507" s="230"/>
      <c r="APY507" s="230"/>
      <c r="APZ507" s="230"/>
      <c r="AQA507" s="230"/>
      <c r="AQB507" s="230"/>
      <c r="AQC507" s="230"/>
      <c r="AQD507" s="230"/>
      <c r="AQE507" s="230"/>
      <c r="AQF507" s="230"/>
      <c r="AQG507" s="230"/>
      <c r="AQH507" s="230"/>
      <c r="AQI507" s="230"/>
      <c r="AQJ507" s="230"/>
      <c r="AQK507" s="230"/>
      <c r="AQL507" s="230"/>
      <c r="AQM507" s="230"/>
      <c r="AQN507" s="230"/>
      <c r="AQO507" s="230"/>
      <c r="AQP507" s="230"/>
      <c r="AQQ507" s="230"/>
      <c r="AQR507" s="230"/>
      <c r="AQS507" s="230"/>
      <c r="AQT507" s="230"/>
      <c r="AQU507" s="230"/>
      <c r="AQV507" s="230"/>
      <c r="AQW507" s="230"/>
      <c r="AQX507" s="230"/>
      <c r="AQY507" s="230"/>
      <c r="AQZ507" s="230"/>
      <c r="ARA507" s="230"/>
      <c r="ARB507" s="230"/>
      <c r="ARC507" s="230"/>
      <c r="ARD507" s="230"/>
      <c r="ARE507" s="230"/>
      <c r="ARF507" s="230"/>
      <c r="ARG507" s="230"/>
      <c r="ARH507" s="230"/>
      <c r="ARI507" s="230"/>
      <c r="ARJ507" s="230"/>
      <c r="ARK507" s="230"/>
      <c r="ARL507" s="230"/>
      <c r="ARM507" s="230"/>
      <c r="ARN507" s="230"/>
      <c r="ARO507" s="230"/>
      <c r="ARP507" s="230"/>
      <c r="ARQ507" s="230"/>
      <c r="ARR507" s="230"/>
      <c r="ARS507" s="230"/>
      <c r="ART507" s="230"/>
      <c r="ARU507" s="230"/>
      <c r="ARV507" s="230"/>
      <c r="ARW507" s="230"/>
      <c r="ARX507" s="230"/>
      <c r="ARY507" s="230"/>
      <c r="ARZ507" s="230"/>
      <c r="ASA507" s="230"/>
      <c r="ASB507" s="230"/>
      <c r="ASC507" s="230"/>
      <c r="ASD507" s="230"/>
      <c r="ASE507" s="230"/>
      <c r="ASF507" s="230"/>
      <c r="ASG507" s="230"/>
      <c r="ASH507" s="230"/>
      <c r="ASI507" s="230"/>
      <c r="ASJ507" s="230"/>
      <c r="ASK507" s="230"/>
      <c r="ASL507" s="230"/>
      <c r="ASM507" s="230"/>
      <c r="ASN507" s="230"/>
      <c r="ASO507" s="230"/>
      <c r="ASP507" s="230"/>
      <c r="ASQ507" s="230"/>
      <c r="ASR507" s="230"/>
      <c r="ASS507" s="230"/>
      <c r="AST507" s="230"/>
      <c r="ASU507" s="230"/>
      <c r="ASV507" s="230"/>
      <c r="ASW507" s="230"/>
      <c r="ASX507" s="230"/>
      <c r="ASY507" s="230"/>
      <c r="ASZ507" s="230"/>
      <c r="ATA507" s="230"/>
      <c r="ATB507" s="230"/>
      <c r="ATC507" s="230"/>
      <c r="ATD507" s="230"/>
      <c r="ATE507" s="230"/>
      <c r="ATF507" s="230"/>
      <c r="ATG507" s="230"/>
      <c r="ATH507" s="230"/>
      <c r="ATI507" s="230"/>
      <c r="ATJ507" s="230"/>
      <c r="ATK507" s="230"/>
      <c r="ATL507" s="230"/>
      <c r="ATM507" s="230"/>
      <c r="ATN507" s="230"/>
      <c r="ATO507" s="230"/>
      <c r="ATP507" s="230"/>
      <c r="ATQ507" s="230"/>
      <c r="ATR507" s="230"/>
      <c r="ATS507" s="230"/>
      <c r="ATT507" s="230"/>
      <c r="ATU507" s="230"/>
      <c r="ATV507" s="230"/>
      <c r="ATW507" s="230"/>
      <c r="ATX507" s="230"/>
      <c r="ATY507" s="230"/>
      <c r="ATZ507" s="230"/>
      <c r="AUA507" s="230"/>
      <c r="AUB507" s="230"/>
      <c r="AUC507" s="230"/>
      <c r="AUD507" s="230"/>
      <c r="AUE507" s="230"/>
      <c r="AUF507" s="230"/>
      <c r="AUG507" s="230"/>
      <c r="AUH507" s="230"/>
      <c r="AUI507" s="230"/>
      <c r="AUJ507" s="230"/>
      <c r="AUK507" s="230"/>
      <c r="AUL507" s="230"/>
      <c r="AUM507" s="230"/>
      <c r="AUN507" s="230"/>
      <c r="AUO507" s="230"/>
      <c r="AUP507" s="230"/>
      <c r="AUQ507" s="230"/>
      <c r="AUR507" s="230"/>
      <c r="AUS507" s="230"/>
      <c r="AUT507" s="230"/>
      <c r="AUU507" s="230"/>
      <c r="AUV507" s="230"/>
      <c r="AUW507" s="230"/>
      <c r="AUX507" s="230"/>
      <c r="AUY507" s="230"/>
      <c r="AUZ507" s="230"/>
      <c r="AVA507" s="230"/>
      <c r="AVB507" s="230"/>
      <c r="AVC507" s="230"/>
      <c r="AVD507" s="230"/>
      <c r="AVE507" s="230"/>
      <c r="AVF507" s="230"/>
      <c r="AVG507" s="230"/>
      <c r="AVH507" s="230"/>
      <c r="AVI507" s="230"/>
      <c r="AVJ507" s="230"/>
      <c r="AVK507" s="230"/>
      <c r="AVL507" s="230"/>
      <c r="AVM507" s="230"/>
      <c r="AVN507" s="230"/>
      <c r="AVO507" s="230"/>
      <c r="AVP507" s="230"/>
      <c r="AVQ507" s="230"/>
      <c r="AVR507" s="230"/>
      <c r="AVS507" s="230"/>
      <c r="AVT507" s="230"/>
      <c r="AVU507" s="230"/>
      <c r="AVV507" s="230"/>
      <c r="AVW507" s="230"/>
      <c r="AVX507" s="230"/>
      <c r="AVY507" s="230"/>
      <c r="AVZ507" s="230"/>
      <c r="AWA507" s="230"/>
      <c r="AWB507" s="230"/>
      <c r="AWC507" s="230"/>
      <c r="AWD507" s="230"/>
      <c r="AWE507" s="230"/>
      <c r="AWF507" s="230"/>
      <c r="AWG507" s="230"/>
      <c r="AWH507" s="230"/>
      <c r="AWI507" s="230"/>
      <c r="AWJ507" s="230"/>
      <c r="AWK507" s="230"/>
      <c r="AWL507" s="230"/>
      <c r="AWM507" s="230"/>
      <c r="AWN507" s="230"/>
      <c r="AWO507" s="230"/>
      <c r="AWP507" s="230"/>
      <c r="AWQ507" s="230"/>
      <c r="AWR507" s="230"/>
      <c r="AWS507" s="230"/>
      <c r="AWT507" s="230"/>
      <c r="AWU507" s="230"/>
      <c r="AWV507" s="230"/>
      <c r="AWW507" s="230"/>
      <c r="AWX507" s="230"/>
      <c r="AWY507" s="230"/>
      <c r="AWZ507" s="230"/>
      <c r="AXA507" s="230"/>
      <c r="AXB507" s="230"/>
      <c r="AXC507" s="230"/>
      <c r="AXD507" s="230"/>
      <c r="AXE507" s="230"/>
      <c r="AXF507" s="230"/>
      <c r="AXG507" s="230"/>
      <c r="AXH507" s="230"/>
      <c r="AXI507" s="230"/>
      <c r="AXJ507" s="230"/>
      <c r="AXK507" s="230"/>
      <c r="AXL507" s="230"/>
      <c r="AXM507" s="230"/>
      <c r="AXN507" s="230"/>
      <c r="AXO507" s="230"/>
      <c r="AXP507" s="230"/>
      <c r="AXQ507" s="230"/>
      <c r="AXR507" s="230"/>
      <c r="AXS507" s="230"/>
      <c r="AXT507" s="230"/>
      <c r="AXU507" s="230"/>
      <c r="AXV507" s="230"/>
      <c r="AXW507" s="230"/>
      <c r="AXX507" s="230"/>
      <c r="AXY507" s="230"/>
      <c r="AXZ507" s="230"/>
      <c r="AYA507" s="230"/>
      <c r="AYB507" s="230"/>
      <c r="AYC507" s="230"/>
      <c r="AYD507" s="230"/>
      <c r="AYE507" s="230"/>
      <c r="AYF507" s="230"/>
      <c r="AYG507" s="230"/>
      <c r="AYH507" s="230"/>
      <c r="AYI507" s="230"/>
      <c r="AYJ507" s="230"/>
      <c r="AYK507" s="230"/>
      <c r="AYL507" s="230"/>
      <c r="AYM507" s="230"/>
      <c r="AYN507" s="230"/>
      <c r="AYO507" s="230"/>
      <c r="AYP507" s="230"/>
      <c r="AYQ507" s="230"/>
      <c r="AYR507" s="230"/>
      <c r="AYS507" s="230"/>
      <c r="AYT507" s="230"/>
      <c r="AYU507" s="230"/>
      <c r="AYV507" s="230"/>
      <c r="AYW507" s="230"/>
      <c r="AYX507" s="230"/>
      <c r="AYY507" s="230"/>
      <c r="AYZ507" s="230"/>
      <c r="AZA507" s="230"/>
      <c r="AZB507" s="230"/>
      <c r="AZC507" s="230"/>
      <c r="AZD507" s="230"/>
      <c r="AZE507" s="230"/>
      <c r="AZF507" s="230"/>
      <c r="AZG507" s="230"/>
      <c r="AZH507" s="230"/>
      <c r="AZI507" s="230"/>
      <c r="AZJ507" s="230"/>
      <c r="AZK507" s="230"/>
      <c r="AZL507" s="230"/>
      <c r="AZM507" s="230"/>
      <c r="AZN507" s="230"/>
      <c r="AZO507" s="230"/>
      <c r="AZP507" s="230"/>
      <c r="AZQ507" s="230"/>
      <c r="AZR507" s="230"/>
      <c r="AZS507" s="230"/>
      <c r="AZT507" s="230"/>
      <c r="AZU507" s="230"/>
      <c r="AZV507" s="230"/>
      <c r="AZW507" s="230"/>
      <c r="AZX507" s="230"/>
      <c r="AZY507" s="230"/>
      <c r="AZZ507" s="230"/>
      <c r="BAA507" s="230"/>
      <c r="BAB507" s="230"/>
      <c r="BAC507" s="230"/>
      <c r="BAD507" s="230"/>
      <c r="BAE507" s="230"/>
      <c r="BAF507" s="230"/>
      <c r="BAG507" s="230"/>
      <c r="BAH507" s="230"/>
      <c r="BAI507" s="230"/>
      <c r="BAJ507" s="230"/>
      <c r="BAK507" s="230"/>
      <c r="BAL507" s="230"/>
      <c r="BAM507" s="230"/>
      <c r="BAN507" s="230"/>
      <c r="BAO507" s="230"/>
      <c r="BAP507" s="230"/>
      <c r="BAQ507" s="230"/>
      <c r="BAR507" s="230"/>
      <c r="BAS507" s="230"/>
      <c r="BAT507" s="230"/>
      <c r="BAU507" s="230"/>
      <c r="BAV507" s="230"/>
      <c r="BAW507" s="230"/>
      <c r="BAX507" s="230"/>
      <c r="BAY507" s="230"/>
      <c r="BAZ507" s="230"/>
      <c r="BBA507" s="230"/>
      <c r="BBB507" s="230"/>
      <c r="BBC507" s="230"/>
      <c r="BBD507" s="230"/>
      <c r="BBE507" s="230"/>
      <c r="BBF507" s="230"/>
      <c r="BBG507" s="230"/>
      <c r="BBH507" s="230"/>
      <c r="BBI507" s="230"/>
      <c r="BBJ507" s="230"/>
      <c r="BBK507" s="230"/>
      <c r="BBL507" s="230"/>
      <c r="BBM507" s="230"/>
      <c r="BBN507" s="230"/>
      <c r="BBO507" s="230"/>
      <c r="BBP507" s="230"/>
      <c r="BBQ507" s="230"/>
      <c r="BBR507" s="230"/>
      <c r="BBS507" s="230"/>
      <c r="BBT507" s="230"/>
      <c r="BBU507" s="230"/>
      <c r="BBV507" s="230"/>
      <c r="BBW507" s="230"/>
      <c r="BBX507" s="230"/>
      <c r="BBY507" s="230"/>
      <c r="BBZ507" s="230"/>
      <c r="BCA507" s="230"/>
      <c r="BCB507" s="230"/>
      <c r="BCC507" s="230"/>
      <c r="BCD507" s="230"/>
      <c r="BCE507" s="230"/>
      <c r="BCF507" s="230"/>
      <c r="BCG507" s="230"/>
      <c r="BCH507" s="230"/>
      <c r="BCI507" s="230"/>
      <c r="BCJ507" s="230"/>
      <c r="BCK507" s="230"/>
      <c r="BCL507" s="230"/>
      <c r="BCM507" s="230"/>
      <c r="BCN507" s="230"/>
      <c r="BCO507" s="230"/>
      <c r="BCP507" s="230"/>
      <c r="BCQ507" s="230"/>
      <c r="BCR507" s="230"/>
      <c r="BCS507" s="230"/>
      <c r="BCT507" s="230"/>
      <c r="BCU507" s="230"/>
      <c r="BCV507" s="230"/>
      <c r="BCW507" s="230"/>
      <c r="BCX507" s="230"/>
      <c r="BCY507" s="230"/>
      <c r="BCZ507" s="230"/>
      <c r="BDA507" s="230"/>
      <c r="BDB507" s="230"/>
      <c r="BDC507" s="230"/>
      <c r="BDD507" s="230"/>
      <c r="BDE507" s="230"/>
      <c r="BDF507" s="230"/>
      <c r="BDG507" s="230"/>
      <c r="BDH507" s="230"/>
      <c r="BDI507" s="230"/>
      <c r="BDJ507" s="230"/>
      <c r="BDK507" s="230"/>
      <c r="BDL507" s="230"/>
      <c r="BDM507" s="230"/>
      <c r="BDN507" s="230"/>
      <c r="BDO507" s="230"/>
      <c r="BDP507" s="230"/>
      <c r="BDQ507" s="230"/>
      <c r="BDR507" s="230"/>
      <c r="BDS507" s="230"/>
      <c r="BDT507" s="230"/>
      <c r="BDU507" s="230"/>
      <c r="BDV507" s="230"/>
      <c r="BDW507" s="230"/>
      <c r="BDX507" s="230"/>
      <c r="BDY507" s="230"/>
      <c r="BDZ507" s="230"/>
      <c r="BEA507" s="230"/>
      <c r="BEB507" s="230"/>
      <c r="BEC507" s="230"/>
      <c r="BED507" s="230"/>
      <c r="BEE507" s="230"/>
      <c r="BEF507" s="230"/>
      <c r="BEG507" s="230"/>
      <c r="BEH507" s="230"/>
      <c r="BEI507" s="230"/>
      <c r="BEJ507" s="230"/>
      <c r="BEK507" s="230"/>
      <c r="BEL507" s="230"/>
      <c r="BEM507" s="230"/>
      <c r="BEN507" s="230"/>
      <c r="BEO507" s="230"/>
      <c r="BEP507" s="230"/>
      <c r="BEQ507" s="230"/>
      <c r="BER507" s="230"/>
      <c r="BES507" s="230"/>
      <c r="BET507" s="230"/>
      <c r="BEU507" s="230"/>
      <c r="BEV507" s="230"/>
      <c r="BEW507" s="230"/>
      <c r="BEX507" s="230"/>
      <c r="BEY507" s="230"/>
      <c r="BEZ507" s="230"/>
      <c r="BFA507" s="230"/>
      <c r="BFB507" s="230"/>
      <c r="BFC507" s="230"/>
      <c r="BFD507" s="230"/>
      <c r="BFE507" s="230"/>
      <c r="BFF507" s="230"/>
      <c r="BFG507" s="230"/>
      <c r="BFH507" s="230"/>
      <c r="BFI507" s="230"/>
      <c r="BFJ507" s="230"/>
      <c r="BFK507" s="230"/>
      <c r="BFL507" s="230"/>
      <c r="BFM507" s="230"/>
      <c r="BFN507" s="230"/>
      <c r="BFO507" s="230"/>
      <c r="BFP507" s="230"/>
      <c r="BFQ507" s="230"/>
      <c r="BFR507" s="230"/>
      <c r="BFS507" s="230"/>
      <c r="BFT507" s="230"/>
      <c r="BFU507" s="230"/>
      <c r="BFV507" s="230"/>
      <c r="BFW507" s="230"/>
      <c r="BFX507" s="230"/>
      <c r="BFY507" s="230"/>
      <c r="BFZ507" s="230"/>
      <c r="BGA507" s="230"/>
      <c r="BGB507" s="230"/>
      <c r="BGC507" s="230"/>
      <c r="BGD507" s="230"/>
      <c r="BGE507" s="230"/>
      <c r="BGF507" s="230"/>
      <c r="BGG507" s="230"/>
      <c r="BGH507" s="230"/>
      <c r="BGI507" s="230"/>
      <c r="BGJ507" s="230"/>
      <c r="BGK507" s="230"/>
      <c r="BGL507" s="230"/>
      <c r="BGM507" s="230"/>
      <c r="BGN507" s="230"/>
      <c r="BGO507" s="230"/>
      <c r="BGP507" s="230"/>
      <c r="BGQ507" s="230"/>
      <c r="BGR507" s="230"/>
      <c r="BGS507" s="230"/>
      <c r="BGT507" s="230"/>
      <c r="BGU507" s="230"/>
      <c r="BGV507" s="230"/>
      <c r="BGW507" s="230"/>
      <c r="BGX507" s="230"/>
      <c r="BGY507" s="230"/>
      <c r="BGZ507" s="230"/>
      <c r="BHA507" s="230"/>
      <c r="BHB507" s="230"/>
      <c r="BHC507" s="230"/>
      <c r="BHD507" s="230"/>
      <c r="BHE507" s="230"/>
      <c r="BHF507" s="230"/>
      <c r="BHG507" s="230"/>
      <c r="BHH507" s="230"/>
      <c r="BHI507" s="230"/>
      <c r="BHJ507" s="230"/>
      <c r="BHK507" s="230"/>
      <c r="BHL507" s="230"/>
      <c r="BHM507" s="230"/>
      <c r="BHN507" s="230"/>
      <c r="BHO507" s="230"/>
      <c r="BHP507" s="230"/>
      <c r="BHQ507" s="230"/>
      <c r="BHR507" s="230"/>
      <c r="BHS507" s="230"/>
      <c r="BHT507" s="230"/>
      <c r="BHU507" s="230"/>
      <c r="BHV507" s="230"/>
      <c r="BHW507" s="230"/>
      <c r="BHX507" s="230"/>
      <c r="BHY507" s="230"/>
      <c r="BHZ507" s="230"/>
      <c r="BIA507" s="230"/>
      <c r="BIB507" s="230"/>
      <c r="BIC507" s="230"/>
      <c r="BID507" s="230"/>
      <c r="BIE507" s="230"/>
      <c r="BIF507" s="230"/>
      <c r="BIG507" s="230"/>
      <c r="BIH507" s="230"/>
      <c r="BII507" s="230"/>
      <c r="BIJ507" s="230"/>
      <c r="BIK507" s="230"/>
      <c r="BIL507" s="230"/>
      <c r="BIM507" s="230"/>
      <c r="BIN507" s="230"/>
      <c r="BIO507" s="230"/>
      <c r="BIP507" s="230"/>
      <c r="BIQ507" s="230"/>
      <c r="BIR507" s="230"/>
      <c r="BIS507" s="230"/>
      <c r="BIT507" s="230"/>
      <c r="BIU507" s="230"/>
      <c r="BIV507" s="230"/>
      <c r="BIW507" s="230"/>
      <c r="BIX507" s="230"/>
      <c r="BIY507" s="230"/>
      <c r="BIZ507" s="230"/>
      <c r="BJA507" s="230"/>
      <c r="BJB507" s="230"/>
      <c r="BJC507" s="230"/>
      <c r="BJD507" s="230"/>
      <c r="BJE507" s="230"/>
      <c r="BJF507" s="230"/>
      <c r="BJG507" s="230"/>
      <c r="BJH507" s="230"/>
      <c r="BJI507" s="230"/>
      <c r="BJJ507" s="230"/>
      <c r="BJK507" s="230"/>
      <c r="BJL507" s="230"/>
      <c r="BJM507" s="230"/>
      <c r="BJN507" s="230"/>
      <c r="BJO507" s="230"/>
      <c r="BJP507" s="230"/>
      <c r="BJQ507" s="230"/>
      <c r="BJR507" s="230"/>
      <c r="BJS507" s="230"/>
      <c r="BJT507" s="230"/>
      <c r="BJU507" s="230"/>
      <c r="BJV507" s="230"/>
      <c r="BJW507" s="230"/>
      <c r="BJX507" s="230"/>
      <c r="BJY507" s="230"/>
      <c r="BJZ507" s="230"/>
      <c r="BKA507" s="230"/>
      <c r="BKB507" s="230"/>
      <c r="BKC507" s="230"/>
      <c r="BKD507" s="230"/>
      <c r="BKE507" s="230"/>
      <c r="BKF507" s="230"/>
      <c r="BKG507" s="230"/>
      <c r="BKH507" s="230"/>
      <c r="BKI507" s="230"/>
      <c r="BKJ507" s="230"/>
      <c r="BKK507" s="230"/>
      <c r="BKL507" s="230"/>
      <c r="BKM507" s="230"/>
      <c r="BKN507" s="230"/>
      <c r="BKO507" s="230"/>
      <c r="BKP507" s="230"/>
      <c r="BKQ507" s="230"/>
      <c r="BKR507" s="230"/>
      <c r="BKS507" s="230"/>
      <c r="BKT507" s="230"/>
      <c r="BKU507" s="230"/>
      <c r="BKV507" s="230"/>
      <c r="BKW507" s="230"/>
      <c r="BKX507" s="230"/>
      <c r="BKY507" s="230"/>
      <c r="BKZ507" s="230"/>
      <c r="BLA507" s="230"/>
      <c r="BLB507" s="230"/>
      <c r="BLC507" s="230"/>
      <c r="BLD507" s="230"/>
      <c r="BLE507" s="230"/>
      <c r="BLF507" s="230"/>
      <c r="BLG507" s="230"/>
      <c r="BLH507" s="230"/>
      <c r="BLI507" s="230"/>
      <c r="BLJ507" s="230"/>
      <c r="BLK507" s="230"/>
      <c r="BLL507" s="230"/>
      <c r="BLM507" s="230"/>
      <c r="BLN507" s="230"/>
      <c r="BLO507" s="230"/>
      <c r="BLP507" s="230"/>
      <c r="BLQ507" s="230"/>
      <c r="BLR507" s="230"/>
      <c r="BLS507" s="230"/>
      <c r="BLT507" s="230"/>
      <c r="BLU507" s="230"/>
      <c r="BLV507" s="230"/>
      <c r="BLW507" s="230"/>
      <c r="BLX507" s="230"/>
      <c r="BLY507" s="230"/>
      <c r="BLZ507" s="230"/>
      <c r="BMA507" s="230"/>
      <c r="BMB507" s="230"/>
      <c r="BMC507" s="230"/>
      <c r="BMD507" s="230"/>
      <c r="BME507" s="230"/>
      <c r="BMF507" s="230"/>
      <c r="BMG507" s="230"/>
      <c r="BMH507" s="230"/>
      <c r="BMI507" s="230"/>
      <c r="BMJ507" s="230"/>
      <c r="BMK507" s="230"/>
      <c r="BML507" s="230"/>
      <c r="BMM507" s="230"/>
      <c r="BMN507" s="230"/>
      <c r="BMO507" s="230"/>
      <c r="BMP507" s="230"/>
      <c r="BMQ507" s="230"/>
      <c r="BMR507" s="230"/>
      <c r="BMS507" s="230"/>
      <c r="BMT507" s="230"/>
      <c r="BMU507" s="230"/>
      <c r="BMV507" s="230"/>
      <c r="BMW507" s="230"/>
      <c r="BMX507" s="230"/>
      <c r="BMY507" s="230"/>
      <c r="BMZ507" s="230"/>
      <c r="BNA507" s="230"/>
      <c r="BNB507" s="230"/>
      <c r="BNC507" s="230"/>
      <c r="BND507" s="230"/>
      <c r="BNE507" s="230"/>
      <c r="BNF507" s="230"/>
      <c r="BNG507" s="230"/>
      <c r="BNH507" s="230"/>
      <c r="BNI507" s="230"/>
      <c r="BNJ507" s="230"/>
      <c r="BNK507" s="230"/>
      <c r="BNL507" s="230"/>
      <c r="BNM507" s="230"/>
      <c r="BNN507" s="230"/>
      <c r="BNO507" s="230"/>
      <c r="BNP507" s="230"/>
      <c r="BNQ507" s="230"/>
      <c r="BNR507" s="230"/>
      <c r="BNS507" s="230"/>
      <c r="BNT507" s="230"/>
      <c r="BNU507" s="230"/>
      <c r="BNV507" s="230"/>
      <c r="BNW507" s="230"/>
      <c r="BNX507" s="230"/>
      <c r="BNY507" s="230"/>
      <c r="BNZ507" s="230"/>
      <c r="BOA507" s="230"/>
      <c r="BOB507" s="230"/>
      <c r="BOC507" s="230"/>
      <c r="BOD507" s="230"/>
      <c r="BOE507" s="230"/>
      <c r="BOF507" s="230"/>
      <c r="BOG507" s="230"/>
      <c r="BOH507" s="230"/>
      <c r="BOI507" s="230"/>
      <c r="BOJ507" s="230"/>
      <c r="BOK507" s="230"/>
      <c r="BOL507" s="230"/>
      <c r="BOM507" s="230"/>
      <c r="BON507" s="230"/>
      <c r="BOO507" s="230"/>
      <c r="BOP507" s="230"/>
      <c r="BOQ507" s="230"/>
      <c r="BOR507" s="230"/>
      <c r="BOS507" s="230"/>
      <c r="BOT507" s="230"/>
      <c r="BOU507" s="230"/>
      <c r="BOV507" s="230"/>
      <c r="BOW507" s="230"/>
      <c r="BOX507" s="230"/>
      <c r="BOY507" s="230"/>
      <c r="BOZ507" s="230"/>
      <c r="BPA507" s="230"/>
      <c r="BPB507" s="230"/>
      <c r="BPC507" s="230"/>
      <c r="BPD507" s="230"/>
      <c r="BPE507" s="230"/>
      <c r="BPF507" s="230"/>
      <c r="BPG507" s="230"/>
      <c r="BPH507" s="230"/>
      <c r="BPI507" s="230"/>
      <c r="BPJ507" s="230"/>
      <c r="BPK507" s="230"/>
      <c r="BPL507" s="230"/>
      <c r="BPM507" s="230"/>
      <c r="BPN507" s="230"/>
      <c r="BPO507" s="230"/>
      <c r="BPP507" s="230"/>
      <c r="BPQ507" s="230"/>
      <c r="BPR507" s="230"/>
      <c r="BPS507" s="230"/>
      <c r="BPT507" s="230"/>
      <c r="BPU507" s="230"/>
      <c r="BPV507" s="230"/>
      <c r="BPW507" s="230"/>
      <c r="BPX507" s="230"/>
      <c r="BPY507" s="230"/>
      <c r="BPZ507" s="230"/>
      <c r="BQA507" s="230"/>
      <c r="BQB507" s="230"/>
      <c r="BQC507" s="230"/>
      <c r="BQD507" s="230"/>
      <c r="BQE507" s="230"/>
      <c r="BQF507" s="230"/>
      <c r="BQG507" s="230"/>
      <c r="BQH507" s="230"/>
      <c r="BQI507" s="230"/>
      <c r="BQJ507" s="230"/>
      <c r="BQK507" s="230"/>
      <c r="BQL507" s="230"/>
      <c r="BQM507" s="230"/>
      <c r="BQN507" s="230"/>
      <c r="BQO507" s="230"/>
      <c r="BQP507" s="230"/>
      <c r="BQQ507" s="230"/>
      <c r="BQR507" s="230"/>
      <c r="BQS507" s="230"/>
      <c r="BQT507" s="230"/>
      <c r="BQU507" s="230"/>
      <c r="BQV507" s="230"/>
      <c r="BQW507" s="230"/>
      <c r="BQX507" s="230"/>
      <c r="BQY507" s="230"/>
      <c r="BQZ507" s="230"/>
      <c r="BRA507" s="230"/>
      <c r="BRB507" s="230"/>
      <c r="BRC507" s="230"/>
      <c r="BRD507" s="230"/>
      <c r="BRE507" s="230"/>
      <c r="BRF507" s="230"/>
      <c r="BRG507" s="230"/>
      <c r="BRH507" s="230"/>
      <c r="BRI507" s="230"/>
      <c r="BRJ507" s="230"/>
      <c r="BRK507" s="230"/>
      <c r="BRL507" s="230"/>
      <c r="BRM507" s="230"/>
      <c r="BRN507" s="230"/>
      <c r="BRO507" s="230"/>
      <c r="BRP507" s="230"/>
      <c r="BRQ507" s="230"/>
      <c r="BRR507" s="230"/>
      <c r="BRS507" s="230"/>
      <c r="BRT507" s="230"/>
      <c r="BRU507" s="230"/>
      <c r="BRV507" s="230"/>
      <c r="BRW507" s="230"/>
      <c r="BRX507" s="230"/>
      <c r="BRY507" s="230"/>
      <c r="BRZ507" s="230"/>
      <c r="BSA507" s="230"/>
      <c r="BSB507" s="230"/>
      <c r="BSC507" s="230"/>
      <c r="BSD507" s="230"/>
      <c r="BSE507" s="230"/>
      <c r="BSF507" s="230"/>
      <c r="BSG507" s="230"/>
      <c r="BSH507" s="230"/>
      <c r="BSI507" s="230"/>
      <c r="BSJ507" s="230"/>
      <c r="BSK507" s="230"/>
      <c r="BSL507" s="230"/>
      <c r="BSM507" s="230"/>
      <c r="BSN507" s="230"/>
      <c r="BSO507" s="230"/>
      <c r="BSP507" s="230"/>
      <c r="BSQ507" s="230"/>
      <c r="BSR507" s="230"/>
      <c r="BSS507" s="230"/>
      <c r="BST507" s="230"/>
      <c r="BSU507" s="230"/>
      <c r="BSV507" s="230"/>
      <c r="BSW507" s="230"/>
      <c r="BSX507" s="230"/>
      <c r="BSY507" s="230"/>
      <c r="BSZ507" s="230"/>
      <c r="BTA507" s="230"/>
      <c r="BTB507" s="230"/>
      <c r="BTC507" s="230"/>
      <c r="BTD507" s="230"/>
      <c r="BTE507" s="230"/>
      <c r="BTF507" s="230"/>
      <c r="BTG507" s="230"/>
      <c r="BTH507" s="230"/>
      <c r="BTI507" s="230"/>
      <c r="BTJ507" s="230"/>
      <c r="BTK507" s="230"/>
      <c r="BTL507" s="230"/>
      <c r="BTM507" s="230"/>
      <c r="BTN507" s="230"/>
      <c r="BTO507" s="230"/>
      <c r="BTP507" s="230"/>
      <c r="BTQ507" s="230"/>
      <c r="BTR507" s="230"/>
      <c r="BTS507" s="230"/>
      <c r="BTT507" s="230"/>
      <c r="BTU507" s="230"/>
      <c r="BTV507" s="230"/>
      <c r="BTW507" s="230"/>
      <c r="BTX507" s="230"/>
      <c r="BTY507" s="230"/>
      <c r="BTZ507" s="230"/>
      <c r="BUA507" s="230"/>
      <c r="BUB507" s="230"/>
      <c r="BUC507" s="230"/>
      <c r="BUD507" s="230"/>
      <c r="BUE507" s="230"/>
      <c r="BUF507" s="230"/>
      <c r="BUG507" s="230"/>
      <c r="BUH507" s="230"/>
      <c r="BUI507" s="230"/>
      <c r="BUJ507" s="230"/>
      <c r="BUK507" s="230"/>
      <c r="BUL507" s="230"/>
      <c r="BUM507" s="230"/>
      <c r="BUN507" s="230"/>
      <c r="BUO507" s="230"/>
      <c r="BUP507" s="230"/>
      <c r="BUQ507" s="230"/>
      <c r="BUR507" s="230"/>
      <c r="BUS507" s="230"/>
      <c r="BUT507" s="230"/>
      <c r="BUU507" s="230"/>
      <c r="BUV507" s="230"/>
      <c r="BUW507" s="230"/>
      <c r="BUX507" s="230"/>
      <c r="BUY507" s="230"/>
      <c r="BUZ507" s="230"/>
      <c r="BVA507" s="230"/>
      <c r="BVB507" s="230"/>
      <c r="BVC507" s="230"/>
      <c r="BVD507" s="230"/>
      <c r="BVE507" s="230"/>
      <c r="BVF507" s="230"/>
      <c r="BVG507" s="230"/>
      <c r="BVH507" s="230"/>
      <c r="BVI507" s="230"/>
      <c r="BVJ507" s="230"/>
      <c r="BVK507" s="230"/>
      <c r="BVL507" s="230"/>
      <c r="BVM507" s="230"/>
      <c r="BVN507" s="230"/>
      <c r="BVO507" s="230"/>
      <c r="BVP507" s="230"/>
      <c r="BVQ507" s="230"/>
      <c r="BVR507" s="230"/>
      <c r="BVS507" s="230"/>
      <c r="BVT507" s="230"/>
      <c r="BVU507" s="230"/>
      <c r="BVV507" s="230"/>
      <c r="BVW507" s="230"/>
      <c r="BVX507" s="230"/>
      <c r="BVY507" s="230"/>
      <c r="BVZ507" s="230"/>
      <c r="BWA507" s="230"/>
      <c r="BWB507" s="230"/>
      <c r="BWC507" s="230"/>
      <c r="BWD507" s="230"/>
      <c r="BWE507" s="230"/>
      <c r="BWF507" s="230"/>
      <c r="BWG507" s="230"/>
      <c r="BWH507" s="230"/>
      <c r="BWI507" s="230"/>
      <c r="BWJ507" s="230"/>
      <c r="BWK507" s="230"/>
      <c r="BWL507" s="230"/>
      <c r="BWM507" s="230"/>
      <c r="BWN507" s="230"/>
      <c r="BWO507" s="230"/>
      <c r="BWP507" s="230"/>
      <c r="BWQ507" s="230"/>
      <c r="BWR507" s="230"/>
      <c r="BWS507" s="230"/>
      <c r="BWT507" s="230"/>
      <c r="BWU507" s="230"/>
      <c r="BWV507" s="230"/>
      <c r="BWW507" s="230"/>
      <c r="BWX507" s="230"/>
      <c r="BWY507" s="230"/>
      <c r="BWZ507" s="230"/>
      <c r="BXA507" s="230"/>
      <c r="BXB507" s="230"/>
      <c r="BXC507" s="230"/>
      <c r="BXD507" s="230"/>
      <c r="BXE507" s="230"/>
      <c r="BXF507" s="230"/>
      <c r="BXG507" s="230"/>
      <c r="BXH507" s="230"/>
      <c r="BXI507" s="230"/>
      <c r="BXJ507" s="230"/>
      <c r="BXK507" s="230"/>
      <c r="BXL507" s="230"/>
      <c r="BXM507" s="230"/>
      <c r="BXN507" s="230"/>
      <c r="BXO507" s="230"/>
      <c r="BXP507" s="230"/>
      <c r="BXQ507" s="230"/>
      <c r="BXR507" s="230"/>
      <c r="BXS507" s="230"/>
      <c r="BXT507" s="230"/>
      <c r="BXU507" s="230"/>
      <c r="BXV507" s="230"/>
      <c r="BXW507" s="230"/>
      <c r="BXX507" s="230"/>
      <c r="BXY507" s="230"/>
      <c r="BXZ507" s="230"/>
      <c r="BYA507" s="230"/>
      <c r="BYB507" s="230"/>
      <c r="BYC507" s="230"/>
      <c r="BYD507" s="230"/>
      <c r="BYE507" s="230"/>
      <c r="BYF507" s="230"/>
      <c r="BYG507" s="230"/>
      <c r="BYH507" s="230"/>
      <c r="BYI507" s="230"/>
      <c r="BYJ507" s="230"/>
      <c r="BYK507" s="230"/>
      <c r="BYL507" s="230"/>
      <c r="BYM507" s="230"/>
      <c r="BYN507" s="230"/>
      <c r="BYO507" s="230"/>
      <c r="BYP507" s="230"/>
      <c r="BYQ507" s="230"/>
      <c r="BYR507" s="230"/>
      <c r="BYS507" s="230"/>
      <c r="BYT507" s="230"/>
      <c r="BYU507" s="230"/>
      <c r="BYV507" s="230"/>
      <c r="BYW507" s="230"/>
      <c r="BYX507" s="230"/>
      <c r="BYY507" s="230"/>
      <c r="BYZ507" s="230"/>
      <c r="BZA507" s="230"/>
      <c r="BZB507" s="230"/>
      <c r="BZC507" s="230"/>
      <c r="BZD507" s="230"/>
      <c r="BZE507" s="230"/>
      <c r="BZF507" s="230"/>
      <c r="BZG507" s="230"/>
      <c r="BZH507" s="230"/>
      <c r="BZI507" s="230"/>
      <c r="BZJ507" s="230"/>
      <c r="BZK507" s="230"/>
      <c r="BZL507" s="230"/>
      <c r="BZM507" s="230"/>
      <c r="BZN507" s="230"/>
      <c r="BZO507" s="230"/>
      <c r="BZP507" s="230"/>
      <c r="BZQ507" s="230"/>
      <c r="BZR507" s="230"/>
      <c r="BZS507" s="230"/>
      <c r="BZT507" s="230"/>
      <c r="BZU507" s="230"/>
      <c r="BZV507" s="230"/>
      <c r="BZW507" s="230"/>
      <c r="BZX507" s="230"/>
      <c r="BZY507" s="230"/>
      <c r="BZZ507" s="230"/>
      <c r="CAA507" s="230"/>
      <c r="CAB507" s="230"/>
      <c r="CAC507" s="230"/>
      <c r="CAD507" s="230"/>
      <c r="CAE507" s="230"/>
      <c r="CAF507" s="230"/>
      <c r="CAG507" s="230"/>
      <c r="CAH507" s="230"/>
      <c r="CAI507" s="230"/>
      <c r="CAJ507" s="230"/>
      <c r="CAK507" s="230"/>
      <c r="CAL507" s="230"/>
      <c r="CAM507" s="230"/>
      <c r="CAN507" s="230"/>
      <c r="CAO507" s="230"/>
      <c r="CAP507" s="230"/>
      <c r="CAQ507" s="230"/>
      <c r="CAR507" s="230"/>
      <c r="CAS507" s="230"/>
      <c r="CAT507" s="230"/>
      <c r="CAU507" s="230"/>
      <c r="CAV507" s="230"/>
      <c r="CAW507" s="230"/>
      <c r="CAX507" s="230"/>
      <c r="CAY507" s="230"/>
      <c r="CAZ507" s="230"/>
      <c r="CBA507" s="230"/>
      <c r="CBB507" s="230"/>
      <c r="CBC507" s="230"/>
      <c r="CBD507" s="230"/>
      <c r="CBE507" s="230"/>
      <c r="CBF507" s="230"/>
      <c r="CBG507" s="230"/>
      <c r="CBH507" s="230"/>
      <c r="CBI507" s="230"/>
      <c r="CBJ507" s="230"/>
      <c r="CBK507" s="230"/>
      <c r="CBL507" s="230"/>
      <c r="CBM507" s="230"/>
      <c r="CBN507" s="230"/>
      <c r="CBO507" s="230"/>
      <c r="CBP507" s="230"/>
      <c r="CBQ507" s="230"/>
      <c r="CBR507" s="230"/>
      <c r="CBS507" s="230"/>
      <c r="CBT507" s="230"/>
      <c r="CBU507" s="230"/>
      <c r="CBV507" s="230"/>
      <c r="CBW507" s="230"/>
      <c r="CBX507" s="230"/>
      <c r="CBY507" s="230"/>
      <c r="CBZ507" s="230"/>
      <c r="CCA507" s="230"/>
      <c r="CCB507" s="230"/>
      <c r="CCC507" s="230"/>
      <c r="CCD507" s="230"/>
      <c r="CCE507" s="230"/>
      <c r="CCF507" s="230"/>
      <c r="CCG507" s="230"/>
      <c r="CCH507" s="230"/>
      <c r="CCI507" s="230"/>
      <c r="CCJ507" s="230"/>
      <c r="CCK507" s="230"/>
      <c r="CCL507" s="230"/>
      <c r="CCM507" s="230"/>
      <c r="CCN507" s="230"/>
      <c r="CCO507" s="230"/>
      <c r="CCP507" s="230"/>
      <c r="CCQ507" s="230"/>
      <c r="CCR507" s="230"/>
      <c r="CCS507" s="230"/>
      <c r="CCT507" s="230"/>
      <c r="CCU507" s="230"/>
      <c r="CCV507" s="230"/>
      <c r="CCW507" s="230"/>
      <c r="CCX507" s="230"/>
      <c r="CCY507" s="230"/>
      <c r="CCZ507" s="230"/>
      <c r="CDA507" s="230"/>
      <c r="CDB507" s="230"/>
      <c r="CDC507" s="230"/>
      <c r="CDD507" s="230"/>
      <c r="CDE507" s="230"/>
      <c r="CDF507" s="230"/>
      <c r="CDG507" s="230"/>
      <c r="CDH507" s="230"/>
      <c r="CDI507" s="230"/>
      <c r="CDJ507" s="230"/>
      <c r="CDK507" s="230"/>
      <c r="CDL507" s="230"/>
      <c r="CDM507" s="230"/>
      <c r="CDN507" s="230"/>
      <c r="CDO507" s="230"/>
      <c r="CDP507" s="230"/>
      <c r="CDQ507" s="230"/>
      <c r="CDR507" s="230"/>
      <c r="CDS507" s="230"/>
      <c r="CDT507" s="230"/>
      <c r="CDU507" s="230"/>
      <c r="CDV507" s="230"/>
      <c r="CDW507" s="230"/>
      <c r="CDX507" s="230"/>
      <c r="CDY507" s="230"/>
      <c r="CDZ507" s="230"/>
      <c r="CEA507" s="230"/>
      <c r="CEB507" s="230"/>
      <c r="CEC507" s="230"/>
      <c r="CED507" s="230"/>
      <c r="CEE507" s="230"/>
      <c r="CEF507" s="230"/>
      <c r="CEG507" s="230"/>
      <c r="CEH507" s="230"/>
      <c r="CEI507" s="230"/>
      <c r="CEJ507" s="230"/>
      <c r="CEK507" s="230"/>
      <c r="CEL507" s="230"/>
      <c r="CEM507" s="230"/>
      <c r="CEN507" s="230"/>
      <c r="CEO507" s="230"/>
      <c r="CEP507" s="230"/>
      <c r="CEQ507" s="230"/>
      <c r="CER507" s="230"/>
      <c r="CES507" s="230"/>
      <c r="CET507" s="230"/>
      <c r="CEU507" s="230"/>
      <c r="CEV507" s="230"/>
      <c r="CEW507" s="230"/>
      <c r="CEX507" s="230"/>
      <c r="CEY507" s="230"/>
      <c r="CEZ507" s="230"/>
      <c r="CFA507" s="230"/>
      <c r="CFB507" s="230"/>
      <c r="CFC507" s="230"/>
      <c r="CFD507" s="230"/>
      <c r="CFE507" s="230"/>
      <c r="CFF507" s="230"/>
      <c r="CFG507" s="230"/>
      <c r="CFH507" s="230"/>
      <c r="CFI507" s="230"/>
      <c r="CFJ507" s="230"/>
      <c r="CFK507" s="230"/>
      <c r="CFL507" s="230"/>
      <c r="CFM507" s="230"/>
      <c r="CFN507" s="230"/>
      <c r="CFO507" s="230"/>
      <c r="CFP507" s="230"/>
      <c r="CFQ507" s="230"/>
      <c r="CFR507" s="230"/>
      <c r="CFS507" s="230"/>
      <c r="CFT507" s="230"/>
      <c r="CFU507" s="230"/>
      <c r="CFV507" s="230"/>
      <c r="CFW507" s="230"/>
      <c r="CFX507" s="230"/>
      <c r="CFY507" s="230"/>
      <c r="CFZ507" s="230"/>
      <c r="CGA507" s="230"/>
      <c r="CGB507" s="230"/>
      <c r="CGC507" s="230"/>
      <c r="CGD507" s="230"/>
      <c r="CGE507" s="230"/>
      <c r="CGF507" s="230"/>
      <c r="CGG507" s="230"/>
      <c r="CGH507" s="230"/>
      <c r="CGI507" s="230"/>
      <c r="CGJ507" s="230"/>
      <c r="CGK507" s="230"/>
      <c r="CGL507" s="230"/>
      <c r="CGM507" s="230"/>
      <c r="CGN507" s="230"/>
      <c r="CGO507" s="230"/>
      <c r="CGP507" s="230"/>
      <c r="CGQ507" s="230"/>
      <c r="CGR507" s="230"/>
      <c r="CGS507" s="230"/>
      <c r="CGT507" s="230"/>
      <c r="CGU507" s="230"/>
      <c r="CGV507" s="230"/>
      <c r="CGW507" s="230"/>
      <c r="CGX507" s="230"/>
      <c r="CGY507" s="230"/>
      <c r="CGZ507" s="230"/>
      <c r="CHA507" s="230"/>
      <c r="CHB507" s="230"/>
      <c r="CHC507" s="230"/>
      <c r="CHD507" s="230"/>
      <c r="CHE507" s="230"/>
      <c r="CHF507" s="230"/>
      <c r="CHG507" s="230"/>
      <c r="CHH507" s="230"/>
      <c r="CHI507" s="230"/>
      <c r="CHJ507" s="230"/>
      <c r="CHK507" s="230"/>
      <c r="CHL507" s="230"/>
      <c r="CHM507" s="230"/>
      <c r="CHN507" s="230"/>
      <c r="CHO507" s="230"/>
      <c r="CHP507" s="230"/>
      <c r="CHQ507" s="230"/>
      <c r="CHR507" s="230"/>
      <c r="CHS507" s="230"/>
      <c r="CHT507" s="230"/>
      <c r="CHU507" s="230"/>
      <c r="CHV507" s="230"/>
      <c r="CHW507" s="230"/>
      <c r="CHX507" s="230"/>
      <c r="CHY507" s="230"/>
      <c r="CHZ507" s="230"/>
      <c r="CIA507" s="230"/>
      <c r="CIB507" s="230"/>
      <c r="CIC507" s="230"/>
      <c r="CID507" s="230"/>
      <c r="CIE507" s="230"/>
      <c r="CIF507" s="230"/>
      <c r="CIG507" s="230"/>
      <c r="CIH507" s="230"/>
      <c r="CII507" s="230"/>
      <c r="CIJ507" s="230"/>
      <c r="CIK507" s="230"/>
      <c r="CIL507" s="230"/>
      <c r="CIM507" s="230"/>
      <c r="CIN507" s="230"/>
      <c r="CIO507" s="230"/>
      <c r="CIP507" s="230"/>
      <c r="CIQ507" s="230"/>
      <c r="CIR507" s="230"/>
      <c r="CIS507" s="230"/>
      <c r="CIT507" s="230"/>
      <c r="CIU507" s="230"/>
      <c r="CIV507" s="230"/>
      <c r="CIW507" s="230"/>
      <c r="CIX507" s="230"/>
      <c r="CIY507" s="230"/>
      <c r="CIZ507" s="230"/>
      <c r="CJA507" s="230"/>
      <c r="CJB507" s="230"/>
      <c r="CJC507" s="230"/>
      <c r="CJD507" s="230"/>
      <c r="CJE507" s="230"/>
      <c r="CJF507" s="230"/>
      <c r="CJG507" s="230"/>
      <c r="CJH507" s="230"/>
      <c r="CJI507" s="230"/>
      <c r="CJJ507" s="230"/>
      <c r="CJK507" s="230"/>
      <c r="CJL507" s="230"/>
      <c r="CJM507" s="230"/>
      <c r="CJN507" s="230"/>
      <c r="CJO507" s="230"/>
      <c r="CJP507" s="230"/>
      <c r="CJQ507" s="230"/>
      <c r="CJR507" s="230"/>
      <c r="CJS507" s="230"/>
      <c r="CJT507" s="230"/>
      <c r="CJU507" s="230"/>
      <c r="CJV507" s="230"/>
      <c r="CJW507" s="230"/>
      <c r="CJX507" s="230"/>
      <c r="CJY507" s="230"/>
      <c r="CJZ507" s="230"/>
      <c r="CKA507" s="230"/>
      <c r="CKB507" s="230"/>
      <c r="CKC507" s="230"/>
      <c r="CKD507" s="230"/>
      <c r="CKE507" s="230"/>
      <c r="CKF507" s="230"/>
      <c r="CKG507" s="230"/>
      <c r="CKH507" s="230"/>
      <c r="CKI507" s="230"/>
      <c r="CKJ507" s="230"/>
      <c r="CKK507" s="230"/>
      <c r="CKL507" s="230"/>
      <c r="CKM507" s="230"/>
      <c r="CKN507" s="230"/>
      <c r="CKO507" s="230"/>
      <c r="CKP507" s="230"/>
      <c r="CKQ507" s="230"/>
      <c r="CKR507" s="230"/>
      <c r="CKS507" s="230"/>
      <c r="CKT507" s="230"/>
      <c r="CKU507" s="230"/>
      <c r="CKV507" s="230"/>
      <c r="CKW507" s="230"/>
      <c r="CKX507" s="230"/>
      <c r="CKY507" s="230"/>
      <c r="CKZ507" s="230"/>
      <c r="CLA507" s="230"/>
      <c r="CLB507" s="230"/>
      <c r="CLC507" s="230"/>
      <c r="CLD507" s="230"/>
      <c r="CLE507" s="230"/>
      <c r="CLF507" s="230"/>
      <c r="CLG507" s="230"/>
      <c r="CLH507" s="230"/>
      <c r="CLI507" s="230"/>
      <c r="CLJ507" s="230"/>
      <c r="CLK507" s="230"/>
      <c r="CLL507" s="230"/>
      <c r="CLM507" s="230"/>
      <c r="CLN507" s="230"/>
      <c r="CLO507" s="230"/>
      <c r="CLP507" s="230"/>
      <c r="CLQ507" s="230"/>
      <c r="CLR507" s="230"/>
      <c r="CLS507" s="230"/>
      <c r="CLT507" s="230"/>
      <c r="CLU507" s="230"/>
      <c r="CLV507" s="230"/>
      <c r="CLW507" s="230"/>
      <c r="CLX507" s="230"/>
      <c r="CLY507" s="230"/>
      <c r="CLZ507" s="230"/>
      <c r="CMA507" s="230"/>
      <c r="CMB507" s="230"/>
      <c r="CMC507" s="230"/>
      <c r="CMD507" s="230"/>
      <c r="CME507" s="230"/>
      <c r="CMF507" s="230"/>
      <c r="CMG507" s="230"/>
      <c r="CMH507" s="230"/>
      <c r="CMI507" s="230"/>
      <c r="CMJ507" s="230"/>
      <c r="CMK507" s="230"/>
      <c r="CML507" s="230"/>
      <c r="CMM507" s="230"/>
      <c r="CMN507" s="230"/>
      <c r="CMO507" s="230"/>
      <c r="CMP507" s="230"/>
      <c r="CMQ507" s="230"/>
      <c r="CMR507" s="230"/>
      <c r="CMS507" s="230"/>
      <c r="CMT507" s="230"/>
      <c r="CMU507" s="230"/>
      <c r="CMV507" s="230"/>
      <c r="CMW507" s="230"/>
      <c r="CMX507" s="230"/>
      <c r="CMY507" s="230"/>
      <c r="CMZ507" s="230"/>
      <c r="CNA507" s="230"/>
      <c r="CNB507" s="230"/>
      <c r="CNC507" s="230"/>
      <c r="CND507" s="230"/>
      <c r="CNE507" s="230"/>
      <c r="CNF507" s="230"/>
      <c r="CNG507" s="230"/>
      <c r="CNH507" s="230"/>
      <c r="CNI507" s="230"/>
      <c r="CNJ507" s="230"/>
      <c r="CNK507" s="230"/>
      <c r="CNL507" s="230"/>
      <c r="CNM507" s="230"/>
      <c r="CNN507" s="230"/>
      <c r="CNO507" s="230"/>
      <c r="CNP507" s="230"/>
      <c r="CNQ507" s="230"/>
      <c r="CNR507" s="230"/>
      <c r="CNS507" s="230"/>
      <c r="CNT507" s="230"/>
      <c r="CNU507" s="230"/>
      <c r="CNV507" s="230"/>
      <c r="CNW507" s="230"/>
      <c r="CNX507" s="230"/>
      <c r="CNY507" s="230"/>
      <c r="CNZ507" s="230"/>
      <c r="COA507" s="230"/>
      <c r="COB507" s="230"/>
      <c r="COC507" s="230"/>
      <c r="COD507" s="230"/>
      <c r="COE507" s="230"/>
      <c r="COF507" s="230"/>
      <c r="COG507" s="230"/>
      <c r="COH507" s="230"/>
      <c r="COI507" s="230"/>
      <c r="COJ507" s="230"/>
      <c r="COK507" s="230"/>
      <c r="COL507" s="230"/>
      <c r="COM507" s="230"/>
      <c r="CON507" s="230"/>
      <c r="COO507" s="230"/>
      <c r="COP507" s="230"/>
      <c r="COQ507" s="230"/>
      <c r="COR507" s="230"/>
      <c r="COS507" s="230"/>
      <c r="COT507" s="230"/>
      <c r="COU507" s="230"/>
      <c r="COV507" s="230"/>
      <c r="COW507" s="230"/>
      <c r="COX507" s="230"/>
      <c r="COY507" s="230"/>
      <c r="COZ507" s="230"/>
      <c r="CPA507" s="230"/>
      <c r="CPB507" s="230"/>
      <c r="CPC507" s="230"/>
      <c r="CPD507" s="230"/>
      <c r="CPE507" s="230"/>
      <c r="CPF507" s="230"/>
      <c r="CPG507" s="230"/>
      <c r="CPH507" s="230"/>
      <c r="CPI507" s="230"/>
      <c r="CPJ507" s="230"/>
      <c r="CPK507" s="230"/>
      <c r="CPL507" s="230"/>
      <c r="CPM507" s="230"/>
      <c r="CPN507" s="230"/>
      <c r="CPO507" s="230"/>
      <c r="CPP507" s="230"/>
      <c r="CPQ507" s="230"/>
      <c r="CPR507" s="230"/>
      <c r="CPS507" s="230"/>
      <c r="CPT507" s="230"/>
      <c r="CPU507" s="230"/>
      <c r="CPV507" s="230"/>
      <c r="CPW507" s="230"/>
      <c r="CPX507" s="230"/>
      <c r="CPY507" s="230"/>
      <c r="CPZ507" s="230"/>
      <c r="CQA507" s="230"/>
      <c r="CQB507" s="230"/>
      <c r="CQC507" s="230"/>
      <c r="CQD507" s="230"/>
      <c r="CQE507" s="230"/>
      <c r="CQF507" s="230"/>
      <c r="CQG507" s="230"/>
      <c r="CQH507" s="230"/>
      <c r="CQI507" s="230"/>
      <c r="CQJ507" s="230"/>
      <c r="CQK507" s="230"/>
      <c r="CQL507" s="230"/>
      <c r="CQM507" s="230"/>
      <c r="CQN507" s="230"/>
      <c r="CQO507" s="230"/>
      <c r="CQP507" s="230"/>
      <c r="CQQ507" s="230"/>
      <c r="CQR507" s="230"/>
      <c r="CQS507" s="230"/>
      <c r="CQT507" s="230"/>
      <c r="CQU507" s="230"/>
      <c r="CQV507" s="230"/>
      <c r="CQW507" s="230"/>
      <c r="CQX507" s="230"/>
      <c r="CQY507" s="230"/>
      <c r="CQZ507" s="230"/>
      <c r="CRA507" s="230"/>
      <c r="CRB507" s="230"/>
      <c r="CRC507" s="230"/>
      <c r="CRD507" s="230"/>
      <c r="CRE507" s="230"/>
      <c r="CRF507" s="230"/>
      <c r="CRG507" s="230"/>
      <c r="CRH507" s="230"/>
      <c r="CRI507" s="230"/>
      <c r="CRJ507" s="230"/>
      <c r="CRK507" s="230"/>
      <c r="CRL507" s="230"/>
      <c r="CRM507" s="230"/>
      <c r="CRN507" s="230"/>
      <c r="CRO507" s="230"/>
      <c r="CRP507" s="230"/>
      <c r="CRQ507" s="230"/>
      <c r="CRR507" s="230"/>
      <c r="CRS507" s="230"/>
      <c r="CRT507" s="230"/>
      <c r="CRU507" s="230"/>
      <c r="CRV507" s="230"/>
      <c r="CRW507" s="230"/>
      <c r="CRX507" s="230"/>
      <c r="CRY507" s="230"/>
      <c r="CRZ507" s="230"/>
      <c r="CSA507" s="230"/>
      <c r="CSB507" s="230"/>
      <c r="CSC507" s="230"/>
      <c r="CSD507" s="230"/>
      <c r="CSE507" s="230"/>
      <c r="CSF507" s="230"/>
      <c r="CSG507" s="230"/>
      <c r="CSH507" s="230"/>
      <c r="CSI507" s="230"/>
      <c r="CSJ507" s="230"/>
      <c r="CSK507" s="230"/>
      <c r="CSL507" s="230"/>
      <c r="CSM507" s="230"/>
      <c r="CSN507" s="230"/>
      <c r="CSO507" s="230"/>
      <c r="CSP507" s="230"/>
      <c r="CSQ507" s="230"/>
      <c r="CSR507" s="230"/>
      <c r="CSS507" s="230"/>
      <c r="CST507" s="230"/>
      <c r="CSU507" s="230"/>
      <c r="CSV507" s="230"/>
      <c r="CSW507" s="230"/>
      <c r="CSX507" s="230"/>
      <c r="CSY507" s="230"/>
      <c r="CSZ507" s="230"/>
      <c r="CTA507" s="230"/>
      <c r="CTB507" s="230"/>
      <c r="CTC507" s="230"/>
      <c r="CTD507" s="230"/>
      <c r="CTE507" s="230"/>
      <c r="CTF507" s="230"/>
      <c r="CTG507" s="230"/>
      <c r="CTH507" s="230"/>
      <c r="CTI507" s="230"/>
      <c r="CTJ507" s="230"/>
      <c r="CTK507" s="230"/>
      <c r="CTL507" s="230"/>
      <c r="CTM507" s="230"/>
      <c r="CTN507" s="230"/>
      <c r="CTO507" s="230"/>
      <c r="CTP507" s="230"/>
      <c r="CTQ507" s="230"/>
      <c r="CTR507" s="230"/>
      <c r="CTS507" s="230"/>
      <c r="CTT507" s="230"/>
      <c r="CTU507" s="230"/>
      <c r="CTV507" s="230"/>
      <c r="CTW507" s="230"/>
      <c r="CTX507" s="230"/>
      <c r="CTY507" s="230"/>
      <c r="CTZ507" s="230"/>
      <c r="CUA507" s="230"/>
      <c r="CUB507" s="230"/>
      <c r="CUC507" s="230"/>
      <c r="CUD507" s="230"/>
      <c r="CUE507" s="230"/>
      <c r="CUF507" s="230"/>
      <c r="CUG507" s="230"/>
      <c r="CUH507" s="230"/>
      <c r="CUI507" s="230"/>
      <c r="CUJ507" s="230"/>
      <c r="CUK507" s="230"/>
      <c r="CUL507" s="230"/>
      <c r="CUM507" s="230"/>
      <c r="CUN507" s="230"/>
      <c r="CUO507" s="230"/>
      <c r="CUP507" s="230"/>
      <c r="CUQ507" s="230"/>
      <c r="CUR507" s="230"/>
      <c r="CUS507" s="230"/>
      <c r="CUT507" s="230"/>
      <c r="CUU507" s="230"/>
      <c r="CUV507" s="230"/>
      <c r="CUW507" s="230"/>
      <c r="CUX507" s="230"/>
      <c r="CUY507" s="230"/>
      <c r="CUZ507" s="230"/>
      <c r="CVA507" s="230"/>
      <c r="CVB507" s="230"/>
      <c r="CVC507" s="230"/>
      <c r="CVD507" s="230"/>
      <c r="CVE507" s="230"/>
      <c r="CVF507" s="230"/>
      <c r="CVG507" s="230"/>
      <c r="CVH507" s="230"/>
      <c r="CVI507" s="230"/>
      <c r="CVJ507" s="230"/>
      <c r="CVK507" s="230"/>
      <c r="CVL507" s="230"/>
      <c r="CVM507" s="230"/>
      <c r="CVN507" s="230"/>
      <c r="CVO507" s="230"/>
      <c r="CVP507" s="230"/>
      <c r="CVQ507" s="230"/>
      <c r="CVR507" s="230"/>
      <c r="CVS507" s="230"/>
      <c r="CVT507" s="230"/>
      <c r="CVU507" s="230"/>
      <c r="CVV507" s="230"/>
      <c r="CVW507" s="230"/>
      <c r="CVX507" s="230"/>
      <c r="CVY507" s="230"/>
      <c r="CVZ507" s="230"/>
      <c r="CWA507" s="230"/>
      <c r="CWB507" s="230"/>
      <c r="CWC507" s="230"/>
      <c r="CWD507" s="230"/>
      <c r="CWE507" s="230"/>
      <c r="CWF507" s="230"/>
      <c r="CWG507" s="230"/>
      <c r="CWH507" s="230"/>
      <c r="CWI507" s="230"/>
      <c r="CWJ507" s="230"/>
      <c r="CWK507" s="230"/>
      <c r="CWL507" s="230"/>
      <c r="CWM507" s="230"/>
      <c r="CWN507" s="230"/>
      <c r="CWO507" s="230"/>
      <c r="CWP507" s="230"/>
      <c r="CWQ507" s="230"/>
      <c r="CWR507" s="230"/>
      <c r="CWS507" s="230"/>
      <c r="CWT507" s="230"/>
      <c r="CWU507" s="230"/>
      <c r="CWV507" s="230"/>
      <c r="CWW507" s="230"/>
      <c r="CWX507" s="230"/>
      <c r="CWY507" s="230"/>
      <c r="CWZ507" s="230"/>
      <c r="CXA507" s="230"/>
      <c r="CXB507" s="230"/>
      <c r="CXC507" s="230"/>
      <c r="CXD507" s="230"/>
      <c r="CXE507" s="230"/>
      <c r="CXF507" s="230"/>
      <c r="CXG507" s="230"/>
      <c r="CXH507" s="230"/>
      <c r="CXI507" s="230"/>
      <c r="CXJ507" s="230"/>
      <c r="CXK507" s="230"/>
      <c r="CXL507" s="230"/>
      <c r="CXM507" s="230"/>
      <c r="CXN507" s="230"/>
      <c r="CXO507" s="230"/>
      <c r="CXP507" s="230"/>
      <c r="CXQ507" s="230"/>
      <c r="CXR507" s="230"/>
      <c r="CXS507" s="230"/>
      <c r="CXT507" s="230"/>
      <c r="CXU507" s="230"/>
      <c r="CXV507" s="230"/>
      <c r="CXW507" s="230"/>
      <c r="CXX507" s="230"/>
      <c r="CXY507" s="230"/>
      <c r="CXZ507" s="230"/>
      <c r="CYA507" s="230"/>
      <c r="CYB507" s="230"/>
      <c r="CYC507" s="230"/>
      <c r="CYD507" s="230"/>
      <c r="CYE507" s="230"/>
      <c r="CYF507" s="230"/>
      <c r="CYG507" s="230"/>
      <c r="CYH507" s="230"/>
      <c r="CYI507" s="230"/>
      <c r="CYJ507" s="230"/>
      <c r="CYK507" s="230"/>
      <c r="CYL507" s="230"/>
      <c r="CYM507" s="230"/>
      <c r="CYN507" s="230"/>
      <c r="CYO507" s="230"/>
      <c r="CYP507" s="230"/>
      <c r="CYQ507" s="230"/>
      <c r="CYR507" s="230"/>
      <c r="CYS507" s="230"/>
      <c r="CYT507" s="230"/>
      <c r="CYU507" s="230"/>
      <c r="CYV507" s="230"/>
      <c r="CYW507" s="230"/>
      <c r="CYX507" s="230"/>
      <c r="CYY507" s="230"/>
      <c r="CYZ507" s="230"/>
      <c r="CZA507" s="230"/>
      <c r="CZB507" s="230"/>
      <c r="CZC507" s="230"/>
      <c r="CZD507" s="230"/>
      <c r="CZE507" s="230"/>
      <c r="CZF507" s="230"/>
      <c r="CZG507" s="230"/>
      <c r="CZH507" s="230"/>
      <c r="CZI507" s="230"/>
      <c r="CZJ507" s="230"/>
      <c r="CZK507" s="230"/>
      <c r="CZL507" s="230"/>
      <c r="CZM507" s="230"/>
      <c r="CZN507" s="230"/>
      <c r="CZO507" s="230"/>
      <c r="CZP507" s="230"/>
      <c r="CZQ507" s="230"/>
      <c r="CZR507" s="230"/>
      <c r="CZS507" s="230"/>
      <c r="CZT507" s="230"/>
      <c r="CZU507" s="230"/>
      <c r="CZV507" s="230"/>
      <c r="CZW507" s="230"/>
      <c r="CZX507" s="230"/>
      <c r="CZY507" s="230"/>
      <c r="CZZ507" s="230"/>
      <c r="DAA507" s="230"/>
      <c r="DAB507" s="230"/>
      <c r="DAC507" s="230"/>
      <c r="DAD507" s="230"/>
      <c r="DAE507" s="230"/>
      <c r="DAF507" s="230"/>
      <c r="DAG507" s="230"/>
      <c r="DAH507" s="230"/>
      <c r="DAI507" s="230"/>
      <c r="DAJ507" s="230"/>
      <c r="DAK507" s="230"/>
      <c r="DAL507" s="230"/>
      <c r="DAM507" s="230"/>
      <c r="DAN507" s="230"/>
      <c r="DAO507" s="230"/>
      <c r="DAP507" s="230"/>
      <c r="DAQ507" s="230"/>
      <c r="DAR507" s="230"/>
      <c r="DAS507" s="230"/>
      <c r="DAT507" s="230"/>
      <c r="DAU507" s="230"/>
      <c r="DAV507" s="230"/>
      <c r="DAW507" s="230"/>
      <c r="DAX507" s="230"/>
      <c r="DAY507" s="230"/>
      <c r="DAZ507" s="230"/>
      <c r="DBA507" s="230"/>
      <c r="DBB507" s="230"/>
      <c r="DBC507" s="230"/>
      <c r="DBD507" s="230"/>
      <c r="DBE507" s="230"/>
      <c r="DBF507" s="230"/>
      <c r="DBG507" s="230"/>
      <c r="DBH507" s="230"/>
      <c r="DBI507" s="230"/>
      <c r="DBJ507" s="230"/>
      <c r="DBK507" s="230"/>
      <c r="DBL507" s="230"/>
      <c r="DBM507" s="230"/>
      <c r="DBN507" s="230"/>
      <c r="DBO507" s="230"/>
      <c r="DBP507" s="230"/>
      <c r="DBQ507" s="230"/>
      <c r="DBR507" s="230"/>
      <c r="DBS507" s="230"/>
      <c r="DBT507" s="230"/>
      <c r="DBU507" s="230"/>
      <c r="DBV507" s="230"/>
      <c r="DBW507" s="230"/>
      <c r="DBX507" s="230"/>
      <c r="DBY507" s="230"/>
      <c r="DBZ507" s="230"/>
      <c r="DCA507" s="230"/>
      <c r="DCB507" s="230"/>
      <c r="DCC507" s="230"/>
      <c r="DCD507" s="230"/>
      <c r="DCE507" s="230"/>
      <c r="DCF507" s="230"/>
      <c r="DCG507" s="230"/>
      <c r="DCH507" s="230"/>
      <c r="DCI507" s="230"/>
      <c r="DCJ507" s="230"/>
      <c r="DCK507" s="230"/>
      <c r="DCL507" s="230"/>
      <c r="DCM507" s="230"/>
      <c r="DCN507" s="230"/>
      <c r="DCO507" s="230"/>
      <c r="DCP507" s="230"/>
      <c r="DCQ507" s="230"/>
      <c r="DCR507" s="230"/>
      <c r="DCS507" s="230"/>
      <c r="DCT507" s="230"/>
      <c r="DCU507" s="230"/>
      <c r="DCV507" s="230"/>
      <c r="DCW507" s="230"/>
      <c r="DCX507" s="230"/>
      <c r="DCY507" s="230"/>
      <c r="DCZ507" s="230"/>
      <c r="DDA507" s="230"/>
      <c r="DDB507" s="230"/>
      <c r="DDC507" s="230"/>
      <c r="DDD507" s="230"/>
      <c r="DDE507" s="230"/>
      <c r="DDF507" s="230"/>
      <c r="DDG507" s="230"/>
      <c r="DDH507" s="230"/>
      <c r="DDI507" s="230"/>
      <c r="DDJ507" s="230"/>
      <c r="DDK507" s="230"/>
      <c r="DDL507" s="230"/>
      <c r="DDM507" s="230"/>
      <c r="DDN507" s="230"/>
      <c r="DDO507" s="230"/>
      <c r="DDP507" s="230"/>
      <c r="DDQ507" s="230"/>
      <c r="DDR507" s="230"/>
      <c r="DDS507" s="230"/>
      <c r="DDT507" s="230"/>
      <c r="DDU507" s="230"/>
      <c r="DDV507" s="230"/>
      <c r="DDW507" s="230"/>
      <c r="DDX507" s="230"/>
      <c r="DDY507" s="230"/>
      <c r="DDZ507" s="230"/>
      <c r="DEA507" s="230"/>
      <c r="DEB507" s="230"/>
      <c r="DEC507" s="230"/>
      <c r="DED507" s="230"/>
      <c r="DEE507" s="230"/>
      <c r="DEF507" s="230"/>
      <c r="DEG507" s="230"/>
      <c r="DEH507" s="230"/>
      <c r="DEI507" s="230"/>
      <c r="DEJ507" s="230"/>
      <c r="DEK507" s="230"/>
      <c r="DEL507" s="230"/>
      <c r="DEM507" s="230"/>
      <c r="DEN507" s="230"/>
      <c r="DEO507" s="230"/>
      <c r="DEP507" s="230"/>
      <c r="DEQ507" s="230"/>
      <c r="DER507" s="230"/>
      <c r="DES507" s="230"/>
      <c r="DET507" s="230"/>
      <c r="DEU507" s="230"/>
      <c r="DEV507" s="230"/>
      <c r="DEW507" s="230"/>
      <c r="DEX507" s="230"/>
      <c r="DEY507" s="230"/>
      <c r="DEZ507" s="230"/>
      <c r="DFA507" s="230"/>
      <c r="DFB507" s="230"/>
      <c r="DFC507" s="230"/>
      <c r="DFD507" s="230"/>
      <c r="DFE507" s="230"/>
      <c r="DFF507" s="230"/>
      <c r="DFG507" s="230"/>
      <c r="DFH507" s="230"/>
      <c r="DFI507" s="230"/>
      <c r="DFJ507" s="230"/>
      <c r="DFK507" s="230"/>
      <c r="DFL507" s="230"/>
      <c r="DFM507" s="230"/>
      <c r="DFN507" s="230"/>
      <c r="DFO507" s="230"/>
      <c r="DFP507" s="230"/>
      <c r="DFQ507" s="230"/>
      <c r="DFR507" s="230"/>
      <c r="DFS507" s="230"/>
      <c r="DFT507" s="230"/>
      <c r="DFU507" s="230"/>
      <c r="DFV507" s="230"/>
      <c r="DFW507" s="230"/>
      <c r="DFX507" s="230"/>
      <c r="DFY507" s="230"/>
      <c r="DFZ507" s="230"/>
      <c r="DGA507" s="230"/>
      <c r="DGB507" s="230"/>
      <c r="DGC507" s="230"/>
      <c r="DGD507" s="230"/>
      <c r="DGE507" s="230"/>
      <c r="DGF507" s="230"/>
      <c r="DGG507" s="230"/>
      <c r="DGH507" s="230"/>
      <c r="DGI507" s="230"/>
      <c r="DGJ507" s="230"/>
      <c r="DGK507" s="230"/>
      <c r="DGL507" s="230"/>
      <c r="DGM507" s="230"/>
      <c r="DGN507" s="230"/>
      <c r="DGO507" s="230"/>
      <c r="DGP507" s="230"/>
      <c r="DGQ507" s="230"/>
      <c r="DGR507" s="230"/>
      <c r="DGS507" s="230"/>
      <c r="DGT507" s="230"/>
      <c r="DGU507" s="230"/>
      <c r="DGV507" s="230"/>
      <c r="DGW507" s="230"/>
      <c r="DGX507" s="230"/>
      <c r="DGY507" s="230"/>
      <c r="DGZ507" s="230"/>
      <c r="DHA507" s="230"/>
      <c r="DHB507" s="230"/>
      <c r="DHC507" s="230"/>
      <c r="DHD507" s="230"/>
      <c r="DHE507" s="230"/>
      <c r="DHF507" s="230"/>
      <c r="DHG507" s="230"/>
      <c r="DHH507" s="230"/>
      <c r="DHI507" s="230"/>
      <c r="DHJ507" s="230"/>
      <c r="DHK507" s="230"/>
      <c r="DHL507" s="230"/>
      <c r="DHM507" s="230"/>
      <c r="DHN507" s="230"/>
      <c r="DHO507" s="230"/>
      <c r="DHP507" s="230"/>
      <c r="DHQ507" s="230"/>
      <c r="DHR507" s="230"/>
      <c r="DHS507" s="230"/>
      <c r="DHT507" s="230"/>
      <c r="DHU507" s="230"/>
      <c r="DHV507" s="230"/>
      <c r="DHW507" s="230"/>
      <c r="DHX507" s="230"/>
      <c r="DHY507" s="230"/>
      <c r="DHZ507" s="230"/>
      <c r="DIA507" s="230"/>
      <c r="DIB507" s="230"/>
      <c r="DIC507" s="230"/>
      <c r="DID507" s="230"/>
      <c r="DIE507" s="230"/>
      <c r="DIF507" s="230"/>
      <c r="DIG507" s="230"/>
      <c r="DIH507" s="230"/>
      <c r="DII507" s="230"/>
      <c r="DIJ507" s="230"/>
      <c r="DIK507" s="230"/>
      <c r="DIL507" s="230"/>
      <c r="DIM507" s="230"/>
      <c r="DIN507" s="230"/>
      <c r="DIO507" s="230"/>
      <c r="DIP507" s="230"/>
      <c r="DIQ507" s="230"/>
      <c r="DIR507" s="230"/>
      <c r="DIS507" s="230"/>
      <c r="DIT507" s="230"/>
      <c r="DIU507" s="230"/>
      <c r="DIV507" s="230"/>
      <c r="DIW507" s="230"/>
      <c r="DIX507" s="230"/>
      <c r="DIY507" s="230"/>
      <c r="DIZ507" s="230"/>
      <c r="DJA507" s="230"/>
      <c r="DJB507" s="230"/>
      <c r="DJC507" s="230"/>
      <c r="DJD507" s="230"/>
      <c r="DJE507" s="230"/>
      <c r="DJF507" s="230"/>
      <c r="DJG507" s="230"/>
      <c r="DJH507" s="230"/>
      <c r="DJI507" s="230"/>
      <c r="DJJ507" s="230"/>
      <c r="DJK507" s="230"/>
      <c r="DJL507" s="230"/>
      <c r="DJM507" s="230"/>
      <c r="DJN507" s="230"/>
      <c r="DJO507" s="230"/>
      <c r="DJP507" s="230"/>
      <c r="DJQ507" s="230"/>
      <c r="DJR507" s="230"/>
      <c r="DJS507" s="230"/>
      <c r="DJT507" s="230"/>
      <c r="DJU507" s="230"/>
      <c r="DJV507" s="230"/>
      <c r="DJW507" s="230"/>
      <c r="DJX507" s="230"/>
      <c r="DJY507" s="230"/>
      <c r="DJZ507" s="230"/>
      <c r="DKA507" s="230"/>
      <c r="DKB507" s="230"/>
      <c r="DKC507" s="230"/>
      <c r="DKD507" s="230"/>
      <c r="DKE507" s="230"/>
      <c r="DKF507" s="230"/>
      <c r="DKG507" s="230"/>
      <c r="DKH507" s="230"/>
      <c r="DKI507" s="230"/>
      <c r="DKJ507" s="230"/>
      <c r="DKK507" s="230"/>
      <c r="DKL507" s="230"/>
      <c r="DKM507" s="230"/>
      <c r="DKN507" s="230"/>
      <c r="DKO507" s="230"/>
      <c r="DKP507" s="230"/>
      <c r="DKQ507" s="230"/>
      <c r="DKR507" s="230"/>
      <c r="DKS507" s="230"/>
      <c r="DKT507" s="230"/>
      <c r="DKU507" s="230"/>
      <c r="DKV507" s="230"/>
      <c r="DKW507" s="230"/>
      <c r="DKX507" s="230"/>
      <c r="DKY507" s="230"/>
      <c r="DKZ507" s="230"/>
      <c r="DLA507" s="230"/>
      <c r="DLB507" s="230"/>
      <c r="DLC507" s="230"/>
      <c r="DLD507" s="230"/>
      <c r="DLE507" s="230"/>
      <c r="DLF507" s="230"/>
      <c r="DLG507" s="230"/>
      <c r="DLH507" s="230"/>
      <c r="DLI507" s="230"/>
      <c r="DLJ507" s="230"/>
      <c r="DLK507" s="230"/>
      <c r="DLL507" s="230"/>
      <c r="DLM507" s="230"/>
      <c r="DLN507" s="230"/>
      <c r="DLO507" s="230"/>
      <c r="DLP507" s="230"/>
      <c r="DLQ507" s="230"/>
      <c r="DLR507" s="230"/>
      <c r="DLS507" s="230"/>
      <c r="DLT507" s="230"/>
      <c r="DLU507" s="230"/>
      <c r="DLV507" s="230"/>
      <c r="DLW507" s="230"/>
      <c r="DLX507" s="230"/>
      <c r="DLY507" s="230"/>
      <c r="DLZ507" s="230"/>
      <c r="DMA507" s="230"/>
      <c r="DMB507" s="230"/>
      <c r="DMC507" s="230"/>
      <c r="DMD507" s="230"/>
      <c r="DME507" s="230"/>
      <c r="DMF507" s="230"/>
      <c r="DMG507" s="230"/>
      <c r="DMH507" s="230"/>
      <c r="DMI507" s="230"/>
      <c r="DMJ507" s="230"/>
      <c r="DMK507" s="230"/>
      <c r="DML507" s="230"/>
      <c r="DMM507" s="230"/>
      <c r="DMN507" s="230"/>
      <c r="DMO507" s="230"/>
      <c r="DMP507" s="230"/>
      <c r="DMQ507" s="230"/>
      <c r="DMR507" s="230"/>
      <c r="DMS507" s="230"/>
      <c r="DMT507" s="230"/>
      <c r="DMU507" s="230"/>
      <c r="DMV507" s="230"/>
      <c r="DMW507" s="230"/>
      <c r="DMX507" s="230"/>
      <c r="DMY507" s="230"/>
      <c r="DMZ507" s="230"/>
      <c r="DNA507" s="230"/>
      <c r="DNB507" s="230"/>
      <c r="DNC507" s="230"/>
      <c r="DND507" s="230"/>
      <c r="DNE507" s="230"/>
      <c r="DNF507" s="230"/>
      <c r="DNG507" s="230"/>
      <c r="DNH507" s="230"/>
      <c r="DNI507" s="230"/>
      <c r="DNJ507" s="230"/>
      <c r="DNK507" s="230"/>
      <c r="DNL507" s="230"/>
      <c r="DNM507" s="230"/>
      <c r="DNN507" s="230"/>
      <c r="DNO507" s="230"/>
      <c r="DNP507" s="230"/>
      <c r="DNQ507" s="230"/>
      <c r="DNR507" s="230"/>
      <c r="DNS507" s="230"/>
      <c r="DNT507" s="230"/>
      <c r="DNU507" s="230"/>
      <c r="DNV507" s="230"/>
      <c r="DNW507" s="230"/>
      <c r="DNX507" s="230"/>
      <c r="DNY507" s="230"/>
      <c r="DNZ507" s="230"/>
      <c r="DOA507" s="230"/>
      <c r="DOB507" s="230"/>
      <c r="DOC507" s="230"/>
      <c r="DOD507" s="230"/>
      <c r="DOE507" s="230"/>
      <c r="DOF507" s="230"/>
      <c r="DOG507" s="230"/>
      <c r="DOH507" s="230"/>
      <c r="DOI507" s="230"/>
      <c r="DOJ507" s="230"/>
      <c r="DOK507" s="230"/>
      <c r="DOL507" s="230"/>
      <c r="DOM507" s="230"/>
      <c r="DON507" s="230"/>
      <c r="DOO507" s="230"/>
      <c r="DOP507" s="230"/>
      <c r="DOQ507" s="230"/>
      <c r="DOR507" s="230"/>
      <c r="DOS507" s="230"/>
      <c r="DOT507" s="230"/>
      <c r="DOU507" s="230"/>
      <c r="DOV507" s="230"/>
      <c r="DOW507" s="230"/>
      <c r="DOX507" s="230"/>
      <c r="DOY507" s="230"/>
      <c r="DOZ507" s="230"/>
      <c r="DPA507" s="230"/>
      <c r="DPB507" s="230"/>
      <c r="DPC507" s="230"/>
      <c r="DPD507" s="230"/>
      <c r="DPE507" s="230"/>
      <c r="DPF507" s="230"/>
      <c r="DPG507" s="230"/>
      <c r="DPH507" s="230"/>
      <c r="DPI507" s="230"/>
      <c r="DPJ507" s="230"/>
      <c r="DPK507" s="230"/>
      <c r="DPL507" s="230"/>
      <c r="DPM507" s="230"/>
      <c r="DPN507" s="230"/>
      <c r="DPO507" s="230"/>
      <c r="DPP507" s="230"/>
      <c r="DPQ507" s="230"/>
      <c r="DPR507" s="230"/>
      <c r="DPS507" s="230"/>
      <c r="DPT507" s="230"/>
      <c r="DPU507" s="230"/>
      <c r="DPV507" s="230"/>
      <c r="DPW507" s="230"/>
      <c r="DPX507" s="230"/>
      <c r="DPY507" s="230"/>
      <c r="DPZ507" s="230"/>
      <c r="DQA507" s="230"/>
      <c r="DQB507" s="230"/>
      <c r="DQC507" s="230"/>
      <c r="DQD507" s="230"/>
      <c r="DQE507" s="230"/>
      <c r="DQF507" s="230"/>
      <c r="DQG507" s="230"/>
      <c r="DQH507" s="230"/>
      <c r="DQI507" s="230"/>
      <c r="DQJ507" s="230"/>
      <c r="DQK507" s="230"/>
      <c r="DQL507" s="230"/>
      <c r="DQM507" s="230"/>
      <c r="DQN507" s="230"/>
      <c r="DQO507" s="230"/>
      <c r="DQP507" s="230"/>
      <c r="DQQ507" s="230"/>
      <c r="DQR507" s="230"/>
      <c r="DQS507" s="230"/>
      <c r="DQT507" s="230"/>
      <c r="DQU507" s="230"/>
      <c r="DQV507" s="230"/>
      <c r="DQW507" s="230"/>
      <c r="DQX507" s="230"/>
      <c r="DQY507" s="230"/>
      <c r="DQZ507" s="230"/>
      <c r="DRA507" s="230"/>
      <c r="DRB507" s="230"/>
      <c r="DRC507" s="230"/>
      <c r="DRD507" s="230"/>
      <c r="DRE507" s="230"/>
      <c r="DRF507" s="230"/>
      <c r="DRG507" s="230"/>
      <c r="DRH507" s="230"/>
      <c r="DRI507" s="230"/>
      <c r="DRJ507" s="230"/>
      <c r="DRK507" s="230"/>
      <c r="DRL507" s="230"/>
      <c r="DRM507" s="230"/>
      <c r="DRN507" s="230"/>
      <c r="DRO507" s="230"/>
      <c r="DRP507" s="230"/>
      <c r="DRQ507" s="230"/>
      <c r="DRR507" s="230"/>
      <c r="DRS507" s="230"/>
      <c r="DRT507" s="230"/>
      <c r="DRU507" s="230"/>
      <c r="DRV507" s="230"/>
      <c r="DRW507" s="230"/>
      <c r="DRX507" s="230"/>
      <c r="DRY507" s="230"/>
      <c r="DRZ507" s="230"/>
      <c r="DSA507" s="230"/>
      <c r="DSB507" s="230"/>
      <c r="DSC507" s="230"/>
      <c r="DSD507" s="230"/>
      <c r="DSE507" s="230"/>
      <c r="DSF507" s="230"/>
      <c r="DSG507" s="230"/>
      <c r="DSH507" s="230"/>
      <c r="DSI507" s="230"/>
      <c r="DSJ507" s="230"/>
      <c r="DSK507" s="230"/>
      <c r="DSL507" s="230"/>
      <c r="DSM507" s="230"/>
      <c r="DSN507" s="230"/>
      <c r="DSO507" s="230"/>
      <c r="DSP507" s="230"/>
      <c r="DSQ507" s="230"/>
      <c r="DSR507" s="230"/>
      <c r="DSS507" s="230"/>
      <c r="DST507" s="230"/>
      <c r="DSU507" s="230"/>
      <c r="DSV507" s="230"/>
      <c r="DSW507" s="230"/>
      <c r="DSX507" s="230"/>
      <c r="DSY507" s="230"/>
      <c r="DSZ507" s="230"/>
      <c r="DTA507" s="230"/>
      <c r="DTB507" s="230"/>
      <c r="DTC507" s="230"/>
      <c r="DTD507" s="230"/>
      <c r="DTE507" s="230"/>
      <c r="DTF507" s="230"/>
      <c r="DTG507" s="230"/>
      <c r="DTH507" s="230"/>
      <c r="DTI507" s="230"/>
      <c r="DTJ507" s="230"/>
      <c r="DTK507" s="230"/>
      <c r="DTL507" s="230"/>
      <c r="DTM507" s="230"/>
      <c r="DTN507" s="230"/>
      <c r="DTO507" s="230"/>
      <c r="DTP507" s="230"/>
      <c r="DTQ507" s="230"/>
      <c r="DTR507" s="230"/>
      <c r="DTS507" s="230"/>
      <c r="DTT507" s="230"/>
      <c r="DTU507" s="230"/>
      <c r="DTV507" s="230"/>
      <c r="DTW507" s="230"/>
      <c r="DTX507" s="230"/>
      <c r="DTY507" s="230"/>
      <c r="DTZ507" s="230"/>
      <c r="DUA507" s="230"/>
      <c r="DUB507" s="230"/>
      <c r="DUC507" s="230"/>
      <c r="DUD507" s="230"/>
      <c r="DUE507" s="230"/>
      <c r="DUF507" s="230"/>
      <c r="DUG507" s="230"/>
      <c r="DUH507" s="230"/>
      <c r="DUI507" s="230"/>
      <c r="DUJ507" s="230"/>
      <c r="DUK507" s="230"/>
      <c r="DUL507" s="230"/>
      <c r="DUM507" s="230"/>
      <c r="DUN507" s="230"/>
      <c r="DUO507" s="230"/>
      <c r="DUP507" s="230"/>
      <c r="DUQ507" s="230"/>
      <c r="DUR507" s="230"/>
      <c r="DUS507" s="230"/>
      <c r="DUT507" s="230"/>
      <c r="DUU507" s="230"/>
      <c r="DUV507" s="230"/>
      <c r="DUW507" s="230"/>
      <c r="DUX507" s="230"/>
      <c r="DUY507" s="230"/>
      <c r="DUZ507" s="230"/>
      <c r="DVA507" s="230"/>
      <c r="DVB507" s="230"/>
      <c r="DVC507" s="230"/>
      <c r="DVD507" s="230"/>
      <c r="DVE507" s="230"/>
      <c r="DVF507" s="230"/>
      <c r="DVG507" s="230"/>
      <c r="DVH507" s="230"/>
      <c r="DVI507" s="230"/>
      <c r="DVJ507" s="230"/>
      <c r="DVK507" s="230"/>
      <c r="DVL507" s="230"/>
      <c r="DVM507" s="230"/>
      <c r="DVN507" s="230"/>
      <c r="DVO507" s="230"/>
      <c r="DVP507" s="230"/>
      <c r="DVQ507" s="230"/>
      <c r="DVR507" s="230"/>
      <c r="DVS507" s="230"/>
      <c r="DVT507" s="230"/>
      <c r="DVU507" s="230"/>
      <c r="DVV507" s="230"/>
      <c r="DVW507" s="230"/>
      <c r="DVX507" s="230"/>
      <c r="DVY507" s="230"/>
      <c r="DVZ507" s="230"/>
      <c r="DWA507" s="230"/>
      <c r="DWB507" s="230"/>
      <c r="DWC507" s="230"/>
      <c r="DWD507" s="230"/>
      <c r="DWE507" s="230"/>
      <c r="DWF507" s="230"/>
      <c r="DWG507" s="230"/>
      <c r="DWH507" s="230"/>
      <c r="DWI507" s="230"/>
      <c r="DWJ507" s="230"/>
      <c r="DWK507" s="230"/>
      <c r="DWL507" s="230"/>
      <c r="DWM507" s="230"/>
      <c r="DWN507" s="230"/>
      <c r="DWO507" s="230"/>
      <c r="DWP507" s="230"/>
      <c r="DWQ507" s="230"/>
      <c r="DWR507" s="230"/>
      <c r="DWS507" s="230"/>
      <c r="DWT507" s="230"/>
      <c r="DWU507" s="230"/>
      <c r="DWV507" s="230"/>
      <c r="DWW507" s="230"/>
      <c r="DWX507" s="230"/>
      <c r="DWY507" s="230"/>
      <c r="DWZ507" s="230"/>
      <c r="DXA507" s="230"/>
      <c r="DXB507" s="230"/>
      <c r="DXC507" s="230"/>
      <c r="DXD507" s="230"/>
      <c r="DXE507" s="230"/>
      <c r="DXF507" s="230"/>
      <c r="DXG507" s="230"/>
      <c r="DXH507" s="230"/>
      <c r="DXI507" s="230"/>
      <c r="DXJ507" s="230"/>
      <c r="DXK507" s="230"/>
      <c r="DXL507" s="230"/>
      <c r="DXM507" s="230"/>
      <c r="DXN507" s="230"/>
      <c r="DXO507" s="230"/>
      <c r="DXP507" s="230"/>
      <c r="DXQ507" s="230"/>
      <c r="DXR507" s="230"/>
      <c r="DXS507" s="230"/>
      <c r="DXT507" s="230"/>
      <c r="DXU507" s="230"/>
      <c r="DXV507" s="230"/>
      <c r="DXW507" s="230"/>
      <c r="DXX507" s="230"/>
      <c r="DXY507" s="230"/>
      <c r="DXZ507" s="230"/>
      <c r="DYA507" s="230"/>
      <c r="DYB507" s="230"/>
      <c r="DYC507" s="230"/>
      <c r="DYD507" s="230"/>
      <c r="DYE507" s="230"/>
      <c r="DYF507" s="230"/>
      <c r="DYG507" s="230"/>
      <c r="DYH507" s="230"/>
      <c r="DYI507" s="230"/>
      <c r="DYJ507" s="230"/>
      <c r="DYK507" s="230"/>
      <c r="DYL507" s="230"/>
      <c r="DYM507" s="230"/>
      <c r="DYN507" s="230"/>
      <c r="DYO507" s="230"/>
      <c r="DYP507" s="230"/>
      <c r="DYQ507" s="230"/>
      <c r="DYR507" s="230"/>
      <c r="DYS507" s="230"/>
      <c r="DYT507" s="230"/>
      <c r="DYU507" s="230"/>
      <c r="DYV507" s="230"/>
      <c r="DYW507" s="230"/>
      <c r="DYX507" s="230"/>
      <c r="DYY507" s="230"/>
      <c r="DYZ507" s="230"/>
      <c r="DZA507" s="230"/>
      <c r="DZB507" s="230"/>
      <c r="DZC507" s="230"/>
      <c r="DZD507" s="230"/>
      <c r="DZE507" s="230"/>
      <c r="DZF507" s="230"/>
      <c r="DZG507" s="230"/>
      <c r="DZH507" s="230"/>
      <c r="DZI507" s="230"/>
      <c r="DZJ507" s="230"/>
      <c r="DZK507" s="230"/>
      <c r="DZL507" s="230"/>
      <c r="DZM507" s="230"/>
      <c r="DZN507" s="230"/>
      <c r="DZO507" s="230"/>
      <c r="DZP507" s="230"/>
      <c r="DZQ507" s="230"/>
      <c r="DZR507" s="230"/>
      <c r="DZS507" s="230"/>
      <c r="DZT507" s="230"/>
      <c r="DZU507" s="230"/>
      <c r="DZV507" s="230"/>
      <c r="DZW507" s="230"/>
      <c r="DZX507" s="230"/>
      <c r="DZY507" s="230"/>
      <c r="DZZ507" s="230"/>
      <c r="EAA507" s="230"/>
      <c r="EAB507" s="230"/>
      <c r="EAC507" s="230"/>
      <c r="EAD507" s="230"/>
      <c r="EAE507" s="230"/>
      <c r="EAF507" s="230"/>
      <c r="EAG507" s="230"/>
      <c r="EAH507" s="230"/>
      <c r="EAI507" s="230"/>
      <c r="EAJ507" s="230"/>
      <c r="EAK507" s="230"/>
      <c r="EAL507" s="230"/>
      <c r="EAM507" s="230"/>
      <c r="EAN507" s="230"/>
      <c r="EAO507" s="230"/>
      <c r="EAP507" s="230"/>
      <c r="EAQ507" s="230"/>
      <c r="EAR507" s="230"/>
      <c r="EAS507" s="230"/>
      <c r="EAT507" s="230"/>
      <c r="EAU507" s="230"/>
      <c r="EAV507" s="230"/>
      <c r="EAW507" s="230"/>
      <c r="EAX507" s="230"/>
      <c r="EAY507" s="230"/>
      <c r="EAZ507" s="230"/>
      <c r="EBA507" s="230"/>
      <c r="EBB507" s="230"/>
      <c r="EBC507" s="230"/>
      <c r="EBD507" s="230"/>
      <c r="EBE507" s="230"/>
      <c r="EBF507" s="230"/>
      <c r="EBG507" s="230"/>
      <c r="EBH507" s="230"/>
      <c r="EBI507" s="230"/>
      <c r="EBJ507" s="230"/>
      <c r="EBK507" s="230"/>
      <c r="EBL507" s="230"/>
      <c r="EBM507" s="230"/>
      <c r="EBN507" s="230"/>
      <c r="EBO507" s="230"/>
      <c r="EBP507" s="230"/>
      <c r="EBQ507" s="230"/>
      <c r="EBR507" s="230"/>
      <c r="EBS507" s="230"/>
      <c r="EBT507" s="230"/>
      <c r="EBU507" s="230"/>
      <c r="EBV507" s="230"/>
      <c r="EBW507" s="230"/>
      <c r="EBX507" s="230"/>
      <c r="EBY507" s="230"/>
      <c r="EBZ507" s="230"/>
      <c r="ECA507" s="230"/>
      <c r="ECB507" s="230"/>
      <c r="ECC507" s="230"/>
      <c r="ECD507" s="230"/>
      <c r="ECE507" s="230"/>
      <c r="ECF507" s="230"/>
      <c r="ECG507" s="230"/>
      <c r="ECH507" s="230"/>
      <c r="ECI507" s="230"/>
      <c r="ECJ507" s="230"/>
      <c r="ECK507" s="230"/>
      <c r="ECL507" s="230"/>
      <c r="ECM507" s="230"/>
      <c r="ECN507" s="230"/>
      <c r="ECO507" s="230"/>
      <c r="ECP507" s="230"/>
      <c r="ECQ507" s="230"/>
      <c r="ECR507" s="230"/>
      <c r="ECS507" s="230"/>
      <c r="ECT507" s="230"/>
      <c r="ECU507" s="230"/>
      <c r="ECV507" s="230"/>
      <c r="ECW507" s="230"/>
      <c r="ECX507" s="230"/>
      <c r="ECY507" s="230"/>
      <c r="ECZ507" s="230"/>
      <c r="EDA507" s="230"/>
      <c r="EDB507" s="230"/>
      <c r="EDC507" s="230"/>
      <c r="EDD507" s="230"/>
      <c r="EDE507" s="230"/>
      <c r="EDF507" s="230"/>
      <c r="EDG507" s="230"/>
      <c r="EDH507" s="230"/>
      <c r="EDI507" s="230"/>
      <c r="EDJ507" s="230"/>
      <c r="EDK507" s="230"/>
      <c r="EDL507" s="230"/>
      <c r="EDM507" s="230"/>
      <c r="EDN507" s="230"/>
      <c r="EDO507" s="230"/>
      <c r="EDP507" s="230"/>
      <c r="EDQ507" s="230"/>
      <c r="EDR507" s="230"/>
      <c r="EDS507" s="230"/>
      <c r="EDT507" s="230"/>
      <c r="EDU507" s="230"/>
      <c r="EDV507" s="230"/>
      <c r="EDW507" s="230"/>
      <c r="EDX507" s="230"/>
      <c r="EDY507" s="230"/>
      <c r="EDZ507" s="230"/>
      <c r="EEA507" s="230"/>
      <c r="EEB507" s="230"/>
      <c r="EEC507" s="230"/>
      <c r="EED507" s="230"/>
      <c r="EEE507" s="230"/>
      <c r="EEF507" s="230"/>
      <c r="EEG507" s="230"/>
      <c r="EEH507" s="230"/>
      <c r="EEI507" s="230"/>
      <c r="EEJ507" s="230"/>
      <c r="EEK507" s="230"/>
      <c r="EEL507" s="230"/>
      <c r="EEM507" s="230"/>
      <c r="EEN507" s="230"/>
      <c r="EEO507" s="230"/>
      <c r="EEP507" s="230"/>
      <c r="EEQ507" s="230"/>
      <c r="EER507" s="230"/>
      <c r="EES507" s="230"/>
      <c r="EET507" s="230"/>
      <c r="EEU507" s="230"/>
      <c r="EEV507" s="230"/>
      <c r="EEW507" s="230"/>
      <c r="EEX507" s="230"/>
      <c r="EEY507" s="230"/>
      <c r="EEZ507" s="230"/>
      <c r="EFA507" s="230"/>
      <c r="EFB507" s="230"/>
      <c r="EFC507" s="230"/>
      <c r="EFD507" s="230"/>
      <c r="EFE507" s="230"/>
      <c r="EFF507" s="230"/>
      <c r="EFG507" s="230"/>
      <c r="EFH507" s="230"/>
      <c r="EFI507" s="230"/>
      <c r="EFJ507" s="230"/>
      <c r="EFK507" s="230"/>
      <c r="EFL507" s="230"/>
      <c r="EFM507" s="230"/>
      <c r="EFN507" s="230"/>
      <c r="EFO507" s="230"/>
      <c r="EFP507" s="230"/>
      <c r="EFQ507" s="230"/>
      <c r="EFR507" s="230"/>
      <c r="EFS507" s="230"/>
      <c r="EFT507" s="230"/>
      <c r="EFU507" s="230"/>
      <c r="EFV507" s="230"/>
      <c r="EFW507" s="230"/>
      <c r="EFX507" s="230"/>
      <c r="EFY507" s="230"/>
      <c r="EFZ507" s="230"/>
      <c r="EGA507" s="230"/>
      <c r="EGB507" s="230"/>
      <c r="EGC507" s="230"/>
      <c r="EGD507" s="230"/>
      <c r="EGE507" s="230"/>
      <c r="EGF507" s="230"/>
      <c r="EGG507" s="230"/>
      <c r="EGH507" s="230"/>
      <c r="EGI507" s="230"/>
      <c r="EGJ507" s="230"/>
      <c r="EGK507" s="230"/>
      <c r="EGL507" s="230"/>
      <c r="EGM507" s="230"/>
      <c r="EGN507" s="230"/>
      <c r="EGO507" s="230"/>
      <c r="EGP507" s="230"/>
      <c r="EGQ507" s="230"/>
      <c r="EGR507" s="230"/>
      <c r="EGS507" s="230"/>
      <c r="EGT507" s="230"/>
      <c r="EGU507" s="230"/>
      <c r="EGV507" s="230"/>
      <c r="EGW507" s="230"/>
      <c r="EGX507" s="230"/>
      <c r="EGY507" s="230"/>
      <c r="EGZ507" s="230"/>
      <c r="EHA507" s="230"/>
      <c r="EHB507" s="230"/>
      <c r="EHC507" s="230"/>
      <c r="EHD507" s="230"/>
      <c r="EHE507" s="230"/>
      <c r="EHF507" s="230"/>
      <c r="EHG507" s="230"/>
      <c r="EHH507" s="230"/>
      <c r="EHI507" s="230"/>
      <c r="EHJ507" s="230"/>
      <c r="EHK507" s="230"/>
      <c r="EHL507" s="230"/>
      <c r="EHM507" s="230"/>
      <c r="EHN507" s="230"/>
      <c r="EHO507" s="230"/>
      <c r="EHP507" s="230"/>
      <c r="EHQ507" s="230"/>
      <c r="EHR507" s="230"/>
      <c r="EHS507" s="230"/>
      <c r="EHT507" s="230"/>
      <c r="EHU507" s="230"/>
      <c r="EHV507" s="230"/>
      <c r="EHW507" s="230"/>
      <c r="EHX507" s="230"/>
      <c r="EHY507" s="230"/>
      <c r="EHZ507" s="230"/>
      <c r="EIA507" s="230"/>
      <c r="EIB507" s="230"/>
      <c r="EIC507" s="230"/>
      <c r="EID507" s="230"/>
      <c r="EIE507" s="230"/>
      <c r="EIF507" s="230"/>
      <c r="EIG507" s="230"/>
      <c r="EIH507" s="230"/>
      <c r="EII507" s="230"/>
      <c r="EIJ507" s="230"/>
      <c r="EIK507" s="230"/>
      <c r="EIL507" s="230"/>
      <c r="EIM507" s="230"/>
      <c r="EIN507" s="230"/>
      <c r="EIO507" s="230"/>
      <c r="EIP507" s="230"/>
      <c r="EIQ507" s="230"/>
      <c r="EIR507" s="230"/>
      <c r="EIS507" s="230"/>
      <c r="EIT507" s="230"/>
      <c r="EIU507" s="230"/>
      <c r="EIV507" s="230"/>
      <c r="EIW507" s="230"/>
      <c r="EIX507" s="230"/>
      <c r="EIY507" s="230"/>
      <c r="EIZ507" s="230"/>
      <c r="EJA507" s="230"/>
      <c r="EJB507" s="230"/>
      <c r="EJC507" s="230"/>
      <c r="EJD507" s="230"/>
      <c r="EJE507" s="230"/>
      <c r="EJF507" s="230"/>
      <c r="EJG507" s="230"/>
      <c r="EJH507" s="230"/>
      <c r="EJI507" s="230"/>
      <c r="EJJ507" s="230"/>
      <c r="EJK507" s="230"/>
      <c r="EJL507" s="230"/>
      <c r="EJM507" s="230"/>
      <c r="EJN507" s="230"/>
      <c r="EJO507" s="230"/>
      <c r="EJP507" s="230"/>
      <c r="EJQ507" s="230"/>
      <c r="EJR507" s="230"/>
      <c r="EJS507" s="230"/>
      <c r="EJT507" s="230"/>
      <c r="EJU507" s="230"/>
      <c r="EJV507" s="230"/>
      <c r="EJW507" s="230"/>
      <c r="EJX507" s="230"/>
      <c r="EJY507" s="230"/>
      <c r="EJZ507" s="230"/>
      <c r="EKA507" s="230"/>
      <c r="EKB507" s="230"/>
      <c r="EKC507" s="230"/>
      <c r="EKD507" s="230"/>
      <c r="EKE507" s="230"/>
      <c r="EKF507" s="230"/>
      <c r="EKG507" s="230"/>
      <c r="EKH507" s="230"/>
      <c r="EKI507" s="230"/>
      <c r="EKJ507" s="230"/>
      <c r="EKK507" s="230"/>
      <c r="EKL507" s="230"/>
      <c r="EKM507" s="230"/>
      <c r="EKN507" s="230"/>
      <c r="EKO507" s="230"/>
      <c r="EKP507" s="230"/>
      <c r="EKQ507" s="230"/>
      <c r="EKR507" s="230"/>
      <c r="EKS507" s="230"/>
      <c r="EKT507" s="230"/>
      <c r="EKU507" s="230"/>
      <c r="EKV507" s="230"/>
      <c r="EKW507" s="230"/>
      <c r="EKX507" s="230"/>
      <c r="EKY507" s="230"/>
      <c r="EKZ507" s="230"/>
      <c r="ELA507" s="230"/>
      <c r="ELB507" s="230"/>
      <c r="ELC507" s="230"/>
      <c r="ELD507" s="230"/>
      <c r="ELE507" s="230"/>
      <c r="ELF507" s="230"/>
      <c r="ELG507" s="230"/>
      <c r="ELH507" s="230"/>
      <c r="ELI507" s="230"/>
      <c r="ELJ507" s="230"/>
      <c r="ELK507" s="230"/>
      <c r="ELL507" s="230"/>
      <c r="ELM507" s="230"/>
      <c r="ELN507" s="230"/>
      <c r="ELO507" s="230"/>
      <c r="ELP507" s="230"/>
      <c r="ELQ507" s="230"/>
      <c r="ELR507" s="230"/>
      <c r="ELS507" s="230"/>
      <c r="ELT507" s="230"/>
      <c r="ELU507" s="230"/>
      <c r="ELV507" s="230"/>
      <c r="ELW507" s="230"/>
      <c r="ELX507" s="230"/>
      <c r="ELY507" s="230"/>
      <c r="ELZ507" s="230"/>
      <c r="EMA507" s="230"/>
      <c r="EMB507" s="230"/>
      <c r="EMC507" s="230"/>
      <c r="EMD507" s="230"/>
      <c r="EME507" s="230"/>
      <c r="EMF507" s="230"/>
      <c r="EMG507" s="230"/>
      <c r="EMH507" s="230"/>
      <c r="EMI507" s="230"/>
      <c r="EMJ507" s="230"/>
      <c r="EMK507" s="230"/>
      <c r="EML507" s="230"/>
      <c r="EMM507" s="230"/>
      <c r="EMN507" s="230"/>
      <c r="EMO507" s="230"/>
      <c r="EMP507" s="230"/>
      <c r="EMQ507" s="230"/>
      <c r="EMR507" s="230"/>
      <c r="EMS507" s="230"/>
      <c r="EMT507" s="230"/>
      <c r="EMU507" s="230"/>
      <c r="EMV507" s="230"/>
      <c r="EMW507" s="230"/>
      <c r="EMX507" s="230"/>
      <c r="EMY507" s="230"/>
      <c r="EMZ507" s="230"/>
      <c r="ENA507" s="230"/>
      <c r="ENB507" s="230"/>
      <c r="ENC507" s="230"/>
      <c r="END507" s="230"/>
      <c r="ENE507" s="230"/>
      <c r="ENF507" s="230"/>
      <c r="ENG507" s="230"/>
      <c r="ENH507" s="230"/>
      <c r="ENI507" s="230"/>
      <c r="ENJ507" s="230"/>
      <c r="ENK507" s="230"/>
      <c r="ENL507" s="230"/>
      <c r="ENM507" s="230"/>
      <c r="ENN507" s="230"/>
      <c r="ENO507" s="230"/>
      <c r="ENP507" s="230"/>
      <c r="ENQ507" s="230"/>
      <c r="ENR507" s="230"/>
      <c r="ENS507" s="230"/>
      <c r="ENT507" s="230"/>
      <c r="ENU507" s="230"/>
      <c r="ENV507" s="230"/>
      <c r="ENW507" s="230"/>
      <c r="ENX507" s="230"/>
      <c r="ENY507" s="230"/>
      <c r="ENZ507" s="230"/>
      <c r="EOA507" s="230"/>
      <c r="EOB507" s="230"/>
      <c r="EOC507" s="230"/>
      <c r="EOD507" s="230"/>
      <c r="EOE507" s="230"/>
      <c r="EOF507" s="230"/>
      <c r="EOG507" s="230"/>
      <c r="EOH507" s="230"/>
      <c r="EOI507" s="230"/>
      <c r="EOJ507" s="230"/>
      <c r="EOK507" s="230"/>
      <c r="EOL507" s="230"/>
      <c r="EOM507" s="230"/>
      <c r="EON507" s="230"/>
      <c r="EOO507" s="230"/>
      <c r="EOP507" s="230"/>
      <c r="EOQ507" s="230"/>
      <c r="EOR507" s="230"/>
      <c r="EOS507" s="230"/>
      <c r="EOT507" s="230"/>
      <c r="EOU507" s="230"/>
      <c r="EOV507" s="230"/>
      <c r="EOW507" s="230"/>
      <c r="EOX507" s="230"/>
      <c r="EOY507" s="230"/>
      <c r="EOZ507" s="230"/>
      <c r="EPA507" s="230"/>
      <c r="EPB507" s="230"/>
      <c r="EPC507" s="230"/>
      <c r="EPD507" s="230"/>
      <c r="EPE507" s="230"/>
      <c r="EPF507" s="230"/>
      <c r="EPG507" s="230"/>
      <c r="EPH507" s="230"/>
      <c r="EPI507" s="230"/>
      <c r="EPJ507" s="230"/>
      <c r="EPK507" s="230"/>
      <c r="EPL507" s="230"/>
      <c r="EPM507" s="230"/>
      <c r="EPN507" s="230"/>
      <c r="EPO507" s="230"/>
      <c r="EPP507" s="230"/>
      <c r="EPQ507" s="230"/>
      <c r="EPR507" s="230"/>
      <c r="EPS507" s="230"/>
      <c r="EPT507" s="230"/>
      <c r="EPU507" s="230"/>
      <c r="EPV507" s="230"/>
      <c r="EPW507" s="230"/>
      <c r="EPX507" s="230"/>
      <c r="EPY507" s="230"/>
      <c r="EPZ507" s="230"/>
      <c r="EQA507" s="230"/>
      <c r="EQB507" s="230"/>
      <c r="EQC507" s="230"/>
      <c r="EQD507" s="230"/>
      <c r="EQE507" s="230"/>
      <c r="EQF507" s="230"/>
      <c r="EQG507" s="230"/>
      <c r="EQH507" s="230"/>
      <c r="EQI507" s="230"/>
      <c r="EQJ507" s="230"/>
      <c r="EQK507" s="230"/>
      <c r="EQL507" s="230"/>
      <c r="EQM507" s="230"/>
      <c r="EQN507" s="230"/>
      <c r="EQO507" s="230"/>
      <c r="EQP507" s="230"/>
      <c r="EQQ507" s="230"/>
      <c r="EQR507" s="230"/>
      <c r="EQS507" s="230"/>
      <c r="EQT507" s="230"/>
      <c r="EQU507" s="230"/>
      <c r="EQV507" s="230"/>
      <c r="EQW507" s="230"/>
      <c r="EQX507" s="230"/>
      <c r="EQY507" s="230"/>
      <c r="EQZ507" s="230"/>
      <c r="ERA507" s="230"/>
      <c r="ERB507" s="230"/>
      <c r="ERC507" s="230"/>
      <c r="ERD507" s="230"/>
      <c r="ERE507" s="230"/>
      <c r="ERF507" s="230"/>
      <c r="ERG507" s="230"/>
      <c r="ERH507" s="230"/>
      <c r="ERI507" s="230"/>
      <c r="ERJ507" s="230"/>
      <c r="ERK507" s="230"/>
      <c r="ERL507" s="230"/>
      <c r="ERM507" s="230"/>
      <c r="ERN507" s="230"/>
      <c r="ERO507" s="230"/>
      <c r="ERP507" s="230"/>
      <c r="ERQ507" s="230"/>
      <c r="ERR507" s="230"/>
      <c r="ERS507" s="230"/>
      <c r="ERT507" s="230"/>
      <c r="ERU507" s="230"/>
      <c r="ERV507" s="230"/>
      <c r="ERW507" s="230"/>
      <c r="ERX507" s="230"/>
      <c r="ERY507" s="230"/>
      <c r="ERZ507" s="230"/>
      <c r="ESA507" s="230"/>
      <c r="ESB507" s="230"/>
      <c r="ESC507" s="230"/>
      <c r="ESD507" s="230"/>
      <c r="ESE507" s="230"/>
      <c r="ESF507" s="230"/>
      <c r="ESG507" s="230"/>
      <c r="ESH507" s="230"/>
      <c r="ESI507" s="230"/>
      <c r="ESJ507" s="230"/>
      <c r="ESK507" s="230"/>
      <c r="ESL507" s="230"/>
      <c r="ESM507" s="230"/>
      <c r="ESN507" s="230"/>
      <c r="ESO507" s="230"/>
      <c r="ESP507" s="230"/>
      <c r="ESQ507" s="230"/>
      <c r="ESR507" s="230"/>
      <c r="ESS507" s="230"/>
      <c r="EST507" s="230"/>
      <c r="ESU507" s="230"/>
      <c r="ESV507" s="230"/>
      <c r="ESW507" s="230"/>
      <c r="ESX507" s="230"/>
      <c r="ESY507" s="230"/>
      <c r="ESZ507" s="230"/>
      <c r="ETA507" s="230"/>
      <c r="ETB507" s="230"/>
      <c r="ETC507" s="230"/>
      <c r="ETD507" s="230"/>
      <c r="ETE507" s="230"/>
      <c r="ETF507" s="230"/>
      <c r="ETG507" s="230"/>
      <c r="ETH507" s="230"/>
      <c r="ETI507" s="230"/>
      <c r="ETJ507" s="230"/>
      <c r="ETK507" s="230"/>
      <c r="ETL507" s="230"/>
      <c r="ETM507" s="230"/>
      <c r="ETN507" s="230"/>
      <c r="ETO507" s="230"/>
      <c r="ETP507" s="230"/>
      <c r="ETQ507" s="230"/>
      <c r="ETR507" s="230"/>
      <c r="ETS507" s="230"/>
      <c r="ETT507" s="230"/>
      <c r="ETU507" s="230"/>
      <c r="ETV507" s="230"/>
      <c r="ETW507" s="230"/>
      <c r="ETX507" s="230"/>
      <c r="ETY507" s="230"/>
      <c r="ETZ507" s="230"/>
      <c r="EUA507" s="230"/>
      <c r="EUB507" s="230"/>
      <c r="EUC507" s="230"/>
      <c r="EUD507" s="230"/>
      <c r="EUE507" s="230"/>
      <c r="EUF507" s="230"/>
      <c r="EUG507" s="230"/>
      <c r="EUH507" s="230"/>
      <c r="EUI507" s="230"/>
      <c r="EUJ507" s="230"/>
      <c r="EUK507" s="230"/>
      <c r="EUL507" s="230"/>
      <c r="EUM507" s="230"/>
      <c r="EUN507" s="230"/>
      <c r="EUO507" s="230"/>
      <c r="EUP507" s="230"/>
      <c r="EUQ507" s="230"/>
      <c r="EUR507" s="230"/>
      <c r="EUS507" s="230"/>
      <c r="EUT507" s="230"/>
      <c r="EUU507" s="230"/>
      <c r="EUV507" s="230"/>
      <c r="EUW507" s="230"/>
      <c r="EUX507" s="230"/>
      <c r="EUY507" s="230"/>
      <c r="EUZ507" s="230"/>
      <c r="EVA507" s="230"/>
      <c r="EVB507" s="230"/>
      <c r="EVC507" s="230"/>
      <c r="EVD507" s="230"/>
      <c r="EVE507" s="230"/>
      <c r="EVF507" s="230"/>
      <c r="EVG507" s="230"/>
      <c r="EVH507" s="230"/>
      <c r="EVI507" s="230"/>
      <c r="EVJ507" s="230"/>
      <c r="EVK507" s="230"/>
      <c r="EVL507" s="230"/>
      <c r="EVM507" s="230"/>
      <c r="EVN507" s="230"/>
      <c r="EVO507" s="230"/>
      <c r="EVP507" s="230"/>
      <c r="EVQ507" s="230"/>
      <c r="EVR507" s="230"/>
      <c r="EVS507" s="230"/>
      <c r="EVT507" s="230"/>
      <c r="EVU507" s="230"/>
      <c r="EVV507" s="230"/>
      <c r="EVW507" s="230"/>
      <c r="EVX507" s="230"/>
      <c r="EVY507" s="230"/>
      <c r="EVZ507" s="230"/>
      <c r="EWA507" s="230"/>
      <c r="EWB507" s="230"/>
      <c r="EWC507" s="230"/>
      <c r="EWD507" s="230"/>
      <c r="EWE507" s="230"/>
      <c r="EWF507" s="230"/>
      <c r="EWG507" s="230"/>
      <c r="EWH507" s="230"/>
      <c r="EWI507" s="230"/>
      <c r="EWJ507" s="230"/>
      <c r="EWK507" s="230"/>
      <c r="EWL507" s="230"/>
      <c r="EWM507" s="230"/>
      <c r="EWN507" s="230"/>
      <c r="EWO507" s="230"/>
      <c r="EWP507" s="230"/>
      <c r="EWQ507" s="230"/>
      <c r="EWR507" s="230"/>
      <c r="EWS507" s="230"/>
      <c r="EWT507" s="230"/>
      <c r="EWU507" s="230"/>
      <c r="EWV507" s="230"/>
      <c r="EWW507" s="230"/>
      <c r="EWX507" s="230"/>
      <c r="EWY507" s="230"/>
      <c r="EWZ507" s="230"/>
      <c r="EXA507" s="230"/>
      <c r="EXB507" s="230"/>
      <c r="EXC507" s="230"/>
      <c r="EXD507" s="230"/>
      <c r="EXE507" s="230"/>
      <c r="EXF507" s="230"/>
      <c r="EXG507" s="230"/>
      <c r="EXH507" s="230"/>
      <c r="EXI507" s="230"/>
      <c r="EXJ507" s="230"/>
      <c r="EXK507" s="230"/>
      <c r="EXL507" s="230"/>
      <c r="EXM507" s="230"/>
      <c r="EXN507" s="230"/>
      <c r="EXO507" s="230"/>
      <c r="EXP507" s="230"/>
      <c r="EXQ507" s="230"/>
      <c r="EXR507" s="230"/>
      <c r="EXS507" s="230"/>
      <c r="EXT507" s="230"/>
      <c r="EXU507" s="230"/>
      <c r="EXV507" s="230"/>
      <c r="EXW507" s="230"/>
      <c r="EXX507" s="230"/>
      <c r="EXY507" s="230"/>
      <c r="EXZ507" s="230"/>
      <c r="EYA507" s="230"/>
      <c r="EYB507" s="230"/>
      <c r="EYC507" s="230"/>
      <c r="EYD507" s="230"/>
      <c r="EYE507" s="230"/>
      <c r="EYF507" s="230"/>
      <c r="EYG507" s="230"/>
      <c r="EYH507" s="230"/>
      <c r="EYI507" s="230"/>
      <c r="EYJ507" s="230"/>
      <c r="EYK507" s="230"/>
      <c r="EYL507" s="230"/>
      <c r="EYM507" s="230"/>
      <c r="EYN507" s="230"/>
      <c r="EYO507" s="230"/>
      <c r="EYP507" s="230"/>
      <c r="EYQ507" s="230"/>
      <c r="EYR507" s="230"/>
      <c r="EYS507" s="230"/>
      <c r="EYT507" s="230"/>
      <c r="EYU507" s="230"/>
      <c r="EYV507" s="230"/>
      <c r="EYW507" s="230"/>
      <c r="EYX507" s="230"/>
      <c r="EYY507" s="230"/>
      <c r="EYZ507" s="230"/>
      <c r="EZA507" s="230"/>
      <c r="EZB507" s="230"/>
      <c r="EZC507" s="230"/>
      <c r="EZD507" s="230"/>
      <c r="EZE507" s="230"/>
      <c r="EZF507" s="230"/>
      <c r="EZG507" s="230"/>
      <c r="EZH507" s="230"/>
      <c r="EZI507" s="230"/>
      <c r="EZJ507" s="230"/>
      <c r="EZK507" s="230"/>
      <c r="EZL507" s="230"/>
      <c r="EZM507" s="230"/>
      <c r="EZN507" s="230"/>
      <c r="EZO507" s="230"/>
      <c r="EZP507" s="230"/>
      <c r="EZQ507" s="230"/>
      <c r="EZR507" s="230"/>
      <c r="EZS507" s="230"/>
      <c r="EZT507" s="230"/>
      <c r="EZU507" s="230"/>
      <c r="EZV507" s="230"/>
      <c r="EZW507" s="230"/>
      <c r="EZX507" s="230"/>
      <c r="EZY507" s="230"/>
      <c r="EZZ507" s="230"/>
      <c r="FAA507" s="230"/>
      <c r="FAB507" s="230"/>
      <c r="FAC507" s="230"/>
      <c r="FAD507" s="230"/>
      <c r="FAE507" s="230"/>
      <c r="FAF507" s="230"/>
      <c r="FAG507" s="230"/>
      <c r="FAH507" s="230"/>
      <c r="FAI507" s="230"/>
      <c r="FAJ507" s="230"/>
      <c r="FAK507" s="230"/>
      <c r="FAL507" s="230"/>
      <c r="FAM507" s="230"/>
      <c r="FAN507" s="230"/>
      <c r="FAO507" s="230"/>
      <c r="FAP507" s="230"/>
      <c r="FAQ507" s="230"/>
      <c r="FAR507" s="230"/>
      <c r="FAS507" s="230"/>
      <c r="FAT507" s="230"/>
      <c r="FAU507" s="230"/>
      <c r="FAV507" s="230"/>
      <c r="FAW507" s="230"/>
      <c r="FAX507" s="230"/>
      <c r="FAY507" s="230"/>
      <c r="FAZ507" s="230"/>
      <c r="FBA507" s="230"/>
      <c r="FBB507" s="230"/>
      <c r="FBC507" s="230"/>
      <c r="FBD507" s="230"/>
      <c r="FBE507" s="230"/>
      <c r="FBF507" s="230"/>
      <c r="FBG507" s="230"/>
      <c r="FBH507" s="230"/>
      <c r="FBI507" s="230"/>
      <c r="FBJ507" s="230"/>
      <c r="FBK507" s="230"/>
      <c r="FBL507" s="230"/>
      <c r="FBM507" s="230"/>
      <c r="FBN507" s="230"/>
      <c r="FBO507" s="230"/>
      <c r="FBP507" s="230"/>
      <c r="FBQ507" s="230"/>
      <c r="FBR507" s="230"/>
      <c r="FBS507" s="230"/>
      <c r="FBT507" s="230"/>
      <c r="FBU507" s="230"/>
      <c r="FBV507" s="230"/>
      <c r="FBW507" s="230"/>
      <c r="FBX507" s="230"/>
      <c r="FBY507" s="230"/>
      <c r="FBZ507" s="230"/>
      <c r="FCA507" s="230"/>
      <c r="FCB507" s="230"/>
      <c r="FCC507" s="230"/>
      <c r="FCD507" s="230"/>
      <c r="FCE507" s="230"/>
      <c r="FCF507" s="230"/>
      <c r="FCG507" s="230"/>
      <c r="FCH507" s="230"/>
      <c r="FCI507" s="230"/>
      <c r="FCJ507" s="230"/>
      <c r="FCK507" s="230"/>
      <c r="FCL507" s="230"/>
      <c r="FCM507" s="230"/>
      <c r="FCN507" s="230"/>
      <c r="FCO507" s="230"/>
      <c r="FCP507" s="230"/>
      <c r="FCQ507" s="230"/>
      <c r="FCR507" s="230"/>
      <c r="FCS507" s="230"/>
      <c r="FCT507" s="230"/>
      <c r="FCU507" s="230"/>
      <c r="FCV507" s="230"/>
      <c r="FCW507" s="230"/>
      <c r="FCX507" s="230"/>
      <c r="FCY507" s="230"/>
      <c r="FCZ507" s="230"/>
      <c r="FDA507" s="230"/>
      <c r="FDB507" s="230"/>
      <c r="FDC507" s="230"/>
      <c r="FDD507" s="230"/>
      <c r="FDE507" s="230"/>
      <c r="FDF507" s="230"/>
      <c r="FDG507" s="230"/>
      <c r="FDH507" s="230"/>
      <c r="FDI507" s="230"/>
      <c r="FDJ507" s="230"/>
      <c r="FDK507" s="230"/>
      <c r="FDL507" s="230"/>
      <c r="FDM507" s="230"/>
      <c r="FDN507" s="230"/>
      <c r="FDO507" s="230"/>
      <c r="FDP507" s="230"/>
      <c r="FDQ507" s="230"/>
      <c r="FDR507" s="230"/>
      <c r="FDS507" s="230"/>
      <c r="FDT507" s="230"/>
      <c r="FDU507" s="230"/>
      <c r="FDV507" s="230"/>
      <c r="FDW507" s="230"/>
      <c r="FDX507" s="230"/>
      <c r="FDY507" s="230"/>
      <c r="FDZ507" s="230"/>
      <c r="FEA507" s="230"/>
      <c r="FEB507" s="230"/>
      <c r="FEC507" s="230"/>
      <c r="FED507" s="230"/>
      <c r="FEE507" s="230"/>
      <c r="FEF507" s="230"/>
      <c r="FEG507" s="230"/>
      <c r="FEH507" s="230"/>
      <c r="FEI507" s="230"/>
      <c r="FEJ507" s="230"/>
      <c r="FEK507" s="230"/>
      <c r="FEL507" s="230"/>
      <c r="FEM507" s="230"/>
      <c r="FEN507" s="230"/>
      <c r="FEO507" s="230"/>
      <c r="FEP507" s="230"/>
      <c r="FEQ507" s="230"/>
      <c r="FER507" s="230"/>
      <c r="FES507" s="230"/>
      <c r="FET507" s="230"/>
      <c r="FEU507" s="230"/>
      <c r="FEV507" s="230"/>
      <c r="FEW507" s="230"/>
      <c r="FEX507" s="230"/>
      <c r="FEY507" s="230"/>
      <c r="FEZ507" s="230"/>
      <c r="FFA507" s="230"/>
      <c r="FFB507" s="230"/>
      <c r="FFC507" s="230"/>
      <c r="FFD507" s="230"/>
      <c r="FFE507" s="230"/>
      <c r="FFF507" s="230"/>
      <c r="FFG507" s="230"/>
      <c r="FFH507" s="230"/>
      <c r="FFI507" s="230"/>
      <c r="FFJ507" s="230"/>
      <c r="FFK507" s="230"/>
      <c r="FFL507" s="230"/>
      <c r="FFM507" s="230"/>
      <c r="FFN507" s="230"/>
      <c r="FFO507" s="230"/>
      <c r="FFP507" s="230"/>
      <c r="FFQ507" s="230"/>
      <c r="FFR507" s="230"/>
      <c r="FFS507" s="230"/>
      <c r="FFT507" s="230"/>
      <c r="FFU507" s="230"/>
      <c r="FFV507" s="230"/>
      <c r="FFW507" s="230"/>
      <c r="FFX507" s="230"/>
      <c r="FFY507" s="230"/>
      <c r="FFZ507" s="230"/>
      <c r="FGA507" s="230"/>
      <c r="FGB507" s="230"/>
      <c r="FGC507" s="230"/>
      <c r="FGD507" s="230"/>
      <c r="FGE507" s="230"/>
      <c r="FGF507" s="230"/>
      <c r="FGG507" s="230"/>
      <c r="FGH507" s="230"/>
      <c r="FGI507" s="230"/>
      <c r="FGJ507" s="230"/>
      <c r="FGK507" s="230"/>
      <c r="FGL507" s="230"/>
      <c r="FGM507" s="230"/>
      <c r="FGN507" s="230"/>
      <c r="FGO507" s="230"/>
      <c r="FGP507" s="230"/>
      <c r="FGQ507" s="230"/>
      <c r="FGR507" s="230"/>
      <c r="FGS507" s="230"/>
      <c r="FGT507" s="230"/>
      <c r="FGU507" s="230"/>
      <c r="FGV507" s="230"/>
      <c r="FGW507" s="230"/>
      <c r="FGX507" s="230"/>
      <c r="FGY507" s="230"/>
      <c r="FGZ507" s="230"/>
      <c r="FHA507" s="230"/>
      <c r="FHB507" s="230"/>
      <c r="FHC507" s="230"/>
      <c r="FHD507" s="230"/>
      <c r="FHE507" s="230"/>
      <c r="FHF507" s="230"/>
      <c r="FHG507" s="230"/>
      <c r="FHH507" s="230"/>
      <c r="FHI507" s="230"/>
      <c r="FHJ507" s="230"/>
      <c r="FHK507" s="230"/>
      <c r="FHL507" s="230"/>
      <c r="FHM507" s="230"/>
      <c r="FHN507" s="230"/>
      <c r="FHO507" s="230"/>
      <c r="FHP507" s="230"/>
      <c r="FHQ507" s="230"/>
      <c r="FHR507" s="230"/>
      <c r="FHS507" s="230"/>
      <c r="FHT507" s="230"/>
      <c r="FHU507" s="230"/>
      <c r="FHV507" s="230"/>
      <c r="FHW507" s="230"/>
      <c r="FHX507" s="230"/>
      <c r="FHY507" s="230"/>
      <c r="FHZ507" s="230"/>
      <c r="FIA507" s="230"/>
      <c r="FIB507" s="230"/>
      <c r="FIC507" s="230"/>
      <c r="FID507" s="230"/>
      <c r="FIE507" s="230"/>
      <c r="FIF507" s="230"/>
      <c r="FIG507" s="230"/>
      <c r="FIH507" s="230"/>
      <c r="FII507" s="230"/>
      <c r="FIJ507" s="230"/>
      <c r="FIK507" s="230"/>
      <c r="FIL507" s="230"/>
      <c r="FIM507" s="230"/>
      <c r="FIN507" s="230"/>
      <c r="FIO507" s="230"/>
      <c r="FIP507" s="230"/>
      <c r="FIQ507" s="230"/>
      <c r="FIR507" s="230"/>
      <c r="FIS507" s="230"/>
      <c r="FIT507" s="230"/>
      <c r="FIU507" s="230"/>
      <c r="FIV507" s="230"/>
      <c r="FIW507" s="230"/>
      <c r="FIX507" s="230"/>
      <c r="FIY507" s="230"/>
      <c r="FIZ507" s="230"/>
      <c r="FJA507" s="230"/>
      <c r="FJB507" s="230"/>
      <c r="FJC507" s="230"/>
      <c r="FJD507" s="230"/>
      <c r="FJE507" s="230"/>
      <c r="FJF507" s="230"/>
      <c r="FJG507" s="230"/>
      <c r="FJH507" s="230"/>
      <c r="FJI507" s="230"/>
      <c r="FJJ507" s="230"/>
      <c r="FJK507" s="230"/>
      <c r="FJL507" s="230"/>
      <c r="FJM507" s="230"/>
      <c r="FJN507" s="230"/>
      <c r="FJO507" s="230"/>
      <c r="FJP507" s="230"/>
      <c r="FJQ507" s="230"/>
      <c r="FJR507" s="230"/>
      <c r="FJS507" s="230"/>
      <c r="FJT507" s="230"/>
      <c r="FJU507" s="230"/>
      <c r="FJV507" s="230"/>
      <c r="FJW507" s="230"/>
      <c r="FJX507" s="230"/>
      <c r="FJY507" s="230"/>
      <c r="FJZ507" s="230"/>
      <c r="FKA507" s="230"/>
      <c r="FKB507" s="230"/>
      <c r="FKC507" s="230"/>
      <c r="FKD507" s="230"/>
      <c r="FKE507" s="230"/>
      <c r="FKF507" s="230"/>
      <c r="FKG507" s="230"/>
      <c r="FKH507" s="230"/>
      <c r="FKI507" s="230"/>
      <c r="FKJ507" s="230"/>
      <c r="FKK507" s="230"/>
      <c r="FKL507" s="230"/>
      <c r="FKM507" s="230"/>
      <c r="FKN507" s="230"/>
      <c r="FKO507" s="230"/>
      <c r="FKP507" s="230"/>
      <c r="FKQ507" s="230"/>
      <c r="FKR507" s="230"/>
      <c r="FKS507" s="230"/>
      <c r="FKT507" s="230"/>
      <c r="FKU507" s="230"/>
      <c r="FKV507" s="230"/>
      <c r="FKW507" s="230"/>
      <c r="FKX507" s="230"/>
      <c r="FKY507" s="230"/>
      <c r="FKZ507" s="230"/>
      <c r="FLA507" s="230"/>
      <c r="FLB507" s="230"/>
      <c r="FLC507" s="230"/>
      <c r="FLD507" s="230"/>
      <c r="FLE507" s="230"/>
      <c r="FLF507" s="230"/>
      <c r="FLG507" s="230"/>
      <c r="FLH507" s="230"/>
      <c r="FLI507" s="230"/>
      <c r="FLJ507" s="230"/>
      <c r="FLK507" s="230"/>
      <c r="FLL507" s="230"/>
      <c r="FLM507" s="230"/>
      <c r="FLN507" s="230"/>
      <c r="FLO507" s="230"/>
      <c r="FLP507" s="230"/>
      <c r="FLQ507" s="230"/>
      <c r="FLR507" s="230"/>
      <c r="FLS507" s="230"/>
      <c r="FLT507" s="230"/>
      <c r="FLU507" s="230"/>
      <c r="FLV507" s="230"/>
      <c r="FLW507" s="230"/>
      <c r="FLX507" s="230"/>
      <c r="FLY507" s="230"/>
      <c r="FLZ507" s="230"/>
      <c r="FMA507" s="230"/>
      <c r="FMB507" s="230"/>
      <c r="FMC507" s="230"/>
      <c r="FMD507" s="230"/>
      <c r="FME507" s="230"/>
      <c r="FMF507" s="230"/>
      <c r="FMG507" s="230"/>
      <c r="FMH507" s="230"/>
      <c r="FMI507" s="230"/>
      <c r="FMJ507" s="230"/>
      <c r="FMK507" s="230"/>
      <c r="FML507" s="230"/>
      <c r="FMM507" s="230"/>
      <c r="FMN507" s="230"/>
      <c r="FMO507" s="230"/>
      <c r="FMP507" s="230"/>
      <c r="FMQ507" s="230"/>
      <c r="FMR507" s="230"/>
      <c r="FMS507" s="230"/>
      <c r="FMT507" s="230"/>
      <c r="FMU507" s="230"/>
      <c r="FMV507" s="230"/>
      <c r="FMW507" s="230"/>
      <c r="FMX507" s="230"/>
      <c r="FMY507" s="230"/>
      <c r="FMZ507" s="230"/>
      <c r="FNA507" s="230"/>
      <c r="FNB507" s="230"/>
      <c r="FNC507" s="230"/>
      <c r="FND507" s="230"/>
      <c r="FNE507" s="230"/>
      <c r="FNF507" s="230"/>
      <c r="FNG507" s="230"/>
      <c r="FNH507" s="230"/>
      <c r="FNI507" s="230"/>
      <c r="FNJ507" s="230"/>
      <c r="FNK507" s="230"/>
      <c r="FNL507" s="230"/>
      <c r="FNM507" s="230"/>
      <c r="FNN507" s="230"/>
      <c r="FNO507" s="230"/>
      <c r="FNP507" s="230"/>
      <c r="FNQ507" s="230"/>
      <c r="FNR507" s="230"/>
      <c r="FNS507" s="230"/>
      <c r="FNT507" s="230"/>
      <c r="FNU507" s="230"/>
      <c r="FNV507" s="230"/>
      <c r="FNW507" s="230"/>
      <c r="FNX507" s="230"/>
      <c r="FNY507" s="230"/>
      <c r="FNZ507" s="230"/>
      <c r="FOA507" s="230"/>
      <c r="FOB507" s="230"/>
      <c r="FOC507" s="230"/>
      <c r="FOD507" s="230"/>
      <c r="FOE507" s="230"/>
      <c r="FOF507" s="230"/>
      <c r="FOG507" s="230"/>
      <c r="FOH507" s="230"/>
      <c r="FOI507" s="230"/>
      <c r="FOJ507" s="230"/>
      <c r="FOK507" s="230"/>
      <c r="FOL507" s="230"/>
      <c r="FOM507" s="230"/>
      <c r="FON507" s="230"/>
      <c r="FOO507" s="230"/>
      <c r="FOP507" s="230"/>
      <c r="FOQ507" s="230"/>
      <c r="FOR507" s="230"/>
      <c r="FOS507" s="230"/>
      <c r="FOT507" s="230"/>
      <c r="FOU507" s="230"/>
      <c r="FOV507" s="230"/>
      <c r="FOW507" s="230"/>
      <c r="FOX507" s="230"/>
      <c r="FOY507" s="230"/>
      <c r="FOZ507" s="230"/>
      <c r="FPA507" s="230"/>
      <c r="FPB507" s="230"/>
      <c r="FPC507" s="230"/>
      <c r="FPD507" s="230"/>
      <c r="FPE507" s="230"/>
      <c r="FPF507" s="230"/>
      <c r="FPG507" s="230"/>
      <c r="FPH507" s="230"/>
      <c r="FPI507" s="230"/>
      <c r="FPJ507" s="230"/>
      <c r="FPK507" s="230"/>
      <c r="FPL507" s="230"/>
      <c r="FPM507" s="230"/>
      <c r="FPN507" s="230"/>
      <c r="FPO507" s="230"/>
      <c r="FPP507" s="230"/>
      <c r="FPQ507" s="230"/>
      <c r="FPR507" s="230"/>
      <c r="FPS507" s="230"/>
      <c r="FPT507" s="230"/>
      <c r="FPU507" s="230"/>
      <c r="FPV507" s="230"/>
      <c r="FPW507" s="230"/>
      <c r="FPX507" s="230"/>
      <c r="FPY507" s="230"/>
      <c r="FPZ507" s="230"/>
      <c r="FQA507" s="230"/>
      <c r="FQB507" s="230"/>
      <c r="FQC507" s="230"/>
      <c r="FQD507" s="230"/>
      <c r="FQE507" s="230"/>
      <c r="FQF507" s="230"/>
      <c r="FQG507" s="230"/>
      <c r="FQH507" s="230"/>
      <c r="FQI507" s="230"/>
      <c r="FQJ507" s="230"/>
      <c r="FQK507" s="230"/>
      <c r="FQL507" s="230"/>
      <c r="FQM507" s="230"/>
      <c r="FQN507" s="230"/>
      <c r="FQO507" s="230"/>
      <c r="FQP507" s="230"/>
      <c r="FQQ507" s="230"/>
      <c r="FQR507" s="230"/>
      <c r="FQS507" s="230"/>
      <c r="FQT507" s="230"/>
      <c r="FQU507" s="230"/>
      <c r="FQV507" s="230"/>
      <c r="FQW507" s="230"/>
      <c r="FQX507" s="230"/>
      <c r="FQY507" s="230"/>
      <c r="FQZ507" s="230"/>
      <c r="FRA507" s="230"/>
      <c r="FRB507" s="230"/>
      <c r="FRC507" s="230"/>
      <c r="FRD507" s="230"/>
      <c r="FRE507" s="230"/>
      <c r="FRF507" s="230"/>
      <c r="FRG507" s="230"/>
      <c r="FRH507" s="230"/>
      <c r="FRI507" s="230"/>
      <c r="FRJ507" s="230"/>
      <c r="FRK507" s="230"/>
      <c r="FRL507" s="230"/>
      <c r="FRM507" s="230"/>
      <c r="FRN507" s="230"/>
      <c r="FRO507" s="230"/>
      <c r="FRP507" s="230"/>
      <c r="FRQ507" s="230"/>
      <c r="FRR507" s="230"/>
      <c r="FRS507" s="230"/>
      <c r="FRT507" s="230"/>
      <c r="FRU507" s="230"/>
      <c r="FRV507" s="230"/>
      <c r="FRW507" s="230"/>
      <c r="FRX507" s="230"/>
      <c r="FRY507" s="230"/>
      <c r="FRZ507" s="230"/>
      <c r="FSA507" s="230"/>
      <c r="FSB507" s="230"/>
      <c r="FSC507" s="230"/>
      <c r="FSD507" s="230"/>
      <c r="FSE507" s="230"/>
      <c r="FSF507" s="230"/>
      <c r="FSG507" s="230"/>
      <c r="FSH507" s="230"/>
      <c r="FSI507" s="230"/>
      <c r="FSJ507" s="230"/>
      <c r="FSK507" s="230"/>
      <c r="FSL507" s="230"/>
      <c r="FSM507" s="230"/>
      <c r="FSN507" s="230"/>
      <c r="FSO507" s="230"/>
      <c r="FSP507" s="230"/>
      <c r="FSQ507" s="230"/>
      <c r="FSR507" s="230"/>
      <c r="FSS507" s="230"/>
      <c r="FST507" s="230"/>
      <c r="FSU507" s="230"/>
      <c r="FSV507" s="230"/>
      <c r="FSW507" s="230"/>
      <c r="FSX507" s="230"/>
      <c r="FSY507" s="230"/>
      <c r="FSZ507" s="230"/>
      <c r="FTA507" s="230"/>
      <c r="FTB507" s="230"/>
      <c r="FTC507" s="230"/>
      <c r="FTD507" s="230"/>
      <c r="FTE507" s="230"/>
      <c r="FTF507" s="230"/>
      <c r="FTG507" s="230"/>
      <c r="FTH507" s="230"/>
      <c r="FTI507" s="230"/>
      <c r="FTJ507" s="230"/>
      <c r="FTK507" s="230"/>
      <c r="FTL507" s="230"/>
      <c r="FTM507" s="230"/>
      <c r="FTN507" s="230"/>
      <c r="FTO507" s="230"/>
      <c r="FTP507" s="230"/>
      <c r="FTQ507" s="230"/>
      <c r="FTR507" s="230"/>
      <c r="FTS507" s="230"/>
      <c r="FTT507" s="230"/>
      <c r="FTU507" s="230"/>
      <c r="FTV507" s="230"/>
      <c r="FTW507" s="230"/>
      <c r="FTX507" s="230"/>
      <c r="FTY507" s="230"/>
      <c r="FTZ507" s="230"/>
      <c r="FUA507" s="230"/>
      <c r="FUB507" s="230"/>
      <c r="FUC507" s="230"/>
      <c r="FUD507" s="230"/>
      <c r="FUE507" s="230"/>
      <c r="FUF507" s="230"/>
      <c r="FUG507" s="230"/>
      <c r="FUH507" s="230"/>
      <c r="FUI507" s="230"/>
      <c r="FUJ507" s="230"/>
      <c r="FUK507" s="230"/>
      <c r="FUL507" s="230"/>
      <c r="FUM507" s="230"/>
      <c r="FUN507" s="230"/>
      <c r="FUO507" s="230"/>
      <c r="FUP507" s="230"/>
      <c r="FUQ507" s="230"/>
      <c r="FUR507" s="230"/>
      <c r="FUS507" s="230"/>
      <c r="FUT507" s="230"/>
      <c r="FUU507" s="230"/>
      <c r="FUV507" s="230"/>
      <c r="FUW507" s="230"/>
      <c r="FUX507" s="230"/>
      <c r="FUY507" s="230"/>
      <c r="FUZ507" s="230"/>
      <c r="FVA507" s="230"/>
      <c r="FVB507" s="230"/>
      <c r="FVC507" s="230"/>
      <c r="FVD507" s="230"/>
      <c r="FVE507" s="230"/>
      <c r="FVF507" s="230"/>
      <c r="FVG507" s="230"/>
      <c r="FVH507" s="230"/>
      <c r="FVI507" s="230"/>
      <c r="FVJ507" s="230"/>
      <c r="FVK507" s="230"/>
      <c r="FVL507" s="230"/>
      <c r="FVM507" s="230"/>
      <c r="FVN507" s="230"/>
      <c r="FVO507" s="230"/>
      <c r="FVP507" s="230"/>
      <c r="FVQ507" s="230"/>
      <c r="FVR507" s="230"/>
      <c r="FVS507" s="230"/>
      <c r="FVT507" s="230"/>
      <c r="FVU507" s="230"/>
      <c r="FVV507" s="230"/>
      <c r="FVW507" s="230"/>
      <c r="FVX507" s="230"/>
      <c r="FVY507" s="230"/>
      <c r="FVZ507" s="230"/>
      <c r="FWA507" s="230"/>
      <c r="FWB507" s="230"/>
      <c r="FWC507" s="230"/>
      <c r="FWD507" s="230"/>
      <c r="FWE507" s="230"/>
      <c r="FWF507" s="230"/>
      <c r="FWG507" s="230"/>
      <c r="FWH507" s="230"/>
      <c r="FWI507" s="230"/>
      <c r="FWJ507" s="230"/>
      <c r="FWK507" s="230"/>
      <c r="FWL507" s="230"/>
      <c r="FWM507" s="230"/>
      <c r="FWN507" s="230"/>
      <c r="FWO507" s="230"/>
      <c r="FWP507" s="230"/>
      <c r="FWQ507" s="230"/>
      <c r="FWR507" s="230"/>
      <c r="FWS507" s="230"/>
      <c r="FWT507" s="230"/>
      <c r="FWU507" s="230"/>
      <c r="FWV507" s="230"/>
      <c r="FWW507" s="230"/>
      <c r="FWX507" s="230"/>
      <c r="FWY507" s="230"/>
      <c r="FWZ507" s="230"/>
      <c r="FXA507" s="230"/>
      <c r="FXB507" s="230"/>
      <c r="FXC507" s="230"/>
      <c r="FXD507" s="230"/>
      <c r="FXE507" s="230"/>
      <c r="FXF507" s="230"/>
      <c r="FXG507" s="230"/>
      <c r="FXH507" s="230"/>
      <c r="FXI507" s="230"/>
      <c r="FXJ507" s="230"/>
      <c r="FXK507" s="230"/>
      <c r="FXL507" s="230"/>
      <c r="FXM507" s="230"/>
      <c r="FXN507" s="230"/>
      <c r="FXO507" s="230"/>
      <c r="FXP507" s="230"/>
      <c r="FXQ507" s="230"/>
      <c r="FXR507" s="230"/>
      <c r="FXS507" s="230"/>
      <c r="FXT507" s="230"/>
      <c r="FXU507" s="230"/>
      <c r="FXV507" s="230"/>
      <c r="FXW507" s="230"/>
      <c r="FXX507" s="230"/>
      <c r="FXY507" s="230"/>
      <c r="FXZ507" s="230"/>
      <c r="FYA507" s="230"/>
      <c r="FYB507" s="230"/>
      <c r="FYC507" s="230"/>
      <c r="FYD507" s="230"/>
      <c r="FYE507" s="230"/>
      <c r="FYF507" s="230"/>
      <c r="FYG507" s="230"/>
      <c r="FYH507" s="230"/>
      <c r="FYI507" s="230"/>
      <c r="FYJ507" s="230"/>
      <c r="FYK507" s="230"/>
      <c r="FYL507" s="230"/>
      <c r="FYM507" s="230"/>
      <c r="FYN507" s="230"/>
      <c r="FYO507" s="230"/>
      <c r="FYP507" s="230"/>
      <c r="FYQ507" s="230"/>
      <c r="FYR507" s="230"/>
      <c r="FYS507" s="230"/>
      <c r="FYT507" s="230"/>
      <c r="FYU507" s="230"/>
      <c r="FYV507" s="230"/>
      <c r="FYW507" s="230"/>
      <c r="FYX507" s="230"/>
      <c r="FYY507" s="230"/>
      <c r="FYZ507" s="230"/>
      <c r="FZA507" s="230"/>
      <c r="FZB507" s="230"/>
      <c r="FZC507" s="230"/>
      <c r="FZD507" s="230"/>
      <c r="FZE507" s="230"/>
      <c r="FZF507" s="230"/>
      <c r="FZG507" s="230"/>
      <c r="FZH507" s="230"/>
      <c r="FZI507" s="230"/>
      <c r="FZJ507" s="230"/>
      <c r="FZK507" s="230"/>
      <c r="FZL507" s="230"/>
      <c r="FZM507" s="230"/>
      <c r="FZN507" s="230"/>
      <c r="FZO507" s="230"/>
      <c r="FZP507" s="230"/>
      <c r="FZQ507" s="230"/>
      <c r="FZR507" s="230"/>
      <c r="FZS507" s="230"/>
      <c r="FZT507" s="230"/>
      <c r="FZU507" s="230"/>
      <c r="FZV507" s="230"/>
      <c r="FZW507" s="230"/>
      <c r="FZX507" s="230"/>
      <c r="FZY507" s="230"/>
      <c r="FZZ507" s="230"/>
      <c r="GAA507" s="230"/>
      <c r="GAB507" s="230"/>
      <c r="GAC507" s="230"/>
      <c r="GAD507" s="230"/>
      <c r="GAE507" s="230"/>
      <c r="GAF507" s="230"/>
      <c r="GAG507" s="230"/>
      <c r="GAH507" s="230"/>
      <c r="GAI507" s="230"/>
      <c r="GAJ507" s="230"/>
      <c r="GAK507" s="230"/>
      <c r="GAL507" s="230"/>
      <c r="GAM507" s="230"/>
      <c r="GAN507" s="230"/>
      <c r="GAO507" s="230"/>
      <c r="GAP507" s="230"/>
      <c r="GAQ507" s="230"/>
      <c r="GAR507" s="230"/>
      <c r="GAS507" s="230"/>
      <c r="GAT507" s="230"/>
      <c r="GAU507" s="230"/>
      <c r="GAV507" s="230"/>
      <c r="GAW507" s="230"/>
      <c r="GAX507" s="230"/>
      <c r="GAY507" s="230"/>
      <c r="GAZ507" s="230"/>
      <c r="GBA507" s="230"/>
      <c r="GBB507" s="230"/>
      <c r="GBC507" s="230"/>
      <c r="GBD507" s="230"/>
      <c r="GBE507" s="230"/>
      <c r="GBF507" s="230"/>
      <c r="GBG507" s="230"/>
      <c r="GBH507" s="230"/>
      <c r="GBI507" s="230"/>
      <c r="GBJ507" s="230"/>
      <c r="GBK507" s="230"/>
      <c r="GBL507" s="230"/>
      <c r="GBM507" s="230"/>
      <c r="GBN507" s="230"/>
      <c r="GBO507" s="230"/>
      <c r="GBP507" s="230"/>
      <c r="GBQ507" s="230"/>
      <c r="GBR507" s="230"/>
      <c r="GBS507" s="230"/>
      <c r="GBT507" s="230"/>
      <c r="GBU507" s="230"/>
      <c r="GBV507" s="230"/>
      <c r="GBW507" s="230"/>
      <c r="GBX507" s="230"/>
      <c r="GBY507" s="230"/>
      <c r="GBZ507" s="230"/>
      <c r="GCA507" s="230"/>
      <c r="GCB507" s="230"/>
      <c r="GCC507" s="230"/>
      <c r="GCD507" s="230"/>
      <c r="GCE507" s="230"/>
      <c r="GCF507" s="230"/>
      <c r="GCG507" s="230"/>
      <c r="GCH507" s="230"/>
      <c r="GCI507" s="230"/>
      <c r="GCJ507" s="230"/>
      <c r="GCK507" s="230"/>
      <c r="GCL507" s="230"/>
      <c r="GCM507" s="230"/>
      <c r="GCN507" s="230"/>
      <c r="GCO507" s="230"/>
      <c r="GCP507" s="230"/>
      <c r="GCQ507" s="230"/>
      <c r="GCR507" s="230"/>
      <c r="GCS507" s="230"/>
      <c r="GCT507" s="230"/>
      <c r="GCU507" s="230"/>
      <c r="GCV507" s="230"/>
      <c r="GCW507" s="230"/>
      <c r="GCX507" s="230"/>
      <c r="GCY507" s="230"/>
      <c r="GCZ507" s="230"/>
      <c r="GDA507" s="230"/>
      <c r="GDB507" s="230"/>
      <c r="GDC507" s="230"/>
      <c r="GDD507" s="230"/>
      <c r="GDE507" s="230"/>
      <c r="GDF507" s="230"/>
      <c r="GDG507" s="230"/>
      <c r="GDH507" s="230"/>
      <c r="GDI507" s="230"/>
      <c r="GDJ507" s="230"/>
      <c r="GDK507" s="230"/>
      <c r="GDL507" s="230"/>
      <c r="GDM507" s="230"/>
      <c r="GDN507" s="230"/>
      <c r="GDO507" s="230"/>
      <c r="GDP507" s="230"/>
      <c r="GDQ507" s="230"/>
      <c r="GDR507" s="230"/>
      <c r="GDS507" s="230"/>
      <c r="GDT507" s="230"/>
      <c r="GDU507" s="230"/>
      <c r="GDV507" s="230"/>
      <c r="GDW507" s="230"/>
      <c r="GDX507" s="230"/>
      <c r="GDY507" s="230"/>
      <c r="GDZ507" s="230"/>
      <c r="GEA507" s="230"/>
      <c r="GEB507" s="230"/>
      <c r="GEC507" s="230"/>
      <c r="GED507" s="230"/>
      <c r="GEE507" s="230"/>
      <c r="GEF507" s="230"/>
      <c r="GEG507" s="230"/>
      <c r="GEH507" s="230"/>
      <c r="GEI507" s="230"/>
      <c r="GEJ507" s="230"/>
      <c r="GEK507" s="230"/>
      <c r="GEL507" s="230"/>
      <c r="GEM507" s="230"/>
      <c r="GEN507" s="230"/>
      <c r="GEO507" s="230"/>
      <c r="GEP507" s="230"/>
      <c r="GEQ507" s="230"/>
      <c r="GER507" s="230"/>
      <c r="GES507" s="230"/>
      <c r="GET507" s="230"/>
      <c r="GEU507" s="230"/>
      <c r="GEV507" s="230"/>
      <c r="GEW507" s="230"/>
      <c r="GEX507" s="230"/>
      <c r="GEY507" s="230"/>
      <c r="GEZ507" s="230"/>
      <c r="GFA507" s="230"/>
      <c r="GFB507" s="230"/>
      <c r="GFC507" s="230"/>
      <c r="GFD507" s="230"/>
      <c r="GFE507" s="230"/>
      <c r="GFF507" s="230"/>
      <c r="GFG507" s="230"/>
      <c r="GFH507" s="230"/>
      <c r="GFI507" s="230"/>
      <c r="GFJ507" s="230"/>
      <c r="GFK507" s="230"/>
      <c r="GFL507" s="230"/>
      <c r="GFM507" s="230"/>
      <c r="GFN507" s="230"/>
      <c r="GFO507" s="230"/>
      <c r="GFP507" s="230"/>
      <c r="GFQ507" s="230"/>
      <c r="GFR507" s="230"/>
      <c r="GFS507" s="230"/>
      <c r="GFT507" s="230"/>
      <c r="GFU507" s="230"/>
      <c r="GFV507" s="230"/>
      <c r="GFW507" s="230"/>
      <c r="GFX507" s="230"/>
      <c r="GFY507" s="230"/>
      <c r="GFZ507" s="230"/>
      <c r="GGA507" s="230"/>
      <c r="GGB507" s="230"/>
      <c r="GGC507" s="230"/>
      <c r="GGD507" s="230"/>
      <c r="GGE507" s="230"/>
      <c r="GGF507" s="230"/>
      <c r="GGG507" s="230"/>
      <c r="GGH507" s="230"/>
      <c r="GGI507" s="230"/>
      <c r="GGJ507" s="230"/>
      <c r="GGK507" s="230"/>
      <c r="GGL507" s="230"/>
      <c r="GGM507" s="230"/>
      <c r="GGN507" s="230"/>
      <c r="GGO507" s="230"/>
      <c r="GGP507" s="230"/>
      <c r="GGQ507" s="230"/>
      <c r="GGR507" s="230"/>
      <c r="GGS507" s="230"/>
      <c r="GGT507" s="230"/>
      <c r="GGU507" s="230"/>
      <c r="GGV507" s="230"/>
      <c r="GGW507" s="230"/>
      <c r="GGX507" s="230"/>
      <c r="GGY507" s="230"/>
      <c r="GGZ507" s="230"/>
      <c r="GHA507" s="230"/>
      <c r="GHB507" s="230"/>
      <c r="GHC507" s="230"/>
      <c r="GHD507" s="230"/>
      <c r="GHE507" s="230"/>
      <c r="GHF507" s="230"/>
      <c r="GHG507" s="230"/>
      <c r="GHH507" s="230"/>
      <c r="GHI507" s="230"/>
      <c r="GHJ507" s="230"/>
      <c r="GHK507" s="230"/>
      <c r="GHL507" s="230"/>
      <c r="GHM507" s="230"/>
      <c r="GHN507" s="230"/>
      <c r="GHO507" s="230"/>
      <c r="GHP507" s="230"/>
      <c r="GHQ507" s="230"/>
      <c r="GHR507" s="230"/>
      <c r="GHS507" s="230"/>
      <c r="GHT507" s="230"/>
      <c r="GHU507" s="230"/>
      <c r="GHV507" s="230"/>
      <c r="GHW507" s="230"/>
      <c r="GHX507" s="230"/>
      <c r="GHY507" s="230"/>
      <c r="GHZ507" s="230"/>
      <c r="GIA507" s="230"/>
      <c r="GIB507" s="230"/>
      <c r="GIC507" s="230"/>
      <c r="GID507" s="230"/>
      <c r="GIE507" s="230"/>
      <c r="GIF507" s="230"/>
      <c r="GIG507" s="230"/>
      <c r="GIH507" s="230"/>
      <c r="GII507" s="230"/>
      <c r="GIJ507" s="230"/>
      <c r="GIK507" s="230"/>
      <c r="GIL507" s="230"/>
      <c r="GIM507" s="230"/>
      <c r="GIN507" s="230"/>
      <c r="GIO507" s="230"/>
      <c r="GIP507" s="230"/>
      <c r="GIQ507" s="230"/>
      <c r="GIR507" s="230"/>
      <c r="GIS507" s="230"/>
      <c r="GIT507" s="230"/>
      <c r="GIU507" s="230"/>
      <c r="GIV507" s="230"/>
      <c r="GIW507" s="230"/>
      <c r="GIX507" s="230"/>
      <c r="GIY507" s="230"/>
      <c r="GIZ507" s="230"/>
      <c r="GJA507" s="230"/>
      <c r="GJB507" s="230"/>
      <c r="GJC507" s="230"/>
      <c r="GJD507" s="230"/>
      <c r="GJE507" s="230"/>
      <c r="GJF507" s="230"/>
      <c r="GJG507" s="230"/>
      <c r="GJH507" s="230"/>
      <c r="GJI507" s="230"/>
      <c r="GJJ507" s="230"/>
      <c r="GJK507" s="230"/>
      <c r="GJL507" s="230"/>
      <c r="GJM507" s="230"/>
      <c r="GJN507" s="230"/>
      <c r="GJO507" s="230"/>
      <c r="GJP507" s="230"/>
      <c r="GJQ507" s="230"/>
      <c r="GJR507" s="230"/>
      <c r="GJS507" s="230"/>
      <c r="GJT507" s="230"/>
      <c r="GJU507" s="230"/>
      <c r="GJV507" s="230"/>
      <c r="GJW507" s="230"/>
      <c r="GJX507" s="230"/>
      <c r="GJY507" s="230"/>
      <c r="GJZ507" s="230"/>
      <c r="GKA507" s="230"/>
      <c r="GKB507" s="230"/>
      <c r="GKC507" s="230"/>
      <c r="GKD507" s="230"/>
      <c r="GKE507" s="230"/>
      <c r="GKF507" s="230"/>
      <c r="GKG507" s="230"/>
      <c r="GKH507" s="230"/>
      <c r="GKI507" s="230"/>
      <c r="GKJ507" s="230"/>
      <c r="GKK507" s="230"/>
      <c r="GKL507" s="230"/>
      <c r="GKM507" s="230"/>
      <c r="GKN507" s="230"/>
      <c r="GKO507" s="230"/>
      <c r="GKP507" s="230"/>
      <c r="GKQ507" s="230"/>
      <c r="GKR507" s="230"/>
      <c r="GKS507" s="230"/>
      <c r="GKT507" s="230"/>
      <c r="GKU507" s="230"/>
      <c r="GKV507" s="230"/>
      <c r="GKW507" s="230"/>
      <c r="GKX507" s="230"/>
      <c r="GKY507" s="230"/>
      <c r="GKZ507" s="230"/>
      <c r="GLA507" s="230"/>
      <c r="GLB507" s="230"/>
      <c r="GLC507" s="230"/>
      <c r="GLD507" s="230"/>
      <c r="GLE507" s="230"/>
      <c r="GLF507" s="230"/>
      <c r="GLG507" s="230"/>
      <c r="GLH507" s="230"/>
      <c r="GLI507" s="230"/>
      <c r="GLJ507" s="230"/>
      <c r="GLK507" s="230"/>
      <c r="GLL507" s="230"/>
      <c r="GLM507" s="230"/>
      <c r="GLN507" s="230"/>
      <c r="GLO507" s="230"/>
      <c r="GLP507" s="230"/>
      <c r="GLQ507" s="230"/>
      <c r="GLR507" s="230"/>
      <c r="GLS507" s="230"/>
      <c r="GLT507" s="230"/>
      <c r="GLU507" s="230"/>
      <c r="GLV507" s="230"/>
      <c r="GLW507" s="230"/>
      <c r="GLX507" s="230"/>
      <c r="GLY507" s="230"/>
      <c r="GLZ507" s="230"/>
      <c r="GMA507" s="230"/>
      <c r="GMB507" s="230"/>
      <c r="GMC507" s="230"/>
      <c r="GMD507" s="230"/>
      <c r="GME507" s="230"/>
      <c r="GMF507" s="230"/>
      <c r="GMG507" s="230"/>
      <c r="GMH507" s="230"/>
      <c r="GMI507" s="230"/>
      <c r="GMJ507" s="230"/>
      <c r="GMK507" s="230"/>
      <c r="GML507" s="230"/>
      <c r="GMM507" s="230"/>
      <c r="GMN507" s="230"/>
      <c r="GMO507" s="230"/>
      <c r="GMP507" s="230"/>
      <c r="GMQ507" s="230"/>
      <c r="GMR507" s="230"/>
      <c r="GMS507" s="230"/>
      <c r="GMT507" s="230"/>
      <c r="GMU507" s="230"/>
      <c r="GMV507" s="230"/>
      <c r="GMW507" s="230"/>
      <c r="GMX507" s="230"/>
      <c r="GMY507" s="230"/>
      <c r="GMZ507" s="230"/>
      <c r="GNA507" s="230"/>
      <c r="GNB507" s="230"/>
      <c r="GNC507" s="230"/>
      <c r="GND507" s="230"/>
      <c r="GNE507" s="230"/>
      <c r="GNF507" s="230"/>
      <c r="GNG507" s="230"/>
      <c r="GNH507" s="230"/>
      <c r="GNI507" s="230"/>
      <c r="GNJ507" s="230"/>
      <c r="GNK507" s="230"/>
      <c r="GNL507" s="230"/>
      <c r="GNM507" s="230"/>
      <c r="GNN507" s="230"/>
      <c r="GNO507" s="230"/>
      <c r="GNP507" s="230"/>
      <c r="GNQ507" s="230"/>
      <c r="GNR507" s="230"/>
      <c r="GNS507" s="230"/>
      <c r="GNT507" s="230"/>
      <c r="GNU507" s="230"/>
      <c r="GNV507" s="230"/>
      <c r="GNW507" s="230"/>
      <c r="GNX507" s="230"/>
      <c r="GNY507" s="230"/>
      <c r="GNZ507" s="230"/>
      <c r="GOA507" s="230"/>
      <c r="GOB507" s="230"/>
      <c r="GOC507" s="230"/>
      <c r="GOD507" s="230"/>
      <c r="GOE507" s="230"/>
      <c r="GOF507" s="230"/>
      <c r="GOG507" s="230"/>
      <c r="GOH507" s="230"/>
      <c r="GOI507" s="230"/>
      <c r="GOJ507" s="230"/>
      <c r="GOK507" s="230"/>
      <c r="GOL507" s="230"/>
      <c r="GOM507" s="230"/>
      <c r="GON507" s="230"/>
      <c r="GOO507" s="230"/>
      <c r="GOP507" s="230"/>
      <c r="GOQ507" s="230"/>
      <c r="GOR507" s="230"/>
      <c r="GOS507" s="230"/>
      <c r="GOT507" s="230"/>
      <c r="GOU507" s="230"/>
      <c r="GOV507" s="230"/>
      <c r="GOW507" s="230"/>
      <c r="GOX507" s="230"/>
      <c r="GOY507" s="230"/>
      <c r="GOZ507" s="230"/>
      <c r="GPA507" s="230"/>
      <c r="GPB507" s="230"/>
      <c r="GPC507" s="230"/>
      <c r="GPD507" s="230"/>
      <c r="GPE507" s="230"/>
      <c r="GPF507" s="230"/>
      <c r="GPG507" s="230"/>
      <c r="GPH507" s="230"/>
      <c r="GPI507" s="230"/>
      <c r="GPJ507" s="230"/>
      <c r="GPK507" s="230"/>
      <c r="GPL507" s="230"/>
      <c r="GPM507" s="230"/>
      <c r="GPN507" s="230"/>
      <c r="GPO507" s="230"/>
      <c r="GPP507" s="230"/>
      <c r="GPQ507" s="230"/>
      <c r="GPR507" s="230"/>
      <c r="GPS507" s="230"/>
      <c r="GPT507" s="230"/>
      <c r="GPU507" s="230"/>
      <c r="GPV507" s="230"/>
      <c r="GPW507" s="230"/>
      <c r="GPX507" s="230"/>
      <c r="GPY507" s="230"/>
      <c r="GPZ507" s="230"/>
      <c r="GQA507" s="230"/>
      <c r="GQB507" s="230"/>
      <c r="GQC507" s="230"/>
      <c r="GQD507" s="230"/>
      <c r="GQE507" s="230"/>
      <c r="GQF507" s="230"/>
      <c r="GQG507" s="230"/>
      <c r="GQH507" s="230"/>
      <c r="GQI507" s="230"/>
      <c r="GQJ507" s="230"/>
      <c r="GQK507" s="230"/>
      <c r="GQL507" s="230"/>
      <c r="GQM507" s="230"/>
      <c r="GQN507" s="230"/>
      <c r="GQO507" s="230"/>
      <c r="GQP507" s="230"/>
      <c r="GQQ507" s="230"/>
      <c r="GQR507" s="230"/>
      <c r="GQS507" s="230"/>
      <c r="GQT507" s="230"/>
      <c r="GQU507" s="230"/>
      <c r="GQV507" s="230"/>
      <c r="GQW507" s="230"/>
      <c r="GQX507" s="230"/>
      <c r="GQY507" s="230"/>
      <c r="GQZ507" s="230"/>
      <c r="GRA507" s="230"/>
      <c r="GRB507" s="230"/>
      <c r="GRC507" s="230"/>
      <c r="GRD507" s="230"/>
      <c r="GRE507" s="230"/>
      <c r="GRF507" s="230"/>
      <c r="GRG507" s="230"/>
      <c r="GRH507" s="230"/>
      <c r="GRI507" s="230"/>
      <c r="GRJ507" s="230"/>
      <c r="GRK507" s="230"/>
      <c r="GRL507" s="230"/>
      <c r="GRM507" s="230"/>
      <c r="GRN507" s="230"/>
      <c r="GRO507" s="230"/>
      <c r="GRP507" s="230"/>
      <c r="GRQ507" s="230"/>
      <c r="GRR507" s="230"/>
      <c r="GRS507" s="230"/>
      <c r="GRT507" s="230"/>
      <c r="GRU507" s="230"/>
      <c r="GRV507" s="230"/>
      <c r="GRW507" s="230"/>
      <c r="GRX507" s="230"/>
      <c r="GRY507" s="230"/>
      <c r="GRZ507" s="230"/>
      <c r="GSA507" s="230"/>
      <c r="GSB507" s="230"/>
      <c r="GSC507" s="230"/>
      <c r="GSD507" s="230"/>
      <c r="GSE507" s="230"/>
      <c r="GSF507" s="230"/>
      <c r="GSG507" s="230"/>
      <c r="GSH507" s="230"/>
      <c r="GSI507" s="230"/>
      <c r="GSJ507" s="230"/>
      <c r="GSK507" s="230"/>
      <c r="GSL507" s="230"/>
      <c r="GSM507" s="230"/>
      <c r="GSN507" s="230"/>
      <c r="GSO507" s="230"/>
      <c r="GSP507" s="230"/>
      <c r="GSQ507" s="230"/>
      <c r="GSR507" s="230"/>
      <c r="GSS507" s="230"/>
      <c r="GST507" s="230"/>
      <c r="GSU507" s="230"/>
      <c r="GSV507" s="230"/>
      <c r="GSW507" s="230"/>
      <c r="GSX507" s="230"/>
      <c r="GSY507" s="230"/>
      <c r="GSZ507" s="230"/>
      <c r="GTA507" s="230"/>
      <c r="GTB507" s="230"/>
      <c r="GTC507" s="230"/>
      <c r="GTD507" s="230"/>
      <c r="GTE507" s="230"/>
      <c r="GTF507" s="230"/>
      <c r="GTG507" s="230"/>
      <c r="GTH507" s="230"/>
      <c r="GTI507" s="230"/>
      <c r="GTJ507" s="230"/>
      <c r="GTK507" s="230"/>
      <c r="GTL507" s="230"/>
      <c r="GTM507" s="230"/>
      <c r="GTN507" s="230"/>
      <c r="GTO507" s="230"/>
      <c r="GTP507" s="230"/>
      <c r="GTQ507" s="230"/>
      <c r="GTR507" s="230"/>
      <c r="GTS507" s="230"/>
      <c r="GTT507" s="230"/>
      <c r="GTU507" s="230"/>
      <c r="GTV507" s="230"/>
      <c r="GTW507" s="230"/>
      <c r="GTX507" s="230"/>
      <c r="GTY507" s="230"/>
      <c r="GTZ507" s="230"/>
      <c r="GUA507" s="230"/>
      <c r="GUB507" s="230"/>
      <c r="GUC507" s="230"/>
      <c r="GUD507" s="230"/>
      <c r="GUE507" s="230"/>
      <c r="GUF507" s="230"/>
      <c r="GUG507" s="230"/>
      <c r="GUH507" s="230"/>
      <c r="GUI507" s="230"/>
      <c r="GUJ507" s="230"/>
      <c r="GUK507" s="230"/>
      <c r="GUL507" s="230"/>
      <c r="GUM507" s="230"/>
      <c r="GUN507" s="230"/>
      <c r="GUO507" s="230"/>
      <c r="GUP507" s="230"/>
      <c r="GUQ507" s="230"/>
      <c r="GUR507" s="230"/>
      <c r="GUS507" s="230"/>
      <c r="GUT507" s="230"/>
      <c r="GUU507" s="230"/>
      <c r="GUV507" s="230"/>
      <c r="GUW507" s="230"/>
      <c r="GUX507" s="230"/>
      <c r="GUY507" s="230"/>
      <c r="GUZ507" s="230"/>
      <c r="GVA507" s="230"/>
      <c r="GVB507" s="230"/>
      <c r="GVC507" s="230"/>
      <c r="GVD507" s="230"/>
      <c r="GVE507" s="230"/>
      <c r="GVF507" s="230"/>
      <c r="GVG507" s="230"/>
      <c r="GVH507" s="230"/>
      <c r="GVI507" s="230"/>
      <c r="GVJ507" s="230"/>
      <c r="GVK507" s="230"/>
      <c r="GVL507" s="230"/>
      <c r="GVM507" s="230"/>
      <c r="GVN507" s="230"/>
      <c r="GVO507" s="230"/>
      <c r="GVP507" s="230"/>
      <c r="GVQ507" s="230"/>
      <c r="GVR507" s="230"/>
      <c r="GVS507" s="230"/>
      <c r="GVT507" s="230"/>
      <c r="GVU507" s="230"/>
      <c r="GVV507" s="230"/>
      <c r="GVW507" s="230"/>
      <c r="GVX507" s="230"/>
      <c r="GVY507" s="230"/>
      <c r="GVZ507" s="230"/>
      <c r="GWA507" s="230"/>
      <c r="GWB507" s="230"/>
      <c r="GWC507" s="230"/>
      <c r="GWD507" s="230"/>
      <c r="GWE507" s="230"/>
      <c r="GWF507" s="230"/>
      <c r="GWG507" s="230"/>
      <c r="GWH507" s="230"/>
      <c r="GWI507" s="230"/>
      <c r="GWJ507" s="230"/>
      <c r="GWK507" s="230"/>
      <c r="GWL507" s="230"/>
      <c r="GWM507" s="230"/>
      <c r="GWN507" s="230"/>
      <c r="GWO507" s="230"/>
      <c r="GWP507" s="230"/>
      <c r="GWQ507" s="230"/>
      <c r="GWR507" s="230"/>
      <c r="GWS507" s="230"/>
      <c r="GWT507" s="230"/>
      <c r="GWU507" s="230"/>
      <c r="GWV507" s="230"/>
      <c r="GWW507" s="230"/>
      <c r="GWX507" s="230"/>
      <c r="GWY507" s="230"/>
      <c r="GWZ507" s="230"/>
      <c r="GXA507" s="230"/>
      <c r="GXB507" s="230"/>
      <c r="GXC507" s="230"/>
      <c r="GXD507" s="230"/>
      <c r="GXE507" s="230"/>
      <c r="GXF507" s="230"/>
      <c r="GXG507" s="230"/>
      <c r="GXH507" s="230"/>
      <c r="GXI507" s="230"/>
      <c r="GXJ507" s="230"/>
      <c r="GXK507" s="230"/>
      <c r="GXL507" s="230"/>
      <c r="GXM507" s="230"/>
      <c r="GXN507" s="230"/>
      <c r="GXO507" s="230"/>
      <c r="GXP507" s="230"/>
      <c r="GXQ507" s="230"/>
      <c r="GXR507" s="230"/>
      <c r="GXS507" s="230"/>
      <c r="GXT507" s="230"/>
      <c r="GXU507" s="230"/>
      <c r="GXV507" s="230"/>
      <c r="GXW507" s="230"/>
      <c r="GXX507" s="230"/>
      <c r="GXY507" s="230"/>
      <c r="GXZ507" s="230"/>
      <c r="GYA507" s="230"/>
      <c r="GYB507" s="230"/>
      <c r="GYC507" s="230"/>
      <c r="GYD507" s="230"/>
      <c r="GYE507" s="230"/>
      <c r="GYF507" s="230"/>
      <c r="GYG507" s="230"/>
      <c r="GYH507" s="230"/>
      <c r="GYI507" s="230"/>
      <c r="GYJ507" s="230"/>
      <c r="GYK507" s="230"/>
      <c r="GYL507" s="230"/>
      <c r="GYM507" s="230"/>
      <c r="GYN507" s="230"/>
      <c r="GYO507" s="230"/>
      <c r="GYP507" s="230"/>
      <c r="GYQ507" s="230"/>
      <c r="GYR507" s="230"/>
      <c r="GYS507" s="230"/>
      <c r="GYT507" s="230"/>
      <c r="GYU507" s="230"/>
      <c r="GYV507" s="230"/>
      <c r="GYW507" s="230"/>
      <c r="GYX507" s="230"/>
      <c r="GYY507" s="230"/>
      <c r="GYZ507" s="230"/>
      <c r="GZA507" s="230"/>
      <c r="GZB507" s="230"/>
      <c r="GZC507" s="230"/>
      <c r="GZD507" s="230"/>
      <c r="GZE507" s="230"/>
      <c r="GZF507" s="230"/>
      <c r="GZG507" s="230"/>
      <c r="GZH507" s="230"/>
      <c r="GZI507" s="230"/>
      <c r="GZJ507" s="230"/>
      <c r="GZK507" s="230"/>
      <c r="GZL507" s="230"/>
      <c r="GZM507" s="230"/>
      <c r="GZN507" s="230"/>
      <c r="GZO507" s="230"/>
      <c r="GZP507" s="230"/>
      <c r="GZQ507" s="230"/>
      <c r="GZR507" s="230"/>
      <c r="GZS507" s="230"/>
      <c r="GZT507" s="230"/>
      <c r="GZU507" s="230"/>
      <c r="GZV507" s="230"/>
      <c r="GZW507" s="230"/>
      <c r="GZX507" s="230"/>
      <c r="GZY507" s="230"/>
      <c r="GZZ507" s="230"/>
      <c r="HAA507" s="230"/>
      <c r="HAB507" s="230"/>
      <c r="HAC507" s="230"/>
      <c r="HAD507" s="230"/>
      <c r="HAE507" s="230"/>
      <c r="HAF507" s="230"/>
      <c r="HAG507" s="230"/>
      <c r="HAH507" s="230"/>
      <c r="HAI507" s="230"/>
      <c r="HAJ507" s="230"/>
      <c r="HAK507" s="230"/>
      <c r="HAL507" s="230"/>
      <c r="HAM507" s="230"/>
      <c r="HAN507" s="230"/>
      <c r="HAO507" s="230"/>
      <c r="HAP507" s="230"/>
      <c r="HAQ507" s="230"/>
      <c r="HAR507" s="230"/>
      <c r="HAS507" s="230"/>
      <c r="HAT507" s="230"/>
      <c r="HAU507" s="230"/>
      <c r="HAV507" s="230"/>
      <c r="HAW507" s="230"/>
      <c r="HAX507" s="230"/>
      <c r="HAY507" s="230"/>
      <c r="HAZ507" s="230"/>
      <c r="HBA507" s="230"/>
      <c r="HBB507" s="230"/>
      <c r="HBC507" s="230"/>
      <c r="HBD507" s="230"/>
      <c r="HBE507" s="230"/>
      <c r="HBF507" s="230"/>
      <c r="HBG507" s="230"/>
      <c r="HBH507" s="230"/>
      <c r="HBI507" s="230"/>
      <c r="HBJ507" s="230"/>
      <c r="HBK507" s="230"/>
      <c r="HBL507" s="230"/>
      <c r="HBM507" s="230"/>
      <c r="HBN507" s="230"/>
      <c r="HBO507" s="230"/>
      <c r="HBP507" s="230"/>
      <c r="HBQ507" s="230"/>
      <c r="HBR507" s="230"/>
      <c r="HBS507" s="230"/>
      <c r="HBT507" s="230"/>
      <c r="HBU507" s="230"/>
      <c r="HBV507" s="230"/>
      <c r="HBW507" s="230"/>
      <c r="HBX507" s="230"/>
      <c r="HBY507" s="230"/>
      <c r="HBZ507" s="230"/>
      <c r="HCA507" s="230"/>
      <c r="HCB507" s="230"/>
      <c r="HCC507" s="230"/>
      <c r="HCD507" s="230"/>
      <c r="HCE507" s="230"/>
      <c r="HCF507" s="230"/>
      <c r="HCG507" s="230"/>
      <c r="HCH507" s="230"/>
      <c r="HCI507" s="230"/>
      <c r="HCJ507" s="230"/>
      <c r="HCK507" s="230"/>
      <c r="HCL507" s="230"/>
      <c r="HCM507" s="230"/>
      <c r="HCN507" s="230"/>
      <c r="HCO507" s="230"/>
      <c r="HCP507" s="230"/>
      <c r="HCQ507" s="230"/>
      <c r="HCR507" s="230"/>
      <c r="HCS507" s="230"/>
      <c r="HCT507" s="230"/>
      <c r="HCU507" s="230"/>
      <c r="HCV507" s="230"/>
      <c r="HCW507" s="230"/>
      <c r="HCX507" s="230"/>
      <c r="HCY507" s="230"/>
      <c r="HCZ507" s="230"/>
      <c r="HDA507" s="230"/>
      <c r="HDB507" s="230"/>
      <c r="HDC507" s="230"/>
      <c r="HDD507" s="230"/>
      <c r="HDE507" s="230"/>
      <c r="HDF507" s="230"/>
      <c r="HDG507" s="230"/>
      <c r="HDH507" s="230"/>
      <c r="HDI507" s="230"/>
      <c r="HDJ507" s="230"/>
      <c r="HDK507" s="230"/>
      <c r="HDL507" s="230"/>
      <c r="HDM507" s="230"/>
      <c r="HDN507" s="230"/>
      <c r="HDO507" s="230"/>
      <c r="HDP507" s="230"/>
      <c r="HDQ507" s="230"/>
      <c r="HDR507" s="230"/>
      <c r="HDS507" s="230"/>
      <c r="HDT507" s="230"/>
      <c r="HDU507" s="230"/>
      <c r="HDV507" s="230"/>
      <c r="HDW507" s="230"/>
      <c r="HDX507" s="230"/>
      <c r="HDY507" s="230"/>
      <c r="HDZ507" s="230"/>
      <c r="HEA507" s="230"/>
      <c r="HEB507" s="230"/>
      <c r="HEC507" s="230"/>
      <c r="HED507" s="230"/>
      <c r="HEE507" s="230"/>
      <c r="HEF507" s="230"/>
      <c r="HEG507" s="230"/>
      <c r="HEH507" s="230"/>
      <c r="HEI507" s="230"/>
      <c r="HEJ507" s="230"/>
      <c r="HEK507" s="230"/>
      <c r="HEL507" s="230"/>
      <c r="HEM507" s="230"/>
      <c r="HEN507" s="230"/>
      <c r="HEO507" s="230"/>
      <c r="HEP507" s="230"/>
      <c r="HEQ507" s="230"/>
      <c r="HER507" s="230"/>
      <c r="HES507" s="230"/>
      <c r="HET507" s="230"/>
      <c r="HEU507" s="230"/>
      <c r="HEV507" s="230"/>
      <c r="HEW507" s="230"/>
      <c r="HEX507" s="230"/>
      <c r="HEY507" s="230"/>
      <c r="HEZ507" s="230"/>
      <c r="HFA507" s="230"/>
      <c r="HFB507" s="230"/>
      <c r="HFC507" s="230"/>
      <c r="HFD507" s="230"/>
      <c r="HFE507" s="230"/>
      <c r="HFF507" s="230"/>
      <c r="HFG507" s="230"/>
      <c r="HFH507" s="230"/>
      <c r="HFI507" s="230"/>
      <c r="HFJ507" s="230"/>
      <c r="HFK507" s="230"/>
      <c r="HFL507" s="230"/>
      <c r="HFM507" s="230"/>
      <c r="HFN507" s="230"/>
      <c r="HFO507" s="230"/>
      <c r="HFP507" s="230"/>
      <c r="HFQ507" s="230"/>
      <c r="HFR507" s="230"/>
      <c r="HFS507" s="230"/>
      <c r="HFT507" s="230"/>
      <c r="HFU507" s="230"/>
      <c r="HFV507" s="230"/>
      <c r="HFW507" s="230"/>
      <c r="HFX507" s="230"/>
      <c r="HFY507" s="230"/>
      <c r="HFZ507" s="230"/>
      <c r="HGA507" s="230"/>
      <c r="HGB507" s="230"/>
      <c r="HGC507" s="230"/>
      <c r="HGD507" s="230"/>
      <c r="HGE507" s="230"/>
      <c r="HGF507" s="230"/>
      <c r="HGG507" s="230"/>
      <c r="HGH507" s="230"/>
      <c r="HGI507" s="230"/>
      <c r="HGJ507" s="230"/>
      <c r="HGK507" s="230"/>
      <c r="HGL507" s="230"/>
      <c r="HGM507" s="230"/>
      <c r="HGN507" s="230"/>
      <c r="HGO507" s="230"/>
      <c r="HGP507" s="230"/>
      <c r="HGQ507" s="230"/>
      <c r="HGR507" s="230"/>
      <c r="HGS507" s="230"/>
      <c r="HGT507" s="230"/>
      <c r="HGU507" s="230"/>
      <c r="HGV507" s="230"/>
      <c r="HGW507" s="230"/>
      <c r="HGX507" s="230"/>
      <c r="HGY507" s="230"/>
      <c r="HGZ507" s="230"/>
      <c r="HHA507" s="230"/>
      <c r="HHB507" s="230"/>
      <c r="HHC507" s="230"/>
      <c r="HHD507" s="230"/>
      <c r="HHE507" s="230"/>
      <c r="HHF507" s="230"/>
      <c r="HHG507" s="230"/>
      <c r="HHH507" s="230"/>
      <c r="HHI507" s="230"/>
      <c r="HHJ507" s="230"/>
      <c r="HHK507" s="230"/>
      <c r="HHL507" s="230"/>
      <c r="HHM507" s="230"/>
      <c r="HHN507" s="230"/>
      <c r="HHO507" s="230"/>
      <c r="HHP507" s="230"/>
      <c r="HHQ507" s="230"/>
      <c r="HHR507" s="230"/>
      <c r="HHS507" s="230"/>
      <c r="HHT507" s="230"/>
      <c r="HHU507" s="230"/>
      <c r="HHV507" s="230"/>
      <c r="HHW507" s="230"/>
      <c r="HHX507" s="230"/>
      <c r="HHY507" s="230"/>
      <c r="HHZ507" s="230"/>
      <c r="HIA507" s="230"/>
      <c r="HIB507" s="230"/>
      <c r="HIC507" s="230"/>
      <c r="HID507" s="230"/>
      <c r="HIE507" s="230"/>
      <c r="HIF507" s="230"/>
      <c r="HIG507" s="230"/>
      <c r="HIH507" s="230"/>
      <c r="HII507" s="230"/>
      <c r="HIJ507" s="230"/>
      <c r="HIK507" s="230"/>
      <c r="HIL507" s="230"/>
      <c r="HIM507" s="230"/>
      <c r="HIN507" s="230"/>
      <c r="HIO507" s="230"/>
      <c r="HIP507" s="230"/>
      <c r="HIQ507" s="230"/>
      <c r="HIR507" s="230"/>
      <c r="HIS507" s="230"/>
      <c r="HIT507" s="230"/>
      <c r="HIU507" s="230"/>
      <c r="HIV507" s="230"/>
      <c r="HIW507" s="230"/>
      <c r="HIX507" s="230"/>
      <c r="HIY507" s="230"/>
      <c r="HIZ507" s="230"/>
      <c r="HJA507" s="230"/>
      <c r="HJB507" s="230"/>
      <c r="HJC507" s="230"/>
      <c r="HJD507" s="230"/>
      <c r="HJE507" s="230"/>
      <c r="HJF507" s="230"/>
      <c r="HJG507" s="230"/>
      <c r="HJH507" s="230"/>
      <c r="HJI507" s="230"/>
      <c r="HJJ507" s="230"/>
      <c r="HJK507" s="230"/>
      <c r="HJL507" s="230"/>
      <c r="HJM507" s="230"/>
      <c r="HJN507" s="230"/>
      <c r="HJO507" s="230"/>
      <c r="HJP507" s="230"/>
      <c r="HJQ507" s="230"/>
      <c r="HJR507" s="230"/>
      <c r="HJS507" s="230"/>
      <c r="HJT507" s="230"/>
      <c r="HJU507" s="230"/>
      <c r="HJV507" s="230"/>
      <c r="HJW507" s="230"/>
      <c r="HJX507" s="230"/>
      <c r="HJY507" s="230"/>
      <c r="HJZ507" s="230"/>
      <c r="HKA507" s="230"/>
      <c r="HKB507" s="230"/>
      <c r="HKC507" s="230"/>
      <c r="HKD507" s="230"/>
      <c r="HKE507" s="230"/>
      <c r="HKF507" s="230"/>
      <c r="HKG507" s="230"/>
      <c r="HKH507" s="230"/>
      <c r="HKI507" s="230"/>
      <c r="HKJ507" s="230"/>
      <c r="HKK507" s="230"/>
      <c r="HKL507" s="230"/>
      <c r="HKM507" s="230"/>
      <c r="HKN507" s="230"/>
      <c r="HKO507" s="230"/>
      <c r="HKP507" s="230"/>
      <c r="HKQ507" s="230"/>
      <c r="HKR507" s="230"/>
      <c r="HKS507" s="230"/>
      <c r="HKT507" s="230"/>
      <c r="HKU507" s="230"/>
      <c r="HKV507" s="230"/>
      <c r="HKW507" s="230"/>
      <c r="HKX507" s="230"/>
      <c r="HKY507" s="230"/>
      <c r="HKZ507" s="230"/>
      <c r="HLA507" s="230"/>
      <c r="HLB507" s="230"/>
      <c r="HLC507" s="230"/>
      <c r="HLD507" s="230"/>
      <c r="HLE507" s="230"/>
      <c r="HLF507" s="230"/>
      <c r="HLG507" s="230"/>
      <c r="HLH507" s="230"/>
      <c r="HLI507" s="230"/>
      <c r="HLJ507" s="230"/>
      <c r="HLK507" s="230"/>
      <c r="HLL507" s="230"/>
      <c r="HLM507" s="230"/>
      <c r="HLN507" s="230"/>
      <c r="HLO507" s="230"/>
      <c r="HLP507" s="230"/>
      <c r="HLQ507" s="230"/>
      <c r="HLR507" s="230"/>
      <c r="HLS507" s="230"/>
      <c r="HLT507" s="230"/>
      <c r="HLU507" s="230"/>
      <c r="HLV507" s="230"/>
      <c r="HLW507" s="230"/>
      <c r="HLX507" s="230"/>
      <c r="HLY507" s="230"/>
      <c r="HLZ507" s="230"/>
      <c r="HMA507" s="230"/>
      <c r="HMB507" s="230"/>
      <c r="HMC507" s="230"/>
      <c r="HMD507" s="230"/>
      <c r="HME507" s="230"/>
      <c r="HMF507" s="230"/>
      <c r="HMG507" s="230"/>
      <c r="HMH507" s="230"/>
      <c r="HMI507" s="230"/>
      <c r="HMJ507" s="230"/>
      <c r="HMK507" s="230"/>
      <c r="HML507" s="230"/>
      <c r="HMM507" s="230"/>
      <c r="HMN507" s="230"/>
      <c r="HMO507" s="230"/>
      <c r="HMP507" s="230"/>
      <c r="HMQ507" s="230"/>
      <c r="HMR507" s="230"/>
      <c r="HMS507" s="230"/>
      <c r="HMT507" s="230"/>
      <c r="HMU507" s="230"/>
      <c r="HMV507" s="230"/>
      <c r="HMW507" s="230"/>
      <c r="HMX507" s="230"/>
      <c r="HMY507" s="230"/>
      <c r="HMZ507" s="230"/>
      <c r="HNA507" s="230"/>
      <c r="HNB507" s="230"/>
      <c r="HNC507" s="230"/>
      <c r="HND507" s="230"/>
      <c r="HNE507" s="230"/>
      <c r="HNF507" s="230"/>
      <c r="HNG507" s="230"/>
      <c r="HNH507" s="230"/>
      <c r="HNI507" s="230"/>
      <c r="HNJ507" s="230"/>
      <c r="HNK507" s="230"/>
      <c r="HNL507" s="230"/>
      <c r="HNM507" s="230"/>
      <c r="HNN507" s="230"/>
      <c r="HNO507" s="230"/>
      <c r="HNP507" s="230"/>
      <c r="HNQ507" s="230"/>
      <c r="HNR507" s="230"/>
      <c r="HNS507" s="230"/>
      <c r="HNT507" s="230"/>
      <c r="HNU507" s="230"/>
      <c r="HNV507" s="230"/>
      <c r="HNW507" s="230"/>
      <c r="HNX507" s="230"/>
      <c r="HNY507" s="230"/>
      <c r="HNZ507" s="230"/>
      <c r="HOA507" s="230"/>
      <c r="HOB507" s="230"/>
      <c r="HOC507" s="230"/>
      <c r="HOD507" s="230"/>
      <c r="HOE507" s="230"/>
      <c r="HOF507" s="230"/>
      <c r="HOG507" s="230"/>
      <c r="HOH507" s="230"/>
      <c r="HOI507" s="230"/>
      <c r="HOJ507" s="230"/>
      <c r="HOK507" s="230"/>
      <c r="HOL507" s="230"/>
      <c r="HOM507" s="230"/>
      <c r="HON507" s="230"/>
      <c r="HOO507" s="230"/>
      <c r="HOP507" s="230"/>
      <c r="HOQ507" s="230"/>
      <c r="HOR507" s="230"/>
      <c r="HOS507" s="230"/>
      <c r="HOT507" s="230"/>
      <c r="HOU507" s="230"/>
      <c r="HOV507" s="230"/>
      <c r="HOW507" s="230"/>
      <c r="HOX507" s="230"/>
      <c r="HOY507" s="230"/>
      <c r="HOZ507" s="230"/>
      <c r="HPA507" s="230"/>
      <c r="HPB507" s="230"/>
      <c r="HPC507" s="230"/>
      <c r="HPD507" s="230"/>
      <c r="HPE507" s="230"/>
      <c r="HPF507" s="230"/>
      <c r="HPG507" s="230"/>
      <c r="HPH507" s="230"/>
      <c r="HPI507" s="230"/>
      <c r="HPJ507" s="230"/>
      <c r="HPK507" s="230"/>
      <c r="HPL507" s="230"/>
      <c r="HPM507" s="230"/>
      <c r="HPN507" s="230"/>
      <c r="HPO507" s="230"/>
      <c r="HPP507" s="230"/>
      <c r="HPQ507" s="230"/>
      <c r="HPR507" s="230"/>
      <c r="HPS507" s="230"/>
      <c r="HPT507" s="230"/>
      <c r="HPU507" s="230"/>
      <c r="HPV507" s="230"/>
      <c r="HPW507" s="230"/>
      <c r="HPX507" s="230"/>
      <c r="HPY507" s="230"/>
      <c r="HPZ507" s="230"/>
      <c r="HQA507" s="230"/>
      <c r="HQB507" s="230"/>
      <c r="HQC507" s="230"/>
      <c r="HQD507" s="230"/>
      <c r="HQE507" s="230"/>
      <c r="HQF507" s="230"/>
      <c r="HQG507" s="230"/>
      <c r="HQH507" s="230"/>
      <c r="HQI507" s="230"/>
      <c r="HQJ507" s="230"/>
      <c r="HQK507" s="230"/>
      <c r="HQL507" s="230"/>
      <c r="HQM507" s="230"/>
      <c r="HQN507" s="230"/>
      <c r="HQO507" s="230"/>
      <c r="HQP507" s="230"/>
      <c r="HQQ507" s="230"/>
      <c r="HQR507" s="230"/>
      <c r="HQS507" s="230"/>
      <c r="HQT507" s="230"/>
      <c r="HQU507" s="230"/>
      <c r="HQV507" s="230"/>
      <c r="HQW507" s="230"/>
      <c r="HQX507" s="230"/>
      <c r="HQY507" s="230"/>
      <c r="HQZ507" s="230"/>
      <c r="HRA507" s="230"/>
      <c r="HRB507" s="230"/>
      <c r="HRC507" s="230"/>
      <c r="HRD507" s="230"/>
      <c r="HRE507" s="230"/>
      <c r="HRF507" s="230"/>
      <c r="HRG507" s="230"/>
      <c r="HRH507" s="230"/>
      <c r="HRI507" s="230"/>
      <c r="HRJ507" s="230"/>
      <c r="HRK507" s="230"/>
      <c r="HRL507" s="230"/>
      <c r="HRM507" s="230"/>
      <c r="HRN507" s="230"/>
      <c r="HRO507" s="230"/>
      <c r="HRP507" s="230"/>
      <c r="HRQ507" s="230"/>
      <c r="HRR507" s="230"/>
      <c r="HRS507" s="230"/>
      <c r="HRT507" s="230"/>
      <c r="HRU507" s="230"/>
      <c r="HRV507" s="230"/>
      <c r="HRW507" s="230"/>
      <c r="HRX507" s="230"/>
      <c r="HRY507" s="230"/>
      <c r="HRZ507" s="230"/>
      <c r="HSA507" s="230"/>
      <c r="HSB507" s="230"/>
      <c r="HSC507" s="230"/>
      <c r="HSD507" s="230"/>
      <c r="HSE507" s="230"/>
      <c r="HSF507" s="230"/>
      <c r="HSG507" s="230"/>
      <c r="HSH507" s="230"/>
      <c r="HSI507" s="230"/>
      <c r="HSJ507" s="230"/>
      <c r="HSK507" s="230"/>
      <c r="HSL507" s="230"/>
      <c r="HSM507" s="230"/>
      <c r="HSN507" s="230"/>
      <c r="HSO507" s="230"/>
      <c r="HSP507" s="230"/>
      <c r="HSQ507" s="230"/>
      <c r="HSR507" s="230"/>
      <c r="HSS507" s="230"/>
      <c r="HST507" s="230"/>
      <c r="HSU507" s="230"/>
      <c r="HSV507" s="230"/>
      <c r="HSW507" s="230"/>
      <c r="HSX507" s="230"/>
      <c r="HSY507" s="230"/>
      <c r="HSZ507" s="230"/>
      <c r="HTA507" s="230"/>
      <c r="HTB507" s="230"/>
      <c r="HTC507" s="230"/>
      <c r="HTD507" s="230"/>
      <c r="HTE507" s="230"/>
      <c r="HTF507" s="230"/>
      <c r="HTG507" s="230"/>
      <c r="HTH507" s="230"/>
      <c r="HTI507" s="230"/>
      <c r="HTJ507" s="230"/>
      <c r="HTK507" s="230"/>
      <c r="HTL507" s="230"/>
      <c r="HTM507" s="230"/>
      <c r="HTN507" s="230"/>
      <c r="HTO507" s="230"/>
      <c r="HTP507" s="230"/>
      <c r="HTQ507" s="230"/>
      <c r="HTR507" s="230"/>
      <c r="HTS507" s="230"/>
      <c r="HTT507" s="230"/>
      <c r="HTU507" s="230"/>
      <c r="HTV507" s="230"/>
      <c r="HTW507" s="230"/>
      <c r="HTX507" s="230"/>
      <c r="HTY507" s="230"/>
      <c r="HTZ507" s="230"/>
      <c r="HUA507" s="230"/>
      <c r="HUB507" s="230"/>
      <c r="HUC507" s="230"/>
      <c r="HUD507" s="230"/>
      <c r="HUE507" s="230"/>
      <c r="HUF507" s="230"/>
      <c r="HUG507" s="230"/>
      <c r="HUH507" s="230"/>
      <c r="HUI507" s="230"/>
      <c r="HUJ507" s="230"/>
      <c r="HUK507" s="230"/>
      <c r="HUL507" s="230"/>
      <c r="HUM507" s="230"/>
      <c r="HUN507" s="230"/>
      <c r="HUO507" s="230"/>
      <c r="HUP507" s="230"/>
      <c r="HUQ507" s="230"/>
      <c r="HUR507" s="230"/>
      <c r="HUS507" s="230"/>
      <c r="HUT507" s="230"/>
      <c r="HUU507" s="230"/>
      <c r="HUV507" s="230"/>
      <c r="HUW507" s="230"/>
      <c r="HUX507" s="230"/>
      <c r="HUY507" s="230"/>
      <c r="HUZ507" s="230"/>
      <c r="HVA507" s="230"/>
      <c r="HVB507" s="230"/>
      <c r="HVC507" s="230"/>
      <c r="HVD507" s="230"/>
      <c r="HVE507" s="230"/>
      <c r="HVF507" s="230"/>
      <c r="HVG507" s="230"/>
      <c r="HVH507" s="230"/>
      <c r="HVI507" s="230"/>
      <c r="HVJ507" s="230"/>
      <c r="HVK507" s="230"/>
      <c r="HVL507" s="230"/>
      <c r="HVM507" s="230"/>
      <c r="HVN507" s="230"/>
      <c r="HVO507" s="230"/>
      <c r="HVP507" s="230"/>
      <c r="HVQ507" s="230"/>
      <c r="HVR507" s="230"/>
      <c r="HVS507" s="230"/>
      <c r="HVT507" s="230"/>
      <c r="HVU507" s="230"/>
      <c r="HVV507" s="230"/>
      <c r="HVW507" s="230"/>
      <c r="HVX507" s="230"/>
      <c r="HVY507" s="230"/>
      <c r="HVZ507" s="230"/>
      <c r="HWA507" s="230"/>
      <c r="HWB507" s="230"/>
      <c r="HWC507" s="230"/>
      <c r="HWD507" s="230"/>
      <c r="HWE507" s="230"/>
      <c r="HWF507" s="230"/>
      <c r="HWG507" s="230"/>
      <c r="HWH507" s="230"/>
      <c r="HWI507" s="230"/>
      <c r="HWJ507" s="230"/>
      <c r="HWK507" s="230"/>
      <c r="HWL507" s="230"/>
      <c r="HWM507" s="230"/>
      <c r="HWN507" s="230"/>
      <c r="HWO507" s="230"/>
      <c r="HWP507" s="230"/>
      <c r="HWQ507" s="230"/>
      <c r="HWR507" s="230"/>
      <c r="HWS507" s="230"/>
      <c r="HWT507" s="230"/>
      <c r="HWU507" s="230"/>
      <c r="HWV507" s="230"/>
      <c r="HWW507" s="230"/>
      <c r="HWX507" s="230"/>
      <c r="HWY507" s="230"/>
      <c r="HWZ507" s="230"/>
      <c r="HXA507" s="230"/>
      <c r="HXB507" s="230"/>
      <c r="HXC507" s="230"/>
      <c r="HXD507" s="230"/>
      <c r="HXE507" s="230"/>
      <c r="HXF507" s="230"/>
      <c r="HXG507" s="230"/>
      <c r="HXH507" s="230"/>
      <c r="HXI507" s="230"/>
      <c r="HXJ507" s="230"/>
      <c r="HXK507" s="230"/>
      <c r="HXL507" s="230"/>
      <c r="HXM507" s="230"/>
      <c r="HXN507" s="230"/>
      <c r="HXO507" s="230"/>
      <c r="HXP507" s="230"/>
      <c r="HXQ507" s="230"/>
      <c r="HXR507" s="230"/>
      <c r="HXS507" s="230"/>
      <c r="HXT507" s="230"/>
      <c r="HXU507" s="230"/>
      <c r="HXV507" s="230"/>
      <c r="HXW507" s="230"/>
      <c r="HXX507" s="230"/>
      <c r="HXY507" s="230"/>
      <c r="HXZ507" s="230"/>
      <c r="HYA507" s="230"/>
      <c r="HYB507" s="230"/>
      <c r="HYC507" s="230"/>
      <c r="HYD507" s="230"/>
      <c r="HYE507" s="230"/>
      <c r="HYF507" s="230"/>
      <c r="HYG507" s="230"/>
      <c r="HYH507" s="230"/>
      <c r="HYI507" s="230"/>
      <c r="HYJ507" s="230"/>
      <c r="HYK507" s="230"/>
      <c r="HYL507" s="230"/>
      <c r="HYM507" s="230"/>
      <c r="HYN507" s="230"/>
      <c r="HYO507" s="230"/>
      <c r="HYP507" s="230"/>
      <c r="HYQ507" s="230"/>
      <c r="HYR507" s="230"/>
      <c r="HYS507" s="230"/>
      <c r="HYT507" s="230"/>
      <c r="HYU507" s="230"/>
      <c r="HYV507" s="230"/>
      <c r="HYW507" s="230"/>
      <c r="HYX507" s="230"/>
      <c r="HYY507" s="230"/>
      <c r="HYZ507" s="230"/>
      <c r="HZA507" s="230"/>
      <c r="HZB507" s="230"/>
      <c r="HZC507" s="230"/>
      <c r="HZD507" s="230"/>
      <c r="HZE507" s="230"/>
      <c r="HZF507" s="230"/>
      <c r="HZG507" s="230"/>
      <c r="HZH507" s="230"/>
      <c r="HZI507" s="230"/>
      <c r="HZJ507" s="230"/>
      <c r="HZK507" s="230"/>
      <c r="HZL507" s="230"/>
      <c r="HZM507" s="230"/>
      <c r="HZN507" s="230"/>
      <c r="HZO507" s="230"/>
      <c r="HZP507" s="230"/>
      <c r="HZQ507" s="230"/>
      <c r="HZR507" s="230"/>
      <c r="HZS507" s="230"/>
      <c r="HZT507" s="230"/>
      <c r="HZU507" s="230"/>
      <c r="HZV507" s="230"/>
      <c r="HZW507" s="230"/>
      <c r="HZX507" s="230"/>
      <c r="HZY507" s="230"/>
      <c r="HZZ507" s="230"/>
      <c r="IAA507" s="230"/>
      <c r="IAB507" s="230"/>
      <c r="IAC507" s="230"/>
      <c r="IAD507" s="230"/>
      <c r="IAE507" s="230"/>
      <c r="IAF507" s="230"/>
      <c r="IAG507" s="230"/>
      <c r="IAH507" s="230"/>
      <c r="IAI507" s="230"/>
      <c r="IAJ507" s="230"/>
      <c r="IAK507" s="230"/>
      <c r="IAL507" s="230"/>
      <c r="IAM507" s="230"/>
      <c r="IAN507" s="230"/>
      <c r="IAO507" s="230"/>
      <c r="IAP507" s="230"/>
      <c r="IAQ507" s="230"/>
      <c r="IAR507" s="230"/>
      <c r="IAS507" s="230"/>
      <c r="IAT507" s="230"/>
      <c r="IAU507" s="230"/>
      <c r="IAV507" s="230"/>
      <c r="IAW507" s="230"/>
      <c r="IAX507" s="230"/>
      <c r="IAY507" s="230"/>
      <c r="IAZ507" s="230"/>
      <c r="IBA507" s="230"/>
      <c r="IBB507" s="230"/>
      <c r="IBC507" s="230"/>
      <c r="IBD507" s="230"/>
      <c r="IBE507" s="230"/>
      <c r="IBF507" s="230"/>
      <c r="IBG507" s="230"/>
      <c r="IBH507" s="230"/>
      <c r="IBI507" s="230"/>
      <c r="IBJ507" s="230"/>
      <c r="IBK507" s="230"/>
      <c r="IBL507" s="230"/>
      <c r="IBM507" s="230"/>
      <c r="IBN507" s="230"/>
      <c r="IBO507" s="230"/>
      <c r="IBP507" s="230"/>
      <c r="IBQ507" s="230"/>
      <c r="IBR507" s="230"/>
      <c r="IBS507" s="230"/>
      <c r="IBT507" s="230"/>
      <c r="IBU507" s="230"/>
      <c r="IBV507" s="230"/>
      <c r="IBW507" s="230"/>
      <c r="IBX507" s="230"/>
      <c r="IBY507" s="230"/>
      <c r="IBZ507" s="230"/>
      <c r="ICA507" s="230"/>
      <c r="ICB507" s="230"/>
      <c r="ICC507" s="230"/>
      <c r="ICD507" s="230"/>
      <c r="ICE507" s="230"/>
      <c r="ICF507" s="230"/>
      <c r="ICG507" s="230"/>
      <c r="ICH507" s="230"/>
      <c r="ICI507" s="230"/>
      <c r="ICJ507" s="230"/>
      <c r="ICK507" s="230"/>
      <c r="ICL507" s="230"/>
      <c r="ICM507" s="230"/>
      <c r="ICN507" s="230"/>
      <c r="ICO507" s="230"/>
      <c r="ICP507" s="230"/>
      <c r="ICQ507" s="230"/>
      <c r="ICR507" s="230"/>
      <c r="ICS507" s="230"/>
      <c r="ICT507" s="230"/>
      <c r="ICU507" s="230"/>
      <c r="ICV507" s="230"/>
      <c r="ICW507" s="230"/>
      <c r="ICX507" s="230"/>
      <c r="ICY507" s="230"/>
      <c r="ICZ507" s="230"/>
      <c r="IDA507" s="230"/>
      <c r="IDB507" s="230"/>
      <c r="IDC507" s="230"/>
      <c r="IDD507" s="230"/>
      <c r="IDE507" s="230"/>
      <c r="IDF507" s="230"/>
      <c r="IDG507" s="230"/>
      <c r="IDH507" s="230"/>
      <c r="IDI507" s="230"/>
      <c r="IDJ507" s="230"/>
      <c r="IDK507" s="230"/>
      <c r="IDL507" s="230"/>
      <c r="IDM507" s="230"/>
      <c r="IDN507" s="230"/>
      <c r="IDO507" s="230"/>
      <c r="IDP507" s="230"/>
      <c r="IDQ507" s="230"/>
      <c r="IDR507" s="230"/>
      <c r="IDS507" s="230"/>
      <c r="IDT507" s="230"/>
      <c r="IDU507" s="230"/>
      <c r="IDV507" s="230"/>
      <c r="IDW507" s="230"/>
      <c r="IDX507" s="230"/>
      <c r="IDY507" s="230"/>
      <c r="IDZ507" s="230"/>
      <c r="IEA507" s="230"/>
      <c r="IEB507" s="230"/>
      <c r="IEC507" s="230"/>
      <c r="IED507" s="230"/>
      <c r="IEE507" s="230"/>
      <c r="IEF507" s="230"/>
      <c r="IEG507" s="230"/>
      <c r="IEH507" s="230"/>
      <c r="IEI507" s="230"/>
      <c r="IEJ507" s="230"/>
      <c r="IEK507" s="230"/>
      <c r="IEL507" s="230"/>
      <c r="IEM507" s="230"/>
      <c r="IEN507" s="230"/>
      <c r="IEO507" s="230"/>
      <c r="IEP507" s="230"/>
      <c r="IEQ507" s="230"/>
      <c r="IER507" s="230"/>
      <c r="IES507" s="230"/>
      <c r="IET507" s="230"/>
      <c r="IEU507" s="230"/>
      <c r="IEV507" s="230"/>
      <c r="IEW507" s="230"/>
      <c r="IEX507" s="230"/>
      <c r="IEY507" s="230"/>
      <c r="IEZ507" s="230"/>
      <c r="IFA507" s="230"/>
      <c r="IFB507" s="230"/>
      <c r="IFC507" s="230"/>
      <c r="IFD507" s="230"/>
      <c r="IFE507" s="230"/>
      <c r="IFF507" s="230"/>
      <c r="IFG507" s="230"/>
      <c r="IFH507" s="230"/>
      <c r="IFI507" s="230"/>
      <c r="IFJ507" s="230"/>
      <c r="IFK507" s="230"/>
      <c r="IFL507" s="230"/>
      <c r="IFM507" s="230"/>
      <c r="IFN507" s="230"/>
      <c r="IFO507" s="230"/>
      <c r="IFP507" s="230"/>
      <c r="IFQ507" s="230"/>
      <c r="IFR507" s="230"/>
      <c r="IFS507" s="230"/>
      <c r="IFT507" s="230"/>
      <c r="IFU507" s="230"/>
      <c r="IFV507" s="230"/>
      <c r="IFW507" s="230"/>
      <c r="IFX507" s="230"/>
      <c r="IFY507" s="230"/>
      <c r="IFZ507" s="230"/>
      <c r="IGA507" s="230"/>
      <c r="IGB507" s="230"/>
      <c r="IGC507" s="230"/>
      <c r="IGD507" s="230"/>
      <c r="IGE507" s="230"/>
      <c r="IGF507" s="230"/>
      <c r="IGG507" s="230"/>
      <c r="IGH507" s="230"/>
      <c r="IGI507" s="230"/>
      <c r="IGJ507" s="230"/>
      <c r="IGK507" s="230"/>
      <c r="IGL507" s="230"/>
      <c r="IGM507" s="230"/>
      <c r="IGN507" s="230"/>
      <c r="IGO507" s="230"/>
      <c r="IGP507" s="230"/>
      <c r="IGQ507" s="230"/>
      <c r="IGR507" s="230"/>
      <c r="IGS507" s="230"/>
      <c r="IGT507" s="230"/>
      <c r="IGU507" s="230"/>
      <c r="IGV507" s="230"/>
      <c r="IGW507" s="230"/>
      <c r="IGX507" s="230"/>
      <c r="IGY507" s="230"/>
      <c r="IGZ507" s="230"/>
      <c r="IHA507" s="230"/>
      <c r="IHB507" s="230"/>
      <c r="IHC507" s="230"/>
      <c r="IHD507" s="230"/>
      <c r="IHE507" s="230"/>
      <c r="IHF507" s="230"/>
      <c r="IHG507" s="230"/>
      <c r="IHH507" s="230"/>
      <c r="IHI507" s="230"/>
      <c r="IHJ507" s="230"/>
      <c r="IHK507" s="230"/>
      <c r="IHL507" s="230"/>
      <c r="IHM507" s="230"/>
      <c r="IHN507" s="230"/>
      <c r="IHO507" s="230"/>
      <c r="IHP507" s="230"/>
      <c r="IHQ507" s="230"/>
      <c r="IHR507" s="230"/>
      <c r="IHS507" s="230"/>
      <c r="IHT507" s="230"/>
      <c r="IHU507" s="230"/>
      <c r="IHV507" s="230"/>
      <c r="IHW507" s="230"/>
      <c r="IHX507" s="230"/>
      <c r="IHY507" s="230"/>
      <c r="IHZ507" s="230"/>
      <c r="IIA507" s="230"/>
      <c r="IIB507" s="230"/>
      <c r="IIC507" s="230"/>
      <c r="IID507" s="230"/>
      <c r="IIE507" s="230"/>
      <c r="IIF507" s="230"/>
      <c r="IIG507" s="230"/>
      <c r="IIH507" s="230"/>
      <c r="III507" s="230"/>
      <c r="IIJ507" s="230"/>
      <c r="IIK507" s="230"/>
      <c r="IIL507" s="230"/>
      <c r="IIM507" s="230"/>
      <c r="IIN507" s="230"/>
      <c r="IIO507" s="230"/>
      <c r="IIP507" s="230"/>
      <c r="IIQ507" s="230"/>
      <c r="IIR507" s="230"/>
      <c r="IIS507" s="230"/>
      <c r="IIT507" s="230"/>
      <c r="IIU507" s="230"/>
      <c r="IIV507" s="230"/>
      <c r="IIW507" s="230"/>
      <c r="IIX507" s="230"/>
      <c r="IIY507" s="230"/>
      <c r="IIZ507" s="230"/>
      <c r="IJA507" s="230"/>
      <c r="IJB507" s="230"/>
      <c r="IJC507" s="230"/>
      <c r="IJD507" s="230"/>
      <c r="IJE507" s="230"/>
      <c r="IJF507" s="230"/>
      <c r="IJG507" s="230"/>
      <c r="IJH507" s="230"/>
      <c r="IJI507" s="230"/>
      <c r="IJJ507" s="230"/>
      <c r="IJK507" s="230"/>
      <c r="IJL507" s="230"/>
      <c r="IJM507" s="230"/>
      <c r="IJN507" s="230"/>
      <c r="IJO507" s="230"/>
      <c r="IJP507" s="230"/>
      <c r="IJQ507" s="230"/>
      <c r="IJR507" s="230"/>
      <c r="IJS507" s="230"/>
      <c r="IJT507" s="230"/>
      <c r="IJU507" s="230"/>
      <c r="IJV507" s="230"/>
      <c r="IJW507" s="230"/>
      <c r="IJX507" s="230"/>
      <c r="IJY507" s="230"/>
      <c r="IJZ507" s="230"/>
      <c r="IKA507" s="230"/>
      <c r="IKB507" s="230"/>
      <c r="IKC507" s="230"/>
      <c r="IKD507" s="230"/>
      <c r="IKE507" s="230"/>
      <c r="IKF507" s="230"/>
      <c r="IKG507" s="230"/>
      <c r="IKH507" s="230"/>
      <c r="IKI507" s="230"/>
      <c r="IKJ507" s="230"/>
      <c r="IKK507" s="230"/>
      <c r="IKL507" s="230"/>
      <c r="IKM507" s="230"/>
      <c r="IKN507" s="230"/>
      <c r="IKO507" s="230"/>
      <c r="IKP507" s="230"/>
      <c r="IKQ507" s="230"/>
      <c r="IKR507" s="230"/>
      <c r="IKS507" s="230"/>
      <c r="IKT507" s="230"/>
      <c r="IKU507" s="230"/>
      <c r="IKV507" s="230"/>
      <c r="IKW507" s="230"/>
      <c r="IKX507" s="230"/>
      <c r="IKY507" s="230"/>
      <c r="IKZ507" s="230"/>
      <c r="ILA507" s="230"/>
      <c r="ILB507" s="230"/>
      <c r="ILC507" s="230"/>
      <c r="ILD507" s="230"/>
      <c r="ILE507" s="230"/>
      <c r="ILF507" s="230"/>
      <c r="ILG507" s="230"/>
      <c r="ILH507" s="230"/>
      <c r="ILI507" s="230"/>
      <c r="ILJ507" s="230"/>
      <c r="ILK507" s="230"/>
      <c r="ILL507" s="230"/>
      <c r="ILM507" s="230"/>
      <c r="ILN507" s="230"/>
      <c r="ILO507" s="230"/>
      <c r="ILP507" s="230"/>
      <c r="ILQ507" s="230"/>
      <c r="ILR507" s="230"/>
      <c r="ILS507" s="230"/>
      <c r="ILT507" s="230"/>
      <c r="ILU507" s="230"/>
      <c r="ILV507" s="230"/>
      <c r="ILW507" s="230"/>
      <c r="ILX507" s="230"/>
      <c r="ILY507" s="230"/>
      <c r="ILZ507" s="230"/>
      <c r="IMA507" s="230"/>
      <c r="IMB507" s="230"/>
      <c r="IMC507" s="230"/>
      <c r="IMD507" s="230"/>
      <c r="IME507" s="230"/>
      <c r="IMF507" s="230"/>
      <c r="IMG507" s="230"/>
      <c r="IMH507" s="230"/>
      <c r="IMI507" s="230"/>
      <c r="IMJ507" s="230"/>
      <c r="IMK507" s="230"/>
      <c r="IML507" s="230"/>
      <c r="IMM507" s="230"/>
      <c r="IMN507" s="230"/>
      <c r="IMO507" s="230"/>
      <c r="IMP507" s="230"/>
      <c r="IMQ507" s="230"/>
      <c r="IMR507" s="230"/>
      <c r="IMS507" s="230"/>
      <c r="IMT507" s="230"/>
      <c r="IMU507" s="230"/>
      <c r="IMV507" s="230"/>
      <c r="IMW507" s="230"/>
      <c r="IMX507" s="230"/>
      <c r="IMY507" s="230"/>
      <c r="IMZ507" s="230"/>
      <c r="INA507" s="230"/>
      <c r="INB507" s="230"/>
      <c r="INC507" s="230"/>
      <c r="IND507" s="230"/>
      <c r="INE507" s="230"/>
      <c r="INF507" s="230"/>
      <c r="ING507" s="230"/>
      <c r="INH507" s="230"/>
      <c r="INI507" s="230"/>
      <c r="INJ507" s="230"/>
      <c r="INK507" s="230"/>
      <c r="INL507" s="230"/>
      <c r="INM507" s="230"/>
      <c r="INN507" s="230"/>
      <c r="INO507" s="230"/>
      <c r="INP507" s="230"/>
      <c r="INQ507" s="230"/>
      <c r="INR507" s="230"/>
      <c r="INS507" s="230"/>
      <c r="INT507" s="230"/>
      <c r="INU507" s="230"/>
      <c r="INV507" s="230"/>
      <c r="INW507" s="230"/>
      <c r="INX507" s="230"/>
      <c r="INY507" s="230"/>
      <c r="INZ507" s="230"/>
      <c r="IOA507" s="230"/>
      <c r="IOB507" s="230"/>
      <c r="IOC507" s="230"/>
      <c r="IOD507" s="230"/>
      <c r="IOE507" s="230"/>
      <c r="IOF507" s="230"/>
      <c r="IOG507" s="230"/>
      <c r="IOH507" s="230"/>
      <c r="IOI507" s="230"/>
      <c r="IOJ507" s="230"/>
      <c r="IOK507" s="230"/>
      <c r="IOL507" s="230"/>
      <c r="IOM507" s="230"/>
      <c r="ION507" s="230"/>
      <c r="IOO507" s="230"/>
      <c r="IOP507" s="230"/>
      <c r="IOQ507" s="230"/>
      <c r="IOR507" s="230"/>
      <c r="IOS507" s="230"/>
      <c r="IOT507" s="230"/>
      <c r="IOU507" s="230"/>
      <c r="IOV507" s="230"/>
      <c r="IOW507" s="230"/>
      <c r="IOX507" s="230"/>
      <c r="IOY507" s="230"/>
      <c r="IOZ507" s="230"/>
      <c r="IPA507" s="230"/>
      <c r="IPB507" s="230"/>
      <c r="IPC507" s="230"/>
      <c r="IPD507" s="230"/>
      <c r="IPE507" s="230"/>
      <c r="IPF507" s="230"/>
      <c r="IPG507" s="230"/>
      <c r="IPH507" s="230"/>
      <c r="IPI507" s="230"/>
      <c r="IPJ507" s="230"/>
      <c r="IPK507" s="230"/>
      <c r="IPL507" s="230"/>
      <c r="IPM507" s="230"/>
      <c r="IPN507" s="230"/>
      <c r="IPO507" s="230"/>
      <c r="IPP507" s="230"/>
      <c r="IPQ507" s="230"/>
      <c r="IPR507" s="230"/>
      <c r="IPS507" s="230"/>
      <c r="IPT507" s="230"/>
      <c r="IPU507" s="230"/>
      <c r="IPV507" s="230"/>
      <c r="IPW507" s="230"/>
      <c r="IPX507" s="230"/>
      <c r="IPY507" s="230"/>
      <c r="IPZ507" s="230"/>
      <c r="IQA507" s="230"/>
      <c r="IQB507" s="230"/>
      <c r="IQC507" s="230"/>
      <c r="IQD507" s="230"/>
      <c r="IQE507" s="230"/>
      <c r="IQF507" s="230"/>
      <c r="IQG507" s="230"/>
      <c r="IQH507" s="230"/>
      <c r="IQI507" s="230"/>
      <c r="IQJ507" s="230"/>
      <c r="IQK507" s="230"/>
      <c r="IQL507" s="230"/>
      <c r="IQM507" s="230"/>
      <c r="IQN507" s="230"/>
      <c r="IQO507" s="230"/>
      <c r="IQP507" s="230"/>
      <c r="IQQ507" s="230"/>
      <c r="IQR507" s="230"/>
      <c r="IQS507" s="230"/>
      <c r="IQT507" s="230"/>
      <c r="IQU507" s="230"/>
      <c r="IQV507" s="230"/>
      <c r="IQW507" s="230"/>
      <c r="IQX507" s="230"/>
      <c r="IQY507" s="230"/>
      <c r="IQZ507" s="230"/>
      <c r="IRA507" s="230"/>
      <c r="IRB507" s="230"/>
      <c r="IRC507" s="230"/>
      <c r="IRD507" s="230"/>
      <c r="IRE507" s="230"/>
      <c r="IRF507" s="230"/>
      <c r="IRG507" s="230"/>
      <c r="IRH507" s="230"/>
      <c r="IRI507" s="230"/>
      <c r="IRJ507" s="230"/>
      <c r="IRK507" s="230"/>
      <c r="IRL507" s="230"/>
      <c r="IRM507" s="230"/>
      <c r="IRN507" s="230"/>
      <c r="IRO507" s="230"/>
      <c r="IRP507" s="230"/>
      <c r="IRQ507" s="230"/>
      <c r="IRR507" s="230"/>
      <c r="IRS507" s="230"/>
      <c r="IRT507" s="230"/>
      <c r="IRU507" s="230"/>
      <c r="IRV507" s="230"/>
      <c r="IRW507" s="230"/>
      <c r="IRX507" s="230"/>
      <c r="IRY507" s="230"/>
      <c r="IRZ507" s="230"/>
      <c r="ISA507" s="230"/>
      <c r="ISB507" s="230"/>
      <c r="ISC507" s="230"/>
      <c r="ISD507" s="230"/>
      <c r="ISE507" s="230"/>
      <c r="ISF507" s="230"/>
      <c r="ISG507" s="230"/>
      <c r="ISH507" s="230"/>
      <c r="ISI507" s="230"/>
      <c r="ISJ507" s="230"/>
      <c r="ISK507" s="230"/>
      <c r="ISL507" s="230"/>
      <c r="ISM507" s="230"/>
      <c r="ISN507" s="230"/>
      <c r="ISO507" s="230"/>
      <c r="ISP507" s="230"/>
      <c r="ISQ507" s="230"/>
      <c r="ISR507" s="230"/>
      <c r="ISS507" s="230"/>
      <c r="IST507" s="230"/>
      <c r="ISU507" s="230"/>
      <c r="ISV507" s="230"/>
      <c r="ISW507" s="230"/>
      <c r="ISX507" s="230"/>
      <c r="ISY507" s="230"/>
      <c r="ISZ507" s="230"/>
      <c r="ITA507" s="230"/>
      <c r="ITB507" s="230"/>
      <c r="ITC507" s="230"/>
      <c r="ITD507" s="230"/>
      <c r="ITE507" s="230"/>
      <c r="ITF507" s="230"/>
      <c r="ITG507" s="230"/>
      <c r="ITH507" s="230"/>
      <c r="ITI507" s="230"/>
      <c r="ITJ507" s="230"/>
      <c r="ITK507" s="230"/>
      <c r="ITL507" s="230"/>
      <c r="ITM507" s="230"/>
      <c r="ITN507" s="230"/>
      <c r="ITO507" s="230"/>
      <c r="ITP507" s="230"/>
      <c r="ITQ507" s="230"/>
      <c r="ITR507" s="230"/>
      <c r="ITS507" s="230"/>
      <c r="ITT507" s="230"/>
      <c r="ITU507" s="230"/>
      <c r="ITV507" s="230"/>
      <c r="ITW507" s="230"/>
      <c r="ITX507" s="230"/>
      <c r="ITY507" s="230"/>
      <c r="ITZ507" s="230"/>
      <c r="IUA507" s="230"/>
      <c r="IUB507" s="230"/>
      <c r="IUC507" s="230"/>
      <c r="IUD507" s="230"/>
      <c r="IUE507" s="230"/>
      <c r="IUF507" s="230"/>
      <c r="IUG507" s="230"/>
      <c r="IUH507" s="230"/>
      <c r="IUI507" s="230"/>
      <c r="IUJ507" s="230"/>
      <c r="IUK507" s="230"/>
      <c r="IUL507" s="230"/>
      <c r="IUM507" s="230"/>
      <c r="IUN507" s="230"/>
      <c r="IUO507" s="230"/>
      <c r="IUP507" s="230"/>
      <c r="IUQ507" s="230"/>
      <c r="IUR507" s="230"/>
      <c r="IUS507" s="230"/>
      <c r="IUT507" s="230"/>
      <c r="IUU507" s="230"/>
      <c r="IUV507" s="230"/>
      <c r="IUW507" s="230"/>
      <c r="IUX507" s="230"/>
      <c r="IUY507" s="230"/>
      <c r="IUZ507" s="230"/>
      <c r="IVA507" s="230"/>
      <c r="IVB507" s="230"/>
      <c r="IVC507" s="230"/>
      <c r="IVD507" s="230"/>
      <c r="IVE507" s="230"/>
      <c r="IVF507" s="230"/>
      <c r="IVG507" s="230"/>
      <c r="IVH507" s="230"/>
      <c r="IVI507" s="230"/>
      <c r="IVJ507" s="230"/>
      <c r="IVK507" s="230"/>
      <c r="IVL507" s="230"/>
      <c r="IVM507" s="230"/>
      <c r="IVN507" s="230"/>
      <c r="IVO507" s="230"/>
      <c r="IVP507" s="230"/>
      <c r="IVQ507" s="230"/>
      <c r="IVR507" s="230"/>
      <c r="IVS507" s="230"/>
      <c r="IVT507" s="230"/>
      <c r="IVU507" s="230"/>
      <c r="IVV507" s="230"/>
      <c r="IVW507" s="230"/>
      <c r="IVX507" s="230"/>
      <c r="IVY507" s="230"/>
      <c r="IVZ507" s="230"/>
      <c r="IWA507" s="230"/>
      <c r="IWB507" s="230"/>
      <c r="IWC507" s="230"/>
      <c r="IWD507" s="230"/>
      <c r="IWE507" s="230"/>
      <c r="IWF507" s="230"/>
      <c r="IWG507" s="230"/>
      <c r="IWH507" s="230"/>
      <c r="IWI507" s="230"/>
      <c r="IWJ507" s="230"/>
      <c r="IWK507" s="230"/>
      <c r="IWL507" s="230"/>
      <c r="IWM507" s="230"/>
      <c r="IWN507" s="230"/>
      <c r="IWO507" s="230"/>
      <c r="IWP507" s="230"/>
      <c r="IWQ507" s="230"/>
      <c r="IWR507" s="230"/>
      <c r="IWS507" s="230"/>
      <c r="IWT507" s="230"/>
      <c r="IWU507" s="230"/>
      <c r="IWV507" s="230"/>
      <c r="IWW507" s="230"/>
      <c r="IWX507" s="230"/>
      <c r="IWY507" s="230"/>
      <c r="IWZ507" s="230"/>
      <c r="IXA507" s="230"/>
      <c r="IXB507" s="230"/>
      <c r="IXC507" s="230"/>
      <c r="IXD507" s="230"/>
      <c r="IXE507" s="230"/>
      <c r="IXF507" s="230"/>
      <c r="IXG507" s="230"/>
      <c r="IXH507" s="230"/>
      <c r="IXI507" s="230"/>
      <c r="IXJ507" s="230"/>
      <c r="IXK507" s="230"/>
      <c r="IXL507" s="230"/>
      <c r="IXM507" s="230"/>
      <c r="IXN507" s="230"/>
      <c r="IXO507" s="230"/>
      <c r="IXP507" s="230"/>
      <c r="IXQ507" s="230"/>
      <c r="IXR507" s="230"/>
      <c r="IXS507" s="230"/>
      <c r="IXT507" s="230"/>
      <c r="IXU507" s="230"/>
      <c r="IXV507" s="230"/>
      <c r="IXW507" s="230"/>
      <c r="IXX507" s="230"/>
      <c r="IXY507" s="230"/>
      <c r="IXZ507" s="230"/>
      <c r="IYA507" s="230"/>
      <c r="IYB507" s="230"/>
      <c r="IYC507" s="230"/>
      <c r="IYD507" s="230"/>
      <c r="IYE507" s="230"/>
      <c r="IYF507" s="230"/>
      <c r="IYG507" s="230"/>
      <c r="IYH507" s="230"/>
      <c r="IYI507" s="230"/>
      <c r="IYJ507" s="230"/>
      <c r="IYK507" s="230"/>
      <c r="IYL507" s="230"/>
      <c r="IYM507" s="230"/>
      <c r="IYN507" s="230"/>
      <c r="IYO507" s="230"/>
      <c r="IYP507" s="230"/>
      <c r="IYQ507" s="230"/>
      <c r="IYR507" s="230"/>
      <c r="IYS507" s="230"/>
      <c r="IYT507" s="230"/>
      <c r="IYU507" s="230"/>
      <c r="IYV507" s="230"/>
      <c r="IYW507" s="230"/>
      <c r="IYX507" s="230"/>
      <c r="IYY507" s="230"/>
      <c r="IYZ507" s="230"/>
      <c r="IZA507" s="230"/>
      <c r="IZB507" s="230"/>
      <c r="IZC507" s="230"/>
      <c r="IZD507" s="230"/>
      <c r="IZE507" s="230"/>
      <c r="IZF507" s="230"/>
      <c r="IZG507" s="230"/>
      <c r="IZH507" s="230"/>
      <c r="IZI507" s="230"/>
      <c r="IZJ507" s="230"/>
      <c r="IZK507" s="230"/>
      <c r="IZL507" s="230"/>
      <c r="IZM507" s="230"/>
      <c r="IZN507" s="230"/>
      <c r="IZO507" s="230"/>
      <c r="IZP507" s="230"/>
      <c r="IZQ507" s="230"/>
      <c r="IZR507" s="230"/>
      <c r="IZS507" s="230"/>
      <c r="IZT507" s="230"/>
      <c r="IZU507" s="230"/>
      <c r="IZV507" s="230"/>
      <c r="IZW507" s="230"/>
      <c r="IZX507" s="230"/>
      <c r="IZY507" s="230"/>
      <c r="IZZ507" s="230"/>
      <c r="JAA507" s="230"/>
      <c r="JAB507" s="230"/>
      <c r="JAC507" s="230"/>
      <c r="JAD507" s="230"/>
      <c r="JAE507" s="230"/>
      <c r="JAF507" s="230"/>
      <c r="JAG507" s="230"/>
      <c r="JAH507" s="230"/>
      <c r="JAI507" s="230"/>
      <c r="JAJ507" s="230"/>
      <c r="JAK507" s="230"/>
      <c r="JAL507" s="230"/>
      <c r="JAM507" s="230"/>
      <c r="JAN507" s="230"/>
      <c r="JAO507" s="230"/>
      <c r="JAP507" s="230"/>
      <c r="JAQ507" s="230"/>
      <c r="JAR507" s="230"/>
      <c r="JAS507" s="230"/>
      <c r="JAT507" s="230"/>
      <c r="JAU507" s="230"/>
      <c r="JAV507" s="230"/>
      <c r="JAW507" s="230"/>
      <c r="JAX507" s="230"/>
      <c r="JAY507" s="230"/>
      <c r="JAZ507" s="230"/>
      <c r="JBA507" s="230"/>
      <c r="JBB507" s="230"/>
      <c r="JBC507" s="230"/>
      <c r="JBD507" s="230"/>
      <c r="JBE507" s="230"/>
      <c r="JBF507" s="230"/>
      <c r="JBG507" s="230"/>
      <c r="JBH507" s="230"/>
      <c r="JBI507" s="230"/>
      <c r="JBJ507" s="230"/>
      <c r="JBK507" s="230"/>
      <c r="JBL507" s="230"/>
      <c r="JBM507" s="230"/>
      <c r="JBN507" s="230"/>
      <c r="JBO507" s="230"/>
      <c r="JBP507" s="230"/>
      <c r="JBQ507" s="230"/>
      <c r="JBR507" s="230"/>
      <c r="JBS507" s="230"/>
      <c r="JBT507" s="230"/>
      <c r="JBU507" s="230"/>
      <c r="JBV507" s="230"/>
      <c r="JBW507" s="230"/>
      <c r="JBX507" s="230"/>
      <c r="JBY507" s="230"/>
      <c r="JBZ507" s="230"/>
      <c r="JCA507" s="230"/>
      <c r="JCB507" s="230"/>
      <c r="JCC507" s="230"/>
      <c r="JCD507" s="230"/>
      <c r="JCE507" s="230"/>
      <c r="JCF507" s="230"/>
      <c r="JCG507" s="230"/>
      <c r="JCH507" s="230"/>
      <c r="JCI507" s="230"/>
      <c r="JCJ507" s="230"/>
      <c r="JCK507" s="230"/>
      <c r="JCL507" s="230"/>
      <c r="JCM507" s="230"/>
      <c r="JCN507" s="230"/>
      <c r="JCO507" s="230"/>
      <c r="JCP507" s="230"/>
      <c r="JCQ507" s="230"/>
      <c r="JCR507" s="230"/>
      <c r="JCS507" s="230"/>
      <c r="JCT507" s="230"/>
      <c r="JCU507" s="230"/>
      <c r="JCV507" s="230"/>
      <c r="JCW507" s="230"/>
      <c r="JCX507" s="230"/>
      <c r="JCY507" s="230"/>
      <c r="JCZ507" s="230"/>
      <c r="JDA507" s="230"/>
      <c r="JDB507" s="230"/>
      <c r="JDC507" s="230"/>
      <c r="JDD507" s="230"/>
      <c r="JDE507" s="230"/>
      <c r="JDF507" s="230"/>
      <c r="JDG507" s="230"/>
      <c r="JDH507" s="230"/>
      <c r="JDI507" s="230"/>
      <c r="JDJ507" s="230"/>
      <c r="JDK507" s="230"/>
      <c r="JDL507" s="230"/>
      <c r="JDM507" s="230"/>
      <c r="JDN507" s="230"/>
      <c r="JDO507" s="230"/>
      <c r="JDP507" s="230"/>
      <c r="JDQ507" s="230"/>
      <c r="JDR507" s="230"/>
      <c r="JDS507" s="230"/>
      <c r="JDT507" s="230"/>
      <c r="JDU507" s="230"/>
      <c r="JDV507" s="230"/>
      <c r="JDW507" s="230"/>
      <c r="JDX507" s="230"/>
      <c r="JDY507" s="230"/>
      <c r="JDZ507" s="230"/>
      <c r="JEA507" s="230"/>
      <c r="JEB507" s="230"/>
      <c r="JEC507" s="230"/>
      <c r="JED507" s="230"/>
      <c r="JEE507" s="230"/>
      <c r="JEF507" s="230"/>
      <c r="JEG507" s="230"/>
      <c r="JEH507" s="230"/>
      <c r="JEI507" s="230"/>
      <c r="JEJ507" s="230"/>
      <c r="JEK507" s="230"/>
      <c r="JEL507" s="230"/>
      <c r="JEM507" s="230"/>
      <c r="JEN507" s="230"/>
      <c r="JEO507" s="230"/>
      <c r="JEP507" s="230"/>
      <c r="JEQ507" s="230"/>
      <c r="JER507" s="230"/>
      <c r="JES507" s="230"/>
      <c r="JET507" s="230"/>
      <c r="JEU507" s="230"/>
      <c r="JEV507" s="230"/>
      <c r="JEW507" s="230"/>
      <c r="JEX507" s="230"/>
      <c r="JEY507" s="230"/>
      <c r="JEZ507" s="230"/>
      <c r="JFA507" s="230"/>
      <c r="JFB507" s="230"/>
      <c r="JFC507" s="230"/>
      <c r="JFD507" s="230"/>
      <c r="JFE507" s="230"/>
      <c r="JFF507" s="230"/>
      <c r="JFG507" s="230"/>
      <c r="JFH507" s="230"/>
      <c r="JFI507" s="230"/>
      <c r="JFJ507" s="230"/>
      <c r="JFK507" s="230"/>
      <c r="JFL507" s="230"/>
      <c r="JFM507" s="230"/>
      <c r="JFN507" s="230"/>
      <c r="JFO507" s="230"/>
      <c r="JFP507" s="230"/>
      <c r="JFQ507" s="230"/>
      <c r="JFR507" s="230"/>
      <c r="JFS507" s="230"/>
      <c r="JFT507" s="230"/>
      <c r="JFU507" s="230"/>
      <c r="JFV507" s="230"/>
      <c r="JFW507" s="230"/>
      <c r="JFX507" s="230"/>
      <c r="JFY507" s="230"/>
      <c r="JFZ507" s="230"/>
      <c r="JGA507" s="230"/>
      <c r="JGB507" s="230"/>
      <c r="JGC507" s="230"/>
      <c r="JGD507" s="230"/>
      <c r="JGE507" s="230"/>
      <c r="JGF507" s="230"/>
      <c r="JGG507" s="230"/>
      <c r="JGH507" s="230"/>
      <c r="JGI507" s="230"/>
      <c r="JGJ507" s="230"/>
      <c r="JGK507" s="230"/>
      <c r="JGL507" s="230"/>
      <c r="JGM507" s="230"/>
      <c r="JGN507" s="230"/>
      <c r="JGO507" s="230"/>
      <c r="JGP507" s="230"/>
      <c r="JGQ507" s="230"/>
      <c r="JGR507" s="230"/>
      <c r="JGS507" s="230"/>
      <c r="JGT507" s="230"/>
      <c r="JGU507" s="230"/>
      <c r="JGV507" s="230"/>
      <c r="JGW507" s="230"/>
      <c r="JGX507" s="230"/>
      <c r="JGY507" s="230"/>
      <c r="JGZ507" s="230"/>
      <c r="JHA507" s="230"/>
      <c r="JHB507" s="230"/>
      <c r="JHC507" s="230"/>
      <c r="JHD507" s="230"/>
      <c r="JHE507" s="230"/>
      <c r="JHF507" s="230"/>
      <c r="JHG507" s="230"/>
      <c r="JHH507" s="230"/>
      <c r="JHI507" s="230"/>
      <c r="JHJ507" s="230"/>
      <c r="JHK507" s="230"/>
      <c r="JHL507" s="230"/>
      <c r="JHM507" s="230"/>
      <c r="JHN507" s="230"/>
      <c r="JHO507" s="230"/>
      <c r="JHP507" s="230"/>
      <c r="JHQ507" s="230"/>
      <c r="JHR507" s="230"/>
      <c r="JHS507" s="230"/>
      <c r="JHT507" s="230"/>
      <c r="JHU507" s="230"/>
      <c r="JHV507" s="230"/>
      <c r="JHW507" s="230"/>
      <c r="JHX507" s="230"/>
      <c r="JHY507" s="230"/>
      <c r="JHZ507" s="230"/>
      <c r="JIA507" s="230"/>
      <c r="JIB507" s="230"/>
      <c r="JIC507" s="230"/>
      <c r="JID507" s="230"/>
      <c r="JIE507" s="230"/>
      <c r="JIF507" s="230"/>
      <c r="JIG507" s="230"/>
      <c r="JIH507" s="230"/>
      <c r="JII507" s="230"/>
      <c r="JIJ507" s="230"/>
      <c r="JIK507" s="230"/>
      <c r="JIL507" s="230"/>
      <c r="JIM507" s="230"/>
      <c r="JIN507" s="230"/>
      <c r="JIO507" s="230"/>
      <c r="JIP507" s="230"/>
      <c r="JIQ507" s="230"/>
      <c r="JIR507" s="230"/>
      <c r="JIS507" s="230"/>
      <c r="JIT507" s="230"/>
      <c r="JIU507" s="230"/>
      <c r="JIV507" s="230"/>
      <c r="JIW507" s="230"/>
      <c r="JIX507" s="230"/>
      <c r="JIY507" s="230"/>
      <c r="JIZ507" s="230"/>
      <c r="JJA507" s="230"/>
      <c r="JJB507" s="230"/>
      <c r="JJC507" s="230"/>
      <c r="JJD507" s="230"/>
      <c r="JJE507" s="230"/>
      <c r="JJF507" s="230"/>
      <c r="JJG507" s="230"/>
      <c r="JJH507" s="230"/>
      <c r="JJI507" s="230"/>
      <c r="JJJ507" s="230"/>
      <c r="JJK507" s="230"/>
      <c r="JJL507" s="230"/>
      <c r="JJM507" s="230"/>
      <c r="JJN507" s="230"/>
      <c r="JJO507" s="230"/>
      <c r="JJP507" s="230"/>
      <c r="JJQ507" s="230"/>
      <c r="JJR507" s="230"/>
      <c r="JJS507" s="230"/>
      <c r="JJT507" s="230"/>
      <c r="JJU507" s="230"/>
      <c r="JJV507" s="230"/>
      <c r="JJW507" s="230"/>
      <c r="JJX507" s="230"/>
      <c r="JJY507" s="230"/>
      <c r="JJZ507" s="230"/>
      <c r="JKA507" s="230"/>
      <c r="JKB507" s="230"/>
      <c r="JKC507" s="230"/>
      <c r="JKD507" s="230"/>
      <c r="JKE507" s="230"/>
      <c r="JKF507" s="230"/>
      <c r="JKG507" s="230"/>
      <c r="JKH507" s="230"/>
      <c r="JKI507" s="230"/>
      <c r="JKJ507" s="230"/>
      <c r="JKK507" s="230"/>
      <c r="JKL507" s="230"/>
      <c r="JKM507" s="230"/>
      <c r="JKN507" s="230"/>
      <c r="JKO507" s="230"/>
      <c r="JKP507" s="230"/>
      <c r="JKQ507" s="230"/>
      <c r="JKR507" s="230"/>
      <c r="JKS507" s="230"/>
      <c r="JKT507" s="230"/>
      <c r="JKU507" s="230"/>
      <c r="JKV507" s="230"/>
      <c r="JKW507" s="230"/>
      <c r="JKX507" s="230"/>
      <c r="JKY507" s="230"/>
      <c r="JKZ507" s="230"/>
      <c r="JLA507" s="230"/>
      <c r="JLB507" s="230"/>
      <c r="JLC507" s="230"/>
      <c r="JLD507" s="230"/>
      <c r="JLE507" s="230"/>
      <c r="JLF507" s="230"/>
      <c r="JLG507" s="230"/>
      <c r="JLH507" s="230"/>
      <c r="JLI507" s="230"/>
      <c r="JLJ507" s="230"/>
      <c r="JLK507" s="230"/>
      <c r="JLL507" s="230"/>
      <c r="JLM507" s="230"/>
      <c r="JLN507" s="230"/>
      <c r="JLO507" s="230"/>
      <c r="JLP507" s="230"/>
      <c r="JLQ507" s="230"/>
      <c r="JLR507" s="230"/>
      <c r="JLS507" s="230"/>
      <c r="JLT507" s="230"/>
      <c r="JLU507" s="230"/>
      <c r="JLV507" s="230"/>
      <c r="JLW507" s="230"/>
      <c r="JLX507" s="230"/>
      <c r="JLY507" s="230"/>
      <c r="JLZ507" s="230"/>
      <c r="JMA507" s="230"/>
      <c r="JMB507" s="230"/>
      <c r="JMC507" s="230"/>
      <c r="JMD507" s="230"/>
      <c r="JME507" s="230"/>
      <c r="JMF507" s="230"/>
      <c r="JMG507" s="230"/>
      <c r="JMH507" s="230"/>
      <c r="JMI507" s="230"/>
      <c r="JMJ507" s="230"/>
      <c r="JMK507" s="230"/>
      <c r="JML507" s="230"/>
      <c r="JMM507" s="230"/>
      <c r="JMN507" s="230"/>
      <c r="JMO507" s="230"/>
      <c r="JMP507" s="230"/>
      <c r="JMQ507" s="230"/>
      <c r="JMR507" s="230"/>
      <c r="JMS507" s="230"/>
      <c r="JMT507" s="230"/>
      <c r="JMU507" s="230"/>
      <c r="JMV507" s="230"/>
      <c r="JMW507" s="230"/>
      <c r="JMX507" s="230"/>
      <c r="JMY507" s="230"/>
      <c r="JMZ507" s="230"/>
      <c r="JNA507" s="230"/>
      <c r="JNB507" s="230"/>
      <c r="JNC507" s="230"/>
      <c r="JND507" s="230"/>
      <c r="JNE507" s="230"/>
      <c r="JNF507" s="230"/>
      <c r="JNG507" s="230"/>
      <c r="JNH507" s="230"/>
      <c r="JNI507" s="230"/>
      <c r="JNJ507" s="230"/>
      <c r="JNK507" s="230"/>
      <c r="JNL507" s="230"/>
      <c r="JNM507" s="230"/>
      <c r="JNN507" s="230"/>
      <c r="JNO507" s="230"/>
      <c r="JNP507" s="230"/>
      <c r="JNQ507" s="230"/>
      <c r="JNR507" s="230"/>
      <c r="JNS507" s="230"/>
      <c r="JNT507" s="230"/>
      <c r="JNU507" s="230"/>
      <c r="JNV507" s="230"/>
      <c r="JNW507" s="230"/>
      <c r="JNX507" s="230"/>
      <c r="JNY507" s="230"/>
      <c r="JNZ507" s="230"/>
      <c r="JOA507" s="230"/>
      <c r="JOB507" s="230"/>
      <c r="JOC507" s="230"/>
      <c r="JOD507" s="230"/>
      <c r="JOE507" s="230"/>
      <c r="JOF507" s="230"/>
      <c r="JOG507" s="230"/>
      <c r="JOH507" s="230"/>
      <c r="JOI507" s="230"/>
      <c r="JOJ507" s="230"/>
      <c r="JOK507" s="230"/>
      <c r="JOL507" s="230"/>
      <c r="JOM507" s="230"/>
      <c r="JON507" s="230"/>
      <c r="JOO507" s="230"/>
      <c r="JOP507" s="230"/>
      <c r="JOQ507" s="230"/>
      <c r="JOR507" s="230"/>
      <c r="JOS507" s="230"/>
      <c r="JOT507" s="230"/>
      <c r="JOU507" s="230"/>
      <c r="JOV507" s="230"/>
      <c r="JOW507" s="230"/>
      <c r="JOX507" s="230"/>
      <c r="JOY507" s="230"/>
      <c r="JOZ507" s="230"/>
      <c r="JPA507" s="230"/>
      <c r="JPB507" s="230"/>
      <c r="JPC507" s="230"/>
      <c r="JPD507" s="230"/>
      <c r="JPE507" s="230"/>
      <c r="JPF507" s="230"/>
      <c r="JPG507" s="230"/>
      <c r="JPH507" s="230"/>
      <c r="JPI507" s="230"/>
      <c r="JPJ507" s="230"/>
      <c r="JPK507" s="230"/>
      <c r="JPL507" s="230"/>
      <c r="JPM507" s="230"/>
      <c r="JPN507" s="230"/>
      <c r="JPO507" s="230"/>
      <c r="JPP507" s="230"/>
      <c r="JPQ507" s="230"/>
      <c r="JPR507" s="230"/>
      <c r="JPS507" s="230"/>
      <c r="JPT507" s="230"/>
      <c r="JPU507" s="230"/>
      <c r="JPV507" s="230"/>
      <c r="JPW507" s="230"/>
      <c r="JPX507" s="230"/>
      <c r="JPY507" s="230"/>
      <c r="JPZ507" s="230"/>
      <c r="JQA507" s="230"/>
      <c r="JQB507" s="230"/>
      <c r="JQC507" s="230"/>
      <c r="JQD507" s="230"/>
      <c r="JQE507" s="230"/>
      <c r="JQF507" s="230"/>
      <c r="JQG507" s="230"/>
      <c r="JQH507" s="230"/>
      <c r="JQI507" s="230"/>
      <c r="JQJ507" s="230"/>
      <c r="JQK507" s="230"/>
      <c r="JQL507" s="230"/>
      <c r="JQM507" s="230"/>
      <c r="JQN507" s="230"/>
      <c r="JQO507" s="230"/>
      <c r="JQP507" s="230"/>
      <c r="JQQ507" s="230"/>
      <c r="JQR507" s="230"/>
      <c r="JQS507" s="230"/>
      <c r="JQT507" s="230"/>
      <c r="JQU507" s="230"/>
      <c r="JQV507" s="230"/>
      <c r="JQW507" s="230"/>
      <c r="JQX507" s="230"/>
      <c r="JQY507" s="230"/>
      <c r="JQZ507" s="230"/>
      <c r="JRA507" s="230"/>
      <c r="JRB507" s="230"/>
      <c r="JRC507" s="230"/>
      <c r="JRD507" s="230"/>
      <c r="JRE507" s="230"/>
      <c r="JRF507" s="230"/>
      <c r="JRG507" s="230"/>
      <c r="JRH507" s="230"/>
      <c r="JRI507" s="230"/>
      <c r="JRJ507" s="230"/>
      <c r="JRK507" s="230"/>
      <c r="JRL507" s="230"/>
      <c r="JRM507" s="230"/>
      <c r="JRN507" s="230"/>
      <c r="JRO507" s="230"/>
      <c r="JRP507" s="230"/>
      <c r="JRQ507" s="230"/>
      <c r="JRR507" s="230"/>
      <c r="JRS507" s="230"/>
      <c r="JRT507" s="230"/>
      <c r="JRU507" s="230"/>
      <c r="JRV507" s="230"/>
      <c r="JRW507" s="230"/>
      <c r="JRX507" s="230"/>
      <c r="JRY507" s="230"/>
      <c r="JRZ507" s="230"/>
      <c r="JSA507" s="230"/>
      <c r="JSB507" s="230"/>
      <c r="JSC507" s="230"/>
      <c r="JSD507" s="230"/>
      <c r="JSE507" s="230"/>
      <c r="JSF507" s="230"/>
      <c r="JSG507" s="230"/>
      <c r="JSH507" s="230"/>
      <c r="JSI507" s="230"/>
      <c r="JSJ507" s="230"/>
      <c r="JSK507" s="230"/>
      <c r="JSL507" s="230"/>
      <c r="JSM507" s="230"/>
      <c r="JSN507" s="230"/>
      <c r="JSO507" s="230"/>
      <c r="JSP507" s="230"/>
      <c r="JSQ507" s="230"/>
      <c r="JSR507" s="230"/>
      <c r="JSS507" s="230"/>
      <c r="JST507" s="230"/>
      <c r="JSU507" s="230"/>
      <c r="JSV507" s="230"/>
      <c r="JSW507" s="230"/>
      <c r="JSX507" s="230"/>
      <c r="JSY507" s="230"/>
      <c r="JSZ507" s="230"/>
      <c r="JTA507" s="230"/>
      <c r="JTB507" s="230"/>
      <c r="JTC507" s="230"/>
      <c r="JTD507" s="230"/>
      <c r="JTE507" s="230"/>
      <c r="JTF507" s="230"/>
      <c r="JTG507" s="230"/>
      <c r="JTH507" s="230"/>
      <c r="JTI507" s="230"/>
      <c r="JTJ507" s="230"/>
      <c r="JTK507" s="230"/>
      <c r="JTL507" s="230"/>
      <c r="JTM507" s="230"/>
      <c r="JTN507" s="230"/>
      <c r="JTO507" s="230"/>
      <c r="JTP507" s="230"/>
      <c r="JTQ507" s="230"/>
      <c r="JTR507" s="230"/>
      <c r="JTS507" s="230"/>
      <c r="JTT507" s="230"/>
      <c r="JTU507" s="230"/>
      <c r="JTV507" s="230"/>
      <c r="JTW507" s="230"/>
      <c r="JTX507" s="230"/>
      <c r="JTY507" s="230"/>
      <c r="JTZ507" s="230"/>
      <c r="JUA507" s="230"/>
      <c r="JUB507" s="230"/>
      <c r="JUC507" s="230"/>
      <c r="JUD507" s="230"/>
      <c r="JUE507" s="230"/>
      <c r="JUF507" s="230"/>
      <c r="JUG507" s="230"/>
      <c r="JUH507" s="230"/>
      <c r="JUI507" s="230"/>
      <c r="JUJ507" s="230"/>
      <c r="JUK507" s="230"/>
      <c r="JUL507" s="230"/>
      <c r="JUM507" s="230"/>
      <c r="JUN507" s="230"/>
      <c r="JUO507" s="230"/>
      <c r="JUP507" s="230"/>
      <c r="JUQ507" s="230"/>
      <c r="JUR507" s="230"/>
      <c r="JUS507" s="230"/>
      <c r="JUT507" s="230"/>
      <c r="JUU507" s="230"/>
      <c r="JUV507" s="230"/>
      <c r="JUW507" s="230"/>
      <c r="JUX507" s="230"/>
      <c r="JUY507" s="230"/>
      <c r="JUZ507" s="230"/>
      <c r="JVA507" s="230"/>
      <c r="JVB507" s="230"/>
      <c r="JVC507" s="230"/>
      <c r="JVD507" s="230"/>
      <c r="JVE507" s="230"/>
      <c r="JVF507" s="230"/>
      <c r="JVG507" s="230"/>
      <c r="JVH507" s="230"/>
      <c r="JVI507" s="230"/>
      <c r="JVJ507" s="230"/>
      <c r="JVK507" s="230"/>
      <c r="JVL507" s="230"/>
      <c r="JVM507" s="230"/>
      <c r="JVN507" s="230"/>
      <c r="JVO507" s="230"/>
      <c r="JVP507" s="230"/>
      <c r="JVQ507" s="230"/>
      <c r="JVR507" s="230"/>
      <c r="JVS507" s="230"/>
      <c r="JVT507" s="230"/>
      <c r="JVU507" s="230"/>
      <c r="JVV507" s="230"/>
      <c r="JVW507" s="230"/>
      <c r="JVX507" s="230"/>
      <c r="JVY507" s="230"/>
      <c r="JVZ507" s="230"/>
      <c r="JWA507" s="230"/>
      <c r="JWB507" s="230"/>
      <c r="JWC507" s="230"/>
      <c r="JWD507" s="230"/>
      <c r="JWE507" s="230"/>
      <c r="JWF507" s="230"/>
      <c r="JWG507" s="230"/>
      <c r="JWH507" s="230"/>
      <c r="JWI507" s="230"/>
      <c r="JWJ507" s="230"/>
      <c r="JWK507" s="230"/>
      <c r="JWL507" s="230"/>
      <c r="JWM507" s="230"/>
      <c r="JWN507" s="230"/>
      <c r="JWO507" s="230"/>
      <c r="JWP507" s="230"/>
      <c r="JWQ507" s="230"/>
      <c r="JWR507" s="230"/>
      <c r="JWS507" s="230"/>
      <c r="JWT507" s="230"/>
      <c r="JWU507" s="230"/>
      <c r="JWV507" s="230"/>
      <c r="JWW507" s="230"/>
      <c r="JWX507" s="230"/>
      <c r="JWY507" s="230"/>
      <c r="JWZ507" s="230"/>
      <c r="JXA507" s="230"/>
      <c r="JXB507" s="230"/>
      <c r="JXC507" s="230"/>
      <c r="JXD507" s="230"/>
      <c r="JXE507" s="230"/>
      <c r="JXF507" s="230"/>
      <c r="JXG507" s="230"/>
      <c r="JXH507" s="230"/>
      <c r="JXI507" s="230"/>
      <c r="JXJ507" s="230"/>
      <c r="JXK507" s="230"/>
      <c r="JXL507" s="230"/>
      <c r="JXM507" s="230"/>
      <c r="JXN507" s="230"/>
      <c r="JXO507" s="230"/>
      <c r="JXP507" s="230"/>
      <c r="JXQ507" s="230"/>
      <c r="JXR507" s="230"/>
      <c r="JXS507" s="230"/>
      <c r="JXT507" s="230"/>
      <c r="JXU507" s="230"/>
      <c r="JXV507" s="230"/>
      <c r="JXW507" s="230"/>
      <c r="JXX507" s="230"/>
      <c r="JXY507" s="230"/>
      <c r="JXZ507" s="230"/>
      <c r="JYA507" s="230"/>
      <c r="JYB507" s="230"/>
      <c r="JYC507" s="230"/>
      <c r="JYD507" s="230"/>
      <c r="JYE507" s="230"/>
      <c r="JYF507" s="230"/>
      <c r="JYG507" s="230"/>
      <c r="JYH507" s="230"/>
      <c r="JYI507" s="230"/>
      <c r="JYJ507" s="230"/>
      <c r="JYK507" s="230"/>
      <c r="JYL507" s="230"/>
      <c r="JYM507" s="230"/>
      <c r="JYN507" s="230"/>
      <c r="JYO507" s="230"/>
      <c r="JYP507" s="230"/>
      <c r="JYQ507" s="230"/>
      <c r="JYR507" s="230"/>
      <c r="JYS507" s="230"/>
      <c r="JYT507" s="230"/>
      <c r="JYU507" s="230"/>
      <c r="JYV507" s="230"/>
      <c r="JYW507" s="230"/>
      <c r="JYX507" s="230"/>
      <c r="JYY507" s="230"/>
      <c r="JYZ507" s="230"/>
      <c r="JZA507" s="230"/>
      <c r="JZB507" s="230"/>
      <c r="JZC507" s="230"/>
      <c r="JZD507" s="230"/>
      <c r="JZE507" s="230"/>
      <c r="JZF507" s="230"/>
      <c r="JZG507" s="230"/>
      <c r="JZH507" s="230"/>
      <c r="JZI507" s="230"/>
      <c r="JZJ507" s="230"/>
      <c r="JZK507" s="230"/>
      <c r="JZL507" s="230"/>
      <c r="JZM507" s="230"/>
      <c r="JZN507" s="230"/>
      <c r="JZO507" s="230"/>
      <c r="JZP507" s="230"/>
      <c r="JZQ507" s="230"/>
      <c r="JZR507" s="230"/>
      <c r="JZS507" s="230"/>
      <c r="JZT507" s="230"/>
      <c r="JZU507" s="230"/>
      <c r="JZV507" s="230"/>
      <c r="JZW507" s="230"/>
      <c r="JZX507" s="230"/>
      <c r="JZY507" s="230"/>
      <c r="JZZ507" s="230"/>
      <c r="KAA507" s="230"/>
      <c r="KAB507" s="230"/>
      <c r="KAC507" s="230"/>
      <c r="KAD507" s="230"/>
      <c r="KAE507" s="230"/>
      <c r="KAF507" s="230"/>
      <c r="KAG507" s="230"/>
      <c r="KAH507" s="230"/>
      <c r="KAI507" s="230"/>
      <c r="KAJ507" s="230"/>
      <c r="KAK507" s="230"/>
      <c r="KAL507" s="230"/>
      <c r="KAM507" s="230"/>
      <c r="KAN507" s="230"/>
      <c r="KAO507" s="230"/>
      <c r="KAP507" s="230"/>
      <c r="KAQ507" s="230"/>
      <c r="KAR507" s="230"/>
      <c r="KAS507" s="230"/>
      <c r="KAT507" s="230"/>
      <c r="KAU507" s="230"/>
      <c r="KAV507" s="230"/>
      <c r="KAW507" s="230"/>
      <c r="KAX507" s="230"/>
      <c r="KAY507" s="230"/>
      <c r="KAZ507" s="230"/>
      <c r="KBA507" s="230"/>
      <c r="KBB507" s="230"/>
      <c r="KBC507" s="230"/>
      <c r="KBD507" s="230"/>
      <c r="KBE507" s="230"/>
      <c r="KBF507" s="230"/>
      <c r="KBG507" s="230"/>
      <c r="KBH507" s="230"/>
      <c r="KBI507" s="230"/>
      <c r="KBJ507" s="230"/>
      <c r="KBK507" s="230"/>
      <c r="KBL507" s="230"/>
      <c r="KBM507" s="230"/>
      <c r="KBN507" s="230"/>
      <c r="KBO507" s="230"/>
      <c r="KBP507" s="230"/>
      <c r="KBQ507" s="230"/>
      <c r="KBR507" s="230"/>
      <c r="KBS507" s="230"/>
      <c r="KBT507" s="230"/>
      <c r="KBU507" s="230"/>
      <c r="KBV507" s="230"/>
      <c r="KBW507" s="230"/>
      <c r="KBX507" s="230"/>
      <c r="KBY507" s="230"/>
      <c r="KBZ507" s="230"/>
      <c r="KCA507" s="230"/>
      <c r="KCB507" s="230"/>
      <c r="KCC507" s="230"/>
      <c r="KCD507" s="230"/>
      <c r="KCE507" s="230"/>
      <c r="KCF507" s="230"/>
      <c r="KCG507" s="230"/>
      <c r="KCH507" s="230"/>
      <c r="KCI507" s="230"/>
      <c r="KCJ507" s="230"/>
      <c r="KCK507" s="230"/>
      <c r="KCL507" s="230"/>
      <c r="KCM507" s="230"/>
      <c r="KCN507" s="230"/>
      <c r="KCO507" s="230"/>
      <c r="KCP507" s="230"/>
      <c r="KCQ507" s="230"/>
      <c r="KCR507" s="230"/>
      <c r="KCS507" s="230"/>
      <c r="KCT507" s="230"/>
      <c r="KCU507" s="230"/>
      <c r="KCV507" s="230"/>
      <c r="KCW507" s="230"/>
      <c r="KCX507" s="230"/>
      <c r="KCY507" s="230"/>
      <c r="KCZ507" s="230"/>
      <c r="KDA507" s="230"/>
      <c r="KDB507" s="230"/>
      <c r="KDC507" s="230"/>
      <c r="KDD507" s="230"/>
      <c r="KDE507" s="230"/>
      <c r="KDF507" s="230"/>
      <c r="KDG507" s="230"/>
      <c r="KDH507" s="230"/>
      <c r="KDI507" s="230"/>
      <c r="KDJ507" s="230"/>
      <c r="KDK507" s="230"/>
      <c r="KDL507" s="230"/>
      <c r="KDM507" s="230"/>
      <c r="KDN507" s="230"/>
      <c r="KDO507" s="230"/>
      <c r="KDP507" s="230"/>
      <c r="KDQ507" s="230"/>
      <c r="KDR507" s="230"/>
      <c r="KDS507" s="230"/>
      <c r="KDT507" s="230"/>
      <c r="KDU507" s="230"/>
      <c r="KDV507" s="230"/>
      <c r="KDW507" s="230"/>
      <c r="KDX507" s="230"/>
      <c r="KDY507" s="230"/>
      <c r="KDZ507" s="230"/>
      <c r="KEA507" s="230"/>
      <c r="KEB507" s="230"/>
      <c r="KEC507" s="230"/>
      <c r="KED507" s="230"/>
      <c r="KEE507" s="230"/>
      <c r="KEF507" s="230"/>
      <c r="KEG507" s="230"/>
      <c r="KEH507" s="230"/>
      <c r="KEI507" s="230"/>
      <c r="KEJ507" s="230"/>
      <c r="KEK507" s="230"/>
      <c r="KEL507" s="230"/>
      <c r="KEM507" s="230"/>
      <c r="KEN507" s="230"/>
      <c r="KEO507" s="230"/>
      <c r="KEP507" s="230"/>
      <c r="KEQ507" s="230"/>
      <c r="KER507" s="230"/>
      <c r="KES507" s="230"/>
      <c r="KET507" s="230"/>
      <c r="KEU507" s="230"/>
      <c r="KEV507" s="230"/>
      <c r="KEW507" s="230"/>
      <c r="KEX507" s="230"/>
      <c r="KEY507" s="230"/>
      <c r="KEZ507" s="230"/>
      <c r="KFA507" s="230"/>
      <c r="KFB507" s="230"/>
      <c r="KFC507" s="230"/>
      <c r="KFD507" s="230"/>
      <c r="KFE507" s="230"/>
      <c r="KFF507" s="230"/>
      <c r="KFG507" s="230"/>
      <c r="KFH507" s="230"/>
      <c r="KFI507" s="230"/>
      <c r="KFJ507" s="230"/>
      <c r="KFK507" s="230"/>
      <c r="KFL507" s="230"/>
      <c r="KFM507" s="230"/>
      <c r="KFN507" s="230"/>
      <c r="KFO507" s="230"/>
      <c r="KFP507" s="230"/>
      <c r="KFQ507" s="230"/>
      <c r="KFR507" s="230"/>
      <c r="KFS507" s="230"/>
      <c r="KFT507" s="230"/>
      <c r="KFU507" s="230"/>
      <c r="KFV507" s="230"/>
      <c r="KFW507" s="230"/>
      <c r="KFX507" s="230"/>
      <c r="KFY507" s="230"/>
      <c r="KFZ507" s="230"/>
      <c r="KGA507" s="230"/>
      <c r="KGB507" s="230"/>
      <c r="KGC507" s="230"/>
      <c r="KGD507" s="230"/>
      <c r="KGE507" s="230"/>
      <c r="KGF507" s="230"/>
      <c r="KGG507" s="230"/>
      <c r="KGH507" s="230"/>
      <c r="KGI507" s="230"/>
      <c r="KGJ507" s="230"/>
      <c r="KGK507" s="230"/>
      <c r="KGL507" s="230"/>
      <c r="KGM507" s="230"/>
      <c r="KGN507" s="230"/>
      <c r="KGO507" s="230"/>
      <c r="KGP507" s="230"/>
      <c r="KGQ507" s="230"/>
      <c r="KGR507" s="230"/>
      <c r="KGS507" s="230"/>
      <c r="KGT507" s="230"/>
      <c r="KGU507" s="230"/>
      <c r="KGV507" s="230"/>
      <c r="KGW507" s="230"/>
      <c r="KGX507" s="230"/>
      <c r="KGY507" s="230"/>
      <c r="KGZ507" s="230"/>
      <c r="KHA507" s="230"/>
      <c r="KHB507" s="230"/>
      <c r="KHC507" s="230"/>
      <c r="KHD507" s="230"/>
      <c r="KHE507" s="230"/>
      <c r="KHF507" s="230"/>
      <c r="KHG507" s="230"/>
      <c r="KHH507" s="230"/>
      <c r="KHI507" s="230"/>
      <c r="KHJ507" s="230"/>
      <c r="KHK507" s="230"/>
      <c r="KHL507" s="230"/>
      <c r="KHM507" s="230"/>
      <c r="KHN507" s="230"/>
      <c r="KHO507" s="230"/>
      <c r="KHP507" s="230"/>
      <c r="KHQ507" s="230"/>
      <c r="KHR507" s="230"/>
      <c r="KHS507" s="230"/>
      <c r="KHT507" s="230"/>
      <c r="KHU507" s="230"/>
      <c r="KHV507" s="230"/>
      <c r="KHW507" s="230"/>
      <c r="KHX507" s="230"/>
      <c r="KHY507" s="230"/>
      <c r="KHZ507" s="230"/>
      <c r="KIA507" s="230"/>
      <c r="KIB507" s="230"/>
      <c r="KIC507" s="230"/>
      <c r="KID507" s="230"/>
      <c r="KIE507" s="230"/>
      <c r="KIF507" s="230"/>
      <c r="KIG507" s="230"/>
      <c r="KIH507" s="230"/>
      <c r="KII507" s="230"/>
      <c r="KIJ507" s="230"/>
      <c r="KIK507" s="230"/>
      <c r="KIL507" s="230"/>
      <c r="KIM507" s="230"/>
      <c r="KIN507" s="230"/>
      <c r="KIO507" s="230"/>
      <c r="KIP507" s="230"/>
      <c r="KIQ507" s="230"/>
      <c r="KIR507" s="230"/>
      <c r="KIS507" s="230"/>
      <c r="KIT507" s="230"/>
      <c r="KIU507" s="230"/>
      <c r="KIV507" s="230"/>
      <c r="KIW507" s="230"/>
      <c r="KIX507" s="230"/>
      <c r="KIY507" s="230"/>
      <c r="KIZ507" s="230"/>
      <c r="KJA507" s="230"/>
      <c r="KJB507" s="230"/>
      <c r="KJC507" s="230"/>
      <c r="KJD507" s="230"/>
      <c r="KJE507" s="230"/>
      <c r="KJF507" s="230"/>
      <c r="KJG507" s="230"/>
      <c r="KJH507" s="230"/>
      <c r="KJI507" s="230"/>
      <c r="KJJ507" s="230"/>
      <c r="KJK507" s="230"/>
      <c r="KJL507" s="230"/>
      <c r="KJM507" s="230"/>
      <c r="KJN507" s="230"/>
      <c r="KJO507" s="230"/>
      <c r="KJP507" s="230"/>
      <c r="KJQ507" s="230"/>
      <c r="KJR507" s="230"/>
      <c r="KJS507" s="230"/>
      <c r="KJT507" s="230"/>
      <c r="KJU507" s="230"/>
      <c r="KJV507" s="230"/>
      <c r="KJW507" s="230"/>
      <c r="KJX507" s="230"/>
      <c r="KJY507" s="230"/>
      <c r="KJZ507" s="230"/>
      <c r="KKA507" s="230"/>
      <c r="KKB507" s="230"/>
      <c r="KKC507" s="230"/>
      <c r="KKD507" s="230"/>
      <c r="KKE507" s="230"/>
      <c r="KKF507" s="230"/>
      <c r="KKG507" s="230"/>
      <c r="KKH507" s="230"/>
      <c r="KKI507" s="230"/>
      <c r="KKJ507" s="230"/>
      <c r="KKK507" s="230"/>
      <c r="KKL507" s="230"/>
      <c r="KKM507" s="230"/>
      <c r="KKN507" s="230"/>
      <c r="KKO507" s="230"/>
      <c r="KKP507" s="230"/>
      <c r="KKQ507" s="230"/>
      <c r="KKR507" s="230"/>
      <c r="KKS507" s="230"/>
      <c r="KKT507" s="230"/>
      <c r="KKU507" s="230"/>
      <c r="KKV507" s="230"/>
      <c r="KKW507" s="230"/>
      <c r="KKX507" s="230"/>
      <c r="KKY507" s="230"/>
      <c r="KKZ507" s="230"/>
      <c r="KLA507" s="230"/>
      <c r="KLB507" s="230"/>
      <c r="KLC507" s="230"/>
      <c r="KLD507" s="230"/>
      <c r="KLE507" s="230"/>
      <c r="KLF507" s="230"/>
      <c r="KLG507" s="230"/>
      <c r="KLH507" s="230"/>
      <c r="KLI507" s="230"/>
      <c r="KLJ507" s="230"/>
      <c r="KLK507" s="230"/>
      <c r="KLL507" s="230"/>
      <c r="KLM507" s="230"/>
      <c r="KLN507" s="230"/>
      <c r="KLO507" s="230"/>
      <c r="KLP507" s="230"/>
      <c r="KLQ507" s="230"/>
      <c r="KLR507" s="230"/>
      <c r="KLS507" s="230"/>
      <c r="KLT507" s="230"/>
      <c r="KLU507" s="230"/>
      <c r="KLV507" s="230"/>
      <c r="KLW507" s="230"/>
      <c r="KLX507" s="230"/>
      <c r="KLY507" s="230"/>
      <c r="KLZ507" s="230"/>
      <c r="KMA507" s="230"/>
      <c r="KMB507" s="230"/>
      <c r="KMC507" s="230"/>
      <c r="KMD507" s="230"/>
      <c r="KME507" s="230"/>
      <c r="KMF507" s="230"/>
      <c r="KMG507" s="230"/>
      <c r="KMH507" s="230"/>
      <c r="KMI507" s="230"/>
      <c r="KMJ507" s="230"/>
      <c r="KMK507" s="230"/>
      <c r="KML507" s="230"/>
      <c r="KMM507" s="230"/>
      <c r="KMN507" s="230"/>
      <c r="KMO507" s="230"/>
      <c r="KMP507" s="230"/>
      <c r="KMQ507" s="230"/>
      <c r="KMR507" s="230"/>
      <c r="KMS507" s="230"/>
      <c r="KMT507" s="230"/>
      <c r="KMU507" s="230"/>
      <c r="KMV507" s="230"/>
      <c r="KMW507" s="230"/>
      <c r="KMX507" s="230"/>
      <c r="KMY507" s="230"/>
      <c r="KMZ507" s="230"/>
      <c r="KNA507" s="230"/>
      <c r="KNB507" s="230"/>
      <c r="KNC507" s="230"/>
      <c r="KND507" s="230"/>
      <c r="KNE507" s="230"/>
      <c r="KNF507" s="230"/>
      <c r="KNG507" s="230"/>
      <c r="KNH507" s="230"/>
      <c r="KNI507" s="230"/>
      <c r="KNJ507" s="230"/>
      <c r="KNK507" s="230"/>
      <c r="KNL507" s="230"/>
      <c r="KNM507" s="230"/>
      <c r="KNN507" s="230"/>
      <c r="KNO507" s="230"/>
      <c r="KNP507" s="230"/>
      <c r="KNQ507" s="230"/>
      <c r="KNR507" s="230"/>
      <c r="KNS507" s="230"/>
      <c r="KNT507" s="230"/>
      <c r="KNU507" s="230"/>
      <c r="KNV507" s="230"/>
      <c r="KNW507" s="230"/>
      <c r="KNX507" s="230"/>
      <c r="KNY507" s="230"/>
      <c r="KNZ507" s="230"/>
      <c r="KOA507" s="230"/>
      <c r="KOB507" s="230"/>
      <c r="KOC507" s="230"/>
      <c r="KOD507" s="230"/>
      <c r="KOE507" s="230"/>
      <c r="KOF507" s="230"/>
      <c r="KOG507" s="230"/>
      <c r="KOH507" s="230"/>
      <c r="KOI507" s="230"/>
      <c r="KOJ507" s="230"/>
      <c r="KOK507" s="230"/>
      <c r="KOL507" s="230"/>
      <c r="KOM507" s="230"/>
      <c r="KON507" s="230"/>
      <c r="KOO507" s="230"/>
      <c r="KOP507" s="230"/>
      <c r="KOQ507" s="230"/>
      <c r="KOR507" s="230"/>
      <c r="KOS507" s="230"/>
      <c r="KOT507" s="230"/>
      <c r="KOU507" s="230"/>
      <c r="KOV507" s="230"/>
      <c r="KOW507" s="230"/>
      <c r="KOX507" s="230"/>
      <c r="KOY507" s="230"/>
      <c r="KOZ507" s="230"/>
      <c r="KPA507" s="230"/>
      <c r="KPB507" s="230"/>
      <c r="KPC507" s="230"/>
      <c r="KPD507" s="230"/>
      <c r="KPE507" s="230"/>
      <c r="KPF507" s="230"/>
      <c r="KPG507" s="230"/>
      <c r="KPH507" s="230"/>
      <c r="KPI507" s="230"/>
      <c r="KPJ507" s="230"/>
      <c r="KPK507" s="230"/>
      <c r="KPL507" s="230"/>
      <c r="KPM507" s="230"/>
      <c r="KPN507" s="230"/>
      <c r="KPO507" s="230"/>
      <c r="KPP507" s="230"/>
      <c r="KPQ507" s="230"/>
      <c r="KPR507" s="230"/>
      <c r="KPS507" s="230"/>
      <c r="KPT507" s="230"/>
      <c r="KPU507" s="230"/>
      <c r="KPV507" s="230"/>
      <c r="KPW507" s="230"/>
      <c r="KPX507" s="230"/>
      <c r="KPY507" s="230"/>
      <c r="KPZ507" s="230"/>
      <c r="KQA507" s="230"/>
      <c r="KQB507" s="230"/>
      <c r="KQC507" s="230"/>
      <c r="KQD507" s="230"/>
      <c r="KQE507" s="230"/>
      <c r="KQF507" s="230"/>
      <c r="KQG507" s="230"/>
      <c r="KQH507" s="230"/>
      <c r="KQI507" s="230"/>
      <c r="KQJ507" s="230"/>
      <c r="KQK507" s="230"/>
      <c r="KQL507" s="230"/>
      <c r="KQM507" s="230"/>
      <c r="KQN507" s="230"/>
      <c r="KQO507" s="230"/>
      <c r="KQP507" s="230"/>
      <c r="KQQ507" s="230"/>
      <c r="KQR507" s="230"/>
      <c r="KQS507" s="230"/>
      <c r="KQT507" s="230"/>
      <c r="KQU507" s="230"/>
      <c r="KQV507" s="230"/>
      <c r="KQW507" s="230"/>
      <c r="KQX507" s="230"/>
      <c r="KQY507" s="230"/>
      <c r="KQZ507" s="230"/>
      <c r="KRA507" s="230"/>
      <c r="KRB507" s="230"/>
      <c r="KRC507" s="230"/>
      <c r="KRD507" s="230"/>
      <c r="KRE507" s="230"/>
      <c r="KRF507" s="230"/>
      <c r="KRG507" s="230"/>
      <c r="KRH507" s="230"/>
      <c r="KRI507" s="230"/>
      <c r="KRJ507" s="230"/>
      <c r="KRK507" s="230"/>
      <c r="KRL507" s="230"/>
      <c r="KRM507" s="230"/>
      <c r="KRN507" s="230"/>
      <c r="KRO507" s="230"/>
      <c r="KRP507" s="230"/>
      <c r="KRQ507" s="230"/>
      <c r="KRR507" s="230"/>
      <c r="KRS507" s="230"/>
      <c r="KRT507" s="230"/>
      <c r="KRU507" s="230"/>
      <c r="KRV507" s="230"/>
      <c r="KRW507" s="230"/>
      <c r="KRX507" s="230"/>
      <c r="KRY507" s="230"/>
      <c r="KRZ507" s="230"/>
      <c r="KSA507" s="230"/>
      <c r="KSB507" s="230"/>
      <c r="KSC507" s="230"/>
      <c r="KSD507" s="230"/>
      <c r="KSE507" s="230"/>
      <c r="KSF507" s="230"/>
      <c r="KSG507" s="230"/>
      <c r="KSH507" s="230"/>
      <c r="KSI507" s="230"/>
      <c r="KSJ507" s="230"/>
      <c r="KSK507" s="230"/>
      <c r="KSL507" s="230"/>
      <c r="KSM507" s="230"/>
      <c r="KSN507" s="230"/>
      <c r="KSO507" s="230"/>
      <c r="KSP507" s="230"/>
      <c r="KSQ507" s="230"/>
      <c r="KSR507" s="230"/>
      <c r="KSS507" s="230"/>
      <c r="KST507" s="230"/>
      <c r="KSU507" s="230"/>
      <c r="KSV507" s="230"/>
      <c r="KSW507" s="230"/>
      <c r="KSX507" s="230"/>
      <c r="KSY507" s="230"/>
      <c r="KSZ507" s="230"/>
      <c r="KTA507" s="230"/>
      <c r="KTB507" s="230"/>
      <c r="KTC507" s="230"/>
      <c r="KTD507" s="230"/>
      <c r="KTE507" s="230"/>
      <c r="KTF507" s="230"/>
      <c r="KTG507" s="230"/>
      <c r="KTH507" s="230"/>
      <c r="KTI507" s="230"/>
      <c r="KTJ507" s="230"/>
      <c r="KTK507" s="230"/>
      <c r="KTL507" s="230"/>
      <c r="KTM507" s="230"/>
      <c r="KTN507" s="230"/>
      <c r="KTO507" s="230"/>
      <c r="KTP507" s="230"/>
      <c r="KTQ507" s="230"/>
      <c r="KTR507" s="230"/>
      <c r="KTS507" s="230"/>
      <c r="KTT507" s="230"/>
      <c r="KTU507" s="230"/>
      <c r="KTV507" s="230"/>
      <c r="KTW507" s="230"/>
      <c r="KTX507" s="230"/>
      <c r="KTY507" s="230"/>
      <c r="KTZ507" s="230"/>
      <c r="KUA507" s="230"/>
      <c r="KUB507" s="230"/>
      <c r="KUC507" s="230"/>
      <c r="KUD507" s="230"/>
      <c r="KUE507" s="230"/>
      <c r="KUF507" s="230"/>
      <c r="KUG507" s="230"/>
      <c r="KUH507" s="230"/>
      <c r="KUI507" s="230"/>
      <c r="KUJ507" s="230"/>
      <c r="KUK507" s="230"/>
      <c r="KUL507" s="230"/>
      <c r="KUM507" s="230"/>
      <c r="KUN507" s="230"/>
      <c r="KUO507" s="230"/>
      <c r="KUP507" s="230"/>
      <c r="KUQ507" s="230"/>
      <c r="KUR507" s="230"/>
      <c r="KUS507" s="230"/>
      <c r="KUT507" s="230"/>
      <c r="KUU507" s="230"/>
      <c r="KUV507" s="230"/>
      <c r="KUW507" s="230"/>
      <c r="KUX507" s="230"/>
      <c r="KUY507" s="230"/>
      <c r="KUZ507" s="230"/>
      <c r="KVA507" s="230"/>
      <c r="KVB507" s="230"/>
      <c r="KVC507" s="230"/>
      <c r="KVD507" s="230"/>
      <c r="KVE507" s="230"/>
      <c r="KVF507" s="230"/>
      <c r="KVG507" s="230"/>
      <c r="KVH507" s="230"/>
      <c r="KVI507" s="230"/>
      <c r="KVJ507" s="230"/>
      <c r="KVK507" s="230"/>
      <c r="KVL507" s="230"/>
      <c r="KVM507" s="230"/>
      <c r="KVN507" s="230"/>
      <c r="KVO507" s="230"/>
      <c r="KVP507" s="230"/>
      <c r="KVQ507" s="230"/>
      <c r="KVR507" s="230"/>
      <c r="KVS507" s="230"/>
      <c r="KVT507" s="230"/>
      <c r="KVU507" s="230"/>
      <c r="KVV507" s="230"/>
      <c r="KVW507" s="230"/>
      <c r="KVX507" s="230"/>
      <c r="KVY507" s="230"/>
      <c r="KVZ507" s="230"/>
      <c r="KWA507" s="230"/>
      <c r="KWB507" s="230"/>
      <c r="KWC507" s="230"/>
      <c r="KWD507" s="230"/>
      <c r="KWE507" s="230"/>
      <c r="KWF507" s="230"/>
      <c r="KWG507" s="230"/>
      <c r="KWH507" s="230"/>
      <c r="KWI507" s="230"/>
      <c r="KWJ507" s="230"/>
      <c r="KWK507" s="230"/>
      <c r="KWL507" s="230"/>
      <c r="KWM507" s="230"/>
      <c r="KWN507" s="230"/>
      <c r="KWO507" s="230"/>
      <c r="KWP507" s="230"/>
      <c r="KWQ507" s="230"/>
      <c r="KWR507" s="230"/>
      <c r="KWS507" s="230"/>
      <c r="KWT507" s="230"/>
      <c r="KWU507" s="230"/>
      <c r="KWV507" s="230"/>
      <c r="KWW507" s="230"/>
      <c r="KWX507" s="230"/>
      <c r="KWY507" s="230"/>
      <c r="KWZ507" s="230"/>
      <c r="KXA507" s="230"/>
      <c r="KXB507" s="230"/>
      <c r="KXC507" s="230"/>
      <c r="KXD507" s="230"/>
      <c r="KXE507" s="230"/>
      <c r="KXF507" s="230"/>
      <c r="KXG507" s="230"/>
      <c r="KXH507" s="230"/>
      <c r="KXI507" s="230"/>
      <c r="KXJ507" s="230"/>
      <c r="KXK507" s="230"/>
      <c r="KXL507" s="230"/>
      <c r="KXM507" s="230"/>
      <c r="KXN507" s="230"/>
      <c r="KXO507" s="230"/>
      <c r="KXP507" s="230"/>
      <c r="KXQ507" s="230"/>
      <c r="KXR507" s="230"/>
      <c r="KXS507" s="230"/>
      <c r="KXT507" s="230"/>
      <c r="KXU507" s="230"/>
      <c r="KXV507" s="230"/>
      <c r="KXW507" s="230"/>
      <c r="KXX507" s="230"/>
      <c r="KXY507" s="230"/>
      <c r="KXZ507" s="230"/>
      <c r="KYA507" s="230"/>
      <c r="KYB507" s="230"/>
      <c r="KYC507" s="230"/>
      <c r="KYD507" s="230"/>
      <c r="KYE507" s="230"/>
      <c r="KYF507" s="230"/>
      <c r="KYG507" s="230"/>
      <c r="KYH507" s="230"/>
      <c r="KYI507" s="230"/>
      <c r="KYJ507" s="230"/>
      <c r="KYK507" s="230"/>
      <c r="KYL507" s="230"/>
      <c r="KYM507" s="230"/>
      <c r="KYN507" s="230"/>
      <c r="KYO507" s="230"/>
      <c r="KYP507" s="230"/>
      <c r="KYQ507" s="230"/>
      <c r="KYR507" s="230"/>
      <c r="KYS507" s="230"/>
      <c r="KYT507" s="230"/>
      <c r="KYU507" s="230"/>
      <c r="KYV507" s="230"/>
      <c r="KYW507" s="230"/>
      <c r="KYX507" s="230"/>
      <c r="KYY507" s="230"/>
      <c r="KYZ507" s="230"/>
      <c r="KZA507" s="230"/>
      <c r="KZB507" s="230"/>
      <c r="KZC507" s="230"/>
      <c r="KZD507" s="230"/>
      <c r="KZE507" s="230"/>
      <c r="KZF507" s="230"/>
      <c r="KZG507" s="230"/>
      <c r="KZH507" s="230"/>
      <c r="KZI507" s="230"/>
      <c r="KZJ507" s="230"/>
      <c r="KZK507" s="230"/>
      <c r="KZL507" s="230"/>
      <c r="KZM507" s="230"/>
      <c r="KZN507" s="230"/>
      <c r="KZO507" s="230"/>
      <c r="KZP507" s="230"/>
      <c r="KZQ507" s="230"/>
      <c r="KZR507" s="230"/>
      <c r="KZS507" s="230"/>
      <c r="KZT507" s="230"/>
      <c r="KZU507" s="230"/>
      <c r="KZV507" s="230"/>
      <c r="KZW507" s="230"/>
      <c r="KZX507" s="230"/>
      <c r="KZY507" s="230"/>
      <c r="KZZ507" s="230"/>
      <c r="LAA507" s="230"/>
      <c r="LAB507" s="230"/>
      <c r="LAC507" s="230"/>
      <c r="LAD507" s="230"/>
      <c r="LAE507" s="230"/>
      <c r="LAF507" s="230"/>
      <c r="LAG507" s="230"/>
      <c r="LAH507" s="230"/>
      <c r="LAI507" s="230"/>
      <c r="LAJ507" s="230"/>
      <c r="LAK507" s="230"/>
      <c r="LAL507" s="230"/>
      <c r="LAM507" s="230"/>
      <c r="LAN507" s="230"/>
      <c r="LAO507" s="230"/>
      <c r="LAP507" s="230"/>
      <c r="LAQ507" s="230"/>
      <c r="LAR507" s="230"/>
      <c r="LAS507" s="230"/>
      <c r="LAT507" s="230"/>
      <c r="LAU507" s="230"/>
      <c r="LAV507" s="230"/>
      <c r="LAW507" s="230"/>
      <c r="LAX507" s="230"/>
      <c r="LAY507" s="230"/>
      <c r="LAZ507" s="230"/>
      <c r="LBA507" s="230"/>
      <c r="LBB507" s="230"/>
      <c r="LBC507" s="230"/>
      <c r="LBD507" s="230"/>
      <c r="LBE507" s="230"/>
      <c r="LBF507" s="230"/>
      <c r="LBG507" s="230"/>
      <c r="LBH507" s="230"/>
      <c r="LBI507" s="230"/>
      <c r="LBJ507" s="230"/>
      <c r="LBK507" s="230"/>
      <c r="LBL507" s="230"/>
      <c r="LBM507" s="230"/>
      <c r="LBN507" s="230"/>
      <c r="LBO507" s="230"/>
      <c r="LBP507" s="230"/>
      <c r="LBQ507" s="230"/>
      <c r="LBR507" s="230"/>
      <c r="LBS507" s="230"/>
      <c r="LBT507" s="230"/>
      <c r="LBU507" s="230"/>
      <c r="LBV507" s="230"/>
      <c r="LBW507" s="230"/>
      <c r="LBX507" s="230"/>
      <c r="LBY507" s="230"/>
      <c r="LBZ507" s="230"/>
      <c r="LCA507" s="230"/>
      <c r="LCB507" s="230"/>
      <c r="LCC507" s="230"/>
      <c r="LCD507" s="230"/>
      <c r="LCE507" s="230"/>
      <c r="LCF507" s="230"/>
      <c r="LCG507" s="230"/>
      <c r="LCH507" s="230"/>
      <c r="LCI507" s="230"/>
      <c r="LCJ507" s="230"/>
      <c r="LCK507" s="230"/>
      <c r="LCL507" s="230"/>
      <c r="LCM507" s="230"/>
      <c r="LCN507" s="230"/>
      <c r="LCO507" s="230"/>
      <c r="LCP507" s="230"/>
      <c r="LCQ507" s="230"/>
      <c r="LCR507" s="230"/>
      <c r="LCS507" s="230"/>
      <c r="LCT507" s="230"/>
      <c r="LCU507" s="230"/>
      <c r="LCV507" s="230"/>
      <c r="LCW507" s="230"/>
      <c r="LCX507" s="230"/>
      <c r="LCY507" s="230"/>
      <c r="LCZ507" s="230"/>
      <c r="LDA507" s="230"/>
      <c r="LDB507" s="230"/>
      <c r="LDC507" s="230"/>
      <c r="LDD507" s="230"/>
      <c r="LDE507" s="230"/>
      <c r="LDF507" s="230"/>
      <c r="LDG507" s="230"/>
      <c r="LDH507" s="230"/>
      <c r="LDI507" s="230"/>
      <c r="LDJ507" s="230"/>
      <c r="LDK507" s="230"/>
      <c r="LDL507" s="230"/>
      <c r="LDM507" s="230"/>
      <c r="LDN507" s="230"/>
      <c r="LDO507" s="230"/>
      <c r="LDP507" s="230"/>
      <c r="LDQ507" s="230"/>
      <c r="LDR507" s="230"/>
      <c r="LDS507" s="230"/>
      <c r="LDT507" s="230"/>
      <c r="LDU507" s="230"/>
      <c r="LDV507" s="230"/>
      <c r="LDW507" s="230"/>
      <c r="LDX507" s="230"/>
      <c r="LDY507" s="230"/>
      <c r="LDZ507" s="230"/>
      <c r="LEA507" s="230"/>
      <c r="LEB507" s="230"/>
      <c r="LEC507" s="230"/>
      <c r="LED507" s="230"/>
      <c r="LEE507" s="230"/>
      <c r="LEF507" s="230"/>
      <c r="LEG507" s="230"/>
      <c r="LEH507" s="230"/>
      <c r="LEI507" s="230"/>
      <c r="LEJ507" s="230"/>
      <c r="LEK507" s="230"/>
      <c r="LEL507" s="230"/>
      <c r="LEM507" s="230"/>
      <c r="LEN507" s="230"/>
      <c r="LEO507" s="230"/>
      <c r="LEP507" s="230"/>
      <c r="LEQ507" s="230"/>
      <c r="LER507" s="230"/>
      <c r="LES507" s="230"/>
      <c r="LET507" s="230"/>
      <c r="LEU507" s="230"/>
      <c r="LEV507" s="230"/>
      <c r="LEW507" s="230"/>
      <c r="LEX507" s="230"/>
      <c r="LEY507" s="230"/>
      <c r="LEZ507" s="230"/>
      <c r="LFA507" s="230"/>
      <c r="LFB507" s="230"/>
      <c r="LFC507" s="230"/>
      <c r="LFD507" s="230"/>
      <c r="LFE507" s="230"/>
      <c r="LFF507" s="230"/>
      <c r="LFG507" s="230"/>
      <c r="LFH507" s="230"/>
      <c r="LFI507" s="230"/>
      <c r="LFJ507" s="230"/>
      <c r="LFK507" s="230"/>
      <c r="LFL507" s="230"/>
      <c r="LFM507" s="230"/>
      <c r="LFN507" s="230"/>
      <c r="LFO507" s="230"/>
      <c r="LFP507" s="230"/>
      <c r="LFQ507" s="230"/>
      <c r="LFR507" s="230"/>
      <c r="LFS507" s="230"/>
      <c r="LFT507" s="230"/>
      <c r="LFU507" s="230"/>
      <c r="LFV507" s="230"/>
      <c r="LFW507" s="230"/>
      <c r="LFX507" s="230"/>
      <c r="LFY507" s="230"/>
      <c r="LFZ507" s="230"/>
      <c r="LGA507" s="230"/>
      <c r="LGB507" s="230"/>
      <c r="LGC507" s="230"/>
      <c r="LGD507" s="230"/>
      <c r="LGE507" s="230"/>
      <c r="LGF507" s="230"/>
      <c r="LGG507" s="230"/>
      <c r="LGH507" s="230"/>
      <c r="LGI507" s="230"/>
      <c r="LGJ507" s="230"/>
      <c r="LGK507" s="230"/>
      <c r="LGL507" s="230"/>
      <c r="LGM507" s="230"/>
      <c r="LGN507" s="230"/>
      <c r="LGO507" s="230"/>
      <c r="LGP507" s="230"/>
      <c r="LGQ507" s="230"/>
      <c r="LGR507" s="230"/>
      <c r="LGS507" s="230"/>
      <c r="LGT507" s="230"/>
      <c r="LGU507" s="230"/>
      <c r="LGV507" s="230"/>
      <c r="LGW507" s="230"/>
      <c r="LGX507" s="230"/>
      <c r="LGY507" s="230"/>
      <c r="LGZ507" s="230"/>
      <c r="LHA507" s="230"/>
      <c r="LHB507" s="230"/>
      <c r="LHC507" s="230"/>
      <c r="LHD507" s="230"/>
      <c r="LHE507" s="230"/>
      <c r="LHF507" s="230"/>
      <c r="LHG507" s="230"/>
      <c r="LHH507" s="230"/>
      <c r="LHI507" s="230"/>
      <c r="LHJ507" s="230"/>
      <c r="LHK507" s="230"/>
      <c r="LHL507" s="230"/>
      <c r="LHM507" s="230"/>
      <c r="LHN507" s="230"/>
      <c r="LHO507" s="230"/>
      <c r="LHP507" s="230"/>
      <c r="LHQ507" s="230"/>
      <c r="LHR507" s="230"/>
      <c r="LHS507" s="230"/>
      <c r="LHT507" s="230"/>
      <c r="LHU507" s="230"/>
      <c r="LHV507" s="230"/>
      <c r="LHW507" s="230"/>
      <c r="LHX507" s="230"/>
      <c r="LHY507" s="230"/>
      <c r="LHZ507" s="230"/>
      <c r="LIA507" s="230"/>
      <c r="LIB507" s="230"/>
      <c r="LIC507" s="230"/>
      <c r="LID507" s="230"/>
      <c r="LIE507" s="230"/>
      <c r="LIF507" s="230"/>
      <c r="LIG507" s="230"/>
      <c r="LIH507" s="230"/>
      <c r="LII507" s="230"/>
      <c r="LIJ507" s="230"/>
      <c r="LIK507" s="230"/>
      <c r="LIL507" s="230"/>
      <c r="LIM507" s="230"/>
      <c r="LIN507" s="230"/>
      <c r="LIO507" s="230"/>
      <c r="LIP507" s="230"/>
      <c r="LIQ507" s="230"/>
      <c r="LIR507" s="230"/>
      <c r="LIS507" s="230"/>
      <c r="LIT507" s="230"/>
      <c r="LIU507" s="230"/>
      <c r="LIV507" s="230"/>
      <c r="LIW507" s="230"/>
      <c r="LIX507" s="230"/>
      <c r="LIY507" s="230"/>
      <c r="LIZ507" s="230"/>
      <c r="LJA507" s="230"/>
      <c r="LJB507" s="230"/>
      <c r="LJC507" s="230"/>
      <c r="LJD507" s="230"/>
      <c r="LJE507" s="230"/>
      <c r="LJF507" s="230"/>
      <c r="LJG507" s="230"/>
      <c r="LJH507" s="230"/>
      <c r="LJI507" s="230"/>
      <c r="LJJ507" s="230"/>
      <c r="LJK507" s="230"/>
      <c r="LJL507" s="230"/>
      <c r="LJM507" s="230"/>
      <c r="LJN507" s="230"/>
      <c r="LJO507" s="230"/>
      <c r="LJP507" s="230"/>
      <c r="LJQ507" s="230"/>
      <c r="LJR507" s="230"/>
      <c r="LJS507" s="230"/>
      <c r="LJT507" s="230"/>
      <c r="LJU507" s="230"/>
      <c r="LJV507" s="230"/>
      <c r="LJW507" s="230"/>
      <c r="LJX507" s="230"/>
      <c r="LJY507" s="230"/>
      <c r="LJZ507" s="230"/>
      <c r="LKA507" s="230"/>
      <c r="LKB507" s="230"/>
      <c r="LKC507" s="230"/>
      <c r="LKD507" s="230"/>
      <c r="LKE507" s="230"/>
      <c r="LKF507" s="230"/>
      <c r="LKG507" s="230"/>
      <c r="LKH507" s="230"/>
      <c r="LKI507" s="230"/>
      <c r="LKJ507" s="230"/>
      <c r="LKK507" s="230"/>
      <c r="LKL507" s="230"/>
      <c r="LKM507" s="230"/>
      <c r="LKN507" s="230"/>
      <c r="LKO507" s="230"/>
      <c r="LKP507" s="230"/>
      <c r="LKQ507" s="230"/>
      <c r="LKR507" s="230"/>
      <c r="LKS507" s="230"/>
      <c r="LKT507" s="230"/>
      <c r="LKU507" s="230"/>
      <c r="LKV507" s="230"/>
      <c r="LKW507" s="230"/>
      <c r="LKX507" s="230"/>
      <c r="LKY507" s="230"/>
      <c r="LKZ507" s="230"/>
      <c r="LLA507" s="230"/>
      <c r="LLB507" s="230"/>
      <c r="LLC507" s="230"/>
      <c r="LLD507" s="230"/>
      <c r="LLE507" s="230"/>
      <c r="LLF507" s="230"/>
      <c r="LLG507" s="230"/>
      <c r="LLH507" s="230"/>
      <c r="LLI507" s="230"/>
      <c r="LLJ507" s="230"/>
      <c r="LLK507" s="230"/>
      <c r="LLL507" s="230"/>
      <c r="LLM507" s="230"/>
      <c r="LLN507" s="230"/>
      <c r="LLO507" s="230"/>
      <c r="LLP507" s="230"/>
      <c r="LLQ507" s="230"/>
      <c r="LLR507" s="230"/>
      <c r="LLS507" s="230"/>
      <c r="LLT507" s="230"/>
      <c r="LLU507" s="230"/>
      <c r="LLV507" s="230"/>
      <c r="LLW507" s="230"/>
      <c r="LLX507" s="230"/>
      <c r="LLY507" s="230"/>
      <c r="LLZ507" s="230"/>
      <c r="LMA507" s="230"/>
      <c r="LMB507" s="230"/>
      <c r="LMC507" s="230"/>
      <c r="LMD507" s="230"/>
      <c r="LME507" s="230"/>
      <c r="LMF507" s="230"/>
      <c r="LMG507" s="230"/>
      <c r="LMH507" s="230"/>
      <c r="LMI507" s="230"/>
      <c r="LMJ507" s="230"/>
      <c r="LMK507" s="230"/>
      <c r="LML507" s="230"/>
      <c r="LMM507" s="230"/>
      <c r="LMN507" s="230"/>
      <c r="LMO507" s="230"/>
      <c r="LMP507" s="230"/>
      <c r="LMQ507" s="230"/>
      <c r="LMR507" s="230"/>
      <c r="LMS507" s="230"/>
      <c r="LMT507" s="230"/>
      <c r="LMU507" s="230"/>
      <c r="LMV507" s="230"/>
      <c r="LMW507" s="230"/>
      <c r="LMX507" s="230"/>
      <c r="LMY507" s="230"/>
      <c r="LMZ507" s="230"/>
      <c r="LNA507" s="230"/>
      <c r="LNB507" s="230"/>
      <c r="LNC507" s="230"/>
      <c r="LND507" s="230"/>
      <c r="LNE507" s="230"/>
      <c r="LNF507" s="230"/>
      <c r="LNG507" s="230"/>
      <c r="LNH507" s="230"/>
      <c r="LNI507" s="230"/>
      <c r="LNJ507" s="230"/>
      <c r="LNK507" s="230"/>
      <c r="LNL507" s="230"/>
      <c r="LNM507" s="230"/>
      <c r="LNN507" s="230"/>
      <c r="LNO507" s="230"/>
      <c r="LNP507" s="230"/>
      <c r="LNQ507" s="230"/>
      <c r="LNR507" s="230"/>
      <c r="LNS507" s="230"/>
      <c r="LNT507" s="230"/>
      <c r="LNU507" s="230"/>
      <c r="LNV507" s="230"/>
      <c r="LNW507" s="230"/>
      <c r="LNX507" s="230"/>
      <c r="LNY507" s="230"/>
      <c r="LNZ507" s="230"/>
      <c r="LOA507" s="230"/>
      <c r="LOB507" s="230"/>
      <c r="LOC507" s="230"/>
      <c r="LOD507" s="230"/>
      <c r="LOE507" s="230"/>
      <c r="LOF507" s="230"/>
      <c r="LOG507" s="230"/>
      <c r="LOH507" s="230"/>
      <c r="LOI507" s="230"/>
      <c r="LOJ507" s="230"/>
      <c r="LOK507" s="230"/>
      <c r="LOL507" s="230"/>
      <c r="LOM507" s="230"/>
      <c r="LON507" s="230"/>
      <c r="LOO507" s="230"/>
      <c r="LOP507" s="230"/>
      <c r="LOQ507" s="230"/>
      <c r="LOR507" s="230"/>
      <c r="LOS507" s="230"/>
      <c r="LOT507" s="230"/>
      <c r="LOU507" s="230"/>
      <c r="LOV507" s="230"/>
      <c r="LOW507" s="230"/>
      <c r="LOX507" s="230"/>
      <c r="LOY507" s="230"/>
      <c r="LOZ507" s="230"/>
      <c r="LPA507" s="230"/>
      <c r="LPB507" s="230"/>
      <c r="LPC507" s="230"/>
      <c r="LPD507" s="230"/>
      <c r="LPE507" s="230"/>
      <c r="LPF507" s="230"/>
      <c r="LPG507" s="230"/>
      <c r="LPH507" s="230"/>
      <c r="LPI507" s="230"/>
      <c r="LPJ507" s="230"/>
      <c r="LPK507" s="230"/>
      <c r="LPL507" s="230"/>
      <c r="LPM507" s="230"/>
      <c r="LPN507" s="230"/>
      <c r="LPO507" s="230"/>
      <c r="LPP507" s="230"/>
      <c r="LPQ507" s="230"/>
      <c r="LPR507" s="230"/>
      <c r="LPS507" s="230"/>
      <c r="LPT507" s="230"/>
      <c r="LPU507" s="230"/>
      <c r="LPV507" s="230"/>
      <c r="LPW507" s="230"/>
      <c r="LPX507" s="230"/>
      <c r="LPY507" s="230"/>
      <c r="LPZ507" s="230"/>
      <c r="LQA507" s="230"/>
      <c r="LQB507" s="230"/>
      <c r="LQC507" s="230"/>
      <c r="LQD507" s="230"/>
      <c r="LQE507" s="230"/>
      <c r="LQF507" s="230"/>
      <c r="LQG507" s="230"/>
      <c r="LQH507" s="230"/>
      <c r="LQI507" s="230"/>
      <c r="LQJ507" s="230"/>
      <c r="LQK507" s="230"/>
      <c r="LQL507" s="230"/>
      <c r="LQM507" s="230"/>
      <c r="LQN507" s="230"/>
      <c r="LQO507" s="230"/>
      <c r="LQP507" s="230"/>
      <c r="LQQ507" s="230"/>
      <c r="LQR507" s="230"/>
      <c r="LQS507" s="230"/>
      <c r="LQT507" s="230"/>
      <c r="LQU507" s="230"/>
      <c r="LQV507" s="230"/>
      <c r="LQW507" s="230"/>
      <c r="LQX507" s="230"/>
      <c r="LQY507" s="230"/>
      <c r="LQZ507" s="230"/>
      <c r="LRA507" s="230"/>
      <c r="LRB507" s="230"/>
      <c r="LRC507" s="230"/>
      <c r="LRD507" s="230"/>
      <c r="LRE507" s="230"/>
      <c r="LRF507" s="230"/>
      <c r="LRG507" s="230"/>
      <c r="LRH507" s="230"/>
      <c r="LRI507" s="230"/>
      <c r="LRJ507" s="230"/>
      <c r="LRK507" s="230"/>
      <c r="LRL507" s="230"/>
      <c r="LRM507" s="230"/>
      <c r="LRN507" s="230"/>
      <c r="LRO507" s="230"/>
      <c r="LRP507" s="230"/>
      <c r="LRQ507" s="230"/>
      <c r="LRR507" s="230"/>
      <c r="LRS507" s="230"/>
      <c r="LRT507" s="230"/>
      <c r="LRU507" s="230"/>
      <c r="LRV507" s="230"/>
      <c r="LRW507" s="230"/>
      <c r="LRX507" s="230"/>
      <c r="LRY507" s="230"/>
      <c r="LRZ507" s="230"/>
      <c r="LSA507" s="230"/>
      <c r="LSB507" s="230"/>
      <c r="LSC507" s="230"/>
      <c r="LSD507" s="230"/>
      <c r="LSE507" s="230"/>
      <c r="LSF507" s="230"/>
      <c r="LSG507" s="230"/>
      <c r="LSH507" s="230"/>
      <c r="LSI507" s="230"/>
      <c r="LSJ507" s="230"/>
      <c r="LSK507" s="230"/>
      <c r="LSL507" s="230"/>
      <c r="LSM507" s="230"/>
      <c r="LSN507" s="230"/>
      <c r="LSO507" s="230"/>
      <c r="LSP507" s="230"/>
      <c r="LSQ507" s="230"/>
      <c r="LSR507" s="230"/>
      <c r="LSS507" s="230"/>
      <c r="LST507" s="230"/>
      <c r="LSU507" s="230"/>
      <c r="LSV507" s="230"/>
      <c r="LSW507" s="230"/>
      <c r="LSX507" s="230"/>
      <c r="LSY507" s="230"/>
      <c r="LSZ507" s="230"/>
      <c r="LTA507" s="230"/>
      <c r="LTB507" s="230"/>
      <c r="LTC507" s="230"/>
      <c r="LTD507" s="230"/>
      <c r="LTE507" s="230"/>
      <c r="LTF507" s="230"/>
      <c r="LTG507" s="230"/>
      <c r="LTH507" s="230"/>
      <c r="LTI507" s="230"/>
      <c r="LTJ507" s="230"/>
      <c r="LTK507" s="230"/>
      <c r="LTL507" s="230"/>
      <c r="LTM507" s="230"/>
      <c r="LTN507" s="230"/>
      <c r="LTO507" s="230"/>
      <c r="LTP507" s="230"/>
      <c r="LTQ507" s="230"/>
      <c r="LTR507" s="230"/>
      <c r="LTS507" s="230"/>
      <c r="LTT507" s="230"/>
      <c r="LTU507" s="230"/>
      <c r="LTV507" s="230"/>
      <c r="LTW507" s="230"/>
      <c r="LTX507" s="230"/>
      <c r="LTY507" s="230"/>
      <c r="LTZ507" s="230"/>
      <c r="LUA507" s="230"/>
      <c r="LUB507" s="230"/>
      <c r="LUC507" s="230"/>
      <c r="LUD507" s="230"/>
      <c r="LUE507" s="230"/>
      <c r="LUF507" s="230"/>
      <c r="LUG507" s="230"/>
      <c r="LUH507" s="230"/>
      <c r="LUI507" s="230"/>
      <c r="LUJ507" s="230"/>
      <c r="LUK507" s="230"/>
      <c r="LUL507" s="230"/>
      <c r="LUM507" s="230"/>
      <c r="LUN507" s="230"/>
      <c r="LUO507" s="230"/>
      <c r="LUP507" s="230"/>
      <c r="LUQ507" s="230"/>
      <c r="LUR507" s="230"/>
      <c r="LUS507" s="230"/>
      <c r="LUT507" s="230"/>
      <c r="LUU507" s="230"/>
      <c r="LUV507" s="230"/>
      <c r="LUW507" s="230"/>
      <c r="LUX507" s="230"/>
      <c r="LUY507" s="230"/>
      <c r="LUZ507" s="230"/>
      <c r="LVA507" s="230"/>
      <c r="LVB507" s="230"/>
      <c r="LVC507" s="230"/>
      <c r="LVD507" s="230"/>
      <c r="LVE507" s="230"/>
      <c r="LVF507" s="230"/>
      <c r="LVG507" s="230"/>
      <c r="LVH507" s="230"/>
      <c r="LVI507" s="230"/>
      <c r="LVJ507" s="230"/>
      <c r="LVK507" s="230"/>
      <c r="LVL507" s="230"/>
      <c r="LVM507" s="230"/>
      <c r="LVN507" s="230"/>
      <c r="LVO507" s="230"/>
      <c r="LVP507" s="230"/>
      <c r="LVQ507" s="230"/>
      <c r="LVR507" s="230"/>
      <c r="LVS507" s="230"/>
      <c r="LVT507" s="230"/>
      <c r="LVU507" s="230"/>
      <c r="LVV507" s="230"/>
      <c r="LVW507" s="230"/>
      <c r="LVX507" s="230"/>
      <c r="LVY507" s="230"/>
      <c r="LVZ507" s="230"/>
      <c r="LWA507" s="230"/>
      <c r="LWB507" s="230"/>
      <c r="LWC507" s="230"/>
      <c r="LWD507" s="230"/>
      <c r="LWE507" s="230"/>
      <c r="LWF507" s="230"/>
      <c r="LWG507" s="230"/>
      <c r="LWH507" s="230"/>
      <c r="LWI507" s="230"/>
      <c r="LWJ507" s="230"/>
      <c r="LWK507" s="230"/>
      <c r="LWL507" s="230"/>
      <c r="LWM507" s="230"/>
      <c r="LWN507" s="230"/>
      <c r="LWO507" s="230"/>
      <c r="LWP507" s="230"/>
      <c r="LWQ507" s="230"/>
      <c r="LWR507" s="230"/>
      <c r="LWS507" s="230"/>
      <c r="LWT507" s="230"/>
      <c r="LWU507" s="230"/>
      <c r="LWV507" s="230"/>
      <c r="LWW507" s="230"/>
      <c r="LWX507" s="230"/>
      <c r="LWY507" s="230"/>
      <c r="LWZ507" s="230"/>
      <c r="LXA507" s="230"/>
      <c r="LXB507" s="230"/>
      <c r="LXC507" s="230"/>
      <c r="LXD507" s="230"/>
      <c r="LXE507" s="230"/>
      <c r="LXF507" s="230"/>
      <c r="LXG507" s="230"/>
      <c r="LXH507" s="230"/>
      <c r="LXI507" s="230"/>
      <c r="LXJ507" s="230"/>
      <c r="LXK507" s="230"/>
      <c r="LXL507" s="230"/>
      <c r="LXM507" s="230"/>
      <c r="LXN507" s="230"/>
      <c r="LXO507" s="230"/>
      <c r="LXP507" s="230"/>
      <c r="LXQ507" s="230"/>
      <c r="LXR507" s="230"/>
      <c r="LXS507" s="230"/>
      <c r="LXT507" s="230"/>
      <c r="LXU507" s="230"/>
      <c r="LXV507" s="230"/>
      <c r="LXW507" s="230"/>
      <c r="LXX507" s="230"/>
      <c r="LXY507" s="230"/>
      <c r="LXZ507" s="230"/>
      <c r="LYA507" s="230"/>
      <c r="LYB507" s="230"/>
      <c r="LYC507" s="230"/>
      <c r="LYD507" s="230"/>
      <c r="LYE507" s="230"/>
      <c r="LYF507" s="230"/>
      <c r="LYG507" s="230"/>
      <c r="LYH507" s="230"/>
      <c r="LYI507" s="230"/>
      <c r="LYJ507" s="230"/>
      <c r="LYK507" s="230"/>
      <c r="LYL507" s="230"/>
      <c r="LYM507" s="230"/>
      <c r="LYN507" s="230"/>
      <c r="LYO507" s="230"/>
      <c r="LYP507" s="230"/>
      <c r="LYQ507" s="230"/>
      <c r="LYR507" s="230"/>
      <c r="LYS507" s="230"/>
      <c r="LYT507" s="230"/>
      <c r="LYU507" s="230"/>
      <c r="LYV507" s="230"/>
      <c r="LYW507" s="230"/>
      <c r="LYX507" s="230"/>
      <c r="LYY507" s="230"/>
      <c r="LYZ507" s="230"/>
      <c r="LZA507" s="230"/>
      <c r="LZB507" s="230"/>
      <c r="LZC507" s="230"/>
      <c r="LZD507" s="230"/>
      <c r="LZE507" s="230"/>
      <c r="LZF507" s="230"/>
      <c r="LZG507" s="230"/>
      <c r="LZH507" s="230"/>
      <c r="LZI507" s="230"/>
      <c r="LZJ507" s="230"/>
      <c r="LZK507" s="230"/>
      <c r="LZL507" s="230"/>
      <c r="LZM507" s="230"/>
      <c r="LZN507" s="230"/>
      <c r="LZO507" s="230"/>
      <c r="LZP507" s="230"/>
      <c r="LZQ507" s="230"/>
      <c r="LZR507" s="230"/>
      <c r="LZS507" s="230"/>
      <c r="LZT507" s="230"/>
      <c r="LZU507" s="230"/>
      <c r="LZV507" s="230"/>
      <c r="LZW507" s="230"/>
      <c r="LZX507" s="230"/>
      <c r="LZY507" s="230"/>
      <c r="LZZ507" s="230"/>
      <c r="MAA507" s="230"/>
      <c r="MAB507" s="230"/>
      <c r="MAC507" s="230"/>
      <c r="MAD507" s="230"/>
      <c r="MAE507" s="230"/>
      <c r="MAF507" s="230"/>
      <c r="MAG507" s="230"/>
      <c r="MAH507" s="230"/>
      <c r="MAI507" s="230"/>
      <c r="MAJ507" s="230"/>
      <c r="MAK507" s="230"/>
      <c r="MAL507" s="230"/>
      <c r="MAM507" s="230"/>
      <c r="MAN507" s="230"/>
      <c r="MAO507" s="230"/>
      <c r="MAP507" s="230"/>
      <c r="MAQ507" s="230"/>
      <c r="MAR507" s="230"/>
      <c r="MAS507" s="230"/>
      <c r="MAT507" s="230"/>
      <c r="MAU507" s="230"/>
      <c r="MAV507" s="230"/>
      <c r="MAW507" s="230"/>
      <c r="MAX507" s="230"/>
      <c r="MAY507" s="230"/>
      <c r="MAZ507" s="230"/>
      <c r="MBA507" s="230"/>
      <c r="MBB507" s="230"/>
      <c r="MBC507" s="230"/>
      <c r="MBD507" s="230"/>
      <c r="MBE507" s="230"/>
      <c r="MBF507" s="230"/>
      <c r="MBG507" s="230"/>
      <c r="MBH507" s="230"/>
      <c r="MBI507" s="230"/>
      <c r="MBJ507" s="230"/>
      <c r="MBK507" s="230"/>
      <c r="MBL507" s="230"/>
      <c r="MBM507" s="230"/>
      <c r="MBN507" s="230"/>
      <c r="MBO507" s="230"/>
      <c r="MBP507" s="230"/>
      <c r="MBQ507" s="230"/>
      <c r="MBR507" s="230"/>
      <c r="MBS507" s="230"/>
      <c r="MBT507" s="230"/>
      <c r="MBU507" s="230"/>
      <c r="MBV507" s="230"/>
      <c r="MBW507" s="230"/>
      <c r="MBX507" s="230"/>
      <c r="MBY507" s="230"/>
      <c r="MBZ507" s="230"/>
      <c r="MCA507" s="230"/>
      <c r="MCB507" s="230"/>
      <c r="MCC507" s="230"/>
      <c r="MCD507" s="230"/>
      <c r="MCE507" s="230"/>
      <c r="MCF507" s="230"/>
      <c r="MCG507" s="230"/>
      <c r="MCH507" s="230"/>
      <c r="MCI507" s="230"/>
      <c r="MCJ507" s="230"/>
      <c r="MCK507" s="230"/>
      <c r="MCL507" s="230"/>
      <c r="MCM507" s="230"/>
      <c r="MCN507" s="230"/>
      <c r="MCO507" s="230"/>
      <c r="MCP507" s="230"/>
      <c r="MCQ507" s="230"/>
      <c r="MCR507" s="230"/>
      <c r="MCS507" s="230"/>
      <c r="MCT507" s="230"/>
      <c r="MCU507" s="230"/>
      <c r="MCV507" s="230"/>
      <c r="MCW507" s="230"/>
      <c r="MCX507" s="230"/>
      <c r="MCY507" s="230"/>
      <c r="MCZ507" s="230"/>
      <c r="MDA507" s="230"/>
      <c r="MDB507" s="230"/>
      <c r="MDC507" s="230"/>
      <c r="MDD507" s="230"/>
      <c r="MDE507" s="230"/>
      <c r="MDF507" s="230"/>
      <c r="MDG507" s="230"/>
      <c r="MDH507" s="230"/>
      <c r="MDI507" s="230"/>
      <c r="MDJ507" s="230"/>
      <c r="MDK507" s="230"/>
      <c r="MDL507" s="230"/>
      <c r="MDM507" s="230"/>
      <c r="MDN507" s="230"/>
      <c r="MDO507" s="230"/>
      <c r="MDP507" s="230"/>
      <c r="MDQ507" s="230"/>
      <c r="MDR507" s="230"/>
      <c r="MDS507" s="230"/>
      <c r="MDT507" s="230"/>
      <c r="MDU507" s="230"/>
      <c r="MDV507" s="230"/>
      <c r="MDW507" s="230"/>
      <c r="MDX507" s="230"/>
      <c r="MDY507" s="230"/>
      <c r="MDZ507" s="230"/>
      <c r="MEA507" s="230"/>
      <c r="MEB507" s="230"/>
      <c r="MEC507" s="230"/>
      <c r="MED507" s="230"/>
      <c r="MEE507" s="230"/>
      <c r="MEF507" s="230"/>
      <c r="MEG507" s="230"/>
      <c r="MEH507" s="230"/>
      <c r="MEI507" s="230"/>
      <c r="MEJ507" s="230"/>
      <c r="MEK507" s="230"/>
      <c r="MEL507" s="230"/>
      <c r="MEM507" s="230"/>
      <c r="MEN507" s="230"/>
      <c r="MEO507" s="230"/>
      <c r="MEP507" s="230"/>
      <c r="MEQ507" s="230"/>
      <c r="MER507" s="230"/>
      <c r="MES507" s="230"/>
      <c r="MET507" s="230"/>
      <c r="MEU507" s="230"/>
      <c r="MEV507" s="230"/>
      <c r="MEW507" s="230"/>
      <c r="MEX507" s="230"/>
      <c r="MEY507" s="230"/>
      <c r="MEZ507" s="230"/>
      <c r="MFA507" s="230"/>
      <c r="MFB507" s="230"/>
      <c r="MFC507" s="230"/>
      <c r="MFD507" s="230"/>
      <c r="MFE507" s="230"/>
      <c r="MFF507" s="230"/>
      <c r="MFG507" s="230"/>
      <c r="MFH507" s="230"/>
      <c r="MFI507" s="230"/>
      <c r="MFJ507" s="230"/>
      <c r="MFK507" s="230"/>
      <c r="MFL507" s="230"/>
      <c r="MFM507" s="230"/>
      <c r="MFN507" s="230"/>
      <c r="MFO507" s="230"/>
      <c r="MFP507" s="230"/>
      <c r="MFQ507" s="230"/>
      <c r="MFR507" s="230"/>
      <c r="MFS507" s="230"/>
      <c r="MFT507" s="230"/>
      <c r="MFU507" s="230"/>
      <c r="MFV507" s="230"/>
      <c r="MFW507" s="230"/>
      <c r="MFX507" s="230"/>
      <c r="MFY507" s="230"/>
      <c r="MFZ507" s="230"/>
      <c r="MGA507" s="230"/>
      <c r="MGB507" s="230"/>
      <c r="MGC507" s="230"/>
      <c r="MGD507" s="230"/>
      <c r="MGE507" s="230"/>
      <c r="MGF507" s="230"/>
      <c r="MGG507" s="230"/>
      <c r="MGH507" s="230"/>
      <c r="MGI507" s="230"/>
      <c r="MGJ507" s="230"/>
      <c r="MGK507" s="230"/>
      <c r="MGL507" s="230"/>
      <c r="MGM507" s="230"/>
      <c r="MGN507" s="230"/>
      <c r="MGO507" s="230"/>
      <c r="MGP507" s="230"/>
      <c r="MGQ507" s="230"/>
      <c r="MGR507" s="230"/>
      <c r="MGS507" s="230"/>
      <c r="MGT507" s="230"/>
      <c r="MGU507" s="230"/>
      <c r="MGV507" s="230"/>
      <c r="MGW507" s="230"/>
      <c r="MGX507" s="230"/>
      <c r="MGY507" s="230"/>
      <c r="MGZ507" s="230"/>
      <c r="MHA507" s="230"/>
      <c r="MHB507" s="230"/>
      <c r="MHC507" s="230"/>
      <c r="MHD507" s="230"/>
      <c r="MHE507" s="230"/>
      <c r="MHF507" s="230"/>
      <c r="MHG507" s="230"/>
      <c r="MHH507" s="230"/>
      <c r="MHI507" s="230"/>
      <c r="MHJ507" s="230"/>
      <c r="MHK507" s="230"/>
      <c r="MHL507" s="230"/>
      <c r="MHM507" s="230"/>
      <c r="MHN507" s="230"/>
      <c r="MHO507" s="230"/>
      <c r="MHP507" s="230"/>
      <c r="MHQ507" s="230"/>
      <c r="MHR507" s="230"/>
      <c r="MHS507" s="230"/>
      <c r="MHT507" s="230"/>
      <c r="MHU507" s="230"/>
      <c r="MHV507" s="230"/>
      <c r="MHW507" s="230"/>
      <c r="MHX507" s="230"/>
      <c r="MHY507" s="230"/>
      <c r="MHZ507" s="230"/>
      <c r="MIA507" s="230"/>
      <c r="MIB507" s="230"/>
      <c r="MIC507" s="230"/>
      <c r="MID507" s="230"/>
      <c r="MIE507" s="230"/>
      <c r="MIF507" s="230"/>
      <c r="MIG507" s="230"/>
      <c r="MIH507" s="230"/>
      <c r="MII507" s="230"/>
      <c r="MIJ507" s="230"/>
      <c r="MIK507" s="230"/>
      <c r="MIL507" s="230"/>
      <c r="MIM507" s="230"/>
      <c r="MIN507" s="230"/>
      <c r="MIO507" s="230"/>
      <c r="MIP507" s="230"/>
      <c r="MIQ507" s="230"/>
      <c r="MIR507" s="230"/>
      <c r="MIS507" s="230"/>
      <c r="MIT507" s="230"/>
      <c r="MIU507" s="230"/>
      <c r="MIV507" s="230"/>
      <c r="MIW507" s="230"/>
      <c r="MIX507" s="230"/>
      <c r="MIY507" s="230"/>
      <c r="MIZ507" s="230"/>
      <c r="MJA507" s="230"/>
      <c r="MJB507" s="230"/>
      <c r="MJC507" s="230"/>
      <c r="MJD507" s="230"/>
      <c r="MJE507" s="230"/>
      <c r="MJF507" s="230"/>
      <c r="MJG507" s="230"/>
      <c r="MJH507" s="230"/>
      <c r="MJI507" s="230"/>
      <c r="MJJ507" s="230"/>
      <c r="MJK507" s="230"/>
      <c r="MJL507" s="230"/>
      <c r="MJM507" s="230"/>
      <c r="MJN507" s="230"/>
      <c r="MJO507" s="230"/>
      <c r="MJP507" s="230"/>
      <c r="MJQ507" s="230"/>
      <c r="MJR507" s="230"/>
      <c r="MJS507" s="230"/>
      <c r="MJT507" s="230"/>
      <c r="MJU507" s="230"/>
      <c r="MJV507" s="230"/>
      <c r="MJW507" s="230"/>
      <c r="MJX507" s="230"/>
      <c r="MJY507" s="230"/>
      <c r="MJZ507" s="230"/>
      <c r="MKA507" s="230"/>
      <c r="MKB507" s="230"/>
      <c r="MKC507" s="230"/>
      <c r="MKD507" s="230"/>
      <c r="MKE507" s="230"/>
      <c r="MKF507" s="230"/>
      <c r="MKG507" s="230"/>
      <c r="MKH507" s="230"/>
      <c r="MKI507" s="230"/>
      <c r="MKJ507" s="230"/>
      <c r="MKK507" s="230"/>
      <c r="MKL507" s="230"/>
      <c r="MKM507" s="230"/>
      <c r="MKN507" s="230"/>
      <c r="MKO507" s="230"/>
      <c r="MKP507" s="230"/>
      <c r="MKQ507" s="230"/>
      <c r="MKR507" s="230"/>
      <c r="MKS507" s="230"/>
      <c r="MKT507" s="230"/>
      <c r="MKU507" s="230"/>
      <c r="MKV507" s="230"/>
      <c r="MKW507" s="230"/>
      <c r="MKX507" s="230"/>
      <c r="MKY507" s="230"/>
      <c r="MKZ507" s="230"/>
      <c r="MLA507" s="230"/>
      <c r="MLB507" s="230"/>
      <c r="MLC507" s="230"/>
      <c r="MLD507" s="230"/>
      <c r="MLE507" s="230"/>
      <c r="MLF507" s="230"/>
      <c r="MLG507" s="230"/>
      <c r="MLH507" s="230"/>
      <c r="MLI507" s="230"/>
      <c r="MLJ507" s="230"/>
      <c r="MLK507" s="230"/>
      <c r="MLL507" s="230"/>
      <c r="MLM507" s="230"/>
      <c r="MLN507" s="230"/>
      <c r="MLO507" s="230"/>
      <c r="MLP507" s="230"/>
      <c r="MLQ507" s="230"/>
      <c r="MLR507" s="230"/>
      <c r="MLS507" s="230"/>
      <c r="MLT507" s="230"/>
      <c r="MLU507" s="230"/>
      <c r="MLV507" s="230"/>
      <c r="MLW507" s="230"/>
      <c r="MLX507" s="230"/>
      <c r="MLY507" s="230"/>
      <c r="MLZ507" s="230"/>
      <c r="MMA507" s="230"/>
      <c r="MMB507" s="230"/>
      <c r="MMC507" s="230"/>
      <c r="MMD507" s="230"/>
      <c r="MME507" s="230"/>
      <c r="MMF507" s="230"/>
      <c r="MMG507" s="230"/>
      <c r="MMH507" s="230"/>
      <c r="MMI507" s="230"/>
      <c r="MMJ507" s="230"/>
      <c r="MMK507" s="230"/>
      <c r="MML507" s="230"/>
      <c r="MMM507" s="230"/>
      <c r="MMN507" s="230"/>
      <c r="MMO507" s="230"/>
      <c r="MMP507" s="230"/>
      <c r="MMQ507" s="230"/>
      <c r="MMR507" s="230"/>
      <c r="MMS507" s="230"/>
      <c r="MMT507" s="230"/>
      <c r="MMU507" s="230"/>
      <c r="MMV507" s="230"/>
      <c r="MMW507" s="230"/>
      <c r="MMX507" s="230"/>
      <c r="MMY507" s="230"/>
      <c r="MMZ507" s="230"/>
      <c r="MNA507" s="230"/>
      <c r="MNB507" s="230"/>
      <c r="MNC507" s="230"/>
      <c r="MND507" s="230"/>
      <c r="MNE507" s="230"/>
      <c r="MNF507" s="230"/>
      <c r="MNG507" s="230"/>
      <c r="MNH507" s="230"/>
      <c r="MNI507" s="230"/>
      <c r="MNJ507" s="230"/>
      <c r="MNK507" s="230"/>
      <c r="MNL507" s="230"/>
      <c r="MNM507" s="230"/>
      <c r="MNN507" s="230"/>
      <c r="MNO507" s="230"/>
      <c r="MNP507" s="230"/>
      <c r="MNQ507" s="230"/>
      <c r="MNR507" s="230"/>
      <c r="MNS507" s="230"/>
      <c r="MNT507" s="230"/>
      <c r="MNU507" s="230"/>
      <c r="MNV507" s="230"/>
      <c r="MNW507" s="230"/>
      <c r="MNX507" s="230"/>
      <c r="MNY507" s="230"/>
      <c r="MNZ507" s="230"/>
      <c r="MOA507" s="230"/>
      <c r="MOB507" s="230"/>
      <c r="MOC507" s="230"/>
      <c r="MOD507" s="230"/>
      <c r="MOE507" s="230"/>
      <c r="MOF507" s="230"/>
      <c r="MOG507" s="230"/>
      <c r="MOH507" s="230"/>
      <c r="MOI507" s="230"/>
      <c r="MOJ507" s="230"/>
      <c r="MOK507" s="230"/>
      <c r="MOL507" s="230"/>
      <c r="MOM507" s="230"/>
      <c r="MON507" s="230"/>
      <c r="MOO507" s="230"/>
      <c r="MOP507" s="230"/>
      <c r="MOQ507" s="230"/>
      <c r="MOR507" s="230"/>
      <c r="MOS507" s="230"/>
      <c r="MOT507" s="230"/>
      <c r="MOU507" s="230"/>
      <c r="MOV507" s="230"/>
      <c r="MOW507" s="230"/>
      <c r="MOX507" s="230"/>
      <c r="MOY507" s="230"/>
      <c r="MOZ507" s="230"/>
      <c r="MPA507" s="230"/>
      <c r="MPB507" s="230"/>
      <c r="MPC507" s="230"/>
      <c r="MPD507" s="230"/>
      <c r="MPE507" s="230"/>
      <c r="MPF507" s="230"/>
      <c r="MPG507" s="230"/>
      <c r="MPH507" s="230"/>
      <c r="MPI507" s="230"/>
      <c r="MPJ507" s="230"/>
      <c r="MPK507" s="230"/>
      <c r="MPL507" s="230"/>
      <c r="MPM507" s="230"/>
      <c r="MPN507" s="230"/>
      <c r="MPO507" s="230"/>
      <c r="MPP507" s="230"/>
      <c r="MPQ507" s="230"/>
      <c r="MPR507" s="230"/>
      <c r="MPS507" s="230"/>
      <c r="MPT507" s="230"/>
      <c r="MPU507" s="230"/>
      <c r="MPV507" s="230"/>
      <c r="MPW507" s="230"/>
      <c r="MPX507" s="230"/>
      <c r="MPY507" s="230"/>
      <c r="MPZ507" s="230"/>
      <c r="MQA507" s="230"/>
      <c r="MQB507" s="230"/>
      <c r="MQC507" s="230"/>
      <c r="MQD507" s="230"/>
      <c r="MQE507" s="230"/>
      <c r="MQF507" s="230"/>
      <c r="MQG507" s="230"/>
      <c r="MQH507" s="230"/>
      <c r="MQI507" s="230"/>
      <c r="MQJ507" s="230"/>
      <c r="MQK507" s="230"/>
      <c r="MQL507" s="230"/>
      <c r="MQM507" s="230"/>
      <c r="MQN507" s="230"/>
      <c r="MQO507" s="230"/>
      <c r="MQP507" s="230"/>
      <c r="MQQ507" s="230"/>
      <c r="MQR507" s="230"/>
      <c r="MQS507" s="230"/>
      <c r="MQT507" s="230"/>
      <c r="MQU507" s="230"/>
      <c r="MQV507" s="230"/>
      <c r="MQW507" s="230"/>
      <c r="MQX507" s="230"/>
      <c r="MQY507" s="230"/>
      <c r="MQZ507" s="230"/>
      <c r="MRA507" s="230"/>
      <c r="MRB507" s="230"/>
      <c r="MRC507" s="230"/>
      <c r="MRD507" s="230"/>
      <c r="MRE507" s="230"/>
      <c r="MRF507" s="230"/>
      <c r="MRG507" s="230"/>
      <c r="MRH507" s="230"/>
      <c r="MRI507" s="230"/>
      <c r="MRJ507" s="230"/>
      <c r="MRK507" s="230"/>
      <c r="MRL507" s="230"/>
      <c r="MRM507" s="230"/>
      <c r="MRN507" s="230"/>
      <c r="MRO507" s="230"/>
      <c r="MRP507" s="230"/>
      <c r="MRQ507" s="230"/>
      <c r="MRR507" s="230"/>
      <c r="MRS507" s="230"/>
      <c r="MRT507" s="230"/>
      <c r="MRU507" s="230"/>
      <c r="MRV507" s="230"/>
      <c r="MRW507" s="230"/>
      <c r="MRX507" s="230"/>
      <c r="MRY507" s="230"/>
      <c r="MRZ507" s="230"/>
      <c r="MSA507" s="230"/>
      <c r="MSB507" s="230"/>
      <c r="MSC507" s="230"/>
      <c r="MSD507" s="230"/>
      <c r="MSE507" s="230"/>
      <c r="MSF507" s="230"/>
      <c r="MSG507" s="230"/>
      <c r="MSH507" s="230"/>
      <c r="MSI507" s="230"/>
      <c r="MSJ507" s="230"/>
      <c r="MSK507" s="230"/>
      <c r="MSL507" s="230"/>
      <c r="MSM507" s="230"/>
      <c r="MSN507" s="230"/>
      <c r="MSO507" s="230"/>
      <c r="MSP507" s="230"/>
      <c r="MSQ507" s="230"/>
      <c r="MSR507" s="230"/>
      <c r="MSS507" s="230"/>
      <c r="MST507" s="230"/>
      <c r="MSU507" s="230"/>
      <c r="MSV507" s="230"/>
      <c r="MSW507" s="230"/>
      <c r="MSX507" s="230"/>
      <c r="MSY507" s="230"/>
      <c r="MSZ507" s="230"/>
      <c r="MTA507" s="230"/>
      <c r="MTB507" s="230"/>
      <c r="MTC507" s="230"/>
      <c r="MTD507" s="230"/>
      <c r="MTE507" s="230"/>
      <c r="MTF507" s="230"/>
      <c r="MTG507" s="230"/>
      <c r="MTH507" s="230"/>
      <c r="MTI507" s="230"/>
      <c r="MTJ507" s="230"/>
      <c r="MTK507" s="230"/>
      <c r="MTL507" s="230"/>
      <c r="MTM507" s="230"/>
      <c r="MTN507" s="230"/>
      <c r="MTO507" s="230"/>
      <c r="MTP507" s="230"/>
      <c r="MTQ507" s="230"/>
      <c r="MTR507" s="230"/>
      <c r="MTS507" s="230"/>
      <c r="MTT507" s="230"/>
      <c r="MTU507" s="230"/>
      <c r="MTV507" s="230"/>
      <c r="MTW507" s="230"/>
      <c r="MTX507" s="230"/>
      <c r="MTY507" s="230"/>
      <c r="MTZ507" s="230"/>
      <c r="MUA507" s="230"/>
      <c r="MUB507" s="230"/>
      <c r="MUC507" s="230"/>
      <c r="MUD507" s="230"/>
      <c r="MUE507" s="230"/>
      <c r="MUF507" s="230"/>
      <c r="MUG507" s="230"/>
      <c r="MUH507" s="230"/>
      <c r="MUI507" s="230"/>
      <c r="MUJ507" s="230"/>
      <c r="MUK507" s="230"/>
      <c r="MUL507" s="230"/>
      <c r="MUM507" s="230"/>
      <c r="MUN507" s="230"/>
      <c r="MUO507" s="230"/>
      <c r="MUP507" s="230"/>
      <c r="MUQ507" s="230"/>
      <c r="MUR507" s="230"/>
      <c r="MUS507" s="230"/>
      <c r="MUT507" s="230"/>
      <c r="MUU507" s="230"/>
      <c r="MUV507" s="230"/>
      <c r="MUW507" s="230"/>
      <c r="MUX507" s="230"/>
      <c r="MUY507" s="230"/>
      <c r="MUZ507" s="230"/>
      <c r="MVA507" s="230"/>
      <c r="MVB507" s="230"/>
      <c r="MVC507" s="230"/>
      <c r="MVD507" s="230"/>
      <c r="MVE507" s="230"/>
      <c r="MVF507" s="230"/>
      <c r="MVG507" s="230"/>
      <c r="MVH507" s="230"/>
      <c r="MVI507" s="230"/>
      <c r="MVJ507" s="230"/>
      <c r="MVK507" s="230"/>
      <c r="MVL507" s="230"/>
      <c r="MVM507" s="230"/>
      <c r="MVN507" s="230"/>
      <c r="MVO507" s="230"/>
      <c r="MVP507" s="230"/>
      <c r="MVQ507" s="230"/>
      <c r="MVR507" s="230"/>
      <c r="MVS507" s="230"/>
      <c r="MVT507" s="230"/>
      <c r="MVU507" s="230"/>
      <c r="MVV507" s="230"/>
      <c r="MVW507" s="230"/>
      <c r="MVX507" s="230"/>
      <c r="MVY507" s="230"/>
      <c r="MVZ507" s="230"/>
      <c r="MWA507" s="230"/>
      <c r="MWB507" s="230"/>
      <c r="MWC507" s="230"/>
      <c r="MWD507" s="230"/>
      <c r="MWE507" s="230"/>
      <c r="MWF507" s="230"/>
      <c r="MWG507" s="230"/>
      <c r="MWH507" s="230"/>
      <c r="MWI507" s="230"/>
      <c r="MWJ507" s="230"/>
      <c r="MWK507" s="230"/>
      <c r="MWL507" s="230"/>
      <c r="MWM507" s="230"/>
      <c r="MWN507" s="230"/>
      <c r="MWO507" s="230"/>
      <c r="MWP507" s="230"/>
      <c r="MWQ507" s="230"/>
      <c r="MWR507" s="230"/>
      <c r="MWS507" s="230"/>
      <c r="MWT507" s="230"/>
      <c r="MWU507" s="230"/>
      <c r="MWV507" s="230"/>
      <c r="MWW507" s="230"/>
      <c r="MWX507" s="230"/>
      <c r="MWY507" s="230"/>
      <c r="MWZ507" s="230"/>
      <c r="MXA507" s="230"/>
      <c r="MXB507" s="230"/>
      <c r="MXC507" s="230"/>
      <c r="MXD507" s="230"/>
      <c r="MXE507" s="230"/>
      <c r="MXF507" s="230"/>
      <c r="MXG507" s="230"/>
      <c r="MXH507" s="230"/>
      <c r="MXI507" s="230"/>
      <c r="MXJ507" s="230"/>
      <c r="MXK507" s="230"/>
      <c r="MXL507" s="230"/>
      <c r="MXM507" s="230"/>
      <c r="MXN507" s="230"/>
      <c r="MXO507" s="230"/>
      <c r="MXP507" s="230"/>
      <c r="MXQ507" s="230"/>
      <c r="MXR507" s="230"/>
      <c r="MXS507" s="230"/>
      <c r="MXT507" s="230"/>
      <c r="MXU507" s="230"/>
      <c r="MXV507" s="230"/>
      <c r="MXW507" s="230"/>
      <c r="MXX507" s="230"/>
      <c r="MXY507" s="230"/>
      <c r="MXZ507" s="230"/>
      <c r="MYA507" s="230"/>
      <c r="MYB507" s="230"/>
      <c r="MYC507" s="230"/>
      <c r="MYD507" s="230"/>
      <c r="MYE507" s="230"/>
      <c r="MYF507" s="230"/>
      <c r="MYG507" s="230"/>
      <c r="MYH507" s="230"/>
      <c r="MYI507" s="230"/>
      <c r="MYJ507" s="230"/>
      <c r="MYK507" s="230"/>
      <c r="MYL507" s="230"/>
      <c r="MYM507" s="230"/>
      <c r="MYN507" s="230"/>
      <c r="MYO507" s="230"/>
      <c r="MYP507" s="230"/>
      <c r="MYQ507" s="230"/>
      <c r="MYR507" s="230"/>
      <c r="MYS507" s="230"/>
      <c r="MYT507" s="230"/>
      <c r="MYU507" s="230"/>
      <c r="MYV507" s="230"/>
      <c r="MYW507" s="230"/>
      <c r="MYX507" s="230"/>
      <c r="MYY507" s="230"/>
      <c r="MYZ507" s="230"/>
      <c r="MZA507" s="230"/>
      <c r="MZB507" s="230"/>
      <c r="MZC507" s="230"/>
      <c r="MZD507" s="230"/>
      <c r="MZE507" s="230"/>
      <c r="MZF507" s="230"/>
      <c r="MZG507" s="230"/>
      <c r="MZH507" s="230"/>
      <c r="MZI507" s="230"/>
      <c r="MZJ507" s="230"/>
      <c r="MZK507" s="230"/>
      <c r="MZL507" s="230"/>
      <c r="MZM507" s="230"/>
      <c r="MZN507" s="230"/>
      <c r="MZO507" s="230"/>
      <c r="MZP507" s="230"/>
      <c r="MZQ507" s="230"/>
      <c r="MZR507" s="230"/>
      <c r="MZS507" s="230"/>
      <c r="MZT507" s="230"/>
      <c r="MZU507" s="230"/>
      <c r="MZV507" s="230"/>
      <c r="MZW507" s="230"/>
      <c r="MZX507" s="230"/>
      <c r="MZY507" s="230"/>
      <c r="MZZ507" s="230"/>
      <c r="NAA507" s="230"/>
      <c r="NAB507" s="230"/>
      <c r="NAC507" s="230"/>
      <c r="NAD507" s="230"/>
      <c r="NAE507" s="230"/>
      <c r="NAF507" s="230"/>
      <c r="NAG507" s="230"/>
      <c r="NAH507" s="230"/>
      <c r="NAI507" s="230"/>
      <c r="NAJ507" s="230"/>
      <c r="NAK507" s="230"/>
      <c r="NAL507" s="230"/>
      <c r="NAM507" s="230"/>
      <c r="NAN507" s="230"/>
      <c r="NAO507" s="230"/>
      <c r="NAP507" s="230"/>
      <c r="NAQ507" s="230"/>
      <c r="NAR507" s="230"/>
      <c r="NAS507" s="230"/>
      <c r="NAT507" s="230"/>
      <c r="NAU507" s="230"/>
      <c r="NAV507" s="230"/>
      <c r="NAW507" s="230"/>
      <c r="NAX507" s="230"/>
      <c r="NAY507" s="230"/>
      <c r="NAZ507" s="230"/>
      <c r="NBA507" s="230"/>
      <c r="NBB507" s="230"/>
      <c r="NBC507" s="230"/>
      <c r="NBD507" s="230"/>
      <c r="NBE507" s="230"/>
      <c r="NBF507" s="230"/>
      <c r="NBG507" s="230"/>
      <c r="NBH507" s="230"/>
      <c r="NBI507" s="230"/>
      <c r="NBJ507" s="230"/>
      <c r="NBK507" s="230"/>
      <c r="NBL507" s="230"/>
      <c r="NBM507" s="230"/>
      <c r="NBN507" s="230"/>
      <c r="NBO507" s="230"/>
      <c r="NBP507" s="230"/>
      <c r="NBQ507" s="230"/>
      <c r="NBR507" s="230"/>
      <c r="NBS507" s="230"/>
      <c r="NBT507" s="230"/>
      <c r="NBU507" s="230"/>
      <c r="NBV507" s="230"/>
      <c r="NBW507" s="230"/>
      <c r="NBX507" s="230"/>
      <c r="NBY507" s="230"/>
      <c r="NBZ507" s="230"/>
      <c r="NCA507" s="230"/>
      <c r="NCB507" s="230"/>
      <c r="NCC507" s="230"/>
      <c r="NCD507" s="230"/>
      <c r="NCE507" s="230"/>
      <c r="NCF507" s="230"/>
      <c r="NCG507" s="230"/>
      <c r="NCH507" s="230"/>
      <c r="NCI507" s="230"/>
      <c r="NCJ507" s="230"/>
      <c r="NCK507" s="230"/>
      <c r="NCL507" s="230"/>
      <c r="NCM507" s="230"/>
      <c r="NCN507" s="230"/>
      <c r="NCO507" s="230"/>
      <c r="NCP507" s="230"/>
      <c r="NCQ507" s="230"/>
      <c r="NCR507" s="230"/>
      <c r="NCS507" s="230"/>
      <c r="NCT507" s="230"/>
      <c r="NCU507" s="230"/>
      <c r="NCV507" s="230"/>
      <c r="NCW507" s="230"/>
      <c r="NCX507" s="230"/>
      <c r="NCY507" s="230"/>
      <c r="NCZ507" s="230"/>
      <c r="NDA507" s="230"/>
      <c r="NDB507" s="230"/>
      <c r="NDC507" s="230"/>
      <c r="NDD507" s="230"/>
      <c r="NDE507" s="230"/>
      <c r="NDF507" s="230"/>
      <c r="NDG507" s="230"/>
      <c r="NDH507" s="230"/>
      <c r="NDI507" s="230"/>
      <c r="NDJ507" s="230"/>
      <c r="NDK507" s="230"/>
      <c r="NDL507" s="230"/>
      <c r="NDM507" s="230"/>
      <c r="NDN507" s="230"/>
      <c r="NDO507" s="230"/>
      <c r="NDP507" s="230"/>
      <c r="NDQ507" s="230"/>
      <c r="NDR507" s="230"/>
      <c r="NDS507" s="230"/>
      <c r="NDT507" s="230"/>
      <c r="NDU507" s="230"/>
      <c r="NDV507" s="230"/>
      <c r="NDW507" s="230"/>
      <c r="NDX507" s="230"/>
      <c r="NDY507" s="230"/>
      <c r="NDZ507" s="230"/>
      <c r="NEA507" s="230"/>
      <c r="NEB507" s="230"/>
      <c r="NEC507" s="230"/>
      <c r="NED507" s="230"/>
      <c r="NEE507" s="230"/>
      <c r="NEF507" s="230"/>
      <c r="NEG507" s="230"/>
      <c r="NEH507" s="230"/>
      <c r="NEI507" s="230"/>
      <c r="NEJ507" s="230"/>
      <c r="NEK507" s="230"/>
      <c r="NEL507" s="230"/>
      <c r="NEM507" s="230"/>
      <c r="NEN507" s="230"/>
      <c r="NEO507" s="230"/>
      <c r="NEP507" s="230"/>
      <c r="NEQ507" s="230"/>
      <c r="NER507" s="230"/>
      <c r="NES507" s="230"/>
      <c r="NET507" s="230"/>
      <c r="NEU507" s="230"/>
      <c r="NEV507" s="230"/>
      <c r="NEW507" s="230"/>
      <c r="NEX507" s="230"/>
      <c r="NEY507" s="230"/>
      <c r="NEZ507" s="230"/>
      <c r="NFA507" s="230"/>
      <c r="NFB507" s="230"/>
      <c r="NFC507" s="230"/>
      <c r="NFD507" s="230"/>
      <c r="NFE507" s="230"/>
      <c r="NFF507" s="230"/>
      <c r="NFG507" s="230"/>
      <c r="NFH507" s="230"/>
      <c r="NFI507" s="230"/>
      <c r="NFJ507" s="230"/>
      <c r="NFK507" s="230"/>
      <c r="NFL507" s="230"/>
      <c r="NFM507" s="230"/>
      <c r="NFN507" s="230"/>
      <c r="NFO507" s="230"/>
      <c r="NFP507" s="230"/>
      <c r="NFQ507" s="230"/>
      <c r="NFR507" s="230"/>
      <c r="NFS507" s="230"/>
      <c r="NFT507" s="230"/>
      <c r="NFU507" s="230"/>
      <c r="NFV507" s="230"/>
      <c r="NFW507" s="230"/>
      <c r="NFX507" s="230"/>
      <c r="NFY507" s="230"/>
      <c r="NFZ507" s="230"/>
      <c r="NGA507" s="230"/>
      <c r="NGB507" s="230"/>
      <c r="NGC507" s="230"/>
      <c r="NGD507" s="230"/>
      <c r="NGE507" s="230"/>
      <c r="NGF507" s="230"/>
      <c r="NGG507" s="230"/>
      <c r="NGH507" s="230"/>
      <c r="NGI507" s="230"/>
      <c r="NGJ507" s="230"/>
      <c r="NGK507" s="230"/>
      <c r="NGL507" s="230"/>
      <c r="NGM507" s="230"/>
      <c r="NGN507" s="230"/>
      <c r="NGO507" s="230"/>
      <c r="NGP507" s="230"/>
      <c r="NGQ507" s="230"/>
      <c r="NGR507" s="230"/>
      <c r="NGS507" s="230"/>
      <c r="NGT507" s="230"/>
      <c r="NGU507" s="230"/>
      <c r="NGV507" s="230"/>
      <c r="NGW507" s="230"/>
      <c r="NGX507" s="230"/>
      <c r="NGY507" s="230"/>
      <c r="NGZ507" s="230"/>
      <c r="NHA507" s="230"/>
      <c r="NHB507" s="230"/>
      <c r="NHC507" s="230"/>
      <c r="NHD507" s="230"/>
      <c r="NHE507" s="230"/>
      <c r="NHF507" s="230"/>
      <c r="NHG507" s="230"/>
      <c r="NHH507" s="230"/>
      <c r="NHI507" s="230"/>
      <c r="NHJ507" s="230"/>
      <c r="NHK507" s="230"/>
      <c r="NHL507" s="230"/>
      <c r="NHM507" s="230"/>
      <c r="NHN507" s="230"/>
      <c r="NHO507" s="230"/>
      <c r="NHP507" s="230"/>
      <c r="NHQ507" s="230"/>
      <c r="NHR507" s="230"/>
      <c r="NHS507" s="230"/>
      <c r="NHT507" s="230"/>
      <c r="NHU507" s="230"/>
      <c r="NHV507" s="230"/>
      <c r="NHW507" s="230"/>
      <c r="NHX507" s="230"/>
      <c r="NHY507" s="230"/>
      <c r="NHZ507" s="230"/>
      <c r="NIA507" s="230"/>
      <c r="NIB507" s="230"/>
      <c r="NIC507" s="230"/>
      <c r="NID507" s="230"/>
      <c r="NIE507" s="230"/>
      <c r="NIF507" s="230"/>
      <c r="NIG507" s="230"/>
      <c r="NIH507" s="230"/>
      <c r="NII507" s="230"/>
      <c r="NIJ507" s="230"/>
      <c r="NIK507" s="230"/>
      <c r="NIL507" s="230"/>
      <c r="NIM507" s="230"/>
      <c r="NIN507" s="230"/>
      <c r="NIO507" s="230"/>
      <c r="NIP507" s="230"/>
      <c r="NIQ507" s="230"/>
      <c r="NIR507" s="230"/>
      <c r="NIS507" s="230"/>
      <c r="NIT507" s="230"/>
      <c r="NIU507" s="230"/>
      <c r="NIV507" s="230"/>
      <c r="NIW507" s="230"/>
      <c r="NIX507" s="230"/>
      <c r="NIY507" s="230"/>
      <c r="NIZ507" s="230"/>
      <c r="NJA507" s="230"/>
      <c r="NJB507" s="230"/>
      <c r="NJC507" s="230"/>
      <c r="NJD507" s="230"/>
      <c r="NJE507" s="230"/>
      <c r="NJF507" s="230"/>
      <c r="NJG507" s="230"/>
      <c r="NJH507" s="230"/>
      <c r="NJI507" s="230"/>
      <c r="NJJ507" s="230"/>
      <c r="NJK507" s="230"/>
      <c r="NJL507" s="230"/>
      <c r="NJM507" s="230"/>
      <c r="NJN507" s="230"/>
      <c r="NJO507" s="230"/>
      <c r="NJP507" s="230"/>
      <c r="NJQ507" s="230"/>
      <c r="NJR507" s="230"/>
      <c r="NJS507" s="230"/>
      <c r="NJT507" s="230"/>
      <c r="NJU507" s="230"/>
      <c r="NJV507" s="230"/>
      <c r="NJW507" s="230"/>
      <c r="NJX507" s="230"/>
      <c r="NJY507" s="230"/>
      <c r="NJZ507" s="230"/>
      <c r="NKA507" s="230"/>
      <c r="NKB507" s="230"/>
      <c r="NKC507" s="230"/>
      <c r="NKD507" s="230"/>
      <c r="NKE507" s="230"/>
      <c r="NKF507" s="230"/>
      <c r="NKG507" s="230"/>
      <c r="NKH507" s="230"/>
      <c r="NKI507" s="230"/>
      <c r="NKJ507" s="230"/>
      <c r="NKK507" s="230"/>
      <c r="NKL507" s="230"/>
      <c r="NKM507" s="230"/>
      <c r="NKN507" s="230"/>
      <c r="NKO507" s="230"/>
      <c r="NKP507" s="230"/>
      <c r="NKQ507" s="230"/>
      <c r="NKR507" s="230"/>
      <c r="NKS507" s="230"/>
      <c r="NKT507" s="230"/>
      <c r="NKU507" s="230"/>
      <c r="NKV507" s="230"/>
      <c r="NKW507" s="230"/>
      <c r="NKX507" s="230"/>
      <c r="NKY507" s="230"/>
      <c r="NKZ507" s="230"/>
      <c r="NLA507" s="230"/>
      <c r="NLB507" s="230"/>
      <c r="NLC507" s="230"/>
      <c r="NLD507" s="230"/>
      <c r="NLE507" s="230"/>
      <c r="NLF507" s="230"/>
      <c r="NLG507" s="230"/>
      <c r="NLH507" s="230"/>
      <c r="NLI507" s="230"/>
      <c r="NLJ507" s="230"/>
      <c r="NLK507" s="230"/>
      <c r="NLL507" s="230"/>
      <c r="NLM507" s="230"/>
      <c r="NLN507" s="230"/>
      <c r="NLO507" s="230"/>
      <c r="NLP507" s="230"/>
      <c r="NLQ507" s="230"/>
      <c r="NLR507" s="230"/>
      <c r="NLS507" s="230"/>
      <c r="NLT507" s="230"/>
      <c r="NLU507" s="230"/>
      <c r="NLV507" s="230"/>
      <c r="NLW507" s="230"/>
      <c r="NLX507" s="230"/>
      <c r="NLY507" s="230"/>
      <c r="NLZ507" s="230"/>
      <c r="NMA507" s="230"/>
      <c r="NMB507" s="230"/>
      <c r="NMC507" s="230"/>
      <c r="NMD507" s="230"/>
      <c r="NME507" s="230"/>
      <c r="NMF507" s="230"/>
      <c r="NMG507" s="230"/>
      <c r="NMH507" s="230"/>
      <c r="NMI507" s="230"/>
      <c r="NMJ507" s="230"/>
      <c r="NMK507" s="230"/>
      <c r="NML507" s="230"/>
      <c r="NMM507" s="230"/>
      <c r="NMN507" s="230"/>
      <c r="NMO507" s="230"/>
      <c r="NMP507" s="230"/>
      <c r="NMQ507" s="230"/>
      <c r="NMR507" s="230"/>
      <c r="NMS507" s="230"/>
      <c r="NMT507" s="230"/>
      <c r="NMU507" s="230"/>
      <c r="NMV507" s="230"/>
      <c r="NMW507" s="230"/>
      <c r="NMX507" s="230"/>
      <c r="NMY507" s="230"/>
      <c r="NMZ507" s="230"/>
      <c r="NNA507" s="230"/>
      <c r="NNB507" s="230"/>
      <c r="NNC507" s="230"/>
      <c r="NND507" s="230"/>
      <c r="NNE507" s="230"/>
      <c r="NNF507" s="230"/>
      <c r="NNG507" s="230"/>
      <c r="NNH507" s="230"/>
      <c r="NNI507" s="230"/>
      <c r="NNJ507" s="230"/>
      <c r="NNK507" s="230"/>
      <c r="NNL507" s="230"/>
      <c r="NNM507" s="230"/>
      <c r="NNN507" s="230"/>
      <c r="NNO507" s="230"/>
      <c r="NNP507" s="230"/>
      <c r="NNQ507" s="230"/>
      <c r="NNR507" s="230"/>
      <c r="NNS507" s="230"/>
      <c r="NNT507" s="230"/>
      <c r="NNU507" s="230"/>
      <c r="NNV507" s="230"/>
      <c r="NNW507" s="230"/>
      <c r="NNX507" s="230"/>
      <c r="NNY507" s="230"/>
      <c r="NNZ507" s="230"/>
      <c r="NOA507" s="230"/>
      <c r="NOB507" s="230"/>
      <c r="NOC507" s="230"/>
      <c r="NOD507" s="230"/>
      <c r="NOE507" s="230"/>
      <c r="NOF507" s="230"/>
      <c r="NOG507" s="230"/>
      <c r="NOH507" s="230"/>
      <c r="NOI507" s="230"/>
      <c r="NOJ507" s="230"/>
      <c r="NOK507" s="230"/>
      <c r="NOL507" s="230"/>
      <c r="NOM507" s="230"/>
      <c r="NON507" s="230"/>
      <c r="NOO507" s="230"/>
      <c r="NOP507" s="230"/>
      <c r="NOQ507" s="230"/>
      <c r="NOR507" s="230"/>
      <c r="NOS507" s="230"/>
      <c r="NOT507" s="230"/>
      <c r="NOU507" s="230"/>
      <c r="NOV507" s="230"/>
      <c r="NOW507" s="230"/>
      <c r="NOX507" s="230"/>
      <c r="NOY507" s="230"/>
      <c r="NOZ507" s="230"/>
      <c r="NPA507" s="230"/>
      <c r="NPB507" s="230"/>
      <c r="NPC507" s="230"/>
      <c r="NPD507" s="230"/>
      <c r="NPE507" s="230"/>
      <c r="NPF507" s="230"/>
      <c r="NPG507" s="230"/>
      <c r="NPH507" s="230"/>
      <c r="NPI507" s="230"/>
      <c r="NPJ507" s="230"/>
      <c r="NPK507" s="230"/>
      <c r="NPL507" s="230"/>
      <c r="NPM507" s="230"/>
      <c r="NPN507" s="230"/>
      <c r="NPO507" s="230"/>
      <c r="NPP507" s="230"/>
      <c r="NPQ507" s="230"/>
      <c r="NPR507" s="230"/>
      <c r="NPS507" s="230"/>
      <c r="NPT507" s="230"/>
      <c r="NPU507" s="230"/>
      <c r="NPV507" s="230"/>
      <c r="NPW507" s="230"/>
      <c r="NPX507" s="230"/>
      <c r="NPY507" s="230"/>
      <c r="NPZ507" s="230"/>
      <c r="NQA507" s="230"/>
      <c r="NQB507" s="230"/>
      <c r="NQC507" s="230"/>
      <c r="NQD507" s="230"/>
      <c r="NQE507" s="230"/>
      <c r="NQF507" s="230"/>
      <c r="NQG507" s="230"/>
      <c r="NQH507" s="230"/>
      <c r="NQI507" s="230"/>
      <c r="NQJ507" s="230"/>
      <c r="NQK507" s="230"/>
      <c r="NQL507" s="230"/>
      <c r="NQM507" s="230"/>
      <c r="NQN507" s="230"/>
      <c r="NQO507" s="230"/>
      <c r="NQP507" s="230"/>
      <c r="NQQ507" s="230"/>
      <c r="NQR507" s="230"/>
      <c r="NQS507" s="230"/>
      <c r="NQT507" s="230"/>
      <c r="NQU507" s="230"/>
      <c r="NQV507" s="230"/>
      <c r="NQW507" s="230"/>
      <c r="NQX507" s="230"/>
      <c r="NQY507" s="230"/>
      <c r="NQZ507" s="230"/>
      <c r="NRA507" s="230"/>
      <c r="NRB507" s="230"/>
      <c r="NRC507" s="230"/>
      <c r="NRD507" s="230"/>
      <c r="NRE507" s="230"/>
      <c r="NRF507" s="230"/>
      <c r="NRG507" s="230"/>
      <c r="NRH507" s="230"/>
      <c r="NRI507" s="230"/>
      <c r="NRJ507" s="230"/>
      <c r="NRK507" s="230"/>
      <c r="NRL507" s="230"/>
      <c r="NRM507" s="230"/>
      <c r="NRN507" s="230"/>
      <c r="NRO507" s="230"/>
      <c r="NRP507" s="230"/>
      <c r="NRQ507" s="230"/>
      <c r="NRR507" s="230"/>
      <c r="NRS507" s="230"/>
      <c r="NRT507" s="230"/>
      <c r="NRU507" s="230"/>
      <c r="NRV507" s="230"/>
      <c r="NRW507" s="230"/>
      <c r="NRX507" s="230"/>
      <c r="NRY507" s="230"/>
      <c r="NRZ507" s="230"/>
      <c r="NSA507" s="230"/>
      <c r="NSB507" s="230"/>
      <c r="NSC507" s="230"/>
      <c r="NSD507" s="230"/>
      <c r="NSE507" s="230"/>
      <c r="NSF507" s="230"/>
      <c r="NSG507" s="230"/>
      <c r="NSH507" s="230"/>
      <c r="NSI507" s="230"/>
      <c r="NSJ507" s="230"/>
      <c r="NSK507" s="230"/>
      <c r="NSL507" s="230"/>
      <c r="NSM507" s="230"/>
      <c r="NSN507" s="230"/>
      <c r="NSO507" s="230"/>
      <c r="NSP507" s="230"/>
      <c r="NSQ507" s="230"/>
      <c r="NSR507" s="230"/>
      <c r="NSS507" s="230"/>
      <c r="NST507" s="230"/>
      <c r="NSU507" s="230"/>
      <c r="NSV507" s="230"/>
      <c r="NSW507" s="230"/>
      <c r="NSX507" s="230"/>
      <c r="NSY507" s="230"/>
      <c r="NSZ507" s="230"/>
      <c r="NTA507" s="230"/>
      <c r="NTB507" s="230"/>
      <c r="NTC507" s="230"/>
      <c r="NTD507" s="230"/>
      <c r="NTE507" s="230"/>
      <c r="NTF507" s="230"/>
      <c r="NTG507" s="230"/>
      <c r="NTH507" s="230"/>
      <c r="NTI507" s="230"/>
      <c r="NTJ507" s="230"/>
      <c r="NTK507" s="230"/>
      <c r="NTL507" s="230"/>
      <c r="NTM507" s="230"/>
      <c r="NTN507" s="230"/>
      <c r="NTO507" s="230"/>
      <c r="NTP507" s="230"/>
      <c r="NTQ507" s="230"/>
      <c r="NTR507" s="230"/>
      <c r="NTS507" s="230"/>
      <c r="NTT507" s="230"/>
      <c r="NTU507" s="230"/>
      <c r="NTV507" s="230"/>
      <c r="NTW507" s="230"/>
      <c r="NTX507" s="230"/>
      <c r="NTY507" s="230"/>
      <c r="NTZ507" s="230"/>
      <c r="NUA507" s="230"/>
      <c r="NUB507" s="230"/>
      <c r="NUC507" s="230"/>
      <c r="NUD507" s="230"/>
      <c r="NUE507" s="230"/>
      <c r="NUF507" s="230"/>
      <c r="NUG507" s="230"/>
      <c r="NUH507" s="230"/>
      <c r="NUI507" s="230"/>
      <c r="NUJ507" s="230"/>
      <c r="NUK507" s="230"/>
      <c r="NUL507" s="230"/>
      <c r="NUM507" s="230"/>
      <c r="NUN507" s="230"/>
      <c r="NUO507" s="230"/>
      <c r="NUP507" s="230"/>
      <c r="NUQ507" s="230"/>
      <c r="NUR507" s="230"/>
      <c r="NUS507" s="230"/>
      <c r="NUT507" s="230"/>
      <c r="NUU507" s="230"/>
      <c r="NUV507" s="230"/>
      <c r="NUW507" s="230"/>
      <c r="NUX507" s="230"/>
      <c r="NUY507" s="230"/>
      <c r="NUZ507" s="230"/>
      <c r="NVA507" s="230"/>
      <c r="NVB507" s="230"/>
      <c r="NVC507" s="230"/>
      <c r="NVD507" s="230"/>
      <c r="NVE507" s="230"/>
      <c r="NVF507" s="230"/>
      <c r="NVG507" s="230"/>
      <c r="NVH507" s="230"/>
      <c r="NVI507" s="230"/>
      <c r="NVJ507" s="230"/>
      <c r="NVK507" s="230"/>
      <c r="NVL507" s="230"/>
      <c r="NVM507" s="230"/>
      <c r="NVN507" s="230"/>
      <c r="NVO507" s="230"/>
      <c r="NVP507" s="230"/>
      <c r="NVQ507" s="230"/>
      <c r="NVR507" s="230"/>
      <c r="NVS507" s="230"/>
      <c r="NVT507" s="230"/>
      <c r="NVU507" s="230"/>
      <c r="NVV507" s="230"/>
      <c r="NVW507" s="230"/>
      <c r="NVX507" s="230"/>
      <c r="NVY507" s="230"/>
      <c r="NVZ507" s="230"/>
      <c r="NWA507" s="230"/>
      <c r="NWB507" s="230"/>
      <c r="NWC507" s="230"/>
      <c r="NWD507" s="230"/>
      <c r="NWE507" s="230"/>
      <c r="NWF507" s="230"/>
      <c r="NWG507" s="230"/>
      <c r="NWH507" s="230"/>
      <c r="NWI507" s="230"/>
      <c r="NWJ507" s="230"/>
      <c r="NWK507" s="230"/>
      <c r="NWL507" s="230"/>
      <c r="NWM507" s="230"/>
      <c r="NWN507" s="230"/>
      <c r="NWO507" s="230"/>
      <c r="NWP507" s="230"/>
      <c r="NWQ507" s="230"/>
      <c r="NWR507" s="230"/>
      <c r="NWS507" s="230"/>
      <c r="NWT507" s="230"/>
      <c r="NWU507" s="230"/>
      <c r="NWV507" s="230"/>
      <c r="NWW507" s="230"/>
      <c r="NWX507" s="230"/>
      <c r="NWY507" s="230"/>
      <c r="NWZ507" s="230"/>
      <c r="NXA507" s="230"/>
      <c r="NXB507" s="230"/>
      <c r="NXC507" s="230"/>
      <c r="NXD507" s="230"/>
      <c r="NXE507" s="230"/>
      <c r="NXF507" s="230"/>
      <c r="NXG507" s="230"/>
      <c r="NXH507" s="230"/>
      <c r="NXI507" s="230"/>
      <c r="NXJ507" s="230"/>
      <c r="NXK507" s="230"/>
      <c r="NXL507" s="230"/>
      <c r="NXM507" s="230"/>
      <c r="NXN507" s="230"/>
      <c r="NXO507" s="230"/>
      <c r="NXP507" s="230"/>
      <c r="NXQ507" s="230"/>
      <c r="NXR507" s="230"/>
      <c r="NXS507" s="230"/>
      <c r="NXT507" s="230"/>
      <c r="NXU507" s="230"/>
      <c r="NXV507" s="230"/>
      <c r="NXW507" s="230"/>
      <c r="NXX507" s="230"/>
      <c r="NXY507" s="230"/>
      <c r="NXZ507" s="230"/>
      <c r="NYA507" s="230"/>
      <c r="NYB507" s="230"/>
      <c r="NYC507" s="230"/>
      <c r="NYD507" s="230"/>
      <c r="NYE507" s="230"/>
      <c r="NYF507" s="230"/>
      <c r="NYG507" s="230"/>
      <c r="NYH507" s="230"/>
      <c r="NYI507" s="230"/>
      <c r="NYJ507" s="230"/>
      <c r="NYK507" s="230"/>
      <c r="NYL507" s="230"/>
      <c r="NYM507" s="230"/>
      <c r="NYN507" s="230"/>
      <c r="NYO507" s="230"/>
      <c r="NYP507" s="230"/>
      <c r="NYQ507" s="230"/>
      <c r="NYR507" s="230"/>
      <c r="NYS507" s="230"/>
      <c r="NYT507" s="230"/>
      <c r="NYU507" s="230"/>
      <c r="NYV507" s="230"/>
      <c r="NYW507" s="230"/>
      <c r="NYX507" s="230"/>
      <c r="NYY507" s="230"/>
      <c r="NYZ507" s="230"/>
      <c r="NZA507" s="230"/>
      <c r="NZB507" s="230"/>
      <c r="NZC507" s="230"/>
      <c r="NZD507" s="230"/>
      <c r="NZE507" s="230"/>
      <c r="NZF507" s="230"/>
      <c r="NZG507" s="230"/>
      <c r="NZH507" s="230"/>
      <c r="NZI507" s="230"/>
      <c r="NZJ507" s="230"/>
      <c r="NZK507" s="230"/>
      <c r="NZL507" s="230"/>
      <c r="NZM507" s="230"/>
      <c r="NZN507" s="230"/>
      <c r="NZO507" s="230"/>
      <c r="NZP507" s="230"/>
      <c r="NZQ507" s="230"/>
      <c r="NZR507" s="230"/>
      <c r="NZS507" s="230"/>
      <c r="NZT507" s="230"/>
      <c r="NZU507" s="230"/>
      <c r="NZV507" s="230"/>
      <c r="NZW507" s="230"/>
      <c r="NZX507" s="230"/>
      <c r="NZY507" s="230"/>
      <c r="NZZ507" s="230"/>
      <c r="OAA507" s="230"/>
      <c r="OAB507" s="230"/>
      <c r="OAC507" s="230"/>
      <c r="OAD507" s="230"/>
      <c r="OAE507" s="230"/>
      <c r="OAF507" s="230"/>
      <c r="OAG507" s="230"/>
      <c r="OAH507" s="230"/>
      <c r="OAI507" s="230"/>
      <c r="OAJ507" s="230"/>
      <c r="OAK507" s="230"/>
      <c r="OAL507" s="230"/>
      <c r="OAM507" s="230"/>
      <c r="OAN507" s="230"/>
      <c r="OAO507" s="230"/>
      <c r="OAP507" s="230"/>
      <c r="OAQ507" s="230"/>
      <c r="OAR507" s="230"/>
      <c r="OAS507" s="230"/>
      <c r="OAT507" s="230"/>
      <c r="OAU507" s="230"/>
      <c r="OAV507" s="230"/>
      <c r="OAW507" s="230"/>
      <c r="OAX507" s="230"/>
      <c r="OAY507" s="230"/>
      <c r="OAZ507" s="230"/>
      <c r="OBA507" s="230"/>
      <c r="OBB507" s="230"/>
      <c r="OBC507" s="230"/>
      <c r="OBD507" s="230"/>
      <c r="OBE507" s="230"/>
      <c r="OBF507" s="230"/>
      <c r="OBG507" s="230"/>
      <c r="OBH507" s="230"/>
      <c r="OBI507" s="230"/>
      <c r="OBJ507" s="230"/>
      <c r="OBK507" s="230"/>
      <c r="OBL507" s="230"/>
      <c r="OBM507" s="230"/>
      <c r="OBN507" s="230"/>
      <c r="OBO507" s="230"/>
      <c r="OBP507" s="230"/>
      <c r="OBQ507" s="230"/>
      <c r="OBR507" s="230"/>
      <c r="OBS507" s="230"/>
      <c r="OBT507" s="230"/>
      <c r="OBU507" s="230"/>
      <c r="OBV507" s="230"/>
      <c r="OBW507" s="230"/>
      <c r="OBX507" s="230"/>
      <c r="OBY507" s="230"/>
      <c r="OBZ507" s="230"/>
      <c r="OCA507" s="230"/>
      <c r="OCB507" s="230"/>
      <c r="OCC507" s="230"/>
      <c r="OCD507" s="230"/>
      <c r="OCE507" s="230"/>
      <c r="OCF507" s="230"/>
      <c r="OCG507" s="230"/>
      <c r="OCH507" s="230"/>
      <c r="OCI507" s="230"/>
      <c r="OCJ507" s="230"/>
      <c r="OCK507" s="230"/>
      <c r="OCL507" s="230"/>
      <c r="OCM507" s="230"/>
      <c r="OCN507" s="230"/>
      <c r="OCO507" s="230"/>
      <c r="OCP507" s="230"/>
      <c r="OCQ507" s="230"/>
      <c r="OCR507" s="230"/>
      <c r="OCS507" s="230"/>
      <c r="OCT507" s="230"/>
      <c r="OCU507" s="230"/>
      <c r="OCV507" s="230"/>
      <c r="OCW507" s="230"/>
      <c r="OCX507" s="230"/>
      <c r="OCY507" s="230"/>
      <c r="OCZ507" s="230"/>
      <c r="ODA507" s="230"/>
      <c r="ODB507" s="230"/>
      <c r="ODC507" s="230"/>
      <c r="ODD507" s="230"/>
      <c r="ODE507" s="230"/>
      <c r="ODF507" s="230"/>
      <c r="ODG507" s="230"/>
      <c r="ODH507" s="230"/>
      <c r="ODI507" s="230"/>
      <c r="ODJ507" s="230"/>
      <c r="ODK507" s="230"/>
      <c r="ODL507" s="230"/>
      <c r="ODM507" s="230"/>
      <c r="ODN507" s="230"/>
      <c r="ODO507" s="230"/>
      <c r="ODP507" s="230"/>
      <c r="ODQ507" s="230"/>
      <c r="ODR507" s="230"/>
      <c r="ODS507" s="230"/>
      <c r="ODT507" s="230"/>
      <c r="ODU507" s="230"/>
      <c r="ODV507" s="230"/>
      <c r="ODW507" s="230"/>
      <c r="ODX507" s="230"/>
      <c r="ODY507" s="230"/>
      <c r="ODZ507" s="230"/>
      <c r="OEA507" s="230"/>
      <c r="OEB507" s="230"/>
      <c r="OEC507" s="230"/>
      <c r="OED507" s="230"/>
      <c r="OEE507" s="230"/>
      <c r="OEF507" s="230"/>
      <c r="OEG507" s="230"/>
      <c r="OEH507" s="230"/>
      <c r="OEI507" s="230"/>
      <c r="OEJ507" s="230"/>
      <c r="OEK507" s="230"/>
      <c r="OEL507" s="230"/>
      <c r="OEM507" s="230"/>
      <c r="OEN507" s="230"/>
      <c r="OEO507" s="230"/>
      <c r="OEP507" s="230"/>
      <c r="OEQ507" s="230"/>
      <c r="OER507" s="230"/>
      <c r="OES507" s="230"/>
      <c r="OET507" s="230"/>
      <c r="OEU507" s="230"/>
      <c r="OEV507" s="230"/>
      <c r="OEW507" s="230"/>
      <c r="OEX507" s="230"/>
      <c r="OEY507" s="230"/>
      <c r="OEZ507" s="230"/>
      <c r="OFA507" s="230"/>
      <c r="OFB507" s="230"/>
      <c r="OFC507" s="230"/>
      <c r="OFD507" s="230"/>
      <c r="OFE507" s="230"/>
      <c r="OFF507" s="230"/>
      <c r="OFG507" s="230"/>
      <c r="OFH507" s="230"/>
      <c r="OFI507" s="230"/>
      <c r="OFJ507" s="230"/>
      <c r="OFK507" s="230"/>
      <c r="OFL507" s="230"/>
      <c r="OFM507" s="230"/>
      <c r="OFN507" s="230"/>
      <c r="OFO507" s="230"/>
      <c r="OFP507" s="230"/>
      <c r="OFQ507" s="230"/>
      <c r="OFR507" s="230"/>
      <c r="OFS507" s="230"/>
      <c r="OFT507" s="230"/>
      <c r="OFU507" s="230"/>
      <c r="OFV507" s="230"/>
      <c r="OFW507" s="230"/>
      <c r="OFX507" s="230"/>
      <c r="OFY507" s="230"/>
      <c r="OFZ507" s="230"/>
      <c r="OGA507" s="230"/>
      <c r="OGB507" s="230"/>
      <c r="OGC507" s="230"/>
      <c r="OGD507" s="230"/>
      <c r="OGE507" s="230"/>
      <c r="OGF507" s="230"/>
      <c r="OGG507" s="230"/>
      <c r="OGH507" s="230"/>
      <c r="OGI507" s="230"/>
      <c r="OGJ507" s="230"/>
      <c r="OGK507" s="230"/>
      <c r="OGL507" s="230"/>
      <c r="OGM507" s="230"/>
      <c r="OGN507" s="230"/>
      <c r="OGO507" s="230"/>
      <c r="OGP507" s="230"/>
      <c r="OGQ507" s="230"/>
      <c r="OGR507" s="230"/>
      <c r="OGS507" s="230"/>
      <c r="OGT507" s="230"/>
      <c r="OGU507" s="230"/>
      <c r="OGV507" s="230"/>
      <c r="OGW507" s="230"/>
      <c r="OGX507" s="230"/>
      <c r="OGY507" s="230"/>
      <c r="OGZ507" s="230"/>
      <c r="OHA507" s="230"/>
      <c r="OHB507" s="230"/>
      <c r="OHC507" s="230"/>
      <c r="OHD507" s="230"/>
      <c r="OHE507" s="230"/>
      <c r="OHF507" s="230"/>
      <c r="OHG507" s="230"/>
      <c r="OHH507" s="230"/>
      <c r="OHI507" s="230"/>
      <c r="OHJ507" s="230"/>
      <c r="OHK507" s="230"/>
      <c r="OHL507" s="230"/>
      <c r="OHM507" s="230"/>
      <c r="OHN507" s="230"/>
      <c r="OHO507" s="230"/>
      <c r="OHP507" s="230"/>
      <c r="OHQ507" s="230"/>
      <c r="OHR507" s="230"/>
      <c r="OHS507" s="230"/>
      <c r="OHT507" s="230"/>
      <c r="OHU507" s="230"/>
      <c r="OHV507" s="230"/>
      <c r="OHW507" s="230"/>
      <c r="OHX507" s="230"/>
      <c r="OHY507" s="230"/>
      <c r="OHZ507" s="230"/>
      <c r="OIA507" s="230"/>
      <c r="OIB507" s="230"/>
      <c r="OIC507" s="230"/>
      <c r="OID507" s="230"/>
      <c r="OIE507" s="230"/>
      <c r="OIF507" s="230"/>
      <c r="OIG507" s="230"/>
      <c r="OIH507" s="230"/>
      <c r="OII507" s="230"/>
      <c r="OIJ507" s="230"/>
      <c r="OIK507" s="230"/>
      <c r="OIL507" s="230"/>
      <c r="OIM507" s="230"/>
      <c r="OIN507" s="230"/>
      <c r="OIO507" s="230"/>
      <c r="OIP507" s="230"/>
      <c r="OIQ507" s="230"/>
      <c r="OIR507" s="230"/>
      <c r="OIS507" s="230"/>
      <c r="OIT507" s="230"/>
      <c r="OIU507" s="230"/>
      <c r="OIV507" s="230"/>
      <c r="OIW507" s="230"/>
      <c r="OIX507" s="230"/>
      <c r="OIY507" s="230"/>
      <c r="OIZ507" s="230"/>
      <c r="OJA507" s="230"/>
      <c r="OJB507" s="230"/>
      <c r="OJC507" s="230"/>
      <c r="OJD507" s="230"/>
      <c r="OJE507" s="230"/>
      <c r="OJF507" s="230"/>
      <c r="OJG507" s="230"/>
      <c r="OJH507" s="230"/>
      <c r="OJI507" s="230"/>
      <c r="OJJ507" s="230"/>
      <c r="OJK507" s="230"/>
      <c r="OJL507" s="230"/>
      <c r="OJM507" s="230"/>
      <c r="OJN507" s="230"/>
      <c r="OJO507" s="230"/>
      <c r="OJP507" s="230"/>
      <c r="OJQ507" s="230"/>
      <c r="OJR507" s="230"/>
      <c r="OJS507" s="230"/>
      <c r="OJT507" s="230"/>
      <c r="OJU507" s="230"/>
      <c r="OJV507" s="230"/>
      <c r="OJW507" s="230"/>
      <c r="OJX507" s="230"/>
      <c r="OJY507" s="230"/>
      <c r="OJZ507" s="230"/>
      <c r="OKA507" s="230"/>
      <c r="OKB507" s="230"/>
      <c r="OKC507" s="230"/>
      <c r="OKD507" s="230"/>
      <c r="OKE507" s="230"/>
      <c r="OKF507" s="230"/>
      <c r="OKG507" s="230"/>
      <c r="OKH507" s="230"/>
      <c r="OKI507" s="230"/>
      <c r="OKJ507" s="230"/>
      <c r="OKK507" s="230"/>
      <c r="OKL507" s="230"/>
      <c r="OKM507" s="230"/>
      <c r="OKN507" s="230"/>
      <c r="OKO507" s="230"/>
      <c r="OKP507" s="230"/>
      <c r="OKQ507" s="230"/>
      <c r="OKR507" s="230"/>
      <c r="OKS507" s="230"/>
      <c r="OKT507" s="230"/>
      <c r="OKU507" s="230"/>
      <c r="OKV507" s="230"/>
      <c r="OKW507" s="230"/>
      <c r="OKX507" s="230"/>
      <c r="OKY507" s="230"/>
      <c r="OKZ507" s="230"/>
      <c r="OLA507" s="230"/>
      <c r="OLB507" s="230"/>
      <c r="OLC507" s="230"/>
      <c r="OLD507" s="230"/>
      <c r="OLE507" s="230"/>
      <c r="OLF507" s="230"/>
      <c r="OLG507" s="230"/>
      <c r="OLH507" s="230"/>
      <c r="OLI507" s="230"/>
      <c r="OLJ507" s="230"/>
      <c r="OLK507" s="230"/>
      <c r="OLL507" s="230"/>
      <c r="OLM507" s="230"/>
      <c r="OLN507" s="230"/>
      <c r="OLO507" s="230"/>
      <c r="OLP507" s="230"/>
      <c r="OLQ507" s="230"/>
      <c r="OLR507" s="230"/>
      <c r="OLS507" s="230"/>
      <c r="OLT507" s="230"/>
      <c r="OLU507" s="230"/>
      <c r="OLV507" s="230"/>
      <c r="OLW507" s="230"/>
      <c r="OLX507" s="230"/>
      <c r="OLY507" s="230"/>
      <c r="OLZ507" s="230"/>
      <c r="OMA507" s="230"/>
      <c r="OMB507" s="230"/>
      <c r="OMC507" s="230"/>
      <c r="OMD507" s="230"/>
      <c r="OME507" s="230"/>
      <c r="OMF507" s="230"/>
      <c r="OMG507" s="230"/>
      <c r="OMH507" s="230"/>
      <c r="OMI507" s="230"/>
      <c r="OMJ507" s="230"/>
      <c r="OMK507" s="230"/>
      <c r="OML507" s="230"/>
      <c r="OMM507" s="230"/>
      <c r="OMN507" s="230"/>
      <c r="OMO507" s="230"/>
      <c r="OMP507" s="230"/>
      <c r="OMQ507" s="230"/>
      <c r="OMR507" s="230"/>
      <c r="OMS507" s="230"/>
      <c r="OMT507" s="230"/>
      <c r="OMU507" s="230"/>
      <c r="OMV507" s="230"/>
      <c r="OMW507" s="230"/>
      <c r="OMX507" s="230"/>
      <c r="OMY507" s="230"/>
      <c r="OMZ507" s="230"/>
      <c r="ONA507" s="230"/>
      <c r="ONB507" s="230"/>
      <c r="ONC507" s="230"/>
      <c r="OND507" s="230"/>
      <c r="ONE507" s="230"/>
      <c r="ONF507" s="230"/>
      <c r="ONG507" s="230"/>
      <c r="ONH507" s="230"/>
      <c r="ONI507" s="230"/>
      <c r="ONJ507" s="230"/>
      <c r="ONK507" s="230"/>
      <c r="ONL507" s="230"/>
      <c r="ONM507" s="230"/>
      <c r="ONN507" s="230"/>
      <c r="ONO507" s="230"/>
      <c r="ONP507" s="230"/>
      <c r="ONQ507" s="230"/>
      <c r="ONR507" s="230"/>
      <c r="ONS507" s="230"/>
      <c r="ONT507" s="230"/>
      <c r="ONU507" s="230"/>
      <c r="ONV507" s="230"/>
      <c r="ONW507" s="230"/>
      <c r="ONX507" s="230"/>
      <c r="ONY507" s="230"/>
      <c r="ONZ507" s="230"/>
      <c r="OOA507" s="230"/>
      <c r="OOB507" s="230"/>
      <c r="OOC507" s="230"/>
      <c r="OOD507" s="230"/>
      <c r="OOE507" s="230"/>
      <c r="OOF507" s="230"/>
      <c r="OOG507" s="230"/>
      <c r="OOH507" s="230"/>
      <c r="OOI507" s="230"/>
      <c r="OOJ507" s="230"/>
      <c r="OOK507" s="230"/>
      <c r="OOL507" s="230"/>
      <c r="OOM507" s="230"/>
      <c r="OON507" s="230"/>
      <c r="OOO507" s="230"/>
      <c r="OOP507" s="230"/>
      <c r="OOQ507" s="230"/>
      <c r="OOR507" s="230"/>
      <c r="OOS507" s="230"/>
      <c r="OOT507" s="230"/>
      <c r="OOU507" s="230"/>
      <c r="OOV507" s="230"/>
      <c r="OOW507" s="230"/>
      <c r="OOX507" s="230"/>
      <c r="OOY507" s="230"/>
      <c r="OOZ507" s="230"/>
      <c r="OPA507" s="230"/>
      <c r="OPB507" s="230"/>
      <c r="OPC507" s="230"/>
      <c r="OPD507" s="230"/>
      <c r="OPE507" s="230"/>
      <c r="OPF507" s="230"/>
      <c r="OPG507" s="230"/>
      <c r="OPH507" s="230"/>
      <c r="OPI507" s="230"/>
      <c r="OPJ507" s="230"/>
      <c r="OPK507" s="230"/>
      <c r="OPL507" s="230"/>
      <c r="OPM507" s="230"/>
      <c r="OPN507" s="230"/>
      <c r="OPO507" s="230"/>
      <c r="OPP507" s="230"/>
      <c r="OPQ507" s="230"/>
      <c r="OPR507" s="230"/>
      <c r="OPS507" s="230"/>
      <c r="OPT507" s="230"/>
      <c r="OPU507" s="230"/>
      <c r="OPV507" s="230"/>
      <c r="OPW507" s="230"/>
      <c r="OPX507" s="230"/>
      <c r="OPY507" s="230"/>
      <c r="OPZ507" s="230"/>
      <c r="OQA507" s="230"/>
      <c r="OQB507" s="230"/>
      <c r="OQC507" s="230"/>
      <c r="OQD507" s="230"/>
      <c r="OQE507" s="230"/>
      <c r="OQF507" s="230"/>
      <c r="OQG507" s="230"/>
      <c r="OQH507" s="230"/>
      <c r="OQI507" s="230"/>
      <c r="OQJ507" s="230"/>
      <c r="OQK507" s="230"/>
      <c r="OQL507" s="230"/>
      <c r="OQM507" s="230"/>
      <c r="OQN507" s="230"/>
      <c r="OQO507" s="230"/>
      <c r="OQP507" s="230"/>
      <c r="OQQ507" s="230"/>
      <c r="OQR507" s="230"/>
      <c r="OQS507" s="230"/>
      <c r="OQT507" s="230"/>
      <c r="OQU507" s="230"/>
      <c r="OQV507" s="230"/>
      <c r="OQW507" s="230"/>
      <c r="OQX507" s="230"/>
      <c r="OQY507" s="230"/>
      <c r="OQZ507" s="230"/>
      <c r="ORA507" s="230"/>
      <c r="ORB507" s="230"/>
      <c r="ORC507" s="230"/>
      <c r="ORD507" s="230"/>
      <c r="ORE507" s="230"/>
      <c r="ORF507" s="230"/>
      <c r="ORG507" s="230"/>
      <c r="ORH507" s="230"/>
      <c r="ORI507" s="230"/>
      <c r="ORJ507" s="230"/>
      <c r="ORK507" s="230"/>
      <c r="ORL507" s="230"/>
      <c r="ORM507" s="230"/>
      <c r="ORN507" s="230"/>
      <c r="ORO507" s="230"/>
      <c r="ORP507" s="230"/>
      <c r="ORQ507" s="230"/>
      <c r="ORR507" s="230"/>
      <c r="ORS507" s="230"/>
      <c r="ORT507" s="230"/>
      <c r="ORU507" s="230"/>
      <c r="ORV507" s="230"/>
      <c r="ORW507" s="230"/>
      <c r="ORX507" s="230"/>
      <c r="ORY507" s="230"/>
      <c r="ORZ507" s="230"/>
      <c r="OSA507" s="230"/>
      <c r="OSB507" s="230"/>
      <c r="OSC507" s="230"/>
      <c r="OSD507" s="230"/>
      <c r="OSE507" s="230"/>
      <c r="OSF507" s="230"/>
      <c r="OSG507" s="230"/>
      <c r="OSH507" s="230"/>
      <c r="OSI507" s="230"/>
      <c r="OSJ507" s="230"/>
      <c r="OSK507" s="230"/>
      <c r="OSL507" s="230"/>
      <c r="OSM507" s="230"/>
      <c r="OSN507" s="230"/>
      <c r="OSO507" s="230"/>
      <c r="OSP507" s="230"/>
      <c r="OSQ507" s="230"/>
      <c r="OSR507" s="230"/>
      <c r="OSS507" s="230"/>
      <c r="OST507" s="230"/>
      <c r="OSU507" s="230"/>
      <c r="OSV507" s="230"/>
      <c r="OSW507" s="230"/>
      <c r="OSX507" s="230"/>
      <c r="OSY507" s="230"/>
      <c r="OSZ507" s="230"/>
      <c r="OTA507" s="230"/>
      <c r="OTB507" s="230"/>
      <c r="OTC507" s="230"/>
      <c r="OTD507" s="230"/>
      <c r="OTE507" s="230"/>
      <c r="OTF507" s="230"/>
      <c r="OTG507" s="230"/>
      <c r="OTH507" s="230"/>
      <c r="OTI507" s="230"/>
      <c r="OTJ507" s="230"/>
      <c r="OTK507" s="230"/>
      <c r="OTL507" s="230"/>
      <c r="OTM507" s="230"/>
      <c r="OTN507" s="230"/>
      <c r="OTO507" s="230"/>
      <c r="OTP507" s="230"/>
      <c r="OTQ507" s="230"/>
      <c r="OTR507" s="230"/>
      <c r="OTS507" s="230"/>
      <c r="OTT507" s="230"/>
      <c r="OTU507" s="230"/>
      <c r="OTV507" s="230"/>
      <c r="OTW507" s="230"/>
      <c r="OTX507" s="230"/>
      <c r="OTY507" s="230"/>
      <c r="OTZ507" s="230"/>
      <c r="OUA507" s="230"/>
      <c r="OUB507" s="230"/>
      <c r="OUC507" s="230"/>
      <c r="OUD507" s="230"/>
      <c r="OUE507" s="230"/>
      <c r="OUF507" s="230"/>
      <c r="OUG507" s="230"/>
      <c r="OUH507" s="230"/>
      <c r="OUI507" s="230"/>
      <c r="OUJ507" s="230"/>
      <c r="OUK507" s="230"/>
      <c r="OUL507" s="230"/>
      <c r="OUM507" s="230"/>
      <c r="OUN507" s="230"/>
      <c r="OUO507" s="230"/>
      <c r="OUP507" s="230"/>
      <c r="OUQ507" s="230"/>
      <c r="OUR507" s="230"/>
      <c r="OUS507" s="230"/>
      <c r="OUT507" s="230"/>
      <c r="OUU507" s="230"/>
      <c r="OUV507" s="230"/>
      <c r="OUW507" s="230"/>
      <c r="OUX507" s="230"/>
      <c r="OUY507" s="230"/>
      <c r="OUZ507" s="230"/>
      <c r="OVA507" s="230"/>
      <c r="OVB507" s="230"/>
      <c r="OVC507" s="230"/>
      <c r="OVD507" s="230"/>
      <c r="OVE507" s="230"/>
      <c r="OVF507" s="230"/>
      <c r="OVG507" s="230"/>
      <c r="OVH507" s="230"/>
      <c r="OVI507" s="230"/>
      <c r="OVJ507" s="230"/>
      <c r="OVK507" s="230"/>
      <c r="OVL507" s="230"/>
      <c r="OVM507" s="230"/>
      <c r="OVN507" s="230"/>
      <c r="OVO507" s="230"/>
      <c r="OVP507" s="230"/>
      <c r="OVQ507" s="230"/>
      <c r="OVR507" s="230"/>
      <c r="OVS507" s="230"/>
      <c r="OVT507" s="230"/>
      <c r="OVU507" s="230"/>
      <c r="OVV507" s="230"/>
      <c r="OVW507" s="230"/>
      <c r="OVX507" s="230"/>
      <c r="OVY507" s="230"/>
      <c r="OVZ507" s="230"/>
      <c r="OWA507" s="230"/>
      <c r="OWB507" s="230"/>
      <c r="OWC507" s="230"/>
      <c r="OWD507" s="230"/>
      <c r="OWE507" s="230"/>
      <c r="OWF507" s="230"/>
      <c r="OWG507" s="230"/>
      <c r="OWH507" s="230"/>
      <c r="OWI507" s="230"/>
      <c r="OWJ507" s="230"/>
      <c r="OWK507" s="230"/>
      <c r="OWL507" s="230"/>
      <c r="OWM507" s="230"/>
      <c r="OWN507" s="230"/>
      <c r="OWO507" s="230"/>
      <c r="OWP507" s="230"/>
      <c r="OWQ507" s="230"/>
      <c r="OWR507" s="230"/>
      <c r="OWS507" s="230"/>
      <c r="OWT507" s="230"/>
      <c r="OWU507" s="230"/>
      <c r="OWV507" s="230"/>
      <c r="OWW507" s="230"/>
      <c r="OWX507" s="230"/>
      <c r="OWY507" s="230"/>
      <c r="OWZ507" s="230"/>
      <c r="OXA507" s="230"/>
      <c r="OXB507" s="230"/>
      <c r="OXC507" s="230"/>
      <c r="OXD507" s="230"/>
      <c r="OXE507" s="230"/>
      <c r="OXF507" s="230"/>
      <c r="OXG507" s="230"/>
      <c r="OXH507" s="230"/>
      <c r="OXI507" s="230"/>
      <c r="OXJ507" s="230"/>
      <c r="OXK507" s="230"/>
      <c r="OXL507" s="230"/>
      <c r="OXM507" s="230"/>
      <c r="OXN507" s="230"/>
      <c r="OXO507" s="230"/>
      <c r="OXP507" s="230"/>
      <c r="OXQ507" s="230"/>
      <c r="OXR507" s="230"/>
      <c r="OXS507" s="230"/>
      <c r="OXT507" s="230"/>
      <c r="OXU507" s="230"/>
      <c r="OXV507" s="230"/>
      <c r="OXW507" s="230"/>
      <c r="OXX507" s="230"/>
      <c r="OXY507" s="230"/>
      <c r="OXZ507" s="230"/>
      <c r="OYA507" s="230"/>
      <c r="OYB507" s="230"/>
      <c r="OYC507" s="230"/>
      <c r="OYD507" s="230"/>
      <c r="OYE507" s="230"/>
      <c r="OYF507" s="230"/>
      <c r="OYG507" s="230"/>
      <c r="OYH507" s="230"/>
      <c r="OYI507" s="230"/>
      <c r="OYJ507" s="230"/>
      <c r="OYK507" s="230"/>
      <c r="OYL507" s="230"/>
      <c r="OYM507" s="230"/>
      <c r="OYN507" s="230"/>
      <c r="OYO507" s="230"/>
      <c r="OYP507" s="230"/>
      <c r="OYQ507" s="230"/>
      <c r="OYR507" s="230"/>
      <c r="OYS507" s="230"/>
      <c r="OYT507" s="230"/>
      <c r="OYU507" s="230"/>
      <c r="OYV507" s="230"/>
      <c r="OYW507" s="230"/>
      <c r="OYX507" s="230"/>
      <c r="OYY507" s="230"/>
      <c r="OYZ507" s="230"/>
      <c r="OZA507" s="230"/>
      <c r="OZB507" s="230"/>
      <c r="OZC507" s="230"/>
      <c r="OZD507" s="230"/>
      <c r="OZE507" s="230"/>
      <c r="OZF507" s="230"/>
      <c r="OZG507" s="230"/>
      <c r="OZH507" s="230"/>
      <c r="OZI507" s="230"/>
      <c r="OZJ507" s="230"/>
      <c r="OZK507" s="230"/>
      <c r="OZL507" s="230"/>
      <c r="OZM507" s="230"/>
      <c r="OZN507" s="230"/>
      <c r="OZO507" s="230"/>
      <c r="OZP507" s="230"/>
      <c r="OZQ507" s="230"/>
      <c r="OZR507" s="230"/>
      <c r="OZS507" s="230"/>
      <c r="OZT507" s="230"/>
      <c r="OZU507" s="230"/>
      <c r="OZV507" s="230"/>
      <c r="OZW507" s="230"/>
      <c r="OZX507" s="230"/>
      <c r="OZY507" s="230"/>
      <c r="OZZ507" s="230"/>
      <c r="PAA507" s="230"/>
      <c r="PAB507" s="230"/>
      <c r="PAC507" s="230"/>
      <c r="PAD507" s="230"/>
      <c r="PAE507" s="230"/>
      <c r="PAF507" s="230"/>
      <c r="PAG507" s="230"/>
      <c r="PAH507" s="230"/>
      <c r="PAI507" s="230"/>
      <c r="PAJ507" s="230"/>
      <c r="PAK507" s="230"/>
      <c r="PAL507" s="230"/>
      <c r="PAM507" s="230"/>
      <c r="PAN507" s="230"/>
      <c r="PAO507" s="230"/>
      <c r="PAP507" s="230"/>
      <c r="PAQ507" s="230"/>
      <c r="PAR507" s="230"/>
      <c r="PAS507" s="230"/>
      <c r="PAT507" s="230"/>
      <c r="PAU507" s="230"/>
      <c r="PAV507" s="230"/>
      <c r="PAW507" s="230"/>
      <c r="PAX507" s="230"/>
      <c r="PAY507" s="230"/>
      <c r="PAZ507" s="230"/>
      <c r="PBA507" s="230"/>
      <c r="PBB507" s="230"/>
      <c r="PBC507" s="230"/>
      <c r="PBD507" s="230"/>
      <c r="PBE507" s="230"/>
      <c r="PBF507" s="230"/>
      <c r="PBG507" s="230"/>
      <c r="PBH507" s="230"/>
      <c r="PBI507" s="230"/>
      <c r="PBJ507" s="230"/>
      <c r="PBK507" s="230"/>
      <c r="PBL507" s="230"/>
      <c r="PBM507" s="230"/>
      <c r="PBN507" s="230"/>
      <c r="PBO507" s="230"/>
      <c r="PBP507" s="230"/>
      <c r="PBQ507" s="230"/>
      <c r="PBR507" s="230"/>
      <c r="PBS507" s="230"/>
      <c r="PBT507" s="230"/>
      <c r="PBU507" s="230"/>
      <c r="PBV507" s="230"/>
      <c r="PBW507" s="230"/>
      <c r="PBX507" s="230"/>
      <c r="PBY507" s="230"/>
      <c r="PBZ507" s="230"/>
      <c r="PCA507" s="230"/>
      <c r="PCB507" s="230"/>
      <c r="PCC507" s="230"/>
      <c r="PCD507" s="230"/>
      <c r="PCE507" s="230"/>
      <c r="PCF507" s="230"/>
      <c r="PCG507" s="230"/>
      <c r="PCH507" s="230"/>
      <c r="PCI507" s="230"/>
      <c r="PCJ507" s="230"/>
      <c r="PCK507" s="230"/>
      <c r="PCL507" s="230"/>
      <c r="PCM507" s="230"/>
      <c r="PCN507" s="230"/>
      <c r="PCO507" s="230"/>
      <c r="PCP507" s="230"/>
      <c r="PCQ507" s="230"/>
      <c r="PCR507" s="230"/>
      <c r="PCS507" s="230"/>
      <c r="PCT507" s="230"/>
      <c r="PCU507" s="230"/>
      <c r="PCV507" s="230"/>
      <c r="PCW507" s="230"/>
      <c r="PCX507" s="230"/>
      <c r="PCY507" s="230"/>
      <c r="PCZ507" s="230"/>
      <c r="PDA507" s="230"/>
      <c r="PDB507" s="230"/>
      <c r="PDC507" s="230"/>
      <c r="PDD507" s="230"/>
      <c r="PDE507" s="230"/>
      <c r="PDF507" s="230"/>
      <c r="PDG507" s="230"/>
      <c r="PDH507" s="230"/>
      <c r="PDI507" s="230"/>
      <c r="PDJ507" s="230"/>
      <c r="PDK507" s="230"/>
      <c r="PDL507" s="230"/>
      <c r="PDM507" s="230"/>
      <c r="PDN507" s="230"/>
      <c r="PDO507" s="230"/>
      <c r="PDP507" s="230"/>
      <c r="PDQ507" s="230"/>
      <c r="PDR507" s="230"/>
      <c r="PDS507" s="230"/>
      <c r="PDT507" s="230"/>
      <c r="PDU507" s="230"/>
      <c r="PDV507" s="230"/>
      <c r="PDW507" s="230"/>
      <c r="PDX507" s="230"/>
      <c r="PDY507" s="230"/>
      <c r="PDZ507" s="230"/>
      <c r="PEA507" s="230"/>
      <c r="PEB507" s="230"/>
      <c r="PEC507" s="230"/>
      <c r="PED507" s="230"/>
      <c r="PEE507" s="230"/>
      <c r="PEF507" s="230"/>
      <c r="PEG507" s="230"/>
      <c r="PEH507" s="230"/>
      <c r="PEI507" s="230"/>
      <c r="PEJ507" s="230"/>
      <c r="PEK507" s="230"/>
      <c r="PEL507" s="230"/>
      <c r="PEM507" s="230"/>
      <c r="PEN507" s="230"/>
      <c r="PEO507" s="230"/>
      <c r="PEP507" s="230"/>
      <c r="PEQ507" s="230"/>
      <c r="PER507" s="230"/>
      <c r="PES507" s="230"/>
      <c r="PET507" s="230"/>
      <c r="PEU507" s="230"/>
      <c r="PEV507" s="230"/>
      <c r="PEW507" s="230"/>
      <c r="PEX507" s="230"/>
      <c r="PEY507" s="230"/>
      <c r="PEZ507" s="230"/>
      <c r="PFA507" s="230"/>
      <c r="PFB507" s="230"/>
      <c r="PFC507" s="230"/>
      <c r="PFD507" s="230"/>
      <c r="PFE507" s="230"/>
      <c r="PFF507" s="230"/>
      <c r="PFG507" s="230"/>
      <c r="PFH507" s="230"/>
      <c r="PFI507" s="230"/>
      <c r="PFJ507" s="230"/>
      <c r="PFK507" s="230"/>
      <c r="PFL507" s="230"/>
      <c r="PFM507" s="230"/>
      <c r="PFN507" s="230"/>
      <c r="PFO507" s="230"/>
      <c r="PFP507" s="230"/>
      <c r="PFQ507" s="230"/>
      <c r="PFR507" s="230"/>
      <c r="PFS507" s="230"/>
      <c r="PFT507" s="230"/>
      <c r="PFU507" s="230"/>
      <c r="PFV507" s="230"/>
      <c r="PFW507" s="230"/>
      <c r="PFX507" s="230"/>
      <c r="PFY507" s="230"/>
      <c r="PFZ507" s="230"/>
      <c r="PGA507" s="230"/>
      <c r="PGB507" s="230"/>
      <c r="PGC507" s="230"/>
      <c r="PGD507" s="230"/>
      <c r="PGE507" s="230"/>
      <c r="PGF507" s="230"/>
      <c r="PGG507" s="230"/>
      <c r="PGH507" s="230"/>
      <c r="PGI507" s="230"/>
      <c r="PGJ507" s="230"/>
      <c r="PGK507" s="230"/>
      <c r="PGL507" s="230"/>
      <c r="PGM507" s="230"/>
      <c r="PGN507" s="230"/>
      <c r="PGO507" s="230"/>
      <c r="PGP507" s="230"/>
      <c r="PGQ507" s="230"/>
      <c r="PGR507" s="230"/>
      <c r="PGS507" s="230"/>
      <c r="PGT507" s="230"/>
      <c r="PGU507" s="230"/>
      <c r="PGV507" s="230"/>
      <c r="PGW507" s="230"/>
      <c r="PGX507" s="230"/>
      <c r="PGY507" s="230"/>
      <c r="PGZ507" s="230"/>
      <c r="PHA507" s="230"/>
      <c r="PHB507" s="230"/>
      <c r="PHC507" s="230"/>
      <c r="PHD507" s="230"/>
      <c r="PHE507" s="230"/>
      <c r="PHF507" s="230"/>
      <c r="PHG507" s="230"/>
      <c r="PHH507" s="230"/>
      <c r="PHI507" s="230"/>
      <c r="PHJ507" s="230"/>
      <c r="PHK507" s="230"/>
      <c r="PHL507" s="230"/>
      <c r="PHM507" s="230"/>
      <c r="PHN507" s="230"/>
      <c r="PHO507" s="230"/>
      <c r="PHP507" s="230"/>
      <c r="PHQ507" s="230"/>
      <c r="PHR507" s="230"/>
      <c r="PHS507" s="230"/>
      <c r="PHT507" s="230"/>
      <c r="PHU507" s="230"/>
      <c r="PHV507" s="230"/>
      <c r="PHW507" s="230"/>
      <c r="PHX507" s="230"/>
      <c r="PHY507" s="230"/>
      <c r="PHZ507" s="230"/>
      <c r="PIA507" s="230"/>
      <c r="PIB507" s="230"/>
      <c r="PIC507" s="230"/>
      <c r="PID507" s="230"/>
      <c r="PIE507" s="230"/>
      <c r="PIF507" s="230"/>
      <c r="PIG507" s="230"/>
      <c r="PIH507" s="230"/>
      <c r="PII507" s="230"/>
      <c r="PIJ507" s="230"/>
      <c r="PIK507" s="230"/>
      <c r="PIL507" s="230"/>
      <c r="PIM507" s="230"/>
      <c r="PIN507" s="230"/>
      <c r="PIO507" s="230"/>
      <c r="PIP507" s="230"/>
      <c r="PIQ507" s="230"/>
      <c r="PIR507" s="230"/>
      <c r="PIS507" s="230"/>
      <c r="PIT507" s="230"/>
      <c r="PIU507" s="230"/>
      <c r="PIV507" s="230"/>
      <c r="PIW507" s="230"/>
      <c r="PIX507" s="230"/>
      <c r="PIY507" s="230"/>
      <c r="PIZ507" s="230"/>
      <c r="PJA507" s="230"/>
      <c r="PJB507" s="230"/>
      <c r="PJC507" s="230"/>
      <c r="PJD507" s="230"/>
      <c r="PJE507" s="230"/>
      <c r="PJF507" s="230"/>
      <c r="PJG507" s="230"/>
      <c r="PJH507" s="230"/>
      <c r="PJI507" s="230"/>
      <c r="PJJ507" s="230"/>
      <c r="PJK507" s="230"/>
      <c r="PJL507" s="230"/>
      <c r="PJM507" s="230"/>
      <c r="PJN507" s="230"/>
      <c r="PJO507" s="230"/>
      <c r="PJP507" s="230"/>
      <c r="PJQ507" s="230"/>
      <c r="PJR507" s="230"/>
      <c r="PJS507" s="230"/>
      <c r="PJT507" s="230"/>
      <c r="PJU507" s="230"/>
      <c r="PJV507" s="230"/>
      <c r="PJW507" s="230"/>
      <c r="PJX507" s="230"/>
      <c r="PJY507" s="230"/>
      <c r="PJZ507" s="230"/>
      <c r="PKA507" s="230"/>
      <c r="PKB507" s="230"/>
      <c r="PKC507" s="230"/>
      <c r="PKD507" s="230"/>
      <c r="PKE507" s="230"/>
      <c r="PKF507" s="230"/>
      <c r="PKG507" s="230"/>
      <c r="PKH507" s="230"/>
      <c r="PKI507" s="230"/>
      <c r="PKJ507" s="230"/>
      <c r="PKK507" s="230"/>
      <c r="PKL507" s="230"/>
      <c r="PKM507" s="230"/>
      <c r="PKN507" s="230"/>
      <c r="PKO507" s="230"/>
      <c r="PKP507" s="230"/>
      <c r="PKQ507" s="230"/>
      <c r="PKR507" s="230"/>
      <c r="PKS507" s="230"/>
      <c r="PKT507" s="230"/>
      <c r="PKU507" s="230"/>
      <c r="PKV507" s="230"/>
      <c r="PKW507" s="230"/>
      <c r="PKX507" s="230"/>
      <c r="PKY507" s="230"/>
      <c r="PKZ507" s="230"/>
      <c r="PLA507" s="230"/>
      <c r="PLB507" s="230"/>
      <c r="PLC507" s="230"/>
      <c r="PLD507" s="230"/>
      <c r="PLE507" s="230"/>
      <c r="PLF507" s="230"/>
      <c r="PLG507" s="230"/>
      <c r="PLH507" s="230"/>
      <c r="PLI507" s="230"/>
      <c r="PLJ507" s="230"/>
      <c r="PLK507" s="230"/>
      <c r="PLL507" s="230"/>
      <c r="PLM507" s="230"/>
      <c r="PLN507" s="230"/>
      <c r="PLO507" s="230"/>
      <c r="PLP507" s="230"/>
      <c r="PLQ507" s="230"/>
      <c r="PLR507" s="230"/>
      <c r="PLS507" s="230"/>
      <c r="PLT507" s="230"/>
      <c r="PLU507" s="230"/>
      <c r="PLV507" s="230"/>
      <c r="PLW507" s="230"/>
      <c r="PLX507" s="230"/>
      <c r="PLY507" s="230"/>
      <c r="PLZ507" s="230"/>
      <c r="PMA507" s="230"/>
      <c r="PMB507" s="230"/>
      <c r="PMC507" s="230"/>
      <c r="PMD507" s="230"/>
      <c r="PME507" s="230"/>
      <c r="PMF507" s="230"/>
      <c r="PMG507" s="230"/>
      <c r="PMH507" s="230"/>
      <c r="PMI507" s="230"/>
      <c r="PMJ507" s="230"/>
      <c r="PMK507" s="230"/>
      <c r="PML507" s="230"/>
      <c r="PMM507" s="230"/>
      <c r="PMN507" s="230"/>
      <c r="PMO507" s="230"/>
      <c r="PMP507" s="230"/>
      <c r="PMQ507" s="230"/>
      <c r="PMR507" s="230"/>
      <c r="PMS507" s="230"/>
      <c r="PMT507" s="230"/>
      <c r="PMU507" s="230"/>
      <c r="PMV507" s="230"/>
      <c r="PMW507" s="230"/>
      <c r="PMX507" s="230"/>
      <c r="PMY507" s="230"/>
      <c r="PMZ507" s="230"/>
      <c r="PNA507" s="230"/>
      <c r="PNB507" s="230"/>
      <c r="PNC507" s="230"/>
      <c r="PND507" s="230"/>
      <c r="PNE507" s="230"/>
      <c r="PNF507" s="230"/>
      <c r="PNG507" s="230"/>
      <c r="PNH507" s="230"/>
      <c r="PNI507" s="230"/>
      <c r="PNJ507" s="230"/>
      <c r="PNK507" s="230"/>
      <c r="PNL507" s="230"/>
      <c r="PNM507" s="230"/>
      <c r="PNN507" s="230"/>
      <c r="PNO507" s="230"/>
      <c r="PNP507" s="230"/>
      <c r="PNQ507" s="230"/>
      <c r="PNR507" s="230"/>
      <c r="PNS507" s="230"/>
      <c r="PNT507" s="230"/>
      <c r="PNU507" s="230"/>
      <c r="PNV507" s="230"/>
      <c r="PNW507" s="230"/>
      <c r="PNX507" s="230"/>
      <c r="PNY507" s="230"/>
      <c r="PNZ507" s="230"/>
      <c r="POA507" s="230"/>
      <c r="POB507" s="230"/>
      <c r="POC507" s="230"/>
      <c r="POD507" s="230"/>
      <c r="POE507" s="230"/>
      <c r="POF507" s="230"/>
      <c r="POG507" s="230"/>
      <c r="POH507" s="230"/>
      <c r="POI507" s="230"/>
      <c r="POJ507" s="230"/>
      <c r="POK507" s="230"/>
      <c r="POL507" s="230"/>
      <c r="POM507" s="230"/>
      <c r="PON507" s="230"/>
      <c r="POO507" s="230"/>
      <c r="POP507" s="230"/>
      <c r="POQ507" s="230"/>
      <c r="POR507" s="230"/>
      <c r="POS507" s="230"/>
      <c r="POT507" s="230"/>
      <c r="POU507" s="230"/>
      <c r="POV507" s="230"/>
      <c r="POW507" s="230"/>
      <c r="POX507" s="230"/>
      <c r="POY507" s="230"/>
      <c r="POZ507" s="230"/>
      <c r="PPA507" s="230"/>
      <c r="PPB507" s="230"/>
      <c r="PPC507" s="230"/>
      <c r="PPD507" s="230"/>
      <c r="PPE507" s="230"/>
      <c r="PPF507" s="230"/>
      <c r="PPG507" s="230"/>
      <c r="PPH507" s="230"/>
      <c r="PPI507" s="230"/>
      <c r="PPJ507" s="230"/>
      <c r="PPK507" s="230"/>
      <c r="PPL507" s="230"/>
      <c r="PPM507" s="230"/>
      <c r="PPN507" s="230"/>
      <c r="PPO507" s="230"/>
      <c r="PPP507" s="230"/>
      <c r="PPQ507" s="230"/>
      <c r="PPR507" s="230"/>
      <c r="PPS507" s="230"/>
      <c r="PPT507" s="230"/>
      <c r="PPU507" s="230"/>
      <c r="PPV507" s="230"/>
      <c r="PPW507" s="230"/>
      <c r="PPX507" s="230"/>
      <c r="PPY507" s="230"/>
      <c r="PPZ507" s="230"/>
      <c r="PQA507" s="230"/>
      <c r="PQB507" s="230"/>
      <c r="PQC507" s="230"/>
      <c r="PQD507" s="230"/>
      <c r="PQE507" s="230"/>
      <c r="PQF507" s="230"/>
      <c r="PQG507" s="230"/>
      <c r="PQH507" s="230"/>
      <c r="PQI507" s="230"/>
      <c r="PQJ507" s="230"/>
      <c r="PQK507" s="230"/>
      <c r="PQL507" s="230"/>
      <c r="PQM507" s="230"/>
      <c r="PQN507" s="230"/>
      <c r="PQO507" s="230"/>
      <c r="PQP507" s="230"/>
      <c r="PQQ507" s="230"/>
      <c r="PQR507" s="230"/>
      <c r="PQS507" s="230"/>
      <c r="PQT507" s="230"/>
      <c r="PQU507" s="230"/>
      <c r="PQV507" s="230"/>
      <c r="PQW507" s="230"/>
      <c r="PQX507" s="230"/>
      <c r="PQY507" s="230"/>
      <c r="PQZ507" s="230"/>
      <c r="PRA507" s="230"/>
      <c r="PRB507" s="230"/>
      <c r="PRC507" s="230"/>
      <c r="PRD507" s="230"/>
      <c r="PRE507" s="230"/>
      <c r="PRF507" s="230"/>
      <c r="PRG507" s="230"/>
      <c r="PRH507" s="230"/>
      <c r="PRI507" s="230"/>
      <c r="PRJ507" s="230"/>
      <c r="PRK507" s="230"/>
      <c r="PRL507" s="230"/>
      <c r="PRM507" s="230"/>
      <c r="PRN507" s="230"/>
      <c r="PRO507" s="230"/>
      <c r="PRP507" s="230"/>
      <c r="PRQ507" s="230"/>
      <c r="PRR507" s="230"/>
      <c r="PRS507" s="230"/>
      <c r="PRT507" s="230"/>
      <c r="PRU507" s="230"/>
      <c r="PRV507" s="230"/>
      <c r="PRW507" s="230"/>
      <c r="PRX507" s="230"/>
      <c r="PRY507" s="230"/>
      <c r="PRZ507" s="230"/>
      <c r="PSA507" s="230"/>
      <c r="PSB507" s="230"/>
      <c r="PSC507" s="230"/>
      <c r="PSD507" s="230"/>
      <c r="PSE507" s="230"/>
      <c r="PSF507" s="230"/>
      <c r="PSG507" s="230"/>
      <c r="PSH507" s="230"/>
      <c r="PSI507" s="230"/>
      <c r="PSJ507" s="230"/>
      <c r="PSK507" s="230"/>
      <c r="PSL507" s="230"/>
      <c r="PSM507" s="230"/>
      <c r="PSN507" s="230"/>
      <c r="PSO507" s="230"/>
      <c r="PSP507" s="230"/>
      <c r="PSQ507" s="230"/>
      <c r="PSR507" s="230"/>
      <c r="PSS507" s="230"/>
      <c r="PST507" s="230"/>
      <c r="PSU507" s="230"/>
      <c r="PSV507" s="230"/>
      <c r="PSW507" s="230"/>
      <c r="PSX507" s="230"/>
      <c r="PSY507" s="230"/>
      <c r="PSZ507" s="230"/>
      <c r="PTA507" s="230"/>
      <c r="PTB507" s="230"/>
      <c r="PTC507" s="230"/>
      <c r="PTD507" s="230"/>
      <c r="PTE507" s="230"/>
      <c r="PTF507" s="230"/>
      <c r="PTG507" s="230"/>
      <c r="PTH507" s="230"/>
      <c r="PTI507" s="230"/>
      <c r="PTJ507" s="230"/>
      <c r="PTK507" s="230"/>
      <c r="PTL507" s="230"/>
      <c r="PTM507" s="230"/>
      <c r="PTN507" s="230"/>
      <c r="PTO507" s="230"/>
      <c r="PTP507" s="230"/>
      <c r="PTQ507" s="230"/>
      <c r="PTR507" s="230"/>
      <c r="PTS507" s="230"/>
      <c r="PTT507" s="230"/>
      <c r="PTU507" s="230"/>
      <c r="PTV507" s="230"/>
      <c r="PTW507" s="230"/>
      <c r="PTX507" s="230"/>
      <c r="PTY507" s="230"/>
      <c r="PTZ507" s="230"/>
      <c r="PUA507" s="230"/>
      <c r="PUB507" s="230"/>
      <c r="PUC507" s="230"/>
      <c r="PUD507" s="230"/>
      <c r="PUE507" s="230"/>
      <c r="PUF507" s="230"/>
      <c r="PUG507" s="230"/>
      <c r="PUH507" s="230"/>
      <c r="PUI507" s="230"/>
      <c r="PUJ507" s="230"/>
      <c r="PUK507" s="230"/>
      <c r="PUL507" s="230"/>
      <c r="PUM507" s="230"/>
      <c r="PUN507" s="230"/>
      <c r="PUO507" s="230"/>
      <c r="PUP507" s="230"/>
      <c r="PUQ507" s="230"/>
      <c r="PUR507" s="230"/>
      <c r="PUS507" s="230"/>
      <c r="PUT507" s="230"/>
      <c r="PUU507" s="230"/>
      <c r="PUV507" s="230"/>
      <c r="PUW507" s="230"/>
      <c r="PUX507" s="230"/>
      <c r="PUY507" s="230"/>
      <c r="PUZ507" s="230"/>
      <c r="PVA507" s="230"/>
      <c r="PVB507" s="230"/>
      <c r="PVC507" s="230"/>
      <c r="PVD507" s="230"/>
      <c r="PVE507" s="230"/>
      <c r="PVF507" s="230"/>
      <c r="PVG507" s="230"/>
      <c r="PVH507" s="230"/>
      <c r="PVI507" s="230"/>
      <c r="PVJ507" s="230"/>
      <c r="PVK507" s="230"/>
      <c r="PVL507" s="230"/>
      <c r="PVM507" s="230"/>
      <c r="PVN507" s="230"/>
      <c r="PVO507" s="230"/>
      <c r="PVP507" s="230"/>
      <c r="PVQ507" s="230"/>
      <c r="PVR507" s="230"/>
      <c r="PVS507" s="230"/>
      <c r="PVT507" s="230"/>
      <c r="PVU507" s="230"/>
      <c r="PVV507" s="230"/>
      <c r="PVW507" s="230"/>
      <c r="PVX507" s="230"/>
      <c r="PVY507" s="230"/>
      <c r="PVZ507" s="230"/>
      <c r="PWA507" s="230"/>
      <c r="PWB507" s="230"/>
      <c r="PWC507" s="230"/>
      <c r="PWD507" s="230"/>
      <c r="PWE507" s="230"/>
      <c r="PWF507" s="230"/>
      <c r="PWG507" s="230"/>
      <c r="PWH507" s="230"/>
      <c r="PWI507" s="230"/>
      <c r="PWJ507" s="230"/>
      <c r="PWK507" s="230"/>
      <c r="PWL507" s="230"/>
      <c r="PWM507" s="230"/>
      <c r="PWN507" s="230"/>
      <c r="PWO507" s="230"/>
      <c r="PWP507" s="230"/>
      <c r="PWQ507" s="230"/>
      <c r="PWR507" s="230"/>
      <c r="PWS507" s="230"/>
      <c r="PWT507" s="230"/>
      <c r="PWU507" s="230"/>
      <c r="PWV507" s="230"/>
      <c r="PWW507" s="230"/>
      <c r="PWX507" s="230"/>
      <c r="PWY507" s="230"/>
      <c r="PWZ507" s="230"/>
      <c r="PXA507" s="230"/>
      <c r="PXB507" s="230"/>
      <c r="PXC507" s="230"/>
      <c r="PXD507" s="230"/>
      <c r="PXE507" s="230"/>
      <c r="PXF507" s="230"/>
      <c r="PXG507" s="230"/>
      <c r="PXH507" s="230"/>
      <c r="PXI507" s="230"/>
      <c r="PXJ507" s="230"/>
      <c r="PXK507" s="230"/>
      <c r="PXL507" s="230"/>
      <c r="PXM507" s="230"/>
      <c r="PXN507" s="230"/>
      <c r="PXO507" s="230"/>
      <c r="PXP507" s="230"/>
      <c r="PXQ507" s="230"/>
      <c r="PXR507" s="230"/>
      <c r="PXS507" s="230"/>
      <c r="PXT507" s="230"/>
      <c r="PXU507" s="230"/>
      <c r="PXV507" s="230"/>
      <c r="PXW507" s="230"/>
      <c r="PXX507" s="230"/>
      <c r="PXY507" s="230"/>
      <c r="PXZ507" s="230"/>
      <c r="PYA507" s="230"/>
      <c r="PYB507" s="230"/>
      <c r="PYC507" s="230"/>
      <c r="PYD507" s="230"/>
      <c r="PYE507" s="230"/>
      <c r="PYF507" s="230"/>
      <c r="PYG507" s="230"/>
      <c r="PYH507" s="230"/>
      <c r="PYI507" s="230"/>
      <c r="PYJ507" s="230"/>
      <c r="PYK507" s="230"/>
      <c r="PYL507" s="230"/>
      <c r="PYM507" s="230"/>
      <c r="PYN507" s="230"/>
      <c r="PYO507" s="230"/>
      <c r="PYP507" s="230"/>
      <c r="PYQ507" s="230"/>
      <c r="PYR507" s="230"/>
      <c r="PYS507" s="230"/>
      <c r="PYT507" s="230"/>
      <c r="PYU507" s="230"/>
      <c r="PYV507" s="230"/>
      <c r="PYW507" s="230"/>
      <c r="PYX507" s="230"/>
      <c r="PYY507" s="230"/>
      <c r="PYZ507" s="230"/>
      <c r="PZA507" s="230"/>
      <c r="PZB507" s="230"/>
      <c r="PZC507" s="230"/>
      <c r="PZD507" s="230"/>
      <c r="PZE507" s="230"/>
      <c r="PZF507" s="230"/>
      <c r="PZG507" s="230"/>
      <c r="PZH507" s="230"/>
      <c r="PZI507" s="230"/>
      <c r="PZJ507" s="230"/>
      <c r="PZK507" s="230"/>
      <c r="PZL507" s="230"/>
      <c r="PZM507" s="230"/>
      <c r="PZN507" s="230"/>
      <c r="PZO507" s="230"/>
      <c r="PZP507" s="230"/>
      <c r="PZQ507" s="230"/>
      <c r="PZR507" s="230"/>
      <c r="PZS507" s="230"/>
      <c r="PZT507" s="230"/>
      <c r="PZU507" s="230"/>
      <c r="PZV507" s="230"/>
      <c r="PZW507" s="230"/>
      <c r="PZX507" s="230"/>
      <c r="PZY507" s="230"/>
      <c r="PZZ507" s="230"/>
      <c r="QAA507" s="230"/>
      <c r="QAB507" s="230"/>
      <c r="QAC507" s="230"/>
      <c r="QAD507" s="230"/>
      <c r="QAE507" s="230"/>
      <c r="QAF507" s="230"/>
      <c r="QAG507" s="230"/>
      <c r="QAH507" s="230"/>
      <c r="QAI507" s="230"/>
      <c r="QAJ507" s="230"/>
      <c r="QAK507" s="230"/>
      <c r="QAL507" s="230"/>
      <c r="QAM507" s="230"/>
      <c r="QAN507" s="230"/>
      <c r="QAO507" s="230"/>
      <c r="QAP507" s="230"/>
      <c r="QAQ507" s="230"/>
      <c r="QAR507" s="230"/>
      <c r="QAS507" s="230"/>
      <c r="QAT507" s="230"/>
      <c r="QAU507" s="230"/>
      <c r="QAV507" s="230"/>
      <c r="QAW507" s="230"/>
      <c r="QAX507" s="230"/>
      <c r="QAY507" s="230"/>
      <c r="QAZ507" s="230"/>
      <c r="QBA507" s="230"/>
      <c r="QBB507" s="230"/>
      <c r="QBC507" s="230"/>
      <c r="QBD507" s="230"/>
      <c r="QBE507" s="230"/>
      <c r="QBF507" s="230"/>
      <c r="QBG507" s="230"/>
      <c r="QBH507" s="230"/>
      <c r="QBI507" s="230"/>
      <c r="QBJ507" s="230"/>
      <c r="QBK507" s="230"/>
      <c r="QBL507" s="230"/>
      <c r="QBM507" s="230"/>
      <c r="QBN507" s="230"/>
      <c r="QBO507" s="230"/>
      <c r="QBP507" s="230"/>
      <c r="QBQ507" s="230"/>
      <c r="QBR507" s="230"/>
      <c r="QBS507" s="230"/>
      <c r="QBT507" s="230"/>
      <c r="QBU507" s="230"/>
      <c r="QBV507" s="230"/>
      <c r="QBW507" s="230"/>
      <c r="QBX507" s="230"/>
      <c r="QBY507" s="230"/>
      <c r="QBZ507" s="230"/>
      <c r="QCA507" s="230"/>
      <c r="QCB507" s="230"/>
      <c r="QCC507" s="230"/>
      <c r="QCD507" s="230"/>
      <c r="QCE507" s="230"/>
      <c r="QCF507" s="230"/>
      <c r="QCG507" s="230"/>
      <c r="QCH507" s="230"/>
      <c r="QCI507" s="230"/>
      <c r="QCJ507" s="230"/>
      <c r="QCK507" s="230"/>
      <c r="QCL507" s="230"/>
      <c r="QCM507" s="230"/>
      <c r="QCN507" s="230"/>
      <c r="QCO507" s="230"/>
      <c r="QCP507" s="230"/>
      <c r="QCQ507" s="230"/>
      <c r="QCR507" s="230"/>
      <c r="QCS507" s="230"/>
      <c r="QCT507" s="230"/>
      <c r="QCU507" s="230"/>
      <c r="QCV507" s="230"/>
      <c r="QCW507" s="230"/>
      <c r="QCX507" s="230"/>
      <c r="QCY507" s="230"/>
      <c r="QCZ507" s="230"/>
      <c r="QDA507" s="230"/>
      <c r="QDB507" s="230"/>
      <c r="QDC507" s="230"/>
      <c r="QDD507" s="230"/>
      <c r="QDE507" s="230"/>
      <c r="QDF507" s="230"/>
      <c r="QDG507" s="230"/>
      <c r="QDH507" s="230"/>
      <c r="QDI507" s="230"/>
      <c r="QDJ507" s="230"/>
      <c r="QDK507" s="230"/>
      <c r="QDL507" s="230"/>
      <c r="QDM507" s="230"/>
      <c r="QDN507" s="230"/>
      <c r="QDO507" s="230"/>
      <c r="QDP507" s="230"/>
      <c r="QDQ507" s="230"/>
      <c r="QDR507" s="230"/>
      <c r="QDS507" s="230"/>
      <c r="QDT507" s="230"/>
      <c r="QDU507" s="230"/>
      <c r="QDV507" s="230"/>
      <c r="QDW507" s="230"/>
      <c r="QDX507" s="230"/>
      <c r="QDY507" s="230"/>
      <c r="QDZ507" s="230"/>
      <c r="QEA507" s="230"/>
      <c r="QEB507" s="230"/>
      <c r="QEC507" s="230"/>
      <c r="QED507" s="230"/>
      <c r="QEE507" s="230"/>
      <c r="QEF507" s="230"/>
      <c r="QEG507" s="230"/>
      <c r="QEH507" s="230"/>
      <c r="QEI507" s="230"/>
      <c r="QEJ507" s="230"/>
      <c r="QEK507" s="230"/>
      <c r="QEL507" s="230"/>
      <c r="QEM507" s="230"/>
      <c r="QEN507" s="230"/>
      <c r="QEO507" s="230"/>
      <c r="QEP507" s="230"/>
      <c r="QEQ507" s="230"/>
      <c r="QER507" s="230"/>
      <c r="QES507" s="230"/>
      <c r="QET507" s="230"/>
      <c r="QEU507" s="230"/>
      <c r="QEV507" s="230"/>
      <c r="QEW507" s="230"/>
      <c r="QEX507" s="230"/>
      <c r="QEY507" s="230"/>
      <c r="QEZ507" s="230"/>
      <c r="QFA507" s="230"/>
      <c r="QFB507" s="230"/>
      <c r="QFC507" s="230"/>
      <c r="QFD507" s="230"/>
      <c r="QFE507" s="230"/>
      <c r="QFF507" s="230"/>
      <c r="QFG507" s="230"/>
      <c r="QFH507" s="230"/>
      <c r="QFI507" s="230"/>
      <c r="QFJ507" s="230"/>
      <c r="QFK507" s="230"/>
      <c r="QFL507" s="230"/>
      <c r="QFM507" s="230"/>
      <c r="QFN507" s="230"/>
      <c r="QFO507" s="230"/>
      <c r="QFP507" s="230"/>
      <c r="QFQ507" s="230"/>
      <c r="QFR507" s="230"/>
      <c r="QFS507" s="230"/>
      <c r="QFT507" s="230"/>
      <c r="QFU507" s="230"/>
      <c r="QFV507" s="230"/>
      <c r="QFW507" s="230"/>
      <c r="QFX507" s="230"/>
      <c r="QFY507" s="230"/>
      <c r="QFZ507" s="230"/>
      <c r="QGA507" s="230"/>
      <c r="QGB507" s="230"/>
      <c r="QGC507" s="230"/>
      <c r="QGD507" s="230"/>
      <c r="QGE507" s="230"/>
      <c r="QGF507" s="230"/>
      <c r="QGG507" s="230"/>
      <c r="QGH507" s="230"/>
      <c r="QGI507" s="230"/>
      <c r="QGJ507" s="230"/>
      <c r="QGK507" s="230"/>
      <c r="QGL507" s="230"/>
      <c r="QGM507" s="230"/>
      <c r="QGN507" s="230"/>
      <c r="QGO507" s="230"/>
      <c r="QGP507" s="230"/>
      <c r="QGQ507" s="230"/>
      <c r="QGR507" s="230"/>
      <c r="QGS507" s="230"/>
      <c r="QGT507" s="230"/>
      <c r="QGU507" s="230"/>
      <c r="QGV507" s="230"/>
      <c r="QGW507" s="230"/>
      <c r="QGX507" s="230"/>
      <c r="QGY507" s="230"/>
      <c r="QGZ507" s="230"/>
      <c r="QHA507" s="230"/>
      <c r="QHB507" s="230"/>
      <c r="QHC507" s="230"/>
      <c r="QHD507" s="230"/>
      <c r="QHE507" s="230"/>
      <c r="QHF507" s="230"/>
      <c r="QHG507" s="230"/>
      <c r="QHH507" s="230"/>
      <c r="QHI507" s="230"/>
      <c r="QHJ507" s="230"/>
      <c r="QHK507" s="230"/>
      <c r="QHL507" s="230"/>
      <c r="QHM507" s="230"/>
      <c r="QHN507" s="230"/>
      <c r="QHO507" s="230"/>
      <c r="QHP507" s="230"/>
      <c r="QHQ507" s="230"/>
      <c r="QHR507" s="230"/>
      <c r="QHS507" s="230"/>
      <c r="QHT507" s="230"/>
      <c r="QHU507" s="230"/>
      <c r="QHV507" s="230"/>
      <c r="QHW507" s="230"/>
      <c r="QHX507" s="230"/>
      <c r="QHY507" s="230"/>
      <c r="QHZ507" s="230"/>
      <c r="QIA507" s="230"/>
      <c r="QIB507" s="230"/>
      <c r="QIC507" s="230"/>
      <c r="QID507" s="230"/>
      <c r="QIE507" s="230"/>
      <c r="QIF507" s="230"/>
      <c r="QIG507" s="230"/>
      <c r="QIH507" s="230"/>
      <c r="QII507" s="230"/>
      <c r="QIJ507" s="230"/>
      <c r="QIK507" s="230"/>
      <c r="QIL507" s="230"/>
      <c r="QIM507" s="230"/>
      <c r="QIN507" s="230"/>
      <c r="QIO507" s="230"/>
      <c r="QIP507" s="230"/>
      <c r="QIQ507" s="230"/>
      <c r="QIR507" s="230"/>
      <c r="QIS507" s="230"/>
      <c r="QIT507" s="230"/>
      <c r="QIU507" s="230"/>
      <c r="QIV507" s="230"/>
      <c r="QIW507" s="230"/>
      <c r="QIX507" s="230"/>
      <c r="QIY507" s="230"/>
      <c r="QIZ507" s="230"/>
      <c r="QJA507" s="230"/>
      <c r="QJB507" s="230"/>
      <c r="QJC507" s="230"/>
      <c r="QJD507" s="230"/>
      <c r="QJE507" s="230"/>
      <c r="QJF507" s="230"/>
      <c r="QJG507" s="230"/>
      <c r="QJH507" s="230"/>
      <c r="QJI507" s="230"/>
      <c r="QJJ507" s="230"/>
      <c r="QJK507" s="230"/>
      <c r="QJL507" s="230"/>
      <c r="QJM507" s="230"/>
      <c r="QJN507" s="230"/>
      <c r="QJO507" s="230"/>
      <c r="QJP507" s="230"/>
      <c r="QJQ507" s="230"/>
      <c r="QJR507" s="230"/>
      <c r="QJS507" s="230"/>
      <c r="QJT507" s="230"/>
      <c r="QJU507" s="230"/>
      <c r="QJV507" s="230"/>
      <c r="QJW507" s="230"/>
      <c r="QJX507" s="230"/>
      <c r="QJY507" s="230"/>
      <c r="QJZ507" s="230"/>
      <c r="QKA507" s="230"/>
      <c r="QKB507" s="230"/>
      <c r="QKC507" s="230"/>
      <c r="QKD507" s="230"/>
      <c r="QKE507" s="230"/>
      <c r="QKF507" s="230"/>
      <c r="QKG507" s="230"/>
      <c r="QKH507" s="230"/>
      <c r="QKI507" s="230"/>
      <c r="QKJ507" s="230"/>
      <c r="QKK507" s="230"/>
      <c r="QKL507" s="230"/>
      <c r="QKM507" s="230"/>
      <c r="QKN507" s="230"/>
      <c r="QKO507" s="230"/>
      <c r="QKP507" s="230"/>
      <c r="QKQ507" s="230"/>
      <c r="QKR507" s="230"/>
      <c r="QKS507" s="230"/>
      <c r="QKT507" s="230"/>
      <c r="QKU507" s="230"/>
      <c r="QKV507" s="230"/>
      <c r="QKW507" s="230"/>
      <c r="QKX507" s="230"/>
      <c r="QKY507" s="230"/>
      <c r="QKZ507" s="230"/>
      <c r="QLA507" s="230"/>
      <c r="QLB507" s="230"/>
      <c r="QLC507" s="230"/>
      <c r="QLD507" s="230"/>
      <c r="QLE507" s="230"/>
      <c r="QLF507" s="230"/>
      <c r="QLG507" s="230"/>
      <c r="QLH507" s="230"/>
      <c r="QLI507" s="230"/>
      <c r="QLJ507" s="230"/>
      <c r="QLK507" s="230"/>
      <c r="QLL507" s="230"/>
      <c r="QLM507" s="230"/>
      <c r="QLN507" s="230"/>
      <c r="QLO507" s="230"/>
      <c r="QLP507" s="230"/>
      <c r="QLQ507" s="230"/>
      <c r="QLR507" s="230"/>
      <c r="QLS507" s="230"/>
      <c r="QLT507" s="230"/>
      <c r="QLU507" s="230"/>
      <c r="QLV507" s="230"/>
      <c r="QLW507" s="230"/>
      <c r="QLX507" s="230"/>
      <c r="QLY507" s="230"/>
      <c r="QLZ507" s="230"/>
      <c r="QMA507" s="230"/>
      <c r="QMB507" s="230"/>
      <c r="QMC507" s="230"/>
      <c r="QMD507" s="230"/>
      <c r="QME507" s="230"/>
      <c r="QMF507" s="230"/>
      <c r="QMG507" s="230"/>
      <c r="QMH507" s="230"/>
      <c r="QMI507" s="230"/>
      <c r="QMJ507" s="230"/>
      <c r="QMK507" s="230"/>
      <c r="QML507" s="230"/>
      <c r="QMM507" s="230"/>
      <c r="QMN507" s="230"/>
      <c r="QMO507" s="230"/>
      <c r="QMP507" s="230"/>
      <c r="QMQ507" s="230"/>
      <c r="QMR507" s="230"/>
      <c r="QMS507" s="230"/>
      <c r="QMT507" s="230"/>
      <c r="QMU507" s="230"/>
      <c r="QMV507" s="230"/>
      <c r="QMW507" s="230"/>
      <c r="QMX507" s="230"/>
      <c r="QMY507" s="230"/>
      <c r="QMZ507" s="230"/>
      <c r="QNA507" s="230"/>
      <c r="QNB507" s="230"/>
      <c r="QNC507" s="230"/>
      <c r="QND507" s="230"/>
      <c r="QNE507" s="230"/>
      <c r="QNF507" s="230"/>
      <c r="QNG507" s="230"/>
      <c r="QNH507" s="230"/>
      <c r="QNI507" s="230"/>
      <c r="QNJ507" s="230"/>
      <c r="QNK507" s="230"/>
      <c r="QNL507" s="230"/>
      <c r="QNM507" s="230"/>
      <c r="QNN507" s="230"/>
      <c r="QNO507" s="230"/>
      <c r="QNP507" s="230"/>
      <c r="QNQ507" s="230"/>
      <c r="QNR507" s="230"/>
      <c r="QNS507" s="230"/>
      <c r="QNT507" s="230"/>
      <c r="QNU507" s="230"/>
      <c r="QNV507" s="230"/>
      <c r="QNW507" s="230"/>
      <c r="QNX507" s="230"/>
      <c r="QNY507" s="230"/>
      <c r="QNZ507" s="230"/>
      <c r="QOA507" s="230"/>
      <c r="QOB507" s="230"/>
      <c r="QOC507" s="230"/>
      <c r="QOD507" s="230"/>
      <c r="QOE507" s="230"/>
      <c r="QOF507" s="230"/>
      <c r="QOG507" s="230"/>
      <c r="QOH507" s="230"/>
      <c r="QOI507" s="230"/>
      <c r="QOJ507" s="230"/>
      <c r="QOK507" s="230"/>
      <c r="QOL507" s="230"/>
      <c r="QOM507" s="230"/>
      <c r="QON507" s="230"/>
      <c r="QOO507" s="230"/>
      <c r="QOP507" s="230"/>
      <c r="QOQ507" s="230"/>
      <c r="QOR507" s="230"/>
      <c r="QOS507" s="230"/>
      <c r="QOT507" s="230"/>
      <c r="QOU507" s="230"/>
      <c r="QOV507" s="230"/>
      <c r="QOW507" s="230"/>
      <c r="QOX507" s="230"/>
      <c r="QOY507" s="230"/>
      <c r="QOZ507" s="230"/>
      <c r="QPA507" s="230"/>
      <c r="QPB507" s="230"/>
      <c r="QPC507" s="230"/>
      <c r="QPD507" s="230"/>
      <c r="QPE507" s="230"/>
      <c r="QPF507" s="230"/>
      <c r="QPG507" s="230"/>
      <c r="QPH507" s="230"/>
      <c r="QPI507" s="230"/>
      <c r="QPJ507" s="230"/>
      <c r="QPK507" s="230"/>
      <c r="QPL507" s="230"/>
      <c r="QPM507" s="230"/>
      <c r="QPN507" s="230"/>
      <c r="QPO507" s="230"/>
      <c r="QPP507" s="230"/>
      <c r="QPQ507" s="230"/>
      <c r="QPR507" s="230"/>
      <c r="QPS507" s="230"/>
      <c r="QPT507" s="230"/>
      <c r="QPU507" s="230"/>
      <c r="QPV507" s="230"/>
      <c r="QPW507" s="230"/>
      <c r="QPX507" s="230"/>
      <c r="QPY507" s="230"/>
      <c r="QPZ507" s="230"/>
      <c r="QQA507" s="230"/>
      <c r="QQB507" s="230"/>
      <c r="QQC507" s="230"/>
      <c r="QQD507" s="230"/>
      <c r="QQE507" s="230"/>
      <c r="QQF507" s="230"/>
      <c r="QQG507" s="230"/>
      <c r="QQH507" s="230"/>
      <c r="QQI507" s="230"/>
      <c r="QQJ507" s="230"/>
      <c r="QQK507" s="230"/>
      <c r="QQL507" s="230"/>
      <c r="QQM507" s="230"/>
      <c r="QQN507" s="230"/>
      <c r="QQO507" s="230"/>
      <c r="QQP507" s="230"/>
      <c r="QQQ507" s="230"/>
      <c r="QQR507" s="230"/>
      <c r="QQS507" s="230"/>
      <c r="QQT507" s="230"/>
      <c r="QQU507" s="230"/>
      <c r="QQV507" s="230"/>
      <c r="QQW507" s="230"/>
      <c r="QQX507" s="230"/>
      <c r="QQY507" s="230"/>
      <c r="QQZ507" s="230"/>
      <c r="QRA507" s="230"/>
      <c r="QRB507" s="230"/>
      <c r="QRC507" s="230"/>
      <c r="QRD507" s="230"/>
      <c r="QRE507" s="230"/>
      <c r="QRF507" s="230"/>
      <c r="QRG507" s="230"/>
      <c r="QRH507" s="230"/>
      <c r="QRI507" s="230"/>
      <c r="QRJ507" s="230"/>
      <c r="QRK507" s="230"/>
      <c r="QRL507" s="230"/>
      <c r="QRM507" s="230"/>
      <c r="QRN507" s="230"/>
      <c r="QRO507" s="230"/>
      <c r="QRP507" s="230"/>
      <c r="QRQ507" s="230"/>
      <c r="QRR507" s="230"/>
      <c r="QRS507" s="230"/>
      <c r="QRT507" s="230"/>
      <c r="QRU507" s="230"/>
      <c r="QRV507" s="230"/>
      <c r="QRW507" s="230"/>
      <c r="QRX507" s="230"/>
      <c r="QRY507" s="230"/>
      <c r="QRZ507" s="230"/>
      <c r="QSA507" s="230"/>
      <c r="QSB507" s="230"/>
      <c r="QSC507" s="230"/>
      <c r="QSD507" s="230"/>
      <c r="QSE507" s="230"/>
      <c r="QSF507" s="230"/>
      <c r="QSG507" s="230"/>
      <c r="QSH507" s="230"/>
      <c r="QSI507" s="230"/>
      <c r="QSJ507" s="230"/>
      <c r="QSK507" s="230"/>
      <c r="QSL507" s="230"/>
      <c r="QSM507" s="230"/>
      <c r="QSN507" s="230"/>
      <c r="QSO507" s="230"/>
      <c r="QSP507" s="230"/>
      <c r="QSQ507" s="230"/>
      <c r="QSR507" s="230"/>
      <c r="QSS507" s="230"/>
      <c r="QST507" s="230"/>
      <c r="QSU507" s="230"/>
      <c r="QSV507" s="230"/>
      <c r="QSW507" s="230"/>
      <c r="QSX507" s="230"/>
      <c r="QSY507" s="230"/>
      <c r="QSZ507" s="230"/>
      <c r="QTA507" s="230"/>
      <c r="QTB507" s="230"/>
      <c r="QTC507" s="230"/>
      <c r="QTD507" s="230"/>
      <c r="QTE507" s="230"/>
      <c r="QTF507" s="230"/>
      <c r="QTG507" s="230"/>
      <c r="QTH507" s="230"/>
      <c r="QTI507" s="230"/>
      <c r="QTJ507" s="230"/>
      <c r="QTK507" s="230"/>
      <c r="QTL507" s="230"/>
      <c r="QTM507" s="230"/>
      <c r="QTN507" s="230"/>
      <c r="QTO507" s="230"/>
      <c r="QTP507" s="230"/>
      <c r="QTQ507" s="230"/>
      <c r="QTR507" s="230"/>
      <c r="QTS507" s="230"/>
      <c r="QTT507" s="230"/>
      <c r="QTU507" s="230"/>
      <c r="QTV507" s="230"/>
      <c r="QTW507" s="230"/>
      <c r="QTX507" s="230"/>
      <c r="QTY507" s="230"/>
      <c r="QTZ507" s="230"/>
      <c r="QUA507" s="230"/>
      <c r="QUB507" s="230"/>
      <c r="QUC507" s="230"/>
      <c r="QUD507" s="230"/>
      <c r="QUE507" s="230"/>
      <c r="QUF507" s="230"/>
      <c r="QUG507" s="230"/>
      <c r="QUH507" s="230"/>
      <c r="QUI507" s="230"/>
      <c r="QUJ507" s="230"/>
      <c r="QUK507" s="230"/>
      <c r="QUL507" s="230"/>
      <c r="QUM507" s="230"/>
      <c r="QUN507" s="230"/>
      <c r="QUO507" s="230"/>
      <c r="QUP507" s="230"/>
      <c r="QUQ507" s="230"/>
      <c r="QUR507" s="230"/>
      <c r="QUS507" s="230"/>
      <c r="QUT507" s="230"/>
      <c r="QUU507" s="230"/>
      <c r="QUV507" s="230"/>
      <c r="QUW507" s="230"/>
      <c r="QUX507" s="230"/>
      <c r="QUY507" s="230"/>
      <c r="QUZ507" s="230"/>
      <c r="QVA507" s="230"/>
      <c r="QVB507" s="230"/>
      <c r="QVC507" s="230"/>
      <c r="QVD507" s="230"/>
      <c r="QVE507" s="230"/>
      <c r="QVF507" s="230"/>
      <c r="QVG507" s="230"/>
      <c r="QVH507" s="230"/>
      <c r="QVI507" s="230"/>
      <c r="QVJ507" s="230"/>
      <c r="QVK507" s="230"/>
      <c r="QVL507" s="230"/>
      <c r="QVM507" s="230"/>
      <c r="QVN507" s="230"/>
      <c r="QVO507" s="230"/>
      <c r="QVP507" s="230"/>
      <c r="QVQ507" s="230"/>
      <c r="QVR507" s="230"/>
      <c r="QVS507" s="230"/>
      <c r="QVT507" s="230"/>
      <c r="QVU507" s="230"/>
      <c r="QVV507" s="230"/>
      <c r="QVW507" s="230"/>
      <c r="QVX507" s="230"/>
      <c r="QVY507" s="230"/>
      <c r="QVZ507" s="230"/>
      <c r="QWA507" s="230"/>
      <c r="QWB507" s="230"/>
      <c r="QWC507" s="230"/>
      <c r="QWD507" s="230"/>
      <c r="QWE507" s="230"/>
      <c r="QWF507" s="230"/>
      <c r="QWG507" s="230"/>
      <c r="QWH507" s="230"/>
      <c r="QWI507" s="230"/>
      <c r="QWJ507" s="230"/>
      <c r="QWK507" s="230"/>
      <c r="QWL507" s="230"/>
      <c r="QWM507" s="230"/>
      <c r="QWN507" s="230"/>
      <c r="QWO507" s="230"/>
      <c r="QWP507" s="230"/>
      <c r="QWQ507" s="230"/>
      <c r="QWR507" s="230"/>
      <c r="QWS507" s="230"/>
      <c r="QWT507" s="230"/>
      <c r="QWU507" s="230"/>
      <c r="QWV507" s="230"/>
      <c r="QWW507" s="230"/>
      <c r="QWX507" s="230"/>
      <c r="QWY507" s="230"/>
      <c r="QWZ507" s="230"/>
      <c r="QXA507" s="230"/>
      <c r="QXB507" s="230"/>
      <c r="QXC507" s="230"/>
      <c r="QXD507" s="230"/>
      <c r="QXE507" s="230"/>
      <c r="QXF507" s="230"/>
      <c r="QXG507" s="230"/>
      <c r="QXH507" s="230"/>
      <c r="QXI507" s="230"/>
      <c r="QXJ507" s="230"/>
      <c r="QXK507" s="230"/>
      <c r="QXL507" s="230"/>
      <c r="QXM507" s="230"/>
      <c r="QXN507" s="230"/>
      <c r="QXO507" s="230"/>
      <c r="QXP507" s="230"/>
      <c r="QXQ507" s="230"/>
      <c r="QXR507" s="230"/>
      <c r="QXS507" s="230"/>
      <c r="QXT507" s="230"/>
      <c r="QXU507" s="230"/>
      <c r="QXV507" s="230"/>
      <c r="QXW507" s="230"/>
      <c r="QXX507" s="230"/>
      <c r="QXY507" s="230"/>
      <c r="QXZ507" s="230"/>
      <c r="QYA507" s="230"/>
      <c r="QYB507" s="230"/>
      <c r="QYC507" s="230"/>
      <c r="QYD507" s="230"/>
      <c r="QYE507" s="230"/>
      <c r="QYF507" s="230"/>
      <c r="QYG507" s="230"/>
      <c r="QYH507" s="230"/>
      <c r="QYI507" s="230"/>
      <c r="QYJ507" s="230"/>
      <c r="QYK507" s="230"/>
      <c r="QYL507" s="230"/>
      <c r="QYM507" s="230"/>
      <c r="QYN507" s="230"/>
      <c r="QYO507" s="230"/>
      <c r="QYP507" s="230"/>
      <c r="QYQ507" s="230"/>
      <c r="QYR507" s="230"/>
      <c r="QYS507" s="230"/>
      <c r="QYT507" s="230"/>
      <c r="QYU507" s="230"/>
      <c r="QYV507" s="230"/>
      <c r="QYW507" s="230"/>
      <c r="QYX507" s="230"/>
      <c r="QYY507" s="230"/>
      <c r="QYZ507" s="230"/>
      <c r="QZA507" s="230"/>
      <c r="QZB507" s="230"/>
      <c r="QZC507" s="230"/>
      <c r="QZD507" s="230"/>
      <c r="QZE507" s="230"/>
      <c r="QZF507" s="230"/>
      <c r="QZG507" s="230"/>
      <c r="QZH507" s="230"/>
      <c r="QZI507" s="230"/>
      <c r="QZJ507" s="230"/>
      <c r="QZK507" s="230"/>
      <c r="QZL507" s="230"/>
      <c r="QZM507" s="230"/>
      <c r="QZN507" s="230"/>
      <c r="QZO507" s="230"/>
      <c r="QZP507" s="230"/>
      <c r="QZQ507" s="230"/>
      <c r="QZR507" s="230"/>
      <c r="QZS507" s="230"/>
      <c r="QZT507" s="230"/>
      <c r="QZU507" s="230"/>
      <c r="QZV507" s="230"/>
      <c r="QZW507" s="230"/>
      <c r="QZX507" s="230"/>
      <c r="QZY507" s="230"/>
      <c r="QZZ507" s="230"/>
      <c r="RAA507" s="230"/>
      <c r="RAB507" s="230"/>
      <c r="RAC507" s="230"/>
      <c r="RAD507" s="230"/>
      <c r="RAE507" s="230"/>
      <c r="RAF507" s="230"/>
      <c r="RAG507" s="230"/>
      <c r="RAH507" s="230"/>
      <c r="RAI507" s="230"/>
      <c r="RAJ507" s="230"/>
      <c r="RAK507" s="230"/>
      <c r="RAL507" s="230"/>
      <c r="RAM507" s="230"/>
      <c r="RAN507" s="230"/>
      <c r="RAO507" s="230"/>
      <c r="RAP507" s="230"/>
      <c r="RAQ507" s="230"/>
      <c r="RAR507" s="230"/>
      <c r="RAS507" s="230"/>
      <c r="RAT507" s="230"/>
      <c r="RAU507" s="230"/>
      <c r="RAV507" s="230"/>
      <c r="RAW507" s="230"/>
      <c r="RAX507" s="230"/>
      <c r="RAY507" s="230"/>
      <c r="RAZ507" s="230"/>
      <c r="RBA507" s="230"/>
      <c r="RBB507" s="230"/>
      <c r="RBC507" s="230"/>
      <c r="RBD507" s="230"/>
      <c r="RBE507" s="230"/>
      <c r="RBF507" s="230"/>
      <c r="RBG507" s="230"/>
      <c r="RBH507" s="230"/>
      <c r="RBI507" s="230"/>
      <c r="RBJ507" s="230"/>
      <c r="RBK507" s="230"/>
      <c r="RBL507" s="230"/>
      <c r="RBM507" s="230"/>
      <c r="RBN507" s="230"/>
      <c r="RBO507" s="230"/>
      <c r="RBP507" s="230"/>
      <c r="RBQ507" s="230"/>
      <c r="RBR507" s="230"/>
      <c r="RBS507" s="230"/>
      <c r="RBT507" s="230"/>
      <c r="RBU507" s="230"/>
      <c r="RBV507" s="230"/>
      <c r="RBW507" s="230"/>
      <c r="RBX507" s="230"/>
      <c r="RBY507" s="230"/>
      <c r="RBZ507" s="230"/>
      <c r="RCA507" s="230"/>
      <c r="RCB507" s="230"/>
      <c r="RCC507" s="230"/>
      <c r="RCD507" s="230"/>
      <c r="RCE507" s="230"/>
      <c r="RCF507" s="230"/>
      <c r="RCG507" s="230"/>
      <c r="RCH507" s="230"/>
      <c r="RCI507" s="230"/>
      <c r="RCJ507" s="230"/>
      <c r="RCK507" s="230"/>
      <c r="RCL507" s="230"/>
      <c r="RCM507" s="230"/>
      <c r="RCN507" s="230"/>
      <c r="RCO507" s="230"/>
      <c r="RCP507" s="230"/>
      <c r="RCQ507" s="230"/>
      <c r="RCR507" s="230"/>
      <c r="RCS507" s="230"/>
      <c r="RCT507" s="230"/>
      <c r="RCU507" s="230"/>
      <c r="RCV507" s="230"/>
      <c r="RCW507" s="230"/>
      <c r="RCX507" s="230"/>
      <c r="RCY507" s="230"/>
      <c r="RCZ507" s="230"/>
      <c r="RDA507" s="230"/>
      <c r="RDB507" s="230"/>
      <c r="RDC507" s="230"/>
      <c r="RDD507" s="230"/>
      <c r="RDE507" s="230"/>
      <c r="RDF507" s="230"/>
      <c r="RDG507" s="230"/>
      <c r="RDH507" s="230"/>
      <c r="RDI507" s="230"/>
      <c r="RDJ507" s="230"/>
      <c r="RDK507" s="230"/>
      <c r="RDL507" s="230"/>
      <c r="RDM507" s="230"/>
      <c r="RDN507" s="230"/>
      <c r="RDO507" s="230"/>
      <c r="RDP507" s="230"/>
      <c r="RDQ507" s="230"/>
      <c r="RDR507" s="230"/>
      <c r="RDS507" s="230"/>
      <c r="RDT507" s="230"/>
      <c r="RDU507" s="230"/>
      <c r="RDV507" s="230"/>
      <c r="RDW507" s="230"/>
      <c r="RDX507" s="230"/>
      <c r="RDY507" s="230"/>
      <c r="RDZ507" s="230"/>
      <c r="REA507" s="230"/>
      <c r="REB507" s="230"/>
      <c r="REC507" s="230"/>
      <c r="RED507" s="230"/>
      <c r="REE507" s="230"/>
      <c r="REF507" s="230"/>
      <c r="REG507" s="230"/>
      <c r="REH507" s="230"/>
      <c r="REI507" s="230"/>
      <c r="REJ507" s="230"/>
      <c r="REK507" s="230"/>
      <c r="REL507" s="230"/>
      <c r="REM507" s="230"/>
      <c r="REN507" s="230"/>
      <c r="REO507" s="230"/>
      <c r="REP507" s="230"/>
      <c r="REQ507" s="230"/>
      <c r="RER507" s="230"/>
      <c r="RES507" s="230"/>
      <c r="RET507" s="230"/>
      <c r="REU507" s="230"/>
      <c r="REV507" s="230"/>
      <c r="REW507" s="230"/>
      <c r="REX507" s="230"/>
      <c r="REY507" s="230"/>
      <c r="REZ507" s="230"/>
      <c r="RFA507" s="230"/>
      <c r="RFB507" s="230"/>
      <c r="RFC507" s="230"/>
      <c r="RFD507" s="230"/>
      <c r="RFE507" s="230"/>
      <c r="RFF507" s="230"/>
      <c r="RFG507" s="230"/>
      <c r="RFH507" s="230"/>
      <c r="RFI507" s="230"/>
      <c r="RFJ507" s="230"/>
      <c r="RFK507" s="230"/>
      <c r="RFL507" s="230"/>
      <c r="RFM507" s="230"/>
      <c r="RFN507" s="230"/>
      <c r="RFO507" s="230"/>
      <c r="RFP507" s="230"/>
      <c r="RFQ507" s="230"/>
      <c r="RFR507" s="230"/>
      <c r="RFS507" s="230"/>
      <c r="RFT507" s="230"/>
      <c r="RFU507" s="230"/>
      <c r="RFV507" s="230"/>
      <c r="RFW507" s="230"/>
      <c r="RFX507" s="230"/>
      <c r="RFY507" s="230"/>
      <c r="RFZ507" s="230"/>
      <c r="RGA507" s="230"/>
      <c r="RGB507" s="230"/>
      <c r="RGC507" s="230"/>
      <c r="RGD507" s="230"/>
      <c r="RGE507" s="230"/>
      <c r="RGF507" s="230"/>
      <c r="RGG507" s="230"/>
      <c r="RGH507" s="230"/>
      <c r="RGI507" s="230"/>
      <c r="RGJ507" s="230"/>
      <c r="RGK507" s="230"/>
      <c r="RGL507" s="230"/>
      <c r="RGM507" s="230"/>
      <c r="RGN507" s="230"/>
      <c r="RGO507" s="230"/>
      <c r="RGP507" s="230"/>
      <c r="RGQ507" s="230"/>
      <c r="RGR507" s="230"/>
      <c r="RGS507" s="230"/>
      <c r="RGT507" s="230"/>
      <c r="RGU507" s="230"/>
      <c r="RGV507" s="230"/>
      <c r="RGW507" s="230"/>
      <c r="RGX507" s="230"/>
      <c r="RGY507" s="230"/>
      <c r="RGZ507" s="230"/>
      <c r="RHA507" s="230"/>
      <c r="RHB507" s="230"/>
      <c r="RHC507" s="230"/>
      <c r="RHD507" s="230"/>
      <c r="RHE507" s="230"/>
      <c r="RHF507" s="230"/>
      <c r="RHG507" s="230"/>
      <c r="RHH507" s="230"/>
      <c r="RHI507" s="230"/>
      <c r="RHJ507" s="230"/>
      <c r="RHK507" s="230"/>
      <c r="RHL507" s="230"/>
      <c r="RHM507" s="230"/>
      <c r="RHN507" s="230"/>
      <c r="RHO507" s="230"/>
      <c r="RHP507" s="230"/>
      <c r="RHQ507" s="230"/>
      <c r="RHR507" s="230"/>
      <c r="RHS507" s="230"/>
      <c r="RHT507" s="230"/>
      <c r="RHU507" s="230"/>
      <c r="RHV507" s="230"/>
      <c r="RHW507" s="230"/>
      <c r="RHX507" s="230"/>
      <c r="RHY507" s="230"/>
      <c r="RHZ507" s="230"/>
      <c r="RIA507" s="230"/>
      <c r="RIB507" s="230"/>
      <c r="RIC507" s="230"/>
      <c r="RID507" s="230"/>
      <c r="RIE507" s="230"/>
      <c r="RIF507" s="230"/>
      <c r="RIG507" s="230"/>
      <c r="RIH507" s="230"/>
      <c r="RII507" s="230"/>
      <c r="RIJ507" s="230"/>
      <c r="RIK507" s="230"/>
      <c r="RIL507" s="230"/>
      <c r="RIM507" s="230"/>
      <c r="RIN507" s="230"/>
      <c r="RIO507" s="230"/>
      <c r="RIP507" s="230"/>
      <c r="RIQ507" s="230"/>
      <c r="RIR507" s="230"/>
      <c r="RIS507" s="230"/>
      <c r="RIT507" s="230"/>
      <c r="RIU507" s="230"/>
      <c r="RIV507" s="230"/>
      <c r="RIW507" s="230"/>
      <c r="RIX507" s="230"/>
      <c r="RIY507" s="230"/>
      <c r="RIZ507" s="230"/>
      <c r="RJA507" s="230"/>
      <c r="RJB507" s="230"/>
      <c r="RJC507" s="230"/>
      <c r="RJD507" s="230"/>
      <c r="RJE507" s="230"/>
      <c r="RJF507" s="230"/>
      <c r="RJG507" s="230"/>
      <c r="RJH507" s="230"/>
      <c r="RJI507" s="230"/>
      <c r="RJJ507" s="230"/>
      <c r="RJK507" s="230"/>
      <c r="RJL507" s="230"/>
      <c r="RJM507" s="230"/>
      <c r="RJN507" s="230"/>
      <c r="RJO507" s="230"/>
      <c r="RJP507" s="230"/>
      <c r="RJQ507" s="230"/>
      <c r="RJR507" s="230"/>
      <c r="RJS507" s="230"/>
      <c r="RJT507" s="230"/>
      <c r="RJU507" s="230"/>
      <c r="RJV507" s="230"/>
      <c r="RJW507" s="230"/>
      <c r="RJX507" s="230"/>
      <c r="RJY507" s="230"/>
      <c r="RJZ507" s="230"/>
      <c r="RKA507" s="230"/>
      <c r="RKB507" s="230"/>
      <c r="RKC507" s="230"/>
      <c r="RKD507" s="230"/>
      <c r="RKE507" s="230"/>
      <c r="RKF507" s="230"/>
      <c r="RKG507" s="230"/>
      <c r="RKH507" s="230"/>
      <c r="RKI507" s="230"/>
      <c r="RKJ507" s="230"/>
      <c r="RKK507" s="230"/>
      <c r="RKL507" s="230"/>
      <c r="RKM507" s="230"/>
      <c r="RKN507" s="230"/>
      <c r="RKO507" s="230"/>
      <c r="RKP507" s="230"/>
      <c r="RKQ507" s="230"/>
      <c r="RKR507" s="230"/>
      <c r="RKS507" s="230"/>
      <c r="RKT507" s="230"/>
      <c r="RKU507" s="230"/>
      <c r="RKV507" s="230"/>
      <c r="RKW507" s="230"/>
      <c r="RKX507" s="230"/>
      <c r="RKY507" s="230"/>
      <c r="RKZ507" s="230"/>
      <c r="RLA507" s="230"/>
      <c r="RLB507" s="230"/>
      <c r="RLC507" s="230"/>
      <c r="RLD507" s="230"/>
      <c r="RLE507" s="230"/>
      <c r="RLF507" s="230"/>
      <c r="RLG507" s="230"/>
      <c r="RLH507" s="230"/>
      <c r="RLI507" s="230"/>
      <c r="RLJ507" s="230"/>
      <c r="RLK507" s="230"/>
      <c r="RLL507" s="230"/>
      <c r="RLM507" s="230"/>
      <c r="RLN507" s="230"/>
      <c r="RLO507" s="230"/>
      <c r="RLP507" s="230"/>
      <c r="RLQ507" s="230"/>
      <c r="RLR507" s="230"/>
      <c r="RLS507" s="230"/>
      <c r="RLT507" s="230"/>
      <c r="RLU507" s="230"/>
      <c r="RLV507" s="230"/>
      <c r="RLW507" s="230"/>
      <c r="RLX507" s="230"/>
      <c r="RLY507" s="230"/>
      <c r="RLZ507" s="230"/>
      <c r="RMA507" s="230"/>
      <c r="RMB507" s="230"/>
      <c r="RMC507" s="230"/>
      <c r="RMD507" s="230"/>
      <c r="RME507" s="230"/>
      <c r="RMF507" s="230"/>
      <c r="RMG507" s="230"/>
      <c r="RMH507" s="230"/>
      <c r="RMI507" s="230"/>
      <c r="RMJ507" s="230"/>
      <c r="RMK507" s="230"/>
      <c r="RML507" s="230"/>
      <c r="RMM507" s="230"/>
      <c r="RMN507" s="230"/>
      <c r="RMO507" s="230"/>
      <c r="RMP507" s="230"/>
      <c r="RMQ507" s="230"/>
      <c r="RMR507" s="230"/>
      <c r="RMS507" s="230"/>
      <c r="RMT507" s="230"/>
      <c r="RMU507" s="230"/>
      <c r="RMV507" s="230"/>
      <c r="RMW507" s="230"/>
      <c r="RMX507" s="230"/>
      <c r="RMY507" s="230"/>
      <c r="RMZ507" s="230"/>
      <c r="RNA507" s="230"/>
      <c r="RNB507" s="230"/>
      <c r="RNC507" s="230"/>
      <c r="RND507" s="230"/>
      <c r="RNE507" s="230"/>
      <c r="RNF507" s="230"/>
      <c r="RNG507" s="230"/>
      <c r="RNH507" s="230"/>
      <c r="RNI507" s="230"/>
      <c r="RNJ507" s="230"/>
      <c r="RNK507" s="230"/>
      <c r="RNL507" s="230"/>
      <c r="RNM507" s="230"/>
      <c r="RNN507" s="230"/>
      <c r="RNO507" s="230"/>
      <c r="RNP507" s="230"/>
      <c r="RNQ507" s="230"/>
      <c r="RNR507" s="230"/>
      <c r="RNS507" s="230"/>
      <c r="RNT507" s="230"/>
      <c r="RNU507" s="230"/>
      <c r="RNV507" s="230"/>
      <c r="RNW507" s="230"/>
      <c r="RNX507" s="230"/>
      <c r="RNY507" s="230"/>
      <c r="RNZ507" s="230"/>
      <c r="ROA507" s="230"/>
      <c r="ROB507" s="230"/>
      <c r="ROC507" s="230"/>
      <c r="ROD507" s="230"/>
      <c r="ROE507" s="230"/>
      <c r="ROF507" s="230"/>
      <c r="ROG507" s="230"/>
      <c r="ROH507" s="230"/>
      <c r="ROI507" s="230"/>
      <c r="ROJ507" s="230"/>
      <c r="ROK507" s="230"/>
      <c r="ROL507" s="230"/>
      <c r="ROM507" s="230"/>
      <c r="RON507" s="230"/>
      <c r="ROO507" s="230"/>
      <c r="ROP507" s="230"/>
      <c r="ROQ507" s="230"/>
      <c r="ROR507" s="230"/>
      <c r="ROS507" s="230"/>
      <c r="ROT507" s="230"/>
      <c r="ROU507" s="230"/>
      <c r="ROV507" s="230"/>
      <c r="ROW507" s="230"/>
      <c r="ROX507" s="230"/>
      <c r="ROY507" s="230"/>
      <c r="ROZ507" s="230"/>
      <c r="RPA507" s="230"/>
      <c r="RPB507" s="230"/>
      <c r="RPC507" s="230"/>
      <c r="RPD507" s="230"/>
      <c r="RPE507" s="230"/>
      <c r="RPF507" s="230"/>
      <c r="RPG507" s="230"/>
      <c r="RPH507" s="230"/>
      <c r="RPI507" s="230"/>
      <c r="RPJ507" s="230"/>
      <c r="RPK507" s="230"/>
      <c r="RPL507" s="230"/>
      <c r="RPM507" s="230"/>
      <c r="RPN507" s="230"/>
      <c r="RPO507" s="230"/>
      <c r="RPP507" s="230"/>
      <c r="RPQ507" s="230"/>
      <c r="RPR507" s="230"/>
      <c r="RPS507" s="230"/>
      <c r="RPT507" s="230"/>
      <c r="RPU507" s="230"/>
      <c r="RPV507" s="230"/>
      <c r="RPW507" s="230"/>
      <c r="RPX507" s="230"/>
      <c r="RPY507" s="230"/>
      <c r="RPZ507" s="230"/>
      <c r="RQA507" s="230"/>
      <c r="RQB507" s="230"/>
      <c r="RQC507" s="230"/>
      <c r="RQD507" s="230"/>
      <c r="RQE507" s="230"/>
      <c r="RQF507" s="230"/>
      <c r="RQG507" s="230"/>
      <c r="RQH507" s="230"/>
      <c r="RQI507" s="230"/>
      <c r="RQJ507" s="230"/>
      <c r="RQK507" s="230"/>
      <c r="RQL507" s="230"/>
      <c r="RQM507" s="230"/>
      <c r="RQN507" s="230"/>
      <c r="RQO507" s="230"/>
      <c r="RQP507" s="230"/>
      <c r="RQQ507" s="230"/>
      <c r="RQR507" s="230"/>
      <c r="RQS507" s="230"/>
      <c r="RQT507" s="230"/>
      <c r="RQU507" s="230"/>
      <c r="RQV507" s="230"/>
      <c r="RQW507" s="230"/>
      <c r="RQX507" s="230"/>
      <c r="RQY507" s="230"/>
      <c r="RQZ507" s="230"/>
      <c r="RRA507" s="230"/>
      <c r="RRB507" s="230"/>
      <c r="RRC507" s="230"/>
      <c r="RRD507" s="230"/>
      <c r="RRE507" s="230"/>
      <c r="RRF507" s="230"/>
      <c r="RRG507" s="230"/>
      <c r="RRH507" s="230"/>
      <c r="RRI507" s="230"/>
      <c r="RRJ507" s="230"/>
      <c r="RRK507" s="230"/>
      <c r="RRL507" s="230"/>
      <c r="RRM507" s="230"/>
      <c r="RRN507" s="230"/>
      <c r="RRO507" s="230"/>
      <c r="RRP507" s="230"/>
      <c r="RRQ507" s="230"/>
      <c r="RRR507" s="230"/>
      <c r="RRS507" s="230"/>
      <c r="RRT507" s="230"/>
      <c r="RRU507" s="230"/>
      <c r="RRV507" s="230"/>
      <c r="RRW507" s="230"/>
      <c r="RRX507" s="230"/>
      <c r="RRY507" s="230"/>
      <c r="RRZ507" s="230"/>
      <c r="RSA507" s="230"/>
      <c r="RSB507" s="230"/>
      <c r="RSC507" s="230"/>
      <c r="RSD507" s="230"/>
      <c r="RSE507" s="230"/>
      <c r="RSF507" s="230"/>
      <c r="RSG507" s="230"/>
      <c r="RSH507" s="230"/>
      <c r="RSI507" s="230"/>
      <c r="RSJ507" s="230"/>
      <c r="RSK507" s="230"/>
      <c r="RSL507" s="230"/>
      <c r="RSM507" s="230"/>
      <c r="RSN507" s="230"/>
      <c r="RSO507" s="230"/>
      <c r="RSP507" s="230"/>
      <c r="RSQ507" s="230"/>
      <c r="RSR507" s="230"/>
      <c r="RSS507" s="230"/>
      <c r="RST507" s="230"/>
      <c r="RSU507" s="230"/>
      <c r="RSV507" s="230"/>
      <c r="RSW507" s="230"/>
      <c r="RSX507" s="230"/>
      <c r="RSY507" s="230"/>
      <c r="RSZ507" s="230"/>
      <c r="RTA507" s="230"/>
      <c r="RTB507" s="230"/>
      <c r="RTC507" s="230"/>
      <c r="RTD507" s="230"/>
      <c r="RTE507" s="230"/>
      <c r="RTF507" s="230"/>
      <c r="RTG507" s="230"/>
      <c r="RTH507" s="230"/>
      <c r="RTI507" s="230"/>
      <c r="RTJ507" s="230"/>
      <c r="RTK507" s="230"/>
      <c r="RTL507" s="230"/>
      <c r="RTM507" s="230"/>
      <c r="RTN507" s="230"/>
      <c r="RTO507" s="230"/>
      <c r="RTP507" s="230"/>
      <c r="RTQ507" s="230"/>
      <c r="RTR507" s="230"/>
      <c r="RTS507" s="230"/>
      <c r="RTT507" s="230"/>
      <c r="RTU507" s="230"/>
      <c r="RTV507" s="230"/>
      <c r="RTW507" s="230"/>
      <c r="RTX507" s="230"/>
      <c r="RTY507" s="230"/>
      <c r="RTZ507" s="230"/>
      <c r="RUA507" s="230"/>
      <c r="RUB507" s="230"/>
      <c r="RUC507" s="230"/>
      <c r="RUD507" s="230"/>
      <c r="RUE507" s="230"/>
      <c r="RUF507" s="230"/>
      <c r="RUG507" s="230"/>
      <c r="RUH507" s="230"/>
      <c r="RUI507" s="230"/>
      <c r="RUJ507" s="230"/>
      <c r="RUK507" s="230"/>
      <c r="RUL507" s="230"/>
      <c r="RUM507" s="230"/>
      <c r="RUN507" s="230"/>
      <c r="RUO507" s="230"/>
      <c r="RUP507" s="230"/>
      <c r="RUQ507" s="230"/>
      <c r="RUR507" s="230"/>
      <c r="RUS507" s="230"/>
      <c r="RUT507" s="230"/>
      <c r="RUU507" s="230"/>
      <c r="RUV507" s="230"/>
      <c r="RUW507" s="230"/>
      <c r="RUX507" s="230"/>
      <c r="RUY507" s="230"/>
      <c r="RUZ507" s="230"/>
      <c r="RVA507" s="230"/>
      <c r="RVB507" s="230"/>
      <c r="RVC507" s="230"/>
      <c r="RVD507" s="230"/>
      <c r="RVE507" s="230"/>
      <c r="RVF507" s="230"/>
      <c r="RVG507" s="230"/>
      <c r="RVH507" s="230"/>
      <c r="RVI507" s="230"/>
      <c r="RVJ507" s="230"/>
      <c r="RVK507" s="230"/>
      <c r="RVL507" s="230"/>
      <c r="RVM507" s="230"/>
      <c r="RVN507" s="230"/>
      <c r="RVO507" s="230"/>
      <c r="RVP507" s="230"/>
      <c r="RVQ507" s="230"/>
      <c r="RVR507" s="230"/>
      <c r="RVS507" s="230"/>
      <c r="RVT507" s="230"/>
      <c r="RVU507" s="230"/>
      <c r="RVV507" s="230"/>
      <c r="RVW507" s="230"/>
      <c r="RVX507" s="230"/>
      <c r="RVY507" s="230"/>
      <c r="RVZ507" s="230"/>
      <c r="RWA507" s="230"/>
      <c r="RWB507" s="230"/>
      <c r="RWC507" s="230"/>
      <c r="RWD507" s="230"/>
      <c r="RWE507" s="230"/>
      <c r="RWF507" s="230"/>
      <c r="RWG507" s="230"/>
      <c r="RWH507" s="230"/>
      <c r="RWI507" s="230"/>
      <c r="RWJ507" s="230"/>
      <c r="RWK507" s="230"/>
      <c r="RWL507" s="230"/>
      <c r="RWM507" s="230"/>
      <c r="RWN507" s="230"/>
      <c r="RWO507" s="230"/>
      <c r="RWP507" s="230"/>
      <c r="RWQ507" s="230"/>
      <c r="RWR507" s="230"/>
      <c r="RWS507" s="230"/>
      <c r="RWT507" s="230"/>
      <c r="RWU507" s="230"/>
      <c r="RWV507" s="230"/>
      <c r="RWW507" s="230"/>
      <c r="RWX507" s="230"/>
      <c r="RWY507" s="230"/>
      <c r="RWZ507" s="230"/>
      <c r="RXA507" s="230"/>
      <c r="RXB507" s="230"/>
      <c r="RXC507" s="230"/>
      <c r="RXD507" s="230"/>
      <c r="RXE507" s="230"/>
      <c r="RXF507" s="230"/>
      <c r="RXG507" s="230"/>
      <c r="RXH507" s="230"/>
      <c r="RXI507" s="230"/>
      <c r="RXJ507" s="230"/>
      <c r="RXK507" s="230"/>
      <c r="RXL507" s="230"/>
      <c r="RXM507" s="230"/>
      <c r="RXN507" s="230"/>
      <c r="RXO507" s="230"/>
      <c r="RXP507" s="230"/>
      <c r="RXQ507" s="230"/>
      <c r="RXR507" s="230"/>
      <c r="RXS507" s="230"/>
      <c r="RXT507" s="230"/>
      <c r="RXU507" s="230"/>
      <c r="RXV507" s="230"/>
      <c r="RXW507" s="230"/>
      <c r="RXX507" s="230"/>
      <c r="RXY507" s="230"/>
      <c r="RXZ507" s="230"/>
      <c r="RYA507" s="230"/>
      <c r="RYB507" s="230"/>
      <c r="RYC507" s="230"/>
      <c r="RYD507" s="230"/>
      <c r="RYE507" s="230"/>
      <c r="RYF507" s="230"/>
      <c r="RYG507" s="230"/>
      <c r="RYH507" s="230"/>
      <c r="RYI507" s="230"/>
      <c r="RYJ507" s="230"/>
      <c r="RYK507" s="230"/>
      <c r="RYL507" s="230"/>
      <c r="RYM507" s="230"/>
      <c r="RYN507" s="230"/>
      <c r="RYO507" s="230"/>
      <c r="RYP507" s="230"/>
      <c r="RYQ507" s="230"/>
      <c r="RYR507" s="230"/>
      <c r="RYS507" s="230"/>
      <c r="RYT507" s="230"/>
      <c r="RYU507" s="230"/>
      <c r="RYV507" s="230"/>
      <c r="RYW507" s="230"/>
      <c r="RYX507" s="230"/>
      <c r="RYY507" s="230"/>
      <c r="RYZ507" s="230"/>
      <c r="RZA507" s="230"/>
      <c r="RZB507" s="230"/>
      <c r="RZC507" s="230"/>
      <c r="RZD507" s="230"/>
      <c r="RZE507" s="230"/>
      <c r="RZF507" s="230"/>
      <c r="RZG507" s="230"/>
      <c r="RZH507" s="230"/>
      <c r="RZI507" s="230"/>
      <c r="RZJ507" s="230"/>
      <c r="RZK507" s="230"/>
      <c r="RZL507" s="230"/>
      <c r="RZM507" s="230"/>
      <c r="RZN507" s="230"/>
      <c r="RZO507" s="230"/>
      <c r="RZP507" s="230"/>
      <c r="RZQ507" s="230"/>
      <c r="RZR507" s="230"/>
      <c r="RZS507" s="230"/>
      <c r="RZT507" s="230"/>
      <c r="RZU507" s="230"/>
      <c r="RZV507" s="230"/>
      <c r="RZW507" s="230"/>
      <c r="RZX507" s="230"/>
      <c r="RZY507" s="230"/>
      <c r="RZZ507" s="230"/>
      <c r="SAA507" s="230"/>
      <c r="SAB507" s="230"/>
      <c r="SAC507" s="230"/>
      <c r="SAD507" s="230"/>
      <c r="SAE507" s="230"/>
      <c r="SAF507" s="230"/>
      <c r="SAG507" s="230"/>
      <c r="SAH507" s="230"/>
      <c r="SAI507" s="230"/>
      <c r="SAJ507" s="230"/>
      <c r="SAK507" s="230"/>
      <c r="SAL507" s="230"/>
      <c r="SAM507" s="230"/>
      <c r="SAN507" s="230"/>
      <c r="SAO507" s="230"/>
      <c r="SAP507" s="230"/>
      <c r="SAQ507" s="230"/>
      <c r="SAR507" s="230"/>
      <c r="SAS507" s="230"/>
      <c r="SAT507" s="230"/>
      <c r="SAU507" s="230"/>
      <c r="SAV507" s="230"/>
      <c r="SAW507" s="230"/>
      <c r="SAX507" s="230"/>
      <c r="SAY507" s="230"/>
      <c r="SAZ507" s="230"/>
      <c r="SBA507" s="230"/>
      <c r="SBB507" s="230"/>
      <c r="SBC507" s="230"/>
      <c r="SBD507" s="230"/>
      <c r="SBE507" s="230"/>
      <c r="SBF507" s="230"/>
      <c r="SBG507" s="230"/>
      <c r="SBH507" s="230"/>
      <c r="SBI507" s="230"/>
      <c r="SBJ507" s="230"/>
      <c r="SBK507" s="230"/>
      <c r="SBL507" s="230"/>
      <c r="SBM507" s="230"/>
      <c r="SBN507" s="230"/>
      <c r="SBO507" s="230"/>
      <c r="SBP507" s="230"/>
      <c r="SBQ507" s="230"/>
      <c r="SBR507" s="230"/>
      <c r="SBS507" s="230"/>
      <c r="SBT507" s="230"/>
      <c r="SBU507" s="230"/>
      <c r="SBV507" s="230"/>
      <c r="SBW507" s="230"/>
      <c r="SBX507" s="230"/>
      <c r="SBY507" s="230"/>
      <c r="SBZ507" s="230"/>
      <c r="SCA507" s="230"/>
      <c r="SCB507" s="230"/>
      <c r="SCC507" s="230"/>
      <c r="SCD507" s="230"/>
      <c r="SCE507" s="230"/>
      <c r="SCF507" s="230"/>
      <c r="SCG507" s="230"/>
      <c r="SCH507" s="230"/>
      <c r="SCI507" s="230"/>
      <c r="SCJ507" s="230"/>
      <c r="SCK507" s="230"/>
      <c r="SCL507" s="230"/>
      <c r="SCM507" s="230"/>
      <c r="SCN507" s="230"/>
      <c r="SCO507" s="230"/>
      <c r="SCP507" s="230"/>
      <c r="SCQ507" s="230"/>
      <c r="SCR507" s="230"/>
      <c r="SCS507" s="230"/>
      <c r="SCT507" s="230"/>
      <c r="SCU507" s="230"/>
      <c r="SCV507" s="230"/>
      <c r="SCW507" s="230"/>
      <c r="SCX507" s="230"/>
      <c r="SCY507" s="230"/>
      <c r="SCZ507" s="230"/>
      <c r="SDA507" s="230"/>
      <c r="SDB507" s="230"/>
      <c r="SDC507" s="230"/>
      <c r="SDD507" s="230"/>
      <c r="SDE507" s="230"/>
      <c r="SDF507" s="230"/>
      <c r="SDG507" s="230"/>
      <c r="SDH507" s="230"/>
      <c r="SDI507" s="230"/>
      <c r="SDJ507" s="230"/>
      <c r="SDK507" s="230"/>
      <c r="SDL507" s="230"/>
      <c r="SDM507" s="230"/>
      <c r="SDN507" s="230"/>
      <c r="SDO507" s="230"/>
      <c r="SDP507" s="230"/>
      <c r="SDQ507" s="230"/>
      <c r="SDR507" s="230"/>
      <c r="SDS507" s="230"/>
      <c r="SDT507" s="230"/>
      <c r="SDU507" s="230"/>
      <c r="SDV507" s="230"/>
      <c r="SDW507" s="230"/>
      <c r="SDX507" s="230"/>
      <c r="SDY507" s="230"/>
      <c r="SDZ507" s="230"/>
      <c r="SEA507" s="230"/>
      <c r="SEB507" s="230"/>
      <c r="SEC507" s="230"/>
      <c r="SED507" s="230"/>
      <c r="SEE507" s="230"/>
      <c r="SEF507" s="230"/>
      <c r="SEG507" s="230"/>
      <c r="SEH507" s="230"/>
      <c r="SEI507" s="230"/>
      <c r="SEJ507" s="230"/>
      <c r="SEK507" s="230"/>
      <c r="SEL507" s="230"/>
      <c r="SEM507" s="230"/>
      <c r="SEN507" s="230"/>
      <c r="SEO507" s="230"/>
      <c r="SEP507" s="230"/>
      <c r="SEQ507" s="230"/>
      <c r="SER507" s="230"/>
      <c r="SES507" s="230"/>
      <c r="SET507" s="230"/>
      <c r="SEU507" s="230"/>
      <c r="SEV507" s="230"/>
      <c r="SEW507" s="230"/>
      <c r="SEX507" s="230"/>
      <c r="SEY507" s="230"/>
      <c r="SEZ507" s="230"/>
      <c r="SFA507" s="230"/>
      <c r="SFB507" s="230"/>
      <c r="SFC507" s="230"/>
      <c r="SFD507" s="230"/>
      <c r="SFE507" s="230"/>
      <c r="SFF507" s="230"/>
      <c r="SFG507" s="230"/>
      <c r="SFH507" s="230"/>
      <c r="SFI507" s="230"/>
      <c r="SFJ507" s="230"/>
      <c r="SFK507" s="230"/>
      <c r="SFL507" s="230"/>
      <c r="SFM507" s="230"/>
      <c r="SFN507" s="230"/>
      <c r="SFO507" s="230"/>
      <c r="SFP507" s="230"/>
      <c r="SFQ507" s="230"/>
      <c r="SFR507" s="230"/>
      <c r="SFS507" s="230"/>
      <c r="SFT507" s="230"/>
      <c r="SFU507" s="230"/>
      <c r="SFV507" s="230"/>
      <c r="SFW507" s="230"/>
      <c r="SFX507" s="230"/>
      <c r="SFY507" s="230"/>
      <c r="SFZ507" s="230"/>
      <c r="SGA507" s="230"/>
      <c r="SGB507" s="230"/>
      <c r="SGC507" s="230"/>
      <c r="SGD507" s="230"/>
      <c r="SGE507" s="230"/>
      <c r="SGF507" s="230"/>
      <c r="SGG507" s="230"/>
      <c r="SGH507" s="230"/>
      <c r="SGI507" s="230"/>
      <c r="SGJ507" s="230"/>
      <c r="SGK507" s="230"/>
      <c r="SGL507" s="230"/>
      <c r="SGM507" s="230"/>
      <c r="SGN507" s="230"/>
      <c r="SGO507" s="230"/>
      <c r="SGP507" s="230"/>
      <c r="SGQ507" s="230"/>
      <c r="SGR507" s="230"/>
      <c r="SGS507" s="230"/>
      <c r="SGT507" s="230"/>
      <c r="SGU507" s="230"/>
      <c r="SGV507" s="230"/>
      <c r="SGW507" s="230"/>
      <c r="SGX507" s="230"/>
      <c r="SGY507" s="230"/>
      <c r="SGZ507" s="230"/>
      <c r="SHA507" s="230"/>
      <c r="SHB507" s="230"/>
      <c r="SHC507" s="230"/>
      <c r="SHD507" s="230"/>
      <c r="SHE507" s="230"/>
      <c r="SHF507" s="230"/>
      <c r="SHG507" s="230"/>
      <c r="SHH507" s="230"/>
      <c r="SHI507" s="230"/>
      <c r="SHJ507" s="230"/>
      <c r="SHK507" s="230"/>
      <c r="SHL507" s="230"/>
      <c r="SHM507" s="230"/>
      <c r="SHN507" s="230"/>
      <c r="SHO507" s="230"/>
      <c r="SHP507" s="230"/>
      <c r="SHQ507" s="230"/>
      <c r="SHR507" s="230"/>
      <c r="SHS507" s="230"/>
      <c r="SHT507" s="230"/>
      <c r="SHU507" s="230"/>
      <c r="SHV507" s="230"/>
      <c r="SHW507" s="230"/>
      <c r="SHX507" s="230"/>
      <c r="SHY507" s="230"/>
      <c r="SHZ507" s="230"/>
      <c r="SIA507" s="230"/>
      <c r="SIB507" s="230"/>
      <c r="SIC507" s="230"/>
      <c r="SID507" s="230"/>
      <c r="SIE507" s="230"/>
      <c r="SIF507" s="230"/>
      <c r="SIG507" s="230"/>
      <c r="SIH507" s="230"/>
      <c r="SII507" s="230"/>
      <c r="SIJ507" s="230"/>
      <c r="SIK507" s="230"/>
      <c r="SIL507" s="230"/>
      <c r="SIM507" s="230"/>
      <c r="SIN507" s="230"/>
      <c r="SIO507" s="230"/>
      <c r="SIP507" s="230"/>
      <c r="SIQ507" s="230"/>
      <c r="SIR507" s="230"/>
      <c r="SIS507" s="230"/>
      <c r="SIT507" s="230"/>
      <c r="SIU507" s="230"/>
      <c r="SIV507" s="230"/>
      <c r="SIW507" s="230"/>
      <c r="SIX507" s="230"/>
      <c r="SIY507" s="230"/>
      <c r="SIZ507" s="230"/>
      <c r="SJA507" s="230"/>
      <c r="SJB507" s="230"/>
      <c r="SJC507" s="230"/>
      <c r="SJD507" s="230"/>
      <c r="SJE507" s="230"/>
      <c r="SJF507" s="230"/>
      <c r="SJG507" s="230"/>
      <c r="SJH507" s="230"/>
      <c r="SJI507" s="230"/>
      <c r="SJJ507" s="230"/>
      <c r="SJK507" s="230"/>
      <c r="SJL507" s="230"/>
      <c r="SJM507" s="230"/>
      <c r="SJN507" s="230"/>
      <c r="SJO507" s="230"/>
      <c r="SJP507" s="230"/>
      <c r="SJQ507" s="230"/>
      <c r="SJR507" s="230"/>
      <c r="SJS507" s="230"/>
      <c r="SJT507" s="230"/>
      <c r="SJU507" s="230"/>
      <c r="SJV507" s="230"/>
      <c r="SJW507" s="230"/>
      <c r="SJX507" s="230"/>
      <c r="SJY507" s="230"/>
      <c r="SJZ507" s="230"/>
      <c r="SKA507" s="230"/>
      <c r="SKB507" s="230"/>
      <c r="SKC507" s="230"/>
      <c r="SKD507" s="230"/>
      <c r="SKE507" s="230"/>
      <c r="SKF507" s="230"/>
      <c r="SKG507" s="230"/>
      <c r="SKH507" s="230"/>
      <c r="SKI507" s="230"/>
      <c r="SKJ507" s="230"/>
      <c r="SKK507" s="230"/>
      <c r="SKL507" s="230"/>
      <c r="SKM507" s="230"/>
      <c r="SKN507" s="230"/>
      <c r="SKO507" s="230"/>
      <c r="SKP507" s="230"/>
      <c r="SKQ507" s="230"/>
      <c r="SKR507" s="230"/>
      <c r="SKS507" s="230"/>
      <c r="SKT507" s="230"/>
      <c r="SKU507" s="230"/>
      <c r="SKV507" s="230"/>
      <c r="SKW507" s="230"/>
      <c r="SKX507" s="230"/>
      <c r="SKY507" s="230"/>
      <c r="SKZ507" s="230"/>
      <c r="SLA507" s="230"/>
      <c r="SLB507" s="230"/>
      <c r="SLC507" s="230"/>
      <c r="SLD507" s="230"/>
      <c r="SLE507" s="230"/>
      <c r="SLF507" s="230"/>
      <c r="SLG507" s="230"/>
      <c r="SLH507" s="230"/>
      <c r="SLI507" s="230"/>
      <c r="SLJ507" s="230"/>
      <c r="SLK507" s="230"/>
      <c r="SLL507" s="230"/>
      <c r="SLM507" s="230"/>
      <c r="SLN507" s="230"/>
      <c r="SLO507" s="230"/>
      <c r="SLP507" s="230"/>
      <c r="SLQ507" s="230"/>
      <c r="SLR507" s="230"/>
      <c r="SLS507" s="230"/>
      <c r="SLT507" s="230"/>
      <c r="SLU507" s="230"/>
      <c r="SLV507" s="230"/>
      <c r="SLW507" s="230"/>
      <c r="SLX507" s="230"/>
      <c r="SLY507" s="230"/>
      <c r="SLZ507" s="230"/>
      <c r="SMA507" s="230"/>
      <c r="SMB507" s="230"/>
      <c r="SMC507" s="230"/>
      <c r="SMD507" s="230"/>
      <c r="SME507" s="230"/>
      <c r="SMF507" s="230"/>
      <c r="SMG507" s="230"/>
      <c r="SMH507" s="230"/>
      <c r="SMI507" s="230"/>
      <c r="SMJ507" s="230"/>
      <c r="SMK507" s="230"/>
      <c r="SML507" s="230"/>
      <c r="SMM507" s="230"/>
      <c r="SMN507" s="230"/>
      <c r="SMO507" s="230"/>
      <c r="SMP507" s="230"/>
      <c r="SMQ507" s="230"/>
      <c r="SMR507" s="230"/>
      <c r="SMS507" s="230"/>
      <c r="SMT507" s="230"/>
      <c r="SMU507" s="230"/>
      <c r="SMV507" s="230"/>
      <c r="SMW507" s="230"/>
      <c r="SMX507" s="230"/>
      <c r="SMY507" s="230"/>
      <c r="SMZ507" s="230"/>
      <c r="SNA507" s="230"/>
      <c r="SNB507" s="230"/>
      <c r="SNC507" s="230"/>
      <c r="SND507" s="230"/>
      <c r="SNE507" s="230"/>
      <c r="SNF507" s="230"/>
      <c r="SNG507" s="230"/>
      <c r="SNH507" s="230"/>
      <c r="SNI507" s="230"/>
      <c r="SNJ507" s="230"/>
      <c r="SNK507" s="230"/>
      <c r="SNL507" s="230"/>
      <c r="SNM507" s="230"/>
      <c r="SNN507" s="230"/>
      <c r="SNO507" s="230"/>
      <c r="SNP507" s="230"/>
      <c r="SNQ507" s="230"/>
      <c r="SNR507" s="230"/>
      <c r="SNS507" s="230"/>
      <c r="SNT507" s="230"/>
      <c r="SNU507" s="230"/>
      <c r="SNV507" s="230"/>
      <c r="SNW507" s="230"/>
      <c r="SNX507" s="230"/>
      <c r="SNY507" s="230"/>
      <c r="SNZ507" s="230"/>
      <c r="SOA507" s="230"/>
      <c r="SOB507" s="230"/>
      <c r="SOC507" s="230"/>
      <c r="SOD507" s="230"/>
      <c r="SOE507" s="230"/>
      <c r="SOF507" s="230"/>
      <c r="SOG507" s="230"/>
      <c r="SOH507" s="230"/>
      <c r="SOI507" s="230"/>
      <c r="SOJ507" s="230"/>
      <c r="SOK507" s="230"/>
      <c r="SOL507" s="230"/>
      <c r="SOM507" s="230"/>
      <c r="SON507" s="230"/>
      <c r="SOO507" s="230"/>
      <c r="SOP507" s="230"/>
      <c r="SOQ507" s="230"/>
      <c r="SOR507" s="230"/>
      <c r="SOS507" s="230"/>
      <c r="SOT507" s="230"/>
      <c r="SOU507" s="230"/>
      <c r="SOV507" s="230"/>
      <c r="SOW507" s="230"/>
      <c r="SOX507" s="230"/>
      <c r="SOY507" s="230"/>
      <c r="SOZ507" s="230"/>
      <c r="SPA507" s="230"/>
      <c r="SPB507" s="230"/>
      <c r="SPC507" s="230"/>
      <c r="SPD507" s="230"/>
      <c r="SPE507" s="230"/>
      <c r="SPF507" s="230"/>
      <c r="SPG507" s="230"/>
      <c r="SPH507" s="230"/>
      <c r="SPI507" s="230"/>
      <c r="SPJ507" s="230"/>
      <c r="SPK507" s="230"/>
      <c r="SPL507" s="230"/>
      <c r="SPM507" s="230"/>
      <c r="SPN507" s="230"/>
      <c r="SPO507" s="230"/>
      <c r="SPP507" s="230"/>
      <c r="SPQ507" s="230"/>
      <c r="SPR507" s="230"/>
      <c r="SPS507" s="230"/>
      <c r="SPT507" s="230"/>
      <c r="SPU507" s="230"/>
      <c r="SPV507" s="230"/>
      <c r="SPW507" s="230"/>
      <c r="SPX507" s="230"/>
      <c r="SPY507" s="230"/>
      <c r="SPZ507" s="230"/>
      <c r="SQA507" s="230"/>
      <c r="SQB507" s="230"/>
      <c r="SQC507" s="230"/>
      <c r="SQD507" s="230"/>
      <c r="SQE507" s="230"/>
      <c r="SQF507" s="230"/>
      <c r="SQG507" s="230"/>
      <c r="SQH507" s="230"/>
      <c r="SQI507" s="230"/>
      <c r="SQJ507" s="230"/>
      <c r="SQK507" s="230"/>
      <c r="SQL507" s="230"/>
      <c r="SQM507" s="230"/>
      <c r="SQN507" s="230"/>
      <c r="SQO507" s="230"/>
      <c r="SQP507" s="230"/>
      <c r="SQQ507" s="230"/>
      <c r="SQR507" s="230"/>
      <c r="SQS507" s="230"/>
      <c r="SQT507" s="230"/>
      <c r="SQU507" s="230"/>
      <c r="SQV507" s="230"/>
      <c r="SQW507" s="230"/>
      <c r="SQX507" s="230"/>
      <c r="SQY507" s="230"/>
      <c r="SQZ507" s="230"/>
      <c r="SRA507" s="230"/>
      <c r="SRB507" s="230"/>
      <c r="SRC507" s="230"/>
      <c r="SRD507" s="230"/>
      <c r="SRE507" s="230"/>
      <c r="SRF507" s="230"/>
      <c r="SRG507" s="230"/>
      <c r="SRH507" s="230"/>
      <c r="SRI507" s="230"/>
      <c r="SRJ507" s="230"/>
      <c r="SRK507" s="230"/>
      <c r="SRL507" s="230"/>
      <c r="SRM507" s="230"/>
      <c r="SRN507" s="230"/>
      <c r="SRO507" s="230"/>
      <c r="SRP507" s="230"/>
      <c r="SRQ507" s="230"/>
      <c r="SRR507" s="230"/>
      <c r="SRS507" s="230"/>
      <c r="SRT507" s="230"/>
      <c r="SRU507" s="230"/>
      <c r="SRV507" s="230"/>
      <c r="SRW507" s="230"/>
      <c r="SRX507" s="230"/>
      <c r="SRY507" s="230"/>
      <c r="SRZ507" s="230"/>
      <c r="SSA507" s="230"/>
      <c r="SSB507" s="230"/>
      <c r="SSC507" s="230"/>
      <c r="SSD507" s="230"/>
      <c r="SSE507" s="230"/>
      <c r="SSF507" s="230"/>
      <c r="SSG507" s="230"/>
      <c r="SSH507" s="230"/>
      <c r="SSI507" s="230"/>
      <c r="SSJ507" s="230"/>
      <c r="SSK507" s="230"/>
      <c r="SSL507" s="230"/>
      <c r="SSM507" s="230"/>
      <c r="SSN507" s="230"/>
      <c r="SSO507" s="230"/>
      <c r="SSP507" s="230"/>
      <c r="SSQ507" s="230"/>
      <c r="SSR507" s="230"/>
      <c r="SSS507" s="230"/>
      <c r="SST507" s="230"/>
      <c r="SSU507" s="230"/>
      <c r="SSV507" s="230"/>
      <c r="SSW507" s="230"/>
      <c r="SSX507" s="230"/>
      <c r="SSY507" s="230"/>
      <c r="SSZ507" s="230"/>
      <c r="STA507" s="230"/>
      <c r="STB507" s="230"/>
      <c r="STC507" s="230"/>
      <c r="STD507" s="230"/>
      <c r="STE507" s="230"/>
      <c r="STF507" s="230"/>
      <c r="STG507" s="230"/>
      <c r="STH507" s="230"/>
      <c r="STI507" s="230"/>
      <c r="STJ507" s="230"/>
      <c r="STK507" s="230"/>
      <c r="STL507" s="230"/>
      <c r="STM507" s="230"/>
      <c r="STN507" s="230"/>
      <c r="STO507" s="230"/>
      <c r="STP507" s="230"/>
      <c r="STQ507" s="230"/>
      <c r="STR507" s="230"/>
      <c r="STS507" s="230"/>
      <c r="STT507" s="230"/>
      <c r="STU507" s="230"/>
      <c r="STV507" s="230"/>
      <c r="STW507" s="230"/>
      <c r="STX507" s="230"/>
      <c r="STY507" s="230"/>
      <c r="STZ507" s="230"/>
      <c r="SUA507" s="230"/>
      <c r="SUB507" s="230"/>
      <c r="SUC507" s="230"/>
      <c r="SUD507" s="230"/>
      <c r="SUE507" s="230"/>
      <c r="SUF507" s="230"/>
      <c r="SUG507" s="230"/>
      <c r="SUH507" s="230"/>
      <c r="SUI507" s="230"/>
      <c r="SUJ507" s="230"/>
      <c r="SUK507" s="230"/>
      <c r="SUL507" s="230"/>
      <c r="SUM507" s="230"/>
      <c r="SUN507" s="230"/>
      <c r="SUO507" s="230"/>
      <c r="SUP507" s="230"/>
      <c r="SUQ507" s="230"/>
      <c r="SUR507" s="230"/>
      <c r="SUS507" s="230"/>
      <c r="SUT507" s="230"/>
      <c r="SUU507" s="230"/>
      <c r="SUV507" s="230"/>
      <c r="SUW507" s="230"/>
      <c r="SUX507" s="230"/>
      <c r="SUY507" s="230"/>
      <c r="SUZ507" s="230"/>
      <c r="SVA507" s="230"/>
      <c r="SVB507" s="230"/>
      <c r="SVC507" s="230"/>
      <c r="SVD507" s="230"/>
      <c r="SVE507" s="230"/>
      <c r="SVF507" s="230"/>
      <c r="SVG507" s="230"/>
      <c r="SVH507" s="230"/>
      <c r="SVI507" s="230"/>
      <c r="SVJ507" s="230"/>
      <c r="SVK507" s="230"/>
      <c r="SVL507" s="230"/>
      <c r="SVM507" s="230"/>
      <c r="SVN507" s="230"/>
      <c r="SVO507" s="230"/>
      <c r="SVP507" s="230"/>
      <c r="SVQ507" s="230"/>
      <c r="SVR507" s="230"/>
      <c r="SVS507" s="230"/>
      <c r="SVT507" s="230"/>
      <c r="SVU507" s="230"/>
      <c r="SVV507" s="230"/>
      <c r="SVW507" s="230"/>
      <c r="SVX507" s="230"/>
      <c r="SVY507" s="230"/>
      <c r="SVZ507" s="230"/>
      <c r="SWA507" s="230"/>
      <c r="SWB507" s="230"/>
      <c r="SWC507" s="230"/>
      <c r="SWD507" s="230"/>
      <c r="SWE507" s="230"/>
      <c r="SWF507" s="230"/>
      <c r="SWG507" s="230"/>
      <c r="SWH507" s="230"/>
      <c r="SWI507" s="230"/>
      <c r="SWJ507" s="230"/>
      <c r="SWK507" s="230"/>
      <c r="SWL507" s="230"/>
      <c r="SWM507" s="230"/>
      <c r="SWN507" s="230"/>
      <c r="SWO507" s="230"/>
      <c r="SWP507" s="230"/>
      <c r="SWQ507" s="230"/>
      <c r="SWR507" s="230"/>
      <c r="SWS507" s="230"/>
      <c r="SWT507" s="230"/>
      <c r="SWU507" s="230"/>
      <c r="SWV507" s="230"/>
      <c r="SWW507" s="230"/>
      <c r="SWX507" s="230"/>
      <c r="SWY507" s="230"/>
      <c r="SWZ507" s="230"/>
      <c r="SXA507" s="230"/>
      <c r="SXB507" s="230"/>
      <c r="SXC507" s="230"/>
      <c r="SXD507" s="230"/>
      <c r="SXE507" s="230"/>
      <c r="SXF507" s="230"/>
      <c r="SXG507" s="230"/>
      <c r="SXH507" s="230"/>
      <c r="SXI507" s="230"/>
      <c r="SXJ507" s="230"/>
      <c r="SXK507" s="230"/>
      <c r="SXL507" s="230"/>
      <c r="SXM507" s="230"/>
      <c r="SXN507" s="230"/>
      <c r="SXO507" s="230"/>
      <c r="SXP507" s="230"/>
      <c r="SXQ507" s="230"/>
      <c r="SXR507" s="230"/>
      <c r="SXS507" s="230"/>
      <c r="SXT507" s="230"/>
      <c r="SXU507" s="230"/>
      <c r="SXV507" s="230"/>
      <c r="SXW507" s="230"/>
      <c r="SXX507" s="230"/>
      <c r="SXY507" s="230"/>
      <c r="SXZ507" s="230"/>
      <c r="SYA507" s="230"/>
      <c r="SYB507" s="230"/>
      <c r="SYC507" s="230"/>
      <c r="SYD507" s="230"/>
      <c r="SYE507" s="230"/>
      <c r="SYF507" s="230"/>
      <c r="SYG507" s="230"/>
      <c r="SYH507" s="230"/>
      <c r="SYI507" s="230"/>
      <c r="SYJ507" s="230"/>
      <c r="SYK507" s="230"/>
      <c r="SYL507" s="230"/>
      <c r="SYM507" s="230"/>
      <c r="SYN507" s="230"/>
      <c r="SYO507" s="230"/>
      <c r="SYP507" s="230"/>
      <c r="SYQ507" s="230"/>
      <c r="SYR507" s="230"/>
      <c r="SYS507" s="230"/>
      <c r="SYT507" s="230"/>
      <c r="SYU507" s="230"/>
      <c r="SYV507" s="230"/>
      <c r="SYW507" s="230"/>
      <c r="SYX507" s="230"/>
      <c r="SYY507" s="230"/>
      <c r="SYZ507" s="230"/>
      <c r="SZA507" s="230"/>
      <c r="SZB507" s="230"/>
      <c r="SZC507" s="230"/>
      <c r="SZD507" s="230"/>
      <c r="SZE507" s="230"/>
      <c r="SZF507" s="230"/>
      <c r="SZG507" s="230"/>
      <c r="SZH507" s="230"/>
      <c r="SZI507" s="230"/>
      <c r="SZJ507" s="230"/>
      <c r="SZK507" s="230"/>
      <c r="SZL507" s="230"/>
      <c r="SZM507" s="230"/>
      <c r="SZN507" s="230"/>
      <c r="SZO507" s="230"/>
      <c r="SZP507" s="230"/>
      <c r="SZQ507" s="230"/>
      <c r="SZR507" s="230"/>
      <c r="SZS507" s="230"/>
      <c r="SZT507" s="230"/>
      <c r="SZU507" s="230"/>
      <c r="SZV507" s="230"/>
      <c r="SZW507" s="230"/>
      <c r="SZX507" s="230"/>
      <c r="SZY507" s="230"/>
      <c r="SZZ507" s="230"/>
      <c r="TAA507" s="230"/>
      <c r="TAB507" s="230"/>
      <c r="TAC507" s="230"/>
      <c r="TAD507" s="230"/>
      <c r="TAE507" s="230"/>
      <c r="TAF507" s="230"/>
      <c r="TAG507" s="230"/>
      <c r="TAH507" s="230"/>
      <c r="TAI507" s="230"/>
      <c r="TAJ507" s="230"/>
      <c r="TAK507" s="230"/>
      <c r="TAL507" s="230"/>
      <c r="TAM507" s="230"/>
      <c r="TAN507" s="230"/>
      <c r="TAO507" s="230"/>
      <c r="TAP507" s="230"/>
      <c r="TAQ507" s="230"/>
      <c r="TAR507" s="230"/>
      <c r="TAS507" s="230"/>
      <c r="TAT507" s="230"/>
      <c r="TAU507" s="230"/>
      <c r="TAV507" s="230"/>
      <c r="TAW507" s="230"/>
      <c r="TAX507" s="230"/>
      <c r="TAY507" s="230"/>
      <c r="TAZ507" s="230"/>
      <c r="TBA507" s="230"/>
      <c r="TBB507" s="230"/>
      <c r="TBC507" s="230"/>
      <c r="TBD507" s="230"/>
      <c r="TBE507" s="230"/>
      <c r="TBF507" s="230"/>
      <c r="TBG507" s="230"/>
      <c r="TBH507" s="230"/>
      <c r="TBI507" s="230"/>
      <c r="TBJ507" s="230"/>
      <c r="TBK507" s="230"/>
      <c r="TBL507" s="230"/>
      <c r="TBM507" s="230"/>
      <c r="TBN507" s="230"/>
      <c r="TBO507" s="230"/>
      <c r="TBP507" s="230"/>
      <c r="TBQ507" s="230"/>
      <c r="TBR507" s="230"/>
      <c r="TBS507" s="230"/>
      <c r="TBT507" s="230"/>
      <c r="TBU507" s="230"/>
      <c r="TBV507" s="230"/>
      <c r="TBW507" s="230"/>
      <c r="TBX507" s="230"/>
      <c r="TBY507" s="230"/>
      <c r="TBZ507" s="230"/>
      <c r="TCA507" s="230"/>
      <c r="TCB507" s="230"/>
      <c r="TCC507" s="230"/>
      <c r="TCD507" s="230"/>
      <c r="TCE507" s="230"/>
      <c r="TCF507" s="230"/>
      <c r="TCG507" s="230"/>
      <c r="TCH507" s="230"/>
      <c r="TCI507" s="230"/>
      <c r="TCJ507" s="230"/>
      <c r="TCK507" s="230"/>
      <c r="TCL507" s="230"/>
      <c r="TCM507" s="230"/>
      <c r="TCN507" s="230"/>
      <c r="TCO507" s="230"/>
      <c r="TCP507" s="230"/>
      <c r="TCQ507" s="230"/>
      <c r="TCR507" s="230"/>
      <c r="TCS507" s="230"/>
      <c r="TCT507" s="230"/>
      <c r="TCU507" s="230"/>
      <c r="TCV507" s="230"/>
      <c r="TCW507" s="230"/>
      <c r="TCX507" s="230"/>
      <c r="TCY507" s="230"/>
      <c r="TCZ507" s="230"/>
      <c r="TDA507" s="230"/>
      <c r="TDB507" s="230"/>
      <c r="TDC507" s="230"/>
      <c r="TDD507" s="230"/>
      <c r="TDE507" s="230"/>
      <c r="TDF507" s="230"/>
      <c r="TDG507" s="230"/>
      <c r="TDH507" s="230"/>
      <c r="TDI507" s="230"/>
      <c r="TDJ507" s="230"/>
      <c r="TDK507" s="230"/>
      <c r="TDL507" s="230"/>
      <c r="TDM507" s="230"/>
      <c r="TDN507" s="230"/>
      <c r="TDO507" s="230"/>
      <c r="TDP507" s="230"/>
      <c r="TDQ507" s="230"/>
      <c r="TDR507" s="230"/>
      <c r="TDS507" s="230"/>
      <c r="TDT507" s="230"/>
      <c r="TDU507" s="230"/>
      <c r="TDV507" s="230"/>
      <c r="TDW507" s="230"/>
      <c r="TDX507" s="230"/>
      <c r="TDY507" s="230"/>
      <c r="TDZ507" s="230"/>
      <c r="TEA507" s="230"/>
      <c r="TEB507" s="230"/>
      <c r="TEC507" s="230"/>
      <c r="TED507" s="230"/>
      <c r="TEE507" s="230"/>
      <c r="TEF507" s="230"/>
      <c r="TEG507" s="230"/>
      <c r="TEH507" s="230"/>
      <c r="TEI507" s="230"/>
      <c r="TEJ507" s="230"/>
      <c r="TEK507" s="230"/>
      <c r="TEL507" s="230"/>
      <c r="TEM507" s="230"/>
      <c r="TEN507" s="230"/>
      <c r="TEO507" s="230"/>
      <c r="TEP507" s="230"/>
      <c r="TEQ507" s="230"/>
      <c r="TER507" s="230"/>
      <c r="TES507" s="230"/>
      <c r="TET507" s="230"/>
      <c r="TEU507" s="230"/>
      <c r="TEV507" s="230"/>
      <c r="TEW507" s="230"/>
      <c r="TEX507" s="230"/>
      <c r="TEY507" s="230"/>
      <c r="TEZ507" s="230"/>
      <c r="TFA507" s="230"/>
      <c r="TFB507" s="230"/>
      <c r="TFC507" s="230"/>
      <c r="TFD507" s="230"/>
      <c r="TFE507" s="230"/>
      <c r="TFF507" s="230"/>
      <c r="TFG507" s="230"/>
      <c r="TFH507" s="230"/>
      <c r="TFI507" s="230"/>
      <c r="TFJ507" s="230"/>
      <c r="TFK507" s="230"/>
      <c r="TFL507" s="230"/>
      <c r="TFM507" s="230"/>
      <c r="TFN507" s="230"/>
      <c r="TFO507" s="230"/>
      <c r="TFP507" s="230"/>
      <c r="TFQ507" s="230"/>
      <c r="TFR507" s="230"/>
      <c r="TFS507" s="230"/>
      <c r="TFT507" s="230"/>
      <c r="TFU507" s="230"/>
      <c r="TFV507" s="230"/>
      <c r="TFW507" s="230"/>
      <c r="TFX507" s="230"/>
      <c r="TFY507" s="230"/>
      <c r="TFZ507" s="230"/>
      <c r="TGA507" s="230"/>
      <c r="TGB507" s="230"/>
      <c r="TGC507" s="230"/>
      <c r="TGD507" s="230"/>
      <c r="TGE507" s="230"/>
      <c r="TGF507" s="230"/>
      <c r="TGG507" s="230"/>
      <c r="TGH507" s="230"/>
      <c r="TGI507" s="230"/>
      <c r="TGJ507" s="230"/>
      <c r="TGK507" s="230"/>
      <c r="TGL507" s="230"/>
      <c r="TGM507" s="230"/>
      <c r="TGN507" s="230"/>
      <c r="TGO507" s="230"/>
      <c r="TGP507" s="230"/>
      <c r="TGQ507" s="230"/>
      <c r="TGR507" s="230"/>
      <c r="TGS507" s="230"/>
      <c r="TGT507" s="230"/>
      <c r="TGU507" s="230"/>
      <c r="TGV507" s="230"/>
      <c r="TGW507" s="230"/>
      <c r="TGX507" s="230"/>
      <c r="TGY507" s="230"/>
      <c r="TGZ507" s="230"/>
      <c r="THA507" s="230"/>
      <c r="THB507" s="230"/>
      <c r="THC507" s="230"/>
      <c r="THD507" s="230"/>
      <c r="THE507" s="230"/>
      <c r="THF507" s="230"/>
      <c r="THG507" s="230"/>
      <c r="THH507" s="230"/>
      <c r="THI507" s="230"/>
      <c r="THJ507" s="230"/>
      <c r="THK507" s="230"/>
      <c r="THL507" s="230"/>
      <c r="THM507" s="230"/>
      <c r="THN507" s="230"/>
      <c r="THO507" s="230"/>
      <c r="THP507" s="230"/>
      <c r="THQ507" s="230"/>
      <c r="THR507" s="230"/>
      <c r="THS507" s="230"/>
      <c r="THT507" s="230"/>
      <c r="THU507" s="230"/>
      <c r="THV507" s="230"/>
      <c r="THW507" s="230"/>
      <c r="THX507" s="230"/>
      <c r="THY507" s="230"/>
      <c r="THZ507" s="230"/>
      <c r="TIA507" s="230"/>
      <c r="TIB507" s="230"/>
      <c r="TIC507" s="230"/>
      <c r="TID507" s="230"/>
      <c r="TIE507" s="230"/>
      <c r="TIF507" s="230"/>
      <c r="TIG507" s="230"/>
      <c r="TIH507" s="230"/>
      <c r="TII507" s="230"/>
      <c r="TIJ507" s="230"/>
      <c r="TIK507" s="230"/>
      <c r="TIL507" s="230"/>
      <c r="TIM507" s="230"/>
      <c r="TIN507" s="230"/>
      <c r="TIO507" s="230"/>
      <c r="TIP507" s="230"/>
      <c r="TIQ507" s="230"/>
      <c r="TIR507" s="230"/>
      <c r="TIS507" s="230"/>
      <c r="TIT507" s="230"/>
      <c r="TIU507" s="230"/>
      <c r="TIV507" s="230"/>
      <c r="TIW507" s="230"/>
      <c r="TIX507" s="230"/>
      <c r="TIY507" s="230"/>
      <c r="TIZ507" s="230"/>
      <c r="TJA507" s="230"/>
      <c r="TJB507" s="230"/>
      <c r="TJC507" s="230"/>
      <c r="TJD507" s="230"/>
      <c r="TJE507" s="230"/>
      <c r="TJF507" s="230"/>
      <c r="TJG507" s="230"/>
      <c r="TJH507" s="230"/>
      <c r="TJI507" s="230"/>
      <c r="TJJ507" s="230"/>
      <c r="TJK507" s="230"/>
      <c r="TJL507" s="230"/>
      <c r="TJM507" s="230"/>
      <c r="TJN507" s="230"/>
      <c r="TJO507" s="230"/>
      <c r="TJP507" s="230"/>
      <c r="TJQ507" s="230"/>
      <c r="TJR507" s="230"/>
      <c r="TJS507" s="230"/>
      <c r="TJT507" s="230"/>
      <c r="TJU507" s="230"/>
      <c r="TJV507" s="230"/>
      <c r="TJW507" s="230"/>
      <c r="TJX507" s="230"/>
      <c r="TJY507" s="230"/>
      <c r="TJZ507" s="230"/>
      <c r="TKA507" s="230"/>
      <c r="TKB507" s="230"/>
      <c r="TKC507" s="230"/>
      <c r="TKD507" s="230"/>
      <c r="TKE507" s="230"/>
      <c r="TKF507" s="230"/>
      <c r="TKG507" s="230"/>
      <c r="TKH507" s="230"/>
      <c r="TKI507" s="230"/>
      <c r="TKJ507" s="230"/>
      <c r="TKK507" s="230"/>
      <c r="TKL507" s="230"/>
      <c r="TKM507" s="230"/>
      <c r="TKN507" s="230"/>
      <c r="TKO507" s="230"/>
      <c r="TKP507" s="230"/>
      <c r="TKQ507" s="230"/>
      <c r="TKR507" s="230"/>
      <c r="TKS507" s="230"/>
      <c r="TKT507" s="230"/>
      <c r="TKU507" s="230"/>
      <c r="TKV507" s="230"/>
      <c r="TKW507" s="230"/>
      <c r="TKX507" s="230"/>
      <c r="TKY507" s="230"/>
      <c r="TKZ507" s="230"/>
      <c r="TLA507" s="230"/>
      <c r="TLB507" s="230"/>
      <c r="TLC507" s="230"/>
      <c r="TLD507" s="230"/>
      <c r="TLE507" s="230"/>
      <c r="TLF507" s="230"/>
      <c r="TLG507" s="230"/>
      <c r="TLH507" s="230"/>
      <c r="TLI507" s="230"/>
      <c r="TLJ507" s="230"/>
      <c r="TLK507" s="230"/>
      <c r="TLL507" s="230"/>
      <c r="TLM507" s="230"/>
      <c r="TLN507" s="230"/>
      <c r="TLO507" s="230"/>
      <c r="TLP507" s="230"/>
      <c r="TLQ507" s="230"/>
      <c r="TLR507" s="230"/>
      <c r="TLS507" s="230"/>
      <c r="TLT507" s="230"/>
      <c r="TLU507" s="230"/>
      <c r="TLV507" s="230"/>
      <c r="TLW507" s="230"/>
      <c r="TLX507" s="230"/>
      <c r="TLY507" s="230"/>
      <c r="TLZ507" s="230"/>
      <c r="TMA507" s="230"/>
      <c r="TMB507" s="230"/>
      <c r="TMC507" s="230"/>
      <c r="TMD507" s="230"/>
      <c r="TME507" s="230"/>
      <c r="TMF507" s="230"/>
      <c r="TMG507" s="230"/>
      <c r="TMH507" s="230"/>
      <c r="TMI507" s="230"/>
      <c r="TMJ507" s="230"/>
      <c r="TMK507" s="230"/>
      <c r="TML507" s="230"/>
      <c r="TMM507" s="230"/>
      <c r="TMN507" s="230"/>
      <c r="TMO507" s="230"/>
      <c r="TMP507" s="230"/>
      <c r="TMQ507" s="230"/>
      <c r="TMR507" s="230"/>
      <c r="TMS507" s="230"/>
      <c r="TMT507" s="230"/>
      <c r="TMU507" s="230"/>
      <c r="TMV507" s="230"/>
      <c r="TMW507" s="230"/>
      <c r="TMX507" s="230"/>
      <c r="TMY507" s="230"/>
      <c r="TMZ507" s="230"/>
      <c r="TNA507" s="230"/>
      <c r="TNB507" s="230"/>
      <c r="TNC507" s="230"/>
      <c r="TND507" s="230"/>
      <c r="TNE507" s="230"/>
      <c r="TNF507" s="230"/>
      <c r="TNG507" s="230"/>
      <c r="TNH507" s="230"/>
      <c r="TNI507" s="230"/>
      <c r="TNJ507" s="230"/>
      <c r="TNK507" s="230"/>
      <c r="TNL507" s="230"/>
      <c r="TNM507" s="230"/>
      <c r="TNN507" s="230"/>
      <c r="TNO507" s="230"/>
      <c r="TNP507" s="230"/>
      <c r="TNQ507" s="230"/>
      <c r="TNR507" s="230"/>
      <c r="TNS507" s="230"/>
      <c r="TNT507" s="230"/>
      <c r="TNU507" s="230"/>
      <c r="TNV507" s="230"/>
      <c r="TNW507" s="230"/>
      <c r="TNX507" s="230"/>
      <c r="TNY507" s="230"/>
      <c r="TNZ507" s="230"/>
      <c r="TOA507" s="230"/>
      <c r="TOB507" s="230"/>
      <c r="TOC507" s="230"/>
      <c r="TOD507" s="230"/>
      <c r="TOE507" s="230"/>
      <c r="TOF507" s="230"/>
      <c r="TOG507" s="230"/>
      <c r="TOH507" s="230"/>
      <c r="TOI507" s="230"/>
      <c r="TOJ507" s="230"/>
      <c r="TOK507" s="230"/>
      <c r="TOL507" s="230"/>
      <c r="TOM507" s="230"/>
      <c r="TON507" s="230"/>
      <c r="TOO507" s="230"/>
      <c r="TOP507" s="230"/>
      <c r="TOQ507" s="230"/>
      <c r="TOR507" s="230"/>
      <c r="TOS507" s="230"/>
      <c r="TOT507" s="230"/>
      <c r="TOU507" s="230"/>
      <c r="TOV507" s="230"/>
      <c r="TOW507" s="230"/>
      <c r="TOX507" s="230"/>
      <c r="TOY507" s="230"/>
      <c r="TOZ507" s="230"/>
      <c r="TPA507" s="230"/>
      <c r="TPB507" s="230"/>
      <c r="TPC507" s="230"/>
      <c r="TPD507" s="230"/>
      <c r="TPE507" s="230"/>
      <c r="TPF507" s="230"/>
      <c r="TPG507" s="230"/>
      <c r="TPH507" s="230"/>
      <c r="TPI507" s="230"/>
      <c r="TPJ507" s="230"/>
      <c r="TPK507" s="230"/>
      <c r="TPL507" s="230"/>
      <c r="TPM507" s="230"/>
      <c r="TPN507" s="230"/>
      <c r="TPO507" s="230"/>
      <c r="TPP507" s="230"/>
      <c r="TPQ507" s="230"/>
      <c r="TPR507" s="230"/>
      <c r="TPS507" s="230"/>
      <c r="TPT507" s="230"/>
      <c r="TPU507" s="230"/>
      <c r="TPV507" s="230"/>
      <c r="TPW507" s="230"/>
      <c r="TPX507" s="230"/>
      <c r="TPY507" s="230"/>
      <c r="TPZ507" s="230"/>
      <c r="TQA507" s="230"/>
      <c r="TQB507" s="230"/>
      <c r="TQC507" s="230"/>
      <c r="TQD507" s="230"/>
      <c r="TQE507" s="230"/>
      <c r="TQF507" s="230"/>
      <c r="TQG507" s="230"/>
      <c r="TQH507" s="230"/>
      <c r="TQI507" s="230"/>
      <c r="TQJ507" s="230"/>
      <c r="TQK507" s="230"/>
      <c r="TQL507" s="230"/>
      <c r="TQM507" s="230"/>
      <c r="TQN507" s="230"/>
      <c r="TQO507" s="230"/>
      <c r="TQP507" s="230"/>
      <c r="TQQ507" s="230"/>
      <c r="TQR507" s="230"/>
      <c r="TQS507" s="230"/>
      <c r="TQT507" s="230"/>
      <c r="TQU507" s="230"/>
      <c r="TQV507" s="230"/>
      <c r="TQW507" s="230"/>
      <c r="TQX507" s="230"/>
      <c r="TQY507" s="230"/>
      <c r="TQZ507" s="230"/>
      <c r="TRA507" s="230"/>
      <c r="TRB507" s="230"/>
      <c r="TRC507" s="230"/>
      <c r="TRD507" s="230"/>
      <c r="TRE507" s="230"/>
      <c r="TRF507" s="230"/>
      <c r="TRG507" s="230"/>
      <c r="TRH507" s="230"/>
      <c r="TRI507" s="230"/>
      <c r="TRJ507" s="230"/>
      <c r="TRK507" s="230"/>
      <c r="TRL507" s="230"/>
      <c r="TRM507" s="230"/>
      <c r="TRN507" s="230"/>
      <c r="TRO507" s="230"/>
      <c r="TRP507" s="230"/>
      <c r="TRQ507" s="230"/>
      <c r="TRR507" s="230"/>
      <c r="TRS507" s="230"/>
      <c r="TRT507" s="230"/>
      <c r="TRU507" s="230"/>
      <c r="TRV507" s="230"/>
      <c r="TRW507" s="230"/>
      <c r="TRX507" s="230"/>
      <c r="TRY507" s="230"/>
      <c r="TRZ507" s="230"/>
      <c r="TSA507" s="230"/>
      <c r="TSB507" s="230"/>
      <c r="TSC507" s="230"/>
      <c r="TSD507" s="230"/>
      <c r="TSE507" s="230"/>
      <c r="TSF507" s="230"/>
      <c r="TSG507" s="230"/>
      <c r="TSH507" s="230"/>
      <c r="TSI507" s="230"/>
      <c r="TSJ507" s="230"/>
      <c r="TSK507" s="230"/>
      <c r="TSL507" s="230"/>
      <c r="TSM507" s="230"/>
      <c r="TSN507" s="230"/>
      <c r="TSO507" s="230"/>
      <c r="TSP507" s="230"/>
      <c r="TSQ507" s="230"/>
      <c r="TSR507" s="230"/>
      <c r="TSS507" s="230"/>
      <c r="TST507" s="230"/>
      <c r="TSU507" s="230"/>
      <c r="TSV507" s="230"/>
      <c r="TSW507" s="230"/>
      <c r="TSX507" s="230"/>
      <c r="TSY507" s="230"/>
      <c r="TSZ507" s="230"/>
      <c r="TTA507" s="230"/>
      <c r="TTB507" s="230"/>
      <c r="TTC507" s="230"/>
      <c r="TTD507" s="230"/>
      <c r="TTE507" s="230"/>
      <c r="TTF507" s="230"/>
      <c r="TTG507" s="230"/>
      <c r="TTH507" s="230"/>
      <c r="TTI507" s="230"/>
      <c r="TTJ507" s="230"/>
      <c r="TTK507" s="230"/>
      <c r="TTL507" s="230"/>
      <c r="TTM507" s="230"/>
      <c r="TTN507" s="230"/>
      <c r="TTO507" s="230"/>
      <c r="TTP507" s="230"/>
      <c r="TTQ507" s="230"/>
      <c r="TTR507" s="230"/>
      <c r="TTS507" s="230"/>
      <c r="TTT507" s="230"/>
      <c r="TTU507" s="230"/>
      <c r="TTV507" s="230"/>
      <c r="TTW507" s="230"/>
      <c r="TTX507" s="230"/>
      <c r="TTY507" s="230"/>
      <c r="TTZ507" s="230"/>
      <c r="TUA507" s="230"/>
      <c r="TUB507" s="230"/>
      <c r="TUC507" s="230"/>
      <c r="TUD507" s="230"/>
      <c r="TUE507" s="230"/>
      <c r="TUF507" s="230"/>
      <c r="TUG507" s="230"/>
      <c r="TUH507" s="230"/>
      <c r="TUI507" s="230"/>
      <c r="TUJ507" s="230"/>
      <c r="TUK507" s="230"/>
      <c r="TUL507" s="230"/>
      <c r="TUM507" s="230"/>
      <c r="TUN507" s="230"/>
      <c r="TUO507" s="230"/>
      <c r="TUP507" s="230"/>
      <c r="TUQ507" s="230"/>
      <c r="TUR507" s="230"/>
      <c r="TUS507" s="230"/>
      <c r="TUT507" s="230"/>
      <c r="TUU507" s="230"/>
      <c r="TUV507" s="230"/>
      <c r="TUW507" s="230"/>
      <c r="TUX507" s="230"/>
      <c r="TUY507" s="230"/>
      <c r="TUZ507" s="230"/>
      <c r="TVA507" s="230"/>
      <c r="TVB507" s="230"/>
      <c r="TVC507" s="230"/>
      <c r="TVD507" s="230"/>
      <c r="TVE507" s="230"/>
      <c r="TVF507" s="230"/>
      <c r="TVG507" s="230"/>
      <c r="TVH507" s="230"/>
      <c r="TVI507" s="230"/>
      <c r="TVJ507" s="230"/>
      <c r="TVK507" s="230"/>
      <c r="TVL507" s="230"/>
      <c r="TVM507" s="230"/>
      <c r="TVN507" s="230"/>
      <c r="TVO507" s="230"/>
      <c r="TVP507" s="230"/>
      <c r="TVQ507" s="230"/>
      <c r="TVR507" s="230"/>
      <c r="TVS507" s="230"/>
      <c r="TVT507" s="230"/>
      <c r="TVU507" s="230"/>
      <c r="TVV507" s="230"/>
      <c r="TVW507" s="230"/>
      <c r="TVX507" s="230"/>
      <c r="TVY507" s="230"/>
      <c r="TVZ507" s="230"/>
      <c r="TWA507" s="230"/>
      <c r="TWB507" s="230"/>
      <c r="TWC507" s="230"/>
      <c r="TWD507" s="230"/>
      <c r="TWE507" s="230"/>
      <c r="TWF507" s="230"/>
      <c r="TWG507" s="230"/>
      <c r="TWH507" s="230"/>
      <c r="TWI507" s="230"/>
      <c r="TWJ507" s="230"/>
      <c r="TWK507" s="230"/>
      <c r="TWL507" s="230"/>
      <c r="TWM507" s="230"/>
      <c r="TWN507" s="230"/>
      <c r="TWO507" s="230"/>
      <c r="TWP507" s="230"/>
      <c r="TWQ507" s="230"/>
      <c r="TWR507" s="230"/>
      <c r="TWS507" s="230"/>
      <c r="TWT507" s="230"/>
      <c r="TWU507" s="230"/>
      <c r="TWV507" s="230"/>
      <c r="TWW507" s="230"/>
      <c r="TWX507" s="230"/>
      <c r="TWY507" s="230"/>
      <c r="TWZ507" s="230"/>
      <c r="TXA507" s="230"/>
      <c r="TXB507" s="230"/>
      <c r="TXC507" s="230"/>
      <c r="TXD507" s="230"/>
      <c r="TXE507" s="230"/>
      <c r="TXF507" s="230"/>
      <c r="TXG507" s="230"/>
      <c r="TXH507" s="230"/>
      <c r="TXI507" s="230"/>
      <c r="TXJ507" s="230"/>
      <c r="TXK507" s="230"/>
      <c r="TXL507" s="230"/>
      <c r="TXM507" s="230"/>
      <c r="TXN507" s="230"/>
      <c r="TXO507" s="230"/>
      <c r="TXP507" s="230"/>
      <c r="TXQ507" s="230"/>
      <c r="TXR507" s="230"/>
      <c r="TXS507" s="230"/>
      <c r="TXT507" s="230"/>
      <c r="TXU507" s="230"/>
      <c r="TXV507" s="230"/>
      <c r="TXW507" s="230"/>
      <c r="TXX507" s="230"/>
      <c r="TXY507" s="230"/>
      <c r="TXZ507" s="230"/>
      <c r="TYA507" s="230"/>
      <c r="TYB507" s="230"/>
      <c r="TYC507" s="230"/>
      <c r="TYD507" s="230"/>
      <c r="TYE507" s="230"/>
      <c r="TYF507" s="230"/>
      <c r="TYG507" s="230"/>
      <c r="TYH507" s="230"/>
      <c r="TYI507" s="230"/>
      <c r="TYJ507" s="230"/>
      <c r="TYK507" s="230"/>
      <c r="TYL507" s="230"/>
      <c r="TYM507" s="230"/>
      <c r="TYN507" s="230"/>
      <c r="TYO507" s="230"/>
      <c r="TYP507" s="230"/>
      <c r="TYQ507" s="230"/>
      <c r="TYR507" s="230"/>
      <c r="TYS507" s="230"/>
      <c r="TYT507" s="230"/>
      <c r="TYU507" s="230"/>
      <c r="TYV507" s="230"/>
      <c r="TYW507" s="230"/>
      <c r="TYX507" s="230"/>
      <c r="TYY507" s="230"/>
      <c r="TYZ507" s="230"/>
      <c r="TZA507" s="230"/>
      <c r="TZB507" s="230"/>
      <c r="TZC507" s="230"/>
      <c r="TZD507" s="230"/>
      <c r="TZE507" s="230"/>
      <c r="TZF507" s="230"/>
      <c r="TZG507" s="230"/>
      <c r="TZH507" s="230"/>
      <c r="TZI507" s="230"/>
      <c r="TZJ507" s="230"/>
      <c r="TZK507" s="230"/>
      <c r="TZL507" s="230"/>
      <c r="TZM507" s="230"/>
      <c r="TZN507" s="230"/>
      <c r="TZO507" s="230"/>
      <c r="TZP507" s="230"/>
      <c r="TZQ507" s="230"/>
      <c r="TZR507" s="230"/>
      <c r="TZS507" s="230"/>
      <c r="TZT507" s="230"/>
      <c r="TZU507" s="230"/>
      <c r="TZV507" s="230"/>
      <c r="TZW507" s="230"/>
      <c r="TZX507" s="230"/>
      <c r="TZY507" s="230"/>
      <c r="TZZ507" s="230"/>
      <c r="UAA507" s="230"/>
      <c r="UAB507" s="230"/>
      <c r="UAC507" s="230"/>
      <c r="UAD507" s="230"/>
      <c r="UAE507" s="230"/>
      <c r="UAF507" s="230"/>
      <c r="UAG507" s="230"/>
      <c r="UAH507" s="230"/>
      <c r="UAI507" s="230"/>
      <c r="UAJ507" s="230"/>
      <c r="UAK507" s="230"/>
      <c r="UAL507" s="230"/>
      <c r="UAM507" s="230"/>
      <c r="UAN507" s="230"/>
      <c r="UAO507" s="230"/>
      <c r="UAP507" s="230"/>
      <c r="UAQ507" s="230"/>
      <c r="UAR507" s="230"/>
      <c r="UAS507" s="230"/>
      <c r="UAT507" s="230"/>
      <c r="UAU507" s="230"/>
      <c r="UAV507" s="230"/>
      <c r="UAW507" s="230"/>
      <c r="UAX507" s="230"/>
      <c r="UAY507" s="230"/>
      <c r="UAZ507" s="230"/>
      <c r="UBA507" s="230"/>
      <c r="UBB507" s="230"/>
      <c r="UBC507" s="230"/>
      <c r="UBD507" s="230"/>
      <c r="UBE507" s="230"/>
      <c r="UBF507" s="230"/>
      <c r="UBG507" s="230"/>
      <c r="UBH507" s="230"/>
      <c r="UBI507" s="230"/>
      <c r="UBJ507" s="230"/>
      <c r="UBK507" s="230"/>
      <c r="UBL507" s="230"/>
      <c r="UBM507" s="230"/>
      <c r="UBN507" s="230"/>
      <c r="UBO507" s="230"/>
      <c r="UBP507" s="230"/>
      <c r="UBQ507" s="230"/>
      <c r="UBR507" s="230"/>
      <c r="UBS507" s="230"/>
      <c r="UBT507" s="230"/>
      <c r="UBU507" s="230"/>
      <c r="UBV507" s="230"/>
      <c r="UBW507" s="230"/>
      <c r="UBX507" s="230"/>
      <c r="UBY507" s="230"/>
      <c r="UBZ507" s="230"/>
      <c r="UCA507" s="230"/>
      <c r="UCB507" s="230"/>
      <c r="UCC507" s="230"/>
      <c r="UCD507" s="230"/>
      <c r="UCE507" s="230"/>
      <c r="UCF507" s="230"/>
      <c r="UCG507" s="230"/>
      <c r="UCH507" s="230"/>
      <c r="UCI507" s="230"/>
      <c r="UCJ507" s="230"/>
      <c r="UCK507" s="230"/>
      <c r="UCL507" s="230"/>
      <c r="UCM507" s="230"/>
      <c r="UCN507" s="230"/>
      <c r="UCO507" s="230"/>
      <c r="UCP507" s="230"/>
      <c r="UCQ507" s="230"/>
      <c r="UCR507" s="230"/>
      <c r="UCS507" s="230"/>
      <c r="UCT507" s="230"/>
      <c r="UCU507" s="230"/>
      <c r="UCV507" s="230"/>
      <c r="UCW507" s="230"/>
      <c r="UCX507" s="230"/>
      <c r="UCY507" s="230"/>
      <c r="UCZ507" s="230"/>
      <c r="UDA507" s="230"/>
      <c r="UDB507" s="230"/>
      <c r="UDC507" s="230"/>
      <c r="UDD507" s="230"/>
      <c r="UDE507" s="230"/>
      <c r="UDF507" s="230"/>
      <c r="UDG507" s="230"/>
      <c r="UDH507" s="230"/>
      <c r="UDI507" s="230"/>
      <c r="UDJ507" s="230"/>
      <c r="UDK507" s="230"/>
      <c r="UDL507" s="230"/>
      <c r="UDM507" s="230"/>
      <c r="UDN507" s="230"/>
      <c r="UDO507" s="230"/>
      <c r="UDP507" s="230"/>
      <c r="UDQ507" s="230"/>
      <c r="UDR507" s="230"/>
      <c r="UDS507" s="230"/>
      <c r="UDT507" s="230"/>
      <c r="UDU507" s="230"/>
      <c r="UDV507" s="230"/>
      <c r="UDW507" s="230"/>
      <c r="UDX507" s="230"/>
      <c r="UDY507" s="230"/>
      <c r="UDZ507" s="230"/>
      <c r="UEA507" s="230"/>
      <c r="UEB507" s="230"/>
      <c r="UEC507" s="230"/>
      <c r="UED507" s="230"/>
      <c r="UEE507" s="230"/>
      <c r="UEF507" s="230"/>
      <c r="UEG507" s="230"/>
      <c r="UEH507" s="230"/>
      <c r="UEI507" s="230"/>
      <c r="UEJ507" s="230"/>
      <c r="UEK507" s="230"/>
      <c r="UEL507" s="230"/>
      <c r="UEM507" s="230"/>
      <c r="UEN507" s="230"/>
      <c r="UEO507" s="230"/>
      <c r="UEP507" s="230"/>
      <c r="UEQ507" s="230"/>
      <c r="UER507" s="230"/>
      <c r="UES507" s="230"/>
      <c r="UET507" s="230"/>
      <c r="UEU507" s="230"/>
      <c r="UEV507" s="230"/>
      <c r="UEW507" s="230"/>
      <c r="UEX507" s="230"/>
      <c r="UEY507" s="230"/>
      <c r="UEZ507" s="230"/>
      <c r="UFA507" s="230"/>
      <c r="UFB507" s="230"/>
      <c r="UFC507" s="230"/>
      <c r="UFD507" s="230"/>
      <c r="UFE507" s="230"/>
      <c r="UFF507" s="230"/>
      <c r="UFG507" s="230"/>
      <c r="UFH507" s="230"/>
      <c r="UFI507" s="230"/>
      <c r="UFJ507" s="230"/>
      <c r="UFK507" s="230"/>
      <c r="UFL507" s="230"/>
      <c r="UFM507" s="230"/>
      <c r="UFN507" s="230"/>
      <c r="UFO507" s="230"/>
      <c r="UFP507" s="230"/>
      <c r="UFQ507" s="230"/>
      <c r="UFR507" s="230"/>
      <c r="UFS507" s="230"/>
      <c r="UFT507" s="230"/>
      <c r="UFU507" s="230"/>
      <c r="UFV507" s="230"/>
      <c r="UFW507" s="230"/>
      <c r="UFX507" s="230"/>
      <c r="UFY507" s="230"/>
      <c r="UFZ507" s="230"/>
      <c r="UGA507" s="230"/>
      <c r="UGB507" s="230"/>
      <c r="UGC507" s="230"/>
      <c r="UGD507" s="230"/>
      <c r="UGE507" s="230"/>
      <c r="UGF507" s="230"/>
      <c r="UGG507" s="230"/>
      <c r="UGH507" s="230"/>
      <c r="UGI507" s="230"/>
      <c r="UGJ507" s="230"/>
      <c r="UGK507" s="230"/>
      <c r="UGL507" s="230"/>
      <c r="UGM507" s="230"/>
      <c r="UGN507" s="230"/>
      <c r="UGO507" s="230"/>
      <c r="UGP507" s="230"/>
      <c r="UGQ507" s="230"/>
      <c r="UGR507" s="230"/>
      <c r="UGS507" s="230"/>
      <c r="UGT507" s="230"/>
      <c r="UGU507" s="230"/>
      <c r="UGV507" s="230"/>
      <c r="UGW507" s="230"/>
      <c r="UGX507" s="230"/>
      <c r="UGY507" s="230"/>
      <c r="UGZ507" s="230"/>
      <c r="UHA507" s="230"/>
      <c r="UHB507" s="230"/>
      <c r="UHC507" s="230"/>
      <c r="UHD507" s="230"/>
      <c r="UHE507" s="230"/>
      <c r="UHF507" s="230"/>
      <c r="UHG507" s="230"/>
      <c r="UHH507" s="230"/>
      <c r="UHI507" s="230"/>
      <c r="UHJ507" s="230"/>
      <c r="UHK507" s="230"/>
      <c r="UHL507" s="230"/>
      <c r="UHM507" s="230"/>
      <c r="UHN507" s="230"/>
      <c r="UHO507" s="230"/>
      <c r="UHP507" s="230"/>
      <c r="UHQ507" s="230"/>
      <c r="UHR507" s="230"/>
      <c r="UHS507" s="230"/>
      <c r="UHT507" s="230"/>
      <c r="UHU507" s="230"/>
      <c r="UHV507" s="230"/>
      <c r="UHW507" s="230"/>
      <c r="UHX507" s="230"/>
      <c r="UHY507" s="230"/>
      <c r="UHZ507" s="230"/>
      <c r="UIA507" s="230"/>
      <c r="UIB507" s="230"/>
      <c r="UIC507" s="230"/>
      <c r="UID507" s="230"/>
      <c r="UIE507" s="230"/>
      <c r="UIF507" s="230"/>
      <c r="UIG507" s="230"/>
      <c r="UIH507" s="230"/>
      <c r="UII507" s="230"/>
      <c r="UIJ507" s="230"/>
      <c r="UIK507" s="230"/>
      <c r="UIL507" s="230"/>
      <c r="UIM507" s="230"/>
      <c r="UIN507" s="230"/>
      <c r="UIO507" s="230"/>
      <c r="UIP507" s="230"/>
      <c r="UIQ507" s="230"/>
      <c r="UIR507" s="230"/>
      <c r="UIS507" s="230"/>
      <c r="UIT507" s="230"/>
      <c r="UIU507" s="230"/>
      <c r="UIV507" s="230"/>
      <c r="UIW507" s="230"/>
      <c r="UIX507" s="230"/>
      <c r="UIY507" s="230"/>
      <c r="UIZ507" s="230"/>
      <c r="UJA507" s="230"/>
      <c r="UJB507" s="230"/>
      <c r="UJC507" s="230"/>
      <c r="UJD507" s="230"/>
      <c r="UJE507" s="230"/>
      <c r="UJF507" s="230"/>
      <c r="UJG507" s="230"/>
      <c r="UJH507" s="230"/>
      <c r="UJI507" s="230"/>
      <c r="UJJ507" s="230"/>
      <c r="UJK507" s="230"/>
      <c r="UJL507" s="230"/>
      <c r="UJM507" s="230"/>
      <c r="UJN507" s="230"/>
      <c r="UJO507" s="230"/>
      <c r="UJP507" s="230"/>
      <c r="UJQ507" s="230"/>
      <c r="UJR507" s="230"/>
      <c r="UJS507" s="230"/>
      <c r="UJT507" s="230"/>
      <c r="UJU507" s="230"/>
      <c r="UJV507" s="230"/>
      <c r="UJW507" s="230"/>
      <c r="UJX507" s="230"/>
      <c r="UJY507" s="230"/>
      <c r="UJZ507" s="230"/>
      <c r="UKA507" s="230"/>
      <c r="UKB507" s="230"/>
      <c r="UKC507" s="230"/>
      <c r="UKD507" s="230"/>
      <c r="UKE507" s="230"/>
      <c r="UKF507" s="230"/>
      <c r="UKG507" s="230"/>
      <c r="UKH507" s="230"/>
      <c r="UKI507" s="230"/>
      <c r="UKJ507" s="230"/>
      <c r="UKK507" s="230"/>
      <c r="UKL507" s="230"/>
      <c r="UKM507" s="230"/>
      <c r="UKN507" s="230"/>
      <c r="UKO507" s="230"/>
      <c r="UKP507" s="230"/>
      <c r="UKQ507" s="230"/>
      <c r="UKR507" s="230"/>
      <c r="UKS507" s="230"/>
      <c r="UKT507" s="230"/>
      <c r="UKU507" s="230"/>
      <c r="UKV507" s="230"/>
      <c r="UKW507" s="230"/>
      <c r="UKX507" s="230"/>
      <c r="UKY507" s="230"/>
      <c r="UKZ507" s="230"/>
      <c r="ULA507" s="230"/>
      <c r="ULB507" s="230"/>
      <c r="ULC507" s="230"/>
      <c r="ULD507" s="230"/>
      <c r="ULE507" s="230"/>
      <c r="ULF507" s="230"/>
      <c r="ULG507" s="230"/>
      <c r="ULH507" s="230"/>
      <c r="ULI507" s="230"/>
      <c r="ULJ507" s="230"/>
      <c r="ULK507" s="230"/>
      <c r="ULL507" s="230"/>
      <c r="ULM507" s="230"/>
      <c r="ULN507" s="230"/>
      <c r="ULO507" s="230"/>
      <c r="ULP507" s="230"/>
      <c r="ULQ507" s="230"/>
      <c r="ULR507" s="230"/>
      <c r="ULS507" s="230"/>
      <c r="ULT507" s="230"/>
      <c r="ULU507" s="230"/>
      <c r="ULV507" s="230"/>
      <c r="ULW507" s="230"/>
      <c r="ULX507" s="230"/>
      <c r="ULY507" s="230"/>
      <c r="ULZ507" s="230"/>
      <c r="UMA507" s="230"/>
      <c r="UMB507" s="230"/>
      <c r="UMC507" s="230"/>
      <c r="UMD507" s="230"/>
      <c r="UME507" s="230"/>
      <c r="UMF507" s="230"/>
      <c r="UMG507" s="230"/>
      <c r="UMH507" s="230"/>
      <c r="UMI507" s="230"/>
      <c r="UMJ507" s="230"/>
      <c r="UMK507" s="230"/>
      <c r="UML507" s="230"/>
      <c r="UMM507" s="230"/>
      <c r="UMN507" s="230"/>
      <c r="UMO507" s="230"/>
      <c r="UMP507" s="230"/>
      <c r="UMQ507" s="230"/>
      <c r="UMR507" s="230"/>
      <c r="UMS507" s="230"/>
      <c r="UMT507" s="230"/>
      <c r="UMU507" s="230"/>
      <c r="UMV507" s="230"/>
      <c r="UMW507" s="230"/>
      <c r="UMX507" s="230"/>
      <c r="UMY507" s="230"/>
      <c r="UMZ507" s="230"/>
      <c r="UNA507" s="230"/>
      <c r="UNB507" s="230"/>
      <c r="UNC507" s="230"/>
      <c r="UND507" s="230"/>
      <c r="UNE507" s="230"/>
      <c r="UNF507" s="230"/>
      <c r="UNG507" s="230"/>
      <c r="UNH507" s="230"/>
      <c r="UNI507" s="230"/>
      <c r="UNJ507" s="230"/>
      <c r="UNK507" s="230"/>
      <c r="UNL507" s="230"/>
      <c r="UNM507" s="230"/>
      <c r="UNN507" s="230"/>
      <c r="UNO507" s="230"/>
      <c r="UNP507" s="230"/>
      <c r="UNQ507" s="230"/>
      <c r="UNR507" s="230"/>
      <c r="UNS507" s="230"/>
      <c r="UNT507" s="230"/>
      <c r="UNU507" s="230"/>
      <c r="UNV507" s="230"/>
      <c r="UNW507" s="230"/>
      <c r="UNX507" s="230"/>
      <c r="UNY507" s="230"/>
      <c r="UNZ507" s="230"/>
      <c r="UOA507" s="230"/>
      <c r="UOB507" s="230"/>
      <c r="UOC507" s="230"/>
      <c r="UOD507" s="230"/>
      <c r="UOE507" s="230"/>
      <c r="UOF507" s="230"/>
      <c r="UOG507" s="230"/>
      <c r="UOH507" s="230"/>
      <c r="UOI507" s="230"/>
      <c r="UOJ507" s="230"/>
      <c r="UOK507" s="230"/>
      <c r="UOL507" s="230"/>
      <c r="UOM507" s="230"/>
      <c r="UON507" s="230"/>
      <c r="UOO507" s="230"/>
      <c r="UOP507" s="230"/>
      <c r="UOQ507" s="230"/>
      <c r="UOR507" s="230"/>
      <c r="UOS507" s="230"/>
      <c r="UOT507" s="230"/>
      <c r="UOU507" s="230"/>
      <c r="UOV507" s="230"/>
      <c r="UOW507" s="230"/>
      <c r="UOX507" s="230"/>
      <c r="UOY507" s="230"/>
      <c r="UOZ507" s="230"/>
      <c r="UPA507" s="230"/>
      <c r="UPB507" s="230"/>
      <c r="UPC507" s="230"/>
      <c r="UPD507" s="230"/>
      <c r="UPE507" s="230"/>
      <c r="UPF507" s="230"/>
      <c r="UPG507" s="230"/>
      <c r="UPH507" s="230"/>
      <c r="UPI507" s="230"/>
      <c r="UPJ507" s="230"/>
      <c r="UPK507" s="230"/>
      <c r="UPL507" s="230"/>
      <c r="UPM507" s="230"/>
      <c r="UPN507" s="230"/>
      <c r="UPO507" s="230"/>
      <c r="UPP507" s="230"/>
      <c r="UPQ507" s="230"/>
      <c r="UPR507" s="230"/>
      <c r="UPS507" s="230"/>
      <c r="UPT507" s="230"/>
      <c r="UPU507" s="230"/>
      <c r="UPV507" s="230"/>
      <c r="UPW507" s="230"/>
      <c r="UPX507" s="230"/>
      <c r="UPY507" s="230"/>
      <c r="UPZ507" s="230"/>
      <c r="UQA507" s="230"/>
      <c r="UQB507" s="230"/>
      <c r="UQC507" s="230"/>
      <c r="UQD507" s="230"/>
      <c r="UQE507" s="230"/>
      <c r="UQF507" s="230"/>
      <c r="UQG507" s="230"/>
      <c r="UQH507" s="230"/>
      <c r="UQI507" s="230"/>
      <c r="UQJ507" s="230"/>
      <c r="UQK507" s="230"/>
      <c r="UQL507" s="230"/>
      <c r="UQM507" s="230"/>
      <c r="UQN507" s="230"/>
      <c r="UQO507" s="230"/>
      <c r="UQP507" s="230"/>
      <c r="UQQ507" s="230"/>
      <c r="UQR507" s="230"/>
      <c r="UQS507" s="230"/>
      <c r="UQT507" s="230"/>
      <c r="UQU507" s="230"/>
      <c r="UQV507" s="230"/>
      <c r="UQW507" s="230"/>
      <c r="UQX507" s="230"/>
      <c r="UQY507" s="230"/>
      <c r="UQZ507" s="230"/>
      <c r="URA507" s="230"/>
      <c r="URB507" s="230"/>
      <c r="URC507" s="230"/>
      <c r="URD507" s="230"/>
      <c r="URE507" s="230"/>
      <c r="URF507" s="230"/>
      <c r="URG507" s="230"/>
      <c r="URH507" s="230"/>
      <c r="URI507" s="230"/>
      <c r="URJ507" s="230"/>
      <c r="URK507" s="230"/>
      <c r="URL507" s="230"/>
      <c r="URM507" s="230"/>
      <c r="URN507" s="230"/>
      <c r="URO507" s="230"/>
      <c r="URP507" s="230"/>
      <c r="URQ507" s="230"/>
      <c r="URR507" s="230"/>
      <c r="URS507" s="230"/>
      <c r="URT507" s="230"/>
      <c r="URU507" s="230"/>
      <c r="URV507" s="230"/>
      <c r="URW507" s="230"/>
      <c r="URX507" s="230"/>
      <c r="URY507" s="230"/>
      <c r="URZ507" s="230"/>
      <c r="USA507" s="230"/>
      <c r="USB507" s="230"/>
      <c r="USC507" s="230"/>
      <c r="USD507" s="230"/>
      <c r="USE507" s="230"/>
      <c r="USF507" s="230"/>
      <c r="USG507" s="230"/>
      <c r="USH507" s="230"/>
      <c r="USI507" s="230"/>
      <c r="USJ507" s="230"/>
      <c r="USK507" s="230"/>
      <c r="USL507" s="230"/>
      <c r="USM507" s="230"/>
      <c r="USN507" s="230"/>
      <c r="USO507" s="230"/>
      <c r="USP507" s="230"/>
      <c r="USQ507" s="230"/>
      <c r="USR507" s="230"/>
      <c r="USS507" s="230"/>
      <c r="UST507" s="230"/>
      <c r="USU507" s="230"/>
      <c r="USV507" s="230"/>
      <c r="USW507" s="230"/>
      <c r="USX507" s="230"/>
      <c r="USY507" s="230"/>
      <c r="USZ507" s="230"/>
      <c r="UTA507" s="230"/>
      <c r="UTB507" s="230"/>
      <c r="UTC507" s="230"/>
      <c r="UTD507" s="230"/>
      <c r="UTE507" s="230"/>
      <c r="UTF507" s="230"/>
      <c r="UTG507" s="230"/>
      <c r="UTH507" s="230"/>
      <c r="UTI507" s="230"/>
      <c r="UTJ507" s="230"/>
      <c r="UTK507" s="230"/>
      <c r="UTL507" s="230"/>
      <c r="UTM507" s="230"/>
      <c r="UTN507" s="230"/>
      <c r="UTO507" s="230"/>
      <c r="UTP507" s="230"/>
      <c r="UTQ507" s="230"/>
      <c r="UTR507" s="230"/>
      <c r="UTS507" s="230"/>
      <c r="UTT507" s="230"/>
      <c r="UTU507" s="230"/>
      <c r="UTV507" s="230"/>
      <c r="UTW507" s="230"/>
      <c r="UTX507" s="230"/>
      <c r="UTY507" s="230"/>
      <c r="UTZ507" s="230"/>
      <c r="UUA507" s="230"/>
      <c r="UUB507" s="230"/>
      <c r="UUC507" s="230"/>
      <c r="UUD507" s="230"/>
      <c r="UUE507" s="230"/>
      <c r="UUF507" s="230"/>
      <c r="UUG507" s="230"/>
      <c r="UUH507" s="230"/>
      <c r="UUI507" s="230"/>
      <c r="UUJ507" s="230"/>
      <c r="UUK507" s="230"/>
      <c r="UUL507" s="230"/>
      <c r="UUM507" s="230"/>
      <c r="UUN507" s="230"/>
      <c r="UUO507" s="230"/>
      <c r="UUP507" s="230"/>
      <c r="UUQ507" s="230"/>
      <c r="UUR507" s="230"/>
      <c r="UUS507" s="230"/>
      <c r="UUT507" s="230"/>
      <c r="UUU507" s="230"/>
      <c r="UUV507" s="230"/>
      <c r="UUW507" s="230"/>
      <c r="UUX507" s="230"/>
      <c r="UUY507" s="230"/>
      <c r="UUZ507" s="230"/>
      <c r="UVA507" s="230"/>
      <c r="UVB507" s="230"/>
      <c r="UVC507" s="230"/>
      <c r="UVD507" s="230"/>
      <c r="UVE507" s="230"/>
      <c r="UVF507" s="230"/>
      <c r="UVG507" s="230"/>
      <c r="UVH507" s="230"/>
      <c r="UVI507" s="230"/>
      <c r="UVJ507" s="230"/>
      <c r="UVK507" s="230"/>
      <c r="UVL507" s="230"/>
      <c r="UVM507" s="230"/>
      <c r="UVN507" s="230"/>
      <c r="UVO507" s="230"/>
      <c r="UVP507" s="230"/>
      <c r="UVQ507" s="230"/>
      <c r="UVR507" s="230"/>
      <c r="UVS507" s="230"/>
      <c r="UVT507" s="230"/>
      <c r="UVU507" s="230"/>
      <c r="UVV507" s="230"/>
      <c r="UVW507" s="230"/>
      <c r="UVX507" s="230"/>
      <c r="UVY507" s="230"/>
      <c r="UVZ507" s="230"/>
      <c r="UWA507" s="230"/>
      <c r="UWB507" s="230"/>
      <c r="UWC507" s="230"/>
      <c r="UWD507" s="230"/>
      <c r="UWE507" s="230"/>
      <c r="UWF507" s="230"/>
      <c r="UWG507" s="230"/>
      <c r="UWH507" s="230"/>
      <c r="UWI507" s="230"/>
      <c r="UWJ507" s="230"/>
      <c r="UWK507" s="230"/>
      <c r="UWL507" s="230"/>
      <c r="UWM507" s="230"/>
      <c r="UWN507" s="230"/>
      <c r="UWO507" s="230"/>
      <c r="UWP507" s="230"/>
      <c r="UWQ507" s="230"/>
      <c r="UWR507" s="230"/>
      <c r="UWS507" s="230"/>
      <c r="UWT507" s="230"/>
      <c r="UWU507" s="230"/>
      <c r="UWV507" s="230"/>
      <c r="UWW507" s="230"/>
      <c r="UWX507" s="230"/>
      <c r="UWY507" s="230"/>
      <c r="UWZ507" s="230"/>
      <c r="UXA507" s="230"/>
      <c r="UXB507" s="230"/>
      <c r="UXC507" s="230"/>
      <c r="UXD507" s="230"/>
      <c r="UXE507" s="230"/>
      <c r="UXF507" s="230"/>
      <c r="UXG507" s="230"/>
      <c r="UXH507" s="230"/>
      <c r="UXI507" s="230"/>
      <c r="UXJ507" s="230"/>
      <c r="UXK507" s="230"/>
      <c r="UXL507" s="230"/>
      <c r="UXM507" s="230"/>
      <c r="UXN507" s="230"/>
      <c r="UXO507" s="230"/>
      <c r="UXP507" s="230"/>
      <c r="UXQ507" s="230"/>
      <c r="UXR507" s="230"/>
      <c r="UXS507" s="230"/>
      <c r="UXT507" s="230"/>
      <c r="UXU507" s="230"/>
      <c r="UXV507" s="230"/>
      <c r="UXW507" s="230"/>
      <c r="UXX507" s="230"/>
      <c r="UXY507" s="230"/>
      <c r="UXZ507" s="230"/>
      <c r="UYA507" s="230"/>
      <c r="UYB507" s="230"/>
      <c r="UYC507" s="230"/>
      <c r="UYD507" s="230"/>
      <c r="UYE507" s="230"/>
      <c r="UYF507" s="230"/>
      <c r="UYG507" s="230"/>
      <c r="UYH507" s="230"/>
      <c r="UYI507" s="230"/>
      <c r="UYJ507" s="230"/>
      <c r="UYK507" s="230"/>
      <c r="UYL507" s="230"/>
      <c r="UYM507" s="230"/>
      <c r="UYN507" s="230"/>
      <c r="UYO507" s="230"/>
      <c r="UYP507" s="230"/>
      <c r="UYQ507" s="230"/>
      <c r="UYR507" s="230"/>
      <c r="UYS507" s="230"/>
      <c r="UYT507" s="230"/>
      <c r="UYU507" s="230"/>
      <c r="UYV507" s="230"/>
      <c r="UYW507" s="230"/>
      <c r="UYX507" s="230"/>
      <c r="UYY507" s="230"/>
      <c r="UYZ507" s="230"/>
      <c r="UZA507" s="230"/>
      <c r="UZB507" s="230"/>
      <c r="UZC507" s="230"/>
      <c r="UZD507" s="230"/>
      <c r="UZE507" s="230"/>
      <c r="UZF507" s="230"/>
      <c r="UZG507" s="230"/>
      <c r="UZH507" s="230"/>
      <c r="UZI507" s="230"/>
      <c r="UZJ507" s="230"/>
      <c r="UZK507" s="230"/>
      <c r="UZL507" s="230"/>
      <c r="UZM507" s="230"/>
      <c r="UZN507" s="230"/>
      <c r="UZO507" s="230"/>
      <c r="UZP507" s="230"/>
      <c r="UZQ507" s="230"/>
      <c r="UZR507" s="230"/>
      <c r="UZS507" s="230"/>
      <c r="UZT507" s="230"/>
      <c r="UZU507" s="230"/>
      <c r="UZV507" s="230"/>
      <c r="UZW507" s="230"/>
      <c r="UZX507" s="230"/>
      <c r="UZY507" s="230"/>
      <c r="UZZ507" s="230"/>
      <c r="VAA507" s="230"/>
      <c r="VAB507" s="230"/>
      <c r="VAC507" s="230"/>
      <c r="VAD507" s="230"/>
      <c r="VAE507" s="230"/>
      <c r="VAF507" s="230"/>
      <c r="VAG507" s="230"/>
      <c r="VAH507" s="230"/>
      <c r="VAI507" s="230"/>
      <c r="VAJ507" s="230"/>
      <c r="VAK507" s="230"/>
      <c r="VAL507" s="230"/>
      <c r="VAM507" s="230"/>
      <c r="VAN507" s="230"/>
      <c r="VAO507" s="230"/>
      <c r="VAP507" s="230"/>
      <c r="VAQ507" s="230"/>
      <c r="VAR507" s="230"/>
      <c r="VAS507" s="230"/>
      <c r="VAT507" s="230"/>
      <c r="VAU507" s="230"/>
      <c r="VAV507" s="230"/>
      <c r="VAW507" s="230"/>
      <c r="VAX507" s="230"/>
      <c r="VAY507" s="230"/>
      <c r="VAZ507" s="230"/>
      <c r="VBA507" s="230"/>
      <c r="VBB507" s="230"/>
      <c r="VBC507" s="230"/>
      <c r="VBD507" s="230"/>
      <c r="VBE507" s="230"/>
      <c r="VBF507" s="230"/>
      <c r="VBG507" s="230"/>
      <c r="VBH507" s="230"/>
      <c r="VBI507" s="230"/>
      <c r="VBJ507" s="230"/>
      <c r="VBK507" s="230"/>
      <c r="VBL507" s="230"/>
      <c r="VBM507" s="230"/>
      <c r="VBN507" s="230"/>
      <c r="VBO507" s="230"/>
      <c r="VBP507" s="230"/>
      <c r="VBQ507" s="230"/>
      <c r="VBR507" s="230"/>
      <c r="VBS507" s="230"/>
      <c r="VBT507" s="230"/>
      <c r="VBU507" s="230"/>
      <c r="VBV507" s="230"/>
      <c r="VBW507" s="230"/>
      <c r="VBX507" s="230"/>
      <c r="VBY507" s="230"/>
      <c r="VBZ507" s="230"/>
      <c r="VCA507" s="230"/>
      <c r="VCB507" s="230"/>
      <c r="VCC507" s="230"/>
      <c r="VCD507" s="230"/>
      <c r="VCE507" s="230"/>
      <c r="VCF507" s="230"/>
      <c r="VCG507" s="230"/>
      <c r="VCH507" s="230"/>
      <c r="VCI507" s="230"/>
      <c r="VCJ507" s="230"/>
      <c r="VCK507" s="230"/>
      <c r="VCL507" s="230"/>
      <c r="VCM507" s="230"/>
      <c r="VCN507" s="230"/>
      <c r="VCO507" s="230"/>
      <c r="VCP507" s="230"/>
      <c r="VCQ507" s="230"/>
      <c r="VCR507" s="230"/>
      <c r="VCS507" s="230"/>
      <c r="VCT507" s="230"/>
      <c r="VCU507" s="230"/>
      <c r="VCV507" s="230"/>
      <c r="VCW507" s="230"/>
      <c r="VCX507" s="230"/>
      <c r="VCY507" s="230"/>
      <c r="VCZ507" s="230"/>
      <c r="VDA507" s="230"/>
      <c r="VDB507" s="230"/>
      <c r="VDC507" s="230"/>
      <c r="VDD507" s="230"/>
      <c r="VDE507" s="230"/>
      <c r="VDF507" s="230"/>
      <c r="VDG507" s="230"/>
      <c r="VDH507" s="230"/>
      <c r="VDI507" s="230"/>
      <c r="VDJ507" s="230"/>
      <c r="VDK507" s="230"/>
      <c r="VDL507" s="230"/>
      <c r="VDM507" s="230"/>
      <c r="VDN507" s="230"/>
      <c r="VDO507" s="230"/>
      <c r="VDP507" s="230"/>
      <c r="VDQ507" s="230"/>
      <c r="VDR507" s="230"/>
      <c r="VDS507" s="230"/>
      <c r="VDT507" s="230"/>
      <c r="VDU507" s="230"/>
      <c r="VDV507" s="230"/>
      <c r="VDW507" s="230"/>
      <c r="VDX507" s="230"/>
      <c r="VDY507" s="230"/>
      <c r="VDZ507" s="230"/>
      <c r="VEA507" s="230"/>
      <c r="VEB507" s="230"/>
      <c r="VEC507" s="230"/>
      <c r="VED507" s="230"/>
      <c r="VEE507" s="230"/>
      <c r="VEF507" s="230"/>
      <c r="VEG507" s="230"/>
      <c r="VEH507" s="230"/>
      <c r="VEI507" s="230"/>
      <c r="VEJ507" s="230"/>
      <c r="VEK507" s="230"/>
      <c r="VEL507" s="230"/>
      <c r="VEM507" s="230"/>
      <c r="VEN507" s="230"/>
      <c r="VEO507" s="230"/>
      <c r="VEP507" s="230"/>
      <c r="VEQ507" s="230"/>
      <c r="VER507" s="230"/>
      <c r="VES507" s="230"/>
      <c r="VET507" s="230"/>
      <c r="VEU507" s="230"/>
      <c r="VEV507" s="230"/>
      <c r="VEW507" s="230"/>
      <c r="VEX507" s="230"/>
      <c r="VEY507" s="230"/>
      <c r="VEZ507" s="230"/>
      <c r="VFA507" s="230"/>
      <c r="VFB507" s="230"/>
      <c r="VFC507" s="230"/>
      <c r="VFD507" s="230"/>
      <c r="VFE507" s="230"/>
      <c r="VFF507" s="230"/>
      <c r="VFG507" s="230"/>
      <c r="VFH507" s="230"/>
      <c r="VFI507" s="230"/>
      <c r="VFJ507" s="230"/>
      <c r="VFK507" s="230"/>
      <c r="VFL507" s="230"/>
      <c r="VFM507" s="230"/>
      <c r="VFN507" s="230"/>
      <c r="VFO507" s="230"/>
      <c r="VFP507" s="230"/>
      <c r="VFQ507" s="230"/>
      <c r="VFR507" s="230"/>
      <c r="VFS507" s="230"/>
      <c r="VFT507" s="230"/>
      <c r="VFU507" s="230"/>
      <c r="VFV507" s="230"/>
      <c r="VFW507" s="230"/>
      <c r="VFX507" s="230"/>
      <c r="VFY507" s="230"/>
      <c r="VFZ507" s="230"/>
      <c r="VGA507" s="230"/>
      <c r="VGB507" s="230"/>
      <c r="VGC507" s="230"/>
      <c r="VGD507" s="230"/>
      <c r="VGE507" s="230"/>
      <c r="VGF507" s="230"/>
      <c r="VGG507" s="230"/>
      <c r="VGH507" s="230"/>
      <c r="VGI507" s="230"/>
      <c r="VGJ507" s="230"/>
      <c r="VGK507" s="230"/>
      <c r="VGL507" s="230"/>
      <c r="VGM507" s="230"/>
      <c r="VGN507" s="230"/>
      <c r="VGO507" s="230"/>
      <c r="VGP507" s="230"/>
      <c r="VGQ507" s="230"/>
      <c r="VGR507" s="230"/>
      <c r="VGS507" s="230"/>
      <c r="VGT507" s="230"/>
      <c r="VGU507" s="230"/>
      <c r="VGV507" s="230"/>
      <c r="VGW507" s="230"/>
      <c r="VGX507" s="230"/>
      <c r="VGY507" s="230"/>
      <c r="VGZ507" s="230"/>
      <c r="VHA507" s="230"/>
      <c r="VHB507" s="230"/>
      <c r="VHC507" s="230"/>
      <c r="VHD507" s="230"/>
      <c r="VHE507" s="230"/>
      <c r="VHF507" s="230"/>
      <c r="VHG507" s="230"/>
      <c r="VHH507" s="230"/>
      <c r="VHI507" s="230"/>
      <c r="VHJ507" s="230"/>
      <c r="VHK507" s="230"/>
      <c r="VHL507" s="230"/>
      <c r="VHM507" s="230"/>
      <c r="VHN507" s="230"/>
      <c r="VHO507" s="230"/>
      <c r="VHP507" s="230"/>
      <c r="VHQ507" s="230"/>
      <c r="VHR507" s="230"/>
      <c r="VHS507" s="230"/>
      <c r="VHT507" s="230"/>
      <c r="VHU507" s="230"/>
      <c r="VHV507" s="230"/>
      <c r="VHW507" s="230"/>
      <c r="VHX507" s="230"/>
      <c r="VHY507" s="230"/>
      <c r="VHZ507" s="230"/>
      <c r="VIA507" s="230"/>
      <c r="VIB507" s="230"/>
      <c r="VIC507" s="230"/>
      <c r="VID507" s="230"/>
      <c r="VIE507" s="230"/>
      <c r="VIF507" s="230"/>
      <c r="VIG507" s="230"/>
      <c r="VIH507" s="230"/>
      <c r="VII507" s="230"/>
      <c r="VIJ507" s="230"/>
      <c r="VIK507" s="230"/>
      <c r="VIL507" s="230"/>
      <c r="VIM507" s="230"/>
      <c r="VIN507" s="230"/>
      <c r="VIO507" s="230"/>
      <c r="VIP507" s="230"/>
      <c r="VIQ507" s="230"/>
      <c r="VIR507" s="230"/>
      <c r="VIS507" s="230"/>
      <c r="VIT507" s="230"/>
      <c r="VIU507" s="230"/>
      <c r="VIV507" s="230"/>
      <c r="VIW507" s="230"/>
      <c r="VIX507" s="230"/>
      <c r="VIY507" s="230"/>
      <c r="VIZ507" s="230"/>
      <c r="VJA507" s="230"/>
      <c r="VJB507" s="230"/>
      <c r="VJC507" s="230"/>
      <c r="VJD507" s="230"/>
      <c r="VJE507" s="230"/>
      <c r="VJF507" s="230"/>
      <c r="VJG507" s="230"/>
      <c r="VJH507" s="230"/>
      <c r="VJI507" s="230"/>
      <c r="VJJ507" s="230"/>
      <c r="VJK507" s="230"/>
      <c r="VJL507" s="230"/>
      <c r="VJM507" s="230"/>
      <c r="VJN507" s="230"/>
      <c r="VJO507" s="230"/>
      <c r="VJP507" s="230"/>
      <c r="VJQ507" s="230"/>
      <c r="VJR507" s="230"/>
      <c r="VJS507" s="230"/>
      <c r="VJT507" s="230"/>
      <c r="VJU507" s="230"/>
      <c r="VJV507" s="230"/>
      <c r="VJW507" s="230"/>
      <c r="VJX507" s="230"/>
      <c r="VJY507" s="230"/>
      <c r="VJZ507" s="230"/>
      <c r="VKA507" s="230"/>
      <c r="VKB507" s="230"/>
      <c r="VKC507" s="230"/>
      <c r="VKD507" s="230"/>
      <c r="VKE507" s="230"/>
      <c r="VKF507" s="230"/>
      <c r="VKG507" s="230"/>
      <c r="VKH507" s="230"/>
      <c r="VKI507" s="230"/>
      <c r="VKJ507" s="230"/>
      <c r="VKK507" s="230"/>
      <c r="VKL507" s="230"/>
      <c r="VKM507" s="230"/>
      <c r="VKN507" s="230"/>
      <c r="VKO507" s="230"/>
      <c r="VKP507" s="230"/>
      <c r="VKQ507" s="230"/>
      <c r="VKR507" s="230"/>
      <c r="VKS507" s="230"/>
      <c r="VKT507" s="230"/>
      <c r="VKU507" s="230"/>
      <c r="VKV507" s="230"/>
      <c r="VKW507" s="230"/>
      <c r="VKX507" s="230"/>
      <c r="VKY507" s="230"/>
      <c r="VKZ507" s="230"/>
      <c r="VLA507" s="230"/>
      <c r="VLB507" s="230"/>
      <c r="VLC507" s="230"/>
      <c r="VLD507" s="230"/>
      <c r="VLE507" s="230"/>
      <c r="VLF507" s="230"/>
      <c r="VLG507" s="230"/>
      <c r="VLH507" s="230"/>
      <c r="VLI507" s="230"/>
      <c r="VLJ507" s="230"/>
      <c r="VLK507" s="230"/>
      <c r="VLL507" s="230"/>
      <c r="VLM507" s="230"/>
      <c r="VLN507" s="230"/>
      <c r="VLO507" s="230"/>
      <c r="VLP507" s="230"/>
      <c r="VLQ507" s="230"/>
      <c r="VLR507" s="230"/>
      <c r="VLS507" s="230"/>
      <c r="VLT507" s="230"/>
      <c r="VLU507" s="230"/>
      <c r="VLV507" s="230"/>
      <c r="VLW507" s="230"/>
      <c r="VLX507" s="230"/>
      <c r="VLY507" s="230"/>
      <c r="VLZ507" s="230"/>
      <c r="VMA507" s="230"/>
      <c r="VMB507" s="230"/>
      <c r="VMC507" s="230"/>
      <c r="VMD507" s="230"/>
      <c r="VME507" s="230"/>
      <c r="VMF507" s="230"/>
      <c r="VMG507" s="230"/>
      <c r="VMH507" s="230"/>
      <c r="VMI507" s="230"/>
      <c r="VMJ507" s="230"/>
      <c r="VMK507" s="230"/>
      <c r="VML507" s="230"/>
      <c r="VMM507" s="230"/>
      <c r="VMN507" s="230"/>
      <c r="VMO507" s="230"/>
      <c r="VMP507" s="230"/>
      <c r="VMQ507" s="230"/>
      <c r="VMR507" s="230"/>
      <c r="VMS507" s="230"/>
      <c r="VMT507" s="230"/>
      <c r="VMU507" s="230"/>
      <c r="VMV507" s="230"/>
      <c r="VMW507" s="230"/>
      <c r="VMX507" s="230"/>
      <c r="VMY507" s="230"/>
      <c r="VMZ507" s="230"/>
      <c r="VNA507" s="230"/>
      <c r="VNB507" s="230"/>
      <c r="VNC507" s="230"/>
      <c r="VND507" s="230"/>
      <c r="VNE507" s="230"/>
      <c r="VNF507" s="230"/>
      <c r="VNG507" s="230"/>
      <c r="VNH507" s="230"/>
      <c r="VNI507" s="230"/>
      <c r="VNJ507" s="230"/>
      <c r="VNK507" s="230"/>
      <c r="VNL507" s="230"/>
      <c r="VNM507" s="230"/>
      <c r="VNN507" s="230"/>
      <c r="VNO507" s="230"/>
      <c r="VNP507" s="230"/>
      <c r="VNQ507" s="230"/>
      <c r="VNR507" s="230"/>
      <c r="VNS507" s="230"/>
      <c r="VNT507" s="230"/>
      <c r="VNU507" s="230"/>
      <c r="VNV507" s="230"/>
      <c r="VNW507" s="230"/>
      <c r="VNX507" s="230"/>
      <c r="VNY507" s="230"/>
      <c r="VNZ507" s="230"/>
      <c r="VOA507" s="230"/>
      <c r="VOB507" s="230"/>
      <c r="VOC507" s="230"/>
      <c r="VOD507" s="230"/>
      <c r="VOE507" s="230"/>
      <c r="VOF507" s="230"/>
      <c r="VOG507" s="230"/>
      <c r="VOH507" s="230"/>
      <c r="VOI507" s="230"/>
      <c r="VOJ507" s="230"/>
      <c r="VOK507" s="230"/>
      <c r="VOL507" s="230"/>
      <c r="VOM507" s="230"/>
      <c r="VON507" s="230"/>
      <c r="VOO507" s="230"/>
      <c r="VOP507" s="230"/>
      <c r="VOQ507" s="230"/>
      <c r="VOR507" s="230"/>
      <c r="VOS507" s="230"/>
      <c r="VOT507" s="230"/>
      <c r="VOU507" s="230"/>
      <c r="VOV507" s="230"/>
      <c r="VOW507" s="230"/>
      <c r="VOX507" s="230"/>
      <c r="VOY507" s="230"/>
      <c r="VOZ507" s="230"/>
      <c r="VPA507" s="230"/>
      <c r="VPB507" s="230"/>
      <c r="VPC507" s="230"/>
      <c r="VPD507" s="230"/>
      <c r="VPE507" s="230"/>
      <c r="VPF507" s="230"/>
      <c r="VPG507" s="230"/>
      <c r="VPH507" s="230"/>
      <c r="VPI507" s="230"/>
      <c r="VPJ507" s="230"/>
      <c r="VPK507" s="230"/>
      <c r="VPL507" s="230"/>
      <c r="VPM507" s="230"/>
      <c r="VPN507" s="230"/>
      <c r="VPO507" s="230"/>
      <c r="VPP507" s="230"/>
      <c r="VPQ507" s="230"/>
      <c r="VPR507" s="230"/>
      <c r="VPS507" s="230"/>
      <c r="VPT507" s="230"/>
      <c r="VPU507" s="230"/>
      <c r="VPV507" s="230"/>
      <c r="VPW507" s="230"/>
      <c r="VPX507" s="230"/>
      <c r="VPY507" s="230"/>
      <c r="VPZ507" s="230"/>
      <c r="VQA507" s="230"/>
      <c r="VQB507" s="230"/>
      <c r="VQC507" s="230"/>
      <c r="VQD507" s="230"/>
      <c r="VQE507" s="230"/>
      <c r="VQF507" s="230"/>
      <c r="VQG507" s="230"/>
      <c r="VQH507" s="230"/>
      <c r="VQI507" s="230"/>
      <c r="VQJ507" s="230"/>
      <c r="VQK507" s="230"/>
      <c r="VQL507" s="230"/>
      <c r="VQM507" s="230"/>
      <c r="VQN507" s="230"/>
      <c r="VQO507" s="230"/>
      <c r="VQP507" s="230"/>
      <c r="VQQ507" s="230"/>
      <c r="VQR507" s="230"/>
      <c r="VQS507" s="230"/>
      <c r="VQT507" s="230"/>
      <c r="VQU507" s="230"/>
      <c r="VQV507" s="230"/>
      <c r="VQW507" s="230"/>
      <c r="VQX507" s="230"/>
      <c r="VQY507" s="230"/>
      <c r="VQZ507" s="230"/>
      <c r="VRA507" s="230"/>
      <c r="VRB507" s="230"/>
      <c r="VRC507" s="230"/>
      <c r="VRD507" s="230"/>
      <c r="VRE507" s="230"/>
      <c r="VRF507" s="230"/>
      <c r="VRG507" s="230"/>
      <c r="VRH507" s="230"/>
      <c r="VRI507" s="230"/>
      <c r="VRJ507" s="230"/>
      <c r="VRK507" s="230"/>
      <c r="VRL507" s="230"/>
      <c r="VRM507" s="230"/>
      <c r="VRN507" s="230"/>
      <c r="VRO507" s="230"/>
      <c r="VRP507" s="230"/>
      <c r="VRQ507" s="230"/>
      <c r="VRR507" s="230"/>
      <c r="VRS507" s="230"/>
      <c r="VRT507" s="230"/>
      <c r="VRU507" s="230"/>
      <c r="VRV507" s="230"/>
      <c r="VRW507" s="230"/>
      <c r="VRX507" s="230"/>
      <c r="VRY507" s="230"/>
      <c r="VRZ507" s="230"/>
      <c r="VSA507" s="230"/>
      <c r="VSB507" s="230"/>
      <c r="VSC507" s="230"/>
      <c r="VSD507" s="230"/>
      <c r="VSE507" s="230"/>
      <c r="VSF507" s="230"/>
      <c r="VSG507" s="230"/>
      <c r="VSH507" s="230"/>
      <c r="VSI507" s="230"/>
      <c r="VSJ507" s="230"/>
      <c r="VSK507" s="230"/>
      <c r="VSL507" s="230"/>
      <c r="VSM507" s="230"/>
      <c r="VSN507" s="230"/>
      <c r="VSO507" s="230"/>
      <c r="VSP507" s="230"/>
      <c r="VSQ507" s="230"/>
      <c r="VSR507" s="230"/>
      <c r="VSS507" s="230"/>
      <c r="VST507" s="230"/>
      <c r="VSU507" s="230"/>
      <c r="VSV507" s="230"/>
      <c r="VSW507" s="230"/>
      <c r="VSX507" s="230"/>
      <c r="VSY507" s="230"/>
      <c r="VSZ507" s="230"/>
      <c r="VTA507" s="230"/>
      <c r="VTB507" s="230"/>
      <c r="VTC507" s="230"/>
      <c r="VTD507" s="230"/>
      <c r="VTE507" s="230"/>
      <c r="VTF507" s="230"/>
      <c r="VTG507" s="230"/>
      <c r="VTH507" s="230"/>
      <c r="VTI507" s="230"/>
      <c r="VTJ507" s="230"/>
      <c r="VTK507" s="230"/>
      <c r="VTL507" s="230"/>
      <c r="VTM507" s="230"/>
      <c r="VTN507" s="230"/>
      <c r="VTO507" s="230"/>
      <c r="VTP507" s="230"/>
      <c r="VTQ507" s="230"/>
      <c r="VTR507" s="230"/>
      <c r="VTS507" s="230"/>
      <c r="VTT507" s="230"/>
      <c r="VTU507" s="230"/>
      <c r="VTV507" s="230"/>
      <c r="VTW507" s="230"/>
      <c r="VTX507" s="230"/>
      <c r="VTY507" s="230"/>
      <c r="VTZ507" s="230"/>
      <c r="VUA507" s="230"/>
      <c r="VUB507" s="230"/>
      <c r="VUC507" s="230"/>
      <c r="VUD507" s="230"/>
      <c r="VUE507" s="230"/>
      <c r="VUF507" s="230"/>
      <c r="VUG507" s="230"/>
      <c r="VUH507" s="230"/>
      <c r="VUI507" s="230"/>
      <c r="VUJ507" s="230"/>
      <c r="VUK507" s="230"/>
      <c r="VUL507" s="230"/>
      <c r="VUM507" s="230"/>
      <c r="VUN507" s="230"/>
      <c r="VUO507" s="230"/>
      <c r="VUP507" s="230"/>
      <c r="VUQ507" s="230"/>
      <c r="VUR507" s="230"/>
      <c r="VUS507" s="230"/>
      <c r="VUT507" s="230"/>
      <c r="VUU507" s="230"/>
      <c r="VUV507" s="230"/>
      <c r="VUW507" s="230"/>
      <c r="VUX507" s="230"/>
      <c r="VUY507" s="230"/>
      <c r="VUZ507" s="230"/>
      <c r="VVA507" s="230"/>
      <c r="VVB507" s="230"/>
      <c r="VVC507" s="230"/>
      <c r="VVD507" s="230"/>
      <c r="VVE507" s="230"/>
      <c r="VVF507" s="230"/>
      <c r="VVG507" s="230"/>
      <c r="VVH507" s="230"/>
      <c r="VVI507" s="230"/>
      <c r="VVJ507" s="230"/>
      <c r="VVK507" s="230"/>
      <c r="VVL507" s="230"/>
      <c r="VVM507" s="230"/>
      <c r="VVN507" s="230"/>
      <c r="VVO507" s="230"/>
      <c r="VVP507" s="230"/>
      <c r="VVQ507" s="230"/>
      <c r="VVR507" s="230"/>
      <c r="VVS507" s="230"/>
      <c r="VVT507" s="230"/>
      <c r="VVU507" s="230"/>
      <c r="VVV507" s="230"/>
      <c r="VVW507" s="230"/>
      <c r="VVX507" s="230"/>
      <c r="VVY507" s="230"/>
      <c r="VVZ507" s="230"/>
      <c r="VWA507" s="230"/>
      <c r="VWB507" s="230"/>
      <c r="VWC507" s="230"/>
      <c r="VWD507" s="230"/>
      <c r="VWE507" s="230"/>
      <c r="VWF507" s="230"/>
      <c r="VWG507" s="230"/>
      <c r="VWH507" s="230"/>
      <c r="VWI507" s="230"/>
      <c r="VWJ507" s="230"/>
      <c r="VWK507" s="230"/>
      <c r="VWL507" s="230"/>
      <c r="VWM507" s="230"/>
      <c r="VWN507" s="230"/>
      <c r="VWO507" s="230"/>
      <c r="VWP507" s="230"/>
      <c r="VWQ507" s="230"/>
      <c r="VWR507" s="230"/>
      <c r="VWS507" s="230"/>
      <c r="VWT507" s="230"/>
      <c r="VWU507" s="230"/>
      <c r="VWV507" s="230"/>
      <c r="VWW507" s="230"/>
      <c r="VWX507" s="230"/>
      <c r="VWY507" s="230"/>
      <c r="VWZ507" s="230"/>
      <c r="VXA507" s="230"/>
      <c r="VXB507" s="230"/>
      <c r="VXC507" s="230"/>
      <c r="VXD507" s="230"/>
      <c r="VXE507" s="230"/>
      <c r="VXF507" s="230"/>
      <c r="VXG507" s="230"/>
      <c r="VXH507" s="230"/>
      <c r="VXI507" s="230"/>
      <c r="VXJ507" s="230"/>
      <c r="VXK507" s="230"/>
      <c r="VXL507" s="230"/>
      <c r="VXM507" s="230"/>
      <c r="VXN507" s="230"/>
      <c r="VXO507" s="230"/>
      <c r="VXP507" s="230"/>
      <c r="VXQ507" s="230"/>
      <c r="VXR507" s="230"/>
      <c r="VXS507" s="230"/>
      <c r="VXT507" s="230"/>
      <c r="VXU507" s="230"/>
      <c r="VXV507" s="230"/>
      <c r="VXW507" s="230"/>
      <c r="VXX507" s="230"/>
      <c r="VXY507" s="230"/>
      <c r="VXZ507" s="230"/>
      <c r="VYA507" s="230"/>
      <c r="VYB507" s="230"/>
      <c r="VYC507" s="230"/>
      <c r="VYD507" s="230"/>
      <c r="VYE507" s="230"/>
      <c r="VYF507" s="230"/>
      <c r="VYG507" s="230"/>
      <c r="VYH507" s="230"/>
      <c r="VYI507" s="230"/>
      <c r="VYJ507" s="230"/>
      <c r="VYK507" s="230"/>
      <c r="VYL507" s="230"/>
      <c r="VYM507" s="230"/>
      <c r="VYN507" s="230"/>
      <c r="VYO507" s="230"/>
      <c r="VYP507" s="230"/>
      <c r="VYQ507" s="230"/>
      <c r="VYR507" s="230"/>
      <c r="VYS507" s="230"/>
      <c r="VYT507" s="230"/>
      <c r="VYU507" s="230"/>
      <c r="VYV507" s="230"/>
      <c r="VYW507" s="230"/>
      <c r="VYX507" s="230"/>
      <c r="VYY507" s="230"/>
      <c r="VYZ507" s="230"/>
      <c r="VZA507" s="230"/>
      <c r="VZB507" s="230"/>
      <c r="VZC507" s="230"/>
      <c r="VZD507" s="230"/>
      <c r="VZE507" s="230"/>
      <c r="VZF507" s="230"/>
      <c r="VZG507" s="230"/>
      <c r="VZH507" s="230"/>
      <c r="VZI507" s="230"/>
      <c r="VZJ507" s="230"/>
      <c r="VZK507" s="230"/>
      <c r="VZL507" s="230"/>
      <c r="VZM507" s="230"/>
      <c r="VZN507" s="230"/>
      <c r="VZO507" s="230"/>
      <c r="VZP507" s="230"/>
      <c r="VZQ507" s="230"/>
      <c r="VZR507" s="230"/>
      <c r="VZS507" s="230"/>
      <c r="VZT507" s="230"/>
      <c r="VZU507" s="230"/>
      <c r="VZV507" s="230"/>
      <c r="VZW507" s="230"/>
      <c r="VZX507" s="230"/>
      <c r="VZY507" s="230"/>
      <c r="VZZ507" s="230"/>
      <c r="WAA507" s="230"/>
      <c r="WAB507" s="230"/>
      <c r="WAC507" s="230"/>
      <c r="WAD507" s="230"/>
      <c r="WAE507" s="230"/>
      <c r="WAF507" s="230"/>
      <c r="WAG507" s="230"/>
      <c r="WAH507" s="230"/>
      <c r="WAI507" s="230"/>
      <c r="WAJ507" s="230"/>
      <c r="WAK507" s="230"/>
      <c r="WAL507" s="230"/>
      <c r="WAM507" s="230"/>
      <c r="WAN507" s="230"/>
      <c r="WAO507" s="230"/>
      <c r="WAP507" s="230"/>
      <c r="WAQ507" s="230"/>
      <c r="WAR507" s="230"/>
      <c r="WAS507" s="230"/>
      <c r="WAT507" s="230"/>
      <c r="WAU507" s="230"/>
      <c r="WAV507" s="230"/>
      <c r="WAW507" s="230"/>
      <c r="WAX507" s="230"/>
      <c r="WAY507" s="230"/>
      <c r="WAZ507" s="230"/>
      <c r="WBA507" s="230"/>
      <c r="WBB507" s="230"/>
      <c r="WBC507" s="230"/>
      <c r="WBD507" s="230"/>
      <c r="WBE507" s="230"/>
      <c r="WBF507" s="230"/>
      <c r="WBG507" s="230"/>
      <c r="WBH507" s="230"/>
      <c r="WBI507" s="230"/>
      <c r="WBJ507" s="230"/>
      <c r="WBK507" s="230"/>
      <c r="WBL507" s="230"/>
      <c r="WBM507" s="230"/>
      <c r="WBN507" s="230"/>
      <c r="WBO507" s="230"/>
      <c r="WBP507" s="230"/>
      <c r="WBQ507" s="230"/>
      <c r="WBR507" s="230"/>
      <c r="WBS507" s="230"/>
      <c r="WBT507" s="230"/>
      <c r="WBU507" s="230"/>
      <c r="WBV507" s="230"/>
      <c r="WBW507" s="230"/>
      <c r="WBX507" s="230"/>
      <c r="WBY507" s="230"/>
      <c r="WBZ507" s="230"/>
      <c r="WCA507" s="230"/>
      <c r="WCB507" s="230"/>
      <c r="WCC507" s="230"/>
      <c r="WCD507" s="230"/>
      <c r="WCE507" s="230"/>
      <c r="WCF507" s="230"/>
      <c r="WCG507" s="230"/>
      <c r="WCH507" s="230"/>
      <c r="WCI507" s="230"/>
      <c r="WCJ507" s="230"/>
      <c r="WCK507" s="230"/>
      <c r="WCL507" s="230"/>
      <c r="WCM507" s="230"/>
      <c r="WCN507" s="230"/>
      <c r="WCO507" s="230"/>
      <c r="WCP507" s="230"/>
      <c r="WCQ507" s="230"/>
      <c r="WCR507" s="230"/>
      <c r="WCS507" s="230"/>
      <c r="WCT507" s="230"/>
      <c r="WCU507" s="230"/>
      <c r="WCV507" s="230"/>
      <c r="WCW507" s="230"/>
      <c r="WCX507" s="230"/>
      <c r="WCY507" s="230"/>
      <c r="WCZ507" s="230"/>
      <c r="WDA507" s="230"/>
      <c r="WDB507" s="230"/>
      <c r="WDC507" s="230"/>
      <c r="WDD507" s="230"/>
      <c r="WDE507" s="230"/>
      <c r="WDF507" s="230"/>
      <c r="WDG507" s="230"/>
      <c r="WDH507" s="230"/>
      <c r="WDI507" s="230"/>
      <c r="WDJ507" s="230"/>
      <c r="WDK507" s="230"/>
      <c r="WDL507" s="230"/>
      <c r="WDM507" s="230"/>
      <c r="WDN507" s="230"/>
      <c r="WDO507" s="230"/>
      <c r="WDP507" s="230"/>
      <c r="WDQ507" s="230"/>
      <c r="WDR507" s="230"/>
      <c r="WDS507" s="230"/>
      <c r="WDT507" s="230"/>
      <c r="WDU507" s="230"/>
      <c r="WDV507" s="230"/>
      <c r="WDW507" s="230"/>
      <c r="WDX507" s="230"/>
      <c r="WDY507" s="230"/>
      <c r="WDZ507" s="230"/>
      <c r="WEA507" s="230"/>
      <c r="WEB507" s="230"/>
      <c r="WEC507" s="230"/>
      <c r="WED507" s="230"/>
      <c r="WEE507" s="230"/>
      <c r="WEF507" s="230"/>
      <c r="WEG507" s="230"/>
      <c r="WEH507" s="230"/>
      <c r="WEI507" s="230"/>
      <c r="WEJ507" s="230"/>
      <c r="WEK507" s="230"/>
      <c r="WEL507" s="230"/>
      <c r="WEM507" s="230"/>
      <c r="WEN507" s="230"/>
      <c r="WEO507" s="230"/>
      <c r="WEP507" s="230"/>
      <c r="WEQ507" s="230"/>
      <c r="WER507" s="230"/>
      <c r="WES507" s="230"/>
      <c r="WET507" s="230"/>
      <c r="WEU507" s="230"/>
      <c r="WEV507" s="230"/>
      <c r="WEW507" s="230"/>
      <c r="WEX507" s="230"/>
      <c r="WEY507" s="230"/>
      <c r="WEZ507" s="230"/>
      <c r="WFA507" s="230"/>
      <c r="WFB507" s="230"/>
      <c r="WFC507" s="230"/>
      <c r="WFD507" s="230"/>
      <c r="WFE507" s="230"/>
      <c r="WFF507" s="230"/>
      <c r="WFG507" s="230"/>
      <c r="WFH507" s="230"/>
      <c r="WFI507" s="230"/>
      <c r="WFJ507" s="230"/>
      <c r="WFK507" s="230"/>
      <c r="WFL507" s="230"/>
      <c r="WFM507" s="230"/>
      <c r="WFN507" s="230"/>
      <c r="WFO507" s="230"/>
      <c r="WFP507" s="230"/>
      <c r="WFQ507" s="230"/>
      <c r="WFR507" s="230"/>
      <c r="WFS507" s="230"/>
      <c r="WFT507" s="230"/>
      <c r="WFU507" s="230"/>
      <c r="WFV507" s="230"/>
      <c r="WFW507" s="230"/>
      <c r="WFX507" s="230"/>
      <c r="WFY507" s="230"/>
      <c r="WFZ507" s="230"/>
      <c r="WGA507" s="230"/>
      <c r="WGB507" s="230"/>
      <c r="WGC507" s="230"/>
      <c r="WGD507" s="230"/>
      <c r="WGE507" s="230"/>
      <c r="WGF507" s="230"/>
      <c r="WGG507" s="230"/>
      <c r="WGH507" s="230"/>
      <c r="WGI507" s="230"/>
      <c r="WGJ507" s="230"/>
      <c r="WGK507" s="230"/>
      <c r="WGL507" s="230"/>
      <c r="WGM507" s="230"/>
      <c r="WGN507" s="230"/>
      <c r="WGO507" s="230"/>
      <c r="WGP507" s="230"/>
      <c r="WGQ507" s="230"/>
      <c r="WGR507" s="230"/>
      <c r="WGS507" s="230"/>
      <c r="WGT507" s="230"/>
      <c r="WGU507" s="230"/>
      <c r="WGV507" s="230"/>
      <c r="WGW507" s="230"/>
      <c r="WGX507" s="230"/>
      <c r="WGY507" s="230"/>
      <c r="WGZ507" s="230"/>
      <c r="WHA507" s="230"/>
      <c r="WHB507" s="230"/>
      <c r="WHC507" s="230"/>
      <c r="WHD507" s="230"/>
      <c r="WHE507" s="230"/>
      <c r="WHF507" s="230"/>
      <c r="WHG507" s="230"/>
      <c r="WHH507" s="230"/>
      <c r="WHI507" s="230"/>
      <c r="WHJ507" s="230"/>
      <c r="WHK507" s="230"/>
      <c r="WHL507" s="230"/>
      <c r="WHM507" s="230"/>
      <c r="WHN507" s="230"/>
      <c r="WHO507" s="230"/>
      <c r="WHP507" s="230"/>
      <c r="WHQ507" s="230"/>
      <c r="WHR507" s="230"/>
      <c r="WHS507" s="230"/>
      <c r="WHT507" s="230"/>
      <c r="WHU507" s="230"/>
      <c r="WHV507" s="230"/>
      <c r="WHW507" s="230"/>
      <c r="WHX507" s="230"/>
      <c r="WHY507" s="230"/>
      <c r="WHZ507" s="230"/>
      <c r="WIA507" s="230"/>
      <c r="WIB507" s="230"/>
      <c r="WIC507" s="230"/>
      <c r="WID507" s="230"/>
      <c r="WIE507" s="230"/>
      <c r="WIF507" s="230"/>
      <c r="WIG507" s="230"/>
      <c r="WIH507" s="230"/>
      <c r="WII507" s="230"/>
      <c r="WIJ507" s="230"/>
      <c r="WIK507" s="230"/>
      <c r="WIL507" s="230"/>
      <c r="WIM507" s="230"/>
      <c r="WIN507" s="230"/>
      <c r="WIO507" s="230"/>
      <c r="WIP507" s="230"/>
      <c r="WIQ507" s="230"/>
      <c r="WIR507" s="230"/>
      <c r="WIS507" s="230"/>
      <c r="WIT507" s="230"/>
      <c r="WIU507" s="230"/>
      <c r="WIV507" s="230"/>
      <c r="WIW507" s="230"/>
      <c r="WIX507" s="230"/>
      <c r="WIY507" s="230"/>
      <c r="WIZ507" s="230"/>
      <c r="WJA507" s="230"/>
      <c r="WJB507" s="230"/>
      <c r="WJC507" s="230"/>
      <c r="WJD507" s="230"/>
      <c r="WJE507" s="230"/>
      <c r="WJF507" s="230"/>
      <c r="WJG507" s="230"/>
      <c r="WJH507" s="230"/>
      <c r="WJI507" s="230"/>
      <c r="WJJ507" s="230"/>
      <c r="WJK507" s="230"/>
      <c r="WJL507" s="230"/>
      <c r="WJM507" s="230"/>
      <c r="WJN507" s="230"/>
      <c r="WJO507" s="230"/>
      <c r="WJP507" s="230"/>
      <c r="WJQ507" s="230"/>
      <c r="WJR507" s="230"/>
      <c r="WJS507" s="230"/>
      <c r="WJT507" s="230"/>
      <c r="WJU507" s="230"/>
      <c r="WJV507" s="230"/>
      <c r="WJW507" s="230"/>
      <c r="WJX507" s="230"/>
      <c r="WJY507" s="230"/>
      <c r="WJZ507" s="230"/>
      <c r="WKA507" s="230"/>
      <c r="WKB507" s="230"/>
      <c r="WKC507" s="230"/>
      <c r="WKD507" s="230"/>
      <c r="WKE507" s="230"/>
      <c r="WKF507" s="230"/>
      <c r="WKG507" s="230"/>
      <c r="WKH507" s="230"/>
      <c r="WKI507" s="230"/>
      <c r="WKJ507" s="230"/>
      <c r="WKK507" s="230"/>
      <c r="WKL507" s="230"/>
      <c r="WKM507" s="230"/>
      <c r="WKN507" s="230"/>
      <c r="WKO507" s="230"/>
      <c r="WKP507" s="230"/>
      <c r="WKQ507" s="230"/>
      <c r="WKR507" s="230"/>
      <c r="WKS507" s="230"/>
      <c r="WKT507" s="230"/>
      <c r="WKU507" s="230"/>
      <c r="WKV507" s="230"/>
      <c r="WKW507" s="230"/>
      <c r="WKX507" s="230"/>
      <c r="WKY507" s="230"/>
      <c r="WKZ507" s="230"/>
      <c r="WLA507" s="230"/>
      <c r="WLB507" s="230"/>
      <c r="WLC507" s="230"/>
      <c r="WLD507" s="230"/>
      <c r="WLE507" s="230"/>
      <c r="WLF507" s="230"/>
      <c r="WLG507" s="230"/>
      <c r="WLH507" s="230"/>
      <c r="WLI507" s="230"/>
      <c r="WLJ507" s="230"/>
      <c r="WLK507" s="230"/>
      <c r="WLL507" s="230"/>
      <c r="WLM507" s="230"/>
      <c r="WLN507" s="230"/>
      <c r="WLO507" s="230"/>
      <c r="WLP507" s="230"/>
      <c r="WLQ507" s="230"/>
      <c r="WLR507" s="230"/>
      <c r="WLS507" s="230"/>
      <c r="WLT507" s="230"/>
      <c r="WLU507" s="230"/>
      <c r="WLV507" s="230"/>
      <c r="WLW507" s="230"/>
      <c r="WLX507" s="230"/>
      <c r="WLY507" s="230"/>
      <c r="WLZ507" s="230"/>
      <c r="WMA507" s="230"/>
      <c r="WMB507" s="230"/>
      <c r="WMC507" s="230"/>
      <c r="WMD507" s="230"/>
      <c r="WME507" s="230"/>
      <c r="WMF507" s="230"/>
      <c r="WMG507" s="230"/>
      <c r="WMH507" s="230"/>
      <c r="WMI507" s="230"/>
      <c r="WMJ507" s="230"/>
      <c r="WMK507" s="230"/>
      <c r="WML507" s="230"/>
      <c r="WMM507" s="230"/>
      <c r="WMN507" s="230"/>
      <c r="WMO507" s="230"/>
      <c r="WMP507" s="230"/>
      <c r="WMQ507" s="230"/>
      <c r="WMR507" s="230"/>
      <c r="WMS507" s="230"/>
      <c r="WMT507" s="230"/>
      <c r="WMU507" s="230"/>
      <c r="WMV507" s="230"/>
      <c r="WMW507" s="230"/>
      <c r="WMX507" s="230"/>
      <c r="WMY507" s="230"/>
      <c r="WMZ507" s="230"/>
      <c r="WNA507" s="230"/>
      <c r="WNB507" s="230"/>
      <c r="WNC507" s="230"/>
      <c r="WND507" s="230"/>
      <c r="WNE507" s="230"/>
      <c r="WNF507" s="230"/>
      <c r="WNG507" s="230"/>
      <c r="WNH507" s="230"/>
      <c r="WNI507" s="230"/>
      <c r="WNJ507" s="230"/>
      <c r="WNK507" s="230"/>
      <c r="WNL507" s="230"/>
      <c r="WNM507" s="230"/>
      <c r="WNN507" s="230"/>
      <c r="WNO507" s="230"/>
      <c r="WNP507" s="230"/>
      <c r="WNQ507" s="230"/>
      <c r="WNR507" s="230"/>
      <c r="WNS507" s="230"/>
      <c r="WNT507" s="230"/>
      <c r="WNU507" s="230"/>
      <c r="WNV507" s="230"/>
      <c r="WNW507" s="230"/>
      <c r="WNX507" s="230"/>
      <c r="WNY507" s="230"/>
      <c r="WNZ507" s="230"/>
      <c r="WOA507" s="230"/>
      <c r="WOB507" s="230"/>
      <c r="WOC507" s="230"/>
      <c r="WOD507" s="230"/>
      <c r="WOE507" s="230"/>
      <c r="WOF507" s="230"/>
      <c r="WOG507" s="230"/>
      <c r="WOH507" s="230"/>
      <c r="WOI507" s="230"/>
      <c r="WOJ507" s="230"/>
      <c r="WOK507" s="230"/>
      <c r="WOL507" s="230"/>
      <c r="WOM507" s="230"/>
      <c r="WON507" s="230"/>
      <c r="WOO507" s="230"/>
      <c r="WOP507" s="230"/>
      <c r="WOQ507" s="230"/>
      <c r="WOR507" s="230"/>
      <c r="WOS507" s="230"/>
      <c r="WOT507" s="230"/>
      <c r="WOU507" s="230"/>
      <c r="WOV507" s="230"/>
      <c r="WOW507" s="230"/>
      <c r="WOX507" s="230"/>
      <c r="WOY507" s="230"/>
      <c r="WOZ507" s="230"/>
      <c r="WPA507" s="230"/>
      <c r="WPB507" s="230"/>
      <c r="WPC507" s="230"/>
      <c r="WPD507" s="230"/>
      <c r="WPE507" s="230"/>
      <c r="WPF507" s="230"/>
      <c r="WPG507" s="230"/>
      <c r="WPH507" s="230"/>
      <c r="WPI507" s="230"/>
      <c r="WPJ507" s="230"/>
      <c r="WPK507" s="230"/>
      <c r="WPL507" s="230"/>
      <c r="WPM507" s="230"/>
      <c r="WPN507" s="230"/>
      <c r="WPO507" s="230"/>
      <c r="WPP507" s="230"/>
      <c r="WPQ507" s="230"/>
      <c r="WPR507" s="230"/>
      <c r="WPS507" s="230"/>
      <c r="WPT507" s="230"/>
      <c r="WPU507" s="230"/>
      <c r="WPV507" s="230"/>
      <c r="WPW507" s="230"/>
      <c r="WPX507" s="230"/>
      <c r="WPY507" s="230"/>
      <c r="WPZ507" s="230"/>
      <c r="WQA507" s="230"/>
      <c r="WQB507" s="230"/>
      <c r="WQC507" s="230"/>
      <c r="WQD507" s="230"/>
      <c r="WQE507" s="230"/>
      <c r="WQF507" s="230"/>
      <c r="WQG507" s="230"/>
      <c r="WQH507" s="230"/>
      <c r="WQI507" s="230"/>
      <c r="WQJ507" s="230"/>
      <c r="WQK507" s="230"/>
      <c r="WQL507" s="230"/>
      <c r="WQM507" s="230"/>
      <c r="WQN507" s="230"/>
      <c r="WQO507" s="230"/>
      <c r="WQP507" s="230"/>
      <c r="WQQ507" s="230"/>
      <c r="WQR507" s="230"/>
      <c r="WQS507" s="230"/>
      <c r="WQT507" s="230"/>
      <c r="WQU507" s="230"/>
      <c r="WQV507" s="230"/>
      <c r="WQW507" s="230"/>
      <c r="WQX507" s="230"/>
      <c r="WQY507" s="230"/>
      <c r="WQZ507" s="230"/>
      <c r="WRA507" s="230"/>
      <c r="WRB507" s="230"/>
      <c r="WRC507" s="230"/>
      <c r="WRD507" s="230"/>
      <c r="WRE507" s="230"/>
      <c r="WRF507" s="230"/>
      <c r="WRG507" s="230"/>
      <c r="WRH507" s="230"/>
      <c r="WRI507" s="230"/>
      <c r="WRJ507" s="230"/>
      <c r="WRK507" s="230"/>
      <c r="WRL507" s="230"/>
      <c r="WRM507" s="230"/>
      <c r="WRN507" s="230"/>
      <c r="WRO507" s="230"/>
      <c r="WRP507" s="230"/>
      <c r="WRQ507" s="230"/>
      <c r="WRR507" s="230"/>
      <c r="WRS507" s="230"/>
      <c r="WRT507" s="230"/>
      <c r="WRU507" s="230"/>
      <c r="WRV507" s="230"/>
      <c r="WRW507" s="230"/>
      <c r="WRX507" s="230"/>
      <c r="WRY507" s="230"/>
      <c r="WRZ507" s="230"/>
      <c r="WSA507" s="230"/>
      <c r="WSB507" s="230"/>
      <c r="WSC507" s="230"/>
      <c r="WSD507" s="230"/>
      <c r="WSE507" s="230"/>
      <c r="WSF507" s="230"/>
      <c r="WSG507" s="230"/>
      <c r="WSH507" s="230"/>
      <c r="WSI507" s="230"/>
      <c r="WSJ507" s="230"/>
      <c r="WSK507" s="230"/>
      <c r="WSL507" s="230"/>
      <c r="WSM507" s="230"/>
      <c r="WSN507" s="230"/>
      <c r="WSO507" s="230"/>
      <c r="WSP507" s="230"/>
      <c r="WSQ507" s="230"/>
      <c r="WSR507" s="230"/>
      <c r="WSS507" s="230"/>
      <c r="WST507" s="230"/>
      <c r="WSU507" s="230"/>
      <c r="WSV507" s="230"/>
      <c r="WSW507" s="230"/>
      <c r="WSX507" s="230"/>
      <c r="WSY507" s="230"/>
      <c r="WSZ507" s="230"/>
      <c r="WTA507" s="230"/>
      <c r="WTB507" s="230"/>
      <c r="WTC507" s="230"/>
      <c r="WTD507" s="230"/>
      <c r="WTE507" s="230"/>
      <c r="WTF507" s="230"/>
      <c r="WTG507" s="230"/>
      <c r="WTH507" s="230"/>
      <c r="WTI507" s="230"/>
      <c r="WTJ507" s="230"/>
      <c r="WTK507" s="230"/>
      <c r="WTL507" s="230"/>
      <c r="WTM507" s="230"/>
      <c r="WTN507" s="230"/>
      <c r="WTO507" s="230"/>
      <c r="WTP507" s="230"/>
      <c r="WTQ507" s="230"/>
      <c r="WTR507" s="230"/>
      <c r="WTS507" s="230"/>
      <c r="WTT507" s="230"/>
      <c r="WTU507" s="230"/>
      <c r="WTV507" s="230"/>
      <c r="WTW507" s="230"/>
      <c r="WTX507" s="230"/>
      <c r="WTY507" s="230"/>
      <c r="WTZ507" s="230"/>
      <c r="WUA507" s="230"/>
      <c r="WUB507" s="230"/>
      <c r="WUC507" s="230"/>
      <c r="WUD507" s="230"/>
      <c r="WUE507" s="230"/>
      <c r="WUF507" s="230"/>
      <c r="WUG507" s="230"/>
      <c r="WUH507" s="230"/>
      <c r="WUI507" s="230"/>
      <c r="WUJ507" s="230"/>
      <c r="WUK507" s="230"/>
      <c r="WUL507" s="230"/>
      <c r="WUM507" s="230"/>
      <c r="WUN507" s="230"/>
      <c r="WUO507" s="230"/>
      <c r="WUP507" s="230"/>
      <c r="WUQ507" s="230"/>
      <c r="WUR507" s="230"/>
      <c r="WUS507" s="230"/>
      <c r="WUT507" s="230"/>
      <c r="WUU507" s="230"/>
      <c r="WUV507" s="230"/>
      <c r="WUW507" s="230"/>
      <c r="WUX507" s="230"/>
      <c r="WUY507" s="230"/>
      <c r="WUZ507" s="230"/>
      <c r="WVA507" s="230"/>
      <c r="WVB507" s="230"/>
      <c r="WVC507" s="230"/>
      <c r="WVD507" s="230"/>
      <c r="WVE507" s="230"/>
      <c r="WVF507" s="230"/>
      <c r="WVG507" s="230"/>
      <c r="WVH507" s="230"/>
      <c r="WVI507" s="230"/>
      <c r="WVJ507" s="230"/>
      <c r="WVK507" s="230"/>
      <c r="WVL507" s="230"/>
      <c r="WVM507" s="230"/>
      <c r="WVN507" s="230"/>
      <c r="WVO507" s="230"/>
      <c r="WVP507" s="230"/>
      <c r="WVQ507" s="230"/>
      <c r="WVR507" s="230"/>
      <c r="WVS507" s="230"/>
      <c r="WVT507" s="230"/>
      <c r="WVU507" s="230"/>
      <c r="WVV507" s="230"/>
      <c r="WVW507" s="230"/>
      <c r="WVX507" s="230"/>
      <c r="WVY507" s="230"/>
      <c r="WVZ507" s="230"/>
      <c r="WWA507" s="230"/>
      <c r="WWB507" s="230"/>
      <c r="WWC507" s="230"/>
      <c r="WWD507" s="230"/>
      <c r="WWE507" s="230"/>
      <c r="WWF507" s="230"/>
      <c r="WWG507" s="230"/>
      <c r="WWH507" s="230"/>
      <c r="WWI507" s="230"/>
      <c r="WWJ507" s="230"/>
      <c r="WWK507" s="230"/>
      <c r="WWL507" s="230"/>
      <c r="WWM507" s="230"/>
      <c r="WWN507" s="230"/>
      <c r="WWO507" s="230"/>
      <c r="WWP507" s="230"/>
      <c r="WWQ507" s="230"/>
      <c r="WWR507" s="230"/>
      <c r="WWS507" s="230"/>
      <c r="WWT507" s="230"/>
      <c r="WWU507" s="230"/>
      <c r="WWV507" s="230"/>
      <c r="WWW507" s="230"/>
      <c r="WWX507" s="230"/>
      <c r="WWY507" s="230"/>
      <c r="WWZ507" s="230"/>
      <c r="WXA507" s="230"/>
      <c r="WXB507" s="230"/>
      <c r="WXC507" s="230"/>
      <c r="WXD507" s="230"/>
      <c r="WXE507" s="230"/>
      <c r="WXF507" s="230"/>
      <c r="WXG507" s="230"/>
      <c r="WXH507" s="230"/>
      <c r="WXI507" s="230"/>
      <c r="WXJ507" s="230"/>
      <c r="WXK507" s="230"/>
      <c r="WXL507" s="230"/>
      <c r="WXM507" s="230"/>
      <c r="WXN507" s="230"/>
      <c r="WXO507" s="230"/>
      <c r="WXP507" s="230"/>
      <c r="WXQ507" s="230"/>
      <c r="WXR507" s="230"/>
      <c r="WXS507" s="230"/>
      <c r="WXT507" s="230"/>
      <c r="WXU507" s="230"/>
      <c r="WXV507" s="230"/>
      <c r="WXW507" s="230"/>
      <c r="WXX507" s="230"/>
      <c r="WXY507" s="230"/>
      <c r="WXZ507" s="230"/>
      <c r="WYA507" s="230"/>
      <c r="WYB507" s="230"/>
      <c r="WYC507" s="230"/>
      <c r="WYD507" s="230"/>
      <c r="WYE507" s="230"/>
      <c r="WYF507" s="230"/>
      <c r="WYG507" s="230"/>
      <c r="WYH507" s="230"/>
      <c r="WYI507" s="230"/>
      <c r="WYJ507" s="230"/>
      <c r="WYK507" s="230"/>
      <c r="WYL507" s="230"/>
      <c r="WYM507" s="230"/>
      <c r="WYN507" s="230"/>
      <c r="WYO507" s="230"/>
      <c r="WYP507" s="230"/>
      <c r="WYQ507" s="230"/>
      <c r="WYR507" s="230"/>
      <c r="WYS507" s="230"/>
      <c r="WYT507" s="230"/>
      <c r="WYU507" s="230"/>
      <c r="WYV507" s="230"/>
      <c r="WYW507" s="230"/>
      <c r="WYX507" s="230"/>
      <c r="WYY507" s="230"/>
      <c r="WYZ507" s="230"/>
      <c r="WZA507" s="230"/>
      <c r="WZB507" s="230"/>
      <c r="WZC507" s="230"/>
      <c r="WZD507" s="230"/>
      <c r="WZE507" s="230"/>
      <c r="WZF507" s="230"/>
      <c r="WZG507" s="230"/>
      <c r="WZH507" s="230"/>
      <c r="WZI507" s="230"/>
      <c r="WZJ507" s="230"/>
      <c r="WZK507" s="230"/>
      <c r="WZL507" s="230"/>
      <c r="WZM507" s="230"/>
      <c r="WZN507" s="230"/>
      <c r="WZO507" s="230"/>
      <c r="WZP507" s="230"/>
      <c r="WZQ507" s="230"/>
      <c r="WZR507" s="230"/>
      <c r="WZS507" s="230"/>
      <c r="WZT507" s="230"/>
      <c r="WZU507" s="230"/>
      <c r="WZV507" s="230"/>
      <c r="WZW507" s="230"/>
      <c r="WZX507" s="230"/>
      <c r="WZY507" s="230"/>
      <c r="WZZ507" s="230"/>
      <c r="XAA507" s="230"/>
      <c r="XAB507" s="230"/>
      <c r="XAC507" s="230"/>
      <c r="XAD507" s="230"/>
      <c r="XAE507" s="230"/>
      <c r="XAF507" s="230"/>
      <c r="XAG507" s="230"/>
      <c r="XAH507" s="230"/>
      <c r="XAI507" s="230"/>
      <c r="XAJ507" s="230"/>
      <c r="XAK507" s="230"/>
      <c r="XAL507" s="230"/>
      <c r="XAM507" s="230"/>
      <c r="XAN507" s="230"/>
      <c r="XAO507" s="230"/>
      <c r="XAP507" s="230"/>
      <c r="XAQ507" s="230"/>
      <c r="XAR507" s="230"/>
      <c r="XAS507" s="230"/>
      <c r="XAT507" s="230"/>
      <c r="XAU507" s="230"/>
      <c r="XAV507" s="230"/>
      <c r="XAW507" s="230"/>
      <c r="XAX507" s="230"/>
      <c r="XAY507" s="230"/>
      <c r="XAZ507" s="230"/>
      <c r="XBA507" s="230"/>
      <c r="XBB507" s="230"/>
      <c r="XBC507" s="230"/>
      <c r="XBD507" s="230"/>
      <c r="XBE507" s="230"/>
      <c r="XBF507" s="230"/>
      <c r="XBG507" s="230"/>
      <c r="XBH507" s="230"/>
      <c r="XBI507" s="230"/>
      <c r="XBJ507" s="230"/>
      <c r="XBK507" s="230"/>
      <c r="XBL507" s="230"/>
      <c r="XBM507" s="230"/>
      <c r="XBN507" s="230"/>
      <c r="XBO507" s="230"/>
      <c r="XBP507" s="230"/>
      <c r="XBQ507" s="230"/>
      <c r="XBR507" s="230"/>
      <c r="XBS507" s="230"/>
      <c r="XBT507" s="230"/>
      <c r="XBU507" s="230"/>
      <c r="XBV507" s="230"/>
      <c r="XBW507" s="230"/>
      <c r="XBX507" s="230"/>
      <c r="XBY507" s="230"/>
      <c r="XBZ507" s="230"/>
      <c r="XCA507" s="230"/>
      <c r="XCB507" s="230"/>
      <c r="XCC507" s="230"/>
      <c r="XCD507" s="230"/>
      <c r="XCE507" s="230"/>
      <c r="XCF507" s="230"/>
      <c r="XCG507" s="230"/>
      <c r="XCH507" s="230"/>
      <c r="XCI507" s="230"/>
      <c r="XCJ507" s="230"/>
      <c r="XCK507" s="230"/>
      <c r="XCL507" s="230"/>
      <c r="XCM507" s="230"/>
      <c r="XCN507" s="230"/>
      <c r="XCO507" s="230"/>
      <c r="XCP507" s="230"/>
      <c r="XCQ507" s="230"/>
      <c r="XCR507" s="230"/>
      <c r="XCS507" s="230"/>
      <c r="XCT507" s="230"/>
      <c r="XCU507" s="230"/>
      <c r="XCV507" s="230"/>
      <c r="XCW507" s="230"/>
      <c r="XCX507" s="230"/>
      <c r="XCY507" s="230"/>
      <c r="XCZ507" s="230"/>
      <c r="XDA507" s="230"/>
      <c r="XDB507" s="230"/>
      <c r="XDC507" s="230"/>
      <c r="XDD507" s="230"/>
      <c r="XDE507" s="230"/>
      <c r="XDF507" s="230"/>
      <c r="XDG507" s="230"/>
      <c r="XDH507" s="230"/>
      <c r="XDI507" s="230"/>
      <c r="XDJ507" s="230"/>
      <c r="XDK507" s="230"/>
      <c r="XDL507" s="230"/>
      <c r="XDM507" s="230"/>
      <c r="XDN507" s="230"/>
      <c r="XDO507" s="230"/>
      <c r="XDP507" s="230"/>
      <c r="XDQ507" s="230"/>
      <c r="XDR507" s="230"/>
      <c r="XDS507" s="230"/>
      <c r="XDT507" s="230"/>
      <c r="XDU507" s="230"/>
      <c r="XDV507" s="230"/>
      <c r="XDW507" s="230"/>
      <c r="XDX507" s="230"/>
      <c r="XDY507" s="230"/>
      <c r="XDZ507" s="230"/>
      <c r="XEA507" s="230"/>
      <c r="XEB507" s="230"/>
      <c r="XEC507" s="230"/>
      <c r="XED507" s="230"/>
      <c r="XEE507" s="230"/>
      <c r="XEF507" s="230"/>
      <c r="XEG507" s="230"/>
      <c r="XEH507" s="230"/>
      <c r="XEI507" s="230"/>
      <c r="XEJ507" s="230"/>
      <c r="XEK507" s="230"/>
      <c r="XEL507" s="230"/>
      <c r="XEM507" s="230"/>
      <c r="XEN507" s="230"/>
      <c r="XEO507" s="230"/>
      <c r="XEP507" s="230"/>
      <c r="XEQ507" s="230"/>
      <c r="XER507" s="230"/>
      <c r="XES507" s="230"/>
      <c r="XET507" s="230"/>
      <c r="XEU507" s="230"/>
      <c r="XEV507" s="230"/>
      <c r="XEW507" s="230"/>
      <c r="XEX507" s="230"/>
      <c r="XEY507" s="230"/>
      <c r="XEZ507" s="230"/>
      <c r="XFA507" s="230"/>
      <c r="XFB507" s="230"/>
      <c r="XFC507" s="230"/>
      <c r="XFD507" s="230"/>
    </row>
    <row r="508" spans="1:16384" s="343" customFormat="1">
      <c r="A508" s="595" t="s">
        <v>2537</v>
      </c>
      <c r="B508" s="595" t="s">
        <v>658</v>
      </c>
      <c r="C508" s="595" t="s">
        <v>72</v>
      </c>
      <c r="D508" s="595" t="s">
        <v>2538</v>
      </c>
      <c r="E508" s="343">
        <v>3240</v>
      </c>
      <c r="F508" s="595">
        <v>1000</v>
      </c>
      <c r="G508" s="595">
        <f>E508-F508</f>
        <v>2240</v>
      </c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  <c r="HL508" s="595"/>
      <c r="HM508" s="595"/>
      <c r="HN508" s="595"/>
      <c r="HO508" s="595"/>
      <c r="HP508" s="595"/>
      <c r="HQ508" s="595"/>
      <c r="HR508" s="595"/>
      <c r="HS508" s="595"/>
      <c r="HT508" s="595"/>
      <c r="HU508" s="595"/>
      <c r="HV508" s="595"/>
      <c r="HW508" s="595"/>
      <c r="HX508" s="595"/>
      <c r="HY508" s="595"/>
      <c r="HZ508" s="595"/>
      <c r="IA508" s="595"/>
      <c r="IB508" s="595"/>
      <c r="IC508" s="595"/>
      <c r="ID508" s="595"/>
      <c r="IE508" s="595"/>
      <c r="IF508" s="595"/>
      <c r="IG508" s="595"/>
      <c r="IH508" s="595"/>
      <c r="II508" s="595"/>
      <c r="IJ508" s="595"/>
      <c r="IK508" s="595"/>
      <c r="IL508" s="595"/>
      <c r="IM508" s="595"/>
      <c r="IN508" s="595"/>
      <c r="IO508" s="595"/>
      <c r="IP508" s="595"/>
      <c r="IQ508" s="595"/>
      <c r="IR508" s="595"/>
      <c r="IS508" s="595"/>
      <c r="IT508" s="595"/>
      <c r="IU508" s="595"/>
      <c r="IV508" s="595"/>
      <c r="IW508" s="595"/>
      <c r="IX508" s="595"/>
      <c r="IY508" s="595"/>
      <c r="IZ508" s="595"/>
      <c r="JA508" s="595"/>
      <c r="JB508" s="595"/>
      <c r="JC508" s="595"/>
      <c r="JD508" s="595"/>
      <c r="JE508" s="595"/>
      <c r="JF508" s="595"/>
      <c r="JG508" s="595"/>
      <c r="JH508" s="595"/>
      <c r="JI508" s="595"/>
      <c r="JJ508" s="595"/>
      <c r="JK508" s="595"/>
      <c r="JL508" s="595"/>
      <c r="JM508" s="595"/>
      <c r="JN508" s="595"/>
      <c r="JO508" s="595"/>
      <c r="JP508" s="595"/>
      <c r="JQ508" s="595"/>
      <c r="JR508" s="595"/>
      <c r="JS508" s="595"/>
      <c r="JT508" s="595"/>
      <c r="JU508" s="595"/>
      <c r="JV508" s="595"/>
      <c r="JW508" s="595"/>
      <c r="JX508" s="595"/>
      <c r="JY508" s="595"/>
      <c r="JZ508" s="595"/>
      <c r="KA508" s="595"/>
      <c r="KB508" s="595"/>
      <c r="KC508" s="595"/>
      <c r="KD508" s="595"/>
      <c r="KE508" s="595"/>
      <c r="KF508" s="595"/>
      <c r="KG508" s="595"/>
      <c r="KH508" s="595"/>
      <c r="KI508" s="595"/>
      <c r="KJ508" s="595"/>
      <c r="KK508" s="595"/>
      <c r="KL508" s="595"/>
      <c r="KM508" s="595"/>
      <c r="KN508" s="595"/>
      <c r="KO508" s="595"/>
      <c r="KP508" s="595"/>
      <c r="KQ508" s="595"/>
      <c r="KR508" s="595"/>
      <c r="KS508" s="595"/>
      <c r="KT508" s="595"/>
      <c r="KU508" s="595"/>
      <c r="KV508" s="595"/>
      <c r="KW508" s="595"/>
      <c r="KX508" s="595"/>
      <c r="KY508" s="595"/>
      <c r="KZ508" s="595"/>
      <c r="LA508" s="595"/>
      <c r="LB508" s="595"/>
      <c r="LC508" s="595"/>
      <c r="LD508" s="595"/>
      <c r="LE508" s="595"/>
      <c r="LF508" s="595"/>
      <c r="LG508" s="595"/>
      <c r="LH508" s="595"/>
      <c r="LI508" s="595"/>
      <c r="LJ508" s="595"/>
      <c r="LK508" s="595"/>
      <c r="LL508" s="595"/>
      <c r="LM508" s="595"/>
      <c r="LN508" s="595"/>
      <c r="LO508" s="595"/>
      <c r="LP508" s="595"/>
      <c r="LQ508" s="595"/>
      <c r="LR508" s="595"/>
      <c r="LS508" s="595"/>
      <c r="LT508" s="595"/>
      <c r="LU508" s="595"/>
      <c r="LV508" s="595"/>
      <c r="LW508" s="595"/>
      <c r="LX508" s="595"/>
      <c r="LY508" s="595"/>
      <c r="LZ508" s="595"/>
      <c r="MA508" s="595"/>
      <c r="MB508" s="595"/>
      <c r="MC508" s="595"/>
      <c r="MD508" s="595"/>
      <c r="ME508" s="595"/>
      <c r="MF508" s="595"/>
      <c r="MG508" s="595"/>
      <c r="MH508" s="595"/>
      <c r="MI508" s="595"/>
      <c r="MJ508" s="595"/>
      <c r="MK508" s="595"/>
      <c r="ML508" s="595"/>
      <c r="MM508" s="595"/>
      <c r="MN508" s="595"/>
      <c r="MO508" s="595"/>
      <c r="MP508" s="595"/>
      <c r="MQ508" s="595"/>
      <c r="MR508" s="595"/>
      <c r="MS508" s="595"/>
      <c r="MT508" s="595"/>
      <c r="MU508" s="595"/>
      <c r="MV508" s="595"/>
      <c r="MW508" s="595"/>
      <c r="MX508" s="595"/>
      <c r="MY508" s="595"/>
      <c r="MZ508" s="595"/>
      <c r="NA508" s="595"/>
      <c r="NB508" s="595"/>
      <c r="NC508" s="595"/>
      <c r="ND508" s="595"/>
      <c r="NE508" s="595"/>
      <c r="NF508" s="595"/>
      <c r="NG508" s="595"/>
      <c r="NH508" s="595"/>
      <c r="NI508" s="595"/>
      <c r="NJ508" s="595"/>
      <c r="NK508" s="595"/>
      <c r="NL508" s="595"/>
      <c r="NM508" s="595"/>
      <c r="NN508" s="595"/>
      <c r="NO508" s="595"/>
      <c r="NP508" s="595"/>
      <c r="NQ508" s="595"/>
      <c r="NR508" s="595"/>
      <c r="NS508" s="595"/>
      <c r="NT508" s="595"/>
      <c r="NU508" s="595"/>
      <c r="NV508" s="595"/>
      <c r="NW508" s="595"/>
      <c r="NX508" s="595"/>
      <c r="NY508" s="595"/>
      <c r="NZ508" s="595"/>
      <c r="OA508" s="595"/>
      <c r="OB508" s="595"/>
      <c r="OC508" s="595"/>
      <c r="OD508" s="595"/>
      <c r="OE508" s="595"/>
      <c r="OF508" s="595"/>
      <c r="OG508" s="595"/>
      <c r="OH508" s="595"/>
      <c r="OI508" s="595"/>
      <c r="OJ508" s="595"/>
      <c r="OK508" s="595"/>
      <c r="OL508" s="595"/>
      <c r="OM508" s="595"/>
      <c r="ON508" s="595"/>
      <c r="OO508" s="595"/>
      <c r="OP508" s="595"/>
      <c r="OQ508" s="595"/>
      <c r="OR508" s="595"/>
      <c r="OS508" s="595"/>
      <c r="OT508" s="595"/>
      <c r="OU508" s="595"/>
      <c r="OV508" s="595"/>
      <c r="OW508" s="595"/>
      <c r="OX508" s="595"/>
      <c r="OY508" s="595"/>
      <c r="OZ508" s="595"/>
      <c r="PA508" s="595"/>
      <c r="PB508" s="595"/>
      <c r="PC508" s="595"/>
      <c r="PD508" s="595"/>
      <c r="PE508" s="595"/>
      <c r="PF508" s="595"/>
      <c r="PG508" s="595"/>
      <c r="PH508" s="595"/>
      <c r="PI508" s="595"/>
      <c r="PJ508" s="595"/>
      <c r="PK508" s="595"/>
      <c r="PL508" s="595"/>
      <c r="PM508" s="595"/>
      <c r="PN508" s="595"/>
      <c r="PO508" s="595"/>
      <c r="PP508" s="595"/>
      <c r="PQ508" s="595"/>
      <c r="PR508" s="595"/>
      <c r="PS508" s="595"/>
      <c r="PT508" s="595"/>
      <c r="PU508" s="595"/>
      <c r="PV508" s="595"/>
      <c r="PW508" s="595"/>
      <c r="PX508" s="595"/>
      <c r="PY508" s="595"/>
      <c r="PZ508" s="595"/>
      <c r="QA508" s="595"/>
      <c r="QB508" s="595"/>
      <c r="QC508" s="595"/>
      <c r="QD508" s="595"/>
      <c r="QE508" s="595"/>
      <c r="QF508" s="595"/>
      <c r="QG508" s="595"/>
      <c r="QH508" s="595"/>
      <c r="QI508" s="595"/>
      <c r="QJ508" s="595"/>
      <c r="QK508" s="595"/>
      <c r="QL508" s="595"/>
      <c r="QM508" s="595"/>
      <c r="QN508" s="595"/>
      <c r="QO508" s="595"/>
      <c r="QP508" s="595"/>
      <c r="QQ508" s="595"/>
      <c r="QR508" s="595"/>
      <c r="QS508" s="595"/>
      <c r="QT508" s="595"/>
      <c r="QU508" s="595"/>
      <c r="QV508" s="595"/>
      <c r="QW508" s="595"/>
      <c r="QX508" s="595"/>
      <c r="QY508" s="595"/>
      <c r="QZ508" s="595"/>
      <c r="RA508" s="595"/>
      <c r="RB508" s="595"/>
      <c r="RC508" s="595"/>
      <c r="RD508" s="595"/>
      <c r="RE508" s="595"/>
      <c r="RF508" s="595"/>
      <c r="RG508" s="595"/>
      <c r="RH508" s="595"/>
      <c r="RI508" s="595"/>
      <c r="RJ508" s="595"/>
      <c r="RK508" s="595"/>
      <c r="RL508" s="595"/>
      <c r="RM508" s="595"/>
      <c r="RN508" s="595"/>
      <c r="RO508" s="595"/>
      <c r="RP508" s="595"/>
      <c r="RQ508" s="595"/>
      <c r="RR508" s="595"/>
      <c r="RS508" s="595"/>
      <c r="RT508" s="595"/>
      <c r="RU508" s="595"/>
      <c r="RV508" s="595"/>
      <c r="RW508" s="595"/>
      <c r="RX508" s="595"/>
      <c r="RY508" s="595"/>
      <c r="RZ508" s="595"/>
      <c r="SA508" s="595"/>
      <c r="SB508" s="595"/>
      <c r="SC508" s="595"/>
      <c r="SD508" s="595"/>
      <c r="SE508" s="595"/>
      <c r="SF508" s="595"/>
      <c r="SG508" s="595"/>
      <c r="SH508" s="595"/>
      <c r="SI508" s="595"/>
      <c r="SJ508" s="595"/>
      <c r="SK508" s="595"/>
      <c r="SL508" s="595"/>
      <c r="SM508" s="595"/>
      <c r="SN508" s="595"/>
      <c r="SO508" s="595"/>
      <c r="SP508" s="595"/>
      <c r="SQ508" s="595"/>
      <c r="SR508" s="595"/>
      <c r="SS508" s="595"/>
      <c r="ST508" s="595"/>
      <c r="SU508" s="595"/>
      <c r="SV508" s="595"/>
      <c r="SW508" s="595"/>
      <c r="SX508" s="595"/>
      <c r="SY508" s="595"/>
      <c r="SZ508" s="595"/>
      <c r="TA508" s="595"/>
      <c r="TB508" s="595"/>
      <c r="TC508" s="595"/>
      <c r="TD508" s="595"/>
      <c r="TE508" s="595"/>
      <c r="TF508" s="595"/>
      <c r="TG508" s="595"/>
      <c r="TH508" s="595"/>
      <c r="TI508" s="595"/>
      <c r="TJ508" s="595"/>
      <c r="TK508" s="595"/>
      <c r="TL508" s="595"/>
      <c r="TM508" s="595"/>
      <c r="TN508" s="595"/>
      <c r="TO508" s="595"/>
      <c r="TP508" s="595"/>
      <c r="TQ508" s="595"/>
      <c r="TR508" s="595"/>
      <c r="TS508" s="595"/>
      <c r="TT508" s="595"/>
      <c r="TU508" s="595"/>
      <c r="TV508" s="595"/>
      <c r="TW508" s="595"/>
      <c r="TX508" s="595"/>
      <c r="TY508" s="595"/>
      <c r="TZ508" s="595"/>
      <c r="UA508" s="595"/>
      <c r="UB508" s="595"/>
      <c r="UC508" s="595"/>
      <c r="UD508" s="595"/>
      <c r="UE508" s="595"/>
      <c r="UF508" s="595"/>
      <c r="UG508" s="595"/>
      <c r="UH508" s="595"/>
      <c r="UI508" s="595"/>
      <c r="UJ508" s="595"/>
      <c r="UK508" s="595"/>
      <c r="UL508" s="595"/>
      <c r="UM508" s="595"/>
      <c r="UN508" s="595"/>
      <c r="UO508" s="595"/>
      <c r="UP508" s="595"/>
      <c r="UQ508" s="595"/>
      <c r="UR508" s="595"/>
      <c r="US508" s="595"/>
      <c r="UT508" s="595"/>
      <c r="UU508" s="595"/>
      <c r="UV508" s="595"/>
      <c r="UW508" s="595"/>
      <c r="UX508" s="595"/>
      <c r="UY508" s="595"/>
      <c r="UZ508" s="595"/>
      <c r="VA508" s="595"/>
      <c r="VB508" s="595"/>
      <c r="VC508" s="595"/>
      <c r="VD508" s="595"/>
      <c r="VE508" s="595"/>
      <c r="VF508" s="595"/>
      <c r="VG508" s="595"/>
      <c r="VH508" s="595"/>
      <c r="VI508" s="595"/>
      <c r="VJ508" s="595"/>
      <c r="VK508" s="595"/>
      <c r="VL508" s="595"/>
      <c r="VM508" s="595"/>
      <c r="VN508" s="595"/>
      <c r="VO508" s="595"/>
      <c r="VP508" s="595"/>
      <c r="VQ508" s="595"/>
      <c r="VR508" s="595"/>
      <c r="VS508" s="595"/>
      <c r="VT508" s="595"/>
      <c r="VU508" s="595"/>
      <c r="VV508" s="595"/>
      <c r="VW508" s="595"/>
      <c r="VX508" s="595"/>
      <c r="VY508" s="595"/>
      <c r="VZ508" s="595"/>
      <c r="WA508" s="595"/>
      <c r="WB508" s="595"/>
      <c r="WC508" s="595"/>
      <c r="WD508" s="595"/>
      <c r="WE508" s="595"/>
      <c r="WF508" s="595"/>
      <c r="WG508" s="595"/>
      <c r="WH508" s="595"/>
      <c r="WI508" s="595"/>
      <c r="WJ508" s="595"/>
      <c r="WK508" s="595"/>
      <c r="WL508" s="595"/>
      <c r="WM508" s="595"/>
      <c r="WN508" s="595"/>
      <c r="WO508" s="595"/>
      <c r="WP508" s="595"/>
      <c r="WQ508" s="595"/>
      <c r="WR508" s="595"/>
      <c r="WS508" s="595"/>
      <c r="WT508" s="595"/>
      <c r="WU508" s="595"/>
      <c r="WV508" s="595"/>
      <c r="WW508" s="595"/>
      <c r="WX508" s="595"/>
      <c r="WY508" s="595"/>
      <c r="WZ508" s="595"/>
      <c r="XA508" s="595"/>
      <c r="XB508" s="595"/>
      <c r="XC508" s="595"/>
      <c r="XD508" s="595"/>
      <c r="XE508" s="595"/>
      <c r="XF508" s="595"/>
      <c r="XG508" s="595"/>
      <c r="XH508" s="595"/>
      <c r="XI508" s="595"/>
      <c r="XJ508" s="595"/>
      <c r="XK508" s="595"/>
      <c r="XL508" s="595"/>
      <c r="XM508" s="595"/>
      <c r="XN508" s="595"/>
      <c r="XO508" s="595"/>
      <c r="XP508" s="595"/>
      <c r="XQ508" s="595"/>
      <c r="XR508" s="595"/>
      <c r="XS508" s="595"/>
      <c r="XT508" s="595"/>
      <c r="XU508" s="595"/>
      <c r="XV508" s="595"/>
      <c r="XW508" s="595"/>
      <c r="XX508" s="595"/>
      <c r="XY508" s="595"/>
      <c r="XZ508" s="595"/>
      <c r="YA508" s="595"/>
      <c r="YB508" s="595"/>
      <c r="YC508" s="595"/>
      <c r="YD508" s="595"/>
      <c r="YE508" s="595"/>
      <c r="YF508" s="595"/>
      <c r="YG508" s="595"/>
      <c r="YH508" s="595"/>
      <c r="YI508" s="595"/>
      <c r="YJ508" s="595"/>
      <c r="YK508" s="595"/>
      <c r="YL508" s="595"/>
      <c r="YM508" s="595"/>
      <c r="YN508" s="595"/>
      <c r="YO508" s="595"/>
      <c r="YP508" s="595"/>
      <c r="YQ508" s="595"/>
      <c r="YR508" s="595"/>
      <c r="YS508" s="595"/>
      <c r="YT508" s="595"/>
      <c r="YU508" s="595"/>
      <c r="YV508" s="595"/>
      <c r="YW508" s="595"/>
      <c r="YX508" s="595"/>
      <c r="YY508" s="595"/>
      <c r="YZ508" s="595"/>
      <c r="ZA508" s="595"/>
      <c r="ZB508" s="595"/>
      <c r="ZC508" s="595"/>
      <c r="ZD508" s="595"/>
      <c r="ZE508" s="595"/>
      <c r="ZF508" s="595"/>
      <c r="ZG508" s="595"/>
      <c r="ZH508" s="595"/>
      <c r="ZI508" s="595"/>
      <c r="ZJ508" s="595"/>
      <c r="ZK508" s="595"/>
      <c r="ZL508" s="595"/>
      <c r="ZM508" s="595"/>
      <c r="ZN508" s="595"/>
      <c r="ZO508" s="595"/>
      <c r="ZP508" s="595"/>
      <c r="ZQ508" s="595"/>
      <c r="ZR508" s="595"/>
      <c r="ZS508" s="595"/>
      <c r="ZT508" s="595"/>
      <c r="ZU508" s="595"/>
      <c r="ZV508" s="595"/>
      <c r="ZW508" s="595"/>
      <c r="ZX508" s="595"/>
      <c r="ZY508" s="595"/>
      <c r="ZZ508" s="595"/>
      <c r="AAA508" s="595"/>
      <c r="AAB508" s="595"/>
      <c r="AAC508" s="595"/>
      <c r="AAD508" s="595"/>
      <c r="AAE508" s="595"/>
      <c r="AAF508" s="595"/>
      <c r="AAG508" s="595"/>
      <c r="AAH508" s="595"/>
      <c r="AAI508" s="595"/>
      <c r="AAJ508" s="595"/>
      <c r="AAK508" s="595"/>
      <c r="AAL508" s="595"/>
      <c r="AAM508" s="595"/>
      <c r="AAN508" s="595"/>
      <c r="AAO508" s="595"/>
      <c r="AAP508" s="595"/>
      <c r="AAQ508" s="595"/>
      <c r="AAR508" s="595"/>
      <c r="AAS508" s="595"/>
      <c r="AAT508" s="595"/>
      <c r="AAU508" s="595"/>
      <c r="AAV508" s="595"/>
      <c r="AAW508" s="595"/>
      <c r="AAX508" s="595"/>
      <c r="AAY508" s="595"/>
      <c r="AAZ508" s="595"/>
      <c r="ABA508" s="595"/>
      <c r="ABB508" s="595"/>
      <c r="ABC508" s="595"/>
      <c r="ABD508" s="595"/>
      <c r="ABE508" s="595"/>
      <c r="ABF508" s="595"/>
      <c r="ABG508" s="595"/>
      <c r="ABH508" s="595"/>
      <c r="ABI508" s="595"/>
      <c r="ABJ508" s="595"/>
      <c r="ABK508" s="595"/>
      <c r="ABL508" s="595"/>
      <c r="ABM508" s="595"/>
      <c r="ABN508" s="595"/>
      <c r="ABO508" s="595"/>
      <c r="ABP508" s="595"/>
      <c r="ABQ508" s="595"/>
      <c r="ABR508" s="595"/>
      <c r="ABS508" s="595"/>
      <c r="ABT508" s="595"/>
      <c r="ABU508" s="595"/>
      <c r="ABV508" s="595"/>
      <c r="ABW508" s="595"/>
      <c r="ABX508" s="595"/>
      <c r="ABY508" s="595"/>
      <c r="ABZ508" s="595"/>
      <c r="ACA508" s="595"/>
      <c r="ACB508" s="595"/>
      <c r="ACC508" s="595"/>
      <c r="ACD508" s="595"/>
      <c r="ACE508" s="595"/>
      <c r="ACF508" s="595"/>
      <c r="ACG508" s="595"/>
      <c r="ACH508" s="595"/>
      <c r="ACI508" s="595"/>
      <c r="ACJ508" s="595"/>
      <c r="ACK508" s="595"/>
      <c r="ACL508" s="595"/>
      <c r="ACM508" s="595"/>
      <c r="ACN508" s="595"/>
      <c r="ACO508" s="595"/>
      <c r="ACP508" s="595"/>
      <c r="ACQ508" s="595"/>
      <c r="ACR508" s="595"/>
      <c r="ACS508" s="595"/>
      <c r="ACT508" s="595"/>
      <c r="ACU508" s="595"/>
      <c r="ACV508" s="595"/>
      <c r="ACW508" s="595"/>
      <c r="ACX508" s="595"/>
      <c r="ACY508" s="595"/>
      <c r="ACZ508" s="595"/>
      <c r="ADA508" s="595"/>
      <c r="ADB508" s="595"/>
      <c r="ADC508" s="595"/>
      <c r="ADD508" s="595"/>
      <c r="ADE508" s="595"/>
      <c r="ADF508" s="595"/>
      <c r="ADG508" s="595"/>
      <c r="ADH508" s="595"/>
      <c r="ADI508" s="595"/>
      <c r="ADJ508" s="595"/>
      <c r="ADK508" s="595"/>
      <c r="ADL508" s="595"/>
      <c r="ADM508" s="595"/>
      <c r="ADN508" s="595"/>
      <c r="ADO508" s="595"/>
      <c r="ADP508" s="595"/>
      <c r="ADQ508" s="595"/>
      <c r="ADR508" s="595"/>
      <c r="ADS508" s="595"/>
      <c r="ADT508" s="595"/>
      <c r="ADU508" s="595"/>
      <c r="ADV508" s="595"/>
      <c r="ADW508" s="595"/>
      <c r="ADX508" s="595"/>
      <c r="ADY508" s="595"/>
      <c r="ADZ508" s="595"/>
      <c r="AEA508" s="595"/>
      <c r="AEB508" s="595"/>
      <c r="AEC508" s="595"/>
      <c r="AED508" s="595"/>
      <c r="AEE508" s="595"/>
      <c r="AEF508" s="595"/>
      <c r="AEG508" s="595"/>
      <c r="AEH508" s="595"/>
      <c r="AEI508" s="595"/>
      <c r="AEJ508" s="595"/>
      <c r="AEK508" s="595"/>
      <c r="AEL508" s="595"/>
      <c r="AEM508" s="595"/>
      <c r="AEN508" s="595"/>
      <c r="AEO508" s="595"/>
      <c r="AEP508" s="595"/>
      <c r="AEQ508" s="595"/>
      <c r="AER508" s="595"/>
      <c r="AES508" s="595"/>
      <c r="AET508" s="595"/>
      <c r="AEU508" s="595"/>
      <c r="AEV508" s="595"/>
      <c r="AEW508" s="595"/>
      <c r="AEX508" s="595"/>
      <c r="AEY508" s="595"/>
      <c r="AEZ508" s="595"/>
      <c r="AFA508" s="595"/>
      <c r="AFB508" s="595"/>
      <c r="AFC508" s="595"/>
      <c r="AFD508" s="595"/>
      <c r="AFE508" s="595"/>
      <c r="AFF508" s="595"/>
      <c r="AFG508" s="595"/>
      <c r="AFH508" s="595"/>
      <c r="AFI508" s="595"/>
      <c r="AFJ508" s="595"/>
      <c r="AFK508" s="595"/>
      <c r="AFL508" s="595"/>
      <c r="AFM508" s="595"/>
      <c r="AFN508" s="595"/>
      <c r="AFO508" s="595"/>
      <c r="AFP508" s="595"/>
      <c r="AFQ508" s="595"/>
      <c r="AFR508" s="595"/>
      <c r="AFS508" s="595"/>
      <c r="AFT508" s="595"/>
      <c r="AFU508" s="595"/>
      <c r="AFV508" s="595"/>
      <c r="AFW508" s="595"/>
      <c r="AFX508" s="595"/>
      <c r="AFY508" s="595"/>
      <c r="AFZ508" s="595"/>
      <c r="AGA508" s="595"/>
      <c r="AGB508" s="595"/>
      <c r="AGC508" s="595"/>
      <c r="AGD508" s="595"/>
      <c r="AGE508" s="595"/>
      <c r="AGF508" s="595"/>
      <c r="AGG508" s="595"/>
      <c r="AGH508" s="595"/>
      <c r="AGI508" s="595"/>
      <c r="AGJ508" s="595"/>
      <c r="AGK508" s="595"/>
      <c r="AGL508" s="595"/>
      <c r="AGM508" s="595"/>
      <c r="AGN508" s="595"/>
      <c r="AGO508" s="595"/>
      <c r="AGP508" s="595"/>
      <c r="AGQ508" s="595"/>
      <c r="AGR508" s="595"/>
      <c r="AGS508" s="595"/>
      <c r="AGT508" s="595"/>
      <c r="AGU508" s="595"/>
      <c r="AGV508" s="595"/>
      <c r="AGW508" s="595"/>
      <c r="AGX508" s="595"/>
      <c r="AGY508" s="595"/>
      <c r="AGZ508" s="595"/>
      <c r="AHA508" s="595"/>
      <c r="AHB508" s="595"/>
      <c r="AHC508" s="595"/>
      <c r="AHD508" s="595"/>
      <c r="AHE508" s="595"/>
      <c r="AHF508" s="595"/>
      <c r="AHG508" s="595"/>
      <c r="AHH508" s="595"/>
      <c r="AHI508" s="595"/>
      <c r="AHJ508" s="595"/>
      <c r="AHK508" s="595"/>
      <c r="AHL508" s="595"/>
      <c r="AHM508" s="595"/>
      <c r="AHN508" s="595"/>
      <c r="AHO508" s="595"/>
      <c r="AHP508" s="595"/>
      <c r="AHQ508" s="595"/>
      <c r="AHR508" s="595"/>
      <c r="AHS508" s="595"/>
      <c r="AHT508" s="595"/>
      <c r="AHU508" s="595"/>
      <c r="AHV508" s="595"/>
      <c r="AHW508" s="595"/>
      <c r="AHX508" s="595"/>
      <c r="AHY508" s="595"/>
      <c r="AHZ508" s="595"/>
      <c r="AIA508" s="595"/>
      <c r="AIB508" s="595"/>
      <c r="AIC508" s="595"/>
      <c r="AID508" s="595"/>
      <c r="AIE508" s="595"/>
      <c r="AIF508" s="595"/>
      <c r="AIG508" s="595"/>
      <c r="AIH508" s="595"/>
      <c r="AII508" s="595"/>
      <c r="AIJ508" s="595"/>
      <c r="AIK508" s="595"/>
      <c r="AIL508" s="595"/>
      <c r="AIM508" s="595"/>
      <c r="AIN508" s="595"/>
      <c r="AIO508" s="595"/>
      <c r="AIP508" s="595"/>
      <c r="AIQ508" s="595"/>
      <c r="AIR508" s="595"/>
      <c r="AIS508" s="595"/>
      <c r="AIT508" s="595"/>
      <c r="AIU508" s="595"/>
      <c r="AIV508" s="595"/>
      <c r="AIW508" s="595"/>
      <c r="AIX508" s="595"/>
      <c r="AIY508" s="595"/>
      <c r="AIZ508" s="595"/>
      <c r="AJA508" s="595"/>
      <c r="AJB508" s="595"/>
      <c r="AJC508" s="595"/>
      <c r="AJD508" s="595"/>
      <c r="AJE508" s="595"/>
      <c r="AJF508" s="595"/>
      <c r="AJG508" s="595"/>
      <c r="AJH508" s="595"/>
      <c r="AJI508" s="595"/>
      <c r="AJJ508" s="595"/>
      <c r="AJK508" s="595"/>
      <c r="AJL508" s="595"/>
      <c r="AJM508" s="595"/>
      <c r="AJN508" s="595"/>
      <c r="AJO508" s="595"/>
      <c r="AJP508" s="595"/>
      <c r="AJQ508" s="595"/>
      <c r="AJR508" s="595"/>
      <c r="AJS508" s="595"/>
      <c r="AJT508" s="595"/>
      <c r="AJU508" s="595"/>
      <c r="AJV508" s="595"/>
      <c r="AJW508" s="595"/>
      <c r="AJX508" s="595"/>
      <c r="AJY508" s="595"/>
      <c r="AJZ508" s="595"/>
      <c r="AKA508" s="595"/>
      <c r="AKB508" s="595"/>
      <c r="AKC508" s="595"/>
      <c r="AKD508" s="595"/>
      <c r="AKE508" s="595"/>
      <c r="AKF508" s="595"/>
      <c r="AKG508" s="595"/>
      <c r="AKH508" s="595"/>
      <c r="AKI508" s="595"/>
      <c r="AKJ508" s="595"/>
      <c r="AKK508" s="595"/>
      <c r="AKL508" s="595"/>
      <c r="AKM508" s="595"/>
      <c r="AKN508" s="595"/>
      <c r="AKO508" s="595"/>
      <c r="AKP508" s="595"/>
      <c r="AKQ508" s="595"/>
      <c r="AKR508" s="595"/>
      <c r="AKS508" s="595"/>
      <c r="AKT508" s="595"/>
      <c r="AKU508" s="595"/>
      <c r="AKV508" s="595"/>
      <c r="AKW508" s="595"/>
      <c r="AKX508" s="595"/>
      <c r="AKY508" s="595"/>
      <c r="AKZ508" s="595"/>
      <c r="ALA508" s="595"/>
      <c r="ALB508" s="595"/>
      <c r="ALC508" s="595"/>
      <c r="ALD508" s="595"/>
      <c r="ALE508" s="595"/>
      <c r="ALF508" s="595"/>
      <c r="ALG508" s="595"/>
      <c r="ALH508" s="595"/>
      <c r="ALI508" s="595"/>
      <c r="ALJ508" s="595"/>
      <c r="ALK508" s="595"/>
      <c r="ALL508" s="595"/>
      <c r="ALM508" s="595"/>
      <c r="ALN508" s="595"/>
      <c r="ALO508" s="595"/>
      <c r="ALP508" s="595"/>
      <c r="ALQ508" s="595"/>
      <c r="ALR508" s="595"/>
      <c r="ALS508" s="595"/>
      <c r="ALT508" s="595"/>
      <c r="ALU508" s="595"/>
      <c r="ALV508" s="595"/>
      <c r="ALW508" s="595"/>
      <c r="ALX508" s="595"/>
      <c r="ALY508" s="595"/>
      <c r="ALZ508" s="595"/>
      <c r="AMA508" s="595"/>
      <c r="AMB508" s="595"/>
      <c r="AMC508" s="595"/>
      <c r="AMD508" s="595"/>
      <c r="AME508" s="595"/>
      <c r="AMF508" s="595"/>
      <c r="AMG508" s="595"/>
      <c r="AMH508" s="595"/>
      <c r="AMI508" s="595"/>
      <c r="AMJ508" s="595"/>
      <c r="AMK508" s="595"/>
      <c r="AML508" s="595"/>
      <c r="AMM508" s="595"/>
      <c r="AMN508" s="595"/>
      <c r="AMO508" s="595"/>
      <c r="AMP508" s="595"/>
      <c r="AMQ508" s="595"/>
      <c r="AMR508" s="595"/>
      <c r="AMS508" s="595"/>
      <c r="AMT508" s="595"/>
      <c r="AMU508" s="595"/>
      <c r="AMV508" s="595"/>
      <c r="AMW508" s="595"/>
      <c r="AMX508" s="595"/>
      <c r="AMY508" s="595"/>
      <c r="AMZ508" s="595"/>
      <c r="ANA508" s="595"/>
      <c r="ANB508" s="595"/>
      <c r="ANC508" s="595"/>
      <c r="AND508" s="595"/>
      <c r="ANE508" s="595"/>
      <c r="ANF508" s="595"/>
      <c r="ANG508" s="595"/>
      <c r="ANH508" s="595"/>
      <c r="ANI508" s="595"/>
      <c r="ANJ508" s="595"/>
      <c r="ANK508" s="595"/>
      <c r="ANL508" s="595"/>
      <c r="ANM508" s="595"/>
      <c r="ANN508" s="595"/>
      <c r="ANO508" s="595"/>
      <c r="ANP508" s="595"/>
      <c r="ANQ508" s="595"/>
      <c r="ANR508" s="595"/>
      <c r="ANS508" s="595"/>
      <c r="ANT508" s="595"/>
      <c r="ANU508" s="595"/>
      <c r="ANV508" s="595"/>
      <c r="ANW508" s="595"/>
      <c r="ANX508" s="595"/>
      <c r="ANY508" s="595"/>
      <c r="ANZ508" s="595"/>
      <c r="AOA508" s="595"/>
      <c r="AOB508" s="595"/>
      <c r="AOC508" s="595"/>
      <c r="AOD508" s="595"/>
      <c r="AOE508" s="595"/>
      <c r="AOF508" s="595"/>
      <c r="AOG508" s="595"/>
      <c r="AOH508" s="595"/>
      <c r="AOI508" s="595"/>
      <c r="AOJ508" s="595"/>
      <c r="AOK508" s="595"/>
      <c r="AOL508" s="595"/>
      <c r="AOM508" s="595"/>
      <c r="AON508" s="595"/>
      <c r="AOO508" s="595"/>
      <c r="AOP508" s="595"/>
      <c r="AOQ508" s="595"/>
      <c r="AOR508" s="595"/>
      <c r="AOS508" s="595"/>
      <c r="AOT508" s="595"/>
      <c r="AOU508" s="595"/>
      <c r="AOV508" s="595"/>
      <c r="AOW508" s="595"/>
      <c r="AOX508" s="595"/>
      <c r="AOY508" s="595"/>
      <c r="AOZ508" s="595"/>
      <c r="APA508" s="595"/>
      <c r="APB508" s="595"/>
      <c r="APC508" s="595"/>
      <c r="APD508" s="595"/>
      <c r="APE508" s="595"/>
      <c r="APF508" s="595"/>
      <c r="APG508" s="595"/>
      <c r="APH508" s="595"/>
      <c r="API508" s="595"/>
      <c r="APJ508" s="595"/>
      <c r="APK508" s="595"/>
      <c r="APL508" s="595"/>
      <c r="APM508" s="595"/>
      <c r="APN508" s="595"/>
      <c r="APO508" s="595"/>
      <c r="APP508" s="595"/>
      <c r="APQ508" s="595"/>
      <c r="APR508" s="595"/>
      <c r="APS508" s="595"/>
      <c r="APT508" s="595"/>
      <c r="APU508" s="595"/>
      <c r="APV508" s="595"/>
      <c r="APW508" s="595"/>
      <c r="APX508" s="595"/>
      <c r="APY508" s="595"/>
      <c r="APZ508" s="595"/>
      <c r="AQA508" s="595"/>
      <c r="AQB508" s="595"/>
      <c r="AQC508" s="595"/>
      <c r="AQD508" s="595"/>
      <c r="AQE508" s="595"/>
      <c r="AQF508" s="595"/>
      <c r="AQG508" s="595"/>
      <c r="AQH508" s="595"/>
      <c r="AQI508" s="595"/>
      <c r="AQJ508" s="595"/>
      <c r="AQK508" s="595"/>
      <c r="AQL508" s="595"/>
      <c r="AQM508" s="595"/>
      <c r="AQN508" s="595"/>
      <c r="AQO508" s="595"/>
      <c r="AQP508" s="595"/>
      <c r="AQQ508" s="595"/>
      <c r="AQR508" s="595"/>
      <c r="AQS508" s="595"/>
      <c r="AQT508" s="595"/>
      <c r="AQU508" s="595"/>
      <c r="AQV508" s="595"/>
      <c r="AQW508" s="595"/>
      <c r="AQX508" s="595"/>
      <c r="AQY508" s="595"/>
      <c r="AQZ508" s="595"/>
      <c r="ARA508" s="595"/>
      <c r="ARB508" s="595"/>
      <c r="ARC508" s="595"/>
      <c r="ARD508" s="595"/>
      <c r="ARE508" s="595"/>
      <c r="ARF508" s="595"/>
      <c r="ARG508" s="595"/>
      <c r="ARH508" s="595"/>
      <c r="ARI508" s="595"/>
      <c r="ARJ508" s="595"/>
      <c r="ARK508" s="595"/>
      <c r="ARL508" s="595"/>
      <c r="ARM508" s="595"/>
      <c r="ARN508" s="595"/>
      <c r="ARO508" s="595"/>
      <c r="ARP508" s="595"/>
      <c r="ARQ508" s="595"/>
      <c r="ARR508" s="595"/>
      <c r="ARS508" s="595"/>
      <c r="ART508" s="595"/>
      <c r="ARU508" s="595"/>
      <c r="ARV508" s="595"/>
      <c r="ARW508" s="595"/>
      <c r="ARX508" s="595"/>
      <c r="ARY508" s="595"/>
      <c r="ARZ508" s="595"/>
      <c r="ASA508" s="595"/>
      <c r="ASB508" s="595"/>
      <c r="ASC508" s="595"/>
      <c r="ASD508" s="595"/>
      <c r="ASE508" s="595"/>
      <c r="ASF508" s="595"/>
      <c r="ASG508" s="595"/>
      <c r="ASH508" s="595"/>
      <c r="ASI508" s="595"/>
      <c r="ASJ508" s="595"/>
      <c r="ASK508" s="595"/>
      <c r="ASL508" s="595"/>
      <c r="ASM508" s="595"/>
      <c r="ASN508" s="595"/>
      <c r="ASO508" s="595"/>
      <c r="ASP508" s="595"/>
      <c r="ASQ508" s="595"/>
      <c r="ASR508" s="595"/>
      <c r="ASS508" s="595"/>
      <c r="AST508" s="595"/>
      <c r="ASU508" s="595"/>
      <c r="ASV508" s="595"/>
      <c r="ASW508" s="595"/>
      <c r="ASX508" s="595"/>
      <c r="ASY508" s="595"/>
      <c r="ASZ508" s="595"/>
      <c r="ATA508" s="595"/>
      <c r="ATB508" s="595"/>
      <c r="ATC508" s="595"/>
      <c r="ATD508" s="595"/>
      <c r="ATE508" s="595"/>
      <c r="ATF508" s="595"/>
      <c r="ATG508" s="595"/>
      <c r="ATH508" s="595"/>
      <c r="ATI508" s="595"/>
      <c r="ATJ508" s="595"/>
      <c r="ATK508" s="595"/>
      <c r="ATL508" s="595"/>
      <c r="ATM508" s="595"/>
      <c r="ATN508" s="595"/>
      <c r="ATO508" s="595"/>
      <c r="ATP508" s="595"/>
      <c r="ATQ508" s="595"/>
      <c r="ATR508" s="595"/>
      <c r="ATS508" s="595"/>
      <c r="ATT508" s="595"/>
      <c r="ATU508" s="595"/>
      <c r="ATV508" s="595"/>
      <c r="ATW508" s="595"/>
      <c r="ATX508" s="595"/>
      <c r="ATY508" s="595"/>
      <c r="ATZ508" s="595"/>
      <c r="AUA508" s="595"/>
      <c r="AUB508" s="595"/>
      <c r="AUC508" s="595"/>
      <c r="AUD508" s="595"/>
      <c r="AUE508" s="595"/>
      <c r="AUF508" s="595"/>
      <c r="AUG508" s="595"/>
      <c r="AUH508" s="595"/>
      <c r="AUI508" s="595"/>
      <c r="AUJ508" s="595"/>
      <c r="AUK508" s="595"/>
      <c r="AUL508" s="595"/>
      <c r="AUM508" s="595"/>
      <c r="AUN508" s="595"/>
      <c r="AUO508" s="595"/>
      <c r="AUP508" s="595"/>
      <c r="AUQ508" s="595"/>
      <c r="AUR508" s="595"/>
      <c r="AUS508" s="595"/>
      <c r="AUT508" s="595"/>
      <c r="AUU508" s="595"/>
      <c r="AUV508" s="595"/>
      <c r="AUW508" s="595"/>
      <c r="AUX508" s="595"/>
      <c r="AUY508" s="595"/>
      <c r="AUZ508" s="595"/>
      <c r="AVA508" s="595"/>
      <c r="AVB508" s="595"/>
      <c r="AVC508" s="595"/>
      <c r="AVD508" s="595"/>
      <c r="AVE508" s="595"/>
      <c r="AVF508" s="595"/>
      <c r="AVG508" s="595"/>
      <c r="AVH508" s="595"/>
      <c r="AVI508" s="595"/>
      <c r="AVJ508" s="595"/>
      <c r="AVK508" s="595"/>
      <c r="AVL508" s="595"/>
      <c r="AVM508" s="595"/>
      <c r="AVN508" s="595"/>
      <c r="AVO508" s="595"/>
      <c r="AVP508" s="595"/>
      <c r="AVQ508" s="595"/>
      <c r="AVR508" s="595"/>
      <c r="AVS508" s="595"/>
      <c r="AVT508" s="595"/>
      <c r="AVU508" s="595"/>
      <c r="AVV508" s="595"/>
      <c r="AVW508" s="595"/>
      <c r="AVX508" s="595"/>
      <c r="AVY508" s="595"/>
      <c r="AVZ508" s="595"/>
      <c r="AWA508" s="595"/>
      <c r="AWB508" s="595"/>
      <c r="AWC508" s="595"/>
      <c r="AWD508" s="595"/>
      <c r="AWE508" s="595"/>
      <c r="AWF508" s="595"/>
      <c r="AWG508" s="595"/>
      <c r="AWH508" s="595"/>
      <c r="AWI508" s="595"/>
      <c r="AWJ508" s="595"/>
      <c r="AWK508" s="595"/>
      <c r="AWL508" s="595"/>
      <c r="AWM508" s="595"/>
      <c r="AWN508" s="595"/>
      <c r="AWO508" s="595"/>
      <c r="AWP508" s="595"/>
      <c r="AWQ508" s="595"/>
      <c r="AWR508" s="595"/>
      <c r="AWS508" s="595"/>
      <c r="AWT508" s="595"/>
      <c r="AWU508" s="595"/>
      <c r="AWV508" s="595"/>
      <c r="AWW508" s="595"/>
      <c r="AWX508" s="595"/>
      <c r="AWY508" s="595"/>
      <c r="AWZ508" s="595"/>
      <c r="AXA508" s="595"/>
      <c r="AXB508" s="595"/>
      <c r="AXC508" s="595"/>
      <c r="AXD508" s="595"/>
      <c r="AXE508" s="595"/>
      <c r="AXF508" s="595"/>
      <c r="AXG508" s="595"/>
      <c r="AXH508" s="595"/>
      <c r="AXI508" s="595"/>
      <c r="AXJ508" s="595"/>
      <c r="AXK508" s="595"/>
      <c r="AXL508" s="595"/>
      <c r="AXM508" s="595"/>
      <c r="AXN508" s="595"/>
      <c r="AXO508" s="595"/>
      <c r="AXP508" s="595"/>
      <c r="AXQ508" s="595"/>
      <c r="AXR508" s="595"/>
      <c r="AXS508" s="595"/>
      <c r="AXT508" s="595"/>
      <c r="AXU508" s="595"/>
      <c r="AXV508" s="595"/>
      <c r="AXW508" s="595"/>
      <c r="AXX508" s="595"/>
      <c r="AXY508" s="595"/>
      <c r="AXZ508" s="595"/>
      <c r="AYA508" s="595"/>
      <c r="AYB508" s="595"/>
      <c r="AYC508" s="595"/>
      <c r="AYD508" s="595"/>
      <c r="AYE508" s="595"/>
      <c r="AYF508" s="595"/>
      <c r="AYG508" s="595"/>
      <c r="AYH508" s="595"/>
      <c r="AYI508" s="595"/>
      <c r="AYJ508" s="595"/>
      <c r="AYK508" s="595"/>
      <c r="AYL508" s="595"/>
      <c r="AYM508" s="595"/>
      <c r="AYN508" s="595"/>
      <c r="AYO508" s="595"/>
      <c r="AYP508" s="595"/>
      <c r="AYQ508" s="595"/>
      <c r="AYR508" s="595"/>
      <c r="AYS508" s="595"/>
      <c r="AYT508" s="595"/>
      <c r="AYU508" s="595"/>
      <c r="AYV508" s="595"/>
      <c r="AYW508" s="595"/>
      <c r="AYX508" s="595"/>
      <c r="AYY508" s="595"/>
      <c r="AYZ508" s="595"/>
      <c r="AZA508" s="595"/>
      <c r="AZB508" s="595"/>
      <c r="AZC508" s="595"/>
      <c r="AZD508" s="595"/>
      <c r="AZE508" s="595"/>
      <c r="AZF508" s="595"/>
      <c r="AZG508" s="595"/>
      <c r="AZH508" s="595"/>
      <c r="AZI508" s="595"/>
      <c r="AZJ508" s="595"/>
      <c r="AZK508" s="595"/>
      <c r="AZL508" s="595"/>
      <c r="AZM508" s="595"/>
      <c r="AZN508" s="595"/>
      <c r="AZO508" s="595"/>
      <c r="AZP508" s="595"/>
      <c r="AZQ508" s="595"/>
      <c r="AZR508" s="595"/>
      <c r="AZS508" s="595"/>
      <c r="AZT508" s="595"/>
      <c r="AZU508" s="595"/>
      <c r="AZV508" s="595"/>
      <c r="AZW508" s="595"/>
      <c r="AZX508" s="595"/>
      <c r="AZY508" s="595"/>
      <c r="AZZ508" s="595"/>
      <c r="BAA508" s="595"/>
      <c r="BAB508" s="595"/>
      <c r="BAC508" s="595"/>
      <c r="BAD508" s="595"/>
      <c r="BAE508" s="595"/>
      <c r="BAF508" s="595"/>
      <c r="BAG508" s="595"/>
      <c r="BAH508" s="595"/>
      <c r="BAI508" s="595"/>
      <c r="BAJ508" s="595"/>
      <c r="BAK508" s="595"/>
      <c r="BAL508" s="595"/>
      <c r="BAM508" s="595"/>
      <c r="BAN508" s="595"/>
      <c r="BAO508" s="595"/>
      <c r="BAP508" s="595"/>
      <c r="BAQ508" s="595"/>
      <c r="BAR508" s="595"/>
      <c r="BAS508" s="595"/>
      <c r="BAT508" s="595"/>
      <c r="BAU508" s="595"/>
      <c r="BAV508" s="595"/>
      <c r="BAW508" s="595"/>
      <c r="BAX508" s="595"/>
      <c r="BAY508" s="595"/>
      <c r="BAZ508" s="595"/>
      <c r="BBA508" s="595"/>
      <c r="BBB508" s="595"/>
      <c r="BBC508" s="595"/>
      <c r="BBD508" s="595"/>
      <c r="BBE508" s="595"/>
      <c r="BBF508" s="595"/>
      <c r="BBG508" s="595"/>
      <c r="BBH508" s="595"/>
      <c r="BBI508" s="595"/>
      <c r="BBJ508" s="595"/>
      <c r="BBK508" s="595"/>
      <c r="BBL508" s="595"/>
      <c r="BBM508" s="595"/>
      <c r="BBN508" s="595"/>
      <c r="BBO508" s="595"/>
      <c r="BBP508" s="595"/>
      <c r="BBQ508" s="595"/>
      <c r="BBR508" s="595"/>
      <c r="BBS508" s="595"/>
      <c r="BBT508" s="595"/>
      <c r="BBU508" s="595"/>
      <c r="BBV508" s="595"/>
      <c r="BBW508" s="595"/>
      <c r="BBX508" s="595"/>
      <c r="BBY508" s="595"/>
      <c r="BBZ508" s="595"/>
      <c r="BCA508" s="595"/>
      <c r="BCB508" s="595"/>
      <c r="BCC508" s="595"/>
      <c r="BCD508" s="595"/>
      <c r="BCE508" s="595"/>
      <c r="BCF508" s="595"/>
      <c r="BCG508" s="595"/>
      <c r="BCH508" s="595"/>
      <c r="BCI508" s="595"/>
      <c r="BCJ508" s="595"/>
      <c r="BCK508" s="595"/>
      <c r="BCL508" s="595"/>
      <c r="BCM508" s="595"/>
      <c r="BCN508" s="595"/>
      <c r="BCO508" s="595"/>
      <c r="BCP508" s="595"/>
      <c r="BCQ508" s="595"/>
      <c r="BCR508" s="595"/>
      <c r="BCS508" s="595"/>
      <c r="BCT508" s="595"/>
      <c r="BCU508" s="595"/>
      <c r="BCV508" s="595"/>
      <c r="BCW508" s="595"/>
      <c r="BCX508" s="595"/>
      <c r="BCY508" s="595"/>
      <c r="BCZ508" s="595"/>
      <c r="BDA508" s="595"/>
      <c r="BDB508" s="595"/>
      <c r="BDC508" s="595"/>
      <c r="BDD508" s="595"/>
      <c r="BDE508" s="595"/>
      <c r="BDF508" s="595"/>
      <c r="BDG508" s="595"/>
      <c r="BDH508" s="595"/>
      <c r="BDI508" s="595"/>
      <c r="BDJ508" s="595"/>
      <c r="BDK508" s="595"/>
      <c r="BDL508" s="595"/>
      <c r="BDM508" s="595"/>
      <c r="BDN508" s="595"/>
      <c r="BDO508" s="595"/>
      <c r="BDP508" s="595"/>
      <c r="BDQ508" s="595"/>
      <c r="BDR508" s="595"/>
      <c r="BDS508" s="595"/>
      <c r="BDT508" s="595"/>
      <c r="BDU508" s="595"/>
      <c r="BDV508" s="595"/>
      <c r="BDW508" s="595"/>
      <c r="BDX508" s="595"/>
      <c r="BDY508" s="595"/>
      <c r="BDZ508" s="595"/>
      <c r="BEA508" s="595"/>
      <c r="BEB508" s="595"/>
      <c r="BEC508" s="595"/>
      <c r="BED508" s="595"/>
      <c r="BEE508" s="595"/>
      <c r="BEF508" s="595"/>
      <c r="BEG508" s="595"/>
      <c r="BEH508" s="595"/>
      <c r="BEI508" s="595"/>
      <c r="BEJ508" s="595"/>
      <c r="BEK508" s="595"/>
      <c r="BEL508" s="595"/>
      <c r="BEM508" s="595"/>
      <c r="BEN508" s="595"/>
      <c r="BEO508" s="595"/>
      <c r="BEP508" s="595"/>
      <c r="BEQ508" s="595"/>
      <c r="BER508" s="595"/>
      <c r="BES508" s="595"/>
      <c r="BET508" s="595"/>
      <c r="BEU508" s="595"/>
      <c r="BEV508" s="595"/>
      <c r="BEW508" s="595"/>
      <c r="BEX508" s="595"/>
      <c r="BEY508" s="595"/>
      <c r="BEZ508" s="595"/>
      <c r="BFA508" s="595"/>
      <c r="BFB508" s="595"/>
      <c r="BFC508" s="595"/>
      <c r="BFD508" s="595"/>
      <c r="BFE508" s="595"/>
      <c r="BFF508" s="595"/>
      <c r="BFG508" s="595"/>
      <c r="BFH508" s="595"/>
      <c r="BFI508" s="595"/>
      <c r="BFJ508" s="595"/>
      <c r="BFK508" s="595"/>
      <c r="BFL508" s="595"/>
      <c r="BFM508" s="595"/>
      <c r="BFN508" s="595"/>
      <c r="BFO508" s="595"/>
      <c r="BFP508" s="595"/>
      <c r="BFQ508" s="595"/>
      <c r="BFR508" s="595"/>
      <c r="BFS508" s="595"/>
      <c r="BFT508" s="595"/>
      <c r="BFU508" s="595"/>
      <c r="BFV508" s="595"/>
      <c r="BFW508" s="595"/>
      <c r="BFX508" s="595"/>
      <c r="BFY508" s="595"/>
      <c r="BFZ508" s="595"/>
      <c r="BGA508" s="595"/>
      <c r="BGB508" s="595"/>
      <c r="BGC508" s="595"/>
      <c r="BGD508" s="595"/>
      <c r="BGE508" s="595"/>
      <c r="BGF508" s="595"/>
      <c r="BGG508" s="595"/>
      <c r="BGH508" s="595"/>
      <c r="BGI508" s="595"/>
      <c r="BGJ508" s="595"/>
      <c r="BGK508" s="595"/>
      <c r="BGL508" s="595"/>
      <c r="BGM508" s="595"/>
      <c r="BGN508" s="595"/>
      <c r="BGO508" s="595"/>
      <c r="BGP508" s="595"/>
      <c r="BGQ508" s="595"/>
      <c r="BGR508" s="595"/>
      <c r="BGS508" s="595"/>
      <c r="BGT508" s="595"/>
      <c r="BGU508" s="595"/>
      <c r="BGV508" s="595"/>
      <c r="BGW508" s="595"/>
      <c r="BGX508" s="595"/>
      <c r="BGY508" s="595"/>
      <c r="BGZ508" s="595"/>
      <c r="BHA508" s="595"/>
      <c r="BHB508" s="595"/>
      <c r="BHC508" s="595"/>
      <c r="BHD508" s="595"/>
      <c r="BHE508" s="595"/>
      <c r="BHF508" s="595"/>
      <c r="BHG508" s="595"/>
      <c r="BHH508" s="595"/>
      <c r="BHI508" s="595"/>
      <c r="BHJ508" s="595"/>
      <c r="BHK508" s="595"/>
      <c r="BHL508" s="595"/>
      <c r="BHM508" s="595"/>
      <c r="BHN508" s="595"/>
      <c r="BHO508" s="595"/>
      <c r="BHP508" s="595"/>
      <c r="BHQ508" s="595"/>
      <c r="BHR508" s="595"/>
      <c r="BHS508" s="595"/>
      <c r="BHT508" s="595"/>
      <c r="BHU508" s="595"/>
      <c r="BHV508" s="595"/>
      <c r="BHW508" s="595"/>
      <c r="BHX508" s="595"/>
      <c r="BHY508" s="595"/>
      <c r="BHZ508" s="595"/>
      <c r="BIA508" s="595"/>
      <c r="BIB508" s="595"/>
      <c r="BIC508" s="595"/>
      <c r="BID508" s="595"/>
      <c r="BIE508" s="595"/>
      <c r="BIF508" s="595"/>
      <c r="BIG508" s="595"/>
      <c r="BIH508" s="595"/>
      <c r="BII508" s="595"/>
      <c r="BIJ508" s="595"/>
      <c r="BIK508" s="595"/>
      <c r="BIL508" s="595"/>
      <c r="BIM508" s="595"/>
      <c r="BIN508" s="595"/>
      <c r="BIO508" s="595"/>
      <c r="BIP508" s="595"/>
      <c r="BIQ508" s="595"/>
      <c r="BIR508" s="595"/>
      <c r="BIS508" s="595"/>
      <c r="BIT508" s="595"/>
      <c r="BIU508" s="595"/>
      <c r="BIV508" s="595"/>
      <c r="BIW508" s="595"/>
      <c r="BIX508" s="595"/>
      <c r="BIY508" s="595"/>
      <c r="BIZ508" s="595"/>
      <c r="BJA508" s="595"/>
      <c r="BJB508" s="595"/>
      <c r="BJC508" s="595"/>
      <c r="BJD508" s="595"/>
      <c r="BJE508" s="595"/>
      <c r="BJF508" s="595"/>
      <c r="BJG508" s="595"/>
      <c r="BJH508" s="595"/>
      <c r="BJI508" s="595"/>
      <c r="BJJ508" s="595"/>
      <c r="BJK508" s="595"/>
      <c r="BJL508" s="595"/>
      <c r="BJM508" s="595"/>
      <c r="BJN508" s="595"/>
      <c r="BJO508" s="595"/>
      <c r="BJP508" s="595"/>
      <c r="BJQ508" s="595"/>
      <c r="BJR508" s="595"/>
      <c r="BJS508" s="595"/>
      <c r="BJT508" s="595"/>
      <c r="BJU508" s="595"/>
      <c r="BJV508" s="595"/>
      <c r="BJW508" s="595"/>
      <c r="BJX508" s="595"/>
      <c r="BJY508" s="595"/>
      <c r="BJZ508" s="595"/>
      <c r="BKA508" s="595"/>
      <c r="BKB508" s="595"/>
      <c r="BKC508" s="595"/>
      <c r="BKD508" s="595"/>
      <c r="BKE508" s="595"/>
      <c r="BKF508" s="595"/>
      <c r="BKG508" s="595"/>
      <c r="BKH508" s="595"/>
      <c r="BKI508" s="595"/>
      <c r="BKJ508" s="595"/>
      <c r="BKK508" s="595"/>
      <c r="BKL508" s="595"/>
      <c r="BKM508" s="595"/>
      <c r="BKN508" s="595"/>
      <c r="BKO508" s="595"/>
      <c r="BKP508" s="595"/>
      <c r="BKQ508" s="595"/>
      <c r="BKR508" s="595"/>
      <c r="BKS508" s="595"/>
      <c r="BKT508" s="595"/>
      <c r="BKU508" s="595"/>
      <c r="BKV508" s="595"/>
      <c r="BKW508" s="595"/>
      <c r="BKX508" s="595"/>
      <c r="BKY508" s="595"/>
      <c r="BKZ508" s="595"/>
      <c r="BLA508" s="595"/>
      <c r="BLB508" s="595"/>
      <c r="BLC508" s="595"/>
      <c r="BLD508" s="595"/>
      <c r="BLE508" s="595"/>
      <c r="BLF508" s="595"/>
      <c r="BLG508" s="595"/>
      <c r="BLH508" s="595"/>
      <c r="BLI508" s="595"/>
      <c r="BLJ508" s="595"/>
      <c r="BLK508" s="595"/>
      <c r="BLL508" s="595"/>
      <c r="BLM508" s="595"/>
      <c r="BLN508" s="595"/>
      <c r="BLO508" s="595"/>
      <c r="BLP508" s="595"/>
      <c r="BLQ508" s="595"/>
      <c r="BLR508" s="595"/>
      <c r="BLS508" s="595"/>
      <c r="BLT508" s="595"/>
      <c r="BLU508" s="595"/>
      <c r="BLV508" s="595"/>
      <c r="BLW508" s="595"/>
      <c r="BLX508" s="595"/>
      <c r="BLY508" s="595"/>
      <c r="BLZ508" s="595"/>
      <c r="BMA508" s="595"/>
      <c r="BMB508" s="595"/>
      <c r="BMC508" s="595"/>
      <c r="BMD508" s="595"/>
      <c r="BME508" s="595"/>
      <c r="BMF508" s="595"/>
      <c r="BMG508" s="595"/>
      <c r="BMH508" s="595"/>
      <c r="BMI508" s="595"/>
      <c r="BMJ508" s="595"/>
      <c r="BMK508" s="595"/>
      <c r="BML508" s="595"/>
      <c r="BMM508" s="595"/>
      <c r="BMN508" s="595"/>
      <c r="BMO508" s="595"/>
      <c r="BMP508" s="595"/>
      <c r="BMQ508" s="595"/>
      <c r="BMR508" s="595"/>
      <c r="BMS508" s="595"/>
      <c r="BMT508" s="595"/>
      <c r="BMU508" s="595"/>
      <c r="BMV508" s="595"/>
      <c r="BMW508" s="595"/>
      <c r="BMX508" s="595"/>
      <c r="BMY508" s="595"/>
      <c r="BMZ508" s="595"/>
      <c r="BNA508" s="595"/>
      <c r="BNB508" s="595"/>
      <c r="BNC508" s="595"/>
      <c r="BND508" s="595"/>
      <c r="BNE508" s="595"/>
      <c r="BNF508" s="595"/>
      <c r="BNG508" s="595"/>
      <c r="BNH508" s="595"/>
      <c r="BNI508" s="595"/>
      <c r="BNJ508" s="595"/>
      <c r="BNK508" s="595"/>
      <c r="BNL508" s="595"/>
      <c r="BNM508" s="595"/>
      <c r="BNN508" s="595"/>
      <c r="BNO508" s="595"/>
      <c r="BNP508" s="595"/>
      <c r="BNQ508" s="595"/>
      <c r="BNR508" s="595"/>
      <c r="BNS508" s="595"/>
      <c r="BNT508" s="595"/>
      <c r="BNU508" s="595"/>
      <c r="BNV508" s="595"/>
      <c r="BNW508" s="595"/>
      <c r="BNX508" s="595"/>
      <c r="BNY508" s="595"/>
      <c r="BNZ508" s="595"/>
      <c r="BOA508" s="595"/>
      <c r="BOB508" s="595"/>
      <c r="BOC508" s="595"/>
      <c r="BOD508" s="595"/>
      <c r="BOE508" s="595"/>
      <c r="BOF508" s="595"/>
      <c r="BOG508" s="595"/>
      <c r="BOH508" s="595"/>
      <c r="BOI508" s="595"/>
      <c r="BOJ508" s="595"/>
      <c r="BOK508" s="595"/>
      <c r="BOL508" s="595"/>
      <c r="BOM508" s="595"/>
      <c r="BON508" s="595"/>
      <c r="BOO508" s="595"/>
      <c r="BOP508" s="595"/>
      <c r="BOQ508" s="595"/>
      <c r="BOR508" s="595"/>
      <c r="BOS508" s="595"/>
      <c r="BOT508" s="595"/>
      <c r="BOU508" s="595"/>
      <c r="BOV508" s="595"/>
      <c r="BOW508" s="595"/>
      <c r="BOX508" s="595"/>
      <c r="BOY508" s="595"/>
      <c r="BOZ508" s="595"/>
      <c r="BPA508" s="595"/>
      <c r="BPB508" s="595"/>
      <c r="BPC508" s="595"/>
      <c r="BPD508" s="595"/>
      <c r="BPE508" s="595"/>
      <c r="BPF508" s="595"/>
      <c r="BPG508" s="595"/>
      <c r="BPH508" s="595"/>
      <c r="BPI508" s="595"/>
      <c r="BPJ508" s="595"/>
      <c r="BPK508" s="595"/>
      <c r="BPL508" s="595"/>
      <c r="BPM508" s="595"/>
      <c r="BPN508" s="595"/>
      <c r="BPO508" s="595"/>
      <c r="BPP508" s="595"/>
      <c r="BPQ508" s="595"/>
      <c r="BPR508" s="595"/>
      <c r="BPS508" s="595"/>
      <c r="BPT508" s="595"/>
      <c r="BPU508" s="595"/>
      <c r="BPV508" s="595"/>
      <c r="BPW508" s="595"/>
      <c r="BPX508" s="595"/>
      <c r="BPY508" s="595"/>
      <c r="BPZ508" s="595"/>
      <c r="BQA508" s="595"/>
      <c r="BQB508" s="595"/>
      <c r="BQC508" s="595"/>
      <c r="BQD508" s="595"/>
      <c r="BQE508" s="595"/>
      <c r="BQF508" s="595"/>
      <c r="BQG508" s="595"/>
      <c r="BQH508" s="595"/>
      <c r="BQI508" s="595"/>
      <c r="BQJ508" s="595"/>
      <c r="BQK508" s="595"/>
      <c r="BQL508" s="595"/>
      <c r="BQM508" s="595"/>
      <c r="BQN508" s="595"/>
      <c r="BQO508" s="595"/>
      <c r="BQP508" s="595"/>
      <c r="BQQ508" s="595"/>
      <c r="BQR508" s="595"/>
      <c r="BQS508" s="595"/>
      <c r="BQT508" s="595"/>
      <c r="BQU508" s="595"/>
      <c r="BQV508" s="595"/>
      <c r="BQW508" s="595"/>
      <c r="BQX508" s="595"/>
      <c r="BQY508" s="595"/>
      <c r="BQZ508" s="595"/>
      <c r="BRA508" s="595"/>
      <c r="BRB508" s="595"/>
      <c r="BRC508" s="595"/>
      <c r="BRD508" s="595"/>
      <c r="BRE508" s="595"/>
      <c r="BRF508" s="595"/>
      <c r="BRG508" s="595"/>
      <c r="BRH508" s="595"/>
      <c r="BRI508" s="595"/>
      <c r="BRJ508" s="595"/>
      <c r="BRK508" s="595"/>
      <c r="BRL508" s="595"/>
      <c r="BRM508" s="595"/>
      <c r="BRN508" s="595"/>
      <c r="BRO508" s="595"/>
      <c r="BRP508" s="595"/>
      <c r="BRQ508" s="595"/>
      <c r="BRR508" s="595"/>
      <c r="BRS508" s="595"/>
      <c r="BRT508" s="595"/>
      <c r="BRU508" s="595"/>
      <c r="BRV508" s="595"/>
      <c r="BRW508" s="595"/>
      <c r="BRX508" s="595"/>
      <c r="BRY508" s="595"/>
      <c r="BRZ508" s="595"/>
      <c r="BSA508" s="595"/>
      <c r="BSB508" s="595"/>
      <c r="BSC508" s="595"/>
      <c r="BSD508" s="595"/>
      <c r="BSE508" s="595"/>
      <c r="BSF508" s="595"/>
      <c r="BSG508" s="595"/>
      <c r="BSH508" s="595"/>
      <c r="BSI508" s="595"/>
      <c r="BSJ508" s="595"/>
      <c r="BSK508" s="595"/>
      <c r="BSL508" s="595"/>
      <c r="BSM508" s="595"/>
      <c r="BSN508" s="595"/>
      <c r="BSO508" s="595"/>
      <c r="BSP508" s="595"/>
      <c r="BSQ508" s="595"/>
      <c r="BSR508" s="595"/>
      <c r="BSS508" s="595"/>
      <c r="BST508" s="595"/>
      <c r="BSU508" s="595"/>
      <c r="BSV508" s="595"/>
      <c r="BSW508" s="595"/>
      <c r="BSX508" s="595"/>
      <c r="BSY508" s="595"/>
      <c r="BSZ508" s="595"/>
      <c r="BTA508" s="595"/>
      <c r="BTB508" s="595"/>
      <c r="BTC508" s="595"/>
      <c r="BTD508" s="595"/>
      <c r="BTE508" s="595"/>
      <c r="BTF508" s="595"/>
      <c r="BTG508" s="595"/>
      <c r="BTH508" s="595"/>
      <c r="BTI508" s="595"/>
      <c r="BTJ508" s="595"/>
      <c r="BTK508" s="595"/>
      <c r="BTL508" s="595"/>
      <c r="BTM508" s="595"/>
      <c r="BTN508" s="595"/>
      <c r="BTO508" s="595"/>
      <c r="BTP508" s="595"/>
      <c r="BTQ508" s="595"/>
      <c r="BTR508" s="595"/>
      <c r="BTS508" s="595"/>
      <c r="BTT508" s="595"/>
      <c r="BTU508" s="595"/>
      <c r="BTV508" s="595"/>
      <c r="BTW508" s="595"/>
      <c r="BTX508" s="595"/>
      <c r="BTY508" s="595"/>
      <c r="BTZ508" s="595"/>
      <c r="BUA508" s="595"/>
      <c r="BUB508" s="595"/>
      <c r="BUC508" s="595"/>
      <c r="BUD508" s="595"/>
      <c r="BUE508" s="595"/>
      <c r="BUF508" s="595"/>
      <c r="BUG508" s="595"/>
      <c r="BUH508" s="595"/>
      <c r="BUI508" s="595"/>
      <c r="BUJ508" s="595"/>
      <c r="BUK508" s="595"/>
      <c r="BUL508" s="595"/>
      <c r="BUM508" s="595"/>
      <c r="BUN508" s="595"/>
      <c r="BUO508" s="595"/>
      <c r="BUP508" s="595"/>
      <c r="BUQ508" s="595"/>
      <c r="BUR508" s="595"/>
      <c r="BUS508" s="595"/>
      <c r="BUT508" s="595"/>
      <c r="BUU508" s="595"/>
      <c r="BUV508" s="595"/>
      <c r="BUW508" s="595"/>
      <c r="BUX508" s="595"/>
      <c r="BUY508" s="595"/>
      <c r="BUZ508" s="595"/>
      <c r="BVA508" s="595"/>
      <c r="BVB508" s="595"/>
      <c r="BVC508" s="595"/>
      <c r="BVD508" s="595"/>
      <c r="BVE508" s="595"/>
      <c r="BVF508" s="595"/>
      <c r="BVG508" s="595"/>
      <c r="BVH508" s="595"/>
      <c r="BVI508" s="595"/>
      <c r="BVJ508" s="595"/>
      <c r="BVK508" s="595"/>
      <c r="BVL508" s="595"/>
      <c r="BVM508" s="595"/>
      <c r="BVN508" s="595"/>
      <c r="BVO508" s="595"/>
      <c r="BVP508" s="595"/>
      <c r="BVQ508" s="595"/>
      <c r="BVR508" s="595"/>
      <c r="BVS508" s="595"/>
      <c r="BVT508" s="595"/>
      <c r="BVU508" s="595"/>
      <c r="BVV508" s="595"/>
      <c r="BVW508" s="595"/>
      <c r="BVX508" s="595"/>
      <c r="BVY508" s="595"/>
      <c r="BVZ508" s="595"/>
      <c r="BWA508" s="595"/>
      <c r="BWB508" s="595"/>
      <c r="BWC508" s="595"/>
      <c r="BWD508" s="595"/>
      <c r="BWE508" s="595"/>
      <c r="BWF508" s="595"/>
      <c r="BWG508" s="595"/>
      <c r="BWH508" s="595"/>
      <c r="BWI508" s="595"/>
      <c r="BWJ508" s="595"/>
      <c r="BWK508" s="595"/>
      <c r="BWL508" s="595"/>
      <c r="BWM508" s="595"/>
      <c r="BWN508" s="595"/>
      <c r="BWO508" s="595"/>
      <c r="BWP508" s="595"/>
      <c r="BWQ508" s="595"/>
      <c r="BWR508" s="595"/>
      <c r="BWS508" s="595"/>
      <c r="BWT508" s="595"/>
      <c r="BWU508" s="595"/>
      <c r="BWV508" s="595"/>
      <c r="BWW508" s="595"/>
      <c r="BWX508" s="595"/>
      <c r="BWY508" s="595"/>
      <c r="BWZ508" s="595"/>
      <c r="BXA508" s="595"/>
      <c r="BXB508" s="595"/>
      <c r="BXC508" s="595"/>
      <c r="BXD508" s="595"/>
      <c r="BXE508" s="595"/>
      <c r="BXF508" s="595"/>
      <c r="BXG508" s="595"/>
      <c r="BXH508" s="595"/>
      <c r="BXI508" s="595"/>
      <c r="BXJ508" s="595"/>
      <c r="BXK508" s="595"/>
      <c r="BXL508" s="595"/>
      <c r="BXM508" s="595"/>
      <c r="BXN508" s="595"/>
      <c r="BXO508" s="595"/>
      <c r="BXP508" s="595"/>
      <c r="BXQ508" s="595"/>
      <c r="BXR508" s="595"/>
      <c r="BXS508" s="595"/>
      <c r="BXT508" s="595"/>
      <c r="BXU508" s="595"/>
      <c r="BXV508" s="595"/>
      <c r="BXW508" s="595"/>
      <c r="BXX508" s="595"/>
      <c r="BXY508" s="595"/>
      <c r="BXZ508" s="595"/>
      <c r="BYA508" s="595"/>
      <c r="BYB508" s="595"/>
      <c r="BYC508" s="595"/>
      <c r="BYD508" s="595"/>
      <c r="BYE508" s="595"/>
      <c r="BYF508" s="595"/>
      <c r="BYG508" s="595"/>
      <c r="BYH508" s="595"/>
      <c r="BYI508" s="595"/>
      <c r="BYJ508" s="595"/>
      <c r="BYK508" s="595"/>
      <c r="BYL508" s="595"/>
      <c r="BYM508" s="595"/>
      <c r="BYN508" s="595"/>
      <c r="BYO508" s="595"/>
      <c r="BYP508" s="595"/>
      <c r="BYQ508" s="595"/>
      <c r="BYR508" s="595"/>
      <c r="BYS508" s="595"/>
      <c r="BYT508" s="595"/>
      <c r="BYU508" s="595"/>
      <c r="BYV508" s="595"/>
      <c r="BYW508" s="595"/>
      <c r="BYX508" s="595"/>
      <c r="BYY508" s="595"/>
      <c r="BYZ508" s="595"/>
      <c r="BZA508" s="595"/>
      <c r="BZB508" s="595"/>
      <c r="BZC508" s="595"/>
      <c r="BZD508" s="595"/>
      <c r="BZE508" s="595"/>
      <c r="BZF508" s="595"/>
      <c r="BZG508" s="595"/>
      <c r="BZH508" s="595"/>
      <c r="BZI508" s="595"/>
      <c r="BZJ508" s="595"/>
      <c r="BZK508" s="595"/>
      <c r="BZL508" s="595"/>
      <c r="BZM508" s="595"/>
      <c r="BZN508" s="595"/>
      <c r="BZO508" s="595"/>
      <c r="BZP508" s="595"/>
      <c r="BZQ508" s="595"/>
      <c r="BZR508" s="595"/>
      <c r="BZS508" s="595"/>
      <c r="BZT508" s="595"/>
      <c r="BZU508" s="595"/>
      <c r="BZV508" s="595"/>
      <c r="BZW508" s="595"/>
      <c r="BZX508" s="595"/>
      <c r="BZY508" s="595"/>
      <c r="BZZ508" s="595"/>
      <c r="CAA508" s="595"/>
      <c r="CAB508" s="595"/>
      <c r="CAC508" s="595"/>
      <c r="CAD508" s="595"/>
      <c r="CAE508" s="595"/>
      <c r="CAF508" s="595"/>
      <c r="CAG508" s="595"/>
      <c r="CAH508" s="595"/>
      <c r="CAI508" s="595"/>
      <c r="CAJ508" s="595"/>
      <c r="CAK508" s="595"/>
      <c r="CAL508" s="595"/>
      <c r="CAM508" s="595"/>
      <c r="CAN508" s="595"/>
      <c r="CAO508" s="595"/>
      <c r="CAP508" s="595"/>
      <c r="CAQ508" s="595"/>
      <c r="CAR508" s="595"/>
      <c r="CAS508" s="595"/>
      <c r="CAT508" s="595"/>
      <c r="CAU508" s="595"/>
      <c r="CAV508" s="595"/>
      <c r="CAW508" s="595"/>
      <c r="CAX508" s="595"/>
      <c r="CAY508" s="595"/>
      <c r="CAZ508" s="595"/>
      <c r="CBA508" s="595"/>
      <c r="CBB508" s="595"/>
      <c r="CBC508" s="595"/>
      <c r="CBD508" s="595"/>
      <c r="CBE508" s="595"/>
      <c r="CBF508" s="595"/>
      <c r="CBG508" s="595"/>
      <c r="CBH508" s="595"/>
      <c r="CBI508" s="595"/>
      <c r="CBJ508" s="595"/>
      <c r="CBK508" s="595"/>
      <c r="CBL508" s="595"/>
      <c r="CBM508" s="595"/>
      <c r="CBN508" s="595"/>
      <c r="CBO508" s="595"/>
      <c r="CBP508" s="595"/>
      <c r="CBQ508" s="595"/>
      <c r="CBR508" s="595"/>
      <c r="CBS508" s="595"/>
      <c r="CBT508" s="595"/>
      <c r="CBU508" s="595"/>
      <c r="CBV508" s="595"/>
      <c r="CBW508" s="595"/>
      <c r="CBX508" s="595"/>
      <c r="CBY508" s="595"/>
      <c r="CBZ508" s="595"/>
      <c r="CCA508" s="595"/>
      <c r="CCB508" s="595"/>
      <c r="CCC508" s="595"/>
      <c r="CCD508" s="595"/>
      <c r="CCE508" s="595"/>
      <c r="CCF508" s="595"/>
      <c r="CCG508" s="595"/>
      <c r="CCH508" s="595"/>
      <c r="CCI508" s="595"/>
      <c r="CCJ508" s="595"/>
      <c r="CCK508" s="595"/>
      <c r="CCL508" s="595"/>
      <c r="CCM508" s="595"/>
      <c r="CCN508" s="595"/>
      <c r="CCO508" s="595"/>
      <c r="CCP508" s="595"/>
      <c r="CCQ508" s="595"/>
      <c r="CCR508" s="595"/>
      <c r="CCS508" s="595"/>
      <c r="CCT508" s="595"/>
      <c r="CCU508" s="595"/>
      <c r="CCV508" s="595"/>
      <c r="CCW508" s="595"/>
      <c r="CCX508" s="595"/>
      <c r="CCY508" s="595"/>
      <c r="CCZ508" s="595"/>
      <c r="CDA508" s="595"/>
      <c r="CDB508" s="595"/>
      <c r="CDC508" s="595"/>
      <c r="CDD508" s="595"/>
      <c r="CDE508" s="595"/>
      <c r="CDF508" s="595"/>
      <c r="CDG508" s="595"/>
      <c r="CDH508" s="595"/>
      <c r="CDI508" s="595"/>
      <c r="CDJ508" s="595"/>
      <c r="CDK508" s="595"/>
      <c r="CDL508" s="595"/>
      <c r="CDM508" s="595"/>
      <c r="CDN508" s="595"/>
      <c r="CDO508" s="595"/>
      <c r="CDP508" s="595"/>
      <c r="CDQ508" s="595"/>
      <c r="CDR508" s="595"/>
      <c r="CDS508" s="595"/>
      <c r="CDT508" s="595"/>
      <c r="CDU508" s="595"/>
      <c r="CDV508" s="595"/>
      <c r="CDW508" s="595"/>
      <c r="CDX508" s="595"/>
      <c r="CDY508" s="595"/>
      <c r="CDZ508" s="595"/>
      <c r="CEA508" s="595"/>
      <c r="CEB508" s="595"/>
      <c r="CEC508" s="595"/>
      <c r="CED508" s="595"/>
      <c r="CEE508" s="595"/>
      <c r="CEF508" s="595"/>
      <c r="CEG508" s="595"/>
      <c r="CEH508" s="595"/>
      <c r="CEI508" s="595"/>
      <c r="CEJ508" s="595"/>
      <c r="CEK508" s="595"/>
      <c r="CEL508" s="595"/>
      <c r="CEM508" s="595"/>
      <c r="CEN508" s="595"/>
      <c r="CEO508" s="595"/>
      <c r="CEP508" s="595"/>
      <c r="CEQ508" s="595"/>
      <c r="CER508" s="595"/>
      <c r="CES508" s="595"/>
      <c r="CET508" s="595"/>
      <c r="CEU508" s="595"/>
      <c r="CEV508" s="595"/>
      <c r="CEW508" s="595"/>
      <c r="CEX508" s="595"/>
      <c r="CEY508" s="595"/>
      <c r="CEZ508" s="595"/>
      <c r="CFA508" s="595"/>
      <c r="CFB508" s="595"/>
      <c r="CFC508" s="595"/>
      <c r="CFD508" s="595"/>
      <c r="CFE508" s="595"/>
      <c r="CFF508" s="595"/>
      <c r="CFG508" s="595"/>
      <c r="CFH508" s="595"/>
      <c r="CFI508" s="595"/>
      <c r="CFJ508" s="595"/>
      <c r="CFK508" s="595"/>
      <c r="CFL508" s="595"/>
      <c r="CFM508" s="595"/>
      <c r="CFN508" s="595"/>
      <c r="CFO508" s="595"/>
      <c r="CFP508" s="595"/>
      <c r="CFQ508" s="595"/>
      <c r="CFR508" s="595"/>
      <c r="CFS508" s="595"/>
      <c r="CFT508" s="595"/>
      <c r="CFU508" s="595"/>
      <c r="CFV508" s="595"/>
      <c r="CFW508" s="595"/>
      <c r="CFX508" s="595"/>
      <c r="CFY508" s="595"/>
      <c r="CFZ508" s="595"/>
      <c r="CGA508" s="595"/>
      <c r="CGB508" s="595"/>
      <c r="CGC508" s="595"/>
      <c r="CGD508" s="595"/>
      <c r="CGE508" s="595"/>
      <c r="CGF508" s="595"/>
      <c r="CGG508" s="595"/>
      <c r="CGH508" s="595"/>
      <c r="CGI508" s="595"/>
      <c r="CGJ508" s="595"/>
      <c r="CGK508" s="595"/>
      <c r="CGL508" s="595"/>
      <c r="CGM508" s="595"/>
      <c r="CGN508" s="595"/>
      <c r="CGO508" s="595"/>
      <c r="CGP508" s="595"/>
      <c r="CGQ508" s="595"/>
      <c r="CGR508" s="595"/>
      <c r="CGS508" s="595"/>
      <c r="CGT508" s="595"/>
      <c r="CGU508" s="595"/>
      <c r="CGV508" s="595"/>
      <c r="CGW508" s="595"/>
      <c r="CGX508" s="595"/>
      <c r="CGY508" s="595"/>
      <c r="CGZ508" s="595"/>
      <c r="CHA508" s="595"/>
      <c r="CHB508" s="595"/>
      <c r="CHC508" s="595"/>
      <c r="CHD508" s="595"/>
      <c r="CHE508" s="595"/>
      <c r="CHF508" s="595"/>
      <c r="CHG508" s="595"/>
      <c r="CHH508" s="595"/>
      <c r="CHI508" s="595"/>
      <c r="CHJ508" s="595"/>
      <c r="CHK508" s="595"/>
      <c r="CHL508" s="595"/>
      <c r="CHM508" s="595"/>
      <c r="CHN508" s="595"/>
      <c r="CHO508" s="595"/>
      <c r="CHP508" s="595"/>
      <c r="CHQ508" s="595"/>
      <c r="CHR508" s="595"/>
      <c r="CHS508" s="595"/>
      <c r="CHT508" s="595"/>
      <c r="CHU508" s="595"/>
      <c r="CHV508" s="595"/>
      <c r="CHW508" s="595"/>
      <c r="CHX508" s="595"/>
      <c r="CHY508" s="595"/>
      <c r="CHZ508" s="595"/>
      <c r="CIA508" s="595"/>
      <c r="CIB508" s="595"/>
      <c r="CIC508" s="595"/>
      <c r="CID508" s="595"/>
      <c r="CIE508" s="595"/>
      <c r="CIF508" s="595"/>
      <c r="CIG508" s="595"/>
      <c r="CIH508" s="595"/>
      <c r="CII508" s="595"/>
      <c r="CIJ508" s="595"/>
      <c r="CIK508" s="595"/>
      <c r="CIL508" s="595"/>
      <c r="CIM508" s="595"/>
      <c r="CIN508" s="595"/>
      <c r="CIO508" s="595"/>
      <c r="CIP508" s="595"/>
      <c r="CIQ508" s="595"/>
      <c r="CIR508" s="595"/>
      <c r="CIS508" s="595"/>
      <c r="CIT508" s="595"/>
      <c r="CIU508" s="595"/>
      <c r="CIV508" s="595"/>
      <c r="CIW508" s="595"/>
      <c r="CIX508" s="595"/>
      <c r="CIY508" s="595"/>
      <c r="CIZ508" s="595"/>
      <c r="CJA508" s="595"/>
      <c r="CJB508" s="595"/>
      <c r="CJC508" s="595"/>
      <c r="CJD508" s="595"/>
      <c r="CJE508" s="595"/>
      <c r="CJF508" s="595"/>
      <c r="CJG508" s="595"/>
      <c r="CJH508" s="595"/>
      <c r="CJI508" s="595"/>
      <c r="CJJ508" s="595"/>
      <c r="CJK508" s="595"/>
      <c r="CJL508" s="595"/>
      <c r="CJM508" s="595"/>
      <c r="CJN508" s="595"/>
      <c r="CJO508" s="595"/>
      <c r="CJP508" s="595"/>
      <c r="CJQ508" s="595"/>
      <c r="CJR508" s="595"/>
      <c r="CJS508" s="595"/>
      <c r="CJT508" s="595"/>
      <c r="CJU508" s="595"/>
      <c r="CJV508" s="595"/>
      <c r="CJW508" s="595"/>
      <c r="CJX508" s="595"/>
      <c r="CJY508" s="595"/>
      <c r="CJZ508" s="595"/>
      <c r="CKA508" s="595"/>
      <c r="CKB508" s="595"/>
      <c r="CKC508" s="595"/>
      <c r="CKD508" s="595"/>
      <c r="CKE508" s="595"/>
      <c r="CKF508" s="595"/>
      <c r="CKG508" s="595"/>
      <c r="CKH508" s="595"/>
      <c r="CKI508" s="595"/>
      <c r="CKJ508" s="595"/>
      <c r="CKK508" s="595"/>
      <c r="CKL508" s="595"/>
      <c r="CKM508" s="595"/>
      <c r="CKN508" s="595"/>
      <c r="CKO508" s="595"/>
      <c r="CKP508" s="595"/>
      <c r="CKQ508" s="595"/>
      <c r="CKR508" s="595"/>
      <c r="CKS508" s="595"/>
      <c r="CKT508" s="595"/>
      <c r="CKU508" s="595"/>
      <c r="CKV508" s="595"/>
      <c r="CKW508" s="595"/>
      <c r="CKX508" s="595"/>
      <c r="CKY508" s="595"/>
      <c r="CKZ508" s="595"/>
      <c r="CLA508" s="595"/>
      <c r="CLB508" s="595"/>
      <c r="CLC508" s="595"/>
      <c r="CLD508" s="595"/>
      <c r="CLE508" s="595"/>
      <c r="CLF508" s="595"/>
      <c r="CLG508" s="595"/>
      <c r="CLH508" s="595"/>
      <c r="CLI508" s="595"/>
      <c r="CLJ508" s="595"/>
      <c r="CLK508" s="595"/>
      <c r="CLL508" s="595"/>
      <c r="CLM508" s="595"/>
      <c r="CLN508" s="595"/>
      <c r="CLO508" s="595"/>
      <c r="CLP508" s="595"/>
      <c r="CLQ508" s="595"/>
      <c r="CLR508" s="595"/>
      <c r="CLS508" s="595"/>
      <c r="CLT508" s="595"/>
      <c r="CLU508" s="595"/>
      <c r="CLV508" s="595"/>
      <c r="CLW508" s="595"/>
      <c r="CLX508" s="595"/>
      <c r="CLY508" s="595"/>
      <c r="CLZ508" s="595"/>
      <c r="CMA508" s="595"/>
      <c r="CMB508" s="595"/>
      <c r="CMC508" s="595"/>
      <c r="CMD508" s="595"/>
      <c r="CME508" s="595"/>
      <c r="CMF508" s="595"/>
      <c r="CMG508" s="595"/>
      <c r="CMH508" s="595"/>
      <c r="CMI508" s="595"/>
      <c r="CMJ508" s="595"/>
      <c r="CMK508" s="595"/>
      <c r="CML508" s="595"/>
      <c r="CMM508" s="595"/>
      <c r="CMN508" s="595"/>
      <c r="CMO508" s="595"/>
      <c r="CMP508" s="595"/>
      <c r="CMQ508" s="595"/>
      <c r="CMR508" s="595"/>
      <c r="CMS508" s="595"/>
      <c r="CMT508" s="595"/>
      <c r="CMU508" s="595"/>
      <c r="CMV508" s="595"/>
      <c r="CMW508" s="595"/>
      <c r="CMX508" s="595"/>
      <c r="CMY508" s="595"/>
      <c r="CMZ508" s="595"/>
      <c r="CNA508" s="595"/>
      <c r="CNB508" s="595"/>
      <c r="CNC508" s="595"/>
      <c r="CND508" s="595"/>
      <c r="CNE508" s="595"/>
      <c r="CNF508" s="595"/>
      <c r="CNG508" s="595"/>
      <c r="CNH508" s="595"/>
      <c r="CNI508" s="595"/>
      <c r="CNJ508" s="595"/>
      <c r="CNK508" s="595"/>
      <c r="CNL508" s="595"/>
      <c r="CNM508" s="595"/>
      <c r="CNN508" s="595"/>
      <c r="CNO508" s="595"/>
      <c r="CNP508" s="595"/>
      <c r="CNQ508" s="595"/>
      <c r="CNR508" s="595"/>
      <c r="CNS508" s="595"/>
      <c r="CNT508" s="595"/>
      <c r="CNU508" s="595"/>
      <c r="CNV508" s="595"/>
      <c r="CNW508" s="595"/>
      <c r="CNX508" s="595"/>
      <c r="CNY508" s="595"/>
      <c r="CNZ508" s="595"/>
      <c r="COA508" s="595"/>
      <c r="COB508" s="595"/>
      <c r="COC508" s="595"/>
      <c r="COD508" s="595"/>
      <c r="COE508" s="595"/>
      <c r="COF508" s="595"/>
      <c r="COG508" s="595"/>
      <c r="COH508" s="595"/>
      <c r="COI508" s="595"/>
      <c r="COJ508" s="595"/>
      <c r="COK508" s="595"/>
      <c r="COL508" s="595"/>
      <c r="COM508" s="595"/>
      <c r="CON508" s="595"/>
      <c r="COO508" s="595"/>
      <c r="COP508" s="595"/>
      <c r="COQ508" s="595"/>
      <c r="COR508" s="595"/>
      <c r="COS508" s="595"/>
      <c r="COT508" s="595"/>
      <c r="COU508" s="595"/>
      <c r="COV508" s="595"/>
      <c r="COW508" s="595"/>
      <c r="COX508" s="595"/>
      <c r="COY508" s="595"/>
      <c r="COZ508" s="595"/>
      <c r="CPA508" s="595"/>
      <c r="CPB508" s="595"/>
      <c r="CPC508" s="595"/>
      <c r="CPD508" s="595"/>
      <c r="CPE508" s="595"/>
      <c r="CPF508" s="595"/>
      <c r="CPG508" s="595"/>
      <c r="CPH508" s="595"/>
      <c r="CPI508" s="595"/>
      <c r="CPJ508" s="595"/>
      <c r="CPK508" s="595"/>
      <c r="CPL508" s="595"/>
      <c r="CPM508" s="595"/>
      <c r="CPN508" s="595"/>
      <c r="CPO508" s="595"/>
      <c r="CPP508" s="595"/>
      <c r="CPQ508" s="595"/>
      <c r="CPR508" s="595"/>
      <c r="CPS508" s="595"/>
      <c r="CPT508" s="595"/>
      <c r="CPU508" s="595"/>
      <c r="CPV508" s="595"/>
      <c r="CPW508" s="595"/>
      <c r="CPX508" s="595"/>
      <c r="CPY508" s="595"/>
      <c r="CPZ508" s="595"/>
      <c r="CQA508" s="595"/>
      <c r="CQB508" s="595"/>
      <c r="CQC508" s="595"/>
      <c r="CQD508" s="595"/>
      <c r="CQE508" s="595"/>
      <c r="CQF508" s="595"/>
      <c r="CQG508" s="595"/>
      <c r="CQH508" s="595"/>
      <c r="CQI508" s="595"/>
      <c r="CQJ508" s="595"/>
      <c r="CQK508" s="595"/>
      <c r="CQL508" s="595"/>
      <c r="CQM508" s="595"/>
      <c r="CQN508" s="595"/>
      <c r="CQO508" s="595"/>
      <c r="CQP508" s="595"/>
      <c r="CQQ508" s="595"/>
      <c r="CQR508" s="595"/>
      <c r="CQS508" s="595"/>
      <c r="CQT508" s="595"/>
      <c r="CQU508" s="595"/>
      <c r="CQV508" s="595"/>
      <c r="CQW508" s="595"/>
      <c r="CQX508" s="595"/>
      <c r="CQY508" s="595"/>
      <c r="CQZ508" s="595"/>
      <c r="CRA508" s="595"/>
      <c r="CRB508" s="595"/>
      <c r="CRC508" s="595"/>
      <c r="CRD508" s="595"/>
      <c r="CRE508" s="595"/>
      <c r="CRF508" s="595"/>
      <c r="CRG508" s="595"/>
      <c r="CRH508" s="595"/>
      <c r="CRI508" s="595"/>
      <c r="CRJ508" s="595"/>
      <c r="CRK508" s="595"/>
      <c r="CRL508" s="595"/>
      <c r="CRM508" s="595"/>
      <c r="CRN508" s="595"/>
      <c r="CRO508" s="595"/>
      <c r="CRP508" s="595"/>
      <c r="CRQ508" s="595"/>
      <c r="CRR508" s="595"/>
      <c r="CRS508" s="595"/>
      <c r="CRT508" s="595"/>
      <c r="CRU508" s="595"/>
      <c r="CRV508" s="595"/>
      <c r="CRW508" s="595"/>
      <c r="CRX508" s="595"/>
      <c r="CRY508" s="595"/>
      <c r="CRZ508" s="595"/>
      <c r="CSA508" s="595"/>
      <c r="CSB508" s="595"/>
      <c r="CSC508" s="595"/>
      <c r="CSD508" s="595"/>
      <c r="CSE508" s="595"/>
      <c r="CSF508" s="595"/>
      <c r="CSG508" s="595"/>
      <c r="CSH508" s="595"/>
      <c r="CSI508" s="595"/>
      <c r="CSJ508" s="595"/>
      <c r="CSK508" s="595"/>
      <c r="CSL508" s="595"/>
      <c r="CSM508" s="595"/>
      <c r="CSN508" s="595"/>
      <c r="CSO508" s="595"/>
      <c r="CSP508" s="595"/>
      <c r="CSQ508" s="595"/>
      <c r="CSR508" s="595"/>
      <c r="CSS508" s="595"/>
      <c r="CST508" s="595"/>
      <c r="CSU508" s="595"/>
      <c r="CSV508" s="595"/>
      <c r="CSW508" s="595"/>
      <c r="CSX508" s="595"/>
      <c r="CSY508" s="595"/>
      <c r="CSZ508" s="595"/>
      <c r="CTA508" s="595"/>
      <c r="CTB508" s="595"/>
      <c r="CTC508" s="595"/>
      <c r="CTD508" s="595"/>
      <c r="CTE508" s="595"/>
      <c r="CTF508" s="595"/>
      <c r="CTG508" s="595"/>
      <c r="CTH508" s="595"/>
      <c r="CTI508" s="595"/>
      <c r="CTJ508" s="595"/>
      <c r="CTK508" s="595"/>
      <c r="CTL508" s="595"/>
      <c r="CTM508" s="595"/>
      <c r="CTN508" s="595"/>
      <c r="CTO508" s="595"/>
      <c r="CTP508" s="595"/>
      <c r="CTQ508" s="595"/>
      <c r="CTR508" s="595"/>
      <c r="CTS508" s="595"/>
      <c r="CTT508" s="595"/>
      <c r="CTU508" s="595"/>
      <c r="CTV508" s="595"/>
      <c r="CTW508" s="595"/>
      <c r="CTX508" s="595"/>
      <c r="CTY508" s="595"/>
      <c r="CTZ508" s="595"/>
      <c r="CUA508" s="595"/>
      <c r="CUB508" s="595"/>
      <c r="CUC508" s="595"/>
      <c r="CUD508" s="595"/>
      <c r="CUE508" s="595"/>
      <c r="CUF508" s="595"/>
      <c r="CUG508" s="595"/>
      <c r="CUH508" s="595"/>
      <c r="CUI508" s="595"/>
      <c r="CUJ508" s="595"/>
      <c r="CUK508" s="595"/>
      <c r="CUL508" s="595"/>
      <c r="CUM508" s="595"/>
      <c r="CUN508" s="595"/>
      <c r="CUO508" s="595"/>
      <c r="CUP508" s="595"/>
      <c r="CUQ508" s="595"/>
      <c r="CUR508" s="595"/>
      <c r="CUS508" s="595"/>
      <c r="CUT508" s="595"/>
      <c r="CUU508" s="595"/>
      <c r="CUV508" s="595"/>
      <c r="CUW508" s="595"/>
      <c r="CUX508" s="595"/>
      <c r="CUY508" s="595"/>
      <c r="CUZ508" s="595"/>
      <c r="CVA508" s="595"/>
      <c r="CVB508" s="595"/>
      <c r="CVC508" s="595"/>
      <c r="CVD508" s="595"/>
      <c r="CVE508" s="595"/>
      <c r="CVF508" s="595"/>
      <c r="CVG508" s="595"/>
      <c r="CVH508" s="595"/>
      <c r="CVI508" s="595"/>
      <c r="CVJ508" s="595"/>
      <c r="CVK508" s="595"/>
      <c r="CVL508" s="595"/>
      <c r="CVM508" s="595"/>
      <c r="CVN508" s="595"/>
      <c r="CVO508" s="595"/>
      <c r="CVP508" s="595"/>
      <c r="CVQ508" s="595"/>
      <c r="CVR508" s="595"/>
      <c r="CVS508" s="595"/>
      <c r="CVT508" s="595"/>
      <c r="CVU508" s="595"/>
      <c r="CVV508" s="595"/>
      <c r="CVW508" s="595"/>
      <c r="CVX508" s="595"/>
      <c r="CVY508" s="595"/>
      <c r="CVZ508" s="595"/>
      <c r="CWA508" s="595"/>
      <c r="CWB508" s="595"/>
      <c r="CWC508" s="595"/>
      <c r="CWD508" s="595"/>
      <c r="CWE508" s="595"/>
      <c r="CWF508" s="595"/>
      <c r="CWG508" s="595"/>
      <c r="CWH508" s="595"/>
      <c r="CWI508" s="595"/>
      <c r="CWJ508" s="595"/>
      <c r="CWK508" s="595"/>
      <c r="CWL508" s="595"/>
      <c r="CWM508" s="595"/>
      <c r="CWN508" s="595"/>
      <c r="CWO508" s="595"/>
      <c r="CWP508" s="595"/>
      <c r="CWQ508" s="595"/>
      <c r="CWR508" s="595"/>
      <c r="CWS508" s="595"/>
      <c r="CWT508" s="595"/>
      <c r="CWU508" s="595"/>
      <c r="CWV508" s="595"/>
      <c r="CWW508" s="595"/>
      <c r="CWX508" s="595"/>
      <c r="CWY508" s="595"/>
      <c r="CWZ508" s="595"/>
      <c r="CXA508" s="595"/>
      <c r="CXB508" s="595"/>
      <c r="CXC508" s="595"/>
      <c r="CXD508" s="595"/>
      <c r="CXE508" s="595"/>
      <c r="CXF508" s="595"/>
      <c r="CXG508" s="595"/>
      <c r="CXH508" s="595"/>
      <c r="CXI508" s="595"/>
      <c r="CXJ508" s="595"/>
      <c r="CXK508" s="595"/>
      <c r="CXL508" s="595"/>
      <c r="CXM508" s="595"/>
      <c r="CXN508" s="595"/>
      <c r="CXO508" s="595"/>
      <c r="CXP508" s="595"/>
      <c r="CXQ508" s="595"/>
      <c r="CXR508" s="595"/>
      <c r="CXS508" s="595"/>
      <c r="CXT508" s="595"/>
      <c r="CXU508" s="595"/>
      <c r="CXV508" s="595"/>
      <c r="CXW508" s="595"/>
      <c r="CXX508" s="595"/>
      <c r="CXY508" s="595"/>
      <c r="CXZ508" s="595"/>
      <c r="CYA508" s="595"/>
      <c r="CYB508" s="595"/>
      <c r="CYC508" s="595"/>
      <c r="CYD508" s="595"/>
      <c r="CYE508" s="595"/>
      <c r="CYF508" s="595"/>
      <c r="CYG508" s="595"/>
      <c r="CYH508" s="595"/>
      <c r="CYI508" s="595"/>
      <c r="CYJ508" s="595"/>
      <c r="CYK508" s="595"/>
      <c r="CYL508" s="595"/>
      <c r="CYM508" s="595"/>
      <c r="CYN508" s="595"/>
      <c r="CYO508" s="595"/>
      <c r="CYP508" s="595"/>
      <c r="CYQ508" s="595"/>
      <c r="CYR508" s="595"/>
      <c r="CYS508" s="595"/>
      <c r="CYT508" s="595"/>
      <c r="CYU508" s="595"/>
      <c r="CYV508" s="595"/>
      <c r="CYW508" s="595"/>
      <c r="CYX508" s="595"/>
      <c r="CYY508" s="595"/>
      <c r="CYZ508" s="595"/>
      <c r="CZA508" s="595"/>
      <c r="CZB508" s="595"/>
      <c r="CZC508" s="595"/>
      <c r="CZD508" s="595"/>
      <c r="CZE508" s="595"/>
      <c r="CZF508" s="595"/>
      <c r="CZG508" s="595"/>
      <c r="CZH508" s="595"/>
      <c r="CZI508" s="595"/>
      <c r="CZJ508" s="595"/>
      <c r="CZK508" s="595"/>
      <c r="CZL508" s="595"/>
      <c r="CZM508" s="595"/>
      <c r="CZN508" s="595"/>
      <c r="CZO508" s="595"/>
      <c r="CZP508" s="595"/>
      <c r="CZQ508" s="595"/>
      <c r="CZR508" s="595"/>
      <c r="CZS508" s="595"/>
      <c r="CZT508" s="595"/>
      <c r="CZU508" s="595"/>
      <c r="CZV508" s="595"/>
      <c r="CZW508" s="595"/>
      <c r="CZX508" s="595"/>
      <c r="CZY508" s="595"/>
      <c r="CZZ508" s="595"/>
      <c r="DAA508" s="595"/>
      <c r="DAB508" s="595"/>
      <c r="DAC508" s="595"/>
      <c r="DAD508" s="595"/>
      <c r="DAE508" s="595"/>
      <c r="DAF508" s="595"/>
      <c r="DAG508" s="595"/>
      <c r="DAH508" s="595"/>
      <c r="DAI508" s="595"/>
      <c r="DAJ508" s="595"/>
      <c r="DAK508" s="595"/>
      <c r="DAL508" s="595"/>
      <c r="DAM508" s="595"/>
      <c r="DAN508" s="595"/>
      <c r="DAO508" s="595"/>
      <c r="DAP508" s="595"/>
      <c r="DAQ508" s="595"/>
      <c r="DAR508" s="595"/>
      <c r="DAS508" s="595"/>
      <c r="DAT508" s="595"/>
      <c r="DAU508" s="595"/>
      <c r="DAV508" s="595"/>
      <c r="DAW508" s="595"/>
      <c r="DAX508" s="595"/>
      <c r="DAY508" s="595"/>
      <c r="DAZ508" s="595"/>
      <c r="DBA508" s="595"/>
      <c r="DBB508" s="595"/>
      <c r="DBC508" s="595"/>
      <c r="DBD508" s="595"/>
      <c r="DBE508" s="595"/>
      <c r="DBF508" s="595"/>
      <c r="DBG508" s="595"/>
      <c r="DBH508" s="595"/>
      <c r="DBI508" s="595"/>
      <c r="DBJ508" s="595"/>
      <c r="DBK508" s="595"/>
      <c r="DBL508" s="595"/>
      <c r="DBM508" s="595"/>
      <c r="DBN508" s="595"/>
      <c r="DBO508" s="595"/>
      <c r="DBP508" s="595"/>
      <c r="DBQ508" s="595"/>
      <c r="DBR508" s="595"/>
      <c r="DBS508" s="595"/>
      <c r="DBT508" s="595"/>
      <c r="DBU508" s="595"/>
      <c r="DBV508" s="595"/>
      <c r="DBW508" s="595"/>
      <c r="DBX508" s="595"/>
      <c r="DBY508" s="595"/>
      <c r="DBZ508" s="595"/>
      <c r="DCA508" s="595"/>
      <c r="DCB508" s="595"/>
      <c r="DCC508" s="595"/>
      <c r="DCD508" s="595"/>
      <c r="DCE508" s="595"/>
      <c r="DCF508" s="595"/>
      <c r="DCG508" s="595"/>
      <c r="DCH508" s="595"/>
      <c r="DCI508" s="595"/>
      <c r="DCJ508" s="595"/>
      <c r="DCK508" s="595"/>
      <c r="DCL508" s="595"/>
      <c r="DCM508" s="595"/>
      <c r="DCN508" s="595"/>
      <c r="DCO508" s="595"/>
      <c r="DCP508" s="595"/>
      <c r="DCQ508" s="595"/>
      <c r="DCR508" s="595"/>
      <c r="DCS508" s="595"/>
      <c r="DCT508" s="595"/>
      <c r="DCU508" s="595"/>
      <c r="DCV508" s="595"/>
      <c r="DCW508" s="595"/>
      <c r="DCX508" s="595"/>
      <c r="DCY508" s="595"/>
      <c r="DCZ508" s="595"/>
      <c r="DDA508" s="595"/>
      <c r="DDB508" s="595"/>
      <c r="DDC508" s="595"/>
      <c r="DDD508" s="595"/>
      <c r="DDE508" s="595"/>
      <c r="DDF508" s="595"/>
      <c r="DDG508" s="595"/>
      <c r="DDH508" s="595"/>
      <c r="DDI508" s="595"/>
      <c r="DDJ508" s="595"/>
      <c r="DDK508" s="595"/>
      <c r="DDL508" s="595"/>
      <c r="DDM508" s="595"/>
      <c r="DDN508" s="595"/>
      <c r="DDO508" s="595"/>
      <c r="DDP508" s="595"/>
      <c r="DDQ508" s="595"/>
      <c r="DDR508" s="595"/>
      <c r="DDS508" s="595"/>
      <c r="DDT508" s="595"/>
      <c r="DDU508" s="595"/>
      <c r="DDV508" s="595"/>
      <c r="DDW508" s="595"/>
      <c r="DDX508" s="595"/>
      <c r="DDY508" s="595"/>
      <c r="DDZ508" s="595"/>
      <c r="DEA508" s="595"/>
      <c r="DEB508" s="595"/>
      <c r="DEC508" s="595"/>
      <c r="DED508" s="595"/>
      <c r="DEE508" s="595"/>
      <c r="DEF508" s="595"/>
      <c r="DEG508" s="595"/>
      <c r="DEH508" s="595"/>
      <c r="DEI508" s="595"/>
      <c r="DEJ508" s="595"/>
      <c r="DEK508" s="595"/>
      <c r="DEL508" s="595"/>
      <c r="DEM508" s="595"/>
      <c r="DEN508" s="595"/>
      <c r="DEO508" s="595"/>
      <c r="DEP508" s="595"/>
      <c r="DEQ508" s="595"/>
      <c r="DER508" s="595"/>
      <c r="DES508" s="595"/>
      <c r="DET508" s="595"/>
      <c r="DEU508" s="595"/>
      <c r="DEV508" s="595"/>
      <c r="DEW508" s="595"/>
      <c r="DEX508" s="595"/>
      <c r="DEY508" s="595"/>
      <c r="DEZ508" s="595"/>
      <c r="DFA508" s="595"/>
      <c r="DFB508" s="595"/>
      <c r="DFC508" s="595"/>
      <c r="DFD508" s="595"/>
      <c r="DFE508" s="595"/>
      <c r="DFF508" s="595"/>
      <c r="DFG508" s="595"/>
      <c r="DFH508" s="595"/>
      <c r="DFI508" s="595"/>
      <c r="DFJ508" s="595"/>
      <c r="DFK508" s="595"/>
      <c r="DFL508" s="595"/>
      <c r="DFM508" s="595"/>
      <c r="DFN508" s="595"/>
      <c r="DFO508" s="595"/>
      <c r="DFP508" s="595"/>
      <c r="DFQ508" s="595"/>
      <c r="DFR508" s="595"/>
      <c r="DFS508" s="595"/>
      <c r="DFT508" s="595"/>
      <c r="DFU508" s="595"/>
      <c r="DFV508" s="595"/>
      <c r="DFW508" s="595"/>
      <c r="DFX508" s="595"/>
      <c r="DFY508" s="595"/>
      <c r="DFZ508" s="595"/>
      <c r="DGA508" s="595"/>
      <c r="DGB508" s="595"/>
      <c r="DGC508" s="595"/>
      <c r="DGD508" s="595"/>
      <c r="DGE508" s="595"/>
      <c r="DGF508" s="595"/>
      <c r="DGG508" s="595"/>
      <c r="DGH508" s="595"/>
      <c r="DGI508" s="595"/>
      <c r="DGJ508" s="595"/>
      <c r="DGK508" s="595"/>
      <c r="DGL508" s="595"/>
      <c r="DGM508" s="595"/>
      <c r="DGN508" s="595"/>
      <c r="DGO508" s="595"/>
      <c r="DGP508" s="595"/>
      <c r="DGQ508" s="595"/>
      <c r="DGR508" s="595"/>
      <c r="DGS508" s="595"/>
      <c r="DGT508" s="595"/>
      <c r="DGU508" s="595"/>
      <c r="DGV508" s="595"/>
      <c r="DGW508" s="595"/>
      <c r="DGX508" s="595"/>
      <c r="DGY508" s="595"/>
      <c r="DGZ508" s="595"/>
      <c r="DHA508" s="595"/>
      <c r="DHB508" s="595"/>
      <c r="DHC508" s="595"/>
      <c r="DHD508" s="595"/>
      <c r="DHE508" s="595"/>
      <c r="DHF508" s="595"/>
      <c r="DHG508" s="595"/>
      <c r="DHH508" s="595"/>
      <c r="DHI508" s="595"/>
      <c r="DHJ508" s="595"/>
      <c r="DHK508" s="595"/>
      <c r="DHL508" s="595"/>
      <c r="DHM508" s="595"/>
      <c r="DHN508" s="595"/>
      <c r="DHO508" s="595"/>
      <c r="DHP508" s="595"/>
      <c r="DHQ508" s="595"/>
      <c r="DHR508" s="595"/>
      <c r="DHS508" s="595"/>
      <c r="DHT508" s="595"/>
      <c r="DHU508" s="595"/>
      <c r="DHV508" s="595"/>
      <c r="DHW508" s="595"/>
      <c r="DHX508" s="595"/>
      <c r="DHY508" s="595"/>
      <c r="DHZ508" s="595"/>
      <c r="DIA508" s="595"/>
      <c r="DIB508" s="595"/>
      <c r="DIC508" s="595"/>
      <c r="DID508" s="595"/>
      <c r="DIE508" s="595"/>
      <c r="DIF508" s="595"/>
      <c r="DIG508" s="595"/>
      <c r="DIH508" s="595"/>
      <c r="DII508" s="595"/>
      <c r="DIJ508" s="595"/>
      <c r="DIK508" s="595"/>
      <c r="DIL508" s="595"/>
      <c r="DIM508" s="595"/>
      <c r="DIN508" s="595"/>
      <c r="DIO508" s="595"/>
      <c r="DIP508" s="595"/>
      <c r="DIQ508" s="595"/>
      <c r="DIR508" s="595"/>
      <c r="DIS508" s="595"/>
      <c r="DIT508" s="595"/>
      <c r="DIU508" s="595"/>
      <c r="DIV508" s="595"/>
      <c r="DIW508" s="595"/>
      <c r="DIX508" s="595"/>
      <c r="DIY508" s="595"/>
      <c r="DIZ508" s="595"/>
      <c r="DJA508" s="595"/>
      <c r="DJB508" s="595"/>
      <c r="DJC508" s="595"/>
      <c r="DJD508" s="595"/>
      <c r="DJE508" s="595"/>
      <c r="DJF508" s="595"/>
      <c r="DJG508" s="595"/>
      <c r="DJH508" s="595"/>
      <c r="DJI508" s="595"/>
      <c r="DJJ508" s="595"/>
      <c r="DJK508" s="595"/>
      <c r="DJL508" s="595"/>
      <c r="DJM508" s="595"/>
      <c r="DJN508" s="595"/>
      <c r="DJO508" s="595"/>
      <c r="DJP508" s="595"/>
      <c r="DJQ508" s="595"/>
      <c r="DJR508" s="595"/>
      <c r="DJS508" s="595"/>
      <c r="DJT508" s="595"/>
      <c r="DJU508" s="595"/>
      <c r="DJV508" s="595"/>
      <c r="DJW508" s="595"/>
      <c r="DJX508" s="595"/>
      <c r="DJY508" s="595"/>
      <c r="DJZ508" s="595"/>
      <c r="DKA508" s="595"/>
      <c r="DKB508" s="595"/>
      <c r="DKC508" s="595"/>
      <c r="DKD508" s="595"/>
      <c r="DKE508" s="595"/>
      <c r="DKF508" s="595"/>
      <c r="DKG508" s="595"/>
      <c r="DKH508" s="595"/>
      <c r="DKI508" s="595"/>
      <c r="DKJ508" s="595"/>
      <c r="DKK508" s="595"/>
      <c r="DKL508" s="595"/>
      <c r="DKM508" s="595"/>
      <c r="DKN508" s="595"/>
      <c r="DKO508" s="595"/>
      <c r="DKP508" s="595"/>
      <c r="DKQ508" s="595"/>
      <c r="DKR508" s="595"/>
      <c r="DKS508" s="595"/>
      <c r="DKT508" s="595"/>
      <c r="DKU508" s="595"/>
      <c r="DKV508" s="595"/>
      <c r="DKW508" s="595"/>
      <c r="DKX508" s="595"/>
      <c r="DKY508" s="595"/>
      <c r="DKZ508" s="595"/>
      <c r="DLA508" s="595"/>
      <c r="DLB508" s="595"/>
      <c r="DLC508" s="595"/>
      <c r="DLD508" s="595"/>
      <c r="DLE508" s="595"/>
      <c r="DLF508" s="595"/>
      <c r="DLG508" s="595"/>
      <c r="DLH508" s="595"/>
      <c r="DLI508" s="595"/>
      <c r="DLJ508" s="595"/>
      <c r="DLK508" s="595"/>
      <c r="DLL508" s="595"/>
      <c r="DLM508" s="595"/>
      <c r="DLN508" s="595"/>
      <c r="DLO508" s="595"/>
      <c r="DLP508" s="595"/>
      <c r="DLQ508" s="595"/>
      <c r="DLR508" s="595"/>
      <c r="DLS508" s="595"/>
      <c r="DLT508" s="595"/>
      <c r="DLU508" s="595"/>
      <c r="DLV508" s="595"/>
      <c r="DLW508" s="595"/>
      <c r="DLX508" s="595"/>
      <c r="DLY508" s="595"/>
      <c r="DLZ508" s="595"/>
      <c r="DMA508" s="595"/>
      <c r="DMB508" s="595"/>
      <c r="DMC508" s="595"/>
      <c r="DMD508" s="595"/>
      <c r="DME508" s="595"/>
      <c r="DMF508" s="595"/>
      <c r="DMG508" s="595"/>
      <c r="DMH508" s="595"/>
      <c r="DMI508" s="595"/>
      <c r="DMJ508" s="595"/>
      <c r="DMK508" s="595"/>
      <c r="DML508" s="595"/>
      <c r="DMM508" s="595"/>
      <c r="DMN508" s="595"/>
      <c r="DMO508" s="595"/>
      <c r="DMP508" s="595"/>
      <c r="DMQ508" s="595"/>
      <c r="DMR508" s="595"/>
      <c r="DMS508" s="595"/>
      <c r="DMT508" s="595"/>
      <c r="DMU508" s="595"/>
      <c r="DMV508" s="595"/>
      <c r="DMW508" s="595"/>
      <c r="DMX508" s="595"/>
      <c r="DMY508" s="595"/>
      <c r="DMZ508" s="595"/>
      <c r="DNA508" s="595"/>
      <c r="DNB508" s="595"/>
      <c r="DNC508" s="595"/>
      <c r="DND508" s="595"/>
      <c r="DNE508" s="595"/>
      <c r="DNF508" s="595"/>
      <c r="DNG508" s="595"/>
      <c r="DNH508" s="595"/>
      <c r="DNI508" s="595"/>
      <c r="DNJ508" s="595"/>
      <c r="DNK508" s="595"/>
      <c r="DNL508" s="595"/>
      <c r="DNM508" s="595"/>
      <c r="DNN508" s="595"/>
      <c r="DNO508" s="595"/>
      <c r="DNP508" s="595"/>
      <c r="DNQ508" s="595"/>
      <c r="DNR508" s="595"/>
      <c r="DNS508" s="595"/>
      <c r="DNT508" s="595"/>
      <c r="DNU508" s="595"/>
      <c r="DNV508" s="595"/>
      <c r="DNW508" s="595"/>
      <c r="DNX508" s="595"/>
      <c r="DNY508" s="595"/>
      <c r="DNZ508" s="595"/>
      <c r="DOA508" s="595"/>
      <c r="DOB508" s="595"/>
      <c r="DOC508" s="595"/>
      <c r="DOD508" s="595"/>
      <c r="DOE508" s="595"/>
      <c r="DOF508" s="595"/>
      <c r="DOG508" s="595"/>
      <c r="DOH508" s="595"/>
      <c r="DOI508" s="595"/>
      <c r="DOJ508" s="595"/>
      <c r="DOK508" s="595"/>
      <c r="DOL508" s="595"/>
      <c r="DOM508" s="595"/>
      <c r="DON508" s="595"/>
      <c r="DOO508" s="595"/>
      <c r="DOP508" s="595"/>
      <c r="DOQ508" s="595"/>
      <c r="DOR508" s="595"/>
      <c r="DOS508" s="595"/>
      <c r="DOT508" s="595"/>
      <c r="DOU508" s="595"/>
      <c r="DOV508" s="595"/>
      <c r="DOW508" s="595"/>
      <c r="DOX508" s="595"/>
      <c r="DOY508" s="595"/>
      <c r="DOZ508" s="595"/>
      <c r="DPA508" s="595"/>
      <c r="DPB508" s="595"/>
      <c r="DPC508" s="595"/>
      <c r="DPD508" s="595"/>
      <c r="DPE508" s="595"/>
      <c r="DPF508" s="595"/>
      <c r="DPG508" s="595"/>
      <c r="DPH508" s="595"/>
      <c r="DPI508" s="595"/>
      <c r="DPJ508" s="595"/>
      <c r="DPK508" s="595"/>
      <c r="DPL508" s="595"/>
      <c r="DPM508" s="595"/>
      <c r="DPN508" s="595"/>
      <c r="DPO508" s="595"/>
      <c r="DPP508" s="595"/>
      <c r="DPQ508" s="595"/>
      <c r="DPR508" s="595"/>
      <c r="DPS508" s="595"/>
      <c r="DPT508" s="595"/>
      <c r="DPU508" s="595"/>
      <c r="DPV508" s="595"/>
      <c r="DPW508" s="595"/>
      <c r="DPX508" s="595"/>
      <c r="DPY508" s="595"/>
      <c r="DPZ508" s="595"/>
      <c r="DQA508" s="595"/>
      <c r="DQB508" s="595"/>
      <c r="DQC508" s="595"/>
      <c r="DQD508" s="595"/>
      <c r="DQE508" s="595"/>
      <c r="DQF508" s="595"/>
      <c r="DQG508" s="595"/>
      <c r="DQH508" s="595"/>
      <c r="DQI508" s="595"/>
      <c r="DQJ508" s="595"/>
      <c r="DQK508" s="595"/>
      <c r="DQL508" s="595"/>
      <c r="DQM508" s="595"/>
      <c r="DQN508" s="595"/>
      <c r="DQO508" s="595"/>
      <c r="DQP508" s="595"/>
      <c r="DQQ508" s="595"/>
      <c r="DQR508" s="595"/>
      <c r="DQS508" s="595"/>
      <c r="DQT508" s="595"/>
      <c r="DQU508" s="595"/>
      <c r="DQV508" s="595"/>
      <c r="DQW508" s="595"/>
      <c r="DQX508" s="595"/>
      <c r="DQY508" s="595"/>
      <c r="DQZ508" s="595"/>
      <c r="DRA508" s="595"/>
      <c r="DRB508" s="595"/>
      <c r="DRC508" s="595"/>
      <c r="DRD508" s="595"/>
      <c r="DRE508" s="595"/>
      <c r="DRF508" s="595"/>
      <c r="DRG508" s="595"/>
      <c r="DRH508" s="595"/>
      <c r="DRI508" s="595"/>
      <c r="DRJ508" s="595"/>
      <c r="DRK508" s="595"/>
      <c r="DRL508" s="595"/>
      <c r="DRM508" s="595"/>
      <c r="DRN508" s="595"/>
      <c r="DRO508" s="595"/>
      <c r="DRP508" s="595"/>
      <c r="DRQ508" s="595"/>
      <c r="DRR508" s="595"/>
      <c r="DRS508" s="595"/>
      <c r="DRT508" s="595"/>
      <c r="DRU508" s="595"/>
      <c r="DRV508" s="595"/>
      <c r="DRW508" s="595"/>
      <c r="DRX508" s="595"/>
      <c r="DRY508" s="595"/>
      <c r="DRZ508" s="595"/>
      <c r="DSA508" s="595"/>
      <c r="DSB508" s="595"/>
      <c r="DSC508" s="595"/>
      <c r="DSD508" s="595"/>
      <c r="DSE508" s="595"/>
      <c r="DSF508" s="595"/>
      <c r="DSG508" s="595"/>
      <c r="DSH508" s="595"/>
      <c r="DSI508" s="595"/>
      <c r="DSJ508" s="595"/>
      <c r="DSK508" s="595"/>
      <c r="DSL508" s="595"/>
      <c r="DSM508" s="595"/>
      <c r="DSN508" s="595"/>
      <c r="DSO508" s="595"/>
      <c r="DSP508" s="595"/>
      <c r="DSQ508" s="595"/>
      <c r="DSR508" s="595"/>
      <c r="DSS508" s="595"/>
      <c r="DST508" s="595"/>
      <c r="DSU508" s="595"/>
      <c r="DSV508" s="595"/>
      <c r="DSW508" s="595"/>
      <c r="DSX508" s="595"/>
      <c r="DSY508" s="595"/>
      <c r="DSZ508" s="595"/>
      <c r="DTA508" s="595"/>
      <c r="DTB508" s="595"/>
      <c r="DTC508" s="595"/>
      <c r="DTD508" s="595"/>
      <c r="DTE508" s="595"/>
      <c r="DTF508" s="595"/>
      <c r="DTG508" s="595"/>
      <c r="DTH508" s="595"/>
      <c r="DTI508" s="595"/>
      <c r="DTJ508" s="595"/>
      <c r="DTK508" s="595"/>
      <c r="DTL508" s="595"/>
      <c r="DTM508" s="595"/>
      <c r="DTN508" s="595"/>
      <c r="DTO508" s="595"/>
      <c r="DTP508" s="595"/>
      <c r="DTQ508" s="595"/>
      <c r="DTR508" s="595"/>
      <c r="DTS508" s="595"/>
      <c r="DTT508" s="595"/>
      <c r="DTU508" s="595"/>
      <c r="DTV508" s="595"/>
      <c r="DTW508" s="595"/>
      <c r="DTX508" s="595"/>
      <c r="DTY508" s="595"/>
      <c r="DTZ508" s="595"/>
      <c r="DUA508" s="595"/>
      <c r="DUB508" s="595"/>
      <c r="DUC508" s="595"/>
      <c r="DUD508" s="595"/>
      <c r="DUE508" s="595"/>
      <c r="DUF508" s="595"/>
      <c r="DUG508" s="595"/>
      <c r="DUH508" s="595"/>
      <c r="DUI508" s="595"/>
      <c r="DUJ508" s="595"/>
      <c r="DUK508" s="595"/>
      <c r="DUL508" s="595"/>
      <c r="DUM508" s="595"/>
      <c r="DUN508" s="595"/>
      <c r="DUO508" s="595"/>
      <c r="DUP508" s="595"/>
      <c r="DUQ508" s="595"/>
      <c r="DUR508" s="595"/>
      <c r="DUS508" s="595"/>
      <c r="DUT508" s="595"/>
      <c r="DUU508" s="595"/>
      <c r="DUV508" s="595"/>
      <c r="DUW508" s="595"/>
      <c r="DUX508" s="595"/>
      <c r="DUY508" s="595"/>
      <c r="DUZ508" s="595"/>
      <c r="DVA508" s="595"/>
      <c r="DVB508" s="595"/>
      <c r="DVC508" s="595"/>
      <c r="DVD508" s="595"/>
      <c r="DVE508" s="595"/>
      <c r="DVF508" s="595"/>
      <c r="DVG508" s="595"/>
      <c r="DVH508" s="595"/>
      <c r="DVI508" s="595"/>
      <c r="DVJ508" s="595"/>
      <c r="DVK508" s="595"/>
      <c r="DVL508" s="595"/>
      <c r="DVM508" s="595"/>
      <c r="DVN508" s="595"/>
      <c r="DVO508" s="595"/>
      <c r="DVP508" s="595"/>
      <c r="DVQ508" s="595"/>
      <c r="DVR508" s="595"/>
      <c r="DVS508" s="595"/>
      <c r="DVT508" s="595"/>
      <c r="DVU508" s="595"/>
      <c r="DVV508" s="595"/>
      <c r="DVW508" s="595"/>
      <c r="DVX508" s="595"/>
      <c r="DVY508" s="595"/>
      <c r="DVZ508" s="595"/>
      <c r="DWA508" s="595"/>
      <c r="DWB508" s="595"/>
      <c r="DWC508" s="595"/>
      <c r="DWD508" s="595"/>
      <c r="DWE508" s="595"/>
      <c r="DWF508" s="595"/>
      <c r="DWG508" s="595"/>
      <c r="DWH508" s="595"/>
      <c r="DWI508" s="595"/>
      <c r="DWJ508" s="595"/>
      <c r="DWK508" s="595"/>
      <c r="DWL508" s="595"/>
      <c r="DWM508" s="595"/>
      <c r="DWN508" s="595"/>
      <c r="DWO508" s="595"/>
      <c r="DWP508" s="595"/>
      <c r="DWQ508" s="595"/>
      <c r="DWR508" s="595"/>
      <c r="DWS508" s="595"/>
      <c r="DWT508" s="595"/>
      <c r="DWU508" s="595"/>
      <c r="DWV508" s="595"/>
      <c r="DWW508" s="595"/>
      <c r="DWX508" s="595"/>
      <c r="DWY508" s="595"/>
      <c r="DWZ508" s="595"/>
      <c r="DXA508" s="595"/>
      <c r="DXB508" s="595"/>
      <c r="DXC508" s="595"/>
      <c r="DXD508" s="595"/>
      <c r="DXE508" s="595"/>
      <c r="DXF508" s="595"/>
      <c r="DXG508" s="595"/>
      <c r="DXH508" s="595"/>
      <c r="DXI508" s="595"/>
      <c r="DXJ508" s="595"/>
      <c r="DXK508" s="595"/>
      <c r="DXL508" s="595"/>
      <c r="DXM508" s="595"/>
      <c r="DXN508" s="595"/>
      <c r="DXO508" s="595"/>
      <c r="DXP508" s="595"/>
      <c r="DXQ508" s="595"/>
      <c r="DXR508" s="595"/>
      <c r="DXS508" s="595"/>
      <c r="DXT508" s="595"/>
      <c r="DXU508" s="595"/>
      <c r="DXV508" s="595"/>
      <c r="DXW508" s="595"/>
      <c r="DXX508" s="595"/>
      <c r="DXY508" s="595"/>
      <c r="DXZ508" s="595"/>
      <c r="DYA508" s="595"/>
      <c r="DYB508" s="595"/>
      <c r="DYC508" s="595"/>
      <c r="DYD508" s="595"/>
      <c r="DYE508" s="595"/>
      <c r="DYF508" s="595"/>
      <c r="DYG508" s="595"/>
      <c r="DYH508" s="595"/>
      <c r="DYI508" s="595"/>
      <c r="DYJ508" s="595"/>
      <c r="DYK508" s="595"/>
      <c r="DYL508" s="595"/>
      <c r="DYM508" s="595"/>
      <c r="DYN508" s="595"/>
      <c r="DYO508" s="595"/>
      <c r="DYP508" s="595"/>
      <c r="DYQ508" s="595"/>
      <c r="DYR508" s="595"/>
      <c r="DYS508" s="595"/>
      <c r="DYT508" s="595"/>
      <c r="DYU508" s="595"/>
      <c r="DYV508" s="595"/>
      <c r="DYW508" s="595"/>
      <c r="DYX508" s="595"/>
      <c r="DYY508" s="595"/>
      <c r="DYZ508" s="595"/>
      <c r="DZA508" s="595"/>
      <c r="DZB508" s="595"/>
      <c r="DZC508" s="595"/>
      <c r="DZD508" s="595"/>
      <c r="DZE508" s="595"/>
      <c r="DZF508" s="595"/>
      <c r="DZG508" s="595"/>
      <c r="DZH508" s="595"/>
      <c r="DZI508" s="595"/>
      <c r="DZJ508" s="595"/>
      <c r="DZK508" s="595"/>
      <c r="DZL508" s="595"/>
      <c r="DZM508" s="595"/>
      <c r="DZN508" s="595"/>
      <c r="DZO508" s="595"/>
      <c r="DZP508" s="595"/>
      <c r="DZQ508" s="595"/>
      <c r="DZR508" s="595"/>
      <c r="DZS508" s="595"/>
      <c r="DZT508" s="595"/>
      <c r="DZU508" s="595"/>
      <c r="DZV508" s="595"/>
      <c r="DZW508" s="595"/>
      <c r="DZX508" s="595"/>
      <c r="DZY508" s="595"/>
      <c r="DZZ508" s="595"/>
      <c r="EAA508" s="595"/>
      <c r="EAB508" s="595"/>
      <c r="EAC508" s="595"/>
      <c r="EAD508" s="595"/>
      <c r="EAE508" s="595"/>
      <c r="EAF508" s="595"/>
      <c r="EAG508" s="595"/>
      <c r="EAH508" s="595"/>
      <c r="EAI508" s="595"/>
      <c r="EAJ508" s="595"/>
      <c r="EAK508" s="595"/>
      <c r="EAL508" s="595"/>
      <c r="EAM508" s="595"/>
      <c r="EAN508" s="595"/>
      <c r="EAO508" s="595"/>
      <c r="EAP508" s="595"/>
      <c r="EAQ508" s="595"/>
      <c r="EAR508" s="595"/>
      <c r="EAS508" s="595"/>
      <c r="EAT508" s="595"/>
      <c r="EAU508" s="595"/>
      <c r="EAV508" s="595"/>
      <c r="EAW508" s="595"/>
      <c r="EAX508" s="595"/>
      <c r="EAY508" s="595"/>
      <c r="EAZ508" s="595"/>
      <c r="EBA508" s="595"/>
      <c r="EBB508" s="595"/>
      <c r="EBC508" s="595"/>
      <c r="EBD508" s="595"/>
      <c r="EBE508" s="595"/>
      <c r="EBF508" s="595"/>
      <c r="EBG508" s="595"/>
      <c r="EBH508" s="595"/>
      <c r="EBI508" s="595"/>
      <c r="EBJ508" s="595"/>
      <c r="EBK508" s="595"/>
      <c r="EBL508" s="595"/>
      <c r="EBM508" s="595"/>
      <c r="EBN508" s="595"/>
      <c r="EBO508" s="595"/>
      <c r="EBP508" s="595"/>
      <c r="EBQ508" s="595"/>
      <c r="EBR508" s="595"/>
      <c r="EBS508" s="595"/>
      <c r="EBT508" s="595"/>
      <c r="EBU508" s="595"/>
      <c r="EBV508" s="595"/>
      <c r="EBW508" s="595"/>
      <c r="EBX508" s="595"/>
      <c r="EBY508" s="595"/>
      <c r="EBZ508" s="595"/>
      <c r="ECA508" s="595"/>
      <c r="ECB508" s="595"/>
      <c r="ECC508" s="595"/>
      <c r="ECD508" s="595"/>
      <c r="ECE508" s="595"/>
      <c r="ECF508" s="595"/>
      <c r="ECG508" s="595"/>
      <c r="ECH508" s="595"/>
      <c r="ECI508" s="595"/>
      <c r="ECJ508" s="595"/>
      <c r="ECK508" s="595"/>
      <c r="ECL508" s="595"/>
      <c r="ECM508" s="595"/>
      <c r="ECN508" s="595"/>
      <c r="ECO508" s="595"/>
      <c r="ECP508" s="595"/>
      <c r="ECQ508" s="595"/>
      <c r="ECR508" s="595"/>
      <c r="ECS508" s="595"/>
      <c r="ECT508" s="595"/>
      <c r="ECU508" s="595"/>
      <c r="ECV508" s="595"/>
      <c r="ECW508" s="595"/>
      <c r="ECX508" s="595"/>
      <c r="ECY508" s="595"/>
      <c r="ECZ508" s="595"/>
      <c r="EDA508" s="595"/>
      <c r="EDB508" s="595"/>
      <c r="EDC508" s="595"/>
      <c r="EDD508" s="595"/>
      <c r="EDE508" s="595"/>
      <c r="EDF508" s="595"/>
      <c r="EDG508" s="595"/>
      <c r="EDH508" s="595"/>
      <c r="EDI508" s="595"/>
      <c r="EDJ508" s="595"/>
      <c r="EDK508" s="595"/>
      <c r="EDL508" s="595"/>
      <c r="EDM508" s="595"/>
      <c r="EDN508" s="595"/>
      <c r="EDO508" s="595"/>
      <c r="EDP508" s="595"/>
      <c r="EDQ508" s="595"/>
      <c r="EDR508" s="595"/>
      <c r="EDS508" s="595"/>
      <c r="EDT508" s="595"/>
      <c r="EDU508" s="595"/>
      <c r="EDV508" s="595"/>
      <c r="EDW508" s="595"/>
      <c r="EDX508" s="595"/>
      <c r="EDY508" s="595"/>
      <c r="EDZ508" s="595"/>
      <c r="EEA508" s="595"/>
      <c r="EEB508" s="595"/>
      <c r="EEC508" s="595"/>
      <c r="EED508" s="595"/>
      <c r="EEE508" s="595"/>
      <c r="EEF508" s="595"/>
      <c r="EEG508" s="595"/>
      <c r="EEH508" s="595"/>
      <c r="EEI508" s="595"/>
      <c r="EEJ508" s="595"/>
      <c r="EEK508" s="595"/>
      <c r="EEL508" s="595"/>
      <c r="EEM508" s="595"/>
      <c r="EEN508" s="595"/>
      <c r="EEO508" s="595"/>
      <c r="EEP508" s="595"/>
      <c r="EEQ508" s="595"/>
      <c r="EER508" s="595"/>
      <c r="EES508" s="595"/>
      <c r="EET508" s="595"/>
      <c r="EEU508" s="595"/>
      <c r="EEV508" s="595"/>
      <c r="EEW508" s="595"/>
      <c r="EEX508" s="595"/>
      <c r="EEY508" s="595"/>
      <c r="EEZ508" s="595"/>
      <c r="EFA508" s="595"/>
      <c r="EFB508" s="595"/>
      <c r="EFC508" s="595"/>
      <c r="EFD508" s="595"/>
      <c r="EFE508" s="595"/>
      <c r="EFF508" s="595"/>
      <c r="EFG508" s="595"/>
      <c r="EFH508" s="595"/>
      <c r="EFI508" s="595"/>
      <c r="EFJ508" s="595"/>
      <c r="EFK508" s="595"/>
      <c r="EFL508" s="595"/>
      <c r="EFM508" s="595"/>
      <c r="EFN508" s="595"/>
      <c r="EFO508" s="595"/>
      <c r="EFP508" s="595"/>
      <c r="EFQ508" s="595"/>
      <c r="EFR508" s="595"/>
      <c r="EFS508" s="595"/>
      <c r="EFT508" s="595"/>
      <c r="EFU508" s="595"/>
      <c r="EFV508" s="595"/>
      <c r="EFW508" s="595"/>
      <c r="EFX508" s="595"/>
      <c r="EFY508" s="595"/>
      <c r="EFZ508" s="595"/>
      <c r="EGA508" s="595"/>
      <c r="EGB508" s="595"/>
      <c r="EGC508" s="595"/>
      <c r="EGD508" s="595"/>
      <c r="EGE508" s="595"/>
      <c r="EGF508" s="595"/>
      <c r="EGG508" s="595"/>
      <c r="EGH508" s="595"/>
      <c r="EGI508" s="595"/>
      <c r="EGJ508" s="595"/>
      <c r="EGK508" s="595"/>
      <c r="EGL508" s="595"/>
      <c r="EGM508" s="595"/>
      <c r="EGN508" s="595"/>
      <c r="EGO508" s="595"/>
      <c r="EGP508" s="595"/>
      <c r="EGQ508" s="595"/>
      <c r="EGR508" s="595"/>
      <c r="EGS508" s="595"/>
      <c r="EGT508" s="595"/>
      <c r="EGU508" s="595"/>
      <c r="EGV508" s="595"/>
      <c r="EGW508" s="595"/>
      <c r="EGX508" s="595"/>
      <c r="EGY508" s="595"/>
      <c r="EGZ508" s="595"/>
      <c r="EHA508" s="595"/>
      <c r="EHB508" s="595"/>
      <c r="EHC508" s="595"/>
      <c r="EHD508" s="595"/>
      <c r="EHE508" s="595"/>
      <c r="EHF508" s="595"/>
      <c r="EHG508" s="595"/>
      <c r="EHH508" s="595"/>
      <c r="EHI508" s="595"/>
      <c r="EHJ508" s="595"/>
      <c r="EHK508" s="595"/>
      <c r="EHL508" s="595"/>
      <c r="EHM508" s="595"/>
      <c r="EHN508" s="595"/>
      <c r="EHO508" s="595"/>
      <c r="EHP508" s="595"/>
      <c r="EHQ508" s="595"/>
      <c r="EHR508" s="595"/>
      <c r="EHS508" s="595"/>
      <c r="EHT508" s="595"/>
      <c r="EHU508" s="595"/>
      <c r="EHV508" s="595"/>
      <c r="EHW508" s="595"/>
      <c r="EHX508" s="595"/>
      <c r="EHY508" s="595"/>
      <c r="EHZ508" s="595"/>
      <c r="EIA508" s="595"/>
      <c r="EIB508" s="595"/>
      <c r="EIC508" s="595"/>
      <c r="EID508" s="595"/>
      <c r="EIE508" s="595"/>
      <c r="EIF508" s="595"/>
      <c r="EIG508" s="595"/>
      <c r="EIH508" s="595"/>
      <c r="EII508" s="595"/>
      <c r="EIJ508" s="595"/>
      <c r="EIK508" s="595"/>
      <c r="EIL508" s="595"/>
      <c r="EIM508" s="595"/>
      <c r="EIN508" s="595"/>
      <c r="EIO508" s="595"/>
      <c r="EIP508" s="595"/>
      <c r="EIQ508" s="595"/>
      <c r="EIR508" s="595"/>
      <c r="EIS508" s="595"/>
      <c r="EIT508" s="595"/>
      <c r="EIU508" s="595"/>
      <c r="EIV508" s="595"/>
      <c r="EIW508" s="595"/>
      <c r="EIX508" s="595"/>
      <c r="EIY508" s="595"/>
      <c r="EIZ508" s="595"/>
      <c r="EJA508" s="595"/>
      <c r="EJB508" s="595"/>
      <c r="EJC508" s="595"/>
      <c r="EJD508" s="595"/>
      <c r="EJE508" s="595"/>
      <c r="EJF508" s="595"/>
      <c r="EJG508" s="595"/>
      <c r="EJH508" s="595"/>
      <c r="EJI508" s="595"/>
      <c r="EJJ508" s="595"/>
      <c r="EJK508" s="595"/>
      <c r="EJL508" s="595"/>
      <c r="EJM508" s="595"/>
      <c r="EJN508" s="595"/>
      <c r="EJO508" s="595"/>
      <c r="EJP508" s="595"/>
      <c r="EJQ508" s="595"/>
      <c r="EJR508" s="595"/>
      <c r="EJS508" s="595"/>
      <c r="EJT508" s="595"/>
      <c r="EJU508" s="595"/>
      <c r="EJV508" s="595"/>
      <c r="EJW508" s="595"/>
      <c r="EJX508" s="595"/>
      <c r="EJY508" s="595"/>
      <c r="EJZ508" s="595"/>
      <c r="EKA508" s="595"/>
      <c r="EKB508" s="595"/>
      <c r="EKC508" s="595"/>
      <c r="EKD508" s="595"/>
      <c r="EKE508" s="595"/>
      <c r="EKF508" s="595"/>
      <c r="EKG508" s="595"/>
      <c r="EKH508" s="595"/>
      <c r="EKI508" s="595"/>
      <c r="EKJ508" s="595"/>
      <c r="EKK508" s="595"/>
      <c r="EKL508" s="595"/>
      <c r="EKM508" s="595"/>
      <c r="EKN508" s="595"/>
      <c r="EKO508" s="595"/>
      <c r="EKP508" s="595"/>
      <c r="EKQ508" s="595"/>
      <c r="EKR508" s="595"/>
      <c r="EKS508" s="595"/>
      <c r="EKT508" s="595"/>
      <c r="EKU508" s="595"/>
      <c r="EKV508" s="595"/>
      <c r="EKW508" s="595"/>
      <c r="EKX508" s="595"/>
      <c r="EKY508" s="595"/>
      <c r="EKZ508" s="595"/>
      <c r="ELA508" s="595"/>
      <c r="ELB508" s="595"/>
      <c r="ELC508" s="595"/>
      <c r="ELD508" s="595"/>
      <c r="ELE508" s="595"/>
      <c r="ELF508" s="595"/>
      <c r="ELG508" s="595"/>
      <c r="ELH508" s="595"/>
      <c r="ELI508" s="595"/>
      <c r="ELJ508" s="595"/>
      <c r="ELK508" s="595"/>
      <c r="ELL508" s="595"/>
      <c r="ELM508" s="595"/>
      <c r="ELN508" s="595"/>
      <c r="ELO508" s="595"/>
      <c r="ELP508" s="595"/>
      <c r="ELQ508" s="595"/>
      <c r="ELR508" s="595"/>
      <c r="ELS508" s="595"/>
      <c r="ELT508" s="595"/>
      <c r="ELU508" s="595"/>
      <c r="ELV508" s="595"/>
      <c r="ELW508" s="595"/>
      <c r="ELX508" s="595"/>
      <c r="ELY508" s="595"/>
      <c r="ELZ508" s="595"/>
      <c r="EMA508" s="595"/>
      <c r="EMB508" s="595"/>
      <c r="EMC508" s="595"/>
      <c r="EMD508" s="595"/>
      <c r="EME508" s="595"/>
      <c r="EMF508" s="595"/>
      <c r="EMG508" s="595"/>
      <c r="EMH508" s="595"/>
      <c r="EMI508" s="595"/>
      <c r="EMJ508" s="595"/>
      <c r="EMK508" s="595"/>
      <c r="EML508" s="595"/>
      <c r="EMM508" s="595"/>
      <c r="EMN508" s="595"/>
      <c r="EMO508" s="595"/>
      <c r="EMP508" s="595"/>
      <c r="EMQ508" s="595"/>
      <c r="EMR508" s="595"/>
      <c r="EMS508" s="595"/>
      <c r="EMT508" s="595"/>
      <c r="EMU508" s="595"/>
      <c r="EMV508" s="595"/>
      <c r="EMW508" s="595"/>
      <c r="EMX508" s="595"/>
      <c r="EMY508" s="595"/>
      <c r="EMZ508" s="595"/>
      <c r="ENA508" s="595"/>
      <c r="ENB508" s="595"/>
      <c r="ENC508" s="595"/>
      <c r="END508" s="595"/>
      <c r="ENE508" s="595"/>
      <c r="ENF508" s="595"/>
      <c r="ENG508" s="595"/>
      <c r="ENH508" s="595"/>
      <c r="ENI508" s="595"/>
      <c r="ENJ508" s="595"/>
      <c r="ENK508" s="595"/>
      <c r="ENL508" s="595"/>
      <c r="ENM508" s="595"/>
      <c r="ENN508" s="595"/>
      <c r="ENO508" s="595"/>
      <c r="ENP508" s="595"/>
      <c r="ENQ508" s="595"/>
      <c r="ENR508" s="595"/>
      <c r="ENS508" s="595"/>
      <c r="ENT508" s="595"/>
      <c r="ENU508" s="595"/>
      <c r="ENV508" s="595"/>
      <c r="ENW508" s="595"/>
      <c r="ENX508" s="595"/>
      <c r="ENY508" s="595"/>
      <c r="ENZ508" s="595"/>
      <c r="EOA508" s="595"/>
      <c r="EOB508" s="595"/>
      <c r="EOC508" s="595"/>
      <c r="EOD508" s="595"/>
      <c r="EOE508" s="595"/>
      <c r="EOF508" s="595"/>
      <c r="EOG508" s="595"/>
      <c r="EOH508" s="595"/>
      <c r="EOI508" s="595"/>
      <c r="EOJ508" s="595"/>
      <c r="EOK508" s="595"/>
      <c r="EOL508" s="595"/>
      <c r="EOM508" s="595"/>
      <c r="EON508" s="595"/>
      <c r="EOO508" s="595"/>
      <c r="EOP508" s="595"/>
      <c r="EOQ508" s="595"/>
      <c r="EOR508" s="595"/>
      <c r="EOS508" s="595"/>
      <c r="EOT508" s="595"/>
      <c r="EOU508" s="595"/>
      <c r="EOV508" s="595"/>
      <c r="EOW508" s="595"/>
      <c r="EOX508" s="595"/>
      <c r="EOY508" s="595"/>
      <c r="EOZ508" s="595"/>
      <c r="EPA508" s="595"/>
      <c r="EPB508" s="595"/>
      <c r="EPC508" s="595"/>
      <c r="EPD508" s="595"/>
      <c r="EPE508" s="595"/>
      <c r="EPF508" s="595"/>
      <c r="EPG508" s="595"/>
      <c r="EPH508" s="595"/>
      <c r="EPI508" s="595"/>
      <c r="EPJ508" s="595"/>
      <c r="EPK508" s="595"/>
      <c r="EPL508" s="595"/>
      <c r="EPM508" s="595"/>
      <c r="EPN508" s="595"/>
      <c r="EPO508" s="595"/>
      <c r="EPP508" s="595"/>
      <c r="EPQ508" s="595"/>
      <c r="EPR508" s="595"/>
      <c r="EPS508" s="595"/>
      <c r="EPT508" s="595"/>
      <c r="EPU508" s="595"/>
      <c r="EPV508" s="595"/>
      <c r="EPW508" s="595"/>
      <c r="EPX508" s="595"/>
      <c r="EPY508" s="595"/>
      <c r="EPZ508" s="595"/>
      <c r="EQA508" s="595"/>
      <c r="EQB508" s="595"/>
      <c r="EQC508" s="595"/>
      <c r="EQD508" s="595"/>
      <c r="EQE508" s="595"/>
      <c r="EQF508" s="595"/>
      <c r="EQG508" s="595"/>
      <c r="EQH508" s="595"/>
      <c r="EQI508" s="595"/>
      <c r="EQJ508" s="595"/>
      <c r="EQK508" s="595"/>
      <c r="EQL508" s="595"/>
      <c r="EQM508" s="595"/>
      <c r="EQN508" s="595"/>
      <c r="EQO508" s="595"/>
      <c r="EQP508" s="595"/>
      <c r="EQQ508" s="595"/>
      <c r="EQR508" s="595"/>
      <c r="EQS508" s="595"/>
      <c r="EQT508" s="595"/>
      <c r="EQU508" s="595"/>
      <c r="EQV508" s="595"/>
      <c r="EQW508" s="595"/>
      <c r="EQX508" s="595"/>
      <c r="EQY508" s="595"/>
      <c r="EQZ508" s="595"/>
      <c r="ERA508" s="595"/>
      <c r="ERB508" s="595"/>
      <c r="ERC508" s="595"/>
      <c r="ERD508" s="595"/>
      <c r="ERE508" s="595"/>
      <c r="ERF508" s="595"/>
      <c r="ERG508" s="595"/>
      <c r="ERH508" s="595"/>
      <c r="ERI508" s="595"/>
      <c r="ERJ508" s="595"/>
      <c r="ERK508" s="595"/>
      <c r="ERL508" s="595"/>
      <c r="ERM508" s="595"/>
      <c r="ERN508" s="595"/>
      <c r="ERO508" s="595"/>
      <c r="ERP508" s="595"/>
      <c r="ERQ508" s="595"/>
      <c r="ERR508" s="595"/>
      <c r="ERS508" s="595"/>
      <c r="ERT508" s="595"/>
      <c r="ERU508" s="595"/>
      <c r="ERV508" s="595"/>
      <c r="ERW508" s="595"/>
      <c r="ERX508" s="595"/>
      <c r="ERY508" s="595"/>
      <c r="ERZ508" s="595"/>
      <c r="ESA508" s="595"/>
      <c r="ESB508" s="595"/>
      <c r="ESC508" s="595"/>
      <c r="ESD508" s="595"/>
      <c r="ESE508" s="595"/>
      <c r="ESF508" s="595"/>
      <c r="ESG508" s="595"/>
      <c r="ESH508" s="595"/>
      <c r="ESI508" s="595"/>
      <c r="ESJ508" s="595"/>
      <c r="ESK508" s="595"/>
      <c r="ESL508" s="595"/>
      <c r="ESM508" s="595"/>
      <c r="ESN508" s="595"/>
      <c r="ESO508" s="595"/>
      <c r="ESP508" s="595"/>
      <c r="ESQ508" s="595"/>
      <c r="ESR508" s="595"/>
      <c r="ESS508" s="595"/>
      <c r="EST508" s="595"/>
      <c r="ESU508" s="595"/>
      <c r="ESV508" s="595"/>
      <c r="ESW508" s="595"/>
      <c r="ESX508" s="595"/>
      <c r="ESY508" s="595"/>
      <c r="ESZ508" s="595"/>
      <c r="ETA508" s="595"/>
      <c r="ETB508" s="595"/>
      <c r="ETC508" s="595"/>
      <c r="ETD508" s="595"/>
      <c r="ETE508" s="595"/>
      <c r="ETF508" s="595"/>
      <c r="ETG508" s="595"/>
      <c r="ETH508" s="595"/>
      <c r="ETI508" s="595"/>
      <c r="ETJ508" s="595"/>
      <c r="ETK508" s="595"/>
      <c r="ETL508" s="595"/>
      <c r="ETM508" s="595"/>
      <c r="ETN508" s="595"/>
      <c r="ETO508" s="595"/>
      <c r="ETP508" s="595"/>
      <c r="ETQ508" s="595"/>
      <c r="ETR508" s="595"/>
      <c r="ETS508" s="595"/>
      <c r="ETT508" s="595"/>
      <c r="ETU508" s="595"/>
      <c r="ETV508" s="595"/>
      <c r="ETW508" s="595"/>
      <c r="ETX508" s="595"/>
      <c r="ETY508" s="595"/>
      <c r="ETZ508" s="595"/>
      <c r="EUA508" s="595"/>
      <c r="EUB508" s="595"/>
      <c r="EUC508" s="595"/>
      <c r="EUD508" s="595"/>
      <c r="EUE508" s="595"/>
      <c r="EUF508" s="595"/>
      <c r="EUG508" s="595"/>
      <c r="EUH508" s="595"/>
      <c r="EUI508" s="595"/>
      <c r="EUJ508" s="595"/>
      <c r="EUK508" s="595"/>
      <c r="EUL508" s="595"/>
      <c r="EUM508" s="595"/>
      <c r="EUN508" s="595"/>
      <c r="EUO508" s="595"/>
      <c r="EUP508" s="595"/>
      <c r="EUQ508" s="595"/>
      <c r="EUR508" s="595"/>
      <c r="EUS508" s="595"/>
      <c r="EUT508" s="595"/>
      <c r="EUU508" s="595"/>
      <c r="EUV508" s="595"/>
      <c r="EUW508" s="595"/>
      <c r="EUX508" s="595"/>
      <c r="EUY508" s="595"/>
      <c r="EUZ508" s="595"/>
      <c r="EVA508" s="595"/>
      <c r="EVB508" s="595"/>
      <c r="EVC508" s="595"/>
      <c r="EVD508" s="595"/>
      <c r="EVE508" s="595"/>
      <c r="EVF508" s="595"/>
      <c r="EVG508" s="595"/>
      <c r="EVH508" s="595"/>
      <c r="EVI508" s="595"/>
      <c r="EVJ508" s="595"/>
      <c r="EVK508" s="595"/>
      <c r="EVL508" s="595"/>
      <c r="EVM508" s="595"/>
      <c r="EVN508" s="595"/>
      <c r="EVO508" s="595"/>
      <c r="EVP508" s="595"/>
      <c r="EVQ508" s="595"/>
      <c r="EVR508" s="595"/>
      <c r="EVS508" s="595"/>
      <c r="EVT508" s="595"/>
      <c r="EVU508" s="595"/>
      <c r="EVV508" s="595"/>
      <c r="EVW508" s="595"/>
      <c r="EVX508" s="595"/>
      <c r="EVY508" s="595"/>
      <c r="EVZ508" s="595"/>
      <c r="EWA508" s="595"/>
      <c r="EWB508" s="595"/>
      <c r="EWC508" s="595"/>
      <c r="EWD508" s="595"/>
      <c r="EWE508" s="595"/>
      <c r="EWF508" s="595"/>
      <c r="EWG508" s="595"/>
      <c r="EWH508" s="595"/>
      <c r="EWI508" s="595"/>
      <c r="EWJ508" s="595"/>
      <c r="EWK508" s="595"/>
      <c r="EWL508" s="595"/>
      <c r="EWM508" s="595"/>
      <c r="EWN508" s="595"/>
      <c r="EWO508" s="595"/>
      <c r="EWP508" s="595"/>
      <c r="EWQ508" s="595"/>
      <c r="EWR508" s="595"/>
      <c r="EWS508" s="595"/>
      <c r="EWT508" s="595"/>
      <c r="EWU508" s="595"/>
      <c r="EWV508" s="595"/>
      <c r="EWW508" s="595"/>
      <c r="EWX508" s="595"/>
      <c r="EWY508" s="595"/>
      <c r="EWZ508" s="595"/>
      <c r="EXA508" s="595"/>
      <c r="EXB508" s="595"/>
      <c r="EXC508" s="595"/>
      <c r="EXD508" s="595"/>
      <c r="EXE508" s="595"/>
      <c r="EXF508" s="595"/>
      <c r="EXG508" s="595"/>
      <c r="EXH508" s="595"/>
      <c r="EXI508" s="595"/>
      <c r="EXJ508" s="595"/>
      <c r="EXK508" s="595"/>
      <c r="EXL508" s="595"/>
      <c r="EXM508" s="595"/>
      <c r="EXN508" s="595"/>
      <c r="EXO508" s="595"/>
      <c r="EXP508" s="595"/>
      <c r="EXQ508" s="595"/>
      <c r="EXR508" s="595"/>
      <c r="EXS508" s="595"/>
      <c r="EXT508" s="595"/>
      <c r="EXU508" s="595"/>
      <c r="EXV508" s="595"/>
      <c r="EXW508" s="595"/>
      <c r="EXX508" s="595"/>
      <c r="EXY508" s="595"/>
      <c r="EXZ508" s="595"/>
      <c r="EYA508" s="595"/>
      <c r="EYB508" s="595"/>
      <c r="EYC508" s="595"/>
      <c r="EYD508" s="595"/>
      <c r="EYE508" s="595"/>
      <c r="EYF508" s="595"/>
      <c r="EYG508" s="595"/>
      <c r="EYH508" s="595"/>
      <c r="EYI508" s="595"/>
      <c r="EYJ508" s="595"/>
      <c r="EYK508" s="595"/>
      <c r="EYL508" s="595"/>
      <c r="EYM508" s="595"/>
      <c r="EYN508" s="595"/>
      <c r="EYO508" s="595"/>
      <c r="EYP508" s="595"/>
      <c r="EYQ508" s="595"/>
      <c r="EYR508" s="595"/>
      <c r="EYS508" s="595"/>
      <c r="EYT508" s="595"/>
      <c r="EYU508" s="595"/>
      <c r="EYV508" s="595"/>
      <c r="EYW508" s="595"/>
      <c r="EYX508" s="595"/>
      <c r="EYY508" s="595"/>
      <c r="EYZ508" s="595"/>
      <c r="EZA508" s="595"/>
      <c r="EZB508" s="595"/>
      <c r="EZC508" s="595"/>
      <c r="EZD508" s="595"/>
      <c r="EZE508" s="595"/>
      <c r="EZF508" s="595"/>
      <c r="EZG508" s="595"/>
      <c r="EZH508" s="595"/>
      <c r="EZI508" s="595"/>
      <c r="EZJ508" s="595"/>
      <c r="EZK508" s="595"/>
      <c r="EZL508" s="595"/>
      <c r="EZM508" s="595"/>
      <c r="EZN508" s="595"/>
      <c r="EZO508" s="595"/>
      <c r="EZP508" s="595"/>
      <c r="EZQ508" s="595"/>
      <c r="EZR508" s="595"/>
      <c r="EZS508" s="595"/>
      <c r="EZT508" s="595"/>
      <c r="EZU508" s="595"/>
      <c r="EZV508" s="595"/>
      <c r="EZW508" s="595"/>
      <c r="EZX508" s="595"/>
      <c r="EZY508" s="595"/>
      <c r="EZZ508" s="595"/>
      <c r="FAA508" s="595"/>
      <c r="FAB508" s="595"/>
      <c r="FAC508" s="595"/>
      <c r="FAD508" s="595"/>
      <c r="FAE508" s="595"/>
      <c r="FAF508" s="595"/>
      <c r="FAG508" s="595"/>
      <c r="FAH508" s="595"/>
      <c r="FAI508" s="595"/>
      <c r="FAJ508" s="595"/>
      <c r="FAK508" s="595"/>
      <c r="FAL508" s="595"/>
      <c r="FAM508" s="595"/>
      <c r="FAN508" s="595"/>
      <c r="FAO508" s="595"/>
      <c r="FAP508" s="595"/>
      <c r="FAQ508" s="595"/>
      <c r="FAR508" s="595"/>
      <c r="FAS508" s="595"/>
      <c r="FAT508" s="595"/>
      <c r="FAU508" s="595"/>
      <c r="FAV508" s="595"/>
      <c r="FAW508" s="595"/>
      <c r="FAX508" s="595"/>
      <c r="FAY508" s="595"/>
      <c r="FAZ508" s="595"/>
      <c r="FBA508" s="595"/>
      <c r="FBB508" s="595"/>
      <c r="FBC508" s="595"/>
      <c r="FBD508" s="595"/>
      <c r="FBE508" s="595"/>
      <c r="FBF508" s="595"/>
      <c r="FBG508" s="595"/>
      <c r="FBH508" s="595"/>
      <c r="FBI508" s="595"/>
      <c r="FBJ508" s="595"/>
      <c r="FBK508" s="595"/>
      <c r="FBL508" s="595"/>
      <c r="FBM508" s="595"/>
      <c r="FBN508" s="595"/>
      <c r="FBO508" s="595"/>
      <c r="FBP508" s="595"/>
      <c r="FBQ508" s="595"/>
      <c r="FBR508" s="595"/>
      <c r="FBS508" s="595"/>
      <c r="FBT508" s="595"/>
      <c r="FBU508" s="595"/>
      <c r="FBV508" s="595"/>
      <c r="FBW508" s="595"/>
      <c r="FBX508" s="595"/>
      <c r="FBY508" s="595"/>
      <c r="FBZ508" s="595"/>
      <c r="FCA508" s="595"/>
      <c r="FCB508" s="595"/>
      <c r="FCC508" s="595"/>
      <c r="FCD508" s="595"/>
      <c r="FCE508" s="595"/>
      <c r="FCF508" s="595"/>
      <c r="FCG508" s="595"/>
      <c r="FCH508" s="595"/>
      <c r="FCI508" s="595"/>
      <c r="FCJ508" s="595"/>
      <c r="FCK508" s="595"/>
      <c r="FCL508" s="595"/>
      <c r="FCM508" s="595"/>
      <c r="FCN508" s="595"/>
      <c r="FCO508" s="595"/>
      <c r="FCP508" s="595"/>
      <c r="FCQ508" s="595"/>
      <c r="FCR508" s="595"/>
      <c r="FCS508" s="595"/>
      <c r="FCT508" s="595"/>
      <c r="FCU508" s="595"/>
      <c r="FCV508" s="595"/>
      <c r="FCW508" s="595"/>
      <c r="FCX508" s="595"/>
      <c r="FCY508" s="595"/>
      <c r="FCZ508" s="595"/>
      <c r="FDA508" s="595"/>
      <c r="FDB508" s="595"/>
      <c r="FDC508" s="595"/>
      <c r="FDD508" s="595"/>
      <c r="FDE508" s="595"/>
      <c r="FDF508" s="595"/>
      <c r="FDG508" s="595"/>
      <c r="FDH508" s="595"/>
      <c r="FDI508" s="595"/>
      <c r="FDJ508" s="595"/>
      <c r="FDK508" s="595"/>
      <c r="FDL508" s="595"/>
      <c r="FDM508" s="595"/>
      <c r="FDN508" s="595"/>
      <c r="FDO508" s="595"/>
      <c r="FDP508" s="595"/>
      <c r="FDQ508" s="595"/>
      <c r="FDR508" s="595"/>
      <c r="FDS508" s="595"/>
      <c r="FDT508" s="595"/>
      <c r="FDU508" s="595"/>
      <c r="FDV508" s="595"/>
      <c r="FDW508" s="595"/>
      <c r="FDX508" s="595"/>
      <c r="FDY508" s="595"/>
      <c r="FDZ508" s="595"/>
      <c r="FEA508" s="595"/>
      <c r="FEB508" s="595"/>
      <c r="FEC508" s="595"/>
      <c r="FED508" s="595"/>
      <c r="FEE508" s="595"/>
      <c r="FEF508" s="595"/>
      <c r="FEG508" s="595"/>
      <c r="FEH508" s="595"/>
      <c r="FEI508" s="595"/>
      <c r="FEJ508" s="595"/>
      <c r="FEK508" s="595"/>
      <c r="FEL508" s="595"/>
      <c r="FEM508" s="595"/>
      <c r="FEN508" s="595"/>
      <c r="FEO508" s="595"/>
      <c r="FEP508" s="595"/>
      <c r="FEQ508" s="595"/>
      <c r="FER508" s="595"/>
      <c r="FES508" s="595"/>
      <c r="FET508" s="595"/>
      <c r="FEU508" s="595"/>
      <c r="FEV508" s="595"/>
      <c r="FEW508" s="595"/>
      <c r="FEX508" s="595"/>
      <c r="FEY508" s="595"/>
      <c r="FEZ508" s="595"/>
      <c r="FFA508" s="595"/>
      <c r="FFB508" s="595"/>
      <c r="FFC508" s="595"/>
      <c r="FFD508" s="595"/>
      <c r="FFE508" s="595"/>
      <c r="FFF508" s="595"/>
      <c r="FFG508" s="595"/>
      <c r="FFH508" s="595"/>
      <c r="FFI508" s="595"/>
      <c r="FFJ508" s="595"/>
      <c r="FFK508" s="595"/>
      <c r="FFL508" s="595"/>
      <c r="FFM508" s="595"/>
      <c r="FFN508" s="595"/>
      <c r="FFO508" s="595"/>
      <c r="FFP508" s="595"/>
      <c r="FFQ508" s="595"/>
      <c r="FFR508" s="595"/>
      <c r="FFS508" s="595"/>
      <c r="FFT508" s="595"/>
      <c r="FFU508" s="595"/>
      <c r="FFV508" s="595"/>
      <c r="FFW508" s="595"/>
      <c r="FFX508" s="595"/>
      <c r="FFY508" s="595"/>
      <c r="FFZ508" s="595"/>
      <c r="FGA508" s="595"/>
      <c r="FGB508" s="595"/>
      <c r="FGC508" s="595"/>
      <c r="FGD508" s="595"/>
      <c r="FGE508" s="595"/>
      <c r="FGF508" s="595"/>
      <c r="FGG508" s="595"/>
      <c r="FGH508" s="595"/>
      <c r="FGI508" s="595"/>
      <c r="FGJ508" s="595"/>
      <c r="FGK508" s="595"/>
      <c r="FGL508" s="595"/>
      <c r="FGM508" s="595"/>
      <c r="FGN508" s="595"/>
      <c r="FGO508" s="595"/>
      <c r="FGP508" s="595"/>
      <c r="FGQ508" s="595"/>
      <c r="FGR508" s="595"/>
      <c r="FGS508" s="595"/>
      <c r="FGT508" s="595"/>
      <c r="FGU508" s="595"/>
      <c r="FGV508" s="595"/>
      <c r="FGW508" s="595"/>
      <c r="FGX508" s="595"/>
      <c r="FGY508" s="595"/>
      <c r="FGZ508" s="595"/>
      <c r="FHA508" s="595"/>
      <c r="FHB508" s="595"/>
      <c r="FHC508" s="595"/>
      <c r="FHD508" s="595"/>
      <c r="FHE508" s="595"/>
      <c r="FHF508" s="595"/>
      <c r="FHG508" s="595"/>
      <c r="FHH508" s="595"/>
      <c r="FHI508" s="595"/>
      <c r="FHJ508" s="595"/>
      <c r="FHK508" s="595"/>
      <c r="FHL508" s="595"/>
      <c r="FHM508" s="595"/>
      <c r="FHN508" s="595"/>
      <c r="FHO508" s="595"/>
      <c r="FHP508" s="595"/>
      <c r="FHQ508" s="595"/>
      <c r="FHR508" s="595"/>
      <c r="FHS508" s="595"/>
      <c r="FHT508" s="595"/>
      <c r="FHU508" s="595"/>
      <c r="FHV508" s="595"/>
      <c r="FHW508" s="595"/>
      <c r="FHX508" s="595"/>
      <c r="FHY508" s="595"/>
      <c r="FHZ508" s="595"/>
      <c r="FIA508" s="595"/>
      <c r="FIB508" s="595"/>
      <c r="FIC508" s="595"/>
      <c r="FID508" s="595"/>
      <c r="FIE508" s="595"/>
      <c r="FIF508" s="595"/>
      <c r="FIG508" s="595"/>
      <c r="FIH508" s="595"/>
      <c r="FII508" s="595"/>
      <c r="FIJ508" s="595"/>
      <c r="FIK508" s="595"/>
      <c r="FIL508" s="595"/>
      <c r="FIM508" s="595"/>
      <c r="FIN508" s="595"/>
      <c r="FIO508" s="595"/>
      <c r="FIP508" s="595"/>
      <c r="FIQ508" s="595"/>
      <c r="FIR508" s="595"/>
      <c r="FIS508" s="595"/>
      <c r="FIT508" s="595"/>
      <c r="FIU508" s="595"/>
      <c r="FIV508" s="595"/>
      <c r="FIW508" s="595"/>
      <c r="FIX508" s="595"/>
      <c r="FIY508" s="595"/>
      <c r="FIZ508" s="595"/>
      <c r="FJA508" s="595"/>
      <c r="FJB508" s="595"/>
      <c r="FJC508" s="595"/>
      <c r="FJD508" s="595"/>
      <c r="FJE508" s="595"/>
      <c r="FJF508" s="595"/>
      <c r="FJG508" s="595"/>
      <c r="FJH508" s="595"/>
      <c r="FJI508" s="595"/>
      <c r="FJJ508" s="595"/>
      <c r="FJK508" s="595"/>
      <c r="FJL508" s="595"/>
      <c r="FJM508" s="595"/>
      <c r="FJN508" s="595"/>
      <c r="FJO508" s="595"/>
      <c r="FJP508" s="595"/>
      <c r="FJQ508" s="595"/>
      <c r="FJR508" s="595"/>
      <c r="FJS508" s="595"/>
      <c r="FJT508" s="595"/>
      <c r="FJU508" s="595"/>
      <c r="FJV508" s="595"/>
      <c r="FJW508" s="595"/>
      <c r="FJX508" s="595"/>
      <c r="FJY508" s="595"/>
      <c r="FJZ508" s="595"/>
      <c r="FKA508" s="595"/>
      <c r="FKB508" s="595"/>
      <c r="FKC508" s="595"/>
      <c r="FKD508" s="595"/>
      <c r="FKE508" s="595"/>
      <c r="FKF508" s="595"/>
      <c r="FKG508" s="595"/>
      <c r="FKH508" s="595"/>
      <c r="FKI508" s="595"/>
      <c r="FKJ508" s="595"/>
      <c r="FKK508" s="595"/>
      <c r="FKL508" s="595"/>
      <c r="FKM508" s="595"/>
      <c r="FKN508" s="595"/>
      <c r="FKO508" s="595"/>
      <c r="FKP508" s="595"/>
      <c r="FKQ508" s="595"/>
      <c r="FKR508" s="595"/>
      <c r="FKS508" s="595"/>
      <c r="FKT508" s="595"/>
      <c r="FKU508" s="595"/>
      <c r="FKV508" s="595"/>
      <c r="FKW508" s="595"/>
      <c r="FKX508" s="595"/>
      <c r="FKY508" s="595"/>
      <c r="FKZ508" s="595"/>
      <c r="FLA508" s="595"/>
      <c r="FLB508" s="595"/>
      <c r="FLC508" s="595"/>
      <c r="FLD508" s="595"/>
      <c r="FLE508" s="595"/>
      <c r="FLF508" s="595"/>
      <c r="FLG508" s="595"/>
      <c r="FLH508" s="595"/>
      <c r="FLI508" s="595"/>
      <c r="FLJ508" s="595"/>
      <c r="FLK508" s="595"/>
      <c r="FLL508" s="595"/>
      <c r="FLM508" s="595"/>
      <c r="FLN508" s="595"/>
      <c r="FLO508" s="595"/>
      <c r="FLP508" s="595"/>
      <c r="FLQ508" s="595"/>
      <c r="FLR508" s="595"/>
      <c r="FLS508" s="595"/>
      <c r="FLT508" s="595"/>
      <c r="FLU508" s="595"/>
      <c r="FLV508" s="595"/>
      <c r="FLW508" s="595"/>
      <c r="FLX508" s="595"/>
      <c r="FLY508" s="595"/>
      <c r="FLZ508" s="595"/>
      <c r="FMA508" s="595"/>
      <c r="FMB508" s="595"/>
      <c r="FMC508" s="595"/>
      <c r="FMD508" s="595"/>
      <c r="FME508" s="595"/>
      <c r="FMF508" s="595"/>
      <c r="FMG508" s="595"/>
      <c r="FMH508" s="595"/>
      <c r="FMI508" s="595"/>
      <c r="FMJ508" s="595"/>
      <c r="FMK508" s="595"/>
      <c r="FML508" s="595"/>
      <c r="FMM508" s="595"/>
      <c r="FMN508" s="595"/>
      <c r="FMO508" s="595"/>
      <c r="FMP508" s="595"/>
      <c r="FMQ508" s="595"/>
      <c r="FMR508" s="595"/>
      <c r="FMS508" s="595"/>
      <c r="FMT508" s="595"/>
      <c r="FMU508" s="595"/>
      <c r="FMV508" s="595"/>
      <c r="FMW508" s="595"/>
      <c r="FMX508" s="595"/>
      <c r="FMY508" s="595"/>
      <c r="FMZ508" s="595"/>
      <c r="FNA508" s="595"/>
      <c r="FNB508" s="595"/>
      <c r="FNC508" s="595"/>
      <c r="FND508" s="595"/>
      <c r="FNE508" s="595"/>
      <c r="FNF508" s="595"/>
      <c r="FNG508" s="595"/>
      <c r="FNH508" s="595"/>
      <c r="FNI508" s="595"/>
      <c r="FNJ508" s="595"/>
      <c r="FNK508" s="595"/>
      <c r="FNL508" s="595"/>
      <c r="FNM508" s="595"/>
      <c r="FNN508" s="595"/>
      <c r="FNO508" s="595"/>
      <c r="FNP508" s="595"/>
      <c r="FNQ508" s="595"/>
      <c r="FNR508" s="595"/>
      <c r="FNS508" s="595"/>
      <c r="FNT508" s="595"/>
      <c r="FNU508" s="595"/>
      <c r="FNV508" s="595"/>
      <c r="FNW508" s="595"/>
      <c r="FNX508" s="595"/>
      <c r="FNY508" s="595"/>
      <c r="FNZ508" s="595"/>
      <c r="FOA508" s="595"/>
      <c r="FOB508" s="595"/>
      <c r="FOC508" s="595"/>
      <c r="FOD508" s="595"/>
      <c r="FOE508" s="595"/>
      <c r="FOF508" s="595"/>
      <c r="FOG508" s="595"/>
      <c r="FOH508" s="595"/>
      <c r="FOI508" s="595"/>
      <c r="FOJ508" s="595"/>
      <c r="FOK508" s="595"/>
      <c r="FOL508" s="595"/>
      <c r="FOM508" s="595"/>
      <c r="FON508" s="595"/>
      <c r="FOO508" s="595"/>
      <c r="FOP508" s="595"/>
      <c r="FOQ508" s="595"/>
      <c r="FOR508" s="595"/>
      <c r="FOS508" s="595"/>
      <c r="FOT508" s="595"/>
      <c r="FOU508" s="595"/>
      <c r="FOV508" s="595"/>
      <c r="FOW508" s="595"/>
      <c r="FOX508" s="595"/>
      <c r="FOY508" s="595"/>
      <c r="FOZ508" s="595"/>
      <c r="FPA508" s="595"/>
      <c r="FPB508" s="595"/>
      <c r="FPC508" s="595"/>
      <c r="FPD508" s="595"/>
      <c r="FPE508" s="595"/>
      <c r="FPF508" s="595"/>
      <c r="FPG508" s="595"/>
      <c r="FPH508" s="595"/>
      <c r="FPI508" s="595"/>
      <c r="FPJ508" s="595"/>
      <c r="FPK508" s="595"/>
      <c r="FPL508" s="595"/>
      <c r="FPM508" s="595"/>
      <c r="FPN508" s="595"/>
      <c r="FPO508" s="595"/>
      <c r="FPP508" s="595"/>
      <c r="FPQ508" s="595"/>
      <c r="FPR508" s="595"/>
      <c r="FPS508" s="595"/>
      <c r="FPT508" s="595"/>
      <c r="FPU508" s="595"/>
      <c r="FPV508" s="595"/>
      <c r="FPW508" s="595"/>
      <c r="FPX508" s="595"/>
      <c r="FPY508" s="595"/>
      <c r="FPZ508" s="595"/>
      <c r="FQA508" s="595"/>
      <c r="FQB508" s="595"/>
      <c r="FQC508" s="595"/>
      <c r="FQD508" s="595"/>
      <c r="FQE508" s="595"/>
      <c r="FQF508" s="595"/>
      <c r="FQG508" s="595"/>
      <c r="FQH508" s="595"/>
      <c r="FQI508" s="595"/>
      <c r="FQJ508" s="595"/>
      <c r="FQK508" s="595"/>
      <c r="FQL508" s="595"/>
      <c r="FQM508" s="595"/>
      <c r="FQN508" s="595"/>
      <c r="FQO508" s="595"/>
      <c r="FQP508" s="595"/>
      <c r="FQQ508" s="595"/>
      <c r="FQR508" s="595"/>
      <c r="FQS508" s="595"/>
      <c r="FQT508" s="595"/>
      <c r="FQU508" s="595"/>
      <c r="FQV508" s="595"/>
      <c r="FQW508" s="595"/>
      <c r="FQX508" s="595"/>
      <c r="FQY508" s="595"/>
      <c r="FQZ508" s="595"/>
      <c r="FRA508" s="595"/>
      <c r="FRB508" s="595"/>
      <c r="FRC508" s="595"/>
      <c r="FRD508" s="595"/>
      <c r="FRE508" s="595"/>
      <c r="FRF508" s="595"/>
      <c r="FRG508" s="595"/>
      <c r="FRH508" s="595"/>
      <c r="FRI508" s="595"/>
      <c r="FRJ508" s="595"/>
      <c r="FRK508" s="595"/>
      <c r="FRL508" s="595"/>
      <c r="FRM508" s="595"/>
      <c r="FRN508" s="595"/>
      <c r="FRO508" s="595"/>
      <c r="FRP508" s="595"/>
      <c r="FRQ508" s="595"/>
      <c r="FRR508" s="595"/>
      <c r="FRS508" s="595"/>
      <c r="FRT508" s="595"/>
      <c r="FRU508" s="595"/>
      <c r="FRV508" s="595"/>
      <c r="FRW508" s="595"/>
      <c r="FRX508" s="595"/>
      <c r="FRY508" s="595"/>
      <c r="FRZ508" s="595"/>
      <c r="FSA508" s="595"/>
      <c r="FSB508" s="595"/>
      <c r="FSC508" s="595"/>
      <c r="FSD508" s="595"/>
      <c r="FSE508" s="595"/>
      <c r="FSF508" s="595"/>
      <c r="FSG508" s="595"/>
      <c r="FSH508" s="595"/>
      <c r="FSI508" s="595"/>
      <c r="FSJ508" s="595"/>
      <c r="FSK508" s="595"/>
      <c r="FSL508" s="595"/>
      <c r="FSM508" s="595"/>
      <c r="FSN508" s="595"/>
      <c r="FSO508" s="595"/>
      <c r="FSP508" s="595"/>
      <c r="FSQ508" s="595"/>
      <c r="FSR508" s="595"/>
      <c r="FSS508" s="595"/>
      <c r="FST508" s="595"/>
      <c r="FSU508" s="595"/>
      <c r="FSV508" s="595"/>
      <c r="FSW508" s="595"/>
      <c r="FSX508" s="595"/>
      <c r="FSY508" s="595"/>
      <c r="FSZ508" s="595"/>
      <c r="FTA508" s="595"/>
      <c r="FTB508" s="595"/>
      <c r="FTC508" s="595"/>
      <c r="FTD508" s="595"/>
      <c r="FTE508" s="595"/>
      <c r="FTF508" s="595"/>
      <c r="FTG508" s="595"/>
      <c r="FTH508" s="595"/>
      <c r="FTI508" s="595"/>
      <c r="FTJ508" s="595"/>
      <c r="FTK508" s="595"/>
      <c r="FTL508" s="595"/>
      <c r="FTM508" s="595"/>
      <c r="FTN508" s="595"/>
      <c r="FTO508" s="595"/>
      <c r="FTP508" s="595"/>
      <c r="FTQ508" s="595"/>
      <c r="FTR508" s="595"/>
      <c r="FTS508" s="595"/>
      <c r="FTT508" s="595"/>
      <c r="FTU508" s="595"/>
      <c r="FTV508" s="595"/>
      <c r="FTW508" s="595"/>
      <c r="FTX508" s="595"/>
      <c r="FTY508" s="595"/>
      <c r="FTZ508" s="595"/>
      <c r="FUA508" s="595"/>
      <c r="FUB508" s="595"/>
      <c r="FUC508" s="595"/>
      <c r="FUD508" s="595"/>
      <c r="FUE508" s="595"/>
      <c r="FUF508" s="595"/>
      <c r="FUG508" s="595"/>
      <c r="FUH508" s="595"/>
      <c r="FUI508" s="595"/>
      <c r="FUJ508" s="595"/>
      <c r="FUK508" s="595"/>
      <c r="FUL508" s="595"/>
      <c r="FUM508" s="595"/>
      <c r="FUN508" s="595"/>
      <c r="FUO508" s="595"/>
      <c r="FUP508" s="595"/>
      <c r="FUQ508" s="595"/>
      <c r="FUR508" s="595"/>
      <c r="FUS508" s="595"/>
      <c r="FUT508" s="595"/>
      <c r="FUU508" s="595"/>
      <c r="FUV508" s="595"/>
      <c r="FUW508" s="595"/>
      <c r="FUX508" s="595"/>
      <c r="FUY508" s="595"/>
      <c r="FUZ508" s="595"/>
      <c r="FVA508" s="595"/>
      <c r="FVB508" s="595"/>
      <c r="FVC508" s="595"/>
      <c r="FVD508" s="595"/>
      <c r="FVE508" s="595"/>
      <c r="FVF508" s="595"/>
      <c r="FVG508" s="595"/>
      <c r="FVH508" s="595"/>
      <c r="FVI508" s="595"/>
      <c r="FVJ508" s="595"/>
      <c r="FVK508" s="595"/>
      <c r="FVL508" s="595"/>
      <c r="FVM508" s="595"/>
      <c r="FVN508" s="595"/>
      <c r="FVO508" s="595"/>
      <c r="FVP508" s="595"/>
      <c r="FVQ508" s="595"/>
      <c r="FVR508" s="595"/>
      <c r="FVS508" s="595"/>
      <c r="FVT508" s="595"/>
      <c r="FVU508" s="595"/>
      <c r="FVV508" s="595"/>
      <c r="FVW508" s="595"/>
      <c r="FVX508" s="595"/>
      <c r="FVY508" s="595"/>
      <c r="FVZ508" s="595"/>
      <c r="FWA508" s="595"/>
      <c r="FWB508" s="595"/>
      <c r="FWC508" s="595"/>
      <c r="FWD508" s="595"/>
      <c r="FWE508" s="595"/>
      <c r="FWF508" s="595"/>
      <c r="FWG508" s="595"/>
      <c r="FWH508" s="595"/>
      <c r="FWI508" s="595"/>
      <c r="FWJ508" s="595"/>
      <c r="FWK508" s="595"/>
      <c r="FWL508" s="595"/>
      <c r="FWM508" s="595"/>
      <c r="FWN508" s="595"/>
      <c r="FWO508" s="595"/>
      <c r="FWP508" s="595"/>
      <c r="FWQ508" s="595"/>
      <c r="FWR508" s="595"/>
      <c r="FWS508" s="595"/>
      <c r="FWT508" s="595"/>
      <c r="FWU508" s="595"/>
      <c r="FWV508" s="595"/>
      <c r="FWW508" s="595"/>
      <c r="FWX508" s="595"/>
      <c r="FWY508" s="595"/>
      <c r="FWZ508" s="595"/>
      <c r="FXA508" s="595"/>
      <c r="FXB508" s="595"/>
      <c r="FXC508" s="595"/>
      <c r="FXD508" s="595"/>
      <c r="FXE508" s="595"/>
      <c r="FXF508" s="595"/>
      <c r="FXG508" s="595"/>
      <c r="FXH508" s="595"/>
      <c r="FXI508" s="595"/>
      <c r="FXJ508" s="595"/>
      <c r="FXK508" s="595"/>
      <c r="FXL508" s="595"/>
      <c r="FXM508" s="595"/>
      <c r="FXN508" s="595"/>
      <c r="FXO508" s="595"/>
      <c r="FXP508" s="595"/>
      <c r="FXQ508" s="595"/>
      <c r="FXR508" s="595"/>
      <c r="FXS508" s="595"/>
      <c r="FXT508" s="595"/>
      <c r="FXU508" s="595"/>
      <c r="FXV508" s="595"/>
      <c r="FXW508" s="595"/>
      <c r="FXX508" s="595"/>
      <c r="FXY508" s="595"/>
      <c r="FXZ508" s="595"/>
      <c r="FYA508" s="595"/>
      <c r="FYB508" s="595"/>
      <c r="FYC508" s="595"/>
      <c r="FYD508" s="595"/>
      <c r="FYE508" s="595"/>
      <c r="FYF508" s="595"/>
      <c r="FYG508" s="595"/>
      <c r="FYH508" s="595"/>
      <c r="FYI508" s="595"/>
      <c r="FYJ508" s="595"/>
      <c r="FYK508" s="595"/>
      <c r="FYL508" s="595"/>
      <c r="FYM508" s="595"/>
      <c r="FYN508" s="595"/>
      <c r="FYO508" s="595"/>
      <c r="FYP508" s="595"/>
      <c r="FYQ508" s="595"/>
      <c r="FYR508" s="595"/>
      <c r="FYS508" s="595"/>
      <c r="FYT508" s="595"/>
      <c r="FYU508" s="595"/>
      <c r="FYV508" s="595"/>
      <c r="FYW508" s="595"/>
      <c r="FYX508" s="595"/>
      <c r="FYY508" s="595"/>
      <c r="FYZ508" s="595"/>
      <c r="FZA508" s="595"/>
      <c r="FZB508" s="595"/>
      <c r="FZC508" s="595"/>
      <c r="FZD508" s="595"/>
      <c r="FZE508" s="595"/>
      <c r="FZF508" s="595"/>
      <c r="FZG508" s="595"/>
      <c r="FZH508" s="595"/>
      <c r="FZI508" s="595"/>
      <c r="FZJ508" s="595"/>
      <c r="FZK508" s="595"/>
      <c r="FZL508" s="595"/>
      <c r="FZM508" s="595"/>
      <c r="FZN508" s="595"/>
      <c r="FZO508" s="595"/>
      <c r="FZP508" s="595"/>
      <c r="FZQ508" s="595"/>
      <c r="FZR508" s="595"/>
      <c r="FZS508" s="595"/>
      <c r="FZT508" s="595"/>
      <c r="FZU508" s="595"/>
      <c r="FZV508" s="595"/>
      <c r="FZW508" s="595"/>
      <c r="FZX508" s="595"/>
      <c r="FZY508" s="595"/>
      <c r="FZZ508" s="595"/>
      <c r="GAA508" s="595"/>
      <c r="GAB508" s="595"/>
      <c r="GAC508" s="595"/>
      <c r="GAD508" s="595"/>
      <c r="GAE508" s="595"/>
      <c r="GAF508" s="595"/>
      <c r="GAG508" s="595"/>
      <c r="GAH508" s="595"/>
      <c r="GAI508" s="595"/>
      <c r="GAJ508" s="595"/>
      <c r="GAK508" s="595"/>
      <c r="GAL508" s="595"/>
      <c r="GAM508" s="595"/>
      <c r="GAN508" s="595"/>
      <c r="GAO508" s="595"/>
      <c r="GAP508" s="595"/>
      <c r="GAQ508" s="595"/>
      <c r="GAR508" s="595"/>
      <c r="GAS508" s="595"/>
      <c r="GAT508" s="595"/>
      <c r="GAU508" s="595"/>
      <c r="GAV508" s="595"/>
      <c r="GAW508" s="595"/>
      <c r="GAX508" s="595"/>
      <c r="GAY508" s="595"/>
      <c r="GAZ508" s="595"/>
      <c r="GBA508" s="595"/>
      <c r="GBB508" s="595"/>
      <c r="GBC508" s="595"/>
      <c r="GBD508" s="595"/>
      <c r="GBE508" s="595"/>
      <c r="GBF508" s="595"/>
      <c r="GBG508" s="595"/>
      <c r="GBH508" s="595"/>
      <c r="GBI508" s="595"/>
      <c r="GBJ508" s="595"/>
      <c r="GBK508" s="595"/>
      <c r="GBL508" s="595"/>
      <c r="GBM508" s="595"/>
      <c r="GBN508" s="595"/>
      <c r="GBO508" s="595"/>
      <c r="GBP508" s="595"/>
      <c r="GBQ508" s="595"/>
      <c r="GBR508" s="595"/>
      <c r="GBS508" s="595"/>
      <c r="GBT508" s="595"/>
      <c r="GBU508" s="595"/>
      <c r="GBV508" s="595"/>
      <c r="GBW508" s="595"/>
      <c r="GBX508" s="595"/>
      <c r="GBY508" s="595"/>
      <c r="GBZ508" s="595"/>
      <c r="GCA508" s="595"/>
      <c r="GCB508" s="595"/>
      <c r="GCC508" s="595"/>
      <c r="GCD508" s="595"/>
      <c r="GCE508" s="595"/>
      <c r="GCF508" s="595"/>
      <c r="GCG508" s="595"/>
      <c r="GCH508" s="595"/>
      <c r="GCI508" s="595"/>
      <c r="GCJ508" s="595"/>
      <c r="GCK508" s="595"/>
      <c r="GCL508" s="595"/>
      <c r="GCM508" s="595"/>
      <c r="GCN508" s="595"/>
      <c r="GCO508" s="595"/>
      <c r="GCP508" s="595"/>
      <c r="GCQ508" s="595"/>
      <c r="GCR508" s="595"/>
      <c r="GCS508" s="595"/>
      <c r="GCT508" s="595"/>
      <c r="GCU508" s="595"/>
      <c r="GCV508" s="595"/>
      <c r="GCW508" s="595"/>
      <c r="GCX508" s="595"/>
      <c r="GCY508" s="595"/>
      <c r="GCZ508" s="595"/>
      <c r="GDA508" s="595"/>
      <c r="GDB508" s="595"/>
      <c r="GDC508" s="595"/>
      <c r="GDD508" s="595"/>
      <c r="GDE508" s="595"/>
      <c r="GDF508" s="595"/>
      <c r="GDG508" s="595"/>
      <c r="GDH508" s="595"/>
      <c r="GDI508" s="595"/>
      <c r="GDJ508" s="595"/>
      <c r="GDK508" s="595"/>
      <c r="GDL508" s="595"/>
      <c r="GDM508" s="595"/>
      <c r="GDN508" s="595"/>
      <c r="GDO508" s="595"/>
      <c r="GDP508" s="595"/>
      <c r="GDQ508" s="595"/>
      <c r="GDR508" s="595"/>
      <c r="GDS508" s="595"/>
      <c r="GDT508" s="595"/>
      <c r="GDU508" s="595"/>
      <c r="GDV508" s="595"/>
      <c r="GDW508" s="595"/>
      <c r="GDX508" s="595"/>
      <c r="GDY508" s="595"/>
      <c r="GDZ508" s="595"/>
      <c r="GEA508" s="595"/>
      <c r="GEB508" s="595"/>
      <c r="GEC508" s="595"/>
      <c r="GED508" s="595"/>
      <c r="GEE508" s="595"/>
      <c r="GEF508" s="595"/>
      <c r="GEG508" s="595"/>
      <c r="GEH508" s="595"/>
      <c r="GEI508" s="595"/>
      <c r="GEJ508" s="595"/>
      <c r="GEK508" s="595"/>
      <c r="GEL508" s="595"/>
      <c r="GEM508" s="595"/>
      <c r="GEN508" s="595"/>
      <c r="GEO508" s="595"/>
      <c r="GEP508" s="595"/>
      <c r="GEQ508" s="595"/>
      <c r="GER508" s="595"/>
      <c r="GES508" s="595"/>
      <c r="GET508" s="595"/>
      <c r="GEU508" s="595"/>
      <c r="GEV508" s="595"/>
      <c r="GEW508" s="595"/>
      <c r="GEX508" s="595"/>
      <c r="GEY508" s="595"/>
      <c r="GEZ508" s="595"/>
      <c r="GFA508" s="595"/>
      <c r="GFB508" s="595"/>
      <c r="GFC508" s="595"/>
      <c r="GFD508" s="595"/>
      <c r="GFE508" s="595"/>
      <c r="GFF508" s="595"/>
      <c r="GFG508" s="595"/>
      <c r="GFH508" s="595"/>
      <c r="GFI508" s="595"/>
      <c r="GFJ508" s="595"/>
      <c r="GFK508" s="595"/>
      <c r="GFL508" s="595"/>
      <c r="GFM508" s="595"/>
      <c r="GFN508" s="595"/>
      <c r="GFO508" s="595"/>
      <c r="GFP508" s="595"/>
      <c r="GFQ508" s="595"/>
      <c r="GFR508" s="595"/>
      <c r="GFS508" s="595"/>
      <c r="GFT508" s="595"/>
      <c r="GFU508" s="595"/>
      <c r="GFV508" s="595"/>
      <c r="GFW508" s="595"/>
      <c r="GFX508" s="595"/>
      <c r="GFY508" s="595"/>
      <c r="GFZ508" s="595"/>
      <c r="GGA508" s="595"/>
      <c r="GGB508" s="595"/>
      <c r="GGC508" s="595"/>
      <c r="GGD508" s="595"/>
      <c r="GGE508" s="595"/>
      <c r="GGF508" s="595"/>
      <c r="GGG508" s="595"/>
      <c r="GGH508" s="595"/>
      <c r="GGI508" s="595"/>
      <c r="GGJ508" s="595"/>
      <c r="GGK508" s="595"/>
      <c r="GGL508" s="595"/>
      <c r="GGM508" s="595"/>
      <c r="GGN508" s="595"/>
      <c r="GGO508" s="595"/>
      <c r="GGP508" s="595"/>
      <c r="GGQ508" s="595"/>
      <c r="GGR508" s="595"/>
      <c r="GGS508" s="595"/>
      <c r="GGT508" s="595"/>
      <c r="GGU508" s="595"/>
      <c r="GGV508" s="595"/>
      <c r="GGW508" s="595"/>
      <c r="GGX508" s="595"/>
      <c r="GGY508" s="595"/>
      <c r="GGZ508" s="595"/>
      <c r="GHA508" s="595"/>
      <c r="GHB508" s="595"/>
      <c r="GHC508" s="595"/>
      <c r="GHD508" s="595"/>
      <c r="GHE508" s="595"/>
      <c r="GHF508" s="595"/>
      <c r="GHG508" s="595"/>
      <c r="GHH508" s="595"/>
      <c r="GHI508" s="595"/>
      <c r="GHJ508" s="595"/>
      <c r="GHK508" s="595"/>
      <c r="GHL508" s="595"/>
      <c r="GHM508" s="595"/>
      <c r="GHN508" s="595"/>
      <c r="GHO508" s="595"/>
      <c r="GHP508" s="595"/>
      <c r="GHQ508" s="595"/>
      <c r="GHR508" s="595"/>
      <c r="GHS508" s="595"/>
      <c r="GHT508" s="595"/>
      <c r="GHU508" s="595"/>
      <c r="GHV508" s="595"/>
      <c r="GHW508" s="595"/>
      <c r="GHX508" s="595"/>
      <c r="GHY508" s="595"/>
      <c r="GHZ508" s="595"/>
      <c r="GIA508" s="595"/>
      <c r="GIB508" s="595"/>
      <c r="GIC508" s="595"/>
      <c r="GID508" s="595"/>
      <c r="GIE508" s="595"/>
      <c r="GIF508" s="595"/>
      <c r="GIG508" s="595"/>
      <c r="GIH508" s="595"/>
      <c r="GII508" s="595"/>
      <c r="GIJ508" s="595"/>
      <c r="GIK508" s="595"/>
      <c r="GIL508" s="595"/>
      <c r="GIM508" s="595"/>
      <c r="GIN508" s="595"/>
      <c r="GIO508" s="595"/>
      <c r="GIP508" s="595"/>
      <c r="GIQ508" s="595"/>
      <c r="GIR508" s="595"/>
      <c r="GIS508" s="595"/>
      <c r="GIT508" s="595"/>
      <c r="GIU508" s="595"/>
      <c r="GIV508" s="595"/>
      <c r="GIW508" s="595"/>
      <c r="GIX508" s="595"/>
      <c r="GIY508" s="595"/>
      <c r="GIZ508" s="595"/>
      <c r="GJA508" s="595"/>
      <c r="GJB508" s="595"/>
      <c r="GJC508" s="595"/>
      <c r="GJD508" s="595"/>
      <c r="GJE508" s="595"/>
      <c r="GJF508" s="595"/>
      <c r="GJG508" s="595"/>
      <c r="GJH508" s="595"/>
      <c r="GJI508" s="595"/>
      <c r="GJJ508" s="595"/>
      <c r="GJK508" s="595"/>
      <c r="GJL508" s="595"/>
      <c r="GJM508" s="595"/>
      <c r="GJN508" s="595"/>
      <c r="GJO508" s="595"/>
      <c r="GJP508" s="595"/>
      <c r="GJQ508" s="595"/>
      <c r="GJR508" s="595"/>
      <c r="GJS508" s="595"/>
      <c r="GJT508" s="595"/>
      <c r="GJU508" s="595"/>
      <c r="GJV508" s="595"/>
      <c r="GJW508" s="595"/>
      <c r="GJX508" s="595"/>
      <c r="GJY508" s="595"/>
      <c r="GJZ508" s="595"/>
      <c r="GKA508" s="595"/>
      <c r="GKB508" s="595"/>
      <c r="GKC508" s="595"/>
      <c r="GKD508" s="595"/>
      <c r="GKE508" s="595"/>
      <c r="GKF508" s="595"/>
      <c r="GKG508" s="595"/>
      <c r="GKH508" s="595"/>
      <c r="GKI508" s="595"/>
      <c r="GKJ508" s="595"/>
      <c r="GKK508" s="595"/>
      <c r="GKL508" s="595"/>
      <c r="GKM508" s="595"/>
      <c r="GKN508" s="595"/>
      <c r="GKO508" s="595"/>
      <c r="GKP508" s="595"/>
      <c r="GKQ508" s="595"/>
      <c r="GKR508" s="595"/>
      <c r="GKS508" s="595"/>
      <c r="GKT508" s="595"/>
      <c r="GKU508" s="595"/>
      <c r="GKV508" s="595"/>
      <c r="GKW508" s="595"/>
      <c r="GKX508" s="595"/>
      <c r="GKY508" s="595"/>
      <c r="GKZ508" s="595"/>
      <c r="GLA508" s="595"/>
      <c r="GLB508" s="595"/>
      <c r="GLC508" s="595"/>
      <c r="GLD508" s="595"/>
      <c r="GLE508" s="595"/>
      <c r="GLF508" s="595"/>
      <c r="GLG508" s="595"/>
      <c r="GLH508" s="595"/>
      <c r="GLI508" s="595"/>
      <c r="GLJ508" s="595"/>
      <c r="GLK508" s="595"/>
      <c r="GLL508" s="595"/>
      <c r="GLM508" s="595"/>
      <c r="GLN508" s="595"/>
      <c r="GLO508" s="595"/>
      <c r="GLP508" s="595"/>
      <c r="GLQ508" s="595"/>
      <c r="GLR508" s="595"/>
      <c r="GLS508" s="595"/>
      <c r="GLT508" s="595"/>
      <c r="GLU508" s="595"/>
      <c r="GLV508" s="595"/>
      <c r="GLW508" s="595"/>
      <c r="GLX508" s="595"/>
      <c r="GLY508" s="595"/>
      <c r="GLZ508" s="595"/>
      <c r="GMA508" s="595"/>
      <c r="GMB508" s="595"/>
      <c r="GMC508" s="595"/>
      <c r="GMD508" s="595"/>
      <c r="GME508" s="595"/>
      <c r="GMF508" s="595"/>
      <c r="GMG508" s="595"/>
      <c r="GMH508" s="595"/>
      <c r="GMI508" s="595"/>
      <c r="GMJ508" s="595"/>
      <c r="GMK508" s="595"/>
      <c r="GML508" s="595"/>
      <c r="GMM508" s="595"/>
      <c r="GMN508" s="595"/>
      <c r="GMO508" s="595"/>
      <c r="GMP508" s="595"/>
      <c r="GMQ508" s="595"/>
      <c r="GMR508" s="595"/>
      <c r="GMS508" s="595"/>
      <c r="GMT508" s="595"/>
      <c r="GMU508" s="595"/>
      <c r="GMV508" s="595"/>
      <c r="GMW508" s="595"/>
      <c r="GMX508" s="595"/>
      <c r="GMY508" s="595"/>
      <c r="GMZ508" s="595"/>
      <c r="GNA508" s="595"/>
      <c r="GNB508" s="595"/>
      <c r="GNC508" s="595"/>
      <c r="GND508" s="595"/>
      <c r="GNE508" s="595"/>
      <c r="GNF508" s="595"/>
      <c r="GNG508" s="595"/>
      <c r="GNH508" s="595"/>
      <c r="GNI508" s="595"/>
      <c r="GNJ508" s="595"/>
      <c r="GNK508" s="595"/>
      <c r="GNL508" s="595"/>
      <c r="GNM508" s="595"/>
      <c r="GNN508" s="595"/>
      <c r="GNO508" s="595"/>
      <c r="GNP508" s="595"/>
      <c r="GNQ508" s="595"/>
      <c r="GNR508" s="595"/>
      <c r="GNS508" s="595"/>
      <c r="GNT508" s="595"/>
      <c r="GNU508" s="595"/>
      <c r="GNV508" s="595"/>
      <c r="GNW508" s="595"/>
      <c r="GNX508" s="595"/>
      <c r="GNY508" s="595"/>
      <c r="GNZ508" s="595"/>
      <c r="GOA508" s="595"/>
      <c r="GOB508" s="595"/>
      <c r="GOC508" s="595"/>
      <c r="GOD508" s="595"/>
      <c r="GOE508" s="595"/>
      <c r="GOF508" s="595"/>
      <c r="GOG508" s="595"/>
      <c r="GOH508" s="595"/>
      <c r="GOI508" s="595"/>
      <c r="GOJ508" s="595"/>
      <c r="GOK508" s="595"/>
      <c r="GOL508" s="595"/>
      <c r="GOM508" s="595"/>
      <c r="GON508" s="595"/>
      <c r="GOO508" s="595"/>
      <c r="GOP508" s="595"/>
      <c r="GOQ508" s="595"/>
      <c r="GOR508" s="595"/>
      <c r="GOS508" s="595"/>
      <c r="GOT508" s="595"/>
      <c r="GOU508" s="595"/>
      <c r="GOV508" s="595"/>
      <c r="GOW508" s="595"/>
      <c r="GOX508" s="595"/>
      <c r="GOY508" s="595"/>
      <c r="GOZ508" s="595"/>
      <c r="GPA508" s="595"/>
      <c r="GPB508" s="595"/>
      <c r="GPC508" s="595"/>
      <c r="GPD508" s="595"/>
      <c r="GPE508" s="595"/>
      <c r="GPF508" s="595"/>
      <c r="GPG508" s="595"/>
      <c r="GPH508" s="595"/>
      <c r="GPI508" s="595"/>
      <c r="GPJ508" s="595"/>
      <c r="GPK508" s="595"/>
      <c r="GPL508" s="595"/>
      <c r="GPM508" s="595"/>
      <c r="GPN508" s="595"/>
      <c r="GPO508" s="595"/>
      <c r="GPP508" s="595"/>
      <c r="GPQ508" s="595"/>
      <c r="GPR508" s="595"/>
      <c r="GPS508" s="595"/>
      <c r="GPT508" s="595"/>
      <c r="GPU508" s="595"/>
      <c r="GPV508" s="595"/>
      <c r="GPW508" s="595"/>
      <c r="GPX508" s="595"/>
      <c r="GPY508" s="595"/>
      <c r="GPZ508" s="595"/>
      <c r="GQA508" s="595"/>
      <c r="GQB508" s="595"/>
      <c r="GQC508" s="595"/>
      <c r="GQD508" s="595"/>
      <c r="GQE508" s="595"/>
      <c r="GQF508" s="595"/>
      <c r="GQG508" s="595"/>
      <c r="GQH508" s="595"/>
      <c r="GQI508" s="595"/>
      <c r="GQJ508" s="595"/>
      <c r="GQK508" s="595"/>
      <c r="GQL508" s="595"/>
      <c r="GQM508" s="595"/>
      <c r="GQN508" s="595"/>
      <c r="GQO508" s="595"/>
      <c r="GQP508" s="595"/>
      <c r="GQQ508" s="595"/>
      <c r="GQR508" s="595"/>
      <c r="GQS508" s="595"/>
      <c r="GQT508" s="595"/>
      <c r="GQU508" s="595"/>
      <c r="GQV508" s="595"/>
      <c r="GQW508" s="595"/>
      <c r="GQX508" s="595"/>
      <c r="GQY508" s="595"/>
      <c r="GQZ508" s="595"/>
      <c r="GRA508" s="595"/>
      <c r="GRB508" s="595"/>
      <c r="GRC508" s="595"/>
      <c r="GRD508" s="595"/>
      <c r="GRE508" s="595"/>
      <c r="GRF508" s="595"/>
      <c r="GRG508" s="595"/>
      <c r="GRH508" s="595"/>
      <c r="GRI508" s="595"/>
      <c r="GRJ508" s="595"/>
      <c r="GRK508" s="595"/>
      <c r="GRL508" s="595"/>
      <c r="GRM508" s="595"/>
      <c r="GRN508" s="595"/>
      <c r="GRO508" s="595"/>
      <c r="GRP508" s="595"/>
      <c r="GRQ508" s="595"/>
      <c r="GRR508" s="595"/>
      <c r="GRS508" s="595"/>
      <c r="GRT508" s="595"/>
      <c r="GRU508" s="595"/>
      <c r="GRV508" s="595"/>
      <c r="GRW508" s="595"/>
      <c r="GRX508" s="595"/>
      <c r="GRY508" s="595"/>
      <c r="GRZ508" s="595"/>
      <c r="GSA508" s="595"/>
      <c r="GSB508" s="595"/>
      <c r="GSC508" s="595"/>
      <c r="GSD508" s="595"/>
      <c r="GSE508" s="595"/>
      <c r="GSF508" s="595"/>
      <c r="GSG508" s="595"/>
      <c r="GSH508" s="595"/>
      <c r="GSI508" s="595"/>
      <c r="GSJ508" s="595"/>
      <c r="GSK508" s="595"/>
      <c r="GSL508" s="595"/>
      <c r="GSM508" s="595"/>
      <c r="GSN508" s="595"/>
      <c r="GSO508" s="595"/>
      <c r="GSP508" s="595"/>
      <c r="GSQ508" s="595"/>
      <c r="GSR508" s="595"/>
      <c r="GSS508" s="595"/>
      <c r="GST508" s="595"/>
      <c r="GSU508" s="595"/>
      <c r="GSV508" s="595"/>
      <c r="GSW508" s="595"/>
      <c r="GSX508" s="595"/>
      <c r="GSY508" s="595"/>
      <c r="GSZ508" s="595"/>
      <c r="GTA508" s="595"/>
      <c r="GTB508" s="595"/>
      <c r="GTC508" s="595"/>
      <c r="GTD508" s="595"/>
      <c r="GTE508" s="595"/>
      <c r="GTF508" s="595"/>
      <c r="GTG508" s="595"/>
      <c r="GTH508" s="595"/>
      <c r="GTI508" s="595"/>
      <c r="GTJ508" s="595"/>
      <c r="GTK508" s="595"/>
      <c r="GTL508" s="595"/>
      <c r="GTM508" s="595"/>
      <c r="GTN508" s="595"/>
      <c r="GTO508" s="595"/>
      <c r="GTP508" s="595"/>
      <c r="GTQ508" s="595"/>
      <c r="GTR508" s="595"/>
      <c r="GTS508" s="595"/>
      <c r="GTT508" s="595"/>
      <c r="GTU508" s="595"/>
      <c r="GTV508" s="595"/>
      <c r="GTW508" s="595"/>
      <c r="GTX508" s="595"/>
      <c r="GTY508" s="595"/>
      <c r="GTZ508" s="595"/>
      <c r="GUA508" s="595"/>
      <c r="GUB508" s="595"/>
      <c r="GUC508" s="595"/>
      <c r="GUD508" s="595"/>
      <c r="GUE508" s="595"/>
      <c r="GUF508" s="595"/>
      <c r="GUG508" s="595"/>
      <c r="GUH508" s="595"/>
      <c r="GUI508" s="595"/>
      <c r="GUJ508" s="595"/>
      <c r="GUK508" s="595"/>
      <c r="GUL508" s="595"/>
      <c r="GUM508" s="595"/>
      <c r="GUN508" s="595"/>
      <c r="GUO508" s="595"/>
      <c r="GUP508" s="595"/>
      <c r="GUQ508" s="595"/>
      <c r="GUR508" s="595"/>
      <c r="GUS508" s="595"/>
      <c r="GUT508" s="595"/>
      <c r="GUU508" s="595"/>
      <c r="GUV508" s="595"/>
      <c r="GUW508" s="595"/>
      <c r="GUX508" s="595"/>
      <c r="GUY508" s="595"/>
      <c r="GUZ508" s="595"/>
      <c r="GVA508" s="595"/>
      <c r="GVB508" s="595"/>
      <c r="GVC508" s="595"/>
      <c r="GVD508" s="595"/>
      <c r="GVE508" s="595"/>
      <c r="GVF508" s="595"/>
      <c r="GVG508" s="595"/>
      <c r="GVH508" s="595"/>
      <c r="GVI508" s="595"/>
      <c r="GVJ508" s="595"/>
      <c r="GVK508" s="595"/>
      <c r="GVL508" s="595"/>
      <c r="GVM508" s="595"/>
      <c r="GVN508" s="595"/>
      <c r="GVO508" s="595"/>
      <c r="GVP508" s="595"/>
      <c r="GVQ508" s="595"/>
      <c r="GVR508" s="595"/>
      <c r="GVS508" s="595"/>
      <c r="GVT508" s="595"/>
      <c r="GVU508" s="595"/>
      <c r="GVV508" s="595"/>
      <c r="GVW508" s="595"/>
      <c r="GVX508" s="595"/>
      <c r="GVY508" s="595"/>
      <c r="GVZ508" s="595"/>
      <c r="GWA508" s="595"/>
      <c r="GWB508" s="595"/>
      <c r="GWC508" s="595"/>
      <c r="GWD508" s="595"/>
      <c r="GWE508" s="595"/>
      <c r="GWF508" s="595"/>
      <c r="GWG508" s="595"/>
      <c r="GWH508" s="595"/>
      <c r="GWI508" s="595"/>
      <c r="GWJ508" s="595"/>
      <c r="GWK508" s="595"/>
      <c r="GWL508" s="595"/>
      <c r="GWM508" s="595"/>
      <c r="GWN508" s="595"/>
      <c r="GWO508" s="595"/>
      <c r="GWP508" s="595"/>
      <c r="GWQ508" s="595"/>
      <c r="GWR508" s="595"/>
      <c r="GWS508" s="595"/>
      <c r="GWT508" s="595"/>
      <c r="GWU508" s="595"/>
      <c r="GWV508" s="595"/>
      <c r="GWW508" s="595"/>
      <c r="GWX508" s="595"/>
      <c r="GWY508" s="595"/>
      <c r="GWZ508" s="595"/>
      <c r="GXA508" s="595"/>
      <c r="GXB508" s="595"/>
      <c r="GXC508" s="595"/>
      <c r="GXD508" s="595"/>
      <c r="GXE508" s="595"/>
      <c r="GXF508" s="595"/>
      <c r="GXG508" s="595"/>
      <c r="GXH508" s="595"/>
      <c r="GXI508" s="595"/>
      <c r="GXJ508" s="595"/>
      <c r="GXK508" s="595"/>
      <c r="GXL508" s="595"/>
      <c r="GXM508" s="595"/>
      <c r="GXN508" s="595"/>
      <c r="GXO508" s="595"/>
      <c r="GXP508" s="595"/>
      <c r="GXQ508" s="595"/>
      <c r="GXR508" s="595"/>
      <c r="GXS508" s="595"/>
      <c r="GXT508" s="595"/>
      <c r="GXU508" s="595"/>
      <c r="GXV508" s="595"/>
      <c r="GXW508" s="595"/>
      <c r="GXX508" s="595"/>
      <c r="GXY508" s="595"/>
      <c r="GXZ508" s="595"/>
      <c r="GYA508" s="595"/>
      <c r="GYB508" s="595"/>
      <c r="GYC508" s="595"/>
      <c r="GYD508" s="595"/>
      <c r="GYE508" s="595"/>
      <c r="GYF508" s="595"/>
      <c r="GYG508" s="595"/>
      <c r="GYH508" s="595"/>
      <c r="GYI508" s="595"/>
      <c r="GYJ508" s="595"/>
      <c r="GYK508" s="595"/>
      <c r="GYL508" s="595"/>
      <c r="GYM508" s="595"/>
      <c r="GYN508" s="595"/>
      <c r="GYO508" s="595"/>
      <c r="GYP508" s="595"/>
      <c r="GYQ508" s="595"/>
      <c r="GYR508" s="595"/>
      <c r="GYS508" s="595"/>
      <c r="GYT508" s="595"/>
      <c r="GYU508" s="595"/>
      <c r="GYV508" s="595"/>
      <c r="GYW508" s="595"/>
      <c r="GYX508" s="595"/>
      <c r="GYY508" s="595"/>
      <c r="GYZ508" s="595"/>
      <c r="GZA508" s="595"/>
      <c r="GZB508" s="595"/>
      <c r="GZC508" s="595"/>
      <c r="GZD508" s="595"/>
      <c r="GZE508" s="595"/>
      <c r="GZF508" s="595"/>
      <c r="GZG508" s="595"/>
      <c r="GZH508" s="595"/>
      <c r="GZI508" s="595"/>
      <c r="GZJ508" s="595"/>
      <c r="GZK508" s="595"/>
      <c r="GZL508" s="595"/>
      <c r="GZM508" s="595"/>
      <c r="GZN508" s="595"/>
      <c r="GZO508" s="595"/>
      <c r="GZP508" s="595"/>
      <c r="GZQ508" s="595"/>
      <c r="GZR508" s="595"/>
      <c r="GZS508" s="595"/>
      <c r="GZT508" s="595"/>
      <c r="GZU508" s="595"/>
      <c r="GZV508" s="595"/>
      <c r="GZW508" s="595"/>
      <c r="GZX508" s="595"/>
      <c r="GZY508" s="595"/>
      <c r="GZZ508" s="595"/>
      <c r="HAA508" s="595"/>
      <c r="HAB508" s="595"/>
      <c r="HAC508" s="595"/>
      <c r="HAD508" s="595"/>
      <c r="HAE508" s="595"/>
      <c r="HAF508" s="595"/>
      <c r="HAG508" s="595"/>
      <c r="HAH508" s="595"/>
      <c r="HAI508" s="595"/>
      <c r="HAJ508" s="595"/>
      <c r="HAK508" s="595"/>
      <c r="HAL508" s="595"/>
      <c r="HAM508" s="595"/>
      <c r="HAN508" s="595"/>
      <c r="HAO508" s="595"/>
      <c r="HAP508" s="595"/>
      <c r="HAQ508" s="595"/>
      <c r="HAR508" s="595"/>
      <c r="HAS508" s="595"/>
      <c r="HAT508" s="595"/>
      <c r="HAU508" s="595"/>
      <c r="HAV508" s="595"/>
      <c r="HAW508" s="595"/>
      <c r="HAX508" s="595"/>
      <c r="HAY508" s="595"/>
      <c r="HAZ508" s="595"/>
      <c r="HBA508" s="595"/>
      <c r="HBB508" s="595"/>
      <c r="HBC508" s="595"/>
      <c r="HBD508" s="595"/>
      <c r="HBE508" s="595"/>
      <c r="HBF508" s="595"/>
      <c r="HBG508" s="595"/>
      <c r="HBH508" s="595"/>
      <c r="HBI508" s="595"/>
      <c r="HBJ508" s="595"/>
      <c r="HBK508" s="595"/>
      <c r="HBL508" s="595"/>
      <c r="HBM508" s="595"/>
      <c r="HBN508" s="595"/>
      <c r="HBO508" s="595"/>
      <c r="HBP508" s="595"/>
      <c r="HBQ508" s="595"/>
      <c r="HBR508" s="595"/>
      <c r="HBS508" s="595"/>
      <c r="HBT508" s="595"/>
      <c r="HBU508" s="595"/>
      <c r="HBV508" s="595"/>
      <c r="HBW508" s="595"/>
      <c r="HBX508" s="595"/>
      <c r="HBY508" s="595"/>
      <c r="HBZ508" s="595"/>
      <c r="HCA508" s="595"/>
      <c r="HCB508" s="595"/>
      <c r="HCC508" s="595"/>
      <c r="HCD508" s="595"/>
      <c r="HCE508" s="595"/>
      <c r="HCF508" s="595"/>
      <c r="HCG508" s="595"/>
      <c r="HCH508" s="595"/>
      <c r="HCI508" s="595"/>
      <c r="HCJ508" s="595"/>
      <c r="HCK508" s="595"/>
      <c r="HCL508" s="595"/>
      <c r="HCM508" s="595"/>
      <c r="HCN508" s="595"/>
      <c r="HCO508" s="595"/>
      <c r="HCP508" s="595"/>
      <c r="HCQ508" s="595"/>
      <c r="HCR508" s="595"/>
      <c r="HCS508" s="595"/>
      <c r="HCT508" s="595"/>
      <c r="HCU508" s="595"/>
      <c r="HCV508" s="595"/>
      <c r="HCW508" s="595"/>
      <c r="HCX508" s="595"/>
      <c r="HCY508" s="595"/>
      <c r="HCZ508" s="595"/>
      <c r="HDA508" s="595"/>
      <c r="HDB508" s="595"/>
      <c r="HDC508" s="595"/>
      <c r="HDD508" s="595"/>
      <c r="HDE508" s="595"/>
      <c r="HDF508" s="595"/>
      <c r="HDG508" s="595"/>
      <c r="HDH508" s="595"/>
      <c r="HDI508" s="595"/>
      <c r="HDJ508" s="595"/>
      <c r="HDK508" s="595"/>
      <c r="HDL508" s="595"/>
      <c r="HDM508" s="595"/>
      <c r="HDN508" s="595"/>
      <c r="HDO508" s="595"/>
      <c r="HDP508" s="595"/>
      <c r="HDQ508" s="595"/>
      <c r="HDR508" s="595"/>
      <c r="HDS508" s="595"/>
      <c r="HDT508" s="595"/>
      <c r="HDU508" s="595"/>
      <c r="HDV508" s="595"/>
      <c r="HDW508" s="595"/>
      <c r="HDX508" s="595"/>
      <c r="HDY508" s="595"/>
      <c r="HDZ508" s="595"/>
      <c r="HEA508" s="595"/>
      <c r="HEB508" s="595"/>
      <c r="HEC508" s="595"/>
      <c r="HED508" s="595"/>
      <c r="HEE508" s="595"/>
      <c r="HEF508" s="595"/>
      <c r="HEG508" s="595"/>
      <c r="HEH508" s="595"/>
      <c r="HEI508" s="595"/>
      <c r="HEJ508" s="595"/>
      <c r="HEK508" s="595"/>
      <c r="HEL508" s="595"/>
      <c r="HEM508" s="595"/>
      <c r="HEN508" s="595"/>
      <c r="HEO508" s="595"/>
      <c r="HEP508" s="595"/>
      <c r="HEQ508" s="595"/>
      <c r="HER508" s="595"/>
      <c r="HES508" s="595"/>
      <c r="HET508" s="595"/>
      <c r="HEU508" s="595"/>
      <c r="HEV508" s="595"/>
      <c r="HEW508" s="595"/>
      <c r="HEX508" s="595"/>
      <c r="HEY508" s="595"/>
      <c r="HEZ508" s="595"/>
      <c r="HFA508" s="595"/>
      <c r="HFB508" s="595"/>
      <c r="HFC508" s="595"/>
      <c r="HFD508" s="595"/>
      <c r="HFE508" s="595"/>
      <c r="HFF508" s="595"/>
      <c r="HFG508" s="595"/>
      <c r="HFH508" s="595"/>
      <c r="HFI508" s="595"/>
      <c r="HFJ508" s="595"/>
      <c r="HFK508" s="595"/>
      <c r="HFL508" s="595"/>
      <c r="HFM508" s="595"/>
      <c r="HFN508" s="595"/>
      <c r="HFO508" s="595"/>
      <c r="HFP508" s="595"/>
      <c r="HFQ508" s="595"/>
      <c r="HFR508" s="595"/>
      <c r="HFS508" s="595"/>
      <c r="HFT508" s="595"/>
      <c r="HFU508" s="595"/>
      <c r="HFV508" s="595"/>
      <c r="HFW508" s="595"/>
      <c r="HFX508" s="595"/>
      <c r="HFY508" s="595"/>
      <c r="HFZ508" s="595"/>
      <c r="HGA508" s="595"/>
      <c r="HGB508" s="595"/>
      <c r="HGC508" s="595"/>
      <c r="HGD508" s="595"/>
      <c r="HGE508" s="595"/>
      <c r="HGF508" s="595"/>
      <c r="HGG508" s="595"/>
      <c r="HGH508" s="595"/>
      <c r="HGI508" s="595"/>
      <c r="HGJ508" s="595"/>
      <c r="HGK508" s="595"/>
      <c r="HGL508" s="595"/>
      <c r="HGM508" s="595"/>
      <c r="HGN508" s="595"/>
      <c r="HGO508" s="595"/>
      <c r="HGP508" s="595"/>
      <c r="HGQ508" s="595"/>
      <c r="HGR508" s="595"/>
      <c r="HGS508" s="595"/>
      <c r="HGT508" s="595"/>
      <c r="HGU508" s="595"/>
      <c r="HGV508" s="595"/>
      <c r="HGW508" s="595"/>
      <c r="HGX508" s="595"/>
      <c r="HGY508" s="595"/>
      <c r="HGZ508" s="595"/>
      <c r="HHA508" s="595"/>
      <c r="HHB508" s="595"/>
      <c r="HHC508" s="595"/>
      <c r="HHD508" s="595"/>
      <c r="HHE508" s="595"/>
      <c r="HHF508" s="595"/>
      <c r="HHG508" s="595"/>
      <c r="HHH508" s="595"/>
      <c r="HHI508" s="595"/>
      <c r="HHJ508" s="595"/>
      <c r="HHK508" s="595"/>
      <c r="HHL508" s="595"/>
      <c r="HHM508" s="595"/>
      <c r="HHN508" s="595"/>
      <c r="HHO508" s="595"/>
      <c r="HHP508" s="595"/>
      <c r="HHQ508" s="595"/>
      <c r="HHR508" s="595"/>
      <c r="HHS508" s="595"/>
      <c r="HHT508" s="595"/>
      <c r="HHU508" s="595"/>
      <c r="HHV508" s="595"/>
      <c r="HHW508" s="595"/>
      <c r="HHX508" s="595"/>
      <c r="HHY508" s="595"/>
      <c r="HHZ508" s="595"/>
      <c r="HIA508" s="595"/>
      <c r="HIB508" s="595"/>
      <c r="HIC508" s="595"/>
      <c r="HID508" s="595"/>
      <c r="HIE508" s="595"/>
      <c r="HIF508" s="595"/>
      <c r="HIG508" s="595"/>
      <c r="HIH508" s="595"/>
      <c r="HII508" s="595"/>
      <c r="HIJ508" s="595"/>
      <c r="HIK508" s="595"/>
      <c r="HIL508" s="595"/>
      <c r="HIM508" s="595"/>
      <c r="HIN508" s="595"/>
      <c r="HIO508" s="595"/>
      <c r="HIP508" s="595"/>
      <c r="HIQ508" s="595"/>
      <c r="HIR508" s="595"/>
      <c r="HIS508" s="595"/>
      <c r="HIT508" s="595"/>
      <c r="HIU508" s="595"/>
      <c r="HIV508" s="595"/>
      <c r="HIW508" s="595"/>
      <c r="HIX508" s="595"/>
      <c r="HIY508" s="595"/>
      <c r="HIZ508" s="595"/>
      <c r="HJA508" s="595"/>
      <c r="HJB508" s="595"/>
      <c r="HJC508" s="595"/>
      <c r="HJD508" s="595"/>
      <c r="HJE508" s="595"/>
      <c r="HJF508" s="595"/>
      <c r="HJG508" s="595"/>
      <c r="HJH508" s="595"/>
      <c r="HJI508" s="595"/>
      <c r="HJJ508" s="595"/>
      <c r="HJK508" s="595"/>
      <c r="HJL508" s="595"/>
      <c r="HJM508" s="595"/>
      <c r="HJN508" s="595"/>
      <c r="HJO508" s="595"/>
      <c r="HJP508" s="595"/>
      <c r="HJQ508" s="595"/>
      <c r="HJR508" s="595"/>
      <c r="HJS508" s="595"/>
      <c r="HJT508" s="595"/>
      <c r="HJU508" s="595"/>
      <c r="HJV508" s="595"/>
      <c r="HJW508" s="595"/>
      <c r="HJX508" s="595"/>
      <c r="HJY508" s="595"/>
      <c r="HJZ508" s="595"/>
      <c r="HKA508" s="595"/>
      <c r="HKB508" s="595"/>
      <c r="HKC508" s="595"/>
      <c r="HKD508" s="595"/>
      <c r="HKE508" s="595"/>
      <c r="HKF508" s="595"/>
      <c r="HKG508" s="595"/>
      <c r="HKH508" s="595"/>
      <c r="HKI508" s="595"/>
      <c r="HKJ508" s="595"/>
      <c r="HKK508" s="595"/>
      <c r="HKL508" s="595"/>
      <c r="HKM508" s="595"/>
      <c r="HKN508" s="595"/>
      <c r="HKO508" s="595"/>
      <c r="HKP508" s="595"/>
      <c r="HKQ508" s="595"/>
      <c r="HKR508" s="595"/>
      <c r="HKS508" s="595"/>
      <c r="HKT508" s="595"/>
      <c r="HKU508" s="595"/>
      <c r="HKV508" s="595"/>
      <c r="HKW508" s="595"/>
      <c r="HKX508" s="595"/>
      <c r="HKY508" s="595"/>
      <c r="HKZ508" s="595"/>
      <c r="HLA508" s="595"/>
      <c r="HLB508" s="595"/>
      <c r="HLC508" s="595"/>
      <c r="HLD508" s="595"/>
      <c r="HLE508" s="595"/>
      <c r="HLF508" s="595"/>
      <c r="HLG508" s="595"/>
      <c r="HLH508" s="595"/>
      <c r="HLI508" s="595"/>
      <c r="HLJ508" s="595"/>
      <c r="HLK508" s="595"/>
      <c r="HLL508" s="595"/>
      <c r="HLM508" s="595"/>
      <c r="HLN508" s="595"/>
      <c r="HLO508" s="595"/>
      <c r="HLP508" s="595"/>
      <c r="HLQ508" s="595"/>
      <c r="HLR508" s="595"/>
      <c r="HLS508" s="595"/>
      <c r="HLT508" s="595"/>
      <c r="HLU508" s="595"/>
      <c r="HLV508" s="595"/>
      <c r="HLW508" s="595"/>
      <c r="HLX508" s="595"/>
      <c r="HLY508" s="595"/>
      <c r="HLZ508" s="595"/>
      <c r="HMA508" s="595"/>
      <c r="HMB508" s="595"/>
      <c r="HMC508" s="595"/>
      <c r="HMD508" s="595"/>
      <c r="HME508" s="595"/>
      <c r="HMF508" s="595"/>
      <c r="HMG508" s="595"/>
      <c r="HMH508" s="595"/>
      <c r="HMI508" s="595"/>
      <c r="HMJ508" s="595"/>
      <c r="HMK508" s="595"/>
      <c r="HML508" s="595"/>
      <c r="HMM508" s="595"/>
      <c r="HMN508" s="595"/>
      <c r="HMO508" s="595"/>
      <c r="HMP508" s="595"/>
      <c r="HMQ508" s="595"/>
      <c r="HMR508" s="595"/>
      <c r="HMS508" s="595"/>
      <c r="HMT508" s="595"/>
      <c r="HMU508" s="595"/>
      <c r="HMV508" s="595"/>
      <c r="HMW508" s="595"/>
      <c r="HMX508" s="595"/>
      <c r="HMY508" s="595"/>
      <c r="HMZ508" s="595"/>
      <c r="HNA508" s="595"/>
      <c r="HNB508" s="595"/>
      <c r="HNC508" s="595"/>
      <c r="HND508" s="595"/>
      <c r="HNE508" s="595"/>
      <c r="HNF508" s="595"/>
      <c r="HNG508" s="595"/>
      <c r="HNH508" s="595"/>
      <c r="HNI508" s="595"/>
      <c r="HNJ508" s="595"/>
      <c r="HNK508" s="595"/>
      <c r="HNL508" s="595"/>
      <c r="HNM508" s="595"/>
      <c r="HNN508" s="595"/>
      <c r="HNO508" s="595"/>
      <c r="HNP508" s="595"/>
      <c r="HNQ508" s="595"/>
      <c r="HNR508" s="595"/>
      <c r="HNS508" s="595"/>
      <c r="HNT508" s="595"/>
      <c r="HNU508" s="595"/>
      <c r="HNV508" s="595"/>
      <c r="HNW508" s="595"/>
      <c r="HNX508" s="595"/>
      <c r="HNY508" s="595"/>
      <c r="HNZ508" s="595"/>
      <c r="HOA508" s="595"/>
      <c r="HOB508" s="595"/>
      <c r="HOC508" s="595"/>
      <c r="HOD508" s="595"/>
      <c r="HOE508" s="595"/>
      <c r="HOF508" s="595"/>
      <c r="HOG508" s="595"/>
      <c r="HOH508" s="595"/>
      <c r="HOI508" s="595"/>
      <c r="HOJ508" s="595"/>
      <c r="HOK508" s="595"/>
      <c r="HOL508" s="595"/>
      <c r="HOM508" s="595"/>
      <c r="HON508" s="595"/>
      <c r="HOO508" s="595"/>
      <c r="HOP508" s="595"/>
      <c r="HOQ508" s="595"/>
      <c r="HOR508" s="595"/>
      <c r="HOS508" s="595"/>
      <c r="HOT508" s="595"/>
      <c r="HOU508" s="595"/>
      <c r="HOV508" s="595"/>
      <c r="HOW508" s="595"/>
      <c r="HOX508" s="595"/>
      <c r="HOY508" s="595"/>
      <c r="HOZ508" s="595"/>
      <c r="HPA508" s="595"/>
      <c r="HPB508" s="595"/>
      <c r="HPC508" s="595"/>
      <c r="HPD508" s="595"/>
      <c r="HPE508" s="595"/>
      <c r="HPF508" s="595"/>
      <c r="HPG508" s="595"/>
      <c r="HPH508" s="595"/>
      <c r="HPI508" s="595"/>
      <c r="HPJ508" s="595"/>
      <c r="HPK508" s="595"/>
      <c r="HPL508" s="595"/>
      <c r="HPM508" s="595"/>
      <c r="HPN508" s="595"/>
      <c r="HPO508" s="595"/>
      <c r="HPP508" s="595"/>
      <c r="HPQ508" s="595"/>
      <c r="HPR508" s="595"/>
      <c r="HPS508" s="595"/>
      <c r="HPT508" s="595"/>
      <c r="HPU508" s="595"/>
      <c r="HPV508" s="595"/>
      <c r="HPW508" s="595"/>
      <c r="HPX508" s="595"/>
      <c r="HPY508" s="595"/>
      <c r="HPZ508" s="595"/>
      <c r="HQA508" s="595"/>
      <c r="HQB508" s="595"/>
      <c r="HQC508" s="595"/>
      <c r="HQD508" s="595"/>
      <c r="HQE508" s="595"/>
      <c r="HQF508" s="595"/>
      <c r="HQG508" s="595"/>
      <c r="HQH508" s="595"/>
      <c r="HQI508" s="595"/>
      <c r="HQJ508" s="595"/>
      <c r="HQK508" s="595"/>
      <c r="HQL508" s="595"/>
      <c r="HQM508" s="595"/>
      <c r="HQN508" s="595"/>
      <c r="HQO508" s="595"/>
      <c r="HQP508" s="595"/>
      <c r="HQQ508" s="595"/>
      <c r="HQR508" s="595"/>
      <c r="HQS508" s="595"/>
      <c r="HQT508" s="595"/>
      <c r="HQU508" s="595"/>
      <c r="HQV508" s="595"/>
      <c r="HQW508" s="595"/>
      <c r="HQX508" s="595"/>
      <c r="HQY508" s="595"/>
      <c r="HQZ508" s="595"/>
      <c r="HRA508" s="595"/>
      <c r="HRB508" s="595"/>
      <c r="HRC508" s="595"/>
      <c r="HRD508" s="595"/>
      <c r="HRE508" s="595"/>
      <c r="HRF508" s="595"/>
      <c r="HRG508" s="595"/>
      <c r="HRH508" s="595"/>
      <c r="HRI508" s="595"/>
      <c r="HRJ508" s="595"/>
      <c r="HRK508" s="595"/>
      <c r="HRL508" s="595"/>
      <c r="HRM508" s="595"/>
      <c r="HRN508" s="595"/>
      <c r="HRO508" s="595"/>
      <c r="HRP508" s="595"/>
      <c r="HRQ508" s="595"/>
      <c r="HRR508" s="595"/>
      <c r="HRS508" s="595"/>
      <c r="HRT508" s="595"/>
      <c r="HRU508" s="595"/>
      <c r="HRV508" s="595"/>
      <c r="HRW508" s="595"/>
      <c r="HRX508" s="595"/>
      <c r="HRY508" s="595"/>
      <c r="HRZ508" s="595"/>
      <c r="HSA508" s="595"/>
      <c r="HSB508" s="595"/>
      <c r="HSC508" s="595"/>
      <c r="HSD508" s="595"/>
      <c r="HSE508" s="595"/>
      <c r="HSF508" s="595"/>
      <c r="HSG508" s="595"/>
      <c r="HSH508" s="595"/>
      <c r="HSI508" s="595"/>
      <c r="HSJ508" s="595"/>
      <c r="HSK508" s="595"/>
      <c r="HSL508" s="595"/>
      <c r="HSM508" s="595"/>
      <c r="HSN508" s="595"/>
      <c r="HSO508" s="595"/>
      <c r="HSP508" s="595"/>
      <c r="HSQ508" s="595"/>
      <c r="HSR508" s="595"/>
      <c r="HSS508" s="595"/>
      <c r="HST508" s="595"/>
      <c r="HSU508" s="595"/>
      <c r="HSV508" s="595"/>
      <c r="HSW508" s="595"/>
      <c r="HSX508" s="595"/>
      <c r="HSY508" s="595"/>
      <c r="HSZ508" s="595"/>
      <c r="HTA508" s="595"/>
      <c r="HTB508" s="595"/>
      <c r="HTC508" s="595"/>
      <c r="HTD508" s="595"/>
      <c r="HTE508" s="595"/>
      <c r="HTF508" s="595"/>
      <c r="HTG508" s="595"/>
      <c r="HTH508" s="595"/>
      <c r="HTI508" s="595"/>
      <c r="HTJ508" s="595"/>
      <c r="HTK508" s="595"/>
      <c r="HTL508" s="595"/>
      <c r="HTM508" s="595"/>
      <c r="HTN508" s="595"/>
      <c r="HTO508" s="595"/>
      <c r="HTP508" s="595"/>
      <c r="HTQ508" s="595"/>
      <c r="HTR508" s="595"/>
      <c r="HTS508" s="595"/>
      <c r="HTT508" s="595"/>
      <c r="HTU508" s="595"/>
      <c r="HTV508" s="595"/>
      <c r="HTW508" s="595"/>
      <c r="HTX508" s="595"/>
      <c r="HTY508" s="595"/>
      <c r="HTZ508" s="595"/>
      <c r="HUA508" s="595"/>
      <c r="HUB508" s="595"/>
      <c r="HUC508" s="595"/>
      <c r="HUD508" s="595"/>
      <c r="HUE508" s="595"/>
      <c r="HUF508" s="595"/>
      <c r="HUG508" s="595"/>
      <c r="HUH508" s="595"/>
      <c r="HUI508" s="595"/>
      <c r="HUJ508" s="595"/>
      <c r="HUK508" s="595"/>
      <c r="HUL508" s="595"/>
      <c r="HUM508" s="595"/>
      <c r="HUN508" s="595"/>
      <c r="HUO508" s="595"/>
      <c r="HUP508" s="595"/>
      <c r="HUQ508" s="595"/>
      <c r="HUR508" s="595"/>
      <c r="HUS508" s="595"/>
      <c r="HUT508" s="595"/>
      <c r="HUU508" s="595"/>
      <c r="HUV508" s="595"/>
      <c r="HUW508" s="595"/>
      <c r="HUX508" s="595"/>
      <c r="HUY508" s="595"/>
      <c r="HUZ508" s="595"/>
      <c r="HVA508" s="595"/>
      <c r="HVB508" s="595"/>
      <c r="HVC508" s="595"/>
      <c r="HVD508" s="595"/>
      <c r="HVE508" s="595"/>
      <c r="HVF508" s="595"/>
      <c r="HVG508" s="595"/>
      <c r="HVH508" s="595"/>
      <c r="HVI508" s="595"/>
      <c r="HVJ508" s="595"/>
      <c r="HVK508" s="595"/>
      <c r="HVL508" s="595"/>
      <c r="HVM508" s="595"/>
      <c r="HVN508" s="595"/>
      <c r="HVO508" s="595"/>
      <c r="HVP508" s="595"/>
      <c r="HVQ508" s="595"/>
      <c r="HVR508" s="595"/>
      <c r="HVS508" s="595"/>
      <c r="HVT508" s="595"/>
      <c r="HVU508" s="595"/>
      <c r="HVV508" s="595"/>
      <c r="HVW508" s="595"/>
      <c r="HVX508" s="595"/>
      <c r="HVY508" s="595"/>
      <c r="HVZ508" s="595"/>
      <c r="HWA508" s="595"/>
      <c r="HWB508" s="595"/>
      <c r="HWC508" s="595"/>
      <c r="HWD508" s="595"/>
      <c r="HWE508" s="595"/>
      <c r="HWF508" s="595"/>
      <c r="HWG508" s="595"/>
      <c r="HWH508" s="595"/>
      <c r="HWI508" s="595"/>
      <c r="HWJ508" s="595"/>
      <c r="HWK508" s="595"/>
      <c r="HWL508" s="595"/>
      <c r="HWM508" s="595"/>
      <c r="HWN508" s="595"/>
      <c r="HWO508" s="595"/>
      <c r="HWP508" s="595"/>
      <c r="HWQ508" s="595"/>
      <c r="HWR508" s="595"/>
      <c r="HWS508" s="595"/>
      <c r="HWT508" s="595"/>
      <c r="HWU508" s="595"/>
      <c r="HWV508" s="595"/>
      <c r="HWW508" s="595"/>
      <c r="HWX508" s="595"/>
      <c r="HWY508" s="595"/>
      <c r="HWZ508" s="595"/>
      <c r="HXA508" s="595"/>
      <c r="HXB508" s="595"/>
      <c r="HXC508" s="595"/>
      <c r="HXD508" s="595"/>
      <c r="HXE508" s="595"/>
      <c r="HXF508" s="595"/>
      <c r="HXG508" s="595"/>
      <c r="HXH508" s="595"/>
      <c r="HXI508" s="595"/>
      <c r="HXJ508" s="595"/>
      <c r="HXK508" s="595"/>
      <c r="HXL508" s="595"/>
      <c r="HXM508" s="595"/>
      <c r="HXN508" s="595"/>
      <c r="HXO508" s="595"/>
      <c r="HXP508" s="595"/>
      <c r="HXQ508" s="595"/>
      <c r="HXR508" s="595"/>
      <c r="HXS508" s="595"/>
      <c r="HXT508" s="595"/>
      <c r="HXU508" s="595"/>
      <c r="HXV508" s="595"/>
      <c r="HXW508" s="595"/>
      <c r="HXX508" s="595"/>
      <c r="HXY508" s="595"/>
      <c r="HXZ508" s="595"/>
      <c r="HYA508" s="595"/>
      <c r="HYB508" s="595"/>
      <c r="HYC508" s="595"/>
      <c r="HYD508" s="595"/>
      <c r="HYE508" s="595"/>
      <c r="HYF508" s="595"/>
      <c r="HYG508" s="595"/>
      <c r="HYH508" s="595"/>
      <c r="HYI508" s="595"/>
      <c r="HYJ508" s="595"/>
      <c r="HYK508" s="595"/>
      <c r="HYL508" s="595"/>
      <c r="HYM508" s="595"/>
      <c r="HYN508" s="595"/>
      <c r="HYO508" s="595"/>
      <c r="HYP508" s="595"/>
      <c r="HYQ508" s="595"/>
      <c r="HYR508" s="595"/>
      <c r="HYS508" s="595"/>
      <c r="HYT508" s="595"/>
      <c r="HYU508" s="595"/>
      <c r="HYV508" s="595"/>
      <c r="HYW508" s="595"/>
      <c r="HYX508" s="595"/>
      <c r="HYY508" s="595"/>
      <c r="HYZ508" s="595"/>
      <c r="HZA508" s="595"/>
      <c r="HZB508" s="595"/>
      <c r="HZC508" s="595"/>
      <c r="HZD508" s="595"/>
      <c r="HZE508" s="595"/>
      <c r="HZF508" s="595"/>
      <c r="HZG508" s="595"/>
      <c r="HZH508" s="595"/>
      <c r="HZI508" s="595"/>
      <c r="HZJ508" s="595"/>
      <c r="HZK508" s="595"/>
      <c r="HZL508" s="595"/>
      <c r="HZM508" s="595"/>
      <c r="HZN508" s="595"/>
      <c r="HZO508" s="595"/>
      <c r="HZP508" s="595"/>
      <c r="HZQ508" s="595"/>
      <c r="HZR508" s="595"/>
      <c r="HZS508" s="595"/>
      <c r="HZT508" s="595"/>
      <c r="HZU508" s="595"/>
      <c r="HZV508" s="595"/>
      <c r="HZW508" s="595"/>
      <c r="HZX508" s="595"/>
      <c r="HZY508" s="595"/>
      <c r="HZZ508" s="595"/>
      <c r="IAA508" s="595"/>
      <c r="IAB508" s="595"/>
      <c r="IAC508" s="595"/>
      <c r="IAD508" s="595"/>
      <c r="IAE508" s="595"/>
      <c r="IAF508" s="595"/>
      <c r="IAG508" s="595"/>
      <c r="IAH508" s="595"/>
      <c r="IAI508" s="595"/>
      <c r="IAJ508" s="595"/>
      <c r="IAK508" s="595"/>
      <c r="IAL508" s="595"/>
      <c r="IAM508" s="595"/>
      <c r="IAN508" s="595"/>
      <c r="IAO508" s="595"/>
      <c r="IAP508" s="595"/>
      <c r="IAQ508" s="595"/>
      <c r="IAR508" s="595"/>
      <c r="IAS508" s="595"/>
      <c r="IAT508" s="595"/>
      <c r="IAU508" s="595"/>
      <c r="IAV508" s="595"/>
      <c r="IAW508" s="595"/>
      <c r="IAX508" s="595"/>
      <c r="IAY508" s="595"/>
      <c r="IAZ508" s="595"/>
      <c r="IBA508" s="595"/>
      <c r="IBB508" s="595"/>
      <c r="IBC508" s="595"/>
      <c r="IBD508" s="595"/>
      <c r="IBE508" s="595"/>
      <c r="IBF508" s="595"/>
      <c r="IBG508" s="595"/>
      <c r="IBH508" s="595"/>
      <c r="IBI508" s="595"/>
      <c r="IBJ508" s="595"/>
      <c r="IBK508" s="595"/>
      <c r="IBL508" s="595"/>
      <c r="IBM508" s="595"/>
      <c r="IBN508" s="595"/>
      <c r="IBO508" s="595"/>
      <c r="IBP508" s="595"/>
      <c r="IBQ508" s="595"/>
      <c r="IBR508" s="595"/>
      <c r="IBS508" s="595"/>
      <c r="IBT508" s="595"/>
      <c r="IBU508" s="595"/>
      <c r="IBV508" s="595"/>
      <c r="IBW508" s="595"/>
      <c r="IBX508" s="595"/>
      <c r="IBY508" s="595"/>
      <c r="IBZ508" s="595"/>
      <c r="ICA508" s="595"/>
      <c r="ICB508" s="595"/>
      <c r="ICC508" s="595"/>
      <c r="ICD508" s="595"/>
      <c r="ICE508" s="595"/>
      <c r="ICF508" s="595"/>
      <c r="ICG508" s="595"/>
      <c r="ICH508" s="595"/>
      <c r="ICI508" s="595"/>
      <c r="ICJ508" s="595"/>
      <c r="ICK508" s="595"/>
      <c r="ICL508" s="595"/>
      <c r="ICM508" s="595"/>
      <c r="ICN508" s="595"/>
      <c r="ICO508" s="595"/>
      <c r="ICP508" s="595"/>
      <c r="ICQ508" s="595"/>
      <c r="ICR508" s="595"/>
      <c r="ICS508" s="595"/>
      <c r="ICT508" s="595"/>
      <c r="ICU508" s="595"/>
      <c r="ICV508" s="595"/>
      <c r="ICW508" s="595"/>
      <c r="ICX508" s="595"/>
      <c r="ICY508" s="595"/>
      <c r="ICZ508" s="595"/>
      <c r="IDA508" s="595"/>
      <c r="IDB508" s="595"/>
      <c r="IDC508" s="595"/>
      <c r="IDD508" s="595"/>
      <c r="IDE508" s="595"/>
      <c r="IDF508" s="595"/>
      <c r="IDG508" s="595"/>
      <c r="IDH508" s="595"/>
      <c r="IDI508" s="595"/>
      <c r="IDJ508" s="595"/>
      <c r="IDK508" s="595"/>
      <c r="IDL508" s="595"/>
      <c r="IDM508" s="595"/>
      <c r="IDN508" s="595"/>
      <c r="IDO508" s="595"/>
      <c r="IDP508" s="595"/>
      <c r="IDQ508" s="595"/>
      <c r="IDR508" s="595"/>
      <c r="IDS508" s="595"/>
      <c r="IDT508" s="595"/>
      <c r="IDU508" s="595"/>
      <c r="IDV508" s="595"/>
      <c r="IDW508" s="595"/>
      <c r="IDX508" s="595"/>
      <c r="IDY508" s="595"/>
      <c r="IDZ508" s="595"/>
      <c r="IEA508" s="595"/>
      <c r="IEB508" s="595"/>
      <c r="IEC508" s="595"/>
      <c r="IED508" s="595"/>
      <c r="IEE508" s="595"/>
      <c r="IEF508" s="595"/>
      <c r="IEG508" s="595"/>
      <c r="IEH508" s="595"/>
      <c r="IEI508" s="595"/>
      <c r="IEJ508" s="595"/>
      <c r="IEK508" s="595"/>
      <c r="IEL508" s="595"/>
      <c r="IEM508" s="595"/>
      <c r="IEN508" s="595"/>
      <c r="IEO508" s="595"/>
      <c r="IEP508" s="595"/>
      <c r="IEQ508" s="595"/>
      <c r="IER508" s="595"/>
      <c r="IES508" s="595"/>
      <c r="IET508" s="595"/>
      <c r="IEU508" s="595"/>
      <c r="IEV508" s="595"/>
      <c r="IEW508" s="595"/>
      <c r="IEX508" s="595"/>
      <c r="IEY508" s="595"/>
      <c r="IEZ508" s="595"/>
      <c r="IFA508" s="595"/>
      <c r="IFB508" s="595"/>
      <c r="IFC508" s="595"/>
      <c r="IFD508" s="595"/>
      <c r="IFE508" s="595"/>
      <c r="IFF508" s="595"/>
      <c r="IFG508" s="595"/>
      <c r="IFH508" s="595"/>
      <c r="IFI508" s="595"/>
      <c r="IFJ508" s="595"/>
      <c r="IFK508" s="595"/>
      <c r="IFL508" s="595"/>
      <c r="IFM508" s="595"/>
      <c r="IFN508" s="595"/>
      <c r="IFO508" s="595"/>
      <c r="IFP508" s="595"/>
      <c r="IFQ508" s="595"/>
      <c r="IFR508" s="595"/>
      <c r="IFS508" s="595"/>
      <c r="IFT508" s="595"/>
      <c r="IFU508" s="595"/>
      <c r="IFV508" s="595"/>
      <c r="IFW508" s="595"/>
      <c r="IFX508" s="595"/>
      <c r="IFY508" s="595"/>
      <c r="IFZ508" s="595"/>
      <c r="IGA508" s="595"/>
      <c r="IGB508" s="595"/>
      <c r="IGC508" s="595"/>
      <c r="IGD508" s="595"/>
      <c r="IGE508" s="595"/>
      <c r="IGF508" s="595"/>
      <c r="IGG508" s="595"/>
      <c r="IGH508" s="595"/>
      <c r="IGI508" s="595"/>
      <c r="IGJ508" s="595"/>
      <c r="IGK508" s="595"/>
      <c r="IGL508" s="595"/>
      <c r="IGM508" s="595"/>
      <c r="IGN508" s="595"/>
      <c r="IGO508" s="595"/>
      <c r="IGP508" s="595"/>
      <c r="IGQ508" s="595"/>
      <c r="IGR508" s="595"/>
      <c r="IGS508" s="595"/>
      <c r="IGT508" s="595"/>
      <c r="IGU508" s="595"/>
      <c r="IGV508" s="595"/>
      <c r="IGW508" s="595"/>
      <c r="IGX508" s="595"/>
      <c r="IGY508" s="595"/>
      <c r="IGZ508" s="595"/>
      <c r="IHA508" s="595"/>
      <c r="IHB508" s="595"/>
      <c r="IHC508" s="595"/>
      <c r="IHD508" s="595"/>
      <c r="IHE508" s="595"/>
      <c r="IHF508" s="595"/>
      <c r="IHG508" s="595"/>
      <c r="IHH508" s="595"/>
      <c r="IHI508" s="595"/>
      <c r="IHJ508" s="595"/>
      <c r="IHK508" s="595"/>
      <c r="IHL508" s="595"/>
      <c r="IHM508" s="595"/>
      <c r="IHN508" s="595"/>
      <c r="IHO508" s="595"/>
      <c r="IHP508" s="595"/>
      <c r="IHQ508" s="595"/>
      <c r="IHR508" s="595"/>
      <c r="IHS508" s="595"/>
      <c r="IHT508" s="595"/>
      <c r="IHU508" s="595"/>
      <c r="IHV508" s="595"/>
      <c r="IHW508" s="595"/>
      <c r="IHX508" s="595"/>
      <c r="IHY508" s="595"/>
      <c r="IHZ508" s="595"/>
      <c r="IIA508" s="595"/>
      <c r="IIB508" s="595"/>
      <c r="IIC508" s="595"/>
      <c r="IID508" s="595"/>
      <c r="IIE508" s="595"/>
      <c r="IIF508" s="595"/>
      <c r="IIG508" s="595"/>
      <c r="IIH508" s="595"/>
      <c r="III508" s="595"/>
      <c r="IIJ508" s="595"/>
      <c r="IIK508" s="595"/>
      <c r="IIL508" s="595"/>
      <c r="IIM508" s="595"/>
      <c r="IIN508" s="595"/>
      <c r="IIO508" s="595"/>
      <c r="IIP508" s="595"/>
      <c r="IIQ508" s="595"/>
      <c r="IIR508" s="595"/>
      <c r="IIS508" s="595"/>
      <c r="IIT508" s="595"/>
      <c r="IIU508" s="595"/>
      <c r="IIV508" s="595"/>
      <c r="IIW508" s="595"/>
      <c r="IIX508" s="595"/>
      <c r="IIY508" s="595"/>
      <c r="IIZ508" s="595"/>
      <c r="IJA508" s="595"/>
      <c r="IJB508" s="595"/>
      <c r="IJC508" s="595"/>
      <c r="IJD508" s="595"/>
      <c r="IJE508" s="595"/>
      <c r="IJF508" s="595"/>
      <c r="IJG508" s="595"/>
      <c r="IJH508" s="595"/>
      <c r="IJI508" s="595"/>
      <c r="IJJ508" s="595"/>
      <c r="IJK508" s="595"/>
      <c r="IJL508" s="595"/>
      <c r="IJM508" s="595"/>
      <c r="IJN508" s="595"/>
      <c r="IJO508" s="595"/>
      <c r="IJP508" s="595"/>
      <c r="IJQ508" s="595"/>
      <c r="IJR508" s="595"/>
      <c r="IJS508" s="595"/>
      <c r="IJT508" s="595"/>
      <c r="IJU508" s="595"/>
      <c r="IJV508" s="595"/>
      <c r="IJW508" s="595"/>
      <c r="IJX508" s="595"/>
      <c r="IJY508" s="595"/>
      <c r="IJZ508" s="595"/>
      <c r="IKA508" s="595"/>
      <c r="IKB508" s="595"/>
      <c r="IKC508" s="595"/>
      <c r="IKD508" s="595"/>
      <c r="IKE508" s="595"/>
      <c r="IKF508" s="595"/>
      <c r="IKG508" s="595"/>
      <c r="IKH508" s="595"/>
      <c r="IKI508" s="595"/>
      <c r="IKJ508" s="595"/>
      <c r="IKK508" s="595"/>
      <c r="IKL508" s="595"/>
      <c r="IKM508" s="595"/>
      <c r="IKN508" s="595"/>
      <c r="IKO508" s="595"/>
      <c r="IKP508" s="595"/>
      <c r="IKQ508" s="595"/>
      <c r="IKR508" s="595"/>
      <c r="IKS508" s="595"/>
      <c r="IKT508" s="595"/>
      <c r="IKU508" s="595"/>
      <c r="IKV508" s="595"/>
      <c r="IKW508" s="595"/>
      <c r="IKX508" s="595"/>
      <c r="IKY508" s="595"/>
      <c r="IKZ508" s="595"/>
      <c r="ILA508" s="595"/>
      <c r="ILB508" s="595"/>
      <c r="ILC508" s="595"/>
      <c r="ILD508" s="595"/>
      <c r="ILE508" s="595"/>
      <c r="ILF508" s="595"/>
      <c r="ILG508" s="595"/>
      <c r="ILH508" s="595"/>
      <c r="ILI508" s="595"/>
      <c r="ILJ508" s="595"/>
      <c r="ILK508" s="595"/>
      <c r="ILL508" s="595"/>
      <c r="ILM508" s="595"/>
      <c r="ILN508" s="595"/>
      <c r="ILO508" s="595"/>
      <c r="ILP508" s="595"/>
      <c r="ILQ508" s="595"/>
      <c r="ILR508" s="595"/>
      <c r="ILS508" s="595"/>
      <c r="ILT508" s="595"/>
      <c r="ILU508" s="595"/>
      <c r="ILV508" s="595"/>
      <c r="ILW508" s="595"/>
      <c r="ILX508" s="595"/>
      <c r="ILY508" s="595"/>
      <c r="ILZ508" s="595"/>
      <c r="IMA508" s="595"/>
      <c r="IMB508" s="595"/>
      <c r="IMC508" s="595"/>
      <c r="IMD508" s="595"/>
      <c r="IME508" s="595"/>
      <c r="IMF508" s="595"/>
      <c r="IMG508" s="595"/>
      <c r="IMH508" s="595"/>
      <c r="IMI508" s="595"/>
      <c r="IMJ508" s="595"/>
      <c r="IMK508" s="595"/>
      <c r="IML508" s="595"/>
      <c r="IMM508" s="595"/>
      <c r="IMN508" s="595"/>
      <c r="IMO508" s="595"/>
      <c r="IMP508" s="595"/>
      <c r="IMQ508" s="595"/>
      <c r="IMR508" s="595"/>
      <c r="IMS508" s="595"/>
      <c r="IMT508" s="595"/>
      <c r="IMU508" s="595"/>
      <c r="IMV508" s="595"/>
      <c r="IMW508" s="595"/>
      <c r="IMX508" s="595"/>
      <c r="IMY508" s="595"/>
      <c r="IMZ508" s="595"/>
      <c r="INA508" s="595"/>
      <c r="INB508" s="595"/>
      <c r="INC508" s="595"/>
      <c r="IND508" s="595"/>
      <c r="INE508" s="595"/>
      <c r="INF508" s="595"/>
      <c r="ING508" s="595"/>
      <c r="INH508" s="595"/>
      <c r="INI508" s="595"/>
      <c r="INJ508" s="595"/>
      <c r="INK508" s="595"/>
      <c r="INL508" s="595"/>
      <c r="INM508" s="595"/>
      <c r="INN508" s="595"/>
      <c r="INO508" s="595"/>
      <c r="INP508" s="595"/>
      <c r="INQ508" s="595"/>
      <c r="INR508" s="595"/>
      <c r="INS508" s="595"/>
      <c r="INT508" s="595"/>
      <c r="INU508" s="595"/>
      <c r="INV508" s="595"/>
      <c r="INW508" s="595"/>
      <c r="INX508" s="595"/>
      <c r="INY508" s="595"/>
      <c r="INZ508" s="595"/>
      <c r="IOA508" s="595"/>
      <c r="IOB508" s="595"/>
      <c r="IOC508" s="595"/>
      <c r="IOD508" s="595"/>
      <c r="IOE508" s="595"/>
      <c r="IOF508" s="595"/>
      <c r="IOG508" s="595"/>
      <c r="IOH508" s="595"/>
      <c r="IOI508" s="595"/>
      <c r="IOJ508" s="595"/>
      <c r="IOK508" s="595"/>
      <c r="IOL508" s="595"/>
      <c r="IOM508" s="595"/>
      <c r="ION508" s="595"/>
      <c r="IOO508" s="595"/>
      <c r="IOP508" s="595"/>
      <c r="IOQ508" s="595"/>
      <c r="IOR508" s="595"/>
      <c r="IOS508" s="595"/>
      <c r="IOT508" s="595"/>
      <c r="IOU508" s="595"/>
      <c r="IOV508" s="595"/>
      <c r="IOW508" s="595"/>
      <c r="IOX508" s="595"/>
      <c r="IOY508" s="595"/>
      <c r="IOZ508" s="595"/>
      <c r="IPA508" s="595"/>
      <c r="IPB508" s="595"/>
      <c r="IPC508" s="595"/>
      <c r="IPD508" s="595"/>
      <c r="IPE508" s="595"/>
      <c r="IPF508" s="595"/>
      <c r="IPG508" s="595"/>
      <c r="IPH508" s="595"/>
      <c r="IPI508" s="595"/>
      <c r="IPJ508" s="595"/>
      <c r="IPK508" s="595"/>
      <c r="IPL508" s="595"/>
      <c r="IPM508" s="595"/>
      <c r="IPN508" s="595"/>
      <c r="IPO508" s="595"/>
      <c r="IPP508" s="595"/>
      <c r="IPQ508" s="595"/>
      <c r="IPR508" s="595"/>
      <c r="IPS508" s="595"/>
      <c r="IPT508" s="595"/>
      <c r="IPU508" s="595"/>
      <c r="IPV508" s="595"/>
      <c r="IPW508" s="595"/>
      <c r="IPX508" s="595"/>
      <c r="IPY508" s="595"/>
      <c r="IPZ508" s="595"/>
      <c r="IQA508" s="595"/>
      <c r="IQB508" s="595"/>
      <c r="IQC508" s="595"/>
      <c r="IQD508" s="595"/>
      <c r="IQE508" s="595"/>
      <c r="IQF508" s="595"/>
      <c r="IQG508" s="595"/>
      <c r="IQH508" s="595"/>
      <c r="IQI508" s="595"/>
      <c r="IQJ508" s="595"/>
      <c r="IQK508" s="595"/>
      <c r="IQL508" s="595"/>
      <c r="IQM508" s="595"/>
      <c r="IQN508" s="595"/>
      <c r="IQO508" s="595"/>
      <c r="IQP508" s="595"/>
      <c r="IQQ508" s="595"/>
      <c r="IQR508" s="595"/>
      <c r="IQS508" s="595"/>
      <c r="IQT508" s="595"/>
      <c r="IQU508" s="595"/>
      <c r="IQV508" s="595"/>
      <c r="IQW508" s="595"/>
      <c r="IQX508" s="595"/>
      <c r="IQY508" s="595"/>
      <c r="IQZ508" s="595"/>
      <c r="IRA508" s="595"/>
      <c r="IRB508" s="595"/>
      <c r="IRC508" s="595"/>
      <c r="IRD508" s="595"/>
      <c r="IRE508" s="595"/>
      <c r="IRF508" s="595"/>
      <c r="IRG508" s="595"/>
      <c r="IRH508" s="595"/>
      <c r="IRI508" s="595"/>
      <c r="IRJ508" s="595"/>
      <c r="IRK508" s="595"/>
      <c r="IRL508" s="595"/>
      <c r="IRM508" s="595"/>
      <c r="IRN508" s="595"/>
      <c r="IRO508" s="595"/>
      <c r="IRP508" s="595"/>
      <c r="IRQ508" s="595"/>
      <c r="IRR508" s="595"/>
      <c r="IRS508" s="595"/>
      <c r="IRT508" s="595"/>
      <c r="IRU508" s="595"/>
      <c r="IRV508" s="595"/>
      <c r="IRW508" s="595"/>
      <c r="IRX508" s="595"/>
      <c r="IRY508" s="595"/>
      <c r="IRZ508" s="595"/>
      <c r="ISA508" s="595"/>
      <c r="ISB508" s="595"/>
      <c r="ISC508" s="595"/>
      <c r="ISD508" s="595"/>
      <c r="ISE508" s="595"/>
      <c r="ISF508" s="595"/>
      <c r="ISG508" s="595"/>
      <c r="ISH508" s="595"/>
      <c r="ISI508" s="595"/>
      <c r="ISJ508" s="595"/>
      <c r="ISK508" s="595"/>
      <c r="ISL508" s="595"/>
      <c r="ISM508" s="595"/>
      <c r="ISN508" s="595"/>
      <c r="ISO508" s="595"/>
      <c r="ISP508" s="595"/>
      <c r="ISQ508" s="595"/>
      <c r="ISR508" s="595"/>
      <c r="ISS508" s="595"/>
      <c r="IST508" s="595"/>
      <c r="ISU508" s="595"/>
      <c r="ISV508" s="595"/>
      <c r="ISW508" s="595"/>
      <c r="ISX508" s="595"/>
      <c r="ISY508" s="595"/>
      <c r="ISZ508" s="595"/>
      <c r="ITA508" s="595"/>
      <c r="ITB508" s="595"/>
      <c r="ITC508" s="595"/>
      <c r="ITD508" s="595"/>
      <c r="ITE508" s="595"/>
      <c r="ITF508" s="595"/>
      <c r="ITG508" s="595"/>
      <c r="ITH508" s="595"/>
      <c r="ITI508" s="595"/>
      <c r="ITJ508" s="595"/>
      <c r="ITK508" s="595"/>
      <c r="ITL508" s="595"/>
      <c r="ITM508" s="595"/>
      <c r="ITN508" s="595"/>
      <c r="ITO508" s="595"/>
      <c r="ITP508" s="595"/>
      <c r="ITQ508" s="595"/>
      <c r="ITR508" s="595"/>
      <c r="ITS508" s="595"/>
      <c r="ITT508" s="595"/>
      <c r="ITU508" s="595"/>
      <c r="ITV508" s="595"/>
      <c r="ITW508" s="595"/>
      <c r="ITX508" s="595"/>
      <c r="ITY508" s="595"/>
      <c r="ITZ508" s="595"/>
      <c r="IUA508" s="595"/>
      <c r="IUB508" s="595"/>
      <c r="IUC508" s="595"/>
      <c r="IUD508" s="595"/>
      <c r="IUE508" s="595"/>
      <c r="IUF508" s="595"/>
      <c r="IUG508" s="595"/>
      <c r="IUH508" s="595"/>
      <c r="IUI508" s="595"/>
      <c r="IUJ508" s="595"/>
      <c r="IUK508" s="595"/>
      <c r="IUL508" s="595"/>
      <c r="IUM508" s="595"/>
      <c r="IUN508" s="595"/>
      <c r="IUO508" s="595"/>
      <c r="IUP508" s="595"/>
      <c r="IUQ508" s="595"/>
      <c r="IUR508" s="595"/>
      <c r="IUS508" s="595"/>
      <c r="IUT508" s="595"/>
      <c r="IUU508" s="595"/>
      <c r="IUV508" s="595"/>
      <c r="IUW508" s="595"/>
      <c r="IUX508" s="595"/>
      <c r="IUY508" s="595"/>
      <c r="IUZ508" s="595"/>
      <c r="IVA508" s="595"/>
      <c r="IVB508" s="595"/>
      <c r="IVC508" s="595"/>
      <c r="IVD508" s="595"/>
      <c r="IVE508" s="595"/>
      <c r="IVF508" s="595"/>
      <c r="IVG508" s="595"/>
      <c r="IVH508" s="595"/>
      <c r="IVI508" s="595"/>
      <c r="IVJ508" s="595"/>
      <c r="IVK508" s="595"/>
      <c r="IVL508" s="595"/>
      <c r="IVM508" s="595"/>
      <c r="IVN508" s="595"/>
      <c r="IVO508" s="595"/>
      <c r="IVP508" s="595"/>
      <c r="IVQ508" s="595"/>
      <c r="IVR508" s="595"/>
      <c r="IVS508" s="595"/>
      <c r="IVT508" s="595"/>
      <c r="IVU508" s="595"/>
      <c r="IVV508" s="595"/>
      <c r="IVW508" s="595"/>
      <c r="IVX508" s="595"/>
      <c r="IVY508" s="595"/>
      <c r="IVZ508" s="595"/>
      <c r="IWA508" s="595"/>
      <c r="IWB508" s="595"/>
      <c r="IWC508" s="595"/>
      <c r="IWD508" s="595"/>
      <c r="IWE508" s="595"/>
      <c r="IWF508" s="595"/>
      <c r="IWG508" s="595"/>
      <c r="IWH508" s="595"/>
      <c r="IWI508" s="595"/>
      <c r="IWJ508" s="595"/>
      <c r="IWK508" s="595"/>
      <c r="IWL508" s="595"/>
      <c r="IWM508" s="595"/>
      <c r="IWN508" s="595"/>
      <c r="IWO508" s="595"/>
      <c r="IWP508" s="595"/>
      <c r="IWQ508" s="595"/>
      <c r="IWR508" s="595"/>
      <c r="IWS508" s="595"/>
      <c r="IWT508" s="595"/>
      <c r="IWU508" s="595"/>
      <c r="IWV508" s="595"/>
      <c r="IWW508" s="595"/>
      <c r="IWX508" s="595"/>
      <c r="IWY508" s="595"/>
      <c r="IWZ508" s="595"/>
      <c r="IXA508" s="595"/>
      <c r="IXB508" s="595"/>
      <c r="IXC508" s="595"/>
      <c r="IXD508" s="595"/>
      <c r="IXE508" s="595"/>
      <c r="IXF508" s="595"/>
      <c r="IXG508" s="595"/>
      <c r="IXH508" s="595"/>
      <c r="IXI508" s="595"/>
      <c r="IXJ508" s="595"/>
      <c r="IXK508" s="595"/>
      <c r="IXL508" s="595"/>
      <c r="IXM508" s="595"/>
      <c r="IXN508" s="595"/>
      <c r="IXO508" s="595"/>
      <c r="IXP508" s="595"/>
      <c r="IXQ508" s="595"/>
      <c r="IXR508" s="595"/>
      <c r="IXS508" s="595"/>
      <c r="IXT508" s="595"/>
      <c r="IXU508" s="595"/>
      <c r="IXV508" s="595"/>
      <c r="IXW508" s="595"/>
      <c r="IXX508" s="595"/>
      <c r="IXY508" s="595"/>
      <c r="IXZ508" s="595"/>
      <c r="IYA508" s="595"/>
      <c r="IYB508" s="595"/>
      <c r="IYC508" s="595"/>
      <c r="IYD508" s="595"/>
      <c r="IYE508" s="595"/>
      <c r="IYF508" s="595"/>
      <c r="IYG508" s="595"/>
      <c r="IYH508" s="595"/>
      <c r="IYI508" s="595"/>
      <c r="IYJ508" s="595"/>
      <c r="IYK508" s="595"/>
      <c r="IYL508" s="595"/>
      <c r="IYM508" s="595"/>
      <c r="IYN508" s="595"/>
      <c r="IYO508" s="595"/>
      <c r="IYP508" s="595"/>
      <c r="IYQ508" s="595"/>
      <c r="IYR508" s="595"/>
      <c r="IYS508" s="595"/>
      <c r="IYT508" s="595"/>
      <c r="IYU508" s="595"/>
      <c r="IYV508" s="595"/>
      <c r="IYW508" s="595"/>
      <c r="IYX508" s="595"/>
      <c r="IYY508" s="595"/>
      <c r="IYZ508" s="595"/>
      <c r="IZA508" s="595"/>
      <c r="IZB508" s="595"/>
      <c r="IZC508" s="595"/>
      <c r="IZD508" s="595"/>
      <c r="IZE508" s="595"/>
      <c r="IZF508" s="595"/>
      <c r="IZG508" s="595"/>
      <c r="IZH508" s="595"/>
      <c r="IZI508" s="595"/>
      <c r="IZJ508" s="595"/>
      <c r="IZK508" s="595"/>
      <c r="IZL508" s="595"/>
      <c r="IZM508" s="595"/>
      <c r="IZN508" s="595"/>
      <c r="IZO508" s="595"/>
      <c r="IZP508" s="595"/>
      <c r="IZQ508" s="595"/>
      <c r="IZR508" s="595"/>
      <c r="IZS508" s="595"/>
      <c r="IZT508" s="595"/>
      <c r="IZU508" s="595"/>
      <c r="IZV508" s="595"/>
      <c r="IZW508" s="595"/>
      <c r="IZX508" s="595"/>
      <c r="IZY508" s="595"/>
      <c r="IZZ508" s="595"/>
      <c r="JAA508" s="595"/>
      <c r="JAB508" s="595"/>
      <c r="JAC508" s="595"/>
      <c r="JAD508" s="595"/>
      <c r="JAE508" s="595"/>
      <c r="JAF508" s="595"/>
      <c r="JAG508" s="595"/>
      <c r="JAH508" s="595"/>
      <c r="JAI508" s="595"/>
      <c r="JAJ508" s="595"/>
      <c r="JAK508" s="595"/>
      <c r="JAL508" s="595"/>
      <c r="JAM508" s="595"/>
      <c r="JAN508" s="595"/>
      <c r="JAO508" s="595"/>
      <c r="JAP508" s="595"/>
      <c r="JAQ508" s="595"/>
      <c r="JAR508" s="595"/>
      <c r="JAS508" s="595"/>
      <c r="JAT508" s="595"/>
      <c r="JAU508" s="595"/>
      <c r="JAV508" s="595"/>
      <c r="JAW508" s="595"/>
      <c r="JAX508" s="595"/>
      <c r="JAY508" s="595"/>
      <c r="JAZ508" s="595"/>
      <c r="JBA508" s="595"/>
      <c r="JBB508" s="595"/>
      <c r="JBC508" s="595"/>
      <c r="JBD508" s="595"/>
      <c r="JBE508" s="595"/>
      <c r="JBF508" s="595"/>
      <c r="JBG508" s="595"/>
      <c r="JBH508" s="595"/>
      <c r="JBI508" s="595"/>
      <c r="JBJ508" s="595"/>
      <c r="JBK508" s="595"/>
      <c r="JBL508" s="595"/>
      <c r="JBM508" s="595"/>
      <c r="JBN508" s="595"/>
      <c r="JBO508" s="595"/>
      <c r="JBP508" s="595"/>
      <c r="JBQ508" s="595"/>
      <c r="JBR508" s="595"/>
      <c r="JBS508" s="595"/>
      <c r="JBT508" s="595"/>
      <c r="JBU508" s="595"/>
      <c r="JBV508" s="595"/>
      <c r="JBW508" s="595"/>
      <c r="JBX508" s="595"/>
      <c r="JBY508" s="595"/>
      <c r="JBZ508" s="595"/>
      <c r="JCA508" s="595"/>
      <c r="JCB508" s="595"/>
      <c r="JCC508" s="595"/>
      <c r="JCD508" s="595"/>
      <c r="JCE508" s="595"/>
      <c r="JCF508" s="595"/>
      <c r="JCG508" s="595"/>
      <c r="JCH508" s="595"/>
      <c r="JCI508" s="595"/>
      <c r="JCJ508" s="595"/>
      <c r="JCK508" s="595"/>
      <c r="JCL508" s="595"/>
      <c r="JCM508" s="595"/>
      <c r="JCN508" s="595"/>
      <c r="JCO508" s="595"/>
      <c r="JCP508" s="595"/>
      <c r="JCQ508" s="595"/>
      <c r="JCR508" s="595"/>
      <c r="JCS508" s="595"/>
      <c r="JCT508" s="595"/>
      <c r="JCU508" s="595"/>
      <c r="JCV508" s="595"/>
      <c r="JCW508" s="595"/>
      <c r="JCX508" s="595"/>
      <c r="JCY508" s="595"/>
      <c r="JCZ508" s="595"/>
      <c r="JDA508" s="595"/>
      <c r="JDB508" s="595"/>
      <c r="JDC508" s="595"/>
      <c r="JDD508" s="595"/>
      <c r="JDE508" s="595"/>
      <c r="JDF508" s="595"/>
      <c r="JDG508" s="595"/>
      <c r="JDH508" s="595"/>
      <c r="JDI508" s="595"/>
      <c r="JDJ508" s="595"/>
      <c r="JDK508" s="595"/>
      <c r="JDL508" s="595"/>
      <c r="JDM508" s="595"/>
      <c r="JDN508" s="595"/>
      <c r="JDO508" s="595"/>
      <c r="JDP508" s="595"/>
      <c r="JDQ508" s="595"/>
      <c r="JDR508" s="595"/>
      <c r="JDS508" s="595"/>
      <c r="JDT508" s="595"/>
      <c r="JDU508" s="595"/>
      <c r="JDV508" s="595"/>
      <c r="JDW508" s="595"/>
      <c r="JDX508" s="595"/>
      <c r="JDY508" s="595"/>
      <c r="JDZ508" s="595"/>
      <c r="JEA508" s="595"/>
      <c r="JEB508" s="595"/>
      <c r="JEC508" s="595"/>
      <c r="JED508" s="595"/>
      <c r="JEE508" s="595"/>
      <c r="JEF508" s="595"/>
      <c r="JEG508" s="595"/>
      <c r="JEH508" s="595"/>
      <c r="JEI508" s="595"/>
      <c r="JEJ508" s="595"/>
      <c r="JEK508" s="595"/>
      <c r="JEL508" s="595"/>
      <c r="JEM508" s="595"/>
      <c r="JEN508" s="595"/>
      <c r="JEO508" s="595"/>
      <c r="JEP508" s="595"/>
      <c r="JEQ508" s="595"/>
      <c r="JER508" s="595"/>
      <c r="JES508" s="595"/>
      <c r="JET508" s="595"/>
      <c r="JEU508" s="595"/>
      <c r="JEV508" s="595"/>
      <c r="JEW508" s="595"/>
      <c r="JEX508" s="595"/>
      <c r="JEY508" s="595"/>
      <c r="JEZ508" s="595"/>
      <c r="JFA508" s="595"/>
      <c r="JFB508" s="595"/>
      <c r="JFC508" s="595"/>
      <c r="JFD508" s="595"/>
      <c r="JFE508" s="595"/>
      <c r="JFF508" s="595"/>
      <c r="JFG508" s="595"/>
      <c r="JFH508" s="595"/>
      <c r="JFI508" s="595"/>
      <c r="JFJ508" s="595"/>
      <c r="JFK508" s="595"/>
      <c r="JFL508" s="595"/>
      <c r="JFM508" s="595"/>
      <c r="JFN508" s="595"/>
      <c r="JFO508" s="595"/>
      <c r="JFP508" s="595"/>
      <c r="JFQ508" s="595"/>
      <c r="JFR508" s="595"/>
      <c r="JFS508" s="595"/>
      <c r="JFT508" s="595"/>
      <c r="JFU508" s="595"/>
      <c r="JFV508" s="595"/>
      <c r="JFW508" s="595"/>
      <c r="JFX508" s="595"/>
      <c r="JFY508" s="595"/>
      <c r="JFZ508" s="595"/>
      <c r="JGA508" s="595"/>
      <c r="JGB508" s="595"/>
      <c r="JGC508" s="595"/>
      <c r="JGD508" s="595"/>
      <c r="JGE508" s="595"/>
      <c r="JGF508" s="595"/>
      <c r="JGG508" s="595"/>
      <c r="JGH508" s="595"/>
      <c r="JGI508" s="595"/>
      <c r="JGJ508" s="595"/>
      <c r="JGK508" s="595"/>
      <c r="JGL508" s="595"/>
      <c r="JGM508" s="595"/>
      <c r="JGN508" s="595"/>
      <c r="JGO508" s="595"/>
      <c r="JGP508" s="595"/>
      <c r="JGQ508" s="595"/>
      <c r="JGR508" s="595"/>
      <c r="JGS508" s="595"/>
      <c r="JGT508" s="595"/>
      <c r="JGU508" s="595"/>
      <c r="JGV508" s="595"/>
      <c r="JGW508" s="595"/>
      <c r="JGX508" s="595"/>
      <c r="JGY508" s="595"/>
      <c r="JGZ508" s="595"/>
      <c r="JHA508" s="595"/>
      <c r="JHB508" s="595"/>
      <c r="JHC508" s="595"/>
      <c r="JHD508" s="595"/>
      <c r="JHE508" s="595"/>
      <c r="JHF508" s="595"/>
      <c r="JHG508" s="595"/>
      <c r="JHH508" s="595"/>
      <c r="JHI508" s="595"/>
      <c r="JHJ508" s="595"/>
      <c r="JHK508" s="595"/>
      <c r="JHL508" s="595"/>
      <c r="JHM508" s="595"/>
      <c r="JHN508" s="595"/>
      <c r="JHO508" s="595"/>
      <c r="JHP508" s="595"/>
      <c r="JHQ508" s="595"/>
      <c r="JHR508" s="595"/>
      <c r="JHS508" s="595"/>
      <c r="JHT508" s="595"/>
      <c r="JHU508" s="595"/>
      <c r="JHV508" s="595"/>
      <c r="JHW508" s="595"/>
      <c r="JHX508" s="595"/>
      <c r="JHY508" s="595"/>
      <c r="JHZ508" s="595"/>
      <c r="JIA508" s="595"/>
      <c r="JIB508" s="595"/>
      <c r="JIC508" s="595"/>
      <c r="JID508" s="595"/>
      <c r="JIE508" s="595"/>
      <c r="JIF508" s="595"/>
      <c r="JIG508" s="595"/>
      <c r="JIH508" s="595"/>
      <c r="JII508" s="595"/>
      <c r="JIJ508" s="595"/>
      <c r="JIK508" s="595"/>
      <c r="JIL508" s="595"/>
      <c r="JIM508" s="595"/>
      <c r="JIN508" s="595"/>
      <c r="JIO508" s="595"/>
      <c r="JIP508" s="595"/>
      <c r="JIQ508" s="595"/>
      <c r="JIR508" s="595"/>
      <c r="JIS508" s="595"/>
      <c r="JIT508" s="595"/>
      <c r="JIU508" s="595"/>
      <c r="JIV508" s="595"/>
      <c r="JIW508" s="595"/>
      <c r="JIX508" s="595"/>
      <c r="JIY508" s="595"/>
      <c r="JIZ508" s="595"/>
      <c r="JJA508" s="595"/>
      <c r="JJB508" s="595"/>
      <c r="JJC508" s="595"/>
      <c r="JJD508" s="595"/>
      <c r="JJE508" s="595"/>
      <c r="JJF508" s="595"/>
      <c r="JJG508" s="595"/>
      <c r="JJH508" s="595"/>
      <c r="JJI508" s="595"/>
      <c r="JJJ508" s="595"/>
      <c r="JJK508" s="595"/>
      <c r="JJL508" s="595"/>
      <c r="JJM508" s="595"/>
      <c r="JJN508" s="595"/>
      <c r="JJO508" s="595"/>
      <c r="JJP508" s="595"/>
      <c r="JJQ508" s="595"/>
      <c r="JJR508" s="595"/>
      <c r="JJS508" s="595"/>
      <c r="JJT508" s="595"/>
      <c r="JJU508" s="595"/>
      <c r="JJV508" s="595"/>
      <c r="JJW508" s="595"/>
      <c r="JJX508" s="595"/>
      <c r="JJY508" s="595"/>
      <c r="JJZ508" s="595"/>
      <c r="JKA508" s="595"/>
      <c r="JKB508" s="595"/>
      <c r="JKC508" s="595"/>
      <c r="JKD508" s="595"/>
      <c r="JKE508" s="595"/>
      <c r="JKF508" s="595"/>
      <c r="JKG508" s="595"/>
      <c r="JKH508" s="595"/>
      <c r="JKI508" s="595"/>
      <c r="JKJ508" s="595"/>
      <c r="JKK508" s="595"/>
      <c r="JKL508" s="595"/>
      <c r="JKM508" s="595"/>
      <c r="JKN508" s="595"/>
      <c r="JKO508" s="595"/>
      <c r="JKP508" s="595"/>
      <c r="JKQ508" s="595"/>
      <c r="JKR508" s="595"/>
      <c r="JKS508" s="595"/>
      <c r="JKT508" s="595"/>
      <c r="JKU508" s="595"/>
      <c r="JKV508" s="595"/>
      <c r="JKW508" s="595"/>
      <c r="JKX508" s="595"/>
      <c r="JKY508" s="595"/>
      <c r="JKZ508" s="595"/>
      <c r="JLA508" s="595"/>
      <c r="JLB508" s="595"/>
      <c r="JLC508" s="595"/>
      <c r="JLD508" s="595"/>
      <c r="JLE508" s="595"/>
      <c r="JLF508" s="595"/>
      <c r="JLG508" s="595"/>
      <c r="JLH508" s="595"/>
      <c r="JLI508" s="595"/>
      <c r="JLJ508" s="595"/>
      <c r="JLK508" s="595"/>
      <c r="JLL508" s="595"/>
      <c r="JLM508" s="595"/>
      <c r="JLN508" s="595"/>
      <c r="JLO508" s="595"/>
      <c r="JLP508" s="595"/>
      <c r="JLQ508" s="595"/>
      <c r="JLR508" s="595"/>
      <c r="JLS508" s="595"/>
      <c r="JLT508" s="595"/>
      <c r="JLU508" s="595"/>
      <c r="JLV508" s="595"/>
      <c r="JLW508" s="595"/>
      <c r="JLX508" s="595"/>
      <c r="JLY508" s="595"/>
      <c r="JLZ508" s="595"/>
      <c r="JMA508" s="595"/>
      <c r="JMB508" s="595"/>
      <c r="JMC508" s="595"/>
      <c r="JMD508" s="595"/>
      <c r="JME508" s="595"/>
      <c r="JMF508" s="595"/>
      <c r="JMG508" s="595"/>
      <c r="JMH508" s="595"/>
      <c r="JMI508" s="595"/>
      <c r="JMJ508" s="595"/>
      <c r="JMK508" s="595"/>
      <c r="JML508" s="595"/>
      <c r="JMM508" s="595"/>
      <c r="JMN508" s="595"/>
      <c r="JMO508" s="595"/>
      <c r="JMP508" s="595"/>
      <c r="JMQ508" s="595"/>
      <c r="JMR508" s="595"/>
      <c r="JMS508" s="595"/>
      <c r="JMT508" s="595"/>
      <c r="JMU508" s="595"/>
      <c r="JMV508" s="595"/>
      <c r="JMW508" s="595"/>
      <c r="JMX508" s="595"/>
      <c r="JMY508" s="595"/>
      <c r="JMZ508" s="595"/>
      <c r="JNA508" s="595"/>
      <c r="JNB508" s="595"/>
      <c r="JNC508" s="595"/>
      <c r="JND508" s="595"/>
      <c r="JNE508" s="595"/>
      <c r="JNF508" s="595"/>
      <c r="JNG508" s="595"/>
      <c r="JNH508" s="595"/>
      <c r="JNI508" s="595"/>
      <c r="JNJ508" s="595"/>
      <c r="JNK508" s="595"/>
      <c r="JNL508" s="595"/>
      <c r="JNM508" s="595"/>
      <c r="JNN508" s="595"/>
      <c r="JNO508" s="595"/>
      <c r="JNP508" s="595"/>
      <c r="JNQ508" s="595"/>
      <c r="JNR508" s="595"/>
      <c r="JNS508" s="595"/>
      <c r="JNT508" s="595"/>
      <c r="JNU508" s="595"/>
      <c r="JNV508" s="595"/>
      <c r="JNW508" s="595"/>
      <c r="JNX508" s="595"/>
      <c r="JNY508" s="595"/>
      <c r="JNZ508" s="595"/>
      <c r="JOA508" s="595"/>
      <c r="JOB508" s="595"/>
      <c r="JOC508" s="595"/>
      <c r="JOD508" s="595"/>
      <c r="JOE508" s="595"/>
      <c r="JOF508" s="595"/>
      <c r="JOG508" s="595"/>
      <c r="JOH508" s="595"/>
      <c r="JOI508" s="595"/>
      <c r="JOJ508" s="595"/>
      <c r="JOK508" s="595"/>
      <c r="JOL508" s="595"/>
      <c r="JOM508" s="595"/>
      <c r="JON508" s="595"/>
      <c r="JOO508" s="595"/>
      <c r="JOP508" s="595"/>
      <c r="JOQ508" s="595"/>
      <c r="JOR508" s="595"/>
      <c r="JOS508" s="595"/>
      <c r="JOT508" s="595"/>
      <c r="JOU508" s="595"/>
      <c r="JOV508" s="595"/>
      <c r="JOW508" s="595"/>
      <c r="JOX508" s="595"/>
      <c r="JOY508" s="595"/>
      <c r="JOZ508" s="595"/>
      <c r="JPA508" s="595"/>
      <c r="JPB508" s="595"/>
      <c r="JPC508" s="595"/>
      <c r="JPD508" s="595"/>
      <c r="JPE508" s="595"/>
      <c r="JPF508" s="595"/>
      <c r="JPG508" s="595"/>
      <c r="JPH508" s="595"/>
      <c r="JPI508" s="595"/>
      <c r="JPJ508" s="595"/>
      <c r="JPK508" s="595"/>
      <c r="JPL508" s="595"/>
      <c r="JPM508" s="595"/>
      <c r="JPN508" s="595"/>
      <c r="JPO508" s="595"/>
      <c r="JPP508" s="595"/>
      <c r="JPQ508" s="595"/>
      <c r="JPR508" s="595"/>
      <c r="JPS508" s="595"/>
      <c r="JPT508" s="595"/>
      <c r="JPU508" s="595"/>
      <c r="JPV508" s="595"/>
      <c r="JPW508" s="595"/>
      <c r="JPX508" s="595"/>
      <c r="JPY508" s="595"/>
      <c r="JPZ508" s="595"/>
      <c r="JQA508" s="595"/>
      <c r="JQB508" s="595"/>
      <c r="JQC508" s="595"/>
      <c r="JQD508" s="595"/>
      <c r="JQE508" s="595"/>
      <c r="JQF508" s="595"/>
      <c r="JQG508" s="595"/>
      <c r="JQH508" s="595"/>
      <c r="JQI508" s="595"/>
      <c r="JQJ508" s="595"/>
      <c r="JQK508" s="595"/>
      <c r="JQL508" s="595"/>
      <c r="JQM508" s="595"/>
      <c r="JQN508" s="595"/>
      <c r="JQO508" s="595"/>
      <c r="JQP508" s="595"/>
      <c r="JQQ508" s="595"/>
      <c r="JQR508" s="595"/>
      <c r="JQS508" s="595"/>
      <c r="JQT508" s="595"/>
      <c r="JQU508" s="595"/>
      <c r="JQV508" s="595"/>
      <c r="JQW508" s="595"/>
      <c r="JQX508" s="595"/>
      <c r="JQY508" s="595"/>
      <c r="JQZ508" s="595"/>
      <c r="JRA508" s="595"/>
      <c r="JRB508" s="595"/>
      <c r="JRC508" s="595"/>
      <c r="JRD508" s="595"/>
      <c r="JRE508" s="595"/>
      <c r="JRF508" s="595"/>
      <c r="JRG508" s="595"/>
      <c r="JRH508" s="595"/>
      <c r="JRI508" s="595"/>
      <c r="JRJ508" s="595"/>
      <c r="JRK508" s="595"/>
      <c r="JRL508" s="595"/>
      <c r="JRM508" s="595"/>
      <c r="JRN508" s="595"/>
      <c r="JRO508" s="595"/>
      <c r="JRP508" s="595"/>
      <c r="JRQ508" s="595"/>
      <c r="JRR508" s="595"/>
      <c r="JRS508" s="595"/>
      <c r="JRT508" s="595"/>
      <c r="JRU508" s="595"/>
      <c r="JRV508" s="595"/>
      <c r="JRW508" s="595"/>
      <c r="JRX508" s="595"/>
      <c r="JRY508" s="595"/>
      <c r="JRZ508" s="595"/>
      <c r="JSA508" s="595"/>
      <c r="JSB508" s="595"/>
      <c r="JSC508" s="595"/>
      <c r="JSD508" s="595"/>
      <c r="JSE508" s="595"/>
      <c r="JSF508" s="595"/>
      <c r="JSG508" s="595"/>
      <c r="JSH508" s="595"/>
      <c r="JSI508" s="595"/>
      <c r="JSJ508" s="595"/>
      <c r="JSK508" s="595"/>
      <c r="JSL508" s="595"/>
      <c r="JSM508" s="595"/>
      <c r="JSN508" s="595"/>
      <c r="JSO508" s="595"/>
      <c r="JSP508" s="595"/>
      <c r="JSQ508" s="595"/>
      <c r="JSR508" s="595"/>
      <c r="JSS508" s="595"/>
      <c r="JST508" s="595"/>
      <c r="JSU508" s="595"/>
      <c r="JSV508" s="595"/>
      <c r="JSW508" s="595"/>
      <c r="JSX508" s="595"/>
      <c r="JSY508" s="595"/>
      <c r="JSZ508" s="595"/>
      <c r="JTA508" s="595"/>
      <c r="JTB508" s="595"/>
      <c r="JTC508" s="595"/>
      <c r="JTD508" s="595"/>
      <c r="JTE508" s="595"/>
      <c r="JTF508" s="595"/>
      <c r="JTG508" s="595"/>
      <c r="JTH508" s="595"/>
      <c r="JTI508" s="595"/>
      <c r="JTJ508" s="595"/>
      <c r="JTK508" s="595"/>
      <c r="JTL508" s="595"/>
      <c r="JTM508" s="595"/>
      <c r="JTN508" s="595"/>
      <c r="JTO508" s="595"/>
      <c r="JTP508" s="595"/>
      <c r="JTQ508" s="595"/>
      <c r="JTR508" s="595"/>
      <c r="JTS508" s="595"/>
      <c r="JTT508" s="595"/>
      <c r="JTU508" s="595"/>
      <c r="JTV508" s="595"/>
      <c r="JTW508" s="595"/>
      <c r="JTX508" s="595"/>
      <c r="JTY508" s="595"/>
      <c r="JTZ508" s="595"/>
      <c r="JUA508" s="595"/>
      <c r="JUB508" s="595"/>
      <c r="JUC508" s="595"/>
      <c r="JUD508" s="595"/>
      <c r="JUE508" s="595"/>
      <c r="JUF508" s="595"/>
      <c r="JUG508" s="595"/>
      <c r="JUH508" s="595"/>
      <c r="JUI508" s="595"/>
      <c r="JUJ508" s="595"/>
      <c r="JUK508" s="595"/>
      <c r="JUL508" s="595"/>
      <c r="JUM508" s="595"/>
      <c r="JUN508" s="595"/>
      <c r="JUO508" s="595"/>
      <c r="JUP508" s="595"/>
      <c r="JUQ508" s="595"/>
      <c r="JUR508" s="595"/>
      <c r="JUS508" s="595"/>
      <c r="JUT508" s="595"/>
      <c r="JUU508" s="595"/>
      <c r="JUV508" s="595"/>
      <c r="JUW508" s="595"/>
      <c r="JUX508" s="595"/>
      <c r="JUY508" s="595"/>
      <c r="JUZ508" s="595"/>
      <c r="JVA508" s="595"/>
      <c r="JVB508" s="595"/>
      <c r="JVC508" s="595"/>
      <c r="JVD508" s="595"/>
      <c r="JVE508" s="595"/>
      <c r="JVF508" s="595"/>
      <c r="JVG508" s="595"/>
      <c r="JVH508" s="595"/>
      <c r="JVI508" s="595"/>
      <c r="JVJ508" s="595"/>
      <c r="JVK508" s="595"/>
      <c r="JVL508" s="595"/>
      <c r="JVM508" s="595"/>
      <c r="JVN508" s="595"/>
      <c r="JVO508" s="595"/>
      <c r="JVP508" s="595"/>
      <c r="JVQ508" s="595"/>
      <c r="JVR508" s="595"/>
      <c r="JVS508" s="595"/>
      <c r="JVT508" s="595"/>
      <c r="JVU508" s="595"/>
      <c r="JVV508" s="595"/>
      <c r="JVW508" s="595"/>
      <c r="JVX508" s="595"/>
      <c r="JVY508" s="595"/>
      <c r="JVZ508" s="595"/>
      <c r="JWA508" s="595"/>
      <c r="JWB508" s="595"/>
      <c r="JWC508" s="595"/>
      <c r="JWD508" s="595"/>
      <c r="JWE508" s="595"/>
      <c r="JWF508" s="595"/>
      <c r="JWG508" s="595"/>
      <c r="JWH508" s="595"/>
      <c r="JWI508" s="595"/>
      <c r="JWJ508" s="595"/>
      <c r="JWK508" s="595"/>
      <c r="JWL508" s="595"/>
      <c r="JWM508" s="595"/>
      <c r="JWN508" s="595"/>
      <c r="JWO508" s="595"/>
      <c r="JWP508" s="595"/>
      <c r="JWQ508" s="595"/>
      <c r="JWR508" s="595"/>
      <c r="JWS508" s="595"/>
      <c r="JWT508" s="595"/>
      <c r="JWU508" s="595"/>
      <c r="JWV508" s="595"/>
      <c r="JWW508" s="595"/>
      <c r="JWX508" s="595"/>
      <c r="JWY508" s="595"/>
      <c r="JWZ508" s="595"/>
      <c r="JXA508" s="595"/>
      <c r="JXB508" s="595"/>
      <c r="JXC508" s="595"/>
      <c r="JXD508" s="595"/>
      <c r="JXE508" s="595"/>
      <c r="JXF508" s="595"/>
      <c r="JXG508" s="595"/>
      <c r="JXH508" s="595"/>
      <c r="JXI508" s="595"/>
      <c r="JXJ508" s="595"/>
      <c r="JXK508" s="595"/>
      <c r="JXL508" s="595"/>
      <c r="JXM508" s="595"/>
      <c r="JXN508" s="595"/>
      <c r="JXO508" s="595"/>
      <c r="JXP508" s="595"/>
      <c r="JXQ508" s="595"/>
      <c r="JXR508" s="595"/>
      <c r="JXS508" s="595"/>
      <c r="JXT508" s="595"/>
      <c r="JXU508" s="595"/>
      <c r="JXV508" s="595"/>
      <c r="JXW508" s="595"/>
      <c r="JXX508" s="595"/>
      <c r="JXY508" s="595"/>
      <c r="JXZ508" s="595"/>
      <c r="JYA508" s="595"/>
      <c r="JYB508" s="595"/>
      <c r="JYC508" s="595"/>
      <c r="JYD508" s="595"/>
      <c r="JYE508" s="595"/>
      <c r="JYF508" s="595"/>
      <c r="JYG508" s="595"/>
      <c r="JYH508" s="595"/>
      <c r="JYI508" s="595"/>
      <c r="JYJ508" s="595"/>
      <c r="JYK508" s="595"/>
      <c r="JYL508" s="595"/>
      <c r="JYM508" s="595"/>
      <c r="JYN508" s="595"/>
      <c r="JYO508" s="595"/>
      <c r="JYP508" s="595"/>
      <c r="JYQ508" s="595"/>
      <c r="JYR508" s="595"/>
      <c r="JYS508" s="595"/>
      <c r="JYT508" s="595"/>
      <c r="JYU508" s="595"/>
      <c r="JYV508" s="595"/>
      <c r="JYW508" s="595"/>
      <c r="JYX508" s="595"/>
      <c r="JYY508" s="595"/>
      <c r="JYZ508" s="595"/>
      <c r="JZA508" s="595"/>
      <c r="JZB508" s="595"/>
      <c r="JZC508" s="595"/>
      <c r="JZD508" s="595"/>
      <c r="JZE508" s="595"/>
      <c r="JZF508" s="595"/>
      <c r="JZG508" s="595"/>
      <c r="JZH508" s="595"/>
      <c r="JZI508" s="595"/>
      <c r="JZJ508" s="595"/>
      <c r="JZK508" s="595"/>
      <c r="JZL508" s="595"/>
      <c r="JZM508" s="595"/>
      <c r="JZN508" s="595"/>
      <c r="JZO508" s="595"/>
      <c r="JZP508" s="595"/>
      <c r="JZQ508" s="595"/>
      <c r="JZR508" s="595"/>
      <c r="JZS508" s="595"/>
      <c r="JZT508" s="595"/>
      <c r="JZU508" s="595"/>
      <c r="JZV508" s="595"/>
      <c r="JZW508" s="595"/>
      <c r="JZX508" s="595"/>
      <c r="JZY508" s="595"/>
      <c r="JZZ508" s="595"/>
      <c r="KAA508" s="595"/>
      <c r="KAB508" s="595"/>
      <c r="KAC508" s="595"/>
      <c r="KAD508" s="595"/>
      <c r="KAE508" s="595"/>
      <c r="KAF508" s="595"/>
      <c r="KAG508" s="595"/>
      <c r="KAH508" s="595"/>
      <c r="KAI508" s="595"/>
      <c r="KAJ508" s="595"/>
      <c r="KAK508" s="595"/>
      <c r="KAL508" s="595"/>
      <c r="KAM508" s="595"/>
      <c r="KAN508" s="595"/>
      <c r="KAO508" s="595"/>
      <c r="KAP508" s="595"/>
      <c r="KAQ508" s="595"/>
      <c r="KAR508" s="595"/>
      <c r="KAS508" s="595"/>
      <c r="KAT508" s="595"/>
      <c r="KAU508" s="595"/>
      <c r="KAV508" s="595"/>
      <c r="KAW508" s="595"/>
      <c r="KAX508" s="595"/>
      <c r="KAY508" s="595"/>
      <c r="KAZ508" s="595"/>
      <c r="KBA508" s="595"/>
      <c r="KBB508" s="595"/>
      <c r="KBC508" s="595"/>
      <c r="KBD508" s="595"/>
      <c r="KBE508" s="595"/>
      <c r="KBF508" s="595"/>
      <c r="KBG508" s="595"/>
      <c r="KBH508" s="595"/>
      <c r="KBI508" s="595"/>
      <c r="KBJ508" s="595"/>
      <c r="KBK508" s="595"/>
      <c r="KBL508" s="595"/>
      <c r="KBM508" s="595"/>
      <c r="KBN508" s="595"/>
      <c r="KBO508" s="595"/>
      <c r="KBP508" s="595"/>
      <c r="KBQ508" s="595"/>
      <c r="KBR508" s="595"/>
      <c r="KBS508" s="595"/>
      <c r="KBT508" s="595"/>
      <c r="KBU508" s="595"/>
      <c r="KBV508" s="595"/>
      <c r="KBW508" s="595"/>
      <c r="KBX508" s="595"/>
      <c r="KBY508" s="595"/>
      <c r="KBZ508" s="595"/>
      <c r="KCA508" s="595"/>
      <c r="KCB508" s="595"/>
      <c r="KCC508" s="595"/>
      <c r="KCD508" s="595"/>
      <c r="KCE508" s="595"/>
      <c r="KCF508" s="595"/>
      <c r="KCG508" s="595"/>
      <c r="KCH508" s="595"/>
      <c r="KCI508" s="595"/>
      <c r="KCJ508" s="595"/>
      <c r="KCK508" s="595"/>
      <c r="KCL508" s="595"/>
      <c r="KCM508" s="595"/>
      <c r="KCN508" s="595"/>
      <c r="KCO508" s="595"/>
      <c r="KCP508" s="595"/>
      <c r="KCQ508" s="595"/>
      <c r="KCR508" s="595"/>
      <c r="KCS508" s="595"/>
      <c r="KCT508" s="595"/>
      <c r="KCU508" s="595"/>
      <c r="KCV508" s="595"/>
      <c r="KCW508" s="595"/>
      <c r="KCX508" s="595"/>
      <c r="KCY508" s="595"/>
      <c r="KCZ508" s="595"/>
      <c r="KDA508" s="595"/>
      <c r="KDB508" s="595"/>
      <c r="KDC508" s="595"/>
      <c r="KDD508" s="595"/>
      <c r="KDE508" s="595"/>
      <c r="KDF508" s="595"/>
      <c r="KDG508" s="595"/>
      <c r="KDH508" s="595"/>
      <c r="KDI508" s="595"/>
      <c r="KDJ508" s="595"/>
      <c r="KDK508" s="595"/>
      <c r="KDL508" s="595"/>
      <c r="KDM508" s="595"/>
      <c r="KDN508" s="595"/>
      <c r="KDO508" s="595"/>
      <c r="KDP508" s="595"/>
      <c r="KDQ508" s="595"/>
      <c r="KDR508" s="595"/>
      <c r="KDS508" s="595"/>
      <c r="KDT508" s="595"/>
      <c r="KDU508" s="595"/>
      <c r="KDV508" s="595"/>
      <c r="KDW508" s="595"/>
      <c r="KDX508" s="595"/>
      <c r="KDY508" s="595"/>
      <c r="KDZ508" s="595"/>
      <c r="KEA508" s="595"/>
      <c r="KEB508" s="595"/>
      <c r="KEC508" s="595"/>
      <c r="KED508" s="595"/>
      <c r="KEE508" s="595"/>
      <c r="KEF508" s="595"/>
      <c r="KEG508" s="595"/>
      <c r="KEH508" s="595"/>
      <c r="KEI508" s="595"/>
      <c r="KEJ508" s="595"/>
      <c r="KEK508" s="595"/>
      <c r="KEL508" s="595"/>
      <c r="KEM508" s="595"/>
      <c r="KEN508" s="595"/>
      <c r="KEO508" s="595"/>
      <c r="KEP508" s="595"/>
      <c r="KEQ508" s="595"/>
      <c r="KER508" s="595"/>
      <c r="KES508" s="595"/>
      <c r="KET508" s="595"/>
      <c r="KEU508" s="595"/>
      <c r="KEV508" s="595"/>
      <c r="KEW508" s="595"/>
      <c r="KEX508" s="595"/>
      <c r="KEY508" s="595"/>
      <c r="KEZ508" s="595"/>
      <c r="KFA508" s="595"/>
      <c r="KFB508" s="595"/>
      <c r="KFC508" s="595"/>
      <c r="KFD508" s="595"/>
      <c r="KFE508" s="595"/>
      <c r="KFF508" s="595"/>
      <c r="KFG508" s="595"/>
      <c r="KFH508" s="595"/>
      <c r="KFI508" s="595"/>
      <c r="KFJ508" s="595"/>
      <c r="KFK508" s="595"/>
      <c r="KFL508" s="595"/>
      <c r="KFM508" s="595"/>
      <c r="KFN508" s="595"/>
      <c r="KFO508" s="595"/>
      <c r="KFP508" s="595"/>
      <c r="KFQ508" s="595"/>
      <c r="KFR508" s="595"/>
      <c r="KFS508" s="595"/>
      <c r="KFT508" s="595"/>
      <c r="KFU508" s="595"/>
      <c r="KFV508" s="595"/>
      <c r="KFW508" s="595"/>
      <c r="KFX508" s="595"/>
      <c r="KFY508" s="595"/>
      <c r="KFZ508" s="595"/>
      <c r="KGA508" s="595"/>
      <c r="KGB508" s="595"/>
      <c r="KGC508" s="595"/>
      <c r="KGD508" s="595"/>
      <c r="KGE508" s="595"/>
      <c r="KGF508" s="595"/>
      <c r="KGG508" s="595"/>
      <c r="KGH508" s="595"/>
      <c r="KGI508" s="595"/>
      <c r="KGJ508" s="595"/>
      <c r="KGK508" s="595"/>
      <c r="KGL508" s="595"/>
      <c r="KGM508" s="595"/>
      <c r="KGN508" s="595"/>
      <c r="KGO508" s="595"/>
      <c r="KGP508" s="595"/>
      <c r="KGQ508" s="595"/>
      <c r="KGR508" s="595"/>
      <c r="KGS508" s="595"/>
      <c r="KGT508" s="595"/>
      <c r="KGU508" s="595"/>
      <c r="KGV508" s="595"/>
      <c r="KGW508" s="595"/>
      <c r="KGX508" s="595"/>
      <c r="KGY508" s="595"/>
      <c r="KGZ508" s="595"/>
      <c r="KHA508" s="595"/>
      <c r="KHB508" s="595"/>
      <c r="KHC508" s="595"/>
      <c r="KHD508" s="595"/>
      <c r="KHE508" s="595"/>
      <c r="KHF508" s="595"/>
      <c r="KHG508" s="595"/>
      <c r="KHH508" s="595"/>
      <c r="KHI508" s="595"/>
      <c r="KHJ508" s="595"/>
      <c r="KHK508" s="595"/>
      <c r="KHL508" s="595"/>
      <c r="KHM508" s="595"/>
      <c r="KHN508" s="595"/>
      <c r="KHO508" s="595"/>
      <c r="KHP508" s="595"/>
      <c r="KHQ508" s="595"/>
      <c r="KHR508" s="595"/>
      <c r="KHS508" s="595"/>
      <c r="KHT508" s="595"/>
      <c r="KHU508" s="595"/>
      <c r="KHV508" s="595"/>
      <c r="KHW508" s="595"/>
      <c r="KHX508" s="595"/>
      <c r="KHY508" s="595"/>
      <c r="KHZ508" s="595"/>
      <c r="KIA508" s="595"/>
      <c r="KIB508" s="595"/>
      <c r="KIC508" s="595"/>
      <c r="KID508" s="595"/>
      <c r="KIE508" s="595"/>
      <c r="KIF508" s="595"/>
      <c r="KIG508" s="595"/>
      <c r="KIH508" s="595"/>
      <c r="KII508" s="595"/>
      <c r="KIJ508" s="595"/>
      <c r="KIK508" s="595"/>
      <c r="KIL508" s="595"/>
      <c r="KIM508" s="595"/>
      <c r="KIN508" s="595"/>
      <c r="KIO508" s="595"/>
      <c r="KIP508" s="595"/>
      <c r="KIQ508" s="595"/>
      <c r="KIR508" s="595"/>
      <c r="KIS508" s="595"/>
      <c r="KIT508" s="595"/>
      <c r="KIU508" s="595"/>
      <c r="KIV508" s="595"/>
      <c r="KIW508" s="595"/>
      <c r="KIX508" s="595"/>
      <c r="KIY508" s="595"/>
      <c r="KIZ508" s="595"/>
      <c r="KJA508" s="595"/>
      <c r="KJB508" s="595"/>
      <c r="KJC508" s="595"/>
      <c r="KJD508" s="595"/>
      <c r="KJE508" s="595"/>
      <c r="KJF508" s="595"/>
      <c r="KJG508" s="595"/>
      <c r="KJH508" s="595"/>
      <c r="KJI508" s="595"/>
      <c r="KJJ508" s="595"/>
      <c r="KJK508" s="595"/>
      <c r="KJL508" s="595"/>
      <c r="KJM508" s="595"/>
      <c r="KJN508" s="595"/>
      <c r="KJO508" s="595"/>
      <c r="KJP508" s="595"/>
      <c r="KJQ508" s="595"/>
      <c r="KJR508" s="595"/>
      <c r="KJS508" s="595"/>
      <c r="KJT508" s="595"/>
      <c r="KJU508" s="595"/>
      <c r="KJV508" s="595"/>
      <c r="KJW508" s="595"/>
      <c r="KJX508" s="595"/>
      <c r="KJY508" s="595"/>
      <c r="KJZ508" s="595"/>
      <c r="KKA508" s="595"/>
      <c r="KKB508" s="595"/>
      <c r="KKC508" s="595"/>
      <c r="KKD508" s="595"/>
      <c r="KKE508" s="595"/>
      <c r="KKF508" s="595"/>
      <c r="KKG508" s="595"/>
      <c r="KKH508" s="595"/>
      <c r="KKI508" s="595"/>
      <c r="KKJ508" s="595"/>
      <c r="KKK508" s="595"/>
      <c r="KKL508" s="595"/>
      <c r="KKM508" s="595"/>
      <c r="KKN508" s="595"/>
      <c r="KKO508" s="595"/>
      <c r="KKP508" s="595"/>
      <c r="KKQ508" s="595"/>
      <c r="KKR508" s="595"/>
      <c r="KKS508" s="595"/>
      <c r="KKT508" s="595"/>
      <c r="KKU508" s="595"/>
      <c r="KKV508" s="595"/>
      <c r="KKW508" s="595"/>
      <c r="KKX508" s="595"/>
      <c r="KKY508" s="595"/>
      <c r="KKZ508" s="595"/>
      <c r="KLA508" s="595"/>
      <c r="KLB508" s="595"/>
      <c r="KLC508" s="595"/>
      <c r="KLD508" s="595"/>
      <c r="KLE508" s="595"/>
      <c r="KLF508" s="595"/>
      <c r="KLG508" s="595"/>
      <c r="KLH508" s="595"/>
      <c r="KLI508" s="595"/>
      <c r="KLJ508" s="595"/>
      <c r="KLK508" s="595"/>
      <c r="KLL508" s="595"/>
      <c r="KLM508" s="595"/>
      <c r="KLN508" s="595"/>
      <c r="KLO508" s="595"/>
      <c r="KLP508" s="595"/>
      <c r="KLQ508" s="595"/>
      <c r="KLR508" s="595"/>
      <c r="KLS508" s="595"/>
      <c r="KLT508" s="595"/>
      <c r="KLU508" s="595"/>
      <c r="KLV508" s="595"/>
      <c r="KLW508" s="595"/>
      <c r="KLX508" s="595"/>
      <c r="KLY508" s="595"/>
      <c r="KLZ508" s="595"/>
      <c r="KMA508" s="595"/>
      <c r="KMB508" s="595"/>
      <c r="KMC508" s="595"/>
      <c r="KMD508" s="595"/>
      <c r="KME508" s="595"/>
      <c r="KMF508" s="595"/>
      <c r="KMG508" s="595"/>
      <c r="KMH508" s="595"/>
      <c r="KMI508" s="595"/>
      <c r="KMJ508" s="595"/>
      <c r="KMK508" s="595"/>
      <c r="KML508" s="595"/>
      <c r="KMM508" s="595"/>
      <c r="KMN508" s="595"/>
      <c r="KMO508" s="595"/>
      <c r="KMP508" s="595"/>
      <c r="KMQ508" s="595"/>
      <c r="KMR508" s="595"/>
      <c r="KMS508" s="595"/>
      <c r="KMT508" s="595"/>
      <c r="KMU508" s="595"/>
      <c r="KMV508" s="595"/>
      <c r="KMW508" s="595"/>
      <c r="KMX508" s="595"/>
      <c r="KMY508" s="595"/>
      <c r="KMZ508" s="595"/>
      <c r="KNA508" s="595"/>
      <c r="KNB508" s="595"/>
      <c r="KNC508" s="595"/>
      <c r="KND508" s="595"/>
      <c r="KNE508" s="595"/>
      <c r="KNF508" s="595"/>
      <c r="KNG508" s="595"/>
      <c r="KNH508" s="595"/>
      <c r="KNI508" s="595"/>
      <c r="KNJ508" s="595"/>
      <c r="KNK508" s="595"/>
      <c r="KNL508" s="595"/>
      <c r="KNM508" s="595"/>
      <c r="KNN508" s="595"/>
      <c r="KNO508" s="595"/>
      <c r="KNP508" s="595"/>
      <c r="KNQ508" s="595"/>
      <c r="KNR508" s="595"/>
      <c r="KNS508" s="595"/>
      <c r="KNT508" s="595"/>
      <c r="KNU508" s="595"/>
      <c r="KNV508" s="595"/>
      <c r="KNW508" s="595"/>
      <c r="KNX508" s="595"/>
      <c r="KNY508" s="595"/>
      <c r="KNZ508" s="595"/>
      <c r="KOA508" s="595"/>
      <c r="KOB508" s="595"/>
      <c r="KOC508" s="595"/>
      <c r="KOD508" s="595"/>
      <c r="KOE508" s="595"/>
      <c r="KOF508" s="595"/>
      <c r="KOG508" s="595"/>
      <c r="KOH508" s="595"/>
      <c r="KOI508" s="595"/>
      <c r="KOJ508" s="595"/>
      <c r="KOK508" s="595"/>
      <c r="KOL508" s="595"/>
      <c r="KOM508" s="595"/>
      <c r="KON508" s="595"/>
      <c r="KOO508" s="595"/>
      <c r="KOP508" s="595"/>
      <c r="KOQ508" s="595"/>
      <c r="KOR508" s="595"/>
      <c r="KOS508" s="595"/>
      <c r="KOT508" s="595"/>
      <c r="KOU508" s="595"/>
      <c r="KOV508" s="595"/>
      <c r="KOW508" s="595"/>
      <c r="KOX508" s="595"/>
      <c r="KOY508" s="595"/>
      <c r="KOZ508" s="595"/>
      <c r="KPA508" s="595"/>
      <c r="KPB508" s="595"/>
      <c r="KPC508" s="595"/>
      <c r="KPD508" s="595"/>
      <c r="KPE508" s="595"/>
      <c r="KPF508" s="595"/>
      <c r="KPG508" s="595"/>
      <c r="KPH508" s="595"/>
      <c r="KPI508" s="595"/>
      <c r="KPJ508" s="595"/>
      <c r="KPK508" s="595"/>
      <c r="KPL508" s="595"/>
      <c r="KPM508" s="595"/>
      <c r="KPN508" s="595"/>
      <c r="KPO508" s="595"/>
      <c r="KPP508" s="595"/>
      <c r="KPQ508" s="595"/>
      <c r="KPR508" s="595"/>
      <c r="KPS508" s="595"/>
      <c r="KPT508" s="595"/>
      <c r="KPU508" s="595"/>
      <c r="KPV508" s="595"/>
      <c r="KPW508" s="595"/>
      <c r="KPX508" s="595"/>
      <c r="KPY508" s="595"/>
      <c r="KPZ508" s="595"/>
      <c r="KQA508" s="595"/>
      <c r="KQB508" s="595"/>
      <c r="KQC508" s="595"/>
      <c r="KQD508" s="595"/>
      <c r="KQE508" s="595"/>
      <c r="KQF508" s="595"/>
      <c r="KQG508" s="595"/>
      <c r="KQH508" s="595"/>
      <c r="KQI508" s="595"/>
      <c r="KQJ508" s="595"/>
      <c r="KQK508" s="595"/>
      <c r="KQL508" s="595"/>
      <c r="KQM508" s="595"/>
      <c r="KQN508" s="595"/>
      <c r="KQO508" s="595"/>
      <c r="KQP508" s="595"/>
      <c r="KQQ508" s="595"/>
      <c r="KQR508" s="595"/>
      <c r="KQS508" s="595"/>
      <c r="KQT508" s="595"/>
      <c r="KQU508" s="595"/>
      <c r="KQV508" s="595"/>
      <c r="KQW508" s="595"/>
      <c r="KQX508" s="595"/>
      <c r="KQY508" s="595"/>
      <c r="KQZ508" s="595"/>
      <c r="KRA508" s="595"/>
      <c r="KRB508" s="595"/>
      <c r="KRC508" s="595"/>
      <c r="KRD508" s="595"/>
      <c r="KRE508" s="595"/>
      <c r="KRF508" s="595"/>
      <c r="KRG508" s="595"/>
      <c r="KRH508" s="595"/>
      <c r="KRI508" s="595"/>
      <c r="KRJ508" s="595"/>
      <c r="KRK508" s="595"/>
      <c r="KRL508" s="595"/>
      <c r="KRM508" s="595"/>
      <c r="KRN508" s="595"/>
      <c r="KRO508" s="595"/>
      <c r="KRP508" s="595"/>
      <c r="KRQ508" s="595"/>
      <c r="KRR508" s="595"/>
      <c r="KRS508" s="595"/>
      <c r="KRT508" s="595"/>
      <c r="KRU508" s="595"/>
      <c r="KRV508" s="595"/>
      <c r="KRW508" s="595"/>
      <c r="KRX508" s="595"/>
      <c r="KRY508" s="595"/>
      <c r="KRZ508" s="595"/>
      <c r="KSA508" s="595"/>
      <c r="KSB508" s="595"/>
      <c r="KSC508" s="595"/>
      <c r="KSD508" s="595"/>
      <c r="KSE508" s="595"/>
      <c r="KSF508" s="595"/>
      <c r="KSG508" s="595"/>
      <c r="KSH508" s="595"/>
      <c r="KSI508" s="595"/>
      <c r="KSJ508" s="595"/>
      <c r="KSK508" s="595"/>
      <c r="KSL508" s="595"/>
      <c r="KSM508" s="595"/>
      <c r="KSN508" s="595"/>
      <c r="KSO508" s="595"/>
      <c r="KSP508" s="595"/>
      <c r="KSQ508" s="595"/>
      <c r="KSR508" s="595"/>
      <c r="KSS508" s="595"/>
      <c r="KST508" s="595"/>
      <c r="KSU508" s="595"/>
      <c r="KSV508" s="595"/>
      <c r="KSW508" s="595"/>
      <c r="KSX508" s="595"/>
      <c r="KSY508" s="595"/>
      <c r="KSZ508" s="595"/>
      <c r="KTA508" s="595"/>
      <c r="KTB508" s="595"/>
      <c r="KTC508" s="595"/>
      <c r="KTD508" s="595"/>
      <c r="KTE508" s="595"/>
      <c r="KTF508" s="595"/>
      <c r="KTG508" s="595"/>
      <c r="KTH508" s="595"/>
      <c r="KTI508" s="595"/>
      <c r="KTJ508" s="595"/>
      <c r="KTK508" s="595"/>
      <c r="KTL508" s="595"/>
      <c r="KTM508" s="595"/>
      <c r="KTN508" s="595"/>
      <c r="KTO508" s="595"/>
      <c r="KTP508" s="595"/>
      <c r="KTQ508" s="595"/>
      <c r="KTR508" s="595"/>
      <c r="KTS508" s="595"/>
      <c r="KTT508" s="595"/>
      <c r="KTU508" s="595"/>
      <c r="KTV508" s="595"/>
      <c r="KTW508" s="595"/>
      <c r="KTX508" s="595"/>
      <c r="KTY508" s="595"/>
      <c r="KTZ508" s="595"/>
      <c r="KUA508" s="595"/>
      <c r="KUB508" s="595"/>
      <c r="KUC508" s="595"/>
      <c r="KUD508" s="595"/>
      <c r="KUE508" s="595"/>
      <c r="KUF508" s="595"/>
      <c r="KUG508" s="595"/>
      <c r="KUH508" s="595"/>
      <c r="KUI508" s="595"/>
      <c r="KUJ508" s="595"/>
      <c r="KUK508" s="595"/>
      <c r="KUL508" s="595"/>
      <c r="KUM508" s="595"/>
      <c r="KUN508" s="595"/>
      <c r="KUO508" s="595"/>
      <c r="KUP508" s="595"/>
      <c r="KUQ508" s="595"/>
      <c r="KUR508" s="595"/>
      <c r="KUS508" s="595"/>
      <c r="KUT508" s="595"/>
      <c r="KUU508" s="595"/>
      <c r="KUV508" s="595"/>
      <c r="KUW508" s="595"/>
      <c r="KUX508" s="595"/>
      <c r="KUY508" s="595"/>
      <c r="KUZ508" s="595"/>
      <c r="KVA508" s="595"/>
      <c r="KVB508" s="595"/>
      <c r="KVC508" s="595"/>
      <c r="KVD508" s="595"/>
      <c r="KVE508" s="595"/>
      <c r="KVF508" s="595"/>
      <c r="KVG508" s="595"/>
      <c r="KVH508" s="595"/>
      <c r="KVI508" s="595"/>
      <c r="KVJ508" s="595"/>
      <c r="KVK508" s="595"/>
      <c r="KVL508" s="595"/>
      <c r="KVM508" s="595"/>
      <c r="KVN508" s="595"/>
      <c r="KVO508" s="595"/>
      <c r="KVP508" s="595"/>
      <c r="KVQ508" s="595"/>
      <c r="KVR508" s="595"/>
      <c r="KVS508" s="595"/>
      <c r="KVT508" s="595"/>
      <c r="KVU508" s="595"/>
      <c r="KVV508" s="595"/>
      <c r="KVW508" s="595"/>
      <c r="KVX508" s="595"/>
      <c r="KVY508" s="595"/>
      <c r="KVZ508" s="595"/>
      <c r="KWA508" s="595"/>
      <c r="KWB508" s="595"/>
      <c r="KWC508" s="595"/>
      <c r="KWD508" s="595"/>
      <c r="KWE508" s="595"/>
      <c r="KWF508" s="595"/>
      <c r="KWG508" s="595"/>
      <c r="KWH508" s="595"/>
      <c r="KWI508" s="595"/>
      <c r="KWJ508" s="595"/>
      <c r="KWK508" s="595"/>
      <c r="KWL508" s="595"/>
      <c r="KWM508" s="595"/>
      <c r="KWN508" s="595"/>
      <c r="KWO508" s="595"/>
      <c r="KWP508" s="595"/>
      <c r="KWQ508" s="595"/>
      <c r="KWR508" s="595"/>
      <c r="KWS508" s="595"/>
      <c r="KWT508" s="595"/>
      <c r="KWU508" s="595"/>
      <c r="KWV508" s="595"/>
      <c r="KWW508" s="595"/>
      <c r="KWX508" s="595"/>
      <c r="KWY508" s="595"/>
      <c r="KWZ508" s="595"/>
      <c r="KXA508" s="595"/>
      <c r="KXB508" s="595"/>
      <c r="KXC508" s="595"/>
      <c r="KXD508" s="595"/>
      <c r="KXE508" s="595"/>
      <c r="KXF508" s="595"/>
      <c r="KXG508" s="595"/>
      <c r="KXH508" s="595"/>
      <c r="KXI508" s="595"/>
      <c r="KXJ508" s="595"/>
      <c r="KXK508" s="595"/>
      <c r="KXL508" s="595"/>
      <c r="KXM508" s="595"/>
      <c r="KXN508" s="595"/>
      <c r="KXO508" s="595"/>
      <c r="KXP508" s="595"/>
      <c r="KXQ508" s="595"/>
      <c r="KXR508" s="595"/>
      <c r="KXS508" s="595"/>
      <c r="KXT508" s="595"/>
      <c r="KXU508" s="595"/>
      <c r="KXV508" s="595"/>
      <c r="KXW508" s="595"/>
      <c r="KXX508" s="595"/>
      <c r="KXY508" s="595"/>
      <c r="KXZ508" s="595"/>
      <c r="KYA508" s="595"/>
      <c r="KYB508" s="595"/>
      <c r="KYC508" s="595"/>
      <c r="KYD508" s="595"/>
      <c r="KYE508" s="595"/>
      <c r="KYF508" s="595"/>
      <c r="KYG508" s="595"/>
      <c r="KYH508" s="595"/>
      <c r="KYI508" s="595"/>
      <c r="KYJ508" s="595"/>
      <c r="KYK508" s="595"/>
      <c r="KYL508" s="595"/>
      <c r="KYM508" s="595"/>
      <c r="KYN508" s="595"/>
      <c r="KYO508" s="595"/>
      <c r="KYP508" s="595"/>
      <c r="KYQ508" s="595"/>
      <c r="KYR508" s="595"/>
      <c r="KYS508" s="595"/>
      <c r="KYT508" s="595"/>
      <c r="KYU508" s="595"/>
      <c r="KYV508" s="595"/>
      <c r="KYW508" s="595"/>
      <c r="KYX508" s="595"/>
      <c r="KYY508" s="595"/>
      <c r="KYZ508" s="595"/>
      <c r="KZA508" s="595"/>
      <c r="KZB508" s="595"/>
      <c r="KZC508" s="595"/>
      <c r="KZD508" s="595"/>
      <c r="KZE508" s="595"/>
      <c r="KZF508" s="595"/>
      <c r="KZG508" s="595"/>
      <c r="KZH508" s="595"/>
      <c r="KZI508" s="595"/>
      <c r="KZJ508" s="595"/>
      <c r="KZK508" s="595"/>
      <c r="KZL508" s="595"/>
      <c r="KZM508" s="595"/>
      <c r="KZN508" s="595"/>
      <c r="KZO508" s="595"/>
      <c r="KZP508" s="595"/>
      <c r="KZQ508" s="595"/>
      <c r="KZR508" s="595"/>
      <c r="KZS508" s="595"/>
      <c r="KZT508" s="595"/>
      <c r="KZU508" s="595"/>
      <c r="KZV508" s="595"/>
      <c r="KZW508" s="595"/>
      <c r="KZX508" s="595"/>
      <c r="KZY508" s="595"/>
      <c r="KZZ508" s="595"/>
      <c r="LAA508" s="595"/>
      <c r="LAB508" s="595"/>
      <c r="LAC508" s="595"/>
      <c r="LAD508" s="595"/>
      <c r="LAE508" s="595"/>
      <c r="LAF508" s="595"/>
      <c r="LAG508" s="595"/>
      <c r="LAH508" s="595"/>
      <c r="LAI508" s="595"/>
      <c r="LAJ508" s="595"/>
      <c r="LAK508" s="595"/>
      <c r="LAL508" s="595"/>
      <c r="LAM508" s="595"/>
      <c r="LAN508" s="595"/>
      <c r="LAO508" s="595"/>
      <c r="LAP508" s="595"/>
      <c r="LAQ508" s="595"/>
      <c r="LAR508" s="595"/>
      <c r="LAS508" s="595"/>
      <c r="LAT508" s="595"/>
      <c r="LAU508" s="595"/>
      <c r="LAV508" s="595"/>
      <c r="LAW508" s="595"/>
      <c r="LAX508" s="595"/>
      <c r="LAY508" s="595"/>
      <c r="LAZ508" s="595"/>
      <c r="LBA508" s="595"/>
      <c r="LBB508" s="595"/>
      <c r="LBC508" s="595"/>
      <c r="LBD508" s="595"/>
      <c r="LBE508" s="595"/>
      <c r="LBF508" s="595"/>
      <c r="LBG508" s="595"/>
      <c r="LBH508" s="595"/>
      <c r="LBI508" s="595"/>
      <c r="LBJ508" s="595"/>
      <c r="LBK508" s="595"/>
      <c r="LBL508" s="595"/>
      <c r="LBM508" s="595"/>
      <c r="LBN508" s="595"/>
      <c r="LBO508" s="595"/>
      <c r="LBP508" s="595"/>
      <c r="LBQ508" s="595"/>
      <c r="LBR508" s="595"/>
      <c r="LBS508" s="595"/>
      <c r="LBT508" s="595"/>
      <c r="LBU508" s="595"/>
      <c r="LBV508" s="595"/>
      <c r="LBW508" s="595"/>
      <c r="LBX508" s="595"/>
      <c r="LBY508" s="595"/>
      <c r="LBZ508" s="595"/>
      <c r="LCA508" s="595"/>
      <c r="LCB508" s="595"/>
      <c r="LCC508" s="595"/>
      <c r="LCD508" s="595"/>
      <c r="LCE508" s="595"/>
      <c r="LCF508" s="595"/>
      <c r="LCG508" s="595"/>
      <c r="LCH508" s="595"/>
      <c r="LCI508" s="595"/>
      <c r="LCJ508" s="595"/>
      <c r="LCK508" s="595"/>
      <c r="LCL508" s="595"/>
      <c r="LCM508" s="595"/>
      <c r="LCN508" s="595"/>
      <c r="LCO508" s="595"/>
      <c r="LCP508" s="595"/>
      <c r="LCQ508" s="595"/>
      <c r="LCR508" s="595"/>
      <c r="LCS508" s="595"/>
      <c r="LCT508" s="595"/>
      <c r="LCU508" s="595"/>
      <c r="LCV508" s="595"/>
      <c r="LCW508" s="595"/>
      <c r="LCX508" s="595"/>
      <c r="LCY508" s="595"/>
      <c r="LCZ508" s="595"/>
      <c r="LDA508" s="595"/>
      <c r="LDB508" s="595"/>
      <c r="LDC508" s="595"/>
      <c r="LDD508" s="595"/>
      <c r="LDE508" s="595"/>
      <c r="LDF508" s="595"/>
      <c r="LDG508" s="595"/>
      <c r="LDH508" s="595"/>
      <c r="LDI508" s="595"/>
      <c r="LDJ508" s="595"/>
      <c r="LDK508" s="595"/>
      <c r="LDL508" s="595"/>
      <c r="LDM508" s="595"/>
      <c r="LDN508" s="595"/>
      <c r="LDO508" s="595"/>
      <c r="LDP508" s="595"/>
      <c r="LDQ508" s="595"/>
      <c r="LDR508" s="595"/>
      <c r="LDS508" s="595"/>
      <c r="LDT508" s="595"/>
      <c r="LDU508" s="595"/>
      <c r="LDV508" s="595"/>
      <c r="LDW508" s="595"/>
      <c r="LDX508" s="595"/>
      <c r="LDY508" s="595"/>
      <c r="LDZ508" s="595"/>
      <c r="LEA508" s="595"/>
      <c r="LEB508" s="595"/>
      <c r="LEC508" s="595"/>
      <c r="LED508" s="595"/>
      <c r="LEE508" s="595"/>
      <c r="LEF508" s="595"/>
      <c r="LEG508" s="595"/>
      <c r="LEH508" s="595"/>
      <c r="LEI508" s="595"/>
      <c r="LEJ508" s="595"/>
      <c r="LEK508" s="595"/>
      <c r="LEL508" s="595"/>
      <c r="LEM508" s="595"/>
      <c r="LEN508" s="595"/>
      <c r="LEO508" s="595"/>
      <c r="LEP508" s="595"/>
      <c r="LEQ508" s="595"/>
      <c r="LER508" s="595"/>
      <c r="LES508" s="595"/>
      <c r="LET508" s="595"/>
      <c r="LEU508" s="595"/>
      <c r="LEV508" s="595"/>
      <c r="LEW508" s="595"/>
      <c r="LEX508" s="595"/>
      <c r="LEY508" s="595"/>
      <c r="LEZ508" s="595"/>
      <c r="LFA508" s="595"/>
      <c r="LFB508" s="595"/>
      <c r="LFC508" s="595"/>
      <c r="LFD508" s="595"/>
      <c r="LFE508" s="595"/>
      <c r="LFF508" s="595"/>
      <c r="LFG508" s="595"/>
      <c r="LFH508" s="595"/>
      <c r="LFI508" s="595"/>
      <c r="LFJ508" s="595"/>
      <c r="LFK508" s="595"/>
      <c r="LFL508" s="595"/>
      <c r="LFM508" s="595"/>
      <c r="LFN508" s="595"/>
      <c r="LFO508" s="595"/>
      <c r="LFP508" s="595"/>
      <c r="LFQ508" s="595"/>
      <c r="LFR508" s="595"/>
      <c r="LFS508" s="595"/>
      <c r="LFT508" s="595"/>
      <c r="LFU508" s="595"/>
      <c r="LFV508" s="595"/>
      <c r="LFW508" s="595"/>
      <c r="LFX508" s="595"/>
      <c r="LFY508" s="595"/>
      <c r="LFZ508" s="595"/>
      <c r="LGA508" s="595"/>
      <c r="LGB508" s="595"/>
      <c r="LGC508" s="595"/>
      <c r="LGD508" s="595"/>
      <c r="LGE508" s="595"/>
      <c r="LGF508" s="595"/>
      <c r="LGG508" s="595"/>
      <c r="LGH508" s="595"/>
      <c r="LGI508" s="595"/>
      <c r="LGJ508" s="595"/>
      <c r="LGK508" s="595"/>
      <c r="LGL508" s="595"/>
      <c r="LGM508" s="595"/>
      <c r="LGN508" s="595"/>
      <c r="LGO508" s="595"/>
      <c r="LGP508" s="595"/>
      <c r="LGQ508" s="595"/>
      <c r="LGR508" s="595"/>
      <c r="LGS508" s="595"/>
      <c r="LGT508" s="595"/>
      <c r="LGU508" s="595"/>
      <c r="LGV508" s="595"/>
      <c r="LGW508" s="595"/>
      <c r="LGX508" s="595"/>
      <c r="LGY508" s="595"/>
      <c r="LGZ508" s="595"/>
      <c r="LHA508" s="595"/>
      <c r="LHB508" s="595"/>
      <c r="LHC508" s="595"/>
      <c r="LHD508" s="595"/>
      <c r="LHE508" s="595"/>
      <c r="LHF508" s="595"/>
      <c r="LHG508" s="595"/>
      <c r="LHH508" s="595"/>
      <c r="LHI508" s="595"/>
      <c r="LHJ508" s="595"/>
      <c r="LHK508" s="595"/>
      <c r="LHL508" s="595"/>
      <c r="LHM508" s="595"/>
      <c r="LHN508" s="595"/>
      <c r="LHO508" s="595"/>
      <c r="LHP508" s="595"/>
      <c r="LHQ508" s="595"/>
      <c r="LHR508" s="595"/>
      <c r="LHS508" s="595"/>
      <c r="LHT508" s="595"/>
      <c r="LHU508" s="595"/>
      <c r="LHV508" s="595"/>
      <c r="LHW508" s="595"/>
      <c r="LHX508" s="595"/>
      <c r="LHY508" s="595"/>
      <c r="LHZ508" s="595"/>
      <c r="LIA508" s="595"/>
      <c r="LIB508" s="595"/>
      <c r="LIC508" s="595"/>
      <c r="LID508" s="595"/>
      <c r="LIE508" s="595"/>
      <c r="LIF508" s="595"/>
      <c r="LIG508" s="595"/>
      <c r="LIH508" s="595"/>
      <c r="LII508" s="595"/>
      <c r="LIJ508" s="595"/>
      <c r="LIK508" s="595"/>
      <c r="LIL508" s="595"/>
      <c r="LIM508" s="595"/>
      <c r="LIN508" s="595"/>
      <c r="LIO508" s="595"/>
      <c r="LIP508" s="595"/>
      <c r="LIQ508" s="595"/>
      <c r="LIR508" s="595"/>
      <c r="LIS508" s="595"/>
      <c r="LIT508" s="595"/>
      <c r="LIU508" s="595"/>
      <c r="LIV508" s="595"/>
      <c r="LIW508" s="595"/>
      <c r="LIX508" s="595"/>
      <c r="LIY508" s="595"/>
      <c r="LIZ508" s="595"/>
      <c r="LJA508" s="595"/>
      <c r="LJB508" s="595"/>
      <c r="LJC508" s="595"/>
      <c r="LJD508" s="595"/>
      <c r="LJE508" s="595"/>
      <c r="LJF508" s="595"/>
      <c r="LJG508" s="595"/>
      <c r="LJH508" s="595"/>
      <c r="LJI508" s="595"/>
      <c r="LJJ508" s="595"/>
      <c r="LJK508" s="595"/>
      <c r="LJL508" s="595"/>
      <c r="LJM508" s="595"/>
      <c r="LJN508" s="595"/>
      <c r="LJO508" s="595"/>
      <c r="LJP508" s="595"/>
      <c r="LJQ508" s="595"/>
      <c r="LJR508" s="595"/>
      <c r="LJS508" s="595"/>
      <c r="LJT508" s="595"/>
      <c r="LJU508" s="595"/>
      <c r="LJV508" s="595"/>
      <c r="LJW508" s="595"/>
      <c r="LJX508" s="595"/>
      <c r="LJY508" s="595"/>
      <c r="LJZ508" s="595"/>
      <c r="LKA508" s="595"/>
      <c r="LKB508" s="595"/>
      <c r="LKC508" s="595"/>
      <c r="LKD508" s="595"/>
      <c r="LKE508" s="595"/>
      <c r="LKF508" s="595"/>
      <c r="LKG508" s="595"/>
      <c r="LKH508" s="595"/>
      <c r="LKI508" s="595"/>
      <c r="LKJ508" s="595"/>
      <c r="LKK508" s="595"/>
      <c r="LKL508" s="595"/>
      <c r="LKM508" s="595"/>
      <c r="LKN508" s="595"/>
      <c r="LKO508" s="595"/>
      <c r="LKP508" s="595"/>
      <c r="LKQ508" s="595"/>
      <c r="LKR508" s="595"/>
      <c r="LKS508" s="595"/>
      <c r="LKT508" s="595"/>
      <c r="LKU508" s="595"/>
      <c r="LKV508" s="595"/>
      <c r="LKW508" s="595"/>
      <c r="LKX508" s="595"/>
      <c r="LKY508" s="595"/>
      <c r="LKZ508" s="595"/>
      <c r="LLA508" s="595"/>
      <c r="LLB508" s="595"/>
      <c r="LLC508" s="595"/>
      <c r="LLD508" s="595"/>
      <c r="LLE508" s="595"/>
      <c r="LLF508" s="595"/>
      <c r="LLG508" s="595"/>
      <c r="LLH508" s="595"/>
      <c r="LLI508" s="595"/>
      <c r="LLJ508" s="595"/>
      <c r="LLK508" s="595"/>
      <c r="LLL508" s="595"/>
      <c r="LLM508" s="595"/>
      <c r="LLN508" s="595"/>
      <c r="LLO508" s="595"/>
      <c r="LLP508" s="595"/>
      <c r="LLQ508" s="595"/>
      <c r="LLR508" s="595"/>
      <c r="LLS508" s="595"/>
      <c r="LLT508" s="595"/>
      <c r="LLU508" s="595"/>
      <c r="LLV508" s="595"/>
      <c r="LLW508" s="595"/>
      <c r="LLX508" s="595"/>
      <c r="LLY508" s="595"/>
      <c r="LLZ508" s="595"/>
      <c r="LMA508" s="595"/>
      <c r="LMB508" s="595"/>
      <c r="LMC508" s="595"/>
      <c r="LMD508" s="595"/>
      <c r="LME508" s="595"/>
      <c r="LMF508" s="595"/>
      <c r="LMG508" s="595"/>
      <c r="LMH508" s="595"/>
      <c r="LMI508" s="595"/>
      <c r="LMJ508" s="595"/>
      <c r="LMK508" s="595"/>
      <c r="LML508" s="595"/>
      <c r="LMM508" s="595"/>
      <c r="LMN508" s="595"/>
      <c r="LMO508" s="595"/>
      <c r="LMP508" s="595"/>
      <c r="LMQ508" s="595"/>
      <c r="LMR508" s="595"/>
      <c r="LMS508" s="595"/>
      <c r="LMT508" s="595"/>
      <c r="LMU508" s="595"/>
      <c r="LMV508" s="595"/>
      <c r="LMW508" s="595"/>
      <c r="LMX508" s="595"/>
      <c r="LMY508" s="595"/>
      <c r="LMZ508" s="595"/>
      <c r="LNA508" s="595"/>
      <c r="LNB508" s="595"/>
      <c r="LNC508" s="595"/>
      <c r="LND508" s="595"/>
      <c r="LNE508" s="595"/>
      <c r="LNF508" s="595"/>
      <c r="LNG508" s="595"/>
      <c r="LNH508" s="595"/>
      <c r="LNI508" s="595"/>
      <c r="LNJ508" s="595"/>
      <c r="LNK508" s="595"/>
      <c r="LNL508" s="595"/>
      <c r="LNM508" s="595"/>
      <c r="LNN508" s="595"/>
      <c r="LNO508" s="595"/>
      <c r="LNP508" s="595"/>
      <c r="LNQ508" s="595"/>
      <c r="LNR508" s="595"/>
      <c r="LNS508" s="595"/>
      <c r="LNT508" s="595"/>
      <c r="LNU508" s="595"/>
      <c r="LNV508" s="595"/>
      <c r="LNW508" s="595"/>
      <c r="LNX508" s="595"/>
      <c r="LNY508" s="595"/>
      <c r="LNZ508" s="595"/>
      <c r="LOA508" s="595"/>
      <c r="LOB508" s="595"/>
      <c r="LOC508" s="595"/>
      <c r="LOD508" s="595"/>
      <c r="LOE508" s="595"/>
      <c r="LOF508" s="595"/>
      <c r="LOG508" s="595"/>
      <c r="LOH508" s="595"/>
      <c r="LOI508" s="595"/>
      <c r="LOJ508" s="595"/>
      <c r="LOK508" s="595"/>
      <c r="LOL508" s="595"/>
      <c r="LOM508" s="595"/>
      <c r="LON508" s="595"/>
      <c r="LOO508" s="595"/>
      <c r="LOP508" s="595"/>
      <c r="LOQ508" s="595"/>
      <c r="LOR508" s="595"/>
      <c r="LOS508" s="595"/>
      <c r="LOT508" s="595"/>
      <c r="LOU508" s="595"/>
      <c r="LOV508" s="595"/>
      <c r="LOW508" s="595"/>
      <c r="LOX508" s="595"/>
      <c r="LOY508" s="595"/>
      <c r="LOZ508" s="595"/>
      <c r="LPA508" s="595"/>
      <c r="LPB508" s="595"/>
      <c r="LPC508" s="595"/>
      <c r="LPD508" s="595"/>
      <c r="LPE508" s="595"/>
      <c r="LPF508" s="595"/>
      <c r="LPG508" s="595"/>
      <c r="LPH508" s="595"/>
      <c r="LPI508" s="595"/>
      <c r="LPJ508" s="595"/>
      <c r="LPK508" s="595"/>
      <c r="LPL508" s="595"/>
      <c r="LPM508" s="595"/>
      <c r="LPN508" s="595"/>
      <c r="LPO508" s="595"/>
      <c r="LPP508" s="595"/>
      <c r="LPQ508" s="595"/>
      <c r="LPR508" s="595"/>
      <c r="LPS508" s="595"/>
      <c r="LPT508" s="595"/>
      <c r="LPU508" s="595"/>
      <c r="LPV508" s="595"/>
      <c r="LPW508" s="595"/>
      <c r="LPX508" s="595"/>
      <c r="LPY508" s="595"/>
      <c r="LPZ508" s="595"/>
      <c r="LQA508" s="595"/>
      <c r="LQB508" s="595"/>
      <c r="LQC508" s="595"/>
      <c r="LQD508" s="595"/>
      <c r="LQE508" s="595"/>
      <c r="LQF508" s="595"/>
      <c r="LQG508" s="595"/>
      <c r="LQH508" s="595"/>
      <c r="LQI508" s="595"/>
      <c r="LQJ508" s="595"/>
      <c r="LQK508" s="595"/>
      <c r="LQL508" s="595"/>
      <c r="LQM508" s="595"/>
      <c r="LQN508" s="595"/>
      <c r="LQO508" s="595"/>
      <c r="LQP508" s="595"/>
      <c r="LQQ508" s="595"/>
      <c r="LQR508" s="595"/>
      <c r="LQS508" s="595"/>
      <c r="LQT508" s="595"/>
      <c r="LQU508" s="595"/>
      <c r="LQV508" s="595"/>
      <c r="LQW508" s="595"/>
      <c r="LQX508" s="595"/>
      <c r="LQY508" s="595"/>
      <c r="LQZ508" s="595"/>
      <c r="LRA508" s="595"/>
      <c r="LRB508" s="595"/>
      <c r="LRC508" s="595"/>
      <c r="LRD508" s="595"/>
      <c r="LRE508" s="595"/>
      <c r="LRF508" s="595"/>
      <c r="LRG508" s="595"/>
      <c r="LRH508" s="595"/>
      <c r="LRI508" s="595"/>
      <c r="LRJ508" s="595"/>
      <c r="LRK508" s="595"/>
      <c r="LRL508" s="595"/>
      <c r="LRM508" s="595"/>
      <c r="LRN508" s="595"/>
      <c r="LRO508" s="595"/>
      <c r="LRP508" s="595"/>
      <c r="LRQ508" s="595"/>
      <c r="LRR508" s="595"/>
      <c r="LRS508" s="595"/>
      <c r="LRT508" s="595"/>
      <c r="LRU508" s="595"/>
      <c r="LRV508" s="595"/>
      <c r="LRW508" s="595"/>
      <c r="LRX508" s="595"/>
      <c r="LRY508" s="595"/>
      <c r="LRZ508" s="595"/>
      <c r="LSA508" s="595"/>
      <c r="LSB508" s="595"/>
      <c r="LSC508" s="595"/>
      <c r="LSD508" s="595"/>
      <c r="LSE508" s="595"/>
      <c r="LSF508" s="595"/>
      <c r="LSG508" s="595"/>
      <c r="LSH508" s="595"/>
      <c r="LSI508" s="595"/>
      <c r="LSJ508" s="595"/>
      <c r="LSK508" s="595"/>
      <c r="LSL508" s="595"/>
      <c r="LSM508" s="595"/>
      <c r="LSN508" s="595"/>
      <c r="LSO508" s="595"/>
      <c r="LSP508" s="595"/>
      <c r="LSQ508" s="595"/>
      <c r="LSR508" s="595"/>
      <c r="LSS508" s="595"/>
      <c r="LST508" s="595"/>
      <c r="LSU508" s="595"/>
      <c r="LSV508" s="595"/>
      <c r="LSW508" s="595"/>
      <c r="LSX508" s="595"/>
      <c r="LSY508" s="595"/>
      <c r="LSZ508" s="595"/>
      <c r="LTA508" s="595"/>
      <c r="LTB508" s="595"/>
      <c r="LTC508" s="595"/>
      <c r="LTD508" s="595"/>
      <c r="LTE508" s="595"/>
      <c r="LTF508" s="595"/>
      <c r="LTG508" s="595"/>
      <c r="LTH508" s="595"/>
      <c r="LTI508" s="595"/>
      <c r="LTJ508" s="595"/>
      <c r="LTK508" s="595"/>
      <c r="LTL508" s="595"/>
      <c r="LTM508" s="595"/>
      <c r="LTN508" s="595"/>
      <c r="LTO508" s="595"/>
      <c r="LTP508" s="595"/>
      <c r="LTQ508" s="595"/>
      <c r="LTR508" s="595"/>
      <c r="LTS508" s="595"/>
      <c r="LTT508" s="595"/>
      <c r="LTU508" s="595"/>
      <c r="LTV508" s="595"/>
      <c r="LTW508" s="595"/>
      <c r="LTX508" s="595"/>
      <c r="LTY508" s="595"/>
      <c r="LTZ508" s="595"/>
      <c r="LUA508" s="595"/>
      <c r="LUB508" s="595"/>
      <c r="LUC508" s="595"/>
      <c r="LUD508" s="595"/>
      <c r="LUE508" s="595"/>
      <c r="LUF508" s="595"/>
      <c r="LUG508" s="595"/>
      <c r="LUH508" s="595"/>
      <c r="LUI508" s="595"/>
      <c r="LUJ508" s="595"/>
      <c r="LUK508" s="595"/>
      <c r="LUL508" s="595"/>
      <c r="LUM508" s="595"/>
      <c r="LUN508" s="595"/>
      <c r="LUO508" s="595"/>
      <c r="LUP508" s="595"/>
      <c r="LUQ508" s="595"/>
      <c r="LUR508" s="595"/>
      <c r="LUS508" s="595"/>
      <c r="LUT508" s="595"/>
      <c r="LUU508" s="595"/>
      <c r="LUV508" s="595"/>
      <c r="LUW508" s="595"/>
      <c r="LUX508" s="595"/>
      <c r="LUY508" s="595"/>
      <c r="LUZ508" s="595"/>
      <c r="LVA508" s="595"/>
      <c r="LVB508" s="595"/>
      <c r="LVC508" s="595"/>
      <c r="LVD508" s="595"/>
      <c r="LVE508" s="595"/>
      <c r="LVF508" s="595"/>
      <c r="LVG508" s="595"/>
      <c r="LVH508" s="595"/>
      <c r="LVI508" s="595"/>
      <c r="LVJ508" s="595"/>
      <c r="LVK508" s="595"/>
      <c r="LVL508" s="595"/>
      <c r="LVM508" s="595"/>
      <c r="LVN508" s="595"/>
      <c r="LVO508" s="595"/>
      <c r="LVP508" s="595"/>
      <c r="LVQ508" s="595"/>
      <c r="LVR508" s="595"/>
      <c r="LVS508" s="595"/>
      <c r="LVT508" s="595"/>
      <c r="LVU508" s="595"/>
      <c r="LVV508" s="595"/>
      <c r="LVW508" s="595"/>
      <c r="LVX508" s="595"/>
      <c r="LVY508" s="595"/>
      <c r="LVZ508" s="595"/>
      <c r="LWA508" s="595"/>
      <c r="LWB508" s="595"/>
      <c r="LWC508" s="595"/>
      <c r="LWD508" s="595"/>
      <c r="LWE508" s="595"/>
      <c r="LWF508" s="595"/>
      <c r="LWG508" s="595"/>
      <c r="LWH508" s="595"/>
      <c r="LWI508" s="595"/>
      <c r="LWJ508" s="595"/>
      <c r="LWK508" s="595"/>
      <c r="LWL508" s="595"/>
      <c r="LWM508" s="595"/>
      <c r="LWN508" s="595"/>
      <c r="LWO508" s="595"/>
      <c r="LWP508" s="595"/>
      <c r="LWQ508" s="595"/>
      <c r="LWR508" s="595"/>
      <c r="LWS508" s="595"/>
      <c r="LWT508" s="595"/>
      <c r="LWU508" s="595"/>
      <c r="LWV508" s="595"/>
      <c r="LWW508" s="595"/>
      <c r="LWX508" s="595"/>
      <c r="LWY508" s="595"/>
      <c r="LWZ508" s="595"/>
      <c r="LXA508" s="595"/>
      <c r="LXB508" s="595"/>
      <c r="LXC508" s="595"/>
      <c r="LXD508" s="595"/>
      <c r="LXE508" s="595"/>
      <c r="LXF508" s="595"/>
      <c r="LXG508" s="595"/>
      <c r="LXH508" s="595"/>
      <c r="LXI508" s="595"/>
      <c r="LXJ508" s="595"/>
      <c r="LXK508" s="595"/>
      <c r="LXL508" s="595"/>
      <c r="LXM508" s="595"/>
      <c r="LXN508" s="595"/>
      <c r="LXO508" s="595"/>
      <c r="LXP508" s="595"/>
      <c r="LXQ508" s="595"/>
      <c r="LXR508" s="595"/>
      <c r="LXS508" s="595"/>
      <c r="LXT508" s="595"/>
      <c r="LXU508" s="595"/>
      <c r="LXV508" s="595"/>
      <c r="LXW508" s="595"/>
      <c r="LXX508" s="595"/>
      <c r="LXY508" s="595"/>
      <c r="LXZ508" s="595"/>
      <c r="LYA508" s="595"/>
      <c r="LYB508" s="595"/>
      <c r="LYC508" s="595"/>
      <c r="LYD508" s="595"/>
      <c r="LYE508" s="595"/>
      <c r="LYF508" s="595"/>
      <c r="LYG508" s="595"/>
      <c r="LYH508" s="595"/>
      <c r="LYI508" s="595"/>
      <c r="LYJ508" s="595"/>
      <c r="LYK508" s="595"/>
      <c r="LYL508" s="595"/>
      <c r="LYM508" s="595"/>
      <c r="LYN508" s="595"/>
      <c r="LYO508" s="595"/>
      <c r="LYP508" s="595"/>
      <c r="LYQ508" s="595"/>
      <c r="LYR508" s="595"/>
      <c r="LYS508" s="595"/>
      <c r="LYT508" s="595"/>
      <c r="LYU508" s="595"/>
      <c r="LYV508" s="595"/>
      <c r="LYW508" s="595"/>
      <c r="LYX508" s="595"/>
      <c r="LYY508" s="595"/>
      <c r="LYZ508" s="595"/>
      <c r="LZA508" s="595"/>
      <c r="LZB508" s="595"/>
      <c r="LZC508" s="595"/>
      <c r="LZD508" s="595"/>
      <c r="LZE508" s="595"/>
      <c r="LZF508" s="595"/>
      <c r="LZG508" s="595"/>
      <c r="LZH508" s="595"/>
      <c r="LZI508" s="595"/>
      <c r="LZJ508" s="595"/>
      <c r="LZK508" s="595"/>
      <c r="LZL508" s="595"/>
      <c r="LZM508" s="595"/>
      <c r="LZN508" s="595"/>
      <c r="LZO508" s="595"/>
      <c r="LZP508" s="595"/>
      <c r="LZQ508" s="595"/>
      <c r="LZR508" s="595"/>
      <c r="LZS508" s="595"/>
      <c r="LZT508" s="595"/>
      <c r="LZU508" s="595"/>
      <c r="LZV508" s="595"/>
      <c r="LZW508" s="595"/>
      <c r="LZX508" s="595"/>
      <c r="LZY508" s="595"/>
      <c r="LZZ508" s="595"/>
      <c r="MAA508" s="595"/>
      <c r="MAB508" s="595"/>
      <c r="MAC508" s="595"/>
      <c r="MAD508" s="595"/>
      <c r="MAE508" s="595"/>
      <c r="MAF508" s="595"/>
      <c r="MAG508" s="595"/>
      <c r="MAH508" s="595"/>
      <c r="MAI508" s="595"/>
      <c r="MAJ508" s="595"/>
      <c r="MAK508" s="595"/>
      <c r="MAL508" s="595"/>
      <c r="MAM508" s="595"/>
      <c r="MAN508" s="595"/>
      <c r="MAO508" s="595"/>
      <c r="MAP508" s="595"/>
      <c r="MAQ508" s="595"/>
      <c r="MAR508" s="595"/>
      <c r="MAS508" s="595"/>
      <c r="MAT508" s="595"/>
      <c r="MAU508" s="595"/>
      <c r="MAV508" s="595"/>
      <c r="MAW508" s="595"/>
      <c r="MAX508" s="595"/>
      <c r="MAY508" s="595"/>
      <c r="MAZ508" s="595"/>
      <c r="MBA508" s="595"/>
      <c r="MBB508" s="595"/>
      <c r="MBC508" s="595"/>
      <c r="MBD508" s="595"/>
      <c r="MBE508" s="595"/>
      <c r="MBF508" s="595"/>
      <c r="MBG508" s="595"/>
      <c r="MBH508" s="595"/>
      <c r="MBI508" s="595"/>
      <c r="MBJ508" s="595"/>
      <c r="MBK508" s="595"/>
      <c r="MBL508" s="595"/>
      <c r="MBM508" s="595"/>
      <c r="MBN508" s="595"/>
      <c r="MBO508" s="595"/>
      <c r="MBP508" s="595"/>
      <c r="MBQ508" s="595"/>
      <c r="MBR508" s="595"/>
      <c r="MBS508" s="595"/>
      <c r="MBT508" s="595"/>
      <c r="MBU508" s="595"/>
      <c r="MBV508" s="595"/>
      <c r="MBW508" s="595"/>
      <c r="MBX508" s="595"/>
      <c r="MBY508" s="595"/>
      <c r="MBZ508" s="595"/>
      <c r="MCA508" s="595"/>
      <c r="MCB508" s="595"/>
      <c r="MCC508" s="595"/>
      <c r="MCD508" s="595"/>
      <c r="MCE508" s="595"/>
      <c r="MCF508" s="595"/>
      <c r="MCG508" s="595"/>
      <c r="MCH508" s="595"/>
      <c r="MCI508" s="595"/>
      <c r="MCJ508" s="595"/>
      <c r="MCK508" s="595"/>
      <c r="MCL508" s="595"/>
      <c r="MCM508" s="595"/>
      <c r="MCN508" s="595"/>
      <c r="MCO508" s="595"/>
      <c r="MCP508" s="595"/>
      <c r="MCQ508" s="595"/>
      <c r="MCR508" s="595"/>
      <c r="MCS508" s="595"/>
      <c r="MCT508" s="595"/>
      <c r="MCU508" s="595"/>
      <c r="MCV508" s="595"/>
      <c r="MCW508" s="595"/>
      <c r="MCX508" s="595"/>
      <c r="MCY508" s="595"/>
      <c r="MCZ508" s="595"/>
      <c r="MDA508" s="595"/>
      <c r="MDB508" s="595"/>
      <c r="MDC508" s="595"/>
      <c r="MDD508" s="595"/>
      <c r="MDE508" s="595"/>
      <c r="MDF508" s="595"/>
      <c r="MDG508" s="595"/>
      <c r="MDH508" s="595"/>
      <c r="MDI508" s="595"/>
      <c r="MDJ508" s="595"/>
      <c r="MDK508" s="595"/>
      <c r="MDL508" s="595"/>
      <c r="MDM508" s="595"/>
      <c r="MDN508" s="595"/>
      <c r="MDO508" s="595"/>
      <c r="MDP508" s="595"/>
      <c r="MDQ508" s="595"/>
      <c r="MDR508" s="595"/>
      <c r="MDS508" s="595"/>
      <c r="MDT508" s="595"/>
      <c r="MDU508" s="595"/>
      <c r="MDV508" s="595"/>
      <c r="MDW508" s="595"/>
      <c r="MDX508" s="595"/>
      <c r="MDY508" s="595"/>
      <c r="MDZ508" s="595"/>
      <c r="MEA508" s="595"/>
      <c r="MEB508" s="595"/>
      <c r="MEC508" s="595"/>
      <c r="MED508" s="595"/>
      <c r="MEE508" s="595"/>
      <c r="MEF508" s="595"/>
      <c r="MEG508" s="595"/>
      <c r="MEH508" s="595"/>
      <c r="MEI508" s="595"/>
      <c r="MEJ508" s="595"/>
      <c r="MEK508" s="595"/>
      <c r="MEL508" s="595"/>
      <c r="MEM508" s="595"/>
      <c r="MEN508" s="595"/>
      <c r="MEO508" s="595"/>
      <c r="MEP508" s="595"/>
      <c r="MEQ508" s="595"/>
      <c r="MER508" s="595"/>
      <c r="MES508" s="595"/>
      <c r="MET508" s="595"/>
      <c r="MEU508" s="595"/>
      <c r="MEV508" s="595"/>
      <c r="MEW508" s="595"/>
      <c r="MEX508" s="595"/>
      <c r="MEY508" s="595"/>
      <c r="MEZ508" s="595"/>
      <c r="MFA508" s="595"/>
      <c r="MFB508" s="595"/>
      <c r="MFC508" s="595"/>
      <c r="MFD508" s="595"/>
      <c r="MFE508" s="595"/>
      <c r="MFF508" s="595"/>
      <c r="MFG508" s="595"/>
      <c r="MFH508" s="595"/>
      <c r="MFI508" s="595"/>
      <c r="MFJ508" s="595"/>
      <c r="MFK508" s="595"/>
      <c r="MFL508" s="595"/>
      <c r="MFM508" s="595"/>
      <c r="MFN508" s="595"/>
      <c r="MFO508" s="595"/>
      <c r="MFP508" s="595"/>
      <c r="MFQ508" s="595"/>
      <c r="MFR508" s="595"/>
      <c r="MFS508" s="595"/>
      <c r="MFT508" s="595"/>
      <c r="MFU508" s="595"/>
      <c r="MFV508" s="595"/>
      <c r="MFW508" s="595"/>
      <c r="MFX508" s="595"/>
      <c r="MFY508" s="595"/>
      <c r="MFZ508" s="595"/>
      <c r="MGA508" s="595"/>
      <c r="MGB508" s="595"/>
      <c r="MGC508" s="595"/>
      <c r="MGD508" s="595"/>
      <c r="MGE508" s="595"/>
      <c r="MGF508" s="595"/>
      <c r="MGG508" s="595"/>
      <c r="MGH508" s="595"/>
      <c r="MGI508" s="595"/>
      <c r="MGJ508" s="595"/>
      <c r="MGK508" s="595"/>
      <c r="MGL508" s="595"/>
      <c r="MGM508" s="595"/>
      <c r="MGN508" s="595"/>
      <c r="MGO508" s="595"/>
      <c r="MGP508" s="595"/>
      <c r="MGQ508" s="595"/>
      <c r="MGR508" s="595"/>
      <c r="MGS508" s="595"/>
      <c r="MGT508" s="595"/>
      <c r="MGU508" s="595"/>
      <c r="MGV508" s="595"/>
      <c r="MGW508" s="595"/>
      <c r="MGX508" s="595"/>
      <c r="MGY508" s="595"/>
      <c r="MGZ508" s="595"/>
      <c r="MHA508" s="595"/>
      <c r="MHB508" s="595"/>
      <c r="MHC508" s="595"/>
      <c r="MHD508" s="595"/>
      <c r="MHE508" s="595"/>
      <c r="MHF508" s="595"/>
      <c r="MHG508" s="595"/>
      <c r="MHH508" s="595"/>
      <c r="MHI508" s="595"/>
      <c r="MHJ508" s="595"/>
      <c r="MHK508" s="595"/>
      <c r="MHL508" s="595"/>
      <c r="MHM508" s="595"/>
      <c r="MHN508" s="595"/>
      <c r="MHO508" s="595"/>
      <c r="MHP508" s="595"/>
      <c r="MHQ508" s="595"/>
      <c r="MHR508" s="595"/>
      <c r="MHS508" s="595"/>
      <c r="MHT508" s="595"/>
      <c r="MHU508" s="595"/>
      <c r="MHV508" s="595"/>
      <c r="MHW508" s="595"/>
      <c r="MHX508" s="595"/>
      <c r="MHY508" s="595"/>
      <c r="MHZ508" s="595"/>
      <c r="MIA508" s="595"/>
      <c r="MIB508" s="595"/>
      <c r="MIC508" s="595"/>
      <c r="MID508" s="595"/>
      <c r="MIE508" s="595"/>
      <c r="MIF508" s="595"/>
      <c r="MIG508" s="595"/>
      <c r="MIH508" s="595"/>
      <c r="MII508" s="595"/>
      <c r="MIJ508" s="595"/>
      <c r="MIK508" s="595"/>
      <c r="MIL508" s="595"/>
      <c r="MIM508" s="595"/>
      <c r="MIN508" s="595"/>
      <c r="MIO508" s="595"/>
      <c r="MIP508" s="595"/>
      <c r="MIQ508" s="595"/>
      <c r="MIR508" s="595"/>
      <c r="MIS508" s="595"/>
      <c r="MIT508" s="595"/>
      <c r="MIU508" s="595"/>
      <c r="MIV508" s="595"/>
      <c r="MIW508" s="595"/>
      <c r="MIX508" s="595"/>
      <c r="MIY508" s="595"/>
      <c r="MIZ508" s="595"/>
      <c r="MJA508" s="595"/>
      <c r="MJB508" s="595"/>
      <c r="MJC508" s="595"/>
      <c r="MJD508" s="595"/>
      <c r="MJE508" s="595"/>
      <c r="MJF508" s="595"/>
      <c r="MJG508" s="595"/>
      <c r="MJH508" s="595"/>
      <c r="MJI508" s="595"/>
      <c r="MJJ508" s="595"/>
      <c r="MJK508" s="595"/>
      <c r="MJL508" s="595"/>
      <c r="MJM508" s="595"/>
      <c r="MJN508" s="595"/>
      <c r="MJO508" s="595"/>
      <c r="MJP508" s="595"/>
      <c r="MJQ508" s="595"/>
      <c r="MJR508" s="595"/>
      <c r="MJS508" s="595"/>
      <c r="MJT508" s="595"/>
      <c r="MJU508" s="595"/>
      <c r="MJV508" s="595"/>
      <c r="MJW508" s="595"/>
      <c r="MJX508" s="595"/>
      <c r="MJY508" s="595"/>
      <c r="MJZ508" s="595"/>
      <c r="MKA508" s="595"/>
      <c r="MKB508" s="595"/>
      <c r="MKC508" s="595"/>
      <c r="MKD508" s="595"/>
      <c r="MKE508" s="595"/>
      <c r="MKF508" s="595"/>
      <c r="MKG508" s="595"/>
      <c r="MKH508" s="595"/>
      <c r="MKI508" s="595"/>
      <c r="MKJ508" s="595"/>
      <c r="MKK508" s="595"/>
      <c r="MKL508" s="595"/>
      <c r="MKM508" s="595"/>
      <c r="MKN508" s="595"/>
      <c r="MKO508" s="595"/>
      <c r="MKP508" s="595"/>
      <c r="MKQ508" s="595"/>
      <c r="MKR508" s="595"/>
      <c r="MKS508" s="595"/>
      <c r="MKT508" s="595"/>
      <c r="MKU508" s="595"/>
      <c r="MKV508" s="595"/>
      <c r="MKW508" s="595"/>
      <c r="MKX508" s="595"/>
      <c r="MKY508" s="595"/>
      <c r="MKZ508" s="595"/>
      <c r="MLA508" s="595"/>
      <c r="MLB508" s="595"/>
      <c r="MLC508" s="595"/>
      <c r="MLD508" s="595"/>
      <c r="MLE508" s="595"/>
      <c r="MLF508" s="595"/>
      <c r="MLG508" s="595"/>
      <c r="MLH508" s="595"/>
      <c r="MLI508" s="595"/>
      <c r="MLJ508" s="595"/>
      <c r="MLK508" s="595"/>
      <c r="MLL508" s="595"/>
      <c r="MLM508" s="595"/>
      <c r="MLN508" s="595"/>
      <c r="MLO508" s="595"/>
      <c r="MLP508" s="595"/>
      <c r="MLQ508" s="595"/>
      <c r="MLR508" s="595"/>
      <c r="MLS508" s="595"/>
      <c r="MLT508" s="595"/>
      <c r="MLU508" s="595"/>
      <c r="MLV508" s="595"/>
      <c r="MLW508" s="595"/>
      <c r="MLX508" s="595"/>
      <c r="MLY508" s="595"/>
      <c r="MLZ508" s="595"/>
      <c r="MMA508" s="595"/>
      <c r="MMB508" s="595"/>
      <c r="MMC508" s="595"/>
      <c r="MMD508" s="595"/>
      <c r="MME508" s="595"/>
      <c r="MMF508" s="595"/>
      <c r="MMG508" s="595"/>
      <c r="MMH508" s="595"/>
      <c r="MMI508" s="595"/>
      <c r="MMJ508" s="595"/>
      <c r="MMK508" s="595"/>
      <c r="MML508" s="595"/>
      <c r="MMM508" s="595"/>
      <c r="MMN508" s="595"/>
      <c r="MMO508" s="595"/>
      <c r="MMP508" s="595"/>
      <c r="MMQ508" s="595"/>
      <c r="MMR508" s="595"/>
      <c r="MMS508" s="595"/>
      <c r="MMT508" s="595"/>
      <c r="MMU508" s="595"/>
      <c r="MMV508" s="595"/>
      <c r="MMW508" s="595"/>
      <c r="MMX508" s="595"/>
      <c r="MMY508" s="595"/>
      <c r="MMZ508" s="595"/>
      <c r="MNA508" s="595"/>
      <c r="MNB508" s="595"/>
      <c r="MNC508" s="595"/>
      <c r="MND508" s="595"/>
      <c r="MNE508" s="595"/>
      <c r="MNF508" s="595"/>
      <c r="MNG508" s="595"/>
      <c r="MNH508" s="595"/>
      <c r="MNI508" s="595"/>
      <c r="MNJ508" s="595"/>
      <c r="MNK508" s="595"/>
      <c r="MNL508" s="595"/>
      <c r="MNM508" s="595"/>
      <c r="MNN508" s="595"/>
      <c r="MNO508" s="595"/>
      <c r="MNP508" s="595"/>
      <c r="MNQ508" s="595"/>
      <c r="MNR508" s="595"/>
      <c r="MNS508" s="595"/>
      <c r="MNT508" s="595"/>
      <c r="MNU508" s="595"/>
      <c r="MNV508" s="595"/>
      <c r="MNW508" s="595"/>
      <c r="MNX508" s="595"/>
      <c r="MNY508" s="595"/>
      <c r="MNZ508" s="595"/>
      <c r="MOA508" s="595"/>
      <c r="MOB508" s="595"/>
      <c r="MOC508" s="595"/>
      <c r="MOD508" s="595"/>
      <c r="MOE508" s="595"/>
      <c r="MOF508" s="595"/>
      <c r="MOG508" s="595"/>
      <c r="MOH508" s="595"/>
      <c r="MOI508" s="595"/>
      <c r="MOJ508" s="595"/>
      <c r="MOK508" s="595"/>
      <c r="MOL508" s="595"/>
      <c r="MOM508" s="595"/>
      <c r="MON508" s="595"/>
      <c r="MOO508" s="595"/>
      <c r="MOP508" s="595"/>
      <c r="MOQ508" s="595"/>
      <c r="MOR508" s="595"/>
      <c r="MOS508" s="595"/>
      <c r="MOT508" s="595"/>
      <c r="MOU508" s="595"/>
      <c r="MOV508" s="595"/>
      <c r="MOW508" s="595"/>
      <c r="MOX508" s="595"/>
      <c r="MOY508" s="595"/>
      <c r="MOZ508" s="595"/>
      <c r="MPA508" s="595"/>
      <c r="MPB508" s="595"/>
      <c r="MPC508" s="595"/>
      <c r="MPD508" s="595"/>
      <c r="MPE508" s="595"/>
      <c r="MPF508" s="595"/>
      <c r="MPG508" s="595"/>
      <c r="MPH508" s="595"/>
      <c r="MPI508" s="595"/>
      <c r="MPJ508" s="595"/>
      <c r="MPK508" s="595"/>
      <c r="MPL508" s="595"/>
      <c r="MPM508" s="595"/>
      <c r="MPN508" s="595"/>
      <c r="MPO508" s="595"/>
      <c r="MPP508" s="595"/>
      <c r="MPQ508" s="595"/>
      <c r="MPR508" s="595"/>
      <c r="MPS508" s="595"/>
      <c r="MPT508" s="595"/>
      <c r="MPU508" s="595"/>
      <c r="MPV508" s="595"/>
      <c r="MPW508" s="595"/>
      <c r="MPX508" s="595"/>
      <c r="MPY508" s="595"/>
      <c r="MPZ508" s="595"/>
      <c r="MQA508" s="595"/>
      <c r="MQB508" s="595"/>
      <c r="MQC508" s="595"/>
      <c r="MQD508" s="595"/>
      <c r="MQE508" s="595"/>
      <c r="MQF508" s="595"/>
      <c r="MQG508" s="595"/>
      <c r="MQH508" s="595"/>
      <c r="MQI508" s="595"/>
      <c r="MQJ508" s="595"/>
      <c r="MQK508" s="595"/>
      <c r="MQL508" s="595"/>
      <c r="MQM508" s="595"/>
      <c r="MQN508" s="595"/>
      <c r="MQO508" s="595"/>
      <c r="MQP508" s="595"/>
      <c r="MQQ508" s="595"/>
      <c r="MQR508" s="595"/>
      <c r="MQS508" s="595"/>
      <c r="MQT508" s="595"/>
      <c r="MQU508" s="595"/>
      <c r="MQV508" s="595"/>
      <c r="MQW508" s="595"/>
      <c r="MQX508" s="595"/>
      <c r="MQY508" s="595"/>
      <c r="MQZ508" s="595"/>
      <c r="MRA508" s="595"/>
      <c r="MRB508" s="595"/>
      <c r="MRC508" s="595"/>
      <c r="MRD508" s="595"/>
      <c r="MRE508" s="595"/>
      <c r="MRF508" s="595"/>
      <c r="MRG508" s="595"/>
      <c r="MRH508" s="595"/>
      <c r="MRI508" s="595"/>
      <c r="MRJ508" s="595"/>
      <c r="MRK508" s="595"/>
      <c r="MRL508" s="595"/>
      <c r="MRM508" s="595"/>
      <c r="MRN508" s="595"/>
      <c r="MRO508" s="595"/>
      <c r="MRP508" s="595"/>
      <c r="MRQ508" s="595"/>
      <c r="MRR508" s="595"/>
      <c r="MRS508" s="595"/>
      <c r="MRT508" s="595"/>
      <c r="MRU508" s="595"/>
      <c r="MRV508" s="595"/>
      <c r="MRW508" s="595"/>
      <c r="MRX508" s="595"/>
      <c r="MRY508" s="595"/>
      <c r="MRZ508" s="595"/>
      <c r="MSA508" s="595"/>
      <c r="MSB508" s="595"/>
      <c r="MSC508" s="595"/>
      <c r="MSD508" s="595"/>
      <c r="MSE508" s="595"/>
      <c r="MSF508" s="595"/>
      <c r="MSG508" s="595"/>
      <c r="MSH508" s="595"/>
      <c r="MSI508" s="595"/>
      <c r="MSJ508" s="595"/>
      <c r="MSK508" s="595"/>
      <c r="MSL508" s="595"/>
      <c r="MSM508" s="595"/>
      <c r="MSN508" s="595"/>
      <c r="MSO508" s="595"/>
      <c r="MSP508" s="595"/>
      <c r="MSQ508" s="595"/>
      <c r="MSR508" s="595"/>
      <c r="MSS508" s="595"/>
      <c r="MST508" s="595"/>
      <c r="MSU508" s="595"/>
      <c r="MSV508" s="595"/>
      <c r="MSW508" s="595"/>
      <c r="MSX508" s="595"/>
      <c r="MSY508" s="595"/>
      <c r="MSZ508" s="595"/>
      <c r="MTA508" s="595"/>
      <c r="MTB508" s="595"/>
      <c r="MTC508" s="595"/>
      <c r="MTD508" s="595"/>
      <c r="MTE508" s="595"/>
      <c r="MTF508" s="595"/>
      <c r="MTG508" s="595"/>
      <c r="MTH508" s="595"/>
      <c r="MTI508" s="595"/>
      <c r="MTJ508" s="595"/>
      <c r="MTK508" s="595"/>
      <c r="MTL508" s="595"/>
      <c r="MTM508" s="595"/>
      <c r="MTN508" s="595"/>
      <c r="MTO508" s="595"/>
      <c r="MTP508" s="595"/>
      <c r="MTQ508" s="595"/>
      <c r="MTR508" s="595"/>
      <c r="MTS508" s="595"/>
      <c r="MTT508" s="595"/>
      <c r="MTU508" s="595"/>
      <c r="MTV508" s="595"/>
      <c r="MTW508" s="595"/>
      <c r="MTX508" s="595"/>
      <c r="MTY508" s="595"/>
      <c r="MTZ508" s="595"/>
      <c r="MUA508" s="595"/>
      <c r="MUB508" s="595"/>
      <c r="MUC508" s="595"/>
      <c r="MUD508" s="595"/>
      <c r="MUE508" s="595"/>
      <c r="MUF508" s="595"/>
      <c r="MUG508" s="595"/>
      <c r="MUH508" s="595"/>
      <c r="MUI508" s="595"/>
      <c r="MUJ508" s="595"/>
      <c r="MUK508" s="595"/>
      <c r="MUL508" s="595"/>
      <c r="MUM508" s="595"/>
      <c r="MUN508" s="595"/>
      <c r="MUO508" s="595"/>
      <c r="MUP508" s="595"/>
      <c r="MUQ508" s="595"/>
      <c r="MUR508" s="595"/>
      <c r="MUS508" s="595"/>
      <c r="MUT508" s="595"/>
      <c r="MUU508" s="595"/>
      <c r="MUV508" s="595"/>
      <c r="MUW508" s="595"/>
      <c r="MUX508" s="595"/>
      <c r="MUY508" s="595"/>
      <c r="MUZ508" s="595"/>
      <c r="MVA508" s="595"/>
      <c r="MVB508" s="595"/>
      <c r="MVC508" s="595"/>
      <c r="MVD508" s="595"/>
      <c r="MVE508" s="595"/>
      <c r="MVF508" s="595"/>
      <c r="MVG508" s="595"/>
      <c r="MVH508" s="595"/>
      <c r="MVI508" s="595"/>
      <c r="MVJ508" s="595"/>
      <c r="MVK508" s="595"/>
      <c r="MVL508" s="595"/>
      <c r="MVM508" s="595"/>
      <c r="MVN508" s="595"/>
      <c r="MVO508" s="595"/>
      <c r="MVP508" s="595"/>
      <c r="MVQ508" s="595"/>
      <c r="MVR508" s="595"/>
      <c r="MVS508" s="595"/>
      <c r="MVT508" s="595"/>
      <c r="MVU508" s="595"/>
      <c r="MVV508" s="595"/>
      <c r="MVW508" s="595"/>
      <c r="MVX508" s="595"/>
      <c r="MVY508" s="595"/>
      <c r="MVZ508" s="595"/>
      <c r="MWA508" s="595"/>
      <c r="MWB508" s="595"/>
      <c r="MWC508" s="595"/>
      <c r="MWD508" s="595"/>
      <c r="MWE508" s="595"/>
      <c r="MWF508" s="595"/>
      <c r="MWG508" s="595"/>
      <c r="MWH508" s="595"/>
      <c r="MWI508" s="595"/>
      <c r="MWJ508" s="595"/>
      <c r="MWK508" s="595"/>
      <c r="MWL508" s="595"/>
      <c r="MWM508" s="595"/>
      <c r="MWN508" s="595"/>
      <c r="MWO508" s="595"/>
      <c r="MWP508" s="595"/>
      <c r="MWQ508" s="595"/>
      <c r="MWR508" s="595"/>
      <c r="MWS508" s="595"/>
      <c r="MWT508" s="595"/>
      <c r="MWU508" s="595"/>
      <c r="MWV508" s="595"/>
      <c r="MWW508" s="595"/>
      <c r="MWX508" s="595"/>
      <c r="MWY508" s="595"/>
      <c r="MWZ508" s="595"/>
      <c r="MXA508" s="595"/>
      <c r="MXB508" s="595"/>
      <c r="MXC508" s="595"/>
      <c r="MXD508" s="595"/>
      <c r="MXE508" s="595"/>
      <c r="MXF508" s="595"/>
      <c r="MXG508" s="595"/>
      <c r="MXH508" s="595"/>
      <c r="MXI508" s="595"/>
      <c r="MXJ508" s="595"/>
      <c r="MXK508" s="595"/>
      <c r="MXL508" s="595"/>
      <c r="MXM508" s="595"/>
      <c r="MXN508" s="595"/>
      <c r="MXO508" s="595"/>
      <c r="MXP508" s="595"/>
      <c r="MXQ508" s="595"/>
      <c r="MXR508" s="595"/>
      <c r="MXS508" s="595"/>
      <c r="MXT508" s="595"/>
      <c r="MXU508" s="595"/>
      <c r="MXV508" s="595"/>
      <c r="MXW508" s="595"/>
      <c r="MXX508" s="595"/>
      <c r="MXY508" s="595"/>
      <c r="MXZ508" s="595"/>
      <c r="MYA508" s="595"/>
      <c r="MYB508" s="595"/>
      <c r="MYC508" s="595"/>
      <c r="MYD508" s="595"/>
      <c r="MYE508" s="595"/>
      <c r="MYF508" s="595"/>
      <c r="MYG508" s="595"/>
      <c r="MYH508" s="595"/>
      <c r="MYI508" s="595"/>
      <c r="MYJ508" s="595"/>
      <c r="MYK508" s="595"/>
      <c r="MYL508" s="595"/>
      <c r="MYM508" s="595"/>
      <c r="MYN508" s="595"/>
      <c r="MYO508" s="595"/>
      <c r="MYP508" s="595"/>
      <c r="MYQ508" s="595"/>
      <c r="MYR508" s="595"/>
      <c r="MYS508" s="595"/>
      <c r="MYT508" s="595"/>
      <c r="MYU508" s="595"/>
      <c r="MYV508" s="595"/>
      <c r="MYW508" s="595"/>
      <c r="MYX508" s="595"/>
      <c r="MYY508" s="595"/>
      <c r="MYZ508" s="595"/>
      <c r="MZA508" s="595"/>
      <c r="MZB508" s="595"/>
      <c r="MZC508" s="595"/>
      <c r="MZD508" s="595"/>
      <c r="MZE508" s="595"/>
      <c r="MZF508" s="595"/>
      <c r="MZG508" s="595"/>
      <c r="MZH508" s="595"/>
      <c r="MZI508" s="595"/>
      <c r="MZJ508" s="595"/>
      <c r="MZK508" s="595"/>
      <c r="MZL508" s="595"/>
      <c r="MZM508" s="595"/>
      <c r="MZN508" s="595"/>
      <c r="MZO508" s="595"/>
      <c r="MZP508" s="595"/>
      <c r="MZQ508" s="595"/>
      <c r="MZR508" s="595"/>
      <c r="MZS508" s="595"/>
      <c r="MZT508" s="595"/>
      <c r="MZU508" s="595"/>
      <c r="MZV508" s="595"/>
      <c r="MZW508" s="595"/>
      <c r="MZX508" s="595"/>
      <c r="MZY508" s="595"/>
      <c r="MZZ508" s="595"/>
      <c r="NAA508" s="595"/>
      <c r="NAB508" s="595"/>
      <c r="NAC508" s="595"/>
      <c r="NAD508" s="595"/>
      <c r="NAE508" s="595"/>
      <c r="NAF508" s="595"/>
      <c r="NAG508" s="595"/>
      <c r="NAH508" s="595"/>
      <c r="NAI508" s="595"/>
      <c r="NAJ508" s="595"/>
      <c r="NAK508" s="595"/>
      <c r="NAL508" s="595"/>
      <c r="NAM508" s="595"/>
      <c r="NAN508" s="595"/>
      <c r="NAO508" s="595"/>
      <c r="NAP508" s="595"/>
      <c r="NAQ508" s="595"/>
      <c r="NAR508" s="595"/>
      <c r="NAS508" s="595"/>
      <c r="NAT508" s="595"/>
      <c r="NAU508" s="595"/>
      <c r="NAV508" s="595"/>
      <c r="NAW508" s="595"/>
      <c r="NAX508" s="595"/>
      <c r="NAY508" s="595"/>
      <c r="NAZ508" s="595"/>
      <c r="NBA508" s="595"/>
      <c r="NBB508" s="595"/>
      <c r="NBC508" s="595"/>
      <c r="NBD508" s="595"/>
      <c r="NBE508" s="595"/>
      <c r="NBF508" s="595"/>
      <c r="NBG508" s="595"/>
      <c r="NBH508" s="595"/>
      <c r="NBI508" s="595"/>
      <c r="NBJ508" s="595"/>
      <c r="NBK508" s="595"/>
      <c r="NBL508" s="595"/>
      <c r="NBM508" s="595"/>
      <c r="NBN508" s="595"/>
      <c r="NBO508" s="595"/>
      <c r="NBP508" s="595"/>
      <c r="NBQ508" s="595"/>
      <c r="NBR508" s="595"/>
      <c r="NBS508" s="595"/>
      <c r="NBT508" s="595"/>
      <c r="NBU508" s="595"/>
      <c r="NBV508" s="595"/>
      <c r="NBW508" s="595"/>
      <c r="NBX508" s="595"/>
      <c r="NBY508" s="595"/>
      <c r="NBZ508" s="595"/>
      <c r="NCA508" s="595"/>
      <c r="NCB508" s="595"/>
      <c r="NCC508" s="595"/>
      <c r="NCD508" s="595"/>
      <c r="NCE508" s="595"/>
      <c r="NCF508" s="595"/>
      <c r="NCG508" s="595"/>
      <c r="NCH508" s="595"/>
      <c r="NCI508" s="595"/>
      <c r="NCJ508" s="595"/>
      <c r="NCK508" s="595"/>
      <c r="NCL508" s="595"/>
      <c r="NCM508" s="595"/>
      <c r="NCN508" s="595"/>
      <c r="NCO508" s="595"/>
      <c r="NCP508" s="595"/>
      <c r="NCQ508" s="595"/>
      <c r="NCR508" s="595"/>
      <c r="NCS508" s="595"/>
      <c r="NCT508" s="595"/>
      <c r="NCU508" s="595"/>
      <c r="NCV508" s="595"/>
      <c r="NCW508" s="595"/>
      <c r="NCX508" s="595"/>
      <c r="NCY508" s="595"/>
      <c r="NCZ508" s="595"/>
      <c r="NDA508" s="595"/>
      <c r="NDB508" s="595"/>
      <c r="NDC508" s="595"/>
      <c r="NDD508" s="595"/>
      <c r="NDE508" s="595"/>
      <c r="NDF508" s="595"/>
      <c r="NDG508" s="595"/>
      <c r="NDH508" s="595"/>
      <c r="NDI508" s="595"/>
      <c r="NDJ508" s="595"/>
      <c r="NDK508" s="595"/>
      <c r="NDL508" s="595"/>
      <c r="NDM508" s="595"/>
      <c r="NDN508" s="595"/>
      <c r="NDO508" s="595"/>
      <c r="NDP508" s="595"/>
      <c r="NDQ508" s="595"/>
      <c r="NDR508" s="595"/>
      <c r="NDS508" s="595"/>
      <c r="NDT508" s="595"/>
      <c r="NDU508" s="595"/>
      <c r="NDV508" s="595"/>
      <c r="NDW508" s="595"/>
      <c r="NDX508" s="595"/>
      <c r="NDY508" s="595"/>
      <c r="NDZ508" s="595"/>
      <c r="NEA508" s="595"/>
      <c r="NEB508" s="595"/>
      <c r="NEC508" s="595"/>
      <c r="NED508" s="595"/>
      <c r="NEE508" s="595"/>
      <c r="NEF508" s="595"/>
      <c r="NEG508" s="595"/>
      <c r="NEH508" s="595"/>
      <c r="NEI508" s="595"/>
      <c r="NEJ508" s="595"/>
      <c r="NEK508" s="595"/>
      <c r="NEL508" s="595"/>
      <c r="NEM508" s="595"/>
      <c r="NEN508" s="595"/>
      <c r="NEO508" s="595"/>
      <c r="NEP508" s="595"/>
      <c r="NEQ508" s="595"/>
      <c r="NER508" s="595"/>
      <c r="NES508" s="595"/>
      <c r="NET508" s="595"/>
      <c r="NEU508" s="595"/>
      <c r="NEV508" s="595"/>
      <c r="NEW508" s="595"/>
      <c r="NEX508" s="595"/>
      <c r="NEY508" s="595"/>
      <c r="NEZ508" s="595"/>
      <c r="NFA508" s="595"/>
      <c r="NFB508" s="595"/>
      <c r="NFC508" s="595"/>
      <c r="NFD508" s="595"/>
      <c r="NFE508" s="595"/>
      <c r="NFF508" s="595"/>
      <c r="NFG508" s="595"/>
      <c r="NFH508" s="595"/>
      <c r="NFI508" s="595"/>
      <c r="NFJ508" s="595"/>
      <c r="NFK508" s="595"/>
      <c r="NFL508" s="595"/>
      <c r="NFM508" s="595"/>
      <c r="NFN508" s="595"/>
      <c r="NFO508" s="595"/>
      <c r="NFP508" s="595"/>
      <c r="NFQ508" s="595"/>
      <c r="NFR508" s="595"/>
      <c r="NFS508" s="595"/>
      <c r="NFT508" s="595"/>
      <c r="NFU508" s="595"/>
      <c r="NFV508" s="595"/>
      <c r="NFW508" s="595"/>
      <c r="NFX508" s="595"/>
      <c r="NFY508" s="595"/>
      <c r="NFZ508" s="595"/>
      <c r="NGA508" s="595"/>
      <c r="NGB508" s="595"/>
      <c r="NGC508" s="595"/>
      <c r="NGD508" s="595"/>
      <c r="NGE508" s="595"/>
      <c r="NGF508" s="595"/>
      <c r="NGG508" s="595"/>
      <c r="NGH508" s="595"/>
      <c r="NGI508" s="595"/>
      <c r="NGJ508" s="595"/>
      <c r="NGK508" s="595"/>
      <c r="NGL508" s="595"/>
      <c r="NGM508" s="595"/>
      <c r="NGN508" s="595"/>
      <c r="NGO508" s="595"/>
      <c r="NGP508" s="595"/>
      <c r="NGQ508" s="595"/>
      <c r="NGR508" s="595"/>
      <c r="NGS508" s="595"/>
      <c r="NGT508" s="595"/>
      <c r="NGU508" s="595"/>
      <c r="NGV508" s="595"/>
      <c r="NGW508" s="595"/>
      <c r="NGX508" s="595"/>
      <c r="NGY508" s="595"/>
      <c r="NGZ508" s="595"/>
      <c r="NHA508" s="595"/>
      <c r="NHB508" s="595"/>
      <c r="NHC508" s="595"/>
      <c r="NHD508" s="595"/>
      <c r="NHE508" s="595"/>
      <c r="NHF508" s="595"/>
      <c r="NHG508" s="595"/>
      <c r="NHH508" s="595"/>
      <c r="NHI508" s="595"/>
      <c r="NHJ508" s="595"/>
      <c r="NHK508" s="595"/>
      <c r="NHL508" s="595"/>
      <c r="NHM508" s="595"/>
      <c r="NHN508" s="595"/>
      <c r="NHO508" s="595"/>
      <c r="NHP508" s="595"/>
      <c r="NHQ508" s="595"/>
      <c r="NHR508" s="595"/>
      <c r="NHS508" s="595"/>
      <c r="NHT508" s="595"/>
      <c r="NHU508" s="595"/>
      <c r="NHV508" s="595"/>
      <c r="NHW508" s="595"/>
      <c r="NHX508" s="595"/>
      <c r="NHY508" s="595"/>
      <c r="NHZ508" s="595"/>
      <c r="NIA508" s="595"/>
      <c r="NIB508" s="595"/>
      <c r="NIC508" s="595"/>
      <c r="NID508" s="595"/>
      <c r="NIE508" s="595"/>
      <c r="NIF508" s="595"/>
      <c r="NIG508" s="595"/>
      <c r="NIH508" s="595"/>
      <c r="NII508" s="595"/>
      <c r="NIJ508" s="595"/>
      <c r="NIK508" s="595"/>
      <c r="NIL508" s="595"/>
      <c r="NIM508" s="595"/>
      <c r="NIN508" s="595"/>
      <c r="NIO508" s="595"/>
      <c r="NIP508" s="595"/>
      <c r="NIQ508" s="595"/>
      <c r="NIR508" s="595"/>
      <c r="NIS508" s="595"/>
      <c r="NIT508" s="595"/>
      <c r="NIU508" s="595"/>
      <c r="NIV508" s="595"/>
      <c r="NIW508" s="595"/>
      <c r="NIX508" s="595"/>
      <c r="NIY508" s="595"/>
      <c r="NIZ508" s="595"/>
      <c r="NJA508" s="595"/>
      <c r="NJB508" s="595"/>
      <c r="NJC508" s="595"/>
      <c r="NJD508" s="595"/>
      <c r="NJE508" s="595"/>
      <c r="NJF508" s="595"/>
      <c r="NJG508" s="595"/>
      <c r="NJH508" s="595"/>
      <c r="NJI508" s="595"/>
      <c r="NJJ508" s="595"/>
      <c r="NJK508" s="595"/>
      <c r="NJL508" s="595"/>
      <c r="NJM508" s="595"/>
      <c r="NJN508" s="595"/>
      <c r="NJO508" s="595"/>
      <c r="NJP508" s="595"/>
      <c r="NJQ508" s="595"/>
      <c r="NJR508" s="595"/>
      <c r="NJS508" s="595"/>
      <c r="NJT508" s="595"/>
      <c r="NJU508" s="595"/>
      <c r="NJV508" s="595"/>
      <c r="NJW508" s="595"/>
      <c r="NJX508" s="595"/>
      <c r="NJY508" s="595"/>
      <c r="NJZ508" s="595"/>
      <c r="NKA508" s="595"/>
      <c r="NKB508" s="595"/>
      <c r="NKC508" s="595"/>
      <c r="NKD508" s="595"/>
      <c r="NKE508" s="595"/>
      <c r="NKF508" s="595"/>
      <c r="NKG508" s="595"/>
      <c r="NKH508" s="595"/>
      <c r="NKI508" s="595"/>
      <c r="NKJ508" s="595"/>
      <c r="NKK508" s="595"/>
      <c r="NKL508" s="595"/>
      <c r="NKM508" s="595"/>
      <c r="NKN508" s="595"/>
      <c r="NKO508" s="595"/>
      <c r="NKP508" s="595"/>
      <c r="NKQ508" s="595"/>
      <c r="NKR508" s="595"/>
      <c r="NKS508" s="595"/>
      <c r="NKT508" s="595"/>
      <c r="NKU508" s="595"/>
      <c r="NKV508" s="595"/>
      <c r="NKW508" s="595"/>
      <c r="NKX508" s="595"/>
      <c r="NKY508" s="595"/>
      <c r="NKZ508" s="595"/>
      <c r="NLA508" s="595"/>
      <c r="NLB508" s="595"/>
      <c r="NLC508" s="595"/>
      <c r="NLD508" s="595"/>
      <c r="NLE508" s="595"/>
      <c r="NLF508" s="595"/>
      <c r="NLG508" s="595"/>
      <c r="NLH508" s="595"/>
      <c r="NLI508" s="595"/>
      <c r="NLJ508" s="595"/>
      <c r="NLK508" s="595"/>
      <c r="NLL508" s="595"/>
      <c r="NLM508" s="595"/>
      <c r="NLN508" s="595"/>
      <c r="NLO508" s="595"/>
      <c r="NLP508" s="595"/>
      <c r="NLQ508" s="595"/>
      <c r="NLR508" s="595"/>
      <c r="NLS508" s="595"/>
      <c r="NLT508" s="595"/>
      <c r="NLU508" s="595"/>
      <c r="NLV508" s="595"/>
      <c r="NLW508" s="595"/>
      <c r="NLX508" s="595"/>
      <c r="NLY508" s="595"/>
      <c r="NLZ508" s="595"/>
      <c r="NMA508" s="595"/>
      <c r="NMB508" s="595"/>
      <c r="NMC508" s="595"/>
      <c r="NMD508" s="595"/>
      <c r="NME508" s="595"/>
      <c r="NMF508" s="595"/>
      <c r="NMG508" s="595"/>
      <c r="NMH508" s="595"/>
      <c r="NMI508" s="595"/>
      <c r="NMJ508" s="595"/>
      <c r="NMK508" s="595"/>
      <c r="NML508" s="595"/>
      <c r="NMM508" s="595"/>
      <c r="NMN508" s="595"/>
      <c r="NMO508" s="595"/>
      <c r="NMP508" s="595"/>
      <c r="NMQ508" s="595"/>
      <c r="NMR508" s="595"/>
      <c r="NMS508" s="595"/>
      <c r="NMT508" s="595"/>
      <c r="NMU508" s="595"/>
      <c r="NMV508" s="595"/>
      <c r="NMW508" s="595"/>
      <c r="NMX508" s="595"/>
      <c r="NMY508" s="595"/>
      <c r="NMZ508" s="595"/>
      <c r="NNA508" s="595"/>
      <c r="NNB508" s="595"/>
      <c r="NNC508" s="595"/>
      <c r="NND508" s="595"/>
      <c r="NNE508" s="595"/>
      <c r="NNF508" s="595"/>
      <c r="NNG508" s="595"/>
      <c r="NNH508" s="595"/>
      <c r="NNI508" s="595"/>
      <c r="NNJ508" s="595"/>
      <c r="NNK508" s="595"/>
      <c r="NNL508" s="595"/>
      <c r="NNM508" s="595"/>
      <c r="NNN508" s="595"/>
      <c r="NNO508" s="595"/>
      <c r="NNP508" s="595"/>
      <c r="NNQ508" s="595"/>
      <c r="NNR508" s="595"/>
      <c r="NNS508" s="595"/>
      <c r="NNT508" s="595"/>
      <c r="NNU508" s="595"/>
      <c r="NNV508" s="595"/>
      <c r="NNW508" s="595"/>
      <c r="NNX508" s="595"/>
      <c r="NNY508" s="595"/>
      <c r="NNZ508" s="595"/>
      <c r="NOA508" s="595"/>
      <c r="NOB508" s="595"/>
      <c r="NOC508" s="595"/>
      <c r="NOD508" s="595"/>
      <c r="NOE508" s="595"/>
      <c r="NOF508" s="595"/>
      <c r="NOG508" s="595"/>
      <c r="NOH508" s="595"/>
      <c r="NOI508" s="595"/>
      <c r="NOJ508" s="595"/>
      <c r="NOK508" s="595"/>
      <c r="NOL508" s="595"/>
      <c r="NOM508" s="595"/>
      <c r="NON508" s="595"/>
      <c r="NOO508" s="595"/>
      <c r="NOP508" s="595"/>
      <c r="NOQ508" s="595"/>
      <c r="NOR508" s="595"/>
      <c r="NOS508" s="595"/>
      <c r="NOT508" s="595"/>
      <c r="NOU508" s="595"/>
      <c r="NOV508" s="595"/>
      <c r="NOW508" s="595"/>
      <c r="NOX508" s="595"/>
      <c r="NOY508" s="595"/>
      <c r="NOZ508" s="595"/>
      <c r="NPA508" s="595"/>
      <c r="NPB508" s="595"/>
      <c r="NPC508" s="595"/>
      <c r="NPD508" s="595"/>
      <c r="NPE508" s="595"/>
      <c r="NPF508" s="595"/>
      <c r="NPG508" s="595"/>
      <c r="NPH508" s="595"/>
      <c r="NPI508" s="595"/>
      <c r="NPJ508" s="595"/>
      <c r="NPK508" s="595"/>
      <c r="NPL508" s="595"/>
      <c r="NPM508" s="595"/>
      <c r="NPN508" s="595"/>
      <c r="NPO508" s="595"/>
      <c r="NPP508" s="595"/>
      <c r="NPQ508" s="595"/>
      <c r="NPR508" s="595"/>
      <c r="NPS508" s="595"/>
      <c r="NPT508" s="595"/>
      <c r="NPU508" s="595"/>
      <c r="NPV508" s="595"/>
      <c r="NPW508" s="595"/>
      <c r="NPX508" s="595"/>
      <c r="NPY508" s="595"/>
      <c r="NPZ508" s="595"/>
      <c r="NQA508" s="595"/>
      <c r="NQB508" s="595"/>
      <c r="NQC508" s="595"/>
      <c r="NQD508" s="595"/>
      <c r="NQE508" s="595"/>
      <c r="NQF508" s="595"/>
      <c r="NQG508" s="595"/>
      <c r="NQH508" s="595"/>
      <c r="NQI508" s="595"/>
      <c r="NQJ508" s="595"/>
      <c r="NQK508" s="595"/>
      <c r="NQL508" s="595"/>
      <c r="NQM508" s="595"/>
      <c r="NQN508" s="595"/>
      <c r="NQO508" s="595"/>
      <c r="NQP508" s="595"/>
      <c r="NQQ508" s="595"/>
      <c r="NQR508" s="595"/>
      <c r="NQS508" s="595"/>
      <c r="NQT508" s="595"/>
      <c r="NQU508" s="595"/>
      <c r="NQV508" s="595"/>
      <c r="NQW508" s="595"/>
      <c r="NQX508" s="595"/>
      <c r="NQY508" s="595"/>
      <c r="NQZ508" s="595"/>
      <c r="NRA508" s="595"/>
      <c r="NRB508" s="595"/>
      <c r="NRC508" s="595"/>
      <c r="NRD508" s="595"/>
      <c r="NRE508" s="595"/>
      <c r="NRF508" s="595"/>
      <c r="NRG508" s="595"/>
      <c r="NRH508" s="595"/>
      <c r="NRI508" s="595"/>
      <c r="NRJ508" s="595"/>
      <c r="NRK508" s="595"/>
      <c r="NRL508" s="595"/>
      <c r="NRM508" s="595"/>
      <c r="NRN508" s="595"/>
      <c r="NRO508" s="595"/>
      <c r="NRP508" s="595"/>
      <c r="NRQ508" s="595"/>
      <c r="NRR508" s="595"/>
      <c r="NRS508" s="595"/>
      <c r="NRT508" s="595"/>
      <c r="NRU508" s="595"/>
      <c r="NRV508" s="595"/>
      <c r="NRW508" s="595"/>
      <c r="NRX508" s="595"/>
      <c r="NRY508" s="595"/>
      <c r="NRZ508" s="595"/>
      <c r="NSA508" s="595"/>
      <c r="NSB508" s="595"/>
      <c r="NSC508" s="595"/>
      <c r="NSD508" s="595"/>
      <c r="NSE508" s="595"/>
      <c r="NSF508" s="595"/>
      <c r="NSG508" s="595"/>
      <c r="NSH508" s="595"/>
      <c r="NSI508" s="595"/>
      <c r="NSJ508" s="595"/>
      <c r="NSK508" s="595"/>
      <c r="NSL508" s="595"/>
      <c r="NSM508" s="595"/>
      <c r="NSN508" s="595"/>
      <c r="NSO508" s="595"/>
      <c r="NSP508" s="595"/>
      <c r="NSQ508" s="595"/>
      <c r="NSR508" s="595"/>
      <c r="NSS508" s="595"/>
      <c r="NST508" s="595"/>
      <c r="NSU508" s="595"/>
      <c r="NSV508" s="595"/>
      <c r="NSW508" s="595"/>
      <c r="NSX508" s="595"/>
      <c r="NSY508" s="595"/>
      <c r="NSZ508" s="595"/>
      <c r="NTA508" s="595"/>
      <c r="NTB508" s="595"/>
      <c r="NTC508" s="595"/>
      <c r="NTD508" s="595"/>
      <c r="NTE508" s="595"/>
      <c r="NTF508" s="595"/>
      <c r="NTG508" s="595"/>
      <c r="NTH508" s="595"/>
      <c r="NTI508" s="595"/>
      <c r="NTJ508" s="595"/>
      <c r="NTK508" s="595"/>
      <c r="NTL508" s="595"/>
      <c r="NTM508" s="595"/>
      <c r="NTN508" s="595"/>
      <c r="NTO508" s="595"/>
      <c r="NTP508" s="595"/>
      <c r="NTQ508" s="595"/>
      <c r="NTR508" s="595"/>
      <c r="NTS508" s="595"/>
      <c r="NTT508" s="595"/>
      <c r="NTU508" s="595"/>
      <c r="NTV508" s="595"/>
      <c r="NTW508" s="595"/>
      <c r="NTX508" s="595"/>
      <c r="NTY508" s="595"/>
      <c r="NTZ508" s="595"/>
      <c r="NUA508" s="595"/>
      <c r="NUB508" s="595"/>
      <c r="NUC508" s="595"/>
      <c r="NUD508" s="595"/>
      <c r="NUE508" s="595"/>
      <c r="NUF508" s="595"/>
      <c r="NUG508" s="595"/>
      <c r="NUH508" s="595"/>
      <c r="NUI508" s="595"/>
      <c r="NUJ508" s="595"/>
      <c r="NUK508" s="595"/>
      <c r="NUL508" s="595"/>
      <c r="NUM508" s="595"/>
      <c r="NUN508" s="595"/>
      <c r="NUO508" s="595"/>
      <c r="NUP508" s="595"/>
      <c r="NUQ508" s="595"/>
      <c r="NUR508" s="595"/>
      <c r="NUS508" s="595"/>
      <c r="NUT508" s="595"/>
      <c r="NUU508" s="595"/>
      <c r="NUV508" s="595"/>
      <c r="NUW508" s="595"/>
      <c r="NUX508" s="595"/>
      <c r="NUY508" s="595"/>
      <c r="NUZ508" s="595"/>
      <c r="NVA508" s="595"/>
      <c r="NVB508" s="595"/>
      <c r="NVC508" s="595"/>
      <c r="NVD508" s="595"/>
      <c r="NVE508" s="595"/>
      <c r="NVF508" s="595"/>
      <c r="NVG508" s="595"/>
      <c r="NVH508" s="595"/>
      <c r="NVI508" s="595"/>
      <c r="NVJ508" s="595"/>
      <c r="NVK508" s="595"/>
      <c r="NVL508" s="595"/>
      <c r="NVM508" s="595"/>
      <c r="NVN508" s="595"/>
      <c r="NVO508" s="595"/>
      <c r="NVP508" s="595"/>
      <c r="NVQ508" s="595"/>
      <c r="NVR508" s="595"/>
      <c r="NVS508" s="595"/>
      <c r="NVT508" s="595"/>
      <c r="NVU508" s="595"/>
      <c r="NVV508" s="595"/>
      <c r="NVW508" s="595"/>
      <c r="NVX508" s="595"/>
      <c r="NVY508" s="595"/>
      <c r="NVZ508" s="595"/>
      <c r="NWA508" s="595"/>
      <c r="NWB508" s="595"/>
      <c r="NWC508" s="595"/>
      <c r="NWD508" s="595"/>
      <c r="NWE508" s="595"/>
      <c r="NWF508" s="595"/>
      <c r="NWG508" s="595"/>
      <c r="NWH508" s="595"/>
      <c r="NWI508" s="595"/>
      <c r="NWJ508" s="595"/>
      <c r="NWK508" s="595"/>
      <c r="NWL508" s="595"/>
      <c r="NWM508" s="595"/>
      <c r="NWN508" s="595"/>
      <c r="NWO508" s="595"/>
      <c r="NWP508" s="595"/>
      <c r="NWQ508" s="595"/>
      <c r="NWR508" s="595"/>
      <c r="NWS508" s="595"/>
      <c r="NWT508" s="595"/>
      <c r="NWU508" s="595"/>
      <c r="NWV508" s="595"/>
      <c r="NWW508" s="595"/>
      <c r="NWX508" s="595"/>
      <c r="NWY508" s="595"/>
      <c r="NWZ508" s="595"/>
      <c r="NXA508" s="595"/>
      <c r="NXB508" s="595"/>
      <c r="NXC508" s="595"/>
      <c r="NXD508" s="595"/>
      <c r="NXE508" s="595"/>
      <c r="NXF508" s="595"/>
      <c r="NXG508" s="595"/>
      <c r="NXH508" s="595"/>
      <c r="NXI508" s="595"/>
      <c r="NXJ508" s="595"/>
      <c r="NXK508" s="595"/>
      <c r="NXL508" s="595"/>
      <c r="NXM508" s="595"/>
      <c r="NXN508" s="595"/>
      <c r="NXO508" s="595"/>
      <c r="NXP508" s="595"/>
      <c r="NXQ508" s="595"/>
      <c r="NXR508" s="595"/>
      <c r="NXS508" s="595"/>
      <c r="NXT508" s="595"/>
      <c r="NXU508" s="595"/>
      <c r="NXV508" s="595"/>
      <c r="NXW508" s="595"/>
      <c r="NXX508" s="595"/>
      <c r="NXY508" s="595"/>
      <c r="NXZ508" s="595"/>
      <c r="NYA508" s="595"/>
      <c r="NYB508" s="595"/>
      <c r="NYC508" s="595"/>
      <c r="NYD508" s="595"/>
      <c r="NYE508" s="595"/>
      <c r="NYF508" s="595"/>
      <c r="NYG508" s="595"/>
      <c r="NYH508" s="595"/>
      <c r="NYI508" s="595"/>
      <c r="NYJ508" s="595"/>
      <c r="NYK508" s="595"/>
      <c r="NYL508" s="595"/>
      <c r="NYM508" s="595"/>
      <c r="NYN508" s="595"/>
      <c r="NYO508" s="595"/>
      <c r="NYP508" s="595"/>
      <c r="NYQ508" s="595"/>
      <c r="NYR508" s="595"/>
      <c r="NYS508" s="595"/>
      <c r="NYT508" s="595"/>
      <c r="NYU508" s="595"/>
      <c r="NYV508" s="595"/>
      <c r="NYW508" s="595"/>
      <c r="NYX508" s="595"/>
      <c r="NYY508" s="595"/>
      <c r="NYZ508" s="595"/>
      <c r="NZA508" s="595"/>
      <c r="NZB508" s="595"/>
      <c r="NZC508" s="595"/>
      <c r="NZD508" s="595"/>
      <c r="NZE508" s="595"/>
      <c r="NZF508" s="595"/>
      <c r="NZG508" s="595"/>
      <c r="NZH508" s="595"/>
      <c r="NZI508" s="595"/>
      <c r="NZJ508" s="595"/>
      <c r="NZK508" s="595"/>
      <c r="NZL508" s="595"/>
      <c r="NZM508" s="595"/>
      <c r="NZN508" s="595"/>
      <c r="NZO508" s="595"/>
      <c r="NZP508" s="595"/>
      <c r="NZQ508" s="595"/>
      <c r="NZR508" s="595"/>
      <c r="NZS508" s="595"/>
      <c r="NZT508" s="595"/>
      <c r="NZU508" s="595"/>
      <c r="NZV508" s="595"/>
      <c r="NZW508" s="595"/>
      <c r="NZX508" s="595"/>
      <c r="NZY508" s="595"/>
      <c r="NZZ508" s="595"/>
      <c r="OAA508" s="595"/>
      <c r="OAB508" s="595"/>
      <c r="OAC508" s="595"/>
      <c r="OAD508" s="595"/>
      <c r="OAE508" s="595"/>
      <c r="OAF508" s="595"/>
      <c r="OAG508" s="595"/>
      <c r="OAH508" s="595"/>
      <c r="OAI508" s="595"/>
      <c r="OAJ508" s="595"/>
      <c r="OAK508" s="595"/>
      <c r="OAL508" s="595"/>
      <c r="OAM508" s="595"/>
      <c r="OAN508" s="595"/>
      <c r="OAO508" s="595"/>
      <c r="OAP508" s="595"/>
      <c r="OAQ508" s="595"/>
      <c r="OAR508" s="595"/>
      <c r="OAS508" s="595"/>
      <c r="OAT508" s="595"/>
      <c r="OAU508" s="595"/>
      <c r="OAV508" s="595"/>
      <c r="OAW508" s="595"/>
      <c r="OAX508" s="595"/>
      <c r="OAY508" s="595"/>
      <c r="OAZ508" s="595"/>
      <c r="OBA508" s="595"/>
      <c r="OBB508" s="595"/>
      <c r="OBC508" s="595"/>
      <c r="OBD508" s="595"/>
      <c r="OBE508" s="595"/>
      <c r="OBF508" s="595"/>
      <c r="OBG508" s="595"/>
      <c r="OBH508" s="595"/>
      <c r="OBI508" s="595"/>
      <c r="OBJ508" s="595"/>
      <c r="OBK508" s="595"/>
      <c r="OBL508" s="595"/>
      <c r="OBM508" s="595"/>
      <c r="OBN508" s="595"/>
      <c r="OBO508" s="595"/>
      <c r="OBP508" s="595"/>
      <c r="OBQ508" s="595"/>
      <c r="OBR508" s="595"/>
      <c r="OBS508" s="595"/>
      <c r="OBT508" s="595"/>
      <c r="OBU508" s="595"/>
      <c r="OBV508" s="595"/>
      <c r="OBW508" s="595"/>
      <c r="OBX508" s="595"/>
      <c r="OBY508" s="595"/>
      <c r="OBZ508" s="595"/>
      <c r="OCA508" s="595"/>
      <c r="OCB508" s="595"/>
      <c r="OCC508" s="595"/>
      <c r="OCD508" s="595"/>
      <c r="OCE508" s="595"/>
      <c r="OCF508" s="595"/>
      <c r="OCG508" s="595"/>
      <c r="OCH508" s="595"/>
      <c r="OCI508" s="595"/>
      <c r="OCJ508" s="595"/>
      <c r="OCK508" s="595"/>
      <c r="OCL508" s="595"/>
      <c r="OCM508" s="595"/>
      <c r="OCN508" s="595"/>
      <c r="OCO508" s="595"/>
      <c r="OCP508" s="595"/>
      <c r="OCQ508" s="595"/>
      <c r="OCR508" s="595"/>
      <c r="OCS508" s="595"/>
      <c r="OCT508" s="595"/>
      <c r="OCU508" s="595"/>
      <c r="OCV508" s="595"/>
      <c r="OCW508" s="595"/>
      <c r="OCX508" s="595"/>
      <c r="OCY508" s="595"/>
      <c r="OCZ508" s="595"/>
      <c r="ODA508" s="595"/>
      <c r="ODB508" s="595"/>
      <c r="ODC508" s="595"/>
      <c r="ODD508" s="595"/>
      <c r="ODE508" s="595"/>
      <c r="ODF508" s="595"/>
      <c r="ODG508" s="595"/>
      <c r="ODH508" s="595"/>
      <c r="ODI508" s="595"/>
      <c r="ODJ508" s="595"/>
      <c r="ODK508" s="595"/>
      <c r="ODL508" s="595"/>
      <c r="ODM508" s="595"/>
      <c r="ODN508" s="595"/>
      <c r="ODO508" s="595"/>
      <c r="ODP508" s="595"/>
      <c r="ODQ508" s="595"/>
      <c r="ODR508" s="595"/>
      <c r="ODS508" s="595"/>
      <c r="ODT508" s="595"/>
      <c r="ODU508" s="595"/>
      <c r="ODV508" s="595"/>
      <c r="ODW508" s="595"/>
      <c r="ODX508" s="595"/>
      <c r="ODY508" s="595"/>
      <c r="ODZ508" s="595"/>
      <c r="OEA508" s="595"/>
      <c r="OEB508" s="595"/>
      <c r="OEC508" s="595"/>
      <c r="OED508" s="595"/>
      <c r="OEE508" s="595"/>
      <c r="OEF508" s="595"/>
      <c r="OEG508" s="595"/>
      <c r="OEH508" s="595"/>
      <c r="OEI508" s="595"/>
      <c r="OEJ508" s="595"/>
      <c r="OEK508" s="595"/>
      <c r="OEL508" s="595"/>
      <c r="OEM508" s="595"/>
      <c r="OEN508" s="595"/>
      <c r="OEO508" s="595"/>
      <c r="OEP508" s="595"/>
      <c r="OEQ508" s="595"/>
      <c r="OER508" s="595"/>
      <c r="OES508" s="595"/>
      <c r="OET508" s="595"/>
      <c r="OEU508" s="595"/>
      <c r="OEV508" s="595"/>
      <c r="OEW508" s="595"/>
      <c r="OEX508" s="595"/>
      <c r="OEY508" s="595"/>
      <c r="OEZ508" s="595"/>
      <c r="OFA508" s="595"/>
      <c r="OFB508" s="595"/>
      <c r="OFC508" s="595"/>
      <c r="OFD508" s="595"/>
      <c r="OFE508" s="595"/>
      <c r="OFF508" s="595"/>
      <c r="OFG508" s="595"/>
      <c r="OFH508" s="595"/>
      <c r="OFI508" s="595"/>
      <c r="OFJ508" s="595"/>
      <c r="OFK508" s="595"/>
      <c r="OFL508" s="595"/>
      <c r="OFM508" s="595"/>
      <c r="OFN508" s="595"/>
      <c r="OFO508" s="595"/>
      <c r="OFP508" s="595"/>
      <c r="OFQ508" s="595"/>
      <c r="OFR508" s="595"/>
      <c r="OFS508" s="595"/>
      <c r="OFT508" s="595"/>
      <c r="OFU508" s="595"/>
      <c r="OFV508" s="595"/>
      <c r="OFW508" s="595"/>
      <c r="OFX508" s="595"/>
      <c r="OFY508" s="595"/>
      <c r="OFZ508" s="595"/>
      <c r="OGA508" s="595"/>
      <c r="OGB508" s="595"/>
      <c r="OGC508" s="595"/>
      <c r="OGD508" s="595"/>
      <c r="OGE508" s="595"/>
      <c r="OGF508" s="595"/>
      <c r="OGG508" s="595"/>
      <c r="OGH508" s="595"/>
      <c r="OGI508" s="595"/>
      <c r="OGJ508" s="595"/>
      <c r="OGK508" s="595"/>
      <c r="OGL508" s="595"/>
      <c r="OGM508" s="595"/>
      <c r="OGN508" s="595"/>
      <c r="OGO508" s="595"/>
      <c r="OGP508" s="595"/>
      <c r="OGQ508" s="595"/>
      <c r="OGR508" s="595"/>
      <c r="OGS508" s="595"/>
      <c r="OGT508" s="595"/>
      <c r="OGU508" s="595"/>
      <c r="OGV508" s="595"/>
      <c r="OGW508" s="595"/>
      <c r="OGX508" s="595"/>
      <c r="OGY508" s="595"/>
      <c r="OGZ508" s="595"/>
      <c r="OHA508" s="595"/>
      <c r="OHB508" s="595"/>
      <c r="OHC508" s="595"/>
      <c r="OHD508" s="595"/>
      <c r="OHE508" s="595"/>
      <c r="OHF508" s="595"/>
      <c r="OHG508" s="595"/>
      <c r="OHH508" s="595"/>
      <c r="OHI508" s="595"/>
      <c r="OHJ508" s="595"/>
      <c r="OHK508" s="595"/>
      <c r="OHL508" s="595"/>
      <c r="OHM508" s="595"/>
      <c r="OHN508" s="595"/>
      <c r="OHO508" s="595"/>
      <c r="OHP508" s="595"/>
      <c r="OHQ508" s="595"/>
      <c r="OHR508" s="595"/>
      <c r="OHS508" s="595"/>
      <c r="OHT508" s="595"/>
      <c r="OHU508" s="595"/>
      <c r="OHV508" s="595"/>
      <c r="OHW508" s="595"/>
      <c r="OHX508" s="595"/>
      <c r="OHY508" s="595"/>
      <c r="OHZ508" s="595"/>
      <c r="OIA508" s="595"/>
      <c r="OIB508" s="595"/>
      <c r="OIC508" s="595"/>
      <c r="OID508" s="595"/>
      <c r="OIE508" s="595"/>
      <c r="OIF508" s="595"/>
      <c r="OIG508" s="595"/>
      <c r="OIH508" s="595"/>
      <c r="OII508" s="595"/>
      <c r="OIJ508" s="595"/>
      <c r="OIK508" s="595"/>
      <c r="OIL508" s="595"/>
      <c r="OIM508" s="595"/>
      <c r="OIN508" s="595"/>
      <c r="OIO508" s="595"/>
      <c r="OIP508" s="595"/>
      <c r="OIQ508" s="595"/>
      <c r="OIR508" s="595"/>
      <c r="OIS508" s="595"/>
      <c r="OIT508" s="595"/>
      <c r="OIU508" s="595"/>
      <c r="OIV508" s="595"/>
      <c r="OIW508" s="595"/>
      <c r="OIX508" s="595"/>
      <c r="OIY508" s="595"/>
      <c r="OIZ508" s="595"/>
      <c r="OJA508" s="595"/>
      <c r="OJB508" s="595"/>
      <c r="OJC508" s="595"/>
      <c r="OJD508" s="595"/>
      <c r="OJE508" s="595"/>
      <c r="OJF508" s="595"/>
      <c r="OJG508" s="595"/>
      <c r="OJH508" s="595"/>
      <c r="OJI508" s="595"/>
      <c r="OJJ508" s="595"/>
      <c r="OJK508" s="595"/>
      <c r="OJL508" s="595"/>
      <c r="OJM508" s="595"/>
      <c r="OJN508" s="595"/>
      <c r="OJO508" s="595"/>
      <c r="OJP508" s="595"/>
      <c r="OJQ508" s="595"/>
      <c r="OJR508" s="595"/>
      <c r="OJS508" s="595"/>
      <c r="OJT508" s="595"/>
      <c r="OJU508" s="595"/>
      <c r="OJV508" s="595"/>
      <c r="OJW508" s="595"/>
      <c r="OJX508" s="595"/>
      <c r="OJY508" s="595"/>
      <c r="OJZ508" s="595"/>
      <c r="OKA508" s="595"/>
      <c r="OKB508" s="595"/>
      <c r="OKC508" s="595"/>
      <c r="OKD508" s="595"/>
      <c r="OKE508" s="595"/>
      <c r="OKF508" s="595"/>
      <c r="OKG508" s="595"/>
      <c r="OKH508" s="595"/>
      <c r="OKI508" s="595"/>
      <c r="OKJ508" s="595"/>
      <c r="OKK508" s="595"/>
      <c r="OKL508" s="595"/>
      <c r="OKM508" s="595"/>
      <c r="OKN508" s="595"/>
      <c r="OKO508" s="595"/>
      <c r="OKP508" s="595"/>
      <c r="OKQ508" s="595"/>
      <c r="OKR508" s="595"/>
      <c r="OKS508" s="595"/>
      <c r="OKT508" s="595"/>
      <c r="OKU508" s="595"/>
      <c r="OKV508" s="595"/>
      <c r="OKW508" s="595"/>
      <c r="OKX508" s="595"/>
      <c r="OKY508" s="595"/>
      <c r="OKZ508" s="595"/>
      <c r="OLA508" s="595"/>
      <c r="OLB508" s="595"/>
      <c r="OLC508" s="595"/>
      <c r="OLD508" s="595"/>
      <c r="OLE508" s="595"/>
      <c r="OLF508" s="595"/>
      <c r="OLG508" s="595"/>
      <c r="OLH508" s="595"/>
      <c r="OLI508" s="595"/>
      <c r="OLJ508" s="595"/>
      <c r="OLK508" s="595"/>
      <c r="OLL508" s="595"/>
      <c r="OLM508" s="595"/>
      <c r="OLN508" s="595"/>
      <c r="OLO508" s="595"/>
      <c r="OLP508" s="595"/>
      <c r="OLQ508" s="595"/>
      <c r="OLR508" s="595"/>
      <c r="OLS508" s="595"/>
      <c r="OLT508" s="595"/>
      <c r="OLU508" s="595"/>
      <c r="OLV508" s="595"/>
      <c r="OLW508" s="595"/>
      <c r="OLX508" s="595"/>
      <c r="OLY508" s="595"/>
      <c r="OLZ508" s="595"/>
      <c r="OMA508" s="595"/>
      <c r="OMB508" s="595"/>
      <c r="OMC508" s="595"/>
      <c r="OMD508" s="595"/>
      <c r="OME508" s="595"/>
      <c r="OMF508" s="595"/>
      <c r="OMG508" s="595"/>
      <c r="OMH508" s="595"/>
      <c r="OMI508" s="595"/>
      <c r="OMJ508" s="595"/>
      <c r="OMK508" s="595"/>
      <c r="OML508" s="595"/>
      <c r="OMM508" s="595"/>
      <c r="OMN508" s="595"/>
      <c r="OMO508" s="595"/>
      <c r="OMP508" s="595"/>
      <c r="OMQ508" s="595"/>
      <c r="OMR508" s="595"/>
      <c r="OMS508" s="595"/>
      <c r="OMT508" s="595"/>
      <c r="OMU508" s="595"/>
      <c r="OMV508" s="595"/>
      <c r="OMW508" s="595"/>
      <c r="OMX508" s="595"/>
      <c r="OMY508" s="595"/>
      <c r="OMZ508" s="595"/>
      <c r="ONA508" s="595"/>
      <c r="ONB508" s="595"/>
      <c r="ONC508" s="595"/>
      <c r="OND508" s="595"/>
      <c r="ONE508" s="595"/>
      <c r="ONF508" s="595"/>
      <c r="ONG508" s="595"/>
      <c r="ONH508" s="595"/>
      <c r="ONI508" s="595"/>
      <c r="ONJ508" s="595"/>
      <c r="ONK508" s="595"/>
      <c r="ONL508" s="595"/>
      <c r="ONM508" s="595"/>
      <c r="ONN508" s="595"/>
      <c r="ONO508" s="595"/>
      <c r="ONP508" s="595"/>
      <c r="ONQ508" s="595"/>
      <c r="ONR508" s="595"/>
      <c r="ONS508" s="595"/>
      <c r="ONT508" s="595"/>
      <c r="ONU508" s="595"/>
      <c r="ONV508" s="595"/>
      <c r="ONW508" s="595"/>
      <c r="ONX508" s="595"/>
      <c r="ONY508" s="595"/>
      <c r="ONZ508" s="595"/>
      <c r="OOA508" s="595"/>
      <c r="OOB508" s="595"/>
      <c r="OOC508" s="595"/>
      <c r="OOD508" s="595"/>
      <c r="OOE508" s="595"/>
      <c r="OOF508" s="595"/>
      <c r="OOG508" s="595"/>
      <c r="OOH508" s="595"/>
      <c r="OOI508" s="595"/>
      <c r="OOJ508" s="595"/>
      <c r="OOK508" s="595"/>
      <c r="OOL508" s="595"/>
      <c r="OOM508" s="595"/>
      <c r="OON508" s="595"/>
      <c r="OOO508" s="595"/>
      <c r="OOP508" s="595"/>
      <c r="OOQ508" s="595"/>
      <c r="OOR508" s="595"/>
      <c r="OOS508" s="595"/>
      <c r="OOT508" s="595"/>
      <c r="OOU508" s="595"/>
      <c r="OOV508" s="595"/>
      <c r="OOW508" s="595"/>
      <c r="OOX508" s="595"/>
      <c r="OOY508" s="595"/>
      <c r="OOZ508" s="595"/>
      <c r="OPA508" s="595"/>
      <c r="OPB508" s="595"/>
      <c r="OPC508" s="595"/>
      <c r="OPD508" s="595"/>
      <c r="OPE508" s="595"/>
      <c r="OPF508" s="595"/>
      <c r="OPG508" s="595"/>
      <c r="OPH508" s="595"/>
      <c r="OPI508" s="595"/>
      <c r="OPJ508" s="595"/>
      <c r="OPK508" s="595"/>
      <c r="OPL508" s="595"/>
      <c r="OPM508" s="595"/>
      <c r="OPN508" s="595"/>
      <c r="OPO508" s="595"/>
      <c r="OPP508" s="595"/>
      <c r="OPQ508" s="595"/>
      <c r="OPR508" s="595"/>
      <c r="OPS508" s="595"/>
      <c r="OPT508" s="595"/>
      <c r="OPU508" s="595"/>
      <c r="OPV508" s="595"/>
      <c r="OPW508" s="595"/>
      <c r="OPX508" s="595"/>
      <c r="OPY508" s="595"/>
      <c r="OPZ508" s="595"/>
      <c r="OQA508" s="595"/>
      <c r="OQB508" s="595"/>
      <c r="OQC508" s="595"/>
      <c r="OQD508" s="595"/>
      <c r="OQE508" s="595"/>
      <c r="OQF508" s="595"/>
      <c r="OQG508" s="595"/>
      <c r="OQH508" s="595"/>
      <c r="OQI508" s="595"/>
      <c r="OQJ508" s="595"/>
      <c r="OQK508" s="595"/>
      <c r="OQL508" s="595"/>
      <c r="OQM508" s="595"/>
      <c r="OQN508" s="595"/>
      <c r="OQO508" s="595"/>
      <c r="OQP508" s="595"/>
      <c r="OQQ508" s="595"/>
      <c r="OQR508" s="595"/>
      <c r="OQS508" s="595"/>
      <c r="OQT508" s="595"/>
      <c r="OQU508" s="595"/>
      <c r="OQV508" s="595"/>
      <c r="OQW508" s="595"/>
      <c r="OQX508" s="595"/>
      <c r="OQY508" s="595"/>
      <c r="OQZ508" s="595"/>
      <c r="ORA508" s="595"/>
      <c r="ORB508" s="595"/>
      <c r="ORC508" s="595"/>
      <c r="ORD508" s="595"/>
      <c r="ORE508" s="595"/>
      <c r="ORF508" s="595"/>
      <c r="ORG508" s="595"/>
      <c r="ORH508" s="595"/>
      <c r="ORI508" s="595"/>
      <c r="ORJ508" s="595"/>
      <c r="ORK508" s="595"/>
      <c r="ORL508" s="595"/>
      <c r="ORM508" s="595"/>
      <c r="ORN508" s="595"/>
      <c r="ORO508" s="595"/>
      <c r="ORP508" s="595"/>
      <c r="ORQ508" s="595"/>
      <c r="ORR508" s="595"/>
      <c r="ORS508" s="595"/>
      <c r="ORT508" s="595"/>
      <c r="ORU508" s="595"/>
      <c r="ORV508" s="595"/>
      <c r="ORW508" s="595"/>
      <c r="ORX508" s="595"/>
      <c r="ORY508" s="595"/>
      <c r="ORZ508" s="595"/>
      <c r="OSA508" s="595"/>
      <c r="OSB508" s="595"/>
      <c r="OSC508" s="595"/>
      <c r="OSD508" s="595"/>
      <c r="OSE508" s="595"/>
      <c r="OSF508" s="595"/>
      <c r="OSG508" s="595"/>
      <c r="OSH508" s="595"/>
      <c r="OSI508" s="595"/>
      <c r="OSJ508" s="595"/>
      <c r="OSK508" s="595"/>
      <c r="OSL508" s="595"/>
      <c r="OSM508" s="595"/>
      <c r="OSN508" s="595"/>
      <c r="OSO508" s="595"/>
      <c r="OSP508" s="595"/>
      <c r="OSQ508" s="595"/>
      <c r="OSR508" s="595"/>
      <c r="OSS508" s="595"/>
      <c r="OST508" s="595"/>
      <c r="OSU508" s="595"/>
      <c r="OSV508" s="595"/>
      <c r="OSW508" s="595"/>
      <c r="OSX508" s="595"/>
      <c r="OSY508" s="595"/>
      <c r="OSZ508" s="595"/>
      <c r="OTA508" s="595"/>
      <c r="OTB508" s="595"/>
      <c r="OTC508" s="595"/>
      <c r="OTD508" s="595"/>
      <c r="OTE508" s="595"/>
      <c r="OTF508" s="595"/>
      <c r="OTG508" s="595"/>
      <c r="OTH508" s="595"/>
      <c r="OTI508" s="595"/>
      <c r="OTJ508" s="595"/>
      <c r="OTK508" s="595"/>
      <c r="OTL508" s="595"/>
      <c r="OTM508" s="595"/>
      <c r="OTN508" s="595"/>
      <c r="OTO508" s="595"/>
      <c r="OTP508" s="595"/>
      <c r="OTQ508" s="595"/>
      <c r="OTR508" s="595"/>
      <c r="OTS508" s="595"/>
      <c r="OTT508" s="595"/>
      <c r="OTU508" s="595"/>
      <c r="OTV508" s="595"/>
      <c r="OTW508" s="595"/>
      <c r="OTX508" s="595"/>
      <c r="OTY508" s="595"/>
      <c r="OTZ508" s="595"/>
      <c r="OUA508" s="595"/>
      <c r="OUB508" s="595"/>
      <c r="OUC508" s="595"/>
      <c r="OUD508" s="595"/>
      <c r="OUE508" s="595"/>
      <c r="OUF508" s="595"/>
      <c r="OUG508" s="595"/>
      <c r="OUH508" s="595"/>
      <c r="OUI508" s="595"/>
      <c r="OUJ508" s="595"/>
      <c r="OUK508" s="595"/>
      <c r="OUL508" s="595"/>
      <c r="OUM508" s="595"/>
      <c r="OUN508" s="595"/>
      <c r="OUO508" s="595"/>
      <c r="OUP508" s="595"/>
      <c r="OUQ508" s="595"/>
      <c r="OUR508" s="595"/>
      <c r="OUS508" s="595"/>
      <c r="OUT508" s="595"/>
      <c r="OUU508" s="595"/>
      <c r="OUV508" s="595"/>
      <c r="OUW508" s="595"/>
      <c r="OUX508" s="595"/>
      <c r="OUY508" s="595"/>
      <c r="OUZ508" s="595"/>
      <c r="OVA508" s="595"/>
      <c r="OVB508" s="595"/>
      <c r="OVC508" s="595"/>
      <c r="OVD508" s="595"/>
      <c r="OVE508" s="595"/>
      <c r="OVF508" s="595"/>
      <c r="OVG508" s="595"/>
      <c r="OVH508" s="595"/>
      <c r="OVI508" s="595"/>
      <c r="OVJ508" s="595"/>
      <c r="OVK508" s="595"/>
      <c r="OVL508" s="595"/>
      <c r="OVM508" s="595"/>
      <c r="OVN508" s="595"/>
      <c r="OVO508" s="595"/>
      <c r="OVP508" s="595"/>
      <c r="OVQ508" s="595"/>
      <c r="OVR508" s="595"/>
      <c r="OVS508" s="595"/>
      <c r="OVT508" s="595"/>
      <c r="OVU508" s="595"/>
      <c r="OVV508" s="595"/>
      <c r="OVW508" s="595"/>
      <c r="OVX508" s="595"/>
      <c r="OVY508" s="595"/>
      <c r="OVZ508" s="595"/>
      <c r="OWA508" s="595"/>
      <c r="OWB508" s="595"/>
      <c r="OWC508" s="595"/>
      <c r="OWD508" s="595"/>
      <c r="OWE508" s="595"/>
      <c r="OWF508" s="595"/>
      <c r="OWG508" s="595"/>
      <c r="OWH508" s="595"/>
      <c r="OWI508" s="595"/>
      <c r="OWJ508" s="595"/>
      <c r="OWK508" s="595"/>
      <c r="OWL508" s="595"/>
      <c r="OWM508" s="595"/>
      <c r="OWN508" s="595"/>
      <c r="OWO508" s="595"/>
      <c r="OWP508" s="595"/>
      <c r="OWQ508" s="595"/>
      <c r="OWR508" s="595"/>
      <c r="OWS508" s="595"/>
      <c r="OWT508" s="595"/>
      <c r="OWU508" s="595"/>
      <c r="OWV508" s="595"/>
      <c r="OWW508" s="595"/>
      <c r="OWX508" s="595"/>
      <c r="OWY508" s="595"/>
      <c r="OWZ508" s="595"/>
      <c r="OXA508" s="595"/>
      <c r="OXB508" s="595"/>
      <c r="OXC508" s="595"/>
      <c r="OXD508" s="595"/>
      <c r="OXE508" s="595"/>
      <c r="OXF508" s="595"/>
      <c r="OXG508" s="595"/>
      <c r="OXH508" s="595"/>
      <c r="OXI508" s="595"/>
      <c r="OXJ508" s="595"/>
      <c r="OXK508" s="595"/>
      <c r="OXL508" s="595"/>
      <c r="OXM508" s="595"/>
      <c r="OXN508" s="595"/>
      <c r="OXO508" s="595"/>
      <c r="OXP508" s="595"/>
      <c r="OXQ508" s="595"/>
      <c r="OXR508" s="595"/>
      <c r="OXS508" s="595"/>
      <c r="OXT508" s="595"/>
      <c r="OXU508" s="595"/>
      <c r="OXV508" s="595"/>
      <c r="OXW508" s="595"/>
      <c r="OXX508" s="595"/>
      <c r="OXY508" s="595"/>
      <c r="OXZ508" s="595"/>
      <c r="OYA508" s="595"/>
      <c r="OYB508" s="595"/>
      <c r="OYC508" s="595"/>
      <c r="OYD508" s="595"/>
      <c r="OYE508" s="595"/>
      <c r="OYF508" s="595"/>
      <c r="OYG508" s="595"/>
      <c r="OYH508" s="595"/>
      <c r="OYI508" s="595"/>
      <c r="OYJ508" s="595"/>
      <c r="OYK508" s="595"/>
      <c r="OYL508" s="595"/>
      <c r="OYM508" s="595"/>
      <c r="OYN508" s="595"/>
      <c r="OYO508" s="595"/>
      <c r="OYP508" s="595"/>
      <c r="OYQ508" s="595"/>
      <c r="OYR508" s="595"/>
      <c r="OYS508" s="595"/>
      <c r="OYT508" s="595"/>
      <c r="OYU508" s="595"/>
      <c r="OYV508" s="595"/>
      <c r="OYW508" s="595"/>
      <c r="OYX508" s="595"/>
      <c r="OYY508" s="595"/>
      <c r="OYZ508" s="595"/>
      <c r="OZA508" s="595"/>
      <c r="OZB508" s="595"/>
      <c r="OZC508" s="595"/>
      <c r="OZD508" s="595"/>
      <c r="OZE508" s="595"/>
      <c r="OZF508" s="595"/>
      <c r="OZG508" s="595"/>
      <c r="OZH508" s="595"/>
      <c r="OZI508" s="595"/>
      <c r="OZJ508" s="595"/>
      <c r="OZK508" s="595"/>
      <c r="OZL508" s="595"/>
      <c r="OZM508" s="595"/>
      <c r="OZN508" s="595"/>
      <c r="OZO508" s="595"/>
      <c r="OZP508" s="595"/>
      <c r="OZQ508" s="595"/>
      <c r="OZR508" s="595"/>
      <c r="OZS508" s="595"/>
      <c r="OZT508" s="595"/>
      <c r="OZU508" s="595"/>
      <c r="OZV508" s="595"/>
      <c r="OZW508" s="595"/>
      <c r="OZX508" s="595"/>
      <c r="OZY508" s="595"/>
      <c r="OZZ508" s="595"/>
      <c r="PAA508" s="595"/>
      <c r="PAB508" s="595"/>
      <c r="PAC508" s="595"/>
      <c r="PAD508" s="595"/>
      <c r="PAE508" s="595"/>
      <c r="PAF508" s="595"/>
      <c r="PAG508" s="595"/>
      <c r="PAH508" s="595"/>
      <c r="PAI508" s="595"/>
      <c r="PAJ508" s="595"/>
      <c r="PAK508" s="595"/>
      <c r="PAL508" s="595"/>
      <c r="PAM508" s="595"/>
      <c r="PAN508" s="595"/>
      <c r="PAO508" s="595"/>
      <c r="PAP508" s="595"/>
      <c r="PAQ508" s="595"/>
      <c r="PAR508" s="595"/>
      <c r="PAS508" s="595"/>
      <c r="PAT508" s="595"/>
      <c r="PAU508" s="595"/>
      <c r="PAV508" s="595"/>
      <c r="PAW508" s="595"/>
      <c r="PAX508" s="595"/>
      <c r="PAY508" s="595"/>
      <c r="PAZ508" s="595"/>
      <c r="PBA508" s="595"/>
      <c r="PBB508" s="595"/>
      <c r="PBC508" s="595"/>
      <c r="PBD508" s="595"/>
      <c r="PBE508" s="595"/>
      <c r="PBF508" s="595"/>
      <c r="PBG508" s="595"/>
      <c r="PBH508" s="595"/>
      <c r="PBI508" s="595"/>
      <c r="PBJ508" s="595"/>
      <c r="PBK508" s="595"/>
      <c r="PBL508" s="595"/>
      <c r="PBM508" s="595"/>
      <c r="PBN508" s="595"/>
      <c r="PBO508" s="595"/>
      <c r="PBP508" s="595"/>
      <c r="PBQ508" s="595"/>
      <c r="PBR508" s="595"/>
      <c r="PBS508" s="595"/>
      <c r="PBT508" s="595"/>
      <c r="PBU508" s="595"/>
      <c r="PBV508" s="595"/>
      <c r="PBW508" s="595"/>
      <c r="PBX508" s="595"/>
      <c r="PBY508" s="595"/>
      <c r="PBZ508" s="595"/>
      <c r="PCA508" s="595"/>
      <c r="PCB508" s="595"/>
      <c r="PCC508" s="595"/>
      <c r="PCD508" s="595"/>
      <c r="PCE508" s="595"/>
      <c r="PCF508" s="595"/>
      <c r="PCG508" s="595"/>
      <c r="PCH508" s="595"/>
      <c r="PCI508" s="595"/>
      <c r="PCJ508" s="595"/>
      <c r="PCK508" s="595"/>
      <c r="PCL508" s="595"/>
      <c r="PCM508" s="595"/>
      <c r="PCN508" s="595"/>
      <c r="PCO508" s="595"/>
      <c r="PCP508" s="595"/>
      <c r="PCQ508" s="595"/>
      <c r="PCR508" s="595"/>
      <c r="PCS508" s="595"/>
      <c r="PCT508" s="595"/>
      <c r="PCU508" s="595"/>
      <c r="PCV508" s="595"/>
      <c r="PCW508" s="595"/>
      <c r="PCX508" s="595"/>
      <c r="PCY508" s="595"/>
      <c r="PCZ508" s="595"/>
      <c r="PDA508" s="595"/>
      <c r="PDB508" s="595"/>
      <c r="PDC508" s="595"/>
      <c r="PDD508" s="595"/>
      <c r="PDE508" s="595"/>
      <c r="PDF508" s="595"/>
      <c r="PDG508" s="595"/>
      <c r="PDH508" s="595"/>
      <c r="PDI508" s="595"/>
      <c r="PDJ508" s="595"/>
      <c r="PDK508" s="595"/>
      <c r="PDL508" s="595"/>
      <c r="PDM508" s="595"/>
      <c r="PDN508" s="595"/>
      <c r="PDO508" s="595"/>
      <c r="PDP508" s="595"/>
      <c r="PDQ508" s="595"/>
      <c r="PDR508" s="595"/>
      <c r="PDS508" s="595"/>
      <c r="PDT508" s="595"/>
      <c r="PDU508" s="595"/>
      <c r="PDV508" s="595"/>
      <c r="PDW508" s="595"/>
      <c r="PDX508" s="595"/>
      <c r="PDY508" s="595"/>
      <c r="PDZ508" s="595"/>
      <c r="PEA508" s="595"/>
      <c r="PEB508" s="595"/>
      <c r="PEC508" s="595"/>
      <c r="PED508" s="595"/>
      <c r="PEE508" s="595"/>
      <c r="PEF508" s="595"/>
      <c r="PEG508" s="595"/>
      <c r="PEH508" s="595"/>
      <c r="PEI508" s="595"/>
      <c r="PEJ508" s="595"/>
      <c r="PEK508" s="595"/>
      <c r="PEL508" s="595"/>
      <c r="PEM508" s="595"/>
      <c r="PEN508" s="595"/>
      <c r="PEO508" s="595"/>
      <c r="PEP508" s="595"/>
      <c r="PEQ508" s="595"/>
      <c r="PER508" s="595"/>
      <c r="PES508" s="595"/>
      <c r="PET508" s="595"/>
      <c r="PEU508" s="595"/>
      <c r="PEV508" s="595"/>
      <c r="PEW508" s="595"/>
      <c r="PEX508" s="595"/>
      <c r="PEY508" s="595"/>
      <c r="PEZ508" s="595"/>
      <c r="PFA508" s="595"/>
      <c r="PFB508" s="595"/>
      <c r="PFC508" s="595"/>
      <c r="PFD508" s="595"/>
      <c r="PFE508" s="595"/>
      <c r="PFF508" s="595"/>
      <c r="PFG508" s="595"/>
      <c r="PFH508" s="595"/>
      <c r="PFI508" s="595"/>
      <c r="PFJ508" s="595"/>
      <c r="PFK508" s="595"/>
      <c r="PFL508" s="595"/>
      <c r="PFM508" s="595"/>
      <c r="PFN508" s="595"/>
      <c r="PFO508" s="595"/>
      <c r="PFP508" s="595"/>
      <c r="PFQ508" s="595"/>
      <c r="PFR508" s="595"/>
      <c r="PFS508" s="595"/>
      <c r="PFT508" s="595"/>
      <c r="PFU508" s="595"/>
      <c r="PFV508" s="595"/>
      <c r="PFW508" s="595"/>
      <c r="PFX508" s="595"/>
      <c r="PFY508" s="595"/>
      <c r="PFZ508" s="595"/>
      <c r="PGA508" s="595"/>
      <c r="PGB508" s="595"/>
      <c r="PGC508" s="595"/>
      <c r="PGD508" s="595"/>
      <c r="PGE508" s="595"/>
      <c r="PGF508" s="595"/>
      <c r="PGG508" s="595"/>
      <c r="PGH508" s="595"/>
      <c r="PGI508" s="595"/>
      <c r="PGJ508" s="595"/>
      <c r="PGK508" s="595"/>
      <c r="PGL508" s="595"/>
      <c r="PGM508" s="595"/>
      <c r="PGN508" s="595"/>
      <c r="PGO508" s="595"/>
      <c r="PGP508" s="595"/>
      <c r="PGQ508" s="595"/>
      <c r="PGR508" s="595"/>
      <c r="PGS508" s="595"/>
      <c r="PGT508" s="595"/>
      <c r="PGU508" s="595"/>
      <c r="PGV508" s="595"/>
      <c r="PGW508" s="595"/>
      <c r="PGX508" s="595"/>
      <c r="PGY508" s="595"/>
      <c r="PGZ508" s="595"/>
      <c r="PHA508" s="595"/>
      <c r="PHB508" s="595"/>
      <c r="PHC508" s="595"/>
      <c r="PHD508" s="595"/>
      <c r="PHE508" s="595"/>
      <c r="PHF508" s="595"/>
      <c r="PHG508" s="595"/>
      <c r="PHH508" s="595"/>
      <c r="PHI508" s="595"/>
      <c r="PHJ508" s="595"/>
      <c r="PHK508" s="595"/>
      <c r="PHL508" s="595"/>
      <c r="PHM508" s="595"/>
      <c r="PHN508" s="595"/>
      <c r="PHO508" s="595"/>
      <c r="PHP508" s="595"/>
      <c r="PHQ508" s="595"/>
      <c r="PHR508" s="595"/>
      <c r="PHS508" s="595"/>
      <c r="PHT508" s="595"/>
      <c r="PHU508" s="595"/>
      <c r="PHV508" s="595"/>
      <c r="PHW508" s="595"/>
      <c r="PHX508" s="595"/>
      <c r="PHY508" s="595"/>
      <c r="PHZ508" s="595"/>
      <c r="PIA508" s="595"/>
      <c r="PIB508" s="595"/>
      <c r="PIC508" s="595"/>
      <c r="PID508" s="595"/>
      <c r="PIE508" s="595"/>
      <c r="PIF508" s="595"/>
      <c r="PIG508" s="595"/>
      <c r="PIH508" s="595"/>
      <c r="PII508" s="595"/>
      <c r="PIJ508" s="595"/>
      <c r="PIK508" s="595"/>
      <c r="PIL508" s="595"/>
      <c r="PIM508" s="595"/>
      <c r="PIN508" s="595"/>
      <c r="PIO508" s="595"/>
      <c r="PIP508" s="595"/>
      <c r="PIQ508" s="595"/>
      <c r="PIR508" s="595"/>
      <c r="PIS508" s="595"/>
      <c r="PIT508" s="595"/>
      <c r="PIU508" s="595"/>
      <c r="PIV508" s="595"/>
      <c r="PIW508" s="595"/>
      <c r="PIX508" s="595"/>
      <c r="PIY508" s="595"/>
      <c r="PIZ508" s="595"/>
      <c r="PJA508" s="595"/>
      <c r="PJB508" s="595"/>
      <c r="PJC508" s="595"/>
      <c r="PJD508" s="595"/>
      <c r="PJE508" s="595"/>
      <c r="PJF508" s="595"/>
      <c r="PJG508" s="595"/>
      <c r="PJH508" s="595"/>
      <c r="PJI508" s="595"/>
      <c r="PJJ508" s="595"/>
      <c r="PJK508" s="595"/>
      <c r="PJL508" s="595"/>
      <c r="PJM508" s="595"/>
      <c r="PJN508" s="595"/>
      <c r="PJO508" s="595"/>
      <c r="PJP508" s="595"/>
      <c r="PJQ508" s="595"/>
      <c r="PJR508" s="595"/>
      <c r="PJS508" s="595"/>
      <c r="PJT508" s="595"/>
      <c r="PJU508" s="595"/>
      <c r="PJV508" s="595"/>
      <c r="PJW508" s="595"/>
      <c r="PJX508" s="595"/>
      <c r="PJY508" s="595"/>
      <c r="PJZ508" s="595"/>
      <c r="PKA508" s="595"/>
      <c r="PKB508" s="595"/>
      <c r="PKC508" s="595"/>
      <c r="PKD508" s="595"/>
      <c r="PKE508" s="595"/>
      <c r="PKF508" s="595"/>
      <c r="PKG508" s="595"/>
      <c r="PKH508" s="595"/>
      <c r="PKI508" s="595"/>
      <c r="PKJ508" s="595"/>
      <c r="PKK508" s="595"/>
      <c r="PKL508" s="595"/>
      <c r="PKM508" s="595"/>
      <c r="PKN508" s="595"/>
      <c r="PKO508" s="595"/>
      <c r="PKP508" s="595"/>
      <c r="PKQ508" s="595"/>
      <c r="PKR508" s="595"/>
      <c r="PKS508" s="595"/>
      <c r="PKT508" s="595"/>
      <c r="PKU508" s="595"/>
      <c r="PKV508" s="595"/>
      <c r="PKW508" s="595"/>
      <c r="PKX508" s="595"/>
      <c r="PKY508" s="595"/>
      <c r="PKZ508" s="595"/>
      <c r="PLA508" s="595"/>
      <c r="PLB508" s="595"/>
      <c r="PLC508" s="595"/>
      <c r="PLD508" s="595"/>
      <c r="PLE508" s="595"/>
      <c r="PLF508" s="595"/>
      <c r="PLG508" s="595"/>
      <c r="PLH508" s="595"/>
      <c r="PLI508" s="595"/>
      <c r="PLJ508" s="595"/>
      <c r="PLK508" s="595"/>
      <c r="PLL508" s="595"/>
      <c r="PLM508" s="595"/>
      <c r="PLN508" s="595"/>
      <c r="PLO508" s="595"/>
      <c r="PLP508" s="595"/>
      <c r="PLQ508" s="595"/>
      <c r="PLR508" s="595"/>
      <c r="PLS508" s="595"/>
      <c r="PLT508" s="595"/>
      <c r="PLU508" s="595"/>
      <c r="PLV508" s="595"/>
      <c r="PLW508" s="595"/>
      <c r="PLX508" s="595"/>
      <c r="PLY508" s="595"/>
      <c r="PLZ508" s="595"/>
      <c r="PMA508" s="595"/>
      <c r="PMB508" s="595"/>
      <c r="PMC508" s="595"/>
      <c r="PMD508" s="595"/>
      <c r="PME508" s="595"/>
      <c r="PMF508" s="595"/>
      <c r="PMG508" s="595"/>
      <c r="PMH508" s="595"/>
      <c r="PMI508" s="595"/>
      <c r="PMJ508" s="595"/>
      <c r="PMK508" s="595"/>
      <c r="PML508" s="595"/>
      <c r="PMM508" s="595"/>
      <c r="PMN508" s="595"/>
      <c r="PMO508" s="595"/>
      <c r="PMP508" s="595"/>
      <c r="PMQ508" s="595"/>
      <c r="PMR508" s="595"/>
      <c r="PMS508" s="595"/>
      <c r="PMT508" s="595"/>
      <c r="PMU508" s="595"/>
      <c r="PMV508" s="595"/>
      <c r="PMW508" s="595"/>
      <c r="PMX508" s="595"/>
      <c r="PMY508" s="595"/>
      <c r="PMZ508" s="595"/>
      <c r="PNA508" s="595"/>
      <c r="PNB508" s="595"/>
      <c r="PNC508" s="595"/>
      <c r="PND508" s="595"/>
      <c r="PNE508" s="595"/>
      <c r="PNF508" s="595"/>
      <c r="PNG508" s="595"/>
      <c r="PNH508" s="595"/>
      <c r="PNI508" s="595"/>
      <c r="PNJ508" s="595"/>
      <c r="PNK508" s="595"/>
      <c r="PNL508" s="595"/>
      <c r="PNM508" s="595"/>
      <c r="PNN508" s="595"/>
      <c r="PNO508" s="595"/>
      <c r="PNP508" s="595"/>
      <c r="PNQ508" s="595"/>
      <c r="PNR508" s="595"/>
      <c r="PNS508" s="595"/>
      <c r="PNT508" s="595"/>
      <c r="PNU508" s="595"/>
      <c r="PNV508" s="595"/>
      <c r="PNW508" s="595"/>
      <c r="PNX508" s="595"/>
      <c r="PNY508" s="595"/>
      <c r="PNZ508" s="595"/>
      <c r="POA508" s="595"/>
      <c r="POB508" s="595"/>
      <c r="POC508" s="595"/>
      <c r="POD508" s="595"/>
      <c r="POE508" s="595"/>
      <c r="POF508" s="595"/>
      <c r="POG508" s="595"/>
      <c r="POH508" s="595"/>
      <c r="POI508" s="595"/>
      <c r="POJ508" s="595"/>
      <c r="POK508" s="595"/>
      <c r="POL508" s="595"/>
      <c r="POM508" s="595"/>
      <c r="PON508" s="595"/>
      <c r="POO508" s="595"/>
      <c r="POP508" s="595"/>
      <c r="POQ508" s="595"/>
      <c r="POR508" s="595"/>
      <c r="POS508" s="595"/>
      <c r="POT508" s="595"/>
      <c r="POU508" s="595"/>
      <c r="POV508" s="595"/>
      <c r="POW508" s="595"/>
      <c r="POX508" s="595"/>
      <c r="POY508" s="595"/>
      <c r="POZ508" s="595"/>
      <c r="PPA508" s="595"/>
      <c r="PPB508" s="595"/>
      <c r="PPC508" s="595"/>
      <c r="PPD508" s="595"/>
      <c r="PPE508" s="595"/>
      <c r="PPF508" s="595"/>
      <c r="PPG508" s="595"/>
      <c r="PPH508" s="595"/>
      <c r="PPI508" s="595"/>
      <c r="PPJ508" s="595"/>
      <c r="PPK508" s="595"/>
      <c r="PPL508" s="595"/>
      <c r="PPM508" s="595"/>
      <c r="PPN508" s="595"/>
      <c r="PPO508" s="595"/>
      <c r="PPP508" s="595"/>
      <c r="PPQ508" s="595"/>
      <c r="PPR508" s="595"/>
      <c r="PPS508" s="595"/>
      <c r="PPT508" s="595"/>
      <c r="PPU508" s="595"/>
      <c r="PPV508" s="595"/>
      <c r="PPW508" s="595"/>
      <c r="PPX508" s="595"/>
      <c r="PPY508" s="595"/>
      <c r="PPZ508" s="595"/>
      <c r="PQA508" s="595"/>
      <c r="PQB508" s="595"/>
      <c r="PQC508" s="595"/>
      <c r="PQD508" s="595"/>
      <c r="PQE508" s="595"/>
      <c r="PQF508" s="595"/>
      <c r="PQG508" s="595"/>
      <c r="PQH508" s="595"/>
      <c r="PQI508" s="595"/>
      <c r="PQJ508" s="595"/>
      <c r="PQK508" s="595"/>
      <c r="PQL508" s="595"/>
      <c r="PQM508" s="595"/>
      <c r="PQN508" s="595"/>
      <c r="PQO508" s="595"/>
      <c r="PQP508" s="595"/>
      <c r="PQQ508" s="595"/>
      <c r="PQR508" s="595"/>
      <c r="PQS508" s="595"/>
      <c r="PQT508" s="595"/>
      <c r="PQU508" s="595"/>
      <c r="PQV508" s="595"/>
      <c r="PQW508" s="595"/>
      <c r="PQX508" s="595"/>
      <c r="PQY508" s="595"/>
      <c r="PQZ508" s="595"/>
      <c r="PRA508" s="595"/>
      <c r="PRB508" s="595"/>
      <c r="PRC508" s="595"/>
      <c r="PRD508" s="595"/>
      <c r="PRE508" s="595"/>
      <c r="PRF508" s="595"/>
      <c r="PRG508" s="595"/>
      <c r="PRH508" s="595"/>
      <c r="PRI508" s="595"/>
      <c r="PRJ508" s="595"/>
      <c r="PRK508" s="595"/>
      <c r="PRL508" s="595"/>
      <c r="PRM508" s="595"/>
      <c r="PRN508" s="595"/>
      <c r="PRO508" s="595"/>
      <c r="PRP508" s="595"/>
      <c r="PRQ508" s="595"/>
      <c r="PRR508" s="595"/>
      <c r="PRS508" s="595"/>
      <c r="PRT508" s="595"/>
      <c r="PRU508" s="595"/>
      <c r="PRV508" s="595"/>
      <c r="PRW508" s="595"/>
      <c r="PRX508" s="595"/>
      <c r="PRY508" s="595"/>
      <c r="PRZ508" s="595"/>
      <c r="PSA508" s="595"/>
      <c r="PSB508" s="595"/>
      <c r="PSC508" s="595"/>
      <c r="PSD508" s="595"/>
      <c r="PSE508" s="595"/>
      <c r="PSF508" s="595"/>
      <c r="PSG508" s="595"/>
      <c r="PSH508" s="595"/>
      <c r="PSI508" s="595"/>
      <c r="PSJ508" s="595"/>
      <c r="PSK508" s="595"/>
      <c r="PSL508" s="595"/>
      <c r="PSM508" s="595"/>
      <c r="PSN508" s="595"/>
      <c r="PSO508" s="595"/>
      <c r="PSP508" s="595"/>
      <c r="PSQ508" s="595"/>
      <c r="PSR508" s="595"/>
      <c r="PSS508" s="595"/>
      <c r="PST508" s="595"/>
      <c r="PSU508" s="595"/>
      <c r="PSV508" s="595"/>
      <c r="PSW508" s="595"/>
      <c r="PSX508" s="595"/>
      <c r="PSY508" s="595"/>
      <c r="PSZ508" s="595"/>
      <c r="PTA508" s="595"/>
      <c r="PTB508" s="595"/>
      <c r="PTC508" s="595"/>
      <c r="PTD508" s="595"/>
      <c r="PTE508" s="595"/>
      <c r="PTF508" s="595"/>
      <c r="PTG508" s="595"/>
      <c r="PTH508" s="595"/>
      <c r="PTI508" s="595"/>
      <c r="PTJ508" s="595"/>
      <c r="PTK508" s="595"/>
      <c r="PTL508" s="595"/>
      <c r="PTM508" s="595"/>
      <c r="PTN508" s="595"/>
      <c r="PTO508" s="595"/>
      <c r="PTP508" s="595"/>
      <c r="PTQ508" s="595"/>
      <c r="PTR508" s="595"/>
      <c r="PTS508" s="595"/>
      <c r="PTT508" s="595"/>
      <c r="PTU508" s="595"/>
      <c r="PTV508" s="595"/>
      <c r="PTW508" s="595"/>
      <c r="PTX508" s="595"/>
      <c r="PTY508" s="595"/>
      <c r="PTZ508" s="595"/>
      <c r="PUA508" s="595"/>
      <c r="PUB508" s="595"/>
      <c r="PUC508" s="595"/>
      <c r="PUD508" s="595"/>
      <c r="PUE508" s="595"/>
      <c r="PUF508" s="595"/>
      <c r="PUG508" s="595"/>
      <c r="PUH508" s="595"/>
      <c r="PUI508" s="595"/>
      <c r="PUJ508" s="595"/>
      <c r="PUK508" s="595"/>
      <c r="PUL508" s="595"/>
      <c r="PUM508" s="595"/>
      <c r="PUN508" s="595"/>
      <c r="PUO508" s="595"/>
      <c r="PUP508" s="595"/>
      <c r="PUQ508" s="595"/>
      <c r="PUR508" s="595"/>
      <c r="PUS508" s="595"/>
      <c r="PUT508" s="595"/>
      <c r="PUU508" s="595"/>
      <c r="PUV508" s="595"/>
      <c r="PUW508" s="595"/>
      <c r="PUX508" s="595"/>
      <c r="PUY508" s="595"/>
      <c r="PUZ508" s="595"/>
      <c r="PVA508" s="595"/>
      <c r="PVB508" s="595"/>
      <c r="PVC508" s="595"/>
      <c r="PVD508" s="595"/>
      <c r="PVE508" s="595"/>
      <c r="PVF508" s="595"/>
      <c r="PVG508" s="595"/>
      <c r="PVH508" s="595"/>
      <c r="PVI508" s="595"/>
      <c r="PVJ508" s="595"/>
      <c r="PVK508" s="595"/>
      <c r="PVL508" s="595"/>
      <c r="PVM508" s="595"/>
      <c r="PVN508" s="595"/>
      <c r="PVO508" s="595"/>
      <c r="PVP508" s="595"/>
      <c r="PVQ508" s="595"/>
      <c r="PVR508" s="595"/>
      <c r="PVS508" s="595"/>
      <c r="PVT508" s="595"/>
      <c r="PVU508" s="595"/>
      <c r="PVV508" s="595"/>
      <c r="PVW508" s="595"/>
      <c r="PVX508" s="595"/>
      <c r="PVY508" s="595"/>
      <c r="PVZ508" s="595"/>
      <c r="PWA508" s="595"/>
      <c r="PWB508" s="595"/>
      <c r="PWC508" s="595"/>
      <c r="PWD508" s="595"/>
      <c r="PWE508" s="595"/>
      <c r="PWF508" s="595"/>
      <c r="PWG508" s="595"/>
      <c r="PWH508" s="595"/>
      <c r="PWI508" s="595"/>
      <c r="PWJ508" s="595"/>
      <c r="PWK508" s="595"/>
      <c r="PWL508" s="595"/>
      <c r="PWM508" s="595"/>
      <c r="PWN508" s="595"/>
      <c r="PWO508" s="595"/>
      <c r="PWP508" s="595"/>
      <c r="PWQ508" s="595"/>
      <c r="PWR508" s="595"/>
      <c r="PWS508" s="595"/>
      <c r="PWT508" s="595"/>
      <c r="PWU508" s="595"/>
      <c r="PWV508" s="595"/>
      <c r="PWW508" s="595"/>
      <c r="PWX508" s="595"/>
      <c r="PWY508" s="595"/>
      <c r="PWZ508" s="595"/>
      <c r="PXA508" s="595"/>
      <c r="PXB508" s="595"/>
      <c r="PXC508" s="595"/>
      <c r="PXD508" s="595"/>
      <c r="PXE508" s="595"/>
      <c r="PXF508" s="595"/>
      <c r="PXG508" s="595"/>
      <c r="PXH508" s="595"/>
      <c r="PXI508" s="595"/>
      <c r="PXJ508" s="595"/>
      <c r="PXK508" s="595"/>
      <c r="PXL508" s="595"/>
      <c r="PXM508" s="595"/>
      <c r="PXN508" s="595"/>
      <c r="PXO508" s="595"/>
      <c r="PXP508" s="595"/>
      <c r="PXQ508" s="595"/>
      <c r="PXR508" s="595"/>
      <c r="PXS508" s="595"/>
      <c r="PXT508" s="595"/>
      <c r="PXU508" s="595"/>
      <c r="PXV508" s="595"/>
      <c r="PXW508" s="595"/>
      <c r="PXX508" s="595"/>
      <c r="PXY508" s="595"/>
      <c r="PXZ508" s="595"/>
      <c r="PYA508" s="595"/>
      <c r="PYB508" s="595"/>
      <c r="PYC508" s="595"/>
      <c r="PYD508" s="595"/>
      <c r="PYE508" s="595"/>
      <c r="PYF508" s="595"/>
      <c r="PYG508" s="595"/>
      <c r="PYH508" s="595"/>
      <c r="PYI508" s="595"/>
      <c r="PYJ508" s="595"/>
      <c r="PYK508" s="595"/>
      <c r="PYL508" s="595"/>
      <c r="PYM508" s="595"/>
      <c r="PYN508" s="595"/>
      <c r="PYO508" s="595"/>
      <c r="PYP508" s="595"/>
      <c r="PYQ508" s="595"/>
      <c r="PYR508" s="595"/>
      <c r="PYS508" s="595"/>
      <c r="PYT508" s="595"/>
      <c r="PYU508" s="595"/>
      <c r="PYV508" s="595"/>
      <c r="PYW508" s="595"/>
      <c r="PYX508" s="595"/>
      <c r="PYY508" s="595"/>
      <c r="PYZ508" s="595"/>
      <c r="PZA508" s="595"/>
      <c r="PZB508" s="595"/>
      <c r="PZC508" s="595"/>
      <c r="PZD508" s="595"/>
      <c r="PZE508" s="595"/>
      <c r="PZF508" s="595"/>
      <c r="PZG508" s="595"/>
      <c r="PZH508" s="595"/>
      <c r="PZI508" s="595"/>
      <c r="PZJ508" s="595"/>
      <c r="PZK508" s="595"/>
      <c r="PZL508" s="595"/>
      <c r="PZM508" s="595"/>
      <c r="PZN508" s="595"/>
      <c r="PZO508" s="595"/>
      <c r="PZP508" s="595"/>
      <c r="PZQ508" s="595"/>
      <c r="PZR508" s="595"/>
      <c r="PZS508" s="595"/>
      <c r="PZT508" s="595"/>
      <c r="PZU508" s="595"/>
      <c r="PZV508" s="595"/>
      <c r="PZW508" s="595"/>
      <c r="PZX508" s="595"/>
      <c r="PZY508" s="595"/>
      <c r="PZZ508" s="595"/>
      <c r="QAA508" s="595"/>
      <c r="QAB508" s="595"/>
      <c r="QAC508" s="595"/>
      <c r="QAD508" s="595"/>
      <c r="QAE508" s="595"/>
      <c r="QAF508" s="595"/>
      <c r="QAG508" s="595"/>
      <c r="QAH508" s="595"/>
      <c r="QAI508" s="595"/>
      <c r="QAJ508" s="595"/>
      <c r="QAK508" s="595"/>
      <c r="QAL508" s="595"/>
      <c r="QAM508" s="595"/>
      <c r="QAN508" s="595"/>
      <c r="QAO508" s="595"/>
      <c r="QAP508" s="595"/>
      <c r="QAQ508" s="595"/>
      <c r="QAR508" s="595"/>
      <c r="QAS508" s="595"/>
      <c r="QAT508" s="595"/>
      <c r="QAU508" s="595"/>
      <c r="QAV508" s="595"/>
      <c r="QAW508" s="595"/>
      <c r="QAX508" s="595"/>
      <c r="QAY508" s="595"/>
      <c r="QAZ508" s="595"/>
      <c r="QBA508" s="595"/>
      <c r="QBB508" s="595"/>
      <c r="QBC508" s="595"/>
      <c r="QBD508" s="595"/>
      <c r="QBE508" s="595"/>
      <c r="QBF508" s="595"/>
      <c r="QBG508" s="595"/>
      <c r="QBH508" s="595"/>
      <c r="QBI508" s="595"/>
      <c r="QBJ508" s="595"/>
      <c r="QBK508" s="595"/>
      <c r="QBL508" s="595"/>
      <c r="QBM508" s="595"/>
      <c r="QBN508" s="595"/>
      <c r="QBO508" s="595"/>
      <c r="QBP508" s="595"/>
      <c r="QBQ508" s="595"/>
      <c r="QBR508" s="595"/>
      <c r="QBS508" s="595"/>
      <c r="QBT508" s="595"/>
      <c r="QBU508" s="595"/>
      <c r="QBV508" s="595"/>
      <c r="QBW508" s="595"/>
      <c r="QBX508" s="595"/>
      <c r="QBY508" s="595"/>
      <c r="QBZ508" s="595"/>
      <c r="QCA508" s="595"/>
      <c r="QCB508" s="595"/>
      <c r="QCC508" s="595"/>
      <c r="QCD508" s="595"/>
      <c r="QCE508" s="595"/>
      <c r="QCF508" s="595"/>
      <c r="QCG508" s="595"/>
      <c r="QCH508" s="595"/>
      <c r="QCI508" s="595"/>
      <c r="QCJ508" s="595"/>
      <c r="QCK508" s="595"/>
      <c r="QCL508" s="595"/>
      <c r="QCM508" s="595"/>
      <c r="QCN508" s="595"/>
      <c r="QCO508" s="595"/>
      <c r="QCP508" s="595"/>
      <c r="QCQ508" s="595"/>
      <c r="QCR508" s="595"/>
      <c r="QCS508" s="595"/>
      <c r="QCT508" s="595"/>
      <c r="QCU508" s="595"/>
      <c r="QCV508" s="595"/>
      <c r="QCW508" s="595"/>
      <c r="QCX508" s="595"/>
      <c r="QCY508" s="595"/>
      <c r="QCZ508" s="595"/>
      <c r="QDA508" s="595"/>
      <c r="QDB508" s="595"/>
      <c r="QDC508" s="595"/>
      <c r="QDD508" s="595"/>
      <c r="QDE508" s="595"/>
      <c r="QDF508" s="595"/>
      <c r="QDG508" s="595"/>
      <c r="QDH508" s="595"/>
      <c r="QDI508" s="595"/>
      <c r="QDJ508" s="595"/>
      <c r="QDK508" s="595"/>
      <c r="QDL508" s="595"/>
      <c r="QDM508" s="595"/>
      <c r="QDN508" s="595"/>
      <c r="QDO508" s="595"/>
      <c r="QDP508" s="595"/>
      <c r="QDQ508" s="595"/>
      <c r="QDR508" s="595"/>
      <c r="QDS508" s="595"/>
      <c r="QDT508" s="595"/>
      <c r="QDU508" s="595"/>
      <c r="QDV508" s="595"/>
      <c r="QDW508" s="595"/>
      <c r="QDX508" s="595"/>
      <c r="QDY508" s="595"/>
      <c r="QDZ508" s="595"/>
      <c r="QEA508" s="595"/>
      <c r="QEB508" s="595"/>
      <c r="QEC508" s="595"/>
      <c r="QED508" s="595"/>
      <c r="QEE508" s="595"/>
      <c r="QEF508" s="595"/>
      <c r="QEG508" s="595"/>
      <c r="QEH508" s="595"/>
      <c r="QEI508" s="595"/>
      <c r="QEJ508" s="595"/>
      <c r="QEK508" s="595"/>
      <c r="QEL508" s="595"/>
      <c r="QEM508" s="595"/>
      <c r="QEN508" s="595"/>
      <c r="QEO508" s="595"/>
      <c r="QEP508" s="595"/>
      <c r="QEQ508" s="595"/>
      <c r="QER508" s="595"/>
      <c r="QES508" s="595"/>
      <c r="QET508" s="595"/>
      <c r="QEU508" s="595"/>
      <c r="QEV508" s="595"/>
      <c r="QEW508" s="595"/>
      <c r="QEX508" s="595"/>
      <c r="QEY508" s="595"/>
      <c r="QEZ508" s="595"/>
      <c r="QFA508" s="595"/>
      <c r="QFB508" s="595"/>
      <c r="QFC508" s="595"/>
      <c r="QFD508" s="595"/>
      <c r="QFE508" s="595"/>
      <c r="QFF508" s="595"/>
      <c r="QFG508" s="595"/>
      <c r="QFH508" s="595"/>
      <c r="QFI508" s="595"/>
      <c r="QFJ508" s="595"/>
      <c r="QFK508" s="595"/>
      <c r="QFL508" s="595"/>
      <c r="QFM508" s="595"/>
      <c r="QFN508" s="595"/>
      <c r="QFO508" s="595"/>
      <c r="QFP508" s="595"/>
      <c r="QFQ508" s="595"/>
      <c r="QFR508" s="595"/>
      <c r="QFS508" s="595"/>
      <c r="QFT508" s="595"/>
      <c r="QFU508" s="595"/>
      <c r="QFV508" s="595"/>
      <c r="QFW508" s="595"/>
      <c r="QFX508" s="595"/>
      <c r="QFY508" s="595"/>
      <c r="QFZ508" s="595"/>
      <c r="QGA508" s="595"/>
      <c r="QGB508" s="595"/>
      <c r="QGC508" s="595"/>
      <c r="QGD508" s="595"/>
      <c r="QGE508" s="595"/>
      <c r="QGF508" s="595"/>
      <c r="QGG508" s="595"/>
      <c r="QGH508" s="595"/>
      <c r="QGI508" s="595"/>
      <c r="QGJ508" s="595"/>
      <c r="QGK508" s="595"/>
      <c r="QGL508" s="595"/>
      <c r="QGM508" s="595"/>
      <c r="QGN508" s="595"/>
      <c r="QGO508" s="595"/>
      <c r="QGP508" s="595"/>
      <c r="QGQ508" s="595"/>
      <c r="QGR508" s="595"/>
      <c r="QGS508" s="595"/>
      <c r="QGT508" s="595"/>
      <c r="QGU508" s="595"/>
      <c r="QGV508" s="595"/>
      <c r="QGW508" s="595"/>
      <c r="QGX508" s="595"/>
      <c r="QGY508" s="595"/>
      <c r="QGZ508" s="595"/>
      <c r="QHA508" s="595"/>
      <c r="QHB508" s="595"/>
      <c r="QHC508" s="595"/>
      <c r="QHD508" s="595"/>
      <c r="QHE508" s="595"/>
      <c r="QHF508" s="595"/>
      <c r="QHG508" s="595"/>
      <c r="QHH508" s="595"/>
      <c r="QHI508" s="595"/>
      <c r="QHJ508" s="595"/>
      <c r="QHK508" s="595"/>
      <c r="QHL508" s="595"/>
      <c r="QHM508" s="595"/>
      <c r="QHN508" s="595"/>
      <c r="QHO508" s="595"/>
      <c r="QHP508" s="595"/>
      <c r="QHQ508" s="595"/>
      <c r="QHR508" s="595"/>
      <c r="QHS508" s="595"/>
      <c r="QHT508" s="595"/>
      <c r="QHU508" s="595"/>
      <c r="QHV508" s="595"/>
      <c r="QHW508" s="595"/>
      <c r="QHX508" s="595"/>
      <c r="QHY508" s="595"/>
      <c r="QHZ508" s="595"/>
      <c r="QIA508" s="595"/>
      <c r="QIB508" s="595"/>
      <c r="QIC508" s="595"/>
      <c r="QID508" s="595"/>
      <c r="QIE508" s="595"/>
      <c r="QIF508" s="595"/>
      <c r="QIG508" s="595"/>
      <c r="QIH508" s="595"/>
      <c r="QII508" s="595"/>
      <c r="QIJ508" s="595"/>
      <c r="QIK508" s="595"/>
      <c r="QIL508" s="595"/>
      <c r="QIM508" s="595"/>
      <c r="QIN508" s="595"/>
      <c r="QIO508" s="595"/>
      <c r="QIP508" s="595"/>
      <c r="QIQ508" s="595"/>
      <c r="QIR508" s="595"/>
      <c r="QIS508" s="595"/>
      <c r="QIT508" s="595"/>
      <c r="QIU508" s="595"/>
      <c r="QIV508" s="595"/>
      <c r="QIW508" s="595"/>
      <c r="QIX508" s="595"/>
      <c r="QIY508" s="595"/>
      <c r="QIZ508" s="595"/>
      <c r="QJA508" s="595"/>
      <c r="QJB508" s="595"/>
      <c r="QJC508" s="595"/>
      <c r="QJD508" s="595"/>
      <c r="QJE508" s="595"/>
      <c r="QJF508" s="595"/>
      <c r="QJG508" s="595"/>
      <c r="QJH508" s="595"/>
      <c r="QJI508" s="595"/>
      <c r="QJJ508" s="595"/>
      <c r="QJK508" s="595"/>
      <c r="QJL508" s="595"/>
      <c r="QJM508" s="595"/>
      <c r="QJN508" s="595"/>
      <c r="QJO508" s="595"/>
      <c r="QJP508" s="595"/>
      <c r="QJQ508" s="595"/>
      <c r="QJR508" s="595"/>
      <c r="QJS508" s="595"/>
      <c r="QJT508" s="595"/>
      <c r="QJU508" s="595"/>
      <c r="QJV508" s="595"/>
      <c r="QJW508" s="595"/>
      <c r="QJX508" s="595"/>
      <c r="QJY508" s="595"/>
      <c r="QJZ508" s="595"/>
      <c r="QKA508" s="595"/>
      <c r="QKB508" s="595"/>
      <c r="QKC508" s="595"/>
      <c r="QKD508" s="595"/>
      <c r="QKE508" s="595"/>
      <c r="QKF508" s="595"/>
      <c r="QKG508" s="595"/>
      <c r="QKH508" s="595"/>
      <c r="QKI508" s="595"/>
      <c r="QKJ508" s="595"/>
      <c r="QKK508" s="595"/>
      <c r="QKL508" s="595"/>
      <c r="QKM508" s="595"/>
      <c r="QKN508" s="595"/>
      <c r="QKO508" s="595"/>
      <c r="QKP508" s="595"/>
      <c r="QKQ508" s="595"/>
      <c r="QKR508" s="595"/>
      <c r="QKS508" s="595"/>
      <c r="QKT508" s="595"/>
      <c r="QKU508" s="595"/>
      <c r="QKV508" s="595"/>
      <c r="QKW508" s="595"/>
      <c r="QKX508" s="595"/>
      <c r="QKY508" s="595"/>
      <c r="QKZ508" s="595"/>
      <c r="QLA508" s="595"/>
      <c r="QLB508" s="595"/>
      <c r="QLC508" s="595"/>
      <c r="QLD508" s="595"/>
      <c r="QLE508" s="595"/>
      <c r="QLF508" s="595"/>
      <c r="QLG508" s="595"/>
      <c r="QLH508" s="595"/>
      <c r="QLI508" s="595"/>
      <c r="QLJ508" s="595"/>
      <c r="QLK508" s="595"/>
      <c r="QLL508" s="595"/>
      <c r="QLM508" s="595"/>
      <c r="QLN508" s="595"/>
      <c r="QLO508" s="595"/>
      <c r="QLP508" s="595"/>
      <c r="QLQ508" s="595"/>
      <c r="QLR508" s="595"/>
      <c r="QLS508" s="595"/>
      <c r="QLT508" s="595"/>
      <c r="QLU508" s="595"/>
      <c r="QLV508" s="595"/>
      <c r="QLW508" s="595"/>
      <c r="QLX508" s="595"/>
      <c r="QLY508" s="595"/>
      <c r="QLZ508" s="595"/>
      <c r="QMA508" s="595"/>
      <c r="QMB508" s="595"/>
      <c r="QMC508" s="595"/>
      <c r="QMD508" s="595"/>
      <c r="QME508" s="595"/>
      <c r="QMF508" s="595"/>
      <c r="QMG508" s="595"/>
      <c r="QMH508" s="595"/>
      <c r="QMI508" s="595"/>
      <c r="QMJ508" s="595"/>
      <c r="QMK508" s="595"/>
      <c r="QML508" s="595"/>
      <c r="QMM508" s="595"/>
      <c r="QMN508" s="595"/>
      <c r="QMO508" s="595"/>
      <c r="QMP508" s="595"/>
      <c r="QMQ508" s="595"/>
      <c r="QMR508" s="595"/>
      <c r="QMS508" s="595"/>
      <c r="QMT508" s="595"/>
      <c r="QMU508" s="595"/>
      <c r="QMV508" s="595"/>
      <c r="QMW508" s="595"/>
      <c r="QMX508" s="595"/>
      <c r="QMY508" s="595"/>
      <c r="QMZ508" s="595"/>
      <c r="QNA508" s="595"/>
      <c r="QNB508" s="595"/>
      <c r="QNC508" s="595"/>
      <c r="QND508" s="595"/>
      <c r="QNE508" s="595"/>
      <c r="QNF508" s="595"/>
      <c r="QNG508" s="595"/>
      <c r="QNH508" s="595"/>
      <c r="QNI508" s="595"/>
      <c r="QNJ508" s="595"/>
      <c r="QNK508" s="595"/>
      <c r="QNL508" s="595"/>
      <c r="QNM508" s="595"/>
      <c r="QNN508" s="595"/>
      <c r="QNO508" s="595"/>
      <c r="QNP508" s="595"/>
      <c r="QNQ508" s="595"/>
      <c r="QNR508" s="595"/>
      <c r="QNS508" s="595"/>
      <c r="QNT508" s="595"/>
      <c r="QNU508" s="595"/>
      <c r="QNV508" s="595"/>
      <c r="QNW508" s="595"/>
      <c r="QNX508" s="595"/>
      <c r="QNY508" s="595"/>
      <c r="QNZ508" s="595"/>
      <c r="QOA508" s="595"/>
      <c r="QOB508" s="595"/>
      <c r="QOC508" s="595"/>
      <c r="QOD508" s="595"/>
      <c r="QOE508" s="595"/>
      <c r="QOF508" s="595"/>
      <c r="QOG508" s="595"/>
      <c r="QOH508" s="595"/>
      <c r="QOI508" s="595"/>
      <c r="QOJ508" s="595"/>
      <c r="QOK508" s="595"/>
      <c r="QOL508" s="595"/>
      <c r="QOM508" s="595"/>
      <c r="QON508" s="595"/>
      <c r="QOO508" s="595"/>
      <c r="QOP508" s="595"/>
      <c r="QOQ508" s="595"/>
      <c r="QOR508" s="595"/>
      <c r="QOS508" s="595"/>
      <c r="QOT508" s="595"/>
      <c r="QOU508" s="595"/>
      <c r="QOV508" s="595"/>
      <c r="QOW508" s="595"/>
      <c r="QOX508" s="595"/>
      <c r="QOY508" s="595"/>
      <c r="QOZ508" s="595"/>
      <c r="QPA508" s="595"/>
      <c r="QPB508" s="595"/>
      <c r="QPC508" s="595"/>
      <c r="QPD508" s="595"/>
      <c r="QPE508" s="595"/>
      <c r="QPF508" s="595"/>
      <c r="QPG508" s="595"/>
      <c r="QPH508" s="595"/>
      <c r="QPI508" s="595"/>
      <c r="QPJ508" s="595"/>
      <c r="QPK508" s="595"/>
      <c r="QPL508" s="595"/>
      <c r="QPM508" s="595"/>
      <c r="QPN508" s="595"/>
      <c r="QPO508" s="595"/>
      <c r="QPP508" s="595"/>
      <c r="QPQ508" s="595"/>
      <c r="QPR508" s="595"/>
      <c r="QPS508" s="595"/>
      <c r="QPT508" s="595"/>
      <c r="QPU508" s="595"/>
      <c r="QPV508" s="595"/>
      <c r="QPW508" s="595"/>
      <c r="QPX508" s="595"/>
      <c r="QPY508" s="595"/>
      <c r="QPZ508" s="595"/>
      <c r="QQA508" s="595"/>
      <c r="QQB508" s="595"/>
      <c r="QQC508" s="595"/>
      <c r="QQD508" s="595"/>
      <c r="QQE508" s="595"/>
      <c r="QQF508" s="595"/>
      <c r="QQG508" s="595"/>
      <c r="QQH508" s="595"/>
      <c r="QQI508" s="595"/>
      <c r="QQJ508" s="595"/>
      <c r="QQK508" s="595"/>
      <c r="QQL508" s="595"/>
      <c r="QQM508" s="595"/>
      <c r="QQN508" s="595"/>
      <c r="QQO508" s="595"/>
      <c r="QQP508" s="595"/>
      <c r="QQQ508" s="595"/>
      <c r="QQR508" s="595"/>
      <c r="QQS508" s="595"/>
      <c r="QQT508" s="595"/>
      <c r="QQU508" s="595"/>
      <c r="QQV508" s="595"/>
      <c r="QQW508" s="595"/>
      <c r="QQX508" s="595"/>
      <c r="QQY508" s="595"/>
      <c r="QQZ508" s="595"/>
      <c r="QRA508" s="595"/>
      <c r="QRB508" s="595"/>
      <c r="QRC508" s="595"/>
      <c r="QRD508" s="595"/>
      <c r="QRE508" s="595"/>
      <c r="QRF508" s="595"/>
      <c r="QRG508" s="595"/>
      <c r="QRH508" s="595"/>
      <c r="QRI508" s="595"/>
      <c r="QRJ508" s="595"/>
      <c r="QRK508" s="595"/>
      <c r="QRL508" s="595"/>
      <c r="QRM508" s="595"/>
      <c r="QRN508" s="595"/>
      <c r="QRO508" s="595"/>
      <c r="QRP508" s="595"/>
      <c r="QRQ508" s="595"/>
      <c r="QRR508" s="595"/>
      <c r="QRS508" s="595"/>
      <c r="QRT508" s="595"/>
      <c r="QRU508" s="595"/>
      <c r="QRV508" s="595"/>
      <c r="QRW508" s="595"/>
      <c r="QRX508" s="595"/>
      <c r="QRY508" s="595"/>
      <c r="QRZ508" s="595"/>
      <c r="QSA508" s="595"/>
      <c r="QSB508" s="595"/>
      <c r="QSC508" s="595"/>
      <c r="QSD508" s="595"/>
      <c r="QSE508" s="595"/>
      <c r="QSF508" s="595"/>
      <c r="QSG508" s="595"/>
      <c r="QSH508" s="595"/>
      <c r="QSI508" s="595"/>
      <c r="QSJ508" s="595"/>
      <c r="QSK508" s="595"/>
      <c r="QSL508" s="595"/>
      <c r="QSM508" s="595"/>
      <c r="QSN508" s="595"/>
      <c r="QSO508" s="595"/>
      <c r="QSP508" s="595"/>
      <c r="QSQ508" s="595"/>
      <c r="QSR508" s="595"/>
      <c r="QSS508" s="595"/>
      <c r="QST508" s="595"/>
      <c r="QSU508" s="595"/>
      <c r="QSV508" s="595"/>
      <c r="QSW508" s="595"/>
      <c r="QSX508" s="595"/>
      <c r="QSY508" s="595"/>
      <c r="QSZ508" s="595"/>
      <c r="QTA508" s="595"/>
      <c r="QTB508" s="595"/>
      <c r="QTC508" s="595"/>
      <c r="QTD508" s="595"/>
      <c r="QTE508" s="595"/>
      <c r="QTF508" s="595"/>
      <c r="QTG508" s="595"/>
      <c r="QTH508" s="595"/>
      <c r="QTI508" s="595"/>
      <c r="QTJ508" s="595"/>
      <c r="QTK508" s="595"/>
      <c r="QTL508" s="595"/>
      <c r="QTM508" s="595"/>
      <c r="QTN508" s="595"/>
      <c r="QTO508" s="595"/>
      <c r="QTP508" s="595"/>
      <c r="QTQ508" s="595"/>
      <c r="QTR508" s="595"/>
      <c r="QTS508" s="595"/>
      <c r="QTT508" s="595"/>
      <c r="QTU508" s="595"/>
      <c r="QTV508" s="595"/>
      <c r="QTW508" s="595"/>
      <c r="QTX508" s="595"/>
      <c r="QTY508" s="595"/>
      <c r="QTZ508" s="595"/>
      <c r="QUA508" s="595"/>
      <c r="QUB508" s="595"/>
      <c r="QUC508" s="595"/>
      <c r="QUD508" s="595"/>
      <c r="QUE508" s="595"/>
      <c r="QUF508" s="595"/>
      <c r="QUG508" s="595"/>
      <c r="QUH508" s="595"/>
      <c r="QUI508" s="595"/>
      <c r="QUJ508" s="595"/>
      <c r="QUK508" s="595"/>
      <c r="QUL508" s="595"/>
      <c r="QUM508" s="595"/>
      <c r="QUN508" s="595"/>
      <c r="QUO508" s="595"/>
      <c r="QUP508" s="595"/>
      <c r="QUQ508" s="595"/>
      <c r="QUR508" s="595"/>
      <c r="QUS508" s="595"/>
      <c r="QUT508" s="595"/>
      <c r="QUU508" s="595"/>
      <c r="QUV508" s="595"/>
      <c r="QUW508" s="595"/>
      <c r="QUX508" s="595"/>
      <c r="QUY508" s="595"/>
      <c r="QUZ508" s="595"/>
      <c r="QVA508" s="595"/>
      <c r="QVB508" s="595"/>
      <c r="QVC508" s="595"/>
      <c r="QVD508" s="595"/>
      <c r="QVE508" s="595"/>
      <c r="QVF508" s="595"/>
      <c r="QVG508" s="595"/>
      <c r="QVH508" s="595"/>
      <c r="QVI508" s="595"/>
      <c r="QVJ508" s="595"/>
      <c r="QVK508" s="595"/>
      <c r="QVL508" s="595"/>
      <c r="QVM508" s="595"/>
      <c r="QVN508" s="595"/>
      <c r="QVO508" s="595"/>
      <c r="QVP508" s="595"/>
      <c r="QVQ508" s="595"/>
      <c r="QVR508" s="595"/>
      <c r="QVS508" s="595"/>
      <c r="QVT508" s="595"/>
      <c r="QVU508" s="595"/>
      <c r="QVV508" s="595"/>
      <c r="QVW508" s="595"/>
      <c r="QVX508" s="595"/>
      <c r="QVY508" s="595"/>
      <c r="QVZ508" s="595"/>
      <c r="QWA508" s="595"/>
      <c r="QWB508" s="595"/>
      <c r="QWC508" s="595"/>
      <c r="QWD508" s="595"/>
      <c r="QWE508" s="595"/>
      <c r="QWF508" s="595"/>
      <c r="QWG508" s="595"/>
      <c r="QWH508" s="595"/>
      <c r="QWI508" s="595"/>
      <c r="QWJ508" s="595"/>
      <c r="QWK508" s="595"/>
      <c r="QWL508" s="595"/>
      <c r="QWM508" s="595"/>
      <c r="QWN508" s="595"/>
      <c r="QWO508" s="595"/>
      <c r="QWP508" s="595"/>
      <c r="QWQ508" s="595"/>
      <c r="QWR508" s="595"/>
      <c r="QWS508" s="595"/>
      <c r="QWT508" s="595"/>
      <c r="QWU508" s="595"/>
      <c r="QWV508" s="595"/>
      <c r="QWW508" s="595"/>
      <c r="QWX508" s="595"/>
      <c r="QWY508" s="595"/>
      <c r="QWZ508" s="595"/>
      <c r="QXA508" s="595"/>
      <c r="QXB508" s="595"/>
      <c r="QXC508" s="595"/>
      <c r="QXD508" s="595"/>
      <c r="QXE508" s="595"/>
      <c r="QXF508" s="595"/>
      <c r="QXG508" s="595"/>
      <c r="QXH508" s="595"/>
      <c r="QXI508" s="595"/>
      <c r="QXJ508" s="595"/>
      <c r="QXK508" s="595"/>
      <c r="QXL508" s="595"/>
      <c r="QXM508" s="595"/>
      <c r="QXN508" s="595"/>
      <c r="QXO508" s="595"/>
      <c r="QXP508" s="595"/>
      <c r="QXQ508" s="595"/>
      <c r="QXR508" s="595"/>
      <c r="QXS508" s="595"/>
      <c r="QXT508" s="595"/>
      <c r="QXU508" s="595"/>
      <c r="QXV508" s="595"/>
      <c r="QXW508" s="595"/>
      <c r="QXX508" s="595"/>
      <c r="QXY508" s="595"/>
      <c r="QXZ508" s="595"/>
      <c r="QYA508" s="595"/>
      <c r="QYB508" s="595"/>
      <c r="QYC508" s="595"/>
      <c r="QYD508" s="595"/>
      <c r="QYE508" s="595"/>
      <c r="QYF508" s="595"/>
      <c r="QYG508" s="595"/>
      <c r="QYH508" s="595"/>
      <c r="QYI508" s="595"/>
      <c r="QYJ508" s="595"/>
      <c r="QYK508" s="595"/>
      <c r="QYL508" s="595"/>
      <c r="QYM508" s="595"/>
      <c r="QYN508" s="595"/>
      <c r="QYO508" s="595"/>
      <c r="QYP508" s="595"/>
      <c r="QYQ508" s="595"/>
      <c r="QYR508" s="595"/>
      <c r="QYS508" s="595"/>
      <c r="QYT508" s="595"/>
      <c r="QYU508" s="595"/>
      <c r="QYV508" s="595"/>
      <c r="QYW508" s="595"/>
      <c r="QYX508" s="595"/>
      <c r="QYY508" s="595"/>
      <c r="QYZ508" s="595"/>
      <c r="QZA508" s="595"/>
      <c r="QZB508" s="595"/>
      <c r="QZC508" s="595"/>
      <c r="QZD508" s="595"/>
      <c r="QZE508" s="595"/>
      <c r="QZF508" s="595"/>
      <c r="QZG508" s="595"/>
      <c r="QZH508" s="595"/>
      <c r="QZI508" s="595"/>
      <c r="QZJ508" s="595"/>
      <c r="QZK508" s="595"/>
      <c r="QZL508" s="595"/>
      <c r="QZM508" s="595"/>
      <c r="QZN508" s="595"/>
      <c r="QZO508" s="595"/>
      <c r="QZP508" s="595"/>
      <c r="QZQ508" s="595"/>
      <c r="QZR508" s="595"/>
      <c r="QZS508" s="595"/>
      <c r="QZT508" s="595"/>
      <c r="QZU508" s="595"/>
      <c r="QZV508" s="595"/>
      <c r="QZW508" s="595"/>
      <c r="QZX508" s="595"/>
      <c r="QZY508" s="595"/>
      <c r="QZZ508" s="595"/>
      <c r="RAA508" s="595"/>
      <c r="RAB508" s="595"/>
      <c r="RAC508" s="595"/>
      <c r="RAD508" s="595"/>
      <c r="RAE508" s="595"/>
      <c r="RAF508" s="595"/>
      <c r="RAG508" s="595"/>
      <c r="RAH508" s="595"/>
      <c r="RAI508" s="595"/>
      <c r="RAJ508" s="595"/>
      <c r="RAK508" s="595"/>
      <c r="RAL508" s="595"/>
      <c r="RAM508" s="595"/>
      <c r="RAN508" s="595"/>
      <c r="RAO508" s="595"/>
      <c r="RAP508" s="595"/>
      <c r="RAQ508" s="595"/>
      <c r="RAR508" s="595"/>
      <c r="RAS508" s="595"/>
      <c r="RAT508" s="595"/>
      <c r="RAU508" s="595"/>
      <c r="RAV508" s="595"/>
      <c r="RAW508" s="595"/>
      <c r="RAX508" s="595"/>
      <c r="RAY508" s="595"/>
      <c r="RAZ508" s="595"/>
      <c r="RBA508" s="595"/>
      <c r="RBB508" s="595"/>
      <c r="RBC508" s="595"/>
      <c r="RBD508" s="595"/>
      <c r="RBE508" s="595"/>
      <c r="RBF508" s="595"/>
      <c r="RBG508" s="595"/>
      <c r="RBH508" s="595"/>
      <c r="RBI508" s="595"/>
      <c r="RBJ508" s="595"/>
      <c r="RBK508" s="595"/>
      <c r="RBL508" s="595"/>
      <c r="RBM508" s="595"/>
      <c r="RBN508" s="595"/>
      <c r="RBO508" s="595"/>
      <c r="RBP508" s="595"/>
      <c r="RBQ508" s="595"/>
      <c r="RBR508" s="595"/>
      <c r="RBS508" s="595"/>
      <c r="RBT508" s="595"/>
      <c r="RBU508" s="595"/>
      <c r="RBV508" s="595"/>
      <c r="RBW508" s="595"/>
      <c r="RBX508" s="595"/>
      <c r="RBY508" s="595"/>
      <c r="RBZ508" s="595"/>
      <c r="RCA508" s="595"/>
      <c r="RCB508" s="595"/>
      <c r="RCC508" s="595"/>
      <c r="RCD508" s="595"/>
      <c r="RCE508" s="595"/>
      <c r="RCF508" s="595"/>
      <c r="RCG508" s="595"/>
      <c r="RCH508" s="595"/>
      <c r="RCI508" s="595"/>
      <c r="RCJ508" s="595"/>
      <c r="RCK508" s="595"/>
      <c r="RCL508" s="595"/>
      <c r="RCM508" s="595"/>
      <c r="RCN508" s="595"/>
      <c r="RCO508" s="595"/>
      <c r="RCP508" s="595"/>
      <c r="RCQ508" s="595"/>
      <c r="RCR508" s="595"/>
      <c r="RCS508" s="595"/>
      <c r="RCT508" s="595"/>
      <c r="RCU508" s="595"/>
      <c r="RCV508" s="595"/>
      <c r="RCW508" s="595"/>
      <c r="RCX508" s="595"/>
      <c r="RCY508" s="595"/>
      <c r="RCZ508" s="595"/>
      <c r="RDA508" s="595"/>
      <c r="RDB508" s="595"/>
      <c r="RDC508" s="595"/>
      <c r="RDD508" s="595"/>
      <c r="RDE508" s="595"/>
      <c r="RDF508" s="595"/>
      <c r="RDG508" s="595"/>
      <c r="RDH508" s="595"/>
      <c r="RDI508" s="595"/>
      <c r="RDJ508" s="595"/>
      <c r="RDK508" s="595"/>
      <c r="RDL508" s="595"/>
      <c r="RDM508" s="595"/>
      <c r="RDN508" s="595"/>
      <c r="RDO508" s="595"/>
      <c r="RDP508" s="595"/>
      <c r="RDQ508" s="595"/>
      <c r="RDR508" s="595"/>
      <c r="RDS508" s="595"/>
      <c r="RDT508" s="595"/>
      <c r="RDU508" s="595"/>
      <c r="RDV508" s="595"/>
      <c r="RDW508" s="595"/>
      <c r="RDX508" s="595"/>
      <c r="RDY508" s="595"/>
      <c r="RDZ508" s="595"/>
      <c r="REA508" s="595"/>
      <c r="REB508" s="595"/>
      <c r="REC508" s="595"/>
      <c r="RED508" s="595"/>
      <c r="REE508" s="595"/>
      <c r="REF508" s="595"/>
      <c r="REG508" s="595"/>
      <c r="REH508" s="595"/>
      <c r="REI508" s="595"/>
      <c r="REJ508" s="595"/>
      <c r="REK508" s="595"/>
      <c r="REL508" s="595"/>
      <c r="REM508" s="595"/>
      <c r="REN508" s="595"/>
      <c r="REO508" s="595"/>
      <c r="REP508" s="595"/>
      <c r="REQ508" s="595"/>
      <c r="RER508" s="595"/>
      <c r="RES508" s="595"/>
      <c r="RET508" s="595"/>
      <c r="REU508" s="595"/>
      <c r="REV508" s="595"/>
      <c r="REW508" s="595"/>
      <c r="REX508" s="595"/>
      <c r="REY508" s="595"/>
      <c r="REZ508" s="595"/>
      <c r="RFA508" s="595"/>
      <c r="RFB508" s="595"/>
      <c r="RFC508" s="595"/>
      <c r="RFD508" s="595"/>
      <c r="RFE508" s="595"/>
      <c r="RFF508" s="595"/>
      <c r="RFG508" s="595"/>
      <c r="RFH508" s="595"/>
      <c r="RFI508" s="595"/>
      <c r="RFJ508" s="595"/>
      <c r="RFK508" s="595"/>
      <c r="RFL508" s="595"/>
      <c r="RFM508" s="595"/>
      <c r="RFN508" s="595"/>
      <c r="RFO508" s="595"/>
      <c r="RFP508" s="595"/>
      <c r="RFQ508" s="595"/>
      <c r="RFR508" s="595"/>
      <c r="RFS508" s="595"/>
      <c r="RFT508" s="595"/>
      <c r="RFU508" s="595"/>
      <c r="RFV508" s="595"/>
      <c r="RFW508" s="595"/>
      <c r="RFX508" s="595"/>
      <c r="RFY508" s="595"/>
      <c r="RFZ508" s="595"/>
      <c r="RGA508" s="595"/>
      <c r="RGB508" s="595"/>
      <c r="RGC508" s="595"/>
      <c r="RGD508" s="595"/>
      <c r="RGE508" s="595"/>
      <c r="RGF508" s="595"/>
      <c r="RGG508" s="595"/>
      <c r="RGH508" s="595"/>
      <c r="RGI508" s="595"/>
      <c r="RGJ508" s="595"/>
      <c r="RGK508" s="595"/>
      <c r="RGL508" s="595"/>
      <c r="RGM508" s="595"/>
      <c r="RGN508" s="595"/>
      <c r="RGO508" s="595"/>
      <c r="RGP508" s="595"/>
      <c r="RGQ508" s="595"/>
      <c r="RGR508" s="595"/>
      <c r="RGS508" s="595"/>
      <c r="RGT508" s="595"/>
      <c r="RGU508" s="595"/>
      <c r="RGV508" s="595"/>
      <c r="RGW508" s="595"/>
      <c r="RGX508" s="595"/>
      <c r="RGY508" s="595"/>
      <c r="RGZ508" s="595"/>
      <c r="RHA508" s="595"/>
      <c r="RHB508" s="595"/>
      <c r="RHC508" s="595"/>
      <c r="RHD508" s="595"/>
      <c r="RHE508" s="595"/>
      <c r="RHF508" s="595"/>
      <c r="RHG508" s="595"/>
      <c r="RHH508" s="595"/>
      <c r="RHI508" s="595"/>
      <c r="RHJ508" s="595"/>
      <c r="RHK508" s="595"/>
      <c r="RHL508" s="595"/>
      <c r="RHM508" s="595"/>
      <c r="RHN508" s="595"/>
      <c r="RHO508" s="595"/>
      <c r="RHP508" s="595"/>
      <c r="RHQ508" s="595"/>
      <c r="RHR508" s="595"/>
      <c r="RHS508" s="595"/>
      <c r="RHT508" s="595"/>
      <c r="RHU508" s="595"/>
      <c r="RHV508" s="595"/>
      <c r="RHW508" s="595"/>
      <c r="RHX508" s="595"/>
      <c r="RHY508" s="595"/>
      <c r="RHZ508" s="595"/>
      <c r="RIA508" s="595"/>
      <c r="RIB508" s="595"/>
      <c r="RIC508" s="595"/>
      <c r="RID508" s="595"/>
      <c r="RIE508" s="595"/>
      <c r="RIF508" s="595"/>
      <c r="RIG508" s="595"/>
      <c r="RIH508" s="595"/>
      <c r="RII508" s="595"/>
      <c r="RIJ508" s="595"/>
      <c r="RIK508" s="595"/>
      <c r="RIL508" s="595"/>
      <c r="RIM508" s="595"/>
      <c r="RIN508" s="595"/>
      <c r="RIO508" s="595"/>
      <c r="RIP508" s="595"/>
      <c r="RIQ508" s="595"/>
      <c r="RIR508" s="595"/>
      <c r="RIS508" s="595"/>
      <c r="RIT508" s="595"/>
      <c r="RIU508" s="595"/>
      <c r="RIV508" s="595"/>
      <c r="RIW508" s="595"/>
      <c r="RIX508" s="595"/>
      <c r="RIY508" s="595"/>
      <c r="RIZ508" s="595"/>
      <c r="RJA508" s="595"/>
      <c r="RJB508" s="595"/>
      <c r="RJC508" s="595"/>
      <c r="RJD508" s="595"/>
      <c r="RJE508" s="595"/>
      <c r="RJF508" s="595"/>
      <c r="RJG508" s="595"/>
      <c r="RJH508" s="595"/>
      <c r="RJI508" s="595"/>
      <c r="RJJ508" s="595"/>
      <c r="RJK508" s="595"/>
      <c r="RJL508" s="595"/>
      <c r="RJM508" s="595"/>
      <c r="RJN508" s="595"/>
      <c r="RJO508" s="595"/>
      <c r="RJP508" s="595"/>
      <c r="RJQ508" s="595"/>
      <c r="RJR508" s="595"/>
      <c r="RJS508" s="595"/>
      <c r="RJT508" s="595"/>
      <c r="RJU508" s="595"/>
      <c r="RJV508" s="595"/>
      <c r="RJW508" s="595"/>
      <c r="RJX508" s="595"/>
      <c r="RJY508" s="595"/>
      <c r="RJZ508" s="595"/>
      <c r="RKA508" s="595"/>
      <c r="RKB508" s="595"/>
      <c r="RKC508" s="595"/>
      <c r="RKD508" s="595"/>
      <c r="RKE508" s="595"/>
      <c r="RKF508" s="595"/>
      <c r="RKG508" s="595"/>
      <c r="RKH508" s="595"/>
      <c r="RKI508" s="595"/>
      <c r="RKJ508" s="595"/>
      <c r="RKK508" s="595"/>
      <c r="RKL508" s="595"/>
      <c r="RKM508" s="595"/>
      <c r="RKN508" s="595"/>
      <c r="RKO508" s="595"/>
      <c r="RKP508" s="595"/>
      <c r="RKQ508" s="595"/>
      <c r="RKR508" s="595"/>
      <c r="RKS508" s="595"/>
      <c r="RKT508" s="595"/>
      <c r="RKU508" s="595"/>
      <c r="RKV508" s="595"/>
      <c r="RKW508" s="595"/>
      <c r="RKX508" s="595"/>
      <c r="RKY508" s="595"/>
      <c r="RKZ508" s="595"/>
      <c r="RLA508" s="595"/>
      <c r="RLB508" s="595"/>
      <c r="RLC508" s="595"/>
      <c r="RLD508" s="595"/>
      <c r="RLE508" s="595"/>
      <c r="RLF508" s="595"/>
      <c r="RLG508" s="595"/>
      <c r="RLH508" s="595"/>
      <c r="RLI508" s="595"/>
      <c r="RLJ508" s="595"/>
      <c r="RLK508" s="595"/>
      <c r="RLL508" s="595"/>
      <c r="RLM508" s="595"/>
      <c r="RLN508" s="595"/>
      <c r="RLO508" s="595"/>
      <c r="RLP508" s="595"/>
      <c r="RLQ508" s="595"/>
      <c r="RLR508" s="595"/>
      <c r="RLS508" s="595"/>
      <c r="RLT508" s="595"/>
      <c r="RLU508" s="595"/>
      <c r="RLV508" s="595"/>
      <c r="RLW508" s="595"/>
      <c r="RLX508" s="595"/>
      <c r="RLY508" s="595"/>
      <c r="RLZ508" s="595"/>
      <c r="RMA508" s="595"/>
      <c r="RMB508" s="595"/>
      <c r="RMC508" s="595"/>
      <c r="RMD508" s="595"/>
      <c r="RME508" s="595"/>
      <c r="RMF508" s="595"/>
      <c r="RMG508" s="595"/>
      <c r="RMH508" s="595"/>
      <c r="RMI508" s="595"/>
      <c r="RMJ508" s="595"/>
      <c r="RMK508" s="595"/>
      <c r="RML508" s="595"/>
      <c r="RMM508" s="595"/>
      <c r="RMN508" s="595"/>
      <c r="RMO508" s="595"/>
      <c r="RMP508" s="595"/>
      <c r="RMQ508" s="595"/>
      <c r="RMR508" s="595"/>
      <c r="RMS508" s="595"/>
      <c r="RMT508" s="595"/>
      <c r="RMU508" s="595"/>
      <c r="RMV508" s="595"/>
      <c r="RMW508" s="595"/>
      <c r="RMX508" s="595"/>
      <c r="RMY508" s="595"/>
      <c r="RMZ508" s="595"/>
      <c r="RNA508" s="595"/>
      <c r="RNB508" s="595"/>
      <c r="RNC508" s="595"/>
      <c r="RND508" s="595"/>
      <c r="RNE508" s="595"/>
      <c r="RNF508" s="595"/>
      <c r="RNG508" s="595"/>
      <c r="RNH508" s="595"/>
      <c r="RNI508" s="595"/>
      <c r="RNJ508" s="595"/>
      <c r="RNK508" s="595"/>
      <c r="RNL508" s="595"/>
      <c r="RNM508" s="595"/>
      <c r="RNN508" s="595"/>
      <c r="RNO508" s="595"/>
      <c r="RNP508" s="595"/>
      <c r="RNQ508" s="595"/>
      <c r="RNR508" s="595"/>
      <c r="RNS508" s="595"/>
      <c r="RNT508" s="595"/>
      <c r="RNU508" s="595"/>
      <c r="RNV508" s="595"/>
      <c r="RNW508" s="595"/>
      <c r="RNX508" s="595"/>
      <c r="RNY508" s="595"/>
      <c r="RNZ508" s="595"/>
      <c r="ROA508" s="595"/>
      <c r="ROB508" s="595"/>
      <c r="ROC508" s="595"/>
      <c r="ROD508" s="595"/>
      <c r="ROE508" s="595"/>
      <c r="ROF508" s="595"/>
      <c r="ROG508" s="595"/>
      <c r="ROH508" s="595"/>
      <c r="ROI508" s="595"/>
      <c r="ROJ508" s="595"/>
      <c r="ROK508" s="595"/>
      <c r="ROL508" s="595"/>
      <c r="ROM508" s="595"/>
      <c r="RON508" s="595"/>
      <c r="ROO508" s="595"/>
      <c r="ROP508" s="595"/>
      <c r="ROQ508" s="595"/>
      <c r="ROR508" s="595"/>
      <c r="ROS508" s="595"/>
      <c r="ROT508" s="595"/>
      <c r="ROU508" s="595"/>
      <c r="ROV508" s="595"/>
      <c r="ROW508" s="595"/>
      <c r="ROX508" s="595"/>
      <c r="ROY508" s="595"/>
      <c r="ROZ508" s="595"/>
      <c r="RPA508" s="595"/>
      <c r="RPB508" s="595"/>
      <c r="RPC508" s="595"/>
      <c r="RPD508" s="595"/>
      <c r="RPE508" s="595"/>
      <c r="RPF508" s="595"/>
      <c r="RPG508" s="595"/>
      <c r="RPH508" s="595"/>
      <c r="RPI508" s="595"/>
      <c r="RPJ508" s="595"/>
      <c r="RPK508" s="595"/>
      <c r="RPL508" s="595"/>
      <c r="RPM508" s="595"/>
      <c r="RPN508" s="595"/>
      <c r="RPO508" s="595"/>
      <c r="RPP508" s="595"/>
      <c r="RPQ508" s="595"/>
      <c r="RPR508" s="595"/>
      <c r="RPS508" s="595"/>
      <c r="RPT508" s="595"/>
      <c r="RPU508" s="595"/>
      <c r="RPV508" s="595"/>
      <c r="RPW508" s="595"/>
      <c r="RPX508" s="595"/>
      <c r="RPY508" s="595"/>
      <c r="RPZ508" s="595"/>
      <c r="RQA508" s="595"/>
      <c r="RQB508" s="595"/>
      <c r="RQC508" s="595"/>
      <c r="RQD508" s="595"/>
      <c r="RQE508" s="595"/>
      <c r="RQF508" s="595"/>
      <c r="RQG508" s="595"/>
      <c r="RQH508" s="595"/>
      <c r="RQI508" s="595"/>
      <c r="RQJ508" s="595"/>
      <c r="RQK508" s="595"/>
      <c r="RQL508" s="595"/>
      <c r="RQM508" s="595"/>
      <c r="RQN508" s="595"/>
      <c r="RQO508" s="595"/>
      <c r="RQP508" s="595"/>
      <c r="RQQ508" s="595"/>
      <c r="RQR508" s="595"/>
      <c r="RQS508" s="595"/>
      <c r="RQT508" s="595"/>
      <c r="RQU508" s="595"/>
      <c r="RQV508" s="595"/>
      <c r="RQW508" s="595"/>
      <c r="RQX508" s="595"/>
      <c r="RQY508" s="595"/>
      <c r="RQZ508" s="595"/>
      <c r="RRA508" s="595"/>
      <c r="RRB508" s="595"/>
      <c r="RRC508" s="595"/>
      <c r="RRD508" s="595"/>
      <c r="RRE508" s="595"/>
      <c r="RRF508" s="595"/>
      <c r="RRG508" s="595"/>
      <c r="RRH508" s="595"/>
      <c r="RRI508" s="595"/>
      <c r="RRJ508" s="595"/>
      <c r="RRK508" s="595"/>
      <c r="RRL508" s="595"/>
      <c r="RRM508" s="595"/>
      <c r="RRN508" s="595"/>
      <c r="RRO508" s="595"/>
      <c r="RRP508" s="595"/>
      <c r="RRQ508" s="595"/>
      <c r="RRR508" s="595"/>
      <c r="RRS508" s="595"/>
      <c r="RRT508" s="595"/>
      <c r="RRU508" s="595"/>
      <c r="RRV508" s="595"/>
      <c r="RRW508" s="595"/>
      <c r="RRX508" s="595"/>
      <c r="RRY508" s="595"/>
      <c r="RRZ508" s="595"/>
      <c r="RSA508" s="595"/>
      <c r="RSB508" s="595"/>
      <c r="RSC508" s="595"/>
      <c r="RSD508" s="595"/>
      <c r="RSE508" s="595"/>
      <c r="RSF508" s="595"/>
      <c r="RSG508" s="595"/>
      <c r="RSH508" s="595"/>
      <c r="RSI508" s="595"/>
      <c r="RSJ508" s="595"/>
      <c r="RSK508" s="595"/>
      <c r="RSL508" s="595"/>
      <c r="RSM508" s="595"/>
      <c r="RSN508" s="595"/>
      <c r="RSO508" s="595"/>
      <c r="RSP508" s="595"/>
      <c r="RSQ508" s="595"/>
      <c r="RSR508" s="595"/>
      <c r="RSS508" s="595"/>
      <c r="RST508" s="595"/>
      <c r="RSU508" s="595"/>
      <c r="RSV508" s="595"/>
      <c r="RSW508" s="595"/>
      <c r="RSX508" s="595"/>
      <c r="RSY508" s="595"/>
      <c r="RSZ508" s="595"/>
      <c r="RTA508" s="595"/>
      <c r="RTB508" s="595"/>
      <c r="RTC508" s="595"/>
      <c r="RTD508" s="595"/>
      <c r="RTE508" s="595"/>
      <c r="RTF508" s="595"/>
      <c r="RTG508" s="595"/>
      <c r="RTH508" s="595"/>
      <c r="RTI508" s="595"/>
      <c r="RTJ508" s="595"/>
      <c r="RTK508" s="595"/>
      <c r="RTL508" s="595"/>
      <c r="RTM508" s="595"/>
      <c r="RTN508" s="595"/>
      <c r="RTO508" s="595"/>
      <c r="RTP508" s="595"/>
      <c r="RTQ508" s="595"/>
      <c r="RTR508" s="595"/>
      <c r="RTS508" s="595"/>
      <c r="RTT508" s="595"/>
      <c r="RTU508" s="595"/>
      <c r="RTV508" s="595"/>
      <c r="RTW508" s="595"/>
      <c r="RTX508" s="595"/>
      <c r="RTY508" s="595"/>
      <c r="RTZ508" s="595"/>
      <c r="RUA508" s="595"/>
      <c r="RUB508" s="595"/>
      <c r="RUC508" s="595"/>
      <c r="RUD508" s="595"/>
      <c r="RUE508" s="595"/>
      <c r="RUF508" s="595"/>
      <c r="RUG508" s="595"/>
      <c r="RUH508" s="595"/>
      <c r="RUI508" s="595"/>
      <c r="RUJ508" s="595"/>
      <c r="RUK508" s="595"/>
      <c r="RUL508" s="595"/>
      <c r="RUM508" s="595"/>
      <c r="RUN508" s="595"/>
      <c r="RUO508" s="595"/>
      <c r="RUP508" s="595"/>
      <c r="RUQ508" s="595"/>
      <c r="RUR508" s="595"/>
      <c r="RUS508" s="595"/>
      <c r="RUT508" s="595"/>
      <c r="RUU508" s="595"/>
      <c r="RUV508" s="595"/>
      <c r="RUW508" s="595"/>
      <c r="RUX508" s="595"/>
      <c r="RUY508" s="595"/>
      <c r="RUZ508" s="595"/>
      <c r="RVA508" s="595"/>
      <c r="RVB508" s="595"/>
      <c r="RVC508" s="595"/>
      <c r="RVD508" s="595"/>
      <c r="RVE508" s="595"/>
      <c r="RVF508" s="595"/>
      <c r="RVG508" s="595"/>
      <c r="RVH508" s="595"/>
      <c r="RVI508" s="595"/>
      <c r="RVJ508" s="595"/>
      <c r="RVK508" s="595"/>
      <c r="RVL508" s="595"/>
      <c r="RVM508" s="595"/>
      <c r="RVN508" s="595"/>
      <c r="RVO508" s="595"/>
      <c r="RVP508" s="595"/>
      <c r="RVQ508" s="595"/>
      <c r="RVR508" s="595"/>
      <c r="RVS508" s="595"/>
      <c r="RVT508" s="595"/>
      <c r="RVU508" s="595"/>
      <c r="RVV508" s="595"/>
      <c r="RVW508" s="595"/>
      <c r="RVX508" s="595"/>
      <c r="RVY508" s="595"/>
      <c r="RVZ508" s="595"/>
      <c r="RWA508" s="595"/>
      <c r="RWB508" s="595"/>
      <c r="RWC508" s="595"/>
      <c r="RWD508" s="595"/>
      <c r="RWE508" s="595"/>
      <c r="RWF508" s="595"/>
      <c r="RWG508" s="595"/>
      <c r="RWH508" s="595"/>
      <c r="RWI508" s="595"/>
      <c r="RWJ508" s="595"/>
      <c r="RWK508" s="595"/>
      <c r="RWL508" s="595"/>
      <c r="RWM508" s="595"/>
      <c r="RWN508" s="595"/>
      <c r="RWO508" s="595"/>
      <c r="RWP508" s="595"/>
      <c r="RWQ508" s="595"/>
      <c r="RWR508" s="595"/>
      <c r="RWS508" s="595"/>
      <c r="RWT508" s="595"/>
      <c r="RWU508" s="595"/>
      <c r="RWV508" s="595"/>
      <c r="RWW508" s="595"/>
      <c r="RWX508" s="595"/>
      <c r="RWY508" s="595"/>
      <c r="RWZ508" s="595"/>
      <c r="RXA508" s="595"/>
      <c r="RXB508" s="595"/>
      <c r="RXC508" s="595"/>
      <c r="RXD508" s="595"/>
      <c r="RXE508" s="595"/>
      <c r="RXF508" s="595"/>
      <c r="RXG508" s="595"/>
      <c r="RXH508" s="595"/>
      <c r="RXI508" s="595"/>
      <c r="RXJ508" s="595"/>
      <c r="RXK508" s="595"/>
      <c r="RXL508" s="595"/>
      <c r="RXM508" s="595"/>
      <c r="RXN508" s="595"/>
      <c r="RXO508" s="595"/>
      <c r="RXP508" s="595"/>
      <c r="RXQ508" s="595"/>
      <c r="RXR508" s="595"/>
      <c r="RXS508" s="595"/>
      <c r="RXT508" s="595"/>
      <c r="RXU508" s="595"/>
      <c r="RXV508" s="595"/>
      <c r="RXW508" s="595"/>
      <c r="RXX508" s="595"/>
      <c r="RXY508" s="595"/>
      <c r="RXZ508" s="595"/>
      <c r="RYA508" s="595"/>
      <c r="RYB508" s="595"/>
      <c r="RYC508" s="595"/>
      <c r="RYD508" s="595"/>
      <c r="RYE508" s="595"/>
      <c r="RYF508" s="595"/>
      <c r="RYG508" s="595"/>
      <c r="RYH508" s="595"/>
      <c r="RYI508" s="595"/>
      <c r="RYJ508" s="595"/>
      <c r="RYK508" s="595"/>
      <c r="RYL508" s="595"/>
      <c r="RYM508" s="595"/>
      <c r="RYN508" s="595"/>
      <c r="RYO508" s="595"/>
      <c r="RYP508" s="595"/>
      <c r="RYQ508" s="595"/>
      <c r="RYR508" s="595"/>
      <c r="RYS508" s="595"/>
      <c r="RYT508" s="595"/>
      <c r="RYU508" s="595"/>
      <c r="RYV508" s="595"/>
      <c r="RYW508" s="595"/>
      <c r="RYX508" s="595"/>
      <c r="RYY508" s="595"/>
      <c r="RYZ508" s="595"/>
      <c r="RZA508" s="595"/>
      <c r="RZB508" s="595"/>
      <c r="RZC508" s="595"/>
      <c r="RZD508" s="595"/>
      <c r="RZE508" s="595"/>
      <c r="RZF508" s="595"/>
      <c r="RZG508" s="595"/>
      <c r="RZH508" s="595"/>
      <c r="RZI508" s="595"/>
      <c r="RZJ508" s="595"/>
      <c r="RZK508" s="595"/>
      <c r="RZL508" s="595"/>
      <c r="RZM508" s="595"/>
      <c r="RZN508" s="595"/>
      <c r="RZO508" s="595"/>
      <c r="RZP508" s="595"/>
      <c r="RZQ508" s="595"/>
      <c r="RZR508" s="595"/>
      <c r="RZS508" s="595"/>
      <c r="RZT508" s="595"/>
      <c r="RZU508" s="595"/>
      <c r="RZV508" s="595"/>
      <c r="RZW508" s="595"/>
      <c r="RZX508" s="595"/>
      <c r="RZY508" s="595"/>
      <c r="RZZ508" s="595"/>
      <c r="SAA508" s="595"/>
      <c r="SAB508" s="595"/>
      <c r="SAC508" s="595"/>
      <c r="SAD508" s="595"/>
      <c r="SAE508" s="595"/>
      <c r="SAF508" s="595"/>
      <c r="SAG508" s="595"/>
      <c r="SAH508" s="595"/>
      <c r="SAI508" s="595"/>
      <c r="SAJ508" s="595"/>
      <c r="SAK508" s="595"/>
      <c r="SAL508" s="595"/>
      <c r="SAM508" s="595"/>
      <c r="SAN508" s="595"/>
      <c r="SAO508" s="595"/>
      <c r="SAP508" s="595"/>
      <c r="SAQ508" s="595"/>
      <c r="SAR508" s="595"/>
      <c r="SAS508" s="595"/>
      <c r="SAT508" s="595"/>
      <c r="SAU508" s="595"/>
      <c r="SAV508" s="595"/>
      <c r="SAW508" s="595"/>
      <c r="SAX508" s="595"/>
      <c r="SAY508" s="595"/>
      <c r="SAZ508" s="595"/>
      <c r="SBA508" s="595"/>
      <c r="SBB508" s="595"/>
      <c r="SBC508" s="595"/>
      <c r="SBD508" s="595"/>
      <c r="SBE508" s="595"/>
      <c r="SBF508" s="595"/>
      <c r="SBG508" s="595"/>
      <c r="SBH508" s="595"/>
      <c r="SBI508" s="595"/>
      <c r="SBJ508" s="595"/>
      <c r="SBK508" s="595"/>
      <c r="SBL508" s="595"/>
      <c r="SBM508" s="595"/>
      <c r="SBN508" s="595"/>
      <c r="SBO508" s="595"/>
      <c r="SBP508" s="595"/>
      <c r="SBQ508" s="595"/>
      <c r="SBR508" s="595"/>
      <c r="SBS508" s="595"/>
      <c r="SBT508" s="595"/>
      <c r="SBU508" s="595"/>
      <c r="SBV508" s="595"/>
      <c r="SBW508" s="595"/>
      <c r="SBX508" s="595"/>
      <c r="SBY508" s="595"/>
      <c r="SBZ508" s="595"/>
      <c r="SCA508" s="595"/>
      <c r="SCB508" s="595"/>
      <c r="SCC508" s="595"/>
      <c r="SCD508" s="595"/>
      <c r="SCE508" s="595"/>
      <c r="SCF508" s="595"/>
      <c r="SCG508" s="595"/>
      <c r="SCH508" s="595"/>
      <c r="SCI508" s="595"/>
      <c r="SCJ508" s="595"/>
      <c r="SCK508" s="595"/>
      <c r="SCL508" s="595"/>
      <c r="SCM508" s="595"/>
      <c r="SCN508" s="595"/>
      <c r="SCO508" s="595"/>
      <c r="SCP508" s="595"/>
      <c r="SCQ508" s="595"/>
      <c r="SCR508" s="595"/>
      <c r="SCS508" s="595"/>
      <c r="SCT508" s="595"/>
      <c r="SCU508" s="595"/>
      <c r="SCV508" s="595"/>
      <c r="SCW508" s="595"/>
      <c r="SCX508" s="595"/>
      <c r="SCY508" s="595"/>
      <c r="SCZ508" s="595"/>
      <c r="SDA508" s="595"/>
      <c r="SDB508" s="595"/>
      <c r="SDC508" s="595"/>
      <c r="SDD508" s="595"/>
      <c r="SDE508" s="595"/>
      <c r="SDF508" s="595"/>
      <c r="SDG508" s="595"/>
      <c r="SDH508" s="595"/>
      <c r="SDI508" s="595"/>
      <c r="SDJ508" s="595"/>
      <c r="SDK508" s="595"/>
      <c r="SDL508" s="595"/>
      <c r="SDM508" s="595"/>
      <c r="SDN508" s="595"/>
      <c r="SDO508" s="595"/>
      <c r="SDP508" s="595"/>
      <c r="SDQ508" s="595"/>
      <c r="SDR508" s="595"/>
      <c r="SDS508" s="595"/>
      <c r="SDT508" s="595"/>
      <c r="SDU508" s="595"/>
      <c r="SDV508" s="595"/>
      <c r="SDW508" s="595"/>
      <c r="SDX508" s="595"/>
      <c r="SDY508" s="595"/>
      <c r="SDZ508" s="595"/>
      <c r="SEA508" s="595"/>
      <c r="SEB508" s="595"/>
      <c r="SEC508" s="595"/>
      <c r="SED508" s="595"/>
      <c r="SEE508" s="595"/>
      <c r="SEF508" s="595"/>
      <c r="SEG508" s="595"/>
      <c r="SEH508" s="595"/>
      <c r="SEI508" s="595"/>
      <c r="SEJ508" s="595"/>
      <c r="SEK508" s="595"/>
      <c r="SEL508" s="595"/>
      <c r="SEM508" s="595"/>
      <c r="SEN508" s="595"/>
      <c r="SEO508" s="595"/>
      <c r="SEP508" s="595"/>
      <c r="SEQ508" s="595"/>
      <c r="SER508" s="595"/>
      <c r="SES508" s="595"/>
      <c r="SET508" s="595"/>
      <c r="SEU508" s="595"/>
      <c r="SEV508" s="595"/>
      <c r="SEW508" s="595"/>
      <c r="SEX508" s="595"/>
      <c r="SEY508" s="595"/>
      <c r="SEZ508" s="595"/>
      <c r="SFA508" s="595"/>
      <c r="SFB508" s="595"/>
      <c r="SFC508" s="595"/>
      <c r="SFD508" s="595"/>
      <c r="SFE508" s="595"/>
      <c r="SFF508" s="595"/>
      <c r="SFG508" s="595"/>
      <c r="SFH508" s="595"/>
      <c r="SFI508" s="595"/>
      <c r="SFJ508" s="595"/>
      <c r="SFK508" s="595"/>
      <c r="SFL508" s="595"/>
      <c r="SFM508" s="595"/>
      <c r="SFN508" s="595"/>
      <c r="SFO508" s="595"/>
      <c r="SFP508" s="595"/>
      <c r="SFQ508" s="595"/>
      <c r="SFR508" s="595"/>
      <c r="SFS508" s="595"/>
      <c r="SFT508" s="595"/>
      <c r="SFU508" s="595"/>
      <c r="SFV508" s="595"/>
      <c r="SFW508" s="595"/>
      <c r="SFX508" s="595"/>
      <c r="SFY508" s="595"/>
      <c r="SFZ508" s="595"/>
      <c r="SGA508" s="595"/>
      <c r="SGB508" s="595"/>
      <c r="SGC508" s="595"/>
      <c r="SGD508" s="595"/>
      <c r="SGE508" s="595"/>
      <c r="SGF508" s="595"/>
      <c r="SGG508" s="595"/>
      <c r="SGH508" s="595"/>
      <c r="SGI508" s="595"/>
      <c r="SGJ508" s="595"/>
      <c r="SGK508" s="595"/>
      <c r="SGL508" s="595"/>
      <c r="SGM508" s="595"/>
      <c r="SGN508" s="595"/>
      <c r="SGO508" s="595"/>
      <c r="SGP508" s="595"/>
      <c r="SGQ508" s="595"/>
      <c r="SGR508" s="595"/>
      <c r="SGS508" s="595"/>
      <c r="SGT508" s="595"/>
      <c r="SGU508" s="595"/>
      <c r="SGV508" s="595"/>
      <c r="SGW508" s="595"/>
      <c r="SGX508" s="595"/>
      <c r="SGY508" s="595"/>
      <c r="SGZ508" s="595"/>
      <c r="SHA508" s="595"/>
      <c r="SHB508" s="595"/>
      <c r="SHC508" s="595"/>
      <c r="SHD508" s="595"/>
      <c r="SHE508" s="595"/>
      <c r="SHF508" s="595"/>
      <c r="SHG508" s="595"/>
      <c r="SHH508" s="595"/>
      <c r="SHI508" s="595"/>
      <c r="SHJ508" s="595"/>
      <c r="SHK508" s="595"/>
      <c r="SHL508" s="595"/>
      <c r="SHM508" s="595"/>
      <c r="SHN508" s="595"/>
      <c r="SHO508" s="595"/>
      <c r="SHP508" s="595"/>
      <c r="SHQ508" s="595"/>
      <c r="SHR508" s="595"/>
      <c r="SHS508" s="595"/>
      <c r="SHT508" s="595"/>
      <c r="SHU508" s="595"/>
      <c r="SHV508" s="595"/>
      <c r="SHW508" s="595"/>
      <c r="SHX508" s="595"/>
      <c r="SHY508" s="595"/>
      <c r="SHZ508" s="595"/>
      <c r="SIA508" s="595"/>
      <c r="SIB508" s="595"/>
      <c r="SIC508" s="595"/>
      <c r="SID508" s="595"/>
      <c r="SIE508" s="595"/>
      <c r="SIF508" s="595"/>
      <c r="SIG508" s="595"/>
      <c r="SIH508" s="595"/>
      <c r="SII508" s="595"/>
      <c r="SIJ508" s="595"/>
      <c r="SIK508" s="595"/>
      <c r="SIL508" s="595"/>
      <c r="SIM508" s="595"/>
      <c r="SIN508" s="595"/>
      <c r="SIO508" s="595"/>
      <c r="SIP508" s="595"/>
      <c r="SIQ508" s="595"/>
      <c r="SIR508" s="595"/>
      <c r="SIS508" s="595"/>
      <c r="SIT508" s="595"/>
      <c r="SIU508" s="595"/>
      <c r="SIV508" s="595"/>
      <c r="SIW508" s="595"/>
      <c r="SIX508" s="595"/>
      <c r="SIY508" s="595"/>
      <c r="SIZ508" s="595"/>
      <c r="SJA508" s="595"/>
      <c r="SJB508" s="595"/>
      <c r="SJC508" s="595"/>
      <c r="SJD508" s="595"/>
      <c r="SJE508" s="595"/>
      <c r="SJF508" s="595"/>
      <c r="SJG508" s="595"/>
      <c r="SJH508" s="595"/>
      <c r="SJI508" s="595"/>
      <c r="SJJ508" s="595"/>
      <c r="SJK508" s="595"/>
      <c r="SJL508" s="595"/>
      <c r="SJM508" s="595"/>
      <c r="SJN508" s="595"/>
      <c r="SJO508" s="595"/>
      <c r="SJP508" s="595"/>
      <c r="SJQ508" s="595"/>
      <c r="SJR508" s="595"/>
      <c r="SJS508" s="595"/>
      <c r="SJT508" s="595"/>
      <c r="SJU508" s="595"/>
      <c r="SJV508" s="595"/>
      <c r="SJW508" s="595"/>
      <c r="SJX508" s="595"/>
      <c r="SJY508" s="595"/>
      <c r="SJZ508" s="595"/>
      <c r="SKA508" s="595"/>
      <c r="SKB508" s="595"/>
      <c r="SKC508" s="595"/>
      <c r="SKD508" s="595"/>
      <c r="SKE508" s="595"/>
      <c r="SKF508" s="595"/>
      <c r="SKG508" s="595"/>
      <c r="SKH508" s="595"/>
      <c r="SKI508" s="595"/>
      <c r="SKJ508" s="595"/>
      <c r="SKK508" s="595"/>
      <c r="SKL508" s="595"/>
      <c r="SKM508" s="595"/>
      <c r="SKN508" s="595"/>
      <c r="SKO508" s="595"/>
      <c r="SKP508" s="595"/>
      <c r="SKQ508" s="595"/>
      <c r="SKR508" s="595"/>
      <c r="SKS508" s="595"/>
      <c r="SKT508" s="595"/>
      <c r="SKU508" s="595"/>
      <c r="SKV508" s="595"/>
      <c r="SKW508" s="595"/>
      <c r="SKX508" s="595"/>
      <c r="SKY508" s="595"/>
      <c r="SKZ508" s="595"/>
      <c r="SLA508" s="595"/>
      <c r="SLB508" s="595"/>
      <c r="SLC508" s="595"/>
      <c r="SLD508" s="595"/>
      <c r="SLE508" s="595"/>
      <c r="SLF508" s="595"/>
      <c r="SLG508" s="595"/>
      <c r="SLH508" s="595"/>
      <c r="SLI508" s="595"/>
      <c r="SLJ508" s="595"/>
      <c r="SLK508" s="595"/>
      <c r="SLL508" s="595"/>
      <c r="SLM508" s="595"/>
      <c r="SLN508" s="595"/>
      <c r="SLO508" s="595"/>
      <c r="SLP508" s="595"/>
      <c r="SLQ508" s="595"/>
      <c r="SLR508" s="595"/>
      <c r="SLS508" s="595"/>
      <c r="SLT508" s="595"/>
      <c r="SLU508" s="595"/>
      <c r="SLV508" s="595"/>
      <c r="SLW508" s="595"/>
      <c r="SLX508" s="595"/>
      <c r="SLY508" s="595"/>
      <c r="SLZ508" s="595"/>
      <c r="SMA508" s="595"/>
      <c r="SMB508" s="595"/>
      <c r="SMC508" s="595"/>
      <c r="SMD508" s="595"/>
      <c r="SME508" s="595"/>
      <c r="SMF508" s="595"/>
      <c r="SMG508" s="595"/>
      <c r="SMH508" s="595"/>
      <c r="SMI508" s="595"/>
      <c r="SMJ508" s="595"/>
      <c r="SMK508" s="595"/>
      <c r="SML508" s="595"/>
      <c r="SMM508" s="595"/>
      <c r="SMN508" s="595"/>
      <c r="SMO508" s="595"/>
      <c r="SMP508" s="595"/>
      <c r="SMQ508" s="595"/>
      <c r="SMR508" s="595"/>
      <c r="SMS508" s="595"/>
      <c r="SMT508" s="595"/>
      <c r="SMU508" s="595"/>
      <c r="SMV508" s="595"/>
      <c r="SMW508" s="595"/>
      <c r="SMX508" s="595"/>
      <c r="SMY508" s="595"/>
      <c r="SMZ508" s="595"/>
      <c r="SNA508" s="595"/>
      <c r="SNB508" s="595"/>
      <c r="SNC508" s="595"/>
      <c r="SND508" s="595"/>
      <c r="SNE508" s="595"/>
      <c r="SNF508" s="595"/>
      <c r="SNG508" s="595"/>
      <c r="SNH508" s="595"/>
      <c r="SNI508" s="595"/>
      <c r="SNJ508" s="595"/>
      <c r="SNK508" s="595"/>
      <c r="SNL508" s="595"/>
      <c r="SNM508" s="595"/>
      <c r="SNN508" s="595"/>
      <c r="SNO508" s="595"/>
      <c r="SNP508" s="595"/>
      <c r="SNQ508" s="595"/>
      <c r="SNR508" s="595"/>
      <c r="SNS508" s="595"/>
      <c r="SNT508" s="595"/>
      <c r="SNU508" s="595"/>
      <c r="SNV508" s="595"/>
      <c r="SNW508" s="595"/>
      <c r="SNX508" s="595"/>
      <c r="SNY508" s="595"/>
      <c r="SNZ508" s="595"/>
      <c r="SOA508" s="595"/>
      <c r="SOB508" s="595"/>
      <c r="SOC508" s="595"/>
      <c r="SOD508" s="595"/>
      <c r="SOE508" s="595"/>
      <c r="SOF508" s="595"/>
      <c r="SOG508" s="595"/>
      <c r="SOH508" s="595"/>
      <c r="SOI508" s="595"/>
      <c r="SOJ508" s="595"/>
      <c r="SOK508" s="595"/>
      <c r="SOL508" s="595"/>
      <c r="SOM508" s="595"/>
      <c r="SON508" s="595"/>
      <c r="SOO508" s="595"/>
      <c r="SOP508" s="595"/>
      <c r="SOQ508" s="595"/>
      <c r="SOR508" s="595"/>
      <c r="SOS508" s="595"/>
      <c r="SOT508" s="595"/>
      <c r="SOU508" s="595"/>
      <c r="SOV508" s="595"/>
      <c r="SOW508" s="595"/>
      <c r="SOX508" s="595"/>
      <c r="SOY508" s="595"/>
      <c r="SOZ508" s="595"/>
      <c r="SPA508" s="595"/>
      <c r="SPB508" s="595"/>
      <c r="SPC508" s="595"/>
      <c r="SPD508" s="595"/>
      <c r="SPE508" s="595"/>
      <c r="SPF508" s="595"/>
      <c r="SPG508" s="595"/>
      <c r="SPH508" s="595"/>
      <c r="SPI508" s="595"/>
      <c r="SPJ508" s="595"/>
      <c r="SPK508" s="595"/>
      <c r="SPL508" s="595"/>
      <c r="SPM508" s="595"/>
      <c r="SPN508" s="595"/>
      <c r="SPO508" s="595"/>
      <c r="SPP508" s="595"/>
      <c r="SPQ508" s="595"/>
      <c r="SPR508" s="595"/>
      <c r="SPS508" s="595"/>
      <c r="SPT508" s="595"/>
      <c r="SPU508" s="595"/>
      <c r="SPV508" s="595"/>
      <c r="SPW508" s="595"/>
      <c r="SPX508" s="595"/>
      <c r="SPY508" s="595"/>
      <c r="SPZ508" s="595"/>
      <c r="SQA508" s="595"/>
      <c r="SQB508" s="595"/>
      <c r="SQC508" s="595"/>
      <c r="SQD508" s="595"/>
      <c r="SQE508" s="595"/>
      <c r="SQF508" s="595"/>
      <c r="SQG508" s="595"/>
      <c r="SQH508" s="595"/>
      <c r="SQI508" s="595"/>
      <c r="SQJ508" s="595"/>
      <c r="SQK508" s="595"/>
      <c r="SQL508" s="595"/>
      <c r="SQM508" s="595"/>
      <c r="SQN508" s="595"/>
      <c r="SQO508" s="595"/>
      <c r="SQP508" s="595"/>
      <c r="SQQ508" s="595"/>
      <c r="SQR508" s="595"/>
      <c r="SQS508" s="595"/>
      <c r="SQT508" s="595"/>
      <c r="SQU508" s="595"/>
      <c r="SQV508" s="595"/>
      <c r="SQW508" s="595"/>
      <c r="SQX508" s="595"/>
      <c r="SQY508" s="595"/>
      <c r="SQZ508" s="595"/>
      <c r="SRA508" s="595"/>
      <c r="SRB508" s="595"/>
      <c r="SRC508" s="595"/>
      <c r="SRD508" s="595"/>
      <c r="SRE508" s="595"/>
      <c r="SRF508" s="595"/>
      <c r="SRG508" s="595"/>
      <c r="SRH508" s="595"/>
      <c r="SRI508" s="595"/>
      <c r="SRJ508" s="595"/>
      <c r="SRK508" s="595"/>
      <c r="SRL508" s="595"/>
      <c r="SRM508" s="595"/>
      <c r="SRN508" s="595"/>
      <c r="SRO508" s="595"/>
      <c r="SRP508" s="595"/>
      <c r="SRQ508" s="595"/>
      <c r="SRR508" s="595"/>
      <c r="SRS508" s="595"/>
      <c r="SRT508" s="595"/>
      <c r="SRU508" s="595"/>
      <c r="SRV508" s="595"/>
      <c r="SRW508" s="595"/>
      <c r="SRX508" s="595"/>
      <c r="SRY508" s="595"/>
      <c r="SRZ508" s="595"/>
      <c r="SSA508" s="595"/>
      <c r="SSB508" s="595"/>
      <c r="SSC508" s="595"/>
      <c r="SSD508" s="595"/>
      <c r="SSE508" s="595"/>
      <c r="SSF508" s="595"/>
      <c r="SSG508" s="595"/>
      <c r="SSH508" s="595"/>
      <c r="SSI508" s="595"/>
      <c r="SSJ508" s="595"/>
      <c r="SSK508" s="595"/>
      <c r="SSL508" s="595"/>
      <c r="SSM508" s="595"/>
      <c r="SSN508" s="595"/>
      <c r="SSO508" s="595"/>
      <c r="SSP508" s="595"/>
      <c r="SSQ508" s="595"/>
      <c r="SSR508" s="595"/>
      <c r="SSS508" s="595"/>
      <c r="SST508" s="595"/>
      <c r="SSU508" s="595"/>
      <c r="SSV508" s="595"/>
      <c r="SSW508" s="595"/>
      <c r="SSX508" s="595"/>
      <c r="SSY508" s="595"/>
      <c r="SSZ508" s="595"/>
      <c r="STA508" s="595"/>
      <c r="STB508" s="595"/>
      <c r="STC508" s="595"/>
      <c r="STD508" s="595"/>
      <c r="STE508" s="595"/>
      <c r="STF508" s="595"/>
      <c r="STG508" s="595"/>
      <c r="STH508" s="595"/>
      <c r="STI508" s="595"/>
      <c r="STJ508" s="595"/>
      <c r="STK508" s="595"/>
      <c r="STL508" s="595"/>
      <c r="STM508" s="595"/>
      <c r="STN508" s="595"/>
      <c r="STO508" s="595"/>
      <c r="STP508" s="595"/>
      <c r="STQ508" s="595"/>
      <c r="STR508" s="595"/>
      <c r="STS508" s="595"/>
      <c r="STT508" s="595"/>
      <c r="STU508" s="595"/>
      <c r="STV508" s="595"/>
      <c r="STW508" s="595"/>
      <c r="STX508" s="595"/>
      <c r="STY508" s="595"/>
      <c r="STZ508" s="595"/>
      <c r="SUA508" s="595"/>
      <c r="SUB508" s="595"/>
      <c r="SUC508" s="595"/>
      <c r="SUD508" s="595"/>
      <c r="SUE508" s="595"/>
      <c r="SUF508" s="595"/>
      <c r="SUG508" s="595"/>
      <c r="SUH508" s="595"/>
      <c r="SUI508" s="595"/>
      <c r="SUJ508" s="595"/>
      <c r="SUK508" s="595"/>
      <c r="SUL508" s="595"/>
      <c r="SUM508" s="595"/>
      <c r="SUN508" s="595"/>
      <c r="SUO508" s="595"/>
      <c r="SUP508" s="595"/>
      <c r="SUQ508" s="595"/>
      <c r="SUR508" s="595"/>
      <c r="SUS508" s="595"/>
      <c r="SUT508" s="595"/>
      <c r="SUU508" s="595"/>
      <c r="SUV508" s="595"/>
      <c r="SUW508" s="595"/>
      <c r="SUX508" s="595"/>
      <c r="SUY508" s="595"/>
      <c r="SUZ508" s="595"/>
      <c r="SVA508" s="595"/>
      <c r="SVB508" s="595"/>
      <c r="SVC508" s="595"/>
      <c r="SVD508" s="595"/>
      <c r="SVE508" s="595"/>
      <c r="SVF508" s="595"/>
      <c r="SVG508" s="595"/>
      <c r="SVH508" s="595"/>
      <c r="SVI508" s="595"/>
      <c r="SVJ508" s="595"/>
      <c r="SVK508" s="595"/>
      <c r="SVL508" s="595"/>
      <c r="SVM508" s="595"/>
      <c r="SVN508" s="595"/>
      <c r="SVO508" s="595"/>
      <c r="SVP508" s="595"/>
      <c r="SVQ508" s="595"/>
      <c r="SVR508" s="595"/>
      <c r="SVS508" s="595"/>
      <c r="SVT508" s="595"/>
      <c r="SVU508" s="595"/>
      <c r="SVV508" s="595"/>
      <c r="SVW508" s="595"/>
      <c r="SVX508" s="595"/>
      <c r="SVY508" s="595"/>
      <c r="SVZ508" s="595"/>
      <c r="SWA508" s="595"/>
      <c r="SWB508" s="595"/>
      <c r="SWC508" s="595"/>
      <c r="SWD508" s="595"/>
      <c r="SWE508" s="595"/>
      <c r="SWF508" s="595"/>
      <c r="SWG508" s="595"/>
      <c r="SWH508" s="595"/>
      <c r="SWI508" s="595"/>
      <c r="SWJ508" s="595"/>
      <c r="SWK508" s="595"/>
      <c r="SWL508" s="595"/>
      <c r="SWM508" s="595"/>
      <c r="SWN508" s="595"/>
      <c r="SWO508" s="595"/>
      <c r="SWP508" s="595"/>
      <c r="SWQ508" s="595"/>
      <c r="SWR508" s="595"/>
      <c r="SWS508" s="595"/>
      <c r="SWT508" s="595"/>
      <c r="SWU508" s="595"/>
      <c r="SWV508" s="595"/>
      <c r="SWW508" s="595"/>
      <c r="SWX508" s="595"/>
      <c r="SWY508" s="595"/>
      <c r="SWZ508" s="595"/>
      <c r="SXA508" s="595"/>
      <c r="SXB508" s="595"/>
      <c r="SXC508" s="595"/>
      <c r="SXD508" s="595"/>
      <c r="SXE508" s="595"/>
      <c r="SXF508" s="595"/>
      <c r="SXG508" s="595"/>
      <c r="SXH508" s="595"/>
      <c r="SXI508" s="595"/>
      <c r="SXJ508" s="595"/>
      <c r="SXK508" s="595"/>
      <c r="SXL508" s="595"/>
      <c r="SXM508" s="595"/>
      <c r="SXN508" s="595"/>
      <c r="SXO508" s="595"/>
      <c r="SXP508" s="595"/>
      <c r="SXQ508" s="595"/>
      <c r="SXR508" s="595"/>
      <c r="SXS508" s="595"/>
      <c r="SXT508" s="595"/>
      <c r="SXU508" s="595"/>
      <c r="SXV508" s="595"/>
      <c r="SXW508" s="595"/>
      <c r="SXX508" s="595"/>
      <c r="SXY508" s="595"/>
      <c r="SXZ508" s="595"/>
      <c r="SYA508" s="595"/>
      <c r="SYB508" s="595"/>
      <c r="SYC508" s="595"/>
      <c r="SYD508" s="595"/>
      <c r="SYE508" s="595"/>
      <c r="SYF508" s="595"/>
      <c r="SYG508" s="595"/>
      <c r="SYH508" s="595"/>
      <c r="SYI508" s="595"/>
      <c r="SYJ508" s="595"/>
      <c r="SYK508" s="595"/>
      <c r="SYL508" s="595"/>
      <c r="SYM508" s="595"/>
      <c r="SYN508" s="595"/>
      <c r="SYO508" s="595"/>
      <c r="SYP508" s="595"/>
      <c r="SYQ508" s="595"/>
      <c r="SYR508" s="595"/>
      <c r="SYS508" s="595"/>
      <c r="SYT508" s="595"/>
      <c r="SYU508" s="595"/>
      <c r="SYV508" s="595"/>
      <c r="SYW508" s="595"/>
      <c r="SYX508" s="595"/>
      <c r="SYY508" s="595"/>
      <c r="SYZ508" s="595"/>
      <c r="SZA508" s="595"/>
      <c r="SZB508" s="595"/>
      <c r="SZC508" s="595"/>
      <c r="SZD508" s="595"/>
      <c r="SZE508" s="595"/>
      <c r="SZF508" s="595"/>
      <c r="SZG508" s="595"/>
      <c r="SZH508" s="595"/>
      <c r="SZI508" s="595"/>
      <c r="SZJ508" s="595"/>
      <c r="SZK508" s="595"/>
      <c r="SZL508" s="595"/>
      <c r="SZM508" s="595"/>
      <c r="SZN508" s="595"/>
      <c r="SZO508" s="595"/>
      <c r="SZP508" s="595"/>
      <c r="SZQ508" s="595"/>
      <c r="SZR508" s="595"/>
      <c r="SZS508" s="595"/>
      <c r="SZT508" s="595"/>
      <c r="SZU508" s="595"/>
      <c r="SZV508" s="595"/>
      <c r="SZW508" s="595"/>
      <c r="SZX508" s="595"/>
      <c r="SZY508" s="595"/>
      <c r="SZZ508" s="595"/>
      <c r="TAA508" s="595"/>
      <c r="TAB508" s="595"/>
      <c r="TAC508" s="595"/>
      <c r="TAD508" s="595"/>
      <c r="TAE508" s="595"/>
      <c r="TAF508" s="595"/>
      <c r="TAG508" s="595"/>
      <c r="TAH508" s="595"/>
      <c r="TAI508" s="595"/>
      <c r="TAJ508" s="595"/>
      <c r="TAK508" s="595"/>
      <c r="TAL508" s="595"/>
      <c r="TAM508" s="595"/>
      <c r="TAN508" s="595"/>
      <c r="TAO508" s="595"/>
      <c r="TAP508" s="595"/>
      <c r="TAQ508" s="595"/>
      <c r="TAR508" s="595"/>
      <c r="TAS508" s="595"/>
      <c r="TAT508" s="595"/>
      <c r="TAU508" s="595"/>
      <c r="TAV508" s="595"/>
      <c r="TAW508" s="595"/>
      <c r="TAX508" s="595"/>
      <c r="TAY508" s="595"/>
      <c r="TAZ508" s="595"/>
      <c r="TBA508" s="595"/>
      <c r="TBB508" s="595"/>
      <c r="TBC508" s="595"/>
      <c r="TBD508" s="595"/>
      <c r="TBE508" s="595"/>
      <c r="TBF508" s="595"/>
      <c r="TBG508" s="595"/>
      <c r="TBH508" s="595"/>
      <c r="TBI508" s="595"/>
      <c r="TBJ508" s="595"/>
      <c r="TBK508" s="595"/>
      <c r="TBL508" s="595"/>
      <c r="TBM508" s="595"/>
      <c r="TBN508" s="595"/>
      <c r="TBO508" s="595"/>
      <c r="TBP508" s="595"/>
      <c r="TBQ508" s="595"/>
      <c r="TBR508" s="595"/>
      <c r="TBS508" s="595"/>
      <c r="TBT508" s="595"/>
      <c r="TBU508" s="595"/>
      <c r="TBV508" s="595"/>
      <c r="TBW508" s="595"/>
      <c r="TBX508" s="595"/>
      <c r="TBY508" s="595"/>
      <c r="TBZ508" s="595"/>
      <c r="TCA508" s="595"/>
      <c r="TCB508" s="595"/>
      <c r="TCC508" s="595"/>
      <c r="TCD508" s="595"/>
      <c r="TCE508" s="595"/>
      <c r="TCF508" s="595"/>
      <c r="TCG508" s="595"/>
      <c r="TCH508" s="595"/>
      <c r="TCI508" s="595"/>
      <c r="TCJ508" s="595"/>
      <c r="TCK508" s="595"/>
      <c r="TCL508" s="595"/>
      <c r="TCM508" s="595"/>
      <c r="TCN508" s="595"/>
      <c r="TCO508" s="595"/>
      <c r="TCP508" s="595"/>
      <c r="TCQ508" s="595"/>
      <c r="TCR508" s="595"/>
      <c r="TCS508" s="595"/>
      <c r="TCT508" s="595"/>
      <c r="TCU508" s="595"/>
      <c r="TCV508" s="595"/>
      <c r="TCW508" s="595"/>
      <c r="TCX508" s="595"/>
      <c r="TCY508" s="595"/>
      <c r="TCZ508" s="595"/>
      <c r="TDA508" s="595"/>
      <c r="TDB508" s="595"/>
      <c r="TDC508" s="595"/>
      <c r="TDD508" s="595"/>
      <c r="TDE508" s="595"/>
      <c r="TDF508" s="595"/>
      <c r="TDG508" s="595"/>
      <c r="TDH508" s="595"/>
      <c r="TDI508" s="595"/>
      <c r="TDJ508" s="595"/>
      <c r="TDK508" s="595"/>
      <c r="TDL508" s="595"/>
      <c r="TDM508" s="595"/>
      <c r="TDN508" s="595"/>
      <c r="TDO508" s="595"/>
      <c r="TDP508" s="595"/>
      <c r="TDQ508" s="595"/>
      <c r="TDR508" s="595"/>
      <c r="TDS508" s="595"/>
      <c r="TDT508" s="595"/>
      <c r="TDU508" s="595"/>
      <c r="TDV508" s="595"/>
      <c r="TDW508" s="595"/>
      <c r="TDX508" s="595"/>
      <c r="TDY508" s="595"/>
      <c r="TDZ508" s="595"/>
      <c r="TEA508" s="595"/>
      <c r="TEB508" s="595"/>
      <c r="TEC508" s="595"/>
      <c r="TED508" s="595"/>
      <c r="TEE508" s="595"/>
      <c r="TEF508" s="595"/>
      <c r="TEG508" s="595"/>
      <c r="TEH508" s="595"/>
      <c r="TEI508" s="595"/>
      <c r="TEJ508" s="595"/>
      <c r="TEK508" s="595"/>
      <c r="TEL508" s="595"/>
      <c r="TEM508" s="595"/>
      <c r="TEN508" s="595"/>
      <c r="TEO508" s="595"/>
      <c r="TEP508" s="595"/>
      <c r="TEQ508" s="595"/>
      <c r="TER508" s="595"/>
      <c r="TES508" s="595"/>
      <c r="TET508" s="595"/>
      <c r="TEU508" s="595"/>
      <c r="TEV508" s="595"/>
      <c r="TEW508" s="595"/>
      <c r="TEX508" s="595"/>
      <c r="TEY508" s="595"/>
      <c r="TEZ508" s="595"/>
      <c r="TFA508" s="595"/>
      <c r="TFB508" s="595"/>
      <c r="TFC508" s="595"/>
      <c r="TFD508" s="595"/>
      <c r="TFE508" s="595"/>
      <c r="TFF508" s="595"/>
      <c r="TFG508" s="595"/>
      <c r="TFH508" s="595"/>
      <c r="TFI508" s="595"/>
      <c r="TFJ508" s="595"/>
      <c r="TFK508" s="595"/>
      <c r="TFL508" s="595"/>
      <c r="TFM508" s="595"/>
      <c r="TFN508" s="595"/>
      <c r="TFO508" s="595"/>
      <c r="TFP508" s="595"/>
      <c r="TFQ508" s="595"/>
      <c r="TFR508" s="595"/>
      <c r="TFS508" s="595"/>
      <c r="TFT508" s="595"/>
      <c r="TFU508" s="595"/>
      <c r="TFV508" s="595"/>
      <c r="TFW508" s="595"/>
      <c r="TFX508" s="595"/>
      <c r="TFY508" s="595"/>
      <c r="TFZ508" s="595"/>
      <c r="TGA508" s="595"/>
      <c r="TGB508" s="595"/>
      <c r="TGC508" s="595"/>
      <c r="TGD508" s="595"/>
      <c r="TGE508" s="595"/>
      <c r="TGF508" s="595"/>
      <c r="TGG508" s="595"/>
      <c r="TGH508" s="595"/>
      <c r="TGI508" s="595"/>
      <c r="TGJ508" s="595"/>
      <c r="TGK508" s="595"/>
      <c r="TGL508" s="595"/>
      <c r="TGM508" s="595"/>
      <c r="TGN508" s="595"/>
      <c r="TGO508" s="595"/>
      <c r="TGP508" s="595"/>
      <c r="TGQ508" s="595"/>
      <c r="TGR508" s="595"/>
      <c r="TGS508" s="595"/>
      <c r="TGT508" s="595"/>
      <c r="TGU508" s="595"/>
      <c r="TGV508" s="595"/>
      <c r="TGW508" s="595"/>
      <c r="TGX508" s="595"/>
      <c r="TGY508" s="595"/>
      <c r="TGZ508" s="595"/>
      <c r="THA508" s="595"/>
      <c r="THB508" s="595"/>
      <c r="THC508" s="595"/>
      <c r="THD508" s="595"/>
      <c r="THE508" s="595"/>
      <c r="THF508" s="595"/>
      <c r="THG508" s="595"/>
      <c r="THH508" s="595"/>
      <c r="THI508" s="595"/>
      <c r="THJ508" s="595"/>
      <c r="THK508" s="595"/>
      <c r="THL508" s="595"/>
      <c r="THM508" s="595"/>
      <c r="THN508" s="595"/>
      <c r="THO508" s="595"/>
      <c r="THP508" s="595"/>
      <c r="THQ508" s="595"/>
      <c r="THR508" s="595"/>
      <c r="THS508" s="595"/>
      <c r="THT508" s="595"/>
      <c r="THU508" s="595"/>
      <c r="THV508" s="595"/>
      <c r="THW508" s="595"/>
      <c r="THX508" s="595"/>
      <c r="THY508" s="595"/>
      <c r="THZ508" s="595"/>
      <c r="TIA508" s="595"/>
      <c r="TIB508" s="595"/>
      <c r="TIC508" s="595"/>
      <c r="TID508" s="595"/>
      <c r="TIE508" s="595"/>
      <c r="TIF508" s="595"/>
      <c r="TIG508" s="595"/>
      <c r="TIH508" s="595"/>
      <c r="TII508" s="595"/>
      <c r="TIJ508" s="595"/>
      <c r="TIK508" s="595"/>
      <c r="TIL508" s="595"/>
      <c r="TIM508" s="595"/>
      <c r="TIN508" s="595"/>
      <c r="TIO508" s="595"/>
      <c r="TIP508" s="595"/>
      <c r="TIQ508" s="595"/>
      <c r="TIR508" s="595"/>
      <c r="TIS508" s="595"/>
      <c r="TIT508" s="595"/>
      <c r="TIU508" s="595"/>
      <c r="TIV508" s="595"/>
      <c r="TIW508" s="595"/>
      <c r="TIX508" s="595"/>
      <c r="TIY508" s="595"/>
      <c r="TIZ508" s="595"/>
      <c r="TJA508" s="595"/>
      <c r="TJB508" s="595"/>
      <c r="TJC508" s="595"/>
      <c r="TJD508" s="595"/>
      <c r="TJE508" s="595"/>
      <c r="TJF508" s="595"/>
      <c r="TJG508" s="595"/>
      <c r="TJH508" s="595"/>
      <c r="TJI508" s="595"/>
      <c r="TJJ508" s="595"/>
      <c r="TJK508" s="595"/>
      <c r="TJL508" s="595"/>
      <c r="TJM508" s="595"/>
      <c r="TJN508" s="595"/>
      <c r="TJO508" s="595"/>
      <c r="TJP508" s="595"/>
      <c r="TJQ508" s="595"/>
      <c r="TJR508" s="595"/>
      <c r="TJS508" s="595"/>
      <c r="TJT508" s="595"/>
      <c r="TJU508" s="595"/>
      <c r="TJV508" s="595"/>
      <c r="TJW508" s="595"/>
      <c r="TJX508" s="595"/>
      <c r="TJY508" s="595"/>
      <c r="TJZ508" s="595"/>
      <c r="TKA508" s="595"/>
      <c r="TKB508" s="595"/>
      <c r="TKC508" s="595"/>
      <c r="TKD508" s="595"/>
      <c r="TKE508" s="595"/>
      <c r="TKF508" s="595"/>
      <c r="TKG508" s="595"/>
      <c r="TKH508" s="595"/>
      <c r="TKI508" s="595"/>
      <c r="TKJ508" s="595"/>
      <c r="TKK508" s="595"/>
      <c r="TKL508" s="595"/>
      <c r="TKM508" s="595"/>
      <c r="TKN508" s="595"/>
      <c r="TKO508" s="595"/>
      <c r="TKP508" s="595"/>
      <c r="TKQ508" s="595"/>
      <c r="TKR508" s="595"/>
      <c r="TKS508" s="595"/>
      <c r="TKT508" s="595"/>
      <c r="TKU508" s="595"/>
      <c r="TKV508" s="595"/>
      <c r="TKW508" s="595"/>
      <c r="TKX508" s="595"/>
      <c r="TKY508" s="595"/>
      <c r="TKZ508" s="595"/>
      <c r="TLA508" s="595"/>
      <c r="TLB508" s="595"/>
      <c r="TLC508" s="595"/>
      <c r="TLD508" s="595"/>
      <c r="TLE508" s="595"/>
      <c r="TLF508" s="595"/>
      <c r="TLG508" s="595"/>
      <c r="TLH508" s="595"/>
      <c r="TLI508" s="595"/>
      <c r="TLJ508" s="595"/>
      <c r="TLK508" s="595"/>
      <c r="TLL508" s="595"/>
      <c r="TLM508" s="595"/>
      <c r="TLN508" s="595"/>
      <c r="TLO508" s="595"/>
      <c r="TLP508" s="595"/>
      <c r="TLQ508" s="595"/>
      <c r="TLR508" s="595"/>
      <c r="TLS508" s="595"/>
      <c r="TLT508" s="595"/>
      <c r="TLU508" s="595"/>
      <c r="TLV508" s="595"/>
      <c r="TLW508" s="595"/>
      <c r="TLX508" s="595"/>
      <c r="TLY508" s="595"/>
      <c r="TLZ508" s="595"/>
      <c r="TMA508" s="595"/>
      <c r="TMB508" s="595"/>
      <c r="TMC508" s="595"/>
      <c r="TMD508" s="595"/>
      <c r="TME508" s="595"/>
      <c r="TMF508" s="595"/>
      <c r="TMG508" s="595"/>
      <c r="TMH508" s="595"/>
      <c r="TMI508" s="595"/>
      <c r="TMJ508" s="595"/>
      <c r="TMK508" s="595"/>
      <c r="TML508" s="595"/>
      <c r="TMM508" s="595"/>
      <c r="TMN508" s="595"/>
      <c r="TMO508" s="595"/>
      <c r="TMP508" s="595"/>
      <c r="TMQ508" s="595"/>
      <c r="TMR508" s="595"/>
      <c r="TMS508" s="595"/>
      <c r="TMT508" s="595"/>
      <c r="TMU508" s="595"/>
      <c r="TMV508" s="595"/>
      <c r="TMW508" s="595"/>
      <c r="TMX508" s="595"/>
      <c r="TMY508" s="595"/>
      <c r="TMZ508" s="595"/>
      <c r="TNA508" s="595"/>
      <c r="TNB508" s="595"/>
      <c r="TNC508" s="595"/>
      <c r="TND508" s="595"/>
      <c r="TNE508" s="595"/>
      <c r="TNF508" s="595"/>
      <c r="TNG508" s="595"/>
      <c r="TNH508" s="595"/>
      <c r="TNI508" s="595"/>
      <c r="TNJ508" s="595"/>
      <c r="TNK508" s="595"/>
      <c r="TNL508" s="595"/>
      <c r="TNM508" s="595"/>
      <c r="TNN508" s="595"/>
      <c r="TNO508" s="595"/>
      <c r="TNP508" s="595"/>
      <c r="TNQ508" s="595"/>
      <c r="TNR508" s="595"/>
      <c r="TNS508" s="595"/>
      <c r="TNT508" s="595"/>
      <c r="TNU508" s="595"/>
      <c r="TNV508" s="595"/>
      <c r="TNW508" s="595"/>
      <c r="TNX508" s="595"/>
      <c r="TNY508" s="595"/>
      <c r="TNZ508" s="595"/>
      <c r="TOA508" s="595"/>
      <c r="TOB508" s="595"/>
      <c r="TOC508" s="595"/>
      <c r="TOD508" s="595"/>
      <c r="TOE508" s="595"/>
      <c r="TOF508" s="595"/>
      <c r="TOG508" s="595"/>
      <c r="TOH508" s="595"/>
      <c r="TOI508" s="595"/>
      <c r="TOJ508" s="595"/>
      <c r="TOK508" s="595"/>
      <c r="TOL508" s="595"/>
      <c r="TOM508" s="595"/>
      <c r="TON508" s="595"/>
      <c r="TOO508" s="595"/>
      <c r="TOP508" s="595"/>
      <c r="TOQ508" s="595"/>
      <c r="TOR508" s="595"/>
      <c r="TOS508" s="595"/>
      <c r="TOT508" s="595"/>
      <c r="TOU508" s="595"/>
      <c r="TOV508" s="595"/>
      <c r="TOW508" s="595"/>
      <c r="TOX508" s="595"/>
      <c r="TOY508" s="595"/>
      <c r="TOZ508" s="595"/>
      <c r="TPA508" s="595"/>
      <c r="TPB508" s="595"/>
      <c r="TPC508" s="595"/>
      <c r="TPD508" s="595"/>
      <c r="TPE508" s="595"/>
      <c r="TPF508" s="595"/>
      <c r="TPG508" s="595"/>
      <c r="TPH508" s="595"/>
      <c r="TPI508" s="595"/>
      <c r="TPJ508" s="595"/>
      <c r="TPK508" s="595"/>
      <c r="TPL508" s="595"/>
      <c r="TPM508" s="595"/>
      <c r="TPN508" s="595"/>
      <c r="TPO508" s="595"/>
      <c r="TPP508" s="595"/>
      <c r="TPQ508" s="595"/>
      <c r="TPR508" s="595"/>
      <c r="TPS508" s="595"/>
      <c r="TPT508" s="595"/>
      <c r="TPU508" s="595"/>
      <c r="TPV508" s="595"/>
      <c r="TPW508" s="595"/>
      <c r="TPX508" s="595"/>
      <c r="TPY508" s="595"/>
      <c r="TPZ508" s="595"/>
      <c r="TQA508" s="595"/>
      <c r="TQB508" s="595"/>
      <c r="TQC508" s="595"/>
      <c r="TQD508" s="595"/>
      <c r="TQE508" s="595"/>
      <c r="TQF508" s="595"/>
      <c r="TQG508" s="595"/>
      <c r="TQH508" s="595"/>
      <c r="TQI508" s="595"/>
      <c r="TQJ508" s="595"/>
      <c r="TQK508" s="595"/>
      <c r="TQL508" s="595"/>
      <c r="TQM508" s="595"/>
      <c r="TQN508" s="595"/>
      <c r="TQO508" s="595"/>
      <c r="TQP508" s="595"/>
      <c r="TQQ508" s="595"/>
      <c r="TQR508" s="595"/>
      <c r="TQS508" s="595"/>
      <c r="TQT508" s="595"/>
      <c r="TQU508" s="595"/>
      <c r="TQV508" s="595"/>
      <c r="TQW508" s="595"/>
      <c r="TQX508" s="595"/>
      <c r="TQY508" s="595"/>
      <c r="TQZ508" s="595"/>
      <c r="TRA508" s="595"/>
      <c r="TRB508" s="595"/>
      <c r="TRC508" s="595"/>
      <c r="TRD508" s="595"/>
      <c r="TRE508" s="595"/>
      <c r="TRF508" s="595"/>
      <c r="TRG508" s="595"/>
      <c r="TRH508" s="595"/>
      <c r="TRI508" s="595"/>
      <c r="TRJ508" s="595"/>
      <c r="TRK508" s="595"/>
      <c r="TRL508" s="595"/>
      <c r="TRM508" s="595"/>
      <c r="TRN508" s="595"/>
      <c r="TRO508" s="595"/>
      <c r="TRP508" s="595"/>
      <c r="TRQ508" s="595"/>
      <c r="TRR508" s="595"/>
      <c r="TRS508" s="595"/>
      <c r="TRT508" s="595"/>
      <c r="TRU508" s="595"/>
      <c r="TRV508" s="595"/>
      <c r="TRW508" s="595"/>
      <c r="TRX508" s="595"/>
      <c r="TRY508" s="595"/>
      <c r="TRZ508" s="595"/>
      <c r="TSA508" s="595"/>
      <c r="TSB508" s="595"/>
      <c r="TSC508" s="595"/>
      <c r="TSD508" s="595"/>
      <c r="TSE508" s="595"/>
      <c r="TSF508" s="595"/>
      <c r="TSG508" s="595"/>
      <c r="TSH508" s="595"/>
      <c r="TSI508" s="595"/>
      <c r="TSJ508" s="595"/>
      <c r="TSK508" s="595"/>
      <c r="TSL508" s="595"/>
      <c r="TSM508" s="595"/>
      <c r="TSN508" s="595"/>
      <c r="TSO508" s="595"/>
      <c r="TSP508" s="595"/>
      <c r="TSQ508" s="595"/>
      <c r="TSR508" s="595"/>
      <c r="TSS508" s="595"/>
      <c r="TST508" s="595"/>
      <c r="TSU508" s="595"/>
      <c r="TSV508" s="595"/>
      <c r="TSW508" s="595"/>
      <c r="TSX508" s="595"/>
      <c r="TSY508" s="595"/>
      <c r="TSZ508" s="595"/>
      <c r="TTA508" s="595"/>
      <c r="TTB508" s="595"/>
      <c r="TTC508" s="595"/>
      <c r="TTD508" s="595"/>
      <c r="TTE508" s="595"/>
      <c r="TTF508" s="595"/>
      <c r="TTG508" s="595"/>
      <c r="TTH508" s="595"/>
      <c r="TTI508" s="595"/>
      <c r="TTJ508" s="595"/>
      <c r="TTK508" s="595"/>
      <c r="TTL508" s="595"/>
      <c r="TTM508" s="595"/>
      <c r="TTN508" s="595"/>
      <c r="TTO508" s="595"/>
      <c r="TTP508" s="595"/>
      <c r="TTQ508" s="595"/>
      <c r="TTR508" s="595"/>
      <c r="TTS508" s="595"/>
      <c r="TTT508" s="595"/>
      <c r="TTU508" s="595"/>
      <c r="TTV508" s="595"/>
      <c r="TTW508" s="595"/>
      <c r="TTX508" s="595"/>
      <c r="TTY508" s="595"/>
      <c r="TTZ508" s="595"/>
      <c r="TUA508" s="595"/>
      <c r="TUB508" s="595"/>
      <c r="TUC508" s="595"/>
      <c r="TUD508" s="595"/>
      <c r="TUE508" s="595"/>
      <c r="TUF508" s="595"/>
      <c r="TUG508" s="595"/>
      <c r="TUH508" s="595"/>
      <c r="TUI508" s="595"/>
      <c r="TUJ508" s="595"/>
      <c r="TUK508" s="595"/>
      <c r="TUL508" s="595"/>
      <c r="TUM508" s="595"/>
      <c r="TUN508" s="595"/>
      <c r="TUO508" s="595"/>
      <c r="TUP508" s="595"/>
      <c r="TUQ508" s="595"/>
      <c r="TUR508" s="595"/>
      <c r="TUS508" s="595"/>
      <c r="TUT508" s="595"/>
      <c r="TUU508" s="595"/>
      <c r="TUV508" s="595"/>
      <c r="TUW508" s="595"/>
      <c r="TUX508" s="595"/>
      <c r="TUY508" s="595"/>
      <c r="TUZ508" s="595"/>
      <c r="TVA508" s="595"/>
      <c r="TVB508" s="595"/>
      <c r="TVC508" s="595"/>
      <c r="TVD508" s="595"/>
      <c r="TVE508" s="595"/>
      <c r="TVF508" s="595"/>
      <c r="TVG508" s="595"/>
      <c r="TVH508" s="595"/>
      <c r="TVI508" s="595"/>
      <c r="TVJ508" s="595"/>
      <c r="TVK508" s="595"/>
      <c r="TVL508" s="595"/>
      <c r="TVM508" s="595"/>
      <c r="TVN508" s="595"/>
      <c r="TVO508" s="595"/>
      <c r="TVP508" s="595"/>
      <c r="TVQ508" s="595"/>
      <c r="TVR508" s="595"/>
      <c r="TVS508" s="595"/>
      <c r="TVT508" s="595"/>
      <c r="TVU508" s="595"/>
      <c r="TVV508" s="595"/>
      <c r="TVW508" s="595"/>
      <c r="TVX508" s="595"/>
      <c r="TVY508" s="595"/>
      <c r="TVZ508" s="595"/>
      <c r="TWA508" s="595"/>
      <c r="TWB508" s="595"/>
      <c r="TWC508" s="595"/>
      <c r="TWD508" s="595"/>
      <c r="TWE508" s="595"/>
      <c r="TWF508" s="595"/>
      <c r="TWG508" s="595"/>
      <c r="TWH508" s="595"/>
      <c r="TWI508" s="595"/>
      <c r="TWJ508" s="595"/>
      <c r="TWK508" s="595"/>
      <c r="TWL508" s="595"/>
      <c r="TWM508" s="595"/>
      <c r="TWN508" s="595"/>
      <c r="TWO508" s="595"/>
      <c r="TWP508" s="595"/>
      <c r="TWQ508" s="595"/>
      <c r="TWR508" s="595"/>
      <c r="TWS508" s="595"/>
      <c r="TWT508" s="595"/>
      <c r="TWU508" s="595"/>
      <c r="TWV508" s="595"/>
      <c r="TWW508" s="595"/>
      <c r="TWX508" s="595"/>
      <c r="TWY508" s="595"/>
      <c r="TWZ508" s="595"/>
      <c r="TXA508" s="595"/>
      <c r="TXB508" s="595"/>
      <c r="TXC508" s="595"/>
      <c r="TXD508" s="595"/>
      <c r="TXE508" s="595"/>
      <c r="TXF508" s="595"/>
      <c r="TXG508" s="595"/>
      <c r="TXH508" s="595"/>
      <c r="TXI508" s="595"/>
      <c r="TXJ508" s="595"/>
      <c r="TXK508" s="595"/>
      <c r="TXL508" s="595"/>
      <c r="TXM508" s="595"/>
      <c r="TXN508" s="595"/>
      <c r="TXO508" s="595"/>
      <c r="TXP508" s="595"/>
      <c r="TXQ508" s="595"/>
      <c r="TXR508" s="595"/>
      <c r="TXS508" s="595"/>
      <c r="TXT508" s="595"/>
      <c r="TXU508" s="595"/>
      <c r="TXV508" s="595"/>
      <c r="TXW508" s="595"/>
      <c r="TXX508" s="595"/>
      <c r="TXY508" s="595"/>
      <c r="TXZ508" s="595"/>
      <c r="TYA508" s="595"/>
      <c r="TYB508" s="595"/>
      <c r="TYC508" s="595"/>
      <c r="TYD508" s="595"/>
      <c r="TYE508" s="595"/>
      <c r="TYF508" s="595"/>
      <c r="TYG508" s="595"/>
      <c r="TYH508" s="595"/>
      <c r="TYI508" s="595"/>
      <c r="TYJ508" s="595"/>
      <c r="TYK508" s="595"/>
      <c r="TYL508" s="595"/>
      <c r="TYM508" s="595"/>
      <c r="TYN508" s="595"/>
      <c r="TYO508" s="595"/>
      <c r="TYP508" s="595"/>
      <c r="TYQ508" s="595"/>
      <c r="TYR508" s="595"/>
      <c r="TYS508" s="595"/>
      <c r="TYT508" s="595"/>
      <c r="TYU508" s="595"/>
      <c r="TYV508" s="595"/>
      <c r="TYW508" s="595"/>
      <c r="TYX508" s="595"/>
      <c r="TYY508" s="595"/>
      <c r="TYZ508" s="595"/>
      <c r="TZA508" s="595"/>
      <c r="TZB508" s="595"/>
      <c r="TZC508" s="595"/>
      <c r="TZD508" s="595"/>
      <c r="TZE508" s="595"/>
      <c r="TZF508" s="595"/>
      <c r="TZG508" s="595"/>
      <c r="TZH508" s="595"/>
      <c r="TZI508" s="595"/>
      <c r="TZJ508" s="595"/>
      <c r="TZK508" s="595"/>
      <c r="TZL508" s="595"/>
      <c r="TZM508" s="595"/>
      <c r="TZN508" s="595"/>
      <c r="TZO508" s="595"/>
      <c r="TZP508" s="595"/>
      <c r="TZQ508" s="595"/>
      <c r="TZR508" s="595"/>
      <c r="TZS508" s="595"/>
      <c r="TZT508" s="595"/>
      <c r="TZU508" s="595"/>
      <c r="TZV508" s="595"/>
      <c r="TZW508" s="595"/>
      <c r="TZX508" s="595"/>
      <c r="TZY508" s="595"/>
      <c r="TZZ508" s="595"/>
      <c r="UAA508" s="595"/>
      <c r="UAB508" s="595"/>
      <c r="UAC508" s="595"/>
      <c r="UAD508" s="595"/>
      <c r="UAE508" s="595"/>
      <c r="UAF508" s="595"/>
      <c r="UAG508" s="595"/>
      <c r="UAH508" s="595"/>
      <c r="UAI508" s="595"/>
      <c r="UAJ508" s="595"/>
      <c r="UAK508" s="595"/>
      <c r="UAL508" s="595"/>
      <c r="UAM508" s="595"/>
      <c r="UAN508" s="595"/>
      <c r="UAO508" s="595"/>
      <c r="UAP508" s="595"/>
      <c r="UAQ508" s="595"/>
      <c r="UAR508" s="595"/>
      <c r="UAS508" s="595"/>
      <c r="UAT508" s="595"/>
      <c r="UAU508" s="595"/>
      <c r="UAV508" s="595"/>
      <c r="UAW508" s="595"/>
      <c r="UAX508" s="595"/>
      <c r="UAY508" s="595"/>
      <c r="UAZ508" s="595"/>
      <c r="UBA508" s="595"/>
      <c r="UBB508" s="595"/>
      <c r="UBC508" s="595"/>
      <c r="UBD508" s="595"/>
      <c r="UBE508" s="595"/>
      <c r="UBF508" s="595"/>
      <c r="UBG508" s="595"/>
      <c r="UBH508" s="595"/>
      <c r="UBI508" s="595"/>
      <c r="UBJ508" s="595"/>
      <c r="UBK508" s="595"/>
      <c r="UBL508" s="595"/>
      <c r="UBM508" s="595"/>
      <c r="UBN508" s="595"/>
      <c r="UBO508" s="595"/>
      <c r="UBP508" s="595"/>
      <c r="UBQ508" s="595"/>
      <c r="UBR508" s="595"/>
      <c r="UBS508" s="595"/>
      <c r="UBT508" s="595"/>
      <c r="UBU508" s="595"/>
      <c r="UBV508" s="595"/>
      <c r="UBW508" s="595"/>
      <c r="UBX508" s="595"/>
      <c r="UBY508" s="595"/>
      <c r="UBZ508" s="595"/>
      <c r="UCA508" s="595"/>
      <c r="UCB508" s="595"/>
      <c r="UCC508" s="595"/>
      <c r="UCD508" s="595"/>
      <c r="UCE508" s="595"/>
      <c r="UCF508" s="595"/>
      <c r="UCG508" s="595"/>
      <c r="UCH508" s="595"/>
      <c r="UCI508" s="595"/>
      <c r="UCJ508" s="595"/>
      <c r="UCK508" s="595"/>
      <c r="UCL508" s="595"/>
      <c r="UCM508" s="595"/>
      <c r="UCN508" s="595"/>
      <c r="UCO508" s="595"/>
      <c r="UCP508" s="595"/>
      <c r="UCQ508" s="595"/>
      <c r="UCR508" s="595"/>
      <c r="UCS508" s="595"/>
      <c r="UCT508" s="595"/>
      <c r="UCU508" s="595"/>
      <c r="UCV508" s="595"/>
      <c r="UCW508" s="595"/>
      <c r="UCX508" s="595"/>
      <c r="UCY508" s="595"/>
      <c r="UCZ508" s="595"/>
      <c r="UDA508" s="595"/>
      <c r="UDB508" s="595"/>
      <c r="UDC508" s="595"/>
      <c r="UDD508" s="595"/>
      <c r="UDE508" s="595"/>
      <c r="UDF508" s="595"/>
      <c r="UDG508" s="595"/>
      <c r="UDH508" s="595"/>
      <c r="UDI508" s="595"/>
      <c r="UDJ508" s="595"/>
      <c r="UDK508" s="595"/>
      <c r="UDL508" s="595"/>
      <c r="UDM508" s="595"/>
      <c r="UDN508" s="595"/>
      <c r="UDO508" s="595"/>
      <c r="UDP508" s="595"/>
      <c r="UDQ508" s="595"/>
      <c r="UDR508" s="595"/>
      <c r="UDS508" s="595"/>
      <c r="UDT508" s="595"/>
      <c r="UDU508" s="595"/>
      <c r="UDV508" s="595"/>
      <c r="UDW508" s="595"/>
      <c r="UDX508" s="595"/>
      <c r="UDY508" s="595"/>
      <c r="UDZ508" s="595"/>
      <c r="UEA508" s="595"/>
      <c r="UEB508" s="595"/>
      <c r="UEC508" s="595"/>
      <c r="UED508" s="595"/>
      <c r="UEE508" s="595"/>
      <c r="UEF508" s="595"/>
      <c r="UEG508" s="595"/>
      <c r="UEH508" s="595"/>
      <c r="UEI508" s="595"/>
      <c r="UEJ508" s="595"/>
      <c r="UEK508" s="595"/>
      <c r="UEL508" s="595"/>
      <c r="UEM508" s="595"/>
      <c r="UEN508" s="595"/>
      <c r="UEO508" s="595"/>
      <c r="UEP508" s="595"/>
      <c r="UEQ508" s="595"/>
      <c r="UER508" s="595"/>
      <c r="UES508" s="595"/>
      <c r="UET508" s="595"/>
      <c r="UEU508" s="595"/>
      <c r="UEV508" s="595"/>
      <c r="UEW508" s="595"/>
      <c r="UEX508" s="595"/>
      <c r="UEY508" s="595"/>
      <c r="UEZ508" s="595"/>
      <c r="UFA508" s="595"/>
      <c r="UFB508" s="595"/>
      <c r="UFC508" s="595"/>
      <c r="UFD508" s="595"/>
      <c r="UFE508" s="595"/>
      <c r="UFF508" s="595"/>
      <c r="UFG508" s="595"/>
      <c r="UFH508" s="595"/>
      <c r="UFI508" s="595"/>
      <c r="UFJ508" s="595"/>
      <c r="UFK508" s="595"/>
      <c r="UFL508" s="595"/>
      <c r="UFM508" s="595"/>
      <c r="UFN508" s="595"/>
      <c r="UFO508" s="595"/>
      <c r="UFP508" s="595"/>
      <c r="UFQ508" s="595"/>
      <c r="UFR508" s="595"/>
      <c r="UFS508" s="595"/>
      <c r="UFT508" s="595"/>
      <c r="UFU508" s="595"/>
      <c r="UFV508" s="595"/>
      <c r="UFW508" s="595"/>
      <c r="UFX508" s="595"/>
      <c r="UFY508" s="595"/>
      <c r="UFZ508" s="595"/>
      <c r="UGA508" s="595"/>
      <c r="UGB508" s="595"/>
      <c r="UGC508" s="595"/>
      <c r="UGD508" s="595"/>
      <c r="UGE508" s="595"/>
      <c r="UGF508" s="595"/>
      <c r="UGG508" s="595"/>
      <c r="UGH508" s="595"/>
      <c r="UGI508" s="595"/>
      <c r="UGJ508" s="595"/>
      <c r="UGK508" s="595"/>
      <c r="UGL508" s="595"/>
      <c r="UGM508" s="595"/>
      <c r="UGN508" s="595"/>
      <c r="UGO508" s="595"/>
      <c r="UGP508" s="595"/>
      <c r="UGQ508" s="595"/>
      <c r="UGR508" s="595"/>
      <c r="UGS508" s="595"/>
      <c r="UGT508" s="595"/>
      <c r="UGU508" s="595"/>
      <c r="UGV508" s="595"/>
      <c r="UGW508" s="595"/>
      <c r="UGX508" s="595"/>
      <c r="UGY508" s="595"/>
      <c r="UGZ508" s="595"/>
      <c r="UHA508" s="595"/>
      <c r="UHB508" s="595"/>
      <c r="UHC508" s="595"/>
      <c r="UHD508" s="595"/>
      <c r="UHE508" s="595"/>
      <c r="UHF508" s="595"/>
      <c r="UHG508" s="595"/>
      <c r="UHH508" s="595"/>
      <c r="UHI508" s="595"/>
      <c r="UHJ508" s="595"/>
      <c r="UHK508" s="595"/>
      <c r="UHL508" s="595"/>
      <c r="UHM508" s="595"/>
      <c r="UHN508" s="595"/>
      <c r="UHO508" s="595"/>
      <c r="UHP508" s="595"/>
      <c r="UHQ508" s="595"/>
      <c r="UHR508" s="595"/>
      <c r="UHS508" s="595"/>
      <c r="UHT508" s="595"/>
      <c r="UHU508" s="595"/>
      <c r="UHV508" s="595"/>
      <c r="UHW508" s="595"/>
      <c r="UHX508" s="595"/>
      <c r="UHY508" s="595"/>
      <c r="UHZ508" s="595"/>
      <c r="UIA508" s="595"/>
      <c r="UIB508" s="595"/>
      <c r="UIC508" s="595"/>
      <c r="UID508" s="595"/>
      <c r="UIE508" s="595"/>
      <c r="UIF508" s="595"/>
      <c r="UIG508" s="595"/>
      <c r="UIH508" s="595"/>
      <c r="UII508" s="595"/>
      <c r="UIJ508" s="595"/>
      <c r="UIK508" s="595"/>
      <c r="UIL508" s="595"/>
      <c r="UIM508" s="595"/>
      <c r="UIN508" s="595"/>
      <c r="UIO508" s="595"/>
      <c r="UIP508" s="595"/>
      <c r="UIQ508" s="595"/>
      <c r="UIR508" s="595"/>
      <c r="UIS508" s="595"/>
      <c r="UIT508" s="595"/>
      <c r="UIU508" s="595"/>
      <c r="UIV508" s="595"/>
      <c r="UIW508" s="595"/>
      <c r="UIX508" s="595"/>
      <c r="UIY508" s="595"/>
      <c r="UIZ508" s="595"/>
      <c r="UJA508" s="595"/>
      <c r="UJB508" s="595"/>
      <c r="UJC508" s="595"/>
      <c r="UJD508" s="595"/>
      <c r="UJE508" s="595"/>
      <c r="UJF508" s="595"/>
      <c r="UJG508" s="595"/>
      <c r="UJH508" s="595"/>
      <c r="UJI508" s="595"/>
      <c r="UJJ508" s="595"/>
      <c r="UJK508" s="595"/>
      <c r="UJL508" s="595"/>
      <c r="UJM508" s="595"/>
      <c r="UJN508" s="595"/>
      <c r="UJO508" s="595"/>
      <c r="UJP508" s="595"/>
      <c r="UJQ508" s="595"/>
      <c r="UJR508" s="595"/>
      <c r="UJS508" s="595"/>
      <c r="UJT508" s="595"/>
      <c r="UJU508" s="595"/>
      <c r="UJV508" s="595"/>
      <c r="UJW508" s="595"/>
      <c r="UJX508" s="595"/>
      <c r="UJY508" s="595"/>
      <c r="UJZ508" s="595"/>
      <c r="UKA508" s="595"/>
      <c r="UKB508" s="595"/>
      <c r="UKC508" s="595"/>
      <c r="UKD508" s="595"/>
      <c r="UKE508" s="595"/>
      <c r="UKF508" s="595"/>
      <c r="UKG508" s="595"/>
      <c r="UKH508" s="595"/>
      <c r="UKI508" s="595"/>
      <c r="UKJ508" s="595"/>
      <c r="UKK508" s="595"/>
      <c r="UKL508" s="595"/>
      <c r="UKM508" s="595"/>
      <c r="UKN508" s="595"/>
      <c r="UKO508" s="595"/>
      <c r="UKP508" s="595"/>
      <c r="UKQ508" s="595"/>
      <c r="UKR508" s="595"/>
      <c r="UKS508" s="595"/>
      <c r="UKT508" s="595"/>
      <c r="UKU508" s="595"/>
      <c r="UKV508" s="595"/>
      <c r="UKW508" s="595"/>
      <c r="UKX508" s="595"/>
      <c r="UKY508" s="595"/>
      <c r="UKZ508" s="595"/>
      <c r="ULA508" s="595"/>
      <c r="ULB508" s="595"/>
      <c r="ULC508" s="595"/>
      <c r="ULD508" s="595"/>
      <c r="ULE508" s="595"/>
      <c r="ULF508" s="595"/>
      <c r="ULG508" s="595"/>
      <c r="ULH508" s="595"/>
      <c r="ULI508" s="595"/>
      <c r="ULJ508" s="595"/>
      <c r="ULK508" s="595"/>
      <c r="ULL508" s="595"/>
      <c r="ULM508" s="595"/>
      <c r="ULN508" s="595"/>
      <c r="ULO508" s="595"/>
      <c r="ULP508" s="595"/>
      <c r="ULQ508" s="595"/>
      <c r="ULR508" s="595"/>
      <c r="ULS508" s="595"/>
      <c r="ULT508" s="595"/>
      <c r="ULU508" s="595"/>
      <c r="ULV508" s="595"/>
      <c r="ULW508" s="595"/>
      <c r="ULX508" s="595"/>
      <c r="ULY508" s="595"/>
      <c r="ULZ508" s="595"/>
      <c r="UMA508" s="595"/>
      <c r="UMB508" s="595"/>
      <c r="UMC508" s="595"/>
      <c r="UMD508" s="595"/>
      <c r="UME508" s="595"/>
      <c r="UMF508" s="595"/>
      <c r="UMG508" s="595"/>
      <c r="UMH508" s="595"/>
      <c r="UMI508" s="595"/>
      <c r="UMJ508" s="595"/>
      <c r="UMK508" s="595"/>
      <c r="UML508" s="595"/>
      <c r="UMM508" s="595"/>
      <c r="UMN508" s="595"/>
      <c r="UMO508" s="595"/>
      <c r="UMP508" s="595"/>
      <c r="UMQ508" s="595"/>
      <c r="UMR508" s="595"/>
      <c r="UMS508" s="595"/>
      <c r="UMT508" s="595"/>
      <c r="UMU508" s="595"/>
      <c r="UMV508" s="595"/>
      <c r="UMW508" s="595"/>
      <c r="UMX508" s="595"/>
      <c r="UMY508" s="595"/>
      <c r="UMZ508" s="595"/>
      <c r="UNA508" s="595"/>
      <c r="UNB508" s="595"/>
      <c r="UNC508" s="595"/>
      <c r="UND508" s="595"/>
      <c r="UNE508" s="595"/>
      <c r="UNF508" s="595"/>
      <c r="UNG508" s="595"/>
      <c r="UNH508" s="595"/>
      <c r="UNI508" s="595"/>
      <c r="UNJ508" s="595"/>
      <c r="UNK508" s="595"/>
      <c r="UNL508" s="595"/>
      <c r="UNM508" s="595"/>
      <c r="UNN508" s="595"/>
      <c r="UNO508" s="595"/>
      <c r="UNP508" s="595"/>
      <c r="UNQ508" s="595"/>
      <c r="UNR508" s="595"/>
      <c r="UNS508" s="595"/>
      <c r="UNT508" s="595"/>
      <c r="UNU508" s="595"/>
      <c r="UNV508" s="595"/>
      <c r="UNW508" s="595"/>
      <c r="UNX508" s="595"/>
      <c r="UNY508" s="595"/>
      <c r="UNZ508" s="595"/>
      <c r="UOA508" s="595"/>
      <c r="UOB508" s="595"/>
      <c r="UOC508" s="595"/>
      <c r="UOD508" s="595"/>
      <c r="UOE508" s="595"/>
      <c r="UOF508" s="595"/>
      <c r="UOG508" s="595"/>
      <c r="UOH508" s="595"/>
      <c r="UOI508" s="595"/>
      <c r="UOJ508" s="595"/>
      <c r="UOK508" s="595"/>
      <c r="UOL508" s="595"/>
      <c r="UOM508" s="595"/>
      <c r="UON508" s="595"/>
      <c r="UOO508" s="595"/>
      <c r="UOP508" s="595"/>
      <c r="UOQ508" s="595"/>
      <c r="UOR508" s="595"/>
      <c r="UOS508" s="595"/>
      <c r="UOT508" s="595"/>
      <c r="UOU508" s="595"/>
      <c r="UOV508" s="595"/>
      <c r="UOW508" s="595"/>
      <c r="UOX508" s="595"/>
      <c r="UOY508" s="595"/>
      <c r="UOZ508" s="595"/>
      <c r="UPA508" s="595"/>
      <c r="UPB508" s="595"/>
      <c r="UPC508" s="595"/>
      <c r="UPD508" s="595"/>
      <c r="UPE508" s="595"/>
      <c r="UPF508" s="595"/>
      <c r="UPG508" s="595"/>
      <c r="UPH508" s="595"/>
      <c r="UPI508" s="595"/>
      <c r="UPJ508" s="595"/>
      <c r="UPK508" s="595"/>
      <c r="UPL508" s="595"/>
      <c r="UPM508" s="595"/>
      <c r="UPN508" s="595"/>
      <c r="UPO508" s="595"/>
      <c r="UPP508" s="595"/>
      <c r="UPQ508" s="595"/>
      <c r="UPR508" s="595"/>
      <c r="UPS508" s="595"/>
      <c r="UPT508" s="595"/>
      <c r="UPU508" s="595"/>
      <c r="UPV508" s="595"/>
      <c r="UPW508" s="595"/>
      <c r="UPX508" s="595"/>
      <c r="UPY508" s="595"/>
      <c r="UPZ508" s="595"/>
      <c r="UQA508" s="595"/>
      <c r="UQB508" s="595"/>
      <c r="UQC508" s="595"/>
      <c r="UQD508" s="595"/>
      <c r="UQE508" s="595"/>
      <c r="UQF508" s="595"/>
      <c r="UQG508" s="595"/>
      <c r="UQH508" s="595"/>
      <c r="UQI508" s="595"/>
      <c r="UQJ508" s="595"/>
      <c r="UQK508" s="595"/>
      <c r="UQL508" s="595"/>
      <c r="UQM508" s="595"/>
      <c r="UQN508" s="595"/>
      <c r="UQO508" s="595"/>
      <c r="UQP508" s="595"/>
      <c r="UQQ508" s="595"/>
      <c r="UQR508" s="595"/>
      <c r="UQS508" s="595"/>
      <c r="UQT508" s="595"/>
      <c r="UQU508" s="595"/>
      <c r="UQV508" s="595"/>
      <c r="UQW508" s="595"/>
      <c r="UQX508" s="595"/>
      <c r="UQY508" s="595"/>
      <c r="UQZ508" s="595"/>
      <c r="URA508" s="595"/>
      <c r="URB508" s="595"/>
      <c r="URC508" s="595"/>
      <c r="URD508" s="595"/>
      <c r="URE508" s="595"/>
      <c r="URF508" s="595"/>
      <c r="URG508" s="595"/>
      <c r="URH508" s="595"/>
      <c r="URI508" s="595"/>
      <c r="URJ508" s="595"/>
      <c r="URK508" s="595"/>
      <c r="URL508" s="595"/>
      <c r="URM508" s="595"/>
      <c r="URN508" s="595"/>
      <c r="URO508" s="595"/>
      <c r="URP508" s="595"/>
      <c r="URQ508" s="595"/>
      <c r="URR508" s="595"/>
      <c r="URS508" s="595"/>
      <c r="URT508" s="595"/>
      <c r="URU508" s="595"/>
      <c r="URV508" s="595"/>
      <c r="URW508" s="595"/>
      <c r="URX508" s="595"/>
      <c r="URY508" s="595"/>
      <c r="URZ508" s="595"/>
      <c r="USA508" s="595"/>
      <c r="USB508" s="595"/>
      <c r="USC508" s="595"/>
      <c r="USD508" s="595"/>
      <c r="USE508" s="595"/>
      <c r="USF508" s="595"/>
      <c r="USG508" s="595"/>
      <c r="USH508" s="595"/>
      <c r="USI508" s="595"/>
      <c r="USJ508" s="595"/>
      <c r="USK508" s="595"/>
      <c r="USL508" s="595"/>
      <c r="USM508" s="595"/>
      <c r="USN508" s="595"/>
      <c r="USO508" s="595"/>
      <c r="USP508" s="595"/>
      <c r="USQ508" s="595"/>
      <c r="USR508" s="595"/>
      <c r="USS508" s="595"/>
      <c r="UST508" s="595"/>
      <c r="USU508" s="595"/>
      <c r="USV508" s="595"/>
      <c r="USW508" s="595"/>
      <c r="USX508" s="595"/>
      <c r="USY508" s="595"/>
      <c r="USZ508" s="595"/>
      <c r="UTA508" s="595"/>
      <c r="UTB508" s="595"/>
      <c r="UTC508" s="595"/>
      <c r="UTD508" s="595"/>
      <c r="UTE508" s="595"/>
      <c r="UTF508" s="595"/>
      <c r="UTG508" s="595"/>
      <c r="UTH508" s="595"/>
      <c r="UTI508" s="595"/>
      <c r="UTJ508" s="595"/>
      <c r="UTK508" s="595"/>
      <c r="UTL508" s="595"/>
      <c r="UTM508" s="595"/>
      <c r="UTN508" s="595"/>
      <c r="UTO508" s="595"/>
      <c r="UTP508" s="595"/>
      <c r="UTQ508" s="595"/>
      <c r="UTR508" s="595"/>
      <c r="UTS508" s="595"/>
      <c r="UTT508" s="595"/>
      <c r="UTU508" s="595"/>
      <c r="UTV508" s="595"/>
      <c r="UTW508" s="595"/>
      <c r="UTX508" s="595"/>
      <c r="UTY508" s="595"/>
      <c r="UTZ508" s="595"/>
      <c r="UUA508" s="595"/>
      <c r="UUB508" s="595"/>
      <c r="UUC508" s="595"/>
      <c r="UUD508" s="595"/>
      <c r="UUE508" s="595"/>
      <c r="UUF508" s="595"/>
      <c r="UUG508" s="595"/>
      <c r="UUH508" s="595"/>
      <c r="UUI508" s="595"/>
      <c r="UUJ508" s="595"/>
      <c r="UUK508" s="595"/>
      <c r="UUL508" s="595"/>
      <c r="UUM508" s="595"/>
      <c r="UUN508" s="595"/>
      <c r="UUO508" s="595"/>
      <c r="UUP508" s="595"/>
      <c r="UUQ508" s="595"/>
      <c r="UUR508" s="595"/>
      <c r="UUS508" s="595"/>
      <c r="UUT508" s="595"/>
      <c r="UUU508" s="595"/>
      <c r="UUV508" s="595"/>
      <c r="UUW508" s="595"/>
      <c r="UUX508" s="595"/>
      <c r="UUY508" s="595"/>
      <c r="UUZ508" s="595"/>
      <c r="UVA508" s="595"/>
      <c r="UVB508" s="595"/>
      <c r="UVC508" s="595"/>
      <c r="UVD508" s="595"/>
      <c r="UVE508" s="595"/>
      <c r="UVF508" s="595"/>
      <c r="UVG508" s="595"/>
      <c r="UVH508" s="595"/>
      <c r="UVI508" s="595"/>
      <c r="UVJ508" s="595"/>
      <c r="UVK508" s="595"/>
      <c r="UVL508" s="595"/>
      <c r="UVM508" s="595"/>
      <c r="UVN508" s="595"/>
      <c r="UVO508" s="595"/>
      <c r="UVP508" s="595"/>
      <c r="UVQ508" s="595"/>
      <c r="UVR508" s="595"/>
      <c r="UVS508" s="595"/>
      <c r="UVT508" s="595"/>
      <c r="UVU508" s="595"/>
      <c r="UVV508" s="595"/>
      <c r="UVW508" s="595"/>
      <c r="UVX508" s="595"/>
      <c r="UVY508" s="595"/>
      <c r="UVZ508" s="595"/>
      <c r="UWA508" s="595"/>
      <c r="UWB508" s="595"/>
      <c r="UWC508" s="595"/>
      <c r="UWD508" s="595"/>
      <c r="UWE508" s="595"/>
      <c r="UWF508" s="595"/>
      <c r="UWG508" s="595"/>
      <c r="UWH508" s="595"/>
      <c r="UWI508" s="595"/>
      <c r="UWJ508" s="595"/>
      <c r="UWK508" s="595"/>
      <c r="UWL508" s="595"/>
      <c r="UWM508" s="595"/>
      <c r="UWN508" s="595"/>
      <c r="UWO508" s="595"/>
      <c r="UWP508" s="595"/>
      <c r="UWQ508" s="595"/>
      <c r="UWR508" s="595"/>
      <c r="UWS508" s="595"/>
      <c r="UWT508" s="595"/>
      <c r="UWU508" s="595"/>
      <c r="UWV508" s="595"/>
      <c r="UWW508" s="595"/>
      <c r="UWX508" s="595"/>
      <c r="UWY508" s="595"/>
      <c r="UWZ508" s="595"/>
      <c r="UXA508" s="595"/>
      <c r="UXB508" s="595"/>
      <c r="UXC508" s="595"/>
      <c r="UXD508" s="595"/>
      <c r="UXE508" s="595"/>
      <c r="UXF508" s="595"/>
      <c r="UXG508" s="595"/>
      <c r="UXH508" s="595"/>
      <c r="UXI508" s="595"/>
      <c r="UXJ508" s="595"/>
      <c r="UXK508" s="595"/>
      <c r="UXL508" s="595"/>
      <c r="UXM508" s="595"/>
      <c r="UXN508" s="595"/>
      <c r="UXO508" s="595"/>
      <c r="UXP508" s="595"/>
      <c r="UXQ508" s="595"/>
      <c r="UXR508" s="595"/>
      <c r="UXS508" s="595"/>
      <c r="UXT508" s="595"/>
      <c r="UXU508" s="595"/>
      <c r="UXV508" s="595"/>
      <c r="UXW508" s="595"/>
      <c r="UXX508" s="595"/>
      <c r="UXY508" s="595"/>
      <c r="UXZ508" s="595"/>
      <c r="UYA508" s="595"/>
      <c r="UYB508" s="595"/>
      <c r="UYC508" s="595"/>
      <c r="UYD508" s="595"/>
      <c r="UYE508" s="595"/>
      <c r="UYF508" s="595"/>
      <c r="UYG508" s="595"/>
      <c r="UYH508" s="595"/>
      <c r="UYI508" s="595"/>
      <c r="UYJ508" s="595"/>
      <c r="UYK508" s="595"/>
      <c r="UYL508" s="595"/>
      <c r="UYM508" s="595"/>
      <c r="UYN508" s="595"/>
      <c r="UYO508" s="595"/>
      <c r="UYP508" s="595"/>
      <c r="UYQ508" s="595"/>
      <c r="UYR508" s="595"/>
      <c r="UYS508" s="595"/>
      <c r="UYT508" s="595"/>
      <c r="UYU508" s="595"/>
      <c r="UYV508" s="595"/>
      <c r="UYW508" s="595"/>
      <c r="UYX508" s="595"/>
      <c r="UYY508" s="595"/>
      <c r="UYZ508" s="595"/>
      <c r="UZA508" s="595"/>
      <c r="UZB508" s="595"/>
      <c r="UZC508" s="595"/>
      <c r="UZD508" s="595"/>
      <c r="UZE508" s="595"/>
      <c r="UZF508" s="595"/>
      <c r="UZG508" s="595"/>
      <c r="UZH508" s="595"/>
      <c r="UZI508" s="595"/>
      <c r="UZJ508" s="595"/>
      <c r="UZK508" s="595"/>
      <c r="UZL508" s="595"/>
      <c r="UZM508" s="595"/>
      <c r="UZN508" s="595"/>
      <c r="UZO508" s="595"/>
      <c r="UZP508" s="595"/>
      <c r="UZQ508" s="595"/>
      <c r="UZR508" s="595"/>
      <c r="UZS508" s="595"/>
      <c r="UZT508" s="595"/>
      <c r="UZU508" s="595"/>
      <c r="UZV508" s="595"/>
      <c r="UZW508" s="595"/>
      <c r="UZX508" s="595"/>
      <c r="UZY508" s="595"/>
      <c r="UZZ508" s="595"/>
      <c r="VAA508" s="595"/>
      <c r="VAB508" s="595"/>
      <c r="VAC508" s="595"/>
      <c r="VAD508" s="595"/>
      <c r="VAE508" s="595"/>
      <c r="VAF508" s="595"/>
      <c r="VAG508" s="595"/>
      <c r="VAH508" s="595"/>
      <c r="VAI508" s="595"/>
      <c r="VAJ508" s="595"/>
      <c r="VAK508" s="595"/>
      <c r="VAL508" s="595"/>
      <c r="VAM508" s="595"/>
      <c r="VAN508" s="595"/>
      <c r="VAO508" s="595"/>
      <c r="VAP508" s="595"/>
      <c r="VAQ508" s="595"/>
      <c r="VAR508" s="595"/>
      <c r="VAS508" s="595"/>
      <c r="VAT508" s="595"/>
      <c r="VAU508" s="595"/>
      <c r="VAV508" s="595"/>
      <c r="VAW508" s="595"/>
      <c r="VAX508" s="595"/>
      <c r="VAY508" s="595"/>
      <c r="VAZ508" s="595"/>
      <c r="VBA508" s="595"/>
      <c r="VBB508" s="595"/>
      <c r="VBC508" s="595"/>
      <c r="VBD508" s="595"/>
      <c r="VBE508" s="595"/>
      <c r="VBF508" s="595"/>
      <c r="VBG508" s="595"/>
      <c r="VBH508" s="595"/>
      <c r="VBI508" s="595"/>
      <c r="VBJ508" s="595"/>
      <c r="VBK508" s="595"/>
      <c r="VBL508" s="595"/>
      <c r="VBM508" s="595"/>
      <c r="VBN508" s="595"/>
      <c r="VBO508" s="595"/>
      <c r="VBP508" s="595"/>
      <c r="VBQ508" s="595"/>
      <c r="VBR508" s="595"/>
      <c r="VBS508" s="595"/>
      <c r="VBT508" s="595"/>
      <c r="VBU508" s="595"/>
      <c r="VBV508" s="595"/>
      <c r="VBW508" s="595"/>
      <c r="VBX508" s="595"/>
      <c r="VBY508" s="595"/>
      <c r="VBZ508" s="595"/>
      <c r="VCA508" s="595"/>
      <c r="VCB508" s="595"/>
      <c r="VCC508" s="595"/>
      <c r="VCD508" s="595"/>
      <c r="VCE508" s="595"/>
      <c r="VCF508" s="595"/>
      <c r="VCG508" s="595"/>
      <c r="VCH508" s="595"/>
      <c r="VCI508" s="595"/>
      <c r="VCJ508" s="595"/>
      <c r="VCK508" s="595"/>
      <c r="VCL508" s="595"/>
      <c r="VCM508" s="595"/>
      <c r="VCN508" s="595"/>
      <c r="VCO508" s="595"/>
      <c r="VCP508" s="595"/>
      <c r="VCQ508" s="595"/>
      <c r="VCR508" s="595"/>
      <c r="VCS508" s="595"/>
      <c r="VCT508" s="595"/>
      <c r="VCU508" s="595"/>
      <c r="VCV508" s="595"/>
      <c r="VCW508" s="595"/>
      <c r="VCX508" s="595"/>
      <c r="VCY508" s="595"/>
      <c r="VCZ508" s="595"/>
      <c r="VDA508" s="595"/>
      <c r="VDB508" s="595"/>
      <c r="VDC508" s="595"/>
      <c r="VDD508" s="595"/>
      <c r="VDE508" s="595"/>
      <c r="VDF508" s="595"/>
      <c r="VDG508" s="595"/>
      <c r="VDH508" s="595"/>
      <c r="VDI508" s="595"/>
      <c r="VDJ508" s="595"/>
      <c r="VDK508" s="595"/>
      <c r="VDL508" s="595"/>
      <c r="VDM508" s="595"/>
      <c r="VDN508" s="595"/>
      <c r="VDO508" s="595"/>
      <c r="VDP508" s="595"/>
      <c r="VDQ508" s="595"/>
      <c r="VDR508" s="595"/>
      <c r="VDS508" s="595"/>
      <c r="VDT508" s="595"/>
      <c r="VDU508" s="595"/>
      <c r="VDV508" s="595"/>
      <c r="VDW508" s="595"/>
      <c r="VDX508" s="595"/>
      <c r="VDY508" s="595"/>
      <c r="VDZ508" s="595"/>
      <c r="VEA508" s="595"/>
      <c r="VEB508" s="595"/>
      <c r="VEC508" s="595"/>
      <c r="VED508" s="595"/>
      <c r="VEE508" s="595"/>
      <c r="VEF508" s="595"/>
      <c r="VEG508" s="595"/>
      <c r="VEH508" s="595"/>
      <c r="VEI508" s="595"/>
      <c r="VEJ508" s="595"/>
      <c r="VEK508" s="595"/>
      <c r="VEL508" s="595"/>
      <c r="VEM508" s="595"/>
      <c r="VEN508" s="595"/>
      <c r="VEO508" s="595"/>
      <c r="VEP508" s="595"/>
      <c r="VEQ508" s="595"/>
      <c r="VER508" s="595"/>
      <c r="VES508" s="595"/>
      <c r="VET508" s="595"/>
      <c r="VEU508" s="595"/>
      <c r="VEV508" s="595"/>
      <c r="VEW508" s="595"/>
      <c r="VEX508" s="595"/>
      <c r="VEY508" s="595"/>
      <c r="VEZ508" s="595"/>
      <c r="VFA508" s="595"/>
      <c r="VFB508" s="595"/>
      <c r="VFC508" s="595"/>
      <c r="VFD508" s="595"/>
      <c r="VFE508" s="595"/>
      <c r="VFF508" s="595"/>
      <c r="VFG508" s="595"/>
      <c r="VFH508" s="595"/>
      <c r="VFI508" s="595"/>
      <c r="VFJ508" s="595"/>
      <c r="VFK508" s="595"/>
      <c r="VFL508" s="595"/>
      <c r="VFM508" s="595"/>
      <c r="VFN508" s="595"/>
      <c r="VFO508" s="595"/>
      <c r="VFP508" s="595"/>
      <c r="VFQ508" s="595"/>
      <c r="VFR508" s="595"/>
      <c r="VFS508" s="595"/>
      <c r="VFT508" s="595"/>
      <c r="VFU508" s="595"/>
      <c r="VFV508" s="595"/>
      <c r="VFW508" s="595"/>
      <c r="VFX508" s="595"/>
      <c r="VFY508" s="595"/>
      <c r="VFZ508" s="595"/>
      <c r="VGA508" s="595"/>
      <c r="VGB508" s="595"/>
      <c r="VGC508" s="595"/>
      <c r="VGD508" s="595"/>
      <c r="VGE508" s="595"/>
      <c r="VGF508" s="595"/>
      <c r="VGG508" s="595"/>
      <c r="VGH508" s="595"/>
      <c r="VGI508" s="595"/>
      <c r="VGJ508" s="595"/>
      <c r="VGK508" s="595"/>
      <c r="VGL508" s="595"/>
      <c r="VGM508" s="595"/>
      <c r="VGN508" s="595"/>
      <c r="VGO508" s="595"/>
      <c r="VGP508" s="595"/>
      <c r="VGQ508" s="595"/>
      <c r="VGR508" s="595"/>
      <c r="VGS508" s="595"/>
      <c r="VGT508" s="595"/>
      <c r="VGU508" s="595"/>
      <c r="VGV508" s="595"/>
      <c r="VGW508" s="595"/>
      <c r="VGX508" s="595"/>
      <c r="VGY508" s="595"/>
      <c r="VGZ508" s="595"/>
      <c r="VHA508" s="595"/>
      <c r="VHB508" s="595"/>
      <c r="VHC508" s="595"/>
      <c r="VHD508" s="595"/>
      <c r="VHE508" s="595"/>
      <c r="VHF508" s="595"/>
      <c r="VHG508" s="595"/>
      <c r="VHH508" s="595"/>
      <c r="VHI508" s="595"/>
      <c r="VHJ508" s="595"/>
      <c r="VHK508" s="595"/>
      <c r="VHL508" s="595"/>
      <c r="VHM508" s="595"/>
      <c r="VHN508" s="595"/>
      <c r="VHO508" s="595"/>
      <c r="VHP508" s="595"/>
      <c r="VHQ508" s="595"/>
      <c r="VHR508" s="595"/>
      <c r="VHS508" s="595"/>
      <c r="VHT508" s="595"/>
      <c r="VHU508" s="595"/>
      <c r="VHV508" s="595"/>
      <c r="VHW508" s="595"/>
      <c r="VHX508" s="595"/>
      <c r="VHY508" s="595"/>
      <c r="VHZ508" s="595"/>
      <c r="VIA508" s="595"/>
      <c r="VIB508" s="595"/>
      <c r="VIC508" s="595"/>
      <c r="VID508" s="595"/>
      <c r="VIE508" s="595"/>
      <c r="VIF508" s="595"/>
      <c r="VIG508" s="595"/>
      <c r="VIH508" s="595"/>
      <c r="VII508" s="595"/>
      <c r="VIJ508" s="595"/>
      <c r="VIK508" s="595"/>
      <c r="VIL508" s="595"/>
      <c r="VIM508" s="595"/>
      <c r="VIN508" s="595"/>
      <c r="VIO508" s="595"/>
      <c r="VIP508" s="595"/>
      <c r="VIQ508" s="595"/>
      <c r="VIR508" s="595"/>
      <c r="VIS508" s="595"/>
      <c r="VIT508" s="595"/>
      <c r="VIU508" s="595"/>
      <c r="VIV508" s="595"/>
      <c r="VIW508" s="595"/>
      <c r="VIX508" s="595"/>
      <c r="VIY508" s="595"/>
      <c r="VIZ508" s="595"/>
      <c r="VJA508" s="595"/>
      <c r="VJB508" s="595"/>
      <c r="VJC508" s="595"/>
      <c r="VJD508" s="595"/>
      <c r="VJE508" s="595"/>
      <c r="VJF508" s="595"/>
      <c r="VJG508" s="595"/>
      <c r="VJH508" s="595"/>
      <c r="VJI508" s="595"/>
      <c r="VJJ508" s="595"/>
      <c r="VJK508" s="595"/>
      <c r="VJL508" s="595"/>
      <c r="VJM508" s="595"/>
      <c r="VJN508" s="595"/>
      <c r="VJO508" s="595"/>
      <c r="VJP508" s="595"/>
      <c r="VJQ508" s="595"/>
      <c r="VJR508" s="595"/>
      <c r="VJS508" s="595"/>
      <c r="VJT508" s="595"/>
      <c r="VJU508" s="595"/>
      <c r="VJV508" s="595"/>
      <c r="VJW508" s="595"/>
      <c r="VJX508" s="595"/>
      <c r="VJY508" s="595"/>
      <c r="VJZ508" s="595"/>
      <c r="VKA508" s="595"/>
      <c r="VKB508" s="595"/>
      <c r="VKC508" s="595"/>
      <c r="VKD508" s="595"/>
      <c r="VKE508" s="595"/>
      <c r="VKF508" s="595"/>
      <c r="VKG508" s="595"/>
      <c r="VKH508" s="595"/>
      <c r="VKI508" s="595"/>
      <c r="VKJ508" s="595"/>
      <c r="VKK508" s="595"/>
      <c r="VKL508" s="595"/>
      <c r="VKM508" s="595"/>
      <c r="VKN508" s="595"/>
      <c r="VKO508" s="595"/>
      <c r="VKP508" s="595"/>
      <c r="VKQ508" s="595"/>
      <c r="VKR508" s="595"/>
      <c r="VKS508" s="595"/>
      <c r="VKT508" s="595"/>
      <c r="VKU508" s="595"/>
      <c r="VKV508" s="595"/>
      <c r="VKW508" s="595"/>
      <c r="VKX508" s="595"/>
      <c r="VKY508" s="595"/>
      <c r="VKZ508" s="595"/>
      <c r="VLA508" s="595"/>
      <c r="VLB508" s="595"/>
      <c r="VLC508" s="595"/>
      <c r="VLD508" s="595"/>
      <c r="VLE508" s="595"/>
      <c r="VLF508" s="595"/>
      <c r="VLG508" s="595"/>
      <c r="VLH508" s="595"/>
      <c r="VLI508" s="595"/>
      <c r="VLJ508" s="595"/>
      <c r="VLK508" s="595"/>
      <c r="VLL508" s="595"/>
      <c r="VLM508" s="595"/>
      <c r="VLN508" s="595"/>
      <c r="VLO508" s="595"/>
      <c r="VLP508" s="595"/>
      <c r="VLQ508" s="595"/>
      <c r="VLR508" s="595"/>
      <c r="VLS508" s="595"/>
      <c r="VLT508" s="595"/>
      <c r="VLU508" s="595"/>
      <c r="VLV508" s="595"/>
      <c r="VLW508" s="595"/>
      <c r="VLX508" s="595"/>
      <c r="VLY508" s="595"/>
      <c r="VLZ508" s="595"/>
      <c r="VMA508" s="595"/>
      <c r="VMB508" s="595"/>
      <c r="VMC508" s="595"/>
      <c r="VMD508" s="595"/>
      <c r="VME508" s="595"/>
      <c r="VMF508" s="595"/>
      <c r="VMG508" s="595"/>
      <c r="VMH508" s="595"/>
      <c r="VMI508" s="595"/>
      <c r="VMJ508" s="595"/>
      <c r="VMK508" s="595"/>
      <c r="VML508" s="595"/>
      <c r="VMM508" s="595"/>
      <c r="VMN508" s="595"/>
      <c r="VMO508" s="595"/>
      <c r="VMP508" s="595"/>
      <c r="VMQ508" s="595"/>
      <c r="VMR508" s="595"/>
      <c r="VMS508" s="595"/>
      <c r="VMT508" s="595"/>
      <c r="VMU508" s="595"/>
      <c r="VMV508" s="595"/>
      <c r="VMW508" s="595"/>
      <c r="VMX508" s="595"/>
      <c r="VMY508" s="595"/>
      <c r="VMZ508" s="595"/>
      <c r="VNA508" s="595"/>
      <c r="VNB508" s="595"/>
      <c r="VNC508" s="595"/>
      <c r="VND508" s="595"/>
      <c r="VNE508" s="595"/>
      <c r="VNF508" s="595"/>
      <c r="VNG508" s="595"/>
      <c r="VNH508" s="595"/>
      <c r="VNI508" s="595"/>
      <c r="VNJ508" s="595"/>
      <c r="VNK508" s="595"/>
      <c r="VNL508" s="595"/>
      <c r="VNM508" s="595"/>
      <c r="VNN508" s="595"/>
      <c r="VNO508" s="595"/>
      <c r="VNP508" s="595"/>
      <c r="VNQ508" s="595"/>
      <c r="VNR508" s="595"/>
      <c r="VNS508" s="595"/>
      <c r="VNT508" s="595"/>
      <c r="VNU508" s="595"/>
      <c r="VNV508" s="595"/>
      <c r="VNW508" s="595"/>
      <c r="VNX508" s="595"/>
      <c r="VNY508" s="595"/>
      <c r="VNZ508" s="595"/>
      <c r="VOA508" s="595"/>
      <c r="VOB508" s="595"/>
      <c r="VOC508" s="595"/>
      <c r="VOD508" s="595"/>
      <c r="VOE508" s="595"/>
      <c r="VOF508" s="595"/>
      <c r="VOG508" s="595"/>
      <c r="VOH508" s="595"/>
      <c r="VOI508" s="595"/>
      <c r="VOJ508" s="595"/>
      <c r="VOK508" s="595"/>
      <c r="VOL508" s="595"/>
      <c r="VOM508" s="595"/>
      <c r="VON508" s="595"/>
      <c r="VOO508" s="595"/>
      <c r="VOP508" s="595"/>
      <c r="VOQ508" s="595"/>
      <c r="VOR508" s="595"/>
      <c r="VOS508" s="595"/>
      <c r="VOT508" s="595"/>
      <c r="VOU508" s="595"/>
      <c r="VOV508" s="595"/>
      <c r="VOW508" s="595"/>
      <c r="VOX508" s="595"/>
      <c r="VOY508" s="595"/>
      <c r="VOZ508" s="595"/>
      <c r="VPA508" s="595"/>
      <c r="VPB508" s="595"/>
      <c r="VPC508" s="595"/>
      <c r="VPD508" s="595"/>
      <c r="VPE508" s="595"/>
      <c r="VPF508" s="595"/>
      <c r="VPG508" s="595"/>
      <c r="VPH508" s="595"/>
      <c r="VPI508" s="595"/>
      <c r="VPJ508" s="595"/>
      <c r="VPK508" s="595"/>
      <c r="VPL508" s="595"/>
      <c r="VPM508" s="595"/>
      <c r="VPN508" s="595"/>
      <c r="VPO508" s="595"/>
      <c r="VPP508" s="595"/>
      <c r="VPQ508" s="595"/>
      <c r="VPR508" s="595"/>
      <c r="VPS508" s="595"/>
      <c r="VPT508" s="595"/>
      <c r="VPU508" s="595"/>
      <c r="VPV508" s="595"/>
      <c r="VPW508" s="595"/>
      <c r="VPX508" s="595"/>
      <c r="VPY508" s="595"/>
      <c r="VPZ508" s="595"/>
      <c r="VQA508" s="595"/>
      <c r="VQB508" s="595"/>
      <c r="VQC508" s="595"/>
      <c r="VQD508" s="595"/>
      <c r="VQE508" s="595"/>
      <c r="VQF508" s="595"/>
      <c r="VQG508" s="595"/>
      <c r="VQH508" s="595"/>
      <c r="VQI508" s="595"/>
      <c r="VQJ508" s="595"/>
      <c r="VQK508" s="595"/>
      <c r="VQL508" s="595"/>
      <c r="VQM508" s="595"/>
      <c r="VQN508" s="595"/>
      <c r="VQO508" s="595"/>
      <c r="VQP508" s="595"/>
      <c r="VQQ508" s="595"/>
      <c r="VQR508" s="595"/>
      <c r="VQS508" s="595"/>
      <c r="VQT508" s="595"/>
      <c r="VQU508" s="595"/>
      <c r="VQV508" s="595"/>
      <c r="VQW508" s="595"/>
      <c r="VQX508" s="595"/>
      <c r="VQY508" s="595"/>
      <c r="VQZ508" s="595"/>
      <c r="VRA508" s="595"/>
      <c r="VRB508" s="595"/>
      <c r="VRC508" s="595"/>
      <c r="VRD508" s="595"/>
      <c r="VRE508" s="595"/>
      <c r="VRF508" s="595"/>
      <c r="VRG508" s="595"/>
      <c r="VRH508" s="595"/>
      <c r="VRI508" s="595"/>
      <c r="VRJ508" s="595"/>
      <c r="VRK508" s="595"/>
      <c r="VRL508" s="595"/>
      <c r="VRM508" s="595"/>
      <c r="VRN508" s="595"/>
      <c r="VRO508" s="595"/>
      <c r="VRP508" s="595"/>
      <c r="VRQ508" s="595"/>
      <c r="VRR508" s="595"/>
      <c r="VRS508" s="595"/>
      <c r="VRT508" s="595"/>
      <c r="VRU508" s="595"/>
      <c r="VRV508" s="595"/>
      <c r="VRW508" s="595"/>
      <c r="VRX508" s="595"/>
      <c r="VRY508" s="595"/>
      <c r="VRZ508" s="595"/>
      <c r="VSA508" s="595"/>
      <c r="VSB508" s="595"/>
      <c r="VSC508" s="595"/>
      <c r="VSD508" s="595"/>
      <c r="VSE508" s="595"/>
      <c r="VSF508" s="595"/>
      <c r="VSG508" s="595"/>
      <c r="VSH508" s="595"/>
      <c r="VSI508" s="595"/>
      <c r="VSJ508" s="595"/>
      <c r="VSK508" s="595"/>
      <c r="VSL508" s="595"/>
      <c r="VSM508" s="595"/>
      <c r="VSN508" s="595"/>
      <c r="VSO508" s="595"/>
      <c r="VSP508" s="595"/>
      <c r="VSQ508" s="595"/>
      <c r="VSR508" s="595"/>
      <c r="VSS508" s="595"/>
      <c r="VST508" s="595"/>
      <c r="VSU508" s="595"/>
      <c r="VSV508" s="595"/>
      <c r="VSW508" s="595"/>
      <c r="VSX508" s="595"/>
      <c r="VSY508" s="595"/>
      <c r="VSZ508" s="595"/>
      <c r="VTA508" s="595"/>
      <c r="VTB508" s="595"/>
      <c r="VTC508" s="595"/>
      <c r="VTD508" s="595"/>
      <c r="VTE508" s="595"/>
      <c r="VTF508" s="595"/>
      <c r="VTG508" s="595"/>
      <c r="VTH508" s="595"/>
      <c r="VTI508" s="595"/>
      <c r="VTJ508" s="595"/>
      <c r="VTK508" s="595"/>
      <c r="VTL508" s="595"/>
      <c r="VTM508" s="595"/>
      <c r="VTN508" s="595"/>
      <c r="VTO508" s="595"/>
      <c r="VTP508" s="595"/>
      <c r="VTQ508" s="595"/>
      <c r="VTR508" s="595"/>
      <c r="VTS508" s="595"/>
      <c r="VTT508" s="595"/>
      <c r="VTU508" s="595"/>
      <c r="VTV508" s="595"/>
      <c r="VTW508" s="595"/>
      <c r="VTX508" s="595"/>
      <c r="VTY508" s="595"/>
      <c r="VTZ508" s="595"/>
      <c r="VUA508" s="595"/>
      <c r="VUB508" s="595"/>
      <c r="VUC508" s="595"/>
      <c r="VUD508" s="595"/>
      <c r="VUE508" s="595"/>
      <c r="VUF508" s="595"/>
      <c r="VUG508" s="595"/>
      <c r="VUH508" s="595"/>
      <c r="VUI508" s="595"/>
      <c r="VUJ508" s="595"/>
      <c r="VUK508" s="595"/>
      <c r="VUL508" s="595"/>
      <c r="VUM508" s="595"/>
      <c r="VUN508" s="595"/>
      <c r="VUO508" s="595"/>
      <c r="VUP508" s="595"/>
      <c r="VUQ508" s="595"/>
      <c r="VUR508" s="595"/>
      <c r="VUS508" s="595"/>
      <c r="VUT508" s="595"/>
      <c r="VUU508" s="595"/>
      <c r="VUV508" s="595"/>
      <c r="VUW508" s="595"/>
      <c r="VUX508" s="595"/>
      <c r="VUY508" s="595"/>
      <c r="VUZ508" s="595"/>
      <c r="VVA508" s="595"/>
      <c r="VVB508" s="595"/>
      <c r="VVC508" s="595"/>
      <c r="VVD508" s="595"/>
      <c r="VVE508" s="595"/>
      <c r="VVF508" s="595"/>
      <c r="VVG508" s="595"/>
      <c r="VVH508" s="595"/>
      <c r="VVI508" s="595"/>
      <c r="VVJ508" s="595"/>
      <c r="VVK508" s="595"/>
      <c r="VVL508" s="595"/>
      <c r="VVM508" s="595"/>
      <c r="VVN508" s="595"/>
      <c r="VVO508" s="595"/>
      <c r="VVP508" s="595"/>
      <c r="VVQ508" s="595"/>
      <c r="VVR508" s="595"/>
      <c r="VVS508" s="595"/>
      <c r="VVT508" s="595"/>
      <c r="VVU508" s="595"/>
      <c r="VVV508" s="595"/>
      <c r="VVW508" s="595"/>
      <c r="VVX508" s="595"/>
      <c r="VVY508" s="595"/>
      <c r="VVZ508" s="595"/>
      <c r="VWA508" s="595"/>
      <c r="VWB508" s="595"/>
      <c r="VWC508" s="595"/>
      <c r="VWD508" s="595"/>
      <c r="VWE508" s="595"/>
      <c r="VWF508" s="595"/>
      <c r="VWG508" s="595"/>
      <c r="VWH508" s="595"/>
      <c r="VWI508" s="595"/>
      <c r="VWJ508" s="595"/>
      <c r="VWK508" s="595"/>
      <c r="VWL508" s="595"/>
      <c r="VWM508" s="595"/>
      <c r="VWN508" s="595"/>
      <c r="VWO508" s="595"/>
      <c r="VWP508" s="595"/>
      <c r="VWQ508" s="595"/>
      <c r="VWR508" s="595"/>
      <c r="VWS508" s="595"/>
      <c r="VWT508" s="595"/>
      <c r="VWU508" s="595"/>
      <c r="VWV508" s="595"/>
      <c r="VWW508" s="595"/>
      <c r="VWX508" s="595"/>
      <c r="VWY508" s="595"/>
      <c r="VWZ508" s="595"/>
      <c r="VXA508" s="595"/>
      <c r="VXB508" s="595"/>
      <c r="VXC508" s="595"/>
      <c r="VXD508" s="595"/>
      <c r="VXE508" s="595"/>
      <c r="VXF508" s="595"/>
      <c r="VXG508" s="595"/>
      <c r="VXH508" s="595"/>
      <c r="VXI508" s="595"/>
      <c r="VXJ508" s="595"/>
      <c r="VXK508" s="595"/>
      <c r="VXL508" s="595"/>
      <c r="VXM508" s="595"/>
      <c r="VXN508" s="595"/>
      <c r="VXO508" s="595"/>
      <c r="VXP508" s="595"/>
      <c r="VXQ508" s="595"/>
      <c r="VXR508" s="595"/>
      <c r="VXS508" s="595"/>
      <c r="VXT508" s="595"/>
      <c r="VXU508" s="595"/>
      <c r="VXV508" s="595"/>
      <c r="VXW508" s="595"/>
      <c r="VXX508" s="595"/>
      <c r="VXY508" s="595"/>
      <c r="VXZ508" s="595"/>
      <c r="VYA508" s="595"/>
      <c r="VYB508" s="595"/>
      <c r="VYC508" s="595"/>
      <c r="VYD508" s="595"/>
      <c r="VYE508" s="595"/>
      <c r="VYF508" s="595"/>
      <c r="VYG508" s="595"/>
      <c r="VYH508" s="595"/>
      <c r="VYI508" s="595"/>
      <c r="VYJ508" s="595"/>
      <c r="VYK508" s="595"/>
      <c r="VYL508" s="595"/>
      <c r="VYM508" s="595"/>
      <c r="VYN508" s="595"/>
      <c r="VYO508" s="595"/>
      <c r="VYP508" s="595"/>
      <c r="VYQ508" s="595"/>
      <c r="VYR508" s="595"/>
      <c r="VYS508" s="595"/>
      <c r="VYT508" s="595"/>
      <c r="VYU508" s="595"/>
      <c r="VYV508" s="595"/>
      <c r="VYW508" s="595"/>
      <c r="VYX508" s="595"/>
      <c r="VYY508" s="595"/>
      <c r="VYZ508" s="595"/>
      <c r="VZA508" s="595"/>
      <c r="VZB508" s="595"/>
      <c r="VZC508" s="595"/>
      <c r="VZD508" s="595"/>
      <c r="VZE508" s="595"/>
      <c r="VZF508" s="595"/>
      <c r="VZG508" s="595"/>
      <c r="VZH508" s="595"/>
      <c r="VZI508" s="595"/>
      <c r="VZJ508" s="595"/>
      <c r="VZK508" s="595"/>
      <c r="VZL508" s="595"/>
      <c r="VZM508" s="595"/>
      <c r="VZN508" s="595"/>
      <c r="VZO508" s="595"/>
      <c r="VZP508" s="595"/>
      <c r="VZQ508" s="595"/>
      <c r="VZR508" s="595"/>
      <c r="VZS508" s="595"/>
      <c r="VZT508" s="595"/>
      <c r="VZU508" s="595"/>
      <c r="VZV508" s="595"/>
      <c r="VZW508" s="595"/>
      <c r="VZX508" s="595"/>
      <c r="VZY508" s="595"/>
      <c r="VZZ508" s="595"/>
      <c r="WAA508" s="595"/>
      <c r="WAB508" s="595"/>
      <c r="WAC508" s="595"/>
      <c r="WAD508" s="595"/>
      <c r="WAE508" s="595"/>
      <c r="WAF508" s="595"/>
      <c r="WAG508" s="595"/>
      <c r="WAH508" s="595"/>
      <c r="WAI508" s="595"/>
      <c r="WAJ508" s="595"/>
      <c r="WAK508" s="595"/>
      <c r="WAL508" s="595"/>
      <c r="WAM508" s="595"/>
      <c r="WAN508" s="595"/>
      <c r="WAO508" s="595"/>
      <c r="WAP508" s="595"/>
      <c r="WAQ508" s="595"/>
      <c r="WAR508" s="595"/>
      <c r="WAS508" s="595"/>
      <c r="WAT508" s="595"/>
      <c r="WAU508" s="595"/>
      <c r="WAV508" s="595"/>
      <c r="WAW508" s="595"/>
      <c r="WAX508" s="595"/>
      <c r="WAY508" s="595"/>
      <c r="WAZ508" s="595"/>
      <c r="WBA508" s="595"/>
      <c r="WBB508" s="595"/>
      <c r="WBC508" s="595"/>
      <c r="WBD508" s="595"/>
      <c r="WBE508" s="595"/>
      <c r="WBF508" s="595"/>
      <c r="WBG508" s="595"/>
      <c r="WBH508" s="595"/>
      <c r="WBI508" s="595"/>
      <c r="WBJ508" s="595"/>
      <c r="WBK508" s="595"/>
      <c r="WBL508" s="595"/>
      <c r="WBM508" s="595"/>
      <c r="WBN508" s="595"/>
      <c r="WBO508" s="595"/>
      <c r="WBP508" s="595"/>
      <c r="WBQ508" s="595"/>
      <c r="WBR508" s="595"/>
      <c r="WBS508" s="595"/>
      <c r="WBT508" s="595"/>
      <c r="WBU508" s="595"/>
      <c r="WBV508" s="595"/>
      <c r="WBW508" s="595"/>
      <c r="WBX508" s="595"/>
      <c r="WBY508" s="595"/>
      <c r="WBZ508" s="595"/>
      <c r="WCA508" s="595"/>
      <c r="WCB508" s="595"/>
      <c r="WCC508" s="595"/>
      <c r="WCD508" s="595"/>
      <c r="WCE508" s="595"/>
      <c r="WCF508" s="595"/>
      <c r="WCG508" s="595"/>
      <c r="WCH508" s="595"/>
      <c r="WCI508" s="595"/>
      <c r="WCJ508" s="595"/>
      <c r="WCK508" s="595"/>
      <c r="WCL508" s="595"/>
      <c r="WCM508" s="595"/>
      <c r="WCN508" s="595"/>
      <c r="WCO508" s="595"/>
      <c r="WCP508" s="595"/>
      <c r="WCQ508" s="595"/>
      <c r="WCR508" s="595"/>
      <c r="WCS508" s="595"/>
      <c r="WCT508" s="595"/>
      <c r="WCU508" s="595"/>
      <c r="WCV508" s="595"/>
      <c r="WCW508" s="595"/>
      <c r="WCX508" s="595"/>
      <c r="WCY508" s="595"/>
      <c r="WCZ508" s="595"/>
      <c r="WDA508" s="595"/>
      <c r="WDB508" s="595"/>
      <c r="WDC508" s="595"/>
      <c r="WDD508" s="595"/>
      <c r="WDE508" s="595"/>
      <c r="WDF508" s="595"/>
      <c r="WDG508" s="595"/>
      <c r="WDH508" s="595"/>
      <c r="WDI508" s="595"/>
      <c r="WDJ508" s="595"/>
      <c r="WDK508" s="595"/>
      <c r="WDL508" s="595"/>
      <c r="WDM508" s="595"/>
      <c r="WDN508" s="595"/>
      <c r="WDO508" s="595"/>
      <c r="WDP508" s="595"/>
      <c r="WDQ508" s="595"/>
      <c r="WDR508" s="595"/>
      <c r="WDS508" s="595"/>
      <c r="WDT508" s="595"/>
      <c r="WDU508" s="595"/>
      <c r="WDV508" s="595"/>
      <c r="WDW508" s="595"/>
      <c r="WDX508" s="595"/>
      <c r="WDY508" s="595"/>
      <c r="WDZ508" s="595"/>
      <c r="WEA508" s="595"/>
      <c r="WEB508" s="595"/>
      <c r="WEC508" s="595"/>
      <c r="WED508" s="595"/>
      <c r="WEE508" s="595"/>
      <c r="WEF508" s="595"/>
      <c r="WEG508" s="595"/>
      <c r="WEH508" s="595"/>
      <c r="WEI508" s="595"/>
      <c r="WEJ508" s="595"/>
      <c r="WEK508" s="595"/>
      <c r="WEL508" s="595"/>
      <c r="WEM508" s="595"/>
      <c r="WEN508" s="595"/>
      <c r="WEO508" s="595"/>
      <c r="WEP508" s="595"/>
      <c r="WEQ508" s="595"/>
      <c r="WER508" s="595"/>
      <c r="WES508" s="595"/>
      <c r="WET508" s="595"/>
      <c r="WEU508" s="595"/>
      <c r="WEV508" s="595"/>
      <c r="WEW508" s="595"/>
      <c r="WEX508" s="595"/>
      <c r="WEY508" s="595"/>
      <c r="WEZ508" s="595"/>
      <c r="WFA508" s="595"/>
      <c r="WFB508" s="595"/>
      <c r="WFC508" s="595"/>
      <c r="WFD508" s="595"/>
      <c r="WFE508" s="595"/>
      <c r="WFF508" s="595"/>
      <c r="WFG508" s="595"/>
      <c r="WFH508" s="595"/>
      <c r="WFI508" s="595"/>
      <c r="WFJ508" s="595"/>
      <c r="WFK508" s="595"/>
      <c r="WFL508" s="595"/>
      <c r="WFM508" s="595"/>
      <c r="WFN508" s="595"/>
      <c r="WFO508" s="595"/>
      <c r="WFP508" s="595"/>
      <c r="WFQ508" s="595"/>
      <c r="WFR508" s="595"/>
      <c r="WFS508" s="595"/>
      <c r="WFT508" s="595"/>
      <c r="WFU508" s="595"/>
      <c r="WFV508" s="595"/>
      <c r="WFW508" s="595"/>
      <c r="WFX508" s="595"/>
      <c r="WFY508" s="595"/>
      <c r="WFZ508" s="595"/>
      <c r="WGA508" s="595"/>
      <c r="WGB508" s="595"/>
      <c r="WGC508" s="595"/>
      <c r="WGD508" s="595"/>
      <c r="WGE508" s="595"/>
      <c r="WGF508" s="595"/>
      <c r="WGG508" s="595"/>
      <c r="WGH508" s="595"/>
      <c r="WGI508" s="595"/>
      <c r="WGJ508" s="595"/>
      <c r="WGK508" s="595"/>
      <c r="WGL508" s="595"/>
      <c r="WGM508" s="595"/>
      <c r="WGN508" s="595"/>
      <c r="WGO508" s="595"/>
      <c r="WGP508" s="595"/>
      <c r="WGQ508" s="595"/>
      <c r="WGR508" s="595"/>
      <c r="WGS508" s="595"/>
      <c r="WGT508" s="595"/>
      <c r="WGU508" s="595"/>
      <c r="WGV508" s="595"/>
      <c r="WGW508" s="595"/>
      <c r="WGX508" s="595"/>
      <c r="WGY508" s="595"/>
      <c r="WGZ508" s="595"/>
      <c r="WHA508" s="595"/>
      <c r="WHB508" s="595"/>
      <c r="WHC508" s="595"/>
      <c r="WHD508" s="595"/>
      <c r="WHE508" s="595"/>
      <c r="WHF508" s="595"/>
      <c r="WHG508" s="595"/>
      <c r="WHH508" s="595"/>
      <c r="WHI508" s="595"/>
      <c r="WHJ508" s="595"/>
      <c r="WHK508" s="595"/>
      <c r="WHL508" s="595"/>
      <c r="WHM508" s="595"/>
      <c r="WHN508" s="595"/>
      <c r="WHO508" s="595"/>
      <c r="WHP508" s="595"/>
      <c r="WHQ508" s="595"/>
      <c r="WHR508" s="595"/>
      <c r="WHS508" s="595"/>
      <c r="WHT508" s="595"/>
      <c r="WHU508" s="595"/>
      <c r="WHV508" s="595"/>
      <c r="WHW508" s="595"/>
      <c r="WHX508" s="595"/>
      <c r="WHY508" s="595"/>
      <c r="WHZ508" s="595"/>
      <c r="WIA508" s="595"/>
      <c r="WIB508" s="595"/>
      <c r="WIC508" s="595"/>
      <c r="WID508" s="595"/>
      <c r="WIE508" s="595"/>
      <c r="WIF508" s="595"/>
      <c r="WIG508" s="595"/>
      <c r="WIH508" s="595"/>
      <c r="WII508" s="595"/>
      <c r="WIJ508" s="595"/>
      <c r="WIK508" s="595"/>
      <c r="WIL508" s="595"/>
      <c r="WIM508" s="595"/>
      <c r="WIN508" s="595"/>
      <c r="WIO508" s="595"/>
      <c r="WIP508" s="595"/>
      <c r="WIQ508" s="595"/>
      <c r="WIR508" s="595"/>
      <c r="WIS508" s="595"/>
      <c r="WIT508" s="595"/>
      <c r="WIU508" s="595"/>
      <c r="WIV508" s="595"/>
      <c r="WIW508" s="595"/>
      <c r="WIX508" s="595"/>
      <c r="WIY508" s="595"/>
      <c r="WIZ508" s="595"/>
      <c r="WJA508" s="595"/>
      <c r="WJB508" s="595"/>
      <c r="WJC508" s="595"/>
      <c r="WJD508" s="595"/>
      <c r="WJE508" s="595"/>
      <c r="WJF508" s="595"/>
      <c r="WJG508" s="595"/>
      <c r="WJH508" s="595"/>
      <c r="WJI508" s="595"/>
      <c r="WJJ508" s="595"/>
      <c r="WJK508" s="595"/>
      <c r="WJL508" s="595"/>
      <c r="WJM508" s="595"/>
      <c r="WJN508" s="595"/>
      <c r="WJO508" s="595"/>
      <c r="WJP508" s="595"/>
      <c r="WJQ508" s="595"/>
      <c r="WJR508" s="595"/>
      <c r="WJS508" s="595"/>
      <c r="WJT508" s="595"/>
      <c r="WJU508" s="595"/>
      <c r="WJV508" s="595"/>
      <c r="WJW508" s="595"/>
      <c r="WJX508" s="595"/>
      <c r="WJY508" s="595"/>
      <c r="WJZ508" s="595"/>
      <c r="WKA508" s="595"/>
      <c r="WKB508" s="595"/>
      <c r="WKC508" s="595"/>
      <c r="WKD508" s="595"/>
      <c r="WKE508" s="595"/>
      <c r="WKF508" s="595"/>
      <c r="WKG508" s="595"/>
      <c r="WKH508" s="595"/>
      <c r="WKI508" s="595"/>
      <c r="WKJ508" s="595"/>
      <c r="WKK508" s="595"/>
      <c r="WKL508" s="595"/>
      <c r="WKM508" s="595"/>
      <c r="WKN508" s="595"/>
      <c r="WKO508" s="595"/>
      <c r="WKP508" s="595"/>
      <c r="WKQ508" s="595"/>
      <c r="WKR508" s="595"/>
      <c r="WKS508" s="595"/>
      <c r="WKT508" s="595"/>
      <c r="WKU508" s="595"/>
      <c r="WKV508" s="595"/>
      <c r="WKW508" s="595"/>
      <c r="WKX508" s="595"/>
      <c r="WKY508" s="595"/>
      <c r="WKZ508" s="595"/>
      <c r="WLA508" s="595"/>
      <c r="WLB508" s="595"/>
      <c r="WLC508" s="595"/>
      <c r="WLD508" s="595"/>
      <c r="WLE508" s="595"/>
      <c r="WLF508" s="595"/>
      <c r="WLG508" s="595"/>
      <c r="WLH508" s="595"/>
      <c r="WLI508" s="595"/>
      <c r="WLJ508" s="595"/>
      <c r="WLK508" s="595"/>
      <c r="WLL508" s="595"/>
      <c r="WLM508" s="595"/>
      <c r="WLN508" s="595"/>
      <c r="WLO508" s="595"/>
      <c r="WLP508" s="595"/>
      <c r="WLQ508" s="595"/>
      <c r="WLR508" s="595"/>
      <c r="WLS508" s="595"/>
      <c r="WLT508" s="595"/>
      <c r="WLU508" s="595"/>
      <c r="WLV508" s="595"/>
      <c r="WLW508" s="595"/>
      <c r="WLX508" s="595"/>
      <c r="WLY508" s="595"/>
      <c r="WLZ508" s="595"/>
      <c r="WMA508" s="595"/>
      <c r="WMB508" s="595"/>
      <c r="WMC508" s="595"/>
      <c r="WMD508" s="595"/>
      <c r="WME508" s="595"/>
      <c r="WMF508" s="595"/>
      <c r="WMG508" s="595"/>
      <c r="WMH508" s="595"/>
      <c r="WMI508" s="595"/>
      <c r="WMJ508" s="595"/>
      <c r="WMK508" s="595"/>
      <c r="WML508" s="595"/>
      <c r="WMM508" s="595"/>
      <c r="WMN508" s="595"/>
      <c r="WMO508" s="595"/>
      <c r="WMP508" s="595"/>
      <c r="WMQ508" s="595"/>
      <c r="WMR508" s="595"/>
      <c r="WMS508" s="595"/>
      <c r="WMT508" s="595"/>
      <c r="WMU508" s="595"/>
      <c r="WMV508" s="595"/>
      <c r="WMW508" s="595"/>
      <c r="WMX508" s="595"/>
      <c r="WMY508" s="595"/>
      <c r="WMZ508" s="595"/>
      <c r="WNA508" s="595"/>
      <c r="WNB508" s="595"/>
      <c r="WNC508" s="595"/>
      <c r="WND508" s="595"/>
      <c r="WNE508" s="595"/>
      <c r="WNF508" s="595"/>
      <c r="WNG508" s="595"/>
      <c r="WNH508" s="595"/>
      <c r="WNI508" s="595"/>
      <c r="WNJ508" s="595"/>
      <c r="WNK508" s="595"/>
      <c r="WNL508" s="595"/>
      <c r="WNM508" s="595"/>
      <c r="WNN508" s="595"/>
      <c r="WNO508" s="595"/>
      <c r="WNP508" s="595"/>
      <c r="WNQ508" s="595"/>
      <c r="WNR508" s="595"/>
      <c r="WNS508" s="595"/>
      <c r="WNT508" s="595"/>
      <c r="WNU508" s="595"/>
      <c r="WNV508" s="595"/>
      <c r="WNW508" s="595"/>
      <c r="WNX508" s="595"/>
      <c r="WNY508" s="595"/>
      <c r="WNZ508" s="595"/>
      <c r="WOA508" s="595"/>
      <c r="WOB508" s="595"/>
      <c r="WOC508" s="595"/>
      <c r="WOD508" s="595"/>
      <c r="WOE508" s="595"/>
      <c r="WOF508" s="595"/>
      <c r="WOG508" s="595"/>
      <c r="WOH508" s="595"/>
      <c r="WOI508" s="595"/>
      <c r="WOJ508" s="595"/>
      <c r="WOK508" s="595"/>
      <c r="WOL508" s="595"/>
      <c r="WOM508" s="595"/>
      <c r="WON508" s="595"/>
      <c r="WOO508" s="595"/>
      <c r="WOP508" s="595"/>
      <c r="WOQ508" s="595"/>
      <c r="WOR508" s="595"/>
      <c r="WOS508" s="595"/>
      <c r="WOT508" s="595"/>
      <c r="WOU508" s="595"/>
      <c r="WOV508" s="595"/>
      <c r="WOW508" s="595"/>
      <c r="WOX508" s="595"/>
      <c r="WOY508" s="595"/>
      <c r="WOZ508" s="595"/>
      <c r="WPA508" s="595"/>
      <c r="WPB508" s="595"/>
      <c r="WPC508" s="595"/>
      <c r="WPD508" s="595"/>
      <c r="WPE508" s="595"/>
      <c r="WPF508" s="595"/>
      <c r="WPG508" s="595"/>
      <c r="WPH508" s="595"/>
      <c r="WPI508" s="595"/>
      <c r="WPJ508" s="595"/>
      <c r="WPK508" s="595"/>
      <c r="WPL508" s="595"/>
      <c r="WPM508" s="595"/>
      <c r="WPN508" s="595"/>
      <c r="WPO508" s="595"/>
      <c r="WPP508" s="595"/>
      <c r="WPQ508" s="595"/>
      <c r="WPR508" s="595"/>
      <c r="WPS508" s="595"/>
      <c r="WPT508" s="595"/>
      <c r="WPU508" s="595"/>
      <c r="WPV508" s="595"/>
      <c r="WPW508" s="595"/>
      <c r="WPX508" s="595"/>
      <c r="WPY508" s="595"/>
      <c r="WPZ508" s="595"/>
      <c r="WQA508" s="595"/>
      <c r="WQB508" s="595"/>
      <c r="WQC508" s="595"/>
      <c r="WQD508" s="595"/>
      <c r="WQE508" s="595"/>
      <c r="WQF508" s="595"/>
      <c r="WQG508" s="595"/>
      <c r="WQH508" s="595"/>
      <c r="WQI508" s="595"/>
      <c r="WQJ508" s="595"/>
      <c r="WQK508" s="595"/>
      <c r="WQL508" s="595"/>
      <c r="WQM508" s="595"/>
      <c r="WQN508" s="595"/>
      <c r="WQO508" s="595"/>
      <c r="WQP508" s="595"/>
      <c r="WQQ508" s="595"/>
      <c r="WQR508" s="595"/>
      <c r="WQS508" s="595"/>
      <c r="WQT508" s="595"/>
      <c r="WQU508" s="595"/>
      <c r="WQV508" s="595"/>
      <c r="WQW508" s="595"/>
      <c r="WQX508" s="595"/>
      <c r="WQY508" s="595"/>
      <c r="WQZ508" s="595"/>
      <c r="WRA508" s="595"/>
      <c r="WRB508" s="595"/>
      <c r="WRC508" s="595"/>
      <c r="WRD508" s="595"/>
      <c r="WRE508" s="595"/>
      <c r="WRF508" s="595"/>
      <c r="WRG508" s="595"/>
      <c r="WRH508" s="595"/>
      <c r="WRI508" s="595"/>
      <c r="WRJ508" s="595"/>
      <c r="WRK508" s="595"/>
      <c r="WRL508" s="595"/>
      <c r="WRM508" s="595"/>
      <c r="WRN508" s="595"/>
      <c r="WRO508" s="595"/>
      <c r="WRP508" s="595"/>
      <c r="WRQ508" s="595"/>
      <c r="WRR508" s="595"/>
      <c r="WRS508" s="595"/>
      <c r="WRT508" s="595"/>
      <c r="WRU508" s="595"/>
      <c r="WRV508" s="595"/>
      <c r="WRW508" s="595"/>
      <c r="WRX508" s="595"/>
      <c r="WRY508" s="595"/>
      <c r="WRZ508" s="595"/>
      <c r="WSA508" s="595"/>
      <c r="WSB508" s="595"/>
      <c r="WSC508" s="595"/>
      <c r="WSD508" s="595"/>
      <c r="WSE508" s="595"/>
      <c r="WSF508" s="595"/>
      <c r="WSG508" s="595"/>
      <c r="WSH508" s="595"/>
      <c r="WSI508" s="595"/>
      <c r="WSJ508" s="595"/>
      <c r="WSK508" s="595"/>
      <c r="WSL508" s="595"/>
      <c r="WSM508" s="595"/>
      <c r="WSN508" s="595"/>
      <c r="WSO508" s="595"/>
      <c r="WSP508" s="595"/>
      <c r="WSQ508" s="595"/>
      <c r="WSR508" s="595"/>
      <c r="WSS508" s="595"/>
      <c r="WST508" s="595"/>
      <c r="WSU508" s="595"/>
      <c r="WSV508" s="595"/>
      <c r="WSW508" s="595"/>
      <c r="WSX508" s="595"/>
      <c r="WSY508" s="595"/>
      <c r="WSZ508" s="595"/>
      <c r="WTA508" s="595"/>
      <c r="WTB508" s="595"/>
      <c r="WTC508" s="595"/>
      <c r="WTD508" s="595"/>
      <c r="WTE508" s="595"/>
      <c r="WTF508" s="595"/>
      <c r="WTG508" s="595"/>
      <c r="WTH508" s="595"/>
      <c r="WTI508" s="595"/>
      <c r="WTJ508" s="595"/>
      <c r="WTK508" s="595"/>
      <c r="WTL508" s="595"/>
      <c r="WTM508" s="595"/>
      <c r="WTN508" s="595"/>
      <c r="WTO508" s="595"/>
      <c r="WTP508" s="595"/>
      <c r="WTQ508" s="595"/>
      <c r="WTR508" s="595"/>
      <c r="WTS508" s="595"/>
      <c r="WTT508" s="595"/>
      <c r="WTU508" s="595"/>
      <c r="WTV508" s="595"/>
      <c r="WTW508" s="595"/>
      <c r="WTX508" s="595"/>
      <c r="WTY508" s="595"/>
      <c r="WTZ508" s="595"/>
      <c r="WUA508" s="595"/>
      <c r="WUB508" s="595"/>
      <c r="WUC508" s="595"/>
      <c r="WUD508" s="595"/>
      <c r="WUE508" s="595"/>
      <c r="WUF508" s="595"/>
      <c r="WUG508" s="595"/>
      <c r="WUH508" s="595"/>
      <c r="WUI508" s="595"/>
      <c r="WUJ508" s="595"/>
      <c r="WUK508" s="595"/>
      <c r="WUL508" s="595"/>
      <c r="WUM508" s="595"/>
      <c r="WUN508" s="595"/>
      <c r="WUO508" s="595"/>
      <c r="WUP508" s="595"/>
      <c r="WUQ508" s="595"/>
      <c r="WUR508" s="595"/>
      <c r="WUS508" s="595"/>
      <c r="WUT508" s="595"/>
      <c r="WUU508" s="595"/>
      <c r="WUV508" s="595"/>
      <c r="WUW508" s="595"/>
      <c r="WUX508" s="595"/>
      <c r="WUY508" s="595"/>
      <c r="WUZ508" s="595"/>
      <c r="WVA508" s="595"/>
      <c r="WVB508" s="595"/>
      <c r="WVC508" s="595"/>
      <c r="WVD508" s="595"/>
      <c r="WVE508" s="595"/>
      <c r="WVF508" s="595"/>
      <c r="WVG508" s="595"/>
      <c r="WVH508" s="595"/>
      <c r="WVI508" s="595"/>
      <c r="WVJ508" s="595"/>
      <c r="WVK508" s="595"/>
      <c r="WVL508" s="595"/>
      <c r="WVM508" s="595"/>
      <c r="WVN508" s="595"/>
      <c r="WVO508" s="595"/>
      <c r="WVP508" s="595"/>
      <c r="WVQ508" s="595"/>
      <c r="WVR508" s="595"/>
      <c r="WVS508" s="595"/>
      <c r="WVT508" s="595"/>
      <c r="WVU508" s="595"/>
      <c r="WVV508" s="595"/>
      <c r="WVW508" s="595"/>
      <c r="WVX508" s="595"/>
      <c r="WVY508" s="595"/>
      <c r="WVZ508" s="595"/>
      <c r="WWA508" s="595"/>
      <c r="WWB508" s="595"/>
      <c r="WWC508" s="595"/>
      <c r="WWD508" s="595"/>
      <c r="WWE508" s="595"/>
      <c r="WWF508" s="595"/>
      <c r="WWG508" s="595"/>
      <c r="WWH508" s="595"/>
      <c r="WWI508" s="595"/>
      <c r="WWJ508" s="595"/>
      <c r="WWK508" s="595"/>
      <c r="WWL508" s="595"/>
      <c r="WWM508" s="595"/>
      <c r="WWN508" s="595"/>
      <c r="WWO508" s="595"/>
      <c r="WWP508" s="595"/>
      <c r="WWQ508" s="595"/>
      <c r="WWR508" s="595"/>
      <c r="WWS508" s="595"/>
      <c r="WWT508" s="595"/>
      <c r="WWU508" s="595"/>
      <c r="WWV508" s="595"/>
      <c r="WWW508" s="595"/>
      <c r="WWX508" s="595"/>
      <c r="WWY508" s="595"/>
      <c r="WWZ508" s="595"/>
      <c r="WXA508" s="595"/>
      <c r="WXB508" s="595"/>
      <c r="WXC508" s="595"/>
      <c r="WXD508" s="595"/>
      <c r="WXE508" s="595"/>
      <c r="WXF508" s="595"/>
      <c r="WXG508" s="595"/>
      <c r="WXH508" s="595"/>
      <c r="WXI508" s="595"/>
      <c r="WXJ508" s="595"/>
      <c r="WXK508" s="595"/>
      <c r="WXL508" s="595"/>
      <c r="WXM508" s="595"/>
      <c r="WXN508" s="595"/>
      <c r="WXO508" s="595"/>
      <c r="WXP508" s="595"/>
      <c r="WXQ508" s="595"/>
      <c r="WXR508" s="595"/>
      <c r="WXS508" s="595"/>
      <c r="WXT508" s="595"/>
      <c r="WXU508" s="595"/>
      <c r="WXV508" s="595"/>
      <c r="WXW508" s="595"/>
      <c r="WXX508" s="595"/>
      <c r="WXY508" s="595"/>
      <c r="WXZ508" s="595"/>
      <c r="WYA508" s="595"/>
      <c r="WYB508" s="595"/>
      <c r="WYC508" s="595"/>
      <c r="WYD508" s="595"/>
      <c r="WYE508" s="595"/>
      <c r="WYF508" s="595"/>
      <c r="WYG508" s="595"/>
      <c r="WYH508" s="595"/>
      <c r="WYI508" s="595"/>
      <c r="WYJ508" s="595"/>
      <c r="WYK508" s="595"/>
      <c r="WYL508" s="595"/>
      <c r="WYM508" s="595"/>
      <c r="WYN508" s="595"/>
      <c r="WYO508" s="595"/>
      <c r="WYP508" s="595"/>
      <c r="WYQ508" s="595"/>
      <c r="WYR508" s="595"/>
      <c r="WYS508" s="595"/>
      <c r="WYT508" s="595"/>
      <c r="WYU508" s="595"/>
      <c r="WYV508" s="595"/>
      <c r="WYW508" s="595"/>
      <c r="WYX508" s="595"/>
      <c r="WYY508" s="595"/>
      <c r="WYZ508" s="595"/>
      <c r="WZA508" s="595"/>
      <c r="WZB508" s="595"/>
      <c r="WZC508" s="595"/>
      <c r="WZD508" s="595"/>
      <c r="WZE508" s="595"/>
      <c r="WZF508" s="595"/>
      <c r="WZG508" s="595"/>
      <c r="WZH508" s="595"/>
      <c r="WZI508" s="595"/>
      <c r="WZJ508" s="595"/>
      <c r="WZK508" s="595"/>
      <c r="WZL508" s="595"/>
      <c r="WZM508" s="595"/>
      <c r="WZN508" s="595"/>
      <c r="WZO508" s="595"/>
      <c r="WZP508" s="595"/>
      <c r="WZQ508" s="595"/>
      <c r="WZR508" s="595"/>
      <c r="WZS508" s="595"/>
      <c r="WZT508" s="595"/>
      <c r="WZU508" s="595"/>
      <c r="WZV508" s="595"/>
      <c r="WZW508" s="595"/>
      <c r="WZX508" s="595"/>
      <c r="WZY508" s="595"/>
      <c r="WZZ508" s="595"/>
      <c r="XAA508" s="595"/>
      <c r="XAB508" s="595"/>
      <c r="XAC508" s="595"/>
      <c r="XAD508" s="595"/>
      <c r="XAE508" s="595"/>
      <c r="XAF508" s="595"/>
      <c r="XAG508" s="595"/>
      <c r="XAH508" s="595"/>
      <c r="XAI508" s="595"/>
      <c r="XAJ508" s="595"/>
      <c r="XAK508" s="595"/>
      <c r="XAL508" s="595"/>
      <c r="XAM508" s="595"/>
      <c r="XAN508" s="595"/>
      <c r="XAO508" s="595"/>
      <c r="XAP508" s="595"/>
      <c r="XAQ508" s="595"/>
      <c r="XAR508" s="595"/>
      <c r="XAS508" s="595"/>
      <c r="XAT508" s="595"/>
      <c r="XAU508" s="595"/>
      <c r="XAV508" s="595"/>
      <c r="XAW508" s="595"/>
      <c r="XAX508" s="595"/>
      <c r="XAY508" s="595"/>
      <c r="XAZ508" s="595"/>
      <c r="XBA508" s="595"/>
      <c r="XBB508" s="595"/>
      <c r="XBC508" s="595"/>
      <c r="XBD508" s="595"/>
      <c r="XBE508" s="595"/>
      <c r="XBF508" s="595"/>
      <c r="XBG508" s="595"/>
      <c r="XBH508" s="595"/>
      <c r="XBI508" s="595"/>
      <c r="XBJ508" s="595"/>
      <c r="XBK508" s="595"/>
      <c r="XBL508" s="595"/>
      <c r="XBM508" s="595"/>
      <c r="XBN508" s="595"/>
      <c r="XBO508" s="595"/>
      <c r="XBP508" s="595"/>
      <c r="XBQ508" s="595"/>
      <c r="XBR508" s="595"/>
      <c r="XBS508" s="595"/>
      <c r="XBT508" s="595"/>
      <c r="XBU508" s="595"/>
      <c r="XBV508" s="595"/>
      <c r="XBW508" s="595"/>
      <c r="XBX508" s="595"/>
      <c r="XBY508" s="595"/>
      <c r="XBZ508" s="595"/>
      <c r="XCA508" s="595"/>
      <c r="XCB508" s="595"/>
      <c r="XCC508" s="595"/>
      <c r="XCD508" s="595"/>
      <c r="XCE508" s="595"/>
      <c r="XCF508" s="595"/>
      <c r="XCG508" s="595"/>
      <c r="XCH508" s="595"/>
      <c r="XCI508" s="595"/>
      <c r="XCJ508" s="595"/>
      <c r="XCK508" s="595"/>
      <c r="XCL508" s="595"/>
      <c r="XCM508" s="595"/>
      <c r="XCN508" s="595"/>
      <c r="XCO508" s="595"/>
      <c r="XCP508" s="595"/>
      <c r="XCQ508" s="595"/>
      <c r="XCR508" s="595"/>
      <c r="XCS508" s="595"/>
      <c r="XCT508" s="595"/>
      <c r="XCU508" s="595"/>
      <c r="XCV508" s="595"/>
      <c r="XCW508" s="595"/>
      <c r="XCX508" s="595"/>
      <c r="XCY508" s="595"/>
      <c r="XCZ508" s="595"/>
      <c r="XDA508" s="595"/>
      <c r="XDB508" s="595"/>
      <c r="XDC508" s="595"/>
      <c r="XDD508" s="595"/>
      <c r="XDE508" s="595"/>
      <c r="XDF508" s="595"/>
      <c r="XDG508" s="595"/>
      <c r="XDH508" s="595"/>
      <c r="XDI508" s="595"/>
      <c r="XDJ508" s="595"/>
      <c r="XDK508" s="595"/>
      <c r="XDL508" s="595"/>
      <c r="XDM508" s="595"/>
      <c r="XDN508" s="595"/>
      <c r="XDO508" s="595"/>
      <c r="XDP508" s="595"/>
      <c r="XDQ508" s="595"/>
      <c r="XDR508" s="595"/>
      <c r="XDS508" s="595"/>
      <c r="XDT508" s="595"/>
      <c r="XDU508" s="595"/>
      <c r="XDV508" s="595"/>
      <c r="XDW508" s="595"/>
      <c r="XDX508" s="595"/>
      <c r="XDY508" s="595"/>
      <c r="XDZ508" s="595"/>
      <c r="XEA508" s="595"/>
      <c r="XEB508" s="595"/>
      <c r="XEC508" s="595"/>
      <c r="XED508" s="595"/>
      <c r="XEE508" s="595"/>
      <c r="XEF508" s="595"/>
      <c r="XEG508" s="595"/>
      <c r="XEH508" s="595"/>
      <c r="XEI508" s="595"/>
      <c r="XEJ508" s="595"/>
      <c r="XEK508" s="595"/>
      <c r="XEL508" s="595"/>
      <c r="XEM508" s="595"/>
      <c r="XEN508" s="595"/>
      <c r="XEO508" s="595"/>
      <c r="XEP508" s="595"/>
      <c r="XEQ508" s="595"/>
      <c r="XER508" s="595"/>
      <c r="XES508" s="595"/>
      <c r="XET508" s="595"/>
      <c r="XEU508" s="595"/>
      <c r="XEV508" s="595"/>
      <c r="XEW508" s="595"/>
      <c r="XEX508" s="595"/>
      <c r="XEY508" s="595"/>
      <c r="XEZ508" s="595"/>
      <c r="XFA508" s="595"/>
      <c r="XFB508" s="595"/>
      <c r="XFC508" s="595"/>
      <c r="XFD508" s="595"/>
    </row>
    <row r="509" spans="1:16384" s="348" customFormat="1">
      <c r="A509" s="648" t="s">
        <v>2567</v>
      </c>
      <c r="B509" s="648" t="s">
        <v>2568</v>
      </c>
      <c r="C509" s="648" t="s">
        <v>72</v>
      </c>
      <c r="D509" s="648" t="s">
        <v>2569</v>
      </c>
      <c r="E509" s="348">
        <v>5300</v>
      </c>
      <c r="F509" s="348">
        <v>5300</v>
      </c>
      <c r="G509" s="648">
        <f>E509-F509</f>
        <v>0</v>
      </c>
      <c r="H509" s="648"/>
      <c r="I509" s="648"/>
      <c r="J509" s="648"/>
      <c r="K509" s="648"/>
      <c r="L509" s="648"/>
      <c r="M509" s="648"/>
      <c r="N509" s="648"/>
      <c r="O509" s="648"/>
      <c r="P509" s="648"/>
      <c r="Q509" s="648"/>
      <c r="R509" s="648"/>
      <c r="S509" s="648"/>
      <c r="T509" s="648"/>
      <c r="U509" s="648"/>
      <c r="V509" s="648"/>
      <c r="W509" s="648"/>
      <c r="X509" s="648"/>
      <c r="Y509" s="648"/>
      <c r="Z509" s="648"/>
      <c r="AA509" s="648"/>
      <c r="AB509" s="648"/>
      <c r="AC509" s="648"/>
      <c r="AD509" s="648"/>
      <c r="AE509" s="648"/>
      <c r="AF509" s="648"/>
      <c r="AG509" s="648"/>
      <c r="AH509" s="648"/>
      <c r="AI509" s="648"/>
      <c r="AJ509" s="648"/>
      <c r="AK509" s="648"/>
      <c r="AL509" s="648"/>
      <c r="AM509" s="648"/>
      <c r="AN509" s="648"/>
      <c r="AO509" s="648"/>
      <c r="AP509" s="648"/>
      <c r="AQ509" s="648"/>
      <c r="AR509" s="648"/>
      <c r="AS509" s="648"/>
      <c r="AT509" s="648"/>
      <c r="AU509" s="648"/>
      <c r="AV509" s="648"/>
      <c r="AW509" s="648"/>
      <c r="AX509" s="648"/>
      <c r="AY509" s="648"/>
      <c r="AZ509" s="648"/>
      <c r="BA509" s="648"/>
      <c r="BB509" s="648"/>
      <c r="BC509" s="648"/>
      <c r="BD509" s="648"/>
      <c r="BE509" s="648"/>
      <c r="BF509" s="648"/>
      <c r="BG509" s="648"/>
      <c r="BH509" s="648"/>
      <c r="BI509" s="648"/>
      <c r="BJ509" s="648"/>
      <c r="BK509" s="648"/>
      <c r="BL509" s="648"/>
      <c r="BM509" s="648"/>
      <c r="BN509" s="648"/>
      <c r="BO509" s="648"/>
      <c r="BP509" s="648"/>
      <c r="BQ509" s="648"/>
      <c r="BR509" s="648"/>
      <c r="BS509" s="648"/>
      <c r="BT509" s="648"/>
      <c r="BU509" s="648"/>
      <c r="BV509" s="648"/>
      <c r="BW509" s="648"/>
      <c r="BX509" s="648"/>
      <c r="BY509" s="648"/>
      <c r="BZ509" s="648"/>
      <c r="CA509" s="648"/>
      <c r="CB509" s="648"/>
      <c r="CC509" s="648"/>
      <c r="CD509" s="648"/>
      <c r="CE509" s="648"/>
      <c r="CF509" s="648"/>
      <c r="CG509" s="648"/>
      <c r="CH509" s="648"/>
      <c r="CI509" s="648"/>
      <c r="CJ509" s="648"/>
      <c r="CK509" s="648"/>
      <c r="CL509" s="648"/>
      <c r="CM509" s="648"/>
      <c r="CN509" s="648"/>
      <c r="CO509" s="648"/>
      <c r="CP509" s="648"/>
      <c r="CQ509" s="648"/>
      <c r="CR509" s="648"/>
      <c r="CS509" s="648"/>
      <c r="CT509" s="648"/>
      <c r="CU509" s="648"/>
      <c r="CV509" s="648"/>
      <c r="CW509" s="648"/>
      <c r="CX509" s="648"/>
      <c r="CY509" s="648"/>
      <c r="CZ509" s="648"/>
      <c r="DA509" s="648"/>
      <c r="DB509" s="648"/>
      <c r="DC509" s="648"/>
      <c r="DD509" s="648"/>
      <c r="DE509" s="648"/>
      <c r="DF509" s="648"/>
      <c r="DG509" s="648"/>
      <c r="DH509" s="648"/>
      <c r="DI509" s="648"/>
      <c r="DJ509" s="648"/>
      <c r="DK509" s="648"/>
      <c r="DL509" s="648"/>
      <c r="DM509" s="648"/>
      <c r="DN509" s="648"/>
      <c r="DO509" s="648"/>
      <c r="DP509" s="648"/>
      <c r="DQ509" s="648"/>
      <c r="DR509" s="648"/>
      <c r="DS509" s="648"/>
      <c r="DT509" s="648"/>
      <c r="DU509" s="648"/>
      <c r="DV509" s="648"/>
      <c r="DW509" s="648"/>
      <c r="DX509" s="648"/>
      <c r="DY509" s="648"/>
      <c r="DZ509" s="648"/>
      <c r="EA509" s="648"/>
      <c r="EB509" s="648"/>
      <c r="EC509" s="648"/>
      <c r="ED509" s="648"/>
      <c r="EE509" s="648"/>
      <c r="EF509" s="648"/>
      <c r="EG509" s="648"/>
      <c r="EH509" s="648"/>
      <c r="EI509" s="648"/>
      <c r="EJ509" s="648"/>
      <c r="EK509" s="648"/>
      <c r="EL509" s="648"/>
      <c r="EM509" s="648"/>
      <c r="EN509" s="648"/>
      <c r="EO509" s="648"/>
      <c r="EP509" s="648"/>
      <c r="EQ509" s="648"/>
      <c r="ER509" s="648"/>
      <c r="ES509" s="648"/>
      <c r="ET509" s="648"/>
      <c r="EU509" s="648"/>
      <c r="EV509" s="648"/>
      <c r="EW509" s="648"/>
      <c r="EX509" s="648"/>
      <c r="EY509" s="648"/>
      <c r="EZ509" s="648"/>
      <c r="FA509" s="648"/>
      <c r="FB509" s="648"/>
      <c r="FC509" s="648"/>
      <c r="FD509" s="648"/>
      <c r="FE509" s="648"/>
      <c r="FF509" s="648"/>
      <c r="FG509" s="648"/>
      <c r="FH509" s="648"/>
      <c r="FI509" s="648"/>
      <c r="FJ509" s="648"/>
      <c r="FK509" s="648"/>
      <c r="FL509" s="648"/>
      <c r="FM509" s="648"/>
      <c r="FN509" s="648"/>
      <c r="FO509" s="648"/>
      <c r="FP509" s="648"/>
      <c r="FQ509" s="648"/>
      <c r="FR509" s="648"/>
      <c r="FS509" s="648"/>
      <c r="FT509" s="648"/>
      <c r="FU509" s="648"/>
      <c r="FV509" s="648"/>
      <c r="FW509" s="648"/>
      <c r="FX509" s="648"/>
      <c r="FY509" s="648"/>
      <c r="FZ509" s="648"/>
      <c r="GA509" s="648"/>
      <c r="GB509" s="648"/>
      <c r="GC509" s="648"/>
      <c r="GD509" s="648"/>
      <c r="GE509" s="648"/>
      <c r="GF509" s="648"/>
      <c r="GG509" s="648"/>
      <c r="GH509" s="648"/>
      <c r="GI509" s="648"/>
      <c r="GJ509" s="648"/>
      <c r="GK509" s="648"/>
      <c r="GL509" s="648"/>
      <c r="GM509" s="648"/>
      <c r="GN509" s="648"/>
      <c r="GO509" s="648"/>
      <c r="GP509" s="648"/>
      <c r="GQ509" s="648"/>
      <c r="GR509" s="648"/>
      <c r="GS509" s="648"/>
      <c r="GT509" s="648"/>
      <c r="GU509" s="648"/>
      <c r="GV509" s="648"/>
      <c r="GW509" s="648"/>
      <c r="GX509" s="648"/>
      <c r="GY509" s="648"/>
      <c r="GZ509" s="648"/>
      <c r="HA509" s="648"/>
      <c r="HB509" s="648"/>
      <c r="HC509" s="648"/>
      <c r="HD509" s="648"/>
      <c r="HE509" s="648"/>
      <c r="HF509" s="648"/>
      <c r="HG509" s="648"/>
      <c r="HH509" s="648"/>
      <c r="HI509" s="648"/>
      <c r="HJ509" s="648"/>
      <c r="HK509" s="648"/>
      <c r="HL509" s="648"/>
      <c r="HM509" s="648"/>
      <c r="HN509" s="648"/>
      <c r="HO509" s="648"/>
      <c r="HP509" s="648"/>
      <c r="HQ509" s="648"/>
      <c r="HR509" s="648"/>
      <c r="HS509" s="648"/>
      <c r="HT509" s="648"/>
      <c r="HU509" s="648"/>
      <c r="HV509" s="648"/>
      <c r="HW509" s="648"/>
      <c r="HX509" s="648"/>
      <c r="HY509" s="648"/>
      <c r="HZ509" s="648"/>
      <c r="IA509" s="648"/>
      <c r="IB509" s="648"/>
      <c r="IC509" s="648"/>
      <c r="ID509" s="648"/>
      <c r="IE509" s="648"/>
      <c r="IF509" s="648"/>
      <c r="IG509" s="648"/>
      <c r="IH509" s="648"/>
      <c r="II509" s="648"/>
      <c r="IJ509" s="648"/>
      <c r="IK509" s="648"/>
      <c r="IL509" s="648"/>
      <c r="IM509" s="648"/>
      <c r="IN509" s="648"/>
      <c r="IO509" s="648"/>
      <c r="IP509" s="648"/>
      <c r="IQ509" s="648"/>
      <c r="IR509" s="648"/>
      <c r="IS509" s="648"/>
      <c r="IT509" s="648"/>
      <c r="IU509" s="648"/>
      <c r="IV509" s="648"/>
      <c r="IW509" s="648"/>
      <c r="IX509" s="648"/>
      <c r="IY509" s="648"/>
      <c r="IZ509" s="648"/>
      <c r="JA509" s="648"/>
      <c r="JB509" s="648"/>
      <c r="JC509" s="648"/>
      <c r="JD509" s="648"/>
      <c r="JE509" s="648"/>
      <c r="JF509" s="648"/>
      <c r="JG509" s="648"/>
      <c r="JH509" s="648"/>
      <c r="JI509" s="648"/>
      <c r="JJ509" s="648"/>
      <c r="JK509" s="648"/>
      <c r="JL509" s="648"/>
      <c r="JM509" s="648"/>
      <c r="JN509" s="648"/>
      <c r="JO509" s="648"/>
      <c r="JP509" s="648"/>
      <c r="JQ509" s="648"/>
      <c r="JR509" s="648"/>
      <c r="JS509" s="648"/>
      <c r="JT509" s="648"/>
      <c r="JU509" s="648"/>
      <c r="JV509" s="648"/>
      <c r="JW509" s="648"/>
      <c r="JX509" s="648"/>
      <c r="JY509" s="648"/>
      <c r="JZ509" s="648"/>
      <c r="KA509" s="648"/>
      <c r="KB509" s="648"/>
      <c r="KC509" s="648"/>
      <c r="KD509" s="648"/>
      <c r="KE509" s="648"/>
      <c r="KF509" s="648"/>
      <c r="KG509" s="648"/>
      <c r="KH509" s="648"/>
      <c r="KI509" s="648"/>
      <c r="KJ509" s="648"/>
      <c r="KK509" s="648"/>
      <c r="KL509" s="648"/>
      <c r="KM509" s="648"/>
      <c r="KN509" s="648"/>
      <c r="KO509" s="648"/>
      <c r="KP509" s="648"/>
      <c r="KQ509" s="648"/>
      <c r="KR509" s="648"/>
      <c r="KS509" s="648"/>
      <c r="KT509" s="648"/>
      <c r="KU509" s="648"/>
      <c r="KV509" s="648"/>
      <c r="KW509" s="648"/>
      <c r="KX509" s="648"/>
      <c r="KY509" s="648"/>
      <c r="KZ509" s="648"/>
      <c r="LA509" s="648"/>
      <c r="LB509" s="648"/>
      <c r="LC509" s="648"/>
      <c r="LD509" s="648"/>
      <c r="LE509" s="648"/>
      <c r="LF509" s="648"/>
      <c r="LG509" s="648"/>
      <c r="LH509" s="648"/>
      <c r="LI509" s="648"/>
      <c r="LJ509" s="648"/>
      <c r="LK509" s="648"/>
      <c r="LL509" s="648"/>
      <c r="LM509" s="648"/>
      <c r="LN509" s="648"/>
      <c r="LO509" s="648"/>
      <c r="LP509" s="648"/>
      <c r="LQ509" s="648"/>
      <c r="LR509" s="648"/>
      <c r="LS509" s="648"/>
      <c r="LT509" s="648"/>
      <c r="LU509" s="648"/>
      <c r="LV509" s="648"/>
      <c r="LW509" s="648"/>
      <c r="LX509" s="648"/>
      <c r="LY509" s="648"/>
      <c r="LZ509" s="648"/>
      <c r="MA509" s="648"/>
      <c r="MB509" s="648"/>
      <c r="MC509" s="648"/>
      <c r="MD509" s="648"/>
      <c r="ME509" s="648"/>
      <c r="MF509" s="648"/>
      <c r="MG509" s="648"/>
      <c r="MH509" s="648"/>
      <c r="MI509" s="648"/>
      <c r="MJ509" s="648"/>
      <c r="MK509" s="648"/>
      <c r="ML509" s="648"/>
      <c r="MM509" s="648"/>
      <c r="MN509" s="648"/>
      <c r="MO509" s="648"/>
      <c r="MP509" s="648"/>
      <c r="MQ509" s="648"/>
      <c r="MR509" s="648"/>
      <c r="MS509" s="648"/>
      <c r="MT509" s="648"/>
      <c r="MU509" s="648"/>
      <c r="MV509" s="648"/>
      <c r="MW509" s="648"/>
      <c r="MX509" s="648"/>
      <c r="MY509" s="648"/>
      <c r="MZ509" s="648"/>
      <c r="NA509" s="648"/>
      <c r="NB509" s="648"/>
      <c r="NC509" s="648"/>
      <c r="ND509" s="648"/>
      <c r="NE509" s="648"/>
      <c r="NF509" s="648"/>
      <c r="NG509" s="648"/>
      <c r="NH509" s="648"/>
      <c r="NI509" s="648"/>
      <c r="NJ509" s="648"/>
      <c r="NK509" s="648"/>
      <c r="NL509" s="648"/>
      <c r="NM509" s="648"/>
      <c r="NN509" s="648"/>
      <c r="NO509" s="648"/>
      <c r="NP509" s="648"/>
      <c r="NQ509" s="648"/>
      <c r="NR509" s="648"/>
      <c r="NS509" s="648"/>
      <c r="NT509" s="648"/>
      <c r="NU509" s="648"/>
      <c r="NV509" s="648"/>
      <c r="NW509" s="648"/>
      <c r="NX509" s="648"/>
      <c r="NY509" s="648"/>
      <c r="NZ509" s="648"/>
      <c r="OA509" s="648"/>
      <c r="OB509" s="648"/>
      <c r="OC509" s="648"/>
      <c r="OD509" s="648"/>
      <c r="OE509" s="648"/>
      <c r="OF509" s="648"/>
      <c r="OG509" s="648"/>
      <c r="OH509" s="648"/>
      <c r="OI509" s="648"/>
      <c r="OJ509" s="648"/>
      <c r="OK509" s="648"/>
      <c r="OL509" s="648"/>
      <c r="OM509" s="648"/>
      <c r="ON509" s="648"/>
      <c r="OO509" s="648"/>
      <c r="OP509" s="648"/>
      <c r="OQ509" s="648"/>
      <c r="OR509" s="648"/>
      <c r="OS509" s="648"/>
      <c r="OT509" s="648"/>
      <c r="OU509" s="648"/>
      <c r="OV509" s="648"/>
      <c r="OW509" s="648"/>
      <c r="OX509" s="648"/>
      <c r="OY509" s="648"/>
      <c r="OZ509" s="648"/>
      <c r="PA509" s="648"/>
      <c r="PB509" s="648"/>
      <c r="PC509" s="648"/>
      <c r="PD509" s="648"/>
      <c r="PE509" s="648"/>
      <c r="PF509" s="648"/>
      <c r="PG509" s="648"/>
      <c r="PH509" s="648"/>
      <c r="PI509" s="648"/>
      <c r="PJ509" s="648"/>
      <c r="PK509" s="648"/>
      <c r="PL509" s="648"/>
      <c r="PM509" s="648"/>
      <c r="PN509" s="648"/>
      <c r="PO509" s="648"/>
      <c r="PP509" s="648"/>
      <c r="PQ509" s="648"/>
      <c r="PR509" s="648"/>
      <c r="PS509" s="648"/>
      <c r="PT509" s="648"/>
      <c r="PU509" s="648"/>
      <c r="PV509" s="648"/>
      <c r="PW509" s="648"/>
      <c r="PX509" s="648"/>
      <c r="PY509" s="648"/>
      <c r="PZ509" s="648"/>
      <c r="QA509" s="648"/>
      <c r="QB509" s="648"/>
      <c r="QC509" s="648"/>
      <c r="QD509" s="648"/>
      <c r="QE509" s="648"/>
      <c r="QF509" s="648"/>
      <c r="QG509" s="648"/>
      <c r="QH509" s="648"/>
      <c r="QI509" s="648"/>
      <c r="QJ509" s="648"/>
      <c r="QK509" s="648"/>
      <c r="QL509" s="648"/>
      <c r="QM509" s="648"/>
      <c r="QN509" s="648"/>
      <c r="QO509" s="648"/>
      <c r="QP509" s="648"/>
      <c r="QQ509" s="648"/>
      <c r="QR509" s="648"/>
      <c r="QS509" s="648"/>
      <c r="QT509" s="648"/>
      <c r="QU509" s="648"/>
      <c r="QV509" s="648"/>
      <c r="QW509" s="648"/>
      <c r="QX509" s="648"/>
      <c r="QY509" s="648"/>
      <c r="QZ509" s="648"/>
      <c r="RA509" s="648"/>
      <c r="RB509" s="648"/>
      <c r="RC509" s="648"/>
      <c r="RD509" s="648"/>
      <c r="RE509" s="648"/>
      <c r="RF509" s="648"/>
      <c r="RG509" s="648"/>
      <c r="RH509" s="648"/>
      <c r="RI509" s="648"/>
      <c r="RJ509" s="648"/>
      <c r="RK509" s="648"/>
      <c r="RL509" s="648"/>
      <c r="RM509" s="648"/>
      <c r="RN509" s="648"/>
      <c r="RO509" s="648"/>
      <c r="RP509" s="648"/>
      <c r="RQ509" s="648"/>
      <c r="RR509" s="648"/>
      <c r="RS509" s="648"/>
      <c r="RT509" s="648"/>
      <c r="RU509" s="648"/>
      <c r="RV509" s="648"/>
      <c r="RW509" s="648"/>
      <c r="RX509" s="648"/>
      <c r="RY509" s="648"/>
      <c r="RZ509" s="648"/>
      <c r="SA509" s="648"/>
      <c r="SB509" s="648"/>
      <c r="SC509" s="648"/>
      <c r="SD509" s="648"/>
      <c r="SE509" s="648"/>
      <c r="SF509" s="648"/>
      <c r="SG509" s="648"/>
      <c r="SH509" s="648"/>
      <c r="SI509" s="648"/>
      <c r="SJ509" s="648"/>
      <c r="SK509" s="648"/>
      <c r="SL509" s="648"/>
      <c r="SM509" s="648"/>
      <c r="SN509" s="648"/>
      <c r="SO509" s="648"/>
      <c r="SP509" s="648"/>
      <c r="SQ509" s="648"/>
      <c r="SR509" s="648"/>
      <c r="SS509" s="648"/>
      <c r="ST509" s="648"/>
      <c r="SU509" s="648"/>
      <c r="SV509" s="648"/>
      <c r="SW509" s="648"/>
      <c r="SX509" s="648"/>
      <c r="SY509" s="648"/>
      <c r="SZ509" s="648"/>
      <c r="TA509" s="648"/>
      <c r="TB509" s="648"/>
      <c r="TC509" s="648"/>
      <c r="TD509" s="648"/>
      <c r="TE509" s="648"/>
      <c r="TF509" s="648"/>
      <c r="TG509" s="648"/>
      <c r="TH509" s="648"/>
      <c r="TI509" s="648"/>
      <c r="TJ509" s="648"/>
      <c r="TK509" s="648"/>
      <c r="TL509" s="648"/>
      <c r="TM509" s="648"/>
      <c r="TN509" s="648"/>
      <c r="TO509" s="648"/>
      <c r="TP509" s="648"/>
      <c r="TQ509" s="648"/>
      <c r="TR509" s="648"/>
      <c r="TS509" s="648"/>
      <c r="TT509" s="648"/>
      <c r="TU509" s="648"/>
      <c r="TV509" s="648"/>
      <c r="TW509" s="648"/>
      <c r="TX509" s="648"/>
      <c r="TY509" s="648"/>
      <c r="TZ509" s="648"/>
      <c r="UA509" s="648"/>
      <c r="UB509" s="648"/>
      <c r="UC509" s="648"/>
      <c r="UD509" s="648"/>
      <c r="UE509" s="648"/>
      <c r="UF509" s="648"/>
      <c r="UG509" s="648"/>
      <c r="UH509" s="648"/>
      <c r="UI509" s="648"/>
      <c r="UJ509" s="648"/>
      <c r="UK509" s="648"/>
      <c r="UL509" s="648"/>
      <c r="UM509" s="648"/>
      <c r="UN509" s="648"/>
      <c r="UO509" s="648"/>
      <c r="UP509" s="648"/>
      <c r="UQ509" s="648"/>
      <c r="UR509" s="648"/>
      <c r="US509" s="648"/>
      <c r="UT509" s="648"/>
      <c r="UU509" s="648"/>
      <c r="UV509" s="648"/>
      <c r="UW509" s="648"/>
      <c r="UX509" s="648"/>
      <c r="UY509" s="648"/>
      <c r="UZ509" s="648"/>
      <c r="VA509" s="648"/>
      <c r="VB509" s="648"/>
      <c r="VC509" s="648"/>
      <c r="VD509" s="648"/>
      <c r="VE509" s="648"/>
      <c r="VF509" s="648"/>
      <c r="VG509" s="648"/>
      <c r="VH509" s="648"/>
      <c r="VI509" s="648"/>
      <c r="VJ509" s="648"/>
      <c r="VK509" s="648"/>
      <c r="VL509" s="648"/>
      <c r="VM509" s="648"/>
      <c r="VN509" s="648"/>
      <c r="VO509" s="648"/>
      <c r="VP509" s="648"/>
      <c r="VQ509" s="648"/>
      <c r="VR509" s="648"/>
      <c r="VS509" s="648"/>
      <c r="VT509" s="648"/>
      <c r="VU509" s="648"/>
      <c r="VV509" s="648"/>
      <c r="VW509" s="648"/>
      <c r="VX509" s="648"/>
      <c r="VY509" s="648"/>
      <c r="VZ509" s="648"/>
      <c r="WA509" s="648"/>
      <c r="WB509" s="648"/>
      <c r="WC509" s="648"/>
      <c r="WD509" s="648"/>
      <c r="WE509" s="648"/>
      <c r="WF509" s="648"/>
      <c r="WG509" s="648"/>
      <c r="WH509" s="648"/>
      <c r="WI509" s="648"/>
      <c r="WJ509" s="648"/>
      <c r="WK509" s="648"/>
      <c r="WL509" s="648"/>
      <c r="WM509" s="648"/>
      <c r="WN509" s="648"/>
      <c r="WO509" s="648"/>
      <c r="WP509" s="648"/>
      <c r="WQ509" s="648"/>
      <c r="WR509" s="648"/>
      <c r="WS509" s="648"/>
      <c r="WT509" s="648"/>
      <c r="WU509" s="648"/>
      <c r="WV509" s="648"/>
      <c r="WW509" s="648"/>
      <c r="WX509" s="648"/>
      <c r="WY509" s="648"/>
      <c r="WZ509" s="648"/>
      <c r="XA509" s="648"/>
      <c r="XB509" s="648"/>
      <c r="XC509" s="648"/>
      <c r="XD509" s="648"/>
      <c r="XE509" s="648"/>
      <c r="XF509" s="648"/>
      <c r="XG509" s="648"/>
      <c r="XH509" s="648"/>
      <c r="XI509" s="648"/>
      <c r="XJ509" s="648"/>
      <c r="XK509" s="648"/>
      <c r="XL509" s="648"/>
      <c r="XM509" s="648"/>
      <c r="XN509" s="648"/>
      <c r="XO509" s="648"/>
      <c r="XP509" s="648"/>
      <c r="XQ509" s="648"/>
      <c r="XR509" s="648"/>
      <c r="XS509" s="648"/>
      <c r="XT509" s="648"/>
      <c r="XU509" s="648"/>
      <c r="XV509" s="648"/>
      <c r="XW509" s="648"/>
      <c r="XX509" s="648"/>
      <c r="XY509" s="648"/>
      <c r="XZ509" s="648"/>
      <c r="YA509" s="648"/>
      <c r="YB509" s="648"/>
      <c r="YC509" s="648"/>
      <c r="YD509" s="648"/>
      <c r="YE509" s="648"/>
      <c r="YF509" s="648"/>
      <c r="YG509" s="648"/>
      <c r="YH509" s="648"/>
      <c r="YI509" s="648"/>
      <c r="YJ509" s="648"/>
      <c r="YK509" s="648"/>
      <c r="YL509" s="648"/>
      <c r="YM509" s="648"/>
      <c r="YN509" s="648"/>
      <c r="YO509" s="648"/>
      <c r="YP509" s="648"/>
      <c r="YQ509" s="648"/>
      <c r="YR509" s="648"/>
      <c r="YS509" s="648"/>
      <c r="YT509" s="648"/>
      <c r="YU509" s="648"/>
      <c r="YV509" s="648"/>
      <c r="YW509" s="648"/>
      <c r="YX509" s="648"/>
      <c r="YY509" s="648"/>
      <c r="YZ509" s="648"/>
      <c r="ZA509" s="648"/>
      <c r="ZB509" s="648"/>
      <c r="ZC509" s="648"/>
      <c r="ZD509" s="648"/>
      <c r="ZE509" s="648"/>
      <c r="ZF509" s="648"/>
      <c r="ZG509" s="648"/>
      <c r="ZH509" s="648"/>
      <c r="ZI509" s="648"/>
      <c r="ZJ509" s="648"/>
      <c r="ZK509" s="648"/>
      <c r="ZL509" s="648"/>
      <c r="ZM509" s="648"/>
      <c r="ZN509" s="648"/>
      <c r="ZO509" s="648"/>
      <c r="ZP509" s="648"/>
      <c r="ZQ509" s="648"/>
      <c r="ZR509" s="648"/>
      <c r="ZS509" s="648"/>
      <c r="ZT509" s="648"/>
      <c r="ZU509" s="648"/>
      <c r="ZV509" s="648"/>
      <c r="ZW509" s="648"/>
      <c r="ZX509" s="648"/>
      <c r="ZY509" s="648"/>
      <c r="ZZ509" s="648"/>
      <c r="AAA509" s="648"/>
      <c r="AAB509" s="648"/>
      <c r="AAC509" s="648"/>
      <c r="AAD509" s="648"/>
      <c r="AAE509" s="648"/>
      <c r="AAF509" s="648"/>
      <c r="AAG509" s="648"/>
      <c r="AAH509" s="648"/>
      <c r="AAI509" s="648"/>
      <c r="AAJ509" s="648"/>
      <c r="AAK509" s="648"/>
      <c r="AAL509" s="648"/>
      <c r="AAM509" s="648"/>
      <c r="AAN509" s="648"/>
      <c r="AAO509" s="648"/>
      <c r="AAP509" s="648"/>
      <c r="AAQ509" s="648"/>
      <c r="AAR509" s="648"/>
      <c r="AAS509" s="648"/>
      <c r="AAT509" s="648"/>
      <c r="AAU509" s="648"/>
      <c r="AAV509" s="648"/>
      <c r="AAW509" s="648"/>
      <c r="AAX509" s="648"/>
      <c r="AAY509" s="648"/>
      <c r="AAZ509" s="648"/>
      <c r="ABA509" s="648"/>
      <c r="ABB509" s="648"/>
      <c r="ABC509" s="648"/>
      <c r="ABD509" s="648"/>
      <c r="ABE509" s="648"/>
      <c r="ABF509" s="648"/>
      <c r="ABG509" s="648"/>
      <c r="ABH509" s="648"/>
      <c r="ABI509" s="648"/>
      <c r="ABJ509" s="648"/>
      <c r="ABK509" s="648"/>
      <c r="ABL509" s="648"/>
      <c r="ABM509" s="648"/>
      <c r="ABN509" s="648"/>
      <c r="ABO509" s="648"/>
      <c r="ABP509" s="648"/>
      <c r="ABQ509" s="648"/>
      <c r="ABR509" s="648"/>
      <c r="ABS509" s="648"/>
      <c r="ABT509" s="648"/>
      <c r="ABU509" s="648"/>
      <c r="ABV509" s="648"/>
      <c r="ABW509" s="648"/>
      <c r="ABX509" s="648"/>
      <c r="ABY509" s="648"/>
      <c r="ABZ509" s="648"/>
      <c r="ACA509" s="648"/>
      <c r="ACB509" s="648"/>
      <c r="ACC509" s="648"/>
      <c r="ACD509" s="648"/>
      <c r="ACE509" s="648"/>
      <c r="ACF509" s="648"/>
      <c r="ACG509" s="648"/>
      <c r="ACH509" s="648"/>
      <c r="ACI509" s="648"/>
      <c r="ACJ509" s="648"/>
      <c r="ACK509" s="648"/>
      <c r="ACL509" s="648"/>
      <c r="ACM509" s="648"/>
      <c r="ACN509" s="648"/>
      <c r="ACO509" s="648"/>
      <c r="ACP509" s="648"/>
      <c r="ACQ509" s="648"/>
      <c r="ACR509" s="648"/>
      <c r="ACS509" s="648"/>
      <c r="ACT509" s="648"/>
      <c r="ACU509" s="648"/>
      <c r="ACV509" s="648"/>
      <c r="ACW509" s="648"/>
      <c r="ACX509" s="648"/>
      <c r="ACY509" s="648"/>
      <c r="ACZ509" s="648"/>
      <c r="ADA509" s="648"/>
      <c r="ADB509" s="648"/>
      <c r="ADC509" s="648"/>
      <c r="ADD509" s="648"/>
      <c r="ADE509" s="648"/>
      <c r="ADF509" s="648"/>
      <c r="ADG509" s="648"/>
      <c r="ADH509" s="648"/>
      <c r="ADI509" s="648"/>
      <c r="ADJ509" s="648"/>
      <c r="ADK509" s="648"/>
      <c r="ADL509" s="648"/>
      <c r="ADM509" s="648"/>
      <c r="ADN509" s="648"/>
      <c r="ADO509" s="648"/>
      <c r="ADP509" s="648"/>
      <c r="ADQ509" s="648"/>
      <c r="ADR509" s="648"/>
      <c r="ADS509" s="648"/>
      <c r="ADT509" s="648"/>
      <c r="ADU509" s="648"/>
      <c r="ADV509" s="648"/>
      <c r="ADW509" s="648"/>
      <c r="ADX509" s="648"/>
      <c r="ADY509" s="648"/>
      <c r="ADZ509" s="648"/>
      <c r="AEA509" s="648"/>
      <c r="AEB509" s="648"/>
      <c r="AEC509" s="648"/>
      <c r="AED509" s="648"/>
      <c r="AEE509" s="648"/>
      <c r="AEF509" s="648"/>
      <c r="AEG509" s="648"/>
      <c r="AEH509" s="648"/>
      <c r="AEI509" s="648"/>
      <c r="AEJ509" s="648"/>
      <c r="AEK509" s="648"/>
      <c r="AEL509" s="648"/>
      <c r="AEM509" s="648"/>
      <c r="AEN509" s="648"/>
      <c r="AEO509" s="648"/>
      <c r="AEP509" s="648"/>
      <c r="AEQ509" s="648"/>
      <c r="AER509" s="648"/>
      <c r="AES509" s="648"/>
      <c r="AET509" s="648"/>
      <c r="AEU509" s="648"/>
      <c r="AEV509" s="648"/>
      <c r="AEW509" s="648"/>
      <c r="AEX509" s="648"/>
      <c r="AEY509" s="648"/>
      <c r="AEZ509" s="648"/>
      <c r="AFA509" s="648"/>
      <c r="AFB509" s="648"/>
      <c r="AFC509" s="648"/>
      <c r="AFD509" s="648"/>
      <c r="AFE509" s="648"/>
      <c r="AFF509" s="648"/>
      <c r="AFG509" s="648"/>
      <c r="AFH509" s="648"/>
      <c r="AFI509" s="648"/>
      <c r="AFJ509" s="648"/>
      <c r="AFK509" s="648"/>
      <c r="AFL509" s="648"/>
      <c r="AFM509" s="648"/>
      <c r="AFN509" s="648"/>
      <c r="AFO509" s="648"/>
      <c r="AFP509" s="648"/>
      <c r="AFQ509" s="648"/>
      <c r="AFR509" s="648"/>
      <c r="AFS509" s="648"/>
      <c r="AFT509" s="648"/>
      <c r="AFU509" s="648"/>
      <c r="AFV509" s="648"/>
      <c r="AFW509" s="648"/>
      <c r="AFX509" s="648"/>
      <c r="AFY509" s="648"/>
      <c r="AFZ509" s="648"/>
      <c r="AGA509" s="648"/>
      <c r="AGB509" s="648"/>
      <c r="AGC509" s="648"/>
      <c r="AGD509" s="648"/>
      <c r="AGE509" s="648"/>
      <c r="AGF509" s="648"/>
      <c r="AGG509" s="648"/>
      <c r="AGH509" s="648"/>
      <c r="AGI509" s="648"/>
      <c r="AGJ509" s="648"/>
      <c r="AGK509" s="648"/>
      <c r="AGL509" s="648"/>
      <c r="AGM509" s="648"/>
      <c r="AGN509" s="648"/>
      <c r="AGO509" s="648"/>
      <c r="AGP509" s="648"/>
      <c r="AGQ509" s="648"/>
      <c r="AGR509" s="648"/>
      <c r="AGS509" s="648"/>
      <c r="AGT509" s="648"/>
      <c r="AGU509" s="648"/>
      <c r="AGV509" s="648"/>
      <c r="AGW509" s="648"/>
      <c r="AGX509" s="648"/>
      <c r="AGY509" s="648"/>
      <c r="AGZ509" s="648"/>
      <c r="AHA509" s="648"/>
      <c r="AHB509" s="648"/>
      <c r="AHC509" s="648"/>
      <c r="AHD509" s="648"/>
      <c r="AHE509" s="648"/>
      <c r="AHF509" s="648"/>
      <c r="AHG509" s="648"/>
      <c r="AHH509" s="648"/>
      <c r="AHI509" s="648"/>
      <c r="AHJ509" s="648"/>
      <c r="AHK509" s="648"/>
      <c r="AHL509" s="648"/>
      <c r="AHM509" s="648"/>
      <c r="AHN509" s="648"/>
      <c r="AHO509" s="648"/>
      <c r="AHP509" s="648"/>
      <c r="AHQ509" s="648"/>
      <c r="AHR509" s="648"/>
      <c r="AHS509" s="648"/>
      <c r="AHT509" s="648"/>
      <c r="AHU509" s="648"/>
      <c r="AHV509" s="648"/>
      <c r="AHW509" s="648"/>
      <c r="AHX509" s="648"/>
      <c r="AHY509" s="648"/>
      <c r="AHZ509" s="648"/>
      <c r="AIA509" s="648"/>
      <c r="AIB509" s="648"/>
      <c r="AIC509" s="648"/>
      <c r="AID509" s="648"/>
      <c r="AIE509" s="648"/>
      <c r="AIF509" s="648"/>
      <c r="AIG509" s="648"/>
      <c r="AIH509" s="648"/>
      <c r="AII509" s="648"/>
      <c r="AIJ509" s="648"/>
      <c r="AIK509" s="648"/>
      <c r="AIL509" s="648"/>
      <c r="AIM509" s="648"/>
      <c r="AIN509" s="648"/>
      <c r="AIO509" s="648"/>
      <c r="AIP509" s="648"/>
      <c r="AIQ509" s="648"/>
      <c r="AIR509" s="648"/>
      <c r="AIS509" s="648"/>
      <c r="AIT509" s="648"/>
      <c r="AIU509" s="648"/>
      <c r="AIV509" s="648"/>
      <c r="AIW509" s="648"/>
      <c r="AIX509" s="648"/>
      <c r="AIY509" s="648"/>
      <c r="AIZ509" s="648"/>
      <c r="AJA509" s="648"/>
      <c r="AJB509" s="648"/>
      <c r="AJC509" s="648"/>
      <c r="AJD509" s="648"/>
      <c r="AJE509" s="648"/>
      <c r="AJF509" s="648"/>
      <c r="AJG509" s="648"/>
      <c r="AJH509" s="648"/>
      <c r="AJI509" s="648"/>
      <c r="AJJ509" s="648"/>
      <c r="AJK509" s="648"/>
      <c r="AJL509" s="648"/>
      <c r="AJM509" s="648"/>
      <c r="AJN509" s="648"/>
      <c r="AJO509" s="648"/>
      <c r="AJP509" s="648"/>
      <c r="AJQ509" s="648"/>
      <c r="AJR509" s="648"/>
      <c r="AJS509" s="648"/>
      <c r="AJT509" s="648"/>
      <c r="AJU509" s="648"/>
      <c r="AJV509" s="648"/>
      <c r="AJW509" s="648"/>
      <c r="AJX509" s="648"/>
      <c r="AJY509" s="648"/>
      <c r="AJZ509" s="648"/>
      <c r="AKA509" s="648"/>
      <c r="AKB509" s="648"/>
      <c r="AKC509" s="648"/>
      <c r="AKD509" s="648"/>
      <c r="AKE509" s="648"/>
      <c r="AKF509" s="648"/>
      <c r="AKG509" s="648"/>
      <c r="AKH509" s="648"/>
      <c r="AKI509" s="648"/>
      <c r="AKJ509" s="648"/>
      <c r="AKK509" s="648"/>
      <c r="AKL509" s="648"/>
      <c r="AKM509" s="648"/>
      <c r="AKN509" s="648"/>
      <c r="AKO509" s="648"/>
      <c r="AKP509" s="648"/>
      <c r="AKQ509" s="648"/>
      <c r="AKR509" s="648"/>
      <c r="AKS509" s="648"/>
      <c r="AKT509" s="648"/>
      <c r="AKU509" s="648"/>
      <c r="AKV509" s="648"/>
      <c r="AKW509" s="648"/>
      <c r="AKX509" s="648"/>
      <c r="AKY509" s="648"/>
      <c r="AKZ509" s="648"/>
      <c r="ALA509" s="648"/>
      <c r="ALB509" s="648"/>
      <c r="ALC509" s="648"/>
      <c r="ALD509" s="648"/>
      <c r="ALE509" s="648"/>
      <c r="ALF509" s="648"/>
      <c r="ALG509" s="648"/>
      <c r="ALH509" s="648"/>
      <c r="ALI509" s="648"/>
      <c r="ALJ509" s="648"/>
      <c r="ALK509" s="648"/>
      <c r="ALL509" s="648"/>
      <c r="ALM509" s="648"/>
      <c r="ALN509" s="648"/>
      <c r="ALO509" s="648"/>
      <c r="ALP509" s="648"/>
      <c r="ALQ509" s="648"/>
      <c r="ALR509" s="648"/>
      <c r="ALS509" s="648"/>
      <c r="ALT509" s="648"/>
      <c r="ALU509" s="648"/>
      <c r="ALV509" s="648"/>
      <c r="ALW509" s="648"/>
      <c r="ALX509" s="648"/>
      <c r="ALY509" s="648"/>
      <c r="ALZ509" s="648"/>
      <c r="AMA509" s="648"/>
      <c r="AMB509" s="648"/>
      <c r="AMC509" s="648"/>
      <c r="AMD509" s="648"/>
      <c r="AME509" s="648"/>
      <c r="AMF509" s="648"/>
      <c r="AMG509" s="648"/>
      <c r="AMH509" s="648"/>
      <c r="AMI509" s="648"/>
      <c r="AMJ509" s="648"/>
      <c r="AMK509" s="648"/>
      <c r="AML509" s="648"/>
      <c r="AMM509" s="648"/>
      <c r="AMN509" s="648"/>
      <c r="AMO509" s="648"/>
      <c r="AMP509" s="648"/>
      <c r="AMQ509" s="648"/>
      <c r="AMR509" s="648"/>
      <c r="AMS509" s="648"/>
      <c r="AMT509" s="648"/>
      <c r="AMU509" s="648"/>
      <c r="AMV509" s="648"/>
      <c r="AMW509" s="648"/>
      <c r="AMX509" s="648"/>
      <c r="AMY509" s="648"/>
      <c r="AMZ509" s="648"/>
      <c r="ANA509" s="648"/>
      <c r="ANB509" s="648"/>
      <c r="ANC509" s="648"/>
      <c r="AND509" s="648"/>
      <c r="ANE509" s="648"/>
      <c r="ANF509" s="648"/>
      <c r="ANG509" s="648"/>
      <c r="ANH509" s="648"/>
      <c r="ANI509" s="648"/>
      <c r="ANJ509" s="648"/>
      <c r="ANK509" s="648"/>
      <c r="ANL509" s="648"/>
      <c r="ANM509" s="648"/>
      <c r="ANN509" s="648"/>
      <c r="ANO509" s="648"/>
      <c r="ANP509" s="648"/>
      <c r="ANQ509" s="648"/>
      <c r="ANR509" s="648"/>
      <c r="ANS509" s="648"/>
      <c r="ANT509" s="648"/>
      <c r="ANU509" s="648"/>
      <c r="ANV509" s="648"/>
      <c r="ANW509" s="648"/>
      <c r="ANX509" s="648"/>
      <c r="ANY509" s="648"/>
      <c r="ANZ509" s="648"/>
      <c r="AOA509" s="648"/>
      <c r="AOB509" s="648"/>
      <c r="AOC509" s="648"/>
      <c r="AOD509" s="648"/>
      <c r="AOE509" s="648"/>
      <c r="AOF509" s="648"/>
      <c r="AOG509" s="648"/>
      <c r="AOH509" s="648"/>
      <c r="AOI509" s="648"/>
      <c r="AOJ509" s="648"/>
      <c r="AOK509" s="648"/>
      <c r="AOL509" s="648"/>
      <c r="AOM509" s="648"/>
      <c r="AON509" s="648"/>
      <c r="AOO509" s="648"/>
      <c r="AOP509" s="648"/>
      <c r="AOQ509" s="648"/>
      <c r="AOR509" s="648"/>
      <c r="AOS509" s="648"/>
      <c r="AOT509" s="648"/>
      <c r="AOU509" s="648"/>
      <c r="AOV509" s="648"/>
      <c r="AOW509" s="648"/>
      <c r="AOX509" s="648"/>
      <c r="AOY509" s="648"/>
      <c r="AOZ509" s="648"/>
      <c r="APA509" s="648"/>
      <c r="APB509" s="648"/>
      <c r="APC509" s="648"/>
      <c r="APD509" s="648"/>
      <c r="APE509" s="648"/>
      <c r="APF509" s="648"/>
      <c r="APG509" s="648"/>
      <c r="APH509" s="648"/>
      <c r="API509" s="648"/>
      <c r="APJ509" s="648"/>
      <c r="APK509" s="648"/>
      <c r="APL509" s="648"/>
      <c r="APM509" s="648"/>
      <c r="APN509" s="648"/>
      <c r="APO509" s="648"/>
      <c r="APP509" s="648"/>
      <c r="APQ509" s="648"/>
      <c r="APR509" s="648"/>
      <c r="APS509" s="648"/>
      <c r="APT509" s="648"/>
      <c r="APU509" s="648"/>
      <c r="APV509" s="648"/>
      <c r="APW509" s="648"/>
      <c r="APX509" s="648"/>
      <c r="APY509" s="648"/>
      <c r="APZ509" s="648"/>
      <c r="AQA509" s="648"/>
      <c r="AQB509" s="648"/>
      <c r="AQC509" s="648"/>
      <c r="AQD509" s="648"/>
      <c r="AQE509" s="648"/>
      <c r="AQF509" s="648"/>
      <c r="AQG509" s="648"/>
      <c r="AQH509" s="648"/>
      <c r="AQI509" s="648"/>
      <c r="AQJ509" s="648"/>
      <c r="AQK509" s="648"/>
      <c r="AQL509" s="648"/>
      <c r="AQM509" s="648"/>
      <c r="AQN509" s="648"/>
      <c r="AQO509" s="648"/>
      <c r="AQP509" s="648"/>
      <c r="AQQ509" s="648"/>
      <c r="AQR509" s="648"/>
      <c r="AQS509" s="648"/>
      <c r="AQT509" s="648"/>
      <c r="AQU509" s="648"/>
      <c r="AQV509" s="648"/>
      <c r="AQW509" s="648"/>
      <c r="AQX509" s="648"/>
      <c r="AQY509" s="648"/>
      <c r="AQZ509" s="648"/>
      <c r="ARA509" s="648"/>
      <c r="ARB509" s="648"/>
      <c r="ARC509" s="648"/>
      <c r="ARD509" s="648"/>
      <c r="ARE509" s="648"/>
      <c r="ARF509" s="648"/>
      <c r="ARG509" s="648"/>
      <c r="ARH509" s="648"/>
      <c r="ARI509" s="648"/>
      <c r="ARJ509" s="648"/>
      <c r="ARK509" s="648"/>
      <c r="ARL509" s="648"/>
      <c r="ARM509" s="648"/>
      <c r="ARN509" s="648"/>
      <c r="ARO509" s="648"/>
      <c r="ARP509" s="648"/>
      <c r="ARQ509" s="648"/>
      <c r="ARR509" s="648"/>
      <c r="ARS509" s="648"/>
      <c r="ART509" s="648"/>
      <c r="ARU509" s="648"/>
      <c r="ARV509" s="648"/>
      <c r="ARW509" s="648"/>
      <c r="ARX509" s="648"/>
      <c r="ARY509" s="648"/>
      <c r="ARZ509" s="648"/>
      <c r="ASA509" s="648"/>
      <c r="ASB509" s="648"/>
      <c r="ASC509" s="648"/>
      <c r="ASD509" s="648"/>
      <c r="ASE509" s="648"/>
      <c r="ASF509" s="648"/>
      <c r="ASG509" s="648"/>
      <c r="ASH509" s="648"/>
      <c r="ASI509" s="648"/>
      <c r="ASJ509" s="648"/>
      <c r="ASK509" s="648"/>
      <c r="ASL509" s="648"/>
      <c r="ASM509" s="648"/>
      <c r="ASN509" s="648"/>
      <c r="ASO509" s="648"/>
      <c r="ASP509" s="648"/>
      <c r="ASQ509" s="648"/>
      <c r="ASR509" s="648"/>
      <c r="ASS509" s="648"/>
      <c r="AST509" s="648"/>
      <c r="ASU509" s="648"/>
      <c r="ASV509" s="648"/>
      <c r="ASW509" s="648"/>
      <c r="ASX509" s="648"/>
      <c r="ASY509" s="648"/>
      <c r="ASZ509" s="648"/>
      <c r="ATA509" s="648"/>
      <c r="ATB509" s="648"/>
      <c r="ATC509" s="648"/>
      <c r="ATD509" s="648"/>
      <c r="ATE509" s="648"/>
      <c r="ATF509" s="648"/>
      <c r="ATG509" s="648"/>
      <c r="ATH509" s="648"/>
      <c r="ATI509" s="648"/>
      <c r="ATJ509" s="648"/>
      <c r="ATK509" s="648"/>
      <c r="ATL509" s="648"/>
      <c r="ATM509" s="648"/>
      <c r="ATN509" s="648"/>
      <c r="ATO509" s="648"/>
      <c r="ATP509" s="648"/>
      <c r="ATQ509" s="648"/>
      <c r="ATR509" s="648"/>
      <c r="ATS509" s="648"/>
      <c r="ATT509" s="648"/>
      <c r="ATU509" s="648"/>
      <c r="ATV509" s="648"/>
      <c r="ATW509" s="648"/>
      <c r="ATX509" s="648"/>
      <c r="ATY509" s="648"/>
      <c r="ATZ509" s="648"/>
      <c r="AUA509" s="648"/>
      <c r="AUB509" s="648"/>
      <c r="AUC509" s="648"/>
      <c r="AUD509" s="648"/>
      <c r="AUE509" s="648"/>
      <c r="AUF509" s="648"/>
      <c r="AUG509" s="648"/>
      <c r="AUH509" s="648"/>
      <c r="AUI509" s="648"/>
      <c r="AUJ509" s="648"/>
      <c r="AUK509" s="648"/>
      <c r="AUL509" s="648"/>
      <c r="AUM509" s="648"/>
      <c r="AUN509" s="648"/>
      <c r="AUO509" s="648"/>
      <c r="AUP509" s="648"/>
      <c r="AUQ509" s="648"/>
      <c r="AUR509" s="648"/>
      <c r="AUS509" s="648"/>
      <c r="AUT509" s="648"/>
      <c r="AUU509" s="648"/>
      <c r="AUV509" s="648"/>
      <c r="AUW509" s="648"/>
      <c r="AUX509" s="648"/>
      <c r="AUY509" s="648"/>
      <c r="AUZ509" s="648"/>
      <c r="AVA509" s="648"/>
      <c r="AVB509" s="648"/>
      <c r="AVC509" s="648"/>
      <c r="AVD509" s="648"/>
      <c r="AVE509" s="648"/>
      <c r="AVF509" s="648"/>
      <c r="AVG509" s="648"/>
      <c r="AVH509" s="648"/>
      <c r="AVI509" s="648"/>
      <c r="AVJ509" s="648"/>
      <c r="AVK509" s="648"/>
      <c r="AVL509" s="648"/>
      <c r="AVM509" s="648"/>
      <c r="AVN509" s="648"/>
      <c r="AVO509" s="648"/>
      <c r="AVP509" s="648"/>
      <c r="AVQ509" s="648"/>
      <c r="AVR509" s="648"/>
      <c r="AVS509" s="648"/>
      <c r="AVT509" s="648"/>
      <c r="AVU509" s="648"/>
      <c r="AVV509" s="648"/>
      <c r="AVW509" s="648"/>
      <c r="AVX509" s="648"/>
      <c r="AVY509" s="648"/>
      <c r="AVZ509" s="648"/>
      <c r="AWA509" s="648"/>
      <c r="AWB509" s="648"/>
      <c r="AWC509" s="648"/>
      <c r="AWD509" s="648"/>
      <c r="AWE509" s="648"/>
      <c r="AWF509" s="648"/>
      <c r="AWG509" s="648"/>
      <c r="AWH509" s="648"/>
      <c r="AWI509" s="648"/>
      <c r="AWJ509" s="648"/>
      <c r="AWK509" s="648"/>
      <c r="AWL509" s="648"/>
      <c r="AWM509" s="648"/>
      <c r="AWN509" s="648"/>
      <c r="AWO509" s="648"/>
      <c r="AWP509" s="648"/>
      <c r="AWQ509" s="648"/>
      <c r="AWR509" s="648"/>
      <c r="AWS509" s="648"/>
      <c r="AWT509" s="648"/>
      <c r="AWU509" s="648"/>
      <c r="AWV509" s="648"/>
      <c r="AWW509" s="648"/>
      <c r="AWX509" s="648"/>
      <c r="AWY509" s="648"/>
      <c r="AWZ509" s="648"/>
      <c r="AXA509" s="648"/>
      <c r="AXB509" s="648"/>
      <c r="AXC509" s="648"/>
      <c r="AXD509" s="648"/>
      <c r="AXE509" s="648"/>
      <c r="AXF509" s="648"/>
      <c r="AXG509" s="648"/>
      <c r="AXH509" s="648"/>
      <c r="AXI509" s="648"/>
      <c r="AXJ509" s="648"/>
      <c r="AXK509" s="648"/>
      <c r="AXL509" s="648"/>
      <c r="AXM509" s="648"/>
      <c r="AXN509" s="648"/>
      <c r="AXO509" s="648"/>
      <c r="AXP509" s="648"/>
      <c r="AXQ509" s="648"/>
      <c r="AXR509" s="648"/>
      <c r="AXS509" s="648"/>
      <c r="AXT509" s="648"/>
      <c r="AXU509" s="648"/>
      <c r="AXV509" s="648"/>
      <c r="AXW509" s="648"/>
      <c r="AXX509" s="648"/>
      <c r="AXY509" s="648"/>
      <c r="AXZ509" s="648"/>
      <c r="AYA509" s="648"/>
      <c r="AYB509" s="648"/>
      <c r="AYC509" s="648"/>
      <c r="AYD509" s="648"/>
      <c r="AYE509" s="648"/>
      <c r="AYF509" s="648"/>
      <c r="AYG509" s="648"/>
      <c r="AYH509" s="648"/>
      <c r="AYI509" s="648"/>
      <c r="AYJ509" s="648"/>
      <c r="AYK509" s="648"/>
      <c r="AYL509" s="648"/>
      <c r="AYM509" s="648"/>
      <c r="AYN509" s="648"/>
      <c r="AYO509" s="648"/>
      <c r="AYP509" s="648"/>
      <c r="AYQ509" s="648"/>
      <c r="AYR509" s="648"/>
      <c r="AYS509" s="648"/>
      <c r="AYT509" s="648"/>
      <c r="AYU509" s="648"/>
      <c r="AYV509" s="648"/>
      <c r="AYW509" s="648"/>
      <c r="AYX509" s="648"/>
      <c r="AYY509" s="648"/>
      <c r="AYZ509" s="648"/>
      <c r="AZA509" s="648"/>
      <c r="AZB509" s="648"/>
      <c r="AZC509" s="648"/>
      <c r="AZD509" s="648"/>
      <c r="AZE509" s="648"/>
      <c r="AZF509" s="648"/>
      <c r="AZG509" s="648"/>
      <c r="AZH509" s="648"/>
      <c r="AZI509" s="648"/>
      <c r="AZJ509" s="648"/>
      <c r="AZK509" s="648"/>
      <c r="AZL509" s="648"/>
      <c r="AZM509" s="648"/>
      <c r="AZN509" s="648"/>
      <c r="AZO509" s="648"/>
      <c r="AZP509" s="648"/>
      <c r="AZQ509" s="648"/>
      <c r="AZR509" s="648"/>
      <c r="AZS509" s="648"/>
      <c r="AZT509" s="648"/>
      <c r="AZU509" s="648"/>
      <c r="AZV509" s="648"/>
      <c r="AZW509" s="648"/>
      <c r="AZX509" s="648"/>
      <c r="AZY509" s="648"/>
      <c r="AZZ509" s="648"/>
      <c r="BAA509" s="648"/>
      <c r="BAB509" s="648"/>
      <c r="BAC509" s="648"/>
      <c r="BAD509" s="648"/>
      <c r="BAE509" s="648"/>
      <c r="BAF509" s="648"/>
      <c r="BAG509" s="648"/>
      <c r="BAH509" s="648"/>
      <c r="BAI509" s="648"/>
      <c r="BAJ509" s="648"/>
      <c r="BAK509" s="648"/>
      <c r="BAL509" s="648"/>
      <c r="BAM509" s="648"/>
      <c r="BAN509" s="648"/>
      <c r="BAO509" s="648"/>
      <c r="BAP509" s="648"/>
      <c r="BAQ509" s="648"/>
      <c r="BAR509" s="648"/>
      <c r="BAS509" s="648"/>
      <c r="BAT509" s="648"/>
      <c r="BAU509" s="648"/>
      <c r="BAV509" s="648"/>
      <c r="BAW509" s="648"/>
      <c r="BAX509" s="648"/>
      <c r="BAY509" s="648"/>
      <c r="BAZ509" s="648"/>
      <c r="BBA509" s="648"/>
      <c r="BBB509" s="648"/>
      <c r="BBC509" s="648"/>
      <c r="BBD509" s="648"/>
      <c r="BBE509" s="648"/>
      <c r="BBF509" s="648"/>
      <c r="BBG509" s="648"/>
      <c r="BBH509" s="648"/>
      <c r="BBI509" s="648"/>
      <c r="BBJ509" s="648"/>
      <c r="BBK509" s="648"/>
      <c r="BBL509" s="648"/>
      <c r="BBM509" s="648"/>
      <c r="BBN509" s="648"/>
      <c r="BBO509" s="648"/>
      <c r="BBP509" s="648"/>
      <c r="BBQ509" s="648"/>
      <c r="BBR509" s="648"/>
      <c r="BBS509" s="648"/>
      <c r="BBT509" s="648"/>
      <c r="BBU509" s="648"/>
      <c r="BBV509" s="648"/>
      <c r="BBW509" s="648"/>
      <c r="BBX509" s="648"/>
      <c r="BBY509" s="648"/>
      <c r="BBZ509" s="648"/>
      <c r="BCA509" s="648"/>
      <c r="BCB509" s="648"/>
      <c r="BCC509" s="648"/>
      <c r="BCD509" s="648"/>
      <c r="BCE509" s="648"/>
      <c r="BCF509" s="648"/>
      <c r="BCG509" s="648"/>
      <c r="BCH509" s="648"/>
      <c r="BCI509" s="648"/>
      <c r="BCJ509" s="648"/>
      <c r="BCK509" s="648"/>
      <c r="BCL509" s="648"/>
      <c r="BCM509" s="648"/>
      <c r="BCN509" s="648"/>
      <c r="BCO509" s="648"/>
      <c r="BCP509" s="648"/>
      <c r="BCQ509" s="648"/>
      <c r="BCR509" s="648"/>
      <c r="BCS509" s="648"/>
      <c r="BCT509" s="648"/>
      <c r="BCU509" s="648"/>
      <c r="BCV509" s="648"/>
      <c r="BCW509" s="648"/>
      <c r="BCX509" s="648"/>
      <c r="BCY509" s="648"/>
      <c r="BCZ509" s="648"/>
      <c r="BDA509" s="648"/>
      <c r="BDB509" s="648"/>
      <c r="BDC509" s="648"/>
      <c r="BDD509" s="648"/>
      <c r="BDE509" s="648"/>
      <c r="BDF509" s="648"/>
      <c r="BDG509" s="648"/>
      <c r="BDH509" s="648"/>
      <c r="BDI509" s="648"/>
      <c r="BDJ509" s="648"/>
      <c r="BDK509" s="648"/>
      <c r="BDL509" s="648"/>
      <c r="BDM509" s="648"/>
      <c r="BDN509" s="648"/>
      <c r="BDO509" s="648"/>
      <c r="BDP509" s="648"/>
      <c r="BDQ509" s="648"/>
      <c r="BDR509" s="648"/>
      <c r="BDS509" s="648"/>
      <c r="BDT509" s="648"/>
      <c r="BDU509" s="648"/>
      <c r="BDV509" s="648"/>
      <c r="BDW509" s="648"/>
      <c r="BDX509" s="648"/>
      <c r="BDY509" s="648"/>
      <c r="BDZ509" s="648"/>
      <c r="BEA509" s="648"/>
      <c r="BEB509" s="648"/>
      <c r="BEC509" s="648"/>
      <c r="BED509" s="648"/>
      <c r="BEE509" s="648"/>
      <c r="BEF509" s="648"/>
      <c r="BEG509" s="648"/>
      <c r="BEH509" s="648"/>
      <c r="BEI509" s="648"/>
      <c r="BEJ509" s="648"/>
      <c r="BEK509" s="648"/>
      <c r="BEL509" s="648"/>
      <c r="BEM509" s="648"/>
      <c r="BEN509" s="648"/>
      <c r="BEO509" s="648"/>
      <c r="BEP509" s="648"/>
      <c r="BEQ509" s="648"/>
      <c r="BER509" s="648"/>
      <c r="BES509" s="648"/>
      <c r="BET509" s="648"/>
      <c r="BEU509" s="648"/>
      <c r="BEV509" s="648"/>
      <c r="BEW509" s="648"/>
      <c r="BEX509" s="648"/>
      <c r="BEY509" s="648"/>
      <c r="BEZ509" s="648"/>
      <c r="BFA509" s="648"/>
      <c r="BFB509" s="648"/>
      <c r="BFC509" s="648"/>
      <c r="BFD509" s="648"/>
      <c r="BFE509" s="648"/>
      <c r="BFF509" s="648"/>
      <c r="BFG509" s="648"/>
      <c r="BFH509" s="648"/>
      <c r="BFI509" s="648"/>
      <c r="BFJ509" s="648"/>
      <c r="BFK509" s="648"/>
      <c r="BFL509" s="648"/>
      <c r="BFM509" s="648"/>
      <c r="BFN509" s="648"/>
      <c r="BFO509" s="648"/>
      <c r="BFP509" s="648"/>
      <c r="BFQ509" s="648"/>
      <c r="BFR509" s="648"/>
      <c r="BFS509" s="648"/>
      <c r="BFT509" s="648"/>
      <c r="BFU509" s="648"/>
      <c r="BFV509" s="648"/>
      <c r="BFW509" s="648"/>
      <c r="BFX509" s="648"/>
      <c r="BFY509" s="648"/>
      <c r="BFZ509" s="648"/>
      <c r="BGA509" s="648"/>
      <c r="BGB509" s="648"/>
      <c r="BGC509" s="648"/>
      <c r="BGD509" s="648"/>
      <c r="BGE509" s="648"/>
      <c r="BGF509" s="648"/>
      <c r="BGG509" s="648"/>
      <c r="BGH509" s="648"/>
      <c r="BGI509" s="648"/>
      <c r="BGJ509" s="648"/>
      <c r="BGK509" s="648"/>
      <c r="BGL509" s="648"/>
      <c r="BGM509" s="648"/>
      <c r="BGN509" s="648"/>
      <c r="BGO509" s="648"/>
      <c r="BGP509" s="648"/>
      <c r="BGQ509" s="648"/>
      <c r="BGR509" s="648"/>
      <c r="BGS509" s="648"/>
      <c r="BGT509" s="648"/>
      <c r="BGU509" s="648"/>
      <c r="BGV509" s="648"/>
      <c r="BGW509" s="648"/>
      <c r="BGX509" s="648"/>
      <c r="BGY509" s="648"/>
      <c r="BGZ509" s="648"/>
      <c r="BHA509" s="648"/>
      <c r="BHB509" s="648"/>
      <c r="BHC509" s="648"/>
      <c r="BHD509" s="648"/>
      <c r="BHE509" s="648"/>
      <c r="BHF509" s="648"/>
      <c r="BHG509" s="648"/>
      <c r="BHH509" s="648"/>
      <c r="BHI509" s="648"/>
      <c r="BHJ509" s="648"/>
      <c r="BHK509" s="648"/>
      <c r="BHL509" s="648"/>
      <c r="BHM509" s="648"/>
      <c r="BHN509" s="648"/>
      <c r="BHO509" s="648"/>
      <c r="BHP509" s="648"/>
      <c r="BHQ509" s="648"/>
      <c r="BHR509" s="648"/>
      <c r="BHS509" s="648"/>
      <c r="BHT509" s="648"/>
      <c r="BHU509" s="648"/>
      <c r="BHV509" s="648"/>
      <c r="BHW509" s="648"/>
      <c r="BHX509" s="648"/>
      <c r="BHY509" s="648"/>
      <c r="BHZ509" s="648"/>
      <c r="BIA509" s="648"/>
      <c r="BIB509" s="648"/>
      <c r="BIC509" s="648"/>
      <c r="BID509" s="648"/>
      <c r="BIE509" s="648"/>
      <c r="BIF509" s="648"/>
      <c r="BIG509" s="648"/>
      <c r="BIH509" s="648"/>
      <c r="BII509" s="648"/>
      <c r="BIJ509" s="648"/>
      <c r="BIK509" s="648"/>
      <c r="BIL509" s="648"/>
      <c r="BIM509" s="648"/>
      <c r="BIN509" s="648"/>
      <c r="BIO509" s="648"/>
      <c r="BIP509" s="648"/>
      <c r="BIQ509" s="648"/>
      <c r="BIR509" s="648"/>
      <c r="BIS509" s="648"/>
      <c r="BIT509" s="648"/>
      <c r="BIU509" s="648"/>
      <c r="BIV509" s="648"/>
      <c r="BIW509" s="648"/>
      <c r="BIX509" s="648"/>
      <c r="BIY509" s="648"/>
      <c r="BIZ509" s="648"/>
      <c r="BJA509" s="648"/>
      <c r="BJB509" s="648"/>
      <c r="BJC509" s="648"/>
      <c r="BJD509" s="648"/>
      <c r="BJE509" s="648"/>
      <c r="BJF509" s="648"/>
      <c r="BJG509" s="648"/>
      <c r="BJH509" s="648"/>
      <c r="BJI509" s="648"/>
      <c r="BJJ509" s="648"/>
      <c r="BJK509" s="648"/>
      <c r="BJL509" s="648"/>
      <c r="BJM509" s="648"/>
      <c r="BJN509" s="648"/>
      <c r="BJO509" s="648"/>
      <c r="BJP509" s="648"/>
      <c r="BJQ509" s="648"/>
      <c r="BJR509" s="648"/>
      <c r="BJS509" s="648"/>
      <c r="BJT509" s="648"/>
      <c r="BJU509" s="648"/>
      <c r="BJV509" s="648"/>
      <c r="BJW509" s="648"/>
      <c r="BJX509" s="648"/>
      <c r="BJY509" s="648"/>
      <c r="BJZ509" s="648"/>
      <c r="BKA509" s="648"/>
      <c r="BKB509" s="648"/>
      <c r="BKC509" s="648"/>
      <c r="BKD509" s="648"/>
      <c r="BKE509" s="648"/>
      <c r="BKF509" s="648"/>
      <c r="BKG509" s="648"/>
      <c r="BKH509" s="648"/>
      <c r="BKI509" s="648"/>
      <c r="BKJ509" s="648"/>
      <c r="BKK509" s="648"/>
      <c r="BKL509" s="648"/>
      <c r="BKM509" s="648"/>
      <c r="BKN509" s="648"/>
      <c r="BKO509" s="648"/>
      <c r="BKP509" s="648"/>
      <c r="BKQ509" s="648"/>
      <c r="BKR509" s="648"/>
      <c r="BKS509" s="648"/>
      <c r="BKT509" s="648"/>
      <c r="BKU509" s="648"/>
      <c r="BKV509" s="648"/>
      <c r="BKW509" s="648"/>
      <c r="BKX509" s="648"/>
      <c r="BKY509" s="648"/>
      <c r="BKZ509" s="648"/>
      <c r="BLA509" s="648"/>
      <c r="BLB509" s="648"/>
      <c r="BLC509" s="648"/>
      <c r="BLD509" s="648"/>
      <c r="BLE509" s="648"/>
      <c r="BLF509" s="648"/>
      <c r="BLG509" s="648"/>
      <c r="BLH509" s="648"/>
      <c r="BLI509" s="648"/>
      <c r="BLJ509" s="648"/>
      <c r="BLK509" s="648"/>
      <c r="BLL509" s="648"/>
      <c r="BLM509" s="648"/>
      <c r="BLN509" s="648"/>
      <c r="BLO509" s="648"/>
      <c r="BLP509" s="648"/>
      <c r="BLQ509" s="648"/>
      <c r="BLR509" s="648"/>
      <c r="BLS509" s="648"/>
      <c r="BLT509" s="648"/>
      <c r="BLU509" s="648"/>
      <c r="BLV509" s="648"/>
      <c r="BLW509" s="648"/>
      <c r="BLX509" s="648"/>
      <c r="BLY509" s="648"/>
      <c r="BLZ509" s="648"/>
      <c r="BMA509" s="648"/>
      <c r="BMB509" s="648"/>
      <c r="BMC509" s="648"/>
      <c r="BMD509" s="648"/>
      <c r="BME509" s="648"/>
      <c r="BMF509" s="648"/>
      <c r="BMG509" s="648"/>
      <c r="BMH509" s="648"/>
      <c r="BMI509" s="648"/>
      <c r="BMJ509" s="648"/>
      <c r="BMK509" s="648"/>
      <c r="BML509" s="648"/>
      <c r="BMM509" s="648"/>
      <c r="BMN509" s="648"/>
      <c r="BMO509" s="648"/>
      <c r="BMP509" s="648"/>
      <c r="BMQ509" s="648"/>
      <c r="BMR509" s="648"/>
      <c r="BMS509" s="648"/>
      <c r="BMT509" s="648"/>
      <c r="BMU509" s="648"/>
      <c r="BMV509" s="648"/>
      <c r="BMW509" s="648"/>
      <c r="BMX509" s="648"/>
      <c r="BMY509" s="648"/>
      <c r="BMZ509" s="648"/>
      <c r="BNA509" s="648"/>
      <c r="BNB509" s="648"/>
      <c r="BNC509" s="648"/>
      <c r="BND509" s="648"/>
      <c r="BNE509" s="648"/>
      <c r="BNF509" s="648"/>
      <c r="BNG509" s="648"/>
      <c r="BNH509" s="648"/>
      <c r="BNI509" s="648"/>
      <c r="BNJ509" s="648"/>
      <c r="BNK509" s="648"/>
      <c r="BNL509" s="648"/>
      <c r="BNM509" s="648"/>
      <c r="BNN509" s="648"/>
      <c r="BNO509" s="648"/>
      <c r="BNP509" s="648"/>
      <c r="BNQ509" s="648"/>
      <c r="BNR509" s="648"/>
      <c r="BNS509" s="648"/>
      <c r="BNT509" s="648"/>
      <c r="BNU509" s="648"/>
      <c r="BNV509" s="648"/>
      <c r="BNW509" s="648"/>
      <c r="BNX509" s="648"/>
      <c r="BNY509" s="648"/>
      <c r="BNZ509" s="648"/>
      <c r="BOA509" s="648"/>
      <c r="BOB509" s="648"/>
      <c r="BOC509" s="648"/>
      <c r="BOD509" s="648"/>
      <c r="BOE509" s="648"/>
      <c r="BOF509" s="648"/>
      <c r="BOG509" s="648"/>
      <c r="BOH509" s="648"/>
      <c r="BOI509" s="648"/>
      <c r="BOJ509" s="648"/>
      <c r="BOK509" s="648"/>
      <c r="BOL509" s="648"/>
      <c r="BOM509" s="648"/>
      <c r="BON509" s="648"/>
      <c r="BOO509" s="648"/>
      <c r="BOP509" s="648"/>
      <c r="BOQ509" s="648"/>
      <c r="BOR509" s="648"/>
      <c r="BOS509" s="648"/>
      <c r="BOT509" s="648"/>
      <c r="BOU509" s="648"/>
      <c r="BOV509" s="648"/>
      <c r="BOW509" s="648"/>
      <c r="BOX509" s="648"/>
      <c r="BOY509" s="648"/>
      <c r="BOZ509" s="648"/>
      <c r="BPA509" s="648"/>
      <c r="BPB509" s="648"/>
      <c r="BPC509" s="648"/>
      <c r="BPD509" s="648"/>
      <c r="BPE509" s="648"/>
      <c r="BPF509" s="648"/>
      <c r="BPG509" s="648"/>
      <c r="BPH509" s="648"/>
      <c r="BPI509" s="648"/>
      <c r="BPJ509" s="648"/>
      <c r="BPK509" s="648"/>
      <c r="BPL509" s="648"/>
      <c r="BPM509" s="648"/>
      <c r="BPN509" s="648"/>
      <c r="BPO509" s="648"/>
      <c r="BPP509" s="648"/>
      <c r="BPQ509" s="648"/>
      <c r="BPR509" s="648"/>
      <c r="BPS509" s="648"/>
      <c r="BPT509" s="648"/>
      <c r="BPU509" s="648"/>
      <c r="BPV509" s="648"/>
      <c r="BPW509" s="648"/>
      <c r="BPX509" s="648"/>
      <c r="BPY509" s="648"/>
      <c r="BPZ509" s="648"/>
      <c r="BQA509" s="648"/>
      <c r="BQB509" s="648"/>
      <c r="BQC509" s="648"/>
      <c r="BQD509" s="648"/>
      <c r="BQE509" s="648"/>
      <c r="BQF509" s="648"/>
      <c r="BQG509" s="648"/>
      <c r="BQH509" s="648"/>
      <c r="BQI509" s="648"/>
      <c r="BQJ509" s="648"/>
      <c r="BQK509" s="648"/>
      <c r="BQL509" s="648"/>
      <c r="BQM509" s="648"/>
      <c r="BQN509" s="648"/>
      <c r="BQO509" s="648"/>
      <c r="BQP509" s="648"/>
      <c r="BQQ509" s="648"/>
      <c r="BQR509" s="648"/>
      <c r="BQS509" s="648"/>
      <c r="BQT509" s="648"/>
      <c r="BQU509" s="648"/>
      <c r="BQV509" s="648"/>
      <c r="BQW509" s="648"/>
      <c r="BQX509" s="648"/>
      <c r="BQY509" s="648"/>
      <c r="BQZ509" s="648"/>
      <c r="BRA509" s="648"/>
      <c r="BRB509" s="648"/>
      <c r="BRC509" s="648"/>
      <c r="BRD509" s="648"/>
      <c r="BRE509" s="648"/>
      <c r="BRF509" s="648"/>
      <c r="BRG509" s="648"/>
      <c r="BRH509" s="648"/>
      <c r="BRI509" s="648"/>
      <c r="BRJ509" s="648"/>
      <c r="BRK509" s="648"/>
      <c r="BRL509" s="648"/>
      <c r="BRM509" s="648"/>
      <c r="BRN509" s="648"/>
      <c r="BRO509" s="648"/>
      <c r="BRP509" s="648"/>
      <c r="BRQ509" s="648"/>
      <c r="BRR509" s="648"/>
      <c r="BRS509" s="648"/>
      <c r="BRT509" s="648"/>
      <c r="BRU509" s="648"/>
      <c r="BRV509" s="648"/>
      <c r="BRW509" s="648"/>
      <c r="BRX509" s="648"/>
      <c r="BRY509" s="648"/>
      <c r="BRZ509" s="648"/>
      <c r="BSA509" s="648"/>
      <c r="BSB509" s="648"/>
      <c r="BSC509" s="648"/>
      <c r="BSD509" s="648"/>
      <c r="BSE509" s="648"/>
      <c r="BSF509" s="648"/>
      <c r="BSG509" s="648"/>
      <c r="BSH509" s="648"/>
      <c r="BSI509" s="648"/>
      <c r="BSJ509" s="648"/>
      <c r="BSK509" s="648"/>
      <c r="BSL509" s="648"/>
      <c r="BSM509" s="648"/>
      <c r="BSN509" s="648"/>
      <c r="BSO509" s="648"/>
      <c r="BSP509" s="648"/>
      <c r="BSQ509" s="648"/>
      <c r="BSR509" s="648"/>
      <c r="BSS509" s="648"/>
      <c r="BST509" s="648"/>
      <c r="BSU509" s="648"/>
      <c r="BSV509" s="648"/>
      <c r="BSW509" s="648"/>
      <c r="BSX509" s="648"/>
      <c r="BSY509" s="648"/>
      <c r="BSZ509" s="648"/>
      <c r="BTA509" s="648"/>
      <c r="BTB509" s="648"/>
      <c r="BTC509" s="648"/>
      <c r="BTD509" s="648"/>
      <c r="BTE509" s="648"/>
      <c r="BTF509" s="648"/>
      <c r="BTG509" s="648"/>
      <c r="BTH509" s="648"/>
      <c r="BTI509" s="648"/>
      <c r="BTJ509" s="648"/>
      <c r="BTK509" s="648"/>
      <c r="BTL509" s="648"/>
      <c r="BTM509" s="648"/>
      <c r="BTN509" s="648"/>
      <c r="BTO509" s="648"/>
      <c r="BTP509" s="648"/>
      <c r="BTQ509" s="648"/>
      <c r="BTR509" s="648"/>
      <c r="BTS509" s="648"/>
      <c r="BTT509" s="648"/>
      <c r="BTU509" s="648"/>
      <c r="BTV509" s="648"/>
      <c r="BTW509" s="648"/>
      <c r="BTX509" s="648"/>
      <c r="BTY509" s="648"/>
      <c r="BTZ509" s="648"/>
      <c r="BUA509" s="648"/>
      <c r="BUB509" s="648"/>
      <c r="BUC509" s="648"/>
      <c r="BUD509" s="648"/>
      <c r="BUE509" s="648"/>
      <c r="BUF509" s="648"/>
      <c r="BUG509" s="648"/>
      <c r="BUH509" s="648"/>
      <c r="BUI509" s="648"/>
      <c r="BUJ509" s="648"/>
      <c r="BUK509" s="648"/>
      <c r="BUL509" s="648"/>
      <c r="BUM509" s="648"/>
      <c r="BUN509" s="648"/>
      <c r="BUO509" s="648"/>
      <c r="BUP509" s="648"/>
      <c r="BUQ509" s="648"/>
      <c r="BUR509" s="648"/>
      <c r="BUS509" s="648"/>
      <c r="BUT509" s="648"/>
      <c r="BUU509" s="648"/>
      <c r="BUV509" s="648"/>
      <c r="BUW509" s="648"/>
      <c r="BUX509" s="648"/>
      <c r="BUY509" s="648"/>
      <c r="BUZ509" s="648"/>
      <c r="BVA509" s="648"/>
      <c r="BVB509" s="648"/>
      <c r="BVC509" s="648"/>
      <c r="BVD509" s="648"/>
      <c r="BVE509" s="648"/>
      <c r="BVF509" s="648"/>
      <c r="BVG509" s="648"/>
      <c r="BVH509" s="648"/>
      <c r="BVI509" s="648"/>
      <c r="BVJ509" s="648"/>
      <c r="BVK509" s="648"/>
      <c r="BVL509" s="648"/>
      <c r="BVM509" s="648"/>
      <c r="BVN509" s="648"/>
      <c r="BVO509" s="648"/>
      <c r="BVP509" s="648"/>
      <c r="BVQ509" s="648"/>
      <c r="BVR509" s="648"/>
      <c r="BVS509" s="648"/>
      <c r="BVT509" s="648"/>
      <c r="BVU509" s="648"/>
      <c r="BVV509" s="648"/>
      <c r="BVW509" s="648"/>
      <c r="BVX509" s="648"/>
      <c r="BVY509" s="648"/>
      <c r="BVZ509" s="648"/>
      <c r="BWA509" s="648"/>
      <c r="BWB509" s="648"/>
      <c r="BWC509" s="648"/>
      <c r="BWD509" s="648"/>
      <c r="BWE509" s="648"/>
      <c r="BWF509" s="648"/>
      <c r="BWG509" s="648"/>
      <c r="BWH509" s="648"/>
      <c r="BWI509" s="648"/>
      <c r="BWJ509" s="648"/>
      <c r="BWK509" s="648"/>
      <c r="BWL509" s="648"/>
      <c r="BWM509" s="648"/>
      <c r="BWN509" s="648"/>
      <c r="BWO509" s="648"/>
      <c r="BWP509" s="648"/>
      <c r="BWQ509" s="648"/>
      <c r="BWR509" s="648"/>
      <c r="BWS509" s="648"/>
      <c r="BWT509" s="648"/>
      <c r="BWU509" s="648"/>
      <c r="BWV509" s="648"/>
      <c r="BWW509" s="648"/>
      <c r="BWX509" s="648"/>
      <c r="BWY509" s="648"/>
      <c r="BWZ509" s="648"/>
      <c r="BXA509" s="648"/>
      <c r="BXB509" s="648"/>
      <c r="BXC509" s="648"/>
      <c r="BXD509" s="648"/>
      <c r="BXE509" s="648"/>
      <c r="BXF509" s="648"/>
      <c r="BXG509" s="648"/>
      <c r="BXH509" s="648"/>
      <c r="BXI509" s="648"/>
      <c r="BXJ509" s="648"/>
      <c r="BXK509" s="648"/>
      <c r="BXL509" s="648"/>
      <c r="BXM509" s="648"/>
      <c r="BXN509" s="648"/>
      <c r="BXO509" s="648"/>
      <c r="BXP509" s="648"/>
      <c r="BXQ509" s="648"/>
      <c r="BXR509" s="648"/>
      <c r="BXS509" s="648"/>
      <c r="BXT509" s="648"/>
      <c r="BXU509" s="648"/>
      <c r="BXV509" s="648"/>
      <c r="BXW509" s="648"/>
      <c r="BXX509" s="648"/>
      <c r="BXY509" s="648"/>
      <c r="BXZ509" s="648"/>
      <c r="BYA509" s="648"/>
      <c r="BYB509" s="648"/>
      <c r="BYC509" s="648"/>
      <c r="BYD509" s="648"/>
      <c r="BYE509" s="648"/>
      <c r="BYF509" s="648"/>
      <c r="BYG509" s="648"/>
      <c r="BYH509" s="648"/>
      <c r="BYI509" s="648"/>
      <c r="BYJ509" s="648"/>
      <c r="BYK509" s="648"/>
      <c r="BYL509" s="648"/>
      <c r="BYM509" s="648"/>
      <c r="BYN509" s="648"/>
      <c r="BYO509" s="648"/>
      <c r="BYP509" s="648"/>
      <c r="BYQ509" s="648"/>
      <c r="BYR509" s="648"/>
      <c r="BYS509" s="648"/>
      <c r="BYT509" s="648"/>
      <c r="BYU509" s="648"/>
      <c r="BYV509" s="648"/>
      <c r="BYW509" s="648"/>
      <c r="BYX509" s="648"/>
      <c r="BYY509" s="648"/>
      <c r="BYZ509" s="648"/>
      <c r="BZA509" s="648"/>
      <c r="BZB509" s="648"/>
      <c r="BZC509" s="648"/>
      <c r="BZD509" s="648"/>
      <c r="BZE509" s="648"/>
      <c r="BZF509" s="648"/>
      <c r="BZG509" s="648"/>
      <c r="BZH509" s="648"/>
      <c r="BZI509" s="648"/>
      <c r="BZJ509" s="648"/>
      <c r="BZK509" s="648"/>
      <c r="BZL509" s="648"/>
      <c r="BZM509" s="648"/>
      <c r="BZN509" s="648"/>
      <c r="BZO509" s="648"/>
      <c r="BZP509" s="648"/>
      <c r="BZQ509" s="648"/>
      <c r="BZR509" s="648"/>
      <c r="BZS509" s="648"/>
      <c r="BZT509" s="648"/>
      <c r="BZU509" s="648"/>
      <c r="BZV509" s="648"/>
      <c r="BZW509" s="648"/>
      <c r="BZX509" s="648"/>
      <c r="BZY509" s="648"/>
      <c r="BZZ509" s="648"/>
      <c r="CAA509" s="648"/>
      <c r="CAB509" s="648"/>
      <c r="CAC509" s="648"/>
      <c r="CAD509" s="648"/>
      <c r="CAE509" s="648"/>
      <c r="CAF509" s="648"/>
      <c r="CAG509" s="648"/>
      <c r="CAH509" s="648"/>
      <c r="CAI509" s="648"/>
      <c r="CAJ509" s="648"/>
      <c r="CAK509" s="648"/>
      <c r="CAL509" s="648"/>
      <c r="CAM509" s="648"/>
      <c r="CAN509" s="648"/>
      <c r="CAO509" s="648"/>
      <c r="CAP509" s="648"/>
      <c r="CAQ509" s="648"/>
      <c r="CAR509" s="648"/>
      <c r="CAS509" s="648"/>
      <c r="CAT509" s="648"/>
      <c r="CAU509" s="648"/>
      <c r="CAV509" s="648"/>
      <c r="CAW509" s="648"/>
      <c r="CAX509" s="648"/>
      <c r="CAY509" s="648"/>
      <c r="CAZ509" s="648"/>
      <c r="CBA509" s="648"/>
      <c r="CBB509" s="648"/>
      <c r="CBC509" s="648"/>
      <c r="CBD509" s="648"/>
      <c r="CBE509" s="648"/>
      <c r="CBF509" s="648"/>
      <c r="CBG509" s="648"/>
      <c r="CBH509" s="648"/>
      <c r="CBI509" s="648"/>
      <c r="CBJ509" s="648"/>
      <c r="CBK509" s="648"/>
      <c r="CBL509" s="648"/>
      <c r="CBM509" s="648"/>
      <c r="CBN509" s="648"/>
      <c r="CBO509" s="648"/>
      <c r="CBP509" s="648"/>
      <c r="CBQ509" s="648"/>
      <c r="CBR509" s="648"/>
      <c r="CBS509" s="648"/>
      <c r="CBT509" s="648"/>
      <c r="CBU509" s="648"/>
      <c r="CBV509" s="648"/>
      <c r="CBW509" s="648"/>
      <c r="CBX509" s="648"/>
      <c r="CBY509" s="648"/>
      <c r="CBZ509" s="648"/>
      <c r="CCA509" s="648"/>
      <c r="CCB509" s="648"/>
      <c r="CCC509" s="648"/>
      <c r="CCD509" s="648"/>
      <c r="CCE509" s="648"/>
      <c r="CCF509" s="648"/>
      <c r="CCG509" s="648"/>
      <c r="CCH509" s="648"/>
      <c r="CCI509" s="648"/>
      <c r="CCJ509" s="648"/>
      <c r="CCK509" s="648"/>
      <c r="CCL509" s="648"/>
      <c r="CCM509" s="648"/>
      <c r="CCN509" s="648"/>
      <c r="CCO509" s="648"/>
      <c r="CCP509" s="648"/>
      <c r="CCQ509" s="648"/>
      <c r="CCR509" s="648"/>
      <c r="CCS509" s="648"/>
      <c r="CCT509" s="648"/>
      <c r="CCU509" s="648"/>
      <c r="CCV509" s="648"/>
      <c r="CCW509" s="648"/>
      <c r="CCX509" s="648"/>
      <c r="CCY509" s="648"/>
      <c r="CCZ509" s="648"/>
      <c r="CDA509" s="648"/>
      <c r="CDB509" s="648"/>
      <c r="CDC509" s="648"/>
      <c r="CDD509" s="648"/>
      <c r="CDE509" s="648"/>
      <c r="CDF509" s="648"/>
      <c r="CDG509" s="648"/>
      <c r="CDH509" s="648"/>
      <c r="CDI509" s="648"/>
      <c r="CDJ509" s="648"/>
      <c r="CDK509" s="648"/>
      <c r="CDL509" s="648"/>
      <c r="CDM509" s="648"/>
      <c r="CDN509" s="648"/>
      <c r="CDO509" s="648"/>
      <c r="CDP509" s="648"/>
      <c r="CDQ509" s="648"/>
      <c r="CDR509" s="648"/>
      <c r="CDS509" s="648"/>
      <c r="CDT509" s="648"/>
      <c r="CDU509" s="648"/>
      <c r="CDV509" s="648"/>
      <c r="CDW509" s="648"/>
      <c r="CDX509" s="648"/>
      <c r="CDY509" s="648"/>
      <c r="CDZ509" s="648"/>
      <c r="CEA509" s="648"/>
      <c r="CEB509" s="648"/>
      <c r="CEC509" s="648"/>
      <c r="CED509" s="648"/>
      <c r="CEE509" s="648"/>
      <c r="CEF509" s="648"/>
      <c r="CEG509" s="648"/>
      <c r="CEH509" s="648"/>
      <c r="CEI509" s="648"/>
      <c r="CEJ509" s="648"/>
      <c r="CEK509" s="648"/>
      <c r="CEL509" s="648"/>
      <c r="CEM509" s="648"/>
      <c r="CEN509" s="648"/>
      <c r="CEO509" s="648"/>
      <c r="CEP509" s="648"/>
      <c r="CEQ509" s="648"/>
      <c r="CER509" s="648"/>
      <c r="CES509" s="648"/>
      <c r="CET509" s="648"/>
      <c r="CEU509" s="648"/>
      <c r="CEV509" s="648"/>
      <c r="CEW509" s="648"/>
      <c r="CEX509" s="648"/>
      <c r="CEY509" s="648"/>
      <c r="CEZ509" s="648"/>
      <c r="CFA509" s="648"/>
      <c r="CFB509" s="648"/>
      <c r="CFC509" s="648"/>
      <c r="CFD509" s="648"/>
      <c r="CFE509" s="648"/>
      <c r="CFF509" s="648"/>
      <c r="CFG509" s="648"/>
      <c r="CFH509" s="648"/>
      <c r="CFI509" s="648"/>
      <c r="CFJ509" s="648"/>
      <c r="CFK509" s="648"/>
      <c r="CFL509" s="648"/>
      <c r="CFM509" s="648"/>
      <c r="CFN509" s="648"/>
      <c r="CFO509" s="648"/>
      <c r="CFP509" s="648"/>
      <c r="CFQ509" s="648"/>
      <c r="CFR509" s="648"/>
      <c r="CFS509" s="648"/>
      <c r="CFT509" s="648"/>
      <c r="CFU509" s="648"/>
      <c r="CFV509" s="648"/>
      <c r="CFW509" s="648"/>
      <c r="CFX509" s="648"/>
      <c r="CFY509" s="648"/>
      <c r="CFZ509" s="648"/>
      <c r="CGA509" s="648"/>
      <c r="CGB509" s="648"/>
      <c r="CGC509" s="648"/>
      <c r="CGD509" s="648"/>
      <c r="CGE509" s="648"/>
      <c r="CGF509" s="648"/>
      <c r="CGG509" s="648"/>
      <c r="CGH509" s="648"/>
      <c r="CGI509" s="648"/>
      <c r="CGJ509" s="648"/>
      <c r="CGK509" s="648"/>
      <c r="CGL509" s="648"/>
      <c r="CGM509" s="648"/>
      <c r="CGN509" s="648"/>
      <c r="CGO509" s="648"/>
      <c r="CGP509" s="648"/>
      <c r="CGQ509" s="648"/>
      <c r="CGR509" s="648"/>
      <c r="CGS509" s="648"/>
      <c r="CGT509" s="648"/>
      <c r="CGU509" s="648"/>
      <c r="CGV509" s="648"/>
      <c r="CGW509" s="648"/>
      <c r="CGX509" s="648"/>
      <c r="CGY509" s="648"/>
      <c r="CGZ509" s="648"/>
      <c r="CHA509" s="648"/>
      <c r="CHB509" s="648"/>
      <c r="CHC509" s="648"/>
      <c r="CHD509" s="648"/>
      <c r="CHE509" s="648"/>
      <c r="CHF509" s="648"/>
      <c r="CHG509" s="648"/>
      <c r="CHH509" s="648"/>
      <c r="CHI509" s="648"/>
      <c r="CHJ509" s="648"/>
      <c r="CHK509" s="648"/>
      <c r="CHL509" s="648"/>
      <c r="CHM509" s="648"/>
      <c r="CHN509" s="648"/>
      <c r="CHO509" s="648"/>
      <c r="CHP509" s="648"/>
      <c r="CHQ509" s="648"/>
      <c r="CHR509" s="648"/>
      <c r="CHS509" s="648"/>
      <c r="CHT509" s="648"/>
      <c r="CHU509" s="648"/>
      <c r="CHV509" s="648"/>
      <c r="CHW509" s="648"/>
      <c r="CHX509" s="648"/>
      <c r="CHY509" s="648"/>
      <c r="CHZ509" s="648"/>
      <c r="CIA509" s="648"/>
      <c r="CIB509" s="648"/>
      <c r="CIC509" s="648"/>
      <c r="CID509" s="648"/>
      <c r="CIE509" s="648"/>
      <c r="CIF509" s="648"/>
      <c r="CIG509" s="648"/>
      <c r="CIH509" s="648"/>
      <c r="CII509" s="648"/>
      <c r="CIJ509" s="648"/>
      <c r="CIK509" s="648"/>
      <c r="CIL509" s="648"/>
      <c r="CIM509" s="648"/>
      <c r="CIN509" s="648"/>
      <c r="CIO509" s="648"/>
      <c r="CIP509" s="648"/>
      <c r="CIQ509" s="648"/>
      <c r="CIR509" s="648"/>
      <c r="CIS509" s="648"/>
      <c r="CIT509" s="648"/>
      <c r="CIU509" s="648"/>
      <c r="CIV509" s="648"/>
      <c r="CIW509" s="648"/>
      <c r="CIX509" s="648"/>
      <c r="CIY509" s="648"/>
      <c r="CIZ509" s="648"/>
      <c r="CJA509" s="648"/>
      <c r="CJB509" s="648"/>
      <c r="CJC509" s="648"/>
      <c r="CJD509" s="648"/>
      <c r="CJE509" s="648"/>
      <c r="CJF509" s="648"/>
      <c r="CJG509" s="648"/>
      <c r="CJH509" s="648"/>
      <c r="CJI509" s="648"/>
      <c r="CJJ509" s="648"/>
      <c r="CJK509" s="648"/>
      <c r="CJL509" s="648"/>
      <c r="CJM509" s="648"/>
      <c r="CJN509" s="648"/>
      <c r="CJO509" s="648"/>
      <c r="CJP509" s="648"/>
      <c r="CJQ509" s="648"/>
      <c r="CJR509" s="648"/>
      <c r="CJS509" s="648"/>
      <c r="CJT509" s="648"/>
      <c r="CJU509" s="648"/>
      <c r="CJV509" s="648"/>
      <c r="CJW509" s="648"/>
      <c r="CJX509" s="648"/>
      <c r="CJY509" s="648"/>
      <c r="CJZ509" s="648"/>
      <c r="CKA509" s="648"/>
      <c r="CKB509" s="648"/>
      <c r="CKC509" s="648"/>
      <c r="CKD509" s="648"/>
      <c r="CKE509" s="648"/>
      <c r="CKF509" s="648"/>
      <c r="CKG509" s="648"/>
      <c r="CKH509" s="648"/>
      <c r="CKI509" s="648"/>
      <c r="CKJ509" s="648"/>
      <c r="CKK509" s="648"/>
      <c r="CKL509" s="648"/>
      <c r="CKM509" s="648"/>
      <c r="CKN509" s="648"/>
      <c r="CKO509" s="648"/>
      <c r="CKP509" s="648"/>
      <c r="CKQ509" s="648"/>
      <c r="CKR509" s="648"/>
      <c r="CKS509" s="648"/>
      <c r="CKT509" s="648"/>
      <c r="CKU509" s="648"/>
      <c r="CKV509" s="648"/>
      <c r="CKW509" s="648"/>
      <c r="CKX509" s="648"/>
      <c r="CKY509" s="648"/>
      <c r="CKZ509" s="648"/>
      <c r="CLA509" s="648"/>
      <c r="CLB509" s="648"/>
      <c r="CLC509" s="648"/>
      <c r="CLD509" s="648"/>
      <c r="CLE509" s="648"/>
      <c r="CLF509" s="648"/>
      <c r="CLG509" s="648"/>
      <c r="CLH509" s="648"/>
      <c r="CLI509" s="648"/>
      <c r="CLJ509" s="648"/>
      <c r="CLK509" s="648"/>
      <c r="CLL509" s="648"/>
      <c r="CLM509" s="648"/>
      <c r="CLN509" s="648"/>
      <c r="CLO509" s="648"/>
      <c r="CLP509" s="648"/>
      <c r="CLQ509" s="648"/>
      <c r="CLR509" s="648"/>
      <c r="CLS509" s="648"/>
      <c r="CLT509" s="648"/>
      <c r="CLU509" s="648"/>
      <c r="CLV509" s="648"/>
      <c r="CLW509" s="648"/>
      <c r="CLX509" s="648"/>
      <c r="CLY509" s="648"/>
      <c r="CLZ509" s="648"/>
      <c r="CMA509" s="648"/>
      <c r="CMB509" s="648"/>
      <c r="CMC509" s="648"/>
      <c r="CMD509" s="648"/>
      <c r="CME509" s="648"/>
      <c r="CMF509" s="648"/>
      <c r="CMG509" s="648"/>
      <c r="CMH509" s="648"/>
      <c r="CMI509" s="648"/>
      <c r="CMJ509" s="648"/>
      <c r="CMK509" s="648"/>
      <c r="CML509" s="648"/>
      <c r="CMM509" s="648"/>
      <c r="CMN509" s="648"/>
      <c r="CMO509" s="648"/>
      <c r="CMP509" s="648"/>
      <c r="CMQ509" s="648"/>
      <c r="CMR509" s="648"/>
      <c r="CMS509" s="648"/>
      <c r="CMT509" s="648"/>
      <c r="CMU509" s="648"/>
      <c r="CMV509" s="648"/>
      <c r="CMW509" s="648"/>
      <c r="CMX509" s="648"/>
      <c r="CMY509" s="648"/>
      <c r="CMZ509" s="648"/>
      <c r="CNA509" s="648"/>
      <c r="CNB509" s="648"/>
      <c r="CNC509" s="648"/>
      <c r="CND509" s="648"/>
      <c r="CNE509" s="648"/>
      <c r="CNF509" s="648"/>
      <c r="CNG509" s="648"/>
      <c r="CNH509" s="648"/>
      <c r="CNI509" s="648"/>
      <c r="CNJ509" s="648"/>
      <c r="CNK509" s="648"/>
      <c r="CNL509" s="648"/>
      <c r="CNM509" s="648"/>
      <c r="CNN509" s="648"/>
      <c r="CNO509" s="648"/>
      <c r="CNP509" s="648"/>
      <c r="CNQ509" s="648"/>
      <c r="CNR509" s="648"/>
      <c r="CNS509" s="648"/>
      <c r="CNT509" s="648"/>
      <c r="CNU509" s="648"/>
      <c r="CNV509" s="648"/>
      <c r="CNW509" s="648"/>
      <c r="CNX509" s="648"/>
      <c r="CNY509" s="648"/>
      <c r="CNZ509" s="648"/>
      <c r="COA509" s="648"/>
      <c r="COB509" s="648"/>
      <c r="COC509" s="648"/>
      <c r="COD509" s="648"/>
      <c r="COE509" s="648"/>
      <c r="COF509" s="648"/>
      <c r="COG509" s="648"/>
      <c r="COH509" s="648"/>
      <c r="COI509" s="648"/>
      <c r="COJ509" s="648"/>
      <c r="COK509" s="648"/>
      <c r="COL509" s="648"/>
      <c r="COM509" s="648"/>
      <c r="CON509" s="648"/>
      <c r="COO509" s="648"/>
      <c r="COP509" s="648"/>
      <c r="COQ509" s="648"/>
      <c r="COR509" s="648"/>
      <c r="COS509" s="648"/>
      <c r="COT509" s="648"/>
      <c r="COU509" s="648"/>
      <c r="COV509" s="648"/>
      <c r="COW509" s="648"/>
      <c r="COX509" s="648"/>
      <c r="COY509" s="648"/>
      <c r="COZ509" s="648"/>
      <c r="CPA509" s="648"/>
      <c r="CPB509" s="648"/>
      <c r="CPC509" s="648"/>
      <c r="CPD509" s="648"/>
      <c r="CPE509" s="648"/>
      <c r="CPF509" s="648"/>
      <c r="CPG509" s="648"/>
      <c r="CPH509" s="648"/>
      <c r="CPI509" s="648"/>
      <c r="CPJ509" s="648"/>
      <c r="CPK509" s="648"/>
      <c r="CPL509" s="648"/>
      <c r="CPM509" s="648"/>
      <c r="CPN509" s="648"/>
      <c r="CPO509" s="648"/>
      <c r="CPP509" s="648"/>
      <c r="CPQ509" s="648"/>
      <c r="CPR509" s="648"/>
      <c r="CPS509" s="648"/>
      <c r="CPT509" s="648"/>
      <c r="CPU509" s="648"/>
      <c r="CPV509" s="648"/>
      <c r="CPW509" s="648"/>
      <c r="CPX509" s="648"/>
      <c r="CPY509" s="648"/>
      <c r="CPZ509" s="648"/>
      <c r="CQA509" s="648"/>
      <c r="CQB509" s="648"/>
      <c r="CQC509" s="648"/>
      <c r="CQD509" s="648"/>
      <c r="CQE509" s="648"/>
      <c r="CQF509" s="648"/>
      <c r="CQG509" s="648"/>
      <c r="CQH509" s="648"/>
      <c r="CQI509" s="648"/>
      <c r="CQJ509" s="648"/>
      <c r="CQK509" s="648"/>
      <c r="CQL509" s="648"/>
      <c r="CQM509" s="648"/>
      <c r="CQN509" s="648"/>
      <c r="CQO509" s="648"/>
      <c r="CQP509" s="648"/>
      <c r="CQQ509" s="648"/>
      <c r="CQR509" s="648"/>
      <c r="CQS509" s="648"/>
      <c r="CQT509" s="648"/>
      <c r="CQU509" s="648"/>
      <c r="CQV509" s="648"/>
      <c r="CQW509" s="648"/>
      <c r="CQX509" s="648"/>
      <c r="CQY509" s="648"/>
      <c r="CQZ509" s="648"/>
      <c r="CRA509" s="648"/>
      <c r="CRB509" s="648"/>
      <c r="CRC509" s="648"/>
      <c r="CRD509" s="648"/>
      <c r="CRE509" s="648"/>
      <c r="CRF509" s="648"/>
      <c r="CRG509" s="648"/>
      <c r="CRH509" s="648"/>
      <c r="CRI509" s="648"/>
      <c r="CRJ509" s="648"/>
      <c r="CRK509" s="648"/>
      <c r="CRL509" s="648"/>
      <c r="CRM509" s="648"/>
      <c r="CRN509" s="648"/>
      <c r="CRO509" s="648"/>
      <c r="CRP509" s="648"/>
      <c r="CRQ509" s="648"/>
      <c r="CRR509" s="648"/>
      <c r="CRS509" s="648"/>
      <c r="CRT509" s="648"/>
      <c r="CRU509" s="648"/>
      <c r="CRV509" s="648"/>
      <c r="CRW509" s="648"/>
      <c r="CRX509" s="648"/>
      <c r="CRY509" s="648"/>
      <c r="CRZ509" s="648"/>
      <c r="CSA509" s="648"/>
      <c r="CSB509" s="648"/>
      <c r="CSC509" s="648"/>
      <c r="CSD509" s="648"/>
      <c r="CSE509" s="648"/>
      <c r="CSF509" s="648"/>
      <c r="CSG509" s="648"/>
      <c r="CSH509" s="648"/>
      <c r="CSI509" s="648"/>
      <c r="CSJ509" s="648"/>
      <c r="CSK509" s="648"/>
      <c r="CSL509" s="648"/>
      <c r="CSM509" s="648"/>
      <c r="CSN509" s="648"/>
      <c r="CSO509" s="648"/>
      <c r="CSP509" s="648"/>
      <c r="CSQ509" s="648"/>
      <c r="CSR509" s="648"/>
      <c r="CSS509" s="648"/>
      <c r="CST509" s="648"/>
      <c r="CSU509" s="648"/>
      <c r="CSV509" s="648"/>
      <c r="CSW509" s="648"/>
      <c r="CSX509" s="648"/>
      <c r="CSY509" s="648"/>
      <c r="CSZ509" s="648"/>
      <c r="CTA509" s="648"/>
      <c r="CTB509" s="648"/>
      <c r="CTC509" s="648"/>
      <c r="CTD509" s="648"/>
      <c r="CTE509" s="648"/>
      <c r="CTF509" s="648"/>
      <c r="CTG509" s="648"/>
      <c r="CTH509" s="648"/>
      <c r="CTI509" s="648"/>
      <c r="CTJ509" s="648"/>
      <c r="CTK509" s="648"/>
      <c r="CTL509" s="648"/>
      <c r="CTM509" s="648"/>
      <c r="CTN509" s="648"/>
      <c r="CTO509" s="648"/>
      <c r="CTP509" s="648"/>
      <c r="CTQ509" s="648"/>
      <c r="CTR509" s="648"/>
      <c r="CTS509" s="648"/>
      <c r="CTT509" s="648"/>
      <c r="CTU509" s="648"/>
      <c r="CTV509" s="648"/>
      <c r="CTW509" s="648"/>
      <c r="CTX509" s="648"/>
      <c r="CTY509" s="648"/>
      <c r="CTZ509" s="648"/>
      <c r="CUA509" s="648"/>
      <c r="CUB509" s="648"/>
      <c r="CUC509" s="648"/>
      <c r="CUD509" s="648"/>
      <c r="CUE509" s="648"/>
      <c r="CUF509" s="648"/>
      <c r="CUG509" s="648"/>
      <c r="CUH509" s="648"/>
      <c r="CUI509" s="648"/>
      <c r="CUJ509" s="648"/>
      <c r="CUK509" s="648"/>
      <c r="CUL509" s="648"/>
      <c r="CUM509" s="648"/>
      <c r="CUN509" s="648"/>
      <c r="CUO509" s="648"/>
      <c r="CUP509" s="648"/>
      <c r="CUQ509" s="648"/>
      <c r="CUR509" s="648"/>
      <c r="CUS509" s="648"/>
      <c r="CUT509" s="648"/>
      <c r="CUU509" s="648"/>
      <c r="CUV509" s="648"/>
      <c r="CUW509" s="648"/>
      <c r="CUX509" s="648"/>
      <c r="CUY509" s="648"/>
      <c r="CUZ509" s="648"/>
      <c r="CVA509" s="648"/>
      <c r="CVB509" s="648"/>
      <c r="CVC509" s="648"/>
      <c r="CVD509" s="648"/>
      <c r="CVE509" s="648"/>
      <c r="CVF509" s="648"/>
      <c r="CVG509" s="648"/>
      <c r="CVH509" s="648"/>
      <c r="CVI509" s="648"/>
      <c r="CVJ509" s="648"/>
      <c r="CVK509" s="648"/>
      <c r="CVL509" s="648"/>
      <c r="CVM509" s="648"/>
      <c r="CVN509" s="648"/>
      <c r="CVO509" s="648"/>
      <c r="CVP509" s="648"/>
      <c r="CVQ509" s="648"/>
      <c r="CVR509" s="648"/>
      <c r="CVS509" s="648"/>
      <c r="CVT509" s="648"/>
      <c r="CVU509" s="648"/>
      <c r="CVV509" s="648"/>
      <c r="CVW509" s="648"/>
      <c r="CVX509" s="648"/>
      <c r="CVY509" s="648"/>
      <c r="CVZ509" s="648"/>
      <c r="CWA509" s="648"/>
      <c r="CWB509" s="648"/>
      <c r="CWC509" s="648"/>
      <c r="CWD509" s="648"/>
      <c r="CWE509" s="648"/>
      <c r="CWF509" s="648"/>
      <c r="CWG509" s="648"/>
      <c r="CWH509" s="648"/>
      <c r="CWI509" s="648"/>
      <c r="CWJ509" s="648"/>
      <c r="CWK509" s="648"/>
      <c r="CWL509" s="648"/>
      <c r="CWM509" s="648"/>
      <c r="CWN509" s="648"/>
      <c r="CWO509" s="648"/>
      <c r="CWP509" s="648"/>
      <c r="CWQ509" s="648"/>
      <c r="CWR509" s="648"/>
      <c r="CWS509" s="648"/>
      <c r="CWT509" s="648"/>
      <c r="CWU509" s="648"/>
      <c r="CWV509" s="648"/>
      <c r="CWW509" s="648"/>
      <c r="CWX509" s="648"/>
      <c r="CWY509" s="648"/>
      <c r="CWZ509" s="648"/>
      <c r="CXA509" s="648"/>
      <c r="CXB509" s="648"/>
      <c r="CXC509" s="648"/>
      <c r="CXD509" s="648"/>
      <c r="CXE509" s="648"/>
      <c r="CXF509" s="648"/>
      <c r="CXG509" s="648"/>
      <c r="CXH509" s="648"/>
      <c r="CXI509" s="648"/>
      <c r="CXJ509" s="648"/>
      <c r="CXK509" s="648"/>
      <c r="CXL509" s="648"/>
      <c r="CXM509" s="648"/>
      <c r="CXN509" s="648"/>
      <c r="CXO509" s="648"/>
      <c r="CXP509" s="648"/>
      <c r="CXQ509" s="648"/>
      <c r="CXR509" s="648"/>
      <c r="CXS509" s="648"/>
      <c r="CXT509" s="648"/>
      <c r="CXU509" s="648"/>
      <c r="CXV509" s="648"/>
      <c r="CXW509" s="648"/>
      <c r="CXX509" s="648"/>
      <c r="CXY509" s="648"/>
      <c r="CXZ509" s="648"/>
      <c r="CYA509" s="648"/>
      <c r="CYB509" s="648"/>
      <c r="CYC509" s="648"/>
      <c r="CYD509" s="648"/>
      <c r="CYE509" s="648"/>
      <c r="CYF509" s="648"/>
      <c r="CYG509" s="648"/>
      <c r="CYH509" s="648"/>
      <c r="CYI509" s="648"/>
      <c r="CYJ509" s="648"/>
      <c r="CYK509" s="648"/>
      <c r="CYL509" s="648"/>
      <c r="CYM509" s="648"/>
      <c r="CYN509" s="648"/>
      <c r="CYO509" s="648"/>
      <c r="CYP509" s="648"/>
      <c r="CYQ509" s="648"/>
      <c r="CYR509" s="648"/>
      <c r="CYS509" s="648"/>
      <c r="CYT509" s="648"/>
      <c r="CYU509" s="648"/>
      <c r="CYV509" s="648"/>
      <c r="CYW509" s="648"/>
      <c r="CYX509" s="648"/>
      <c r="CYY509" s="648"/>
      <c r="CYZ509" s="648"/>
      <c r="CZA509" s="648"/>
      <c r="CZB509" s="648"/>
      <c r="CZC509" s="648"/>
      <c r="CZD509" s="648"/>
      <c r="CZE509" s="648"/>
      <c r="CZF509" s="648"/>
      <c r="CZG509" s="648"/>
      <c r="CZH509" s="648"/>
      <c r="CZI509" s="648"/>
      <c r="CZJ509" s="648"/>
      <c r="CZK509" s="648"/>
      <c r="CZL509" s="648"/>
      <c r="CZM509" s="648"/>
      <c r="CZN509" s="648"/>
      <c r="CZO509" s="648"/>
      <c r="CZP509" s="648"/>
      <c r="CZQ509" s="648"/>
      <c r="CZR509" s="648"/>
      <c r="CZS509" s="648"/>
      <c r="CZT509" s="648"/>
      <c r="CZU509" s="648"/>
      <c r="CZV509" s="648"/>
      <c r="CZW509" s="648"/>
      <c r="CZX509" s="648"/>
      <c r="CZY509" s="648"/>
      <c r="CZZ509" s="648"/>
      <c r="DAA509" s="648"/>
      <c r="DAB509" s="648"/>
      <c r="DAC509" s="648"/>
      <c r="DAD509" s="648"/>
      <c r="DAE509" s="648"/>
      <c r="DAF509" s="648"/>
      <c r="DAG509" s="648"/>
      <c r="DAH509" s="648"/>
      <c r="DAI509" s="648"/>
      <c r="DAJ509" s="648"/>
      <c r="DAK509" s="648"/>
      <c r="DAL509" s="648"/>
      <c r="DAM509" s="648"/>
      <c r="DAN509" s="648"/>
      <c r="DAO509" s="648"/>
      <c r="DAP509" s="648"/>
      <c r="DAQ509" s="648"/>
      <c r="DAR509" s="648"/>
      <c r="DAS509" s="648"/>
      <c r="DAT509" s="648"/>
      <c r="DAU509" s="648"/>
      <c r="DAV509" s="648"/>
      <c r="DAW509" s="648"/>
      <c r="DAX509" s="648"/>
      <c r="DAY509" s="648"/>
      <c r="DAZ509" s="648"/>
      <c r="DBA509" s="648"/>
      <c r="DBB509" s="648"/>
      <c r="DBC509" s="648"/>
      <c r="DBD509" s="648"/>
      <c r="DBE509" s="648"/>
      <c r="DBF509" s="648"/>
      <c r="DBG509" s="648"/>
      <c r="DBH509" s="648"/>
      <c r="DBI509" s="648"/>
      <c r="DBJ509" s="648"/>
      <c r="DBK509" s="648"/>
      <c r="DBL509" s="648"/>
      <c r="DBM509" s="648"/>
      <c r="DBN509" s="648"/>
      <c r="DBO509" s="648"/>
      <c r="DBP509" s="648"/>
      <c r="DBQ509" s="648"/>
      <c r="DBR509" s="648"/>
      <c r="DBS509" s="648"/>
      <c r="DBT509" s="648"/>
      <c r="DBU509" s="648"/>
      <c r="DBV509" s="648"/>
      <c r="DBW509" s="648"/>
      <c r="DBX509" s="648"/>
      <c r="DBY509" s="648"/>
      <c r="DBZ509" s="648"/>
      <c r="DCA509" s="648"/>
      <c r="DCB509" s="648"/>
      <c r="DCC509" s="648"/>
      <c r="DCD509" s="648"/>
      <c r="DCE509" s="648"/>
      <c r="DCF509" s="648"/>
      <c r="DCG509" s="648"/>
      <c r="DCH509" s="648"/>
      <c r="DCI509" s="648"/>
      <c r="DCJ509" s="648"/>
      <c r="DCK509" s="648"/>
      <c r="DCL509" s="648"/>
      <c r="DCM509" s="648"/>
      <c r="DCN509" s="648"/>
      <c r="DCO509" s="648"/>
      <c r="DCP509" s="648"/>
      <c r="DCQ509" s="648"/>
      <c r="DCR509" s="648"/>
      <c r="DCS509" s="648"/>
      <c r="DCT509" s="648"/>
      <c r="DCU509" s="648"/>
      <c r="DCV509" s="648"/>
      <c r="DCW509" s="648"/>
      <c r="DCX509" s="648"/>
      <c r="DCY509" s="648"/>
      <c r="DCZ509" s="648"/>
      <c r="DDA509" s="648"/>
      <c r="DDB509" s="648"/>
      <c r="DDC509" s="648"/>
      <c r="DDD509" s="648"/>
      <c r="DDE509" s="648"/>
      <c r="DDF509" s="648"/>
      <c r="DDG509" s="648"/>
      <c r="DDH509" s="648"/>
      <c r="DDI509" s="648"/>
      <c r="DDJ509" s="648"/>
      <c r="DDK509" s="648"/>
      <c r="DDL509" s="648"/>
      <c r="DDM509" s="648"/>
      <c r="DDN509" s="648"/>
      <c r="DDO509" s="648"/>
      <c r="DDP509" s="648"/>
      <c r="DDQ509" s="648"/>
      <c r="DDR509" s="648"/>
      <c r="DDS509" s="648"/>
      <c r="DDT509" s="648"/>
      <c r="DDU509" s="648"/>
      <c r="DDV509" s="648"/>
      <c r="DDW509" s="648"/>
      <c r="DDX509" s="648"/>
      <c r="DDY509" s="648"/>
      <c r="DDZ509" s="648"/>
      <c r="DEA509" s="648"/>
      <c r="DEB509" s="648"/>
      <c r="DEC509" s="648"/>
      <c r="DED509" s="648"/>
      <c r="DEE509" s="648"/>
      <c r="DEF509" s="648"/>
      <c r="DEG509" s="648"/>
      <c r="DEH509" s="648"/>
      <c r="DEI509" s="648"/>
      <c r="DEJ509" s="648"/>
      <c r="DEK509" s="648"/>
      <c r="DEL509" s="648"/>
      <c r="DEM509" s="648"/>
      <c r="DEN509" s="648"/>
      <c r="DEO509" s="648"/>
      <c r="DEP509" s="648"/>
      <c r="DEQ509" s="648"/>
      <c r="DER509" s="648"/>
      <c r="DES509" s="648"/>
      <c r="DET509" s="648"/>
      <c r="DEU509" s="648"/>
      <c r="DEV509" s="648"/>
      <c r="DEW509" s="648"/>
      <c r="DEX509" s="648"/>
      <c r="DEY509" s="648"/>
      <c r="DEZ509" s="648"/>
      <c r="DFA509" s="648"/>
      <c r="DFB509" s="648"/>
      <c r="DFC509" s="648"/>
      <c r="DFD509" s="648"/>
      <c r="DFE509" s="648"/>
      <c r="DFF509" s="648"/>
      <c r="DFG509" s="648"/>
      <c r="DFH509" s="648"/>
      <c r="DFI509" s="648"/>
      <c r="DFJ509" s="648"/>
      <c r="DFK509" s="648"/>
      <c r="DFL509" s="648"/>
      <c r="DFM509" s="648"/>
      <c r="DFN509" s="648"/>
      <c r="DFO509" s="648"/>
      <c r="DFP509" s="648"/>
      <c r="DFQ509" s="648"/>
      <c r="DFR509" s="648"/>
      <c r="DFS509" s="648"/>
      <c r="DFT509" s="648"/>
      <c r="DFU509" s="648"/>
      <c r="DFV509" s="648"/>
      <c r="DFW509" s="648"/>
      <c r="DFX509" s="648"/>
      <c r="DFY509" s="648"/>
      <c r="DFZ509" s="648"/>
      <c r="DGA509" s="648"/>
      <c r="DGB509" s="648"/>
      <c r="DGC509" s="648"/>
      <c r="DGD509" s="648"/>
      <c r="DGE509" s="648"/>
      <c r="DGF509" s="648"/>
      <c r="DGG509" s="648"/>
      <c r="DGH509" s="648"/>
      <c r="DGI509" s="648"/>
      <c r="DGJ509" s="648"/>
      <c r="DGK509" s="648"/>
      <c r="DGL509" s="648"/>
      <c r="DGM509" s="648"/>
      <c r="DGN509" s="648"/>
      <c r="DGO509" s="648"/>
      <c r="DGP509" s="648"/>
      <c r="DGQ509" s="648"/>
      <c r="DGR509" s="648"/>
      <c r="DGS509" s="648"/>
      <c r="DGT509" s="648"/>
      <c r="DGU509" s="648"/>
      <c r="DGV509" s="648"/>
      <c r="DGW509" s="648"/>
      <c r="DGX509" s="648"/>
      <c r="DGY509" s="648"/>
      <c r="DGZ509" s="648"/>
      <c r="DHA509" s="648"/>
      <c r="DHB509" s="648"/>
      <c r="DHC509" s="648"/>
      <c r="DHD509" s="648"/>
      <c r="DHE509" s="648"/>
      <c r="DHF509" s="648"/>
      <c r="DHG509" s="648"/>
      <c r="DHH509" s="648"/>
      <c r="DHI509" s="648"/>
      <c r="DHJ509" s="648"/>
      <c r="DHK509" s="648"/>
      <c r="DHL509" s="648"/>
      <c r="DHM509" s="648"/>
      <c r="DHN509" s="648"/>
      <c r="DHO509" s="648"/>
      <c r="DHP509" s="648"/>
      <c r="DHQ509" s="648"/>
      <c r="DHR509" s="648"/>
      <c r="DHS509" s="648"/>
      <c r="DHT509" s="648"/>
      <c r="DHU509" s="648"/>
      <c r="DHV509" s="648"/>
      <c r="DHW509" s="648"/>
      <c r="DHX509" s="648"/>
      <c r="DHY509" s="648"/>
      <c r="DHZ509" s="648"/>
      <c r="DIA509" s="648"/>
      <c r="DIB509" s="648"/>
      <c r="DIC509" s="648"/>
      <c r="DID509" s="648"/>
      <c r="DIE509" s="648"/>
      <c r="DIF509" s="648"/>
      <c r="DIG509" s="648"/>
      <c r="DIH509" s="648"/>
      <c r="DII509" s="648"/>
      <c r="DIJ509" s="648"/>
      <c r="DIK509" s="648"/>
      <c r="DIL509" s="648"/>
      <c r="DIM509" s="648"/>
      <c r="DIN509" s="648"/>
      <c r="DIO509" s="648"/>
      <c r="DIP509" s="648"/>
      <c r="DIQ509" s="648"/>
      <c r="DIR509" s="648"/>
      <c r="DIS509" s="648"/>
      <c r="DIT509" s="648"/>
      <c r="DIU509" s="648"/>
      <c r="DIV509" s="648"/>
      <c r="DIW509" s="648"/>
      <c r="DIX509" s="648"/>
      <c r="DIY509" s="648"/>
      <c r="DIZ509" s="648"/>
      <c r="DJA509" s="648"/>
      <c r="DJB509" s="648"/>
      <c r="DJC509" s="648"/>
      <c r="DJD509" s="648"/>
      <c r="DJE509" s="648"/>
      <c r="DJF509" s="648"/>
      <c r="DJG509" s="648"/>
      <c r="DJH509" s="648"/>
      <c r="DJI509" s="648"/>
      <c r="DJJ509" s="648"/>
      <c r="DJK509" s="648"/>
      <c r="DJL509" s="648"/>
      <c r="DJM509" s="648"/>
      <c r="DJN509" s="648"/>
      <c r="DJO509" s="648"/>
      <c r="DJP509" s="648"/>
      <c r="DJQ509" s="648"/>
      <c r="DJR509" s="648"/>
      <c r="DJS509" s="648"/>
      <c r="DJT509" s="648"/>
      <c r="DJU509" s="648"/>
      <c r="DJV509" s="648"/>
      <c r="DJW509" s="648"/>
      <c r="DJX509" s="648"/>
      <c r="DJY509" s="648"/>
      <c r="DJZ509" s="648"/>
      <c r="DKA509" s="648"/>
      <c r="DKB509" s="648"/>
      <c r="DKC509" s="648"/>
      <c r="DKD509" s="648"/>
      <c r="DKE509" s="648"/>
      <c r="DKF509" s="648"/>
      <c r="DKG509" s="648"/>
      <c r="DKH509" s="648"/>
      <c r="DKI509" s="648"/>
      <c r="DKJ509" s="648"/>
      <c r="DKK509" s="648"/>
      <c r="DKL509" s="648"/>
      <c r="DKM509" s="648"/>
      <c r="DKN509" s="648"/>
      <c r="DKO509" s="648"/>
      <c r="DKP509" s="648"/>
      <c r="DKQ509" s="648"/>
      <c r="DKR509" s="648"/>
      <c r="DKS509" s="648"/>
      <c r="DKT509" s="648"/>
      <c r="DKU509" s="648"/>
      <c r="DKV509" s="648"/>
      <c r="DKW509" s="648"/>
      <c r="DKX509" s="648"/>
      <c r="DKY509" s="648"/>
      <c r="DKZ509" s="648"/>
      <c r="DLA509" s="648"/>
      <c r="DLB509" s="648"/>
      <c r="DLC509" s="648"/>
      <c r="DLD509" s="648"/>
      <c r="DLE509" s="648"/>
      <c r="DLF509" s="648"/>
      <c r="DLG509" s="648"/>
      <c r="DLH509" s="648"/>
      <c r="DLI509" s="648"/>
      <c r="DLJ509" s="648"/>
      <c r="DLK509" s="648"/>
      <c r="DLL509" s="648"/>
      <c r="DLM509" s="648"/>
      <c r="DLN509" s="648"/>
      <c r="DLO509" s="648"/>
      <c r="DLP509" s="648"/>
      <c r="DLQ509" s="648"/>
      <c r="DLR509" s="648"/>
      <c r="DLS509" s="648"/>
      <c r="DLT509" s="648"/>
      <c r="DLU509" s="648"/>
      <c r="DLV509" s="648"/>
      <c r="DLW509" s="648"/>
      <c r="DLX509" s="648"/>
      <c r="DLY509" s="648"/>
      <c r="DLZ509" s="648"/>
      <c r="DMA509" s="648"/>
      <c r="DMB509" s="648"/>
      <c r="DMC509" s="648"/>
      <c r="DMD509" s="648"/>
      <c r="DME509" s="648"/>
      <c r="DMF509" s="648"/>
      <c r="DMG509" s="648"/>
      <c r="DMH509" s="648"/>
      <c r="DMI509" s="648"/>
      <c r="DMJ509" s="648"/>
      <c r="DMK509" s="648"/>
      <c r="DML509" s="648"/>
      <c r="DMM509" s="648"/>
      <c r="DMN509" s="648"/>
      <c r="DMO509" s="648"/>
      <c r="DMP509" s="648"/>
      <c r="DMQ509" s="648"/>
      <c r="DMR509" s="648"/>
      <c r="DMS509" s="648"/>
      <c r="DMT509" s="648"/>
      <c r="DMU509" s="648"/>
      <c r="DMV509" s="648"/>
      <c r="DMW509" s="648"/>
      <c r="DMX509" s="648"/>
      <c r="DMY509" s="648"/>
      <c r="DMZ509" s="648"/>
      <c r="DNA509" s="648"/>
      <c r="DNB509" s="648"/>
      <c r="DNC509" s="648"/>
      <c r="DND509" s="648"/>
      <c r="DNE509" s="648"/>
      <c r="DNF509" s="648"/>
      <c r="DNG509" s="648"/>
      <c r="DNH509" s="648"/>
      <c r="DNI509" s="648"/>
      <c r="DNJ509" s="648"/>
      <c r="DNK509" s="648"/>
      <c r="DNL509" s="648"/>
      <c r="DNM509" s="648"/>
      <c r="DNN509" s="648"/>
      <c r="DNO509" s="648"/>
      <c r="DNP509" s="648"/>
      <c r="DNQ509" s="648"/>
      <c r="DNR509" s="648"/>
      <c r="DNS509" s="648"/>
      <c r="DNT509" s="648"/>
      <c r="DNU509" s="648"/>
      <c r="DNV509" s="648"/>
      <c r="DNW509" s="648"/>
      <c r="DNX509" s="648"/>
      <c r="DNY509" s="648"/>
      <c r="DNZ509" s="648"/>
      <c r="DOA509" s="648"/>
      <c r="DOB509" s="648"/>
      <c r="DOC509" s="648"/>
      <c r="DOD509" s="648"/>
      <c r="DOE509" s="648"/>
      <c r="DOF509" s="648"/>
      <c r="DOG509" s="648"/>
      <c r="DOH509" s="648"/>
      <c r="DOI509" s="648"/>
      <c r="DOJ509" s="648"/>
      <c r="DOK509" s="648"/>
      <c r="DOL509" s="648"/>
      <c r="DOM509" s="648"/>
      <c r="DON509" s="648"/>
      <c r="DOO509" s="648"/>
      <c r="DOP509" s="648"/>
      <c r="DOQ509" s="648"/>
      <c r="DOR509" s="648"/>
      <c r="DOS509" s="648"/>
      <c r="DOT509" s="648"/>
      <c r="DOU509" s="648"/>
      <c r="DOV509" s="648"/>
      <c r="DOW509" s="648"/>
      <c r="DOX509" s="648"/>
      <c r="DOY509" s="648"/>
      <c r="DOZ509" s="648"/>
      <c r="DPA509" s="648"/>
      <c r="DPB509" s="648"/>
      <c r="DPC509" s="648"/>
      <c r="DPD509" s="648"/>
      <c r="DPE509" s="648"/>
      <c r="DPF509" s="648"/>
      <c r="DPG509" s="648"/>
      <c r="DPH509" s="648"/>
      <c r="DPI509" s="648"/>
      <c r="DPJ509" s="648"/>
      <c r="DPK509" s="648"/>
      <c r="DPL509" s="648"/>
      <c r="DPM509" s="648"/>
      <c r="DPN509" s="648"/>
      <c r="DPO509" s="648"/>
      <c r="DPP509" s="648"/>
      <c r="DPQ509" s="648"/>
      <c r="DPR509" s="648"/>
      <c r="DPS509" s="648"/>
      <c r="DPT509" s="648"/>
      <c r="DPU509" s="648"/>
      <c r="DPV509" s="648"/>
      <c r="DPW509" s="648"/>
      <c r="DPX509" s="648"/>
      <c r="DPY509" s="648"/>
      <c r="DPZ509" s="648"/>
      <c r="DQA509" s="648"/>
      <c r="DQB509" s="648"/>
      <c r="DQC509" s="648"/>
      <c r="DQD509" s="648"/>
      <c r="DQE509" s="648"/>
      <c r="DQF509" s="648"/>
      <c r="DQG509" s="648"/>
      <c r="DQH509" s="648"/>
      <c r="DQI509" s="648"/>
      <c r="DQJ509" s="648"/>
      <c r="DQK509" s="648"/>
      <c r="DQL509" s="648"/>
      <c r="DQM509" s="648"/>
      <c r="DQN509" s="648"/>
      <c r="DQO509" s="648"/>
      <c r="DQP509" s="648"/>
      <c r="DQQ509" s="648"/>
      <c r="DQR509" s="648"/>
      <c r="DQS509" s="648"/>
      <c r="DQT509" s="648"/>
      <c r="DQU509" s="648"/>
      <c r="DQV509" s="648"/>
      <c r="DQW509" s="648"/>
      <c r="DQX509" s="648"/>
      <c r="DQY509" s="648"/>
      <c r="DQZ509" s="648"/>
      <c r="DRA509" s="648"/>
      <c r="DRB509" s="648"/>
      <c r="DRC509" s="648"/>
      <c r="DRD509" s="648"/>
      <c r="DRE509" s="648"/>
      <c r="DRF509" s="648"/>
      <c r="DRG509" s="648"/>
      <c r="DRH509" s="648"/>
      <c r="DRI509" s="648"/>
      <c r="DRJ509" s="648"/>
      <c r="DRK509" s="648"/>
      <c r="DRL509" s="648"/>
      <c r="DRM509" s="648"/>
      <c r="DRN509" s="648"/>
      <c r="DRO509" s="648"/>
      <c r="DRP509" s="648"/>
      <c r="DRQ509" s="648"/>
      <c r="DRR509" s="648"/>
      <c r="DRS509" s="648"/>
      <c r="DRT509" s="648"/>
      <c r="DRU509" s="648"/>
      <c r="DRV509" s="648"/>
      <c r="DRW509" s="648"/>
      <c r="DRX509" s="648"/>
      <c r="DRY509" s="648"/>
      <c r="DRZ509" s="648"/>
      <c r="DSA509" s="648"/>
      <c r="DSB509" s="648"/>
      <c r="DSC509" s="648"/>
      <c r="DSD509" s="648"/>
      <c r="DSE509" s="648"/>
      <c r="DSF509" s="648"/>
      <c r="DSG509" s="648"/>
      <c r="DSH509" s="648"/>
      <c r="DSI509" s="648"/>
      <c r="DSJ509" s="648"/>
      <c r="DSK509" s="648"/>
      <c r="DSL509" s="648"/>
      <c r="DSM509" s="648"/>
      <c r="DSN509" s="648"/>
      <c r="DSO509" s="648"/>
      <c r="DSP509" s="648"/>
      <c r="DSQ509" s="648"/>
      <c r="DSR509" s="648"/>
      <c r="DSS509" s="648"/>
      <c r="DST509" s="648"/>
      <c r="DSU509" s="648"/>
      <c r="DSV509" s="648"/>
      <c r="DSW509" s="648"/>
      <c r="DSX509" s="648"/>
      <c r="DSY509" s="648"/>
      <c r="DSZ509" s="648"/>
      <c r="DTA509" s="648"/>
      <c r="DTB509" s="648"/>
      <c r="DTC509" s="648"/>
      <c r="DTD509" s="648"/>
      <c r="DTE509" s="648"/>
      <c r="DTF509" s="648"/>
      <c r="DTG509" s="648"/>
      <c r="DTH509" s="648"/>
      <c r="DTI509" s="648"/>
      <c r="DTJ509" s="648"/>
      <c r="DTK509" s="648"/>
      <c r="DTL509" s="648"/>
      <c r="DTM509" s="648"/>
      <c r="DTN509" s="648"/>
      <c r="DTO509" s="648"/>
      <c r="DTP509" s="648"/>
      <c r="DTQ509" s="648"/>
      <c r="DTR509" s="648"/>
      <c r="DTS509" s="648"/>
      <c r="DTT509" s="648"/>
      <c r="DTU509" s="648"/>
      <c r="DTV509" s="648"/>
      <c r="DTW509" s="648"/>
      <c r="DTX509" s="648"/>
      <c r="DTY509" s="648"/>
      <c r="DTZ509" s="648"/>
      <c r="DUA509" s="648"/>
      <c r="DUB509" s="648"/>
      <c r="DUC509" s="648"/>
      <c r="DUD509" s="648"/>
      <c r="DUE509" s="648"/>
      <c r="DUF509" s="648"/>
      <c r="DUG509" s="648"/>
      <c r="DUH509" s="648"/>
      <c r="DUI509" s="648"/>
      <c r="DUJ509" s="648"/>
      <c r="DUK509" s="648"/>
      <c r="DUL509" s="648"/>
      <c r="DUM509" s="648"/>
      <c r="DUN509" s="648"/>
      <c r="DUO509" s="648"/>
      <c r="DUP509" s="648"/>
      <c r="DUQ509" s="648"/>
      <c r="DUR509" s="648"/>
      <c r="DUS509" s="648"/>
      <c r="DUT509" s="648"/>
      <c r="DUU509" s="648"/>
      <c r="DUV509" s="648"/>
      <c r="DUW509" s="648"/>
      <c r="DUX509" s="648"/>
      <c r="DUY509" s="648"/>
      <c r="DUZ509" s="648"/>
      <c r="DVA509" s="648"/>
      <c r="DVB509" s="648"/>
      <c r="DVC509" s="648"/>
      <c r="DVD509" s="648"/>
      <c r="DVE509" s="648"/>
      <c r="DVF509" s="648"/>
      <c r="DVG509" s="648"/>
      <c r="DVH509" s="648"/>
      <c r="DVI509" s="648"/>
      <c r="DVJ509" s="648"/>
      <c r="DVK509" s="648"/>
      <c r="DVL509" s="648"/>
      <c r="DVM509" s="648"/>
      <c r="DVN509" s="648"/>
      <c r="DVO509" s="648"/>
      <c r="DVP509" s="648"/>
      <c r="DVQ509" s="648"/>
      <c r="DVR509" s="648"/>
      <c r="DVS509" s="648"/>
      <c r="DVT509" s="648"/>
      <c r="DVU509" s="648"/>
      <c r="DVV509" s="648"/>
      <c r="DVW509" s="648"/>
      <c r="DVX509" s="648"/>
      <c r="DVY509" s="648"/>
      <c r="DVZ509" s="648"/>
      <c r="DWA509" s="648"/>
      <c r="DWB509" s="648"/>
      <c r="DWC509" s="648"/>
      <c r="DWD509" s="648"/>
      <c r="DWE509" s="648"/>
      <c r="DWF509" s="648"/>
      <c r="DWG509" s="648"/>
      <c r="DWH509" s="648"/>
      <c r="DWI509" s="648"/>
      <c r="DWJ509" s="648"/>
      <c r="DWK509" s="648"/>
      <c r="DWL509" s="648"/>
      <c r="DWM509" s="648"/>
      <c r="DWN509" s="648"/>
      <c r="DWO509" s="648"/>
      <c r="DWP509" s="648"/>
      <c r="DWQ509" s="648"/>
      <c r="DWR509" s="648"/>
      <c r="DWS509" s="648"/>
      <c r="DWT509" s="648"/>
      <c r="DWU509" s="648"/>
      <c r="DWV509" s="648"/>
      <c r="DWW509" s="648"/>
      <c r="DWX509" s="648"/>
      <c r="DWY509" s="648"/>
      <c r="DWZ509" s="648"/>
      <c r="DXA509" s="648"/>
      <c r="DXB509" s="648"/>
      <c r="DXC509" s="648"/>
      <c r="DXD509" s="648"/>
      <c r="DXE509" s="648"/>
      <c r="DXF509" s="648"/>
      <c r="DXG509" s="648"/>
      <c r="DXH509" s="648"/>
      <c r="DXI509" s="648"/>
      <c r="DXJ509" s="648"/>
      <c r="DXK509" s="648"/>
      <c r="DXL509" s="648"/>
      <c r="DXM509" s="648"/>
      <c r="DXN509" s="648"/>
      <c r="DXO509" s="648"/>
      <c r="DXP509" s="648"/>
      <c r="DXQ509" s="648"/>
      <c r="DXR509" s="648"/>
      <c r="DXS509" s="648"/>
      <c r="DXT509" s="648"/>
      <c r="DXU509" s="648"/>
      <c r="DXV509" s="648"/>
      <c r="DXW509" s="648"/>
      <c r="DXX509" s="648"/>
      <c r="DXY509" s="648"/>
      <c r="DXZ509" s="648"/>
      <c r="DYA509" s="648"/>
      <c r="DYB509" s="648"/>
      <c r="DYC509" s="648"/>
      <c r="DYD509" s="648"/>
      <c r="DYE509" s="648"/>
      <c r="DYF509" s="648"/>
      <c r="DYG509" s="648"/>
      <c r="DYH509" s="648"/>
      <c r="DYI509" s="648"/>
      <c r="DYJ509" s="648"/>
      <c r="DYK509" s="648"/>
      <c r="DYL509" s="648"/>
      <c r="DYM509" s="648"/>
      <c r="DYN509" s="648"/>
      <c r="DYO509" s="648"/>
      <c r="DYP509" s="648"/>
      <c r="DYQ509" s="648"/>
      <c r="DYR509" s="648"/>
      <c r="DYS509" s="648"/>
      <c r="DYT509" s="648"/>
      <c r="DYU509" s="648"/>
      <c r="DYV509" s="648"/>
      <c r="DYW509" s="648"/>
      <c r="DYX509" s="648"/>
      <c r="DYY509" s="648"/>
      <c r="DYZ509" s="648"/>
      <c r="DZA509" s="648"/>
      <c r="DZB509" s="648"/>
      <c r="DZC509" s="648"/>
      <c r="DZD509" s="648"/>
      <c r="DZE509" s="648"/>
      <c r="DZF509" s="648"/>
      <c r="DZG509" s="648"/>
      <c r="DZH509" s="648"/>
      <c r="DZI509" s="648"/>
      <c r="DZJ509" s="648"/>
      <c r="DZK509" s="648"/>
      <c r="DZL509" s="648"/>
      <c r="DZM509" s="648"/>
      <c r="DZN509" s="648"/>
      <c r="DZO509" s="648"/>
      <c r="DZP509" s="648"/>
      <c r="DZQ509" s="648"/>
      <c r="DZR509" s="648"/>
      <c r="DZS509" s="648"/>
      <c r="DZT509" s="648"/>
      <c r="DZU509" s="648"/>
      <c r="DZV509" s="648"/>
      <c r="DZW509" s="648"/>
      <c r="DZX509" s="648"/>
      <c r="DZY509" s="648"/>
      <c r="DZZ509" s="648"/>
      <c r="EAA509" s="648"/>
      <c r="EAB509" s="648"/>
      <c r="EAC509" s="648"/>
      <c r="EAD509" s="648"/>
      <c r="EAE509" s="648"/>
      <c r="EAF509" s="648"/>
      <c r="EAG509" s="648"/>
      <c r="EAH509" s="648"/>
      <c r="EAI509" s="648"/>
      <c r="EAJ509" s="648"/>
      <c r="EAK509" s="648"/>
      <c r="EAL509" s="648"/>
      <c r="EAM509" s="648"/>
      <c r="EAN509" s="648"/>
      <c r="EAO509" s="648"/>
      <c r="EAP509" s="648"/>
      <c r="EAQ509" s="648"/>
      <c r="EAR509" s="648"/>
      <c r="EAS509" s="648"/>
      <c r="EAT509" s="648"/>
      <c r="EAU509" s="648"/>
      <c r="EAV509" s="648"/>
      <c r="EAW509" s="648"/>
      <c r="EAX509" s="648"/>
      <c r="EAY509" s="648"/>
      <c r="EAZ509" s="648"/>
      <c r="EBA509" s="648"/>
      <c r="EBB509" s="648"/>
      <c r="EBC509" s="648"/>
      <c r="EBD509" s="648"/>
      <c r="EBE509" s="648"/>
      <c r="EBF509" s="648"/>
      <c r="EBG509" s="648"/>
      <c r="EBH509" s="648"/>
      <c r="EBI509" s="648"/>
      <c r="EBJ509" s="648"/>
      <c r="EBK509" s="648"/>
      <c r="EBL509" s="648"/>
      <c r="EBM509" s="648"/>
      <c r="EBN509" s="648"/>
      <c r="EBO509" s="648"/>
      <c r="EBP509" s="648"/>
      <c r="EBQ509" s="648"/>
      <c r="EBR509" s="648"/>
      <c r="EBS509" s="648"/>
      <c r="EBT509" s="648"/>
      <c r="EBU509" s="648"/>
      <c r="EBV509" s="648"/>
      <c r="EBW509" s="648"/>
      <c r="EBX509" s="648"/>
      <c r="EBY509" s="648"/>
      <c r="EBZ509" s="648"/>
      <c r="ECA509" s="648"/>
      <c r="ECB509" s="648"/>
      <c r="ECC509" s="648"/>
      <c r="ECD509" s="648"/>
      <c r="ECE509" s="648"/>
      <c r="ECF509" s="648"/>
      <c r="ECG509" s="648"/>
      <c r="ECH509" s="648"/>
      <c r="ECI509" s="648"/>
      <c r="ECJ509" s="648"/>
      <c r="ECK509" s="648"/>
      <c r="ECL509" s="648"/>
      <c r="ECM509" s="648"/>
      <c r="ECN509" s="648"/>
      <c r="ECO509" s="648"/>
      <c r="ECP509" s="648"/>
      <c r="ECQ509" s="648"/>
      <c r="ECR509" s="648"/>
      <c r="ECS509" s="648"/>
      <c r="ECT509" s="648"/>
      <c r="ECU509" s="648"/>
      <c r="ECV509" s="648"/>
      <c r="ECW509" s="648"/>
      <c r="ECX509" s="648"/>
      <c r="ECY509" s="648"/>
      <c r="ECZ509" s="648"/>
      <c r="EDA509" s="648"/>
      <c r="EDB509" s="648"/>
      <c r="EDC509" s="648"/>
      <c r="EDD509" s="648"/>
      <c r="EDE509" s="648"/>
      <c r="EDF509" s="648"/>
      <c r="EDG509" s="648"/>
      <c r="EDH509" s="648"/>
      <c r="EDI509" s="648"/>
      <c r="EDJ509" s="648"/>
      <c r="EDK509" s="648"/>
      <c r="EDL509" s="648"/>
      <c r="EDM509" s="648"/>
      <c r="EDN509" s="648"/>
      <c r="EDO509" s="648"/>
      <c r="EDP509" s="648"/>
      <c r="EDQ509" s="648"/>
      <c r="EDR509" s="648"/>
      <c r="EDS509" s="648"/>
      <c r="EDT509" s="648"/>
      <c r="EDU509" s="648"/>
      <c r="EDV509" s="648"/>
      <c r="EDW509" s="648"/>
      <c r="EDX509" s="648"/>
      <c r="EDY509" s="648"/>
      <c r="EDZ509" s="648"/>
      <c r="EEA509" s="648"/>
      <c r="EEB509" s="648"/>
      <c r="EEC509" s="648"/>
      <c r="EED509" s="648"/>
      <c r="EEE509" s="648"/>
      <c r="EEF509" s="648"/>
      <c r="EEG509" s="648"/>
      <c r="EEH509" s="648"/>
      <c r="EEI509" s="648"/>
      <c r="EEJ509" s="648"/>
      <c r="EEK509" s="648"/>
      <c r="EEL509" s="648"/>
      <c r="EEM509" s="648"/>
      <c r="EEN509" s="648"/>
      <c r="EEO509" s="648"/>
      <c r="EEP509" s="648"/>
      <c r="EEQ509" s="648"/>
      <c r="EER509" s="648"/>
      <c r="EES509" s="648"/>
      <c r="EET509" s="648"/>
      <c r="EEU509" s="648"/>
      <c r="EEV509" s="648"/>
      <c r="EEW509" s="648"/>
      <c r="EEX509" s="648"/>
      <c r="EEY509" s="648"/>
      <c r="EEZ509" s="648"/>
      <c r="EFA509" s="648"/>
      <c r="EFB509" s="648"/>
      <c r="EFC509" s="648"/>
      <c r="EFD509" s="648"/>
      <c r="EFE509" s="648"/>
      <c r="EFF509" s="648"/>
      <c r="EFG509" s="648"/>
      <c r="EFH509" s="648"/>
      <c r="EFI509" s="648"/>
      <c r="EFJ509" s="648"/>
      <c r="EFK509" s="648"/>
      <c r="EFL509" s="648"/>
      <c r="EFM509" s="648"/>
      <c r="EFN509" s="648"/>
      <c r="EFO509" s="648"/>
      <c r="EFP509" s="648"/>
      <c r="EFQ509" s="648"/>
      <c r="EFR509" s="648"/>
      <c r="EFS509" s="648"/>
      <c r="EFT509" s="648"/>
      <c r="EFU509" s="648"/>
      <c r="EFV509" s="648"/>
      <c r="EFW509" s="648"/>
      <c r="EFX509" s="648"/>
      <c r="EFY509" s="648"/>
      <c r="EFZ509" s="648"/>
      <c r="EGA509" s="648"/>
      <c r="EGB509" s="648"/>
      <c r="EGC509" s="648"/>
      <c r="EGD509" s="648"/>
      <c r="EGE509" s="648"/>
      <c r="EGF509" s="648"/>
      <c r="EGG509" s="648"/>
      <c r="EGH509" s="648"/>
      <c r="EGI509" s="648"/>
      <c r="EGJ509" s="648"/>
      <c r="EGK509" s="648"/>
      <c r="EGL509" s="648"/>
      <c r="EGM509" s="648"/>
      <c r="EGN509" s="648"/>
      <c r="EGO509" s="648"/>
      <c r="EGP509" s="648"/>
      <c r="EGQ509" s="648"/>
      <c r="EGR509" s="648"/>
      <c r="EGS509" s="648"/>
      <c r="EGT509" s="648"/>
      <c r="EGU509" s="648"/>
      <c r="EGV509" s="648"/>
      <c r="EGW509" s="648"/>
      <c r="EGX509" s="648"/>
      <c r="EGY509" s="648"/>
      <c r="EGZ509" s="648"/>
      <c r="EHA509" s="648"/>
      <c r="EHB509" s="648"/>
      <c r="EHC509" s="648"/>
      <c r="EHD509" s="648"/>
      <c r="EHE509" s="648"/>
      <c r="EHF509" s="648"/>
      <c r="EHG509" s="648"/>
      <c r="EHH509" s="648"/>
      <c r="EHI509" s="648"/>
      <c r="EHJ509" s="648"/>
      <c r="EHK509" s="648"/>
      <c r="EHL509" s="648"/>
      <c r="EHM509" s="648"/>
      <c r="EHN509" s="648"/>
      <c r="EHO509" s="648"/>
      <c r="EHP509" s="648"/>
      <c r="EHQ509" s="648"/>
      <c r="EHR509" s="648"/>
      <c r="EHS509" s="648"/>
      <c r="EHT509" s="648"/>
      <c r="EHU509" s="648"/>
      <c r="EHV509" s="648"/>
      <c r="EHW509" s="648"/>
      <c r="EHX509" s="648"/>
      <c r="EHY509" s="648"/>
      <c r="EHZ509" s="648"/>
      <c r="EIA509" s="648"/>
      <c r="EIB509" s="648"/>
      <c r="EIC509" s="648"/>
      <c r="EID509" s="648"/>
      <c r="EIE509" s="648"/>
      <c r="EIF509" s="648"/>
      <c r="EIG509" s="648"/>
      <c r="EIH509" s="648"/>
      <c r="EII509" s="648"/>
      <c r="EIJ509" s="648"/>
      <c r="EIK509" s="648"/>
      <c r="EIL509" s="648"/>
      <c r="EIM509" s="648"/>
      <c r="EIN509" s="648"/>
      <c r="EIO509" s="648"/>
      <c r="EIP509" s="648"/>
      <c r="EIQ509" s="648"/>
      <c r="EIR509" s="648"/>
      <c r="EIS509" s="648"/>
      <c r="EIT509" s="648"/>
      <c r="EIU509" s="648"/>
      <c r="EIV509" s="648"/>
      <c r="EIW509" s="648"/>
      <c r="EIX509" s="648"/>
      <c r="EIY509" s="648"/>
      <c r="EIZ509" s="648"/>
      <c r="EJA509" s="648"/>
      <c r="EJB509" s="648"/>
      <c r="EJC509" s="648"/>
      <c r="EJD509" s="648"/>
      <c r="EJE509" s="648"/>
      <c r="EJF509" s="648"/>
      <c r="EJG509" s="648"/>
      <c r="EJH509" s="648"/>
      <c r="EJI509" s="648"/>
      <c r="EJJ509" s="648"/>
      <c r="EJK509" s="648"/>
      <c r="EJL509" s="648"/>
      <c r="EJM509" s="648"/>
      <c r="EJN509" s="648"/>
      <c r="EJO509" s="648"/>
      <c r="EJP509" s="648"/>
      <c r="EJQ509" s="648"/>
      <c r="EJR509" s="648"/>
      <c r="EJS509" s="648"/>
      <c r="EJT509" s="648"/>
      <c r="EJU509" s="648"/>
      <c r="EJV509" s="648"/>
      <c r="EJW509" s="648"/>
      <c r="EJX509" s="648"/>
      <c r="EJY509" s="648"/>
      <c r="EJZ509" s="648"/>
      <c r="EKA509" s="648"/>
      <c r="EKB509" s="648"/>
      <c r="EKC509" s="648"/>
      <c r="EKD509" s="648"/>
      <c r="EKE509" s="648"/>
      <c r="EKF509" s="648"/>
      <c r="EKG509" s="648"/>
      <c r="EKH509" s="648"/>
      <c r="EKI509" s="648"/>
      <c r="EKJ509" s="648"/>
      <c r="EKK509" s="648"/>
      <c r="EKL509" s="648"/>
      <c r="EKM509" s="648"/>
      <c r="EKN509" s="648"/>
      <c r="EKO509" s="648"/>
      <c r="EKP509" s="648"/>
      <c r="EKQ509" s="648"/>
      <c r="EKR509" s="648"/>
      <c r="EKS509" s="648"/>
      <c r="EKT509" s="648"/>
      <c r="EKU509" s="648"/>
      <c r="EKV509" s="648"/>
      <c r="EKW509" s="648"/>
      <c r="EKX509" s="648"/>
      <c r="EKY509" s="648"/>
      <c r="EKZ509" s="648"/>
      <c r="ELA509" s="648"/>
      <c r="ELB509" s="648"/>
      <c r="ELC509" s="648"/>
      <c r="ELD509" s="648"/>
      <c r="ELE509" s="648"/>
      <c r="ELF509" s="648"/>
      <c r="ELG509" s="648"/>
      <c r="ELH509" s="648"/>
      <c r="ELI509" s="648"/>
      <c r="ELJ509" s="648"/>
      <c r="ELK509" s="648"/>
      <c r="ELL509" s="648"/>
      <c r="ELM509" s="648"/>
      <c r="ELN509" s="648"/>
      <c r="ELO509" s="648"/>
      <c r="ELP509" s="648"/>
      <c r="ELQ509" s="648"/>
      <c r="ELR509" s="648"/>
      <c r="ELS509" s="648"/>
      <c r="ELT509" s="648"/>
      <c r="ELU509" s="648"/>
      <c r="ELV509" s="648"/>
      <c r="ELW509" s="648"/>
      <c r="ELX509" s="648"/>
      <c r="ELY509" s="648"/>
      <c r="ELZ509" s="648"/>
      <c r="EMA509" s="648"/>
      <c r="EMB509" s="648"/>
      <c r="EMC509" s="648"/>
      <c r="EMD509" s="648"/>
      <c r="EME509" s="648"/>
      <c r="EMF509" s="648"/>
      <c r="EMG509" s="648"/>
      <c r="EMH509" s="648"/>
      <c r="EMI509" s="648"/>
      <c r="EMJ509" s="648"/>
      <c r="EMK509" s="648"/>
      <c r="EML509" s="648"/>
      <c r="EMM509" s="648"/>
      <c r="EMN509" s="648"/>
      <c r="EMO509" s="648"/>
      <c r="EMP509" s="648"/>
      <c r="EMQ509" s="648"/>
      <c r="EMR509" s="648"/>
      <c r="EMS509" s="648"/>
      <c r="EMT509" s="648"/>
      <c r="EMU509" s="648"/>
      <c r="EMV509" s="648"/>
      <c r="EMW509" s="648"/>
      <c r="EMX509" s="648"/>
      <c r="EMY509" s="648"/>
      <c r="EMZ509" s="648"/>
      <c r="ENA509" s="648"/>
      <c r="ENB509" s="648"/>
      <c r="ENC509" s="648"/>
      <c r="END509" s="648"/>
      <c r="ENE509" s="648"/>
      <c r="ENF509" s="648"/>
      <c r="ENG509" s="648"/>
      <c r="ENH509" s="648"/>
      <c r="ENI509" s="648"/>
      <c r="ENJ509" s="648"/>
      <c r="ENK509" s="648"/>
      <c r="ENL509" s="648"/>
      <c r="ENM509" s="648"/>
      <c r="ENN509" s="648"/>
      <c r="ENO509" s="648"/>
      <c r="ENP509" s="648"/>
      <c r="ENQ509" s="648"/>
      <c r="ENR509" s="648"/>
      <c r="ENS509" s="648"/>
      <c r="ENT509" s="648"/>
      <c r="ENU509" s="648"/>
      <c r="ENV509" s="648"/>
      <c r="ENW509" s="648"/>
      <c r="ENX509" s="648"/>
      <c r="ENY509" s="648"/>
      <c r="ENZ509" s="648"/>
      <c r="EOA509" s="648"/>
      <c r="EOB509" s="648"/>
      <c r="EOC509" s="648"/>
      <c r="EOD509" s="648"/>
      <c r="EOE509" s="648"/>
      <c r="EOF509" s="648"/>
      <c r="EOG509" s="648"/>
      <c r="EOH509" s="648"/>
      <c r="EOI509" s="648"/>
      <c r="EOJ509" s="648"/>
      <c r="EOK509" s="648"/>
      <c r="EOL509" s="648"/>
      <c r="EOM509" s="648"/>
      <c r="EON509" s="648"/>
      <c r="EOO509" s="648"/>
      <c r="EOP509" s="648"/>
      <c r="EOQ509" s="648"/>
      <c r="EOR509" s="648"/>
      <c r="EOS509" s="648"/>
      <c r="EOT509" s="648"/>
      <c r="EOU509" s="648"/>
      <c r="EOV509" s="648"/>
      <c r="EOW509" s="648"/>
      <c r="EOX509" s="648"/>
      <c r="EOY509" s="648"/>
      <c r="EOZ509" s="648"/>
      <c r="EPA509" s="648"/>
      <c r="EPB509" s="648"/>
      <c r="EPC509" s="648"/>
      <c r="EPD509" s="648"/>
      <c r="EPE509" s="648"/>
      <c r="EPF509" s="648"/>
      <c r="EPG509" s="648"/>
      <c r="EPH509" s="648"/>
      <c r="EPI509" s="648"/>
      <c r="EPJ509" s="648"/>
      <c r="EPK509" s="648"/>
      <c r="EPL509" s="648"/>
      <c r="EPM509" s="648"/>
      <c r="EPN509" s="648"/>
      <c r="EPO509" s="648"/>
      <c r="EPP509" s="648"/>
      <c r="EPQ509" s="648"/>
      <c r="EPR509" s="648"/>
      <c r="EPS509" s="648"/>
      <c r="EPT509" s="648"/>
      <c r="EPU509" s="648"/>
      <c r="EPV509" s="648"/>
      <c r="EPW509" s="648"/>
      <c r="EPX509" s="648"/>
      <c r="EPY509" s="648"/>
      <c r="EPZ509" s="648"/>
      <c r="EQA509" s="648"/>
      <c r="EQB509" s="648"/>
      <c r="EQC509" s="648"/>
      <c r="EQD509" s="648"/>
      <c r="EQE509" s="648"/>
      <c r="EQF509" s="648"/>
      <c r="EQG509" s="648"/>
      <c r="EQH509" s="648"/>
      <c r="EQI509" s="648"/>
      <c r="EQJ509" s="648"/>
      <c r="EQK509" s="648"/>
      <c r="EQL509" s="648"/>
      <c r="EQM509" s="648"/>
      <c r="EQN509" s="648"/>
      <c r="EQO509" s="648"/>
      <c r="EQP509" s="648"/>
      <c r="EQQ509" s="648"/>
      <c r="EQR509" s="648"/>
      <c r="EQS509" s="648"/>
      <c r="EQT509" s="648"/>
      <c r="EQU509" s="648"/>
      <c r="EQV509" s="648"/>
      <c r="EQW509" s="648"/>
      <c r="EQX509" s="648"/>
      <c r="EQY509" s="648"/>
      <c r="EQZ509" s="648"/>
      <c r="ERA509" s="648"/>
      <c r="ERB509" s="648"/>
      <c r="ERC509" s="648"/>
      <c r="ERD509" s="648"/>
      <c r="ERE509" s="648"/>
      <c r="ERF509" s="648"/>
      <c r="ERG509" s="648"/>
      <c r="ERH509" s="648"/>
      <c r="ERI509" s="648"/>
      <c r="ERJ509" s="648"/>
      <c r="ERK509" s="648"/>
      <c r="ERL509" s="648"/>
      <c r="ERM509" s="648"/>
      <c r="ERN509" s="648"/>
      <c r="ERO509" s="648"/>
      <c r="ERP509" s="648"/>
      <c r="ERQ509" s="648"/>
      <c r="ERR509" s="648"/>
      <c r="ERS509" s="648"/>
      <c r="ERT509" s="648"/>
      <c r="ERU509" s="648"/>
      <c r="ERV509" s="648"/>
      <c r="ERW509" s="648"/>
      <c r="ERX509" s="648"/>
      <c r="ERY509" s="648"/>
      <c r="ERZ509" s="648"/>
      <c r="ESA509" s="648"/>
      <c r="ESB509" s="648"/>
      <c r="ESC509" s="648"/>
      <c r="ESD509" s="648"/>
      <c r="ESE509" s="648"/>
      <c r="ESF509" s="648"/>
      <c r="ESG509" s="648"/>
      <c r="ESH509" s="648"/>
      <c r="ESI509" s="648"/>
      <c r="ESJ509" s="648"/>
      <c r="ESK509" s="648"/>
      <c r="ESL509" s="648"/>
      <c r="ESM509" s="648"/>
      <c r="ESN509" s="648"/>
      <c r="ESO509" s="648"/>
      <c r="ESP509" s="648"/>
      <c r="ESQ509" s="648"/>
      <c r="ESR509" s="648"/>
      <c r="ESS509" s="648"/>
      <c r="EST509" s="648"/>
      <c r="ESU509" s="648"/>
      <c r="ESV509" s="648"/>
      <c r="ESW509" s="648"/>
      <c r="ESX509" s="648"/>
      <c r="ESY509" s="648"/>
      <c r="ESZ509" s="648"/>
      <c r="ETA509" s="648"/>
      <c r="ETB509" s="648"/>
      <c r="ETC509" s="648"/>
      <c r="ETD509" s="648"/>
      <c r="ETE509" s="648"/>
      <c r="ETF509" s="648"/>
      <c r="ETG509" s="648"/>
      <c r="ETH509" s="648"/>
      <c r="ETI509" s="648"/>
      <c r="ETJ509" s="648"/>
      <c r="ETK509" s="648"/>
      <c r="ETL509" s="648"/>
      <c r="ETM509" s="648"/>
      <c r="ETN509" s="648"/>
      <c r="ETO509" s="648"/>
      <c r="ETP509" s="648"/>
      <c r="ETQ509" s="648"/>
      <c r="ETR509" s="648"/>
      <c r="ETS509" s="648"/>
      <c r="ETT509" s="648"/>
      <c r="ETU509" s="648"/>
      <c r="ETV509" s="648"/>
      <c r="ETW509" s="648"/>
      <c r="ETX509" s="648"/>
      <c r="ETY509" s="648"/>
      <c r="ETZ509" s="648"/>
      <c r="EUA509" s="648"/>
      <c r="EUB509" s="648"/>
      <c r="EUC509" s="648"/>
      <c r="EUD509" s="648"/>
      <c r="EUE509" s="648"/>
      <c r="EUF509" s="648"/>
      <c r="EUG509" s="648"/>
      <c r="EUH509" s="648"/>
      <c r="EUI509" s="648"/>
      <c r="EUJ509" s="648"/>
      <c r="EUK509" s="648"/>
      <c r="EUL509" s="648"/>
      <c r="EUM509" s="648"/>
      <c r="EUN509" s="648"/>
      <c r="EUO509" s="648"/>
      <c r="EUP509" s="648"/>
      <c r="EUQ509" s="648"/>
      <c r="EUR509" s="648"/>
      <c r="EUS509" s="648"/>
      <c r="EUT509" s="648"/>
      <c r="EUU509" s="648"/>
      <c r="EUV509" s="648"/>
      <c r="EUW509" s="648"/>
      <c r="EUX509" s="648"/>
      <c r="EUY509" s="648"/>
      <c r="EUZ509" s="648"/>
      <c r="EVA509" s="648"/>
      <c r="EVB509" s="648"/>
      <c r="EVC509" s="648"/>
      <c r="EVD509" s="648"/>
      <c r="EVE509" s="648"/>
      <c r="EVF509" s="648"/>
      <c r="EVG509" s="648"/>
      <c r="EVH509" s="648"/>
      <c r="EVI509" s="648"/>
      <c r="EVJ509" s="648"/>
      <c r="EVK509" s="648"/>
      <c r="EVL509" s="648"/>
      <c r="EVM509" s="648"/>
      <c r="EVN509" s="648"/>
      <c r="EVO509" s="648"/>
      <c r="EVP509" s="648"/>
      <c r="EVQ509" s="648"/>
      <c r="EVR509" s="648"/>
      <c r="EVS509" s="648"/>
      <c r="EVT509" s="648"/>
      <c r="EVU509" s="648"/>
      <c r="EVV509" s="648"/>
      <c r="EVW509" s="648"/>
      <c r="EVX509" s="648"/>
      <c r="EVY509" s="648"/>
      <c r="EVZ509" s="648"/>
      <c r="EWA509" s="648"/>
      <c r="EWB509" s="648"/>
      <c r="EWC509" s="648"/>
      <c r="EWD509" s="648"/>
      <c r="EWE509" s="648"/>
      <c r="EWF509" s="648"/>
      <c r="EWG509" s="648"/>
      <c r="EWH509" s="648"/>
      <c r="EWI509" s="648"/>
      <c r="EWJ509" s="648"/>
      <c r="EWK509" s="648"/>
      <c r="EWL509" s="648"/>
      <c r="EWM509" s="648"/>
      <c r="EWN509" s="648"/>
      <c r="EWO509" s="648"/>
      <c r="EWP509" s="648"/>
      <c r="EWQ509" s="648"/>
      <c r="EWR509" s="648"/>
      <c r="EWS509" s="648"/>
      <c r="EWT509" s="648"/>
      <c r="EWU509" s="648"/>
      <c r="EWV509" s="648"/>
      <c r="EWW509" s="648"/>
      <c r="EWX509" s="648"/>
      <c r="EWY509" s="648"/>
      <c r="EWZ509" s="648"/>
      <c r="EXA509" s="648"/>
      <c r="EXB509" s="648"/>
      <c r="EXC509" s="648"/>
      <c r="EXD509" s="648"/>
      <c r="EXE509" s="648"/>
      <c r="EXF509" s="648"/>
      <c r="EXG509" s="648"/>
      <c r="EXH509" s="648"/>
      <c r="EXI509" s="648"/>
      <c r="EXJ509" s="648"/>
      <c r="EXK509" s="648"/>
      <c r="EXL509" s="648"/>
      <c r="EXM509" s="648"/>
      <c r="EXN509" s="648"/>
      <c r="EXO509" s="648"/>
      <c r="EXP509" s="648"/>
      <c r="EXQ509" s="648"/>
      <c r="EXR509" s="648"/>
      <c r="EXS509" s="648"/>
      <c r="EXT509" s="648"/>
      <c r="EXU509" s="648"/>
      <c r="EXV509" s="648"/>
      <c r="EXW509" s="648"/>
      <c r="EXX509" s="648"/>
      <c r="EXY509" s="648"/>
      <c r="EXZ509" s="648"/>
      <c r="EYA509" s="648"/>
      <c r="EYB509" s="648"/>
      <c r="EYC509" s="648"/>
      <c r="EYD509" s="648"/>
      <c r="EYE509" s="648"/>
      <c r="EYF509" s="648"/>
      <c r="EYG509" s="648"/>
      <c r="EYH509" s="648"/>
      <c r="EYI509" s="648"/>
      <c r="EYJ509" s="648"/>
      <c r="EYK509" s="648"/>
      <c r="EYL509" s="648"/>
      <c r="EYM509" s="648"/>
      <c r="EYN509" s="648"/>
      <c r="EYO509" s="648"/>
      <c r="EYP509" s="648"/>
      <c r="EYQ509" s="648"/>
      <c r="EYR509" s="648"/>
      <c r="EYS509" s="648"/>
      <c r="EYT509" s="648"/>
      <c r="EYU509" s="648"/>
      <c r="EYV509" s="648"/>
      <c r="EYW509" s="648"/>
      <c r="EYX509" s="648"/>
      <c r="EYY509" s="648"/>
      <c r="EYZ509" s="648"/>
      <c r="EZA509" s="648"/>
      <c r="EZB509" s="648"/>
      <c r="EZC509" s="648"/>
      <c r="EZD509" s="648"/>
      <c r="EZE509" s="648"/>
      <c r="EZF509" s="648"/>
      <c r="EZG509" s="648"/>
      <c r="EZH509" s="648"/>
      <c r="EZI509" s="648"/>
      <c r="EZJ509" s="648"/>
      <c r="EZK509" s="648"/>
      <c r="EZL509" s="648"/>
      <c r="EZM509" s="648"/>
      <c r="EZN509" s="648"/>
      <c r="EZO509" s="648"/>
      <c r="EZP509" s="648"/>
      <c r="EZQ509" s="648"/>
      <c r="EZR509" s="648"/>
      <c r="EZS509" s="648"/>
      <c r="EZT509" s="648"/>
      <c r="EZU509" s="648"/>
      <c r="EZV509" s="648"/>
      <c r="EZW509" s="648"/>
      <c r="EZX509" s="648"/>
      <c r="EZY509" s="648"/>
      <c r="EZZ509" s="648"/>
      <c r="FAA509" s="648"/>
      <c r="FAB509" s="648"/>
      <c r="FAC509" s="648"/>
      <c r="FAD509" s="648"/>
      <c r="FAE509" s="648"/>
      <c r="FAF509" s="648"/>
      <c r="FAG509" s="648"/>
      <c r="FAH509" s="648"/>
      <c r="FAI509" s="648"/>
      <c r="FAJ509" s="648"/>
      <c r="FAK509" s="648"/>
      <c r="FAL509" s="648"/>
      <c r="FAM509" s="648"/>
      <c r="FAN509" s="648"/>
      <c r="FAO509" s="648"/>
      <c r="FAP509" s="648"/>
      <c r="FAQ509" s="648"/>
      <c r="FAR509" s="648"/>
      <c r="FAS509" s="648"/>
      <c r="FAT509" s="648"/>
      <c r="FAU509" s="648"/>
      <c r="FAV509" s="648"/>
      <c r="FAW509" s="648"/>
      <c r="FAX509" s="648"/>
      <c r="FAY509" s="648"/>
      <c r="FAZ509" s="648"/>
      <c r="FBA509" s="648"/>
      <c r="FBB509" s="648"/>
      <c r="FBC509" s="648"/>
      <c r="FBD509" s="648"/>
      <c r="FBE509" s="648"/>
      <c r="FBF509" s="648"/>
      <c r="FBG509" s="648"/>
      <c r="FBH509" s="648"/>
      <c r="FBI509" s="648"/>
      <c r="FBJ509" s="648"/>
      <c r="FBK509" s="648"/>
      <c r="FBL509" s="648"/>
      <c r="FBM509" s="648"/>
      <c r="FBN509" s="648"/>
      <c r="FBO509" s="648"/>
      <c r="FBP509" s="648"/>
      <c r="FBQ509" s="648"/>
      <c r="FBR509" s="648"/>
      <c r="FBS509" s="648"/>
      <c r="FBT509" s="648"/>
      <c r="FBU509" s="648"/>
      <c r="FBV509" s="648"/>
      <c r="FBW509" s="648"/>
      <c r="FBX509" s="648"/>
      <c r="FBY509" s="648"/>
      <c r="FBZ509" s="648"/>
      <c r="FCA509" s="648"/>
      <c r="FCB509" s="648"/>
      <c r="FCC509" s="648"/>
      <c r="FCD509" s="648"/>
      <c r="FCE509" s="648"/>
      <c r="FCF509" s="648"/>
      <c r="FCG509" s="648"/>
      <c r="FCH509" s="648"/>
      <c r="FCI509" s="648"/>
      <c r="FCJ509" s="648"/>
      <c r="FCK509" s="648"/>
      <c r="FCL509" s="648"/>
      <c r="FCM509" s="648"/>
      <c r="FCN509" s="648"/>
      <c r="FCO509" s="648"/>
      <c r="FCP509" s="648"/>
      <c r="FCQ509" s="648"/>
      <c r="FCR509" s="648"/>
      <c r="FCS509" s="648"/>
      <c r="FCT509" s="648"/>
      <c r="FCU509" s="648"/>
      <c r="FCV509" s="648"/>
      <c r="FCW509" s="648"/>
      <c r="FCX509" s="648"/>
      <c r="FCY509" s="648"/>
      <c r="FCZ509" s="648"/>
      <c r="FDA509" s="648"/>
      <c r="FDB509" s="648"/>
      <c r="FDC509" s="648"/>
      <c r="FDD509" s="648"/>
      <c r="FDE509" s="648"/>
      <c r="FDF509" s="648"/>
      <c r="FDG509" s="648"/>
      <c r="FDH509" s="648"/>
      <c r="FDI509" s="648"/>
      <c r="FDJ509" s="648"/>
      <c r="FDK509" s="648"/>
      <c r="FDL509" s="648"/>
      <c r="FDM509" s="648"/>
      <c r="FDN509" s="648"/>
      <c r="FDO509" s="648"/>
      <c r="FDP509" s="648"/>
      <c r="FDQ509" s="648"/>
      <c r="FDR509" s="648"/>
      <c r="FDS509" s="648"/>
      <c r="FDT509" s="648"/>
      <c r="FDU509" s="648"/>
      <c r="FDV509" s="648"/>
      <c r="FDW509" s="648"/>
      <c r="FDX509" s="648"/>
      <c r="FDY509" s="648"/>
      <c r="FDZ509" s="648"/>
      <c r="FEA509" s="648"/>
      <c r="FEB509" s="648"/>
      <c r="FEC509" s="648"/>
      <c r="FED509" s="648"/>
      <c r="FEE509" s="648"/>
      <c r="FEF509" s="648"/>
      <c r="FEG509" s="648"/>
      <c r="FEH509" s="648"/>
      <c r="FEI509" s="648"/>
      <c r="FEJ509" s="648"/>
      <c r="FEK509" s="648"/>
      <c r="FEL509" s="648"/>
      <c r="FEM509" s="648"/>
      <c r="FEN509" s="648"/>
      <c r="FEO509" s="648"/>
      <c r="FEP509" s="648"/>
      <c r="FEQ509" s="648"/>
      <c r="FER509" s="648"/>
      <c r="FES509" s="648"/>
      <c r="FET509" s="648"/>
      <c r="FEU509" s="648"/>
      <c r="FEV509" s="648"/>
      <c r="FEW509" s="648"/>
      <c r="FEX509" s="648"/>
      <c r="FEY509" s="648"/>
      <c r="FEZ509" s="648"/>
      <c r="FFA509" s="648"/>
      <c r="FFB509" s="648"/>
      <c r="FFC509" s="648"/>
      <c r="FFD509" s="648"/>
      <c r="FFE509" s="648"/>
      <c r="FFF509" s="648"/>
      <c r="FFG509" s="648"/>
      <c r="FFH509" s="648"/>
      <c r="FFI509" s="648"/>
      <c r="FFJ509" s="648"/>
      <c r="FFK509" s="648"/>
      <c r="FFL509" s="648"/>
      <c r="FFM509" s="648"/>
      <c r="FFN509" s="648"/>
      <c r="FFO509" s="648"/>
      <c r="FFP509" s="648"/>
      <c r="FFQ509" s="648"/>
      <c r="FFR509" s="648"/>
      <c r="FFS509" s="648"/>
      <c r="FFT509" s="648"/>
      <c r="FFU509" s="648"/>
      <c r="FFV509" s="648"/>
      <c r="FFW509" s="648"/>
      <c r="FFX509" s="648"/>
      <c r="FFY509" s="648"/>
      <c r="FFZ509" s="648"/>
      <c r="FGA509" s="648"/>
      <c r="FGB509" s="648"/>
      <c r="FGC509" s="648"/>
      <c r="FGD509" s="648"/>
      <c r="FGE509" s="648"/>
      <c r="FGF509" s="648"/>
      <c r="FGG509" s="648"/>
      <c r="FGH509" s="648"/>
      <c r="FGI509" s="648"/>
      <c r="FGJ509" s="648"/>
      <c r="FGK509" s="648"/>
      <c r="FGL509" s="648"/>
      <c r="FGM509" s="648"/>
      <c r="FGN509" s="648"/>
      <c r="FGO509" s="648"/>
      <c r="FGP509" s="648"/>
      <c r="FGQ509" s="648"/>
      <c r="FGR509" s="648"/>
      <c r="FGS509" s="648"/>
      <c r="FGT509" s="648"/>
      <c r="FGU509" s="648"/>
      <c r="FGV509" s="648"/>
      <c r="FGW509" s="648"/>
      <c r="FGX509" s="648"/>
      <c r="FGY509" s="648"/>
      <c r="FGZ509" s="648"/>
      <c r="FHA509" s="648"/>
      <c r="FHB509" s="648"/>
      <c r="FHC509" s="648"/>
      <c r="FHD509" s="648"/>
      <c r="FHE509" s="648"/>
      <c r="FHF509" s="648"/>
      <c r="FHG509" s="648"/>
      <c r="FHH509" s="648"/>
      <c r="FHI509" s="648"/>
      <c r="FHJ509" s="648"/>
      <c r="FHK509" s="648"/>
      <c r="FHL509" s="648"/>
      <c r="FHM509" s="648"/>
      <c r="FHN509" s="648"/>
      <c r="FHO509" s="648"/>
      <c r="FHP509" s="648"/>
      <c r="FHQ509" s="648"/>
      <c r="FHR509" s="648"/>
      <c r="FHS509" s="648"/>
      <c r="FHT509" s="648"/>
      <c r="FHU509" s="648"/>
      <c r="FHV509" s="648"/>
      <c r="FHW509" s="648"/>
      <c r="FHX509" s="648"/>
      <c r="FHY509" s="648"/>
      <c r="FHZ509" s="648"/>
      <c r="FIA509" s="648"/>
      <c r="FIB509" s="648"/>
      <c r="FIC509" s="648"/>
      <c r="FID509" s="648"/>
      <c r="FIE509" s="648"/>
      <c r="FIF509" s="648"/>
      <c r="FIG509" s="648"/>
      <c r="FIH509" s="648"/>
      <c r="FII509" s="648"/>
      <c r="FIJ509" s="648"/>
      <c r="FIK509" s="648"/>
      <c r="FIL509" s="648"/>
      <c r="FIM509" s="648"/>
      <c r="FIN509" s="648"/>
      <c r="FIO509" s="648"/>
      <c r="FIP509" s="648"/>
      <c r="FIQ509" s="648"/>
      <c r="FIR509" s="648"/>
      <c r="FIS509" s="648"/>
      <c r="FIT509" s="648"/>
      <c r="FIU509" s="648"/>
      <c r="FIV509" s="648"/>
      <c r="FIW509" s="648"/>
      <c r="FIX509" s="648"/>
      <c r="FIY509" s="648"/>
      <c r="FIZ509" s="648"/>
      <c r="FJA509" s="648"/>
      <c r="FJB509" s="648"/>
      <c r="FJC509" s="648"/>
      <c r="FJD509" s="648"/>
      <c r="FJE509" s="648"/>
      <c r="FJF509" s="648"/>
      <c r="FJG509" s="648"/>
      <c r="FJH509" s="648"/>
      <c r="FJI509" s="648"/>
      <c r="FJJ509" s="648"/>
      <c r="FJK509" s="648"/>
      <c r="FJL509" s="648"/>
      <c r="FJM509" s="648"/>
      <c r="FJN509" s="648"/>
      <c r="FJO509" s="648"/>
      <c r="FJP509" s="648"/>
      <c r="FJQ509" s="648"/>
      <c r="FJR509" s="648"/>
      <c r="FJS509" s="648"/>
      <c r="FJT509" s="648"/>
      <c r="FJU509" s="648"/>
      <c r="FJV509" s="648"/>
      <c r="FJW509" s="648"/>
      <c r="FJX509" s="648"/>
      <c r="FJY509" s="648"/>
      <c r="FJZ509" s="648"/>
      <c r="FKA509" s="648"/>
      <c r="FKB509" s="648"/>
      <c r="FKC509" s="648"/>
      <c r="FKD509" s="648"/>
      <c r="FKE509" s="648"/>
      <c r="FKF509" s="648"/>
      <c r="FKG509" s="648"/>
      <c r="FKH509" s="648"/>
      <c r="FKI509" s="648"/>
      <c r="FKJ509" s="648"/>
      <c r="FKK509" s="648"/>
      <c r="FKL509" s="648"/>
      <c r="FKM509" s="648"/>
      <c r="FKN509" s="648"/>
      <c r="FKO509" s="648"/>
      <c r="FKP509" s="648"/>
      <c r="FKQ509" s="648"/>
      <c r="FKR509" s="648"/>
      <c r="FKS509" s="648"/>
      <c r="FKT509" s="648"/>
      <c r="FKU509" s="648"/>
      <c r="FKV509" s="648"/>
      <c r="FKW509" s="648"/>
      <c r="FKX509" s="648"/>
      <c r="FKY509" s="648"/>
      <c r="FKZ509" s="648"/>
      <c r="FLA509" s="648"/>
      <c r="FLB509" s="648"/>
      <c r="FLC509" s="648"/>
      <c r="FLD509" s="648"/>
      <c r="FLE509" s="648"/>
      <c r="FLF509" s="648"/>
      <c r="FLG509" s="648"/>
      <c r="FLH509" s="648"/>
      <c r="FLI509" s="648"/>
      <c r="FLJ509" s="648"/>
      <c r="FLK509" s="648"/>
      <c r="FLL509" s="648"/>
      <c r="FLM509" s="648"/>
      <c r="FLN509" s="648"/>
      <c r="FLO509" s="648"/>
      <c r="FLP509" s="648"/>
      <c r="FLQ509" s="648"/>
      <c r="FLR509" s="648"/>
      <c r="FLS509" s="648"/>
      <c r="FLT509" s="648"/>
      <c r="FLU509" s="648"/>
      <c r="FLV509" s="648"/>
      <c r="FLW509" s="648"/>
      <c r="FLX509" s="648"/>
      <c r="FLY509" s="648"/>
      <c r="FLZ509" s="648"/>
      <c r="FMA509" s="648"/>
      <c r="FMB509" s="648"/>
      <c r="FMC509" s="648"/>
      <c r="FMD509" s="648"/>
      <c r="FME509" s="648"/>
      <c r="FMF509" s="648"/>
      <c r="FMG509" s="648"/>
      <c r="FMH509" s="648"/>
      <c r="FMI509" s="648"/>
      <c r="FMJ509" s="648"/>
      <c r="FMK509" s="648"/>
      <c r="FML509" s="648"/>
      <c r="FMM509" s="648"/>
      <c r="FMN509" s="648"/>
      <c r="FMO509" s="648"/>
      <c r="FMP509" s="648"/>
      <c r="FMQ509" s="648"/>
      <c r="FMR509" s="648"/>
      <c r="FMS509" s="648"/>
      <c r="FMT509" s="648"/>
      <c r="FMU509" s="648"/>
      <c r="FMV509" s="648"/>
      <c r="FMW509" s="648"/>
      <c r="FMX509" s="648"/>
      <c r="FMY509" s="648"/>
      <c r="FMZ509" s="648"/>
      <c r="FNA509" s="648"/>
      <c r="FNB509" s="648"/>
      <c r="FNC509" s="648"/>
      <c r="FND509" s="648"/>
      <c r="FNE509" s="648"/>
      <c r="FNF509" s="648"/>
      <c r="FNG509" s="648"/>
      <c r="FNH509" s="648"/>
      <c r="FNI509" s="648"/>
      <c r="FNJ509" s="648"/>
      <c r="FNK509" s="648"/>
      <c r="FNL509" s="648"/>
      <c r="FNM509" s="648"/>
      <c r="FNN509" s="648"/>
      <c r="FNO509" s="648"/>
      <c r="FNP509" s="648"/>
      <c r="FNQ509" s="648"/>
      <c r="FNR509" s="648"/>
      <c r="FNS509" s="648"/>
      <c r="FNT509" s="648"/>
      <c r="FNU509" s="648"/>
      <c r="FNV509" s="648"/>
      <c r="FNW509" s="648"/>
      <c r="FNX509" s="648"/>
      <c r="FNY509" s="648"/>
      <c r="FNZ509" s="648"/>
      <c r="FOA509" s="648"/>
      <c r="FOB509" s="648"/>
      <c r="FOC509" s="648"/>
      <c r="FOD509" s="648"/>
      <c r="FOE509" s="648"/>
      <c r="FOF509" s="648"/>
      <c r="FOG509" s="648"/>
      <c r="FOH509" s="648"/>
      <c r="FOI509" s="648"/>
      <c r="FOJ509" s="648"/>
      <c r="FOK509" s="648"/>
      <c r="FOL509" s="648"/>
      <c r="FOM509" s="648"/>
      <c r="FON509" s="648"/>
      <c r="FOO509" s="648"/>
      <c r="FOP509" s="648"/>
      <c r="FOQ509" s="648"/>
      <c r="FOR509" s="648"/>
      <c r="FOS509" s="648"/>
      <c r="FOT509" s="648"/>
      <c r="FOU509" s="648"/>
      <c r="FOV509" s="648"/>
      <c r="FOW509" s="648"/>
      <c r="FOX509" s="648"/>
      <c r="FOY509" s="648"/>
      <c r="FOZ509" s="648"/>
      <c r="FPA509" s="648"/>
      <c r="FPB509" s="648"/>
      <c r="FPC509" s="648"/>
      <c r="FPD509" s="648"/>
      <c r="FPE509" s="648"/>
      <c r="FPF509" s="648"/>
      <c r="FPG509" s="648"/>
      <c r="FPH509" s="648"/>
      <c r="FPI509" s="648"/>
      <c r="FPJ509" s="648"/>
      <c r="FPK509" s="648"/>
      <c r="FPL509" s="648"/>
      <c r="FPM509" s="648"/>
      <c r="FPN509" s="648"/>
      <c r="FPO509" s="648"/>
      <c r="FPP509" s="648"/>
      <c r="FPQ509" s="648"/>
      <c r="FPR509" s="648"/>
      <c r="FPS509" s="648"/>
      <c r="FPT509" s="648"/>
      <c r="FPU509" s="648"/>
      <c r="FPV509" s="648"/>
      <c r="FPW509" s="648"/>
      <c r="FPX509" s="648"/>
      <c r="FPY509" s="648"/>
      <c r="FPZ509" s="648"/>
      <c r="FQA509" s="648"/>
      <c r="FQB509" s="648"/>
      <c r="FQC509" s="648"/>
      <c r="FQD509" s="648"/>
      <c r="FQE509" s="648"/>
      <c r="FQF509" s="648"/>
      <c r="FQG509" s="648"/>
      <c r="FQH509" s="648"/>
      <c r="FQI509" s="648"/>
      <c r="FQJ509" s="648"/>
      <c r="FQK509" s="648"/>
      <c r="FQL509" s="648"/>
      <c r="FQM509" s="648"/>
      <c r="FQN509" s="648"/>
      <c r="FQO509" s="648"/>
      <c r="FQP509" s="648"/>
      <c r="FQQ509" s="648"/>
      <c r="FQR509" s="648"/>
      <c r="FQS509" s="648"/>
      <c r="FQT509" s="648"/>
      <c r="FQU509" s="648"/>
      <c r="FQV509" s="648"/>
      <c r="FQW509" s="648"/>
      <c r="FQX509" s="648"/>
      <c r="FQY509" s="648"/>
      <c r="FQZ509" s="648"/>
      <c r="FRA509" s="648"/>
      <c r="FRB509" s="648"/>
      <c r="FRC509" s="648"/>
      <c r="FRD509" s="648"/>
      <c r="FRE509" s="648"/>
      <c r="FRF509" s="648"/>
      <c r="FRG509" s="648"/>
      <c r="FRH509" s="648"/>
      <c r="FRI509" s="648"/>
      <c r="FRJ509" s="648"/>
      <c r="FRK509" s="648"/>
      <c r="FRL509" s="648"/>
      <c r="FRM509" s="648"/>
      <c r="FRN509" s="648"/>
      <c r="FRO509" s="648"/>
      <c r="FRP509" s="648"/>
      <c r="FRQ509" s="648"/>
      <c r="FRR509" s="648"/>
      <c r="FRS509" s="648"/>
      <c r="FRT509" s="648"/>
      <c r="FRU509" s="648"/>
      <c r="FRV509" s="648"/>
      <c r="FRW509" s="648"/>
      <c r="FRX509" s="648"/>
      <c r="FRY509" s="648"/>
      <c r="FRZ509" s="648"/>
      <c r="FSA509" s="648"/>
      <c r="FSB509" s="648"/>
      <c r="FSC509" s="648"/>
      <c r="FSD509" s="648"/>
      <c r="FSE509" s="648"/>
      <c r="FSF509" s="648"/>
      <c r="FSG509" s="648"/>
      <c r="FSH509" s="648"/>
      <c r="FSI509" s="648"/>
      <c r="FSJ509" s="648"/>
      <c r="FSK509" s="648"/>
      <c r="FSL509" s="648"/>
      <c r="FSM509" s="648"/>
      <c r="FSN509" s="648"/>
      <c r="FSO509" s="648"/>
      <c r="FSP509" s="648"/>
      <c r="FSQ509" s="648"/>
      <c r="FSR509" s="648"/>
      <c r="FSS509" s="648"/>
      <c r="FST509" s="648"/>
      <c r="FSU509" s="648"/>
      <c r="FSV509" s="648"/>
      <c r="FSW509" s="648"/>
      <c r="FSX509" s="648"/>
      <c r="FSY509" s="648"/>
      <c r="FSZ509" s="648"/>
      <c r="FTA509" s="648"/>
      <c r="FTB509" s="648"/>
      <c r="FTC509" s="648"/>
      <c r="FTD509" s="648"/>
      <c r="FTE509" s="648"/>
      <c r="FTF509" s="648"/>
      <c r="FTG509" s="648"/>
      <c r="FTH509" s="648"/>
      <c r="FTI509" s="648"/>
      <c r="FTJ509" s="648"/>
      <c r="FTK509" s="648"/>
      <c r="FTL509" s="648"/>
      <c r="FTM509" s="648"/>
      <c r="FTN509" s="648"/>
      <c r="FTO509" s="648"/>
      <c r="FTP509" s="648"/>
      <c r="FTQ509" s="648"/>
      <c r="FTR509" s="648"/>
      <c r="FTS509" s="648"/>
      <c r="FTT509" s="648"/>
      <c r="FTU509" s="648"/>
      <c r="FTV509" s="648"/>
      <c r="FTW509" s="648"/>
      <c r="FTX509" s="648"/>
      <c r="FTY509" s="648"/>
      <c r="FTZ509" s="648"/>
      <c r="FUA509" s="648"/>
      <c r="FUB509" s="648"/>
      <c r="FUC509" s="648"/>
      <c r="FUD509" s="648"/>
      <c r="FUE509" s="648"/>
      <c r="FUF509" s="648"/>
      <c r="FUG509" s="648"/>
      <c r="FUH509" s="648"/>
      <c r="FUI509" s="648"/>
      <c r="FUJ509" s="648"/>
      <c r="FUK509" s="648"/>
      <c r="FUL509" s="648"/>
      <c r="FUM509" s="648"/>
      <c r="FUN509" s="648"/>
      <c r="FUO509" s="648"/>
      <c r="FUP509" s="648"/>
      <c r="FUQ509" s="648"/>
      <c r="FUR509" s="648"/>
      <c r="FUS509" s="648"/>
      <c r="FUT509" s="648"/>
      <c r="FUU509" s="648"/>
      <c r="FUV509" s="648"/>
      <c r="FUW509" s="648"/>
      <c r="FUX509" s="648"/>
      <c r="FUY509" s="648"/>
      <c r="FUZ509" s="648"/>
      <c r="FVA509" s="648"/>
      <c r="FVB509" s="648"/>
      <c r="FVC509" s="648"/>
      <c r="FVD509" s="648"/>
      <c r="FVE509" s="648"/>
      <c r="FVF509" s="648"/>
      <c r="FVG509" s="648"/>
      <c r="FVH509" s="648"/>
      <c r="FVI509" s="648"/>
      <c r="FVJ509" s="648"/>
      <c r="FVK509" s="648"/>
      <c r="FVL509" s="648"/>
      <c r="FVM509" s="648"/>
      <c r="FVN509" s="648"/>
      <c r="FVO509" s="648"/>
      <c r="FVP509" s="648"/>
      <c r="FVQ509" s="648"/>
      <c r="FVR509" s="648"/>
      <c r="FVS509" s="648"/>
      <c r="FVT509" s="648"/>
      <c r="FVU509" s="648"/>
      <c r="FVV509" s="648"/>
      <c r="FVW509" s="648"/>
      <c r="FVX509" s="648"/>
      <c r="FVY509" s="648"/>
      <c r="FVZ509" s="648"/>
      <c r="FWA509" s="648"/>
      <c r="FWB509" s="648"/>
      <c r="FWC509" s="648"/>
      <c r="FWD509" s="648"/>
      <c r="FWE509" s="648"/>
      <c r="FWF509" s="648"/>
      <c r="FWG509" s="648"/>
      <c r="FWH509" s="648"/>
      <c r="FWI509" s="648"/>
      <c r="FWJ509" s="648"/>
      <c r="FWK509" s="648"/>
      <c r="FWL509" s="648"/>
      <c r="FWM509" s="648"/>
      <c r="FWN509" s="648"/>
      <c r="FWO509" s="648"/>
      <c r="FWP509" s="648"/>
      <c r="FWQ509" s="648"/>
      <c r="FWR509" s="648"/>
      <c r="FWS509" s="648"/>
      <c r="FWT509" s="648"/>
      <c r="FWU509" s="648"/>
      <c r="FWV509" s="648"/>
      <c r="FWW509" s="648"/>
      <c r="FWX509" s="648"/>
      <c r="FWY509" s="648"/>
      <c r="FWZ509" s="648"/>
      <c r="FXA509" s="648"/>
      <c r="FXB509" s="648"/>
      <c r="FXC509" s="648"/>
      <c r="FXD509" s="648"/>
      <c r="FXE509" s="648"/>
      <c r="FXF509" s="648"/>
      <c r="FXG509" s="648"/>
      <c r="FXH509" s="648"/>
      <c r="FXI509" s="648"/>
      <c r="FXJ509" s="648"/>
      <c r="FXK509" s="648"/>
      <c r="FXL509" s="648"/>
      <c r="FXM509" s="648"/>
      <c r="FXN509" s="648"/>
      <c r="FXO509" s="648"/>
      <c r="FXP509" s="648"/>
      <c r="FXQ509" s="648"/>
      <c r="FXR509" s="648"/>
      <c r="FXS509" s="648"/>
      <c r="FXT509" s="648"/>
      <c r="FXU509" s="648"/>
      <c r="FXV509" s="648"/>
      <c r="FXW509" s="648"/>
      <c r="FXX509" s="648"/>
      <c r="FXY509" s="648"/>
      <c r="FXZ509" s="648"/>
      <c r="FYA509" s="648"/>
      <c r="FYB509" s="648"/>
      <c r="FYC509" s="648"/>
      <c r="FYD509" s="648"/>
      <c r="FYE509" s="648"/>
      <c r="FYF509" s="648"/>
      <c r="FYG509" s="648"/>
      <c r="FYH509" s="648"/>
      <c r="FYI509" s="648"/>
      <c r="FYJ509" s="648"/>
      <c r="FYK509" s="648"/>
      <c r="FYL509" s="648"/>
      <c r="FYM509" s="648"/>
      <c r="FYN509" s="648"/>
      <c r="FYO509" s="648"/>
      <c r="FYP509" s="648"/>
      <c r="FYQ509" s="648"/>
      <c r="FYR509" s="648"/>
      <c r="FYS509" s="648"/>
      <c r="FYT509" s="648"/>
      <c r="FYU509" s="648"/>
      <c r="FYV509" s="648"/>
      <c r="FYW509" s="648"/>
      <c r="FYX509" s="648"/>
      <c r="FYY509" s="648"/>
      <c r="FYZ509" s="648"/>
      <c r="FZA509" s="648"/>
      <c r="FZB509" s="648"/>
      <c r="FZC509" s="648"/>
      <c r="FZD509" s="648"/>
      <c r="FZE509" s="648"/>
      <c r="FZF509" s="648"/>
      <c r="FZG509" s="648"/>
      <c r="FZH509" s="648"/>
      <c r="FZI509" s="648"/>
      <c r="FZJ509" s="648"/>
      <c r="FZK509" s="648"/>
      <c r="FZL509" s="648"/>
      <c r="FZM509" s="648"/>
      <c r="FZN509" s="648"/>
      <c r="FZO509" s="648"/>
      <c r="FZP509" s="648"/>
      <c r="FZQ509" s="648"/>
      <c r="FZR509" s="648"/>
      <c r="FZS509" s="648"/>
      <c r="FZT509" s="648"/>
      <c r="FZU509" s="648"/>
      <c r="FZV509" s="648"/>
      <c r="FZW509" s="648"/>
      <c r="FZX509" s="648"/>
      <c r="FZY509" s="648"/>
      <c r="FZZ509" s="648"/>
      <c r="GAA509" s="648"/>
      <c r="GAB509" s="648"/>
      <c r="GAC509" s="648"/>
      <c r="GAD509" s="648"/>
      <c r="GAE509" s="648"/>
      <c r="GAF509" s="648"/>
      <c r="GAG509" s="648"/>
      <c r="GAH509" s="648"/>
      <c r="GAI509" s="648"/>
      <c r="GAJ509" s="648"/>
      <c r="GAK509" s="648"/>
      <c r="GAL509" s="648"/>
      <c r="GAM509" s="648"/>
      <c r="GAN509" s="648"/>
      <c r="GAO509" s="648"/>
      <c r="GAP509" s="648"/>
      <c r="GAQ509" s="648"/>
      <c r="GAR509" s="648"/>
      <c r="GAS509" s="648"/>
      <c r="GAT509" s="648"/>
      <c r="GAU509" s="648"/>
      <c r="GAV509" s="648"/>
      <c r="GAW509" s="648"/>
      <c r="GAX509" s="648"/>
      <c r="GAY509" s="648"/>
      <c r="GAZ509" s="648"/>
      <c r="GBA509" s="648"/>
      <c r="GBB509" s="648"/>
      <c r="GBC509" s="648"/>
      <c r="GBD509" s="648"/>
      <c r="GBE509" s="648"/>
      <c r="GBF509" s="648"/>
      <c r="GBG509" s="648"/>
      <c r="GBH509" s="648"/>
      <c r="GBI509" s="648"/>
      <c r="GBJ509" s="648"/>
      <c r="GBK509" s="648"/>
      <c r="GBL509" s="648"/>
      <c r="GBM509" s="648"/>
      <c r="GBN509" s="648"/>
      <c r="GBO509" s="648"/>
      <c r="GBP509" s="648"/>
      <c r="GBQ509" s="648"/>
      <c r="GBR509" s="648"/>
      <c r="GBS509" s="648"/>
      <c r="GBT509" s="648"/>
      <c r="GBU509" s="648"/>
      <c r="GBV509" s="648"/>
      <c r="GBW509" s="648"/>
      <c r="GBX509" s="648"/>
      <c r="GBY509" s="648"/>
      <c r="GBZ509" s="648"/>
      <c r="GCA509" s="648"/>
      <c r="GCB509" s="648"/>
      <c r="GCC509" s="648"/>
      <c r="GCD509" s="648"/>
      <c r="GCE509" s="648"/>
      <c r="GCF509" s="648"/>
      <c r="GCG509" s="648"/>
      <c r="GCH509" s="648"/>
      <c r="GCI509" s="648"/>
      <c r="GCJ509" s="648"/>
      <c r="GCK509" s="648"/>
      <c r="GCL509" s="648"/>
      <c r="GCM509" s="648"/>
      <c r="GCN509" s="648"/>
      <c r="GCO509" s="648"/>
      <c r="GCP509" s="648"/>
      <c r="GCQ509" s="648"/>
      <c r="GCR509" s="648"/>
      <c r="GCS509" s="648"/>
      <c r="GCT509" s="648"/>
      <c r="GCU509" s="648"/>
      <c r="GCV509" s="648"/>
      <c r="GCW509" s="648"/>
      <c r="GCX509" s="648"/>
      <c r="GCY509" s="648"/>
      <c r="GCZ509" s="648"/>
      <c r="GDA509" s="648"/>
      <c r="GDB509" s="648"/>
      <c r="GDC509" s="648"/>
      <c r="GDD509" s="648"/>
      <c r="GDE509" s="648"/>
      <c r="GDF509" s="648"/>
      <c r="GDG509" s="648"/>
      <c r="GDH509" s="648"/>
      <c r="GDI509" s="648"/>
      <c r="GDJ509" s="648"/>
      <c r="GDK509" s="648"/>
      <c r="GDL509" s="648"/>
      <c r="GDM509" s="648"/>
      <c r="GDN509" s="648"/>
      <c r="GDO509" s="648"/>
      <c r="GDP509" s="648"/>
      <c r="GDQ509" s="648"/>
      <c r="GDR509" s="648"/>
      <c r="GDS509" s="648"/>
      <c r="GDT509" s="648"/>
      <c r="GDU509" s="648"/>
      <c r="GDV509" s="648"/>
      <c r="GDW509" s="648"/>
      <c r="GDX509" s="648"/>
      <c r="GDY509" s="648"/>
      <c r="GDZ509" s="648"/>
      <c r="GEA509" s="648"/>
      <c r="GEB509" s="648"/>
      <c r="GEC509" s="648"/>
      <c r="GED509" s="648"/>
      <c r="GEE509" s="648"/>
      <c r="GEF509" s="648"/>
      <c r="GEG509" s="648"/>
      <c r="GEH509" s="648"/>
      <c r="GEI509" s="648"/>
      <c r="GEJ509" s="648"/>
      <c r="GEK509" s="648"/>
      <c r="GEL509" s="648"/>
      <c r="GEM509" s="648"/>
      <c r="GEN509" s="648"/>
      <c r="GEO509" s="648"/>
      <c r="GEP509" s="648"/>
      <c r="GEQ509" s="648"/>
      <c r="GER509" s="648"/>
      <c r="GES509" s="648"/>
      <c r="GET509" s="648"/>
      <c r="GEU509" s="648"/>
      <c r="GEV509" s="648"/>
      <c r="GEW509" s="648"/>
      <c r="GEX509" s="648"/>
      <c r="GEY509" s="648"/>
      <c r="GEZ509" s="648"/>
      <c r="GFA509" s="648"/>
      <c r="GFB509" s="648"/>
      <c r="GFC509" s="648"/>
      <c r="GFD509" s="648"/>
      <c r="GFE509" s="648"/>
      <c r="GFF509" s="648"/>
      <c r="GFG509" s="648"/>
      <c r="GFH509" s="648"/>
      <c r="GFI509" s="648"/>
      <c r="GFJ509" s="648"/>
      <c r="GFK509" s="648"/>
      <c r="GFL509" s="648"/>
      <c r="GFM509" s="648"/>
      <c r="GFN509" s="648"/>
      <c r="GFO509" s="648"/>
      <c r="GFP509" s="648"/>
      <c r="GFQ509" s="648"/>
      <c r="GFR509" s="648"/>
      <c r="GFS509" s="648"/>
      <c r="GFT509" s="648"/>
      <c r="GFU509" s="648"/>
      <c r="GFV509" s="648"/>
      <c r="GFW509" s="648"/>
      <c r="GFX509" s="648"/>
      <c r="GFY509" s="648"/>
      <c r="GFZ509" s="648"/>
      <c r="GGA509" s="648"/>
      <c r="GGB509" s="648"/>
      <c r="GGC509" s="648"/>
      <c r="GGD509" s="648"/>
      <c r="GGE509" s="648"/>
      <c r="GGF509" s="648"/>
      <c r="GGG509" s="648"/>
      <c r="GGH509" s="648"/>
      <c r="GGI509" s="648"/>
      <c r="GGJ509" s="648"/>
      <c r="GGK509" s="648"/>
      <c r="GGL509" s="648"/>
      <c r="GGM509" s="648"/>
      <c r="GGN509" s="648"/>
      <c r="GGO509" s="648"/>
      <c r="GGP509" s="648"/>
      <c r="GGQ509" s="648"/>
      <c r="GGR509" s="648"/>
      <c r="GGS509" s="648"/>
      <c r="GGT509" s="648"/>
      <c r="GGU509" s="648"/>
      <c r="GGV509" s="648"/>
      <c r="GGW509" s="648"/>
      <c r="GGX509" s="648"/>
      <c r="GGY509" s="648"/>
      <c r="GGZ509" s="648"/>
      <c r="GHA509" s="648"/>
      <c r="GHB509" s="648"/>
      <c r="GHC509" s="648"/>
      <c r="GHD509" s="648"/>
      <c r="GHE509" s="648"/>
      <c r="GHF509" s="648"/>
      <c r="GHG509" s="648"/>
      <c r="GHH509" s="648"/>
      <c r="GHI509" s="648"/>
      <c r="GHJ509" s="648"/>
      <c r="GHK509" s="648"/>
      <c r="GHL509" s="648"/>
      <c r="GHM509" s="648"/>
      <c r="GHN509" s="648"/>
      <c r="GHO509" s="648"/>
      <c r="GHP509" s="648"/>
      <c r="GHQ509" s="648"/>
      <c r="GHR509" s="648"/>
      <c r="GHS509" s="648"/>
      <c r="GHT509" s="648"/>
      <c r="GHU509" s="648"/>
      <c r="GHV509" s="648"/>
      <c r="GHW509" s="648"/>
      <c r="GHX509" s="648"/>
      <c r="GHY509" s="648"/>
      <c r="GHZ509" s="648"/>
      <c r="GIA509" s="648"/>
      <c r="GIB509" s="648"/>
      <c r="GIC509" s="648"/>
      <c r="GID509" s="648"/>
      <c r="GIE509" s="648"/>
      <c r="GIF509" s="648"/>
      <c r="GIG509" s="648"/>
      <c r="GIH509" s="648"/>
      <c r="GII509" s="648"/>
      <c r="GIJ509" s="648"/>
      <c r="GIK509" s="648"/>
      <c r="GIL509" s="648"/>
      <c r="GIM509" s="648"/>
      <c r="GIN509" s="648"/>
      <c r="GIO509" s="648"/>
      <c r="GIP509" s="648"/>
      <c r="GIQ509" s="648"/>
      <c r="GIR509" s="648"/>
      <c r="GIS509" s="648"/>
      <c r="GIT509" s="648"/>
      <c r="GIU509" s="648"/>
      <c r="GIV509" s="648"/>
      <c r="GIW509" s="648"/>
      <c r="GIX509" s="648"/>
      <c r="GIY509" s="648"/>
      <c r="GIZ509" s="648"/>
      <c r="GJA509" s="648"/>
      <c r="GJB509" s="648"/>
      <c r="GJC509" s="648"/>
      <c r="GJD509" s="648"/>
      <c r="GJE509" s="648"/>
      <c r="GJF509" s="648"/>
      <c r="GJG509" s="648"/>
      <c r="GJH509" s="648"/>
      <c r="GJI509" s="648"/>
      <c r="GJJ509" s="648"/>
      <c r="GJK509" s="648"/>
      <c r="GJL509" s="648"/>
      <c r="GJM509" s="648"/>
      <c r="GJN509" s="648"/>
      <c r="GJO509" s="648"/>
      <c r="GJP509" s="648"/>
      <c r="GJQ509" s="648"/>
      <c r="GJR509" s="648"/>
      <c r="GJS509" s="648"/>
      <c r="GJT509" s="648"/>
      <c r="GJU509" s="648"/>
      <c r="GJV509" s="648"/>
      <c r="GJW509" s="648"/>
      <c r="GJX509" s="648"/>
      <c r="GJY509" s="648"/>
      <c r="GJZ509" s="648"/>
      <c r="GKA509" s="648"/>
      <c r="GKB509" s="648"/>
      <c r="GKC509" s="648"/>
      <c r="GKD509" s="648"/>
      <c r="GKE509" s="648"/>
      <c r="GKF509" s="648"/>
      <c r="GKG509" s="648"/>
      <c r="GKH509" s="648"/>
      <c r="GKI509" s="648"/>
      <c r="GKJ509" s="648"/>
      <c r="GKK509" s="648"/>
      <c r="GKL509" s="648"/>
      <c r="GKM509" s="648"/>
      <c r="GKN509" s="648"/>
      <c r="GKO509" s="648"/>
      <c r="GKP509" s="648"/>
      <c r="GKQ509" s="648"/>
      <c r="GKR509" s="648"/>
      <c r="GKS509" s="648"/>
      <c r="GKT509" s="648"/>
      <c r="GKU509" s="648"/>
      <c r="GKV509" s="648"/>
      <c r="GKW509" s="648"/>
      <c r="GKX509" s="648"/>
      <c r="GKY509" s="648"/>
      <c r="GKZ509" s="648"/>
      <c r="GLA509" s="648"/>
      <c r="GLB509" s="648"/>
      <c r="GLC509" s="648"/>
      <c r="GLD509" s="648"/>
      <c r="GLE509" s="648"/>
      <c r="GLF509" s="648"/>
      <c r="GLG509" s="648"/>
      <c r="GLH509" s="648"/>
      <c r="GLI509" s="648"/>
      <c r="GLJ509" s="648"/>
      <c r="GLK509" s="648"/>
      <c r="GLL509" s="648"/>
      <c r="GLM509" s="648"/>
      <c r="GLN509" s="648"/>
      <c r="GLO509" s="648"/>
      <c r="GLP509" s="648"/>
      <c r="GLQ509" s="648"/>
      <c r="GLR509" s="648"/>
      <c r="GLS509" s="648"/>
      <c r="GLT509" s="648"/>
      <c r="GLU509" s="648"/>
      <c r="GLV509" s="648"/>
      <c r="GLW509" s="648"/>
      <c r="GLX509" s="648"/>
      <c r="GLY509" s="648"/>
      <c r="GLZ509" s="648"/>
      <c r="GMA509" s="648"/>
      <c r="GMB509" s="648"/>
      <c r="GMC509" s="648"/>
      <c r="GMD509" s="648"/>
      <c r="GME509" s="648"/>
      <c r="GMF509" s="648"/>
      <c r="GMG509" s="648"/>
      <c r="GMH509" s="648"/>
      <c r="GMI509" s="648"/>
      <c r="GMJ509" s="648"/>
      <c r="GMK509" s="648"/>
      <c r="GML509" s="648"/>
      <c r="GMM509" s="648"/>
      <c r="GMN509" s="648"/>
      <c r="GMO509" s="648"/>
      <c r="GMP509" s="648"/>
      <c r="GMQ509" s="648"/>
      <c r="GMR509" s="648"/>
      <c r="GMS509" s="648"/>
      <c r="GMT509" s="648"/>
      <c r="GMU509" s="648"/>
      <c r="GMV509" s="648"/>
      <c r="GMW509" s="648"/>
      <c r="GMX509" s="648"/>
      <c r="GMY509" s="648"/>
      <c r="GMZ509" s="648"/>
      <c r="GNA509" s="648"/>
      <c r="GNB509" s="648"/>
      <c r="GNC509" s="648"/>
      <c r="GND509" s="648"/>
      <c r="GNE509" s="648"/>
      <c r="GNF509" s="648"/>
      <c r="GNG509" s="648"/>
      <c r="GNH509" s="648"/>
      <c r="GNI509" s="648"/>
      <c r="GNJ509" s="648"/>
      <c r="GNK509" s="648"/>
      <c r="GNL509" s="648"/>
      <c r="GNM509" s="648"/>
      <c r="GNN509" s="648"/>
      <c r="GNO509" s="648"/>
      <c r="GNP509" s="648"/>
      <c r="GNQ509" s="648"/>
      <c r="GNR509" s="648"/>
      <c r="GNS509" s="648"/>
      <c r="GNT509" s="648"/>
      <c r="GNU509" s="648"/>
      <c r="GNV509" s="648"/>
      <c r="GNW509" s="648"/>
      <c r="GNX509" s="648"/>
      <c r="GNY509" s="648"/>
      <c r="GNZ509" s="648"/>
      <c r="GOA509" s="648"/>
      <c r="GOB509" s="648"/>
      <c r="GOC509" s="648"/>
      <c r="GOD509" s="648"/>
      <c r="GOE509" s="648"/>
      <c r="GOF509" s="648"/>
      <c r="GOG509" s="648"/>
      <c r="GOH509" s="648"/>
      <c r="GOI509" s="648"/>
      <c r="GOJ509" s="648"/>
      <c r="GOK509" s="648"/>
      <c r="GOL509" s="648"/>
      <c r="GOM509" s="648"/>
      <c r="GON509" s="648"/>
      <c r="GOO509" s="648"/>
      <c r="GOP509" s="648"/>
      <c r="GOQ509" s="648"/>
      <c r="GOR509" s="648"/>
      <c r="GOS509" s="648"/>
      <c r="GOT509" s="648"/>
      <c r="GOU509" s="648"/>
      <c r="GOV509" s="648"/>
      <c r="GOW509" s="648"/>
      <c r="GOX509" s="648"/>
      <c r="GOY509" s="648"/>
      <c r="GOZ509" s="648"/>
      <c r="GPA509" s="648"/>
      <c r="GPB509" s="648"/>
      <c r="GPC509" s="648"/>
      <c r="GPD509" s="648"/>
      <c r="GPE509" s="648"/>
      <c r="GPF509" s="648"/>
      <c r="GPG509" s="648"/>
      <c r="GPH509" s="648"/>
      <c r="GPI509" s="648"/>
      <c r="GPJ509" s="648"/>
      <c r="GPK509" s="648"/>
      <c r="GPL509" s="648"/>
      <c r="GPM509" s="648"/>
      <c r="GPN509" s="648"/>
      <c r="GPO509" s="648"/>
      <c r="GPP509" s="648"/>
      <c r="GPQ509" s="648"/>
      <c r="GPR509" s="648"/>
      <c r="GPS509" s="648"/>
      <c r="GPT509" s="648"/>
      <c r="GPU509" s="648"/>
      <c r="GPV509" s="648"/>
      <c r="GPW509" s="648"/>
      <c r="GPX509" s="648"/>
      <c r="GPY509" s="648"/>
      <c r="GPZ509" s="648"/>
      <c r="GQA509" s="648"/>
      <c r="GQB509" s="648"/>
      <c r="GQC509" s="648"/>
      <c r="GQD509" s="648"/>
      <c r="GQE509" s="648"/>
      <c r="GQF509" s="648"/>
      <c r="GQG509" s="648"/>
      <c r="GQH509" s="648"/>
      <c r="GQI509" s="648"/>
      <c r="GQJ509" s="648"/>
      <c r="GQK509" s="648"/>
      <c r="GQL509" s="648"/>
      <c r="GQM509" s="648"/>
      <c r="GQN509" s="648"/>
      <c r="GQO509" s="648"/>
      <c r="GQP509" s="648"/>
      <c r="GQQ509" s="648"/>
      <c r="GQR509" s="648"/>
      <c r="GQS509" s="648"/>
      <c r="GQT509" s="648"/>
      <c r="GQU509" s="648"/>
      <c r="GQV509" s="648"/>
      <c r="GQW509" s="648"/>
      <c r="GQX509" s="648"/>
      <c r="GQY509" s="648"/>
      <c r="GQZ509" s="648"/>
      <c r="GRA509" s="648"/>
      <c r="GRB509" s="648"/>
      <c r="GRC509" s="648"/>
      <c r="GRD509" s="648"/>
      <c r="GRE509" s="648"/>
      <c r="GRF509" s="648"/>
      <c r="GRG509" s="648"/>
      <c r="GRH509" s="648"/>
      <c r="GRI509" s="648"/>
      <c r="GRJ509" s="648"/>
      <c r="GRK509" s="648"/>
      <c r="GRL509" s="648"/>
      <c r="GRM509" s="648"/>
      <c r="GRN509" s="648"/>
      <c r="GRO509" s="648"/>
      <c r="GRP509" s="648"/>
      <c r="GRQ509" s="648"/>
      <c r="GRR509" s="648"/>
      <c r="GRS509" s="648"/>
      <c r="GRT509" s="648"/>
      <c r="GRU509" s="648"/>
      <c r="GRV509" s="648"/>
      <c r="GRW509" s="648"/>
      <c r="GRX509" s="648"/>
      <c r="GRY509" s="648"/>
      <c r="GRZ509" s="648"/>
      <c r="GSA509" s="648"/>
      <c r="GSB509" s="648"/>
      <c r="GSC509" s="648"/>
      <c r="GSD509" s="648"/>
      <c r="GSE509" s="648"/>
      <c r="GSF509" s="648"/>
      <c r="GSG509" s="648"/>
      <c r="GSH509" s="648"/>
      <c r="GSI509" s="648"/>
      <c r="GSJ509" s="648"/>
      <c r="GSK509" s="648"/>
      <c r="GSL509" s="648"/>
      <c r="GSM509" s="648"/>
      <c r="GSN509" s="648"/>
      <c r="GSO509" s="648"/>
      <c r="GSP509" s="648"/>
      <c r="GSQ509" s="648"/>
      <c r="GSR509" s="648"/>
      <c r="GSS509" s="648"/>
      <c r="GST509" s="648"/>
      <c r="GSU509" s="648"/>
      <c r="GSV509" s="648"/>
      <c r="GSW509" s="648"/>
      <c r="GSX509" s="648"/>
      <c r="GSY509" s="648"/>
      <c r="GSZ509" s="648"/>
      <c r="GTA509" s="648"/>
      <c r="GTB509" s="648"/>
      <c r="GTC509" s="648"/>
      <c r="GTD509" s="648"/>
      <c r="GTE509" s="648"/>
      <c r="GTF509" s="648"/>
      <c r="GTG509" s="648"/>
      <c r="GTH509" s="648"/>
      <c r="GTI509" s="648"/>
      <c r="GTJ509" s="648"/>
      <c r="GTK509" s="648"/>
      <c r="GTL509" s="648"/>
      <c r="GTM509" s="648"/>
      <c r="GTN509" s="648"/>
      <c r="GTO509" s="648"/>
      <c r="GTP509" s="648"/>
      <c r="GTQ509" s="648"/>
      <c r="GTR509" s="648"/>
      <c r="GTS509" s="648"/>
      <c r="GTT509" s="648"/>
      <c r="GTU509" s="648"/>
      <c r="GTV509" s="648"/>
      <c r="GTW509" s="648"/>
      <c r="GTX509" s="648"/>
      <c r="GTY509" s="648"/>
      <c r="GTZ509" s="648"/>
      <c r="GUA509" s="648"/>
      <c r="GUB509" s="648"/>
      <c r="GUC509" s="648"/>
      <c r="GUD509" s="648"/>
      <c r="GUE509" s="648"/>
      <c r="GUF509" s="648"/>
      <c r="GUG509" s="648"/>
      <c r="GUH509" s="648"/>
      <c r="GUI509" s="648"/>
      <c r="GUJ509" s="648"/>
      <c r="GUK509" s="648"/>
      <c r="GUL509" s="648"/>
      <c r="GUM509" s="648"/>
      <c r="GUN509" s="648"/>
      <c r="GUO509" s="648"/>
      <c r="GUP509" s="648"/>
      <c r="GUQ509" s="648"/>
      <c r="GUR509" s="648"/>
      <c r="GUS509" s="648"/>
      <c r="GUT509" s="648"/>
      <c r="GUU509" s="648"/>
      <c r="GUV509" s="648"/>
      <c r="GUW509" s="648"/>
      <c r="GUX509" s="648"/>
      <c r="GUY509" s="648"/>
      <c r="GUZ509" s="648"/>
      <c r="GVA509" s="648"/>
      <c r="GVB509" s="648"/>
      <c r="GVC509" s="648"/>
      <c r="GVD509" s="648"/>
      <c r="GVE509" s="648"/>
      <c r="GVF509" s="648"/>
      <c r="GVG509" s="648"/>
      <c r="GVH509" s="648"/>
      <c r="GVI509" s="648"/>
      <c r="GVJ509" s="648"/>
      <c r="GVK509" s="648"/>
      <c r="GVL509" s="648"/>
      <c r="GVM509" s="648"/>
      <c r="GVN509" s="648"/>
      <c r="GVO509" s="648"/>
      <c r="GVP509" s="648"/>
      <c r="GVQ509" s="648"/>
      <c r="GVR509" s="648"/>
      <c r="GVS509" s="648"/>
      <c r="GVT509" s="648"/>
      <c r="GVU509" s="648"/>
      <c r="GVV509" s="648"/>
      <c r="GVW509" s="648"/>
      <c r="GVX509" s="648"/>
      <c r="GVY509" s="648"/>
      <c r="GVZ509" s="648"/>
      <c r="GWA509" s="648"/>
      <c r="GWB509" s="648"/>
      <c r="GWC509" s="648"/>
      <c r="GWD509" s="648"/>
      <c r="GWE509" s="648"/>
      <c r="GWF509" s="648"/>
      <c r="GWG509" s="648"/>
      <c r="GWH509" s="648"/>
      <c r="GWI509" s="648"/>
      <c r="GWJ509" s="648"/>
      <c r="GWK509" s="648"/>
      <c r="GWL509" s="648"/>
      <c r="GWM509" s="648"/>
      <c r="GWN509" s="648"/>
      <c r="GWO509" s="648"/>
      <c r="GWP509" s="648"/>
      <c r="GWQ509" s="648"/>
      <c r="GWR509" s="648"/>
      <c r="GWS509" s="648"/>
      <c r="GWT509" s="648"/>
      <c r="GWU509" s="648"/>
      <c r="GWV509" s="648"/>
      <c r="GWW509" s="648"/>
      <c r="GWX509" s="648"/>
      <c r="GWY509" s="648"/>
      <c r="GWZ509" s="648"/>
      <c r="GXA509" s="648"/>
      <c r="GXB509" s="648"/>
      <c r="GXC509" s="648"/>
      <c r="GXD509" s="648"/>
      <c r="GXE509" s="648"/>
      <c r="GXF509" s="648"/>
      <c r="GXG509" s="648"/>
      <c r="GXH509" s="648"/>
      <c r="GXI509" s="648"/>
      <c r="GXJ509" s="648"/>
      <c r="GXK509" s="648"/>
      <c r="GXL509" s="648"/>
      <c r="GXM509" s="648"/>
      <c r="GXN509" s="648"/>
      <c r="GXO509" s="648"/>
      <c r="GXP509" s="648"/>
      <c r="GXQ509" s="648"/>
      <c r="GXR509" s="648"/>
      <c r="GXS509" s="648"/>
      <c r="GXT509" s="648"/>
      <c r="GXU509" s="648"/>
      <c r="GXV509" s="648"/>
      <c r="GXW509" s="648"/>
      <c r="GXX509" s="648"/>
      <c r="GXY509" s="648"/>
      <c r="GXZ509" s="648"/>
      <c r="GYA509" s="648"/>
      <c r="GYB509" s="648"/>
      <c r="GYC509" s="648"/>
      <c r="GYD509" s="648"/>
      <c r="GYE509" s="648"/>
      <c r="GYF509" s="648"/>
      <c r="GYG509" s="648"/>
      <c r="GYH509" s="648"/>
      <c r="GYI509" s="648"/>
      <c r="GYJ509" s="648"/>
      <c r="GYK509" s="648"/>
      <c r="GYL509" s="648"/>
      <c r="GYM509" s="648"/>
      <c r="GYN509" s="648"/>
      <c r="GYO509" s="648"/>
      <c r="GYP509" s="648"/>
      <c r="GYQ509" s="648"/>
      <c r="GYR509" s="648"/>
      <c r="GYS509" s="648"/>
      <c r="GYT509" s="648"/>
      <c r="GYU509" s="648"/>
      <c r="GYV509" s="648"/>
      <c r="GYW509" s="648"/>
      <c r="GYX509" s="648"/>
      <c r="GYY509" s="648"/>
      <c r="GYZ509" s="648"/>
      <c r="GZA509" s="648"/>
      <c r="GZB509" s="648"/>
      <c r="GZC509" s="648"/>
      <c r="GZD509" s="648"/>
      <c r="GZE509" s="648"/>
      <c r="GZF509" s="648"/>
      <c r="GZG509" s="648"/>
      <c r="GZH509" s="648"/>
      <c r="GZI509" s="648"/>
      <c r="GZJ509" s="648"/>
      <c r="GZK509" s="648"/>
      <c r="GZL509" s="648"/>
      <c r="GZM509" s="648"/>
      <c r="GZN509" s="648"/>
      <c r="GZO509" s="648"/>
      <c r="GZP509" s="648"/>
      <c r="GZQ509" s="648"/>
      <c r="GZR509" s="648"/>
      <c r="GZS509" s="648"/>
      <c r="GZT509" s="648"/>
      <c r="GZU509" s="648"/>
      <c r="GZV509" s="648"/>
      <c r="GZW509" s="648"/>
      <c r="GZX509" s="648"/>
      <c r="GZY509" s="648"/>
      <c r="GZZ509" s="648"/>
      <c r="HAA509" s="648"/>
      <c r="HAB509" s="648"/>
      <c r="HAC509" s="648"/>
      <c r="HAD509" s="648"/>
      <c r="HAE509" s="648"/>
      <c r="HAF509" s="648"/>
      <c r="HAG509" s="648"/>
      <c r="HAH509" s="648"/>
      <c r="HAI509" s="648"/>
      <c r="HAJ509" s="648"/>
      <c r="HAK509" s="648"/>
      <c r="HAL509" s="648"/>
      <c r="HAM509" s="648"/>
      <c r="HAN509" s="648"/>
      <c r="HAO509" s="648"/>
      <c r="HAP509" s="648"/>
      <c r="HAQ509" s="648"/>
      <c r="HAR509" s="648"/>
      <c r="HAS509" s="648"/>
      <c r="HAT509" s="648"/>
      <c r="HAU509" s="648"/>
      <c r="HAV509" s="648"/>
      <c r="HAW509" s="648"/>
      <c r="HAX509" s="648"/>
      <c r="HAY509" s="648"/>
      <c r="HAZ509" s="648"/>
      <c r="HBA509" s="648"/>
      <c r="HBB509" s="648"/>
      <c r="HBC509" s="648"/>
      <c r="HBD509" s="648"/>
      <c r="HBE509" s="648"/>
      <c r="HBF509" s="648"/>
      <c r="HBG509" s="648"/>
      <c r="HBH509" s="648"/>
      <c r="HBI509" s="648"/>
      <c r="HBJ509" s="648"/>
      <c r="HBK509" s="648"/>
      <c r="HBL509" s="648"/>
      <c r="HBM509" s="648"/>
      <c r="HBN509" s="648"/>
      <c r="HBO509" s="648"/>
      <c r="HBP509" s="648"/>
      <c r="HBQ509" s="648"/>
      <c r="HBR509" s="648"/>
      <c r="HBS509" s="648"/>
      <c r="HBT509" s="648"/>
      <c r="HBU509" s="648"/>
      <c r="HBV509" s="648"/>
      <c r="HBW509" s="648"/>
      <c r="HBX509" s="648"/>
      <c r="HBY509" s="648"/>
      <c r="HBZ509" s="648"/>
      <c r="HCA509" s="648"/>
      <c r="HCB509" s="648"/>
      <c r="HCC509" s="648"/>
      <c r="HCD509" s="648"/>
      <c r="HCE509" s="648"/>
      <c r="HCF509" s="648"/>
      <c r="HCG509" s="648"/>
      <c r="HCH509" s="648"/>
      <c r="HCI509" s="648"/>
      <c r="HCJ509" s="648"/>
      <c r="HCK509" s="648"/>
      <c r="HCL509" s="648"/>
      <c r="HCM509" s="648"/>
      <c r="HCN509" s="648"/>
      <c r="HCO509" s="648"/>
      <c r="HCP509" s="648"/>
      <c r="HCQ509" s="648"/>
      <c r="HCR509" s="648"/>
      <c r="HCS509" s="648"/>
      <c r="HCT509" s="648"/>
      <c r="HCU509" s="648"/>
      <c r="HCV509" s="648"/>
      <c r="HCW509" s="648"/>
      <c r="HCX509" s="648"/>
      <c r="HCY509" s="648"/>
      <c r="HCZ509" s="648"/>
      <c r="HDA509" s="648"/>
      <c r="HDB509" s="648"/>
      <c r="HDC509" s="648"/>
      <c r="HDD509" s="648"/>
      <c r="HDE509" s="648"/>
      <c r="HDF509" s="648"/>
      <c r="HDG509" s="648"/>
      <c r="HDH509" s="648"/>
      <c r="HDI509" s="648"/>
      <c r="HDJ509" s="648"/>
      <c r="HDK509" s="648"/>
      <c r="HDL509" s="648"/>
      <c r="HDM509" s="648"/>
      <c r="HDN509" s="648"/>
      <c r="HDO509" s="648"/>
      <c r="HDP509" s="648"/>
      <c r="HDQ509" s="648"/>
      <c r="HDR509" s="648"/>
      <c r="HDS509" s="648"/>
      <c r="HDT509" s="648"/>
      <c r="HDU509" s="648"/>
      <c r="HDV509" s="648"/>
      <c r="HDW509" s="648"/>
      <c r="HDX509" s="648"/>
      <c r="HDY509" s="648"/>
      <c r="HDZ509" s="648"/>
      <c r="HEA509" s="648"/>
      <c r="HEB509" s="648"/>
      <c r="HEC509" s="648"/>
      <c r="HED509" s="648"/>
      <c r="HEE509" s="648"/>
      <c r="HEF509" s="648"/>
      <c r="HEG509" s="648"/>
      <c r="HEH509" s="648"/>
      <c r="HEI509" s="648"/>
      <c r="HEJ509" s="648"/>
      <c r="HEK509" s="648"/>
      <c r="HEL509" s="648"/>
      <c r="HEM509" s="648"/>
      <c r="HEN509" s="648"/>
      <c r="HEO509" s="648"/>
      <c r="HEP509" s="648"/>
      <c r="HEQ509" s="648"/>
      <c r="HER509" s="648"/>
      <c r="HES509" s="648"/>
      <c r="HET509" s="648"/>
      <c r="HEU509" s="648"/>
      <c r="HEV509" s="648"/>
      <c r="HEW509" s="648"/>
      <c r="HEX509" s="648"/>
      <c r="HEY509" s="648"/>
      <c r="HEZ509" s="648"/>
      <c r="HFA509" s="648"/>
      <c r="HFB509" s="648"/>
      <c r="HFC509" s="648"/>
      <c r="HFD509" s="648"/>
      <c r="HFE509" s="648"/>
      <c r="HFF509" s="648"/>
      <c r="HFG509" s="648"/>
      <c r="HFH509" s="648"/>
      <c r="HFI509" s="648"/>
      <c r="HFJ509" s="648"/>
      <c r="HFK509" s="648"/>
      <c r="HFL509" s="648"/>
      <c r="HFM509" s="648"/>
      <c r="HFN509" s="648"/>
      <c r="HFO509" s="648"/>
      <c r="HFP509" s="648"/>
      <c r="HFQ509" s="648"/>
      <c r="HFR509" s="648"/>
      <c r="HFS509" s="648"/>
      <c r="HFT509" s="648"/>
      <c r="HFU509" s="648"/>
      <c r="HFV509" s="648"/>
      <c r="HFW509" s="648"/>
      <c r="HFX509" s="648"/>
      <c r="HFY509" s="648"/>
      <c r="HFZ509" s="648"/>
      <c r="HGA509" s="648"/>
      <c r="HGB509" s="648"/>
      <c r="HGC509" s="648"/>
      <c r="HGD509" s="648"/>
      <c r="HGE509" s="648"/>
      <c r="HGF509" s="648"/>
      <c r="HGG509" s="648"/>
      <c r="HGH509" s="648"/>
      <c r="HGI509" s="648"/>
      <c r="HGJ509" s="648"/>
      <c r="HGK509" s="648"/>
      <c r="HGL509" s="648"/>
      <c r="HGM509" s="648"/>
      <c r="HGN509" s="648"/>
      <c r="HGO509" s="648"/>
      <c r="HGP509" s="648"/>
      <c r="HGQ509" s="648"/>
      <c r="HGR509" s="648"/>
      <c r="HGS509" s="648"/>
      <c r="HGT509" s="648"/>
      <c r="HGU509" s="648"/>
      <c r="HGV509" s="648"/>
      <c r="HGW509" s="648"/>
      <c r="HGX509" s="648"/>
      <c r="HGY509" s="648"/>
      <c r="HGZ509" s="648"/>
      <c r="HHA509" s="648"/>
      <c r="HHB509" s="648"/>
      <c r="HHC509" s="648"/>
      <c r="HHD509" s="648"/>
      <c r="HHE509" s="648"/>
      <c r="HHF509" s="648"/>
      <c r="HHG509" s="648"/>
      <c r="HHH509" s="648"/>
      <c r="HHI509" s="648"/>
      <c r="HHJ509" s="648"/>
      <c r="HHK509" s="648"/>
      <c r="HHL509" s="648"/>
      <c r="HHM509" s="648"/>
      <c r="HHN509" s="648"/>
      <c r="HHO509" s="648"/>
      <c r="HHP509" s="648"/>
      <c r="HHQ509" s="648"/>
      <c r="HHR509" s="648"/>
      <c r="HHS509" s="648"/>
      <c r="HHT509" s="648"/>
      <c r="HHU509" s="648"/>
      <c r="HHV509" s="648"/>
      <c r="HHW509" s="648"/>
      <c r="HHX509" s="648"/>
      <c r="HHY509" s="648"/>
      <c r="HHZ509" s="648"/>
      <c r="HIA509" s="648"/>
      <c r="HIB509" s="648"/>
      <c r="HIC509" s="648"/>
      <c r="HID509" s="648"/>
      <c r="HIE509" s="648"/>
      <c r="HIF509" s="648"/>
      <c r="HIG509" s="648"/>
      <c r="HIH509" s="648"/>
      <c r="HII509" s="648"/>
      <c r="HIJ509" s="648"/>
      <c r="HIK509" s="648"/>
      <c r="HIL509" s="648"/>
      <c r="HIM509" s="648"/>
      <c r="HIN509" s="648"/>
      <c r="HIO509" s="648"/>
      <c r="HIP509" s="648"/>
      <c r="HIQ509" s="648"/>
      <c r="HIR509" s="648"/>
      <c r="HIS509" s="648"/>
      <c r="HIT509" s="648"/>
      <c r="HIU509" s="648"/>
      <c r="HIV509" s="648"/>
      <c r="HIW509" s="648"/>
      <c r="HIX509" s="648"/>
      <c r="HIY509" s="648"/>
      <c r="HIZ509" s="648"/>
      <c r="HJA509" s="648"/>
      <c r="HJB509" s="648"/>
      <c r="HJC509" s="648"/>
      <c r="HJD509" s="648"/>
      <c r="HJE509" s="648"/>
      <c r="HJF509" s="648"/>
      <c r="HJG509" s="648"/>
      <c r="HJH509" s="648"/>
      <c r="HJI509" s="648"/>
      <c r="HJJ509" s="648"/>
      <c r="HJK509" s="648"/>
      <c r="HJL509" s="648"/>
      <c r="HJM509" s="648"/>
      <c r="HJN509" s="648"/>
      <c r="HJO509" s="648"/>
      <c r="HJP509" s="648"/>
      <c r="HJQ509" s="648"/>
      <c r="HJR509" s="648"/>
      <c r="HJS509" s="648"/>
      <c r="HJT509" s="648"/>
      <c r="HJU509" s="648"/>
      <c r="HJV509" s="648"/>
      <c r="HJW509" s="648"/>
      <c r="HJX509" s="648"/>
      <c r="HJY509" s="648"/>
      <c r="HJZ509" s="648"/>
      <c r="HKA509" s="648"/>
      <c r="HKB509" s="648"/>
      <c r="HKC509" s="648"/>
      <c r="HKD509" s="648"/>
      <c r="HKE509" s="648"/>
      <c r="HKF509" s="648"/>
      <c r="HKG509" s="648"/>
      <c r="HKH509" s="648"/>
      <c r="HKI509" s="648"/>
      <c r="HKJ509" s="648"/>
      <c r="HKK509" s="648"/>
      <c r="HKL509" s="648"/>
      <c r="HKM509" s="648"/>
      <c r="HKN509" s="648"/>
      <c r="HKO509" s="648"/>
      <c r="HKP509" s="648"/>
      <c r="HKQ509" s="648"/>
      <c r="HKR509" s="648"/>
      <c r="HKS509" s="648"/>
      <c r="HKT509" s="648"/>
      <c r="HKU509" s="648"/>
      <c r="HKV509" s="648"/>
      <c r="HKW509" s="648"/>
      <c r="HKX509" s="648"/>
      <c r="HKY509" s="648"/>
      <c r="HKZ509" s="648"/>
      <c r="HLA509" s="648"/>
      <c r="HLB509" s="648"/>
      <c r="HLC509" s="648"/>
      <c r="HLD509" s="648"/>
      <c r="HLE509" s="648"/>
      <c r="HLF509" s="648"/>
      <c r="HLG509" s="648"/>
      <c r="HLH509" s="648"/>
      <c r="HLI509" s="648"/>
      <c r="HLJ509" s="648"/>
      <c r="HLK509" s="648"/>
      <c r="HLL509" s="648"/>
      <c r="HLM509" s="648"/>
      <c r="HLN509" s="648"/>
      <c r="HLO509" s="648"/>
      <c r="HLP509" s="648"/>
      <c r="HLQ509" s="648"/>
      <c r="HLR509" s="648"/>
      <c r="HLS509" s="648"/>
      <c r="HLT509" s="648"/>
      <c r="HLU509" s="648"/>
      <c r="HLV509" s="648"/>
      <c r="HLW509" s="648"/>
      <c r="HLX509" s="648"/>
      <c r="HLY509" s="648"/>
      <c r="HLZ509" s="648"/>
      <c r="HMA509" s="648"/>
      <c r="HMB509" s="648"/>
      <c r="HMC509" s="648"/>
      <c r="HMD509" s="648"/>
      <c r="HME509" s="648"/>
      <c r="HMF509" s="648"/>
      <c r="HMG509" s="648"/>
      <c r="HMH509" s="648"/>
      <c r="HMI509" s="648"/>
      <c r="HMJ509" s="648"/>
      <c r="HMK509" s="648"/>
      <c r="HML509" s="648"/>
      <c r="HMM509" s="648"/>
      <c r="HMN509" s="648"/>
      <c r="HMO509" s="648"/>
      <c r="HMP509" s="648"/>
      <c r="HMQ509" s="648"/>
      <c r="HMR509" s="648"/>
      <c r="HMS509" s="648"/>
      <c r="HMT509" s="648"/>
      <c r="HMU509" s="648"/>
      <c r="HMV509" s="648"/>
      <c r="HMW509" s="648"/>
      <c r="HMX509" s="648"/>
      <c r="HMY509" s="648"/>
      <c r="HMZ509" s="648"/>
      <c r="HNA509" s="648"/>
      <c r="HNB509" s="648"/>
      <c r="HNC509" s="648"/>
      <c r="HND509" s="648"/>
      <c r="HNE509" s="648"/>
      <c r="HNF509" s="648"/>
      <c r="HNG509" s="648"/>
      <c r="HNH509" s="648"/>
      <c r="HNI509" s="648"/>
      <c r="HNJ509" s="648"/>
      <c r="HNK509" s="648"/>
      <c r="HNL509" s="648"/>
      <c r="HNM509" s="648"/>
      <c r="HNN509" s="648"/>
      <c r="HNO509" s="648"/>
      <c r="HNP509" s="648"/>
      <c r="HNQ509" s="648"/>
      <c r="HNR509" s="648"/>
      <c r="HNS509" s="648"/>
      <c r="HNT509" s="648"/>
      <c r="HNU509" s="648"/>
      <c r="HNV509" s="648"/>
      <c r="HNW509" s="648"/>
      <c r="HNX509" s="648"/>
      <c r="HNY509" s="648"/>
      <c r="HNZ509" s="648"/>
      <c r="HOA509" s="648"/>
      <c r="HOB509" s="648"/>
      <c r="HOC509" s="648"/>
      <c r="HOD509" s="648"/>
      <c r="HOE509" s="648"/>
      <c r="HOF509" s="648"/>
      <c r="HOG509" s="648"/>
      <c r="HOH509" s="648"/>
      <c r="HOI509" s="648"/>
      <c r="HOJ509" s="648"/>
      <c r="HOK509" s="648"/>
      <c r="HOL509" s="648"/>
      <c r="HOM509" s="648"/>
      <c r="HON509" s="648"/>
      <c r="HOO509" s="648"/>
      <c r="HOP509" s="648"/>
      <c r="HOQ509" s="648"/>
      <c r="HOR509" s="648"/>
      <c r="HOS509" s="648"/>
      <c r="HOT509" s="648"/>
      <c r="HOU509" s="648"/>
      <c r="HOV509" s="648"/>
      <c r="HOW509" s="648"/>
      <c r="HOX509" s="648"/>
      <c r="HOY509" s="648"/>
      <c r="HOZ509" s="648"/>
      <c r="HPA509" s="648"/>
      <c r="HPB509" s="648"/>
      <c r="HPC509" s="648"/>
      <c r="HPD509" s="648"/>
      <c r="HPE509" s="648"/>
      <c r="HPF509" s="648"/>
      <c r="HPG509" s="648"/>
      <c r="HPH509" s="648"/>
      <c r="HPI509" s="648"/>
      <c r="HPJ509" s="648"/>
      <c r="HPK509" s="648"/>
      <c r="HPL509" s="648"/>
      <c r="HPM509" s="648"/>
      <c r="HPN509" s="648"/>
      <c r="HPO509" s="648"/>
      <c r="HPP509" s="648"/>
      <c r="HPQ509" s="648"/>
      <c r="HPR509" s="648"/>
      <c r="HPS509" s="648"/>
      <c r="HPT509" s="648"/>
      <c r="HPU509" s="648"/>
      <c r="HPV509" s="648"/>
      <c r="HPW509" s="648"/>
      <c r="HPX509" s="648"/>
      <c r="HPY509" s="648"/>
      <c r="HPZ509" s="648"/>
      <c r="HQA509" s="648"/>
      <c r="HQB509" s="648"/>
      <c r="HQC509" s="648"/>
      <c r="HQD509" s="648"/>
      <c r="HQE509" s="648"/>
      <c r="HQF509" s="648"/>
      <c r="HQG509" s="648"/>
      <c r="HQH509" s="648"/>
      <c r="HQI509" s="648"/>
      <c r="HQJ509" s="648"/>
      <c r="HQK509" s="648"/>
      <c r="HQL509" s="648"/>
      <c r="HQM509" s="648"/>
      <c r="HQN509" s="648"/>
      <c r="HQO509" s="648"/>
      <c r="HQP509" s="648"/>
      <c r="HQQ509" s="648"/>
      <c r="HQR509" s="648"/>
      <c r="HQS509" s="648"/>
      <c r="HQT509" s="648"/>
      <c r="HQU509" s="648"/>
      <c r="HQV509" s="648"/>
      <c r="HQW509" s="648"/>
      <c r="HQX509" s="648"/>
      <c r="HQY509" s="648"/>
      <c r="HQZ509" s="648"/>
      <c r="HRA509" s="648"/>
      <c r="HRB509" s="648"/>
      <c r="HRC509" s="648"/>
      <c r="HRD509" s="648"/>
      <c r="HRE509" s="648"/>
      <c r="HRF509" s="648"/>
      <c r="HRG509" s="648"/>
      <c r="HRH509" s="648"/>
      <c r="HRI509" s="648"/>
      <c r="HRJ509" s="648"/>
      <c r="HRK509" s="648"/>
      <c r="HRL509" s="648"/>
      <c r="HRM509" s="648"/>
      <c r="HRN509" s="648"/>
      <c r="HRO509" s="648"/>
      <c r="HRP509" s="648"/>
      <c r="HRQ509" s="648"/>
      <c r="HRR509" s="648"/>
      <c r="HRS509" s="648"/>
      <c r="HRT509" s="648"/>
      <c r="HRU509" s="648"/>
      <c r="HRV509" s="648"/>
      <c r="HRW509" s="648"/>
      <c r="HRX509" s="648"/>
      <c r="HRY509" s="648"/>
      <c r="HRZ509" s="648"/>
      <c r="HSA509" s="648"/>
      <c r="HSB509" s="648"/>
      <c r="HSC509" s="648"/>
      <c r="HSD509" s="648"/>
      <c r="HSE509" s="648"/>
      <c r="HSF509" s="648"/>
      <c r="HSG509" s="648"/>
      <c r="HSH509" s="648"/>
      <c r="HSI509" s="648"/>
      <c r="HSJ509" s="648"/>
      <c r="HSK509" s="648"/>
      <c r="HSL509" s="648"/>
      <c r="HSM509" s="648"/>
      <c r="HSN509" s="648"/>
      <c r="HSO509" s="648"/>
      <c r="HSP509" s="648"/>
      <c r="HSQ509" s="648"/>
      <c r="HSR509" s="648"/>
      <c r="HSS509" s="648"/>
      <c r="HST509" s="648"/>
      <c r="HSU509" s="648"/>
      <c r="HSV509" s="648"/>
      <c r="HSW509" s="648"/>
      <c r="HSX509" s="648"/>
      <c r="HSY509" s="648"/>
      <c r="HSZ509" s="648"/>
      <c r="HTA509" s="648"/>
      <c r="HTB509" s="648"/>
      <c r="HTC509" s="648"/>
      <c r="HTD509" s="648"/>
      <c r="HTE509" s="648"/>
      <c r="HTF509" s="648"/>
      <c r="HTG509" s="648"/>
      <c r="HTH509" s="648"/>
      <c r="HTI509" s="648"/>
      <c r="HTJ509" s="648"/>
      <c r="HTK509" s="648"/>
      <c r="HTL509" s="648"/>
      <c r="HTM509" s="648"/>
      <c r="HTN509" s="648"/>
      <c r="HTO509" s="648"/>
      <c r="HTP509" s="648"/>
      <c r="HTQ509" s="648"/>
      <c r="HTR509" s="648"/>
      <c r="HTS509" s="648"/>
      <c r="HTT509" s="648"/>
      <c r="HTU509" s="648"/>
      <c r="HTV509" s="648"/>
      <c r="HTW509" s="648"/>
      <c r="HTX509" s="648"/>
      <c r="HTY509" s="648"/>
      <c r="HTZ509" s="648"/>
      <c r="HUA509" s="648"/>
      <c r="HUB509" s="648"/>
      <c r="HUC509" s="648"/>
      <c r="HUD509" s="648"/>
      <c r="HUE509" s="648"/>
      <c r="HUF509" s="648"/>
      <c r="HUG509" s="648"/>
      <c r="HUH509" s="648"/>
      <c r="HUI509" s="648"/>
      <c r="HUJ509" s="648"/>
      <c r="HUK509" s="648"/>
      <c r="HUL509" s="648"/>
      <c r="HUM509" s="648"/>
      <c r="HUN509" s="648"/>
      <c r="HUO509" s="648"/>
      <c r="HUP509" s="648"/>
      <c r="HUQ509" s="648"/>
      <c r="HUR509" s="648"/>
      <c r="HUS509" s="648"/>
      <c r="HUT509" s="648"/>
      <c r="HUU509" s="648"/>
      <c r="HUV509" s="648"/>
      <c r="HUW509" s="648"/>
      <c r="HUX509" s="648"/>
      <c r="HUY509" s="648"/>
      <c r="HUZ509" s="648"/>
      <c r="HVA509" s="648"/>
      <c r="HVB509" s="648"/>
      <c r="HVC509" s="648"/>
      <c r="HVD509" s="648"/>
      <c r="HVE509" s="648"/>
      <c r="HVF509" s="648"/>
      <c r="HVG509" s="648"/>
      <c r="HVH509" s="648"/>
      <c r="HVI509" s="648"/>
      <c r="HVJ509" s="648"/>
      <c r="HVK509" s="648"/>
      <c r="HVL509" s="648"/>
      <c r="HVM509" s="648"/>
      <c r="HVN509" s="648"/>
      <c r="HVO509" s="648"/>
      <c r="HVP509" s="648"/>
      <c r="HVQ509" s="648"/>
      <c r="HVR509" s="648"/>
      <c r="HVS509" s="648"/>
      <c r="HVT509" s="648"/>
      <c r="HVU509" s="648"/>
      <c r="HVV509" s="648"/>
      <c r="HVW509" s="648"/>
      <c r="HVX509" s="648"/>
      <c r="HVY509" s="648"/>
      <c r="HVZ509" s="648"/>
      <c r="HWA509" s="648"/>
      <c r="HWB509" s="648"/>
      <c r="HWC509" s="648"/>
      <c r="HWD509" s="648"/>
      <c r="HWE509" s="648"/>
      <c r="HWF509" s="648"/>
      <c r="HWG509" s="648"/>
      <c r="HWH509" s="648"/>
      <c r="HWI509" s="648"/>
      <c r="HWJ509" s="648"/>
      <c r="HWK509" s="648"/>
      <c r="HWL509" s="648"/>
      <c r="HWM509" s="648"/>
      <c r="HWN509" s="648"/>
      <c r="HWO509" s="648"/>
      <c r="HWP509" s="648"/>
      <c r="HWQ509" s="648"/>
      <c r="HWR509" s="648"/>
      <c r="HWS509" s="648"/>
      <c r="HWT509" s="648"/>
      <c r="HWU509" s="648"/>
      <c r="HWV509" s="648"/>
      <c r="HWW509" s="648"/>
      <c r="HWX509" s="648"/>
      <c r="HWY509" s="648"/>
      <c r="HWZ509" s="648"/>
      <c r="HXA509" s="648"/>
      <c r="HXB509" s="648"/>
      <c r="HXC509" s="648"/>
      <c r="HXD509" s="648"/>
      <c r="HXE509" s="648"/>
      <c r="HXF509" s="648"/>
      <c r="HXG509" s="648"/>
      <c r="HXH509" s="648"/>
      <c r="HXI509" s="648"/>
      <c r="HXJ509" s="648"/>
      <c r="HXK509" s="648"/>
      <c r="HXL509" s="648"/>
      <c r="HXM509" s="648"/>
      <c r="HXN509" s="648"/>
      <c r="HXO509" s="648"/>
      <c r="HXP509" s="648"/>
      <c r="HXQ509" s="648"/>
      <c r="HXR509" s="648"/>
      <c r="HXS509" s="648"/>
      <c r="HXT509" s="648"/>
      <c r="HXU509" s="648"/>
      <c r="HXV509" s="648"/>
      <c r="HXW509" s="648"/>
      <c r="HXX509" s="648"/>
      <c r="HXY509" s="648"/>
      <c r="HXZ509" s="648"/>
      <c r="HYA509" s="648"/>
      <c r="HYB509" s="648"/>
      <c r="HYC509" s="648"/>
      <c r="HYD509" s="648"/>
      <c r="HYE509" s="648"/>
      <c r="HYF509" s="648"/>
      <c r="HYG509" s="648"/>
      <c r="HYH509" s="648"/>
      <c r="HYI509" s="648"/>
      <c r="HYJ509" s="648"/>
      <c r="HYK509" s="648"/>
      <c r="HYL509" s="648"/>
      <c r="HYM509" s="648"/>
      <c r="HYN509" s="648"/>
      <c r="HYO509" s="648"/>
      <c r="HYP509" s="648"/>
      <c r="HYQ509" s="648"/>
      <c r="HYR509" s="648"/>
      <c r="HYS509" s="648"/>
      <c r="HYT509" s="648"/>
      <c r="HYU509" s="648"/>
      <c r="HYV509" s="648"/>
      <c r="HYW509" s="648"/>
      <c r="HYX509" s="648"/>
      <c r="HYY509" s="648"/>
      <c r="HYZ509" s="648"/>
      <c r="HZA509" s="648"/>
      <c r="HZB509" s="648"/>
      <c r="HZC509" s="648"/>
      <c r="HZD509" s="648"/>
      <c r="HZE509" s="648"/>
      <c r="HZF509" s="648"/>
      <c r="HZG509" s="648"/>
      <c r="HZH509" s="648"/>
      <c r="HZI509" s="648"/>
      <c r="HZJ509" s="648"/>
      <c r="HZK509" s="648"/>
      <c r="HZL509" s="648"/>
      <c r="HZM509" s="648"/>
      <c r="HZN509" s="648"/>
      <c r="HZO509" s="648"/>
      <c r="HZP509" s="648"/>
      <c r="HZQ509" s="648"/>
      <c r="HZR509" s="648"/>
      <c r="HZS509" s="648"/>
      <c r="HZT509" s="648"/>
      <c r="HZU509" s="648"/>
      <c r="HZV509" s="648"/>
      <c r="HZW509" s="648"/>
      <c r="HZX509" s="648"/>
      <c r="HZY509" s="648"/>
      <c r="HZZ509" s="648"/>
      <c r="IAA509" s="648"/>
      <c r="IAB509" s="648"/>
      <c r="IAC509" s="648"/>
      <c r="IAD509" s="648"/>
      <c r="IAE509" s="648"/>
      <c r="IAF509" s="648"/>
      <c r="IAG509" s="648"/>
      <c r="IAH509" s="648"/>
      <c r="IAI509" s="648"/>
      <c r="IAJ509" s="648"/>
      <c r="IAK509" s="648"/>
      <c r="IAL509" s="648"/>
      <c r="IAM509" s="648"/>
      <c r="IAN509" s="648"/>
      <c r="IAO509" s="648"/>
      <c r="IAP509" s="648"/>
      <c r="IAQ509" s="648"/>
      <c r="IAR509" s="648"/>
      <c r="IAS509" s="648"/>
      <c r="IAT509" s="648"/>
      <c r="IAU509" s="648"/>
      <c r="IAV509" s="648"/>
      <c r="IAW509" s="648"/>
      <c r="IAX509" s="648"/>
      <c r="IAY509" s="648"/>
      <c r="IAZ509" s="648"/>
      <c r="IBA509" s="648"/>
      <c r="IBB509" s="648"/>
      <c r="IBC509" s="648"/>
      <c r="IBD509" s="648"/>
      <c r="IBE509" s="648"/>
      <c r="IBF509" s="648"/>
      <c r="IBG509" s="648"/>
      <c r="IBH509" s="648"/>
      <c r="IBI509" s="648"/>
      <c r="IBJ509" s="648"/>
      <c r="IBK509" s="648"/>
      <c r="IBL509" s="648"/>
      <c r="IBM509" s="648"/>
      <c r="IBN509" s="648"/>
      <c r="IBO509" s="648"/>
      <c r="IBP509" s="648"/>
      <c r="IBQ509" s="648"/>
      <c r="IBR509" s="648"/>
      <c r="IBS509" s="648"/>
      <c r="IBT509" s="648"/>
      <c r="IBU509" s="648"/>
      <c r="IBV509" s="648"/>
      <c r="IBW509" s="648"/>
      <c r="IBX509" s="648"/>
      <c r="IBY509" s="648"/>
      <c r="IBZ509" s="648"/>
      <c r="ICA509" s="648"/>
      <c r="ICB509" s="648"/>
      <c r="ICC509" s="648"/>
      <c r="ICD509" s="648"/>
      <c r="ICE509" s="648"/>
      <c r="ICF509" s="648"/>
      <c r="ICG509" s="648"/>
      <c r="ICH509" s="648"/>
      <c r="ICI509" s="648"/>
      <c r="ICJ509" s="648"/>
      <c r="ICK509" s="648"/>
      <c r="ICL509" s="648"/>
      <c r="ICM509" s="648"/>
      <c r="ICN509" s="648"/>
      <c r="ICO509" s="648"/>
      <c r="ICP509" s="648"/>
      <c r="ICQ509" s="648"/>
      <c r="ICR509" s="648"/>
      <c r="ICS509" s="648"/>
      <c r="ICT509" s="648"/>
      <c r="ICU509" s="648"/>
      <c r="ICV509" s="648"/>
      <c r="ICW509" s="648"/>
      <c r="ICX509" s="648"/>
      <c r="ICY509" s="648"/>
      <c r="ICZ509" s="648"/>
      <c r="IDA509" s="648"/>
      <c r="IDB509" s="648"/>
      <c r="IDC509" s="648"/>
      <c r="IDD509" s="648"/>
      <c r="IDE509" s="648"/>
      <c r="IDF509" s="648"/>
      <c r="IDG509" s="648"/>
      <c r="IDH509" s="648"/>
      <c r="IDI509" s="648"/>
      <c r="IDJ509" s="648"/>
      <c r="IDK509" s="648"/>
      <c r="IDL509" s="648"/>
      <c r="IDM509" s="648"/>
      <c r="IDN509" s="648"/>
      <c r="IDO509" s="648"/>
      <c r="IDP509" s="648"/>
      <c r="IDQ509" s="648"/>
      <c r="IDR509" s="648"/>
      <c r="IDS509" s="648"/>
      <c r="IDT509" s="648"/>
      <c r="IDU509" s="648"/>
      <c r="IDV509" s="648"/>
      <c r="IDW509" s="648"/>
      <c r="IDX509" s="648"/>
      <c r="IDY509" s="648"/>
      <c r="IDZ509" s="648"/>
      <c r="IEA509" s="648"/>
      <c r="IEB509" s="648"/>
      <c r="IEC509" s="648"/>
      <c r="IED509" s="648"/>
      <c r="IEE509" s="648"/>
      <c r="IEF509" s="648"/>
      <c r="IEG509" s="648"/>
      <c r="IEH509" s="648"/>
      <c r="IEI509" s="648"/>
      <c r="IEJ509" s="648"/>
      <c r="IEK509" s="648"/>
      <c r="IEL509" s="648"/>
      <c r="IEM509" s="648"/>
      <c r="IEN509" s="648"/>
      <c r="IEO509" s="648"/>
      <c r="IEP509" s="648"/>
      <c r="IEQ509" s="648"/>
      <c r="IER509" s="648"/>
      <c r="IES509" s="648"/>
      <c r="IET509" s="648"/>
      <c r="IEU509" s="648"/>
      <c r="IEV509" s="648"/>
      <c r="IEW509" s="648"/>
      <c r="IEX509" s="648"/>
      <c r="IEY509" s="648"/>
      <c r="IEZ509" s="648"/>
      <c r="IFA509" s="648"/>
      <c r="IFB509" s="648"/>
      <c r="IFC509" s="648"/>
      <c r="IFD509" s="648"/>
      <c r="IFE509" s="648"/>
      <c r="IFF509" s="648"/>
      <c r="IFG509" s="648"/>
      <c r="IFH509" s="648"/>
      <c r="IFI509" s="648"/>
      <c r="IFJ509" s="648"/>
      <c r="IFK509" s="648"/>
      <c r="IFL509" s="648"/>
      <c r="IFM509" s="648"/>
      <c r="IFN509" s="648"/>
      <c r="IFO509" s="648"/>
      <c r="IFP509" s="648"/>
      <c r="IFQ509" s="648"/>
      <c r="IFR509" s="648"/>
      <c r="IFS509" s="648"/>
      <c r="IFT509" s="648"/>
      <c r="IFU509" s="648"/>
      <c r="IFV509" s="648"/>
      <c r="IFW509" s="648"/>
      <c r="IFX509" s="648"/>
      <c r="IFY509" s="648"/>
      <c r="IFZ509" s="648"/>
      <c r="IGA509" s="648"/>
      <c r="IGB509" s="648"/>
      <c r="IGC509" s="648"/>
      <c r="IGD509" s="648"/>
      <c r="IGE509" s="648"/>
      <c r="IGF509" s="648"/>
      <c r="IGG509" s="648"/>
      <c r="IGH509" s="648"/>
      <c r="IGI509" s="648"/>
      <c r="IGJ509" s="648"/>
      <c r="IGK509" s="648"/>
      <c r="IGL509" s="648"/>
      <c r="IGM509" s="648"/>
      <c r="IGN509" s="648"/>
      <c r="IGO509" s="648"/>
      <c r="IGP509" s="648"/>
      <c r="IGQ509" s="648"/>
      <c r="IGR509" s="648"/>
      <c r="IGS509" s="648"/>
      <c r="IGT509" s="648"/>
      <c r="IGU509" s="648"/>
      <c r="IGV509" s="648"/>
      <c r="IGW509" s="648"/>
      <c r="IGX509" s="648"/>
      <c r="IGY509" s="648"/>
      <c r="IGZ509" s="648"/>
      <c r="IHA509" s="648"/>
      <c r="IHB509" s="648"/>
      <c r="IHC509" s="648"/>
      <c r="IHD509" s="648"/>
      <c r="IHE509" s="648"/>
      <c r="IHF509" s="648"/>
      <c r="IHG509" s="648"/>
      <c r="IHH509" s="648"/>
      <c r="IHI509" s="648"/>
      <c r="IHJ509" s="648"/>
      <c r="IHK509" s="648"/>
      <c r="IHL509" s="648"/>
      <c r="IHM509" s="648"/>
      <c r="IHN509" s="648"/>
      <c r="IHO509" s="648"/>
      <c r="IHP509" s="648"/>
      <c r="IHQ509" s="648"/>
      <c r="IHR509" s="648"/>
      <c r="IHS509" s="648"/>
      <c r="IHT509" s="648"/>
      <c r="IHU509" s="648"/>
      <c r="IHV509" s="648"/>
      <c r="IHW509" s="648"/>
      <c r="IHX509" s="648"/>
      <c r="IHY509" s="648"/>
      <c r="IHZ509" s="648"/>
      <c r="IIA509" s="648"/>
      <c r="IIB509" s="648"/>
      <c r="IIC509" s="648"/>
      <c r="IID509" s="648"/>
      <c r="IIE509" s="648"/>
      <c r="IIF509" s="648"/>
      <c r="IIG509" s="648"/>
      <c r="IIH509" s="648"/>
      <c r="III509" s="648"/>
      <c r="IIJ509" s="648"/>
      <c r="IIK509" s="648"/>
      <c r="IIL509" s="648"/>
      <c r="IIM509" s="648"/>
      <c r="IIN509" s="648"/>
      <c r="IIO509" s="648"/>
      <c r="IIP509" s="648"/>
      <c r="IIQ509" s="648"/>
      <c r="IIR509" s="648"/>
      <c r="IIS509" s="648"/>
      <c r="IIT509" s="648"/>
      <c r="IIU509" s="648"/>
      <c r="IIV509" s="648"/>
      <c r="IIW509" s="648"/>
      <c r="IIX509" s="648"/>
      <c r="IIY509" s="648"/>
      <c r="IIZ509" s="648"/>
      <c r="IJA509" s="648"/>
      <c r="IJB509" s="648"/>
      <c r="IJC509" s="648"/>
      <c r="IJD509" s="648"/>
      <c r="IJE509" s="648"/>
      <c r="IJF509" s="648"/>
      <c r="IJG509" s="648"/>
      <c r="IJH509" s="648"/>
      <c r="IJI509" s="648"/>
      <c r="IJJ509" s="648"/>
      <c r="IJK509" s="648"/>
      <c r="IJL509" s="648"/>
      <c r="IJM509" s="648"/>
      <c r="IJN509" s="648"/>
      <c r="IJO509" s="648"/>
      <c r="IJP509" s="648"/>
      <c r="IJQ509" s="648"/>
      <c r="IJR509" s="648"/>
      <c r="IJS509" s="648"/>
      <c r="IJT509" s="648"/>
      <c r="IJU509" s="648"/>
      <c r="IJV509" s="648"/>
      <c r="IJW509" s="648"/>
      <c r="IJX509" s="648"/>
      <c r="IJY509" s="648"/>
      <c r="IJZ509" s="648"/>
      <c r="IKA509" s="648"/>
      <c r="IKB509" s="648"/>
      <c r="IKC509" s="648"/>
      <c r="IKD509" s="648"/>
      <c r="IKE509" s="648"/>
      <c r="IKF509" s="648"/>
      <c r="IKG509" s="648"/>
      <c r="IKH509" s="648"/>
      <c r="IKI509" s="648"/>
      <c r="IKJ509" s="648"/>
      <c r="IKK509" s="648"/>
      <c r="IKL509" s="648"/>
      <c r="IKM509" s="648"/>
      <c r="IKN509" s="648"/>
      <c r="IKO509" s="648"/>
      <c r="IKP509" s="648"/>
      <c r="IKQ509" s="648"/>
      <c r="IKR509" s="648"/>
      <c r="IKS509" s="648"/>
      <c r="IKT509" s="648"/>
      <c r="IKU509" s="648"/>
      <c r="IKV509" s="648"/>
      <c r="IKW509" s="648"/>
      <c r="IKX509" s="648"/>
      <c r="IKY509" s="648"/>
      <c r="IKZ509" s="648"/>
      <c r="ILA509" s="648"/>
      <c r="ILB509" s="648"/>
      <c r="ILC509" s="648"/>
      <c r="ILD509" s="648"/>
      <c r="ILE509" s="648"/>
      <c r="ILF509" s="648"/>
      <c r="ILG509" s="648"/>
      <c r="ILH509" s="648"/>
      <c r="ILI509" s="648"/>
      <c r="ILJ509" s="648"/>
      <c r="ILK509" s="648"/>
      <c r="ILL509" s="648"/>
      <c r="ILM509" s="648"/>
      <c r="ILN509" s="648"/>
      <c r="ILO509" s="648"/>
      <c r="ILP509" s="648"/>
      <c r="ILQ509" s="648"/>
      <c r="ILR509" s="648"/>
      <c r="ILS509" s="648"/>
      <c r="ILT509" s="648"/>
      <c r="ILU509" s="648"/>
      <c r="ILV509" s="648"/>
      <c r="ILW509" s="648"/>
      <c r="ILX509" s="648"/>
      <c r="ILY509" s="648"/>
      <c r="ILZ509" s="648"/>
      <c r="IMA509" s="648"/>
      <c r="IMB509" s="648"/>
      <c r="IMC509" s="648"/>
      <c r="IMD509" s="648"/>
      <c r="IME509" s="648"/>
      <c r="IMF509" s="648"/>
      <c r="IMG509" s="648"/>
      <c r="IMH509" s="648"/>
      <c r="IMI509" s="648"/>
      <c r="IMJ509" s="648"/>
      <c r="IMK509" s="648"/>
      <c r="IML509" s="648"/>
      <c r="IMM509" s="648"/>
      <c r="IMN509" s="648"/>
      <c r="IMO509" s="648"/>
      <c r="IMP509" s="648"/>
      <c r="IMQ509" s="648"/>
      <c r="IMR509" s="648"/>
      <c r="IMS509" s="648"/>
      <c r="IMT509" s="648"/>
      <c r="IMU509" s="648"/>
      <c r="IMV509" s="648"/>
      <c r="IMW509" s="648"/>
      <c r="IMX509" s="648"/>
      <c r="IMY509" s="648"/>
      <c r="IMZ509" s="648"/>
      <c r="INA509" s="648"/>
      <c r="INB509" s="648"/>
      <c r="INC509" s="648"/>
      <c r="IND509" s="648"/>
      <c r="INE509" s="648"/>
      <c r="INF509" s="648"/>
      <c r="ING509" s="648"/>
      <c r="INH509" s="648"/>
      <c r="INI509" s="648"/>
      <c r="INJ509" s="648"/>
      <c r="INK509" s="648"/>
      <c r="INL509" s="648"/>
      <c r="INM509" s="648"/>
      <c r="INN509" s="648"/>
      <c r="INO509" s="648"/>
      <c r="INP509" s="648"/>
      <c r="INQ509" s="648"/>
      <c r="INR509" s="648"/>
      <c r="INS509" s="648"/>
      <c r="INT509" s="648"/>
      <c r="INU509" s="648"/>
      <c r="INV509" s="648"/>
      <c r="INW509" s="648"/>
      <c r="INX509" s="648"/>
      <c r="INY509" s="648"/>
      <c r="INZ509" s="648"/>
      <c r="IOA509" s="648"/>
      <c r="IOB509" s="648"/>
      <c r="IOC509" s="648"/>
      <c r="IOD509" s="648"/>
      <c r="IOE509" s="648"/>
      <c r="IOF509" s="648"/>
      <c r="IOG509" s="648"/>
      <c r="IOH509" s="648"/>
      <c r="IOI509" s="648"/>
      <c r="IOJ509" s="648"/>
      <c r="IOK509" s="648"/>
      <c r="IOL509" s="648"/>
      <c r="IOM509" s="648"/>
      <c r="ION509" s="648"/>
      <c r="IOO509" s="648"/>
      <c r="IOP509" s="648"/>
      <c r="IOQ509" s="648"/>
      <c r="IOR509" s="648"/>
      <c r="IOS509" s="648"/>
      <c r="IOT509" s="648"/>
      <c r="IOU509" s="648"/>
      <c r="IOV509" s="648"/>
      <c r="IOW509" s="648"/>
      <c r="IOX509" s="648"/>
      <c r="IOY509" s="648"/>
      <c r="IOZ509" s="648"/>
      <c r="IPA509" s="648"/>
      <c r="IPB509" s="648"/>
      <c r="IPC509" s="648"/>
      <c r="IPD509" s="648"/>
      <c r="IPE509" s="648"/>
      <c r="IPF509" s="648"/>
      <c r="IPG509" s="648"/>
      <c r="IPH509" s="648"/>
      <c r="IPI509" s="648"/>
      <c r="IPJ509" s="648"/>
      <c r="IPK509" s="648"/>
      <c r="IPL509" s="648"/>
      <c r="IPM509" s="648"/>
      <c r="IPN509" s="648"/>
      <c r="IPO509" s="648"/>
      <c r="IPP509" s="648"/>
      <c r="IPQ509" s="648"/>
      <c r="IPR509" s="648"/>
      <c r="IPS509" s="648"/>
      <c r="IPT509" s="648"/>
      <c r="IPU509" s="648"/>
      <c r="IPV509" s="648"/>
      <c r="IPW509" s="648"/>
      <c r="IPX509" s="648"/>
      <c r="IPY509" s="648"/>
      <c r="IPZ509" s="648"/>
      <c r="IQA509" s="648"/>
      <c r="IQB509" s="648"/>
      <c r="IQC509" s="648"/>
      <c r="IQD509" s="648"/>
      <c r="IQE509" s="648"/>
      <c r="IQF509" s="648"/>
      <c r="IQG509" s="648"/>
      <c r="IQH509" s="648"/>
      <c r="IQI509" s="648"/>
      <c r="IQJ509" s="648"/>
      <c r="IQK509" s="648"/>
      <c r="IQL509" s="648"/>
      <c r="IQM509" s="648"/>
      <c r="IQN509" s="648"/>
      <c r="IQO509" s="648"/>
      <c r="IQP509" s="648"/>
      <c r="IQQ509" s="648"/>
      <c r="IQR509" s="648"/>
      <c r="IQS509" s="648"/>
      <c r="IQT509" s="648"/>
      <c r="IQU509" s="648"/>
      <c r="IQV509" s="648"/>
      <c r="IQW509" s="648"/>
      <c r="IQX509" s="648"/>
      <c r="IQY509" s="648"/>
      <c r="IQZ509" s="648"/>
      <c r="IRA509" s="648"/>
      <c r="IRB509" s="648"/>
      <c r="IRC509" s="648"/>
      <c r="IRD509" s="648"/>
      <c r="IRE509" s="648"/>
      <c r="IRF509" s="648"/>
      <c r="IRG509" s="648"/>
      <c r="IRH509" s="648"/>
      <c r="IRI509" s="648"/>
      <c r="IRJ509" s="648"/>
      <c r="IRK509" s="648"/>
      <c r="IRL509" s="648"/>
      <c r="IRM509" s="648"/>
      <c r="IRN509" s="648"/>
      <c r="IRO509" s="648"/>
      <c r="IRP509" s="648"/>
      <c r="IRQ509" s="648"/>
      <c r="IRR509" s="648"/>
      <c r="IRS509" s="648"/>
      <c r="IRT509" s="648"/>
      <c r="IRU509" s="648"/>
      <c r="IRV509" s="648"/>
      <c r="IRW509" s="648"/>
      <c r="IRX509" s="648"/>
      <c r="IRY509" s="648"/>
      <c r="IRZ509" s="648"/>
      <c r="ISA509" s="648"/>
      <c r="ISB509" s="648"/>
      <c r="ISC509" s="648"/>
      <c r="ISD509" s="648"/>
      <c r="ISE509" s="648"/>
      <c r="ISF509" s="648"/>
      <c r="ISG509" s="648"/>
      <c r="ISH509" s="648"/>
      <c r="ISI509" s="648"/>
      <c r="ISJ509" s="648"/>
      <c r="ISK509" s="648"/>
      <c r="ISL509" s="648"/>
      <c r="ISM509" s="648"/>
      <c r="ISN509" s="648"/>
      <c r="ISO509" s="648"/>
      <c r="ISP509" s="648"/>
      <c r="ISQ509" s="648"/>
      <c r="ISR509" s="648"/>
      <c r="ISS509" s="648"/>
      <c r="IST509" s="648"/>
      <c r="ISU509" s="648"/>
      <c r="ISV509" s="648"/>
      <c r="ISW509" s="648"/>
      <c r="ISX509" s="648"/>
      <c r="ISY509" s="648"/>
      <c r="ISZ509" s="648"/>
      <c r="ITA509" s="648"/>
      <c r="ITB509" s="648"/>
      <c r="ITC509" s="648"/>
      <c r="ITD509" s="648"/>
      <c r="ITE509" s="648"/>
      <c r="ITF509" s="648"/>
      <c r="ITG509" s="648"/>
      <c r="ITH509" s="648"/>
      <c r="ITI509" s="648"/>
      <c r="ITJ509" s="648"/>
      <c r="ITK509" s="648"/>
      <c r="ITL509" s="648"/>
      <c r="ITM509" s="648"/>
      <c r="ITN509" s="648"/>
      <c r="ITO509" s="648"/>
      <c r="ITP509" s="648"/>
      <c r="ITQ509" s="648"/>
      <c r="ITR509" s="648"/>
      <c r="ITS509" s="648"/>
      <c r="ITT509" s="648"/>
      <c r="ITU509" s="648"/>
      <c r="ITV509" s="648"/>
      <c r="ITW509" s="648"/>
      <c r="ITX509" s="648"/>
      <c r="ITY509" s="648"/>
      <c r="ITZ509" s="648"/>
      <c r="IUA509" s="648"/>
      <c r="IUB509" s="648"/>
      <c r="IUC509" s="648"/>
      <c r="IUD509" s="648"/>
      <c r="IUE509" s="648"/>
      <c r="IUF509" s="648"/>
      <c r="IUG509" s="648"/>
      <c r="IUH509" s="648"/>
      <c r="IUI509" s="648"/>
      <c r="IUJ509" s="648"/>
      <c r="IUK509" s="648"/>
      <c r="IUL509" s="648"/>
      <c r="IUM509" s="648"/>
      <c r="IUN509" s="648"/>
      <c r="IUO509" s="648"/>
      <c r="IUP509" s="648"/>
      <c r="IUQ509" s="648"/>
      <c r="IUR509" s="648"/>
      <c r="IUS509" s="648"/>
      <c r="IUT509" s="648"/>
      <c r="IUU509" s="648"/>
      <c r="IUV509" s="648"/>
      <c r="IUW509" s="648"/>
      <c r="IUX509" s="648"/>
      <c r="IUY509" s="648"/>
      <c r="IUZ509" s="648"/>
      <c r="IVA509" s="648"/>
      <c r="IVB509" s="648"/>
      <c r="IVC509" s="648"/>
      <c r="IVD509" s="648"/>
      <c r="IVE509" s="648"/>
      <c r="IVF509" s="648"/>
      <c r="IVG509" s="648"/>
      <c r="IVH509" s="648"/>
      <c r="IVI509" s="648"/>
      <c r="IVJ509" s="648"/>
      <c r="IVK509" s="648"/>
      <c r="IVL509" s="648"/>
      <c r="IVM509" s="648"/>
      <c r="IVN509" s="648"/>
      <c r="IVO509" s="648"/>
      <c r="IVP509" s="648"/>
      <c r="IVQ509" s="648"/>
      <c r="IVR509" s="648"/>
      <c r="IVS509" s="648"/>
      <c r="IVT509" s="648"/>
      <c r="IVU509" s="648"/>
      <c r="IVV509" s="648"/>
      <c r="IVW509" s="648"/>
      <c r="IVX509" s="648"/>
      <c r="IVY509" s="648"/>
      <c r="IVZ509" s="648"/>
      <c r="IWA509" s="648"/>
      <c r="IWB509" s="648"/>
      <c r="IWC509" s="648"/>
      <c r="IWD509" s="648"/>
      <c r="IWE509" s="648"/>
      <c r="IWF509" s="648"/>
      <c r="IWG509" s="648"/>
      <c r="IWH509" s="648"/>
      <c r="IWI509" s="648"/>
      <c r="IWJ509" s="648"/>
      <c r="IWK509" s="648"/>
      <c r="IWL509" s="648"/>
      <c r="IWM509" s="648"/>
      <c r="IWN509" s="648"/>
      <c r="IWO509" s="648"/>
      <c r="IWP509" s="648"/>
      <c r="IWQ509" s="648"/>
      <c r="IWR509" s="648"/>
      <c r="IWS509" s="648"/>
      <c r="IWT509" s="648"/>
      <c r="IWU509" s="648"/>
      <c r="IWV509" s="648"/>
      <c r="IWW509" s="648"/>
      <c r="IWX509" s="648"/>
      <c r="IWY509" s="648"/>
      <c r="IWZ509" s="648"/>
      <c r="IXA509" s="648"/>
      <c r="IXB509" s="648"/>
      <c r="IXC509" s="648"/>
      <c r="IXD509" s="648"/>
      <c r="IXE509" s="648"/>
      <c r="IXF509" s="648"/>
      <c r="IXG509" s="648"/>
      <c r="IXH509" s="648"/>
      <c r="IXI509" s="648"/>
      <c r="IXJ509" s="648"/>
      <c r="IXK509" s="648"/>
      <c r="IXL509" s="648"/>
      <c r="IXM509" s="648"/>
      <c r="IXN509" s="648"/>
      <c r="IXO509" s="648"/>
      <c r="IXP509" s="648"/>
      <c r="IXQ509" s="648"/>
      <c r="IXR509" s="648"/>
      <c r="IXS509" s="648"/>
      <c r="IXT509" s="648"/>
      <c r="IXU509" s="648"/>
      <c r="IXV509" s="648"/>
      <c r="IXW509" s="648"/>
      <c r="IXX509" s="648"/>
      <c r="IXY509" s="648"/>
      <c r="IXZ509" s="648"/>
      <c r="IYA509" s="648"/>
      <c r="IYB509" s="648"/>
      <c r="IYC509" s="648"/>
      <c r="IYD509" s="648"/>
      <c r="IYE509" s="648"/>
      <c r="IYF509" s="648"/>
      <c r="IYG509" s="648"/>
      <c r="IYH509" s="648"/>
      <c r="IYI509" s="648"/>
      <c r="IYJ509" s="648"/>
      <c r="IYK509" s="648"/>
      <c r="IYL509" s="648"/>
      <c r="IYM509" s="648"/>
      <c r="IYN509" s="648"/>
      <c r="IYO509" s="648"/>
      <c r="IYP509" s="648"/>
      <c r="IYQ509" s="648"/>
      <c r="IYR509" s="648"/>
      <c r="IYS509" s="648"/>
      <c r="IYT509" s="648"/>
      <c r="IYU509" s="648"/>
      <c r="IYV509" s="648"/>
      <c r="IYW509" s="648"/>
      <c r="IYX509" s="648"/>
      <c r="IYY509" s="648"/>
      <c r="IYZ509" s="648"/>
      <c r="IZA509" s="648"/>
      <c r="IZB509" s="648"/>
      <c r="IZC509" s="648"/>
      <c r="IZD509" s="648"/>
      <c r="IZE509" s="648"/>
      <c r="IZF509" s="648"/>
      <c r="IZG509" s="648"/>
      <c r="IZH509" s="648"/>
      <c r="IZI509" s="648"/>
      <c r="IZJ509" s="648"/>
      <c r="IZK509" s="648"/>
      <c r="IZL509" s="648"/>
      <c r="IZM509" s="648"/>
      <c r="IZN509" s="648"/>
      <c r="IZO509" s="648"/>
      <c r="IZP509" s="648"/>
      <c r="IZQ509" s="648"/>
      <c r="IZR509" s="648"/>
      <c r="IZS509" s="648"/>
      <c r="IZT509" s="648"/>
      <c r="IZU509" s="648"/>
      <c r="IZV509" s="648"/>
      <c r="IZW509" s="648"/>
      <c r="IZX509" s="648"/>
      <c r="IZY509" s="648"/>
      <c r="IZZ509" s="648"/>
      <c r="JAA509" s="648"/>
      <c r="JAB509" s="648"/>
      <c r="JAC509" s="648"/>
      <c r="JAD509" s="648"/>
      <c r="JAE509" s="648"/>
      <c r="JAF509" s="648"/>
      <c r="JAG509" s="648"/>
      <c r="JAH509" s="648"/>
      <c r="JAI509" s="648"/>
      <c r="JAJ509" s="648"/>
      <c r="JAK509" s="648"/>
      <c r="JAL509" s="648"/>
      <c r="JAM509" s="648"/>
      <c r="JAN509" s="648"/>
      <c r="JAO509" s="648"/>
      <c r="JAP509" s="648"/>
      <c r="JAQ509" s="648"/>
      <c r="JAR509" s="648"/>
      <c r="JAS509" s="648"/>
      <c r="JAT509" s="648"/>
      <c r="JAU509" s="648"/>
      <c r="JAV509" s="648"/>
      <c r="JAW509" s="648"/>
      <c r="JAX509" s="648"/>
      <c r="JAY509" s="648"/>
      <c r="JAZ509" s="648"/>
      <c r="JBA509" s="648"/>
      <c r="JBB509" s="648"/>
      <c r="JBC509" s="648"/>
      <c r="JBD509" s="648"/>
      <c r="JBE509" s="648"/>
      <c r="JBF509" s="648"/>
      <c r="JBG509" s="648"/>
      <c r="JBH509" s="648"/>
      <c r="JBI509" s="648"/>
      <c r="JBJ509" s="648"/>
      <c r="JBK509" s="648"/>
      <c r="JBL509" s="648"/>
      <c r="JBM509" s="648"/>
      <c r="JBN509" s="648"/>
      <c r="JBO509" s="648"/>
      <c r="JBP509" s="648"/>
      <c r="JBQ509" s="648"/>
      <c r="JBR509" s="648"/>
      <c r="JBS509" s="648"/>
      <c r="JBT509" s="648"/>
      <c r="JBU509" s="648"/>
      <c r="JBV509" s="648"/>
      <c r="JBW509" s="648"/>
      <c r="JBX509" s="648"/>
      <c r="JBY509" s="648"/>
      <c r="JBZ509" s="648"/>
      <c r="JCA509" s="648"/>
      <c r="JCB509" s="648"/>
      <c r="JCC509" s="648"/>
      <c r="JCD509" s="648"/>
      <c r="JCE509" s="648"/>
      <c r="JCF509" s="648"/>
      <c r="JCG509" s="648"/>
      <c r="JCH509" s="648"/>
      <c r="JCI509" s="648"/>
      <c r="JCJ509" s="648"/>
      <c r="JCK509" s="648"/>
      <c r="JCL509" s="648"/>
      <c r="JCM509" s="648"/>
      <c r="JCN509" s="648"/>
      <c r="JCO509" s="648"/>
      <c r="JCP509" s="648"/>
      <c r="JCQ509" s="648"/>
      <c r="JCR509" s="648"/>
      <c r="JCS509" s="648"/>
      <c r="JCT509" s="648"/>
      <c r="JCU509" s="648"/>
      <c r="JCV509" s="648"/>
      <c r="JCW509" s="648"/>
      <c r="JCX509" s="648"/>
      <c r="JCY509" s="648"/>
      <c r="JCZ509" s="648"/>
      <c r="JDA509" s="648"/>
      <c r="JDB509" s="648"/>
      <c r="JDC509" s="648"/>
      <c r="JDD509" s="648"/>
      <c r="JDE509" s="648"/>
      <c r="JDF509" s="648"/>
      <c r="JDG509" s="648"/>
      <c r="JDH509" s="648"/>
      <c r="JDI509" s="648"/>
      <c r="JDJ509" s="648"/>
      <c r="JDK509" s="648"/>
      <c r="JDL509" s="648"/>
      <c r="JDM509" s="648"/>
      <c r="JDN509" s="648"/>
      <c r="JDO509" s="648"/>
      <c r="JDP509" s="648"/>
      <c r="JDQ509" s="648"/>
      <c r="JDR509" s="648"/>
      <c r="JDS509" s="648"/>
      <c r="JDT509" s="648"/>
      <c r="JDU509" s="648"/>
      <c r="JDV509" s="648"/>
      <c r="JDW509" s="648"/>
      <c r="JDX509" s="648"/>
      <c r="JDY509" s="648"/>
      <c r="JDZ509" s="648"/>
      <c r="JEA509" s="648"/>
      <c r="JEB509" s="648"/>
      <c r="JEC509" s="648"/>
      <c r="JED509" s="648"/>
      <c r="JEE509" s="648"/>
      <c r="JEF509" s="648"/>
      <c r="JEG509" s="648"/>
      <c r="JEH509" s="648"/>
      <c r="JEI509" s="648"/>
      <c r="JEJ509" s="648"/>
      <c r="JEK509" s="648"/>
      <c r="JEL509" s="648"/>
      <c r="JEM509" s="648"/>
      <c r="JEN509" s="648"/>
      <c r="JEO509" s="648"/>
      <c r="JEP509" s="648"/>
      <c r="JEQ509" s="648"/>
      <c r="JER509" s="648"/>
      <c r="JES509" s="648"/>
      <c r="JET509" s="648"/>
      <c r="JEU509" s="648"/>
      <c r="JEV509" s="648"/>
      <c r="JEW509" s="648"/>
      <c r="JEX509" s="648"/>
      <c r="JEY509" s="648"/>
      <c r="JEZ509" s="648"/>
      <c r="JFA509" s="648"/>
      <c r="JFB509" s="648"/>
      <c r="JFC509" s="648"/>
      <c r="JFD509" s="648"/>
      <c r="JFE509" s="648"/>
      <c r="JFF509" s="648"/>
      <c r="JFG509" s="648"/>
      <c r="JFH509" s="648"/>
      <c r="JFI509" s="648"/>
      <c r="JFJ509" s="648"/>
      <c r="JFK509" s="648"/>
      <c r="JFL509" s="648"/>
      <c r="JFM509" s="648"/>
      <c r="JFN509" s="648"/>
      <c r="JFO509" s="648"/>
      <c r="JFP509" s="648"/>
      <c r="JFQ509" s="648"/>
      <c r="JFR509" s="648"/>
      <c r="JFS509" s="648"/>
      <c r="JFT509" s="648"/>
      <c r="JFU509" s="648"/>
      <c r="JFV509" s="648"/>
      <c r="JFW509" s="648"/>
      <c r="JFX509" s="648"/>
      <c r="JFY509" s="648"/>
      <c r="JFZ509" s="648"/>
      <c r="JGA509" s="648"/>
      <c r="JGB509" s="648"/>
      <c r="JGC509" s="648"/>
      <c r="JGD509" s="648"/>
      <c r="JGE509" s="648"/>
      <c r="JGF509" s="648"/>
      <c r="JGG509" s="648"/>
      <c r="JGH509" s="648"/>
      <c r="JGI509" s="648"/>
      <c r="JGJ509" s="648"/>
      <c r="JGK509" s="648"/>
      <c r="JGL509" s="648"/>
      <c r="JGM509" s="648"/>
      <c r="JGN509" s="648"/>
      <c r="JGO509" s="648"/>
      <c r="JGP509" s="648"/>
      <c r="JGQ509" s="648"/>
      <c r="JGR509" s="648"/>
      <c r="JGS509" s="648"/>
      <c r="JGT509" s="648"/>
      <c r="JGU509" s="648"/>
      <c r="JGV509" s="648"/>
      <c r="JGW509" s="648"/>
      <c r="JGX509" s="648"/>
      <c r="JGY509" s="648"/>
      <c r="JGZ509" s="648"/>
      <c r="JHA509" s="648"/>
      <c r="JHB509" s="648"/>
      <c r="JHC509" s="648"/>
      <c r="JHD509" s="648"/>
      <c r="JHE509" s="648"/>
      <c r="JHF509" s="648"/>
      <c r="JHG509" s="648"/>
      <c r="JHH509" s="648"/>
      <c r="JHI509" s="648"/>
      <c r="JHJ509" s="648"/>
      <c r="JHK509" s="648"/>
      <c r="JHL509" s="648"/>
      <c r="JHM509" s="648"/>
      <c r="JHN509" s="648"/>
      <c r="JHO509" s="648"/>
      <c r="JHP509" s="648"/>
      <c r="JHQ509" s="648"/>
      <c r="JHR509" s="648"/>
      <c r="JHS509" s="648"/>
      <c r="JHT509" s="648"/>
      <c r="JHU509" s="648"/>
      <c r="JHV509" s="648"/>
      <c r="JHW509" s="648"/>
      <c r="JHX509" s="648"/>
      <c r="JHY509" s="648"/>
      <c r="JHZ509" s="648"/>
      <c r="JIA509" s="648"/>
      <c r="JIB509" s="648"/>
      <c r="JIC509" s="648"/>
      <c r="JID509" s="648"/>
      <c r="JIE509" s="648"/>
      <c r="JIF509" s="648"/>
      <c r="JIG509" s="648"/>
      <c r="JIH509" s="648"/>
      <c r="JII509" s="648"/>
      <c r="JIJ509" s="648"/>
      <c r="JIK509" s="648"/>
      <c r="JIL509" s="648"/>
      <c r="JIM509" s="648"/>
      <c r="JIN509" s="648"/>
      <c r="JIO509" s="648"/>
      <c r="JIP509" s="648"/>
      <c r="JIQ509" s="648"/>
      <c r="JIR509" s="648"/>
      <c r="JIS509" s="648"/>
      <c r="JIT509" s="648"/>
      <c r="JIU509" s="648"/>
      <c r="JIV509" s="648"/>
      <c r="JIW509" s="648"/>
      <c r="JIX509" s="648"/>
      <c r="JIY509" s="648"/>
      <c r="JIZ509" s="648"/>
      <c r="JJA509" s="648"/>
      <c r="JJB509" s="648"/>
      <c r="JJC509" s="648"/>
      <c r="JJD509" s="648"/>
      <c r="JJE509" s="648"/>
      <c r="JJF509" s="648"/>
      <c r="JJG509" s="648"/>
      <c r="JJH509" s="648"/>
      <c r="JJI509" s="648"/>
      <c r="JJJ509" s="648"/>
      <c r="JJK509" s="648"/>
      <c r="JJL509" s="648"/>
      <c r="JJM509" s="648"/>
      <c r="JJN509" s="648"/>
      <c r="JJO509" s="648"/>
      <c r="JJP509" s="648"/>
      <c r="JJQ509" s="648"/>
      <c r="JJR509" s="648"/>
      <c r="JJS509" s="648"/>
      <c r="JJT509" s="648"/>
      <c r="JJU509" s="648"/>
      <c r="JJV509" s="648"/>
      <c r="JJW509" s="648"/>
      <c r="JJX509" s="648"/>
      <c r="JJY509" s="648"/>
      <c r="JJZ509" s="648"/>
      <c r="JKA509" s="648"/>
      <c r="JKB509" s="648"/>
      <c r="JKC509" s="648"/>
      <c r="JKD509" s="648"/>
      <c r="JKE509" s="648"/>
      <c r="JKF509" s="648"/>
      <c r="JKG509" s="648"/>
      <c r="JKH509" s="648"/>
      <c r="JKI509" s="648"/>
      <c r="JKJ509" s="648"/>
      <c r="JKK509" s="648"/>
      <c r="JKL509" s="648"/>
      <c r="JKM509" s="648"/>
      <c r="JKN509" s="648"/>
      <c r="JKO509" s="648"/>
      <c r="JKP509" s="648"/>
      <c r="JKQ509" s="648"/>
      <c r="JKR509" s="648"/>
      <c r="JKS509" s="648"/>
      <c r="JKT509" s="648"/>
      <c r="JKU509" s="648"/>
      <c r="JKV509" s="648"/>
      <c r="JKW509" s="648"/>
      <c r="JKX509" s="648"/>
      <c r="JKY509" s="648"/>
      <c r="JKZ509" s="648"/>
      <c r="JLA509" s="648"/>
      <c r="JLB509" s="648"/>
      <c r="JLC509" s="648"/>
      <c r="JLD509" s="648"/>
      <c r="JLE509" s="648"/>
      <c r="JLF509" s="648"/>
      <c r="JLG509" s="648"/>
      <c r="JLH509" s="648"/>
      <c r="JLI509" s="648"/>
      <c r="JLJ509" s="648"/>
      <c r="JLK509" s="648"/>
      <c r="JLL509" s="648"/>
      <c r="JLM509" s="648"/>
      <c r="JLN509" s="648"/>
      <c r="JLO509" s="648"/>
      <c r="JLP509" s="648"/>
      <c r="JLQ509" s="648"/>
      <c r="JLR509" s="648"/>
      <c r="JLS509" s="648"/>
      <c r="JLT509" s="648"/>
      <c r="JLU509" s="648"/>
      <c r="JLV509" s="648"/>
      <c r="JLW509" s="648"/>
      <c r="JLX509" s="648"/>
      <c r="JLY509" s="648"/>
      <c r="JLZ509" s="648"/>
      <c r="JMA509" s="648"/>
      <c r="JMB509" s="648"/>
      <c r="JMC509" s="648"/>
      <c r="JMD509" s="648"/>
      <c r="JME509" s="648"/>
      <c r="JMF509" s="648"/>
      <c r="JMG509" s="648"/>
      <c r="JMH509" s="648"/>
      <c r="JMI509" s="648"/>
      <c r="JMJ509" s="648"/>
      <c r="JMK509" s="648"/>
      <c r="JML509" s="648"/>
      <c r="JMM509" s="648"/>
      <c r="JMN509" s="648"/>
      <c r="JMO509" s="648"/>
      <c r="JMP509" s="648"/>
      <c r="JMQ509" s="648"/>
      <c r="JMR509" s="648"/>
      <c r="JMS509" s="648"/>
      <c r="JMT509" s="648"/>
      <c r="JMU509" s="648"/>
      <c r="JMV509" s="648"/>
      <c r="JMW509" s="648"/>
      <c r="JMX509" s="648"/>
      <c r="JMY509" s="648"/>
      <c r="JMZ509" s="648"/>
      <c r="JNA509" s="648"/>
      <c r="JNB509" s="648"/>
      <c r="JNC509" s="648"/>
      <c r="JND509" s="648"/>
      <c r="JNE509" s="648"/>
      <c r="JNF509" s="648"/>
      <c r="JNG509" s="648"/>
      <c r="JNH509" s="648"/>
      <c r="JNI509" s="648"/>
      <c r="JNJ509" s="648"/>
      <c r="JNK509" s="648"/>
      <c r="JNL509" s="648"/>
      <c r="JNM509" s="648"/>
      <c r="JNN509" s="648"/>
      <c r="JNO509" s="648"/>
      <c r="JNP509" s="648"/>
      <c r="JNQ509" s="648"/>
      <c r="JNR509" s="648"/>
      <c r="JNS509" s="648"/>
      <c r="JNT509" s="648"/>
      <c r="JNU509" s="648"/>
      <c r="JNV509" s="648"/>
      <c r="JNW509" s="648"/>
      <c r="JNX509" s="648"/>
      <c r="JNY509" s="648"/>
      <c r="JNZ509" s="648"/>
      <c r="JOA509" s="648"/>
      <c r="JOB509" s="648"/>
      <c r="JOC509" s="648"/>
      <c r="JOD509" s="648"/>
      <c r="JOE509" s="648"/>
      <c r="JOF509" s="648"/>
      <c r="JOG509" s="648"/>
      <c r="JOH509" s="648"/>
      <c r="JOI509" s="648"/>
      <c r="JOJ509" s="648"/>
      <c r="JOK509" s="648"/>
      <c r="JOL509" s="648"/>
      <c r="JOM509" s="648"/>
      <c r="JON509" s="648"/>
      <c r="JOO509" s="648"/>
      <c r="JOP509" s="648"/>
      <c r="JOQ509" s="648"/>
      <c r="JOR509" s="648"/>
      <c r="JOS509" s="648"/>
      <c r="JOT509" s="648"/>
      <c r="JOU509" s="648"/>
      <c r="JOV509" s="648"/>
      <c r="JOW509" s="648"/>
      <c r="JOX509" s="648"/>
      <c r="JOY509" s="648"/>
      <c r="JOZ509" s="648"/>
      <c r="JPA509" s="648"/>
      <c r="JPB509" s="648"/>
      <c r="JPC509" s="648"/>
      <c r="JPD509" s="648"/>
      <c r="JPE509" s="648"/>
      <c r="JPF509" s="648"/>
      <c r="JPG509" s="648"/>
      <c r="JPH509" s="648"/>
      <c r="JPI509" s="648"/>
      <c r="JPJ509" s="648"/>
      <c r="JPK509" s="648"/>
      <c r="JPL509" s="648"/>
      <c r="JPM509" s="648"/>
      <c r="JPN509" s="648"/>
      <c r="JPO509" s="648"/>
      <c r="JPP509" s="648"/>
      <c r="JPQ509" s="648"/>
      <c r="JPR509" s="648"/>
      <c r="JPS509" s="648"/>
      <c r="JPT509" s="648"/>
      <c r="JPU509" s="648"/>
      <c r="JPV509" s="648"/>
      <c r="JPW509" s="648"/>
      <c r="JPX509" s="648"/>
      <c r="JPY509" s="648"/>
      <c r="JPZ509" s="648"/>
      <c r="JQA509" s="648"/>
      <c r="JQB509" s="648"/>
      <c r="JQC509" s="648"/>
      <c r="JQD509" s="648"/>
      <c r="JQE509" s="648"/>
      <c r="JQF509" s="648"/>
      <c r="JQG509" s="648"/>
      <c r="JQH509" s="648"/>
      <c r="JQI509" s="648"/>
      <c r="JQJ509" s="648"/>
      <c r="JQK509" s="648"/>
      <c r="JQL509" s="648"/>
      <c r="JQM509" s="648"/>
      <c r="JQN509" s="648"/>
      <c r="JQO509" s="648"/>
      <c r="JQP509" s="648"/>
      <c r="JQQ509" s="648"/>
      <c r="JQR509" s="648"/>
      <c r="JQS509" s="648"/>
      <c r="JQT509" s="648"/>
      <c r="JQU509" s="648"/>
      <c r="JQV509" s="648"/>
      <c r="JQW509" s="648"/>
      <c r="JQX509" s="648"/>
      <c r="JQY509" s="648"/>
      <c r="JQZ509" s="648"/>
      <c r="JRA509" s="648"/>
      <c r="JRB509" s="648"/>
      <c r="JRC509" s="648"/>
      <c r="JRD509" s="648"/>
      <c r="JRE509" s="648"/>
      <c r="JRF509" s="648"/>
      <c r="JRG509" s="648"/>
      <c r="JRH509" s="648"/>
      <c r="JRI509" s="648"/>
      <c r="JRJ509" s="648"/>
      <c r="JRK509" s="648"/>
      <c r="JRL509" s="648"/>
      <c r="JRM509" s="648"/>
      <c r="JRN509" s="648"/>
      <c r="JRO509" s="648"/>
      <c r="JRP509" s="648"/>
      <c r="JRQ509" s="648"/>
      <c r="JRR509" s="648"/>
      <c r="JRS509" s="648"/>
      <c r="JRT509" s="648"/>
      <c r="JRU509" s="648"/>
      <c r="JRV509" s="648"/>
      <c r="JRW509" s="648"/>
      <c r="JRX509" s="648"/>
      <c r="JRY509" s="648"/>
      <c r="JRZ509" s="648"/>
      <c r="JSA509" s="648"/>
      <c r="JSB509" s="648"/>
      <c r="JSC509" s="648"/>
      <c r="JSD509" s="648"/>
      <c r="JSE509" s="648"/>
      <c r="JSF509" s="648"/>
      <c r="JSG509" s="648"/>
      <c r="JSH509" s="648"/>
      <c r="JSI509" s="648"/>
      <c r="JSJ509" s="648"/>
      <c r="JSK509" s="648"/>
      <c r="JSL509" s="648"/>
      <c r="JSM509" s="648"/>
      <c r="JSN509" s="648"/>
      <c r="JSO509" s="648"/>
      <c r="JSP509" s="648"/>
      <c r="JSQ509" s="648"/>
      <c r="JSR509" s="648"/>
      <c r="JSS509" s="648"/>
      <c r="JST509" s="648"/>
      <c r="JSU509" s="648"/>
      <c r="JSV509" s="648"/>
      <c r="JSW509" s="648"/>
      <c r="JSX509" s="648"/>
      <c r="JSY509" s="648"/>
      <c r="JSZ509" s="648"/>
      <c r="JTA509" s="648"/>
      <c r="JTB509" s="648"/>
      <c r="JTC509" s="648"/>
      <c r="JTD509" s="648"/>
      <c r="JTE509" s="648"/>
      <c r="JTF509" s="648"/>
      <c r="JTG509" s="648"/>
      <c r="JTH509" s="648"/>
      <c r="JTI509" s="648"/>
      <c r="JTJ509" s="648"/>
      <c r="JTK509" s="648"/>
      <c r="JTL509" s="648"/>
      <c r="JTM509" s="648"/>
      <c r="JTN509" s="648"/>
      <c r="JTO509" s="648"/>
      <c r="JTP509" s="648"/>
      <c r="JTQ509" s="648"/>
      <c r="JTR509" s="648"/>
      <c r="JTS509" s="648"/>
      <c r="JTT509" s="648"/>
      <c r="JTU509" s="648"/>
      <c r="JTV509" s="648"/>
      <c r="JTW509" s="648"/>
      <c r="JTX509" s="648"/>
      <c r="JTY509" s="648"/>
      <c r="JTZ509" s="648"/>
      <c r="JUA509" s="648"/>
      <c r="JUB509" s="648"/>
      <c r="JUC509" s="648"/>
      <c r="JUD509" s="648"/>
      <c r="JUE509" s="648"/>
      <c r="JUF509" s="648"/>
      <c r="JUG509" s="648"/>
      <c r="JUH509" s="648"/>
      <c r="JUI509" s="648"/>
      <c r="JUJ509" s="648"/>
      <c r="JUK509" s="648"/>
      <c r="JUL509" s="648"/>
      <c r="JUM509" s="648"/>
      <c r="JUN509" s="648"/>
      <c r="JUO509" s="648"/>
      <c r="JUP509" s="648"/>
      <c r="JUQ509" s="648"/>
      <c r="JUR509" s="648"/>
      <c r="JUS509" s="648"/>
      <c r="JUT509" s="648"/>
      <c r="JUU509" s="648"/>
      <c r="JUV509" s="648"/>
      <c r="JUW509" s="648"/>
      <c r="JUX509" s="648"/>
      <c r="JUY509" s="648"/>
      <c r="JUZ509" s="648"/>
      <c r="JVA509" s="648"/>
      <c r="JVB509" s="648"/>
      <c r="JVC509" s="648"/>
      <c r="JVD509" s="648"/>
      <c r="JVE509" s="648"/>
      <c r="JVF509" s="648"/>
      <c r="JVG509" s="648"/>
      <c r="JVH509" s="648"/>
      <c r="JVI509" s="648"/>
      <c r="JVJ509" s="648"/>
      <c r="JVK509" s="648"/>
      <c r="JVL509" s="648"/>
      <c r="JVM509" s="648"/>
      <c r="JVN509" s="648"/>
      <c r="JVO509" s="648"/>
      <c r="JVP509" s="648"/>
      <c r="JVQ509" s="648"/>
      <c r="JVR509" s="648"/>
      <c r="JVS509" s="648"/>
      <c r="JVT509" s="648"/>
      <c r="JVU509" s="648"/>
      <c r="JVV509" s="648"/>
      <c r="JVW509" s="648"/>
      <c r="JVX509" s="648"/>
      <c r="JVY509" s="648"/>
      <c r="JVZ509" s="648"/>
      <c r="JWA509" s="648"/>
      <c r="JWB509" s="648"/>
      <c r="JWC509" s="648"/>
      <c r="JWD509" s="648"/>
      <c r="JWE509" s="648"/>
      <c r="JWF509" s="648"/>
      <c r="JWG509" s="648"/>
      <c r="JWH509" s="648"/>
      <c r="JWI509" s="648"/>
      <c r="JWJ509" s="648"/>
      <c r="JWK509" s="648"/>
      <c r="JWL509" s="648"/>
      <c r="JWM509" s="648"/>
      <c r="JWN509" s="648"/>
      <c r="JWO509" s="648"/>
      <c r="JWP509" s="648"/>
      <c r="JWQ509" s="648"/>
      <c r="JWR509" s="648"/>
      <c r="JWS509" s="648"/>
      <c r="JWT509" s="648"/>
      <c r="JWU509" s="648"/>
      <c r="JWV509" s="648"/>
      <c r="JWW509" s="648"/>
      <c r="JWX509" s="648"/>
      <c r="JWY509" s="648"/>
      <c r="JWZ509" s="648"/>
      <c r="JXA509" s="648"/>
      <c r="JXB509" s="648"/>
      <c r="JXC509" s="648"/>
      <c r="JXD509" s="648"/>
      <c r="JXE509" s="648"/>
      <c r="JXF509" s="648"/>
      <c r="JXG509" s="648"/>
      <c r="JXH509" s="648"/>
      <c r="JXI509" s="648"/>
      <c r="JXJ509" s="648"/>
      <c r="JXK509" s="648"/>
      <c r="JXL509" s="648"/>
      <c r="JXM509" s="648"/>
      <c r="JXN509" s="648"/>
      <c r="JXO509" s="648"/>
      <c r="JXP509" s="648"/>
      <c r="JXQ509" s="648"/>
      <c r="JXR509" s="648"/>
      <c r="JXS509" s="648"/>
      <c r="JXT509" s="648"/>
      <c r="JXU509" s="648"/>
      <c r="JXV509" s="648"/>
      <c r="JXW509" s="648"/>
      <c r="JXX509" s="648"/>
      <c r="JXY509" s="648"/>
      <c r="JXZ509" s="648"/>
      <c r="JYA509" s="648"/>
      <c r="JYB509" s="648"/>
      <c r="JYC509" s="648"/>
      <c r="JYD509" s="648"/>
      <c r="JYE509" s="648"/>
      <c r="JYF509" s="648"/>
      <c r="JYG509" s="648"/>
      <c r="JYH509" s="648"/>
      <c r="JYI509" s="648"/>
      <c r="JYJ509" s="648"/>
      <c r="JYK509" s="648"/>
      <c r="JYL509" s="648"/>
      <c r="JYM509" s="648"/>
      <c r="JYN509" s="648"/>
      <c r="JYO509" s="648"/>
      <c r="JYP509" s="648"/>
      <c r="JYQ509" s="648"/>
      <c r="JYR509" s="648"/>
      <c r="JYS509" s="648"/>
      <c r="JYT509" s="648"/>
      <c r="JYU509" s="648"/>
      <c r="JYV509" s="648"/>
      <c r="JYW509" s="648"/>
      <c r="JYX509" s="648"/>
      <c r="JYY509" s="648"/>
      <c r="JYZ509" s="648"/>
      <c r="JZA509" s="648"/>
      <c r="JZB509" s="648"/>
      <c r="JZC509" s="648"/>
      <c r="JZD509" s="648"/>
      <c r="JZE509" s="648"/>
      <c r="JZF509" s="648"/>
      <c r="JZG509" s="648"/>
      <c r="JZH509" s="648"/>
      <c r="JZI509" s="648"/>
      <c r="JZJ509" s="648"/>
      <c r="JZK509" s="648"/>
      <c r="JZL509" s="648"/>
      <c r="JZM509" s="648"/>
      <c r="JZN509" s="648"/>
      <c r="JZO509" s="648"/>
      <c r="JZP509" s="648"/>
      <c r="JZQ509" s="648"/>
      <c r="JZR509" s="648"/>
      <c r="JZS509" s="648"/>
      <c r="JZT509" s="648"/>
      <c r="JZU509" s="648"/>
      <c r="JZV509" s="648"/>
      <c r="JZW509" s="648"/>
      <c r="JZX509" s="648"/>
      <c r="JZY509" s="648"/>
      <c r="JZZ509" s="648"/>
      <c r="KAA509" s="648"/>
      <c r="KAB509" s="648"/>
      <c r="KAC509" s="648"/>
      <c r="KAD509" s="648"/>
      <c r="KAE509" s="648"/>
      <c r="KAF509" s="648"/>
      <c r="KAG509" s="648"/>
      <c r="KAH509" s="648"/>
      <c r="KAI509" s="648"/>
      <c r="KAJ509" s="648"/>
      <c r="KAK509" s="648"/>
      <c r="KAL509" s="648"/>
      <c r="KAM509" s="648"/>
      <c r="KAN509" s="648"/>
      <c r="KAO509" s="648"/>
      <c r="KAP509" s="648"/>
      <c r="KAQ509" s="648"/>
      <c r="KAR509" s="648"/>
      <c r="KAS509" s="648"/>
      <c r="KAT509" s="648"/>
      <c r="KAU509" s="648"/>
      <c r="KAV509" s="648"/>
      <c r="KAW509" s="648"/>
      <c r="KAX509" s="648"/>
      <c r="KAY509" s="648"/>
      <c r="KAZ509" s="648"/>
      <c r="KBA509" s="648"/>
      <c r="KBB509" s="648"/>
      <c r="KBC509" s="648"/>
      <c r="KBD509" s="648"/>
      <c r="KBE509" s="648"/>
      <c r="KBF509" s="648"/>
      <c r="KBG509" s="648"/>
      <c r="KBH509" s="648"/>
      <c r="KBI509" s="648"/>
      <c r="KBJ509" s="648"/>
      <c r="KBK509" s="648"/>
      <c r="KBL509" s="648"/>
      <c r="KBM509" s="648"/>
      <c r="KBN509" s="648"/>
      <c r="KBO509" s="648"/>
      <c r="KBP509" s="648"/>
      <c r="KBQ509" s="648"/>
      <c r="KBR509" s="648"/>
      <c r="KBS509" s="648"/>
      <c r="KBT509" s="648"/>
      <c r="KBU509" s="648"/>
      <c r="KBV509" s="648"/>
      <c r="KBW509" s="648"/>
      <c r="KBX509" s="648"/>
      <c r="KBY509" s="648"/>
      <c r="KBZ509" s="648"/>
      <c r="KCA509" s="648"/>
      <c r="KCB509" s="648"/>
      <c r="KCC509" s="648"/>
      <c r="KCD509" s="648"/>
      <c r="KCE509" s="648"/>
      <c r="KCF509" s="648"/>
      <c r="KCG509" s="648"/>
      <c r="KCH509" s="648"/>
      <c r="KCI509" s="648"/>
      <c r="KCJ509" s="648"/>
      <c r="KCK509" s="648"/>
      <c r="KCL509" s="648"/>
      <c r="KCM509" s="648"/>
      <c r="KCN509" s="648"/>
      <c r="KCO509" s="648"/>
      <c r="KCP509" s="648"/>
      <c r="KCQ509" s="648"/>
      <c r="KCR509" s="648"/>
      <c r="KCS509" s="648"/>
      <c r="KCT509" s="648"/>
      <c r="KCU509" s="648"/>
      <c r="KCV509" s="648"/>
      <c r="KCW509" s="648"/>
      <c r="KCX509" s="648"/>
      <c r="KCY509" s="648"/>
      <c r="KCZ509" s="648"/>
      <c r="KDA509" s="648"/>
      <c r="KDB509" s="648"/>
      <c r="KDC509" s="648"/>
      <c r="KDD509" s="648"/>
      <c r="KDE509" s="648"/>
      <c r="KDF509" s="648"/>
      <c r="KDG509" s="648"/>
      <c r="KDH509" s="648"/>
      <c r="KDI509" s="648"/>
      <c r="KDJ509" s="648"/>
      <c r="KDK509" s="648"/>
      <c r="KDL509" s="648"/>
      <c r="KDM509" s="648"/>
      <c r="KDN509" s="648"/>
      <c r="KDO509" s="648"/>
      <c r="KDP509" s="648"/>
      <c r="KDQ509" s="648"/>
      <c r="KDR509" s="648"/>
      <c r="KDS509" s="648"/>
      <c r="KDT509" s="648"/>
      <c r="KDU509" s="648"/>
      <c r="KDV509" s="648"/>
      <c r="KDW509" s="648"/>
      <c r="KDX509" s="648"/>
      <c r="KDY509" s="648"/>
      <c r="KDZ509" s="648"/>
      <c r="KEA509" s="648"/>
      <c r="KEB509" s="648"/>
      <c r="KEC509" s="648"/>
      <c r="KED509" s="648"/>
      <c r="KEE509" s="648"/>
      <c r="KEF509" s="648"/>
      <c r="KEG509" s="648"/>
      <c r="KEH509" s="648"/>
      <c r="KEI509" s="648"/>
      <c r="KEJ509" s="648"/>
      <c r="KEK509" s="648"/>
      <c r="KEL509" s="648"/>
      <c r="KEM509" s="648"/>
      <c r="KEN509" s="648"/>
      <c r="KEO509" s="648"/>
      <c r="KEP509" s="648"/>
      <c r="KEQ509" s="648"/>
      <c r="KER509" s="648"/>
      <c r="KES509" s="648"/>
      <c r="KET509" s="648"/>
      <c r="KEU509" s="648"/>
      <c r="KEV509" s="648"/>
      <c r="KEW509" s="648"/>
      <c r="KEX509" s="648"/>
      <c r="KEY509" s="648"/>
      <c r="KEZ509" s="648"/>
      <c r="KFA509" s="648"/>
      <c r="KFB509" s="648"/>
      <c r="KFC509" s="648"/>
      <c r="KFD509" s="648"/>
      <c r="KFE509" s="648"/>
      <c r="KFF509" s="648"/>
      <c r="KFG509" s="648"/>
      <c r="KFH509" s="648"/>
      <c r="KFI509" s="648"/>
      <c r="KFJ509" s="648"/>
      <c r="KFK509" s="648"/>
      <c r="KFL509" s="648"/>
      <c r="KFM509" s="648"/>
      <c r="KFN509" s="648"/>
      <c r="KFO509" s="648"/>
      <c r="KFP509" s="648"/>
      <c r="KFQ509" s="648"/>
      <c r="KFR509" s="648"/>
      <c r="KFS509" s="648"/>
      <c r="KFT509" s="648"/>
      <c r="KFU509" s="648"/>
      <c r="KFV509" s="648"/>
      <c r="KFW509" s="648"/>
      <c r="KFX509" s="648"/>
      <c r="KFY509" s="648"/>
      <c r="KFZ509" s="648"/>
      <c r="KGA509" s="648"/>
      <c r="KGB509" s="648"/>
      <c r="KGC509" s="648"/>
      <c r="KGD509" s="648"/>
      <c r="KGE509" s="648"/>
      <c r="KGF509" s="648"/>
      <c r="KGG509" s="648"/>
      <c r="KGH509" s="648"/>
      <c r="KGI509" s="648"/>
      <c r="KGJ509" s="648"/>
      <c r="KGK509" s="648"/>
      <c r="KGL509" s="648"/>
      <c r="KGM509" s="648"/>
      <c r="KGN509" s="648"/>
      <c r="KGO509" s="648"/>
      <c r="KGP509" s="648"/>
      <c r="KGQ509" s="648"/>
      <c r="KGR509" s="648"/>
      <c r="KGS509" s="648"/>
      <c r="KGT509" s="648"/>
      <c r="KGU509" s="648"/>
      <c r="KGV509" s="648"/>
      <c r="KGW509" s="648"/>
      <c r="KGX509" s="648"/>
      <c r="KGY509" s="648"/>
      <c r="KGZ509" s="648"/>
      <c r="KHA509" s="648"/>
      <c r="KHB509" s="648"/>
      <c r="KHC509" s="648"/>
      <c r="KHD509" s="648"/>
      <c r="KHE509" s="648"/>
      <c r="KHF509" s="648"/>
      <c r="KHG509" s="648"/>
      <c r="KHH509" s="648"/>
      <c r="KHI509" s="648"/>
      <c r="KHJ509" s="648"/>
      <c r="KHK509" s="648"/>
      <c r="KHL509" s="648"/>
      <c r="KHM509" s="648"/>
      <c r="KHN509" s="648"/>
      <c r="KHO509" s="648"/>
      <c r="KHP509" s="648"/>
      <c r="KHQ509" s="648"/>
      <c r="KHR509" s="648"/>
      <c r="KHS509" s="648"/>
      <c r="KHT509" s="648"/>
      <c r="KHU509" s="648"/>
      <c r="KHV509" s="648"/>
      <c r="KHW509" s="648"/>
      <c r="KHX509" s="648"/>
      <c r="KHY509" s="648"/>
      <c r="KHZ509" s="648"/>
      <c r="KIA509" s="648"/>
      <c r="KIB509" s="648"/>
      <c r="KIC509" s="648"/>
      <c r="KID509" s="648"/>
      <c r="KIE509" s="648"/>
      <c r="KIF509" s="648"/>
      <c r="KIG509" s="648"/>
      <c r="KIH509" s="648"/>
      <c r="KII509" s="648"/>
      <c r="KIJ509" s="648"/>
      <c r="KIK509" s="648"/>
      <c r="KIL509" s="648"/>
      <c r="KIM509" s="648"/>
      <c r="KIN509" s="648"/>
      <c r="KIO509" s="648"/>
      <c r="KIP509" s="648"/>
      <c r="KIQ509" s="648"/>
      <c r="KIR509" s="648"/>
      <c r="KIS509" s="648"/>
      <c r="KIT509" s="648"/>
      <c r="KIU509" s="648"/>
      <c r="KIV509" s="648"/>
      <c r="KIW509" s="648"/>
      <c r="KIX509" s="648"/>
      <c r="KIY509" s="648"/>
      <c r="KIZ509" s="648"/>
      <c r="KJA509" s="648"/>
      <c r="KJB509" s="648"/>
      <c r="KJC509" s="648"/>
      <c r="KJD509" s="648"/>
      <c r="KJE509" s="648"/>
      <c r="KJF509" s="648"/>
      <c r="KJG509" s="648"/>
      <c r="KJH509" s="648"/>
      <c r="KJI509" s="648"/>
      <c r="KJJ509" s="648"/>
      <c r="KJK509" s="648"/>
      <c r="KJL509" s="648"/>
      <c r="KJM509" s="648"/>
      <c r="KJN509" s="648"/>
      <c r="KJO509" s="648"/>
      <c r="KJP509" s="648"/>
      <c r="KJQ509" s="648"/>
      <c r="KJR509" s="648"/>
      <c r="KJS509" s="648"/>
      <c r="KJT509" s="648"/>
      <c r="KJU509" s="648"/>
      <c r="KJV509" s="648"/>
      <c r="KJW509" s="648"/>
      <c r="KJX509" s="648"/>
      <c r="KJY509" s="648"/>
      <c r="KJZ509" s="648"/>
      <c r="KKA509" s="648"/>
      <c r="KKB509" s="648"/>
      <c r="KKC509" s="648"/>
      <c r="KKD509" s="648"/>
      <c r="KKE509" s="648"/>
      <c r="KKF509" s="648"/>
      <c r="KKG509" s="648"/>
      <c r="KKH509" s="648"/>
      <c r="KKI509" s="648"/>
      <c r="KKJ509" s="648"/>
      <c r="KKK509" s="648"/>
      <c r="KKL509" s="648"/>
      <c r="KKM509" s="648"/>
      <c r="KKN509" s="648"/>
      <c r="KKO509" s="648"/>
      <c r="KKP509" s="648"/>
      <c r="KKQ509" s="648"/>
      <c r="KKR509" s="648"/>
      <c r="KKS509" s="648"/>
      <c r="KKT509" s="648"/>
      <c r="KKU509" s="648"/>
      <c r="KKV509" s="648"/>
      <c r="KKW509" s="648"/>
      <c r="KKX509" s="648"/>
      <c r="KKY509" s="648"/>
      <c r="KKZ509" s="648"/>
      <c r="KLA509" s="648"/>
      <c r="KLB509" s="648"/>
      <c r="KLC509" s="648"/>
      <c r="KLD509" s="648"/>
      <c r="KLE509" s="648"/>
      <c r="KLF509" s="648"/>
      <c r="KLG509" s="648"/>
      <c r="KLH509" s="648"/>
      <c r="KLI509" s="648"/>
      <c r="KLJ509" s="648"/>
      <c r="KLK509" s="648"/>
      <c r="KLL509" s="648"/>
      <c r="KLM509" s="648"/>
      <c r="KLN509" s="648"/>
      <c r="KLO509" s="648"/>
      <c r="KLP509" s="648"/>
      <c r="KLQ509" s="648"/>
      <c r="KLR509" s="648"/>
      <c r="KLS509" s="648"/>
      <c r="KLT509" s="648"/>
      <c r="KLU509" s="648"/>
      <c r="KLV509" s="648"/>
      <c r="KLW509" s="648"/>
      <c r="KLX509" s="648"/>
      <c r="KLY509" s="648"/>
      <c r="KLZ509" s="648"/>
      <c r="KMA509" s="648"/>
      <c r="KMB509" s="648"/>
      <c r="KMC509" s="648"/>
      <c r="KMD509" s="648"/>
      <c r="KME509" s="648"/>
      <c r="KMF509" s="648"/>
      <c r="KMG509" s="648"/>
      <c r="KMH509" s="648"/>
      <c r="KMI509" s="648"/>
      <c r="KMJ509" s="648"/>
      <c r="KMK509" s="648"/>
      <c r="KML509" s="648"/>
      <c r="KMM509" s="648"/>
      <c r="KMN509" s="648"/>
      <c r="KMO509" s="648"/>
      <c r="KMP509" s="648"/>
      <c r="KMQ509" s="648"/>
      <c r="KMR509" s="648"/>
      <c r="KMS509" s="648"/>
      <c r="KMT509" s="648"/>
      <c r="KMU509" s="648"/>
      <c r="KMV509" s="648"/>
      <c r="KMW509" s="648"/>
      <c r="KMX509" s="648"/>
      <c r="KMY509" s="648"/>
      <c r="KMZ509" s="648"/>
      <c r="KNA509" s="648"/>
      <c r="KNB509" s="648"/>
      <c r="KNC509" s="648"/>
      <c r="KND509" s="648"/>
      <c r="KNE509" s="648"/>
      <c r="KNF509" s="648"/>
      <c r="KNG509" s="648"/>
      <c r="KNH509" s="648"/>
      <c r="KNI509" s="648"/>
      <c r="KNJ509" s="648"/>
      <c r="KNK509" s="648"/>
      <c r="KNL509" s="648"/>
      <c r="KNM509" s="648"/>
      <c r="KNN509" s="648"/>
      <c r="KNO509" s="648"/>
      <c r="KNP509" s="648"/>
      <c r="KNQ509" s="648"/>
      <c r="KNR509" s="648"/>
      <c r="KNS509" s="648"/>
      <c r="KNT509" s="648"/>
      <c r="KNU509" s="648"/>
      <c r="KNV509" s="648"/>
      <c r="KNW509" s="648"/>
      <c r="KNX509" s="648"/>
      <c r="KNY509" s="648"/>
      <c r="KNZ509" s="648"/>
      <c r="KOA509" s="648"/>
      <c r="KOB509" s="648"/>
      <c r="KOC509" s="648"/>
      <c r="KOD509" s="648"/>
      <c r="KOE509" s="648"/>
      <c r="KOF509" s="648"/>
      <c r="KOG509" s="648"/>
      <c r="KOH509" s="648"/>
      <c r="KOI509" s="648"/>
      <c r="KOJ509" s="648"/>
      <c r="KOK509" s="648"/>
      <c r="KOL509" s="648"/>
      <c r="KOM509" s="648"/>
      <c r="KON509" s="648"/>
      <c r="KOO509" s="648"/>
      <c r="KOP509" s="648"/>
      <c r="KOQ509" s="648"/>
      <c r="KOR509" s="648"/>
      <c r="KOS509" s="648"/>
      <c r="KOT509" s="648"/>
      <c r="KOU509" s="648"/>
      <c r="KOV509" s="648"/>
      <c r="KOW509" s="648"/>
      <c r="KOX509" s="648"/>
      <c r="KOY509" s="648"/>
      <c r="KOZ509" s="648"/>
      <c r="KPA509" s="648"/>
      <c r="KPB509" s="648"/>
      <c r="KPC509" s="648"/>
      <c r="KPD509" s="648"/>
      <c r="KPE509" s="648"/>
      <c r="KPF509" s="648"/>
      <c r="KPG509" s="648"/>
      <c r="KPH509" s="648"/>
      <c r="KPI509" s="648"/>
      <c r="KPJ509" s="648"/>
      <c r="KPK509" s="648"/>
      <c r="KPL509" s="648"/>
      <c r="KPM509" s="648"/>
      <c r="KPN509" s="648"/>
      <c r="KPO509" s="648"/>
      <c r="KPP509" s="648"/>
      <c r="KPQ509" s="648"/>
      <c r="KPR509" s="648"/>
      <c r="KPS509" s="648"/>
      <c r="KPT509" s="648"/>
      <c r="KPU509" s="648"/>
      <c r="KPV509" s="648"/>
      <c r="KPW509" s="648"/>
      <c r="KPX509" s="648"/>
      <c r="KPY509" s="648"/>
      <c r="KPZ509" s="648"/>
      <c r="KQA509" s="648"/>
      <c r="KQB509" s="648"/>
      <c r="KQC509" s="648"/>
      <c r="KQD509" s="648"/>
      <c r="KQE509" s="648"/>
      <c r="KQF509" s="648"/>
      <c r="KQG509" s="648"/>
      <c r="KQH509" s="648"/>
      <c r="KQI509" s="648"/>
      <c r="KQJ509" s="648"/>
      <c r="KQK509" s="648"/>
      <c r="KQL509" s="648"/>
      <c r="KQM509" s="648"/>
      <c r="KQN509" s="648"/>
      <c r="KQO509" s="648"/>
      <c r="KQP509" s="648"/>
      <c r="KQQ509" s="648"/>
      <c r="KQR509" s="648"/>
      <c r="KQS509" s="648"/>
      <c r="KQT509" s="648"/>
      <c r="KQU509" s="648"/>
      <c r="KQV509" s="648"/>
      <c r="KQW509" s="648"/>
      <c r="KQX509" s="648"/>
      <c r="KQY509" s="648"/>
      <c r="KQZ509" s="648"/>
      <c r="KRA509" s="648"/>
      <c r="KRB509" s="648"/>
      <c r="KRC509" s="648"/>
      <c r="KRD509" s="648"/>
      <c r="KRE509" s="648"/>
      <c r="KRF509" s="648"/>
      <c r="KRG509" s="648"/>
      <c r="KRH509" s="648"/>
      <c r="KRI509" s="648"/>
      <c r="KRJ509" s="648"/>
      <c r="KRK509" s="648"/>
      <c r="KRL509" s="648"/>
      <c r="KRM509" s="648"/>
      <c r="KRN509" s="648"/>
      <c r="KRO509" s="648"/>
      <c r="KRP509" s="648"/>
      <c r="KRQ509" s="648"/>
      <c r="KRR509" s="648"/>
      <c r="KRS509" s="648"/>
      <c r="KRT509" s="648"/>
      <c r="KRU509" s="648"/>
      <c r="KRV509" s="648"/>
      <c r="KRW509" s="648"/>
      <c r="KRX509" s="648"/>
      <c r="KRY509" s="648"/>
      <c r="KRZ509" s="648"/>
      <c r="KSA509" s="648"/>
      <c r="KSB509" s="648"/>
      <c r="KSC509" s="648"/>
      <c r="KSD509" s="648"/>
      <c r="KSE509" s="648"/>
      <c r="KSF509" s="648"/>
      <c r="KSG509" s="648"/>
      <c r="KSH509" s="648"/>
      <c r="KSI509" s="648"/>
      <c r="KSJ509" s="648"/>
      <c r="KSK509" s="648"/>
      <c r="KSL509" s="648"/>
      <c r="KSM509" s="648"/>
      <c r="KSN509" s="648"/>
      <c r="KSO509" s="648"/>
      <c r="KSP509" s="648"/>
      <c r="KSQ509" s="648"/>
      <c r="KSR509" s="648"/>
      <c r="KSS509" s="648"/>
      <c r="KST509" s="648"/>
      <c r="KSU509" s="648"/>
      <c r="KSV509" s="648"/>
      <c r="KSW509" s="648"/>
      <c r="KSX509" s="648"/>
      <c r="KSY509" s="648"/>
      <c r="KSZ509" s="648"/>
      <c r="KTA509" s="648"/>
      <c r="KTB509" s="648"/>
      <c r="KTC509" s="648"/>
      <c r="KTD509" s="648"/>
      <c r="KTE509" s="648"/>
      <c r="KTF509" s="648"/>
      <c r="KTG509" s="648"/>
      <c r="KTH509" s="648"/>
      <c r="KTI509" s="648"/>
      <c r="KTJ509" s="648"/>
      <c r="KTK509" s="648"/>
      <c r="KTL509" s="648"/>
      <c r="KTM509" s="648"/>
      <c r="KTN509" s="648"/>
      <c r="KTO509" s="648"/>
      <c r="KTP509" s="648"/>
      <c r="KTQ509" s="648"/>
      <c r="KTR509" s="648"/>
      <c r="KTS509" s="648"/>
      <c r="KTT509" s="648"/>
      <c r="KTU509" s="648"/>
      <c r="KTV509" s="648"/>
      <c r="KTW509" s="648"/>
      <c r="KTX509" s="648"/>
      <c r="KTY509" s="648"/>
      <c r="KTZ509" s="648"/>
      <c r="KUA509" s="648"/>
      <c r="KUB509" s="648"/>
      <c r="KUC509" s="648"/>
      <c r="KUD509" s="648"/>
      <c r="KUE509" s="648"/>
      <c r="KUF509" s="648"/>
      <c r="KUG509" s="648"/>
      <c r="KUH509" s="648"/>
      <c r="KUI509" s="648"/>
      <c r="KUJ509" s="648"/>
      <c r="KUK509" s="648"/>
      <c r="KUL509" s="648"/>
      <c r="KUM509" s="648"/>
      <c r="KUN509" s="648"/>
      <c r="KUO509" s="648"/>
      <c r="KUP509" s="648"/>
      <c r="KUQ509" s="648"/>
      <c r="KUR509" s="648"/>
      <c r="KUS509" s="648"/>
      <c r="KUT509" s="648"/>
      <c r="KUU509" s="648"/>
      <c r="KUV509" s="648"/>
      <c r="KUW509" s="648"/>
      <c r="KUX509" s="648"/>
      <c r="KUY509" s="648"/>
      <c r="KUZ509" s="648"/>
      <c r="KVA509" s="648"/>
      <c r="KVB509" s="648"/>
      <c r="KVC509" s="648"/>
      <c r="KVD509" s="648"/>
      <c r="KVE509" s="648"/>
      <c r="KVF509" s="648"/>
      <c r="KVG509" s="648"/>
      <c r="KVH509" s="648"/>
      <c r="KVI509" s="648"/>
      <c r="KVJ509" s="648"/>
      <c r="KVK509" s="648"/>
      <c r="KVL509" s="648"/>
      <c r="KVM509" s="648"/>
      <c r="KVN509" s="648"/>
      <c r="KVO509" s="648"/>
      <c r="KVP509" s="648"/>
      <c r="KVQ509" s="648"/>
      <c r="KVR509" s="648"/>
      <c r="KVS509" s="648"/>
      <c r="KVT509" s="648"/>
      <c r="KVU509" s="648"/>
      <c r="KVV509" s="648"/>
      <c r="KVW509" s="648"/>
      <c r="KVX509" s="648"/>
      <c r="KVY509" s="648"/>
      <c r="KVZ509" s="648"/>
      <c r="KWA509" s="648"/>
      <c r="KWB509" s="648"/>
      <c r="KWC509" s="648"/>
      <c r="KWD509" s="648"/>
      <c r="KWE509" s="648"/>
      <c r="KWF509" s="648"/>
      <c r="KWG509" s="648"/>
      <c r="KWH509" s="648"/>
      <c r="KWI509" s="648"/>
      <c r="KWJ509" s="648"/>
      <c r="KWK509" s="648"/>
      <c r="KWL509" s="648"/>
      <c r="KWM509" s="648"/>
      <c r="KWN509" s="648"/>
      <c r="KWO509" s="648"/>
      <c r="KWP509" s="648"/>
      <c r="KWQ509" s="648"/>
      <c r="KWR509" s="648"/>
      <c r="KWS509" s="648"/>
      <c r="KWT509" s="648"/>
      <c r="KWU509" s="648"/>
      <c r="KWV509" s="648"/>
      <c r="KWW509" s="648"/>
      <c r="KWX509" s="648"/>
      <c r="KWY509" s="648"/>
      <c r="KWZ509" s="648"/>
      <c r="KXA509" s="648"/>
      <c r="KXB509" s="648"/>
      <c r="KXC509" s="648"/>
      <c r="KXD509" s="648"/>
      <c r="KXE509" s="648"/>
      <c r="KXF509" s="648"/>
      <c r="KXG509" s="648"/>
      <c r="KXH509" s="648"/>
      <c r="KXI509" s="648"/>
      <c r="KXJ509" s="648"/>
      <c r="KXK509" s="648"/>
      <c r="KXL509" s="648"/>
      <c r="KXM509" s="648"/>
      <c r="KXN509" s="648"/>
      <c r="KXO509" s="648"/>
      <c r="KXP509" s="648"/>
      <c r="KXQ509" s="648"/>
      <c r="KXR509" s="648"/>
      <c r="KXS509" s="648"/>
      <c r="KXT509" s="648"/>
      <c r="KXU509" s="648"/>
      <c r="KXV509" s="648"/>
      <c r="KXW509" s="648"/>
      <c r="KXX509" s="648"/>
      <c r="KXY509" s="648"/>
      <c r="KXZ509" s="648"/>
      <c r="KYA509" s="648"/>
      <c r="KYB509" s="648"/>
      <c r="KYC509" s="648"/>
      <c r="KYD509" s="648"/>
      <c r="KYE509" s="648"/>
      <c r="KYF509" s="648"/>
      <c r="KYG509" s="648"/>
      <c r="KYH509" s="648"/>
      <c r="KYI509" s="648"/>
      <c r="KYJ509" s="648"/>
      <c r="KYK509" s="648"/>
      <c r="KYL509" s="648"/>
      <c r="KYM509" s="648"/>
      <c r="KYN509" s="648"/>
      <c r="KYO509" s="648"/>
      <c r="KYP509" s="648"/>
      <c r="KYQ509" s="648"/>
      <c r="KYR509" s="648"/>
      <c r="KYS509" s="648"/>
      <c r="KYT509" s="648"/>
      <c r="KYU509" s="648"/>
      <c r="KYV509" s="648"/>
      <c r="KYW509" s="648"/>
      <c r="KYX509" s="648"/>
      <c r="KYY509" s="648"/>
      <c r="KYZ509" s="648"/>
      <c r="KZA509" s="648"/>
      <c r="KZB509" s="648"/>
      <c r="KZC509" s="648"/>
      <c r="KZD509" s="648"/>
      <c r="KZE509" s="648"/>
      <c r="KZF509" s="648"/>
      <c r="KZG509" s="648"/>
      <c r="KZH509" s="648"/>
      <c r="KZI509" s="648"/>
      <c r="KZJ509" s="648"/>
      <c r="KZK509" s="648"/>
      <c r="KZL509" s="648"/>
      <c r="KZM509" s="648"/>
      <c r="KZN509" s="648"/>
      <c r="KZO509" s="648"/>
      <c r="KZP509" s="648"/>
      <c r="KZQ509" s="648"/>
      <c r="KZR509" s="648"/>
      <c r="KZS509" s="648"/>
      <c r="KZT509" s="648"/>
      <c r="KZU509" s="648"/>
      <c r="KZV509" s="648"/>
      <c r="KZW509" s="648"/>
      <c r="KZX509" s="648"/>
      <c r="KZY509" s="648"/>
      <c r="KZZ509" s="648"/>
      <c r="LAA509" s="648"/>
      <c r="LAB509" s="648"/>
      <c r="LAC509" s="648"/>
      <c r="LAD509" s="648"/>
      <c r="LAE509" s="648"/>
      <c r="LAF509" s="648"/>
      <c r="LAG509" s="648"/>
      <c r="LAH509" s="648"/>
      <c r="LAI509" s="648"/>
      <c r="LAJ509" s="648"/>
      <c r="LAK509" s="648"/>
      <c r="LAL509" s="648"/>
      <c r="LAM509" s="648"/>
      <c r="LAN509" s="648"/>
      <c r="LAO509" s="648"/>
      <c r="LAP509" s="648"/>
      <c r="LAQ509" s="648"/>
      <c r="LAR509" s="648"/>
      <c r="LAS509" s="648"/>
      <c r="LAT509" s="648"/>
      <c r="LAU509" s="648"/>
      <c r="LAV509" s="648"/>
      <c r="LAW509" s="648"/>
      <c r="LAX509" s="648"/>
      <c r="LAY509" s="648"/>
      <c r="LAZ509" s="648"/>
      <c r="LBA509" s="648"/>
      <c r="LBB509" s="648"/>
      <c r="LBC509" s="648"/>
      <c r="LBD509" s="648"/>
      <c r="LBE509" s="648"/>
      <c r="LBF509" s="648"/>
      <c r="LBG509" s="648"/>
      <c r="LBH509" s="648"/>
      <c r="LBI509" s="648"/>
      <c r="LBJ509" s="648"/>
      <c r="LBK509" s="648"/>
      <c r="LBL509" s="648"/>
      <c r="LBM509" s="648"/>
      <c r="LBN509" s="648"/>
      <c r="LBO509" s="648"/>
      <c r="LBP509" s="648"/>
      <c r="LBQ509" s="648"/>
      <c r="LBR509" s="648"/>
      <c r="LBS509" s="648"/>
      <c r="LBT509" s="648"/>
      <c r="LBU509" s="648"/>
      <c r="LBV509" s="648"/>
      <c r="LBW509" s="648"/>
      <c r="LBX509" s="648"/>
      <c r="LBY509" s="648"/>
      <c r="LBZ509" s="648"/>
      <c r="LCA509" s="648"/>
      <c r="LCB509" s="648"/>
      <c r="LCC509" s="648"/>
      <c r="LCD509" s="648"/>
      <c r="LCE509" s="648"/>
      <c r="LCF509" s="648"/>
      <c r="LCG509" s="648"/>
      <c r="LCH509" s="648"/>
      <c r="LCI509" s="648"/>
      <c r="LCJ509" s="648"/>
      <c r="LCK509" s="648"/>
      <c r="LCL509" s="648"/>
      <c r="LCM509" s="648"/>
      <c r="LCN509" s="648"/>
      <c r="LCO509" s="648"/>
      <c r="LCP509" s="648"/>
      <c r="LCQ509" s="648"/>
      <c r="LCR509" s="648"/>
      <c r="LCS509" s="648"/>
      <c r="LCT509" s="648"/>
      <c r="LCU509" s="648"/>
      <c r="LCV509" s="648"/>
      <c r="LCW509" s="648"/>
      <c r="LCX509" s="648"/>
      <c r="LCY509" s="648"/>
      <c r="LCZ509" s="648"/>
      <c r="LDA509" s="648"/>
      <c r="LDB509" s="648"/>
      <c r="LDC509" s="648"/>
      <c r="LDD509" s="648"/>
      <c r="LDE509" s="648"/>
      <c r="LDF509" s="648"/>
      <c r="LDG509" s="648"/>
      <c r="LDH509" s="648"/>
      <c r="LDI509" s="648"/>
      <c r="LDJ509" s="648"/>
      <c r="LDK509" s="648"/>
      <c r="LDL509" s="648"/>
      <c r="LDM509" s="648"/>
      <c r="LDN509" s="648"/>
      <c r="LDO509" s="648"/>
      <c r="LDP509" s="648"/>
      <c r="LDQ509" s="648"/>
      <c r="LDR509" s="648"/>
      <c r="LDS509" s="648"/>
      <c r="LDT509" s="648"/>
      <c r="LDU509" s="648"/>
      <c r="LDV509" s="648"/>
      <c r="LDW509" s="648"/>
      <c r="LDX509" s="648"/>
      <c r="LDY509" s="648"/>
      <c r="LDZ509" s="648"/>
      <c r="LEA509" s="648"/>
      <c r="LEB509" s="648"/>
      <c r="LEC509" s="648"/>
      <c r="LED509" s="648"/>
      <c r="LEE509" s="648"/>
      <c r="LEF509" s="648"/>
      <c r="LEG509" s="648"/>
      <c r="LEH509" s="648"/>
      <c r="LEI509" s="648"/>
      <c r="LEJ509" s="648"/>
      <c r="LEK509" s="648"/>
      <c r="LEL509" s="648"/>
      <c r="LEM509" s="648"/>
      <c r="LEN509" s="648"/>
      <c r="LEO509" s="648"/>
      <c r="LEP509" s="648"/>
      <c r="LEQ509" s="648"/>
      <c r="LER509" s="648"/>
      <c r="LES509" s="648"/>
      <c r="LET509" s="648"/>
      <c r="LEU509" s="648"/>
      <c r="LEV509" s="648"/>
      <c r="LEW509" s="648"/>
      <c r="LEX509" s="648"/>
      <c r="LEY509" s="648"/>
      <c r="LEZ509" s="648"/>
      <c r="LFA509" s="648"/>
      <c r="LFB509" s="648"/>
      <c r="LFC509" s="648"/>
      <c r="LFD509" s="648"/>
      <c r="LFE509" s="648"/>
      <c r="LFF509" s="648"/>
      <c r="LFG509" s="648"/>
      <c r="LFH509" s="648"/>
      <c r="LFI509" s="648"/>
      <c r="LFJ509" s="648"/>
      <c r="LFK509" s="648"/>
      <c r="LFL509" s="648"/>
      <c r="LFM509" s="648"/>
      <c r="LFN509" s="648"/>
      <c r="LFO509" s="648"/>
      <c r="LFP509" s="648"/>
      <c r="LFQ509" s="648"/>
      <c r="LFR509" s="648"/>
      <c r="LFS509" s="648"/>
      <c r="LFT509" s="648"/>
      <c r="LFU509" s="648"/>
      <c r="LFV509" s="648"/>
      <c r="LFW509" s="648"/>
      <c r="LFX509" s="648"/>
      <c r="LFY509" s="648"/>
      <c r="LFZ509" s="648"/>
      <c r="LGA509" s="648"/>
      <c r="LGB509" s="648"/>
      <c r="LGC509" s="648"/>
      <c r="LGD509" s="648"/>
      <c r="LGE509" s="648"/>
      <c r="LGF509" s="648"/>
      <c r="LGG509" s="648"/>
      <c r="LGH509" s="648"/>
      <c r="LGI509" s="648"/>
      <c r="LGJ509" s="648"/>
      <c r="LGK509" s="648"/>
      <c r="LGL509" s="648"/>
      <c r="LGM509" s="648"/>
      <c r="LGN509" s="648"/>
      <c r="LGO509" s="648"/>
      <c r="LGP509" s="648"/>
      <c r="LGQ509" s="648"/>
      <c r="LGR509" s="648"/>
      <c r="LGS509" s="648"/>
      <c r="LGT509" s="648"/>
      <c r="LGU509" s="648"/>
      <c r="LGV509" s="648"/>
      <c r="LGW509" s="648"/>
      <c r="LGX509" s="648"/>
      <c r="LGY509" s="648"/>
      <c r="LGZ509" s="648"/>
      <c r="LHA509" s="648"/>
      <c r="LHB509" s="648"/>
      <c r="LHC509" s="648"/>
      <c r="LHD509" s="648"/>
      <c r="LHE509" s="648"/>
      <c r="LHF509" s="648"/>
      <c r="LHG509" s="648"/>
      <c r="LHH509" s="648"/>
      <c r="LHI509" s="648"/>
      <c r="LHJ509" s="648"/>
      <c r="LHK509" s="648"/>
      <c r="LHL509" s="648"/>
      <c r="LHM509" s="648"/>
      <c r="LHN509" s="648"/>
      <c r="LHO509" s="648"/>
      <c r="LHP509" s="648"/>
      <c r="LHQ509" s="648"/>
      <c r="LHR509" s="648"/>
      <c r="LHS509" s="648"/>
      <c r="LHT509" s="648"/>
      <c r="LHU509" s="648"/>
      <c r="LHV509" s="648"/>
      <c r="LHW509" s="648"/>
      <c r="LHX509" s="648"/>
      <c r="LHY509" s="648"/>
      <c r="LHZ509" s="648"/>
      <c r="LIA509" s="648"/>
      <c r="LIB509" s="648"/>
      <c r="LIC509" s="648"/>
      <c r="LID509" s="648"/>
      <c r="LIE509" s="648"/>
      <c r="LIF509" s="648"/>
      <c r="LIG509" s="648"/>
      <c r="LIH509" s="648"/>
      <c r="LII509" s="648"/>
      <c r="LIJ509" s="648"/>
      <c r="LIK509" s="648"/>
      <c r="LIL509" s="648"/>
      <c r="LIM509" s="648"/>
      <c r="LIN509" s="648"/>
      <c r="LIO509" s="648"/>
      <c r="LIP509" s="648"/>
      <c r="LIQ509" s="648"/>
      <c r="LIR509" s="648"/>
      <c r="LIS509" s="648"/>
      <c r="LIT509" s="648"/>
      <c r="LIU509" s="648"/>
      <c r="LIV509" s="648"/>
      <c r="LIW509" s="648"/>
      <c r="LIX509" s="648"/>
      <c r="LIY509" s="648"/>
      <c r="LIZ509" s="648"/>
      <c r="LJA509" s="648"/>
      <c r="LJB509" s="648"/>
      <c r="LJC509" s="648"/>
      <c r="LJD509" s="648"/>
      <c r="LJE509" s="648"/>
      <c r="LJF509" s="648"/>
      <c r="LJG509" s="648"/>
      <c r="LJH509" s="648"/>
      <c r="LJI509" s="648"/>
      <c r="LJJ509" s="648"/>
      <c r="LJK509" s="648"/>
      <c r="LJL509" s="648"/>
      <c r="LJM509" s="648"/>
      <c r="LJN509" s="648"/>
      <c r="LJO509" s="648"/>
      <c r="LJP509" s="648"/>
      <c r="LJQ509" s="648"/>
      <c r="LJR509" s="648"/>
      <c r="LJS509" s="648"/>
      <c r="LJT509" s="648"/>
      <c r="LJU509" s="648"/>
      <c r="LJV509" s="648"/>
      <c r="LJW509" s="648"/>
      <c r="LJX509" s="648"/>
      <c r="LJY509" s="648"/>
      <c r="LJZ509" s="648"/>
      <c r="LKA509" s="648"/>
      <c r="LKB509" s="648"/>
      <c r="LKC509" s="648"/>
      <c r="LKD509" s="648"/>
      <c r="LKE509" s="648"/>
      <c r="LKF509" s="648"/>
      <c r="LKG509" s="648"/>
      <c r="LKH509" s="648"/>
      <c r="LKI509" s="648"/>
      <c r="LKJ509" s="648"/>
      <c r="LKK509" s="648"/>
      <c r="LKL509" s="648"/>
      <c r="LKM509" s="648"/>
      <c r="LKN509" s="648"/>
      <c r="LKO509" s="648"/>
      <c r="LKP509" s="648"/>
      <c r="LKQ509" s="648"/>
      <c r="LKR509" s="648"/>
      <c r="LKS509" s="648"/>
      <c r="LKT509" s="648"/>
      <c r="LKU509" s="648"/>
      <c r="LKV509" s="648"/>
      <c r="LKW509" s="648"/>
      <c r="LKX509" s="648"/>
      <c r="LKY509" s="648"/>
      <c r="LKZ509" s="648"/>
      <c r="LLA509" s="648"/>
      <c r="LLB509" s="648"/>
      <c r="LLC509" s="648"/>
      <c r="LLD509" s="648"/>
      <c r="LLE509" s="648"/>
      <c r="LLF509" s="648"/>
      <c r="LLG509" s="648"/>
      <c r="LLH509" s="648"/>
      <c r="LLI509" s="648"/>
      <c r="LLJ509" s="648"/>
      <c r="LLK509" s="648"/>
      <c r="LLL509" s="648"/>
      <c r="LLM509" s="648"/>
      <c r="LLN509" s="648"/>
      <c r="LLO509" s="648"/>
      <c r="LLP509" s="648"/>
      <c r="LLQ509" s="648"/>
      <c r="LLR509" s="648"/>
      <c r="LLS509" s="648"/>
      <c r="LLT509" s="648"/>
      <c r="LLU509" s="648"/>
      <c r="LLV509" s="648"/>
      <c r="LLW509" s="648"/>
      <c r="LLX509" s="648"/>
      <c r="LLY509" s="648"/>
      <c r="LLZ509" s="648"/>
      <c r="LMA509" s="648"/>
      <c r="LMB509" s="648"/>
      <c r="LMC509" s="648"/>
      <c r="LMD509" s="648"/>
      <c r="LME509" s="648"/>
      <c r="LMF509" s="648"/>
      <c r="LMG509" s="648"/>
      <c r="LMH509" s="648"/>
      <c r="LMI509" s="648"/>
      <c r="LMJ509" s="648"/>
      <c r="LMK509" s="648"/>
      <c r="LML509" s="648"/>
      <c r="LMM509" s="648"/>
      <c r="LMN509" s="648"/>
      <c r="LMO509" s="648"/>
      <c r="LMP509" s="648"/>
      <c r="LMQ509" s="648"/>
      <c r="LMR509" s="648"/>
      <c r="LMS509" s="648"/>
      <c r="LMT509" s="648"/>
      <c r="LMU509" s="648"/>
      <c r="LMV509" s="648"/>
      <c r="LMW509" s="648"/>
      <c r="LMX509" s="648"/>
      <c r="LMY509" s="648"/>
      <c r="LMZ509" s="648"/>
      <c r="LNA509" s="648"/>
      <c r="LNB509" s="648"/>
      <c r="LNC509" s="648"/>
      <c r="LND509" s="648"/>
      <c r="LNE509" s="648"/>
      <c r="LNF509" s="648"/>
      <c r="LNG509" s="648"/>
      <c r="LNH509" s="648"/>
      <c r="LNI509" s="648"/>
      <c r="LNJ509" s="648"/>
      <c r="LNK509" s="648"/>
      <c r="LNL509" s="648"/>
      <c r="LNM509" s="648"/>
      <c r="LNN509" s="648"/>
      <c r="LNO509" s="648"/>
      <c r="LNP509" s="648"/>
      <c r="LNQ509" s="648"/>
      <c r="LNR509" s="648"/>
      <c r="LNS509" s="648"/>
      <c r="LNT509" s="648"/>
      <c r="LNU509" s="648"/>
      <c r="LNV509" s="648"/>
      <c r="LNW509" s="648"/>
      <c r="LNX509" s="648"/>
      <c r="LNY509" s="648"/>
      <c r="LNZ509" s="648"/>
      <c r="LOA509" s="648"/>
      <c r="LOB509" s="648"/>
      <c r="LOC509" s="648"/>
      <c r="LOD509" s="648"/>
      <c r="LOE509" s="648"/>
      <c r="LOF509" s="648"/>
      <c r="LOG509" s="648"/>
      <c r="LOH509" s="648"/>
      <c r="LOI509" s="648"/>
      <c r="LOJ509" s="648"/>
      <c r="LOK509" s="648"/>
      <c r="LOL509" s="648"/>
      <c r="LOM509" s="648"/>
      <c r="LON509" s="648"/>
      <c r="LOO509" s="648"/>
      <c r="LOP509" s="648"/>
      <c r="LOQ509" s="648"/>
      <c r="LOR509" s="648"/>
      <c r="LOS509" s="648"/>
      <c r="LOT509" s="648"/>
      <c r="LOU509" s="648"/>
      <c r="LOV509" s="648"/>
      <c r="LOW509" s="648"/>
      <c r="LOX509" s="648"/>
      <c r="LOY509" s="648"/>
      <c r="LOZ509" s="648"/>
      <c r="LPA509" s="648"/>
      <c r="LPB509" s="648"/>
      <c r="LPC509" s="648"/>
      <c r="LPD509" s="648"/>
      <c r="LPE509" s="648"/>
      <c r="LPF509" s="648"/>
      <c r="LPG509" s="648"/>
      <c r="LPH509" s="648"/>
      <c r="LPI509" s="648"/>
      <c r="LPJ509" s="648"/>
      <c r="LPK509" s="648"/>
      <c r="LPL509" s="648"/>
      <c r="LPM509" s="648"/>
      <c r="LPN509" s="648"/>
      <c r="LPO509" s="648"/>
      <c r="LPP509" s="648"/>
      <c r="LPQ509" s="648"/>
      <c r="LPR509" s="648"/>
      <c r="LPS509" s="648"/>
      <c r="LPT509" s="648"/>
      <c r="LPU509" s="648"/>
      <c r="LPV509" s="648"/>
      <c r="LPW509" s="648"/>
      <c r="LPX509" s="648"/>
      <c r="LPY509" s="648"/>
      <c r="LPZ509" s="648"/>
      <c r="LQA509" s="648"/>
      <c r="LQB509" s="648"/>
      <c r="LQC509" s="648"/>
      <c r="LQD509" s="648"/>
      <c r="LQE509" s="648"/>
      <c r="LQF509" s="648"/>
      <c r="LQG509" s="648"/>
      <c r="LQH509" s="648"/>
      <c r="LQI509" s="648"/>
      <c r="LQJ509" s="648"/>
      <c r="LQK509" s="648"/>
      <c r="LQL509" s="648"/>
      <c r="LQM509" s="648"/>
      <c r="LQN509" s="648"/>
      <c r="LQO509" s="648"/>
      <c r="LQP509" s="648"/>
      <c r="LQQ509" s="648"/>
      <c r="LQR509" s="648"/>
      <c r="LQS509" s="648"/>
      <c r="LQT509" s="648"/>
      <c r="LQU509" s="648"/>
      <c r="LQV509" s="648"/>
      <c r="LQW509" s="648"/>
      <c r="LQX509" s="648"/>
      <c r="LQY509" s="648"/>
      <c r="LQZ509" s="648"/>
      <c r="LRA509" s="648"/>
      <c r="LRB509" s="648"/>
      <c r="LRC509" s="648"/>
      <c r="LRD509" s="648"/>
      <c r="LRE509" s="648"/>
      <c r="LRF509" s="648"/>
      <c r="LRG509" s="648"/>
      <c r="LRH509" s="648"/>
      <c r="LRI509" s="648"/>
      <c r="LRJ509" s="648"/>
      <c r="LRK509" s="648"/>
      <c r="LRL509" s="648"/>
      <c r="LRM509" s="648"/>
      <c r="LRN509" s="648"/>
      <c r="LRO509" s="648"/>
      <c r="LRP509" s="648"/>
      <c r="LRQ509" s="648"/>
      <c r="LRR509" s="648"/>
      <c r="LRS509" s="648"/>
      <c r="LRT509" s="648"/>
      <c r="LRU509" s="648"/>
      <c r="LRV509" s="648"/>
      <c r="LRW509" s="648"/>
      <c r="LRX509" s="648"/>
      <c r="LRY509" s="648"/>
      <c r="LRZ509" s="648"/>
      <c r="LSA509" s="648"/>
      <c r="LSB509" s="648"/>
      <c r="LSC509" s="648"/>
      <c r="LSD509" s="648"/>
      <c r="LSE509" s="648"/>
      <c r="LSF509" s="648"/>
      <c r="LSG509" s="648"/>
      <c r="LSH509" s="648"/>
      <c r="LSI509" s="648"/>
      <c r="LSJ509" s="648"/>
      <c r="LSK509" s="648"/>
      <c r="LSL509" s="648"/>
      <c r="LSM509" s="648"/>
      <c r="LSN509" s="648"/>
      <c r="LSO509" s="648"/>
      <c r="LSP509" s="648"/>
      <c r="LSQ509" s="648"/>
      <c r="LSR509" s="648"/>
      <c r="LSS509" s="648"/>
      <c r="LST509" s="648"/>
      <c r="LSU509" s="648"/>
      <c r="LSV509" s="648"/>
      <c r="LSW509" s="648"/>
      <c r="LSX509" s="648"/>
      <c r="LSY509" s="648"/>
      <c r="LSZ509" s="648"/>
      <c r="LTA509" s="648"/>
      <c r="LTB509" s="648"/>
      <c r="LTC509" s="648"/>
      <c r="LTD509" s="648"/>
      <c r="LTE509" s="648"/>
      <c r="LTF509" s="648"/>
      <c r="LTG509" s="648"/>
      <c r="LTH509" s="648"/>
      <c r="LTI509" s="648"/>
      <c r="LTJ509" s="648"/>
      <c r="LTK509" s="648"/>
      <c r="LTL509" s="648"/>
      <c r="LTM509" s="648"/>
      <c r="LTN509" s="648"/>
      <c r="LTO509" s="648"/>
      <c r="LTP509" s="648"/>
      <c r="LTQ509" s="648"/>
      <c r="LTR509" s="648"/>
      <c r="LTS509" s="648"/>
      <c r="LTT509" s="648"/>
      <c r="LTU509" s="648"/>
      <c r="LTV509" s="648"/>
      <c r="LTW509" s="648"/>
      <c r="LTX509" s="648"/>
      <c r="LTY509" s="648"/>
      <c r="LTZ509" s="648"/>
      <c r="LUA509" s="648"/>
      <c r="LUB509" s="648"/>
      <c r="LUC509" s="648"/>
      <c r="LUD509" s="648"/>
      <c r="LUE509" s="648"/>
      <c r="LUF509" s="648"/>
      <c r="LUG509" s="648"/>
      <c r="LUH509" s="648"/>
      <c r="LUI509" s="648"/>
      <c r="LUJ509" s="648"/>
      <c r="LUK509" s="648"/>
      <c r="LUL509" s="648"/>
      <c r="LUM509" s="648"/>
      <c r="LUN509" s="648"/>
      <c r="LUO509" s="648"/>
      <c r="LUP509" s="648"/>
      <c r="LUQ509" s="648"/>
      <c r="LUR509" s="648"/>
      <c r="LUS509" s="648"/>
      <c r="LUT509" s="648"/>
      <c r="LUU509" s="648"/>
      <c r="LUV509" s="648"/>
      <c r="LUW509" s="648"/>
      <c r="LUX509" s="648"/>
      <c r="LUY509" s="648"/>
      <c r="LUZ509" s="648"/>
      <c r="LVA509" s="648"/>
      <c r="LVB509" s="648"/>
      <c r="LVC509" s="648"/>
      <c r="LVD509" s="648"/>
      <c r="LVE509" s="648"/>
      <c r="LVF509" s="648"/>
      <c r="LVG509" s="648"/>
      <c r="LVH509" s="648"/>
      <c r="LVI509" s="648"/>
      <c r="LVJ509" s="648"/>
      <c r="LVK509" s="648"/>
      <c r="LVL509" s="648"/>
      <c r="LVM509" s="648"/>
      <c r="LVN509" s="648"/>
      <c r="LVO509" s="648"/>
      <c r="LVP509" s="648"/>
      <c r="LVQ509" s="648"/>
      <c r="LVR509" s="648"/>
      <c r="LVS509" s="648"/>
      <c r="LVT509" s="648"/>
      <c r="LVU509" s="648"/>
      <c r="LVV509" s="648"/>
      <c r="LVW509" s="648"/>
      <c r="LVX509" s="648"/>
      <c r="LVY509" s="648"/>
      <c r="LVZ509" s="648"/>
      <c r="LWA509" s="648"/>
      <c r="LWB509" s="648"/>
      <c r="LWC509" s="648"/>
      <c r="LWD509" s="648"/>
      <c r="LWE509" s="648"/>
      <c r="LWF509" s="648"/>
      <c r="LWG509" s="648"/>
      <c r="LWH509" s="648"/>
      <c r="LWI509" s="648"/>
      <c r="LWJ509" s="648"/>
      <c r="LWK509" s="648"/>
      <c r="LWL509" s="648"/>
      <c r="LWM509" s="648"/>
      <c r="LWN509" s="648"/>
      <c r="LWO509" s="648"/>
      <c r="LWP509" s="648"/>
      <c r="LWQ509" s="648"/>
      <c r="LWR509" s="648"/>
      <c r="LWS509" s="648"/>
      <c r="LWT509" s="648"/>
      <c r="LWU509" s="648"/>
      <c r="LWV509" s="648"/>
      <c r="LWW509" s="648"/>
      <c r="LWX509" s="648"/>
      <c r="LWY509" s="648"/>
      <c r="LWZ509" s="648"/>
      <c r="LXA509" s="648"/>
      <c r="LXB509" s="648"/>
      <c r="LXC509" s="648"/>
      <c r="LXD509" s="648"/>
      <c r="LXE509" s="648"/>
      <c r="LXF509" s="648"/>
      <c r="LXG509" s="648"/>
      <c r="LXH509" s="648"/>
      <c r="LXI509" s="648"/>
      <c r="LXJ509" s="648"/>
      <c r="LXK509" s="648"/>
      <c r="LXL509" s="648"/>
      <c r="LXM509" s="648"/>
      <c r="LXN509" s="648"/>
      <c r="LXO509" s="648"/>
      <c r="LXP509" s="648"/>
      <c r="LXQ509" s="648"/>
      <c r="LXR509" s="648"/>
      <c r="LXS509" s="648"/>
      <c r="LXT509" s="648"/>
      <c r="LXU509" s="648"/>
      <c r="LXV509" s="648"/>
      <c r="LXW509" s="648"/>
      <c r="LXX509" s="648"/>
      <c r="LXY509" s="648"/>
      <c r="LXZ509" s="648"/>
      <c r="LYA509" s="648"/>
      <c r="LYB509" s="648"/>
      <c r="LYC509" s="648"/>
      <c r="LYD509" s="648"/>
      <c r="LYE509" s="648"/>
      <c r="LYF509" s="648"/>
      <c r="LYG509" s="648"/>
      <c r="LYH509" s="648"/>
      <c r="LYI509" s="648"/>
      <c r="LYJ509" s="648"/>
      <c r="LYK509" s="648"/>
      <c r="LYL509" s="648"/>
      <c r="LYM509" s="648"/>
      <c r="LYN509" s="648"/>
      <c r="LYO509" s="648"/>
      <c r="LYP509" s="648"/>
      <c r="LYQ509" s="648"/>
      <c r="LYR509" s="648"/>
      <c r="LYS509" s="648"/>
      <c r="LYT509" s="648"/>
      <c r="LYU509" s="648"/>
      <c r="LYV509" s="648"/>
      <c r="LYW509" s="648"/>
      <c r="LYX509" s="648"/>
      <c r="LYY509" s="648"/>
      <c r="LYZ509" s="648"/>
      <c r="LZA509" s="648"/>
      <c r="LZB509" s="648"/>
      <c r="LZC509" s="648"/>
      <c r="LZD509" s="648"/>
      <c r="LZE509" s="648"/>
      <c r="LZF509" s="648"/>
      <c r="LZG509" s="648"/>
      <c r="LZH509" s="648"/>
      <c r="LZI509" s="648"/>
      <c r="LZJ509" s="648"/>
      <c r="LZK509" s="648"/>
      <c r="LZL509" s="648"/>
      <c r="LZM509" s="648"/>
      <c r="LZN509" s="648"/>
      <c r="LZO509" s="648"/>
      <c r="LZP509" s="648"/>
      <c r="LZQ509" s="648"/>
      <c r="LZR509" s="648"/>
      <c r="LZS509" s="648"/>
      <c r="LZT509" s="648"/>
      <c r="LZU509" s="648"/>
      <c r="LZV509" s="648"/>
      <c r="LZW509" s="648"/>
      <c r="LZX509" s="648"/>
      <c r="LZY509" s="648"/>
      <c r="LZZ509" s="648"/>
      <c r="MAA509" s="648"/>
      <c r="MAB509" s="648"/>
      <c r="MAC509" s="648"/>
      <c r="MAD509" s="648"/>
      <c r="MAE509" s="648"/>
      <c r="MAF509" s="648"/>
      <c r="MAG509" s="648"/>
      <c r="MAH509" s="648"/>
      <c r="MAI509" s="648"/>
      <c r="MAJ509" s="648"/>
      <c r="MAK509" s="648"/>
      <c r="MAL509" s="648"/>
      <c r="MAM509" s="648"/>
      <c r="MAN509" s="648"/>
      <c r="MAO509" s="648"/>
      <c r="MAP509" s="648"/>
      <c r="MAQ509" s="648"/>
      <c r="MAR509" s="648"/>
      <c r="MAS509" s="648"/>
      <c r="MAT509" s="648"/>
      <c r="MAU509" s="648"/>
      <c r="MAV509" s="648"/>
      <c r="MAW509" s="648"/>
      <c r="MAX509" s="648"/>
      <c r="MAY509" s="648"/>
      <c r="MAZ509" s="648"/>
      <c r="MBA509" s="648"/>
      <c r="MBB509" s="648"/>
      <c r="MBC509" s="648"/>
      <c r="MBD509" s="648"/>
      <c r="MBE509" s="648"/>
      <c r="MBF509" s="648"/>
      <c r="MBG509" s="648"/>
      <c r="MBH509" s="648"/>
      <c r="MBI509" s="648"/>
      <c r="MBJ509" s="648"/>
      <c r="MBK509" s="648"/>
      <c r="MBL509" s="648"/>
      <c r="MBM509" s="648"/>
      <c r="MBN509" s="648"/>
      <c r="MBO509" s="648"/>
      <c r="MBP509" s="648"/>
      <c r="MBQ509" s="648"/>
      <c r="MBR509" s="648"/>
      <c r="MBS509" s="648"/>
      <c r="MBT509" s="648"/>
      <c r="MBU509" s="648"/>
      <c r="MBV509" s="648"/>
      <c r="MBW509" s="648"/>
      <c r="MBX509" s="648"/>
      <c r="MBY509" s="648"/>
      <c r="MBZ509" s="648"/>
      <c r="MCA509" s="648"/>
      <c r="MCB509" s="648"/>
      <c r="MCC509" s="648"/>
      <c r="MCD509" s="648"/>
      <c r="MCE509" s="648"/>
      <c r="MCF509" s="648"/>
      <c r="MCG509" s="648"/>
      <c r="MCH509" s="648"/>
      <c r="MCI509" s="648"/>
      <c r="MCJ509" s="648"/>
      <c r="MCK509" s="648"/>
      <c r="MCL509" s="648"/>
      <c r="MCM509" s="648"/>
      <c r="MCN509" s="648"/>
      <c r="MCO509" s="648"/>
      <c r="MCP509" s="648"/>
      <c r="MCQ509" s="648"/>
      <c r="MCR509" s="648"/>
      <c r="MCS509" s="648"/>
      <c r="MCT509" s="648"/>
      <c r="MCU509" s="648"/>
      <c r="MCV509" s="648"/>
      <c r="MCW509" s="648"/>
      <c r="MCX509" s="648"/>
      <c r="MCY509" s="648"/>
      <c r="MCZ509" s="648"/>
      <c r="MDA509" s="648"/>
      <c r="MDB509" s="648"/>
      <c r="MDC509" s="648"/>
      <c r="MDD509" s="648"/>
      <c r="MDE509" s="648"/>
      <c r="MDF509" s="648"/>
      <c r="MDG509" s="648"/>
      <c r="MDH509" s="648"/>
      <c r="MDI509" s="648"/>
      <c r="MDJ509" s="648"/>
      <c r="MDK509" s="648"/>
      <c r="MDL509" s="648"/>
      <c r="MDM509" s="648"/>
      <c r="MDN509" s="648"/>
      <c r="MDO509" s="648"/>
      <c r="MDP509" s="648"/>
      <c r="MDQ509" s="648"/>
      <c r="MDR509" s="648"/>
      <c r="MDS509" s="648"/>
      <c r="MDT509" s="648"/>
      <c r="MDU509" s="648"/>
      <c r="MDV509" s="648"/>
      <c r="MDW509" s="648"/>
      <c r="MDX509" s="648"/>
      <c r="MDY509" s="648"/>
      <c r="MDZ509" s="648"/>
      <c r="MEA509" s="648"/>
      <c r="MEB509" s="648"/>
      <c r="MEC509" s="648"/>
      <c r="MED509" s="648"/>
      <c r="MEE509" s="648"/>
      <c r="MEF509" s="648"/>
      <c r="MEG509" s="648"/>
      <c r="MEH509" s="648"/>
      <c r="MEI509" s="648"/>
      <c r="MEJ509" s="648"/>
      <c r="MEK509" s="648"/>
      <c r="MEL509" s="648"/>
      <c r="MEM509" s="648"/>
      <c r="MEN509" s="648"/>
      <c r="MEO509" s="648"/>
      <c r="MEP509" s="648"/>
      <c r="MEQ509" s="648"/>
      <c r="MER509" s="648"/>
      <c r="MES509" s="648"/>
      <c r="MET509" s="648"/>
      <c r="MEU509" s="648"/>
      <c r="MEV509" s="648"/>
      <c r="MEW509" s="648"/>
      <c r="MEX509" s="648"/>
      <c r="MEY509" s="648"/>
      <c r="MEZ509" s="648"/>
      <c r="MFA509" s="648"/>
      <c r="MFB509" s="648"/>
      <c r="MFC509" s="648"/>
      <c r="MFD509" s="648"/>
      <c r="MFE509" s="648"/>
      <c r="MFF509" s="648"/>
      <c r="MFG509" s="648"/>
      <c r="MFH509" s="648"/>
      <c r="MFI509" s="648"/>
      <c r="MFJ509" s="648"/>
      <c r="MFK509" s="648"/>
      <c r="MFL509" s="648"/>
      <c r="MFM509" s="648"/>
      <c r="MFN509" s="648"/>
      <c r="MFO509" s="648"/>
      <c r="MFP509" s="648"/>
      <c r="MFQ509" s="648"/>
      <c r="MFR509" s="648"/>
      <c r="MFS509" s="648"/>
      <c r="MFT509" s="648"/>
      <c r="MFU509" s="648"/>
      <c r="MFV509" s="648"/>
      <c r="MFW509" s="648"/>
      <c r="MFX509" s="648"/>
      <c r="MFY509" s="648"/>
      <c r="MFZ509" s="648"/>
      <c r="MGA509" s="648"/>
      <c r="MGB509" s="648"/>
      <c r="MGC509" s="648"/>
      <c r="MGD509" s="648"/>
      <c r="MGE509" s="648"/>
      <c r="MGF509" s="648"/>
      <c r="MGG509" s="648"/>
      <c r="MGH509" s="648"/>
      <c r="MGI509" s="648"/>
      <c r="MGJ509" s="648"/>
      <c r="MGK509" s="648"/>
      <c r="MGL509" s="648"/>
      <c r="MGM509" s="648"/>
      <c r="MGN509" s="648"/>
      <c r="MGO509" s="648"/>
      <c r="MGP509" s="648"/>
      <c r="MGQ509" s="648"/>
      <c r="MGR509" s="648"/>
      <c r="MGS509" s="648"/>
      <c r="MGT509" s="648"/>
      <c r="MGU509" s="648"/>
      <c r="MGV509" s="648"/>
      <c r="MGW509" s="648"/>
      <c r="MGX509" s="648"/>
      <c r="MGY509" s="648"/>
      <c r="MGZ509" s="648"/>
      <c r="MHA509" s="648"/>
      <c r="MHB509" s="648"/>
      <c r="MHC509" s="648"/>
      <c r="MHD509" s="648"/>
      <c r="MHE509" s="648"/>
      <c r="MHF509" s="648"/>
      <c r="MHG509" s="648"/>
      <c r="MHH509" s="648"/>
      <c r="MHI509" s="648"/>
      <c r="MHJ509" s="648"/>
      <c r="MHK509" s="648"/>
      <c r="MHL509" s="648"/>
      <c r="MHM509" s="648"/>
      <c r="MHN509" s="648"/>
      <c r="MHO509" s="648"/>
      <c r="MHP509" s="648"/>
      <c r="MHQ509" s="648"/>
      <c r="MHR509" s="648"/>
      <c r="MHS509" s="648"/>
      <c r="MHT509" s="648"/>
      <c r="MHU509" s="648"/>
      <c r="MHV509" s="648"/>
      <c r="MHW509" s="648"/>
      <c r="MHX509" s="648"/>
      <c r="MHY509" s="648"/>
      <c r="MHZ509" s="648"/>
      <c r="MIA509" s="648"/>
      <c r="MIB509" s="648"/>
      <c r="MIC509" s="648"/>
      <c r="MID509" s="648"/>
      <c r="MIE509" s="648"/>
      <c r="MIF509" s="648"/>
      <c r="MIG509" s="648"/>
      <c r="MIH509" s="648"/>
      <c r="MII509" s="648"/>
      <c r="MIJ509" s="648"/>
      <c r="MIK509" s="648"/>
      <c r="MIL509" s="648"/>
      <c r="MIM509" s="648"/>
      <c r="MIN509" s="648"/>
      <c r="MIO509" s="648"/>
      <c r="MIP509" s="648"/>
      <c r="MIQ509" s="648"/>
      <c r="MIR509" s="648"/>
      <c r="MIS509" s="648"/>
      <c r="MIT509" s="648"/>
      <c r="MIU509" s="648"/>
      <c r="MIV509" s="648"/>
      <c r="MIW509" s="648"/>
      <c r="MIX509" s="648"/>
      <c r="MIY509" s="648"/>
      <c r="MIZ509" s="648"/>
      <c r="MJA509" s="648"/>
      <c r="MJB509" s="648"/>
      <c r="MJC509" s="648"/>
      <c r="MJD509" s="648"/>
      <c r="MJE509" s="648"/>
      <c r="MJF509" s="648"/>
      <c r="MJG509" s="648"/>
      <c r="MJH509" s="648"/>
      <c r="MJI509" s="648"/>
      <c r="MJJ509" s="648"/>
      <c r="MJK509" s="648"/>
      <c r="MJL509" s="648"/>
      <c r="MJM509" s="648"/>
      <c r="MJN509" s="648"/>
      <c r="MJO509" s="648"/>
      <c r="MJP509" s="648"/>
      <c r="MJQ509" s="648"/>
      <c r="MJR509" s="648"/>
      <c r="MJS509" s="648"/>
      <c r="MJT509" s="648"/>
      <c r="MJU509" s="648"/>
      <c r="MJV509" s="648"/>
      <c r="MJW509" s="648"/>
      <c r="MJX509" s="648"/>
      <c r="MJY509" s="648"/>
      <c r="MJZ509" s="648"/>
      <c r="MKA509" s="648"/>
      <c r="MKB509" s="648"/>
      <c r="MKC509" s="648"/>
      <c r="MKD509" s="648"/>
      <c r="MKE509" s="648"/>
      <c r="MKF509" s="648"/>
      <c r="MKG509" s="648"/>
      <c r="MKH509" s="648"/>
      <c r="MKI509" s="648"/>
      <c r="MKJ509" s="648"/>
      <c r="MKK509" s="648"/>
      <c r="MKL509" s="648"/>
      <c r="MKM509" s="648"/>
      <c r="MKN509" s="648"/>
      <c r="MKO509" s="648"/>
      <c r="MKP509" s="648"/>
      <c r="MKQ509" s="648"/>
      <c r="MKR509" s="648"/>
      <c r="MKS509" s="648"/>
      <c r="MKT509" s="648"/>
      <c r="MKU509" s="648"/>
      <c r="MKV509" s="648"/>
      <c r="MKW509" s="648"/>
      <c r="MKX509" s="648"/>
      <c r="MKY509" s="648"/>
      <c r="MKZ509" s="648"/>
      <c r="MLA509" s="648"/>
      <c r="MLB509" s="648"/>
      <c r="MLC509" s="648"/>
      <c r="MLD509" s="648"/>
      <c r="MLE509" s="648"/>
      <c r="MLF509" s="648"/>
      <c r="MLG509" s="648"/>
      <c r="MLH509" s="648"/>
      <c r="MLI509" s="648"/>
      <c r="MLJ509" s="648"/>
      <c r="MLK509" s="648"/>
      <c r="MLL509" s="648"/>
      <c r="MLM509" s="648"/>
      <c r="MLN509" s="648"/>
      <c r="MLO509" s="648"/>
      <c r="MLP509" s="648"/>
      <c r="MLQ509" s="648"/>
      <c r="MLR509" s="648"/>
      <c r="MLS509" s="648"/>
      <c r="MLT509" s="648"/>
      <c r="MLU509" s="648"/>
      <c r="MLV509" s="648"/>
      <c r="MLW509" s="648"/>
      <c r="MLX509" s="648"/>
      <c r="MLY509" s="648"/>
      <c r="MLZ509" s="648"/>
      <c r="MMA509" s="648"/>
      <c r="MMB509" s="648"/>
      <c r="MMC509" s="648"/>
      <c r="MMD509" s="648"/>
      <c r="MME509" s="648"/>
      <c r="MMF509" s="648"/>
      <c r="MMG509" s="648"/>
      <c r="MMH509" s="648"/>
      <c r="MMI509" s="648"/>
      <c r="MMJ509" s="648"/>
      <c r="MMK509" s="648"/>
      <c r="MML509" s="648"/>
      <c r="MMM509" s="648"/>
      <c r="MMN509" s="648"/>
      <c r="MMO509" s="648"/>
      <c r="MMP509" s="648"/>
      <c r="MMQ509" s="648"/>
      <c r="MMR509" s="648"/>
      <c r="MMS509" s="648"/>
      <c r="MMT509" s="648"/>
      <c r="MMU509" s="648"/>
      <c r="MMV509" s="648"/>
      <c r="MMW509" s="648"/>
      <c r="MMX509" s="648"/>
      <c r="MMY509" s="648"/>
      <c r="MMZ509" s="648"/>
      <c r="MNA509" s="648"/>
      <c r="MNB509" s="648"/>
      <c r="MNC509" s="648"/>
      <c r="MND509" s="648"/>
      <c r="MNE509" s="648"/>
      <c r="MNF509" s="648"/>
      <c r="MNG509" s="648"/>
      <c r="MNH509" s="648"/>
      <c r="MNI509" s="648"/>
      <c r="MNJ509" s="648"/>
      <c r="MNK509" s="648"/>
      <c r="MNL509" s="648"/>
      <c r="MNM509" s="648"/>
      <c r="MNN509" s="648"/>
      <c r="MNO509" s="648"/>
      <c r="MNP509" s="648"/>
      <c r="MNQ509" s="648"/>
      <c r="MNR509" s="648"/>
      <c r="MNS509" s="648"/>
      <c r="MNT509" s="648"/>
      <c r="MNU509" s="648"/>
      <c r="MNV509" s="648"/>
      <c r="MNW509" s="648"/>
      <c r="MNX509" s="648"/>
      <c r="MNY509" s="648"/>
      <c r="MNZ509" s="648"/>
      <c r="MOA509" s="648"/>
      <c r="MOB509" s="648"/>
      <c r="MOC509" s="648"/>
      <c r="MOD509" s="648"/>
      <c r="MOE509" s="648"/>
      <c r="MOF509" s="648"/>
      <c r="MOG509" s="648"/>
      <c r="MOH509" s="648"/>
      <c r="MOI509" s="648"/>
      <c r="MOJ509" s="648"/>
      <c r="MOK509" s="648"/>
      <c r="MOL509" s="648"/>
      <c r="MOM509" s="648"/>
      <c r="MON509" s="648"/>
      <c r="MOO509" s="648"/>
      <c r="MOP509" s="648"/>
      <c r="MOQ509" s="648"/>
      <c r="MOR509" s="648"/>
      <c r="MOS509" s="648"/>
      <c r="MOT509" s="648"/>
      <c r="MOU509" s="648"/>
      <c r="MOV509" s="648"/>
      <c r="MOW509" s="648"/>
      <c r="MOX509" s="648"/>
      <c r="MOY509" s="648"/>
      <c r="MOZ509" s="648"/>
      <c r="MPA509" s="648"/>
      <c r="MPB509" s="648"/>
      <c r="MPC509" s="648"/>
      <c r="MPD509" s="648"/>
      <c r="MPE509" s="648"/>
      <c r="MPF509" s="648"/>
      <c r="MPG509" s="648"/>
      <c r="MPH509" s="648"/>
      <c r="MPI509" s="648"/>
      <c r="MPJ509" s="648"/>
      <c r="MPK509" s="648"/>
      <c r="MPL509" s="648"/>
      <c r="MPM509" s="648"/>
      <c r="MPN509" s="648"/>
      <c r="MPO509" s="648"/>
      <c r="MPP509" s="648"/>
      <c r="MPQ509" s="648"/>
      <c r="MPR509" s="648"/>
      <c r="MPS509" s="648"/>
      <c r="MPT509" s="648"/>
      <c r="MPU509" s="648"/>
      <c r="MPV509" s="648"/>
      <c r="MPW509" s="648"/>
      <c r="MPX509" s="648"/>
      <c r="MPY509" s="648"/>
      <c r="MPZ509" s="648"/>
      <c r="MQA509" s="648"/>
      <c r="MQB509" s="648"/>
      <c r="MQC509" s="648"/>
      <c r="MQD509" s="648"/>
      <c r="MQE509" s="648"/>
      <c r="MQF509" s="648"/>
      <c r="MQG509" s="648"/>
      <c r="MQH509" s="648"/>
      <c r="MQI509" s="648"/>
      <c r="MQJ509" s="648"/>
      <c r="MQK509" s="648"/>
      <c r="MQL509" s="648"/>
      <c r="MQM509" s="648"/>
      <c r="MQN509" s="648"/>
      <c r="MQO509" s="648"/>
      <c r="MQP509" s="648"/>
      <c r="MQQ509" s="648"/>
      <c r="MQR509" s="648"/>
      <c r="MQS509" s="648"/>
      <c r="MQT509" s="648"/>
      <c r="MQU509" s="648"/>
      <c r="MQV509" s="648"/>
      <c r="MQW509" s="648"/>
      <c r="MQX509" s="648"/>
      <c r="MQY509" s="648"/>
      <c r="MQZ509" s="648"/>
      <c r="MRA509" s="648"/>
      <c r="MRB509" s="648"/>
      <c r="MRC509" s="648"/>
      <c r="MRD509" s="648"/>
      <c r="MRE509" s="648"/>
      <c r="MRF509" s="648"/>
      <c r="MRG509" s="648"/>
      <c r="MRH509" s="648"/>
      <c r="MRI509" s="648"/>
      <c r="MRJ509" s="648"/>
      <c r="MRK509" s="648"/>
      <c r="MRL509" s="648"/>
      <c r="MRM509" s="648"/>
      <c r="MRN509" s="648"/>
      <c r="MRO509" s="648"/>
      <c r="MRP509" s="648"/>
      <c r="MRQ509" s="648"/>
      <c r="MRR509" s="648"/>
      <c r="MRS509" s="648"/>
      <c r="MRT509" s="648"/>
      <c r="MRU509" s="648"/>
      <c r="MRV509" s="648"/>
      <c r="MRW509" s="648"/>
      <c r="MRX509" s="648"/>
      <c r="MRY509" s="648"/>
      <c r="MRZ509" s="648"/>
      <c r="MSA509" s="648"/>
      <c r="MSB509" s="648"/>
      <c r="MSC509" s="648"/>
      <c r="MSD509" s="648"/>
      <c r="MSE509" s="648"/>
      <c r="MSF509" s="648"/>
      <c r="MSG509" s="648"/>
      <c r="MSH509" s="648"/>
      <c r="MSI509" s="648"/>
      <c r="MSJ509" s="648"/>
      <c r="MSK509" s="648"/>
      <c r="MSL509" s="648"/>
      <c r="MSM509" s="648"/>
      <c r="MSN509" s="648"/>
      <c r="MSO509" s="648"/>
      <c r="MSP509" s="648"/>
      <c r="MSQ509" s="648"/>
      <c r="MSR509" s="648"/>
      <c r="MSS509" s="648"/>
      <c r="MST509" s="648"/>
      <c r="MSU509" s="648"/>
      <c r="MSV509" s="648"/>
      <c r="MSW509" s="648"/>
      <c r="MSX509" s="648"/>
      <c r="MSY509" s="648"/>
      <c r="MSZ509" s="648"/>
      <c r="MTA509" s="648"/>
      <c r="MTB509" s="648"/>
      <c r="MTC509" s="648"/>
      <c r="MTD509" s="648"/>
      <c r="MTE509" s="648"/>
      <c r="MTF509" s="648"/>
      <c r="MTG509" s="648"/>
      <c r="MTH509" s="648"/>
      <c r="MTI509" s="648"/>
      <c r="MTJ509" s="648"/>
      <c r="MTK509" s="648"/>
      <c r="MTL509" s="648"/>
      <c r="MTM509" s="648"/>
      <c r="MTN509" s="648"/>
      <c r="MTO509" s="648"/>
      <c r="MTP509" s="648"/>
      <c r="MTQ509" s="648"/>
      <c r="MTR509" s="648"/>
      <c r="MTS509" s="648"/>
      <c r="MTT509" s="648"/>
      <c r="MTU509" s="648"/>
      <c r="MTV509" s="648"/>
      <c r="MTW509" s="648"/>
      <c r="MTX509" s="648"/>
      <c r="MTY509" s="648"/>
      <c r="MTZ509" s="648"/>
      <c r="MUA509" s="648"/>
      <c r="MUB509" s="648"/>
      <c r="MUC509" s="648"/>
      <c r="MUD509" s="648"/>
      <c r="MUE509" s="648"/>
      <c r="MUF509" s="648"/>
      <c r="MUG509" s="648"/>
      <c r="MUH509" s="648"/>
      <c r="MUI509" s="648"/>
      <c r="MUJ509" s="648"/>
      <c r="MUK509" s="648"/>
      <c r="MUL509" s="648"/>
      <c r="MUM509" s="648"/>
      <c r="MUN509" s="648"/>
      <c r="MUO509" s="648"/>
      <c r="MUP509" s="648"/>
      <c r="MUQ509" s="648"/>
      <c r="MUR509" s="648"/>
      <c r="MUS509" s="648"/>
      <c r="MUT509" s="648"/>
      <c r="MUU509" s="648"/>
      <c r="MUV509" s="648"/>
      <c r="MUW509" s="648"/>
      <c r="MUX509" s="648"/>
      <c r="MUY509" s="648"/>
      <c r="MUZ509" s="648"/>
      <c r="MVA509" s="648"/>
      <c r="MVB509" s="648"/>
      <c r="MVC509" s="648"/>
      <c r="MVD509" s="648"/>
      <c r="MVE509" s="648"/>
      <c r="MVF509" s="648"/>
      <c r="MVG509" s="648"/>
      <c r="MVH509" s="648"/>
      <c r="MVI509" s="648"/>
      <c r="MVJ509" s="648"/>
      <c r="MVK509" s="648"/>
      <c r="MVL509" s="648"/>
      <c r="MVM509" s="648"/>
      <c r="MVN509" s="648"/>
      <c r="MVO509" s="648"/>
      <c r="MVP509" s="648"/>
      <c r="MVQ509" s="648"/>
      <c r="MVR509" s="648"/>
      <c r="MVS509" s="648"/>
      <c r="MVT509" s="648"/>
      <c r="MVU509" s="648"/>
      <c r="MVV509" s="648"/>
      <c r="MVW509" s="648"/>
      <c r="MVX509" s="648"/>
      <c r="MVY509" s="648"/>
      <c r="MVZ509" s="648"/>
      <c r="MWA509" s="648"/>
      <c r="MWB509" s="648"/>
      <c r="MWC509" s="648"/>
      <c r="MWD509" s="648"/>
      <c r="MWE509" s="648"/>
      <c r="MWF509" s="648"/>
      <c r="MWG509" s="648"/>
      <c r="MWH509" s="648"/>
      <c r="MWI509" s="648"/>
      <c r="MWJ509" s="648"/>
      <c r="MWK509" s="648"/>
      <c r="MWL509" s="648"/>
      <c r="MWM509" s="648"/>
      <c r="MWN509" s="648"/>
      <c r="MWO509" s="648"/>
      <c r="MWP509" s="648"/>
      <c r="MWQ509" s="648"/>
      <c r="MWR509" s="648"/>
      <c r="MWS509" s="648"/>
      <c r="MWT509" s="648"/>
      <c r="MWU509" s="648"/>
      <c r="MWV509" s="648"/>
      <c r="MWW509" s="648"/>
      <c r="MWX509" s="648"/>
      <c r="MWY509" s="648"/>
      <c r="MWZ509" s="648"/>
      <c r="MXA509" s="648"/>
      <c r="MXB509" s="648"/>
      <c r="MXC509" s="648"/>
      <c r="MXD509" s="648"/>
      <c r="MXE509" s="648"/>
      <c r="MXF509" s="648"/>
      <c r="MXG509" s="648"/>
      <c r="MXH509" s="648"/>
      <c r="MXI509" s="648"/>
      <c r="MXJ509" s="648"/>
      <c r="MXK509" s="648"/>
      <c r="MXL509" s="648"/>
      <c r="MXM509" s="648"/>
      <c r="MXN509" s="648"/>
      <c r="MXO509" s="648"/>
      <c r="MXP509" s="648"/>
      <c r="MXQ509" s="648"/>
      <c r="MXR509" s="648"/>
      <c r="MXS509" s="648"/>
      <c r="MXT509" s="648"/>
      <c r="MXU509" s="648"/>
      <c r="MXV509" s="648"/>
      <c r="MXW509" s="648"/>
      <c r="MXX509" s="648"/>
      <c r="MXY509" s="648"/>
      <c r="MXZ509" s="648"/>
      <c r="MYA509" s="648"/>
      <c r="MYB509" s="648"/>
      <c r="MYC509" s="648"/>
      <c r="MYD509" s="648"/>
      <c r="MYE509" s="648"/>
      <c r="MYF509" s="648"/>
      <c r="MYG509" s="648"/>
      <c r="MYH509" s="648"/>
      <c r="MYI509" s="648"/>
      <c r="MYJ509" s="648"/>
      <c r="MYK509" s="648"/>
      <c r="MYL509" s="648"/>
      <c r="MYM509" s="648"/>
      <c r="MYN509" s="648"/>
      <c r="MYO509" s="648"/>
      <c r="MYP509" s="648"/>
      <c r="MYQ509" s="648"/>
      <c r="MYR509" s="648"/>
      <c r="MYS509" s="648"/>
      <c r="MYT509" s="648"/>
      <c r="MYU509" s="648"/>
      <c r="MYV509" s="648"/>
      <c r="MYW509" s="648"/>
      <c r="MYX509" s="648"/>
      <c r="MYY509" s="648"/>
      <c r="MYZ509" s="648"/>
      <c r="MZA509" s="648"/>
      <c r="MZB509" s="648"/>
      <c r="MZC509" s="648"/>
      <c r="MZD509" s="648"/>
      <c r="MZE509" s="648"/>
      <c r="MZF509" s="648"/>
      <c r="MZG509" s="648"/>
      <c r="MZH509" s="648"/>
      <c r="MZI509" s="648"/>
      <c r="MZJ509" s="648"/>
      <c r="MZK509" s="648"/>
      <c r="MZL509" s="648"/>
      <c r="MZM509" s="648"/>
      <c r="MZN509" s="648"/>
      <c r="MZO509" s="648"/>
      <c r="MZP509" s="648"/>
      <c r="MZQ509" s="648"/>
      <c r="MZR509" s="648"/>
      <c r="MZS509" s="648"/>
      <c r="MZT509" s="648"/>
      <c r="MZU509" s="648"/>
      <c r="MZV509" s="648"/>
      <c r="MZW509" s="648"/>
      <c r="MZX509" s="648"/>
      <c r="MZY509" s="648"/>
      <c r="MZZ509" s="648"/>
      <c r="NAA509" s="648"/>
      <c r="NAB509" s="648"/>
      <c r="NAC509" s="648"/>
      <c r="NAD509" s="648"/>
      <c r="NAE509" s="648"/>
      <c r="NAF509" s="648"/>
      <c r="NAG509" s="648"/>
      <c r="NAH509" s="648"/>
      <c r="NAI509" s="648"/>
      <c r="NAJ509" s="648"/>
      <c r="NAK509" s="648"/>
      <c r="NAL509" s="648"/>
      <c r="NAM509" s="648"/>
      <c r="NAN509" s="648"/>
      <c r="NAO509" s="648"/>
      <c r="NAP509" s="648"/>
      <c r="NAQ509" s="648"/>
      <c r="NAR509" s="648"/>
      <c r="NAS509" s="648"/>
      <c r="NAT509" s="648"/>
      <c r="NAU509" s="648"/>
      <c r="NAV509" s="648"/>
      <c r="NAW509" s="648"/>
      <c r="NAX509" s="648"/>
      <c r="NAY509" s="648"/>
      <c r="NAZ509" s="648"/>
      <c r="NBA509" s="648"/>
      <c r="NBB509" s="648"/>
      <c r="NBC509" s="648"/>
      <c r="NBD509" s="648"/>
      <c r="NBE509" s="648"/>
      <c r="NBF509" s="648"/>
      <c r="NBG509" s="648"/>
      <c r="NBH509" s="648"/>
      <c r="NBI509" s="648"/>
      <c r="NBJ509" s="648"/>
      <c r="NBK509" s="648"/>
      <c r="NBL509" s="648"/>
      <c r="NBM509" s="648"/>
      <c r="NBN509" s="648"/>
      <c r="NBO509" s="648"/>
      <c r="NBP509" s="648"/>
      <c r="NBQ509" s="648"/>
      <c r="NBR509" s="648"/>
      <c r="NBS509" s="648"/>
      <c r="NBT509" s="648"/>
      <c r="NBU509" s="648"/>
      <c r="NBV509" s="648"/>
      <c r="NBW509" s="648"/>
      <c r="NBX509" s="648"/>
      <c r="NBY509" s="648"/>
      <c r="NBZ509" s="648"/>
      <c r="NCA509" s="648"/>
      <c r="NCB509" s="648"/>
      <c r="NCC509" s="648"/>
      <c r="NCD509" s="648"/>
      <c r="NCE509" s="648"/>
      <c r="NCF509" s="648"/>
      <c r="NCG509" s="648"/>
      <c r="NCH509" s="648"/>
      <c r="NCI509" s="648"/>
      <c r="NCJ509" s="648"/>
      <c r="NCK509" s="648"/>
      <c r="NCL509" s="648"/>
      <c r="NCM509" s="648"/>
      <c r="NCN509" s="648"/>
      <c r="NCO509" s="648"/>
      <c r="NCP509" s="648"/>
      <c r="NCQ509" s="648"/>
      <c r="NCR509" s="648"/>
      <c r="NCS509" s="648"/>
      <c r="NCT509" s="648"/>
      <c r="NCU509" s="648"/>
      <c r="NCV509" s="648"/>
      <c r="NCW509" s="648"/>
      <c r="NCX509" s="648"/>
      <c r="NCY509" s="648"/>
      <c r="NCZ509" s="648"/>
      <c r="NDA509" s="648"/>
      <c r="NDB509" s="648"/>
      <c r="NDC509" s="648"/>
      <c r="NDD509" s="648"/>
      <c r="NDE509" s="648"/>
      <c r="NDF509" s="648"/>
      <c r="NDG509" s="648"/>
      <c r="NDH509" s="648"/>
      <c r="NDI509" s="648"/>
      <c r="NDJ509" s="648"/>
      <c r="NDK509" s="648"/>
      <c r="NDL509" s="648"/>
      <c r="NDM509" s="648"/>
      <c r="NDN509" s="648"/>
      <c r="NDO509" s="648"/>
      <c r="NDP509" s="648"/>
      <c r="NDQ509" s="648"/>
      <c r="NDR509" s="648"/>
      <c r="NDS509" s="648"/>
      <c r="NDT509" s="648"/>
      <c r="NDU509" s="648"/>
      <c r="NDV509" s="648"/>
      <c r="NDW509" s="648"/>
      <c r="NDX509" s="648"/>
      <c r="NDY509" s="648"/>
      <c r="NDZ509" s="648"/>
      <c r="NEA509" s="648"/>
      <c r="NEB509" s="648"/>
      <c r="NEC509" s="648"/>
      <c r="NED509" s="648"/>
      <c r="NEE509" s="648"/>
      <c r="NEF509" s="648"/>
      <c r="NEG509" s="648"/>
      <c r="NEH509" s="648"/>
      <c r="NEI509" s="648"/>
      <c r="NEJ509" s="648"/>
      <c r="NEK509" s="648"/>
      <c r="NEL509" s="648"/>
      <c r="NEM509" s="648"/>
      <c r="NEN509" s="648"/>
      <c r="NEO509" s="648"/>
      <c r="NEP509" s="648"/>
      <c r="NEQ509" s="648"/>
      <c r="NER509" s="648"/>
      <c r="NES509" s="648"/>
      <c r="NET509" s="648"/>
      <c r="NEU509" s="648"/>
      <c r="NEV509" s="648"/>
      <c r="NEW509" s="648"/>
      <c r="NEX509" s="648"/>
      <c r="NEY509" s="648"/>
      <c r="NEZ509" s="648"/>
      <c r="NFA509" s="648"/>
      <c r="NFB509" s="648"/>
      <c r="NFC509" s="648"/>
      <c r="NFD509" s="648"/>
      <c r="NFE509" s="648"/>
      <c r="NFF509" s="648"/>
      <c r="NFG509" s="648"/>
      <c r="NFH509" s="648"/>
      <c r="NFI509" s="648"/>
      <c r="NFJ509" s="648"/>
      <c r="NFK509" s="648"/>
      <c r="NFL509" s="648"/>
      <c r="NFM509" s="648"/>
      <c r="NFN509" s="648"/>
      <c r="NFO509" s="648"/>
      <c r="NFP509" s="648"/>
      <c r="NFQ509" s="648"/>
      <c r="NFR509" s="648"/>
      <c r="NFS509" s="648"/>
      <c r="NFT509" s="648"/>
      <c r="NFU509" s="648"/>
      <c r="NFV509" s="648"/>
      <c r="NFW509" s="648"/>
      <c r="NFX509" s="648"/>
      <c r="NFY509" s="648"/>
      <c r="NFZ509" s="648"/>
      <c r="NGA509" s="648"/>
      <c r="NGB509" s="648"/>
      <c r="NGC509" s="648"/>
      <c r="NGD509" s="648"/>
      <c r="NGE509" s="648"/>
      <c r="NGF509" s="648"/>
      <c r="NGG509" s="648"/>
      <c r="NGH509" s="648"/>
      <c r="NGI509" s="648"/>
      <c r="NGJ509" s="648"/>
      <c r="NGK509" s="648"/>
      <c r="NGL509" s="648"/>
      <c r="NGM509" s="648"/>
      <c r="NGN509" s="648"/>
      <c r="NGO509" s="648"/>
      <c r="NGP509" s="648"/>
      <c r="NGQ509" s="648"/>
      <c r="NGR509" s="648"/>
      <c r="NGS509" s="648"/>
      <c r="NGT509" s="648"/>
      <c r="NGU509" s="648"/>
      <c r="NGV509" s="648"/>
      <c r="NGW509" s="648"/>
      <c r="NGX509" s="648"/>
      <c r="NGY509" s="648"/>
      <c r="NGZ509" s="648"/>
      <c r="NHA509" s="648"/>
      <c r="NHB509" s="648"/>
      <c r="NHC509" s="648"/>
      <c r="NHD509" s="648"/>
      <c r="NHE509" s="648"/>
      <c r="NHF509" s="648"/>
      <c r="NHG509" s="648"/>
      <c r="NHH509" s="648"/>
      <c r="NHI509" s="648"/>
      <c r="NHJ509" s="648"/>
      <c r="NHK509" s="648"/>
      <c r="NHL509" s="648"/>
      <c r="NHM509" s="648"/>
      <c r="NHN509" s="648"/>
      <c r="NHO509" s="648"/>
      <c r="NHP509" s="648"/>
      <c r="NHQ509" s="648"/>
      <c r="NHR509" s="648"/>
      <c r="NHS509" s="648"/>
      <c r="NHT509" s="648"/>
      <c r="NHU509" s="648"/>
      <c r="NHV509" s="648"/>
      <c r="NHW509" s="648"/>
      <c r="NHX509" s="648"/>
      <c r="NHY509" s="648"/>
      <c r="NHZ509" s="648"/>
      <c r="NIA509" s="648"/>
      <c r="NIB509" s="648"/>
      <c r="NIC509" s="648"/>
      <c r="NID509" s="648"/>
      <c r="NIE509" s="648"/>
      <c r="NIF509" s="648"/>
      <c r="NIG509" s="648"/>
      <c r="NIH509" s="648"/>
      <c r="NII509" s="648"/>
      <c r="NIJ509" s="648"/>
      <c r="NIK509" s="648"/>
      <c r="NIL509" s="648"/>
      <c r="NIM509" s="648"/>
      <c r="NIN509" s="648"/>
      <c r="NIO509" s="648"/>
      <c r="NIP509" s="648"/>
      <c r="NIQ509" s="648"/>
      <c r="NIR509" s="648"/>
      <c r="NIS509" s="648"/>
      <c r="NIT509" s="648"/>
      <c r="NIU509" s="648"/>
      <c r="NIV509" s="648"/>
      <c r="NIW509" s="648"/>
      <c r="NIX509" s="648"/>
      <c r="NIY509" s="648"/>
      <c r="NIZ509" s="648"/>
      <c r="NJA509" s="648"/>
      <c r="NJB509" s="648"/>
      <c r="NJC509" s="648"/>
      <c r="NJD509" s="648"/>
      <c r="NJE509" s="648"/>
      <c r="NJF509" s="648"/>
      <c r="NJG509" s="648"/>
      <c r="NJH509" s="648"/>
      <c r="NJI509" s="648"/>
      <c r="NJJ509" s="648"/>
      <c r="NJK509" s="648"/>
      <c r="NJL509" s="648"/>
      <c r="NJM509" s="648"/>
      <c r="NJN509" s="648"/>
      <c r="NJO509" s="648"/>
      <c r="NJP509" s="648"/>
      <c r="NJQ509" s="648"/>
      <c r="NJR509" s="648"/>
      <c r="NJS509" s="648"/>
      <c r="NJT509" s="648"/>
      <c r="NJU509" s="648"/>
      <c r="NJV509" s="648"/>
      <c r="NJW509" s="648"/>
      <c r="NJX509" s="648"/>
      <c r="NJY509" s="648"/>
      <c r="NJZ509" s="648"/>
      <c r="NKA509" s="648"/>
      <c r="NKB509" s="648"/>
      <c r="NKC509" s="648"/>
      <c r="NKD509" s="648"/>
      <c r="NKE509" s="648"/>
      <c r="NKF509" s="648"/>
      <c r="NKG509" s="648"/>
      <c r="NKH509" s="648"/>
      <c r="NKI509" s="648"/>
      <c r="NKJ509" s="648"/>
      <c r="NKK509" s="648"/>
      <c r="NKL509" s="648"/>
      <c r="NKM509" s="648"/>
      <c r="NKN509" s="648"/>
      <c r="NKO509" s="648"/>
      <c r="NKP509" s="648"/>
      <c r="NKQ509" s="648"/>
      <c r="NKR509" s="648"/>
      <c r="NKS509" s="648"/>
      <c r="NKT509" s="648"/>
      <c r="NKU509" s="648"/>
      <c r="NKV509" s="648"/>
      <c r="NKW509" s="648"/>
      <c r="NKX509" s="648"/>
      <c r="NKY509" s="648"/>
      <c r="NKZ509" s="648"/>
      <c r="NLA509" s="648"/>
      <c r="NLB509" s="648"/>
      <c r="NLC509" s="648"/>
      <c r="NLD509" s="648"/>
      <c r="NLE509" s="648"/>
      <c r="NLF509" s="648"/>
      <c r="NLG509" s="648"/>
      <c r="NLH509" s="648"/>
      <c r="NLI509" s="648"/>
      <c r="NLJ509" s="648"/>
      <c r="NLK509" s="648"/>
      <c r="NLL509" s="648"/>
      <c r="NLM509" s="648"/>
      <c r="NLN509" s="648"/>
      <c r="NLO509" s="648"/>
      <c r="NLP509" s="648"/>
      <c r="NLQ509" s="648"/>
      <c r="NLR509" s="648"/>
      <c r="NLS509" s="648"/>
      <c r="NLT509" s="648"/>
      <c r="NLU509" s="648"/>
      <c r="NLV509" s="648"/>
      <c r="NLW509" s="648"/>
      <c r="NLX509" s="648"/>
      <c r="NLY509" s="648"/>
      <c r="NLZ509" s="648"/>
      <c r="NMA509" s="648"/>
      <c r="NMB509" s="648"/>
      <c r="NMC509" s="648"/>
      <c r="NMD509" s="648"/>
      <c r="NME509" s="648"/>
      <c r="NMF509" s="648"/>
      <c r="NMG509" s="648"/>
      <c r="NMH509" s="648"/>
      <c r="NMI509" s="648"/>
      <c r="NMJ509" s="648"/>
      <c r="NMK509" s="648"/>
      <c r="NML509" s="648"/>
      <c r="NMM509" s="648"/>
      <c r="NMN509" s="648"/>
      <c r="NMO509" s="648"/>
      <c r="NMP509" s="648"/>
      <c r="NMQ509" s="648"/>
      <c r="NMR509" s="648"/>
      <c r="NMS509" s="648"/>
      <c r="NMT509" s="648"/>
      <c r="NMU509" s="648"/>
      <c r="NMV509" s="648"/>
      <c r="NMW509" s="648"/>
      <c r="NMX509" s="648"/>
      <c r="NMY509" s="648"/>
      <c r="NMZ509" s="648"/>
      <c r="NNA509" s="648"/>
      <c r="NNB509" s="648"/>
      <c r="NNC509" s="648"/>
      <c r="NND509" s="648"/>
      <c r="NNE509" s="648"/>
      <c r="NNF509" s="648"/>
      <c r="NNG509" s="648"/>
      <c r="NNH509" s="648"/>
      <c r="NNI509" s="648"/>
      <c r="NNJ509" s="648"/>
      <c r="NNK509" s="648"/>
      <c r="NNL509" s="648"/>
      <c r="NNM509" s="648"/>
      <c r="NNN509" s="648"/>
      <c r="NNO509" s="648"/>
      <c r="NNP509" s="648"/>
      <c r="NNQ509" s="648"/>
      <c r="NNR509" s="648"/>
      <c r="NNS509" s="648"/>
      <c r="NNT509" s="648"/>
      <c r="NNU509" s="648"/>
      <c r="NNV509" s="648"/>
      <c r="NNW509" s="648"/>
      <c r="NNX509" s="648"/>
      <c r="NNY509" s="648"/>
      <c r="NNZ509" s="648"/>
      <c r="NOA509" s="648"/>
      <c r="NOB509" s="648"/>
      <c r="NOC509" s="648"/>
      <c r="NOD509" s="648"/>
      <c r="NOE509" s="648"/>
      <c r="NOF509" s="648"/>
      <c r="NOG509" s="648"/>
      <c r="NOH509" s="648"/>
      <c r="NOI509" s="648"/>
      <c r="NOJ509" s="648"/>
      <c r="NOK509" s="648"/>
      <c r="NOL509" s="648"/>
      <c r="NOM509" s="648"/>
      <c r="NON509" s="648"/>
      <c r="NOO509" s="648"/>
      <c r="NOP509" s="648"/>
      <c r="NOQ509" s="648"/>
      <c r="NOR509" s="648"/>
      <c r="NOS509" s="648"/>
      <c r="NOT509" s="648"/>
      <c r="NOU509" s="648"/>
      <c r="NOV509" s="648"/>
      <c r="NOW509" s="648"/>
      <c r="NOX509" s="648"/>
      <c r="NOY509" s="648"/>
      <c r="NOZ509" s="648"/>
      <c r="NPA509" s="648"/>
      <c r="NPB509" s="648"/>
      <c r="NPC509" s="648"/>
      <c r="NPD509" s="648"/>
      <c r="NPE509" s="648"/>
      <c r="NPF509" s="648"/>
      <c r="NPG509" s="648"/>
      <c r="NPH509" s="648"/>
      <c r="NPI509" s="648"/>
      <c r="NPJ509" s="648"/>
      <c r="NPK509" s="648"/>
      <c r="NPL509" s="648"/>
      <c r="NPM509" s="648"/>
      <c r="NPN509" s="648"/>
      <c r="NPO509" s="648"/>
      <c r="NPP509" s="648"/>
      <c r="NPQ509" s="648"/>
      <c r="NPR509" s="648"/>
      <c r="NPS509" s="648"/>
      <c r="NPT509" s="648"/>
      <c r="NPU509" s="648"/>
      <c r="NPV509" s="648"/>
      <c r="NPW509" s="648"/>
      <c r="NPX509" s="648"/>
      <c r="NPY509" s="648"/>
      <c r="NPZ509" s="648"/>
      <c r="NQA509" s="648"/>
      <c r="NQB509" s="648"/>
      <c r="NQC509" s="648"/>
      <c r="NQD509" s="648"/>
      <c r="NQE509" s="648"/>
      <c r="NQF509" s="648"/>
      <c r="NQG509" s="648"/>
      <c r="NQH509" s="648"/>
      <c r="NQI509" s="648"/>
      <c r="NQJ509" s="648"/>
      <c r="NQK509" s="648"/>
      <c r="NQL509" s="648"/>
      <c r="NQM509" s="648"/>
      <c r="NQN509" s="648"/>
      <c r="NQO509" s="648"/>
      <c r="NQP509" s="648"/>
      <c r="NQQ509" s="648"/>
      <c r="NQR509" s="648"/>
      <c r="NQS509" s="648"/>
      <c r="NQT509" s="648"/>
      <c r="NQU509" s="648"/>
      <c r="NQV509" s="648"/>
      <c r="NQW509" s="648"/>
      <c r="NQX509" s="648"/>
      <c r="NQY509" s="648"/>
      <c r="NQZ509" s="648"/>
      <c r="NRA509" s="648"/>
      <c r="NRB509" s="648"/>
      <c r="NRC509" s="648"/>
      <c r="NRD509" s="648"/>
      <c r="NRE509" s="648"/>
      <c r="NRF509" s="648"/>
      <c r="NRG509" s="648"/>
      <c r="NRH509" s="648"/>
      <c r="NRI509" s="648"/>
      <c r="NRJ509" s="648"/>
      <c r="NRK509" s="648"/>
      <c r="NRL509" s="648"/>
      <c r="NRM509" s="648"/>
      <c r="NRN509" s="648"/>
      <c r="NRO509" s="648"/>
      <c r="NRP509" s="648"/>
      <c r="NRQ509" s="648"/>
      <c r="NRR509" s="648"/>
      <c r="NRS509" s="648"/>
      <c r="NRT509" s="648"/>
      <c r="NRU509" s="648"/>
      <c r="NRV509" s="648"/>
      <c r="NRW509" s="648"/>
      <c r="NRX509" s="648"/>
      <c r="NRY509" s="648"/>
      <c r="NRZ509" s="648"/>
      <c r="NSA509" s="648"/>
      <c r="NSB509" s="648"/>
      <c r="NSC509" s="648"/>
      <c r="NSD509" s="648"/>
      <c r="NSE509" s="648"/>
      <c r="NSF509" s="648"/>
      <c r="NSG509" s="648"/>
      <c r="NSH509" s="648"/>
      <c r="NSI509" s="648"/>
      <c r="NSJ509" s="648"/>
      <c r="NSK509" s="648"/>
      <c r="NSL509" s="648"/>
      <c r="NSM509" s="648"/>
      <c r="NSN509" s="648"/>
      <c r="NSO509" s="648"/>
      <c r="NSP509" s="648"/>
      <c r="NSQ509" s="648"/>
      <c r="NSR509" s="648"/>
      <c r="NSS509" s="648"/>
      <c r="NST509" s="648"/>
      <c r="NSU509" s="648"/>
      <c r="NSV509" s="648"/>
      <c r="NSW509" s="648"/>
      <c r="NSX509" s="648"/>
      <c r="NSY509" s="648"/>
      <c r="NSZ509" s="648"/>
      <c r="NTA509" s="648"/>
      <c r="NTB509" s="648"/>
      <c r="NTC509" s="648"/>
      <c r="NTD509" s="648"/>
      <c r="NTE509" s="648"/>
      <c r="NTF509" s="648"/>
      <c r="NTG509" s="648"/>
      <c r="NTH509" s="648"/>
      <c r="NTI509" s="648"/>
      <c r="NTJ509" s="648"/>
      <c r="NTK509" s="648"/>
      <c r="NTL509" s="648"/>
      <c r="NTM509" s="648"/>
      <c r="NTN509" s="648"/>
      <c r="NTO509" s="648"/>
      <c r="NTP509" s="648"/>
      <c r="NTQ509" s="648"/>
      <c r="NTR509" s="648"/>
      <c r="NTS509" s="648"/>
      <c r="NTT509" s="648"/>
      <c r="NTU509" s="648"/>
      <c r="NTV509" s="648"/>
      <c r="NTW509" s="648"/>
      <c r="NTX509" s="648"/>
      <c r="NTY509" s="648"/>
      <c r="NTZ509" s="648"/>
      <c r="NUA509" s="648"/>
      <c r="NUB509" s="648"/>
      <c r="NUC509" s="648"/>
      <c r="NUD509" s="648"/>
      <c r="NUE509" s="648"/>
      <c r="NUF509" s="648"/>
      <c r="NUG509" s="648"/>
      <c r="NUH509" s="648"/>
      <c r="NUI509" s="648"/>
      <c r="NUJ509" s="648"/>
      <c r="NUK509" s="648"/>
      <c r="NUL509" s="648"/>
      <c r="NUM509" s="648"/>
      <c r="NUN509" s="648"/>
      <c r="NUO509" s="648"/>
      <c r="NUP509" s="648"/>
      <c r="NUQ509" s="648"/>
      <c r="NUR509" s="648"/>
      <c r="NUS509" s="648"/>
      <c r="NUT509" s="648"/>
      <c r="NUU509" s="648"/>
      <c r="NUV509" s="648"/>
      <c r="NUW509" s="648"/>
      <c r="NUX509" s="648"/>
      <c r="NUY509" s="648"/>
      <c r="NUZ509" s="648"/>
      <c r="NVA509" s="648"/>
      <c r="NVB509" s="648"/>
      <c r="NVC509" s="648"/>
      <c r="NVD509" s="648"/>
      <c r="NVE509" s="648"/>
      <c r="NVF509" s="648"/>
      <c r="NVG509" s="648"/>
      <c r="NVH509" s="648"/>
      <c r="NVI509" s="648"/>
      <c r="NVJ509" s="648"/>
      <c r="NVK509" s="648"/>
      <c r="NVL509" s="648"/>
      <c r="NVM509" s="648"/>
      <c r="NVN509" s="648"/>
      <c r="NVO509" s="648"/>
      <c r="NVP509" s="648"/>
      <c r="NVQ509" s="648"/>
      <c r="NVR509" s="648"/>
      <c r="NVS509" s="648"/>
      <c r="NVT509" s="648"/>
      <c r="NVU509" s="648"/>
      <c r="NVV509" s="648"/>
      <c r="NVW509" s="648"/>
      <c r="NVX509" s="648"/>
      <c r="NVY509" s="648"/>
      <c r="NVZ509" s="648"/>
      <c r="NWA509" s="648"/>
      <c r="NWB509" s="648"/>
      <c r="NWC509" s="648"/>
      <c r="NWD509" s="648"/>
      <c r="NWE509" s="648"/>
      <c r="NWF509" s="648"/>
      <c r="NWG509" s="648"/>
      <c r="NWH509" s="648"/>
      <c r="NWI509" s="648"/>
      <c r="NWJ509" s="648"/>
      <c r="NWK509" s="648"/>
      <c r="NWL509" s="648"/>
      <c r="NWM509" s="648"/>
      <c r="NWN509" s="648"/>
      <c r="NWO509" s="648"/>
      <c r="NWP509" s="648"/>
      <c r="NWQ509" s="648"/>
      <c r="NWR509" s="648"/>
      <c r="NWS509" s="648"/>
      <c r="NWT509" s="648"/>
      <c r="NWU509" s="648"/>
      <c r="NWV509" s="648"/>
      <c r="NWW509" s="648"/>
      <c r="NWX509" s="648"/>
      <c r="NWY509" s="648"/>
      <c r="NWZ509" s="648"/>
      <c r="NXA509" s="648"/>
      <c r="NXB509" s="648"/>
      <c r="NXC509" s="648"/>
      <c r="NXD509" s="648"/>
      <c r="NXE509" s="648"/>
      <c r="NXF509" s="648"/>
      <c r="NXG509" s="648"/>
      <c r="NXH509" s="648"/>
      <c r="NXI509" s="648"/>
      <c r="NXJ509" s="648"/>
      <c r="NXK509" s="648"/>
      <c r="NXL509" s="648"/>
      <c r="NXM509" s="648"/>
      <c r="NXN509" s="648"/>
      <c r="NXO509" s="648"/>
      <c r="NXP509" s="648"/>
      <c r="NXQ509" s="648"/>
      <c r="NXR509" s="648"/>
      <c r="NXS509" s="648"/>
      <c r="NXT509" s="648"/>
      <c r="NXU509" s="648"/>
      <c r="NXV509" s="648"/>
      <c r="NXW509" s="648"/>
      <c r="NXX509" s="648"/>
      <c r="NXY509" s="648"/>
      <c r="NXZ509" s="648"/>
      <c r="NYA509" s="648"/>
      <c r="NYB509" s="648"/>
      <c r="NYC509" s="648"/>
      <c r="NYD509" s="648"/>
      <c r="NYE509" s="648"/>
      <c r="NYF509" s="648"/>
      <c r="NYG509" s="648"/>
      <c r="NYH509" s="648"/>
      <c r="NYI509" s="648"/>
      <c r="NYJ509" s="648"/>
      <c r="NYK509" s="648"/>
      <c r="NYL509" s="648"/>
      <c r="NYM509" s="648"/>
      <c r="NYN509" s="648"/>
      <c r="NYO509" s="648"/>
      <c r="NYP509" s="648"/>
      <c r="NYQ509" s="648"/>
      <c r="NYR509" s="648"/>
      <c r="NYS509" s="648"/>
      <c r="NYT509" s="648"/>
      <c r="NYU509" s="648"/>
      <c r="NYV509" s="648"/>
      <c r="NYW509" s="648"/>
      <c r="NYX509" s="648"/>
      <c r="NYY509" s="648"/>
      <c r="NYZ509" s="648"/>
      <c r="NZA509" s="648"/>
      <c r="NZB509" s="648"/>
      <c r="NZC509" s="648"/>
      <c r="NZD509" s="648"/>
      <c r="NZE509" s="648"/>
      <c r="NZF509" s="648"/>
      <c r="NZG509" s="648"/>
      <c r="NZH509" s="648"/>
      <c r="NZI509" s="648"/>
      <c r="NZJ509" s="648"/>
      <c r="NZK509" s="648"/>
      <c r="NZL509" s="648"/>
      <c r="NZM509" s="648"/>
      <c r="NZN509" s="648"/>
      <c r="NZO509" s="648"/>
      <c r="NZP509" s="648"/>
      <c r="NZQ509" s="648"/>
      <c r="NZR509" s="648"/>
      <c r="NZS509" s="648"/>
      <c r="NZT509" s="648"/>
      <c r="NZU509" s="648"/>
      <c r="NZV509" s="648"/>
      <c r="NZW509" s="648"/>
      <c r="NZX509" s="648"/>
      <c r="NZY509" s="648"/>
      <c r="NZZ509" s="648"/>
      <c r="OAA509" s="648"/>
      <c r="OAB509" s="648"/>
      <c r="OAC509" s="648"/>
      <c r="OAD509" s="648"/>
      <c r="OAE509" s="648"/>
      <c r="OAF509" s="648"/>
      <c r="OAG509" s="648"/>
      <c r="OAH509" s="648"/>
      <c r="OAI509" s="648"/>
      <c r="OAJ509" s="648"/>
      <c r="OAK509" s="648"/>
      <c r="OAL509" s="648"/>
      <c r="OAM509" s="648"/>
      <c r="OAN509" s="648"/>
      <c r="OAO509" s="648"/>
      <c r="OAP509" s="648"/>
      <c r="OAQ509" s="648"/>
      <c r="OAR509" s="648"/>
      <c r="OAS509" s="648"/>
      <c r="OAT509" s="648"/>
      <c r="OAU509" s="648"/>
      <c r="OAV509" s="648"/>
      <c r="OAW509" s="648"/>
      <c r="OAX509" s="648"/>
      <c r="OAY509" s="648"/>
      <c r="OAZ509" s="648"/>
      <c r="OBA509" s="648"/>
      <c r="OBB509" s="648"/>
      <c r="OBC509" s="648"/>
      <c r="OBD509" s="648"/>
      <c r="OBE509" s="648"/>
      <c r="OBF509" s="648"/>
      <c r="OBG509" s="648"/>
      <c r="OBH509" s="648"/>
      <c r="OBI509" s="648"/>
      <c r="OBJ509" s="648"/>
      <c r="OBK509" s="648"/>
      <c r="OBL509" s="648"/>
      <c r="OBM509" s="648"/>
      <c r="OBN509" s="648"/>
      <c r="OBO509" s="648"/>
      <c r="OBP509" s="648"/>
      <c r="OBQ509" s="648"/>
      <c r="OBR509" s="648"/>
      <c r="OBS509" s="648"/>
      <c r="OBT509" s="648"/>
      <c r="OBU509" s="648"/>
      <c r="OBV509" s="648"/>
      <c r="OBW509" s="648"/>
      <c r="OBX509" s="648"/>
      <c r="OBY509" s="648"/>
      <c r="OBZ509" s="648"/>
      <c r="OCA509" s="648"/>
      <c r="OCB509" s="648"/>
      <c r="OCC509" s="648"/>
      <c r="OCD509" s="648"/>
      <c r="OCE509" s="648"/>
      <c r="OCF509" s="648"/>
      <c r="OCG509" s="648"/>
      <c r="OCH509" s="648"/>
      <c r="OCI509" s="648"/>
      <c r="OCJ509" s="648"/>
      <c r="OCK509" s="648"/>
      <c r="OCL509" s="648"/>
      <c r="OCM509" s="648"/>
      <c r="OCN509" s="648"/>
      <c r="OCO509" s="648"/>
      <c r="OCP509" s="648"/>
      <c r="OCQ509" s="648"/>
      <c r="OCR509" s="648"/>
      <c r="OCS509" s="648"/>
      <c r="OCT509" s="648"/>
      <c r="OCU509" s="648"/>
      <c r="OCV509" s="648"/>
      <c r="OCW509" s="648"/>
      <c r="OCX509" s="648"/>
      <c r="OCY509" s="648"/>
      <c r="OCZ509" s="648"/>
      <c r="ODA509" s="648"/>
      <c r="ODB509" s="648"/>
      <c r="ODC509" s="648"/>
      <c r="ODD509" s="648"/>
      <c r="ODE509" s="648"/>
      <c r="ODF509" s="648"/>
      <c r="ODG509" s="648"/>
      <c r="ODH509" s="648"/>
      <c r="ODI509" s="648"/>
      <c r="ODJ509" s="648"/>
      <c r="ODK509" s="648"/>
      <c r="ODL509" s="648"/>
      <c r="ODM509" s="648"/>
      <c r="ODN509" s="648"/>
      <c r="ODO509" s="648"/>
      <c r="ODP509" s="648"/>
      <c r="ODQ509" s="648"/>
      <c r="ODR509" s="648"/>
      <c r="ODS509" s="648"/>
      <c r="ODT509" s="648"/>
      <c r="ODU509" s="648"/>
      <c r="ODV509" s="648"/>
      <c r="ODW509" s="648"/>
      <c r="ODX509" s="648"/>
      <c r="ODY509" s="648"/>
      <c r="ODZ509" s="648"/>
      <c r="OEA509" s="648"/>
      <c r="OEB509" s="648"/>
      <c r="OEC509" s="648"/>
      <c r="OED509" s="648"/>
      <c r="OEE509" s="648"/>
      <c r="OEF509" s="648"/>
      <c r="OEG509" s="648"/>
      <c r="OEH509" s="648"/>
      <c r="OEI509" s="648"/>
      <c r="OEJ509" s="648"/>
      <c r="OEK509" s="648"/>
      <c r="OEL509" s="648"/>
      <c r="OEM509" s="648"/>
      <c r="OEN509" s="648"/>
      <c r="OEO509" s="648"/>
      <c r="OEP509" s="648"/>
      <c r="OEQ509" s="648"/>
      <c r="OER509" s="648"/>
      <c r="OES509" s="648"/>
      <c r="OET509" s="648"/>
      <c r="OEU509" s="648"/>
      <c r="OEV509" s="648"/>
      <c r="OEW509" s="648"/>
      <c r="OEX509" s="648"/>
      <c r="OEY509" s="648"/>
      <c r="OEZ509" s="648"/>
      <c r="OFA509" s="648"/>
      <c r="OFB509" s="648"/>
      <c r="OFC509" s="648"/>
      <c r="OFD509" s="648"/>
      <c r="OFE509" s="648"/>
      <c r="OFF509" s="648"/>
      <c r="OFG509" s="648"/>
      <c r="OFH509" s="648"/>
      <c r="OFI509" s="648"/>
      <c r="OFJ509" s="648"/>
      <c r="OFK509" s="648"/>
      <c r="OFL509" s="648"/>
      <c r="OFM509" s="648"/>
      <c r="OFN509" s="648"/>
      <c r="OFO509" s="648"/>
      <c r="OFP509" s="648"/>
      <c r="OFQ509" s="648"/>
      <c r="OFR509" s="648"/>
      <c r="OFS509" s="648"/>
      <c r="OFT509" s="648"/>
      <c r="OFU509" s="648"/>
      <c r="OFV509" s="648"/>
      <c r="OFW509" s="648"/>
      <c r="OFX509" s="648"/>
      <c r="OFY509" s="648"/>
      <c r="OFZ509" s="648"/>
      <c r="OGA509" s="648"/>
      <c r="OGB509" s="648"/>
      <c r="OGC509" s="648"/>
      <c r="OGD509" s="648"/>
      <c r="OGE509" s="648"/>
      <c r="OGF509" s="648"/>
      <c r="OGG509" s="648"/>
      <c r="OGH509" s="648"/>
      <c r="OGI509" s="648"/>
      <c r="OGJ509" s="648"/>
      <c r="OGK509" s="648"/>
      <c r="OGL509" s="648"/>
      <c r="OGM509" s="648"/>
      <c r="OGN509" s="648"/>
      <c r="OGO509" s="648"/>
      <c r="OGP509" s="648"/>
      <c r="OGQ509" s="648"/>
      <c r="OGR509" s="648"/>
      <c r="OGS509" s="648"/>
      <c r="OGT509" s="648"/>
      <c r="OGU509" s="648"/>
      <c r="OGV509" s="648"/>
      <c r="OGW509" s="648"/>
      <c r="OGX509" s="648"/>
      <c r="OGY509" s="648"/>
      <c r="OGZ509" s="648"/>
      <c r="OHA509" s="648"/>
      <c r="OHB509" s="648"/>
      <c r="OHC509" s="648"/>
      <c r="OHD509" s="648"/>
      <c r="OHE509" s="648"/>
      <c r="OHF509" s="648"/>
      <c r="OHG509" s="648"/>
      <c r="OHH509" s="648"/>
      <c r="OHI509" s="648"/>
      <c r="OHJ509" s="648"/>
      <c r="OHK509" s="648"/>
      <c r="OHL509" s="648"/>
      <c r="OHM509" s="648"/>
      <c r="OHN509" s="648"/>
      <c r="OHO509" s="648"/>
      <c r="OHP509" s="648"/>
      <c r="OHQ509" s="648"/>
      <c r="OHR509" s="648"/>
      <c r="OHS509" s="648"/>
      <c r="OHT509" s="648"/>
      <c r="OHU509" s="648"/>
      <c r="OHV509" s="648"/>
      <c r="OHW509" s="648"/>
      <c r="OHX509" s="648"/>
      <c r="OHY509" s="648"/>
      <c r="OHZ509" s="648"/>
      <c r="OIA509" s="648"/>
      <c r="OIB509" s="648"/>
      <c r="OIC509" s="648"/>
      <c r="OID509" s="648"/>
      <c r="OIE509" s="648"/>
      <c r="OIF509" s="648"/>
      <c r="OIG509" s="648"/>
      <c r="OIH509" s="648"/>
      <c r="OII509" s="648"/>
      <c r="OIJ509" s="648"/>
      <c r="OIK509" s="648"/>
      <c r="OIL509" s="648"/>
      <c r="OIM509" s="648"/>
      <c r="OIN509" s="648"/>
      <c r="OIO509" s="648"/>
      <c r="OIP509" s="648"/>
      <c r="OIQ509" s="648"/>
      <c r="OIR509" s="648"/>
      <c r="OIS509" s="648"/>
      <c r="OIT509" s="648"/>
      <c r="OIU509" s="648"/>
      <c r="OIV509" s="648"/>
      <c r="OIW509" s="648"/>
      <c r="OIX509" s="648"/>
      <c r="OIY509" s="648"/>
      <c r="OIZ509" s="648"/>
      <c r="OJA509" s="648"/>
      <c r="OJB509" s="648"/>
      <c r="OJC509" s="648"/>
      <c r="OJD509" s="648"/>
      <c r="OJE509" s="648"/>
      <c r="OJF509" s="648"/>
      <c r="OJG509" s="648"/>
      <c r="OJH509" s="648"/>
      <c r="OJI509" s="648"/>
      <c r="OJJ509" s="648"/>
      <c r="OJK509" s="648"/>
      <c r="OJL509" s="648"/>
      <c r="OJM509" s="648"/>
      <c r="OJN509" s="648"/>
      <c r="OJO509" s="648"/>
      <c r="OJP509" s="648"/>
      <c r="OJQ509" s="648"/>
      <c r="OJR509" s="648"/>
      <c r="OJS509" s="648"/>
      <c r="OJT509" s="648"/>
      <c r="OJU509" s="648"/>
      <c r="OJV509" s="648"/>
      <c r="OJW509" s="648"/>
      <c r="OJX509" s="648"/>
      <c r="OJY509" s="648"/>
      <c r="OJZ509" s="648"/>
      <c r="OKA509" s="648"/>
      <c r="OKB509" s="648"/>
      <c r="OKC509" s="648"/>
      <c r="OKD509" s="648"/>
      <c r="OKE509" s="648"/>
      <c r="OKF509" s="648"/>
      <c r="OKG509" s="648"/>
      <c r="OKH509" s="648"/>
      <c r="OKI509" s="648"/>
      <c r="OKJ509" s="648"/>
      <c r="OKK509" s="648"/>
      <c r="OKL509" s="648"/>
      <c r="OKM509" s="648"/>
      <c r="OKN509" s="648"/>
      <c r="OKO509" s="648"/>
      <c r="OKP509" s="648"/>
      <c r="OKQ509" s="648"/>
      <c r="OKR509" s="648"/>
      <c r="OKS509" s="648"/>
      <c r="OKT509" s="648"/>
      <c r="OKU509" s="648"/>
      <c r="OKV509" s="648"/>
      <c r="OKW509" s="648"/>
      <c r="OKX509" s="648"/>
      <c r="OKY509" s="648"/>
      <c r="OKZ509" s="648"/>
      <c r="OLA509" s="648"/>
      <c r="OLB509" s="648"/>
      <c r="OLC509" s="648"/>
      <c r="OLD509" s="648"/>
      <c r="OLE509" s="648"/>
      <c r="OLF509" s="648"/>
      <c r="OLG509" s="648"/>
      <c r="OLH509" s="648"/>
      <c r="OLI509" s="648"/>
      <c r="OLJ509" s="648"/>
      <c r="OLK509" s="648"/>
      <c r="OLL509" s="648"/>
      <c r="OLM509" s="648"/>
      <c r="OLN509" s="648"/>
      <c r="OLO509" s="648"/>
      <c r="OLP509" s="648"/>
      <c r="OLQ509" s="648"/>
      <c r="OLR509" s="648"/>
      <c r="OLS509" s="648"/>
      <c r="OLT509" s="648"/>
      <c r="OLU509" s="648"/>
      <c r="OLV509" s="648"/>
      <c r="OLW509" s="648"/>
      <c r="OLX509" s="648"/>
      <c r="OLY509" s="648"/>
      <c r="OLZ509" s="648"/>
      <c r="OMA509" s="648"/>
      <c r="OMB509" s="648"/>
      <c r="OMC509" s="648"/>
      <c r="OMD509" s="648"/>
      <c r="OME509" s="648"/>
      <c r="OMF509" s="648"/>
      <c r="OMG509" s="648"/>
      <c r="OMH509" s="648"/>
      <c r="OMI509" s="648"/>
      <c r="OMJ509" s="648"/>
      <c r="OMK509" s="648"/>
      <c r="OML509" s="648"/>
      <c r="OMM509" s="648"/>
      <c r="OMN509" s="648"/>
      <c r="OMO509" s="648"/>
      <c r="OMP509" s="648"/>
      <c r="OMQ509" s="648"/>
      <c r="OMR509" s="648"/>
      <c r="OMS509" s="648"/>
      <c r="OMT509" s="648"/>
      <c r="OMU509" s="648"/>
      <c r="OMV509" s="648"/>
      <c r="OMW509" s="648"/>
      <c r="OMX509" s="648"/>
      <c r="OMY509" s="648"/>
      <c r="OMZ509" s="648"/>
      <c r="ONA509" s="648"/>
      <c r="ONB509" s="648"/>
      <c r="ONC509" s="648"/>
      <c r="OND509" s="648"/>
      <c r="ONE509" s="648"/>
      <c r="ONF509" s="648"/>
      <c r="ONG509" s="648"/>
      <c r="ONH509" s="648"/>
      <c r="ONI509" s="648"/>
      <c r="ONJ509" s="648"/>
      <c r="ONK509" s="648"/>
      <c r="ONL509" s="648"/>
      <c r="ONM509" s="648"/>
      <c r="ONN509" s="648"/>
      <c r="ONO509" s="648"/>
      <c r="ONP509" s="648"/>
      <c r="ONQ509" s="648"/>
      <c r="ONR509" s="648"/>
      <c r="ONS509" s="648"/>
      <c r="ONT509" s="648"/>
      <c r="ONU509" s="648"/>
      <c r="ONV509" s="648"/>
      <c r="ONW509" s="648"/>
      <c r="ONX509" s="648"/>
      <c r="ONY509" s="648"/>
      <c r="ONZ509" s="648"/>
      <c r="OOA509" s="648"/>
      <c r="OOB509" s="648"/>
      <c r="OOC509" s="648"/>
      <c r="OOD509" s="648"/>
      <c r="OOE509" s="648"/>
      <c r="OOF509" s="648"/>
      <c r="OOG509" s="648"/>
      <c r="OOH509" s="648"/>
      <c r="OOI509" s="648"/>
      <c r="OOJ509" s="648"/>
      <c r="OOK509" s="648"/>
      <c r="OOL509" s="648"/>
      <c r="OOM509" s="648"/>
      <c r="OON509" s="648"/>
      <c r="OOO509" s="648"/>
      <c r="OOP509" s="648"/>
      <c r="OOQ509" s="648"/>
      <c r="OOR509" s="648"/>
      <c r="OOS509" s="648"/>
      <c r="OOT509" s="648"/>
      <c r="OOU509" s="648"/>
      <c r="OOV509" s="648"/>
      <c r="OOW509" s="648"/>
      <c r="OOX509" s="648"/>
      <c r="OOY509" s="648"/>
      <c r="OOZ509" s="648"/>
      <c r="OPA509" s="648"/>
      <c r="OPB509" s="648"/>
      <c r="OPC509" s="648"/>
      <c r="OPD509" s="648"/>
      <c r="OPE509" s="648"/>
      <c r="OPF509" s="648"/>
      <c r="OPG509" s="648"/>
      <c r="OPH509" s="648"/>
      <c r="OPI509" s="648"/>
      <c r="OPJ509" s="648"/>
      <c r="OPK509" s="648"/>
      <c r="OPL509" s="648"/>
      <c r="OPM509" s="648"/>
      <c r="OPN509" s="648"/>
      <c r="OPO509" s="648"/>
      <c r="OPP509" s="648"/>
      <c r="OPQ509" s="648"/>
      <c r="OPR509" s="648"/>
      <c r="OPS509" s="648"/>
      <c r="OPT509" s="648"/>
      <c r="OPU509" s="648"/>
      <c r="OPV509" s="648"/>
      <c r="OPW509" s="648"/>
      <c r="OPX509" s="648"/>
      <c r="OPY509" s="648"/>
      <c r="OPZ509" s="648"/>
      <c r="OQA509" s="648"/>
      <c r="OQB509" s="648"/>
      <c r="OQC509" s="648"/>
      <c r="OQD509" s="648"/>
      <c r="OQE509" s="648"/>
      <c r="OQF509" s="648"/>
      <c r="OQG509" s="648"/>
      <c r="OQH509" s="648"/>
      <c r="OQI509" s="648"/>
      <c r="OQJ509" s="648"/>
      <c r="OQK509" s="648"/>
      <c r="OQL509" s="648"/>
      <c r="OQM509" s="648"/>
      <c r="OQN509" s="648"/>
      <c r="OQO509" s="648"/>
      <c r="OQP509" s="648"/>
      <c r="OQQ509" s="648"/>
      <c r="OQR509" s="648"/>
      <c r="OQS509" s="648"/>
      <c r="OQT509" s="648"/>
      <c r="OQU509" s="648"/>
      <c r="OQV509" s="648"/>
      <c r="OQW509" s="648"/>
      <c r="OQX509" s="648"/>
      <c r="OQY509" s="648"/>
      <c r="OQZ509" s="648"/>
      <c r="ORA509" s="648"/>
      <c r="ORB509" s="648"/>
      <c r="ORC509" s="648"/>
      <c r="ORD509" s="648"/>
      <c r="ORE509" s="648"/>
      <c r="ORF509" s="648"/>
      <c r="ORG509" s="648"/>
      <c r="ORH509" s="648"/>
      <c r="ORI509" s="648"/>
      <c r="ORJ509" s="648"/>
      <c r="ORK509" s="648"/>
      <c r="ORL509" s="648"/>
      <c r="ORM509" s="648"/>
      <c r="ORN509" s="648"/>
      <c r="ORO509" s="648"/>
      <c r="ORP509" s="648"/>
      <c r="ORQ509" s="648"/>
      <c r="ORR509" s="648"/>
      <c r="ORS509" s="648"/>
      <c r="ORT509" s="648"/>
      <c r="ORU509" s="648"/>
      <c r="ORV509" s="648"/>
      <c r="ORW509" s="648"/>
      <c r="ORX509" s="648"/>
      <c r="ORY509" s="648"/>
      <c r="ORZ509" s="648"/>
      <c r="OSA509" s="648"/>
      <c r="OSB509" s="648"/>
      <c r="OSC509" s="648"/>
      <c r="OSD509" s="648"/>
      <c r="OSE509" s="648"/>
      <c r="OSF509" s="648"/>
      <c r="OSG509" s="648"/>
      <c r="OSH509" s="648"/>
      <c r="OSI509" s="648"/>
      <c r="OSJ509" s="648"/>
      <c r="OSK509" s="648"/>
      <c r="OSL509" s="648"/>
      <c r="OSM509" s="648"/>
      <c r="OSN509" s="648"/>
      <c r="OSO509" s="648"/>
      <c r="OSP509" s="648"/>
      <c r="OSQ509" s="648"/>
      <c r="OSR509" s="648"/>
      <c r="OSS509" s="648"/>
      <c r="OST509" s="648"/>
      <c r="OSU509" s="648"/>
      <c r="OSV509" s="648"/>
      <c r="OSW509" s="648"/>
      <c r="OSX509" s="648"/>
      <c r="OSY509" s="648"/>
      <c r="OSZ509" s="648"/>
      <c r="OTA509" s="648"/>
      <c r="OTB509" s="648"/>
      <c r="OTC509" s="648"/>
      <c r="OTD509" s="648"/>
      <c r="OTE509" s="648"/>
      <c r="OTF509" s="648"/>
      <c r="OTG509" s="648"/>
      <c r="OTH509" s="648"/>
      <c r="OTI509" s="648"/>
      <c r="OTJ509" s="648"/>
      <c r="OTK509" s="648"/>
      <c r="OTL509" s="648"/>
      <c r="OTM509" s="648"/>
      <c r="OTN509" s="648"/>
      <c r="OTO509" s="648"/>
      <c r="OTP509" s="648"/>
      <c r="OTQ509" s="648"/>
      <c r="OTR509" s="648"/>
      <c r="OTS509" s="648"/>
      <c r="OTT509" s="648"/>
      <c r="OTU509" s="648"/>
      <c r="OTV509" s="648"/>
      <c r="OTW509" s="648"/>
      <c r="OTX509" s="648"/>
      <c r="OTY509" s="648"/>
      <c r="OTZ509" s="648"/>
      <c r="OUA509" s="648"/>
      <c r="OUB509" s="648"/>
      <c r="OUC509" s="648"/>
      <c r="OUD509" s="648"/>
      <c r="OUE509" s="648"/>
      <c r="OUF509" s="648"/>
      <c r="OUG509" s="648"/>
      <c r="OUH509" s="648"/>
      <c r="OUI509" s="648"/>
      <c r="OUJ509" s="648"/>
      <c r="OUK509" s="648"/>
      <c r="OUL509" s="648"/>
      <c r="OUM509" s="648"/>
      <c r="OUN509" s="648"/>
      <c r="OUO509" s="648"/>
      <c r="OUP509" s="648"/>
      <c r="OUQ509" s="648"/>
      <c r="OUR509" s="648"/>
      <c r="OUS509" s="648"/>
      <c r="OUT509" s="648"/>
      <c r="OUU509" s="648"/>
      <c r="OUV509" s="648"/>
      <c r="OUW509" s="648"/>
      <c r="OUX509" s="648"/>
      <c r="OUY509" s="648"/>
      <c r="OUZ509" s="648"/>
      <c r="OVA509" s="648"/>
      <c r="OVB509" s="648"/>
      <c r="OVC509" s="648"/>
      <c r="OVD509" s="648"/>
      <c r="OVE509" s="648"/>
      <c r="OVF509" s="648"/>
      <c r="OVG509" s="648"/>
      <c r="OVH509" s="648"/>
      <c r="OVI509" s="648"/>
      <c r="OVJ509" s="648"/>
      <c r="OVK509" s="648"/>
      <c r="OVL509" s="648"/>
      <c r="OVM509" s="648"/>
      <c r="OVN509" s="648"/>
      <c r="OVO509" s="648"/>
      <c r="OVP509" s="648"/>
      <c r="OVQ509" s="648"/>
      <c r="OVR509" s="648"/>
      <c r="OVS509" s="648"/>
      <c r="OVT509" s="648"/>
      <c r="OVU509" s="648"/>
      <c r="OVV509" s="648"/>
      <c r="OVW509" s="648"/>
      <c r="OVX509" s="648"/>
      <c r="OVY509" s="648"/>
      <c r="OVZ509" s="648"/>
      <c r="OWA509" s="648"/>
      <c r="OWB509" s="648"/>
      <c r="OWC509" s="648"/>
      <c r="OWD509" s="648"/>
      <c r="OWE509" s="648"/>
      <c r="OWF509" s="648"/>
      <c r="OWG509" s="648"/>
      <c r="OWH509" s="648"/>
      <c r="OWI509" s="648"/>
      <c r="OWJ509" s="648"/>
      <c r="OWK509" s="648"/>
      <c r="OWL509" s="648"/>
      <c r="OWM509" s="648"/>
      <c r="OWN509" s="648"/>
      <c r="OWO509" s="648"/>
      <c r="OWP509" s="648"/>
      <c r="OWQ509" s="648"/>
      <c r="OWR509" s="648"/>
      <c r="OWS509" s="648"/>
      <c r="OWT509" s="648"/>
      <c r="OWU509" s="648"/>
      <c r="OWV509" s="648"/>
      <c r="OWW509" s="648"/>
      <c r="OWX509" s="648"/>
      <c r="OWY509" s="648"/>
      <c r="OWZ509" s="648"/>
      <c r="OXA509" s="648"/>
      <c r="OXB509" s="648"/>
      <c r="OXC509" s="648"/>
      <c r="OXD509" s="648"/>
      <c r="OXE509" s="648"/>
      <c r="OXF509" s="648"/>
      <c r="OXG509" s="648"/>
      <c r="OXH509" s="648"/>
      <c r="OXI509" s="648"/>
      <c r="OXJ509" s="648"/>
      <c r="OXK509" s="648"/>
      <c r="OXL509" s="648"/>
      <c r="OXM509" s="648"/>
      <c r="OXN509" s="648"/>
      <c r="OXO509" s="648"/>
      <c r="OXP509" s="648"/>
      <c r="OXQ509" s="648"/>
      <c r="OXR509" s="648"/>
      <c r="OXS509" s="648"/>
      <c r="OXT509" s="648"/>
      <c r="OXU509" s="648"/>
      <c r="OXV509" s="648"/>
      <c r="OXW509" s="648"/>
      <c r="OXX509" s="648"/>
      <c r="OXY509" s="648"/>
      <c r="OXZ509" s="648"/>
      <c r="OYA509" s="648"/>
      <c r="OYB509" s="648"/>
      <c r="OYC509" s="648"/>
      <c r="OYD509" s="648"/>
      <c r="OYE509" s="648"/>
      <c r="OYF509" s="648"/>
      <c r="OYG509" s="648"/>
      <c r="OYH509" s="648"/>
      <c r="OYI509" s="648"/>
      <c r="OYJ509" s="648"/>
      <c r="OYK509" s="648"/>
      <c r="OYL509" s="648"/>
      <c r="OYM509" s="648"/>
      <c r="OYN509" s="648"/>
      <c r="OYO509" s="648"/>
      <c r="OYP509" s="648"/>
      <c r="OYQ509" s="648"/>
      <c r="OYR509" s="648"/>
      <c r="OYS509" s="648"/>
      <c r="OYT509" s="648"/>
      <c r="OYU509" s="648"/>
      <c r="OYV509" s="648"/>
      <c r="OYW509" s="648"/>
      <c r="OYX509" s="648"/>
      <c r="OYY509" s="648"/>
      <c r="OYZ509" s="648"/>
      <c r="OZA509" s="648"/>
      <c r="OZB509" s="648"/>
      <c r="OZC509" s="648"/>
      <c r="OZD509" s="648"/>
      <c r="OZE509" s="648"/>
      <c r="OZF509" s="648"/>
      <c r="OZG509" s="648"/>
      <c r="OZH509" s="648"/>
      <c r="OZI509" s="648"/>
      <c r="OZJ509" s="648"/>
      <c r="OZK509" s="648"/>
      <c r="OZL509" s="648"/>
      <c r="OZM509" s="648"/>
      <c r="OZN509" s="648"/>
      <c r="OZO509" s="648"/>
      <c r="OZP509" s="648"/>
      <c r="OZQ509" s="648"/>
      <c r="OZR509" s="648"/>
      <c r="OZS509" s="648"/>
      <c r="OZT509" s="648"/>
      <c r="OZU509" s="648"/>
      <c r="OZV509" s="648"/>
      <c r="OZW509" s="648"/>
      <c r="OZX509" s="648"/>
      <c r="OZY509" s="648"/>
      <c r="OZZ509" s="648"/>
      <c r="PAA509" s="648"/>
      <c r="PAB509" s="648"/>
      <c r="PAC509" s="648"/>
      <c r="PAD509" s="648"/>
      <c r="PAE509" s="648"/>
      <c r="PAF509" s="648"/>
      <c r="PAG509" s="648"/>
      <c r="PAH509" s="648"/>
      <c r="PAI509" s="648"/>
      <c r="PAJ509" s="648"/>
      <c r="PAK509" s="648"/>
      <c r="PAL509" s="648"/>
      <c r="PAM509" s="648"/>
      <c r="PAN509" s="648"/>
      <c r="PAO509" s="648"/>
      <c r="PAP509" s="648"/>
      <c r="PAQ509" s="648"/>
      <c r="PAR509" s="648"/>
      <c r="PAS509" s="648"/>
      <c r="PAT509" s="648"/>
      <c r="PAU509" s="648"/>
      <c r="PAV509" s="648"/>
      <c r="PAW509" s="648"/>
      <c r="PAX509" s="648"/>
      <c r="PAY509" s="648"/>
      <c r="PAZ509" s="648"/>
      <c r="PBA509" s="648"/>
      <c r="PBB509" s="648"/>
      <c r="PBC509" s="648"/>
      <c r="PBD509" s="648"/>
      <c r="PBE509" s="648"/>
      <c r="PBF509" s="648"/>
      <c r="PBG509" s="648"/>
      <c r="PBH509" s="648"/>
      <c r="PBI509" s="648"/>
      <c r="PBJ509" s="648"/>
      <c r="PBK509" s="648"/>
      <c r="PBL509" s="648"/>
      <c r="PBM509" s="648"/>
      <c r="PBN509" s="648"/>
      <c r="PBO509" s="648"/>
      <c r="PBP509" s="648"/>
      <c r="PBQ509" s="648"/>
      <c r="PBR509" s="648"/>
      <c r="PBS509" s="648"/>
      <c r="PBT509" s="648"/>
      <c r="PBU509" s="648"/>
      <c r="PBV509" s="648"/>
      <c r="PBW509" s="648"/>
      <c r="PBX509" s="648"/>
      <c r="PBY509" s="648"/>
      <c r="PBZ509" s="648"/>
      <c r="PCA509" s="648"/>
      <c r="PCB509" s="648"/>
      <c r="PCC509" s="648"/>
      <c r="PCD509" s="648"/>
      <c r="PCE509" s="648"/>
      <c r="PCF509" s="648"/>
      <c r="PCG509" s="648"/>
      <c r="PCH509" s="648"/>
      <c r="PCI509" s="648"/>
      <c r="PCJ509" s="648"/>
      <c r="PCK509" s="648"/>
      <c r="PCL509" s="648"/>
      <c r="PCM509" s="648"/>
      <c r="PCN509" s="648"/>
      <c r="PCO509" s="648"/>
      <c r="PCP509" s="648"/>
      <c r="PCQ509" s="648"/>
      <c r="PCR509" s="648"/>
      <c r="PCS509" s="648"/>
      <c r="PCT509" s="648"/>
      <c r="PCU509" s="648"/>
      <c r="PCV509" s="648"/>
      <c r="PCW509" s="648"/>
      <c r="PCX509" s="648"/>
      <c r="PCY509" s="648"/>
      <c r="PCZ509" s="648"/>
      <c r="PDA509" s="648"/>
      <c r="PDB509" s="648"/>
      <c r="PDC509" s="648"/>
      <c r="PDD509" s="648"/>
      <c r="PDE509" s="648"/>
      <c r="PDF509" s="648"/>
      <c r="PDG509" s="648"/>
      <c r="PDH509" s="648"/>
      <c r="PDI509" s="648"/>
      <c r="PDJ509" s="648"/>
      <c r="PDK509" s="648"/>
      <c r="PDL509" s="648"/>
      <c r="PDM509" s="648"/>
      <c r="PDN509" s="648"/>
      <c r="PDO509" s="648"/>
      <c r="PDP509" s="648"/>
      <c r="PDQ509" s="648"/>
      <c r="PDR509" s="648"/>
      <c r="PDS509" s="648"/>
      <c r="PDT509" s="648"/>
      <c r="PDU509" s="648"/>
      <c r="PDV509" s="648"/>
      <c r="PDW509" s="648"/>
      <c r="PDX509" s="648"/>
      <c r="PDY509" s="648"/>
      <c r="PDZ509" s="648"/>
      <c r="PEA509" s="648"/>
      <c r="PEB509" s="648"/>
      <c r="PEC509" s="648"/>
      <c r="PED509" s="648"/>
      <c r="PEE509" s="648"/>
      <c r="PEF509" s="648"/>
      <c r="PEG509" s="648"/>
      <c r="PEH509" s="648"/>
      <c r="PEI509" s="648"/>
      <c r="PEJ509" s="648"/>
      <c r="PEK509" s="648"/>
      <c r="PEL509" s="648"/>
      <c r="PEM509" s="648"/>
      <c r="PEN509" s="648"/>
      <c r="PEO509" s="648"/>
      <c r="PEP509" s="648"/>
      <c r="PEQ509" s="648"/>
      <c r="PER509" s="648"/>
      <c r="PES509" s="648"/>
      <c r="PET509" s="648"/>
      <c r="PEU509" s="648"/>
      <c r="PEV509" s="648"/>
      <c r="PEW509" s="648"/>
      <c r="PEX509" s="648"/>
      <c r="PEY509" s="648"/>
      <c r="PEZ509" s="648"/>
      <c r="PFA509" s="648"/>
      <c r="PFB509" s="648"/>
      <c r="PFC509" s="648"/>
      <c r="PFD509" s="648"/>
      <c r="PFE509" s="648"/>
      <c r="PFF509" s="648"/>
      <c r="PFG509" s="648"/>
      <c r="PFH509" s="648"/>
      <c r="PFI509" s="648"/>
      <c r="PFJ509" s="648"/>
      <c r="PFK509" s="648"/>
      <c r="PFL509" s="648"/>
      <c r="PFM509" s="648"/>
      <c r="PFN509" s="648"/>
      <c r="PFO509" s="648"/>
      <c r="PFP509" s="648"/>
      <c r="PFQ509" s="648"/>
      <c r="PFR509" s="648"/>
      <c r="PFS509" s="648"/>
      <c r="PFT509" s="648"/>
      <c r="PFU509" s="648"/>
      <c r="PFV509" s="648"/>
      <c r="PFW509" s="648"/>
      <c r="PFX509" s="648"/>
      <c r="PFY509" s="648"/>
      <c r="PFZ509" s="648"/>
      <c r="PGA509" s="648"/>
      <c r="PGB509" s="648"/>
      <c r="PGC509" s="648"/>
      <c r="PGD509" s="648"/>
      <c r="PGE509" s="648"/>
      <c r="PGF509" s="648"/>
      <c r="PGG509" s="648"/>
      <c r="PGH509" s="648"/>
      <c r="PGI509" s="648"/>
      <c r="PGJ509" s="648"/>
      <c r="PGK509" s="648"/>
      <c r="PGL509" s="648"/>
      <c r="PGM509" s="648"/>
      <c r="PGN509" s="648"/>
      <c r="PGO509" s="648"/>
      <c r="PGP509" s="648"/>
      <c r="PGQ509" s="648"/>
      <c r="PGR509" s="648"/>
      <c r="PGS509" s="648"/>
      <c r="PGT509" s="648"/>
      <c r="PGU509" s="648"/>
      <c r="PGV509" s="648"/>
      <c r="PGW509" s="648"/>
      <c r="PGX509" s="648"/>
      <c r="PGY509" s="648"/>
      <c r="PGZ509" s="648"/>
      <c r="PHA509" s="648"/>
      <c r="PHB509" s="648"/>
      <c r="PHC509" s="648"/>
      <c r="PHD509" s="648"/>
      <c r="PHE509" s="648"/>
      <c r="PHF509" s="648"/>
      <c r="PHG509" s="648"/>
      <c r="PHH509" s="648"/>
      <c r="PHI509" s="648"/>
      <c r="PHJ509" s="648"/>
      <c r="PHK509" s="648"/>
      <c r="PHL509" s="648"/>
      <c r="PHM509" s="648"/>
      <c r="PHN509" s="648"/>
      <c r="PHO509" s="648"/>
      <c r="PHP509" s="648"/>
      <c r="PHQ509" s="648"/>
      <c r="PHR509" s="648"/>
      <c r="PHS509" s="648"/>
      <c r="PHT509" s="648"/>
      <c r="PHU509" s="648"/>
      <c r="PHV509" s="648"/>
      <c r="PHW509" s="648"/>
      <c r="PHX509" s="648"/>
      <c r="PHY509" s="648"/>
      <c r="PHZ509" s="648"/>
      <c r="PIA509" s="648"/>
      <c r="PIB509" s="648"/>
      <c r="PIC509" s="648"/>
      <c r="PID509" s="648"/>
      <c r="PIE509" s="648"/>
      <c r="PIF509" s="648"/>
      <c r="PIG509" s="648"/>
      <c r="PIH509" s="648"/>
      <c r="PII509" s="648"/>
      <c r="PIJ509" s="648"/>
      <c r="PIK509" s="648"/>
      <c r="PIL509" s="648"/>
      <c r="PIM509" s="648"/>
      <c r="PIN509" s="648"/>
      <c r="PIO509" s="648"/>
      <c r="PIP509" s="648"/>
      <c r="PIQ509" s="648"/>
      <c r="PIR509" s="648"/>
      <c r="PIS509" s="648"/>
      <c r="PIT509" s="648"/>
      <c r="PIU509" s="648"/>
      <c r="PIV509" s="648"/>
      <c r="PIW509" s="648"/>
      <c r="PIX509" s="648"/>
      <c r="PIY509" s="648"/>
      <c r="PIZ509" s="648"/>
      <c r="PJA509" s="648"/>
      <c r="PJB509" s="648"/>
      <c r="PJC509" s="648"/>
      <c r="PJD509" s="648"/>
      <c r="PJE509" s="648"/>
      <c r="PJF509" s="648"/>
      <c r="PJG509" s="648"/>
      <c r="PJH509" s="648"/>
      <c r="PJI509" s="648"/>
      <c r="PJJ509" s="648"/>
      <c r="PJK509" s="648"/>
      <c r="PJL509" s="648"/>
      <c r="PJM509" s="648"/>
      <c r="PJN509" s="648"/>
      <c r="PJO509" s="648"/>
      <c r="PJP509" s="648"/>
      <c r="PJQ509" s="648"/>
      <c r="PJR509" s="648"/>
      <c r="PJS509" s="648"/>
      <c r="PJT509" s="648"/>
      <c r="PJU509" s="648"/>
      <c r="PJV509" s="648"/>
      <c r="PJW509" s="648"/>
      <c r="PJX509" s="648"/>
      <c r="PJY509" s="648"/>
      <c r="PJZ509" s="648"/>
      <c r="PKA509" s="648"/>
      <c r="PKB509" s="648"/>
      <c r="PKC509" s="648"/>
      <c r="PKD509" s="648"/>
      <c r="PKE509" s="648"/>
      <c r="PKF509" s="648"/>
      <c r="PKG509" s="648"/>
      <c r="PKH509" s="648"/>
      <c r="PKI509" s="648"/>
      <c r="PKJ509" s="648"/>
      <c r="PKK509" s="648"/>
      <c r="PKL509" s="648"/>
      <c r="PKM509" s="648"/>
      <c r="PKN509" s="648"/>
      <c r="PKO509" s="648"/>
      <c r="PKP509" s="648"/>
      <c r="PKQ509" s="648"/>
      <c r="PKR509" s="648"/>
      <c r="PKS509" s="648"/>
      <c r="PKT509" s="648"/>
      <c r="PKU509" s="648"/>
      <c r="PKV509" s="648"/>
      <c r="PKW509" s="648"/>
      <c r="PKX509" s="648"/>
      <c r="PKY509" s="648"/>
      <c r="PKZ509" s="648"/>
      <c r="PLA509" s="648"/>
      <c r="PLB509" s="648"/>
      <c r="PLC509" s="648"/>
      <c r="PLD509" s="648"/>
      <c r="PLE509" s="648"/>
      <c r="PLF509" s="648"/>
      <c r="PLG509" s="648"/>
      <c r="PLH509" s="648"/>
      <c r="PLI509" s="648"/>
      <c r="PLJ509" s="648"/>
      <c r="PLK509" s="648"/>
      <c r="PLL509" s="648"/>
      <c r="PLM509" s="648"/>
      <c r="PLN509" s="648"/>
      <c r="PLO509" s="648"/>
      <c r="PLP509" s="648"/>
      <c r="PLQ509" s="648"/>
      <c r="PLR509" s="648"/>
      <c r="PLS509" s="648"/>
      <c r="PLT509" s="648"/>
      <c r="PLU509" s="648"/>
      <c r="PLV509" s="648"/>
      <c r="PLW509" s="648"/>
      <c r="PLX509" s="648"/>
      <c r="PLY509" s="648"/>
      <c r="PLZ509" s="648"/>
      <c r="PMA509" s="648"/>
      <c r="PMB509" s="648"/>
      <c r="PMC509" s="648"/>
      <c r="PMD509" s="648"/>
      <c r="PME509" s="648"/>
      <c r="PMF509" s="648"/>
      <c r="PMG509" s="648"/>
      <c r="PMH509" s="648"/>
      <c r="PMI509" s="648"/>
      <c r="PMJ509" s="648"/>
      <c r="PMK509" s="648"/>
      <c r="PML509" s="648"/>
      <c r="PMM509" s="648"/>
      <c r="PMN509" s="648"/>
      <c r="PMO509" s="648"/>
      <c r="PMP509" s="648"/>
      <c r="PMQ509" s="648"/>
      <c r="PMR509" s="648"/>
      <c r="PMS509" s="648"/>
      <c r="PMT509" s="648"/>
      <c r="PMU509" s="648"/>
      <c r="PMV509" s="648"/>
      <c r="PMW509" s="648"/>
      <c r="PMX509" s="648"/>
      <c r="PMY509" s="648"/>
      <c r="PMZ509" s="648"/>
      <c r="PNA509" s="648"/>
      <c r="PNB509" s="648"/>
      <c r="PNC509" s="648"/>
      <c r="PND509" s="648"/>
      <c r="PNE509" s="648"/>
      <c r="PNF509" s="648"/>
      <c r="PNG509" s="648"/>
      <c r="PNH509" s="648"/>
      <c r="PNI509" s="648"/>
      <c r="PNJ509" s="648"/>
      <c r="PNK509" s="648"/>
      <c r="PNL509" s="648"/>
      <c r="PNM509" s="648"/>
      <c r="PNN509" s="648"/>
      <c r="PNO509" s="648"/>
      <c r="PNP509" s="648"/>
      <c r="PNQ509" s="648"/>
      <c r="PNR509" s="648"/>
      <c r="PNS509" s="648"/>
      <c r="PNT509" s="648"/>
      <c r="PNU509" s="648"/>
      <c r="PNV509" s="648"/>
      <c r="PNW509" s="648"/>
      <c r="PNX509" s="648"/>
      <c r="PNY509" s="648"/>
      <c r="PNZ509" s="648"/>
      <c r="POA509" s="648"/>
      <c r="POB509" s="648"/>
      <c r="POC509" s="648"/>
      <c r="POD509" s="648"/>
      <c r="POE509" s="648"/>
      <c r="POF509" s="648"/>
      <c r="POG509" s="648"/>
      <c r="POH509" s="648"/>
      <c r="POI509" s="648"/>
      <c r="POJ509" s="648"/>
      <c r="POK509" s="648"/>
      <c r="POL509" s="648"/>
      <c r="POM509" s="648"/>
      <c r="PON509" s="648"/>
      <c r="POO509" s="648"/>
      <c r="POP509" s="648"/>
      <c r="POQ509" s="648"/>
      <c r="POR509" s="648"/>
      <c r="POS509" s="648"/>
      <c r="POT509" s="648"/>
      <c r="POU509" s="648"/>
      <c r="POV509" s="648"/>
      <c r="POW509" s="648"/>
      <c r="POX509" s="648"/>
      <c r="POY509" s="648"/>
      <c r="POZ509" s="648"/>
      <c r="PPA509" s="648"/>
      <c r="PPB509" s="648"/>
      <c r="PPC509" s="648"/>
      <c r="PPD509" s="648"/>
      <c r="PPE509" s="648"/>
      <c r="PPF509" s="648"/>
      <c r="PPG509" s="648"/>
      <c r="PPH509" s="648"/>
      <c r="PPI509" s="648"/>
      <c r="PPJ509" s="648"/>
      <c r="PPK509" s="648"/>
      <c r="PPL509" s="648"/>
      <c r="PPM509" s="648"/>
      <c r="PPN509" s="648"/>
      <c r="PPO509" s="648"/>
      <c r="PPP509" s="648"/>
      <c r="PPQ509" s="648"/>
      <c r="PPR509" s="648"/>
      <c r="PPS509" s="648"/>
      <c r="PPT509" s="648"/>
      <c r="PPU509" s="648"/>
      <c r="PPV509" s="648"/>
      <c r="PPW509" s="648"/>
      <c r="PPX509" s="648"/>
      <c r="PPY509" s="648"/>
      <c r="PPZ509" s="648"/>
      <c r="PQA509" s="648"/>
      <c r="PQB509" s="648"/>
      <c r="PQC509" s="648"/>
      <c r="PQD509" s="648"/>
      <c r="PQE509" s="648"/>
      <c r="PQF509" s="648"/>
      <c r="PQG509" s="648"/>
      <c r="PQH509" s="648"/>
      <c r="PQI509" s="648"/>
      <c r="PQJ509" s="648"/>
      <c r="PQK509" s="648"/>
      <c r="PQL509" s="648"/>
      <c r="PQM509" s="648"/>
      <c r="PQN509" s="648"/>
      <c r="PQO509" s="648"/>
      <c r="PQP509" s="648"/>
      <c r="PQQ509" s="648"/>
      <c r="PQR509" s="648"/>
      <c r="PQS509" s="648"/>
      <c r="PQT509" s="648"/>
      <c r="PQU509" s="648"/>
      <c r="PQV509" s="648"/>
      <c r="PQW509" s="648"/>
      <c r="PQX509" s="648"/>
      <c r="PQY509" s="648"/>
      <c r="PQZ509" s="648"/>
      <c r="PRA509" s="648"/>
      <c r="PRB509" s="648"/>
      <c r="PRC509" s="648"/>
      <c r="PRD509" s="648"/>
      <c r="PRE509" s="648"/>
      <c r="PRF509" s="648"/>
      <c r="PRG509" s="648"/>
      <c r="PRH509" s="648"/>
      <c r="PRI509" s="648"/>
      <c r="PRJ509" s="648"/>
      <c r="PRK509" s="648"/>
      <c r="PRL509" s="648"/>
      <c r="PRM509" s="648"/>
      <c r="PRN509" s="648"/>
      <c r="PRO509" s="648"/>
      <c r="PRP509" s="648"/>
      <c r="PRQ509" s="648"/>
      <c r="PRR509" s="648"/>
      <c r="PRS509" s="648"/>
      <c r="PRT509" s="648"/>
      <c r="PRU509" s="648"/>
      <c r="PRV509" s="648"/>
      <c r="PRW509" s="648"/>
      <c r="PRX509" s="648"/>
      <c r="PRY509" s="648"/>
      <c r="PRZ509" s="648"/>
      <c r="PSA509" s="648"/>
      <c r="PSB509" s="648"/>
      <c r="PSC509" s="648"/>
      <c r="PSD509" s="648"/>
      <c r="PSE509" s="648"/>
      <c r="PSF509" s="648"/>
      <c r="PSG509" s="648"/>
      <c r="PSH509" s="648"/>
      <c r="PSI509" s="648"/>
      <c r="PSJ509" s="648"/>
      <c r="PSK509" s="648"/>
      <c r="PSL509" s="648"/>
      <c r="PSM509" s="648"/>
      <c r="PSN509" s="648"/>
      <c r="PSO509" s="648"/>
      <c r="PSP509" s="648"/>
      <c r="PSQ509" s="648"/>
      <c r="PSR509" s="648"/>
      <c r="PSS509" s="648"/>
      <c r="PST509" s="648"/>
      <c r="PSU509" s="648"/>
      <c r="PSV509" s="648"/>
      <c r="PSW509" s="648"/>
      <c r="PSX509" s="648"/>
      <c r="PSY509" s="648"/>
      <c r="PSZ509" s="648"/>
      <c r="PTA509" s="648"/>
      <c r="PTB509" s="648"/>
      <c r="PTC509" s="648"/>
      <c r="PTD509" s="648"/>
      <c r="PTE509" s="648"/>
      <c r="PTF509" s="648"/>
      <c r="PTG509" s="648"/>
      <c r="PTH509" s="648"/>
      <c r="PTI509" s="648"/>
      <c r="PTJ509" s="648"/>
      <c r="PTK509" s="648"/>
      <c r="PTL509" s="648"/>
      <c r="PTM509" s="648"/>
      <c r="PTN509" s="648"/>
      <c r="PTO509" s="648"/>
      <c r="PTP509" s="648"/>
      <c r="PTQ509" s="648"/>
      <c r="PTR509" s="648"/>
      <c r="PTS509" s="648"/>
      <c r="PTT509" s="648"/>
      <c r="PTU509" s="648"/>
      <c r="PTV509" s="648"/>
      <c r="PTW509" s="648"/>
      <c r="PTX509" s="648"/>
      <c r="PTY509" s="648"/>
      <c r="PTZ509" s="648"/>
      <c r="PUA509" s="648"/>
      <c r="PUB509" s="648"/>
      <c r="PUC509" s="648"/>
      <c r="PUD509" s="648"/>
      <c r="PUE509" s="648"/>
      <c r="PUF509" s="648"/>
      <c r="PUG509" s="648"/>
      <c r="PUH509" s="648"/>
      <c r="PUI509" s="648"/>
      <c r="PUJ509" s="648"/>
      <c r="PUK509" s="648"/>
      <c r="PUL509" s="648"/>
      <c r="PUM509" s="648"/>
      <c r="PUN509" s="648"/>
      <c r="PUO509" s="648"/>
      <c r="PUP509" s="648"/>
      <c r="PUQ509" s="648"/>
      <c r="PUR509" s="648"/>
      <c r="PUS509" s="648"/>
      <c r="PUT509" s="648"/>
      <c r="PUU509" s="648"/>
      <c r="PUV509" s="648"/>
      <c r="PUW509" s="648"/>
      <c r="PUX509" s="648"/>
      <c r="PUY509" s="648"/>
      <c r="PUZ509" s="648"/>
      <c r="PVA509" s="648"/>
      <c r="PVB509" s="648"/>
      <c r="PVC509" s="648"/>
      <c r="PVD509" s="648"/>
      <c r="PVE509" s="648"/>
      <c r="PVF509" s="648"/>
      <c r="PVG509" s="648"/>
      <c r="PVH509" s="648"/>
      <c r="PVI509" s="648"/>
      <c r="PVJ509" s="648"/>
      <c r="PVK509" s="648"/>
      <c r="PVL509" s="648"/>
      <c r="PVM509" s="648"/>
      <c r="PVN509" s="648"/>
      <c r="PVO509" s="648"/>
      <c r="PVP509" s="648"/>
      <c r="PVQ509" s="648"/>
      <c r="PVR509" s="648"/>
      <c r="PVS509" s="648"/>
      <c r="PVT509" s="648"/>
      <c r="PVU509" s="648"/>
      <c r="PVV509" s="648"/>
      <c r="PVW509" s="648"/>
      <c r="PVX509" s="648"/>
      <c r="PVY509" s="648"/>
      <c r="PVZ509" s="648"/>
      <c r="PWA509" s="648"/>
      <c r="PWB509" s="648"/>
      <c r="PWC509" s="648"/>
      <c r="PWD509" s="648"/>
      <c r="PWE509" s="648"/>
      <c r="PWF509" s="648"/>
      <c r="PWG509" s="648"/>
      <c r="PWH509" s="648"/>
      <c r="PWI509" s="648"/>
      <c r="PWJ509" s="648"/>
      <c r="PWK509" s="648"/>
      <c r="PWL509" s="648"/>
      <c r="PWM509" s="648"/>
      <c r="PWN509" s="648"/>
      <c r="PWO509" s="648"/>
      <c r="PWP509" s="648"/>
      <c r="PWQ509" s="648"/>
      <c r="PWR509" s="648"/>
      <c r="PWS509" s="648"/>
      <c r="PWT509" s="648"/>
      <c r="PWU509" s="648"/>
      <c r="PWV509" s="648"/>
      <c r="PWW509" s="648"/>
      <c r="PWX509" s="648"/>
      <c r="PWY509" s="648"/>
      <c r="PWZ509" s="648"/>
      <c r="PXA509" s="648"/>
      <c r="PXB509" s="648"/>
      <c r="PXC509" s="648"/>
      <c r="PXD509" s="648"/>
      <c r="PXE509" s="648"/>
      <c r="PXF509" s="648"/>
      <c r="PXG509" s="648"/>
      <c r="PXH509" s="648"/>
      <c r="PXI509" s="648"/>
      <c r="PXJ509" s="648"/>
      <c r="PXK509" s="648"/>
      <c r="PXL509" s="648"/>
      <c r="PXM509" s="648"/>
      <c r="PXN509" s="648"/>
      <c r="PXO509" s="648"/>
      <c r="PXP509" s="648"/>
      <c r="PXQ509" s="648"/>
      <c r="PXR509" s="648"/>
      <c r="PXS509" s="648"/>
      <c r="PXT509" s="648"/>
      <c r="PXU509" s="648"/>
      <c r="PXV509" s="648"/>
      <c r="PXW509" s="648"/>
      <c r="PXX509" s="648"/>
      <c r="PXY509" s="648"/>
      <c r="PXZ509" s="648"/>
      <c r="PYA509" s="648"/>
      <c r="PYB509" s="648"/>
      <c r="PYC509" s="648"/>
      <c r="PYD509" s="648"/>
      <c r="PYE509" s="648"/>
      <c r="PYF509" s="648"/>
      <c r="PYG509" s="648"/>
      <c r="PYH509" s="648"/>
      <c r="PYI509" s="648"/>
      <c r="PYJ509" s="648"/>
      <c r="PYK509" s="648"/>
      <c r="PYL509" s="648"/>
      <c r="PYM509" s="648"/>
      <c r="PYN509" s="648"/>
      <c r="PYO509" s="648"/>
      <c r="PYP509" s="648"/>
      <c r="PYQ509" s="648"/>
      <c r="PYR509" s="648"/>
      <c r="PYS509" s="648"/>
      <c r="PYT509" s="648"/>
      <c r="PYU509" s="648"/>
      <c r="PYV509" s="648"/>
      <c r="PYW509" s="648"/>
      <c r="PYX509" s="648"/>
      <c r="PYY509" s="648"/>
      <c r="PYZ509" s="648"/>
      <c r="PZA509" s="648"/>
      <c r="PZB509" s="648"/>
      <c r="PZC509" s="648"/>
      <c r="PZD509" s="648"/>
      <c r="PZE509" s="648"/>
      <c r="PZF509" s="648"/>
      <c r="PZG509" s="648"/>
      <c r="PZH509" s="648"/>
      <c r="PZI509" s="648"/>
      <c r="PZJ509" s="648"/>
      <c r="PZK509" s="648"/>
      <c r="PZL509" s="648"/>
      <c r="PZM509" s="648"/>
      <c r="PZN509" s="648"/>
      <c r="PZO509" s="648"/>
      <c r="PZP509" s="648"/>
      <c r="PZQ509" s="648"/>
      <c r="PZR509" s="648"/>
      <c r="PZS509" s="648"/>
      <c r="PZT509" s="648"/>
      <c r="PZU509" s="648"/>
      <c r="PZV509" s="648"/>
      <c r="PZW509" s="648"/>
      <c r="PZX509" s="648"/>
      <c r="PZY509" s="648"/>
      <c r="PZZ509" s="648"/>
      <c r="QAA509" s="648"/>
      <c r="QAB509" s="648"/>
      <c r="QAC509" s="648"/>
      <c r="QAD509" s="648"/>
      <c r="QAE509" s="648"/>
      <c r="QAF509" s="648"/>
      <c r="QAG509" s="648"/>
      <c r="QAH509" s="648"/>
      <c r="QAI509" s="648"/>
      <c r="QAJ509" s="648"/>
      <c r="QAK509" s="648"/>
      <c r="QAL509" s="648"/>
      <c r="QAM509" s="648"/>
      <c r="QAN509" s="648"/>
      <c r="QAO509" s="648"/>
      <c r="QAP509" s="648"/>
      <c r="QAQ509" s="648"/>
      <c r="QAR509" s="648"/>
      <c r="QAS509" s="648"/>
      <c r="QAT509" s="648"/>
      <c r="QAU509" s="648"/>
      <c r="QAV509" s="648"/>
      <c r="QAW509" s="648"/>
      <c r="QAX509" s="648"/>
      <c r="QAY509" s="648"/>
      <c r="QAZ509" s="648"/>
      <c r="QBA509" s="648"/>
      <c r="QBB509" s="648"/>
      <c r="QBC509" s="648"/>
      <c r="QBD509" s="648"/>
      <c r="QBE509" s="648"/>
      <c r="QBF509" s="648"/>
      <c r="QBG509" s="648"/>
      <c r="QBH509" s="648"/>
      <c r="QBI509" s="648"/>
      <c r="QBJ509" s="648"/>
      <c r="QBK509" s="648"/>
      <c r="QBL509" s="648"/>
      <c r="QBM509" s="648"/>
      <c r="QBN509" s="648"/>
      <c r="QBO509" s="648"/>
      <c r="QBP509" s="648"/>
      <c r="QBQ509" s="648"/>
      <c r="QBR509" s="648"/>
      <c r="QBS509" s="648"/>
      <c r="QBT509" s="648"/>
      <c r="QBU509" s="648"/>
      <c r="QBV509" s="648"/>
      <c r="QBW509" s="648"/>
      <c r="QBX509" s="648"/>
      <c r="QBY509" s="648"/>
      <c r="QBZ509" s="648"/>
      <c r="QCA509" s="648"/>
      <c r="QCB509" s="648"/>
      <c r="QCC509" s="648"/>
      <c r="QCD509" s="648"/>
      <c r="QCE509" s="648"/>
      <c r="QCF509" s="648"/>
      <c r="QCG509" s="648"/>
      <c r="QCH509" s="648"/>
      <c r="QCI509" s="648"/>
      <c r="QCJ509" s="648"/>
      <c r="QCK509" s="648"/>
      <c r="QCL509" s="648"/>
      <c r="QCM509" s="648"/>
      <c r="QCN509" s="648"/>
      <c r="QCO509" s="648"/>
      <c r="QCP509" s="648"/>
      <c r="QCQ509" s="648"/>
      <c r="QCR509" s="648"/>
      <c r="QCS509" s="648"/>
      <c r="QCT509" s="648"/>
      <c r="QCU509" s="648"/>
      <c r="QCV509" s="648"/>
      <c r="QCW509" s="648"/>
      <c r="QCX509" s="648"/>
      <c r="QCY509" s="648"/>
      <c r="QCZ509" s="648"/>
      <c r="QDA509" s="648"/>
      <c r="QDB509" s="648"/>
      <c r="QDC509" s="648"/>
      <c r="QDD509" s="648"/>
      <c r="QDE509" s="648"/>
      <c r="QDF509" s="648"/>
      <c r="QDG509" s="648"/>
      <c r="QDH509" s="648"/>
      <c r="QDI509" s="648"/>
      <c r="QDJ509" s="648"/>
      <c r="QDK509" s="648"/>
      <c r="QDL509" s="648"/>
      <c r="QDM509" s="648"/>
      <c r="QDN509" s="648"/>
      <c r="QDO509" s="648"/>
      <c r="QDP509" s="648"/>
      <c r="QDQ509" s="648"/>
      <c r="QDR509" s="648"/>
      <c r="QDS509" s="648"/>
      <c r="QDT509" s="648"/>
      <c r="QDU509" s="648"/>
      <c r="QDV509" s="648"/>
      <c r="QDW509" s="648"/>
      <c r="QDX509" s="648"/>
      <c r="QDY509" s="648"/>
      <c r="QDZ509" s="648"/>
      <c r="QEA509" s="648"/>
      <c r="QEB509" s="648"/>
      <c r="QEC509" s="648"/>
      <c r="QED509" s="648"/>
      <c r="QEE509" s="648"/>
      <c r="QEF509" s="648"/>
      <c r="QEG509" s="648"/>
      <c r="QEH509" s="648"/>
      <c r="QEI509" s="648"/>
      <c r="QEJ509" s="648"/>
      <c r="QEK509" s="648"/>
      <c r="QEL509" s="648"/>
      <c r="QEM509" s="648"/>
      <c r="QEN509" s="648"/>
      <c r="QEO509" s="648"/>
      <c r="QEP509" s="648"/>
      <c r="QEQ509" s="648"/>
      <c r="QER509" s="648"/>
      <c r="QES509" s="648"/>
      <c r="QET509" s="648"/>
      <c r="QEU509" s="648"/>
      <c r="QEV509" s="648"/>
      <c r="QEW509" s="648"/>
      <c r="QEX509" s="648"/>
      <c r="QEY509" s="648"/>
      <c r="QEZ509" s="648"/>
      <c r="QFA509" s="648"/>
      <c r="QFB509" s="648"/>
      <c r="QFC509" s="648"/>
      <c r="QFD509" s="648"/>
      <c r="QFE509" s="648"/>
      <c r="QFF509" s="648"/>
      <c r="QFG509" s="648"/>
      <c r="QFH509" s="648"/>
      <c r="QFI509" s="648"/>
      <c r="QFJ509" s="648"/>
      <c r="QFK509" s="648"/>
      <c r="QFL509" s="648"/>
      <c r="QFM509" s="648"/>
      <c r="QFN509" s="648"/>
      <c r="QFO509" s="648"/>
      <c r="QFP509" s="648"/>
      <c r="QFQ509" s="648"/>
      <c r="QFR509" s="648"/>
      <c r="QFS509" s="648"/>
      <c r="QFT509" s="648"/>
      <c r="QFU509" s="648"/>
      <c r="QFV509" s="648"/>
      <c r="QFW509" s="648"/>
      <c r="QFX509" s="648"/>
      <c r="QFY509" s="648"/>
      <c r="QFZ509" s="648"/>
      <c r="QGA509" s="648"/>
      <c r="QGB509" s="648"/>
      <c r="QGC509" s="648"/>
      <c r="QGD509" s="648"/>
      <c r="QGE509" s="648"/>
      <c r="QGF509" s="648"/>
      <c r="QGG509" s="648"/>
      <c r="QGH509" s="648"/>
      <c r="QGI509" s="648"/>
      <c r="QGJ509" s="648"/>
      <c r="QGK509" s="648"/>
      <c r="QGL509" s="648"/>
      <c r="QGM509" s="648"/>
      <c r="QGN509" s="648"/>
      <c r="QGO509" s="648"/>
      <c r="QGP509" s="648"/>
      <c r="QGQ509" s="648"/>
      <c r="QGR509" s="648"/>
      <c r="QGS509" s="648"/>
      <c r="QGT509" s="648"/>
      <c r="QGU509" s="648"/>
      <c r="QGV509" s="648"/>
      <c r="QGW509" s="648"/>
      <c r="QGX509" s="648"/>
      <c r="QGY509" s="648"/>
      <c r="QGZ509" s="648"/>
      <c r="QHA509" s="648"/>
      <c r="QHB509" s="648"/>
      <c r="QHC509" s="648"/>
      <c r="QHD509" s="648"/>
      <c r="QHE509" s="648"/>
      <c r="QHF509" s="648"/>
      <c r="QHG509" s="648"/>
      <c r="QHH509" s="648"/>
      <c r="QHI509" s="648"/>
      <c r="QHJ509" s="648"/>
      <c r="QHK509" s="648"/>
      <c r="QHL509" s="648"/>
      <c r="QHM509" s="648"/>
      <c r="QHN509" s="648"/>
      <c r="QHO509" s="648"/>
      <c r="QHP509" s="648"/>
      <c r="QHQ509" s="648"/>
      <c r="QHR509" s="648"/>
      <c r="QHS509" s="648"/>
      <c r="QHT509" s="648"/>
      <c r="QHU509" s="648"/>
      <c r="QHV509" s="648"/>
      <c r="QHW509" s="648"/>
      <c r="QHX509" s="648"/>
      <c r="QHY509" s="648"/>
      <c r="QHZ509" s="648"/>
      <c r="QIA509" s="648"/>
      <c r="QIB509" s="648"/>
      <c r="QIC509" s="648"/>
      <c r="QID509" s="648"/>
      <c r="QIE509" s="648"/>
      <c r="QIF509" s="648"/>
      <c r="QIG509" s="648"/>
      <c r="QIH509" s="648"/>
      <c r="QII509" s="648"/>
      <c r="QIJ509" s="648"/>
      <c r="QIK509" s="648"/>
      <c r="QIL509" s="648"/>
      <c r="QIM509" s="648"/>
      <c r="QIN509" s="648"/>
      <c r="QIO509" s="648"/>
      <c r="QIP509" s="648"/>
      <c r="QIQ509" s="648"/>
      <c r="QIR509" s="648"/>
      <c r="QIS509" s="648"/>
      <c r="QIT509" s="648"/>
      <c r="QIU509" s="648"/>
      <c r="QIV509" s="648"/>
      <c r="QIW509" s="648"/>
      <c r="QIX509" s="648"/>
      <c r="QIY509" s="648"/>
      <c r="QIZ509" s="648"/>
      <c r="QJA509" s="648"/>
      <c r="QJB509" s="648"/>
      <c r="QJC509" s="648"/>
      <c r="QJD509" s="648"/>
      <c r="QJE509" s="648"/>
      <c r="QJF509" s="648"/>
      <c r="QJG509" s="648"/>
      <c r="QJH509" s="648"/>
      <c r="QJI509" s="648"/>
      <c r="QJJ509" s="648"/>
      <c r="QJK509" s="648"/>
      <c r="QJL509" s="648"/>
      <c r="QJM509" s="648"/>
      <c r="QJN509" s="648"/>
      <c r="QJO509" s="648"/>
      <c r="QJP509" s="648"/>
      <c r="QJQ509" s="648"/>
      <c r="QJR509" s="648"/>
      <c r="QJS509" s="648"/>
      <c r="QJT509" s="648"/>
      <c r="QJU509" s="648"/>
      <c r="QJV509" s="648"/>
      <c r="QJW509" s="648"/>
      <c r="QJX509" s="648"/>
      <c r="QJY509" s="648"/>
      <c r="QJZ509" s="648"/>
      <c r="QKA509" s="648"/>
      <c r="QKB509" s="648"/>
      <c r="QKC509" s="648"/>
      <c r="QKD509" s="648"/>
      <c r="QKE509" s="648"/>
      <c r="QKF509" s="648"/>
      <c r="QKG509" s="648"/>
      <c r="QKH509" s="648"/>
      <c r="QKI509" s="648"/>
      <c r="QKJ509" s="648"/>
      <c r="QKK509" s="648"/>
      <c r="QKL509" s="648"/>
      <c r="QKM509" s="648"/>
      <c r="QKN509" s="648"/>
      <c r="QKO509" s="648"/>
      <c r="QKP509" s="648"/>
      <c r="QKQ509" s="648"/>
      <c r="QKR509" s="648"/>
      <c r="QKS509" s="648"/>
      <c r="QKT509" s="648"/>
      <c r="QKU509" s="648"/>
      <c r="QKV509" s="648"/>
      <c r="QKW509" s="648"/>
      <c r="QKX509" s="648"/>
      <c r="QKY509" s="648"/>
      <c r="QKZ509" s="648"/>
      <c r="QLA509" s="648"/>
      <c r="QLB509" s="648"/>
      <c r="QLC509" s="648"/>
      <c r="QLD509" s="648"/>
      <c r="QLE509" s="648"/>
      <c r="QLF509" s="648"/>
      <c r="QLG509" s="648"/>
      <c r="QLH509" s="648"/>
      <c r="QLI509" s="648"/>
      <c r="QLJ509" s="648"/>
      <c r="QLK509" s="648"/>
      <c r="QLL509" s="648"/>
      <c r="QLM509" s="648"/>
      <c r="QLN509" s="648"/>
      <c r="QLO509" s="648"/>
      <c r="QLP509" s="648"/>
      <c r="QLQ509" s="648"/>
      <c r="QLR509" s="648"/>
      <c r="QLS509" s="648"/>
      <c r="QLT509" s="648"/>
      <c r="QLU509" s="648"/>
      <c r="QLV509" s="648"/>
      <c r="QLW509" s="648"/>
      <c r="QLX509" s="648"/>
      <c r="QLY509" s="648"/>
      <c r="QLZ509" s="648"/>
      <c r="QMA509" s="648"/>
      <c r="QMB509" s="648"/>
      <c r="QMC509" s="648"/>
      <c r="QMD509" s="648"/>
      <c r="QME509" s="648"/>
      <c r="QMF509" s="648"/>
      <c r="QMG509" s="648"/>
      <c r="QMH509" s="648"/>
      <c r="QMI509" s="648"/>
      <c r="QMJ509" s="648"/>
      <c r="QMK509" s="648"/>
      <c r="QML509" s="648"/>
      <c r="QMM509" s="648"/>
      <c r="QMN509" s="648"/>
      <c r="QMO509" s="648"/>
      <c r="QMP509" s="648"/>
      <c r="QMQ509" s="648"/>
      <c r="QMR509" s="648"/>
      <c r="QMS509" s="648"/>
      <c r="QMT509" s="648"/>
      <c r="QMU509" s="648"/>
      <c r="QMV509" s="648"/>
      <c r="QMW509" s="648"/>
      <c r="QMX509" s="648"/>
      <c r="QMY509" s="648"/>
      <c r="QMZ509" s="648"/>
      <c r="QNA509" s="648"/>
      <c r="QNB509" s="648"/>
      <c r="QNC509" s="648"/>
      <c r="QND509" s="648"/>
      <c r="QNE509" s="648"/>
      <c r="QNF509" s="648"/>
      <c r="QNG509" s="648"/>
      <c r="QNH509" s="648"/>
      <c r="QNI509" s="648"/>
      <c r="QNJ509" s="648"/>
      <c r="QNK509" s="648"/>
      <c r="QNL509" s="648"/>
      <c r="QNM509" s="648"/>
      <c r="QNN509" s="648"/>
      <c r="QNO509" s="648"/>
      <c r="QNP509" s="648"/>
      <c r="QNQ509" s="648"/>
      <c r="QNR509" s="648"/>
      <c r="QNS509" s="648"/>
      <c r="QNT509" s="648"/>
      <c r="QNU509" s="648"/>
      <c r="QNV509" s="648"/>
      <c r="QNW509" s="648"/>
      <c r="QNX509" s="648"/>
      <c r="QNY509" s="648"/>
      <c r="QNZ509" s="648"/>
      <c r="QOA509" s="648"/>
      <c r="QOB509" s="648"/>
      <c r="QOC509" s="648"/>
      <c r="QOD509" s="648"/>
      <c r="QOE509" s="648"/>
      <c r="QOF509" s="648"/>
      <c r="QOG509" s="648"/>
      <c r="QOH509" s="648"/>
      <c r="QOI509" s="648"/>
      <c r="QOJ509" s="648"/>
      <c r="QOK509" s="648"/>
      <c r="QOL509" s="648"/>
      <c r="QOM509" s="648"/>
      <c r="QON509" s="648"/>
      <c r="QOO509" s="648"/>
      <c r="QOP509" s="648"/>
      <c r="QOQ509" s="648"/>
      <c r="QOR509" s="648"/>
      <c r="QOS509" s="648"/>
      <c r="QOT509" s="648"/>
      <c r="QOU509" s="648"/>
      <c r="QOV509" s="648"/>
      <c r="QOW509" s="648"/>
      <c r="QOX509" s="648"/>
      <c r="QOY509" s="648"/>
      <c r="QOZ509" s="648"/>
      <c r="QPA509" s="648"/>
      <c r="QPB509" s="648"/>
      <c r="QPC509" s="648"/>
      <c r="QPD509" s="648"/>
      <c r="QPE509" s="648"/>
      <c r="QPF509" s="648"/>
      <c r="QPG509" s="648"/>
      <c r="QPH509" s="648"/>
      <c r="QPI509" s="648"/>
      <c r="QPJ509" s="648"/>
      <c r="QPK509" s="648"/>
      <c r="QPL509" s="648"/>
      <c r="QPM509" s="648"/>
      <c r="QPN509" s="648"/>
      <c r="QPO509" s="648"/>
      <c r="QPP509" s="648"/>
      <c r="QPQ509" s="648"/>
      <c r="QPR509" s="648"/>
      <c r="QPS509" s="648"/>
      <c r="QPT509" s="648"/>
      <c r="QPU509" s="648"/>
      <c r="QPV509" s="648"/>
      <c r="QPW509" s="648"/>
      <c r="QPX509" s="648"/>
      <c r="QPY509" s="648"/>
      <c r="QPZ509" s="648"/>
      <c r="QQA509" s="648"/>
      <c r="QQB509" s="648"/>
      <c r="QQC509" s="648"/>
      <c r="QQD509" s="648"/>
      <c r="QQE509" s="648"/>
      <c r="QQF509" s="648"/>
      <c r="QQG509" s="648"/>
      <c r="QQH509" s="648"/>
      <c r="QQI509" s="648"/>
      <c r="QQJ509" s="648"/>
      <c r="QQK509" s="648"/>
      <c r="QQL509" s="648"/>
      <c r="QQM509" s="648"/>
      <c r="QQN509" s="648"/>
      <c r="QQO509" s="648"/>
      <c r="QQP509" s="648"/>
      <c r="QQQ509" s="648"/>
      <c r="QQR509" s="648"/>
      <c r="QQS509" s="648"/>
      <c r="QQT509" s="648"/>
      <c r="QQU509" s="648"/>
      <c r="QQV509" s="648"/>
      <c r="QQW509" s="648"/>
      <c r="QQX509" s="648"/>
      <c r="QQY509" s="648"/>
      <c r="QQZ509" s="648"/>
      <c r="QRA509" s="648"/>
      <c r="QRB509" s="648"/>
      <c r="QRC509" s="648"/>
      <c r="QRD509" s="648"/>
      <c r="QRE509" s="648"/>
      <c r="QRF509" s="648"/>
      <c r="QRG509" s="648"/>
      <c r="QRH509" s="648"/>
      <c r="QRI509" s="648"/>
      <c r="QRJ509" s="648"/>
      <c r="QRK509" s="648"/>
      <c r="QRL509" s="648"/>
      <c r="QRM509" s="648"/>
      <c r="QRN509" s="648"/>
      <c r="QRO509" s="648"/>
      <c r="QRP509" s="648"/>
      <c r="QRQ509" s="648"/>
      <c r="QRR509" s="648"/>
      <c r="QRS509" s="648"/>
      <c r="QRT509" s="648"/>
      <c r="QRU509" s="648"/>
      <c r="QRV509" s="648"/>
      <c r="QRW509" s="648"/>
      <c r="QRX509" s="648"/>
      <c r="QRY509" s="648"/>
      <c r="QRZ509" s="648"/>
      <c r="QSA509" s="648"/>
      <c r="QSB509" s="648"/>
      <c r="QSC509" s="648"/>
      <c r="QSD509" s="648"/>
      <c r="QSE509" s="648"/>
      <c r="QSF509" s="648"/>
      <c r="QSG509" s="648"/>
      <c r="QSH509" s="648"/>
      <c r="QSI509" s="648"/>
      <c r="QSJ509" s="648"/>
      <c r="QSK509" s="648"/>
      <c r="QSL509" s="648"/>
      <c r="QSM509" s="648"/>
      <c r="QSN509" s="648"/>
      <c r="QSO509" s="648"/>
      <c r="QSP509" s="648"/>
      <c r="QSQ509" s="648"/>
      <c r="QSR509" s="648"/>
      <c r="QSS509" s="648"/>
      <c r="QST509" s="648"/>
      <c r="QSU509" s="648"/>
      <c r="QSV509" s="648"/>
      <c r="QSW509" s="648"/>
      <c r="QSX509" s="648"/>
      <c r="QSY509" s="648"/>
      <c r="QSZ509" s="648"/>
      <c r="QTA509" s="648"/>
      <c r="QTB509" s="648"/>
      <c r="QTC509" s="648"/>
      <c r="QTD509" s="648"/>
      <c r="QTE509" s="648"/>
      <c r="QTF509" s="648"/>
      <c r="QTG509" s="648"/>
      <c r="QTH509" s="648"/>
      <c r="QTI509" s="648"/>
      <c r="QTJ509" s="648"/>
      <c r="QTK509" s="648"/>
      <c r="QTL509" s="648"/>
      <c r="QTM509" s="648"/>
      <c r="QTN509" s="648"/>
      <c r="QTO509" s="648"/>
      <c r="QTP509" s="648"/>
      <c r="QTQ509" s="648"/>
      <c r="QTR509" s="648"/>
      <c r="QTS509" s="648"/>
      <c r="QTT509" s="648"/>
      <c r="QTU509" s="648"/>
      <c r="QTV509" s="648"/>
      <c r="QTW509" s="648"/>
      <c r="QTX509" s="648"/>
      <c r="QTY509" s="648"/>
      <c r="QTZ509" s="648"/>
      <c r="QUA509" s="648"/>
      <c r="QUB509" s="648"/>
      <c r="QUC509" s="648"/>
      <c r="QUD509" s="648"/>
      <c r="QUE509" s="648"/>
      <c r="QUF509" s="648"/>
      <c r="QUG509" s="648"/>
      <c r="QUH509" s="648"/>
      <c r="QUI509" s="648"/>
      <c r="QUJ509" s="648"/>
      <c r="QUK509" s="648"/>
      <c r="QUL509" s="648"/>
      <c r="QUM509" s="648"/>
      <c r="QUN509" s="648"/>
      <c r="QUO509" s="648"/>
      <c r="QUP509" s="648"/>
      <c r="QUQ509" s="648"/>
      <c r="QUR509" s="648"/>
      <c r="QUS509" s="648"/>
      <c r="QUT509" s="648"/>
      <c r="QUU509" s="648"/>
      <c r="QUV509" s="648"/>
      <c r="QUW509" s="648"/>
      <c r="QUX509" s="648"/>
      <c r="QUY509" s="648"/>
      <c r="QUZ509" s="648"/>
      <c r="QVA509" s="648"/>
      <c r="QVB509" s="648"/>
      <c r="QVC509" s="648"/>
      <c r="QVD509" s="648"/>
      <c r="QVE509" s="648"/>
      <c r="QVF509" s="648"/>
      <c r="QVG509" s="648"/>
      <c r="QVH509" s="648"/>
      <c r="QVI509" s="648"/>
      <c r="QVJ509" s="648"/>
      <c r="QVK509" s="648"/>
      <c r="QVL509" s="648"/>
      <c r="QVM509" s="648"/>
      <c r="QVN509" s="648"/>
      <c r="QVO509" s="648"/>
      <c r="QVP509" s="648"/>
      <c r="QVQ509" s="648"/>
      <c r="QVR509" s="648"/>
      <c r="QVS509" s="648"/>
      <c r="QVT509" s="648"/>
      <c r="QVU509" s="648"/>
      <c r="QVV509" s="648"/>
      <c r="QVW509" s="648"/>
      <c r="QVX509" s="648"/>
      <c r="QVY509" s="648"/>
      <c r="QVZ509" s="648"/>
      <c r="QWA509" s="648"/>
      <c r="QWB509" s="648"/>
      <c r="QWC509" s="648"/>
      <c r="QWD509" s="648"/>
      <c r="QWE509" s="648"/>
      <c r="QWF509" s="648"/>
      <c r="QWG509" s="648"/>
      <c r="QWH509" s="648"/>
      <c r="QWI509" s="648"/>
      <c r="QWJ509" s="648"/>
      <c r="QWK509" s="648"/>
      <c r="QWL509" s="648"/>
      <c r="QWM509" s="648"/>
      <c r="QWN509" s="648"/>
      <c r="QWO509" s="648"/>
      <c r="QWP509" s="648"/>
      <c r="QWQ509" s="648"/>
      <c r="QWR509" s="648"/>
      <c r="QWS509" s="648"/>
      <c r="QWT509" s="648"/>
      <c r="QWU509" s="648"/>
      <c r="QWV509" s="648"/>
      <c r="QWW509" s="648"/>
      <c r="QWX509" s="648"/>
      <c r="QWY509" s="648"/>
      <c r="QWZ509" s="648"/>
      <c r="QXA509" s="648"/>
      <c r="QXB509" s="648"/>
      <c r="QXC509" s="648"/>
      <c r="QXD509" s="648"/>
      <c r="QXE509" s="648"/>
      <c r="QXF509" s="648"/>
      <c r="QXG509" s="648"/>
      <c r="QXH509" s="648"/>
      <c r="QXI509" s="648"/>
      <c r="QXJ509" s="648"/>
      <c r="QXK509" s="648"/>
      <c r="QXL509" s="648"/>
      <c r="QXM509" s="648"/>
      <c r="QXN509" s="648"/>
      <c r="QXO509" s="648"/>
      <c r="QXP509" s="648"/>
      <c r="QXQ509" s="648"/>
      <c r="QXR509" s="648"/>
      <c r="QXS509" s="648"/>
      <c r="QXT509" s="648"/>
      <c r="QXU509" s="648"/>
      <c r="QXV509" s="648"/>
      <c r="QXW509" s="648"/>
      <c r="QXX509" s="648"/>
      <c r="QXY509" s="648"/>
      <c r="QXZ509" s="648"/>
      <c r="QYA509" s="648"/>
      <c r="QYB509" s="648"/>
      <c r="QYC509" s="648"/>
      <c r="QYD509" s="648"/>
      <c r="QYE509" s="648"/>
      <c r="QYF509" s="648"/>
      <c r="QYG509" s="648"/>
      <c r="QYH509" s="648"/>
      <c r="QYI509" s="648"/>
      <c r="QYJ509" s="648"/>
      <c r="QYK509" s="648"/>
      <c r="QYL509" s="648"/>
      <c r="QYM509" s="648"/>
      <c r="QYN509" s="648"/>
      <c r="QYO509" s="648"/>
      <c r="QYP509" s="648"/>
      <c r="QYQ509" s="648"/>
      <c r="QYR509" s="648"/>
      <c r="QYS509" s="648"/>
      <c r="QYT509" s="648"/>
      <c r="QYU509" s="648"/>
      <c r="QYV509" s="648"/>
      <c r="QYW509" s="648"/>
      <c r="QYX509" s="648"/>
      <c r="QYY509" s="648"/>
      <c r="QYZ509" s="648"/>
      <c r="QZA509" s="648"/>
      <c r="QZB509" s="648"/>
      <c r="QZC509" s="648"/>
      <c r="QZD509" s="648"/>
      <c r="QZE509" s="648"/>
      <c r="QZF509" s="648"/>
      <c r="QZG509" s="648"/>
      <c r="QZH509" s="648"/>
      <c r="QZI509" s="648"/>
      <c r="QZJ509" s="648"/>
      <c r="QZK509" s="648"/>
      <c r="QZL509" s="648"/>
      <c r="QZM509" s="648"/>
      <c r="QZN509" s="648"/>
      <c r="QZO509" s="648"/>
      <c r="QZP509" s="648"/>
      <c r="QZQ509" s="648"/>
      <c r="QZR509" s="648"/>
      <c r="QZS509" s="648"/>
      <c r="QZT509" s="648"/>
      <c r="QZU509" s="648"/>
      <c r="QZV509" s="648"/>
      <c r="QZW509" s="648"/>
      <c r="QZX509" s="648"/>
      <c r="QZY509" s="648"/>
      <c r="QZZ509" s="648"/>
      <c r="RAA509" s="648"/>
      <c r="RAB509" s="648"/>
      <c r="RAC509" s="648"/>
      <c r="RAD509" s="648"/>
      <c r="RAE509" s="648"/>
      <c r="RAF509" s="648"/>
      <c r="RAG509" s="648"/>
      <c r="RAH509" s="648"/>
      <c r="RAI509" s="648"/>
      <c r="RAJ509" s="648"/>
      <c r="RAK509" s="648"/>
      <c r="RAL509" s="648"/>
      <c r="RAM509" s="648"/>
      <c r="RAN509" s="648"/>
      <c r="RAO509" s="648"/>
      <c r="RAP509" s="648"/>
      <c r="RAQ509" s="648"/>
      <c r="RAR509" s="648"/>
      <c r="RAS509" s="648"/>
      <c r="RAT509" s="648"/>
      <c r="RAU509" s="648"/>
      <c r="RAV509" s="648"/>
      <c r="RAW509" s="648"/>
      <c r="RAX509" s="648"/>
      <c r="RAY509" s="648"/>
      <c r="RAZ509" s="648"/>
      <c r="RBA509" s="648"/>
      <c r="RBB509" s="648"/>
      <c r="RBC509" s="648"/>
      <c r="RBD509" s="648"/>
      <c r="RBE509" s="648"/>
      <c r="RBF509" s="648"/>
      <c r="RBG509" s="648"/>
      <c r="RBH509" s="648"/>
      <c r="RBI509" s="648"/>
      <c r="RBJ509" s="648"/>
      <c r="RBK509" s="648"/>
      <c r="RBL509" s="648"/>
      <c r="RBM509" s="648"/>
      <c r="RBN509" s="648"/>
      <c r="RBO509" s="648"/>
      <c r="RBP509" s="648"/>
      <c r="RBQ509" s="648"/>
      <c r="RBR509" s="648"/>
      <c r="RBS509" s="648"/>
      <c r="RBT509" s="648"/>
      <c r="RBU509" s="648"/>
      <c r="RBV509" s="648"/>
      <c r="RBW509" s="648"/>
      <c r="RBX509" s="648"/>
      <c r="RBY509" s="648"/>
      <c r="RBZ509" s="648"/>
      <c r="RCA509" s="648"/>
      <c r="RCB509" s="648"/>
      <c r="RCC509" s="648"/>
      <c r="RCD509" s="648"/>
      <c r="RCE509" s="648"/>
      <c r="RCF509" s="648"/>
      <c r="RCG509" s="648"/>
      <c r="RCH509" s="648"/>
      <c r="RCI509" s="648"/>
      <c r="RCJ509" s="648"/>
      <c r="RCK509" s="648"/>
      <c r="RCL509" s="648"/>
      <c r="RCM509" s="648"/>
      <c r="RCN509" s="648"/>
      <c r="RCO509" s="648"/>
      <c r="RCP509" s="648"/>
      <c r="RCQ509" s="648"/>
      <c r="RCR509" s="648"/>
      <c r="RCS509" s="648"/>
      <c r="RCT509" s="648"/>
      <c r="RCU509" s="648"/>
      <c r="RCV509" s="648"/>
      <c r="RCW509" s="648"/>
      <c r="RCX509" s="648"/>
      <c r="RCY509" s="648"/>
      <c r="RCZ509" s="648"/>
      <c r="RDA509" s="648"/>
      <c r="RDB509" s="648"/>
      <c r="RDC509" s="648"/>
      <c r="RDD509" s="648"/>
      <c r="RDE509" s="648"/>
      <c r="RDF509" s="648"/>
      <c r="RDG509" s="648"/>
      <c r="RDH509" s="648"/>
      <c r="RDI509" s="648"/>
      <c r="RDJ509" s="648"/>
      <c r="RDK509" s="648"/>
      <c r="RDL509" s="648"/>
      <c r="RDM509" s="648"/>
      <c r="RDN509" s="648"/>
      <c r="RDO509" s="648"/>
      <c r="RDP509" s="648"/>
      <c r="RDQ509" s="648"/>
      <c r="RDR509" s="648"/>
      <c r="RDS509" s="648"/>
      <c r="RDT509" s="648"/>
      <c r="RDU509" s="648"/>
      <c r="RDV509" s="648"/>
      <c r="RDW509" s="648"/>
      <c r="RDX509" s="648"/>
      <c r="RDY509" s="648"/>
      <c r="RDZ509" s="648"/>
      <c r="REA509" s="648"/>
      <c r="REB509" s="648"/>
      <c r="REC509" s="648"/>
      <c r="RED509" s="648"/>
      <c r="REE509" s="648"/>
      <c r="REF509" s="648"/>
      <c r="REG509" s="648"/>
      <c r="REH509" s="648"/>
      <c r="REI509" s="648"/>
      <c r="REJ509" s="648"/>
      <c r="REK509" s="648"/>
      <c r="REL509" s="648"/>
      <c r="REM509" s="648"/>
      <c r="REN509" s="648"/>
      <c r="REO509" s="648"/>
      <c r="REP509" s="648"/>
      <c r="REQ509" s="648"/>
      <c r="RER509" s="648"/>
      <c r="RES509" s="648"/>
      <c r="RET509" s="648"/>
      <c r="REU509" s="648"/>
      <c r="REV509" s="648"/>
      <c r="REW509" s="648"/>
      <c r="REX509" s="648"/>
      <c r="REY509" s="648"/>
      <c r="REZ509" s="648"/>
      <c r="RFA509" s="648"/>
      <c r="RFB509" s="648"/>
      <c r="RFC509" s="648"/>
      <c r="RFD509" s="648"/>
      <c r="RFE509" s="648"/>
      <c r="RFF509" s="648"/>
      <c r="RFG509" s="648"/>
      <c r="RFH509" s="648"/>
      <c r="RFI509" s="648"/>
      <c r="RFJ509" s="648"/>
      <c r="RFK509" s="648"/>
      <c r="RFL509" s="648"/>
      <c r="RFM509" s="648"/>
      <c r="RFN509" s="648"/>
      <c r="RFO509" s="648"/>
      <c r="RFP509" s="648"/>
      <c r="RFQ509" s="648"/>
      <c r="RFR509" s="648"/>
      <c r="RFS509" s="648"/>
      <c r="RFT509" s="648"/>
      <c r="RFU509" s="648"/>
      <c r="RFV509" s="648"/>
      <c r="RFW509" s="648"/>
      <c r="RFX509" s="648"/>
      <c r="RFY509" s="648"/>
      <c r="RFZ509" s="648"/>
      <c r="RGA509" s="648"/>
      <c r="RGB509" s="648"/>
      <c r="RGC509" s="648"/>
      <c r="RGD509" s="648"/>
      <c r="RGE509" s="648"/>
      <c r="RGF509" s="648"/>
      <c r="RGG509" s="648"/>
      <c r="RGH509" s="648"/>
      <c r="RGI509" s="648"/>
      <c r="RGJ509" s="648"/>
      <c r="RGK509" s="648"/>
      <c r="RGL509" s="648"/>
      <c r="RGM509" s="648"/>
      <c r="RGN509" s="648"/>
      <c r="RGO509" s="648"/>
      <c r="RGP509" s="648"/>
      <c r="RGQ509" s="648"/>
      <c r="RGR509" s="648"/>
      <c r="RGS509" s="648"/>
      <c r="RGT509" s="648"/>
      <c r="RGU509" s="648"/>
      <c r="RGV509" s="648"/>
      <c r="RGW509" s="648"/>
      <c r="RGX509" s="648"/>
      <c r="RGY509" s="648"/>
      <c r="RGZ509" s="648"/>
      <c r="RHA509" s="648"/>
      <c r="RHB509" s="648"/>
      <c r="RHC509" s="648"/>
      <c r="RHD509" s="648"/>
      <c r="RHE509" s="648"/>
      <c r="RHF509" s="648"/>
      <c r="RHG509" s="648"/>
      <c r="RHH509" s="648"/>
      <c r="RHI509" s="648"/>
      <c r="RHJ509" s="648"/>
      <c r="RHK509" s="648"/>
      <c r="RHL509" s="648"/>
      <c r="RHM509" s="648"/>
      <c r="RHN509" s="648"/>
      <c r="RHO509" s="648"/>
      <c r="RHP509" s="648"/>
      <c r="RHQ509" s="648"/>
      <c r="RHR509" s="648"/>
      <c r="RHS509" s="648"/>
      <c r="RHT509" s="648"/>
      <c r="RHU509" s="648"/>
      <c r="RHV509" s="648"/>
      <c r="RHW509" s="648"/>
      <c r="RHX509" s="648"/>
      <c r="RHY509" s="648"/>
      <c r="RHZ509" s="648"/>
      <c r="RIA509" s="648"/>
      <c r="RIB509" s="648"/>
      <c r="RIC509" s="648"/>
      <c r="RID509" s="648"/>
      <c r="RIE509" s="648"/>
      <c r="RIF509" s="648"/>
      <c r="RIG509" s="648"/>
      <c r="RIH509" s="648"/>
      <c r="RII509" s="648"/>
      <c r="RIJ509" s="648"/>
      <c r="RIK509" s="648"/>
      <c r="RIL509" s="648"/>
      <c r="RIM509" s="648"/>
      <c r="RIN509" s="648"/>
      <c r="RIO509" s="648"/>
      <c r="RIP509" s="648"/>
      <c r="RIQ509" s="648"/>
      <c r="RIR509" s="648"/>
      <c r="RIS509" s="648"/>
      <c r="RIT509" s="648"/>
      <c r="RIU509" s="648"/>
      <c r="RIV509" s="648"/>
      <c r="RIW509" s="648"/>
      <c r="RIX509" s="648"/>
      <c r="RIY509" s="648"/>
      <c r="RIZ509" s="648"/>
      <c r="RJA509" s="648"/>
      <c r="RJB509" s="648"/>
      <c r="RJC509" s="648"/>
      <c r="RJD509" s="648"/>
      <c r="RJE509" s="648"/>
      <c r="RJF509" s="648"/>
      <c r="RJG509" s="648"/>
      <c r="RJH509" s="648"/>
      <c r="RJI509" s="648"/>
      <c r="RJJ509" s="648"/>
      <c r="RJK509" s="648"/>
      <c r="RJL509" s="648"/>
      <c r="RJM509" s="648"/>
      <c r="RJN509" s="648"/>
      <c r="RJO509" s="648"/>
      <c r="RJP509" s="648"/>
      <c r="RJQ509" s="648"/>
      <c r="RJR509" s="648"/>
      <c r="RJS509" s="648"/>
      <c r="RJT509" s="648"/>
      <c r="RJU509" s="648"/>
      <c r="RJV509" s="648"/>
      <c r="RJW509" s="648"/>
      <c r="RJX509" s="648"/>
      <c r="RJY509" s="648"/>
      <c r="RJZ509" s="648"/>
      <c r="RKA509" s="648"/>
      <c r="RKB509" s="648"/>
      <c r="RKC509" s="648"/>
      <c r="RKD509" s="648"/>
      <c r="RKE509" s="648"/>
      <c r="RKF509" s="648"/>
      <c r="RKG509" s="648"/>
      <c r="RKH509" s="648"/>
      <c r="RKI509" s="648"/>
      <c r="RKJ509" s="648"/>
      <c r="RKK509" s="648"/>
      <c r="RKL509" s="648"/>
      <c r="RKM509" s="648"/>
      <c r="RKN509" s="648"/>
      <c r="RKO509" s="648"/>
      <c r="RKP509" s="648"/>
      <c r="RKQ509" s="648"/>
      <c r="RKR509" s="648"/>
      <c r="RKS509" s="648"/>
      <c r="RKT509" s="648"/>
      <c r="RKU509" s="648"/>
      <c r="RKV509" s="648"/>
      <c r="RKW509" s="648"/>
      <c r="RKX509" s="648"/>
      <c r="RKY509" s="648"/>
      <c r="RKZ509" s="648"/>
      <c r="RLA509" s="648"/>
      <c r="RLB509" s="648"/>
      <c r="RLC509" s="648"/>
      <c r="RLD509" s="648"/>
      <c r="RLE509" s="648"/>
      <c r="RLF509" s="648"/>
      <c r="RLG509" s="648"/>
      <c r="RLH509" s="648"/>
      <c r="RLI509" s="648"/>
      <c r="RLJ509" s="648"/>
      <c r="RLK509" s="648"/>
      <c r="RLL509" s="648"/>
      <c r="RLM509" s="648"/>
      <c r="RLN509" s="648"/>
      <c r="RLO509" s="648"/>
      <c r="RLP509" s="648"/>
      <c r="RLQ509" s="648"/>
      <c r="RLR509" s="648"/>
      <c r="RLS509" s="648"/>
      <c r="RLT509" s="648"/>
      <c r="RLU509" s="648"/>
      <c r="RLV509" s="648"/>
      <c r="RLW509" s="648"/>
      <c r="RLX509" s="648"/>
      <c r="RLY509" s="648"/>
      <c r="RLZ509" s="648"/>
      <c r="RMA509" s="648"/>
      <c r="RMB509" s="648"/>
      <c r="RMC509" s="648"/>
      <c r="RMD509" s="648"/>
      <c r="RME509" s="648"/>
      <c r="RMF509" s="648"/>
      <c r="RMG509" s="648"/>
      <c r="RMH509" s="648"/>
      <c r="RMI509" s="648"/>
      <c r="RMJ509" s="648"/>
      <c r="RMK509" s="648"/>
      <c r="RML509" s="648"/>
      <c r="RMM509" s="648"/>
      <c r="RMN509" s="648"/>
      <c r="RMO509" s="648"/>
      <c r="RMP509" s="648"/>
      <c r="RMQ509" s="648"/>
      <c r="RMR509" s="648"/>
      <c r="RMS509" s="648"/>
      <c r="RMT509" s="648"/>
      <c r="RMU509" s="648"/>
      <c r="RMV509" s="648"/>
      <c r="RMW509" s="648"/>
      <c r="RMX509" s="648"/>
      <c r="RMY509" s="648"/>
      <c r="RMZ509" s="648"/>
      <c r="RNA509" s="648"/>
      <c r="RNB509" s="648"/>
      <c r="RNC509" s="648"/>
      <c r="RND509" s="648"/>
      <c r="RNE509" s="648"/>
      <c r="RNF509" s="648"/>
      <c r="RNG509" s="648"/>
      <c r="RNH509" s="648"/>
      <c r="RNI509" s="648"/>
      <c r="RNJ509" s="648"/>
      <c r="RNK509" s="648"/>
      <c r="RNL509" s="648"/>
      <c r="RNM509" s="648"/>
      <c r="RNN509" s="648"/>
      <c r="RNO509" s="648"/>
      <c r="RNP509" s="648"/>
      <c r="RNQ509" s="648"/>
      <c r="RNR509" s="648"/>
      <c r="RNS509" s="648"/>
      <c r="RNT509" s="648"/>
      <c r="RNU509" s="648"/>
      <c r="RNV509" s="648"/>
      <c r="RNW509" s="648"/>
      <c r="RNX509" s="648"/>
      <c r="RNY509" s="648"/>
      <c r="RNZ509" s="648"/>
      <c r="ROA509" s="648"/>
      <c r="ROB509" s="648"/>
      <c r="ROC509" s="648"/>
      <c r="ROD509" s="648"/>
      <c r="ROE509" s="648"/>
      <c r="ROF509" s="648"/>
      <c r="ROG509" s="648"/>
      <c r="ROH509" s="648"/>
      <c r="ROI509" s="648"/>
      <c r="ROJ509" s="648"/>
      <c r="ROK509" s="648"/>
      <c r="ROL509" s="648"/>
      <c r="ROM509" s="648"/>
      <c r="RON509" s="648"/>
      <c r="ROO509" s="648"/>
      <c r="ROP509" s="648"/>
      <c r="ROQ509" s="648"/>
      <c r="ROR509" s="648"/>
      <c r="ROS509" s="648"/>
      <c r="ROT509" s="648"/>
      <c r="ROU509" s="648"/>
      <c r="ROV509" s="648"/>
      <c r="ROW509" s="648"/>
      <c r="ROX509" s="648"/>
      <c r="ROY509" s="648"/>
      <c r="ROZ509" s="648"/>
      <c r="RPA509" s="648"/>
      <c r="RPB509" s="648"/>
      <c r="RPC509" s="648"/>
      <c r="RPD509" s="648"/>
      <c r="RPE509" s="648"/>
      <c r="RPF509" s="648"/>
      <c r="RPG509" s="648"/>
      <c r="RPH509" s="648"/>
      <c r="RPI509" s="648"/>
      <c r="RPJ509" s="648"/>
      <c r="RPK509" s="648"/>
      <c r="RPL509" s="648"/>
      <c r="RPM509" s="648"/>
      <c r="RPN509" s="648"/>
      <c r="RPO509" s="648"/>
      <c r="RPP509" s="648"/>
      <c r="RPQ509" s="648"/>
      <c r="RPR509" s="648"/>
      <c r="RPS509" s="648"/>
      <c r="RPT509" s="648"/>
      <c r="RPU509" s="648"/>
      <c r="RPV509" s="648"/>
      <c r="RPW509" s="648"/>
      <c r="RPX509" s="648"/>
      <c r="RPY509" s="648"/>
      <c r="RPZ509" s="648"/>
      <c r="RQA509" s="648"/>
      <c r="RQB509" s="648"/>
      <c r="RQC509" s="648"/>
      <c r="RQD509" s="648"/>
      <c r="RQE509" s="648"/>
      <c r="RQF509" s="648"/>
      <c r="RQG509" s="648"/>
      <c r="RQH509" s="648"/>
      <c r="RQI509" s="648"/>
      <c r="RQJ509" s="648"/>
      <c r="RQK509" s="648"/>
      <c r="RQL509" s="648"/>
      <c r="RQM509" s="648"/>
      <c r="RQN509" s="648"/>
      <c r="RQO509" s="648"/>
      <c r="RQP509" s="648"/>
      <c r="RQQ509" s="648"/>
      <c r="RQR509" s="648"/>
      <c r="RQS509" s="648"/>
      <c r="RQT509" s="648"/>
      <c r="RQU509" s="648"/>
      <c r="RQV509" s="648"/>
      <c r="RQW509" s="648"/>
      <c r="RQX509" s="648"/>
      <c r="RQY509" s="648"/>
      <c r="RQZ509" s="648"/>
      <c r="RRA509" s="648"/>
      <c r="RRB509" s="648"/>
      <c r="RRC509" s="648"/>
      <c r="RRD509" s="648"/>
      <c r="RRE509" s="648"/>
      <c r="RRF509" s="648"/>
      <c r="RRG509" s="648"/>
      <c r="RRH509" s="648"/>
      <c r="RRI509" s="648"/>
      <c r="RRJ509" s="648"/>
      <c r="RRK509" s="648"/>
      <c r="RRL509" s="648"/>
      <c r="RRM509" s="648"/>
      <c r="RRN509" s="648"/>
      <c r="RRO509" s="648"/>
      <c r="RRP509" s="648"/>
      <c r="RRQ509" s="648"/>
      <c r="RRR509" s="648"/>
      <c r="RRS509" s="648"/>
      <c r="RRT509" s="648"/>
      <c r="RRU509" s="648"/>
      <c r="RRV509" s="648"/>
      <c r="RRW509" s="648"/>
      <c r="RRX509" s="648"/>
      <c r="RRY509" s="648"/>
      <c r="RRZ509" s="648"/>
      <c r="RSA509" s="648"/>
      <c r="RSB509" s="648"/>
      <c r="RSC509" s="648"/>
      <c r="RSD509" s="648"/>
      <c r="RSE509" s="648"/>
      <c r="RSF509" s="648"/>
      <c r="RSG509" s="648"/>
      <c r="RSH509" s="648"/>
      <c r="RSI509" s="648"/>
      <c r="RSJ509" s="648"/>
      <c r="RSK509" s="648"/>
      <c r="RSL509" s="648"/>
      <c r="RSM509" s="648"/>
      <c r="RSN509" s="648"/>
      <c r="RSO509" s="648"/>
      <c r="RSP509" s="648"/>
      <c r="RSQ509" s="648"/>
      <c r="RSR509" s="648"/>
      <c r="RSS509" s="648"/>
      <c r="RST509" s="648"/>
      <c r="RSU509" s="648"/>
      <c r="RSV509" s="648"/>
      <c r="RSW509" s="648"/>
      <c r="RSX509" s="648"/>
      <c r="RSY509" s="648"/>
      <c r="RSZ509" s="648"/>
      <c r="RTA509" s="648"/>
      <c r="RTB509" s="648"/>
      <c r="RTC509" s="648"/>
      <c r="RTD509" s="648"/>
      <c r="RTE509" s="648"/>
      <c r="RTF509" s="648"/>
      <c r="RTG509" s="648"/>
      <c r="RTH509" s="648"/>
      <c r="RTI509" s="648"/>
      <c r="RTJ509" s="648"/>
      <c r="RTK509" s="648"/>
      <c r="RTL509" s="648"/>
      <c r="RTM509" s="648"/>
      <c r="RTN509" s="648"/>
      <c r="RTO509" s="648"/>
      <c r="RTP509" s="648"/>
      <c r="RTQ509" s="648"/>
      <c r="RTR509" s="648"/>
      <c r="RTS509" s="648"/>
      <c r="RTT509" s="648"/>
      <c r="RTU509" s="648"/>
      <c r="RTV509" s="648"/>
      <c r="RTW509" s="648"/>
      <c r="RTX509" s="648"/>
      <c r="RTY509" s="648"/>
      <c r="RTZ509" s="648"/>
      <c r="RUA509" s="648"/>
      <c r="RUB509" s="648"/>
      <c r="RUC509" s="648"/>
      <c r="RUD509" s="648"/>
      <c r="RUE509" s="648"/>
      <c r="RUF509" s="648"/>
      <c r="RUG509" s="648"/>
      <c r="RUH509" s="648"/>
      <c r="RUI509" s="648"/>
      <c r="RUJ509" s="648"/>
      <c r="RUK509" s="648"/>
      <c r="RUL509" s="648"/>
      <c r="RUM509" s="648"/>
      <c r="RUN509" s="648"/>
      <c r="RUO509" s="648"/>
      <c r="RUP509" s="648"/>
      <c r="RUQ509" s="648"/>
      <c r="RUR509" s="648"/>
      <c r="RUS509" s="648"/>
      <c r="RUT509" s="648"/>
      <c r="RUU509" s="648"/>
      <c r="RUV509" s="648"/>
      <c r="RUW509" s="648"/>
      <c r="RUX509" s="648"/>
      <c r="RUY509" s="648"/>
      <c r="RUZ509" s="648"/>
      <c r="RVA509" s="648"/>
      <c r="RVB509" s="648"/>
      <c r="RVC509" s="648"/>
      <c r="RVD509" s="648"/>
      <c r="RVE509" s="648"/>
      <c r="RVF509" s="648"/>
      <c r="RVG509" s="648"/>
      <c r="RVH509" s="648"/>
      <c r="RVI509" s="648"/>
      <c r="RVJ509" s="648"/>
      <c r="RVK509" s="648"/>
      <c r="RVL509" s="648"/>
      <c r="RVM509" s="648"/>
      <c r="RVN509" s="648"/>
      <c r="RVO509" s="648"/>
      <c r="RVP509" s="648"/>
      <c r="RVQ509" s="648"/>
      <c r="RVR509" s="648"/>
      <c r="RVS509" s="648"/>
      <c r="RVT509" s="648"/>
      <c r="RVU509" s="648"/>
      <c r="RVV509" s="648"/>
      <c r="RVW509" s="648"/>
      <c r="RVX509" s="648"/>
      <c r="RVY509" s="648"/>
      <c r="RVZ509" s="648"/>
      <c r="RWA509" s="648"/>
      <c r="RWB509" s="648"/>
      <c r="RWC509" s="648"/>
      <c r="RWD509" s="648"/>
      <c r="RWE509" s="648"/>
      <c r="RWF509" s="648"/>
      <c r="RWG509" s="648"/>
      <c r="RWH509" s="648"/>
      <c r="RWI509" s="648"/>
      <c r="RWJ509" s="648"/>
      <c r="RWK509" s="648"/>
      <c r="RWL509" s="648"/>
      <c r="RWM509" s="648"/>
      <c r="RWN509" s="648"/>
      <c r="RWO509" s="648"/>
      <c r="RWP509" s="648"/>
      <c r="RWQ509" s="648"/>
      <c r="RWR509" s="648"/>
      <c r="RWS509" s="648"/>
      <c r="RWT509" s="648"/>
      <c r="RWU509" s="648"/>
      <c r="RWV509" s="648"/>
      <c r="RWW509" s="648"/>
      <c r="RWX509" s="648"/>
      <c r="RWY509" s="648"/>
      <c r="RWZ509" s="648"/>
      <c r="RXA509" s="648"/>
      <c r="RXB509" s="648"/>
      <c r="RXC509" s="648"/>
      <c r="RXD509" s="648"/>
      <c r="RXE509" s="648"/>
      <c r="RXF509" s="648"/>
      <c r="RXG509" s="648"/>
      <c r="RXH509" s="648"/>
      <c r="RXI509" s="648"/>
      <c r="RXJ509" s="648"/>
      <c r="RXK509" s="648"/>
      <c r="RXL509" s="648"/>
      <c r="RXM509" s="648"/>
      <c r="RXN509" s="648"/>
      <c r="RXO509" s="648"/>
      <c r="RXP509" s="648"/>
      <c r="RXQ509" s="648"/>
      <c r="RXR509" s="648"/>
      <c r="RXS509" s="648"/>
      <c r="RXT509" s="648"/>
      <c r="RXU509" s="648"/>
      <c r="RXV509" s="648"/>
      <c r="RXW509" s="648"/>
      <c r="RXX509" s="648"/>
      <c r="RXY509" s="648"/>
      <c r="RXZ509" s="648"/>
      <c r="RYA509" s="648"/>
      <c r="RYB509" s="648"/>
      <c r="RYC509" s="648"/>
      <c r="RYD509" s="648"/>
      <c r="RYE509" s="648"/>
      <c r="RYF509" s="648"/>
      <c r="RYG509" s="648"/>
      <c r="RYH509" s="648"/>
      <c r="RYI509" s="648"/>
      <c r="RYJ509" s="648"/>
      <c r="RYK509" s="648"/>
      <c r="RYL509" s="648"/>
      <c r="RYM509" s="648"/>
      <c r="RYN509" s="648"/>
      <c r="RYO509" s="648"/>
      <c r="RYP509" s="648"/>
      <c r="RYQ509" s="648"/>
      <c r="RYR509" s="648"/>
      <c r="RYS509" s="648"/>
      <c r="RYT509" s="648"/>
      <c r="RYU509" s="648"/>
      <c r="RYV509" s="648"/>
      <c r="RYW509" s="648"/>
      <c r="RYX509" s="648"/>
      <c r="RYY509" s="648"/>
      <c r="RYZ509" s="648"/>
      <c r="RZA509" s="648"/>
      <c r="RZB509" s="648"/>
      <c r="RZC509" s="648"/>
      <c r="RZD509" s="648"/>
      <c r="RZE509" s="648"/>
      <c r="RZF509" s="648"/>
      <c r="RZG509" s="648"/>
      <c r="RZH509" s="648"/>
      <c r="RZI509" s="648"/>
      <c r="RZJ509" s="648"/>
      <c r="RZK509" s="648"/>
      <c r="RZL509" s="648"/>
      <c r="RZM509" s="648"/>
      <c r="RZN509" s="648"/>
      <c r="RZO509" s="648"/>
      <c r="RZP509" s="648"/>
      <c r="RZQ509" s="648"/>
      <c r="RZR509" s="648"/>
      <c r="RZS509" s="648"/>
      <c r="RZT509" s="648"/>
      <c r="RZU509" s="648"/>
      <c r="RZV509" s="648"/>
      <c r="RZW509" s="648"/>
      <c r="RZX509" s="648"/>
      <c r="RZY509" s="648"/>
      <c r="RZZ509" s="648"/>
      <c r="SAA509" s="648"/>
      <c r="SAB509" s="648"/>
      <c r="SAC509" s="648"/>
      <c r="SAD509" s="648"/>
      <c r="SAE509" s="648"/>
      <c r="SAF509" s="648"/>
      <c r="SAG509" s="648"/>
      <c r="SAH509" s="648"/>
      <c r="SAI509" s="648"/>
      <c r="SAJ509" s="648"/>
      <c r="SAK509" s="648"/>
      <c r="SAL509" s="648"/>
      <c r="SAM509" s="648"/>
      <c r="SAN509" s="648"/>
      <c r="SAO509" s="648"/>
      <c r="SAP509" s="648"/>
      <c r="SAQ509" s="648"/>
      <c r="SAR509" s="648"/>
      <c r="SAS509" s="648"/>
      <c r="SAT509" s="648"/>
      <c r="SAU509" s="648"/>
      <c r="SAV509" s="648"/>
      <c r="SAW509" s="648"/>
      <c r="SAX509" s="648"/>
      <c r="SAY509" s="648"/>
      <c r="SAZ509" s="648"/>
      <c r="SBA509" s="648"/>
      <c r="SBB509" s="648"/>
      <c r="SBC509" s="648"/>
      <c r="SBD509" s="648"/>
      <c r="SBE509" s="648"/>
      <c r="SBF509" s="648"/>
      <c r="SBG509" s="648"/>
      <c r="SBH509" s="648"/>
      <c r="SBI509" s="648"/>
      <c r="SBJ509" s="648"/>
      <c r="SBK509" s="648"/>
      <c r="SBL509" s="648"/>
      <c r="SBM509" s="648"/>
      <c r="SBN509" s="648"/>
      <c r="SBO509" s="648"/>
      <c r="SBP509" s="648"/>
      <c r="SBQ509" s="648"/>
      <c r="SBR509" s="648"/>
      <c r="SBS509" s="648"/>
      <c r="SBT509" s="648"/>
      <c r="SBU509" s="648"/>
      <c r="SBV509" s="648"/>
      <c r="SBW509" s="648"/>
      <c r="SBX509" s="648"/>
      <c r="SBY509" s="648"/>
      <c r="SBZ509" s="648"/>
      <c r="SCA509" s="648"/>
      <c r="SCB509" s="648"/>
      <c r="SCC509" s="648"/>
      <c r="SCD509" s="648"/>
      <c r="SCE509" s="648"/>
      <c r="SCF509" s="648"/>
      <c r="SCG509" s="648"/>
      <c r="SCH509" s="648"/>
      <c r="SCI509" s="648"/>
      <c r="SCJ509" s="648"/>
      <c r="SCK509" s="648"/>
      <c r="SCL509" s="648"/>
      <c r="SCM509" s="648"/>
      <c r="SCN509" s="648"/>
      <c r="SCO509" s="648"/>
      <c r="SCP509" s="648"/>
      <c r="SCQ509" s="648"/>
      <c r="SCR509" s="648"/>
      <c r="SCS509" s="648"/>
      <c r="SCT509" s="648"/>
      <c r="SCU509" s="648"/>
      <c r="SCV509" s="648"/>
      <c r="SCW509" s="648"/>
      <c r="SCX509" s="648"/>
      <c r="SCY509" s="648"/>
      <c r="SCZ509" s="648"/>
      <c r="SDA509" s="648"/>
      <c r="SDB509" s="648"/>
      <c r="SDC509" s="648"/>
      <c r="SDD509" s="648"/>
      <c r="SDE509" s="648"/>
      <c r="SDF509" s="648"/>
      <c r="SDG509" s="648"/>
      <c r="SDH509" s="648"/>
      <c r="SDI509" s="648"/>
      <c r="SDJ509" s="648"/>
      <c r="SDK509" s="648"/>
      <c r="SDL509" s="648"/>
      <c r="SDM509" s="648"/>
      <c r="SDN509" s="648"/>
      <c r="SDO509" s="648"/>
      <c r="SDP509" s="648"/>
      <c r="SDQ509" s="648"/>
      <c r="SDR509" s="648"/>
      <c r="SDS509" s="648"/>
      <c r="SDT509" s="648"/>
      <c r="SDU509" s="648"/>
      <c r="SDV509" s="648"/>
      <c r="SDW509" s="648"/>
      <c r="SDX509" s="648"/>
      <c r="SDY509" s="648"/>
      <c r="SDZ509" s="648"/>
      <c r="SEA509" s="648"/>
      <c r="SEB509" s="648"/>
      <c r="SEC509" s="648"/>
      <c r="SED509" s="648"/>
      <c r="SEE509" s="648"/>
      <c r="SEF509" s="648"/>
      <c r="SEG509" s="648"/>
      <c r="SEH509" s="648"/>
      <c r="SEI509" s="648"/>
      <c r="SEJ509" s="648"/>
      <c r="SEK509" s="648"/>
      <c r="SEL509" s="648"/>
      <c r="SEM509" s="648"/>
      <c r="SEN509" s="648"/>
      <c r="SEO509" s="648"/>
      <c r="SEP509" s="648"/>
      <c r="SEQ509" s="648"/>
      <c r="SER509" s="648"/>
      <c r="SES509" s="648"/>
      <c r="SET509" s="648"/>
      <c r="SEU509" s="648"/>
      <c r="SEV509" s="648"/>
      <c r="SEW509" s="648"/>
      <c r="SEX509" s="648"/>
      <c r="SEY509" s="648"/>
      <c r="SEZ509" s="648"/>
      <c r="SFA509" s="648"/>
      <c r="SFB509" s="648"/>
      <c r="SFC509" s="648"/>
      <c r="SFD509" s="648"/>
      <c r="SFE509" s="648"/>
      <c r="SFF509" s="648"/>
      <c r="SFG509" s="648"/>
      <c r="SFH509" s="648"/>
      <c r="SFI509" s="648"/>
      <c r="SFJ509" s="648"/>
      <c r="SFK509" s="648"/>
      <c r="SFL509" s="648"/>
      <c r="SFM509" s="648"/>
      <c r="SFN509" s="648"/>
      <c r="SFO509" s="648"/>
      <c r="SFP509" s="648"/>
      <c r="SFQ509" s="648"/>
      <c r="SFR509" s="648"/>
      <c r="SFS509" s="648"/>
      <c r="SFT509" s="648"/>
      <c r="SFU509" s="648"/>
      <c r="SFV509" s="648"/>
      <c r="SFW509" s="648"/>
      <c r="SFX509" s="648"/>
      <c r="SFY509" s="648"/>
      <c r="SFZ509" s="648"/>
      <c r="SGA509" s="648"/>
      <c r="SGB509" s="648"/>
      <c r="SGC509" s="648"/>
      <c r="SGD509" s="648"/>
      <c r="SGE509" s="648"/>
      <c r="SGF509" s="648"/>
      <c r="SGG509" s="648"/>
      <c r="SGH509" s="648"/>
      <c r="SGI509" s="648"/>
      <c r="SGJ509" s="648"/>
      <c r="SGK509" s="648"/>
      <c r="SGL509" s="648"/>
      <c r="SGM509" s="648"/>
      <c r="SGN509" s="648"/>
      <c r="SGO509" s="648"/>
      <c r="SGP509" s="648"/>
      <c r="SGQ509" s="648"/>
      <c r="SGR509" s="648"/>
      <c r="SGS509" s="648"/>
      <c r="SGT509" s="648"/>
      <c r="SGU509" s="648"/>
      <c r="SGV509" s="648"/>
      <c r="SGW509" s="648"/>
      <c r="SGX509" s="648"/>
      <c r="SGY509" s="648"/>
      <c r="SGZ509" s="648"/>
      <c r="SHA509" s="648"/>
      <c r="SHB509" s="648"/>
      <c r="SHC509" s="648"/>
      <c r="SHD509" s="648"/>
      <c r="SHE509" s="648"/>
      <c r="SHF509" s="648"/>
      <c r="SHG509" s="648"/>
      <c r="SHH509" s="648"/>
      <c r="SHI509" s="648"/>
      <c r="SHJ509" s="648"/>
      <c r="SHK509" s="648"/>
      <c r="SHL509" s="648"/>
      <c r="SHM509" s="648"/>
      <c r="SHN509" s="648"/>
      <c r="SHO509" s="648"/>
      <c r="SHP509" s="648"/>
      <c r="SHQ509" s="648"/>
      <c r="SHR509" s="648"/>
      <c r="SHS509" s="648"/>
      <c r="SHT509" s="648"/>
      <c r="SHU509" s="648"/>
      <c r="SHV509" s="648"/>
      <c r="SHW509" s="648"/>
      <c r="SHX509" s="648"/>
      <c r="SHY509" s="648"/>
      <c r="SHZ509" s="648"/>
      <c r="SIA509" s="648"/>
      <c r="SIB509" s="648"/>
      <c r="SIC509" s="648"/>
      <c r="SID509" s="648"/>
      <c r="SIE509" s="648"/>
      <c r="SIF509" s="648"/>
      <c r="SIG509" s="648"/>
      <c r="SIH509" s="648"/>
      <c r="SII509" s="648"/>
      <c r="SIJ509" s="648"/>
      <c r="SIK509" s="648"/>
      <c r="SIL509" s="648"/>
      <c r="SIM509" s="648"/>
      <c r="SIN509" s="648"/>
      <c r="SIO509" s="648"/>
      <c r="SIP509" s="648"/>
      <c r="SIQ509" s="648"/>
      <c r="SIR509" s="648"/>
      <c r="SIS509" s="648"/>
      <c r="SIT509" s="648"/>
      <c r="SIU509" s="648"/>
      <c r="SIV509" s="648"/>
      <c r="SIW509" s="648"/>
      <c r="SIX509" s="648"/>
      <c r="SIY509" s="648"/>
      <c r="SIZ509" s="648"/>
      <c r="SJA509" s="648"/>
      <c r="SJB509" s="648"/>
      <c r="SJC509" s="648"/>
      <c r="SJD509" s="648"/>
      <c r="SJE509" s="648"/>
      <c r="SJF509" s="648"/>
      <c r="SJG509" s="648"/>
      <c r="SJH509" s="648"/>
      <c r="SJI509" s="648"/>
      <c r="SJJ509" s="648"/>
      <c r="SJK509" s="648"/>
      <c r="SJL509" s="648"/>
      <c r="SJM509" s="648"/>
      <c r="SJN509" s="648"/>
      <c r="SJO509" s="648"/>
      <c r="SJP509" s="648"/>
      <c r="SJQ509" s="648"/>
      <c r="SJR509" s="648"/>
      <c r="SJS509" s="648"/>
      <c r="SJT509" s="648"/>
      <c r="SJU509" s="648"/>
      <c r="SJV509" s="648"/>
      <c r="SJW509" s="648"/>
      <c r="SJX509" s="648"/>
      <c r="SJY509" s="648"/>
      <c r="SJZ509" s="648"/>
      <c r="SKA509" s="648"/>
      <c r="SKB509" s="648"/>
      <c r="SKC509" s="648"/>
      <c r="SKD509" s="648"/>
      <c r="SKE509" s="648"/>
      <c r="SKF509" s="648"/>
      <c r="SKG509" s="648"/>
      <c r="SKH509" s="648"/>
      <c r="SKI509" s="648"/>
      <c r="SKJ509" s="648"/>
      <c r="SKK509" s="648"/>
      <c r="SKL509" s="648"/>
      <c r="SKM509" s="648"/>
      <c r="SKN509" s="648"/>
      <c r="SKO509" s="648"/>
      <c r="SKP509" s="648"/>
      <c r="SKQ509" s="648"/>
      <c r="SKR509" s="648"/>
      <c r="SKS509" s="648"/>
      <c r="SKT509" s="648"/>
      <c r="SKU509" s="648"/>
      <c r="SKV509" s="648"/>
      <c r="SKW509" s="648"/>
      <c r="SKX509" s="648"/>
      <c r="SKY509" s="648"/>
      <c r="SKZ509" s="648"/>
      <c r="SLA509" s="648"/>
      <c r="SLB509" s="648"/>
      <c r="SLC509" s="648"/>
      <c r="SLD509" s="648"/>
      <c r="SLE509" s="648"/>
      <c r="SLF509" s="648"/>
      <c r="SLG509" s="648"/>
      <c r="SLH509" s="648"/>
      <c r="SLI509" s="648"/>
      <c r="SLJ509" s="648"/>
      <c r="SLK509" s="648"/>
      <c r="SLL509" s="648"/>
      <c r="SLM509" s="648"/>
      <c r="SLN509" s="648"/>
      <c r="SLO509" s="648"/>
      <c r="SLP509" s="648"/>
      <c r="SLQ509" s="648"/>
      <c r="SLR509" s="648"/>
      <c r="SLS509" s="648"/>
      <c r="SLT509" s="648"/>
      <c r="SLU509" s="648"/>
      <c r="SLV509" s="648"/>
      <c r="SLW509" s="648"/>
      <c r="SLX509" s="648"/>
      <c r="SLY509" s="648"/>
      <c r="SLZ509" s="648"/>
      <c r="SMA509" s="648"/>
      <c r="SMB509" s="648"/>
      <c r="SMC509" s="648"/>
      <c r="SMD509" s="648"/>
      <c r="SME509" s="648"/>
      <c r="SMF509" s="648"/>
      <c r="SMG509" s="648"/>
      <c r="SMH509" s="648"/>
      <c r="SMI509" s="648"/>
      <c r="SMJ509" s="648"/>
      <c r="SMK509" s="648"/>
      <c r="SML509" s="648"/>
      <c r="SMM509" s="648"/>
      <c r="SMN509" s="648"/>
      <c r="SMO509" s="648"/>
      <c r="SMP509" s="648"/>
      <c r="SMQ509" s="648"/>
      <c r="SMR509" s="648"/>
      <c r="SMS509" s="648"/>
      <c r="SMT509" s="648"/>
      <c r="SMU509" s="648"/>
      <c r="SMV509" s="648"/>
      <c r="SMW509" s="648"/>
      <c r="SMX509" s="648"/>
      <c r="SMY509" s="648"/>
      <c r="SMZ509" s="648"/>
      <c r="SNA509" s="648"/>
      <c r="SNB509" s="648"/>
      <c r="SNC509" s="648"/>
      <c r="SND509" s="648"/>
      <c r="SNE509" s="648"/>
      <c r="SNF509" s="648"/>
      <c r="SNG509" s="648"/>
      <c r="SNH509" s="648"/>
      <c r="SNI509" s="648"/>
      <c r="SNJ509" s="648"/>
      <c r="SNK509" s="648"/>
      <c r="SNL509" s="648"/>
      <c r="SNM509" s="648"/>
      <c r="SNN509" s="648"/>
      <c r="SNO509" s="648"/>
      <c r="SNP509" s="648"/>
      <c r="SNQ509" s="648"/>
      <c r="SNR509" s="648"/>
      <c r="SNS509" s="648"/>
      <c r="SNT509" s="648"/>
      <c r="SNU509" s="648"/>
      <c r="SNV509" s="648"/>
      <c r="SNW509" s="648"/>
      <c r="SNX509" s="648"/>
      <c r="SNY509" s="648"/>
      <c r="SNZ509" s="648"/>
      <c r="SOA509" s="648"/>
      <c r="SOB509" s="648"/>
      <c r="SOC509" s="648"/>
      <c r="SOD509" s="648"/>
      <c r="SOE509" s="648"/>
      <c r="SOF509" s="648"/>
      <c r="SOG509" s="648"/>
      <c r="SOH509" s="648"/>
      <c r="SOI509" s="648"/>
      <c r="SOJ509" s="648"/>
      <c r="SOK509" s="648"/>
      <c r="SOL509" s="648"/>
      <c r="SOM509" s="648"/>
      <c r="SON509" s="648"/>
      <c r="SOO509" s="648"/>
      <c r="SOP509" s="648"/>
      <c r="SOQ509" s="648"/>
      <c r="SOR509" s="648"/>
      <c r="SOS509" s="648"/>
      <c r="SOT509" s="648"/>
      <c r="SOU509" s="648"/>
      <c r="SOV509" s="648"/>
      <c r="SOW509" s="648"/>
      <c r="SOX509" s="648"/>
      <c r="SOY509" s="648"/>
      <c r="SOZ509" s="648"/>
      <c r="SPA509" s="648"/>
      <c r="SPB509" s="648"/>
      <c r="SPC509" s="648"/>
      <c r="SPD509" s="648"/>
      <c r="SPE509" s="648"/>
      <c r="SPF509" s="648"/>
      <c r="SPG509" s="648"/>
      <c r="SPH509" s="648"/>
      <c r="SPI509" s="648"/>
      <c r="SPJ509" s="648"/>
      <c r="SPK509" s="648"/>
      <c r="SPL509" s="648"/>
      <c r="SPM509" s="648"/>
      <c r="SPN509" s="648"/>
      <c r="SPO509" s="648"/>
      <c r="SPP509" s="648"/>
      <c r="SPQ509" s="648"/>
      <c r="SPR509" s="648"/>
      <c r="SPS509" s="648"/>
      <c r="SPT509" s="648"/>
      <c r="SPU509" s="648"/>
      <c r="SPV509" s="648"/>
      <c r="SPW509" s="648"/>
      <c r="SPX509" s="648"/>
      <c r="SPY509" s="648"/>
      <c r="SPZ509" s="648"/>
      <c r="SQA509" s="648"/>
      <c r="SQB509" s="648"/>
      <c r="SQC509" s="648"/>
      <c r="SQD509" s="648"/>
      <c r="SQE509" s="648"/>
      <c r="SQF509" s="648"/>
      <c r="SQG509" s="648"/>
      <c r="SQH509" s="648"/>
      <c r="SQI509" s="648"/>
      <c r="SQJ509" s="648"/>
      <c r="SQK509" s="648"/>
      <c r="SQL509" s="648"/>
      <c r="SQM509" s="648"/>
      <c r="SQN509" s="648"/>
      <c r="SQO509" s="648"/>
      <c r="SQP509" s="648"/>
      <c r="SQQ509" s="648"/>
      <c r="SQR509" s="648"/>
      <c r="SQS509" s="648"/>
      <c r="SQT509" s="648"/>
      <c r="SQU509" s="648"/>
      <c r="SQV509" s="648"/>
      <c r="SQW509" s="648"/>
      <c r="SQX509" s="648"/>
      <c r="SQY509" s="648"/>
      <c r="SQZ509" s="648"/>
      <c r="SRA509" s="648"/>
      <c r="SRB509" s="648"/>
      <c r="SRC509" s="648"/>
      <c r="SRD509" s="648"/>
      <c r="SRE509" s="648"/>
      <c r="SRF509" s="648"/>
      <c r="SRG509" s="648"/>
      <c r="SRH509" s="648"/>
      <c r="SRI509" s="648"/>
      <c r="SRJ509" s="648"/>
      <c r="SRK509" s="648"/>
      <c r="SRL509" s="648"/>
      <c r="SRM509" s="648"/>
      <c r="SRN509" s="648"/>
      <c r="SRO509" s="648"/>
      <c r="SRP509" s="648"/>
      <c r="SRQ509" s="648"/>
      <c r="SRR509" s="648"/>
      <c r="SRS509" s="648"/>
      <c r="SRT509" s="648"/>
      <c r="SRU509" s="648"/>
      <c r="SRV509" s="648"/>
      <c r="SRW509" s="648"/>
      <c r="SRX509" s="648"/>
      <c r="SRY509" s="648"/>
      <c r="SRZ509" s="648"/>
      <c r="SSA509" s="648"/>
      <c r="SSB509" s="648"/>
      <c r="SSC509" s="648"/>
      <c r="SSD509" s="648"/>
      <c r="SSE509" s="648"/>
      <c r="SSF509" s="648"/>
      <c r="SSG509" s="648"/>
      <c r="SSH509" s="648"/>
      <c r="SSI509" s="648"/>
      <c r="SSJ509" s="648"/>
      <c r="SSK509" s="648"/>
      <c r="SSL509" s="648"/>
      <c r="SSM509" s="648"/>
      <c r="SSN509" s="648"/>
      <c r="SSO509" s="648"/>
      <c r="SSP509" s="648"/>
      <c r="SSQ509" s="648"/>
      <c r="SSR509" s="648"/>
      <c r="SSS509" s="648"/>
      <c r="SST509" s="648"/>
      <c r="SSU509" s="648"/>
      <c r="SSV509" s="648"/>
      <c r="SSW509" s="648"/>
      <c r="SSX509" s="648"/>
      <c r="SSY509" s="648"/>
      <c r="SSZ509" s="648"/>
      <c r="STA509" s="648"/>
      <c r="STB509" s="648"/>
      <c r="STC509" s="648"/>
      <c r="STD509" s="648"/>
      <c r="STE509" s="648"/>
      <c r="STF509" s="648"/>
      <c r="STG509" s="648"/>
      <c r="STH509" s="648"/>
      <c r="STI509" s="648"/>
      <c r="STJ509" s="648"/>
      <c r="STK509" s="648"/>
      <c r="STL509" s="648"/>
      <c r="STM509" s="648"/>
      <c r="STN509" s="648"/>
      <c r="STO509" s="648"/>
      <c r="STP509" s="648"/>
      <c r="STQ509" s="648"/>
      <c r="STR509" s="648"/>
      <c r="STS509" s="648"/>
      <c r="STT509" s="648"/>
      <c r="STU509" s="648"/>
      <c r="STV509" s="648"/>
      <c r="STW509" s="648"/>
      <c r="STX509" s="648"/>
      <c r="STY509" s="648"/>
      <c r="STZ509" s="648"/>
      <c r="SUA509" s="648"/>
      <c r="SUB509" s="648"/>
      <c r="SUC509" s="648"/>
      <c r="SUD509" s="648"/>
      <c r="SUE509" s="648"/>
      <c r="SUF509" s="648"/>
      <c r="SUG509" s="648"/>
      <c r="SUH509" s="648"/>
      <c r="SUI509" s="648"/>
      <c r="SUJ509" s="648"/>
      <c r="SUK509" s="648"/>
      <c r="SUL509" s="648"/>
      <c r="SUM509" s="648"/>
      <c r="SUN509" s="648"/>
      <c r="SUO509" s="648"/>
      <c r="SUP509" s="648"/>
      <c r="SUQ509" s="648"/>
      <c r="SUR509" s="648"/>
      <c r="SUS509" s="648"/>
      <c r="SUT509" s="648"/>
      <c r="SUU509" s="648"/>
      <c r="SUV509" s="648"/>
      <c r="SUW509" s="648"/>
      <c r="SUX509" s="648"/>
      <c r="SUY509" s="648"/>
      <c r="SUZ509" s="648"/>
      <c r="SVA509" s="648"/>
      <c r="SVB509" s="648"/>
      <c r="SVC509" s="648"/>
      <c r="SVD509" s="648"/>
      <c r="SVE509" s="648"/>
      <c r="SVF509" s="648"/>
      <c r="SVG509" s="648"/>
      <c r="SVH509" s="648"/>
      <c r="SVI509" s="648"/>
      <c r="SVJ509" s="648"/>
      <c r="SVK509" s="648"/>
      <c r="SVL509" s="648"/>
      <c r="SVM509" s="648"/>
      <c r="SVN509" s="648"/>
      <c r="SVO509" s="648"/>
      <c r="SVP509" s="648"/>
      <c r="SVQ509" s="648"/>
      <c r="SVR509" s="648"/>
      <c r="SVS509" s="648"/>
      <c r="SVT509" s="648"/>
      <c r="SVU509" s="648"/>
      <c r="SVV509" s="648"/>
      <c r="SVW509" s="648"/>
      <c r="SVX509" s="648"/>
      <c r="SVY509" s="648"/>
      <c r="SVZ509" s="648"/>
      <c r="SWA509" s="648"/>
      <c r="SWB509" s="648"/>
      <c r="SWC509" s="648"/>
      <c r="SWD509" s="648"/>
      <c r="SWE509" s="648"/>
      <c r="SWF509" s="648"/>
      <c r="SWG509" s="648"/>
      <c r="SWH509" s="648"/>
      <c r="SWI509" s="648"/>
      <c r="SWJ509" s="648"/>
      <c r="SWK509" s="648"/>
      <c r="SWL509" s="648"/>
      <c r="SWM509" s="648"/>
      <c r="SWN509" s="648"/>
      <c r="SWO509" s="648"/>
      <c r="SWP509" s="648"/>
      <c r="SWQ509" s="648"/>
      <c r="SWR509" s="648"/>
      <c r="SWS509" s="648"/>
      <c r="SWT509" s="648"/>
      <c r="SWU509" s="648"/>
      <c r="SWV509" s="648"/>
      <c r="SWW509" s="648"/>
      <c r="SWX509" s="648"/>
      <c r="SWY509" s="648"/>
      <c r="SWZ509" s="648"/>
      <c r="SXA509" s="648"/>
      <c r="SXB509" s="648"/>
      <c r="SXC509" s="648"/>
      <c r="SXD509" s="648"/>
      <c r="SXE509" s="648"/>
      <c r="SXF509" s="648"/>
      <c r="SXG509" s="648"/>
      <c r="SXH509" s="648"/>
      <c r="SXI509" s="648"/>
      <c r="SXJ509" s="648"/>
      <c r="SXK509" s="648"/>
      <c r="SXL509" s="648"/>
      <c r="SXM509" s="648"/>
      <c r="SXN509" s="648"/>
      <c r="SXO509" s="648"/>
      <c r="SXP509" s="648"/>
      <c r="SXQ509" s="648"/>
      <c r="SXR509" s="648"/>
      <c r="SXS509" s="648"/>
      <c r="SXT509" s="648"/>
      <c r="SXU509" s="648"/>
      <c r="SXV509" s="648"/>
      <c r="SXW509" s="648"/>
      <c r="SXX509" s="648"/>
      <c r="SXY509" s="648"/>
      <c r="SXZ509" s="648"/>
      <c r="SYA509" s="648"/>
      <c r="SYB509" s="648"/>
      <c r="SYC509" s="648"/>
      <c r="SYD509" s="648"/>
      <c r="SYE509" s="648"/>
      <c r="SYF509" s="648"/>
      <c r="SYG509" s="648"/>
      <c r="SYH509" s="648"/>
      <c r="SYI509" s="648"/>
      <c r="SYJ509" s="648"/>
      <c r="SYK509" s="648"/>
      <c r="SYL509" s="648"/>
      <c r="SYM509" s="648"/>
      <c r="SYN509" s="648"/>
      <c r="SYO509" s="648"/>
      <c r="SYP509" s="648"/>
      <c r="SYQ509" s="648"/>
      <c r="SYR509" s="648"/>
      <c r="SYS509" s="648"/>
      <c r="SYT509" s="648"/>
      <c r="SYU509" s="648"/>
      <c r="SYV509" s="648"/>
      <c r="SYW509" s="648"/>
      <c r="SYX509" s="648"/>
      <c r="SYY509" s="648"/>
      <c r="SYZ509" s="648"/>
      <c r="SZA509" s="648"/>
      <c r="SZB509" s="648"/>
      <c r="SZC509" s="648"/>
      <c r="SZD509" s="648"/>
      <c r="SZE509" s="648"/>
      <c r="SZF509" s="648"/>
      <c r="SZG509" s="648"/>
      <c r="SZH509" s="648"/>
      <c r="SZI509" s="648"/>
      <c r="SZJ509" s="648"/>
      <c r="SZK509" s="648"/>
      <c r="SZL509" s="648"/>
      <c r="SZM509" s="648"/>
      <c r="SZN509" s="648"/>
      <c r="SZO509" s="648"/>
      <c r="SZP509" s="648"/>
      <c r="SZQ509" s="648"/>
      <c r="SZR509" s="648"/>
      <c r="SZS509" s="648"/>
      <c r="SZT509" s="648"/>
      <c r="SZU509" s="648"/>
      <c r="SZV509" s="648"/>
      <c r="SZW509" s="648"/>
      <c r="SZX509" s="648"/>
      <c r="SZY509" s="648"/>
      <c r="SZZ509" s="648"/>
      <c r="TAA509" s="648"/>
      <c r="TAB509" s="648"/>
      <c r="TAC509" s="648"/>
      <c r="TAD509" s="648"/>
      <c r="TAE509" s="648"/>
      <c r="TAF509" s="648"/>
      <c r="TAG509" s="648"/>
      <c r="TAH509" s="648"/>
      <c r="TAI509" s="648"/>
      <c r="TAJ509" s="648"/>
      <c r="TAK509" s="648"/>
      <c r="TAL509" s="648"/>
      <c r="TAM509" s="648"/>
      <c r="TAN509" s="648"/>
      <c r="TAO509" s="648"/>
      <c r="TAP509" s="648"/>
      <c r="TAQ509" s="648"/>
      <c r="TAR509" s="648"/>
      <c r="TAS509" s="648"/>
      <c r="TAT509" s="648"/>
      <c r="TAU509" s="648"/>
      <c r="TAV509" s="648"/>
      <c r="TAW509" s="648"/>
      <c r="TAX509" s="648"/>
      <c r="TAY509" s="648"/>
      <c r="TAZ509" s="648"/>
      <c r="TBA509" s="648"/>
      <c r="TBB509" s="648"/>
      <c r="TBC509" s="648"/>
      <c r="TBD509" s="648"/>
      <c r="TBE509" s="648"/>
      <c r="TBF509" s="648"/>
      <c r="TBG509" s="648"/>
      <c r="TBH509" s="648"/>
      <c r="TBI509" s="648"/>
      <c r="TBJ509" s="648"/>
      <c r="TBK509" s="648"/>
      <c r="TBL509" s="648"/>
      <c r="TBM509" s="648"/>
      <c r="TBN509" s="648"/>
      <c r="TBO509" s="648"/>
      <c r="TBP509" s="648"/>
      <c r="TBQ509" s="648"/>
      <c r="TBR509" s="648"/>
      <c r="TBS509" s="648"/>
      <c r="TBT509" s="648"/>
      <c r="TBU509" s="648"/>
      <c r="TBV509" s="648"/>
      <c r="TBW509" s="648"/>
      <c r="TBX509" s="648"/>
      <c r="TBY509" s="648"/>
      <c r="TBZ509" s="648"/>
      <c r="TCA509" s="648"/>
      <c r="TCB509" s="648"/>
      <c r="TCC509" s="648"/>
      <c r="TCD509" s="648"/>
      <c r="TCE509" s="648"/>
      <c r="TCF509" s="648"/>
      <c r="TCG509" s="648"/>
      <c r="TCH509" s="648"/>
      <c r="TCI509" s="648"/>
      <c r="TCJ509" s="648"/>
      <c r="TCK509" s="648"/>
      <c r="TCL509" s="648"/>
      <c r="TCM509" s="648"/>
      <c r="TCN509" s="648"/>
      <c r="TCO509" s="648"/>
      <c r="TCP509" s="648"/>
      <c r="TCQ509" s="648"/>
      <c r="TCR509" s="648"/>
      <c r="TCS509" s="648"/>
      <c r="TCT509" s="648"/>
      <c r="TCU509" s="648"/>
      <c r="TCV509" s="648"/>
      <c r="TCW509" s="648"/>
      <c r="TCX509" s="648"/>
      <c r="TCY509" s="648"/>
      <c r="TCZ509" s="648"/>
      <c r="TDA509" s="648"/>
      <c r="TDB509" s="648"/>
      <c r="TDC509" s="648"/>
      <c r="TDD509" s="648"/>
      <c r="TDE509" s="648"/>
      <c r="TDF509" s="648"/>
      <c r="TDG509" s="648"/>
      <c r="TDH509" s="648"/>
      <c r="TDI509" s="648"/>
      <c r="TDJ509" s="648"/>
      <c r="TDK509" s="648"/>
      <c r="TDL509" s="648"/>
      <c r="TDM509" s="648"/>
      <c r="TDN509" s="648"/>
      <c r="TDO509" s="648"/>
      <c r="TDP509" s="648"/>
      <c r="TDQ509" s="648"/>
      <c r="TDR509" s="648"/>
      <c r="TDS509" s="648"/>
      <c r="TDT509" s="648"/>
      <c r="TDU509" s="648"/>
      <c r="TDV509" s="648"/>
      <c r="TDW509" s="648"/>
      <c r="TDX509" s="648"/>
      <c r="TDY509" s="648"/>
      <c r="TDZ509" s="648"/>
      <c r="TEA509" s="648"/>
      <c r="TEB509" s="648"/>
      <c r="TEC509" s="648"/>
      <c r="TED509" s="648"/>
      <c r="TEE509" s="648"/>
      <c r="TEF509" s="648"/>
      <c r="TEG509" s="648"/>
      <c r="TEH509" s="648"/>
      <c r="TEI509" s="648"/>
      <c r="TEJ509" s="648"/>
      <c r="TEK509" s="648"/>
      <c r="TEL509" s="648"/>
      <c r="TEM509" s="648"/>
      <c r="TEN509" s="648"/>
      <c r="TEO509" s="648"/>
      <c r="TEP509" s="648"/>
      <c r="TEQ509" s="648"/>
      <c r="TER509" s="648"/>
      <c r="TES509" s="648"/>
      <c r="TET509" s="648"/>
      <c r="TEU509" s="648"/>
      <c r="TEV509" s="648"/>
      <c r="TEW509" s="648"/>
      <c r="TEX509" s="648"/>
      <c r="TEY509" s="648"/>
      <c r="TEZ509" s="648"/>
      <c r="TFA509" s="648"/>
      <c r="TFB509" s="648"/>
      <c r="TFC509" s="648"/>
      <c r="TFD509" s="648"/>
      <c r="TFE509" s="648"/>
      <c r="TFF509" s="648"/>
      <c r="TFG509" s="648"/>
      <c r="TFH509" s="648"/>
      <c r="TFI509" s="648"/>
      <c r="TFJ509" s="648"/>
      <c r="TFK509" s="648"/>
      <c r="TFL509" s="648"/>
      <c r="TFM509" s="648"/>
      <c r="TFN509" s="648"/>
      <c r="TFO509" s="648"/>
      <c r="TFP509" s="648"/>
      <c r="TFQ509" s="648"/>
      <c r="TFR509" s="648"/>
      <c r="TFS509" s="648"/>
      <c r="TFT509" s="648"/>
      <c r="TFU509" s="648"/>
      <c r="TFV509" s="648"/>
      <c r="TFW509" s="648"/>
      <c r="TFX509" s="648"/>
      <c r="TFY509" s="648"/>
      <c r="TFZ509" s="648"/>
      <c r="TGA509" s="648"/>
      <c r="TGB509" s="648"/>
      <c r="TGC509" s="648"/>
      <c r="TGD509" s="648"/>
      <c r="TGE509" s="648"/>
      <c r="TGF509" s="648"/>
      <c r="TGG509" s="648"/>
      <c r="TGH509" s="648"/>
      <c r="TGI509" s="648"/>
      <c r="TGJ509" s="648"/>
      <c r="TGK509" s="648"/>
      <c r="TGL509" s="648"/>
      <c r="TGM509" s="648"/>
      <c r="TGN509" s="648"/>
      <c r="TGO509" s="648"/>
      <c r="TGP509" s="648"/>
      <c r="TGQ509" s="648"/>
      <c r="TGR509" s="648"/>
      <c r="TGS509" s="648"/>
      <c r="TGT509" s="648"/>
      <c r="TGU509" s="648"/>
      <c r="TGV509" s="648"/>
      <c r="TGW509" s="648"/>
      <c r="TGX509" s="648"/>
      <c r="TGY509" s="648"/>
      <c r="TGZ509" s="648"/>
      <c r="THA509" s="648"/>
      <c r="THB509" s="648"/>
      <c r="THC509" s="648"/>
      <c r="THD509" s="648"/>
      <c r="THE509" s="648"/>
      <c r="THF509" s="648"/>
      <c r="THG509" s="648"/>
      <c r="THH509" s="648"/>
      <c r="THI509" s="648"/>
      <c r="THJ509" s="648"/>
      <c r="THK509" s="648"/>
      <c r="THL509" s="648"/>
      <c r="THM509" s="648"/>
      <c r="THN509" s="648"/>
      <c r="THO509" s="648"/>
      <c r="THP509" s="648"/>
      <c r="THQ509" s="648"/>
      <c r="THR509" s="648"/>
      <c r="THS509" s="648"/>
      <c r="THT509" s="648"/>
      <c r="THU509" s="648"/>
      <c r="THV509" s="648"/>
      <c r="THW509" s="648"/>
      <c r="THX509" s="648"/>
      <c r="THY509" s="648"/>
      <c r="THZ509" s="648"/>
      <c r="TIA509" s="648"/>
      <c r="TIB509" s="648"/>
      <c r="TIC509" s="648"/>
      <c r="TID509" s="648"/>
      <c r="TIE509" s="648"/>
      <c r="TIF509" s="648"/>
      <c r="TIG509" s="648"/>
      <c r="TIH509" s="648"/>
      <c r="TII509" s="648"/>
      <c r="TIJ509" s="648"/>
      <c r="TIK509" s="648"/>
      <c r="TIL509" s="648"/>
      <c r="TIM509" s="648"/>
      <c r="TIN509" s="648"/>
      <c r="TIO509" s="648"/>
      <c r="TIP509" s="648"/>
      <c r="TIQ509" s="648"/>
      <c r="TIR509" s="648"/>
      <c r="TIS509" s="648"/>
      <c r="TIT509" s="648"/>
      <c r="TIU509" s="648"/>
      <c r="TIV509" s="648"/>
      <c r="TIW509" s="648"/>
      <c r="TIX509" s="648"/>
      <c r="TIY509" s="648"/>
      <c r="TIZ509" s="648"/>
      <c r="TJA509" s="648"/>
      <c r="TJB509" s="648"/>
      <c r="TJC509" s="648"/>
      <c r="TJD509" s="648"/>
      <c r="TJE509" s="648"/>
      <c r="TJF509" s="648"/>
      <c r="TJG509" s="648"/>
      <c r="TJH509" s="648"/>
      <c r="TJI509" s="648"/>
      <c r="TJJ509" s="648"/>
      <c r="TJK509" s="648"/>
      <c r="TJL509" s="648"/>
      <c r="TJM509" s="648"/>
      <c r="TJN509" s="648"/>
      <c r="TJO509" s="648"/>
      <c r="TJP509" s="648"/>
      <c r="TJQ509" s="648"/>
      <c r="TJR509" s="648"/>
      <c r="TJS509" s="648"/>
      <c r="TJT509" s="648"/>
      <c r="TJU509" s="648"/>
      <c r="TJV509" s="648"/>
      <c r="TJW509" s="648"/>
      <c r="TJX509" s="648"/>
      <c r="TJY509" s="648"/>
      <c r="TJZ509" s="648"/>
      <c r="TKA509" s="648"/>
      <c r="TKB509" s="648"/>
      <c r="TKC509" s="648"/>
      <c r="TKD509" s="648"/>
      <c r="TKE509" s="648"/>
      <c r="TKF509" s="648"/>
      <c r="TKG509" s="648"/>
      <c r="TKH509" s="648"/>
      <c r="TKI509" s="648"/>
      <c r="TKJ509" s="648"/>
      <c r="TKK509" s="648"/>
      <c r="TKL509" s="648"/>
      <c r="TKM509" s="648"/>
      <c r="TKN509" s="648"/>
      <c r="TKO509" s="648"/>
      <c r="TKP509" s="648"/>
      <c r="TKQ509" s="648"/>
      <c r="TKR509" s="648"/>
      <c r="TKS509" s="648"/>
      <c r="TKT509" s="648"/>
      <c r="TKU509" s="648"/>
      <c r="TKV509" s="648"/>
      <c r="TKW509" s="648"/>
      <c r="TKX509" s="648"/>
      <c r="TKY509" s="648"/>
      <c r="TKZ509" s="648"/>
      <c r="TLA509" s="648"/>
      <c r="TLB509" s="648"/>
      <c r="TLC509" s="648"/>
      <c r="TLD509" s="648"/>
      <c r="TLE509" s="648"/>
      <c r="TLF509" s="648"/>
      <c r="TLG509" s="648"/>
      <c r="TLH509" s="648"/>
      <c r="TLI509" s="648"/>
      <c r="TLJ509" s="648"/>
      <c r="TLK509" s="648"/>
      <c r="TLL509" s="648"/>
      <c r="TLM509" s="648"/>
      <c r="TLN509" s="648"/>
      <c r="TLO509" s="648"/>
      <c r="TLP509" s="648"/>
      <c r="TLQ509" s="648"/>
      <c r="TLR509" s="648"/>
      <c r="TLS509" s="648"/>
      <c r="TLT509" s="648"/>
      <c r="TLU509" s="648"/>
      <c r="TLV509" s="648"/>
      <c r="TLW509" s="648"/>
      <c r="TLX509" s="648"/>
      <c r="TLY509" s="648"/>
      <c r="TLZ509" s="648"/>
      <c r="TMA509" s="648"/>
      <c r="TMB509" s="648"/>
      <c r="TMC509" s="648"/>
      <c r="TMD509" s="648"/>
      <c r="TME509" s="648"/>
      <c r="TMF509" s="648"/>
      <c r="TMG509" s="648"/>
      <c r="TMH509" s="648"/>
      <c r="TMI509" s="648"/>
      <c r="TMJ509" s="648"/>
      <c r="TMK509" s="648"/>
      <c r="TML509" s="648"/>
      <c r="TMM509" s="648"/>
      <c r="TMN509" s="648"/>
      <c r="TMO509" s="648"/>
      <c r="TMP509" s="648"/>
      <c r="TMQ509" s="648"/>
      <c r="TMR509" s="648"/>
      <c r="TMS509" s="648"/>
      <c r="TMT509" s="648"/>
      <c r="TMU509" s="648"/>
      <c r="TMV509" s="648"/>
      <c r="TMW509" s="648"/>
      <c r="TMX509" s="648"/>
      <c r="TMY509" s="648"/>
      <c r="TMZ509" s="648"/>
      <c r="TNA509" s="648"/>
      <c r="TNB509" s="648"/>
      <c r="TNC509" s="648"/>
      <c r="TND509" s="648"/>
      <c r="TNE509" s="648"/>
      <c r="TNF509" s="648"/>
      <c r="TNG509" s="648"/>
      <c r="TNH509" s="648"/>
      <c r="TNI509" s="648"/>
      <c r="TNJ509" s="648"/>
      <c r="TNK509" s="648"/>
      <c r="TNL509" s="648"/>
      <c r="TNM509" s="648"/>
      <c r="TNN509" s="648"/>
      <c r="TNO509" s="648"/>
      <c r="TNP509" s="648"/>
      <c r="TNQ509" s="648"/>
      <c r="TNR509" s="648"/>
      <c r="TNS509" s="648"/>
      <c r="TNT509" s="648"/>
      <c r="TNU509" s="648"/>
      <c r="TNV509" s="648"/>
      <c r="TNW509" s="648"/>
      <c r="TNX509" s="648"/>
      <c r="TNY509" s="648"/>
      <c r="TNZ509" s="648"/>
      <c r="TOA509" s="648"/>
      <c r="TOB509" s="648"/>
      <c r="TOC509" s="648"/>
      <c r="TOD509" s="648"/>
      <c r="TOE509" s="648"/>
      <c r="TOF509" s="648"/>
      <c r="TOG509" s="648"/>
      <c r="TOH509" s="648"/>
      <c r="TOI509" s="648"/>
      <c r="TOJ509" s="648"/>
      <c r="TOK509" s="648"/>
      <c r="TOL509" s="648"/>
      <c r="TOM509" s="648"/>
      <c r="TON509" s="648"/>
      <c r="TOO509" s="648"/>
      <c r="TOP509" s="648"/>
      <c r="TOQ509" s="648"/>
      <c r="TOR509" s="648"/>
      <c r="TOS509" s="648"/>
      <c r="TOT509" s="648"/>
      <c r="TOU509" s="648"/>
      <c r="TOV509" s="648"/>
      <c r="TOW509" s="648"/>
      <c r="TOX509" s="648"/>
      <c r="TOY509" s="648"/>
      <c r="TOZ509" s="648"/>
      <c r="TPA509" s="648"/>
      <c r="TPB509" s="648"/>
      <c r="TPC509" s="648"/>
      <c r="TPD509" s="648"/>
      <c r="TPE509" s="648"/>
      <c r="TPF509" s="648"/>
      <c r="TPG509" s="648"/>
      <c r="TPH509" s="648"/>
      <c r="TPI509" s="648"/>
      <c r="TPJ509" s="648"/>
      <c r="TPK509" s="648"/>
      <c r="TPL509" s="648"/>
      <c r="TPM509" s="648"/>
      <c r="TPN509" s="648"/>
      <c r="TPO509" s="648"/>
      <c r="TPP509" s="648"/>
      <c r="TPQ509" s="648"/>
      <c r="TPR509" s="648"/>
      <c r="TPS509" s="648"/>
      <c r="TPT509" s="648"/>
      <c r="TPU509" s="648"/>
      <c r="TPV509" s="648"/>
      <c r="TPW509" s="648"/>
      <c r="TPX509" s="648"/>
      <c r="TPY509" s="648"/>
      <c r="TPZ509" s="648"/>
      <c r="TQA509" s="648"/>
      <c r="TQB509" s="648"/>
      <c r="TQC509" s="648"/>
      <c r="TQD509" s="648"/>
      <c r="TQE509" s="648"/>
      <c r="TQF509" s="648"/>
      <c r="TQG509" s="648"/>
      <c r="TQH509" s="648"/>
      <c r="TQI509" s="648"/>
      <c r="TQJ509" s="648"/>
      <c r="TQK509" s="648"/>
      <c r="TQL509" s="648"/>
      <c r="TQM509" s="648"/>
      <c r="TQN509" s="648"/>
      <c r="TQO509" s="648"/>
      <c r="TQP509" s="648"/>
      <c r="TQQ509" s="648"/>
      <c r="TQR509" s="648"/>
      <c r="TQS509" s="648"/>
      <c r="TQT509" s="648"/>
      <c r="TQU509" s="648"/>
      <c r="TQV509" s="648"/>
      <c r="TQW509" s="648"/>
      <c r="TQX509" s="648"/>
      <c r="TQY509" s="648"/>
      <c r="TQZ509" s="648"/>
      <c r="TRA509" s="648"/>
      <c r="TRB509" s="648"/>
      <c r="TRC509" s="648"/>
      <c r="TRD509" s="648"/>
      <c r="TRE509" s="648"/>
      <c r="TRF509" s="648"/>
      <c r="TRG509" s="648"/>
      <c r="TRH509" s="648"/>
      <c r="TRI509" s="648"/>
      <c r="TRJ509" s="648"/>
      <c r="TRK509" s="648"/>
      <c r="TRL509" s="648"/>
      <c r="TRM509" s="648"/>
      <c r="TRN509" s="648"/>
      <c r="TRO509" s="648"/>
      <c r="TRP509" s="648"/>
      <c r="TRQ509" s="648"/>
      <c r="TRR509" s="648"/>
      <c r="TRS509" s="648"/>
      <c r="TRT509" s="648"/>
      <c r="TRU509" s="648"/>
      <c r="TRV509" s="648"/>
      <c r="TRW509" s="648"/>
      <c r="TRX509" s="648"/>
      <c r="TRY509" s="648"/>
      <c r="TRZ509" s="648"/>
      <c r="TSA509" s="648"/>
      <c r="TSB509" s="648"/>
      <c r="TSC509" s="648"/>
      <c r="TSD509" s="648"/>
      <c r="TSE509" s="648"/>
      <c r="TSF509" s="648"/>
      <c r="TSG509" s="648"/>
      <c r="TSH509" s="648"/>
      <c r="TSI509" s="648"/>
      <c r="TSJ509" s="648"/>
      <c r="TSK509" s="648"/>
      <c r="TSL509" s="648"/>
      <c r="TSM509" s="648"/>
      <c r="TSN509" s="648"/>
      <c r="TSO509" s="648"/>
      <c r="TSP509" s="648"/>
      <c r="TSQ509" s="648"/>
      <c r="TSR509" s="648"/>
      <c r="TSS509" s="648"/>
      <c r="TST509" s="648"/>
      <c r="TSU509" s="648"/>
      <c r="TSV509" s="648"/>
      <c r="TSW509" s="648"/>
      <c r="TSX509" s="648"/>
      <c r="TSY509" s="648"/>
      <c r="TSZ509" s="648"/>
      <c r="TTA509" s="648"/>
      <c r="TTB509" s="648"/>
      <c r="TTC509" s="648"/>
      <c r="TTD509" s="648"/>
      <c r="TTE509" s="648"/>
      <c r="TTF509" s="648"/>
      <c r="TTG509" s="648"/>
      <c r="TTH509" s="648"/>
      <c r="TTI509" s="648"/>
      <c r="TTJ509" s="648"/>
      <c r="TTK509" s="648"/>
      <c r="TTL509" s="648"/>
      <c r="TTM509" s="648"/>
      <c r="TTN509" s="648"/>
      <c r="TTO509" s="648"/>
      <c r="TTP509" s="648"/>
      <c r="TTQ509" s="648"/>
      <c r="TTR509" s="648"/>
      <c r="TTS509" s="648"/>
      <c r="TTT509" s="648"/>
      <c r="TTU509" s="648"/>
      <c r="TTV509" s="648"/>
      <c r="TTW509" s="648"/>
      <c r="TTX509" s="648"/>
      <c r="TTY509" s="648"/>
      <c r="TTZ509" s="648"/>
      <c r="TUA509" s="648"/>
      <c r="TUB509" s="648"/>
      <c r="TUC509" s="648"/>
      <c r="TUD509" s="648"/>
      <c r="TUE509" s="648"/>
      <c r="TUF509" s="648"/>
      <c r="TUG509" s="648"/>
      <c r="TUH509" s="648"/>
      <c r="TUI509" s="648"/>
      <c r="TUJ509" s="648"/>
      <c r="TUK509" s="648"/>
      <c r="TUL509" s="648"/>
      <c r="TUM509" s="648"/>
      <c r="TUN509" s="648"/>
      <c r="TUO509" s="648"/>
      <c r="TUP509" s="648"/>
      <c r="TUQ509" s="648"/>
      <c r="TUR509" s="648"/>
      <c r="TUS509" s="648"/>
      <c r="TUT509" s="648"/>
      <c r="TUU509" s="648"/>
      <c r="TUV509" s="648"/>
      <c r="TUW509" s="648"/>
      <c r="TUX509" s="648"/>
      <c r="TUY509" s="648"/>
      <c r="TUZ509" s="648"/>
      <c r="TVA509" s="648"/>
      <c r="TVB509" s="648"/>
      <c r="TVC509" s="648"/>
      <c r="TVD509" s="648"/>
      <c r="TVE509" s="648"/>
      <c r="TVF509" s="648"/>
      <c r="TVG509" s="648"/>
      <c r="TVH509" s="648"/>
      <c r="TVI509" s="648"/>
      <c r="TVJ509" s="648"/>
      <c r="TVK509" s="648"/>
      <c r="TVL509" s="648"/>
      <c r="TVM509" s="648"/>
      <c r="TVN509" s="648"/>
      <c r="TVO509" s="648"/>
      <c r="TVP509" s="648"/>
      <c r="TVQ509" s="648"/>
      <c r="TVR509" s="648"/>
      <c r="TVS509" s="648"/>
      <c r="TVT509" s="648"/>
      <c r="TVU509" s="648"/>
      <c r="TVV509" s="648"/>
      <c r="TVW509" s="648"/>
      <c r="TVX509" s="648"/>
      <c r="TVY509" s="648"/>
      <c r="TVZ509" s="648"/>
      <c r="TWA509" s="648"/>
      <c r="TWB509" s="648"/>
      <c r="TWC509" s="648"/>
      <c r="TWD509" s="648"/>
      <c r="TWE509" s="648"/>
      <c r="TWF509" s="648"/>
      <c r="TWG509" s="648"/>
      <c r="TWH509" s="648"/>
      <c r="TWI509" s="648"/>
      <c r="TWJ509" s="648"/>
      <c r="TWK509" s="648"/>
      <c r="TWL509" s="648"/>
      <c r="TWM509" s="648"/>
      <c r="TWN509" s="648"/>
      <c r="TWO509" s="648"/>
      <c r="TWP509" s="648"/>
      <c r="TWQ509" s="648"/>
      <c r="TWR509" s="648"/>
      <c r="TWS509" s="648"/>
      <c r="TWT509" s="648"/>
      <c r="TWU509" s="648"/>
      <c r="TWV509" s="648"/>
      <c r="TWW509" s="648"/>
      <c r="TWX509" s="648"/>
      <c r="TWY509" s="648"/>
      <c r="TWZ509" s="648"/>
      <c r="TXA509" s="648"/>
      <c r="TXB509" s="648"/>
      <c r="TXC509" s="648"/>
      <c r="TXD509" s="648"/>
      <c r="TXE509" s="648"/>
      <c r="TXF509" s="648"/>
      <c r="TXG509" s="648"/>
      <c r="TXH509" s="648"/>
      <c r="TXI509" s="648"/>
      <c r="TXJ509" s="648"/>
      <c r="TXK509" s="648"/>
      <c r="TXL509" s="648"/>
      <c r="TXM509" s="648"/>
      <c r="TXN509" s="648"/>
      <c r="TXO509" s="648"/>
      <c r="TXP509" s="648"/>
      <c r="TXQ509" s="648"/>
      <c r="TXR509" s="648"/>
      <c r="TXS509" s="648"/>
      <c r="TXT509" s="648"/>
      <c r="TXU509" s="648"/>
      <c r="TXV509" s="648"/>
      <c r="TXW509" s="648"/>
      <c r="TXX509" s="648"/>
      <c r="TXY509" s="648"/>
      <c r="TXZ509" s="648"/>
      <c r="TYA509" s="648"/>
      <c r="TYB509" s="648"/>
      <c r="TYC509" s="648"/>
      <c r="TYD509" s="648"/>
      <c r="TYE509" s="648"/>
      <c r="TYF509" s="648"/>
      <c r="TYG509" s="648"/>
      <c r="TYH509" s="648"/>
      <c r="TYI509" s="648"/>
      <c r="TYJ509" s="648"/>
      <c r="TYK509" s="648"/>
      <c r="TYL509" s="648"/>
      <c r="TYM509" s="648"/>
      <c r="TYN509" s="648"/>
      <c r="TYO509" s="648"/>
      <c r="TYP509" s="648"/>
      <c r="TYQ509" s="648"/>
      <c r="TYR509" s="648"/>
      <c r="TYS509" s="648"/>
      <c r="TYT509" s="648"/>
      <c r="TYU509" s="648"/>
      <c r="TYV509" s="648"/>
      <c r="TYW509" s="648"/>
      <c r="TYX509" s="648"/>
      <c r="TYY509" s="648"/>
      <c r="TYZ509" s="648"/>
      <c r="TZA509" s="648"/>
      <c r="TZB509" s="648"/>
      <c r="TZC509" s="648"/>
      <c r="TZD509" s="648"/>
      <c r="TZE509" s="648"/>
      <c r="TZF509" s="648"/>
      <c r="TZG509" s="648"/>
      <c r="TZH509" s="648"/>
      <c r="TZI509" s="648"/>
      <c r="TZJ509" s="648"/>
      <c r="TZK509" s="648"/>
      <c r="TZL509" s="648"/>
      <c r="TZM509" s="648"/>
      <c r="TZN509" s="648"/>
      <c r="TZO509" s="648"/>
      <c r="TZP509" s="648"/>
      <c r="TZQ509" s="648"/>
      <c r="TZR509" s="648"/>
      <c r="TZS509" s="648"/>
      <c r="TZT509" s="648"/>
      <c r="TZU509" s="648"/>
      <c r="TZV509" s="648"/>
      <c r="TZW509" s="648"/>
      <c r="TZX509" s="648"/>
      <c r="TZY509" s="648"/>
      <c r="TZZ509" s="648"/>
      <c r="UAA509" s="648"/>
      <c r="UAB509" s="648"/>
      <c r="UAC509" s="648"/>
      <c r="UAD509" s="648"/>
      <c r="UAE509" s="648"/>
      <c r="UAF509" s="648"/>
      <c r="UAG509" s="648"/>
      <c r="UAH509" s="648"/>
      <c r="UAI509" s="648"/>
      <c r="UAJ509" s="648"/>
      <c r="UAK509" s="648"/>
      <c r="UAL509" s="648"/>
      <c r="UAM509" s="648"/>
      <c r="UAN509" s="648"/>
      <c r="UAO509" s="648"/>
      <c r="UAP509" s="648"/>
      <c r="UAQ509" s="648"/>
      <c r="UAR509" s="648"/>
      <c r="UAS509" s="648"/>
      <c r="UAT509" s="648"/>
      <c r="UAU509" s="648"/>
      <c r="UAV509" s="648"/>
      <c r="UAW509" s="648"/>
      <c r="UAX509" s="648"/>
      <c r="UAY509" s="648"/>
      <c r="UAZ509" s="648"/>
      <c r="UBA509" s="648"/>
      <c r="UBB509" s="648"/>
      <c r="UBC509" s="648"/>
      <c r="UBD509" s="648"/>
      <c r="UBE509" s="648"/>
      <c r="UBF509" s="648"/>
      <c r="UBG509" s="648"/>
      <c r="UBH509" s="648"/>
      <c r="UBI509" s="648"/>
      <c r="UBJ509" s="648"/>
      <c r="UBK509" s="648"/>
      <c r="UBL509" s="648"/>
      <c r="UBM509" s="648"/>
      <c r="UBN509" s="648"/>
      <c r="UBO509" s="648"/>
      <c r="UBP509" s="648"/>
      <c r="UBQ509" s="648"/>
      <c r="UBR509" s="648"/>
      <c r="UBS509" s="648"/>
      <c r="UBT509" s="648"/>
      <c r="UBU509" s="648"/>
      <c r="UBV509" s="648"/>
      <c r="UBW509" s="648"/>
      <c r="UBX509" s="648"/>
      <c r="UBY509" s="648"/>
      <c r="UBZ509" s="648"/>
      <c r="UCA509" s="648"/>
      <c r="UCB509" s="648"/>
      <c r="UCC509" s="648"/>
      <c r="UCD509" s="648"/>
      <c r="UCE509" s="648"/>
      <c r="UCF509" s="648"/>
      <c r="UCG509" s="648"/>
      <c r="UCH509" s="648"/>
      <c r="UCI509" s="648"/>
      <c r="UCJ509" s="648"/>
      <c r="UCK509" s="648"/>
      <c r="UCL509" s="648"/>
      <c r="UCM509" s="648"/>
      <c r="UCN509" s="648"/>
      <c r="UCO509" s="648"/>
      <c r="UCP509" s="648"/>
      <c r="UCQ509" s="648"/>
      <c r="UCR509" s="648"/>
      <c r="UCS509" s="648"/>
      <c r="UCT509" s="648"/>
      <c r="UCU509" s="648"/>
      <c r="UCV509" s="648"/>
      <c r="UCW509" s="648"/>
      <c r="UCX509" s="648"/>
      <c r="UCY509" s="648"/>
      <c r="UCZ509" s="648"/>
      <c r="UDA509" s="648"/>
      <c r="UDB509" s="648"/>
      <c r="UDC509" s="648"/>
      <c r="UDD509" s="648"/>
      <c r="UDE509" s="648"/>
      <c r="UDF509" s="648"/>
      <c r="UDG509" s="648"/>
      <c r="UDH509" s="648"/>
      <c r="UDI509" s="648"/>
      <c r="UDJ509" s="648"/>
      <c r="UDK509" s="648"/>
      <c r="UDL509" s="648"/>
      <c r="UDM509" s="648"/>
      <c r="UDN509" s="648"/>
      <c r="UDO509" s="648"/>
      <c r="UDP509" s="648"/>
      <c r="UDQ509" s="648"/>
      <c r="UDR509" s="648"/>
      <c r="UDS509" s="648"/>
      <c r="UDT509" s="648"/>
      <c r="UDU509" s="648"/>
      <c r="UDV509" s="648"/>
      <c r="UDW509" s="648"/>
      <c r="UDX509" s="648"/>
      <c r="UDY509" s="648"/>
      <c r="UDZ509" s="648"/>
      <c r="UEA509" s="648"/>
      <c r="UEB509" s="648"/>
      <c r="UEC509" s="648"/>
      <c r="UED509" s="648"/>
      <c r="UEE509" s="648"/>
      <c r="UEF509" s="648"/>
      <c r="UEG509" s="648"/>
      <c r="UEH509" s="648"/>
      <c r="UEI509" s="648"/>
      <c r="UEJ509" s="648"/>
      <c r="UEK509" s="648"/>
      <c r="UEL509" s="648"/>
      <c r="UEM509" s="648"/>
      <c r="UEN509" s="648"/>
      <c r="UEO509" s="648"/>
      <c r="UEP509" s="648"/>
      <c r="UEQ509" s="648"/>
      <c r="UER509" s="648"/>
      <c r="UES509" s="648"/>
      <c r="UET509" s="648"/>
      <c r="UEU509" s="648"/>
      <c r="UEV509" s="648"/>
      <c r="UEW509" s="648"/>
      <c r="UEX509" s="648"/>
      <c r="UEY509" s="648"/>
      <c r="UEZ509" s="648"/>
      <c r="UFA509" s="648"/>
      <c r="UFB509" s="648"/>
      <c r="UFC509" s="648"/>
      <c r="UFD509" s="648"/>
      <c r="UFE509" s="648"/>
      <c r="UFF509" s="648"/>
      <c r="UFG509" s="648"/>
      <c r="UFH509" s="648"/>
      <c r="UFI509" s="648"/>
      <c r="UFJ509" s="648"/>
      <c r="UFK509" s="648"/>
      <c r="UFL509" s="648"/>
      <c r="UFM509" s="648"/>
      <c r="UFN509" s="648"/>
      <c r="UFO509" s="648"/>
      <c r="UFP509" s="648"/>
      <c r="UFQ509" s="648"/>
      <c r="UFR509" s="648"/>
      <c r="UFS509" s="648"/>
      <c r="UFT509" s="648"/>
      <c r="UFU509" s="648"/>
      <c r="UFV509" s="648"/>
      <c r="UFW509" s="648"/>
      <c r="UFX509" s="648"/>
      <c r="UFY509" s="648"/>
      <c r="UFZ509" s="648"/>
      <c r="UGA509" s="648"/>
      <c r="UGB509" s="648"/>
      <c r="UGC509" s="648"/>
      <c r="UGD509" s="648"/>
      <c r="UGE509" s="648"/>
      <c r="UGF509" s="648"/>
      <c r="UGG509" s="648"/>
      <c r="UGH509" s="648"/>
      <c r="UGI509" s="648"/>
      <c r="UGJ509" s="648"/>
      <c r="UGK509" s="648"/>
      <c r="UGL509" s="648"/>
      <c r="UGM509" s="648"/>
      <c r="UGN509" s="648"/>
      <c r="UGO509" s="648"/>
      <c r="UGP509" s="648"/>
      <c r="UGQ509" s="648"/>
      <c r="UGR509" s="648"/>
      <c r="UGS509" s="648"/>
      <c r="UGT509" s="648"/>
      <c r="UGU509" s="648"/>
      <c r="UGV509" s="648"/>
      <c r="UGW509" s="648"/>
      <c r="UGX509" s="648"/>
      <c r="UGY509" s="648"/>
      <c r="UGZ509" s="648"/>
      <c r="UHA509" s="648"/>
      <c r="UHB509" s="648"/>
      <c r="UHC509" s="648"/>
      <c r="UHD509" s="648"/>
      <c r="UHE509" s="648"/>
      <c r="UHF509" s="648"/>
      <c r="UHG509" s="648"/>
      <c r="UHH509" s="648"/>
      <c r="UHI509" s="648"/>
      <c r="UHJ509" s="648"/>
      <c r="UHK509" s="648"/>
      <c r="UHL509" s="648"/>
      <c r="UHM509" s="648"/>
      <c r="UHN509" s="648"/>
      <c r="UHO509" s="648"/>
      <c r="UHP509" s="648"/>
      <c r="UHQ509" s="648"/>
      <c r="UHR509" s="648"/>
      <c r="UHS509" s="648"/>
      <c r="UHT509" s="648"/>
      <c r="UHU509" s="648"/>
      <c r="UHV509" s="648"/>
      <c r="UHW509" s="648"/>
      <c r="UHX509" s="648"/>
      <c r="UHY509" s="648"/>
      <c r="UHZ509" s="648"/>
      <c r="UIA509" s="648"/>
      <c r="UIB509" s="648"/>
      <c r="UIC509" s="648"/>
      <c r="UID509" s="648"/>
      <c r="UIE509" s="648"/>
      <c r="UIF509" s="648"/>
      <c r="UIG509" s="648"/>
      <c r="UIH509" s="648"/>
      <c r="UII509" s="648"/>
      <c r="UIJ509" s="648"/>
      <c r="UIK509" s="648"/>
      <c r="UIL509" s="648"/>
      <c r="UIM509" s="648"/>
      <c r="UIN509" s="648"/>
      <c r="UIO509" s="648"/>
      <c r="UIP509" s="648"/>
      <c r="UIQ509" s="648"/>
      <c r="UIR509" s="648"/>
      <c r="UIS509" s="648"/>
      <c r="UIT509" s="648"/>
      <c r="UIU509" s="648"/>
      <c r="UIV509" s="648"/>
      <c r="UIW509" s="648"/>
      <c r="UIX509" s="648"/>
      <c r="UIY509" s="648"/>
      <c r="UIZ509" s="648"/>
      <c r="UJA509" s="648"/>
      <c r="UJB509" s="648"/>
      <c r="UJC509" s="648"/>
      <c r="UJD509" s="648"/>
      <c r="UJE509" s="648"/>
      <c r="UJF509" s="648"/>
      <c r="UJG509" s="648"/>
      <c r="UJH509" s="648"/>
      <c r="UJI509" s="648"/>
      <c r="UJJ509" s="648"/>
      <c r="UJK509" s="648"/>
      <c r="UJL509" s="648"/>
      <c r="UJM509" s="648"/>
      <c r="UJN509" s="648"/>
      <c r="UJO509" s="648"/>
      <c r="UJP509" s="648"/>
      <c r="UJQ509" s="648"/>
      <c r="UJR509" s="648"/>
      <c r="UJS509" s="648"/>
      <c r="UJT509" s="648"/>
      <c r="UJU509" s="648"/>
      <c r="UJV509" s="648"/>
      <c r="UJW509" s="648"/>
      <c r="UJX509" s="648"/>
      <c r="UJY509" s="648"/>
      <c r="UJZ509" s="648"/>
      <c r="UKA509" s="648"/>
      <c r="UKB509" s="648"/>
      <c r="UKC509" s="648"/>
      <c r="UKD509" s="648"/>
      <c r="UKE509" s="648"/>
      <c r="UKF509" s="648"/>
      <c r="UKG509" s="648"/>
      <c r="UKH509" s="648"/>
      <c r="UKI509" s="648"/>
      <c r="UKJ509" s="648"/>
      <c r="UKK509" s="648"/>
      <c r="UKL509" s="648"/>
      <c r="UKM509" s="648"/>
      <c r="UKN509" s="648"/>
      <c r="UKO509" s="648"/>
      <c r="UKP509" s="648"/>
      <c r="UKQ509" s="648"/>
      <c r="UKR509" s="648"/>
      <c r="UKS509" s="648"/>
      <c r="UKT509" s="648"/>
      <c r="UKU509" s="648"/>
      <c r="UKV509" s="648"/>
      <c r="UKW509" s="648"/>
      <c r="UKX509" s="648"/>
      <c r="UKY509" s="648"/>
      <c r="UKZ509" s="648"/>
      <c r="ULA509" s="648"/>
      <c r="ULB509" s="648"/>
      <c r="ULC509" s="648"/>
      <c r="ULD509" s="648"/>
      <c r="ULE509" s="648"/>
      <c r="ULF509" s="648"/>
      <c r="ULG509" s="648"/>
      <c r="ULH509" s="648"/>
      <c r="ULI509" s="648"/>
      <c r="ULJ509" s="648"/>
      <c r="ULK509" s="648"/>
      <c r="ULL509" s="648"/>
      <c r="ULM509" s="648"/>
      <c r="ULN509" s="648"/>
      <c r="ULO509" s="648"/>
      <c r="ULP509" s="648"/>
      <c r="ULQ509" s="648"/>
      <c r="ULR509" s="648"/>
      <c r="ULS509" s="648"/>
      <c r="ULT509" s="648"/>
      <c r="ULU509" s="648"/>
      <c r="ULV509" s="648"/>
      <c r="ULW509" s="648"/>
      <c r="ULX509" s="648"/>
      <c r="ULY509" s="648"/>
      <c r="ULZ509" s="648"/>
      <c r="UMA509" s="648"/>
      <c r="UMB509" s="648"/>
      <c r="UMC509" s="648"/>
      <c r="UMD509" s="648"/>
      <c r="UME509" s="648"/>
      <c r="UMF509" s="648"/>
      <c r="UMG509" s="648"/>
      <c r="UMH509" s="648"/>
      <c r="UMI509" s="648"/>
      <c r="UMJ509" s="648"/>
      <c r="UMK509" s="648"/>
      <c r="UML509" s="648"/>
      <c r="UMM509" s="648"/>
      <c r="UMN509" s="648"/>
      <c r="UMO509" s="648"/>
      <c r="UMP509" s="648"/>
      <c r="UMQ509" s="648"/>
      <c r="UMR509" s="648"/>
      <c r="UMS509" s="648"/>
      <c r="UMT509" s="648"/>
      <c r="UMU509" s="648"/>
      <c r="UMV509" s="648"/>
      <c r="UMW509" s="648"/>
      <c r="UMX509" s="648"/>
      <c r="UMY509" s="648"/>
      <c r="UMZ509" s="648"/>
      <c r="UNA509" s="648"/>
      <c r="UNB509" s="648"/>
      <c r="UNC509" s="648"/>
      <c r="UND509" s="648"/>
      <c r="UNE509" s="648"/>
      <c r="UNF509" s="648"/>
      <c r="UNG509" s="648"/>
      <c r="UNH509" s="648"/>
      <c r="UNI509" s="648"/>
      <c r="UNJ509" s="648"/>
      <c r="UNK509" s="648"/>
      <c r="UNL509" s="648"/>
      <c r="UNM509" s="648"/>
      <c r="UNN509" s="648"/>
      <c r="UNO509" s="648"/>
      <c r="UNP509" s="648"/>
      <c r="UNQ509" s="648"/>
      <c r="UNR509" s="648"/>
      <c r="UNS509" s="648"/>
      <c r="UNT509" s="648"/>
      <c r="UNU509" s="648"/>
      <c r="UNV509" s="648"/>
      <c r="UNW509" s="648"/>
      <c r="UNX509" s="648"/>
      <c r="UNY509" s="648"/>
      <c r="UNZ509" s="648"/>
      <c r="UOA509" s="648"/>
      <c r="UOB509" s="648"/>
      <c r="UOC509" s="648"/>
      <c r="UOD509" s="648"/>
      <c r="UOE509" s="648"/>
      <c r="UOF509" s="648"/>
      <c r="UOG509" s="648"/>
      <c r="UOH509" s="648"/>
      <c r="UOI509" s="648"/>
      <c r="UOJ509" s="648"/>
      <c r="UOK509" s="648"/>
      <c r="UOL509" s="648"/>
      <c r="UOM509" s="648"/>
      <c r="UON509" s="648"/>
      <c r="UOO509" s="648"/>
      <c r="UOP509" s="648"/>
      <c r="UOQ509" s="648"/>
      <c r="UOR509" s="648"/>
      <c r="UOS509" s="648"/>
      <c r="UOT509" s="648"/>
      <c r="UOU509" s="648"/>
      <c r="UOV509" s="648"/>
      <c r="UOW509" s="648"/>
      <c r="UOX509" s="648"/>
      <c r="UOY509" s="648"/>
      <c r="UOZ509" s="648"/>
      <c r="UPA509" s="648"/>
      <c r="UPB509" s="648"/>
      <c r="UPC509" s="648"/>
      <c r="UPD509" s="648"/>
      <c r="UPE509" s="648"/>
      <c r="UPF509" s="648"/>
      <c r="UPG509" s="648"/>
      <c r="UPH509" s="648"/>
      <c r="UPI509" s="648"/>
      <c r="UPJ509" s="648"/>
      <c r="UPK509" s="648"/>
      <c r="UPL509" s="648"/>
      <c r="UPM509" s="648"/>
      <c r="UPN509" s="648"/>
      <c r="UPO509" s="648"/>
      <c r="UPP509" s="648"/>
      <c r="UPQ509" s="648"/>
      <c r="UPR509" s="648"/>
      <c r="UPS509" s="648"/>
      <c r="UPT509" s="648"/>
      <c r="UPU509" s="648"/>
      <c r="UPV509" s="648"/>
      <c r="UPW509" s="648"/>
      <c r="UPX509" s="648"/>
      <c r="UPY509" s="648"/>
      <c r="UPZ509" s="648"/>
      <c r="UQA509" s="648"/>
      <c r="UQB509" s="648"/>
      <c r="UQC509" s="648"/>
      <c r="UQD509" s="648"/>
      <c r="UQE509" s="648"/>
      <c r="UQF509" s="648"/>
      <c r="UQG509" s="648"/>
      <c r="UQH509" s="648"/>
      <c r="UQI509" s="648"/>
      <c r="UQJ509" s="648"/>
      <c r="UQK509" s="648"/>
      <c r="UQL509" s="648"/>
      <c r="UQM509" s="648"/>
      <c r="UQN509" s="648"/>
      <c r="UQO509" s="648"/>
      <c r="UQP509" s="648"/>
      <c r="UQQ509" s="648"/>
      <c r="UQR509" s="648"/>
      <c r="UQS509" s="648"/>
      <c r="UQT509" s="648"/>
      <c r="UQU509" s="648"/>
      <c r="UQV509" s="648"/>
      <c r="UQW509" s="648"/>
      <c r="UQX509" s="648"/>
      <c r="UQY509" s="648"/>
      <c r="UQZ509" s="648"/>
      <c r="URA509" s="648"/>
      <c r="URB509" s="648"/>
      <c r="URC509" s="648"/>
      <c r="URD509" s="648"/>
      <c r="URE509" s="648"/>
      <c r="URF509" s="648"/>
      <c r="URG509" s="648"/>
      <c r="URH509" s="648"/>
      <c r="URI509" s="648"/>
      <c r="URJ509" s="648"/>
      <c r="URK509" s="648"/>
      <c r="URL509" s="648"/>
      <c r="URM509" s="648"/>
      <c r="URN509" s="648"/>
      <c r="URO509" s="648"/>
      <c r="URP509" s="648"/>
      <c r="URQ509" s="648"/>
      <c r="URR509" s="648"/>
      <c r="URS509" s="648"/>
      <c r="URT509" s="648"/>
      <c r="URU509" s="648"/>
      <c r="URV509" s="648"/>
      <c r="URW509" s="648"/>
      <c r="URX509" s="648"/>
      <c r="URY509" s="648"/>
      <c r="URZ509" s="648"/>
      <c r="USA509" s="648"/>
      <c r="USB509" s="648"/>
      <c r="USC509" s="648"/>
      <c r="USD509" s="648"/>
      <c r="USE509" s="648"/>
      <c r="USF509" s="648"/>
      <c r="USG509" s="648"/>
      <c r="USH509" s="648"/>
      <c r="USI509" s="648"/>
      <c r="USJ509" s="648"/>
      <c r="USK509" s="648"/>
      <c r="USL509" s="648"/>
      <c r="USM509" s="648"/>
      <c r="USN509" s="648"/>
      <c r="USO509" s="648"/>
      <c r="USP509" s="648"/>
      <c r="USQ509" s="648"/>
      <c r="USR509" s="648"/>
      <c r="USS509" s="648"/>
      <c r="UST509" s="648"/>
      <c r="USU509" s="648"/>
      <c r="USV509" s="648"/>
      <c r="USW509" s="648"/>
      <c r="USX509" s="648"/>
      <c r="USY509" s="648"/>
      <c r="USZ509" s="648"/>
      <c r="UTA509" s="648"/>
      <c r="UTB509" s="648"/>
      <c r="UTC509" s="648"/>
      <c r="UTD509" s="648"/>
      <c r="UTE509" s="648"/>
      <c r="UTF509" s="648"/>
      <c r="UTG509" s="648"/>
      <c r="UTH509" s="648"/>
      <c r="UTI509" s="648"/>
      <c r="UTJ509" s="648"/>
      <c r="UTK509" s="648"/>
      <c r="UTL509" s="648"/>
      <c r="UTM509" s="648"/>
      <c r="UTN509" s="648"/>
      <c r="UTO509" s="648"/>
      <c r="UTP509" s="648"/>
      <c r="UTQ509" s="648"/>
      <c r="UTR509" s="648"/>
      <c r="UTS509" s="648"/>
      <c r="UTT509" s="648"/>
      <c r="UTU509" s="648"/>
      <c r="UTV509" s="648"/>
      <c r="UTW509" s="648"/>
      <c r="UTX509" s="648"/>
      <c r="UTY509" s="648"/>
      <c r="UTZ509" s="648"/>
      <c r="UUA509" s="648"/>
      <c r="UUB509" s="648"/>
      <c r="UUC509" s="648"/>
      <c r="UUD509" s="648"/>
      <c r="UUE509" s="648"/>
      <c r="UUF509" s="648"/>
      <c r="UUG509" s="648"/>
      <c r="UUH509" s="648"/>
      <c r="UUI509" s="648"/>
      <c r="UUJ509" s="648"/>
      <c r="UUK509" s="648"/>
      <c r="UUL509" s="648"/>
      <c r="UUM509" s="648"/>
      <c r="UUN509" s="648"/>
      <c r="UUO509" s="648"/>
      <c r="UUP509" s="648"/>
      <c r="UUQ509" s="648"/>
      <c r="UUR509" s="648"/>
      <c r="UUS509" s="648"/>
      <c r="UUT509" s="648"/>
      <c r="UUU509" s="648"/>
      <c r="UUV509" s="648"/>
      <c r="UUW509" s="648"/>
      <c r="UUX509" s="648"/>
      <c r="UUY509" s="648"/>
      <c r="UUZ509" s="648"/>
      <c r="UVA509" s="648"/>
      <c r="UVB509" s="648"/>
      <c r="UVC509" s="648"/>
      <c r="UVD509" s="648"/>
      <c r="UVE509" s="648"/>
      <c r="UVF509" s="648"/>
      <c r="UVG509" s="648"/>
      <c r="UVH509" s="648"/>
      <c r="UVI509" s="648"/>
      <c r="UVJ509" s="648"/>
      <c r="UVK509" s="648"/>
      <c r="UVL509" s="648"/>
      <c r="UVM509" s="648"/>
      <c r="UVN509" s="648"/>
      <c r="UVO509" s="648"/>
      <c r="UVP509" s="648"/>
      <c r="UVQ509" s="648"/>
      <c r="UVR509" s="648"/>
      <c r="UVS509" s="648"/>
      <c r="UVT509" s="648"/>
      <c r="UVU509" s="648"/>
      <c r="UVV509" s="648"/>
      <c r="UVW509" s="648"/>
      <c r="UVX509" s="648"/>
      <c r="UVY509" s="648"/>
      <c r="UVZ509" s="648"/>
      <c r="UWA509" s="648"/>
      <c r="UWB509" s="648"/>
      <c r="UWC509" s="648"/>
      <c r="UWD509" s="648"/>
      <c r="UWE509" s="648"/>
      <c r="UWF509" s="648"/>
      <c r="UWG509" s="648"/>
      <c r="UWH509" s="648"/>
      <c r="UWI509" s="648"/>
      <c r="UWJ509" s="648"/>
      <c r="UWK509" s="648"/>
      <c r="UWL509" s="648"/>
      <c r="UWM509" s="648"/>
      <c r="UWN509" s="648"/>
      <c r="UWO509" s="648"/>
      <c r="UWP509" s="648"/>
      <c r="UWQ509" s="648"/>
      <c r="UWR509" s="648"/>
      <c r="UWS509" s="648"/>
      <c r="UWT509" s="648"/>
      <c r="UWU509" s="648"/>
      <c r="UWV509" s="648"/>
      <c r="UWW509" s="648"/>
      <c r="UWX509" s="648"/>
      <c r="UWY509" s="648"/>
      <c r="UWZ509" s="648"/>
      <c r="UXA509" s="648"/>
      <c r="UXB509" s="648"/>
      <c r="UXC509" s="648"/>
      <c r="UXD509" s="648"/>
      <c r="UXE509" s="648"/>
      <c r="UXF509" s="648"/>
      <c r="UXG509" s="648"/>
      <c r="UXH509" s="648"/>
      <c r="UXI509" s="648"/>
      <c r="UXJ509" s="648"/>
      <c r="UXK509" s="648"/>
      <c r="UXL509" s="648"/>
      <c r="UXM509" s="648"/>
      <c r="UXN509" s="648"/>
      <c r="UXO509" s="648"/>
      <c r="UXP509" s="648"/>
      <c r="UXQ509" s="648"/>
      <c r="UXR509" s="648"/>
      <c r="UXS509" s="648"/>
      <c r="UXT509" s="648"/>
      <c r="UXU509" s="648"/>
      <c r="UXV509" s="648"/>
      <c r="UXW509" s="648"/>
      <c r="UXX509" s="648"/>
      <c r="UXY509" s="648"/>
      <c r="UXZ509" s="648"/>
      <c r="UYA509" s="648"/>
      <c r="UYB509" s="648"/>
      <c r="UYC509" s="648"/>
      <c r="UYD509" s="648"/>
      <c r="UYE509" s="648"/>
      <c r="UYF509" s="648"/>
      <c r="UYG509" s="648"/>
      <c r="UYH509" s="648"/>
      <c r="UYI509" s="648"/>
      <c r="UYJ509" s="648"/>
      <c r="UYK509" s="648"/>
      <c r="UYL509" s="648"/>
      <c r="UYM509" s="648"/>
      <c r="UYN509" s="648"/>
      <c r="UYO509" s="648"/>
      <c r="UYP509" s="648"/>
      <c r="UYQ509" s="648"/>
      <c r="UYR509" s="648"/>
      <c r="UYS509" s="648"/>
      <c r="UYT509" s="648"/>
      <c r="UYU509" s="648"/>
      <c r="UYV509" s="648"/>
      <c r="UYW509" s="648"/>
      <c r="UYX509" s="648"/>
      <c r="UYY509" s="648"/>
      <c r="UYZ509" s="648"/>
      <c r="UZA509" s="648"/>
      <c r="UZB509" s="648"/>
      <c r="UZC509" s="648"/>
      <c r="UZD509" s="648"/>
      <c r="UZE509" s="648"/>
      <c r="UZF509" s="648"/>
      <c r="UZG509" s="648"/>
      <c r="UZH509" s="648"/>
      <c r="UZI509" s="648"/>
      <c r="UZJ509" s="648"/>
      <c r="UZK509" s="648"/>
      <c r="UZL509" s="648"/>
      <c r="UZM509" s="648"/>
      <c r="UZN509" s="648"/>
      <c r="UZO509" s="648"/>
      <c r="UZP509" s="648"/>
      <c r="UZQ509" s="648"/>
      <c r="UZR509" s="648"/>
      <c r="UZS509" s="648"/>
      <c r="UZT509" s="648"/>
      <c r="UZU509" s="648"/>
      <c r="UZV509" s="648"/>
      <c r="UZW509" s="648"/>
      <c r="UZX509" s="648"/>
      <c r="UZY509" s="648"/>
      <c r="UZZ509" s="648"/>
      <c r="VAA509" s="648"/>
      <c r="VAB509" s="648"/>
      <c r="VAC509" s="648"/>
      <c r="VAD509" s="648"/>
      <c r="VAE509" s="648"/>
      <c r="VAF509" s="648"/>
      <c r="VAG509" s="648"/>
      <c r="VAH509" s="648"/>
      <c r="VAI509" s="648"/>
      <c r="VAJ509" s="648"/>
      <c r="VAK509" s="648"/>
      <c r="VAL509" s="648"/>
      <c r="VAM509" s="648"/>
      <c r="VAN509" s="648"/>
      <c r="VAO509" s="648"/>
      <c r="VAP509" s="648"/>
      <c r="VAQ509" s="648"/>
      <c r="VAR509" s="648"/>
      <c r="VAS509" s="648"/>
      <c r="VAT509" s="648"/>
      <c r="VAU509" s="648"/>
      <c r="VAV509" s="648"/>
      <c r="VAW509" s="648"/>
      <c r="VAX509" s="648"/>
      <c r="VAY509" s="648"/>
      <c r="VAZ509" s="648"/>
      <c r="VBA509" s="648"/>
      <c r="VBB509" s="648"/>
      <c r="VBC509" s="648"/>
      <c r="VBD509" s="648"/>
      <c r="VBE509" s="648"/>
      <c r="VBF509" s="648"/>
      <c r="VBG509" s="648"/>
      <c r="VBH509" s="648"/>
      <c r="VBI509" s="648"/>
      <c r="VBJ509" s="648"/>
      <c r="VBK509" s="648"/>
      <c r="VBL509" s="648"/>
      <c r="VBM509" s="648"/>
      <c r="VBN509" s="648"/>
      <c r="VBO509" s="648"/>
      <c r="VBP509" s="648"/>
      <c r="VBQ509" s="648"/>
      <c r="VBR509" s="648"/>
      <c r="VBS509" s="648"/>
      <c r="VBT509" s="648"/>
      <c r="VBU509" s="648"/>
      <c r="VBV509" s="648"/>
      <c r="VBW509" s="648"/>
      <c r="VBX509" s="648"/>
      <c r="VBY509" s="648"/>
      <c r="VBZ509" s="648"/>
      <c r="VCA509" s="648"/>
      <c r="VCB509" s="648"/>
      <c r="VCC509" s="648"/>
      <c r="VCD509" s="648"/>
      <c r="VCE509" s="648"/>
      <c r="VCF509" s="648"/>
      <c r="VCG509" s="648"/>
      <c r="VCH509" s="648"/>
      <c r="VCI509" s="648"/>
      <c r="VCJ509" s="648"/>
      <c r="VCK509" s="648"/>
      <c r="VCL509" s="648"/>
      <c r="VCM509" s="648"/>
      <c r="VCN509" s="648"/>
      <c r="VCO509" s="648"/>
      <c r="VCP509" s="648"/>
      <c r="VCQ509" s="648"/>
      <c r="VCR509" s="648"/>
      <c r="VCS509" s="648"/>
      <c r="VCT509" s="648"/>
      <c r="VCU509" s="648"/>
      <c r="VCV509" s="648"/>
      <c r="VCW509" s="648"/>
      <c r="VCX509" s="648"/>
      <c r="VCY509" s="648"/>
      <c r="VCZ509" s="648"/>
      <c r="VDA509" s="648"/>
      <c r="VDB509" s="648"/>
      <c r="VDC509" s="648"/>
      <c r="VDD509" s="648"/>
      <c r="VDE509" s="648"/>
      <c r="VDF509" s="648"/>
      <c r="VDG509" s="648"/>
      <c r="VDH509" s="648"/>
      <c r="VDI509" s="648"/>
      <c r="VDJ509" s="648"/>
      <c r="VDK509" s="648"/>
      <c r="VDL509" s="648"/>
      <c r="VDM509" s="648"/>
      <c r="VDN509" s="648"/>
      <c r="VDO509" s="648"/>
      <c r="VDP509" s="648"/>
      <c r="VDQ509" s="648"/>
      <c r="VDR509" s="648"/>
      <c r="VDS509" s="648"/>
      <c r="VDT509" s="648"/>
      <c r="VDU509" s="648"/>
      <c r="VDV509" s="648"/>
      <c r="VDW509" s="648"/>
      <c r="VDX509" s="648"/>
      <c r="VDY509" s="648"/>
      <c r="VDZ509" s="648"/>
      <c r="VEA509" s="648"/>
      <c r="VEB509" s="648"/>
      <c r="VEC509" s="648"/>
      <c r="VED509" s="648"/>
      <c r="VEE509" s="648"/>
      <c r="VEF509" s="648"/>
      <c r="VEG509" s="648"/>
      <c r="VEH509" s="648"/>
      <c r="VEI509" s="648"/>
      <c r="VEJ509" s="648"/>
      <c r="VEK509" s="648"/>
      <c r="VEL509" s="648"/>
      <c r="VEM509" s="648"/>
      <c r="VEN509" s="648"/>
      <c r="VEO509" s="648"/>
      <c r="VEP509" s="648"/>
      <c r="VEQ509" s="648"/>
      <c r="VER509" s="648"/>
      <c r="VES509" s="648"/>
      <c r="VET509" s="648"/>
      <c r="VEU509" s="648"/>
      <c r="VEV509" s="648"/>
      <c r="VEW509" s="648"/>
      <c r="VEX509" s="648"/>
      <c r="VEY509" s="648"/>
      <c r="VEZ509" s="648"/>
      <c r="VFA509" s="648"/>
      <c r="VFB509" s="648"/>
      <c r="VFC509" s="648"/>
      <c r="VFD509" s="648"/>
      <c r="VFE509" s="648"/>
      <c r="VFF509" s="648"/>
      <c r="VFG509" s="648"/>
      <c r="VFH509" s="648"/>
      <c r="VFI509" s="648"/>
      <c r="VFJ509" s="648"/>
      <c r="VFK509" s="648"/>
      <c r="VFL509" s="648"/>
      <c r="VFM509" s="648"/>
      <c r="VFN509" s="648"/>
      <c r="VFO509" s="648"/>
      <c r="VFP509" s="648"/>
      <c r="VFQ509" s="648"/>
      <c r="VFR509" s="648"/>
      <c r="VFS509" s="648"/>
      <c r="VFT509" s="648"/>
      <c r="VFU509" s="648"/>
      <c r="VFV509" s="648"/>
      <c r="VFW509" s="648"/>
      <c r="VFX509" s="648"/>
      <c r="VFY509" s="648"/>
      <c r="VFZ509" s="648"/>
      <c r="VGA509" s="648"/>
      <c r="VGB509" s="648"/>
      <c r="VGC509" s="648"/>
      <c r="VGD509" s="648"/>
      <c r="VGE509" s="648"/>
      <c r="VGF509" s="648"/>
      <c r="VGG509" s="648"/>
      <c r="VGH509" s="648"/>
      <c r="VGI509" s="648"/>
      <c r="VGJ509" s="648"/>
      <c r="VGK509" s="648"/>
      <c r="VGL509" s="648"/>
      <c r="VGM509" s="648"/>
      <c r="VGN509" s="648"/>
      <c r="VGO509" s="648"/>
      <c r="VGP509" s="648"/>
      <c r="VGQ509" s="648"/>
      <c r="VGR509" s="648"/>
      <c r="VGS509" s="648"/>
      <c r="VGT509" s="648"/>
      <c r="VGU509" s="648"/>
      <c r="VGV509" s="648"/>
      <c r="VGW509" s="648"/>
      <c r="VGX509" s="648"/>
      <c r="VGY509" s="648"/>
      <c r="VGZ509" s="648"/>
      <c r="VHA509" s="648"/>
      <c r="VHB509" s="648"/>
      <c r="VHC509" s="648"/>
      <c r="VHD509" s="648"/>
      <c r="VHE509" s="648"/>
      <c r="VHF509" s="648"/>
      <c r="VHG509" s="648"/>
      <c r="VHH509" s="648"/>
      <c r="VHI509" s="648"/>
      <c r="VHJ509" s="648"/>
      <c r="VHK509" s="648"/>
      <c r="VHL509" s="648"/>
      <c r="VHM509" s="648"/>
      <c r="VHN509" s="648"/>
      <c r="VHO509" s="648"/>
      <c r="VHP509" s="648"/>
      <c r="VHQ509" s="648"/>
      <c r="VHR509" s="648"/>
      <c r="VHS509" s="648"/>
      <c r="VHT509" s="648"/>
      <c r="VHU509" s="648"/>
      <c r="VHV509" s="648"/>
      <c r="VHW509" s="648"/>
      <c r="VHX509" s="648"/>
      <c r="VHY509" s="648"/>
      <c r="VHZ509" s="648"/>
      <c r="VIA509" s="648"/>
      <c r="VIB509" s="648"/>
      <c r="VIC509" s="648"/>
      <c r="VID509" s="648"/>
      <c r="VIE509" s="648"/>
      <c r="VIF509" s="648"/>
      <c r="VIG509" s="648"/>
      <c r="VIH509" s="648"/>
      <c r="VII509" s="648"/>
      <c r="VIJ509" s="648"/>
      <c r="VIK509" s="648"/>
      <c r="VIL509" s="648"/>
      <c r="VIM509" s="648"/>
      <c r="VIN509" s="648"/>
      <c r="VIO509" s="648"/>
      <c r="VIP509" s="648"/>
      <c r="VIQ509" s="648"/>
      <c r="VIR509" s="648"/>
      <c r="VIS509" s="648"/>
      <c r="VIT509" s="648"/>
      <c r="VIU509" s="648"/>
      <c r="VIV509" s="648"/>
      <c r="VIW509" s="648"/>
      <c r="VIX509" s="648"/>
      <c r="VIY509" s="648"/>
      <c r="VIZ509" s="648"/>
      <c r="VJA509" s="648"/>
      <c r="VJB509" s="648"/>
      <c r="VJC509" s="648"/>
      <c r="VJD509" s="648"/>
      <c r="VJE509" s="648"/>
      <c r="VJF509" s="648"/>
      <c r="VJG509" s="648"/>
      <c r="VJH509" s="648"/>
      <c r="VJI509" s="648"/>
      <c r="VJJ509" s="648"/>
      <c r="VJK509" s="648"/>
      <c r="VJL509" s="648"/>
      <c r="VJM509" s="648"/>
      <c r="VJN509" s="648"/>
      <c r="VJO509" s="648"/>
      <c r="VJP509" s="648"/>
      <c r="VJQ509" s="648"/>
      <c r="VJR509" s="648"/>
      <c r="VJS509" s="648"/>
      <c r="VJT509" s="648"/>
      <c r="VJU509" s="648"/>
      <c r="VJV509" s="648"/>
      <c r="VJW509" s="648"/>
      <c r="VJX509" s="648"/>
      <c r="VJY509" s="648"/>
      <c r="VJZ509" s="648"/>
      <c r="VKA509" s="648"/>
      <c r="VKB509" s="648"/>
      <c r="VKC509" s="648"/>
      <c r="VKD509" s="648"/>
      <c r="VKE509" s="648"/>
      <c r="VKF509" s="648"/>
      <c r="VKG509" s="648"/>
      <c r="VKH509" s="648"/>
      <c r="VKI509" s="648"/>
      <c r="VKJ509" s="648"/>
      <c r="VKK509" s="648"/>
      <c r="VKL509" s="648"/>
      <c r="VKM509" s="648"/>
      <c r="VKN509" s="648"/>
      <c r="VKO509" s="648"/>
      <c r="VKP509" s="648"/>
      <c r="VKQ509" s="648"/>
      <c r="VKR509" s="648"/>
      <c r="VKS509" s="648"/>
      <c r="VKT509" s="648"/>
      <c r="VKU509" s="648"/>
      <c r="VKV509" s="648"/>
      <c r="VKW509" s="648"/>
      <c r="VKX509" s="648"/>
      <c r="VKY509" s="648"/>
      <c r="VKZ509" s="648"/>
      <c r="VLA509" s="648"/>
      <c r="VLB509" s="648"/>
      <c r="VLC509" s="648"/>
      <c r="VLD509" s="648"/>
      <c r="VLE509" s="648"/>
      <c r="VLF509" s="648"/>
      <c r="VLG509" s="648"/>
      <c r="VLH509" s="648"/>
      <c r="VLI509" s="648"/>
      <c r="VLJ509" s="648"/>
      <c r="VLK509" s="648"/>
      <c r="VLL509" s="648"/>
      <c r="VLM509" s="648"/>
      <c r="VLN509" s="648"/>
      <c r="VLO509" s="648"/>
      <c r="VLP509" s="648"/>
      <c r="VLQ509" s="648"/>
      <c r="VLR509" s="648"/>
      <c r="VLS509" s="648"/>
      <c r="VLT509" s="648"/>
      <c r="VLU509" s="648"/>
      <c r="VLV509" s="648"/>
      <c r="VLW509" s="648"/>
      <c r="VLX509" s="648"/>
      <c r="VLY509" s="648"/>
      <c r="VLZ509" s="648"/>
      <c r="VMA509" s="648"/>
      <c r="VMB509" s="648"/>
      <c r="VMC509" s="648"/>
      <c r="VMD509" s="648"/>
      <c r="VME509" s="648"/>
      <c r="VMF509" s="648"/>
      <c r="VMG509" s="648"/>
      <c r="VMH509" s="648"/>
      <c r="VMI509" s="648"/>
      <c r="VMJ509" s="648"/>
      <c r="VMK509" s="648"/>
      <c r="VML509" s="648"/>
      <c r="VMM509" s="648"/>
      <c r="VMN509" s="648"/>
      <c r="VMO509" s="648"/>
      <c r="VMP509" s="648"/>
      <c r="VMQ509" s="648"/>
      <c r="VMR509" s="648"/>
      <c r="VMS509" s="648"/>
      <c r="VMT509" s="648"/>
      <c r="VMU509" s="648"/>
      <c r="VMV509" s="648"/>
      <c r="VMW509" s="648"/>
      <c r="VMX509" s="648"/>
      <c r="VMY509" s="648"/>
      <c r="VMZ509" s="648"/>
      <c r="VNA509" s="648"/>
      <c r="VNB509" s="648"/>
      <c r="VNC509" s="648"/>
      <c r="VND509" s="648"/>
      <c r="VNE509" s="648"/>
      <c r="VNF509" s="648"/>
      <c r="VNG509" s="648"/>
      <c r="VNH509" s="648"/>
      <c r="VNI509" s="648"/>
      <c r="VNJ509" s="648"/>
      <c r="VNK509" s="648"/>
      <c r="VNL509" s="648"/>
      <c r="VNM509" s="648"/>
      <c r="VNN509" s="648"/>
      <c r="VNO509" s="648"/>
      <c r="VNP509" s="648"/>
      <c r="VNQ509" s="648"/>
      <c r="VNR509" s="648"/>
      <c r="VNS509" s="648"/>
      <c r="VNT509" s="648"/>
      <c r="VNU509" s="648"/>
      <c r="VNV509" s="648"/>
      <c r="VNW509" s="648"/>
      <c r="VNX509" s="648"/>
      <c r="VNY509" s="648"/>
      <c r="VNZ509" s="648"/>
      <c r="VOA509" s="648"/>
      <c r="VOB509" s="648"/>
      <c r="VOC509" s="648"/>
      <c r="VOD509" s="648"/>
      <c r="VOE509" s="648"/>
      <c r="VOF509" s="648"/>
      <c r="VOG509" s="648"/>
      <c r="VOH509" s="648"/>
      <c r="VOI509" s="648"/>
      <c r="VOJ509" s="648"/>
      <c r="VOK509" s="648"/>
      <c r="VOL509" s="648"/>
      <c r="VOM509" s="648"/>
      <c r="VON509" s="648"/>
      <c r="VOO509" s="648"/>
      <c r="VOP509" s="648"/>
      <c r="VOQ509" s="648"/>
      <c r="VOR509" s="648"/>
      <c r="VOS509" s="648"/>
      <c r="VOT509" s="648"/>
      <c r="VOU509" s="648"/>
      <c r="VOV509" s="648"/>
      <c r="VOW509" s="648"/>
      <c r="VOX509" s="648"/>
      <c r="VOY509" s="648"/>
      <c r="VOZ509" s="648"/>
      <c r="VPA509" s="648"/>
      <c r="VPB509" s="648"/>
      <c r="VPC509" s="648"/>
      <c r="VPD509" s="648"/>
      <c r="VPE509" s="648"/>
      <c r="VPF509" s="648"/>
      <c r="VPG509" s="648"/>
      <c r="VPH509" s="648"/>
      <c r="VPI509" s="648"/>
      <c r="VPJ509" s="648"/>
      <c r="VPK509" s="648"/>
      <c r="VPL509" s="648"/>
      <c r="VPM509" s="648"/>
      <c r="VPN509" s="648"/>
      <c r="VPO509" s="648"/>
      <c r="VPP509" s="648"/>
      <c r="VPQ509" s="648"/>
      <c r="VPR509" s="648"/>
      <c r="VPS509" s="648"/>
      <c r="VPT509" s="648"/>
      <c r="VPU509" s="648"/>
      <c r="VPV509" s="648"/>
      <c r="VPW509" s="648"/>
      <c r="VPX509" s="648"/>
      <c r="VPY509" s="648"/>
      <c r="VPZ509" s="648"/>
      <c r="VQA509" s="648"/>
      <c r="VQB509" s="648"/>
      <c r="VQC509" s="648"/>
      <c r="VQD509" s="648"/>
      <c r="VQE509" s="648"/>
      <c r="VQF509" s="648"/>
      <c r="VQG509" s="648"/>
      <c r="VQH509" s="648"/>
      <c r="VQI509" s="648"/>
      <c r="VQJ509" s="648"/>
      <c r="VQK509" s="648"/>
      <c r="VQL509" s="648"/>
      <c r="VQM509" s="648"/>
      <c r="VQN509" s="648"/>
      <c r="VQO509" s="648"/>
      <c r="VQP509" s="648"/>
      <c r="VQQ509" s="648"/>
      <c r="VQR509" s="648"/>
      <c r="VQS509" s="648"/>
      <c r="VQT509" s="648"/>
      <c r="VQU509" s="648"/>
      <c r="VQV509" s="648"/>
      <c r="VQW509" s="648"/>
      <c r="VQX509" s="648"/>
      <c r="VQY509" s="648"/>
      <c r="VQZ509" s="648"/>
      <c r="VRA509" s="648"/>
      <c r="VRB509" s="648"/>
      <c r="VRC509" s="648"/>
      <c r="VRD509" s="648"/>
      <c r="VRE509" s="648"/>
      <c r="VRF509" s="648"/>
      <c r="VRG509" s="648"/>
      <c r="VRH509" s="648"/>
      <c r="VRI509" s="648"/>
      <c r="VRJ509" s="648"/>
      <c r="VRK509" s="648"/>
      <c r="VRL509" s="648"/>
      <c r="VRM509" s="648"/>
      <c r="VRN509" s="648"/>
      <c r="VRO509" s="648"/>
      <c r="VRP509" s="648"/>
      <c r="VRQ509" s="648"/>
      <c r="VRR509" s="648"/>
      <c r="VRS509" s="648"/>
      <c r="VRT509" s="648"/>
      <c r="VRU509" s="648"/>
      <c r="VRV509" s="648"/>
      <c r="VRW509" s="648"/>
      <c r="VRX509" s="648"/>
      <c r="VRY509" s="648"/>
      <c r="VRZ509" s="648"/>
      <c r="VSA509" s="648"/>
      <c r="VSB509" s="648"/>
      <c r="VSC509" s="648"/>
      <c r="VSD509" s="648"/>
      <c r="VSE509" s="648"/>
      <c r="VSF509" s="648"/>
      <c r="VSG509" s="648"/>
      <c r="VSH509" s="648"/>
      <c r="VSI509" s="648"/>
      <c r="VSJ509" s="648"/>
      <c r="VSK509" s="648"/>
      <c r="VSL509" s="648"/>
      <c r="VSM509" s="648"/>
      <c r="VSN509" s="648"/>
      <c r="VSO509" s="648"/>
      <c r="VSP509" s="648"/>
      <c r="VSQ509" s="648"/>
      <c r="VSR509" s="648"/>
      <c r="VSS509" s="648"/>
      <c r="VST509" s="648"/>
      <c r="VSU509" s="648"/>
      <c r="VSV509" s="648"/>
      <c r="VSW509" s="648"/>
      <c r="VSX509" s="648"/>
      <c r="VSY509" s="648"/>
      <c r="VSZ509" s="648"/>
      <c r="VTA509" s="648"/>
      <c r="VTB509" s="648"/>
      <c r="VTC509" s="648"/>
      <c r="VTD509" s="648"/>
      <c r="VTE509" s="648"/>
      <c r="VTF509" s="648"/>
      <c r="VTG509" s="648"/>
      <c r="VTH509" s="648"/>
      <c r="VTI509" s="648"/>
      <c r="VTJ509" s="648"/>
      <c r="VTK509" s="648"/>
      <c r="VTL509" s="648"/>
      <c r="VTM509" s="648"/>
      <c r="VTN509" s="648"/>
      <c r="VTO509" s="648"/>
      <c r="VTP509" s="648"/>
      <c r="VTQ509" s="648"/>
      <c r="VTR509" s="648"/>
      <c r="VTS509" s="648"/>
      <c r="VTT509" s="648"/>
      <c r="VTU509" s="648"/>
      <c r="VTV509" s="648"/>
      <c r="VTW509" s="648"/>
      <c r="VTX509" s="648"/>
      <c r="VTY509" s="648"/>
      <c r="VTZ509" s="648"/>
      <c r="VUA509" s="648"/>
      <c r="VUB509" s="648"/>
      <c r="VUC509" s="648"/>
      <c r="VUD509" s="648"/>
      <c r="VUE509" s="648"/>
      <c r="VUF509" s="648"/>
      <c r="VUG509" s="648"/>
      <c r="VUH509" s="648"/>
      <c r="VUI509" s="648"/>
      <c r="VUJ509" s="648"/>
      <c r="VUK509" s="648"/>
      <c r="VUL509" s="648"/>
      <c r="VUM509" s="648"/>
      <c r="VUN509" s="648"/>
      <c r="VUO509" s="648"/>
      <c r="VUP509" s="648"/>
      <c r="VUQ509" s="648"/>
      <c r="VUR509" s="648"/>
      <c r="VUS509" s="648"/>
      <c r="VUT509" s="648"/>
      <c r="VUU509" s="648"/>
      <c r="VUV509" s="648"/>
      <c r="VUW509" s="648"/>
      <c r="VUX509" s="648"/>
      <c r="VUY509" s="648"/>
      <c r="VUZ509" s="648"/>
      <c r="VVA509" s="648"/>
      <c r="VVB509" s="648"/>
      <c r="VVC509" s="648"/>
      <c r="VVD509" s="648"/>
      <c r="VVE509" s="648"/>
      <c r="VVF509" s="648"/>
      <c r="VVG509" s="648"/>
      <c r="VVH509" s="648"/>
      <c r="VVI509" s="648"/>
      <c r="VVJ509" s="648"/>
      <c r="VVK509" s="648"/>
      <c r="VVL509" s="648"/>
      <c r="VVM509" s="648"/>
      <c r="VVN509" s="648"/>
      <c r="VVO509" s="648"/>
      <c r="VVP509" s="648"/>
      <c r="VVQ509" s="648"/>
      <c r="VVR509" s="648"/>
      <c r="VVS509" s="648"/>
      <c r="VVT509" s="648"/>
      <c r="VVU509" s="648"/>
      <c r="VVV509" s="648"/>
      <c r="VVW509" s="648"/>
      <c r="VVX509" s="648"/>
      <c r="VVY509" s="648"/>
      <c r="VVZ509" s="648"/>
      <c r="VWA509" s="648"/>
      <c r="VWB509" s="648"/>
      <c r="VWC509" s="648"/>
      <c r="VWD509" s="648"/>
      <c r="VWE509" s="648"/>
      <c r="VWF509" s="648"/>
      <c r="VWG509" s="648"/>
      <c r="VWH509" s="648"/>
      <c r="VWI509" s="648"/>
      <c r="VWJ509" s="648"/>
      <c r="VWK509" s="648"/>
      <c r="VWL509" s="648"/>
      <c r="VWM509" s="648"/>
      <c r="VWN509" s="648"/>
      <c r="VWO509" s="648"/>
      <c r="VWP509" s="648"/>
      <c r="VWQ509" s="648"/>
      <c r="VWR509" s="648"/>
      <c r="VWS509" s="648"/>
      <c r="VWT509" s="648"/>
      <c r="VWU509" s="648"/>
      <c r="VWV509" s="648"/>
      <c r="VWW509" s="648"/>
      <c r="VWX509" s="648"/>
      <c r="VWY509" s="648"/>
      <c r="VWZ509" s="648"/>
      <c r="VXA509" s="648"/>
      <c r="VXB509" s="648"/>
      <c r="VXC509" s="648"/>
      <c r="VXD509" s="648"/>
      <c r="VXE509" s="648"/>
      <c r="VXF509" s="648"/>
      <c r="VXG509" s="648"/>
      <c r="VXH509" s="648"/>
      <c r="VXI509" s="648"/>
      <c r="VXJ509" s="648"/>
      <c r="VXK509" s="648"/>
      <c r="VXL509" s="648"/>
      <c r="VXM509" s="648"/>
      <c r="VXN509" s="648"/>
      <c r="VXO509" s="648"/>
      <c r="VXP509" s="648"/>
      <c r="VXQ509" s="648"/>
      <c r="VXR509" s="648"/>
      <c r="VXS509" s="648"/>
      <c r="VXT509" s="648"/>
      <c r="VXU509" s="648"/>
      <c r="VXV509" s="648"/>
      <c r="VXW509" s="648"/>
      <c r="VXX509" s="648"/>
      <c r="VXY509" s="648"/>
      <c r="VXZ509" s="648"/>
      <c r="VYA509" s="648"/>
      <c r="VYB509" s="648"/>
      <c r="VYC509" s="648"/>
      <c r="VYD509" s="648"/>
      <c r="VYE509" s="648"/>
      <c r="VYF509" s="648"/>
      <c r="VYG509" s="648"/>
      <c r="VYH509" s="648"/>
      <c r="VYI509" s="648"/>
      <c r="VYJ509" s="648"/>
      <c r="VYK509" s="648"/>
      <c r="VYL509" s="648"/>
      <c r="VYM509" s="648"/>
      <c r="VYN509" s="648"/>
      <c r="VYO509" s="648"/>
      <c r="VYP509" s="648"/>
      <c r="VYQ509" s="648"/>
      <c r="VYR509" s="648"/>
      <c r="VYS509" s="648"/>
      <c r="VYT509" s="648"/>
      <c r="VYU509" s="648"/>
      <c r="VYV509" s="648"/>
      <c r="VYW509" s="648"/>
      <c r="VYX509" s="648"/>
      <c r="VYY509" s="648"/>
      <c r="VYZ509" s="648"/>
      <c r="VZA509" s="648"/>
      <c r="VZB509" s="648"/>
      <c r="VZC509" s="648"/>
      <c r="VZD509" s="648"/>
      <c r="VZE509" s="648"/>
      <c r="VZF509" s="648"/>
      <c r="VZG509" s="648"/>
      <c r="VZH509" s="648"/>
      <c r="VZI509" s="648"/>
      <c r="VZJ509" s="648"/>
      <c r="VZK509" s="648"/>
      <c r="VZL509" s="648"/>
      <c r="VZM509" s="648"/>
      <c r="VZN509" s="648"/>
      <c r="VZO509" s="648"/>
      <c r="VZP509" s="648"/>
      <c r="VZQ509" s="648"/>
      <c r="VZR509" s="648"/>
      <c r="VZS509" s="648"/>
      <c r="VZT509" s="648"/>
      <c r="VZU509" s="648"/>
      <c r="VZV509" s="648"/>
      <c r="VZW509" s="648"/>
      <c r="VZX509" s="648"/>
      <c r="VZY509" s="648"/>
      <c r="VZZ509" s="648"/>
      <c r="WAA509" s="648"/>
      <c r="WAB509" s="648"/>
      <c r="WAC509" s="648"/>
      <c r="WAD509" s="648"/>
      <c r="WAE509" s="648"/>
      <c r="WAF509" s="648"/>
      <c r="WAG509" s="648"/>
      <c r="WAH509" s="648"/>
      <c r="WAI509" s="648"/>
      <c r="WAJ509" s="648"/>
      <c r="WAK509" s="648"/>
      <c r="WAL509" s="648"/>
      <c r="WAM509" s="648"/>
      <c r="WAN509" s="648"/>
      <c r="WAO509" s="648"/>
      <c r="WAP509" s="648"/>
      <c r="WAQ509" s="648"/>
      <c r="WAR509" s="648"/>
      <c r="WAS509" s="648"/>
      <c r="WAT509" s="648"/>
      <c r="WAU509" s="648"/>
      <c r="WAV509" s="648"/>
      <c r="WAW509" s="648"/>
      <c r="WAX509" s="648"/>
      <c r="WAY509" s="648"/>
      <c r="WAZ509" s="648"/>
      <c r="WBA509" s="648"/>
      <c r="WBB509" s="648"/>
      <c r="WBC509" s="648"/>
      <c r="WBD509" s="648"/>
      <c r="WBE509" s="648"/>
      <c r="WBF509" s="648"/>
      <c r="WBG509" s="648"/>
      <c r="WBH509" s="648"/>
      <c r="WBI509" s="648"/>
      <c r="WBJ509" s="648"/>
      <c r="WBK509" s="648"/>
      <c r="WBL509" s="648"/>
      <c r="WBM509" s="648"/>
      <c r="WBN509" s="648"/>
      <c r="WBO509" s="648"/>
      <c r="WBP509" s="648"/>
      <c r="WBQ509" s="648"/>
      <c r="WBR509" s="648"/>
      <c r="WBS509" s="648"/>
      <c r="WBT509" s="648"/>
      <c r="WBU509" s="648"/>
      <c r="WBV509" s="648"/>
      <c r="WBW509" s="648"/>
      <c r="WBX509" s="648"/>
      <c r="WBY509" s="648"/>
      <c r="WBZ509" s="648"/>
      <c r="WCA509" s="648"/>
      <c r="WCB509" s="648"/>
      <c r="WCC509" s="648"/>
      <c r="WCD509" s="648"/>
      <c r="WCE509" s="648"/>
      <c r="WCF509" s="648"/>
      <c r="WCG509" s="648"/>
      <c r="WCH509" s="648"/>
      <c r="WCI509" s="648"/>
      <c r="WCJ509" s="648"/>
      <c r="WCK509" s="648"/>
      <c r="WCL509" s="648"/>
      <c r="WCM509" s="648"/>
      <c r="WCN509" s="648"/>
      <c r="WCO509" s="648"/>
      <c r="WCP509" s="648"/>
      <c r="WCQ509" s="648"/>
      <c r="WCR509" s="648"/>
      <c r="WCS509" s="648"/>
      <c r="WCT509" s="648"/>
      <c r="WCU509" s="648"/>
      <c r="WCV509" s="648"/>
      <c r="WCW509" s="648"/>
      <c r="WCX509" s="648"/>
      <c r="WCY509" s="648"/>
      <c r="WCZ509" s="648"/>
      <c r="WDA509" s="648"/>
      <c r="WDB509" s="648"/>
      <c r="WDC509" s="648"/>
      <c r="WDD509" s="648"/>
      <c r="WDE509" s="648"/>
      <c r="WDF509" s="648"/>
      <c r="WDG509" s="648"/>
      <c r="WDH509" s="648"/>
      <c r="WDI509" s="648"/>
      <c r="WDJ509" s="648"/>
      <c r="WDK509" s="648"/>
      <c r="WDL509" s="648"/>
      <c r="WDM509" s="648"/>
      <c r="WDN509" s="648"/>
      <c r="WDO509" s="648"/>
      <c r="WDP509" s="648"/>
      <c r="WDQ509" s="648"/>
      <c r="WDR509" s="648"/>
      <c r="WDS509" s="648"/>
      <c r="WDT509" s="648"/>
      <c r="WDU509" s="648"/>
      <c r="WDV509" s="648"/>
      <c r="WDW509" s="648"/>
      <c r="WDX509" s="648"/>
      <c r="WDY509" s="648"/>
      <c r="WDZ509" s="648"/>
      <c r="WEA509" s="648"/>
      <c r="WEB509" s="648"/>
      <c r="WEC509" s="648"/>
      <c r="WED509" s="648"/>
      <c r="WEE509" s="648"/>
      <c r="WEF509" s="648"/>
      <c r="WEG509" s="648"/>
      <c r="WEH509" s="648"/>
      <c r="WEI509" s="648"/>
      <c r="WEJ509" s="648"/>
      <c r="WEK509" s="648"/>
      <c r="WEL509" s="648"/>
      <c r="WEM509" s="648"/>
      <c r="WEN509" s="648"/>
      <c r="WEO509" s="648"/>
      <c r="WEP509" s="648"/>
      <c r="WEQ509" s="648"/>
      <c r="WER509" s="648"/>
      <c r="WES509" s="648"/>
      <c r="WET509" s="648"/>
      <c r="WEU509" s="648"/>
      <c r="WEV509" s="648"/>
      <c r="WEW509" s="648"/>
      <c r="WEX509" s="648"/>
      <c r="WEY509" s="648"/>
      <c r="WEZ509" s="648"/>
      <c r="WFA509" s="648"/>
      <c r="WFB509" s="648"/>
      <c r="WFC509" s="648"/>
      <c r="WFD509" s="648"/>
      <c r="WFE509" s="648"/>
      <c r="WFF509" s="648"/>
      <c r="WFG509" s="648"/>
      <c r="WFH509" s="648"/>
      <c r="WFI509" s="648"/>
      <c r="WFJ509" s="648"/>
      <c r="WFK509" s="648"/>
      <c r="WFL509" s="648"/>
      <c r="WFM509" s="648"/>
      <c r="WFN509" s="648"/>
      <c r="WFO509" s="648"/>
      <c r="WFP509" s="648"/>
      <c r="WFQ509" s="648"/>
      <c r="WFR509" s="648"/>
      <c r="WFS509" s="648"/>
      <c r="WFT509" s="648"/>
      <c r="WFU509" s="648"/>
      <c r="WFV509" s="648"/>
      <c r="WFW509" s="648"/>
      <c r="WFX509" s="648"/>
      <c r="WFY509" s="648"/>
      <c r="WFZ509" s="648"/>
      <c r="WGA509" s="648"/>
      <c r="WGB509" s="648"/>
      <c r="WGC509" s="648"/>
      <c r="WGD509" s="648"/>
      <c r="WGE509" s="648"/>
      <c r="WGF509" s="648"/>
      <c r="WGG509" s="648"/>
      <c r="WGH509" s="648"/>
      <c r="WGI509" s="648"/>
      <c r="WGJ509" s="648"/>
      <c r="WGK509" s="648"/>
      <c r="WGL509" s="648"/>
      <c r="WGM509" s="648"/>
      <c r="WGN509" s="648"/>
      <c r="WGO509" s="648"/>
      <c r="WGP509" s="648"/>
      <c r="WGQ509" s="648"/>
      <c r="WGR509" s="648"/>
      <c r="WGS509" s="648"/>
      <c r="WGT509" s="648"/>
      <c r="WGU509" s="648"/>
      <c r="WGV509" s="648"/>
      <c r="WGW509" s="648"/>
      <c r="WGX509" s="648"/>
      <c r="WGY509" s="648"/>
      <c r="WGZ509" s="648"/>
      <c r="WHA509" s="648"/>
      <c r="WHB509" s="648"/>
      <c r="WHC509" s="648"/>
      <c r="WHD509" s="648"/>
      <c r="WHE509" s="648"/>
      <c r="WHF509" s="648"/>
      <c r="WHG509" s="648"/>
      <c r="WHH509" s="648"/>
      <c r="WHI509" s="648"/>
      <c r="WHJ509" s="648"/>
      <c r="WHK509" s="648"/>
      <c r="WHL509" s="648"/>
      <c r="WHM509" s="648"/>
      <c r="WHN509" s="648"/>
      <c r="WHO509" s="648"/>
      <c r="WHP509" s="648"/>
      <c r="WHQ509" s="648"/>
      <c r="WHR509" s="648"/>
      <c r="WHS509" s="648"/>
      <c r="WHT509" s="648"/>
      <c r="WHU509" s="648"/>
      <c r="WHV509" s="648"/>
      <c r="WHW509" s="648"/>
      <c r="WHX509" s="648"/>
      <c r="WHY509" s="648"/>
      <c r="WHZ509" s="648"/>
      <c r="WIA509" s="648"/>
      <c r="WIB509" s="648"/>
      <c r="WIC509" s="648"/>
      <c r="WID509" s="648"/>
      <c r="WIE509" s="648"/>
      <c r="WIF509" s="648"/>
      <c r="WIG509" s="648"/>
      <c r="WIH509" s="648"/>
      <c r="WII509" s="648"/>
      <c r="WIJ509" s="648"/>
      <c r="WIK509" s="648"/>
      <c r="WIL509" s="648"/>
      <c r="WIM509" s="648"/>
      <c r="WIN509" s="648"/>
      <c r="WIO509" s="648"/>
      <c r="WIP509" s="648"/>
      <c r="WIQ509" s="648"/>
      <c r="WIR509" s="648"/>
      <c r="WIS509" s="648"/>
      <c r="WIT509" s="648"/>
      <c r="WIU509" s="648"/>
      <c r="WIV509" s="648"/>
      <c r="WIW509" s="648"/>
      <c r="WIX509" s="648"/>
      <c r="WIY509" s="648"/>
      <c r="WIZ509" s="648"/>
      <c r="WJA509" s="648"/>
      <c r="WJB509" s="648"/>
      <c r="WJC509" s="648"/>
      <c r="WJD509" s="648"/>
      <c r="WJE509" s="648"/>
      <c r="WJF509" s="648"/>
      <c r="WJG509" s="648"/>
      <c r="WJH509" s="648"/>
      <c r="WJI509" s="648"/>
      <c r="WJJ509" s="648"/>
      <c r="WJK509" s="648"/>
      <c r="WJL509" s="648"/>
      <c r="WJM509" s="648"/>
      <c r="WJN509" s="648"/>
      <c r="WJO509" s="648"/>
      <c r="WJP509" s="648"/>
      <c r="WJQ509" s="648"/>
      <c r="WJR509" s="648"/>
      <c r="WJS509" s="648"/>
      <c r="WJT509" s="648"/>
      <c r="WJU509" s="648"/>
      <c r="WJV509" s="648"/>
      <c r="WJW509" s="648"/>
      <c r="WJX509" s="648"/>
      <c r="WJY509" s="648"/>
      <c r="WJZ509" s="648"/>
      <c r="WKA509" s="648"/>
      <c r="WKB509" s="648"/>
      <c r="WKC509" s="648"/>
      <c r="WKD509" s="648"/>
      <c r="WKE509" s="648"/>
      <c r="WKF509" s="648"/>
      <c r="WKG509" s="648"/>
      <c r="WKH509" s="648"/>
      <c r="WKI509" s="648"/>
      <c r="WKJ509" s="648"/>
      <c r="WKK509" s="648"/>
      <c r="WKL509" s="648"/>
      <c r="WKM509" s="648"/>
      <c r="WKN509" s="648"/>
      <c r="WKO509" s="648"/>
      <c r="WKP509" s="648"/>
      <c r="WKQ509" s="648"/>
      <c r="WKR509" s="648"/>
      <c r="WKS509" s="648"/>
      <c r="WKT509" s="648"/>
      <c r="WKU509" s="648"/>
      <c r="WKV509" s="648"/>
      <c r="WKW509" s="648"/>
      <c r="WKX509" s="648"/>
      <c r="WKY509" s="648"/>
      <c r="WKZ509" s="648"/>
      <c r="WLA509" s="648"/>
      <c r="WLB509" s="648"/>
      <c r="WLC509" s="648"/>
      <c r="WLD509" s="648"/>
      <c r="WLE509" s="648"/>
      <c r="WLF509" s="648"/>
      <c r="WLG509" s="648"/>
      <c r="WLH509" s="648"/>
      <c r="WLI509" s="648"/>
      <c r="WLJ509" s="648"/>
      <c r="WLK509" s="648"/>
      <c r="WLL509" s="648"/>
      <c r="WLM509" s="648"/>
      <c r="WLN509" s="648"/>
      <c r="WLO509" s="648"/>
      <c r="WLP509" s="648"/>
      <c r="WLQ509" s="648"/>
      <c r="WLR509" s="648"/>
      <c r="WLS509" s="648"/>
      <c r="WLT509" s="648"/>
      <c r="WLU509" s="648"/>
      <c r="WLV509" s="648"/>
      <c r="WLW509" s="648"/>
      <c r="WLX509" s="648"/>
      <c r="WLY509" s="648"/>
      <c r="WLZ509" s="648"/>
      <c r="WMA509" s="648"/>
      <c r="WMB509" s="648"/>
      <c r="WMC509" s="648"/>
      <c r="WMD509" s="648"/>
      <c r="WME509" s="648"/>
      <c r="WMF509" s="648"/>
      <c r="WMG509" s="648"/>
      <c r="WMH509" s="648"/>
      <c r="WMI509" s="648"/>
      <c r="WMJ509" s="648"/>
      <c r="WMK509" s="648"/>
      <c r="WML509" s="648"/>
      <c r="WMM509" s="648"/>
      <c r="WMN509" s="648"/>
      <c r="WMO509" s="648"/>
      <c r="WMP509" s="648"/>
      <c r="WMQ509" s="648"/>
      <c r="WMR509" s="648"/>
      <c r="WMS509" s="648"/>
      <c r="WMT509" s="648"/>
      <c r="WMU509" s="648"/>
      <c r="WMV509" s="648"/>
      <c r="WMW509" s="648"/>
      <c r="WMX509" s="648"/>
      <c r="WMY509" s="648"/>
      <c r="WMZ509" s="648"/>
      <c r="WNA509" s="648"/>
      <c r="WNB509" s="648"/>
      <c r="WNC509" s="648"/>
      <c r="WND509" s="648"/>
      <c r="WNE509" s="648"/>
      <c r="WNF509" s="648"/>
      <c r="WNG509" s="648"/>
      <c r="WNH509" s="648"/>
      <c r="WNI509" s="648"/>
      <c r="WNJ509" s="648"/>
      <c r="WNK509" s="648"/>
      <c r="WNL509" s="648"/>
      <c r="WNM509" s="648"/>
      <c r="WNN509" s="648"/>
      <c r="WNO509" s="648"/>
      <c r="WNP509" s="648"/>
      <c r="WNQ509" s="648"/>
      <c r="WNR509" s="648"/>
      <c r="WNS509" s="648"/>
      <c r="WNT509" s="648"/>
      <c r="WNU509" s="648"/>
      <c r="WNV509" s="648"/>
      <c r="WNW509" s="648"/>
      <c r="WNX509" s="648"/>
      <c r="WNY509" s="648"/>
      <c r="WNZ509" s="648"/>
      <c r="WOA509" s="648"/>
      <c r="WOB509" s="648"/>
      <c r="WOC509" s="648"/>
      <c r="WOD509" s="648"/>
      <c r="WOE509" s="648"/>
      <c r="WOF509" s="648"/>
      <c r="WOG509" s="648"/>
      <c r="WOH509" s="648"/>
      <c r="WOI509" s="648"/>
      <c r="WOJ509" s="648"/>
      <c r="WOK509" s="648"/>
      <c r="WOL509" s="648"/>
      <c r="WOM509" s="648"/>
      <c r="WON509" s="648"/>
      <c r="WOO509" s="648"/>
      <c r="WOP509" s="648"/>
      <c r="WOQ509" s="648"/>
      <c r="WOR509" s="648"/>
      <c r="WOS509" s="648"/>
      <c r="WOT509" s="648"/>
      <c r="WOU509" s="648"/>
      <c r="WOV509" s="648"/>
      <c r="WOW509" s="648"/>
      <c r="WOX509" s="648"/>
      <c r="WOY509" s="648"/>
      <c r="WOZ509" s="648"/>
      <c r="WPA509" s="648"/>
      <c r="WPB509" s="648"/>
      <c r="WPC509" s="648"/>
      <c r="WPD509" s="648"/>
      <c r="WPE509" s="648"/>
      <c r="WPF509" s="648"/>
      <c r="WPG509" s="648"/>
      <c r="WPH509" s="648"/>
      <c r="WPI509" s="648"/>
      <c r="WPJ509" s="648"/>
      <c r="WPK509" s="648"/>
      <c r="WPL509" s="648"/>
      <c r="WPM509" s="648"/>
      <c r="WPN509" s="648"/>
      <c r="WPO509" s="648"/>
      <c r="WPP509" s="648"/>
      <c r="WPQ509" s="648"/>
      <c r="WPR509" s="648"/>
      <c r="WPS509" s="648"/>
      <c r="WPT509" s="648"/>
      <c r="WPU509" s="648"/>
      <c r="WPV509" s="648"/>
      <c r="WPW509" s="648"/>
      <c r="WPX509" s="648"/>
      <c r="WPY509" s="648"/>
      <c r="WPZ509" s="648"/>
      <c r="WQA509" s="648"/>
      <c r="WQB509" s="648"/>
      <c r="WQC509" s="648"/>
      <c r="WQD509" s="648"/>
      <c r="WQE509" s="648"/>
      <c r="WQF509" s="648"/>
      <c r="WQG509" s="648"/>
      <c r="WQH509" s="648"/>
      <c r="WQI509" s="648"/>
      <c r="WQJ509" s="648"/>
      <c r="WQK509" s="648"/>
      <c r="WQL509" s="648"/>
      <c r="WQM509" s="648"/>
      <c r="WQN509" s="648"/>
      <c r="WQO509" s="648"/>
      <c r="WQP509" s="648"/>
      <c r="WQQ509" s="648"/>
      <c r="WQR509" s="648"/>
      <c r="WQS509" s="648"/>
      <c r="WQT509" s="648"/>
      <c r="WQU509" s="648"/>
      <c r="WQV509" s="648"/>
      <c r="WQW509" s="648"/>
      <c r="WQX509" s="648"/>
      <c r="WQY509" s="648"/>
      <c r="WQZ509" s="648"/>
      <c r="WRA509" s="648"/>
      <c r="WRB509" s="648"/>
      <c r="WRC509" s="648"/>
      <c r="WRD509" s="648"/>
      <c r="WRE509" s="648"/>
      <c r="WRF509" s="648"/>
      <c r="WRG509" s="648"/>
      <c r="WRH509" s="648"/>
      <c r="WRI509" s="648"/>
      <c r="WRJ509" s="648"/>
      <c r="WRK509" s="648"/>
      <c r="WRL509" s="648"/>
      <c r="WRM509" s="648"/>
      <c r="WRN509" s="648"/>
      <c r="WRO509" s="648"/>
      <c r="WRP509" s="648"/>
      <c r="WRQ509" s="648"/>
      <c r="WRR509" s="648"/>
      <c r="WRS509" s="648"/>
      <c r="WRT509" s="648"/>
      <c r="WRU509" s="648"/>
      <c r="WRV509" s="648"/>
      <c r="WRW509" s="648"/>
      <c r="WRX509" s="648"/>
      <c r="WRY509" s="648"/>
      <c r="WRZ509" s="648"/>
      <c r="WSA509" s="648"/>
      <c r="WSB509" s="648"/>
      <c r="WSC509" s="648"/>
      <c r="WSD509" s="648"/>
      <c r="WSE509" s="648"/>
      <c r="WSF509" s="648"/>
      <c r="WSG509" s="648"/>
      <c r="WSH509" s="648"/>
      <c r="WSI509" s="648"/>
      <c r="WSJ509" s="648"/>
      <c r="WSK509" s="648"/>
      <c r="WSL509" s="648"/>
      <c r="WSM509" s="648"/>
      <c r="WSN509" s="648"/>
      <c r="WSO509" s="648"/>
      <c r="WSP509" s="648"/>
      <c r="WSQ509" s="648"/>
      <c r="WSR509" s="648"/>
      <c r="WSS509" s="648"/>
      <c r="WST509" s="648"/>
      <c r="WSU509" s="648"/>
      <c r="WSV509" s="648"/>
      <c r="WSW509" s="648"/>
      <c r="WSX509" s="648"/>
      <c r="WSY509" s="648"/>
      <c r="WSZ509" s="648"/>
      <c r="WTA509" s="648"/>
      <c r="WTB509" s="648"/>
      <c r="WTC509" s="648"/>
      <c r="WTD509" s="648"/>
      <c r="WTE509" s="648"/>
      <c r="WTF509" s="648"/>
      <c r="WTG509" s="648"/>
      <c r="WTH509" s="648"/>
      <c r="WTI509" s="648"/>
      <c r="WTJ509" s="648"/>
      <c r="WTK509" s="648"/>
      <c r="WTL509" s="648"/>
      <c r="WTM509" s="648"/>
      <c r="WTN509" s="648"/>
      <c r="WTO509" s="648"/>
      <c r="WTP509" s="648"/>
      <c r="WTQ509" s="648"/>
      <c r="WTR509" s="648"/>
      <c r="WTS509" s="648"/>
      <c r="WTT509" s="648"/>
      <c r="WTU509" s="648"/>
      <c r="WTV509" s="648"/>
      <c r="WTW509" s="648"/>
      <c r="WTX509" s="648"/>
      <c r="WTY509" s="648"/>
      <c r="WTZ509" s="648"/>
      <c r="WUA509" s="648"/>
      <c r="WUB509" s="648"/>
      <c r="WUC509" s="648"/>
      <c r="WUD509" s="648"/>
      <c r="WUE509" s="648"/>
      <c r="WUF509" s="648"/>
      <c r="WUG509" s="648"/>
      <c r="WUH509" s="648"/>
      <c r="WUI509" s="648"/>
      <c r="WUJ509" s="648"/>
      <c r="WUK509" s="648"/>
      <c r="WUL509" s="648"/>
      <c r="WUM509" s="648"/>
      <c r="WUN509" s="648"/>
      <c r="WUO509" s="648"/>
      <c r="WUP509" s="648"/>
      <c r="WUQ509" s="648"/>
      <c r="WUR509" s="648"/>
      <c r="WUS509" s="648"/>
      <c r="WUT509" s="648"/>
      <c r="WUU509" s="648"/>
      <c r="WUV509" s="648"/>
      <c r="WUW509" s="648"/>
      <c r="WUX509" s="648"/>
      <c r="WUY509" s="648"/>
      <c r="WUZ509" s="648"/>
      <c r="WVA509" s="648"/>
      <c r="WVB509" s="648"/>
      <c r="WVC509" s="648"/>
      <c r="WVD509" s="648"/>
      <c r="WVE509" s="648"/>
      <c r="WVF509" s="648"/>
      <c r="WVG509" s="648"/>
      <c r="WVH509" s="648"/>
      <c r="WVI509" s="648"/>
      <c r="WVJ509" s="648"/>
      <c r="WVK509" s="648"/>
      <c r="WVL509" s="648"/>
      <c r="WVM509" s="648"/>
      <c r="WVN509" s="648"/>
      <c r="WVO509" s="648"/>
      <c r="WVP509" s="648"/>
      <c r="WVQ509" s="648"/>
      <c r="WVR509" s="648"/>
      <c r="WVS509" s="648"/>
      <c r="WVT509" s="648"/>
      <c r="WVU509" s="648"/>
      <c r="WVV509" s="648"/>
      <c r="WVW509" s="648"/>
      <c r="WVX509" s="648"/>
      <c r="WVY509" s="648"/>
      <c r="WVZ509" s="648"/>
      <c r="WWA509" s="648"/>
      <c r="WWB509" s="648"/>
      <c r="WWC509" s="648"/>
      <c r="WWD509" s="648"/>
      <c r="WWE509" s="648"/>
      <c r="WWF509" s="648"/>
      <c r="WWG509" s="648"/>
      <c r="WWH509" s="648"/>
      <c r="WWI509" s="648"/>
      <c r="WWJ509" s="648"/>
      <c r="WWK509" s="648"/>
      <c r="WWL509" s="648"/>
      <c r="WWM509" s="648"/>
      <c r="WWN509" s="648"/>
      <c r="WWO509" s="648"/>
      <c r="WWP509" s="648"/>
      <c r="WWQ509" s="648"/>
      <c r="WWR509" s="648"/>
      <c r="WWS509" s="648"/>
      <c r="WWT509" s="648"/>
      <c r="WWU509" s="648"/>
      <c r="WWV509" s="648"/>
      <c r="WWW509" s="648"/>
      <c r="WWX509" s="648"/>
      <c r="WWY509" s="648"/>
      <c r="WWZ509" s="648"/>
      <c r="WXA509" s="648"/>
      <c r="WXB509" s="648"/>
      <c r="WXC509" s="648"/>
      <c r="WXD509" s="648"/>
      <c r="WXE509" s="648"/>
      <c r="WXF509" s="648"/>
      <c r="WXG509" s="648"/>
      <c r="WXH509" s="648"/>
      <c r="WXI509" s="648"/>
      <c r="WXJ509" s="648"/>
      <c r="WXK509" s="648"/>
      <c r="WXL509" s="648"/>
      <c r="WXM509" s="648"/>
      <c r="WXN509" s="648"/>
      <c r="WXO509" s="648"/>
      <c r="WXP509" s="648"/>
      <c r="WXQ509" s="648"/>
      <c r="WXR509" s="648"/>
      <c r="WXS509" s="648"/>
      <c r="WXT509" s="648"/>
      <c r="WXU509" s="648"/>
      <c r="WXV509" s="648"/>
      <c r="WXW509" s="648"/>
      <c r="WXX509" s="648"/>
      <c r="WXY509" s="648"/>
      <c r="WXZ509" s="648"/>
      <c r="WYA509" s="648"/>
      <c r="WYB509" s="648"/>
      <c r="WYC509" s="648"/>
      <c r="WYD509" s="648"/>
      <c r="WYE509" s="648"/>
      <c r="WYF509" s="648"/>
      <c r="WYG509" s="648"/>
      <c r="WYH509" s="648"/>
      <c r="WYI509" s="648"/>
      <c r="WYJ509" s="648"/>
      <c r="WYK509" s="648"/>
      <c r="WYL509" s="648"/>
      <c r="WYM509" s="648"/>
      <c r="WYN509" s="648"/>
      <c r="WYO509" s="648"/>
      <c r="WYP509" s="648"/>
      <c r="WYQ509" s="648"/>
      <c r="WYR509" s="648"/>
      <c r="WYS509" s="648"/>
      <c r="WYT509" s="648"/>
      <c r="WYU509" s="648"/>
      <c r="WYV509" s="648"/>
      <c r="WYW509" s="648"/>
      <c r="WYX509" s="648"/>
      <c r="WYY509" s="648"/>
      <c r="WYZ509" s="648"/>
      <c r="WZA509" s="648"/>
      <c r="WZB509" s="648"/>
      <c r="WZC509" s="648"/>
      <c r="WZD509" s="648"/>
      <c r="WZE509" s="648"/>
      <c r="WZF509" s="648"/>
      <c r="WZG509" s="648"/>
      <c r="WZH509" s="648"/>
      <c r="WZI509" s="648"/>
      <c r="WZJ509" s="648"/>
      <c r="WZK509" s="648"/>
      <c r="WZL509" s="648"/>
      <c r="WZM509" s="648"/>
      <c r="WZN509" s="648"/>
      <c r="WZO509" s="648"/>
      <c r="WZP509" s="648"/>
      <c r="WZQ509" s="648"/>
      <c r="WZR509" s="648"/>
      <c r="WZS509" s="648"/>
      <c r="WZT509" s="648"/>
      <c r="WZU509" s="648"/>
      <c r="WZV509" s="648"/>
      <c r="WZW509" s="648"/>
      <c r="WZX509" s="648"/>
      <c r="WZY509" s="648"/>
      <c r="WZZ509" s="648"/>
      <c r="XAA509" s="648"/>
      <c r="XAB509" s="648"/>
      <c r="XAC509" s="648"/>
      <c r="XAD509" s="648"/>
      <c r="XAE509" s="648"/>
      <c r="XAF509" s="648"/>
      <c r="XAG509" s="648"/>
      <c r="XAH509" s="648"/>
      <c r="XAI509" s="648"/>
      <c r="XAJ509" s="648"/>
      <c r="XAK509" s="648"/>
      <c r="XAL509" s="648"/>
      <c r="XAM509" s="648"/>
      <c r="XAN509" s="648"/>
      <c r="XAO509" s="648"/>
      <c r="XAP509" s="648"/>
      <c r="XAQ509" s="648"/>
      <c r="XAR509" s="648"/>
      <c r="XAS509" s="648"/>
      <c r="XAT509" s="648"/>
      <c r="XAU509" s="648"/>
      <c r="XAV509" s="648"/>
      <c r="XAW509" s="648"/>
      <c r="XAX509" s="648"/>
      <c r="XAY509" s="648"/>
      <c r="XAZ509" s="648"/>
      <c r="XBA509" s="648"/>
      <c r="XBB509" s="648"/>
      <c r="XBC509" s="648"/>
      <c r="XBD509" s="648"/>
      <c r="XBE509" s="648"/>
      <c r="XBF509" s="648"/>
      <c r="XBG509" s="648"/>
      <c r="XBH509" s="648"/>
      <c r="XBI509" s="648"/>
      <c r="XBJ509" s="648"/>
      <c r="XBK509" s="648"/>
      <c r="XBL509" s="648"/>
      <c r="XBM509" s="648"/>
      <c r="XBN509" s="648"/>
      <c r="XBO509" s="648"/>
      <c r="XBP509" s="648"/>
      <c r="XBQ509" s="648"/>
      <c r="XBR509" s="648"/>
      <c r="XBS509" s="648"/>
      <c r="XBT509" s="648"/>
      <c r="XBU509" s="648"/>
      <c r="XBV509" s="648"/>
      <c r="XBW509" s="648"/>
      <c r="XBX509" s="648"/>
      <c r="XBY509" s="648"/>
      <c r="XBZ509" s="648"/>
      <c r="XCA509" s="648"/>
      <c r="XCB509" s="648"/>
      <c r="XCC509" s="648"/>
      <c r="XCD509" s="648"/>
      <c r="XCE509" s="648"/>
      <c r="XCF509" s="648"/>
      <c r="XCG509" s="648"/>
      <c r="XCH509" s="648"/>
      <c r="XCI509" s="648"/>
      <c r="XCJ509" s="648"/>
      <c r="XCK509" s="648"/>
      <c r="XCL509" s="648"/>
      <c r="XCM509" s="648"/>
      <c r="XCN509" s="648"/>
      <c r="XCO509" s="648"/>
      <c r="XCP509" s="648"/>
      <c r="XCQ509" s="648"/>
      <c r="XCR509" s="648"/>
      <c r="XCS509" s="648"/>
      <c r="XCT509" s="648"/>
      <c r="XCU509" s="648"/>
      <c r="XCV509" s="648"/>
      <c r="XCW509" s="648"/>
      <c r="XCX509" s="648"/>
      <c r="XCY509" s="648"/>
      <c r="XCZ509" s="648"/>
      <c r="XDA509" s="648"/>
      <c r="XDB509" s="648"/>
      <c r="XDC509" s="648"/>
      <c r="XDD509" s="648"/>
      <c r="XDE509" s="648"/>
      <c r="XDF509" s="648"/>
      <c r="XDG509" s="648"/>
      <c r="XDH509" s="648"/>
      <c r="XDI509" s="648"/>
      <c r="XDJ509" s="648"/>
      <c r="XDK509" s="648"/>
      <c r="XDL509" s="648"/>
      <c r="XDM509" s="648"/>
      <c r="XDN509" s="648"/>
      <c r="XDO509" s="648"/>
      <c r="XDP509" s="648"/>
      <c r="XDQ509" s="648"/>
      <c r="XDR509" s="648"/>
      <c r="XDS509" s="648"/>
      <c r="XDT509" s="648"/>
      <c r="XDU509" s="648"/>
      <c r="XDV509" s="648"/>
      <c r="XDW509" s="648"/>
      <c r="XDX509" s="648"/>
      <c r="XDY509" s="648"/>
      <c r="XDZ509" s="648"/>
      <c r="XEA509" s="648"/>
      <c r="XEB509" s="648"/>
      <c r="XEC509" s="648"/>
      <c r="XED509" s="648"/>
      <c r="XEE509" s="648"/>
      <c r="XEF509" s="648"/>
      <c r="XEG509" s="648"/>
      <c r="XEH509" s="648"/>
      <c r="XEI509" s="648"/>
      <c r="XEJ509" s="648"/>
      <c r="XEK509" s="648"/>
      <c r="XEL509" s="648"/>
      <c r="XEM509" s="648"/>
      <c r="XEN509" s="648"/>
      <c r="XEO509" s="648"/>
      <c r="XEP509" s="648"/>
      <c r="XEQ509" s="648"/>
      <c r="XER509" s="648"/>
      <c r="XES509" s="648"/>
      <c r="XET509" s="648"/>
      <c r="XEU509" s="648"/>
      <c r="XEV509" s="648"/>
      <c r="XEW509" s="648"/>
      <c r="XEX509" s="648"/>
      <c r="XEY509" s="648"/>
      <c r="XEZ509" s="648"/>
      <c r="XFA509" s="648"/>
      <c r="XFB509" s="648"/>
      <c r="XFC509" s="648"/>
      <c r="XFD509" s="648"/>
    </row>
    <row r="510" spans="1:16384" s="221" customFormat="1">
      <c r="A510" s="609" t="s">
        <v>992</v>
      </c>
      <c r="B510" s="609"/>
      <c r="C510" s="609"/>
      <c r="D510" s="609"/>
      <c r="E510" s="609"/>
      <c r="F510" s="609"/>
      <c r="G510" s="609"/>
      <c r="H510" s="609"/>
    </row>
    <row r="511" spans="1:16384">
      <c r="A511" s="218" t="s">
        <v>1760</v>
      </c>
      <c r="B511" s="218" t="s">
        <v>1</v>
      </c>
      <c r="C511" s="218" t="s">
        <v>3</v>
      </c>
      <c r="D511" s="219" t="s">
        <v>4</v>
      </c>
      <c r="E511" s="256" t="s">
        <v>1776</v>
      </c>
      <c r="F511" s="220" t="s">
        <v>1727</v>
      </c>
      <c r="G511" s="220" t="s">
        <v>1728</v>
      </c>
      <c r="H511" s="218" t="s">
        <v>1784</v>
      </c>
    </row>
    <row r="512" spans="1:16384" s="318" customFormat="1">
      <c r="A512" s="314" t="s">
        <v>759</v>
      </c>
      <c r="B512" s="314" t="s">
        <v>760</v>
      </c>
      <c r="C512" s="314" t="s">
        <v>992</v>
      </c>
      <c r="D512" s="315" t="s">
        <v>1757</v>
      </c>
      <c r="E512" s="316">
        <v>500</v>
      </c>
      <c r="F512" s="317"/>
      <c r="G512" s="317"/>
      <c r="H512" s="314"/>
    </row>
    <row r="513" spans="1:9" s="343" customFormat="1">
      <c r="A513" s="339" t="s">
        <v>972</v>
      </c>
      <c r="B513" s="339" t="s">
        <v>973</v>
      </c>
      <c r="C513" s="339" t="s">
        <v>1751</v>
      </c>
      <c r="D513" s="340" t="s">
        <v>1757</v>
      </c>
      <c r="E513" s="341">
        <v>7500</v>
      </c>
      <c r="F513" s="342">
        <v>7000</v>
      </c>
      <c r="G513" s="342">
        <f>E513-F513</f>
        <v>500</v>
      </c>
      <c r="H513" s="339"/>
      <c r="I513" s="426"/>
    </row>
    <row r="514" spans="1:9" s="408" customFormat="1">
      <c r="A514" s="404" t="s">
        <v>991</v>
      </c>
      <c r="B514" s="404" t="s">
        <v>109</v>
      </c>
      <c r="C514" s="404" t="s">
        <v>992</v>
      </c>
      <c r="D514" s="405" t="s">
        <v>1757</v>
      </c>
      <c r="E514" s="406">
        <v>16010</v>
      </c>
      <c r="F514" s="407">
        <v>9000</v>
      </c>
      <c r="G514" s="407">
        <f>E514-F514</f>
        <v>7010</v>
      </c>
      <c r="H514" s="404"/>
    </row>
    <row r="515" spans="1:9" s="343" customFormat="1">
      <c r="A515" s="339" t="s">
        <v>1186</v>
      </c>
      <c r="B515" s="339" t="s">
        <v>618</v>
      </c>
      <c r="C515" s="339" t="s">
        <v>992</v>
      </c>
      <c r="D515" s="340" t="s">
        <v>1757</v>
      </c>
      <c r="E515" s="341">
        <v>30410</v>
      </c>
      <c r="F515" s="342">
        <f>15000+10000</f>
        <v>25000</v>
      </c>
      <c r="G515" s="342">
        <f>E515-F515</f>
        <v>5410</v>
      </c>
      <c r="H515" s="339"/>
    </row>
    <row r="516" spans="1:9" s="232" customFormat="1">
      <c r="A516" s="251" t="s">
        <v>1510</v>
      </c>
      <c r="B516" s="251" t="s">
        <v>1511</v>
      </c>
      <c r="C516" s="251" t="s">
        <v>992</v>
      </c>
      <c r="D516" s="252" t="s">
        <v>1512</v>
      </c>
      <c r="E516" s="259">
        <v>76000</v>
      </c>
      <c r="F516" s="253"/>
      <c r="G516" s="342"/>
      <c r="H516" s="251"/>
    </row>
    <row r="517" spans="1:9" s="348" customFormat="1">
      <c r="A517" s="344" t="s">
        <v>2063</v>
      </c>
      <c r="B517" s="344" t="s">
        <v>2117</v>
      </c>
      <c r="C517" s="344" t="s">
        <v>992</v>
      </c>
      <c r="D517" s="345" t="s">
        <v>2118</v>
      </c>
      <c r="E517" s="346">
        <v>33500</v>
      </c>
      <c r="F517" s="346">
        <v>33500</v>
      </c>
      <c r="G517" s="347">
        <f t="shared" ref="G517" si="20">E517-F517</f>
        <v>0</v>
      </c>
      <c r="H517" s="344"/>
    </row>
    <row r="518" spans="1:9" s="343" customFormat="1">
      <c r="A518" s="339" t="s">
        <v>2315</v>
      </c>
      <c r="B518" s="339" t="s">
        <v>2314</v>
      </c>
      <c r="C518" s="339" t="s">
        <v>992</v>
      </c>
      <c r="D518" s="340"/>
      <c r="E518" s="341">
        <v>860</v>
      </c>
      <c r="F518" s="342"/>
      <c r="G518" s="342"/>
      <c r="H518" s="339"/>
    </row>
    <row r="519" spans="1:9" s="229" customFormat="1">
      <c r="A519" s="242" t="s">
        <v>2294</v>
      </c>
      <c r="B519" s="242" t="s">
        <v>2293</v>
      </c>
      <c r="C519" s="242" t="s">
        <v>992</v>
      </c>
      <c r="D519" s="244" t="s">
        <v>2292</v>
      </c>
      <c r="E519" s="258">
        <v>5600</v>
      </c>
      <c r="F519" s="245"/>
      <c r="G519" s="245"/>
      <c r="H519" s="242"/>
    </row>
    <row r="520" spans="1:9" s="418" customFormat="1">
      <c r="A520" s="414" t="s">
        <v>2241</v>
      </c>
      <c r="B520" s="414" t="s">
        <v>2283</v>
      </c>
      <c r="C520" s="414" t="s">
        <v>992</v>
      </c>
      <c r="D520" s="415" t="s">
        <v>2282</v>
      </c>
      <c r="E520" s="416">
        <v>33830</v>
      </c>
      <c r="F520" s="417">
        <v>14650</v>
      </c>
      <c r="G520" s="417">
        <f t="shared" ref="G520" si="21">E520-F520</f>
        <v>19180</v>
      </c>
      <c r="H520" s="414"/>
    </row>
    <row r="521" spans="1:9">
      <c r="A521" s="222"/>
      <c r="B521" s="222"/>
      <c r="C521" s="222"/>
      <c r="D521" s="223"/>
      <c r="E521" s="235"/>
      <c r="F521" s="224"/>
      <c r="G521" s="224"/>
      <c r="H521" s="222"/>
    </row>
    <row r="522" spans="1:9">
      <c r="A522" s="222"/>
      <c r="B522" s="222"/>
      <c r="C522" s="222"/>
      <c r="D522" s="223"/>
      <c r="E522" s="235"/>
      <c r="F522" s="224"/>
      <c r="G522" s="224"/>
      <c r="H522" s="222"/>
    </row>
    <row r="523" spans="1:9" s="221" customFormat="1">
      <c r="A523" s="608" t="s">
        <v>190</v>
      </c>
      <c r="B523" s="608"/>
      <c r="C523" s="608"/>
      <c r="D523" s="608"/>
      <c r="E523" s="608"/>
      <c r="F523" s="608"/>
      <c r="G523" s="608"/>
      <c r="H523" s="608"/>
    </row>
    <row r="524" spans="1:9">
      <c r="A524" s="218" t="s">
        <v>1760</v>
      </c>
      <c r="B524" s="218" t="s">
        <v>1</v>
      </c>
      <c r="C524" s="218" t="s">
        <v>3</v>
      </c>
      <c r="D524" s="219" t="s">
        <v>4</v>
      </c>
      <c r="E524" s="256" t="s">
        <v>1776</v>
      </c>
      <c r="F524" s="220" t="s">
        <v>1727</v>
      </c>
      <c r="G524" s="220" t="s">
        <v>1728</v>
      </c>
      <c r="H524" s="218" t="s">
        <v>1784</v>
      </c>
    </row>
    <row r="525" spans="1:9" s="418" customFormat="1">
      <c r="A525" s="414" t="s">
        <v>36</v>
      </c>
      <c r="B525" s="414" t="s">
        <v>37</v>
      </c>
      <c r="C525" s="414" t="s">
        <v>38</v>
      </c>
      <c r="D525" s="415" t="s">
        <v>39</v>
      </c>
      <c r="E525" s="416">
        <v>1320</v>
      </c>
      <c r="F525" s="417"/>
      <c r="G525" s="417"/>
      <c r="H525" s="414"/>
    </row>
    <row r="526" spans="1:9" s="318" customFormat="1">
      <c r="A526" s="314" t="s">
        <v>52</v>
      </c>
      <c r="B526" s="314" t="s">
        <v>53</v>
      </c>
      <c r="C526" s="314" t="s">
        <v>38</v>
      </c>
      <c r="D526" s="315" t="s">
        <v>54</v>
      </c>
      <c r="E526" s="316">
        <v>33320</v>
      </c>
      <c r="F526" s="317">
        <v>6820</v>
      </c>
      <c r="G526" s="317">
        <f>E526-F526</f>
        <v>26500</v>
      </c>
      <c r="H526" s="314"/>
    </row>
    <row r="527" spans="1:9" s="318" customFormat="1">
      <c r="A527" s="314" t="s">
        <v>55</v>
      </c>
      <c r="B527" s="314" t="s">
        <v>56</v>
      </c>
      <c r="C527" s="314" t="s">
        <v>57</v>
      </c>
      <c r="D527" s="315" t="s">
        <v>58</v>
      </c>
      <c r="E527" s="316">
        <v>1000</v>
      </c>
      <c r="F527" s="317"/>
      <c r="G527" s="317"/>
      <c r="H527" s="314"/>
    </row>
    <row r="528" spans="1:9" s="366" customFormat="1">
      <c r="A528" s="362" t="s">
        <v>93</v>
      </c>
      <c r="B528" s="362" t="s">
        <v>94</v>
      </c>
      <c r="C528" s="362" t="s">
        <v>38</v>
      </c>
      <c r="D528" s="363" t="s">
        <v>95</v>
      </c>
      <c r="E528" s="364">
        <v>23000</v>
      </c>
      <c r="F528" s="365"/>
      <c r="G528" s="365"/>
      <c r="H528" s="362"/>
    </row>
    <row r="529" spans="1:8" s="418" customFormat="1">
      <c r="A529" s="414" t="s">
        <v>188</v>
      </c>
      <c r="B529" s="414" t="s">
        <v>189</v>
      </c>
      <c r="C529" s="414" t="s">
        <v>190</v>
      </c>
      <c r="D529" s="415" t="s">
        <v>191</v>
      </c>
      <c r="E529" s="416">
        <f>22000+4400</f>
        <v>26400</v>
      </c>
      <c r="F529" s="417"/>
      <c r="G529" s="417"/>
      <c r="H529" s="414"/>
    </row>
    <row r="530" spans="1:8" s="408" customFormat="1">
      <c r="A530" s="404" t="s">
        <v>219</v>
      </c>
      <c r="B530" s="404" t="s">
        <v>2505</v>
      </c>
      <c r="C530" s="404" t="s">
        <v>38</v>
      </c>
      <c r="D530" s="405" t="s">
        <v>1757</v>
      </c>
      <c r="E530" s="406">
        <f>30000+10800</f>
        <v>40800</v>
      </c>
      <c r="F530" s="407">
        <f>18000+20000</f>
        <v>38000</v>
      </c>
      <c r="G530" s="407">
        <f>E530-F530</f>
        <v>2800</v>
      </c>
      <c r="H530" s="404"/>
    </row>
    <row r="531" spans="1:8" s="313" customFormat="1">
      <c r="A531" s="309" t="s">
        <v>293</v>
      </c>
      <c r="B531" s="309" t="s">
        <v>294</v>
      </c>
      <c r="C531" s="309" t="s">
        <v>190</v>
      </c>
      <c r="D531" s="310" t="s">
        <v>1757</v>
      </c>
      <c r="E531" s="311">
        <v>11000</v>
      </c>
      <c r="F531" s="312"/>
      <c r="G531" s="312"/>
      <c r="H531" s="309"/>
    </row>
    <row r="532" spans="1:8" s="328" customFormat="1">
      <c r="A532" s="324" t="s">
        <v>299</v>
      </c>
      <c r="B532" s="324" t="s">
        <v>300</v>
      </c>
      <c r="C532" s="324" t="s">
        <v>301</v>
      </c>
      <c r="D532" s="325" t="s">
        <v>1757</v>
      </c>
      <c r="E532" s="326">
        <v>16000</v>
      </c>
      <c r="F532" s="327"/>
      <c r="G532" s="327"/>
      <c r="H532" s="324"/>
    </row>
    <row r="533" spans="1:8" s="366" customFormat="1">
      <c r="A533" s="362" t="s">
        <v>342</v>
      </c>
      <c r="B533" s="362" t="s">
        <v>343</v>
      </c>
      <c r="C533" s="362" t="s">
        <v>190</v>
      </c>
      <c r="D533" s="363" t="s">
        <v>1757</v>
      </c>
      <c r="E533" s="364">
        <v>16590</v>
      </c>
      <c r="F533" s="365"/>
      <c r="G533" s="365"/>
      <c r="H533" s="362"/>
    </row>
    <row r="534" spans="1:8" s="328" customFormat="1">
      <c r="A534" s="324" t="s">
        <v>380</v>
      </c>
      <c r="B534" s="324" t="s">
        <v>381</v>
      </c>
      <c r="C534" s="324" t="s">
        <v>382</v>
      </c>
      <c r="D534" s="325" t="s">
        <v>383</v>
      </c>
      <c r="E534" s="326">
        <v>75650</v>
      </c>
      <c r="F534" s="327">
        <f>20000+14000</f>
        <v>34000</v>
      </c>
      <c r="G534" s="327">
        <f>E534-F534</f>
        <v>41650</v>
      </c>
      <c r="H534" s="324"/>
    </row>
    <row r="535" spans="1:8" s="313" customFormat="1">
      <c r="A535" s="309" t="s">
        <v>409</v>
      </c>
      <c r="B535" s="309" t="s">
        <v>410</v>
      </c>
      <c r="C535" s="309" t="s">
        <v>190</v>
      </c>
      <c r="D535" s="310" t="s">
        <v>1757</v>
      </c>
      <c r="E535" s="311">
        <v>44000</v>
      </c>
      <c r="F535" s="312"/>
      <c r="G535" s="312"/>
      <c r="H535" s="309"/>
    </row>
    <row r="536" spans="1:8" s="366" customFormat="1">
      <c r="A536" s="362" t="s">
        <v>448</v>
      </c>
      <c r="B536" s="362" t="s">
        <v>449</v>
      </c>
      <c r="C536" s="362" t="s">
        <v>190</v>
      </c>
      <c r="D536" s="363" t="s">
        <v>1757</v>
      </c>
      <c r="E536" s="364">
        <v>20000</v>
      </c>
      <c r="F536" s="365"/>
      <c r="G536" s="365"/>
      <c r="H536" s="362"/>
    </row>
    <row r="537" spans="1:8" s="229" customFormat="1">
      <c r="A537" s="242" t="s">
        <v>453</v>
      </c>
      <c r="B537" s="242" t="s">
        <v>345</v>
      </c>
      <c r="C537" s="242" t="s">
        <v>190</v>
      </c>
      <c r="D537" s="244" t="s">
        <v>1757</v>
      </c>
      <c r="E537" s="258">
        <v>5700</v>
      </c>
      <c r="F537" s="245"/>
      <c r="G537" s="245"/>
      <c r="H537" s="242"/>
    </row>
    <row r="538" spans="1:8" s="366" customFormat="1">
      <c r="A538" s="362" t="s">
        <v>483</v>
      </c>
      <c r="B538" s="362" t="s">
        <v>484</v>
      </c>
      <c r="C538" s="362" t="s">
        <v>301</v>
      </c>
      <c r="D538" s="363" t="s">
        <v>485</v>
      </c>
      <c r="E538" s="364">
        <v>10000</v>
      </c>
      <c r="F538" s="365"/>
      <c r="G538" s="365"/>
      <c r="H538" s="362"/>
    </row>
    <row r="539" spans="1:8" s="229" customFormat="1">
      <c r="A539" s="242" t="s">
        <v>486</v>
      </c>
      <c r="B539" s="242" t="s">
        <v>487</v>
      </c>
      <c r="C539" s="242" t="s">
        <v>190</v>
      </c>
      <c r="D539" s="244" t="s">
        <v>1757</v>
      </c>
      <c r="E539" s="258">
        <v>17020</v>
      </c>
      <c r="F539" s="245">
        <v>9000</v>
      </c>
      <c r="G539" s="245">
        <f>E539-F539</f>
        <v>8020</v>
      </c>
      <c r="H539" s="242"/>
    </row>
    <row r="540" spans="1:8" s="318" customFormat="1">
      <c r="A540" s="314" t="s">
        <v>498</v>
      </c>
      <c r="B540" s="314" t="s">
        <v>161</v>
      </c>
      <c r="C540" s="314" t="s">
        <v>499</v>
      </c>
      <c r="D540" s="315" t="s">
        <v>500</v>
      </c>
      <c r="E540" s="316">
        <v>10310</v>
      </c>
      <c r="F540" s="317"/>
      <c r="G540" s="317"/>
      <c r="H540" s="314"/>
    </row>
    <row r="541" spans="1:8" s="366" customFormat="1">
      <c r="A541" s="362" t="s">
        <v>541</v>
      </c>
      <c r="B541" s="362" t="s">
        <v>542</v>
      </c>
      <c r="C541" s="362" t="s">
        <v>190</v>
      </c>
      <c r="D541" s="363" t="s">
        <v>1757</v>
      </c>
      <c r="E541" s="364">
        <v>36900</v>
      </c>
      <c r="F541" s="365"/>
      <c r="G541" s="365"/>
      <c r="H541" s="362"/>
    </row>
    <row r="542" spans="1:8" s="328" customFormat="1">
      <c r="A542" s="324" t="s">
        <v>556</v>
      </c>
      <c r="B542" s="324" t="s">
        <v>557</v>
      </c>
      <c r="C542" s="324" t="s">
        <v>382</v>
      </c>
      <c r="D542" s="325" t="s">
        <v>1757</v>
      </c>
      <c r="E542" s="326">
        <v>6500</v>
      </c>
      <c r="F542" s="327"/>
      <c r="G542" s="327"/>
      <c r="H542" s="324"/>
    </row>
    <row r="543" spans="1:8" s="366" customFormat="1">
      <c r="A543" s="362" t="s">
        <v>570</v>
      </c>
      <c r="B543" s="362" t="s">
        <v>571</v>
      </c>
      <c r="C543" s="362" t="s">
        <v>190</v>
      </c>
      <c r="D543" s="363" t="s">
        <v>1757</v>
      </c>
      <c r="E543" s="364">
        <v>3000</v>
      </c>
      <c r="F543" s="365"/>
      <c r="G543" s="365"/>
      <c r="H543" s="362"/>
    </row>
    <row r="544" spans="1:8" s="328" customFormat="1">
      <c r="A544" s="324" t="s">
        <v>579</v>
      </c>
      <c r="B544" s="324" t="s">
        <v>580</v>
      </c>
      <c r="C544" s="324" t="s">
        <v>190</v>
      </c>
      <c r="D544" s="325" t="s">
        <v>581</v>
      </c>
      <c r="E544" s="326">
        <v>40000</v>
      </c>
      <c r="F544" s="327">
        <v>20000</v>
      </c>
      <c r="G544" s="327">
        <f>E544-F544</f>
        <v>20000</v>
      </c>
      <c r="H544" s="324"/>
    </row>
    <row r="545" spans="1:8" s="229" customFormat="1">
      <c r="A545" s="242" t="s">
        <v>606</v>
      </c>
      <c r="B545" s="242" t="s">
        <v>607</v>
      </c>
      <c r="C545" s="242" t="s">
        <v>190</v>
      </c>
      <c r="D545" s="244" t="s">
        <v>608</v>
      </c>
      <c r="E545" s="258">
        <f>108495+10400+10400+10600+5300+1340+57200+2600+5200</f>
        <v>211535</v>
      </c>
      <c r="F545" s="245">
        <f>108495+96500</f>
        <v>204995</v>
      </c>
      <c r="G545" s="245">
        <f>E545-F545</f>
        <v>6540</v>
      </c>
      <c r="H545" s="242"/>
    </row>
    <row r="546" spans="1:8" s="473" customFormat="1">
      <c r="A546" s="469" t="s">
        <v>621</v>
      </c>
      <c r="B546" s="469" t="s">
        <v>432</v>
      </c>
      <c r="C546" s="469" t="s">
        <v>38</v>
      </c>
      <c r="D546" s="470" t="s">
        <v>1757</v>
      </c>
      <c r="E546" s="471">
        <v>39100</v>
      </c>
      <c r="F546" s="472">
        <v>20000</v>
      </c>
      <c r="G546" s="472">
        <f>E546-F546</f>
        <v>19100</v>
      </c>
      <c r="H546" s="469"/>
    </row>
    <row r="547" spans="1:8" s="229" customFormat="1">
      <c r="A547" s="242" t="s">
        <v>632</v>
      </c>
      <c r="B547" s="242" t="s">
        <v>633</v>
      </c>
      <c r="C547" s="242" t="s">
        <v>190</v>
      </c>
      <c r="D547" s="244" t="s">
        <v>1757</v>
      </c>
      <c r="E547" s="258">
        <v>22000</v>
      </c>
      <c r="F547" s="245"/>
      <c r="G547" s="245"/>
      <c r="H547" s="242"/>
    </row>
    <row r="548" spans="1:8" s="366" customFormat="1">
      <c r="A548" s="362" t="s">
        <v>700</v>
      </c>
      <c r="B548" s="362" t="s">
        <v>701</v>
      </c>
      <c r="C548" s="362" t="s">
        <v>190</v>
      </c>
      <c r="D548" s="363" t="s">
        <v>1757</v>
      </c>
      <c r="E548" s="364">
        <v>85405</v>
      </c>
      <c r="F548" s="365">
        <f>30000+20000</f>
        <v>50000</v>
      </c>
      <c r="G548" s="365">
        <f>E548-F548</f>
        <v>35405</v>
      </c>
      <c r="H548" s="362"/>
    </row>
    <row r="549" spans="1:8" s="328" customFormat="1">
      <c r="A549" s="324" t="s">
        <v>704</v>
      </c>
      <c r="B549" s="324" t="s">
        <v>705</v>
      </c>
      <c r="C549" s="324" t="s">
        <v>301</v>
      </c>
      <c r="D549" s="325" t="s">
        <v>1757</v>
      </c>
      <c r="E549" s="326">
        <v>20500</v>
      </c>
      <c r="F549" s="327">
        <v>5000</v>
      </c>
      <c r="G549" s="327">
        <f>E549-F549</f>
        <v>15500</v>
      </c>
      <c r="H549" s="324"/>
    </row>
    <row r="550" spans="1:8" s="462" customFormat="1">
      <c r="A550" s="458" t="s">
        <v>706</v>
      </c>
      <c r="B550" s="458" t="s">
        <v>707</v>
      </c>
      <c r="C550" s="458" t="s">
        <v>301</v>
      </c>
      <c r="D550" s="459" t="s">
        <v>1757</v>
      </c>
      <c r="E550" s="460">
        <v>100000</v>
      </c>
      <c r="F550" s="461">
        <v>30000</v>
      </c>
      <c r="G550" s="461">
        <f>E550-F550</f>
        <v>70000</v>
      </c>
      <c r="H550" s="458"/>
    </row>
    <row r="551" spans="1:8" s="318" customFormat="1">
      <c r="A551" s="314" t="s">
        <v>718</v>
      </c>
      <c r="B551" s="314" t="s">
        <v>719</v>
      </c>
      <c r="C551" s="314" t="s">
        <v>382</v>
      </c>
      <c r="D551" s="315" t="s">
        <v>1757</v>
      </c>
      <c r="E551" s="316">
        <v>300</v>
      </c>
      <c r="F551" s="317"/>
      <c r="G551" s="317"/>
      <c r="H551" s="314"/>
    </row>
    <row r="552" spans="1:8" s="333" customFormat="1">
      <c r="A552" s="329" t="s">
        <v>742</v>
      </c>
      <c r="B552" s="329" t="s">
        <v>743</v>
      </c>
      <c r="C552" s="329" t="s">
        <v>190</v>
      </c>
      <c r="D552" s="330" t="s">
        <v>1757</v>
      </c>
      <c r="E552" s="331">
        <v>6500</v>
      </c>
      <c r="F552" s="332"/>
      <c r="G552" s="332"/>
      <c r="H552" s="329"/>
    </row>
    <row r="553" spans="1:8" s="318" customFormat="1">
      <c r="A553" s="314" t="s">
        <v>746</v>
      </c>
      <c r="B553" s="314" t="s">
        <v>747</v>
      </c>
      <c r="C553" s="314" t="s">
        <v>57</v>
      </c>
      <c r="D553" s="315" t="s">
        <v>1757</v>
      </c>
      <c r="E553" s="316">
        <v>3200</v>
      </c>
      <c r="F553" s="317"/>
      <c r="G553" s="317"/>
      <c r="H553" s="314"/>
    </row>
    <row r="554" spans="1:8" s="333" customFormat="1">
      <c r="A554" s="329" t="s">
        <v>751</v>
      </c>
      <c r="B554" s="329" t="s">
        <v>752</v>
      </c>
      <c r="C554" s="329" t="s">
        <v>38</v>
      </c>
      <c r="D554" s="330" t="s">
        <v>1757</v>
      </c>
      <c r="E554" s="331">
        <v>240</v>
      </c>
      <c r="F554" s="332"/>
      <c r="G554" s="332"/>
      <c r="H554" s="329"/>
    </row>
    <row r="555" spans="1:8" s="318" customFormat="1">
      <c r="A555" s="314" t="s">
        <v>753</v>
      </c>
      <c r="B555" s="314" t="s">
        <v>754</v>
      </c>
      <c r="C555" s="314" t="s">
        <v>190</v>
      </c>
      <c r="D555" s="315" t="s">
        <v>1757</v>
      </c>
      <c r="E555" s="316">
        <v>960</v>
      </c>
      <c r="F555" s="317"/>
      <c r="G555" s="317"/>
      <c r="H555" s="314"/>
    </row>
    <row r="556" spans="1:8" s="333" customFormat="1">
      <c r="A556" s="329" t="s">
        <v>823</v>
      </c>
      <c r="B556" s="329" t="s">
        <v>824</v>
      </c>
      <c r="C556" s="329" t="s">
        <v>301</v>
      </c>
      <c r="D556" s="330" t="s">
        <v>1757</v>
      </c>
      <c r="E556" s="331">
        <v>210</v>
      </c>
      <c r="F556" s="332"/>
      <c r="G556" s="332">
        <f t="shared" ref="G556:G570" si="22">E556-F556</f>
        <v>210</v>
      </c>
      <c r="H556" s="329"/>
    </row>
    <row r="557" spans="1:8" s="229" customFormat="1">
      <c r="A557" s="242" t="s">
        <v>825</v>
      </c>
      <c r="B557" s="242" t="s">
        <v>826</v>
      </c>
      <c r="C557" s="242" t="s">
        <v>827</v>
      </c>
      <c r="D557" s="244" t="s">
        <v>1757</v>
      </c>
      <c r="E557" s="258">
        <v>740</v>
      </c>
      <c r="F557" s="245"/>
      <c r="G557" s="245">
        <f t="shared" si="22"/>
        <v>740</v>
      </c>
      <c r="H557" s="242"/>
    </row>
    <row r="558" spans="1:8" s="229" customFormat="1">
      <c r="A558" s="242" t="s">
        <v>828</v>
      </c>
      <c r="B558" s="242" t="s">
        <v>829</v>
      </c>
      <c r="C558" s="242" t="s">
        <v>190</v>
      </c>
      <c r="D558" s="244" t="s">
        <v>1757</v>
      </c>
      <c r="E558" s="258">
        <v>1200</v>
      </c>
      <c r="F558" s="245"/>
      <c r="G558" s="245">
        <f t="shared" si="22"/>
        <v>1200</v>
      </c>
      <c r="H558" s="242"/>
    </row>
    <row r="559" spans="1:8" s="343" customFormat="1">
      <c r="A559" s="339" t="s">
        <v>867</v>
      </c>
      <c r="B559" s="339" t="s">
        <v>868</v>
      </c>
      <c r="C559" s="339" t="s">
        <v>38</v>
      </c>
      <c r="D559" s="340" t="s">
        <v>869</v>
      </c>
      <c r="E559" s="341">
        <v>14370</v>
      </c>
      <c r="F559" s="342"/>
      <c r="G559" s="342">
        <f t="shared" si="22"/>
        <v>14370</v>
      </c>
      <c r="H559" s="339"/>
    </row>
    <row r="560" spans="1:8" s="274" customFormat="1">
      <c r="A560" s="270" t="s">
        <v>905</v>
      </c>
      <c r="B560" s="270" t="s">
        <v>906</v>
      </c>
      <c r="C560" s="270" t="s">
        <v>190</v>
      </c>
      <c r="D560" s="271" t="s">
        <v>1757</v>
      </c>
      <c r="E560" s="272">
        <v>152650</v>
      </c>
      <c r="F560" s="273"/>
      <c r="G560" s="273">
        <f t="shared" si="22"/>
        <v>152650</v>
      </c>
      <c r="H560" s="270"/>
    </row>
    <row r="561" spans="1:8" s="333" customFormat="1">
      <c r="A561" s="329" t="s">
        <v>912</v>
      </c>
      <c r="B561" s="329" t="s">
        <v>913</v>
      </c>
      <c r="C561" s="329" t="s">
        <v>190</v>
      </c>
      <c r="D561" s="330" t="s">
        <v>1757</v>
      </c>
      <c r="E561" s="331">
        <v>27000</v>
      </c>
      <c r="F561" s="332">
        <v>10000</v>
      </c>
      <c r="G561" s="332">
        <f t="shared" si="22"/>
        <v>17000</v>
      </c>
      <c r="H561" s="329"/>
    </row>
    <row r="562" spans="1:8" s="418" customFormat="1">
      <c r="A562" s="414" t="s">
        <v>925</v>
      </c>
      <c r="B562" s="414" t="s">
        <v>926</v>
      </c>
      <c r="C562" s="414" t="s">
        <v>190</v>
      </c>
      <c r="D562" s="415" t="s">
        <v>1757</v>
      </c>
      <c r="E562" s="416">
        <v>7240</v>
      </c>
      <c r="F562" s="417"/>
      <c r="G562" s="417">
        <f t="shared" si="22"/>
        <v>7240</v>
      </c>
      <c r="H562" s="414"/>
    </row>
    <row r="563" spans="1:8" s="313" customFormat="1">
      <c r="A563" s="309" t="s">
        <v>927</v>
      </c>
      <c r="B563" s="309" t="s">
        <v>928</v>
      </c>
      <c r="C563" s="309" t="s">
        <v>190</v>
      </c>
      <c r="D563" s="310" t="s">
        <v>1757</v>
      </c>
      <c r="E563" s="311">
        <v>16500</v>
      </c>
      <c r="F563" s="312"/>
      <c r="G563" s="312">
        <f t="shared" si="22"/>
        <v>16500</v>
      </c>
      <c r="H563" s="309"/>
    </row>
    <row r="564" spans="1:8" s="366" customFormat="1">
      <c r="A564" s="600" t="s">
        <v>966</v>
      </c>
      <c r="B564" s="600" t="s">
        <v>967</v>
      </c>
      <c r="C564" s="600" t="s">
        <v>301</v>
      </c>
      <c r="D564" s="602" t="s">
        <v>1757</v>
      </c>
      <c r="E564" s="364">
        <v>2650</v>
      </c>
      <c r="F564" s="601"/>
      <c r="G564" s="601">
        <f t="shared" si="22"/>
        <v>2650</v>
      </c>
      <c r="H564" s="600"/>
    </row>
    <row r="565" spans="1:8" s="348" customFormat="1">
      <c r="A565" s="344" t="s">
        <v>968</v>
      </c>
      <c r="B565" s="344" t="s">
        <v>532</v>
      </c>
      <c r="C565" s="344" t="s">
        <v>57</v>
      </c>
      <c r="D565" s="345" t="s">
        <v>1757</v>
      </c>
      <c r="E565" s="346">
        <v>17215</v>
      </c>
      <c r="F565" s="347">
        <v>17215</v>
      </c>
      <c r="G565" s="347">
        <f t="shared" si="22"/>
        <v>0</v>
      </c>
      <c r="H565" s="344"/>
    </row>
    <row r="566" spans="1:8" s="229" customFormat="1">
      <c r="A566" s="242" t="s">
        <v>981</v>
      </c>
      <c r="B566" s="242" t="s">
        <v>982</v>
      </c>
      <c r="C566" s="242" t="s">
        <v>382</v>
      </c>
      <c r="D566" s="244" t="s">
        <v>1757</v>
      </c>
      <c r="E566" s="258">
        <v>7000</v>
      </c>
      <c r="F566" s="245"/>
      <c r="G566" s="245">
        <f t="shared" si="22"/>
        <v>7000</v>
      </c>
      <c r="H566" s="242"/>
    </row>
    <row r="567" spans="1:8" s="418" customFormat="1">
      <c r="A567" s="414" t="s">
        <v>1049</v>
      </c>
      <c r="B567" s="414" t="s">
        <v>1050</v>
      </c>
      <c r="C567" s="414" t="s">
        <v>190</v>
      </c>
      <c r="D567" s="415" t="s">
        <v>1757</v>
      </c>
      <c r="E567" s="416">
        <v>6700</v>
      </c>
      <c r="F567" s="417"/>
      <c r="G567" s="417"/>
      <c r="H567" s="414"/>
    </row>
    <row r="568" spans="1:8" s="333" customFormat="1">
      <c r="A568" s="329" t="s">
        <v>1108</v>
      </c>
      <c r="B568" s="329" t="s">
        <v>1109</v>
      </c>
      <c r="C568" s="329" t="s">
        <v>382</v>
      </c>
      <c r="D568" s="330" t="s">
        <v>1110</v>
      </c>
      <c r="E568" s="331">
        <v>550</v>
      </c>
      <c r="F568" s="332"/>
      <c r="G568" s="332"/>
      <c r="H568" s="329"/>
    </row>
    <row r="569" spans="1:8" s="229" customFormat="1">
      <c r="A569" s="242" t="s">
        <v>1126</v>
      </c>
      <c r="B569" s="242" t="s">
        <v>1127</v>
      </c>
      <c r="C569" s="242" t="s">
        <v>382</v>
      </c>
      <c r="D569" s="244" t="s">
        <v>1128</v>
      </c>
      <c r="E569" s="258">
        <v>1290</v>
      </c>
      <c r="F569" s="245">
        <v>1000</v>
      </c>
      <c r="G569" s="245">
        <f t="shared" si="22"/>
        <v>290</v>
      </c>
      <c r="H569" s="242"/>
    </row>
    <row r="570" spans="1:8" s="343" customFormat="1">
      <c r="A570" s="339" t="s">
        <v>1191</v>
      </c>
      <c r="B570" s="339" t="s">
        <v>481</v>
      </c>
      <c r="C570" s="339" t="s">
        <v>499</v>
      </c>
      <c r="D570" s="340" t="s">
        <v>1192</v>
      </c>
      <c r="E570" s="341">
        <f>11550+6960</f>
        <v>18510</v>
      </c>
      <c r="F570" s="342">
        <f>5000+6550+4000</f>
        <v>15550</v>
      </c>
      <c r="G570" s="342">
        <f t="shared" si="22"/>
        <v>2960</v>
      </c>
      <c r="H570" s="339"/>
    </row>
    <row r="571" spans="1:8" s="313" customFormat="1">
      <c r="A571" s="309" t="s">
        <v>1338</v>
      </c>
      <c r="B571" s="309" t="s">
        <v>1339</v>
      </c>
      <c r="C571" s="309" t="s">
        <v>57</v>
      </c>
      <c r="D571" s="310" t="s">
        <v>1757</v>
      </c>
      <c r="E571" s="311">
        <v>38400</v>
      </c>
      <c r="F571" s="312">
        <v>20000</v>
      </c>
      <c r="G571" s="312">
        <f>E571-F571</f>
        <v>18400</v>
      </c>
      <c r="H571" s="309"/>
    </row>
    <row r="572" spans="1:8" s="274" customFormat="1">
      <c r="A572" s="270" t="s">
        <v>1351</v>
      </c>
      <c r="B572" s="270" t="s">
        <v>2496</v>
      </c>
      <c r="C572" s="270" t="s">
        <v>190</v>
      </c>
      <c r="D572" s="271" t="s">
        <v>2495</v>
      </c>
      <c r="E572" s="272">
        <f>9800+5500+5400+3240+5500</f>
        <v>29440</v>
      </c>
      <c r="F572" s="273">
        <v>7000</v>
      </c>
      <c r="G572" s="273">
        <f>E572-F572</f>
        <v>22440</v>
      </c>
      <c r="H572" s="270"/>
    </row>
    <row r="573" spans="1:8" s="232" customFormat="1">
      <c r="A573" s="251" t="s">
        <v>1353</v>
      </c>
      <c r="B573" s="251" t="s">
        <v>1354</v>
      </c>
      <c r="C573" s="251" t="s">
        <v>190</v>
      </c>
      <c r="D573" s="252" t="s">
        <v>1757</v>
      </c>
      <c r="E573" s="259">
        <v>19300</v>
      </c>
      <c r="F573" s="253"/>
      <c r="G573" s="253"/>
      <c r="H573" s="251"/>
    </row>
    <row r="574" spans="1:8" s="302" customFormat="1">
      <c r="A574" s="298" t="s">
        <v>1355</v>
      </c>
      <c r="B574" s="298" t="s">
        <v>1356</v>
      </c>
      <c r="C574" s="298" t="s">
        <v>190</v>
      </c>
      <c r="D574" s="299" t="s">
        <v>1757</v>
      </c>
      <c r="E574" s="300">
        <v>9550</v>
      </c>
      <c r="F574" s="301">
        <v>3000</v>
      </c>
      <c r="G574" s="301">
        <f>E574-F574</f>
        <v>6550</v>
      </c>
      <c r="H574" s="298"/>
    </row>
    <row r="575" spans="1:8" s="274" customFormat="1">
      <c r="A575" s="270" t="s">
        <v>1365</v>
      </c>
      <c r="B575" s="270" t="s">
        <v>1366</v>
      </c>
      <c r="C575" s="270" t="s">
        <v>57</v>
      </c>
      <c r="D575" s="271" t="s">
        <v>2494</v>
      </c>
      <c r="E575" s="272">
        <f>34920+1400</f>
        <v>36320</v>
      </c>
      <c r="F575" s="273">
        <v>30500</v>
      </c>
      <c r="G575" s="273">
        <f>E575-F575</f>
        <v>5820</v>
      </c>
      <c r="H575" s="270"/>
    </row>
    <row r="576" spans="1:8" s="274" customFormat="1">
      <c r="A576" s="270" t="s">
        <v>1367</v>
      </c>
      <c r="B576" s="270" t="s">
        <v>1368</v>
      </c>
      <c r="C576" s="270" t="s">
        <v>57</v>
      </c>
      <c r="D576" s="271" t="s">
        <v>1369</v>
      </c>
      <c r="E576" s="272">
        <f>84470+18400</f>
        <v>102870</v>
      </c>
      <c r="F576" s="273">
        <v>55000</v>
      </c>
      <c r="G576" s="273">
        <f>E576-F576</f>
        <v>47870</v>
      </c>
      <c r="H576" s="270"/>
    </row>
    <row r="577" spans="1:18" s="232" customFormat="1">
      <c r="A577" s="251" t="s">
        <v>1496</v>
      </c>
      <c r="B577" s="251" t="s">
        <v>1497</v>
      </c>
      <c r="C577" s="251" t="s">
        <v>190</v>
      </c>
      <c r="D577" s="252" t="s">
        <v>1757</v>
      </c>
      <c r="E577" s="259">
        <v>19179</v>
      </c>
      <c r="F577" s="253"/>
      <c r="G577" s="253"/>
      <c r="H577" s="251"/>
    </row>
    <row r="578" spans="1:18" s="229" customFormat="1">
      <c r="A578" s="242" t="s">
        <v>1518</v>
      </c>
      <c r="B578" s="242" t="s">
        <v>1519</v>
      </c>
      <c r="C578" s="242" t="s">
        <v>190</v>
      </c>
      <c r="D578" s="244" t="s">
        <v>1757</v>
      </c>
      <c r="E578" s="258">
        <v>55250</v>
      </c>
      <c r="F578" s="245">
        <v>55000</v>
      </c>
      <c r="G578" s="245">
        <f>E578-F578</f>
        <v>250</v>
      </c>
      <c r="H578" s="242"/>
      <c r="I578" s="229" t="s">
        <v>1808</v>
      </c>
    </row>
    <row r="579" spans="1:18" s="232" customFormat="1">
      <c r="A579" s="251" t="s">
        <v>1520</v>
      </c>
      <c r="B579" s="251" t="s">
        <v>1521</v>
      </c>
      <c r="C579" s="251" t="s">
        <v>301</v>
      </c>
      <c r="D579" s="252" t="s">
        <v>1757</v>
      </c>
      <c r="E579" s="259">
        <v>126390</v>
      </c>
      <c r="F579" s="253">
        <v>124690</v>
      </c>
      <c r="G579" s="253">
        <f>E579-F579</f>
        <v>1700</v>
      </c>
      <c r="H579" s="251"/>
      <c r="I579" s="232" t="s">
        <v>1791</v>
      </c>
      <c r="J579" s="264">
        <v>45846</v>
      </c>
      <c r="K579" s="232" t="s">
        <v>1792</v>
      </c>
      <c r="L579" s="265">
        <v>45847</v>
      </c>
      <c r="M579" s="232">
        <v>10000</v>
      </c>
      <c r="N579" s="265">
        <v>45850</v>
      </c>
      <c r="O579" s="232">
        <v>18000</v>
      </c>
      <c r="P579" s="265">
        <v>45853</v>
      </c>
      <c r="Q579" s="232">
        <v>10000</v>
      </c>
      <c r="R579" s="232">
        <f>Q579+O579+M579+10000</f>
        <v>48000</v>
      </c>
    </row>
    <row r="580" spans="1:18" s="229" customFormat="1">
      <c r="A580" s="242" t="s">
        <v>1545</v>
      </c>
      <c r="B580" s="242" t="s">
        <v>1546</v>
      </c>
      <c r="C580" s="242" t="s">
        <v>190</v>
      </c>
      <c r="D580" s="244" t="s">
        <v>1757</v>
      </c>
      <c r="E580" s="258">
        <v>853250</v>
      </c>
      <c r="F580" s="245">
        <f>622250+10000+20000</f>
        <v>652250</v>
      </c>
      <c r="G580" s="245">
        <f t="shared" ref="G580:G599" si="23">E580-F580</f>
        <v>201000</v>
      </c>
      <c r="H580" s="242"/>
    </row>
    <row r="581" spans="1:18" s="232" customFormat="1">
      <c r="A581" s="251" t="s">
        <v>1564</v>
      </c>
      <c r="B581" s="251" t="s">
        <v>1565</v>
      </c>
      <c r="C581" s="251" t="s">
        <v>38</v>
      </c>
      <c r="D581" s="252" t="s">
        <v>1757</v>
      </c>
      <c r="E581" s="259">
        <f>23957+5600</f>
        <v>29557</v>
      </c>
      <c r="F581" s="253">
        <v>15000</v>
      </c>
      <c r="G581" s="253">
        <f t="shared" si="23"/>
        <v>14557</v>
      </c>
      <c r="H581" s="251"/>
    </row>
    <row r="582" spans="1:18" s="241" customFormat="1">
      <c r="A582" s="238" t="s">
        <v>1606</v>
      </c>
      <c r="B582" s="238" t="s">
        <v>1590</v>
      </c>
      <c r="C582" s="238" t="s">
        <v>38</v>
      </c>
      <c r="D582" s="239" t="s">
        <v>2490</v>
      </c>
      <c r="E582" s="257">
        <f>5255+1190+2000+520+200</f>
        <v>9165</v>
      </c>
      <c r="F582" s="240"/>
      <c r="G582" s="240"/>
      <c r="H582" s="238"/>
    </row>
    <row r="583" spans="1:18">
      <c r="A583" s="222" t="s">
        <v>1626</v>
      </c>
      <c r="B583" s="222" t="s">
        <v>1627</v>
      </c>
      <c r="C583" s="222" t="s">
        <v>382</v>
      </c>
      <c r="D583" s="223" t="s">
        <v>1628</v>
      </c>
      <c r="E583" s="235">
        <v>114140</v>
      </c>
      <c r="F583" s="224"/>
      <c r="G583" s="224">
        <f t="shared" si="23"/>
        <v>114140</v>
      </c>
      <c r="H583" s="222"/>
    </row>
    <row r="584" spans="1:18">
      <c r="A584" s="1" t="s">
        <v>2407</v>
      </c>
      <c r="B584" s="1" t="s">
        <v>2408</v>
      </c>
      <c r="C584" s="1" t="s">
        <v>382</v>
      </c>
      <c r="D584" s="1" t="s">
        <v>2409</v>
      </c>
      <c r="E584" s="235"/>
      <c r="F584" s="224"/>
      <c r="G584" s="224"/>
      <c r="H584" s="222"/>
    </row>
    <row r="585" spans="1:18">
      <c r="A585" s="1" t="s">
        <v>2414</v>
      </c>
      <c r="B585" s="1" t="s">
        <v>2415</v>
      </c>
      <c r="C585" s="1" t="s">
        <v>190</v>
      </c>
      <c r="D585" s="1" t="s">
        <v>2416</v>
      </c>
      <c r="E585" s="235"/>
      <c r="F585" s="224"/>
      <c r="G585" s="224"/>
      <c r="H585" s="222"/>
    </row>
    <row r="586" spans="1:18">
      <c r="A586" s="1" t="s">
        <v>2417</v>
      </c>
      <c r="B586" s="1" t="s">
        <v>2418</v>
      </c>
      <c r="C586" s="1" t="s">
        <v>190</v>
      </c>
      <c r="D586" s="1" t="s">
        <v>2419</v>
      </c>
      <c r="E586" s="235"/>
      <c r="F586" s="224"/>
      <c r="G586" s="224"/>
      <c r="H586" s="222"/>
    </row>
    <row r="587" spans="1:18">
      <c r="A587" s="1" t="s">
        <v>2428</v>
      </c>
      <c r="B587" s="1" t="s">
        <v>2429</v>
      </c>
      <c r="C587" s="1" t="s">
        <v>190</v>
      </c>
      <c r="D587" s="1" t="s">
        <v>2430</v>
      </c>
      <c r="E587" s="235"/>
      <c r="F587" s="224"/>
      <c r="G587" s="224"/>
      <c r="H587" s="222"/>
    </row>
    <row r="588" spans="1:18">
      <c r="A588" s="222" t="s">
        <v>1626</v>
      </c>
      <c r="B588" s="222" t="s">
        <v>1627</v>
      </c>
      <c r="C588" s="222" t="s">
        <v>382</v>
      </c>
      <c r="D588" s="223" t="s">
        <v>1628</v>
      </c>
      <c r="E588" s="235">
        <v>114140</v>
      </c>
      <c r="F588" s="224"/>
      <c r="G588" s="224"/>
      <c r="H588" s="222"/>
      <c r="I588" s="230"/>
    </row>
    <row r="589" spans="1:18">
      <c r="A589" s="222" t="s">
        <v>1646</v>
      </c>
      <c r="B589" s="222" t="s">
        <v>1647</v>
      </c>
      <c r="C589" s="222" t="s">
        <v>190</v>
      </c>
      <c r="D589" s="223" t="s">
        <v>1648</v>
      </c>
      <c r="E589" s="235">
        <v>29250</v>
      </c>
      <c r="F589" s="224"/>
      <c r="G589" s="224"/>
      <c r="H589" s="222"/>
    </row>
    <row r="590" spans="1:18">
      <c r="A590" s="222" t="s">
        <v>1672</v>
      </c>
      <c r="B590" s="222" t="s">
        <v>1667</v>
      </c>
      <c r="C590" s="222" t="s">
        <v>190</v>
      </c>
      <c r="D590" s="223" t="s">
        <v>1673</v>
      </c>
      <c r="E590" s="235">
        <f>598539+500+66000</f>
        <v>665039</v>
      </c>
      <c r="F590" s="224">
        <v>310000</v>
      </c>
      <c r="G590" s="224">
        <f t="shared" si="23"/>
        <v>355039</v>
      </c>
      <c r="H590" s="222"/>
    </row>
    <row r="591" spans="1:18">
      <c r="A591" s="222" t="s">
        <v>1676</v>
      </c>
      <c r="B591" s="222" t="s">
        <v>1677</v>
      </c>
      <c r="C591" s="222" t="s">
        <v>190</v>
      </c>
      <c r="D591" s="223" t="s">
        <v>1678</v>
      </c>
      <c r="E591" s="235">
        <v>197164</v>
      </c>
      <c r="F591" s="224">
        <v>130000</v>
      </c>
      <c r="G591" s="224">
        <f t="shared" si="23"/>
        <v>67164</v>
      </c>
      <c r="H591" s="222"/>
    </row>
    <row r="592" spans="1:18">
      <c r="A592" s="222" t="s">
        <v>1682</v>
      </c>
      <c r="B592" s="222" t="s">
        <v>1683</v>
      </c>
      <c r="C592" s="222" t="s">
        <v>301</v>
      </c>
      <c r="D592" s="223" t="s">
        <v>1684</v>
      </c>
      <c r="E592" s="235">
        <v>227245</v>
      </c>
      <c r="F592" s="224">
        <v>160000</v>
      </c>
      <c r="G592" s="224">
        <f t="shared" si="23"/>
        <v>67245</v>
      </c>
      <c r="H592" s="222"/>
    </row>
    <row r="593" spans="1:14" s="229" customFormat="1">
      <c r="A593" s="242" t="s">
        <v>1685</v>
      </c>
      <c r="B593" s="242" t="s">
        <v>1686</v>
      </c>
      <c r="C593" s="242" t="s">
        <v>190</v>
      </c>
      <c r="D593" s="244" t="s">
        <v>1687</v>
      </c>
      <c r="E593" s="258">
        <f>330859+3540+94312+35420+25790+13669+9200</f>
        <v>512790</v>
      </c>
      <c r="F593" s="245">
        <f>200000+6000</f>
        <v>206000</v>
      </c>
      <c r="G593" s="245">
        <f t="shared" si="23"/>
        <v>306790</v>
      </c>
      <c r="H593" s="242"/>
    </row>
    <row r="594" spans="1:14">
      <c r="A594" s="222" t="s">
        <v>1692</v>
      </c>
      <c r="B594" s="222" t="s">
        <v>1693</v>
      </c>
      <c r="C594" s="222" t="s">
        <v>301</v>
      </c>
      <c r="D594" s="223" t="s">
        <v>1694</v>
      </c>
      <c r="E594" s="235">
        <v>74505</v>
      </c>
      <c r="F594" s="224">
        <v>40000</v>
      </c>
      <c r="G594" s="224">
        <f t="shared" si="23"/>
        <v>34505</v>
      </c>
      <c r="H594" s="222"/>
      <c r="I594" s="215" t="s">
        <v>1911</v>
      </c>
      <c r="J594" s="215">
        <v>165000</v>
      </c>
      <c r="K594" s="215" t="s">
        <v>1912</v>
      </c>
    </row>
    <row r="595" spans="1:14">
      <c r="A595" s="222" t="s">
        <v>1698</v>
      </c>
      <c r="B595" s="222" t="s">
        <v>1699</v>
      </c>
      <c r="C595" s="222" t="s">
        <v>1700</v>
      </c>
      <c r="D595" s="223">
        <v>1</v>
      </c>
      <c r="E595" s="235">
        <f>188205+J594+25600</f>
        <v>378805</v>
      </c>
      <c r="F595" s="224">
        <v>140000</v>
      </c>
      <c r="G595" s="224">
        <f>E595-F595</f>
        <v>238805</v>
      </c>
      <c r="H595" s="222"/>
    </row>
    <row r="596" spans="1:14">
      <c r="A596" s="222" t="s">
        <v>1719</v>
      </c>
      <c r="B596" s="222" t="s">
        <v>1593</v>
      </c>
      <c r="C596" s="222" t="s">
        <v>1720</v>
      </c>
      <c r="D596" s="223" t="s">
        <v>1721</v>
      </c>
      <c r="E596" s="235">
        <f>1750+20200</f>
        <v>21950</v>
      </c>
      <c r="F596" s="224"/>
      <c r="G596" s="224">
        <f t="shared" si="23"/>
        <v>21950</v>
      </c>
      <c r="H596" s="222"/>
    </row>
    <row r="597" spans="1:14" s="274" customFormat="1">
      <c r="A597" s="270" t="s">
        <v>1725</v>
      </c>
      <c r="B597" s="270" t="s">
        <v>1484</v>
      </c>
      <c r="C597" s="270" t="s">
        <v>1720</v>
      </c>
      <c r="D597" s="271" t="s">
        <v>1726</v>
      </c>
      <c r="E597" s="272">
        <v>193023</v>
      </c>
      <c r="F597" s="273">
        <f>80000+10000</f>
        <v>90000</v>
      </c>
      <c r="G597" s="273">
        <f t="shared" si="23"/>
        <v>103023</v>
      </c>
      <c r="H597" s="270"/>
      <c r="K597" s="487"/>
      <c r="L597" s="487"/>
      <c r="M597" s="487"/>
      <c r="N597" s="487"/>
    </row>
    <row r="598" spans="1:14" s="418" customFormat="1">
      <c r="A598" s="414" t="s">
        <v>914</v>
      </c>
      <c r="B598" s="414" t="s">
        <v>915</v>
      </c>
      <c r="C598" s="414" t="s">
        <v>1720</v>
      </c>
      <c r="D598" s="415" t="s">
        <v>1757</v>
      </c>
      <c r="E598" s="416">
        <v>5300</v>
      </c>
      <c r="F598" s="417"/>
      <c r="G598" s="417"/>
      <c r="H598" s="414"/>
      <c r="K598" s="435"/>
      <c r="L598" s="435"/>
      <c r="M598" s="435"/>
      <c r="N598" s="435"/>
    </row>
    <row r="599" spans="1:14" s="328" customFormat="1">
      <c r="A599" s="324" t="s">
        <v>377</v>
      </c>
      <c r="B599" s="324" t="s">
        <v>378</v>
      </c>
      <c r="C599" s="324" t="s">
        <v>379</v>
      </c>
      <c r="D599" s="325" t="s">
        <v>1757</v>
      </c>
      <c r="E599" s="326">
        <f>32420+3400+2000</f>
        <v>37820</v>
      </c>
      <c r="F599" s="327">
        <v>3000</v>
      </c>
      <c r="G599" s="327">
        <f t="shared" si="23"/>
        <v>34820</v>
      </c>
      <c r="H599" s="324"/>
      <c r="K599" s="489"/>
      <c r="L599" s="489"/>
      <c r="M599" s="489"/>
      <c r="N599" s="489"/>
    </row>
    <row r="600" spans="1:14" s="274" customFormat="1">
      <c r="A600" s="270" t="s">
        <v>422</v>
      </c>
      <c r="B600" s="270" t="s">
        <v>423</v>
      </c>
      <c r="C600" s="270" t="s">
        <v>424</v>
      </c>
      <c r="D600" s="271" t="s">
        <v>1757</v>
      </c>
      <c r="E600" s="272">
        <v>1880</v>
      </c>
      <c r="F600" s="273"/>
      <c r="G600" s="273"/>
      <c r="H600" s="270"/>
      <c r="K600" s="487"/>
      <c r="L600" s="487"/>
      <c r="M600" s="488"/>
      <c r="N600" s="487"/>
    </row>
    <row r="601" spans="1:14" s="366" customFormat="1">
      <c r="A601" s="362" t="s">
        <v>425</v>
      </c>
      <c r="B601" s="362" t="s">
        <v>426</v>
      </c>
      <c r="C601" s="362" t="s">
        <v>424</v>
      </c>
      <c r="D601" s="363" t="s">
        <v>427</v>
      </c>
      <c r="E601" s="364">
        <v>2700</v>
      </c>
      <c r="F601" s="365"/>
      <c r="G601" s="365"/>
      <c r="H601" s="362"/>
      <c r="K601" s="485"/>
      <c r="L601" s="485"/>
      <c r="M601" s="486"/>
      <c r="N601" s="485"/>
    </row>
    <row r="602" spans="1:14" s="229" customFormat="1">
      <c r="A602" s="242" t="s">
        <v>491</v>
      </c>
      <c r="B602" s="242" t="s">
        <v>492</v>
      </c>
      <c r="C602" s="242" t="s">
        <v>424</v>
      </c>
      <c r="D602" s="244" t="s">
        <v>493</v>
      </c>
      <c r="E602" s="258">
        <v>10200</v>
      </c>
      <c r="F602" s="245"/>
      <c r="G602" s="245"/>
      <c r="H602" s="242"/>
      <c r="I602" s="229" t="s">
        <v>1993</v>
      </c>
      <c r="M602" s="479"/>
    </row>
    <row r="603" spans="1:14" s="274" customFormat="1">
      <c r="A603" s="270" t="s">
        <v>637</v>
      </c>
      <c r="B603" s="270" t="s">
        <v>638</v>
      </c>
      <c r="C603" s="270" t="s">
        <v>424</v>
      </c>
      <c r="D603" s="271" t="s">
        <v>639</v>
      </c>
      <c r="E603" s="272">
        <v>16400</v>
      </c>
      <c r="F603" s="273">
        <v>13500</v>
      </c>
      <c r="G603" s="273">
        <f>E603-F603</f>
        <v>2900</v>
      </c>
      <c r="H603" s="270"/>
      <c r="K603" s="487"/>
      <c r="L603" s="487"/>
      <c r="M603" s="487"/>
      <c r="N603" s="487"/>
    </row>
    <row r="604" spans="1:14" s="333" customFormat="1">
      <c r="A604" s="329" t="s">
        <v>651</v>
      </c>
      <c r="B604" s="329" t="s">
        <v>652</v>
      </c>
      <c r="C604" s="329" t="s">
        <v>424</v>
      </c>
      <c r="D604" s="330" t="s">
        <v>653</v>
      </c>
      <c r="E604" s="331">
        <v>29800</v>
      </c>
      <c r="F604" s="332">
        <v>10000</v>
      </c>
      <c r="G604" s="332">
        <f>E604-F604</f>
        <v>19800</v>
      </c>
      <c r="H604" s="329"/>
      <c r="K604" s="467"/>
      <c r="L604" s="467"/>
      <c r="M604" s="467"/>
      <c r="N604" s="467"/>
    </row>
    <row r="605" spans="1:14" s="348" customFormat="1">
      <c r="A605" s="344" t="s">
        <v>665</v>
      </c>
      <c r="B605" s="344" t="s">
        <v>666</v>
      </c>
      <c r="C605" s="344" t="s">
        <v>424</v>
      </c>
      <c r="D605" s="345" t="s">
        <v>1757</v>
      </c>
      <c r="E605" s="346">
        <v>60950</v>
      </c>
      <c r="F605" s="347">
        <v>34000</v>
      </c>
      <c r="G605" s="347">
        <f>E605-F605</f>
        <v>26950</v>
      </c>
      <c r="H605" s="344"/>
      <c r="K605" s="466"/>
      <c r="L605" s="466"/>
      <c r="M605" s="466"/>
      <c r="N605" s="466"/>
    </row>
    <row r="606" spans="1:14">
      <c r="A606" s="604" t="s">
        <v>2049</v>
      </c>
      <c r="B606" s="604" t="s">
        <v>2050</v>
      </c>
      <c r="C606" s="604" t="s">
        <v>190</v>
      </c>
      <c r="D606" s="363">
        <v>1710693901</v>
      </c>
      <c r="E606" s="364">
        <f>236554+7000</f>
        <v>243554</v>
      </c>
      <c r="F606" s="365">
        <v>200000</v>
      </c>
      <c r="G606" s="365">
        <f>E606-F606</f>
        <v>43554</v>
      </c>
      <c r="H606" s="222"/>
      <c r="K606" s="231"/>
      <c r="L606" s="231"/>
      <c r="M606" s="231"/>
      <c r="N606" s="231"/>
    </row>
    <row r="607" spans="1:14">
      <c r="A607" s="604"/>
      <c r="B607" s="604"/>
      <c r="C607" s="604"/>
      <c r="D607" s="610" t="s">
        <v>2158</v>
      </c>
      <c r="E607" s="610"/>
      <c r="F607" s="610"/>
      <c r="G607" s="610"/>
      <c r="H607" s="222"/>
      <c r="K607" s="231"/>
      <c r="L607" s="231"/>
      <c r="M607" s="231"/>
      <c r="N607" s="231"/>
    </row>
    <row r="608" spans="1:14" s="232" customFormat="1">
      <c r="A608" s="263" t="s">
        <v>1533</v>
      </c>
      <c r="B608" s="251" t="s">
        <v>1917</v>
      </c>
      <c r="C608" s="251" t="s">
        <v>190</v>
      </c>
      <c r="D608" s="252" t="s">
        <v>1918</v>
      </c>
      <c r="E608" s="259">
        <f>350+550+2725+420</f>
        <v>4045</v>
      </c>
      <c r="F608" s="253"/>
      <c r="G608" s="253"/>
      <c r="H608" s="251"/>
      <c r="K608" s="231"/>
      <c r="L608" s="231"/>
      <c r="M608" s="231"/>
      <c r="N608" s="231"/>
    </row>
    <row r="609" spans="1:16384" s="348" customFormat="1">
      <c r="A609" s="344" t="s">
        <v>2099</v>
      </c>
      <c r="B609" s="344" t="s">
        <v>2112</v>
      </c>
      <c r="C609" s="344" t="s">
        <v>190</v>
      </c>
      <c r="D609" s="345"/>
      <c r="E609" s="346">
        <v>10690</v>
      </c>
      <c r="F609" s="346">
        <v>10690</v>
      </c>
      <c r="G609" s="347">
        <f>E609-F609</f>
        <v>0</v>
      </c>
      <c r="H609" s="344"/>
      <c r="K609" s="466"/>
      <c r="L609" s="466"/>
      <c r="M609" s="466"/>
      <c r="N609" s="466"/>
    </row>
    <row r="610" spans="1:16384" s="333" customFormat="1">
      <c r="A610" s="329" t="s">
        <v>2065</v>
      </c>
      <c r="B610" s="329" t="s">
        <v>691</v>
      </c>
      <c r="C610" s="329" t="s">
        <v>499</v>
      </c>
      <c r="D610" s="330" t="s">
        <v>2121</v>
      </c>
      <c r="E610" s="331">
        <f>2518+4200</f>
        <v>6718</v>
      </c>
      <c r="F610" s="332">
        <v>1200</v>
      </c>
      <c r="G610" s="332">
        <f>E610-F610</f>
        <v>5518</v>
      </c>
      <c r="H610" s="329"/>
      <c r="K610" s="467"/>
      <c r="L610" s="467"/>
      <c r="M610" s="467"/>
      <c r="N610" s="467"/>
    </row>
    <row r="611" spans="1:16384" s="229" customFormat="1">
      <c r="A611" s="242" t="s">
        <v>2066</v>
      </c>
      <c r="B611" s="242" t="s">
        <v>2122</v>
      </c>
      <c r="C611" s="242" t="s">
        <v>382</v>
      </c>
      <c r="D611" s="244" t="s">
        <v>2123</v>
      </c>
      <c r="E611" s="258">
        <v>11800</v>
      </c>
      <c r="F611" s="245"/>
      <c r="G611" s="245"/>
      <c r="H611" s="242"/>
      <c r="K611" s="527"/>
      <c r="L611" s="527"/>
      <c r="M611" s="527"/>
      <c r="N611" s="527"/>
    </row>
    <row r="612" spans="1:16384" s="333" customFormat="1">
      <c r="A612" s="329" t="s">
        <v>2068</v>
      </c>
      <c r="B612" s="329" t="s">
        <v>449</v>
      </c>
      <c r="C612" s="329" t="s">
        <v>424</v>
      </c>
      <c r="D612" s="330" t="s">
        <v>2125</v>
      </c>
      <c r="E612" s="331">
        <f>3000+4650+4550+3650+4900+1250</f>
        <v>22000</v>
      </c>
      <c r="F612" s="332"/>
      <c r="G612" s="332"/>
      <c r="H612" s="329"/>
      <c r="K612" s="467"/>
      <c r="L612" s="467"/>
      <c r="M612" s="467"/>
      <c r="N612" s="467"/>
    </row>
    <row r="613" spans="1:16384" s="274" customFormat="1">
      <c r="A613" s="599" t="s">
        <v>1635</v>
      </c>
      <c r="B613" s="270" t="s">
        <v>2206</v>
      </c>
      <c r="C613" s="270" t="s">
        <v>1720</v>
      </c>
      <c r="D613" s="271">
        <v>1712415811</v>
      </c>
      <c r="E613" s="272">
        <f>128295+20048+25250</f>
        <v>173593</v>
      </c>
      <c r="F613" s="273">
        <f>90000+4000</f>
        <v>94000</v>
      </c>
      <c r="G613" s="273">
        <f t="shared" ref="G613:G619" si="24">E613-F613</f>
        <v>79593</v>
      </c>
      <c r="H613" s="270"/>
      <c r="K613" s="487"/>
      <c r="L613" s="487"/>
      <c r="M613" s="487"/>
      <c r="N613" s="487"/>
    </row>
    <row r="614" spans="1:16384" s="531" customFormat="1">
      <c r="A614" s="329" t="s">
        <v>2150</v>
      </c>
      <c r="B614" s="329" t="s">
        <v>2152</v>
      </c>
      <c r="C614" s="329" t="s">
        <v>1720</v>
      </c>
      <c r="D614" s="330">
        <v>1767421145</v>
      </c>
      <c r="E614" s="331">
        <v>105120</v>
      </c>
      <c r="F614" s="530">
        <f>30400+10000+10000</f>
        <v>50400</v>
      </c>
      <c r="G614" s="332">
        <f t="shared" si="24"/>
        <v>54720</v>
      </c>
      <c r="H614" s="329"/>
      <c r="K614" s="532"/>
      <c r="L614" s="532"/>
      <c r="M614" s="532"/>
      <c r="N614" s="532"/>
    </row>
    <row r="615" spans="1:16384" s="546" customFormat="1">
      <c r="A615" s="541" t="s">
        <v>2191</v>
      </c>
      <c r="B615" s="541" t="s">
        <v>2197</v>
      </c>
      <c r="C615" s="414" t="s">
        <v>1720</v>
      </c>
      <c r="D615" s="542">
        <v>1730852366</v>
      </c>
      <c r="E615" s="543">
        <f>11000+11000+11000+11000</f>
        <v>44000</v>
      </c>
      <c r="F615" s="545">
        <f>5500+10000</f>
        <v>15500</v>
      </c>
      <c r="G615" s="417">
        <f t="shared" si="24"/>
        <v>28500</v>
      </c>
      <c r="H615" s="541"/>
      <c r="I615" s="544"/>
      <c r="J615" s="544"/>
      <c r="K615" s="544"/>
      <c r="L615" s="544"/>
      <c r="M615" s="544"/>
      <c r="N615" s="544"/>
      <c r="O615" s="544"/>
      <c r="P615" s="544"/>
      <c r="Q615" s="544"/>
      <c r="R615" s="544"/>
      <c r="S615" s="544"/>
      <c r="T615" s="544"/>
      <c r="U615" s="544"/>
      <c r="V615" s="544"/>
      <c r="W615" s="544"/>
      <c r="X615" s="544"/>
      <c r="Y615" s="544"/>
      <c r="Z615" s="544"/>
      <c r="AA615" s="544"/>
      <c r="AB615" s="544"/>
      <c r="AC615" s="544"/>
      <c r="AD615" s="544"/>
      <c r="AE615" s="544"/>
      <c r="AF615" s="544"/>
      <c r="AG615" s="544"/>
      <c r="AH615" s="544"/>
      <c r="AI615" s="544"/>
      <c r="AJ615" s="544"/>
      <c r="AK615" s="544"/>
      <c r="AL615" s="544"/>
      <c r="AM615" s="544"/>
      <c r="AN615" s="544"/>
      <c r="AO615" s="544"/>
      <c r="AP615" s="544"/>
      <c r="AQ615" s="544"/>
      <c r="AR615" s="544"/>
      <c r="AS615" s="544"/>
      <c r="AT615" s="544"/>
      <c r="AU615" s="544"/>
      <c r="AV615" s="544"/>
      <c r="AW615" s="544"/>
      <c r="AX615" s="544"/>
      <c r="AY615" s="544"/>
      <c r="AZ615" s="544"/>
      <c r="BA615" s="544"/>
      <c r="BB615" s="544"/>
      <c r="BC615" s="544"/>
      <c r="BD615" s="544"/>
      <c r="BE615" s="544"/>
      <c r="BF615" s="544"/>
      <c r="BG615" s="544"/>
      <c r="BH615" s="544"/>
      <c r="BI615" s="544"/>
      <c r="BJ615" s="544"/>
      <c r="BK615" s="544"/>
      <c r="BL615" s="544"/>
      <c r="BM615" s="544"/>
      <c r="BN615" s="544"/>
      <c r="BO615" s="544"/>
      <c r="BP615" s="544"/>
      <c r="BQ615" s="544"/>
      <c r="BR615" s="544"/>
      <c r="BS615" s="544"/>
      <c r="BT615" s="544"/>
      <c r="BU615" s="544"/>
      <c r="BV615" s="544"/>
      <c r="BW615" s="544"/>
      <c r="BX615" s="544"/>
      <c r="BY615" s="544"/>
      <c r="BZ615" s="544"/>
      <c r="CA615" s="544"/>
      <c r="CB615" s="544"/>
      <c r="CC615" s="544"/>
      <c r="CD615" s="544"/>
      <c r="CE615" s="544"/>
      <c r="CF615" s="544"/>
      <c r="CG615" s="544"/>
      <c r="CH615" s="544"/>
      <c r="CI615" s="544"/>
      <c r="CJ615" s="544"/>
      <c r="CK615" s="544"/>
      <c r="CL615" s="544"/>
      <c r="CM615" s="544"/>
      <c r="CN615" s="544"/>
      <c r="CO615" s="544"/>
      <c r="CP615" s="544"/>
      <c r="CQ615" s="544"/>
      <c r="CR615" s="544"/>
      <c r="CS615" s="544"/>
      <c r="CT615" s="544"/>
      <c r="CU615" s="544"/>
      <c r="CV615" s="544"/>
      <c r="CW615" s="544"/>
      <c r="CX615" s="544"/>
      <c r="CY615" s="544"/>
      <c r="CZ615" s="544"/>
      <c r="DA615" s="544"/>
      <c r="DB615" s="544"/>
      <c r="DC615" s="544"/>
      <c r="DD615" s="544"/>
      <c r="DE615" s="544"/>
      <c r="DF615" s="544"/>
      <c r="DG615" s="544"/>
      <c r="DH615" s="544"/>
      <c r="DI615" s="544"/>
      <c r="DJ615" s="544"/>
      <c r="DK615" s="544"/>
      <c r="DL615" s="544"/>
      <c r="DM615" s="544"/>
      <c r="DN615" s="544"/>
      <c r="DO615" s="544"/>
      <c r="DP615" s="544"/>
      <c r="DQ615" s="544"/>
      <c r="DR615" s="544"/>
      <c r="DS615" s="544"/>
      <c r="DT615" s="544"/>
      <c r="DU615" s="544"/>
      <c r="DV615" s="544"/>
      <c r="DW615" s="544"/>
      <c r="DX615" s="544"/>
      <c r="DY615" s="544"/>
      <c r="DZ615" s="544"/>
      <c r="EA615" s="544"/>
      <c r="EB615" s="544"/>
      <c r="EC615" s="544"/>
      <c r="ED615" s="544"/>
      <c r="EE615" s="544"/>
      <c r="EF615" s="544"/>
      <c r="EG615" s="544"/>
      <c r="EH615" s="544"/>
      <c r="EI615" s="544"/>
      <c r="EJ615" s="544"/>
      <c r="EK615" s="544"/>
      <c r="EL615" s="544"/>
      <c r="EM615" s="544"/>
      <c r="EN615" s="544"/>
      <c r="EO615" s="544"/>
      <c r="EP615" s="544"/>
      <c r="EQ615" s="544"/>
      <c r="ER615" s="544"/>
      <c r="ES615" s="544"/>
      <c r="ET615" s="544"/>
      <c r="EU615" s="544"/>
      <c r="EV615" s="544"/>
      <c r="EW615" s="544"/>
      <c r="EX615" s="544"/>
      <c r="EY615" s="544"/>
      <c r="EZ615" s="544"/>
      <c r="FA615" s="544"/>
      <c r="FB615" s="544"/>
      <c r="FC615" s="544"/>
      <c r="FD615" s="544"/>
      <c r="FE615" s="544"/>
      <c r="FF615" s="544"/>
      <c r="FG615" s="544"/>
      <c r="FH615" s="544"/>
      <c r="FI615" s="544"/>
      <c r="FJ615" s="544"/>
      <c r="FK615" s="544"/>
      <c r="FL615" s="544"/>
      <c r="FM615" s="544"/>
      <c r="FN615" s="544"/>
      <c r="FO615" s="544"/>
      <c r="FP615" s="544"/>
      <c r="FQ615" s="544"/>
      <c r="FR615" s="544"/>
      <c r="FS615" s="544"/>
      <c r="FT615" s="544"/>
      <c r="FU615" s="544"/>
      <c r="FV615" s="544"/>
      <c r="FW615" s="544"/>
      <c r="FX615" s="544"/>
      <c r="FY615" s="544"/>
      <c r="FZ615" s="544"/>
      <c r="GA615" s="544"/>
      <c r="GB615" s="544"/>
      <c r="GC615" s="544"/>
      <c r="GD615" s="544"/>
      <c r="GE615" s="544"/>
      <c r="GF615" s="544"/>
      <c r="GG615" s="544"/>
      <c r="GH615" s="544"/>
      <c r="GI615" s="544"/>
      <c r="GJ615" s="544"/>
      <c r="GK615" s="544"/>
      <c r="GL615" s="544"/>
      <c r="GM615" s="544"/>
      <c r="GN615" s="544"/>
      <c r="GO615" s="544"/>
      <c r="GP615" s="544"/>
      <c r="GQ615" s="544"/>
      <c r="GR615" s="544"/>
      <c r="GS615" s="544"/>
      <c r="GT615" s="544"/>
      <c r="GU615" s="544"/>
      <c r="GV615" s="544"/>
      <c r="GW615" s="544"/>
      <c r="GX615" s="544"/>
      <c r="GY615" s="544"/>
      <c r="GZ615" s="544"/>
      <c r="HA615" s="544"/>
      <c r="HB615" s="544"/>
      <c r="HC615" s="544"/>
      <c r="HD615" s="544"/>
      <c r="HE615" s="544"/>
      <c r="HF615" s="544"/>
      <c r="HG615" s="544"/>
      <c r="HH615" s="544"/>
      <c r="HI615" s="544"/>
      <c r="HJ615" s="544"/>
      <c r="HK615" s="544"/>
      <c r="HL615" s="544"/>
      <c r="HM615" s="544"/>
      <c r="HN615" s="544"/>
      <c r="HO615" s="544"/>
      <c r="HP615" s="544"/>
      <c r="HQ615" s="544"/>
      <c r="HR615" s="544"/>
      <c r="HS615" s="544"/>
      <c r="HT615" s="544"/>
      <c r="HU615" s="544"/>
      <c r="HV615" s="544"/>
      <c r="HW615" s="544"/>
      <c r="HX615" s="544"/>
      <c r="HY615" s="544"/>
      <c r="HZ615" s="544"/>
      <c r="IA615" s="544"/>
      <c r="IB615" s="544"/>
      <c r="IC615" s="544"/>
      <c r="ID615" s="544"/>
      <c r="IE615" s="544"/>
      <c r="IF615" s="544"/>
      <c r="IG615" s="544"/>
      <c r="IH615" s="544"/>
      <c r="II615" s="544"/>
      <c r="IJ615" s="544"/>
      <c r="IK615" s="544"/>
      <c r="IL615" s="544"/>
      <c r="IM615" s="544"/>
      <c r="IN615" s="544"/>
      <c r="IO615" s="544"/>
      <c r="IP615" s="544"/>
      <c r="IQ615" s="544"/>
      <c r="IR615" s="544"/>
      <c r="IS615" s="544"/>
      <c r="IT615" s="544"/>
      <c r="IU615" s="544"/>
      <c r="IV615" s="544"/>
      <c r="IW615" s="544"/>
      <c r="IX615" s="544"/>
      <c r="IY615" s="544"/>
      <c r="IZ615" s="544"/>
      <c r="JA615" s="544"/>
      <c r="JB615" s="544"/>
      <c r="JC615" s="544"/>
      <c r="JD615" s="544"/>
      <c r="JE615" s="544"/>
      <c r="JF615" s="544"/>
      <c r="JG615" s="544"/>
      <c r="JH615" s="544"/>
      <c r="JI615" s="544"/>
      <c r="JJ615" s="544"/>
      <c r="JK615" s="544"/>
      <c r="JL615" s="544"/>
      <c r="JM615" s="544"/>
      <c r="JN615" s="544"/>
      <c r="JO615" s="544"/>
      <c r="JP615" s="544"/>
      <c r="JQ615" s="544"/>
      <c r="JR615" s="544"/>
      <c r="JS615" s="544"/>
      <c r="JT615" s="544"/>
      <c r="JU615" s="544"/>
      <c r="JV615" s="544"/>
      <c r="JW615" s="544"/>
      <c r="JX615" s="544"/>
      <c r="JY615" s="544"/>
      <c r="JZ615" s="544"/>
      <c r="KA615" s="544"/>
      <c r="KB615" s="544"/>
      <c r="KC615" s="544"/>
      <c r="KD615" s="544"/>
      <c r="KE615" s="544"/>
      <c r="KF615" s="544"/>
      <c r="KG615" s="544"/>
      <c r="KH615" s="544"/>
      <c r="KI615" s="544"/>
      <c r="KJ615" s="544"/>
      <c r="KK615" s="544"/>
      <c r="KL615" s="544"/>
      <c r="KM615" s="544"/>
      <c r="KN615" s="544"/>
      <c r="KO615" s="544"/>
      <c r="KP615" s="544"/>
      <c r="KQ615" s="544"/>
      <c r="KR615" s="544"/>
      <c r="KS615" s="544"/>
      <c r="KT615" s="544"/>
      <c r="KU615" s="544"/>
      <c r="KV615" s="544"/>
      <c r="KW615" s="544"/>
      <c r="KX615" s="544"/>
      <c r="KY615" s="544"/>
      <c r="KZ615" s="544"/>
      <c r="LA615" s="544"/>
      <c r="LB615" s="544"/>
      <c r="LC615" s="544"/>
      <c r="LD615" s="544"/>
      <c r="LE615" s="544"/>
      <c r="LF615" s="544"/>
      <c r="LG615" s="544"/>
      <c r="LH615" s="544"/>
      <c r="LI615" s="544"/>
      <c r="LJ615" s="544"/>
      <c r="LK615" s="544"/>
      <c r="LL615" s="544"/>
      <c r="LM615" s="544"/>
      <c r="LN615" s="544"/>
      <c r="LO615" s="544"/>
      <c r="LP615" s="544"/>
      <c r="LQ615" s="544"/>
      <c r="LR615" s="544"/>
      <c r="LS615" s="544"/>
      <c r="LT615" s="544"/>
      <c r="LU615" s="544"/>
      <c r="LV615" s="544"/>
      <c r="LW615" s="544"/>
      <c r="LX615" s="544"/>
      <c r="LY615" s="544"/>
      <c r="LZ615" s="544"/>
      <c r="MA615" s="544"/>
      <c r="MB615" s="544"/>
      <c r="MC615" s="544"/>
      <c r="MD615" s="544"/>
      <c r="ME615" s="544"/>
      <c r="MF615" s="544"/>
      <c r="MG615" s="544"/>
      <c r="MH615" s="544"/>
      <c r="MI615" s="544"/>
      <c r="MJ615" s="544"/>
      <c r="MK615" s="544"/>
      <c r="ML615" s="544"/>
      <c r="MM615" s="544"/>
      <c r="MN615" s="544"/>
      <c r="MO615" s="544"/>
      <c r="MP615" s="544"/>
      <c r="MQ615" s="544"/>
      <c r="MR615" s="544"/>
      <c r="MS615" s="544"/>
      <c r="MT615" s="544"/>
      <c r="MU615" s="544"/>
      <c r="MV615" s="544"/>
      <c r="MW615" s="544"/>
      <c r="MX615" s="544"/>
      <c r="MY615" s="544"/>
      <c r="MZ615" s="544"/>
      <c r="NA615" s="544"/>
      <c r="NB615" s="544"/>
      <c r="NC615" s="544"/>
      <c r="ND615" s="544"/>
      <c r="NE615" s="544"/>
      <c r="NF615" s="544"/>
      <c r="NG615" s="544"/>
      <c r="NH615" s="544"/>
      <c r="NI615" s="544"/>
      <c r="NJ615" s="544"/>
      <c r="NK615" s="544"/>
      <c r="NL615" s="544"/>
      <c r="NM615" s="544"/>
      <c r="NN615" s="544"/>
      <c r="NO615" s="544"/>
      <c r="NP615" s="544"/>
      <c r="NQ615" s="544"/>
      <c r="NR615" s="544"/>
      <c r="NS615" s="544"/>
      <c r="NT615" s="544"/>
      <c r="NU615" s="544"/>
      <c r="NV615" s="544"/>
      <c r="NW615" s="544"/>
      <c r="NX615" s="544"/>
      <c r="NY615" s="544"/>
      <c r="NZ615" s="544"/>
      <c r="OA615" s="544"/>
      <c r="OB615" s="544"/>
      <c r="OC615" s="544"/>
      <c r="OD615" s="544"/>
      <c r="OE615" s="544"/>
      <c r="OF615" s="544"/>
      <c r="OG615" s="544"/>
      <c r="OH615" s="544"/>
      <c r="OI615" s="544"/>
      <c r="OJ615" s="544"/>
      <c r="OK615" s="544"/>
      <c r="OL615" s="544"/>
      <c r="OM615" s="544"/>
      <c r="ON615" s="544"/>
      <c r="OO615" s="544"/>
      <c r="OP615" s="544"/>
      <c r="OQ615" s="544"/>
      <c r="OR615" s="544"/>
      <c r="OS615" s="544"/>
      <c r="OT615" s="544"/>
      <c r="OU615" s="544"/>
      <c r="OV615" s="544"/>
      <c r="OW615" s="544"/>
      <c r="OX615" s="544"/>
      <c r="OY615" s="544"/>
      <c r="OZ615" s="544"/>
      <c r="PA615" s="544"/>
      <c r="PB615" s="544"/>
      <c r="PC615" s="544"/>
      <c r="PD615" s="544"/>
      <c r="PE615" s="544"/>
      <c r="PF615" s="544"/>
      <c r="PG615" s="544"/>
      <c r="PH615" s="544"/>
      <c r="PI615" s="544"/>
      <c r="PJ615" s="544"/>
      <c r="PK615" s="544"/>
      <c r="PL615" s="544"/>
      <c r="PM615" s="544"/>
      <c r="PN615" s="544"/>
      <c r="PO615" s="544"/>
      <c r="PP615" s="544"/>
      <c r="PQ615" s="544"/>
      <c r="PR615" s="544"/>
      <c r="PS615" s="544"/>
      <c r="PT615" s="544"/>
      <c r="PU615" s="544"/>
      <c r="PV615" s="544"/>
      <c r="PW615" s="544"/>
      <c r="PX615" s="544"/>
      <c r="PY615" s="544"/>
      <c r="PZ615" s="544"/>
      <c r="QA615" s="544"/>
      <c r="QB615" s="544"/>
      <c r="QC615" s="544"/>
      <c r="QD615" s="544"/>
      <c r="QE615" s="544"/>
      <c r="QF615" s="544"/>
      <c r="QG615" s="544"/>
      <c r="QH615" s="544"/>
      <c r="QI615" s="544"/>
      <c r="QJ615" s="544"/>
      <c r="QK615" s="544"/>
      <c r="QL615" s="544"/>
      <c r="QM615" s="544"/>
      <c r="QN615" s="544"/>
      <c r="QO615" s="544"/>
      <c r="QP615" s="544"/>
      <c r="QQ615" s="544"/>
      <c r="QR615" s="544"/>
      <c r="QS615" s="544"/>
      <c r="QT615" s="544"/>
      <c r="QU615" s="544"/>
      <c r="QV615" s="544"/>
      <c r="QW615" s="544"/>
      <c r="QX615" s="544"/>
      <c r="QY615" s="544"/>
      <c r="QZ615" s="544"/>
      <c r="RA615" s="544"/>
      <c r="RB615" s="544"/>
      <c r="RC615" s="544"/>
      <c r="RD615" s="544"/>
      <c r="RE615" s="544"/>
      <c r="RF615" s="544"/>
      <c r="RG615" s="544"/>
      <c r="RH615" s="544"/>
      <c r="RI615" s="544"/>
      <c r="RJ615" s="544"/>
      <c r="RK615" s="544"/>
      <c r="RL615" s="544"/>
      <c r="RM615" s="544"/>
      <c r="RN615" s="544"/>
      <c r="RO615" s="544"/>
      <c r="RP615" s="544"/>
      <c r="RQ615" s="544"/>
      <c r="RR615" s="544"/>
      <c r="RS615" s="544"/>
      <c r="RT615" s="544"/>
      <c r="RU615" s="544"/>
      <c r="RV615" s="544"/>
      <c r="RW615" s="544"/>
      <c r="RX615" s="544"/>
      <c r="RY615" s="544"/>
      <c r="RZ615" s="544"/>
      <c r="SA615" s="544"/>
      <c r="SB615" s="544"/>
      <c r="SC615" s="544"/>
      <c r="SD615" s="544"/>
      <c r="SE615" s="544"/>
      <c r="SF615" s="544"/>
      <c r="SG615" s="544"/>
      <c r="SH615" s="544"/>
      <c r="SI615" s="544"/>
      <c r="SJ615" s="544"/>
      <c r="SK615" s="544"/>
      <c r="SL615" s="544"/>
      <c r="SM615" s="544"/>
      <c r="SN615" s="544"/>
      <c r="SO615" s="544"/>
      <c r="SP615" s="544"/>
      <c r="SQ615" s="544"/>
      <c r="SR615" s="544"/>
      <c r="SS615" s="544"/>
      <c r="ST615" s="544"/>
      <c r="SU615" s="544"/>
      <c r="SV615" s="544"/>
      <c r="SW615" s="544"/>
      <c r="SX615" s="544"/>
      <c r="SY615" s="544"/>
      <c r="SZ615" s="544"/>
      <c r="TA615" s="544"/>
      <c r="TB615" s="544"/>
      <c r="TC615" s="544"/>
      <c r="TD615" s="544"/>
      <c r="TE615" s="544"/>
      <c r="TF615" s="544"/>
      <c r="TG615" s="544"/>
      <c r="TH615" s="544"/>
      <c r="TI615" s="544"/>
      <c r="TJ615" s="544"/>
      <c r="TK615" s="544"/>
      <c r="TL615" s="544"/>
      <c r="TM615" s="544"/>
      <c r="TN615" s="544"/>
      <c r="TO615" s="544"/>
      <c r="TP615" s="544"/>
      <c r="TQ615" s="544"/>
      <c r="TR615" s="544"/>
      <c r="TS615" s="544"/>
      <c r="TT615" s="544"/>
      <c r="TU615" s="544"/>
      <c r="TV615" s="544"/>
      <c r="TW615" s="544"/>
      <c r="TX615" s="544"/>
      <c r="TY615" s="544"/>
      <c r="TZ615" s="544"/>
      <c r="UA615" s="544"/>
      <c r="UB615" s="544"/>
      <c r="UC615" s="544"/>
      <c r="UD615" s="544"/>
      <c r="UE615" s="544"/>
      <c r="UF615" s="544"/>
      <c r="UG615" s="544"/>
      <c r="UH615" s="544"/>
      <c r="UI615" s="544"/>
      <c r="UJ615" s="544"/>
      <c r="UK615" s="544"/>
      <c r="UL615" s="544"/>
      <c r="UM615" s="544"/>
      <c r="UN615" s="544"/>
      <c r="UO615" s="544"/>
      <c r="UP615" s="544"/>
      <c r="UQ615" s="544"/>
      <c r="UR615" s="544"/>
      <c r="US615" s="544"/>
      <c r="UT615" s="544"/>
      <c r="UU615" s="544"/>
      <c r="UV615" s="544"/>
      <c r="UW615" s="544"/>
      <c r="UX615" s="544"/>
      <c r="UY615" s="544"/>
      <c r="UZ615" s="544"/>
      <c r="VA615" s="544"/>
      <c r="VB615" s="544"/>
      <c r="VC615" s="544"/>
      <c r="VD615" s="544"/>
      <c r="VE615" s="544"/>
      <c r="VF615" s="544"/>
      <c r="VG615" s="544"/>
      <c r="VH615" s="544"/>
      <c r="VI615" s="544"/>
      <c r="VJ615" s="544"/>
      <c r="VK615" s="544"/>
      <c r="VL615" s="544"/>
      <c r="VM615" s="544"/>
      <c r="VN615" s="544"/>
      <c r="VO615" s="544"/>
      <c r="VP615" s="544"/>
      <c r="VQ615" s="544"/>
      <c r="VR615" s="544"/>
      <c r="VS615" s="544"/>
      <c r="VT615" s="544"/>
      <c r="VU615" s="544"/>
      <c r="VV615" s="544"/>
      <c r="VW615" s="544"/>
      <c r="VX615" s="544"/>
      <c r="VY615" s="544"/>
      <c r="VZ615" s="544"/>
      <c r="WA615" s="544"/>
      <c r="WB615" s="544"/>
      <c r="WC615" s="544"/>
      <c r="WD615" s="544"/>
      <c r="WE615" s="544"/>
      <c r="WF615" s="544"/>
      <c r="WG615" s="544"/>
      <c r="WH615" s="544"/>
      <c r="WI615" s="544"/>
      <c r="WJ615" s="544"/>
      <c r="WK615" s="544"/>
      <c r="WL615" s="544"/>
      <c r="WM615" s="544"/>
      <c r="WN615" s="544"/>
      <c r="WO615" s="544"/>
      <c r="WP615" s="544"/>
      <c r="WQ615" s="544"/>
      <c r="WR615" s="544"/>
      <c r="WS615" s="544"/>
      <c r="WT615" s="544"/>
      <c r="WU615" s="544"/>
      <c r="WV615" s="544"/>
      <c r="WW615" s="544"/>
      <c r="WX615" s="544"/>
      <c r="WY615" s="544"/>
      <c r="WZ615" s="544"/>
      <c r="XA615" s="544"/>
      <c r="XB615" s="544"/>
      <c r="XC615" s="544"/>
      <c r="XD615" s="544"/>
      <c r="XE615" s="544"/>
      <c r="XF615" s="544"/>
      <c r="XG615" s="544"/>
      <c r="XH615" s="544"/>
      <c r="XI615" s="544"/>
      <c r="XJ615" s="544"/>
      <c r="XK615" s="544"/>
      <c r="XL615" s="544"/>
      <c r="XM615" s="544"/>
      <c r="XN615" s="544"/>
      <c r="XO615" s="544"/>
      <c r="XP615" s="544"/>
      <c r="XQ615" s="544"/>
      <c r="XR615" s="544"/>
      <c r="XS615" s="544"/>
      <c r="XT615" s="544"/>
      <c r="XU615" s="544"/>
      <c r="XV615" s="544"/>
      <c r="XW615" s="544"/>
      <c r="XX615" s="544"/>
      <c r="XY615" s="544"/>
      <c r="XZ615" s="544"/>
      <c r="YA615" s="544"/>
      <c r="YB615" s="544"/>
      <c r="YC615" s="544"/>
      <c r="YD615" s="544"/>
      <c r="YE615" s="544"/>
      <c r="YF615" s="544"/>
      <c r="YG615" s="544"/>
      <c r="YH615" s="544"/>
      <c r="YI615" s="544"/>
      <c r="YJ615" s="544"/>
      <c r="YK615" s="544"/>
      <c r="YL615" s="544"/>
      <c r="YM615" s="544"/>
      <c r="YN615" s="544"/>
      <c r="YO615" s="544"/>
      <c r="YP615" s="544"/>
      <c r="YQ615" s="544"/>
      <c r="YR615" s="544"/>
      <c r="YS615" s="544"/>
      <c r="YT615" s="544"/>
      <c r="YU615" s="544"/>
      <c r="YV615" s="544"/>
      <c r="YW615" s="544"/>
      <c r="YX615" s="544"/>
      <c r="YY615" s="544"/>
      <c r="YZ615" s="544"/>
      <c r="ZA615" s="544"/>
      <c r="ZB615" s="544"/>
      <c r="ZC615" s="544"/>
      <c r="ZD615" s="544"/>
      <c r="ZE615" s="544"/>
      <c r="ZF615" s="544"/>
      <c r="ZG615" s="544"/>
      <c r="ZH615" s="544"/>
      <c r="ZI615" s="544"/>
      <c r="ZJ615" s="544"/>
      <c r="ZK615" s="544"/>
      <c r="ZL615" s="544"/>
      <c r="ZM615" s="544"/>
      <c r="ZN615" s="544"/>
      <c r="ZO615" s="544"/>
      <c r="ZP615" s="544"/>
      <c r="ZQ615" s="544"/>
      <c r="ZR615" s="544"/>
      <c r="ZS615" s="544"/>
      <c r="ZT615" s="544"/>
      <c r="ZU615" s="544"/>
      <c r="ZV615" s="544"/>
      <c r="ZW615" s="544"/>
      <c r="ZX615" s="544"/>
      <c r="ZY615" s="544"/>
      <c r="ZZ615" s="544"/>
      <c r="AAA615" s="544"/>
      <c r="AAB615" s="544"/>
      <c r="AAC615" s="544"/>
      <c r="AAD615" s="544"/>
      <c r="AAE615" s="544"/>
      <c r="AAF615" s="544"/>
      <c r="AAG615" s="544"/>
      <c r="AAH615" s="544"/>
      <c r="AAI615" s="544"/>
      <c r="AAJ615" s="544"/>
      <c r="AAK615" s="544"/>
      <c r="AAL615" s="544"/>
      <c r="AAM615" s="544"/>
      <c r="AAN615" s="544"/>
      <c r="AAO615" s="544"/>
      <c r="AAP615" s="544"/>
      <c r="AAQ615" s="544"/>
      <c r="AAR615" s="544"/>
      <c r="AAS615" s="544"/>
      <c r="AAT615" s="544"/>
      <c r="AAU615" s="544"/>
      <c r="AAV615" s="544"/>
      <c r="AAW615" s="544"/>
      <c r="AAX615" s="544"/>
      <c r="AAY615" s="544"/>
      <c r="AAZ615" s="544"/>
      <c r="ABA615" s="544"/>
      <c r="ABB615" s="544"/>
      <c r="ABC615" s="544"/>
      <c r="ABD615" s="544"/>
      <c r="ABE615" s="544"/>
      <c r="ABF615" s="544"/>
      <c r="ABG615" s="544"/>
      <c r="ABH615" s="544"/>
      <c r="ABI615" s="544"/>
      <c r="ABJ615" s="544"/>
      <c r="ABK615" s="544"/>
      <c r="ABL615" s="544"/>
      <c r="ABM615" s="544"/>
      <c r="ABN615" s="544"/>
      <c r="ABO615" s="544"/>
      <c r="ABP615" s="544"/>
      <c r="ABQ615" s="544"/>
      <c r="ABR615" s="544"/>
      <c r="ABS615" s="544"/>
      <c r="ABT615" s="544"/>
      <c r="ABU615" s="544"/>
      <c r="ABV615" s="544"/>
      <c r="ABW615" s="544"/>
      <c r="ABX615" s="544"/>
      <c r="ABY615" s="544"/>
      <c r="ABZ615" s="544"/>
      <c r="ACA615" s="544"/>
      <c r="ACB615" s="544"/>
      <c r="ACC615" s="544"/>
      <c r="ACD615" s="544"/>
      <c r="ACE615" s="544"/>
      <c r="ACF615" s="544"/>
      <c r="ACG615" s="544"/>
      <c r="ACH615" s="544"/>
      <c r="ACI615" s="544"/>
      <c r="ACJ615" s="544"/>
      <c r="ACK615" s="544"/>
      <c r="ACL615" s="544"/>
      <c r="ACM615" s="544"/>
      <c r="ACN615" s="544"/>
      <c r="ACO615" s="544"/>
      <c r="ACP615" s="544"/>
      <c r="ACQ615" s="544"/>
      <c r="ACR615" s="544"/>
      <c r="ACS615" s="544"/>
      <c r="ACT615" s="544"/>
      <c r="ACU615" s="544"/>
      <c r="ACV615" s="544"/>
      <c r="ACW615" s="544"/>
      <c r="ACX615" s="544"/>
      <c r="ACY615" s="544"/>
      <c r="ACZ615" s="544"/>
      <c r="ADA615" s="544"/>
      <c r="ADB615" s="544"/>
      <c r="ADC615" s="544"/>
      <c r="ADD615" s="544"/>
      <c r="ADE615" s="544"/>
      <c r="ADF615" s="544"/>
      <c r="ADG615" s="544"/>
      <c r="ADH615" s="544"/>
      <c r="ADI615" s="544"/>
      <c r="ADJ615" s="544"/>
      <c r="ADK615" s="544"/>
      <c r="ADL615" s="544"/>
      <c r="ADM615" s="544"/>
      <c r="ADN615" s="544"/>
      <c r="ADO615" s="544"/>
      <c r="ADP615" s="544"/>
      <c r="ADQ615" s="544"/>
      <c r="ADR615" s="544"/>
      <c r="ADS615" s="544"/>
      <c r="ADT615" s="544"/>
      <c r="ADU615" s="544"/>
      <c r="ADV615" s="544"/>
      <c r="ADW615" s="544"/>
      <c r="ADX615" s="544"/>
      <c r="ADY615" s="544"/>
      <c r="ADZ615" s="544"/>
      <c r="AEA615" s="544"/>
      <c r="AEB615" s="544"/>
      <c r="AEC615" s="544"/>
      <c r="AED615" s="544"/>
      <c r="AEE615" s="544"/>
      <c r="AEF615" s="544"/>
      <c r="AEG615" s="544"/>
      <c r="AEH615" s="544"/>
      <c r="AEI615" s="544"/>
      <c r="AEJ615" s="544"/>
      <c r="AEK615" s="544"/>
      <c r="AEL615" s="544"/>
      <c r="AEM615" s="544"/>
      <c r="AEN615" s="544"/>
      <c r="AEO615" s="544"/>
      <c r="AEP615" s="544"/>
      <c r="AEQ615" s="544"/>
      <c r="AER615" s="544"/>
      <c r="AES615" s="544"/>
      <c r="AET615" s="544"/>
      <c r="AEU615" s="544"/>
      <c r="AEV615" s="544"/>
      <c r="AEW615" s="544"/>
      <c r="AEX615" s="544"/>
      <c r="AEY615" s="544"/>
      <c r="AEZ615" s="544"/>
      <c r="AFA615" s="544"/>
      <c r="AFB615" s="544"/>
      <c r="AFC615" s="544"/>
      <c r="AFD615" s="544"/>
      <c r="AFE615" s="544"/>
      <c r="AFF615" s="544"/>
      <c r="AFG615" s="544"/>
      <c r="AFH615" s="544"/>
      <c r="AFI615" s="544"/>
      <c r="AFJ615" s="544"/>
      <c r="AFK615" s="544"/>
      <c r="AFL615" s="544"/>
      <c r="AFM615" s="544"/>
      <c r="AFN615" s="544"/>
      <c r="AFO615" s="544"/>
      <c r="AFP615" s="544"/>
      <c r="AFQ615" s="544"/>
      <c r="AFR615" s="544"/>
      <c r="AFS615" s="544"/>
      <c r="AFT615" s="544"/>
      <c r="AFU615" s="544"/>
      <c r="AFV615" s="544"/>
      <c r="AFW615" s="544"/>
      <c r="AFX615" s="544"/>
      <c r="AFY615" s="544"/>
      <c r="AFZ615" s="544"/>
      <c r="AGA615" s="544"/>
      <c r="AGB615" s="544"/>
      <c r="AGC615" s="544"/>
      <c r="AGD615" s="544"/>
      <c r="AGE615" s="544"/>
      <c r="AGF615" s="544"/>
      <c r="AGG615" s="544"/>
      <c r="AGH615" s="544"/>
      <c r="AGI615" s="544"/>
      <c r="AGJ615" s="544"/>
      <c r="AGK615" s="544"/>
      <c r="AGL615" s="544"/>
      <c r="AGM615" s="544"/>
      <c r="AGN615" s="544"/>
      <c r="AGO615" s="544"/>
      <c r="AGP615" s="544"/>
      <c r="AGQ615" s="544"/>
      <c r="AGR615" s="544"/>
      <c r="AGS615" s="544"/>
      <c r="AGT615" s="544"/>
      <c r="AGU615" s="544"/>
      <c r="AGV615" s="544"/>
      <c r="AGW615" s="544"/>
      <c r="AGX615" s="544"/>
      <c r="AGY615" s="544"/>
      <c r="AGZ615" s="544"/>
      <c r="AHA615" s="544"/>
      <c r="AHB615" s="544"/>
      <c r="AHC615" s="544"/>
      <c r="AHD615" s="544"/>
      <c r="AHE615" s="544"/>
      <c r="AHF615" s="544"/>
      <c r="AHG615" s="544"/>
      <c r="AHH615" s="544"/>
      <c r="AHI615" s="544"/>
      <c r="AHJ615" s="544"/>
      <c r="AHK615" s="544"/>
      <c r="AHL615" s="544"/>
      <c r="AHM615" s="544"/>
      <c r="AHN615" s="544"/>
      <c r="AHO615" s="544"/>
      <c r="AHP615" s="544"/>
      <c r="AHQ615" s="544"/>
      <c r="AHR615" s="544"/>
      <c r="AHS615" s="544"/>
      <c r="AHT615" s="544"/>
      <c r="AHU615" s="544"/>
      <c r="AHV615" s="544"/>
      <c r="AHW615" s="544"/>
      <c r="AHX615" s="544"/>
      <c r="AHY615" s="544"/>
      <c r="AHZ615" s="544"/>
      <c r="AIA615" s="544"/>
      <c r="AIB615" s="544"/>
      <c r="AIC615" s="544"/>
      <c r="AID615" s="544"/>
      <c r="AIE615" s="544"/>
      <c r="AIF615" s="544"/>
      <c r="AIG615" s="544"/>
      <c r="AIH615" s="544"/>
      <c r="AII615" s="544"/>
      <c r="AIJ615" s="544"/>
      <c r="AIK615" s="544"/>
      <c r="AIL615" s="544"/>
      <c r="AIM615" s="544"/>
      <c r="AIN615" s="544"/>
      <c r="AIO615" s="544"/>
      <c r="AIP615" s="544"/>
      <c r="AIQ615" s="544"/>
      <c r="AIR615" s="544"/>
      <c r="AIS615" s="544"/>
      <c r="AIT615" s="544"/>
      <c r="AIU615" s="544"/>
      <c r="AIV615" s="544"/>
      <c r="AIW615" s="544"/>
      <c r="AIX615" s="544"/>
      <c r="AIY615" s="544"/>
      <c r="AIZ615" s="544"/>
      <c r="AJA615" s="544"/>
      <c r="AJB615" s="544"/>
      <c r="AJC615" s="544"/>
      <c r="AJD615" s="544"/>
      <c r="AJE615" s="544"/>
      <c r="AJF615" s="544"/>
      <c r="AJG615" s="544"/>
      <c r="AJH615" s="544"/>
      <c r="AJI615" s="544"/>
      <c r="AJJ615" s="544"/>
      <c r="AJK615" s="544"/>
      <c r="AJL615" s="544"/>
      <c r="AJM615" s="544"/>
      <c r="AJN615" s="544"/>
      <c r="AJO615" s="544"/>
      <c r="AJP615" s="544"/>
      <c r="AJQ615" s="544"/>
      <c r="AJR615" s="544"/>
      <c r="AJS615" s="544"/>
      <c r="AJT615" s="544"/>
      <c r="AJU615" s="544"/>
      <c r="AJV615" s="544"/>
      <c r="AJW615" s="544"/>
      <c r="AJX615" s="544"/>
      <c r="AJY615" s="544"/>
      <c r="AJZ615" s="544"/>
      <c r="AKA615" s="544"/>
      <c r="AKB615" s="544"/>
      <c r="AKC615" s="544"/>
      <c r="AKD615" s="544"/>
      <c r="AKE615" s="544"/>
      <c r="AKF615" s="544"/>
      <c r="AKG615" s="544"/>
      <c r="AKH615" s="544"/>
      <c r="AKI615" s="544"/>
      <c r="AKJ615" s="544"/>
      <c r="AKK615" s="544"/>
      <c r="AKL615" s="544"/>
      <c r="AKM615" s="544"/>
      <c r="AKN615" s="544"/>
      <c r="AKO615" s="544"/>
      <c r="AKP615" s="544"/>
      <c r="AKQ615" s="544"/>
      <c r="AKR615" s="544"/>
      <c r="AKS615" s="544"/>
      <c r="AKT615" s="544"/>
      <c r="AKU615" s="544"/>
      <c r="AKV615" s="544"/>
      <c r="AKW615" s="544"/>
      <c r="AKX615" s="544"/>
      <c r="AKY615" s="544"/>
      <c r="AKZ615" s="544"/>
      <c r="ALA615" s="544"/>
      <c r="ALB615" s="544"/>
      <c r="ALC615" s="544"/>
      <c r="ALD615" s="544"/>
      <c r="ALE615" s="544"/>
      <c r="ALF615" s="544"/>
      <c r="ALG615" s="544"/>
      <c r="ALH615" s="544"/>
      <c r="ALI615" s="544"/>
      <c r="ALJ615" s="544"/>
      <c r="ALK615" s="544"/>
      <c r="ALL615" s="544"/>
      <c r="ALM615" s="544"/>
      <c r="ALN615" s="544"/>
      <c r="ALO615" s="544"/>
      <c r="ALP615" s="544"/>
      <c r="ALQ615" s="544"/>
      <c r="ALR615" s="544"/>
      <c r="ALS615" s="544"/>
      <c r="ALT615" s="544"/>
      <c r="ALU615" s="544"/>
      <c r="ALV615" s="544"/>
      <c r="ALW615" s="544"/>
      <c r="ALX615" s="544"/>
      <c r="ALY615" s="544"/>
      <c r="ALZ615" s="544"/>
      <c r="AMA615" s="544"/>
      <c r="AMB615" s="544"/>
      <c r="AMC615" s="544"/>
      <c r="AMD615" s="544"/>
      <c r="AME615" s="544"/>
      <c r="AMF615" s="544"/>
      <c r="AMG615" s="544"/>
      <c r="AMH615" s="544"/>
      <c r="AMI615" s="544"/>
      <c r="AMJ615" s="544"/>
      <c r="AMK615" s="544"/>
      <c r="AML615" s="544"/>
      <c r="AMM615" s="544"/>
      <c r="AMN615" s="544"/>
      <c r="AMO615" s="544"/>
      <c r="AMP615" s="544"/>
      <c r="AMQ615" s="544"/>
      <c r="AMR615" s="544"/>
      <c r="AMS615" s="544"/>
      <c r="AMT615" s="544"/>
      <c r="AMU615" s="544"/>
      <c r="AMV615" s="544"/>
      <c r="AMW615" s="544"/>
      <c r="AMX615" s="544"/>
      <c r="AMY615" s="544"/>
      <c r="AMZ615" s="544"/>
      <c r="ANA615" s="544"/>
      <c r="ANB615" s="544"/>
      <c r="ANC615" s="544"/>
      <c r="AND615" s="544"/>
      <c r="ANE615" s="544"/>
      <c r="ANF615" s="544"/>
      <c r="ANG615" s="544"/>
      <c r="ANH615" s="544"/>
      <c r="ANI615" s="544"/>
      <c r="ANJ615" s="544"/>
      <c r="ANK615" s="544"/>
      <c r="ANL615" s="544"/>
      <c r="ANM615" s="544"/>
      <c r="ANN615" s="544"/>
      <c r="ANO615" s="544"/>
      <c r="ANP615" s="544"/>
      <c r="ANQ615" s="544"/>
      <c r="ANR615" s="544"/>
      <c r="ANS615" s="544"/>
      <c r="ANT615" s="544"/>
      <c r="ANU615" s="544"/>
      <c r="ANV615" s="544"/>
      <c r="ANW615" s="544"/>
      <c r="ANX615" s="544"/>
      <c r="ANY615" s="544"/>
      <c r="ANZ615" s="544"/>
      <c r="AOA615" s="544"/>
      <c r="AOB615" s="544"/>
      <c r="AOC615" s="544"/>
      <c r="AOD615" s="544"/>
      <c r="AOE615" s="544"/>
      <c r="AOF615" s="544"/>
      <c r="AOG615" s="544"/>
      <c r="AOH615" s="544"/>
      <c r="AOI615" s="544"/>
      <c r="AOJ615" s="544"/>
      <c r="AOK615" s="544"/>
      <c r="AOL615" s="544"/>
      <c r="AOM615" s="544"/>
      <c r="AON615" s="544"/>
      <c r="AOO615" s="544"/>
      <c r="AOP615" s="544"/>
      <c r="AOQ615" s="544"/>
      <c r="AOR615" s="544"/>
      <c r="AOS615" s="544"/>
      <c r="AOT615" s="544"/>
      <c r="AOU615" s="544"/>
      <c r="AOV615" s="544"/>
      <c r="AOW615" s="544"/>
      <c r="AOX615" s="544"/>
      <c r="AOY615" s="544"/>
      <c r="AOZ615" s="544"/>
      <c r="APA615" s="544"/>
      <c r="APB615" s="544"/>
      <c r="APC615" s="544"/>
      <c r="APD615" s="544"/>
      <c r="APE615" s="544"/>
      <c r="APF615" s="544"/>
      <c r="APG615" s="544"/>
      <c r="APH615" s="544"/>
      <c r="API615" s="544"/>
      <c r="APJ615" s="544"/>
      <c r="APK615" s="544"/>
      <c r="APL615" s="544"/>
      <c r="APM615" s="544"/>
      <c r="APN615" s="544"/>
      <c r="APO615" s="544"/>
      <c r="APP615" s="544"/>
      <c r="APQ615" s="544"/>
      <c r="APR615" s="544"/>
      <c r="APS615" s="544"/>
      <c r="APT615" s="544"/>
      <c r="APU615" s="544"/>
      <c r="APV615" s="544"/>
      <c r="APW615" s="544"/>
      <c r="APX615" s="544"/>
      <c r="APY615" s="544"/>
      <c r="APZ615" s="544"/>
      <c r="AQA615" s="544"/>
      <c r="AQB615" s="544"/>
      <c r="AQC615" s="544"/>
      <c r="AQD615" s="544"/>
      <c r="AQE615" s="544"/>
      <c r="AQF615" s="544"/>
      <c r="AQG615" s="544"/>
      <c r="AQH615" s="544"/>
      <c r="AQI615" s="544"/>
      <c r="AQJ615" s="544"/>
      <c r="AQK615" s="544"/>
      <c r="AQL615" s="544"/>
      <c r="AQM615" s="544"/>
      <c r="AQN615" s="544"/>
      <c r="AQO615" s="544"/>
      <c r="AQP615" s="544"/>
      <c r="AQQ615" s="544"/>
      <c r="AQR615" s="544"/>
      <c r="AQS615" s="544"/>
      <c r="AQT615" s="544"/>
      <c r="AQU615" s="544"/>
      <c r="AQV615" s="544"/>
      <c r="AQW615" s="544"/>
      <c r="AQX615" s="544"/>
      <c r="AQY615" s="544"/>
      <c r="AQZ615" s="544"/>
      <c r="ARA615" s="544"/>
      <c r="ARB615" s="544"/>
      <c r="ARC615" s="544"/>
      <c r="ARD615" s="544"/>
      <c r="ARE615" s="544"/>
      <c r="ARF615" s="544"/>
      <c r="ARG615" s="544"/>
      <c r="ARH615" s="544"/>
      <c r="ARI615" s="544"/>
      <c r="ARJ615" s="544"/>
      <c r="ARK615" s="544"/>
      <c r="ARL615" s="544"/>
      <c r="ARM615" s="544"/>
      <c r="ARN615" s="544"/>
      <c r="ARO615" s="544"/>
      <c r="ARP615" s="544"/>
      <c r="ARQ615" s="544"/>
      <c r="ARR615" s="544"/>
      <c r="ARS615" s="544"/>
      <c r="ART615" s="544"/>
      <c r="ARU615" s="544"/>
      <c r="ARV615" s="544"/>
      <c r="ARW615" s="544"/>
      <c r="ARX615" s="544"/>
      <c r="ARY615" s="544"/>
      <c r="ARZ615" s="544"/>
      <c r="ASA615" s="544"/>
      <c r="ASB615" s="544"/>
      <c r="ASC615" s="544"/>
      <c r="ASD615" s="544"/>
      <c r="ASE615" s="544"/>
      <c r="ASF615" s="544"/>
      <c r="ASG615" s="544"/>
      <c r="ASH615" s="544"/>
      <c r="ASI615" s="544"/>
      <c r="ASJ615" s="544"/>
      <c r="ASK615" s="544"/>
      <c r="ASL615" s="544"/>
      <c r="ASM615" s="544"/>
      <c r="ASN615" s="544"/>
      <c r="ASO615" s="544"/>
      <c r="ASP615" s="544"/>
      <c r="ASQ615" s="544"/>
      <c r="ASR615" s="544"/>
      <c r="ASS615" s="544"/>
      <c r="AST615" s="544"/>
      <c r="ASU615" s="544"/>
      <c r="ASV615" s="544"/>
      <c r="ASW615" s="544"/>
      <c r="ASX615" s="544"/>
      <c r="ASY615" s="544"/>
      <c r="ASZ615" s="544"/>
      <c r="ATA615" s="544"/>
      <c r="ATB615" s="544"/>
      <c r="ATC615" s="544"/>
      <c r="ATD615" s="544"/>
      <c r="ATE615" s="544"/>
      <c r="ATF615" s="544"/>
      <c r="ATG615" s="544"/>
      <c r="ATH615" s="544"/>
      <c r="ATI615" s="544"/>
      <c r="ATJ615" s="544"/>
      <c r="ATK615" s="544"/>
      <c r="ATL615" s="544"/>
      <c r="ATM615" s="544"/>
      <c r="ATN615" s="544"/>
      <c r="ATO615" s="544"/>
      <c r="ATP615" s="544"/>
      <c r="ATQ615" s="544"/>
      <c r="ATR615" s="544"/>
      <c r="ATS615" s="544"/>
      <c r="ATT615" s="544"/>
      <c r="ATU615" s="544"/>
      <c r="ATV615" s="544"/>
      <c r="ATW615" s="544"/>
      <c r="ATX615" s="544"/>
      <c r="ATY615" s="544"/>
      <c r="ATZ615" s="544"/>
      <c r="AUA615" s="544"/>
      <c r="AUB615" s="544"/>
      <c r="AUC615" s="544"/>
      <c r="AUD615" s="544"/>
      <c r="AUE615" s="544"/>
      <c r="AUF615" s="544"/>
      <c r="AUG615" s="544"/>
      <c r="AUH615" s="544"/>
      <c r="AUI615" s="544"/>
      <c r="AUJ615" s="544"/>
      <c r="AUK615" s="544"/>
      <c r="AUL615" s="544"/>
      <c r="AUM615" s="544"/>
      <c r="AUN615" s="544"/>
      <c r="AUO615" s="544"/>
      <c r="AUP615" s="544"/>
      <c r="AUQ615" s="544"/>
      <c r="AUR615" s="544"/>
      <c r="AUS615" s="544"/>
      <c r="AUT615" s="544"/>
      <c r="AUU615" s="544"/>
      <c r="AUV615" s="544"/>
      <c r="AUW615" s="544"/>
      <c r="AUX615" s="544"/>
      <c r="AUY615" s="544"/>
      <c r="AUZ615" s="544"/>
      <c r="AVA615" s="544"/>
      <c r="AVB615" s="544"/>
      <c r="AVC615" s="544"/>
      <c r="AVD615" s="544"/>
      <c r="AVE615" s="544"/>
      <c r="AVF615" s="544"/>
      <c r="AVG615" s="544"/>
      <c r="AVH615" s="544"/>
      <c r="AVI615" s="544"/>
      <c r="AVJ615" s="544"/>
      <c r="AVK615" s="544"/>
      <c r="AVL615" s="544"/>
      <c r="AVM615" s="544"/>
      <c r="AVN615" s="544"/>
      <c r="AVO615" s="544"/>
      <c r="AVP615" s="544"/>
      <c r="AVQ615" s="544"/>
      <c r="AVR615" s="544"/>
      <c r="AVS615" s="544"/>
      <c r="AVT615" s="544"/>
      <c r="AVU615" s="544"/>
      <c r="AVV615" s="544"/>
      <c r="AVW615" s="544"/>
      <c r="AVX615" s="544"/>
      <c r="AVY615" s="544"/>
      <c r="AVZ615" s="544"/>
      <c r="AWA615" s="544"/>
      <c r="AWB615" s="544"/>
      <c r="AWC615" s="544"/>
      <c r="AWD615" s="544"/>
      <c r="AWE615" s="544"/>
      <c r="AWF615" s="544"/>
      <c r="AWG615" s="544"/>
      <c r="AWH615" s="544"/>
      <c r="AWI615" s="544"/>
      <c r="AWJ615" s="544"/>
      <c r="AWK615" s="544"/>
      <c r="AWL615" s="544"/>
      <c r="AWM615" s="544"/>
      <c r="AWN615" s="544"/>
      <c r="AWO615" s="544"/>
      <c r="AWP615" s="544"/>
      <c r="AWQ615" s="544"/>
      <c r="AWR615" s="544"/>
      <c r="AWS615" s="544"/>
      <c r="AWT615" s="544"/>
      <c r="AWU615" s="544"/>
      <c r="AWV615" s="544"/>
      <c r="AWW615" s="544"/>
      <c r="AWX615" s="544"/>
      <c r="AWY615" s="544"/>
      <c r="AWZ615" s="544"/>
      <c r="AXA615" s="544"/>
      <c r="AXB615" s="544"/>
      <c r="AXC615" s="544"/>
      <c r="AXD615" s="544"/>
      <c r="AXE615" s="544"/>
      <c r="AXF615" s="544"/>
      <c r="AXG615" s="544"/>
      <c r="AXH615" s="544"/>
      <c r="AXI615" s="544"/>
      <c r="AXJ615" s="544"/>
      <c r="AXK615" s="544"/>
      <c r="AXL615" s="544"/>
      <c r="AXM615" s="544"/>
      <c r="AXN615" s="544"/>
      <c r="AXO615" s="544"/>
      <c r="AXP615" s="544"/>
      <c r="AXQ615" s="544"/>
      <c r="AXR615" s="544"/>
      <c r="AXS615" s="544"/>
      <c r="AXT615" s="544"/>
      <c r="AXU615" s="544"/>
      <c r="AXV615" s="544"/>
      <c r="AXW615" s="544"/>
      <c r="AXX615" s="544"/>
      <c r="AXY615" s="544"/>
      <c r="AXZ615" s="544"/>
      <c r="AYA615" s="544"/>
      <c r="AYB615" s="544"/>
      <c r="AYC615" s="544"/>
      <c r="AYD615" s="544"/>
      <c r="AYE615" s="544"/>
      <c r="AYF615" s="544"/>
      <c r="AYG615" s="544"/>
      <c r="AYH615" s="544"/>
      <c r="AYI615" s="544"/>
      <c r="AYJ615" s="544"/>
      <c r="AYK615" s="544"/>
      <c r="AYL615" s="544"/>
      <c r="AYM615" s="544"/>
      <c r="AYN615" s="544"/>
      <c r="AYO615" s="544"/>
      <c r="AYP615" s="544"/>
      <c r="AYQ615" s="544"/>
      <c r="AYR615" s="544"/>
      <c r="AYS615" s="544"/>
      <c r="AYT615" s="544"/>
      <c r="AYU615" s="544"/>
      <c r="AYV615" s="544"/>
      <c r="AYW615" s="544"/>
      <c r="AYX615" s="544"/>
      <c r="AYY615" s="544"/>
      <c r="AYZ615" s="544"/>
      <c r="AZA615" s="544"/>
      <c r="AZB615" s="544"/>
      <c r="AZC615" s="544"/>
      <c r="AZD615" s="544"/>
      <c r="AZE615" s="544"/>
      <c r="AZF615" s="544"/>
      <c r="AZG615" s="544"/>
      <c r="AZH615" s="544"/>
      <c r="AZI615" s="544"/>
      <c r="AZJ615" s="544"/>
      <c r="AZK615" s="544"/>
      <c r="AZL615" s="544"/>
      <c r="AZM615" s="544"/>
      <c r="AZN615" s="544"/>
      <c r="AZO615" s="544"/>
      <c r="AZP615" s="544"/>
      <c r="AZQ615" s="544"/>
      <c r="AZR615" s="544"/>
      <c r="AZS615" s="544"/>
      <c r="AZT615" s="544"/>
      <c r="AZU615" s="544"/>
      <c r="AZV615" s="544"/>
      <c r="AZW615" s="544"/>
      <c r="AZX615" s="544"/>
      <c r="AZY615" s="544"/>
      <c r="AZZ615" s="544"/>
      <c r="BAA615" s="544"/>
      <c r="BAB615" s="544"/>
      <c r="BAC615" s="544"/>
      <c r="BAD615" s="544"/>
      <c r="BAE615" s="544"/>
      <c r="BAF615" s="544"/>
      <c r="BAG615" s="544"/>
      <c r="BAH615" s="544"/>
      <c r="BAI615" s="544"/>
      <c r="BAJ615" s="544"/>
      <c r="BAK615" s="544"/>
      <c r="BAL615" s="544"/>
      <c r="BAM615" s="544"/>
      <c r="BAN615" s="544"/>
      <c r="BAO615" s="544"/>
      <c r="BAP615" s="544"/>
      <c r="BAQ615" s="544"/>
      <c r="BAR615" s="544"/>
      <c r="BAS615" s="544"/>
      <c r="BAT615" s="544"/>
      <c r="BAU615" s="544"/>
      <c r="BAV615" s="544"/>
      <c r="BAW615" s="544"/>
      <c r="BAX615" s="544"/>
      <c r="BAY615" s="544"/>
      <c r="BAZ615" s="544"/>
      <c r="BBA615" s="544"/>
      <c r="BBB615" s="544"/>
      <c r="BBC615" s="544"/>
      <c r="BBD615" s="544"/>
      <c r="BBE615" s="544"/>
      <c r="BBF615" s="544"/>
      <c r="BBG615" s="544"/>
      <c r="BBH615" s="544"/>
      <c r="BBI615" s="544"/>
      <c r="BBJ615" s="544"/>
      <c r="BBK615" s="544"/>
      <c r="BBL615" s="544"/>
      <c r="BBM615" s="544"/>
      <c r="BBN615" s="544"/>
      <c r="BBO615" s="544"/>
      <c r="BBP615" s="544"/>
      <c r="BBQ615" s="544"/>
      <c r="BBR615" s="544"/>
      <c r="BBS615" s="544"/>
      <c r="BBT615" s="544"/>
      <c r="BBU615" s="544"/>
      <c r="BBV615" s="544"/>
      <c r="BBW615" s="544"/>
      <c r="BBX615" s="544"/>
      <c r="BBY615" s="544"/>
      <c r="BBZ615" s="544"/>
      <c r="BCA615" s="544"/>
      <c r="BCB615" s="544"/>
      <c r="BCC615" s="544"/>
      <c r="BCD615" s="544"/>
      <c r="BCE615" s="544"/>
      <c r="BCF615" s="544"/>
      <c r="BCG615" s="544"/>
      <c r="BCH615" s="544"/>
      <c r="BCI615" s="544"/>
      <c r="BCJ615" s="544"/>
      <c r="BCK615" s="544"/>
      <c r="BCL615" s="544"/>
      <c r="BCM615" s="544"/>
      <c r="BCN615" s="544"/>
      <c r="BCO615" s="544"/>
      <c r="BCP615" s="544"/>
      <c r="BCQ615" s="544"/>
      <c r="BCR615" s="544"/>
      <c r="BCS615" s="544"/>
      <c r="BCT615" s="544"/>
      <c r="BCU615" s="544"/>
      <c r="BCV615" s="544"/>
      <c r="BCW615" s="544"/>
      <c r="BCX615" s="544"/>
      <c r="BCY615" s="544"/>
      <c r="BCZ615" s="544"/>
      <c r="BDA615" s="544"/>
      <c r="BDB615" s="544"/>
      <c r="BDC615" s="544"/>
      <c r="BDD615" s="544"/>
      <c r="BDE615" s="544"/>
      <c r="BDF615" s="544"/>
      <c r="BDG615" s="544"/>
      <c r="BDH615" s="544"/>
      <c r="BDI615" s="544"/>
      <c r="BDJ615" s="544"/>
      <c r="BDK615" s="544"/>
      <c r="BDL615" s="544"/>
      <c r="BDM615" s="544"/>
      <c r="BDN615" s="544"/>
      <c r="BDO615" s="544"/>
      <c r="BDP615" s="544"/>
      <c r="BDQ615" s="544"/>
      <c r="BDR615" s="544"/>
      <c r="BDS615" s="544"/>
      <c r="BDT615" s="544"/>
      <c r="BDU615" s="544"/>
      <c r="BDV615" s="544"/>
      <c r="BDW615" s="544"/>
      <c r="BDX615" s="544"/>
      <c r="BDY615" s="544"/>
      <c r="BDZ615" s="544"/>
      <c r="BEA615" s="544"/>
      <c r="BEB615" s="544"/>
      <c r="BEC615" s="544"/>
      <c r="BED615" s="544"/>
      <c r="BEE615" s="544"/>
      <c r="BEF615" s="544"/>
      <c r="BEG615" s="544"/>
      <c r="BEH615" s="544"/>
      <c r="BEI615" s="544"/>
      <c r="BEJ615" s="544"/>
      <c r="BEK615" s="544"/>
      <c r="BEL615" s="544"/>
      <c r="BEM615" s="544"/>
      <c r="BEN615" s="544"/>
      <c r="BEO615" s="544"/>
      <c r="BEP615" s="544"/>
      <c r="BEQ615" s="544"/>
      <c r="BER615" s="544"/>
      <c r="BES615" s="544"/>
      <c r="BET615" s="544"/>
      <c r="BEU615" s="544"/>
      <c r="BEV615" s="544"/>
      <c r="BEW615" s="544"/>
      <c r="BEX615" s="544"/>
      <c r="BEY615" s="544"/>
      <c r="BEZ615" s="544"/>
      <c r="BFA615" s="544"/>
      <c r="BFB615" s="544"/>
      <c r="BFC615" s="544"/>
      <c r="BFD615" s="544"/>
      <c r="BFE615" s="544"/>
      <c r="BFF615" s="544"/>
      <c r="BFG615" s="544"/>
      <c r="BFH615" s="544"/>
      <c r="BFI615" s="544"/>
      <c r="BFJ615" s="544"/>
      <c r="BFK615" s="544"/>
      <c r="BFL615" s="544"/>
      <c r="BFM615" s="544"/>
      <c r="BFN615" s="544"/>
      <c r="BFO615" s="544"/>
      <c r="BFP615" s="544"/>
      <c r="BFQ615" s="544"/>
      <c r="BFR615" s="544"/>
      <c r="BFS615" s="544"/>
      <c r="BFT615" s="544"/>
      <c r="BFU615" s="544"/>
      <c r="BFV615" s="544"/>
      <c r="BFW615" s="544"/>
      <c r="BFX615" s="544"/>
      <c r="BFY615" s="544"/>
      <c r="BFZ615" s="544"/>
      <c r="BGA615" s="544"/>
      <c r="BGB615" s="544"/>
      <c r="BGC615" s="544"/>
      <c r="BGD615" s="544"/>
      <c r="BGE615" s="544"/>
      <c r="BGF615" s="544"/>
      <c r="BGG615" s="544"/>
      <c r="BGH615" s="544"/>
      <c r="BGI615" s="544"/>
      <c r="BGJ615" s="544"/>
      <c r="BGK615" s="544"/>
      <c r="BGL615" s="544"/>
      <c r="BGM615" s="544"/>
      <c r="BGN615" s="544"/>
      <c r="BGO615" s="544"/>
      <c r="BGP615" s="544"/>
      <c r="BGQ615" s="544"/>
      <c r="BGR615" s="544"/>
      <c r="BGS615" s="544"/>
      <c r="BGT615" s="544"/>
      <c r="BGU615" s="544"/>
      <c r="BGV615" s="544"/>
      <c r="BGW615" s="544"/>
      <c r="BGX615" s="544"/>
      <c r="BGY615" s="544"/>
      <c r="BGZ615" s="544"/>
      <c r="BHA615" s="544"/>
      <c r="BHB615" s="544"/>
      <c r="BHC615" s="544"/>
      <c r="BHD615" s="544"/>
      <c r="BHE615" s="544"/>
      <c r="BHF615" s="544"/>
      <c r="BHG615" s="544"/>
      <c r="BHH615" s="544"/>
      <c r="BHI615" s="544"/>
      <c r="BHJ615" s="544"/>
      <c r="BHK615" s="544"/>
      <c r="BHL615" s="544"/>
      <c r="BHM615" s="544"/>
      <c r="BHN615" s="544"/>
      <c r="BHO615" s="544"/>
      <c r="BHP615" s="544"/>
      <c r="BHQ615" s="544"/>
      <c r="BHR615" s="544"/>
      <c r="BHS615" s="544"/>
      <c r="BHT615" s="544"/>
      <c r="BHU615" s="544"/>
      <c r="BHV615" s="544"/>
      <c r="BHW615" s="544"/>
      <c r="BHX615" s="544"/>
      <c r="BHY615" s="544"/>
      <c r="BHZ615" s="544"/>
      <c r="BIA615" s="544"/>
      <c r="BIB615" s="544"/>
      <c r="BIC615" s="544"/>
      <c r="BID615" s="544"/>
      <c r="BIE615" s="544"/>
      <c r="BIF615" s="544"/>
      <c r="BIG615" s="544"/>
      <c r="BIH615" s="544"/>
      <c r="BII615" s="544"/>
      <c r="BIJ615" s="544"/>
      <c r="BIK615" s="544"/>
      <c r="BIL615" s="544"/>
      <c r="BIM615" s="544"/>
      <c r="BIN615" s="544"/>
      <c r="BIO615" s="544"/>
      <c r="BIP615" s="544"/>
      <c r="BIQ615" s="544"/>
      <c r="BIR615" s="544"/>
      <c r="BIS615" s="544"/>
      <c r="BIT615" s="544"/>
      <c r="BIU615" s="544"/>
      <c r="BIV615" s="544"/>
      <c r="BIW615" s="544"/>
      <c r="BIX615" s="544"/>
      <c r="BIY615" s="544"/>
      <c r="BIZ615" s="544"/>
      <c r="BJA615" s="544"/>
      <c r="BJB615" s="544"/>
      <c r="BJC615" s="544"/>
      <c r="BJD615" s="544"/>
      <c r="BJE615" s="544"/>
      <c r="BJF615" s="544"/>
      <c r="BJG615" s="544"/>
      <c r="BJH615" s="544"/>
      <c r="BJI615" s="544"/>
      <c r="BJJ615" s="544"/>
      <c r="BJK615" s="544"/>
      <c r="BJL615" s="544"/>
      <c r="BJM615" s="544"/>
      <c r="BJN615" s="544"/>
      <c r="BJO615" s="544"/>
      <c r="BJP615" s="544"/>
      <c r="BJQ615" s="544"/>
      <c r="BJR615" s="544"/>
      <c r="BJS615" s="544"/>
      <c r="BJT615" s="544"/>
      <c r="BJU615" s="544"/>
      <c r="BJV615" s="544"/>
      <c r="BJW615" s="544"/>
      <c r="BJX615" s="544"/>
      <c r="BJY615" s="544"/>
      <c r="BJZ615" s="544"/>
      <c r="BKA615" s="544"/>
      <c r="BKB615" s="544"/>
      <c r="BKC615" s="544"/>
      <c r="BKD615" s="544"/>
      <c r="BKE615" s="544"/>
      <c r="BKF615" s="544"/>
      <c r="BKG615" s="544"/>
      <c r="BKH615" s="544"/>
      <c r="BKI615" s="544"/>
      <c r="BKJ615" s="544"/>
      <c r="BKK615" s="544"/>
      <c r="BKL615" s="544"/>
      <c r="BKM615" s="544"/>
      <c r="BKN615" s="544"/>
      <c r="BKO615" s="544"/>
      <c r="BKP615" s="544"/>
      <c r="BKQ615" s="544"/>
      <c r="BKR615" s="544"/>
      <c r="BKS615" s="544"/>
      <c r="BKT615" s="544"/>
      <c r="BKU615" s="544"/>
      <c r="BKV615" s="544"/>
      <c r="BKW615" s="544"/>
      <c r="BKX615" s="544"/>
      <c r="BKY615" s="544"/>
      <c r="BKZ615" s="544"/>
      <c r="BLA615" s="544"/>
      <c r="BLB615" s="544"/>
      <c r="BLC615" s="544"/>
      <c r="BLD615" s="544"/>
      <c r="BLE615" s="544"/>
      <c r="BLF615" s="544"/>
      <c r="BLG615" s="544"/>
      <c r="BLH615" s="544"/>
      <c r="BLI615" s="544"/>
      <c r="BLJ615" s="544"/>
      <c r="BLK615" s="544"/>
      <c r="BLL615" s="544"/>
      <c r="BLM615" s="544"/>
      <c r="BLN615" s="544"/>
      <c r="BLO615" s="544"/>
      <c r="BLP615" s="544"/>
      <c r="BLQ615" s="544"/>
      <c r="BLR615" s="544"/>
      <c r="BLS615" s="544"/>
      <c r="BLT615" s="544"/>
      <c r="BLU615" s="544"/>
      <c r="BLV615" s="544"/>
      <c r="BLW615" s="544"/>
      <c r="BLX615" s="544"/>
      <c r="BLY615" s="544"/>
      <c r="BLZ615" s="544"/>
      <c r="BMA615" s="544"/>
      <c r="BMB615" s="544"/>
      <c r="BMC615" s="544"/>
      <c r="BMD615" s="544"/>
      <c r="BME615" s="544"/>
      <c r="BMF615" s="544"/>
      <c r="BMG615" s="544"/>
      <c r="BMH615" s="544"/>
      <c r="BMI615" s="544"/>
      <c r="BMJ615" s="544"/>
      <c r="BMK615" s="544"/>
      <c r="BML615" s="544"/>
      <c r="BMM615" s="544"/>
      <c r="BMN615" s="544"/>
      <c r="BMO615" s="544"/>
      <c r="BMP615" s="544"/>
      <c r="BMQ615" s="544"/>
      <c r="BMR615" s="544"/>
      <c r="BMS615" s="544"/>
      <c r="BMT615" s="544"/>
      <c r="BMU615" s="544"/>
      <c r="BMV615" s="544"/>
      <c r="BMW615" s="544"/>
      <c r="BMX615" s="544"/>
      <c r="BMY615" s="544"/>
      <c r="BMZ615" s="544"/>
      <c r="BNA615" s="544"/>
      <c r="BNB615" s="544"/>
      <c r="BNC615" s="544"/>
      <c r="BND615" s="544"/>
      <c r="BNE615" s="544"/>
      <c r="BNF615" s="544"/>
      <c r="BNG615" s="544"/>
      <c r="BNH615" s="544"/>
      <c r="BNI615" s="544"/>
      <c r="BNJ615" s="544"/>
      <c r="BNK615" s="544"/>
      <c r="BNL615" s="544"/>
      <c r="BNM615" s="544"/>
      <c r="BNN615" s="544"/>
      <c r="BNO615" s="544"/>
      <c r="BNP615" s="544"/>
      <c r="BNQ615" s="544"/>
      <c r="BNR615" s="544"/>
      <c r="BNS615" s="544"/>
      <c r="BNT615" s="544"/>
      <c r="BNU615" s="544"/>
      <c r="BNV615" s="544"/>
      <c r="BNW615" s="544"/>
      <c r="BNX615" s="544"/>
      <c r="BNY615" s="544"/>
      <c r="BNZ615" s="544"/>
      <c r="BOA615" s="544"/>
      <c r="BOB615" s="544"/>
      <c r="BOC615" s="544"/>
      <c r="BOD615" s="544"/>
      <c r="BOE615" s="544"/>
      <c r="BOF615" s="544"/>
      <c r="BOG615" s="544"/>
      <c r="BOH615" s="544"/>
      <c r="BOI615" s="544"/>
      <c r="BOJ615" s="544"/>
      <c r="BOK615" s="544"/>
      <c r="BOL615" s="544"/>
      <c r="BOM615" s="544"/>
      <c r="BON615" s="544"/>
      <c r="BOO615" s="544"/>
      <c r="BOP615" s="544"/>
      <c r="BOQ615" s="544"/>
      <c r="BOR615" s="544"/>
      <c r="BOS615" s="544"/>
      <c r="BOT615" s="544"/>
      <c r="BOU615" s="544"/>
      <c r="BOV615" s="544"/>
      <c r="BOW615" s="544"/>
      <c r="BOX615" s="544"/>
      <c r="BOY615" s="544"/>
      <c r="BOZ615" s="544"/>
      <c r="BPA615" s="544"/>
      <c r="BPB615" s="544"/>
      <c r="BPC615" s="544"/>
      <c r="BPD615" s="544"/>
      <c r="BPE615" s="544"/>
      <c r="BPF615" s="544"/>
      <c r="BPG615" s="544"/>
      <c r="BPH615" s="544"/>
      <c r="BPI615" s="544"/>
      <c r="BPJ615" s="544"/>
      <c r="BPK615" s="544"/>
      <c r="BPL615" s="544"/>
      <c r="BPM615" s="544"/>
      <c r="BPN615" s="544"/>
      <c r="BPO615" s="544"/>
      <c r="BPP615" s="544"/>
      <c r="BPQ615" s="544"/>
      <c r="BPR615" s="544"/>
      <c r="BPS615" s="544"/>
      <c r="BPT615" s="544"/>
      <c r="BPU615" s="544"/>
      <c r="BPV615" s="544"/>
      <c r="BPW615" s="544"/>
      <c r="BPX615" s="544"/>
      <c r="BPY615" s="544"/>
      <c r="BPZ615" s="544"/>
      <c r="BQA615" s="544"/>
      <c r="BQB615" s="544"/>
      <c r="BQC615" s="544"/>
      <c r="BQD615" s="544"/>
      <c r="BQE615" s="544"/>
      <c r="BQF615" s="544"/>
      <c r="BQG615" s="544"/>
      <c r="BQH615" s="544"/>
      <c r="BQI615" s="544"/>
      <c r="BQJ615" s="544"/>
      <c r="BQK615" s="544"/>
      <c r="BQL615" s="544"/>
      <c r="BQM615" s="544"/>
      <c r="BQN615" s="544"/>
      <c r="BQO615" s="544"/>
      <c r="BQP615" s="544"/>
      <c r="BQQ615" s="544"/>
      <c r="BQR615" s="544"/>
      <c r="BQS615" s="544"/>
      <c r="BQT615" s="544"/>
      <c r="BQU615" s="544"/>
      <c r="BQV615" s="544"/>
      <c r="BQW615" s="544"/>
      <c r="BQX615" s="544"/>
      <c r="BQY615" s="544"/>
      <c r="BQZ615" s="544"/>
      <c r="BRA615" s="544"/>
      <c r="BRB615" s="544"/>
      <c r="BRC615" s="544"/>
      <c r="BRD615" s="544"/>
      <c r="BRE615" s="544"/>
      <c r="BRF615" s="544"/>
      <c r="BRG615" s="544"/>
      <c r="BRH615" s="544"/>
      <c r="BRI615" s="544"/>
      <c r="BRJ615" s="544"/>
      <c r="BRK615" s="544"/>
      <c r="BRL615" s="544"/>
      <c r="BRM615" s="544"/>
      <c r="BRN615" s="544"/>
      <c r="BRO615" s="544"/>
      <c r="BRP615" s="544"/>
      <c r="BRQ615" s="544"/>
      <c r="BRR615" s="544"/>
      <c r="BRS615" s="544"/>
      <c r="BRT615" s="544"/>
      <c r="BRU615" s="544"/>
      <c r="BRV615" s="544"/>
      <c r="BRW615" s="544"/>
      <c r="BRX615" s="544"/>
      <c r="BRY615" s="544"/>
      <c r="BRZ615" s="544"/>
      <c r="BSA615" s="544"/>
      <c r="BSB615" s="544"/>
      <c r="BSC615" s="544"/>
      <c r="BSD615" s="544"/>
      <c r="BSE615" s="544"/>
      <c r="BSF615" s="544"/>
      <c r="BSG615" s="544"/>
      <c r="BSH615" s="544"/>
      <c r="BSI615" s="544"/>
      <c r="BSJ615" s="544"/>
      <c r="BSK615" s="544"/>
      <c r="BSL615" s="544"/>
      <c r="BSM615" s="544"/>
      <c r="BSN615" s="544"/>
      <c r="BSO615" s="544"/>
      <c r="BSP615" s="544"/>
      <c r="BSQ615" s="544"/>
      <c r="BSR615" s="544"/>
      <c r="BSS615" s="544"/>
      <c r="BST615" s="544"/>
      <c r="BSU615" s="544"/>
      <c r="BSV615" s="544"/>
      <c r="BSW615" s="544"/>
      <c r="BSX615" s="544"/>
      <c r="BSY615" s="544"/>
      <c r="BSZ615" s="544"/>
      <c r="BTA615" s="544"/>
      <c r="BTB615" s="544"/>
      <c r="BTC615" s="544"/>
      <c r="BTD615" s="544"/>
      <c r="BTE615" s="544"/>
      <c r="BTF615" s="544"/>
      <c r="BTG615" s="544"/>
      <c r="BTH615" s="544"/>
      <c r="BTI615" s="544"/>
      <c r="BTJ615" s="544"/>
      <c r="BTK615" s="544"/>
      <c r="BTL615" s="544"/>
      <c r="BTM615" s="544"/>
      <c r="BTN615" s="544"/>
      <c r="BTO615" s="544"/>
      <c r="BTP615" s="544"/>
      <c r="BTQ615" s="544"/>
      <c r="BTR615" s="544"/>
      <c r="BTS615" s="544"/>
      <c r="BTT615" s="544"/>
      <c r="BTU615" s="544"/>
      <c r="BTV615" s="544"/>
      <c r="BTW615" s="544"/>
      <c r="BTX615" s="544"/>
      <c r="BTY615" s="544"/>
      <c r="BTZ615" s="544"/>
      <c r="BUA615" s="544"/>
      <c r="BUB615" s="544"/>
      <c r="BUC615" s="544"/>
      <c r="BUD615" s="544"/>
      <c r="BUE615" s="544"/>
      <c r="BUF615" s="544"/>
      <c r="BUG615" s="544"/>
      <c r="BUH615" s="544"/>
      <c r="BUI615" s="544"/>
      <c r="BUJ615" s="544"/>
      <c r="BUK615" s="544"/>
      <c r="BUL615" s="544"/>
      <c r="BUM615" s="544"/>
      <c r="BUN615" s="544"/>
      <c r="BUO615" s="544"/>
      <c r="BUP615" s="544"/>
      <c r="BUQ615" s="544"/>
      <c r="BUR615" s="544"/>
      <c r="BUS615" s="544"/>
      <c r="BUT615" s="544"/>
      <c r="BUU615" s="544"/>
      <c r="BUV615" s="544"/>
      <c r="BUW615" s="544"/>
      <c r="BUX615" s="544"/>
      <c r="BUY615" s="544"/>
      <c r="BUZ615" s="544"/>
      <c r="BVA615" s="544"/>
      <c r="BVB615" s="544"/>
      <c r="BVC615" s="544"/>
      <c r="BVD615" s="544"/>
      <c r="BVE615" s="544"/>
      <c r="BVF615" s="544"/>
      <c r="BVG615" s="544"/>
      <c r="BVH615" s="544"/>
      <c r="BVI615" s="544"/>
      <c r="BVJ615" s="544"/>
      <c r="BVK615" s="544"/>
      <c r="BVL615" s="544"/>
      <c r="BVM615" s="544"/>
      <c r="BVN615" s="544"/>
      <c r="BVO615" s="544"/>
      <c r="BVP615" s="544"/>
      <c r="BVQ615" s="544"/>
      <c r="BVR615" s="544"/>
      <c r="BVS615" s="544"/>
      <c r="BVT615" s="544"/>
      <c r="BVU615" s="544"/>
      <c r="BVV615" s="544"/>
      <c r="BVW615" s="544"/>
      <c r="BVX615" s="544"/>
      <c r="BVY615" s="544"/>
      <c r="BVZ615" s="544"/>
      <c r="BWA615" s="544"/>
      <c r="BWB615" s="544"/>
      <c r="BWC615" s="544"/>
      <c r="BWD615" s="544"/>
      <c r="BWE615" s="544"/>
      <c r="BWF615" s="544"/>
      <c r="BWG615" s="544"/>
      <c r="BWH615" s="544"/>
      <c r="BWI615" s="544"/>
      <c r="BWJ615" s="544"/>
      <c r="BWK615" s="544"/>
      <c r="BWL615" s="544"/>
      <c r="BWM615" s="544"/>
      <c r="BWN615" s="544"/>
      <c r="BWO615" s="544"/>
      <c r="BWP615" s="544"/>
      <c r="BWQ615" s="544"/>
      <c r="BWR615" s="544"/>
      <c r="BWS615" s="544"/>
      <c r="BWT615" s="544"/>
      <c r="BWU615" s="544"/>
      <c r="BWV615" s="544"/>
      <c r="BWW615" s="544"/>
      <c r="BWX615" s="544"/>
      <c r="BWY615" s="544"/>
      <c r="BWZ615" s="544"/>
      <c r="BXA615" s="544"/>
      <c r="BXB615" s="544"/>
      <c r="BXC615" s="544"/>
      <c r="BXD615" s="544"/>
      <c r="BXE615" s="544"/>
      <c r="BXF615" s="544"/>
      <c r="BXG615" s="544"/>
      <c r="BXH615" s="544"/>
      <c r="BXI615" s="544"/>
      <c r="BXJ615" s="544"/>
      <c r="BXK615" s="544"/>
      <c r="BXL615" s="544"/>
      <c r="BXM615" s="544"/>
      <c r="BXN615" s="544"/>
      <c r="BXO615" s="544"/>
      <c r="BXP615" s="544"/>
      <c r="BXQ615" s="544"/>
      <c r="BXR615" s="544"/>
      <c r="BXS615" s="544"/>
      <c r="BXT615" s="544"/>
      <c r="BXU615" s="544"/>
      <c r="BXV615" s="544"/>
      <c r="BXW615" s="544"/>
      <c r="BXX615" s="544"/>
      <c r="BXY615" s="544"/>
      <c r="BXZ615" s="544"/>
      <c r="BYA615" s="544"/>
      <c r="BYB615" s="544"/>
      <c r="BYC615" s="544"/>
      <c r="BYD615" s="544"/>
      <c r="BYE615" s="544"/>
      <c r="BYF615" s="544"/>
      <c r="BYG615" s="544"/>
      <c r="BYH615" s="544"/>
      <c r="BYI615" s="544"/>
      <c r="BYJ615" s="544"/>
      <c r="BYK615" s="544"/>
      <c r="BYL615" s="544"/>
      <c r="BYM615" s="544"/>
      <c r="BYN615" s="544"/>
      <c r="BYO615" s="544"/>
      <c r="BYP615" s="544"/>
      <c r="BYQ615" s="544"/>
      <c r="BYR615" s="544"/>
      <c r="BYS615" s="544"/>
      <c r="BYT615" s="544"/>
      <c r="BYU615" s="544"/>
      <c r="BYV615" s="544"/>
      <c r="BYW615" s="544"/>
      <c r="BYX615" s="544"/>
      <c r="BYY615" s="544"/>
      <c r="BYZ615" s="544"/>
      <c r="BZA615" s="544"/>
      <c r="BZB615" s="544"/>
      <c r="BZC615" s="544"/>
      <c r="BZD615" s="544"/>
      <c r="BZE615" s="544"/>
      <c r="BZF615" s="544"/>
      <c r="BZG615" s="544"/>
      <c r="BZH615" s="544"/>
      <c r="BZI615" s="544"/>
      <c r="BZJ615" s="544"/>
      <c r="BZK615" s="544"/>
      <c r="BZL615" s="544"/>
      <c r="BZM615" s="544"/>
      <c r="BZN615" s="544"/>
      <c r="BZO615" s="544"/>
      <c r="BZP615" s="544"/>
      <c r="BZQ615" s="544"/>
      <c r="BZR615" s="544"/>
      <c r="BZS615" s="544"/>
      <c r="BZT615" s="544"/>
      <c r="BZU615" s="544"/>
      <c r="BZV615" s="544"/>
      <c r="BZW615" s="544"/>
      <c r="BZX615" s="544"/>
      <c r="BZY615" s="544"/>
      <c r="BZZ615" s="544"/>
      <c r="CAA615" s="544"/>
      <c r="CAB615" s="544"/>
      <c r="CAC615" s="544"/>
      <c r="CAD615" s="544"/>
      <c r="CAE615" s="544"/>
      <c r="CAF615" s="544"/>
      <c r="CAG615" s="544"/>
      <c r="CAH615" s="544"/>
      <c r="CAI615" s="544"/>
      <c r="CAJ615" s="544"/>
      <c r="CAK615" s="544"/>
      <c r="CAL615" s="544"/>
      <c r="CAM615" s="544"/>
      <c r="CAN615" s="544"/>
      <c r="CAO615" s="544"/>
      <c r="CAP615" s="544"/>
      <c r="CAQ615" s="544"/>
      <c r="CAR615" s="544"/>
      <c r="CAS615" s="544"/>
      <c r="CAT615" s="544"/>
      <c r="CAU615" s="544"/>
      <c r="CAV615" s="544"/>
      <c r="CAW615" s="544"/>
      <c r="CAX615" s="544"/>
      <c r="CAY615" s="544"/>
      <c r="CAZ615" s="544"/>
      <c r="CBA615" s="544"/>
      <c r="CBB615" s="544"/>
      <c r="CBC615" s="544"/>
      <c r="CBD615" s="544"/>
      <c r="CBE615" s="544"/>
      <c r="CBF615" s="544"/>
      <c r="CBG615" s="544"/>
      <c r="CBH615" s="544"/>
      <c r="CBI615" s="544"/>
      <c r="CBJ615" s="544"/>
      <c r="CBK615" s="544"/>
      <c r="CBL615" s="544"/>
      <c r="CBM615" s="544"/>
      <c r="CBN615" s="544"/>
      <c r="CBO615" s="544"/>
      <c r="CBP615" s="544"/>
      <c r="CBQ615" s="544"/>
      <c r="CBR615" s="544"/>
      <c r="CBS615" s="544"/>
      <c r="CBT615" s="544"/>
      <c r="CBU615" s="544"/>
      <c r="CBV615" s="544"/>
      <c r="CBW615" s="544"/>
      <c r="CBX615" s="544"/>
      <c r="CBY615" s="544"/>
      <c r="CBZ615" s="544"/>
      <c r="CCA615" s="544"/>
      <c r="CCB615" s="544"/>
      <c r="CCC615" s="544"/>
      <c r="CCD615" s="544"/>
      <c r="CCE615" s="544"/>
      <c r="CCF615" s="544"/>
      <c r="CCG615" s="544"/>
      <c r="CCH615" s="544"/>
      <c r="CCI615" s="544"/>
      <c r="CCJ615" s="544"/>
      <c r="CCK615" s="544"/>
      <c r="CCL615" s="544"/>
      <c r="CCM615" s="544"/>
      <c r="CCN615" s="544"/>
      <c r="CCO615" s="544"/>
      <c r="CCP615" s="544"/>
      <c r="CCQ615" s="544"/>
      <c r="CCR615" s="544"/>
      <c r="CCS615" s="544"/>
      <c r="CCT615" s="544"/>
      <c r="CCU615" s="544"/>
      <c r="CCV615" s="544"/>
      <c r="CCW615" s="544"/>
      <c r="CCX615" s="544"/>
      <c r="CCY615" s="544"/>
      <c r="CCZ615" s="544"/>
      <c r="CDA615" s="544"/>
      <c r="CDB615" s="544"/>
      <c r="CDC615" s="544"/>
      <c r="CDD615" s="544"/>
      <c r="CDE615" s="544"/>
      <c r="CDF615" s="544"/>
      <c r="CDG615" s="544"/>
      <c r="CDH615" s="544"/>
      <c r="CDI615" s="544"/>
      <c r="CDJ615" s="544"/>
      <c r="CDK615" s="544"/>
      <c r="CDL615" s="544"/>
      <c r="CDM615" s="544"/>
      <c r="CDN615" s="544"/>
      <c r="CDO615" s="544"/>
      <c r="CDP615" s="544"/>
      <c r="CDQ615" s="544"/>
      <c r="CDR615" s="544"/>
      <c r="CDS615" s="544"/>
      <c r="CDT615" s="544"/>
      <c r="CDU615" s="544"/>
      <c r="CDV615" s="544"/>
      <c r="CDW615" s="544"/>
      <c r="CDX615" s="544"/>
      <c r="CDY615" s="544"/>
      <c r="CDZ615" s="544"/>
      <c r="CEA615" s="544"/>
      <c r="CEB615" s="544"/>
      <c r="CEC615" s="544"/>
      <c r="CED615" s="544"/>
      <c r="CEE615" s="544"/>
      <c r="CEF615" s="544"/>
      <c r="CEG615" s="544"/>
      <c r="CEH615" s="544"/>
      <c r="CEI615" s="544"/>
      <c r="CEJ615" s="544"/>
      <c r="CEK615" s="544"/>
      <c r="CEL615" s="544"/>
      <c r="CEM615" s="544"/>
      <c r="CEN615" s="544"/>
      <c r="CEO615" s="544"/>
      <c r="CEP615" s="544"/>
      <c r="CEQ615" s="544"/>
      <c r="CER615" s="544"/>
      <c r="CES615" s="544"/>
      <c r="CET615" s="544"/>
      <c r="CEU615" s="544"/>
      <c r="CEV615" s="544"/>
      <c r="CEW615" s="544"/>
      <c r="CEX615" s="544"/>
      <c r="CEY615" s="544"/>
      <c r="CEZ615" s="544"/>
      <c r="CFA615" s="544"/>
      <c r="CFB615" s="544"/>
      <c r="CFC615" s="544"/>
      <c r="CFD615" s="544"/>
      <c r="CFE615" s="544"/>
      <c r="CFF615" s="544"/>
      <c r="CFG615" s="544"/>
      <c r="CFH615" s="544"/>
      <c r="CFI615" s="544"/>
      <c r="CFJ615" s="544"/>
      <c r="CFK615" s="544"/>
      <c r="CFL615" s="544"/>
      <c r="CFM615" s="544"/>
      <c r="CFN615" s="544"/>
      <c r="CFO615" s="544"/>
      <c r="CFP615" s="544"/>
      <c r="CFQ615" s="544"/>
      <c r="CFR615" s="544"/>
      <c r="CFS615" s="544"/>
      <c r="CFT615" s="544"/>
      <c r="CFU615" s="544"/>
      <c r="CFV615" s="544"/>
      <c r="CFW615" s="544"/>
      <c r="CFX615" s="544"/>
      <c r="CFY615" s="544"/>
      <c r="CFZ615" s="544"/>
      <c r="CGA615" s="544"/>
      <c r="CGB615" s="544"/>
      <c r="CGC615" s="544"/>
      <c r="CGD615" s="544"/>
      <c r="CGE615" s="544"/>
      <c r="CGF615" s="544"/>
      <c r="CGG615" s="544"/>
      <c r="CGH615" s="544"/>
      <c r="CGI615" s="544"/>
      <c r="CGJ615" s="544"/>
      <c r="CGK615" s="544"/>
      <c r="CGL615" s="544"/>
      <c r="CGM615" s="544"/>
      <c r="CGN615" s="544"/>
      <c r="CGO615" s="544"/>
      <c r="CGP615" s="544"/>
      <c r="CGQ615" s="544"/>
      <c r="CGR615" s="544"/>
      <c r="CGS615" s="544"/>
      <c r="CGT615" s="544"/>
      <c r="CGU615" s="544"/>
      <c r="CGV615" s="544"/>
      <c r="CGW615" s="544"/>
      <c r="CGX615" s="544"/>
      <c r="CGY615" s="544"/>
      <c r="CGZ615" s="544"/>
      <c r="CHA615" s="544"/>
      <c r="CHB615" s="544"/>
      <c r="CHC615" s="544"/>
      <c r="CHD615" s="544"/>
      <c r="CHE615" s="544"/>
      <c r="CHF615" s="544"/>
      <c r="CHG615" s="544"/>
      <c r="CHH615" s="544"/>
      <c r="CHI615" s="544"/>
      <c r="CHJ615" s="544"/>
      <c r="CHK615" s="544"/>
      <c r="CHL615" s="544"/>
      <c r="CHM615" s="544"/>
      <c r="CHN615" s="544"/>
      <c r="CHO615" s="544"/>
      <c r="CHP615" s="544"/>
      <c r="CHQ615" s="544"/>
      <c r="CHR615" s="544"/>
      <c r="CHS615" s="544"/>
      <c r="CHT615" s="544"/>
      <c r="CHU615" s="544"/>
      <c r="CHV615" s="544"/>
      <c r="CHW615" s="544"/>
      <c r="CHX615" s="544"/>
      <c r="CHY615" s="544"/>
      <c r="CHZ615" s="544"/>
      <c r="CIA615" s="544"/>
      <c r="CIB615" s="544"/>
      <c r="CIC615" s="544"/>
      <c r="CID615" s="544"/>
      <c r="CIE615" s="544"/>
      <c r="CIF615" s="544"/>
      <c r="CIG615" s="544"/>
      <c r="CIH615" s="544"/>
      <c r="CII615" s="544"/>
      <c r="CIJ615" s="544"/>
      <c r="CIK615" s="544"/>
      <c r="CIL615" s="544"/>
      <c r="CIM615" s="544"/>
      <c r="CIN615" s="544"/>
      <c r="CIO615" s="544"/>
      <c r="CIP615" s="544"/>
      <c r="CIQ615" s="544"/>
      <c r="CIR615" s="544"/>
      <c r="CIS615" s="544"/>
      <c r="CIT615" s="544"/>
      <c r="CIU615" s="544"/>
      <c r="CIV615" s="544"/>
      <c r="CIW615" s="544"/>
      <c r="CIX615" s="544"/>
      <c r="CIY615" s="544"/>
      <c r="CIZ615" s="544"/>
      <c r="CJA615" s="544"/>
      <c r="CJB615" s="544"/>
      <c r="CJC615" s="544"/>
      <c r="CJD615" s="544"/>
      <c r="CJE615" s="544"/>
      <c r="CJF615" s="544"/>
      <c r="CJG615" s="544"/>
      <c r="CJH615" s="544"/>
      <c r="CJI615" s="544"/>
      <c r="CJJ615" s="544"/>
      <c r="CJK615" s="544"/>
      <c r="CJL615" s="544"/>
      <c r="CJM615" s="544"/>
      <c r="CJN615" s="544"/>
      <c r="CJO615" s="544"/>
      <c r="CJP615" s="544"/>
      <c r="CJQ615" s="544"/>
      <c r="CJR615" s="544"/>
      <c r="CJS615" s="544"/>
      <c r="CJT615" s="544"/>
      <c r="CJU615" s="544"/>
      <c r="CJV615" s="544"/>
      <c r="CJW615" s="544"/>
      <c r="CJX615" s="544"/>
      <c r="CJY615" s="544"/>
      <c r="CJZ615" s="544"/>
      <c r="CKA615" s="544"/>
      <c r="CKB615" s="544"/>
      <c r="CKC615" s="544"/>
      <c r="CKD615" s="544"/>
      <c r="CKE615" s="544"/>
      <c r="CKF615" s="544"/>
      <c r="CKG615" s="544"/>
      <c r="CKH615" s="544"/>
      <c r="CKI615" s="544"/>
      <c r="CKJ615" s="544"/>
      <c r="CKK615" s="544"/>
      <c r="CKL615" s="544"/>
      <c r="CKM615" s="544"/>
      <c r="CKN615" s="544"/>
      <c r="CKO615" s="544"/>
      <c r="CKP615" s="544"/>
      <c r="CKQ615" s="544"/>
      <c r="CKR615" s="544"/>
      <c r="CKS615" s="544"/>
      <c r="CKT615" s="544"/>
      <c r="CKU615" s="544"/>
      <c r="CKV615" s="544"/>
      <c r="CKW615" s="544"/>
      <c r="CKX615" s="544"/>
      <c r="CKY615" s="544"/>
      <c r="CKZ615" s="544"/>
      <c r="CLA615" s="544"/>
      <c r="CLB615" s="544"/>
      <c r="CLC615" s="544"/>
      <c r="CLD615" s="544"/>
      <c r="CLE615" s="544"/>
      <c r="CLF615" s="544"/>
      <c r="CLG615" s="544"/>
      <c r="CLH615" s="544"/>
      <c r="CLI615" s="544"/>
      <c r="CLJ615" s="544"/>
      <c r="CLK615" s="544"/>
      <c r="CLL615" s="544"/>
      <c r="CLM615" s="544"/>
      <c r="CLN615" s="544"/>
      <c r="CLO615" s="544"/>
      <c r="CLP615" s="544"/>
      <c r="CLQ615" s="544"/>
      <c r="CLR615" s="544"/>
      <c r="CLS615" s="544"/>
      <c r="CLT615" s="544"/>
      <c r="CLU615" s="544"/>
      <c r="CLV615" s="544"/>
      <c r="CLW615" s="544"/>
      <c r="CLX615" s="544"/>
      <c r="CLY615" s="544"/>
      <c r="CLZ615" s="544"/>
      <c r="CMA615" s="544"/>
      <c r="CMB615" s="544"/>
      <c r="CMC615" s="544"/>
      <c r="CMD615" s="544"/>
      <c r="CME615" s="544"/>
      <c r="CMF615" s="544"/>
      <c r="CMG615" s="544"/>
      <c r="CMH615" s="544"/>
      <c r="CMI615" s="544"/>
      <c r="CMJ615" s="544"/>
      <c r="CMK615" s="544"/>
      <c r="CML615" s="544"/>
      <c r="CMM615" s="544"/>
      <c r="CMN615" s="544"/>
      <c r="CMO615" s="544"/>
      <c r="CMP615" s="544"/>
      <c r="CMQ615" s="544"/>
      <c r="CMR615" s="544"/>
      <c r="CMS615" s="544"/>
      <c r="CMT615" s="544"/>
      <c r="CMU615" s="544"/>
      <c r="CMV615" s="544"/>
      <c r="CMW615" s="544"/>
      <c r="CMX615" s="544"/>
      <c r="CMY615" s="544"/>
      <c r="CMZ615" s="544"/>
      <c r="CNA615" s="544"/>
      <c r="CNB615" s="544"/>
      <c r="CNC615" s="544"/>
      <c r="CND615" s="544"/>
      <c r="CNE615" s="544"/>
      <c r="CNF615" s="544"/>
      <c r="CNG615" s="544"/>
      <c r="CNH615" s="544"/>
      <c r="CNI615" s="544"/>
      <c r="CNJ615" s="544"/>
      <c r="CNK615" s="544"/>
      <c r="CNL615" s="544"/>
      <c r="CNM615" s="544"/>
      <c r="CNN615" s="544"/>
      <c r="CNO615" s="544"/>
      <c r="CNP615" s="544"/>
      <c r="CNQ615" s="544"/>
      <c r="CNR615" s="544"/>
      <c r="CNS615" s="544"/>
      <c r="CNT615" s="544"/>
      <c r="CNU615" s="544"/>
      <c r="CNV615" s="544"/>
      <c r="CNW615" s="544"/>
      <c r="CNX615" s="544"/>
      <c r="CNY615" s="544"/>
      <c r="CNZ615" s="544"/>
      <c r="COA615" s="544"/>
      <c r="COB615" s="544"/>
      <c r="COC615" s="544"/>
      <c r="COD615" s="544"/>
      <c r="COE615" s="544"/>
      <c r="COF615" s="544"/>
      <c r="COG615" s="544"/>
      <c r="COH615" s="544"/>
      <c r="COI615" s="544"/>
      <c r="COJ615" s="544"/>
      <c r="COK615" s="544"/>
      <c r="COL615" s="544"/>
      <c r="COM615" s="544"/>
      <c r="CON615" s="544"/>
      <c r="COO615" s="544"/>
      <c r="COP615" s="544"/>
      <c r="COQ615" s="544"/>
      <c r="COR615" s="544"/>
      <c r="COS615" s="544"/>
      <c r="COT615" s="544"/>
      <c r="COU615" s="544"/>
      <c r="COV615" s="544"/>
      <c r="COW615" s="544"/>
      <c r="COX615" s="544"/>
      <c r="COY615" s="544"/>
      <c r="COZ615" s="544"/>
      <c r="CPA615" s="544"/>
      <c r="CPB615" s="544"/>
      <c r="CPC615" s="544"/>
      <c r="CPD615" s="544"/>
      <c r="CPE615" s="544"/>
      <c r="CPF615" s="544"/>
      <c r="CPG615" s="544"/>
      <c r="CPH615" s="544"/>
      <c r="CPI615" s="544"/>
      <c r="CPJ615" s="544"/>
      <c r="CPK615" s="544"/>
      <c r="CPL615" s="544"/>
      <c r="CPM615" s="544"/>
      <c r="CPN615" s="544"/>
      <c r="CPO615" s="544"/>
      <c r="CPP615" s="544"/>
      <c r="CPQ615" s="544"/>
      <c r="CPR615" s="544"/>
      <c r="CPS615" s="544"/>
      <c r="CPT615" s="544"/>
      <c r="CPU615" s="544"/>
      <c r="CPV615" s="544"/>
      <c r="CPW615" s="544"/>
      <c r="CPX615" s="544"/>
      <c r="CPY615" s="544"/>
      <c r="CPZ615" s="544"/>
      <c r="CQA615" s="544"/>
      <c r="CQB615" s="544"/>
      <c r="CQC615" s="544"/>
      <c r="CQD615" s="544"/>
      <c r="CQE615" s="544"/>
      <c r="CQF615" s="544"/>
      <c r="CQG615" s="544"/>
      <c r="CQH615" s="544"/>
      <c r="CQI615" s="544"/>
      <c r="CQJ615" s="544"/>
      <c r="CQK615" s="544"/>
      <c r="CQL615" s="544"/>
      <c r="CQM615" s="544"/>
      <c r="CQN615" s="544"/>
      <c r="CQO615" s="544"/>
      <c r="CQP615" s="544"/>
      <c r="CQQ615" s="544"/>
      <c r="CQR615" s="544"/>
      <c r="CQS615" s="544"/>
      <c r="CQT615" s="544"/>
      <c r="CQU615" s="544"/>
      <c r="CQV615" s="544"/>
      <c r="CQW615" s="544"/>
      <c r="CQX615" s="544"/>
      <c r="CQY615" s="544"/>
      <c r="CQZ615" s="544"/>
      <c r="CRA615" s="544"/>
      <c r="CRB615" s="544"/>
      <c r="CRC615" s="544"/>
      <c r="CRD615" s="544"/>
      <c r="CRE615" s="544"/>
      <c r="CRF615" s="544"/>
      <c r="CRG615" s="544"/>
      <c r="CRH615" s="544"/>
      <c r="CRI615" s="544"/>
      <c r="CRJ615" s="544"/>
      <c r="CRK615" s="544"/>
      <c r="CRL615" s="544"/>
      <c r="CRM615" s="544"/>
      <c r="CRN615" s="544"/>
      <c r="CRO615" s="544"/>
      <c r="CRP615" s="544"/>
      <c r="CRQ615" s="544"/>
      <c r="CRR615" s="544"/>
      <c r="CRS615" s="544"/>
      <c r="CRT615" s="544"/>
      <c r="CRU615" s="544"/>
      <c r="CRV615" s="544"/>
      <c r="CRW615" s="544"/>
      <c r="CRX615" s="544"/>
      <c r="CRY615" s="544"/>
      <c r="CRZ615" s="544"/>
      <c r="CSA615" s="544"/>
      <c r="CSB615" s="544"/>
      <c r="CSC615" s="544"/>
      <c r="CSD615" s="544"/>
      <c r="CSE615" s="544"/>
      <c r="CSF615" s="544"/>
      <c r="CSG615" s="544"/>
      <c r="CSH615" s="544"/>
      <c r="CSI615" s="544"/>
      <c r="CSJ615" s="544"/>
      <c r="CSK615" s="544"/>
      <c r="CSL615" s="544"/>
      <c r="CSM615" s="544"/>
      <c r="CSN615" s="544"/>
      <c r="CSO615" s="544"/>
      <c r="CSP615" s="544"/>
      <c r="CSQ615" s="544"/>
      <c r="CSR615" s="544"/>
      <c r="CSS615" s="544"/>
      <c r="CST615" s="544"/>
      <c r="CSU615" s="544"/>
      <c r="CSV615" s="544"/>
      <c r="CSW615" s="544"/>
      <c r="CSX615" s="544"/>
      <c r="CSY615" s="544"/>
      <c r="CSZ615" s="544"/>
      <c r="CTA615" s="544"/>
      <c r="CTB615" s="544"/>
      <c r="CTC615" s="544"/>
      <c r="CTD615" s="544"/>
      <c r="CTE615" s="544"/>
      <c r="CTF615" s="544"/>
      <c r="CTG615" s="544"/>
      <c r="CTH615" s="544"/>
      <c r="CTI615" s="544"/>
      <c r="CTJ615" s="544"/>
      <c r="CTK615" s="544"/>
      <c r="CTL615" s="544"/>
      <c r="CTM615" s="544"/>
      <c r="CTN615" s="544"/>
      <c r="CTO615" s="544"/>
      <c r="CTP615" s="544"/>
      <c r="CTQ615" s="544"/>
      <c r="CTR615" s="544"/>
      <c r="CTS615" s="544"/>
      <c r="CTT615" s="544"/>
      <c r="CTU615" s="544"/>
      <c r="CTV615" s="544"/>
      <c r="CTW615" s="544"/>
      <c r="CTX615" s="544"/>
      <c r="CTY615" s="544"/>
      <c r="CTZ615" s="544"/>
      <c r="CUA615" s="544"/>
      <c r="CUB615" s="544"/>
      <c r="CUC615" s="544"/>
      <c r="CUD615" s="544"/>
      <c r="CUE615" s="544"/>
      <c r="CUF615" s="544"/>
      <c r="CUG615" s="544"/>
      <c r="CUH615" s="544"/>
      <c r="CUI615" s="544"/>
      <c r="CUJ615" s="544"/>
      <c r="CUK615" s="544"/>
      <c r="CUL615" s="544"/>
      <c r="CUM615" s="544"/>
      <c r="CUN615" s="544"/>
      <c r="CUO615" s="544"/>
      <c r="CUP615" s="544"/>
      <c r="CUQ615" s="544"/>
      <c r="CUR615" s="544"/>
      <c r="CUS615" s="544"/>
      <c r="CUT615" s="544"/>
      <c r="CUU615" s="544"/>
      <c r="CUV615" s="544"/>
      <c r="CUW615" s="544"/>
      <c r="CUX615" s="544"/>
      <c r="CUY615" s="544"/>
      <c r="CUZ615" s="544"/>
      <c r="CVA615" s="544"/>
      <c r="CVB615" s="544"/>
      <c r="CVC615" s="544"/>
      <c r="CVD615" s="544"/>
      <c r="CVE615" s="544"/>
      <c r="CVF615" s="544"/>
      <c r="CVG615" s="544"/>
      <c r="CVH615" s="544"/>
      <c r="CVI615" s="544"/>
      <c r="CVJ615" s="544"/>
      <c r="CVK615" s="544"/>
      <c r="CVL615" s="544"/>
      <c r="CVM615" s="544"/>
      <c r="CVN615" s="544"/>
      <c r="CVO615" s="544"/>
      <c r="CVP615" s="544"/>
      <c r="CVQ615" s="544"/>
      <c r="CVR615" s="544"/>
      <c r="CVS615" s="544"/>
      <c r="CVT615" s="544"/>
      <c r="CVU615" s="544"/>
      <c r="CVV615" s="544"/>
      <c r="CVW615" s="544"/>
      <c r="CVX615" s="544"/>
      <c r="CVY615" s="544"/>
      <c r="CVZ615" s="544"/>
      <c r="CWA615" s="544"/>
      <c r="CWB615" s="544"/>
      <c r="CWC615" s="544"/>
      <c r="CWD615" s="544"/>
      <c r="CWE615" s="544"/>
      <c r="CWF615" s="544"/>
      <c r="CWG615" s="544"/>
      <c r="CWH615" s="544"/>
      <c r="CWI615" s="544"/>
      <c r="CWJ615" s="544"/>
      <c r="CWK615" s="544"/>
      <c r="CWL615" s="544"/>
      <c r="CWM615" s="544"/>
      <c r="CWN615" s="544"/>
      <c r="CWO615" s="544"/>
      <c r="CWP615" s="544"/>
      <c r="CWQ615" s="544"/>
      <c r="CWR615" s="544"/>
      <c r="CWS615" s="544"/>
      <c r="CWT615" s="544"/>
      <c r="CWU615" s="544"/>
      <c r="CWV615" s="544"/>
      <c r="CWW615" s="544"/>
      <c r="CWX615" s="544"/>
      <c r="CWY615" s="544"/>
      <c r="CWZ615" s="544"/>
      <c r="CXA615" s="544"/>
      <c r="CXB615" s="544"/>
      <c r="CXC615" s="544"/>
      <c r="CXD615" s="544"/>
      <c r="CXE615" s="544"/>
      <c r="CXF615" s="544"/>
      <c r="CXG615" s="544"/>
      <c r="CXH615" s="544"/>
      <c r="CXI615" s="544"/>
      <c r="CXJ615" s="544"/>
      <c r="CXK615" s="544"/>
      <c r="CXL615" s="544"/>
      <c r="CXM615" s="544"/>
      <c r="CXN615" s="544"/>
      <c r="CXO615" s="544"/>
      <c r="CXP615" s="544"/>
      <c r="CXQ615" s="544"/>
      <c r="CXR615" s="544"/>
      <c r="CXS615" s="544"/>
      <c r="CXT615" s="544"/>
      <c r="CXU615" s="544"/>
      <c r="CXV615" s="544"/>
      <c r="CXW615" s="544"/>
      <c r="CXX615" s="544"/>
      <c r="CXY615" s="544"/>
      <c r="CXZ615" s="544"/>
      <c r="CYA615" s="544"/>
      <c r="CYB615" s="544"/>
      <c r="CYC615" s="544"/>
      <c r="CYD615" s="544"/>
      <c r="CYE615" s="544"/>
      <c r="CYF615" s="544"/>
      <c r="CYG615" s="544"/>
      <c r="CYH615" s="544"/>
      <c r="CYI615" s="544"/>
      <c r="CYJ615" s="544"/>
      <c r="CYK615" s="544"/>
      <c r="CYL615" s="544"/>
      <c r="CYM615" s="544"/>
      <c r="CYN615" s="544"/>
      <c r="CYO615" s="544"/>
      <c r="CYP615" s="544"/>
      <c r="CYQ615" s="544"/>
      <c r="CYR615" s="544"/>
      <c r="CYS615" s="544"/>
      <c r="CYT615" s="544"/>
      <c r="CYU615" s="544"/>
      <c r="CYV615" s="544"/>
      <c r="CYW615" s="544"/>
      <c r="CYX615" s="544"/>
      <c r="CYY615" s="544"/>
      <c r="CYZ615" s="544"/>
      <c r="CZA615" s="544"/>
      <c r="CZB615" s="544"/>
      <c r="CZC615" s="544"/>
      <c r="CZD615" s="544"/>
      <c r="CZE615" s="544"/>
      <c r="CZF615" s="544"/>
      <c r="CZG615" s="544"/>
      <c r="CZH615" s="544"/>
      <c r="CZI615" s="544"/>
      <c r="CZJ615" s="544"/>
      <c r="CZK615" s="544"/>
      <c r="CZL615" s="544"/>
      <c r="CZM615" s="544"/>
      <c r="CZN615" s="544"/>
      <c r="CZO615" s="544"/>
      <c r="CZP615" s="544"/>
      <c r="CZQ615" s="544"/>
      <c r="CZR615" s="544"/>
      <c r="CZS615" s="544"/>
      <c r="CZT615" s="544"/>
      <c r="CZU615" s="544"/>
      <c r="CZV615" s="544"/>
      <c r="CZW615" s="544"/>
      <c r="CZX615" s="544"/>
      <c r="CZY615" s="544"/>
      <c r="CZZ615" s="544"/>
      <c r="DAA615" s="544"/>
      <c r="DAB615" s="544"/>
      <c r="DAC615" s="544"/>
      <c r="DAD615" s="544"/>
      <c r="DAE615" s="544"/>
      <c r="DAF615" s="544"/>
      <c r="DAG615" s="544"/>
      <c r="DAH615" s="544"/>
      <c r="DAI615" s="544"/>
      <c r="DAJ615" s="544"/>
      <c r="DAK615" s="544"/>
      <c r="DAL615" s="544"/>
      <c r="DAM615" s="544"/>
      <c r="DAN615" s="544"/>
      <c r="DAO615" s="544"/>
      <c r="DAP615" s="544"/>
      <c r="DAQ615" s="544"/>
      <c r="DAR615" s="544"/>
      <c r="DAS615" s="544"/>
      <c r="DAT615" s="544"/>
      <c r="DAU615" s="544"/>
      <c r="DAV615" s="544"/>
      <c r="DAW615" s="544"/>
      <c r="DAX615" s="544"/>
      <c r="DAY615" s="544"/>
      <c r="DAZ615" s="544"/>
      <c r="DBA615" s="544"/>
      <c r="DBB615" s="544"/>
      <c r="DBC615" s="544"/>
      <c r="DBD615" s="544"/>
      <c r="DBE615" s="544"/>
      <c r="DBF615" s="544"/>
      <c r="DBG615" s="544"/>
      <c r="DBH615" s="544"/>
      <c r="DBI615" s="544"/>
      <c r="DBJ615" s="544"/>
      <c r="DBK615" s="544"/>
      <c r="DBL615" s="544"/>
      <c r="DBM615" s="544"/>
      <c r="DBN615" s="544"/>
      <c r="DBO615" s="544"/>
      <c r="DBP615" s="544"/>
      <c r="DBQ615" s="544"/>
      <c r="DBR615" s="544"/>
      <c r="DBS615" s="544"/>
      <c r="DBT615" s="544"/>
      <c r="DBU615" s="544"/>
      <c r="DBV615" s="544"/>
      <c r="DBW615" s="544"/>
      <c r="DBX615" s="544"/>
      <c r="DBY615" s="544"/>
      <c r="DBZ615" s="544"/>
      <c r="DCA615" s="544"/>
      <c r="DCB615" s="544"/>
      <c r="DCC615" s="544"/>
      <c r="DCD615" s="544"/>
      <c r="DCE615" s="544"/>
      <c r="DCF615" s="544"/>
      <c r="DCG615" s="544"/>
      <c r="DCH615" s="544"/>
      <c r="DCI615" s="544"/>
      <c r="DCJ615" s="544"/>
      <c r="DCK615" s="544"/>
      <c r="DCL615" s="544"/>
      <c r="DCM615" s="544"/>
      <c r="DCN615" s="544"/>
      <c r="DCO615" s="544"/>
      <c r="DCP615" s="544"/>
      <c r="DCQ615" s="544"/>
      <c r="DCR615" s="544"/>
      <c r="DCS615" s="544"/>
      <c r="DCT615" s="544"/>
      <c r="DCU615" s="544"/>
      <c r="DCV615" s="544"/>
      <c r="DCW615" s="544"/>
      <c r="DCX615" s="544"/>
      <c r="DCY615" s="544"/>
      <c r="DCZ615" s="544"/>
      <c r="DDA615" s="544"/>
      <c r="DDB615" s="544"/>
      <c r="DDC615" s="544"/>
      <c r="DDD615" s="544"/>
      <c r="DDE615" s="544"/>
      <c r="DDF615" s="544"/>
      <c r="DDG615" s="544"/>
      <c r="DDH615" s="544"/>
      <c r="DDI615" s="544"/>
      <c r="DDJ615" s="544"/>
      <c r="DDK615" s="544"/>
      <c r="DDL615" s="544"/>
      <c r="DDM615" s="544"/>
      <c r="DDN615" s="544"/>
      <c r="DDO615" s="544"/>
      <c r="DDP615" s="544"/>
      <c r="DDQ615" s="544"/>
      <c r="DDR615" s="544"/>
      <c r="DDS615" s="544"/>
      <c r="DDT615" s="544"/>
      <c r="DDU615" s="544"/>
      <c r="DDV615" s="544"/>
      <c r="DDW615" s="544"/>
      <c r="DDX615" s="544"/>
      <c r="DDY615" s="544"/>
      <c r="DDZ615" s="544"/>
      <c r="DEA615" s="544"/>
      <c r="DEB615" s="544"/>
      <c r="DEC615" s="544"/>
      <c r="DED615" s="544"/>
      <c r="DEE615" s="544"/>
      <c r="DEF615" s="544"/>
      <c r="DEG615" s="544"/>
      <c r="DEH615" s="544"/>
      <c r="DEI615" s="544"/>
      <c r="DEJ615" s="544"/>
      <c r="DEK615" s="544"/>
      <c r="DEL615" s="544"/>
      <c r="DEM615" s="544"/>
      <c r="DEN615" s="544"/>
      <c r="DEO615" s="544"/>
      <c r="DEP615" s="544"/>
      <c r="DEQ615" s="544"/>
      <c r="DER615" s="544"/>
      <c r="DES615" s="544"/>
      <c r="DET615" s="544"/>
      <c r="DEU615" s="544"/>
      <c r="DEV615" s="544"/>
      <c r="DEW615" s="544"/>
      <c r="DEX615" s="544"/>
      <c r="DEY615" s="544"/>
      <c r="DEZ615" s="544"/>
      <c r="DFA615" s="544"/>
      <c r="DFB615" s="544"/>
      <c r="DFC615" s="544"/>
      <c r="DFD615" s="544"/>
      <c r="DFE615" s="544"/>
      <c r="DFF615" s="544"/>
      <c r="DFG615" s="544"/>
      <c r="DFH615" s="544"/>
      <c r="DFI615" s="544"/>
      <c r="DFJ615" s="544"/>
      <c r="DFK615" s="544"/>
      <c r="DFL615" s="544"/>
      <c r="DFM615" s="544"/>
      <c r="DFN615" s="544"/>
      <c r="DFO615" s="544"/>
      <c r="DFP615" s="544"/>
      <c r="DFQ615" s="544"/>
      <c r="DFR615" s="544"/>
      <c r="DFS615" s="544"/>
      <c r="DFT615" s="544"/>
      <c r="DFU615" s="544"/>
      <c r="DFV615" s="544"/>
      <c r="DFW615" s="544"/>
      <c r="DFX615" s="544"/>
      <c r="DFY615" s="544"/>
      <c r="DFZ615" s="544"/>
      <c r="DGA615" s="544"/>
      <c r="DGB615" s="544"/>
      <c r="DGC615" s="544"/>
      <c r="DGD615" s="544"/>
      <c r="DGE615" s="544"/>
      <c r="DGF615" s="544"/>
      <c r="DGG615" s="544"/>
      <c r="DGH615" s="544"/>
      <c r="DGI615" s="544"/>
      <c r="DGJ615" s="544"/>
      <c r="DGK615" s="544"/>
      <c r="DGL615" s="544"/>
      <c r="DGM615" s="544"/>
      <c r="DGN615" s="544"/>
      <c r="DGO615" s="544"/>
      <c r="DGP615" s="544"/>
      <c r="DGQ615" s="544"/>
      <c r="DGR615" s="544"/>
      <c r="DGS615" s="544"/>
      <c r="DGT615" s="544"/>
      <c r="DGU615" s="544"/>
      <c r="DGV615" s="544"/>
      <c r="DGW615" s="544"/>
      <c r="DGX615" s="544"/>
      <c r="DGY615" s="544"/>
      <c r="DGZ615" s="544"/>
      <c r="DHA615" s="544"/>
      <c r="DHB615" s="544"/>
      <c r="DHC615" s="544"/>
      <c r="DHD615" s="544"/>
      <c r="DHE615" s="544"/>
      <c r="DHF615" s="544"/>
      <c r="DHG615" s="544"/>
      <c r="DHH615" s="544"/>
      <c r="DHI615" s="544"/>
      <c r="DHJ615" s="544"/>
      <c r="DHK615" s="544"/>
      <c r="DHL615" s="544"/>
      <c r="DHM615" s="544"/>
      <c r="DHN615" s="544"/>
      <c r="DHO615" s="544"/>
      <c r="DHP615" s="544"/>
      <c r="DHQ615" s="544"/>
      <c r="DHR615" s="544"/>
      <c r="DHS615" s="544"/>
      <c r="DHT615" s="544"/>
      <c r="DHU615" s="544"/>
      <c r="DHV615" s="544"/>
      <c r="DHW615" s="544"/>
      <c r="DHX615" s="544"/>
      <c r="DHY615" s="544"/>
      <c r="DHZ615" s="544"/>
      <c r="DIA615" s="544"/>
      <c r="DIB615" s="544"/>
      <c r="DIC615" s="544"/>
      <c r="DID615" s="544"/>
      <c r="DIE615" s="544"/>
      <c r="DIF615" s="544"/>
      <c r="DIG615" s="544"/>
      <c r="DIH615" s="544"/>
      <c r="DII615" s="544"/>
      <c r="DIJ615" s="544"/>
      <c r="DIK615" s="544"/>
      <c r="DIL615" s="544"/>
      <c r="DIM615" s="544"/>
      <c r="DIN615" s="544"/>
      <c r="DIO615" s="544"/>
      <c r="DIP615" s="544"/>
      <c r="DIQ615" s="544"/>
      <c r="DIR615" s="544"/>
      <c r="DIS615" s="544"/>
      <c r="DIT615" s="544"/>
      <c r="DIU615" s="544"/>
      <c r="DIV615" s="544"/>
      <c r="DIW615" s="544"/>
      <c r="DIX615" s="544"/>
      <c r="DIY615" s="544"/>
      <c r="DIZ615" s="544"/>
      <c r="DJA615" s="544"/>
      <c r="DJB615" s="544"/>
      <c r="DJC615" s="544"/>
      <c r="DJD615" s="544"/>
      <c r="DJE615" s="544"/>
      <c r="DJF615" s="544"/>
      <c r="DJG615" s="544"/>
      <c r="DJH615" s="544"/>
      <c r="DJI615" s="544"/>
      <c r="DJJ615" s="544"/>
      <c r="DJK615" s="544"/>
      <c r="DJL615" s="544"/>
      <c r="DJM615" s="544"/>
      <c r="DJN615" s="544"/>
      <c r="DJO615" s="544"/>
      <c r="DJP615" s="544"/>
      <c r="DJQ615" s="544"/>
      <c r="DJR615" s="544"/>
      <c r="DJS615" s="544"/>
      <c r="DJT615" s="544"/>
      <c r="DJU615" s="544"/>
      <c r="DJV615" s="544"/>
      <c r="DJW615" s="544"/>
      <c r="DJX615" s="544"/>
      <c r="DJY615" s="544"/>
      <c r="DJZ615" s="544"/>
      <c r="DKA615" s="544"/>
      <c r="DKB615" s="544"/>
      <c r="DKC615" s="544"/>
      <c r="DKD615" s="544"/>
      <c r="DKE615" s="544"/>
      <c r="DKF615" s="544"/>
      <c r="DKG615" s="544"/>
      <c r="DKH615" s="544"/>
      <c r="DKI615" s="544"/>
      <c r="DKJ615" s="544"/>
      <c r="DKK615" s="544"/>
      <c r="DKL615" s="544"/>
      <c r="DKM615" s="544"/>
      <c r="DKN615" s="544"/>
      <c r="DKO615" s="544"/>
      <c r="DKP615" s="544"/>
      <c r="DKQ615" s="544"/>
      <c r="DKR615" s="544"/>
      <c r="DKS615" s="544"/>
      <c r="DKT615" s="544"/>
      <c r="DKU615" s="544"/>
      <c r="DKV615" s="544"/>
      <c r="DKW615" s="544"/>
      <c r="DKX615" s="544"/>
      <c r="DKY615" s="544"/>
      <c r="DKZ615" s="544"/>
      <c r="DLA615" s="544"/>
      <c r="DLB615" s="544"/>
      <c r="DLC615" s="544"/>
      <c r="DLD615" s="544"/>
      <c r="DLE615" s="544"/>
      <c r="DLF615" s="544"/>
      <c r="DLG615" s="544"/>
      <c r="DLH615" s="544"/>
      <c r="DLI615" s="544"/>
      <c r="DLJ615" s="544"/>
      <c r="DLK615" s="544"/>
      <c r="DLL615" s="544"/>
      <c r="DLM615" s="544"/>
      <c r="DLN615" s="544"/>
      <c r="DLO615" s="544"/>
      <c r="DLP615" s="544"/>
      <c r="DLQ615" s="544"/>
      <c r="DLR615" s="544"/>
      <c r="DLS615" s="544"/>
      <c r="DLT615" s="544"/>
      <c r="DLU615" s="544"/>
      <c r="DLV615" s="544"/>
      <c r="DLW615" s="544"/>
      <c r="DLX615" s="544"/>
      <c r="DLY615" s="544"/>
      <c r="DLZ615" s="544"/>
      <c r="DMA615" s="544"/>
      <c r="DMB615" s="544"/>
      <c r="DMC615" s="544"/>
      <c r="DMD615" s="544"/>
      <c r="DME615" s="544"/>
      <c r="DMF615" s="544"/>
      <c r="DMG615" s="544"/>
      <c r="DMH615" s="544"/>
      <c r="DMI615" s="544"/>
      <c r="DMJ615" s="544"/>
      <c r="DMK615" s="544"/>
      <c r="DML615" s="544"/>
      <c r="DMM615" s="544"/>
      <c r="DMN615" s="544"/>
      <c r="DMO615" s="544"/>
      <c r="DMP615" s="544"/>
      <c r="DMQ615" s="544"/>
      <c r="DMR615" s="544"/>
      <c r="DMS615" s="544"/>
      <c r="DMT615" s="544"/>
      <c r="DMU615" s="544"/>
      <c r="DMV615" s="544"/>
      <c r="DMW615" s="544"/>
      <c r="DMX615" s="544"/>
      <c r="DMY615" s="544"/>
      <c r="DMZ615" s="544"/>
      <c r="DNA615" s="544"/>
      <c r="DNB615" s="544"/>
      <c r="DNC615" s="544"/>
      <c r="DND615" s="544"/>
      <c r="DNE615" s="544"/>
      <c r="DNF615" s="544"/>
      <c r="DNG615" s="544"/>
      <c r="DNH615" s="544"/>
      <c r="DNI615" s="544"/>
      <c r="DNJ615" s="544"/>
      <c r="DNK615" s="544"/>
      <c r="DNL615" s="544"/>
      <c r="DNM615" s="544"/>
      <c r="DNN615" s="544"/>
      <c r="DNO615" s="544"/>
      <c r="DNP615" s="544"/>
      <c r="DNQ615" s="544"/>
      <c r="DNR615" s="544"/>
      <c r="DNS615" s="544"/>
      <c r="DNT615" s="544"/>
      <c r="DNU615" s="544"/>
      <c r="DNV615" s="544"/>
      <c r="DNW615" s="544"/>
      <c r="DNX615" s="544"/>
      <c r="DNY615" s="544"/>
      <c r="DNZ615" s="544"/>
      <c r="DOA615" s="544"/>
      <c r="DOB615" s="544"/>
      <c r="DOC615" s="544"/>
      <c r="DOD615" s="544"/>
      <c r="DOE615" s="544"/>
      <c r="DOF615" s="544"/>
      <c r="DOG615" s="544"/>
      <c r="DOH615" s="544"/>
      <c r="DOI615" s="544"/>
      <c r="DOJ615" s="544"/>
      <c r="DOK615" s="544"/>
      <c r="DOL615" s="544"/>
      <c r="DOM615" s="544"/>
      <c r="DON615" s="544"/>
      <c r="DOO615" s="544"/>
      <c r="DOP615" s="544"/>
      <c r="DOQ615" s="544"/>
      <c r="DOR615" s="544"/>
      <c r="DOS615" s="544"/>
      <c r="DOT615" s="544"/>
      <c r="DOU615" s="544"/>
      <c r="DOV615" s="544"/>
      <c r="DOW615" s="544"/>
      <c r="DOX615" s="544"/>
      <c r="DOY615" s="544"/>
      <c r="DOZ615" s="544"/>
      <c r="DPA615" s="544"/>
      <c r="DPB615" s="544"/>
      <c r="DPC615" s="544"/>
      <c r="DPD615" s="544"/>
      <c r="DPE615" s="544"/>
      <c r="DPF615" s="544"/>
      <c r="DPG615" s="544"/>
      <c r="DPH615" s="544"/>
      <c r="DPI615" s="544"/>
      <c r="DPJ615" s="544"/>
      <c r="DPK615" s="544"/>
      <c r="DPL615" s="544"/>
      <c r="DPM615" s="544"/>
      <c r="DPN615" s="544"/>
      <c r="DPO615" s="544"/>
      <c r="DPP615" s="544"/>
      <c r="DPQ615" s="544"/>
      <c r="DPR615" s="544"/>
      <c r="DPS615" s="544"/>
      <c r="DPT615" s="544"/>
      <c r="DPU615" s="544"/>
      <c r="DPV615" s="544"/>
      <c r="DPW615" s="544"/>
      <c r="DPX615" s="544"/>
      <c r="DPY615" s="544"/>
      <c r="DPZ615" s="544"/>
      <c r="DQA615" s="544"/>
      <c r="DQB615" s="544"/>
      <c r="DQC615" s="544"/>
      <c r="DQD615" s="544"/>
      <c r="DQE615" s="544"/>
      <c r="DQF615" s="544"/>
      <c r="DQG615" s="544"/>
      <c r="DQH615" s="544"/>
      <c r="DQI615" s="544"/>
      <c r="DQJ615" s="544"/>
      <c r="DQK615" s="544"/>
      <c r="DQL615" s="544"/>
      <c r="DQM615" s="544"/>
      <c r="DQN615" s="544"/>
      <c r="DQO615" s="544"/>
      <c r="DQP615" s="544"/>
      <c r="DQQ615" s="544"/>
      <c r="DQR615" s="544"/>
      <c r="DQS615" s="544"/>
      <c r="DQT615" s="544"/>
      <c r="DQU615" s="544"/>
      <c r="DQV615" s="544"/>
      <c r="DQW615" s="544"/>
      <c r="DQX615" s="544"/>
      <c r="DQY615" s="544"/>
      <c r="DQZ615" s="544"/>
      <c r="DRA615" s="544"/>
      <c r="DRB615" s="544"/>
      <c r="DRC615" s="544"/>
      <c r="DRD615" s="544"/>
      <c r="DRE615" s="544"/>
      <c r="DRF615" s="544"/>
      <c r="DRG615" s="544"/>
      <c r="DRH615" s="544"/>
      <c r="DRI615" s="544"/>
      <c r="DRJ615" s="544"/>
      <c r="DRK615" s="544"/>
      <c r="DRL615" s="544"/>
      <c r="DRM615" s="544"/>
      <c r="DRN615" s="544"/>
      <c r="DRO615" s="544"/>
      <c r="DRP615" s="544"/>
      <c r="DRQ615" s="544"/>
      <c r="DRR615" s="544"/>
      <c r="DRS615" s="544"/>
      <c r="DRT615" s="544"/>
      <c r="DRU615" s="544"/>
      <c r="DRV615" s="544"/>
      <c r="DRW615" s="544"/>
      <c r="DRX615" s="544"/>
      <c r="DRY615" s="544"/>
      <c r="DRZ615" s="544"/>
      <c r="DSA615" s="544"/>
      <c r="DSB615" s="544"/>
      <c r="DSC615" s="544"/>
      <c r="DSD615" s="544"/>
      <c r="DSE615" s="544"/>
      <c r="DSF615" s="544"/>
      <c r="DSG615" s="544"/>
      <c r="DSH615" s="544"/>
      <c r="DSI615" s="544"/>
      <c r="DSJ615" s="544"/>
      <c r="DSK615" s="544"/>
      <c r="DSL615" s="544"/>
      <c r="DSM615" s="544"/>
      <c r="DSN615" s="544"/>
      <c r="DSO615" s="544"/>
      <c r="DSP615" s="544"/>
      <c r="DSQ615" s="544"/>
      <c r="DSR615" s="544"/>
      <c r="DSS615" s="544"/>
      <c r="DST615" s="544"/>
      <c r="DSU615" s="544"/>
      <c r="DSV615" s="544"/>
      <c r="DSW615" s="544"/>
      <c r="DSX615" s="544"/>
      <c r="DSY615" s="544"/>
      <c r="DSZ615" s="544"/>
      <c r="DTA615" s="544"/>
      <c r="DTB615" s="544"/>
      <c r="DTC615" s="544"/>
      <c r="DTD615" s="544"/>
      <c r="DTE615" s="544"/>
      <c r="DTF615" s="544"/>
      <c r="DTG615" s="544"/>
      <c r="DTH615" s="544"/>
      <c r="DTI615" s="544"/>
      <c r="DTJ615" s="544"/>
      <c r="DTK615" s="544"/>
      <c r="DTL615" s="544"/>
      <c r="DTM615" s="544"/>
      <c r="DTN615" s="544"/>
      <c r="DTO615" s="544"/>
      <c r="DTP615" s="544"/>
      <c r="DTQ615" s="544"/>
      <c r="DTR615" s="544"/>
      <c r="DTS615" s="544"/>
      <c r="DTT615" s="544"/>
      <c r="DTU615" s="544"/>
      <c r="DTV615" s="544"/>
      <c r="DTW615" s="544"/>
      <c r="DTX615" s="544"/>
      <c r="DTY615" s="544"/>
      <c r="DTZ615" s="544"/>
      <c r="DUA615" s="544"/>
      <c r="DUB615" s="544"/>
      <c r="DUC615" s="544"/>
      <c r="DUD615" s="544"/>
      <c r="DUE615" s="544"/>
      <c r="DUF615" s="544"/>
      <c r="DUG615" s="544"/>
      <c r="DUH615" s="544"/>
      <c r="DUI615" s="544"/>
      <c r="DUJ615" s="544"/>
      <c r="DUK615" s="544"/>
      <c r="DUL615" s="544"/>
      <c r="DUM615" s="544"/>
      <c r="DUN615" s="544"/>
      <c r="DUO615" s="544"/>
      <c r="DUP615" s="544"/>
      <c r="DUQ615" s="544"/>
      <c r="DUR615" s="544"/>
      <c r="DUS615" s="544"/>
      <c r="DUT615" s="544"/>
      <c r="DUU615" s="544"/>
      <c r="DUV615" s="544"/>
      <c r="DUW615" s="544"/>
      <c r="DUX615" s="544"/>
      <c r="DUY615" s="544"/>
      <c r="DUZ615" s="544"/>
      <c r="DVA615" s="544"/>
      <c r="DVB615" s="544"/>
      <c r="DVC615" s="544"/>
      <c r="DVD615" s="544"/>
      <c r="DVE615" s="544"/>
      <c r="DVF615" s="544"/>
      <c r="DVG615" s="544"/>
      <c r="DVH615" s="544"/>
      <c r="DVI615" s="544"/>
      <c r="DVJ615" s="544"/>
      <c r="DVK615" s="544"/>
      <c r="DVL615" s="544"/>
      <c r="DVM615" s="544"/>
      <c r="DVN615" s="544"/>
      <c r="DVO615" s="544"/>
      <c r="DVP615" s="544"/>
      <c r="DVQ615" s="544"/>
      <c r="DVR615" s="544"/>
      <c r="DVS615" s="544"/>
      <c r="DVT615" s="544"/>
      <c r="DVU615" s="544"/>
      <c r="DVV615" s="544"/>
      <c r="DVW615" s="544"/>
      <c r="DVX615" s="544"/>
      <c r="DVY615" s="544"/>
      <c r="DVZ615" s="544"/>
      <c r="DWA615" s="544"/>
      <c r="DWB615" s="544"/>
      <c r="DWC615" s="544"/>
      <c r="DWD615" s="544"/>
      <c r="DWE615" s="544"/>
      <c r="DWF615" s="544"/>
      <c r="DWG615" s="544"/>
      <c r="DWH615" s="544"/>
      <c r="DWI615" s="544"/>
      <c r="DWJ615" s="544"/>
      <c r="DWK615" s="544"/>
      <c r="DWL615" s="544"/>
      <c r="DWM615" s="544"/>
      <c r="DWN615" s="544"/>
      <c r="DWO615" s="544"/>
      <c r="DWP615" s="544"/>
      <c r="DWQ615" s="544"/>
      <c r="DWR615" s="544"/>
      <c r="DWS615" s="544"/>
      <c r="DWT615" s="544"/>
      <c r="DWU615" s="544"/>
      <c r="DWV615" s="544"/>
      <c r="DWW615" s="544"/>
      <c r="DWX615" s="544"/>
      <c r="DWY615" s="544"/>
      <c r="DWZ615" s="544"/>
      <c r="DXA615" s="544"/>
      <c r="DXB615" s="544"/>
      <c r="DXC615" s="544"/>
      <c r="DXD615" s="544"/>
      <c r="DXE615" s="544"/>
      <c r="DXF615" s="544"/>
      <c r="DXG615" s="544"/>
      <c r="DXH615" s="544"/>
      <c r="DXI615" s="544"/>
      <c r="DXJ615" s="544"/>
      <c r="DXK615" s="544"/>
      <c r="DXL615" s="544"/>
      <c r="DXM615" s="544"/>
      <c r="DXN615" s="544"/>
      <c r="DXO615" s="544"/>
      <c r="DXP615" s="544"/>
      <c r="DXQ615" s="544"/>
      <c r="DXR615" s="544"/>
      <c r="DXS615" s="544"/>
      <c r="DXT615" s="544"/>
      <c r="DXU615" s="544"/>
      <c r="DXV615" s="544"/>
      <c r="DXW615" s="544"/>
      <c r="DXX615" s="544"/>
      <c r="DXY615" s="544"/>
      <c r="DXZ615" s="544"/>
      <c r="DYA615" s="544"/>
      <c r="DYB615" s="544"/>
      <c r="DYC615" s="544"/>
      <c r="DYD615" s="544"/>
      <c r="DYE615" s="544"/>
      <c r="DYF615" s="544"/>
      <c r="DYG615" s="544"/>
      <c r="DYH615" s="544"/>
      <c r="DYI615" s="544"/>
      <c r="DYJ615" s="544"/>
      <c r="DYK615" s="544"/>
      <c r="DYL615" s="544"/>
      <c r="DYM615" s="544"/>
      <c r="DYN615" s="544"/>
      <c r="DYO615" s="544"/>
      <c r="DYP615" s="544"/>
      <c r="DYQ615" s="544"/>
      <c r="DYR615" s="544"/>
      <c r="DYS615" s="544"/>
      <c r="DYT615" s="544"/>
      <c r="DYU615" s="544"/>
      <c r="DYV615" s="544"/>
      <c r="DYW615" s="544"/>
      <c r="DYX615" s="544"/>
      <c r="DYY615" s="544"/>
      <c r="DYZ615" s="544"/>
      <c r="DZA615" s="544"/>
      <c r="DZB615" s="544"/>
      <c r="DZC615" s="544"/>
      <c r="DZD615" s="544"/>
      <c r="DZE615" s="544"/>
      <c r="DZF615" s="544"/>
      <c r="DZG615" s="544"/>
      <c r="DZH615" s="544"/>
      <c r="DZI615" s="544"/>
      <c r="DZJ615" s="544"/>
      <c r="DZK615" s="544"/>
      <c r="DZL615" s="544"/>
      <c r="DZM615" s="544"/>
      <c r="DZN615" s="544"/>
      <c r="DZO615" s="544"/>
      <c r="DZP615" s="544"/>
      <c r="DZQ615" s="544"/>
      <c r="DZR615" s="544"/>
      <c r="DZS615" s="544"/>
      <c r="DZT615" s="544"/>
      <c r="DZU615" s="544"/>
      <c r="DZV615" s="544"/>
      <c r="DZW615" s="544"/>
      <c r="DZX615" s="544"/>
      <c r="DZY615" s="544"/>
      <c r="DZZ615" s="544"/>
      <c r="EAA615" s="544"/>
      <c r="EAB615" s="544"/>
      <c r="EAC615" s="544"/>
      <c r="EAD615" s="544"/>
      <c r="EAE615" s="544"/>
      <c r="EAF615" s="544"/>
      <c r="EAG615" s="544"/>
      <c r="EAH615" s="544"/>
      <c r="EAI615" s="544"/>
      <c r="EAJ615" s="544"/>
      <c r="EAK615" s="544"/>
      <c r="EAL615" s="544"/>
      <c r="EAM615" s="544"/>
      <c r="EAN615" s="544"/>
      <c r="EAO615" s="544"/>
      <c r="EAP615" s="544"/>
      <c r="EAQ615" s="544"/>
      <c r="EAR615" s="544"/>
      <c r="EAS615" s="544"/>
      <c r="EAT615" s="544"/>
      <c r="EAU615" s="544"/>
      <c r="EAV615" s="544"/>
      <c r="EAW615" s="544"/>
      <c r="EAX615" s="544"/>
      <c r="EAY615" s="544"/>
      <c r="EAZ615" s="544"/>
      <c r="EBA615" s="544"/>
      <c r="EBB615" s="544"/>
      <c r="EBC615" s="544"/>
      <c r="EBD615" s="544"/>
      <c r="EBE615" s="544"/>
      <c r="EBF615" s="544"/>
      <c r="EBG615" s="544"/>
      <c r="EBH615" s="544"/>
      <c r="EBI615" s="544"/>
      <c r="EBJ615" s="544"/>
      <c r="EBK615" s="544"/>
      <c r="EBL615" s="544"/>
      <c r="EBM615" s="544"/>
      <c r="EBN615" s="544"/>
      <c r="EBO615" s="544"/>
      <c r="EBP615" s="544"/>
      <c r="EBQ615" s="544"/>
      <c r="EBR615" s="544"/>
      <c r="EBS615" s="544"/>
      <c r="EBT615" s="544"/>
      <c r="EBU615" s="544"/>
      <c r="EBV615" s="544"/>
      <c r="EBW615" s="544"/>
      <c r="EBX615" s="544"/>
      <c r="EBY615" s="544"/>
      <c r="EBZ615" s="544"/>
      <c r="ECA615" s="544"/>
      <c r="ECB615" s="544"/>
      <c r="ECC615" s="544"/>
      <c r="ECD615" s="544"/>
      <c r="ECE615" s="544"/>
      <c r="ECF615" s="544"/>
      <c r="ECG615" s="544"/>
      <c r="ECH615" s="544"/>
      <c r="ECI615" s="544"/>
      <c r="ECJ615" s="544"/>
      <c r="ECK615" s="544"/>
      <c r="ECL615" s="544"/>
      <c r="ECM615" s="544"/>
      <c r="ECN615" s="544"/>
      <c r="ECO615" s="544"/>
      <c r="ECP615" s="544"/>
      <c r="ECQ615" s="544"/>
      <c r="ECR615" s="544"/>
      <c r="ECS615" s="544"/>
      <c r="ECT615" s="544"/>
      <c r="ECU615" s="544"/>
      <c r="ECV615" s="544"/>
      <c r="ECW615" s="544"/>
      <c r="ECX615" s="544"/>
      <c r="ECY615" s="544"/>
      <c r="ECZ615" s="544"/>
      <c r="EDA615" s="544"/>
      <c r="EDB615" s="544"/>
      <c r="EDC615" s="544"/>
      <c r="EDD615" s="544"/>
      <c r="EDE615" s="544"/>
      <c r="EDF615" s="544"/>
      <c r="EDG615" s="544"/>
      <c r="EDH615" s="544"/>
      <c r="EDI615" s="544"/>
      <c r="EDJ615" s="544"/>
      <c r="EDK615" s="544"/>
      <c r="EDL615" s="544"/>
      <c r="EDM615" s="544"/>
      <c r="EDN615" s="544"/>
      <c r="EDO615" s="544"/>
      <c r="EDP615" s="544"/>
      <c r="EDQ615" s="544"/>
      <c r="EDR615" s="544"/>
      <c r="EDS615" s="544"/>
      <c r="EDT615" s="544"/>
      <c r="EDU615" s="544"/>
      <c r="EDV615" s="544"/>
      <c r="EDW615" s="544"/>
      <c r="EDX615" s="544"/>
      <c r="EDY615" s="544"/>
      <c r="EDZ615" s="544"/>
      <c r="EEA615" s="544"/>
      <c r="EEB615" s="544"/>
      <c r="EEC615" s="544"/>
      <c r="EED615" s="544"/>
      <c r="EEE615" s="544"/>
      <c r="EEF615" s="544"/>
      <c r="EEG615" s="544"/>
      <c r="EEH615" s="544"/>
      <c r="EEI615" s="544"/>
      <c r="EEJ615" s="544"/>
      <c r="EEK615" s="544"/>
      <c r="EEL615" s="544"/>
      <c r="EEM615" s="544"/>
      <c r="EEN615" s="544"/>
      <c r="EEO615" s="544"/>
      <c r="EEP615" s="544"/>
      <c r="EEQ615" s="544"/>
      <c r="EER615" s="544"/>
      <c r="EES615" s="544"/>
      <c r="EET615" s="544"/>
      <c r="EEU615" s="544"/>
      <c r="EEV615" s="544"/>
      <c r="EEW615" s="544"/>
      <c r="EEX615" s="544"/>
      <c r="EEY615" s="544"/>
      <c r="EEZ615" s="544"/>
      <c r="EFA615" s="544"/>
      <c r="EFB615" s="544"/>
      <c r="EFC615" s="544"/>
      <c r="EFD615" s="544"/>
      <c r="EFE615" s="544"/>
      <c r="EFF615" s="544"/>
      <c r="EFG615" s="544"/>
      <c r="EFH615" s="544"/>
      <c r="EFI615" s="544"/>
      <c r="EFJ615" s="544"/>
      <c r="EFK615" s="544"/>
      <c r="EFL615" s="544"/>
      <c r="EFM615" s="544"/>
      <c r="EFN615" s="544"/>
      <c r="EFO615" s="544"/>
      <c r="EFP615" s="544"/>
      <c r="EFQ615" s="544"/>
      <c r="EFR615" s="544"/>
      <c r="EFS615" s="544"/>
      <c r="EFT615" s="544"/>
      <c r="EFU615" s="544"/>
      <c r="EFV615" s="544"/>
      <c r="EFW615" s="544"/>
      <c r="EFX615" s="544"/>
      <c r="EFY615" s="544"/>
      <c r="EFZ615" s="544"/>
      <c r="EGA615" s="544"/>
      <c r="EGB615" s="544"/>
      <c r="EGC615" s="544"/>
      <c r="EGD615" s="544"/>
      <c r="EGE615" s="544"/>
      <c r="EGF615" s="544"/>
      <c r="EGG615" s="544"/>
      <c r="EGH615" s="544"/>
      <c r="EGI615" s="544"/>
      <c r="EGJ615" s="544"/>
      <c r="EGK615" s="544"/>
      <c r="EGL615" s="544"/>
      <c r="EGM615" s="544"/>
      <c r="EGN615" s="544"/>
      <c r="EGO615" s="544"/>
      <c r="EGP615" s="544"/>
      <c r="EGQ615" s="544"/>
      <c r="EGR615" s="544"/>
      <c r="EGS615" s="544"/>
      <c r="EGT615" s="544"/>
      <c r="EGU615" s="544"/>
      <c r="EGV615" s="544"/>
      <c r="EGW615" s="544"/>
      <c r="EGX615" s="544"/>
      <c r="EGY615" s="544"/>
      <c r="EGZ615" s="544"/>
      <c r="EHA615" s="544"/>
      <c r="EHB615" s="544"/>
      <c r="EHC615" s="544"/>
      <c r="EHD615" s="544"/>
      <c r="EHE615" s="544"/>
      <c r="EHF615" s="544"/>
      <c r="EHG615" s="544"/>
      <c r="EHH615" s="544"/>
      <c r="EHI615" s="544"/>
      <c r="EHJ615" s="544"/>
      <c r="EHK615" s="544"/>
      <c r="EHL615" s="544"/>
      <c r="EHM615" s="544"/>
      <c r="EHN615" s="544"/>
      <c r="EHO615" s="544"/>
      <c r="EHP615" s="544"/>
      <c r="EHQ615" s="544"/>
      <c r="EHR615" s="544"/>
      <c r="EHS615" s="544"/>
      <c r="EHT615" s="544"/>
      <c r="EHU615" s="544"/>
      <c r="EHV615" s="544"/>
      <c r="EHW615" s="544"/>
      <c r="EHX615" s="544"/>
      <c r="EHY615" s="544"/>
      <c r="EHZ615" s="544"/>
      <c r="EIA615" s="544"/>
      <c r="EIB615" s="544"/>
      <c r="EIC615" s="544"/>
      <c r="EID615" s="544"/>
      <c r="EIE615" s="544"/>
      <c r="EIF615" s="544"/>
      <c r="EIG615" s="544"/>
      <c r="EIH615" s="544"/>
      <c r="EII615" s="544"/>
      <c r="EIJ615" s="544"/>
      <c r="EIK615" s="544"/>
      <c r="EIL615" s="544"/>
      <c r="EIM615" s="544"/>
      <c r="EIN615" s="544"/>
      <c r="EIO615" s="544"/>
      <c r="EIP615" s="544"/>
      <c r="EIQ615" s="544"/>
      <c r="EIR615" s="544"/>
      <c r="EIS615" s="544"/>
      <c r="EIT615" s="544"/>
      <c r="EIU615" s="544"/>
      <c r="EIV615" s="544"/>
      <c r="EIW615" s="544"/>
      <c r="EIX615" s="544"/>
      <c r="EIY615" s="544"/>
      <c r="EIZ615" s="544"/>
      <c r="EJA615" s="544"/>
      <c r="EJB615" s="544"/>
      <c r="EJC615" s="544"/>
      <c r="EJD615" s="544"/>
      <c r="EJE615" s="544"/>
      <c r="EJF615" s="544"/>
      <c r="EJG615" s="544"/>
      <c r="EJH615" s="544"/>
      <c r="EJI615" s="544"/>
      <c r="EJJ615" s="544"/>
      <c r="EJK615" s="544"/>
      <c r="EJL615" s="544"/>
      <c r="EJM615" s="544"/>
      <c r="EJN615" s="544"/>
      <c r="EJO615" s="544"/>
      <c r="EJP615" s="544"/>
      <c r="EJQ615" s="544"/>
      <c r="EJR615" s="544"/>
      <c r="EJS615" s="544"/>
      <c r="EJT615" s="544"/>
      <c r="EJU615" s="544"/>
      <c r="EJV615" s="544"/>
      <c r="EJW615" s="544"/>
      <c r="EJX615" s="544"/>
      <c r="EJY615" s="544"/>
      <c r="EJZ615" s="544"/>
      <c r="EKA615" s="544"/>
      <c r="EKB615" s="544"/>
      <c r="EKC615" s="544"/>
      <c r="EKD615" s="544"/>
      <c r="EKE615" s="544"/>
      <c r="EKF615" s="544"/>
      <c r="EKG615" s="544"/>
      <c r="EKH615" s="544"/>
      <c r="EKI615" s="544"/>
      <c r="EKJ615" s="544"/>
      <c r="EKK615" s="544"/>
      <c r="EKL615" s="544"/>
      <c r="EKM615" s="544"/>
      <c r="EKN615" s="544"/>
      <c r="EKO615" s="544"/>
      <c r="EKP615" s="544"/>
      <c r="EKQ615" s="544"/>
      <c r="EKR615" s="544"/>
      <c r="EKS615" s="544"/>
      <c r="EKT615" s="544"/>
      <c r="EKU615" s="544"/>
      <c r="EKV615" s="544"/>
      <c r="EKW615" s="544"/>
      <c r="EKX615" s="544"/>
      <c r="EKY615" s="544"/>
      <c r="EKZ615" s="544"/>
      <c r="ELA615" s="544"/>
      <c r="ELB615" s="544"/>
      <c r="ELC615" s="544"/>
      <c r="ELD615" s="544"/>
      <c r="ELE615" s="544"/>
      <c r="ELF615" s="544"/>
      <c r="ELG615" s="544"/>
      <c r="ELH615" s="544"/>
      <c r="ELI615" s="544"/>
      <c r="ELJ615" s="544"/>
      <c r="ELK615" s="544"/>
      <c r="ELL615" s="544"/>
      <c r="ELM615" s="544"/>
      <c r="ELN615" s="544"/>
      <c r="ELO615" s="544"/>
      <c r="ELP615" s="544"/>
      <c r="ELQ615" s="544"/>
      <c r="ELR615" s="544"/>
      <c r="ELS615" s="544"/>
      <c r="ELT615" s="544"/>
      <c r="ELU615" s="544"/>
      <c r="ELV615" s="544"/>
      <c r="ELW615" s="544"/>
      <c r="ELX615" s="544"/>
      <c r="ELY615" s="544"/>
      <c r="ELZ615" s="544"/>
      <c r="EMA615" s="544"/>
      <c r="EMB615" s="544"/>
      <c r="EMC615" s="544"/>
      <c r="EMD615" s="544"/>
      <c r="EME615" s="544"/>
      <c r="EMF615" s="544"/>
      <c r="EMG615" s="544"/>
      <c r="EMH615" s="544"/>
      <c r="EMI615" s="544"/>
      <c r="EMJ615" s="544"/>
      <c r="EMK615" s="544"/>
      <c r="EML615" s="544"/>
      <c r="EMM615" s="544"/>
      <c r="EMN615" s="544"/>
      <c r="EMO615" s="544"/>
      <c r="EMP615" s="544"/>
      <c r="EMQ615" s="544"/>
      <c r="EMR615" s="544"/>
      <c r="EMS615" s="544"/>
      <c r="EMT615" s="544"/>
      <c r="EMU615" s="544"/>
      <c r="EMV615" s="544"/>
      <c r="EMW615" s="544"/>
      <c r="EMX615" s="544"/>
      <c r="EMY615" s="544"/>
      <c r="EMZ615" s="544"/>
      <c r="ENA615" s="544"/>
      <c r="ENB615" s="544"/>
      <c r="ENC615" s="544"/>
      <c r="END615" s="544"/>
      <c r="ENE615" s="544"/>
      <c r="ENF615" s="544"/>
      <c r="ENG615" s="544"/>
      <c r="ENH615" s="544"/>
      <c r="ENI615" s="544"/>
      <c r="ENJ615" s="544"/>
      <c r="ENK615" s="544"/>
      <c r="ENL615" s="544"/>
      <c r="ENM615" s="544"/>
      <c r="ENN615" s="544"/>
      <c r="ENO615" s="544"/>
      <c r="ENP615" s="544"/>
      <c r="ENQ615" s="544"/>
      <c r="ENR615" s="544"/>
      <c r="ENS615" s="544"/>
      <c r="ENT615" s="544"/>
      <c r="ENU615" s="544"/>
      <c r="ENV615" s="544"/>
      <c r="ENW615" s="544"/>
      <c r="ENX615" s="544"/>
      <c r="ENY615" s="544"/>
      <c r="ENZ615" s="544"/>
      <c r="EOA615" s="544"/>
      <c r="EOB615" s="544"/>
      <c r="EOC615" s="544"/>
      <c r="EOD615" s="544"/>
      <c r="EOE615" s="544"/>
      <c r="EOF615" s="544"/>
      <c r="EOG615" s="544"/>
      <c r="EOH615" s="544"/>
      <c r="EOI615" s="544"/>
      <c r="EOJ615" s="544"/>
      <c r="EOK615" s="544"/>
      <c r="EOL615" s="544"/>
      <c r="EOM615" s="544"/>
      <c r="EON615" s="544"/>
      <c r="EOO615" s="544"/>
      <c r="EOP615" s="544"/>
      <c r="EOQ615" s="544"/>
      <c r="EOR615" s="544"/>
      <c r="EOS615" s="544"/>
      <c r="EOT615" s="544"/>
      <c r="EOU615" s="544"/>
      <c r="EOV615" s="544"/>
      <c r="EOW615" s="544"/>
      <c r="EOX615" s="544"/>
      <c r="EOY615" s="544"/>
      <c r="EOZ615" s="544"/>
      <c r="EPA615" s="544"/>
      <c r="EPB615" s="544"/>
      <c r="EPC615" s="544"/>
      <c r="EPD615" s="544"/>
      <c r="EPE615" s="544"/>
      <c r="EPF615" s="544"/>
      <c r="EPG615" s="544"/>
      <c r="EPH615" s="544"/>
      <c r="EPI615" s="544"/>
      <c r="EPJ615" s="544"/>
      <c r="EPK615" s="544"/>
      <c r="EPL615" s="544"/>
      <c r="EPM615" s="544"/>
      <c r="EPN615" s="544"/>
      <c r="EPO615" s="544"/>
      <c r="EPP615" s="544"/>
      <c r="EPQ615" s="544"/>
      <c r="EPR615" s="544"/>
      <c r="EPS615" s="544"/>
      <c r="EPT615" s="544"/>
      <c r="EPU615" s="544"/>
      <c r="EPV615" s="544"/>
      <c r="EPW615" s="544"/>
      <c r="EPX615" s="544"/>
      <c r="EPY615" s="544"/>
      <c r="EPZ615" s="544"/>
      <c r="EQA615" s="544"/>
      <c r="EQB615" s="544"/>
      <c r="EQC615" s="544"/>
      <c r="EQD615" s="544"/>
      <c r="EQE615" s="544"/>
      <c r="EQF615" s="544"/>
      <c r="EQG615" s="544"/>
      <c r="EQH615" s="544"/>
      <c r="EQI615" s="544"/>
      <c r="EQJ615" s="544"/>
      <c r="EQK615" s="544"/>
      <c r="EQL615" s="544"/>
      <c r="EQM615" s="544"/>
      <c r="EQN615" s="544"/>
      <c r="EQO615" s="544"/>
      <c r="EQP615" s="544"/>
      <c r="EQQ615" s="544"/>
      <c r="EQR615" s="544"/>
      <c r="EQS615" s="544"/>
      <c r="EQT615" s="544"/>
      <c r="EQU615" s="544"/>
      <c r="EQV615" s="544"/>
      <c r="EQW615" s="544"/>
      <c r="EQX615" s="544"/>
      <c r="EQY615" s="544"/>
      <c r="EQZ615" s="544"/>
      <c r="ERA615" s="544"/>
      <c r="ERB615" s="544"/>
      <c r="ERC615" s="544"/>
      <c r="ERD615" s="544"/>
      <c r="ERE615" s="544"/>
      <c r="ERF615" s="544"/>
      <c r="ERG615" s="544"/>
      <c r="ERH615" s="544"/>
      <c r="ERI615" s="544"/>
      <c r="ERJ615" s="544"/>
      <c r="ERK615" s="544"/>
      <c r="ERL615" s="544"/>
      <c r="ERM615" s="544"/>
      <c r="ERN615" s="544"/>
      <c r="ERO615" s="544"/>
      <c r="ERP615" s="544"/>
      <c r="ERQ615" s="544"/>
      <c r="ERR615" s="544"/>
      <c r="ERS615" s="544"/>
      <c r="ERT615" s="544"/>
      <c r="ERU615" s="544"/>
      <c r="ERV615" s="544"/>
      <c r="ERW615" s="544"/>
      <c r="ERX615" s="544"/>
      <c r="ERY615" s="544"/>
      <c r="ERZ615" s="544"/>
      <c r="ESA615" s="544"/>
      <c r="ESB615" s="544"/>
      <c r="ESC615" s="544"/>
      <c r="ESD615" s="544"/>
      <c r="ESE615" s="544"/>
      <c r="ESF615" s="544"/>
      <c r="ESG615" s="544"/>
      <c r="ESH615" s="544"/>
      <c r="ESI615" s="544"/>
      <c r="ESJ615" s="544"/>
      <c r="ESK615" s="544"/>
      <c r="ESL615" s="544"/>
      <c r="ESM615" s="544"/>
      <c r="ESN615" s="544"/>
      <c r="ESO615" s="544"/>
      <c r="ESP615" s="544"/>
      <c r="ESQ615" s="544"/>
      <c r="ESR615" s="544"/>
      <c r="ESS615" s="544"/>
      <c r="EST615" s="544"/>
      <c r="ESU615" s="544"/>
      <c r="ESV615" s="544"/>
      <c r="ESW615" s="544"/>
      <c r="ESX615" s="544"/>
      <c r="ESY615" s="544"/>
      <c r="ESZ615" s="544"/>
      <c r="ETA615" s="544"/>
      <c r="ETB615" s="544"/>
      <c r="ETC615" s="544"/>
      <c r="ETD615" s="544"/>
      <c r="ETE615" s="544"/>
      <c r="ETF615" s="544"/>
      <c r="ETG615" s="544"/>
      <c r="ETH615" s="544"/>
      <c r="ETI615" s="544"/>
      <c r="ETJ615" s="544"/>
      <c r="ETK615" s="544"/>
      <c r="ETL615" s="544"/>
      <c r="ETM615" s="544"/>
      <c r="ETN615" s="544"/>
      <c r="ETO615" s="544"/>
      <c r="ETP615" s="544"/>
      <c r="ETQ615" s="544"/>
      <c r="ETR615" s="544"/>
      <c r="ETS615" s="544"/>
      <c r="ETT615" s="544"/>
      <c r="ETU615" s="544"/>
      <c r="ETV615" s="544"/>
      <c r="ETW615" s="544"/>
      <c r="ETX615" s="544"/>
      <c r="ETY615" s="544"/>
      <c r="ETZ615" s="544"/>
      <c r="EUA615" s="544"/>
      <c r="EUB615" s="544"/>
      <c r="EUC615" s="544"/>
      <c r="EUD615" s="544"/>
      <c r="EUE615" s="544"/>
      <c r="EUF615" s="544"/>
      <c r="EUG615" s="544"/>
      <c r="EUH615" s="544"/>
      <c r="EUI615" s="544"/>
      <c r="EUJ615" s="544"/>
      <c r="EUK615" s="544"/>
      <c r="EUL615" s="544"/>
      <c r="EUM615" s="544"/>
      <c r="EUN615" s="544"/>
      <c r="EUO615" s="544"/>
      <c r="EUP615" s="544"/>
      <c r="EUQ615" s="544"/>
      <c r="EUR615" s="544"/>
      <c r="EUS615" s="544"/>
      <c r="EUT615" s="544"/>
      <c r="EUU615" s="544"/>
      <c r="EUV615" s="544"/>
      <c r="EUW615" s="544"/>
      <c r="EUX615" s="544"/>
      <c r="EUY615" s="544"/>
      <c r="EUZ615" s="544"/>
      <c r="EVA615" s="544"/>
      <c r="EVB615" s="544"/>
      <c r="EVC615" s="544"/>
      <c r="EVD615" s="544"/>
      <c r="EVE615" s="544"/>
      <c r="EVF615" s="544"/>
      <c r="EVG615" s="544"/>
      <c r="EVH615" s="544"/>
      <c r="EVI615" s="544"/>
      <c r="EVJ615" s="544"/>
      <c r="EVK615" s="544"/>
      <c r="EVL615" s="544"/>
      <c r="EVM615" s="544"/>
      <c r="EVN615" s="544"/>
      <c r="EVO615" s="544"/>
      <c r="EVP615" s="544"/>
      <c r="EVQ615" s="544"/>
      <c r="EVR615" s="544"/>
      <c r="EVS615" s="544"/>
      <c r="EVT615" s="544"/>
      <c r="EVU615" s="544"/>
      <c r="EVV615" s="544"/>
      <c r="EVW615" s="544"/>
      <c r="EVX615" s="544"/>
      <c r="EVY615" s="544"/>
      <c r="EVZ615" s="544"/>
      <c r="EWA615" s="544"/>
      <c r="EWB615" s="544"/>
      <c r="EWC615" s="544"/>
      <c r="EWD615" s="544"/>
      <c r="EWE615" s="544"/>
      <c r="EWF615" s="544"/>
      <c r="EWG615" s="544"/>
      <c r="EWH615" s="544"/>
      <c r="EWI615" s="544"/>
      <c r="EWJ615" s="544"/>
      <c r="EWK615" s="544"/>
      <c r="EWL615" s="544"/>
      <c r="EWM615" s="544"/>
      <c r="EWN615" s="544"/>
      <c r="EWO615" s="544"/>
      <c r="EWP615" s="544"/>
      <c r="EWQ615" s="544"/>
      <c r="EWR615" s="544"/>
      <c r="EWS615" s="544"/>
      <c r="EWT615" s="544"/>
      <c r="EWU615" s="544"/>
      <c r="EWV615" s="544"/>
      <c r="EWW615" s="544"/>
      <c r="EWX615" s="544"/>
      <c r="EWY615" s="544"/>
      <c r="EWZ615" s="544"/>
      <c r="EXA615" s="544"/>
      <c r="EXB615" s="544"/>
      <c r="EXC615" s="544"/>
      <c r="EXD615" s="544"/>
      <c r="EXE615" s="544"/>
      <c r="EXF615" s="544"/>
      <c r="EXG615" s="544"/>
      <c r="EXH615" s="544"/>
      <c r="EXI615" s="544"/>
      <c r="EXJ615" s="544"/>
      <c r="EXK615" s="544"/>
      <c r="EXL615" s="544"/>
      <c r="EXM615" s="544"/>
      <c r="EXN615" s="544"/>
      <c r="EXO615" s="544"/>
      <c r="EXP615" s="544"/>
      <c r="EXQ615" s="544"/>
      <c r="EXR615" s="544"/>
      <c r="EXS615" s="544"/>
      <c r="EXT615" s="544"/>
      <c r="EXU615" s="544"/>
      <c r="EXV615" s="544"/>
      <c r="EXW615" s="544"/>
      <c r="EXX615" s="544"/>
      <c r="EXY615" s="544"/>
      <c r="EXZ615" s="544"/>
      <c r="EYA615" s="544"/>
      <c r="EYB615" s="544"/>
      <c r="EYC615" s="544"/>
      <c r="EYD615" s="544"/>
      <c r="EYE615" s="544"/>
      <c r="EYF615" s="544"/>
      <c r="EYG615" s="544"/>
      <c r="EYH615" s="544"/>
      <c r="EYI615" s="544"/>
      <c r="EYJ615" s="544"/>
      <c r="EYK615" s="544"/>
      <c r="EYL615" s="544"/>
      <c r="EYM615" s="544"/>
      <c r="EYN615" s="544"/>
      <c r="EYO615" s="544"/>
      <c r="EYP615" s="544"/>
      <c r="EYQ615" s="544"/>
      <c r="EYR615" s="544"/>
      <c r="EYS615" s="544"/>
      <c r="EYT615" s="544"/>
      <c r="EYU615" s="544"/>
      <c r="EYV615" s="544"/>
      <c r="EYW615" s="544"/>
      <c r="EYX615" s="544"/>
      <c r="EYY615" s="544"/>
      <c r="EYZ615" s="544"/>
      <c r="EZA615" s="544"/>
      <c r="EZB615" s="544"/>
      <c r="EZC615" s="544"/>
      <c r="EZD615" s="544"/>
      <c r="EZE615" s="544"/>
      <c r="EZF615" s="544"/>
      <c r="EZG615" s="544"/>
      <c r="EZH615" s="544"/>
      <c r="EZI615" s="544"/>
      <c r="EZJ615" s="544"/>
      <c r="EZK615" s="544"/>
      <c r="EZL615" s="544"/>
      <c r="EZM615" s="544"/>
      <c r="EZN615" s="544"/>
      <c r="EZO615" s="544"/>
      <c r="EZP615" s="544"/>
      <c r="EZQ615" s="544"/>
      <c r="EZR615" s="544"/>
      <c r="EZS615" s="544"/>
      <c r="EZT615" s="544"/>
      <c r="EZU615" s="544"/>
      <c r="EZV615" s="544"/>
      <c r="EZW615" s="544"/>
      <c r="EZX615" s="544"/>
      <c r="EZY615" s="544"/>
      <c r="EZZ615" s="544"/>
      <c r="FAA615" s="544"/>
      <c r="FAB615" s="544"/>
      <c r="FAC615" s="544"/>
      <c r="FAD615" s="544"/>
      <c r="FAE615" s="544"/>
      <c r="FAF615" s="544"/>
      <c r="FAG615" s="544"/>
      <c r="FAH615" s="544"/>
      <c r="FAI615" s="544"/>
      <c r="FAJ615" s="544"/>
      <c r="FAK615" s="544"/>
      <c r="FAL615" s="544"/>
      <c r="FAM615" s="544"/>
      <c r="FAN615" s="544"/>
      <c r="FAO615" s="544"/>
      <c r="FAP615" s="544"/>
      <c r="FAQ615" s="544"/>
      <c r="FAR615" s="544"/>
      <c r="FAS615" s="544"/>
      <c r="FAT615" s="544"/>
      <c r="FAU615" s="544"/>
      <c r="FAV615" s="544"/>
      <c r="FAW615" s="544"/>
      <c r="FAX615" s="544"/>
      <c r="FAY615" s="544"/>
      <c r="FAZ615" s="544"/>
      <c r="FBA615" s="544"/>
      <c r="FBB615" s="544"/>
      <c r="FBC615" s="544"/>
      <c r="FBD615" s="544"/>
      <c r="FBE615" s="544"/>
      <c r="FBF615" s="544"/>
      <c r="FBG615" s="544"/>
      <c r="FBH615" s="544"/>
      <c r="FBI615" s="544"/>
      <c r="FBJ615" s="544"/>
      <c r="FBK615" s="544"/>
      <c r="FBL615" s="544"/>
      <c r="FBM615" s="544"/>
      <c r="FBN615" s="544"/>
      <c r="FBO615" s="544"/>
      <c r="FBP615" s="544"/>
      <c r="FBQ615" s="544"/>
      <c r="FBR615" s="544"/>
      <c r="FBS615" s="544"/>
      <c r="FBT615" s="544"/>
      <c r="FBU615" s="544"/>
      <c r="FBV615" s="544"/>
      <c r="FBW615" s="544"/>
      <c r="FBX615" s="544"/>
      <c r="FBY615" s="544"/>
      <c r="FBZ615" s="544"/>
      <c r="FCA615" s="544"/>
      <c r="FCB615" s="544"/>
      <c r="FCC615" s="544"/>
      <c r="FCD615" s="544"/>
      <c r="FCE615" s="544"/>
      <c r="FCF615" s="544"/>
      <c r="FCG615" s="544"/>
      <c r="FCH615" s="544"/>
      <c r="FCI615" s="544"/>
      <c r="FCJ615" s="544"/>
      <c r="FCK615" s="544"/>
      <c r="FCL615" s="544"/>
      <c r="FCM615" s="544"/>
      <c r="FCN615" s="544"/>
      <c r="FCO615" s="544"/>
      <c r="FCP615" s="544"/>
      <c r="FCQ615" s="544"/>
      <c r="FCR615" s="544"/>
      <c r="FCS615" s="544"/>
      <c r="FCT615" s="544"/>
      <c r="FCU615" s="544"/>
      <c r="FCV615" s="544"/>
      <c r="FCW615" s="544"/>
      <c r="FCX615" s="544"/>
      <c r="FCY615" s="544"/>
      <c r="FCZ615" s="544"/>
      <c r="FDA615" s="544"/>
      <c r="FDB615" s="544"/>
      <c r="FDC615" s="544"/>
      <c r="FDD615" s="544"/>
      <c r="FDE615" s="544"/>
      <c r="FDF615" s="544"/>
      <c r="FDG615" s="544"/>
      <c r="FDH615" s="544"/>
      <c r="FDI615" s="544"/>
      <c r="FDJ615" s="544"/>
      <c r="FDK615" s="544"/>
      <c r="FDL615" s="544"/>
      <c r="FDM615" s="544"/>
      <c r="FDN615" s="544"/>
      <c r="FDO615" s="544"/>
      <c r="FDP615" s="544"/>
      <c r="FDQ615" s="544"/>
      <c r="FDR615" s="544"/>
      <c r="FDS615" s="544"/>
      <c r="FDT615" s="544"/>
      <c r="FDU615" s="544"/>
      <c r="FDV615" s="544"/>
      <c r="FDW615" s="544"/>
      <c r="FDX615" s="544"/>
      <c r="FDY615" s="544"/>
      <c r="FDZ615" s="544"/>
      <c r="FEA615" s="544"/>
      <c r="FEB615" s="544"/>
      <c r="FEC615" s="544"/>
      <c r="FED615" s="544"/>
      <c r="FEE615" s="544"/>
      <c r="FEF615" s="544"/>
      <c r="FEG615" s="544"/>
      <c r="FEH615" s="544"/>
      <c r="FEI615" s="544"/>
      <c r="FEJ615" s="544"/>
      <c r="FEK615" s="544"/>
      <c r="FEL615" s="544"/>
      <c r="FEM615" s="544"/>
      <c r="FEN615" s="544"/>
      <c r="FEO615" s="544"/>
      <c r="FEP615" s="544"/>
      <c r="FEQ615" s="544"/>
      <c r="FER615" s="544"/>
      <c r="FES615" s="544"/>
      <c r="FET615" s="544"/>
      <c r="FEU615" s="544"/>
      <c r="FEV615" s="544"/>
      <c r="FEW615" s="544"/>
      <c r="FEX615" s="544"/>
      <c r="FEY615" s="544"/>
      <c r="FEZ615" s="544"/>
      <c r="FFA615" s="544"/>
      <c r="FFB615" s="544"/>
      <c r="FFC615" s="544"/>
      <c r="FFD615" s="544"/>
      <c r="FFE615" s="544"/>
      <c r="FFF615" s="544"/>
      <c r="FFG615" s="544"/>
      <c r="FFH615" s="544"/>
      <c r="FFI615" s="544"/>
      <c r="FFJ615" s="544"/>
      <c r="FFK615" s="544"/>
      <c r="FFL615" s="544"/>
      <c r="FFM615" s="544"/>
      <c r="FFN615" s="544"/>
      <c r="FFO615" s="544"/>
      <c r="FFP615" s="544"/>
      <c r="FFQ615" s="544"/>
      <c r="FFR615" s="544"/>
      <c r="FFS615" s="544"/>
      <c r="FFT615" s="544"/>
      <c r="FFU615" s="544"/>
      <c r="FFV615" s="544"/>
      <c r="FFW615" s="544"/>
      <c r="FFX615" s="544"/>
      <c r="FFY615" s="544"/>
      <c r="FFZ615" s="544"/>
      <c r="FGA615" s="544"/>
      <c r="FGB615" s="544"/>
      <c r="FGC615" s="544"/>
      <c r="FGD615" s="544"/>
      <c r="FGE615" s="544"/>
      <c r="FGF615" s="544"/>
      <c r="FGG615" s="544"/>
      <c r="FGH615" s="544"/>
      <c r="FGI615" s="544"/>
      <c r="FGJ615" s="544"/>
      <c r="FGK615" s="544"/>
      <c r="FGL615" s="544"/>
      <c r="FGM615" s="544"/>
      <c r="FGN615" s="544"/>
      <c r="FGO615" s="544"/>
      <c r="FGP615" s="544"/>
      <c r="FGQ615" s="544"/>
      <c r="FGR615" s="544"/>
      <c r="FGS615" s="544"/>
      <c r="FGT615" s="544"/>
      <c r="FGU615" s="544"/>
      <c r="FGV615" s="544"/>
      <c r="FGW615" s="544"/>
      <c r="FGX615" s="544"/>
      <c r="FGY615" s="544"/>
      <c r="FGZ615" s="544"/>
      <c r="FHA615" s="544"/>
      <c r="FHB615" s="544"/>
      <c r="FHC615" s="544"/>
      <c r="FHD615" s="544"/>
      <c r="FHE615" s="544"/>
      <c r="FHF615" s="544"/>
      <c r="FHG615" s="544"/>
      <c r="FHH615" s="544"/>
      <c r="FHI615" s="544"/>
      <c r="FHJ615" s="544"/>
      <c r="FHK615" s="544"/>
      <c r="FHL615" s="544"/>
      <c r="FHM615" s="544"/>
      <c r="FHN615" s="544"/>
      <c r="FHO615" s="544"/>
      <c r="FHP615" s="544"/>
      <c r="FHQ615" s="544"/>
      <c r="FHR615" s="544"/>
      <c r="FHS615" s="544"/>
      <c r="FHT615" s="544"/>
      <c r="FHU615" s="544"/>
      <c r="FHV615" s="544"/>
      <c r="FHW615" s="544"/>
      <c r="FHX615" s="544"/>
      <c r="FHY615" s="544"/>
      <c r="FHZ615" s="544"/>
      <c r="FIA615" s="544"/>
      <c r="FIB615" s="544"/>
      <c r="FIC615" s="544"/>
      <c r="FID615" s="544"/>
      <c r="FIE615" s="544"/>
      <c r="FIF615" s="544"/>
      <c r="FIG615" s="544"/>
      <c r="FIH615" s="544"/>
      <c r="FII615" s="544"/>
      <c r="FIJ615" s="544"/>
      <c r="FIK615" s="544"/>
      <c r="FIL615" s="544"/>
      <c r="FIM615" s="544"/>
      <c r="FIN615" s="544"/>
      <c r="FIO615" s="544"/>
      <c r="FIP615" s="544"/>
      <c r="FIQ615" s="544"/>
      <c r="FIR615" s="544"/>
      <c r="FIS615" s="544"/>
      <c r="FIT615" s="544"/>
      <c r="FIU615" s="544"/>
      <c r="FIV615" s="544"/>
      <c r="FIW615" s="544"/>
      <c r="FIX615" s="544"/>
      <c r="FIY615" s="544"/>
      <c r="FIZ615" s="544"/>
      <c r="FJA615" s="544"/>
      <c r="FJB615" s="544"/>
      <c r="FJC615" s="544"/>
      <c r="FJD615" s="544"/>
      <c r="FJE615" s="544"/>
      <c r="FJF615" s="544"/>
      <c r="FJG615" s="544"/>
      <c r="FJH615" s="544"/>
      <c r="FJI615" s="544"/>
      <c r="FJJ615" s="544"/>
      <c r="FJK615" s="544"/>
      <c r="FJL615" s="544"/>
      <c r="FJM615" s="544"/>
      <c r="FJN615" s="544"/>
      <c r="FJO615" s="544"/>
      <c r="FJP615" s="544"/>
      <c r="FJQ615" s="544"/>
      <c r="FJR615" s="544"/>
      <c r="FJS615" s="544"/>
      <c r="FJT615" s="544"/>
      <c r="FJU615" s="544"/>
      <c r="FJV615" s="544"/>
      <c r="FJW615" s="544"/>
      <c r="FJX615" s="544"/>
      <c r="FJY615" s="544"/>
      <c r="FJZ615" s="544"/>
      <c r="FKA615" s="544"/>
      <c r="FKB615" s="544"/>
      <c r="FKC615" s="544"/>
      <c r="FKD615" s="544"/>
      <c r="FKE615" s="544"/>
      <c r="FKF615" s="544"/>
      <c r="FKG615" s="544"/>
      <c r="FKH615" s="544"/>
      <c r="FKI615" s="544"/>
      <c r="FKJ615" s="544"/>
      <c r="FKK615" s="544"/>
      <c r="FKL615" s="544"/>
      <c r="FKM615" s="544"/>
      <c r="FKN615" s="544"/>
      <c r="FKO615" s="544"/>
      <c r="FKP615" s="544"/>
      <c r="FKQ615" s="544"/>
      <c r="FKR615" s="544"/>
      <c r="FKS615" s="544"/>
      <c r="FKT615" s="544"/>
      <c r="FKU615" s="544"/>
      <c r="FKV615" s="544"/>
      <c r="FKW615" s="544"/>
      <c r="FKX615" s="544"/>
      <c r="FKY615" s="544"/>
      <c r="FKZ615" s="544"/>
      <c r="FLA615" s="544"/>
      <c r="FLB615" s="544"/>
      <c r="FLC615" s="544"/>
      <c r="FLD615" s="544"/>
      <c r="FLE615" s="544"/>
      <c r="FLF615" s="544"/>
      <c r="FLG615" s="544"/>
      <c r="FLH615" s="544"/>
      <c r="FLI615" s="544"/>
      <c r="FLJ615" s="544"/>
      <c r="FLK615" s="544"/>
      <c r="FLL615" s="544"/>
      <c r="FLM615" s="544"/>
      <c r="FLN615" s="544"/>
      <c r="FLO615" s="544"/>
      <c r="FLP615" s="544"/>
      <c r="FLQ615" s="544"/>
      <c r="FLR615" s="544"/>
      <c r="FLS615" s="544"/>
      <c r="FLT615" s="544"/>
      <c r="FLU615" s="544"/>
      <c r="FLV615" s="544"/>
      <c r="FLW615" s="544"/>
      <c r="FLX615" s="544"/>
      <c r="FLY615" s="544"/>
      <c r="FLZ615" s="544"/>
      <c r="FMA615" s="544"/>
      <c r="FMB615" s="544"/>
      <c r="FMC615" s="544"/>
      <c r="FMD615" s="544"/>
      <c r="FME615" s="544"/>
      <c r="FMF615" s="544"/>
      <c r="FMG615" s="544"/>
      <c r="FMH615" s="544"/>
      <c r="FMI615" s="544"/>
      <c r="FMJ615" s="544"/>
      <c r="FMK615" s="544"/>
      <c r="FML615" s="544"/>
      <c r="FMM615" s="544"/>
      <c r="FMN615" s="544"/>
      <c r="FMO615" s="544"/>
      <c r="FMP615" s="544"/>
      <c r="FMQ615" s="544"/>
      <c r="FMR615" s="544"/>
      <c r="FMS615" s="544"/>
      <c r="FMT615" s="544"/>
      <c r="FMU615" s="544"/>
      <c r="FMV615" s="544"/>
      <c r="FMW615" s="544"/>
      <c r="FMX615" s="544"/>
      <c r="FMY615" s="544"/>
      <c r="FMZ615" s="544"/>
      <c r="FNA615" s="544"/>
      <c r="FNB615" s="544"/>
      <c r="FNC615" s="544"/>
      <c r="FND615" s="544"/>
      <c r="FNE615" s="544"/>
      <c r="FNF615" s="544"/>
      <c r="FNG615" s="544"/>
      <c r="FNH615" s="544"/>
      <c r="FNI615" s="544"/>
      <c r="FNJ615" s="544"/>
      <c r="FNK615" s="544"/>
      <c r="FNL615" s="544"/>
      <c r="FNM615" s="544"/>
      <c r="FNN615" s="544"/>
      <c r="FNO615" s="544"/>
      <c r="FNP615" s="544"/>
      <c r="FNQ615" s="544"/>
      <c r="FNR615" s="544"/>
      <c r="FNS615" s="544"/>
      <c r="FNT615" s="544"/>
      <c r="FNU615" s="544"/>
      <c r="FNV615" s="544"/>
      <c r="FNW615" s="544"/>
      <c r="FNX615" s="544"/>
      <c r="FNY615" s="544"/>
      <c r="FNZ615" s="544"/>
      <c r="FOA615" s="544"/>
      <c r="FOB615" s="544"/>
      <c r="FOC615" s="544"/>
      <c r="FOD615" s="544"/>
      <c r="FOE615" s="544"/>
      <c r="FOF615" s="544"/>
      <c r="FOG615" s="544"/>
      <c r="FOH615" s="544"/>
      <c r="FOI615" s="544"/>
      <c r="FOJ615" s="544"/>
      <c r="FOK615" s="544"/>
      <c r="FOL615" s="544"/>
      <c r="FOM615" s="544"/>
      <c r="FON615" s="544"/>
      <c r="FOO615" s="544"/>
      <c r="FOP615" s="544"/>
      <c r="FOQ615" s="544"/>
      <c r="FOR615" s="544"/>
      <c r="FOS615" s="544"/>
      <c r="FOT615" s="544"/>
      <c r="FOU615" s="544"/>
      <c r="FOV615" s="544"/>
      <c r="FOW615" s="544"/>
      <c r="FOX615" s="544"/>
      <c r="FOY615" s="544"/>
      <c r="FOZ615" s="544"/>
      <c r="FPA615" s="544"/>
      <c r="FPB615" s="544"/>
      <c r="FPC615" s="544"/>
      <c r="FPD615" s="544"/>
      <c r="FPE615" s="544"/>
      <c r="FPF615" s="544"/>
      <c r="FPG615" s="544"/>
      <c r="FPH615" s="544"/>
      <c r="FPI615" s="544"/>
      <c r="FPJ615" s="544"/>
      <c r="FPK615" s="544"/>
      <c r="FPL615" s="544"/>
      <c r="FPM615" s="544"/>
      <c r="FPN615" s="544"/>
      <c r="FPO615" s="544"/>
      <c r="FPP615" s="544"/>
      <c r="FPQ615" s="544"/>
      <c r="FPR615" s="544"/>
      <c r="FPS615" s="544"/>
      <c r="FPT615" s="544"/>
      <c r="FPU615" s="544"/>
      <c r="FPV615" s="544"/>
      <c r="FPW615" s="544"/>
      <c r="FPX615" s="544"/>
      <c r="FPY615" s="544"/>
      <c r="FPZ615" s="544"/>
      <c r="FQA615" s="544"/>
      <c r="FQB615" s="544"/>
      <c r="FQC615" s="544"/>
      <c r="FQD615" s="544"/>
      <c r="FQE615" s="544"/>
      <c r="FQF615" s="544"/>
      <c r="FQG615" s="544"/>
      <c r="FQH615" s="544"/>
      <c r="FQI615" s="544"/>
      <c r="FQJ615" s="544"/>
      <c r="FQK615" s="544"/>
      <c r="FQL615" s="544"/>
      <c r="FQM615" s="544"/>
      <c r="FQN615" s="544"/>
      <c r="FQO615" s="544"/>
      <c r="FQP615" s="544"/>
      <c r="FQQ615" s="544"/>
      <c r="FQR615" s="544"/>
      <c r="FQS615" s="544"/>
      <c r="FQT615" s="544"/>
      <c r="FQU615" s="544"/>
      <c r="FQV615" s="544"/>
      <c r="FQW615" s="544"/>
      <c r="FQX615" s="544"/>
      <c r="FQY615" s="544"/>
      <c r="FQZ615" s="544"/>
      <c r="FRA615" s="544"/>
      <c r="FRB615" s="544"/>
      <c r="FRC615" s="544"/>
      <c r="FRD615" s="544"/>
      <c r="FRE615" s="544"/>
      <c r="FRF615" s="544"/>
      <c r="FRG615" s="544"/>
      <c r="FRH615" s="544"/>
      <c r="FRI615" s="544"/>
      <c r="FRJ615" s="544"/>
      <c r="FRK615" s="544"/>
      <c r="FRL615" s="544"/>
      <c r="FRM615" s="544"/>
      <c r="FRN615" s="544"/>
      <c r="FRO615" s="544"/>
      <c r="FRP615" s="544"/>
      <c r="FRQ615" s="544"/>
      <c r="FRR615" s="544"/>
      <c r="FRS615" s="544"/>
      <c r="FRT615" s="544"/>
      <c r="FRU615" s="544"/>
      <c r="FRV615" s="544"/>
      <c r="FRW615" s="544"/>
      <c r="FRX615" s="544"/>
      <c r="FRY615" s="544"/>
      <c r="FRZ615" s="544"/>
      <c r="FSA615" s="544"/>
      <c r="FSB615" s="544"/>
      <c r="FSC615" s="544"/>
      <c r="FSD615" s="544"/>
      <c r="FSE615" s="544"/>
      <c r="FSF615" s="544"/>
      <c r="FSG615" s="544"/>
      <c r="FSH615" s="544"/>
      <c r="FSI615" s="544"/>
      <c r="FSJ615" s="544"/>
      <c r="FSK615" s="544"/>
      <c r="FSL615" s="544"/>
      <c r="FSM615" s="544"/>
      <c r="FSN615" s="544"/>
      <c r="FSO615" s="544"/>
      <c r="FSP615" s="544"/>
      <c r="FSQ615" s="544"/>
      <c r="FSR615" s="544"/>
      <c r="FSS615" s="544"/>
      <c r="FST615" s="544"/>
      <c r="FSU615" s="544"/>
      <c r="FSV615" s="544"/>
      <c r="FSW615" s="544"/>
      <c r="FSX615" s="544"/>
      <c r="FSY615" s="544"/>
      <c r="FSZ615" s="544"/>
      <c r="FTA615" s="544"/>
      <c r="FTB615" s="544"/>
      <c r="FTC615" s="544"/>
      <c r="FTD615" s="544"/>
      <c r="FTE615" s="544"/>
      <c r="FTF615" s="544"/>
      <c r="FTG615" s="544"/>
      <c r="FTH615" s="544"/>
      <c r="FTI615" s="544"/>
      <c r="FTJ615" s="544"/>
      <c r="FTK615" s="544"/>
      <c r="FTL615" s="544"/>
      <c r="FTM615" s="544"/>
      <c r="FTN615" s="544"/>
      <c r="FTO615" s="544"/>
      <c r="FTP615" s="544"/>
      <c r="FTQ615" s="544"/>
      <c r="FTR615" s="544"/>
      <c r="FTS615" s="544"/>
      <c r="FTT615" s="544"/>
      <c r="FTU615" s="544"/>
      <c r="FTV615" s="544"/>
      <c r="FTW615" s="544"/>
      <c r="FTX615" s="544"/>
      <c r="FTY615" s="544"/>
      <c r="FTZ615" s="544"/>
      <c r="FUA615" s="544"/>
      <c r="FUB615" s="544"/>
      <c r="FUC615" s="544"/>
      <c r="FUD615" s="544"/>
      <c r="FUE615" s="544"/>
      <c r="FUF615" s="544"/>
      <c r="FUG615" s="544"/>
      <c r="FUH615" s="544"/>
      <c r="FUI615" s="544"/>
      <c r="FUJ615" s="544"/>
      <c r="FUK615" s="544"/>
      <c r="FUL615" s="544"/>
      <c r="FUM615" s="544"/>
      <c r="FUN615" s="544"/>
      <c r="FUO615" s="544"/>
      <c r="FUP615" s="544"/>
      <c r="FUQ615" s="544"/>
      <c r="FUR615" s="544"/>
      <c r="FUS615" s="544"/>
      <c r="FUT615" s="544"/>
      <c r="FUU615" s="544"/>
      <c r="FUV615" s="544"/>
      <c r="FUW615" s="544"/>
      <c r="FUX615" s="544"/>
      <c r="FUY615" s="544"/>
      <c r="FUZ615" s="544"/>
      <c r="FVA615" s="544"/>
      <c r="FVB615" s="544"/>
      <c r="FVC615" s="544"/>
      <c r="FVD615" s="544"/>
      <c r="FVE615" s="544"/>
      <c r="FVF615" s="544"/>
      <c r="FVG615" s="544"/>
      <c r="FVH615" s="544"/>
      <c r="FVI615" s="544"/>
      <c r="FVJ615" s="544"/>
      <c r="FVK615" s="544"/>
      <c r="FVL615" s="544"/>
      <c r="FVM615" s="544"/>
      <c r="FVN615" s="544"/>
      <c r="FVO615" s="544"/>
      <c r="FVP615" s="544"/>
      <c r="FVQ615" s="544"/>
      <c r="FVR615" s="544"/>
      <c r="FVS615" s="544"/>
      <c r="FVT615" s="544"/>
      <c r="FVU615" s="544"/>
      <c r="FVV615" s="544"/>
      <c r="FVW615" s="544"/>
      <c r="FVX615" s="544"/>
      <c r="FVY615" s="544"/>
      <c r="FVZ615" s="544"/>
      <c r="FWA615" s="544"/>
      <c r="FWB615" s="544"/>
      <c r="FWC615" s="544"/>
      <c r="FWD615" s="544"/>
      <c r="FWE615" s="544"/>
      <c r="FWF615" s="544"/>
      <c r="FWG615" s="544"/>
      <c r="FWH615" s="544"/>
      <c r="FWI615" s="544"/>
      <c r="FWJ615" s="544"/>
      <c r="FWK615" s="544"/>
      <c r="FWL615" s="544"/>
      <c r="FWM615" s="544"/>
      <c r="FWN615" s="544"/>
      <c r="FWO615" s="544"/>
      <c r="FWP615" s="544"/>
      <c r="FWQ615" s="544"/>
      <c r="FWR615" s="544"/>
      <c r="FWS615" s="544"/>
      <c r="FWT615" s="544"/>
      <c r="FWU615" s="544"/>
      <c r="FWV615" s="544"/>
      <c r="FWW615" s="544"/>
      <c r="FWX615" s="544"/>
      <c r="FWY615" s="544"/>
      <c r="FWZ615" s="544"/>
      <c r="FXA615" s="544"/>
      <c r="FXB615" s="544"/>
      <c r="FXC615" s="544"/>
      <c r="FXD615" s="544"/>
      <c r="FXE615" s="544"/>
      <c r="FXF615" s="544"/>
      <c r="FXG615" s="544"/>
      <c r="FXH615" s="544"/>
      <c r="FXI615" s="544"/>
      <c r="FXJ615" s="544"/>
      <c r="FXK615" s="544"/>
      <c r="FXL615" s="544"/>
      <c r="FXM615" s="544"/>
      <c r="FXN615" s="544"/>
      <c r="FXO615" s="544"/>
      <c r="FXP615" s="544"/>
      <c r="FXQ615" s="544"/>
      <c r="FXR615" s="544"/>
      <c r="FXS615" s="544"/>
      <c r="FXT615" s="544"/>
      <c r="FXU615" s="544"/>
      <c r="FXV615" s="544"/>
      <c r="FXW615" s="544"/>
      <c r="FXX615" s="544"/>
      <c r="FXY615" s="544"/>
      <c r="FXZ615" s="544"/>
      <c r="FYA615" s="544"/>
      <c r="FYB615" s="544"/>
      <c r="FYC615" s="544"/>
      <c r="FYD615" s="544"/>
      <c r="FYE615" s="544"/>
      <c r="FYF615" s="544"/>
      <c r="FYG615" s="544"/>
      <c r="FYH615" s="544"/>
      <c r="FYI615" s="544"/>
      <c r="FYJ615" s="544"/>
      <c r="FYK615" s="544"/>
      <c r="FYL615" s="544"/>
      <c r="FYM615" s="544"/>
      <c r="FYN615" s="544"/>
      <c r="FYO615" s="544"/>
      <c r="FYP615" s="544"/>
      <c r="FYQ615" s="544"/>
      <c r="FYR615" s="544"/>
      <c r="FYS615" s="544"/>
      <c r="FYT615" s="544"/>
      <c r="FYU615" s="544"/>
      <c r="FYV615" s="544"/>
      <c r="FYW615" s="544"/>
      <c r="FYX615" s="544"/>
      <c r="FYY615" s="544"/>
      <c r="FYZ615" s="544"/>
      <c r="FZA615" s="544"/>
      <c r="FZB615" s="544"/>
      <c r="FZC615" s="544"/>
      <c r="FZD615" s="544"/>
      <c r="FZE615" s="544"/>
      <c r="FZF615" s="544"/>
      <c r="FZG615" s="544"/>
      <c r="FZH615" s="544"/>
      <c r="FZI615" s="544"/>
      <c r="FZJ615" s="544"/>
      <c r="FZK615" s="544"/>
      <c r="FZL615" s="544"/>
      <c r="FZM615" s="544"/>
      <c r="FZN615" s="544"/>
      <c r="FZO615" s="544"/>
      <c r="FZP615" s="544"/>
      <c r="FZQ615" s="544"/>
      <c r="FZR615" s="544"/>
      <c r="FZS615" s="544"/>
      <c r="FZT615" s="544"/>
      <c r="FZU615" s="544"/>
      <c r="FZV615" s="544"/>
      <c r="FZW615" s="544"/>
      <c r="FZX615" s="544"/>
      <c r="FZY615" s="544"/>
      <c r="FZZ615" s="544"/>
      <c r="GAA615" s="544"/>
      <c r="GAB615" s="544"/>
      <c r="GAC615" s="544"/>
      <c r="GAD615" s="544"/>
      <c r="GAE615" s="544"/>
      <c r="GAF615" s="544"/>
      <c r="GAG615" s="544"/>
      <c r="GAH615" s="544"/>
      <c r="GAI615" s="544"/>
      <c r="GAJ615" s="544"/>
      <c r="GAK615" s="544"/>
      <c r="GAL615" s="544"/>
      <c r="GAM615" s="544"/>
      <c r="GAN615" s="544"/>
      <c r="GAO615" s="544"/>
      <c r="GAP615" s="544"/>
      <c r="GAQ615" s="544"/>
      <c r="GAR615" s="544"/>
      <c r="GAS615" s="544"/>
      <c r="GAT615" s="544"/>
      <c r="GAU615" s="544"/>
      <c r="GAV615" s="544"/>
      <c r="GAW615" s="544"/>
      <c r="GAX615" s="544"/>
      <c r="GAY615" s="544"/>
      <c r="GAZ615" s="544"/>
      <c r="GBA615" s="544"/>
      <c r="GBB615" s="544"/>
      <c r="GBC615" s="544"/>
      <c r="GBD615" s="544"/>
      <c r="GBE615" s="544"/>
      <c r="GBF615" s="544"/>
      <c r="GBG615" s="544"/>
      <c r="GBH615" s="544"/>
      <c r="GBI615" s="544"/>
      <c r="GBJ615" s="544"/>
      <c r="GBK615" s="544"/>
      <c r="GBL615" s="544"/>
      <c r="GBM615" s="544"/>
      <c r="GBN615" s="544"/>
      <c r="GBO615" s="544"/>
      <c r="GBP615" s="544"/>
      <c r="GBQ615" s="544"/>
      <c r="GBR615" s="544"/>
      <c r="GBS615" s="544"/>
      <c r="GBT615" s="544"/>
      <c r="GBU615" s="544"/>
      <c r="GBV615" s="544"/>
      <c r="GBW615" s="544"/>
      <c r="GBX615" s="544"/>
      <c r="GBY615" s="544"/>
      <c r="GBZ615" s="544"/>
      <c r="GCA615" s="544"/>
      <c r="GCB615" s="544"/>
      <c r="GCC615" s="544"/>
      <c r="GCD615" s="544"/>
      <c r="GCE615" s="544"/>
      <c r="GCF615" s="544"/>
      <c r="GCG615" s="544"/>
      <c r="GCH615" s="544"/>
      <c r="GCI615" s="544"/>
      <c r="GCJ615" s="544"/>
      <c r="GCK615" s="544"/>
      <c r="GCL615" s="544"/>
      <c r="GCM615" s="544"/>
      <c r="GCN615" s="544"/>
      <c r="GCO615" s="544"/>
      <c r="GCP615" s="544"/>
      <c r="GCQ615" s="544"/>
      <c r="GCR615" s="544"/>
      <c r="GCS615" s="544"/>
      <c r="GCT615" s="544"/>
      <c r="GCU615" s="544"/>
      <c r="GCV615" s="544"/>
      <c r="GCW615" s="544"/>
      <c r="GCX615" s="544"/>
      <c r="GCY615" s="544"/>
      <c r="GCZ615" s="544"/>
      <c r="GDA615" s="544"/>
      <c r="GDB615" s="544"/>
      <c r="GDC615" s="544"/>
      <c r="GDD615" s="544"/>
      <c r="GDE615" s="544"/>
      <c r="GDF615" s="544"/>
      <c r="GDG615" s="544"/>
      <c r="GDH615" s="544"/>
      <c r="GDI615" s="544"/>
      <c r="GDJ615" s="544"/>
      <c r="GDK615" s="544"/>
      <c r="GDL615" s="544"/>
      <c r="GDM615" s="544"/>
      <c r="GDN615" s="544"/>
      <c r="GDO615" s="544"/>
      <c r="GDP615" s="544"/>
      <c r="GDQ615" s="544"/>
      <c r="GDR615" s="544"/>
      <c r="GDS615" s="544"/>
      <c r="GDT615" s="544"/>
      <c r="GDU615" s="544"/>
      <c r="GDV615" s="544"/>
      <c r="GDW615" s="544"/>
      <c r="GDX615" s="544"/>
      <c r="GDY615" s="544"/>
      <c r="GDZ615" s="544"/>
      <c r="GEA615" s="544"/>
      <c r="GEB615" s="544"/>
      <c r="GEC615" s="544"/>
      <c r="GED615" s="544"/>
      <c r="GEE615" s="544"/>
      <c r="GEF615" s="544"/>
      <c r="GEG615" s="544"/>
      <c r="GEH615" s="544"/>
      <c r="GEI615" s="544"/>
      <c r="GEJ615" s="544"/>
      <c r="GEK615" s="544"/>
      <c r="GEL615" s="544"/>
      <c r="GEM615" s="544"/>
      <c r="GEN615" s="544"/>
      <c r="GEO615" s="544"/>
      <c r="GEP615" s="544"/>
      <c r="GEQ615" s="544"/>
      <c r="GER615" s="544"/>
      <c r="GES615" s="544"/>
      <c r="GET615" s="544"/>
      <c r="GEU615" s="544"/>
      <c r="GEV615" s="544"/>
      <c r="GEW615" s="544"/>
      <c r="GEX615" s="544"/>
      <c r="GEY615" s="544"/>
      <c r="GEZ615" s="544"/>
      <c r="GFA615" s="544"/>
      <c r="GFB615" s="544"/>
      <c r="GFC615" s="544"/>
      <c r="GFD615" s="544"/>
      <c r="GFE615" s="544"/>
      <c r="GFF615" s="544"/>
      <c r="GFG615" s="544"/>
      <c r="GFH615" s="544"/>
      <c r="GFI615" s="544"/>
      <c r="GFJ615" s="544"/>
      <c r="GFK615" s="544"/>
      <c r="GFL615" s="544"/>
      <c r="GFM615" s="544"/>
      <c r="GFN615" s="544"/>
      <c r="GFO615" s="544"/>
      <c r="GFP615" s="544"/>
      <c r="GFQ615" s="544"/>
      <c r="GFR615" s="544"/>
      <c r="GFS615" s="544"/>
      <c r="GFT615" s="544"/>
      <c r="GFU615" s="544"/>
      <c r="GFV615" s="544"/>
      <c r="GFW615" s="544"/>
      <c r="GFX615" s="544"/>
      <c r="GFY615" s="544"/>
      <c r="GFZ615" s="544"/>
      <c r="GGA615" s="544"/>
      <c r="GGB615" s="544"/>
      <c r="GGC615" s="544"/>
      <c r="GGD615" s="544"/>
      <c r="GGE615" s="544"/>
      <c r="GGF615" s="544"/>
      <c r="GGG615" s="544"/>
      <c r="GGH615" s="544"/>
      <c r="GGI615" s="544"/>
      <c r="GGJ615" s="544"/>
      <c r="GGK615" s="544"/>
      <c r="GGL615" s="544"/>
      <c r="GGM615" s="544"/>
      <c r="GGN615" s="544"/>
      <c r="GGO615" s="544"/>
      <c r="GGP615" s="544"/>
      <c r="GGQ615" s="544"/>
      <c r="GGR615" s="544"/>
      <c r="GGS615" s="544"/>
      <c r="GGT615" s="544"/>
      <c r="GGU615" s="544"/>
      <c r="GGV615" s="544"/>
      <c r="GGW615" s="544"/>
      <c r="GGX615" s="544"/>
      <c r="GGY615" s="544"/>
      <c r="GGZ615" s="544"/>
      <c r="GHA615" s="544"/>
      <c r="GHB615" s="544"/>
      <c r="GHC615" s="544"/>
      <c r="GHD615" s="544"/>
      <c r="GHE615" s="544"/>
      <c r="GHF615" s="544"/>
      <c r="GHG615" s="544"/>
      <c r="GHH615" s="544"/>
      <c r="GHI615" s="544"/>
      <c r="GHJ615" s="544"/>
      <c r="GHK615" s="544"/>
      <c r="GHL615" s="544"/>
      <c r="GHM615" s="544"/>
      <c r="GHN615" s="544"/>
      <c r="GHO615" s="544"/>
      <c r="GHP615" s="544"/>
      <c r="GHQ615" s="544"/>
      <c r="GHR615" s="544"/>
      <c r="GHS615" s="544"/>
      <c r="GHT615" s="544"/>
      <c r="GHU615" s="544"/>
      <c r="GHV615" s="544"/>
      <c r="GHW615" s="544"/>
      <c r="GHX615" s="544"/>
      <c r="GHY615" s="544"/>
      <c r="GHZ615" s="544"/>
      <c r="GIA615" s="544"/>
      <c r="GIB615" s="544"/>
      <c r="GIC615" s="544"/>
      <c r="GID615" s="544"/>
      <c r="GIE615" s="544"/>
      <c r="GIF615" s="544"/>
      <c r="GIG615" s="544"/>
      <c r="GIH615" s="544"/>
      <c r="GII615" s="544"/>
      <c r="GIJ615" s="544"/>
      <c r="GIK615" s="544"/>
      <c r="GIL615" s="544"/>
      <c r="GIM615" s="544"/>
      <c r="GIN615" s="544"/>
      <c r="GIO615" s="544"/>
      <c r="GIP615" s="544"/>
      <c r="GIQ615" s="544"/>
      <c r="GIR615" s="544"/>
      <c r="GIS615" s="544"/>
      <c r="GIT615" s="544"/>
      <c r="GIU615" s="544"/>
      <c r="GIV615" s="544"/>
      <c r="GIW615" s="544"/>
      <c r="GIX615" s="544"/>
      <c r="GIY615" s="544"/>
      <c r="GIZ615" s="544"/>
      <c r="GJA615" s="544"/>
      <c r="GJB615" s="544"/>
      <c r="GJC615" s="544"/>
      <c r="GJD615" s="544"/>
      <c r="GJE615" s="544"/>
      <c r="GJF615" s="544"/>
      <c r="GJG615" s="544"/>
      <c r="GJH615" s="544"/>
      <c r="GJI615" s="544"/>
      <c r="GJJ615" s="544"/>
      <c r="GJK615" s="544"/>
      <c r="GJL615" s="544"/>
      <c r="GJM615" s="544"/>
      <c r="GJN615" s="544"/>
      <c r="GJO615" s="544"/>
      <c r="GJP615" s="544"/>
      <c r="GJQ615" s="544"/>
      <c r="GJR615" s="544"/>
      <c r="GJS615" s="544"/>
      <c r="GJT615" s="544"/>
      <c r="GJU615" s="544"/>
      <c r="GJV615" s="544"/>
      <c r="GJW615" s="544"/>
      <c r="GJX615" s="544"/>
      <c r="GJY615" s="544"/>
      <c r="GJZ615" s="544"/>
      <c r="GKA615" s="544"/>
      <c r="GKB615" s="544"/>
      <c r="GKC615" s="544"/>
      <c r="GKD615" s="544"/>
      <c r="GKE615" s="544"/>
      <c r="GKF615" s="544"/>
      <c r="GKG615" s="544"/>
      <c r="GKH615" s="544"/>
      <c r="GKI615" s="544"/>
      <c r="GKJ615" s="544"/>
      <c r="GKK615" s="544"/>
      <c r="GKL615" s="544"/>
      <c r="GKM615" s="544"/>
      <c r="GKN615" s="544"/>
      <c r="GKO615" s="544"/>
      <c r="GKP615" s="544"/>
      <c r="GKQ615" s="544"/>
      <c r="GKR615" s="544"/>
      <c r="GKS615" s="544"/>
      <c r="GKT615" s="544"/>
      <c r="GKU615" s="544"/>
      <c r="GKV615" s="544"/>
      <c r="GKW615" s="544"/>
      <c r="GKX615" s="544"/>
      <c r="GKY615" s="544"/>
      <c r="GKZ615" s="544"/>
      <c r="GLA615" s="544"/>
      <c r="GLB615" s="544"/>
      <c r="GLC615" s="544"/>
      <c r="GLD615" s="544"/>
      <c r="GLE615" s="544"/>
      <c r="GLF615" s="544"/>
      <c r="GLG615" s="544"/>
      <c r="GLH615" s="544"/>
      <c r="GLI615" s="544"/>
      <c r="GLJ615" s="544"/>
      <c r="GLK615" s="544"/>
      <c r="GLL615" s="544"/>
      <c r="GLM615" s="544"/>
      <c r="GLN615" s="544"/>
      <c r="GLO615" s="544"/>
      <c r="GLP615" s="544"/>
      <c r="GLQ615" s="544"/>
      <c r="GLR615" s="544"/>
      <c r="GLS615" s="544"/>
      <c r="GLT615" s="544"/>
      <c r="GLU615" s="544"/>
      <c r="GLV615" s="544"/>
      <c r="GLW615" s="544"/>
      <c r="GLX615" s="544"/>
      <c r="GLY615" s="544"/>
      <c r="GLZ615" s="544"/>
      <c r="GMA615" s="544"/>
      <c r="GMB615" s="544"/>
      <c r="GMC615" s="544"/>
      <c r="GMD615" s="544"/>
      <c r="GME615" s="544"/>
      <c r="GMF615" s="544"/>
      <c r="GMG615" s="544"/>
      <c r="GMH615" s="544"/>
      <c r="GMI615" s="544"/>
      <c r="GMJ615" s="544"/>
      <c r="GMK615" s="544"/>
      <c r="GML615" s="544"/>
      <c r="GMM615" s="544"/>
      <c r="GMN615" s="544"/>
      <c r="GMO615" s="544"/>
      <c r="GMP615" s="544"/>
      <c r="GMQ615" s="544"/>
      <c r="GMR615" s="544"/>
      <c r="GMS615" s="544"/>
      <c r="GMT615" s="544"/>
      <c r="GMU615" s="544"/>
      <c r="GMV615" s="544"/>
      <c r="GMW615" s="544"/>
      <c r="GMX615" s="544"/>
      <c r="GMY615" s="544"/>
      <c r="GMZ615" s="544"/>
      <c r="GNA615" s="544"/>
      <c r="GNB615" s="544"/>
      <c r="GNC615" s="544"/>
      <c r="GND615" s="544"/>
      <c r="GNE615" s="544"/>
      <c r="GNF615" s="544"/>
      <c r="GNG615" s="544"/>
      <c r="GNH615" s="544"/>
      <c r="GNI615" s="544"/>
      <c r="GNJ615" s="544"/>
      <c r="GNK615" s="544"/>
      <c r="GNL615" s="544"/>
      <c r="GNM615" s="544"/>
      <c r="GNN615" s="544"/>
      <c r="GNO615" s="544"/>
      <c r="GNP615" s="544"/>
      <c r="GNQ615" s="544"/>
      <c r="GNR615" s="544"/>
      <c r="GNS615" s="544"/>
      <c r="GNT615" s="544"/>
      <c r="GNU615" s="544"/>
      <c r="GNV615" s="544"/>
      <c r="GNW615" s="544"/>
      <c r="GNX615" s="544"/>
      <c r="GNY615" s="544"/>
      <c r="GNZ615" s="544"/>
      <c r="GOA615" s="544"/>
      <c r="GOB615" s="544"/>
      <c r="GOC615" s="544"/>
      <c r="GOD615" s="544"/>
      <c r="GOE615" s="544"/>
      <c r="GOF615" s="544"/>
      <c r="GOG615" s="544"/>
      <c r="GOH615" s="544"/>
      <c r="GOI615" s="544"/>
      <c r="GOJ615" s="544"/>
      <c r="GOK615" s="544"/>
      <c r="GOL615" s="544"/>
      <c r="GOM615" s="544"/>
      <c r="GON615" s="544"/>
      <c r="GOO615" s="544"/>
      <c r="GOP615" s="544"/>
      <c r="GOQ615" s="544"/>
      <c r="GOR615" s="544"/>
      <c r="GOS615" s="544"/>
      <c r="GOT615" s="544"/>
      <c r="GOU615" s="544"/>
      <c r="GOV615" s="544"/>
      <c r="GOW615" s="544"/>
      <c r="GOX615" s="544"/>
      <c r="GOY615" s="544"/>
      <c r="GOZ615" s="544"/>
      <c r="GPA615" s="544"/>
      <c r="GPB615" s="544"/>
      <c r="GPC615" s="544"/>
      <c r="GPD615" s="544"/>
      <c r="GPE615" s="544"/>
      <c r="GPF615" s="544"/>
      <c r="GPG615" s="544"/>
      <c r="GPH615" s="544"/>
      <c r="GPI615" s="544"/>
      <c r="GPJ615" s="544"/>
      <c r="GPK615" s="544"/>
      <c r="GPL615" s="544"/>
      <c r="GPM615" s="544"/>
      <c r="GPN615" s="544"/>
      <c r="GPO615" s="544"/>
      <c r="GPP615" s="544"/>
      <c r="GPQ615" s="544"/>
      <c r="GPR615" s="544"/>
      <c r="GPS615" s="544"/>
      <c r="GPT615" s="544"/>
      <c r="GPU615" s="544"/>
      <c r="GPV615" s="544"/>
      <c r="GPW615" s="544"/>
      <c r="GPX615" s="544"/>
      <c r="GPY615" s="544"/>
      <c r="GPZ615" s="544"/>
      <c r="GQA615" s="544"/>
      <c r="GQB615" s="544"/>
      <c r="GQC615" s="544"/>
      <c r="GQD615" s="544"/>
      <c r="GQE615" s="544"/>
      <c r="GQF615" s="544"/>
      <c r="GQG615" s="544"/>
      <c r="GQH615" s="544"/>
      <c r="GQI615" s="544"/>
      <c r="GQJ615" s="544"/>
      <c r="GQK615" s="544"/>
      <c r="GQL615" s="544"/>
      <c r="GQM615" s="544"/>
      <c r="GQN615" s="544"/>
      <c r="GQO615" s="544"/>
      <c r="GQP615" s="544"/>
      <c r="GQQ615" s="544"/>
      <c r="GQR615" s="544"/>
      <c r="GQS615" s="544"/>
      <c r="GQT615" s="544"/>
      <c r="GQU615" s="544"/>
      <c r="GQV615" s="544"/>
      <c r="GQW615" s="544"/>
      <c r="GQX615" s="544"/>
      <c r="GQY615" s="544"/>
      <c r="GQZ615" s="544"/>
      <c r="GRA615" s="544"/>
      <c r="GRB615" s="544"/>
      <c r="GRC615" s="544"/>
      <c r="GRD615" s="544"/>
      <c r="GRE615" s="544"/>
      <c r="GRF615" s="544"/>
      <c r="GRG615" s="544"/>
      <c r="GRH615" s="544"/>
      <c r="GRI615" s="544"/>
      <c r="GRJ615" s="544"/>
      <c r="GRK615" s="544"/>
      <c r="GRL615" s="544"/>
      <c r="GRM615" s="544"/>
      <c r="GRN615" s="544"/>
      <c r="GRO615" s="544"/>
      <c r="GRP615" s="544"/>
      <c r="GRQ615" s="544"/>
      <c r="GRR615" s="544"/>
      <c r="GRS615" s="544"/>
      <c r="GRT615" s="544"/>
      <c r="GRU615" s="544"/>
      <c r="GRV615" s="544"/>
      <c r="GRW615" s="544"/>
      <c r="GRX615" s="544"/>
      <c r="GRY615" s="544"/>
      <c r="GRZ615" s="544"/>
      <c r="GSA615" s="544"/>
      <c r="GSB615" s="544"/>
      <c r="GSC615" s="544"/>
      <c r="GSD615" s="544"/>
      <c r="GSE615" s="544"/>
      <c r="GSF615" s="544"/>
      <c r="GSG615" s="544"/>
      <c r="GSH615" s="544"/>
      <c r="GSI615" s="544"/>
      <c r="GSJ615" s="544"/>
      <c r="GSK615" s="544"/>
      <c r="GSL615" s="544"/>
      <c r="GSM615" s="544"/>
      <c r="GSN615" s="544"/>
      <c r="GSO615" s="544"/>
      <c r="GSP615" s="544"/>
      <c r="GSQ615" s="544"/>
      <c r="GSR615" s="544"/>
      <c r="GSS615" s="544"/>
      <c r="GST615" s="544"/>
      <c r="GSU615" s="544"/>
      <c r="GSV615" s="544"/>
      <c r="GSW615" s="544"/>
      <c r="GSX615" s="544"/>
      <c r="GSY615" s="544"/>
      <c r="GSZ615" s="544"/>
      <c r="GTA615" s="544"/>
      <c r="GTB615" s="544"/>
      <c r="GTC615" s="544"/>
      <c r="GTD615" s="544"/>
      <c r="GTE615" s="544"/>
      <c r="GTF615" s="544"/>
      <c r="GTG615" s="544"/>
      <c r="GTH615" s="544"/>
      <c r="GTI615" s="544"/>
      <c r="GTJ615" s="544"/>
      <c r="GTK615" s="544"/>
      <c r="GTL615" s="544"/>
      <c r="GTM615" s="544"/>
      <c r="GTN615" s="544"/>
      <c r="GTO615" s="544"/>
      <c r="GTP615" s="544"/>
      <c r="GTQ615" s="544"/>
      <c r="GTR615" s="544"/>
      <c r="GTS615" s="544"/>
      <c r="GTT615" s="544"/>
      <c r="GTU615" s="544"/>
      <c r="GTV615" s="544"/>
      <c r="GTW615" s="544"/>
      <c r="GTX615" s="544"/>
      <c r="GTY615" s="544"/>
      <c r="GTZ615" s="544"/>
      <c r="GUA615" s="544"/>
      <c r="GUB615" s="544"/>
      <c r="GUC615" s="544"/>
      <c r="GUD615" s="544"/>
      <c r="GUE615" s="544"/>
      <c r="GUF615" s="544"/>
      <c r="GUG615" s="544"/>
      <c r="GUH615" s="544"/>
      <c r="GUI615" s="544"/>
      <c r="GUJ615" s="544"/>
      <c r="GUK615" s="544"/>
      <c r="GUL615" s="544"/>
      <c r="GUM615" s="544"/>
      <c r="GUN615" s="544"/>
      <c r="GUO615" s="544"/>
      <c r="GUP615" s="544"/>
      <c r="GUQ615" s="544"/>
      <c r="GUR615" s="544"/>
      <c r="GUS615" s="544"/>
      <c r="GUT615" s="544"/>
      <c r="GUU615" s="544"/>
      <c r="GUV615" s="544"/>
      <c r="GUW615" s="544"/>
      <c r="GUX615" s="544"/>
      <c r="GUY615" s="544"/>
      <c r="GUZ615" s="544"/>
      <c r="GVA615" s="544"/>
      <c r="GVB615" s="544"/>
      <c r="GVC615" s="544"/>
      <c r="GVD615" s="544"/>
      <c r="GVE615" s="544"/>
      <c r="GVF615" s="544"/>
      <c r="GVG615" s="544"/>
      <c r="GVH615" s="544"/>
      <c r="GVI615" s="544"/>
      <c r="GVJ615" s="544"/>
      <c r="GVK615" s="544"/>
      <c r="GVL615" s="544"/>
      <c r="GVM615" s="544"/>
      <c r="GVN615" s="544"/>
      <c r="GVO615" s="544"/>
      <c r="GVP615" s="544"/>
      <c r="GVQ615" s="544"/>
      <c r="GVR615" s="544"/>
      <c r="GVS615" s="544"/>
      <c r="GVT615" s="544"/>
      <c r="GVU615" s="544"/>
      <c r="GVV615" s="544"/>
      <c r="GVW615" s="544"/>
      <c r="GVX615" s="544"/>
      <c r="GVY615" s="544"/>
      <c r="GVZ615" s="544"/>
      <c r="GWA615" s="544"/>
      <c r="GWB615" s="544"/>
      <c r="GWC615" s="544"/>
      <c r="GWD615" s="544"/>
      <c r="GWE615" s="544"/>
      <c r="GWF615" s="544"/>
      <c r="GWG615" s="544"/>
      <c r="GWH615" s="544"/>
      <c r="GWI615" s="544"/>
      <c r="GWJ615" s="544"/>
      <c r="GWK615" s="544"/>
      <c r="GWL615" s="544"/>
      <c r="GWM615" s="544"/>
      <c r="GWN615" s="544"/>
      <c r="GWO615" s="544"/>
      <c r="GWP615" s="544"/>
      <c r="GWQ615" s="544"/>
      <c r="GWR615" s="544"/>
      <c r="GWS615" s="544"/>
      <c r="GWT615" s="544"/>
      <c r="GWU615" s="544"/>
      <c r="GWV615" s="544"/>
      <c r="GWW615" s="544"/>
      <c r="GWX615" s="544"/>
      <c r="GWY615" s="544"/>
      <c r="GWZ615" s="544"/>
      <c r="GXA615" s="544"/>
      <c r="GXB615" s="544"/>
      <c r="GXC615" s="544"/>
      <c r="GXD615" s="544"/>
      <c r="GXE615" s="544"/>
      <c r="GXF615" s="544"/>
      <c r="GXG615" s="544"/>
      <c r="GXH615" s="544"/>
      <c r="GXI615" s="544"/>
      <c r="GXJ615" s="544"/>
      <c r="GXK615" s="544"/>
      <c r="GXL615" s="544"/>
      <c r="GXM615" s="544"/>
      <c r="GXN615" s="544"/>
      <c r="GXO615" s="544"/>
      <c r="GXP615" s="544"/>
      <c r="GXQ615" s="544"/>
      <c r="GXR615" s="544"/>
      <c r="GXS615" s="544"/>
      <c r="GXT615" s="544"/>
      <c r="GXU615" s="544"/>
      <c r="GXV615" s="544"/>
      <c r="GXW615" s="544"/>
      <c r="GXX615" s="544"/>
      <c r="GXY615" s="544"/>
      <c r="GXZ615" s="544"/>
      <c r="GYA615" s="544"/>
      <c r="GYB615" s="544"/>
      <c r="GYC615" s="544"/>
      <c r="GYD615" s="544"/>
      <c r="GYE615" s="544"/>
      <c r="GYF615" s="544"/>
      <c r="GYG615" s="544"/>
      <c r="GYH615" s="544"/>
      <c r="GYI615" s="544"/>
      <c r="GYJ615" s="544"/>
      <c r="GYK615" s="544"/>
      <c r="GYL615" s="544"/>
      <c r="GYM615" s="544"/>
      <c r="GYN615" s="544"/>
      <c r="GYO615" s="544"/>
      <c r="GYP615" s="544"/>
      <c r="GYQ615" s="544"/>
      <c r="GYR615" s="544"/>
      <c r="GYS615" s="544"/>
      <c r="GYT615" s="544"/>
      <c r="GYU615" s="544"/>
      <c r="GYV615" s="544"/>
      <c r="GYW615" s="544"/>
      <c r="GYX615" s="544"/>
      <c r="GYY615" s="544"/>
      <c r="GYZ615" s="544"/>
      <c r="GZA615" s="544"/>
      <c r="GZB615" s="544"/>
      <c r="GZC615" s="544"/>
      <c r="GZD615" s="544"/>
      <c r="GZE615" s="544"/>
      <c r="GZF615" s="544"/>
      <c r="GZG615" s="544"/>
      <c r="GZH615" s="544"/>
      <c r="GZI615" s="544"/>
      <c r="GZJ615" s="544"/>
      <c r="GZK615" s="544"/>
      <c r="GZL615" s="544"/>
      <c r="GZM615" s="544"/>
      <c r="GZN615" s="544"/>
      <c r="GZO615" s="544"/>
      <c r="GZP615" s="544"/>
      <c r="GZQ615" s="544"/>
      <c r="GZR615" s="544"/>
      <c r="GZS615" s="544"/>
      <c r="GZT615" s="544"/>
      <c r="GZU615" s="544"/>
      <c r="GZV615" s="544"/>
      <c r="GZW615" s="544"/>
      <c r="GZX615" s="544"/>
      <c r="GZY615" s="544"/>
      <c r="GZZ615" s="544"/>
      <c r="HAA615" s="544"/>
      <c r="HAB615" s="544"/>
      <c r="HAC615" s="544"/>
      <c r="HAD615" s="544"/>
      <c r="HAE615" s="544"/>
      <c r="HAF615" s="544"/>
      <c r="HAG615" s="544"/>
      <c r="HAH615" s="544"/>
      <c r="HAI615" s="544"/>
      <c r="HAJ615" s="544"/>
      <c r="HAK615" s="544"/>
      <c r="HAL615" s="544"/>
      <c r="HAM615" s="544"/>
      <c r="HAN615" s="544"/>
      <c r="HAO615" s="544"/>
      <c r="HAP615" s="544"/>
      <c r="HAQ615" s="544"/>
      <c r="HAR615" s="544"/>
      <c r="HAS615" s="544"/>
      <c r="HAT615" s="544"/>
      <c r="HAU615" s="544"/>
      <c r="HAV615" s="544"/>
      <c r="HAW615" s="544"/>
      <c r="HAX615" s="544"/>
      <c r="HAY615" s="544"/>
      <c r="HAZ615" s="544"/>
      <c r="HBA615" s="544"/>
      <c r="HBB615" s="544"/>
      <c r="HBC615" s="544"/>
      <c r="HBD615" s="544"/>
      <c r="HBE615" s="544"/>
      <c r="HBF615" s="544"/>
      <c r="HBG615" s="544"/>
      <c r="HBH615" s="544"/>
      <c r="HBI615" s="544"/>
      <c r="HBJ615" s="544"/>
      <c r="HBK615" s="544"/>
      <c r="HBL615" s="544"/>
      <c r="HBM615" s="544"/>
      <c r="HBN615" s="544"/>
      <c r="HBO615" s="544"/>
      <c r="HBP615" s="544"/>
      <c r="HBQ615" s="544"/>
      <c r="HBR615" s="544"/>
      <c r="HBS615" s="544"/>
      <c r="HBT615" s="544"/>
      <c r="HBU615" s="544"/>
      <c r="HBV615" s="544"/>
      <c r="HBW615" s="544"/>
      <c r="HBX615" s="544"/>
      <c r="HBY615" s="544"/>
      <c r="HBZ615" s="544"/>
      <c r="HCA615" s="544"/>
      <c r="HCB615" s="544"/>
      <c r="HCC615" s="544"/>
      <c r="HCD615" s="544"/>
      <c r="HCE615" s="544"/>
      <c r="HCF615" s="544"/>
      <c r="HCG615" s="544"/>
      <c r="HCH615" s="544"/>
      <c r="HCI615" s="544"/>
      <c r="HCJ615" s="544"/>
      <c r="HCK615" s="544"/>
      <c r="HCL615" s="544"/>
      <c r="HCM615" s="544"/>
      <c r="HCN615" s="544"/>
      <c r="HCO615" s="544"/>
      <c r="HCP615" s="544"/>
      <c r="HCQ615" s="544"/>
      <c r="HCR615" s="544"/>
      <c r="HCS615" s="544"/>
      <c r="HCT615" s="544"/>
      <c r="HCU615" s="544"/>
      <c r="HCV615" s="544"/>
      <c r="HCW615" s="544"/>
      <c r="HCX615" s="544"/>
      <c r="HCY615" s="544"/>
      <c r="HCZ615" s="544"/>
      <c r="HDA615" s="544"/>
      <c r="HDB615" s="544"/>
      <c r="HDC615" s="544"/>
      <c r="HDD615" s="544"/>
      <c r="HDE615" s="544"/>
      <c r="HDF615" s="544"/>
      <c r="HDG615" s="544"/>
      <c r="HDH615" s="544"/>
      <c r="HDI615" s="544"/>
      <c r="HDJ615" s="544"/>
      <c r="HDK615" s="544"/>
      <c r="HDL615" s="544"/>
      <c r="HDM615" s="544"/>
      <c r="HDN615" s="544"/>
      <c r="HDO615" s="544"/>
      <c r="HDP615" s="544"/>
      <c r="HDQ615" s="544"/>
      <c r="HDR615" s="544"/>
      <c r="HDS615" s="544"/>
      <c r="HDT615" s="544"/>
      <c r="HDU615" s="544"/>
      <c r="HDV615" s="544"/>
      <c r="HDW615" s="544"/>
      <c r="HDX615" s="544"/>
      <c r="HDY615" s="544"/>
      <c r="HDZ615" s="544"/>
      <c r="HEA615" s="544"/>
      <c r="HEB615" s="544"/>
      <c r="HEC615" s="544"/>
      <c r="HED615" s="544"/>
      <c r="HEE615" s="544"/>
      <c r="HEF615" s="544"/>
      <c r="HEG615" s="544"/>
      <c r="HEH615" s="544"/>
      <c r="HEI615" s="544"/>
      <c r="HEJ615" s="544"/>
      <c r="HEK615" s="544"/>
      <c r="HEL615" s="544"/>
      <c r="HEM615" s="544"/>
      <c r="HEN615" s="544"/>
      <c r="HEO615" s="544"/>
      <c r="HEP615" s="544"/>
      <c r="HEQ615" s="544"/>
      <c r="HER615" s="544"/>
      <c r="HES615" s="544"/>
      <c r="HET615" s="544"/>
      <c r="HEU615" s="544"/>
      <c r="HEV615" s="544"/>
      <c r="HEW615" s="544"/>
      <c r="HEX615" s="544"/>
      <c r="HEY615" s="544"/>
      <c r="HEZ615" s="544"/>
      <c r="HFA615" s="544"/>
      <c r="HFB615" s="544"/>
      <c r="HFC615" s="544"/>
      <c r="HFD615" s="544"/>
      <c r="HFE615" s="544"/>
      <c r="HFF615" s="544"/>
      <c r="HFG615" s="544"/>
      <c r="HFH615" s="544"/>
      <c r="HFI615" s="544"/>
      <c r="HFJ615" s="544"/>
      <c r="HFK615" s="544"/>
      <c r="HFL615" s="544"/>
      <c r="HFM615" s="544"/>
      <c r="HFN615" s="544"/>
      <c r="HFO615" s="544"/>
      <c r="HFP615" s="544"/>
      <c r="HFQ615" s="544"/>
      <c r="HFR615" s="544"/>
      <c r="HFS615" s="544"/>
      <c r="HFT615" s="544"/>
      <c r="HFU615" s="544"/>
      <c r="HFV615" s="544"/>
      <c r="HFW615" s="544"/>
      <c r="HFX615" s="544"/>
      <c r="HFY615" s="544"/>
      <c r="HFZ615" s="544"/>
      <c r="HGA615" s="544"/>
      <c r="HGB615" s="544"/>
      <c r="HGC615" s="544"/>
      <c r="HGD615" s="544"/>
      <c r="HGE615" s="544"/>
      <c r="HGF615" s="544"/>
      <c r="HGG615" s="544"/>
      <c r="HGH615" s="544"/>
      <c r="HGI615" s="544"/>
      <c r="HGJ615" s="544"/>
      <c r="HGK615" s="544"/>
      <c r="HGL615" s="544"/>
      <c r="HGM615" s="544"/>
      <c r="HGN615" s="544"/>
      <c r="HGO615" s="544"/>
      <c r="HGP615" s="544"/>
      <c r="HGQ615" s="544"/>
      <c r="HGR615" s="544"/>
      <c r="HGS615" s="544"/>
      <c r="HGT615" s="544"/>
      <c r="HGU615" s="544"/>
      <c r="HGV615" s="544"/>
      <c r="HGW615" s="544"/>
      <c r="HGX615" s="544"/>
      <c r="HGY615" s="544"/>
      <c r="HGZ615" s="544"/>
      <c r="HHA615" s="544"/>
      <c r="HHB615" s="544"/>
      <c r="HHC615" s="544"/>
      <c r="HHD615" s="544"/>
      <c r="HHE615" s="544"/>
      <c r="HHF615" s="544"/>
      <c r="HHG615" s="544"/>
      <c r="HHH615" s="544"/>
      <c r="HHI615" s="544"/>
      <c r="HHJ615" s="544"/>
      <c r="HHK615" s="544"/>
      <c r="HHL615" s="544"/>
      <c r="HHM615" s="544"/>
      <c r="HHN615" s="544"/>
      <c r="HHO615" s="544"/>
      <c r="HHP615" s="544"/>
      <c r="HHQ615" s="544"/>
      <c r="HHR615" s="544"/>
      <c r="HHS615" s="544"/>
      <c r="HHT615" s="544"/>
      <c r="HHU615" s="544"/>
      <c r="HHV615" s="544"/>
      <c r="HHW615" s="544"/>
      <c r="HHX615" s="544"/>
      <c r="HHY615" s="544"/>
      <c r="HHZ615" s="544"/>
      <c r="HIA615" s="544"/>
      <c r="HIB615" s="544"/>
      <c r="HIC615" s="544"/>
      <c r="HID615" s="544"/>
      <c r="HIE615" s="544"/>
      <c r="HIF615" s="544"/>
      <c r="HIG615" s="544"/>
      <c r="HIH615" s="544"/>
      <c r="HII615" s="544"/>
      <c r="HIJ615" s="544"/>
      <c r="HIK615" s="544"/>
      <c r="HIL615" s="544"/>
      <c r="HIM615" s="544"/>
      <c r="HIN615" s="544"/>
      <c r="HIO615" s="544"/>
      <c r="HIP615" s="544"/>
      <c r="HIQ615" s="544"/>
      <c r="HIR615" s="544"/>
      <c r="HIS615" s="544"/>
      <c r="HIT615" s="544"/>
      <c r="HIU615" s="544"/>
      <c r="HIV615" s="544"/>
      <c r="HIW615" s="544"/>
      <c r="HIX615" s="544"/>
      <c r="HIY615" s="544"/>
      <c r="HIZ615" s="544"/>
      <c r="HJA615" s="544"/>
      <c r="HJB615" s="544"/>
      <c r="HJC615" s="544"/>
      <c r="HJD615" s="544"/>
      <c r="HJE615" s="544"/>
      <c r="HJF615" s="544"/>
      <c r="HJG615" s="544"/>
      <c r="HJH615" s="544"/>
      <c r="HJI615" s="544"/>
      <c r="HJJ615" s="544"/>
      <c r="HJK615" s="544"/>
      <c r="HJL615" s="544"/>
      <c r="HJM615" s="544"/>
      <c r="HJN615" s="544"/>
      <c r="HJO615" s="544"/>
      <c r="HJP615" s="544"/>
      <c r="HJQ615" s="544"/>
      <c r="HJR615" s="544"/>
      <c r="HJS615" s="544"/>
      <c r="HJT615" s="544"/>
      <c r="HJU615" s="544"/>
      <c r="HJV615" s="544"/>
      <c r="HJW615" s="544"/>
      <c r="HJX615" s="544"/>
      <c r="HJY615" s="544"/>
      <c r="HJZ615" s="544"/>
      <c r="HKA615" s="544"/>
      <c r="HKB615" s="544"/>
      <c r="HKC615" s="544"/>
      <c r="HKD615" s="544"/>
      <c r="HKE615" s="544"/>
      <c r="HKF615" s="544"/>
      <c r="HKG615" s="544"/>
      <c r="HKH615" s="544"/>
      <c r="HKI615" s="544"/>
      <c r="HKJ615" s="544"/>
      <c r="HKK615" s="544"/>
      <c r="HKL615" s="544"/>
      <c r="HKM615" s="544"/>
      <c r="HKN615" s="544"/>
      <c r="HKO615" s="544"/>
      <c r="HKP615" s="544"/>
      <c r="HKQ615" s="544"/>
      <c r="HKR615" s="544"/>
      <c r="HKS615" s="544"/>
      <c r="HKT615" s="544"/>
      <c r="HKU615" s="544"/>
      <c r="HKV615" s="544"/>
      <c r="HKW615" s="544"/>
      <c r="HKX615" s="544"/>
      <c r="HKY615" s="544"/>
      <c r="HKZ615" s="544"/>
      <c r="HLA615" s="544"/>
      <c r="HLB615" s="544"/>
      <c r="HLC615" s="544"/>
      <c r="HLD615" s="544"/>
      <c r="HLE615" s="544"/>
      <c r="HLF615" s="544"/>
      <c r="HLG615" s="544"/>
      <c r="HLH615" s="544"/>
      <c r="HLI615" s="544"/>
      <c r="HLJ615" s="544"/>
      <c r="HLK615" s="544"/>
      <c r="HLL615" s="544"/>
      <c r="HLM615" s="544"/>
      <c r="HLN615" s="544"/>
      <c r="HLO615" s="544"/>
      <c r="HLP615" s="544"/>
      <c r="HLQ615" s="544"/>
      <c r="HLR615" s="544"/>
      <c r="HLS615" s="544"/>
      <c r="HLT615" s="544"/>
      <c r="HLU615" s="544"/>
      <c r="HLV615" s="544"/>
      <c r="HLW615" s="544"/>
      <c r="HLX615" s="544"/>
      <c r="HLY615" s="544"/>
      <c r="HLZ615" s="544"/>
      <c r="HMA615" s="544"/>
      <c r="HMB615" s="544"/>
      <c r="HMC615" s="544"/>
      <c r="HMD615" s="544"/>
      <c r="HME615" s="544"/>
      <c r="HMF615" s="544"/>
      <c r="HMG615" s="544"/>
      <c r="HMH615" s="544"/>
      <c r="HMI615" s="544"/>
      <c r="HMJ615" s="544"/>
      <c r="HMK615" s="544"/>
      <c r="HML615" s="544"/>
      <c r="HMM615" s="544"/>
      <c r="HMN615" s="544"/>
      <c r="HMO615" s="544"/>
      <c r="HMP615" s="544"/>
      <c r="HMQ615" s="544"/>
      <c r="HMR615" s="544"/>
      <c r="HMS615" s="544"/>
      <c r="HMT615" s="544"/>
      <c r="HMU615" s="544"/>
      <c r="HMV615" s="544"/>
      <c r="HMW615" s="544"/>
      <c r="HMX615" s="544"/>
      <c r="HMY615" s="544"/>
      <c r="HMZ615" s="544"/>
      <c r="HNA615" s="544"/>
      <c r="HNB615" s="544"/>
      <c r="HNC615" s="544"/>
      <c r="HND615" s="544"/>
      <c r="HNE615" s="544"/>
      <c r="HNF615" s="544"/>
      <c r="HNG615" s="544"/>
      <c r="HNH615" s="544"/>
      <c r="HNI615" s="544"/>
      <c r="HNJ615" s="544"/>
      <c r="HNK615" s="544"/>
      <c r="HNL615" s="544"/>
      <c r="HNM615" s="544"/>
      <c r="HNN615" s="544"/>
      <c r="HNO615" s="544"/>
      <c r="HNP615" s="544"/>
      <c r="HNQ615" s="544"/>
      <c r="HNR615" s="544"/>
      <c r="HNS615" s="544"/>
      <c r="HNT615" s="544"/>
      <c r="HNU615" s="544"/>
      <c r="HNV615" s="544"/>
      <c r="HNW615" s="544"/>
      <c r="HNX615" s="544"/>
      <c r="HNY615" s="544"/>
      <c r="HNZ615" s="544"/>
      <c r="HOA615" s="544"/>
      <c r="HOB615" s="544"/>
      <c r="HOC615" s="544"/>
      <c r="HOD615" s="544"/>
      <c r="HOE615" s="544"/>
      <c r="HOF615" s="544"/>
      <c r="HOG615" s="544"/>
      <c r="HOH615" s="544"/>
      <c r="HOI615" s="544"/>
      <c r="HOJ615" s="544"/>
      <c r="HOK615" s="544"/>
      <c r="HOL615" s="544"/>
      <c r="HOM615" s="544"/>
      <c r="HON615" s="544"/>
      <c r="HOO615" s="544"/>
      <c r="HOP615" s="544"/>
      <c r="HOQ615" s="544"/>
      <c r="HOR615" s="544"/>
      <c r="HOS615" s="544"/>
      <c r="HOT615" s="544"/>
      <c r="HOU615" s="544"/>
      <c r="HOV615" s="544"/>
      <c r="HOW615" s="544"/>
      <c r="HOX615" s="544"/>
      <c r="HOY615" s="544"/>
      <c r="HOZ615" s="544"/>
      <c r="HPA615" s="544"/>
      <c r="HPB615" s="544"/>
      <c r="HPC615" s="544"/>
      <c r="HPD615" s="544"/>
      <c r="HPE615" s="544"/>
      <c r="HPF615" s="544"/>
      <c r="HPG615" s="544"/>
      <c r="HPH615" s="544"/>
      <c r="HPI615" s="544"/>
      <c r="HPJ615" s="544"/>
      <c r="HPK615" s="544"/>
      <c r="HPL615" s="544"/>
      <c r="HPM615" s="544"/>
      <c r="HPN615" s="544"/>
      <c r="HPO615" s="544"/>
      <c r="HPP615" s="544"/>
      <c r="HPQ615" s="544"/>
      <c r="HPR615" s="544"/>
      <c r="HPS615" s="544"/>
      <c r="HPT615" s="544"/>
      <c r="HPU615" s="544"/>
      <c r="HPV615" s="544"/>
      <c r="HPW615" s="544"/>
      <c r="HPX615" s="544"/>
      <c r="HPY615" s="544"/>
      <c r="HPZ615" s="544"/>
      <c r="HQA615" s="544"/>
      <c r="HQB615" s="544"/>
      <c r="HQC615" s="544"/>
      <c r="HQD615" s="544"/>
      <c r="HQE615" s="544"/>
      <c r="HQF615" s="544"/>
      <c r="HQG615" s="544"/>
      <c r="HQH615" s="544"/>
      <c r="HQI615" s="544"/>
      <c r="HQJ615" s="544"/>
      <c r="HQK615" s="544"/>
      <c r="HQL615" s="544"/>
      <c r="HQM615" s="544"/>
      <c r="HQN615" s="544"/>
      <c r="HQO615" s="544"/>
      <c r="HQP615" s="544"/>
      <c r="HQQ615" s="544"/>
      <c r="HQR615" s="544"/>
      <c r="HQS615" s="544"/>
      <c r="HQT615" s="544"/>
      <c r="HQU615" s="544"/>
      <c r="HQV615" s="544"/>
      <c r="HQW615" s="544"/>
      <c r="HQX615" s="544"/>
      <c r="HQY615" s="544"/>
      <c r="HQZ615" s="544"/>
      <c r="HRA615" s="544"/>
      <c r="HRB615" s="544"/>
      <c r="HRC615" s="544"/>
      <c r="HRD615" s="544"/>
      <c r="HRE615" s="544"/>
      <c r="HRF615" s="544"/>
      <c r="HRG615" s="544"/>
      <c r="HRH615" s="544"/>
      <c r="HRI615" s="544"/>
      <c r="HRJ615" s="544"/>
      <c r="HRK615" s="544"/>
      <c r="HRL615" s="544"/>
      <c r="HRM615" s="544"/>
      <c r="HRN615" s="544"/>
      <c r="HRO615" s="544"/>
      <c r="HRP615" s="544"/>
      <c r="HRQ615" s="544"/>
      <c r="HRR615" s="544"/>
      <c r="HRS615" s="544"/>
      <c r="HRT615" s="544"/>
      <c r="HRU615" s="544"/>
      <c r="HRV615" s="544"/>
      <c r="HRW615" s="544"/>
      <c r="HRX615" s="544"/>
      <c r="HRY615" s="544"/>
      <c r="HRZ615" s="544"/>
      <c r="HSA615" s="544"/>
      <c r="HSB615" s="544"/>
      <c r="HSC615" s="544"/>
      <c r="HSD615" s="544"/>
      <c r="HSE615" s="544"/>
      <c r="HSF615" s="544"/>
      <c r="HSG615" s="544"/>
      <c r="HSH615" s="544"/>
      <c r="HSI615" s="544"/>
      <c r="HSJ615" s="544"/>
      <c r="HSK615" s="544"/>
      <c r="HSL615" s="544"/>
      <c r="HSM615" s="544"/>
      <c r="HSN615" s="544"/>
      <c r="HSO615" s="544"/>
      <c r="HSP615" s="544"/>
      <c r="HSQ615" s="544"/>
      <c r="HSR615" s="544"/>
      <c r="HSS615" s="544"/>
      <c r="HST615" s="544"/>
      <c r="HSU615" s="544"/>
      <c r="HSV615" s="544"/>
      <c r="HSW615" s="544"/>
      <c r="HSX615" s="544"/>
      <c r="HSY615" s="544"/>
      <c r="HSZ615" s="544"/>
      <c r="HTA615" s="544"/>
      <c r="HTB615" s="544"/>
      <c r="HTC615" s="544"/>
      <c r="HTD615" s="544"/>
      <c r="HTE615" s="544"/>
      <c r="HTF615" s="544"/>
      <c r="HTG615" s="544"/>
      <c r="HTH615" s="544"/>
      <c r="HTI615" s="544"/>
      <c r="HTJ615" s="544"/>
      <c r="HTK615" s="544"/>
      <c r="HTL615" s="544"/>
      <c r="HTM615" s="544"/>
      <c r="HTN615" s="544"/>
      <c r="HTO615" s="544"/>
      <c r="HTP615" s="544"/>
      <c r="HTQ615" s="544"/>
      <c r="HTR615" s="544"/>
      <c r="HTS615" s="544"/>
      <c r="HTT615" s="544"/>
      <c r="HTU615" s="544"/>
      <c r="HTV615" s="544"/>
      <c r="HTW615" s="544"/>
      <c r="HTX615" s="544"/>
      <c r="HTY615" s="544"/>
      <c r="HTZ615" s="544"/>
      <c r="HUA615" s="544"/>
      <c r="HUB615" s="544"/>
      <c r="HUC615" s="544"/>
      <c r="HUD615" s="544"/>
      <c r="HUE615" s="544"/>
      <c r="HUF615" s="544"/>
      <c r="HUG615" s="544"/>
      <c r="HUH615" s="544"/>
      <c r="HUI615" s="544"/>
      <c r="HUJ615" s="544"/>
      <c r="HUK615" s="544"/>
      <c r="HUL615" s="544"/>
      <c r="HUM615" s="544"/>
      <c r="HUN615" s="544"/>
      <c r="HUO615" s="544"/>
      <c r="HUP615" s="544"/>
      <c r="HUQ615" s="544"/>
      <c r="HUR615" s="544"/>
      <c r="HUS615" s="544"/>
      <c r="HUT615" s="544"/>
      <c r="HUU615" s="544"/>
      <c r="HUV615" s="544"/>
      <c r="HUW615" s="544"/>
      <c r="HUX615" s="544"/>
      <c r="HUY615" s="544"/>
      <c r="HUZ615" s="544"/>
      <c r="HVA615" s="544"/>
      <c r="HVB615" s="544"/>
      <c r="HVC615" s="544"/>
      <c r="HVD615" s="544"/>
      <c r="HVE615" s="544"/>
      <c r="HVF615" s="544"/>
      <c r="HVG615" s="544"/>
      <c r="HVH615" s="544"/>
      <c r="HVI615" s="544"/>
      <c r="HVJ615" s="544"/>
      <c r="HVK615" s="544"/>
      <c r="HVL615" s="544"/>
      <c r="HVM615" s="544"/>
      <c r="HVN615" s="544"/>
      <c r="HVO615" s="544"/>
      <c r="HVP615" s="544"/>
      <c r="HVQ615" s="544"/>
      <c r="HVR615" s="544"/>
      <c r="HVS615" s="544"/>
      <c r="HVT615" s="544"/>
      <c r="HVU615" s="544"/>
      <c r="HVV615" s="544"/>
      <c r="HVW615" s="544"/>
      <c r="HVX615" s="544"/>
      <c r="HVY615" s="544"/>
      <c r="HVZ615" s="544"/>
      <c r="HWA615" s="544"/>
      <c r="HWB615" s="544"/>
      <c r="HWC615" s="544"/>
      <c r="HWD615" s="544"/>
      <c r="HWE615" s="544"/>
      <c r="HWF615" s="544"/>
      <c r="HWG615" s="544"/>
      <c r="HWH615" s="544"/>
      <c r="HWI615" s="544"/>
      <c r="HWJ615" s="544"/>
      <c r="HWK615" s="544"/>
      <c r="HWL615" s="544"/>
      <c r="HWM615" s="544"/>
      <c r="HWN615" s="544"/>
      <c r="HWO615" s="544"/>
      <c r="HWP615" s="544"/>
      <c r="HWQ615" s="544"/>
      <c r="HWR615" s="544"/>
      <c r="HWS615" s="544"/>
      <c r="HWT615" s="544"/>
      <c r="HWU615" s="544"/>
      <c r="HWV615" s="544"/>
      <c r="HWW615" s="544"/>
      <c r="HWX615" s="544"/>
      <c r="HWY615" s="544"/>
      <c r="HWZ615" s="544"/>
      <c r="HXA615" s="544"/>
      <c r="HXB615" s="544"/>
      <c r="HXC615" s="544"/>
      <c r="HXD615" s="544"/>
      <c r="HXE615" s="544"/>
      <c r="HXF615" s="544"/>
      <c r="HXG615" s="544"/>
      <c r="HXH615" s="544"/>
      <c r="HXI615" s="544"/>
      <c r="HXJ615" s="544"/>
      <c r="HXK615" s="544"/>
      <c r="HXL615" s="544"/>
      <c r="HXM615" s="544"/>
      <c r="HXN615" s="544"/>
      <c r="HXO615" s="544"/>
      <c r="HXP615" s="544"/>
      <c r="HXQ615" s="544"/>
      <c r="HXR615" s="544"/>
      <c r="HXS615" s="544"/>
      <c r="HXT615" s="544"/>
      <c r="HXU615" s="544"/>
      <c r="HXV615" s="544"/>
      <c r="HXW615" s="544"/>
      <c r="HXX615" s="544"/>
      <c r="HXY615" s="544"/>
      <c r="HXZ615" s="544"/>
      <c r="HYA615" s="544"/>
      <c r="HYB615" s="544"/>
      <c r="HYC615" s="544"/>
      <c r="HYD615" s="544"/>
      <c r="HYE615" s="544"/>
      <c r="HYF615" s="544"/>
      <c r="HYG615" s="544"/>
      <c r="HYH615" s="544"/>
      <c r="HYI615" s="544"/>
      <c r="HYJ615" s="544"/>
      <c r="HYK615" s="544"/>
      <c r="HYL615" s="544"/>
      <c r="HYM615" s="544"/>
      <c r="HYN615" s="544"/>
      <c r="HYO615" s="544"/>
      <c r="HYP615" s="544"/>
      <c r="HYQ615" s="544"/>
      <c r="HYR615" s="544"/>
      <c r="HYS615" s="544"/>
      <c r="HYT615" s="544"/>
      <c r="HYU615" s="544"/>
      <c r="HYV615" s="544"/>
      <c r="HYW615" s="544"/>
      <c r="HYX615" s="544"/>
      <c r="HYY615" s="544"/>
      <c r="HYZ615" s="544"/>
      <c r="HZA615" s="544"/>
      <c r="HZB615" s="544"/>
      <c r="HZC615" s="544"/>
      <c r="HZD615" s="544"/>
      <c r="HZE615" s="544"/>
      <c r="HZF615" s="544"/>
      <c r="HZG615" s="544"/>
      <c r="HZH615" s="544"/>
      <c r="HZI615" s="544"/>
      <c r="HZJ615" s="544"/>
      <c r="HZK615" s="544"/>
      <c r="HZL615" s="544"/>
      <c r="HZM615" s="544"/>
      <c r="HZN615" s="544"/>
      <c r="HZO615" s="544"/>
      <c r="HZP615" s="544"/>
      <c r="HZQ615" s="544"/>
      <c r="HZR615" s="544"/>
      <c r="HZS615" s="544"/>
      <c r="HZT615" s="544"/>
      <c r="HZU615" s="544"/>
      <c r="HZV615" s="544"/>
      <c r="HZW615" s="544"/>
      <c r="HZX615" s="544"/>
      <c r="HZY615" s="544"/>
      <c r="HZZ615" s="544"/>
      <c r="IAA615" s="544"/>
      <c r="IAB615" s="544"/>
      <c r="IAC615" s="544"/>
      <c r="IAD615" s="544"/>
      <c r="IAE615" s="544"/>
      <c r="IAF615" s="544"/>
      <c r="IAG615" s="544"/>
      <c r="IAH615" s="544"/>
      <c r="IAI615" s="544"/>
      <c r="IAJ615" s="544"/>
      <c r="IAK615" s="544"/>
      <c r="IAL615" s="544"/>
      <c r="IAM615" s="544"/>
      <c r="IAN615" s="544"/>
      <c r="IAO615" s="544"/>
      <c r="IAP615" s="544"/>
      <c r="IAQ615" s="544"/>
      <c r="IAR615" s="544"/>
      <c r="IAS615" s="544"/>
      <c r="IAT615" s="544"/>
      <c r="IAU615" s="544"/>
      <c r="IAV615" s="544"/>
      <c r="IAW615" s="544"/>
      <c r="IAX615" s="544"/>
      <c r="IAY615" s="544"/>
      <c r="IAZ615" s="544"/>
      <c r="IBA615" s="544"/>
      <c r="IBB615" s="544"/>
      <c r="IBC615" s="544"/>
      <c r="IBD615" s="544"/>
      <c r="IBE615" s="544"/>
      <c r="IBF615" s="544"/>
      <c r="IBG615" s="544"/>
      <c r="IBH615" s="544"/>
      <c r="IBI615" s="544"/>
      <c r="IBJ615" s="544"/>
      <c r="IBK615" s="544"/>
      <c r="IBL615" s="544"/>
      <c r="IBM615" s="544"/>
      <c r="IBN615" s="544"/>
      <c r="IBO615" s="544"/>
      <c r="IBP615" s="544"/>
      <c r="IBQ615" s="544"/>
      <c r="IBR615" s="544"/>
      <c r="IBS615" s="544"/>
      <c r="IBT615" s="544"/>
      <c r="IBU615" s="544"/>
      <c r="IBV615" s="544"/>
      <c r="IBW615" s="544"/>
      <c r="IBX615" s="544"/>
      <c r="IBY615" s="544"/>
      <c r="IBZ615" s="544"/>
      <c r="ICA615" s="544"/>
      <c r="ICB615" s="544"/>
      <c r="ICC615" s="544"/>
      <c r="ICD615" s="544"/>
      <c r="ICE615" s="544"/>
      <c r="ICF615" s="544"/>
      <c r="ICG615" s="544"/>
      <c r="ICH615" s="544"/>
      <c r="ICI615" s="544"/>
      <c r="ICJ615" s="544"/>
      <c r="ICK615" s="544"/>
      <c r="ICL615" s="544"/>
      <c r="ICM615" s="544"/>
      <c r="ICN615" s="544"/>
      <c r="ICO615" s="544"/>
      <c r="ICP615" s="544"/>
      <c r="ICQ615" s="544"/>
      <c r="ICR615" s="544"/>
      <c r="ICS615" s="544"/>
      <c r="ICT615" s="544"/>
      <c r="ICU615" s="544"/>
      <c r="ICV615" s="544"/>
      <c r="ICW615" s="544"/>
      <c r="ICX615" s="544"/>
      <c r="ICY615" s="544"/>
      <c r="ICZ615" s="544"/>
      <c r="IDA615" s="544"/>
      <c r="IDB615" s="544"/>
      <c r="IDC615" s="544"/>
      <c r="IDD615" s="544"/>
      <c r="IDE615" s="544"/>
      <c r="IDF615" s="544"/>
      <c r="IDG615" s="544"/>
      <c r="IDH615" s="544"/>
      <c r="IDI615" s="544"/>
      <c r="IDJ615" s="544"/>
      <c r="IDK615" s="544"/>
      <c r="IDL615" s="544"/>
      <c r="IDM615" s="544"/>
      <c r="IDN615" s="544"/>
      <c r="IDO615" s="544"/>
      <c r="IDP615" s="544"/>
      <c r="IDQ615" s="544"/>
      <c r="IDR615" s="544"/>
      <c r="IDS615" s="544"/>
      <c r="IDT615" s="544"/>
      <c r="IDU615" s="544"/>
      <c r="IDV615" s="544"/>
      <c r="IDW615" s="544"/>
      <c r="IDX615" s="544"/>
      <c r="IDY615" s="544"/>
      <c r="IDZ615" s="544"/>
      <c r="IEA615" s="544"/>
      <c r="IEB615" s="544"/>
      <c r="IEC615" s="544"/>
      <c r="IED615" s="544"/>
      <c r="IEE615" s="544"/>
      <c r="IEF615" s="544"/>
      <c r="IEG615" s="544"/>
      <c r="IEH615" s="544"/>
      <c r="IEI615" s="544"/>
      <c r="IEJ615" s="544"/>
      <c r="IEK615" s="544"/>
      <c r="IEL615" s="544"/>
      <c r="IEM615" s="544"/>
      <c r="IEN615" s="544"/>
      <c r="IEO615" s="544"/>
      <c r="IEP615" s="544"/>
      <c r="IEQ615" s="544"/>
      <c r="IER615" s="544"/>
      <c r="IES615" s="544"/>
      <c r="IET615" s="544"/>
      <c r="IEU615" s="544"/>
      <c r="IEV615" s="544"/>
      <c r="IEW615" s="544"/>
      <c r="IEX615" s="544"/>
      <c r="IEY615" s="544"/>
      <c r="IEZ615" s="544"/>
      <c r="IFA615" s="544"/>
      <c r="IFB615" s="544"/>
      <c r="IFC615" s="544"/>
      <c r="IFD615" s="544"/>
      <c r="IFE615" s="544"/>
      <c r="IFF615" s="544"/>
      <c r="IFG615" s="544"/>
      <c r="IFH615" s="544"/>
      <c r="IFI615" s="544"/>
      <c r="IFJ615" s="544"/>
      <c r="IFK615" s="544"/>
      <c r="IFL615" s="544"/>
      <c r="IFM615" s="544"/>
      <c r="IFN615" s="544"/>
      <c r="IFO615" s="544"/>
      <c r="IFP615" s="544"/>
      <c r="IFQ615" s="544"/>
      <c r="IFR615" s="544"/>
      <c r="IFS615" s="544"/>
      <c r="IFT615" s="544"/>
      <c r="IFU615" s="544"/>
      <c r="IFV615" s="544"/>
      <c r="IFW615" s="544"/>
      <c r="IFX615" s="544"/>
      <c r="IFY615" s="544"/>
      <c r="IFZ615" s="544"/>
      <c r="IGA615" s="544"/>
      <c r="IGB615" s="544"/>
      <c r="IGC615" s="544"/>
      <c r="IGD615" s="544"/>
      <c r="IGE615" s="544"/>
      <c r="IGF615" s="544"/>
      <c r="IGG615" s="544"/>
      <c r="IGH615" s="544"/>
      <c r="IGI615" s="544"/>
      <c r="IGJ615" s="544"/>
      <c r="IGK615" s="544"/>
      <c r="IGL615" s="544"/>
      <c r="IGM615" s="544"/>
      <c r="IGN615" s="544"/>
      <c r="IGO615" s="544"/>
      <c r="IGP615" s="544"/>
      <c r="IGQ615" s="544"/>
      <c r="IGR615" s="544"/>
      <c r="IGS615" s="544"/>
      <c r="IGT615" s="544"/>
      <c r="IGU615" s="544"/>
      <c r="IGV615" s="544"/>
      <c r="IGW615" s="544"/>
      <c r="IGX615" s="544"/>
      <c r="IGY615" s="544"/>
      <c r="IGZ615" s="544"/>
      <c r="IHA615" s="544"/>
      <c r="IHB615" s="544"/>
      <c r="IHC615" s="544"/>
      <c r="IHD615" s="544"/>
      <c r="IHE615" s="544"/>
      <c r="IHF615" s="544"/>
      <c r="IHG615" s="544"/>
      <c r="IHH615" s="544"/>
      <c r="IHI615" s="544"/>
      <c r="IHJ615" s="544"/>
      <c r="IHK615" s="544"/>
      <c r="IHL615" s="544"/>
      <c r="IHM615" s="544"/>
      <c r="IHN615" s="544"/>
      <c r="IHO615" s="544"/>
      <c r="IHP615" s="544"/>
      <c r="IHQ615" s="544"/>
      <c r="IHR615" s="544"/>
      <c r="IHS615" s="544"/>
      <c r="IHT615" s="544"/>
      <c r="IHU615" s="544"/>
      <c r="IHV615" s="544"/>
      <c r="IHW615" s="544"/>
      <c r="IHX615" s="544"/>
      <c r="IHY615" s="544"/>
      <c r="IHZ615" s="544"/>
      <c r="IIA615" s="544"/>
      <c r="IIB615" s="544"/>
      <c r="IIC615" s="544"/>
      <c r="IID615" s="544"/>
      <c r="IIE615" s="544"/>
      <c r="IIF615" s="544"/>
      <c r="IIG615" s="544"/>
      <c r="IIH615" s="544"/>
      <c r="III615" s="544"/>
      <c r="IIJ615" s="544"/>
      <c r="IIK615" s="544"/>
      <c r="IIL615" s="544"/>
      <c r="IIM615" s="544"/>
      <c r="IIN615" s="544"/>
      <c r="IIO615" s="544"/>
      <c r="IIP615" s="544"/>
      <c r="IIQ615" s="544"/>
      <c r="IIR615" s="544"/>
      <c r="IIS615" s="544"/>
      <c r="IIT615" s="544"/>
      <c r="IIU615" s="544"/>
      <c r="IIV615" s="544"/>
      <c r="IIW615" s="544"/>
      <c r="IIX615" s="544"/>
      <c r="IIY615" s="544"/>
      <c r="IIZ615" s="544"/>
      <c r="IJA615" s="544"/>
      <c r="IJB615" s="544"/>
      <c r="IJC615" s="544"/>
      <c r="IJD615" s="544"/>
      <c r="IJE615" s="544"/>
      <c r="IJF615" s="544"/>
      <c r="IJG615" s="544"/>
      <c r="IJH615" s="544"/>
      <c r="IJI615" s="544"/>
      <c r="IJJ615" s="544"/>
      <c r="IJK615" s="544"/>
      <c r="IJL615" s="544"/>
      <c r="IJM615" s="544"/>
      <c r="IJN615" s="544"/>
      <c r="IJO615" s="544"/>
      <c r="IJP615" s="544"/>
      <c r="IJQ615" s="544"/>
      <c r="IJR615" s="544"/>
      <c r="IJS615" s="544"/>
      <c r="IJT615" s="544"/>
      <c r="IJU615" s="544"/>
      <c r="IJV615" s="544"/>
      <c r="IJW615" s="544"/>
      <c r="IJX615" s="544"/>
      <c r="IJY615" s="544"/>
      <c r="IJZ615" s="544"/>
      <c r="IKA615" s="544"/>
      <c r="IKB615" s="544"/>
      <c r="IKC615" s="544"/>
      <c r="IKD615" s="544"/>
      <c r="IKE615" s="544"/>
      <c r="IKF615" s="544"/>
      <c r="IKG615" s="544"/>
      <c r="IKH615" s="544"/>
      <c r="IKI615" s="544"/>
      <c r="IKJ615" s="544"/>
      <c r="IKK615" s="544"/>
      <c r="IKL615" s="544"/>
      <c r="IKM615" s="544"/>
      <c r="IKN615" s="544"/>
      <c r="IKO615" s="544"/>
      <c r="IKP615" s="544"/>
      <c r="IKQ615" s="544"/>
      <c r="IKR615" s="544"/>
      <c r="IKS615" s="544"/>
      <c r="IKT615" s="544"/>
      <c r="IKU615" s="544"/>
      <c r="IKV615" s="544"/>
      <c r="IKW615" s="544"/>
      <c r="IKX615" s="544"/>
      <c r="IKY615" s="544"/>
      <c r="IKZ615" s="544"/>
      <c r="ILA615" s="544"/>
      <c r="ILB615" s="544"/>
      <c r="ILC615" s="544"/>
      <c r="ILD615" s="544"/>
      <c r="ILE615" s="544"/>
      <c r="ILF615" s="544"/>
      <c r="ILG615" s="544"/>
      <c r="ILH615" s="544"/>
      <c r="ILI615" s="544"/>
      <c r="ILJ615" s="544"/>
      <c r="ILK615" s="544"/>
      <c r="ILL615" s="544"/>
      <c r="ILM615" s="544"/>
      <c r="ILN615" s="544"/>
      <c r="ILO615" s="544"/>
      <c r="ILP615" s="544"/>
      <c r="ILQ615" s="544"/>
      <c r="ILR615" s="544"/>
      <c r="ILS615" s="544"/>
      <c r="ILT615" s="544"/>
      <c r="ILU615" s="544"/>
      <c r="ILV615" s="544"/>
      <c r="ILW615" s="544"/>
      <c r="ILX615" s="544"/>
      <c r="ILY615" s="544"/>
      <c r="ILZ615" s="544"/>
      <c r="IMA615" s="544"/>
      <c r="IMB615" s="544"/>
      <c r="IMC615" s="544"/>
      <c r="IMD615" s="544"/>
      <c r="IME615" s="544"/>
      <c r="IMF615" s="544"/>
      <c r="IMG615" s="544"/>
      <c r="IMH615" s="544"/>
      <c r="IMI615" s="544"/>
      <c r="IMJ615" s="544"/>
      <c r="IMK615" s="544"/>
      <c r="IML615" s="544"/>
      <c r="IMM615" s="544"/>
      <c r="IMN615" s="544"/>
      <c r="IMO615" s="544"/>
      <c r="IMP615" s="544"/>
      <c r="IMQ615" s="544"/>
      <c r="IMR615" s="544"/>
      <c r="IMS615" s="544"/>
      <c r="IMT615" s="544"/>
      <c r="IMU615" s="544"/>
      <c r="IMV615" s="544"/>
      <c r="IMW615" s="544"/>
      <c r="IMX615" s="544"/>
      <c r="IMY615" s="544"/>
      <c r="IMZ615" s="544"/>
      <c r="INA615" s="544"/>
      <c r="INB615" s="544"/>
      <c r="INC615" s="544"/>
      <c r="IND615" s="544"/>
      <c r="INE615" s="544"/>
      <c r="INF615" s="544"/>
      <c r="ING615" s="544"/>
      <c r="INH615" s="544"/>
      <c r="INI615" s="544"/>
      <c r="INJ615" s="544"/>
      <c r="INK615" s="544"/>
      <c r="INL615" s="544"/>
      <c r="INM615" s="544"/>
      <c r="INN615" s="544"/>
      <c r="INO615" s="544"/>
      <c r="INP615" s="544"/>
      <c r="INQ615" s="544"/>
      <c r="INR615" s="544"/>
      <c r="INS615" s="544"/>
      <c r="INT615" s="544"/>
      <c r="INU615" s="544"/>
      <c r="INV615" s="544"/>
      <c r="INW615" s="544"/>
      <c r="INX615" s="544"/>
      <c r="INY615" s="544"/>
      <c r="INZ615" s="544"/>
      <c r="IOA615" s="544"/>
      <c r="IOB615" s="544"/>
      <c r="IOC615" s="544"/>
      <c r="IOD615" s="544"/>
      <c r="IOE615" s="544"/>
      <c r="IOF615" s="544"/>
      <c r="IOG615" s="544"/>
      <c r="IOH615" s="544"/>
      <c r="IOI615" s="544"/>
      <c r="IOJ615" s="544"/>
      <c r="IOK615" s="544"/>
      <c r="IOL615" s="544"/>
      <c r="IOM615" s="544"/>
      <c r="ION615" s="544"/>
      <c r="IOO615" s="544"/>
      <c r="IOP615" s="544"/>
      <c r="IOQ615" s="544"/>
      <c r="IOR615" s="544"/>
      <c r="IOS615" s="544"/>
      <c r="IOT615" s="544"/>
      <c r="IOU615" s="544"/>
      <c r="IOV615" s="544"/>
      <c r="IOW615" s="544"/>
      <c r="IOX615" s="544"/>
      <c r="IOY615" s="544"/>
      <c r="IOZ615" s="544"/>
      <c r="IPA615" s="544"/>
      <c r="IPB615" s="544"/>
      <c r="IPC615" s="544"/>
      <c r="IPD615" s="544"/>
      <c r="IPE615" s="544"/>
      <c r="IPF615" s="544"/>
      <c r="IPG615" s="544"/>
      <c r="IPH615" s="544"/>
      <c r="IPI615" s="544"/>
      <c r="IPJ615" s="544"/>
      <c r="IPK615" s="544"/>
      <c r="IPL615" s="544"/>
      <c r="IPM615" s="544"/>
      <c r="IPN615" s="544"/>
      <c r="IPO615" s="544"/>
      <c r="IPP615" s="544"/>
      <c r="IPQ615" s="544"/>
      <c r="IPR615" s="544"/>
      <c r="IPS615" s="544"/>
      <c r="IPT615" s="544"/>
      <c r="IPU615" s="544"/>
      <c r="IPV615" s="544"/>
      <c r="IPW615" s="544"/>
      <c r="IPX615" s="544"/>
      <c r="IPY615" s="544"/>
      <c r="IPZ615" s="544"/>
      <c r="IQA615" s="544"/>
      <c r="IQB615" s="544"/>
      <c r="IQC615" s="544"/>
      <c r="IQD615" s="544"/>
      <c r="IQE615" s="544"/>
      <c r="IQF615" s="544"/>
      <c r="IQG615" s="544"/>
      <c r="IQH615" s="544"/>
      <c r="IQI615" s="544"/>
      <c r="IQJ615" s="544"/>
      <c r="IQK615" s="544"/>
      <c r="IQL615" s="544"/>
      <c r="IQM615" s="544"/>
      <c r="IQN615" s="544"/>
      <c r="IQO615" s="544"/>
      <c r="IQP615" s="544"/>
      <c r="IQQ615" s="544"/>
      <c r="IQR615" s="544"/>
      <c r="IQS615" s="544"/>
      <c r="IQT615" s="544"/>
      <c r="IQU615" s="544"/>
      <c r="IQV615" s="544"/>
      <c r="IQW615" s="544"/>
      <c r="IQX615" s="544"/>
      <c r="IQY615" s="544"/>
      <c r="IQZ615" s="544"/>
      <c r="IRA615" s="544"/>
      <c r="IRB615" s="544"/>
      <c r="IRC615" s="544"/>
      <c r="IRD615" s="544"/>
      <c r="IRE615" s="544"/>
      <c r="IRF615" s="544"/>
      <c r="IRG615" s="544"/>
      <c r="IRH615" s="544"/>
      <c r="IRI615" s="544"/>
      <c r="IRJ615" s="544"/>
      <c r="IRK615" s="544"/>
      <c r="IRL615" s="544"/>
      <c r="IRM615" s="544"/>
      <c r="IRN615" s="544"/>
      <c r="IRO615" s="544"/>
      <c r="IRP615" s="544"/>
      <c r="IRQ615" s="544"/>
      <c r="IRR615" s="544"/>
      <c r="IRS615" s="544"/>
      <c r="IRT615" s="544"/>
      <c r="IRU615" s="544"/>
      <c r="IRV615" s="544"/>
      <c r="IRW615" s="544"/>
      <c r="IRX615" s="544"/>
      <c r="IRY615" s="544"/>
      <c r="IRZ615" s="544"/>
      <c r="ISA615" s="544"/>
      <c r="ISB615" s="544"/>
      <c r="ISC615" s="544"/>
      <c r="ISD615" s="544"/>
      <c r="ISE615" s="544"/>
      <c r="ISF615" s="544"/>
      <c r="ISG615" s="544"/>
      <c r="ISH615" s="544"/>
      <c r="ISI615" s="544"/>
      <c r="ISJ615" s="544"/>
      <c r="ISK615" s="544"/>
      <c r="ISL615" s="544"/>
      <c r="ISM615" s="544"/>
      <c r="ISN615" s="544"/>
      <c r="ISO615" s="544"/>
      <c r="ISP615" s="544"/>
      <c r="ISQ615" s="544"/>
      <c r="ISR615" s="544"/>
      <c r="ISS615" s="544"/>
      <c r="IST615" s="544"/>
      <c r="ISU615" s="544"/>
      <c r="ISV615" s="544"/>
      <c r="ISW615" s="544"/>
      <c r="ISX615" s="544"/>
      <c r="ISY615" s="544"/>
      <c r="ISZ615" s="544"/>
      <c r="ITA615" s="544"/>
      <c r="ITB615" s="544"/>
      <c r="ITC615" s="544"/>
      <c r="ITD615" s="544"/>
      <c r="ITE615" s="544"/>
      <c r="ITF615" s="544"/>
      <c r="ITG615" s="544"/>
      <c r="ITH615" s="544"/>
      <c r="ITI615" s="544"/>
      <c r="ITJ615" s="544"/>
      <c r="ITK615" s="544"/>
      <c r="ITL615" s="544"/>
      <c r="ITM615" s="544"/>
      <c r="ITN615" s="544"/>
      <c r="ITO615" s="544"/>
      <c r="ITP615" s="544"/>
      <c r="ITQ615" s="544"/>
      <c r="ITR615" s="544"/>
      <c r="ITS615" s="544"/>
      <c r="ITT615" s="544"/>
      <c r="ITU615" s="544"/>
      <c r="ITV615" s="544"/>
      <c r="ITW615" s="544"/>
      <c r="ITX615" s="544"/>
      <c r="ITY615" s="544"/>
      <c r="ITZ615" s="544"/>
      <c r="IUA615" s="544"/>
      <c r="IUB615" s="544"/>
      <c r="IUC615" s="544"/>
      <c r="IUD615" s="544"/>
      <c r="IUE615" s="544"/>
      <c r="IUF615" s="544"/>
      <c r="IUG615" s="544"/>
      <c r="IUH615" s="544"/>
      <c r="IUI615" s="544"/>
      <c r="IUJ615" s="544"/>
      <c r="IUK615" s="544"/>
      <c r="IUL615" s="544"/>
      <c r="IUM615" s="544"/>
      <c r="IUN615" s="544"/>
      <c r="IUO615" s="544"/>
      <c r="IUP615" s="544"/>
      <c r="IUQ615" s="544"/>
      <c r="IUR615" s="544"/>
      <c r="IUS615" s="544"/>
      <c r="IUT615" s="544"/>
      <c r="IUU615" s="544"/>
      <c r="IUV615" s="544"/>
      <c r="IUW615" s="544"/>
      <c r="IUX615" s="544"/>
      <c r="IUY615" s="544"/>
      <c r="IUZ615" s="544"/>
      <c r="IVA615" s="544"/>
      <c r="IVB615" s="544"/>
      <c r="IVC615" s="544"/>
      <c r="IVD615" s="544"/>
      <c r="IVE615" s="544"/>
      <c r="IVF615" s="544"/>
      <c r="IVG615" s="544"/>
      <c r="IVH615" s="544"/>
      <c r="IVI615" s="544"/>
      <c r="IVJ615" s="544"/>
      <c r="IVK615" s="544"/>
      <c r="IVL615" s="544"/>
      <c r="IVM615" s="544"/>
      <c r="IVN615" s="544"/>
      <c r="IVO615" s="544"/>
      <c r="IVP615" s="544"/>
      <c r="IVQ615" s="544"/>
      <c r="IVR615" s="544"/>
      <c r="IVS615" s="544"/>
      <c r="IVT615" s="544"/>
      <c r="IVU615" s="544"/>
      <c r="IVV615" s="544"/>
      <c r="IVW615" s="544"/>
      <c r="IVX615" s="544"/>
      <c r="IVY615" s="544"/>
      <c r="IVZ615" s="544"/>
      <c r="IWA615" s="544"/>
      <c r="IWB615" s="544"/>
      <c r="IWC615" s="544"/>
      <c r="IWD615" s="544"/>
      <c r="IWE615" s="544"/>
      <c r="IWF615" s="544"/>
      <c r="IWG615" s="544"/>
      <c r="IWH615" s="544"/>
      <c r="IWI615" s="544"/>
      <c r="IWJ615" s="544"/>
      <c r="IWK615" s="544"/>
      <c r="IWL615" s="544"/>
      <c r="IWM615" s="544"/>
      <c r="IWN615" s="544"/>
      <c r="IWO615" s="544"/>
      <c r="IWP615" s="544"/>
      <c r="IWQ615" s="544"/>
      <c r="IWR615" s="544"/>
      <c r="IWS615" s="544"/>
      <c r="IWT615" s="544"/>
      <c r="IWU615" s="544"/>
      <c r="IWV615" s="544"/>
      <c r="IWW615" s="544"/>
      <c r="IWX615" s="544"/>
      <c r="IWY615" s="544"/>
      <c r="IWZ615" s="544"/>
      <c r="IXA615" s="544"/>
      <c r="IXB615" s="544"/>
      <c r="IXC615" s="544"/>
      <c r="IXD615" s="544"/>
      <c r="IXE615" s="544"/>
      <c r="IXF615" s="544"/>
      <c r="IXG615" s="544"/>
      <c r="IXH615" s="544"/>
      <c r="IXI615" s="544"/>
      <c r="IXJ615" s="544"/>
      <c r="IXK615" s="544"/>
      <c r="IXL615" s="544"/>
      <c r="IXM615" s="544"/>
      <c r="IXN615" s="544"/>
      <c r="IXO615" s="544"/>
      <c r="IXP615" s="544"/>
      <c r="IXQ615" s="544"/>
      <c r="IXR615" s="544"/>
      <c r="IXS615" s="544"/>
      <c r="IXT615" s="544"/>
      <c r="IXU615" s="544"/>
      <c r="IXV615" s="544"/>
      <c r="IXW615" s="544"/>
      <c r="IXX615" s="544"/>
      <c r="IXY615" s="544"/>
      <c r="IXZ615" s="544"/>
      <c r="IYA615" s="544"/>
      <c r="IYB615" s="544"/>
      <c r="IYC615" s="544"/>
      <c r="IYD615" s="544"/>
      <c r="IYE615" s="544"/>
      <c r="IYF615" s="544"/>
      <c r="IYG615" s="544"/>
      <c r="IYH615" s="544"/>
      <c r="IYI615" s="544"/>
      <c r="IYJ615" s="544"/>
      <c r="IYK615" s="544"/>
      <c r="IYL615" s="544"/>
      <c r="IYM615" s="544"/>
      <c r="IYN615" s="544"/>
      <c r="IYO615" s="544"/>
      <c r="IYP615" s="544"/>
      <c r="IYQ615" s="544"/>
      <c r="IYR615" s="544"/>
      <c r="IYS615" s="544"/>
      <c r="IYT615" s="544"/>
      <c r="IYU615" s="544"/>
      <c r="IYV615" s="544"/>
      <c r="IYW615" s="544"/>
      <c r="IYX615" s="544"/>
      <c r="IYY615" s="544"/>
      <c r="IYZ615" s="544"/>
      <c r="IZA615" s="544"/>
      <c r="IZB615" s="544"/>
      <c r="IZC615" s="544"/>
      <c r="IZD615" s="544"/>
      <c r="IZE615" s="544"/>
      <c r="IZF615" s="544"/>
      <c r="IZG615" s="544"/>
      <c r="IZH615" s="544"/>
      <c r="IZI615" s="544"/>
      <c r="IZJ615" s="544"/>
      <c r="IZK615" s="544"/>
      <c r="IZL615" s="544"/>
      <c r="IZM615" s="544"/>
      <c r="IZN615" s="544"/>
      <c r="IZO615" s="544"/>
      <c r="IZP615" s="544"/>
      <c r="IZQ615" s="544"/>
      <c r="IZR615" s="544"/>
      <c r="IZS615" s="544"/>
      <c r="IZT615" s="544"/>
      <c r="IZU615" s="544"/>
      <c r="IZV615" s="544"/>
      <c r="IZW615" s="544"/>
      <c r="IZX615" s="544"/>
      <c r="IZY615" s="544"/>
      <c r="IZZ615" s="544"/>
      <c r="JAA615" s="544"/>
      <c r="JAB615" s="544"/>
      <c r="JAC615" s="544"/>
      <c r="JAD615" s="544"/>
      <c r="JAE615" s="544"/>
      <c r="JAF615" s="544"/>
      <c r="JAG615" s="544"/>
      <c r="JAH615" s="544"/>
      <c r="JAI615" s="544"/>
      <c r="JAJ615" s="544"/>
      <c r="JAK615" s="544"/>
      <c r="JAL615" s="544"/>
      <c r="JAM615" s="544"/>
      <c r="JAN615" s="544"/>
      <c r="JAO615" s="544"/>
      <c r="JAP615" s="544"/>
      <c r="JAQ615" s="544"/>
      <c r="JAR615" s="544"/>
      <c r="JAS615" s="544"/>
      <c r="JAT615" s="544"/>
      <c r="JAU615" s="544"/>
      <c r="JAV615" s="544"/>
      <c r="JAW615" s="544"/>
      <c r="JAX615" s="544"/>
      <c r="JAY615" s="544"/>
      <c r="JAZ615" s="544"/>
      <c r="JBA615" s="544"/>
      <c r="JBB615" s="544"/>
      <c r="JBC615" s="544"/>
      <c r="JBD615" s="544"/>
      <c r="JBE615" s="544"/>
      <c r="JBF615" s="544"/>
      <c r="JBG615" s="544"/>
      <c r="JBH615" s="544"/>
      <c r="JBI615" s="544"/>
      <c r="JBJ615" s="544"/>
      <c r="JBK615" s="544"/>
      <c r="JBL615" s="544"/>
      <c r="JBM615" s="544"/>
      <c r="JBN615" s="544"/>
      <c r="JBO615" s="544"/>
      <c r="JBP615" s="544"/>
      <c r="JBQ615" s="544"/>
      <c r="JBR615" s="544"/>
      <c r="JBS615" s="544"/>
      <c r="JBT615" s="544"/>
      <c r="JBU615" s="544"/>
      <c r="JBV615" s="544"/>
      <c r="JBW615" s="544"/>
      <c r="JBX615" s="544"/>
      <c r="JBY615" s="544"/>
      <c r="JBZ615" s="544"/>
      <c r="JCA615" s="544"/>
      <c r="JCB615" s="544"/>
      <c r="JCC615" s="544"/>
      <c r="JCD615" s="544"/>
      <c r="JCE615" s="544"/>
      <c r="JCF615" s="544"/>
      <c r="JCG615" s="544"/>
      <c r="JCH615" s="544"/>
      <c r="JCI615" s="544"/>
      <c r="JCJ615" s="544"/>
      <c r="JCK615" s="544"/>
      <c r="JCL615" s="544"/>
      <c r="JCM615" s="544"/>
      <c r="JCN615" s="544"/>
      <c r="JCO615" s="544"/>
      <c r="JCP615" s="544"/>
      <c r="JCQ615" s="544"/>
      <c r="JCR615" s="544"/>
      <c r="JCS615" s="544"/>
      <c r="JCT615" s="544"/>
      <c r="JCU615" s="544"/>
      <c r="JCV615" s="544"/>
      <c r="JCW615" s="544"/>
      <c r="JCX615" s="544"/>
      <c r="JCY615" s="544"/>
      <c r="JCZ615" s="544"/>
      <c r="JDA615" s="544"/>
      <c r="JDB615" s="544"/>
      <c r="JDC615" s="544"/>
      <c r="JDD615" s="544"/>
      <c r="JDE615" s="544"/>
      <c r="JDF615" s="544"/>
      <c r="JDG615" s="544"/>
      <c r="JDH615" s="544"/>
      <c r="JDI615" s="544"/>
      <c r="JDJ615" s="544"/>
      <c r="JDK615" s="544"/>
      <c r="JDL615" s="544"/>
      <c r="JDM615" s="544"/>
      <c r="JDN615" s="544"/>
      <c r="JDO615" s="544"/>
      <c r="JDP615" s="544"/>
      <c r="JDQ615" s="544"/>
      <c r="JDR615" s="544"/>
      <c r="JDS615" s="544"/>
      <c r="JDT615" s="544"/>
      <c r="JDU615" s="544"/>
      <c r="JDV615" s="544"/>
      <c r="JDW615" s="544"/>
      <c r="JDX615" s="544"/>
      <c r="JDY615" s="544"/>
      <c r="JDZ615" s="544"/>
      <c r="JEA615" s="544"/>
      <c r="JEB615" s="544"/>
      <c r="JEC615" s="544"/>
      <c r="JED615" s="544"/>
      <c r="JEE615" s="544"/>
      <c r="JEF615" s="544"/>
      <c r="JEG615" s="544"/>
      <c r="JEH615" s="544"/>
      <c r="JEI615" s="544"/>
      <c r="JEJ615" s="544"/>
      <c r="JEK615" s="544"/>
      <c r="JEL615" s="544"/>
      <c r="JEM615" s="544"/>
      <c r="JEN615" s="544"/>
      <c r="JEO615" s="544"/>
      <c r="JEP615" s="544"/>
      <c r="JEQ615" s="544"/>
      <c r="JER615" s="544"/>
      <c r="JES615" s="544"/>
      <c r="JET615" s="544"/>
      <c r="JEU615" s="544"/>
      <c r="JEV615" s="544"/>
      <c r="JEW615" s="544"/>
      <c r="JEX615" s="544"/>
      <c r="JEY615" s="544"/>
      <c r="JEZ615" s="544"/>
      <c r="JFA615" s="544"/>
      <c r="JFB615" s="544"/>
      <c r="JFC615" s="544"/>
      <c r="JFD615" s="544"/>
      <c r="JFE615" s="544"/>
      <c r="JFF615" s="544"/>
      <c r="JFG615" s="544"/>
      <c r="JFH615" s="544"/>
      <c r="JFI615" s="544"/>
      <c r="JFJ615" s="544"/>
      <c r="JFK615" s="544"/>
      <c r="JFL615" s="544"/>
      <c r="JFM615" s="544"/>
      <c r="JFN615" s="544"/>
      <c r="JFO615" s="544"/>
      <c r="JFP615" s="544"/>
      <c r="JFQ615" s="544"/>
      <c r="JFR615" s="544"/>
      <c r="JFS615" s="544"/>
      <c r="JFT615" s="544"/>
      <c r="JFU615" s="544"/>
      <c r="JFV615" s="544"/>
      <c r="JFW615" s="544"/>
      <c r="JFX615" s="544"/>
      <c r="JFY615" s="544"/>
      <c r="JFZ615" s="544"/>
      <c r="JGA615" s="544"/>
      <c r="JGB615" s="544"/>
      <c r="JGC615" s="544"/>
      <c r="JGD615" s="544"/>
      <c r="JGE615" s="544"/>
      <c r="JGF615" s="544"/>
      <c r="JGG615" s="544"/>
      <c r="JGH615" s="544"/>
      <c r="JGI615" s="544"/>
      <c r="JGJ615" s="544"/>
      <c r="JGK615" s="544"/>
      <c r="JGL615" s="544"/>
      <c r="JGM615" s="544"/>
      <c r="JGN615" s="544"/>
      <c r="JGO615" s="544"/>
      <c r="JGP615" s="544"/>
      <c r="JGQ615" s="544"/>
      <c r="JGR615" s="544"/>
      <c r="JGS615" s="544"/>
      <c r="JGT615" s="544"/>
      <c r="JGU615" s="544"/>
      <c r="JGV615" s="544"/>
      <c r="JGW615" s="544"/>
      <c r="JGX615" s="544"/>
      <c r="JGY615" s="544"/>
      <c r="JGZ615" s="544"/>
      <c r="JHA615" s="544"/>
      <c r="JHB615" s="544"/>
      <c r="JHC615" s="544"/>
      <c r="JHD615" s="544"/>
      <c r="JHE615" s="544"/>
      <c r="JHF615" s="544"/>
      <c r="JHG615" s="544"/>
      <c r="JHH615" s="544"/>
      <c r="JHI615" s="544"/>
      <c r="JHJ615" s="544"/>
      <c r="JHK615" s="544"/>
      <c r="JHL615" s="544"/>
      <c r="JHM615" s="544"/>
      <c r="JHN615" s="544"/>
      <c r="JHO615" s="544"/>
      <c r="JHP615" s="544"/>
      <c r="JHQ615" s="544"/>
      <c r="JHR615" s="544"/>
      <c r="JHS615" s="544"/>
      <c r="JHT615" s="544"/>
      <c r="JHU615" s="544"/>
      <c r="JHV615" s="544"/>
      <c r="JHW615" s="544"/>
      <c r="JHX615" s="544"/>
      <c r="JHY615" s="544"/>
      <c r="JHZ615" s="544"/>
      <c r="JIA615" s="544"/>
      <c r="JIB615" s="544"/>
      <c r="JIC615" s="544"/>
      <c r="JID615" s="544"/>
      <c r="JIE615" s="544"/>
      <c r="JIF615" s="544"/>
      <c r="JIG615" s="544"/>
      <c r="JIH615" s="544"/>
      <c r="JII615" s="544"/>
      <c r="JIJ615" s="544"/>
      <c r="JIK615" s="544"/>
      <c r="JIL615" s="544"/>
      <c r="JIM615" s="544"/>
      <c r="JIN615" s="544"/>
      <c r="JIO615" s="544"/>
      <c r="JIP615" s="544"/>
      <c r="JIQ615" s="544"/>
      <c r="JIR615" s="544"/>
      <c r="JIS615" s="544"/>
      <c r="JIT615" s="544"/>
      <c r="JIU615" s="544"/>
      <c r="JIV615" s="544"/>
      <c r="JIW615" s="544"/>
      <c r="JIX615" s="544"/>
      <c r="JIY615" s="544"/>
      <c r="JIZ615" s="544"/>
      <c r="JJA615" s="544"/>
      <c r="JJB615" s="544"/>
      <c r="JJC615" s="544"/>
      <c r="JJD615" s="544"/>
      <c r="JJE615" s="544"/>
      <c r="JJF615" s="544"/>
      <c r="JJG615" s="544"/>
      <c r="JJH615" s="544"/>
      <c r="JJI615" s="544"/>
      <c r="JJJ615" s="544"/>
      <c r="JJK615" s="544"/>
      <c r="JJL615" s="544"/>
      <c r="JJM615" s="544"/>
      <c r="JJN615" s="544"/>
      <c r="JJO615" s="544"/>
      <c r="JJP615" s="544"/>
      <c r="JJQ615" s="544"/>
      <c r="JJR615" s="544"/>
      <c r="JJS615" s="544"/>
      <c r="JJT615" s="544"/>
      <c r="JJU615" s="544"/>
      <c r="JJV615" s="544"/>
      <c r="JJW615" s="544"/>
      <c r="JJX615" s="544"/>
      <c r="JJY615" s="544"/>
      <c r="JJZ615" s="544"/>
      <c r="JKA615" s="544"/>
      <c r="JKB615" s="544"/>
      <c r="JKC615" s="544"/>
      <c r="JKD615" s="544"/>
      <c r="JKE615" s="544"/>
      <c r="JKF615" s="544"/>
      <c r="JKG615" s="544"/>
      <c r="JKH615" s="544"/>
      <c r="JKI615" s="544"/>
      <c r="JKJ615" s="544"/>
      <c r="JKK615" s="544"/>
      <c r="JKL615" s="544"/>
      <c r="JKM615" s="544"/>
      <c r="JKN615" s="544"/>
      <c r="JKO615" s="544"/>
      <c r="JKP615" s="544"/>
      <c r="JKQ615" s="544"/>
      <c r="JKR615" s="544"/>
      <c r="JKS615" s="544"/>
      <c r="JKT615" s="544"/>
      <c r="JKU615" s="544"/>
      <c r="JKV615" s="544"/>
      <c r="JKW615" s="544"/>
      <c r="JKX615" s="544"/>
      <c r="JKY615" s="544"/>
      <c r="JKZ615" s="544"/>
      <c r="JLA615" s="544"/>
      <c r="JLB615" s="544"/>
      <c r="JLC615" s="544"/>
      <c r="JLD615" s="544"/>
      <c r="JLE615" s="544"/>
      <c r="JLF615" s="544"/>
      <c r="JLG615" s="544"/>
      <c r="JLH615" s="544"/>
      <c r="JLI615" s="544"/>
      <c r="JLJ615" s="544"/>
      <c r="JLK615" s="544"/>
      <c r="JLL615" s="544"/>
      <c r="JLM615" s="544"/>
      <c r="JLN615" s="544"/>
      <c r="JLO615" s="544"/>
      <c r="JLP615" s="544"/>
      <c r="JLQ615" s="544"/>
      <c r="JLR615" s="544"/>
      <c r="JLS615" s="544"/>
      <c r="JLT615" s="544"/>
      <c r="JLU615" s="544"/>
      <c r="JLV615" s="544"/>
      <c r="JLW615" s="544"/>
      <c r="JLX615" s="544"/>
      <c r="JLY615" s="544"/>
      <c r="JLZ615" s="544"/>
      <c r="JMA615" s="544"/>
      <c r="JMB615" s="544"/>
      <c r="JMC615" s="544"/>
      <c r="JMD615" s="544"/>
      <c r="JME615" s="544"/>
      <c r="JMF615" s="544"/>
      <c r="JMG615" s="544"/>
      <c r="JMH615" s="544"/>
      <c r="JMI615" s="544"/>
      <c r="JMJ615" s="544"/>
      <c r="JMK615" s="544"/>
      <c r="JML615" s="544"/>
      <c r="JMM615" s="544"/>
      <c r="JMN615" s="544"/>
      <c r="JMO615" s="544"/>
      <c r="JMP615" s="544"/>
      <c r="JMQ615" s="544"/>
      <c r="JMR615" s="544"/>
      <c r="JMS615" s="544"/>
      <c r="JMT615" s="544"/>
      <c r="JMU615" s="544"/>
      <c r="JMV615" s="544"/>
      <c r="JMW615" s="544"/>
      <c r="JMX615" s="544"/>
      <c r="JMY615" s="544"/>
      <c r="JMZ615" s="544"/>
      <c r="JNA615" s="544"/>
      <c r="JNB615" s="544"/>
      <c r="JNC615" s="544"/>
      <c r="JND615" s="544"/>
      <c r="JNE615" s="544"/>
      <c r="JNF615" s="544"/>
      <c r="JNG615" s="544"/>
      <c r="JNH615" s="544"/>
      <c r="JNI615" s="544"/>
      <c r="JNJ615" s="544"/>
      <c r="JNK615" s="544"/>
      <c r="JNL615" s="544"/>
      <c r="JNM615" s="544"/>
      <c r="JNN615" s="544"/>
      <c r="JNO615" s="544"/>
      <c r="JNP615" s="544"/>
      <c r="JNQ615" s="544"/>
      <c r="JNR615" s="544"/>
      <c r="JNS615" s="544"/>
      <c r="JNT615" s="544"/>
      <c r="JNU615" s="544"/>
      <c r="JNV615" s="544"/>
      <c r="JNW615" s="544"/>
      <c r="JNX615" s="544"/>
      <c r="JNY615" s="544"/>
      <c r="JNZ615" s="544"/>
      <c r="JOA615" s="544"/>
      <c r="JOB615" s="544"/>
      <c r="JOC615" s="544"/>
      <c r="JOD615" s="544"/>
      <c r="JOE615" s="544"/>
      <c r="JOF615" s="544"/>
      <c r="JOG615" s="544"/>
      <c r="JOH615" s="544"/>
      <c r="JOI615" s="544"/>
      <c r="JOJ615" s="544"/>
      <c r="JOK615" s="544"/>
      <c r="JOL615" s="544"/>
      <c r="JOM615" s="544"/>
      <c r="JON615" s="544"/>
      <c r="JOO615" s="544"/>
      <c r="JOP615" s="544"/>
      <c r="JOQ615" s="544"/>
      <c r="JOR615" s="544"/>
      <c r="JOS615" s="544"/>
      <c r="JOT615" s="544"/>
      <c r="JOU615" s="544"/>
      <c r="JOV615" s="544"/>
      <c r="JOW615" s="544"/>
      <c r="JOX615" s="544"/>
      <c r="JOY615" s="544"/>
      <c r="JOZ615" s="544"/>
      <c r="JPA615" s="544"/>
      <c r="JPB615" s="544"/>
      <c r="JPC615" s="544"/>
      <c r="JPD615" s="544"/>
      <c r="JPE615" s="544"/>
      <c r="JPF615" s="544"/>
      <c r="JPG615" s="544"/>
      <c r="JPH615" s="544"/>
      <c r="JPI615" s="544"/>
      <c r="JPJ615" s="544"/>
      <c r="JPK615" s="544"/>
      <c r="JPL615" s="544"/>
      <c r="JPM615" s="544"/>
      <c r="JPN615" s="544"/>
      <c r="JPO615" s="544"/>
      <c r="JPP615" s="544"/>
      <c r="JPQ615" s="544"/>
      <c r="JPR615" s="544"/>
      <c r="JPS615" s="544"/>
      <c r="JPT615" s="544"/>
      <c r="JPU615" s="544"/>
      <c r="JPV615" s="544"/>
      <c r="JPW615" s="544"/>
      <c r="JPX615" s="544"/>
      <c r="JPY615" s="544"/>
      <c r="JPZ615" s="544"/>
      <c r="JQA615" s="544"/>
      <c r="JQB615" s="544"/>
      <c r="JQC615" s="544"/>
      <c r="JQD615" s="544"/>
      <c r="JQE615" s="544"/>
      <c r="JQF615" s="544"/>
      <c r="JQG615" s="544"/>
      <c r="JQH615" s="544"/>
      <c r="JQI615" s="544"/>
      <c r="JQJ615" s="544"/>
      <c r="JQK615" s="544"/>
      <c r="JQL615" s="544"/>
      <c r="JQM615" s="544"/>
      <c r="JQN615" s="544"/>
      <c r="JQO615" s="544"/>
      <c r="JQP615" s="544"/>
      <c r="JQQ615" s="544"/>
      <c r="JQR615" s="544"/>
      <c r="JQS615" s="544"/>
      <c r="JQT615" s="544"/>
      <c r="JQU615" s="544"/>
      <c r="JQV615" s="544"/>
      <c r="JQW615" s="544"/>
      <c r="JQX615" s="544"/>
      <c r="JQY615" s="544"/>
      <c r="JQZ615" s="544"/>
      <c r="JRA615" s="544"/>
      <c r="JRB615" s="544"/>
      <c r="JRC615" s="544"/>
      <c r="JRD615" s="544"/>
      <c r="JRE615" s="544"/>
      <c r="JRF615" s="544"/>
      <c r="JRG615" s="544"/>
      <c r="JRH615" s="544"/>
      <c r="JRI615" s="544"/>
      <c r="JRJ615" s="544"/>
      <c r="JRK615" s="544"/>
      <c r="JRL615" s="544"/>
      <c r="JRM615" s="544"/>
      <c r="JRN615" s="544"/>
      <c r="JRO615" s="544"/>
      <c r="JRP615" s="544"/>
      <c r="JRQ615" s="544"/>
      <c r="JRR615" s="544"/>
      <c r="JRS615" s="544"/>
      <c r="JRT615" s="544"/>
      <c r="JRU615" s="544"/>
      <c r="JRV615" s="544"/>
      <c r="JRW615" s="544"/>
      <c r="JRX615" s="544"/>
      <c r="JRY615" s="544"/>
      <c r="JRZ615" s="544"/>
      <c r="JSA615" s="544"/>
      <c r="JSB615" s="544"/>
      <c r="JSC615" s="544"/>
      <c r="JSD615" s="544"/>
      <c r="JSE615" s="544"/>
      <c r="JSF615" s="544"/>
      <c r="JSG615" s="544"/>
      <c r="JSH615" s="544"/>
      <c r="JSI615" s="544"/>
      <c r="JSJ615" s="544"/>
      <c r="JSK615" s="544"/>
      <c r="JSL615" s="544"/>
      <c r="JSM615" s="544"/>
      <c r="JSN615" s="544"/>
      <c r="JSO615" s="544"/>
      <c r="JSP615" s="544"/>
      <c r="JSQ615" s="544"/>
      <c r="JSR615" s="544"/>
      <c r="JSS615" s="544"/>
      <c r="JST615" s="544"/>
      <c r="JSU615" s="544"/>
      <c r="JSV615" s="544"/>
      <c r="JSW615" s="544"/>
      <c r="JSX615" s="544"/>
      <c r="JSY615" s="544"/>
      <c r="JSZ615" s="544"/>
      <c r="JTA615" s="544"/>
      <c r="JTB615" s="544"/>
      <c r="JTC615" s="544"/>
      <c r="JTD615" s="544"/>
      <c r="JTE615" s="544"/>
      <c r="JTF615" s="544"/>
      <c r="JTG615" s="544"/>
      <c r="JTH615" s="544"/>
      <c r="JTI615" s="544"/>
      <c r="JTJ615" s="544"/>
      <c r="JTK615" s="544"/>
      <c r="JTL615" s="544"/>
      <c r="JTM615" s="544"/>
      <c r="JTN615" s="544"/>
      <c r="JTO615" s="544"/>
      <c r="JTP615" s="544"/>
      <c r="JTQ615" s="544"/>
      <c r="JTR615" s="544"/>
      <c r="JTS615" s="544"/>
      <c r="JTT615" s="544"/>
      <c r="JTU615" s="544"/>
      <c r="JTV615" s="544"/>
      <c r="JTW615" s="544"/>
      <c r="JTX615" s="544"/>
      <c r="JTY615" s="544"/>
      <c r="JTZ615" s="544"/>
      <c r="JUA615" s="544"/>
      <c r="JUB615" s="544"/>
      <c r="JUC615" s="544"/>
      <c r="JUD615" s="544"/>
      <c r="JUE615" s="544"/>
      <c r="JUF615" s="544"/>
      <c r="JUG615" s="544"/>
      <c r="JUH615" s="544"/>
      <c r="JUI615" s="544"/>
      <c r="JUJ615" s="544"/>
      <c r="JUK615" s="544"/>
      <c r="JUL615" s="544"/>
      <c r="JUM615" s="544"/>
      <c r="JUN615" s="544"/>
      <c r="JUO615" s="544"/>
      <c r="JUP615" s="544"/>
      <c r="JUQ615" s="544"/>
      <c r="JUR615" s="544"/>
      <c r="JUS615" s="544"/>
      <c r="JUT615" s="544"/>
      <c r="JUU615" s="544"/>
      <c r="JUV615" s="544"/>
      <c r="JUW615" s="544"/>
      <c r="JUX615" s="544"/>
      <c r="JUY615" s="544"/>
      <c r="JUZ615" s="544"/>
      <c r="JVA615" s="544"/>
      <c r="JVB615" s="544"/>
      <c r="JVC615" s="544"/>
      <c r="JVD615" s="544"/>
      <c r="JVE615" s="544"/>
      <c r="JVF615" s="544"/>
      <c r="JVG615" s="544"/>
      <c r="JVH615" s="544"/>
      <c r="JVI615" s="544"/>
      <c r="JVJ615" s="544"/>
      <c r="JVK615" s="544"/>
      <c r="JVL615" s="544"/>
      <c r="JVM615" s="544"/>
      <c r="JVN615" s="544"/>
      <c r="JVO615" s="544"/>
      <c r="JVP615" s="544"/>
      <c r="JVQ615" s="544"/>
      <c r="JVR615" s="544"/>
      <c r="JVS615" s="544"/>
      <c r="JVT615" s="544"/>
      <c r="JVU615" s="544"/>
      <c r="JVV615" s="544"/>
      <c r="JVW615" s="544"/>
      <c r="JVX615" s="544"/>
      <c r="JVY615" s="544"/>
      <c r="JVZ615" s="544"/>
      <c r="JWA615" s="544"/>
      <c r="JWB615" s="544"/>
      <c r="JWC615" s="544"/>
      <c r="JWD615" s="544"/>
      <c r="JWE615" s="544"/>
      <c r="JWF615" s="544"/>
      <c r="JWG615" s="544"/>
      <c r="JWH615" s="544"/>
      <c r="JWI615" s="544"/>
      <c r="JWJ615" s="544"/>
      <c r="JWK615" s="544"/>
      <c r="JWL615" s="544"/>
      <c r="JWM615" s="544"/>
      <c r="JWN615" s="544"/>
      <c r="JWO615" s="544"/>
      <c r="JWP615" s="544"/>
      <c r="JWQ615" s="544"/>
      <c r="JWR615" s="544"/>
      <c r="JWS615" s="544"/>
      <c r="JWT615" s="544"/>
      <c r="JWU615" s="544"/>
      <c r="JWV615" s="544"/>
      <c r="JWW615" s="544"/>
      <c r="JWX615" s="544"/>
      <c r="JWY615" s="544"/>
      <c r="JWZ615" s="544"/>
      <c r="JXA615" s="544"/>
      <c r="JXB615" s="544"/>
      <c r="JXC615" s="544"/>
      <c r="JXD615" s="544"/>
      <c r="JXE615" s="544"/>
      <c r="JXF615" s="544"/>
      <c r="JXG615" s="544"/>
      <c r="JXH615" s="544"/>
      <c r="JXI615" s="544"/>
      <c r="JXJ615" s="544"/>
      <c r="JXK615" s="544"/>
      <c r="JXL615" s="544"/>
      <c r="JXM615" s="544"/>
      <c r="JXN615" s="544"/>
      <c r="JXO615" s="544"/>
      <c r="JXP615" s="544"/>
      <c r="JXQ615" s="544"/>
      <c r="JXR615" s="544"/>
      <c r="JXS615" s="544"/>
      <c r="JXT615" s="544"/>
      <c r="JXU615" s="544"/>
      <c r="JXV615" s="544"/>
      <c r="JXW615" s="544"/>
      <c r="JXX615" s="544"/>
      <c r="JXY615" s="544"/>
      <c r="JXZ615" s="544"/>
      <c r="JYA615" s="544"/>
      <c r="JYB615" s="544"/>
      <c r="JYC615" s="544"/>
      <c r="JYD615" s="544"/>
      <c r="JYE615" s="544"/>
      <c r="JYF615" s="544"/>
      <c r="JYG615" s="544"/>
      <c r="JYH615" s="544"/>
      <c r="JYI615" s="544"/>
      <c r="JYJ615" s="544"/>
      <c r="JYK615" s="544"/>
      <c r="JYL615" s="544"/>
      <c r="JYM615" s="544"/>
      <c r="JYN615" s="544"/>
      <c r="JYO615" s="544"/>
      <c r="JYP615" s="544"/>
      <c r="JYQ615" s="544"/>
      <c r="JYR615" s="544"/>
      <c r="JYS615" s="544"/>
      <c r="JYT615" s="544"/>
      <c r="JYU615" s="544"/>
      <c r="JYV615" s="544"/>
      <c r="JYW615" s="544"/>
      <c r="JYX615" s="544"/>
      <c r="JYY615" s="544"/>
      <c r="JYZ615" s="544"/>
      <c r="JZA615" s="544"/>
      <c r="JZB615" s="544"/>
      <c r="JZC615" s="544"/>
      <c r="JZD615" s="544"/>
      <c r="JZE615" s="544"/>
      <c r="JZF615" s="544"/>
      <c r="JZG615" s="544"/>
      <c r="JZH615" s="544"/>
      <c r="JZI615" s="544"/>
      <c r="JZJ615" s="544"/>
      <c r="JZK615" s="544"/>
      <c r="JZL615" s="544"/>
      <c r="JZM615" s="544"/>
      <c r="JZN615" s="544"/>
      <c r="JZO615" s="544"/>
      <c r="JZP615" s="544"/>
      <c r="JZQ615" s="544"/>
      <c r="JZR615" s="544"/>
      <c r="JZS615" s="544"/>
      <c r="JZT615" s="544"/>
      <c r="JZU615" s="544"/>
      <c r="JZV615" s="544"/>
      <c r="JZW615" s="544"/>
      <c r="JZX615" s="544"/>
      <c r="JZY615" s="544"/>
      <c r="JZZ615" s="544"/>
      <c r="KAA615" s="544"/>
      <c r="KAB615" s="544"/>
      <c r="KAC615" s="544"/>
      <c r="KAD615" s="544"/>
      <c r="KAE615" s="544"/>
      <c r="KAF615" s="544"/>
      <c r="KAG615" s="544"/>
      <c r="KAH615" s="544"/>
      <c r="KAI615" s="544"/>
      <c r="KAJ615" s="544"/>
      <c r="KAK615" s="544"/>
      <c r="KAL615" s="544"/>
      <c r="KAM615" s="544"/>
      <c r="KAN615" s="544"/>
      <c r="KAO615" s="544"/>
      <c r="KAP615" s="544"/>
      <c r="KAQ615" s="544"/>
      <c r="KAR615" s="544"/>
      <c r="KAS615" s="544"/>
      <c r="KAT615" s="544"/>
      <c r="KAU615" s="544"/>
      <c r="KAV615" s="544"/>
      <c r="KAW615" s="544"/>
      <c r="KAX615" s="544"/>
      <c r="KAY615" s="544"/>
      <c r="KAZ615" s="544"/>
      <c r="KBA615" s="544"/>
      <c r="KBB615" s="544"/>
      <c r="KBC615" s="544"/>
      <c r="KBD615" s="544"/>
      <c r="KBE615" s="544"/>
      <c r="KBF615" s="544"/>
      <c r="KBG615" s="544"/>
      <c r="KBH615" s="544"/>
      <c r="KBI615" s="544"/>
      <c r="KBJ615" s="544"/>
      <c r="KBK615" s="544"/>
      <c r="KBL615" s="544"/>
      <c r="KBM615" s="544"/>
      <c r="KBN615" s="544"/>
      <c r="KBO615" s="544"/>
      <c r="KBP615" s="544"/>
      <c r="KBQ615" s="544"/>
      <c r="KBR615" s="544"/>
      <c r="KBS615" s="544"/>
      <c r="KBT615" s="544"/>
      <c r="KBU615" s="544"/>
      <c r="KBV615" s="544"/>
      <c r="KBW615" s="544"/>
      <c r="KBX615" s="544"/>
      <c r="KBY615" s="544"/>
      <c r="KBZ615" s="544"/>
      <c r="KCA615" s="544"/>
      <c r="KCB615" s="544"/>
      <c r="KCC615" s="544"/>
      <c r="KCD615" s="544"/>
      <c r="KCE615" s="544"/>
      <c r="KCF615" s="544"/>
      <c r="KCG615" s="544"/>
      <c r="KCH615" s="544"/>
      <c r="KCI615" s="544"/>
      <c r="KCJ615" s="544"/>
      <c r="KCK615" s="544"/>
      <c r="KCL615" s="544"/>
      <c r="KCM615" s="544"/>
      <c r="KCN615" s="544"/>
      <c r="KCO615" s="544"/>
      <c r="KCP615" s="544"/>
      <c r="KCQ615" s="544"/>
      <c r="KCR615" s="544"/>
      <c r="KCS615" s="544"/>
      <c r="KCT615" s="544"/>
      <c r="KCU615" s="544"/>
      <c r="KCV615" s="544"/>
      <c r="KCW615" s="544"/>
      <c r="KCX615" s="544"/>
      <c r="KCY615" s="544"/>
      <c r="KCZ615" s="544"/>
      <c r="KDA615" s="544"/>
      <c r="KDB615" s="544"/>
      <c r="KDC615" s="544"/>
      <c r="KDD615" s="544"/>
      <c r="KDE615" s="544"/>
      <c r="KDF615" s="544"/>
      <c r="KDG615" s="544"/>
      <c r="KDH615" s="544"/>
      <c r="KDI615" s="544"/>
      <c r="KDJ615" s="544"/>
      <c r="KDK615" s="544"/>
      <c r="KDL615" s="544"/>
      <c r="KDM615" s="544"/>
      <c r="KDN615" s="544"/>
      <c r="KDO615" s="544"/>
      <c r="KDP615" s="544"/>
      <c r="KDQ615" s="544"/>
      <c r="KDR615" s="544"/>
      <c r="KDS615" s="544"/>
      <c r="KDT615" s="544"/>
      <c r="KDU615" s="544"/>
      <c r="KDV615" s="544"/>
      <c r="KDW615" s="544"/>
      <c r="KDX615" s="544"/>
      <c r="KDY615" s="544"/>
      <c r="KDZ615" s="544"/>
      <c r="KEA615" s="544"/>
      <c r="KEB615" s="544"/>
      <c r="KEC615" s="544"/>
      <c r="KED615" s="544"/>
      <c r="KEE615" s="544"/>
      <c r="KEF615" s="544"/>
      <c r="KEG615" s="544"/>
      <c r="KEH615" s="544"/>
      <c r="KEI615" s="544"/>
      <c r="KEJ615" s="544"/>
      <c r="KEK615" s="544"/>
      <c r="KEL615" s="544"/>
      <c r="KEM615" s="544"/>
      <c r="KEN615" s="544"/>
      <c r="KEO615" s="544"/>
      <c r="KEP615" s="544"/>
      <c r="KEQ615" s="544"/>
      <c r="KER615" s="544"/>
      <c r="KES615" s="544"/>
      <c r="KET615" s="544"/>
      <c r="KEU615" s="544"/>
      <c r="KEV615" s="544"/>
      <c r="KEW615" s="544"/>
      <c r="KEX615" s="544"/>
      <c r="KEY615" s="544"/>
      <c r="KEZ615" s="544"/>
      <c r="KFA615" s="544"/>
      <c r="KFB615" s="544"/>
      <c r="KFC615" s="544"/>
      <c r="KFD615" s="544"/>
      <c r="KFE615" s="544"/>
      <c r="KFF615" s="544"/>
      <c r="KFG615" s="544"/>
      <c r="KFH615" s="544"/>
      <c r="KFI615" s="544"/>
      <c r="KFJ615" s="544"/>
      <c r="KFK615" s="544"/>
      <c r="KFL615" s="544"/>
      <c r="KFM615" s="544"/>
      <c r="KFN615" s="544"/>
      <c r="KFO615" s="544"/>
      <c r="KFP615" s="544"/>
      <c r="KFQ615" s="544"/>
      <c r="KFR615" s="544"/>
      <c r="KFS615" s="544"/>
      <c r="KFT615" s="544"/>
      <c r="KFU615" s="544"/>
      <c r="KFV615" s="544"/>
      <c r="KFW615" s="544"/>
      <c r="KFX615" s="544"/>
      <c r="KFY615" s="544"/>
      <c r="KFZ615" s="544"/>
      <c r="KGA615" s="544"/>
      <c r="KGB615" s="544"/>
      <c r="KGC615" s="544"/>
      <c r="KGD615" s="544"/>
      <c r="KGE615" s="544"/>
      <c r="KGF615" s="544"/>
      <c r="KGG615" s="544"/>
      <c r="KGH615" s="544"/>
      <c r="KGI615" s="544"/>
      <c r="KGJ615" s="544"/>
      <c r="KGK615" s="544"/>
      <c r="KGL615" s="544"/>
      <c r="KGM615" s="544"/>
      <c r="KGN615" s="544"/>
      <c r="KGO615" s="544"/>
      <c r="KGP615" s="544"/>
      <c r="KGQ615" s="544"/>
      <c r="KGR615" s="544"/>
      <c r="KGS615" s="544"/>
      <c r="KGT615" s="544"/>
      <c r="KGU615" s="544"/>
      <c r="KGV615" s="544"/>
      <c r="KGW615" s="544"/>
      <c r="KGX615" s="544"/>
      <c r="KGY615" s="544"/>
      <c r="KGZ615" s="544"/>
      <c r="KHA615" s="544"/>
      <c r="KHB615" s="544"/>
      <c r="KHC615" s="544"/>
      <c r="KHD615" s="544"/>
      <c r="KHE615" s="544"/>
      <c r="KHF615" s="544"/>
      <c r="KHG615" s="544"/>
      <c r="KHH615" s="544"/>
      <c r="KHI615" s="544"/>
      <c r="KHJ615" s="544"/>
      <c r="KHK615" s="544"/>
      <c r="KHL615" s="544"/>
      <c r="KHM615" s="544"/>
      <c r="KHN615" s="544"/>
      <c r="KHO615" s="544"/>
      <c r="KHP615" s="544"/>
      <c r="KHQ615" s="544"/>
      <c r="KHR615" s="544"/>
      <c r="KHS615" s="544"/>
      <c r="KHT615" s="544"/>
      <c r="KHU615" s="544"/>
      <c r="KHV615" s="544"/>
      <c r="KHW615" s="544"/>
      <c r="KHX615" s="544"/>
      <c r="KHY615" s="544"/>
      <c r="KHZ615" s="544"/>
      <c r="KIA615" s="544"/>
      <c r="KIB615" s="544"/>
      <c r="KIC615" s="544"/>
      <c r="KID615" s="544"/>
      <c r="KIE615" s="544"/>
      <c r="KIF615" s="544"/>
      <c r="KIG615" s="544"/>
      <c r="KIH615" s="544"/>
      <c r="KII615" s="544"/>
      <c r="KIJ615" s="544"/>
      <c r="KIK615" s="544"/>
      <c r="KIL615" s="544"/>
      <c r="KIM615" s="544"/>
      <c r="KIN615" s="544"/>
      <c r="KIO615" s="544"/>
      <c r="KIP615" s="544"/>
      <c r="KIQ615" s="544"/>
      <c r="KIR615" s="544"/>
      <c r="KIS615" s="544"/>
      <c r="KIT615" s="544"/>
      <c r="KIU615" s="544"/>
      <c r="KIV615" s="544"/>
      <c r="KIW615" s="544"/>
      <c r="KIX615" s="544"/>
      <c r="KIY615" s="544"/>
      <c r="KIZ615" s="544"/>
      <c r="KJA615" s="544"/>
      <c r="KJB615" s="544"/>
      <c r="KJC615" s="544"/>
      <c r="KJD615" s="544"/>
      <c r="KJE615" s="544"/>
      <c r="KJF615" s="544"/>
      <c r="KJG615" s="544"/>
      <c r="KJH615" s="544"/>
      <c r="KJI615" s="544"/>
      <c r="KJJ615" s="544"/>
      <c r="KJK615" s="544"/>
      <c r="KJL615" s="544"/>
      <c r="KJM615" s="544"/>
      <c r="KJN615" s="544"/>
      <c r="KJO615" s="544"/>
      <c r="KJP615" s="544"/>
      <c r="KJQ615" s="544"/>
      <c r="KJR615" s="544"/>
      <c r="KJS615" s="544"/>
      <c r="KJT615" s="544"/>
      <c r="KJU615" s="544"/>
      <c r="KJV615" s="544"/>
      <c r="KJW615" s="544"/>
      <c r="KJX615" s="544"/>
      <c r="KJY615" s="544"/>
      <c r="KJZ615" s="544"/>
      <c r="KKA615" s="544"/>
      <c r="KKB615" s="544"/>
      <c r="KKC615" s="544"/>
      <c r="KKD615" s="544"/>
      <c r="KKE615" s="544"/>
      <c r="KKF615" s="544"/>
      <c r="KKG615" s="544"/>
      <c r="KKH615" s="544"/>
      <c r="KKI615" s="544"/>
      <c r="KKJ615" s="544"/>
      <c r="KKK615" s="544"/>
      <c r="KKL615" s="544"/>
      <c r="KKM615" s="544"/>
      <c r="KKN615" s="544"/>
      <c r="KKO615" s="544"/>
      <c r="KKP615" s="544"/>
      <c r="KKQ615" s="544"/>
      <c r="KKR615" s="544"/>
      <c r="KKS615" s="544"/>
      <c r="KKT615" s="544"/>
      <c r="KKU615" s="544"/>
      <c r="KKV615" s="544"/>
      <c r="KKW615" s="544"/>
      <c r="KKX615" s="544"/>
      <c r="KKY615" s="544"/>
      <c r="KKZ615" s="544"/>
      <c r="KLA615" s="544"/>
      <c r="KLB615" s="544"/>
      <c r="KLC615" s="544"/>
      <c r="KLD615" s="544"/>
      <c r="KLE615" s="544"/>
      <c r="KLF615" s="544"/>
      <c r="KLG615" s="544"/>
      <c r="KLH615" s="544"/>
      <c r="KLI615" s="544"/>
      <c r="KLJ615" s="544"/>
      <c r="KLK615" s="544"/>
      <c r="KLL615" s="544"/>
      <c r="KLM615" s="544"/>
      <c r="KLN615" s="544"/>
      <c r="KLO615" s="544"/>
      <c r="KLP615" s="544"/>
      <c r="KLQ615" s="544"/>
      <c r="KLR615" s="544"/>
      <c r="KLS615" s="544"/>
      <c r="KLT615" s="544"/>
      <c r="KLU615" s="544"/>
      <c r="KLV615" s="544"/>
      <c r="KLW615" s="544"/>
      <c r="KLX615" s="544"/>
      <c r="KLY615" s="544"/>
      <c r="KLZ615" s="544"/>
      <c r="KMA615" s="544"/>
      <c r="KMB615" s="544"/>
      <c r="KMC615" s="544"/>
      <c r="KMD615" s="544"/>
      <c r="KME615" s="544"/>
      <c r="KMF615" s="544"/>
      <c r="KMG615" s="544"/>
      <c r="KMH615" s="544"/>
      <c r="KMI615" s="544"/>
      <c r="KMJ615" s="544"/>
      <c r="KMK615" s="544"/>
      <c r="KML615" s="544"/>
      <c r="KMM615" s="544"/>
      <c r="KMN615" s="544"/>
      <c r="KMO615" s="544"/>
      <c r="KMP615" s="544"/>
      <c r="KMQ615" s="544"/>
      <c r="KMR615" s="544"/>
      <c r="KMS615" s="544"/>
      <c r="KMT615" s="544"/>
      <c r="KMU615" s="544"/>
      <c r="KMV615" s="544"/>
      <c r="KMW615" s="544"/>
      <c r="KMX615" s="544"/>
      <c r="KMY615" s="544"/>
      <c r="KMZ615" s="544"/>
      <c r="KNA615" s="544"/>
      <c r="KNB615" s="544"/>
      <c r="KNC615" s="544"/>
      <c r="KND615" s="544"/>
      <c r="KNE615" s="544"/>
      <c r="KNF615" s="544"/>
      <c r="KNG615" s="544"/>
      <c r="KNH615" s="544"/>
      <c r="KNI615" s="544"/>
      <c r="KNJ615" s="544"/>
      <c r="KNK615" s="544"/>
      <c r="KNL615" s="544"/>
      <c r="KNM615" s="544"/>
      <c r="KNN615" s="544"/>
      <c r="KNO615" s="544"/>
      <c r="KNP615" s="544"/>
      <c r="KNQ615" s="544"/>
      <c r="KNR615" s="544"/>
      <c r="KNS615" s="544"/>
      <c r="KNT615" s="544"/>
      <c r="KNU615" s="544"/>
      <c r="KNV615" s="544"/>
      <c r="KNW615" s="544"/>
      <c r="KNX615" s="544"/>
      <c r="KNY615" s="544"/>
      <c r="KNZ615" s="544"/>
      <c r="KOA615" s="544"/>
      <c r="KOB615" s="544"/>
      <c r="KOC615" s="544"/>
      <c r="KOD615" s="544"/>
      <c r="KOE615" s="544"/>
      <c r="KOF615" s="544"/>
      <c r="KOG615" s="544"/>
      <c r="KOH615" s="544"/>
      <c r="KOI615" s="544"/>
      <c r="KOJ615" s="544"/>
      <c r="KOK615" s="544"/>
      <c r="KOL615" s="544"/>
      <c r="KOM615" s="544"/>
      <c r="KON615" s="544"/>
      <c r="KOO615" s="544"/>
      <c r="KOP615" s="544"/>
      <c r="KOQ615" s="544"/>
      <c r="KOR615" s="544"/>
      <c r="KOS615" s="544"/>
      <c r="KOT615" s="544"/>
      <c r="KOU615" s="544"/>
      <c r="KOV615" s="544"/>
      <c r="KOW615" s="544"/>
      <c r="KOX615" s="544"/>
      <c r="KOY615" s="544"/>
      <c r="KOZ615" s="544"/>
      <c r="KPA615" s="544"/>
      <c r="KPB615" s="544"/>
      <c r="KPC615" s="544"/>
      <c r="KPD615" s="544"/>
      <c r="KPE615" s="544"/>
      <c r="KPF615" s="544"/>
      <c r="KPG615" s="544"/>
      <c r="KPH615" s="544"/>
      <c r="KPI615" s="544"/>
      <c r="KPJ615" s="544"/>
      <c r="KPK615" s="544"/>
      <c r="KPL615" s="544"/>
      <c r="KPM615" s="544"/>
      <c r="KPN615" s="544"/>
      <c r="KPO615" s="544"/>
      <c r="KPP615" s="544"/>
      <c r="KPQ615" s="544"/>
      <c r="KPR615" s="544"/>
      <c r="KPS615" s="544"/>
      <c r="KPT615" s="544"/>
      <c r="KPU615" s="544"/>
      <c r="KPV615" s="544"/>
      <c r="KPW615" s="544"/>
      <c r="KPX615" s="544"/>
      <c r="KPY615" s="544"/>
      <c r="KPZ615" s="544"/>
      <c r="KQA615" s="544"/>
      <c r="KQB615" s="544"/>
      <c r="KQC615" s="544"/>
      <c r="KQD615" s="544"/>
      <c r="KQE615" s="544"/>
      <c r="KQF615" s="544"/>
      <c r="KQG615" s="544"/>
      <c r="KQH615" s="544"/>
      <c r="KQI615" s="544"/>
      <c r="KQJ615" s="544"/>
      <c r="KQK615" s="544"/>
      <c r="KQL615" s="544"/>
      <c r="KQM615" s="544"/>
      <c r="KQN615" s="544"/>
      <c r="KQO615" s="544"/>
      <c r="KQP615" s="544"/>
      <c r="KQQ615" s="544"/>
      <c r="KQR615" s="544"/>
      <c r="KQS615" s="544"/>
      <c r="KQT615" s="544"/>
      <c r="KQU615" s="544"/>
      <c r="KQV615" s="544"/>
      <c r="KQW615" s="544"/>
      <c r="KQX615" s="544"/>
      <c r="KQY615" s="544"/>
      <c r="KQZ615" s="544"/>
      <c r="KRA615" s="544"/>
      <c r="KRB615" s="544"/>
      <c r="KRC615" s="544"/>
      <c r="KRD615" s="544"/>
      <c r="KRE615" s="544"/>
      <c r="KRF615" s="544"/>
      <c r="KRG615" s="544"/>
      <c r="KRH615" s="544"/>
      <c r="KRI615" s="544"/>
      <c r="KRJ615" s="544"/>
      <c r="KRK615" s="544"/>
      <c r="KRL615" s="544"/>
      <c r="KRM615" s="544"/>
      <c r="KRN615" s="544"/>
      <c r="KRO615" s="544"/>
      <c r="KRP615" s="544"/>
      <c r="KRQ615" s="544"/>
      <c r="KRR615" s="544"/>
      <c r="KRS615" s="544"/>
      <c r="KRT615" s="544"/>
      <c r="KRU615" s="544"/>
      <c r="KRV615" s="544"/>
      <c r="KRW615" s="544"/>
      <c r="KRX615" s="544"/>
      <c r="KRY615" s="544"/>
      <c r="KRZ615" s="544"/>
      <c r="KSA615" s="544"/>
      <c r="KSB615" s="544"/>
      <c r="KSC615" s="544"/>
      <c r="KSD615" s="544"/>
      <c r="KSE615" s="544"/>
      <c r="KSF615" s="544"/>
      <c r="KSG615" s="544"/>
      <c r="KSH615" s="544"/>
      <c r="KSI615" s="544"/>
      <c r="KSJ615" s="544"/>
      <c r="KSK615" s="544"/>
      <c r="KSL615" s="544"/>
      <c r="KSM615" s="544"/>
      <c r="KSN615" s="544"/>
      <c r="KSO615" s="544"/>
      <c r="KSP615" s="544"/>
      <c r="KSQ615" s="544"/>
      <c r="KSR615" s="544"/>
      <c r="KSS615" s="544"/>
      <c r="KST615" s="544"/>
      <c r="KSU615" s="544"/>
      <c r="KSV615" s="544"/>
      <c r="KSW615" s="544"/>
      <c r="KSX615" s="544"/>
      <c r="KSY615" s="544"/>
      <c r="KSZ615" s="544"/>
      <c r="KTA615" s="544"/>
      <c r="KTB615" s="544"/>
      <c r="KTC615" s="544"/>
      <c r="KTD615" s="544"/>
      <c r="KTE615" s="544"/>
      <c r="KTF615" s="544"/>
      <c r="KTG615" s="544"/>
      <c r="KTH615" s="544"/>
      <c r="KTI615" s="544"/>
      <c r="KTJ615" s="544"/>
      <c r="KTK615" s="544"/>
      <c r="KTL615" s="544"/>
      <c r="KTM615" s="544"/>
      <c r="KTN615" s="544"/>
      <c r="KTO615" s="544"/>
      <c r="KTP615" s="544"/>
      <c r="KTQ615" s="544"/>
      <c r="KTR615" s="544"/>
      <c r="KTS615" s="544"/>
      <c r="KTT615" s="544"/>
      <c r="KTU615" s="544"/>
      <c r="KTV615" s="544"/>
      <c r="KTW615" s="544"/>
      <c r="KTX615" s="544"/>
      <c r="KTY615" s="544"/>
      <c r="KTZ615" s="544"/>
      <c r="KUA615" s="544"/>
      <c r="KUB615" s="544"/>
      <c r="KUC615" s="544"/>
      <c r="KUD615" s="544"/>
      <c r="KUE615" s="544"/>
      <c r="KUF615" s="544"/>
      <c r="KUG615" s="544"/>
      <c r="KUH615" s="544"/>
      <c r="KUI615" s="544"/>
      <c r="KUJ615" s="544"/>
      <c r="KUK615" s="544"/>
      <c r="KUL615" s="544"/>
      <c r="KUM615" s="544"/>
      <c r="KUN615" s="544"/>
      <c r="KUO615" s="544"/>
      <c r="KUP615" s="544"/>
      <c r="KUQ615" s="544"/>
      <c r="KUR615" s="544"/>
      <c r="KUS615" s="544"/>
      <c r="KUT615" s="544"/>
      <c r="KUU615" s="544"/>
      <c r="KUV615" s="544"/>
      <c r="KUW615" s="544"/>
      <c r="KUX615" s="544"/>
      <c r="KUY615" s="544"/>
      <c r="KUZ615" s="544"/>
      <c r="KVA615" s="544"/>
      <c r="KVB615" s="544"/>
      <c r="KVC615" s="544"/>
      <c r="KVD615" s="544"/>
      <c r="KVE615" s="544"/>
      <c r="KVF615" s="544"/>
      <c r="KVG615" s="544"/>
      <c r="KVH615" s="544"/>
      <c r="KVI615" s="544"/>
      <c r="KVJ615" s="544"/>
      <c r="KVK615" s="544"/>
      <c r="KVL615" s="544"/>
      <c r="KVM615" s="544"/>
      <c r="KVN615" s="544"/>
      <c r="KVO615" s="544"/>
      <c r="KVP615" s="544"/>
      <c r="KVQ615" s="544"/>
      <c r="KVR615" s="544"/>
      <c r="KVS615" s="544"/>
      <c r="KVT615" s="544"/>
      <c r="KVU615" s="544"/>
      <c r="KVV615" s="544"/>
      <c r="KVW615" s="544"/>
      <c r="KVX615" s="544"/>
      <c r="KVY615" s="544"/>
      <c r="KVZ615" s="544"/>
      <c r="KWA615" s="544"/>
      <c r="KWB615" s="544"/>
      <c r="KWC615" s="544"/>
      <c r="KWD615" s="544"/>
      <c r="KWE615" s="544"/>
      <c r="KWF615" s="544"/>
      <c r="KWG615" s="544"/>
      <c r="KWH615" s="544"/>
      <c r="KWI615" s="544"/>
      <c r="KWJ615" s="544"/>
      <c r="KWK615" s="544"/>
      <c r="KWL615" s="544"/>
      <c r="KWM615" s="544"/>
      <c r="KWN615" s="544"/>
      <c r="KWO615" s="544"/>
      <c r="KWP615" s="544"/>
      <c r="KWQ615" s="544"/>
      <c r="KWR615" s="544"/>
      <c r="KWS615" s="544"/>
      <c r="KWT615" s="544"/>
      <c r="KWU615" s="544"/>
      <c r="KWV615" s="544"/>
      <c r="KWW615" s="544"/>
      <c r="KWX615" s="544"/>
      <c r="KWY615" s="544"/>
      <c r="KWZ615" s="544"/>
      <c r="KXA615" s="544"/>
      <c r="KXB615" s="544"/>
      <c r="KXC615" s="544"/>
      <c r="KXD615" s="544"/>
      <c r="KXE615" s="544"/>
      <c r="KXF615" s="544"/>
      <c r="KXG615" s="544"/>
      <c r="KXH615" s="544"/>
      <c r="KXI615" s="544"/>
      <c r="KXJ615" s="544"/>
      <c r="KXK615" s="544"/>
      <c r="KXL615" s="544"/>
      <c r="KXM615" s="544"/>
      <c r="KXN615" s="544"/>
      <c r="KXO615" s="544"/>
      <c r="KXP615" s="544"/>
      <c r="KXQ615" s="544"/>
      <c r="KXR615" s="544"/>
      <c r="KXS615" s="544"/>
      <c r="KXT615" s="544"/>
      <c r="KXU615" s="544"/>
      <c r="KXV615" s="544"/>
      <c r="KXW615" s="544"/>
      <c r="KXX615" s="544"/>
      <c r="KXY615" s="544"/>
      <c r="KXZ615" s="544"/>
      <c r="KYA615" s="544"/>
      <c r="KYB615" s="544"/>
      <c r="KYC615" s="544"/>
      <c r="KYD615" s="544"/>
      <c r="KYE615" s="544"/>
      <c r="KYF615" s="544"/>
      <c r="KYG615" s="544"/>
      <c r="KYH615" s="544"/>
      <c r="KYI615" s="544"/>
      <c r="KYJ615" s="544"/>
      <c r="KYK615" s="544"/>
      <c r="KYL615" s="544"/>
      <c r="KYM615" s="544"/>
      <c r="KYN615" s="544"/>
      <c r="KYO615" s="544"/>
      <c r="KYP615" s="544"/>
      <c r="KYQ615" s="544"/>
      <c r="KYR615" s="544"/>
      <c r="KYS615" s="544"/>
      <c r="KYT615" s="544"/>
      <c r="KYU615" s="544"/>
      <c r="KYV615" s="544"/>
      <c r="KYW615" s="544"/>
      <c r="KYX615" s="544"/>
      <c r="KYY615" s="544"/>
      <c r="KYZ615" s="544"/>
      <c r="KZA615" s="544"/>
      <c r="KZB615" s="544"/>
      <c r="KZC615" s="544"/>
      <c r="KZD615" s="544"/>
      <c r="KZE615" s="544"/>
      <c r="KZF615" s="544"/>
      <c r="KZG615" s="544"/>
      <c r="KZH615" s="544"/>
      <c r="KZI615" s="544"/>
      <c r="KZJ615" s="544"/>
      <c r="KZK615" s="544"/>
      <c r="KZL615" s="544"/>
      <c r="KZM615" s="544"/>
      <c r="KZN615" s="544"/>
      <c r="KZO615" s="544"/>
      <c r="KZP615" s="544"/>
      <c r="KZQ615" s="544"/>
      <c r="KZR615" s="544"/>
      <c r="KZS615" s="544"/>
      <c r="KZT615" s="544"/>
      <c r="KZU615" s="544"/>
      <c r="KZV615" s="544"/>
      <c r="KZW615" s="544"/>
      <c r="KZX615" s="544"/>
      <c r="KZY615" s="544"/>
      <c r="KZZ615" s="544"/>
      <c r="LAA615" s="544"/>
      <c r="LAB615" s="544"/>
      <c r="LAC615" s="544"/>
      <c r="LAD615" s="544"/>
      <c r="LAE615" s="544"/>
      <c r="LAF615" s="544"/>
      <c r="LAG615" s="544"/>
      <c r="LAH615" s="544"/>
      <c r="LAI615" s="544"/>
      <c r="LAJ615" s="544"/>
      <c r="LAK615" s="544"/>
      <c r="LAL615" s="544"/>
      <c r="LAM615" s="544"/>
      <c r="LAN615" s="544"/>
      <c r="LAO615" s="544"/>
      <c r="LAP615" s="544"/>
      <c r="LAQ615" s="544"/>
      <c r="LAR615" s="544"/>
      <c r="LAS615" s="544"/>
      <c r="LAT615" s="544"/>
      <c r="LAU615" s="544"/>
      <c r="LAV615" s="544"/>
      <c r="LAW615" s="544"/>
      <c r="LAX615" s="544"/>
      <c r="LAY615" s="544"/>
      <c r="LAZ615" s="544"/>
      <c r="LBA615" s="544"/>
      <c r="LBB615" s="544"/>
      <c r="LBC615" s="544"/>
      <c r="LBD615" s="544"/>
      <c r="LBE615" s="544"/>
      <c r="LBF615" s="544"/>
      <c r="LBG615" s="544"/>
      <c r="LBH615" s="544"/>
      <c r="LBI615" s="544"/>
      <c r="LBJ615" s="544"/>
      <c r="LBK615" s="544"/>
      <c r="LBL615" s="544"/>
      <c r="LBM615" s="544"/>
      <c r="LBN615" s="544"/>
      <c r="LBO615" s="544"/>
      <c r="LBP615" s="544"/>
      <c r="LBQ615" s="544"/>
      <c r="LBR615" s="544"/>
      <c r="LBS615" s="544"/>
      <c r="LBT615" s="544"/>
      <c r="LBU615" s="544"/>
      <c r="LBV615" s="544"/>
      <c r="LBW615" s="544"/>
      <c r="LBX615" s="544"/>
      <c r="LBY615" s="544"/>
      <c r="LBZ615" s="544"/>
      <c r="LCA615" s="544"/>
      <c r="LCB615" s="544"/>
      <c r="LCC615" s="544"/>
      <c r="LCD615" s="544"/>
      <c r="LCE615" s="544"/>
      <c r="LCF615" s="544"/>
      <c r="LCG615" s="544"/>
      <c r="LCH615" s="544"/>
      <c r="LCI615" s="544"/>
      <c r="LCJ615" s="544"/>
      <c r="LCK615" s="544"/>
      <c r="LCL615" s="544"/>
      <c r="LCM615" s="544"/>
      <c r="LCN615" s="544"/>
      <c r="LCO615" s="544"/>
      <c r="LCP615" s="544"/>
      <c r="LCQ615" s="544"/>
      <c r="LCR615" s="544"/>
      <c r="LCS615" s="544"/>
      <c r="LCT615" s="544"/>
      <c r="LCU615" s="544"/>
      <c r="LCV615" s="544"/>
      <c r="LCW615" s="544"/>
      <c r="LCX615" s="544"/>
      <c r="LCY615" s="544"/>
      <c r="LCZ615" s="544"/>
      <c r="LDA615" s="544"/>
      <c r="LDB615" s="544"/>
      <c r="LDC615" s="544"/>
      <c r="LDD615" s="544"/>
      <c r="LDE615" s="544"/>
      <c r="LDF615" s="544"/>
      <c r="LDG615" s="544"/>
      <c r="LDH615" s="544"/>
      <c r="LDI615" s="544"/>
      <c r="LDJ615" s="544"/>
      <c r="LDK615" s="544"/>
      <c r="LDL615" s="544"/>
      <c r="LDM615" s="544"/>
      <c r="LDN615" s="544"/>
      <c r="LDO615" s="544"/>
      <c r="LDP615" s="544"/>
      <c r="LDQ615" s="544"/>
      <c r="LDR615" s="544"/>
      <c r="LDS615" s="544"/>
      <c r="LDT615" s="544"/>
      <c r="LDU615" s="544"/>
      <c r="LDV615" s="544"/>
      <c r="LDW615" s="544"/>
      <c r="LDX615" s="544"/>
      <c r="LDY615" s="544"/>
      <c r="LDZ615" s="544"/>
      <c r="LEA615" s="544"/>
      <c r="LEB615" s="544"/>
      <c r="LEC615" s="544"/>
      <c r="LED615" s="544"/>
      <c r="LEE615" s="544"/>
      <c r="LEF615" s="544"/>
      <c r="LEG615" s="544"/>
      <c r="LEH615" s="544"/>
      <c r="LEI615" s="544"/>
      <c r="LEJ615" s="544"/>
      <c r="LEK615" s="544"/>
      <c r="LEL615" s="544"/>
      <c r="LEM615" s="544"/>
      <c r="LEN615" s="544"/>
      <c r="LEO615" s="544"/>
      <c r="LEP615" s="544"/>
      <c r="LEQ615" s="544"/>
      <c r="LER615" s="544"/>
      <c r="LES615" s="544"/>
      <c r="LET615" s="544"/>
      <c r="LEU615" s="544"/>
      <c r="LEV615" s="544"/>
      <c r="LEW615" s="544"/>
      <c r="LEX615" s="544"/>
      <c r="LEY615" s="544"/>
      <c r="LEZ615" s="544"/>
      <c r="LFA615" s="544"/>
      <c r="LFB615" s="544"/>
      <c r="LFC615" s="544"/>
      <c r="LFD615" s="544"/>
      <c r="LFE615" s="544"/>
      <c r="LFF615" s="544"/>
      <c r="LFG615" s="544"/>
      <c r="LFH615" s="544"/>
      <c r="LFI615" s="544"/>
      <c r="LFJ615" s="544"/>
      <c r="LFK615" s="544"/>
      <c r="LFL615" s="544"/>
      <c r="LFM615" s="544"/>
      <c r="LFN615" s="544"/>
      <c r="LFO615" s="544"/>
      <c r="LFP615" s="544"/>
      <c r="LFQ615" s="544"/>
      <c r="LFR615" s="544"/>
      <c r="LFS615" s="544"/>
      <c r="LFT615" s="544"/>
      <c r="LFU615" s="544"/>
      <c r="LFV615" s="544"/>
      <c r="LFW615" s="544"/>
      <c r="LFX615" s="544"/>
      <c r="LFY615" s="544"/>
      <c r="LFZ615" s="544"/>
      <c r="LGA615" s="544"/>
      <c r="LGB615" s="544"/>
      <c r="LGC615" s="544"/>
      <c r="LGD615" s="544"/>
      <c r="LGE615" s="544"/>
      <c r="LGF615" s="544"/>
      <c r="LGG615" s="544"/>
      <c r="LGH615" s="544"/>
      <c r="LGI615" s="544"/>
      <c r="LGJ615" s="544"/>
      <c r="LGK615" s="544"/>
      <c r="LGL615" s="544"/>
      <c r="LGM615" s="544"/>
      <c r="LGN615" s="544"/>
      <c r="LGO615" s="544"/>
      <c r="LGP615" s="544"/>
      <c r="LGQ615" s="544"/>
      <c r="LGR615" s="544"/>
      <c r="LGS615" s="544"/>
      <c r="LGT615" s="544"/>
      <c r="LGU615" s="544"/>
      <c r="LGV615" s="544"/>
      <c r="LGW615" s="544"/>
      <c r="LGX615" s="544"/>
      <c r="LGY615" s="544"/>
      <c r="LGZ615" s="544"/>
      <c r="LHA615" s="544"/>
      <c r="LHB615" s="544"/>
      <c r="LHC615" s="544"/>
      <c r="LHD615" s="544"/>
      <c r="LHE615" s="544"/>
      <c r="LHF615" s="544"/>
      <c r="LHG615" s="544"/>
      <c r="LHH615" s="544"/>
      <c r="LHI615" s="544"/>
      <c r="LHJ615" s="544"/>
      <c r="LHK615" s="544"/>
      <c r="LHL615" s="544"/>
      <c r="LHM615" s="544"/>
      <c r="LHN615" s="544"/>
      <c r="LHO615" s="544"/>
      <c r="LHP615" s="544"/>
      <c r="LHQ615" s="544"/>
      <c r="LHR615" s="544"/>
      <c r="LHS615" s="544"/>
      <c r="LHT615" s="544"/>
      <c r="LHU615" s="544"/>
      <c r="LHV615" s="544"/>
      <c r="LHW615" s="544"/>
      <c r="LHX615" s="544"/>
      <c r="LHY615" s="544"/>
      <c r="LHZ615" s="544"/>
      <c r="LIA615" s="544"/>
      <c r="LIB615" s="544"/>
      <c r="LIC615" s="544"/>
      <c r="LID615" s="544"/>
      <c r="LIE615" s="544"/>
      <c r="LIF615" s="544"/>
      <c r="LIG615" s="544"/>
      <c r="LIH615" s="544"/>
      <c r="LII615" s="544"/>
      <c r="LIJ615" s="544"/>
      <c r="LIK615" s="544"/>
      <c r="LIL615" s="544"/>
      <c r="LIM615" s="544"/>
      <c r="LIN615" s="544"/>
      <c r="LIO615" s="544"/>
      <c r="LIP615" s="544"/>
      <c r="LIQ615" s="544"/>
      <c r="LIR615" s="544"/>
      <c r="LIS615" s="544"/>
      <c r="LIT615" s="544"/>
      <c r="LIU615" s="544"/>
      <c r="LIV615" s="544"/>
      <c r="LIW615" s="544"/>
      <c r="LIX615" s="544"/>
      <c r="LIY615" s="544"/>
      <c r="LIZ615" s="544"/>
      <c r="LJA615" s="544"/>
      <c r="LJB615" s="544"/>
      <c r="LJC615" s="544"/>
      <c r="LJD615" s="544"/>
      <c r="LJE615" s="544"/>
      <c r="LJF615" s="544"/>
      <c r="LJG615" s="544"/>
      <c r="LJH615" s="544"/>
      <c r="LJI615" s="544"/>
      <c r="LJJ615" s="544"/>
      <c r="LJK615" s="544"/>
      <c r="LJL615" s="544"/>
      <c r="LJM615" s="544"/>
      <c r="LJN615" s="544"/>
      <c r="LJO615" s="544"/>
      <c r="LJP615" s="544"/>
      <c r="LJQ615" s="544"/>
      <c r="LJR615" s="544"/>
      <c r="LJS615" s="544"/>
      <c r="LJT615" s="544"/>
      <c r="LJU615" s="544"/>
      <c r="LJV615" s="544"/>
      <c r="LJW615" s="544"/>
      <c r="LJX615" s="544"/>
      <c r="LJY615" s="544"/>
      <c r="LJZ615" s="544"/>
      <c r="LKA615" s="544"/>
      <c r="LKB615" s="544"/>
      <c r="LKC615" s="544"/>
      <c r="LKD615" s="544"/>
      <c r="LKE615" s="544"/>
      <c r="LKF615" s="544"/>
      <c r="LKG615" s="544"/>
      <c r="LKH615" s="544"/>
      <c r="LKI615" s="544"/>
      <c r="LKJ615" s="544"/>
      <c r="LKK615" s="544"/>
      <c r="LKL615" s="544"/>
      <c r="LKM615" s="544"/>
      <c r="LKN615" s="544"/>
      <c r="LKO615" s="544"/>
      <c r="LKP615" s="544"/>
      <c r="LKQ615" s="544"/>
      <c r="LKR615" s="544"/>
      <c r="LKS615" s="544"/>
      <c r="LKT615" s="544"/>
      <c r="LKU615" s="544"/>
      <c r="LKV615" s="544"/>
      <c r="LKW615" s="544"/>
      <c r="LKX615" s="544"/>
      <c r="LKY615" s="544"/>
      <c r="LKZ615" s="544"/>
      <c r="LLA615" s="544"/>
      <c r="LLB615" s="544"/>
      <c r="LLC615" s="544"/>
      <c r="LLD615" s="544"/>
      <c r="LLE615" s="544"/>
      <c r="LLF615" s="544"/>
      <c r="LLG615" s="544"/>
      <c r="LLH615" s="544"/>
      <c r="LLI615" s="544"/>
      <c r="LLJ615" s="544"/>
      <c r="LLK615" s="544"/>
      <c r="LLL615" s="544"/>
      <c r="LLM615" s="544"/>
      <c r="LLN615" s="544"/>
      <c r="LLO615" s="544"/>
      <c r="LLP615" s="544"/>
      <c r="LLQ615" s="544"/>
      <c r="LLR615" s="544"/>
      <c r="LLS615" s="544"/>
      <c r="LLT615" s="544"/>
      <c r="LLU615" s="544"/>
      <c r="LLV615" s="544"/>
      <c r="LLW615" s="544"/>
      <c r="LLX615" s="544"/>
      <c r="LLY615" s="544"/>
      <c r="LLZ615" s="544"/>
      <c r="LMA615" s="544"/>
      <c r="LMB615" s="544"/>
      <c r="LMC615" s="544"/>
      <c r="LMD615" s="544"/>
      <c r="LME615" s="544"/>
      <c r="LMF615" s="544"/>
      <c r="LMG615" s="544"/>
      <c r="LMH615" s="544"/>
      <c r="LMI615" s="544"/>
      <c r="LMJ615" s="544"/>
      <c r="LMK615" s="544"/>
      <c r="LML615" s="544"/>
      <c r="LMM615" s="544"/>
      <c r="LMN615" s="544"/>
      <c r="LMO615" s="544"/>
      <c r="LMP615" s="544"/>
      <c r="LMQ615" s="544"/>
      <c r="LMR615" s="544"/>
      <c r="LMS615" s="544"/>
      <c r="LMT615" s="544"/>
      <c r="LMU615" s="544"/>
      <c r="LMV615" s="544"/>
      <c r="LMW615" s="544"/>
      <c r="LMX615" s="544"/>
      <c r="LMY615" s="544"/>
      <c r="LMZ615" s="544"/>
      <c r="LNA615" s="544"/>
      <c r="LNB615" s="544"/>
      <c r="LNC615" s="544"/>
      <c r="LND615" s="544"/>
      <c r="LNE615" s="544"/>
      <c r="LNF615" s="544"/>
      <c r="LNG615" s="544"/>
      <c r="LNH615" s="544"/>
      <c r="LNI615" s="544"/>
      <c r="LNJ615" s="544"/>
      <c r="LNK615" s="544"/>
      <c r="LNL615" s="544"/>
      <c r="LNM615" s="544"/>
      <c r="LNN615" s="544"/>
      <c r="LNO615" s="544"/>
      <c r="LNP615" s="544"/>
      <c r="LNQ615" s="544"/>
      <c r="LNR615" s="544"/>
      <c r="LNS615" s="544"/>
      <c r="LNT615" s="544"/>
      <c r="LNU615" s="544"/>
      <c r="LNV615" s="544"/>
      <c r="LNW615" s="544"/>
      <c r="LNX615" s="544"/>
      <c r="LNY615" s="544"/>
      <c r="LNZ615" s="544"/>
      <c r="LOA615" s="544"/>
      <c r="LOB615" s="544"/>
      <c r="LOC615" s="544"/>
      <c r="LOD615" s="544"/>
      <c r="LOE615" s="544"/>
      <c r="LOF615" s="544"/>
      <c r="LOG615" s="544"/>
      <c r="LOH615" s="544"/>
      <c r="LOI615" s="544"/>
      <c r="LOJ615" s="544"/>
      <c r="LOK615" s="544"/>
      <c r="LOL615" s="544"/>
      <c r="LOM615" s="544"/>
      <c r="LON615" s="544"/>
      <c r="LOO615" s="544"/>
      <c r="LOP615" s="544"/>
      <c r="LOQ615" s="544"/>
      <c r="LOR615" s="544"/>
      <c r="LOS615" s="544"/>
      <c r="LOT615" s="544"/>
      <c r="LOU615" s="544"/>
      <c r="LOV615" s="544"/>
      <c r="LOW615" s="544"/>
      <c r="LOX615" s="544"/>
      <c r="LOY615" s="544"/>
      <c r="LOZ615" s="544"/>
      <c r="LPA615" s="544"/>
      <c r="LPB615" s="544"/>
      <c r="LPC615" s="544"/>
      <c r="LPD615" s="544"/>
      <c r="LPE615" s="544"/>
      <c r="LPF615" s="544"/>
      <c r="LPG615" s="544"/>
      <c r="LPH615" s="544"/>
      <c r="LPI615" s="544"/>
      <c r="LPJ615" s="544"/>
      <c r="LPK615" s="544"/>
      <c r="LPL615" s="544"/>
      <c r="LPM615" s="544"/>
      <c r="LPN615" s="544"/>
      <c r="LPO615" s="544"/>
      <c r="LPP615" s="544"/>
      <c r="LPQ615" s="544"/>
      <c r="LPR615" s="544"/>
      <c r="LPS615" s="544"/>
      <c r="LPT615" s="544"/>
      <c r="LPU615" s="544"/>
      <c r="LPV615" s="544"/>
      <c r="LPW615" s="544"/>
      <c r="LPX615" s="544"/>
      <c r="LPY615" s="544"/>
      <c r="LPZ615" s="544"/>
      <c r="LQA615" s="544"/>
      <c r="LQB615" s="544"/>
      <c r="LQC615" s="544"/>
      <c r="LQD615" s="544"/>
      <c r="LQE615" s="544"/>
      <c r="LQF615" s="544"/>
      <c r="LQG615" s="544"/>
      <c r="LQH615" s="544"/>
      <c r="LQI615" s="544"/>
      <c r="LQJ615" s="544"/>
      <c r="LQK615" s="544"/>
      <c r="LQL615" s="544"/>
      <c r="LQM615" s="544"/>
      <c r="LQN615" s="544"/>
      <c r="LQO615" s="544"/>
      <c r="LQP615" s="544"/>
      <c r="LQQ615" s="544"/>
      <c r="LQR615" s="544"/>
      <c r="LQS615" s="544"/>
      <c r="LQT615" s="544"/>
      <c r="LQU615" s="544"/>
      <c r="LQV615" s="544"/>
      <c r="LQW615" s="544"/>
      <c r="LQX615" s="544"/>
      <c r="LQY615" s="544"/>
      <c r="LQZ615" s="544"/>
      <c r="LRA615" s="544"/>
      <c r="LRB615" s="544"/>
      <c r="LRC615" s="544"/>
      <c r="LRD615" s="544"/>
      <c r="LRE615" s="544"/>
      <c r="LRF615" s="544"/>
      <c r="LRG615" s="544"/>
      <c r="LRH615" s="544"/>
      <c r="LRI615" s="544"/>
      <c r="LRJ615" s="544"/>
      <c r="LRK615" s="544"/>
      <c r="LRL615" s="544"/>
      <c r="LRM615" s="544"/>
      <c r="LRN615" s="544"/>
      <c r="LRO615" s="544"/>
      <c r="LRP615" s="544"/>
      <c r="LRQ615" s="544"/>
      <c r="LRR615" s="544"/>
      <c r="LRS615" s="544"/>
      <c r="LRT615" s="544"/>
      <c r="LRU615" s="544"/>
      <c r="LRV615" s="544"/>
      <c r="LRW615" s="544"/>
      <c r="LRX615" s="544"/>
      <c r="LRY615" s="544"/>
      <c r="LRZ615" s="544"/>
      <c r="LSA615" s="544"/>
      <c r="LSB615" s="544"/>
      <c r="LSC615" s="544"/>
      <c r="LSD615" s="544"/>
      <c r="LSE615" s="544"/>
      <c r="LSF615" s="544"/>
      <c r="LSG615" s="544"/>
      <c r="LSH615" s="544"/>
      <c r="LSI615" s="544"/>
      <c r="LSJ615" s="544"/>
      <c r="LSK615" s="544"/>
      <c r="LSL615" s="544"/>
      <c r="LSM615" s="544"/>
      <c r="LSN615" s="544"/>
      <c r="LSO615" s="544"/>
      <c r="LSP615" s="544"/>
      <c r="LSQ615" s="544"/>
      <c r="LSR615" s="544"/>
      <c r="LSS615" s="544"/>
      <c r="LST615" s="544"/>
      <c r="LSU615" s="544"/>
      <c r="LSV615" s="544"/>
      <c r="LSW615" s="544"/>
      <c r="LSX615" s="544"/>
      <c r="LSY615" s="544"/>
      <c r="LSZ615" s="544"/>
      <c r="LTA615" s="544"/>
      <c r="LTB615" s="544"/>
      <c r="LTC615" s="544"/>
      <c r="LTD615" s="544"/>
      <c r="LTE615" s="544"/>
      <c r="LTF615" s="544"/>
      <c r="LTG615" s="544"/>
      <c r="LTH615" s="544"/>
      <c r="LTI615" s="544"/>
      <c r="LTJ615" s="544"/>
      <c r="LTK615" s="544"/>
      <c r="LTL615" s="544"/>
      <c r="LTM615" s="544"/>
      <c r="LTN615" s="544"/>
      <c r="LTO615" s="544"/>
      <c r="LTP615" s="544"/>
      <c r="LTQ615" s="544"/>
      <c r="LTR615" s="544"/>
      <c r="LTS615" s="544"/>
      <c r="LTT615" s="544"/>
      <c r="LTU615" s="544"/>
      <c r="LTV615" s="544"/>
      <c r="LTW615" s="544"/>
      <c r="LTX615" s="544"/>
      <c r="LTY615" s="544"/>
      <c r="LTZ615" s="544"/>
      <c r="LUA615" s="544"/>
      <c r="LUB615" s="544"/>
      <c r="LUC615" s="544"/>
      <c r="LUD615" s="544"/>
      <c r="LUE615" s="544"/>
      <c r="LUF615" s="544"/>
      <c r="LUG615" s="544"/>
      <c r="LUH615" s="544"/>
      <c r="LUI615" s="544"/>
      <c r="LUJ615" s="544"/>
      <c r="LUK615" s="544"/>
      <c r="LUL615" s="544"/>
      <c r="LUM615" s="544"/>
      <c r="LUN615" s="544"/>
      <c r="LUO615" s="544"/>
      <c r="LUP615" s="544"/>
      <c r="LUQ615" s="544"/>
      <c r="LUR615" s="544"/>
      <c r="LUS615" s="544"/>
      <c r="LUT615" s="544"/>
      <c r="LUU615" s="544"/>
      <c r="LUV615" s="544"/>
      <c r="LUW615" s="544"/>
      <c r="LUX615" s="544"/>
      <c r="LUY615" s="544"/>
      <c r="LUZ615" s="544"/>
      <c r="LVA615" s="544"/>
      <c r="LVB615" s="544"/>
      <c r="LVC615" s="544"/>
      <c r="LVD615" s="544"/>
      <c r="LVE615" s="544"/>
      <c r="LVF615" s="544"/>
      <c r="LVG615" s="544"/>
      <c r="LVH615" s="544"/>
      <c r="LVI615" s="544"/>
      <c r="LVJ615" s="544"/>
      <c r="LVK615" s="544"/>
      <c r="LVL615" s="544"/>
      <c r="LVM615" s="544"/>
      <c r="LVN615" s="544"/>
      <c r="LVO615" s="544"/>
      <c r="LVP615" s="544"/>
      <c r="LVQ615" s="544"/>
      <c r="LVR615" s="544"/>
      <c r="LVS615" s="544"/>
      <c r="LVT615" s="544"/>
      <c r="LVU615" s="544"/>
      <c r="LVV615" s="544"/>
      <c r="LVW615" s="544"/>
      <c r="LVX615" s="544"/>
      <c r="LVY615" s="544"/>
      <c r="LVZ615" s="544"/>
      <c r="LWA615" s="544"/>
      <c r="LWB615" s="544"/>
      <c r="LWC615" s="544"/>
      <c r="LWD615" s="544"/>
      <c r="LWE615" s="544"/>
      <c r="LWF615" s="544"/>
      <c r="LWG615" s="544"/>
      <c r="LWH615" s="544"/>
      <c r="LWI615" s="544"/>
      <c r="LWJ615" s="544"/>
      <c r="LWK615" s="544"/>
      <c r="LWL615" s="544"/>
      <c r="LWM615" s="544"/>
      <c r="LWN615" s="544"/>
      <c r="LWO615" s="544"/>
      <c r="LWP615" s="544"/>
      <c r="LWQ615" s="544"/>
      <c r="LWR615" s="544"/>
      <c r="LWS615" s="544"/>
      <c r="LWT615" s="544"/>
      <c r="LWU615" s="544"/>
      <c r="LWV615" s="544"/>
      <c r="LWW615" s="544"/>
      <c r="LWX615" s="544"/>
      <c r="LWY615" s="544"/>
      <c r="LWZ615" s="544"/>
      <c r="LXA615" s="544"/>
      <c r="LXB615" s="544"/>
      <c r="LXC615" s="544"/>
      <c r="LXD615" s="544"/>
      <c r="LXE615" s="544"/>
      <c r="LXF615" s="544"/>
      <c r="LXG615" s="544"/>
      <c r="LXH615" s="544"/>
      <c r="LXI615" s="544"/>
      <c r="LXJ615" s="544"/>
      <c r="LXK615" s="544"/>
      <c r="LXL615" s="544"/>
      <c r="LXM615" s="544"/>
      <c r="LXN615" s="544"/>
      <c r="LXO615" s="544"/>
      <c r="LXP615" s="544"/>
      <c r="LXQ615" s="544"/>
      <c r="LXR615" s="544"/>
      <c r="LXS615" s="544"/>
      <c r="LXT615" s="544"/>
      <c r="LXU615" s="544"/>
      <c r="LXV615" s="544"/>
      <c r="LXW615" s="544"/>
      <c r="LXX615" s="544"/>
      <c r="LXY615" s="544"/>
      <c r="LXZ615" s="544"/>
      <c r="LYA615" s="544"/>
      <c r="LYB615" s="544"/>
      <c r="LYC615" s="544"/>
      <c r="LYD615" s="544"/>
      <c r="LYE615" s="544"/>
      <c r="LYF615" s="544"/>
      <c r="LYG615" s="544"/>
      <c r="LYH615" s="544"/>
      <c r="LYI615" s="544"/>
      <c r="LYJ615" s="544"/>
      <c r="LYK615" s="544"/>
      <c r="LYL615" s="544"/>
      <c r="LYM615" s="544"/>
      <c r="LYN615" s="544"/>
      <c r="LYO615" s="544"/>
      <c r="LYP615" s="544"/>
      <c r="LYQ615" s="544"/>
      <c r="LYR615" s="544"/>
      <c r="LYS615" s="544"/>
      <c r="LYT615" s="544"/>
      <c r="LYU615" s="544"/>
      <c r="LYV615" s="544"/>
      <c r="LYW615" s="544"/>
      <c r="LYX615" s="544"/>
      <c r="LYY615" s="544"/>
      <c r="LYZ615" s="544"/>
      <c r="LZA615" s="544"/>
      <c r="LZB615" s="544"/>
      <c r="LZC615" s="544"/>
      <c r="LZD615" s="544"/>
      <c r="LZE615" s="544"/>
      <c r="LZF615" s="544"/>
      <c r="LZG615" s="544"/>
      <c r="LZH615" s="544"/>
      <c r="LZI615" s="544"/>
      <c r="LZJ615" s="544"/>
      <c r="LZK615" s="544"/>
      <c r="LZL615" s="544"/>
      <c r="LZM615" s="544"/>
      <c r="LZN615" s="544"/>
      <c r="LZO615" s="544"/>
      <c r="LZP615" s="544"/>
      <c r="LZQ615" s="544"/>
      <c r="LZR615" s="544"/>
      <c r="LZS615" s="544"/>
      <c r="LZT615" s="544"/>
      <c r="LZU615" s="544"/>
      <c r="LZV615" s="544"/>
      <c r="LZW615" s="544"/>
      <c r="LZX615" s="544"/>
      <c r="LZY615" s="544"/>
      <c r="LZZ615" s="544"/>
      <c r="MAA615" s="544"/>
      <c r="MAB615" s="544"/>
      <c r="MAC615" s="544"/>
      <c r="MAD615" s="544"/>
      <c r="MAE615" s="544"/>
      <c r="MAF615" s="544"/>
      <c r="MAG615" s="544"/>
      <c r="MAH615" s="544"/>
      <c r="MAI615" s="544"/>
      <c r="MAJ615" s="544"/>
      <c r="MAK615" s="544"/>
      <c r="MAL615" s="544"/>
      <c r="MAM615" s="544"/>
      <c r="MAN615" s="544"/>
      <c r="MAO615" s="544"/>
      <c r="MAP615" s="544"/>
      <c r="MAQ615" s="544"/>
      <c r="MAR615" s="544"/>
      <c r="MAS615" s="544"/>
      <c r="MAT615" s="544"/>
      <c r="MAU615" s="544"/>
      <c r="MAV615" s="544"/>
      <c r="MAW615" s="544"/>
      <c r="MAX615" s="544"/>
      <c r="MAY615" s="544"/>
      <c r="MAZ615" s="544"/>
      <c r="MBA615" s="544"/>
      <c r="MBB615" s="544"/>
      <c r="MBC615" s="544"/>
      <c r="MBD615" s="544"/>
      <c r="MBE615" s="544"/>
      <c r="MBF615" s="544"/>
      <c r="MBG615" s="544"/>
      <c r="MBH615" s="544"/>
      <c r="MBI615" s="544"/>
      <c r="MBJ615" s="544"/>
      <c r="MBK615" s="544"/>
      <c r="MBL615" s="544"/>
      <c r="MBM615" s="544"/>
      <c r="MBN615" s="544"/>
      <c r="MBO615" s="544"/>
      <c r="MBP615" s="544"/>
      <c r="MBQ615" s="544"/>
      <c r="MBR615" s="544"/>
      <c r="MBS615" s="544"/>
      <c r="MBT615" s="544"/>
      <c r="MBU615" s="544"/>
      <c r="MBV615" s="544"/>
      <c r="MBW615" s="544"/>
      <c r="MBX615" s="544"/>
      <c r="MBY615" s="544"/>
      <c r="MBZ615" s="544"/>
      <c r="MCA615" s="544"/>
      <c r="MCB615" s="544"/>
      <c r="MCC615" s="544"/>
      <c r="MCD615" s="544"/>
      <c r="MCE615" s="544"/>
      <c r="MCF615" s="544"/>
      <c r="MCG615" s="544"/>
      <c r="MCH615" s="544"/>
      <c r="MCI615" s="544"/>
      <c r="MCJ615" s="544"/>
      <c r="MCK615" s="544"/>
      <c r="MCL615" s="544"/>
      <c r="MCM615" s="544"/>
      <c r="MCN615" s="544"/>
      <c r="MCO615" s="544"/>
      <c r="MCP615" s="544"/>
      <c r="MCQ615" s="544"/>
      <c r="MCR615" s="544"/>
      <c r="MCS615" s="544"/>
      <c r="MCT615" s="544"/>
      <c r="MCU615" s="544"/>
      <c r="MCV615" s="544"/>
      <c r="MCW615" s="544"/>
      <c r="MCX615" s="544"/>
      <c r="MCY615" s="544"/>
      <c r="MCZ615" s="544"/>
      <c r="MDA615" s="544"/>
      <c r="MDB615" s="544"/>
      <c r="MDC615" s="544"/>
      <c r="MDD615" s="544"/>
      <c r="MDE615" s="544"/>
      <c r="MDF615" s="544"/>
      <c r="MDG615" s="544"/>
      <c r="MDH615" s="544"/>
      <c r="MDI615" s="544"/>
      <c r="MDJ615" s="544"/>
      <c r="MDK615" s="544"/>
      <c r="MDL615" s="544"/>
      <c r="MDM615" s="544"/>
      <c r="MDN615" s="544"/>
      <c r="MDO615" s="544"/>
      <c r="MDP615" s="544"/>
      <c r="MDQ615" s="544"/>
      <c r="MDR615" s="544"/>
      <c r="MDS615" s="544"/>
      <c r="MDT615" s="544"/>
      <c r="MDU615" s="544"/>
      <c r="MDV615" s="544"/>
      <c r="MDW615" s="544"/>
      <c r="MDX615" s="544"/>
      <c r="MDY615" s="544"/>
      <c r="MDZ615" s="544"/>
      <c r="MEA615" s="544"/>
      <c r="MEB615" s="544"/>
      <c r="MEC615" s="544"/>
      <c r="MED615" s="544"/>
      <c r="MEE615" s="544"/>
      <c r="MEF615" s="544"/>
      <c r="MEG615" s="544"/>
      <c r="MEH615" s="544"/>
      <c r="MEI615" s="544"/>
      <c r="MEJ615" s="544"/>
      <c r="MEK615" s="544"/>
      <c r="MEL615" s="544"/>
      <c r="MEM615" s="544"/>
      <c r="MEN615" s="544"/>
      <c r="MEO615" s="544"/>
      <c r="MEP615" s="544"/>
      <c r="MEQ615" s="544"/>
      <c r="MER615" s="544"/>
      <c r="MES615" s="544"/>
      <c r="MET615" s="544"/>
      <c r="MEU615" s="544"/>
      <c r="MEV615" s="544"/>
      <c r="MEW615" s="544"/>
      <c r="MEX615" s="544"/>
      <c r="MEY615" s="544"/>
      <c r="MEZ615" s="544"/>
      <c r="MFA615" s="544"/>
      <c r="MFB615" s="544"/>
      <c r="MFC615" s="544"/>
      <c r="MFD615" s="544"/>
      <c r="MFE615" s="544"/>
      <c r="MFF615" s="544"/>
      <c r="MFG615" s="544"/>
      <c r="MFH615" s="544"/>
      <c r="MFI615" s="544"/>
      <c r="MFJ615" s="544"/>
      <c r="MFK615" s="544"/>
      <c r="MFL615" s="544"/>
      <c r="MFM615" s="544"/>
      <c r="MFN615" s="544"/>
      <c r="MFO615" s="544"/>
      <c r="MFP615" s="544"/>
      <c r="MFQ615" s="544"/>
      <c r="MFR615" s="544"/>
      <c r="MFS615" s="544"/>
      <c r="MFT615" s="544"/>
      <c r="MFU615" s="544"/>
      <c r="MFV615" s="544"/>
      <c r="MFW615" s="544"/>
      <c r="MFX615" s="544"/>
      <c r="MFY615" s="544"/>
      <c r="MFZ615" s="544"/>
      <c r="MGA615" s="544"/>
      <c r="MGB615" s="544"/>
      <c r="MGC615" s="544"/>
      <c r="MGD615" s="544"/>
      <c r="MGE615" s="544"/>
      <c r="MGF615" s="544"/>
      <c r="MGG615" s="544"/>
      <c r="MGH615" s="544"/>
      <c r="MGI615" s="544"/>
      <c r="MGJ615" s="544"/>
      <c r="MGK615" s="544"/>
      <c r="MGL615" s="544"/>
      <c r="MGM615" s="544"/>
      <c r="MGN615" s="544"/>
      <c r="MGO615" s="544"/>
      <c r="MGP615" s="544"/>
      <c r="MGQ615" s="544"/>
      <c r="MGR615" s="544"/>
      <c r="MGS615" s="544"/>
      <c r="MGT615" s="544"/>
      <c r="MGU615" s="544"/>
      <c r="MGV615" s="544"/>
      <c r="MGW615" s="544"/>
      <c r="MGX615" s="544"/>
      <c r="MGY615" s="544"/>
      <c r="MGZ615" s="544"/>
      <c r="MHA615" s="544"/>
      <c r="MHB615" s="544"/>
      <c r="MHC615" s="544"/>
      <c r="MHD615" s="544"/>
      <c r="MHE615" s="544"/>
      <c r="MHF615" s="544"/>
      <c r="MHG615" s="544"/>
      <c r="MHH615" s="544"/>
      <c r="MHI615" s="544"/>
      <c r="MHJ615" s="544"/>
      <c r="MHK615" s="544"/>
      <c r="MHL615" s="544"/>
      <c r="MHM615" s="544"/>
      <c r="MHN615" s="544"/>
      <c r="MHO615" s="544"/>
      <c r="MHP615" s="544"/>
      <c r="MHQ615" s="544"/>
      <c r="MHR615" s="544"/>
      <c r="MHS615" s="544"/>
      <c r="MHT615" s="544"/>
      <c r="MHU615" s="544"/>
      <c r="MHV615" s="544"/>
      <c r="MHW615" s="544"/>
      <c r="MHX615" s="544"/>
      <c r="MHY615" s="544"/>
      <c r="MHZ615" s="544"/>
      <c r="MIA615" s="544"/>
      <c r="MIB615" s="544"/>
      <c r="MIC615" s="544"/>
      <c r="MID615" s="544"/>
      <c r="MIE615" s="544"/>
      <c r="MIF615" s="544"/>
      <c r="MIG615" s="544"/>
      <c r="MIH615" s="544"/>
      <c r="MII615" s="544"/>
      <c r="MIJ615" s="544"/>
      <c r="MIK615" s="544"/>
      <c r="MIL615" s="544"/>
      <c r="MIM615" s="544"/>
      <c r="MIN615" s="544"/>
      <c r="MIO615" s="544"/>
      <c r="MIP615" s="544"/>
      <c r="MIQ615" s="544"/>
      <c r="MIR615" s="544"/>
      <c r="MIS615" s="544"/>
      <c r="MIT615" s="544"/>
      <c r="MIU615" s="544"/>
      <c r="MIV615" s="544"/>
      <c r="MIW615" s="544"/>
      <c r="MIX615" s="544"/>
      <c r="MIY615" s="544"/>
      <c r="MIZ615" s="544"/>
      <c r="MJA615" s="544"/>
      <c r="MJB615" s="544"/>
      <c r="MJC615" s="544"/>
      <c r="MJD615" s="544"/>
      <c r="MJE615" s="544"/>
      <c r="MJF615" s="544"/>
      <c r="MJG615" s="544"/>
      <c r="MJH615" s="544"/>
      <c r="MJI615" s="544"/>
      <c r="MJJ615" s="544"/>
      <c r="MJK615" s="544"/>
      <c r="MJL615" s="544"/>
      <c r="MJM615" s="544"/>
      <c r="MJN615" s="544"/>
      <c r="MJO615" s="544"/>
      <c r="MJP615" s="544"/>
      <c r="MJQ615" s="544"/>
      <c r="MJR615" s="544"/>
      <c r="MJS615" s="544"/>
      <c r="MJT615" s="544"/>
      <c r="MJU615" s="544"/>
      <c r="MJV615" s="544"/>
      <c r="MJW615" s="544"/>
      <c r="MJX615" s="544"/>
      <c r="MJY615" s="544"/>
      <c r="MJZ615" s="544"/>
      <c r="MKA615" s="544"/>
      <c r="MKB615" s="544"/>
      <c r="MKC615" s="544"/>
      <c r="MKD615" s="544"/>
      <c r="MKE615" s="544"/>
      <c r="MKF615" s="544"/>
      <c r="MKG615" s="544"/>
      <c r="MKH615" s="544"/>
      <c r="MKI615" s="544"/>
      <c r="MKJ615" s="544"/>
      <c r="MKK615" s="544"/>
      <c r="MKL615" s="544"/>
      <c r="MKM615" s="544"/>
      <c r="MKN615" s="544"/>
      <c r="MKO615" s="544"/>
      <c r="MKP615" s="544"/>
      <c r="MKQ615" s="544"/>
      <c r="MKR615" s="544"/>
      <c r="MKS615" s="544"/>
      <c r="MKT615" s="544"/>
      <c r="MKU615" s="544"/>
      <c r="MKV615" s="544"/>
      <c r="MKW615" s="544"/>
      <c r="MKX615" s="544"/>
      <c r="MKY615" s="544"/>
      <c r="MKZ615" s="544"/>
      <c r="MLA615" s="544"/>
      <c r="MLB615" s="544"/>
      <c r="MLC615" s="544"/>
      <c r="MLD615" s="544"/>
      <c r="MLE615" s="544"/>
      <c r="MLF615" s="544"/>
      <c r="MLG615" s="544"/>
      <c r="MLH615" s="544"/>
      <c r="MLI615" s="544"/>
      <c r="MLJ615" s="544"/>
      <c r="MLK615" s="544"/>
      <c r="MLL615" s="544"/>
      <c r="MLM615" s="544"/>
      <c r="MLN615" s="544"/>
      <c r="MLO615" s="544"/>
      <c r="MLP615" s="544"/>
      <c r="MLQ615" s="544"/>
      <c r="MLR615" s="544"/>
      <c r="MLS615" s="544"/>
      <c r="MLT615" s="544"/>
      <c r="MLU615" s="544"/>
      <c r="MLV615" s="544"/>
      <c r="MLW615" s="544"/>
      <c r="MLX615" s="544"/>
      <c r="MLY615" s="544"/>
      <c r="MLZ615" s="544"/>
      <c r="MMA615" s="544"/>
      <c r="MMB615" s="544"/>
      <c r="MMC615" s="544"/>
      <c r="MMD615" s="544"/>
      <c r="MME615" s="544"/>
      <c r="MMF615" s="544"/>
      <c r="MMG615" s="544"/>
      <c r="MMH615" s="544"/>
      <c r="MMI615" s="544"/>
      <c r="MMJ615" s="544"/>
      <c r="MMK615" s="544"/>
      <c r="MML615" s="544"/>
      <c r="MMM615" s="544"/>
      <c r="MMN615" s="544"/>
      <c r="MMO615" s="544"/>
      <c r="MMP615" s="544"/>
      <c r="MMQ615" s="544"/>
      <c r="MMR615" s="544"/>
      <c r="MMS615" s="544"/>
      <c r="MMT615" s="544"/>
      <c r="MMU615" s="544"/>
      <c r="MMV615" s="544"/>
      <c r="MMW615" s="544"/>
      <c r="MMX615" s="544"/>
      <c r="MMY615" s="544"/>
      <c r="MMZ615" s="544"/>
      <c r="MNA615" s="544"/>
      <c r="MNB615" s="544"/>
      <c r="MNC615" s="544"/>
      <c r="MND615" s="544"/>
      <c r="MNE615" s="544"/>
      <c r="MNF615" s="544"/>
      <c r="MNG615" s="544"/>
      <c r="MNH615" s="544"/>
      <c r="MNI615" s="544"/>
      <c r="MNJ615" s="544"/>
      <c r="MNK615" s="544"/>
      <c r="MNL615" s="544"/>
      <c r="MNM615" s="544"/>
      <c r="MNN615" s="544"/>
      <c r="MNO615" s="544"/>
      <c r="MNP615" s="544"/>
      <c r="MNQ615" s="544"/>
      <c r="MNR615" s="544"/>
      <c r="MNS615" s="544"/>
      <c r="MNT615" s="544"/>
      <c r="MNU615" s="544"/>
      <c r="MNV615" s="544"/>
      <c r="MNW615" s="544"/>
      <c r="MNX615" s="544"/>
      <c r="MNY615" s="544"/>
      <c r="MNZ615" s="544"/>
      <c r="MOA615" s="544"/>
      <c r="MOB615" s="544"/>
      <c r="MOC615" s="544"/>
      <c r="MOD615" s="544"/>
      <c r="MOE615" s="544"/>
      <c r="MOF615" s="544"/>
      <c r="MOG615" s="544"/>
      <c r="MOH615" s="544"/>
      <c r="MOI615" s="544"/>
      <c r="MOJ615" s="544"/>
      <c r="MOK615" s="544"/>
      <c r="MOL615" s="544"/>
      <c r="MOM615" s="544"/>
      <c r="MON615" s="544"/>
      <c r="MOO615" s="544"/>
      <c r="MOP615" s="544"/>
      <c r="MOQ615" s="544"/>
      <c r="MOR615" s="544"/>
      <c r="MOS615" s="544"/>
      <c r="MOT615" s="544"/>
      <c r="MOU615" s="544"/>
      <c r="MOV615" s="544"/>
      <c r="MOW615" s="544"/>
      <c r="MOX615" s="544"/>
      <c r="MOY615" s="544"/>
      <c r="MOZ615" s="544"/>
      <c r="MPA615" s="544"/>
      <c r="MPB615" s="544"/>
      <c r="MPC615" s="544"/>
      <c r="MPD615" s="544"/>
      <c r="MPE615" s="544"/>
      <c r="MPF615" s="544"/>
      <c r="MPG615" s="544"/>
      <c r="MPH615" s="544"/>
      <c r="MPI615" s="544"/>
      <c r="MPJ615" s="544"/>
      <c r="MPK615" s="544"/>
      <c r="MPL615" s="544"/>
      <c r="MPM615" s="544"/>
      <c r="MPN615" s="544"/>
      <c r="MPO615" s="544"/>
      <c r="MPP615" s="544"/>
      <c r="MPQ615" s="544"/>
      <c r="MPR615" s="544"/>
      <c r="MPS615" s="544"/>
      <c r="MPT615" s="544"/>
      <c r="MPU615" s="544"/>
      <c r="MPV615" s="544"/>
      <c r="MPW615" s="544"/>
      <c r="MPX615" s="544"/>
      <c r="MPY615" s="544"/>
      <c r="MPZ615" s="544"/>
      <c r="MQA615" s="544"/>
      <c r="MQB615" s="544"/>
      <c r="MQC615" s="544"/>
      <c r="MQD615" s="544"/>
      <c r="MQE615" s="544"/>
      <c r="MQF615" s="544"/>
      <c r="MQG615" s="544"/>
      <c r="MQH615" s="544"/>
      <c r="MQI615" s="544"/>
      <c r="MQJ615" s="544"/>
      <c r="MQK615" s="544"/>
      <c r="MQL615" s="544"/>
      <c r="MQM615" s="544"/>
      <c r="MQN615" s="544"/>
      <c r="MQO615" s="544"/>
      <c r="MQP615" s="544"/>
      <c r="MQQ615" s="544"/>
      <c r="MQR615" s="544"/>
      <c r="MQS615" s="544"/>
      <c r="MQT615" s="544"/>
      <c r="MQU615" s="544"/>
      <c r="MQV615" s="544"/>
      <c r="MQW615" s="544"/>
      <c r="MQX615" s="544"/>
      <c r="MQY615" s="544"/>
      <c r="MQZ615" s="544"/>
      <c r="MRA615" s="544"/>
      <c r="MRB615" s="544"/>
      <c r="MRC615" s="544"/>
      <c r="MRD615" s="544"/>
      <c r="MRE615" s="544"/>
      <c r="MRF615" s="544"/>
      <c r="MRG615" s="544"/>
      <c r="MRH615" s="544"/>
      <c r="MRI615" s="544"/>
      <c r="MRJ615" s="544"/>
      <c r="MRK615" s="544"/>
      <c r="MRL615" s="544"/>
      <c r="MRM615" s="544"/>
      <c r="MRN615" s="544"/>
      <c r="MRO615" s="544"/>
      <c r="MRP615" s="544"/>
      <c r="MRQ615" s="544"/>
      <c r="MRR615" s="544"/>
      <c r="MRS615" s="544"/>
      <c r="MRT615" s="544"/>
      <c r="MRU615" s="544"/>
      <c r="MRV615" s="544"/>
      <c r="MRW615" s="544"/>
      <c r="MRX615" s="544"/>
      <c r="MRY615" s="544"/>
      <c r="MRZ615" s="544"/>
      <c r="MSA615" s="544"/>
      <c r="MSB615" s="544"/>
      <c r="MSC615" s="544"/>
      <c r="MSD615" s="544"/>
      <c r="MSE615" s="544"/>
      <c r="MSF615" s="544"/>
      <c r="MSG615" s="544"/>
      <c r="MSH615" s="544"/>
      <c r="MSI615" s="544"/>
      <c r="MSJ615" s="544"/>
      <c r="MSK615" s="544"/>
      <c r="MSL615" s="544"/>
      <c r="MSM615" s="544"/>
      <c r="MSN615" s="544"/>
      <c r="MSO615" s="544"/>
      <c r="MSP615" s="544"/>
      <c r="MSQ615" s="544"/>
      <c r="MSR615" s="544"/>
      <c r="MSS615" s="544"/>
      <c r="MST615" s="544"/>
      <c r="MSU615" s="544"/>
      <c r="MSV615" s="544"/>
      <c r="MSW615" s="544"/>
      <c r="MSX615" s="544"/>
      <c r="MSY615" s="544"/>
      <c r="MSZ615" s="544"/>
      <c r="MTA615" s="544"/>
      <c r="MTB615" s="544"/>
      <c r="MTC615" s="544"/>
      <c r="MTD615" s="544"/>
      <c r="MTE615" s="544"/>
      <c r="MTF615" s="544"/>
      <c r="MTG615" s="544"/>
      <c r="MTH615" s="544"/>
      <c r="MTI615" s="544"/>
      <c r="MTJ615" s="544"/>
      <c r="MTK615" s="544"/>
      <c r="MTL615" s="544"/>
      <c r="MTM615" s="544"/>
      <c r="MTN615" s="544"/>
      <c r="MTO615" s="544"/>
      <c r="MTP615" s="544"/>
      <c r="MTQ615" s="544"/>
      <c r="MTR615" s="544"/>
      <c r="MTS615" s="544"/>
      <c r="MTT615" s="544"/>
      <c r="MTU615" s="544"/>
      <c r="MTV615" s="544"/>
      <c r="MTW615" s="544"/>
      <c r="MTX615" s="544"/>
      <c r="MTY615" s="544"/>
      <c r="MTZ615" s="544"/>
      <c r="MUA615" s="544"/>
      <c r="MUB615" s="544"/>
      <c r="MUC615" s="544"/>
      <c r="MUD615" s="544"/>
      <c r="MUE615" s="544"/>
      <c r="MUF615" s="544"/>
      <c r="MUG615" s="544"/>
      <c r="MUH615" s="544"/>
      <c r="MUI615" s="544"/>
      <c r="MUJ615" s="544"/>
      <c r="MUK615" s="544"/>
      <c r="MUL615" s="544"/>
      <c r="MUM615" s="544"/>
      <c r="MUN615" s="544"/>
      <c r="MUO615" s="544"/>
      <c r="MUP615" s="544"/>
      <c r="MUQ615" s="544"/>
      <c r="MUR615" s="544"/>
      <c r="MUS615" s="544"/>
      <c r="MUT615" s="544"/>
      <c r="MUU615" s="544"/>
      <c r="MUV615" s="544"/>
      <c r="MUW615" s="544"/>
      <c r="MUX615" s="544"/>
      <c r="MUY615" s="544"/>
      <c r="MUZ615" s="544"/>
      <c r="MVA615" s="544"/>
      <c r="MVB615" s="544"/>
      <c r="MVC615" s="544"/>
      <c r="MVD615" s="544"/>
      <c r="MVE615" s="544"/>
      <c r="MVF615" s="544"/>
      <c r="MVG615" s="544"/>
      <c r="MVH615" s="544"/>
      <c r="MVI615" s="544"/>
      <c r="MVJ615" s="544"/>
      <c r="MVK615" s="544"/>
      <c r="MVL615" s="544"/>
      <c r="MVM615" s="544"/>
      <c r="MVN615" s="544"/>
      <c r="MVO615" s="544"/>
      <c r="MVP615" s="544"/>
      <c r="MVQ615" s="544"/>
      <c r="MVR615" s="544"/>
      <c r="MVS615" s="544"/>
      <c r="MVT615" s="544"/>
      <c r="MVU615" s="544"/>
      <c r="MVV615" s="544"/>
      <c r="MVW615" s="544"/>
      <c r="MVX615" s="544"/>
      <c r="MVY615" s="544"/>
      <c r="MVZ615" s="544"/>
      <c r="MWA615" s="544"/>
      <c r="MWB615" s="544"/>
      <c r="MWC615" s="544"/>
      <c r="MWD615" s="544"/>
      <c r="MWE615" s="544"/>
      <c r="MWF615" s="544"/>
      <c r="MWG615" s="544"/>
      <c r="MWH615" s="544"/>
      <c r="MWI615" s="544"/>
      <c r="MWJ615" s="544"/>
      <c r="MWK615" s="544"/>
      <c r="MWL615" s="544"/>
      <c r="MWM615" s="544"/>
      <c r="MWN615" s="544"/>
      <c r="MWO615" s="544"/>
      <c r="MWP615" s="544"/>
      <c r="MWQ615" s="544"/>
      <c r="MWR615" s="544"/>
      <c r="MWS615" s="544"/>
      <c r="MWT615" s="544"/>
      <c r="MWU615" s="544"/>
      <c r="MWV615" s="544"/>
      <c r="MWW615" s="544"/>
      <c r="MWX615" s="544"/>
      <c r="MWY615" s="544"/>
      <c r="MWZ615" s="544"/>
      <c r="MXA615" s="544"/>
      <c r="MXB615" s="544"/>
      <c r="MXC615" s="544"/>
      <c r="MXD615" s="544"/>
      <c r="MXE615" s="544"/>
      <c r="MXF615" s="544"/>
      <c r="MXG615" s="544"/>
      <c r="MXH615" s="544"/>
      <c r="MXI615" s="544"/>
      <c r="MXJ615" s="544"/>
      <c r="MXK615" s="544"/>
      <c r="MXL615" s="544"/>
      <c r="MXM615" s="544"/>
      <c r="MXN615" s="544"/>
      <c r="MXO615" s="544"/>
      <c r="MXP615" s="544"/>
      <c r="MXQ615" s="544"/>
      <c r="MXR615" s="544"/>
      <c r="MXS615" s="544"/>
      <c r="MXT615" s="544"/>
      <c r="MXU615" s="544"/>
      <c r="MXV615" s="544"/>
      <c r="MXW615" s="544"/>
      <c r="MXX615" s="544"/>
      <c r="MXY615" s="544"/>
      <c r="MXZ615" s="544"/>
      <c r="MYA615" s="544"/>
      <c r="MYB615" s="544"/>
      <c r="MYC615" s="544"/>
      <c r="MYD615" s="544"/>
      <c r="MYE615" s="544"/>
      <c r="MYF615" s="544"/>
      <c r="MYG615" s="544"/>
      <c r="MYH615" s="544"/>
      <c r="MYI615" s="544"/>
      <c r="MYJ615" s="544"/>
      <c r="MYK615" s="544"/>
      <c r="MYL615" s="544"/>
      <c r="MYM615" s="544"/>
      <c r="MYN615" s="544"/>
      <c r="MYO615" s="544"/>
      <c r="MYP615" s="544"/>
      <c r="MYQ615" s="544"/>
      <c r="MYR615" s="544"/>
      <c r="MYS615" s="544"/>
      <c r="MYT615" s="544"/>
      <c r="MYU615" s="544"/>
      <c r="MYV615" s="544"/>
      <c r="MYW615" s="544"/>
      <c r="MYX615" s="544"/>
      <c r="MYY615" s="544"/>
      <c r="MYZ615" s="544"/>
      <c r="MZA615" s="544"/>
      <c r="MZB615" s="544"/>
      <c r="MZC615" s="544"/>
      <c r="MZD615" s="544"/>
      <c r="MZE615" s="544"/>
      <c r="MZF615" s="544"/>
      <c r="MZG615" s="544"/>
      <c r="MZH615" s="544"/>
      <c r="MZI615" s="544"/>
      <c r="MZJ615" s="544"/>
      <c r="MZK615" s="544"/>
      <c r="MZL615" s="544"/>
      <c r="MZM615" s="544"/>
      <c r="MZN615" s="544"/>
      <c r="MZO615" s="544"/>
      <c r="MZP615" s="544"/>
      <c r="MZQ615" s="544"/>
      <c r="MZR615" s="544"/>
      <c r="MZS615" s="544"/>
      <c r="MZT615" s="544"/>
      <c r="MZU615" s="544"/>
      <c r="MZV615" s="544"/>
      <c r="MZW615" s="544"/>
      <c r="MZX615" s="544"/>
      <c r="MZY615" s="544"/>
      <c r="MZZ615" s="544"/>
      <c r="NAA615" s="544"/>
      <c r="NAB615" s="544"/>
      <c r="NAC615" s="544"/>
      <c r="NAD615" s="544"/>
      <c r="NAE615" s="544"/>
      <c r="NAF615" s="544"/>
      <c r="NAG615" s="544"/>
      <c r="NAH615" s="544"/>
      <c r="NAI615" s="544"/>
      <c r="NAJ615" s="544"/>
      <c r="NAK615" s="544"/>
      <c r="NAL615" s="544"/>
      <c r="NAM615" s="544"/>
      <c r="NAN615" s="544"/>
      <c r="NAO615" s="544"/>
      <c r="NAP615" s="544"/>
      <c r="NAQ615" s="544"/>
      <c r="NAR615" s="544"/>
      <c r="NAS615" s="544"/>
      <c r="NAT615" s="544"/>
      <c r="NAU615" s="544"/>
      <c r="NAV615" s="544"/>
      <c r="NAW615" s="544"/>
      <c r="NAX615" s="544"/>
      <c r="NAY615" s="544"/>
      <c r="NAZ615" s="544"/>
      <c r="NBA615" s="544"/>
      <c r="NBB615" s="544"/>
      <c r="NBC615" s="544"/>
      <c r="NBD615" s="544"/>
      <c r="NBE615" s="544"/>
      <c r="NBF615" s="544"/>
      <c r="NBG615" s="544"/>
      <c r="NBH615" s="544"/>
      <c r="NBI615" s="544"/>
      <c r="NBJ615" s="544"/>
      <c r="NBK615" s="544"/>
      <c r="NBL615" s="544"/>
      <c r="NBM615" s="544"/>
      <c r="NBN615" s="544"/>
      <c r="NBO615" s="544"/>
      <c r="NBP615" s="544"/>
      <c r="NBQ615" s="544"/>
      <c r="NBR615" s="544"/>
      <c r="NBS615" s="544"/>
      <c r="NBT615" s="544"/>
      <c r="NBU615" s="544"/>
      <c r="NBV615" s="544"/>
      <c r="NBW615" s="544"/>
      <c r="NBX615" s="544"/>
      <c r="NBY615" s="544"/>
      <c r="NBZ615" s="544"/>
      <c r="NCA615" s="544"/>
      <c r="NCB615" s="544"/>
      <c r="NCC615" s="544"/>
      <c r="NCD615" s="544"/>
      <c r="NCE615" s="544"/>
      <c r="NCF615" s="544"/>
      <c r="NCG615" s="544"/>
      <c r="NCH615" s="544"/>
      <c r="NCI615" s="544"/>
      <c r="NCJ615" s="544"/>
      <c r="NCK615" s="544"/>
      <c r="NCL615" s="544"/>
      <c r="NCM615" s="544"/>
      <c r="NCN615" s="544"/>
      <c r="NCO615" s="544"/>
      <c r="NCP615" s="544"/>
      <c r="NCQ615" s="544"/>
      <c r="NCR615" s="544"/>
      <c r="NCS615" s="544"/>
      <c r="NCT615" s="544"/>
      <c r="NCU615" s="544"/>
      <c r="NCV615" s="544"/>
      <c r="NCW615" s="544"/>
      <c r="NCX615" s="544"/>
      <c r="NCY615" s="544"/>
      <c r="NCZ615" s="544"/>
      <c r="NDA615" s="544"/>
      <c r="NDB615" s="544"/>
      <c r="NDC615" s="544"/>
      <c r="NDD615" s="544"/>
      <c r="NDE615" s="544"/>
      <c r="NDF615" s="544"/>
      <c r="NDG615" s="544"/>
      <c r="NDH615" s="544"/>
      <c r="NDI615" s="544"/>
      <c r="NDJ615" s="544"/>
      <c r="NDK615" s="544"/>
      <c r="NDL615" s="544"/>
      <c r="NDM615" s="544"/>
      <c r="NDN615" s="544"/>
      <c r="NDO615" s="544"/>
      <c r="NDP615" s="544"/>
      <c r="NDQ615" s="544"/>
      <c r="NDR615" s="544"/>
      <c r="NDS615" s="544"/>
      <c r="NDT615" s="544"/>
      <c r="NDU615" s="544"/>
      <c r="NDV615" s="544"/>
      <c r="NDW615" s="544"/>
      <c r="NDX615" s="544"/>
      <c r="NDY615" s="544"/>
      <c r="NDZ615" s="544"/>
      <c r="NEA615" s="544"/>
      <c r="NEB615" s="544"/>
      <c r="NEC615" s="544"/>
      <c r="NED615" s="544"/>
      <c r="NEE615" s="544"/>
      <c r="NEF615" s="544"/>
      <c r="NEG615" s="544"/>
      <c r="NEH615" s="544"/>
      <c r="NEI615" s="544"/>
      <c r="NEJ615" s="544"/>
      <c r="NEK615" s="544"/>
      <c r="NEL615" s="544"/>
      <c r="NEM615" s="544"/>
      <c r="NEN615" s="544"/>
      <c r="NEO615" s="544"/>
      <c r="NEP615" s="544"/>
      <c r="NEQ615" s="544"/>
      <c r="NER615" s="544"/>
      <c r="NES615" s="544"/>
      <c r="NET615" s="544"/>
      <c r="NEU615" s="544"/>
      <c r="NEV615" s="544"/>
      <c r="NEW615" s="544"/>
      <c r="NEX615" s="544"/>
      <c r="NEY615" s="544"/>
      <c r="NEZ615" s="544"/>
      <c r="NFA615" s="544"/>
      <c r="NFB615" s="544"/>
      <c r="NFC615" s="544"/>
      <c r="NFD615" s="544"/>
      <c r="NFE615" s="544"/>
      <c r="NFF615" s="544"/>
      <c r="NFG615" s="544"/>
      <c r="NFH615" s="544"/>
      <c r="NFI615" s="544"/>
      <c r="NFJ615" s="544"/>
      <c r="NFK615" s="544"/>
      <c r="NFL615" s="544"/>
      <c r="NFM615" s="544"/>
      <c r="NFN615" s="544"/>
      <c r="NFO615" s="544"/>
      <c r="NFP615" s="544"/>
      <c r="NFQ615" s="544"/>
      <c r="NFR615" s="544"/>
      <c r="NFS615" s="544"/>
      <c r="NFT615" s="544"/>
      <c r="NFU615" s="544"/>
      <c r="NFV615" s="544"/>
      <c r="NFW615" s="544"/>
      <c r="NFX615" s="544"/>
      <c r="NFY615" s="544"/>
      <c r="NFZ615" s="544"/>
      <c r="NGA615" s="544"/>
      <c r="NGB615" s="544"/>
      <c r="NGC615" s="544"/>
      <c r="NGD615" s="544"/>
      <c r="NGE615" s="544"/>
      <c r="NGF615" s="544"/>
      <c r="NGG615" s="544"/>
      <c r="NGH615" s="544"/>
      <c r="NGI615" s="544"/>
      <c r="NGJ615" s="544"/>
      <c r="NGK615" s="544"/>
      <c r="NGL615" s="544"/>
      <c r="NGM615" s="544"/>
      <c r="NGN615" s="544"/>
      <c r="NGO615" s="544"/>
      <c r="NGP615" s="544"/>
      <c r="NGQ615" s="544"/>
      <c r="NGR615" s="544"/>
      <c r="NGS615" s="544"/>
      <c r="NGT615" s="544"/>
      <c r="NGU615" s="544"/>
      <c r="NGV615" s="544"/>
      <c r="NGW615" s="544"/>
      <c r="NGX615" s="544"/>
      <c r="NGY615" s="544"/>
      <c r="NGZ615" s="544"/>
      <c r="NHA615" s="544"/>
      <c r="NHB615" s="544"/>
      <c r="NHC615" s="544"/>
      <c r="NHD615" s="544"/>
      <c r="NHE615" s="544"/>
      <c r="NHF615" s="544"/>
      <c r="NHG615" s="544"/>
      <c r="NHH615" s="544"/>
      <c r="NHI615" s="544"/>
      <c r="NHJ615" s="544"/>
      <c r="NHK615" s="544"/>
      <c r="NHL615" s="544"/>
      <c r="NHM615" s="544"/>
      <c r="NHN615" s="544"/>
      <c r="NHO615" s="544"/>
      <c r="NHP615" s="544"/>
      <c r="NHQ615" s="544"/>
      <c r="NHR615" s="544"/>
      <c r="NHS615" s="544"/>
      <c r="NHT615" s="544"/>
      <c r="NHU615" s="544"/>
      <c r="NHV615" s="544"/>
      <c r="NHW615" s="544"/>
      <c r="NHX615" s="544"/>
      <c r="NHY615" s="544"/>
      <c r="NHZ615" s="544"/>
      <c r="NIA615" s="544"/>
      <c r="NIB615" s="544"/>
      <c r="NIC615" s="544"/>
      <c r="NID615" s="544"/>
      <c r="NIE615" s="544"/>
      <c r="NIF615" s="544"/>
      <c r="NIG615" s="544"/>
      <c r="NIH615" s="544"/>
      <c r="NII615" s="544"/>
      <c r="NIJ615" s="544"/>
      <c r="NIK615" s="544"/>
      <c r="NIL615" s="544"/>
      <c r="NIM615" s="544"/>
      <c r="NIN615" s="544"/>
      <c r="NIO615" s="544"/>
      <c r="NIP615" s="544"/>
      <c r="NIQ615" s="544"/>
      <c r="NIR615" s="544"/>
      <c r="NIS615" s="544"/>
      <c r="NIT615" s="544"/>
      <c r="NIU615" s="544"/>
      <c r="NIV615" s="544"/>
      <c r="NIW615" s="544"/>
      <c r="NIX615" s="544"/>
      <c r="NIY615" s="544"/>
      <c r="NIZ615" s="544"/>
      <c r="NJA615" s="544"/>
      <c r="NJB615" s="544"/>
      <c r="NJC615" s="544"/>
      <c r="NJD615" s="544"/>
      <c r="NJE615" s="544"/>
      <c r="NJF615" s="544"/>
      <c r="NJG615" s="544"/>
      <c r="NJH615" s="544"/>
      <c r="NJI615" s="544"/>
      <c r="NJJ615" s="544"/>
      <c r="NJK615" s="544"/>
      <c r="NJL615" s="544"/>
      <c r="NJM615" s="544"/>
      <c r="NJN615" s="544"/>
      <c r="NJO615" s="544"/>
      <c r="NJP615" s="544"/>
      <c r="NJQ615" s="544"/>
      <c r="NJR615" s="544"/>
      <c r="NJS615" s="544"/>
      <c r="NJT615" s="544"/>
      <c r="NJU615" s="544"/>
      <c r="NJV615" s="544"/>
      <c r="NJW615" s="544"/>
      <c r="NJX615" s="544"/>
      <c r="NJY615" s="544"/>
      <c r="NJZ615" s="544"/>
      <c r="NKA615" s="544"/>
      <c r="NKB615" s="544"/>
      <c r="NKC615" s="544"/>
      <c r="NKD615" s="544"/>
      <c r="NKE615" s="544"/>
      <c r="NKF615" s="544"/>
      <c r="NKG615" s="544"/>
      <c r="NKH615" s="544"/>
      <c r="NKI615" s="544"/>
      <c r="NKJ615" s="544"/>
      <c r="NKK615" s="544"/>
      <c r="NKL615" s="544"/>
      <c r="NKM615" s="544"/>
      <c r="NKN615" s="544"/>
      <c r="NKO615" s="544"/>
      <c r="NKP615" s="544"/>
      <c r="NKQ615" s="544"/>
      <c r="NKR615" s="544"/>
      <c r="NKS615" s="544"/>
      <c r="NKT615" s="544"/>
      <c r="NKU615" s="544"/>
      <c r="NKV615" s="544"/>
      <c r="NKW615" s="544"/>
      <c r="NKX615" s="544"/>
      <c r="NKY615" s="544"/>
      <c r="NKZ615" s="544"/>
      <c r="NLA615" s="544"/>
      <c r="NLB615" s="544"/>
      <c r="NLC615" s="544"/>
      <c r="NLD615" s="544"/>
      <c r="NLE615" s="544"/>
      <c r="NLF615" s="544"/>
      <c r="NLG615" s="544"/>
      <c r="NLH615" s="544"/>
      <c r="NLI615" s="544"/>
      <c r="NLJ615" s="544"/>
      <c r="NLK615" s="544"/>
      <c r="NLL615" s="544"/>
      <c r="NLM615" s="544"/>
      <c r="NLN615" s="544"/>
      <c r="NLO615" s="544"/>
      <c r="NLP615" s="544"/>
      <c r="NLQ615" s="544"/>
      <c r="NLR615" s="544"/>
      <c r="NLS615" s="544"/>
      <c r="NLT615" s="544"/>
      <c r="NLU615" s="544"/>
      <c r="NLV615" s="544"/>
      <c r="NLW615" s="544"/>
      <c r="NLX615" s="544"/>
      <c r="NLY615" s="544"/>
      <c r="NLZ615" s="544"/>
      <c r="NMA615" s="544"/>
      <c r="NMB615" s="544"/>
      <c r="NMC615" s="544"/>
      <c r="NMD615" s="544"/>
      <c r="NME615" s="544"/>
      <c r="NMF615" s="544"/>
      <c r="NMG615" s="544"/>
      <c r="NMH615" s="544"/>
      <c r="NMI615" s="544"/>
      <c r="NMJ615" s="544"/>
      <c r="NMK615" s="544"/>
      <c r="NML615" s="544"/>
      <c r="NMM615" s="544"/>
      <c r="NMN615" s="544"/>
      <c r="NMO615" s="544"/>
      <c r="NMP615" s="544"/>
      <c r="NMQ615" s="544"/>
      <c r="NMR615" s="544"/>
      <c r="NMS615" s="544"/>
      <c r="NMT615" s="544"/>
      <c r="NMU615" s="544"/>
      <c r="NMV615" s="544"/>
      <c r="NMW615" s="544"/>
      <c r="NMX615" s="544"/>
      <c r="NMY615" s="544"/>
      <c r="NMZ615" s="544"/>
      <c r="NNA615" s="544"/>
      <c r="NNB615" s="544"/>
      <c r="NNC615" s="544"/>
      <c r="NND615" s="544"/>
      <c r="NNE615" s="544"/>
      <c r="NNF615" s="544"/>
      <c r="NNG615" s="544"/>
      <c r="NNH615" s="544"/>
      <c r="NNI615" s="544"/>
      <c r="NNJ615" s="544"/>
      <c r="NNK615" s="544"/>
      <c r="NNL615" s="544"/>
      <c r="NNM615" s="544"/>
      <c r="NNN615" s="544"/>
      <c r="NNO615" s="544"/>
      <c r="NNP615" s="544"/>
      <c r="NNQ615" s="544"/>
      <c r="NNR615" s="544"/>
      <c r="NNS615" s="544"/>
      <c r="NNT615" s="544"/>
      <c r="NNU615" s="544"/>
      <c r="NNV615" s="544"/>
      <c r="NNW615" s="544"/>
      <c r="NNX615" s="544"/>
      <c r="NNY615" s="544"/>
      <c r="NNZ615" s="544"/>
      <c r="NOA615" s="544"/>
      <c r="NOB615" s="544"/>
      <c r="NOC615" s="544"/>
      <c r="NOD615" s="544"/>
      <c r="NOE615" s="544"/>
      <c r="NOF615" s="544"/>
      <c r="NOG615" s="544"/>
      <c r="NOH615" s="544"/>
      <c r="NOI615" s="544"/>
      <c r="NOJ615" s="544"/>
      <c r="NOK615" s="544"/>
      <c r="NOL615" s="544"/>
      <c r="NOM615" s="544"/>
      <c r="NON615" s="544"/>
      <c r="NOO615" s="544"/>
      <c r="NOP615" s="544"/>
      <c r="NOQ615" s="544"/>
      <c r="NOR615" s="544"/>
      <c r="NOS615" s="544"/>
      <c r="NOT615" s="544"/>
      <c r="NOU615" s="544"/>
      <c r="NOV615" s="544"/>
      <c r="NOW615" s="544"/>
      <c r="NOX615" s="544"/>
      <c r="NOY615" s="544"/>
      <c r="NOZ615" s="544"/>
      <c r="NPA615" s="544"/>
      <c r="NPB615" s="544"/>
      <c r="NPC615" s="544"/>
      <c r="NPD615" s="544"/>
      <c r="NPE615" s="544"/>
      <c r="NPF615" s="544"/>
      <c r="NPG615" s="544"/>
      <c r="NPH615" s="544"/>
      <c r="NPI615" s="544"/>
      <c r="NPJ615" s="544"/>
      <c r="NPK615" s="544"/>
      <c r="NPL615" s="544"/>
      <c r="NPM615" s="544"/>
      <c r="NPN615" s="544"/>
      <c r="NPO615" s="544"/>
      <c r="NPP615" s="544"/>
      <c r="NPQ615" s="544"/>
      <c r="NPR615" s="544"/>
      <c r="NPS615" s="544"/>
      <c r="NPT615" s="544"/>
      <c r="NPU615" s="544"/>
      <c r="NPV615" s="544"/>
      <c r="NPW615" s="544"/>
      <c r="NPX615" s="544"/>
      <c r="NPY615" s="544"/>
      <c r="NPZ615" s="544"/>
      <c r="NQA615" s="544"/>
      <c r="NQB615" s="544"/>
      <c r="NQC615" s="544"/>
      <c r="NQD615" s="544"/>
      <c r="NQE615" s="544"/>
      <c r="NQF615" s="544"/>
      <c r="NQG615" s="544"/>
      <c r="NQH615" s="544"/>
      <c r="NQI615" s="544"/>
      <c r="NQJ615" s="544"/>
      <c r="NQK615" s="544"/>
      <c r="NQL615" s="544"/>
      <c r="NQM615" s="544"/>
      <c r="NQN615" s="544"/>
      <c r="NQO615" s="544"/>
      <c r="NQP615" s="544"/>
      <c r="NQQ615" s="544"/>
      <c r="NQR615" s="544"/>
      <c r="NQS615" s="544"/>
      <c r="NQT615" s="544"/>
      <c r="NQU615" s="544"/>
      <c r="NQV615" s="544"/>
      <c r="NQW615" s="544"/>
      <c r="NQX615" s="544"/>
      <c r="NQY615" s="544"/>
      <c r="NQZ615" s="544"/>
      <c r="NRA615" s="544"/>
      <c r="NRB615" s="544"/>
      <c r="NRC615" s="544"/>
      <c r="NRD615" s="544"/>
      <c r="NRE615" s="544"/>
      <c r="NRF615" s="544"/>
      <c r="NRG615" s="544"/>
      <c r="NRH615" s="544"/>
      <c r="NRI615" s="544"/>
      <c r="NRJ615" s="544"/>
      <c r="NRK615" s="544"/>
      <c r="NRL615" s="544"/>
      <c r="NRM615" s="544"/>
      <c r="NRN615" s="544"/>
      <c r="NRO615" s="544"/>
      <c r="NRP615" s="544"/>
      <c r="NRQ615" s="544"/>
      <c r="NRR615" s="544"/>
      <c r="NRS615" s="544"/>
      <c r="NRT615" s="544"/>
      <c r="NRU615" s="544"/>
      <c r="NRV615" s="544"/>
      <c r="NRW615" s="544"/>
      <c r="NRX615" s="544"/>
      <c r="NRY615" s="544"/>
      <c r="NRZ615" s="544"/>
      <c r="NSA615" s="544"/>
      <c r="NSB615" s="544"/>
      <c r="NSC615" s="544"/>
      <c r="NSD615" s="544"/>
      <c r="NSE615" s="544"/>
      <c r="NSF615" s="544"/>
      <c r="NSG615" s="544"/>
      <c r="NSH615" s="544"/>
      <c r="NSI615" s="544"/>
      <c r="NSJ615" s="544"/>
      <c r="NSK615" s="544"/>
      <c r="NSL615" s="544"/>
      <c r="NSM615" s="544"/>
      <c r="NSN615" s="544"/>
      <c r="NSO615" s="544"/>
      <c r="NSP615" s="544"/>
      <c r="NSQ615" s="544"/>
      <c r="NSR615" s="544"/>
      <c r="NSS615" s="544"/>
      <c r="NST615" s="544"/>
      <c r="NSU615" s="544"/>
      <c r="NSV615" s="544"/>
      <c r="NSW615" s="544"/>
      <c r="NSX615" s="544"/>
      <c r="NSY615" s="544"/>
      <c r="NSZ615" s="544"/>
      <c r="NTA615" s="544"/>
      <c r="NTB615" s="544"/>
      <c r="NTC615" s="544"/>
      <c r="NTD615" s="544"/>
      <c r="NTE615" s="544"/>
      <c r="NTF615" s="544"/>
      <c r="NTG615" s="544"/>
      <c r="NTH615" s="544"/>
      <c r="NTI615" s="544"/>
      <c r="NTJ615" s="544"/>
      <c r="NTK615" s="544"/>
      <c r="NTL615" s="544"/>
      <c r="NTM615" s="544"/>
      <c r="NTN615" s="544"/>
      <c r="NTO615" s="544"/>
      <c r="NTP615" s="544"/>
      <c r="NTQ615" s="544"/>
      <c r="NTR615" s="544"/>
      <c r="NTS615" s="544"/>
      <c r="NTT615" s="544"/>
      <c r="NTU615" s="544"/>
      <c r="NTV615" s="544"/>
      <c r="NTW615" s="544"/>
      <c r="NTX615" s="544"/>
      <c r="NTY615" s="544"/>
      <c r="NTZ615" s="544"/>
      <c r="NUA615" s="544"/>
      <c r="NUB615" s="544"/>
      <c r="NUC615" s="544"/>
      <c r="NUD615" s="544"/>
      <c r="NUE615" s="544"/>
      <c r="NUF615" s="544"/>
      <c r="NUG615" s="544"/>
      <c r="NUH615" s="544"/>
      <c r="NUI615" s="544"/>
      <c r="NUJ615" s="544"/>
      <c r="NUK615" s="544"/>
      <c r="NUL615" s="544"/>
      <c r="NUM615" s="544"/>
      <c r="NUN615" s="544"/>
      <c r="NUO615" s="544"/>
      <c r="NUP615" s="544"/>
      <c r="NUQ615" s="544"/>
      <c r="NUR615" s="544"/>
      <c r="NUS615" s="544"/>
      <c r="NUT615" s="544"/>
      <c r="NUU615" s="544"/>
      <c r="NUV615" s="544"/>
      <c r="NUW615" s="544"/>
      <c r="NUX615" s="544"/>
      <c r="NUY615" s="544"/>
      <c r="NUZ615" s="544"/>
      <c r="NVA615" s="544"/>
      <c r="NVB615" s="544"/>
      <c r="NVC615" s="544"/>
      <c r="NVD615" s="544"/>
      <c r="NVE615" s="544"/>
      <c r="NVF615" s="544"/>
      <c r="NVG615" s="544"/>
      <c r="NVH615" s="544"/>
      <c r="NVI615" s="544"/>
      <c r="NVJ615" s="544"/>
      <c r="NVK615" s="544"/>
      <c r="NVL615" s="544"/>
      <c r="NVM615" s="544"/>
      <c r="NVN615" s="544"/>
      <c r="NVO615" s="544"/>
      <c r="NVP615" s="544"/>
      <c r="NVQ615" s="544"/>
      <c r="NVR615" s="544"/>
      <c r="NVS615" s="544"/>
      <c r="NVT615" s="544"/>
      <c r="NVU615" s="544"/>
      <c r="NVV615" s="544"/>
      <c r="NVW615" s="544"/>
      <c r="NVX615" s="544"/>
      <c r="NVY615" s="544"/>
      <c r="NVZ615" s="544"/>
      <c r="NWA615" s="544"/>
      <c r="NWB615" s="544"/>
      <c r="NWC615" s="544"/>
      <c r="NWD615" s="544"/>
      <c r="NWE615" s="544"/>
      <c r="NWF615" s="544"/>
      <c r="NWG615" s="544"/>
      <c r="NWH615" s="544"/>
      <c r="NWI615" s="544"/>
      <c r="NWJ615" s="544"/>
      <c r="NWK615" s="544"/>
      <c r="NWL615" s="544"/>
      <c r="NWM615" s="544"/>
      <c r="NWN615" s="544"/>
      <c r="NWO615" s="544"/>
      <c r="NWP615" s="544"/>
      <c r="NWQ615" s="544"/>
      <c r="NWR615" s="544"/>
      <c r="NWS615" s="544"/>
      <c r="NWT615" s="544"/>
      <c r="NWU615" s="544"/>
      <c r="NWV615" s="544"/>
      <c r="NWW615" s="544"/>
      <c r="NWX615" s="544"/>
      <c r="NWY615" s="544"/>
      <c r="NWZ615" s="544"/>
      <c r="NXA615" s="544"/>
      <c r="NXB615" s="544"/>
      <c r="NXC615" s="544"/>
      <c r="NXD615" s="544"/>
      <c r="NXE615" s="544"/>
      <c r="NXF615" s="544"/>
      <c r="NXG615" s="544"/>
      <c r="NXH615" s="544"/>
      <c r="NXI615" s="544"/>
      <c r="NXJ615" s="544"/>
      <c r="NXK615" s="544"/>
      <c r="NXL615" s="544"/>
      <c r="NXM615" s="544"/>
      <c r="NXN615" s="544"/>
      <c r="NXO615" s="544"/>
      <c r="NXP615" s="544"/>
      <c r="NXQ615" s="544"/>
      <c r="NXR615" s="544"/>
      <c r="NXS615" s="544"/>
      <c r="NXT615" s="544"/>
      <c r="NXU615" s="544"/>
      <c r="NXV615" s="544"/>
      <c r="NXW615" s="544"/>
      <c r="NXX615" s="544"/>
      <c r="NXY615" s="544"/>
      <c r="NXZ615" s="544"/>
      <c r="NYA615" s="544"/>
      <c r="NYB615" s="544"/>
      <c r="NYC615" s="544"/>
      <c r="NYD615" s="544"/>
      <c r="NYE615" s="544"/>
      <c r="NYF615" s="544"/>
      <c r="NYG615" s="544"/>
      <c r="NYH615" s="544"/>
      <c r="NYI615" s="544"/>
      <c r="NYJ615" s="544"/>
      <c r="NYK615" s="544"/>
      <c r="NYL615" s="544"/>
      <c r="NYM615" s="544"/>
      <c r="NYN615" s="544"/>
      <c r="NYO615" s="544"/>
      <c r="NYP615" s="544"/>
      <c r="NYQ615" s="544"/>
      <c r="NYR615" s="544"/>
      <c r="NYS615" s="544"/>
      <c r="NYT615" s="544"/>
      <c r="NYU615" s="544"/>
      <c r="NYV615" s="544"/>
      <c r="NYW615" s="544"/>
      <c r="NYX615" s="544"/>
      <c r="NYY615" s="544"/>
      <c r="NYZ615" s="544"/>
      <c r="NZA615" s="544"/>
      <c r="NZB615" s="544"/>
      <c r="NZC615" s="544"/>
      <c r="NZD615" s="544"/>
      <c r="NZE615" s="544"/>
      <c r="NZF615" s="544"/>
      <c r="NZG615" s="544"/>
      <c r="NZH615" s="544"/>
      <c r="NZI615" s="544"/>
      <c r="NZJ615" s="544"/>
      <c r="NZK615" s="544"/>
      <c r="NZL615" s="544"/>
      <c r="NZM615" s="544"/>
      <c r="NZN615" s="544"/>
      <c r="NZO615" s="544"/>
      <c r="NZP615" s="544"/>
      <c r="NZQ615" s="544"/>
      <c r="NZR615" s="544"/>
      <c r="NZS615" s="544"/>
      <c r="NZT615" s="544"/>
      <c r="NZU615" s="544"/>
      <c r="NZV615" s="544"/>
      <c r="NZW615" s="544"/>
      <c r="NZX615" s="544"/>
      <c r="NZY615" s="544"/>
      <c r="NZZ615" s="544"/>
      <c r="OAA615" s="544"/>
      <c r="OAB615" s="544"/>
      <c r="OAC615" s="544"/>
      <c r="OAD615" s="544"/>
      <c r="OAE615" s="544"/>
      <c r="OAF615" s="544"/>
      <c r="OAG615" s="544"/>
      <c r="OAH615" s="544"/>
      <c r="OAI615" s="544"/>
      <c r="OAJ615" s="544"/>
      <c r="OAK615" s="544"/>
      <c r="OAL615" s="544"/>
      <c r="OAM615" s="544"/>
      <c r="OAN615" s="544"/>
      <c r="OAO615" s="544"/>
      <c r="OAP615" s="544"/>
      <c r="OAQ615" s="544"/>
      <c r="OAR615" s="544"/>
      <c r="OAS615" s="544"/>
      <c r="OAT615" s="544"/>
      <c r="OAU615" s="544"/>
      <c r="OAV615" s="544"/>
      <c r="OAW615" s="544"/>
      <c r="OAX615" s="544"/>
      <c r="OAY615" s="544"/>
      <c r="OAZ615" s="544"/>
      <c r="OBA615" s="544"/>
      <c r="OBB615" s="544"/>
      <c r="OBC615" s="544"/>
      <c r="OBD615" s="544"/>
      <c r="OBE615" s="544"/>
      <c r="OBF615" s="544"/>
      <c r="OBG615" s="544"/>
      <c r="OBH615" s="544"/>
      <c r="OBI615" s="544"/>
      <c r="OBJ615" s="544"/>
      <c r="OBK615" s="544"/>
      <c r="OBL615" s="544"/>
      <c r="OBM615" s="544"/>
      <c r="OBN615" s="544"/>
      <c r="OBO615" s="544"/>
      <c r="OBP615" s="544"/>
      <c r="OBQ615" s="544"/>
      <c r="OBR615" s="544"/>
      <c r="OBS615" s="544"/>
      <c r="OBT615" s="544"/>
      <c r="OBU615" s="544"/>
      <c r="OBV615" s="544"/>
      <c r="OBW615" s="544"/>
      <c r="OBX615" s="544"/>
      <c r="OBY615" s="544"/>
      <c r="OBZ615" s="544"/>
      <c r="OCA615" s="544"/>
      <c r="OCB615" s="544"/>
      <c r="OCC615" s="544"/>
      <c r="OCD615" s="544"/>
      <c r="OCE615" s="544"/>
      <c r="OCF615" s="544"/>
      <c r="OCG615" s="544"/>
      <c r="OCH615" s="544"/>
      <c r="OCI615" s="544"/>
      <c r="OCJ615" s="544"/>
      <c r="OCK615" s="544"/>
      <c r="OCL615" s="544"/>
      <c r="OCM615" s="544"/>
      <c r="OCN615" s="544"/>
      <c r="OCO615" s="544"/>
      <c r="OCP615" s="544"/>
      <c r="OCQ615" s="544"/>
      <c r="OCR615" s="544"/>
      <c r="OCS615" s="544"/>
      <c r="OCT615" s="544"/>
      <c r="OCU615" s="544"/>
      <c r="OCV615" s="544"/>
      <c r="OCW615" s="544"/>
      <c r="OCX615" s="544"/>
      <c r="OCY615" s="544"/>
      <c r="OCZ615" s="544"/>
      <c r="ODA615" s="544"/>
      <c r="ODB615" s="544"/>
      <c r="ODC615" s="544"/>
      <c r="ODD615" s="544"/>
      <c r="ODE615" s="544"/>
      <c r="ODF615" s="544"/>
      <c r="ODG615" s="544"/>
      <c r="ODH615" s="544"/>
      <c r="ODI615" s="544"/>
      <c r="ODJ615" s="544"/>
      <c r="ODK615" s="544"/>
      <c r="ODL615" s="544"/>
      <c r="ODM615" s="544"/>
      <c r="ODN615" s="544"/>
      <c r="ODO615" s="544"/>
      <c r="ODP615" s="544"/>
      <c r="ODQ615" s="544"/>
      <c r="ODR615" s="544"/>
      <c r="ODS615" s="544"/>
      <c r="ODT615" s="544"/>
      <c r="ODU615" s="544"/>
      <c r="ODV615" s="544"/>
      <c r="ODW615" s="544"/>
      <c r="ODX615" s="544"/>
      <c r="ODY615" s="544"/>
      <c r="ODZ615" s="544"/>
      <c r="OEA615" s="544"/>
      <c r="OEB615" s="544"/>
      <c r="OEC615" s="544"/>
      <c r="OED615" s="544"/>
      <c r="OEE615" s="544"/>
      <c r="OEF615" s="544"/>
      <c r="OEG615" s="544"/>
      <c r="OEH615" s="544"/>
      <c r="OEI615" s="544"/>
      <c r="OEJ615" s="544"/>
      <c r="OEK615" s="544"/>
      <c r="OEL615" s="544"/>
      <c r="OEM615" s="544"/>
      <c r="OEN615" s="544"/>
      <c r="OEO615" s="544"/>
      <c r="OEP615" s="544"/>
      <c r="OEQ615" s="544"/>
      <c r="OER615" s="544"/>
      <c r="OES615" s="544"/>
      <c r="OET615" s="544"/>
      <c r="OEU615" s="544"/>
      <c r="OEV615" s="544"/>
      <c r="OEW615" s="544"/>
      <c r="OEX615" s="544"/>
      <c r="OEY615" s="544"/>
      <c r="OEZ615" s="544"/>
      <c r="OFA615" s="544"/>
      <c r="OFB615" s="544"/>
      <c r="OFC615" s="544"/>
      <c r="OFD615" s="544"/>
      <c r="OFE615" s="544"/>
      <c r="OFF615" s="544"/>
      <c r="OFG615" s="544"/>
      <c r="OFH615" s="544"/>
      <c r="OFI615" s="544"/>
      <c r="OFJ615" s="544"/>
      <c r="OFK615" s="544"/>
      <c r="OFL615" s="544"/>
      <c r="OFM615" s="544"/>
      <c r="OFN615" s="544"/>
      <c r="OFO615" s="544"/>
      <c r="OFP615" s="544"/>
      <c r="OFQ615" s="544"/>
      <c r="OFR615" s="544"/>
      <c r="OFS615" s="544"/>
      <c r="OFT615" s="544"/>
      <c r="OFU615" s="544"/>
      <c r="OFV615" s="544"/>
      <c r="OFW615" s="544"/>
      <c r="OFX615" s="544"/>
      <c r="OFY615" s="544"/>
      <c r="OFZ615" s="544"/>
      <c r="OGA615" s="544"/>
      <c r="OGB615" s="544"/>
      <c r="OGC615" s="544"/>
      <c r="OGD615" s="544"/>
      <c r="OGE615" s="544"/>
      <c r="OGF615" s="544"/>
      <c r="OGG615" s="544"/>
      <c r="OGH615" s="544"/>
      <c r="OGI615" s="544"/>
      <c r="OGJ615" s="544"/>
      <c r="OGK615" s="544"/>
      <c r="OGL615" s="544"/>
      <c r="OGM615" s="544"/>
      <c r="OGN615" s="544"/>
      <c r="OGO615" s="544"/>
      <c r="OGP615" s="544"/>
      <c r="OGQ615" s="544"/>
      <c r="OGR615" s="544"/>
      <c r="OGS615" s="544"/>
      <c r="OGT615" s="544"/>
      <c r="OGU615" s="544"/>
      <c r="OGV615" s="544"/>
      <c r="OGW615" s="544"/>
      <c r="OGX615" s="544"/>
      <c r="OGY615" s="544"/>
      <c r="OGZ615" s="544"/>
      <c r="OHA615" s="544"/>
      <c r="OHB615" s="544"/>
      <c r="OHC615" s="544"/>
      <c r="OHD615" s="544"/>
      <c r="OHE615" s="544"/>
      <c r="OHF615" s="544"/>
      <c r="OHG615" s="544"/>
      <c r="OHH615" s="544"/>
      <c r="OHI615" s="544"/>
      <c r="OHJ615" s="544"/>
      <c r="OHK615" s="544"/>
      <c r="OHL615" s="544"/>
      <c r="OHM615" s="544"/>
      <c r="OHN615" s="544"/>
      <c r="OHO615" s="544"/>
      <c r="OHP615" s="544"/>
      <c r="OHQ615" s="544"/>
      <c r="OHR615" s="544"/>
      <c r="OHS615" s="544"/>
      <c r="OHT615" s="544"/>
      <c r="OHU615" s="544"/>
      <c r="OHV615" s="544"/>
      <c r="OHW615" s="544"/>
      <c r="OHX615" s="544"/>
      <c r="OHY615" s="544"/>
      <c r="OHZ615" s="544"/>
      <c r="OIA615" s="544"/>
      <c r="OIB615" s="544"/>
      <c r="OIC615" s="544"/>
      <c r="OID615" s="544"/>
      <c r="OIE615" s="544"/>
      <c r="OIF615" s="544"/>
      <c r="OIG615" s="544"/>
      <c r="OIH615" s="544"/>
      <c r="OII615" s="544"/>
      <c r="OIJ615" s="544"/>
      <c r="OIK615" s="544"/>
      <c r="OIL615" s="544"/>
      <c r="OIM615" s="544"/>
      <c r="OIN615" s="544"/>
      <c r="OIO615" s="544"/>
      <c r="OIP615" s="544"/>
      <c r="OIQ615" s="544"/>
      <c r="OIR615" s="544"/>
      <c r="OIS615" s="544"/>
      <c r="OIT615" s="544"/>
      <c r="OIU615" s="544"/>
      <c r="OIV615" s="544"/>
      <c r="OIW615" s="544"/>
      <c r="OIX615" s="544"/>
      <c r="OIY615" s="544"/>
      <c r="OIZ615" s="544"/>
      <c r="OJA615" s="544"/>
      <c r="OJB615" s="544"/>
      <c r="OJC615" s="544"/>
      <c r="OJD615" s="544"/>
      <c r="OJE615" s="544"/>
      <c r="OJF615" s="544"/>
      <c r="OJG615" s="544"/>
      <c r="OJH615" s="544"/>
      <c r="OJI615" s="544"/>
      <c r="OJJ615" s="544"/>
      <c r="OJK615" s="544"/>
      <c r="OJL615" s="544"/>
      <c r="OJM615" s="544"/>
      <c r="OJN615" s="544"/>
      <c r="OJO615" s="544"/>
      <c r="OJP615" s="544"/>
      <c r="OJQ615" s="544"/>
      <c r="OJR615" s="544"/>
      <c r="OJS615" s="544"/>
      <c r="OJT615" s="544"/>
      <c r="OJU615" s="544"/>
      <c r="OJV615" s="544"/>
      <c r="OJW615" s="544"/>
      <c r="OJX615" s="544"/>
      <c r="OJY615" s="544"/>
      <c r="OJZ615" s="544"/>
      <c r="OKA615" s="544"/>
      <c r="OKB615" s="544"/>
      <c r="OKC615" s="544"/>
      <c r="OKD615" s="544"/>
      <c r="OKE615" s="544"/>
      <c r="OKF615" s="544"/>
      <c r="OKG615" s="544"/>
      <c r="OKH615" s="544"/>
      <c r="OKI615" s="544"/>
      <c r="OKJ615" s="544"/>
      <c r="OKK615" s="544"/>
      <c r="OKL615" s="544"/>
      <c r="OKM615" s="544"/>
      <c r="OKN615" s="544"/>
      <c r="OKO615" s="544"/>
      <c r="OKP615" s="544"/>
      <c r="OKQ615" s="544"/>
      <c r="OKR615" s="544"/>
      <c r="OKS615" s="544"/>
      <c r="OKT615" s="544"/>
      <c r="OKU615" s="544"/>
      <c r="OKV615" s="544"/>
      <c r="OKW615" s="544"/>
      <c r="OKX615" s="544"/>
      <c r="OKY615" s="544"/>
      <c r="OKZ615" s="544"/>
      <c r="OLA615" s="544"/>
      <c r="OLB615" s="544"/>
      <c r="OLC615" s="544"/>
      <c r="OLD615" s="544"/>
      <c r="OLE615" s="544"/>
      <c r="OLF615" s="544"/>
      <c r="OLG615" s="544"/>
      <c r="OLH615" s="544"/>
      <c r="OLI615" s="544"/>
      <c r="OLJ615" s="544"/>
      <c r="OLK615" s="544"/>
      <c r="OLL615" s="544"/>
      <c r="OLM615" s="544"/>
      <c r="OLN615" s="544"/>
      <c r="OLO615" s="544"/>
      <c r="OLP615" s="544"/>
      <c r="OLQ615" s="544"/>
      <c r="OLR615" s="544"/>
      <c r="OLS615" s="544"/>
      <c r="OLT615" s="544"/>
      <c r="OLU615" s="544"/>
      <c r="OLV615" s="544"/>
      <c r="OLW615" s="544"/>
      <c r="OLX615" s="544"/>
      <c r="OLY615" s="544"/>
      <c r="OLZ615" s="544"/>
      <c r="OMA615" s="544"/>
      <c r="OMB615" s="544"/>
      <c r="OMC615" s="544"/>
      <c r="OMD615" s="544"/>
      <c r="OME615" s="544"/>
      <c r="OMF615" s="544"/>
      <c r="OMG615" s="544"/>
      <c r="OMH615" s="544"/>
      <c r="OMI615" s="544"/>
      <c r="OMJ615" s="544"/>
      <c r="OMK615" s="544"/>
      <c r="OML615" s="544"/>
      <c r="OMM615" s="544"/>
      <c r="OMN615" s="544"/>
      <c r="OMO615" s="544"/>
      <c r="OMP615" s="544"/>
      <c r="OMQ615" s="544"/>
      <c r="OMR615" s="544"/>
      <c r="OMS615" s="544"/>
      <c r="OMT615" s="544"/>
      <c r="OMU615" s="544"/>
      <c r="OMV615" s="544"/>
      <c r="OMW615" s="544"/>
      <c r="OMX615" s="544"/>
      <c r="OMY615" s="544"/>
      <c r="OMZ615" s="544"/>
      <c r="ONA615" s="544"/>
      <c r="ONB615" s="544"/>
      <c r="ONC615" s="544"/>
      <c r="OND615" s="544"/>
      <c r="ONE615" s="544"/>
      <c r="ONF615" s="544"/>
      <c r="ONG615" s="544"/>
      <c r="ONH615" s="544"/>
      <c r="ONI615" s="544"/>
      <c r="ONJ615" s="544"/>
      <c r="ONK615" s="544"/>
      <c r="ONL615" s="544"/>
      <c r="ONM615" s="544"/>
      <c r="ONN615" s="544"/>
      <c r="ONO615" s="544"/>
      <c r="ONP615" s="544"/>
      <c r="ONQ615" s="544"/>
      <c r="ONR615" s="544"/>
      <c r="ONS615" s="544"/>
      <c r="ONT615" s="544"/>
      <c r="ONU615" s="544"/>
      <c r="ONV615" s="544"/>
      <c r="ONW615" s="544"/>
      <c r="ONX615" s="544"/>
      <c r="ONY615" s="544"/>
      <c r="ONZ615" s="544"/>
      <c r="OOA615" s="544"/>
      <c r="OOB615" s="544"/>
      <c r="OOC615" s="544"/>
      <c r="OOD615" s="544"/>
      <c r="OOE615" s="544"/>
      <c r="OOF615" s="544"/>
      <c r="OOG615" s="544"/>
      <c r="OOH615" s="544"/>
      <c r="OOI615" s="544"/>
      <c r="OOJ615" s="544"/>
      <c r="OOK615" s="544"/>
      <c r="OOL615" s="544"/>
      <c r="OOM615" s="544"/>
      <c r="OON615" s="544"/>
      <c r="OOO615" s="544"/>
      <c r="OOP615" s="544"/>
      <c r="OOQ615" s="544"/>
      <c r="OOR615" s="544"/>
      <c r="OOS615" s="544"/>
      <c r="OOT615" s="544"/>
      <c r="OOU615" s="544"/>
      <c r="OOV615" s="544"/>
      <c r="OOW615" s="544"/>
      <c r="OOX615" s="544"/>
      <c r="OOY615" s="544"/>
      <c r="OOZ615" s="544"/>
      <c r="OPA615" s="544"/>
      <c r="OPB615" s="544"/>
      <c r="OPC615" s="544"/>
      <c r="OPD615" s="544"/>
      <c r="OPE615" s="544"/>
      <c r="OPF615" s="544"/>
      <c r="OPG615" s="544"/>
      <c r="OPH615" s="544"/>
      <c r="OPI615" s="544"/>
      <c r="OPJ615" s="544"/>
      <c r="OPK615" s="544"/>
      <c r="OPL615" s="544"/>
      <c r="OPM615" s="544"/>
      <c r="OPN615" s="544"/>
      <c r="OPO615" s="544"/>
      <c r="OPP615" s="544"/>
      <c r="OPQ615" s="544"/>
      <c r="OPR615" s="544"/>
      <c r="OPS615" s="544"/>
      <c r="OPT615" s="544"/>
      <c r="OPU615" s="544"/>
      <c r="OPV615" s="544"/>
      <c r="OPW615" s="544"/>
      <c r="OPX615" s="544"/>
      <c r="OPY615" s="544"/>
      <c r="OPZ615" s="544"/>
      <c r="OQA615" s="544"/>
      <c r="OQB615" s="544"/>
      <c r="OQC615" s="544"/>
      <c r="OQD615" s="544"/>
      <c r="OQE615" s="544"/>
      <c r="OQF615" s="544"/>
      <c r="OQG615" s="544"/>
      <c r="OQH615" s="544"/>
      <c r="OQI615" s="544"/>
      <c r="OQJ615" s="544"/>
      <c r="OQK615" s="544"/>
      <c r="OQL615" s="544"/>
      <c r="OQM615" s="544"/>
      <c r="OQN615" s="544"/>
      <c r="OQO615" s="544"/>
      <c r="OQP615" s="544"/>
      <c r="OQQ615" s="544"/>
      <c r="OQR615" s="544"/>
      <c r="OQS615" s="544"/>
      <c r="OQT615" s="544"/>
      <c r="OQU615" s="544"/>
      <c r="OQV615" s="544"/>
      <c r="OQW615" s="544"/>
      <c r="OQX615" s="544"/>
      <c r="OQY615" s="544"/>
      <c r="OQZ615" s="544"/>
      <c r="ORA615" s="544"/>
      <c r="ORB615" s="544"/>
      <c r="ORC615" s="544"/>
      <c r="ORD615" s="544"/>
      <c r="ORE615" s="544"/>
      <c r="ORF615" s="544"/>
      <c r="ORG615" s="544"/>
      <c r="ORH615" s="544"/>
      <c r="ORI615" s="544"/>
      <c r="ORJ615" s="544"/>
      <c r="ORK615" s="544"/>
      <c r="ORL615" s="544"/>
      <c r="ORM615" s="544"/>
      <c r="ORN615" s="544"/>
      <c r="ORO615" s="544"/>
      <c r="ORP615" s="544"/>
      <c r="ORQ615" s="544"/>
      <c r="ORR615" s="544"/>
      <c r="ORS615" s="544"/>
      <c r="ORT615" s="544"/>
      <c r="ORU615" s="544"/>
      <c r="ORV615" s="544"/>
      <c r="ORW615" s="544"/>
      <c r="ORX615" s="544"/>
      <c r="ORY615" s="544"/>
      <c r="ORZ615" s="544"/>
      <c r="OSA615" s="544"/>
      <c r="OSB615" s="544"/>
      <c r="OSC615" s="544"/>
      <c r="OSD615" s="544"/>
      <c r="OSE615" s="544"/>
      <c r="OSF615" s="544"/>
      <c r="OSG615" s="544"/>
      <c r="OSH615" s="544"/>
      <c r="OSI615" s="544"/>
      <c r="OSJ615" s="544"/>
      <c r="OSK615" s="544"/>
      <c r="OSL615" s="544"/>
      <c r="OSM615" s="544"/>
      <c r="OSN615" s="544"/>
      <c r="OSO615" s="544"/>
      <c r="OSP615" s="544"/>
      <c r="OSQ615" s="544"/>
      <c r="OSR615" s="544"/>
      <c r="OSS615" s="544"/>
      <c r="OST615" s="544"/>
      <c r="OSU615" s="544"/>
      <c r="OSV615" s="544"/>
      <c r="OSW615" s="544"/>
      <c r="OSX615" s="544"/>
      <c r="OSY615" s="544"/>
      <c r="OSZ615" s="544"/>
      <c r="OTA615" s="544"/>
      <c r="OTB615" s="544"/>
      <c r="OTC615" s="544"/>
      <c r="OTD615" s="544"/>
      <c r="OTE615" s="544"/>
      <c r="OTF615" s="544"/>
      <c r="OTG615" s="544"/>
      <c r="OTH615" s="544"/>
      <c r="OTI615" s="544"/>
      <c r="OTJ615" s="544"/>
      <c r="OTK615" s="544"/>
      <c r="OTL615" s="544"/>
      <c r="OTM615" s="544"/>
      <c r="OTN615" s="544"/>
      <c r="OTO615" s="544"/>
      <c r="OTP615" s="544"/>
      <c r="OTQ615" s="544"/>
      <c r="OTR615" s="544"/>
      <c r="OTS615" s="544"/>
      <c r="OTT615" s="544"/>
      <c r="OTU615" s="544"/>
      <c r="OTV615" s="544"/>
      <c r="OTW615" s="544"/>
      <c r="OTX615" s="544"/>
      <c r="OTY615" s="544"/>
      <c r="OTZ615" s="544"/>
      <c r="OUA615" s="544"/>
      <c r="OUB615" s="544"/>
      <c r="OUC615" s="544"/>
      <c r="OUD615" s="544"/>
      <c r="OUE615" s="544"/>
      <c r="OUF615" s="544"/>
      <c r="OUG615" s="544"/>
      <c r="OUH615" s="544"/>
      <c r="OUI615" s="544"/>
      <c r="OUJ615" s="544"/>
      <c r="OUK615" s="544"/>
      <c r="OUL615" s="544"/>
      <c r="OUM615" s="544"/>
      <c r="OUN615" s="544"/>
      <c r="OUO615" s="544"/>
      <c r="OUP615" s="544"/>
      <c r="OUQ615" s="544"/>
      <c r="OUR615" s="544"/>
      <c r="OUS615" s="544"/>
      <c r="OUT615" s="544"/>
      <c r="OUU615" s="544"/>
      <c r="OUV615" s="544"/>
      <c r="OUW615" s="544"/>
      <c r="OUX615" s="544"/>
      <c r="OUY615" s="544"/>
      <c r="OUZ615" s="544"/>
      <c r="OVA615" s="544"/>
      <c r="OVB615" s="544"/>
      <c r="OVC615" s="544"/>
      <c r="OVD615" s="544"/>
      <c r="OVE615" s="544"/>
      <c r="OVF615" s="544"/>
      <c r="OVG615" s="544"/>
      <c r="OVH615" s="544"/>
      <c r="OVI615" s="544"/>
      <c r="OVJ615" s="544"/>
      <c r="OVK615" s="544"/>
      <c r="OVL615" s="544"/>
      <c r="OVM615" s="544"/>
      <c r="OVN615" s="544"/>
      <c r="OVO615" s="544"/>
      <c r="OVP615" s="544"/>
      <c r="OVQ615" s="544"/>
      <c r="OVR615" s="544"/>
      <c r="OVS615" s="544"/>
      <c r="OVT615" s="544"/>
      <c r="OVU615" s="544"/>
      <c r="OVV615" s="544"/>
      <c r="OVW615" s="544"/>
      <c r="OVX615" s="544"/>
      <c r="OVY615" s="544"/>
      <c r="OVZ615" s="544"/>
      <c r="OWA615" s="544"/>
      <c r="OWB615" s="544"/>
      <c r="OWC615" s="544"/>
      <c r="OWD615" s="544"/>
      <c r="OWE615" s="544"/>
      <c r="OWF615" s="544"/>
      <c r="OWG615" s="544"/>
      <c r="OWH615" s="544"/>
      <c r="OWI615" s="544"/>
      <c r="OWJ615" s="544"/>
      <c r="OWK615" s="544"/>
      <c r="OWL615" s="544"/>
      <c r="OWM615" s="544"/>
      <c r="OWN615" s="544"/>
      <c r="OWO615" s="544"/>
      <c r="OWP615" s="544"/>
      <c r="OWQ615" s="544"/>
      <c r="OWR615" s="544"/>
      <c r="OWS615" s="544"/>
      <c r="OWT615" s="544"/>
      <c r="OWU615" s="544"/>
      <c r="OWV615" s="544"/>
      <c r="OWW615" s="544"/>
      <c r="OWX615" s="544"/>
      <c r="OWY615" s="544"/>
      <c r="OWZ615" s="544"/>
      <c r="OXA615" s="544"/>
      <c r="OXB615" s="544"/>
      <c r="OXC615" s="544"/>
      <c r="OXD615" s="544"/>
      <c r="OXE615" s="544"/>
      <c r="OXF615" s="544"/>
      <c r="OXG615" s="544"/>
      <c r="OXH615" s="544"/>
      <c r="OXI615" s="544"/>
      <c r="OXJ615" s="544"/>
      <c r="OXK615" s="544"/>
      <c r="OXL615" s="544"/>
      <c r="OXM615" s="544"/>
      <c r="OXN615" s="544"/>
      <c r="OXO615" s="544"/>
      <c r="OXP615" s="544"/>
      <c r="OXQ615" s="544"/>
      <c r="OXR615" s="544"/>
      <c r="OXS615" s="544"/>
      <c r="OXT615" s="544"/>
      <c r="OXU615" s="544"/>
      <c r="OXV615" s="544"/>
      <c r="OXW615" s="544"/>
      <c r="OXX615" s="544"/>
      <c r="OXY615" s="544"/>
      <c r="OXZ615" s="544"/>
      <c r="OYA615" s="544"/>
      <c r="OYB615" s="544"/>
      <c r="OYC615" s="544"/>
      <c r="OYD615" s="544"/>
      <c r="OYE615" s="544"/>
      <c r="OYF615" s="544"/>
      <c r="OYG615" s="544"/>
      <c r="OYH615" s="544"/>
      <c r="OYI615" s="544"/>
      <c r="OYJ615" s="544"/>
      <c r="OYK615" s="544"/>
      <c r="OYL615" s="544"/>
      <c r="OYM615" s="544"/>
      <c r="OYN615" s="544"/>
      <c r="OYO615" s="544"/>
      <c r="OYP615" s="544"/>
      <c r="OYQ615" s="544"/>
      <c r="OYR615" s="544"/>
      <c r="OYS615" s="544"/>
      <c r="OYT615" s="544"/>
      <c r="OYU615" s="544"/>
      <c r="OYV615" s="544"/>
      <c r="OYW615" s="544"/>
      <c r="OYX615" s="544"/>
      <c r="OYY615" s="544"/>
      <c r="OYZ615" s="544"/>
      <c r="OZA615" s="544"/>
      <c r="OZB615" s="544"/>
      <c r="OZC615" s="544"/>
      <c r="OZD615" s="544"/>
      <c r="OZE615" s="544"/>
      <c r="OZF615" s="544"/>
      <c r="OZG615" s="544"/>
      <c r="OZH615" s="544"/>
      <c r="OZI615" s="544"/>
      <c r="OZJ615" s="544"/>
      <c r="OZK615" s="544"/>
      <c r="OZL615" s="544"/>
      <c r="OZM615" s="544"/>
      <c r="OZN615" s="544"/>
      <c r="OZO615" s="544"/>
      <c r="OZP615" s="544"/>
      <c r="OZQ615" s="544"/>
      <c r="OZR615" s="544"/>
      <c r="OZS615" s="544"/>
      <c r="OZT615" s="544"/>
      <c r="OZU615" s="544"/>
      <c r="OZV615" s="544"/>
      <c r="OZW615" s="544"/>
      <c r="OZX615" s="544"/>
      <c r="OZY615" s="544"/>
      <c r="OZZ615" s="544"/>
      <c r="PAA615" s="544"/>
      <c r="PAB615" s="544"/>
      <c r="PAC615" s="544"/>
      <c r="PAD615" s="544"/>
      <c r="PAE615" s="544"/>
      <c r="PAF615" s="544"/>
      <c r="PAG615" s="544"/>
      <c r="PAH615" s="544"/>
      <c r="PAI615" s="544"/>
      <c r="PAJ615" s="544"/>
      <c r="PAK615" s="544"/>
      <c r="PAL615" s="544"/>
      <c r="PAM615" s="544"/>
      <c r="PAN615" s="544"/>
      <c r="PAO615" s="544"/>
      <c r="PAP615" s="544"/>
      <c r="PAQ615" s="544"/>
      <c r="PAR615" s="544"/>
      <c r="PAS615" s="544"/>
      <c r="PAT615" s="544"/>
      <c r="PAU615" s="544"/>
      <c r="PAV615" s="544"/>
      <c r="PAW615" s="544"/>
      <c r="PAX615" s="544"/>
      <c r="PAY615" s="544"/>
      <c r="PAZ615" s="544"/>
      <c r="PBA615" s="544"/>
      <c r="PBB615" s="544"/>
      <c r="PBC615" s="544"/>
      <c r="PBD615" s="544"/>
      <c r="PBE615" s="544"/>
      <c r="PBF615" s="544"/>
      <c r="PBG615" s="544"/>
      <c r="PBH615" s="544"/>
      <c r="PBI615" s="544"/>
      <c r="PBJ615" s="544"/>
      <c r="PBK615" s="544"/>
      <c r="PBL615" s="544"/>
      <c r="PBM615" s="544"/>
      <c r="PBN615" s="544"/>
      <c r="PBO615" s="544"/>
      <c r="PBP615" s="544"/>
      <c r="PBQ615" s="544"/>
      <c r="PBR615" s="544"/>
      <c r="PBS615" s="544"/>
      <c r="PBT615" s="544"/>
      <c r="PBU615" s="544"/>
      <c r="PBV615" s="544"/>
      <c r="PBW615" s="544"/>
      <c r="PBX615" s="544"/>
      <c r="PBY615" s="544"/>
      <c r="PBZ615" s="544"/>
      <c r="PCA615" s="544"/>
      <c r="PCB615" s="544"/>
      <c r="PCC615" s="544"/>
      <c r="PCD615" s="544"/>
      <c r="PCE615" s="544"/>
      <c r="PCF615" s="544"/>
      <c r="PCG615" s="544"/>
      <c r="PCH615" s="544"/>
      <c r="PCI615" s="544"/>
      <c r="PCJ615" s="544"/>
      <c r="PCK615" s="544"/>
      <c r="PCL615" s="544"/>
      <c r="PCM615" s="544"/>
      <c r="PCN615" s="544"/>
      <c r="PCO615" s="544"/>
      <c r="PCP615" s="544"/>
      <c r="PCQ615" s="544"/>
      <c r="PCR615" s="544"/>
      <c r="PCS615" s="544"/>
      <c r="PCT615" s="544"/>
      <c r="PCU615" s="544"/>
      <c r="PCV615" s="544"/>
      <c r="PCW615" s="544"/>
      <c r="PCX615" s="544"/>
      <c r="PCY615" s="544"/>
      <c r="PCZ615" s="544"/>
      <c r="PDA615" s="544"/>
      <c r="PDB615" s="544"/>
      <c r="PDC615" s="544"/>
      <c r="PDD615" s="544"/>
      <c r="PDE615" s="544"/>
      <c r="PDF615" s="544"/>
      <c r="PDG615" s="544"/>
      <c r="PDH615" s="544"/>
      <c r="PDI615" s="544"/>
      <c r="PDJ615" s="544"/>
      <c r="PDK615" s="544"/>
      <c r="PDL615" s="544"/>
      <c r="PDM615" s="544"/>
      <c r="PDN615" s="544"/>
      <c r="PDO615" s="544"/>
      <c r="PDP615" s="544"/>
      <c r="PDQ615" s="544"/>
      <c r="PDR615" s="544"/>
      <c r="PDS615" s="544"/>
      <c r="PDT615" s="544"/>
      <c r="PDU615" s="544"/>
      <c r="PDV615" s="544"/>
      <c r="PDW615" s="544"/>
      <c r="PDX615" s="544"/>
      <c r="PDY615" s="544"/>
      <c r="PDZ615" s="544"/>
      <c r="PEA615" s="544"/>
      <c r="PEB615" s="544"/>
      <c r="PEC615" s="544"/>
      <c r="PED615" s="544"/>
      <c r="PEE615" s="544"/>
      <c r="PEF615" s="544"/>
      <c r="PEG615" s="544"/>
      <c r="PEH615" s="544"/>
      <c r="PEI615" s="544"/>
      <c r="PEJ615" s="544"/>
      <c r="PEK615" s="544"/>
      <c r="PEL615" s="544"/>
      <c r="PEM615" s="544"/>
      <c r="PEN615" s="544"/>
      <c r="PEO615" s="544"/>
      <c r="PEP615" s="544"/>
      <c r="PEQ615" s="544"/>
      <c r="PER615" s="544"/>
      <c r="PES615" s="544"/>
      <c r="PET615" s="544"/>
      <c r="PEU615" s="544"/>
      <c r="PEV615" s="544"/>
      <c r="PEW615" s="544"/>
      <c r="PEX615" s="544"/>
      <c r="PEY615" s="544"/>
      <c r="PEZ615" s="544"/>
      <c r="PFA615" s="544"/>
      <c r="PFB615" s="544"/>
      <c r="PFC615" s="544"/>
      <c r="PFD615" s="544"/>
      <c r="PFE615" s="544"/>
      <c r="PFF615" s="544"/>
      <c r="PFG615" s="544"/>
      <c r="PFH615" s="544"/>
      <c r="PFI615" s="544"/>
      <c r="PFJ615" s="544"/>
      <c r="PFK615" s="544"/>
      <c r="PFL615" s="544"/>
      <c r="PFM615" s="544"/>
      <c r="PFN615" s="544"/>
      <c r="PFO615" s="544"/>
      <c r="PFP615" s="544"/>
      <c r="PFQ615" s="544"/>
      <c r="PFR615" s="544"/>
      <c r="PFS615" s="544"/>
      <c r="PFT615" s="544"/>
      <c r="PFU615" s="544"/>
      <c r="PFV615" s="544"/>
      <c r="PFW615" s="544"/>
      <c r="PFX615" s="544"/>
      <c r="PFY615" s="544"/>
      <c r="PFZ615" s="544"/>
      <c r="PGA615" s="544"/>
      <c r="PGB615" s="544"/>
      <c r="PGC615" s="544"/>
      <c r="PGD615" s="544"/>
      <c r="PGE615" s="544"/>
      <c r="PGF615" s="544"/>
      <c r="PGG615" s="544"/>
      <c r="PGH615" s="544"/>
      <c r="PGI615" s="544"/>
      <c r="PGJ615" s="544"/>
      <c r="PGK615" s="544"/>
      <c r="PGL615" s="544"/>
      <c r="PGM615" s="544"/>
      <c r="PGN615" s="544"/>
      <c r="PGO615" s="544"/>
      <c r="PGP615" s="544"/>
      <c r="PGQ615" s="544"/>
      <c r="PGR615" s="544"/>
      <c r="PGS615" s="544"/>
      <c r="PGT615" s="544"/>
      <c r="PGU615" s="544"/>
      <c r="PGV615" s="544"/>
      <c r="PGW615" s="544"/>
      <c r="PGX615" s="544"/>
      <c r="PGY615" s="544"/>
      <c r="PGZ615" s="544"/>
      <c r="PHA615" s="544"/>
      <c r="PHB615" s="544"/>
      <c r="PHC615" s="544"/>
      <c r="PHD615" s="544"/>
      <c r="PHE615" s="544"/>
      <c r="PHF615" s="544"/>
      <c r="PHG615" s="544"/>
      <c r="PHH615" s="544"/>
      <c r="PHI615" s="544"/>
      <c r="PHJ615" s="544"/>
      <c r="PHK615" s="544"/>
      <c r="PHL615" s="544"/>
      <c r="PHM615" s="544"/>
      <c r="PHN615" s="544"/>
      <c r="PHO615" s="544"/>
      <c r="PHP615" s="544"/>
      <c r="PHQ615" s="544"/>
      <c r="PHR615" s="544"/>
      <c r="PHS615" s="544"/>
      <c r="PHT615" s="544"/>
      <c r="PHU615" s="544"/>
      <c r="PHV615" s="544"/>
      <c r="PHW615" s="544"/>
      <c r="PHX615" s="544"/>
      <c r="PHY615" s="544"/>
      <c r="PHZ615" s="544"/>
      <c r="PIA615" s="544"/>
      <c r="PIB615" s="544"/>
      <c r="PIC615" s="544"/>
      <c r="PID615" s="544"/>
      <c r="PIE615" s="544"/>
      <c r="PIF615" s="544"/>
      <c r="PIG615" s="544"/>
      <c r="PIH615" s="544"/>
      <c r="PII615" s="544"/>
      <c r="PIJ615" s="544"/>
      <c r="PIK615" s="544"/>
      <c r="PIL615" s="544"/>
      <c r="PIM615" s="544"/>
      <c r="PIN615" s="544"/>
      <c r="PIO615" s="544"/>
      <c r="PIP615" s="544"/>
      <c r="PIQ615" s="544"/>
      <c r="PIR615" s="544"/>
      <c r="PIS615" s="544"/>
      <c r="PIT615" s="544"/>
      <c r="PIU615" s="544"/>
      <c r="PIV615" s="544"/>
      <c r="PIW615" s="544"/>
      <c r="PIX615" s="544"/>
      <c r="PIY615" s="544"/>
      <c r="PIZ615" s="544"/>
      <c r="PJA615" s="544"/>
      <c r="PJB615" s="544"/>
      <c r="PJC615" s="544"/>
      <c r="PJD615" s="544"/>
      <c r="PJE615" s="544"/>
      <c r="PJF615" s="544"/>
      <c r="PJG615" s="544"/>
      <c r="PJH615" s="544"/>
      <c r="PJI615" s="544"/>
      <c r="PJJ615" s="544"/>
      <c r="PJK615" s="544"/>
      <c r="PJL615" s="544"/>
      <c r="PJM615" s="544"/>
      <c r="PJN615" s="544"/>
      <c r="PJO615" s="544"/>
      <c r="PJP615" s="544"/>
      <c r="PJQ615" s="544"/>
      <c r="PJR615" s="544"/>
      <c r="PJS615" s="544"/>
      <c r="PJT615" s="544"/>
      <c r="PJU615" s="544"/>
      <c r="PJV615" s="544"/>
      <c r="PJW615" s="544"/>
      <c r="PJX615" s="544"/>
      <c r="PJY615" s="544"/>
      <c r="PJZ615" s="544"/>
      <c r="PKA615" s="544"/>
      <c r="PKB615" s="544"/>
      <c r="PKC615" s="544"/>
      <c r="PKD615" s="544"/>
      <c r="PKE615" s="544"/>
      <c r="PKF615" s="544"/>
      <c r="PKG615" s="544"/>
      <c r="PKH615" s="544"/>
      <c r="PKI615" s="544"/>
      <c r="PKJ615" s="544"/>
      <c r="PKK615" s="544"/>
      <c r="PKL615" s="544"/>
      <c r="PKM615" s="544"/>
      <c r="PKN615" s="544"/>
      <c r="PKO615" s="544"/>
      <c r="PKP615" s="544"/>
      <c r="PKQ615" s="544"/>
      <c r="PKR615" s="544"/>
      <c r="PKS615" s="544"/>
      <c r="PKT615" s="544"/>
      <c r="PKU615" s="544"/>
      <c r="PKV615" s="544"/>
      <c r="PKW615" s="544"/>
      <c r="PKX615" s="544"/>
      <c r="PKY615" s="544"/>
      <c r="PKZ615" s="544"/>
      <c r="PLA615" s="544"/>
      <c r="PLB615" s="544"/>
      <c r="PLC615" s="544"/>
      <c r="PLD615" s="544"/>
      <c r="PLE615" s="544"/>
      <c r="PLF615" s="544"/>
      <c r="PLG615" s="544"/>
      <c r="PLH615" s="544"/>
      <c r="PLI615" s="544"/>
      <c r="PLJ615" s="544"/>
      <c r="PLK615" s="544"/>
      <c r="PLL615" s="544"/>
      <c r="PLM615" s="544"/>
      <c r="PLN615" s="544"/>
      <c r="PLO615" s="544"/>
      <c r="PLP615" s="544"/>
      <c r="PLQ615" s="544"/>
      <c r="PLR615" s="544"/>
      <c r="PLS615" s="544"/>
      <c r="PLT615" s="544"/>
      <c r="PLU615" s="544"/>
      <c r="PLV615" s="544"/>
      <c r="PLW615" s="544"/>
      <c r="PLX615" s="544"/>
      <c r="PLY615" s="544"/>
      <c r="PLZ615" s="544"/>
      <c r="PMA615" s="544"/>
      <c r="PMB615" s="544"/>
      <c r="PMC615" s="544"/>
      <c r="PMD615" s="544"/>
      <c r="PME615" s="544"/>
      <c r="PMF615" s="544"/>
      <c r="PMG615" s="544"/>
      <c r="PMH615" s="544"/>
      <c r="PMI615" s="544"/>
      <c r="PMJ615" s="544"/>
      <c r="PMK615" s="544"/>
      <c r="PML615" s="544"/>
      <c r="PMM615" s="544"/>
      <c r="PMN615" s="544"/>
      <c r="PMO615" s="544"/>
      <c r="PMP615" s="544"/>
      <c r="PMQ615" s="544"/>
      <c r="PMR615" s="544"/>
      <c r="PMS615" s="544"/>
      <c r="PMT615" s="544"/>
      <c r="PMU615" s="544"/>
      <c r="PMV615" s="544"/>
      <c r="PMW615" s="544"/>
      <c r="PMX615" s="544"/>
      <c r="PMY615" s="544"/>
      <c r="PMZ615" s="544"/>
      <c r="PNA615" s="544"/>
      <c r="PNB615" s="544"/>
      <c r="PNC615" s="544"/>
      <c r="PND615" s="544"/>
      <c r="PNE615" s="544"/>
      <c r="PNF615" s="544"/>
      <c r="PNG615" s="544"/>
      <c r="PNH615" s="544"/>
      <c r="PNI615" s="544"/>
      <c r="PNJ615" s="544"/>
      <c r="PNK615" s="544"/>
      <c r="PNL615" s="544"/>
      <c r="PNM615" s="544"/>
      <c r="PNN615" s="544"/>
      <c r="PNO615" s="544"/>
      <c r="PNP615" s="544"/>
      <c r="PNQ615" s="544"/>
      <c r="PNR615" s="544"/>
      <c r="PNS615" s="544"/>
      <c r="PNT615" s="544"/>
      <c r="PNU615" s="544"/>
      <c r="PNV615" s="544"/>
      <c r="PNW615" s="544"/>
      <c r="PNX615" s="544"/>
      <c r="PNY615" s="544"/>
      <c r="PNZ615" s="544"/>
      <c r="POA615" s="544"/>
      <c r="POB615" s="544"/>
      <c r="POC615" s="544"/>
      <c r="POD615" s="544"/>
      <c r="POE615" s="544"/>
      <c r="POF615" s="544"/>
      <c r="POG615" s="544"/>
      <c r="POH615" s="544"/>
      <c r="POI615" s="544"/>
      <c r="POJ615" s="544"/>
      <c r="POK615" s="544"/>
      <c r="POL615" s="544"/>
      <c r="POM615" s="544"/>
      <c r="PON615" s="544"/>
      <c r="POO615" s="544"/>
      <c r="POP615" s="544"/>
      <c r="POQ615" s="544"/>
      <c r="POR615" s="544"/>
      <c r="POS615" s="544"/>
      <c r="POT615" s="544"/>
      <c r="POU615" s="544"/>
      <c r="POV615" s="544"/>
      <c r="POW615" s="544"/>
      <c r="POX615" s="544"/>
      <c r="POY615" s="544"/>
      <c r="POZ615" s="544"/>
      <c r="PPA615" s="544"/>
      <c r="PPB615" s="544"/>
      <c r="PPC615" s="544"/>
      <c r="PPD615" s="544"/>
      <c r="PPE615" s="544"/>
      <c r="PPF615" s="544"/>
      <c r="PPG615" s="544"/>
      <c r="PPH615" s="544"/>
      <c r="PPI615" s="544"/>
      <c r="PPJ615" s="544"/>
      <c r="PPK615" s="544"/>
      <c r="PPL615" s="544"/>
      <c r="PPM615" s="544"/>
      <c r="PPN615" s="544"/>
      <c r="PPO615" s="544"/>
      <c r="PPP615" s="544"/>
      <c r="PPQ615" s="544"/>
      <c r="PPR615" s="544"/>
      <c r="PPS615" s="544"/>
      <c r="PPT615" s="544"/>
      <c r="PPU615" s="544"/>
      <c r="PPV615" s="544"/>
      <c r="PPW615" s="544"/>
      <c r="PPX615" s="544"/>
      <c r="PPY615" s="544"/>
      <c r="PPZ615" s="544"/>
      <c r="PQA615" s="544"/>
      <c r="PQB615" s="544"/>
      <c r="PQC615" s="544"/>
      <c r="PQD615" s="544"/>
      <c r="PQE615" s="544"/>
      <c r="PQF615" s="544"/>
      <c r="PQG615" s="544"/>
      <c r="PQH615" s="544"/>
      <c r="PQI615" s="544"/>
      <c r="PQJ615" s="544"/>
      <c r="PQK615" s="544"/>
      <c r="PQL615" s="544"/>
      <c r="PQM615" s="544"/>
      <c r="PQN615" s="544"/>
      <c r="PQO615" s="544"/>
      <c r="PQP615" s="544"/>
      <c r="PQQ615" s="544"/>
      <c r="PQR615" s="544"/>
      <c r="PQS615" s="544"/>
      <c r="PQT615" s="544"/>
      <c r="PQU615" s="544"/>
      <c r="PQV615" s="544"/>
      <c r="PQW615" s="544"/>
      <c r="PQX615" s="544"/>
      <c r="PQY615" s="544"/>
      <c r="PQZ615" s="544"/>
      <c r="PRA615" s="544"/>
      <c r="PRB615" s="544"/>
      <c r="PRC615" s="544"/>
      <c r="PRD615" s="544"/>
      <c r="PRE615" s="544"/>
      <c r="PRF615" s="544"/>
      <c r="PRG615" s="544"/>
      <c r="PRH615" s="544"/>
      <c r="PRI615" s="544"/>
      <c r="PRJ615" s="544"/>
      <c r="PRK615" s="544"/>
      <c r="PRL615" s="544"/>
      <c r="PRM615" s="544"/>
      <c r="PRN615" s="544"/>
      <c r="PRO615" s="544"/>
      <c r="PRP615" s="544"/>
      <c r="PRQ615" s="544"/>
      <c r="PRR615" s="544"/>
      <c r="PRS615" s="544"/>
      <c r="PRT615" s="544"/>
      <c r="PRU615" s="544"/>
      <c r="PRV615" s="544"/>
      <c r="PRW615" s="544"/>
      <c r="PRX615" s="544"/>
      <c r="PRY615" s="544"/>
      <c r="PRZ615" s="544"/>
      <c r="PSA615" s="544"/>
      <c r="PSB615" s="544"/>
      <c r="PSC615" s="544"/>
      <c r="PSD615" s="544"/>
      <c r="PSE615" s="544"/>
      <c r="PSF615" s="544"/>
      <c r="PSG615" s="544"/>
      <c r="PSH615" s="544"/>
      <c r="PSI615" s="544"/>
      <c r="PSJ615" s="544"/>
      <c r="PSK615" s="544"/>
      <c r="PSL615" s="544"/>
      <c r="PSM615" s="544"/>
      <c r="PSN615" s="544"/>
      <c r="PSO615" s="544"/>
      <c r="PSP615" s="544"/>
      <c r="PSQ615" s="544"/>
      <c r="PSR615" s="544"/>
      <c r="PSS615" s="544"/>
      <c r="PST615" s="544"/>
      <c r="PSU615" s="544"/>
      <c r="PSV615" s="544"/>
      <c r="PSW615" s="544"/>
      <c r="PSX615" s="544"/>
      <c r="PSY615" s="544"/>
      <c r="PSZ615" s="544"/>
      <c r="PTA615" s="544"/>
      <c r="PTB615" s="544"/>
      <c r="PTC615" s="544"/>
      <c r="PTD615" s="544"/>
      <c r="PTE615" s="544"/>
      <c r="PTF615" s="544"/>
      <c r="PTG615" s="544"/>
      <c r="PTH615" s="544"/>
      <c r="PTI615" s="544"/>
      <c r="PTJ615" s="544"/>
      <c r="PTK615" s="544"/>
      <c r="PTL615" s="544"/>
      <c r="PTM615" s="544"/>
      <c r="PTN615" s="544"/>
      <c r="PTO615" s="544"/>
      <c r="PTP615" s="544"/>
      <c r="PTQ615" s="544"/>
      <c r="PTR615" s="544"/>
      <c r="PTS615" s="544"/>
      <c r="PTT615" s="544"/>
      <c r="PTU615" s="544"/>
      <c r="PTV615" s="544"/>
      <c r="PTW615" s="544"/>
      <c r="PTX615" s="544"/>
      <c r="PTY615" s="544"/>
      <c r="PTZ615" s="544"/>
      <c r="PUA615" s="544"/>
      <c r="PUB615" s="544"/>
      <c r="PUC615" s="544"/>
      <c r="PUD615" s="544"/>
      <c r="PUE615" s="544"/>
      <c r="PUF615" s="544"/>
      <c r="PUG615" s="544"/>
      <c r="PUH615" s="544"/>
      <c r="PUI615" s="544"/>
      <c r="PUJ615" s="544"/>
      <c r="PUK615" s="544"/>
      <c r="PUL615" s="544"/>
      <c r="PUM615" s="544"/>
      <c r="PUN615" s="544"/>
      <c r="PUO615" s="544"/>
      <c r="PUP615" s="544"/>
      <c r="PUQ615" s="544"/>
      <c r="PUR615" s="544"/>
      <c r="PUS615" s="544"/>
      <c r="PUT615" s="544"/>
      <c r="PUU615" s="544"/>
      <c r="PUV615" s="544"/>
      <c r="PUW615" s="544"/>
      <c r="PUX615" s="544"/>
      <c r="PUY615" s="544"/>
      <c r="PUZ615" s="544"/>
      <c r="PVA615" s="544"/>
      <c r="PVB615" s="544"/>
      <c r="PVC615" s="544"/>
      <c r="PVD615" s="544"/>
      <c r="PVE615" s="544"/>
      <c r="PVF615" s="544"/>
      <c r="PVG615" s="544"/>
      <c r="PVH615" s="544"/>
      <c r="PVI615" s="544"/>
      <c r="PVJ615" s="544"/>
      <c r="PVK615" s="544"/>
      <c r="PVL615" s="544"/>
      <c r="PVM615" s="544"/>
      <c r="PVN615" s="544"/>
      <c r="PVO615" s="544"/>
      <c r="PVP615" s="544"/>
      <c r="PVQ615" s="544"/>
      <c r="PVR615" s="544"/>
      <c r="PVS615" s="544"/>
      <c r="PVT615" s="544"/>
      <c r="PVU615" s="544"/>
      <c r="PVV615" s="544"/>
      <c r="PVW615" s="544"/>
      <c r="PVX615" s="544"/>
      <c r="PVY615" s="544"/>
      <c r="PVZ615" s="544"/>
      <c r="PWA615" s="544"/>
      <c r="PWB615" s="544"/>
      <c r="PWC615" s="544"/>
      <c r="PWD615" s="544"/>
      <c r="PWE615" s="544"/>
      <c r="PWF615" s="544"/>
      <c r="PWG615" s="544"/>
      <c r="PWH615" s="544"/>
      <c r="PWI615" s="544"/>
      <c r="PWJ615" s="544"/>
      <c r="PWK615" s="544"/>
      <c r="PWL615" s="544"/>
      <c r="PWM615" s="544"/>
      <c r="PWN615" s="544"/>
      <c r="PWO615" s="544"/>
      <c r="PWP615" s="544"/>
      <c r="PWQ615" s="544"/>
      <c r="PWR615" s="544"/>
      <c r="PWS615" s="544"/>
      <c r="PWT615" s="544"/>
      <c r="PWU615" s="544"/>
      <c r="PWV615" s="544"/>
      <c r="PWW615" s="544"/>
      <c r="PWX615" s="544"/>
      <c r="PWY615" s="544"/>
      <c r="PWZ615" s="544"/>
      <c r="PXA615" s="544"/>
      <c r="PXB615" s="544"/>
      <c r="PXC615" s="544"/>
      <c r="PXD615" s="544"/>
      <c r="PXE615" s="544"/>
      <c r="PXF615" s="544"/>
      <c r="PXG615" s="544"/>
      <c r="PXH615" s="544"/>
      <c r="PXI615" s="544"/>
      <c r="PXJ615" s="544"/>
      <c r="PXK615" s="544"/>
      <c r="PXL615" s="544"/>
      <c r="PXM615" s="544"/>
      <c r="PXN615" s="544"/>
      <c r="PXO615" s="544"/>
      <c r="PXP615" s="544"/>
      <c r="PXQ615" s="544"/>
      <c r="PXR615" s="544"/>
      <c r="PXS615" s="544"/>
      <c r="PXT615" s="544"/>
      <c r="PXU615" s="544"/>
      <c r="PXV615" s="544"/>
      <c r="PXW615" s="544"/>
      <c r="PXX615" s="544"/>
      <c r="PXY615" s="544"/>
      <c r="PXZ615" s="544"/>
      <c r="PYA615" s="544"/>
      <c r="PYB615" s="544"/>
      <c r="PYC615" s="544"/>
      <c r="PYD615" s="544"/>
      <c r="PYE615" s="544"/>
      <c r="PYF615" s="544"/>
      <c r="PYG615" s="544"/>
      <c r="PYH615" s="544"/>
      <c r="PYI615" s="544"/>
      <c r="PYJ615" s="544"/>
      <c r="PYK615" s="544"/>
      <c r="PYL615" s="544"/>
      <c r="PYM615" s="544"/>
      <c r="PYN615" s="544"/>
      <c r="PYO615" s="544"/>
      <c r="PYP615" s="544"/>
      <c r="PYQ615" s="544"/>
      <c r="PYR615" s="544"/>
      <c r="PYS615" s="544"/>
      <c r="PYT615" s="544"/>
      <c r="PYU615" s="544"/>
      <c r="PYV615" s="544"/>
      <c r="PYW615" s="544"/>
      <c r="PYX615" s="544"/>
      <c r="PYY615" s="544"/>
      <c r="PYZ615" s="544"/>
      <c r="PZA615" s="544"/>
      <c r="PZB615" s="544"/>
      <c r="PZC615" s="544"/>
      <c r="PZD615" s="544"/>
      <c r="PZE615" s="544"/>
      <c r="PZF615" s="544"/>
      <c r="PZG615" s="544"/>
      <c r="PZH615" s="544"/>
      <c r="PZI615" s="544"/>
      <c r="PZJ615" s="544"/>
      <c r="PZK615" s="544"/>
      <c r="PZL615" s="544"/>
      <c r="PZM615" s="544"/>
      <c r="PZN615" s="544"/>
      <c r="PZO615" s="544"/>
      <c r="PZP615" s="544"/>
      <c r="PZQ615" s="544"/>
      <c r="PZR615" s="544"/>
      <c r="PZS615" s="544"/>
      <c r="PZT615" s="544"/>
      <c r="PZU615" s="544"/>
      <c r="PZV615" s="544"/>
      <c r="PZW615" s="544"/>
      <c r="PZX615" s="544"/>
      <c r="PZY615" s="544"/>
      <c r="PZZ615" s="544"/>
      <c r="QAA615" s="544"/>
      <c r="QAB615" s="544"/>
      <c r="QAC615" s="544"/>
      <c r="QAD615" s="544"/>
      <c r="QAE615" s="544"/>
      <c r="QAF615" s="544"/>
      <c r="QAG615" s="544"/>
      <c r="QAH615" s="544"/>
      <c r="QAI615" s="544"/>
      <c r="QAJ615" s="544"/>
      <c r="QAK615" s="544"/>
      <c r="QAL615" s="544"/>
      <c r="QAM615" s="544"/>
      <c r="QAN615" s="544"/>
      <c r="QAO615" s="544"/>
      <c r="QAP615" s="544"/>
      <c r="QAQ615" s="544"/>
      <c r="QAR615" s="544"/>
      <c r="QAS615" s="544"/>
      <c r="QAT615" s="544"/>
      <c r="QAU615" s="544"/>
      <c r="QAV615" s="544"/>
      <c r="QAW615" s="544"/>
      <c r="QAX615" s="544"/>
      <c r="QAY615" s="544"/>
      <c r="QAZ615" s="544"/>
      <c r="QBA615" s="544"/>
      <c r="QBB615" s="544"/>
      <c r="QBC615" s="544"/>
      <c r="QBD615" s="544"/>
      <c r="QBE615" s="544"/>
      <c r="QBF615" s="544"/>
      <c r="QBG615" s="544"/>
      <c r="QBH615" s="544"/>
      <c r="QBI615" s="544"/>
      <c r="QBJ615" s="544"/>
      <c r="QBK615" s="544"/>
      <c r="QBL615" s="544"/>
      <c r="QBM615" s="544"/>
      <c r="QBN615" s="544"/>
      <c r="QBO615" s="544"/>
      <c r="QBP615" s="544"/>
      <c r="QBQ615" s="544"/>
      <c r="QBR615" s="544"/>
      <c r="QBS615" s="544"/>
      <c r="QBT615" s="544"/>
      <c r="QBU615" s="544"/>
      <c r="QBV615" s="544"/>
      <c r="QBW615" s="544"/>
      <c r="QBX615" s="544"/>
      <c r="QBY615" s="544"/>
      <c r="QBZ615" s="544"/>
      <c r="QCA615" s="544"/>
      <c r="QCB615" s="544"/>
      <c r="QCC615" s="544"/>
      <c r="QCD615" s="544"/>
      <c r="QCE615" s="544"/>
      <c r="QCF615" s="544"/>
      <c r="QCG615" s="544"/>
      <c r="QCH615" s="544"/>
      <c r="QCI615" s="544"/>
      <c r="QCJ615" s="544"/>
      <c r="QCK615" s="544"/>
      <c r="QCL615" s="544"/>
      <c r="QCM615" s="544"/>
      <c r="QCN615" s="544"/>
      <c r="QCO615" s="544"/>
      <c r="QCP615" s="544"/>
      <c r="QCQ615" s="544"/>
      <c r="QCR615" s="544"/>
      <c r="QCS615" s="544"/>
      <c r="QCT615" s="544"/>
      <c r="QCU615" s="544"/>
      <c r="QCV615" s="544"/>
      <c r="QCW615" s="544"/>
      <c r="QCX615" s="544"/>
      <c r="QCY615" s="544"/>
      <c r="QCZ615" s="544"/>
      <c r="QDA615" s="544"/>
      <c r="QDB615" s="544"/>
      <c r="QDC615" s="544"/>
      <c r="QDD615" s="544"/>
      <c r="QDE615" s="544"/>
      <c r="QDF615" s="544"/>
      <c r="QDG615" s="544"/>
      <c r="QDH615" s="544"/>
      <c r="QDI615" s="544"/>
      <c r="QDJ615" s="544"/>
      <c r="QDK615" s="544"/>
      <c r="QDL615" s="544"/>
      <c r="QDM615" s="544"/>
      <c r="QDN615" s="544"/>
      <c r="QDO615" s="544"/>
      <c r="QDP615" s="544"/>
      <c r="QDQ615" s="544"/>
      <c r="QDR615" s="544"/>
      <c r="QDS615" s="544"/>
      <c r="QDT615" s="544"/>
      <c r="QDU615" s="544"/>
      <c r="QDV615" s="544"/>
      <c r="QDW615" s="544"/>
      <c r="QDX615" s="544"/>
      <c r="QDY615" s="544"/>
      <c r="QDZ615" s="544"/>
      <c r="QEA615" s="544"/>
      <c r="QEB615" s="544"/>
      <c r="QEC615" s="544"/>
      <c r="QED615" s="544"/>
      <c r="QEE615" s="544"/>
      <c r="QEF615" s="544"/>
      <c r="QEG615" s="544"/>
      <c r="QEH615" s="544"/>
      <c r="QEI615" s="544"/>
      <c r="QEJ615" s="544"/>
      <c r="QEK615" s="544"/>
      <c r="QEL615" s="544"/>
      <c r="QEM615" s="544"/>
      <c r="QEN615" s="544"/>
      <c r="QEO615" s="544"/>
      <c r="QEP615" s="544"/>
      <c r="QEQ615" s="544"/>
      <c r="QER615" s="544"/>
      <c r="QES615" s="544"/>
      <c r="QET615" s="544"/>
      <c r="QEU615" s="544"/>
      <c r="QEV615" s="544"/>
      <c r="QEW615" s="544"/>
      <c r="QEX615" s="544"/>
      <c r="QEY615" s="544"/>
      <c r="QEZ615" s="544"/>
      <c r="QFA615" s="544"/>
      <c r="QFB615" s="544"/>
      <c r="QFC615" s="544"/>
      <c r="QFD615" s="544"/>
      <c r="QFE615" s="544"/>
      <c r="QFF615" s="544"/>
      <c r="QFG615" s="544"/>
      <c r="QFH615" s="544"/>
      <c r="QFI615" s="544"/>
      <c r="QFJ615" s="544"/>
      <c r="QFK615" s="544"/>
      <c r="QFL615" s="544"/>
      <c r="QFM615" s="544"/>
      <c r="QFN615" s="544"/>
      <c r="QFO615" s="544"/>
      <c r="QFP615" s="544"/>
      <c r="QFQ615" s="544"/>
      <c r="QFR615" s="544"/>
      <c r="QFS615" s="544"/>
      <c r="QFT615" s="544"/>
      <c r="QFU615" s="544"/>
      <c r="QFV615" s="544"/>
      <c r="QFW615" s="544"/>
      <c r="QFX615" s="544"/>
      <c r="QFY615" s="544"/>
      <c r="QFZ615" s="544"/>
      <c r="QGA615" s="544"/>
      <c r="QGB615" s="544"/>
      <c r="QGC615" s="544"/>
      <c r="QGD615" s="544"/>
      <c r="QGE615" s="544"/>
      <c r="QGF615" s="544"/>
      <c r="QGG615" s="544"/>
      <c r="QGH615" s="544"/>
      <c r="QGI615" s="544"/>
      <c r="QGJ615" s="544"/>
      <c r="QGK615" s="544"/>
      <c r="QGL615" s="544"/>
      <c r="QGM615" s="544"/>
      <c r="QGN615" s="544"/>
      <c r="QGO615" s="544"/>
      <c r="QGP615" s="544"/>
      <c r="QGQ615" s="544"/>
      <c r="QGR615" s="544"/>
      <c r="QGS615" s="544"/>
      <c r="QGT615" s="544"/>
      <c r="QGU615" s="544"/>
      <c r="QGV615" s="544"/>
      <c r="QGW615" s="544"/>
      <c r="QGX615" s="544"/>
      <c r="QGY615" s="544"/>
      <c r="QGZ615" s="544"/>
      <c r="QHA615" s="544"/>
      <c r="QHB615" s="544"/>
      <c r="QHC615" s="544"/>
      <c r="QHD615" s="544"/>
      <c r="QHE615" s="544"/>
      <c r="QHF615" s="544"/>
      <c r="QHG615" s="544"/>
      <c r="QHH615" s="544"/>
      <c r="QHI615" s="544"/>
      <c r="QHJ615" s="544"/>
      <c r="QHK615" s="544"/>
      <c r="QHL615" s="544"/>
      <c r="QHM615" s="544"/>
      <c r="QHN615" s="544"/>
      <c r="QHO615" s="544"/>
      <c r="QHP615" s="544"/>
      <c r="QHQ615" s="544"/>
      <c r="QHR615" s="544"/>
      <c r="QHS615" s="544"/>
      <c r="QHT615" s="544"/>
      <c r="QHU615" s="544"/>
      <c r="QHV615" s="544"/>
      <c r="QHW615" s="544"/>
      <c r="QHX615" s="544"/>
      <c r="QHY615" s="544"/>
      <c r="QHZ615" s="544"/>
      <c r="QIA615" s="544"/>
      <c r="QIB615" s="544"/>
      <c r="QIC615" s="544"/>
      <c r="QID615" s="544"/>
      <c r="QIE615" s="544"/>
      <c r="QIF615" s="544"/>
      <c r="QIG615" s="544"/>
      <c r="QIH615" s="544"/>
      <c r="QII615" s="544"/>
      <c r="QIJ615" s="544"/>
      <c r="QIK615" s="544"/>
      <c r="QIL615" s="544"/>
      <c r="QIM615" s="544"/>
      <c r="QIN615" s="544"/>
      <c r="QIO615" s="544"/>
      <c r="QIP615" s="544"/>
      <c r="QIQ615" s="544"/>
      <c r="QIR615" s="544"/>
      <c r="QIS615" s="544"/>
      <c r="QIT615" s="544"/>
      <c r="QIU615" s="544"/>
      <c r="QIV615" s="544"/>
      <c r="QIW615" s="544"/>
      <c r="QIX615" s="544"/>
      <c r="QIY615" s="544"/>
      <c r="QIZ615" s="544"/>
      <c r="QJA615" s="544"/>
      <c r="QJB615" s="544"/>
      <c r="QJC615" s="544"/>
      <c r="QJD615" s="544"/>
      <c r="QJE615" s="544"/>
      <c r="QJF615" s="544"/>
      <c r="QJG615" s="544"/>
      <c r="QJH615" s="544"/>
      <c r="QJI615" s="544"/>
      <c r="QJJ615" s="544"/>
      <c r="QJK615" s="544"/>
      <c r="QJL615" s="544"/>
      <c r="QJM615" s="544"/>
      <c r="QJN615" s="544"/>
      <c r="QJO615" s="544"/>
      <c r="QJP615" s="544"/>
      <c r="QJQ615" s="544"/>
      <c r="QJR615" s="544"/>
      <c r="QJS615" s="544"/>
      <c r="QJT615" s="544"/>
      <c r="QJU615" s="544"/>
      <c r="QJV615" s="544"/>
      <c r="QJW615" s="544"/>
      <c r="QJX615" s="544"/>
      <c r="QJY615" s="544"/>
      <c r="QJZ615" s="544"/>
      <c r="QKA615" s="544"/>
      <c r="QKB615" s="544"/>
      <c r="QKC615" s="544"/>
      <c r="QKD615" s="544"/>
      <c r="QKE615" s="544"/>
      <c r="QKF615" s="544"/>
      <c r="QKG615" s="544"/>
      <c r="QKH615" s="544"/>
      <c r="QKI615" s="544"/>
      <c r="QKJ615" s="544"/>
      <c r="QKK615" s="544"/>
      <c r="QKL615" s="544"/>
      <c r="QKM615" s="544"/>
      <c r="QKN615" s="544"/>
      <c r="QKO615" s="544"/>
      <c r="QKP615" s="544"/>
      <c r="QKQ615" s="544"/>
      <c r="QKR615" s="544"/>
      <c r="QKS615" s="544"/>
      <c r="QKT615" s="544"/>
      <c r="QKU615" s="544"/>
      <c r="QKV615" s="544"/>
      <c r="QKW615" s="544"/>
      <c r="QKX615" s="544"/>
      <c r="QKY615" s="544"/>
      <c r="QKZ615" s="544"/>
      <c r="QLA615" s="544"/>
      <c r="QLB615" s="544"/>
      <c r="QLC615" s="544"/>
      <c r="QLD615" s="544"/>
      <c r="QLE615" s="544"/>
      <c r="QLF615" s="544"/>
      <c r="QLG615" s="544"/>
      <c r="QLH615" s="544"/>
      <c r="QLI615" s="544"/>
      <c r="QLJ615" s="544"/>
      <c r="QLK615" s="544"/>
      <c r="QLL615" s="544"/>
      <c r="QLM615" s="544"/>
      <c r="QLN615" s="544"/>
      <c r="QLO615" s="544"/>
      <c r="QLP615" s="544"/>
      <c r="QLQ615" s="544"/>
      <c r="QLR615" s="544"/>
      <c r="QLS615" s="544"/>
      <c r="QLT615" s="544"/>
      <c r="QLU615" s="544"/>
      <c r="QLV615" s="544"/>
      <c r="QLW615" s="544"/>
      <c r="QLX615" s="544"/>
      <c r="QLY615" s="544"/>
      <c r="QLZ615" s="544"/>
      <c r="QMA615" s="544"/>
      <c r="QMB615" s="544"/>
      <c r="QMC615" s="544"/>
      <c r="QMD615" s="544"/>
      <c r="QME615" s="544"/>
      <c r="QMF615" s="544"/>
      <c r="QMG615" s="544"/>
      <c r="QMH615" s="544"/>
      <c r="QMI615" s="544"/>
      <c r="QMJ615" s="544"/>
      <c r="QMK615" s="544"/>
      <c r="QML615" s="544"/>
      <c r="QMM615" s="544"/>
      <c r="QMN615" s="544"/>
      <c r="QMO615" s="544"/>
      <c r="QMP615" s="544"/>
      <c r="QMQ615" s="544"/>
      <c r="QMR615" s="544"/>
      <c r="QMS615" s="544"/>
      <c r="QMT615" s="544"/>
      <c r="QMU615" s="544"/>
      <c r="QMV615" s="544"/>
      <c r="QMW615" s="544"/>
      <c r="QMX615" s="544"/>
      <c r="QMY615" s="544"/>
      <c r="QMZ615" s="544"/>
      <c r="QNA615" s="544"/>
      <c r="QNB615" s="544"/>
      <c r="QNC615" s="544"/>
      <c r="QND615" s="544"/>
      <c r="QNE615" s="544"/>
      <c r="QNF615" s="544"/>
      <c r="QNG615" s="544"/>
      <c r="QNH615" s="544"/>
      <c r="QNI615" s="544"/>
      <c r="QNJ615" s="544"/>
      <c r="QNK615" s="544"/>
      <c r="QNL615" s="544"/>
      <c r="QNM615" s="544"/>
      <c r="QNN615" s="544"/>
      <c r="QNO615" s="544"/>
      <c r="QNP615" s="544"/>
      <c r="QNQ615" s="544"/>
      <c r="QNR615" s="544"/>
      <c r="QNS615" s="544"/>
      <c r="QNT615" s="544"/>
      <c r="QNU615" s="544"/>
      <c r="QNV615" s="544"/>
      <c r="QNW615" s="544"/>
      <c r="QNX615" s="544"/>
      <c r="QNY615" s="544"/>
      <c r="QNZ615" s="544"/>
      <c r="QOA615" s="544"/>
      <c r="QOB615" s="544"/>
      <c r="QOC615" s="544"/>
      <c r="QOD615" s="544"/>
      <c r="QOE615" s="544"/>
      <c r="QOF615" s="544"/>
      <c r="QOG615" s="544"/>
      <c r="QOH615" s="544"/>
      <c r="QOI615" s="544"/>
      <c r="QOJ615" s="544"/>
      <c r="QOK615" s="544"/>
      <c r="QOL615" s="544"/>
      <c r="QOM615" s="544"/>
      <c r="QON615" s="544"/>
      <c r="QOO615" s="544"/>
      <c r="QOP615" s="544"/>
      <c r="QOQ615" s="544"/>
      <c r="QOR615" s="544"/>
      <c r="QOS615" s="544"/>
      <c r="QOT615" s="544"/>
      <c r="QOU615" s="544"/>
      <c r="QOV615" s="544"/>
      <c r="QOW615" s="544"/>
      <c r="QOX615" s="544"/>
      <c r="QOY615" s="544"/>
      <c r="QOZ615" s="544"/>
      <c r="QPA615" s="544"/>
      <c r="QPB615" s="544"/>
      <c r="QPC615" s="544"/>
      <c r="QPD615" s="544"/>
      <c r="QPE615" s="544"/>
      <c r="QPF615" s="544"/>
      <c r="QPG615" s="544"/>
      <c r="QPH615" s="544"/>
      <c r="QPI615" s="544"/>
      <c r="QPJ615" s="544"/>
      <c r="QPK615" s="544"/>
      <c r="QPL615" s="544"/>
      <c r="QPM615" s="544"/>
      <c r="QPN615" s="544"/>
      <c r="QPO615" s="544"/>
      <c r="QPP615" s="544"/>
      <c r="QPQ615" s="544"/>
      <c r="QPR615" s="544"/>
      <c r="QPS615" s="544"/>
      <c r="QPT615" s="544"/>
      <c r="QPU615" s="544"/>
      <c r="QPV615" s="544"/>
      <c r="QPW615" s="544"/>
      <c r="QPX615" s="544"/>
      <c r="QPY615" s="544"/>
      <c r="QPZ615" s="544"/>
      <c r="QQA615" s="544"/>
      <c r="QQB615" s="544"/>
      <c r="QQC615" s="544"/>
      <c r="QQD615" s="544"/>
      <c r="QQE615" s="544"/>
      <c r="QQF615" s="544"/>
      <c r="QQG615" s="544"/>
      <c r="QQH615" s="544"/>
      <c r="QQI615" s="544"/>
      <c r="QQJ615" s="544"/>
      <c r="QQK615" s="544"/>
      <c r="QQL615" s="544"/>
      <c r="QQM615" s="544"/>
      <c r="QQN615" s="544"/>
      <c r="QQO615" s="544"/>
      <c r="QQP615" s="544"/>
      <c r="QQQ615" s="544"/>
      <c r="QQR615" s="544"/>
      <c r="QQS615" s="544"/>
      <c r="QQT615" s="544"/>
      <c r="QQU615" s="544"/>
      <c r="QQV615" s="544"/>
      <c r="QQW615" s="544"/>
      <c r="QQX615" s="544"/>
      <c r="QQY615" s="544"/>
      <c r="QQZ615" s="544"/>
      <c r="QRA615" s="544"/>
      <c r="QRB615" s="544"/>
      <c r="QRC615" s="544"/>
      <c r="QRD615" s="544"/>
      <c r="QRE615" s="544"/>
      <c r="QRF615" s="544"/>
      <c r="QRG615" s="544"/>
      <c r="QRH615" s="544"/>
      <c r="QRI615" s="544"/>
      <c r="QRJ615" s="544"/>
      <c r="QRK615" s="544"/>
      <c r="QRL615" s="544"/>
      <c r="QRM615" s="544"/>
      <c r="QRN615" s="544"/>
      <c r="QRO615" s="544"/>
      <c r="QRP615" s="544"/>
      <c r="QRQ615" s="544"/>
      <c r="QRR615" s="544"/>
      <c r="QRS615" s="544"/>
      <c r="QRT615" s="544"/>
      <c r="QRU615" s="544"/>
      <c r="QRV615" s="544"/>
      <c r="QRW615" s="544"/>
      <c r="QRX615" s="544"/>
      <c r="QRY615" s="544"/>
      <c r="QRZ615" s="544"/>
      <c r="QSA615" s="544"/>
      <c r="QSB615" s="544"/>
      <c r="QSC615" s="544"/>
      <c r="QSD615" s="544"/>
      <c r="QSE615" s="544"/>
      <c r="QSF615" s="544"/>
      <c r="QSG615" s="544"/>
      <c r="QSH615" s="544"/>
      <c r="QSI615" s="544"/>
      <c r="QSJ615" s="544"/>
      <c r="QSK615" s="544"/>
      <c r="QSL615" s="544"/>
      <c r="QSM615" s="544"/>
      <c r="QSN615" s="544"/>
      <c r="QSO615" s="544"/>
      <c r="QSP615" s="544"/>
      <c r="QSQ615" s="544"/>
      <c r="QSR615" s="544"/>
      <c r="QSS615" s="544"/>
      <c r="QST615" s="544"/>
      <c r="QSU615" s="544"/>
      <c r="QSV615" s="544"/>
      <c r="QSW615" s="544"/>
      <c r="QSX615" s="544"/>
      <c r="QSY615" s="544"/>
      <c r="QSZ615" s="544"/>
      <c r="QTA615" s="544"/>
      <c r="QTB615" s="544"/>
      <c r="QTC615" s="544"/>
      <c r="QTD615" s="544"/>
      <c r="QTE615" s="544"/>
      <c r="QTF615" s="544"/>
      <c r="QTG615" s="544"/>
      <c r="QTH615" s="544"/>
      <c r="QTI615" s="544"/>
      <c r="QTJ615" s="544"/>
      <c r="QTK615" s="544"/>
      <c r="QTL615" s="544"/>
      <c r="QTM615" s="544"/>
      <c r="QTN615" s="544"/>
      <c r="QTO615" s="544"/>
      <c r="QTP615" s="544"/>
      <c r="QTQ615" s="544"/>
      <c r="QTR615" s="544"/>
      <c r="QTS615" s="544"/>
      <c r="QTT615" s="544"/>
      <c r="QTU615" s="544"/>
      <c r="QTV615" s="544"/>
      <c r="QTW615" s="544"/>
      <c r="QTX615" s="544"/>
      <c r="QTY615" s="544"/>
      <c r="QTZ615" s="544"/>
      <c r="QUA615" s="544"/>
      <c r="QUB615" s="544"/>
      <c r="QUC615" s="544"/>
      <c r="QUD615" s="544"/>
      <c r="QUE615" s="544"/>
      <c r="QUF615" s="544"/>
      <c r="QUG615" s="544"/>
      <c r="QUH615" s="544"/>
      <c r="QUI615" s="544"/>
      <c r="QUJ615" s="544"/>
      <c r="QUK615" s="544"/>
      <c r="QUL615" s="544"/>
      <c r="QUM615" s="544"/>
      <c r="QUN615" s="544"/>
      <c r="QUO615" s="544"/>
      <c r="QUP615" s="544"/>
      <c r="QUQ615" s="544"/>
      <c r="QUR615" s="544"/>
      <c r="QUS615" s="544"/>
      <c r="QUT615" s="544"/>
      <c r="QUU615" s="544"/>
      <c r="QUV615" s="544"/>
      <c r="QUW615" s="544"/>
      <c r="QUX615" s="544"/>
      <c r="QUY615" s="544"/>
      <c r="QUZ615" s="544"/>
      <c r="QVA615" s="544"/>
      <c r="QVB615" s="544"/>
      <c r="QVC615" s="544"/>
      <c r="QVD615" s="544"/>
      <c r="QVE615" s="544"/>
      <c r="QVF615" s="544"/>
      <c r="QVG615" s="544"/>
      <c r="QVH615" s="544"/>
      <c r="QVI615" s="544"/>
      <c r="QVJ615" s="544"/>
      <c r="QVK615" s="544"/>
      <c r="QVL615" s="544"/>
      <c r="QVM615" s="544"/>
      <c r="QVN615" s="544"/>
      <c r="QVO615" s="544"/>
      <c r="QVP615" s="544"/>
      <c r="QVQ615" s="544"/>
      <c r="QVR615" s="544"/>
      <c r="QVS615" s="544"/>
      <c r="QVT615" s="544"/>
      <c r="QVU615" s="544"/>
      <c r="QVV615" s="544"/>
      <c r="QVW615" s="544"/>
      <c r="QVX615" s="544"/>
      <c r="QVY615" s="544"/>
      <c r="QVZ615" s="544"/>
      <c r="QWA615" s="544"/>
      <c r="QWB615" s="544"/>
      <c r="QWC615" s="544"/>
      <c r="QWD615" s="544"/>
      <c r="QWE615" s="544"/>
      <c r="QWF615" s="544"/>
      <c r="QWG615" s="544"/>
      <c r="QWH615" s="544"/>
      <c r="QWI615" s="544"/>
      <c r="QWJ615" s="544"/>
      <c r="QWK615" s="544"/>
      <c r="QWL615" s="544"/>
      <c r="QWM615" s="544"/>
      <c r="QWN615" s="544"/>
      <c r="QWO615" s="544"/>
      <c r="QWP615" s="544"/>
      <c r="QWQ615" s="544"/>
      <c r="QWR615" s="544"/>
      <c r="QWS615" s="544"/>
      <c r="QWT615" s="544"/>
      <c r="QWU615" s="544"/>
      <c r="QWV615" s="544"/>
      <c r="QWW615" s="544"/>
      <c r="QWX615" s="544"/>
      <c r="QWY615" s="544"/>
      <c r="QWZ615" s="544"/>
      <c r="QXA615" s="544"/>
      <c r="QXB615" s="544"/>
      <c r="QXC615" s="544"/>
      <c r="QXD615" s="544"/>
      <c r="QXE615" s="544"/>
      <c r="QXF615" s="544"/>
      <c r="QXG615" s="544"/>
      <c r="QXH615" s="544"/>
      <c r="QXI615" s="544"/>
      <c r="QXJ615" s="544"/>
      <c r="QXK615" s="544"/>
      <c r="QXL615" s="544"/>
      <c r="QXM615" s="544"/>
      <c r="QXN615" s="544"/>
      <c r="QXO615" s="544"/>
      <c r="QXP615" s="544"/>
      <c r="QXQ615" s="544"/>
      <c r="QXR615" s="544"/>
      <c r="QXS615" s="544"/>
      <c r="QXT615" s="544"/>
      <c r="QXU615" s="544"/>
      <c r="QXV615" s="544"/>
      <c r="QXW615" s="544"/>
      <c r="QXX615" s="544"/>
      <c r="QXY615" s="544"/>
      <c r="QXZ615" s="544"/>
      <c r="QYA615" s="544"/>
      <c r="QYB615" s="544"/>
      <c r="QYC615" s="544"/>
      <c r="QYD615" s="544"/>
      <c r="QYE615" s="544"/>
      <c r="QYF615" s="544"/>
      <c r="QYG615" s="544"/>
      <c r="QYH615" s="544"/>
      <c r="QYI615" s="544"/>
      <c r="QYJ615" s="544"/>
      <c r="QYK615" s="544"/>
      <c r="QYL615" s="544"/>
      <c r="QYM615" s="544"/>
      <c r="QYN615" s="544"/>
      <c r="QYO615" s="544"/>
      <c r="QYP615" s="544"/>
      <c r="QYQ615" s="544"/>
      <c r="QYR615" s="544"/>
      <c r="QYS615" s="544"/>
      <c r="QYT615" s="544"/>
      <c r="QYU615" s="544"/>
      <c r="QYV615" s="544"/>
      <c r="QYW615" s="544"/>
      <c r="QYX615" s="544"/>
      <c r="QYY615" s="544"/>
      <c r="QYZ615" s="544"/>
      <c r="QZA615" s="544"/>
      <c r="QZB615" s="544"/>
      <c r="QZC615" s="544"/>
      <c r="QZD615" s="544"/>
      <c r="QZE615" s="544"/>
      <c r="QZF615" s="544"/>
      <c r="QZG615" s="544"/>
      <c r="QZH615" s="544"/>
      <c r="QZI615" s="544"/>
      <c r="QZJ615" s="544"/>
      <c r="QZK615" s="544"/>
      <c r="QZL615" s="544"/>
      <c r="QZM615" s="544"/>
      <c r="QZN615" s="544"/>
      <c r="QZO615" s="544"/>
      <c r="QZP615" s="544"/>
      <c r="QZQ615" s="544"/>
      <c r="QZR615" s="544"/>
      <c r="QZS615" s="544"/>
      <c r="QZT615" s="544"/>
      <c r="QZU615" s="544"/>
      <c r="QZV615" s="544"/>
      <c r="QZW615" s="544"/>
      <c r="QZX615" s="544"/>
      <c r="QZY615" s="544"/>
      <c r="QZZ615" s="544"/>
      <c r="RAA615" s="544"/>
      <c r="RAB615" s="544"/>
      <c r="RAC615" s="544"/>
      <c r="RAD615" s="544"/>
      <c r="RAE615" s="544"/>
      <c r="RAF615" s="544"/>
      <c r="RAG615" s="544"/>
      <c r="RAH615" s="544"/>
      <c r="RAI615" s="544"/>
      <c r="RAJ615" s="544"/>
      <c r="RAK615" s="544"/>
      <c r="RAL615" s="544"/>
      <c r="RAM615" s="544"/>
      <c r="RAN615" s="544"/>
      <c r="RAO615" s="544"/>
      <c r="RAP615" s="544"/>
      <c r="RAQ615" s="544"/>
      <c r="RAR615" s="544"/>
      <c r="RAS615" s="544"/>
      <c r="RAT615" s="544"/>
      <c r="RAU615" s="544"/>
      <c r="RAV615" s="544"/>
      <c r="RAW615" s="544"/>
      <c r="RAX615" s="544"/>
      <c r="RAY615" s="544"/>
      <c r="RAZ615" s="544"/>
      <c r="RBA615" s="544"/>
      <c r="RBB615" s="544"/>
      <c r="RBC615" s="544"/>
      <c r="RBD615" s="544"/>
      <c r="RBE615" s="544"/>
      <c r="RBF615" s="544"/>
      <c r="RBG615" s="544"/>
      <c r="RBH615" s="544"/>
      <c r="RBI615" s="544"/>
      <c r="RBJ615" s="544"/>
      <c r="RBK615" s="544"/>
      <c r="RBL615" s="544"/>
      <c r="RBM615" s="544"/>
      <c r="RBN615" s="544"/>
      <c r="RBO615" s="544"/>
      <c r="RBP615" s="544"/>
      <c r="RBQ615" s="544"/>
      <c r="RBR615" s="544"/>
      <c r="RBS615" s="544"/>
      <c r="RBT615" s="544"/>
      <c r="RBU615" s="544"/>
      <c r="RBV615" s="544"/>
      <c r="RBW615" s="544"/>
      <c r="RBX615" s="544"/>
      <c r="RBY615" s="544"/>
      <c r="RBZ615" s="544"/>
      <c r="RCA615" s="544"/>
      <c r="RCB615" s="544"/>
      <c r="RCC615" s="544"/>
      <c r="RCD615" s="544"/>
      <c r="RCE615" s="544"/>
      <c r="RCF615" s="544"/>
      <c r="RCG615" s="544"/>
      <c r="RCH615" s="544"/>
      <c r="RCI615" s="544"/>
      <c r="RCJ615" s="544"/>
      <c r="RCK615" s="544"/>
      <c r="RCL615" s="544"/>
      <c r="RCM615" s="544"/>
      <c r="RCN615" s="544"/>
      <c r="RCO615" s="544"/>
      <c r="RCP615" s="544"/>
      <c r="RCQ615" s="544"/>
      <c r="RCR615" s="544"/>
      <c r="RCS615" s="544"/>
      <c r="RCT615" s="544"/>
      <c r="RCU615" s="544"/>
      <c r="RCV615" s="544"/>
      <c r="RCW615" s="544"/>
      <c r="RCX615" s="544"/>
      <c r="RCY615" s="544"/>
      <c r="RCZ615" s="544"/>
      <c r="RDA615" s="544"/>
      <c r="RDB615" s="544"/>
      <c r="RDC615" s="544"/>
      <c r="RDD615" s="544"/>
      <c r="RDE615" s="544"/>
      <c r="RDF615" s="544"/>
      <c r="RDG615" s="544"/>
      <c r="RDH615" s="544"/>
      <c r="RDI615" s="544"/>
      <c r="RDJ615" s="544"/>
      <c r="RDK615" s="544"/>
      <c r="RDL615" s="544"/>
      <c r="RDM615" s="544"/>
      <c r="RDN615" s="544"/>
      <c r="RDO615" s="544"/>
      <c r="RDP615" s="544"/>
      <c r="RDQ615" s="544"/>
      <c r="RDR615" s="544"/>
      <c r="RDS615" s="544"/>
      <c r="RDT615" s="544"/>
      <c r="RDU615" s="544"/>
      <c r="RDV615" s="544"/>
      <c r="RDW615" s="544"/>
      <c r="RDX615" s="544"/>
      <c r="RDY615" s="544"/>
      <c r="RDZ615" s="544"/>
      <c r="REA615" s="544"/>
      <c r="REB615" s="544"/>
      <c r="REC615" s="544"/>
      <c r="RED615" s="544"/>
      <c r="REE615" s="544"/>
      <c r="REF615" s="544"/>
      <c r="REG615" s="544"/>
      <c r="REH615" s="544"/>
      <c r="REI615" s="544"/>
      <c r="REJ615" s="544"/>
      <c r="REK615" s="544"/>
      <c r="REL615" s="544"/>
      <c r="REM615" s="544"/>
      <c r="REN615" s="544"/>
      <c r="REO615" s="544"/>
      <c r="REP615" s="544"/>
      <c r="REQ615" s="544"/>
      <c r="RER615" s="544"/>
      <c r="RES615" s="544"/>
      <c r="RET615" s="544"/>
      <c r="REU615" s="544"/>
      <c r="REV615" s="544"/>
      <c r="REW615" s="544"/>
      <c r="REX615" s="544"/>
      <c r="REY615" s="544"/>
      <c r="REZ615" s="544"/>
      <c r="RFA615" s="544"/>
      <c r="RFB615" s="544"/>
      <c r="RFC615" s="544"/>
      <c r="RFD615" s="544"/>
      <c r="RFE615" s="544"/>
      <c r="RFF615" s="544"/>
      <c r="RFG615" s="544"/>
      <c r="RFH615" s="544"/>
      <c r="RFI615" s="544"/>
      <c r="RFJ615" s="544"/>
      <c r="RFK615" s="544"/>
      <c r="RFL615" s="544"/>
      <c r="RFM615" s="544"/>
      <c r="RFN615" s="544"/>
      <c r="RFO615" s="544"/>
      <c r="RFP615" s="544"/>
      <c r="RFQ615" s="544"/>
      <c r="RFR615" s="544"/>
      <c r="RFS615" s="544"/>
      <c r="RFT615" s="544"/>
      <c r="RFU615" s="544"/>
      <c r="RFV615" s="544"/>
      <c r="RFW615" s="544"/>
      <c r="RFX615" s="544"/>
      <c r="RFY615" s="544"/>
      <c r="RFZ615" s="544"/>
      <c r="RGA615" s="544"/>
      <c r="RGB615" s="544"/>
      <c r="RGC615" s="544"/>
      <c r="RGD615" s="544"/>
      <c r="RGE615" s="544"/>
      <c r="RGF615" s="544"/>
      <c r="RGG615" s="544"/>
      <c r="RGH615" s="544"/>
      <c r="RGI615" s="544"/>
      <c r="RGJ615" s="544"/>
      <c r="RGK615" s="544"/>
      <c r="RGL615" s="544"/>
      <c r="RGM615" s="544"/>
      <c r="RGN615" s="544"/>
      <c r="RGO615" s="544"/>
      <c r="RGP615" s="544"/>
      <c r="RGQ615" s="544"/>
      <c r="RGR615" s="544"/>
      <c r="RGS615" s="544"/>
      <c r="RGT615" s="544"/>
      <c r="RGU615" s="544"/>
      <c r="RGV615" s="544"/>
      <c r="RGW615" s="544"/>
      <c r="RGX615" s="544"/>
      <c r="RGY615" s="544"/>
      <c r="RGZ615" s="544"/>
      <c r="RHA615" s="544"/>
      <c r="RHB615" s="544"/>
      <c r="RHC615" s="544"/>
      <c r="RHD615" s="544"/>
      <c r="RHE615" s="544"/>
      <c r="RHF615" s="544"/>
      <c r="RHG615" s="544"/>
      <c r="RHH615" s="544"/>
      <c r="RHI615" s="544"/>
      <c r="RHJ615" s="544"/>
      <c r="RHK615" s="544"/>
      <c r="RHL615" s="544"/>
      <c r="RHM615" s="544"/>
      <c r="RHN615" s="544"/>
      <c r="RHO615" s="544"/>
      <c r="RHP615" s="544"/>
      <c r="RHQ615" s="544"/>
      <c r="RHR615" s="544"/>
      <c r="RHS615" s="544"/>
      <c r="RHT615" s="544"/>
      <c r="RHU615" s="544"/>
      <c r="RHV615" s="544"/>
      <c r="RHW615" s="544"/>
      <c r="RHX615" s="544"/>
      <c r="RHY615" s="544"/>
      <c r="RHZ615" s="544"/>
      <c r="RIA615" s="544"/>
      <c r="RIB615" s="544"/>
      <c r="RIC615" s="544"/>
      <c r="RID615" s="544"/>
      <c r="RIE615" s="544"/>
      <c r="RIF615" s="544"/>
      <c r="RIG615" s="544"/>
      <c r="RIH615" s="544"/>
      <c r="RII615" s="544"/>
      <c r="RIJ615" s="544"/>
      <c r="RIK615" s="544"/>
      <c r="RIL615" s="544"/>
      <c r="RIM615" s="544"/>
      <c r="RIN615" s="544"/>
      <c r="RIO615" s="544"/>
      <c r="RIP615" s="544"/>
      <c r="RIQ615" s="544"/>
      <c r="RIR615" s="544"/>
      <c r="RIS615" s="544"/>
      <c r="RIT615" s="544"/>
      <c r="RIU615" s="544"/>
      <c r="RIV615" s="544"/>
      <c r="RIW615" s="544"/>
      <c r="RIX615" s="544"/>
      <c r="RIY615" s="544"/>
      <c r="RIZ615" s="544"/>
      <c r="RJA615" s="544"/>
      <c r="RJB615" s="544"/>
      <c r="RJC615" s="544"/>
      <c r="RJD615" s="544"/>
      <c r="RJE615" s="544"/>
      <c r="RJF615" s="544"/>
      <c r="RJG615" s="544"/>
      <c r="RJH615" s="544"/>
      <c r="RJI615" s="544"/>
      <c r="RJJ615" s="544"/>
      <c r="RJK615" s="544"/>
      <c r="RJL615" s="544"/>
      <c r="RJM615" s="544"/>
      <c r="RJN615" s="544"/>
      <c r="RJO615" s="544"/>
      <c r="RJP615" s="544"/>
      <c r="RJQ615" s="544"/>
      <c r="RJR615" s="544"/>
      <c r="RJS615" s="544"/>
      <c r="RJT615" s="544"/>
      <c r="RJU615" s="544"/>
      <c r="RJV615" s="544"/>
      <c r="RJW615" s="544"/>
      <c r="RJX615" s="544"/>
      <c r="RJY615" s="544"/>
      <c r="RJZ615" s="544"/>
      <c r="RKA615" s="544"/>
      <c r="RKB615" s="544"/>
      <c r="RKC615" s="544"/>
      <c r="RKD615" s="544"/>
      <c r="RKE615" s="544"/>
      <c r="RKF615" s="544"/>
      <c r="RKG615" s="544"/>
      <c r="RKH615" s="544"/>
      <c r="RKI615" s="544"/>
      <c r="RKJ615" s="544"/>
      <c r="RKK615" s="544"/>
      <c r="RKL615" s="544"/>
      <c r="RKM615" s="544"/>
      <c r="RKN615" s="544"/>
      <c r="RKO615" s="544"/>
      <c r="RKP615" s="544"/>
      <c r="RKQ615" s="544"/>
      <c r="RKR615" s="544"/>
      <c r="RKS615" s="544"/>
      <c r="RKT615" s="544"/>
      <c r="RKU615" s="544"/>
      <c r="RKV615" s="544"/>
      <c r="RKW615" s="544"/>
      <c r="RKX615" s="544"/>
      <c r="RKY615" s="544"/>
      <c r="RKZ615" s="544"/>
      <c r="RLA615" s="544"/>
      <c r="RLB615" s="544"/>
      <c r="RLC615" s="544"/>
      <c r="RLD615" s="544"/>
      <c r="RLE615" s="544"/>
      <c r="RLF615" s="544"/>
      <c r="RLG615" s="544"/>
      <c r="RLH615" s="544"/>
      <c r="RLI615" s="544"/>
      <c r="RLJ615" s="544"/>
      <c r="RLK615" s="544"/>
      <c r="RLL615" s="544"/>
      <c r="RLM615" s="544"/>
      <c r="RLN615" s="544"/>
      <c r="RLO615" s="544"/>
      <c r="RLP615" s="544"/>
      <c r="RLQ615" s="544"/>
      <c r="RLR615" s="544"/>
      <c r="RLS615" s="544"/>
      <c r="RLT615" s="544"/>
      <c r="RLU615" s="544"/>
      <c r="RLV615" s="544"/>
      <c r="RLW615" s="544"/>
      <c r="RLX615" s="544"/>
      <c r="RLY615" s="544"/>
      <c r="RLZ615" s="544"/>
      <c r="RMA615" s="544"/>
      <c r="RMB615" s="544"/>
      <c r="RMC615" s="544"/>
      <c r="RMD615" s="544"/>
      <c r="RME615" s="544"/>
      <c r="RMF615" s="544"/>
      <c r="RMG615" s="544"/>
      <c r="RMH615" s="544"/>
      <c r="RMI615" s="544"/>
      <c r="RMJ615" s="544"/>
      <c r="RMK615" s="544"/>
      <c r="RML615" s="544"/>
      <c r="RMM615" s="544"/>
      <c r="RMN615" s="544"/>
      <c r="RMO615" s="544"/>
      <c r="RMP615" s="544"/>
      <c r="RMQ615" s="544"/>
      <c r="RMR615" s="544"/>
      <c r="RMS615" s="544"/>
      <c r="RMT615" s="544"/>
      <c r="RMU615" s="544"/>
      <c r="RMV615" s="544"/>
      <c r="RMW615" s="544"/>
      <c r="RMX615" s="544"/>
      <c r="RMY615" s="544"/>
      <c r="RMZ615" s="544"/>
      <c r="RNA615" s="544"/>
      <c r="RNB615" s="544"/>
      <c r="RNC615" s="544"/>
      <c r="RND615" s="544"/>
      <c r="RNE615" s="544"/>
      <c r="RNF615" s="544"/>
      <c r="RNG615" s="544"/>
      <c r="RNH615" s="544"/>
      <c r="RNI615" s="544"/>
      <c r="RNJ615" s="544"/>
      <c r="RNK615" s="544"/>
      <c r="RNL615" s="544"/>
      <c r="RNM615" s="544"/>
      <c r="RNN615" s="544"/>
      <c r="RNO615" s="544"/>
      <c r="RNP615" s="544"/>
      <c r="RNQ615" s="544"/>
      <c r="RNR615" s="544"/>
      <c r="RNS615" s="544"/>
      <c r="RNT615" s="544"/>
      <c r="RNU615" s="544"/>
      <c r="RNV615" s="544"/>
      <c r="RNW615" s="544"/>
      <c r="RNX615" s="544"/>
      <c r="RNY615" s="544"/>
      <c r="RNZ615" s="544"/>
      <c r="ROA615" s="544"/>
      <c r="ROB615" s="544"/>
      <c r="ROC615" s="544"/>
      <c r="ROD615" s="544"/>
      <c r="ROE615" s="544"/>
      <c r="ROF615" s="544"/>
      <c r="ROG615" s="544"/>
      <c r="ROH615" s="544"/>
      <c r="ROI615" s="544"/>
      <c r="ROJ615" s="544"/>
      <c r="ROK615" s="544"/>
      <c r="ROL615" s="544"/>
      <c r="ROM615" s="544"/>
      <c r="RON615" s="544"/>
      <c r="ROO615" s="544"/>
      <c r="ROP615" s="544"/>
      <c r="ROQ615" s="544"/>
      <c r="ROR615" s="544"/>
      <c r="ROS615" s="544"/>
      <c r="ROT615" s="544"/>
      <c r="ROU615" s="544"/>
      <c r="ROV615" s="544"/>
      <c r="ROW615" s="544"/>
      <c r="ROX615" s="544"/>
      <c r="ROY615" s="544"/>
      <c r="ROZ615" s="544"/>
      <c r="RPA615" s="544"/>
      <c r="RPB615" s="544"/>
      <c r="RPC615" s="544"/>
      <c r="RPD615" s="544"/>
      <c r="RPE615" s="544"/>
      <c r="RPF615" s="544"/>
      <c r="RPG615" s="544"/>
      <c r="RPH615" s="544"/>
      <c r="RPI615" s="544"/>
      <c r="RPJ615" s="544"/>
      <c r="RPK615" s="544"/>
      <c r="RPL615" s="544"/>
      <c r="RPM615" s="544"/>
      <c r="RPN615" s="544"/>
      <c r="RPO615" s="544"/>
      <c r="RPP615" s="544"/>
      <c r="RPQ615" s="544"/>
      <c r="RPR615" s="544"/>
      <c r="RPS615" s="544"/>
      <c r="RPT615" s="544"/>
      <c r="RPU615" s="544"/>
      <c r="RPV615" s="544"/>
      <c r="RPW615" s="544"/>
      <c r="RPX615" s="544"/>
      <c r="RPY615" s="544"/>
      <c r="RPZ615" s="544"/>
      <c r="RQA615" s="544"/>
      <c r="RQB615" s="544"/>
      <c r="RQC615" s="544"/>
      <c r="RQD615" s="544"/>
      <c r="RQE615" s="544"/>
      <c r="RQF615" s="544"/>
      <c r="RQG615" s="544"/>
      <c r="RQH615" s="544"/>
      <c r="RQI615" s="544"/>
      <c r="RQJ615" s="544"/>
      <c r="RQK615" s="544"/>
      <c r="RQL615" s="544"/>
      <c r="RQM615" s="544"/>
      <c r="RQN615" s="544"/>
      <c r="RQO615" s="544"/>
      <c r="RQP615" s="544"/>
      <c r="RQQ615" s="544"/>
      <c r="RQR615" s="544"/>
      <c r="RQS615" s="544"/>
      <c r="RQT615" s="544"/>
      <c r="RQU615" s="544"/>
      <c r="RQV615" s="544"/>
      <c r="RQW615" s="544"/>
      <c r="RQX615" s="544"/>
      <c r="RQY615" s="544"/>
      <c r="RQZ615" s="544"/>
      <c r="RRA615" s="544"/>
      <c r="RRB615" s="544"/>
      <c r="RRC615" s="544"/>
      <c r="RRD615" s="544"/>
      <c r="RRE615" s="544"/>
      <c r="RRF615" s="544"/>
      <c r="RRG615" s="544"/>
      <c r="RRH615" s="544"/>
      <c r="RRI615" s="544"/>
      <c r="RRJ615" s="544"/>
      <c r="RRK615" s="544"/>
      <c r="RRL615" s="544"/>
      <c r="RRM615" s="544"/>
      <c r="RRN615" s="544"/>
      <c r="RRO615" s="544"/>
      <c r="RRP615" s="544"/>
      <c r="RRQ615" s="544"/>
      <c r="RRR615" s="544"/>
      <c r="RRS615" s="544"/>
      <c r="RRT615" s="544"/>
      <c r="RRU615" s="544"/>
      <c r="RRV615" s="544"/>
      <c r="RRW615" s="544"/>
      <c r="RRX615" s="544"/>
      <c r="RRY615" s="544"/>
      <c r="RRZ615" s="544"/>
      <c r="RSA615" s="544"/>
      <c r="RSB615" s="544"/>
      <c r="RSC615" s="544"/>
      <c r="RSD615" s="544"/>
      <c r="RSE615" s="544"/>
      <c r="RSF615" s="544"/>
      <c r="RSG615" s="544"/>
      <c r="RSH615" s="544"/>
      <c r="RSI615" s="544"/>
      <c r="RSJ615" s="544"/>
      <c r="RSK615" s="544"/>
      <c r="RSL615" s="544"/>
      <c r="RSM615" s="544"/>
      <c r="RSN615" s="544"/>
      <c r="RSO615" s="544"/>
      <c r="RSP615" s="544"/>
      <c r="RSQ615" s="544"/>
      <c r="RSR615" s="544"/>
      <c r="RSS615" s="544"/>
      <c r="RST615" s="544"/>
      <c r="RSU615" s="544"/>
      <c r="RSV615" s="544"/>
      <c r="RSW615" s="544"/>
      <c r="RSX615" s="544"/>
      <c r="RSY615" s="544"/>
      <c r="RSZ615" s="544"/>
      <c r="RTA615" s="544"/>
      <c r="RTB615" s="544"/>
      <c r="RTC615" s="544"/>
      <c r="RTD615" s="544"/>
      <c r="RTE615" s="544"/>
      <c r="RTF615" s="544"/>
      <c r="RTG615" s="544"/>
      <c r="RTH615" s="544"/>
      <c r="RTI615" s="544"/>
      <c r="RTJ615" s="544"/>
      <c r="RTK615" s="544"/>
      <c r="RTL615" s="544"/>
      <c r="RTM615" s="544"/>
      <c r="RTN615" s="544"/>
      <c r="RTO615" s="544"/>
      <c r="RTP615" s="544"/>
      <c r="RTQ615" s="544"/>
      <c r="RTR615" s="544"/>
      <c r="RTS615" s="544"/>
      <c r="RTT615" s="544"/>
      <c r="RTU615" s="544"/>
      <c r="RTV615" s="544"/>
      <c r="RTW615" s="544"/>
      <c r="RTX615" s="544"/>
      <c r="RTY615" s="544"/>
      <c r="RTZ615" s="544"/>
      <c r="RUA615" s="544"/>
      <c r="RUB615" s="544"/>
      <c r="RUC615" s="544"/>
      <c r="RUD615" s="544"/>
      <c r="RUE615" s="544"/>
      <c r="RUF615" s="544"/>
      <c r="RUG615" s="544"/>
      <c r="RUH615" s="544"/>
      <c r="RUI615" s="544"/>
      <c r="RUJ615" s="544"/>
      <c r="RUK615" s="544"/>
      <c r="RUL615" s="544"/>
      <c r="RUM615" s="544"/>
      <c r="RUN615" s="544"/>
      <c r="RUO615" s="544"/>
      <c r="RUP615" s="544"/>
      <c r="RUQ615" s="544"/>
      <c r="RUR615" s="544"/>
      <c r="RUS615" s="544"/>
      <c r="RUT615" s="544"/>
      <c r="RUU615" s="544"/>
      <c r="RUV615" s="544"/>
      <c r="RUW615" s="544"/>
      <c r="RUX615" s="544"/>
      <c r="RUY615" s="544"/>
      <c r="RUZ615" s="544"/>
      <c r="RVA615" s="544"/>
      <c r="RVB615" s="544"/>
      <c r="RVC615" s="544"/>
      <c r="RVD615" s="544"/>
      <c r="RVE615" s="544"/>
      <c r="RVF615" s="544"/>
      <c r="RVG615" s="544"/>
      <c r="RVH615" s="544"/>
      <c r="RVI615" s="544"/>
      <c r="RVJ615" s="544"/>
      <c r="RVK615" s="544"/>
      <c r="RVL615" s="544"/>
      <c r="RVM615" s="544"/>
      <c r="RVN615" s="544"/>
      <c r="RVO615" s="544"/>
      <c r="RVP615" s="544"/>
      <c r="RVQ615" s="544"/>
      <c r="RVR615" s="544"/>
      <c r="RVS615" s="544"/>
      <c r="RVT615" s="544"/>
      <c r="RVU615" s="544"/>
      <c r="RVV615" s="544"/>
      <c r="RVW615" s="544"/>
      <c r="RVX615" s="544"/>
      <c r="RVY615" s="544"/>
      <c r="RVZ615" s="544"/>
      <c r="RWA615" s="544"/>
      <c r="RWB615" s="544"/>
      <c r="RWC615" s="544"/>
      <c r="RWD615" s="544"/>
      <c r="RWE615" s="544"/>
      <c r="RWF615" s="544"/>
      <c r="RWG615" s="544"/>
      <c r="RWH615" s="544"/>
      <c r="RWI615" s="544"/>
      <c r="RWJ615" s="544"/>
      <c r="RWK615" s="544"/>
      <c r="RWL615" s="544"/>
      <c r="RWM615" s="544"/>
      <c r="RWN615" s="544"/>
      <c r="RWO615" s="544"/>
      <c r="RWP615" s="544"/>
      <c r="RWQ615" s="544"/>
      <c r="RWR615" s="544"/>
      <c r="RWS615" s="544"/>
      <c r="RWT615" s="544"/>
      <c r="RWU615" s="544"/>
      <c r="RWV615" s="544"/>
      <c r="RWW615" s="544"/>
      <c r="RWX615" s="544"/>
      <c r="RWY615" s="544"/>
      <c r="RWZ615" s="544"/>
      <c r="RXA615" s="544"/>
      <c r="RXB615" s="544"/>
      <c r="RXC615" s="544"/>
      <c r="RXD615" s="544"/>
      <c r="RXE615" s="544"/>
      <c r="RXF615" s="544"/>
      <c r="RXG615" s="544"/>
      <c r="RXH615" s="544"/>
      <c r="RXI615" s="544"/>
      <c r="RXJ615" s="544"/>
      <c r="RXK615" s="544"/>
      <c r="RXL615" s="544"/>
      <c r="RXM615" s="544"/>
      <c r="RXN615" s="544"/>
      <c r="RXO615" s="544"/>
      <c r="RXP615" s="544"/>
      <c r="RXQ615" s="544"/>
      <c r="RXR615" s="544"/>
      <c r="RXS615" s="544"/>
      <c r="RXT615" s="544"/>
      <c r="RXU615" s="544"/>
      <c r="RXV615" s="544"/>
      <c r="RXW615" s="544"/>
      <c r="RXX615" s="544"/>
      <c r="RXY615" s="544"/>
      <c r="RXZ615" s="544"/>
      <c r="RYA615" s="544"/>
      <c r="RYB615" s="544"/>
      <c r="RYC615" s="544"/>
      <c r="RYD615" s="544"/>
      <c r="RYE615" s="544"/>
      <c r="RYF615" s="544"/>
      <c r="RYG615" s="544"/>
      <c r="RYH615" s="544"/>
      <c r="RYI615" s="544"/>
      <c r="RYJ615" s="544"/>
      <c r="RYK615" s="544"/>
      <c r="RYL615" s="544"/>
      <c r="RYM615" s="544"/>
      <c r="RYN615" s="544"/>
      <c r="RYO615" s="544"/>
      <c r="RYP615" s="544"/>
      <c r="RYQ615" s="544"/>
      <c r="RYR615" s="544"/>
      <c r="RYS615" s="544"/>
      <c r="RYT615" s="544"/>
      <c r="RYU615" s="544"/>
      <c r="RYV615" s="544"/>
      <c r="RYW615" s="544"/>
      <c r="RYX615" s="544"/>
      <c r="RYY615" s="544"/>
      <c r="RYZ615" s="544"/>
      <c r="RZA615" s="544"/>
      <c r="RZB615" s="544"/>
      <c r="RZC615" s="544"/>
      <c r="RZD615" s="544"/>
      <c r="RZE615" s="544"/>
      <c r="RZF615" s="544"/>
      <c r="RZG615" s="544"/>
      <c r="RZH615" s="544"/>
      <c r="RZI615" s="544"/>
      <c r="RZJ615" s="544"/>
      <c r="RZK615" s="544"/>
      <c r="RZL615" s="544"/>
      <c r="RZM615" s="544"/>
      <c r="RZN615" s="544"/>
      <c r="RZO615" s="544"/>
      <c r="RZP615" s="544"/>
      <c r="RZQ615" s="544"/>
      <c r="RZR615" s="544"/>
      <c r="RZS615" s="544"/>
      <c r="RZT615" s="544"/>
      <c r="RZU615" s="544"/>
      <c r="RZV615" s="544"/>
      <c r="RZW615" s="544"/>
      <c r="RZX615" s="544"/>
      <c r="RZY615" s="544"/>
      <c r="RZZ615" s="544"/>
      <c r="SAA615" s="544"/>
      <c r="SAB615" s="544"/>
      <c r="SAC615" s="544"/>
      <c r="SAD615" s="544"/>
      <c r="SAE615" s="544"/>
      <c r="SAF615" s="544"/>
      <c r="SAG615" s="544"/>
      <c r="SAH615" s="544"/>
      <c r="SAI615" s="544"/>
      <c r="SAJ615" s="544"/>
      <c r="SAK615" s="544"/>
      <c r="SAL615" s="544"/>
      <c r="SAM615" s="544"/>
      <c r="SAN615" s="544"/>
      <c r="SAO615" s="544"/>
      <c r="SAP615" s="544"/>
      <c r="SAQ615" s="544"/>
      <c r="SAR615" s="544"/>
      <c r="SAS615" s="544"/>
      <c r="SAT615" s="544"/>
      <c r="SAU615" s="544"/>
      <c r="SAV615" s="544"/>
      <c r="SAW615" s="544"/>
      <c r="SAX615" s="544"/>
      <c r="SAY615" s="544"/>
      <c r="SAZ615" s="544"/>
      <c r="SBA615" s="544"/>
      <c r="SBB615" s="544"/>
      <c r="SBC615" s="544"/>
      <c r="SBD615" s="544"/>
      <c r="SBE615" s="544"/>
      <c r="SBF615" s="544"/>
      <c r="SBG615" s="544"/>
      <c r="SBH615" s="544"/>
      <c r="SBI615" s="544"/>
      <c r="SBJ615" s="544"/>
      <c r="SBK615" s="544"/>
      <c r="SBL615" s="544"/>
      <c r="SBM615" s="544"/>
      <c r="SBN615" s="544"/>
      <c r="SBO615" s="544"/>
      <c r="SBP615" s="544"/>
      <c r="SBQ615" s="544"/>
      <c r="SBR615" s="544"/>
      <c r="SBS615" s="544"/>
      <c r="SBT615" s="544"/>
      <c r="SBU615" s="544"/>
      <c r="SBV615" s="544"/>
      <c r="SBW615" s="544"/>
      <c r="SBX615" s="544"/>
      <c r="SBY615" s="544"/>
      <c r="SBZ615" s="544"/>
      <c r="SCA615" s="544"/>
      <c r="SCB615" s="544"/>
      <c r="SCC615" s="544"/>
      <c r="SCD615" s="544"/>
      <c r="SCE615" s="544"/>
      <c r="SCF615" s="544"/>
      <c r="SCG615" s="544"/>
      <c r="SCH615" s="544"/>
      <c r="SCI615" s="544"/>
      <c r="SCJ615" s="544"/>
      <c r="SCK615" s="544"/>
      <c r="SCL615" s="544"/>
      <c r="SCM615" s="544"/>
      <c r="SCN615" s="544"/>
      <c r="SCO615" s="544"/>
      <c r="SCP615" s="544"/>
      <c r="SCQ615" s="544"/>
      <c r="SCR615" s="544"/>
      <c r="SCS615" s="544"/>
      <c r="SCT615" s="544"/>
      <c r="SCU615" s="544"/>
      <c r="SCV615" s="544"/>
      <c r="SCW615" s="544"/>
      <c r="SCX615" s="544"/>
      <c r="SCY615" s="544"/>
      <c r="SCZ615" s="544"/>
      <c r="SDA615" s="544"/>
      <c r="SDB615" s="544"/>
      <c r="SDC615" s="544"/>
      <c r="SDD615" s="544"/>
      <c r="SDE615" s="544"/>
      <c r="SDF615" s="544"/>
      <c r="SDG615" s="544"/>
      <c r="SDH615" s="544"/>
      <c r="SDI615" s="544"/>
      <c r="SDJ615" s="544"/>
      <c r="SDK615" s="544"/>
      <c r="SDL615" s="544"/>
      <c r="SDM615" s="544"/>
      <c r="SDN615" s="544"/>
      <c r="SDO615" s="544"/>
      <c r="SDP615" s="544"/>
      <c r="SDQ615" s="544"/>
      <c r="SDR615" s="544"/>
      <c r="SDS615" s="544"/>
      <c r="SDT615" s="544"/>
      <c r="SDU615" s="544"/>
      <c r="SDV615" s="544"/>
      <c r="SDW615" s="544"/>
      <c r="SDX615" s="544"/>
      <c r="SDY615" s="544"/>
      <c r="SDZ615" s="544"/>
      <c r="SEA615" s="544"/>
      <c r="SEB615" s="544"/>
      <c r="SEC615" s="544"/>
      <c r="SED615" s="544"/>
      <c r="SEE615" s="544"/>
      <c r="SEF615" s="544"/>
      <c r="SEG615" s="544"/>
      <c r="SEH615" s="544"/>
      <c r="SEI615" s="544"/>
      <c r="SEJ615" s="544"/>
      <c r="SEK615" s="544"/>
      <c r="SEL615" s="544"/>
      <c r="SEM615" s="544"/>
      <c r="SEN615" s="544"/>
      <c r="SEO615" s="544"/>
      <c r="SEP615" s="544"/>
      <c r="SEQ615" s="544"/>
      <c r="SER615" s="544"/>
      <c r="SES615" s="544"/>
      <c r="SET615" s="544"/>
      <c r="SEU615" s="544"/>
      <c r="SEV615" s="544"/>
      <c r="SEW615" s="544"/>
      <c r="SEX615" s="544"/>
      <c r="SEY615" s="544"/>
      <c r="SEZ615" s="544"/>
      <c r="SFA615" s="544"/>
      <c r="SFB615" s="544"/>
      <c r="SFC615" s="544"/>
      <c r="SFD615" s="544"/>
      <c r="SFE615" s="544"/>
      <c r="SFF615" s="544"/>
      <c r="SFG615" s="544"/>
      <c r="SFH615" s="544"/>
      <c r="SFI615" s="544"/>
      <c r="SFJ615" s="544"/>
      <c r="SFK615" s="544"/>
      <c r="SFL615" s="544"/>
      <c r="SFM615" s="544"/>
      <c r="SFN615" s="544"/>
      <c r="SFO615" s="544"/>
      <c r="SFP615" s="544"/>
      <c r="SFQ615" s="544"/>
      <c r="SFR615" s="544"/>
      <c r="SFS615" s="544"/>
      <c r="SFT615" s="544"/>
      <c r="SFU615" s="544"/>
      <c r="SFV615" s="544"/>
      <c r="SFW615" s="544"/>
      <c r="SFX615" s="544"/>
      <c r="SFY615" s="544"/>
      <c r="SFZ615" s="544"/>
      <c r="SGA615" s="544"/>
      <c r="SGB615" s="544"/>
      <c r="SGC615" s="544"/>
      <c r="SGD615" s="544"/>
      <c r="SGE615" s="544"/>
      <c r="SGF615" s="544"/>
      <c r="SGG615" s="544"/>
      <c r="SGH615" s="544"/>
      <c r="SGI615" s="544"/>
      <c r="SGJ615" s="544"/>
      <c r="SGK615" s="544"/>
      <c r="SGL615" s="544"/>
      <c r="SGM615" s="544"/>
      <c r="SGN615" s="544"/>
      <c r="SGO615" s="544"/>
      <c r="SGP615" s="544"/>
      <c r="SGQ615" s="544"/>
      <c r="SGR615" s="544"/>
      <c r="SGS615" s="544"/>
      <c r="SGT615" s="544"/>
      <c r="SGU615" s="544"/>
      <c r="SGV615" s="544"/>
      <c r="SGW615" s="544"/>
      <c r="SGX615" s="544"/>
      <c r="SGY615" s="544"/>
      <c r="SGZ615" s="544"/>
      <c r="SHA615" s="544"/>
      <c r="SHB615" s="544"/>
      <c r="SHC615" s="544"/>
      <c r="SHD615" s="544"/>
      <c r="SHE615" s="544"/>
      <c r="SHF615" s="544"/>
      <c r="SHG615" s="544"/>
      <c r="SHH615" s="544"/>
      <c r="SHI615" s="544"/>
      <c r="SHJ615" s="544"/>
      <c r="SHK615" s="544"/>
      <c r="SHL615" s="544"/>
      <c r="SHM615" s="544"/>
      <c r="SHN615" s="544"/>
      <c r="SHO615" s="544"/>
      <c r="SHP615" s="544"/>
      <c r="SHQ615" s="544"/>
      <c r="SHR615" s="544"/>
      <c r="SHS615" s="544"/>
      <c r="SHT615" s="544"/>
      <c r="SHU615" s="544"/>
      <c r="SHV615" s="544"/>
      <c r="SHW615" s="544"/>
      <c r="SHX615" s="544"/>
      <c r="SHY615" s="544"/>
      <c r="SHZ615" s="544"/>
      <c r="SIA615" s="544"/>
      <c r="SIB615" s="544"/>
      <c r="SIC615" s="544"/>
      <c r="SID615" s="544"/>
      <c r="SIE615" s="544"/>
      <c r="SIF615" s="544"/>
      <c r="SIG615" s="544"/>
      <c r="SIH615" s="544"/>
      <c r="SII615" s="544"/>
      <c r="SIJ615" s="544"/>
      <c r="SIK615" s="544"/>
      <c r="SIL615" s="544"/>
      <c r="SIM615" s="544"/>
      <c r="SIN615" s="544"/>
      <c r="SIO615" s="544"/>
      <c r="SIP615" s="544"/>
      <c r="SIQ615" s="544"/>
      <c r="SIR615" s="544"/>
      <c r="SIS615" s="544"/>
      <c r="SIT615" s="544"/>
      <c r="SIU615" s="544"/>
      <c r="SIV615" s="544"/>
      <c r="SIW615" s="544"/>
      <c r="SIX615" s="544"/>
      <c r="SIY615" s="544"/>
      <c r="SIZ615" s="544"/>
      <c r="SJA615" s="544"/>
      <c r="SJB615" s="544"/>
      <c r="SJC615" s="544"/>
      <c r="SJD615" s="544"/>
      <c r="SJE615" s="544"/>
      <c r="SJF615" s="544"/>
      <c r="SJG615" s="544"/>
      <c r="SJH615" s="544"/>
      <c r="SJI615" s="544"/>
      <c r="SJJ615" s="544"/>
      <c r="SJK615" s="544"/>
      <c r="SJL615" s="544"/>
      <c r="SJM615" s="544"/>
      <c r="SJN615" s="544"/>
      <c r="SJO615" s="544"/>
      <c r="SJP615" s="544"/>
      <c r="SJQ615" s="544"/>
      <c r="SJR615" s="544"/>
      <c r="SJS615" s="544"/>
      <c r="SJT615" s="544"/>
      <c r="SJU615" s="544"/>
      <c r="SJV615" s="544"/>
      <c r="SJW615" s="544"/>
      <c r="SJX615" s="544"/>
      <c r="SJY615" s="544"/>
      <c r="SJZ615" s="544"/>
      <c r="SKA615" s="544"/>
      <c r="SKB615" s="544"/>
      <c r="SKC615" s="544"/>
      <c r="SKD615" s="544"/>
      <c r="SKE615" s="544"/>
      <c r="SKF615" s="544"/>
      <c r="SKG615" s="544"/>
      <c r="SKH615" s="544"/>
      <c r="SKI615" s="544"/>
      <c r="SKJ615" s="544"/>
      <c r="SKK615" s="544"/>
      <c r="SKL615" s="544"/>
      <c r="SKM615" s="544"/>
      <c r="SKN615" s="544"/>
      <c r="SKO615" s="544"/>
      <c r="SKP615" s="544"/>
      <c r="SKQ615" s="544"/>
      <c r="SKR615" s="544"/>
      <c r="SKS615" s="544"/>
      <c r="SKT615" s="544"/>
      <c r="SKU615" s="544"/>
      <c r="SKV615" s="544"/>
      <c r="SKW615" s="544"/>
      <c r="SKX615" s="544"/>
      <c r="SKY615" s="544"/>
      <c r="SKZ615" s="544"/>
      <c r="SLA615" s="544"/>
      <c r="SLB615" s="544"/>
      <c r="SLC615" s="544"/>
      <c r="SLD615" s="544"/>
      <c r="SLE615" s="544"/>
      <c r="SLF615" s="544"/>
      <c r="SLG615" s="544"/>
      <c r="SLH615" s="544"/>
      <c r="SLI615" s="544"/>
      <c r="SLJ615" s="544"/>
      <c r="SLK615" s="544"/>
      <c r="SLL615" s="544"/>
      <c r="SLM615" s="544"/>
      <c r="SLN615" s="544"/>
      <c r="SLO615" s="544"/>
      <c r="SLP615" s="544"/>
      <c r="SLQ615" s="544"/>
      <c r="SLR615" s="544"/>
      <c r="SLS615" s="544"/>
      <c r="SLT615" s="544"/>
      <c r="SLU615" s="544"/>
      <c r="SLV615" s="544"/>
      <c r="SLW615" s="544"/>
      <c r="SLX615" s="544"/>
      <c r="SLY615" s="544"/>
      <c r="SLZ615" s="544"/>
      <c r="SMA615" s="544"/>
      <c r="SMB615" s="544"/>
      <c r="SMC615" s="544"/>
      <c r="SMD615" s="544"/>
      <c r="SME615" s="544"/>
      <c r="SMF615" s="544"/>
      <c r="SMG615" s="544"/>
      <c r="SMH615" s="544"/>
      <c r="SMI615" s="544"/>
      <c r="SMJ615" s="544"/>
      <c r="SMK615" s="544"/>
      <c r="SML615" s="544"/>
      <c r="SMM615" s="544"/>
      <c r="SMN615" s="544"/>
      <c r="SMO615" s="544"/>
      <c r="SMP615" s="544"/>
      <c r="SMQ615" s="544"/>
      <c r="SMR615" s="544"/>
      <c r="SMS615" s="544"/>
      <c r="SMT615" s="544"/>
      <c r="SMU615" s="544"/>
      <c r="SMV615" s="544"/>
      <c r="SMW615" s="544"/>
      <c r="SMX615" s="544"/>
      <c r="SMY615" s="544"/>
      <c r="SMZ615" s="544"/>
      <c r="SNA615" s="544"/>
      <c r="SNB615" s="544"/>
      <c r="SNC615" s="544"/>
      <c r="SND615" s="544"/>
      <c r="SNE615" s="544"/>
      <c r="SNF615" s="544"/>
      <c r="SNG615" s="544"/>
      <c r="SNH615" s="544"/>
      <c r="SNI615" s="544"/>
      <c r="SNJ615" s="544"/>
      <c r="SNK615" s="544"/>
      <c r="SNL615" s="544"/>
      <c r="SNM615" s="544"/>
      <c r="SNN615" s="544"/>
      <c r="SNO615" s="544"/>
      <c r="SNP615" s="544"/>
      <c r="SNQ615" s="544"/>
      <c r="SNR615" s="544"/>
      <c r="SNS615" s="544"/>
      <c r="SNT615" s="544"/>
      <c r="SNU615" s="544"/>
      <c r="SNV615" s="544"/>
      <c r="SNW615" s="544"/>
      <c r="SNX615" s="544"/>
      <c r="SNY615" s="544"/>
      <c r="SNZ615" s="544"/>
      <c r="SOA615" s="544"/>
      <c r="SOB615" s="544"/>
      <c r="SOC615" s="544"/>
      <c r="SOD615" s="544"/>
      <c r="SOE615" s="544"/>
      <c r="SOF615" s="544"/>
      <c r="SOG615" s="544"/>
      <c r="SOH615" s="544"/>
      <c r="SOI615" s="544"/>
      <c r="SOJ615" s="544"/>
      <c r="SOK615" s="544"/>
      <c r="SOL615" s="544"/>
      <c r="SOM615" s="544"/>
      <c r="SON615" s="544"/>
      <c r="SOO615" s="544"/>
      <c r="SOP615" s="544"/>
      <c r="SOQ615" s="544"/>
      <c r="SOR615" s="544"/>
      <c r="SOS615" s="544"/>
      <c r="SOT615" s="544"/>
      <c r="SOU615" s="544"/>
      <c r="SOV615" s="544"/>
      <c r="SOW615" s="544"/>
      <c r="SOX615" s="544"/>
      <c r="SOY615" s="544"/>
      <c r="SOZ615" s="544"/>
      <c r="SPA615" s="544"/>
      <c r="SPB615" s="544"/>
      <c r="SPC615" s="544"/>
      <c r="SPD615" s="544"/>
      <c r="SPE615" s="544"/>
      <c r="SPF615" s="544"/>
      <c r="SPG615" s="544"/>
      <c r="SPH615" s="544"/>
      <c r="SPI615" s="544"/>
      <c r="SPJ615" s="544"/>
      <c r="SPK615" s="544"/>
      <c r="SPL615" s="544"/>
      <c r="SPM615" s="544"/>
      <c r="SPN615" s="544"/>
      <c r="SPO615" s="544"/>
      <c r="SPP615" s="544"/>
      <c r="SPQ615" s="544"/>
      <c r="SPR615" s="544"/>
      <c r="SPS615" s="544"/>
      <c r="SPT615" s="544"/>
      <c r="SPU615" s="544"/>
      <c r="SPV615" s="544"/>
      <c r="SPW615" s="544"/>
      <c r="SPX615" s="544"/>
      <c r="SPY615" s="544"/>
      <c r="SPZ615" s="544"/>
      <c r="SQA615" s="544"/>
      <c r="SQB615" s="544"/>
      <c r="SQC615" s="544"/>
      <c r="SQD615" s="544"/>
      <c r="SQE615" s="544"/>
      <c r="SQF615" s="544"/>
      <c r="SQG615" s="544"/>
      <c r="SQH615" s="544"/>
      <c r="SQI615" s="544"/>
      <c r="SQJ615" s="544"/>
      <c r="SQK615" s="544"/>
      <c r="SQL615" s="544"/>
      <c r="SQM615" s="544"/>
      <c r="SQN615" s="544"/>
      <c r="SQO615" s="544"/>
      <c r="SQP615" s="544"/>
      <c r="SQQ615" s="544"/>
      <c r="SQR615" s="544"/>
      <c r="SQS615" s="544"/>
      <c r="SQT615" s="544"/>
      <c r="SQU615" s="544"/>
      <c r="SQV615" s="544"/>
      <c r="SQW615" s="544"/>
      <c r="SQX615" s="544"/>
      <c r="SQY615" s="544"/>
      <c r="SQZ615" s="544"/>
      <c r="SRA615" s="544"/>
      <c r="SRB615" s="544"/>
      <c r="SRC615" s="544"/>
      <c r="SRD615" s="544"/>
      <c r="SRE615" s="544"/>
      <c r="SRF615" s="544"/>
      <c r="SRG615" s="544"/>
      <c r="SRH615" s="544"/>
      <c r="SRI615" s="544"/>
      <c r="SRJ615" s="544"/>
      <c r="SRK615" s="544"/>
      <c r="SRL615" s="544"/>
      <c r="SRM615" s="544"/>
      <c r="SRN615" s="544"/>
      <c r="SRO615" s="544"/>
      <c r="SRP615" s="544"/>
      <c r="SRQ615" s="544"/>
      <c r="SRR615" s="544"/>
      <c r="SRS615" s="544"/>
      <c r="SRT615" s="544"/>
      <c r="SRU615" s="544"/>
      <c r="SRV615" s="544"/>
      <c r="SRW615" s="544"/>
      <c r="SRX615" s="544"/>
      <c r="SRY615" s="544"/>
      <c r="SRZ615" s="544"/>
      <c r="SSA615" s="544"/>
      <c r="SSB615" s="544"/>
      <c r="SSC615" s="544"/>
      <c r="SSD615" s="544"/>
      <c r="SSE615" s="544"/>
      <c r="SSF615" s="544"/>
      <c r="SSG615" s="544"/>
      <c r="SSH615" s="544"/>
      <c r="SSI615" s="544"/>
      <c r="SSJ615" s="544"/>
      <c r="SSK615" s="544"/>
      <c r="SSL615" s="544"/>
      <c r="SSM615" s="544"/>
      <c r="SSN615" s="544"/>
      <c r="SSO615" s="544"/>
      <c r="SSP615" s="544"/>
      <c r="SSQ615" s="544"/>
      <c r="SSR615" s="544"/>
      <c r="SSS615" s="544"/>
      <c r="SST615" s="544"/>
      <c r="SSU615" s="544"/>
      <c r="SSV615" s="544"/>
      <c r="SSW615" s="544"/>
      <c r="SSX615" s="544"/>
      <c r="SSY615" s="544"/>
      <c r="SSZ615" s="544"/>
      <c r="STA615" s="544"/>
      <c r="STB615" s="544"/>
      <c r="STC615" s="544"/>
      <c r="STD615" s="544"/>
      <c r="STE615" s="544"/>
      <c r="STF615" s="544"/>
      <c r="STG615" s="544"/>
      <c r="STH615" s="544"/>
      <c r="STI615" s="544"/>
      <c r="STJ615" s="544"/>
      <c r="STK615" s="544"/>
      <c r="STL615" s="544"/>
      <c r="STM615" s="544"/>
      <c r="STN615" s="544"/>
      <c r="STO615" s="544"/>
      <c r="STP615" s="544"/>
      <c r="STQ615" s="544"/>
      <c r="STR615" s="544"/>
      <c r="STS615" s="544"/>
      <c r="STT615" s="544"/>
      <c r="STU615" s="544"/>
      <c r="STV615" s="544"/>
      <c r="STW615" s="544"/>
      <c r="STX615" s="544"/>
      <c r="STY615" s="544"/>
      <c r="STZ615" s="544"/>
      <c r="SUA615" s="544"/>
      <c r="SUB615" s="544"/>
      <c r="SUC615" s="544"/>
      <c r="SUD615" s="544"/>
      <c r="SUE615" s="544"/>
      <c r="SUF615" s="544"/>
      <c r="SUG615" s="544"/>
      <c r="SUH615" s="544"/>
      <c r="SUI615" s="544"/>
      <c r="SUJ615" s="544"/>
      <c r="SUK615" s="544"/>
      <c r="SUL615" s="544"/>
      <c r="SUM615" s="544"/>
      <c r="SUN615" s="544"/>
      <c r="SUO615" s="544"/>
      <c r="SUP615" s="544"/>
      <c r="SUQ615" s="544"/>
      <c r="SUR615" s="544"/>
      <c r="SUS615" s="544"/>
      <c r="SUT615" s="544"/>
      <c r="SUU615" s="544"/>
      <c r="SUV615" s="544"/>
      <c r="SUW615" s="544"/>
      <c r="SUX615" s="544"/>
      <c r="SUY615" s="544"/>
      <c r="SUZ615" s="544"/>
      <c r="SVA615" s="544"/>
      <c r="SVB615" s="544"/>
      <c r="SVC615" s="544"/>
      <c r="SVD615" s="544"/>
      <c r="SVE615" s="544"/>
      <c r="SVF615" s="544"/>
      <c r="SVG615" s="544"/>
      <c r="SVH615" s="544"/>
      <c r="SVI615" s="544"/>
      <c r="SVJ615" s="544"/>
      <c r="SVK615" s="544"/>
      <c r="SVL615" s="544"/>
      <c r="SVM615" s="544"/>
      <c r="SVN615" s="544"/>
      <c r="SVO615" s="544"/>
      <c r="SVP615" s="544"/>
      <c r="SVQ615" s="544"/>
      <c r="SVR615" s="544"/>
      <c r="SVS615" s="544"/>
      <c r="SVT615" s="544"/>
      <c r="SVU615" s="544"/>
      <c r="SVV615" s="544"/>
      <c r="SVW615" s="544"/>
      <c r="SVX615" s="544"/>
      <c r="SVY615" s="544"/>
      <c r="SVZ615" s="544"/>
      <c r="SWA615" s="544"/>
      <c r="SWB615" s="544"/>
      <c r="SWC615" s="544"/>
      <c r="SWD615" s="544"/>
      <c r="SWE615" s="544"/>
      <c r="SWF615" s="544"/>
      <c r="SWG615" s="544"/>
      <c r="SWH615" s="544"/>
      <c r="SWI615" s="544"/>
      <c r="SWJ615" s="544"/>
      <c r="SWK615" s="544"/>
      <c r="SWL615" s="544"/>
      <c r="SWM615" s="544"/>
      <c r="SWN615" s="544"/>
      <c r="SWO615" s="544"/>
      <c r="SWP615" s="544"/>
      <c r="SWQ615" s="544"/>
      <c r="SWR615" s="544"/>
      <c r="SWS615" s="544"/>
      <c r="SWT615" s="544"/>
      <c r="SWU615" s="544"/>
      <c r="SWV615" s="544"/>
      <c r="SWW615" s="544"/>
      <c r="SWX615" s="544"/>
      <c r="SWY615" s="544"/>
      <c r="SWZ615" s="544"/>
      <c r="SXA615" s="544"/>
      <c r="SXB615" s="544"/>
      <c r="SXC615" s="544"/>
      <c r="SXD615" s="544"/>
      <c r="SXE615" s="544"/>
      <c r="SXF615" s="544"/>
      <c r="SXG615" s="544"/>
      <c r="SXH615" s="544"/>
      <c r="SXI615" s="544"/>
      <c r="SXJ615" s="544"/>
      <c r="SXK615" s="544"/>
      <c r="SXL615" s="544"/>
      <c r="SXM615" s="544"/>
      <c r="SXN615" s="544"/>
      <c r="SXO615" s="544"/>
      <c r="SXP615" s="544"/>
      <c r="SXQ615" s="544"/>
      <c r="SXR615" s="544"/>
      <c r="SXS615" s="544"/>
      <c r="SXT615" s="544"/>
      <c r="SXU615" s="544"/>
      <c r="SXV615" s="544"/>
      <c r="SXW615" s="544"/>
      <c r="SXX615" s="544"/>
      <c r="SXY615" s="544"/>
      <c r="SXZ615" s="544"/>
      <c r="SYA615" s="544"/>
      <c r="SYB615" s="544"/>
      <c r="SYC615" s="544"/>
      <c r="SYD615" s="544"/>
      <c r="SYE615" s="544"/>
      <c r="SYF615" s="544"/>
      <c r="SYG615" s="544"/>
      <c r="SYH615" s="544"/>
      <c r="SYI615" s="544"/>
      <c r="SYJ615" s="544"/>
      <c r="SYK615" s="544"/>
      <c r="SYL615" s="544"/>
      <c r="SYM615" s="544"/>
      <c r="SYN615" s="544"/>
      <c r="SYO615" s="544"/>
      <c r="SYP615" s="544"/>
      <c r="SYQ615" s="544"/>
      <c r="SYR615" s="544"/>
      <c r="SYS615" s="544"/>
      <c r="SYT615" s="544"/>
      <c r="SYU615" s="544"/>
      <c r="SYV615" s="544"/>
      <c r="SYW615" s="544"/>
      <c r="SYX615" s="544"/>
      <c r="SYY615" s="544"/>
      <c r="SYZ615" s="544"/>
      <c r="SZA615" s="544"/>
      <c r="SZB615" s="544"/>
      <c r="SZC615" s="544"/>
      <c r="SZD615" s="544"/>
      <c r="SZE615" s="544"/>
      <c r="SZF615" s="544"/>
      <c r="SZG615" s="544"/>
      <c r="SZH615" s="544"/>
      <c r="SZI615" s="544"/>
      <c r="SZJ615" s="544"/>
      <c r="SZK615" s="544"/>
      <c r="SZL615" s="544"/>
      <c r="SZM615" s="544"/>
      <c r="SZN615" s="544"/>
      <c r="SZO615" s="544"/>
      <c r="SZP615" s="544"/>
      <c r="SZQ615" s="544"/>
      <c r="SZR615" s="544"/>
      <c r="SZS615" s="544"/>
      <c r="SZT615" s="544"/>
      <c r="SZU615" s="544"/>
      <c r="SZV615" s="544"/>
      <c r="SZW615" s="544"/>
      <c r="SZX615" s="544"/>
      <c r="SZY615" s="544"/>
      <c r="SZZ615" s="544"/>
      <c r="TAA615" s="544"/>
      <c r="TAB615" s="544"/>
      <c r="TAC615" s="544"/>
      <c r="TAD615" s="544"/>
      <c r="TAE615" s="544"/>
      <c r="TAF615" s="544"/>
      <c r="TAG615" s="544"/>
      <c r="TAH615" s="544"/>
      <c r="TAI615" s="544"/>
      <c r="TAJ615" s="544"/>
      <c r="TAK615" s="544"/>
      <c r="TAL615" s="544"/>
      <c r="TAM615" s="544"/>
      <c r="TAN615" s="544"/>
      <c r="TAO615" s="544"/>
      <c r="TAP615" s="544"/>
      <c r="TAQ615" s="544"/>
      <c r="TAR615" s="544"/>
      <c r="TAS615" s="544"/>
      <c r="TAT615" s="544"/>
      <c r="TAU615" s="544"/>
      <c r="TAV615" s="544"/>
      <c r="TAW615" s="544"/>
      <c r="TAX615" s="544"/>
      <c r="TAY615" s="544"/>
      <c r="TAZ615" s="544"/>
      <c r="TBA615" s="544"/>
      <c r="TBB615" s="544"/>
      <c r="TBC615" s="544"/>
      <c r="TBD615" s="544"/>
      <c r="TBE615" s="544"/>
      <c r="TBF615" s="544"/>
      <c r="TBG615" s="544"/>
      <c r="TBH615" s="544"/>
      <c r="TBI615" s="544"/>
      <c r="TBJ615" s="544"/>
      <c r="TBK615" s="544"/>
      <c r="TBL615" s="544"/>
      <c r="TBM615" s="544"/>
      <c r="TBN615" s="544"/>
      <c r="TBO615" s="544"/>
      <c r="TBP615" s="544"/>
      <c r="TBQ615" s="544"/>
      <c r="TBR615" s="544"/>
      <c r="TBS615" s="544"/>
      <c r="TBT615" s="544"/>
      <c r="TBU615" s="544"/>
      <c r="TBV615" s="544"/>
      <c r="TBW615" s="544"/>
      <c r="TBX615" s="544"/>
      <c r="TBY615" s="544"/>
      <c r="TBZ615" s="544"/>
      <c r="TCA615" s="544"/>
      <c r="TCB615" s="544"/>
      <c r="TCC615" s="544"/>
      <c r="TCD615" s="544"/>
      <c r="TCE615" s="544"/>
      <c r="TCF615" s="544"/>
      <c r="TCG615" s="544"/>
      <c r="TCH615" s="544"/>
      <c r="TCI615" s="544"/>
      <c r="TCJ615" s="544"/>
      <c r="TCK615" s="544"/>
      <c r="TCL615" s="544"/>
      <c r="TCM615" s="544"/>
      <c r="TCN615" s="544"/>
      <c r="TCO615" s="544"/>
      <c r="TCP615" s="544"/>
      <c r="TCQ615" s="544"/>
      <c r="TCR615" s="544"/>
      <c r="TCS615" s="544"/>
      <c r="TCT615" s="544"/>
      <c r="TCU615" s="544"/>
      <c r="TCV615" s="544"/>
      <c r="TCW615" s="544"/>
      <c r="TCX615" s="544"/>
      <c r="TCY615" s="544"/>
      <c r="TCZ615" s="544"/>
      <c r="TDA615" s="544"/>
      <c r="TDB615" s="544"/>
      <c r="TDC615" s="544"/>
      <c r="TDD615" s="544"/>
      <c r="TDE615" s="544"/>
      <c r="TDF615" s="544"/>
      <c r="TDG615" s="544"/>
      <c r="TDH615" s="544"/>
      <c r="TDI615" s="544"/>
      <c r="TDJ615" s="544"/>
      <c r="TDK615" s="544"/>
      <c r="TDL615" s="544"/>
      <c r="TDM615" s="544"/>
      <c r="TDN615" s="544"/>
      <c r="TDO615" s="544"/>
      <c r="TDP615" s="544"/>
      <c r="TDQ615" s="544"/>
      <c r="TDR615" s="544"/>
      <c r="TDS615" s="544"/>
      <c r="TDT615" s="544"/>
      <c r="TDU615" s="544"/>
      <c r="TDV615" s="544"/>
      <c r="TDW615" s="544"/>
      <c r="TDX615" s="544"/>
      <c r="TDY615" s="544"/>
      <c r="TDZ615" s="544"/>
      <c r="TEA615" s="544"/>
      <c r="TEB615" s="544"/>
      <c r="TEC615" s="544"/>
      <c r="TED615" s="544"/>
      <c r="TEE615" s="544"/>
      <c r="TEF615" s="544"/>
      <c r="TEG615" s="544"/>
      <c r="TEH615" s="544"/>
      <c r="TEI615" s="544"/>
      <c r="TEJ615" s="544"/>
      <c r="TEK615" s="544"/>
      <c r="TEL615" s="544"/>
      <c r="TEM615" s="544"/>
      <c r="TEN615" s="544"/>
      <c r="TEO615" s="544"/>
      <c r="TEP615" s="544"/>
      <c r="TEQ615" s="544"/>
      <c r="TER615" s="544"/>
      <c r="TES615" s="544"/>
      <c r="TET615" s="544"/>
      <c r="TEU615" s="544"/>
      <c r="TEV615" s="544"/>
      <c r="TEW615" s="544"/>
      <c r="TEX615" s="544"/>
      <c r="TEY615" s="544"/>
      <c r="TEZ615" s="544"/>
      <c r="TFA615" s="544"/>
      <c r="TFB615" s="544"/>
      <c r="TFC615" s="544"/>
      <c r="TFD615" s="544"/>
      <c r="TFE615" s="544"/>
      <c r="TFF615" s="544"/>
      <c r="TFG615" s="544"/>
      <c r="TFH615" s="544"/>
      <c r="TFI615" s="544"/>
      <c r="TFJ615" s="544"/>
      <c r="TFK615" s="544"/>
      <c r="TFL615" s="544"/>
      <c r="TFM615" s="544"/>
      <c r="TFN615" s="544"/>
      <c r="TFO615" s="544"/>
      <c r="TFP615" s="544"/>
      <c r="TFQ615" s="544"/>
      <c r="TFR615" s="544"/>
      <c r="TFS615" s="544"/>
      <c r="TFT615" s="544"/>
      <c r="TFU615" s="544"/>
      <c r="TFV615" s="544"/>
      <c r="TFW615" s="544"/>
      <c r="TFX615" s="544"/>
      <c r="TFY615" s="544"/>
      <c r="TFZ615" s="544"/>
      <c r="TGA615" s="544"/>
      <c r="TGB615" s="544"/>
      <c r="TGC615" s="544"/>
      <c r="TGD615" s="544"/>
      <c r="TGE615" s="544"/>
      <c r="TGF615" s="544"/>
      <c r="TGG615" s="544"/>
      <c r="TGH615" s="544"/>
      <c r="TGI615" s="544"/>
      <c r="TGJ615" s="544"/>
      <c r="TGK615" s="544"/>
      <c r="TGL615" s="544"/>
      <c r="TGM615" s="544"/>
      <c r="TGN615" s="544"/>
      <c r="TGO615" s="544"/>
      <c r="TGP615" s="544"/>
      <c r="TGQ615" s="544"/>
      <c r="TGR615" s="544"/>
      <c r="TGS615" s="544"/>
      <c r="TGT615" s="544"/>
      <c r="TGU615" s="544"/>
      <c r="TGV615" s="544"/>
      <c r="TGW615" s="544"/>
      <c r="TGX615" s="544"/>
      <c r="TGY615" s="544"/>
      <c r="TGZ615" s="544"/>
      <c r="THA615" s="544"/>
      <c r="THB615" s="544"/>
      <c r="THC615" s="544"/>
      <c r="THD615" s="544"/>
      <c r="THE615" s="544"/>
      <c r="THF615" s="544"/>
      <c r="THG615" s="544"/>
      <c r="THH615" s="544"/>
      <c r="THI615" s="544"/>
      <c r="THJ615" s="544"/>
      <c r="THK615" s="544"/>
      <c r="THL615" s="544"/>
      <c r="THM615" s="544"/>
      <c r="THN615" s="544"/>
      <c r="THO615" s="544"/>
      <c r="THP615" s="544"/>
      <c r="THQ615" s="544"/>
      <c r="THR615" s="544"/>
      <c r="THS615" s="544"/>
      <c r="THT615" s="544"/>
      <c r="THU615" s="544"/>
      <c r="THV615" s="544"/>
      <c r="THW615" s="544"/>
      <c r="THX615" s="544"/>
      <c r="THY615" s="544"/>
      <c r="THZ615" s="544"/>
      <c r="TIA615" s="544"/>
      <c r="TIB615" s="544"/>
      <c r="TIC615" s="544"/>
      <c r="TID615" s="544"/>
      <c r="TIE615" s="544"/>
      <c r="TIF615" s="544"/>
      <c r="TIG615" s="544"/>
      <c r="TIH615" s="544"/>
      <c r="TII615" s="544"/>
      <c r="TIJ615" s="544"/>
      <c r="TIK615" s="544"/>
      <c r="TIL615" s="544"/>
      <c r="TIM615" s="544"/>
      <c r="TIN615" s="544"/>
      <c r="TIO615" s="544"/>
      <c r="TIP615" s="544"/>
      <c r="TIQ615" s="544"/>
      <c r="TIR615" s="544"/>
      <c r="TIS615" s="544"/>
      <c r="TIT615" s="544"/>
      <c r="TIU615" s="544"/>
      <c r="TIV615" s="544"/>
      <c r="TIW615" s="544"/>
      <c r="TIX615" s="544"/>
      <c r="TIY615" s="544"/>
      <c r="TIZ615" s="544"/>
      <c r="TJA615" s="544"/>
      <c r="TJB615" s="544"/>
      <c r="TJC615" s="544"/>
      <c r="TJD615" s="544"/>
      <c r="TJE615" s="544"/>
      <c r="TJF615" s="544"/>
      <c r="TJG615" s="544"/>
      <c r="TJH615" s="544"/>
      <c r="TJI615" s="544"/>
      <c r="TJJ615" s="544"/>
      <c r="TJK615" s="544"/>
      <c r="TJL615" s="544"/>
      <c r="TJM615" s="544"/>
      <c r="TJN615" s="544"/>
      <c r="TJO615" s="544"/>
      <c r="TJP615" s="544"/>
      <c r="TJQ615" s="544"/>
      <c r="TJR615" s="544"/>
      <c r="TJS615" s="544"/>
      <c r="TJT615" s="544"/>
      <c r="TJU615" s="544"/>
      <c r="TJV615" s="544"/>
      <c r="TJW615" s="544"/>
      <c r="TJX615" s="544"/>
      <c r="TJY615" s="544"/>
      <c r="TJZ615" s="544"/>
      <c r="TKA615" s="544"/>
      <c r="TKB615" s="544"/>
      <c r="TKC615" s="544"/>
      <c r="TKD615" s="544"/>
      <c r="TKE615" s="544"/>
      <c r="TKF615" s="544"/>
      <c r="TKG615" s="544"/>
      <c r="TKH615" s="544"/>
      <c r="TKI615" s="544"/>
      <c r="TKJ615" s="544"/>
      <c r="TKK615" s="544"/>
      <c r="TKL615" s="544"/>
      <c r="TKM615" s="544"/>
      <c r="TKN615" s="544"/>
      <c r="TKO615" s="544"/>
      <c r="TKP615" s="544"/>
      <c r="TKQ615" s="544"/>
      <c r="TKR615" s="544"/>
      <c r="TKS615" s="544"/>
      <c r="TKT615" s="544"/>
      <c r="TKU615" s="544"/>
      <c r="TKV615" s="544"/>
      <c r="TKW615" s="544"/>
      <c r="TKX615" s="544"/>
      <c r="TKY615" s="544"/>
      <c r="TKZ615" s="544"/>
      <c r="TLA615" s="544"/>
      <c r="TLB615" s="544"/>
      <c r="TLC615" s="544"/>
      <c r="TLD615" s="544"/>
      <c r="TLE615" s="544"/>
      <c r="TLF615" s="544"/>
      <c r="TLG615" s="544"/>
      <c r="TLH615" s="544"/>
      <c r="TLI615" s="544"/>
      <c r="TLJ615" s="544"/>
      <c r="TLK615" s="544"/>
      <c r="TLL615" s="544"/>
      <c r="TLM615" s="544"/>
      <c r="TLN615" s="544"/>
      <c r="TLO615" s="544"/>
      <c r="TLP615" s="544"/>
      <c r="TLQ615" s="544"/>
      <c r="TLR615" s="544"/>
      <c r="TLS615" s="544"/>
      <c r="TLT615" s="544"/>
      <c r="TLU615" s="544"/>
      <c r="TLV615" s="544"/>
      <c r="TLW615" s="544"/>
      <c r="TLX615" s="544"/>
      <c r="TLY615" s="544"/>
      <c r="TLZ615" s="544"/>
      <c r="TMA615" s="544"/>
      <c r="TMB615" s="544"/>
      <c r="TMC615" s="544"/>
      <c r="TMD615" s="544"/>
      <c r="TME615" s="544"/>
      <c r="TMF615" s="544"/>
      <c r="TMG615" s="544"/>
      <c r="TMH615" s="544"/>
      <c r="TMI615" s="544"/>
      <c r="TMJ615" s="544"/>
      <c r="TMK615" s="544"/>
      <c r="TML615" s="544"/>
      <c r="TMM615" s="544"/>
      <c r="TMN615" s="544"/>
      <c r="TMO615" s="544"/>
      <c r="TMP615" s="544"/>
      <c r="TMQ615" s="544"/>
      <c r="TMR615" s="544"/>
      <c r="TMS615" s="544"/>
      <c r="TMT615" s="544"/>
      <c r="TMU615" s="544"/>
      <c r="TMV615" s="544"/>
      <c r="TMW615" s="544"/>
      <c r="TMX615" s="544"/>
      <c r="TMY615" s="544"/>
      <c r="TMZ615" s="544"/>
      <c r="TNA615" s="544"/>
      <c r="TNB615" s="544"/>
      <c r="TNC615" s="544"/>
      <c r="TND615" s="544"/>
      <c r="TNE615" s="544"/>
      <c r="TNF615" s="544"/>
      <c r="TNG615" s="544"/>
      <c r="TNH615" s="544"/>
      <c r="TNI615" s="544"/>
      <c r="TNJ615" s="544"/>
      <c r="TNK615" s="544"/>
      <c r="TNL615" s="544"/>
      <c r="TNM615" s="544"/>
      <c r="TNN615" s="544"/>
      <c r="TNO615" s="544"/>
      <c r="TNP615" s="544"/>
      <c r="TNQ615" s="544"/>
      <c r="TNR615" s="544"/>
      <c r="TNS615" s="544"/>
      <c r="TNT615" s="544"/>
      <c r="TNU615" s="544"/>
      <c r="TNV615" s="544"/>
      <c r="TNW615" s="544"/>
      <c r="TNX615" s="544"/>
      <c r="TNY615" s="544"/>
      <c r="TNZ615" s="544"/>
      <c r="TOA615" s="544"/>
      <c r="TOB615" s="544"/>
      <c r="TOC615" s="544"/>
      <c r="TOD615" s="544"/>
      <c r="TOE615" s="544"/>
      <c r="TOF615" s="544"/>
      <c r="TOG615" s="544"/>
      <c r="TOH615" s="544"/>
      <c r="TOI615" s="544"/>
      <c r="TOJ615" s="544"/>
      <c r="TOK615" s="544"/>
      <c r="TOL615" s="544"/>
      <c r="TOM615" s="544"/>
      <c r="TON615" s="544"/>
      <c r="TOO615" s="544"/>
      <c r="TOP615" s="544"/>
      <c r="TOQ615" s="544"/>
      <c r="TOR615" s="544"/>
      <c r="TOS615" s="544"/>
      <c r="TOT615" s="544"/>
      <c r="TOU615" s="544"/>
      <c r="TOV615" s="544"/>
      <c r="TOW615" s="544"/>
      <c r="TOX615" s="544"/>
      <c r="TOY615" s="544"/>
      <c r="TOZ615" s="544"/>
      <c r="TPA615" s="544"/>
      <c r="TPB615" s="544"/>
      <c r="TPC615" s="544"/>
      <c r="TPD615" s="544"/>
      <c r="TPE615" s="544"/>
      <c r="TPF615" s="544"/>
      <c r="TPG615" s="544"/>
      <c r="TPH615" s="544"/>
      <c r="TPI615" s="544"/>
      <c r="TPJ615" s="544"/>
      <c r="TPK615" s="544"/>
      <c r="TPL615" s="544"/>
      <c r="TPM615" s="544"/>
      <c r="TPN615" s="544"/>
      <c r="TPO615" s="544"/>
      <c r="TPP615" s="544"/>
      <c r="TPQ615" s="544"/>
      <c r="TPR615" s="544"/>
      <c r="TPS615" s="544"/>
      <c r="TPT615" s="544"/>
      <c r="TPU615" s="544"/>
      <c r="TPV615" s="544"/>
      <c r="TPW615" s="544"/>
      <c r="TPX615" s="544"/>
      <c r="TPY615" s="544"/>
      <c r="TPZ615" s="544"/>
      <c r="TQA615" s="544"/>
      <c r="TQB615" s="544"/>
      <c r="TQC615" s="544"/>
      <c r="TQD615" s="544"/>
      <c r="TQE615" s="544"/>
      <c r="TQF615" s="544"/>
      <c r="TQG615" s="544"/>
      <c r="TQH615" s="544"/>
      <c r="TQI615" s="544"/>
      <c r="TQJ615" s="544"/>
      <c r="TQK615" s="544"/>
      <c r="TQL615" s="544"/>
      <c r="TQM615" s="544"/>
      <c r="TQN615" s="544"/>
      <c r="TQO615" s="544"/>
      <c r="TQP615" s="544"/>
      <c r="TQQ615" s="544"/>
      <c r="TQR615" s="544"/>
      <c r="TQS615" s="544"/>
      <c r="TQT615" s="544"/>
      <c r="TQU615" s="544"/>
      <c r="TQV615" s="544"/>
      <c r="TQW615" s="544"/>
      <c r="TQX615" s="544"/>
      <c r="TQY615" s="544"/>
      <c r="TQZ615" s="544"/>
      <c r="TRA615" s="544"/>
      <c r="TRB615" s="544"/>
      <c r="TRC615" s="544"/>
      <c r="TRD615" s="544"/>
      <c r="TRE615" s="544"/>
      <c r="TRF615" s="544"/>
      <c r="TRG615" s="544"/>
      <c r="TRH615" s="544"/>
      <c r="TRI615" s="544"/>
      <c r="TRJ615" s="544"/>
      <c r="TRK615" s="544"/>
      <c r="TRL615" s="544"/>
      <c r="TRM615" s="544"/>
      <c r="TRN615" s="544"/>
      <c r="TRO615" s="544"/>
      <c r="TRP615" s="544"/>
      <c r="TRQ615" s="544"/>
      <c r="TRR615" s="544"/>
      <c r="TRS615" s="544"/>
      <c r="TRT615" s="544"/>
      <c r="TRU615" s="544"/>
      <c r="TRV615" s="544"/>
      <c r="TRW615" s="544"/>
      <c r="TRX615" s="544"/>
      <c r="TRY615" s="544"/>
      <c r="TRZ615" s="544"/>
      <c r="TSA615" s="544"/>
      <c r="TSB615" s="544"/>
      <c r="TSC615" s="544"/>
      <c r="TSD615" s="544"/>
      <c r="TSE615" s="544"/>
      <c r="TSF615" s="544"/>
      <c r="TSG615" s="544"/>
      <c r="TSH615" s="544"/>
      <c r="TSI615" s="544"/>
      <c r="TSJ615" s="544"/>
      <c r="TSK615" s="544"/>
      <c r="TSL615" s="544"/>
      <c r="TSM615" s="544"/>
      <c r="TSN615" s="544"/>
      <c r="TSO615" s="544"/>
      <c r="TSP615" s="544"/>
      <c r="TSQ615" s="544"/>
      <c r="TSR615" s="544"/>
      <c r="TSS615" s="544"/>
      <c r="TST615" s="544"/>
      <c r="TSU615" s="544"/>
      <c r="TSV615" s="544"/>
      <c r="TSW615" s="544"/>
      <c r="TSX615" s="544"/>
      <c r="TSY615" s="544"/>
      <c r="TSZ615" s="544"/>
      <c r="TTA615" s="544"/>
      <c r="TTB615" s="544"/>
      <c r="TTC615" s="544"/>
      <c r="TTD615" s="544"/>
      <c r="TTE615" s="544"/>
      <c r="TTF615" s="544"/>
      <c r="TTG615" s="544"/>
      <c r="TTH615" s="544"/>
      <c r="TTI615" s="544"/>
      <c r="TTJ615" s="544"/>
      <c r="TTK615" s="544"/>
      <c r="TTL615" s="544"/>
      <c r="TTM615" s="544"/>
      <c r="TTN615" s="544"/>
      <c r="TTO615" s="544"/>
      <c r="TTP615" s="544"/>
      <c r="TTQ615" s="544"/>
      <c r="TTR615" s="544"/>
      <c r="TTS615" s="544"/>
      <c r="TTT615" s="544"/>
      <c r="TTU615" s="544"/>
      <c r="TTV615" s="544"/>
      <c r="TTW615" s="544"/>
      <c r="TTX615" s="544"/>
      <c r="TTY615" s="544"/>
      <c r="TTZ615" s="544"/>
      <c r="TUA615" s="544"/>
      <c r="TUB615" s="544"/>
      <c r="TUC615" s="544"/>
      <c r="TUD615" s="544"/>
      <c r="TUE615" s="544"/>
      <c r="TUF615" s="544"/>
      <c r="TUG615" s="544"/>
      <c r="TUH615" s="544"/>
      <c r="TUI615" s="544"/>
      <c r="TUJ615" s="544"/>
      <c r="TUK615" s="544"/>
      <c r="TUL615" s="544"/>
      <c r="TUM615" s="544"/>
      <c r="TUN615" s="544"/>
      <c r="TUO615" s="544"/>
      <c r="TUP615" s="544"/>
      <c r="TUQ615" s="544"/>
      <c r="TUR615" s="544"/>
      <c r="TUS615" s="544"/>
      <c r="TUT615" s="544"/>
      <c r="TUU615" s="544"/>
      <c r="TUV615" s="544"/>
      <c r="TUW615" s="544"/>
      <c r="TUX615" s="544"/>
      <c r="TUY615" s="544"/>
      <c r="TUZ615" s="544"/>
      <c r="TVA615" s="544"/>
      <c r="TVB615" s="544"/>
      <c r="TVC615" s="544"/>
      <c r="TVD615" s="544"/>
      <c r="TVE615" s="544"/>
      <c r="TVF615" s="544"/>
      <c r="TVG615" s="544"/>
      <c r="TVH615" s="544"/>
      <c r="TVI615" s="544"/>
      <c r="TVJ615" s="544"/>
      <c r="TVK615" s="544"/>
      <c r="TVL615" s="544"/>
      <c r="TVM615" s="544"/>
      <c r="TVN615" s="544"/>
      <c r="TVO615" s="544"/>
      <c r="TVP615" s="544"/>
      <c r="TVQ615" s="544"/>
      <c r="TVR615" s="544"/>
      <c r="TVS615" s="544"/>
      <c r="TVT615" s="544"/>
      <c r="TVU615" s="544"/>
      <c r="TVV615" s="544"/>
      <c r="TVW615" s="544"/>
      <c r="TVX615" s="544"/>
      <c r="TVY615" s="544"/>
      <c r="TVZ615" s="544"/>
      <c r="TWA615" s="544"/>
      <c r="TWB615" s="544"/>
      <c r="TWC615" s="544"/>
      <c r="TWD615" s="544"/>
      <c r="TWE615" s="544"/>
      <c r="TWF615" s="544"/>
      <c r="TWG615" s="544"/>
      <c r="TWH615" s="544"/>
      <c r="TWI615" s="544"/>
      <c r="TWJ615" s="544"/>
      <c r="TWK615" s="544"/>
      <c r="TWL615" s="544"/>
      <c r="TWM615" s="544"/>
      <c r="TWN615" s="544"/>
      <c r="TWO615" s="544"/>
      <c r="TWP615" s="544"/>
      <c r="TWQ615" s="544"/>
      <c r="TWR615" s="544"/>
      <c r="TWS615" s="544"/>
      <c r="TWT615" s="544"/>
      <c r="TWU615" s="544"/>
      <c r="TWV615" s="544"/>
      <c r="TWW615" s="544"/>
      <c r="TWX615" s="544"/>
      <c r="TWY615" s="544"/>
      <c r="TWZ615" s="544"/>
      <c r="TXA615" s="544"/>
      <c r="TXB615" s="544"/>
      <c r="TXC615" s="544"/>
      <c r="TXD615" s="544"/>
      <c r="TXE615" s="544"/>
      <c r="TXF615" s="544"/>
      <c r="TXG615" s="544"/>
      <c r="TXH615" s="544"/>
      <c r="TXI615" s="544"/>
      <c r="TXJ615" s="544"/>
      <c r="TXK615" s="544"/>
      <c r="TXL615" s="544"/>
      <c r="TXM615" s="544"/>
      <c r="TXN615" s="544"/>
      <c r="TXO615" s="544"/>
      <c r="TXP615" s="544"/>
      <c r="TXQ615" s="544"/>
      <c r="TXR615" s="544"/>
      <c r="TXS615" s="544"/>
      <c r="TXT615" s="544"/>
      <c r="TXU615" s="544"/>
      <c r="TXV615" s="544"/>
      <c r="TXW615" s="544"/>
      <c r="TXX615" s="544"/>
      <c r="TXY615" s="544"/>
      <c r="TXZ615" s="544"/>
      <c r="TYA615" s="544"/>
      <c r="TYB615" s="544"/>
      <c r="TYC615" s="544"/>
      <c r="TYD615" s="544"/>
      <c r="TYE615" s="544"/>
      <c r="TYF615" s="544"/>
      <c r="TYG615" s="544"/>
      <c r="TYH615" s="544"/>
      <c r="TYI615" s="544"/>
      <c r="TYJ615" s="544"/>
      <c r="TYK615" s="544"/>
      <c r="TYL615" s="544"/>
      <c r="TYM615" s="544"/>
      <c r="TYN615" s="544"/>
      <c r="TYO615" s="544"/>
      <c r="TYP615" s="544"/>
      <c r="TYQ615" s="544"/>
      <c r="TYR615" s="544"/>
      <c r="TYS615" s="544"/>
      <c r="TYT615" s="544"/>
      <c r="TYU615" s="544"/>
      <c r="TYV615" s="544"/>
      <c r="TYW615" s="544"/>
      <c r="TYX615" s="544"/>
      <c r="TYY615" s="544"/>
      <c r="TYZ615" s="544"/>
      <c r="TZA615" s="544"/>
      <c r="TZB615" s="544"/>
      <c r="TZC615" s="544"/>
      <c r="TZD615" s="544"/>
      <c r="TZE615" s="544"/>
      <c r="TZF615" s="544"/>
      <c r="TZG615" s="544"/>
      <c r="TZH615" s="544"/>
      <c r="TZI615" s="544"/>
      <c r="TZJ615" s="544"/>
      <c r="TZK615" s="544"/>
      <c r="TZL615" s="544"/>
      <c r="TZM615" s="544"/>
      <c r="TZN615" s="544"/>
      <c r="TZO615" s="544"/>
      <c r="TZP615" s="544"/>
      <c r="TZQ615" s="544"/>
      <c r="TZR615" s="544"/>
      <c r="TZS615" s="544"/>
      <c r="TZT615" s="544"/>
      <c r="TZU615" s="544"/>
      <c r="TZV615" s="544"/>
      <c r="TZW615" s="544"/>
      <c r="TZX615" s="544"/>
      <c r="TZY615" s="544"/>
      <c r="TZZ615" s="544"/>
      <c r="UAA615" s="544"/>
      <c r="UAB615" s="544"/>
      <c r="UAC615" s="544"/>
      <c r="UAD615" s="544"/>
      <c r="UAE615" s="544"/>
      <c r="UAF615" s="544"/>
      <c r="UAG615" s="544"/>
      <c r="UAH615" s="544"/>
      <c r="UAI615" s="544"/>
      <c r="UAJ615" s="544"/>
      <c r="UAK615" s="544"/>
      <c r="UAL615" s="544"/>
      <c r="UAM615" s="544"/>
      <c r="UAN615" s="544"/>
      <c r="UAO615" s="544"/>
      <c r="UAP615" s="544"/>
      <c r="UAQ615" s="544"/>
      <c r="UAR615" s="544"/>
      <c r="UAS615" s="544"/>
      <c r="UAT615" s="544"/>
      <c r="UAU615" s="544"/>
      <c r="UAV615" s="544"/>
      <c r="UAW615" s="544"/>
      <c r="UAX615" s="544"/>
      <c r="UAY615" s="544"/>
      <c r="UAZ615" s="544"/>
      <c r="UBA615" s="544"/>
      <c r="UBB615" s="544"/>
      <c r="UBC615" s="544"/>
      <c r="UBD615" s="544"/>
      <c r="UBE615" s="544"/>
      <c r="UBF615" s="544"/>
      <c r="UBG615" s="544"/>
      <c r="UBH615" s="544"/>
      <c r="UBI615" s="544"/>
      <c r="UBJ615" s="544"/>
      <c r="UBK615" s="544"/>
      <c r="UBL615" s="544"/>
      <c r="UBM615" s="544"/>
      <c r="UBN615" s="544"/>
      <c r="UBO615" s="544"/>
      <c r="UBP615" s="544"/>
      <c r="UBQ615" s="544"/>
      <c r="UBR615" s="544"/>
      <c r="UBS615" s="544"/>
      <c r="UBT615" s="544"/>
      <c r="UBU615" s="544"/>
      <c r="UBV615" s="544"/>
      <c r="UBW615" s="544"/>
      <c r="UBX615" s="544"/>
      <c r="UBY615" s="544"/>
      <c r="UBZ615" s="544"/>
      <c r="UCA615" s="544"/>
      <c r="UCB615" s="544"/>
      <c r="UCC615" s="544"/>
      <c r="UCD615" s="544"/>
      <c r="UCE615" s="544"/>
      <c r="UCF615" s="544"/>
      <c r="UCG615" s="544"/>
      <c r="UCH615" s="544"/>
      <c r="UCI615" s="544"/>
      <c r="UCJ615" s="544"/>
      <c r="UCK615" s="544"/>
      <c r="UCL615" s="544"/>
      <c r="UCM615" s="544"/>
      <c r="UCN615" s="544"/>
      <c r="UCO615" s="544"/>
      <c r="UCP615" s="544"/>
      <c r="UCQ615" s="544"/>
      <c r="UCR615" s="544"/>
      <c r="UCS615" s="544"/>
      <c r="UCT615" s="544"/>
      <c r="UCU615" s="544"/>
      <c r="UCV615" s="544"/>
      <c r="UCW615" s="544"/>
      <c r="UCX615" s="544"/>
      <c r="UCY615" s="544"/>
      <c r="UCZ615" s="544"/>
      <c r="UDA615" s="544"/>
      <c r="UDB615" s="544"/>
      <c r="UDC615" s="544"/>
      <c r="UDD615" s="544"/>
      <c r="UDE615" s="544"/>
      <c r="UDF615" s="544"/>
      <c r="UDG615" s="544"/>
      <c r="UDH615" s="544"/>
      <c r="UDI615" s="544"/>
      <c r="UDJ615" s="544"/>
      <c r="UDK615" s="544"/>
      <c r="UDL615" s="544"/>
      <c r="UDM615" s="544"/>
      <c r="UDN615" s="544"/>
      <c r="UDO615" s="544"/>
      <c r="UDP615" s="544"/>
      <c r="UDQ615" s="544"/>
      <c r="UDR615" s="544"/>
      <c r="UDS615" s="544"/>
      <c r="UDT615" s="544"/>
      <c r="UDU615" s="544"/>
      <c r="UDV615" s="544"/>
      <c r="UDW615" s="544"/>
      <c r="UDX615" s="544"/>
      <c r="UDY615" s="544"/>
      <c r="UDZ615" s="544"/>
      <c r="UEA615" s="544"/>
      <c r="UEB615" s="544"/>
      <c r="UEC615" s="544"/>
      <c r="UED615" s="544"/>
      <c r="UEE615" s="544"/>
      <c r="UEF615" s="544"/>
      <c r="UEG615" s="544"/>
      <c r="UEH615" s="544"/>
      <c r="UEI615" s="544"/>
      <c r="UEJ615" s="544"/>
      <c r="UEK615" s="544"/>
      <c r="UEL615" s="544"/>
      <c r="UEM615" s="544"/>
      <c r="UEN615" s="544"/>
      <c r="UEO615" s="544"/>
      <c r="UEP615" s="544"/>
      <c r="UEQ615" s="544"/>
      <c r="UER615" s="544"/>
      <c r="UES615" s="544"/>
      <c r="UET615" s="544"/>
      <c r="UEU615" s="544"/>
      <c r="UEV615" s="544"/>
      <c r="UEW615" s="544"/>
      <c r="UEX615" s="544"/>
      <c r="UEY615" s="544"/>
      <c r="UEZ615" s="544"/>
      <c r="UFA615" s="544"/>
      <c r="UFB615" s="544"/>
      <c r="UFC615" s="544"/>
      <c r="UFD615" s="544"/>
      <c r="UFE615" s="544"/>
      <c r="UFF615" s="544"/>
      <c r="UFG615" s="544"/>
      <c r="UFH615" s="544"/>
      <c r="UFI615" s="544"/>
      <c r="UFJ615" s="544"/>
      <c r="UFK615" s="544"/>
      <c r="UFL615" s="544"/>
      <c r="UFM615" s="544"/>
      <c r="UFN615" s="544"/>
      <c r="UFO615" s="544"/>
      <c r="UFP615" s="544"/>
      <c r="UFQ615" s="544"/>
      <c r="UFR615" s="544"/>
      <c r="UFS615" s="544"/>
      <c r="UFT615" s="544"/>
      <c r="UFU615" s="544"/>
      <c r="UFV615" s="544"/>
      <c r="UFW615" s="544"/>
      <c r="UFX615" s="544"/>
      <c r="UFY615" s="544"/>
      <c r="UFZ615" s="544"/>
      <c r="UGA615" s="544"/>
      <c r="UGB615" s="544"/>
      <c r="UGC615" s="544"/>
      <c r="UGD615" s="544"/>
      <c r="UGE615" s="544"/>
      <c r="UGF615" s="544"/>
      <c r="UGG615" s="544"/>
      <c r="UGH615" s="544"/>
      <c r="UGI615" s="544"/>
      <c r="UGJ615" s="544"/>
      <c r="UGK615" s="544"/>
      <c r="UGL615" s="544"/>
      <c r="UGM615" s="544"/>
      <c r="UGN615" s="544"/>
      <c r="UGO615" s="544"/>
      <c r="UGP615" s="544"/>
      <c r="UGQ615" s="544"/>
      <c r="UGR615" s="544"/>
      <c r="UGS615" s="544"/>
      <c r="UGT615" s="544"/>
      <c r="UGU615" s="544"/>
      <c r="UGV615" s="544"/>
      <c r="UGW615" s="544"/>
      <c r="UGX615" s="544"/>
      <c r="UGY615" s="544"/>
      <c r="UGZ615" s="544"/>
      <c r="UHA615" s="544"/>
      <c r="UHB615" s="544"/>
      <c r="UHC615" s="544"/>
      <c r="UHD615" s="544"/>
      <c r="UHE615" s="544"/>
      <c r="UHF615" s="544"/>
      <c r="UHG615" s="544"/>
      <c r="UHH615" s="544"/>
      <c r="UHI615" s="544"/>
      <c r="UHJ615" s="544"/>
      <c r="UHK615" s="544"/>
      <c r="UHL615" s="544"/>
      <c r="UHM615" s="544"/>
      <c r="UHN615" s="544"/>
      <c r="UHO615" s="544"/>
      <c r="UHP615" s="544"/>
      <c r="UHQ615" s="544"/>
      <c r="UHR615" s="544"/>
      <c r="UHS615" s="544"/>
      <c r="UHT615" s="544"/>
      <c r="UHU615" s="544"/>
      <c r="UHV615" s="544"/>
      <c r="UHW615" s="544"/>
      <c r="UHX615" s="544"/>
      <c r="UHY615" s="544"/>
      <c r="UHZ615" s="544"/>
      <c r="UIA615" s="544"/>
      <c r="UIB615" s="544"/>
      <c r="UIC615" s="544"/>
      <c r="UID615" s="544"/>
      <c r="UIE615" s="544"/>
      <c r="UIF615" s="544"/>
      <c r="UIG615" s="544"/>
      <c r="UIH615" s="544"/>
      <c r="UII615" s="544"/>
      <c r="UIJ615" s="544"/>
      <c r="UIK615" s="544"/>
      <c r="UIL615" s="544"/>
      <c r="UIM615" s="544"/>
      <c r="UIN615" s="544"/>
      <c r="UIO615" s="544"/>
      <c r="UIP615" s="544"/>
      <c r="UIQ615" s="544"/>
      <c r="UIR615" s="544"/>
      <c r="UIS615" s="544"/>
      <c r="UIT615" s="544"/>
      <c r="UIU615" s="544"/>
      <c r="UIV615" s="544"/>
      <c r="UIW615" s="544"/>
      <c r="UIX615" s="544"/>
      <c r="UIY615" s="544"/>
      <c r="UIZ615" s="544"/>
      <c r="UJA615" s="544"/>
      <c r="UJB615" s="544"/>
      <c r="UJC615" s="544"/>
      <c r="UJD615" s="544"/>
      <c r="UJE615" s="544"/>
      <c r="UJF615" s="544"/>
      <c r="UJG615" s="544"/>
      <c r="UJH615" s="544"/>
      <c r="UJI615" s="544"/>
      <c r="UJJ615" s="544"/>
      <c r="UJK615" s="544"/>
      <c r="UJL615" s="544"/>
      <c r="UJM615" s="544"/>
      <c r="UJN615" s="544"/>
      <c r="UJO615" s="544"/>
      <c r="UJP615" s="544"/>
      <c r="UJQ615" s="544"/>
      <c r="UJR615" s="544"/>
      <c r="UJS615" s="544"/>
      <c r="UJT615" s="544"/>
      <c r="UJU615" s="544"/>
      <c r="UJV615" s="544"/>
      <c r="UJW615" s="544"/>
      <c r="UJX615" s="544"/>
      <c r="UJY615" s="544"/>
      <c r="UJZ615" s="544"/>
      <c r="UKA615" s="544"/>
      <c r="UKB615" s="544"/>
      <c r="UKC615" s="544"/>
      <c r="UKD615" s="544"/>
      <c r="UKE615" s="544"/>
      <c r="UKF615" s="544"/>
      <c r="UKG615" s="544"/>
      <c r="UKH615" s="544"/>
      <c r="UKI615" s="544"/>
      <c r="UKJ615" s="544"/>
      <c r="UKK615" s="544"/>
      <c r="UKL615" s="544"/>
      <c r="UKM615" s="544"/>
      <c r="UKN615" s="544"/>
      <c r="UKO615" s="544"/>
      <c r="UKP615" s="544"/>
      <c r="UKQ615" s="544"/>
      <c r="UKR615" s="544"/>
      <c r="UKS615" s="544"/>
      <c r="UKT615" s="544"/>
      <c r="UKU615" s="544"/>
      <c r="UKV615" s="544"/>
      <c r="UKW615" s="544"/>
      <c r="UKX615" s="544"/>
      <c r="UKY615" s="544"/>
      <c r="UKZ615" s="544"/>
      <c r="ULA615" s="544"/>
      <c r="ULB615" s="544"/>
      <c r="ULC615" s="544"/>
      <c r="ULD615" s="544"/>
      <c r="ULE615" s="544"/>
      <c r="ULF615" s="544"/>
      <c r="ULG615" s="544"/>
      <c r="ULH615" s="544"/>
      <c r="ULI615" s="544"/>
      <c r="ULJ615" s="544"/>
      <c r="ULK615" s="544"/>
      <c r="ULL615" s="544"/>
      <c r="ULM615" s="544"/>
      <c r="ULN615" s="544"/>
      <c r="ULO615" s="544"/>
      <c r="ULP615" s="544"/>
      <c r="ULQ615" s="544"/>
      <c r="ULR615" s="544"/>
      <c r="ULS615" s="544"/>
      <c r="ULT615" s="544"/>
      <c r="ULU615" s="544"/>
      <c r="ULV615" s="544"/>
      <c r="ULW615" s="544"/>
      <c r="ULX615" s="544"/>
      <c r="ULY615" s="544"/>
      <c r="ULZ615" s="544"/>
      <c r="UMA615" s="544"/>
      <c r="UMB615" s="544"/>
      <c r="UMC615" s="544"/>
      <c r="UMD615" s="544"/>
      <c r="UME615" s="544"/>
      <c r="UMF615" s="544"/>
      <c r="UMG615" s="544"/>
      <c r="UMH615" s="544"/>
      <c r="UMI615" s="544"/>
      <c r="UMJ615" s="544"/>
      <c r="UMK615" s="544"/>
      <c r="UML615" s="544"/>
      <c r="UMM615" s="544"/>
      <c r="UMN615" s="544"/>
      <c r="UMO615" s="544"/>
      <c r="UMP615" s="544"/>
      <c r="UMQ615" s="544"/>
      <c r="UMR615" s="544"/>
      <c r="UMS615" s="544"/>
      <c r="UMT615" s="544"/>
      <c r="UMU615" s="544"/>
      <c r="UMV615" s="544"/>
      <c r="UMW615" s="544"/>
      <c r="UMX615" s="544"/>
      <c r="UMY615" s="544"/>
      <c r="UMZ615" s="544"/>
      <c r="UNA615" s="544"/>
      <c r="UNB615" s="544"/>
      <c r="UNC615" s="544"/>
      <c r="UND615" s="544"/>
      <c r="UNE615" s="544"/>
      <c r="UNF615" s="544"/>
      <c r="UNG615" s="544"/>
      <c r="UNH615" s="544"/>
      <c r="UNI615" s="544"/>
      <c r="UNJ615" s="544"/>
      <c r="UNK615" s="544"/>
      <c r="UNL615" s="544"/>
      <c r="UNM615" s="544"/>
      <c r="UNN615" s="544"/>
      <c r="UNO615" s="544"/>
      <c r="UNP615" s="544"/>
      <c r="UNQ615" s="544"/>
      <c r="UNR615" s="544"/>
      <c r="UNS615" s="544"/>
      <c r="UNT615" s="544"/>
      <c r="UNU615" s="544"/>
      <c r="UNV615" s="544"/>
      <c r="UNW615" s="544"/>
      <c r="UNX615" s="544"/>
      <c r="UNY615" s="544"/>
      <c r="UNZ615" s="544"/>
      <c r="UOA615" s="544"/>
      <c r="UOB615" s="544"/>
      <c r="UOC615" s="544"/>
      <c r="UOD615" s="544"/>
      <c r="UOE615" s="544"/>
      <c r="UOF615" s="544"/>
      <c r="UOG615" s="544"/>
      <c r="UOH615" s="544"/>
      <c r="UOI615" s="544"/>
      <c r="UOJ615" s="544"/>
      <c r="UOK615" s="544"/>
      <c r="UOL615" s="544"/>
      <c r="UOM615" s="544"/>
      <c r="UON615" s="544"/>
      <c r="UOO615" s="544"/>
      <c r="UOP615" s="544"/>
      <c r="UOQ615" s="544"/>
      <c r="UOR615" s="544"/>
      <c r="UOS615" s="544"/>
      <c r="UOT615" s="544"/>
      <c r="UOU615" s="544"/>
      <c r="UOV615" s="544"/>
      <c r="UOW615" s="544"/>
      <c r="UOX615" s="544"/>
      <c r="UOY615" s="544"/>
      <c r="UOZ615" s="544"/>
      <c r="UPA615" s="544"/>
      <c r="UPB615" s="544"/>
      <c r="UPC615" s="544"/>
      <c r="UPD615" s="544"/>
      <c r="UPE615" s="544"/>
      <c r="UPF615" s="544"/>
      <c r="UPG615" s="544"/>
      <c r="UPH615" s="544"/>
      <c r="UPI615" s="544"/>
      <c r="UPJ615" s="544"/>
      <c r="UPK615" s="544"/>
      <c r="UPL615" s="544"/>
      <c r="UPM615" s="544"/>
      <c r="UPN615" s="544"/>
      <c r="UPO615" s="544"/>
      <c r="UPP615" s="544"/>
      <c r="UPQ615" s="544"/>
      <c r="UPR615" s="544"/>
      <c r="UPS615" s="544"/>
      <c r="UPT615" s="544"/>
      <c r="UPU615" s="544"/>
      <c r="UPV615" s="544"/>
      <c r="UPW615" s="544"/>
      <c r="UPX615" s="544"/>
      <c r="UPY615" s="544"/>
      <c r="UPZ615" s="544"/>
      <c r="UQA615" s="544"/>
      <c r="UQB615" s="544"/>
      <c r="UQC615" s="544"/>
      <c r="UQD615" s="544"/>
      <c r="UQE615" s="544"/>
      <c r="UQF615" s="544"/>
      <c r="UQG615" s="544"/>
      <c r="UQH615" s="544"/>
      <c r="UQI615" s="544"/>
      <c r="UQJ615" s="544"/>
      <c r="UQK615" s="544"/>
      <c r="UQL615" s="544"/>
      <c r="UQM615" s="544"/>
      <c r="UQN615" s="544"/>
      <c r="UQO615" s="544"/>
      <c r="UQP615" s="544"/>
      <c r="UQQ615" s="544"/>
      <c r="UQR615" s="544"/>
      <c r="UQS615" s="544"/>
      <c r="UQT615" s="544"/>
      <c r="UQU615" s="544"/>
      <c r="UQV615" s="544"/>
      <c r="UQW615" s="544"/>
      <c r="UQX615" s="544"/>
      <c r="UQY615" s="544"/>
      <c r="UQZ615" s="544"/>
      <c r="URA615" s="544"/>
      <c r="URB615" s="544"/>
      <c r="URC615" s="544"/>
      <c r="URD615" s="544"/>
      <c r="URE615" s="544"/>
      <c r="URF615" s="544"/>
      <c r="URG615" s="544"/>
      <c r="URH615" s="544"/>
      <c r="URI615" s="544"/>
      <c r="URJ615" s="544"/>
      <c r="URK615" s="544"/>
      <c r="URL615" s="544"/>
      <c r="URM615" s="544"/>
      <c r="URN615" s="544"/>
      <c r="URO615" s="544"/>
      <c r="URP615" s="544"/>
      <c r="URQ615" s="544"/>
      <c r="URR615" s="544"/>
      <c r="URS615" s="544"/>
      <c r="URT615" s="544"/>
      <c r="URU615" s="544"/>
      <c r="URV615" s="544"/>
      <c r="URW615" s="544"/>
      <c r="URX615" s="544"/>
      <c r="URY615" s="544"/>
      <c r="URZ615" s="544"/>
      <c r="USA615" s="544"/>
      <c r="USB615" s="544"/>
      <c r="USC615" s="544"/>
      <c r="USD615" s="544"/>
      <c r="USE615" s="544"/>
      <c r="USF615" s="544"/>
      <c r="USG615" s="544"/>
      <c r="USH615" s="544"/>
      <c r="USI615" s="544"/>
      <c r="USJ615" s="544"/>
      <c r="USK615" s="544"/>
      <c r="USL615" s="544"/>
      <c r="USM615" s="544"/>
      <c r="USN615" s="544"/>
      <c r="USO615" s="544"/>
      <c r="USP615" s="544"/>
      <c r="USQ615" s="544"/>
      <c r="USR615" s="544"/>
      <c r="USS615" s="544"/>
      <c r="UST615" s="544"/>
      <c r="USU615" s="544"/>
      <c r="USV615" s="544"/>
      <c r="USW615" s="544"/>
      <c r="USX615" s="544"/>
      <c r="USY615" s="544"/>
      <c r="USZ615" s="544"/>
      <c r="UTA615" s="544"/>
      <c r="UTB615" s="544"/>
      <c r="UTC615" s="544"/>
      <c r="UTD615" s="544"/>
      <c r="UTE615" s="544"/>
      <c r="UTF615" s="544"/>
      <c r="UTG615" s="544"/>
      <c r="UTH615" s="544"/>
      <c r="UTI615" s="544"/>
      <c r="UTJ615" s="544"/>
      <c r="UTK615" s="544"/>
      <c r="UTL615" s="544"/>
      <c r="UTM615" s="544"/>
      <c r="UTN615" s="544"/>
      <c r="UTO615" s="544"/>
      <c r="UTP615" s="544"/>
      <c r="UTQ615" s="544"/>
      <c r="UTR615" s="544"/>
      <c r="UTS615" s="544"/>
      <c r="UTT615" s="544"/>
      <c r="UTU615" s="544"/>
      <c r="UTV615" s="544"/>
      <c r="UTW615" s="544"/>
      <c r="UTX615" s="544"/>
      <c r="UTY615" s="544"/>
      <c r="UTZ615" s="544"/>
      <c r="UUA615" s="544"/>
      <c r="UUB615" s="544"/>
      <c r="UUC615" s="544"/>
      <c r="UUD615" s="544"/>
      <c r="UUE615" s="544"/>
      <c r="UUF615" s="544"/>
      <c r="UUG615" s="544"/>
      <c r="UUH615" s="544"/>
      <c r="UUI615" s="544"/>
      <c r="UUJ615" s="544"/>
      <c r="UUK615" s="544"/>
      <c r="UUL615" s="544"/>
      <c r="UUM615" s="544"/>
      <c r="UUN615" s="544"/>
      <c r="UUO615" s="544"/>
      <c r="UUP615" s="544"/>
      <c r="UUQ615" s="544"/>
      <c r="UUR615" s="544"/>
      <c r="UUS615" s="544"/>
      <c r="UUT615" s="544"/>
      <c r="UUU615" s="544"/>
      <c r="UUV615" s="544"/>
      <c r="UUW615" s="544"/>
      <c r="UUX615" s="544"/>
      <c r="UUY615" s="544"/>
      <c r="UUZ615" s="544"/>
      <c r="UVA615" s="544"/>
      <c r="UVB615" s="544"/>
      <c r="UVC615" s="544"/>
      <c r="UVD615" s="544"/>
      <c r="UVE615" s="544"/>
      <c r="UVF615" s="544"/>
      <c r="UVG615" s="544"/>
      <c r="UVH615" s="544"/>
      <c r="UVI615" s="544"/>
      <c r="UVJ615" s="544"/>
      <c r="UVK615" s="544"/>
      <c r="UVL615" s="544"/>
      <c r="UVM615" s="544"/>
      <c r="UVN615" s="544"/>
      <c r="UVO615" s="544"/>
      <c r="UVP615" s="544"/>
      <c r="UVQ615" s="544"/>
      <c r="UVR615" s="544"/>
      <c r="UVS615" s="544"/>
      <c r="UVT615" s="544"/>
      <c r="UVU615" s="544"/>
      <c r="UVV615" s="544"/>
      <c r="UVW615" s="544"/>
      <c r="UVX615" s="544"/>
      <c r="UVY615" s="544"/>
      <c r="UVZ615" s="544"/>
      <c r="UWA615" s="544"/>
      <c r="UWB615" s="544"/>
      <c r="UWC615" s="544"/>
      <c r="UWD615" s="544"/>
      <c r="UWE615" s="544"/>
      <c r="UWF615" s="544"/>
      <c r="UWG615" s="544"/>
      <c r="UWH615" s="544"/>
      <c r="UWI615" s="544"/>
      <c r="UWJ615" s="544"/>
      <c r="UWK615" s="544"/>
      <c r="UWL615" s="544"/>
      <c r="UWM615" s="544"/>
      <c r="UWN615" s="544"/>
      <c r="UWO615" s="544"/>
      <c r="UWP615" s="544"/>
      <c r="UWQ615" s="544"/>
      <c r="UWR615" s="544"/>
      <c r="UWS615" s="544"/>
      <c r="UWT615" s="544"/>
      <c r="UWU615" s="544"/>
      <c r="UWV615" s="544"/>
      <c r="UWW615" s="544"/>
      <c r="UWX615" s="544"/>
      <c r="UWY615" s="544"/>
      <c r="UWZ615" s="544"/>
      <c r="UXA615" s="544"/>
      <c r="UXB615" s="544"/>
      <c r="UXC615" s="544"/>
      <c r="UXD615" s="544"/>
      <c r="UXE615" s="544"/>
      <c r="UXF615" s="544"/>
      <c r="UXG615" s="544"/>
      <c r="UXH615" s="544"/>
      <c r="UXI615" s="544"/>
      <c r="UXJ615" s="544"/>
      <c r="UXK615" s="544"/>
      <c r="UXL615" s="544"/>
      <c r="UXM615" s="544"/>
      <c r="UXN615" s="544"/>
      <c r="UXO615" s="544"/>
      <c r="UXP615" s="544"/>
      <c r="UXQ615" s="544"/>
      <c r="UXR615" s="544"/>
      <c r="UXS615" s="544"/>
      <c r="UXT615" s="544"/>
      <c r="UXU615" s="544"/>
      <c r="UXV615" s="544"/>
      <c r="UXW615" s="544"/>
      <c r="UXX615" s="544"/>
      <c r="UXY615" s="544"/>
      <c r="UXZ615" s="544"/>
      <c r="UYA615" s="544"/>
      <c r="UYB615" s="544"/>
      <c r="UYC615" s="544"/>
      <c r="UYD615" s="544"/>
      <c r="UYE615" s="544"/>
      <c r="UYF615" s="544"/>
      <c r="UYG615" s="544"/>
      <c r="UYH615" s="544"/>
      <c r="UYI615" s="544"/>
      <c r="UYJ615" s="544"/>
      <c r="UYK615" s="544"/>
      <c r="UYL615" s="544"/>
      <c r="UYM615" s="544"/>
      <c r="UYN615" s="544"/>
      <c r="UYO615" s="544"/>
      <c r="UYP615" s="544"/>
      <c r="UYQ615" s="544"/>
      <c r="UYR615" s="544"/>
      <c r="UYS615" s="544"/>
      <c r="UYT615" s="544"/>
      <c r="UYU615" s="544"/>
      <c r="UYV615" s="544"/>
      <c r="UYW615" s="544"/>
      <c r="UYX615" s="544"/>
      <c r="UYY615" s="544"/>
      <c r="UYZ615" s="544"/>
      <c r="UZA615" s="544"/>
      <c r="UZB615" s="544"/>
      <c r="UZC615" s="544"/>
      <c r="UZD615" s="544"/>
      <c r="UZE615" s="544"/>
      <c r="UZF615" s="544"/>
      <c r="UZG615" s="544"/>
      <c r="UZH615" s="544"/>
      <c r="UZI615" s="544"/>
      <c r="UZJ615" s="544"/>
      <c r="UZK615" s="544"/>
      <c r="UZL615" s="544"/>
      <c r="UZM615" s="544"/>
      <c r="UZN615" s="544"/>
      <c r="UZO615" s="544"/>
      <c r="UZP615" s="544"/>
      <c r="UZQ615" s="544"/>
      <c r="UZR615" s="544"/>
      <c r="UZS615" s="544"/>
      <c r="UZT615" s="544"/>
      <c r="UZU615" s="544"/>
      <c r="UZV615" s="544"/>
      <c r="UZW615" s="544"/>
      <c r="UZX615" s="544"/>
      <c r="UZY615" s="544"/>
      <c r="UZZ615" s="544"/>
      <c r="VAA615" s="544"/>
      <c r="VAB615" s="544"/>
      <c r="VAC615" s="544"/>
      <c r="VAD615" s="544"/>
      <c r="VAE615" s="544"/>
      <c r="VAF615" s="544"/>
      <c r="VAG615" s="544"/>
      <c r="VAH615" s="544"/>
      <c r="VAI615" s="544"/>
      <c r="VAJ615" s="544"/>
      <c r="VAK615" s="544"/>
      <c r="VAL615" s="544"/>
      <c r="VAM615" s="544"/>
      <c r="VAN615" s="544"/>
      <c r="VAO615" s="544"/>
      <c r="VAP615" s="544"/>
      <c r="VAQ615" s="544"/>
      <c r="VAR615" s="544"/>
      <c r="VAS615" s="544"/>
      <c r="VAT615" s="544"/>
      <c r="VAU615" s="544"/>
      <c r="VAV615" s="544"/>
      <c r="VAW615" s="544"/>
      <c r="VAX615" s="544"/>
      <c r="VAY615" s="544"/>
      <c r="VAZ615" s="544"/>
      <c r="VBA615" s="544"/>
      <c r="VBB615" s="544"/>
      <c r="VBC615" s="544"/>
      <c r="VBD615" s="544"/>
      <c r="VBE615" s="544"/>
      <c r="VBF615" s="544"/>
      <c r="VBG615" s="544"/>
      <c r="VBH615" s="544"/>
      <c r="VBI615" s="544"/>
      <c r="VBJ615" s="544"/>
      <c r="VBK615" s="544"/>
      <c r="VBL615" s="544"/>
      <c r="VBM615" s="544"/>
      <c r="VBN615" s="544"/>
      <c r="VBO615" s="544"/>
      <c r="VBP615" s="544"/>
      <c r="VBQ615" s="544"/>
      <c r="VBR615" s="544"/>
      <c r="VBS615" s="544"/>
      <c r="VBT615" s="544"/>
      <c r="VBU615" s="544"/>
      <c r="VBV615" s="544"/>
      <c r="VBW615" s="544"/>
      <c r="VBX615" s="544"/>
      <c r="VBY615" s="544"/>
      <c r="VBZ615" s="544"/>
      <c r="VCA615" s="544"/>
      <c r="VCB615" s="544"/>
      <c r="VCC615" s="544"/>
      <c r="VCD615" s="544"/>
      <c r="VCE615" s="544"/>
      <c r="VCF615" s="544"/>
      <c r="VCG615" s="544"/>
      <c r="VCH615" s="544"/>
      <c r="VCI615" s="544"/>
      <c r="VCJ615" s="544"/>
      <c r="VCK615" s="544"/>
      <c r="VCL615" s="544"/>
      <c r="VCM615" s="544"/>
      <c r="VCN615" s="544"/>
      <c r="VCO615" s="544"/>
      <c r="VCP615" s="544"/>
      <c r="VCQ615" s="544"/>
      <c r="VCR615" s="544"/>
      <c r="VCS615" s="544"/>
      <c r="VCT615" s="544"/>
      <c r="VCU615" s="544"/>
      <c r="VCV615" s="544"/>
      <c r="VCW615" s="544"/>
      <c r="VCX615" s="544"/>
      <c r="VCY615" s="544"/>
      <c r="VCZ615" s="544"/>
      <c r="VDA615" s="544"/>
      <c r="VDB615" s="544"/>
      <c r="VDC615" s="544"/>
      <c r="VDD615" s="544"/>
      <c r="VDE615" s="544"/>
      <c r="VDF615" s="544"/>
      <c r="VDG615" s="544"/>
      <c r="VDH615" s="544"/>
      <c r="VDI615" s="544"/>
      <c r="VDJ615" s="544"/>
      <c r="VDK615" s="544"/>
      <c r="VDL615" s="544"/>
      <c r="VDM615" s="544"/>
      <c r="VDN615" s="544"/>
      <c r="VDO615" s="544"/>
      <c r="VDP615" s="544"/>
      <c r="VDQ615" s="544"/>
      <c r="VDR615" s="544"/>
      <c r="VDS615" s="544"/>
      <c r="VDT615" s="544"/>
      <c r="VDU615" s="544"/>
      <c r="VDV615" s="544"/>
      <c r="VDW615" s="544"/>
      <c r="VDX615" s="544"/>
      <c r="VDY615" s="544"/>
      <c r="VDZ615" s="544"/>
      <c r="VEA615" s="544"/>
      <c r="VEB615" s="544"/>
      <c r="VEC615" s="544"/>
      <c r="VED615" s="544"/>
      <c r="VEE615" s="544"/>
      <c r="VEF615" s="544"/>
      <c r="VEG615" s="544"/>
      <c r="VEH615" s="544"/>
      <c r="VEI615" s="544"/>
      <c r="VEJ615" s="544"/>
      <c r="VEK615" s="544"/>
      <c r="VEL615" s="544"/>
      <c r="VEM615" s="544"/>
      <c r="VEN615" s="544"/>
      <c r="VEO615" s="544"/>
      <c r="VEP615" s="544"/>
      <c r="VEQ615" s="544"/>
      <c r="VER615" s="544"/>
      <c r="VES615" s="544"/>
      <c r="VET615" s="544"/>
      <c r="VEU615" s="544"/>
      <c r="VEV615" s="544"/>
      <c r="VEW615" s="544"/>
      <c r="VEX615" s="544"/>
      <c r="VEY615" s="544"/>
      <c r="VEZ615" s="544"/>
      <c r="VFA615" s="544"/>
      <c r="VFB615" s="544"/>
      <c r="VFC615" s="544"/>
      <c r="VFD615" s="544"/>
      <c r="VFE615" s="544"/>
      <c r="VFF615" s="544"/>
      <c r="VFG615" s="544"/>
      <c r="VFH615" s="544"/>
      <c r="VFI615" s="544"/>
      <c r="VFJ615" s="544"/>
      <c r="VFK615" s="544"/>
      <c r="VFL615" s="544"/>
      <c r="VFM615" s="544"/>
      <c r="VFN615" s="544"/>
      <c r="VFO615" s="544"/>
      <c r="VFP615" s="544"/>
      <c r="VFQ615" s="544"/>
      <c r="VFR615" s="544"/>
      <c r="VFS615" s="544"/>
      <c r="VFT615" s="544"/>
      <c r="VFU615" s="544"/>
      <c r="VFV615" s="544"/>
      <c r="VFW615" s="544"/>
      <c r="VFX615" s="544"/>
      <c r="VFY615" s="544"/>
      <c r="VFZ615" s="544"/>
      <c r="VGA615" s="544"/>
      <c r="VGB615" s="544"/>
      <c r="VGC615" s="544"/>
      <c r="VGD615" s="544"/>
      <c r="VGE615" s="544"/>
      <c r="VGF615" s="544"/>
      <c r="VGG615" s="544"/>
      <c r="VGH615" s="544"/>
      <c r="VGI615" s="544"/>
      <c r="VGJ615" s="544"/>
      <c r="VGK615" s="544"/>
      <c r="VGL615" s="544"/>
      <c r="VGM615" s="544"/>
      <c r="VGN615" s="544"/>
      <c r="VGO615" s="544"/>
      <c r="VGP615" s="544"/>
      <c r="VGQ615" s="544"/>
      <c r="VGR615" s="544"/>
      <c r="VGS615" s="544"/>
      <c r="VGT615" s="544"/>
      <c r="VGU615" s="544"/>
      <c r="VGV615" s="544"/>
      <c r="VGW615" s="544"/>
      <c r="VGX615" s="544"/>
      <c r="VGY615" s="544"/>
      <c r="VGZ615" s="544"/>
      <c r="VHA615" s="544"/>
      <c r="VHB615" s="544"/>
      <c r="VHC615" s="544"/>
      <c r="VHD615" s="544"/>
      <c r="VHE615" s="544"/>
      <c r="VHF615" s="544"/>
      <c r="VHG615" s="544"/>
      <c r="VHH615" s="544"/>
      <c r="VHI615" s="544"/>
      <c r="VHJ615" s="544"/>
      <c r="VHK615" s="544"/>
      <c r="VHL615" s="544"/>
      <c r="VHM615" s="544"/>
      <c r="VHN615" s="544"/>
      <c r="VHO615" s="544"/>
      <c r="VHP615" s="544"/>
      <c r="VHQ615" s="544"/>
      <c r="VHR615" s="544"/>
      <c r="VHS615" s="544"/>
      <c r="VHT615" s="544"/>
      <c r="VHU615" s="544"/>
      <c r="VHV615" s="544"/>
      <c r="VHW615" s="544"/>
      <c r="VHX615" s="544"/>
      <c r="VHY615" s="544"/>
      <c r="VHZ615" s="544"/>
      <c r="VIA615" s="544"/>
      <c r="VIB615" s="544"/>
      <c r="VIC615" s="544"/>
      <c r="VID615" s="544"/>
      <c r="VIE615" s="544"/>
      <c r="VIF615" s="544"/>
      <c r="VIG615" s="544"/>
      <c r="VIH615" s="544"/>
      <c r="VII615" s="544"/>
      <c r="VIJ615" s="544"/>
      <c r="VIK615" s="544"/>
      <c r="VIL615" s="544"/>
      <c r="VIM615" s="544"/>
      <c r="VIN615" s="544"/>
      <c r="VIO615" s="544"/>
      <c r="VIP615" s="544"/>
      <c r="VIQ615" s="544"/>
      <c r="VIR615" s="544"/>
      <c r="VIS615" s="544"/>
      <c r="VIT615" s="544"/>
      <c r="VIU615" s="544"/>
      <c r="VIV615" s="544"/>
      <c r="VIW615" s="544"/>
      <c r="VIX615" s="544"/>
      <c r="VIY615" s="544"/>
      <c r="VIZ615" s="544"/>
      <c r="VJA615" s="544"/>
      <c r="VJB615" s="544"/>
      <c r="VJC615" s="544"/>
      <c r="VJD615" s="544"/>
      <c r="VJE615" s="544"/>
      <c r="VJF615" s="544"/>
      <c r="VJG615" s="544"/>
      <c r="VJH615" s="544"/>
      <c r="VJI615" s="544"/>
      <c r="VJJ615" s="544"/>
      <c r="VJK615" s="544"/>
      <c r="VJL615" s="544"/>
      <c r="VJM615" s="544"/>
      <c r="VJN615" s="544"/>
      <c r="VJO615" s="544"/>
      <c r="VJP615" s="544"/>
      <c r="VJQ615" s="544"/>
      <c r="VJR615" s="544"/>
      <c r="VJS615" s="544"/>
      <c r="VJT615" s="544"/>
      <c r="VJU615" s="544"/>
      <c r="VJV615" s="544"/>
      <c r="VJW615" s="544"/>
      <c r="VJX615" s="544"/>
      <c r="VJY615" s="544"/>
      <c r="VJZ615" s="544"/>
      <c r="VKA615" s="544"/>
      <c r="VKB615" s="544"/>
      <c r="VKC615" s="544"/>
      <c r="VKD615" s="544"/>
      <c r="VKE615" s="544"/>
      <c r="VKF615" s="544"/>
      <c r="VKG615" s="544"/>
      <c r="VKH615" s="544"/>
      <c r="VKI615" s="544"/>
      <c r="VKJ615" s="544"/>
      <c r="VKK615" s="544"/>
      <c r="VKL615" s="544"/>
      <c r="VKM615" s="544"/>
      <c r="VKN615" s="544"/>
      <c r="VKO615" s="544"/>
      <c r="VKP615" s="544"/>
      <c r="VKQ615" s="544"/>
      <c r="VKR615" s="544"/>
      <c r="VKS615" s="544"/>
      <c r="VKT615" s="544"/>
      <c r="VKU615" s="544"/>
      <c r="VKV615" s="544"/>
      <c r="VKW615" s="544"/>
      <c r="VKX615" s="544"/>
      <c r="VKY615" s="544"/>
      <c r="VKZ615" s="544"/>
      <c r="VLA615" s="544"/>
      <c r="VLB615" s="544"/>
      <c r="VLC615" s="544"/>
      <c r="VLD615" s="544"/>
      <c r="VLE615" s="544"/>
      <c r="VLF615" s="544"/>
      <c r="VLG615" s="544"/>
      <c r="VLH615" s="544"/>
      <c r="VLI615" s="544"/>
      <c r="VLJ615" s="544"/>
      <c r="VLK615" s="544"/>
      <c r="VLL615" s="544"/>
      <c r="VLM615" s="544"/>
      <c r="VLN615" s="544"/>
      <c r="VLO615" s="544"/>
      <c r="VLP615" s="544"/>
      <c r="VLQ615" s="544"/>
      <c r="VLR615" s="544"/>
      <c r="VLS615" s="544"/>
      <c r="VLT615" s="544"/>
      <c r="VLU615" s="544"/>
      <c r="VLV615" s="544"/>
      <c r="VLW615" s="544"/>
      <c r="VLX615" s="544"/>
      <c r="VLY615" s="544"/>
      <c r="VLZ615" s="544"/>
      <c r="VMA615" s="544"/>
      <c r="VMB615" s="544"/>
      <c r="VMC615" s="544"/>
      <c r="VMD615" s="544"/>
      <c r="VME615" s="544"/>
      <c r="VMF615" s="544"/>
      <c r="VMG615" s="544"/>
      <c r="VMH615" s="544"/>
      <c r="VMI615" s="544"/>
      <c r="VMJ615" s="544"/>
      <c r="VMK615" s="544"/>
      <c r="VML615" s="544"/>
      <c r="VMM615" s="544"/>
      <c r="VMN615" s="544"/>
      <c r="VMO615" s="544"/>
      <c r="VMP615" s="544"/>
      <c r="VMQ615" s="544"/>
      <c r="VMR615" s="544"/>
      <c r="VMS615" s="544"/>
      <c r="VMT615" s="544"/>
      <c r="VMU615" s="544"/>
      <c r="VMV615" s="544"/>
      <c r="VMW615" s="544"/>
      <c r="VMX615" s="544"/>
      <c r="VMY615" s="544"/>
      <c r="VMZ615" s="544"/>
      <c r="VNA615" s="544"/>
      <c r="VNB615" s="544"/>
      <c r="VNC615" s="544"/>
      <c r="VND615" s="544"/>
      <c r="VNE615" s="544"/>
      <c r="VNF615" s="544"/>
      <c r="VNG615" s="544"/>
      <c r="VNH615" s="544"/>
      <c r="VNI615" s="544"/>
      <c r="VNJ615" s="544"/>
      <c r="VNK615" s="544"/>
      <c r="VNL615" s="544"/>
      <c r="VNM615" s="544"/>
      <c r="VNN615" s="544"/>
      <c r="VNO615" s="544"/>
      <c r="VNP615" s="544"/>
      <c r="VNQ615" s="544"/>
      <c r="VNR615" s="544"/>
      <c r="VNS615" s="544"/>
      <c r="VNT615" s="544"/>
      <c r="VNU615" s="544"/>
      <c r="VNV615" s="544"/>
      <c r="VNW615" s="544"/>
      <c r="VNX615" s="544"/>
      <c r="VNY615" s="544"/>
      <c r="VNZ615" s="544"/>
      <c r="VOA615" s="544"/>
      <c r="VOB615" s="544"/>
      <c r="VOC615" s="544"/>
      <c r="VOD615" s="544"/>
      <c r="VOE615" s="544"/>
      <c r="VOF615" s="544"/>
      <c r="VOG615" s="544"/>
      <c r="VOH615" s="544"/>
      <c r="VOI615" s="544"/>
      <c r="VOJ615" s="544"/>
      <c r="VOK615" s="544"/>
      <c r="VOL615" s="544"/>
      <c r="VOM615" s="544"/>
      <c r="VON615" s="544"/>
      <c r="VOO615" s="544"/>
      <c r="VOP615" s="544"/>
      <c r="VOQ615" s="544"/>
      <c r="VOR615" s="544"/>
      <c r="VOS615" s="544"/>
      <c r="VOT615" s="544"/>
      <c r="VOU615" s="544"/>
      <c r="VOV615" s="544"/>
      <c r="VOW615" s="544"/>
      <c r="VOX615" s="544"/>
      <c r="VOY615" s="544"/>
      <c r="VOZ615" s="544"/>
      <c r="VPA615" s="544"/>
      <c r="VPB615" s="544"/>
      <c r="VPC615" s="544"/>
      <c r="VPD615" s="544"/>
      <c r="VPE615" s="544"/>
      <c r="VPF615" s="544"/>
      <c r="VPG615" s="544"/>
      <c r="VPH615" s="544"/>
      <c r="VPI615" s="544"/>
      <c r="VPJ615" s="544"/>
      <c r="VPK615" s="544"/>
      <c r="VPL615" s="544"/>
      <c r="VPM615" s="544"/>
      <c r="VPN615" s="544"/>
      <c r="VPO615" s="544"/>
      <c r="VPP615" s="544"/>
      <c r="VPQ615" s="544"/>
      <c r="VPR615" s="544"/>
      <c r="VPS615" s="544"/>
      <c r="VPT615" s="544"/>
      <c r="VPU615" s="544"/>
      <c r="VPV615" s="544"/>
      <c r="VPW615" s="544"/>
      <c r="VPX615" s="544"/>
      <c r="VPY615" s="544"/>
      <c r="VPZ615" s="544"/>
      <c r="VQA615" s="544"/>
      <c r="VQB615" s="544"/>
      <c r="VQC615" s="544"/>
      <c r="VQD615" s="544"/>
      <c r="VQE615" s="544"/>
      <c r="VQF615" s="544"/>
      <c r="VQG615" s="544"/>
      <c r="VQH615" s="544"/>
      <c r="VQI615" s="544"/>
      <c r="VQJ615" s="544"/>
      <c r="VQK615" s="544"/>
      <c r="VQL615" s="544"/>
      <c r="VQM615" s="544"/>
      <c r="VQN615" s="544"/>
      <c r="VQO615" s="544"/>
      <c r="VQP615" s="544"/>
      <c r="VQQ615" s="544"/>
      <c r="VQR615" s="544"/>
      <c r="VQS615" s="544"/>
      <c r="VQT615" s="544"/>
      <c r="VQU615" s="544"/>
      <c r="VQV615" s="544"/>
      <c r="VQW615" s="544"/>
      <c r="VQX615" s="544"/>
      <c r="VQY615" s="544"/>
      <c r="VQZ615" s="544"/>
      <c r="VRA615" s="544"/>
      <c r="VRB615" s="544"/>
      <c r="VRC615" s="544"/>
      <c r="VRD615" s="544"/>
      <c r="VRE615" s="544"/>
      <c r="VRF615" s="544"/>
      <c r="VRG615" s="544"/>
      <c r="VRH615" s="544"/>
      <c r="VRI615" s="544"/>
      <c r="VRJ615" s="544"/>
      <c r="VRK615" s="544"/>
      <c r="VRL615" s="544"/>
      <c r="VRM615" s="544"/>
      <c r="VRN615" s="544"/>
      <c r="VRO615" s="544"/>
      <c r="VRP615" s="544"/>
      <c r="VRQ615" s="544"/>
      <c r="VRR615" s="544"/>
      <c r="VRS615" s="544"/>
      <c r="VRT615" s="544"/>
      <c r="VRU615" s="544"/>
      <c r="VRV615" s="544"/>
      <c r="VRW615" s="544"/>
      <c r="VRX615" s="544"/>
      <c r="VRY615" s="544"/>
      <c r="VRZ615" s="544"/>
      <c r="VSA615" s="544"/>
      <c r="VSB615" s="544"/>
      <c r="VSC615" s="544"/>
      <c r="VSD615" s="544"/>
      <c r="VSE615" s="544"/>
      <c r="VSF615" s="544"/>
      <c r="VSG615" s="544"/>
      <c r="VSH615" s="544"/>
      <c r="VSI615" s="544"/>
      <c r="VSJ615" s="544"/>
      <c r="VSK615" s="544"/>
      <c r="VSL615" s="544"/>
      <c r="VSM615" s="544"/>
      <c r="VSN615" s="544"/>
      <c r="VSO615" s="544"/>
      <c r="VSP615" s="544"/>
      <c r="VSQ615" s="544"/>
      <c r="VSR615" s="544"/>
      <c r="VSS615" s="544"/>
      <c r="VST615" s="544"/>
      <c r="VSU615" s="544"/>
      <c r="VSV615" s="544"/>
      <c r="VSW615" s="544"/>
      <c r="VSX615" s="544"/>
      <c r="VSY615" s="544"/>
      <c r="VSZ615" s="544"/>
      <c r="VTA615" s="544"/>
      <c r="VTB615" s="544"/>
      <c r="VTC615" s="544"/>
      <c r="VTD615" s="544"/>
      <c r="VTE615" s="544"/>
      <c r="VTF615" s="544"/>
      <c r="VTG615" s="544"/>
      <c r="VTH615" s="544"/>
      <c r="VTI615" s="544"/>
      <c r="VTJ615" s="544"/>
      <c r="VTK615" s="544"/>
      <c r="VTL615" s="544"/>
      <c r="VTM615" s="544"/>
      <c r="VTN615" s="544"/>
      <c r="VTO615" s="544"/>
      <c r="VTP615" s="544"/>
      <c r="VTQ615" s="544"/>
      <c r="VTR615" s="544"/>
      <c r="VTS615" s="544"/>
      <c r="VTT615" s="544"/>
      <c r="VTU615" s="544"/>
      <c r="VTV615" s="544"/>
      <c r="VTW615" s="544"/>
      <c r="VTX615" s="544"/>
      <c r="VTY615" s="544"/>
      <c r="VTZ615" s="544"/>
      <c r="VUA615" s="544"/>
      <c r="VUB615" s="544"/>
      <c r="VUC615" s="544"/>
      <c r="VUD615" s="544"/>
      <c r="VUE615" s="544"/>
      <c r="VUF615" s="544"/>
      <c r="VUG615" s="544"/>
      <c r="VUH615" s="544"/>
      <c r="VUI615" s="544"/>
      <c r="VUJ615" s="544"/>
      <c r="VUK615" s="544"/>
      <c r="VUL615" s="544"/>
      <c r="VUM615" s="544"/>
      <c r="VUN615" s="544"/>
      <c r="VUO615" s="544"/>
      <c r="VUP615" s="544"/>
      <c r="VUQ615" s="544"/>
      <c r="VUR615" s="544"/>
      <c r="VUS615" s="544"/>
      <c r="VUT615" s="544"/>
      <c r="VUU615" s="544"/>
      <c r="VUV615" s="544"/>
      <c r="VUW615" s="544"/>
      <c r="VUX615" s="544"/>
      <c r="VUY615" s="544"/>
      <c r="VUZ615" s="544"/>
      <c r="VVA615" s="544"/>
      <c r="VVB615" s="544"/>
      <c r="VVC615" s="544"/>
      <c r="VVD615" s="544"/>
      <c r="VVE615" s="544"/>
      <c r="VVF615" s="544"/>
      <c r="VVG615" s="544"/>
      <c r="VVH615" s="544"/>
      <c r="VVI615" s="544"/>
      <c r="VVJ615" s="544"/>
      <c r="VVK615" s="544"/>
      <c r="VVL615" s="544"/>
      <c r="VVM615" s="544"/>
      <c r="VVN615" s="544"/>
      <c r="VVO615" s="544"/>
      <c r="VVP615" s="544"/>
      <c r="VVQ615" s="544"/>
      <c r="VVR615" s="544"/>
      <c r="VVS615" s="544"/>
      <c r="VVT615" s="544"/>
      <c r="VVU615" s="544"/>
      <c r="VVV615" s="544"/>
      <c r="VVW615" s="544"/>
      <c r="VVX615" s="544"/>
      <c r="VVY615" s="544"/>
      <c r="VVZ615" s="544"/>
      <c r="VWA615" s="544"/>
      <c r="VWB615" s="544"/>
      <c r="VWC615" s="544"/>
      <c r="VWD615" s="544"/>
      <c r="VWE615" s="544"/>
      <c r="VWF615" s="544"/>
      <c r="VWG615" s="544"/>
      <c r="VWH615" s="544"/>
      <c r="VWI615" s="544"/>
      <c r="VWJ615" s="544"/>
      <c r="VWK615" s="544"/>
      <c r="VWL615" s="544"/>
      <c r="VWM615" s="544"/>
      <c r="VWN615" s="544"/>
      <c r="VWO615" s="544"/>
      <c r="VWP615" s="544"/>
      <c r="VWQ615" s="544"/>
      <c r="VWR615" s="544"/>
      <c r="VWS615" s="544"/>
      <c r="VWT615" s="544"/>
      <c r="VWU615" s="544"/>
      <c r="VWV615" s="544"/>
      <c r="VWW615" s="544"/>
      <c r="VWX615" s="544"/>
      <c r="VWY615" s="544"/>
      <c r="VWZ615" s="544"/>
      <c r="VXA615" s="544"/>
      <c r="VXB615" s="544"/>
      <c r="VXC615" s="544"/>
      <c r="VXD615" s="544"/>
      <c r="VXE615" s="544"/>
      <c r="VXF615" s="544"/>
      <c r="VXG615" s="544"/>
      <c r="VXH615" s="544"/>
      <c r="VXI615" s="544"/>
      <c r="VXJ615" s="544"/>
      <c r="VXK615" s="544"/>
      <c r="VXL615" s="544"/>
      <c r="VXM615" s="544"/>
      <c r="VXN615" s="544"/>
      <c r="VXO615" s="544"/>
      <c r="VXP615" s="544"/>
      <c r="VXQ615" s="544"/>
      <c r="VXR615" s="544"/>
      <c r="VXS615" s="544"/>
      <c r="VXT615" s="544"/>
      <c r="VXU615" s="544"/>
      <c r="VXV615" s="544"/>
      <c r="VXW615" s="544"/>
      <c r="VXX615" s="544"/>
      <c r="VXY615" s="544"/>
      <c r="VXZ615" s="544"/>
      <c r="VYA615" s="544"/>
      <c r="VYB615" s="544"/>
      <c r="VYC615" s="544"/>
      <c r="VYD615" s="544"/>
      <c r="VYE615" s="544"/>
      <c r="VYF615" s="544"/>
      <c r="VYG615" s="544"/>
      <c r="VYH615" s="544"/>
      <c r="VYI615" s="544"/>
      <c r="VYJ615" s="544"/>
      <c r="VYK615" s="544"/>
      <c r="VYL615" s="544"/>
      <c r="VYM615" s="544"/>
      <c r="VYN615" s="544"/>
      <c r="VYO615" s="544"/>
      <c r="VYP615" s="544"/>
      <c r="VYQ615" s="544"/>
      <c r="VYR615" s="544"/>
      <c r="VYS615" s="544"/>
      <c r="VYT615" s="544"/>
      <c r="VYU615" s="544"/>
      <c r="VYV615" s="544"/>
      <c r="VYW615" s="544"/>
      <c r="VYX615" s="544"/>
      <c r="VYY615" s="544"/>
      <c r="VYZ615" s="544"/>
      <c r="VZA615" s="544"/>
      <c r="VZB615" s="544"/>
      <c r="VZC615" s="544"/>
      <c r="VZD615" s="544"/>
      <c r="VZE615" s="544"/>
      <c r="VZF615" s="544"/>
      <c r="VZG615" s="544"/>
      <c r="VZH615" s="544"/>
      <c r="VZI615" s="544"/>
      <c r="VZJ615" s="544"/>
      <c r="VZK615" s="544"/>
      <c r="VZL615" s="544"/>
      <c r="VZM615" s="544"/>
      <c r="VZN615" s="544"/>
      <c r="VZO615" s="544"/>
      <c r="VZP615" s="544"/>
      <c r="VZQ615" s="544"/>
      <c r="VZR615" s="544"/>
      <c r="VZS615" s="544"/>
      <c r="VZT615" s="544"/>
      <c r="VZU615" s="544"/>
      <c r="VZV615" s="544"/>
      <c r="VZW615" s="544"/>
      <c r="VZX615" s="544"/>
      <c r="VZY615" s="544"/>
      <c r="VZZ615" s="544"/>
      <c r="WAA615" s="544"/>
      <c r="WAB615" s="544"/>
      <c r="WAC615" s="544"/>
      <c r="WAD615" s="544"/>
      <c r="WAE615" s="544"/>
      <c r="WAF615" s="544"/>
      <c r="WAG615" s="544"/>
      <c r="WAH615" s="544"/>
      <c r="WAI615" s="544"/>
      <c r="WAJ615" s="544"/>
      <c r="WAK615" s="544"/>
      <c r="WAL615" s="544"/>
      <c r="WAM615" s="544"/>
      <c r="WAN615" s="544"/>
      <c r="WAO615" s="544"/>
      <c r="WAP615" s="544"/>
      <c r="WAQ615" s="544"/>
      <c r="WAR615" s="544"/>
      <c r="WAS615" s="544"/>
      <c r="WAT615" s="544"/>
      <c r="WAU615" s="544"/>
      <c r="WAV615" s="544"/>
      <c r="WAW615" s="544"/>
      <c r="WAX615" s="544"/>
      <c r="WAY615" s="544"/>
      <c r="WAZ615" s="544"/>
      <c r="WBA615" s="544"/>
      <c r="WBB615" s="544"/>
      <c r="WBC615" s="544"/>
      <c r="WBD615" s="544"/>
      <c r="WBE615" s="544"/>
      <c r="WBF615" s="544"/>
      <c r="WBG615" s="544"/>
      <c r="WBH615" s="544"/>
      <c r="WBI615" s="544"/>
      <c r="WBJ615" s="544"/>
      <c r="WBK615" s="544"/>
      <c r="WBL615" s="544"/>
      <c r="WBM615" s="544"/>
      <c r="WBN615" s="544"/>
      <c r="WBO615" s="544"/>
      <c r="WBP615" s="544"/>
      <c r="WBQ615" s="544"/>
      <c r="WBR615" s="544"/>
      <c r="WBS615" s="544"/>
      <c r="WBT615" s="544"/>
      <c r="WBU615" s="544"/>
      <c r="WBV615" s="544"/>
      <c r="WBW615" s="544"/>
      <c r="WBX615" s="544"/>
      <c r="WBY615" s="544"/>
      <c r="WBZ615" s="544"/>
      <c r="WCA615" s="544"/>
      <c r="WCB615" s="544"/>
      <c r="WCC615" s="544"/>
      <c r="WCD615" s="544"/>
      <c r="WCE615" s="544"/>
      <c r="WCF615" s="544"/>
      <c r="WCG615" s="544"/>
      <c r="WCH615" s="544"/>
      <c r="WCI615" s="544"/>
      <c r="WCJ615" s="544"/>
      <c r="WCK615" s="544"/>
      <c r="WCL615" s="544"/>
      <c r="WCM615" s="544"/>
      <c r="WCN615" s="544"/>
      <c r="WCO615" s="544"/>
      <c r="WCP615" s="544"/>
      <c r="WCQ615" s="544"/>
      <c r="WCR615" s="544"/>
      <c r="WCS615" s="544"/>
      <c r="WCT615" s="544"/>
      <c r="WCU615" s="544"/>
      <c r="WCV615" s="544"/>
      <c r="WCW615" s="544"/>
      <c r="WCX615" s="544"/>
      <c r="WCY615" s="544"/>
      <c r="WCZ615" s="544"/>
      <c r="WDA615" s="544"/>
      <c r="WDB615" s="544"/>
      <c r="WDC615" s="544"/>
      <c r="WDD615" s="544"/>
      <c r="WDE615" s="544"/>
      <c r="WDF615" s="544"/>
      <c r="WDG615" s="544"/>
      <c r="WDH615" s="544"/>
      <c r="WDI615" s="544"/>
      <c r="WDJ615" s="544"/>
      <c r="WDK615" s="544"/>
      <c r="WDL615" s="544"/>
      <c r="WDM615" s="544"/>
      <c r="WDN615" s="544"/>
      <c r="WDO615" s="544"/>
      <c r="WDP615" s="544"/>
      <c r="WDQ615" s="544"/>
      <c r="WDR615" s="544"/>
      <c r="WDS615" s="544"/>
      <c r="WDT615" s="544"/>
      <c r="WDU615" s="544"/>
      <c r="WDV615" s="544"/>
      <c r="WDW615" s="544"/>
      <c r="WDX615" s="544"/>
      <c r="WDY615" s="544"/>
      <c r="WDZ615" s="544"/>
      <c r="WEA615" s="544"/>
      <c r="WEB615" s="544"/>
      <c r="WEC615" s="544"/>
      <c r="WED615" s="544"/>
      <c r="WEE615" s="544"/>
      <c r="WEF615" s="544"/>
      <c r="WEG615" s="544"/>
      <c r="WEH615" s="544"/>
      <c r="WEI615" s="544"/>
      <c r="WEJ615" s="544"/>
      <c r="WEK615" s="544"/>
      <c r="WEL615" s="544"/>
      <c r="WEM615" s="544"/>
      <c r="WEN615" s="544"/>
      <c r="WEO615" s="544"/>
      <c r="WEP615" s="544"/>
      <c r="WEQ615" s="544"/>
      <c r="WER615" s="544"/>
      <c r="WES615" s="544"/>
      <c r="WET615" s="544"/>
      <c r="WEU615" s="544"/>
      <c r="WEV615" s="544"/>
      <c r="WEW615" s="544"/>
      <c r="WEX615" s="544"/>
      <c r="WEY615" s="544"/>
      <c r="WEZ615" s="544"/>
      <c r="WFA615" s="544"/>
      <c r="WFB615" s="544"/>
      <c r="WFC615" s="544"/>
      <c r="WFD615" s="544"/>
      <c r="WFE615" s="544"/>
      <c r="WFF615" s="544"/>
      <c r="WFG615" s="544"/>
      <c r="WFH615" s="544"/>
      <c r="WFI615" s="544"/>
      <c r="WFJ615" s="544"/>
      <c r="WFK615" s="544"/>
      <c r="WFL615" s="544"/>
      <c r="WFM615" s="544"/>
      <c r="WFN615" s="544"/>
      <c r="WFO615" s="544"/>
      <c r="WFP615" s="544"/>
      <c r="WFQ615" s="544"/>
      <c r="WFR615" s="544"/>
      <c r="WFS615" s="544"/>
      <c r="WFT615" s="544"/>
      <c r="WFU615" s="544"/>
      <c r="WFV615" s="544"/>
      <c r="WFW615" s="544"/>
      <c r="WFX615" s="544"/>
      <c r="WFY615" s="544"/>
      <c r="WFZ615" s="544"/>
      <c r="WGA615" s="544"/>
      <c r="WGB615" s="544"/>
      <c r="WGC615" s="544"/>
      <c r="WGD615" s="544"/>
      <c r="WGE615" s="544"/>
      <c r="WGF615" s="544"/>
      <c r="WGG615" s="544"/>
      <c r="WGH615" s="544"/>
      <c r="WGI615" s="544"/>
      <c r="WGJ615" s="544"/>
      <c r="WGK615" s="544"/>
      <c r="WGL615" s="544"/>
      <c r="WGM615" s="544"/>
      <c r="WGN615" s="544"/>
      <c r="WGO615" s="544"/>
      <c r="WGP615" s="544"/>
      <c r="WGQ615" s="544"/>
      <c r="WGR615" s="544"/>
      <c r="WGS615" s="544"/>
      <c r="WGT615" s="544"/>
      <c r="WGU615" s="544"/>
      <c r="WGV615" s="544"/>
      <c r="WGW615" s="544"/>
      <c r="WGX615" s="544"/>
      <c r="WGY615" s="544"/>
      <c r="WGZ615" s="544"/>
      <c r="WHA615" s="544"/>
      <c r="WHB615" s="544"/>
      <c r="WHC615" s="544"/>
      <c r="WHD615" s="544"/>
      <c r="WHE615" s="544"/>
      <c r="WHF615" s="544"/>
      <c r="WHG615" s="544"/>
      <c r="WHH615" s="544"/>
      <c r="WHI615" s="544"/>
      <c r="WHJ615" s="544"/>
      <c r="WHK615" s="544"/>
      <c r="WHL615" s="544"/>
      <c r="WHM615" s="544"/>
      <c r="WHN615" s="544"/>
      <c r="WHO615" s="544"/>
      <c r="WHP615" s="544"/>
      <c r="WHQ615" s="544"/>
      <c r="WHR615" s="544"/>
      <c r="WHS615" s="544"/>
      <c r="WHT615" s="544"/>
      <c r="WHU615" s="544"/>
      <c r="WHV615" s="544"/>
      <c r="WHW615" s="544"/>
      <c r="WHX615" s="544"/>
      <c r="WHY615" s="544"/>
      <c r="WHZ615" s="544"/>
      <c r="WIA615" s="544"/>
      <c r="WIB615" s="544"/>
      <c r="WIC615" s="544"/>
      <c r="WID615" s="544"/>
      <c r="WIE615" s="544"/>
      <c r="WIF615" s="544"/>
      <c r="WIG615" s="544"/>
      <c r="WIH615" s="544"/>
      <c r="WII615" s="544"/>
      <c r="WIJ615" s="544"/>
      <c r="WIK615" s="544"/>
      <c r="WIL615" s="544"/>
      <c r="WIM615" s="544"/>
      <c r="WIN615" s="544"/>
      <c r="WIO615" s="544"/>
      <c r="WIP615" s="544"/>
      <c r="WIQ615" s="544"/>
      <c r="WIR615" s="544"/>
      <c r="WIS615" s="544"/>
      <c r="WIT615" s="544"/>
      <c r="WIU615" s="544"/>
      <c r="WIV615" s="544"/>
      <c r="WIW615" s="544"/>
      <c r="WIX615" s="544"/>
      <c r="WIY615" s="544"/>
      <c r="WIZ615" s="544"/>
      <c r="WJA615" s="544"/>
      <c r="WJB615" s="544"/>
      <c r="WJC615" s="544"/>
      <c r="WJD615" s="544"/>
      <c r="WJE615" s="544"/>
      <c r="WJF615" s="544"/>
      <c r="WJG615" s="544"/>
      <c r="WJH615" s="544"/>
      <c r="WJI615" s="544"/>
      <c r="WJJ615" s="544"/>
      <c r="WJK615" s="544"/>
      <c r="WJL615" s="544"/>
      <c r="WJM615" s="544"/>
      <c r="WJN615" s="544"/>
      <c r="WJO615" s="544"/>
      <c r="WJP615" s="544"/>
      <c r="WJQ615" s="544"/>
      <c r="WJR615" s="544"/>
      <c r="WJS615" s="544"/>
      <c r="WJT615" s="544"/>
      <c r="WJU615" s="544"/>
      <c r="WJV615" s="544"/>
      <c r="WJW615" s="544"/>
      <c r="WJX615" s="544"/>
      <c r="WJY615" s="544"/>
      <c r="WJZ615" s="544"/>
      <c r="WKA615" s="544"/>
      <c r="WKB615" s="544"/>
      <c r="WKC615" s="544"/>
      <c r="WKD615" s="544"/>
      <c r="WKE615" s="544"/>
      <c r="WKF615" s="544"/>
      <c r="WKG615" s="544"/>
      <c r="WKH615" s="544"/>
      <c r="WKI615" s="544"/>
      <c r="WKJ615" s="544"/>
      <c r="WKK615" s="544"/>
      <c r="WKL615" s="544"/>
      <c r="WKM615" s="544"/>
      <c r="WKN615" s="544"/>
      <c r="WKO615" s="544"/>
      <c r="WKP615" s="544"/>
      <c r="WKQ615" s="544"/>
      <c r="WKR615" s="544"/>
      <c r="WKS615" s="544"/>
      <c r="WKT615" s="544"/>
      <c r="WKU615" s="544"/>
      <c r="WKV615" s="544"/>
      <c r="WKW615" s="544"/>
      <c r="WKX615" s="544"/>
      <c r="WKY615" s="544"/>
      <c r="WKZ615" s="544"/>
      <c r="WLA615" s="544"/>
      <c r="WLB615" s="544"/>
      <c r="WLC615" s="544"/>
      <c r="WLD615" s="544"/>
      <c r="WLE615" s="544"/>
      <c r="WLF615" s="544"/>
      <c r="WLG615" s="544"/>
      <c r="WLH615" s="544"/>
      <c r="WLI615" s="544"/>
      <c r="WLJ615" s="544"/>
      <c r="WLK615" s="544"/>
      <c r="WLL615" s="544"/>
      <c r="WLM615" s="544"/>
      <c r="WLN615" s="544"/>
      <c r="WLO615" s="544"/>
      <c r="WLP615" s="544"/>
      <c r="WLQ615" s="544"/>
      <c r="WLR615" s="544"/>
      <c r="WLS615" s="544"/>
      <c r="WLT615" s="544"/>
      <c r="WLU615" s="544"/>
      <c r="WLV615" s="544"/>
      <c r="WLW615" s="544"/>
      <c r="WLX615" s="544"/>
      <c r="WLY615" s="544"/>
      <c r="WLZ615" s="544"/>
      <c r="WMA615" s="544"/>
      <c r="WMB615" s="544"/>
      <c r="WMC615" s="544"/>
      <c r="WMD615" s="544"/>
      <c r="WME615" s="544"/>
      <c r="WMF615" s="544"/>
      <c r="WMG615" s="544"/>
      <c r="WMH615" s="544"/>
      <c r="WMI615" s="544"/>
      <c r="WMJ615" s="544"/>
      <c r="WMK615" s="544"/>
      <c r="WML615" s="544"/>
      <c r="WMM615" s="544"/>
      <c r="WMN615" s="544"/>
      <c r="WMO615" s="544"/>
      <c r="WMP615" s="544"/>
      <c r="WMQ615" s="544"/>
      <c r="WMR615" s="544"/>
      <c r="WMS615" s="544"/>
      <c r="WMT615" s="544"/>
      <c r="WMU615" s="544"/>
      <c r="WMV615" s="544"/>
      <c r="WMW615" s="544"/>
      <c r="WMX615" s="544"/>
      <c r="WMY615" s="544"/>
      <c r="WMZ615" s="544"/>
      <c r="WNA615" s="544"/>
      <c r="WNB615" s="544"/>
      <c r="WNC615" s="544"/>
      <c r="WND615" s="544"/>
      <c r="WNE615" s="544"/>
      <c r="WNF615" s="544"/>
      <c r="WNG615" s="544"/>
      <c r="WNH615" s="544"/>
      <c r="WNI615" s="544"/>
      <c r="WNJ615" s="544"/>
      <c r="WNK615" s="544"/>
      <c r="WNL615" s="544"/>
      <c r="WNM615" s="544"/>
      <c r="WNN615" s="544"/>
      <c r="WNO615" s="544"/>
      <c r="WNP615" s="544"/>
      <c r="WNQ615" s="544"/>
      <c r="WNR615" s="544"/>
      <c r="WNS615" s="544"/>
      <c r="WNT615" s="544"/>
      <c r="WNU615" s="544"/>
      <c r="WNV615" s="544"/>
      <c r="WNW615" s="544"/>
      <c r="WNX615" s="544"/>
      <c r="WNY615" s="544"/>
      <c r="WNZ615" s="544"/>
      <c r="WOA615" s="544"/>
      <c r="WOB615" s="544"/>
      <c r="WOC615" s="544"/>
      <c r="WOD615" s="544"/>
      <c r="WOE615" s="544"/>
      <c r="WOF615" s="544"/>
      <c r="WOG615" s="544"/>
      <c r="WOH615" s="544"/>
      <c r="WOI615" s="544"/>
      <c r="WOJ615" s="544"/>
      <c r="WOK615" s="544"/>
      <c r="WOL615" s="544"/>
      <c r="WOM615" s="544"/>
      <c r="WON615" s="544"/>
      <c r="WOO615" s="544"/>
      <c r="WOP615" s="544"/>
      <c r="WOQ615" s="544"/>
      <c r="WOR615" s="544"/>
      <c r="WOS615" s="544"/>
      <c r="WOT615" s="544"/>
      <c r="WOU615" s="544"/>
      <c r="WOV615" s="544"/>
      <c r="WOW615" s="544"/>
      <c r="WOX615" s="544"/>
      <c r="WOY615" s="544"/>
      <c r="WOZ615" s="544"/>
      <c r="WPA615" s="544"/>
      <c r="WPB615" s="544"/>
      <c r="WPC615" s="544"/>
      <c r="WPD615" s="544"/>
      <c r="WPE615" s="544"/>
      <c r="WPF615" s="544"/>
      <c r="WPG615" s="544"/>
      <c r="WPH615" s="544"/>
      <c r="WPI615" s="544"/>
      <c r="WPJ615" s="544"/>
      <c r="WPK615" s="544"/>
      <c r="WPL615" s="544"/>
      <c r="WPM615" s="544"/>
      <c r="WPN615" s="544"/>
      <c r="WPO615" s="544"/>
      <c r="WPP615" s="544"/>
      <c r="WPQ615" s="544"/>
      <c r="WPR615" s="544"/>
      <c r="WPS615" s="544"/>
      <c r="WPT615" s="544"/>
      <c r="WPU615" s="544"/>
      <c r="WPV615" s="544"/>
      <c r="WPW615" s="544"/>
      <c r="WPX615" s="544"/>
      <c r="WPY615" s="544"/>
      <c r="WPZ615" s="544"/>
      <c r="WQA615" s="544"/>
      <c r="WQB615" s="544"/>
      <c r="WQC615" s="544"/>
      <c r="WQD615" s="544"/>
      <c r="WQE615" s="544"/>
      <c r="WQF615" s="544"/>
      <c r="WQG615" s="544"/>
      <c r="WQH615" s="544"/>
      <c r="WQI615" s="544"/>
      <c r="WQJ615" s="544"/>
      <c r="WQK615" s="544"/>
      <c r="WQL615" s="544"/>
      <c r="WQM615" s="544"/>
      <c r="WQN615" s="544"/>
      <c r="WQO615" s="544"/>
      <c r="WQP615" s="544"/>
      <c r="WQQ615" s="544"/>
      <c r="WQR615" s="544"/>
      <c r="WQS615" s="544"/>
      <c r="WQT615" s="544"/>
      <c r="WQU615" s="544"/>
      <c r="WQV615" s="544"/>
      <c r="WQW615" s="544"/>
      <c r="WQX615" s="544"/>
      <c r="WQY615" s="544"/>
      <c r="WQZ615" s="544"/>
      <c r="WRA615" s="544"/>
      <c r="WRB615" s="544"/>
      <c r="WRC615" s="544"/>
      <c r="WRD615" s="544"/>
      <c r="WRE615" s="544"/>
      <c r="WRF615" s="544"/>
      <c r="WRG615" s="544"/>
      <c r="WRH615" s="544"/>
      <c r="WRI615" s="544"/>
      <c r="WRJ615" s="544"/>
      <c r="WRK615" s="544"/>
      <c r="WRL615" s="544"/>
      <c r="WRM615" s="544"/>
      <c r="WRN615" s="544"/>
      <c r="WRO615" s="544"/>
      <c r="WRP615" s="544"/>
      <c r="WRQ615" s="544"/>
      <c r="WRR615" s="544"/>
      <c r="WRS615" s="544"/>
      <c r="WRT615" s="544"/>
      <c r="WRU615" s="544"/>
      <c r="WRV615" s="544"/>
      <c r="WRW615" s="544"/>
      <c r="WRX615" s="544"/>
      <c r="WRY615" s="544"/>
      <c r="WRZ615" s="544"/>
      <c r="WSA615" s="544"/>
      <c r="WSB615" s="544"/>
      <c r="WSC615" s="544"/>
      <c r="WSD615" s="544"/>
      <c r="WSE615" s="544"/>
      <c r="WSF615" s="544"/>
      <c r="WSG615" s="544"/>
      <c r="WSH615" s="544"/>
      <c r="WSI615" s="544"/>
      <c r="WSJ615" s="544"/>
      <c r="WSK615" s="544"/>
      <c r="WSL615" s="544"/>
      <c r="WSM615" s="544"/>
      <c r="WSN615" s="544"/>
      <c r="WSO615" s="544"/>
      <c r="WSP615" s="544"/>
      <c r="WSQ615" s="544"/>
      <c r="WSR615" s="544"/>
      <c r="WSS615" s="544"/>
      <c r="WST615" s="544"/>
      <c r="WSU615" s="544"/>
      <c r="WSV615" s="544"/>
      <c r="WSW615" s="544"/>
      <c r="WSX615" s="544"/>
      <c r="WSY615" s="544"/>
      <c r="WSZ615" s="544"/>
      <c r="WTA615" s="544"/>
      <c r="WTB615" s="544"/>
      <c r="WTC615" s="544"/>
      <c r="WTD615" s="544"/>
      <c r="WTE615" s="544"/>
      <c r="WTF615" s="544"/>
      <c r="WTG615" s="544"/>
      <c r="WTH615" s="544"/>
      <c r="WTI615" s="544"/>
      <c r="WTJ615" s="544"/>
      <c r="WTK615" s="544"/>
      <c r="WTL615" s="544"/>
      <c r="WTM615" s="544"/>
      <c r="WTN615" s="544"/>
      <c r="WTO615" s="544"/>
      <c r="WTP615" s="544"/>
      <c r="WTQ615" s="544"/>
      <c r="WTR615" s="544"/>
      <c r="WTS615" s="544"/>
      <c r="WTT615" s="544"/>
      <c r="WTU615" s="544"/>
      <c r="WTV615" s="544"/>
      <c r="WTW615" s="544"/>
      <c r="WTX615" s="544"/>
      <c r="WTY615" s="544"/>
      <c r="WTZ615" s="544"/>
      <c r="WUA615" s="544"/>
      <c r="WUB615" s="544"/>
      <c r="WUC615" s="544"/>
      <c r="WUD615" s="544"/>
      <c r="WUE615" s="544"/>
      <c r="WUF615" s="544"/>
      <c r="WUG615" s="544"/>
      <c r="WUH615" s="544"/>
      <c r="WUI615" s="544"/>
      <c r="WUJ615" s="544"/>
      <c r="WUK615" s="544"/>
      <c r="WUL615" s="544"/>
      <c r="WUM615" s="544"/>
      <c r="WUN615" s="544"/>
      <c r="WUO615" s="544"/>
      <c r="WUP615" s="544"/>
      <c r="WUQ615" s="544"/>
      <c r="WUR615" s="544"/>
      <c r="WUS615" s="544"/>
      <c r="WUT615" s="544"/>
      <c r="WUU615" s="544"/>
      <c r="WUV615" s="544"/>
      <c r="WUW615" s="544"/>
      <c r="WUX615" s="544"/>
      <c r="WUY615" s="544"/>
      <c r="WUZ615" s="544"/>
      <c r="WVA615" s="544"/>
      <c r="WVB615" s="544"/>
      <c r="WVC615" s="544"/>
      <c r="WVD615" s="544"/>
      <c r="WVE615" s="544"/>
      <c r="WVF615" s="544"/>
      <c r="WVG615" s="544"/>
      <c r="WVH615" s="544"/>
      <c r="WVI615" s="544"/>
      <c r="WVJ615" s="544"/>
      <c r="WVK615" s="544"/>
      <c r="WVL615" s="544"/>
      <c r="WVM615" s="544"/>
      <c r="WVN615" s="544"/>
      <c r="WVO615" s="544"/>
      <c r="WVP615" s="544"/>
      <c r="WVQ615" s="544"/>
      <c r="WVR615" s="544"/>
      <c r="WVS615" s="544"/>
      <c r="WVT615" s="544"/>
      <c r="WVU615" s="544"/>
      <c r="WVV615" s="544"/>
      <c r="WVW615" s="544"/>
      <c r="WVX615" s="544"/>
      <c r="WVY615" s="544"/>
      <c r="WVZ615" s="544"/>
      <c r="WWA615" s="544"/>
      <c r="WWB615" s="544"/>
      <c r="WWC615" s="544"/>
      <c r="WWD615" s="544"/>
      <c r="WWE615" s="544"/>
      <c r="WWF615" s="544"/>
      <c r="WWG615" s="544"/>
      <c r="WWH615" s="544"/>
      <c r="WWI615" s="544"/>
      <c r="WWJ615" s="544"/>
      <c r="WWK615" s="544"/>
      <c r="WWL615" s="544"/>
      <c r="WWM615" s="544"/>
      <c r="WWN615" s="544"/>
      <c r="WWO615" s="544"/>
      <c r="WWP615" s="544"/>
      <c r="WWQ615" s="544"/>
      <c r="WWR615" s="544"/>
      <c r="WWS615" s="544"/>
      <c r="WWT615" s="544"/>
      <c r="WWU615" s="544"/>
      <c r="WWV615" s="544"/>
      <c r="WWW615" s="544"/>
      <c r="WWX615" s="544"/>
      <c r="WWY615" s="544"/>
      <c r="WWZ615" s="544"/>
      <c r="WXA615" s="544"/>
      <c r="WXB615" s="544"/>
      <c r="WXC615" s="544"/>
      <c r="WXD615" s="544"/>
      <c r="WXE615" s="544"/>
      <c r="WXF615" s="544"/>
      <c r="WXG615" s="544"/>
      <c r="WXH615" s="544"/>
      <c r="WXI615" s="544"/>
      <c r="WXJ615" s="544"/>
      <c r="WXK615" s="544"/>
      <c r="WXL615" s="544"/>
      <c r="WXM615" s="544"/>
      <c r="WXN615" s="544"/>
      <c r="WXO615" s="544"/>
      <c r="WXP615" s="544"/>
      <c r="WXQ615" s="544"/>
      <c r="WXR615" s="544"/>
      <c r="WXS615" s="544"/>
      <c r="WXT615" s="544"/>
      <c r="WXU615" s="544"/>
      <c r="WXV615" s="544"/>
      <c r="WXW615" s="544"/>
      <c r="WXX615" s="544"/>
      <c r="WXY615" s="544"/>
      <c r="WXZ615" s="544"/>
      <c r="WYA615" s="544"/>
      <c r="WYB615" s="544"/>
      <c r="WYC615" s="544"/>
      <c r="WYD615" s="544"/>
      <c r="WYE615" s="544"/>
      <c r="WYF615" s="544"/>
      <c r="WYG615" s="544"/>
      <c r="WYH615" s="544"/>
      <c r="WYI615" s="544"/>
      <c r="WYJ615" s="544"/>
      <c r="WYK615" s="544"/>
      <c r="WYL615" s="544"/>
      <c r="WYM615" s="544"/>
      <c r="WYN615" s="544"/>
      <c r="WYO615" s="544"/>
      <c r="WYP615" s="544"/>
      <c r="WYQ615" s="544"/>
      <c r="WYR615" s="544"/>
      <c r="WYS615" s="544"/>
      <c r="WYT615" s="544"/>
      <c r="WYU615" s="544"/>
      <c r="WYV615" s="544"/>
      <c r="WYW615" s="544"/>
      <c r="WYX615" s="544"/>
      <c r="WYY615" s="544"/>
      <c r="WYZ615" s="544"/>
      <c r="WZA615" s="544"/>
      <c r="WZB615" s="544"/>
      <c r="WZC615" s="544"/>
      <c r="WZD615" s="544"/>
      <c r="WZE615" s="544"/>
      <c r="WZF615" s="544"/>
      <c r="WZG615" s="544"/>
      <c r="WZH615" s="544"/>
      <c r="WZI615" s="544"/>
      <c r="WZJ615" s="544"/>
      <c r="WZK615" s="544"/>
      <c r="WZL615" s="544"/>
      <c r="WZM615" s="544"/>
      <c r="WZN615" s="544"/>
      <c r="WZO615" s="544"/>
      <c r="WZP615" s="544"/>
      <c r="WZQ615" s="544"/>
      <c r="WZR615" s="544"/>
      <c r="WZS615" s="544"/>
      <c r="WZT615" s="544"/>
      <c r="WZU615" s="544"/>
      <c r="WZV615" s="544"/>
      <c r="WZW615" s="544"/>
      <c r="WZX615" s="544"/>
      <c r="WZY615" s="544"/>
      <c r="WZZ615" s="544"/>
      <c r="XAA615" s="544"/>
      <c r="XAB615" s="544"/>
      <c r="XAC615" s="544"/>
      <c r="XAD615" s="544"/>
      <c r="XAE615" s="544"/>
      <c r="XAF615" s="544"/>
      <c r="XAG615" s="544"/>
      <c r="XAH615" s="544"/>
      <c r="XAI615" s="544"/>
      <c r="XAJ615" s="544"/>
      <c r="XAK615" s="544"/>
      <c r="XAL615" s="544"/>
      <c r="XAM615" s="544"/>
      <c r="XAN615" s="544"/>
      <c r="XAO615" s="544"/>
      <c r="XAP615" s="544"/>
      <c r="XAQ615" s="544"/>
      <c r="XAR615" s="544"/>
      <c r="XAS615" s="544"/>
      <c r="XAT615" s="544"/>
      <c r="XAU615" s="544"/>
      <c r="XAV615" s="544"/>
      <c r="XAW615" s="544"/>
      <c r="XAX615" s="544"/>
      <c r="XAY615" s="544"/>
      <c r="XAZ615" s="544"/>
      <c r="XBA615" s="544"/>
      <c r="XBB615" s="544"/>
      <c r="XBC615" s="544"/>
      <c r="XBD615" s="544"/>
      <c r="XBE615" s="544"/>
      <c r="XBF615" s="544"/>
      <c r="XBG615" s="544"/>
      <c r="XBH615" s="544"/>
      <c r="XBI615" s="544"/>
      <c r="XBJ615" s="544"/>
      <c r="XBK615" s="544"/>
      <c r="XBL615" s="544"/>
      <c r="XBM615" s="544"/>
      <c r="XBN615" s="544"/>
      <c r="XBO615" s="544"/>
      <c r="XBP615" s="544"/>
      <c r="XBQ615" s="544"/>
      <c r="XBR615" s="544"/>
      <c r="XBS615" s="544"/>
      <c r="XBT615" s="544"/>
      <c r="XBU615" s="544"/>
      <c r="XBV615" s="544"/>
      <c r="XBW615" s="544"/>
      <c r="XBX615" s="544"/>
      <c r="XBY615" s="544"/>
      <c r="XBZ615" s="544"/>
      <c r="XCA615" s="544"/>
      <c r="XCB615" s="544"/>
      <c r="XCC615" s="544"/>
      <c r="XCD615" s="544"/>
      <c r="XCE615" s="544"/>
      <c r="XCF615" s="544"/>
      <c r="XCG615" s="544"/>
      <c r="XCH615" s="544"/>
      <c r="XCI615" s="544"/>
      <c r="XCJ615" s="544"/>
      <c r="XCK615" s="544"/>
      <c r="XCL615" s="544"/>
      <c r="XCM615" s="544"/>
      <c r="XCN615" s="544"/>
      <c r="XCO615" s="544"/>
      <c r="XCP615" s="544"/>
      <c r="XCQ615" s="544"/>
      <c r="XCR615" s="544"/>
      <c r="XCS615" s="544"/>
      <c r="XCT615" s="544"/>
      <c r="XCU615" s="544"/>
      <c r="XCV615" s="544"/>
      <c r="XCW615" s="544"/>
      <c r="XCX615" s="544"/>
      <c r="XCY615" s="544"/>
      <c r="XCZ615" s="544"/>
      <c r="XDA615" s="544"/>
      <c r="XDB615" s="544"/>
      <c r="XDC615" s="544"/>
      <c r="XDD615" s="544"/>
      <c r="XDE615" s="544"/>
      <c r="XDF615" s="544"/>
      <c r="XDG615" s="544"/>
      <c r="XDH615" s="544"/>
      <c r="XDI615" s="544"/>
      <c r="XDJ615" s="544"/>
      <c r="XDK615" s="544"/>
      <c r="XDL615" s="544"/>
      <c r="XDM615" s="544"/>
      <c r="XDN615" s="544"/>
      <c r="XDO615" s="544"/>
      <c r="XDP615" s="544"/>
      <c r="XDQ615" s="544"/>
      <c r="XDR615" s="544"/>
      <c r="XDS615" s="544"/>
      <c r="XDT615" s="544"/>
      <c r="XDU615" s="544"/>
      <c r="XDV615" s="544"/>
      <c r="XDW615" s="544"/>
      <c r="XDX615" s="544"/>
      <c r="XDY615" s="544"/>
      <c r="XDZ615" s="544"/>
      <c r="XEA615" s="544"/>
      <c r="XEB615" s="544"/>
      <c r="XEC615" s="544"/>
      <c r="XED615" s="544"/>
      <c r="XEE615" s="544"/>
      <c r="XEF615" s="544"/>
      <c r="XEG615" s="544"/>
      <c r="XEH615" s="544"/>
      <c r="XEI615" s="544"/>
      <c r="XEJ615" s="544"/>
      <c r="XEK615" s="544"/>
      <c r="XEL615" s="544"/>
      <c r="XEM615" s="544"/>
      <c r="XEN615" s="544"/>
      <c r="XEO615" s="544"/>
      <c r="XEP615" s="544"/>
      <c r="XEQ615" s="544"/>
      <c r="XER615" s="544"/>
      <c r="XES615" s="544"/>
      <c r="XET615" s="544"/>
      <c r="XEU615" s="544"/>
      <c r="XEV615" s="544"/>
      <c r="XEW615" s="544"/>
      <c r="XEX615" s="544"/>
      <c r="XEY615" s="544"/>
      <c r="XEZ615" s="544"/>
      <c r="XFA615" s="544"/>
      <c r="XFB615" s="544"/>
      <c r="XFC615" s="544"/>
      <c r="XFD615" s="544"/>
    </row>
    <row r="616" spans="1:16384" s="566" customFormat="1">
      <c r="A616" s="339" t="s">
        <v>2249</v>
      </c>
      <c r="B616" s="339" t="s">
        <v>2250</v>
      </c>
      <c r="C616" s="339" t="s">
        <v>190</v>
      </c>
      <c r="D616" s="340" t="s">
        <v>2251</v>
      </c>
      <c r="E616" s="378">
        <v>600</v>
      </c>
      <c r="F616" s="412"/>
      <c r="G616" s="342"/>
      <c r="H616" s="377"/>
      <c r="I616" s="565"/>
      <c r="J616" s="565"/>
      <c r="K616" s="565"/>
      <c r="L616" s="565"/>
      <c r="M616" s="565"/>
      <c r="N616" s="565"/>
      <c r="O616" s="565"/>
      <c r="P616" s="565"/>
      <c r="Q616" s="565"/>
      <c r="R616" s="565"/>
      <c r="S616" s="565"/>
      <c r="T616" s="565"/>
      <c r="U616" s="565"/>
      <c r="V616" s="565"/>
      <c r="W616" s="565"/>
      <c r="X616" s="565"/>
      <c r="Y616" s="565"/>
      <c r="Z616" s="565"/>
      <c r="AA616" s="565"/>
      <c r="AB616" s="565"/>
      <c r="AC616" s="565"/>
      <c r="AD616" s="565"/>
      <c r="AE616" s="565"/>
      <c r="AF616" s="565"/>
      <c r="AG616" s="565"/>
      <c r="AH616" s="565"/>
      <c r="AI616" s="565"/>
      <c r="AJ616" s="565"/>
      <c r="AK616" s="565"/>
      <c r="AL616" s="565"/>
      <c r="AM616" s="565"/>
      <c r="AN616" s="565"/>
      <c r="AO616" s="565"/>
      <c r="AP616" s="565"/>
      <c r="AQ616" s="565"/>
      <c r="AR616" s="565"/>
      <c r="AS616" s="565"/>
      <c r="AT616" s="565"/>
      <c r="AU616" s="565"/>
      <c r="AV616" s="565"/>
      <c r="AW616" s="565"/>
      <c r="AX616" s="565"/>
      <c r="AY616" s="565"/>
      <c r="AZ616" s="565"/>
      <c r="BA616" s="565"/>
      <c r="BB616" s="565"/>
      <c r="BC616" s="565"/>
      <c r="BD616" s="565"/>
      <c r="BE616" s="565"/>
      <c r="BF616" s="565"/>
      <c r="BG616" s="565"/>
      <c r="BH616" s="565"/>
      <c r="BI616" s="565"/>
      <c r="BJ616" s="565"/>
      <c r="BK616" s="565"/>
      <c r="BL616" s="565"/>
      <c r="BM616" s="565"/>
      <c r="BN616" s="565"/>
      <c r="BO616" s="565"/>
      <c r="BP616" s="565"/>
      <c r="BQ616" s="565"/>
      <c r="BR616" s="565"/>
      <c r="BS616" s="565"/>
      <c r="BT616" s="565"/>
      <c r="BU616" s="565"/>
      <c r="BV616" s="565"/>
      <c r="BW616" s="565"/>
      <c r="BX616" s="565"/>
      <c r="BY616" s="565"/>
      <c r="BZ616" s="565"/>
      <c r="CA616" s="565"/>
      <c r="CB616" s="565"/>
      <c r="CC616" s="565"/>
      <c r="CD616" s="565"/>
      <c r="CE616" s="565"/>
      <c r="CF616" s="565"/>
      <c r="CG616" s="565"/>
      <c r="CH616" s="565"/>
      <c r="CI616" s="565"/>
      <c r="CJ616" s="565"/>
      <c r="CK616" s="565"/>
      <c r="CL616" s="565"/>
      <c r="CM616" s="565"/>
      <c r="CN616" s="565"/>
      <c r="CO616" s="565"/>
      <c r="CP616" s="565"/>
      <c r="CQ616" s="565"/>
      <c r="CR616" s="565"/>
      <c r="CS616" s="565"/>
      <c r="CT616" s="565"/>
      <c r="CU616" s="565"/>
      <c r="CV616" s="565"/>
      <c r="CW616" s="565"/>
      <c r="CX616" s="565"/>
      <c r="CY616" s="565"/>
      <c r="CZ616" s="565"/>
      <c r="DA616" s="565"/>
      <c r="DB616" s="565"/>
      <c r="DC616" s="565"/>
      <c r="DD616" s="565"/>
      <c r="DE616" s="565"/>
      <c r="DF616" s="565"/>
      <c r="DG616" s="565"/>
      <c r="DH616" s="565"/>
      <c r="DI616" s="565"/>
      <c r="DJ616" s="565"/>
      <c r="DK616" s="565"/>
      <c r="DL616" s="565"/>
      <c r="DM616" s="565"/>
      <c r="DN616" s="565"/>
      <c r="DO616" s="565"/>
      <c r="DP616" s="565"/>
      <c r="DQ616" s="565"/>
      <c r="DR616" s="565"/>
      <c r="DS616" s="565"/>
      <c r="DT616" s="565"/>
      <c r="DU616" s="565"/>
      <c r="DV616" s="565"/>
      <c r="DW616" s="565"/>
      <c r="DX616" s="565"/>
      <c r="DY616" s="565"/>
      <c r="DZ616" s="565"/>
      <c r="EA616" s="565"/>
      <c r="EB616" s="565"/>
      <c r="EC616" s="565"/>
      <c r="ED616" s="565"/>
      <c r="EE616" s="565"/>
      <c r="EF616" s="565"/>
      <c r="EG616" s="565"/>
      <c r="EH616" s="565"/>
      <c r="EI616" s="565"/>
      <c r="EJ616" s="565"/>
      <c r="EK616" s="565"/>
      <c r="EL616" s="565"/>
      <c r="EM616" s="565"/>
      <c r="EN616" s="565"/>
      <c r="EO616" s="565"/>
      <c r="EP616" s="565"/>
      <c r="EQ616" s="565"/>
      <c r="ER616" s="565"/>
      <c r="ES616" s="565"/>
      <c r="ET616" s="565"/>
      <c r="EU616" s="565"/>
      <c r="EV616" s="565"/>
      <c r="EW616" s="565"/>
      <c r="EX616" s="565"/>
      <c r="EY616" s="565"/>
      <c r="EZ616" s="565"/>
      <c r="FA616" s="565"/>
      <c r="FB616" s="565"/>
      <c r="FC616" s="565"/>
      <c r="FD616" s="565"/>
      <c r="FE616" s="565"/>
      <c r="FF616" s="565"/>
      <c r="FG616" s="565"/>
      <c r="FH616" s="565"/>
      <c r="FI616" s="565"/>
      <c r="FJ616" s="565"/>
      <c r="FK616" s="565"/>
      <c r="FL616" s="565"/>
      <c r="FM616" s="565"/>
      <c r="FN616" s="565"/>
      <c r="FO616" s="565"/>
      <c r="FP616" s="565"/>
      <c r="FQ616" s="565"/>
      <c r="FR616" s="565"/>
      <c r="FS616" s="565"/>
      <c r="FT616" s="565"/>
      <c r="FU616" s="565"/>
      <c r="FV616" s="565"/>
      <c r="FW616" s="565"/>
      <c r="FX616" s="565"/>
      <c r="FY616" s="565"/>
      <c r="FZ616" s="565"/>
      <c r="GA616" s="565"/>
      <c r="GB616" s="565"/>
      <c r="GC616" s="565"/>
      <c r="GD616" s="565"/>
      <c r="GE616" s="565"/>
      <c r="GF616" s="565"/>
      <c r="GG616" s="565"/>
      <c r="GH616" s="565"/>
      <c r="GI616" s="565"/>
      <c r="GJ616" s="565"/>
      <c r="GK616" s="565"/>
      <c r="GL616" s="565"/>
      <c r="GM616" s="565"/>
      <c r="GN616" s="565"/>
      <c r="GO616" s="565"/>
      <c r="GP616" s="565"/>
      <c r="GQ616" s="565"/>
      <c r="GR616" s="565"/>
      <c r="GS616" s="565"/>
      <c r="GT616" s="565"/>
      <c r="GU616" s="565"/>
      <c r="GV616" s="565"/>
      <c r="GW616" s="565"/>
      <c r="GX616" s="565"/>
      <c r="GY616" s="565"/>
      <c r="GZ616" s="565"/>
      <c r="HA616" s="565"/>
      <c r="HB616" s="565"/>
      <c r="HC616" s="565"/>
      <c r="HD616" s="565"/>
      <c r="HE616" s="565"/>
      <c r="HF616" s="565"/>
      <c r="HG616" s="565"/>
      <c r="HH616" s="565"/>
      <c r="HI616" s="565"/>
      <c r="HJ616" s="565"/>
      <c r="HK616" s="565"/>
      <c r="HL616" s="565"/>
      <c r="HM616" s="565"/>
      <c r="HN616" s="565"/>
      <c r="HO616" s="565"/>
      <c r="HP616" s="565"/>
      <c r="HQ616" s="565"/>
      <c r="HR616" s="565"/>
      <c r="HS616" s="565"/>
      <c r="HT616" s="565"/>
      <c r="HU616" s="565"/>
      <c r="HV616" s="565"/>
      <c r="HW616" s="565"/>
      <c r="HX616" s="565"/>
      <c r="HY616" s="565"/>
      <c r="HZ616" s="565"/>
      <c r="IA616" s="565"/>
      <c r="IB616" s="565"/>
      <c r="IC616" s="565"/>
      <c r="ID616" s="565"/>
      <c r="IE616" s="565"/>
      <c r="IF616" s="565"/>
      <c r="IG616" s="565"/>
      <c r="IH616" s="565"/>
      <c r="II616" s="565"/>
      <c r="IJ616" s="565"/>
      <c r="IK616" s="565"/>
      <c r="IL616" s="565"/>
      <c r="IM616" s="565"/>
      <c r="IN616" s="565"/>
      <c r="IO616" s="565"/>
      <c r="IP616" s="565"/>
      <c r="IQ616" s="565"/>
      <c r="IR616" s="565"/>
      <c r="IS616" s="565"/>
      <c r="IT616" s="565"/>
      <c r="IU616" s="565"/>
      <c r="IV616" s="565"/>
      <c r="IW616" s="565"/>
      <c r="IX616" s="565"/>
      <c r="IY616" s="565"/>
      <c r="IZ616" s="565"/>
      <c r="JA616" s="565"/>
      <c r="JB616" s="565"/>
      <c r="JC616" s="565"/>
      <c r="JD616" s="565"/>
      <c r="JE616" s="565"/>
      <c r="JF616" s="565"/>
      <c r="JG616" s="565"/>
      <c r="JH616" s="565"/>
      <c r="JI616" s="565"/>
      <c r="JJ616" s="565"/>
      <c r="JK616" s="565"/>
      <c r="JL616" s="565"/>
      <c r="JM616" s="565"/>
      <c r="JN616" s="565"/>
      <c r="JO616" s="565"/>
      <c r="JP616" s="565"/>
      <c r="JQ616" s="565"/>
      <c r="JR616" s="565"/>
      <c r="JS616" s="565"/>
      <c r="JT616" s="565"/>
      <c r="JU616" s="565"/>
      <c r="JV616" s="565"/>
      <c r="JW616" s="565"/>
      <c r="JX616" s="565"/>
      <c r="JY616" s="565"/>
      <c r="JZ616" s="565"/>
      <c r="KA616" s="565"/>
      <c r="KB616" s="565"/>
      <c r="KC616" s="565"/>
      <c r="KD616" s="565"/>
      <c r="KE616" s="565"/>
      <c r="KF616" s="565"/>
      <c r="KG616" s="565"/>
      <c r="KH616" s="565"/>
      <c r="KI616" s="565"/>
      <c r="KJ616" s="565"/>
      <c r="KK616" s="565"/>
      <c r="KL616" s="565"/>
      <c r="KM616" s="565"/>
      <c r="KN616" s="565"/>
      <c r="KO616" s="565"/>
      <c r="KP616" s="565"/>
      <c r="KQ616" s="565"/>
      <c r="KR616" s="565"/>
      <c r="KS616" s="565"/>
      <c r="KT616" s="565"/>
      <c r="KU616" s="565"/>
      <c r="KV616" s="565"/>
      <c r="KW616" s="565"/>
      <c r="KX616" s="565"/>
      <c r="KY616" s="565"/>
      <c r="KZ616" s="565"/>
      <c r="LA616" s="565"/>
      <c r="LB616" s="565"/>
      <c r="LC616" s="565"/>
      <c r="LD616" s="565"/>
      <c r="LE616" s="565"/>
      <c r="LF616" s="565"/>
      <c r="LG616" s="565"/>
      <c r="LH616" s="565"/>
      <c r="LI616" s="565"/>
      <c r="LJ616" s="565"/>
      <c r="LK616" s="565"/>
      <c r="LL616" s="565"/>
      <c r="LM616" s="565"/>
      <c r="LN616" s="565"/>
      <c r="LO616" s="565"/>
      <c r="LP616" s="565"/>
      <c r="LQ616" s="565"/>
      <c r="LR616" s="565"/>
      <c r="LS616" s="565"/>
      <c r="LT616" s="565"/>
      <c r="LU616" s="565"/>
      <c r="LV616" s="565"/>
      <c r="LW616" s="565"/>
      <c r="LX616" s="565"/>
      <c r="LY616" s="565"/>
      <c r="LZ616" s="565"/>
      <c r="MA616" s="565"/>
      <c r="MB616" s="565"/>
      <c r="MC616" s="565"/>
      <c r="MD616" s="565"/>
      <c r="ME616" s="565"/>
      <c r="MF616" s="565"/>
      <c r="MG616" s="565"/>
      <c r="MH616" s="565"/>
      <c r="MI616" s="565"/>
      <c r="MJ616" s="565"/>
      <c r="MK616" s="565"/>
      <c r="ML616" s="565"/>
      <c r="MM616" s="565"/>
      <c r="MN616" s="565"/>
      <c r="MO616" s="565"/>
      <c r="MP616" s="565"/>
      <c r="MQ616" s="565"/>
      <c r="MR616" s="565"/>
      <c r="MS616" s="565"/>
      <c r="MT616" s="565"/>
      <c r="MU616" s="565"/>
      <c r="MV616" s="565"/>
      <c r="MW616" s="565"/>
      <c r="MX616" s="565"/>
      <c r="MY616" s="565"/>
      <c r="MZ616" s="565"/>
      <c r="NA616" s="565"/>
      <c r="NB616" s="565"/>
      <c r="NC616" s="565"/>
      <c r="ND616" s="565"/>
      <c r="NE616" s="565"/>
      <c r="NF616" s="565"/>
      <c r="NG616" s="565"/>
      <c r="NH616" s="565"/>
      <c r="NI616" s="565"/>
      <c r="NJ616" s="565"/>
      <c r="NK616" s="565"/>
      <c r="NL616" s="565"/>
      <c r="NM616" s="565"/>
      <c r="NN616" s="565"/>
      <c r="NO616" s="565"/>
      <c r="NP616" s="565"/>
      <c r="NQ616" s="565"/>
      <c r="NR616" s="565"/>
      <c r="NS616" s="565"/>
      <c r="NT616" s="565"/>
      <c r="NU616" s="565"/>
      <c r="NV616" s="565"/>
      <c r="NW616" s="565"/>
      <c r="NX616" s="565"/>
      <c r="NY616" s="565"/>
      <c r="NZ616" s="565"/>
      <c r="OA616" s="565"/>
      <c r="OB616" s="565"/>
      <c r="OC616" s="565"/>
      <c r="OD616" s="565"/>
      <c r="OE616" s="565"/>
      <c r="OF616" s="565"/>
      <c r="OG616" s="565"/>
      <c r="OH616" s="565"/>
      <c r="OI616" s="565"/>
      <c r="OJ616" s="565"/>
      <c r="OK616" s="565"/>
      <c r="OL616" s="565"/>
      <c r="OM616" s="565"/>
      <c r="ON616" s="565"/>
      <c r="OO616" s="565"/>
      <c r="OP616" s="565"/>
      <c r="OQ616" s="565"/>
      <c r="OR616" s="565"/>
      <c r="OS616" s="565"/>
      <c r="OT616" s="565"/>
      <c r="OU616" s="565"/>
      <c r="OV616" s="565"/>
      <c r="OW616" s="565"/>
      <c r="OX616" s="565"/>
      <c r="OY616" s="565"/>
      <c r="OZ616" s="565"/>
      <c r="PA616" s="565"/>
      <c r="PB616" s="565"/>
      <c r="PC616" s="565"/>
      <c r="PD616" s="565"/>
      <c r="PE616" s="565"/>
      <c r="PF616" s="565"/>
      <c r="PG616" s="565"/>
      <c r="PH616" s="565"/>
      <c r="PI616" s="565"/>
      <c r="PJ616" s="565"/>
      <c r="PK616" s="565"/>
      <c r="PL616" s="565"/>
      <c r="PM616" s="565"/>
      <c r="PN616" s="565"/>
      <c r="PO616" s="565"/>
      <c r="PP616" s="565"/>
      <c r="PQ616" s="565"/>
      <c r="PR616" s="565"/>
      <c r="PS616" s="565"/>
      <c r="PT616" s="565"/>
      <c r="PU616" s="565"/>
      <c r="PV616" s="565"/>
      <c r="PW616" s="565"/>
      <c r="PX616" s="565"/>
      <c r="PY616" s="565"/>
      <c r="PZ616" s="565"/>
      <c r="QA616" s="565"/>
      <c r="QB616" s="565"/>
      <c r="QC616" s="565"/>
      <c r="QD616" s="565"/>
      <c r="QE616" s="565"/>
      <c r="QF616" s="565"/>
      <c r="QG616" s="565"/>
      <c r="QH616" s="565"/>
      <c r="QI616" s="565"/>
      <c r="QJ616" s="565"/>
      <c r="QK616" s="565"/>
      <c r="QL616" s="565"/>
      <c r="QM616" s="565"/>
      <c r="QN616" s="565"/>
      <c r="QO616" s="565"/>
      <c r="QP616" s="565"/>
      <c r="QQ616" s="565"/>
      <c r="QR616" s="565"/>
      <c r="QS616" s="565"/>
      <c r="QT616" s="565"/>
      <c r="QU616" s="565"/>
      <c r="QV616" s="565"/>
      <c r="QW616" s="565"/>
      <c r="QX616" s="565"/>
      <c r="QY616" s="565"/>
      <c r="QZ616" s="565"/>
      <c r="RA616" s="565"/>
      <c r="RB616" s="565"/>
      <c r="RC616" s="565"/>
      <c r="RD616" s="565"/>
      <c r="RE616" s="565"/>
      <c r="RF616" s="565"/>
      <c r="RG616" s="565"/>
      <c r="RH616" s="565"/>
      <c r="RI616" s="565"/>
      <c r="RJ616" s="565"/>
      <c r="RK616" s="565"/>
      <c r="RL616" s="565"/>
      <c r="RM616" s="565"/>
      <c r="RN616" s="565"/>
      <c r="RO616" s="565"/>
      <c r="RP616" s="565"/>
      <c r="RQ616" s="565"/>
      <c r="RR616" s="565"/>
      <c r="RS616" s="565"/>
      <c r="RT616" s="565"/>
      <c r="RU616" s="565"/>
      <c r="RV616" s="565"/>
      <c r="RW616" s="565"/>
      <c r="RX616" s="565"/>
      <c r="RY616" s="565"/>
      <c r="RZ616" s="565"/>
      <c r="SA616" s="565"/>
      <c r="SB616" s="565"/>
      <c r="SC616" s="565"/>
      <c r="SD616" s="565"/>
      <c r="SE616" s="565"/>
      <c r="SF616" s="565"/>
      <c r="SG616" s="565"/>
      <c r="SH616" s="565"/>
      <c r="SI616" s="565"/>
      <c r="SJ616" s="565"/>
      <c r="SK616" s="565"/>
      <c r="SL616" s="565"/>
      <c r="SM616" s="565"/>
      <c r="SN616" s="565"/>
      <c r="SO616" s="565"/>
      <c r="SP616" s="565"/>
      <c r="SQ616" s="565"/>
      <c r="SR616" s="565"/>
      <c r="SS616" s="565"/>
      <c r="ST616" s="565"/>
      <c r="SU616" s="565"/>
      <c r="SV616" s="565"/>
      <c r="SW616" s="565"/>
      <c r="SX616" s="565"/>
      <c r="SY616" s="565"/>
      <c r="SZ616" s="565"/>
      <c r="TA616" s="565"/>
      <c r="TB616" s="565"/>
      <c r="TC616" s="565"/>
      <c r="TD616" s="565"/>
      <c r="TE616" s="565"/>
      <c r="TF616" s="565"/>
      <c r="TG616" s="565"/>
      <c r="TH616" s="565"/>
      <c r="TI616" s="565"/>
      <c r="TJ616" s="565"/>
      <c r="TK616" s="565"/>
      <c r="TL616" s="565"/>
      <c r="TM616" s="565"/>
      <c r="TN616" s="565"/>
      <c r="TO616" s="565"/>
      <c r="TP616" s="565"/>
      <c r="TQ616" s="565"/>
      <c r="TR616" s="565"/>
      <c r="TS616" s="565"/>
      <c r="TT616" s="565"/>
      <c r="TU616" s="565"/>
      <c r="TV616" s="565"/>
      <c r="TW616" s="565"/>
      <c r="TX616" s="565"/>
      <c r="TY616" s="565"/>
      <c r="TZ616" s="565"/>
      <c r="UA616" s="565"/>
      <c r="UB616" s="565"/>
      <c r="UC616" s="565"/>
      <c r="UD616" s="565"/>
      <c r="UE616" s="565"/>
      <c r="UF616" s="565"/>
      <c r="UG616" s="565"/>
      <c r="UH616" s="565"/>
      <c r="UI616" s="565"/>
      <c r="UJ616" s="565"/>
      <c r="UK616" s="565"/>
      <c r="UL616" s="565"/>
      <c r="UM616" s="565"/>
      <c r="UN616" s="565"/>
      <c r="UO616" s="565"/>
      <c r="UP616" s="565"/>
      <c r="UQ616" s="565"/>
      <c r="UR616" s="565"/>
      <c r="US616" s="565"/>
      <c r="UT616" s="565"/>
      <c r="UU616" s="565"/>
      <c r="UV616" s="565"/>
      <c r="UW616" s="565"/>
      <c r="UX616" s="565"/>
      <c r="UY616" s="565"/>
      <c r="UZ616" s="565"/>
      <c r="VA616" s="565"/>
      <c r="VB616" s="565"/>
      <c r="VC616" s="565"/>
      <c r="VD616" s="565"/>
      <c r="VE616" s="565"/>
      <c r="VF616" s="565"/>
      <c r="VG616" s="565"/>
      <c r="VH616" s="565"/>
      <c r="VI616" s="565"/>
      <c r="VJ616" s="565"/>
      <c r="VK616" s="565"/>
      <c r="VL616" s="565"/>
      <c r="VM616" s="565"/>
      <c r="VN616" s="565"/>
      <c r="VO616" s="565"/>
      <c r="VP616" s="565"/>
      <c r="VQ616" s="565"/>
      <c r="VR616" s="565"/>
      <c r="VS616" s="565"/>
      <c r="VT616" s="565"/>
      <c r="VU616" s="565"/>
      <c r="VV616" s="565"/>
      <c r="VW616" s="565"/>
      <c r="VX616" s="565"/>
      <c r="VY616" s="565"/>
      <c r="VZ616" s="565"/>
      <c r="WA616" s="565"/>
      <c r="WB616" s="565"/>
      <c r="WC616" s="565"/>
      <c r="WD616" s="565"/>
      <c r="WE616" s="565"/>
      <c r="WF616" s="565"/>
      <c r="WG616" s="565"/>
      <c r="WH616" s="565"/>
      <c r="WI616" s="565"/>
      <c r="WJ616" s="565"/>
      <c r="WK616" s="565"/>
      <c r="WL616" s="565"/>
      <c r="WM616" s="565"/>
      <c r="WN616" s="565"/>
      <c r="WO616" s="565"/>
      <c r="WP616" s="565"/>
      <c r="WQ616" s="565"/>
      <c r="WR616" s="565"/>
      <c r="WS616" s="565"/>
      <c r="WT616" s="565"/>
      <c r="WU616" s="565"/>
      <c r="WV616" s="565"/>
      <c r="WW616" s="565"/>
      <c r="WX616" s="565"/>
      <c r="WY616" s="565"/>
      <c r="WZ616" s="565"/>
      <c r="XA616" s="565"/>
      <c r="XB616" s="565"/>
      <c r="XC616" s="565"/>
      <c r="XD616" s="565"/>
      <c r="XE616" s="565"/>
      <c r="XF616" s="565"/>
      <c r="XG616" s="565"/>
      <c r="XH616" s="565"/>
      <c r="XI616" s="565"/>
      <c r="XJ616" s="565"/>
      <c r="XK616" s="565"/>
      <c r="XL616" s="565"/>
      <c r="XM616" s="565"/>
      <c r="XN616" s="565"/>
      <c r="XO616" s="565"/>
      <c r="XP616" s="565"/>
      <c r="XQ616" s="565"/>
      <c r="XR616" s="565"/>
      <c r="XS616" s="565"/>
      <c r="XT616" s="565"/>
      <c r="XU616" s="565"/>
      <c r="XV616" s="565"/>
      <c r="XW616" s="565"/>
      <c r="XX616" s="565"/>
      <c r="XY616" s="565"/>
      <c r="XZ616" s="565"/>
      <c r="YA616" s="565"/>
      <c r="YB616" s="565"/>
      <c r="YC616" s="565"/>
      <c r="YD616" s="565"/>
      <c r="YE616" s="565"/>
      <c r="YF616" s="565"/>
      <c r="YG616" s="565"/>
      <c r="YH616" s="565"/>
      <c r="YI616" s="565"/>
      <c r="YJ616" s="565"/>
      <c r="YK616" s="565"/>
      <c r="YL616" s="565"/>
      <c r="YM616" s="565"/>
      <c r="YN616" s="565"/>
      <c r="YO616" s="565"/>
      <c r="YP616" s="565"/>
      <c r="YQ616" s="565"/>
      <c r="YR616" s="565"/>
      <c r="YS616" s="565"/>
      <c r="YT616" s="565"/>
      <c r="YU616" s="565"/>
      <c r="YV616" s="565"/>
      <c r="YW616" s="565"/>
      <c r="YX616" s="565"/>
      <c r="YY616" s="565"/>
      <c r="YZ616" s="565"/>
      <c r="ZA616" s="565"/>
      <c r="ZB616" s="565"/>
      <c r="ZC616" s="565"/>
      <c r="ZD616" s="565"/>
      <c r="ZE616" s="565"/>
      <c r="ZF616" s="565"/>
      <c r="ZG616" s="565"/>
      <c r="ZH616" s="565"/>
      <c r="ZI616" s="565"/>
      <c r="ZJ616" s="565"/>
      <c r="ZK616" s="565"/>
      <c r="ZL616" s="565"/>
      <c r="ZM616" s="565"/>
      <c r="ZN616" s="565"/>
      <c r="ZO616" s="565"/>
      <c r="ZP616" s="565"/>
      <c r="ZQ616" s="565"/>
      <c r="ZR616" s="565"/>
      <c r="ZS616" s="565"/>
      <c r="ZT616" s="565"/>
      <c r="ZU616" s="565"/>
      <c r="ZV616" s="565"/>
      <c r="ZW616" s="565"/>
      <c r="ZX616" s="565"/>
      <c r="ZY616" s="565"/>
      <c r="ZZ616" s="565"/>
      <c r="AAA616" s="565"/>
      <c r="AAB616" s="565"/>
      <c r="AAC616" s="565"/>
      <c r="AAD616" s="565"/>
      <c r="AAE616" s="565"/>
      <c r="AAF616" s="565"/>
      <c r="AAG616" s="565"/>
      <c r="AAH616" s="565"/>
      <c r="AAI616" s="565"/>
      <c r="AAJ616" s="565"/>
      <c r="AAK616" s="565"/>
      <c r="AAL616" s="565"/>
      <c r="AAM616" s="565"/>
      <c r="AAN616" s="565"/>
      <c r="AAO616" s="565"/>
      <c r="AAP616" s="565"/>
      <c r="AAQ616" s="565"/>
      <c r="AAR616" s="565"/>
      <c r="AAS616" s="565"/>
      <c r="AAT616" s="565"/>
      <c r="AAU616" s="565"/>
      <c r="AAV616" s="565"/>
      <c r="AAW616" s="565"/>
      <c r="AAX616" s="565"/>
      <c r="AAY616" s="565"/>
      <c r="AAZ616" s="565"/>
      <c r="ABA616" s="565"/>
      <c r="ABB616" s="565"/>
      <c r="ABC616" s="565"/>
      <c r="ABD616" s="565"/>
      <c r="ABE616" s="565"/>
      <c r="ABF616" s="565"/>
      <c r="ABG616" s="565"/>
      <c r="ABH616" s="565"/>
      <c r="ABI616" s="565"/>
      <c r="ABJ616" s="565"/>
      <c r="ABK616" s="565"/>
      <c r="ABL616" s="565"/>
      <c r="ABM616" s="565"/>
      <c r="ABN616" s="565"/>
      <c r="ABO616" s="565"/>
      <c r="ABP616" s="565"/>
      <c r="ABQ616" s="565"/>
      <c r="ABR616" s="565"/>
      <c r="ABS616" s="565"/>
      <c r="ABT616" s="565"/>
      <c r="ABU616" s="565"/>
      <c r="ABV616" s="565"/>
      <c r="ABW616" s="565"/>
      <c r="ABX616" s="565"/>
      <c r="ABY616" s="565"/>
      <c r="ABZ616" s="565"/>
      <c r="ACA616" s="565"/>
      <c r="ACB616" s="565"/>
      <c r="ACC616" s="565"/>
      <c r="ACD616" s="565"/>
      <c r="ACE616" s="565"/>
      <c r="ACF616" s="565"/>
      <c r="ACG616" s="565"/>
      <c r="ACH616" s="565"/>
      <c r="ACI616" s="565"/>
      <c r="ACJ616" s="565"/>
      <c r="ACK616" s="565"/>
      <c r="ACL616" s="565"/>
      <c r="ACM616" s="565"/>
      <c r="ACN616" s="565"/>
      <c r="ACO616" s="565"/>
      <c r="ACP616" s="565"/>
      <c r="ACQ616" s="565"/>
      <c r="ACR616" s="565"/>
      <c r="ACS616" s="565"/>
      <c r="ACT616" s="565"/>
      <c r="ACU616" s="565"/>
      <c r="ACV616" s="565"/>
      <c r="ACW616" s="565"/>
      <c r="ACX616" s="565"/>
      <c r="ACY616" s="565"/>
      <c r="ACZ616" s="565"/>
      <c r="ADA616" s="565"/>
      <c r="ADB616" s="565"/>
      <c r="ADC616" s="565"/>
      <c r="ADD616" s="565"/>
      <c r="ADE616" s="565"/>
      <c r="ADF616" s="565"/>
      <c r="ADG616" s="565"/>
      <c r="ADH616" s="565"/>
      <c r="ADI616" s="565"/>
      <c r="ADJ616" s="565"/>
      <c r="ADK616" s="565"/>
      <c r="ADL616" s="565"/>
      <c r="ADM616" s="565"/>
      <c r="ADN616" s="565"/>
      <c r="ADO616" s="565"/>
      <c r="ADP616" s="565"/>
      <c r="ADQ616" s="565"/>
      <c r="ADR616" s="565"/>
      <c r="ADS616" s="565"/>
      <c r="ADT616" s="565"/>
      <c r="ADU616" s="565"/>
      <c r="ADV616" s="565"/>
      <c r="ADW616" s="565"/>
      <c r="ADX616" s="565"/>
      <c r="ADY616" s="565"/>
      <c r="ADZ616" s="565"/>
      <c r="AEA616" s="565"/>
      <c r="AEB616" s="565"/>
      <c r="AEC616" s="565"/>
      <c r="AED616" s="565"/>
      <c r="AEE616" s="565"/>
      <c r="AEF616" s="565"/>
      <c r="AEG616" s="565"/>
      <c r="AEH616" s="565"/>
      <c r="AEI616" s="565"/>
      <c r="AEJ616" s="565"/>
      <c r="AEK616" s="565"/>
      <c r="AEL616" s="565"/>
      <c r="AEM616" s="565"/>
      <c r="AEN616" s="565"/>
      <c r="AEO616" s="565"/>
      <c r="AEP616" s="565"/>
      <c r="AEQ616" s="565"/>
      <c r="AER616" s="565"/>
      <c r="AES616" s="565"/>
      <c r="AET616" s="565"/>
      <c r="AEU616" s="565"/>
      <c r="AEV616" s="565"/>
      <c r="AEW616" s="565"/>
      <c r="AEX616" s="565"/>
      <c r="AEY616" s="565"/>
      <c r="AEZ616" s="565"/>
      <c r="AFA616" s="565"/>
      <c r="AFB616" s="565"/>
      <c r="AFC616" s="565"/>
      <c r="AFD616" s="565"/>
      <c r="AFE616" s="565"/>
      <c r="AFF616" s="565"/>
      <c r="AFG616" s="565"/>
      <c r="AFH616" s="565"/>
      <c r="AFI616" s="565"/>
      <c r="AFJ616" s="565"/>
      <c r="AFK616" s="565"/>
      <c r="AFL616" s="565"/>
      <c r="AFM616" s="565"/>
      <c r="AFN616" s="565"/>
      <c r="AFO616" s="565"/>
      <c r="AFP616" s="565"/>
      <c r="AFQ616" s="565"/>
      <c r="AFR616" s="565"/>
      <c r="AFS616" s="565"/>
      <c r="AFT616" s="565"/>
      <c r="AFU616" s="565"/>
      <c r="AFV616" s="565"/>
      <c r="AFW616" s="565"/>
      <c r="AFX616" s="565"/>
      <c r="AFY616" s="565"/>
      <c r="AFZ616" s="565"/>
      <c r="AGA616" s="565"/>
      <c r="AGB616" s="565"/>
      <c r="AGC616" s="565"/>
      <c r="AGD616" s="565"/>
      <c r="AGE616" s="565"/>
      <c r="AGF616" s="565"/>
      <c r="AGG616" s="565"/>
      <c r="AGH616" s="565"/>
      <c r="AGI616" s="565"/>
      <c r="AGJ616" s="565"/>
      <c r="AGK616" s="565"/>
      <c r="AGL616" s="565"/>
      <c r="AGM616" s="565"/>
      <c r="AGN616" s="565"/>
      <c r="AGO616" s="565"/>
      <c r="AGP616" s="565"/>
      <c r="AGQ616" s="565"/>
      <c r="AGR616" s="565"/>
      <c r="AGS616" s="565"/>
      <c r="AGT616" s="565"/>
      <c r="AGU616" s="565"/>
      <c r="AGV616" s="565"/>
      <c r="AGW616" s="565"/>
      <c r="AGX616" s="565"/>
      <c r="AGY616" s="565"/>
      <c r="AGZ616" s="565"/>
      <c r="AHA616" s="565"/>
      <c r="AHB616" s="565"/>
      <c r="AHC616" s="565"/>
      <c r="AHD616" s="565"/>
      <c r="AHE616" s="565"/>
      <c r="AHF616" s="565"/>
      <c r="AHG616" s="565"/>
      <c r="AHH616" s="565"/>
      <c r="AHI616" s="565"/>
      <c r="AHJ616" s="565"/>
      <c r="AHK616" s="565"/>
      <c r="AHL616" s="565"/>
      <c r="AHM616" s="565"/>
      <c r="AHN616" s="565"/>
      <c r="AHO616" s="565"/>
      <c r="AHP616" s="565"/>
      <c r="AHQ616" s="565"/>
      <c r="AHR616" s="565"/>
      <c r="AHS616" s="565"/>
      <c r="AHT616" s="565"/>
      <c r="AHU616" s="565"/>
      <c r="AHV616" s="565"/>
      <c r="AHW616" s="565"/>
      <c r="AHX616" s="565"/>
      <c r="AHY616" s="565"/>
      <c r="AHZ616" s="565"/>
      <c r="AIA616" s="565"/>
      <c r="AIB616" s="565"/>
      <c r="AIC616" s="565"/>
      <c r="AID616" s="565"/>
      <c r="AIE616" s="565"/>
      <c r="AIF616" s="565"/>
      <c r="AIG616" s="565"/>
      <c r="AIH616" s="565"/>
      <c r="AII616" s="565"/>
      <c r="AIJ616" s="565"/>
      <c r="AIK616" s="565"/>
      <c r="AIL616" s="565"/>
      <c r="AIM616" s="565"/>
      <c r="AIN616" s="565"/>
      <c r="AIO616" s="565"/>
      <c r="AIP616" s="565"/>
      <c r="AIQ616" s="565"/>
      <c r="AIR616" s="565"/>
      <c r="AIS616" s="565"/>
      <c r="AIT616" s="565"/>
      <c r="AIU616" s="565"/>
      <c r="AIV616" s="565"/>
      <c r="AIW616" s="565"/>
      <c r="AIX616" s="565"/>
      <c r="AIY616" s="565"/>
      <c r="AIZ616" s="565"/>
      <c r="AJA616" s="565"/>
      <c r="AJB616" s="565"/>
      <c r="AJC616" s="565"/>
      <c r="AJD616" s="565"/>
      <c r="AJE616" s="565"/>
      <c r="AJF616" s="565"/>
      <c r="AJG616" s="565"/>
      <c r="AJH616" s="565"/>
      <c r="AJI616" s="565"/>
      <c r="AJJ616" s="565"/>
      <c r="AJK616" s="565"/>
      <c r="AJL616" s="565"/>
      <c r="AJM616" s="565"/>
      <c r="AJN616" s="565"/>
      <c r="AJO616" s="565"/>
      <c r="AJP616" s="565"/>
      <c r="AJQ616" s="565"/>
      <c r="AJR616" s="565"/>
      <c r="AJS616" s="565"/>
      <c r="AJT616" s="565"/>
      <c r="AJU616" s="565"/>
      <c r="AJV616" s="565"/>
      <c r="AJW616" s="565"/>
      <c r="AJX616" s="565"/>
      <c r="AJY616" s="565"/>
      <c r="AJZ616" s="565"/>
      <c r="AKA616" s="565"/>
      <c r="AKB616" s="565"/>
      <c r="AKC616" s="565"/>
      <c r="AKD616" s="565"/>
      <c r="AKE616" s="565"/>
      <c r="AKF616" s="565"/>
      <c r="AKG616" s="565"/>
      <c r="AKH616" s="565"/>
      <c r="AKI616" s="565"/>
      <c r="AKJ616" s="565"/>
      <c r="AKK616" s="565"/>
      <c r="AKL616" s="565"/>
      <c r="AKM616" s="565"/>
      <c r="AKN616" s="565"/>
      <c r="AKO616" s="565"/>
      <c r="AKP616" s="565"/>
      <c r="AKQ616" s="565"/>
      <c r="AKR616" s="565"/>
      <c r="AKS616" s="565"/>
      <c r="AKT616" s="565"/>
      <c r="AKU616" s="565"/>
      <c r="AKV616" s="565"/>
      <c r="AKW616" s="565"/>
      <c r="AKX616" s="565"/>
      <c r="AKY616" s="565"/>
      <c r="AKZ616" s="565"/>
      <c r="ALA616" s="565"/>
      <c r="ALB616" s="565"/>
      <c r="ALC616" s="565"/>
      <c r="ALD616" s="565"/>
      <c r="ALE616" s="565"/>
      <c r="ALF616" s="565"/>
      <c r="ALG616" s="565"/>
      <c r="ALH616" s="565"/>
      <c r="ALI616" s="565"/>
      <c r="ALJ616" s="565"/>
      <c r="ALK616" s="565"/>
      <c r="ALL616" s="565"/>
      <c r="ALM616" s="565"/>
      <c r="ALN616" s="565"/>
      <c r="ALO616" s="565"/>
      <c r="ALP616" s="565"/>
      <c r="ALQ616" s="565"/>
      <c r="ALR616" s="565"/>
      <c r="ALS616" s="565"/>
      <c r="ALT616" s="565"/>
      <c r="ALU616" s="565"/>
      <c r="ALV616" s="565"/>
      <c r="ALW616" s="565"/>
      <c r="ALX616" s="565"/>
      <c r="ALY616" s="565"/>
      <c r="ALZ616" s="565"/>
      <c r="AMA616" s="565"/>
      <c r="AMB616" s="565"/>
      <c r="AMC616" s="565"/>
      <c r="AMD616" s="565"/>
      <c r="AME616" s="565"/>
      <c r="AMF616" s="565"/>
      <c r="AMG616" s="565"/>
      <c r="AMH616" s="565"/>
      <c r="AMI616" s="565"/>
      <c r="AMJ616" s="565"/>
      <c r="AMK616" s="565"/>
      <c r="AML616" s="565"/>
      <c r="AMM616" s="565"/>
      <c r="AMN616" s="565"/>
      <c r="AMO616" s="565"/>
      <c r="AMP616" s="565"/>
      <c r="AMQ616" s="565"/>
      <c r="AMR616" s="565"/>
      <c r="AMS616" s="565"/>
      <c r="AMT616" s="565"/>
      <c r="AMU616" s="565"/>
      <c r="AMV616" s="565"/>
      <c r="AMW616" s="565"/>
      <c r="AMX616" s="565"/>
      <c r="AMY616" s="565"/>
      <c r="AMZ616" s="565"/>
      <c r="ANA616" s="565"/>
      <c r="ANB616" s="565"/>
      <c r="ANC616" s="565"/>
      <c r="AND616" s="565"/>
      <c r="ANE616" s="565"/>
      <c r="ANF616" s="565"/>
      <c r="ANG616" s="565"/>
      <c r="ANH616" s="565"/>
      <c r="ANI616" s="565"/>
      <c r="ANJ616" s="565"/>
      <c r="ANK616" s="565"/>
      <c r="ANL616" s="565"/>
      <c r="ANM616" s="565"/>
      <c r="ANN616" s="565"/>
      <c r="ANO616" s="565"/>
      <c r="ANP616" s="565"/>
      <c r="ANQ616" s="565"/>
      <c r="ANR616" s="565"/>
      <c r="ANS616" s="565"/>
      <c r="ANT616" s="565"/>
      <c r="ANU616" s="565"/>
      <c r="ANV616" s="565"/>
      <c r="ANW616" s="565"/>
      <c r="ANX616" s="565"/>
      <c r="ANY616" s="565"/>
      <c r="ANZ616" s="565"/>
      <c r="AOA616" s="565"/>
      <c r="AOB616" s="565"/>
      <c r="AOC616" s="565"/>
      <c r="AOD616" s="565"/>
      <c r="AOE616" s="565"/>
      <c r="AOF616" s="565"/>
      <c r="AOG616" s="565"/>
      <c r="AOH616" s="565"/>
      <c r="AOI616" s="565"/>
      <c r="AOJ616" s="565"/>
      <c r="AOK616" s="565"/>
      <c r="AOL616" s="565"/>
      <c r="AOM616" s="565"/>
      <c r="AON616" s="565"/>
      <c r="AOO616" s="565"/>
      <c r="AOP616" s="565"/>
      <c r="AOQ616" s="565"/>
      <c r="AOR616" s="565"/>
      <c r="AOS616" s="565"/>
      <c r="AOT616" s="565"/>
      <c r="AOU616" s="565"/>
      <c r="AOV616" s="565"/>
      <c r="AOW616" s="565"/>
      <c r="AOX616" s="565"/>
      <c r="AOY616" s="565"/>
      <c r="AOZ616" s="565"/>
      <c r="APA616" s="565"/>
      <c r="APB616" s="565"/>
      <c r="APC616" s="565"/>
      <c r="APD616" s="565"/>
      <c r="APE616" s="565"/>
      <c r="APF616" s="565"/>
      <c r="APG616" s="565"/>
      <c r="APH616" s="565"/>
      <c r="API616" s="565"/>
      <c r="APJ616" s="565"/>
      <c r="APK616" s="565"/>
      <c r="APL616" s="565"/>
      <c r="APM616" s="565"/>
      <c r="APN616" s="565"/>
      <c r="APO616" s="565"/>
      <c r="APP616" s="565"/>
      <c r="APQ616" s="565"/>
      <c r="APR616" s="565"/>
      <c r="APS616" s="565"/>
      <c r="APT616" s="565"/>
      <c r="APU616" s="565"/>
      <c r="APV616" s="565"/>
      <c r="APW616" s="565"/>
      <c r="APX616" s="565"/>
      <c r="APY616" s="565"/>
      <c r="APZ616" s="565"/>
      <c r="AQA616" s="565"/>
      <c r="AQB616" s="565"/>
      <c r="AQC616" s="565"/>
      <c r="AQD616" s="565"/>
      <c r="AQE616" s="565"/>
      <c r="AQF616" s="565"/>
      <c r="AQG616" s="565"/>
      <c r="AQH616" s="565"/>
      <c r="AQI616" s="565"/>
      <c r="AQJ616" s="565"/>
      <c r="AQK616" s="565"/>
      <c r="AQL616" s="565"/>
      <c r="AQM616" s="565"/>
      <c r="AQN616" s="565"/>
      <c r="AQO616" s="565"/>
      <c r="AQP616" s="565"/>
      <c r="AQQ616" s="565"/>
      <c r="AQR616" s="565"/>
      <c r="AQS616" s="565"/>
      <c r="AQT616" s="565"/>
      <c r="AQU616" s="565"/>
      <c r="AQV616" s="565"/>
      <c r="AQW616" s="565"/>
      <c r="AQX616" s="565"/>
      <c r="AQY616" s="565"/>
      <c r="AQZ616" s="565"/>
      <c r="ARA616" s="565"/>
      <c r="ARB616" s="565"/>
      <c r="ARC616" s="565"/>
      <c r="ARD616" s="565"/>
      <c r="ARE616" s="565"/>
      <c r="ARF616" s="565"/>
      <c r="ARG616" s="565"/>
      <c r="ARH616" s="565"/>
      <c r="ARI616" s="565"/>
      <c r="ARJ616" s="565"/>
      <c r="ARK616" s="565"/>
      <c r="ARL616" s="565"/>
      <c r="ARM616" s="565"/>
      <c r="ARN616" s="565"/>
      <c r="ARO616" s="565"/>
      <c r="ARP616" s="565"/>
      <c r="ARQ616" s="565"/>
      <c r="ARR616" s="565"/>
      <c r="ARS616" s="565"/>
      <c r="ART616" s="565"/>
      <c r="ARU616" s="565"/>
      <c r="ARV616" s="565"/>
      <c r="ARW616" s="565"/>
      <c r="ARX616" s="565"/>
      <c r="ARY616" s="565"/>
      <c r="ARZ616" s="565"/>
      <c r="ASA616" s="565"/>
      <c r="ASB616" s="565"/>
      <c r="ASC616" s="565"/>
      <c r="ASD616" s="565"/>
      <c r="ASE616" s="565"/>
      <c r="ASF616" s="565"/>
      <c r="ASG616" s="565"/>
      <c r="ASH616" s="565"/>
      <c r="ASI616" s="565"/>
      <c r="ASJ616" s="565"/>
      <c r="ASK616" s="565"/>
      <c r="ASL616" s="565"/>
      <c r="ASM616" s="565"/>
      <c r="ASN616" s="565"/>
      <c r="ASO616" s="565"/>
      <c r="ASP616" s="565"/>
      <c r="ASQ616" s="565"/>
      <c r="ASR616" s="565"/>
      <c r="ASS616" s="565"/>
      <c r="AST616" s="565"/>
      <c r="ASU616" s="565"/>
      <c r="ASV616" s="565"/>
      <c r="ASW616" s="565"/>
      <c r="ASX616" s="565"/>
      <c r="ASY616" s="565"/>
      <c r="ASZ616" s="565"/>
      <c r="ATA616" s="565"/>
      <c r="ATB616" s="565"/>
      <c r="ATC616" s="565"/>
      <c r="ATD616" s="565"/>
      <c r="ATE616" s="565"/>
      <c r="ATF616" s="565"/>
      <c r="ATG616" s="565"/>
      <c r="ATH616" s="565"/>
      <c r="ATI616" s="565"/>
      <c r="ATJ616" s="565"/>
      <c r="ATK616" s="565"/>
      <c r="ATL616" s="565"/>
      <c r="ATM616" s="565"/>
      <c r="ATN616" s="565"/>
      <c r="ATO616" s="565"/>
      <c r="ATP616" s="565"/>
      <c r="ATQ616" s="565"/>
      <c r="ATR616" s="565"/>
      <c r="ATS616" s="565"/>
      <c r="ATT616" s="565"/>
      <c r="ATU616" s="565"/>
      <c r="ATV616" s="565"/>
      <c r="ATW616" s="565"/>
      <c r="ATX616" s="565"/>
      <c r="ATY616" s="565"/>
      <c r="ATZ616" s="565"/>
      <c r="AUA616" s="565"/>
      <c r="AUB616" s="565"/>
      <c r="AUC616" s="565"/>
      <c r="AUD616" s="565"/>
      <c r="AUE616" s="565"/>
      <c r="AUF616" s="565"/>
      <c r="AUG616" s="565"/>
      <c r="AUH616" s="565"/>
      <c r="AUI616" s="565"/>
      <c r="AUJ616" s="565"/>
      <c r="AUK616" s="565"/>
      <c r="AUL616" s="565"/>
      <c r="AUM616" s="565"/>
      <c r="AUN616" s="565"/>
      <c r="AUO616" s="565"/>
      <c r="AUP616" s="565"/>
      <c r="AUQ616" s="565"/>
      <c r="AUR616" s="565"/>
      <c r="AUS616" s="565"/>
      <c r="AUT616" s="565"/>
      <c r="AUU616" s="565"/>
      <c r="AUV616" s="565"/>
      <c r="AUW616" s="565"/>
      <c r="AUX616" s="565"/>
      <c r="AUY616" s="565"/>
      <c r="AUZ616" s="565"/>
      <c r="AVA616" s="565"/>
      <c r="AVB616" s="565"/>
      <c r="AVC616" s="565"/>
      <c r="AVD616" s="565"/>
      <c r="AVE616" s="565"/>
      <c r="AVF616" s="565"/>
      <c r="AVG616" s="565"/>
      <c r="AVH616" s="565"/>
      <c r="AVI616" s="565"/>
      <c r="AVJ616" s="565"/>
      <c r="AVK616" s="565"/>
      <c r="AVL616" s="565"/>
      <c r="AVM616" s="565"/>
      <c r="AVN616" s="565"/>
      <c r="AVO616" s="565"/>
      <c r="AVP616" s="565"/>
      <c r="AVQ616" s="565"/>
      <c r="AVR616" s="565"/>
      <c r="AVS616" s="565"/>
      <c r="AVT616" s="565"/>
      <c r="AVU616" s="565"/>
      <c r="AVV616" s="565"/>
      <c r="AVW616" s="565"/>
      <c r="AVX616" s="565"/>
      <c r="AVY616" s="565"/>
      <c r="AVZ616" s="565"/>
      <c r="AWA616" s="565"/>
      <c r="AWB616" s="565"/>
      <c r="AWC616" s="565"/>
      <c r="AWD616" s="565"/>
      <c r="AWE616" s="565"/>
      <c r="AWF616" s="565"/>
      <c r="AWG616" s="565"/>
      <c r="AWH616" s="565"/>
      <c r="AWI616" s="565"/>
      <c r="AWJ616" s="565"/>
      <c r="AWK616" s="565"/>
      <c r="AWL616" s="565"/>
      <c r="AWM616" s="565"/>
      <c r="AWN616" s="565"/>
      <c r="AWO616" s="565"/>
      <c r="AWP616" s="565"/>
      <c r="AWQ616" s="565"/>
      <c r="AWR616" s="565"/>
      <c r="AWS616" s="565"/>
      <c r="AWT616" s="565"/>
      <c r="AWU616" s="565"/>
      <c r="AWV616" s="565"/>
      <c r="AWW616" s="565"/>
      <c r="AWX616" s="565"/>
      <c r="AWY616" s="565"/>
      <c r="AWZ616" s="565"/>
      <c r="AXA616" s="565"/>
      <c r="AXB616" s="565"/>
      <c r="AXC616" s="565"/>
      <c r="AXD616" s="565"/>
      <c r="AXE616" s="565"/>
      <c r="AXF616" s="565"/>
      <c r="AXG616" s="565"/>
      <c r="AXH616" s="565"/>
      <c r="AXI616" s="565"/>
      <c r="AXJ616" s="565"/>
      <c r="AXK616" s="565"/>
      <c r="AXL616" s="565"/>
      <c r="AXM616" s="565"/>
      <c r="AXN616" s="565"/>
      <c r="AXO616" s="565"/>
      <c r="AXP616" s="565"/>
      <c r="AXQ616" s="565"/>
      <c r="AXR616" s="565"/>
      <c r="AXS616" s="565"/>
      <c r="AXT616" s="565"/>
      <c r="AXU616" s="565"/>
      <c r="AXV616" s="565"/>
      <c r="AXW616" s="565"/>
      <c r="AXX616" s="565"/>
      <c r="AXY616" s="565"/>
      <c r="AXZ616" s="565"/>
      <c r="AYA616" s="565"/>
      <c r="AYB616" s="565"/>
      <c r="AYC616" s="565"/>
      <c r="AYD616" s="565"/>
      <c r="AYE616" s="565"/>
      <c r="AYF616" s="565"/>
      <c r="AYG616" s="565"/>
      <c r="AYH616" s="565"/>
      <c r="AYI616" s="565"/>
      <c r="AYJ616" s="565"/>
      <c r="AYK616" s="565"/>
      <c r="AYL616" s="565"/>
      <c r="AYM616" s="565"/>
      <c r="AYN616" s="565"/>
      <c r="AYO616" s="565"/>
      <c r="AYP616" s="565"/>
      <c r="AYQ616" s="565"/>
      <c r="AYR616" s="565"/>
      <c r="AYS616" s="565"/>
      <c r="AYT616" s="565"/>
      <c r="AYU616" s="565"/>
      <c r="AYV616" s="565"/>
      <c r="AYW616" s="565"/>
      <c r="AYX616" s="565"/>
      <c r="AYY616" s="565"/>
      <c r="AYZ616" s="565"/>
      <c r="AZA616" s="565"/>
      <c r="AZB616" s="565"/>
      <c r="AZC616" s="565"/>
      <c r="AZD616" s="565"/>
      <c r="AZE616" s="565"/>
      <c r="AZF616" s="565"/>
      <c r="AZG616" s="565"/>
      <c r="AZH616" s="565"/>
      <c r="AZI616" s="565"/>
      <c r="AZJ616" s="565"/>
      <c r="AZK616" s="565"/>
      <c r="AZL616" s="565"/>
      <c r="AZM616" s="565"/>
      <c r="AZN616" s="565"/>
      <c r="AZO616" s="565"/>
      <c r="AZP616" s="565"/>
      <c r="AZQ616" s="565"/>
      <c r="AZR616" s="565"/>
      <c r="AZS616" s="565"/>
      <c r="AZT616" s="565"/>
      <c r="AZU616" s="565"/>
      <c r="AZV616" s="565"/>
      <c r="AZW616" s="565"/>
      <c r="AZX616" s="565"/>
      <c r="AZY616" s="565"/>
      <c r="AZZ616" s="565"/>
      <c r="BAA616" s="565"/>
      <c r="BAB616" s="565"/>
      <c r="BAC616" s="565"/>
      <c r="BAD616" s="565"/>
      <c r="BAE616" s="565"/>
      <c r="BAF616" s="565"/>
      <c r="BAG616" s="565"/>
      <c r="BAH616" s="565"/>
      <c r="BAI616" s="565"/>
      <c r="BAJ616" s="565"/>
      <c r="BAK616" s="565"/>
      <c r="BAL616" s="565"/>
      <c r="BAM616" s="565"/>
      <c r="BAN616" s="565"/>
      <c r="BAO616" s="565"/>
      <c r="BAP616" s="565"/>
      <c r="BAQ616" s="565"/>
      <c r="BAR616" s="565"/>
      <c r="BAS616" s="565"/>
      <c r="BAT616" s="565"/>
      <c r="BAU616" s="565"/>
      <c r="BAV616" s="565"/>
      <c r="BAW616" s="565"/>
      <c r="BAX616" s="565"/>
      <c r="BAY616" s="565"/>
      <c r="BAZ616" s="565"/>
      <c r="BBA616" s="565"/>
      <c r="BBB616" s="565"/>
      <c r="BBC616" s="565"/>
      <c r="BBD616" s="565"/>
      <c r="BBE616" s="565"/>
      <c r="BBF616" s="565"/>
      <c r="BBG616" s="565"/>
      <c r="BBH616" s="565"/>
      <c r="BBI616" s="565"/>
      <c r="BBJ616" s="565"/>
      <c r="BBK616" s="565"/>
      <c r="BBL616" s="565"/>
      <c r="BBM616" s="565"/>
      <c r="BBN616" s="565"/>
      <c r="BBO616" s="565"/>
      <c r="BBP616" s="565"/>
      <c r="BBQ616" s="565"/>
      <c r="BBR616" s="565"/>
      <c r="BBS616" s="565"/>
      <c r="BBT616" s="565"/>
      <c r="BBU616" s="565"/>
      <c r="BBV616" s="565"/>
      <c r="BBW616" s="565"/>
      <c r="BBX616" s="565"/>
      <c r="BBY616" s="565"/>
      <c r="BBZ616" s="565"/>
      <c r="BCA616" s="565"/>
      <c r="BCB616" s="565"/>
      <c r="BCC616" s="565"/>
      <c r="BCD616" s="565"/>
      <c r="BCE616" s="565"/>
      <c r="BCF616" s="565"/>
      <c r="BCG616" s="565"/>
      <c r="BCH616" s="565"/>
      <c r="BCI616" s="565"/>
      <c r="BCJ616" s="565"/>
      <c r="BCK616" s="565"/>
      <c r="BCL616" s="565"/>
      <c r="BCM616" s="565"/>
      <c r="BCN616" s="565"/>
      <c r="BCO616" s="565"/>
      <c r="BCP616" s="565"/>
      <c r="BCQ616" s="565"/>
      <c r="BCR616" s="565"/>
      <c r="BCS616" s="565"/>
      <c r="BCT616" s="565"/>
      <c r="BCU616" s="565"/>
      <c r="BCV616" s="565"/>
      <c r="BCW616" s="565"/>
      <c r="BCX616" s="565"/>
      <c r="BCY616" s="565"/>
      <c r="BCZ616" s="565"/>
      <c r="BDA616" s="565"/>
      <c r="BDB616" s="565"/>
      <c r="BDC616" s="565"/>
      <c r="BDD616" s="565"/>
      <c r="BDE616" s="565"/>
      <c r="BDF616" s="565"/>
      <c r="BDG616" s="565"/>
      <c r="BDH616" s="565"/>
      <c r="BDI616" s="565"/>
      <c r="BDJ616" s="565"/>
      <c r="BDK616" s="565"/>
      <c r="BDL616" s="565"/>
      <c r="BDM616" s="565"/>
      <c r="BDN616" s="565"/>
      <c r="BDO616" s="565"/>
      <c r="BDP616" s="565"/>
      <c r="BDQ616" s="565"/>
      <c r="BDR616" s="565"/>
      <c r="BDS616" s="565"/>
      <c r="BDT616" s="565"/>
      <c r="BDU616" s="565"/>
      <c r="BDV616" s="565"/>
      <c r="BDW616" s="565"/>
      <c r="BDX616" s="565"/>
      <c r="BDY616" s="565"/>
      <c r="BDZ616" s="565"/>
      <c r="BEA616" s="565"/>
      <c r="BEB616" s="565"/>
      <c r="BEC616" s="565"/>
      <c r="BED616" s="565"/>
      <c r="BEE616" s="565"/>
      <c r="BEF616" s="565"/>
      <c r="BEG616" s="565"/>
      <c r="BEH616" s="565"/>
      <c r="BEI616" s="565"/>
      <c r="BEJ616" s="565"/>
      <c r="BEK616" s="565"/>
      <c r="BEL616" s="565"/>
      <c r="BEM616" s="565"/>
      <c r="BEN616" s="565"/>
      <c r="BEO616" s="565"/>
      <c r="BEP616" s="565"/>
      <c r="BEQ616" s="565"/>
      <c r="BER616" s="565"/>
      <c r="BES616" s="565"/>
      <c r="BET616" s="565"/>
      <c r="BEU616" s="565"/>
      <c r="BEV616" s="565"/>
      <c r="BEW616" s="565"/>
      <c r="BEX616" s="565"/>
      <c r="BEY616" s="565"/>
      <c r="BEZ616" s="565"/>
      <c r="BFA616" s="565"/>
      <c r="BFB616" s="565"/>
      <c r="BFC616" s="565"/>
      <c r="BFD616" s="565"/>
      <c r="BFE616" s="565"/>
      <c r="BFF616" s="565"/>
      <c r="BFG616" s="565"/>
      <c r="BFH616" s="565"/>
      <c r="BFI616" s="565"/>
      <c r="BFJ616" s="565"/>
      <c r="BFK616" s="565"/>
      <c r="BFL616" s="565"/>
      <c r="BFM616" s="565"/>
      <c r="BFN616" s="565"/>
      <c r="BFO616" s="565"/>
      <c r="BFP616" s="565"/>
      <c r="BFQ616" s="565"/>
      <c r="BFR616" s="565"/>
      <c r="BFS616" s="565"/>
      <c r="BFT616" s="565"/>
      <c r="BFU616" s="565"/>
      <c r="BFV616" s="565"/>
      <c r="BFW616" s="565"/>
      <c r="BFX616" s="565"/>
      <c r="BFY616" s="565"/>
      <c r="BFZ616" s="565"/>
      <c r="BGA616" s="565"/>
      <c r="BGB616" s="565"/>
      <c r="BGC616" s="565"/>
      <c r="BGD616" s="565"/>
      <c r="BGE616" s="565"/>
      <c r="BGF616" s="565"/>
      <c r="BGG616" s="565"/>
      <c r="BGH616" s="565"/>
      <c r="BGI616" s="565"/>
      <c r="BGJ616" s="565"/>
      <c r="BGK616" s="565"/>
      <c r="BGL616" s="565"/>
      <c r="BGM616" s="565"/>
      <c r="BGN616" s="565"/>
      <c r="BGO616" s="565"/>
      <c r="BGP616" s="565"/>
      <c r="BGQ616" s="565"/>
      <c r="BGR616" s="565"/>
      <c r="BGS616" s="565"/>
      <c r="BGT616" s="565"/>
      <c r="BGU616" s="565"/>
      <c r="BGV616" s="565"/>
      <c r="BGW616" s="565"/>
      <c r="BGX616" s="565"/>
      <c r="BGY616" s="565"/>
      <c r="BGZ616" s="565"/>
      <c r="BHA616" s="565"/>
      <c r="BHB616" s="565"/>
      <c r="BHC616" s="565"/>
      <c r="BHD616" s="565"/>
      <c r="BHE616" s="565"/>
      <c r="BHF616" s="565"/>
      <c r="BHG616" s="565"/>
      <c r="BHH616" s="565"/>
      <c r="BHI616" s="565"/>
      <c r="BHJ616" s="565"/>
      <c r="BHK616" s="565"/>
      <c r="BHL616" s="565"/>
      <c r="BHM616" s="565"/>
      <c r="BHN616" s="565"/>
      <c r="BHO616" s="565"/>
      <c r="BHP616" s="565"/>
      <c r="BHQ616" s="565"/>
      <c r="BHR616" s="565"/>
      <c r="BHS616" s="565"/>
      <c r="BHT616" s="565"/>
      <c r="BHU616" s="565"/>
      <c r="BHV616" s="565"/>
      <c r="BHW616" s="565"/>
      <c r="BHX616" s="565"/>
      <c r="BHY616" s="565"/>
      <c r="BHZ616" s="565"/>
      <c r="BIA616" s="565"/>
      <c r="BIB616" s="565"/>
      <c r="BIC616" s="565"/>
      <c r="BID616" s="565"/>
      <c r="BIE616" s="565"/>
      <c r="BIF616" s="565"/>
      <c r="BIG616" s="565"/>
      <c r="BIH616" s="565"/>
      <c r="BII616" s="565"/>
      <c r="BIJ616" s="565"/>
      <c r="BIK616" s="565"/>
      <c r="BIL616" s="565"/>
      <c r="BIM616" s="565"/>
      <c r="BIN616" s="565"/>
      <c r="BIO616" s="565"/>
      <c r="BIP616" s="565"/>
      <c r="BIQ616" s="565"/>
      <c r="BIR616" s="565"/>
      <c r="BIS616" s="565"/>
      <c r="BIT616" s="565"/>
      <c r="BIU616" s="565"/>
      <c r="BIV616" s="565"/>
      <c r="BIW616" s="565"/>
      <c r="BIX616" s="565"/>
      <c r="BIY616" s="565"/>
      <c r="BIZ616" s="565"/>
      <c r="BJA616" s="565"/>
      <c r="BJB616" s="565"/>
      <c r="BJC616" s="565"/>
      <c r="BJD616" s="565"/>
      <c r="BJE616" s="565"/>
      <c r="BJF616" s="565"/>
      <c r="BJG616" s="565"/>
      <c r="BJH616" s="565"/>
      <c r="BJI616" s="565"/>
      <c r="BJJ616" s="565"/>
      <c r="BJK616" s="565"/>
      <c r="BJL616" s="565"/>
      <c r="BJM616" s="565"/>
      <c r="BJN616" s="565"/>
      <c r="BJO616" s="565"/>
      <c r="BJP616" s="565"/>
      <c r="BJQ616" s="565"/>
      <c r="BJR616" s="565"/>
      <c r="BJS616" s="565"/>
      <c r="BJT616" s="565"/>
      <c r="BJU616" s="565"/>
      <c r="BJV616" s="565"/>
      <c r="BJW616" s="565"/>
      <c r="BJX616" s="565"/>
      <c r="BJY616" s="565"/>
      <c r="BJZ616" s="565"/>
      <c r="BKA616" s="565"/>
      <c r="BKB616" s="565"/>
      <c r="BKC616" s="565"/>
      <c r="BKD616" s="565"/>
      <c r="BKE616" s="565"/>
      <c r="BKF616" s="565"/>
      <c r="BKG616" s="565"/>
      <c r="BKH616" s="565"/>
      <c r="BKI616" s="565"/>
      <c r="BKJ616" s="565"/>
      <c r="BKK616" s="565"/>
      <c r="BKL616" s="565"/>
      <c r="BKM616" s="565"/>
      <c r="BKN616" s="565"/>
      <c r="BKO616" s="565"/>
      <c r="BKP616" s="565"/>
      <c r="BKQ616" s="565"/>
      <c r="BKR616" s="565"/>
      <c r="BKS616" s="565"/>
      <c r="BKT616" s="565"/>
      <c r="BKU616" s="565"/>
      <c r="BKV616" s="565"/>
      <c r="BKW616" s="565"/>
      <c r="BKX616" s="565"/>
      <c r="BKY616" s="565"/>
      <c r="BKZ616" s="565"/>
      <c r="BLA616" s="565"/>
      <c r="BLB616" s="565"/>
      <c r="BLC616" s="565"/>
      <c r="BLD616" s="565"/>
      <c r="BLE616" s="565"/>
      <c r="BLF616" s="565"/>
      <c r="BLG616" s="565"/>
      <c r="BLH616" s="565"/>
      <c r="BLI616" s="565"/>
      <c r="BLJ616" s="565"/>
      <c r="BLK616" s="565"/>
      <c r="BLL616" s="565"/>
      <c r="BLM616" s="565"/>
      <c r="BLN616" s="565"/>
      <c r="BLO616" s="565"/>
      <c r="BLP616" s="565"/>
      <c r="BLQ616" s="565"/>
      <c r="BLR616" s="565"/>
      <c r="BLS616" s="565"/>
      <c r="BLT616" s="565"/>
      <c r="BLU616" s="565"/>
      <c r="BLV616" s="565"/>
      <c r="BLW616" s="565"/>
      <c r="BLX616" s="565"/>
      <c r="BLY616" s="565"/>
      <c r="BLZ616" s="565"/>
      <c r="BMA616" s="565"/>
      <c r="BMB616" s="565"/>
      <c r="BMC616" s="565"/>
      <c r="BMD616" s="565"/>
      <c r="BME616" s="565"/>
      <c r="BMF616" s="565"/>
      <c r="BMG616" s="565"/>
      <c r="BMH616" s="565"/>
      <c r="BMI616" s="565"/>
      <c r="BMJ616" s="565"/>
      <c r="BMK616" s="565"/>
      <c r="BML616" s="565"/>
      <c r="BMM616" s="565"/>
      <c r="BMN616" s="565"/>
      <c r="BMO616" s="565"/>
      <c r="BMP616" s="565"/>
      <c r="BMQ616" s="565"/>
      <c r="BMR616" s="565"/>
      <c r="BMS616" s="565"/>
      <c r="BMT616" s="565"/>
      <c r="BMU616" s="565"/>
      <c r="BMV616" s="565"/>
      <c r="BMW616" s="565"/>
      <c r="BMX616" s="565"/>
      <c r="BMY616" s="565"/>
      <c r="BMZ616" s="565"/>
      <c r="BNA616" s="565"/>
      <c r="BNB616" s="565"/>
      <c r="BNC616" s="565"/>
      <c r="BND616" s="565"/>
      <c r="BNE616" s="565"/>
      <c r="BNF616" s="565"/>
      <c r="BNG616" s="565"/>
      <c r="BNH616" s="565"/>
      <c r="BNI616" s="565"/>
      <c r="BNJ616" s="565"/>
      <c r="BNK616" s="565"/>
      <c r="BNL616" s="565"/>
      <c r="BNM616" s="565"/>
      <c r="BNN616" s="565"/>
      <c r="BNO616" s="565"/>
      <c r="BNP616" s="565"/>
      <c r="BNQ616" s="565"/>
      <c r="BNR616" s="565"/>
      <c r="BNS616" s="565"/>
      <c r="BNT616" s="565"/>
      <c r="BNU616" s="565"/>
      <c r="BNV616" s="565"/>
      <c r="BNW616" s="565"/>
      <c r="BNX616" s="565"/>
      <c r="BNY616" s="565"/>
      <c r="BNZ616" s="565"/>
      <c r="BOA616" s="565"/>
      <c r="BOB616" s="565"/>
      <c r="BOC616" s="565"/>
      <c r="BOD616" s="565"/>
      <c r="BOE616" s="565"/>
      <c r="BOF616" s="565"/>
      <c r="BOG616" s="565"/>
      <c r="BOH616" s="565"/>
      <c r="BOI616" s="565"/>
      <c r="BOJ616" s="565"/>
      <c r="BOK616" s="565"/>
      <c r="BOL616" s="565"/>
      <c r="BOM616" s="565"/>
      <c r="BON616" s="565"/>
      <c r="BOO616" s="565"/>
      <c r="BOP616" s="565"/>
      <c r="BOQ616" s="565"/>
      <c r="BOR616" s="565"/>
      <c r="BOS616" s="565"/>
      <c r="BOT616" s="565"/>
      <c r="BOU616" s="565"/>
      <c r="BOV616" s="565"/>
      <c r="BOW616" s="565"/>
      <c r="BOX616" s="565"/>
      <c r="BOY616" s="565"/>
      <c r="BOZ616" s="565"/>
      <c r="BPA616" s="565"/>
      <c r="BPB616" s="565"/>
      <c r="BPC616" s="565"/>
      <c r="BPD616" s="565"/>
      <c r="BPE616" s="565"/>
      <c r="BPF616" s="565"/>
      <c r="BPG616" s="565"/>
      <c r="BPH616" s="565"/>
      <c r="BPI616" s="565"/>
      <c r="BPJ616" s="565"/>
      <c r="BPK616" s="565"/>
      <c r="BPL616" s="565"/>
      <c r="BPM616" s="565"/>
      <c r="BPN616" s="565"/>
      <c r="BPO616" s="565"/>
      <c r="BPP616" s="565"/>
      <c r="BPQ616" s="565"/>
      <c r="BPR616" s="565"/>
      <c r="BPS616" s="565"/>
      <c r="BPT616" s="565"/>
      <c r="BPU616" s="565"/>
      <c r="BPV616" s="565"/>
      <c r="BPW616" s="565"/>
      <c r="BPX616" s="565"/>
      <c r="BPY616" s="565"/>
      <c r="BPZ616" s="565"/>
      <c r="BQA616" s="565"/>
      <c r="BQB616" s="565"/>
      <c r="BQC616" s="565"/>
      <c r="BQD616" s="565"/>
      <c r="BQE616" s="565"/>
      <c r="BQF616" s="565"/>
      <c r="BQG616" s="565"/>
      <c r="BQH616" s="565"/>
      <c r="BQI616" s="565"/>
      <c r="BQJ616" s="565"/>
      <c r="BQK616" s="565"/>
      <c r="BQL616" s="565"/>
      <c r="BQM616" s="565"/>
      <c r="BQN616" s="565"/>
      <c r="BQO616" s="565"/>
      <c r="BQP616" s="565"/>
      <c r="BQQ616" s="565"/>
      <c r="BQR616" s="565"/>
      <c r="BQS616" s="565"/>
      <c r="BQT616" s="565"/>
      <c r="BQU616" s="565"/>
      <c r="BQV616" s="565"/>
      <c r="BQW616" s="565"/>
      <c r="BQX616" s="565"/>
      <c r="BQY616" s="565"/>
      <c r="BQZ616" s="565"/>
      <c r="BRA616" s="565"/>
      <c r="BRB616" s="565"/>
      <c r="BRC616" s="565"/>
      <c r="BRD616" s="565"/>
      <c r="BRE616" s="565"/>
      <c r="BRF616" s="565"/>
      <c r="BRG616" s="565"/>
      <c r="BRH616" s="565"/>
      <c r="BRI616" s="565"/>
      <c r="BRJ616" s="565"/>
      <c r="BRK616" s="565"/>
      <c r="BRL616" s="565"/>
      <c r="BRM616" s="565"/>
      <c r="BRN616" s="565"/>
      <c r="BRO616" s="565"/>
      <c r="BRP616" s="565"/>
      <c r="BRQ616" s="565"/>
      <c r="BRR616" s="565"/>
      <c r="BRS616" s="565"/>
      <c r="BRT616" s="565"/>
      <c r="BRU616" s="565"/>
      <c r="BRV616" s="565"/>
      <c r="BRW616" s="565"/>
      <c r="BRX616" s="565"/>
      <c r="BRY616" s="565"/>
      <c r="BRZ616" s="565"/>
      <c r="BSA616" s="565"/>
      <c r="BSB616" s="565"/>
      <c r="BSC616" s="565"/>
      <c r="BSD616" s="565"/>
      <c r="BSE616" s="565"/>
      <c r="BSF616" s="565"/>
      <c r="BSG616" s="565"/>
      <c r="BSH616" s="565"/>
      <c r="BSI616" s="565"/>
      <c r="BSJ616" s="565"/>
      <c r="BSK616" s="565"/>
      <c r="BSL616" s="565"/>
      <c r="BSM616" s="565"/>
      <c r="BSN616" s="565"/>
      <c r="BSO616" s="565"/>
      <c r="BSP616" s="565"/>
      <c r="BSQ616" s="565"/>
      <c r="BSR616" s="565"/>
      <c r="BSS616" s="565"/>
      <c r="BST616" s="565"/>
      <c r="BSU616" s="565"/>
      <c r="BSV616" s="565"/>
      <c r="BSW616" s="565"/>
      <c r="BSX616" s="565"/>
      <c r="BSY616" s="565"/>
      <c r="BSZ616" s="565"/>
      <c r="BTA616" s="565"/>
      <c r="BTB616" s="565"/>
      <c r="BTC616" s="565"/>
      <c r="BTD616" s="565"/>
      <c r="BTE616" s="565"/>
      <c r="BTF616" s="565"/>
      <c r="BTG616" s="565"/>
      <c r="BTH616" s="565"/>
      <c r="BTI616" s="565"/>
      <c r="BTJ616" s="565"/>
      <c r="BTK616" s="565"/>
      <c r="BTL616" s="565"/>
      <c r="BTM616" s="565"/>
      <c r="BTN616" s="565"/>
      <c r="BTO616" s="565"/>
      <c r="BTP616" s="565"/>
      <c r="BTQ616" s="565"/>
      <c r="BTR616" s="565"/>
      <c r="BTS616" s="565"/>
      <c r="BTT616" s="565"/>
      <c r="BTU616" s="565"/>
      <c r="BTV616" s="565"/>
      <c r="BTW616" s="565"/>
      <c r="BTX616" s="565"/>
      <c r="BTY616" s="565"/>
      <c r="BTZ616" s="565"/>
      <c r="BUA616" s="565"/>
      <c r="BUB616" s="565"/>
      <c r="BUC616" s="565"/>
      <c r="BUD616" s="565"/>
      <c r="BUE616" s="565"/>
      <c r="BUF616" s="565"/>
      <c r="BUG616" s="565"/>
      <c r="BUH616" s="565"/>
      <c r="BUI616" s="565"/>
      <c r="BUJ616" s="565"/>
      <c r="BUK616" s="565"/>
      <c r="BUL616" s="565"/>
      <c r="BUM616" s="565"/>
      <c r="BUN616" s="565"/>
      <c r="BUO616" s="565"/>
      <c r="BUP616" s="565"/>
      <c r="BUQ616" s="565"/>
      <c r="BUR616" s="565"/>
      <c r="BUS616" s="565"/>
      <c r="BUT616" s="565"/>
      <c r="BUU616" s="565"/>
      <c r="BUV616" s="565"/>
      <c r="BUW616" s="565"/>
      <c r="BUX616" s="565"/>
      <c r="BUY616" s="565"/>
      <c r="BUZ616" s="565"/>
      <c r="BVA616" s="565"/>
      <c r="BVB616" s="565"/>
      <c r="BVC616" s="565"/>
      <c r="BVD616" s="565"/>
      <c r="BVE616" s="565"/>
      <c r="BVF616" s="565"/>
      <c r="BVG616" s="565"/>
      <c r="BVH616" s="565"/>
      <c r="BVI616" s="565"/>
      <c r="BVJ616" s="565"/>
      <c r="BVK616" s="565"/>
      <c r="BVL616" s="565"/>
      <c r="BVM616" s="565"/>
      <c r="BVN616" s="565"/>
      <c r="BVO616" s="565"/>
      <c r="BVP616" s="565"/>
      <c r="BVQ616" s="565"/>
      <c r="BVR616" s="565"/>
      <c r="BVS616" s="565"/>
      <c r="BVT616" s="565"/>
      <c r="BVU616" s="565"/>
      <c r="BVV616" s="565"/>
      <c r="BVW616" s="565"/>
      <c r="BVX616" s="565"/>
      <c r="BVY616" s="565"/>
      <c r="BVZ616" s="565"/>
      <c r="BWA616" s="565"/>
      <c r="BWB616" s="565"/>
      <c r="BWC616" s="565"/>
      <c r="BWD616" s="565"/>
      <c r="BWE616" s="565"/>
      <c r="BWF616" s="565"/>
      <c r="BWG616" s="565"/>
      <c r="BWH616" s="565"/>
      <c r="BWI616" s="565"/>
      <c r="BWJ616" s="565"/>
      <c r="BWK616" s="565"/>
      <c r="BWL616" s="565"/>
      <c r="BWM616" s="565"/>
      <c r="BWN616" s="565"/>
      <c r="BWO616" s="565"/>
      <c r="BWP616" s="565"/>
      <c r="BWQ616" s="565"/>
      <c r="BWR616" s="565"/>
      <c r="BWS616" s="565"/>
      <c r="BWT616" s="565"/>
      <c r="BWU616" s="565"/>
      <c r="BWV616" s="565"/>
      <c r="BWW616" s="565"/>
      <c r="BWX616" s="565"/>
      <c r="BWY616" s="565"/>
      <c r="BWZ616" s="565"/>
      <c r="BXA616" s="565"/>
      <c r="BXB616" s="565"/>
      <c r="BXC616" s="565"/>
      <c r="BXD616" s="565"/>
      <c r="BXE616" s="565"/>
      <c r="BXF616" s="565"/>
      <c r="BXG616" s="565"/>
      <c r="BXH616" s="565"/>
      <c r="BXI616" s="565"/>
      <c r="BXJ616" s="565"/>
      <c r="BXK616" s="565"/>
      <c r="BXL616" s="565"/>
      <c r="BXM616" s="565"/>
      <c r="BXN616" s="565"/>
      <c r="BXO616" s="565"/>
      <c r="BXP616" s="565"/>
      <c r="BXQ616" s="565"/>
      <c r="BXR616" s="565"/>
      <c r="BXS616" s="565"/>
      <c r="BXT616" s="565"/>
      <c r="BXU616" s="565"/>
      <c r="BXV616" s="565"/>
      <c r="BXW616" s="565"/>
      <c r="BXX616" s="565"/>
      <c r="BXY616" s="565"/>
      <c r="BXZ616" s="565"/>
      <c r="BYA616" s="565"/>
      <c r="BYB616" s="565"/>
      <c r="BYC616" s="565"/>
      <c r="BYD616" s="565"/>
      <c r="BYE616" s="565"/>
      <c r="BYF616" s="565"/>
      <c r="BYG616" s="565"/>
      <c r="BYH616" s="565"/>
      <c r="BYI616" s="565"/>
      <c r="BYJ616" s="565"/>
      <c r="BYK616" s="565"/>
      <c r="BYL616" s="565"/>
      <c r="BYM616" s="565"/>
      <c r="BYN616" s="565"/>
      <c r="BYO616" s="565"/>
      <c r="BYP616" s="565"/>
      <c r="BYQ616" s="565"/>
      <c r="BYR616" s="565"/>
      <c r="BYS616" s="565"/>
      <c r="BYT616" s="565"/>
      <c r="BYU616" s="565"/>
      <c r="BYV616" s="565"/>
      <c r="BYW616" s="565"/>
      <c r="BYX616" s="565"/>
      <c r="BYY616" s="565"/>
      <c r="BYZ616" s="565"/>
      <c r="BZA616" s="565"/>
      <c r="BZB616" s="565"/>
      <c r="BZC616" s="565"/>
      <c r="BZD616" s="565"/>
      <c r="BZE616" s="565"/>
      <c r="BZF616" s="565"/>
      <c r="BZG616" s="565"/>
      <c r="BZH616" s="565"/>
      <c r="BZI616" s="565"/>
      <c r="BZJ616" s="565"/>
      <c r="BZK616" s="565"/>
      <c r="BZL616" s="565"/>
      <c r="BZM616" s="565"/>
      <c r="BZN616" s="565"/>
      <c r="BZO616" s="565"/>
      <c r="BZP616" s="565"/>
      <c r="BZQ616" s="565"/>
      <c r="BZR616" s="565"/>
      <c r="BZS616" s="565"/>
      <c r="BZT616" s="565"/>
      <c r="BZU616" s="565"/>
      <c r="BZV616" s="565"/>
      <c r="BZW616" s="565"/>
      <c r="BZX616" s="565"/>
      <c r="BZY616" s="565"/>
      <c r="BZZ616" s="565"/>
      <c r="CAA616" s="565"/>
      <c r="CAB616" s="565"/>
      <c r="CAC616" s="565"/>
      <c r="CAD616" s="565"/>
      <c r="CAE616" s="565"/>
      <c r="CAF616" s="565"/>
      <c r="CAG616" s="565"/>
      <c r="CAH616" s="565"/>
      <c r="CAI616" s="565"/>
      <c r="CAJ616" s="565"/>
      <c r="CAK616" s="565"/>
      <c r="CAL616" s="565"/>
      <c r="CAM616" s="565"/>
      <c r="CAN616" s="565"/>
      <c r="CAO616" s="565"/>
      <c r="CAP616" s="565"/>
      <c r="CAQ616" s="565"/>
      <c r="CAR616" s="565"/>
      <c r="CAS616" s="565"/>
      <c r="CAT616" s="565"/>
      <c r="CAU616" s="565"/>
      <c r="CAV616" s="565"/>
      <c r="CAW616" s="565"/>
      <c r="CAX616" s="565"/>
      <c r="CAY616" s="565"/>
      <c r="CAZ616" s="565"/>
      <c r="CBA616" s="565"/>
      <c r="CBB616" s="565"/>
      <c r="CBC616" s="565"/>
      <c r="CBD616" s="565"/>
      <c r="CBE616" s="565"/>
      <c r="CBF616" s="565"/>
      <c r="CBG616" s="565"/>
      <c r="CBH616" s="565"/>
      <c r="CBI616" s="565"/>
      <c r="CBJ616" s="565"/>
      <c r="CBK616" s="565"/>
      <c r="CBL616" s="565"/>
      <c r="CBM616" s="565"/>
      <c r="CBN616" s="565"/>
      <c r="CBO616" s="565"/>
      <c r="CBP616" s="565"/>
      <c r="CBQ616" s="565"/>
      <c r="CBR616" s="565"/>
      <c r="CBS616" s="565"/>
      <c r="CBT616" s="565"/>
      <c r="CBU616" s="565"/>
      <c r="CBV616" s="565"/>
      <c r="CBW616" s="565"/>
      <c r="CBX616" s="565"/>
      <c r="CBY616" s="565"/>
      <c r="CBZ616" s="565"/>
      <c r="CCA616" s="565"/>
      <c r="CCB616" s="565"/>
      <c r="CCC616" s="565"/>
      <c r="CCD616" s="565"/>
      <c r="CCE616" s="565"/>
      <c r="CCF616" s="565"/>
      <c r="CCG616" s="565"/>
      <c r="CCH616" s="565"/>
      <c r="CCI616" s="565"/>
      <c r="CCJ616" s="565"/>
      <c r="CCK616" s="565"/>
      <c r="CCL616" s="565"/>
      <c r="CCM616" s="565"/>
      <c r="CCN616" s="565"/>
      <c r="CCO616" s="565"/>
      <c r="CCP616" s="565"/>
      <c r="CCQ616" s="565"/>
      <c r="CCR616" s="565"/>
      <c r="CCS616" s="565"/>
      <c r="CCT616" s="565"/>
      <c r="CCU616" s="565"/>
      <c r="CCV616" s="565"/>
      <c r="CCW616" s="565"/>
      <c r="CCX616" s="565"/>
      <c r="CCY616" s="565"/>
      <c r="CCZ616" s="565"/>
      <c r="CDA616" s="565"/>
      <c r="CDB616" s="565"/>
      <c r="CDC616" s="565"/>
      <c r="CDD616" s="565"/>
      <c r="CDE616" s="565"/>
      <c r="CDF616" s="565"/>
      <c r="CDG616" s="565"/>
      <c r="CDH616" s="565"/>
      <c r="CDI616" s="565"/>
      <c r="CDJ616" s="565"/>
      <c r="CDK616" s="565"/>
      <c r="CDL616" s="565"/>
      <c r="CDM616" s="565"/>
      <c r="CDN616" s="565"/>
      <c r="CDO616" s="565"/>
      <c r="CDP616" s="565"/>
      <c r="CDQ616" s="565"/>
      <c r="CDR616" s="565"/>
      <c r="CDS616" s="565"/>
      <c r="CDT616" s="565"/>
      <c r="CDU616" s="565"/>
      <c r="CDV616" s="565"/>
      <c r="CDW616" s="565"/>
      <c r="CDX616" s="565"/>
      <c r="CDY616" s="565"/>
      <c r="CDZ616" s="565"/>
      <c r="CEA616" s="565"/>
      <c r="CEB616" s="565"/>
      <c r="CEC616" s="565"/>
      <c r="CED616" s="565"/>
      <c r="CEE616" s="565"/>
      <c r="CEF616" s="565"/>
      <c r="CEG616" s="565"/>
      <c r="CEH616" s="565"/>
      <c r="CEI616" s="565"/>
      <c r="CEJ616" s="565"/>
      <c r="CEK616" s="565"/>
      <c r="CEL616" s="565"/>
      <c r="CEM616" s="565"/>
      <c r="CEN616" s="565"/>
      <c r="CEO616" s="565"/>
      <c r="CEP616" s="565"/>
      <c r="CEQ616" s="565"/>
      <c r="CER616" s="565"/>
      <c r="CES616" s="565"/>
      <c r="CET616" s="565"/>
      <c r="CEU616" s="565"/>
      <c r="CEV616" s="565"/>
      <c r="CEW616" s="565"/>
      <c r="CEX616" s="565"/>
      <c r="CEY616" s="565"/>
      <c r="CEZ616" s="565"/>
      <c r="CFA616" s="565"/>
      <c r="CFB616" s="565"/>
      <c r="CFC616" s="565"/>
      <c r="CFD616" s="565"/>
      <c r="CFE616" s="565"/>
      <c r="CFF616" s="565"/>
      <c r="CFG616" s="565"/>
      <c r="CFH616" s="565"/>
      <c r="CFI616" s="565"/>
      <c r="CFJ616" s="565"/>
      <c r="CFK616" s="565"/>
      <c r="CFL616" s="565"/>
      <c r="CFM616" s="565"/>
      <c r="CFN616" s="565"/>
      <c r="CFO616" s="565"/>
      <c r="CFP616" s="565"/>
      <c r="CFQ616" s="565"/>
      <c r="CFR616" s="565"/>
      <c r="CFS616" s="565"/>
      <c r="CFT616" s="565"/>
      <c r="CFU616" s="565"/>
      <c r="CFV616" s="565"/>
      <c r="CFW616" s="565"/>
      <c r="CFX616" s="565"/>
      <c r="CFY616" s="565"/>
      <c r="CFZ616" s="565"/>
      <c r="CGA616" s="565"/>
      <c r="CGB616" s="565"/>
      <c r="CGC616" s="565"/>
      <c r="CGD616" s="565"/>
      <c r="CGE616" s="565"/>
      <c r="CGF616" s="565"/>
      <c r="CGG616" s="565"/>
      <c r="CGH616" s="565"/>
      <c r="CGI616" s="565"/>
      <c r="CGJ616" s="565"/>
      <c r="CGK616" s="565"/>
      <c r="CGL616" s="565"/>
      <c r="CGM616" s="565"/>
      <c r="CGN616" s="565"/>
      <c r="CGO616" s="565"/>
      <c r="CGP616" s="565"/>
      <c r="CGQ616" s="565"/>
      <c r="CGR616" s="565"/>
      <c r="CGS616" s="565"/>
      <c r="CGT616" s="565"/>
      <c r="CGU616" s="565"/>
      <c r="CGV616" s="565"/>
      <c r="CGW616" s="565"/>
      <c r="CGX616" s="565"/>
      <c r="CGY616" s="565"/>
      <c r="CGZ616" s="565"/>
      <c r="CHA616" s="565"/>
      <c r="CHB616" s="565"/>
      <c r="CHC616" s="565"/>
      <c r="CHD616" s="565"/>
      <c r="CHE616" s="565"/>
      <c r="CHF616" s="565"/>
      <c r="CHG616" s="565"/>
      <c r="CHH616" s="565"/>
      <c r="CHI616" s="565"/>
      <c r="CHJ616" s="565"/>
      <c r="CHK616" s="565"/>
      <c r="CHL616" s="565"/>
      <c r="CHM616" s="565"/>
      <c r="CHN616" s="565"/>
      <c r="CHO616" s="565"/>
      <c r="CHP616" s="565"/>
      <c r="CHQ616" s="565"/>
      <c r="CHR616" s="565"/>
      <c r="CHS616" s="565"/>
      <c r="CHT616" s="565"/>
      <c r="CHU616" s="565"/>
      <c r="CHV616" s="565"/>
      <c r="CHW616" s="565"/>
      <c r="CHX616" s="565"/>
      <c r="CHY616" s="565"/>
      <c r="CHZ616" s="565"/>
      <c r="CIA616" s="565"/>
      <c r="CIB616" s="565"/>
      <c r="CIC616" s="565"/>
      <c r="CID616" s="565"/>
      <c r="CIE616" s="565"/>
      <c r="CIF616" s="565"/>
      <c r="CIG616" s="565"/>
      <c r="CIH616" s="565"/>
      <c r="CII616" s="565"/>
      <c r="CIJ616" s="565"/>
      <c r="CIK616" s="565"/>
      <c r="CIL616" s="565"/>
      <c r="CIM616" s="565"/>
      <c r="CIN616" s="565"/>
      <c r="CIO616" s="565"/>
      <c r="CIP616" s="565"/>
      <c r="CIQ616" s="565"/>
      <c r="CIR616" s="565"/>
      <c r="CIS616" s="565"/>
      <c r="CIT616" s="565"/>
      <c r="CIU616" s="565"/>
      <c r="CIV616" s="565"/>
      <c r="CIW616" s="565"/>
      <c r="CIX616" s="565"/>
      <c r="CIY616" s="565"/>
      <c r="CIZ616" s="565"/>
      <c r="CJA616" s="565"/>
      <c r="CJB616" s="565"/>
      <c r="CJC616" s="565"/>
      <c r="CJD616" s="565"/>
      <c r="CJE616" s="565"/>
      <c r="CJF616" s="565"/>
      <c r="CJG616" s="565"/>
      <c r="CJH616" s="565"/>
      <c r="CJI616" s="565"/>
      <c r="CJJ616" s="565"/>
      <c r="CJK616" s="565"/>
      <c r="CJL616" s="565"/>
      <c r="CJM616" s="565"/>
      <c r="CJN616" s="565"/>
      <c r="CJO616" s="565"/>
      <c r="CJP616" s="565"/>
      <c r="CJQ616" s="565"/>
      <c r="CJR616" s="565"/>
      <c r="CJS616" s="565"/>
      <c r="CJT616" s="565"/>
      <c r="CJU616" s="565"/>
      <c r="CJV616" s="565"/>
      <c r="CJW616" s="565"/>
      <c r="CJX616" s="565"/>
      <c r="CJY616" s="565"/>
      <c r="CJZ616" s="565"/>
      <c r="CKA616" s="565"/>
      <c r="CKB616" s="565"/>
      <c r="CKC616" s="565"/>
      <c r="CKD616" s="565"/>
      <c r="CKE616" s="565"/>
      <c r="CKF616" s="565"/>
      <c r="CKG616" s="565"/>
      <c r="CKH616" s="565"/>
      <c r="CKI616" s="565"/>
      <c r="CKJ616" s="565"/>
      <c r="CKK616" s="565"/>
      <c r="CKL616" s="565"/>
      <c r="CKM616" s="565"/>
      <c r="CKN616" s="565"/>
      <c r="CKO616" s="565"/>
      <c r="CKP616" s="565"/>
      <c r="CKQ616" s="565"/>
      <c r="CKR616" s="565"/>
      <c r="CKS616" s="565"/>
      <c r="CKT616" s="565"/>
      <c r="CKU616" s="565"/>
      <c r="CKV616" s="565"/>
      <c r="CKW616" s="565"/>
      <c r="CKX616" s="565"/>
      <c r="CKY616" s="565"/>
      <c r="CKZ616" s="565"/>
      <c r="CLA616" s="565"/>
      <c r="CLB616" s="565"/>
      <c r="CLC616" s="565"/>
      <c r="CLD616" s="565"/>
      <c r="CLE616" s="565"/>
      <c r="CLF616" s="565"/>
      <c r="CLG616" s="565"/>
      <c r="CLH616" s="565"/>
      <c r="CLI616" s="565"/>
      <c r="CLJ616" s="565"/>
      <c r="CLK616" s="565"/>
      <c r="CLL616" s="565"/>
      <c r="CLM616" s="565"/>
      <c r="CLN616" s="565"/>
      <c r="CLO616" s="565"/>
      <c r="CLP616" s="565"/>
      <c r="CLQ616" s="565"/>
      <c r="CLR616" s="565"/>
      <c r="CLS616" s="565"/>
      <c r="CLT616" s="565"/>
      <c r="CLU616" s="565"/>
      <c r="CLV616" s="565"/>
      <c r="CLW616" s="565"/>
      <c r="CLX616" s="565"/>
      <c r="CLY616" s="565"/>
      <c r="CLZ616" s="565"/>
      <c r="CMA616" s="565"/>
      <c r="CMB616" s="565"/>
      <c r="CMC616" s="565"/>
      <c r="CMD616" s="565"/>
      <c r="CME616" s="565"/>
      <c r="CMF616" s="565"/>
      <c r="CMG616" s="565"/>
      <c r="CMH616" s="565"/>
      <c r="CMI616" s="565"/>
      <c r="CMJ616" s="565"/>
      <c r="CMK616" s="565"/>
      <c r="CML616" s="565"/>
      <c r="CMM616" s="565"/>
      <c r="CMN616" s="565"/>
      <c r="CMO616" s="565"/>
      <c r="CMP616" s="565"/>
      <c r="CMQ616" s="565"/>
      <c r="CMR616" s="565"/>
      <c r="CMS616" s="565"/>
      <c r="CMT616" s="565"/>
      <c r="CMU616" s="565"/>
      <c r="CMV616" s="565"/>
      <c r="CMW616" s="565"/>
      <c r="CMX616" s="565"/>
      <c r="CMY616" s="565"/>
      <c r="CMZ616" s="565"/>
      <c r="CNA616" s="565"/>
      <c r="CNB616" s="565"/>
      <c r="CNC616" s="565"/>
      <c r="CND616" s="565"/>
      <c r="CNE616" s="565"/>
      <c r="CNF616" s="565"/>
      <c r="CNG616" s="565"/>
      <c r="CNH616" s="565"/>
      <c r="CNI616" s="565"/>
      <c r="CNJ616" s="565"/>
      <c r="CNK616" s="565"/>
      <c r="CNL616" s="565"/>
      <c r="CNM616" s="565"/>
      <c r="CNN616" s="565"/>
      <c r="CNO616" s="565"/>
      <c r="CNP616" s="565"/>
      <c r="CNQ616" s="565"/>
      <c r="CNR616" s="565"/>
      <c r="CNS616" s="565"/>
      <c r="CNT616" s="565"/>
      <c r="CNU616" s="565"/>
      <c r="CNV616" s="565"/>
      <c r="CNW616" s="565"/>
      <c r="CNX616" s="565"/>
      <c r="CNY616" s="565"/>
      <c r="CNZ616" s="565"/>
      <c r="COA616" s="565"/>
      <c r="COB616" s="565"/>
      <c r="COC616" s="565"/>
      <c r="COD616" s="565"/>
      <c r="COE616" s="565"/>
      <c r="COF616" s="565"/>
      <c r="COG616" s="565"/>
      <c r="COH616" s="565"/>
      <c r="COI616" s="565"/>
      <c r="COJ616" s="565"/>
      <c r="COK616" s="565"/>
      <c r="COL616" s="565"/>
      <c r="COM616" s="565"/>
      <c r="CON616" s="565"/>
      <c r="COO616" s="565"/>
      <c r="COP616" s="565"/>
      <c r="COQ616" s="565"/>
      <c r="COR616" s="565"/>
      <c r="COS616" s="565"/>
      <c r="COT616" s="565"/>
      <c r="COU616" s="565"/>
      <c r="COV616" s="565"/>
      <c r="COW616" s="565"/>
      <c r="COX616" s="565"/>
      <c r="COY616" s="565"/>
      <c r="COZ616" s="565"/>
      <c r="CPA616" s="565"/>
      <c r="CPB616" s="565"/>
      <c r="CPC616" s="565"/>
      <c r="CPD616" s="565"/>
      <c r="CPE616" s="565"/>
      <c r="CPF616" s="565"/>
      <c r="CPG616" s="565"/>
      <c r="CPH616" s="565"/>
      <c r="CPI616" s="565"/>
      <c r="CPJ616" s="565"/>
      <c r="CPK616" s="565"/>
      <c r="CPL616" s="565"/>
      <c r="CPM616" s="565"/>
      <c r="CPN616" s="565"/>
      <c r="CPO616" s="565"/>
      <c r="CPP616" s="565"/>
      <c r="CPQ616" s="565"/>
      <c r="CPR616" s="565"/>
      <c r="CPS616" s="565"/>
      <c r="CPT616" s="565"/>
      <c r="CPU616" s="565"/>
      <c r="CPV616" s="565"/>
      <c r="CPW616" s="565"/>
      <c r="CPX616" s="565"/>
      <c r="CPY616" s="565"/>
      <c r="CPZ616" s="565"/>
      <c r="CQA616" s="565"/>
      <c r="CQB616" s="565"/>
      <c r="CQC616" s="565"/>
      <c r="CQD616" s="565"/>
      <c r="CQE616" s="565"/>
      <c r="CQF616" s="565"/>
      <c r="CQG616" s="565"/>
      <c r="CQH616" s="565"/>
      <c r="CQI616" s="565"/>
      <c r="CQJ616" s="565"/>
      <c r="CQK616" s="565"/>
      <c r="CQL616" s="565"/>
      <c r="CQM616" s="565"/>
      <c r="CQN616" s="565"/>
      <c r="CQO616" s="565"/>
      <c r="CQP616" s="565"/>
      <c r="CQQ616" s="565"/>
      <c r="CQR616" s="565"/>
      <c r="CQS616" s="565"/>
      <c r="CQT616" s="565"/>
      <c r="CQU616" s="565"/>
      <c r="CQV616" s="565"/>
      <c r="CQW616" s="565"/>
      <c r="CQX616" s="565"/>
      <c r="CQY616" s="565"/>
      <c r="CQZ616" s="565"/>
      <c r="CRA616" s="565"/>
      <c r="CRB616" s="565"/>
      <c r="CRC616" s="565"/>
      <c r="CRD616" s="565"/>
      <c r="CRE616" s="565"/>
      <c r="CRF616" s="565"/>
      <c r="CRG616" s="565"/>
      <c r="CRH616" s="565"/>
      <c r="CRI616" s="565"/>
      <c r="CRJ616" s="565"/>
      <c r="CRK616" s="565"/>
      <c r="CRL616" s="565"/>
      <c r="CRM616" s="565"/>
      <c r="CRN616" s="565"/>
      <c r="CRO616" s="565"/>
      <c r="CRP616" s="565"/>
      <c r="CRQ616" s="565"/>
      <c r="CRR616" s="565"/>
      <c r="CRS616" s="565"/>
      <c r="CRT616" s="565"/>
      <c r="CRU616" s="565"/>
      <c r="CRV616" s="565"/>
      <c r="CRW616" s="565"/>
      <c r="CRX616" s="565"/>
      <c r="CRY616" s="565"/>
      <c r="CRZ616" s="565"/>
      <c r="CSA616" s="565"/>
      <c r="CSB616" s="565"/>
      <c r="CSC616" s="565"/>
      <c r="CSD616" s="565"/>
      <c r="CSE616" s="565"/>
      <c r="CSF616" s="565"/>
      <c r="CSG616" s="565"/>
      <c r="CSH616" s="565"/>
      <c r="CSI616" s="565"/>
      <c r="CSJ616" s="565"/>
      <c r="CSK616" s="565"/>
      <c r="CSL616" s="565"/>
      <c r="CSM616" s="565"/>
      <c r="CSN616" s="565"/>
      <c r="CSO616" s="565"/>
      <c r="CSP616" s="565"/>
      <c r="CSQ616" s="565"/>
      <c r="CSR616" s="565"/>
      <c r="CSS616" s="565"/>
      <c r="CST616" s="565"/>
      <c r="CSU616" s="565"/>
      <c r="CSV616" s="565"/>
      <c r="CSW616" s="565"/>
      <c r="CSX616" s="565"/>
      <c r="CSY616" s="565"/>
      <c r="CSZ616" s="565"/>
      <c r="CTA616" s="565"/>
      <c r="CTB616" s="565"/>
      <c r="CTC616" s="565"/>
      <c r="CTD616" s="565"/>
      <c r="CTE616" s="565"/>
      <c r="CTF616" s="565"/>
      <c r="CTG616" s="565"/>
      <c r="CTH616" s="565"/>
      <c r="CTI616" s="565"/>
      <c r="CTJ616" s="565"/>
      <c r="CTK616" s="565"/>
      <c r="CTL616" s="565"/>
      <c r="CTM616" s="565"/>
      <c r="CTN616" s="565"/>
      <c r="CTO616" s="565"/>
      <c r="CTP616" s="565"/>
      <c r="CTQ616" s="565"/>
      <c r="CTR616" s="565"/>
      <c r="CTS616" s="565"/>
      <c r="CTT616" s="565"/>
      <c r="CTU616" s="565"/>
      <c r="CTV616" s="565"/>
      <c r="CTW616" s="565"/>
      <c r="CTX616" s="565"/>
      <c r="CTY616" s="565"/>
      <c r="CTZ616" s="565"/>
      <c r="CUA616" s="565"/>
      <c r="CUB616" s="565"/>
      <c r="CUC616" s="565"/>
      <c r="CUD616" s="565"/>
      <c r="CUE616" s="565"/>
      <c r="CUF616" s="565"/>
      <c r="CUG616" s="565"/>
      <c r="CUH616" s="565"/>
      <c r="CUI616" s="565"/>
      <c r="CUJ616" s="565"/>
      <c r="CUK616" s="565"/>
      <c r="CUL616" s="565"/>
      <c r="CUM616" s="565"/>
      <c r="CUN616" s="565"/>
      <c r="CUO616" s="565"/>
      <c r="CUP616" s="565"/>
      <c r="CUQ616" s="565"/>
      <c r="CUR616" s="565"/>
      <c r="CUS616" s="565"/>
      <c r="CUT616" s="565"/>
      <c r="CUU616" s="565"/>
      <c r="CUV616" s="565"/>
      <c r="CUW616" s="565"/>
      <c r="CUX616" s="565"/>
      <c r="CUY616" s="565"/>
      <c r="CUZ616" s="565"/>
      <c r="CVA616" s="565"/>
      <c r="CVB616" s="565"/>
      <c r="CVC616" s="565"/>
      <c r="CVD616" s="565"/>
      <c r="CVE616" s="565"/>
      <c r="CVF616" s="565"/>
      <c r="CVG616" s="565"/>
      <c r="CVH616" s="565"/>
      <c r="CVI616" s="565"/>
      <c r="CVJ616" s="565"/>
      <c r="CVK616" s="565"/>
      <c r="CVL616" s="565"/>
      <c r="CVM616" s="565"/>
      <c r="CVN616" s="565"/>
      <c r="CVO616" s="565"/>
      <c r="CVP616" s="565"/>
      <c r="CVQ616" s="565"/>
      <c r="CVR616" s="565"/>
      <c r="CVS616" s="565"/>
      <c r="CVT616" s="565"/>
      <c r="CVU616" s="565"/>
      <c r="CVV616" s="565"/>
      <c r="CVW616" s="565"/>
      <c r="CVX616" s="565"/>
      <c r="CVY616" s="565"/>
      <c r="CVZ616" s="565"/>
      <c r="CWA616" s="565"/>
      <c r="CWB616" s="565"/>
      <c r="CWC616" s="565"/>
      <c r="CWD616" s="565"/>
      <c r="CWE616" s="565"/>
      <c r="CWF616" s="565"/>
      <c r="CWG616" s="565"/>
      <c r="CWH616" s="565"/>
      <c r="CWI616" s="565"/>
      <c r="CWJ616" s="565"/>
      <c r="CWK616" s="565"/>
      <c r="CWL616" s="565"/>
      <c r="CWM616" s="565"/>
      <c r="CWN616" s="565"/>
      <c r="CWO616" s="565"/>
      <c r="CWP616" s="565"/>
      <c r="CWQ616" s="565"/>
      <c r="CWR616" s="565"/>
      <c r="CWS616" s="565"/>
      <c r="CWT616" s="565"/>
      <c r="CWU616" s="565"/>
      <c r="CWV616" s="565"/>
      <c r="CWW616" s="565"/>
      <c r="CWX616" s="565"/>
      <c r="CWY616" s="565"/>
      <c r="CWZ616" s="565"/>
      <c r="CXA616" s="565"/>
      <c r="CXB616" s="565"/>
      <c r="CXC616" s="565"/>
      <c r="CXD616" s="565"/>
      <c r="CXE616" s="565"/>
      <c r="CXF616" s="565"/>
      <c r="CXG616" s="565"/>
      <c r="CXH616" s="565"/>
      <c r="CXI616" s="565"/>
      <c r="CXJ616" s="565"/>
      <c r="CXK616" s="565"/>
      <c r="CXL616" s="565"/>
      <c r="CXM616" s="565"/>
      <c r="CXN616" s="565"/>
      <c r="CXO616" s="565"/>
      <c r="CXP616" s="565"/>
      <c r="CXQ616" s="565"/>
      <c r="CXR616" s="565"/>
      <c r="CXS616" s="565"/>
      <c r="CXT616" s="565"/>
      <c r="CXU616" s="565"/>
      <c r="CXV616" s="565"/>
      <c r="CXW616" s="565"/>
      <c r="CXX616" s="565"/>
      <c r="CXY616" s="565"/>
      <c r="CXZ616" s="565"/>
      <c r="CYA616" s="565"/>
      <c r="CYB616" s="565"/>
      <c r="CYC616" s="565"/>
      <c r="CYD616" s="565"/>
      <c r="CYE616" s="565"/>
      <c r="CYF616" s="565"/>
      <c r="CYG616" s="565"/>
      <c r="CYH616" s="565"/>
      <c r="CYI616" s="565"/>
      <c r="CYJ616" s="565"/>
      <c r="CYK616" s="565"/>
      <c r="CYL616" s="565"/>
      <c r="CYM616" s="565"/>
      <c r="CYN616" s="565"/>
      <c r="CYO616" s="565"/>
      <c r="CYP616" s="565"/>
      <c r="CYQ616" s="565"/>
      <c r="CYR616" s="565"/>
      <c r="CYS616" s="565"/>
      <c r="CYT616" s="565"/>
      <c r="CYU616" s="565"/>
      <c r="CYV616" s="565"/>
      <c r="CYW616" s="565"/>
      <c r="CYX616" s="565"/>
      <c r="CYY616" s="565"/>
      <c r="CYZ616" s="565"/>
      <c r="CZA616" s="565"/>
      <c r="CZB616" s="565"/>
      <c r="CZC616" s="565"/>
      <c r="CZD616" s="565"/>
      <c r="CZE616" s="565"/>
      <c r="CZF616" s="565"/>
      <c r="CZG616" s="565"/>
      <c r="CZH616" s="565"/>
      <c r="CZI616" s="565"/>
      <c r="CZJ616" s="565"/>
      <c r="CZK616" s="565"/>
      <c r="CZL616" s="565"/>
      <c r="CZM616" s="565"/>
      <c r="CZN616" s="565"/>
      <c r="CZO616" s="565"/>
      <c r="CZP616" s="565"/>
      <c r="CZQ616" s="565"/>
      <c r="CZR616" s="565"/>
      <c r="CZS616" s="565"/>
      <c r="CZT616" s="565"/>
      <c r="CZU616" s="565"/>
      <c r="CZV616" s="565"/>
      <c r="CZW616" s="565"/>
      <c r="CZX616" s="565"/>
      <c r="CZY616" s="565"/>
      <c r="CZZ616" s="565"/>
      <c r="DAA616" s="565"/>
      <c r="DAB616" s="565"/>
      <c r="DAC616" s="565"/>
      <c r="DAD616" s="565"/>
      <c r="DAE616" s="565"/>
      <c r="DAF616" s="565"/>
      <c r="DAG616" s="565"/>
      <c r="DAH616" s="565"/>
      <c r="DAI616" s="565"/>
      <c r="DAJ616" s="565"/>
      <c r="DAK616" s="565"/>
      <c r="DAL616" s="565"/>
      <c r="DAM616" s="565"/>
      <c r="DAN616" s="565"/>
      <c r="DAO616" s="565"/>
      <c r="DAP616" s="565"/>
      <c r="DAQ616" s="565"/>
      <c r="DAR616" s="565"/>
      <c r="DAS616" s="565"/>
      <c r="DAT616" s="565"/>
      <c r="DAU616" s="565"/>
      <c r="DAV616" s="565"/>
      <c r="DAW616" s="565"/>
      <c r="DAX616" s="565"/>
      <c r="DAY616" s="565"/>
      <c r="DAZ616" s="565"/>
      <c r="DBA616" s="565"/>
      <c r="DBB616" s="565"/>
      <c r="DBC616" s="565"/>
      <c r="DBD616" s="565"/>
      <c r="DBE616" s="565"/>
      <c r="DBF616" s="565"/>
      <c r="DBG616" s="565"/>
      <c r="DBH616" s="565"/>
      <c r="DBI616" s="565"/>
      <c r="DBJ616" s="565"/>
      <c r="DBK616" s="565"/>
      <c r="DBL616" s="565"/>
      <c r="DBM616" s="565"/>
      <c r="DBN616" s="565"/>
      <c r="DBO616" s="565"/>
      <c r="DBP616" s="565"/>
      <c r="DBQ616" s="565"/>
      <c r="DBR616" s="565"/>
      <c r="DBS616" s="565"/>
      <c r="DBT616" s="565"/>
      <c r="DBU616" s="565"/>
      <c r="DBV616" s="565"/>
      <c r="DBW616" s="565"/>
      <c r="DBX616" s="565"/>
      <c r="DBY616" s="565"/>
      <c r="DBZ616" s="565"/>
      <c r="DCA616" s="565"/>
      <c r="DCB616" s="565"/>
      <c r="DCC616" s="565"/>
      <c r="DCD616" s="565"/>
      <c r="DCE616" s="565"/>
      <c r="DCF616" s="565"/>
      <c r="DCG616" s="565"/>
      <c r="DCH616" s="565"/>
      <c r="DCI616" s="565"/>
      <c r="DCJ616" s="565"/>
      <c r="DCK616" s="565"/>
      <c r="DCL616" s="565"/>
      <c r="DCM616" s="565"/>
      <c r="DCN616" s="565"/>
      <c r="DCO616" s="565"/>
      <c r="DCP616" s="565"/>
      <c r="DCQ616" s="565"/>
      <c r="DCR616" s="565"/>
      <c r="DCS616" s="565"/>
      <c r="DCT616" s="565"/>
      <c r="DCU616" s="565"/>
      <c r="DCV616" s="565"/>
      <c r="DCW616" s="565"/>
      <c r="DCX616" s="565"/>
      <c r="DCY616" s="565"/>
      <c r="DCZ616" s="565"/>
      <c r="DDA616" s="565"/>
      <c r="DDB616" s="565"/>
      <c r="DDC616" s="565"/>
      <c r="DDD616" s="565"/>
      <c r="DDE616" s="565"/>
      <c r="DDF616" s="565"/>
      <c r="DDG616" s="565"/>
      <c r="DDH616" s="565"/>
      <c r="DDI616" s="565"/>
      <c r="DDJ616" s="565"/>
      <c r="DDK616" s="565"/>
      <c r="DDL616" s="565"/>
      <c r="DDM616" s="565"/>
      <c r="DDN616" s="565"/>
      <c r="DDO616" s="565"/>
      <c r="DDP616" s="565"/>
      <c r="DDQ616" s="565"/>
      <c r="DDR616" s="565"/>
      <c r="DDS616" s="565"/>
      <c r="DDT616" s="565"/>
      <c r="DDU616" s="565"/>
      <c r="DDV616" s="565"/>
      <c r="DDW616" s="565"/>
      <c r="DDX616" s="565"/>
      <c r="DDY616" s="565"/>
      <c r="DDZ616" s="565"/>
      <c r="DEA616" s="565"/>
      <c r="DEB616" s="565"/>
      <c r="DEC616" s="565"/>
      <c r="DED616" s="565"/>
      <c r="DEE616" s="565"/>
      <c r="DEF616" s="565"/>
      <c r="DEG616" s="565"/>
      <c r="DEH616" s="565"/>
      <c r="DEI616" s="565"/>
      <c r="DEJ616" s="565"/>
      <c r="DEK616" s="565"/>
      <c r="DEL616" s="565"/>
      <c r="DEM616" s="565"/>
      <c r="DEN616" s="565"/>
      <c r="DEO616" s="565"/>
      <c r="DEP616" s="565"/>
      <c r="DEQ616" s="565"/>
      <c r="DER616" s="565"/>
      <c r="DES616" s="565"/>
      <c r="DET616" s="565"/>
      <c r="DEU616" s="565"/>
      <c r="DEV616" s="565"/>
      <c r="DEW616" s="565"/>
      <c r="DEX616" s="565"/>
      <c r="DEY616" s="565"/>
      <c r="DEZ616" s="565"/>
      <c r="DFA616" s="565"/>
      <c r="DFB616" s="565"/>
      <c r="DFC616" s="565"/>
      <c r="DFD616" s="565"/>
      <c r="DFE616" s="565"/>
      <c r="DFF616" s="565"/>
      <c r="DFG616" s="565"/>
      <c r="DFH616" s="565"/>
      <c r="DFI616" s="565"/>
      <c r="DFJ616" s="565"/>
      <c r="DFK616" s="565"/>
      <c r="DFL616" s="565"/>
      <c r="DFM616" s="565"/>
      <c r="DFN616" s="565"/>
      <c r="DFO616" s="565"/>
      <c r="DFP616" s="565"/>
      <c r="DFQ616" s="565"/>
      <c r="DFR616" s="565"/>
      <c r="DFS616" s="565"/>
      <c r="DFT616" s="565"/>
      <c r="DFU616" s="565"/>
      <c r="DFV616" s="565"/>
      <c r="DFW616" s="565"/>
      <c r="DFX616" s="565"/>
      <c r="DFY616" s="565"/>
      <c r="DFZ616" s="565"/>
      <c r="DGA616" s="565"/>
      <c r="DGB616" s="565"/>
      <c r="DGC616" s="565"/>
      <c r="DGD616" s="565"/>
      <c r="DGE616" s="565"/>
      <c r="DGF616" s="565"/>
      <c r="DGG616" s="565"/>
      <c r="DGH616" s="565"/>
      <c r="DGI616" s="565"/>
      <c r="DGJ616" s="565"/>
      <c r="DGK616" s="565"/>
      <c r="DGL616" s="565"/>
      <c r="DGM616" s="565"/>
      <c r="DGN616" s="565"/>
      <c r="DGO616" s="565"/>
      <c r="DGP616" s="565"/>
      <c r="DGQ616" s="565"/>
      <c r="DGR616" s="565"/>
      <c r="DGS616" s="565"/>
      <c r="DGT616" s="565"/>
      <c r="DGU616" s="565"/>
      <c r="DGV616" s="565"/>
      <c r="DGW616" s="565"/>
      <c r="DGX616" s="565"/>
      <c r="DGY616" s="565"/>
      <c r="DGZ616" s="565"/>
      <c r="DHA616" s="565"/>
      <c r="DHB616" s="565"/>
      <c r="DHC616" s="565"/>
      <c r="DHD616" s="565"/>
      <c r="DHE616" s="565"/>
      <c r="DHF616" s="565"/>
      <c r="DHG616" s="565"/>
      <c r="DHH616" s="565"/>
      <c r="DHI616" s="565"/>
      <c r="DHJ616" s="565"/>
      <c r="DHK616" s="565"/>
      <c r="DHL616" s="565"/>
      <c r="DHM616" s="565"/>
      <c r="DHN616" s="565"/>
      <c r="DHO616" s="565"/>
      <c r="DHP616" s="565"/>
      <c r="DHQ616" s="565"/>
      <c r="DHR616" s="565"/>
      <c r="DHS616" s="565"/>
      <c r="DHT616" s="565"/>
      <c r="DHU616" s="565"/>
      <c r="DHV616" s="565"/>
      <c r="DHW616" s="565"/>
      <c r="DHX616" s="565"/>
      <c r="DHY616" s="565"/>
      <c r="DHZ616" s="565"/>
      <c r="DIA616" s="565"/>
      <c r="DIB616" s="565"/>
      <c r="DIC616" s="565"/>
      <c r="DID616" s="565"/>
      <c r="DIE616" s="565"/>
      <c r="DIF616" s="565"/>
      <c r="DIG616" s="565"/>
      <c r="DIH616" s="565"/>
      <c r="DII616" s="565"/>
      <c r="DIJ616" s="565"/>
      <c r="DIK616" s="565"/>
      <c r="DIL616" s="565"/>
      <c r="DIM616" s="565"/>
      <c r="DIN616" s="565"/>
      <c r="DIO616" s="565"/>
      <c r="DIP616" s="565"/>
      <c r="DIQ616" s="565"/>
      <c r="DIR616" s="565"/>
      <c r="DIS616" s="565"/>
      <c r="DIT616" s="565"/>
      <c r="DIU616" s="565"/>
      <c r="DIV616" s="565"/>
      <c r="DIW616" s="565"/>
      <c r="DIX616" s="565"/>
      <c r="DIY616" s="565"/>
      <c r="DIZ616" s="565"/>
      <c r="DJA616" s="565"/>
      <c r="DJB616" s="565"/>
      <c r="DJC616" s="565"/>
      <c r="DJD616" s="565"/>
      <c r="DJE616" s="565"/>
      <c r="DJF616" s="565"/>
      <c r="DJG616" s="565"/>
      <c r="DJH616" s="565"/>
      <c r="DJI616" s="565"/>
      <c r="DJJ616" s="565"/>
      <c r="DJK616" s="565"/>
      <c r="DJL616" s="565"/>
      <c r="DJM616" s="565"/>
      <c r="DJN616" s="565"/>
      <c r="DJO616" s="565"/>
      <c r="DJP616" s="565"/>
      <c r="DJQ616" s="565"/>
      <c r="DJR616" s="565"/>
      <c r="DJS616" s="565"/>
      <c r="DJT616" s="565"/>
      <c r="DJU616" s="565"/>
      <c r="DJV616" s="565"/>
      <c r="DJW616" s="565"/>
      <c r="DJX616" s="565"/>
      <c r="DJY616" s="565"/>
      <c r="DJZ616" s="565"/>
      <c r="DKA616" s="565"/>
      <c r="DKB616" s="565"/>
      <c r="DKC616" s="565"/>
      <c r="DKD616" s="565"/>
      <c r="DKE616" s="565"/>
      <c r="DKF616" s="565"/>
      <c r="DKG616" s="565"/>
      <c r="DKH616" s="565"/>
      <c r="DKI616" s="565"/>
      <c r="DKJ616" s="565"/>
      <c r="DKK616" s="565"/>
      <c r="DKL616" s="565"/>
      <c r="DKM616" s="565"/>
      <c r="DKN616" s="565"/>
      <c r="DKO616" s="565"/>
      <c r="DKP616" s="565"/>
      <c r="DKQ616" s="565"/>
      <c r="DKR616" s="565"/>
      <c r="DKS616" s="565"/>
      <c r="DKT616" s="565"/>
      <c r="DKU616" s="565"/>
      <c r="DKV616" s="565"/>
      <c r="DKW616" s="565"/>
      <c r="DKX616" s="565"/>
      <c r="DKY616" s="565"/>
      <c r="DKZ616" s="565"/>
      <c r="DLA616" s="565"/>
      <c r="DLB616" s="565"/>
      <c r="DLC616" s="565"/>
      <c r="DLD616" s="565"/>
      <c r="DLE616" s="565"/>
      <c r="DLF616" s="565"/>
      <c r="DLG616" s="565"/>
      <c r="DLH616" s="565"/>
      <c r="DLI616" s="565"/>
      <c r="DLJ616" s="565"/>
      <c r="DLK616" s="565"/>
      <c r="DLL616" s="565"/>
      <c r="DLM616" s="565"/>
      <c r="DLN616" s="565"/>
      <c r="DLO616" s="565"/>
      <c r="DLP616" s="565"/>
      <c r="DLQ616" s="565"/>
      <c r="DLR616" s="565"/>
      <c r="DLS616" s="565"/>
      <c r="DLT616" s="565"/>
      <c r="DLU616" s="565"/>
      <c r="DLV616" s="565"/>
      <c r="DLW616" s="565"/>
      <c r="DLX616" s="565"/>
      <c r="DLY616" s="565"/>
      <c r="DLZ616" s="565"/>
      <c r="DMA616" s="565"/>
      <c r="DMB616" s="565"/>
      <c r="DMC616" s="565"/>
      <c r="DMD616" s="565"/>
      <c r="DME616" s="565"/>
      <c r="DMF616" s="565"/>
      <c r="DMG616" s="565"/>
      <c r="DMH616" s="565"/>
      <c r="DMI616" s="565"/>
      <c r="DMJ616" s="565"/>
      <c r="DMK616" s="565"/>
      <c r="DML616" s="565"/>
      <c r="DMM616" s="565"/>
      <c r="DMN616" s="565"/>
      <c r="DMO616" s="565"/>
      <c r="DMP616" s="565"/>
      <c r="DMQ616" s="565"/>
      <c r="DMR616" s="565"/>
      <c r="DMS616" s="565"/>
      <c r="DMT616" s="565"/>
      <c r="DMU616" s="565"/>
      <c r="DMV616" s="565"/>
      <c r="DMW616" s="565"/>
      <c r="DMX616" s="565"/>
      <c r="DMY616" s="565"/>
      <c r="DMZ616" s="565"/>
      <c r="DNA616" s="565"/>
      <c r="DNB616" s="565"/>
      <c r="DNC616" s="565"/>
      <c r="DND616" s="565"/>
      <c r="DNE616" s="565"/>
      <c r="DNF616" s="565"/>
      <c r="DNG616" s="565"/>
      <c r="DNH616" s="565"/>
      <c r="DNI616" s="565"/>
      <c r="DNJ616" s="565"/>
      <c r="DNK616" s="565"/>
      <c r="DNL616" s="565"/>
      <c r="DNM616" s="565"/>
      <c r="DNN616" s="565"/>
      <c r="DNO616" s="565"/>
      <c r="DNP616" s="565"/>
      <c r="DNQ616" s="565"/>
      <c r="DNR616" s="565"/>
      <c r="DNS616" s="565"/>
      <c r="DNT616" s="565"/>
      <c r="DNU616" s="565"/>
      <c r="DNV616" s="565"/>
      <c r="DNW616" s="565"/>
      <c r="DNX616" s="565"/>
      <c r="DNY616" s="565"/>
      <c r="DNZ616" s="565"/>
      <c r="DOA616" s="565"/>
      <c r="DOB616" s="565"/>
      <c r="DOC616" s="565"/>
      <c r="DOD616" s="565"/>
      <c r="DOE616" s="565"/>
      <c r="DOF616" s="565"/>
      <c r="DOG616" s="565"/>
      <c r="DOH616" s="565"/>
      <c r="DOI616" s="565"/>
      <c r="DOJ616" s="565"/>
      <c r="DOK616" s="565"/>
      <c r="DOL616" s="565"/>
      <c r="DOM616" s="565"/>
      <c r="DON616" s="565"/>
      <c r="DOO616" s="565"/>
      <c r="DOP616" s="565"/>
      <c r="DOQ616" s="565"/>
      <c r="DOR616" s="565"/>
      <c r="DOS616" s="565"/>
      <c r="DOT616" s="565"/>
      <c r="DOU616" s="565"/>
      <c r="DOV616" s="565"/>
      <c r="DOW616" s="565"/>
      <c r="DOX616" s="565"/>
      <c r="DOY616" s="565"/>
      <c r="DOZ616" s="565"/>
      <c r="DPA616" s="565"/>
      <c r="DPB616" s="565"/>
      <c r="DPC616" s="565"/>
      <c r="DPD616" s="565"/>
      <c r="DPE616" s="565"/>
      <c r="DPF616" s="565"/>
      <c r="DPG616" s="565"/>
      <c r="DPH616" s="565"/>
      <c r="DPI616" s="565"/>
      <c r="DPJ616" s="565"/>
      <c r="DPK616" s="565"/>
      <c r="DPL616" s="565"/>
      <c r="DPM616" s="565"/>
      <c r="DPN616" s="565"/>
      <c r="DPO616" s="565"/>
      <c r="DPP616" s="565"/>
      <c r="DPQ616" s="565"/>
      <c r="DPR616" s="565"/>
      <c r="DPS616" s="565"/>
      <c r="DPT616" s="565"/>
      <c r="DPU616" s="565"/>
      <c r="DPV616" s="565"/>
      <c r="DPW616" s="565"/>
      <c r="DPX616" s="565"/>
      <c r="DPY616" s="565"/>
      <c r="DPZ616" s="565"/>
      <c r="DQA616" s="565"/>
      <c r="DQB616" s="565"/>
      <c r="DQC616" s="565"/>
      <c r="DQD616" s="565"/>
      <c r="DQE616" s="565"/>
      <c r="DQF616" s="565"/>
      <c r="DQG616" s="565"/>
      <c r="DQH616" s="565"/>
      <c r="DQI616" s="565"/>
      <c r="DQJ616" s="565"/>
      <c r="DQK616" s="565"/>
      <c r="DQL616" s="565"/>
      <c r="DQM616" s="565"/>
      <c r="DQN616" s="565"/>
      <c r="DQO616" s="565"/>
      <c r="DQP616" s="565"/>
      <c r="DQQ616" s="565"/>
      <c r="DQR616" s="565"/>
      <c r="DQS616" s="565"/>
      <c r="DQT616" s="565"/>
      <c r="DQU616" s="565"/>
      <c r="DQV616" s="565"/>
      <c r="DQW616" s="565"/>
      <c r="DQX616" s="565"/>
      <c r="DQY616" s="565"/>
      <c r="DQZ616" s="565"/>
      <c r="DRA616" s="565"/>
      <c r="DRB616" s="565"/>
      <c r="DRC616" s="565"/>
      <c r="DRD616" s="565"/>
      <c r="DRE616" s="565"/>
      <c r="DRF616" s="565"/>
      <c r="DRG616" s="565"/>
      <c r="DRH616" s="565"/>
      <c r="DRI616" s="565"/>
      <c r="DRJ616" s="565"/>
      <c r="DRK616" s="565"/>
      <c r="DRL616" s="565"/>
      <c r="DRM616" s="565"/>
      <c r="DRN616" s="565"/>
      <c r="DRO616" s="565"/>
      <c r="DRP616" s="565"/>
      <c r="DRQ616" s="565"/>
      <c r="DRR616" s="565"/>
      <c r="DRS616" s="565"/>
      <c r="DRT616" s="565"/>
      <c r="DRU616" s="565"/>
      <c r="DRV616" s="565"/>
      <c r="DRW616" s="565"/>
      <c r="DRX616" s="565"/>
      <c r="DRY616" s="565"/>
      <c r="DRZ616" s="565"/>
      <c r="DSA616" s="565"/>
      <c r="DSB616" s="565"/>
      <c r="DSC616" s="565"/>
      <c r="DSD616" s="565"/>
      <c r="DSE616" s="565"/>
      <c r="DSF616" s="565"/>
      <c r="DSG616" s="565"/>
      <c r="DSH616" s="565"/>
      <c r="DSI616" s="565"/>
      <c r="DSJ616" s="565"/>
      <c r="DSK616" s="565"/>
      <c r="DSL616" s="565"/>
      <c r="DSM616" s="565"/>
      <c r="DSN616" s="565"/>
      <c r="DSO616" s="565"/>
      <c r="DSP616" s="565"/>
      <c r="DSQ616" s="565"/>
      <c r="DSR616" s="565"/>
      <c r="DSS616" s="565"/>
      <c r="DST616" s="565"/>
      <c r="DSU616" s="565"/>
      <c r="DSV616" s="565"/>
      <c r="DSW616" s="565"/>
      <c r="DSX616" s="565"/>
      <c r="DSY616" s="565"/>
      <c r="DSZ616" s="565"/>
      <c r="DTA616" s="565"/>
      <c r="DTB616" s="565"/>
      <c r="DTC616" s="565"/>
      <c r="DTD616" s="565"/>
      <c r="DTE616" s="565"/>
      <c r="DTF616" s="565"/>
      <c r="DTG616" s="565"/>
      <c r="DTH616" s="565"/>
      <c r="DTI616" s="565"/>
      <c r="DTJ616" s="565"/>
      <c r="DTK616" s="565"/>
      <c r="DTL616" s="565"/>
      <c r="DTM616" s="565"/>
      <c r="DTN616" s="565"/>
      <c r="DTO616" s="565"/>
      <c r="DTP616" s="565"/>
      <c r="DTQ616" s="565"/>
      <c r="DTR616" s="565"/>
      <c r="DTS616" s="565"/>
      <c r="DTT616" s="565"/>
      <c r="DTU616" s="565"/>
      <c r="DTV616" s="565"/>
      <c r="DTW616" s="565"/>
      <c r="DTX616" s="565"/>
      <c r="DTY616" s="565"/>
      <c r="DTZ616" s="565"/>
      <c r="DUA616" s="565"/>
      <c r="DUB616" s="565"/>
      <c r="DUC616" s="565"/>
      <c r="DUD616" s="565"/>
      <c r="DUE616" s="565"/>
      <c r="DUF616" s="565"/>
      <c r="DUG616" s="565"/>
      <c r="DUH616" s="565"/>
      <c r="DUI616" s="565"/>
      <c r="DUJ616" s="565"/>
      <c r="DUK616" s="565"/>
      <c r="DUL616" s="565"/>
      <c r="DUM616" s="565"/>
      <c r="DUN616" s="565"/>
      <c r="DUO616" s="565"/>
      <c r="DUP616" s="565"/>
      <c r="DUQ616" s="565"/>
      <c r="DUR616" s="565"/>
      <c r="DUS616" s="565"/>
      <c r="DUT616" s="565"/>
      <c r="DUU616" s="565"/>
      <c r="DUV616" s="565"/>
      <c r="DUW616" s="565"/>
      <c r="DUX616" s="565"/>
      <c r="DUY616" s="565"/>
      <c r="DUZ616" s="565"/>
      <c r="DVA616" s="565"/>
      <c r="DVB616" s="565"/>
      <c r="DVC616" s="565"/>
      <c r="DVD616" s="565"/>
      <c r="DVE616" s="565"/>
      <c r="DVF616" s="565"/>
      <c r="DVG616" s="565"/>
      <c r="DVH616" s="565"/>
      <c r="DVI616" s="565"/>
      <c r="DVJ616" s="565"/>
      <c r="DVK616" s="565"/>
      <c r="DVL616" s="565"/>
      <c r="DVM616" s="565"/>
      <c r="DVN616" s="565"/>
      <c r="DVO616" s="565"/>
      <c r="DVP616" s="565"/>
      <c r="DVQ616" s="565"/>
      <c r="DVR616" s="565"/>
      <c r="DVS616" s="565"/>
      <c r="DVT616" s="565"/>
      <c r="DVU616" s="565"/>
      <c r="DVV616" s="565"/>
      <c r="DVW616" s="565"/>
      <c r="DVX616" s="565"/>
      <c r="DVY616" s="565"/>
      <c r="DVZ616" s="565"/>
      <c r="DWA616" s="565"/>
      <c r="DWB616" s="565"/>
      <c r="DWC616" s="565"/>
      <c r="DWD616" s="565"/>
      <c r="DWE616" s="565"/>
      <c r="DWF616" s="565"/>
      <c r="DWG616" s="565"/>
      <c r="DWH616" s="565"/>
      <c r="DWI616" s="565"/>
      <c r="DWJ616" s="565"/>
      <c r="DWK616" s="565"/>
      <c r="DWL616" s="565"/>
      <c r="DWM616" s="565"/>
      <c r="DWN616" s="565"/>
      <c r="DWO616" s="565"/>
      <c r="DWP616" s="565"/>
      <c r="DWQ616" s="565"/>
      <c r="DWR616" s="565"/>
      <c r="DWS616" s="565"/>
      <c r="DWT616" s="565"/>
      <c r="DWU616" s="565"/>
      <c r="DWV616" s="565"/>
      <c r="DWW616" s="565"/>
      <c r="DWX616" s="565"/>
      <c r="DWY616" s="565"/>
      <c r="DWZ616" s="565"/>
      <c r="DXA616" s="565"/>
      <c r="DXB616" s="565"/>
      <c r="DXC616" s="565"/>
      <c r="DXD616" s="565"/>
      <c r="DXE616" s="565"/>
      <c r="DXF616" s="565"/>
      <c r="DXG616" s="565"/>
      <c r="DXH616" s="565"/>
      <c r="DXI616" s="565"/>
      <c r="DXJ616" s="565"/>
      <c r="DXK616" s="565"/>
      <c r="DXL616" s="565"/>
      <c r="DXM616" s="565"/>
      <c r="DXN616" s="565"/>
      <c r="DXO616" s="565"/>
      <c r="DXP616" s="565"/>
      <c r="DXQ616" s="565"/>
      <c r="DXR616" s="565"/>
      <c r="DXS616" s="565"/>
      <c r="DXT616" s="565"/>
      <c r="DXU616" s="565"/>
      <c r="DXV616" s="565"/>
      <c r="DXW616" s="565"/>
      <c r="DXX616" s="565"/>
      <c r="DXY616" s="565"/>
      <c r="DXZ616" s="565"/>
      <c r="DYA616" s="565"/>
      <c r="DYB616" s="565"/>
      <c r="DYC616" s="565"/>
      <c r="DYD616" s="565"/>
      <c r="DYE616" s="565"/>
      <c r="DYF616" s="565"/>
      <c r="DYG616" s="565"/>
      <c r="DYH616" s="565"/>
      <c r="DYI616" s="565"/>
      <c r="DYJ616" s="565"/>
      <c r="DYK616" s="565"/>
      <c r="DYL616" s="565"/>
      <c r="DYM616" s="565"/>
      <c r="DYN616" s="565"/>
      <c r="DYO616" s="565"/>
      <c r="DYP616" s="565"/>
      <c r="DYQ616" s="565"/>
      <c r="DYR616" s="565"/>
      <c r="DYS616" s="565"/>
      <c r="DYT616" s="565"/>
      <c r="DYU616" s="565"/>
      <c r="DYV616" s="565"/>
      <c r="DYW616" s="565"/>
      <c r="DYX616" s="565"/>
      <c r="DYY616" s="565"/>
      <c r="DYZ616" s="565"/>
      <c r="DZA616" s="565"/>
      <c r="DZB616" s="565"/>
      <c r="DZC616" s="565"/>
      <c r="DZD616" s="565"/>
      <c r="DZE616" s="565"/>
      <c r="DZF616" s="565"/>
      <c r="DZG616" s="565"/>
      <c r="DZH616" s="565"/>
      <c r="DZI616" s="565"/>
      <c r="DZJ616" s="565"/>
      <c r="DZK616" s="565"/>
      <c r="DZL616" s="565"/>
      <c r="DZM616" s="565"/>
      <c r="DZN616" s="565"/>
      <c r="DZO616" s="565"/>
      <c r="DZP616" s="565"/>
      <c r="DZQ616" s="565"/>
      <c r="DZR616" s="565"/>
      <c r="DZS616" s="565"/>
      <c r="DZT616" s="565"/>
      <c r="DZU616" s="565"/>
      <c r="DZV616" s="565"/>
      <c r="DZW616" s="565"/>
      <c r="DZX616" s="565"/>
      <c r="DZY616" s="565"/>
      <c r="DZZ616" s="565"/>
      <c r="EAA616" s="565"/>
      <c r="EAB616" s="565"/>
      <c r="EAC616" s="565"/>
      <c r="EAD616" s="565"/>
      <c r="EAE616" s="565"/>
      <c r="EAF616" s="565"/>
      <c r="EAG616" s="565"/>
      <c r="EAH616" s="565"/>
      <c r="EAI616" s="565"/>
      <c r="EAJ616" s="565"/>
      <c r="EAK616" s="565"/>
      <c r="EAL616" s="565"/>
      <c r="EAM616" s="565"/>
      <c r="EAN616" s="565"/>
      <c r="EAO616" s="565"/>
      <c r="EAP616" s="565"/>
      <c r="EAQ616" s="565"/>
      <c r="EAR616" s="565"/>
      <c r="EAS616" s="565"/>
      <c r="EAT616" s="565"/>
      <c r="EAU616" s="565"/>
      <c r="EAV616" s="565"/>
      <c r="EAW616" s="565"/>
      <c r="EAX616" s="565"/>
      <c r="EAY616" s="565"/>
      <c r="EAZ616" s="565"/>
      <c r="EBA616" s="565"/>
      <c r="EBB616" s="565"/>
      <c r="EBC616" s="565"/>
      <c r="EBD616" s="565"/>
      <c r="EBE616" s="565"/>
      <c r="EBF616" s="565"/>
      <c r="EBG616" s="565"/>
      <c r="EBH616" s="565"/>
      <c r="EBI616" s="565"/>
      <c r="EBJ616" s="565"/>
      <c r="EBK616" s="565"/>
      <c r="EBL616" s="565"/>
      <c r="EBM616" s="565"/>
      <c r="EBN616" s="565"/>
      <c r="EBO616" s="565"/>
      <c r="EBP616" s="565"/>
      <c r="EBQ616" s="565"/>
      <c r="EBR616" s="565"/>
      <c r="EBS616" s="565"/>
      <c r="EBT616" s="565"/>
      <c r="EBU616" s="565"/>
      <c r="EBV616" s="565"/>
      <c r="EBW616" s="565"/>
      <c r="EBX616" s="565"/>
      <c r="EBY616" s="565"/>
      <c r="EBZ616" s="565"/>
      <c r="ECA616" s="565"/>
      <c r="ECB616" s="565"/>
      <c r="ECC616" s="565"/>
      <c r="ECD616" s="565"/>
      <c r="ECE616" s="565"/>
      <c r="ECF616" s="565"/>
      <c r="ECG616" s="565"/>
      <c r="ECH616" s="565"/>
      <c r="ECI616" s="565"/>
      <c r="ECJ616" s="565"/>
      <c r="ECK616" s="565"/>
      <c r="ECL616" s="565"/>
      <c r="ECM616" s="565"/>
      <c r="ECN616" s="565"/>
      <c r="ECO616" s="565"/>
      <c r="ECP616" s="565"/>
      <c r="ECQ616" s="565"/>
      <c r="ECR616" s="565"/>
      <c r="ECS616" s="565"/>
      <c r="ECT616" s="565"/>
      <c r="ECU616" s="565"/>
      <c r="ECV616" s="565"/>
      <c r="ECW616" s="565"/>
      <c r="ECX616" s="565"/>
      <c r="ECY616" s="565"/>
      <c r="ECZ616" s="565"/>
      <c r="EDA616" s="565"/>
      <c r="EDB616" s="565"/>
      <c r="EDC616" s="565"/>
      <c r="EDD616" s="565"/>
      <c r="EDE616" s="565"/>
      <c r="EDF616" s="565"/>
      <c r="EDG616" s="565"/>
      <c r="EDH616" s="565"/>
      <c r="EDI616" s="565"/>
      <c r="EDJ616" s="565"/>
      <c r="EDK616" s="565"/>
      <c r="EDL616" s="565"/>
      <c r="EDM616" s="565"/>
      <c r="EDN616" s="565"/>
      <c r="EDO616" s="565"/>
      <c r="EDP616" s="565"/>
      <c r="EDQ616" s="565"/>
      <c r="EDR616" s="565"/>
      <c r="EDS616" s="565"/>
      <c r="EDT616" s="565"/>
      <c r="EDU616" s="565"/>
      <c r="EDV616" s="565"/>
      <c r="EDW616" s="565"/>
      <c r="EDX616" s="565"/>
      <c r="EDY616" s="565"/>
      <c r="EDZ616" s="565"/>
      <c r="EEA616" s="565"/>
      <c r="EEB616" s="565"/>
      <c r="EEC616" s="565"/>
      <c r="EED616" s="565"/>
      <c r="EEE616" s="565"/>
      <c r="EEF616" s="565"/>
      <c r="EEG616" s="565"/>
      <c r="EEH616" s="565"/>
      <c r="EEI616" s="565"/>
      <c r="EEJ616" s="565"/>
      <c r="EEK616" s="565"/>
      <c r="EEL616" s="565"/>
      <c r="EEM616" s="565"/>
      <c r="EEN616" s="565"/>
      <c r="EEO616" s="565"/>
      <c r="EEP616" s="565"/>
      <c r="EEQ616" s="565"/>
      <c r="EER616" s="565"/>
      <c r="EES616" s="565"/>
      <c r="EET616" s="565"/>
      <c r="EEU616" s="565"/>
      <c r="EEV616" s="565"/>
      <c r="EEW616" s="565"/>
      <c r="EEX616" s="565"/>
      <c r="EEY616" s="565"/>
      <c r="EEZ616" s="565"/>
      <c r="EFA616" s="565"/>
      <c r="EFB616" s="565"/>
      <c r="EFC616" s="565"/>
      <c r="EFD616" s="565"/>
      <c r="EFE616" s="565"/>
      <c r="EFF616" s="565"/>
      <c r="EFG616" s="565"/>
      <c r="EFH616" s="565"/>
      <c r="EFI616" s="565"/>
      <c r="EFJ616" s="565"/>
      <c r="EFK616" s="565"/>
      <c r="EFL616" s="565"/>
      <c r="EFM616" s="565"/>
      <c r="EFN616" s="565"/>
      <c r="EFO616" s="565"/>
      <c r="EFP616" s="565"/>
      <c r="EFQ616" s="565"/>
      <c r="EFR616" s="565"/>
      <c r="EFS616" s="565"/>
      <c r="EFT616" s="565"/>
      <c r="EFU616" s="565"/>
      <c r="EFV616" s="565"/>
      <c r="EFW616" s="565"/>
      <c r="EFX616" s="565"/>
      <c r="EFY616" s="565"/>
      <c r="EFZ616" s="565"/>
      <c r="EGA616" s="565"/>
      <c r="EGB616" s="565"/>
      <c r="EGC616" s="565"/>
      <c r="EGD616" s="565"/>
      <c r="EGE616" s="565"/>
      <c r="EGF616" s="565"/>
      <c r="EGG616" s="565"/>
      <c r="EGH616" s="565"/>
      <c r="EGI616" s="565"/>
      <c r="EGJ616" s="565"/>
      <c r="EGK616" s="565"/>
      <c r="EGL616" s="565"/>
      <c r="EGM616" s="565"/>
      <c r="EGN616" s="565"/>
      <c r="EGO616" s="565"/>
      <c r="EGP616" s="565"/>
      <c r="EGQ616" s="565"/>
      <c r="EGR616" s="565"/>
      <c r="EGS616" s="565"/>
      <c r="EGT616" s="565"/>
      <c r="EGU616" s="565"/>
      <c r="EGV616" s="565"/>
      <c r="EGW616" s="565"/>
      <c r="EGX616" s="565"/>
      <c r="EGY616" s="565"/>
      <c r="EGZ616" s="565"/>
      <c r="EHA616" s="565"/>
      <c r="EHB616" s="565"/>
      <c r="EHC616" s="565"/>
      <c r="EHD616" s="565"/>
      <c r="EHE616" s="565"/>
      <c r="EHF616" s="565"/>
      <c r="EHG616" s="565"/>
      <c r="EHH616" s="565"/>
      <c r="EHI616" s="565"/>
      <c r="EHJ616" s="565"/>
      <c r="EHK616" s="565"/>
      <c r="EHL616" s="565"/>
      <c r="EHM616" s="565"/>
      <c r="EHN616" s="565"/>
      <c r="EHO616" s="565"/>
      <c r="EHP616" s="565"/>
      <c r="EHQ616" s="565"/>
      <c r="EHR616" s="565"/>
      <c r="EHS616" s="565"/>
      <c r="EHT616" s="565"/>
      <c r="EHU616" s="565"/>
      <c r="EHV616" s="565"/>
      <c r="EHW616" s="565"/>
      <c r="EHX616" s="565"/>
      <c r="EHY616" s="565"/>
      <c r="EHZ616" s="565"/>
      <c r="EIA616" s="565"/>
      <c r="EIB616" s="565"/>
      <c r="EIC616" s="565"/>
      <c r="EID616" s="565"/>
      <c r="EIE616" s="565"/>
      <c r="EIF616" s="565"/>
      <c r="EIG616" s="565"/>
      <c r="EIH616" s="565"/>
      <c r="EII616" s="565"/>
      <c r="EIJ616" s="565"/>
      <c r="EIK616" s="565"/>
      <c r="EIL616" s="565"/>
      <c r="EIM616" s="565"/>
      <c r="EIN616" s="565"/>
      <c r="EIO616" s="565"/>
      <c r="EIP616" s="565"/>
      <c r="EIQ616" s="565"/>
      <c r="EIR616" s="565"/>
      <c r="EIS616" s="565"/>
      <c r="EIT616" s="565"/>
      <c r="EIU616" s="565"/>
      <c r="EIV616" s="565"/>
      <c r="EIW616" s="565"/>
      <c r="EIX616" s="565"/>
      <c r="EIY616" s="565"/>
      <c r="EIZ616" s="565"/>
      <c r="EJA616" s="565"/>
      <c r="EJB616" s="565"/>
      <c r="EJC616" s="565"/>
      <c r="EJD616" s="565"/>
      <c r="EJE616" s="565"/>
      <c r="EJF616" s="565"/>
      <c r="EJG616" s="565"/>
      <c r="EJH616" s="565"/>
      <c r="EJI616" s="565"/>
      <c r="EJJ616" s="565"/>
      <c r="EJK616" s="565"/>
      <c r="EJL616" s="565"/>
      <c r="EJM616" s="565"/>
      <c r="EJN616" s="565"/>
      <c r="EJO616" s="565"/>
      <c r="EJP616" s="565"/>
      <c r="EJQ616" s="565"/>
      <c r="EJR616" s="565"/>
      <c r="EJS616" s="565"/>
      <c r="EJT616" s="565"/>
      <c r="EJU616" s="565"/>
      <c r="EJV616" s="565"/>
      <c r="EJW616" s="565"/>
      <c r="EJX616" s="565"/>
      <c r="EJY616" s="565"/>
      <c r="EJZ616" s="565"/>
      <c r="EKA616" s="565"/>
      <c r="EKB616" s="565"/>
      <c r="EKC616" s="565"/>
      <c r="EKD616" s="565"/>
      <c r="EKE616" s="565"/>
      <c r="EKF616" s="565"/>
      <c r="EKG616" s="565"/>
      <c r="EKH616" s="565"/>
      <c r="EKI616" s="565"/>
      <c r="EKJ616" s="565"/>
      <c r="EKK616" s="565"/>
      <c r="EKL616" s="565"/>
      <c r="EKM616" s="565"/>
      <c r="EKN616" s="565"/>
      <c r="EKO616" s="565"/>
      <c r="EKP616" s="565"/>
      <c r="EKQ616" s="565"/>
      <c r="EKR616" s="565"/>
      <c r="EKS616" s="565"/>
      <c r="EKT616" s="565"/>
      <c r="EKU616" s="565"/>
      <c r="EKV616" s="565"/>
      <c r="EKW616" s="565"/>
      <c r="EKX616" s="565"/>
      <c r="EKY616" s="565"/>
      <c r="EKZ616" s="565"/>
      <c r="ELA616" s="565"/>
      <c r="ELB616" s="565"/>
      <c r="ELC616" s="565"/>
      <c r="ELD616" s="565"/>
      <c r="ELE616" s="565"/>
      <c r="ELF616" s="565"/>
      <c r="ELG616" s="565"/>
      <c r="ELH616" s="565"/>
      <c r="ELI616" s="565"/>
      <c r="ELJ616" s="565"/>
      <c r="ELK616" s="565"/>
      <c r="ELL616" s="565"/>
      <c r="ELM616" s="565"/>
      <c r="ELN616" s="565"/>
      <c r="ELO616" s="565"/>
      <c r="ELP616" s="565"/>
      <c r="ELQ616" s="565"/>
      <c r="ELR616" s="565"/>
      <c r="ELS616" s="565"/>
      <c r="ELT616" s="565"/>
      <c r="ELU616" s="565"/>
      <c r="ELV616" s="565"/>
      <c r="ELW616" s="565"/>
      <c r="ELX616" s="565"/>
      <c r="ELY616" s="565"/>
      <c r="ELZ616" s="565"/>
      <c r="EMA616" s="565"/>
      <c r="EMB616" s="565"/>
      <c r="EMC616" s="565"/>
      <c r="EMD616" s="565"/>
      <c r="EME616" s="565"/>
      <c r="EMF616" s="565"/>
      <c r="EMG616" s="565"/>
      <c r="EMH616" s="565"/>
      <c r="EMI616" s="565"/>
      <c r="EMJ616" s="565"/>
      <c r="EMK616" s="565"/>
      <c r="EML616" s="565"/>
      <c r="EMM616" s="565"/>
      <c r="EMN616" s="565"/>
      <c r="EMO616" s="565"/>
      <c r="EMP616" s="565"/>
      <c r="EMQ616" s="565"/>
      <c r="EMR616" s="565"/>
      <c r="EMS616" s="565"/>
      <c r="EMT616" s="565"/>
      <c r="EMU616" s="565"/>
      <c r="EMV616" s="565"/>
      <c r="EMW616" s="565"/>
      <c r="EMX616" s="565"/>
      <c r="EMY616" s="565"/>
      <c r="EMZ616" s="565"/>
      <c r="ENA616" s="565"/>
      <c r="ENB616" s="565"/>
      <c r="ENC616" s="565"/>
      <c r="END616" s="565"/>
      <c r="ENE616" s="565"/>
      <c r="ENF616" s="565"/>
      <c r="ENG616" s="565"/>
      <c r="ENH616" s="565"/>
      <c r="ENI616" s="565"/>
      <c r="ENJ616" s="565"/>
      <c r="ENK616" s="565"/>
      <c r="ENL616" s="565"/>
      <c r="ENM616" s="565"/>
      <c r="ENN616" s="565"/>
      <c r="ENO616" s="565"/>
      <c r="ENP616" s="565"/>
      <c r="ENQ616" s="565"/>
      <c r="ENR616" s="565"/>
      <c r="ENS616" s="565"/>
      <c r="ENT616" s="565"/>
      <c r="ENU616" s="565"/>
      <c r="ENV616" s="565"/>
      <c r="ENW616" s="565"/>
      <c r="ENX616" s="565"/>
      <c r="ENY616" s="565"/>
      <c r="ENZ616" s="565"/>
      <c r="EOA616" s="565"/>
      <c r="EOB616" s="565"/>
      <c r="EOC616" s="565"/>
      <c r="EOD616" s="565"/>
      <c r="EOE616" s="565"/>
      <c r="EOF616" s="565"/>
      <c r="EOG616" s="565"/>
      <c r="EOH616" s="565"/>
      <c r="EOI616" s="565"/>
      <c r="EOJ616" s="565"/>
      <c r="EOK616" s="565"/>
      <c r="EOL616" s="565"/>
      <c r="EOM616" s="565"/>
      <c r="EON616" s="565"/>
      <c r="EOO616" s="565"/>
      <c r="EOP616" s="565"/>
      <c r="EOQ616" s="565"/>
      <c r="EOR616" s="565"/>
      <c r="EOS616" s="565"/>
      <c r="EOT616" s="565"/>
      <c r="EOU616" s="565"/>
      <c r="EOV616" s="565"/>
      <c r="EOW616" s="565"/>
      <c r="EOX616" s="565"/>
      <c r="EOY616" s="565"/>
      <c r="EOZ616" s="565"/>
      <c r="EPA616" s="565"/>
      <c r="EPB616" s="565"/>
      <c r="EPC616" s="565"/>
      <c r="EPD616" s="565"/>
      <c r="EPE616" s="565"/>
      <c r="EPF616" s="565"/>
      <c r="EPG616" s="565"/>
      <c r="EPH616" s="565"/>
      <c r="EPI616" s="565"/>
      <c r="EPJ616" s="565"/>
      <c r="EPK616" s="565"/>
      <c r="EPL616" s="565"/>
      <c r="EPM616" s="565"/>
      <c r="EPN616" s="565"/>
      <c r="EPO616" s="565"/>
      <c r="EPP616" s="565"/>
      <c r="EPQ616" s="565"/>
      <c r="EPR616" s="565"/>
      <c r="EPS616" s="565"/>
      <c r="EPT616" s="565"/>
      <c r="EPU616" s="565"/>
      <c r="EPV616" s="565"/>
      <c r="EPW616" s="565"/>
      <c r="EPX616" s="565"/>
      <c r="EPY616" s="565"/>
      <c r="EPZ616" s="565"/>
      <c r="EQA616" s="565"/>
      <c r="EQB616" s="565"/>
      <c r="EQC616" s="565"/>
      <c r="EQD616" s="565"/>
      <c r="EQE616" s="565"/>
      <c r="EQF616" s="565"/>
      <c r="EQG616" s="565"/>
      <c r="EQH616" s="565"/>
      <c r="EQI616" s="565"/>
      <c r="EQJ616" s="565"/>
      <c r="EQK616" s="565"/>
      <c r="EQL616" s="565"/>
      <c r="EQM616" s="565"/>
      <c r="EQN616" s="565"/>
      <c r="EQO616" s="565"/>
      <c r="EQP616" s="565"/>
      <c r="EQQ616" s="565"/>
      <c r="EQR616" s="565"/>
      <c r="EQS616" s="565"/>
      <c r="EQT616" s="565"/>
      <c r="EQU616" s="565"/>
      <c r="EQV616" s="565"/>
      <c r="EQW616" s="565"/>
      <c r="EQX616" s="565"/>
      <c r="EQY616" s="565"/>
      <c r="EQZ616" s="565"/>
      <c r="ERA616" s="565"/>
      <c r="ERB616" s="565"/>
      <c r="ERC616" s="565"/>
      <c r="ERD616" s="565"/>
      <c r="ERE616" s="565"/>
      <c r="ERF616" s="565"/>
      <c r="ERG616" s="565"/>
      <c r="ERH616" s="565"/>
      <c r="ERI616" s="565"/>
      <c r="ERJ616" s="565"/>
      <c r="ERK616" s="565"/>
      <c r="ERL616" s="565"/>
      <c r="ERM616" s="565"/>
      <c r="ERN616" s="565"/>
      <c r="ERO616" s="565"/>
      <c r="ERP616" s="565"/>
      <c r="ERQ616" s="565"/>
      <c r="ERR616" s="565"/>
      <c r="ERS616" s="565"/>
      <c r="ERT616" s="565"/>
      <c r="ERU616" s="565"/>
      <c r="ERV616" s="565"/>
      <c r="ERW616" s="565"/>
      <c r="ERX616" s="565"/>
      <c r="ERY616" s="565"/>
      <c r="ERZ616" s="565"/>
      <c r="ESA616" s="565"/>
      <c r="ESB616" s="565"/>
      <c r="ESC616" s="565"/>
      <c r="ESD616" s="565"/>
      <c r="ESE616" s="565"/>
      <c r="ESF616" s="565"/>
      <c r="ESG616" s="565"/>
      <c r="ESH616" s="565"/>
      <c r="ESI616" s="565"/>
      <c r="ESJ616" s="565"/>
      <c r="ESK616" s="565"/>
      <c r="ESL616" s="565"/>
      <c r="ESM616" s="565"/>
      <c r="ESN616" s="565"/>
      <c r="ESO616" s="565"/>
      <c r="ESP616" s="565"/>
      <c r="ESQ616" s="565"/>
      <c r="ESR616" s="565"/>
      <c r="ESS616" s="565"/>
      <c r="EST616" s="565"/>
      <c r="ESU616" s="565"/>
      <c r="ESV616" s="565"/>
      <c r="ESW616" s="565"/>
      <c r="ESX616" s="565"/>
      <c r="ESY616" s="565"/>
      <c r="ESZ616" s="565"/>
      <c r="ETA616" s="565"/>
      <c r="ETB616" s="565"/>
      <c r="ETC616" s="565"/>
      <c r="ETD616" s="565"/>
      <c r="ETE616" s="565"/>
      <c r="ETF616" s="565"/>
      <c r="ETG616" s="565"/>
      <c r="ETH616" s="565"/>
      <c r="ETI616" s="565"/>
      <c r="ETJ616" s="565"/>
      <c r="ETK616" s="565"/>
      <c r="ETL616" s="565"/>
      <c r="ETM616" s="565"/>
      <c r="ETN616" s="565"/>
      <c r="ETO616" s="565"/>
      <c r="ETP616" s="565"/>
      <c r="ETQ616" s="565"/>
      <c r="ETR616" s="565"/>
      <c r="ETS616" s="565"/>
      <c r="ETT616" s="565"/>
      <c r="ETU616" s="565"/>
      <c r="ETV616" s="565"/>
      <c r="ETW616" s="565"/>
      <c r="ETX616" s="565"/>
      <c r="ETY616" s="565"/>
      <c r="ETZ616" s="565"/>
      <c r="EUA616" s="565"/>
      <c r="EUB616" s="565"/>
      <c r="EUC616" s="565"/>
      <c r="EUD616" s="565"/>
      <c r="EUE616" s="565"/>
      <c r="EUF616" s="565"/>
      <c r="EUG616" s="565"/>
      <c r="EUH616" s="565"/>
      <c r="EUI616" s="565"/>
      <c r="EUJ616" s="565"/>
      <c r="EUK616" s="565"/>
      <c r="EUL616" s="565"/>
      <c r="EUM616" s="565"/>
      <c r="EUN616" s="565"/>
      <c r="EUO616" s="565"/>
      <c r="EUP616" s="565"/>
      <c r="EUQ616" s="565"/>
      <c r="EUR616" s="565"/>
      <c r="EUS616" s="565"/>
      <c r="EUT616" s="565"/>
      <c r="EUU616" s="565"/>
      <c r="EUV616" s="565"/>
      <c r="EUW616" s="565"/>
      <c r="EUX616" s="565"/>
      <c r="EUY616" s="565"/>
      <c r="EUZ616" s="565"/>
      <c r="EVA616" s="565"/>
      <c r="EVB616" s="565"/>
      <c r="EVC616" s="565"/>
      <c r="EVD616" s="565"/>
      <c r="EVE616" s="565"/>
      <c r="EVF616" s="565"/>
      <c r="EVG616" s="565"/>
      <c r="EVH616" s="565"/>
      <c r="EVI616" s="565"/>
      <c r="EVJ616" s="565"/>
      <c r="EVK616" s="565"/>
      <c r="EVL616" s="565"/>
      <c r="EVM616" s="565"/>
      <c r="EVN616" s="565"/>
      <c r="EVO616" s="565"/>
      <c r="EVP616" s="565"/>
      <c r="EVQ616" s="565"/>
      <c r="EVR616" s="565"/>
      <c r="EVS616" s="565"/>
      <c r="EVT616" s="565"/>
      <c r="EVU616" s="565"/>
      <c r="EVV616" s="565"/>
      <c r="EVW616" s="565"/>
      <c r="EVX616" s="565"/>
      <c r="EVY616" s="565"/>
      <c r="EVZ616" s="565"/>
      <c r="EWA616" s="565"/>
      <c r="EWB616" s="565"/>
      <c r="EWC616" s="565"/>
      <c r="EWD616" s="565"/>
      <c r="EWE616" s="565"/>
      <c r="EWF616" s="565"/>
      <c r="EWG616" s="565"/>
      <c r="EWH616" s="565"/>
      <c r="EWI616" s="565"/>
      <c r="EWJ616" s="565"/>
      <c r="EWK616" s="565"/>
      <c r="EWL616" s="565"/>
      <c r="EWM616" s="565"/>
      <c r="EWN616" s="565"/>
      <c r="EWO616" s="565"/>
      <c r="EWP616" s="565"/>
      <c r="EWQ616" s="565"/>
      <c r="EWR616" s="565"/>
      <c r="EWS616" s="565"/>
      <c r="EWT616" s="565"/>
      <c r="EWU616" s="565"/>
      <c r="EWV616" s="565"/>
      <c r="EWW616" s="565"/>
      <c r="EWX616" s="565"/>
      <c r="EWY616" s="565"/>
      <c r="EWZ616" s="565"/>
      <c r="EXA616" s="565"/>
      <c r="EXB616" s="565"/>
      <c r="EXC616" s="565"/>
      <c r="EXD616" s="565"/>
      <c r="EXE616" s="565"/>
      <c r="EXF616" s="565"/>
      <c r="EXG616" s="565"/>
      <c r="EXH616" s="565"/>
      <c r="EXI616" s="565"/>
      <c r="EXJ616" s="565"/>
      <c r="EXK616" s="565"/>
      <c r="EXL616" s="565"/>
      <c r="EXM616" s="565"/>
      <c r="EXN616" s="565"/>
      <c r="EXO616" s="565"/>
      <c r="EXP616" s="565"/>
      <c r="EXQ616" s="565"/>
      <c r="EXR616" s="565"/>
      <c r="EXS616" s="565"/>
      <c r="EXT616" s="565"/>
      <c r="EXU616" s="565"/>
      <c r="EXV616" s="565"/>
      <c r="EXW616" s="565"/>
      <c r="EXX616" s="565"/>
      <c r="EXY616" s="565"/>
      <c r="EXZ616" s="565"/>
      <c r="EYA616" s="565"/>
      <c r="EYB616" s="565"/>
      <c r="EYC616" s="565"/>
      <c r="EYD616" s="565"/>
      <c r="EYE616" s="565"/>
      <c r="EYF616" s="565"/>
      <c r="EYG616" s="565"/>
      <c r="EYH616" s="565"/>
      <c r="EYI616" s="565"/>
      <c r="EYJ616" s="565"/>
      <c r="EYK616" s="565"/>
      <c r="EYL616" s="565"/>
      <c r="EYM616" s="565"/>
      <c r="EYN616" s="565"/>
      <c r="EYO616" s="565"/>
      <c r="EYP616" s="565"/>
      <c r="EYQ616" s="565"/>
      <c r="EYR616" s="565"/>
      <c r="EYS616" s="565"/>
      <c r="EYT616" s="565"/>
      <c r="EYU616" s="565"/>
      <c r="EYV616" s="565"/>
      <c r="EYW616" s="565"/>
      <c r="EYX616" s="565"/>
      <c r="EYY616" s="565"/>
      <c r="EYZ616" s="565"/>
      <c r="EZA616" s="565"/>
      <c r="EZB616" s="565"/>
      <c r="EZC616" s="565"/>
      <c r="EZD616" s="565"/>
      <c r="EZE616" s="565"/>
      <c r="EZF616" s="565"/>
      <c r="EZG616" s="565"/>
      <c r="EZH616" s="565"/>
      <c r="EZI616" s="565"/>
      <c r="EZJ616" s="565"/>
      <c r="EZK616" s="565"/>
      <c r="EZL616" s="565"/>
      <c r="EZM616" s="565"/>
      <c r="EZN616" s="565"/>
      <c r="EZO616" s="565"/>
      <c r="EZP616" s="565"/>
      <c r="EZQ616" s="565"/>
      <c r="EZR616" s="565"/>
      <c r="EZS616" s="565"/>
      <c r="EZT616" s="565"/>
      <c r="EZU616" s="565"/>
      <c r="EZV616" s="565"/>
      <c r="EZW616" s="565"/>
      <c r="EZX616" s="565"/>
      <c r="EZY616" s="565"/>
      <c r="EZZ616" s="565"/>
      <c r="FAA616" s="565"/>
      <c r="FAB616" s="565"/>
      <c r="FAC616" s="565"/>
      <c r="FAD616" s="565"/>
      <c r="FAE616" s="565"/>
      <c r="FAF616" s="565"/>
      <c r="FAG616" s="565"/>
      <c r="FAH616" s="565"/>
      <c r="FAI616" s="565"/>
      <c r="FAJ616" s="565"/>
      <c r="FAK616" s="565"/>
      <c r="FAL616" s="565"/>
      <c r="FAM616" s="565"/>
      <c r="FAN616" s="565"/>
      <c r="FAO616" s="565"/>
      <c r="FAP616" s="565"/>
      <c r="FAQ616" s="565"/>
      <c r="FAR616" s="565"/>
      <c r="FAS616" s="565"/>
      <c r="FAT616" s="565"/>
      <c r="FAU616" s="565"/>
      <c r="FAV616" s="565"/>
      <c r="FAW616" s="565"/>
      <c r="FAX616" s="565"/>
      <c r="FAY616" s="565"/>
      <c r="FAZ616" s="565"/>
      <c r="FBA616" s="565"/>
      <c r="FBB616" s="565"/>
      <c r="FBC616" s="565"/>
      <c r="FBD616" s="565"/>
      <c r="FBE616" s="565"/>
      <c r="FBF616" s="565"/>
      <c r="FBG616" s="565"/>
      <c r="FBH616" s="565"/>
      <c r="FBI616" s="565"/>
      <c r="FBJ616" s="565"/>
      <c r="FBK616" s="565"/>
      <c r="FBL616" s="565"/>
      <c r="FBM616" s="565"/>
      <c r="FBN616" s="565"/>
      <c r="FBO616" s="565"/>
      <c r="FBP616" s="565"/>
      <c r="FBQ616" s="565"/>
      <c r="FBR616" s="565"/>
      <c r="FBS616" s="565"/>
      <c r="FBT616" s="565"/>
      <c r="FBU616" s="565"/>
      <c r="FBV616" s="565"/>
      <c r="FBW616" s="565"/>
      <c r="FBX616" s="565"/>
      <c r="FBY616" s="565"/>
      <c r="FBZ616" s="565"/>
      <c r="FCA616" s="565"/>
      <c r="FCB616" s="565"/>
      <c r="FCC616" s="565"/>
      <c r="FCD616" s="565"/>
      <c r="FCE616" s="565"/>
      <c r="FCF616" s="565"/>
      <c r="FCG616" s="565"/>
      <c r="FCH616" s="565"/>
      <c r="FCI616" s="565"/>
      <c r="FCJ616" s="565"/>
      <c r="FCK616" s="565"/>
      <c r="FCL616" s="565"/>
      <c r="FCM616" s="565"/>
      <c r="FCN616" s="565"/>
      <c r="FCO616" s="565"/>
      <c r="FCP616" s="565"/>
      <c r="FCQ616" s="565"/>
      <c r="FCR616" s="565"/>
      <c r="FCS616" s="565"/>
      <c r="FCT616" s="565"/>
      <c r="FCU616" s="565"/>
      <c r="FCV616" s="565"/>
      <c r="FCW616" s="565"/>
      <c r="FCX616" s="565"/>
      <c r="FCY616" s="565"/>
      <c r="FCZ616" s="565"/>
      <c r="FDA616" s="565"/>
      <c r="FDB616" s="565"/>
      <c r="FDC616" s="565"/>
      <c r="FDD616" s="565"/>
      <c r="FDE616" s="565"/>
      <c r="FDF616" s="565"/>
      <c r="FDG616" s="565"/>
      <c r="FDH616" s="565"/>
      <c r="FDI616" s="565"/>
      <c r="FDJ616" s="565"/>
      <c r="FDK616" s="565"/>
      <c r="FDL616" s="565"/>
      <c r="FDM616" s="565"/>
      <c r="FDN616" s="565"/>
      <c r="FDO616" s="565"/>
      <c r="FDP616" s="565"/>
      <c r="FDQ616" s="565"/>
      <c r="FDR616" s="565"/>
      <c r="FDS616" s="565"/>
      <c r="FDT616" s="565"/>
      <c r="FDU616" s="565"/>
      <c r="FDV616" s="565"/>
      <c r="FDW616" s="565"/>
      <c r="FDX616" s="565"/>
      <c r="FDY616" s="565"/>
      <c r="FDZ616" s="565"/>
      <c r="FEA616" s="565"/>
      <c r="FEB616" s="565"/>
      <c r="FEC616" s="565"/>
      <c r="FED616" s="565"/>
      <c r="FEE616" s="565"/>
      <c r="FEF616" s="565"/>
      <c r="FEG616" s="565"/>
      <c r="FEH616" s="565"/>
      <c r="FEI616" s="565"/>
      <c r="FEJ616" s="565"/>
      <c r="FEK616" s="565"/>
      <c r="FEL616" s="565"/>
      <c r="FEM616" s="565"/>
      <c r="FEN616" s="565"/>
      <c r="FEO616" s="565"/>
      <c r="FEP616" s="565"/>
      <c r="FEQ616" s="565"/>
      <c r="FER616" s="565"/>
      <c r="FES616" s="565"/>
      <c r="FET616" s="565"/>
      <c r="FEU616" s="565"/>
      <c r="FEV616" s="565"/>
      <c r="FEW616" s="565"/>
      <c r="FEX616" s="565"/>
      <c r="FEY616" s="565"/>
      <c r="FEZ616" s="565"/>
      <c r="FFA616" s="565"/>
      <c r="FFB616" s="565"/>
      <c r="FFC616" s="565"/>
      <c r="FFD616" s="565"/>
      <c r="FFE616" s="565"/>
      <c r="FFF616" s="565"/>
      <c r="FFG616" s="565"/>
      <c r="FFH616" s="565"/>
      <c r="FFI616" s="565"/>
      <c r="FFJ616" s="565"/>
      <c r="FFK616" s="565"/>
      <c r="FFL616" s="565"/>
      <c r="FFM616" s="565"/>
      <c r="FFN616" s="565"/>
      <c r="FFO616" s="565"/>
      <c r="FFP616" s="565"/>
      <c r="FFQ616" s="565"/>
      <c r="FFR616" s="565"/>
      <c r="FFS616" s="565"/>
      <c r="FFT616" s="565"/>
      <c r="FFU616" s="565"/>
      <c r="FFV616" s="565"/>
      <c r="FFW616" s="565"/>
      <c r="FFX616" s="565"/>
      <c r="FFY616" s="565"/>
      <c r="FFZ616" s="565"/>
      <c r="FGA616" s="565"/>
      <c r="FGB616" s="565"/>
      <c r="FGC616" s="565"/>
      <c r="FGD616" s="565"/>
      <c r="FGE616" s="565"/>
      <c r="FGF616" s="565"/>
      <c r="FGG616" s="565"/>
      <c r="FGH616" s="565"/>
      <c r="FGI616" s="565"/>
      <c r="FGJ616" s="565"/>
      <c r="FGK616" s="565"/>
      <c r="FGL616" s="565"/>
      <c r="FGM616" s="565"/>
      <c r="FGN616" s="565"/>
      <c r="FGO616" s="565"/>
      <c r="FGP616" s="565"/>
      <c r="FGQ616" s="565"/>
      <c r="FGR616" s="565"/>
      <c r="FGS616" s="565"/>
      <c r="FGT616" s="565"/>
      <c r="FGU616" s="565"/>
      <c r="FGV616" s="565"/>
      <c r="FGW616" s="565"/>
      <c r="FGX616" s="565"/>
      <c r="FGY616" s="565"/>
      <c r="FGZ616" s="565"/>
      <c r="FHA616" s="565"/>
      <c r="FHB616" s="565"/>
      <c r="FHC616" s="565"/>
      <c r="FHD616" s="565"/>
      <c r="FHE616" s="565"/>
      <c r="FHF616" s="565"/>
      <c r="FHG616" s="565"/>
      <c r="FHH616" s="565"/>
      <c r="FHI616" s="565"/>
      <c r="FHJ616" s="565"/>
      <c r="FHK616" s="565"/>
      <c r="FHL616" s="565"/>
      <c r="FHM616" s="565"/>
      <c r="FHN616" s="565"/>
      <c r="FHO616" s="565"/>
      <c r="FHP616" s="565"/>
      <c r="FHQ616" s="565"/>
      <c r="FHR616" s="565"/>
      <c r="FHS616" s="565"/>
      <c r="FHT616" s="565"/>
      <c r="FHU616" s="565"/>
      <c r="FHV616" s="565"/>
      <c r="FHW616" s="565"/>
      <c r="FHX616" s="565"/>
      <c r="FHY616" s="565"/>
      <c r="FHZ616" s="565"/>
      <c r="FIA616" s="565"/>
      <c r="FIB616" s="565"/>
      <c r="FIC616" s="565"/>
      <c r="FID616" s="565"/>
      <c r="FIE616" s="565"/>
      <c r="FIF616" s="565"/>
      <c r="FIG616" s="565"/>
      <c r="FIH616" s="565"/>
      <c r="FII616" s="565"/>
      <c r="FIJ616" s="565"/>
      <c r="FIK616" s="565"/>
      <c r="FIL616" s="565"/>
      <c r="FIM616" s="565"/>
      <c r="FIN616" s="565"/>
      <c r="FIO616" s="565"/>
      <c r="FIP616" s="565"/>
      <c r="FIQ616" s="565"/>
      <c r="FIR616" s="565"/>
      <c r="FIS616" s="565"/>
      <c r="FIT616" s="565"/>
      <c r="FIU616" s="565"/>
      <c r="FIV616" s="565"/>
      <c r="FIW616" s="565"/>
      <c r="FIX616" s="565"/>
      <c r="FIY616" s="565"/>
      <c r="FIZ616" s="565"/>
      <c r="FJA616" s="565"/>
      <c r="FJB616" s="565"/>
      <c r="FJC616" s="565"/>
      <c r="FJD616" s="565"/>
      <c r="FJE616" s="565"/>
      <c r="FJF616" s="565"/>
      <c r="FJG616" s="565"/>
      <c r="FJH616" s="565"/>
      <c r="FJI616" s="565"/>
      <c r="FJJ616" s="565"/>
      <c r="FJK616" s="565"/>
      <c r="FJL616" s="565"/>
      <c r="FJM616" s="565"/>
      <c r="FJN616" s="565"/>
      <c r="FJO616" s="565"/>
      <c r="FJP616" s="565"/>
      <c r="FJQ616" s="565"/>
      <c r="FJR616" s="565"/>
      <c r="FJS616" s="565"/>
      <c r="FJT616" s="565"/>
      <c r="FJU616" s="565"/>
      <c r="FJV616" s="565"/>
      <c r="FJW616" s="565"/>
      <c r="FJX616" s="565"/>
      <c r="FJY616" s="565"/>
      <c r="FJZ616" s="565"/>
      <c r="FKA616" s="565"/>
      <c r="FKB616" s="565"/>
      <c r="FKC616" s="565"/>
      <c r="FKD616" s="565"/>
      <c r="FKE616" s="565"/>
      <c r="FKF616" s="565"/>
      <c r="FKG616" s="565"/>
      <c r="FKH616" s="565"/>
      <c r="FKI616" s="565"/>
      <c r="FKJ616" s="565"/>
      <c r="FKK616" s="565"/>
      <c r="FKL616" s="565"/>
      <c r="FKM616" s="565"/>
      <c r="FKN616" s="565"/>
      <c r="FKO616" s="565"/>
      <c r="FKP616" s="565"/>
      <c r="FKQ616" s="565"/>
      <c r="FKR616" s="565"/>
      <c r="FKS616" s="565"/>
      <c r="FKT616" s="565"/>
      <c r="FKU616" s="565"/>
      <c r="FKV616" s="565"/>
      <c r="FKW616" s="565"/>
      <c r="FKX616" s="565"/>
      <c r="FKY616" s="565"/>
      <c r="FKZ616" s="565"/>
      <c r="FLA616" s="565"/>
      <c r="FLB616" s="565"/>
      <c r="FLC616" s="565"/>
      <c r="FLD616" s="565"/>
      <c r="FLE616" s="565"/>
      <c r="FLF616" s="565"/>
      <c r="FLG616" s="565"/>
      <c r="FLH616" s="565"/>
      <c r="FLI616" s="565"/>
      <c r="FLJ616" s="565"/>
      <c r="FLK616" s="565"/>
      <c r="FLL616" s="565"/>
      <c r="FLM616" s="565"/>
      <c r="FLN616" s="565"/>
      <c r="FLO616" s="565"/>
      <c r="FLP616" s="565"/>
      <c r="FLQ616" s="565"/>
      <c r="FLR616" s="565"/>
      <c r="FLS616" s="565"/>
      <c r="FLT616" s="565"/>
      <c r="FLU616" s="565"/>
      <c r="FLV616" s="565"/>
      <c r="FLW616" s="565"/>
      <c r="FLX616" s="565"/>
      <c r="FLY616" s="565"/>
      <c r="FLZ616" s="565"/>
      <c r="FMA616" s="565"/>
      <c r="FMB616" s="565"/>
      <c r="FMC616" s="565"/>
      <c r="FMD616" s="565"/>
      <c r="FME616" s="565"/>
      <c r="FMF616" s="565"/>
      <c r="FMG616" s="565"/>
      <c r="FMH616" s="565"/>
      <c r="FMI616" s="565"/>
      <c r="FMJ616" s="565"/>
      <c r="FMK616" s="565"/>
      <c r="FML616" s="565"/>
      <c r="FMM616" s="565"/>
      <c r="FMN616" s="565"/>
      <c r="FMO616" s="565"/>
      <c r="FMP616" s="565"/>
      <c r="FMQ616" s="565"/>
      <c r="FMR616" s="565"/>
      <c r="FMS616" s="565"/>
      <c r="FMT616" s="565"/>
      <c r="FMU616" s="565"/>
      <c r="FMV616" s="565"/>
      <c r="FMW616" s="565"/>
      <c r="FMX616" s="565"/>
      <c r="FMY616" s="565"/>
      <c r="FMZ616" s="565"/>
      <c r="FNA616" s="565"/>
      <c r="FNB616" s="565"/>
      <c r="FNC616" s="565"/>
      <c r="FND616" s="565"/>
      <c r="FNE616" s="565"/>
      <c r="FNF616" s="565"/>
      <c r="FNG616" s="565"/>
      <c r="FNH616" s="565"/>
      <c r="FNI616" s="565"/>
      <c r="FNJ616" s="565"/>
      <c r="FNK616" s="565"/>
      <c r="FNL616" s="565"/>
      <c r="FNM616" s="565"/>
      <c r="FNN616" s="565"/>
      <c r="FNO616" s="565"/>
      <c r="FNP616" s="565"/>
      <c r="FNQ616" s="565"/>
      <c r="FNR616" s="565"/>
      <c r="FNS616" s="565"/>
      <c r="FNT616" s="565"/>
      <c r="FNU616" s="565"/>
      <c r="FNV616" s="565"/>
      <c r="FNW616" s="565"/>
      <c r="FNX616" s="565"/>
      <c r="FNY616" s="565"/>
      <c r="FNZ616" s="565"/>
      <c r="FOA616" s="565"/>
      <c r="FOB616" s="565"/>
      <c r="FOC616" s="565"/>
      <c r="FOD616" s="565"/>
      <c r="FOE616" s="565"/>
      <c r="FOF616" s="565"/>
      <c r="FOG616" s="565"/>
      <c r="FOH616" s="565"/>
      <c r="FOI616" s="565"/>
      <c r="FOJ616" s="565"/>
      <c r="FOK616" s="565"/>
      <c r="FOL616" s="565"/>
      <c r="FOM616" s="565"/>
      <c r="FON616" s="565"/>
      <c r="FOO616" s="565"/>
      <c r="FOP616" s="565"/>
      <c r="FOQ616" s="565"/>
      <c r="FOR616" s="565"/>
      <c r="FOS616" s="565"/>
      <c r="FOT616" s="565"/>
      <c r="FOU616" s="565"/>
      <c r="FOV616" s="565"/>
      <c r="FOW616" s="565"/>
      <c r="FOX616" s="565"/>
      <c r="FOY616" s="565"/>
      <c r="FOZ616" s="565"/>
      <c r="FPA616" s="565"/>
      <c r="FPB616" s="565"/>
      <c r="FPC616" s="565"/>
      <c r="FPD616" s="565"/>
      <c r="FPE616" s="565"/>
      <c r="FPF616" s="565"/>
      <c r="FPG616" s="565"/>
      <c r="FPH616" s="565"/>
      <c r="FPI616" s="565"/>
      <c r="FPJ616" s="565"/>
      <c r="FPK616" s="565"/>
      <c r="FPL616" s="565"/>
      <c r="FPM616" s="565"/>
      <c r="FPN616" s="565"/>
      <c r="FPO616" s="565"/>
      <c r="FPP616" s="565"/>
      <c r="FPQ616" s="565"/>
      <c r="FPR616" s="565"/>
      <c r="FPS616" s="565"/>
      <c r="FPT616" s="565"/>
      <c r="FPU616" s="565"/>
      <c r="FPV616" s="565"/>
      <c r="FPW616" s="565"/>
      <c r="FPX616" s="565"/>
      <c r="FPY616" s="565"/>
      <c r="FPZ616" s="565"/>
      <c r="FQA616" s="565"/>
      <c r="FQB616" s="565"/>
      <c r="FQC616" s="565"/>
      <c r="FQD616" s="565"/>
      <c r="FQE616" s="565"/>
      <c r="FQF616" s="565"/>
      <c r="FQG616" s="565"/>
      <c r="FQH616" s="565"/>
      <c r="FQI616" s="565"/>
      <c r="FQJ616" s="565"/>
      <c r="FQK616" s="565"/>
      <c r="FQL616" s="565"/>
      <c r="FQM616" s="565"/>
      <c r="FQN616" s="565"/>
      <c r="FQO616" s="565"/>
      <c r="FQP616" s="565"/>
      <c r="FQQ616" s="565"/>
      <c r="FQR616" s="565"/>
      <c r="FQS616" s="565"/>
      <c r="FQT616" s="565"/>
      <c r="FQU616" s="565"/>
      <c r="FQV616" s="565"/>
      <c r="FQW616" s="565"/>
      <c r="FQX616" s="565"/>
      <c r="FQY616" s="565"/>
      <c r="FQZ616" s="565"/>
      <c r="FRA616" s="565"/>
      <c r="FRB616" s="565"/>
      <c r="FRC616" s="565"/>
      <c r="FRD616" s="565"/>
      <c r="FRE616" s="565"/>
      <c r="FRF616" s="565"/>
      <c r="FRG616" s="565"/>
      <c r="FRH616" s="565"/>
      <c r="FRI616" s="565"/>
      <c r="FRJ616" s="565"/>
      <c r="FRK616" s="565"/>
      <c r="FRL616" s="565"/>
      <c r="FRM616" s="565"/>
      <c r="FRN616" s="565"/>
      <c r="FRO616" s="565"/>
      <c r="FRP616" s="565"/>
      <c r="FRQ616" s="565"/>
      <c r="FRR616" s="565"/>
      <c r="FRS616" s="565"/>
      <c r="FRT616" s="565"/>
      <c r="FRU616" s="565"/>
      <c r="FRV616" s="565"/>
      <c r="FRW616" s="565"/>
      <c r="FRX616" s="565"/>
      <c r="FRY616" s="565"/>
      <c r="FRZ616" s="565"/>
      <c r="FSA616" s="565"/>
      <c r="FSB616" s="565"/>
      <c r="FSC616" s="565"/>
      <c r="FSD616" s="565"/>
      <c r="FSE616" s="565"/>
      <c r="FSF616" s="565"/>
      <c r="FSG616" s="565"/>
      <c r="FSH616" s="565"/>
      <c r="FSI616" s="565"/>
      <c r="FSJ616" s="565"/>
      <c r="FSK616" s="565"/>
      <c r="FSL616" s="565"/>
      <c r="FSM616" s="565"/>
      <c r="FSN616" s="565"/>
      <c r="FSO616" s="565"/>
      <c r="FSP616" s="565"/>
      <c r="FSQ616" s="565"/>
      <c r="FSR616" s="565"/>
      <c r="FSS616" s="565"/>
      <c r="FST616" s="565"/>
      <c r="FSU616" s="565"/>
      <c r="FSV616" s="565"/>
      <c r="FSW616" s="565"/>
      <c r="FSX616" s="565"/>
      <c r="FSY616" s="565"/>
      <c r="FSZ616" s="565"/>
      <c r="FTA616" s="565"/>
      <c r="FTB616" s="565"/>
      <c r="FTC616" s="565"/>
      <c r="FTD616" s="565"/>
      <c r="FTE616" s="565"/>
      <c r="FTF616" s="565"/>
      <c r="FTG616" s="565"/>
      <c r="FTH616" s="565"/>
      <c r="FTI616" s="565"/>
      <c r="FTJ616" s="565"/>
      <c r="FTK616" s="565"/>
      <c r="FTL616" s="565"/>
      <c r="FTM616" s="565"/>
      <c r="FTN616" s="565"/>
      <c r="FTO616" s="565"/>
      <c r="FTP616" s="565"/>
      <c r="FTQ616" s="565"/>
      <c r="FTR616" s="565"/>
      <c r="FTS616" s="565"/>
      <c r="FTT616" s="565"/>
      <c r="FTU616" s="565"/>
      <c r="FTV616" s="565"/>
      <c r="FTW616" s="565"/>
      <c r="FTX616" s="565"/>
      <c r="FTY616" s="565"/>
      <c r="FTZ616" s="565"/>
      <c r="FUA616" s="565"/>
      <c r="FUB616" s="565"/>
      <c r="FUC616" s="565"/>
      <c r="FUD616" s="565"/>
      <c r="FUE616" s="565"/>
      <c r="FUF616" s="565"/>
      <c r="FUG616" s="565"/>
      <c r="FUH616" s="565"/>
      <c r="FUI616" s="565"/>
      <c r="FUJ616" s="565"/>
      <c r="FUK616" s="565"/>
      <c r="FUL616" s="565"/>
      <c r="FUM616" s="565"/>
      <c r="FUN616" s="565"/>
      <c r="FUO616" s="565"/>
      <c r="FUP616" s="565"/>
      <c r="FUQ616" s="565"/>
      <c r="FUR616" s="565"/>
      <c r="FUS616" s="565"/>
      <c r="FUT616" s="565"/>
      <c r="FUU616" s="565"/>
      <c r="FUV616" s="565"/>
      <c r="FUW616" s="565"/>
      <c r="FUX616" s="565"/>
      <c r="FUY616" s="565"/>
      <c r="FUZ616" s="565"/>
      <c r="FVA616" s="565"/>
      <c r="FVB616" s="565"/>
      <c r="FVC616" s="565"/>
      <c r="FVD616" s="565"/>
      <c r="FVE616" s="565"/>
      <c r="FVF616" s="565"/>
      <c r="FVG616" s="565"/>
      <c r="FVH616" s="565"/>
      <c r="FVI616" s="565"/>
      <c r="FVJ616" s="565"/>
      <c r="FVK616" s="565"/>
      <c r="FVL616" s="565"/>
      <c r="FVM616" s="565"/>
      <c r="FVN616" s="565"/>
      <c r="FVO616" s="565"/>
      <c r="FVP616" s="565"/>
      <c r="FVQ616" s="565"/>
      <c r="FVR616" s="565"/>
      <c r="FVS616" s="565"/>
      <c r="FVT616" s="565"/>
      <c r="FVU616" s="565"/>
      <c r="FVV616" s="565"/>
      <c r="FVW616" s="565"/>
      <c r="FVX616" s="565"/>
      <c r="FVY616" s="565"/>
      <c r="FVZ616" s="565"/>
      <c r="FWA616" s="565"/>
      <c r="FWB616" s="565"/>
      <c r="FWC616" s="565"/>
      <c r="FWD616" s="565"/>
      <c r="FWE616" s="565"/>
      <c r="FWF616" s="565"/>
      <c r="FWG616" s="565"/>
      <c r="FWH616" s="565"/>
      <c r="FWI616" s="565"/>
      <c r="FWJ616" s="565"/>
      <c r="FWK616" s="565"/>
      <c r="FWL616" s="565"/>
      <c r="FWM616" s="565"/>
      <c r="FWN616" s="565"/>
      <c r="FWO616" s="565"/>
      <c r="FWP616" s="565"/>
      <c r="FWQ616" s="565"/>
      <c r="FWR616" s="565"/>
      <c r="FWS616" s="565"/>
      <c r="FWT616" s="565"/>
      <c r="FWU616" s="565"/>
      <c r="FWV616" s="565"/>
      <c r="FWW616" s="565"/>
      <c r="FWX616" s="565"/>
      <c r="FWY616" s="565"/>
      <c r="FWZ616" s="565"/>
      <c r="FXA616" s="565"/>
      <c r="FXB616" s="565"/>
      <c r="FXC616" s="565"/>
      <c r="FXD616" s="565"/>
      <c r="FXE616" s="565"/>
      <c r="FXF616" s="565"/>
      <c r="FXG616" s="565"/>
      <c r="FXH616" s="565"/>
      <c r="FXI616" s="565"/>
      <c r="FXJ616" s="565"/>
      <c r="FXK616" s="565"/>
      <c r="FXL616" s="565"/>
      <c r="FXM616" s="565"/>
      <c r="FXN616" s="565"/>
      <c r="FXO616" s="565"/>
      <c r="FXP616" s="565"/>
      <c r="FXQ616" s="565"/>
      <c r="FXR616" s="565"/>
      <c r="FXS616" s="565"/>
      <c r="FXT616" s="565"/>
      <c r="FXU616" s="565"/>
      <c r="FXV616" s="565"/>
      <c r="FXW616" s="565"/>
      <c r="FXX616" s="565"/>
      <c r="FXY616" s="565"/>
      <c r="FXZ616" s="565"/>
      <c r="FYA616" s="565"/>
      <c r="FYB616" s="565"/>
      <c r="FYC616" s="565"/>
      <c r="FYD616" s="565"/>
      <c r="FYE616" s="565"/>
      <c r="FYF616" s="565"/>
      <c r="FYG616" s="565"/>
      <c r="FYH616" s="565"/>
      <c r="FYI616" s="565"/>
      <c r="FYJ616" s="565"/>
      <c r="FYK616" s="565"/>
      <c r="FYL616" s="565"/>
      <c r="FYM616" s="565"/>
      <c r="FYN616" s="565"/>
      <c r="FYO616" s="565"/>
      <c r="FYP616" s="565"/>
      <c r="FYQ616" s="565"/>
      <c r="FYR616" s="565"/>
      <c r="FYS616" s="565"/>
      <c r="FYT616" s="565"/>
      <c r="FYU616" s="565"/>
      <c r="FYV616" s="565"/>
      <c r="FYW616" s="565"/>
      <c r="FYX616" s="565"/>
      <c r="FYY616" s="565"/>
      <c r="FYZ616" s="565"/>
      <c r="FZA616" s="565"/>
      <c r="FZB616" s="565"/>
      <c r="FZC616" s="565"/>
      <c r="FZD616" s="565"/>
      <c r="FZE616" s="565"/>
      <c r="FZF616" s="565"/>
      <c r="FZG616" s="565"/>
      <c r="FZH616" s="565"/>
      <c r="FZI616" s="565"/>
      <c r="FZJ616" s="565"/>
      <c r="FZK616" s="565"/>
      <c r="FZL616" s="565"/>
      <c r="FZM616" s="565"/>
      <c r="FZN616" s="565"/>
      <c r="FZO616" s="565"/>
      <c r="FZP616" s="565"/>
      <c r="FZQ616" s="565"/>
      <c r="FZR616" s="565"/>
      <c r="FZS616" s="565"/>
      <c r="FZT616" s="565"/>
      <c r="FZU616" s="565"/>
      <c r="FZV616" s="565"/>
      <c r="FZW616" s="565"/>
      <c r="FZX616" s="565"/>
      <c r="FZY616" s="565"/>
      <c r="FZZ616" s="565"/>
      <c r="GAA616" s="565"/>
      <c r="GAB616" s="565"/>
      <c r="GAC616" s="565"/>
      <c r="GAD616" s="565"/>
      <c r="GAE616" s="565"/>
      <c r="GAF616" s="565"/>
      <c r="GAG616" s="565"/>
      <c r="GAH616" s="565"/>
      <c r="GAI616" s="565"/>
      <c r="GAJ616" s="565"/>
      <c r="GAK616" s="565"/>
      <c r="GAL616" s="565"/>
      <c r="GAM616" s="565"/>
      <c r="GAN616" s="565"/>
      <c r="GAO616" s="565"/>
      <c r="GAP616" s="565"/>
      <c r="GAQ616" s="565"/>
      <c r="GAR616" s="565"/>
      <c r="GAS616" s="565"/>
      <c r="GAT616" s="565"/>
      <c r="GAU616" s="565"/>
      <c r="GAV616" s="565"/>
      <c r="GAW616" s="565"/>
      <c r="GAX616" s="565"/>
      <c r="GAY616" s="565"/>
      <c r="GAZ616" s="565"/>
      <c r="GBA616" s="565"/>
      <c r="GBB616" s="565"/>
      <c r="GBC616" s="565"/>
      <c r="GBD616" s="565"/>
      <c r="GBE616" s="565"/>
      <c r="GBF616" s="565"/>
      <c r="GBG616" s="565"/>
      <c r="GBH616" s="565"/>
      <c r="GBI616" s="565"/>
      <c r="GBJ616" s="565"/>
      <c r="GBK616" s="565"/>
      <c r="GBL616" s="565"/>
      <c r="GBM616" s="565"/>
      <c r="GBN616" s="565"/>
      <c r="GBO616" s="565"/>
      <c r="GBP616" s="565"/>
      <c r="GBQ616" s="565"/>
      <c r="GBR616" s="565"/>
      <c r="GBS616" s="565"/>
      <c r="GBT616" s="565"/>
      <c r="GBU616" s="565"/>
      <c r="GBV616" s="565"/>
      <c r="GBW616" s="565"/>
      <c r="GBX616" s="565"/>
      <c r="GBY616" s="565"/>
      <c r="GBZ616" s="565"/>
      <c r="GCA616" s="565"/>
      <c r="GCB616" s="565"/>
      <c r="GCC616" s="565"/>
      <c r="GCD616" s="565"/>
      <c r="GCE616" s="565"/>
      <c r="GCF616" s="565"/>
      <c r="GCG616" s="565"/>
      <c r="GCH616" s="565"/>
      <c r="GCI616" s="565"/>
      <c r="GCJ616" s="565"/>
      <c r="GCK616" s="565"/>
      <c r="GCL616" s="565"/>
      <c r="GCM616" s="565"/>
      <c r="GCN616" s="565"/>
      <c r="GCO616" s="565"/>
      <c r="GCP616" s="565"/>
      <c r="GCQ616" s="565"/>
      <c r="GCR616" s="565"/>
      <c r="GCS616" s="565"/>
      <c r="GCT616" s="565"/>
      <c r="GCU616" s="565"/>
      <c r="GCV616" s="565"/>
      <c r="GCW616" s="565"/>
      <c r="GCX616" s="565"/>
      <c r="GCY616" s="565"/>
      <c r="GCZ616" s="565"/>
      <c r="GDA616" s="565"/>
      <c r="GDB616" s="565"/>
      <c r="GDC616" s="565"/>
      <c r="GDD616" s="565"/>
      <c r="GDE616" s="565"/>
      <c r="GDF616" s="565"/>
      <c r="GDG616" s="565"/>
      <c r="GDH616" s="565"/>
      <c r="GDI616" s="565"/>
      <c r="GDJ616" s="565"/>
      <c r="GDK616" s="565"/>
      <c r="GDL616" s="565"/>
      <c r="GDM616" s="565"/>
      <c r="GDN616" s="565"/>
      <c r="GDO616" s="565"/>
      <c r="GDP616" s="565"/>
      <c r="GDQ616" s="565"/>
      <c r="GDR616" s="565"/>
      <c r="GDS616" s="565"/>
      <c r="GDT616" s="565"/>
      <c r="GDU616" s="565"/>
      <c r="GDV616" s="565"/>
      <c r="GDW616" s="565"/>
      <c r="GDX616" s="565"/>
      <c r="GDY616" s="565"/>
      <c r="GDZ616" s="565"/>
      <c r="GEA616" s="565"/>
      <c r="GEB616" s="565"/>
      <c r="GEC616" s="565"/>
      <c r="GED616" s="565"/>
      <c r="GEE616" s="565"/>
      <c r="GEF616" s="565"/>
      <c r="GEG616" s="565"/>
      <c r="GEH616" s="565"/>
      <c r="GEI616" s="565"/>
      <c r="GEJ616" s="565"/>
      <c r="GEK616" s="565"/>
      <c r="GEL616" s="565"/>
      <c r="GEM616" s="565"/>
      <c r="GEN616" s="565"/>
      <c r="GEO616" s="565"/>
      <c r="GEP616" s="565"/>
      <c r="GEQ616" s="565"/>
      <c r="GER616" s="565"/>
      <c r="GES616" s="565"/>
      <c r="GET616" s="565"/>
      <c r="GEU616" s="565"/>
      <c r="GEV616" s="565"/>
      <c r="GEW616" s="565"/>
      <c r="GEX616" s="565"/>
      <c r="GEY616" s="565"/>
      <c r="GEZ616" s="565"/>
      <c r="GFA616" s="565"/>
      <c r="GFB616" s="565"/>
      <c r="GFC616" s="565"/>
      <c r="GFD616" s="565"/>
      <c r="GFE616" s="565"/>
      <c r="GFF616" s="565"/>
      <c r="GFG616" s="565"/>
      <c r="GFH616" s="565"/>
      <c r="GFI616" s="565"/>
      <c r="GFJ616" s="565"/>
      <c r="GFK616" s="565"/>
      <c r="GFL616" s="565"/>
      <c r="GFM616" s="565"/>
      <c r="GFN616" s="565"/>
      <c r="GFO616" s="565"/>
      <c r="GFP616" s="565"/>
      <c r="GFQ616" s="565"/>
      <c r="GFR616" s="565"/>
      <c r="GFS616" s="565"/>
      <c r="GFT616" s="565"/>
      <c r="GFU616" s="565"/>
      <c r="GFV616" s="565"/>
      <c r="GFW616" s="565"/>
      <c r="GFX616" s="565"/>
      <c r="GFY616" s="565"/>
      <c r="GFZ616" s="565"/>
      <c r="GGA616" s="565"/>
      <c r="GGB616" s="565"/>
      <c r="GGC616" s="565"/>
      <c r="GGD616" s="565"/>
      <c r="GGE616" s="565"/>
      <c r="GGF616" s="565"/>
      <c r="GGG616" s="565"/>
      <c r="GGH616" s="565"/>
      <c r="GGI616" s="565"/>
      <c r="GGJ616" s="565"/>
      <c r="GGK616" s="565"/>
      <c r="GGL616" s="565"/>
      <c r="GGM616" s="565"/>
      <c r="GGN616" s="565"/>
      <c r="GGO616" s="565"/>
      <c r="GGP616" s="565"/>
      <c r="GGQ616" s="565"/>
      <c r="GGR616" s="565"/>
      <c r="GGS616" s="565"/>
      <c r="GGT616" s="565"/>
      <c r="GGU616" s="565"/>
      <c r="GGV616" s="565"/>
      <c r="GGW616" s="565"/>
      <c r="GGX616" s="565"/>
      <c r="GGY616" s="565"/>
      <c r="GGZ616" s="565"/>
      <c r="GHA616" s="565"/>
      <c r="GHB616" s="565"/>
      <c r="GHC616" s="565"/>
      <c r="GHD616" s="565"/>
      <c r="GHE616" s="565"/>
      <c r="GHF616" s="565"/>
      <c r="GHG616" s="565"/>
      <c r="GHH616" s="565"/>
      <c r="GHI616" s="565"/>
      <c r="GHJ616" s="565"/>
      <c r="GHK616" s="565"/>
      <c r="GHL616" s="565"/>
      <c r="GHM616" s="565"/>
      <c r="GHN616" s="565"/>
      <c r="GHO616" s="565"/>
      <c r="GHP616" s="565"/>
      <c r="GHQ616" s="565"/>
      <c r="GHR616" s="565"/>
      <c r="GHS616" s="565"/>
      <c r="GHT616" s="565"/>
      <c r="GHU616" s="565"/>
      <c r="GHV616" s="565"/>
      <c r="GHW616" s="565"/>
      <c r="GHX616" s="565"/>
      <c r="GHY616" s="565"/>
      <c r="GHZ616" s="565"/>
      <c r="GIA616" s="565"/>
      <c r="GIB616" s="565"/>
      <c r="GIC616" s="565"/>
      <c r="GID616" s="565"/>
      <c r="GIE616" s="565"/>
      <c r="GIF616" s="565"/>
      <c r="GIG616" s="565"/>
      <c r="GIH616" s="565"/>
      <c r="GII616" s="565"/>
      <c r="GIJ616" s="565"/>
      <c r="GIK616" s="565"/>
      <c r="GIL616" s="565"/>
      <c r="GIM616" s="565"/>
      <c r="GIN616" s="565"/>
      <c r="GIO616" s="565"/>
      <c r="GIP616" s="565"/>
      <c r="GIQ616" s="565"/>
      <c r="GIR616" s="565"/>
      <c r="GIS616" s="565"/>
      <c r="GIT616" s="565"/>
      <c r="GIU616" s="565"/>
      <c r="GIV616" s="565"/>
      <c r="GIW616" s="565"/>
      <c r="GIX616" s="565"/>
      <c r="GIY616" s="565"/>
      <c r="GIZ616" s="565"/>
      <c r="GJA616" s="565"/>
      <c r="GJB616" s="565"/>
      <c r="GJC616" s="565"/>
      <c r="GJD616" s="565"/>
      <c r="GJE616" s="565"/>
      <c r="GJF616" s="565"/>
      <c r="GJG616" s="565"/>
      <c r="GJH616" s="565"/>
      <c r="GJI616" s="565"/>
      <c r="GJJ616" s="565"/>
      <c r="GJK616" s="565"/>
      <c r="GJL616" s="565"/>
      <c r="GJM616" s="565"/>
      <c r="GJN616" s="565"/>
      <c r="GJO616" s="565"/>
      <c r="GJP616" s="565"/>
      <c r="GJQ616" s="565"/>
      <c r="GJR616" s="565"/>
      <c r="GJS616" s="565"/>
      <c r="GJT616" s="565"/>
      <c r="GJU616" s="565"/>
      <c r="GJV616" s="565"/>
      <c r="GJW616" s="565"/>
      <c r="GJX616" s="565"/>
      <c r="GJY616" s="565"/>
      <c r="GJZ616" s="565"/>
      <c r="GKA616" s="565"/>
      <c r="GKB616" s="565"/>
      <c r="GKC616" s="565"/>
      <c r="GKD616" s="565"/>
      <c r="GKE616" s="565"/>
      <c r="GKF616" s="565"/>
      <c r="GKG616" s="565"/>
      <c r="GKH616" s="565"/>
      <c r="GKI616" s="565"/>
      <c r="GKJ616" s="565"/>
      <c r="GKK616" s="565"/>
      <c r="GKL616" s="565"/>
      <c r="GKM616" s="565"/>
      <c r="GKN616" s="565"/>
      <c r="GKO616" s="565"/>
      <c r="GKP616" s="565"/>
      <c r="GKQ616" s="565"/>
      <c r="GKR616" s="565"/>
      <c r="GKS616" s="565"/>
      <c r="GKT616" s="565"/>
      <c r="GKU616" s="565"/>
      <c r="GKV616" s="565"/>
      <c r="GKW616" s="565"/>
      <c r="GKX616" s="565"/>
      <c r="GKY616" s="565"/>
      <c r="GKZ616" s="565"/>
      <c r="GLA616" s="565"/>
      <c r="GLB616" s="565"/>
      <c r="GLC616" s="565"/>
      <c r="GLD616" s="565"/>
      <c r="GLE616" s="565"/>
      <c r="GLF616" s="565"/>
      <c r="GLG616" s="565"/>
      <c r="GLH616" s="565"/>
      <c r="GLI616" s="565"/>
      <c r="GLJ616" s="565"/>
      <c r="GLK616" s="565"/>
      <c r="GLL616" s="565"/>
      <c r="GLM616" s="565"/>
      <c r="GLN616" s="565"/>
      <c r="GLO616" s="565"/>
      <c r="GLP616" s="565"/>
      <c r="GLQ616" s="565"/>
      <c r="GLR616" s="565"/>
      <c r="GLS616" s="565"/>
      <c r="GLT616" s="565"/>
      <c r="GLU616" s="565"/>
      <c r="GLV616" s="565"/>
      <c r="GLW616" s="565"/>
      <c r="GLX616" s="565"/>
      <c r="GLY616" s="565"/>
      <c r="GLZ616" s="565"/>
      <c r="GMA616" s="565"/>
      <c r="GMB616" s="565"/>
      <c r="GMC616" s="565"/>
      <c r="GMD616" s="565"/>
      <c r="GME616" s="565"/>
      <c r="GMF616" s="565"/>
      <c r="GMG616" s="565"/>
      <c r="GMH616" s="565"/>
      <c r="GMI616" s="565"/>
      <c r="GMJ616" s="565"/>
      <c r="GMK616" s="565"/>
      <c r="GML616" s="565"/>
      <c r="GMM616" s="565"/>
      <c r="GMN616" s="565"/>
      <c r="GMO616" s="565"/>
      <c r="GMP616" s="565"/>
      <c r="GMQ616" s="565"/>
      <c r="GMR616" s="565"/>
      <c r="GMS616" s="565"/>
      <c r="GMT616" s="565"/>
      <c r="GMU616" s="565"/>
      <c r="GMV616" s="565"/>
      <c r="GMW616" s="565"/>
      <c r="GMX616" s="565"/>
      <c r="GMY616" s="565"/>
      <c r="GMZ616" s="565"/>
      <c r="GNA616" s="565"/>
      <c r="GNB616" s="565"/>
      <c r="GNC616" s="565"/>
      <c r="GND616" s="565"/>
      <c r="GNE616" s="565"/>
      <c r="GNF616" s="565"/>
      <c r="GNG616" s="565"/>
      <c r="GNH616" s="565"/>
      <c r="GNI616" s="565"/>
      <c r="GNJ616" s="565"/>
      <c r="GNK616" s="565"/>
      <c r="GNL616" s="565"/>
      <c r="GNM616" s="565"/>
      <c r="GNN616" s="565"/>
      <c r="GNO616" s="565"/>
      <c r="GNP616" s="565"/>
      <c r="GNQ616" s="565"/>
      <c r="GNR616" s="565"/>
      <c r="GNS616" s="565"/>
      <c r="GNT616" s="565"/>
      <c r="GNU616" s="565"/>
      <c r="GNV616" s="565"/>
      <c r="GNW616" s="565"/>
      <c r="GNX616" s="565"/>
      <c r="GNY616" s="565"/>
      <c r="GNZ616" s="565"/>
      <c r="GOA616" s="565"/>
      <c r="GOB616" s="565"/>
      <c r="GOC616" s="565"/>
      <c r="GOD616" s="565"/>
      <c r="GOE616" s="565"/>
      <c r="GOF616" s="565"/>
      <c r="GOG616" s="565"/>
      <c r="GOH616" s="565"/>
      <c r="GOI616" s="565"/>
      <c r="GOJ616" s="565"/>
      <c r="GOK616" s="565"/>
      <c r="GOL616" s="565"/>
      <c r="GOM616" s="565"/>
      <c r="GON616" s="565"/>
      <c r="GOO616" s="565"/>
      <c r="GOP616" s="565"/>
      <c r="GOQ616" s="565"/>
      <c r="GOR616" s="565"/>
      <c r="GOS616" s="565"/>
      <c r="GOT616" s="565"/>
      <c r="GOU616" s="565"/>
      <c r="GOV616" s="565"/>
      <c r="GOW616" s="565"/>
      <c r="GOX616" s="565"/>
      <c r="GOY616" s="565"/>
      <c r="GOZ616" s="565"/>
      <c r="GPA616" s="565"/>
      <c r="GPB616" s="565"/>
      <c r="GPC616" s="565"/>
      <c r="GPD616" s="565"/>
      <c r="GPE616" s="565"/>
      <c r="GPF616" s="565"/>
      <c r="GPG616" s="565"/>
      <c r="GPH616" s="565"/>
      <c r="GPI616" s="565"/>
      <c r="GPJ616" s="565"/>
      <c r="GPK616" s="565"/>
      <c r="GPL616" s="565"/>
      <c r="GPM616" s="565"/>
      <c r="GPN616" s="565"/>
      <c r="GPO616" s="565"/>
      <c r="GPP616" s="565"/>
      <c r="GPQ616" s="565"/>
      <c r="GPR616" s="565"/>
      <c r="GPS616" s="565"/>
      <c r="GPT616" s="565"/>
      <c r="GPU616" s="565"/>
      <c r="GPV616" s="565"/>
      <c r="GPW616" s="565"/>
      <c r="GPX616" s="565"/>
      <c r="GPY616" s="565"/>
      <c r="GPZ616" s="565"/>
      <c r="GQA616" s="565"/>
      <c r="GQB616" s="565"/>
      <c r="GQC616" s="565"/>
      <c r="GQD616" s="565"/>
      <c r="GQE616" s="565"/>
      <c r="GQF616" s="565"/>
      <c r="GQG616" s="565"/>
      <c r="GQH616" s="565"/>
      <c r="GQI616" s="565"/>
      <c r="GQJ616" s="565"/>
      <c r="GQK616" s="565"/>
      <c r="GQL616" s="565"/>
      <c r="GQM616" s="565"/>
      <c r="GQN616" s="565"/>
      <c r="GQO616" s="565"/>
      <c r="GQP616" s="565"/>
      <c r="GQQ616" s="565"/>
      <c r="GQR616" s="565"/>
      <c r="GQS616" s="565"/>
      <c r="GQT616" s="565"/>
      <c r="GQU616" s="565"/>
      <c r="GQV616" s="565"/>
      <c r="GQW616" s="565"/>
      <c r="GQX616" s="565"/>
      <c r="GQY616" s="565"/>
      <c r="GQZ616" s="565"/>
      <c r="GRA616" s="565"/>
      <c r="GRB616" s="565"/>
      <c r="GRC616" s="565"/>
      <c r="GRD616" s="565"/>
      <c r="GRE616" s="565"/>
      <c r="GRF616" s="565"/>
      <c r="GRG616" s="565"/>
      <c r="GRH616" s="565"/>
      <c r="GRI616" s="565"/>
      <c r="GRJ616" s="565"/>
      <c r="GRK616" s="565"/>
      <c r="GRL616" s="565"/>
      <c r="GRM616" s="565"/>
      <c r="GRN616" s="565"/>
      <c r="GRO616" s="565"/>
      <c r="GRP616" s="565"/>
      <c r="GRQ616" s="565"/>
      <c r="GRR616" s="565"/>
      <c r="GRS616" s="565"/>
      <c r="GRT616" s="565"/>
      <c r="GRU616" s="565"/>
      <c r="GRV616" s="565"/>
      <c r="GRW616" s="565"/>
      <c r="GRX616" s="565"/>
      <c r="GRY616" s="565"/>
      <c r="GRZ616" s="565"/>
      <c r="GSA616" s="565"/>
      <c r="GSB616" s="565"/>
      <c r="GSC616" s="565"/>
      <c r="GSD616" s="565"/>
      <c r="GSE616" s="565"/>
      <c r="GSF616" s="565"/>
      <c r="GSG616" s="565"/>
      <c r="GSH616" s="565"/>
      <c r="GSI616" s="565"/>
      <c r="GSJ616" s="565"/>
      <c r="GSK616" s="565"/>
      <c r="GSL616" s="565"/>
      <c r="GSM616" s="565"/>
      <c r="GSN616" s="565"/>
      <c r="GSO616" s="565"/>
      <c r="GSP616" s="565"/>
      <c r="GSQ616" s="565"/>
      <c r="GSR616" s="565"/>
      <c r="GSS616" s="565"/>
      <c r="GST616" s="565"/>
      <c r="GSU616" s="565"/>
      <c r="GSV616" s="565"/>
      <c r="GSW616" s="565"/>
      <c r="GSX616" s="565"/>
      <c r="GSY616" s="565"/>
      <c r="GSZ616" s="565"/>
      <c r="GTA616" s="565"/>
      <c r="GTB616" s="565"/>
      <c r="GTC616" s="565"/>
      <c r="GTD616" s="565"/>
      <c r="GTE616" s="565"/>
      <c r="GTF616" s="565"/>
      <c r="GTG616" s="565"/>
      <c r="GTH616" s="565"/>
      <c r="GTI616" s="565"/>
      <c r="GTJ616" s="565"/>
      <c r="GTK616" s="565"/>
      <c r="GTL616" s="565"/>
      <c r="GTM616" s="565"/>
      <c r="GTN616" s="565"/>
      <c r="GTO616" s="565"/>
      <c r="GTP616" s="565"/>
      <c r="GTQ616" s="565"/>
      <c r="GTR616" s="565"/>
      <c r="GTS616" s="565"/>
      <c r="GTT616" s="565"/>
      <c r="GTU616" s="565"/>
      <c r="GTV616" s="565"/>
      <c r="GTW616" s="565"/>
      <c r="GTX616" s="565"/>
      <c r="GTY616" s="565"/>
      <c r="GTZ616" s="565"/>
      <c r="GUA616" s="565"/>
      <c r="GUB616" s="565"/>
      <c r="GUC616" s="565"/>
      <c r="GUD616" s="565"/>
      <c r="GUE616" s="565"/>
      <c r="GUF616" s="565"/>
      <c r="GUG616" s="565"/>
      <c r="GUH616" s="565"/>
      <c r="GUI616" s="565"/>
      <c r="GUJ616" s="565"/>
      <c r="GUK616" s="565"/>
      <c r="GUL616" s="565"/>
      <c r="GUM616" s="565"/>
      <c r="GUN616" s="565"/>
      <c r="GUO616" s="565"/>
      <c r="GUP616" s="565"/>
      <c r="GUQ616" s="565"/>
      <c r="GUR616" s="565"/>
      <c r="GUS616" s="565"/>
      <c r="GUT616" s="565"/>
      <c r="GUU616" s="565"/>
      <c r="GUV616" s="565"/>
      <c r="GUW616" s="565"/>
      <c r="GUX616" s="565"/>
      <c r="GUY616" s="565"/>
      <c r="GUZ616" s="565"/>
      <c r="GVA616" s="565"/>
      <c r="GVB616" s="565"/>
      <c r="GVC616" s="565"/>
      <c r="GVD616" s="565"/>
      <c r="GVE616" s="565"/>
      <c r="GVF616" s="565"/>
      <c r="GVG616" s="565"/>
      <c r="GVH616" s="565"/>
      <c r="GVI616" s="565"/>
      <c r="GVJ616" s="565"/>
      <c r="GVK616" s="565"/>
      <c r="GVL616" s="565"/>
      <c r="GVM616" s="565"/>
      <c r="GVN616" s="565"/>
      <c r="GVO616" s="565"/>
      <c r="GVP616" s="565"/>
      <c r="GVQ616" s="565"/>
      <c r="GVR616" s="565"/>
      <c r="GVS616" s="565"/>
      <c r="GVT616" s="565"/>
      <c r="GVU616" s="565"/>
      <c r="GVV616" s="565"/>
      <c r="GVW616" s="565"/>
      <c r="GVX616" s="565"/>
      <c r="GVY616" s="565"/>
      <c r="GVZ616" s="565"/>
      <c r="GWA616" s="565"/>
      <c r="GWB616" s="565"/>
      <c r="GWC616" s="565"/>
      <c r="GWD616" s="565"/>
      <c r="GWE616" s="565"/>
      <c r="GWF616" s="565"/>
      <c r="GWG616" s="565"/>
      <c r="GWH616" s="565"/>
      <c r="GWI616" s="565"/>
      <c r="GWJ616" s="565"/>
      <c r="GWK616" s="565"/>
      <c r="GWL616" s="565"/>
      <c r="GWM616" s="565"/>
      <c r="GWN616" s="565"/>
      <c r="GWO616" s="565"/>
      <c r="GWP616" s="565"/>
      <c r="GWQ616" s="565"/>
      <c r="GWR616" s="565"/>
      <c r="GWS616" s="565"/>
      <c r="GWT616" s="565"/>
      <c r="GWU616" s="565"/>
      <c r="GWV616" s="565"/>
      <c r="GWW616" s="565"/>
      <c r="GWX616" s="565"/>
      <c r="GWY616" s="565"/>
      <c r="GWZ616" s="565"/>
      <c r="GXA616" s="565"/>
      <c r="GXB616" s="565"/>
      <c r="GXC616" s="565"/>
      <c r="GXD616" s="565"/>
      <c r="GXE616" s="565"/>
      <c r="GXF616" s="565"/>
      <c r="GXG616" s="565"/>
      <c r="GXH616" s="565"/>
      <c r="GXI616" s="565"/>
      <c r="GXJ616" s="565"/>
      <c r="GXK616" s="565"/>
      <c r="GXL616" s="565"/>
      <c r="GXM616" s="565"/>
      <c r="GXN616" s="565"/>
      <c r="GXO616" s="565"/>
      <c r="GXP616" s="565"/>
      <c r="GXQ616" s="565"/>
      <c r="GXR616" s="565"/>
      <c r="GXS616" s="565"/>
      <c r="GXT616" s="565"/>
      <c r="GXU616" s="565"/>
      <c r="GXV616" s="565"/>
      <c r="GXW616" s="565"/>
      <c r="GXX616" s="565"/>
      <c r="GXY616" s="565"/>
      <c r="GXZ616" s="565"/>
      <c r="GYA616" s="565"/>
      <c r="GYB616" s="565"/>
      <c r="GYC616" s="565"/>
      <c r="GYD616" s="565"/>
      <c r="GYE616" s="565"/>
      <c r="GYF616" s="565"/>
      <c r="GYG616" s="565"/>
      <c r="GYH616" s="565"/>
      <c r="GYI616" s="565"/>
      <c r="GYJ616" s="565"/>
      <c r="GYK616" s="565"/>
      <c r="GYL616" s="565"/>
      <c r="GYM616" s="565"/>
      <c r="GYN616" s="565"/>
      <c r="GYO616" s="565"/>
      <c r="GYP616" s="565"/>
      <c r="GYQ616" s="565"/>
      <c r="GYR616" s="565"/>
      <c r="GYS616" s="565"/>
      <c r="GYT616" s="565"/>
      <c r="GYU616" s="565"/>
      <c r="GYV616" s="565"/>
      <c r="GYW616" s="565"/>
      <c r="GYX616" s="565"/>
      <c r="GYY616" s="565"/>
      <c r="GYZ616" s="565"/>
      <c r="GZA616" s="565"/>
      <c r="GZB616" s="565"/>
      <c r="GZC616" s="565"/>
      <c r="GZD616" s="565"/>
      <c r="GZE616" s="565"/>
      <c r="GZF616" s="565"/>
      <c r="GZG616" s="565"/>
      <c r="GZH616" s="565"/>
      <c r="GZI616" s="565"/>
      <c r="GZJ616" s="565"/>
      <c r="GZK616" s="565"/>
      <c r="GZL616" s="565"/>
      <c r="GZM616" s="565"/>
      <c r="GZN616" s="565"/>
      <c r="GZO616" s="565"/>
      <c r="GZP616" s="565"/>
      <c r="GZQ616" s="565"/>
      <c r="GZR616" s="565"/>
      <c r="GZS616" s="565"/>
      <c r="GZT616" s="565"/>
      <c r="GZU616" s="565"/>
      <c r="GZV616" s="565"/>
      <c r="GZW616" s="565"/>
      <c r="GZX616" s="565"/>
      <c r="GZY616" s="565"/>
      <c r="GZZ616" s="565"/>
      <c r="HAA616" s="565"/>
      <c r="HAB616" s="565"/>
      <c r="HAC616" s="565"/>
      <c r="HAD616" s="565"/>
      <c r="HAE616" s="565"/>
      <c r="HAF616" s="565"/>
      <c r="HAG616" s="565"/>
      <c r="HAH616" s="565"/>
      <c r="HAI616" s="565"/>
      <c r="HAJ616" s="565"/>
      <c r="HAK616" s="565"/>
      <c r="HAL616" s="565"/>
      <c r="HAM616" s="565"/>
      <c r="HAN616" s="565"/>
      <c r="HAO616" s="565"/>
      <c r="HAP616" s="565"/>
      <c r="HAQ616" s="565"/>
      <c r="HAR616" s="565"/>
      <c r="HAS616" s="565"/>
      <c r="HAT616" s="565"/>
      <c r="HAU616" s="565"/>
      <c r="HAV616" s="565"/>
      <c r="HAW616" s="565"/>
      <c r="HAX616" s="565"/>
      <c r="HAY616" s="565"/>
      <c r="HAZ616" s="565"/>
      <c r="HBA616" s="565"/>
      <c r="HBB616" s="565"/>
      <c r="HBC616" s="565"/>
      <c r="HBD616" s="565"/>
      <c r="HBE616" s="565"/>
      <c r="HBF616" s="565"/>
      <c r="HBG616" s="565"/>
      <c r="HBH616" s="565"/>
      <c r="HBI616" s="565"/>
      <c r="HBJ616" s="565"/>
      <c r="HBK616" s="565"/>
      <c r="HBL616" s="565"/>
      <c r="HBM616" s="565"/>
      <c r="HBN616" s="565"/>
      <c r="HBO616" s="565"/>
      <c r="HBP616" s="565"/>
      <c r="HBQ616" s="565"/>
      <c r="HBR616" s="565"/>
      <c r="HBS616" s="565"/>
      <c r="HBT616" s="565"/>
      <c r="HBU616" s="565"/>
      <c r="HBV616" s="565"/>
      <c r="HBW616" s="565"/>
      <c r="HBX616" s="565"/>
      <c r="HBY616" s="565"/>
      <c r="HBZ616" s="565"/>
      <c r="HCA616" s="565"/>
      <c r="HCB616" s="565"/>
      <c r="HCC616" s="565"/>
      <c r="HCD616" s="565"/>
      <c r="HCE616" s="565"/>
      <c r="HCF616" s="565"/>
      <c r="HCG616" s="565"/>
      <c r="HCH616" s="565"/>
      <c r="HCI616" s="565"/>
      <c r="HCJ616" s="565"/>
      <c r="HCK616" s="565"/>
      <c r="HCL616" s="565"/>
      <c r="HCM616" s="565"/>
      <c r="HCN616" s="565"/>
      <c r="HCO616" s="565"/>
      <c r="HCP616" s="565"/>
      <c r="HCQ616" s="565"/>
      <c r="HCR616" s="565"/>
      <c r="HCS616" s="565"/>
      <c r="HCT616" s="565"/>
      <c r="HCU616" s="565"/>
      <c r="HCV616" s="565"/>
      <c r="HCW616" s="565"/>
      <c r="HCX616" s="565"/>
      <c r="HCY616" s="565"/>
      <c r="HCZ616" s="565"/>
      <c r="HDA616" s="565"/>
      <c r="HDB616" s="565"/>
      <c r="HDC616" s="565"/>
      <c r="HDD616" s="565"/>
      <c r="HDE616" s="565"/>
      <c r="HDF616" s="565"/>
      <c r="HDG616" s="565"/>
      <c r="HDH616" s="565"/>
      <c r="HDI616" s="565"/>
      <c r="HDJ616" s="565"/>
      <c r="HDK616" s="565"/>
      <c r="HDL616" s="565"/>
      <c r="HDM616" s="565"/>
      <c r="HDN616" s="565"/>
      <c r="HDO616" s="565"/>
      <c r="HDP616" s="565"/>
      <c r="HDQ616" s="565"/>
      <c r="HDR616" s="565"/>
      <c r="HDS616" s="565"/>
      <c r="HDT616" s="565"/>
      <c r="HDU616" s="565"/>
      <c r="HDV616" s="565"/>
      <c r="HDW616" s="565"/>
      <c r="HDX616" s="565"/>
      <c r="HDY616" s="565"/>
      <c r="HDZ616" s="565"/>
      <c r="HEA616" s="565"/>
      <c r="HEB616" s="565"/>
      <c r="HEC616" s="565"/>
      <c r="HED616" s="565"/>
      <c r="HEE616" s="565"/>
      <c r="HEF616" s="565"/>
      <c r="HEG616" s="565"/>
      <c r="HEH616" s="565"/>
      <c r="HEI616" s="565"/>
      <c r="HEJ616" s="565"/>
      <c r="HEK616" s="565"/>
      <c r="HEL616" s="565"/>
      <c r="HEM616" s="565"/>
      <c r="HEN616" s="565"/>
      <c r="HEO616" s="565"/>
      <c r="HEP616" s="565"/>
      <c r="HEQ616" s="565"/>
      <c r="HER616" s="565"/>
      <c r="HES616" s="565"/>
      <c r="HET616" s="565"/>
      <c r="HEU616" s="565"/>
      <c r="HEV616" s="565"/>
      <c r="HEW616" s="565"/>
      <c r="HEX616" s="565"/>
      <c r="HEY616" s="565"/>
      <c r="HEZ616" s="565"/>
      <c r="HFA616" s="565"/>
      <c r="HFB616" s="565"/>
      <c r="HFC616" s="565"/>
      <c r="HFD616" s="565"/>
      <c r="HFE616" s="565"/>
      <c r="HFF616" s="565"/>
      <c r="HFG616" s="565"/>
      <c r="HFH616" s="565"/>
      <c r="HFI616" s="565"/>
      <c r="HFJ616" s="565"/>
      <c r="HFK616" s="565"/>
      <c r="HFL616" s="565"/>
      <c r="HFM616" s="565"/>
      <c r="HFN616" s="565"/>
      <c r="HFO616" s="565"/>
      <c r="HFP616" s="565"/>
      <c r="HFQ616" s="565"/>
      <c r="HFR616" s="565"/>
      <c r="HFS616" s="565"/>
      <c r="HFT616" s="565"/>
      <c r="HFU616" s="565"/>
      <c r="HFV616" s="565"/>
      <c r="HFW616" s="565"/>
      <c r="HFX616" s="565"/>
      <c r="HFY616" s="565"/>
      <c r="HFZ616" s="565"/>
      <c r="HGA616" s="565"/>
      <c r="HGB616" s="565"/>
      <c r="HGC616" s="565"/>
      <c r="HGD616" s="565"/>
      <c r="HGE616" s="565"/>
      <c r="HGF616" s="565"/>
      <c r="HGG616" s="565"/>
      <c r="HGH616" s="565"/>
      <c r="HGI616" s="565"/>
      <c r="HGJ616" s="565"/>
      <c r="HGK616" s="565"/>
      <c r="HGL616" s="565"/>
      <c r="HGM616" s="565"/>
      <c r="HGN616" s="565"/>
      <c r="HGO616" s="565"/>
      <c r="HGP616" s="565"/>
      <c r="HGQ616" s="565"/>
      <c r="HGR616" s="565"/>
      <c r="HGS616" s="565"/>
      <c r="HGT616" s="565"/>
      <c r="HGU616" s="565"/>
      <c r="HGV616" s="565"/>
      <c r="HGW616" s="565"/>
      <c r="HGX616" s="565"/>
      <c r="HGY616" s="565"/>
      <c r="HGZ616" s="565"/>
      <c r="HHA616" s="565"/>
      <c r="HHB616" s="565"/>
      <c r="HHC616" s="565"/>
      <c r="HHD616" s="565"/>
      <c r="HHE616" s="565"/>
      <c r="HHF616" s="565"/>
      <c r="HHG616" s="565"/>
      <c r="HHH616" s="565"/>
      <c r="HHI616" s="565"/>
      <c r="HHJ616" s="565"/>
      <c r="HHK616" s="565"/>
      <c r="HHL616" s="565"/>
      <c r="HHM616" s="565"/>
      <c r="HHN616" s="565"/>
      <c r="HHO616" s="565"/>
      <c r="HHP616" s="565"/>
      <c r="HHQ616" s="565"/>
      <c r="HHR616" s="565"/>
      <c r="HHS616" s="565"/>
      <c r="HHT616" s="565"/>
      <c r="HHU616" s="565"/>
      <c r="HHV616" s="565"/>
      <c r="HHW616" s="565"/>
      <c r="HHX616" s="565"/>
      <c r="HHY616" s="565"/>
      <c r="HHZ616" s="565"/>
      <c r="HIA616" s="565"/>
      <c r="HIB616" s="565"/>
      <c r="HIC616" s="565"/>
      <c r="HID616" s="565"/>
      <c r="HIE616" s="565"/>
      <c r="HIF616" s="565"/>
      <c r="HIG616" s="565"/>
      <c r="HIH616" s="565"/>
      <c r="HII616" s="565"/>
      <c r="HIJ616" s="565"/>
      <c r="HIK616" s="565"/>
      <c r="HIL616" s="565"/>
      <c r="HIM616" s="565"/>
      <c r="HIN616" s="565"/>
      <c r="HIO616" s="565"/>
      <c r="HIP616" s="565"/>
      <c r="HIQ616" s="565"/>
      <c r="HIR616" s="565"/>
      <c r="HIS616" s="565"/>
      <c r="HIT616" s="565"/>
      <c r="HIU616" s="565"/>
      <c r="HIV616" s="565"/>
      <c r="HIW616" s="565"/>
      <c r="HIX616" s="565"/>
      <c r="HIY616" s="565"/>
      <c r="HIZ616" s="565"/>
      <c r="HJA616" s="565"/>
      <c r="HJB616" s="565"/>
      <c r="HJC616" s="565"/>
      <c r="HJD616" s="565"/>
      <c r="HJE616" s="565"/>
      <c r="HJF616" s="565"/>
      <c r="HJG616" s="565"/>
      <c r="HJH616" s="565"/>
      <c r="HJI616" s="565"/>
      <c r="HJJ616" s="565"/>
      <c r="HJK616" s="565"/>
      <c r="HJL616" s="565"/>
      <c r="HJM616" s="565"/>
      <c r="HJN616" s="565"/>
      <c r="HJO616" s="565"/>
      <c r="HJP616" s="565"/>
      <c r="HJQ616" s="565"/>
      <c r="HJR616" s="565"/>
      <c r="HJS616" s="565"/>
      <c r="HJT616" s="565"/>
      <c r="HJU616" s="565"/>
      <c r="HJV616" s="565"/>
      <c r="HJW616" s="565"/>
      <c r="HJX616" s="565"/>
      <c r="HJY616" s="565"/>
      <c r="HJZ616" s="565"/>
      <c r="HKA616" s="565"/>
      <c r="HKB616" s="565"/>
      <c r="HKC616" s="565"/>
      <c r="HKD616" s="565"/>
      <c r="HKE616" s="565"/>
      <c r="HKF616" s="565"/>
      <c r="HKG616" s="565"/>
      <c r="HKH616" s="565"/>
      <c r="HKI616" s="565"/>
      <c r="HKJ616" s="565"/>
      <c r="HKK616" s="565"/>
      <c r="HKL616" s="565"/>
      <c r="HKM616" s="565"/>
      <c r="HKN616" s="565"/>
      <c r="HKO616" s="565"/>
      <c r="HKP616" s="565"/>
      <c r="HKQ616" s="565"/>
      <c r="HKR616" s="565"/>
      <c r="HKS616" s="565"/>
      <c r="HKT616" s="565"/>
      <c r="HKU616" s="565"/>
      <c r="HKV616" s="565"/>
      <c r="HKW616" s="565"/>
      <c r="HKX616" s="565"/>
      <c r="HKY616" s="565"/>
      <c r="HKZ616" s="565"/>
      <c r="HLA616" s="565"/>
      <c r="HLB616" s="565"/>
      <c r="HLC616" s="565"/>
      <c r="HLD616" s="565"/>
      <c r="HLE616" s="565"/>
      <c r="HLF616" s="565"/>
      <c r="HLG616" s="565"/>
      <c r="HLH616" s="565"/>
      <c r="HLI616" s="565"/>
      <c r="HLJ616" s="565"/>
      <c r="HLK616" s="565"/>
      <c r="HLL616" s="565"/>
      <c r="HLM616" s="565"/>
      <c r="HLN616" s="565"/>
      <c r="HLO616" s="565"/>
      <c r="HLP616" s="565"/>
      <c r="HLQ616" s="565"/>
      <c r="HLR616" s="565"/>
      <c r="HLS616" s="565"/>
      <c r="HLT616" s="565"/>
      <c r="HLU616" s="565"/>
      <c r="HLV616" s="565"/>
      <c r="HLW616" s="565"/>
      <c r="HLX616" s="565"/>
      <c r="HLY616" s="565"/>
      <c r="HLZ616" s="565"/>
      <c r="HMA616" s="565"/>
      <c r="HMB616" s="565"/>
      <c r="HMC616" s="565"/>
      <c r="HMD616" s="565"/>
      <c r="HME616" s="565"/>
      <c r="HMF616" s="565"/>
      <c r="HMG616" s="565"/>
      <c r="HMH616" s="565"/>
      <c r="HMI616" s="565"/>
      <c r="HMJ616" s="565"/>
      <c r="HMK616" s="565"/>
      <c r="HML616" s="565"/>
      <c r="HMM616" s="565"/>
      <c r="HMN616" s="565"/>
      <c r="HMO616" s="565"/>
      <c r="HMP616" s="565"/>
      <c r="HMQ616" s="565"/>
      <c r="HMR616" s="565"/>
      <c r="HMS616" s="565"/>
      <c r="HMT616" s="565"/>
      <c r="HMU616" s="565"/>
      <c r="HMV616" s="565"/>
      <c r="HMW616" s="565"/>
      <c r="HMX616" s="565"/>
      <c r="HMY616" s="565"/>
      <c r="HMZ616" s="565"/>
      <c r="HNA616" s="565"/>
      <c r="HNB616" s="565"/>
      <c r="HNC616" s="565"/>
      <c r="HND616" s="565"/>
      <c r="HNE616" s="565"/>
      <c r="HNF616" s="565"/>
      <c r="HNG616" s="565"/>
      <c r="HNH616" s="565"/>
      <c r="HNI616" s="565"/>
      <c r="HNJ616" s="565"/>
      <c r="HNK616" s="565"/>
      <c r="HNL616" s="565"/>
      <c r="HNM616" s="565"/>
      <c r="HNN616" s="565"/>
      <c r="HNO616" s="565"/>
      <c r="HNP616" s="565"/>
      <c r="HNQ616" s="565"/>
      <c r="HNR616" s="565"/>
      <c r="HNS616" s="565"/>
      <c r="HNT616" s="565"/>
      <c r="HNU616" s="565"/>
      <c r="HNV616" s="565"/>
      <c r="HNW616" s="565"/>
      <c r="HNX616" s="565"/>
      <c r="HNY616" s="565"/>
      <c r="HNZ616" s="565"/>
      <c r="HOA616" s="565"/>
      <c r="HOB616" s="565"/>
      <c r="HOC616" s="565"/>
      <c r="HOD616" s="565"/>
      <c r="HOE616" s="565"/>
      <c r="HOF616" s="565"/>
      <c r="HOG616" s="565"/>
      <c r="HOH616" s="565"/>
      <c r="HOI616" s="565"/>
      <c r="HOJ616" s="565"/>
      <c r="HOK616" s="565"/>
      <c r="HOL616" s="565"/>
      <c r="HOM616" s="565"/>
      <c r="HON616" s="565"/>
      <c r="HOO616" s="565"/>
      <c r="HOP616" s="565"/>
      <c r="HOQ616" s="565"/>
      <c r="HOR616" s="565"/>
      <c r="HOS616" s="565"/>
      <c r="HOT616" s="565"/>
      <c r="HOU616" s="565"/>
      <c r="HOV616" s="565"/>
      <c r="HOW616" s="565"/>
      <c r="HOX616" s="565"/>
      <c r="HOY616" s="565"/>
      <c r="HOZ616" s="565"/>
      <c r="HPA616" s="565"/>
      <c r="HPB616" s="565"/>
      <c r="HPC616" s="565"/>
      <c r="HPD616" s="565"/>
      <c r="HPE616" s="565"/>
      <c r="HPF616" s="565"/>
      <c r="HPG616" s="565"/>
      <c r="HPH616" s="565"/>
      <c r="HPI616" s="565"/>
      <c r="HPJ616" s="565"/>
      <c r="HPK616" s="565"/>
      <c r="HPL616" s="565"/>
      <c r="HPM616" s="565"/>
      <c r="HPN616" s="565"/>
      <c r="HPO616" s="565"/>
      <c r="HPP616" s="565"/>
      <c r="HPQ616" s="565"/>
      <c r="HPR616" s="565"/>
      <c r="HPS616" s="565"/>
      <c r="HPT616" s="565"/>
      <c r="HPU616" s="565"/>
      <c r="HPV616" s="565"/>
      <c r="HPW616" s="565"/>
      <c r="HPX616" s="565"/>
      <c r="HPY616" s="565"/>
      <c r="HPZ616" s="565"/>
      <c r="HQA616" s="565"/>
      <c r="HQB616" s="565"/>
      <c r="HQC616" s="565"/>
      <c r="HQD616" s="565"/>
      <c r="HQE616" s="565"/>
      <c r="HQF616" s="565"/>
      <c r="HQG616" s="565"/>
      <c r="HQH616" s="565"/>
      <c r="HQI616" s="565"/>
      <c r="HQJ616" s="565"/>
      <c r="HQK616" s="565"/>
      <c r="HQL616" s="565"/>
      <c r="HQM616" s="565"/>
      <c r="HQN616" s="565"/>
      <c r="HQO616" s="565"/>
      <c r="HQP616" s="565"/>
      <c r="HQQ616" s="565"/>
      <c r="HQR616" s="565"/>
      <c r="HQS616" s="565"/>
      <c r="HQT616" s="565"/>
      <c r="HQU616" s="565"/>
      <c r="HQV616" s="565"/>
      <c r="HQW616" s="565"/>
      <c r="HQX616" s="565"/>
      <c r="HQY616" s="565"/>
      <c r="HQZ616" s="565"/>
      <c r="HRA616" s="565"/>
      <c r="HRB616" s="565"/>
      <c r="HRC616" s="565"/>
      <c r="HRD616" s="565"/>
      <c r="HRE616" s="565"/>
      <c r="HRF616" s="565"/>
      <c r="HRG616" s="565"/>
      <c r="HRH616" s="565"/>
      <c r="HRI616" s="565"/>
      <c r="HRJ616" s="565"/>
      <c r="HRK616" s="565"/>
      <c r="HRL616" s="565"/>
      <c r="HRM616" s="565"/>
      <c r="HRN616" s="565"/>
      <c r="HRO616" s="565"/>
      <c r="HRP616" s="565"/>
      <c r="HRQ616" s="565"/>
      <c r="HRR616" s="565"/>
      <c r="HRS616" s="565"/>
      <c r="HRT616" s="565"/>
      <c r="HRU616" s="565"/>
      <c r="HRV616" s="565"/>
      <c r="HRW616" s="565"/>
      <c r="HRX616" s="565"/>
      <c r="HRY616" s="565"/>
      <c r="HRZ616" s="565"/>
      <c r="HSA616" s="565"/>
      <c r="HSB616" s="565"/>
      <c r="HSC616" s="565"/>
      <c r="HSD616" s="565"/>
      <c r="HSE616" s="565"/>
      <c r="HSF616" s="565"/>
      <c r="HSG616" s="565"/>
      <c r="HSH616" s="565"/>
      <c r="HSI616" s="565"/>
      <c r="HSJ616" s="565"/>
      <c r="HSK616" s="565"/>
      <c r="HSL616" s="565"/>
      <c r="HSM616" s="565"/>
      <c r="HSN616" s="565"/>
      <c r="HSO616" s="565"/>
      <c r="HSP616" s="565"/>
      <c r="HSQ616" s="565"/>
      <c r="HSR616" s="565"/>
      <c r="HSS616" s="565"/>
      <c r="HST616" s="565"/>
      <c r="HSU616" s="565"/>
      <c r="HSV616" s="565"/>
      <c r="HSW616" s="565"/>
      <c r="HSX616" s="565"/>
      <c r="HSY616" s="565"/>
      <c r="HSZ616" s="565"/>
      <c r="HTA616" s="565"/>
      <c r="HTB616" s="565"/>
      <c r="HTC616" s="565"/>
      <c r="HTD616" s="565"/>
      <c r="HTE616" s="565"/>
      <c r="HTF616" s="565"/>
      <c r="HTG616" s="565"/>
      <c r="HTH616" s="565"/>
      <c r="HTI616" s="565"/>
      <c r="HTJ616" s="565"/>
      <c r="HTK616" s="565"/>
      <c r="HTL616" s="565"/>
      <c r="HTM616" s="565"/>
      <c r="HTN616" s="565"/>
      <c r="HTO616" s="565"/>
      <c r="HTP616" s="565"/>
      <c r="HTQ616" s="565"/>
      <c r="HTR616" s="565"/>
      <c r="HTS616" s="565"/>
      <c r="HTT616" s="565"/>
      <c r="HTU616" s="565"/>
      <c r="HTV616" s="565"/>
      <c r="HTW616" s="565"/>
      <c r="HTX616" s="565"/>
      <c r="HTY616" s="565"/>
      <c r="HTZ616" s="565"/>
      <c r="HUA616" s="565"/>
      <c r="HUB616" s="565"/>
      <c r="HUC616" s="565"/>
      <c r="HUD616" s="565"/>
      <c r="HUE616" s="565"/>
      <c r="HUF616" s="565"/>
      <c r="HUG616" s="565"/>
      <c r="HUH616" s="565"/>
      <c r="HUI616" s="565"/>
      <c r="HUJ616" s="565"/>
      <c r="HUK616" s="565"/>
      <c r="HUL616" s="565"/>
      <c r="HUM616" s="565"/>
      <c r="HUN616" s="565"/>
      <c r="HUO616" s="565"/>
      <c r="HUP616" s="565"/>
      <c r="HUQ616" s="565"/>
      <c r="HUR616" s="565"/>
      <c r="HUS616" s="565"/>
      <c r="HUT616" s="565"/>
      <c r="HUU616" s="565"/>
      <c r="HUV616" s="565"/>
      <c r="HUW616" s="565"/>
      <c r="HUX616" s="565"/>
      <c r="HUY616" s="565"/>
      <c r="HUZ616" s="565"/>
      <c r="HVA616" s="565"/>
      <c r="HVB616" s="565"/>
      <c r="HVC616" s="565"/>
      <c r="HVD616" s="565"/>
      <c r="HVE616" s="565"/>
      <c r="HVF616" s="565"/>
      <c r="HVG616" s="565"/>
      <c r="HVH616" s="565"/>
      <c r="HVI616" s="565"/>
      <c r="HVJ616" s="565"/>
      <c r="HVK616" s="565"/>
      <c r="HVL616" s="565"/>
      <c r="HVM616" s="565"/>
      <c r="HVN616" s="565"/>
      <c r="HVO616" s="565"/>
      <c r="HVP616" s="565"/>
      <c r="HVQ616" s="565"/>
      <c r="HVR616" s="565"/>
      <c r="HVS616" s="565"/>
      <c r="HVT616" s="565"/>
      <c r="HVU616" s="565"/>
      <c r="HVV616" s="565"/>
      <c r="HVW616" s="565"/>
      <c r="HVX616" s="565"/>
      <c r="HVY616" s="565"/>
      <c r="HVZ616" s="565"/>
      <c r="HWA616" s="565"/>
      <c r="HWB616" s="565"/>
      <c r="HWC616" s="565"/>
      <c r="HWD616" s="565"/>
      <c r="HWE616" s="565"/>
      <c r="HWF616" s="565"/>
      <c r="HWG616" s="565"/>
      <c r="HWH616" s="565"/>
      <c r="HWI616" s="565"/>
      <c r="HWJ616" s="565"/>
      <c r="HWK616" s="565"/>
      <c r="HWL616" s="565"/>
      <c r="HWM616" s="565"/>
      <c r="HWN616" s="565"/>
      <c r="HWO616" s="565"/>
      <c r="HWP616" s="565"/>
      <c r="HWQ616" s="565"/>
      <c r="HWR616" s="565"/>
      <c r="HWS616" s="565"/>
      <c r="HWT616" s="565"/>
      <c r="HWU616" s="565"/>
      <c r="HWV616" s="565"/>
      <c r="HWW616" s="565"/>
      <c r="HWX616" s="565"/>
      <c r="HWY616" s="565"/>
      <c r="HWZ616" s="565"/>
      <c r="HXA616" s="565"/>
      <c r="HXB616" s="565"/>
      <c r="HXC616" s="565"/>
      <c r="HXD616" s="565"/>
      <c r="HXE616" s="565"/>
      <c r="HXF616" s="565"/>
      <c r="HXG616" s="565"/>
      <c r="HXH616" s="565"/>
      <c r="HXI616" s="565"/>
      <c r="HXJ616" s="565"/>
      <c r="HXK616" s="565"/>
      <c r="HXL616" s="565"/>
      <c r="HXM616" s="565"/>
      <c r="HXN616" s="565"/>
      <c r="HXO616" s="565"/>
      <c r="HXP616" s="565"/>
      <c r="HXQ616" s="565"/>
      <c r="HXR616" s="565"/>
      <c r="HXS616" s="565"/>
      <c r="HXT616" s="565"/>
      <c r="HXU616" s="565"/>
      <c r="HXV616" s="565"/>
      <c r="HXW616" s="565"/>
      <c r="HXX616" s="565"/>
      <c r="HXY616" s="565"/>
      <c r="HXZ616" s="565"/>
      <c r="HYA616" s="565"/>
      <c r="HYB616" s="565"/>
      <c r="HYC616" s="565"/>
      <c r="HYD616" s="565"/>
      <c r="HYE616" s="565"/>
      <c r="HYF616" s="565"/>
      <c r="HYG616" s="565"/>
      <c r="HYH616" s="565"/>
      <c r="HYI616" s="565"/>
      <c r="HYJ616" s="565"/>
      <c r="HYK616" s="565"/>
      <c r="HYL616" s="565"/>
      <c r="HYM616" s="565"/>
      <c r="HYN616" s="565"/>
      <c r="HYO616" s="565"/>
      <c r="HYP616" s="565"/>
      <c r="HYQ616" s="565"/>
      <c r="HYR616" s="565"/>
      <c r="HYS616" s="565"/>
      <c r="HYT616" s="565"/>
      <c r="HYU616" s="565"/>
      <c r="HYV616" s="565"/>
      <c r="HYW616" s="565"/>
      <c r="HYX616" s="565"/>
      <c r="HYY616" s="565"/>
      <c r="HYZ616" s="565"/>
      <c r="HZA616" s="565"/>
      <c r="HZB616" s="565"/>
      <c r="HZC616" s="565"/>
      <c r="HZD616" s="565"/>
      <c r="HZE616" s="565"/>
      <c r="HZF616" s="565"/>
      <c r="HZG616" s="565"/>
      <c r="HZH616" s="565"/>
      <c r="HZI616" s="565"/>
      <c r="HZJ616" s="565"/>
      <c r="HZK616" s="565"/>
      <c r="HZL616" s="565"/>
      <c r="HZM616" s="565"/>
      <c r="HZN616" s="565"/>
      <c r="HZO616" s="565"/>
      <c r="HZP616" s="565"/>
      <c r="HZQ616" s="565"/>
      <c r="HZR616" s="565"/>
      <c r="HZS616" s="565"/>
      <c r="HZT616" s="565"/>
      <c r="HZU616" s="565"/>
      <c r="HZV616" s="565"/>
      <c r="HZW616" s="565"/>
      <c r="HZX616" s="565"/>
      <c r="HZY616" s="565"/>
      <c r="HZZ616" s="565"/>
      <c r="IAA616" s="565"/>
      <c r="IAB616" s="565"/>
      <c r="IAC616" s="565"/>
      <c r="IAD616" s="565"/>
      <c r="IAE616" s="565"/>
      <c r="IAF616" s="565"/>
      <c r="IAG616" s="565"/>
      <c r="IAH616" s="565"/>
      <c r="IAI616" s="565"/>
      <c r="IAJ616" s="565"/>
      <c r="IAK616" s="565"/>
      <c r="IAL616" s="565"/>
      <c r="IAM616" s="565"/>
      <c r="IAN616" s="565"/>
      <c r="IAO616" s="565"/>
      <c r="IAP616" s="565"/>
      <c r="IAQ616" s="565"/>
      <c r="IAR616" s="565"/>
      <c r="IAS616" s="565"/>
      <c r="IAT616" s="565"/>
      <c r="IAU616" s="565"/>
      <c r="IAV616" s="565"/>
      <c r="IAW616" s="565"/>
      <c r="IAX616" s="565"/>
      <c r="IAY616" s="565"/>
      <c r="IAZ616" s="565"/>
      <c r="IBA616" s="565"/>
      <c r="IBB616" s="565"/>
      <c r="IBC616" s="565"/>
      <c r="IBD616" s="565"/>
      <c r="IBE616" s="565"/>
      <c r="IBF616" s="565"/>
      <c r="IBG616" s="565"/>
      <c r="IBH616" s="565"/>
      <c r="IBI616" s="565"/>
      <c r="IBJ616" s="565"/>
      <c r="IBK616" s="565"/>
      <c r="IBL616" s="565"/>
      <c r="IBM616" s="565"/>
      <c r="IBN616" s="565"/>
      <c r="IBO616" s="565"/>
      <c r="IBP616" s="565"/>
      <c r="IBQ616" s="565"/>
      <c r="IBR616" s="565"/>
      <c r="IBS616" s="565"/>
      <c r="IBT616" s="565"/>
      <c r="IBU616" s="565"/>
      <c r="IBV616" s="565"/>
      <c r="IBW616" s="565"/>
      <c r="IBX616" s="565"/>
      <c r="IBY616" s="565"/>
      <c r="IBZ616" s="565"/>
      <c r="ICA616" s="565"/>
      <c r="ICB616" s="565"/>
      <c r="ICC616" s="565"/>
      <c r="ICD616" s="565"/>
      <c r="ICE616" s="565"/>
      <c r="ICF616" s="565"/>
      <c r="ICG616" s="565"/>
      <c r="ICH616" s="565"/>
      <c r="ICI616" s="565"/>
      <c r="ICJ616" s="565"/>
      <c r="ICK616" s="565"/>
      <c r="ICL616" s="565"/>
      <c r="ICM616" s="565"/>
      <c r="ICN616" s="565"/>
      <c r="ICO616" s="565"/>
      <c r="ICP616" s="565"/>
      <c r="ICQ616" s="565"/>
      <c r="ICR616" s="565"/>
      <c r="ICS616" s="565"/>
      <c r="ICT616" s="565"/>
      <c r="ICU616" s="565"/>
      <c r="ICV616" s="565"/>
      <c r="ICW616" s="565"/>
      <c r="ICX616" s="565"/>
      <c r="ICY616" s="565"/>
      <c r="ICZ616" s="565"/>
      <c r="IDA616" s="565"/>
      <c r="IDB616" s="565"/>
      <c r="IDC616" s="565"/>
      <c r="IDD616" s="565"/>
      <c r="IDE616" s="565"/>
      <c r="IDF616" s="565"/>
      <c r="IDG616" s="565"/>
      <c r="IDH616" s="565"/>
      <c r="IDI616" s="565"/>
      <c r="IDJ616" s="565"/>
      <c r="IDK616" s="565"/>
      <c r="IDL616" s="565"/>
      <c r="IDM616" s="565"/>
      <c r="IDN616" s="565"/>
      <c r="IDO616" s="565"/>
      <c r="IDP616" s="565"/>
      <c r="IDQ616" s="565"/>
      <c r="IDR616" s="565"/>
      <c r="IDS616" s="565"/>
      <c r="IDT616" s="565"/>
      <c r="IDU616" s="565"/>
      <c r="IDV616" s="565"/>
      <c r="IDW616" s="565"/>
      <c r="IDX616" s="565"/>
      <c r="IDY616" s="565"/>
      <c r="IDZ616" s="565"/>
      <c r="IEA616" s="565"/>
      <c r="IEB616" s="565"/>
      <c r="IEC616" s="565"/>
      <c r="IED616" s="565"/>
      <c r="IEE616" s="565"/>
      <c r="IEF616" s="565"/>
      <c r="IEG616" s="565"/>
      <c r="IEH616" s="565"/>
      <c r="IEI616" s="565"/>
      <c r="IEJ616" s="565"/>
      <c r="IEK616" s="565"/>
      <c r="IEL616" s="565"/>
      <c r="IEM616" s="565"/>
      <c r="IEN616" s="565"/>
      <c r="IEO616" s="565"/>
      <c r="IEP616" s="565"/>
      <c r="IEQ616" s="565"/>
      <c r="IER616" s="565"/>
      <c r="IES616" s="565"/>
      <c r="IET616" s="565"/>
      <c r="IEU616" s="565"/>
      <c r="IEV616" s="565"/>
      <c r="IEW616" s="565"/>
      <c r="IEX616" s="565"/>
      <c r="IEY616" s="565"/>
      <c r="IEZ616" s="565"/>
      <c r="IFA616" s="565"/>
      <c r="IFB616" s="565"/>
      <c r="IFC616" s="565"/>
      <c r="IFD616" s="565"/>
      <c r="IFE616" s="565"/>
      <c r="IFF616" s="565"/>
      <c r="IFG616" s="565"/>
      <c r="IFH616" s="565"/>
      <c r="IFI616" s="565"/>
      <c r="IFJ616" s="565"/>
      <c r="IFK616" s="565"/>
      <c r="IFL616" s="565"/>
      <c r="IFM616" s="565"/>
      <c r="IFN616" s="565"/>
      <c r="IFO616" s="565"/>
      <c r="IFP616" s="565"/>
      <c r="IFQ616" s="565"/>
      <c r="IFR616" s="565"/>
      <c r="IFS616" s="565"/>
      <c r="IFT616" s="565"/>
      <c r="IFU616" s="565"/>
      <c r="IFV616" s="565"/>
      <c r="IFW616" s="565"/>
      <c r="IFX616" s="565"/>
      <c r="IFY616" s="565"/>
      <c r="IFZ616" s="565"/>
      <c r="IGA616" s="565"/>
      <c r="IGB616" s="565"/>
      <c r="IGC616" s="565"/>
      <c r="IGD616" s="565"/>
      <c r="IGE616" s="565"/>
      <c r="IGF616" s="565"/>
      <c r="IGG616" s="565"/>
      <c r="IGH616" s="565"/>
      <c r="IGI616" s="565"/>
      <c r="IGJ616" s="565"/>
      <c r="IGK616" s="565"/>
      <c r="IGL616" s="565"/>
      <c r="IGM616" s="565"/>
      <c r="IGN616" s="565"/>
      <c r="IGO616" s="565"/>
      <c r="IGP616" s="565"/>
      <c r="IGQ616" s="565"/>
      <c r="IGR616" s="565"/>
      <c r="IGS616" s="565"/>
      <c r="IGT616" s="565"/>
      <c r="IGU616" s="565"/>
      <c r="IGV616" s="565"/>
      <c r="IGW616" s="565"/>
      <c r="IGX616" s="565"/>
      <c r="IGY616" s="565"/>
      <c r="IGZ616" s="565"/>
      <c r="IHA616" s="565"/>
      <c r="IHB616" s="565"/>
      <c r="IHC616" s="565"/>
      <c r="IHD616" s="565"/>
      <c r="IHE616" s="565"/>
      <c r="IHF616" s="565"/>
      <c r="IHG616" s="565"/>
      <c r="IHH616" s="565"/>
      <c r="IHI616" s="565"/>
      <c r="IHJ616" s="565"/>
      <c r="IHK616" s="565"/>
      <c r="IHL616" s="565"/>
      <c r="IHM616" s="565"/>
      <c r="IHN616" s="565"/>
      <c r="IHO616" s="565"/>
      <c r="IHP616" s="565"/>
      <c r="IHQ616" s="565"/>
      <c r="IHR616" s="565"/>
      <c r="IHS616" s="565"/>
      <c r="IHT616" s="565"/>
      <c r="IHU616" s="565"/>
      <c r="IHV616" s="565"/>
      <c r="IHW616" s="565"/>
      <c r="IHX616" s="565"/>
      <c r="IHY616" s="565"/>
      <c r="IHZ616" s="565"/>
      <c r="IIA616" s="565"/>
      <c r="IIB616" s="565"/>
      <c r="IIC616" s="565"/>
      <c r="IID616" s="565"/>
      <c r="IIE616" s="565"/>
      <c r="IIF616" s="565"/>
      <c r="IIG616" s="565"/>
      <c r="IIH616" s="565"/>
      <c r="III616" s="565"/>
      <c r="IIJ616" s="565"/>
      <c r="IIK616" s="565"/>
      <c r="IIL616" s="565"/>
      <c r="IIM616" s="565"/>
      <c r="IIN616" s="565"/>
      <c r="IIO616" s="565"/>
      <c r="IIP616" s="565"/>
      <c r="IIQ616" s="565"/>
      <c r="IIR616" s="565"/>
      <c r="IIS616" s="565"/>
      <c r="IIT616" s="565"/>
      <c r="IIU616" s="565"/>
      <c r="IIV616" s="565"/>
      <c r="IIW616" s="565"/>
      <c r="IIX616" s="565"/>
      <c r="IIY616" s="565"/>
      <c r="IIZ616" s="565"/>
      <c r="IJA616" s="565"/>
      <c r="IJB616" s="565"/>
      <c r="IJC616" s="565"/>
      <c r="IJD616" s="565"/>
      <c r="IJE616" s="565"/>
      <c r="IJF616" s="565"/>
      <c r="IJG616" s="565"/>
      <c r="IJH616" s="565"/>
      <c r="IJI616" s="565"/>
      <c r="IJJ616" s="565"/>
      <c r="IJK616" s="565"/>
      <c r="IJL616" s="565"/>
      <c r="IJM616" s="565"/>
      <c r="IJN616" s="565"/>
      <c r="IJO616" s="565"/>
      <c r="IJP616" s="565"/>
      <c r="IJQ616" s="565"/>
      <c r="IJR616" s="565"/>
      <c r="IJS616" s="565"/>
      <c r="IJT616" s="565"/>
      <c r="IJU616" s="565"/>
      <c r="IJV616" s="565"/>
      <c r="IJW616" s="565"/>
      <c r="IJX616" s="565"/>
      <c r="IJY616" s="565"/>
      <c r="IJZ616" s="565"/>
      <c r="IKA616" s="565"/>
      <c r="IKB616" s="565"/>
      <c r="IKC616" s="565"/>
      <c r="IKD616" s="565"/>
      <c r="IKE616" s="565"/>
      <c r="IKF616" s="565"/>
      <c r="IKG616" s="565"/>
      <c r="IKH616" s="565"/>
      <c r="IKI616" s="565"/>
      <c r="IKJ616" s="565"/>
      <c r="IKK616" s="565"/>
      <c r="IKL616" s="565"/>
      <c r="IKM616" s="565"/>
      <c r="IKN616" s="565"/>
      <c r="IKO616" s="565"/>
      <c r="IKP616" s="565"/>
      <c r="IKQ616" s="565"/>
      <c r="IKR616" s="565"/>
      <c r="IKS616" s="565"/>
      <c r="IKT616" s="565"/>
      <c r="IKU616" s="565"/>
      <c r="IKV616" s="565"/>
      <c r="IKW616" s="565"/>
      <c r="IKX616" s="565"/>
      <c r="IKY616" s="565"/>
      <c r="IKZ616" s="565"/>
      <c r="ILA616" s="565"/>
      <c r="ILB616" s="565"/>
      <c r="ILC616" s="565"/>
      <c r="ILD616" s="565"/>
      <c r="ILE616" s="565"/>
      <c r="ILF616" s="565"/>
      <c r="ILG616" s="565"/>
      <c r="ILH616" s="565"/>
      <c r="ILI616" s="565"/>
      <c r="ILJ616" s="565"/>
      <c r="ILK616" s="565"/>
      <c r="ILL616" s="565"/>
      <c r="ILM616" s="565"/>
      <c r="ILN616" s="565"/>
      <c r="ILO616" s="565"/>
      <c r="ILP616" s="565"/>
      <c r="ILQ616" s="565"/>
      <c r="ILR616" s="565"/>
      <c r="ILS616" s="565"/>
      <c r="ILT616" s="565"/>
      <c r="ILU616" s="565"/>
      <c r="ILV616" s="565"/>
      <c r="ILW616" s="565"/>
      <c r="ILX616" s="565"/>
      <c r="ILY616" s="565"/>
      <c r="ILZ616" s="565"/>
      <c r="IMA616" s="565"/>
      <c r="IMB616" s="565"/>
      <c r="IMC616" s="565"/>
      <c r="IMD616" s="565"/>
      <c r="IME616" s="565"/>
      <c r="IMF616" s="565"/>
      <c r="IMG616" s="565"/>
      <c r="IMH616" s="565"/>
      <c r="IMI616" s="565"/>
      <c r="IMJ616" s="565"/>
      <c r="IMK616" s="565"/>
      <c r="IML616" s="565"/>
      <c r="IMM616" s="565"/>
      <c r="IMN616" s="565"/>
      <c r="IMO616" s="565"/>
      <c r="IMP616" s="565"/>
      <c r="IMQ616" s="565"/>
      <c r="IMR616" s="565"/>
      <c r="IMS616" s="565"/>
      <c r="IMT616" s="565"/>
      <c r="IMU616" s="565"/>
      <c r="IMV616" s="565"/>
      <c r="IMW616" s="565"/>
      <c r="IMX616" s="565"/>
      <c r="IMY616" s="565"/>
      <c r="IMZ616" s="565"/>
      <c r="INA616" s="565"/>
      <c r="INB616" s="565"/>
      <c r="INC616" s="565"/>
      <c r="IND616" s="565"/>
      <c r="INE616" s="565"/>
      <c r="INF616" s="565"/>
      <c r="ING616" s="565"/>
      <c r="INH616" s="565"/>
      <c r="INI616" s="565"/>
      <c r="INJ616" s="565"/>
      <c r="INK616" s="565"/>
      <c r="INL616" s="565"/>
      <c r="INM616" s="565"/>
      <c r="INN616" s="565"/>
      <c r="INO616" s="565"/>
      <c r="INP616" s="565"/>
      <c r="INQ616" s="565"/>
      <c r="INR616" s="565"/>
      <c r="INS616" s="565"/>
      <c r="INT616" s="565"/>
      <c r="INU616" s="565"/>
      <c r="INV616" s="565"/>
      <c r="INW616" s="565"/>
      <c r="INX616" s="565"/>
      <c r="INY616" s="565"/>
      <c r="INZ616" s="565"/>
      <c r="IOA616" s="565"/>
      <c r="IOB616" s="565"/>
      <c r="IOC616" s="565"/>
      <c r="IOD616" s="565"/>
      <c r="IOE616" s="565"/>
      <c r="IOF616" s="565"/>
      <c r="IOG616" s="565"/>
      <c r="IOH616" s="565"/>
      <c r="IOI616" s="565"/>
      <c r="IOJ616" s="565"/>
      <c r="IOK616" s="565"/>
      <c r="IOL616" s="565"/>
      <c r="IOM616" s="565"/>
      <c r="ION616" s="565"/>
      <c r="IOO616" s="565"/>
      <c r="IOP616" s="565"/>
      <c r="IOQ616" s="565"/>
      <c r="IOR616" s="565"/>
      <c r="IOS616" s="565"/>
      <c r="IOT616" s="565"/>
      <c r="IOU616" s="565"/>
      <c r="IOV616" s="565"/>
      <c r="IOW616" s="565"/>
      <c r="IOX616" s="565"/>
      <c r="IOY616" s="565"/>
      <c r="IOZ616" s="565"/>
      <c r="IPA616" s="565"/>
      <c r="IPB616" s="565"/>
      <c r="IPC616" s="565"/>
      <c r="IPD616" s="565"/>
      <c r="IPE616" s="565"/>
      <c r="IPF616" s="565"/>
      <c r="IPG616" s="565"/>
      <c r="IPH616" s="565"/>
      <c r="IPI616" s="565"/>
      <c r="IPJ616" s="565"/>
      <c r="IPK616" s="565"/>
      <c r="IPL616" s="565"/>
      <c r="IPM616" s="565"/>
      <c r="IPN616" s="565"/>
      <c r="IPO616" s="565"/>
      <c r="IPP616" s="565"/>
      <c r="IPQ616" s="565"/>
      <c r="IPR616" s="565"/>
      <c r="IPS616" s="565"/>
      <c r="IPT616" s="565"/>
      <c r="IPU616" s="565"/>
      <c r="IPV616" s="565"/>
      <c r="IPW616" s="565"/>
      <c r="IPX616" s="565"/>
      <c r="IPY616" s="565"/>
      <c r="IPZ616" s="565"/>
      <c r="IQA616" s="565"/>
      <c r="IQB616" s="565"/>
      <c r="IQC616" s="565"/>
      <c r="IQD616" s="565"/>
      <c r="IQE616" s="565"/>
      <c r="IQF616" s="565"/>
      <c r="IQG616" s="565"/>
      <c r="IQH616" s="565"/>
      <c r="IQI616" s="565"/>
      <c r="IQJ616" s="565"/>
      <c r="IQK616" s="565"/>
      <c r="IQL616" s="565"/>
      <c r="IQM616" s="565"/>
      <c r="IQN616" s="565"/>
      <c r="IQO616" s="565"/>
      <c r="IQP616" s="565"/>
      <c r="IQQ616" s="565"/>
      <c r="IQR616" s="565"/>
      <c r="IQS616" s="565"/>
      <c r="IQT616" s="565"/>
      <c r="IQU616" s="565"/>
      <c r="IQV616" s="565"/>
      <c r="IQW616" s="565"/>
      <c r="IQX616" s="565"/>
      <c r="IQY616" s="565"/>
      <c r="IQZ616" s="565"/>
      <c r="IRA616" s="565"/>
      <c r="IRB616" s="565"/>
      <c r="IRC616" s="565"/>
      <c r="IRD616" s="565"/>
      <c r="IRE616" s="565"/>
      <c r="IRF616" s="565"/>
      <c r="IRG616" s="565"/>
      <c r="IRH616" s="565"/>
      <c r="IRI616" s="565"/>
      <c r="IRJ616" s="565"/>
      <c r="IRK616" s="565"/>
      <c r="IRL616" s="565"/>
      <c r="IRM616" s="565"/>
      <c r="IRN616" s="565"/>
      <c r="IRO616" s="565"/>
      <c r="IRP616" s="565"/>
      <c r="IRQ616" s="565"/>
      <c r="IRR616" s="565"/>
      <c r="IRS616" s="565"/>
      <c r="IRT616" s="565"/>
      <c r="IRU616" s="565"/>
      <c r="IRV616" s="565"/>
      <c r="IRW616" s="565"/>
      <c r="IRX616" s="565"/>
      <c r="IRY616" s="565"/>
      <c r="IRZ616" s="565"/>
      <c r="ISA616" s="565"/>
      <c r="ISB616" s="565"/>
      <c r="ISC616" s="565"/>
      <c r="ISD616" s="565"/>
      <c r="ISE616" s="565"/>
      <c r="ISF616" s="565"/>
      <c r="ISG616" s="565"/>
      <c r="ISH616" s="565"/>
      <c r="ISI616" s="565"/>
      <c r="ISJ616" s="565"/>
      <c r="ISK616" s="565"/>
      <c r="ISL616" s="565"/>
      <c r="ISM616" s="565"/>
      <c r="ISN616" s="565"/>
      <c r="ISO616" s="565"/>
      <c r="ISP616" s="565"/>
      <c r="ISQ616" s="565"/>
      <c r="ISR616" s="565"/>
      <c r="ISS616" s="565"/>
      <c r="IST616" s="565"/>
      <c r="ISU616" s="565"/>
      <c r="ISV616" s="565"/>
      <c r="ISW616" s="565"/>
      <c r="ISX616" s="565"/>
      <c r="ISY616" s="565"/>
      <c r="ISZ616" s="565"/>
      <c r="ITA616" s="565"/>
      <c r="ITB616" s="565"/>
      <c r="ITC616" s="565"/>
      <c r="ITD616" s="565"/>
      <c r="ITE616" s="565"/>
      <c r="ITF616" s="565"/>
      <c r="ITG616" s="565"/>
      <c r="ITH616" s="565"/>
      <c r="ITI616" s="565"/>
      <c r="ITJ616" s="565"/>
      <c r="ITK616" s="565"/>
      <c r="ITL616" s="565"/>
      <c r="ITM616" s="565"/>
      <c r="ITN616" s="565"/>
      <c r="ITO616" s="565"/>
      <c r="ITP616" s="565"/>
      <c r="ITQ616" s="565"/>
      <c r="ITR616" s="565"/>
      <c r="ITS616" s="565"/>
      <c r="ITT616" s="565"/>
      <c r="ITU616" s="565"/>
      <c r="ITV616" s="565"/>
      <c r="ITW616" s="565"/>
      <c r="ITX616" s="565"/>
      <c r="ITY616" s="565"/>
      <c r="ITZ616" s="565"/>
      <c r="IUA616" s="565"/>
      <c r="IUB616" s="565"/>
      <c r="IUC616" s="565"/>
      <c r="IUD616" s="565"/>
      <c r="IUE616" s="565"/>
      <c r="IUF616" s="565"/>
      <c r="IUG616" s="565"/>
      <c r="IUH616" s="565"/>
      <c r="IUI616" s="565"/>
      <c r="IUJ616" s="565"/>
      <c r="IUK616" s="565"/>
      <c r="IUL616" s="565"/>
      <c r="IUM616" s="565"/>
      <c r="IUN616" s="565"/>
      <c r="IUO616" s="565"/>
      <c r="IUP616" s="565"/>
      <c r="IUQ616" s="565"/>
      <c r="IUR616" s="565"/>
      <c r="IUS616" s="565"/>
      <c r="IUT616" s="565"/>
      <c r="IUU616" s="565"/>
      <c r="IUV616" s="565"/>
      <c r="IUW616" s="565"/>
      <c r="IUX616" s="565"/>
      <c r="IUY616" s="565"/>
      <c r="IUZ616" s="565"/>
      <c r="IVA616" s="565"/>
      <c r="IVB616" s="565"/>
      <c r="IVC616" s="565"/>
      <c r="IVD616" s="565"/>
      <c r="IVE616" s="565"/>
      <c r="IVF616" s="565"/>
      <c r="IVG616" s="565"/>
      <c r="IVH616" s="565"/>
      <c r="IVI616" s="565"/>
      <c r="IVJ616" s="565"/>
      <c r="IVK616" s="565"/>
      <c r="IVL616" s="565"/>
      <c r="IVM616" s="565"/>
      <c r="IVN616" s="565"/>
      <c r="IVO616" s="565"/>
      <c r="IVP616" s="565"/>
      <c r="IVQ616" s="565"/>
      <c r="IVR616" s="565"/>
      <c r="IVS616" s="565"/>
      <c r="IVT616" s="565"/>
      <c r="IVU616" s="565"/>
      <c r="IVV616" s="565"/>
      <c r="IVW616" s="565"/>
      <c r="IVX616" s="565"/>
      <c r="IVY616" s="565"/>
      <c r="IVZ616" s="565"/>
      <c r="IWA616" s="565"/>
      <c r="IWB616" s="565"/>
      <c r="IWC616" s="565"/>
      <c r="IWD616" s="565"/>
      <c r="IWE616" s="565"/>
      <c r="IWF616" s="565"/>
      <c r="IWG616" s="565"/>
      <c r="IWH616" s="565"/>
      <c r="IWI616" s="565"/>
      <c r="IWJ616" s="565"/>
      <c r="IWK616" s="565"/>
      <c r="IWL616" s="565"/>
      <c r="IWM616" s="565"/>
      <c r="IWN616" s="565"/>
      <c r="IWO616" s="565"/>
      <c r="IWP616" s="565"/>
      <c r="IWQ616" s="565"/>
      <c r="IWR616" s="565"/>
      <c r="IWS616" s="565"/>
      <c r="IWT616" s="565"/>
      <c r="IWU616" s="565"/>
      <c r="IWV616" s="565"/>
      <c r="IWW616" s="565"/>
      <c r="IWX616" s="565"/>
      <c r="IWY616" s="565"/>
      <c r="IWZ616" s="565"/>
      <c r="IXA616" s="565"/>
      <c r="IXB616" s="565"/>
      <c r="IXC616" s="565"/>
      <c r="IXD616" s="565"/>
      <c r="IXE616" s="565"/>
      <c r="IXF616" s="565"/>
      <c r="IXG616" s="565"/>
      <c r="IXH616" s="565"/>
      <c r="IXI616" s="565"/>
      <c r="IXJ616" s="565"/>
      <c r="IXK616" s="565"/>
      <c r="IXL616" s="565"/>
      <c r="IXM616" s="565"/>
      <c r="IXN616" s="565"/>
      <c r="IXO616" s="565"/>
      <c r="IXP616" s="565"/>
      <c r="IXQ616" s="565"/>
      <c r="IXR616" s="565"/>
      <c r="IXS616" s="565"/>
      <c r="IXT616" s="565"/>
      <c r="IXU616" s="565"/>
      <c r="IXV616" s="565"/>
      <c r="IXW616" s="565"/>
      <c r="IXX616" s="565"/>
      <c r="IXY616" s="565"/>
      <c r="IXZ616" s="565"/>
      <c r="IYA616" s="565"/>
      <c r="IYB616" s="565"/>
      <c r="IYC616" s="565"/>
      <c r="IYD616" s="565"/>
      <c r="IYE616" s="565"/>
      <c r="IYF616" s="565"/>
      <c r="IYG616" s="565"/>
      <c r="IYH616" s="565"/>
      <c r="IYI616" s="565"/>
      <c r="IYJ616" s="565"/>
      <c r="IYK616" s="565"/>
      <c r="IYL616" s="565"/>
      <c r="IYM616" s="565"/>
      <c r="IYN616" s="565"/>
      <c r="IYO616" s="565"/>
      <c r="IYP616" s="565"/>
      <c r="IYQ616" s="565"/>
      <c r="IYR616" s="565"/>
      <c r="IYS616" s="565"/>
      <c r="IYT616" s="565"/>
      <c r="IYU616" s="565"/>
      <c r="IYV616" s="565"/>
      <c r="IYW616" s="565"/>
      <c r="IYX616" s="565"/>
      <c r="IYY616" s="565"/>
      <c r="IYZ616" s="565"/>
      <c r="IZA616" s="565"/>
      <c r="IZB616" s="565"/>
      <c r="IZC616" s="565"/>
      <c r="IZD616" s="565"/>
      <c r="IZE616" s="565"/>
      <c r="IZF616" s="565"/>
      <c r="IZG616" s="565"/>
      <c r="IZH616" s="565"/>
      <c r="IZI616" s="565"/>
      <c r="IZJ616" s="565"/>
      <c r="IZK616" s="565"/>
      <c r="IZL616" s="565"/>
      <c r="IZM616" s="565"/>
      <c r="IZN616" s="565"/>
      <c r="IZO616" s="565"/>
      <c r="IZP616" s="565"/>
      <c r="IZQ616" s="565"/>
      <c r="IZR616" s="565"/>
      <c r="IZS616" s="565"/>
      <c r="IZT616" s="565"/>
      <c r="IZU616" s="565"/>
      <c r="IZV616" s="565"/>
      <c r="IZW616" s="565"/>
      <c r="IZX616" s="565"/>
      <c r="IZY616" s="565"/>
      <c r="IZZ616" s="565"/>
      <c r="JAA616" s="565"/>
      <c r="JAB616" s="565"/>
      <c r="JAC616" s="565"/>
      <c r="JAD616" s="565"/>
      <c r="JAE616" s="565"/>
      <c r="JAF616" s="565"/>
      <c r="JAG616" s="565"/>
      <c r="JAH616" s="565"/>
      <c r="JAI616" s="565"/>
      <c r="JAJ616" s="565"/>
      <c r="JAK616" s="565"/>
      <c r="JAL616" s="565"/>
      <c r="JAM616" s="565"/>
      <c r="JAN616" s="565"/>
      <c r="JAO616" s="565"/>
      <c r="JAP616" s="565"/>
      <c r="JAQ616" s="565"/>
      <c r="JAR616" s="565"/>
      <c r="JAS616" s="565"/>
      <c r="JAT616" s="565"/>
      <c r="JAU616" s="565"/>
      <c r="JAV616" s="565"/>
      <c r="JAW616" s="565"/>
      <c r="JAX616" s="565"/>
      <c r="JAY616" s="565"/>
      <c r="JAZ616" s="565"/>
      <c r="JBA616" s="565"/>
      <c r="JBB616" s="565"/>
      <c r="JBC616" s="565"/>
      <c r="JBD616" s="565"/>
      <c r="JBE616" s="565"/>
      <c r="JBF616" s="565"/>
      <c r="JBG616" s="565"/>
      <c r="JBH616" s="565"/>
      <c r="JBI616" s="565"/>
      <c r="JBJ616" s="565"/>
      <c r="JBK616" s="565"/>
      <c r="JBL616" s="565"/>
      <c r="JBM616" s="565"/>
      <c r="JBN616" s="565"/>
      <c r="JBO616" s="565"/>
      <c r="JBP616" s="565"/>
      <c r="JBQ616" s="565"/>
      <c r="JBR616" s="565"/>
      <c r="JBS616" s="565"/>
      <c r="JBT616" s="565"/>
      <c r="JBU616" s="565"/>
      <c r="JBV616" s="565"/>
      <c r="JBW616" s="565"/>
      <c r="JBX616" s="565"/>
      <c r="JBY616" s="565"/>
      <c r="JBZ616" s="565"/>
      <c r="JCA616" s="565"/>
      <c r="JCB616" s="565"/>
      <c r="JCC616" s="565"/>
      <c r="JCD616" s="565"/>
      <c r="JCE616" s="565"/>
      <c r="JCF616" s="565"/>
      <c r="JCG616" s="565"/>
      <c r="JCH616" s="565"/>
      <c r="JCI616" s="565"/>
      <c r="JCJ616" s="565"/>
      <c r="JCK616" s="565"/>
      <c r="JCL616" s="565"/>
      <c r="JCM616" s="565"/>
      <c r="JCN616" s="565"/>
      <c r="JCO616" s="565"/>
      <c r="JCP616" s="565"/>
      <c r="JCQ616" s="565"/>
      <c r="JCR616" s="565"/>
      <c r="JCS616" s="565"/>
      <c r="JCT616" s="565"/>
      <c r="JCU616" s="565"/>
      <c r="JCV616" s="565"/>
      <c r="JCW616" s="565"/>
      <c r="JCX616" s="565"/>
      <c r="JCY616" s="565"/>
      <c r="JCZ616" s="565"/>
      <c r="JDA616" s="565"/>
      <c r="JDB616" s="565"/>
      <c r="JDC616" s="565"/>
      <c r="JDD616" s="565"/>
      <c r="JDE616" s="565"/>
      <c r="JDF616" s="565"/>
      <c r="JDG616" s="565"/>
      <c r="JDH616" s="565"/>
      <c r="JDI616" s="565"/>
      <c r="JDJ616" s="565"/>
      <c r="JDK616" s="565"/>
      <c r="JDL616" s="565"/>
      <c r="JDM616" s="565"/>
      <c r="JDN616" s="565"/>
      <c r="JDO616" s="565"/>
      <c r="JDP616" s="565"/>
      <c r="JDQ616" s="565"/>
      <c r="JDR616" s="565"/>
      <c r="JDS616" s="565"/>
      <c r="JDT616" s="565"/>
      <c r="JDU616" s="565"/>
      <c r="JDV616" s="565"/>
      <c r="JDW616" s="565"/>
      <c r="JDX616" s="565"/>
      <c r="JDY616" s="565"/>
      <c r="JDZ616" s="565"/>
      <c r="JEA616" s="565"/>
      <c r="JEB616" s="565"/>
      <c r="JEC616" s="565"/>
      <c r="JED616" s="565"/>
      <c r="JEE616" s="565"/>
      <c r="JEF616" s="565"/>
      <c r="JEG616" s="565"/>
      <c r="JEH616" s="565"/>
      <c r="JEI616" s="565"/>
      <c r="JEJ616" s="565"/>
      <c r="JEK616" s="565"/>
      <c r="JEL616" s="565"/>
      <c r="JEM616" s="565"/>
      <c r="JEN616" s="565"/>
      <c r="JEO616" s="565"/>
      <c r="JEP616" s="565"/>
      <c r="JEQ616" s="565"/>
      <c r="JER616" s="565"/>
      <c r="JES616" s="565"/>
      <c r="JET616" s="565"/>
      <c r="JEU616" s="565"/>
      <c r="JEV616" s="565"/>
      <c r="JEW616" s="565"/>
      <c r="JEX616" s="565"/>
      <c r="JEY616" s="565"/>
      <c r="JEZ616" s="565"/>
      <c r="JFA616" s="565"/>
      <c r="JFB616" s="565"/>
      <c r="JFC616" s="565"/>
      <c r="JFD616" s="565"/>
      <c r="JFE616" s="565"/>
      <c r="JFF616" s="565"/>
      <c r="JFG616" s="565"/>
      <c r="JFH616" s="565"/>
      <c r="JFI616" s="565"/>
      <c r="JFJ616" s="565"/>
      <c r="JFK616" s="565"/>
      <c r="JFL616" s="565"/>
      <c r="JFM616" s="565"/>
      <c r="JFN616" s="565"/>
      <c r="JFO616" s="565"/>
      <c r="JFP616" s="565"/>
      <c r="JFQ616" s="565"/>
      <c r="JFR616" s="565"/>
      <c r="JFS616" s="565"/>
      <c r="JFT616" s="565"/>
      <c r="JFU616" s="565"/>
      <c r="JFV616" s="565"/>
      <c r="JFW616" s="565"/>
      <c r="JFX616" s="565"/>
      <c r="JFY616" s="565"/>
      <c r="JFZ616" s="565"/>
      <c r="JGA616" s="565"/>
      <c r="JGB616" s="565"/>
      <c r="JGC616" s="565"/>
      <c r="JGD616" s="565"/>
      <c r="JGE616" s="565"/>
      <c r="JGF616" s="565"/>
      <c r="JGG616" s="565"/>
      <c r="JGH616" s="565"/>
      <c r="JGI616" s="565"/>
      <c r="JGJ616" s="565"/>
      <c r="JGK616" s="565"/>
      <c r="JGL616" s="565"/>
      <c r="JGM616" s="565"/>
      <c r="JGN616" s="565"/>
      <c r="JGO616" s="565"/>
      <c r="JGP616" s="565"/>
      <c r="JGQ616" s="565"/>
      <c r="JGR616" s="565"/>
      <c r="JGS616" s="565"/>
      <c r="JGT616" s="565"/>
      <c r="JGU616" s="565"/>
      <c r="JGV616" s="565"/>
      <c r="JGW616" s="565"/>
      <c r="JGX616" s="565"/>
      <c r="JGY616" s="565"/>
      <c r="JGZ616" s="565"/>
      <c r="JHA616" s="565"/>
      <c r="JHB616" s="565"/>
      <c r="JHC616" s="565"/>
      <c r="JHD616" s="565"/>
      <c r="JHE616" s="565"/>
      <c r="JHF616" s="565"/>
      <c r="JHG616" s="565"/>
      <c r="JHH616" s="565"/>
      <c r="JHI616" s="565"/>
      <c r="JHJ616" s="565"/>
      <c r="JHK616" s="565"/>
      <c r="JHL616" s="565"/>
      <c r="JHM616" s="565"/>
      <c r="JHN616" s="565"/>
      <c r="JHO616" s="565"/>
      <c r="JHP616" s="565"/>
      <c r="JHQ616" s="565"/>
      <c r="JHR616" s="565"/>
      <c r="JHS616" s="565"/>
      <c r="JHT616" s="565"/>
      <c r="JHU616" s="565"/>
      <c r="JHV616" s="565"/>
      <c r="JHW616" s="565"/>
      <c r="JHX616" s="565"/>
      <c r="JHY616" s="565"/>
      <c r="JHZ616" s="565"/>
      <c r="JIA616" s="565"/>
      <c r="JIB616" s="565"/>
      <c r="JIC616" s="565"/>
      <c r="JID616" s="565"/>
      <c r="JIE616" s="565"/>
      <c r="JIF616" s="565"/>
      <c r="JIG616" s="565"/>
      <c r="JIH616" s="565"/>
      <c r="JII616" s="565"/>
      <c r="JIJ616" s="565"/>
      <c r="JIK616" s="565"/>
      <c r="JIL616" s="565"/>
      <c r="JIM616" s="565"/>
      <c r="JIN616" s="565"/>
      <c r="JIO616" s="565"/>
      <c r="JIP616" s="565"/>
      <c r="JIQ616" s="565"/>
      <c r="JIR616" s="565"/>
      <c r="JIS616" s="565"/>
      <c r="JIT616" s="565"/>
      <c r="JIU616" s="565"/>
      <c r="JIV616" s="565"/>
      <c r="JIW616" s="565"/>
      <c r="JIX616" s="565"/>
      <c r="JIY616" s="565"/>
      <c r="JIZ616" s="565"/>
      <c r="JJA616" s="565"/>
      <c r="JJB616" s="565"/>
      <c r="JJC616" s="565"/>
      <c r="JJD616" s="565"/>
      <c r="JJE616" s="565"/>
      <c r="JJF616" s="565"/>
      <c r="JJG616" s="565"/>
      <c r="JJH616" s="565"/>
      <c r="JJI616" s="565"/>
      <c r="JJJ616" s="565"/>
      <c r="JJK616" s="565"/>
      <c r="JJL616" s="565"/>
      <c r="JJM616" s="565"/>
      <c r="JJN616" s="565"/>
      <c r="JJO616" s="565"/>
      <c r="JJP616" s="565"/>
      <c r="JJQ616" s="565"/>
      <c r="JJR616" s="565"/>
      <c r="JJS616" s="565"/>
      <c r="JJT616" s="565"/>
      <c r="JJU616" s="565"/>
      <c r="JJV616" s="565"/>
      <c r="JJW616" s="565"/>
      <c r="JJX616" s="565"/>
      <c r="JJY616" s="565"/>
      <c r="JJZ616" s="565"/>
      <c r="JKA616" s="565"/>
      <c r="JKB616" s="565"/>
      <c r="JKC616" s="565"/>
      <c r="JKD616" s="565"/>
      <c r="JKE616" s="565"/>
      <c r="JKF616" s="565"/>
      <c r="JKG616" s="565"/>
      <c r="JKH616" s="565"/>
      <c r="JKI616" s="565"/>
      <c r="JKJ616" s="565"/>
      <c r="JKK616" s="565"/>
      <c r="JKL616" s="565"/>
      <c r="JKM616" s="565"/>
      <c r="JKN616" s="565"/>
      <c r="JKO616" s="565"/>
      <c r="JKP616" s="565"/>
      <c r="JKQ616" s="565"/>
      <c r="JKR616" s="565"/>
      <c r="JKS616" s="565"/>
      <c r="JKT616" s="565"/>
      <c r="JKU616" s="565"/>
      <c r="JKV616" s="565"/>
      <c r="JKW616" s="565"/>
      <c r="JKX616" s="565"/>
      <c r="JKY616" s="565"/>
      <c r="JKZ616" s="565"/>
      <c r="JLA616" s="565"/>
      <c r="JLB616" s="565"/>
      <c r="JLC616" s="565"/>
      <c r="JLD616" s="565"/>
      <c r="JLE616" s="565"/>
      <c r="JLF616" s="565"/>
      <c r="JLG616" s="565"/>
      <c r="JLH616" s="565"/>
      <c r="JLI616" s="565"/>
      <c r="JLJ616" s="565"/>
      <c r="JLK616" s="565"/>
      <c r="JLL616" s="565"/>
      <c r="JLM616" s="565"/>
      <c r="JLN616" s="565"/>
      <c r="JLO616" s="565"/>
      <c r="JLP616" s="565"/>
      <c r="JLQ616" s="565"/>
      <c r="JLR616" s="565"/>
      <c r="JLS616" s="565"/>
      <c r="JLT616" s="565"/>
      <c r="JLU616" s="565"/>
      <c r="JLV616" s="565"/>
      <c r="JLW616" s="565"/>
      <c r="JLX616" s="565"/>
      <c r="JLY616" s="565"/>
      <c r="JLZ616" s="565"/>
      <c r="JMA616" s="565"/>
      <c r="JMB616" s="565"/>
      <c r="JMC616" s="565"/>
      <c r="JMD616" s="565"/>
      <c r="JME616" s="565"/>
      <c r="JMF616" s="565"/>
      <c r="JMG616" s="565"/>
      <c r="JMH616" s="565"/>
      <c r="JMI616" s="565"/>
      <c r="JMJ616" s="565"/>
      <c r="JMK616" s="565"/>
      <c r="JML616" s="565"/>
      <c r="JMM616" s="565"/>
      <c r="JMN616" s="565"/>
      <c r="JMO616" s="565"/>
      <c r="JMP616" s="565"/>
      <c r="JMQ616" s="565"/>
      <c r="JMR616" s="565"/>
      <c r="JMS616" s="565"/>
      <c r="JMT616" s="565"/>
      <c r="JMU616" s="565"/>
      <c r="JMV616" s="565"/>
      <c r="JMW616" s="565"/>
      <c r="JMX616" s="565"/>
      <c r="JMY616" s="565"/>
      <c r="JMZ616" s="565"/>
      <c r="JNA616" s="565"/>
      <c r="JNB616" s="565"/>
      <c r="JNC616" s="565"/>
      <c r="JND616" s="565"/>
      <c r="JNE616" s="565"/>
      <c r="JNF616" s="565"/>
      <c r="JNG616" s="565"/>
      <c r="JNH616" s="565"/>
      <c r="JNI616" s="565"/>
      <c r="JNJ616" s="565"/>
      <c r="JNK616" s="565"/>
      <c r="JNL616" s="565"/>
      <c r="JNM616" s="565"/>
      <c r="JNN616" s="565"/>
      <c r="JNO616" s="565"/>
      <c r="JNP616" s="565"/>
      <c r="JNQ616" s="565"/>
      <c r="JNR616" s="565"/>
      <c r="JNS616" s="565"/>
      <c r="JNT616" s="565"/>
      <c r="JNU616" s="565"/>
      <c r="JNV616" s="565"/>
      <c r="JNW616" s="565"/>
      <c r="JNX616" s="565"/>
      <c r="JNY616" s="565"/>
      <c r="JNZ616" s="565"/>
      <c r="JOA616" s="565"/>
      <c r="JOB616" s="565"/>
      <c r="JOC616" s="565"/>
      <c r="JOD616" s="565"/>
      <c r="JOE616" s="565"/>
      <c r="JOF616" s="565"/>
      <c r="JOG616" s="565"/>
      <c r="JOH616" s="565"/>
      <c r="JOI616" s="565"/>
      <c r="JOJ616" s="565"/>
      <c r="JOK616" s="565"/>
      <c r="JOL616" s="565"/>
      <c r="JOM616" s="565"/>
      <c r="JON616" s="565"/>
      <c r="JOO616" s="565"/>
      <c r="JOP616" s="565"/>
      <c r="JOQ616" s="565"/>
      <c r="JOR616" s="565"/>
      <c r="JOS616" s="565"/>
      <c r="JOT616" s="565"/>
      <c r="JOU616" s="565"/>
      <c r="JOV616" s="565"/>
      <c r="JOW616" s="565"/>
      <c r="JOX616" s="565"/>
      <c r="JOY616" s="565"/>
      <c r="JOZ616" s="565"/>
      <c r="JPA616" s="565"/>
      <c r="JPB616" s="565"/>
      <c r="JPC616" s="565"/>
      <c r="JPD616" s="565"/>
      <c r="JPE616" s="565"/>
      <c r="JPF616" s="565"/>
      <c r="JPG616" s="565"/>
      <c r="JPH616" s="565"/>
      <c r="JPI616" s="565"/>
      <c r="JPJ616" s="565"/>
      <c r="JPK616" s="565"/>
      <c r="JPL616" s="565"/>
      <c r="JPM616" s="565"/>
      <c r="JPN616" s="565"/>
      <c r="JPO616" s="565"/>
      <c r="JPP616" s="565"/>
      <c r="JPQ616" s="565"/>
      <c r="JPR616" s="565"/>
      <c r="JPS616" s="565"/>
      <c r="JPT616" s="565"/>
      <c r="JPU616" s="565"/>
      <c r="JPV616" s="565"/>
      <c r="JPW616" s="565"/>
      <c r="JPX616" s="565"/>
      <c r="JPY616" s="565"/>
      <c r="JPZ616" s="565"/>
      <c r="JQA616" s="565"/>
      <c r="JQB616" s="565"/>
      <c r="JQC616" s="565"/>
      <c r="JQD616" s="565"/>
      <c r="JQE616" s="565"/>
      <c r="JQF616" s="565"/>
      <c r="JQG616" s="565"/>
      <c r="JQH616" s="565"/>
      <c r="JQI616" s="565"/>
      <c r="JQJ616" s="565"/>
      <c r="JQK616" s="565"/>
      <c r="JQL616" s="565"/>
      <c r="JQM616" s="565"/>
      <c r="JQN616" s="565"/>
      <c r="JQO616" s="565"/>
      <c r="JQP616" s="565"/>
      <c r="JQQ616" s="565"/>
      <c r="JQR616" s="565"/>
      <c r="JQS616" s="565"/>
      <c r="JQT616" s="565"/>
      <c r="JQU616" s="565"/>
      <c r="JQV616" s="565"/>
      <c r="JQW616" s="565"/>
      <c r="JQX616" s="565"/>
      <c r="JQY616" s="565"/>
      <c r="JQZ616" s="565"/>
      <c r="JRA616" s="565"/>
      <c r="JRB616" s="565"/>
      <c r="JRC616" s="565"/>
      <c r="JRD616" s="565"/>
      <c r="JRE616" s="565"/>
      <c r="JRF616" s="565"/>
      <c r="JRG616" s="565"/>
      <c r="JRH616" s="565"/>
      <c r="JRI616" s="565"/>
      <c r="JRJ616" s="565"/>
      <c r="JRK616" s="565"/>
      <c r="JRL616" s="565"/>
      <c r="JRM616" s="565"/>
      <c r="JRN616" s="565"/>
      <c r="JRO616" s="565"/>
      <c r="JRP616" s="565"/>
      <c r="JRQ616" s="565"/>
      <c r="JRR616" s="565"/>
      <c r="JRS616" s="565"/>
      <c r="JRT616" s="565"/>
      <c r="JRU616" s="565"/>
      <c r="JRV616" s="565"/>
      <c r="JRW616" s="565"/>
      <c r="JRX616" s="565"/>
      <c r="JRY616" s="565"/>
      <c r="JRZ616" s="565"/>
      <c r="JSA616" s="565"/>
      <c r="JSB616" s="565"/>
      <c r="JSC616" s="565"/>
      <c r="JSD616" s="565"/>
      <c r="JSE616" s="565"/>
      <c r="JSF616" s="565"/>
      <c r="JSG616" s="565"/>
      <c r="JSH616" s="565"/>
      <c r="JSI616" s="565"/>
      <c r="JSJ616" s="565"/>
      <c r="JSK616" s="565"/>
      <c r="JSL616" s="565"/>
      <c r="JSM616" s="565"/>
      <c r="JSN616" s="565"/>
      <c r="JSO616" s="565"/>
      <c r="JSP616" s="565"/>
      <c r="JSQ616" s="565"/>
      <c r="JSR616" s="565"/>
      <c r="JSS616" s="565"/>
      <c r="JST616" s="565"/>
      <c r="JSU616" s="565"/>
      <c r="JSV616" s="565"/>
      <c r="JSW616" s="565"/>
      <c r="JSX616" s="565"/>
      <c r="JSY616" s="565"/>
      <c r="JSZ616" s="565"/>
      <c r="JTA616" s="565"/>
      <c r="JTB616" s="565"/>
      <c r="JTC616" s="565"/>
      <c r="JTD616" s="565"/>
      <c r="JTE616" s="565"/>
      <c r="JTF616" s="565"/>
      <c r="JTG616" s="565"/>
      <c r="JTH616" s="565"/>
      <c r="JTI616" s="565"/>
      <c r="JTJ616" s="565"/>
      <c r="JTK616" s="565"/>
      <c r="JTL616" s="565"/>
      <c r="JTM616" s="565"/>
      <c r="JTN616" s="565"/>
      <c r="JTO616" s="565"/>
      <c r="JTP616" s="565"/>
      <c r="JTQ616" s="565"/>
      <c r="JTR616" s="565"/>
      <c r="JTS616" s="565"/>
      <c r="JTT616" s="565"/>
      <c r="JTU616" s="565"/>
      <c r="JTV616" s="565"/>
      <c r="JTW616" s="565"/>
      <c r="JTX616" s="565"/>
      <c r="JTY616" s="565"/>
      <c r="JTZ616" s="565"/>
      <c r="JUA616" s="565"/>
      <c r="JUB616" s="565"/>
      <c r="JUC616" s="565"/>
      <c r="JUD616" s="565"/>
      <c r="JUE616" s="565"/>
      <c r="JUF616" s="565"/>
      <c r="JUG616" s="565"/>
      <c r="JUH616" s="565"/>
      <c r="JUI616" s="565"/>
      <c r="JUJ616" s="565"/>
      <c r="JUK616" s="565"/>
      <c r="JUL616" s="565"/>
      <c r="JUM616" s="565"/>
      <c r="JUN616" s="565"/>
      <c r="JUO616" s="565"/>
      <c r="JUP616" s="565"/>
      <c r="JUQ616" s="565"/>
      <c r="JUR616" s="565"/>
      <c r="JUS616" s="565"/>
      <c r="JUT616" s="565"/>
      <c r="JUU616" s="565"/>
      <c r="JUV616" s="565"/>
      <c r="JUW616" s="565"/>
      <c r="JUX616" s="565"/>
      <c r="JUY616" s="565"/>
      <c r="JUZ616" s="565"/>
      <c r="JVA616" s="565"/>
      <c r="JVB616" s="565"/>
      <c r="JVC616" s="565"/>
      <c r="JVD616" s="565"/>
      <c r="JVE616" s="565"/>
      <c r="JVF616" s="565"/>
      <c r="JVG616" s="565"/>
      <c r="JVH616" s="565"/>
      <c r="JVI616" s="565"/>
      <c r="JVJ616" s="565"/>
      <c r="JVK616" s="565"/>
      <c r="JVL616" s="565"/>
      <c r="JVM616" s="565"/>
      <c r="JVN616" s="565"/>
      <c r="JVO616" s="565"/>
      <c r="JVP616" s="565"/>
      <c r="JVQ616" s="565"/>
      <c r="JVR616" s="565"/>
      <c r="JVS616" s="565"/>
      <c r="JVT616" s="565"/>
      <c r="JVU616" s="565"/>
      <c r="JVV616" s="565"/>
      <c r="JVW616" s="565"/>
      <c r="JVX616" s="565"/>
      <c r="JVY616" s="565"/>
      <c r="JVZ616" s="565"/>
      <c r="JWA616" s="565"/>
      <c r="JWB616" s="565"/>
      <c r="JWC616" s="565"/>
      <c r="JWD616" s="565"/>
      <c r="JWE616" s="565"/>
      <c r="JWF616" s="565"/>
      <c r="JWG616" s="565"/>
      <c r="JWH616" s="565"/>
      <c r="JWI616" s="565"/>
      <c r="JWJ616" s="565"/>
      <c r="JWK616" s="565"/>
      <c r="JWL616" s="565"/>
      <c r="JWM616" s="565"/>
      <c r="JWN616" s="565"/>
      <c r="JWO616" s="565"/>
      <c r="JWP616" s="565"/>
      <c r="JWQ616" s="565"/>
      <c r="JWR616" s="565"/>
      <c r="JWS616" s="565"/>
      <c r="JWT616" s="565"/>
      <c r="JWU616" s="565"/>
      <c r="JWV616" s="565"/>
      <c r="JWW616" s="565"/>
      <c r="JWX616" s="565"/>
      <c r="JWY616" s="565"/>
      <c r="JWZ616" s="565"/>
      <c r="JXA616" s="565"/>
      <c r="JXB616" s="565"/>
      <c r="JXC616" s="565"/>
      <c r="JXD616" s="565"/>
      <c r="JXE616" s="565"/>
      <c r="JXF616" s="565"/>
      <c r="JXG616" s="565"/>
      <c r="JXH616" s="565"/>
      <c r="JXI616" s="565"/>
      <c r="JXJ616" s="565"/>
      <c r="JXK616" s="565"/>
      <c r="JXL616" s="565"/>
      <c r="JXM616" s="565"/>
      <c r="JXN616" s="565"/>
      <c r="JXO616" s="565"/>
      <c r="JXP616" s="565"/>
      <c r="JXQ616" s="565"/>
      <c r="JXR616" s="565"/>
      <c r="JXS616" s="565"/>
      <c r="JXT616" s="565"/>
      <c r="JXU616" s="565"/>
      <c r="JXV616" s="565"/>
      <c r="JXW616" s="565"/>
      <c r="JXX616" s="565"/>
      <c r="JXY616" s="565"/>
      <c r="JXZ616" s="565"/>
      <c r="JYA616" s="565"/>
      <c r="JYB616" s="565"/>
      <c r="JYC616" s="565"/>
      <c r="JYD616" s="565"/>
      <c r="JYE616" s="565"/>
      <c r="JYF616" s="565"/>
      <c r="JYG616" s="565"/>
      <c r="JYH616" s="565"/>
      <c r="JYI616" s="565"/>
      <c r="JYJ616" s="565"/>
      <c r="JYK616" s="565"/>
      <c r="JYL616" s="565"/>
      <c r="JYM616" s="565"/>
      <c r="JYN616" s="565"/>
      <c r="JYO616" s="565"/>
      <c r="JYP616" s="565"/>
      <c r="JYQ616" s="565"/>
      <c r="JYR616" s="565"/>
      <c r="JYS616" s="565"/>
      <c r="JYT616" s="565"/>
      <c r="JYU616" s="565"/>
      <c r="JYV616" s="565"/>
      <c r="JYW616" s="565"/>
      <c r="JYX616" s="565"/>
      <c r="JYY616" s="565"/>
      <c r="JYZ616" s="565"/>
      <c r="JZA616" s="565"/>
      <c r="JZB616" s="565"/>
      <c r="JZC616" s="565"/>
      <c r="JZD616" s="565"/>
      <c r="JZE616" s="565"/>
      <c r="JZF616" s="565"/>
      <c r="JZG616" s="565"/>
      <c r="JZH616" s="565"/>
      <c r="JZI616" s="565"/>
      <c r="JZJ616" s="565"/>
      <c r="JZK616" s="565"/>
      <c r="JZL616" s="565"/>
      <c r="JZM616" s="565"/>
      <c r="JZN616" s="565"/>
      <c r="JZO616" s="565"/>
      <c r="JZP616" s="565"/>
      <c r="JZQ616" s="565"/>
      <c r="JZR616" s="565"/>
      <c r="JZS616" s="565"/>
      <c r="JZT616" s="565"/>
      <c r="JZU616" s="565"/>
      <c r="JZV616" s="565"/>
      <c r="JZW616" s="565"/>
      <c r="JZX616" s="565"/>
      <c r="JZY616" s="565"/>
      <c r="JZZ616" s="565"/>
      <c r="KAA616" s="565"/>
      <c r="KAB616" s="565"/>
      <c r="KAC616" s="565"/>
      <c r="KAD616" s="565"/>
      <c r="KAE616" s="565"/>
      <c r="KAF616" s="565"/>
      <c r="KAG616" s="565"/>
      <c r="KAH616" s="565"/>
      <c r="KAI616" s="565"/>
      <c r="KAJ616" s="565"/>
      <c r="KAK616" s="565"/>
      <c r="KAL616" s="565"/>
      <c r="KAM616" s="565"/>
      <c r="KAN616" s="565"/>
      <c r="KAO616" s="565"/>
      <c r="KAP616" s="565"/>
      <c r="KAQ616" s="565"/>
      <c r="KAR616" s="565"/>
      <c r="KAS616" s="565"/>
      <c r="KAT616" s="565"/>
      <c r="KAU616" s="565"/>
      <c r="KAV616" s="565"/>
      <c r="KAW616" s="565"/>
      <c r="KAX616" s="565"/>
      <c r="KAY616" s="565"/>
      <c r="KAZ616" s="565"/>
      <c r="KBA616" s="565"/>
      <c r="KBB616" s="565"/>
      <c r="KBC616" s="565"/>
      <c r="KBD616" s="565"/>
      <c r="KBE616" s="565"/>
      <c r="KBF616" s="565"/>
      <c r="KBG616" s="565"/>
      <c r="KBH616" s="565"/>
      <c r="KBI616" s="565"/>
      <c r="KBJ616" s="565"/>
      <c r="KBK616" s="565"/>
      <c r="KBL616" s="565"/>
      <c r="KBM616" s="565"/>
      <c r="KBN616" s="565"/>
      <c r="KBO616" s="565"/>
      <c r="KBP616" s="565"/>
      <c r="KBQ616" s="565"/>
      <c r="KBR616" s="565"/>
      <c r="KBS616" s="565"/>
      <c r="KBT616" s="565"/>
      <c r="KBU616" s="565"/>
      <c r="KBV616" s="565"/>
      <c r="KBW616" s="565"/>
      <c r="KBX616" s="565"/>
      <c r="KBY616" s="565"/>
      <c r="KBZ616" s="565"/>
      <c r="KCA616" s="565"/>
      <c r="KCB616" s="565"/>
      <c r="KCC616" s="565"/>
      <c r="KCD616" s="565"/>
      <c r="KCE616" s="565"/>
      <c r="KCF616" s="565"/>
      <c r="KCG616" s="565"/>
      <c r="KCH616" s="565"/>
      <c r="KCI616" s="565"/>
      <c r="KCJ616" s="565"/>
      <c r="KCK616" s="565"/>
      <c r="KCL616" s="565"/>
      <c r="KCM616" s="565"/>
      <c r="KCN616" s="565"/>
      <c r="KCO616" s="565"/>
      <c r="KCP616" s="565"/>
      <c r="KCQ616" s="565"/>
      <c r="KCR616" s="565"/>
      <c r="KCS616" s="565"/>
      <c r="KCT616" s="565"/>
      <c r="KCU616" s="565"/>
      <c r="KCV616" s="565"/>
      <c r="KCW616" s="565"/>
      <c r="KCX616" s="565"/>
      <c r="KCY616" s="565"/>
      <c r="KCZ616" s="565"/>
      <c r="KDA616" s="565"/>
      <c r="KDB616" s="565"/>
      <c r="KDC616" s="565"/>
      <c r="KDD616" s="565"/>
      <c r="KDE616" s="565"/>
      <c r="KDF616" s="565"/>
      <c r="KDG616" s="565"/>
      <c r="KDH616" s="565"/>
      <c r="KDI616" s="565"/>
      <c r="KDJ616" s="565"/>
      <c r="KDK616" s="565"/>
      <c r="KDL616" s="565"/>
      <c r="KDM616" s="565"/>
      <c r="KDN616" s="565"/>
      <c r="KDO616" s="565"/>
      <c r="KDP616" s="565"/>
      <c r="KDQ616" s="565"/>
      <c r="KDR616" s="565"/>
      <c r="KDS616" s="565"/>
      <c r="KDT616" s="565"/>
      <c r="KDU616" s="565"/>
      <c r="KDV616" s="565"/>
      <c r="KDW616" s="565"/>
      <c r="KDX616" s="565"/>
      <c r="KDY616" s="565"/>
      <c r="KDZ616" s="565"/>
      <c r="KEA616" s="565"/>
      <c r="KEB616" s="565"/>
      <c r="KEC616" s="565"/>
      <c r="KED616" s="565"/>
      <c r="KEE616" s="565"/>
      <c r="KEF616" s="565"/>
      <c r="KEG616" s="565"/>
      <c r="KEH616" s="565"/>
      <c r="KEI616" s="565"/>
      <c r="KEJ616" s="565"/>
      <c r="KEK616" s="565"/>
      <c r="KEL616" s="565"/>
      <c r="KEM616" s="565"/>
      <c r="KEN616" s="565"/>
      <c r="KEO616" s="565"/>
      <c r="KEP616" s="565"/>
      <c r="KEQ616" s="565"/>
      <c r="KER616" s="565"/>
      <c r="KES616" s="565"/>
      <c r="KET616" s="565"/>
      <c r="KEU616" s="565"/>
      <c r="KEV616" s="565"/>
      <c r="KEW616" s="565"/>
      <c r="KEX616" s="565"/>
      <c r="KEY616" s="565"/>
      <c r="KEZ616" s="565"/>
      <c r="KFA616" s="565"/>
      <c r="KFB616" s="565"/>
      <c r="KFC616" s="565"/>
      <c r="KFD616" s="565"/>
      <c r="KFE616" s="565"/>
      <c r="KFF616" s="565"/>
      <c r="KFG616" s="565"/>
      <c r="KFH616" s="565"/>
      <c r="KFI616" s="565"/>
      <c r="KFJ616" s="565"/>
      <c r="KFK616" s="565"/>
      <c r="KFL616" s="565"/>
      <c r="KFM616" s="565"/>
      <c r="KFN616" s="565"/>
      <c r="KFO616" s="565"/>
      <c r="KFP616" s="565"/>
      <c r="KFQ616" s="565"/>
      <c r="KFR616" s="565"/>
      <c r="KFS616" s="565"/>
      <c r="KFT616" s="565"/>
      <c r="KFU616" s="565"/>
      <c r="KFV616" s="565"/>
      <c r="KFW616" s="565"/>
      <c r="KFX616" s="565"/>
      <c r="KFY616" s="565"/>
      <c r="KFZ616" s="565"/>
      <c r="KGA616" s="565"/>
      <c r="KGB616" s="565"/>
      <c r="KGC616" s="565"/>
      <c r="KGD616" s="565"/>
      <c r="KGE616" s="565"/>
      <c r="KGF616" s="565"/>
      <c r="KGG616" s="565"/>
      <c r="KGH616" s="565"/>
      <c r="KGI616" s="565"/>
      <c r="KGJ616" s="565"/>
      <c r="KGK616" s="565"/>
      <c r="KGL616" s="565"/>
      <c r="KGM616" s="565"/>
      <c r="KGN616" s="565"/>
      <c r="KGO616" s="565"/>
      <c r="KGP616" s="565"/>
      <c r="KGQ616" s="565"/>
      <c r="KGR616" s="565"/>
      <c r="KGS616" s="565"/>
      <c r="KGT616" s="565"/>
      <c r="KGU616" s="565"/>
      <c r="KGV616" s="565"/>
      <c r="KGW616" s="565"/>
      <c r="KGX616" s="565"/>
      <c r="KGY616" s="565"/>
      <c r="KGZ616" s="565"/>
      <c r="KHA616" s="565"/>
      <c r="KHB616" s="565"/>
      <c r="KHC616" s="565"/>
      <c r="KHD616" s="565"/>
      <c r="KHE616" s="565"/>
      <c r="KHF616" s="565"/>
      <c r="KHG616" s="565"/>
      <c r="KHH616" s="565"/>
      <c r="KHI616" s="565"/>
      <c r="KHJ616" s="565"/>
      <c r="KHK616" s="565"/>
      <c r="KHL616" s="565"/>
      <c r="KHM616" s="565"/>
      <c r="KHN616" s="565"/>
      <c r="KHO616" s="565"/>
      <c r="KHP616" s="565"/>
      <c r="KHQ616" s="565"/>
      <c r="KHR616" s="565"/>
      <c r="KHS616" s="565"/>
      <c r="KHT616" s="565"/>
      <c r="KHU616" s="565"/>
      <c r="KHV616" s="565"/>
      <c r="KHW616" s="565"/>
      <c r="KHX616" s="565"/>
      <c r="KHY616" s="565"/>
      <c r="KHZ616" s="565"/>
      <c r="KIA616" s="565"/>
      <c r="KIB616" s="565"/>
      <c r="KIC616" s="565"/>
      <c r="KID616" s="565"/>
      <c r="KIE616" s="565"/>
      <c r="KIF616" s="565"/>
      <c r="KIG616" s="565"/>
      <c r="KIH616" s="565"/>
      <c r="KII616" s="565"/>
      <c r="KIJ616" s="565"/>
      <c r="KIK616" s="565"/>
      <c r="KIL616" s="565"/>
      <c r="KIM616" s="565"/>
      <c r="KIN616" s="565"/>
      <c r="KIO616" s="565"/>
      <c r="KIP616" s="565"/>
      <c r="KIQ616" s="565"/>
      <c r="KIR616" s="565"/>
      <c r="KIS616" s="565"/>
      <c r="KIT616" s="565"/>
      <c r="KIU616" s="565"/>
      <c r="KIV616" s="565"/>
      <c r="KIW616" s="565"/>
      <c r="KIX616" s="565"/>
      <c r="KIY616" s="565"/>
      <c r="KIZ616" s="565"/>
      <c r="KJA616" s="565"/>
      <c r="KJB616" s="565"/>
      <c r="KJC616" s="565"/>
      <c r="KJD616" s="565"/>
      <c r="KJE616" s="565"/>
      <c r="KJF616" s="565"/>
      <c r="KJG616" s="565"/>
      <c r="KJH616" s="565"/>
      <c r="KJI616" s="565"/>
      <c r="KJJ616" s="565"/>
      <c r="KJK616" s="565"/>
      <c r="KJL616" s="565"/>
      <c r="KJM616" s="565"/>
      <c r="KJN616" s="565"/>
      <c r="KJO616" s="565"/>
      <c r="KJP616" s="565"/>
      <c r="KJQ616" s="565"/>
      <c r="KJR616" s="565"/>
      <c r="KJS616" s="565"/>
      <c r="KJT616" s="565"/>
      <c r="KJU616" s="565"/>
      <c r="KJV616" s="565"/>
      <c r="KJW616" s="565"/>
      <c r="KJX616" s="565"/>
      <c r="KJY616" s="565"/>
      <c r="KJZ616" s="565"/>
      <c r="KKA616" s="565"/>
      <c r="KKB616" s="565"/>
      <c r="KKC616" s="565"/>
      <c r="KKD616" s="565"/>
      <c r="KKE616" s="565"/>
      <c r="KKF616" s="565"/>
      <c r="KKG616" s="565"/>
      <c r="KKH616" s="565"/>
      <c r="KKI616" s="565"/>
      <c r="KKJ616" s="565"/>
      <c r="KKK616" s="565"/>
      <c r="KKL616" s="565"/>
      <c r="KKM616" s="565"/>
      <c r="KKN616" s="565"/>
      <c r="KKO616" s="565"/>
      <c r="KKP616" s="565"/>
      <c r="KKQ616" s="565"/>
      <c r="KKR616" s="565"/>
      <c r="KKS616" s="565"/>
      <c r="KKT616" s="565"/>
      <c r="KKU616" s="565"/>
      <c r="KKV616" s="565"/>
      <c r="KKW616" s="565"/>
      <c r="KKX616" s="565"/>
      <c r="KKY616" s="565"/>
      <c r="KKZ616" s="565"/>
      <c r="KLA616" s="565"/>
      <c r="KLB616" s="565"/>
      <c r="KLC616" s="565"/>
      <c r="KLD616" s="565"/>
      <c r="KLE616" s="565"/>
      <c r="KLF616" s="565"/>
      <c r="KLG616" s="565"/>
      <c r="KLH616" s="565"/>
      <c r="KLI616" s="565"/>
      <c r="KLJ616" s="565"/>
      <c r="KLK616" s="565"/>
      <c r="KLL616" s="565"/>
      <c r="KLM616" s="565"/>
      <c r="KLN616" s="565"/>
      <c r="KLO616" s="565"/>
      <c r="KLP616" s="565"/>
      <c r="KLQ616" s="565"/>
      <c r="KLR616" s="565"/>
      <c r="KLS616" s="565"/>
      <c r="KLT616" s="565"/>
      <c r="KLU616" s="565"/>
      <c r="KLV616" s="565"/>
      <c r="KLW616" s="565"/>
      <c r="KLX616" s="565"/>
      <c r="KLY616" s="565"/>
      <c r="KLZ616" s="565"/>
      <c r="KMA616" s="565"/>
      <c r="KMB616" s="565"/>
      <c r="KMC616" s="565"/>
      <c r="KMD616" s="565"/>
      <c r="KME616" s="565"/>
      <c r="KMF616" s="565"/>
      <c r="KMG616" s="565"/>
      <c r="KMH616" s="565"/>
      <c r="KMI616" s="565"/>
      <c r="KMJ616" s="565"/>
      <c r="KMK616" s="565"/>
      <c r="KML616" s="565"/>
      <c r="KMM616" s="565"/>
      <c r="KMN616" s="565"/>
      <c r="KMO616" s="565"/>
      <c r="KMP616" s="565"/>
      <c r="KMQ616" s="565"/>
      <c r="KMR616" s="565"/>
      <c r="KMS616" s="565"/>
      <c r="KMT616" s="565"/>
      <c r="KMU616" s="565"/>
      <c r="KMV616" s="565"/>
      <c r="KMW616" s="565"/>
      <c r="KMX616" s="565"/>
      <c r="KMY616" s="565"/>
      <c r="KMZ616" s="565"/>
      <c r="KNA616" s="565"/>
      <c r="KNB616" s="565"/>
      <c r="KNC616" s="565"/>
      <c r="KND616" s="565"/>
      <c r="KNE616" s="565"/>
      <c r="KNF616" s="565"/>
      <c r="KNG616" s="565"/>
      <c r="KNH616" s="565"/>
      <c r="KNI616" s="565"/>
      <c r="KNJ616" s="565"/>
      <c r="KNK616" s="565"/>
      <c r="KNL616" s="565"/>
      <c r="KNM616" s="565"/>
      <c r="KNN616" s="565"/>
      <c r="KNO616" s="565"/>
      <c r="KNP616" s="565"/>
      <c r="KNQ616" s="565"/>
      <c r="KNR616" s="565"/>
      <c r="KNS616" s="565"/>
      <c r="KNT616" s="565"/>
      <c r="KNU616" s="565"/>
      <c r="KNV616" s="565"/>
      <c r="KNW616" s="565"/>
      <c r="KNX616" s="565"/>
      <c r="KNY616" s="565"/>
      <c r="KNZ616" s="565"/>
      <c r="KOA616" s="565"/>
      <c r="KOB616" s="565"/>
      <c r="KOC616" s="565"/>
      <c r="KOD616" s="565"/>
      <c r="KOE616" s="565"/>
      <c r="KOF616" s="565"/>
      <c r="KOG616" s="565"/>
      <c r="KOH616" s="565"/>
      <c r="KOI616" s="565"/>
      <c r="KOJ616" s="565"/>
      <c r="KOK616" s="565"/>
      <c r="KOL616" s="565"/>
      <c r="KOM616" s="565"/>
      <c r="KON616" s="565"/>
      <c r="KOO616" s="565"/>
      <c r="KOP616" s="565"/>
      <c r="KOQ616" s="565"/>
      <c r="KOR616" s="565"/>
      <c r="KOS616" s="565"/>
      <c r="KOT616" s="565"/>
      <c r="KOU616" s="565"/>
      <c r="KOV616" s="565"/>
      <c r="KOW616" s="565"/>
      <c r="KOX616" s="565"/>
      <c r="KOY616" s="565"/>
      <c r="KOZ616" s="565"/>
      <c r="KPA616" s="565"/>
      <c r="KPB616" s="565"/>
      <c r="KPC616" s="565"/>
      <c r="KPD616" s="565"/>
      <c r="KPE616" s="565"/>
      <c r="KPF616" s="565"/>
      <c r="KPG616" s="565"/>
      <c r="KPH616" s="565"/>
      <c r="KPI616" s="565"/>
      <c r="KPJ616" s="565"/>
      <c r="KPK616" s="565"/>
      <c r="KPL616" s="565"/>
      <c r="KPM616" s="565"/>
      <c r="KPN616" s="565"/>
      <c r="KPO616" s="565"/>
      <c r="KPP616" s="565"/>
      <c r="KPQ616" s="565"/>
      <c r="KPR616" s="565"/>
      <c r="KPS616" s="565"/>
      <c r="KPT616" s="565"/>
      <c r="KPU616" s="565"/>
      <c r="KPV616" s="565"/>
      <c r="KPW616" s="565"/>
      <c r="KPX616" s="565"/>
      <c r="KPY616" s="565"/>
      <c r="KPZ616" s="565"/>
      <c r="KQA616" s="565"/>
      <c r="KQB616" s="565"/>
      <c r="KQC616" s="565"/>
      <c r="KQD616" s="565"/>
      <c r="KQE616" s="565"/>
      <c r="KQF616" s="565"/>
      <c r="KQG616" s="565"/>
      <c r="KQH616" s="565"/>
      <c r="KQI616" s="565"/>
      <c r="KQJ616" s="565"/>
      <c r="KQK616" s="565"/>
      <c r="KQL616" s="565"/>
      <c r="KQM616" s="565"/>
      <c r="KQN616" s="565"/>
      <c r="KQO616" s="565"/>
      <c r="KQP616" s="565"/>
      <c r="KQQ616" s="565"/>
      <c r="KQR616" s="565"/>
      <c r="KQS616" s="565"/>
      <c r="KQT616" s="565"/>
      <c r="KQU616" s="565"/>
      <c r="KQV616" s="565"/>
      <c r="KQW616" s="565"/>
      <c r="KQX616" s="565"/>
      <c r="KQY616" s="565"/>
      <c r="KQZ616" s="565"/>
      <c r="KRA616" s="565"/>
      <c r="KRB616" s="565"/>
      <c r="KRC616" s="565"/>
      <c r="KRD616" s="565"/>
      <c r="KRE616" s="565"/>
      <c r="KRF616" s="565"/>
      <c r="KRG616" s="565"/>
      <c r="KRH616" s="565"/>
      <c r="KRI616" s="565"/>
      <c r="KRJ616" s="565"/>
      <c r="KRK616" s="565"/>
      <c r="KRL616" s="565"/>
      <c r="KRM616" s="565"/>
      <c r="KRN616" s="565"/>
      <c r="KRO616" s="565"/>
      <c r="KRP616" s="565"/>
      <c r="KRQ616" s="565"/>
      <c r="KRR616" s="565"/>
      <c r="KRS616" s="565"/>
      <c r="KRT616" s="565"/>
      <c r="KRU616" s="565"/>
      <c r="KRV616" s="565"/>
      <c r="KRW616" s="565"/>
      <c r="KRX616" s="565"/>
      <c r="KRY616" s="565"/>
      <c r="KRZ616" s="565"/>
      <c r="KSA616" s="565"/>
      <c r="KSB616" s="565"/>
      <c r="KSC616" s="565"/>
      <c r="KSD616" s="565"/>
      <c r="KSE616" s="565"/>
      <c r="KSF616" s="565"/>
      <c r="KSG616" s="565"/>
      <c r="KSH616" s="565"/>
      <c r="KSI616" s="565"/>
      <c r="KSJ616" s="565"/>
      <c r="KSK616" s="565"/>
      <c r="KSL616" s="565"/>
      <c r="KSM616" s="565"/>
      <c r="KSN616" s="565"/>
      <c r="KSO616" s="565"/>
      <c r="KSP616" s="565"/>
      <c r="KSQ616" s="565"/>
      <c r="KSR616" s="565"/>
      <c r="KSS616" s="565"/>
      <c r="KST616" s="565"/>
      <c r="KSU616" s="565"/>
      <c r="KSV616" s="565"/>
      <c r="KSW616" s="565"/>
      <c r="KSX616" s="565"/>
      <c r="KSY616" s="565"/>
      <c r="KSZ616" s="565"/>
      <c r="KTA616" s="565"/>
      <c r="KTB616" s="565"/>
      <c r="KTC616" s="565"/>
      <c r="KTD616" s="565"/>
      <c r="KTE616" s="565"/>
      <c r="KTF616" s="565"/>
      <c r="KTG616" s="565"/>
      <c r="KTH616" s="565"/>
      <c r="KTI616" s="565"/>
      <c r="KTJ616" s="565"/>
      <c r="KTK616" s="565"/>
      <c r="KTL616" s="565"/>
      <c r="KTM616" s="565"/>
      <c r="KTN616" s="565"/>
      <c r="KTO616" s="565"/>
      <c r="KTP616" s="565"/>
      <c r="KTQ616" s="565"/>
      <c r="KTR616" s="565"/>
      <c r="KTS616" s="565"/>
      <c r="KTT616" s="565"/>
      <c r="KTU616" s="565"/>
      <c r="KTV616" s="565"/>
      <c r="KTW616" s="565"/>
      <c r="KTX616" s="565"/>
      <c r="KTY616" s="565"/>
      <c r="KTZ616" s="565"/>
      <c r="KUA616" s="565"/>
      <c r="KUB616" s="565"/>
      <c r="KUC616" s="565"/>
      <c r="KUD616" s="565"/>
      <c r="KUE616" s="565"/>
      <c r="KUF616" s="565"/>
      <c r="KUG616" s="565"/>
      <c r="KUH616" s="565"/>
      <c r="KUI616" s="565"/>
      <c r="KUJ616" s="565"/>
      <c r="KUK616" s="565"/>
      <c r="KUL616" s="565"/>
      <c r="KUM616" s="565"/>
      <c r="KUN616" s="565"/>
      <c r="KUO616" s="565"/>
      <c r="KUP616" s="565"/>
      <c r="KUQ616" s="565"/>
      <c r="KUR616" s="565"/>
      <c r="KUS616" s="565"/>
      <c r="KUT616" s="565"/>
      <c r="KUU616" s="565"/>
      <c r="KUV616" s="565"/>
      <c r="KUW616" s="565"/>
      <c r="KUX616" s="565"/>
      <c r="KUY616" s="565"/>
      <c r="KUZ616" s="565"/>
      <c r="KVA616" s="565"/>
      <c r="KVB616" s="565"/>
      <c r="KVC616" s="565"/>
      <c r="KVD616" s="565"/>
      <c r="KVE616" s="565"/>
      <c r="KVF616" s="565"/>
      <c r="KVG616" s="565"/>
      <c r="KVH616" s="565"/>
      <c r="KVI616" s="565"/>
      <c r="KVJ616" s="565"/>
      <c r="KVK616" s="565"/>
      <c r="KVL616" s="565"/>
      <c r="KVM616" s="565"/>
      <c r="KVN616" s="565"/>
      <c r="KVO616" s="565"/>
      <c r="KVP616" s="565"/>
      <c r="KVQ616" s="565"/>
      <c r="KVR616" s="565"/>
      <c r="KVS616" s="565"/>
      <c r="KVT616" s="565"/>
      <c r="KVU616" s="565"/>
      <c r="KVV616" s="565"/>
      <c r="KVW616" s="565"/>
      <c r="KVX616" s="565"/>
      <c r="KVY616" s="565"/>
      <c r="KVZ616" s="565"/>
      <c r="KWA616" s="565"/>
      <c r="KWB616" s="565"/>
      <c r="KWC616" s="565"/>
      <c r="KWD616" s="565"/>
      <c r="KWE616" s="565"/>
      <c r="KWF616" s="565"/>
      <c r="KWG616" s="565"/>
      <c r="KWH616" s="565"/>
      <c r="KWI616" s="565"/>
      <c r="KWJ616" s="565"/>
      <c r="KWK616" s="565"/>
      <c r="KWL616" s="565"/>
      <c r="KWM616" s="565"/>
      <c r="KWN616" s="565"/>
      <c r="KWO616" s="565"/>
      <c r="KWP616" s="565"/>
      <c r="KWQ616" s="565"/>
      <c r="KWR616" s="565"/>
      <c r="KWS616" s="565"/>
      <c r="KWT616" s="565"/>
      <c r="KWU616" s="565"/>
      <c r="KWV616" s="565"/>
      <c r="KWW616" s="565"/>
      <c r="KWX616" s="565"/>
      <c r="KWY616" s="565"/>
      <c r="KWZ616" s="565"/>
      <c r="KXA616" s="565"/>
      <c r="KXB616" s="565"/>
      <c r="KXC616" s="565"/>
      <c r="KXD616" s="565"/>
      <c r="KXE616" s="565"/>
      <c r="KXF616" s="565"/>
      <c r="KXG616" s="565"/>
      <c r="KXH616" s="565"/>
      <c r="KXI616" s="565"/>
      <c r="KXJ616" s="565"/>
      <c r="KXK616" s="565"/>
      <c r="KXL616" s="565"/>
      <c r="KXM616" s="565"/>
      <c r="KXN616" s="565"/>
      <c r="KXO616" s="565"/>
      <c r="KXP616" s="565"/>
      <c r="KXQ616" s="565"/>
      <c r="KXR616" s="565"/>
      <c r="KXS616" s="565"/>
      <c r="KXT616" s="565"/>
      <c r="KXU616" s="565"/>
      <c r="KXV616" s="565"/>
      <c r="KXW616" s="565"/>
      <c r="KXX616" s="565"/>
      <c r="KXY616" s="565"/>
      <c r="KXZ616" s="565"/>
      <c r="KYA616" s="565"/>
      <c r="KYB616" s="565"/>
      <c r="KYC616" s="565"/>
      <c r="KYD616" s="565"/>
      <c r="KYE616" s="565"/>
      <c r="KYF616" s="565"/>
      <c r="KYG616" s="565"/>
      <c r="KYH616" s="565"/>
      <c r="KYI616" s="565"/>
      <c r="KYJ616" s="565"/>
      <c r="KYK616" s="565"/>
      <c r="KYL616" s="565"/>
      <c r="KYM616" s="565"/>
      <c r="KYN616" s="565"/>
      <c r="KYO616" s="565"/>
      <c r="KYP616" s="565"/>
      <c r="KYQ616" s="565"/>
      <c r="KYR616" s="565"/>
      <c r="KYS616" s="565"/>
      <c r="KYT616" s="565"/>
      <c r="KYU616" s="565"/>
      <c r="KYV616" s="565"/>
      <c r="KYW616" s="565"/>
      <c r="KYX616" s="565"/>
      <c r="KYY616" s="565"/>
      <c r="KYZ616" s="565"/>
      <c r="KZA616" s="565"/>
      <c r="KZB616" s="565"/>
      <c r="KZC616" s="565"/>
      <c r="KZD616" s="565"/>
      <c r="KZE616" s="565"/>
      <c r="KZF616" s="565"/>
      <c r="KZG616" s="565"/>
      <c r="KZH616" s="565"/>
      <c r="KZI616" s="565"/>
      <c r="KZJ616" s="565"/>
      <c r="KZK616" s="565"/>
      <c r="KZL616" s="565"/>
      <c r="KZM616" s="565"/>
      <c r="KZN616" s="565"/>
      <c r="KZO616" s="565"/>
      <c r="KZP616" s="565"/>
      <c r="KZQ616" s="565"/>
      <c r="KZR616" s="565"/>
      <c r="KZS616" s="565"/>
      <c r="KZT616" s="565"/>
      <c r="KZU616" s="565"/>
      <c r="KZV616" s="565"/>
      <c r="KZW616" s="565"/>
      <c r="KZX616" s="565"/>
      <c r="KZY616" s="565"/>
      <c r="KZZ616" s="565"/>
      <c r="LAA616" s="565"/>
      <c r="LAB616" s="565"/>
      <c r="LAC616" s="565"/>
      <c r="LAD616" s="565"/>
      <c r="LAE616" s="565"/>
      <c r="LAF616" s="565"/>
      <c r="LAG616" s="565"/>
      <c r="LAH616" s="565"/>
      <c r="LAI616" s="565"/>
      <c r="LAJ616" s="565"/>
      <c r="LAK616" s="565"/>
      <c r="LAL616" s="565"/>
      <c r="LAM616" s="565"/>
      <c r="LAN616" s="565"/>
      <c r="LAO616" s="565"/>
      <c r="LAP616" s="565"/>
      <c r="LAQ616" s="565"/>
      <c r="LAR616" s="565"/>
      <c r="LAS616" s="565"/>
      <c r="LAT616" s="565"/>
      <c r="LAU616" s="565"/>
      <c r="LAV616" s="565"/>
      <c r="LAW616" s="565"/>
      <c r="LAX616" s="565"/>
      <c r="LAY616" s="565"/>
      <c r="LAZ616" s="565"/>
      <c r="LBA616" s="565"/>
      <c r="LBB616" s="565"/>
      <c r="LBC616" s="565"/>
      <c r="LBD616" s="565"/>
      <c r="LBE616" s="565"/>
      <c r="LBF616" s="565"/>
      <c r="LBG616" s="565"/>
      <c r="LBH616" s="565"/>
      <c r="LBI616" s="565"/>
      <c r="LBJ616" s="565"/>
      <c r="LBK616" s="565"/>
      <c r="LBL616" s="565"/>
      <c r="LBM616" s="565"/>
      <c r="LBN616" s="565"/>
      <c r="LBO616" s="565"/>
      <c r="LBP616" s="565"/>
      <c r="LBQ616" s="565"/>
      <c r="LBR616" s="565"/>
      <c r="LBS616" s="565"/>
      <c r="LBT616" s="565"/>
      <c r="LBU616" s="565"/>
      <c r="LBV616" s="565"/>
      <c r="LBW616" s="565"/>
      <c r="LBX616" s="565"/>
      <c r="LBY616" s="565"/>
      <c r="LBZ616" s="565"/>
      <c r="LCA616" s="565"/>
      <c r="LCB616" s="565"/>
      <c r="LCC616" s="565"/>
      <c r="LCD616" s="565"/>
      <c r="LCE616" s="565"/>
      <c r="LCF616" s="565"/>
      <c r="LCG616" s="565"/>
      <c r="LCH616" s="565"/>
      <c r="LCI616" s="565"/>
      <c r="LCJ616" s="565"/>
      <c r="LCK616" s="565"/>
      <c r="LCL616" s="565"/>
      <c r="LCM616" s="565"/>
      <c r="LCN616" s="565"/>
      <c r="LCO616" s="565"/>
      <c r="LCP616" s="565"/>
      <c r="LCQ616" s="565"/>
      <c r="LCR616" s="565"/>
      <c r="LCS616" s="565"/>
      <c r="LCT616" s="565"/>
      <c r="LCU616" s="565"/>
      <c r="LCV616" s="565"/>
      <c r="LCW616" s="565"/>
      <c r="LCX616" s="565"/>
      <c r="LCY616" s="565"/>
      <c r="LCZ616" s="565"/>
      <c r="LDA616" s="565"/>
      <c r="LDB616" s="565"/>
      <c r="LDC616" s="565"/>
      <c r="LDD616" s="565"/>
      <c r="LDE616" s="565"/>
      <c r="LDF616" s="565"/>
      <c r="LDG616" s="565"/>
      <c r="LDH616" s="565"/>
      <c r="LDI616" s="565"/>
      <c r="LDJ616" s="565"/>
      <c r="LDK616" s="565"/>
      <c r="LDL616" s="565"/>
      <c r="LDM616" s="565"/>
      <c r="LDN616" s="565"/>
      <c r="LDO616" s="565"/>
      <c r="LDP616" s="565"/>
      <c r="LDQ616" s="565"/>
      <c r="LDR616" s="565"/>
      <c r="LDS616" s="565"/>
      <c r="LDT616" s="565"/>
      <c r="LDU616" s="565"/>
      <c r="LDV616" s="565"/>
      <c r="LDW616" s="565"/>
      <c r="LDX616" s="565"/>
      <c r="LDY616" s="565"/>
      <c r="LDZ616" s="565"/>
      <c r="LEA616" s="565"/>
      <c r="LEB616" s="565"/>
      <c r="LEC616" s="565"/>
      <c r="LED616" s="565"/>
      <c r="LEE616" s="565"/>
      <c r="LEF616" s="565"/>
      <c r="LEG616" s="565"/>
      <c r="LEH616" s="565"/>
      <c r="LEI616" s="565"/>
      <c r="LEJ616" s="565"/>
      <c r="LEK616" s="565"/>
      <c r="LEL616" s="565"/>
      <c r="LEM616" s="565"/>
      <c r="LEN616" s="565"/>
      <c r="LEO616" s="565"/>
      <c r="LEP616" s="565"/>
      <c r="LEQ616" s="565"/>
      <c r="LER616" s="565"/>
      <c r="LES616" s="565"/>
      <c r="LET616" s="565"/>
      <c r="LEU616" s="565"/>
      <c r="LEV616" s="565"/>
      <c r="LEW616" s="565"/>
      <c r="LEX616" s="565"/>
      <c r="LEY616" s="565"/>
      <c r="LEZ616" s="565"/>
      <c r="LFA616" s="565"/>
      <c r="LFB616" s="565"/>
      <c r="LFC616" s="565"/>
      <c r="LFD616" s="565"/>
      <c r="LFE616" s="565"/>
      <c r="LFF616" s="565"/>
      <c r="LFG616" s="565"/>
      <c r="LFH616" s="565"/>
      <c r="LFI616" s="565"/>
      <c r="LFJ616" s="565"/>
      <c r="LFK616" s="565"/>
      <c r="LFL616" s="565"/>
      <c r="LFM616" s="565"/>
      <c r="LFN616" s="565"/>
      <c r="LFO616" s="565"/>
      <c r="LFP616" s="565"/>
      <c r="LFQ616" s="565"/>
      <c r="LFR616" s="565"/>
      <c r="LFS616" s="565"/>
      <c r="LFT616" s="565"/>
      <c r="LFU616" s="565"/>
      <c r="LFV616" s="565"/>
      <c r="LFW616" s="565"/>
      <c r="LFX616" s="565"/>
      <c r="LFY616" s="565"/>
      <c r="LFZ616" s="565"/>
      <c r="LGA616" s="565"/>
      <c r="LGB616" s="565"/>
      <c r="LGC616" s="565"/>
      <c r="LGD616" s="565"/>
      <c r="LGE616" s="565"/>
      <c r="LGF616" s="565"/>
      <c r="LGG616" s="565"/>
      <c r="LGH616" s="565"/>
      <c r="LGI616" s="565"/>
      <c r="LGJ616" s="565"/>
      <c r="LGK616" s="565"/>
      <c r="LGL616" s="565"/>
      <c r="LGM616" s="565"/>
      <c r="LGN616" s="565"/>
      <c r="LGO616" s="565"/>
      <c r="LGP616" s="565"/>
      <c r="LGQ616" s="565"/>
      <c r="LGR616" s="565"/>
      <c r="LGS616" s="565"/>
      <c r="LGT616" s="565"/>
      <c r="LGU616" s="565"/>
      <c r="LGV616" s="565"/>
      <c r="LGW616" s="565"/>
      <c r="LGX616" s="565"/>
      <c r="LGY616" s="565"/>
      <c r="LGZ616" s="565"/>
      <c r="LHA616" s="565"/>
      <c r="LHB616" s="565"/>
      <c r="LHC616" s="565"/>
      <c r="LHD616" s="565"/>
      <c r="LHE616" s="565"/>
      <c r="LHF616" s="565"/>
      <c r="LHG616" s="565"/>
      <c r="LHH616" s="565"/>
      <c r="LHI616" s="565"/>
      <c r="LHJ616" s="565"/>
      <c r="LHK616" s="565"/>
      <c r="LHL616" s="565"/>
      <c r="LHM616" s="565"/>
      <c r="LHN616" s="565"/>
      <c r="LHO616" s="565"/>
      <c r="LHP616" s="565"/>
      <c r="LHQ616" s="565"/>
      <c r="LHR616" s="565"/>
      <c r="LHS616" s="565"/>
      <c r="LHT616" s="565"/>
      <c r="LHU616" s="565"/>
      <c r="LHV616" s="565"/>
      <c r="LHW616" s="565"/>
      <c r="LHX616" s="565"/>
      <c r="LHY616" s="565"/>
      <c r="LHZ616" s="565"/>
      <c r="LIA616" s="565"/>
      <c r="LIB616" s="565"/>
      <c r="LIC616" s="565"/>
      <c r="LID616" s="565"/>
      <c r="LIE616" s="565"/>
      <c r="LIF616" s="565"/>
      <c r="LIG616" s="565"/>
      <c r="LIH616" s="565"/>
      <c r="LII616" s="565"/>
      <c r="LIJ616" s="565"/>
      <c r="LIK616" s="565"/>
      <c r="LIL616" s="565"/>
      <c r="LIM616" s="565"/>
      <c r="LIN616" s="565"/>
      <c r="LIO616" s="565"/>
      <c r="LIP616" s="565"/>
      <c r="LIQ616" s="565"/>
      <c r="LIR616" s="565"/>
      <c r="LIS616" s="565"/>
      <c r="LIT616" s="565"/>
      <c r="LIU616" s="565"/>
      <c r="LIV616" s="565"/>
      <c r="LIW616" s="565"/>
      <c r="LIX616" s="565"/>
      <c r="LIY616" s="565"/>
      <c r="LIZ616" s="565"/>
      <c r="LJA616" s="565"/>
      <c r="LJB616" s="565"/>
      <c r="LJC616" s="565"/>
      <c r="LJD616" s="565"/>
      <c r="LJE616" s="565"/>
      <c r="LJF616" s="565"/>
      <c r="LJG616" s="565"/>
      <c r="LJH616" s="565"/>
      <c r="LJI616" s="565"/>
      <c r="LJJ616" s="565"/>
      <c r="LJK616" s="565"/>
      <c r="LJL616" s="565"/>
      <c r="LJM616" s="565"/>
      <c r="LJN616" s="565"/>
      <c r="LJO616" s="565"/>
      <c r="LJP616" s="565"/>
      <c r="LJQ616" s="565"/>
      <c r="LJR616" s="565"/>
      <c r="LJS616" s="565"/>
      <c r="LJT616" s="565"/>
      <c r="LJU616" s="565"/>
      <c r="LJV616" s="565"/>
      <c r="LJW616" s="565"/>
      <c r="LJX616" s="565"/>
      <c r="LJY616" s="565"/>
      <c r="LJZ616" s="565"/>
      <c r="LKA616" s="565"/>
      <c r="LKB616" s="565"/>
      <c r="LKC616" s="565"/>
      <c r="LKD616" s="565"/>
      <c r="LKE616" s="565"/>
      <c r="LKF616" s="565"/>
      <c r="LKG616" s="565"/>
      <c r="LKH616" s="565"/>
      <c r="LKI616" s="565"/>
      <c r="LKJ616" s="565"/>
      <c r="LKK616" s="565"/>
      <c r="LKL616" s="565"/>
      <c r="LKM616" s="565"/>
      <c r="LKN616" s="565"/>
      <c r="LKO616" s="565"/>
      <c r="LKP616" s="565"/>
      <c r="LKQ616" s="565"/>
      <c r="LKR616" s="565"/>
      <c r="LKS616" s="565"/>
      <c r="LKT616" s="565"/>
      <c r="LKU616" s="565"/>
      <c r="LKV616" s="565"/>
      <c r="LKW616" s="565"/>
      <c r="LKX616" s="565"/>
      <c r="LKY616" s="565"/>
      <c r="LKZ616" s="565"/>
      <c r="LLA616" s="565"/>
      <c r="LLB616" s="565"/>
      <c r="LLC616" s="565"/>
      <c r="LLD616" s="565"/>
      <c r="LLE616" s="565"/>
      <c r="LLF616" s="565"/>
      <c r="LLG616" s="565"/>
      <c r="LLH616" s="565"/>
      <c r="LLI616" s="565"/>
      <c r="LLJ616" s="565"/>
      <c r="LLK616" s="565"/>
      <c r="LLL616" s="565"/>
      <c r="LLM616" s="565"/>
      <c r="LLN616" s="565"/>
      <c r="LLO616" s="565"/>
      <c r="LLP616" s="565"/>
      <c r="LLQ616" s="565"/>
      <c r="LLR616" s="565"/>
      <c r="LLS616" s="565"/>
      <c r="LLT616" s="565"/>
      <c r="LLU616" s="565"/>
      <c r="LLV616" s="565"/>
      <c r="LLW616" s="565"/>
      <c r="LLX616" s="565"/>
      <c r="LLY616" s="565"/>
      <c r="LLZ616" s="565"/>
      <c r="LMA616" s="565"/>
      <c r="LMB616" s="565"/>
      <c r="LMC616" s="565"/>
      <c r="LMD616" s="565"/>
      <c r="LME616" s="565"/>
      <c r="LMF616" s="565"/>
      <c r="LMG616" s="565"/>
      <c r="LMH616" s="565"/>
      <c r="LMI616" s="565"/>
      <c r="LMJ616" s="565"/>
      <c r="LMK616" s="565"/>
      <c r="LML616" s="565"/>
      <c r="LMM616" s="565"/>
      <c r="LMN616" s="565"/>
      <c r="LMO616" s="565"/>
      <c r="LMP616" s="565"/>
      <c r="LMQ616" s="565"/>
      <c r="LMR616" s="565"/>
      <c r="LMS616" s="565"/>
      <c r="LMT616" s="565"/>
      <c r="LMU616" s="565"/>
      <c r="LMV616" s="565"/>
      <c r="LMW616" s="565"/>
      <c r="LMX616" s="565"/>
      <c r="LMY616" s="565"/>
      <c r="LMZ616" s="565"/>
      <c r="LNA616" s="565"/>
      <c r="LNB616" s="565"/>
      <c r="LNC616" s="565"/>
      <c r="LND616" s="565"/>
      <c r="LNE616" s="565"/>
      <c r="LNF616" s="565"/>
      <c r="LNG616" s="565"/>
      <c r="LNH616" s="565"/>
      <c r="LNI616" s="565"/>
      <c r="LNJ616" s="565"/>
      <c r="LNK616" s="565"/>
      <c r="LNL616" s="565"/>
      <c r="LNM616" s="565"/>
      <c r="LNN616" s="565"/>
      <c r="LNO616" s="565"/>
      <c r="LNP616" s="565"/>
      <c r="LNQ616" s="565"/>
      <c r="LNR616" s="565"/>
      <c r="LNS616" s="565"/>
      <c r="LNT616" s="565"/>
      <c r="LNU616" s="565"/>
      <c r="LNV616" s="565"/>
      <c r="LNW616" s="565"/>
      <c r="LNX616" s="565"/>
      <c r="LNY616" s="565"/>
      <c r="LNZ616" s="565"/>
      <c r="LOA616" s="565"/>
      <c r="LOB616" s="565"/>
      <c r="LOC616" s="565"/>
      <c r="LOD616" s="565"/>
      <c r="LOE616" s="565"/>
      <c r="LOF616" s="565"/>
      <c r="LOG616" s="565"/>
      <c r="LOH616" s="565"/>
      <c r="LOI616" s="565"/>
      <c r="LOJ616" s="565"/>
      <c r="LOK616" s="565"/>
      <c r="LOL616" s="565"/>
      <c r="LOM616" s="565"/>
      <c r="LON616" s="565"/>
      <c r="LOO616" s="565"/>
      <c r="LOP616" s="565"/>
      <c r="LOQ616" s="565"/>
      <c r="LOR616" s="565"/>
      <c r="LOS616" s="565"/>
      <c r="LOT616" s="565"/>
      <c r="LOU616" s="565"/>
      <c r="LOV616" s="565"/>
      <c r="LOW616" s="565"/>
      <c r="LOX616" s="565"/>
      <c r="LOY616" s="565"/>
      <c r="LOZ616" s="565"/>
      <c r="LPA616" s="565"/>
      <c r="LPB616" s="565"/>
      <c r="LPC616" s="565"/>
      <c r="LPD616" s="565"/>
      <c r="LPE616" s="565"/>
      <c r="LPF616" s="565"/>
      <c r="LPG616" s="565"/>
      <c r="LPH616" s="565"/>
      <c r="LPI616" s="565"/>
      <c r="LPJ616" s="565"/>
      <c r="LPK616" s="565"/>
      <c r="LPL616" s="565"/>
      <c r="LPM616" s="565"/>
      <c r="LPN616" s="565"/>
      <c r="LPO616" s="565"/>
      <c r="LPP616" s="565"/>
      <c r="LPQ616" s="565"/>
      <c r="LPR616" s="565"/>
      <c r="LPS616" s="565"/>
      <c r="LPT616" s="565"/>
      <c r="LPU616" s="565"/>
      <c r="LPV616" s="565"/>
      <c r="LPW616" s="565"/>
      <c r="LPX616" s="565"/>
      <c r="LPY616" s="565"/>
      <c r="LPZ616" s="565"/>
      <c r="LQA616" s="565"/>
      <c r="LQB616" s="565"/>
      <c r="LQC616" s="565"/>
      <c r="LQD616" s="565"/>
      <c r="LQE616" s="565"/>
      <c r="LQF616" s="565"/>
      <c r="LQG616" s="565"/>
      <c r="LQH616" s="565"/>
      <c r="LQI616" s="565"/>
      <c r="LQJ616" s="565"/>
      <c r="LQK616" s="565"/>
      <c r="LQL616" s="565"/>
      <c r="LQM616" s="565"/>
      <c r="LQN616" s="565"/>
      <c r="LQO616" s="565"/>
      <c r="LQP616" s="565"/>
      <c r="LQQ616" s="565"/>
      <c r="LQR616" s="565"/>
      <c r="LQS616" s="565"/>
      <c r="LQT616" s="565"/>
      <c r="LQU616" s="565"/>
      <c r="LQV616" s="565"/>
      <c r="LQW616" s="565"/>
      <c r="LQX616" s="565"/>
      <c r="LQY616" s="565"/>
      <c r="LQZ616" s="565"/>
      <c r="LRA616" s="565"/>
      <c r="LRB616" s="565"/>
      <c r="LRC616" s="565"/>
      <c r="LRD616" s="565"/>
      <c r="LRE616" s="565"/>
      <c r="LRF616" s="565"/>
      <c r="LRG616" s="565"/>
      <c r="LRH616" s="565"/>
      <c r="LRI616" s="565"/>
      <c r="LRJ616" s="565"/>
      <c r="LRK616" s="565"/>
      <c r="LRL616" s="565"/>
      <c r="LRM616" s="565"/>
      <c r="LRN616" s="565"/>
      <c r="LRO616" s="565"/>
      <c r="LRP616" s="565"/>
      <c r="LRQ616" s="565"/>
      <c r="LRR616" s="565"/>
      <c r="LRS616" s="565"/>
      <c r="LRT616" s="565"/>
      <c r="LRU616" s="565"/>
      <c r="LRV616" s="565"/>
      <c r="LRW616" s="565"/>
      <c r="LRX616" s="565"/>
      <c r="LRY616" s="565"/>
      <c r="LRZ616" s="565"/>
      <c r="LSA616" s="565"/>
      <c r="LSB616" s="565"/>
      <c r="LSC616" s="565"/>
      <c r="LSD616" s="565"/>
      <c r="LSE616" s="565"/>
      <c r="LSF616" s="565"/>
      <c r="LSG616" s="565"/>
      <c r="LSH616" s="565"/>
      <c r="LSI616" s="565"/>
      <c r="LSJ616" s="565"/>
      <c r="LSK616" s="565"/>
      <c r="LSL616" s="565"/>
      <c r="LSM616" s="565"/>
      <c r="LSN616" s="565"/>
      <c r="LSO616" s="565"/>
      <c r="LSP616" s="565"/>
      <c r="LSQ616" s="565"/>
      <c r="LSR616" s="565"/>
      <c r="LSS616" s="565"/>
      <c r="LST616" s="565"/>
      <c r="LSU616" s="565"/>
      <c r="LSV616" s="565"/>
      <c r="LSW616" s="565"/>
      <c r="LSX616" s="565"/>
      <c r="LSY616" s="565"/>
      <c r="LSZ616" s="565"/>
      <c r="LTA616" s="565"/>
      <c r="LTB616" s="565"/>
      <c r="LTC616" s="565"/>
      <c r="LTD616" s="565"/>
      <c r="LTE616" s="565"/>
      <c r="LTF616" s="565"/>
      <c r="LTG616" s="565"/>
      <c r="LTH616" s="565"/>
      <c r="LTI616" s="565"/>
      <c r="LTJ616" s="565"/>
      <c r="LTK616" s="565"/>
      <c r="LTL616" s="565"/>
      <c r="LTM616" s="565"/>
      <c r="LTN616" s="565"/>
      <c r="LTO616" s="565"/>
      <c r="LTP616" s="565"/>
      <c r="LTQ616" s="565"/>
      <c r="LTR616" s="565"/>
      <c r="LTS616" s="565"/>
      <c r="LTT616" s="565"/>
      <c r="LTU616" s="565"/>
      <c r="LTV616" s="565"/>
      <c r="LTW616" s="565"/>
      <c r="LTX616" s="565"/>
      <c r="LTY616" s="565"/>
      <c r="LTZ616" s="565"/>
      <c r="LUA616" s="565"/>
      <c r="LUB616" s="565"/>
      <c r="LUC616" s="565"/>
      <c r="LUD616" s="565"/>
      <c r="LUE616" s="565"/>
      <c r="LUF616" s="565"/>
      <c r="LUG616" s="565"/>
      <c r="LUH616" s="565"/>
      <c r="LUI616" s="565"/>
      <c r="LUJ616" s="565"/>
      <c r="LUK616" s="565"/>
      <c r="LUL616" s="565"/>
      <c r="LUM616" s="565"/>
      <c r="LUN616" s="565"/>
      <c r="LUO616" s="565"/>
      <c r="LUP616" s="565"/>
      <c r="LUQ616" s="565"/>
      <c r="LUR616" s="565"/>
      <c r="LUS616" s="565"/>
      <c r="LUT616" s="565"/>
      <c r="LUU616" s="565"/>
      <c r="LUV616" s="565"/>
      <c r="LUW616" s="565"/>
      <c r="LUX616" s="565"/>
      <c r="LUY616" s="565"/>
      <c r="LUZ616" s="565"/>
      <c r="LVA616" s="565"/>
      <c r="LVB616" s="565"/>
      <c r="LVC616" s="565"/>
      <c r="LVD616" s="565"/>
      <c r="LVE616" s="565"/>
      <c r="LVF616" s="565"/>
      <c r="LVG616" s="565"/>
      <c r="LVH616" s="565"/>
      <c r="LVI616" s="565"/>
      <c r="LVJ616" s="565"/>
      <c r="LVK616" s="565"/>
      <c r="LVL616" s="565"/>
      <c r="LVM616" s="565"/>
      <c r="LVN616" s="565"/>
      <c r="LVO616" s="565"/>
      <c r="LVP616" s="565"/>
      <c r="LVQ616" s="565"/>
      <c r="LVR616" s="565"/>
      <c r="LVS616" s="565"/>
      <c r="LVT616" s="565"/>
      <c r="LVU616" s="565"/>
      <c r="LVV616" s="565"/>
      <c r="LVW616" s="565"/>
      <c r="LVX616" s="565"/>
      <c r="LVY616" s="565"/>
      <c r="LVZ616" s="565"/>
      <c r="LWA616" s="565"/>
      <c r="LWB616" s="565"/>
      <c r="LWC616" s="565"/>
      <c r="LWD616" s="565"/>
      <c r="LWE616" s="565"/>
      <c r="LWF616" s="565"/>
      <c r="LWG616" s="565"/>
      <c r="LWH616" s="565"/>
      <c r="LWI616" s="565"/>
      <c r="LWJ616" s="565"/>
      <c r="LWK616" s="565"/>
      <c r="LWL616" s="565"/>
      <c r="LWM616" s="565"/>
      <c r="LWN616" s="565"/>
      <c r="LWO616" s="565"/>
      <c r="LWP616" s="565"/>
      <c r="LWQ616" s="565"/>
      <c r="LWR616" s="565"/>
      <c r="LWS616" s="565"/>
      <c r="LWT616" s="565"/>
      <c r="LWU616" s="565"/>
      <c r="LWV616" s="565"/>
      <c r="LWW616" s="565"/>
      <c r="LWX616" s="565"/>
      <c r="LWY616" s="565"/>
      <c r="LWZ616" s="565"/>
      <c r="LXA616" s="565"/>
      <c r="LXB616" s="565"/>
      <c r="LXC616" s="565"/>
      <c r="LXD616" s="565"/>
      <c r="LXE616" s="565"/>
      <c r="LXF616" s="565"/>
      <c r="LXG616" s="565"/>
      <c r="LXH616" s="565"/>
      <c r="LXI616" s="565"/>
      <c r="LXJ616" s="565"/>
      <c r="LXK616" s="565"/>
      <c r="LXL616" s="565"/>
      <c r="LXM616" s="565"/>
      <c r="LXN616" s="565"/>
      <c r="LXO616" s="565"/>
      <c r="LXP616" s="565"/>
      <c r="LXQ616" s="565"/>
      <c r="LXR616" s="565"/>
      <c r="LXS616" s="565"/>
      <c r="LXT616" s="565"/>
      <c r="LXU616" s="565"/>
      <c r="LXV616" s="565"/>
      <c r="LXW616" s="565"/>
      <c r="LXX616" s="565"/>
      <c r="LXY616" s="565"/>
      <c r="LXZ616" s="565"/>
      <c r="LYA616" s="565"/>
      <c r="LYB616" s="565"/>
      <c r="LYC616" s="565"/>
      <c r="LYD616" s="565"/>
      <c r="LYE616" s="565"/>
      <c r="LYF616" s="565"/>
      <c r="LYG616" s="565"/>
      <c r="LYH616" s="565"/>
      <c r="LYI616" s="565"/>
      <c r="LYJ616" s="565"/>
      <c r="LYK616" s="565"/>
      <c r="LYL616" s="565"/>
      <c r="LYM616" s="565"/>
      <c r="LYN616" s="565"/>
      <c r="LYO616" s="565"/>
      <c r="LYP616" s="565"/>
      <c r="LYQ616" s="565"/>
      <c r="LYR616" s="565"/>
      <c r="LYS616" s="565"/>
      <c r="LYT616" s="565"/>
      <c r="LYU616" s="565"/>
      <c r="LYV616" s="565"/>
      <c r="LYW616" s="565"/>
      <c r="LYX616" s="565"/>
      <c r="LYY616" s="565"/>
      <c r="LYZ616" s="565"/>
      <c r="LZA616" s="565"/>
      <c r="LZB616" s="565"/>
      <c r="LZC616" s="565"/>
      <c r="LZD616" s="565"/>
      <c r="LZE616" s="565"/>
      <c r="LZF616" s="565"/>
      <c r="LZG616" s="565"/>
      <c r="LZH616" s="565"/>
      <c r="LZI616" s="565"/>
      <c r="LZJ616" s="565"/>
      <c r="LZK616" s="565"/>
      <c r="LZL616" s="565"/>
      <c r="LZM616" s="565"/>
      <c r="LZN616" s="565"/>
      <c r="LZO616" s="565"/>
      <c r="LZP616" s="565"/>
      <c r="LZQ616" s="565"/>
      <c r="LZR616" s="565"/>
      <c r="LZS616" s="565"/>
      <c r="LZT616" s="565"/>
      <c r="LZU616" s="565"/>
      <c r="LZV616" s="565"/>
      <c r="LZW616" s="565"/>
      <c r="LZX616" s="565"/>
      <c r="LZY616" s="565"/>
      <c r="LZZ616" s="565"/>
      <c r="MAA616" s="565"/>
      <c r="MAB616" s="565"/>
      <c r="MAC616" s="565"/>
      <c r="MAD616" s="565"/>
      <c r="MAE616" s="565"/>
      <c r="MAF616" s="565"/>
      <c r="MAG616" s="565"/>
      <c r="MAH616" s="565"/>
      <c r="MAI616" s="565"/>
      <c r="MAJ616" s="565"/>
      <c r="MAK616" s="565"/>
      <c r="MAL616" s="565"/>
      <c r="MAM616" s="565"/>
      <c r="MAN616" s="565"/>
      <c r="MAO616" s="565"/>
      <c r="MAP616" s="565"/>
      <c r="MAQ616" s="565"/>
      <c r="MAR616" s="565"/>
      <c r="MAS616" s="565"/>
      <c r="MAT616" s="565"/>
      <c r="MAU616" s="565"/>
      <c r="MAV616" s="565"/>
      <c r="MAW616" s="565"/>
      <c r="MAX616" s="565"/>
      <c r="MAY616" s="565"/>
      <c r="MAZ616" s="565"/>
      <c r="MBA616" s="565"/>
      <c r="MBB616" s="565"/>
      <c r="MBC616" s="565"/>
      <c r="MBD616" s="565"/>
      <c r="MBE616" s="565"/>
      <c r="MBF616" s="565"/>
      <c r="MBG616" s="565"/>
      <c r="MBH616" s="565"/>
      <c r="MBI616" s="565"/>
      <c r="MBJ616" s="565"/>
      <c r="MBK616" s="565"/>
      <c r="MBL616" s="565"/>
      <c r="MBM616" s="565"/>
      <c r="MBN616" s="565"/>
      <c r="MBO616" s="565"/>
      <c r="MBP616" s="565"/>
      <c r="MBQ616" s="565"/>
      <c r="MBR616" s="565"/>
      <c r="MBS616" s="565"/>
      <c r="MBT616" s="565"/>
      <c r="MBU616" s="565"/>
      <c r="MBV616" s="565"/>
      <c r="MBW616" s="565"/>
      <c r="MBX616" s="565"/>
      <c r="MBY616" s="565"/>
      <c r="MBZ616" s="565"/>
      <c r="MCA616" s="565"/>
      <c r="MCB616" s="565"/>
      <c r="MCC616" s="565"/>
      <c r="MCD616" s="565"/>
      <c r="MCE616" s="565"/>
      <c r="MCF616" s="565"/>
      <c r="MCG616" s="565"/>
      <c r="MCH616" s="565"/>
      <c r="MCI616" s="565"/>
      <c r="MCJ616" s="565"/>
      <c r="MCK616" s="565"/>
      <c r="MCL616" s="565"/>
      <c r="MCM616" s="565"/>
      <c r="MCN616" s="565"/>
      <c r="MCO616" s="565"/>
      <c r="MCP616" s="565"/>
      <c r="MCQ616" s="565"/>
      <c r="MCR616" s="565"/>
      <c r="MCS616" s="565"/>
      <c r="MCT616" s="565"/>
      <c r="MCU616" s="565"/>
      <c r="MCV616" s="565"/>
      <c r="MCW616" s="565"/>
      <c r="MCX616" s="565"/>
      <c r="MCY616" s="565"/>
      <c r="MCZ616" s="565"/>
      <c r="MDA616" s="565"/>
      <c r="MDB616" s="565"/>
      <c r="MDC616" s="565"/>
      <c r="MDD616" s="565"/>
      <c r="MDE616" s="565"/>
      <c r="MDF616" s="565"/>
      <c r="MDG616" s="565"/>
      <c r="MDH616" s="565"/>
      <c r="MDI616" s="565"/>
      <c r="MDJ616" s="565"/>
      <c r="MDK616" s="565"/>
      <c r="MDL616" s="565"/>
      <c r="MDM616" s="565"/>
      <c r="MDN616" s="565"/>
      <c r="MDO616" s="565"/>
      <c r="MDP616" s="565"/>
      <c r="MDQ616" s="565"/>
      <c r="MDR616" s="565"/>
      <c r="MDS616" s="565"/>
      <c r="MDT616" s="565"/>
      <c r="MDU616" s="565"/>
      <c r="MDV616" s="565"/>
      <c r="MDW616" s="565"/>
      <c r="MDX616" s="565"/>
      <c r="MDY616" s="565"/>
      <c r="MDZ616" s="565"/>
      <c r="MEA616" s="565"/>
      <c r="MEB616" s="565"/>
      <c r="MEC616" s="565"/>
      <c r="MED616" s="565"/>
      <c r="MEE616" s="565"/>
      <c r="MEF616" s="565"/>
      <c r="MEG616" s="565"/>
      <c r="MEH616" s="565"/>
      <c r="MEI616" s="565"/>
      <c r="MEJ616" s="565"/>
      <c r="MEK616" s="565"/>
      <c r="MEL616" s="565"/>
      <c r="MEM616" s="565"/>
      <c r="MEN616" s="565"/>
      <c r="MEO616" s="565"/>
      <c r="MEP616" s="565"/>
      <c r="MEQ616" s="565"/>
      <c r="MER616" s="565"/>
      <c r="MES616" s="565"/>
      <c r="MET616" s="565"/>
      <c r="MEU616" s="565"/>
      <c r="MEV616" s="565"/>
      <c r="MEW616" s="565"/>
      <c r="MEX616" s="565"/>
      <c r="MEY616" s="565"/>
      <c r="MEZ616" s="565"/>
      <c r="MFA616" s="565"/>
      <c r="MFB616" s="565"/>
      <c r="MFC616" s="565"/>
      <c r="MFD616" s="565"/>
      <c r="MFE616" s="565"/>
      <c r="MFF616" s="565"/>
      <c r="MFG616" s="565"/>
      <c r="MFH616" s="565"/>
      <c r="MFI616" s="565"/>
      <c r="MFJ616" s="565"/>
      <c r="MFK616" s="565"/>
      <c r="MFL616" s="565"/>
      <c r="MFM616" s="565"/>
      <c r="MFN616" s="565"/>
      <c r="MFO616" s="565"/>
      <c r="MFP616" s="565"/>
      <c r="MFQ616" s="565"/>
      <c r="MFR616" s="565"/>
      <c r="MFS616" s="565"/>
      <c r="MFT616" s="565"/>
      <c r="MFU616" s="565"/>
      <c r="MFV616" s="565"/>
      <c r="MFW616" s="565"/>
      <c r="MFX616" s="565"/>
      <c r="MFY616" s="565"/>
      <c r="MFZ616" s="565"/>
      <c r="MGA616" s="565"/>
      <c r="MGB616" s="565"/>
      <c r="MGC616" s="565"/>
      <c r="MGD616" s="565"/>
      <c r="MGE616" s="565"/>
      <c r="MGF616" s="565"/>
      <c r="MGG616" s="565"/>
      <c r="MGH616" s="565"/>
      <c r="MGI616" s="565"/>
      <c r="MGJ616" s="565"/>
      <c r="MGK616" s="565"/>
      <c r="MGL616" s="565"/>
      <c r="MGM616" s="565"/>
      <c r="MGN616" s="565"/>
      <c r="MGO616" s="565"/>
      <c r="MGP616" s="565"/>
      <c r="MGQ616" s="565"/>
      <c r="MGR616" s="565"/>
      <c r="MGS616" s="565"/>
      <c r="MGT616" s="565"/>
      <c r="MGU616" s="565"/>
      <c r="MGV616" s="565"/>
      <c r="MGW616" s="565"/>
      <c r="MGX616" s="565"/>
      <c r="MGY616" s="565"/>
      <c r="MGZ616" s="565"/>
      <c r="MHA616" s="565"/>
      <c r="MHB616" s="565"/>
      <c r="MHC616" s="565"/>
      <c r="MHD616" s="565"/>
      <c r="MHE616" s="565"/>
      <c r="MHF616" s="565"/>
      <c r="MHG616" s="565"/>
      <c r="MHH616" s="565"/>
      <c r="MHI616" s="565"/>
      <c r="MHJ616" s="565"/>
      <c r="MHK616" s="565"/>
      <c r="MHL616" s="565"/>
      <c r="MHM616" s="565"/>
      <c r="MHN616" s="565"/>
      <c r="MHO616" s="565"/>
      <c r="MHP616" s="565"/>
      <c r="MHQ616" s="565"/>
      <c r="MHR616" s="565"/>
      <c r="MHS616" s="565"/>
      <c r="MHT616" s="565"/>
      <c r="MHU616" s="565"/>
      <c r="MHV616" s="565"/>
      <c r="MHW616" s="565"/>
      <c r="MHX616" s="565"/>
      <c r="MHY616" s="565"/>
      <c r="MHZ616" s="565"/>
      <c r="MIA616" s="565"/>
      <c r="MIB616" s="565"/>
      <c r="MIC616" s="565"/>
      <c r="MID616" s="565"/>
      <c r="MIE616" s="565"/>
      <c r="MIF616" s="565"/>
      <c r="MIG616" s="565"/>
      <c r="MIH616" s="565"/>
      <c r="MII616" s="565"/>
      <c r="MIJ616" s="565"/>
      <c r="MIK616" s="565"/>
      <c r="MIL616" s="565"/>
      <c r="MIM616" s="565"/>
      <c r="MIN616" s="565"/>
      <c r="MIO616" s="565"/>
      <c r="MIP616" s="565"/>
      <c r="MIQ616" s="565"/>
      <c r="MIR616" s="565"/>
      <c r="MIS616" s="565"/>
      <c r="MIT616" s="565"/>
      <c r="MIU616" s="565"/>
      <c r="MIV616" s="565"/>
      <c r="MIW616" s="565"/>
      <c r="MIX616" s="565"/>
      <c r="MIY616" s="565"/>
      <c r="MIZ616" s="565"/>
      <c r="MJA616" s="565"/>
      <c r="MJB616" s="565"/>
      <c r="MJC616" s="565"/>
      <c r="MJD616" s="565"/>
      <c r="MJE616" s="565"/>
      <c r="MJF616" s="565"/>
      <c r="MJG616" s="565"/>
      <c r="MJH616" s="565"/>
      <c r="MJI616" s="565"/>
      <c r="MJJ616" s="565"/>
      <c r="MJK616" s="565"/>
      <c r="MJL616" s="565"/>
      <c r="MJM616" s="565"/>
      <c r="MJN616" s="565"/>
      <c r="MJO616" s="565"/>
      <c r="MJP616" s="565"/>
      <c r="MJQ616" s="565"/>
      <c r="MJR616" s="565"/>
      <c r="MJS616" s="565"/>
      <c r="MJT616" s="565"/>
      <c r="MJU616" s="565"/>
      <c r="MJV616" s="565"/>
      <c r="MJW616" s="565"/>
      <c r="MJX616" s="565"/>
      <c r="MJY616" s="565"/>
      <c r="MJZ616" s="565"/>
      <c r="MKA616" s="565"/>
      <c r="MKB616" s="565"/>
      <c r="MKC616" s="565"/>
      <c r="MKD616" s="565"/>
      <c r="MKE616" s="565"/>
      <c r="MKF616" s="565"/>
      <c r="MKG616" s="565"/>
      <c r="MKH616" s="565"/>
      <c r="MKI616" s="565"/>
      <c r="MKJ616" s="565"/>
      <c r="MKK616" s="565"/>
      <c r="MKL616" s="565"/>
      <c r="MKM616" s="565"/>
      <c r="MKN616" s="565"/>
      <c r="MKO616" s="565"/>
      <c r="MKP616" s="565"/>
      <c r="MKQ616" s="565"/>
      <c r="MKR616" s="565"/>
      <c r="MKS616" s="565"/>
      <c r="MKT616" s="565"/>
      <c r="MKU616" s="565"/>
      <c r="MKV616" s="565"/>
      <c r="MKW616" s="565"/>
      <c r="MKX616" s="565"/>
      <c r="MKY616" s="565"/>
      <c r="MKZ616" s="565"/>
      <c r="MLA616" s="565"/>
      <c r="MLB616" s="565"/>
      <c r="MLC616" s="565"/>
      <c r="MLD616" s="565"/>
      <c r="MLE616" s="565"/>
      <c r="MLF616" s="565"/>
      <c r="MLG616" s="565"/>
      <c r="MLH616" s="565"/>
      <c r="MLI616" s="565"/>
      <c r="MLJ616" s="565"/>
      <c r="MLK616" s="565"/>
      <c r="MLL616" s="565"/>
      <c r="MLM616" s="565"/>
      <c r="MLN616" s="565"/>
      <c r="MLO616" s="565"/>
      <c r="MLP616" s="565"/>
      <c r="MLQ616" s="565"/>
      <c r="MLR616" s="565"/>
      <c r="MLS616" s="565"/>
      <c r="MLT616" s="565"/>
      <c r="MLU616" s="565"/>
      <c r="MLV616" s="565"/>
      <c r="MLW616" s="565"/>
      <c r="MLX616" s="565"/>
      <c r="MLY616" s="565"/>
      <c r="MLZ616" s="565"/>
      <c r="MMA616" s="565"/>
      <c r="MMB616" s="565"/>
      <c r="MMC616" s="565"/>
      <c r="MMD616" s="565"/>
      <c r="MME616" s="565"/>
      <c r="MMF616" s="565"/>
      <c r="MMG616" s="565"/>
      <c r="MMH616" s="565"/>
      <c r="MMI616" s="565"/>
      <c r="MMJ616" s="565"/>
      <c r="MMK616" s="565"/>
      <c r="MML616" s="565"/>
      <c r="MMM616" s="565"/>
      <c r="MMN616" s="565"/>
      <c r="MMO616" s="565"/>
      <c r="MMP616" s="565"/>
      <c r="MMQ616" s="565"/>
      <c r="MMR616" s="565"/>
      <c r="MMS616" s="565"/>
      <c r="MMT616" s="565"/>
      <c r="MMU616" s="565"/>
      <c r="MMV616" s="565"/>
      <c r="MMW616" s="565"/>
      <c r="MMX616" s="565"/>
      <c r="MMY616" s="565"/>
      <c r="MMZ616" s="565"/>
      <c r="MNA616" s="565"/>
      <c r="MNB616" s="565"/>
      <c r="MNC616" s="565"/>
      <c r="MND616" s="565"/>
      <c r="MNE616" s="565"/>
      <c r="MNF616" s="565"/>
      <c r="MNG616" s="565"/>
      <c r="MNH616" s="565"/>
      <c r="MNI616" s="565"/>
      <c r="MNJ616" s="565"/>
      <c r="MNK616" s="565"/>
      <c r="MNL616" s="565"/>
      <c r="MNM616" s="565"/>
      <c r="MNN616" s="565"/>
      <c r="MNO616" s="565"/>
      <c r="MNP616" s="565"/>
      <c r="MNQ616" s="565"/>
      <c r="MNR616" s="565"/>
      <c r="MNS616" s="565"/>
      <c r="MNT616" s="565"/>
      <c r="MNU616" s="565"/>
      <c r="MNV616" s="565"/>
      <c r="MNW616" s="565"/>
      <c r="MNX616" s="565"/>
      <c r="MNY616" s="565"/>
      <c r="MNZ616" s="565"/>
      <c r="MOA616" s="565"/>
      <c r="MOB616" s="565"/>
      <c r="MOC616" s="565"/>
      <c r="MOD616" s="565"/>
      <c r="MOE616" s="565"/>
      <c r="MOF616" s="565"/>
      <c r="MOG616" s="565"/>
      <c r="MOH616" s="565"/>
      <c r="MOI616" s="565"/>
      <c r="MOJ616" s="565"/>
      <c r="MOK616" s="565"/>
      <c r="MOL616" s="565"/>
      <c r="MOM616" s="565"/>
      <c r="MON616" s="565"/>
      <c r="MOO616" s="565"/>
      <c r="MOP616" s="565"/>
      <c r="MOQ616" s="565"/>
      <c r="MOR616" s="565"/>
      <c r="MOS616" s="565"/>
      <c r="MOT616" s="565"/>
      <c r="MOU616" s="565"/>
      <c r="MOV616" s="565"/>
      <c r="MOW616" s="565"/>
      <c r="MOX616" s="565"/>
      <c r="MOY616" s="565"/>
      <c r="MOZ616" s="565"/>
      <c r="MPA616" s="565"/>
      <c r="MPB616" s="565"/>
      <c r="MPC616" s="565"/>
      <c r="MPD616" s="565"/>
      <c r="MPE616" s="565"/>
      <c r="MPF616" s="565"/>
      <c r="MPG616" s="565"/>
      <c r="MPH616" s="565"/>
      <c r="MPI616" s="565"/>
      <c r="MPJ616" s="565"/>
      <c r="MPK616" s="565"/>
      <c r="MPL616" s="565"/>
      <c r="MPM616" s="565"/>
      <c r="MPN616" s="565"/>
      <c r="MPO616" s="565"/>
      <c r="MPP616" s="565"/>
      <c r="MPQ616" s="565"/>
      <c r="MPR616" s="565"/>
      <c r="MPS616" s="565"/>
      <c r="MPT616" s="565"/>
      <c r="MPU616" s="565"/>
      <c r="MPV616" s="565"/>
      <c r="MPW616" s="565"/>
      <c r="MPX616" s="565"/>
      <c r="MPY616" s="565"/>
      <c r="MPZ616" s="565"/>
      <c r="MQA616" s="565"/>
      <c r="MQB616" s="565"/>
      <c r="MQC616" s="565"/>
      <c r="MQD616" s="565"/>
      <c r="MQE616" s="565"/>
      <c r="MQF616" s="565"/>
      <c r="MQG616" s="565"/>
      <c r="MQH616" s="565"/>
      <c r="MQI616" s="565"/>
      <c r="MQJ616" s="565"/>
      <c r="MQK616" s="565"/>
      <c r="MQL616" s="565"/>
      <c r="MQM616" s="565"/>
      <c r="MQN616" s="565"/>
      <c r="MQO616" s="565"/>
      <c r="MQP616" s="565"/>
      <c r="MQQ616" s="565"/>
      <c r="MQR616" s="565"/>
      <c r="MQS616" s="565"/>
      <c r="MQT616" s="565"/>
      <c r="MQU616" s="565"/>
      <c r="MQV616" s="565"/>
      <c r="MQW616" s="565"/>
      <c r="MQX616" s="565"/>
      <c r="MQY616" s="565"/>
      <c r="MQZ616" s="565"/>
      <c r="MRA616" s="565"/>
      <c r="MRB616" s="565"/>
      <c r="MRC616" s="565"/>
      <c r="MRD616" s="565"/>
      <c r="MRE616" s="565"/>
      <c r="MRF616" s="565"/>
      <c r="MRG616" s="565"/>
      <c r="MRH616" s="565"/>
      <c r="MRI616" s="565"/>
      <c r="MRJ616" s="565"/>
      <c r="MRK616" s="565"/>
      <c r="MRL616" s="565"/>
      <c r="MRM616" s="565"/>
      <c r="MRN616" s="565"/>
      <c r="MRO616" s="565"/>
      <c r="MRP616" s="565"/>
      <c r="MRQ616" s="565"/>
      <c r="MRR616" s="565"/>
      <c r="MRS616" s="565"/>
      <c r="MRT616" s="565"/>
      <c r="MRU616" s="565"/>
      <c r="MRV616" s="565"/>
      <c r="MRW616" s="565"/>
      <c r="MRX616" s="565"/>
      <c r="MRY616" s="565"/>
      <c r="MRZ616" s="565"/>
      <c r="MSA616" s="565"/>
      <c r="MSB616" s="565"/>
      <c r="MSC616" s="565"/>
      <c r="MSD616" s="565"/>
      <c r="MSE616" s="565"/>
      <c r="MSF616" s="565"/>
      <c r="MSG616" s="565"/>
      <c r="MSH616" s="565"/>
      <c r="MSI616" s="565"/>
      <c r="MSJ616" s="565"/>
      <c r="MSK616" s="565"/>
      <c r="MSL616" s="565"/>
      <c r="MSM616" s="565"/>
      <c r="MSN616" s="565"/>
      <c r="MSO616" s="565"/>
      <c r="MSP616" s="565"/>
      <c r="MSQ616" s="565"/>
      <c r="MSR616" s="565"/>
      <c r="MSS616" s="565"/>
      <c r="MST616" s="565"/>
      <c r="MSU616" s="565"/>
      <c r="MSV616" s="565"/>
      <c r="MSW616" s="565"/>
      <c r="MSX616" s="565"/>
      <c r="MSY616" s="565"/>
      <c r="MSZ616" s="565"/>
      <c r="MTA616" s="565"/>
      <c r="MTB616" s="565"/>
      <c r="MTC616" s="565"/>
      <c r="MTD616" s="565"/>
      <c r="MTE616" s="565"/>
      <c r="MTF616" s="565"/>
      <c r="MTG616" s="565"/>
      <c r="MTH616" s="565"/>
      <c r="MTI616" s="565"/>
      <c r="MTJ616" s="565"/>
      <c r="MTK616" s="565"/>
      <c r="MTL616" s="565"/>
      <c r="MTM616" s="565"/>
      <c r="MTN616" s="565"/>
      <c r="MTO616" s="565"/>
      <c r="MTP616" s="565"/>
      <c r="MTQ616" s="565"/>
      <c r="MTR616" s="565"/>
      <c r="MTS616" s="565"/>
      <c r="MTT616" s="565"/>
      <c r="MTU616" s="565"/>
      <c r="MTV616" s="565"/>
      <c r="MTW616" s="565"/>
      <c r="MTX616" s="565"/>
      <c r="MTY616" s="565"/>
      <c r="MTZ616" s="565"/>
      <c r="MUA616" s="565"/>
      <c r="MUB616" s="565"/>
      <c r="MUC616" s="565"/>
      <c r="MUD616" s="565"/>
      <c r="MUE616" s="565"/>
      <c r="MUF616" s="565"/>
      <c r="MUG616" s="565"/>
      <c r="MUH616" s="565"/>
      <c r="MUI616" s="565"/>
      <c r="MUJ616" s="565"/>
      <c r="MUK616" s="565"/>
      <c r="MUL616" s="565"/>
      <c r="MUM616" s="565"/>
      <c r="MUN616" s="565"/>
      <c r="MUO616" s="565"/>
      <c r="MUP616" s="565"/>
      <c r="MUQ616" s="565"/>
      <c r="MUR616" s="565"/>
      <c r="MUS616" s="565"/>
      <c r="MUT616" s="565"/>
      <c r="MUU616" s="565"/>
      <c r="MUV616" s="565"/>
      <c r="MUW616" s="565"/>
      <c r="MUX616" s="565"/>
      <c r="MUY616" s="565"/>
      <c r="MUZ616" s="565"/>
      <c r="MVA616" s="565"/>
      <c r="MVB616" s="565"/>
      <c r="MVC616" s="565"/>
      <c r="MVD616" s="565"/>
      <c r="MVE616" s="565"/>
      <c r="MVF616" s="565"/>
      <c r="MVG616" s="565"/>
      <c r="MVH616" s="565"/>
      <c r="MVI616" s="565"/>
      <c r="MVJ616" s="565"/>
      <c r="MVK616" s="565"/>
      <c r="MVL616" s="565"/>
      <c r="MVM616" s="565"/>
      <c r="MVN616" s="565"/>
      <c r="MVO616" s="565"/>
      <c r="MVP616" s="565"/>
      <c r="MVQ616" s="565"/>
      <c r="MVR616" s="565"/>
      <c r="MVS616" s="565"/>
      <c r="MVT616" s="565"/>
      <c r="MVU616" s="565"/>
      <c r="MVV616" s="565"/>
      <c r="MVW616" s="565"/>
      <c r="MVX616" s="565"/>
      <c r="MVY616" s="565"/>
      <c r="MVZ616" s="565"/>
      <c r="MWA616" s="565"/>
      <c r="MWB616" s="565"/>
      <c r="MWC616" s="565"/>
      <c r="MWD616" s="565"/>
      <c r="MWE616" s="565"/>
      <c r="MWF616" s="565"/>
      <c r="MWG616" s="565"/>
      <c r="MWH616" s="565"/>
      <c r="MWI616" s="565"/>
      <c r="MWJ616" s="565"/>
      <c r="MWK616" s="565"/>
      <c r="MWL616" s="565"/>
      <c r="MWM616" s="565"/>
      <c r="MWN616" s="565"/>
      <c r="MWO616" s="565"/>
      <c r="MWP616" s="565"/>
      <c r="MWQ616" s="565"/>
      <c r="MWR616" s="565"/>
      <c r="MWS616" s="565"/>
      <c r="MWT616" s="565"/>
      <c r="MWU616" s="565"/>
      <c r="MWV616" s="565"/>
      <c r="MWW616" s="565"/>
      <c r="MWX616" s="565"/>
      <c r="MWY616" s="565"/>
      <c r="MWZ616" s="565"/>
      <c r="MXA616" s="565"/>
      <c r="MXB616" s="565"/>
      <c r="MXC616" s="565"/>
      <c r="MXD616" s="565"/>
      <c r="MXE616" s="565"/>
      <c r="MXF616" s="565"/>
      <c r="MXG616" s="565"/>
      <c r="MXH616" s="565"/>
      <c r="MXI616" s="565"/>
      <c r="MXJ616" s="565"/>
      <c r="MXK616" s="565"/>
      <c r="MXL616" s="565"/>
      <c r="MXM616" s="565"/>
      <c r="MXN616" s="565"/>
      <c r="MXO616" s="565"/>
      <c r="MXP616" s="565"/>
      <c r="MXQ616" s="565"/>
      <c r="MXR616" s="565"/>
      <c r="MXS616" s="565"/>
      <c r="MXT616" s="565"/>
      <c r="MXU616" s="565"/>
      <c r="MXV616" s="565"/>
      <c r="MXW616" s="565"/>
      <c r="MXX616" s="565"/>
      <c r="MXY616" s="565"/>
      <c r="MXZ616" s="565"/>
      <c r="MYA616" s="565"/>
      <c r="MYB616" s="565"/>
      <c r="MYC616" s="565"/>
      <c r="MYD616" s="565"/>
      <c r="MYE616" s="565"/>
      <c r="MYF616" s="565"/>
      <c r="MYG616" s="565"/>
      <c r="MYH616" s="565"/>
      <c r="MYI616" s="565"/>
      <c r="MYJ616" s="565"/>
      <c r="MYK616" s="565"/>
      <c r="MYL616" s="565"/>
      <c r="MYM616" s="565"/>
      <c r="MYN616" s="565"/>
      <c r="MYO616" s="565"/>
      <c r="MYP616" s="565"/>
      <c r="MYQ616" s="565"/>
      <c r="MYR616" s="565"/>
      <c r="MYS616" s="565"/>
      <c r="MYT616" s="565"/>
      <c r="MYU616" s="565"/>
      <c r="MYV616" s="565"/>
      <c r="MYW616" s="565"/>
      <c r="MYX616" s="565"/>
      <c r="MYY616" s="565"/>
      <c r="MYZ616" s="565"/>
      <c r="MZA616" s="565"/>
      <c r="MZB616" s="565"/>
      <c r="MZC616" s="565"/>
      <c r="MZD616" s="565"/>
      <c r="MZE616" s="565"/>
      <c r="MZF616" s="565"/>
      <c r="MZG616" s="565"/>
      <c r="MZH616" s="565"/>
      <c r="MZI616" s="565"/>
      <c r="MZJ616" s="565"/>
      <c r="MZK616" s="565"/>
      <c r="MZL616" s="565"/>
      <c r="MZM616" s="565"/>
      <c r="MZN616" s="565"/>
      <c r="MZO616" s="565"/>
      <c r="MZP616" s="565"/>
      <c r="MZQ616" s="565"/>
      <c r="MZR616" s="565"/>
      <c r="MZS616" s="565"/>
      <c r="MZT616" s="565"/>
      <c r="MZU616" s="565"/>
      <c r="MZV616" s="565"/>
      <c r="MZW616" s="565"/>
      <c r="MZX616" s="565"/>
      <c r="MZY616" s="565"/>
      <c r="MZZ616" s="565"/>
      <c r="NAA616" s="565"/>
      <c r="NAB616" s="565"/>
      <c r="NAC616" s="565"/>
      <c r="NAD616" s="565"/>
      <c r="NAE616" s="565"/>
      <c r="NAF616" s="565"/>
      <c r="NAG616" s="565"/>
      <c r="NAH616" s="565"/>
      <c r="NAI616" s="565"/>
      <c r="NAJ616" s="565"/>
      <c r="NAK616" s="565"/>
      <c r="NAL616" s="565"/>
      <c r="NAM616" s="565"/>
      <c r="NAN616" s="565"/>
      <c r="NAO616" s="565"/>
      <c r="NAP616" s="565"/>
      <c r="NAQ616" s="565"/>
      <c r="NAR616" s="565"/>
      <c r="NAS616" s="565"/>
      <c r="NAT616" s="565"/>
      <c r="NAU616" s="565"/>
      <c r="NAV616" s="565"/>
      <c r="NAW616" s="565"/>
      <c r="NAX616" s="565"/>
      <c r="NAY616" s="565"/>
      <c r="NAZ616" s="565"/>
      <c r="NBA616" s="565"/>
      <c r="NBB616" s="565"/>
      <c r="NBC616" s="565"/>
      <c r="NBD616" s="565"/>
      <c r="NBE616" s="565"/>
      <c r="NBF616" s="565"/>
      <c r="NBG616" s="565"/>
      <c r="NBH616" s="565"/>
      <c r="NBI616" s="565"/>
      <c r="NBJ616" s="565"/>
      <c r="NBK616" s="565"/>
      <c r="NBL616" s="565"/>
      <c r="NBM616" s="565"/>
      <c r="NBN616" s="565"/>
      <c r="NBO616" s="565"/>
      <c r="NBP616" s="565"/>
      <c r="NBQ616" s="565"/>
      <c r="NBR616" s="565"/>
      <c r="NBS616" s="565"/>
      <c r="NBT616" s="565"/>
      <c r="NBU616" s="565"/>
      <c r="NBV616" s="565"/>
      <c r="NBW616" s="565"/>
      <c r="NBX616" s="565"/>
      <c r="NBY616" s="565"/>
      <c r="NBZ616" s="565"/>
      <c r="NCA616" s="565"/>
      <c r="NCB616" s="565"/>
      <c r="NCC616" s="565"/>
      <c r="NCD616" s="565"/>
      <c r="NCE616" s="565"/>
      <c r="NCF616" s="565"/>
      <c r="NCG616" s="565"/>
      <c r="NCH616" s="565"/>
      <c r="NCI616" s="565"/>
      <c r="NCJ616" s="565"/>
      <c r="NCK616" s="565"/>
      <c r="NCL616" s="565"/>
      <c r="NCM616" s="565"/>
      <c r="NCN616" s="565"/>
      <c r="NCO616" s="565"/>
      <c r="NCP616" s="565"/>
      <c r="NCQ616" s="565"/>
      <c r="NCR616" s="565"/>
      <c r="NCS616" s="565"/>
      <c r="NCT616" s="565"/>
      <c r="NCU616" s="565"/>
      <c r="NCV616" s="565"/>
      <c r="NCW616" s="565"/>
      <c r="NCX616" s="565"/>
      <c r="NCY616" s="565"/>
      <c r="NCZ616" s="565"/>
      <c r="NDA616" s="565"/>
      <c r="NDB616" s="565"/>
      <c r="NDC616" s="565"/>
      <c r="NDD616" s="565"/>
      <c r="NDE616" s="565"/>
      <c r="NDF616" s="565"/>
      <c r="NDG616" s="565"/>
      <c r="NDH616" s="565"/>
      <c r="NDI616" s="565"/>
      <c r="NDJ616" s="565"/>
      <c r="NDK616" s="565"/>
      <c r="NDL616" s="565"/>
      <c r="NDM616" s="565"/>
      <c r="NDN616" s="565"/>
      <c r="NDO616" s="565"/>
      <c r="NDP616" s="565"/>
      <c r="NDQ616" s="565"/>
      <c r="NDR616" s="565"/>
      <c r="NDS616" s="565"/>
      <c r="NDT616" s="565"/>
      <c r="NDU616" s="565"/>
      <c r="NDV616" s="565"/>
      <c r="NDW616" s="565"/>
      <c r="NDX616" s="565"/>
      <c r="NDY616" s="565"/>
      <c r="NDZ616" s="565"/>
      <c r="NEA616" s="565"/>
      <c r="NEB616" s="565"/>
      <c r="NEC616" s="565"/>
      <c r="NED616" s="565"/>
      <c r="NEE616" s="565"/>
      <c r="NEF616" s="565"/>
      <c r="NEG616" s="565"/>
      <c r="NEH616" s="565"/>
      <c r="NEI616" s="565"/>
      <c r="NEJ616" s="565"/>
      <c r="NEK616" s="565"/>
      <c r="NEL616" s="565"/>
      <c r="NEM616" s="565"/>
      <c r="NEN616" s="565"/>
      <c r="NEO616" s="565"/>
      <c r="NEP616" s="565"/>
      <c r="NEQ616" s="565"/>
      <c r="NER616" s="565"/>
      <c r="NES616" s="565"/>
      <c r="NET616" s="565"/>
      <c r="NEU616" s="565"/>
      <c r="NEV616" s="565"/>
      <c r="NEW616" s="565"/>
      <c r="NEX616" s="565"/>
      <c r="NEY616" s="565"/>
      <c r="NEZ616" s="565"/>
      <c r="NFA616" s="565"/>
      <c r="NFB616" s="565"/>
      <c r="NFC616" s="565"/>
      <c r="NFD616" s="565"/>
      <c r="NFE616" s="565"/>
      <c r="NFF616" s="565"/>
      <c r="NFG616" s="565"/>
      <c r="NFH616" s="565"/>
      <c r="NFI616" s="565"/>
      <c r="NFJ616" s="565"/>
      <c r="NFK616" s="565"/>
      <c r="NFL616" s="565"/>
      <c r="NFM616" s="565"/>
      <c r="NFN616" s="565"/>
      <c r="NFO616" s="565"/>
      <c r="NFP616" s="565"/>
      <c r="NFQ616" s="565"/>
      <c r="NFR616" s="565"/>
      <c r="NFS616" s="565"/>
      <c r="NFT616" s="565"/>
      <c r="NFU616" s="565"/>
      <c r="NFV616" s="565"/>
      <c r="NFW616" s="565"/>
      <c r="NFX616" s="565"/>
      <c r="NFY616" s="565"/>
      <c r="NFZ616" s="565"/>
      <c r="NGA616" s="565"/>
      <c r="NGB616" s="565"/>
      <c r="NGC616" s="565"/>
      <c r="NGD616" s="565"/>
      <c r="NGE616" s="565"/>
      <c r="NGF616" s="565"/>
      <c r="NGG616" s="565"/>
      <c r="NGH616" s="565"/>
      <c r="NGI616" s="565"/>
      <c r="NGJ616" s="565"/>
      <c r="NGK616" s="565"/>
      <c r="NGL616" s="565"/>
      <c r="NGM616" s="565"/>
      <c r="NGN616" s="565"/>
      <c r="NGO616" s="565"/>
      <c r="NGP616" s="565"/>
      <c r="NGQ616" s="565"/>
      <c r="NGR616" s="565"/>
      <c r="NGS616" s="565"/>
      <c r="NGT616" s="565"/>
      <c r="NGU616" s="565"/>
      <c r="NGV616" s="565"/>
      <c r="NGW616" s="565"/>
      <c r="NGX616" s="565"/>
      <c r="NGY616" s="565"/>
      <c r="NGZ616" s="565"/>
      <c r="NHA616" s="565"/>
      <c r="NHB616" s="565"/>
      <c r="NHC616" s="565"/>
      <c r="NHD616" s="565"/>
      <c r="NHE616" s="565"/>
      <c r="NHF616" s="565"/>
      <c r="NHG616" s="565"/>
      <c r="NHH616" s="565"/>
      <c r="NHI616" s="565"/>
      <c r="NHJ616" s="565"/>
      <c r="NHK616" s="565"/>
      <c r="NHL616" s="565"/>
      <c r="NHM616" s="565"/>
      <c r="NHN616" s="565"/>
      <c r="NHO616" s="565"/>
      <c r="NHP616" s="565"/>
      <c r="NHQ616" s="565"/>
      <c r="NHR616" s="565"/>
      <c r="NHS616" s="565"/>
      <c r="NHT616" s="565"/>
      <c r="NHU616" s="565"/>
      <c r="NHV616" s="565"/>
      <c r="NHW616" s="565"/>
      <c r="NHX616" s="565"/>
      <c r="NHY616" s="565"/>
      <c r="NHZ616" s="565"/>
      <c r="NIA616" s="565"/>
      <c r="NIB616" s="565"/>
      <c r="NIC616" s="565"/>
      <c r="NID616" s="565"/>
      <c r="NIE616" s="565"/>
      <c r="NIF616" s="565"/>
      <c r="NIG616" s="565"/>
      <c r="NIH616" s="565"/>
      <c r="NII616" s="565"/>
      <c r="NIJ616" s="565"/>
      <c r="NIK616" s="565"/>
      <c r="NIL616" s="565"/>
      <c r="NIM616" s="565"/>
      <c r="NIN616" s="565"/>
      <c r="NIO616" s="565"/>
      <c r="NIP616" s="565"/>
      <c r="NIQ616" s="565"/>
      <c r="NIR616" s="565"/>
      <c r="NIS616" s="565"/>
      <c r="NIT616" s="565"/>
      <c r="NIU616" s="565"/>
      <c r="NIV616" s="565"/>
      <c r="NIW616" s="565"/>
      <c r="NIX616" s="565"/>
      <c r="NIY616" s="565"/>
      <c r="NIZ616" s="565"/>
      <c r="NJA616" s="565"/>
      <c r="NJB616" s="565"/>
      <c r="NJC616" s="565"/>
      <c r="NJD616" s="565"/>
      <c r="NJE616" s="565"/>
      <c r="NJF616" s="565"/>
      <c r="NJG616" s="565"/>
      <c r="NJH616" s="565"/>
      <c r="NJI616" s="565"/>
      <c r="NJJ616" s="565"/>
      <c r="NJK616" s="565"/>
      <c r="NJL616" s="565"/>
      <c r="NJM616" s="565"/>
      <c r="NJN616" s="565"/>
      <c r="NJO616" s="565"/>
      <c r="NJP616" s="565"/>
      <c r="NJQ616" s="565"/>
      <c r="NJR616" s="565"/>
      <c r="NJS616" s="565"/>
      <c r="NJT616" s="565"/>
      <c r="NJU616" s="565"/>
      <c r="NJV616" s="565"/>
      <c r="NJW616" s="565"/>
      <c r="NJX616" s="565"/>
      <c r="NJY616" s="565"/>
      <c r="NJZ616" s="565"/>
      <c r="NKA616" s="565"/>
      <c r="NKB616" s="565"/>
      <c r="NKC616" s="565"/>
      <c r="NKD616" s="565"/>
      <c r="NKE616" s="565"/>
      <c r="NKF616" s="565"/>
      <c r="NKG616" s="565"/>
      <c r="NKH616" s="565"/>
      <c r="NKI616" s="565"/>
      <c r="NKJ616" s="565"/>
      <c r="NKK616" s="565"/>
      <c r="NKL616" s="565"/>
      <c r="NKM616" s="565"/>
      <c r="NKN616" s="565"/>
      <c r="NKO616" s="565"/>
      <c r="NKP616" s="565"/>
      <c r="NKQ616" s="565"/>
      <c r="NKR616" s="565"/>
      <c r="NKS616" s="565"/>
      <c r="NKT616" s="565"/>
      <c r="NKU616" s="565"/>
      <c r="NKV616" s="565"/>
      <c r="NKW616" s="565"/>
      <c r="NKX616" s="565"/>
      <c r="NKY616" s="565"/>
      <c r="NKZ616" s="565"/>
      <c r="NLA616" s="565"/>
      <c r="NLB616" s="565"/>
      <c r="NLC616" s="565"/>
      <c r="NLD616" s="565"/>
      <c r="NLE616" s="565"/>
      <c r="NLF616" s="565"/>
      <c r="NLG616" s="565"/>
      <c r="NLH616" s="565"/>
      <c r="NLI616" s="565"/>
      <c r="NLJ616" s="565"/>
      <c r="NLK616" s="565"/>
      <c r="NLL616" s="565"/>
      <c r="NLM616" s="565"/>
      <c r="NLN616" s="565"/>
      <c r="NLO616" s="565"/>
      <c r="NLP616" s="565"/>
      <c r="NLQ616" s="565"/>
      <c r="NLR616" s="565"/>
      <c r="NLS616" s="565"/>
      <c r="NLT616" s="565"/>
      <c r="NLU616" s="565"/>
      <c r="NLV616" s="565"/>
      <c r="NLW616" s="565"/>
      <c r="NLX616" s="565"/>
      <c r="NLY616" s="565"/>
      <c r="NLZ616" s="565"/>
      <c r="NMA616" s="565"/>
      <c r="NMB616" s="565"/>
      <c r="NMC616" s="565"/>
      <c r="NMD616" s="565"/>
      <c r="NME616" s="565"/>
      <c r="NMF616" s="565"/>
      <c r="NMG616" s="565"/>
      <c r="NMH616" s="565"/>
      <c r="NMI616" s="565"/>
      <c r="NMJ616" s="565"/>
      <c r="NMK616" s="565"/>
      <c r="NML616" s="565"/>
      <c r="NMM616" s="565"/>
      <c r="NMN616" s="565"/>
      <c r="NMO616" s="565"/>
      <c r="NMP616" s="565"/>
      <c r="NMQ616" s="565"/>
      <c r="NMR616" s="565"/>
      <c r="NMS616" s="565"/>
      <c r="NMT616" s="565"/>
      <c r="NMU616" s="565"/>
      <c r="NMV616" s="565"/>
      <c r="NMW616" s="565"/>
      <c r="NMX616" s="565"/>
      <c r="NMY616" s="565"/>
      <c r="NMZ616" s="565"/>
      <c r="NNA616" s="565"/>
      <c r="NNB616" s="565"/>
      <c r="NNC616" s="565"/>
      <c r="NND616" s="565"/>
      <c r="NNE616" s="565"/>
      <c r="NNF616" s="565"/>
      <c r="NNG616" s="565"/>
      <c r="NNH616" s="565"/>
      <c r="NNI616" s="565"/>
      <c r="NNJ616" s="565"/>
      <c r="NNK616" s="565"/>
      <c r="NNL616" s="565"/>
      <c r="NNM616" s="565"/>
      <c r="NNN616" s="565"/>
      <c r="NNO616" s="565"/>
      <c r="NNP616" s="565"/>
      <c r="NNQ616" s="565"/>
      <c r="NNR616" s="565"/>
      <c r="NNS616" s="565"/>
      <c r="NNT616" s="565"/>
      <c r="NNU616" s="565"/>
      <c r="NNV616" s="565"/>
      <c r="NNW616" s="565"/>
      <c r="NNX616" s="565"/>
      <c r="NNY616" s="565"/>
      <c r="NNZ616" s="565"/>
      <c r="NOA616" s="565"/>
      <c r="NOB616" s="565"/>
      <c r="NOC616" s="565"/>
      <c r="NOD616" s="565"/>
      <c r="NOE616" s="565"/>
      <c r="NOF616" s="565"/>
      <c r="NOG616" s="565"/>
      <c r="NOH616" s="565"/>
      <c r="NOI616" s="565"/>
      <c r="NOJ616" s="565"/>
      <c r="NOK616" s="565"/>
      <c r="NOL616" s="565"/>
      <c r="NOM616" s="565"/>
      <c r="NON616" s="565"/>
      <c r="NOO616" s="565"/>
      <c r="NOP616" s="565"/>
      <c r="NOQ616" s="565"/>
      <c r="NOR616" s="565"/>
      <c r="NOS616" s="565"/>
      <c r="NOT616" s="565"/>
      <c r="NOU616" s="565"/>
      <c r="NOV616" s="565"/>
      <c r="NOW616" s="565"/>
      <c r="NOX616" s="565"/>
      <c r="NOY616" s="565"/>
      <c r="NOZ616" s="565"/>
      <c r="NPA616" s="565"/>
      <c r="NPB616" s="565"/>
      <c r="NPC616" s="565"/>
      <c r="NPD616" s="565"/>
      <c r="NPE616" s="565"/>
      <c r="NPF616" s="565"/>
      <c r="NPG616" s="565"/>
      <c r="NPH616" s="565"/>
      <c r="NPI616" s="565"/>
      <c r="NPJ616" s="565"/>
      <c r="NPK616" s="565"/>
      <c r="NPL616" s="565"/>
      <c r="NPM616" s="565"/>
      <c r="NPN616" s="565"/>
      <c r="NPO616" s="565"/>
      <c r="NPP616" s="565"/>
      <c r="NPQ616" s="565"/>
      <c r="NPR616" s="565"/>
      <c r="NPS616" s="565"/>
      <c r="NPT616" s="565"/>
      <c r="NPU616" s="565"/>
      <c r="NPV616" s="565"/>
      <c r="NPW616" s="565"/>
      <c r="NPX616" s="565"/>
      <c r="NPY616" s="565"/>
      <c r="NPZ616" s="565"/>
      <c r="NQA616" s="565"/>
      <c r="NQB616" s="565"/>
      <c r="NQC616" s="565"/>
      <c r="NQD616" s="565"/>
      <c r="NQE616" s="565"/>
      <c r="NQF616" s="565"/>
      <c r="NQG616" s="565"/>
      <c r="NQH616" s="565"/>
      <c r="NQI616" s="565"/>
      <c r="NQJ616" s="565"/>
      <c r="NQK616" s="565"/>
      <c r="NQL616" s="565"/>
      <c r="NQM616" s="565"/>
      <c r="NQN616" s="565"/>
      <c r="NQO616" s="565"/>
      <c r="NQP616" s="565"/>
      <c r="NQQ616" s="565"/>
      <c r="NQR616" s="565"/>
      <c r="NQS616" s="565"/>
      <c r="NQT616" s="565"/>
      <c r="NQU616" s="565"/>
      <c r="NQV616" s="565"/>
      <c r="NQW616" s="565"/>
      <c r="NQX616" s="565"/>
      <c r="NQY616" s="565"/>
      <c r="NQZ616" s="565"/>
      <c r="NRA616" s="565"/>
      <c r="NRB616" s="565"/>
      <c r="NRC616" s="565"/>
      <c r="NRD616" s="565"/>
      <c r="NRE616" s="565"/>
      <c r="NRF616" s="565"/>
      <c r="NRG616" s="565"/>
      <c r="NRH616" s="565"/>
      <c r="NRI616" s="565"/>
      <c r="NRJ616" s="565"/>
      <c r="NRK616" s="565"/>
      <c r="NRL616" s="565"/>
      <c r="NRM616" s="565"/>
      <c r="NRN616" s="565"/>
      <c r="NRO616" s="565"/>
      <c r="NRP616" s="565"/>
      <c r="NRQ616" s="565"/>
      <c r="NRR616" s="565"/>
      <c r="NRS616" s="565"/>
      <c r="NRT616" s="565"/>
      <c r="NRU616" s="565"/>
      <c r="NRV616" s="565"/>
      <c r="NRW616" s="565"/>
      <c r="NRX616" s="565"/>
      <c r="NRY616" s="565"/>
      <c r="NRZ616" s="565"/>
      <c r="NSA616" s="565"/>
      <c r="NSB616" s="565"/>
      <c r="NSC616" s="565"/>
      <c r="NSD616" s="565"/>
      <c r="NSE616" s="565"/>
      <c r="NSF616" s="565"/>
      <c r="NSG616" s="565"/>
      <c r="NSH616" s="565"/>
      <c r="NSI616" s="565"/>
      <c r="NSJ616" s="565"/>
      <c r="NSK616" s="565"/>
      <c r="NSL616" s="565"/>
      <c r="NSM616" s="565"/>
      <c r="NSN616" s="565"/>
      <c r="NSO616" s="565"/>
      <c r="NSP616" s="565"/>
      <c r="NSQ616" s="565"/>
      <c r="NSR616" s="565"/>
      <c r="NSS616" s="565"/>
      <c r="NST616" s="565"/>
      <c r="NSU616" s="565"/>
      <c r="NSV616" s="565"/>
      <c r="NSW616" s="565"/>
      <c r="NSX616" s="565"/>
      <c r="NSY616" s="565"/>
      <c r="NSZ616" s="565"/>
      <c r="NTA616" s="565"/>
      <c r="NTB616" s="565"/>
      <c r="NTC616" s="565"/>
      <c r="NTD616" s="565"/>
      <c r="NTE616" s="565"/>
      <c r="NTF616" s="565"/>
      <c r="NTG616" s="565"/>
      <c r="NTH616" s="565"/>
      <c r="NTI616" s="565"/>
      <c r="NTJ616" s="565"/>
      <c r="NTK616" s="565"/>
      <c r="NTL616" s="565"/>
      <c r="NTM616" s="565"/>
      <c r="NTN616" s="565"/>
      <c r="NTO616" s="565"/>
      <c r="NTP616" s="565"/>
      <c r="NTQ616" s="565"/>
      <c r="NTR616" s="565"/>
      <c r="NTS616" s="565"/>
      <c r="NTT616" s="565"/>
      <c r="NTU616" s="565"/>
      <c r="NTV616" s="565"/>
      <c r="NTW616" s="565"/>
      <c r="NTX616" s="565"/>
      <c r="NTY616" s="565"/>
      <c r="NTZ616" s="565"/>
      <c r="NUA616" s="565"/>
      <c r="NUB616" s="565"/>
      <c r="NUC616" s="565"/>
      <c r="NUD616" s="565"/>
      <c r="NUE616" s="565"/>
      <c r="NUF616" s="565"/>
      <c r="NUG616" s="565"/>
      <c r="NUH616" s="565"/>
      <c r="NUI616" s="565"/>
      <c r="NUJ616" s="565"/>
      <c r="NUK616" s="565"/>
      <c r="NUL616" s="565"/>
      <c r="NUM616" s="565"/>
      <c r="NUN616" s="565"/>
      <c r="NUO616" s="565"/>
      <c r="NUP616" s="565"/>
      <c r="NUQ616" s="565"/>
      <c r="NUR616" s="565"/>
      <c r="NUS616" s="565"/>
      <c r="NUT616" s="565"/>
      <c r="NUU616" s="565"/>
      <c r="NUV616" s="565"/>
      <c r="NUW616" s="565"/>
      <c r="NUX616" s="565"/>
      <c r="NUY616" s="565"/>
      <c r="NUZ616" s="565"/>
      <c r="NVA616" s="565"/>
      <c r="NVB616" s="565"/>
      <c r="NVC616" s="565"/>
      <c r="NVD616" s="565"/>
      <c r="NVE616" s="565"/>
      <c r="NVF616" s="565"/>
      <c r="NVG616" s="565"/>
      <c r="NVH616" s="565"/>
      <c r="NVI616" s="565"/>
      <c r="NVJ616" s="565"/>
      <c r="NVK616" s="565"/>
      <c r="NVL616" s="565"/>
      <c r="NVM616" s="565"/>
      <c r="NVN616" s="565"/>
      <c r="NVO616" s="565"/>
      <c r="NVP616" s="565"/>
      <c r="NVQ616" s="565"/>
      <c r="NVR616" s="565"/>
      <c r="NVS616" s="565"/>
      <c r="NVT616" s="565"/>
      <c r="NVU616" s="565"/>
      <c r="NVV616" s="565"/>
      <c r="NVW616" s="565"/>
      <c r="NVX616" s="565"/>
      <c r="NVY616" s="565"/>
      <c r="NVZ616" s="565"/>
      <c r="NWA616" s="565"/>
      <c r="NWB616" s="565"/>
      <c r="NWC616" s="565"/>
      <c r="NWD616" s="565"/>
      <c r="NWE616" s="565"/>
      <c r="NWF616" s="565"/>
      <c r="NWG616" s="565"/>
      <c r="NWH616" s="565"/>
      <c r="NWI616" s="565"/>
      <c r="NWJ616" s="565"/>
      <c r="NWK616" s="565"/>
      <c r="NWL616" s="565"/>
      <c r="NWM616" s="565"/>
      <c r="NWN616" s="565"/>
      <c r="NWO616" s="565"/>
      <c r="NWP616" s="565"/>
      <c r="NWQ616" s="565"/>
      <c r="NWR616" s="565"/>
      <c r="NWS616" s="565"/>
      <c r="NWT616" s="565"/>
      <c r="NWU616" s="565"/>
      <c r="NWV616" s="565"/>
      <c r="NWW616" s="565"/>
      <c r="NWX616" s="565"/>
      <c r="NWY616" s="565"/>
      <c r="NWZ616" s="565"/>
      <c r="NXA616" s="565"/>
      <c r="NXB616" s="565"/>
      <c r="NXC616" s="565"/>
      <c r="NXD616" s="565"/>
      <c r="NXE616" s="565"/>
      <c r="NXF616" s="565"/>
      <c r="NXG616" s="565"/>
      <c r="NXH616" s="565"/>
      <c r="NXI616" s="565"/>
      <c r="NXJ616" s="565"/>
      <c r="NXK616" s="565"/>
      <c r="NXL616" s="565"/>
      <c r="NXM616" s="565"/>
      <c r="NXN616" s="565"/>
      <c r="NXO616" s="565"/>
      <c r="NXP616" s="565"/>
      <c r="NXQ616" s="565"/>
      <c r="NXR616" s="565"/>
      <c r="NXS616" s="565"/>
      <c r="NXT616" s="565"/>
      <c r="NXU616" s="565"/>
      <c r="NXV616" s="565"/>
      <c r="NXW616" s="565"/>
      <c r="NXX616" s="565"/>
      <c r="NXY616" s="565"/>
      <c r="NXZ616" s="565"/>
      <c r="NYA616" s="565"/>
      <c r="NYB616" s="565"/>
      <c r="NYC616" s="565"/>
      <c r="NYD616" s="565"/>
      <c r="NYE616" s="565"/>
      <c r="NYF616" s="565"/>
      <c r="NYG616" s="565"/>
      <c r="NYH616" s="565"/>
      <c r="NYI616" s="565"/>
      <c r="NYJ616" s="565"/>
      <c r="NYK616" s="565"/>
      <c r="NYL616" s="565"/>
      <c r="NYM616" s="565"/>
      <c r="NYN616" s="565"/>
      <c r="NYO616" s="565"/>
      <c r="NYP616" s="565"/>
      <c r="NYQ616" s="565"/>
      <c r="NYR616" s="565"/>
      <c r="NYS616" s="565"/>
      <c r="NYT616" s="565"/>
      <c r="NYU616" s="565"/>
      <c r="NYV616" s="565"/>
      <c r="NYW616" s="565"/>
      <c r="NYX616" s="565"/>
      <c r="NYY616" s="565"/>
      <c r="NYZ616" s="565"/>
      <c r="NZA616" s="565"/>
      <c r="NZB616" s="565"/>
      <c r="NZC616" s="565"/>
      <c r="NZD616" s="565"/>
      <c r="NZE616" s="565"/>
      <c r="NZF616" s="565"/>
      <c r="NZG616" s="565"/>
      <c r="NZH616" s="565"/>
      <c r="NZI616" s="565"/>
      <c r="NZJ616" s="565"/>
      <c r="NZK616" s="565"/>
      <c r="NZL616" s="565"/>
      <c r="NZM616" s="565"/>
      <c r="NZN616" s="565"/>
      <c r="NZO616" s="565"/>
      <c r="NZP616" s="565"/>
      <c r="NZQ616" s="565"/>
      <c r="NZR616" s="565"/>
      <c r="NZS616" s="565"/>
      <c r="NZT616" s="565"/>
      <c r="NZU616" s="565"/>
      <c r="NZV616" s="565"/>
      <c r="NZW616" s="565"/>
      <c r="NZX616" s="565"/>
      <c r="NZY616" s="565"/>
      <c r="NZZ616" s="565"/>
      <c r="OAA616" s="565"/>
      <c r="OAB616" s="565"/>
      <c r="OAC616" s="565"/>
      <c r="OAD616" s="565"/>
      <c r="OAE616" s="565"/>
      <c r="OAF616" s="565"/>
      <c r="OAG616" s="565"/>
      <c r="OAH616" s="565"/>
      <c r="OAI616" s="565"/>
      <c r="OAJ616" s="565"/>
      <c r="OAK616" s="565"/>
      <c r="OAL616" s="565"/>
      <c r="OAM616" s="565"/>
      <c r="OAN616" s="565"/>
      <c r="OAO616" s="565"/>
      <c r="OAP616" s="565"/>
      <c r="OAQ616" s="565"/>
      <c r="OAR616" s="565"/>
      <c r="OAS616" s="565"/>
      <c r="OAT616" s="565"/>
      <c r="OAU616" s="565"/>
      <c r="OAV616" s="565"/>
      <c r="OAW616" s="565"/>
      <c r="OAX616" s="565"/>
      <c r="OAY616" s="565"/>
      <c r="OAZ616" s="565"/>
      <c r="OBA616" s="565"/>
      <c r="OBB616" s="565"/>
      <c r="OBC616" s="565"/>
      <c r="OBD616" s="565"/>
      <c r="OBE616" s="565"/>
      <c r="OBF616" s="565"/>
      <c r="OBG616" s="565"/>
      <c r="OBH616" s="565"/>
      <c r="OBI616" s="565"/>
      <c r="OBJ616" s="565"/>
      <c r="OBK616" s="565"/>
      <c r="OBL616" s="565"/>
      <c r="OBM616" s="565"/>
      <c r="OBN616" s="565"/>
      <c r="OBO616" s="565"/>
      <c r="OBP616" s="565"/>
      <c r="OBQ616" s="565"/>
      <c r="OBR616" s="565"/>
      <c r="OBS616" s="565"/>
      <c r="OBT616" s="565"/>
      <c r="OBU616" s="565"/>
      <c r="OBV616" s="565"/>
      <c r="OBW616" s="565"/>
      <c r="OBX616" s="565"/>
      <c r="OBY616" s="565"/>
      <c r="OBZ616" s="565"/>
      <c r="OCA616" s="565"/>
      <c r="OCB616" s="565"/>
      <c r="OCC616" s="565"/>
      <c r="OCD616" s="565"/>
      <c r="OCE616" s="565"/>
      <c r="OCF616" s="565"/>
      <c r="OCG616" s="565"/>
      <c r="OCH616" s="565"/>
      <c r="OCI616" s="565"/>
      <c r="OCJ616" s="565"/>
      <c r="OCK616" s="565"/>
      <c r="OCL616" s="565"/>
      <c r="OCM616" s="565"/>
      <c r="OCN616" s="565"/>
      <c r="OCO616" s="565"/>
      <c r="OCP616" s="565"/>
      <c r="OCQ616" s="565"/>
      <c r="OCR616" s="565"/>
      <c r="OCS616" s="565"/>
      <c r="OCT616" s="565"/>
      <c r="OCU616" s="565"/>
      <c r="OCV616" s="565"/>
      <c r="OCW616" s="565"/>
      <c r="OCX616" s="565"/>
      <c r="OCY616" s="565"/>
      <c r="OCZ616" s="565"/>
      <c r="ODA616" s="565"/>
      <c r="ODB616" s="565"/>
      <c r="ODC616" s="565"/>
      <c r="ODD616" s="565"/>
      <c r="ODE616" s="565"/>
      <c r="ODF616" s="565"/>
      <c r="ODG616" s="565"/>
      <c r="ODH616" s="565"/>
      <c r="ODI616" s="565"/>
      <c r="ODJ616" s="565"/>
      <c r="ODK616" s="565"/>
      <c r="ODL616" s="565"/>
      <c r="ODM616" s="565"/>
      <c r="ODN616" s="565"/>
      <c r="ODO616" s="565"/>
      <c r="ODP616" s="565"/>
      <c r="ODQ616" s="565"/>
      <c r="ODR616" s="565"/>
      <c r="ODS616" s="565"/>
      <c r="ODT616" s="565"/>
      <c r="ODU616" s="565"/>
      <c r="ODV616" s="565"/>
      <c r="ODW616" s="565"/>
      <c r="ODX616" s="565"/>
      <c r="ODY616" s="565"/>
      <c r="ODZ616" s="565"/>
      <c r="OEA616" s="565"/>
      <c r="OEB616" s="565"/>
      <c r="OEC616" s="565"/>
      <c r="OED616" s="565"/>
      <c r="OEE616" s="565"/>
      <c r="OEF616" s="565"/>
      <c r="OEG616" s="565"/>
      <c r="OEH616" s="565"/>
      <c r="OEI616" s="565"/>
      <c r="OEJ616" s="565"/>
      <c r="OEK616" s="565"/>
      <c r="OEL616" s="565"/>
      <c r="OEM616" s="565"/>
      <c r="OEN616" s="565"/>
      <c r="OEO616" s="565"/>
      <c r="OEP616" s="565"/>
      <c r="OEQ616" s="565"/>
      <c r="OER616" s="565"/>
      <c r="OES616" s="565"/>
      <c r="OET616" s="565"/>
      <c r="OEU616" s="565"/>
      <c r="OEV616" s="565"/>
      <c r="OEW616" s="565"/>
      <c r="OEX616" s="565"/>
      <c r="OEY616" s="565"/>
      <c r="OEZ616" s="565"/>
      <c r="OFA616" s="565"/>
      <c r="OFB616" s="565"/>
      <c r="OFC616" s="565"/>
      <c r="OFD616" s="565"/>
      <c r="OFE616" s="565"/>
      <c r="OFF616" s="565"/>
      <c r="OFG616" s="565"/>
      <c r="OFH616" s="565"/>
      <c r="OFI616" s="565"/>
      <c r="OFJ616" s="565"/>
      <c r="OFK616" s="565"/>
      <c r="OFL616" s="565"/>
      <c r="OFM616" s="565"/>
      <c r="OFN616" s="565"/>
      <c r="OFO616" s="565"/>
      <c r="OFP616" s="565"/>
      <c r="OFQ616" s="565"/>
      <c r="OFR616" s="565"/>
      <c r="OFS616" s="565"/>
      <c r="OFT616" s="565"/>
      <c r="OFU616" s="565"/>
      <c r="OFV616" s="565"/>
      <c r="OFW616" s="565"/>
      <c r="OFX616" s="565"/>
      <c r="OFY616" s="565"/>
      <c r="OFZ616" s="565"/>
      <c r="OGA616" s="565"/>
      <c r="OGB616" s="565"/>
      <c r="OGC616" s="565"/>
      <c r="OGD616" s="565"/>
      <c r="OGE616" s="565"/>
      <c r="OGF616" s="565"/>
      <c r="OGG616" s="565"/>
      <c r="OGH616" s="565"/>
      <c r="OGI616" s="565"/>
      <c r="OGJ616" s="565"/>
      <c r="OGK616" s="565"/>
      <c r="OGL616" s="565"/>
      <c r="OGM616" s="565"/>
      <c r="OGN616" s="565"/>
      <c r="OGO616" s="565"/>
      <c r="OGP616" s="565"/>
      <c r="OGQ616" s="565"/>
      <c r="OGR616" s="565"/>
      <c r="OGS616" s="565"/>
      <c r="OGT616" s="565"/>
      <c r="OGU616" s="565"/>
      <c r="OGV616" s="565"/>
      <c r="OGW616" s="565"/>
      <c r="OGX616" s="565"/>
      <c r="OGY616" s="565"/>
      <c r="OGZ616" s="565"/>
      <c r="OHA616" s="565"/>
      <c r="OHB616" s="565"/>
      <c r="OHC616" s="565"/>
      <c r="OHD616" s="565"/>
      <c r="OHE616" s="565"/>
      <c r="OHF616" s="565"/>
      <c r="OHG616" s="565"/>
      <c r="OHH616" s="565"/>
      <c r="OHI616" s="565"/>
      <c r="OHJ616" s="565"/>
      <c r="OHK616" s="565"/>
      <c r="OHL616" s="565"/>
      <c r="OHM616" s="565"/>
      <c r="OHN616" s="565"/>
      <c r="OHO616" s="565"/>
      <c r="OHP616" s="565"/>
      <c r="OHQ616" s="565"/>
      <c r="OHR616" s="565"/>
      <c r="OHS616" s="565"/>
      <c r="OHT616" s="565"/>
      <c r="OHU616" s="565"/>
      <c r="OHV616" s="565"/>
      <c r="OHW616" s="565"/>
      <c r="OHX616" s="565"/>
      <c r="OHY616" s="565"/>
      <c r="OHZ616" s="565"/>
      <c r="OIA616" s="565"/>
      <c r="OIB616" s="565"/>
      <c r="OIC616" s="565"/>
      <c r="OID616" s="565"/>
      <c r="OIE616" s="565"/>
      <c r="OIF616" s="565"/>
      <c r="OIG616" s="565"/>
      <c r="OIH616" s="565"/>
      <c r="OII616" s="565"/>
      <c r="OIJ616" s="565"/>
      <c r="OIK616" s="565"/>
      <c r="OIL616" s="565"/>
      <c r="OIM616" s="565"/>
      <c r="OIN616" s="565"/>
      <c r="OIO616" s="565"/>
      <c r="OIP616" s="565"/>
      <c r="OIQ616" s="565"/>
      <c r="OIR616" s="565"/>
      <c r="OIS616" s="565"/>
      <c r="OIT616" s="565"/>
      <c r="OIU616" s="565"/>
      <c r="OIV616" s="565"/>
      <c r="OIW616" s="565"/>
      <c r="OIX616" s="565"/>
      <c r="OIY616" s="565"/>
      <c r="OIZ616" s="565"/>
      <c r="OJA616" s="565"/>
      <c r="OJB616" s="565"/>
      <c r="OJC616" s="565"/>
      <c r="OJD616" s="565"/>
      <c r="OJE616" s="565"/>
      <c r="OJF616" s="565"/>
      <c r="OJG616" s="565"/>
      <c r="OJH616" s="565"/>
      <c r="OJI616" s="565"/>
      <c r="OJJ616" s="565"/>
      <c r="OJK616" s="565"/>
      <c r="OJL616" s="565"/>
      <c r="OJM616" s="565"/>
      <c r="OJN616" s="565"/>
      <c r="OJO616" s="565"/>
      <c r="OJP616" s="565"/>
      <c r="OJQ616" s="565"/>
      <c r="OJR616" s="565"/>
      <c r="OJS616" s="565"/>
      <c r="OJT616" s="565"/>
      <c r="OJU616" s="565"/>
      <c r="OJV616" s="565"/>
      <c r="OJW616" s="565"/>
      <c r="OJX616" s="565"/>
      <c r="OJY616" s="565"/>
      <c r="OJZ616" s="565"/>
      <c r="OKA616" s="565"/>
      <c r="OKB616" s="565"/>
      <c r="OKC616" s="565"/>
      <c r="OKD616" s="565"/>
      <c r="OKE616" s="565"/>
      <c r="OKF616" s="565"/>
      <c r="OKG616" s="565"/>
      <c r="OKH616" s="565"/>
      <c r="OKI616" s="565"/>
      <c r="OKJ616" s="565"/>
      <c r="OKK616" s="565"/>
      <c r="OKL616" s="565"/>
      <c r="OKM616" s="565"/>
      <c r="OKN616" s="565"/>
      <c r="OKO616" s="565"/>
      <c r="OKP616" s="565"/>
      <c r="OKQ616" s="565"/>
      <c r="OKR616" s="565"/>
      <c r="OKS616" s="565"/>
      <c r="OKT616" s="565"/>
      <c r="OKU616" s="565"/>
      <c r="OKV616" s="565"/>
      <c r="OKW616" s="565"/>
      <c r="OKX616" s="565"/>
      <c r="OKY616" s="565"/>
      <c r="OKZ616" s="565"/>
      <c r="OLA616" s="565"/>
      <c r="OLB616" s="565"/>
      <c r="OLC616" s="565"/>
      <c r="OLD616" s="565"/>
      <c r="OLE616" s="565"/>
      <c r="OLF616" s="565"/>
      <c r="OLG616" s="565"/>
      <c r="OLH616" s="565"/>
      <c r="OLI616" s="565"/>
      <c r="OLJ616" s="565"/>
      <c r="OLK616" s="565"/>
      <c r="OLL616" s="565"/>
      <c r="OLM616" s="565"/>
      <c r="OLN616" s="565"/>
      <c r="OLO616" s="565"/>
      <c r="OLP616" s="565"/>
      <c r="OLQ616" s="565"/>
      <c r="OLR616" s="565"/>
      <c r="OLS616" s="565"/>
      <c r="OLT616" s="565"/>
      <c r="OLU616" s="565"/>
      <c r="OLV616" s="565"/>
      <c r="OLW616" s="565"/>
      <c r="OLX616" s="565"/>
      <c r="OLY616" s="565"/>
      <c r="OLZ616" s="565"/>
      <c r="OMA616" s="565"/>
      <c r="OMB616" s="565"/>
      <c r="OMC616" s="565"/>
      <c r="OMD616" s="565"/>
      <c r="OME616" s="565"/>
      <c r="OMF616" s="565"/>
      <c r="OMG616" s="565"/>
      <c r="OMH616" s="565"/>
      <c r="OMI616" s="565"/>
      <c r="OMJ616" s="565"/>
      <c r="OMK616" s="565"/>
      <c r="OML616" s="565"/>
      <c r="OMM616" s="565"/>
      <c r="OMN616" s="565"/>
      <c r="OMO616" s="565"/>
      <c r="OMP616" s="565"/>
      <c r="OMQ616" s="565"/>
      <c r="OMR616" s="565"/>
      <c r="OMS616" s="565"/>
      <c r="OMT616" s="565"/>
      <c r="OMU616" s="565"/>
      <c r="OMV616" s="565"/>
      <c r="OMW616" s="565"/>
      <c r="OMX616" s="565"/>
      <c r="OMY616" s="565"/>
      <c r="OMZ616" s="565"/>
      <c r="ONA616" s="565"/>
      <c r="ONB616" s="565"/>
      <c r="ONC616" s="565"/>
      <c r="OND616" s="565"/>
      <c r="ONE616" s="565"/>
      <c r="ONF616" s="565"/>
      <c r="ONG616" s="565"/>
      <c r="ONH616" s="565"/>
      <c r="ONI616" s="565"/>
      <c r="ONJ616" s="565"/>
      <c r="ONK616" s="565"/>
      <c r="ONL616" s="565"/>
      <c r="ONM616" s="565"/>
      <c r="ONN616" s="565"/>
      <c r="ONO616" s="565"/>
      <c r="ONP616" s="565"/>
      <c r="ONQ616" s="565"/>
      <c r="ONR616" s="565"/>
      <c r="ONS616" s="565"/>
      <c r="ONT616" s="565"/>
      <c r="ONU616" s="565"/>
      <c r="ONV616" s="565"/>
      <c r="ONW616" s="565"/>
      <c r="ONX616" s="565"/>
      <c r="ONY616" s="565"/>
      <c r="ONZ616" s="565"/>
      <c r="OOA616" s="565"/>
      <c r="OOB616" s="565"/>
      <c r="OOC616" s="565"/>
      <c r="OOD616" s="565"/>
      <c r="OOE616" s="565"/>
      <c r="OOF616" s="565"/>
      <c r="OOG616" s="565"/>
      <c r="OOH616" s="565"/>
      <c r="OOI616" s="565"/>
      <c r="OOJ616" s="565"/>
      <c r="OOK616" s="565"/>
      <c r="OOL616" s="565"/>
      <c r="OOM616" s="565"/>
      <c r="OON616" s="565"/>
      <c r="OOO616" s="565"/>
      <c r="OOP616" s="565"/>
      <c r="OOQ616" s="565"/>
      <c r="OOR616" s="565"/>
      <c r="OOS616" s="565"/>
      <c r="OOT616" s="565"/>
      <c r="OOU616" s="565"/>
      <c r="OOV616" s="565"/>
      <c r="OOW616" s="565"/>
      <c r="OOX616" s="565"/>
      <c r="OOY616" s="565"/>
      <c r="OOZ616" s="565"/>
      <c r="OPA616" s="565"/>
      <c r="OPB616" s="565"/>
      <c r="OPC616" s="565"/>
      <c r="OPD616" s="565"/>
      <c r="OPE616" s="565"/>
      <c r="OPF616" s="565"/>
      <c r="OPG616" s="565"/>
      <c r="OPH616" s="565"/>
      <c r="OPI616" s="565"/>
      <c r="OPJ616" s="565"/>
      <c r="OPK616" s="565"/>
      <c r="OPL616" s="565"/>
      <c r="OPM616" s="565"/>
      <c r="OPN616" s="565"/>
      <c r="OPO616" s="565"/>
      <c r="OPP616" s="565"/>
      <c r="OPQ616" s="565"/>
      <c r="OPR616" s="565"/>
      <c r="OPS616" s="565"/>
      <c r="OPT616" s="565"/>
      <c r="OPU616" s="565"/>
      <c r="OPV616" s="565"/>
      <c r="OPW616" s="565"/>
      <c r="OPX616" s="565"/>
      <c r="OPY616" s="565"/>
      <c r="OPZ616" s="565"/>
      <c r="OQA616" s="565"/>
      <c r="OQB616" s="565"/>
      <c r="OQC616" s="565"/>
      <c r="OQD616" s="565"/>
      <c r="OQE616" s="565"/>
      <c r="OQF616" s="565"/>
      <c r="OQG616" s="565"/>
      <c r="OQH616" s="565"/>
      <c r="OQI616" s="565"/>
      <c r="OQJ616" s="565"/>
      <c r="OQK616" s="565"/>
      <c r="OQL616" s="565"/>
      <c r="OQM616" s="565"/>
      <c r="OQN616" s="565"/>
      <c r="OQO616" s="565"/>
      <c r="OQP616" s="565"/>
      <c r="OQQ616" s="565"/>
      <c r="OQR616" s="565"/>
      <c r="OQS616" s="565"/>
      <c r="OQT616" s="565"/>
      <c r="OQU616" s="565"/>
      <c r="OQV616" s="565"/>
      <c r="OQW616" s="565"/>
      <c r="OQX616" s="565"/>
      <c r="OQY616" s="565"/>
      <c r="OQZ616" s="565"/>
      <c r="ORA616" s="565"/>
      <c r="ORB616" s="565"/>
      <c r="ORC616" s="565"/>
      <c r="ORD616" s="565"/>
      <c r="ORE616" s="565"/>
      <c r="ORF616" s="565"/>
      <c r="ORG616" s="565"/>
      <c r="ORH616" s="565"/>
      <c r="ORI616" s="565"/>
      <c r="ORJ616" s="565"/>
      <c r="ORK616" s="565"/>
      <c r="ORL616" s="565"/>
      <c r="ORM616" s="565"/>
      <c r="ORN616" s="565"/>
      <c r="ORO616" s="565"/>
      <c r="ORP616" s="565"/>
      <c r="ORQ616" s="565"/>
      <c r="ORR616" s="565"/>
      <c r="ORS616" s="565"/>
      <c r="ORT616" s="565"/>
      <c r="ORU616" s="565"/>
      <c r="ORV616" s="565"/>
      <c r="ORW616" s="565"/>
      <c r="ORX616" s="565"/>
      <c r="ORY616" s="565"/>
      <c r="ORZ616" s="565"/>
      <c r="OSA616" s="565"/>
      <c r="OSB616" s="565"/>
      <c r="OSC616" s="565"/>
      <c r="OSD616" s="565"/>
      <c r="OSE616" s="565"/>
      <c r="OSF616" s="565"/>
      <c r="OSG616" s="565"/>
      <c r="OSH616" s="565"/>
      <c r="OSI616" s="565"/>
      <c r="OSJ616" s="565"/>
      <c r="OSK616" s="565"/>
      <c r="OSL616" s="565"/>
      <c r="OSM616" s="565"/>
      <c r="OSN616" s="565"/>
      <c r="OSO616" s="565"/>
      <c r="OSP616" s="565"/>
      <c r="OSQ616" s="565"/>
      <c r="OSR616" s="565"/>
      <c r="OSS616" s="565"/>
      <c r="OST616" s="565"/>
      <c r="OSU616" s="565"/>
      <c r="OSV616" s="565"/>
      <c r="OSW616" s="565"/>
      <c r="OSX616" s="565"/>
      <c r="OSY616" s="565"/>
      <c r="OSZ616" s="565"/>
      <c r="OTA616" s="565"/>
      <c r="OTB616" s="565"/>
      <c r="OTC616" s="565"/>
      <c r="OTD616" s="565"/>
      <c r="OTE616" s="565"/>
      <c r="OTF616" s="565"/>
      <c r="OTG616" s="565"/>
      <c r="OTH616" s="565"/>
      <c r="OTI616" s="565"/>
      <c r="OTJ616" s="565"/>
      <c r="OTK616" s="565"/>
      <c r="OTL616" s="565"/>
      <c r="OTM616" s="565"/>
      <c r="OTN616" s="565"/>
      <c r="OTO616" s="565"/>
      <c r="OTP616" s="565"/>
      <c r="OTQ616" s="565"/>
      <c r="OTR616" s="565"/>
      <c r="OTS616" s="565"/>
      <c r="OTT616" s="565"/>
      <c r="OTU616" s="565"/>
      <c r="OTV616" s="565"/>
      <c r="OTW616" s="565"/>
      <c r="OTX616" s="565"/>
      <c r="OTY616" s="565"/>
      <c r="OTZ616" s="565"/>
      <c r="OUA616" s="565"/>
      <c r="OUB616" s="565"/>
      <c r="OUC616" s="565"/>
      <c r="OUD616" s="565"/>
      <c r="OUE616" s="565"/>
      <c r="OUF616" s="565"/>
      <c r="OUG616" s="565"/>
      <c r="OUH616" s="565"/>
      <c r="OUI616" s="565"/>
      <c r="OUJ616" s="565"/>
      <c r="OUK616" s="565"/>
      <c r="OUL616" s="565"/>
      <c r="OUM616" s="565"/>
      <c r="OUN616" s="565"/>
      <c r="OUO616" s="565"/>
      <c r="OUP616" s="565"/>
      <c r="OUQ616" s="565"/>
      <c r="OUR616" s="565"/>
      <c r="OUS616" s="565"/>
      <c r="OUT616" s="565"/>
      <c r="OUU616" s="565"/>
      <c r="OUV616" s="565"/>
      <c r="OUW616" s="565"/>
      <c r="OUX616" s="565"/>
      <c r="OUY616" s="565"/>
      <c r="OUZ616" s="565"/>
      <c r="OVA616" s="565"/>
      <c r="OVB616" s="565"/>
      <c r="OVC616" s="565"/>
      <c r="OVD616" s="565"/>
      <c r="OVE616" s="565"/>
      <c r="OVF616" s="565"/>
      <c r="OVG616" s="565"/>
      <c r="OVH616" s="565"/>
      <c r="OVI616" s="565"/>
      <c r="OVJ616" s="565"/>
      <c r="OVK616" s="565"/>
      <c r="OVL616" s="565"/>
      <c r="OVM616" s="565"/>
      <c r="OVN616" s="565"/>
      <c r="OVO616" s="565"/>
      <c r="OVP616" s="565"/>
      <c r="OVQ616" s="565"/>
      <c r="OVR616" s="565"/>
      <c r="OVS616" s="565"/>
      <c r="OVT616" s="565"/>
      <c r="OVU616" s="565"/>
      <c r="OVV616" s="565"/>
      <c r="OVW616" s="565"/>
      <c r="OVX616" s="565"/>
      <c r="OVY616" s="565"/>
      <c r="OVZ616" s="565"/>
      <c r="OWA616" s="565"/>
      <c r="OWB616" s="565"/>
      <c r="OWC616" s="565"/>
      <c r="OWD616" s="565"/>
      <c r="OWE616" s="565"/>
      <c r="OWF616" s="565"/>
      <c r="OWG616" s="565"/>
      <c r="OWH616" s="565"/>
      <c r="OWI616" s="565"/>
      <c r="OWJ616" s="565"/>
      <c r="OWK616" s="565"/>
      <c r="OWL616" s="565"/>
      <c r="OWM616" s="565"/>
      <c r="OWN616" s="565"/>
      <c r="OWO616" s="565"/>
      <c r="OWP616" s="565"/>
      <c r="OWQ616" s="565"/>
      <c r="OWR616" s="565"/>
      <c r="OWS616" s="565"/>
      <c r="OWT616" s="565"/>
      <c r="OWU616" s="565"/>
      <c r="OWV616" s="565"/>
      <c r="OWW616" s="565"/>
      <c r="OWX616" s="565"/>
      <c r="OWY616" s="565"/>
      <c r="OWZ616" s="565"/>
      <c r="OXA616" s="565"/>
      <c r="OXB616" s="565"/>
      <c r="OXC616" s="565"/>
      <c r="OXD616" s="565"/>
      <c r="OXE616" s="565"/>
      <c r="OXF616" s="565"/>
      <c r="OXG616" s="565"/>
      <c r="OXH616" s="565"/>
      <c r="OXI616" s="565"/>
      <c r="OXJ616" s="565"/>
      <c r="OXK616" s="565"/>
      <c r="OXL616" s="565"/>
      <c r="OXM616" s="565"/>
      <c r="OXN616" s="565"/>
      <c r="OXO616" s="565"/>
      <c r="OXP616" s="565"/>
      <c r="OXQ616" s="565"/>
      <c r="OXR616" s="565"/>
      <c r="OXS616" s="565"/>
      <c r="OXT616" s="565"/>
      <c r="OXU616" s="565"/>
      <c r="OXV616" s="565"/>
      <c r="OXW616" s="565"/>
      <c r="OXX616" s="565"/>
      <c r="OXY616" s="565"/>
      <c r="OXZ616" s="565"/>
      <c r="OYA616" s="565"/>
      <c r="OYB616" s="565"/>
      <c r="OYC616" s="565"/>
      <c r="OYD616" s="565"/>
      <c r="OYE616" s="565"/>
      <c r="OYF616" s="565"/>
      <c r="OYG616" s="565"/>
      <c r="OYH616" s="565"/>
      <c r="OYI616" s="565"/>
      <c r="OYJ616" s="565"/>
      <c r="OYK616" s="565"/>
      <c r="OYL616" s="565"/>
      <c r="OYM616" s="565"/>
      <c r="OYN616" s="565"/>
      <c r="OYO616" s="565"/>
      <c r="OYP616" s="565"/>
      <c r="OYQ616" s="565"/>
      <c r="OYR616" s="565"/>
      <c r="OYS616" s="565"/>
      <c r="OYT616" s="565"/>
      <c r="OYU616" s="565"/>
      <c r="OYV616" s="565"/>
      <c r="OYW616" s="565"/>
      <c r="OYX616" s="565"/>
      <c r="OYY616" s="565"/>
      <c r="OYZ616" s="565"/>
      <c r="OZA616" s="565"/>
      <c r="OZB616" s="565"/>
      <c r="OZC616" s="565"/>
      <c r="OZD616" s="565"/>
      <c r="OZE616" s="565"/>
      <c r="OZF616" s="565"/>
      <c r="OZG616" s="565"/>
      <c r="OZH616" s="565"/>
      <c r="OZI616" s="565"/>
      <c r="OZJ616" s="565"/>
      <c r="OZK616" s="565"/>
      <c r="OZL616" s="565"/>
      <c r="OZM616" s="565"/>
      <c r="OZN616" s="565"/>
      <c r="OZO616" s="565"/>
      <c r="OZP616" s="565"/>
      <c r="OZQ616" s="565"/>
      <c r="OZR616" s="565"/>
      <c r="OZS616" s="565"/>
      <c r="OZT616" s="565"/>
      <c r="OZU616" s="565"/>
      <c r="OZV616" s="565"/>
      <c r="OZW616" s="565"/>
      <c r="OZX616" s="565"/>
      <c r="OZY616" s="565"/>
      <c r="OZZ616" s="565"/>
      <c r="PAA616" s="565"/>
      <c r="PAB616" s="565"/>
      <c r="PAC616" s="565"/>
      <c r="PAD616" s="565"/>
      <c r="PAE616" s="565"/>
      <c r="PAF616" s="565"/>
      <c r="PAG616" s="565"/>
      <c r="PAH616" s="565"/>
      <c r="PAI616" s="565"/>
      <c r="PAJ616" s="565"/>
      <c r="PAK616" s="565"/>
      <c r="PAL616" s="565"/>
      <c r="PAM616" s="565"/>
      <c r="PAN616" s="565"/>
      <c r="PAO616" s="565"/>
      <c r="PAP616" s="565"/>
      <c r="PAQ616" s="565"/>
      <c r="PAR616" s="565"/>
      <c r="PAS616" s="565"/>
      <c r="PAT616" s="565"/>
      <c r="PAU616" s="565"/>
      <c r="PAV616" s="565"/>
      <c r="PAW616" s="565"/>
      <c r="PAX616" s="565"/>
      <c r="PAY616" s="565"/>
      <c r="PAZ616" s="565"/>
      <c r="PBA616" s="565"/>
      <c r="PBB616" s="565"/>
      <c r="PBC616" s="565"/>
      <c r="PBD616" s="565"/>
      <c r="PBE616" s="565"/>
      <c r="PBF616" s="565"/>
      <c r="PBG616" s="565"/>
      <c r="PBH616" s="565"/>
      <c r="PBI616" s="565"/>
      <c r="PBJ616" s="565"/>
      <c r="PBK616" s="565"/>
      <c r="PBL616" s="565"/>
      <c r="PBM616" s="565"/>
      <c r="PBN616" s="565"/>
      <c r="PBO616" s="565"/>
      <c r="PBP616" s="565"/>
      <c r="PBQ616" s="565"/>
      <c r="PBR616" s="565"/>
      <c r="PBS616" s="565"/>
      <c r="PBT616" s="565"/>
      <c r="PBU616" s="565"/>
      <c r="PBV616" s="565"/>
      <c r="PBW616" s="565"/>
      <c r="PBX616" s="565"/>
      <c r="PBY616" s="565"/>
      <c r="PBZ616" s="565"/>
      <c r="PCA616" s="565"/>
      <c r="PCB616" s="565"/>
      <c r="PCC616" s="565"/>
      <c r="PCD616" s="565"/>
      <c r="PCE616" s="565"/>
      <c r="PCF616" s="565"/>
      <c r="PCG616" s="565"/>
      <c r="PCH616" s="565"/>
      <c r="PCI616" s="565"/>
      <c r="PCJ616" s="565"/>
      <c r="PCK616" s="565"/>
      <c r="PCL616" s="565"/>
      <c r="PCM616" s="565"/>
      <c r="PCN616" s="565"/>
      <c r="PCO616" s="565"/>
      <c r="PCP616" s="565"/>
      <c r="PCQ616" s="565"/>
      <c r="PCR616" s="565"/>
      <c r="PCS616" s="565"/>
      <c r="PCT616" s="565"/>
      <c r="PCU616" s="565"/>
      <c r="PCV616" s="565"/>
      <c r="PCW616" s="565"/>
      <c r="PCX616" s="565"/>
      <c r="PCY616" s="565"/>
      <c r="PCZ616" s="565"/>
      <c r="PDA616" s="565"/>
      <c r="PDB616" s="565"/>
      <c r="PDC616" s="565"/>
      <c r="PDD616" s="565"/>
      <c r="PDE616" s="565"/>
      <c r="PDF616" s="565"/>
      <c r="PDG616" s="565"/>
      <c r="PDH616" s="565"/>
      <c r="PDI616" s="565"/>
      <c r="PDJ616" s="565"/>
      <c r="PDK616" s="565"/>
      <c r="PDL616" s="565"/>
      <c r="PDM616" s="565"/>
      <c r="PDN616" s="565"/>
      <c r="PDO616" s="565"/>
      <c r="PDP616" s="565"/>
      <c r="PDQ616" s="565"/>
      <c r="PDR616" s="565"/>
      <c r="PDS616" s="565"/>
      <c r="PDT616" s="565"/>
      <c r="PDU616" s="565"/>
      <c r="PDV616" s="565"/>
      <c r="PDW616" s="565"/>
      <c r="PDX616" s="565"/>
      <c r="PDY616" s="565"/>
      <c r="PDZ616" s="565"/>
      <c r="PEA616" s="565"/>
      <c r="PEB616" s="565"/>
      <c r="PEC616" s="565"/>
      <c r="PED616" s="565"/>
      <c r="PEE616" s="565"/>
      <c r="PEF616" s="565"/>
      <c r="PEG616" s="565"/>
      <c r="PEH616" s="565"/>
      <c r="PEI616" s="565"/>
      <c r="PEJ616" s="565"/>
      <c r="PEK616" s="565"/>
      <c r="PEL616" s="565"/>
      <c r="PEM616" s="565"/>
      <c r="PEN616" s="565"/>
      <c r="PEO616" s="565"/>
      <c r="PEP616" s="565"/>
      <c r="PEQ616" s="565"/>
      <c r="PER616" s="565"/>
      <c r="PES616" s="565"/>
      <c r="PET616" s="565"/>
      <c r="PEU616" s="565"/>
      <c r="PEV616" s="565"/>
      <c r="PEW616" s="565"/>
      <c r="PEX616" s="565"/>
      <c r="PEY616" s="565"/>
      <c r="PEZ616" s="565"/>
      <c r="PFA616" s="565"/>
      <c r="PFB616" s="565"/>
      <c r="PFC616" s="565"/>
      <c r="PFD616" s="565"/>
      <c r="PFE616" s="565"/>
      <c r="PFF616" s="565"/>
      <c r="PFG616" s="565"/>
      <c r="PFH616" s="565"/>
      <c r="PFI616" s="565"/>
      <c r="PFJ616" s="565"/>
      <c r="PFK616" s="565"/>
      <c r="PFL616" s="565"/>
      <c r="PFM616" s="565"/>
      <c r="PFN616" s="565"/>
      <c r="PFO616" s="565"/>
      <c r="PFP616" s="565"/>
      <c r="PFQ616" s="565"/>
      <c r="PFR616" s="565"/>
      <c r="PFS616" s="565"/>
      <c r="PFT616" s="565"/>
      <c r="PFU616" s="565"/>
      <c r="PFV616" s="565"/>
      <c r="PFW616" s="565"/>
      <c r="PFX616" s="565"/>
      <c r="PFY616" s="565"/>
      <c r="PFZ616" s="565"/>
      <c r="PGA616" s="565"/>
      <c r="PGB616" s="565"/>
      <c r="PGC616" s="565"/>
      <c r="PGD616" s="565"/>
      <c r="PGE616" s="565"/>
      <c r="PGF616" s="565"/>
      <c r="PGG616" s="565"/>
      <c r="PGH616" s="565"/>
      <c r="PGI616" s="565"/>
      <c r="PGJ616" s="565"/>
      <c r="PGK616" s="565"/>
      <c r="PGL616" s="565"/>
      <c r="PGM616" s="565"/>
      <c r="PGN616" s="565"/>
      <c r="PGO616" s="565"/>
      <c r="PGP616" s="565"/>
      <c r="PGQ616" s="565"/>
      <c r="PGR616" s="565"/>
      <c r="PGS616" s="565"/>
      <c r="PGT616" s="565"/>
      <c r="PGU616" s="565"/>
      <c r="PGV616" s="565"/>
      <c r="PGW616" s="565"/>
      <c r="PGX616" s="565"/>
      <c r="PGY616" s="565"/>
      <c r="PGZ616" s="565"/>
      <c r="PHA616" s="565"/>
      <c r="PHB616" s="565"/>
      <c r="PHC616" s="565"/>
      <c r="PHD616" s="565"/>
      <c r="PHE616" s="565"/>
      <c r="PHF616" s="565"/>
      <c r="PHG616" s="565"/>
      <c r="PHH616" s="565"/>
      <c r="PHI616" s="565"/>
      <c r="PHJ616" s="565"/>
      <c r="PHK616" s="565"/>
      <c r="PHL616" s="565"/>
      <c r="PHM616" s="565"/>
      <c r="PHN616" s="565"/>
      <c r="PHO616" s="565"/>
      <c r="PHP616" s="565"/>
      <c r="PHQ616" s="565"/>
      <c r="PHR616" s="565"/>
      <c r="PHS616" s="565"/>
      <c r="PHT616" s="565"/>
      <c r="PHU616" s="565"/>
      <c r="PHV616" s="565"/>
      <c r="PHW616" s="565"/>
      <c r="PHX616" s="565"/>
      <c r="PHY616" s="565"/>
      <c r="PHZ616" s="565"/>
      <c r="PIA616" s="565"/>
      <c r="PIB616" s="565"/>
      <c r="PIC616" s="565"/>
      <c r="PID616" s="565"/>
      <c r="PIE616" s="565"/>
      <c r="PIF616" s="565"/>
      <c r="PIG616" s="565"/>
      <c r="PIH616" s="565"/>
      <c r="PII616" s="565"/>
      <c r="PIJ616" s="565"/>
      <c r="PIK616" s="565"/>
      <c r="PIL616" s="565"/>
      <c r="PIM616" s="565"/>
      <c r="PIN616" s="565"/>
      <c r="PIO616" s="565"/>
      <c r="PIP616" s="565"/>
      <c r="PIQ616" s="565"/>
      <c r="PIR616" s="565"/>
      <c r="PIS616" s="565"/>
      <c r="PIT616" s="565"/>
      <c r="PIU616" s="565"/>
      <c r="PIV616" s="565"/>
      <c r="PIW616" s="565"/>
      <c r="PIX616" s="565"/>
      <c r="PIY616" s="565"/>
      <c r="PIZ616" s="565"/>
      <c r="PJA616" s="565"/>
      <c r="PJB616" s="565"/>
      <c r="PJC616" s="565"/>
      <c r="PJD616" s="565"/>
      <c r="PJE616" s="565"/>
      <c r="PJF616" s="565"/>
      <c r="PJG616" s="565"/>
      <c r="PJH616" s="565"/>
      <c r="PJI616" s="565"/>
      <c r="PJJ616" s="565"/>
      <c r="PJK616" s="565"/>
      <c r="PJL616" s="565"/>
      <c r="PJM616" s="565"/>
      <c r="PJN616" s="565"/>
      <c r="PJO616" s="565"/>
      <c r="PJP616" s="565"/>
      <c r="PJQ616" s="565"/>
      <c r="PJR616" s="565"/>
      <c r="PJS616" s="565"/>
      <c r="PJT616" s="565"/>
      <c r="PJU616" s="565"/>
      <c r="PJV616" s="565"/>
      <c r="PJW616" s="565"/>
      <c r="PJX616" s="565"/>
      <c r="PJY616" s="565"/>
      <c r="PJZ616" s="565"/>
      <c r="PKA616" s="565"/>
      <c r="PKB616" s="565"/>
      <c r="PKC616" s="565"/>
      <c r="PKD616" s="565"/>
      <c r="PKE616" s="565"/>
      <c r="PKF616" s="565"/>
      <c r="PKG616" s="565"/>
      <c r="PKH616" s="565"/>
      <c r="PKI616" s="565"/>
      <c r="PKJ616" s="565"/>
      <c r="PKK616" s="565"/>
      <c r="PKL616" s="565"/>
      <c r="PKM616" s="565"/>
      <c r="PKN616" s="565"/>
      <c r="PKO616" s="565"/>
      <c r="PKP616" s="565"/>
      <c r="PKQ616" s="565"/>
      <c r="PKR616" s="565"/>
      <c r="PKS616" s="565"/>
      <c r="PKT616" s="565"/>
      <c r="PKU616" s="565"/>
      <c r="PKV616" s="565"/>
      <c r="PKW616" s="565"/>
      <c r="PKX616" s="565"/>
      <c r="PKY616" s="565"/>
      <c r="PKZ616" s="565"/>
      <c r="PLA616" s="565"/>
      <c r="PLB616" s="565"/>
      <c r="PLC616" s="565"/>
      <c r="PLD616" s="565"/>
      <c r="PLE616" s="565"/>
      <c r="PLF616" s="565"/>
      <c r="PLG616" s="565"/>
      <c r="PLH616" s="565"/>
      <c r="PLI616" s="565"/>
      <c r="PLJ616" s="565"/>
      <c r="PLK616" s="565"/>
      <c r="PLL616" s="565"/>
      <c r="PLM616" s="565"/>
      <c r="PLN616" s="565"/>
      <c r="PLO616" s="565"/>
      <c r="PLP616" s="565"/>
      <c r="PLQ616" s="565"/>
      <c r="PLR616" s="565"/>
      <c r="PLS616" s="565"/>
      <c r="PLT616" s="565"/>
      <c r="PLU616" s="565"/>
      <c r="PLV616" s="565"/>
      <c r="PLW616" s="565"/>
      <c r="PLX616" s="565"/>
      <c r="PLY616" s="565"/>
      <c r="PLZ616" s="565"/>
      <c r="PMA616" s="565"/>
      <c r="PMB616" s="565"/>
      <c r="PMC616" s="565"/>
      <c r="PMD616" s="565"/>
      <c r="PME616" s="565"/>
      <c r="PMF616" s="565"/>
      <c r="PMG616" s="565"/>
      <c r="PMH616" s="565"/>
      <c r="PMI616" s="565"/>
      <c r="PMJ616" s="565"/>
      <c r="PMK616" s="565"/>
      <c r="PML616" s="565"/>
      <c r="PMM616" s="565"/>
      <c r="PMN616" s="565"/>
      <c r="PMO616" s="565"/>
      <c r="PMP616" s="565"/>
      <c r="PMQ616" s="565"/>
      <c r="PMR616" s="565"/>
      <c r="PMS616" s="565"/>
      <c r="PMT616" s="565"/>
      <c r="PMU616" s="565"/>
      <c r="PMV616" s="565"/>
      <c r="PMW616" s="565"/>
      <c r="PMX616" s="565"/>
      <c r="PMY616" s="565"/>
      <c r="PMZ616" s="565"/>
      <c r="PNA616" s="565"/>
      <c r="PNB616" s="565"/>
      <c r="PNC616" s="565"/>
      <c r="PND616" s="565"/>
      <c r="PNE616" s="565"/>
      <c r="PNF616" s="565"/>
      <c r="PNG616" s="565"/>
      <c r="PNH616" s="565"/>
      <c r="PNI616" s="565"/>
      <c r="PNJ616" s="565"/>
      <c r="PNK616" s="565"/>
      <c r="PNL616" s="565"/>
      <c r="PNM616" s="565"/>
      <c r="PNN616" s="565"/>
      <c r="PNO616" s="565"/>
      <c r="PNP616" s="565"/>
      <c r="PNQ616" s="565"/>
      <c r="PNR616" s="565"/>
      <c r="PNS616" s="565"/>
      <c r="PNT616" s="565"/>
      <c r="PNU616" s="565"/>
      <c r="PNV616" s="565"/>
      <c r="PNW616" s="565"/>
      <c r="PNX616" s="565"/>
      <c r="PNY616" s="565"/>
      <c r="PNZ616" s="565"/>
      <c r="POA616" s="565"/>
      <c r="POB616" s="565"/>
      <c r="POC616" s="565"/>
      <c r="POD616" s="565"/>
      <c r="POE616" s="565"/>
      <c r="POF616" s="565"/>
      <c r="POG616" s="565"/>
      <c r="POH616" s="565"/>
      <c r="POI616" s="565"/>
      <c r="POJ616" s="565"/>
      <c r="POK616" s="565"/>
      <c r="POL616" s="565"/>
      <c r="POM616" s="565"/>
      <c r="PON616" s="565"/>
      <c r="POO616" s="565"/>
      <c r="POP616" s="565"/>
      <c r="POQ616" s="565"/>
      <c r="POR616" s="565"/>
      <c r="POS616" s="565"/>
      <c r="POT616" s="565"/>
      <c r="POU616" s="565"/>
      <c r="POV616" s="565"/>
      <c r="POW616" s="565"/>
      <c r="POX616" s="565"/>
      <c r="POY616" s="565"/>
      <c r="POZ616" s="565"/>
      <c r="PPA616" s="565"/>
      <c r="PPB616" s="565"/>
      <c r="PPC616" s="565"/>
      <c r="PPD616" s="565"/>
      <c r="PPE616" s="565"/>
      <c r="PPF616" s="565"/>
      <c r="PPG616" s="565"/>
      <c r="PPH616" s="565"/>
      <c r="PPI616" s="565"/>
      <c r="PPJ616" s="565"/>
      <c r="PPK616" s="565"/>
      <c r="PPL616" s="565"/>
      <c r="PPM616" s="565"/>
      <c r="PPN616" s="565"/>
      <c r="PPO616" s="565"/>
      <c r="PPP616" s="565"/>
      <c r="PPQ616" s="565"/>
      <c r="PPR616" s="565"/>
      <c r="PPS616" s="565"/>
      <c r="PPT616" s="565"/>
      <c r="PPU616" s="565"/>
      <c r="PPV616" s="565"/>
      <c r="PPW616" s="565"/>
      <c r="PPX616" s="565"/>
      <c r="PPY616" s="565"/>
      <c r="PPZ616" s="565"/>
      <c r="PQA616" s="565"/>
      <c r="PQB616" s="565"/>
      <c r="PQC616" s="565"/>
      <c r="PQD616" s="565"/>
      <c r="PQE616" s="565"/>
      <c r="PQF616" s="565"/>
      <c r="PQG616" s="565"/>
      <c r="PQH616" s="565"/>
      <c r="PQI616" s="565"/>
      <c r="PQJ616" s="565"/>
      <c r="PQK616" s="565"/>
      <c r="PQL616" s="565"/>
      <c r="PQM616" s="565"/>
      <c r="PQN616" s="565"/>
      <c r="PQO616" s="565"/>
      <c r="PQP616" s="565"/>
      <c r="PQQ616" s="565"/>
      <c r="PQR616" s="565"/>
      <c r="PQS616" s="565"/>
      <c r="PQT616" s="565"/>
      <c r="PQU616" s="565"/>
      <c r="PQV616" s="565"/>
      <c r="PQW616" s="565"/>
      <c r="PQX616" s="565"/>
      <c r="PQY616" s="565"/>
      <c r="PQZ616" s="565"/>
      <c r="PRA616" s="565"/>
      <c r="PRB616" s="565"/>
      <c r="PRC616" s="565"/>
      <c r="PRD616" s="565"/>
      <c r="PRE616" s="565"/>
      <c r="PRF616" s="565"/>
      <c r="PRG616" s="565"/>
      <c r="PRH616" s="565"/>
      <c r="PRI616" s="565"/>
      <c r="PRJ616" s="565"/>
      <c r="PRK616" s="565"/>
      <c r="PRL616" s="565"/>
      <c r="PRM616" s="565"/>
      <c r="PRN616" s="565"/>
      <c r="PRO616" s="565"/>
      <c r="PRP616" s="565"/>
      <c r="PRQ616" s="565"/>
      <c r="PRR616" s="565"/>
      <c r="PRS616" s="565"/>
      <c r="PRT616" s="565"/>
      <c r="PRU616" s="565"/>
      <c r="PRV616" s="565"/>
      <c r="PRW616" s="565"/>
      <c r="PRX616" s="565"/>
      <c r="PRY616" s="565"/>
      <c r="PRZ616" s="565"/>
      <c r="PSA616" s="565"/>
      <c r="PSB616" s="565"/>
      <c r="PSC616" s="565"/>
      <c r="PSD616" s="565"/>
      <c r="PSE616" s="565"/>
      <c r="PSF616" s="565"/>
      <c r="PSG616" s="565"/>
      <c r="PSH616" s="565"/>
      <c r="PSI616" s="565"/>
      <c r="PSJ616" s="565"/>
      <c r="PSK616" s="565"/>
      <c r="PSL616" s="565"/>
      <c r="PSM616" s="565"/>
      <c r="PSN616" s="565"/>
      <c r="PSO616" s="565"/>
      <c r="PSP616" s="565"/>
      <c r="PSQ616" s="565"/>
      <c r="PSR616" s="565"/>
      <c r="PSS616" s="565"/>
      <c r="PST616" s="565"/>
      <c r="PSU616" s="565"/>
      <c r="PSV616" s="565"/>
      <c r="PSW616" s="565"/>
      <c r="PSX616" s="565"/>
      <c r="PSY616" s="565"/>
      <c r="PSZ616" s="565"/>
      <c r="PTA616" s="565"/>
      <c r="PTB616" s="565"/>
      <c r="PTC616" s="565"/>
      <c r="PTD616" s="565"/>
      <c r="PTE616" s="565"/>
      <c r="PTF616" s="565"/>
      <c r="PTG616" s="565"/>
      <c r="PTH616" s="565"/>
      <c r="PTI616" s="565"/>
      <c r="PTJ616" s="565"/>
      <c r="PTK616" s="565"/>
      <c r="PTL616" s="565"/>
      <c r="PTM616" s="565"/>
      <c r="PTN616" s="565"/>
      <c r="PTO616" s="565"/>
      <c r="PTP616" s="565"/>
      <c r="PTQ616" s="565"/>
      <c r="PTR616" s="565"/>
      <c r="PTS616" s="565"/>
      <c r="PTT616" s="565"/>
      <c r="PTU616" s="565"/>
      <c r="PTV616" s="565"/>
      <c r="PTW616" s="565"/>
      <c r="PTX616" s="565"/>
      <c r="PTY616" s="565"/>
      <c r="PTZ616" s="565"/>
      <c r="PUA616" s="565"/>
      <c r="PUB616" s="565"/>
      <c r="PUC616" s="565"/>
      <c r="PUD616" s="565"/>
      <c r="PUE616" s="565"/>
      <c r="PUF616" s="565"/>
      <c r="PUG616" s="565"/>
      <c r="PUH616" s="565"/>
      <c r="PUI616" s="565"/>
      <c r="PUJ616" s="565"/>
      <c r="PUK616" s="565"/>
      <c r="PUL616" s="565"/>
      <c r="PUM616" s="565"/>
      <c r="PUN616" s="565"/>
      <c r="PUO616" s="565"/>
      <c r="PUP616" s="565"/>
      <c r="PUQ616" s="565"/>
      <c r="PUR616" s="565"/>
      <c r="PUS616" s="565"/>
      <c r="PUT616" s="565"/>
      <c r="PUU616" s="565"/>
      <c r="PUV616" s="565"/>
      <c r="PUW616" s="565"/>
      <c r="PUX616" s="565"/>
      <c r="PUY616" s="565"/>
      <c r="PUZ616" s="565"/>
      <c r="PVA616" s="565"/>
      <c r="PVB616" s="565"/>
      <c r="PVC616" s="565"/>
      <c r="PVD616" s="565"/>
      <c r="PVE616" s="565"/>
      <c r="PVF616" s="565"/>
      <c r="PVG616" s="565"/>
      <c r="PVH616" s="565"/>
      <c r="PVI616" s="565"/>
      <c r="PVJ616" s="565"/>
      <c r="PVK616" s="565"/>
      <c r="PVL616" s="565"/>
      <c r="PVM616" s="565"/>
      <c r="PVN616" s="565"/>
      <c r="PVO616" s="565"/>
      <c r="PVP616" s="565"/>
      <c r="PVQ616" s="565"/>
      <c r="PVR616" s="565"/>
      <c r="PVS616" s="565"/>
      <c r="PVT616" s="565"/>
      <c r="PVU616" s="565"/>
      <c r="PVV616" s="565"/>
      <c r="PVW616" s="565"/>
      <c r="PVX616" s="565"/>
      <c r="PVY616" s="565"/>
      <c r="PVZ616" s="565"/>
      <c r="PWA616" s="565"/>
      <c r="PWB616" s="565"/>
      <c r="PWC616" s="565"/>
      <c r="PWD616" s="565"/>
      <c r="PWE616" s="565"/>
      <c r="PWF616" s="565"/>
      <c r="PWG616" s="565"/>
      <c r="PWH616" s="565"/>
      <c r="PWI616" s="565"/>
      <c r="PWJ616" s="565"/>
      <c r="PWK616" s="565"/>
      <c r="PWL616" s="565"/>
      <c r="PWM616" s="565"/>
      <c r="PWN616" s="565"/>
      <c r="PWO616" s="565"/>
      <c r="PWP616" s="565"/>
      <c r="PWQ616" s="565"/>
      <c r="PWR616" s="565"/>
      <c r="PWS616" s="565"/>
      <c r="PWT616" s="565"/>
      <c r="PWU616" s="565"/>
      <c r="PWV616" s="565"/>
      <c r="PWW616" s="565"/>
      <c r="PWX616" s="565"/>
      <c r="PWY616" s="565"/>
      <c r="PWZ616" s="565"/>
      <c r="PXA616" s="565"/>
      <c r="PXB616" s="565"/>
      <c r="PXC616" s="565"/>
      <c r="PXD616" s="565"/>
      <c r="PXE616" s="565"/>
      <c r="PXF616" s="565"/>
      <c r="PXG616" s="565"/>
      <c r="PXH616" s="565"/>
      <c r="PXI616" s="565"/>
      <c r="PXJ616" s="565"/>
      <c r="PXK616" s="565"/>
      <c r="PXL616" s="565"/>
      <c r="PXM616" s="565"/>
      <c r="PXN616" s="565"/>
      <c r="PXO616" s="565"/>
      <c r="PXP616" s="565"/>
      <c r="PXQ616" s="565"/>
      <c r="PXR616" s="565"/>
      <c r="PXS616" s="565"/>
      <c r="PXT616" s="565"/>
      <c r="PXU616" s="565"/>
      <c r="PXV616" s="565"/>
      <c r="PXW616" s="565"/>
      <c r="PXX616" s="565"/>
      <c r="PXY616" s="565"/>
      <c r="PXZ616" s="565"/>
      <c r="PYA616" s="565"/>
      <c r="PYB616" s="565"/>
      <c r="PYC616" s="565"/>
      <c r="PYD616" s="565"/>
      <c r="PYE616" s="565"/>
      <c r="PYF616" s="565"/>
      <c r="PYG616" s="565"/>
      <c r="PYH616" s="565"/>
      <c r="PYI616" s="565"/>
      <c r="PYJ616" s="565"/>
      <c r="PYK616" s="565"/>
      <c r="PYL616" s="565"/>
      <c r="PYM616" s="565"/>
      <c r="PYN616" s="565"/>
      <c r="PYO616" s="565"/>
      <c r="PYP616" s="565"/>
      <c r="PYQ616" s="565"/>
      <c r="PYR616" s="565"/>
      <c r="PYS616" s="565"/>
      <c r="PYT616" s="565"/>
      <c r="PYU616" s="565"/>
      <c r="PYV616" s="565"/>
      <c r="PYW616" s="565"/>
      <c r="PYX616" s="565"/>
      <c r="PYY616" s="565"/>
      <c r="PYZ616" s="565"/>
      <c r="PZA616" s="565"/>
      <c r="PZB616" s="565"/>
      <c r="PZC616" s="565"/>
      <c r="PZD616" s="565"/>
      <c r="PZE616" s="565"/>
      <c r="PZF616" s="565"/>
      <c r="PZG616" s="565"/>
      <c r="PZH616" s="565"/>
      <c r="PZI616" s="565"/>
      <c r="PZJ616" s="565"/>
      <c r="PZK616" s="565"/>
      <c r="PZL616" s="565"/>
      <c r="PZM616" s="565"/>
      <c r="PZN616" s="565"/>
      <c r="PZO616" s="565"/>
      <c r="PZP616" s="565"/>
      <c r="PZQ616" s="565"/>
      <c r="PZR616" s="565"/>
      <c r="PZS616" s="565"/>
      <c r="PZT616" s="565"/>
      <c r="PZU616" s="565"/>
      <c r="PZV616" s="565"/>
      <c r="PZW616" s="565"/>
      <c r="PZX616" s="565"/>
      <c r="PZY616" s="565"/>
      <c r="PZZ616" s="565"/>
      <c r="QAA616" s="565"/>
      <c r="QAB616" s="565"/>
      <c r="QAC616" s="565"/>
      <c r="QAD616" s="565"/>
      <c r="QAE616" s="565"/>
      <c r="QAF616" s="565"/>
      <c r="QAG616" s="565"/>
      <c r="QAH616" s="565"/>
      <c r="QAI616" s="565"/>
      <c r="QAJ616" s="565"/>
      <c r="QAK616" s="565"/>
      <c r="QAL616" s="565"/>
      <c r="QAM616" s="565"/>
      <c r="QAN616" s="565"/>
      <c r="QAO616" s="565"/>
      <c r="QAP616" s="565"/>
      <c r="QAQ616" s="565"/>
      <c r="QAR616" s="565"/>
      <c r="QAS616" s="565"/>
      <c r="QAT616" s="565"/>
      <c r="QAU616" s="565"/>
      <c r="QAV616" s="565"/>
      <c r="QAW616" s="565"/>
      <c r="QAX616" s="565"/>
      <c r="QAY616" s="565"/>
      <c r="QAZ616" s="565"/>
      <c r="QBA616" s="565"/>
      <c r="QBB616" s="565"/>
      <c r="QBC616" s="565"/>
      <c r="QBD616" s="565"/>
      <c r="QBE616" s="565"/>
      <c r="QBF616" s="565"/>
      <c r="QBG616" s="565"/>
      <c r="QBH616" s="565"/>
      <c r="QBI616" s="565"/>
      <c r="QBJ616" s="565"/>
      <c r="QBK616" s="565"/>
      <c r="QBL616" s="565"/>
      <c r="QBM616" s="565"/>
      <c r="QBN616" s="565"/>
      <c r="QBO616" s="565"/>
      <c r="QBP616" s="565"/>
      <c r="QBQ616" s="565"/>
      <c r="QBR616" s="565"/>
      <c r="QBS616" s="565"/>
      <c r="QBT616" s="565"/>
      <c r="QBU616" s="565"/>
      <c r="QBV616" s="565"/>
      <c r="QBW616" s="565"/>
      <c r="QBX616" s="565"/>
      <c r="QBY616" s="565"/>
      <c r="QBZ616" s="565"/>
      <c r="QCA616" s="565"/>
      <c r="QCB616" s="565"/>
      <c r="QCC616" s="565"/>
      <c r="QCD616" s="565"/>
      <c r="QCE616" s="565"/>
      <c r="QCF616" s="565"/>
      <c r="QCG616" s="565"/>
      <c r="QCH616" s="565"/>
      <c r="QCI616" s="565"/>
      <c r="QCJ616" s="565"/>
      <c r="QCK616" s="565"/>
      <c r="QCL616" s="565"/>
      <c r="QCM616" s="565"/>
      <c r="QCN616" s="565"/>
      <c r="QCO616" s="565"/>
      <c r="QCP616" s="565"/>
      <c r="QCQ616" s="565"/>
      <c r="QCR616" s="565"/>
      <c r="QCS616" s="565"/>
      <c r="QCT616" s="565"/>
      <c r="QCU616" s="565"/>
      <c r="QCV616" s="565"/>
      <c r="QCW616" s="565"/>
      <c r="QCX616" s="565"/>
      <c r="QCY616" s="565"/>
      <c r="QCZ616" s="565"/>
      <c r="QDA616" s="565"/>
      <c r="QDB616" s="565"/>
      <c r="QDC616" s="565"/>
      <c r="QDD616" s="565"/>
      <c r="QDE616" s="565"/>
      <c r="QDF616" s="565"/>
      <c r="QDG616" s="565"/>
      <c r="QDH616" s="565"/>
      <c r="QDI616" s="565"/>
      <c r="QDJ616" s="565"/>
      <c r="QDK616" s="565"/>
      <c r="QDL616" s="565"/>
      <c r="QDM616" s="565"/>
      <c r="QDN616" s="565"/>
      <c r="QDO616" s="565"/>
      <c r="QDP616" s="565"/>
      <c r="QDQ616" s="565"/>
      <c r="QDR616" s="565"/>
      <c r="QDS616" s="565"/>
      <c r="QDT616" s="565"/>
      <c r="QDU616" s="565"/>
      <c r="QDV616" s="565"/>
      <c r="QDW616" s="565"/>
      <c r="QDX616" s="565"/>
      <c r="QDY616" s="565"/>
      <c r="QDZ616" s="565"/>
      <c r="QEA616" s="565"/>
      <c r="QEB616" s="565"/>
      <c r="QEC616" s="565"/>
      <c r="QED616" s="565"/>
      <c r="QEE616" s="565"/>
      <c r="QEF616" s="565"/>
      <c r="QEG616" s="565"/>
      <c r="QEH616" s="565"/>
      <c r="QEI616" s="565"/>
      <c r="QEJ616" s="565"/>
      <c r="QEK616" s="565"/>
      <c r="QEL616" s="565"/>
      <c r="QEM616" s="565"/>
      <c r="QEN616" s="565"/>
      <c r="QEO616" s="565"/>
      <c r="QEP616" s="565"/>
      <c r="QEQ616" s="565"/>
      <c r="QER616" s="565"/>
      <c r="QES616" s="565"/>
      <c r="QET616" s="565"/>
      <c r="QEU616" s="565"/>
      <c r="QEV616" s="565"/>
      <c r="QEW616" s="565"/>
      <c r="QEX616" s="565"/>
      <c r="QEY616" s="565"/>
      <c r="QEZ616" s="565"/>
      <c r="QFA616" s="565"/>
      <c r="QFB616" s="565"/>
      <c r="QFC616" s="565"/>
      <c r="QFD616" s="565"/>
      <c r="QFE616" s="565"/>
      <c r="QFF616" s="565"/>
      <c r="QFG616" s="565"/>
      <c r="QFH616" s="565"/>
      <c r="QFI616" s="565"/>
      <c r="QFJ616" s="565"/>
      <c r="QFK616" s="565"/>
      <c r="QFL616" s="565"/>
      <c r="QFM616" s="565"/>
      <c r="QFN616" s="565"/>
      <c r="QFO616" s="565"/>
      <c r="QFP616" s="565"/>
      <c r="QFQ616" s="565"/>
      <c r="QFR616" s="565"/>
      <c r="QFS616" s="565"/>
      <c r="QFT616" s="565"/>
      <c r="QFU616" s="565"/>
      <c r="QFV616" s="565"/>
      <c r="QFW616" s="565"/>
      <c r="QFX616" s="565"/>
      <c r="QFY616" s="565"/>
      <c r="QFZ616" s="565"/>
      <c r="QGA616" s="565"/>
      <c r="QGB616" s="565"/>
      <c r="QGC616" s="565"/>
      <c r="QGD616" s="565"/>
      <c r="QGE616" s="565"/>
      <c r="QGF616" s="565"/>
      <c r="QGG616" s="565"/>
      <c r="QGH616" s="565"/>
      <c r="QGI616" s="565"/>
      <c r="QGJ616" s="565"/>
      <c r="QGK616" s="565"/>
      <c r="QGL616" s="565"/>
      <c r="QGM616" s="565"/>
      <c r="QGN616" s="565"/>
      <c r="QGO616" s="565"/>
      <c r="QGP616" s="565"/>
      <c r="QGQ616" s="565"/>
      <c r="QGR616" s="565"/>
      <c r="QGS616" s="565"/>
      <c r="QGT616" s="565"/>
      <c r="QGU616" s="565"/>
      <c r="QGV616" s="565"/>
      <c r="QGW616" s="565"/>
      <c r="QGX616" s="565"/>
      <c r="QGY616" s="565"/>
      <c r="QGZ616" s="565"/>
      <c r="QHA616" s="565"/>
      <c r="QHB616" s="565"/>
      <c r="QHC616" s="565"/>
      <c r="QHD616" s="565"/>
      <c r="QHE616" s="565"/>
      <c r="QHF616" s="565"/>
      <c r="QHG616" s="565"/>
      <c r="QHH616" s="565"/>
      <c r="QHI616" s="565"/>
      <c r="QHJ616" s="565"/>
      <c r="QHK616" s="565"/>
      <c r="QHL616" s="565"/>
      <c r="QHM616" s="565"/>
      <c r="QHN616" s="565"/>
      <c r="QHO616" s="565"/>
      <c r="QHP616" s="565"/>
      <c r="QHQ616" s="565"/>
      <c r="QHR616" s="565"/>
      <c r="QHS616" s="565"/>
      <c r="QHT616" s="565"/>
      <c r="QHU616" s="565"/>
      <c r="QHV616" s="565"/>
      <c r="QHW616" s="565"/>
      <c r="QHX616" s="565"/>
      <c r="QHY616" s="565"/>
      <c r="QHZ616" s="565"/>
      <c r="QIA616" s="565"/>
      <c r="QIB616" s="565"/>
      <c r="QIC616" s="565"/>
      <c r="QID616" s="565"/>
      <c r="QIE616" s="565"/>
      <c r="QIF616" s="565"/>
      <c r="QIG616" s="565"/>
      <c r="QIH616" s="565"/>
      <c r="QII616" s="565"/>
      <c r="QIJ616" s="565"/>
      <c r="QIK616" s="565"/>
      <c r="QIL616" s="565"/>
      <c r="QIM616" s="565"/>
      <c r="QIN616" s="565"/>
      <c r="QIO616" s="565"/>
      <c r="QIP616" s="565"/>
      <c r="QIQ616" s="565"/>
      <c r="QIR616" s="565"/>
      <c r="QIS616" s="565"/>
      <c r="QIT616" s="565"/>
      <c r="QIU616" s="565"/>
      <c r="QIV616" s="565"/>
      <c r="QIW616" s="565"/>
      <c r="QIX616" s="565"/>
      <c r="QIY616" s="565"/>
      <c r="QIZ616" s="565"/>
      <c r="QJA616" s="565"/>
      <c r="QJB616" s="565"/>
      <c r="QJC616" s="565"/>
      <c r="QJD616" s="565"/>
      <c r="QJE616" s="565"/>
      <c r="QJF616" s="565"/>
      <c r="QJG616" s="565"/>
      <c r="QJH616" s="565"/>
      <c r="QJI616" s="565"/>
      <c r="QJJ616" s="565"/>
      <c r="QJK616" s="565"/>
      <c r="QJL616" s="565"/>
      <c r="QJM616" s="565"/>
      <c r="QJN616" s="565"/>
      <c r="QJO616" s="565"/>
      <c r="QJP616" s="565"/>
      <c r="QJQ616" s="565"/>
      <c r="QJR616" s="565"/>
      <c r="QJS616" s="565"/>
      <c r="QJT616" s="565"/>
      <c r="QJU616" s="565"/>
      <c r="QJV616" s="565"/>
      <c r="QJW616" s="565"/>
      <c r="QJX616" s="565"/>
      <c r="QJY616" s="565"/>
      <c r="QJZ616" s="565"/>
      <c r="QKA616" s="565"/>
      <c r="QKB616" s="565"/>
      <c r="QKC616" s="565"/>
      <c r="QKD616" s="565"/>
      <c r="QKE616" s="565"/>
      <c r="QKF616" s="565"/>
      <c r="QKG616" s="565"/>
      <c r="QKH616" s="565"/>
      <c r="QKI616" s="565"/>
      <c r="QKJ616" s="565"/>
      <c r="QKK616" s="565"/>
      <c r="QKL616" s="565"/>
      <c r="QKM616" s="565"/>
      <c r="QKN616" s="565"/>
      <c r="QKO616" s="565"/>
      <c r="QKP616" s="565"/>
      <c r="QKQ616" s="565"/>
      <c r="QKR616" s="565"/>
      <c r="QKS616" s="565"/>
      <c r="QKT616" s="565"/>
      <c r="QKU616" s="565"/>
      <c r="QKV616" s="565"/>
      <c r="QKW616" s="565"/>
      <c r="QKX616" s="565"/>
      <c r="QKY616" s="565"/>
      <c r="QKZ616" s="565"/>
      <c r="QLA616" s="565"/>
      <c r="QLB616" s="565"/>
      <c r="QLC616" s="565"/>
      <c r="QLD616" s="565"/>
      <c r="QLE616" s="565"/>
      <c r="QLF616" s="565"/>
      <c r="QLG616" s="565"/>
      <c r="QLH616" s="565"/>
      <c r="QLI616" s="565"/>
      <c r="QLJ616" s="565"/>
      <c r="QLK616" s="565"/>
      <c r="QLL616" s="565"/>
      <c r="QLM616" s="565"/>
      <c r="QLN616" s="565"/>
      <c r="QLO616" s="565"/>
      <c r="QLP616" s="565"/>
      <c r="QLQ616" s="565"/>
      <c r="QLR616" s="565"/>
      <c r="QLS616" s="565"/>
      <c r="QLT616" s="565"/>
      <c r="QLU616" s="565"/>
      <c r="QLV616" s="565"/>
      <c r="QLW616" s="565"/>
      <c r="QLX616" s="565"/>
      <c r="QLY616" s="565"/>
      <c r="QLZ616" s="565"/>
      <c r="QMA616" s="565"/>
      <c r="QMB616" s="565"/>
      <c r="QMC616" s="565"/>
      <c r="QMD616" s="565"/>
      <c r="QME616" s="565"/>
      <c r="QMF616" s="565"/>
      <c r="QMG616" s="565"/>
      <c r="QMH616" s="565"/>
      <c r="QMI616" s="565"/>
      <c r="QMJ616" s="565"/>
      <c r="QMK616" s="565"/>
      <c r="QML616" s="565"/>
      <c r="QMM616" s="565"/>
      <c r="QMN616" s="565"/>
      <c r="QMO616" s="565"/>
      <c r="QMP616" s="565"/>
      <c r="QMQ616" s="565"/>
      <c r="QMR616" s="565"/>
      <c r="QMS616" s="565"/>
      <c r="QMT616" s="565"/>
      <c r="QMU616" s="565"/>
      <c r="QMV616" s="565"/>
      <c r="QMW616" s="565"/>
      <c r="QMX616" s="565"/>
      <c r="QMY616" s="565"/>
      <c r="QMZ616" s="565"/>
      <c r="QNA616" s="565"/>
      <c r="QNB616" s="565"/>
      <c r="QNC616" s="565"/>
      <c r="QND616" s="565"/>
      <c r="QNE616" s="565"/>
      <c r="QNF616" s="565"/>
      <c r="QNG616" s="565"/>
      <c r="QNH616" s="565"/>
      <c r="QNI616" s="565"/>
      <c r="QNJ616" s="565"/>
      <c r="QNK616" s="565"/>
      <c r="QNL616" s="565"/>
      <c r="QNM616" s="565"/>
      <c r="QNN616" s="565"/>
      <c r="QNO616" s="565"/>
      <c r="QNP616" s="565"/>
      <c r="QNQ616" s="565"/>
      <c r="QNR616" s="565"/>
      <c r="QNS616" s="565"/>
      <c r="QNT616" s="565"/>
      <c r="QNU616" s="565"/>
      <c r="QNV616" s="565"/>
      <c r="QNW616" s="565"/>
      <c r="QNX616" s="565"/>
      <c r="QNY616" s="565"/>
      <c r="QNZ616" s="565"/>
      <c r="QOA616" s="565"/>
      <c r="QOB616" s="565"/>
      <c r="QOC616" s="565"/>
      <c r="QOD616" s="565"/>
      <c r="QOE616" s="565"/>
      <c r="QOF616" s="565"/>
      <c r="QOG616" s="565"/>
      <c r="QOH616" s="565"/>
      <c r="QOI616" s="565"/>
      <c r="QOJ616" s="565"/>
      <c r="QOK616" s="565"/>
      <c r="QOL616" s="565"/>
      <c r="QOM616" s="565"/>
      <c r="QON616" s="565"/>
      <c r="QOO616" s="565"/>
      <c r="QOP616" s="565"/>
      <c r="QOQ616" s="565"/>
      <c r="QOR616" s="565"/>
      <c r="QOS616" s="565"/>
      <c r="QOT616" s="565"/>
      <c r="QOU616" s="565"/>
      <c r="QOV616" s="565"/>
      <c r="QOW616" s="565"/>
      <c r="QOX616" s="565"/>
      <c r="QOY616" s="565"/>
      <c r="QOZ616" s="565"/>
      <c r="QPA616" s="565"/>
      <c r="QPB616" s="565"/>
      <c r="QPC616" s="565"/>
      <c r="QPD616" s="565"/>
      <c r="QPE616" s="565"/>
      <c r="QPF616" s="565"/>
      <c r="QPG616" s="565"/>
      <c r="QPH616" s="565"/>
      <c r="QPI616" s="565"/>
      <c r="QPJ616" s="565"/>
      <c r="QPK616" s="565"/>
      <c r="QPL616" s="565"/>
      <c r="QPM616" s="565"/>
      <c r="QPN616" s="565"/>
      <c r="QPO616" s="565"/>
      <c r="QPP616" s="565"/>
      <c r="QPQ616" s="565"/>
      <c r="QPR616" s="565"/>
      <c r="QPS616" s="565"/>
      <c r="QPT616" s="565"/>
      <c r="QPU616" s="565"/>
      <c r="QPV616" s="565"/>
      <c r="QPW616" s="565"/>
      <c r="QPX616" s="565"/>
      <c r="QPY616" s="565"/>
      <c r="QPZ616" s="565"/>
      <c r="QQA616" s="565"/>
      <c r="QQB616" s="565"/>
      <c r="QQC616" s="565"/>
      <c r="QQD616" s="565"/>
      <c r="QQE616" s="565"/>
      <c r="QQF616" s="565"/>
      <c r="QQG616" s="565"/>
      <c r="QQH616" s="565"/>
      <c r="QQI616" s="565"/>
      <c r="QQJ616" s="565"/>
      <c r="QQK616" s="565"/>
      <c r="QQL616" s="565"/>
      <c r="QQM616" s="565"/>
      <c r="QQN616" s="565"/>
      <c r="QQO616" s="565"/>
      <c r="QQP616" s="565"/>
      <c r="QQQ616" s="565"/>
      <c r="QQR616" s="565"/>
      <c r="QQS616" s="565"/>
      <c r="QQT616" s="565"/>
      <c r="QQU616" s="565"/>
      <c r="QQV616" s="565"/>
      <c r="QQW616" s="565"/>
      <c r="QQX616" s="565"/>
      <c r="QQY616" s="565"/>
      <c r="QQZ616" s="565"/>
      <c r="QRA616" s="565"/>
      <c r="QRB616" s="565"/>
      <c r="QRC616" s="565"/>
      <c r="QRD616" s="565"/>
      <c r="QRE616" s="565"/>
      <c r="QRF616" s="565"/>
      <c r="QRG616" s="565"/>
      <c r="QRH616" s="565"/>
      <c r="QRI616" s="565"/>
      <c r="QRJ616" s="565"/>
      <c r="QRK616" s="565"/>
      <c r="QRL616" s="565"/>
      <c r="QRM616" s="565"/>
      <c r="QRN616" s="565"/>
      <c r="QRO616" s="565"/>
      <c r="QRP616" s="565"/>
      <c r="QRQ616" s="565"/>
      <c r="QRR616" s="565"/>
      <c r="QRS616" s="565"/>
      <c r="QRT616" s="565"/>
      <c r="QRU616" s="565"/>
      <c r="QRV616" s="565"/>
      <c r="QRW616" s="565"/>
      <c r="QRX616" s="565"/>
      <c r="QRY616" s="565"/>
      <c r="QRZ616" s="565"/>
      <c r="QSA616" s="565"/>
      <c r="QSB616" s="565"/>
      <c r="QSC616" s="565"/>
      <c r="QSD616" s="565"/>
      <c r="QSE616" s="565"/>
      <c r="QSF616" s="565"/>
      <c r="QSG616" s="565"/>
      <c r="QSH616" s="565"/>
      <c r="QSI616" s="565"/>
      <c r="QSJ616" s="565"/>
      <c r="QSK616" s="565"/>
      <c r="QSL616" s="565"/>
      <c r="QSM616" s="565"/>
      <c r="QSN616" s="565"/>
      <c r="QSO616" s="565"/>
      <c r="QSP616" s="565"/>
      <c r="QSQ616" s="565"/>
      <c r="QSR616" s="565"/>
      <c r="QSS616" s="565"/>
      <c r="QST616" s="565"/>
      <c r="QSU616" s="565"/>
      <c r="QSV616" s="565"/>
      <c r="QSW616" s="565"/>
      <c r="QSX616" s="565"/>
      <c r="QSY616" s="565"/>
      <c r="QSZ616" s="565"/>
      <c r="QTA616" s="565"/>
      <c r="QTB616" s="565"/>
      <c r="QTC616" s="565"/>
      <c r="QTD616" s="565"/>
      <c r="QTE616" s="565"/>
      <c r="QTF616" s="565"/>
      <c r="QTG616" s="565"/>
      <c r="QTH616" s="565"/>
      <c r="QTI616" s="565"/>
      <c r="QTJ616" s="565"/>
      <c r="QTK616" s="565"/>
      <c r="QTL616" s="565"/>
      <c r="QTM616" s="565"/>
      <c r="QTN616" s="565"/>
      <c r="QTO616" s="565"/>
      <c r="QTP616" s="565"/>
      <c r="QTQ616" s="565"/>
      <c r="QTR616" s="565"/>
      <c r="QTS616" s="565"/>
      <c r="QTT616" s="565"/>
      <c r="QTU616" s="565"/>
      <c r="QTV616" s="565"/>
      <c r="QTW616" s="565"/>
      <c r="QTX616" s="565"/>
      <c r="QTY616" s="565"/>
      <c r="QTZ616" s="565"/>
      <c r="QUA616" s="565"/>
      <c r="QUB616" s="565"/>
      <c r="QUC616" s="565"/>
      <c r="QUD616" s="565"/>
      <c r="QUE616" s="565"/>
      <c r="QUF616" s="565"/>
      <c r="QUG616" s="565"/>
      <c r="QUH616" s="565"/>
      <c r="QUI616" s="565"/>
      <c r="QUJ616" s="565"/>
      <c r="QUK616" s="565"/>
      <c r="QUL616" s="565"/>
      <c r="QUM616" s="565"/>
      <c r="QUN616" s="565"/>
      <c r="QUO616" s="565"/>
      <c r="QUP616" s="565"/>
      <c r="QUQ616" s="565"/>
      <c r="QUR616" s="565"/>
      <c r="QUS616" s="565"/>
      <c r="QUT616" s="565"/>
      <c r="QUU616" s="565"/>
      <c r="QUV616" s="565"/>
      <c r="QUW616" s="565"/>
      <c r="QUX616" s="565"/>
      <c r="QUY616" s="565"/>
      <c r="QUZ616" s="565"/>
      <c r="QVA616" s="565"/>
      <c r="QVB616" s="565"/>
      <c r="QVC616" s="565"/>
      <c r="QVD616" s="565"/>
      <c r="QVE616" s="565"/>
      <c r="QVF616" s="565"/>
      <c r="QVG616" s="565"/>
      <c r="QVH616" s="565"/>
      <c r="QVI616" s="565"/>
      <c r="QVJ616" s="565"/>
      <c r="QVK616" s="565"/>
      <c r="QVL616" s="565"/>
      <c r="QVM616" s="565"/>
      <c r="QVN616" s="565"/>
      <c r="QVO616" s="565"/>
      <c r="QVP616" s="565"/>
      <c r="QVQ616" s="565"/>
      <c r="QVR616" s="565"/>
      <c r="QVS616" s="565"/>
      <c r="QVT616" s="565"/>
      <c r="QVU616" s="565"/>
      <c r="QVV616" s="565"/>
      <c r="QVW616" s="565"/>
      <c r="QVX616" s="565"/>
      <c r="QVY616" s="565"/>
      <c r="QVZ616" s="565"/>
      <c r="QWA616" s="565"/>
      <c r="QWB616" s="565"/>
      <c r="QWC616" s="565"/>
      <c r="QWD616" s="565"/>
      <c r="QWE616" s="565"/>
      <c r="QWF616" s="565"/>
      <c r="QWG616" s="565"/>
      <c r="QWH616" s="565"/>
      <c r="QWI616" s="565"/>
      <c r="QWJ616" s="565"/>
      <c r="QWK616" s="565"/>
      <c r="QWL616" s="565"/>
      <c r="QWM616" s="565"/>
      <c r="QWN616" s="565"/>
      <c r="QWO616" s="565"/>
      <c r="QWP616" s="565"/>
      <c r="QWQ616" s="565"/>
      <c r="QWR616" s="565"/>
      <c r="QWS616" s="565"/>
      <c r="QWT616" s="565"/>
      <c r="QWU616" s="565"/>
      <c r="QWV616" s="565"/>
      <c r="QWW616" s="565"/>
      <c r="QWX616" s="565"/>
      <c r="QWY616" s="565"/>
      <c r="QWZ616" s="565"/>
      <c r="QXA616" s="565"/>
      <c r="QXB616" s="565"/>
      <c r="QXC616" s="565"/>
      <c r="QXD616" s="565"/>
      <c r="QXE616" s="565"/>
      <c r="QXF616" s="565"/>
      <c r="QXG616" s="565"/>
      <c r="QXH616" s="565"/>
      <c r="QXI616" s="565"/>
      <c r="QXJ616" s="565"/>
      <c r="QXK616" s="565"/>
      <c r="QXL616" s="565"/>
      <c r="QXM616" s="565"/>
      <c r="QXN616" s="565"/>
      <c r="QXO616" s="565"/>
      <c r="QXP616" s="565"/>
      <c r="QXQ616" s="565"/>
      <c r="QXR616" s="565"/>
      <c r="QXS616" s="565"/>
      <c r="QXT616" s="565"/>
      <c r="QXU616" s="565"/>
      <c r="QXV616" s="565"/>
      <c r="QXW616" s="565"/>
      <c r="QXX616" s="565"/>
      <c r="QXY616" s="565"/>
      <c r="QXZ616" s="565"/>
      <c r="QYA616" s="565"/>
      <c r="QYB616" s="565"/>
      <c r="QYC616" s="565"/>
      <c r="QYD616" s="565"/>
      <c r="QYE616" s="565"/>
      <c r="QYF616" s="565"/>
      <c r="QYG616" s="565"/>
      <c r="QYH616" s="565"/>
      <c r="QYI616" s="565"/>
      <c r="QYJ616" s="565"/>
      <c r="QYK616" s="565"/>
      <c r="QYL616" s="565"/>
      <c r="QYM616" s="565"/>
      <c r="QYN616" s="565"/>
      <c r="QYO616" s="565"/>
      <c r="QYP616" s="565"/>
      <c r="QYQ616" s="565"/>
      <c r="QYR616" s="565"/>
      <c r="QYS616" s="565"/>
      <c r="QYT616" s="565"/>
      <c r="QYU616" s="565"/>
      <c r="QYV616" s="565"/>
      <c r="QYW616" s="565"/>
      <c r="QYX616" s="565"/>
      <c r="QYY616" s="565"/>
      <c r="QYZ616" s="565"/>
      <c r="QZA616" s="565"/>
      <c r="QZB616" s="565"/>
      <c r="QZC616" s="565"/>
      <c r="QZD616" s="565"/>
      <c r="QZE616" s="565"/>
      <c r="QZF616" s="565"/>
      <c r="QZG616" s="565"/>
      <c r="QZH616" s="565"/>
      <c r="QZI616" s="565"/>
      <c r="QZJ616" s="565"/>
      <c r="QZK616" s="565"/>
      <c r="QZL616" s="565"/>
      <c r="QZM616" s="565"/>
      <c r="QZN616" s="565"/>
      <c r="QZO616" s="565"/>
      <c r="QZP616" s="565"/>
      <c r="QZQ616" s="565"/>
      <c r="QZR616" s="565"/>
      <c r="QZS616" s="565"/>
      <c r="QZT616" s="565"/>
      <c r="QZU616" s="565"/>
      <c r="QZV616" s="565"/>
      <c r="QZW616" s="565"/>
      <c r="QZX616" s="565"/>
      <c r="QZY616" s="565"/>
      <c r="QZZ616" s="565"/>
      <c r="RAA616" s="565"/>
      <c r="RAB616" s="565"/>
      <c r="RAC616" s="565"/>
      <c r="RAD616" s="565"/>
      <c r="RAE616" s="565"/>
      <c r="RAF616" s="565"/>
      <c r="RAG616" s="565"/>
      <c r="RAH616" s="565"/>
      <c r="RAI616" s="565"/>
      <c r="RAJ616" s="565"/>
      <c r="RAK616" s="565"/>
      <c r="RAL616" s="565"/>
      <c r="RAM616" s="565"/>
      <c r="RAN616" s="565"/>
      <c r="RAO616" s="565"/>
      <c r="RAP616" s="565"/>
      <c r="RAQ616" s="565"/>
      <c r="RAR616" s="565"/>
      <c r="RAS616" s="565"/>
      <c r="RAT616" s="565"/>
      <c r="RAU616" s="565"/>
      <c r="RAV616" s="565"/>
      <c r="RAW616" s="565"/>
      <c r="RAX616" s="565"/>
      <c r="RAY616" s="565"/>
      <c r="RAZ616" s="565"/>
      <c r="RBA616" s="565"/>
      <c r="RBB616" s="565"/>
      <c r="RBC616" s="565"/>
      <c r="RBD616" s="565"/>
      <c r="RBE616" s="565"/>
      <c r="RBF616" s="565"/>
      <c r="RBG616" s="565"/>
      <c r="RBH616" s="565"/>
      <c r="RBI616" s="565"/>
      <c r="RBJ616" s="565"/>
      <c r="RBK616" s="565"/>
      <c r="RBL616" s="565"/>
      <c r="RBM616" s="565"/>
      <c r="RBN616" s="565"/>
      <c r="RBO616" s="565"/>
      <c r="RBP616" s="565"/>
      <c r="RBQ616" s="565"/>
      <c r="RBR616" s="565"/>
      <c r="RBS616" s="565"/>
      <c r="RBT616" s="565"/>
      <c r="RBU616" s="565"/>
      <c r="RBV616" s="565"/>
      <c r="RBW616" s="565"/>
      <c r="RBX616" s="565"/>
      <c r="RBY616" s="565"/>
      <c r="RBZ616" s="565"/>
      <c r="RCA616" s="565"/>
      <c r="RCB616" s="565"/>
      <c r="RCC616" s="565"/>
      <c r="RCD616" s="565"/>
      <c r="RCE616" s="565"/>
      <c r="RCF616" s="565"/>
      <c r="RCG616" s="565"/>
      <c r="RCH616" s="565"/>
      <c r="RCI616" s="565"/>
      <c r="RCJ616" s="565"/>
      <c r="RCK616" s="565"/>
      <c r="RCL616" s="565"/>
      <c r="RCM616" s="565"/>
      <c r="RCN616" s="565"/>
      <c r="RCO616" s="565"/>
      <c r="RCP616" s="565"/>
      <c r="RCQ616" s="565"/>
      <c r="RCR616" s="565"/>
      <c r="RCS616" s="565"/>
      <c r="RCT616" s="565"/>
      <c r="RCU616" s="565"/>
      <c r="RCV616" s="565"/>
      <c r="RCW616" s="565"/>
      <c r="RCX616" s="565"/>
      <c r="RCY616" s="565"/>
      <c r="RCZ616" s="565"/>
      <c r="RDA616" s="565"/>
      <c r="RDB616" s="565"/>
      <c r="RDC616" s="565"/>
      <c r="RDD616" s="565"/>
      <c r="RDE616" s="565"/>
      <c r="RDF616" s="565"/>
      <c r="RDG616" s="565"/>
      <c r="RDH616" s="565"/>
      <c r="RDI616" s="565"/>
      <c r="RDJ616" s="565"/>
      <c r="RDK616" s="565"/>
      <c r="RDL616" s="565"/>
      <c r="RDM616" s="565"/>
      <c r="RDN616" s="565"/>
      <c r="RDO616" s="565"/>
      <c r="RDP616" s="565"/>
      <c r="RDQ616" s="565"/>
      <c r="RDR616" s="565"/>
      <c r="RDS616" s="565"/>
      <c r="RDT616" s="565"/>
      <c r="RDU616" s="565"/>
      <c r="RDV616" s="565"/>
      <c r="RDW616" s="565"/>
      <c r="RDX616" s="565"/>
      <c r="RDY616" s="565"/>
      <c r="RDZ616" s="565"/>
      <c r="REA616" s="565"/>
      <c r="REB616" s="565"/>
      <c r="REC616" s="565"/>
      <c r="RED616" s="565"/>
      <c r="REE616" s="565"/>
      <c r="REF616" s="565"/>
      <c r="REG616" s="565"/>
      <c r="REH616" s="565"/>
      <c r="REI616" s="565"/>
      <c r="REJ616" s="565"/>
      <c r="REK616" s="565"/>
      <c r="REL616" s="565"/>
      <c r="REM616" s="565"/>
      <c r="REN616" s="565"/>
      <c r="REO616" s="565"/>
      <c r="REP616" s="565"/>
      <c r="REQ616" s="565"/>
      <c r="RER616" s="565"/>
      <c r="RES616" s="565"/>
      <c r="RET616" s="565"/>
      <c r="REU616" s="565"/>
      <c r="REV616" s="565"/>
      <c r="REW616" s="565"/>
      <c r="REX616" s="565"/>
      <c r="REY616" s="565"/>
      <c r="REZ616" s="565"/>
      <c r="RFA616" s="565"/>
      <c r="RFB616" s="565"/>
      <c r="RFC616" s="565"/>
      <c r="RFD616" s="565"/>
      <c r="RFE616" s="565"/>
      <c r="RFF616" s="565"/>
      <c r="RFG616" s="565"/>
      <c r="RFH616" s="565"/>
      <c r="RFI616" s="565"/>
      <c r="RFJ616" s="565"/>
      <c r="RFK616" s="565"/>
      <c r="RFL616" s="565"/>
      <c r="RFM616" s="565"/>
      <c r="RFN616" s="565"/>
      <c r="RFO616" s="565"/>
      <c r="RFP616" s="565"/>
      <c r="RFQ616" s="565"/>
      <c r="RFR616" s="565"/>
      <c r="RFS616" s="565"/>
      <c r="RFT616" s="565"/>
      <c r="RFU616" s="565"/>
      <c r="RFV616" s="565"/>
      <c r="RFW616" s="565"/>
      <c r="RFX616" s="565"/>
      <c r="RFY616" s="565"/>
      <c r="RFZ616" s="565"/>
      <c r="RGA616" s="565"/>
      <c r="RGB616" s="565"/>
      <c r="RGC616" s="565"/>
      <c r="RGD616" s="565"/>
      <c r="RGE616" s="565"/>
      <c r="RGF616" s="565"/>
      <c r="RGG616" s="565"/>
      <c r="RGH616" s="565"/>
      <c r="RGI616" s="565"/>
      <c r="RGJ616" s="565"/>
      <c r="RGK616" s="565"/>
      <c r="RGL616" s="565"/>
      <c r="RGM616" s="565"/>
      <c r="RGN616" s="565"/>
      <c r="RGO616" s="565"/>
      <c r="RGP616" s="565"/>
      <c r="RGQ616" s="565"/>
      <c r="RGR616" s="565"/>
      <c r="RGS616" s="565"/>
      <c r="RGT616" s="565"/>
      <c r="RGU616" s="565"/>
      <c r="RGV616" s="565"/>
      <c r="RGW616" s="565"/>
      <c r="RGX616" s="565"/>
      <c r="RGY616" s="565"/>
      <c r="RGZ616" s="565"/>
      <c r="RHA616" s="565"/>
      <c r="RHB616" s="565"/>
      <c r="RHC616" s="565"/>
      <c r="RHD616" s="565"/>
      <c r="RHE616" s="565"/>
      <c r="RHF616" s="565"/>
      <c r="RHG616" s="565"/>
      <c r="RHH616" s="565"/>
      <c r="RHI616" s="565"/>
      <c r="RHJ616" s="565"/>
      <c r="RHK616" s="565"/>
      <c r="RHL616" s="565"/>
      <c r="RHM616" s="565"/>
      <c r="RHN616" s="565"/>
      <c r="RHO616" s="565"/>
      <c r="RHP616" s="565"/>
      <c r="RHQ616" s="565"/>
      <c r="RHR616" s="565"/>
      <c r="RHS616" s="565"/>
      <c r="RHT616" s="565"/>
      <c r="RHU616" s="565"/>
      <c r="RHV616" s="565"/>
      <c r="RHW616" s="565"/>
      <c r="RHX616" s="565"/>
      <c r="RHY616" s="565"/>
      <c r="RHZ616" s="565"/>
      <c r="RIA616" s="565"/>
      <c r="RIB616" s="565"/>
      <c r="RIC616" s="565"/>
      <c r="RID616" s="565"/>
      <c r="RIE616" s="565"/>
      <c r="RIF616" s="565"/>
      <c r="RIG616" s="565"/>
      <c r="RIH616" s="565"/>
      <c r="RII616" s="565"/>
      <c r="RIJ616" s="565"/>
      <c r="RIK616" s="565"/>
      <c r="RIL616" s="565"/>
      <c r="RIM616" s="565"/>
      <c r="RIN616" s="565"/>
      <c r="RIO616" s="565"/>
      <c r="RIP616" s="565"/>
      <c r="RIQ616" s="565"/>
      <c r="RIR616" s="565"/>
      <c r="RIS616" s="565"/>
      <c r="RIT616" s="565"/>
      <c r="RIU616" s="565"/>
      <c r="RIV616" s="565"/>
      <c r="RIW616" s="565"/>
      <c r="RIX616" s="565"/>
      <c r="RIY616" s="565"/>
      <c r="RIZ616" s="565"/>
      <c r="RJA616" s="565"/>
      <c r="RJB616" s="565"/>
      <c r="RJC616" s="565"/>
      <c r="RJD616" s="565"/>
      <c r="RJE616" s="565"/>
      <c r="RJF616" s="565"/>
      <c r="RJG616" s="565"/>
      <c r="RJH616" s="565"/>
      <c r="RJI616" s="565"/>
      <c r="RJJ616" s="565"/>
      <c r="RJK616" s="565"/>
      <c r="RJL616" s="565"/>
      <c r="RJM616" s="565"/>
      <c r="RJN616" s="565"/>
      <c r="RJO616" s="565"/>
      <c r="RJP616" s="565"/>
      <c r="RJQ616" s="565"/>
      <c r="RJR616" s="565"/>
      <c r="RJS616" s="565"/>
      <c r="RJT616" s="565"/>
      <c r="RJU616" s="565"/>
      <c r="RJV616" s="565"/>
      <c r="RJW616" s="565"/>
      <c r="RJX616" s="565"/>
      <c r="RJY616" s="565"/>
      <c r="RJZ616" s="565"/>
      <c r="RKA616" s="565"/>
      <c r="RKB616" s="565"/>
      <c r="RKC616" s="565"/>
      <c r="RKD616" s="565"/>
      <c r="RKE616" s="565"/>
      <c r="RKF616" s="565"/>
      <c r="RKG616" s="565"/>
      <c r="RKH616" s="565"/>
      <c r="RKI616" s="565"/>
      <c r="RKJ616" s="565"/>
      <c r="RKK616" s="565"/>
      <c r="RKL616" s="565"/>
      <c r="RKM616" s="565"/>
      <c r="RKN616" s="565"/>
      <c r="RKO616" s="565"/>
      <c r="RKP616" s="565"/>
      <c r="RKQ616" s="565"/>
      <c r="RKR616" s="565"/>
      <c r="RKS616" s="565"/>
      <c r="RKT616" s="565"/>
      <c r="RKU616" s="565"/>
      <c r="RKV616" s="565"/>
      <c r="RKW616" s="565"/>
      <c r="RKX616" s="565"/>
      <c r="RKY616" s="565"/>
      <c r="RKZ616" s="565"/>
      <c r="RLA616" s="565"/>
      <c r="RLB616" s="565"/>
      <c r="RLC616" s="565"/>
      <c r="RLD616" s="565"/>
      <c r="RLE616" s="565"/>
      <c r="RLF616" s="565"/>
      <c r="RLG616" s="565"/>
      <c r="RLH616" s="565"/>
      <c r="RLI616" s="565"/>
      <c r="RLJ616" s="565"/>
      <c r="RLK616" s="565"/>
      <c r="RLL616" s="565"/>
      <c r="RLM616" s="565"/>
      <c r="RLN616" s="565"/>
      <c r="RLO616" s="565"/>
      <c r="RLP616" s="565"/>
      <c r="RLQ616" s="565"/>
      <c r="RLR616" s="565"/>
      <c r="RLS616" s="565"/>
      <c r="RLT616" s="565"/>
      <c r="RLU616" s="565"/>
      <c r="RLV616" s="565"/>
      <c r="RLW616" s="565"/>
      <c r="RLX616" s="565"/>
      <c r="RLY616" s="565"/>
      <c r="RLZ616" s="565"/>
      <c r="RMA616" s="565"/>
      <c r="RMB616" s="565"/>
      <c r="RMC616" s="565"/>
      <c r="RMD616" s="565"/>
      <c r="RME616" s="565"/>
      <c r="RMF616" s="565"/>
      <c r="RMG616" s="565"/>
      <c r="RMH616" s="565"/>
      <c r="RMI616" s="565"/>
      <c r="RMJ616" s="565"/>
      <c r="RMK616" s="565"/>
      <c r="RML616" s="565"/>
      <c r="RMM616" s="565"/>
      <c r="RMN616" s="565"/>
      <c r="RMO616" s="565"/>
      <c r="RMP616" s="565"/>
      <c r="RMQ616" s="565"/>
      <c r="RMR616" s="565"/>
      <c r="RMS616" s="565"/>
      <c r="RMT616" s="565"/>
      <c r="RMU616" s="565"/>
      <c r="RMV616" s="565"/>
      <c r="RMW616" s="565"/>
      <c r="RMX616" s="565"/>
      <c r="RMY616" s="565"/>
      <c r="RMZ616" s="565"/>
      <c r="RNA616" s="565"/>
      <c r="RNB616" s="565"/>
      <c r="RNC616" s="565"/>
      <c r="RND616" s="565"/>
      <c r="RNE616" s="565"/>
      <c r="RNF616" s="565"/>
      <c r="RNG616" s="565"/>
      <c r="RNH616" s="565"/>
      <c r="RNI616" s="565"/>
      <c r="RNJ616" s="565"/>
      <c r="RNK616" s="565"/>
      <c r="RNL616" s="565"/>
      <c r="RNM616" s="565"/>
      <c r="RNN616" s="565"/>
      <c r="RNO616" s="565"/>
      <c r="RNP616" s="565"/>
      <c r="RNQ616" s="565"/>
      <c r="RNR616" s="565"/>
      <c r="RNS616" s="565"/>
      <c r="RNT616" s="565"/>
      <c r="RNU616" s="565"/>
      <c r="RNV616" s="565"/>
      <c r="RNW616" s="565"/>
      <c r="RNX616" s="565"/>
      <c r="RNY616" s="565"/>
      <c r="RNZ616" s="565"/>
      <c r="ROA616" s="565"/>
      <c r="ROB616" s="565"/>
      <c r="ROC616" s="565"/>
      <c r="ROD616" s="565"/>
      <c r="ROE616" s="565"/>
      <c r="ROF616" s="565"/>
      <c r="ROG616" s="565"/>
      <c r="ROH616" s="565"/>
      <c r="ROI616" s="565"/>
      <c r="ROJ616" s="565"/>
      <c r="ROK616" s="565"/>
      <c r="ROL616" s="565"/>
      <c r="ROM616" s="565"/>
      <c r="RON616" s="565"/>
      <c r="ROO616" s="565"/>
      <c r="ROP616" s="565"/>
      <c r="ROQ616" s="565"/>
      <c r="ROR616" s="565"/>
      <c r="ROS616" s="565"/>
      <c r="ROT616" s="565"/>
      <c r="ROU616" s="565"/>
      <c r="ROV616" s="565"/>
      <c r="ROW616" s="565"/>
      <c r="ROX616" s="565"/>
      <c r="ROY616" s="565"/>
      <c r="ROZ616" s="565"/>
      <c r="RPA616" s="565"/>
      <c r="RPB616" s="565"/>
      <c r="RPC616" s="565"/>
      <c r="RPD616" s="565"/>
      <c r="RPE616" s="565"/>
      <c r="RPF616" s="565"/>
      <c r="RPG616" s="565"/>
      <c r="RPH616" s="565"/>
      <c r="RPI616" s="565"/>
      <c r="RPJ616" s="565"/>
      <c r="RPK616" s="565"/>
      <c r="RPL616" s="565"/>
      <c r="RPM616" s="565"/>
      <c r="RPN616" s="565"/>
      <c r="RPO616" s="565"/>
      <c r="RPP616" s="565"/>
      <c r="RPQ616" s="565"/>
      <c r="RPR616" s="565"/>
      <c r="RPS616" s="565"/>
      <c r="RPT616" s="565"/>
      <c r="RPU616" s="565"/>
      <c r="RPV616" s="565"/>
      <c r="RPW616" s="565"/>
      <c r="RPX616" s="565"/>
      <c r="RPY616" s="565"/>
      <c r="RPZ616" s="565"/>
      <c r="RQA616" s="565"/>
      <c r="RQB616" s="565"/>
      <c r="RQC616" s="565"/>
      <c r="RQD616" s="565"/>
      <c r="RQE616" s="565"/>
      <c r="RQF616" s="565"/>
      <c r="RQG616" s="565"/>
      <c r="RQH616" s="565"/>
      <c r="RQI616" s="565"/>
      <c r="RQJ616" s="565"/>
      <c r="RQK616" s="565"/>
      <c r="RQL616" s="565"/>
      <c r="RQM616" s="565"/>
      <c r="RQN616" s="565"/>
      <c r="RQO616" s="565"/>
      <c r="RQP616" s="565"/>
      <c r="RQQ616" s="565"/>
      <c r="RQR616" s="565"/>
      <c r="RQS616" s="565"/>
      <c r="RQT616" s="565"/>
      <c r="RQU616" s="565"/>
      <c r="RQV616" s="565"/>
      <c r="RQW616" s="565"/>
      <c r="RQX616" s="565"/>
      <c r="RQY616" s="565"/>
      <c r="RQZ616" s="565"/>
      <c r="RRA616" s="565"/>
      <c r="RRB616" s="565"/>
      <c r="RRC616" s="565"/>
      <c r="RRD616" s="565"/>
      <c r="RRE616" s="565"/>
      <c r="RRF616" s="565"/>
      <c r="RRG616" s="565"/>
      <c r="RRH616" s="565"/>
      <c r="RRI616" s="565"/>
      <c r="RRJ616" s="565"/>
      <c r="RRK616" s="565"/>
      <c r="RRL616" s="565"/>
      <c r="RRM616" s="565"/>
      <c r="RRN616" s="565"/>
      <c r="RRO616" s="565"/>
      <c r="RRP616" s="565"/>
      <c r="RRQ616" s="565"/>
      <c r="RRR616" s="565"/>
      <c r="RRS616" s="565"/>
      <c r="RRT616" s="565"/>
      <c r="RRU616" s="565"/>
      <c r="RRV616" s="565"/>
      <c r="RRW616" s="565"/>
      <c r="RRX616" s="565"/>
      <c r="RRY616" s="565"/>
      <c r="RRZ616" s="565"/>
      <c r="RSA616" s="565"/>
      <c r="RSB616" s="565"/>
      <c r="RSC616" s="565"/>
      <c r="RSD616" s="565"/>
      <c r="RSE616" s="565"/>
      <c r="RSF616" s="565"/>
      <c r="RSG616" s="565"/>
      <c r="RSH616" s="565"/>
      <c r="RSI616" s="565"/>
      <c r="RSJ616" s="565"/>
      <c r="RSK616" s="565"/>
      <c r="RSL616" s="565"/>
      <c r="RSM616" s="565"/>
      <c r="RSN616" s="565"/>
      <c r="RSO616" s="565"/>
      <c r="RSP616" s="565"/>
      <c r="RSQ616" s="565"/>
      <c r="RSR616" s="565"/>
      <c r="RSS616" s="565"/>
      <c r="RST616" s="565"/>
      <c r="RSU616" s="565"/>
      <c r="RSV616" s="565"/>
      <c r="RSW616" s="565"/>
      <c r="RSX616" s="565"/>
      <c r="RSY616" s="565"/>
      <c r="RSZ616" s="565"/>
      <c r="RTA616" s="565"/>
      <c r="RTB616" s="565"/>
      <c r="RTC616" s="565"/>
      <c r="RTD616" s="565"/>
      <c r="RTE616" s="565"/>
      <c r="RTF616" s="565"/>
      <c r="RTG616" s="565"/>
      <c r="RTH616" s="565"/>
      <c r="RTI616" s="565"/>
      <c r="RTJ616" s="565"/>
      <c r="RTK616" s="565"/>
      <c r="RTL616" s="565"/>
      <c r="RTM616" s="565"/>
      <c r="RTN616" s="565"/>
      <c r="RTO616" s="565"/>
      <c r="RTP616" s="565"/>
      <c r="RTQ616" s="565"/>
      <c r="RTR616" s="565"/>
      <c r="RTS616" s="565"/>
      <c r="RTT616" s="565"/>
      <c r="RTU616" s="565"/>
      <c r="RTV616" s="565"/>
      <c r="RTW616" s="565"/>
      <c r="RTX616" s="565"/>
      <c r="RTY616" s="565"/>
      <c r="RTZ616" s="565"/>
      <c r="RUA616" s="565"/>
      <c r="RUB616" s="565"/>
      <c r="RUC616" s="565"/>
      <c r="RUD616" s="565"/>
      <c r="RUE616" s="565"/>
      <c r="RUF616" s="565"/>
      <c r="RUG616" s="565"/>
      <c r="RUH616" s="565"/>
      <c r="RUI616" s="565"/>
      <c r="RUJ616" s="565"/>
      <c r="RUK616" s="565"/>
      <c r="RUL616" s="565"/>
      <c r="RUM616" s="565"/>
      <c r="RUN616" s="565"/>
      <c r="RUO616" s="565"/>
      <c r="RUP616" s="565"/>
      <c r="RUQ616" s="565"/>
      <c r="RUR616" s="565"/>
      <c r="RUS616" s="565"/>
      <c r="RUT616" s="565"/>
      <c r="RUU616" s="565"/>
      <c r="RUV616" s="565"/>
      <c r="RUW616" s="565"/>
      <c r="RUX616" s="565"/>
      <c r="RUY616" s="565"/>
      <c r="RUZ616" s="565"/>
      <c r="RVA616" s="565"/>
      <c r="RVB616" s="565"/>
      <c r="RVC616" s="565"/>
      <c r="RVD616" s="565"/>
      <c r="RVE616" s="565"/>
      <c r="RVF616" s="565"/>
      <c r="RVG616" s="565"/>
      <c r="RVH616" s="565"/>
      <c r="RVI616" s="565"/>
      <c r="RVJ616" s="565"/>
      <c r="RVK616" s="565"/>
      <c r="RVL616" s="565"/>
      <c r="RVM616" s="565"/>
      <c r="RVN616" s="565"/>
      <c r="RVO616" s="565"/>
      <c r="RVP616" s="565"/>
      <c r="RVQ616" s="565"/>
      <c r="RVR616" s="565"/>
      <c r="RVS616" s="565"/>
      <c r="RVT616" s="565"/>
      <c r="RVU616" s="565"/>
      <c r="RVV616" s="565"/>
      <c r="RVW616" s="565"/>
      <c r="RVX616" s="565"/>
      <c r="RVY616" s="565"/>
      <c r="RVZ616" s="565"/>
      <c r="RWA616" s="565"/>
      <c r="RWB616" s="565"/>
      <c r="RWC616" s="565"/>
      <c r="RWD616" s="565"/>
      <c r="RWE616" s="565"/>
      <c r="RWF616" s="565"/>
      <c r="RWG616" s="565"/>
      <c r="RWH616" s="565"/>
      <c r="RWI616" s="565"/>
      <c r="RWJ616" s="565"/>
      <c r="RWK616" s="565"/>
      <c r="RWL616" s="565"/>
      <c r="RWM616" s="565"/>
      <c r="RWN616" s="565"/>
      <c r="RWO616" s="565"/>
      <c r="RWP616" s="565"/>
      <c r="RWQ616" s="565"/>
      <c r="RWR616" s="565"/>
      <c r="RWS616" s="565"/>
      <c r="RWT616" s="565"/>
      <c r="RWU616" s="565"/>
      <c r="RWV616" s="565"/>
      <c r="RWW616" s="565"/>
      <c r="RWX616" s="565"/>
      <c r="RWY616" s="565"/>
      <c r="RWZ616" s="565"/>
      <c r="RXA616" s="565"/>
      <c r="RXB616" s="565"/>
      <c r="RXC616" s="565"/>
      <c r="RXD616" s="565"/>
      <c r="RXE616" s="565"/>
      <c r="RXF616" s="565"/>
      <c r="RXG616" s="565"/>
      <c r="RXH616" s="565"/>
      <c r="RXI616" s="565"/>
      <c r="RXJ616" s="565"/>
      <c r="RXK616" s="565"/>
      <c r="RXL616" s="565"/>
      <c r="RXM616" s="565"/>
      <c r="RXN616" s="565"/>
      <c r="RXO616" s="565"/>
      <c r="RXP616" s="565"/>
      <c r="RXQ616" s="565"/>
      <c r="RXR616" s="565"/>
      <c r="RXS616" s="565"/>
      <c r="RXT616" s="565"/>
      <c r="RXU616" s="565"/>
      <c r="RXV616" s="565"/>
      <c r="RXW616" s="565"/>
      <c r="RXX616" s="565"/>
      <c r="RXY616" s="565"/>
      <c r="RXZ616" s="565"/>
      <c r="RYA616" s="565"/>
      <c r="RYB616" s="565"/>
      <c r="RYC616" s="565"/>
      <c r="RYD616" s="565"/>
      <c r="RYE616" s="565"/>
      <c r="RYF616" s="565"/>
      <c r="RYG616" s="565"/>
      <c r="RYH616" s="565"/>
      <c r="RYI616" s="565"/>
      <c r="RYJ616" s="565"/>
      <c r="RYK616" s="565"/>
      <c r="RYL616" s="565"/>
      <c r="RYM616" s="565"/>
      <c r="RYN616" s="565"/>
      <c r="RYO616" s="565"/>
      <c r="RYP616" s="565"/>
      <c r="RYQ616" s="565"/>
      <c r="RYR616" s="565"/>
      <c r="RYS616" s="565"/>
      <c r="RYT616" s="565"/>
      <c r="RYU616" s="565"/>
      <c r="RYV616" s="565"/>
      <c r="RYW616" s="565"/>
      <c r="RYX616" s="565"/>
      <c r="RYY616" s="565"/>
      <c r="RYZ616" s="565"/>
      <c r="RZA616" s="565"/>
      <c r="RZB616" s="565"/>
      <c r="RZC616" s="565"/>
      <c r="RZD616" s="565"/>
      <c r="RZE616" s="565"/>
      <c r="RZF616" s="565"/>
      <c r="RZG616" s="565"/>
      <c r="RZH616" s="565"/>
      <c r="RZI616" s="565"/>
      <c r="RZJ616" s="565"/>
      <c r="RZK616" s="565"/>
      <c r="RZL616" s="565"/>
      <c r="RZM616" s="565"/>
      <c r="RZN616" s="565"/>
      <c r="RZO616" s="565"/>
      <c r="RZP616" s="565"/>
      <c r="RZQ616" s="565"/>
      <c r="RZR616" s="565"/>
      <c r="RZS616" s="565"/>
      <c r="RZT616" s="565"/>
      <c r="RZU616" s="565"/>
      <c r="RZV616" s="565"/>
      <c r="RZW616" s="565"/>
      <c r="RZX616" s="565"/>
      <c r="RZY616" s="565"/>
      <c r="RZZ616" s="565"/>
      <c r="SAA616" s="565"/>
      <c r="SAB616" s="565"/>
      <c r="SAC616" s="565"/>
      <c r="SAD616" s="565"/>
      <c r="SAE616" s="565"/>
      <c r="SAF616" s="565"/>
      <c r="SAG616" s="565"/>
      <c r="SAH616" s="565"/>
      <c r="SAI616" s="565"/>
      <c r="SAJ616" s="565"/>
      <c r="SAK616" s="565"/>
      <c r="SAL616" s="565"/>
      <c r="SAM616" s="565"/>
      <c r="SAN616" s="565"/>
      <c r="SAO616" s="565"/>
      <c r="SAP616" s="565"/>
      <c r="SAQ616" s="565"/>
      <c r="SAR616" s="565"/>
      <c r="SAS616" s="565"/>
      <c r="SAT616" s="565"/>
      <c r="SAU616" s="565"/>
      <c r="SAV616" s="565"/>
      <c r="SAW616" s="565"/>
      <c r="SAX616" s="565"/>
      <c r="SAY616" s="565"/>
      <c r="SAZ616" s="565"/>
      <c r="SBA616" s="565"/>
      <c r="SBB616" s="565"/>
      <c r="SBC616" s="565"/>
      <c r="SBD616" s="565"/>
      <c r="SBE616" s="565"/>
      <c r="SBF616" s="565"/>
      <c r="SBG616" s="565"/>
      <c r="SBH616" s="565"/>
      <c r="SBI616" s="565"/>
      <c r="SBJ616" s="565"/>
      <c r="SBK616" s="565"/>
      <c r="SBL616" s="565"/>
      <c r="SBM616" s="565"/>
      <c r="SBN616" s="565"/>
      <c r="SBO616" s="565"/>
      <c r="SBP616" s="565"/>
      <c r="SBQ616" s="565"/>
      <c r="SBR616" s="565"/>
      <c r="SBS616" s="565"/>
      <c r="SBT616" s="565"/>
      <c r="SBU616" s="565"/>
      <c r="SBV616" s="565"/>
      <c r="SBW616" s="565"/>
      <c r="SBX616" s="565"/>
      <c r="SBY616" s="565"/>
      <c r="SBZ616" s="565"/>
      <c r="SCA616" s="565"/>
      <c r="SCB616" s="565"/>
      <c r="SCC616" s="565"/>
      <c r="SCD616" s="565"/>
      <c r="SCE616" s="565"/>
      <c r="SCF616" s="565"/>
      <c r="SCG616" s="565"/>
      <c r="SCH616" s="565"/>
      <c r="SCI616" s="565"/>
      <c r="SCJ616" s="565"/>
      <c r="SCK616" s="565"/>
      <c r="SCL616" s="565"/>
      <c r="SCM616" s="565"/>
      <c r="SCN616" s="565"/>
      <c r="SCO616" s="565"/>
      <c r="SCP616" s="565"/>
      <c r="SCQ616" s="565"/>
      <c r="SCR616" s="565"/>
      <c r="SCS616" s="565"/>
      <c r="SCT616" s="565"/>
      <c r="SCU616" s="565"/>
      <c r="SCV616" s="565"/>
      <c r="SCW616" s="565"/>
      <c r="SCX616" s="565"/>
      <c r="SCY616" s="565"/>
      <c r="SCZ616" s="565"/>
      <c r="SDA616" s="565"/>
      <c r="SDB616" s="565"/>
      <c r="SDC616" s="565"/>
      <c r="SDD616" s="565"/>
      <c r="SDE616" s="565"/>
      <c r="SDF616" s="565"/>
      <c r="SDG616" s="565"/>
      <c r="SDH616" s="565"/>
      <c r="SDI616" s="565"/>
      <c r="SDJ616" s="565"/>
      <c r="SDK616" s="565"/>
      <c r="SDL616" s="565"/>
      <c r="SDM616" s="565"/>
      <c r="SDN616" s="565"/>
      <c r="SDO616" s="565"/>
      <c r="SDP616" s="565"/>
      <c r="SDQ616" s="565"/>
      <c r="SDR616" s="565"/>
      <c r="SDS616" s="565"/>
      <c r="SDT616" s="565"/>
      <c r="SDU616" s="565"/>
      <c r="SDV616" s="565"/>
      <c r="SDW616" s="565"/>
      <c r="SDX616" s="565"/>
      <c r="SDY616" s="565"/>
      <c r="SDZ616" s="565"/>
      <c r="SEA616" s="565"/>
      <c r="SEB616" s="565"/>
      <c r="SEC616" s="565"/>
      <c r="SED616" s="565"/>
      <c r="SEE616" s="565"/>
      <c r="SEF616" s="565"/>
      <c r="SEG616" s="565"/>
      <c r="SEH616" s="565"/>
      <c r="SEI616" s="565"/>
      <c r="SEJ616" s="565"/>
      <c r="SEK616" s="565"/>
      <c r="SEL616" s="565"/>
      <c r="SEM616" s="565"/>
      <c r="SEN616" s="565"/>
      <c r="SEO616" s="565"/>
      <c r="SEP616" s="565"/>
      <c r="SEQ616" s="565"/>
      <c r="SER616" s="565"/>
      <c r="SES616" s="565"/>
      <c r="SET616" s="565"/>
      <c r="SEU616" s="565"/>
      <c r="SEV616" s="565"/>
      <c r="SEW616" s="565"/>
      <c r="SEX616" s="565"/>
      <c r="SEY616" s="565"/>
      <c r="SEZ616" s="565"/>
      <c r="SFA616" s="565"/>
      <c r="SFB616" s="565"/>
      <c r="SFC616" s="565"/>
      <c r="SFD616" s="565"/>
      <c r="SFE616" s="565"/>
      <c r="SFF616" s="565"/>
      <c r="SFG616" s="565"/>
      <c r="SFH616" s="565"/>
      <c r="SFI616" s="565"/>
      <c r="SFJ616" s="565"/>
      <c r="SFK616" s="565"/>
      <c r="SFL616" s="565"/>
      <c r="SFM616" s="565"/>
      <c r="SFN616" s="565"/>
      <c r="SFO616" s="565"/>
      <c r="SFP616" s="565"/>
      <c r="SFQ616" s="565"/>
      <c r="SFR616" s="565"/>
      <c r="SFS616" s="565"/>
      <c r="SFT616" s="565"/>
      <c r="SFU616" s="565"/>
      <c r="SFV616" s="565"/>
      <c r="SFW616" s="565"/>
      <c r="SFX616" s="565"/>
      <c r="SFY616" s="565"/>
      <c r="SFZ616" s="565"/>
      <c r="SGA616" s="565"/>
      <c r="SGB616" s="565"/>
      <c r="SGC616" s="565"/>
      <c r="SGD616" s="565"/>
      <c r="SGE616" s="565"/>
      <c r="SGF616" s="565"/>
      <c r="SGG616" s="565"/>
      <c r="SGH616" s="565"/>
      <c r="SGI616" s="565"/>
      <c r="SGJ616" s="565"/>
      <c r="SGK616" s="565"/>
      <c r="SGL616" s="565"/>
      <c r="SGM616" s="565"/>
      <c r="SGN616" s="565"/>
      <c r="SGO616" s="565"/>
      <c r="SGP616" s="565"/>
      <c r="SGQ616" s="565"/>
      <c r="SGR616" s="565"/>
      <c r="SGS616" s="565"/>
      <c r="SGT616" s="565"/>
      <c r="SGU616" s="565"/>
      <c r="SGV616" s="565"/>
      <c r="SGW616" s="565"/>
      <c r="SGX616" s="565"/>
      <c r="SGY616" s="565"/>
      <c r="SGZ616" s="565"/>
      <c r="SHA616" s="565"/>
      <c r="SHB616" s="565"/>
      <c r="SHC616" s="565"/>
      <c r="SHD616" s="565"/>
      <c r="SHE616" s="565"/>
      <c r="SHF616" s="565"/>
      <c r="SHG616" s="565"/>
      <c r="SHH616" s="565"/>
      <c r="SHI616" s="565"/>
      <c r="SHJ616" s="565"/>
      <c r="SHK616" s="565"/>
      <c r="SHL616" s="565"/>
      <c r="SHM616" s="565"/>
      <c r="SHN616" s="565"/>
      <c r="SHO616" s="565"/>
      <c r="SHP616" s="565"/>
      <c r="SHQ616" s="565"/>
      <c r="SHR616" s="565"/>
      <c r="SHS616" s="565"/>
      <c r="SHT616" s="565"/>
      <c r="SHU616" s="565"/>
      <c r="SHV616" s="565"/>
      <c r="SHW616" s="565"/>
      <c r="SHX616" s="565"/>
      <c r="SHY616" s="565"/>
      <c r="SHZ616" s="565"/>
      <c r="SIA616" s="565"/>
      <c r="SIB616" s="565"/>
      <c r="SIC616" s="565"/>
      <c r="SID616" s="565"/>
      <c r="SIE616" s="565"/>
      <c r="SIF616" s="565"/>
      <c r="SIG616" s="565"/>
      <c r="SIH616" s="565"/>
      <c r="SII616" s="565"/>
      <c r="SIJ616" s="565"/>
      <c r="SIK616" s="565"/>
      <c r="SIL616" s="565"/>
      <c r="SIM616" s="565"/>
      <c r="SIN616" s="565"/>
      <c r="SIO616" s="565"/>
      <c r="SIP616" s="565"/>
      <c r="SIQ616" s="565"/>
      <c r="SIR616" s="565"/>
      <c r="SIS616" s="565"/>
      <c r="SIT616" s="565"/>
      <c r="SIU616" s="565"/>
      <c r="SIV616" s="565"/>
      <c r="SIW616" s="565"/>
      <c r="SIX616" s="565"/>
      <c r="SIY616" s="565"/>
      <c r="SIZ616" s="565"/>
      <c r="SJA616" s="565"/>
      <c r="SJB616" s="565"/>
      <c r="SJC616" s="565"/>
      <c r="SJD616" s="565"/>
      <c r="SJE616" s="565"/>
      <c r="SJF616" s="565"/>
      <c r="SJG616" s="565"/>
      <c r="SJH616" s="565"/>
      <c r="SJI616" s="565"/>
      <c r="SJJ616" s="565"/>
      <c r="SJK616" s="565"/>
      <c r="SJL616" s="565"/>
      <c r="SJM616" s="565"/>
      <c r="SJN616" s="565"/>
      <c r="SJO616" s="565"/>
      <c r="SJP616" s="565"/>
      <c r="SJQ616" s="565"/>
      <c r="SJR616" s="565"/>
      <c r="SJS616" s="565"/>
      <c r="SJT616" s="565"/>
      <c r="SJU616" s="565"/>
      <c r="SJV616" s="565"/>
      <c r="SJW616" s="565"/>
      <c r="SJX616" s="565"/>
      <c r="SJY616" s="565"/>
      <c r="SJZ616" s="565"/>
      <c r="SKA616" s="565"/>
      <c r="SKB616" s="565"/>
      <c r="SKC616" s="565"/>
      <c r="SKD616" s="565"/>
      <c r="SKE616" s="565"/>
      <c r="SKF616" s="565"/>
      <c r="SKG616" s="565"/>
      <c r="SKH616" s="565"/>
      <c r="SKI616" s="565"/>
      <c r="SKJ616" s="565"/>
      <c r="SKK616" s="565"/>
      <c r="SKL616" s="565"/>
      <c r="SKM616" s="565"/>
      <c r="SKN616" s="565"/>
      <c r="SKO616" s="565"/>
      <c r="SKP616" s="565"/>
      <c r="SKQ616" s="565"/>
      <c r="SKR616" s="565"/>
      <c r="SKS616" s="565"/>
      <c r="SKT616" s="565"/>
      <c r="SKU616" s="565"/>
      <c r="SKV616" s="565"/>
      <c r="SKW616" s="565"/>
      <c r="SKX616" s="565"/>
      <c r="SKY616" s="565"/>
      <c r="SKZ616" s="565"/>
      <c r="SLA616" s="565"/>
      <c r="SLB616" s="565"/>
      <c r="SLC616" s="565"/>
      <c r="SLD616" s="565"/>
      <c r="SLE616" s="565"/>
      <c r="SLF616" s="565"/>
      <c r="SLG616" s="565"/>
      <c r="SLH616" s="565"/>
      <c r="SLI616" s="565"/>
      <c r="SLJ616" s="565"/>
      <c r="SLK616" s="565"/>
      <c r="SLL616" s="565"/>
      <c r="SLM616" s="565"/>
      <c r="SLN616" s="565"/>
      <c r="SLO616" s="565"/>
      <c r="SLP616" s="565"/>
      <c r="SLQ616" s="565"/>
      <c r="SLR616" s="565"/>
      <c r="SLS616" s="565"/>
      <c r="SLT616" s="565"/>
      <c r="SLU616" s="565"/>
      <c r="SLV616" s="565"/>
      <c r="SLW616" s="565"/>
      <c r="SLX616" s="565"/>
      <c r="SLY616" s="565"/>
      <c r="SLZ616" s="565"/>
      <c r="SMA616" s="565"/>
      <c r="SMB616" s="565"/>
      <c r="SMC616" s="565"/>
      <c r="SMD616" s="565"/>
      <c r="SME616" s="565"/>
      <c r="SMF616" s="565"/>
      <c r="SMG616" s="565"/>
      <c r="SMH616" s="565"/>
      <c r="SMI616" s="565"/>
      <c r="SMJ616" s="565"/>
      <c r="SMK616" s="565"/>
      <c r="SML616" s="565"/>
      <c r="SMM616" s="565"/>
      <c r="SMN616" s="565"/>
      <c r="SMO616" s="565"/>
      <c r="SMP616" s="565"/>
      <c r="SMQ616" s="565"/>
      <c r="SMR616" s="565"/>
      <c r="SMS616" s="565"/>
      <c r="SMT616" s="565"/>
      <c r="SMU616" s="565"/>
      <c r="SMV616" s="565"/>
      <c r="SMW616" s="565"/>
      <c r="SMX616" s="565"/>
      <c r="SMY616" s="565"/>
      <c r="SMZ616" s="565"/>
      <c r="SNA616" s="565"/>
      <c r="SNB616" s="565"/>
      <c r="SNC616" s="565"/>
      <c r="SND616" s="565"/>
      <c r="SNE616" s="565"/>
      <c r="SNF616" s="565"/>
      <c r="SNG616" s="565"/>
      <c r="SNH616" s="565"/>
      <c r="SNI616" s="565"/>
      <c r="SNJ616" s="565"/>
      <c r="SNK616" s="565"/>
      <c r="SNL616" s="565"/>
      <c r="SNM616" s="565"/>
      <c r="SNN616" s="565"/>
      <c r="SNO616" s="565"/>
      <c r="SNP616" s="565"/>
      <c r="SNQ616" s="565"/>
      <c r="SNR616" s="565"/>
      <c r="SNS616" s="565"/>
      <c r="SNT616" s="565"/>
      <c r="SNU616" s="565"/>
      <c r="SNV616" s="565"/>
      <c r="SNW616" s="565"/>
      <c r="SNX616" s="565"/>
      <c r="SNY616" s="565"/>
      <c r="SNZ616" s="565"/>
      <c r="SOA616" s="565"/>
      <c r="SOB616" s="565"/>
      <c r="SOC616" s="565"/>
      <c r="SOD616" s="565"/>
      <c r="SOE616" s="565"/>
      <c r="SOF616" s="565"/>
      <c r="SOG616" s="565"/>
      <c r="SOH616" s="565"/>
      <c r="SOI616" s="565"/>
      <c r="SOJ616" s="565"/>
      <c r="SOK616" s="565"/>
      <c r="SOL616" s="565"/>
      <c r="SOM616" s="565"/>
      <c r="SON616" s="565"/>
      <c r="SOO616" s="565"/>
      <c r="SOP616" s="565"/>
      <c r="SOQ616" s="565"/>
      <c r="SOR616" s="565"/>
      <c r="SOS616" s="565"/>
      <c r="SOT616" s="565"/>
      <c r="SOU616" s="565"/>
      <c r="SOV616" s="565"/>
      <c r="SOW616" s="565"/>
      <c r="SOX616" s="565"/>
      <c r="SOY616" s="565"/>
      <c r="SOZ616" s="565"/>
      <c r="SPA616" s="565"/>
      <c r="SPB616" s="565"/>
      <c r="SPC616" s="565"/>
      <c r="SPD616" s="565"/>
      <c r="SPE616" s="565"/>
      <c r="SPF616" s="565"/>
      <c r="SPG616" s="565"/>
      <c r="SPH616" s="565"/>
      <c r="SPI616" s="565"/>
      <c r="SPJ616" s="565"/>
      <c r="SPK616" s="565"/>
      <c r="SPL616" s="565"/>
      <c r="SPM616" s="565"/>
      <c r="SPN616" s="565"/>
      <c r="SPO616" s="565"/>
      <c r="SPP616" s="565"/>
      <c r="SPQ616" s="565"/>
      <c r="SPR616" s="565"/>
      <c r="SPS616" s="565"/>
      <c r="SPT616" s="565"/>
      <c r="SPU616" s="565"/>
      <c r="SPV616" s="565"/>
      <c r="SPW616" s="565"/>
      <c r="SPX616" s="565"/>
      <c r="SPY616" s="565"/>
      <c r="SPZ616" s="565"/>
      <c r="SQA616" s="565"/>
      <c r="SQB616" s="565"/>
      <c r="SQC616" s="565"/>
      <c r="SQD616" s="565"/>
      <c r="SQE616" s="565"/>
      <c r="SQF616" s="565"/>
      <c r="SQG616" s="565"/>
      <c r="SQH616" s="565"/>
      <c r="SQI616" s="565"/>
      <c r="SQJ616" s="565"/>
      <c r="SQK616" s="565"/>
      <c r="SQL616" s="565"/>
      <c r="SQM616" s="565"/>
      <c r="SQN616" s="565"/>
      <c r="SQO616" s="565"/>
      <c r="SQP616" s="565"/>
      <c r="SQQ616" s="565"/>
      <c r="SQR616" s="565"/>
      <c r="SQS616" s="565"/>
      <c r="SQT616" s="565"/>
      <c r="SQU616" s="565"/>
      <c r="SQV616" s="565"/>
      <c r="SQW616" s="565"/>
      <c r="SQX616" s="565"/>
      <c r="SQY616" s="565"/>
      <c r="SQZ616" s="565"/>
      <c r="SRA616" s="565"/>
      <c r="SRB616" s="565"/>
      <c r="SRC616" s="565"/>
      <c r="SRD616" s="565"/>
      <c r="SRE616" s="565"/>
      <c r="SRF616" s="565"/>
      <c r="SRG616" s="565"/>
      <c r="SRH616" s="565"/>
      <c r="SRI616" s="565"/>
      <c r="SRJ616" s="565"/>
      <c r="SRK616" s="565"/>
      <c r="SRL616" s="565"/>
      <c r="SRM616" s="565"/>
      <c r="SRN616" s="565"/>
      <c r="SRO616" s="565"/>
      <c r="SRP616" s="565"/>
      <c r="SRQ616" s="565"/>
      <c r="SRR616" s="565"/>
      <c r="SRS616" s="565"/>
      <c r="SRT616" s="565"/>
      <c r="SRU616" s="565"/>
      <c r="SRV616" s="565"/>
      <c r="SRW616" s="565"/>
      <c r="SRX616" s="565"/>
      <c r="SRY616" s="565"/>
      <c r="SRZ616" s="565"/>
      <c r="SSA616" s="565"/>
      <c r="SSB616" s="565"/>
      <c r="SSC616" s="565"/>
      <c r="SSD616" s="565"/>
      <c r="SSE616" s="565"/>
      <c r="SSF616" s="565"/>
      <c r="SSG616" s="565"/>
      <c r="SSH616" s="565"/>
      <c r="SSI616" s="565"/>
      <c r="SSJ616" s="565"/>
      <c r="SSK616" s="565"/>
      <c r="SSL616" s="565"/>
      <c r="SSM616" s="565"/>
      <c r="SSN616" s="565"/>
      <c r="SSO616" s="565"/>
      <c r="SSP616" s="565"/>
      <c r="SSQ616" s="565"/>
      <c r="SSR616" s="565"/>
      <c r="SSS616" s="565"/>
      <c r="SST616" s="565"/>
      <c r="SSU616" s="565"/>
      <c r="SSV616" s="565"/>
      <c r="SSW616" s="565"/>
      <c r="SSX616" s="565"/>
      <c r="SSY616" s="565"/>
      <c r="SSZ616" s="565"/>
      <c r="STA616" s="565"/>
      <c r="STB616" s="565"/>
      <c r="STC616" s="565"/>
      <c r="STD616" s="565"/>
      <c r="STE616" s="565"/>
      <c r="STF616" s="565"/>
      <c r="STG616" s="565"/>
      <c r="STH616" s="565"/>
      <c r="STI616" s="565"/>
      <c r="STJ616" s="565"/>
      <c r="STK616" s="565"/>
      <c r="STL616" s="565"/>
      <c r="STM616" s="565"/>
      <c r="STN616" s="565"/>
      <c r="STO616" s="565"/>
      <c r="STP616" s="565"/>
      <c r="STQ616" s="565"/>
      <c r="STR616" s="565"/>
      <c r="STS616" s="565"/>
      <c r="STT616" s="565"/>
      <c r="STU616" s="565"/>
      <c r="STV616" s="565"/>
      <c r="STW616" s="565"/>
      <c r="STX616" s="565"/>
      <c r="STY616" s="565"/>
      <c r="STZ616" s="565"/>
      <c r="SUA616" s="565"/>
      <c r="SUB616" s="565"/>
      <c r="SUC616" s="565"/>
      <c r="SUD616" s="565"/>
      <c r="SUE616" s="565"/>
      <c r="SUF616" s="565"/>
      <c r="SUG616" s="565"/>
      <c r="SUH616" s="565"/>
      <c r="SUI616" s="565"/>
      <c r="SUJ616" s="565"/>
      <c r="SUK616" s="565"/>
      <c r="SUL616" s="565"/>
      <c r="SUM616" s="565"/>
      <c r="SUN616" s="565"/>
      <c r="SUO616" s="565"/>
      <c r="SUP616" s="565"/>
      <c r="SUQ616" s="565"/>
      <c r="SUR616" s="565"/>
      <c r="SUS616" s="565"/>
      <c r="SUT616" s="565"/>
      <c r="SUU616" s="565"/>
      <c r="SUV616" s="565"/>
      <c r="SUW616" s="565"/>
      <c r="SUX616" s="565"/>
      <c r="SUY616" s="565"/>
      <c r="SUZ616" s="565"/>
      <c r="SVA616" s="565"/>
      <c r="SVB616" s="565"/>
      <c r="SVC616" s="565"/>
      <c r="SVD616" s="565"/>
      <c r="SVE616" s="565"/>
      <c r="SVF616" s="565"/>
      <c r="SVG616" s="565"/>
      <c r="SVH616" s="565"/>
      <c r="SVI616" s="565"/>
      <c r="SVJ616" s="565"/>
      <c r="SVK616" s="565"/>
      <c r="SVL616" s="565"/>
      <c r="SVM616" s="565"/>
      <c r="SVN616" s="565"/>
      <c r="SVO616" s="565"/>
      <c r="SVP616" s="565"/>
      <c r="SVQ616" s="565"/>
      <c r="SVR616" s="565"/>
      <c r="SVS616" s="565"/>
      <c r="SVT616" s="565"/>
      <c r="SVU616" s="565"/>
      <c r="SVV616" s="565"/>
      <c r="SVW616" s="565"/>
      <c r="SVX616" s="565"/>
      <c r="SVY616" s="565"/>
      <c r="SVZ616" s="565"/>
      <c r="SWA616" s="565"/>
      <c r="SWB616" s="565"/>
      <c r="SWC616" s="565"/>
      <c r="SWD616" s="565"/>
      <c r="SWE616" s="565"/>
      <c r="SWF616" s="565"/>
      <c r="SWG616" s="565"/>
      <c r="SWH616" s="565"/>
      <c r="SWI616" s="565"/>
      <c r="SWJ616" s="565"/>
      <c r="SWK616" s="565"/>
      <c r="SWL616" s="565"/>
      <c r="SWM616" s="565"/>
      <c r="SWN616" s="565"/>
      <c r="SWO616" s="565"/>
      <c r="SWP616" s="565"/>
      <c r="SWQ616" s="565"/>
      <c r="SWR616" s="565"/>
      <c r="SWS616" s="565"/>
      <c r="SWT616" s="565"/>
      <c r="SWU616" s="565"/>
      <c r="SWV616" s="565"/>
      <c r="SWW616" s="565"/>
      <c r="SWX616" s="565"/>
      <c r="SWY616" s="565"/>
      <c r="SWZ616" s="565"/>
      <c r="SXA616" s="565"/>
      <c r="SXB616" s="565"/>
      <c r="SXC616" s="565"/>
      <c r="SXD616" s="565"/>
      <c r="SXE616" s="565"/>
      <c r="SXF616" s="565"/>
      <c r="SXG616" s="565"/>
      <c r="SXH616" s="565"/>
      <c r="SXI616" s="565"/>
      <c r="SXJ616" s="565"/>
      <c r="SXK616" s="565"/>
      <c r="SXL616" s="565"/>
      <c r="SXM616" s="565"/>
      <c r="SXN616" s="565"/>
      <c r="SXO616" s="565"/>
      <c r="SXP616" s="565"/>
      <c r="SXQ616" s="565"/>
      <c r="SXR616" s="565"/>
      <c r="SXS616" s="565"/>
      <c r="SXT616" s="565"/>
      <c r="SXU616" s="565"/>
      <c r="SXV616" s="565"/>
      <c r="SXW616" s="565"/>
      <c r="SXX616" s="565"/>
      <c r="SXY616" s="565"/>
      <c r="SXZ616" s="565"/>
      <c r="SYA616" s="565"/>
      <c r="SYB616" s="565"/>
      <c r="SYC616" s="565"/>
      <c r="SYD616" s="565"/>
      <c r="SYE616" s="565"/>
      <c r="SYF616" s="565"/>
      <c r="SYG616" s="565"/>
      <c r="SYH616" s="565"/>
      <c r="SYI616" s="565"/>
      <c r="SYJ616" s="565"/>
      <c r="SYK616" s="565"/>
      <c r="SYL616" s="565"/>
      <c r="SYM616" s="565"/>
      <c r="SYN616" s="565"/>
      <c r="SYO616" s="565"/>
      <c r="SYP616" s="565"/>
      <c r="SYQ616" s="565"/>
      <c r="SYR616" s="565"/>
      <c r="SYS616" s="565"/>
      <c r="SYT616" s="565"/>
      <c r="SYU616" s="565"/>
      <c r="SYV616" s="565"/>
      <c r="SYW616" s="565"/>
      <c r="SYX616" s="565"/>
      <c r="SYY616" s="565"/>
      <c r="SYZ616" s="565"/>
      <c r="SZA616" s="565"/>
      <c r="SZB616" s="565"/>
      <c r="SZC616" s="565"/>
      <c r="SZD616" s="565"/>
      <c r="SZE616" s="565"/>
      <c r="SZF616" s="565"/>
      <c r="SZG616" s="565"/>
      <c r="SZH616" s="565"/>
      <c r="SZI616" s="565"/>
      <c r="SZJ616" s="565"/>
      <c r="SZK616" s="565"/>
      <c r="SZL616" s="565"/>
      <c r="SZM616" s="565"/>
      <c r="SZN616" s="565"/>
      <c r="SZO616" s="565"/>
      <c r="SZP616" s="565"/>
      <c r="SZQ616" s="565"/>
      <c r="SZR616" s="565"/>
      <c r="SZS616" s="565"/>
      <c r="SZT616" s="565"/>
      <c r="SZU616" s="565"/>
      <c r="SZV616" s="565"/>
      <c r="SZW616" s="565"/>
      <c r="SZX616" s="565"/>
      <c r="SZY616" s="565"/>
      <c r="SZZ616" s="565"/>
      <c r="TAA616" s="565"/>
      <c r="TAB616" s="565"/>
      <c r="TAC616" s="565"/>
      <c r="TAD616" s="565"/>
      <c r="TAE616" s="565"/>
      <c r="TAF616" s="565"/>
      <c r="TAG616" s="565"/>
      <c r="TAH616" s="565"/>
      <c r="TAI616" s="565"/>
      <c r="TAJ616" s="565"/>
      <c r="TAK616" s="565"/>
      <c r="TAL616" s="565"/>
      <c r="TAM616" s="565"/>
      <c r="TAN616" s="565"/>
      <c r="TAO616" s="565"/>
      <c r="TAP616" s="565"/>
      <c r="TAQ616" s="565"/>
      <c r="TAR616" s="565"/>
      <c r="TAS616" s="565"/>
      <c r="TAT616" s="565"/>
      <c r="TAU616" s="565"/>
      <c r="TAV616" s="565"/>
      <c r="TAW616" s="565"/>
      <c r="TAX616" s="565"/>
      <c r="TAY616" s="565"/>
      <c r="TAZ616" s="565"/>
      <c r="TBA616" s="565"/>
      <c r="TBB616" s="565"/>
      <c r="TBC616" s="565"/>
      <c r="TBD616" s="565"/>
      <c r="TBE616" s="565"/>
      <c r="TBF616" s="565"/>
      <c r="TBG616" s="565"/>
      <c r="TBH616" s="565"/>
      <c r="TBI616" s="565"/>
      <c r="TBJ616" s="565"/>
      <c r="TBK616" s="565"/>
      <c r="TBL616" s="565"/>
      <c r="TBM616" s="565"/>
      <c r="TBN616" s="565"/>
      <c r="TBO616" s="565"/>
      <c r="TBP616" s="565"/>
      <c r="TBQ616" s="565"/>
      <c r="TBR616" s="565"/>
      <c r="TBS616" s="565"/>
      <c r="TBT616" s="565"/>
      <c r="TBU616" s="565"/>
      <c r="TBV616" s="565"/>
      <c r="TBW616" s="565"/>
      <c r="TBX616" s="565"/>
      <c r="TBY616" s="565"/>
      <c r="TBZ616" s="565"/>
      <c r="TCA616" s="565"/>
      <c r="TCB616" s="565"/>
      <c r="TCC616" s="565"/>
      <c r="TCD616" s="565"/>
      <c r="TCE616" s="565"/>
      <c r="TCF616" s="565"/>
      <c r="TCG616" s="565"/>
      <c r="TCH616" s="565"/>
      <c r="TCI616" s="565"/>
      <c r="TCJ616" s="565"/>
      <c r="TCK616" s="565"/>
      <c r="TCL616" s="565"/>
      <c r="TCM616" s="565"/>
      <c r="TCN616" s="565"/>
      <c r="TCO616" s="565"/>
      <c r="TCP616" s="565"/>
      <c r="TCQ616" s="565"/>
      <c r="TCR616" s="565"/>
      <c r="TCS616" s="565"/>
      <c r="TCT616" s="565"/>
      <c r="TCU616" s="565"/>
      <c r="TCV616" s="565"/>
      <c r="TCW616" s="565"/>
      <c r="TCX616" s="565"/>
      <c r="TCY616" s="565"/>
      <c r="TCZ616" s="565"/>
      <c r="TDA616" s="565"/>
      <c r="TDB616" s="565"/>
      <c r="TDC616" s="565"/>
      <c r="TDD616" s="565"/>
      <c r="TDE616" s="565"/>
      <c r="TDF616" s="565"/>
      <c r="TDG616" s="565"/>
      <c r="TDH616" s="565"/>
      <c r="TDI616" s="565"/>
      <c r="TDJ616" s="565"/>
      <c r="TDK616" s="565"/>
      <c r="TDL616" s="565"/>
      <c r="TDM616" s="565"/>
      <c r="TDN616" s="565"/>
      <c r="TDO616" s="565"/>
      <c r="TDP616" s="565"/>
      <c r="TDQ616" s="565"/>
      <c r="TDR616" s="565"/>
      <c r="TDS616" s="565"/>
      <c r="TDT616" s="565"/>
      <c r="TDU616" s="565"/>
      <c r="TDV616" s="565"/>
      <c r="TDW616" s="565"/>
      <c r="TDX616" s="565"/>
      <c r="TDY616" s="565"/>
      <c r="TDZ616" s="565"/>
      <c r="TEA616" s="565"/>
      <c r="TEB616" s="565"/>
      <c r="TEC616" s="565"/>
      <c r="TED616" s="565"/>
      <c r="TEE616" s="565"/>
      <c r="TEF616" s="565"/>
      <c r="TEG616" s="565"/>
      <c r="TEH616" s="565"/>
      <c r="TEI616" s="565"/>
      <c r="TEJ616" s="565"/>
      <c r="TEK616" s="565"/>
      <c r="TEL616" s="565"/>
      <c r="TEM616" s="565"/>
      <c r="TEN616" s="565"/>
      <c r="TEO616" s="565"/>
      <c r="TEP616" s="565"/>
      <c r="TEQ616" s="565"/>
      <c r="TER616" s="565"/>
      <c r="TES616" s="565"/>
      <c r="TET616" s="565"/>
      <c r="TEU616" s="565"/>
      <c r="TEV616" s="565"/>
      <c r="TEW616" s="565"/>
      <c r="TEX616" s="565"/>
      <c r="TEY616" s="565"/>
      <c r="TEZ616" s="565"/>
      <c r="TFA616" s="565"/>
      <c r="TFB616" s="565"/>
      <c r="TFC616" s="565"/>
      <c r="TFD616" s="565"/>
      <c r="TFE616" s="565"/>
      <c r="TFF616" s="565"/>
      <c r="TFG616" s="565"/>
      <c r="TFH616" s="565"/>
      <c r="TFI616" s="565"/>
      <c r="TFJ616" s="565"/>
      <c r="TFK616" s="565"/>
      <c r="TFL616" s="565"/>
      <c r="TFM616" s="565"/>
      <c r="TFN616" s="565"/>
      <c r="TFO616" s="565"/>
      <c r="TFP616" s="565"/>
      <c r="TFQ616" s="565"/>
      <c r="TFR616" s="565"/>
      <c r="TFS616" s="565"/>
      <c r="TFT616" s="565"/>
      <c r="TFU616" s="565"/>
      <c r="TFV616" s="565"/>
      <c r="TFW616" s="565"/>
      <c r="TFX616" s="565"/>
      <c r="TFY616" s="565"/>
      <c r="TFZ616" s="565"/>
      <c r="TGA616" s="565"/>
      <c r="TGB616" s="565"/>
      <c r="TGC616" s="565"/>
      <c r="TGD616" s="565"/>
      <c r="TGE616" s="565"/>
      <c r="TGF616" s="565"/>
      <c r="TGG616" s="565"/>
      <c r="TGH616" s="565"/>
      <c r="TGI616" s="565"/>
      <c r="TGJ616" s="565"/>
      <c r="TGK616" s="565"/>
      <c r="TGL616" s="565"/>
      <c r="TGM616" s="565"/>
      <c r="TGN616" s="565"/>
      <c r="TGO616" s="565"/>
      <c r="TGP616" s="565"/>
      <c r="TGQ616" s="565"/>
      <c r="TGR616" s="565"/>
      <c r="TGS616" s="565"/>
      <c r="TGT616" s="565"/>
      <c r="TGU616" s="565"/>
      <c r="TGV616" s="565"/>
      <c r="TGW616" s="565"/>
      <c r="TGX616" s="565"/>
      <c r="TGY616" s="565"/>
      <c r="TGZ616" s="565"/>
      <c r="THA616" s="565"/>
      <c r="THB616" s="565"/>
      <c r="THC616" s="565"/>
      <c r="THD616" s="565"/>
      <c r="THE616" s="565"/>
      <c r="THF616" s="565"/>
      <c r="THG616" s="565"/>
      <c r="THH616" s="565"/>
      <c r="THI616" s="565"/>
      <c r="THJ616" s="565"/>
      <c r="THK616" s="565"/>
      <c r="THL616" s="565"/>
      <c r="THM616" s="565"/>
      <c r="THN616" s="565"/>
      <c r="THO616" s="565"/>
      <c r="THP616" s="565"/>
      <c r="THQ616" s="565"/>
      <c r="THR616" s="565"/>
      <c r="THS616" s="565"/>
      <c r="THT616" s="565"/>
      <c r="THU616" s="565"/>
      <c r="THV616" s="565"/>
      <c r="THW616" s="565"/>
      <c r="THX616" s="565"/>
      <c r="THY616" s="565"/>
      <c r="THZ616" s="565"/>
      <c r="TIA616" s="565"/>
      <c r="TIB616" s="565"/>
      <c r="TIC616" s="565"/>
      <c r="TID616" s="565"/>
      <c r="TIE616" s="565"/>
      <c r="TIF616" s="565"/>
      <c r="TIG616" s="565"/>
      <c r="TIH616" s="565"/>
      <c r="TII616" s="565"/>
      <c r="TIJ616" s="565"/>
      <c r="TIK616" s="565"/>
      <c r="TIL616" s="565"/>
      <c r="TIM616" s="565"/>
      <c r="TIN616" s="565"/>
      <c r="TIO616" s="565"/>
      <c r="TIP616" s="565"/>
      <c r="TIQ616" s="565"/>
      <c r="TIR616" s="565"/>
      <c r="TIS616" s="565"/>
      <c r="TIT616" s="565"/>
      <c r="TIU616" s="565"/>
      <c r="TIV616" s="565"/>
      <c r="TIW616" s="565"/>
      <c r="TIX616" s="565"/>
      <c r="TIY616" s="565"/>
      <c r="TIZ616" s="565"/>
      <c r="TJA616" s="565"/>
      <c r="TJB616" s="565"/>
      <c r="TJC616" s="565"/>
      <c r="TJD616" s="565"/>
      <c r="TJE616" s="565"/>
      <c r="TJF616" s="565"/>
      <c r="TJG616" s="565"/>
      <c r="TJH616" s="565"/>
      <c r="TJI616" s="565"/>
      <c r="TJJ616" s="565"/>
      <c r="TJK616" s="565"/>
      <c r="TJL616" s="565"/>
      <c r="TJM616" s="565"/>
      <c r="TJN616" s="565"/>
      <c r="TJO616" s="565"/>
      <c r="TJP616" s="565"/>
      <c r="TJQ616" s="565"/>
      <c r="TJR616" s="565"/>
      <c r="TJS616" s="565"/>
      <c r="TJT616" s="565"/>
      <c r="TJU616" s="565"/>
      <c r="TJV616" s="565"/>
      <c r="TJW616" s="565"/>
      <c r="TJX616" s="565"/>
      <c r="TJY616" s="565"/>
      <c r="TJZ616" s="565"/>
      <c r="TKA616" s="565"/>
      <c r="TKB616" s="565"/>
      <c r="TKC616" s="565"/>
      <c r="TKD616" s="565"/>
      <c r="TKE616" s="565"/>
      <c r="TKF616" s="565"/>
      <c r="TKG616" s="565"/>
      <c r="TKH616" s="565"/>
      <c r="TKI616" s="565"/>
      <c r="TKJ616" s="565"/>
      <c r="TKK616" s="565"/>
      <c r="TKL616" s="565"/>
      <c r="TKM616" s="565"/>
      <c r="TKN616" s="565"/>
      <c r="TKO616" s="565"/>
      <c r="TKP616" s="565"/>
      <c r="TKQ616" s="565"/>
      <c r="TKR616" s="565"/>
      <c r="TKS616" s="565"/>
      <c r="TKT616" s="565"/>
      <c r="TKU616" s="565"/>
      <c r="TKV616" s="565"/>
      <c r="TKW616" s="565"/>
      <c r="TKX616" s="565"/>
      <c r="TKY616" s="565"/>
      <c r="TKZ616" s="565"/>
      <c r="TLA616" s="565"/>
      <c r="TLB616" s="565"/>
      <c r="TLC616" s="565"/>
      <c r="TLD616" s="565"/>
      <c r="TLE616" s="565"/>
      <c r="TLF616" s="565"/>
      <c r="TLG616" s="565"/>
      <c r="TLH616" s="565"/>
      <c r="TLI616" s="565"/>
      <c r="TLJ616" s="565"/>
      <c r="TLK616" s="565"/>
      <c r="TLL616" s="565"/>
      <c r="TLM616" s="565"/>
      <c r="TLN616" s="565"/>
      <c r="TLO616" s="565"/>
      <c r="TLP616" s="565"/>
      <c r="TLQ616" s="565"/>
      <c r="TLR616" s="565"/>
      <c r="TLS616" s="565"/>
      <c r="TLT616" s="565"/>
      <c r="TLU616" s="565"/>
      <c r="TLV616" s="565"/>
      <c r="TLW616" s="565"/>
      <c r="TLX616" s="565"/>
      <c r="TLY616" s="565"/>
      <c r="TLZ616" s="565"/>
      <c r="TMA616" s="565"/>
      <c r="TMB616" s="565"/>
      <c r="TMC616" s="565"/>
      <c r="TMD616" s="565"/>
      <c r="TME616" s="565"/>
      <c r="TMF616" s="565"/>
      <c r="TMG616" s="565"/>
      <c r="TMH616" s="565"/>
      <c r="TMI616" s="565"/>
      <c r="TMJ616" s="565"/>
      <c r="TMK616" s="565"/>
      <c r="TML616" s="565"/>
      <c r="TMM616" s="565"/>
      <c r="TMN616" s="565"/>
      <c r="TMO616" s="565"/>
      <c r="TMP616" s="565"/>
      <c r="TMQ616" s="565"/>
      <c r="TMR616" s="565"/>
      <c r="TMS616" s="565"/>
      <c r="TMT616" s="565"/>
      <c r="TMU616" s="565"/>
      <c r="TMV616" s="565"/>
      <c r="TMW616" s="565"/>
      <c r="TMX616" s="565"/>
      <c r="TMY616" s="565"/>
      <c r="TMZ616" s="565"/>
      <c r="TNA616" s="565"/>
      <c r="TNB616" s="565"/>
      <c r="TNC616" s="565"/>
      <c r="TND616" s="565"/>
      <c r="TNE616" s="565"/>
      <c r="TNF616" s="565"/>
      <c r="TNG616" s="565"/>
      <c r="TNH616" s="565"/>
      <c r="TNI616" s="565"/>
      <c r="TNJ616" s="565"/>
      <c r="TNK616" s="565"/>
      <c r="TNL616" s="565"/>
      <c r="TNM616" s="565"/>
      <c r="TNN616" s="565"/>
      <c r="TNO616" s="565"/>
      <c r="TNP616" s="565"/>
      <c r="TNQ616" s="565"/>
      <c r="TNR616" s="565"/>
      <c r="TNS616" s="565"/>
      <c r="TNT616" s="565"/>
      <c r="TNU616" s="565"/>
      <c r="TNV616" s="565"/>
      <c r="TNW616" s="565"/>
      <c r="TNX616" s="565"/>
      <c r="TNY616" s="565"/>
      <c r="TNZ616" s="565"/>
      <c r="TOA616" s="565"/>
      <c r="TOB616" s="565"/>
      <c r="TOC616" s="565"/>
      <c r="TOD616" s="565"/>
      <c r="TOE616" s="565"/>
      <c r="TOF616" s="565"/>
      <c r="TOG616" s="565"/>
      <c r="TOH616" s="565"/>
      <c r="TOI616" s="565"/>
      <c r="TOJ616" s="565"/>
      <c r="TOK616" s="565"/>
      <c r="TOL616" s="565"/>
      <c r="TOM616" s="565"/>
      <c r="TON616" s="565"/>
      <c r="TOO616" s="565"/>
      <c r="TOP616" s="565"/>
      <c r="TOQ616" s="565"/>
      <c r="TOR616" s="565"/>
      <c r="TOS616" s="565"/>
      <c r="TOT616" s="565"/>
      <c r="TOU616" s="565"/>
      <c r="TOV616" s="565"/>
      <c r="TOW616" s="565"/>
      <c r="TOX616" s="565"/>
      <c r="TOY616" s="565"/>
      <c r="TOZ616" s="565"/>
      <c r="TPA616" s="565"/>
      <c r="TPB616" s="565"/>
      <c r="TPC616" s="565"/>
      <c r="TPD616" s="565"/>
      <c r="TPE616" s="565"/>
      <c r="TPF616" s="565"/>
      <c r="TPG616" s="565"/>
      <c r="TPH616" s="565"/>
      <c r="TPI616" s="565"/>
      <c r="TPJ616" s="565"/>
      <c r="TPK616" s="565"/>
      <c r="TPL616" s="565"/>
      <c r="TPM616" s="565"/>
      <c r="TPN616" s="565"/>
      <c r="TPO616" s="565"/>
      <c r="TPP616" s="565"/>
      <c r="TPQ616" s="565"/>
      <c r="TPR616" s="565"/>
      <c r="TPS616" s="565"/>
      <c r="TPT616" s="565"/>
      <c r="TPU616" s="565"/>
      <c r="TPV616" s="565"/>
      <c r="TPW616" s="565"/>
      <c r="TPX616" s="565"/>
      <c r="TPY616" s="565"/>
      <c r="TPZ616" s="565"/>
      <c r="TQA616" s="565"/>
      <c r="TQB616" s="565"/>
      <c r="TQC616" s="565"/>
      <c r="TQD616" s="565"/>
      <c r="TQE616" s="565"/>
      <c r="TQF616" s="565"/>
      <c r="TQG616" s="565"/>
      <c r="TQH616" s="565"/>
      <c r="TQI616" s="565"/>
      <c r="TQJ616" s="565"/>
      <c r="TQK616" s="565"/>
      <c r="TQL616" s="565"/>
      <c r="TQM616" s="565"/>
      <c r="TQN616" s="565"/>
      <c r="TQO616" s="565"/>
      <c r="TQP616" s="565"/>
      <c r="TQQ616" s="565"/>
      <c r="TQR616" s="565"/>
      <c r="TQS616" s="565"/>
      <c r="TQT616" s="565"/>
      <c r="TQU616" s="565"/>
      <c r="TQV616" s="565"/>
      <c r="TQW616" s="565"/>
      <c r="TQX616" s="565"/>
      <c r="TQY616" s="565"/>
      <c r="TQZ616" s="565"/>
      <c r="TRA616" s="565"/>
      <c r="TRB616" s="565"/>
      <c r="TRC616" s="565"/>
      <c r="TRD616" s="565"/>
      <c r="TRE616" s="565"/>
      <c r="TRF616" s="565"/>
      <c r="TRG616" s="565"/>
      <c r="TRH616" s="565"/>
      <c r="TRI616" s="565"/>
      <c r="TRJ616" s="565"/>
      <c r="TRK616" s="565"/>
      <c r="TRL616" s="565"/>
      <c r="TRM616" s="565"/>
      <c r="TRN616" s="565"/>
      <c r="TRO616" s="565"/>
      <c r="TRP616" s="565"/>
      <c r="TRQ616" s="565"/>
      <c r="TRR616" s="565"/>
      <c r="TRS616" s="565"/>
      <c r="TRT616" s="565"/>
      <c r="TRU616" s="565"/>
      <c r="TRV616" s="565"/>
      <c r="TRW616" s="565"/>
      <c r="TRX616" s="565"/>
      <c r="TRY616" s="565"/>
      <c r="TRZ616" s="565"/>
      <c r="TSA616" s="565"/>
      <c r="TSB616" s="565"/>
      <c r="TSC616" s="565"/>
      <c r="TSD616" s="565"/>
      <c r="TSE616" s="565"/>
      <c r="TSF616" s="565"/>
      <c r="TSG616" s="565"/>
      <c r="TSH616" s="565"/>
      <c r="TSI616" s="565"/>
      <c r="TSJ616" s="565"/>
      <c r="TSK616" s="565"/>
      <c r="TSL616" s="565"/>
      <c r="TSM616" s="565"/>
      <c r="TSN616" s="565"/>
      <c r="TSO616" s="565"/>
      <c r="TSP616" s="565"/>
      <c r="TSQ616" s="565"/>
      <c r="TSR616" s="565"/>
      <c r="TSS616" s="565"/>
      <c r="TST616" s="565"/>
      <c r="TSU616" s="565"/>
      <c r="TSV616" s="565"/>
      <c r="TSW616" s="565"/>
      <c r="TSX616" s="565"/>
      <c r="TSY616" s="565"/>
      <c r="TSZ616" s="565"/>
      <c r="TTA616" s="565"/>
      <c r="TTB616" s="565"/>
      <c r="TTC616" s="565"/>
      <c r="TTD616" s="565"/>
      <c r="TTE616" s="565"/>
      <c r="TTF616" s="565"/>
      <c r="TTG616" s="565"/>
      <c r="TTH616" s="565"/>
      <c r="TTI616" s="565"/>
      <c r="TTJ616" s="565"/>
      <c r="TTK616" s="565"/>
      <c r="TTL616" s="565"/>
      <c r="TTM616" s="565"/>
      <c r="TTN616" s="565"/>
      <c r="TTO616" s="565"/>
      <c r="TTP616" s="565"/>
      <c r="TTQ616" s="565"/>
      <c r="TTR616" s="565"/>
      <c r="TTS616" s="565"/>
      <c r="TTT616" s="565"/>
      <c r="TTU616" s="565"/>
      <c r="TTV616" s="565"/>
      <c r="TTW616" s="565"/>
      <c r="TTX616" s="565"/>
      <c r="TTY616" s="565"/>
      <c r="TTZ616" s="565"/>
      <c r="TUA616" s="565"/>
      <c r="TUB616" s="565"/>
      <c r="TUC616" s="565"/>
      <c r="TUD616" s="565"/>
      <c r="TUE616" s="565"/>
      <c r="TUF616" s="565"/>
      <c r="TUG616" s="565"/>
      <c r="TUH616" s="565"/>
      <c r="TUI616" s="565"/>
      <c r="TUJ616" s="565"/>
      <c r="TUK616" s="565"/>
      <c r="TUL616" s="565"/>
      <c r="TUM616" s="565"/>
      <c r="TUN616" s="565"/>
      <c r="TUO616" s="565"/>
      <c r="TUP616" s="565"/>
      <c r="TUQ616" s="565"/>
      <c r="TUR616" s="565"/>
      <c r="TUS616" s="565"/>
      <c r="TUT616" s="565"/>
      <c r="TUU616" s="565"/>
      <c r="TUV616" s="565"/>
      <c r="TUW616" s="565"/>
      <c r="TUX616" s="565"/>
      <c r="TUY616" s="565"/>
      <c r="TUZ616" s="565"/>
      <c r="TVA616" s="565"/>
      <c r="TVB616" s="565"/>
      <c r="TVC616" s="565"/>
      <c r="TVD616" s="565"/>
      <c r="TVE616" s="565"/>
      <c r="TVF616" s="565"/>
      <c r="TVG616" s="565"/>
      <c r="TVH616" s="565"/>
      <c r="TVI616" s="565"/>
      <c r="TVJ616" s="565"/>
      <c r="TVK616" s="565"/>
      <c r="TVL616" s="565"/>
      <c r="TVM616" s="565"/>
      <c r="TVN616" s="565"/>
      <c r="TVO616" s="565"/>
      <c r="TVP616" s="565"/>
      <c r="TVQ616" s="565"/>
      <c r="TVR616" s="565"/>
      <c r="TVS616" s="565"/>
      <c r="TVT616" s="565"/>
      <c r="TVU616" s="565"/>
      <c r="TVV616" s="565"/>
      <c r="TVW616" s="565"/>
      <c r="TVX616" s="565"/>
      <c r="TVY616" s="565"/>
      <c r="TVZ616" s="565"/>
      <c r="TWA616" s="565"/>
      <c r="TWB616" s="565"/>
      <c r="TWC616" s="565"/>
      <c r="TWD616" s="565"/>
      <c r="TWE616" s="565"/>
      <c r="TWF616" s="565"/>
      <c r="TWG616" s="565"/>
      <c r="TWH616" s="565"/>
      <c r="TWI616" s="565"/>
      <c r="TWJ616" s="565"/>
      <c r="TWK616" s="565"/>
      <c r="TWL616" s="565"/>
      <c r="TWM616" s="565"/>
      <c r="TWN616" s="565"/>
      <c r="TWO616" s="565"/>
      <c r="TWP616" s="565"/>
      <c r="TWQ616" s="565"/>
      <c r="TWR616" s="565"/>
      <c r="TWS616" s="565"/>
      <c r="TWT616" s="565"/>
      <c r="TWU616" s="565"/>
      <c r="TWV616" s="565"/>
      <c r="TWW616" s="565"/>
      <c r="TWX616" s="565"/>
      <c r="TWY616" s="565"/>
      <c r="TWZ616" s="565"/>
      <c r="TXA616" s="565"/>
      <c r="TXB616" s="565"/>
      <c r="TXC616" s="565"/>
      <c r="TXD616" s="565"/>
      <c r="TXE616" s="565"/>
      <c r="TXF616" s="565"/>
      <c r="TXG616" s="565"/>
      <c r="TXH616" s="565"/>
      <c r="TXI616" s="565"/>
      <c r="TXJ616" s="565"/>
      <c r="TXK616" s="565"/>
      <c r="TXL616" s="565"/>
      <c r="TXM616" s="565"/>
      <c r="TXN616" s="565"/>
      <c r="TXO616" s="565"/>
      <c r="TXP616" s="565"/>
      <c r="TXQ616" s="565"/>
      <c r="TXR616" s="565"/>
      <c r="TXS616" s="565"/>
      <c r="TXT616" s="565"/>
      <c r="TXU616" s="565"/>
      <c r="TXV616" s="565"/>
      <c r="TXW616" s="565"/>
      <c r="TXX616" s="565"/>
      <c r="TXY616" s="565"/>
      <c r="TXZ616" s="565"/>
      <c r="TYA616" s="565"/>
      <c r="TYB616" s="565"/>
      <c r="TYC616" s="565"/>
      <c r="TYD616" s="565"/>
      <c r="TYE616" s="565"/>
      <c r="TYF616" s="565"/>
      <c r="TYG616" s="565"/>
      <c r="TYH616" s="565"/>
      <c r="TYI616" s="565"/>
      <c r="TYJ616" s="565"/>
      <c r="TYK616" s="565"/>
      <c r="TYL616" s="565"/>
      <c r="TYM616" s="565"/>
      <c r="TYN616" s="565"/>
      <c r="TYO616" s="565"/>
      <c r="TYP616" s="565"/>
      <c r="TYQ616" s="565"/>
      <c r="TYR616" s="565"/>
      <c r="TYS616" s="565"/>
      <c r="TYT616" s="565"/>
      <c r="TYU616" s="565"/>
      <c r="TYV616" s="565"/>
      <c r="TYW616" s="565"/>
      <c r="TYX616" s="565"/>
      <c r="TYY616" s="565"/>
      <c r="TYZ616" s="565"/>
      <c r="TZA616" s="565"/>
      <c r="TZB616" s="565"/>
      <c r="TZC616" s="565"/>
      <c r="TZD616" s="565"/>
      <c r="TZE616" s="565"/>
      <c r="TZF616" s="565"/>
      <c r="TZG616" s="565"/>
      <c r="TZH616" s="565"/>
      <c r="TZI616" s="565"/>
      <c r="TZJ616" s="565"/>
      <c r="TZK616" s="565"/>
      <c r="TZL616" s="565"/>
      <c r="TZM616" s="565"/>
      <c r="TZN616" s="565"/>
      <c r="TZO616" s="565"/>
      <c r="TZP616" s="565"/>
      <c r="TZQ616" s="565"/>
      <c r="TZR616" s="565"/>
      <c r="TZS616" s="565"/>
      <c r="TZT616" s="565"/>
      <c r="TZU616" s="565"/>
      <c r="TZV616" s="565"/>
      <c r="TZW616" s="565"/>
      <c r="TZX616" s="565"/>
      <c r="TZY616" s="565"/>
      <c r="TZZ616" s="565"/>
      <c r="UAA616" s="565"/>
      <c r="UAB616" s="565"/>
      <c r="UAC616" s="565"/>
      <c r="UAD616" s="565"/>
      <c r="UAE616" s="565"/>
      <c r="UAF616" s="565"/>
      <c r="UAG616" s="565"/>
      <c r="UAH616" s="565"/>
      <c r="UAI616" s="565"/>
      <c r="UAJ616" s="565"/>
      <c r="UAK616" s="565"/>
      <c r="UAL616" s="565"/>
      <c r="UAM616" s="565"/>
      <c r="UAN616" s="565"/>
      <c r="UAO616" s="565"/>
      <c r="UAP616" s="565"/>
      <c r="UAQ616" s="565"/>
      <c r="UAR616" s="565"/>
      <c r="UAS616" s="565"/>
      <c r="UAT616" s="565"/>
      <c r="UAU616" s="565"/>
      <c r="UAV616" s="565"/>
      <c r="UAW616" s="565"/>
      <c r="UAX616" s="565"/>
      <c r="UAY616" s="565"/>
      <c r="UAZ616" s="565"/>
      <c r="UBA616" s="565"/>
      <c r="UBB616" s="565"/>
      <c r="UBC616" s="565"/>
      <c r="UBD616" s="565"/>
      <c r="UBE616" s="565"/>
      <c r="UBF616" s="565"/>
      <c r="UBG616" s="565"/>
      <c r="UBH616" s="565"/>
      <c r="UBI616" s="565"/>
      <c r="UBJ616" s="565"/>
      <c r="UBK616" s="565"/>
      <c r="UBL616" s="565"/>
      <c r="UBM616" s="565"/>
      <c r="UBN616" s="565"/>
      <c r="UBO616" s="565"/>
      <c r="UBP616" s="565"/>
      <c r="UBQ616" s="565"/>
      <c r="UBR616" s="565"/>
      <c r="UBS616" s="565"/>
      <c r="UBT616" s="565"/>
      <c r="UBU616" s="565"/>
      <c r="UBV616" s="565"/>
      <c r="UBW616" s="565"/>
      <c r="UBX616" s="565"/>
      <c r="UBY616" s="565"/>
      <c r="UBZ616" s="565"/>
      <c r="UCA616" s="565"/>
      <c r="UCB616" s="565"/>
      <c r="UCC616" s="565"/>
      <c r="UCD616" s="565"/>
      <c r="UCE616" s="565"/>
      <c r="UCF616" s="565"/>
      <c r="UCG616" s="565"/>
      <c r="UCH616" s="565"/>
      <c r="UCI616" s="565"/>
      <c r="UCJ616" s="565"/>
      <c r="UCK616" s="565"/>
      <c r="UCL616" s="565"/>
      <c r="UCM616" s="565"/>
      <c r="UCN616" s="565"/>
      <c r="UCO616" s="565"/>
      <c r="UCP616" s="565"/>
      <c r="UCQ616" s="565"/>
      <c r="UCR616" s="565"/>
      <c r="UCS616" s="565"/>
      <c r="UCT616" s="565"/>
      <c r="UCU616" s="565"/>
      <c r="UCV616" s="565"/>
      <c r="UCW616" s="565"/>
      <c r="UCX616" s="565"/>
      <c r="UCY616" s="565"/>
      <c r="UCZ616" s="565"/>
      <c r="UDA616" s="565"/>
      <c r="UDB616" s="565"/>
      <c r="UDC616" s="565"/>
      <c r="UDD616" s="565"/>
      <c r="UDE616" s="565"/>
      <c r="UDF616" s="565"/>
      <c r="UDG616" s="565"/>
      <c r="UDH616" s="565"/>
      <c r="UDI616" s="565"/>
      <c r="UDJ616" s="565"/>
      <c r="UDK616" s="565"/>
      <c r="UDL616" s="565"/>
      <c r="UDM616" s="565"/>
      <c r="UDN616" s="565"/>
      <c r="UDO616" s="565"/>
      <c r="UDP616" s="565"/>
      <c r="UDQ616" s="565"/>
      <c r="UDR616" s="565"/>
      <c r="UDS616" s="565"/>
      <c r="UDT616" s="565"/>
      <c r="UDU616" s="565"/>
      <c r="UDV616" s="565"/>
      <c r="UDW616" s="565"/>
      <c r="UDX616" s="565"/>
      <c r="UDY616" s="565"/>
      <c r="UDZ616" s="565"/>
      <c r="UEA616" s="565"/>
      <c r="UEB616" s="565"/>
      <c r="UEC616" s="565"/>
      <c r="UED616" s="565"/>
      <c r="UEE616" s="565"/>
      <c r="UEF616" s="565"/>
      <c r="UEG616" s="565"/>
      <c r="UEH616" s="565"/>
      <c r="UEI616" s="565"/>
      <c r="UEJ616" s="565"/>
      <c r="UEK616" s="565"/>
      <c r="UEL616" s="565"/>
      <c r="UEM616" s="565"/>
      <c r="UEN616" s="565"/>
      <c r="UEO616" s="565"/>
      <c r="UEP616" s="565"/>
      <c r="UEQ616" s="565"/>
      <c r="UER616" s="565"/>
      <c r="UES616" s="565"/>
      <c r="UET616" s="565"/>
      <c r="UEU616" s="565"/>
      <c r="UEV616" s="565"/>
      <c r="UEW616" s="565"/>
      <c r="UEX616" s="565"/>
      <c r="UEY616" s="565"/>
      <c r="UEZ616" s="565"/>
      <c r="UFA616" s="565"/>
      <c r="UFB616" s="565"/>
      <c r="UFC616" s="565"/>
      <c r="UFD616" s="565"/>
      <c r="UFE616" s="565"/>
      <c r="UFF616" s="565"/>
      <c r="UFG616" s="565"/>
      <c r="UFH616" s="565"/>
      <c r="UFI616" s="565"/>
      <c r="UFJ616" s="565"/>
      <c r="UFK616" s="565"/>
      <c r="UFL616" s="565"/>
      <c r="UFM616" s="565"/>
      <c r="UFN616" s="565"/>
      <c r="UFO616" s="565"/>
      <c r="UFP616" s="565"/>
      <c r="UFQ616" s="565"/>
      <c r="UFR616" s="565"/>
      <c r="UFS616" s="565"/>
      <c r="UFT616" s="565"/>
      <c r="UFU616" s="565"/>
      <c r="UFV616" s="565"/>
      <c r="UFW616" s="565"/>
      <c r="UFX616" s="565"/>
      <c r="UFY616" s="565"/>
      <c r="UFZ616" s="565"/>
      <c r="UGA616" s="565"/>
      <c r="UGB616" s="565"/>
      <c r="UGC616" s="565"/>
      <c r="UGD616" s="565"/>
      <c r="UGE616" s="565"/>
      <c r="UGF616" s="565"/>
      <c r="UGG616" s="565"/>
      <c r="UGH616" s="565"/>
      <c r="UGI616" s="565"/>
      <c r="UGJ616" s="565"/>
      <c r="UGK616" s="565"/>
      <c r="UGL616" s="565"/>
      <c r="UGM616" s="565"/>
      <c r="UGN616" s="565"/>
      <c r="UGO616" s="565"/>
      <c r="UGP616" s="565"/>
      <c r="UGQ616" s="565"/>
      <c r="UGR616" s="565"/>
      <c r="UGS616" s="565"/>
      <c r="UGT616" s="565"/>
      <c r="UGU616" s="565"/>
      <c r="UGV616" s="565"/>
      <c r="UGW616" s="565"/>
      <c r="UGX616" s="565"/>
      <c r="UGY616" s="565"/>
      <c r="UGZ616" s="565"/>
      <c r="UHA616" s="565"/>
      <c r="UHB616" s="565"/>
      <c r="UHC616" s="565"/>
      <c r="UHD616" s="565"/>
      <c r="UHE616" s="565"/>
      <c r="UHF616" s="565"/>
      <c r="UHG616" s="565"/>
      <c r="UHH616" s="565"/>
      <c r="UHI616" s="565"/>
      <c r="UHJ616" s="565"/>
      <c r="UHK616" s="565"/>
      <c r="UHL616" s="565"/>
      <c r="UHM616" s="565"/>
      <c r="UHN616" s="565"/>
      <c r="UHO616" s="565"/>
      <c r="UHP616" s="565"/>
      <c r="UHQ616" s="565"/>
      <c r="UHR616" s="565"/>
      <c r="UHS616" s="565"/>
      <c r="UHT616" s="565"/>
      <c r="UHU616" s="565"/>
      <c r="UHV616" s="565"/>
      <c r="UHW616" s="565"/>
      <c r="UHX616" s="565"/>
      <c r="UHY616" s="565"/>
      <c r="UHZ616" s="565"/>
      <c r="UIA616" s="565"/>
      <c r="UIB616" s="565"/>
      <c r="UIC616" s="565"/>
      <c r="UID616" s="565"/>
      <c r="UIE616" s="565"/>
      <c r="UIF616" s="565"/>
      <c r="UIG616" s="565"/>
      <c r="UIH616" s="565"/>
      <c r="UII616" s="565"/>
      <c r="UIJ616" s="565"/>
      <c r="UIK616" s="565"/>
      <c r="UIL616" s="565"/>
      <c r="UIM616" s="565"/>
      <c r="UIN616" s="565"/>
      <c r="UIO616" s="565"/>
      <c r="UIP616" s="565"/>
      <c r="UIQ616" s="565"/>
      <c r="UIR616" s="565"/>
      <c r="UIS616" s="565"/>
      <c r="UIT616" s="565"/>
      <c r="UIU616" s="565"/>
      <c r="UIV616" s="565"/>
      <c r="UIW616" s="565"/>
      <c r="UIX616" s="565"/>
      <c r="UIY616" s="565"/>
      <c r="UIZ616" s="565"/>
      <c r="UJA616" s="565"/>
      <c r="UJB616" s="565"/>
      <c r="UJC616" s="565"/>
      <c r="UJD616" s="565"/>
      <c r="UJE616" s="565"/>
      <c r="UJF616" s="565"/>
      <c r="UJG616" s="565"/>
      <c r="UJH616" s="565"/>
      <c r="UJI616" s="565"/>
      <c r="UJJ616" s="565"/>
      <c r="UJK616" s="565"/>
      <c r="UJL616" s="565"/>
      <c r="UJM616" s="565"/>
      <c r="UJN616" s="565"/>
      <c r="UJO616" s="565"/>
      <c r="UJP616" s="565"/>
      <c r="UJQ616" s="565"/>
      <c r="UJR616" s="565"/>
      <c r="UJS616" s="565"/>
      <c r="UJT616" s="565"/>
      <c r="UJU616" s="565"/>
      <c r="UJV616" s="565"/>
      <c r="UJW616" s="565"/>
      <c r="UJX616" s="565"/>
      <c r="UJY616" s="565"/>
      <c r="UJZ616" s="565"/>
      <c r="UKA616" s="565"/>
      <c r="UKB616" s="565"/>
      <c r="UKC616" s="565"/>
      <c r="UKD616" s="565"/>
      <c r="UKE616" s="565"/>
      <c r="UKF616" s="565"/>
      <c r="UKG616" s="565"/>
      <c r="UKH616" s="565"/>
      <c r="UKI616" s="565"/>
      <c r="UKJ616" s="565"/>
      <c r="UKK616" s="565"/>
      <c r="UKL616" s="565"/>
      <c r="UKM616" s="565"/>
      <c r="UKN616" s="565"/>
      <c r="UKO616" s="565"/>
      <c r="UKP616" s="565"/>
      <c r="UKQ616" s="565"/>
      <c r="UKR616" s="565"/>
      <c r="UKS616" s="565"/>
      <c r="UKT616" s="565"/>
      <c r="UKU616" s="565"/>
      <c r="UKV616" s="565"/>
      <c r="UKW616" s="565"/>
      <c r="UKX616" s="565"/>
      <c r="UKY616" s="565"/>
      <c r="UKZ616" s="565"/>
      <c r="ULA616" s="565"/>
      <c r="ULB616" s="565"/>
      <c r="ULC616" s="565"/>
      <c r="ULD616" s="565"/>
      <c r="ULE616" s="565"/>
      <c r="ULF616" s="565"/>
      <c r="ULG616" s="565"/>
      <c r="ULH616" s="565"/>
      <c r="ULI616" s="565"/>
      <c r="ULJ616" s="565"/>
      <c r="ULK616" s="565"/>
      <c r="ULL616" s="565"/>
      <c r="ULM616" s="565"/>
      <c r="ULN616" s="565"/>
      <c r="ULO616" s="565"/>
      <c r="ULP616" s="565"/>
      <c r="ULQ616" s="565"/>
      <c r="ULR616" s="565"/>
      <c r="ULS616" s="565"/>
      <c r="ULT616" s="565"/>
      <c r="ULU616" s="565"/>
      <c r="ULV616" s="565"/>
      <c r="ULW616" s="565"/>
      <c r="ULX616" s="565"/>
      <c r="ULY616" s="565"/>
      <c r="ULZ616" s="565"/>
      <c r="UMA616" s="565"/>
      <c r="UMB616" s="565"/>
      <c r="UMC616" s="565"/>
      <c r="UMD616" s="565"/>
      <c r="UME616" s="565"/>
      <c r="UMF616" s="565"/>
      <c r="UMG616" s="565"/>
      <c r="UMH616" s="565"/>
      <c r="UMI616" s="565"/>
      <c r="UMJ616" s="565"/>
      <c r="UMK616" s="565"/>
      <c r="UML616" s="565"/>
      <c r="UMM616" s="565"/>
      <c r="UMN616" s="565"/>
      <c r="UMO616" s="565"/>
      <c r="UMP616" s="565"/>
      <c r="UMQ616" s="565"/>
      <c r="UMR616" s="565"/>
      <c r="UMS616" s="565"/>
      <c r="UMT616" s="565"/>
      <c r="UMU616" s="565"/>
      <c r="UMV616" s="565"/>
      <c r="UMW616" s="565"/>
      <c r="UMX616" s="565"/>
      <c r="UMY616" s="565"/>
      <c r="UMZ616" s="565"/>
      <c r="UNA616" s="565"/>
      <c r="UNB616" s="565"/>
      <c r="UNC616" s="565"/>
      <c r="UND616" s="565"/>
      <c r="UNE616" s="565"/>
      <c r="UNF616" s="565"/>
      <c r="UNG616" s="565"/>
      <c r="UNH616" s="565"/>
      <c r="UNI616" s="565"/>
      <c r="UNJ616" s="565"/>
      <c r="UNK616" s="565"/>
      <c r="UNL616" s="565"/>
      <c r="UNM616" s="565"/>
      <c r="UNN616" s="565"/>
      <c r="UNO616" s="565"/>
      <c r="UNP616" s="565"/>
      <c r="UNQ616" s="565"/>
      <c r="UNR616" s="565"/>
      <c r="UNS616" s="565"/>
      <c r="UNT616" s="565"/>
      <c r="UNU616" s="565"/>
      <c r="UNV616" s="565"/>
      <c r="UNW616" s="565"/>
      <c r="UNX616" s="565"/>
      <c r="UNY616" s="565"/>
      <c r="UNZ616" s="565"/>
      <c r="UOA616" s="565"/>
      <c r="UOB616" s="565"/>
      <c r="UOC616" s="565"/>
      <c r="UOD616" s="565"/>
      <c r="UOE616" s="565"/>
      <c r="UOF616" s="565"/>
      <c r="UOG616" s="565"/>
      <c r="UOH616" s="565"/>
      <c r="UOI616" s="565"/>
      <c r="UOJ616" s="565"/>
      <c r="UOK616" s="565"/>
      <c r="UOL616" s="565"/>
      <c r="UOM616" s="565"/>
      <c r="UON616" s="565"/>
      <c r="UOO616" s="565"/>
      <c r="UOP616" s="565"/>
      <c r="UOQ616" s="565"/>
      <c r="UOR616" s="565"/>
      <c r="UOS616" s="565"/>
      <c r="UOT616" s="565"/>
      <c r="UOU616" s="565"/>
      <c r="UOV616" s="565"/>
      <c r="UOW616" s="565"/>
      <c r="UOX616" s="565"/>
      <c r="UOY616" s="565"/>
      <c r="UOZ616" s="565"/>
      <c r="UPA616" s="565"/>
      <c r="UPB616" s="565"/>
      <c r="UPC616" s="565"/>
      <c r="UPD616" s="565"/>
      <c r="UPE616" s="565"/>
      <c r="UPF616" s="565"/>
      <c r="UPG616" s="565"/>
      <c r="UPH616" s="565"/>
      <c r="UPI616" s="565"/>
      <c r="UPJ616" s="565"/>
      <c r="UPK616" s="565"/>
      <c r="UPL616" s="565"/>
      <c r="UPM616" s="565"/>
      <c r="UPN616" s="565"/>
      <c r="UPO616" s="565"/>
      <c r="UPP616" s="565"/>
      <c r="UPQ616" s="565"/>
      <c r="UPR616" s="565"/>
      <c r="UPS616" s="565"/>
      <c r="UPT616" s="565"/>
      <c r="UPU616" s="565"/>
      <c r="UPV616" s="565"/>
      <c r="UPW616" s="565"/>
      <c r="UPX616" s="565"/>
      <c r="UPY616" s="565"/>
      <c r="UPZ616" s="565"/>
      <c r="UQA616" s="565"/>
      <c r="UQB616" s="565"/>
      <c r="UQC616" s="565"/>
      <c r="UQD616" s="565"/>
      <c r="UQE616" s="565"/>
      <c r="UQF616" s="565"/>
      <c r="UQG616" s="565"/>
      <c r="UQH616" s="565"/>
      <c r="UQI616" s="565"/>
      <c r="UQJ616" s="565"/>
      <c r="UQK616" s="565"/>
      <c r="UQL616" s="565"/>
      <c r="UQM616" s="565"/>
      <c r="UQN616" s="565"/>
      <c r="UQO616" s="565"/>
      <c r="UQP616" s="565"/>
      <c r="UQQ616" s="565"/>
      <c r="UQR616" s="565"/>
      <c r="UQS616" s="565"/>
      <c r="UQT616" s="565"/>
      <c r="UQU616" s="565"/>
      <c r="UQV616" s="565"/>
      <c r="UQW616" s="565"/>
      <c r="UQX616" s="565"/>
      <c r="UQY616" s="565"/>
      <c r="UQZ616" s="565"/>
      <c r="URA616" s="565"/>
      <c r="URB616" s="565"/>
      <c r="URC616" s="565"/>
      <c r="URD616" s="565"/>
      <c r="URE616" s="565"/>
      <c r="URF616" s="565"/>
      <c r="URG616" s="565"/>
      <c r="URH616" s="565"/>
      <c r="URI616" s="565"/>
      <c r="URJ616" s="565"/>
      <c r="URK616" s="565"/>
      <c r="URL616" s="565"/>
      <c r="URM616" s="565"/>
      <c r="URN616" s="565"/>
      <c r="URO616" s="565"/>
      <c r="URP616" s="565"/>
      <c r="URQ616" s="565"/>
      <c r="URR616" s="565"/>
      <c r="URS616" s="565"/>
      <c r="URT616" s="565"/>
      <c r="URU616" s="565"/>
      <c r="URV616" s="565"/>
      <c r="URW616" s="565"/>
      <c r="URX616" s="565"/>
      <c r="URY616" s="565"/>
      <c r="URZ616" s="565"/>
      <c r="USA616" s="565"/>
      <c r="USB616" s="565"/>
      <c r="USC616" s="565"/>
      <c r="USD616" s="565"/>
      <c r="USE616" s="565"/>
      <c r="USF616" s="565"/>
      <c r="USG616" s="565"/>
      <c r="USH616" s="565"/>
      <c r="USI616" s="565"/>
      <c r="USJ616" s="565"/>
      <c r="USK616" s="565"/>
      <c r="USL616" s="565"/>
      <c r="USM616" s="565"/>
      <c r="USN616" s="565"/>
      <c r="USO616" s="565"/>
      <c r="USP616" s="565"/>
      <c r="USQ616" s="565"/>
      <c r="USR616" s="565"/>
      <c r="USS616" s="565"/>
      <c r="UST616" s="565"/>
      <c r="USU616" s="565"/>
      <c r="USV616" s="565"/>
      <c r="USW616" s="565"/>
      <c r="USX616" s="565"/>
      <c r="USY616" s="565"/>
      <c r="USZ616" s="565"/>
      <c r="UTA616" s="565"/>
      <c r="UTB616" s="565"/>
      <c r="UTC616" s="565"/>
      <c r="UTD616" s="565"/>
      <c r="UTE616" s="565"/>
      <c r="UTF616" s="565"/>
      <c r="UTG616" s="565"/>
      <c r="UTH616" s="565"/>
      <c r="UTI616" s="565"/>
      <c r="UTJ616" s="565"/>
      <c r="UTK616" s="565"/>
      <c r="UTL616" s="565"/>
      <c r="UTM616" s="565"/>
      <c r="UTN616" s="565"/>
      <c r="UTO616" s="565"/>
      <c r="UTP616" s="565"/>
      <c r="UTQ616" s="565"/>
      <c r="UTR616" s="565"/>
      <c r="UTS616" s="565"/>
      <c r="UTT616" s="565"/>
      <c r="UTU616" s="565"/>
      <c r="UTV616" s="565"/>
      <c r="UTW616" s="565"/>
      <c r="UTX616" s="565"/>
      <c r="UTY616" s="565"/>
      <c r="UTZ616" s="565"/>
      <c r="UUA616" s="565"/>
      <c r="UUB616" s="565"/>
      <c r="UUC616" s="565"/>
      <c r="UUD616" s="565"/>
      <c r="UUE616" s="565"/>
      <c r="UUF616" s="565"/>
      <c r="UUG616" s="565"/>
      <c r="UUH616" s="565"/>
      <c r="UUI616" s="565"/>
      <c r="UUJ616" s="565"/>
      <c r="UUK616" s="565"/>
      <c r="UUL616" s="565"/>
      <c r="UUM616" s="565"/>
      <c r="UUN616" s="565"/>
      <c r="UUO616" s="565"/>
      <c r="UUP616" s="565"/>
      <c r="UUQ616" s="565"/>
      <c r="UUR616" s="565"/>
      <c r="UUS616" s="565"/>
      <c r="UUT616" s="565"/>
      <c r="UUU616" s="565"/>
      <c r="UUV616" s="565"/>
      <c r="UUW616" s="565"/>
      <c r="UUX616" s="565"/>
      <c r="UUY616" s="565"/>
      <c r="UUZ616" s="565"/>
      <c r="UVA616" s="565"/>
      <c r="UVB616" s="565"/>
      <c r="UVC616" s="565"/>
      <c r="UVD616" s="565"/>
      <c r="UVE616" s="565"/>
      <c r="UVF616" s="565"/>
      <c r="UVG616" s="565"/>
      <c r="UVH616" s="565"/>
      <c r="UVI616" s="565"/>
      <c r="UVJ616" s="565"/>
      <c r="UVK616" s="565"/>
      <c r="UVL616" s="565"/>
      <c r="UVM616" s="565"/>
      <c r="UVN616" s="565"/>
      <c r="UVO616" s="565"/>
      <c r="UVP616" s="565"/>
      <c r="UVQ616" s="565"/>
      <c r="UVR616" s="565"/>
      <c r="UVS616" s="565"/>
      <c r="UVT616" s="565"/>
      <c r="UVU616" s="565"/>
      <c r="UVV616" s="565"/>
      <c r="UVW616" s="565"/>
      <c r="UVX616" s="565"/>
      <c r="UVY616" s="565"/>
      <c r="UVZ616" s="565"/>
      <c r="UWA616" s="565"/>
      <c r="UWB616" s="565"/>
      <c r="UWC616" s="565"/>
      <c r="UWD616" s="565"/>
      <c r="UWE616" s="565"/>
      <c r="UWF616" s="565"/>
      <c r="UWG616" s="565"/>
      <c r="UWH616" s="565"/>
      <c r="UWI616" s="565"/>
      <c r="UWJ616" s="565"/>
      <c r="UWK616" s="565"/>
      <c r="UWL616" s="565"/>
      <c r="UWM616" s="565"/>
      <c r="UWN616" s="565"/>
      <c r="UWO616" s="565"/>
      <c r="UWP616" s="565"/>
      <c r="UWQ616" s="565"/>
      <c r="UWR616" s="565"/>
      <c r="UWS616" s="565"/>
      <c r="UWT616" s="565"/>
      <c r="UWU616" s="565"/>
      <c r="UWV616" s="565"/>
      <c r="UWW616" s="565"/>
      <c r="UWX616" s="565"/>
      <c r="UWY616" s="565"/>
      <c r="UWZ616" s="565"/>
      <c r="UXA616" s="565"/>
      <c r="UXB616" s="565"/>
      <c r="UXC616" s="565"/>
      <c r="UXD616" s="565"/>
      <c r="UXE616" s="565"/>
      <c r="UXF616" s="565"/>
      <c r="UXG616" s="565"/>
      <c r="UXH616" s="565"/>
      <c r="UXI616" s="565"/>
      <c r="UXJ616" s="565"/>
      <c r="UXK616" s="565"/>
      <c r="UXL616" s="565"/>
      <c r="UXM616" s="565"/>
      <c r="UXN616" s="565"/>
      <c r="UXO616" s="565"/>
      <c r="UXP616" s="565"/>
      <c r="UXQ616" s="565"/>
      <c r="UXR616" s="565"/>
      <c r="UXS616" s="565"/>
      <c r="UXT616" s="565"/>
      <c r="UXU616" s="565"/>
      <c r="UXV616" s="565"/>
      <c r="UXW616" s="565"/>
      <c r="UXX616" s="565"/>
      <c r="UXY616" s="565"/>
      <c r="UXZ616" s="565"/>
      <c r="UYA616" s="565"/>
      <c r="UYB616" s="565"/>
      <c r="UYC616" s="565"/>
      <c r="UYD616" s="565"/>
      <c r="UYE616" s="565"/>
      <c r="UYF616" s="565"/>
      <c r="UYG616" s="565"/>
      <c r="UYH616" s="565"/>
      <c r="UYI616" s="565"/>
      <c r="UYJ616" s="565"/>
      <c r="UYK616" s="565"/>
      <c r="UYL616" s="565"/>
      <c r="UYM616" s="565"/>
      <c r="UYN616" s="565"/>
      <c r="UYO616" s="565"/>
      <c r="UYP616" s="565"/>
      <c r="UYQ616" s="565"/>
      <c r="UYR616" s="565"/>
      <c r="UYS616" s="565"/>
      <c r="UYT616" s="565"/>
      <c r="UYU616" s="565"/>
      <c r="UYV616" s="565"/>
      <c r="UYW616" s="565"/>
      <c r="UYX616" s="565"/>
      <c r="UYY616" s="565"/>
      <c r="UYZ616" s="565"/>
      <c r="UZA616" s="565"/>
      <c r="UZB616" s="565"/>
      <c r="UZC616" s="565"/>
      <c r="UZD616" s="565"/>
      <c r="UZE616" s="565"/>
      <c r="UZF616" s="565"/>
      <c r="UZG616" s="565"/>
      <c r="UZH616" s="565"/>
      <c r="UZI616" s="565"/>
      <c r="UZJ616" s="565"/>
      <c r="UZK616" s="565"/>
      <c r="UZL616" s="565"/>
      <c r="UZM616" s="565"/>
      <c r="UZN616" s="565"/>
      <c r="UZO616" s="565"/>
      <c r="UZP616" s="565"/>
      <c r="UZQ616" s="565"/>
      <c r="UZR616" s="565"/>
      <c r="UZS616" s="565"/>
      <c r="UZT616" s="565"/>
      <c r="UZU616" s="565"/>
      <c r="UZV616" s="565"/>
      <c r="UZW616" s="565"/>
      <c r="UZX616" s="565"/>
      <c r="UZY616" s="565"/>
      <c r="UZZ616" s="565"/>
      <c r="VAA616" s="565"/>
      <c r="VAB616" s="565"/>
      <c r="VAC616" s="565"/>
      <c r="VAD616" s="565"/>
      <c r="VAE616" s="565"/>
      <c r="VAF616" s="565"/>
      <c r="VAG616" s="565"/>
      <c r="VAH616" s="565"/>
      <c r="VAI616" s="565"/>
      <c r="VAJ616" s="565"/>
      <c r="VAK616" s="565"/>
      <c r="VAL616" s="565"/>
      <c r="VAM616" s="565"/>
      <c r="VAN616" s="565"/>
      <c r="VAO616" s="565"/>
      <c r="VAP616" s="565"/>
      <c r="VAQ616" s="565"/>
      <c r="VAR616" s="565"/>
      <c r="VAS616" s="565"/>
      <c r="VAT616" s="565"/>
      <c r="VAU616" s="565"/>
      <c r="VAV616" s="565"/>
      <c r="VAW616" s="565"/>
      <c r="VAX616" s="565"/>
      <c r="VAY616" s="565"/>
      <c r="VAZ616" s="565"/>
      <c r="VBA616" s="565"/>
      <c r="VBB616" s="565"/>
      <c r="VBC616" s="565"/>
      <c r="VBD616" s="565"/>
      <c r="VBE616" s="565"/>
      <c r="VBF616" s="565"/>
      <c r="VBG616" s="565"/>
      <c r="VBH616" s="565"/>
      <c r="VBI616" s="565"/>
      <c r="VBJ616" s="565"/>
      <c r="VBK616" s="565"/>
      <c r="VBL616" s="565"/>
      <c r="VBM616" s="565"/>
      <c r="VBN616" s="565"/>
      <c r="VBO616" s="565"/>
      <c r="VBP616" s="565"/>
      <c r="VBQ616" s="565"/>
      <c r="VBR616" s="565"/>
      <c r="VBS616" s="565"/>
      <c r="VBT616" s="565"/>
      <c r="VBU616" s="565"/>
      <c r="VBV616" s="565"/>
      <c r="VBW616" s="565"/>
      <c r="VBX616" s="565"/>
      <c r="VBY616" s="565"/>
      <c r="VBZ616" s="565"/>
      <c r="VCA616" s="565"/>
      <c r="VCB616" s="565"/>
      <c r="VCC616" s="565"/>
      <c r="VCD616" s="565"/>
      <c r="VCE616" s="565"/>
      <c r="VCF616" s="565"/>
      <c r="VCG616" s="565"/>
      <c r="VCH616" s="565"/>
      <c r="VCI616" s="565"/>
      <c r="VCJ616" s="565"/>
      <c r="VCK616" s="565"/>
      <c r="VCL616" s="565"/>
      <c r="VCM616" s="565"/>
      <c r="VCN616" s="565"/>
      <c r="VCO616" s="565"/>
      <c r="VCP616" s="565"/>
      <c r="VCQ616" s="565"/>
      <c r="VCR616" s="565"/>
      <c r="VCS616" s="565"/>
      <c r="VCT616" s="565"/>
      <c r="VCU616" s="565"/>
      <c r="VCV616" s="565"/>
      <c r="VCW616" s="565"/>
      <c r="VCX616" s="565"/>
      <c r="VCY616" s="565"/>
      <c r="VCZ616" s="565"/>
      <c r="VDA616" s="565"/>
      <c r="VDB616" s="565"/>
      <c r="VDC616" s="565"/>
      <c r="VDD616" s="565"/>
      <c r="VDE616" s="565"/>
      <c r="VDF616" s="565"/>
      <c r="VDG616" s="565"/>
      <c r="VDH616" s="565"/>
      <c r="VDI616" s="565"/>
      <c r="VDJ616" s="565"/>
      <c r="VDK616" s="565"/>
      <c r="VDL616" s="565"/>
      <c r="VDM616" s="565"/>
      <c r="VDN616" s="565"/>
      <c r="VDO616" s="565"/>
      <c r="VDP616" s="565"/>
      <c r="VDQ616" s="565"/>
      <c r="VDR616" s="565"/>
      <c r="VDS616" s="565"/>
      <c r="VDT616" s="565"/>
      <c r="VDU616" s="565"/>
      <c r="VDV616" s="565"/>
      <c r="VDW616" s="565"/>
      <c r="VDX616" s="565"/>
      <c r="VDY616" s="565"/>
      <c r="VDZ616" s="565"/>
      <c r="VEA616" s="565"/>
      <c r="VEB616" s="565"/>
      <c r="VEC616" s="565"/>
      <c r="VED616" s="565"/>
      <c r="VEE616" s="565"/>
      <c r="VEF616" s="565"/>
      <c r="VEG616" s="565"/>
      <c r="VEH616" s="565"/>
      <c r="VEI616" s="565"/>
      <c r="VEJ616" s="565"/>
      <c r="VEK616" s="565"/>
      <c r="VEL616" s="565"/>
      <c r="VEM616" s="565"/>
      <c r="VEN616" s="565"/>
      <c r="VEO616" s="565"/>
      <c r="VEP616" s="565"/>
      <c r="VEQ616" s="565"/>
      <c r="VER616" s="565"/>
      <c r="VES616" s="565"/>
      <c r="VET616" s="565"/>
      <c r="VEU616" s="565"/>
      <c r="VEV616" s="565"/>
      <c r="VEW616" s="565"/>
      <c r="VEX616" s="565"/>
      <c r="VEY616" s="565"/>
      <c r="VEZ616" s="565"/>
      <c r="VFA616" s="565"/>
      <c r="VFB616" s="565"/>
      <c r="VFC616" s="565"/>
      <c r="VFD616" s="565"/>
      <c r="VFE616" s="565"/>
      <c r="VFF616" s="565"/>
      <c r="VFG616" s="565"/>
      <c r="VFH616" s="565"/>
      <c r="VFI616" s="565"/>
      <c r="VFJ616" s="565"/>
      <c r="VFK616" s="565"/>
      <c r="VFL616" s="565"/>
      <c r="VFM616" s="565"/>
      <c r="VFN616" s="565"/>
      <c r="VFO616" s="565"/>
      <c r="VFP616" s="565"/>
      <c r="VFQ616" s="565"/>
      <c r="VFR616" s="565"/>
      <c r="VFS616" s="565"/>
      <c r="VFT616" s="565"/>
      <c r="VFU616" s="565"/>
      <c r="VFV616" s="565"/>
      <c r="VFW616" s="565"/>
      <c r="VFX616" s="565"/>
      <c r="VFY616" s="565"/>
      <c r="VFZ616" s="565"/>
      <c r="VGA616" s="565"/>
      <c r="VGB616" s="565"/>
      <c r="VGC616" s="565"/>
      <c r="VGD616" s="565"/>
      <c r="VGE616" s="565"/>
      <c r="VGF616" s="565"/>
      <c r="VGG616" s="565"/>
      <c r="VGH616" s="565"/>
      <c r="VGI616" s="565"/>
      <c r="VGJ616" s="565"/>
      <c r="VGK616" s="565"/>
      <c r="VGL616" s="565"/>
      <c r="VGM616" s="565"/>
      <c r="VGN616" s="565"/>
      <c r="VGO616" s="565"/>
      <c r="VGP616" s="565"/>
      <c r="VGQ616" s="565"/>
      <c r="VGR616" s="565"/>
      <c r="VGS616" s="565"/>
      <c r="VGT616" s="565"/>
      <c r="VGU616" s="565"/>
      <c r="VGV616" s="565"/>
      <c r="VGW616" s="565"/>
      <c r="VGX616" s="565"/>
      <c r="VGY616" s="565"/>
      <c r="VGZ616" s="565"/>
      <c r="VHA616" s="565"/>
      <c r="VHB616" s="565"/>
      <c r="VHC616" s="565"/>
      <c r="VHD616" s="565"/>
      <c r="VHE616" s="565"/>
      <c r="VHF616" s="565"/>
      <c r="VHG616" s="565"/>
      <c r="VHH616" s="565"/>
      <c r="VHI616" s="565"/>
      <c r="VHJ616" s="565"/>
      <c r="VHK616" s="565"/>
      <c r="VHL616" s="565"/>
      <c r="VHM616" s="565"/>
      <c r="VHN616" s="565"/>
      <c r="VHO616" s="565"/>
      <c r="VHP616" s="565"/>
      <c r="VHQ616" s="565"/>
      <c r="VHR616" s="565"/>
      <c r="VHS616" s="565"/>
      <c r="VHT616" s="565"/>
      <c r="VHU616" s="565"/>
      <c r="VHV616" s="565"/>
      <c r="VHW616" s="565"/>
      <c r="VHX616" s="565"/>
      <c r="VHY616" s="565"/>
      <c r="VHZ616" s="565"/>
      <c r="VIA616" s="565"/>
      <c r="VIB616" s="565"/>
      <c r="VIC616" s="565"/>
      <c r="VID616" s="565"/>
      <c r="VIE616" s="565"/>
      <c r="VIF616" s="565"/>
      <c r="VIG616" s="565"/>
      <c r="VIH616" s="565"/>
      <c r="VII616" s="565"/>
      <c r="VIJ616" s="565"/>
      <c r="VIK616" s="565"/>
      <c r="VIL616" s="565"/>
      <c r="VIM616" s="565"/>
      <c r="VIN616" s="565"/>
      <c r="VIO616" s="565"/>
      <c r="VIP616" s="565"/>
      <c r="VIQ616" s="565"/>
      <c r="VIR616" s="565"/>
      <c r="VIS616" s="565"/>
      <c r="VIT616" s="565"/>
      <c r="VIU616" s="565"/>
      <c r="VIV616" s="565"/>
      <c r="VIW616" s="565"/>
      <c r="VIX616" s="565"/>
      <c r="VIY616" s="565"/>
      <c r="VIZ616" s="565"/>
      <c r="VJA616" s="565"/>
      <c r="VJB616" s="565"/>
      <c r="VJC616" s="565"/>
      <c r="VJD616" s="565"/>
      <c r="VJE616" s="565"/>
      <c r="VJF616" s="565"/>
      <c r="VJG616" s="565"/>
      <c r="VJH616" s="565"/>
      <c r="VJI616" s="565"/>
      <c r="VJJ616" s="565"/>
      <c r="VJK616" s="565"/>
      <c r="VJL616" s="565"/>
      <c r="VJM616" s="565"/>
      <c r="VJN616" s="565"/>
      <c r="VJO616" s="565"/>
      <c r="VJP616" s="565"/>
      <c r="VJQ616" s="565"/>
      <c r="VJR616" s="565"/>
      <c r="VJS616" s="565"/>
      <c r="VJT616" s="565"/>
      <c r="VJU616" s="565"/>
      <c r="VJV616" s="565"/>
      <c r="VJW616" s="565"/>
      <c r="VJX616" s="565"/>
      <c r="VJY616" s="565"/>
      <c r="VJZ616" s="565"/>
      <c r="VKA616" s="565"/>
      <c r="VKB616" s="565"/>
      <c r="VKC616" s="565"/>
      <c r="VKD616" s="565"/>
      <c r="VKE616" s="565"/>
      <c r="VKF616" s="565"/>
      <c r="VKG616" s="565"/>
      <c r="VKH616" s="565"/>
      <c r="VKI616" s="565"/>
      <c r="VKJ616" s="565"/>
      <c r="VKK616" s="565"/>
      <c r="VKL616" s="565"/>
      <c r="VKM616" s="565"/>
      <c r="VKN616" s="565"/>
      <c r="VKO616" s="565"/>
      <c r="VKP616" s="565"/>
      <c r="VKQ616" s="565"/>
      <c r="VKR616" s="565"/>
      <c r="VKS616" s="565"/>
      <c r="VKT616" s="565"/>
      <c r="VKU616" s="565"/>
      <c r="VKV616" s="565"/>
      <c r="VKW616" s="565"/>
      <c r="VKX616" s="565"/>
      <c r="VKY616" s="565"/>
      <c r="VKZ616" s="565"/>
      <c r="VLA616" s="565"/>
      <c r="VLB616" s="565"/>
      <c r="VLC616" s="565"/>
      <c r="VLD616" s="565"/>
      <c r="VLE616" s="565"/>
      <c r="VLF616" s="565"/>
      <c r="VLG616" s="565"/>
      <c r="VLH616" s="565"/>
      <c r="VLI616" s="565"/>
      <c r="VLJ616" s="565"/>
      <c r="VLK616" s="565"/>
      <c r="VLL616" s="565"/>
      <c r="VLM616" s="565"/>
      <c r="VLN616" s="565"/>
      <c r="VLO616" s="565"/>
      <c r="VLP616" s="565"/>
      <c r="VLQ616" s="565"/>
      <c r="VLR616" s="565"/>
      <c r="VLS616" s="565"/>
      <c r="VLT616" s="565"/>
      <c r="VLU616" s="565"/>
      <c r="VLV616" s="565"/>
      <c r="VLW616" s="565"/>
      <c r="VLX616" s="565"/>
      <c r="VLY616" s="565"/>
      <c r="VLZ616" s="565"/>
      <c r="VMA616" s="565"/>
      <c r="VMB616" s="565"/>
      <c r="VMC616" s="565"/>
      <c r="VMD616" s="565"/>
      <c r="VME616" s="565"/>
      <c r="VMF616" s="565"/>
      <c r="VMG616" s="565"/>
      <c r="VMH616" s="565"/>
      <c r="VMI616" s="565"/>
      <c r="VMJ616" s="565"/>
      <c r="VMK616" s="565"/>
      <c r="VML616" s="565"/>
      <c r="VMM616" s="565"/>
      <c r="VMN616" s="565"/>
      <c r="VMO616" s="565"/>
      <c r="VMP616" s="565"/>
      <c r="VMQ616" s="565"/>
      <c r="VMR616" s="565"/>
      <c r="VMS616" s="565"/>
      <c r="VMT616" s="565"/>
      <c r="VMU616" s="565"/>
      <c r="VMV616" s="565"/>
      <c r="VMW616" s="565"/>
      <c r="VMX616" s="565"/>
      <c r="VMY616" s="565"/>
      <c r="VMZ616" s="565"/>
      <c r="VNA616" s="565"/>
      <c r="VNB616" s="565"/>
      <c r="VNC616" s="565"/>
      <c r="VND616" s="565"/>
      <c r="VNE616" s="565"/>
      <c r="VNF616" s="565"/>
      <c r="VNG616" s="565"/>
      <c r="VNH616" s="565"/>
      <c r="VNI616" s="565"/>
      <c r="VNJ616" s="565"/>
      <c r="VNK616" s="565"/>
      <c r="VNL616" s="565"/>
      <c r="VNM616" s="565"/>
      <c r="VNN616" s="565"/>
      <c r="VNO616" s="565"/>
      <c r="VNP616" s="565"/>
      <c r="VNQ616" s="565"/>
      <c r="VNR616" s="565"/>
      <c r="VNS616" s="565"/>
      <c r="VNT616" s="565"/>
      <c r="VNU616" s="565"/>
      <c r="VNV616" s="565"/>
      <c r="VNW616" s="565"/>
      <c r="VNX616" s="565"/>
      <c r="VNY616" s="565"/>
      <c r="VNZ616" s="565"/>
      <c r="VOA616" s="565"/>
      <c r="VOB616" s="565"/>
      <c r="VOC616" s="565"/>
      <c r="VOD616" s="565"/>
      <c r="VOE616" s="565"/>
      <c r="VOF616" s="565"/>
      <c r="VOG616" s="565"/>
      <c r="VOH616" s="565"/>
      <c r="VOI616" s="565"/>
      <c r="VOJ616" s="565"/>
      <c r="VOK616" s="565"/>
      <c r="VOL616" s="565"/>
      <c r="VOM616" s="565"/>
      <c r="VON616" s="565"/>
      <c r="VOO616" s="565"/>
      <c r="VOP616" s="565"/>
      <c r="VOQ616" s="565"/>
      <c r="VOR616" s="565"/>
      <c r="VOS616" s="565"/>
      <c r="VOT616" s="565"/>
      <c r="VOU616" s="565"/>
      <c r="VOV616" s="565"/>
      <c r="VOW616" s="565"/>
      <c r="VOX616" s="565"/>
      <c r="VOY616" s="565"/>
      <c r="VOZ616" s="565"/>
      <c r="VPA616" s="565"/>
      <c r="VPB616" s="565"/>
      <c r="VPC616" s="565"/>
      <c r="VPD616" s="565"/>
      <c r="VPE616" s="565"/>
      <c r="VPF616" s="565"/>
      <c r="VPG616" s="565"/>
      <c r="VPH616" s="565"/>
      <c r="VPI616" s="565"/>
      <c r="VPJ616" s="565"/>
      <c r="VPK616" s="565"/>
      <c r="VPL616" s="565"/>
      <c r="VPM616" s="565"/>
      <c r="VPN616" s="565"/>
      <c r="VPO616" s="565"/>
      <c r="VPP616" s="565"/>
      <c r="VPQ616" s="565"/>
      <c r="VPR616" s="565"/>
      <c r="VPS616" s="565"/>
      <c r="VPT616" s="565"/>
      <c r="VPU616" s="565"/>
      <c r="VPV616" s="565"/>
      <c r="VPW616" s="565"/>
      <c r="VPX616" s="565"/>
      <c r="VPY616" s="565"/>
      <c r="VPZ616" s="565"/>
      <c r="VQA616" s="565"/>
      <c r="VQB616" s="565"/>
      <c r="VQC616" s="565"/>
      <c r="VQD616" s="565"/>
      <c r="VQE616" s="565"/>
      <c r="VQF616" s="565"/>
      <c r="VQG616" s="565"/>
      <c r="VQH616" s="565"/>
      <c r="VQI616" s="565"/>
      <c r="VQJ616" s="565"/>
      <c r="VQK616" s="565"/>
      <c r="VQL616" s="565"/>
      <c r="VQM616" s="565"/>
      <c r="VQN616" s="565"/>
      <c r="VQO616" s="565"/>
      <c r="VQP616" s="565"/>
      <c r="VQQ616" s="565"/>
      <c r="VQR616" s="565"/>
      <c r="VQS616" s="565"/>
      <c r="VQT616" s="565"/>
      <c r="VQU616" s="565"/>
      <c r="VQV616" s="565"/>
      <c r="VQW616" s="565"/>
      <c r="VQX616" s="565"/>
      <c r="VQY616" s="565"/>
      <c r="VQZ616" s="565"/>
      <c r="VRA616" s="565"/>
      <c r="VRB616" s="565"/>
      <c r="VRC616" s="565"/>
      <c r="VRD616" s="565"/>
      <c r="VRE616" s="565"/>
      <c r="VRF616" s="565"/>
      <c r="VRG616" s="565"/>
      <c r="VRH616" s="565"/>
      <c r="VRI616" s="565"/>
      <c r="VRJ616" s="565"/>
      <c r="VRK616" s="565"/>
      <c r="VRL616" s="565"/>
      <c r="VRM616" s="565"/>
      <c r="VRN616" s="565"/>
      <c r="VRO616" s="565"/>
      <c r="VRP616" s="565"/>
      <c r="VRQ616" s="565"/>
      <c r="VRR616" s="565"/>
      <c r="VRS616" s="565"/>
      <c r="VRT616" s="565"/>
      <c r="VRU616" s="565"/>
      <c r="VRV616" s="565"/>
      <c r="VRW616" s="565"/>
      <c r="VRX616" s="565"/>
      <c r="VRY616" s="565"/>
      <c r="VRZ616" s="565"/>
      <c r="VSA616" s="565"/>
      <c r="VSB616" s="565"/>
      <c r="VSC616" s="565"/>
      <c r="VSD616" s="565"/>
      <c r="VSE616" s="565"/>
      <c r="VSF616" s="565"/>
      <c r="VSG616" s="565"/>
      <c r="VSH616" s="565"/>
      <c r="VSI616" s="565"/>
      <c r="VSJ616" s="565"/>
      <c r="VSK616" s="565"/>
      <c r="VSL616" s="565"/>
      <c r="VSM616" s="565"/>
      <c r="VSN616" s="565"/>
      <c r="VSO616" s="565"/>
      <c r="VSP616" s="565"/>
      <c r="VSQ616" s="565"/>
      <c r="VSR616" s="565"/>
      <c r="VSS616" s="565"/>
      <c r="VST616" s="565"/>
      <c r="VSU616" s="565"/>
      <c r="VSV616" s="565"/>
      <c r="VSW616" s="565"/>
      <c r="VSX616" s="565"/>
      <c r="VSY616" s="565"/>
      <c r="VSZ616" s="565"/>
      <c r="VTA616" s="565"/>
      <c r="VTB616" s="565"/>
      <c r="VTC616" s="565"/>
      <c r="VTD616" s="565"/>
      <c r="VTE616" s="565"/>
      <c r="VTF616" s="565"/>
      <c r="VTG616" s="565"/>
      <c r="VTH616" s="565"/>
      <c r="VTI616" s="565"/>
      <c r="VTJ616" s="565"/>
      <c r="VTK616" s="565"/>
      <c r="VTL616" s="565"/>
      <c r="VTM616" s="565"/>
      <c r="VTN616" s="565"/>
      <c r="VTO616" s="565"/>
      <c r="VTP616" s="565"/>
      <c r="VTQ616" s="565"/>
      <c r="VTR616" s="565"/>
      <c r="VTS616" s="565"/>
      <c r="VTT616" s="565"/>
      <c r="VTU616" s="565"/>
      <c r="VTV616" s="565"/>
      <c r="VTW616" s="565"/>
      <c r="VTX616" s="565"/>
      <c r="VTY616" s="565"/>
      <c r="VTZ616" s="565"/>
      <c r="VUA616" s="565"/>
      <c r="VUB616" s="565"/>
      <c r="VUC616" s="565"/>
      <c r="VUD616" s="565"/>
      <c r="VUE616" s="565"/>
      <c r="VUF616" s="565"/>
      <c r="VUG616" s="565"/>
      <c r="VUH616" s="565"/>
      <c r="VUI616" s="565"/>
      <c r="VUJ616" s="565"/>
      <c r="VUK616" s="565"/>
      <c r="VUL616" s="565"/>
      <c r="VUM616" s="565"/>
      <c r="VUN616" s="565"/>
      <c r="VUO616" s="565"/>
      <c r="VUP616" s="565"/>
      <c r="VUQ616" s="565"/>
      <c r="VUR616" s="565"/>
      <c r="VUS616" s="565"/>
      <c r="VUT616" s="565"/>
      <c r="VUU616" s="565"/>
      <c r="VUV616" s="565"/>
      <c r="VUW616" s="565"/>
      <c r="VUX616" s="565"/>
      <c r="VUY616" s="565"/>
      <c r="VUZ616" s="565"/>
      <c r="VVA616" s="565"/>
      <c r="VVB616" s="565"/>
      <c r="VVC616" s="565"/>
      <c r="VVD616" s="565"/>
      <c r="VVE616" s="565"/>
      <c r="VVF616" s="565"/>
      <c r="VVG616" s="565"/>
      <c r="VVH616" s="565"/>
      <c r="VVI616" s="565"/>
      <c r="VVJ616" s="565"/>
      <c r="VVK616" s="565"/>
      <c r="VVL616" s="565"/>
      <c r="VVM616" s="565"/>
      <c r="VVN616" s="565"/>
      <c r="VVO616" s="565"/>
      <c r="VVP616" s="565"/>
      <c r="VVQ616" s="565"/>
      <c r="VVR616" s="565"/>
      <c r="VVS616" s="565"/>
      <c r="VVT616" s="565"/>
      <c r="VVU616" s="565"/>
      <c r="VVV616" s="565"/>
      <c r="VVW616" s="565"/>
      <c r="VVX616" s="565"/>
      <c r="VVY616" s="565"/>
      <c r="VVZ616" s="565"/>
      <c r="VWA616" s="565"/>
      <c r="VWB616" s="565"/>
      <c r="VWC616" s="565"/>
      <c r="VWD616" s="565"/>
      <c r="VWE616" s="565"/>
      <c r="VWF616" s="565"/>
      <c r="VWG616" s="565"/>
      <c r="VWH616" s="565"/>
      <c r="VWI616" s="565"/>
      <c r="VWJ616" s="565"/>
      <c r="VWK616" s="565"/>
      <c r="VWL616" s="565"/>
      <c r="VWM616" s="565"/>
      <c r="VWN616" s="565"/>
      <c r="VWO616" s="565"/>
      <c r="VWP616" s="565"/>
      <c r="VWQ616" s="565"/>
      <c r="VWR616" s="565"/>
      <c r="VWS616" s="565"/>
      <c r="VWT616" s="565"/>
      <c r="VWU616" s="565"/>
      <c r="VWV616" s="565"/>
      <c r="VWW616" s="565"/>
      <c r="VWX616" s="565"/>
      <c r="VWY616" s="565"/>
      <c r="VWZ616" s="565"/>
      <c r="VXA616" s="565"/>
      <c r="VXB616" s="565"/>
      <c r="VXC616" s="565"/>
      <c r="VXD616" s="565"/>
      <c r="VXE616" s="565"/>
      <c r="VXF616" s="565"/>
      <c r="VXG616" s="565"/>
      <c r="VXH616" s="565"/>
      <c r="VXI616" s="565"/>
      <c r="VXJ616" s="565"/>
      <c r="VXK616" s="565"/>
      <c r="VXL616" s="565"/>
      <c r="VXM616" s="565"/>
      <c r="VXN616" s="565"/>
      <c r="VXO616" s="565"/>
      <c r="VXP616" s="565"/>
      <c r="VXQ616" s="565"/>
      <c r="VXR616" s="565"/>
      <c r="VXS616" s="565"/>
      <c r="VXT616" s="565"/>
      <c r="VXU616" s="565"/>
      <c r="VXV616" s="565"/>
      <c r="VXW616" s="565"/>
      <c r="VXX616" s="565"/>
      <c r="VXY616" s="565"/>
      <c r="VXZ616" s="565"/>
      <c r="VYA616" s="565"/>
      <c r="VYB616" s="565"/>
      <c r="VYC616" s="565"/>
      <c r="VYD616" s="565"/>
      <c r="VYE616" s="565"/>
      <c r="VYF616" s="565"/>
      <c r="VYG616" s="565"/>
      <c r="VYH616" s="565"/>
      <c r="VYI616" s="565"/>
      <c r="VYJ616" s="565"/>
      <c r="VYK616" s="565"/>
      <c r="VYL616" s="565"/>
      <c r="VYM616" s="565"/>
      <c r="VYN616" s="565"/>
      <c r="VYO616" s="565"/>
      <c r="VYP616" s="565"/>
      <c r="VYQ616" s="565"/>
      <c r="VYR616" s="565"/>
      <c r="VYS616" s="565"/>
      <c r="VYT616" s="565"/>
      <c r="VYU616" s="565"/>
      <c r="VYV616" s="565"/>
      <c r="VYW616" s="565"/>
      <c r="VYX616" s="565"/>
      <c r="VYY616" s="565"/>
      <c r="VYZ616" s="565"/>
      <c r="VZA616" s="565"/>
      <c r="VZB616" s="565"/>
      <c r="VZC616" s="565"/>
      <c r="VZD616" s="565"/>
      <c r="VZE616" s="565"/>
      <c r="VZF616" s="565"/>
      <c r="VZG616" s="565"/>
      <c r="VZH616" s="565"/>
      <c r="VZI616" s="565"/>
      <c r="VZJ616" s="565"/>
      <c r="VZK616" s="565"/>
      <c r="VZL616" s="565"/>
      <c r="VZM616" s="565"/>
      <c r="VZN616" s="565"/>
      <c r="VZO616" s="565"/>
      <c r="VZP616" s="565"/>
      <c r="VZQ616" s="565"/>
      <c r="VZR616" s="565"/>
      <c r="VZS616" s="565"/>
      <c r="VZT616" s="565"/>
      <c r="VZU616" s="565"/>
      <c r="VZV616" s="565"/>
      <c r="VZW616" s="565"/>
      <c r="VZX616" s="565"/>
      <c r="VZY616" s="565"/>
      <c r="VZZ616" s="565"/>
      <c r="WAA616" s="565"/>
      <c r="WAB616" s="565"/>
      <c r="WAC616" s="565"/>
      <c r="WAD616" s="565"/>
      <c r="WAE616" s="565"/>
      <c r="WAF616" s="565"/>
      <c r="WAG616" s="565"/>
      <c r="WAH616" s="565"/>
      <c r="WAI616" s="565"/>
      <c r="WAJ616" s="565"/>
      <c r="WAK616" s="565"/>
      <c r="WAL616" s="565"/>
      <c r="WAM616" s="565"/>
      <c r="WAN616" s="565"/>
      <c r="WAO616" s="565"/>
      <c r="WAP616" s="565"/>
      <c r="WAQ616" s="565"/>
      <c r="WAR616" s="565"/>
      <c r="WAS616" s="565"/>
      <c r="WAT616" s="565"/>
      <c r="WAU616" s="565"/>
      <c r="WAV616" s="565"/>
      <c r="WAW616" s="565"/>
      <c r="WAX616" s="565"/>
      <c r="WAY616" s="565"/>
      <c r="WAZ616" s="565"/>
      <c r="WBA616" s="565"/>
      <c r="WBB616" s="565"/>
      <c r="WBC616" s="565"/>
      <c r="WBD616" s="565"/>
      <c r="WBE616" s="565"/>
      <c r="WBF616" s="565"/>
      <c r="WBG616" s="565"/>
      <c r="WBH616" s="565"/>
      <c r="WBI616" s="565"/>
      <c r="WBJ616" s="565"/>
      <c r="WBK616" s="565"/>
      <c r="WBL616" s="565"/>
      <c r="WBM616" s="565"/>
      <c r="WBN616" s="565"/>
      <c r="WBO616" s="565"/>
      <c r="WBP616" s="565"/>
      <c r="WBQ616" s="565"/>
      <c r="WBR616" s="565"/>
      <c r="WBS616" s="565"/>
      <c r="WBT616" s="565"/>
      <c r="WBU616" s="565"/>
      <c r="WBV616" s="565"/>
      <c r="WBW616" s="565"/>
      <c r="WBX616" s="565"/>
      <c r="WBY616" s="565"/>
      <c r="WBZ616" s="565"/>
      <c r="WCA616" s="565"/>
      <c r="WCB616" s="565"/>
      <c r="WCC616" s="565"/>
      <c r="WCD616" s="565"/>
      <c r="WCE616" s="565"/>
      <c r="WCF616" s="565"/>
      <c r="WCG616" s="565"/>
      <c r="WCH616" s="565"/>
      <c r="WCI616" s="565"/>
      <c r="WCJ616" s="565"/>
      <c r="WCK616" s="565"/>
      <c r="WCL616" s="565"/>
      <c r="WCM616" s="565"/>
      <c r="WCN616" s="565"/>
      <c r="WCO616" s="565"/>
      <c r="WCP616" s="565"/>
      <c r="WCQ616" s="565"/>
      <c r="WCR616" s="565"/>
      <c r="WCS616" s="565"/>
      <c r="WCT616" s="565"/>
      <c r="WCU616" s="565"/>
      <c r="WCV616" s="565"/>
      <c r="WCW616" s="565"/>
      <c r="WCX616" s="565"/>
      <c r="WCY616" s="565"/>
      <c r="WCZ616" s="565"/>
      <c r="WDA616" s="565"/>
      <c r="WDB616" s="565"/>
      <c r="WDC616" s="565"/>
      <c r="WDD616" s="565"/>
      <c r="WDE616" s="565"/>
      <c r="WDF616" s="565"/>
      <c r="WDG616" s="565"/>
      <c r="WDH616" s="565"/>
      <c r="WDI616" s="565"/>
      <c r="WDJ616" s="565"/>
      <c r="WDK616" s="565"/>
      <c r="WDL616" s="565"/>
      <c r="WDM616" s="565"/>
      <c r="WDN616" s="565"/>
      <c r="WDO616" s="565"/>
      <c r="WDP616" s="565"/>
      <c r="WDQ616" s="565"/>
      <c r="WDR616" s="565"/>
      <c r="WDS616" s="565"/>
      <c r="WDT616" s="565"/>
      <c r="WDU616" s="565"/>
      <c r="WDV616" s="565"/>
      <c r="WDW616" s="565"/>
      <c r="WDX616" s="565"/>
      <c r="WDY616" s="565"/>
      <c r="WDZ616" s="565"/>
      <c r="WEA616" s="565"/>
      <c r="WEB616" s="565"/>
      <c r="WEC616" s="565"/>
      <c r="WED616" s="565"/>
      <c r="WEE616" s="565"/>
      <c r="WEF616" s="565"/>
      <c r="WEG616" s="565"/>
      <c r="WEH616" s="565"/>
      <c r="WEI616" s="565"/>
      <c r="WEJ616" s="565"/>
      <c r="WEK616" s="565"/>
      <c r="WEL616" s="565"/>
      <c r="WEM616" s="565"/>
      <c r="WEN616" s="565"/>
      <c r="WEO616" s="565"/>
      <c r="WEP616" s="565"/>
      <c r="WEQ616" s="565"/>
      <c r="WER616" s="565"/>
      <c r="WES616" s="565"/>
      <c r="WET616" s="565"/>
      <c r="WEU616" s="565"/>
      <c r="WEV616" s="565"/>
      <c r="WEW616" s="565"/>
      <c r="WEX616" s="565"/>
      <c r="WEY616" s="565"/>
      <c r="WEZ616" s="565"/>
      <c r="WFA616" s="565"/>
      <c r="WFB616" s="565"/>
      <c r="WFC616" s="565"/>
      <c r="WFD616" s="565"/>
      <c r="WFE616" s="565"/>
      <c r="WFF616" s="565"/>
      <c r="WFG616" s="565"/>
      <c r="WFH616" s="565"/>
      <c r="WFI616" s="565"/>
      <c r="WFJ616" s="565"/>
      <c r="WFK616" s="565"/>
      <c r="WFL616" s="565"/>
      <c r="WFM616" s="565"/>
      <c r="WFN616" s="565"/>
      <c r="WFO616" s="565"/>
      <c r="WFP616" s="565"/>
      <c r="WFQ616" s="565"/>
      <c r="WFR616" s="565"/>
      <c r="WFS616" s="565"/>
      <c r="WFT616" s="565"/>
      <c r="WFU616" s="565"/>
      <c r="WFV616" s="565"/>
      <c r="WFW616" s="565"/>
      <c r="WFX616" s="565"/>
      <c r="WFY616" s="565"/>
      <c r="WFZ616" s="565"/>
      <c r="WGA616" s="565"/>
      <c r="WGB616" s="565"/>
      <c r="WGC616" s="565"/>
      <c r="WGD616" s="565"/>
      <c r="WGE616" s="565"/>
      <c r="WGF616" s="565"/>
      <c r="WGG616" s="565"/>
      <c r="WGH616" s="565"/>
      <c r="WGI616" s="565"/>
      <c r="WGJ616" s="565"/>
      <c r="WGK616" s="565"/>
      <c r="WGL616" s="565"/>
      <c r="WGM616" s="565"/>
      <c r="WGN616" s="565"/>
      <c r="WGO616" s="565"/>
      <c r="WGP616" s="565"/>
      <c r="WGQ616" s="565"/>
      <c r="WGR616" s="565"/>
      <c r="WGS616" s="565"/>
      <c r="WGT616" s="565"/>
      <c r="WGU616" s="565"/>
      <c r="WGV616" s="565"/>
      <c r="WGW616" s="565"/>
      <c r="WGX616" s="565"/>
      <c r="WGY616" s="565"/>
      <c r="WGZ616" s="565"/>
      <c r="WHA616" s="565"/>
      <c r="WHB616" s="565"/>
      <c r="WHC616" s="565"/>
      <c r="WHD616" s="565"/>
      <c r="WHE616" s="565"/>
      <c r="WHF616" s="565"/>
      <c r="WHG616" s="565"/>
      <c r="WHH616" s="565"/>
      <c r="WHI616" s="565"/>
      <c r="WHJ616" s="565"/>
      <c r="WHK616" s="565"/>
      <c r="WHL616" s="565"/>
      <c r="WHM616" s="565"/>
      <c r="WHN616" s="565"/>
      <c r="WHO616" s="565"/>
      <c r="WHP616" s="565"/>
      <c r="WHQ616" s="565"/>
      <c r="WHR616" s="565"/>
      <c r="WHS616" s="565"/>
      <c r="WHT616" s="565"/>
      <c r="WHU616" s="565"/>
      <c r="WHV616" s="565"/>
      <c r="WHW616" s="565"/>
      <c r="WHX616" s="565"/>
      <c r="WHY616" s="565"/>
      <c r="WHZ616" s="565"/>
      <c r="WIA616" s="565"/>
      <c r="WIB616" s="565"/>
      <c r="WIC616" s="565"/>
      <c r="WID616" s="565"/>
      <c r="WIE616" s="565"/>
      <c r="WIF616" s="565"/>
      <c r="WIG616" s="565"/>
      <c r="WIH616" s="565"/>
      <c r="WII616" s="565"/>
      <c r="WIJ616" s="565"/>
      <c r="WIK616" s="565"/>
      <c r="WIL616" s="565"/>
      <c r="WIM616" s="565"/>
      <c r="WIN616" s="565"/>
      <c r="WIO616" s="565"/>
      <c r="WIP616" s="565"/>
      <c r="WIQ616" s="565"/>
      <c r="WIR616" s="565"/>
      <c r="WIS616" s="565"/>
      <c r="WIT616" s="565"/>
      <c r="WIU616" s="565"/>
      <c r="WIV616" s="565"/>
      <c r="WIW616" s="565"/>
      <c r="WIX616" s="565"/>
      <c r="WIY616" s="565"/>
      <c r="WIZ616" s="565"/>
      <c r="WJA616" s="565"/>
      <c r="WJB616" s="565"/>
      <c r="WJC616" s="565"/>
      <c r="WJD616" s="565"/>
      <c r="WJE616" s="565"/>
      <c r="WJF616" s="565"/>
      <c r="WJG616" s="565"/>
      <c r="WJH616" s="565"/>
      <c r="WJI616" s="565"/>
      <c r="WJJ616" s="565"/>
      <c r="WJK616" s="565"/>
      <c r="WJL616" s="565"/>
      <c r="WJM616" s="565"/>
      <c r="WJN616" s="565"/>
      <c r="WJO616" s="565"/>
      <c r="WJP616" s="565"/>
      <c r="WJQ616" s="565"/>
      <c r="WJR616" s="565"/>
      <c r="WJS616" s="565"/>
      <c r="WJT616" s="565"/>
      <c r="WJU616" s="565"/>
      <c r="WJV616" s="565"/>
      <c r="WJW616" s="565"/>
      <c r="WJX616" s="565"/>
      <c r="WJY616" s="565"/>
      <c r="WJZ616" s="565"/>
      <c r="WKA616" s="565"/>
      <c r="WKB616" s="565"/>
      <c r="WKC616" s="565"/>
      <c r="WKD616" s="565"/>
      <c r="WKE616" s="565"/>
      <c r="WKF616" s="565"/>
      <c r="WKG616" s="565"/>
      <c r="WKH616" s="565"/>
      <c r="WKI616" s="565"/>
      <c r="WKJ616" s="565"/>
      <c r="WKK616" s="565"/>
      <c r="WKL616" s="565"/>
      <c r="WKM616" s="565"/>
      <c r="WKN616" s="565"/>
      <c r="WKO616" s="565"/>
      <c r="WKP616" s="565"/>
      <c r="WKQ616" s="565"/>
      <c r="WKR616" s="565"/>
      <c r="WKS616" s="565"/>
      <c r="WKT616" s="565"/>
      <c r="WKU616" s="565"/>
      <c r="WKV616" s="565"/>
      <c r="WKW616" s="565"/>
      <c r="WKX616" s="565"/>
      <c r="WKY616" s="565"/>
      <c r="WKZ616" s="565"/>
      <c r="WLA616" s="565"/>
      <c r="WLB616" s="565"/>
      <c r="WLC616" s="565"/>
      <c r="WLD616" s="565"/>
      <c r="WLE616" s="565"/>
      <c r="WLF616" s="565"/>
      <c r="WLG616" s="565"/>
      <c r="WLH616" s="565"/>
      <c r="WLI616" s="565"/>
      <c r="WLJ616" s="565"/>
      <c r="WLK616" s="565"/>
      <c r="WLL616" s="565"/>
      <c r="WLM616" s="565"/>
      <c r="WLN616" s="565"/>
      <c r="WLO616" s="565"/>
      <c r="WLP616" s="565"/>
      <c r="WLQ616" s="565"/>
      <c r="WLR616" s="565"/>
      <c r="WLS616" s="565"/>
      <c r="WLT616" s="565"/>
      <c r="WLU616" s="565"/>
      <c r="WLV616" s="565"/>
      <c r="WLW616" s="565"/>
      <c r="WLX616" s="565"/>
      <c r="WLY616" s="565"/>
      <c r="WLZ616" s="565"/>
      <c r="WMA616" s="565"/>
      <c r="WMB616" s="565"/>
      <c r="WMC616" s="565"/>
      <c r="WMD616" s="565"/>
      <c r="WME616" s="565"/>
      <c r="WMF616" s="565"/>
      <c r="WMG616" s="565"/>
      <c r="WMH616" s="565"/>
      <c r="WMI616" s="565"/>
      <c r="WMJ616" s="565"/>
      <c r="WMK616" s="565"/>
      <c r="WML616" s="565"/>
      <c r="WMM616" s="565"/>
      <c r="WMN616" s="565"/>
      <c r="WMO616" s="565"/>
      <c r="WMP616" s="565"/>
      <c r="WMQ616" s="565"/>
      <c r="WMR616" s="565"/>
      <c r="WMS616" s="565"/>
      <c r="WMT616" s="565"/>
      <c r="WMU616" s="565"/>
      <c r="WMV616" s="565"/>
      <c r="WMW616" s="565"/>
      <c r="WMX616" s="565"/>
      <c r="WMY616" s="565"/>
      <c r="WMZ616" s="565"/>
      <c r="WNA616" s="565"/>
      <c r="WNB616" s="565"/>
      <c r="WNC616" s="565"/>
      <c r="WND616" s="565"/>
      <c r="WNE616" s="565"/>
      <c r="WNF616" s="565"/>
      <c r="WNG616" s="565"/>
      <c r="WNH616" s="565"/>
      <c r="WNI616" s="565"/>
      <c r="WNJ616" s="565"/>
      <c r="WNK616" s="565"/>
      <c r="WNL616" s="565"/>
      <c r="WNM616" s="565"/>
      <c r="WNN616" s="565"/>
      <c r="WNO616" s="565"/>
      <c r="WNP616" s="565"/>
      <c r="WNQ616" s="565"/>
      <c r="WNR616" s="565"/>
      <c r="WNS616" s="565"/>
      <c r="WNT616" s="565"/>
      <c r="WNU616" s="565"/>
      <c r="WNV616" s="565"/>
      <c r="WNW616" s="565"/>
      <c r="WNX616" s="565"/>
      <c r="WNY616" s="565"/>
      <c r="WNZ616" s="565"/>
      <c r="WOA616" s="565"/>
      <c r="WOB616" s="565"/>
      <c r="WOC616" s="565"/>
      <c r="WOD616" s="565"/>
      <c r="WOE616" s="565"/>
      <c r="WOF616" s="565"/>
      <c r="WOG616" s="565"/>
      <c r="WOH616" s="565"/>
      <c r="WOI616" s="565"/>
      <c r="WOJ616" s="565"/>
      <c r="WOK616" s="565"/>
      <c r="WOL616" s="565"/>
      <c r="WOM616" s="565"/>
      <c r="WON616" s="565"/>
      <c r="WOO616" s="565"/>
      <c r="WOP616" s="565"/>
      <c r="WOQ616" s="565"/>
      <c r="WOR616" s="565"/>
      <c r="WOS616" s="565"/>
      <c r="WOT616" s="565"/>
      <c r="WOU616" s="565"/>
      <c r="WOV616" s="565"/>
      <c r="WOW616" s="565"/>
      <c r="WOX616" s="565"/>
      <c r="WOY616" s="565"/>
      <c r="WOZ616" s="565"/>
      <c r="WPA616" s="565"/>
      <c r="WPB616" s="565"/>
      <c r="WPC616" s="565"/>
      <c r="WPD616" s="565"/>
      <c r="WPE616" s="565"/>
      <c r="WPF616" s="565"/>
      <c r="WPG616" s="565"/>
      <c r="WPH616" s="565"/>
      <c r="WPI616" s="565"/>
      <c r="WPJ616" s="565"/>
      <c r="WPK616" s="565"/>
      <c r="WPL616" s="565"/>
      <c r="WPM616" s="565"/>
      <c r="WPN616" s="565"/>
      <c r="WPO616" s="565"/>
      <c r="WPP616" s="565"/>
      <c r="WPQ616" s="565"/>
      <c r="WPR616" s="565"/>
      <c r="WPS616" s="565"/>
      <c r="WPT616" s="565"/>
      <c r="WPU616" s="565"/>
      <c r="WPV616" s="565"/>
      <c r="WPW616" s="565"/>
      <c r="WPX616" s="565"/>
      <c r="WPY616" s="565"/>
      <c r="WPZ616" s="565"/>
      <c r="WQA616" s="565"/>
      <c r="WQB616" s="565"/>
      <c r="WQC616" s="565"/>
      <c r="WQD616" s="565"/>
      <c r="WQE616" s="565"/>
      <c r="WQF616" s="565"/>
      <c r="WQG616" s="565"/>
      <c r="WQH616" s="565"/>
      <c r="WQI616" s="565"/>
      <c r="WQJ616" s="565"/>
      <c r="WQK616" s="565"/>
      <c r="WQL616" s="565"/>
      <c r="WQM616" s="565"/>
      <c r="WQN616" s="565"/>
      <c r="WQO616" s="565"/>
      <c r="WQP616" s="565"/>
      <c r="WQQ616" s="565"/>
      <c r="WQR616" s="565"/>
      <c r="WQS616" s="565"/>
      <c r="WQT616" s="565"/>
      <c r="WQU616" s="565"/>
      <c r="WQV616" s="565"/>
      <c r="WQW616" s="565"/>
      <c r="WQX616" s="565"/>
      <c r="WQY616" s="565"/>
      <c r="WQZ616" s="565"/>
      <c r="WRA616" s="565"/>
      <c r="WRB616" s="565"/>
      <c r="WRC616" s="565"/>
      <c r="WRD616" s="565"/>
      <c r="WRE616" s="565"/>
      <c r="WRF616" s="565"/>
      <c r="WRG616" s="565"/>
      <c r="WRH616" s="565"/>
      <c r="WRI616" s="565"/>
      <c r="WRJ616" s="565"/>
      <c r="WRK616" s="565"/>
      <c r="WRL616" s="565"/>
      <c r="WRM616" s="565"/>
      <c r="WRN616" s="565"/>
      <c r="WRO616" s="565"/>
      <c r="WRP616" s="565"/>
      <c r="WRQ616" s="565"/>
      <c r="WRR616" s="565"/>
      <c r="WRS616" s="565"/>
      <c r="WRT616" s="565"/>
      <c r="WRU616" s="565"/>
      <c r="WRV616" s="565"/>
      <c r="WRW616" s="565"/>
      <c r="WRX616" s="565"/>
      <c r="WRY616" s="565"/>
      <c r="WRZ616" s="565"/>
      <c r="WSA616" s="565"/>
      <c r="WSB616" s="565"/>
      <c r="WSC616" s="565"/>
      <c r="WSD616" s="565"/>
      <c r="WSE616" s="565"/>
      <c r="WSF616" s="565"/>
      <c r="WSG616" s="565"/>
      <c r="WSH616" s="565"/>
      <c r="WSI616" s="565"/>
      <c r="WSJ616" s="565"/>
      <c r="WSK616" s="565"/>
      <c r="WSL616" s="565"/>
      <c r="WSM616" s="565"/>
      <c r="WSN616" s="565"/>
      <c r="WSO616" s="565"/>
      <c r="WSP616" s="565"/>
      <c r="WSQ616" s="565"/>
      <c r="WSR616" s="565"/>
      <c r="WSS616" s="565"/>
      <c r="WST616" s="565"/>
      <c r="WSU616" s="565"/>
      <c r="WSV616" s="565"/>
      <c r="WSW616" s="565"/>
      <c r="WSX616" s="565"/>
      <c r="WSY616" s="565"/>
      <c r="WSZ616" s="565"/>
      <c r="WTA616" s="565"/>
      <c r="WTB616" s="565"/>
      <c r="WTC616" s="565"/>
      <c r="WTD616" s="565"/>
      <c r="WTE616" s="565"/>
      <c r="WTF616" s="565"/>
      <c r="WTG616" s="565"/>
      <c r="WTH616" s="565"/>
      <c r="WTI616" s="565"/>
      <c r="WTJ616" s="565"/>
      <c r="WTK616" s="565"/>
      <c r="WTL616" s="565"/>
      <c r="WTM616" s="565"/>
      <c r="WTN616" s="565"/>
      <c r="WTO616" s="565"/>
      <c r="WTP616" s="565"/>
      <c r="WTQ616" s="565"/>
      <c r="WTR616" s="565"/>
      <c r="WTS616" s="565"/>
      <c r="WTT616" s="565"/>
      <c r="WTU616" s="565"/>
      <c r="WTV616" s="565"/>
      <c r="WTW616" s="565"/>
      <c r="WTX616" s="565"/>
      <c r="WTY616" s="565"/>
      <c r="WTZ616" s="565"/>
      <c r="WUA616" s="565"/>
      <c r="WUB616" s="565"/>
      <c r="WUC616" s="565"/>
      <c r="WUD616" s="565"/>
      <c r="WUE616" s="565"/>
      <c r="WUF616" s="565"/>
      <c r="WUG616" s="565"/>
      <c r="WUH616" s="565"/>
      <c r="WUI616" s="565"/>
      <c r="WUJ616" s="565"/>
      <c r="WUK616" s="565"/>
      <c r="WUL616" s="565"/>
      <c r="WUM616" s="565"/>
      <c r="WUN616" s="565"/>
      <c r="WUO616" s="565"/>
      <c r="WUP616" s="565"/>
      <c r="WUQ616" s="565"/>
      <c r="WUR616" s="565"/>
      <c r="WUS616" s="565"/>
      <c r="WUT616" s="565"/>
      <c r="WUU616" s="565"/>
      <c r="WUV616" s="565"/>
      <c r="WUW616" s="565"/>
      <c r="WUX616" s="565"/>
      <c r="WUY616" s="565"/>
      <c r="WUZ616" s="565"/>
      <c r="WVA616" s="565"/>
      <c r="WVB616" s="565"/>
      <c r="WVC616" s="565"/>
      <c r="WVD616" s="565"/>
      <c r="WVE616" s="565"/>
      <c r="WVF616" s="565"/>
      <c r="WVG616" s="565"/>
      <c r="WVH616" s="565"/>
      <c r="WVI616" s="565"/>
      <c r="WVJ616" s="565"/>
      <c r="WVK616" s="565"/>
      <c r="WVL616" s="565"/>
      <c r="WVM616" s="565"/>
      <c r="WVN616" s="565"/>
      <c r="WVO616" s="565"/>
      <c r="WVP616" s="565"/>
      <c r="WVQ616" s="565"/>
      <c r="WVR616" s="565"/>
      <c r="WVS616" s="565"/>
      <c r="WVT616" s="565"/>
      <c r="WVU616" s="565"/>
      <c r="WVV616" s="565"/>
      <c r="WVW616" s="565"/>
      <c r="WVX616" s="565"/>
      <c r="WVY616" s="565"/>
      <c r="WVZ616" s="565"/>
      <c r="WWA616" s="565"/>
      <c r="WWB616" s="565"/>
      <c r="WWC616" s="565"/>
      <c r="WWD616" s="565"/>
      <c r="WWE616" s="565"/>
      <c r="WWF616" s="565"/>
      <c r="WWG616" s="565"/>
      <c r="WWH616" s="565"/>
      <c r="WWI616" s="565"/>
      <c r="WWJ616" s="565"/>
      <c r="WWK616" s="565"/>
      <c r="WWL616" s="565"/>
      <c r="WWM616" s="565"/>
      <c r="WWN616" s="565"/>
      <c r="WWO616" s="565"/>
      <c r="WWP616" s="565"/>
      <c r="WWQ616" s="565"/>
      <c r="WWR616" s="565"/>
      <c r="WWS616" s="565"/>
      <c r="WWT616" s="565"/>
      <c r="WWU616" s="565"/>
      <c r="WWV616" s="565"/>
      <c r="WWW616" s="565"/>
      <c r="WWX616" s="565"/>
      <c r="WWY616" s="565"/>
      <c r="WWZ616" s="565"/>
      <c r="WXA616" s="565"/>
      <c r="WXB616" s="565"/>
      <c r="WXC616" s="565"/>
      <c r="WXD616" s="565"/>
      <c r="WXE616" s="565"/>
      <c r="WXF616" s="565"/>
      <c r="WXG616" s="565"/>
      <c r="WXH616" s="565"/>
      <c r="WXI616" s="565"/>
      <c r="WXJ616" s="565"/>
      <c r="WXK616" s="565"/>
      <c r="WXL616" s="565"/>
      <c r="WXM616" s="565"/>
      <c r="WXN616" s="565"/>
      <c r="WXO616" s="565"/>
      <c r="WXP616" s="565"/>
      <c r="WXQ616" s="565"/>
      <c r="WXR616" s="565"/>
      <c r="WXS616" s="565"/>
      <c r="WXT616" s="565"/>
      <c r="WXU616" s="565"/>
      <c r="WXV616" s="565"/>
      <c r="WXW616" s="565"/>
      <c r="WXX616" s="565"/>
      <c r="WXY616" s="565"/>
      <c r="WXZ616" s="565"/>
      <c r="WYA616" s="565"/>
      <c r="WYB616" s="565"/>
      <c r="WYC616" s="565"/>
      <c r="WYD616" s="565"/>
      <c r="WYE616" s="565"/>
      <c r="WYF616" s="565"/>
      <c r="WYG616" s="565"/>
      <c r="WYH616" s="565"/>
      <c r="WYI616" s="565"/>
      <c r="WYJ616" s="565"/>
      <c r="WYK616" s="565"/>
      <c r="WYL616" s="565"/>
      <c r="WYM616" s="565"/>
      <c r="WYN616" s="565"/>
      <c r="WYO616" s="565"/>
      <c r="WYP616" s="565"/>
      <c r="WYQ616" s="565"/>
      <c r="WYR616" s="565"/>
      <c r="WYS616" s="565"/>
      <c r="WYT616" s="565"/>
      <c r="WYU616" s="565"/>
      <c r="WYV616" s="565"/>
      <c r="WYW616" s="565"/>
      <c r="WYX616" s="565"/>
      <c r="WYY616" s="565"/>
      <c r="WYZ616" s="565"/>
      <c r="WZA616" s="565"/>
      <c r="WZB616" s="565"/>
      <c r="WZC616" s="565"/>
      <c r="WZD616" s="565"/>
      <c r="WZE616" s="565"/>
      <c r="WZF616" s="565"/>
      <c r="WZG616" s="565"/>
      <c r="WZH616" s="565"/>
      <c r="WZI616" s="565"/>
      <c r="WZJ616" s="565"/>
      <c r="WZK616" s="565"/>
      <c r="WZL616" s="565"/>
      <c r="WZM616" s="565"/>
      <c r="WZN616" s="565"/>
      <c r="WZO616" s="565"/>
      <c r="WZP616" s="565"/>
      <c r="WZQ616" s="565"/>
      <c r="WZR616" s="565"/>
      <c r="WZS616" s="565"/>
      <c r="WZT616" s="565"/>
      <c r="WZU616" s="565"/>
      <c r="WZV616" s="565"/>
      <c r="WZW616" s="565"/>
      <c r="WZX616" s="565"/>
      <c r="WZY616" s="565"/>
      <c r="WZZ616" s="565"/>
      <c r="XAA616" s="565"/>
      <c r="XAB616" s="565"/>
      <c r="XAC616" s="565"/>
      <c r="XAD616" s="565"/>
      <c r="XAE616" s="565"/>
      <c r="XAF616" s="565"/>
      <c r="XAG616" s="565"/>
      <c r="XAH616" s="565"/>
      <c r="XAI616" s="565"/>
      <c r="XAJ616" s="565"/>
      <c r="XAK616" s="565"/>
      <c r="XAL616" s="565"/>
      <c r="XAM616" s="565"/>
      <c r="XAN616" s="565"/>
      <c r="XAO616" s="565"/>
      <c r="XAP616" s="565"/>
      <c r="XAQ616" s="565"/>
      <c r="XAR616" s="565"/>
      <c r="XAS616" s="565"/>
      <c r="XAT616" s="565"/>
      <c r="XAU616" s="565"/>
      <c r="XAV616" s="565"/>
      <c r="XAW616" s="565"/>
      <c r="XAX616" s="565"/>
      <c r="XAY616" s="565"/>
      <c r="XAZ616" s="565"/>
      <c r="XBA616" s="565"/>
      <c r="XBB616" s="565"/>
      <c r="XBC616" s="565"/>
      <c r="XBD616" s="565"/>
      <c r="XBE616" s="565"/>
      <c r="XBF616" s="565"/>
      <c r="XBG616" s="565"/>
      <c r="XBH616" s="565"/>
      <c r="XBI616" s="565"/>
      <c r="XBJ616" s="565"/>
      <c r="XBK616" s="565"/>
      <c r="XBL616" s="565"/>
      <c r="XBM616" s="565"/>
      <c r="XBN616" s="565"/>
      <c r="XBO616" s="565"/>
      <c r="XBP616" s="565"/>
      <c r="XBQ616" s="565"/>
      <c r="XBR616" s="565"/>
      <c r="XBS616" s="565"/>
      <c r="XBT616" s="565"/>
      <c r="XBU616" s="565"/>
      <c r="XBV616" s="565"/>
      <c r="XBW616" s="565"/>
      <c r="XBX616" s="565"/>
      <c r="XBY616" s="565"/>
      <c r="XBZ616" s="565"/>
      <c r="XCA616" s="565"/>
      <c r="XCB616" s="565"/>
      <c r="XCC616" s="565"/>
      <c r="XCD616" s="565"/>
      <c r="XCE616" s="565"/>
      <c r="XCF616" s="565"/>
      <c r="XCG616" s="565"/>
      <c r="XCH616" s="565"/>
      <c r="XCI616" s="565"/>
      <c r="XCJ616" s="565"/>
      <c r="XCK616" s="565"/>
      <c r="XCL616" s="565"/>
      <c r="XCM616" s="565"/>
      <c r="XCN616" s="565"/>
      <c r="XCO616" s="565"/>
      <c r="XCP616" s="565"/>
      <c r="XCQ616" s="565"/>
      <c r="XCR616" s="565"/>
      <c r="XCS616" s="565"/>
      <c r="XCT616" s="565"/>
      <c r="XCU616" s="565"/>
      <c r="XCV616" s="565"/>
      <c r="XCW616" s="565"/>
      <c r="XCX616" s="565"/>
      <c r="XCY616" s="565"/>
      <c r="XCZ616" s="565"/>
      <c r="XDA616" s="565"/>
      <c r="XDB616" s="565"/>
      <c r="XDC616" s="565"/>
      <c r="XDD616" s="565"/>
      <c r="XDE616" s="565"/>
      <c r="XDF616" s="565"/>
      <c r="XDG616" s="565"/>
      <c r="XDH616" s="565"/>
      <c r="XDI616" s="565"/>
      <c r="XDJ616" s="565"/>
      <c r="XDK616" s="565"/>
      <c r="XDL616" s="565"/>
      <c r="XDM616" s="565"/>
      <c r="XDN616" s="565"/>
      <c r="XDO616" s="565"/>
      <c r="XDP616" s="565"/>
      <c r="XDQ616" s="565"/>
      <c r="XDR616" s="565"/>
      <c r="XDS616" s="565"/>
      <c r="XDT616" s="565"/>
      <c r="XDU616" s="565"/>
      <c r="XDV616" s="565"/>
      <c r="XDW616" s="565"/>
      <c r="XDX616" s="565"/>
      <c r="XDY616" s="565"/>
      <c r="XDZ616" s="565"/>
      <c r="XEA616" s="565"/>
      <c r="XEB616" s="565"/>
      <c r="XEC616" s="565"/>
      <c r="XED616" s="565"/>
      <c r="XEE616" s="565"/>
      <c r="XEF616" s="565"/>
      <c r="XEG616" s="565"/>
      <c r="XEH616" s="565"/>
      <c r="XEI616" s="565"/>
      <c r="XEJ616" s="565"/>
      <c r="XEK616" s="565"/>
      <c r="XEL616" s="565"/>
      <c r="XEM616" s="565"/>
      <c r="XEN616" s="565"/>
      <c r="XEO616" s="565"/>
      <c r="XEP616" s="565"/>
      <c r="XEQ616" s="565"/>
      <c r="XER616" s="565"/>
      <c r="XES616" s="565"/>
      <c r="XET616" s="565"/>
      <c r="XEU616" s="565"/>
      <c r="XEV616" s="565"/>
      <c r="XEW616" s="565"/>
      <c r="XEX616" s="565"/>
      <c r="XEY616" s="565"/>
      <c r="XEZ616" s="565"/>
      <c r="XFA616" s="565"/>
      <c r="XFB616" s="565"/>
      <c r="XFC616" s="565"/>
      <c r="XFD616" s="565"/>
    </row>
    <row r="617" spans="1:16384" s="560" customFormat="1">
      <c r="A617" s="355" t="s">
        <v>2252</v>
      </c>
      <c r="B617" s="355" t="s">
        <v>674</v>
      </c>
      <c r="C617" s="355" t="s">
        <v>499</v>
      </c>
      <c r="D617" s="356"/>
      <c r="E617" s="556">
        <v>1000</v>
      </c>
      <c r="F617" s="559"/>
      <c r="G617" s="358"/>
      <c r="H617" s="557"/>
      <c r="I617" s="558"/>
      <c r="J617" s="558"/>
      <c r="K617" s="558"/>
      <c r="L617" s="558"/>
      <c r="M617" s="558"/>
      <c r="N617" s="558"/>
      <c r="O617" s="558"/>
      <c r="P617" s="558"/>
      <c r="Q617" s="558"/>
      <c r="R617" s="558"/>
      <c r="S617" s="558"/>
      <c r="T617" s="558"/>
      <c r="U617" s="558"/>
      <c r="V617" s="558"/>
      <c r="W617" s="558"/>
      <c r="X617" s="558"/>
      <c r="Y617" s="558"/>
      <c r="Z617" s="558"/>
      <c r="AA617" s="558"/>
      <c r="AB617" s="558"/>
      <c r="AC617" s="558"/>
      <c r="AD617" s="558"/>
      <c r="AE617" s="558"/>
      <c r="AF617" s="558"/>
      <c r="AG617" s="558"/>
      <c r="AH617" s="558"/>
      <c r="AI617" s="558"/>
      <c r="AJ617" s="558"/>
      <c r="AK617" s="558"/>
      <c r="AL617" s="558"/>
      <c r="AM617" s="558"/>
      <c r="AN617" s="558"/>
      <c r="AO617" s="558"/>
      <c r="AP617" s="558"/>
      <c r="AQ617" s="558"/>
      <c r="AR617" s="558"/>
      <c r="AS617" s="558"/>
      <c r="AT617" s="558"/>
      <c r="AU617" s="558"/>
      <c r="AV617" s="558"/>
      <c r="AW617" s="558"/>
      <c r="AX617" s="558"/>
      <c r="AY617" s="558"/>
      <c r="AZ617" s="558"/>
      <c r="BA617" s="558"/>
      <c r="BB617" s="558"/>
      <c r="BC617" s="558"/>
      <c r="BD617" s="558"/>
      <c r="BE617" s="558"/>
      <c r="BF617" s="558"/>
      <c r="BG617" s="558"/>
      <c r="BH617" s="558"/>
      <c r="BI617" s="558"/>
      <c r="BJ617" s="558"/>
      <c r="BK617" s="558"/>
      <c r="BL617" s="558"/>
      <c r="BM617" s="558"/>
      <c r="BN617" s="558"/>
      <c r="BO617" s="558"/>
      <c r="BP617" s="558"/>
      <c r="BQ617" s="558"/>
      <c r="BR617" s="558"/>
      <c r="BS617" s="558"/>
      <c r="BT617" s="558"/>
      <c r="BU617" s="558"/>
      <c r="BV617" s="558"/>
      <c r="BW617" s="558"/>
      <c r="BX617" s="558"/>
      <c r="BY617" s="558"/>
      <c r="BZ617" s="558"/>
      <c r="CA617" s="558"/>
      <c r="CB617" s="558"/>
      <c r="CC617" s="558"/>
      <c r="CD617" s="558"/>
      <c r="CE617" s="558"/>
      <c r="CF617" s="558"/>
      <c r="CG617" s="558"/>
      <c r="CH617" s="558"/>
      <c r="CI617" s="558"/>
      <c r="CJ617" s="558"/>
      <c r="CK617" s="558"/>
      <c r="CL617" s="558"/>
      <c r="CM617" s="558"/>
      <c r="CN617" s="558"/>
      <c r="CO617" s="558"/>
      <c r="CP617" s="558"/>
      <c r="CQ617" s="558"/>
      <c r="CR617" s="558"/>
      <c r="CS617" s="558"/>
      <c r="CT617" s="558"/>
      <c r="CU617" s="558"/>
      <c r="CV617" s="558"/>
      <c r="CW617" s="558"/>
      <c r="CX617" s="558"/>
      <c r="CY617" s="558"/>
      <c r="CZ617" s="558"/>
      <c r="DA617" s="558"/>
      <c r="DB617" s="558"/>
      <c r="DC617" s="558"/>
      <c r="DD617" s="558"/>
      <c r="DE617" s="558"/>
      <c r="DF617" s="558"/>
      <c r="DG617" s="558"/>
      <c r="DH617" s="558"/>
      <c r="DI617" s="558"/>
      <c r="DJ617" s="558"/>
      <c r="DK617" s="558"/>
      <c r="DL617" s="558"/>
      <c r="DM617" s="558"/>
      <c r="DN617" s="558"/>
      <c r="DO617" s="558"/>
      <c r="DP617" s="558"/>
      <c r="DQ617" s="558"/>
      <c r="DR617" s="558"/>
      <c r="DS617" s="558"/>
      <c r="DT617" s="558"/>
      <c r="DU617" s="558"/>
      <c r="DV617" s="558"/>
      <c r="DW617" s="558"/>
      <c r="DX617" s="558"/>
      <c r="DY617" s="558"/>
      <c r="DZ617" s="558"/>
      <c r="EA617" s="558"/>
      <c r="EB617" s="558"/>
      <c r="EC617" s="558"/>
      <c r="ED617" s="558"/>
      <c r="EE617" s="558"/>
      <c r="EF617" s="558"/>
      <c r="EG617" s="558"/>
      <c r="EH617" s="558"/>
      <c r="EI617" s="558"/>
      <c r="EJ617" s="558"/>
      <c r="EK617" s="558"/>
      <c r="EL617" s="558"/>
      <c r="EM617" s="558"/>
      <c r="EN617" s="558"/>
      <c r="EO617" s="558"/>
      <c r="EP617" s="558"/>
      <c r="EQ617" s="558"/>
      <c r="ER617" s="558"/>
      <c r="ES617" s="558"/>
      <c r="ET617" s="558"/>
      <c r="EU617" s="558"/>
      <c r="EV617" s="558"/>
      <c r="EW617" s="558"/>
      <c r="EX617" s="558"/>
      <c r="EY617" s="558"/>
      <c r="EZ617" s="558"/>
      <c r="FA617" s="558"/>
      <c r="FB617" s="558"/>
      <c r="FC617" s="558"/>
      <c r="FD617" s="558"/>
      <c r="FE617" s="558"/>
      <c r="FF617" s="558"/>
      <c r="FG617" s="558"/>
      <c r="FH617" s="558"/>
      <c r="FI617" s="558"/>
      <c r="FJ617" s="558"/>
      <c r="FK617" s="558"/>
      <c r="FL617" s="558"/>
      <c r="FM617" s="558"/>
      <c r="FN617" s="558"/>
      <c r="FO617" s="558"/>
      <c r="FP617" s="558"/>
      <c r="FQ617" s="558"/>
      <c r="FR617" s="558"/>
      <c r="FS617" s="558"/>
      <c r="FT617" s="558"/>
      <c r="FU617" s="558"/>
      <c r="FV617" s="558"/>
      <c r="FW617" s="558"/>
      <c r="FX617" s="558"/>
      <c r="FY617" s="558"/>
      <c r="FZ617" s="558"/>
      <c r="GA617" s="558"/>
      <c r="GB617" s="558"/>
      <c r="GC617" s="558"/>
      <c r="GD617" s="558"/>
      <c r="GE617" s="558"/>
      <c r="GF617" s="558"/>
      <c r="GG617" s="558"/>
      <c r="GH617" s="558"/>
      <c r="GI617" s="558"/>
      <c r="GJ617" s="558"/>
      <c r="GK617" s="558"/>
      <c r="GL617" s="558"/>
      <c r="GM617" s="558"/>
      <c r="GN617" s="558"/>
      <c r="GO617" s="558"/>
      <c r="GP617" s="558"/>
      <c r="GQ617" s="558"/>
      <c r="GR617" s="558"/>
      <c r="GS617" s="558"/>
      <c r="GT617" s="558"/>
      <c r="GU617" s="558"/>
      <c r="GV617" s="558"/>
      <c r="GW617" s="558"/>
      <c r="GX617" s="558"/>
      <c r="GY617" s="558"/>
      <c r="GZ617" s="558"/>
      <c r="HA617" s="558"/>
      <c r="HB617" s="558"/>
      <c r="HC617" s="558"/>
      <c r="HD617" s="558"/>
      <c r="HE617" s="558"/>
      <c r="HF617" s="558"/>
      <c r="HG617" s="558"/>
      <c r="HH617" s="558"/>
      <c r="HI617" s="558"/>
      <c r="HJ617" s="558"/>
      <c r="HK617" s="558"/>
      <c r="HL617" s="558"/>
      <c r="HM617" s="558"/>
      <c r="HN617" s="558"/>
      <c r="HO617" s="558"/>
      <c r="HP617" s="558"/>
      <c r="HQ617" s="558"/>
      <c r="HR617" s="558"/>
      <c r="HS617" s="558"/>
      <c r="HT617" s="558"/>
      <c r="HU617" s="558"/>
      <c r="HV617" s="558"/>
      <c r="HW617" s="558"/>
      <c r="HX617" s="558"/>
      <c r="HY617" s="558"/>
      <c r="HZ617" s="558"/>
      <c r="IA617" s="558"/>
      <c r="IB617" s="558"/>
      <c r="IC617" s="558"/>
      <c r="ID617" s="558"/>
      <c r="IE617" s="558"/>
      <c r="IF617" s="558"/>
      <c r="IG617" s="558"/>
      <c r="IH617" s="558"/>
      <c r="II617" s="558"/>
      <c r="IJ617" s="558"/>
      <c r="IK617" s="558"/>
      <c r="IL617" s="558"/>
      <c r="IM617" s="558"/>
      <c r="IN617" s="558"/>
      <c r="IO617" s="558"/>
      <c r="IP617" s="558"/>
      <c r="IQ617" s="558"/>
      <c r="IR617" s="558"/>
      <c r="IS617" s="558"/>
      <c r="IT617" s="558"/>
      <c r="IU617" s="558"/>
      <c r="IV617" s="558"/>
      <c r="IW617" s="558"/>
      <c r="IX617" s="558"/>
      <c r="IY617" s="558"/>
      <c r="IZ617" s="558"/>
      <c r="JA617" s="558"/>
      <c r="JB617" s="558"/>
      <c r="JC617" s="558"/>
      <c r="JD617" s="558"/>
      <c r="JE617" s="558"/>
      <c r="JF617" s="558"/>
      <c r="JG617" s="558"/>
      <c r="JH617" s="558"/>
      <c r="JI617" s="558"/>
      <c r="JJ617" s="558"/>
      <c r="JK617" s="558"/>
      <c r="JL617" s="558"/>
      <c r="JM617" s="558"/>
      <c r="JN617" s="558"/>
      <c r="JO617" s="558"/>
      <c r="JP617" s="558"/>
      <c r="JQ617" s="558"/>
      <c r="JR617" s="558"/>
      <c r="JS617" s="558"/>
      <c r="JT617" s="558"/>
      <c r="JU617" s="558"/>
      <c r="JV617" s="558"/>
      <c r="JW617" s="558"/>
      <c r="JX617" s="558"/>
      <c r="JY617" s="558"/>
      <c r="JZ617" s="558"/>
      <c r="KA617" s="558"/>
      <c r="KB617" s="558"/>
      <c r="KC617" s="558"/>
      <c r="KD617" s="558"/>
      <c r="KE617" s="558"/>
      <c r="KF617" s="558"/>
      <c r="KG617" s="558"/>
      <c r="KH617" s="558"/>
      <c r="KI617" s="558"/>
      <c r="KJ617" s="558"/>
      <c r="KK617" s="558"/>
      <c r="KL617" s="558"/>
      <c r="KM617" s="558"/>
      <c r="KN617" s="558"/>
      <c r="KO617" s="558"/>
      <c r="KP617" s="558"/>
      <c r="KQ617" s="558"/>
      <c r="KR617" s="558"/>
      <c r="KS617" s="558"/>
      <c r="KT617" s="558"/>
      <c r="KU617" s="558"/>
      <c r="KV617" s="558"/>
      <c r="KW617" s="558"/>
      <c r="KX617" s="558"/>
      <c r="KY617" s="558"/>
      <c r="KZ617" s="558"/>
      <c r="LA617" s="558"/>
      <c r="LB617" s="558"/>
      <c r="LC617" s="558"/>
      <c r="LD617" s="558"/>
      <c r="LE617" s="558"/>
      <c r="LF617" s="558"/>
      <c r="LG617" s="558"/>
      <c r="LH617" s="558"/>
      <c r="LI617" s="558"/>
      <c r="LJ617" s="558"/>
      <c r="LK617" s="558"/>
      <c r="LL617" s="558"/>
      <c r="LM617" s="558"/>
      <c r="LN617" s="558"/>
      <c r="LO617" s="558"/>
      <c r="LP617" s="558"/>
      <c r="LQ617" s="558"/>
      <c r="LR617" s="558"/>
      <c r="LS617" s="558"/>
      <c r="LT617" s="558"/>
      <c r="LU617" s="558"/>
      <c r="LV617" s="558"/>
      <c r="LW617" s="558"/>
      <c r="LX617" s="558"/>
      <c r="LY617" s="558"/>
      <c r="LZ617" s="558"/>
      <c r="MA617" s="558"/>
      <c r="MB617" s="558"/>
      <c r="MC617" s="558"/>
      <c r="MD617" s="558"/>
      <c r="ME617" s="558"/>
      <c r="MF617" s="558"/>
      <c r="MG617" s="558"/>
      <c r="MH617" s="558"/>
      <c r="MI617" s="558"/>
      <c r="MJ617" s="558"/>
      <c r="MK617" s="558"/>
      <c r="ML617" s="558"/>
      <c r="MM617" s="558"/>
      <c r="MN617" s="558"/>
      <c r="MO617" s="558"/>
      <c r="MP617" s="558"/>
      <c r="MQ617" s="558"/>
      <c r="MR617" s="558"/>
      <c r="MS617" s="558"/>
      <c r="MT617" s="558"/>
      <c r="MU617" s="558"/>
      <c r="MV617" s="558"/>
      <c r="MW617" s="558"/>
      <c r="MX617" s="558"/>
      <c r="MY617" s="558"/>
      <c r="MZ617" s="558"/>
      <c r="NA617" s="558"/>
      <c r="NB617" s="558"/>
      <c r="NC617" s="558"/>
      <c r="ND617" s="558"/>
      <c r="NE617" s="558"/>
      <c r="NF617" s="558"/>
      <c r="NG617" s="558"/>
      <c r="NH617" s="558"/>
      <c r="NI617" s="558"/>
      <c r="NJ617" s="558"/>
      <c r="NK617" s="558"/>
      <c r="NL617" s="558"/>
      <c r="NM617" s="558"/>
      <c r="NN617" s="558"/>
      <c r="NO617" s="558"/>
      <c r="NP617" s="558"/>
      <c r="NQ617" s="558"/>
      <c r="NR617" s="558"/>
      <c r="NS617" s="558"/>
      <c r="NT617" s="558"/>
      <c r="NU617" s="558"/>
      <c r="NV617" s="558"/>
      <c r="NW617" s="558"/>
      <c r="NX617" s="558"/>
      <c r="NY617" s="558"/>
      <c r="NZ617" s="558"/>
      <c r="OA617" s="558"/>
      <c r="OB617" s="558"/>
      <c r="OC617" s="558"/>
      <c r="OD617" s="558"/>
      <c r="OE617" s="558"/>
      <c r="OF617" s="558"/>
      <c r="OG617" s="558"/>
      <c r="OH617" s="558"/>
      <c r="OI617" s="558"/>
      <c r="OJ617" s="558"/>
      <c r="OK617" s="558"/>
      <c r="OL617" s="558"/>
      <c r="OM617" s="558"/>
      <c r="ON617" s="558"/>
      <c r="OO617" s="558"/>
      <c r="OP617" s="558"/>
      <c r="OQ617" s="558"/>
      <c r="OR617" s="558"/>
      <c r="OS617" s="558"/>
      <c r="OT617" s="558"/>
      <c r="OU617" s="558"/>
      <c r="OV617" s="558"/>
      <c r="OW617" s="558"/>
      <c r="OX617" s="558"/>
      <c r="OY617" s="558"/>
      <c r="OZ617" s="558"/>
      <c r="PA617" s="558"/>
      <c r="PB617" s="558"/>
      <c r="PC617" s="558"/>
      <c r="PD617" s="558"/>
      <c r="PE617" s="558"/>
      <c r="PF617" s="558"/>
      <c r="PG617" s="558"/>
      <c r="PH617" s="558"/>
      <c r="PI617" s="558"/>
      <c r="PJ617" s="558"/>
      <c r="PK617" s="558"/>
      <c r="PL617" s="558"/>
      <c r="PM617" s="558"/>
      <c r="PN617" s="558"/>
      <c r="PO617" s="558"/>
      <c r="PP617" s="558"/>
      <c r="PQ617" s="558"/>
      <c r="PR617" s="558"/>
      <c r="PS617" s="558"/>
      <c r="PT617" s="558"/>
      <c r="PU617" s="558"/>
      <c r="PV617" s="558"/>
      <c r="PW617" s="558"/>
      <c r="PX617" s="558"/>
      <c r="PY617" s="558"/>
      <c r="PZ617" s="558"/>
      <c r="QA617" s="558"/>
      <c r="QB617" s="558"/>
      <c r="QC617" s="558"/>
      <c r="QD617" s="558"/>
      <c r="QE617" s="558"/>
      <c r="QF617" s="558"/>
      <c r="QG617" s="558"/>
      <c r="QH617" s="558"/>
      <c r="QI617" s="558"/>
      <c r="QJ617" s="558"/>
      <c r="QK617" s="558"/>
      <c r="QL617" s="558"/>
      <c r="QM617" s="558"/>
      <c r="QN617" s="558"/>
      <c r="QO617" s="558"/>
      <c r="QP617" s="558"/>
      <c r="QQ617" s="558"/>
      <c r="QR617" s="558"/>
      <c r="QS617" s="558"/>
      <c r="QT617" s="558"/>
      <c r="QU617" s="558"/>
      <c r="QV617" s="558"/>
      <c r="QW617" s="558"/>
      <c r="QX617" s="558"/>
      <c r="QY617" s="558"/>
      <c r="QZ617" s="558"/>
      <c r="RA617" s="558"/>
      <c r="RB617" s="558"/>
      <c r="RC617" s="558"/>
      <c r="RD617" s="558"/>
      <c r="RE617" s="558"/>
      <c r="RF617" s="558"/>
      <c r="RG617" s="558"/>
      <c r="RH617" s="558"/>
      <c r="RI617" s="558"/>
      <c r="RJ617" s="558"/>
      <c r="RK617" s="558"/>
      <c r="RL617" s="558"/>
      <c r="RM617" s="558"/>
      <c r="RN617" s="558"/>
      <c r="RO617" s="558"/>
      <c r="RP617" s="558"/>
      <c r="RQ617" s="558"/>
      <c r="RR617" s="558"/>
      <c r="RS617" s="558"/>
      <c r="RT617" s="558"/>
      <c r="RU617" s="558"/>
      <c r="RV617" s="558"/>
      <c r="RW617" s="558"/>
      <c r="RX617" s="558"/>
      <c r="RY617" s="558"/>
      <c r="RZ617" s="558"/>
      <c r="SA617" s="558"/>
      <c r="SB617" s="558"/>
      <c r="SC617" s="558"/>
      <c r="SD617" s="558"/>
      <c r="SE617" s="558"/>
      <c r="SF617" s="558"/>
      <c r="SG617" s="558"/>
      <c r="SH617" s="558"/>
      <c r="SI617" s="558"/>
      <c r="SJ617" s="558"/>
      <c r="SK617" s="558"/>
      <c r="SL617" s="558"/>
      <c r="SM617" s="558"/>
      <c r="SN617" s="558"/>
      <c r="SO617" s="558"/>
      <c r="SP617" s="558"/>
      <c r="SQ617" s="558"/>
      <c r="SR617" s="558"/>
      <c r="SS617" s="558"/>
      <c r="ST617" s="558"/>
      <c r="SU617" s="558"/>
      <c r="SV617" s="558"/>
      <c r="SW617" s="558"/>
      <c r="SX617" s="558"/>
      <c r="SY617" s="558"/>
      <c r="SZ617" s="558"/>
      <c r="TA617" s="558"/>
      <c r="TB617" s="558"/>
      <c r="TC617" s="558"/>
      <c r="TD617" s="558"/>
      <c r="TE617" s="558"/>
      <c r="TF617" s="558"/>
      <c r="TG617" s="558"/>
      <c r="TH617" s="558"/>
      <c r="TI617" s="558"/>
      <c r="TJ617" s="558"/>
      <c r="TK617" s="558"/>
      <c r="TL617" s="558"/>
      <c r="TM617" s="558"/>
      <c r="TN617" s="558"/>
      <c r="TO617" s="558"/>
      <c r="TP617" s="558"/>
      <c r="TQ617" s="558"/>
      <c r="TR617" s="558"/>
      <c r="TS617" s="558"/>
      <c r="TT617" s="558"/>
      <c r="TU617" s="558"/>
      <c r="TV617" s="558"/>
      <c r="TW617" s="558"/>
      <c r="TX617" s="558"/>
      <c r="TY617" s="558"/>
      <c r="TZ617" s="558"/>
      <c r="UA617" s="558"/>
      <c r="UB617" s="558"/>
      <c r="UC617" s="558"/>
      <c r="UD617" s="558"/>
      <c r="UE617" s="558"/>
      <c r="UF617" s="558"/>
      <c r="UG617" s="558"/>
      <c r="UH617" s="558"/>
      <c r="UI617" s="558"/>
      <c r="UJ617" s="558"/>
      <c r="UK617" s="558"/>
      <c r="UL617" s="558"/>
      <c r="UM617" s="558"/>
      <c r="UN617" s="558"/>
      <c r="UO617" s="558"/>
      <c r="UP617" s="558"/>
      <c r="UQ617" s="558"/>
      <c r="UR617" s="558"/>
      <c r="US617" s="558"/>
      <c r="UT617" s="558"/>
      <c r="UU617" s="558"/>
      <c r="UV617" s="558"/>
      <c r="UW617" s="558"/>
      <c r="UX617" s="558"/>
      <c r="UY617" s="558"/>
      <c r="UZ617" s="558"/>
      <c r="VA617" s="558"/>
      <c r="VB617" s="558"/>
      <c r="VC617" s="558"/>
      <c r="VD617" s="558"/>
      <c r="VE617" s="558"/>
      <c r="VF617" s="558"/>
      <c r="VG617" s="558"/>
      <c r="VH617" s="558"/>
      <c r="VI617" s="558"/>
      <c r="VJ617" s="558"/>
      <c r="VK617" s="558"/>
      <c r="VL617" s="558"/>
      <c r="VM617" s="558"/>
      <c r="VN617" s="558"/>
      <c r="VO617" s="558"/>
      <c r="VP617" s="558"/>
      <c r="VQ617" s="558"/>
      <c r="VR617" s="558"/>
      <c r="VS617" s="558"/>
      <c r="VT617" s="558"/>
      <c r="VU617" s="558"/>
      <c r="VV617" s="558"/>
      <c r="VW617" s="558"/>
      <c r="VX617" s="558"/>
      <c r="VY617" s="558"/>
      <c r="VZ617" s="558"/>
      <c r="WA617" s="558"/>
      <c r="WB617" s="558"/>
      <c r="WC617" s="558"/>
      <c r="WD617" s="558"/>
      <c r="WE617" s="558"/>
      <c r="WF617" s="558"/>
      <c r="WG617" s="558"/>
      <c r="WH617" s="558"/>
      <c r="WI617" s="558"/>
      <c r="WJ617" s="558"/>
      <c r="WK617" s="558"/>
      <c r="WL617" s="558"/>
      <c r="WM617" s="558"/>
      <c r="WN617" s="558"/>
      <c r="WO617" s="558"/>
      <c r="WP617" s="558"/>
      <c r="WQ617" s="558"/>
      <c r="WR617" s="558"/>
      <c r="WS617" s="558"/>
      <c r="WT617" s="558"/>
      <c r="WU617" s="558"/>
      <c r="WV617" s="558"/>
      <c r="WW617" s="558"/>
      <c r="WX617" s="558"/>
      <c r="WY617" s="558"/>
      <c r="WZ617" s="558"/>
      <c r="XA617" s="558"/>
      <c r="XB617" s="558"/>
      <c r="XC617" s="558"/>
      <c r="XD617" s="558"/>
      <c r="XE617" s="558"/>
      <c r="XF617" s="558"/>
      <c r="XG617" s="558"/>
      <c r="XH617" s="558"/>
      <c r="XI617" s="558"/>
      <c r="XJ617" s="558"/>
      <c r="XK617" s="558"/>
      <c r="XL617" s="558"/>
      <c r="XM617" s="558"/>
      <c r="XN617" s="558"/>
      <c r="XO617" s="558"/>
      <c r="XP617" s="558"/>
      <c r="XQ617" s="558"/>
      <c r="XR617" s="558"/>
      <c r="XS617" s="558"/>
      <c r="XT617" s="558"/>
      <c r="XU617" s="558"/>
      <c r="XV617" s="558"/>
      <c r="XW617" s="558"/>
      <c r="XX617" s="558"/>
      <c r="XY617" s="558"/>
      <c r="XZ617" s="558"/>
      <c r="YA617" s="558"/>
      <c r="YB617" s="558"/>
      <c r="YC617" s="558"/>
      <c r="YD617" s="558"/>
      <c r="YE617" s="558"/>
      <c r="YF617" s="558"/>
      <c r="YG617" s="558"/>
      <c r="YH617" s="558"/>
      <c r="YI617" s="558"/>
      <c r="YJ617" s="558"/>
      <c r="YK617" s="558"/>
      <c r="YL617" s="558"/>
      <c r="YM617" s="558"/>
      <c r="YN617" s="558"/>
      <c r="YO617" s="558"/>
      <c r="YP617" s="558"/>
      <c r="YQ617" s="558"/>
      <c r="YR617" s="558"/>
      <c r="YS617" s="558"/>
      <c r="YT617" s="558"/>
      <c r="YU617" s="558"/>
      <c r="YV617" s="558"/>
      <c r="YW617" s="558"/>
      <c r="YX617" s="558"/>
      <c r="YY617" s="558"/>
      <c r="YZ617" s="558"/>
      <c r="ZA617" s="558"/>
      <c r="ZB617" s="558"/>
      <c r="ZC617" s="558"/>
      <c r="ZD617" s="558"/>
      <c r="ZE617" s="558"/>
      <c r="ZF617" s="558"/>
      <c r="ZG617" s="558"/>
      <c r="ZH617" s="558"/>
      <c r="ZI617" s="558"/>
      <c r="ZJ617" s="558"/>
      <c r="ZK617" s="558"/>
      <c r="ZL617" s="558"/>
      <c r="ZM617" s="558"/>
      <c r="ZN617" s="558"/>
      <c r="ZO617" s="558"/>
      <c r="ZP617" s="558"/>
      <c r="ZQ617" s="558"/>
      <c r="ZR617" s="558"/>
      <c r="ZS617" s="558"/>
      <c r="ZT617" s="558"/>
      <c r="ZU617" s="558"/>
      <c r="ZV617" s="558"/>
      <c r="ZW617" s="558"/>
      <c r="ZX617" s="558"/>
      <c r="ZY617" s="558"/>
      <c r="ZZ617" s="558"/>
      <c r="AAA617" s="558"/>
      <c r="AAB617" s="558"/>
      <c r="AAC617" s="558"/>
      <c r="AAD617" s="558"/>
      <c r="AAE617" s="558"/>
      <c r="AAF617" s="558"/>
      <c r="AAG617" s="558"/>
      <c r="AAH617" s="558"/>
      <c r="AAI617" s="558"/>
      <c r="AAJ617" s="558"/>
      <c r="AAK617" s="558"/>
      <c r="AAL617" s="558"/>
      <c r="AAM617" s="558"/>
      <c r="AAN617" s="558"/>
      <c r="AAO617" s="558"/>
      <c r="AAP617" s="558"/>
      <c r="AAQ617" s="558"/>
      <c r="AAR617" s="558"/>
      <c r="AAS617" s="558"/>
      <c r="AAT617" s="558"/>
      <c r="AAU617" s="558"/>
      <c r="AAV617" s="558"/>
      <c r="AAW617" s="558"/>
      <c r="AAX617" s="558"/>
      <c r="AAY617" s="558"/>
      <c r="AAZ617" s="558"/>
      <c r="ABA617" s="558"/>
      <c r="ABB617" s="558"/>
      <c r="ABC617" s="558"/>
      <c r="ABD617" s="558"/>
      <c r="ABE617" s="558"/>
      <c r="ABF617" s="558"/>
      <c r="ABG617" s="558"/>
      <c r="ABH617" s="558"/>
      <c r="ABI617" s="558"/>
      <c r="ABJ617" s="558"/>
      <c r="ABK617" s="558"/>
      <c r="ABL617" s="558"/>
      <c r="ABM617" s="558"/>
      <c r="ABN617" s="558"/>
      <c r="ABO617" s="558"/>
      <c r="ABP617" s="558"/>
      <c r="ABQ617" s="558"/>
      <c r="ABR617" s="558"/>
      <c r="ABS617" s="558"/>
      <c r="ABT617" s="558"/>
      <c r="ABU617" s="558"/>
      <c r="ABV617" s="558"/>
      <c r="ABW617" s="558"/>
      <c r="ABX617" s="558"/>
      <c r="ABY617" s="558"/>
      <c r="ABZ617" s="558"/>
      <c r="ACA617" s="558"/>
      <c r="ACB617" s="558"/>
      <c r="ACC617" s="558"/>
      <c r="ACD617" s="558"/>
      <c r="ACE617" s="558"/>
      <c r="ACF617" s="558"/>
      <c r="ACG617" s="558"/>
      <c r="ACH617" s="558"/>
      <c r="ACI617" s="558"/>
      <c r="ACJ617" s="558"/>
      <c r="ACK617" s="558"/>
      <c r="ACL617" s="558"/>
      <c r="ACM617" s="558"/>
      <c r="ACN617" s="558"/>
      <c r="ACO617" s="558"/>
      <c r="ACP617" s="558"/>
      <c r="ACQ617" s="558"/>
      <c r="ACR617" s="558"/>
      <c r="ACS617" s="558"/>
      <c r="ACT617" s="558"/>
      <c r="ACU617" s="558"/>
      <c r="ACV617" s="558"/>
      <c r="ACW617" s="558"/>
      <c r="ACX617" s="558"/>
      <c r="ACY617" s="558"/>
      <c r="ACZ617" s="558"/>
      <c r="ADA617" s="558"/>
      <c r="ADB617" s="558"/>
      <c r="ADC617" s="558"/>
      <c r="ADD617" s="558"/>
      <c r="ADE617" s="558"/>
      <c r="ADF617" s="558"/>
      <c r="ADG617" s="558"/>
      <c r="ADH617" s="558"/>
      <c r="ADI617" s="558"/>
      <c r="ADJ617" s="558"/>
      <c r="ADK617" s="558"/>
      <c r="ADL617" s="558"/>
      <c r="ADM617" s="558"/>
      <c r="ADN617" s="558"/>
      <c r="ADO617" s="558"/>
      <c r="ADP617" s="558"/>
      <c r="ADQ617" s="558"/>
      <c r="ADR617" s="558"/>
      <c r="ADS617" s="558"/>
      <c r="ADT617" s="558"/>
      <c r="ADU617" s="558"/>
      <c r="ADV617" s="558"/>
      <c r="ADW617" s="558"/>
      <c r="ADX617" s="558"/>
      <c r="ADY617" s="558"/>
      <c r="ADZ617" s="558"/>
      <c r="AEA617" s="558"/>
      <c r="AEB617" s="558"/>
      <c r="AEC617" s="558"/>
      <c r="AED617" s="558"/>
      <c r="AEE617" s="558"/>
      <c r="AEF617" s="558"/>
      <c r="AEG617" s="558"/>
      <c r="AEH617" s="558"/>
      <c r="AEI617" s="558"/>
      <c r="AEJ617" s="558"/>
      <c r="AEK617" s="558"/>
      <c r="AEL617" s="558"/>
      <c r="AEM617" s="558"/>
      <c r="AEN617" s="558"/>
      <c r="AEO617" s="558"/>
      <c r="AEP617" s="558"/>
      <c r="AEQ617" s="558"/>
      <c r="AER617" s="558"/>
      <c r="AES617" s="558"/>
      <c r="AET617" s="558"/>
      <c r="AEU617" s="558"/>
      <c r="AEV617" s="558"/>
      <c r="AEW617" s="558"/>
      <c r="AEX617" s="558"/>
      <c r="AEY617" s="558"/>
      <c r="AEZ617" s="558"/>
      <c r="AFA617" s="558"/>
      <c r="AFB617" s="558"/>
      <c r="AFC617" s="558"/>
      <c r="AFD617" s="558"/>
      <c r="AFE617" s="558"/>
      <c r="AFF617" s="558"/>
      <c r="AFG617" s="558"/>
      <c r="AFH617" s="558"/>
      <c r="AFI617" s="558"/>
      <c r="AFJ617" s="558"/>
      <c r="AFK617" s="558"/>
      <c r="AFL617" s="558"/>
      <c r="AFM617" s="558"/>
      <c r="AFN617" s="558"/>
      <c r="AFO617" s="558"/>
      <c r="AFP617" s="558"/>
      <c r="AFQ617" s="558"/>
      <c r="AFR617" s="558"/>
      <c r="AFS617" s="558"/>
      <c r="AFT617" s="558"/>
      <c r="AFU617" s="558"/>
      <c r="AFV617" s="558"/>
      <c r="AFW617" s="558"/>
      <c r="AFX617" s="558"/>
      <c r="AFY617" s="558"/>
      <c r="AFZ617" s="558"/>
      <c r="AGA617" s="558"/>
      <c r="AGB617" s="558"/>
      <c r="AGC617" s="558"/>
      <c r="AGD617" s="558"/>
      <c r="AGE617" s="558"/>
      <c r="AGF617" s="558"/>
      <c r="AGG617" s="558"/>
      <c r="AGH617" s="558"/>
      <c r="AGI617" s="558"/>
      <c r="AGJ617" s="558"/>
      <c r="AGK617" s="558"/>
      <c r="AGL617" s="558"/>
      <c r="AGM617" s="558"/>
      <c r="AGN617" s="558"/>
      <c r="AGO617" s="558"/>
      <c r="AGP617" s="558"/>
      <c r="AGQ617" s="558"/>
      <c r="AGR617" s="558"/>
      <c r="AGS617" s="558"/>
      <c r="AGT617" s="558"/>
      <c r="AGU617" s="558"/>
      <c r="AGV617" s="558"/>
      <c r="AGW617" s="558"/>
      <c r="AGX617" s="558"/>
      <c r="AGY617" s="558"/>
      <c r="AGZ617" s="558"/>
      <c r="AHA617" s="558"/>
      <c r="AHB617" s="558"/>
      <c r="AHC617" s="558"/>
      <c r="AHD617" s="558"/>
      <c r="AHE617" s="558"/>
      <c r="AHF617" s="558"/>
      <c r="AHG617" s="558"/>
      <c r="AHH617" s="558"/>
      <c r="AHI617" s="558"/>
      <c r="AHJ617" s="558"/>
      <c r="AHK617" s="558"/>
      <c r="AHL617" s="558"/>
      <c r="AHM617" s="558"/>
      <c r="AHN617" s="558"/>
      <c r="AHO617" s="558"/>
      <c r="AHP617" s="558"/>
      <c r="AHQ617" s="558"/>
      <c r="AHR617" s="558"/>
      <c r="AHS617" s="558"/>
      <c r="AHT617" s="558"/>
      <c r="AHU617" s="558"/>
      <c r="AHV617" s="558"/>
      <c r="AHW617" s="558"/>
      <c r="AHX617" s="558"/>
      <c r="AHY617" s="558"/>
      <c r="AHZ617" s="558"/>
      <c r="AIA617" s="558"/>
      <c r="AIB617" s="558"/>
      <c r="AIC617" s="558"/>
      <c r="AID617" s="558"/>
      <c r="AIE617" s="558"/>
      <c r="AIF617" s="558"/>
      <c r="AIG617" s="558"/>
      <c r="AIH617" s="558"/>
      <c r="AII617" s="558"/>
      <c r="AIJ617" s="558"/>
      <c r="AIK617" s="558"/>
      <c r="AIL617" s="558"/>
      <c r="AIM617" s="558"/>
      <c r="AIN617" s="558"/>
      <c r="AIO617" s="558"/>
      <c r="AIP617" s="558"/>
      <c r="AIQ617" s="558"/>
      <c r="AIR617" s="558"/>
      <c r="AIS617" s="558"/>
      <c r="AIT617" s="558"/>
      <c r="AIU617" s="558"/>
      <c r="AIV617" s="558"/>
      <c r="AIW617" s="558"/>
      <c r="AIX617" s="558"/>
      <c r="AIY617" s="558"/>
      <c r="AIZ617" s="558"/>
      <c r="AJA617" s="558"/>
      <c r="AJB617" s="558"/>
      <c r="AJC617" s="558"/>
      <c r="AJD617" s="558"/>
      <c r="AJE617" s="558"/>
      <c r="AJF617" s="558"/>
      <c r="AJG617" s="558"/>
      <c r="AJH617" s="558"/>
      <c r="AJI617" s="558"/>
      <c r="AJJ617" s="558"/>
      <c r="AJK617" s="558"/>
      <c r="AJL617" s="558"/>
      <c r="AJM617" s="558"/>
      <c r="AJN617" s="558"/>
      <c r="AJO617" s="558"/>
      <c r="AJP617" s="558"/>
      <c r="AJQ617" s="558"/>
      <c r="AJR617" s="558"/>
      <c r="AJS617" s="558"/>
      <c r="AJT617" s="558"/>
      <c r="AJU617" s="558"/>
      <c r="AJV617" s="558"/>
      <c r="AJW617" s="558"/>
      <c r="AJX617" s="558"/>
      <c r="AJY617" s="558"/>
      <c r="AJZ617" s="558"/>
      <c r="AKA617" s="558"/>
      <c r="AKB617" s="558"/>
      <c r="AKC617" s="558"/>
      <c r="AKD617" s="558"/>
      <c r="AKE617" s="558"/>
      <c r="AKF617" s="558"/>
      <c r="AKG617" s="558"/>
      <c r="AKH617" s="558"/>
      <c r="AKI617" s="558"/>
      <c r="AKJ617" s="558"/>
      <c r="AKK617" s="558"/>
      <c r="AKL617" s="558"/>
      <c r="AKM617" s="558"/>
      <c r="AKN617" s="558"/>
      <c r="AKO617" s="558"/>
      <c r="AKP617" s="558"/>
      <c r="AKQ617" s="558"/>
      <c r="AKR617" s="558"/>
      <c r="AKS617" s="558"/>
      <c r="AKT617" s="558"/>
      <c r="AKU617" s="558"/>
      <c r="AKV617" s="558"/>
      <c r="AKW617" s="558"/>
      <c r="AKX617" s="558"/>
      <c r="AKY617" s="558"/>
      <c r="AKZ617" s="558"/>
      <c r="ALA617" s="558"/>
      <c r="ALB617" s="558"/>
      <c r="ALC617" s="558"/>
      <c r="ALD617" s="558"/>
      <c r="ALE617" s="558"/>
      <c r="ALF617" s="558"/>
      <c r="ALG617" s="558"/>
      <c r="ALH617" s="558"/>
      <c r="ALI617" s="558"/>
      <c r="ALJ617" s="558"/>
      <c r="ALK617" s="558"/>
      <c r="ALL617" s="558"/>
      <c r="ALM617" s="558"/>
      <c r="ALN617" s="558"/>
      <c r="ALO617" s="558"/>
      <c r="ALP617" s="558"/>
      <c r="ALQ617" s="558"/>
      <c r="ALR617" s="558"/>
      <c r="ALS617" s="558"/>
      <c r="ALT617" s="558"/>
      <c r="ALU617" s="558"/>
      <c r="ALV617" s="558"/>
      <c r="ALW617" s="558"/>
      <c r="ALX617" s="558"/>
      <c r="ALY617" s="558"/>
      <c r="ALZ617" s="558"/>
      <c r="AMA617" s="558"/>
      <c r="AMB617" s="558"/>
      <c r="AMC617" s="558"/>
      <c r="AMD617" s="558"/>
      <c r="AME617" s="558"/>
      <c r="AMF617" s="558"/>
      <c r="AMG617" s="558"/>
      <c r="AMH617" s="558"/>
      <c r="AMI617" s="558"/>
      <c r="AMJ617" s="558"/>
      <c r="AMK617" s="558"/>
      <c r="AML617" s="558"/>
      <c r="AMM617" s="558"/>
      <c r="AMN617" s="558"/>
      <c r="AMO617" s="558"/>
      <c r="AMP617" s="558"/>
      <c r="AMQ617" s="558"/>
      <c r="AMR617" s="558"/>
      <c r="AMS617" s="558"/>
      <c r="AMT617" s="558"/>
      <c r="AMU617" s="558"/>
      <c r="AMV617" s="558"/>
      <c r="AMW617" s="558"/>
      <c r="AMX617" s="558"/>
      <c r="AMY617" s="558"/>
      <c r="AMZ617" s="558"/>
      <c r="ANA617" s="558"/>
      <c r="ANB617" s="558"/>
      <c r="ANC617" s="558"/>
      <c r="AND617" s="558"/>
      <c r="ANE617" s="558"/>
      <c r="ANF617" s="558"/>
      <c r="ANG617" s="558"/>
      <c r="ANH617" s="558"/>
      <c r="ANI617" s="558"/>
      <c r="ANJ617" s="558"/>
      <c r="ANK617" s="558"/>
      <c r="ANL617" s="558"/>
      <c r="ANM617" s="558"/>
      <c r="ANN617" s="558"/>
      <c r="ANO617" s="558"/>
      <c r="ANP617" s="558"/>
      <c r="ANQ617" s="558"/>
      <c r="ANR617" s="558"/>
      <c r="ANS617" s="558"/>
      <c r="ANT617" s="558"/>
      <c r="ANU617" s="558"/>
      <c r="ANV617" s="558"/>
      <c r="ANW617" s="558"/>
      <c r="ANX617" s="558"/>
      <c r="ANY617" s="558"/>
      <c r="ANZ617" s="558"/>
      <c r="AOA617" s="558"/>
      <c r="AOB617" s="558"/>
      <c r="AOC617" s="558"/>
      <c r="AOD617" s="558"/>
      <c r="AOE617" s="558"/>
      <c r="AOF617" s="558"/>
      <c r="AOG617" s="558"/>
      <c r="AOH617" s="558"/>
      <c r="AOI617" s="558"/>
      <c r="AOJ617" s="558"/>
      <c r="AOK617" s="558"/>
      <c r="AOL617" s="558"/>
      <c r="AOM617" s="558"/>
      <c r="AON617" s="558"/>
      <c r="AOO617" s="558"/>
      <c r="AOP617" s="558"/>
      <c r="AOQ617" s="558"/>
      <c r="AOR617" s="558"/>
      <c r="AOS617" s="558"/>
      <c r="AOT617" s="558"/>
      <c r="AOU617" s="558"/>
      <c r="AOV617" s="558"/>
      <c r="AOW617" s="558"/>
      <c r="AOX617" s="558"/>
      <c r="AOY617" s="558"/>
      <c r="AOZ617" s="558"/>
      <c r="APA617" s="558"/>
      <c r="APB617" s="558"/>
      <c r="APC617" s="558"/>
      <c r="APD617" s="558"/>
      <c r="APE617" s="558"/>
      <c r="APF617" s="558"/>
      <c r="APG617" s="558"/>
      <c r="APH617" s="558"/>
      <c r="API617" s="558"/>
      <c r="APJ617" s="558"/>
      <c r="APK617" s="558"/>
      <c r="APL617" s="558"/>
      <c r="APM617" s="558"/>
      <c r="APN617" s="558"/>
      <c r="APO617" s="558"/>
      <c r="APP617" s="558"/>
      <c r="APQ617" s="558"/>
      <c r="APR617" s="558"/>
      <c r="APS617" s="558"/>
      <c r="APT617" s="558"/>
      <c r="APU617" s="558"/>
      <c r="APV617" s="558"/>
      <c r="APW617" s="558"/>
      <c r="APX617" s="558"/>
      <c r="APY617" s="558"/>
      <c r="APZ617" s="558"/>
      <c r="AQA617" s="558"/>
      <c r="AQB617" s="558"/>
      <c r="AQC617" s="558"/>
      <c r="AQD617" s="558"/>
      <c r="AQE617" s="558"/>
      <c r="AQF617" s="558"/>
      <c r="AQG617" s="558"/>
      <c r="AQH617" s="558"/>
      <c r="AQI617" s="558"/>
      <c r="AQJ617" s="558"/>
      <c r="AQK617" s="558"/>
      <c r="AQL617" s="558"/>
      <c r="AQM617" s="558"/>
      <c r="AQN617" s="558"/>
      <c r="AQO617" s="558"/>
      <c r="AQP617" s="558"/>
      <c r="AQQ617" s="558"/>
      <c r="AQR617" s="558"/>
      <c r="AQS617" s="558"/>
      <c r="AQT617" s="558"/>
      <c r="AQU617" s="558"/>
      <c r="AQV617" s="558"/>
      <c r="AQW617" s="558"/>
      <c r="AQX617" s="558"/>
      <c r="AQY617" s="558"/>
      <c r="AQZ617" s="558"/>
      <c r="ARA617" s="558"/>
      <c r="ARB617" s="558"/>
      <c r="ARC617" s="558"/>
      <c r="ARD617" s="558"/>
      <c r="ARE617" s="558"/>
      <c r="ARF617" s="558"/>
      <c r="ARG617" s="558"/>
      <c r="ARH617" s="558"/>
      <c r="ARI617" s="558"/>
      <c r="ARJ617" s="558"/>
      <c r="ARK617" s="558"/>
      <c r="ARL617" s="558"/>
      <c r="ARM617" s="558"/>
      <c r="ARN617" s="558"/>
      <c r="ARO617" s="558"/>
      <c r="ARP617" s="558"/>
      <c r="ARQ617" s="558"/>
      <c r="ARR617" s="558"/>
      <c r="ARS617" s="558"/>
      <c r="ART617" s="558"/>
      <c r="ARU617" s="558"/>
      <c r="ARV617" s="558"/>
      <c r="ARW617" s="558"/>
      <c r="ARX617" s="558"/>
      <c r="ARY617" s="558"/>
      <c r="ARZ617" s="558"/>
      <c r="ASA617" s="558"/>
      <c r="ASB617" s="558"/>
      <c r="ASC617" s="558"/>
      <c r="ASD617" s="558"/>
      <c r="ASE617" s="558"/>
      <c r="ASF617" s="558"/>
      <c r="ASG617" s="558"/>
      <c r="ASH617" s="558"/>
      <c r="ASI617" s="558"/>
      <c r="ASJ617" s="558"/>
      <c r="ASK617" s="558"/>
      <c r="ASL617" s="558"/>
      <c r="ASM617" s="558"/>
      <c r="ASN617" s="558"/>
      <c r="ASO617" s="558"/>
      <c r="ASP617" s="558"/>
      <c r="ASQ617" s="558"/>
      <c r="ASR617" s="558"/>
      <c r="ASS617" s="558"/>
      <c r="AST617" s="558"/>
      <c r="ASU617" s="558"/>
      <c r="ASV617" s="558"/>
      <c r="ASW617" s="558"/>
      <c r="ASX617" s="558"/>
      <c r="ASY617" s="558"/>
      <c r="ASZ617" s="558"/>
      <c r="ATA617" s="558"/>
      <c r="ATB617" s="558"/>
      <c r="ATC617" s="558"/>
      <c r="ATD617" s="558"/>
      <c r="ATE617" s="558"/>
      <c r="ATF617" s="558"/>
      <c r="ATG617" s="558"/>
      <c r="ATH617" s="558"/>
      <c r="ATI617" s="558"/>
      <c r="ATJ617" s="558"/>
      <c r="ATK617" s="558"/>
      <c r="ATL617" s="558"/>
      <c r="ATM617" s="558"/>
      <c r="ATN617" s="558"/>
      <c r="ATO617" s="558"/>
      <c r="ATP617" s="558"/>
      <c r="ATQ617" s="558"/>
      <c r="ATR617" s="558"/>
      <c r="ATS617" s="558"/>
      <c r="ATT617" s="558"/>
      <c r="ATU617" s="558"/>
      <c r="ATV617" s="558"/>
      <c r="ATW617" s="558"/>
      <c r="ATX617" s="558"/>
      <c r="ATY617" s="558"/>
      <c r="ATZ617" s="558"/>
      <c r="AUA617" s="558"/>
      <c r="AUB617" s="558"/>
      <c r="AUC617" s="558"/>
      <c r="AUD617" s="558"/>
      <c r="AUE617" s="558"/>
      <c r="AUF617" s="558"/>
      <c r="AUG617" s="558"/>
      <c r="AUH617" s="558"/>
      <c r="AUI617" s="558"/>
      <c r="AUJ617" s="558"/>
      <c r="AUK617" s="558"/>
      <c r="AUL617" s="558"/>
      <c r="AUM617" s="558"/>
      <c r="AUN617" s="558"/>
      <c r="AUO617" s="558"/>
      <c r="AUP617" s="558"/>
      <c r="AUQ617" s="558"/>
      <c r="AUR617" s="558"/>
      <c r="AUS617" s="558"/>
      <c r="AUT617" s="558"/>
      <c r="AUU617" s="558"/>
      <c r="AUV617" s="558"/>
      <c r="AUW617" s="558"/>
      <c r="AUX617" s="558"/>
      <c r="AUY617" s="558"/>
      <c r="AUZ617" s="558"/>
      <c r="AVA617" s="558"/>
      <c r="AVB617" s="558"/>
      <c r="AVC617" s="558"/>
      <c r="AVD617" s="558"/>
      <c r="AVE617" s="558"/>
      <c r="AVF617" s="558"/>
      <c r="AVG617" s="558"/>
      <c r="AVH617" s="558"/>
      <c r="AVI617" s="558"/>
      <c r="AVJ617" s="558"/>
      <c r="AVK617" s="558"/>
      <c r="AVL617" s="558"/>
      <c r="AVM617" s="558"/>
      <c r="AVN617" s="558"/>
      <c r="AVO617" s="558"/>
      <c r="AVP617" s="558"/>
      <c r="AVQ617" s="558"/>
      <c r="AVR617" s="558"/>
      <c r="AVS617" s="558"/>
      <c r="AVT617" s="558"/>
      <c r="AVU617" s="558"/>
      <c r="AVV617" s="558"/>
      <c r="AVW617" s="558"/>
      <c r="AVX617" s="558"/>
      <c r="AVY617" s="558"/>
      <c r="AVZ617" s="558"/>
      <c r="AWA617" s="558"/>
      <c r="AWB617" s="558"/>
      <c r="AWC617" s="558"/>
      <c r="AWD617" s="558"/>
      <c r="AWE617" s="558"/>
      <c r="AWF617" s="558"/>
      <c r="AWG617" s="558"/>
      <c r="AWH617" s="558"/>
      <c r="AWI617" s="558"/>
      <c r="AWJ617" s="558"/>
      <c r="AWK617" s="558"/>
      <c r="AWL617" s="558"/>
      <c r="AWM617" s="558"/>
      <c r="AWN617" s="558"/>
      <c r="AWO617" s="558"/>
      <c r="AWP617" s="558"/>
      <c r="AWQ617" s="558"/>
      <c r="AWR617" s="558"/>
      <c r="AWS617" s="558"/>
      <c r="AWT617" s="558"/>
      <c r="AWU617" s="558"/>
      <c r="AWV617" s="558"/>
      <c r="AWW617" s="558"/>
      <c r="AWX617" s="558"/>
      <c r="AWY617" s="558"/>
      <c r="AWZ617" s="558"/>
      <c r="AXA617" s="558"/>
      <c r="AXB617" s="558"/>
      <c r="AXC617" s="558"/>
      <c r="AXD617" s="558"/>
      <c r="AXE617" s="558"/>
      <c r="AXF617" s="558"/>
      <c r="AXG617" s="558"/>
      <c r="AXH617" s="558"/>
      <c r="AXI617" s="558"/>
      <c r="AXJ617" s="558"/>
      <c r="AXK617" s="558"/>
      <c r="AXL617" s="558"/>
      <c r="AXM617" s="558"/>
      <c r="AXN617" s="558"/>
      <c r="AXO617" s="558"/>
      <c r="AXP617" s="558"/>
      <c r="AXQ617" s="558"/>
      <c r="AXR617" s="558"/>
      <c r="AXS617" s="558"/>
      <c r="AXT617" s="558"/>
      <c r="AXU617" s="558"/>
      <c r="AXV617" s="558"/>
      <c r="AXW617" s="558"/>
      <c r="AXX617" s="558"/>
      <c r="AXY617" s="558"/>
      <c r="AXZ617" s="558"/>
      <c r="AYA617" s="558"/>
      <c r="AYB617" s="558"/>
      <c r="AYC617" s="558"/>
      <c r="AYD617" s="558"/>
      <c r="AYE617" s="558"/>
      <c r="AYF617" s="558"/>
      <c r="AYG617" s="558"/>
      <c r="AYH617" s="558"/>
      <c r="AYI617" s="558"/>
      <c r="AYJ617" s="558"/>
      <c r="AYK617" s="558"/>
      <c r="AYL617" s="558"/>
      <c r="AYM617" s="558"/>
      <c r="AYN617" s="558"/>
      <c r="AYO617" s="558"/>
      <c r="AYP617" s="558"/>
      <c r="AYQ617" s="558"/>
      <c r="AYR617" s="558"/>
      <c r="AYS617" s="558"/>
      <c r="AYT617" s="558"/>
      <c r="AYU617" s="558"/>
      <c r="AYV617" s="558"/>
      <c r="AYW617" s="558"/>
      <c r="AYX617" s="558"/>
      <c r="AYY617" s="558"/>
      <c r="AYZ617" s="558"/>
      <c r="AZA617" s="558"/>
      <c r="AZB617" s="558"/>
      <c r="AZC617" s="558"/>
      <c r="AZD617" s="558"/>
      <c r="AZE617" s="558"/>
      <c r="AZF617" s="558"/>
      <c r="AZG617" s="558"/>
      <c r="AZH617" s="558"/>
      <c r="AZI617" s="558"/>
      <c r="AZJ617" s="558"/>
      <c r="AZK617" s="558"/>
      <c r="AZL617" s="558"/>
      <c r="AZM617" s="558"/>
      <c r="AZN617" s="558"/>
      <c r="AZO617" s="558"/>
      <c r="AZP617" s="558"/>
      <c r="AZQ617" s="558"/>
      <c r="AZR617" s="558"/>
      <c r="AZS617" s="558"/>
      <c r="AZT617" s="558"/>
      <c r="AZU617" s="558"/>
      <c r="AZV617" s="558"/>
      <c r="AZW617" s="558"/>
      <c r="AZX617" s="558"/>
      <c r="AZY617" s="558"/>
      <c r="AZZ617" s="558"/>
      <c r="BAA617" s="558"/>
      <c r="BAB617" s="558"/>
      <c r="BAC617" s="558"/>
      <c r="BAD617" s="558"/>
      <c r="BAE617" s="558"/>
      <c r="BAF617" s="558"/>
      <c r="BAG617" s="558"/>
      <c r="BAH617" s="558"/>
      <c r="BAI617" s="558"/>
      <c r="BAJ617" s="558"/>
      <c r="BAK617" s="558"/>
      <c r="BAL617" s="558"/>
      <c r="BAM617" s="558"/>
      <c r="BAN617" s="558"/>
      <c r="BAO617" s="558"/>
      <c r="BAP617" s="558"/>
      <c r="BAQ617" s="558"/>
      <c r="BAR617" s="558"/>
      <c r="BAS617" s="558"/>
      <c r="BAT617" s="558"/>
      <c r="BAU617" s="558"/>
      <c r="BAV617" s="558"/>
      <c r="BAW617" s="558"/>
      <c r="BAX617" s="558"/>
      <c r="BAY617" s="558"/>
      <c r="BAZ617" s="558"/>
      <c r="BBA617" s="558"/>
      <c r="BBB617" s="558"/>
      <c r="BBC617" s="558"/>
      <c r="BBD617" s="558"/>
      <c r="BBE617" s="558"/>
      <c r="BBF617" s="558"/>
      <c r="BBG617" s="558"/>
      <c r="BBH617" s="558"/>
      <c r="BBI617" s="558"/>
      <c r="BBJ617" s="558"/>
      <c r="BBK617" s="558"/>
      <c r="BBL617" s="558"/>
      <c r="BBM617" s="558"/>
      <c r="BBN617" s="558"/>
      <c r="BBO617" s="558"/>
      <c r="BBP617" s="558"/>
      <c r="BBQ617" s="558"/>
      <c r="BBR617" s="558"/>
      <c r="BBS617" s="558"/>
      <c r="BBT617" s="558"/>
      <c r="BBU617" s="558"/>
      <c r="BBV617" s="558"/>
      <c r="BBW617" s="558"/>
      <c r="BBX617" s="558"/>
      <c r="BBY617" s="558"/>
      <c r="BBZ617" s="558"/>
      <c r="BCA617" s="558"/>
      <c r="BCB617" s="558"/>
      <c r="BCC617" s="558"/>
      <c r="BCD617" s="558"/>
      <c r="BCE617" s="558"/>
      <c r="BCF617" s="558"/>
      <c r="BCG617" s="558"/>
      <c r="BCH617" s="558"/>
      <c r="BCI617" s="558"/>
      <c r="BCJ617" s="558"/>
      <c r="BCK617" s="558"/>
      <c r="BCL617" s="558"/>
      <c r="BCM617" s="558"/>
      <c r="BCN617" s="558"/>
      <c r="BCO617" s="558"/>
      <c r="BCP617" s="558"/>
      <c r="BCQ617" s="558"/>
      <c r="BCR617" s="558"/>
      <c r="BCS617" s="558"/>
      <c r="BCT617" s="558"/>
      <c r="BCU617" s="558"/>
      <c r="BCV617" s="558"/>
      <c r="BCW617" s="558"/>
      <c r="BCX617" s="558"/>
      <c r="BCY617" s="558"/>
      <c r="BCZ617" s="558"/>
      <c r="BDA617" s="558"/>
      <c r="BDB617" s="558"/>
      <c r="BDC617" s="558"/>
      <c r="BDD617" s="558"/>
      <c r="BDE617" s="558"/>
      <c r="BDF617" s="558"/>
      <c r="BDG617" s="558"/>
      <c r="BDH617" s="558"/>
      <c r="BDI617" s="558"/>
      <c r="BDJ617" s="558"/>
      <c r="BDK617" s="558"/>
      <c r="BDL617" s="558"/>
      <c r="BDM617" s="558"/>
      <c r="BDN617" s="558"/>
      <c r="BDO617" s="558"/>
      <c r="BDP617" s="558"/>
      <c r="BDQ617" s="558"/>
      <c r="BDR617" s="558"/>
      <c r="BDS617" s="558"/>
      <c r="BDT617" s="558"/>
      <c r="BDU617" s="558"/>
      <c r="BDV617" s="558"/>
      <c r="BDW617" s="558"/>
      <c r="BDX617" s="558"/>
      <c r="BDY617" s="558"/>
      <c r="BDZ617" s="558"/>
      <c r="BEA617" s="558"/>
      <c r="BEB617" s="558"/>
      <c r="BEC617" s="558"/>
      <c r="BED617" s="558"/>
      <c r="BEE617" s="558"/>
      <c r="BEF617" s="558"/>
      <c r="BEG617" s="558"/>
      <c r="BEH617" s="558"/>
      <c r="BEI617" s="558"/>
      <c r="BEJ617" s="558"/>
      <c r="BEK617" s="558"/>
      <c r="BEL617" s="558"/>
      <c r="BEM617" s="558"/>
      <c r="BEN617" s="558"/>
      <c r="BEO617" s="558"/>
      <c r="BEP617" s="558"/>
      <c r="BEQ617" s="558"/>
      <c r="BER617" s="558"/>
      <c r="BES617" s="558"/>
      <c r="BET617" s="558"/>
      <c r="BEU617" s="558"/>
      <c r="BEV617" s="558"/>
      <c r="BEW617" s="558"/>
      <c r="BEX617" s="558"/>
      <c r="BEY617" s="558"/>
      <c r="BEZ617" s="558"/>
      <c r="BFA617" s="558"/>
      <c r="BFB617" s="558"/>
      <c r="BFC617" s="558"/>
      <c r="BFD617" s="558"/>
      <c r="BFE617" s="558"/>
      <c r="BFF617" s="558"/>
      <c r="BFG617" s="558"/>
      <c r="BFH617" s="558"/>
      <c r="BFI617" s="558"/>
      <c r="BFJ617" s="558"/>
      <c r="BFK617" s="558"/>
      <c r="BFL617" s="558"/>
      <c r="BFM617" s="558"/>
      <c r="BFN617" s="558"/>
      <c r="BFO617" s="558"/>
      <c r="BFP617" s="558"/>
      <c r="BFQ617" s="558"/>
      <c r="BFR617" s="558"/>
      <c r="BFS617" s="558"/>
      <c r="BFT617" s="558"/>
      <c r="BFU617" s="558"/>
      <c r="BFV617" s="558"/>
      <c r="BFW617" s="558"/>
      <c r="BFX617" s="558"/>
      <c r="BFY617" s="558"/>
      <c r="BFZ617" s="558"/>
      <c r="BGA617" s="558"/>
      <c r="BGB617" s="558"/>
      <c r="BGC617" s="558"/>
      <c r="BGD617" s="558"/>
      <c r="BGE617" s="558"/>
      <c r="BGF617" s="558"/>
      <c r="BGG617" s="558"/>
      <c r="BGH617" s="558"/>
      <c r="BGI617" s="558"/>
      <c r="BGJ617" s="558"/>
      <c r="BGK617" s="558"/>
      <c r="BGL617" s="558"/>
      <c r="BGM617" s="558"/>
      <c r="BGN617" s="558"/>
      <c r="BGO617" s="558"/>
      <c r="BGP617" s="558"/>
      <c r="BGQ617" s="558"/>
      <c r="BGR617" s="558"/>
      <c r="BGS617" s="558"/>
      <c r="BGT617" s="558"/>
      <c r="BGU617" s="558"/>
      <c r="BGV617" s="558"/>
      <c r="BGW617" s="558"/>
      <c r="BGX617" s="558"/>
      <c r="BGY617" s="558"/>
      <c r="BGZ617" s="558"/>
      <c r="BHA617" s="558"/>
      <c r="BHB617" s="558"/>
      <c r="BHC617" s="558"/>
      <c r="BHD617" s="558"/>
      <c r="BHE617" s="558"/>
      <c r="BHF617" s="558"/>
      <c r="BHG617" s="558"/>
      <c r="BHH617" s="558"/>
      <c r="BHI617" s="558"/>
      <c r="BHJ617" s="558"/>
      <c r="BHK617" s="558"/>
      <c r="BHL617" s="558"/>
      <c r="BHM617" s="558"/>
      <c r="BHN617" s="558"/>
      <c r="BHO617" s="558"/>
      <c r="BHP617" s="558"/>
      <c r="BHQ617" s="558"/>
      <c r="BHR617" s="558"/>
      <c r="BHS617" s="558"/>
      <c r="BHT617" s="558"/>
      <c r="BHU617" s="558"/>
      <c r="BHV617" s="558"/>
      <c r="BHW617" s="558"/>
      <c r="BHX617" s="558"/>
      <c r="BHY617" s="558"/>
      <c r="BHZ617" s="558"/>
      <c r="BIA617" s="558"/>
      <c r="BIB617" s="558"/>
      <c r="BIC617" s="558"/>
      <c r="BID617" s="558"/>
      <c r="BIE617" s="558"/>
      <c r="BIF617" s="558"/>
      <c r="BIG617" s="558"/>
      <c r="BIH617" s="558"/>
      <c r="BII617" s="558"/>
      <c r="BIJ617" s="558"/>
      <c r="BIK617" s="558"/>
      <c r="BIL617" s="558"/>
      <c r="BIM617" s="558"/>
      <c r="BIN617" s="558"/>
      <c r="BIO617" s="558"/>
      <c r="BIP617" s="558"/>
      <c r="BIQ617" s="558"/>
      <c r="BIR617" s="558"/>
      <c r="BIS617" s="558"/>
      <c r="BIT617" s="558"/>
      <c r="BIU617" s="558"/>
      <c r="BIV617" s="558"/>
      <c r="BIW617" s="558"/>
      <c r="BIX617" s="558"/>
      <c r="BIY617" s="558"/>
      <c r="BIZ617" s="558"/>
      <c r="BJA617" s="558"/>
      <c r="BJB617" s="558"/>
      <c r="BJC617" s="558"/>
      <c r="BJD617" s="558"/>
      <c r="BJE617" s="558"/>
      <c r="BJF617" s="558"/>
      <c r="BJG617" s="558"/>
      <c r="BJH617" s="558"/>
      <c r="BJI617" s="558"/>
      <c r="BJJ617" s="558"/>
      <c r="BJK617" s="558"/>
      <c r="BJL617" s="558"/>
      <c r="BJM617" s="558"/>
      <c r="BJN617" s="558"/>
      <c r="BJO617" s="558"/>
      <c r="BJP617" s="558"/>
      <c r="BJQ617" s="558"/>
      <c r="BJR617" s="558"/>
      <c r="BJS617" s="558"/>
      <c r="BJT617" s="558"/>
      <c r="BJU617" s="558"/>
      <c r="BJV617" s="558"/>
      <c r="BJW617" s="558"/>
      <c r="BJX617" s="558"/>
      <c r="BJY617" s="558"/>
      <c r="BJZ617" s="558"/>
      <c r="BKA617" s="558"/>
      <c r="BKB617" s="558"/>
      <c r="BKC617" s="558"/>
      <c r="BKD617" s="558"/>
      <c r="BKE617" s="558"/>
      <c r="BKF617" s="558"/>
      <c r="BKG617" s="558"/>
      <c r="BKH617" s="558"/>
      <c r="BKI617" s="558"/>
      <c r="BKJ617" s="558"/>
      <c r="BKK617" s="558"/>
      <c r="BKL617" s="558"/>
      <c r="BKM617" s="558"/>
      <c r="BKN617" s="558"/>
      <c r="BKO617" s="558"/>
      <c r="BKP617" s="558"/>
      <c r="BKQ617" s="558"/>
      <c r="BKR617" s="558"/>
      <c r="BKS617" s="558"/>
      <c r="BKT617" s="558"/>
      <c r="BKU617" s="558"/>
      <c r="BKV617" s="558"/>
      <c r="BKW617" s="558"/>
      <c r="BKX617" s="558"/>
      <c r="BKY617" s="558"/>
      <c r="BKZ617" s="558"/>
      <c r="BLA617" s="558"/>
      <c r="BLB617" s="558"/>
      <c r="BLC617" s="558"/>
      <c r="BLD617" s="558"/>
      <c r="BLE617" s="558"/>
      <c r="BLF617" s="558"/>
      <c r="BLG617" s="558"/>
      <c r="BLH617" s="558"/>
      <c r="BLI617" s="558"/>
      <c r="BLJ617" s="558"/>
      <c r="BLK617" s="558"/>
      <c r="BLL617" s="558"/>
      <c r="BLM617" s="558"/>
      <c r="BLN617" s="558"/>
      <c r="BLO617" s="558"/>
      <c r="BLP617" s="558"/>
      <c r="BLQ617" s="558"/>
      <c r="BLR617" s="558"/>
      <c r="BLS617" s="558"/>
      <c r="BLT617" s="558"/>
      <c r="BLU617" s="558"/>
      <c r="BLV617" s="558"/>
      <c r="BLW617" s="558"/>
      <c r="BLX617" s="558"/>
      <c r="BLY617" s="558"/>
      <c r="BLZ617" s="558"/>
      <c r="BMA617" s="558"/>
      <c r="BMB617" s="558"/>
      <c r="BMC617" s="558"/>
      <c r="BMD617" s="558"/>
      <c r="BME617" s="558"/>
      <c r="BMF617" s="558"/>
      <c r="BMG617" s="558"/>
      <c r="BMH617" s="558"/>
      <c r="BMI617" s="558"/>
      <c r="BMJ617" s="558"/>
      <c r="BMK617" s="558"/>
      <c r="BML617" s="558"/>
      <c r="BMM617" s="558"/>
      <c r="BMN617" s="558"/>
      <c r="BMO617" s="558"/>
      <c r="BMP617" s="558"/>
      <c r="BMQ617" s="558"/>
      <c r="BMR617" s="558"/>
      <c r="BMS617" s="558"/>
      <c r="BMT617" s="558"/>
      <c r="BMU617" s="558"/>
      <c r="BMV617" s="558"/>
      <c r="BMW617" s="558"/>
      <c r="BMX617" s="558"/>
      <c r="BMY617" s="558"/>
      <c r="BMZ617" s="558"/>
      <c r="BNA617" s="558"/>
      <c r="BNB617" s="558"/>
      <c r="BNC617" s="558"/>
      <c r="BND617" s="558"/>
      <c r="BNE617" s="558"/>
      <c r="BNF617" s="558"/>
      <c r="BNG617" s="558"/>
      <c r="BNH617" s="558"/>
      <c r="BNI617" s="558"/>
      <c r="BNJ617" s="558"/>
      <c r="BNK617" s="558"/>
      <c r="BNL617" s="558"/>
      <c r="BNM617" s="558"/>
      <c r="BNN617" s="558"/>
      <c r="BNO617" s="558"/>
      <c r="BNP617" s="558"/>
      <c r="BNQ617" s="558"/>
      <c r="BNR617" s="558"/>
      <c r="BNS617" s="558"/>
      <c r="BNT617" s="558"/>
      <c r="BNU617" s="558"/>
      <c r="BNV617" s="558"/>
      <c r="BNW617" s="558"/>
      <c r="BNX617" s="558"/>
      <c r="BNY617" s="558"/>
      <c r="BNZ617" s="558"/>
      <c r="BOA617" s="558"/>
      <c r="BOB617" s="558"/>
      <c r="BOC617" s="558"/>
      <c r="BOD617" s="558"/>
      <c r="BOE617" s="558"/>
      <c r="BOF617" s="558"/>
      <c r="BOG617" s="558"/>
      <c r="BOH617" s="558"/>
      <c r="BOI617" s="558"/>
      <c r="BOJ617" s="558"/>
      <c r="BOK617" s="558"/>
      <c r="BOL617" s="558"/>
      <c r="BOM617" s="558"/>
      <c r="BON617" s="558"/>
      <c r="BOO617" s="558"/>
      <c r="BOP617" s="558"/>
      <c r="BOQ617" s="558"/>
      <c r="BOR617" s="558"/>
      <c r="BOS617" s="558"/>
      <c r="BOT617" s="558"/>
      <c r="BOU617" s="558"/>
      <c r="BOV617" s="558"/>
      <c r="BOW617" s="558"/>
      <c r="BOX617" s="558"/>
      <c r="BOY617" s="558"/>
      <c r="BOZ617" s="558"/>
      <c r="BPA617" s="558"/>
      <c r="BPB617" s="558"/>
      <c r="BPC617" s="558"/>
      <c r="BPD617" s="558"/>
      <c r="BPE617" s="558"/>
      <c r="BPF617" s="558"/>
      <c r="BPG617" s="558"/>
      <c r="BPH617" s="558"/>
      <c r="BPI617" s="558"/>
      <c r="BPJ617" s="558"/>
      <c r="BPK617" s="558"/>
      <c r="BPL617" s="558"/>
      <c r="BPM617" s="558"/>
      <c r="BPN617" s="558"/>
      <c r="BPO617" s="558"/>
      <c r="BPP617" s="558"/>
      <c r="BPQ617" s="558"/>
      <c r="BPR617" s="558"/>
      <c r="BPS617" s="558"/>
      <c r="BPT617" s="558"/>
      <c r="BPU617" s="558"/>
      <c r="BPV617" s="558"/>
      <c r="BPW617" s="558"/>
      <c r="BPX617" s="558"/>
      <c r="BPY617" s="558"/>
      <c r="BPZ617" s="558"/>
      <c r="BQA617" s="558"/>
      <c r="BQB617" s="558"/>
      <c r="BQC617" s="558"/>
      <c r="BQD617" s="558"/>
      <c r="BQE617" s="558"/>
      <c r="BQF617" s="558"/>
      <c r="BQG617" s="558"/>
      <c r="BQH617" s="558"/>
      <c r="BQI617" s="558"/>
      <c r="BQJ617" s="558"/>
      <c r="BQK617" s="558"/>
      <c r="BQL617" s="558"/>
      <c r="BQM617" s="558"/>
      <c r="BQN617" s="558"/>
      <c r="BQO617" s="558"/>
      <c r="BQP617" s="558"/>
      <c r="BQQ617" s="558"/>
      <c r="BQR617" s="558"/>
      <c r="BQS617" s="558"/>
      <c r="BQT617" s="558"/>
      <c r="BQU617" s="558"/>
      <c r="BQV617" s="558"/>
      <c r="BQW617" s="558"/>
      <c r="BQX617" s="558"/>
      <c r="BQY617" s="558"/>
      <c r="BQZ617" s="558"/>
      <c r="BRA617" s="558"/>
      <c r="BRB617" s="558"/>
      <c r="BRC617" s="558"/>
      <c r="BRD617" s="558"/>
      <c r="BRE617" s="558"/>
      <c r="BRF617" s="558"/>
      <c r="BRG617" s="558"/>
      <c r="BRH617" s="558"/>
      <c r="BRI617" s="558"/>
      <c r="BRJ617" s="558"/>
      <c r="BRK617" s="558"/>
      <c r="BRL617" s="558"/>
      <c r="BRM617" s="558"/>
      <c r="BRN617" s="558"/>
      <c r="BRO617" s="558"/>
      <c r="BRP617" s="558"/>
      <c r="BRQ617" s="558"/>
      <c r="BRR617" s="558"/>
      <c r="BRS617" s="558"/>
      <c r="BRT617" s="558"/>
      <c r="BRU617" s="558"/>
      <c r="BRV617" s="558"/>
      <c r="BRW617" s="558"/>
      <c r="BRX617" s="558"/>
      <c r="BRY617" s="558"/>
      <c r="BRZ617" s="558"/>
      <c r="BSA617" s="558"/>
      <c r="BSB617" s="558"/>
      <c r="BSC617" s="558"/>
      <c r="BSD617" s="558"/>
      <c r="BSE617" s="558"/>
      <c r="BSF617" s="558"/>
      <c r="BSG617" s="558"/>
      <c r="BSH617" s="558"/>
      <c r="BSI617" s="558"/>
      <c r="BSJ617" s="558"/>
      <c r="BSK617" s="558"/>
      <c r="BSL617" s="558"/>
      <c r="BSM617" s="558"/>
      <c r="BSN617" s="558"/>
      <c r="BSO617" s="558"/>
      <c r="BSP617" s="558"/>
      <c r="BSQ617" s="558"/>
      <c r="BSR617" s="558"/>
      <c r="BSS617" s="558"/>
      <c r="BST617" s="558"/>
      <c r="BSU617" s="558"/>
      <c r="BSV617" s="558"/>
      <c r="BSW617" s="558"/>
      <c r="BSX617" s="558"/>
      <c r="BSY617" s="558"/>
      <c r="BSZ617" s="558"/>
      <c r="BTA617" s="558"/>
      <c r="BTB617" s="558"/>
      <c r="BTC617" s="558"/>
      <c r="BTD617" s="558"/>
      <c r="BTE617" s="558"/>
      <c r="BTF617" s="558"/>
      <c r="BTG617" s="558"/>
      <c r="BTH617" s="558"/>
      <c r="BTI617" s="558"/>
      <c r="BTJ617" s="558"/>
      <c r="BTK617" s="558"/>
      <c r="BTL617" s="558"/>
      <c r="BTM617" s="558"/>
      <c r="BTN617" s="558"/>
      <c r="BTO617" s="558"/>
      <c r="BTP617" s="558"/>
      <c r="BTQ617" s="558"/>
      <c r="BTR617" s="558"/>
      <c r="BTS617" s="558"/>
      <c r="BTT617" s="558"/>
      <c r="BTU617" s="558"/>
      <c r="BTV617" s="558"/>
      <c r="BTW617" s="558"/>
      <c r="BTX617" s="558"/>
      <c r="BTY617" s="558"/>
      <c r="BTZ617" s="558"/>
      <c r="BUA617" s="558"/>
      <c r="BUB617" s="558"/>
      <c r="BUC617" s="558"/>
      <c r="BUD617" s="558"/>
      <c r="BUE617" s="558"/>
      <c r="BUF617" s="558"/>
      <c r="BUG617" s="558"/>
      <c r="BUH617" s="558"/>
      <c r="BUI617" s="558"/>
      <c r="BUJ617" s="558"/>
      <c r="BUK617" s="558"/>
      <c r="BUL617" s="558"/>
      <c r="BUM617" s="558"/>
      <c r="BUN617" s="558"/>
      <c r="BUO617" s="558"/>
      <c r="BUP617" s="558"/>
      <c r="BUQ617" s="558"/>
      <c r="BUR617" s="558"/>
      <c r="BUS617" s="558"/>
      <c r="BUT617" s="558"/>
      <c r="BUU617" s="558"/>
      <c r="BUV617" s="558"/>
      <c r="BUW617" s="558"/>
      <c r="BUX617" s="558"/>
      <c r="BUY617" s="558"/>
      <c r="BUZ617" s="558"/>
      <c r="BVA617" s="558"/>
      <c r="BVB617" s="558"/>
      <c r="BVC617" s="558"/>
      <c r="BVD617" s="558"/>
      <c r="BVE617" s="558"/>
      <c r="BVF617" s="558"/>
      <c r="BVG617" s="558"/>
      <c r="BVH617" s="558"/>
      <c r="BVI617" s="558"/>
      <c r="BVJ617" s="558"/>
      <c r="BVK617" s="558"/>
      <c r="BVL617" s="558"/>
      <c r="BVM617" s="558"/>
      <c r="BVN617" s="558"/>
      <c r="BVO617" s="558"/>
      <c r="BVP617" s="558"/>
      <c r="BVQ617" s="558"/>
      <c r="BVR617" s="558"/>
      <c r="BVS617" s="558"/>
      <c r="BVT617" s="558"/>
      <c r="BVU617" s="558"/>
      <c r="BVV617" s="558"/>
      <c r="BVW617" s="558"/>
      <c r="BVX617" s="558"/>
      <c r="BVY617" s="558"/>
      <c r="BVZ617" s="558"/>
      <c r="BWA617" s="558"/>
      <c r="BWB617" s="558"/>
      <c r="BWC617" s="558"/>
      <c r="BWD617" s="558"/>
      <c r="BWE617" s="558"/>
      <c r="BWF617" s="558"/>
      <c r="BWG617" s="558"/>
      <c r="BWH617" s="558"/>
      <c r="BWI617" s="558"/>
      <c r="BWJ617" s="558"/>
      <c r="BWK617" s="558"/>
      <c r="BWL617" s="558"/>
      <c r="BWM617" s="558"/>
      <c r="BWN617" s="558"/>
      <c r="BWO617" s="558"/>
      <c r="BWP617" s="558"/>
      <c r="BWQ617" s="558"/>
      <c r="BWR617" s="558"/>
      <c r="BWS617" s="558"/>
      <c r="BWT617" s="558"/>
      <c r="BWU617" s="558"/>
      <c r="BWV617" s="558"/>
      <c r="BWW617" s="558"/>
      <c r="BWX617" s="558"/>
      <c r="BWY617" s="558"/>
      <c r="BWZ617" s="558"/>
      <c r="BXA617" s="558"/>
      <c r="BXB617" s="558"/>
      <c r="BXC617" s="558"/>
      <c r="BXD617" s="558"/>
      <c r="BXE617" s="558"/>
      <c r="BXF617" s="558"/>
      <c r="BXG617" s="558"/>
      <c r="BXH617" s="558"/>
      <c r="BXI617" s="558"/>
      <c r="BXJ617" s="558"/>
      <c r="BXK617" s="558"/>
      <c r="BXL617" s="558"/>
      <c r="BXM617" s="558"/>
      <c r="BXN617" s="558"/>
      <c r="BXO617" s="558"/>
      <c r="BXP617" s="558"/>
      <c r="BXQ617" s="558"/>
      <c r="BXR617" s="558"/>
      <c r="BXS617" s="558"/>
      <c r="BXT617" s="558"/>
      <c r="BXU617" s="558"/>
      <c r="BXV617" s="558"/>
      <c r="BXW617" s="558"/>
      <c r="BXX617" s="558"/>
      <c r="BXY617" s="558"/>
      <c r="BXZ617" s="558"/>
      <c r="BYA617" s="558"/>
      <c r="BYB617" s="558"/>
      <c r="BYC617" s="558"/>
      <c r="BYD617" s="558"/>
      <c r="BYE617" s="558"/>
      <c r="BYF617" s="558"/>
      <c r="BYG617" s="558"/>
      <c r="BYH617" s="558"/>
      <c r="BYI617" s="558"/>
      <c r="BYJ617" s="558"/>
      <c r="BYK617" s="558"/>
      <c r="BYL617" s="558"/>
      <c r="BYM617" s="558"/>
      <c r="BYN617" s="558"/>
      <c r="BYO617" s="558"/>
      <c r="BYP617" s="558"/>
      <c r="BYQ617" s="558"/>
      <c r="BYR617" s="558"/>
      <c r="BYS617" s="558"/>
      <c r="BYT617" s="558"/>
      <c r="BYU617" s="558"/>
      <c r="BYV617" s="558"/>
      <c r="BYW617" s="558"/>
      <c r="BYX617" s="558"/>
      <c r="BYY617" s="558"/>
      <c r="BYZ617" s="558"/>
      <c r="BZA617" s="558"/>
      <c r="BZB617" s="558"/>
      <c r="BZC617" s="558"/>
      <c r="BZD617" s="558"/>
      <c r="BZE617" s="558"/>
      <c r="BZF617" s="558"/>
      <c r="BZG617" s="558"/>
      <c r="BZH617" s="558"/>
      <c r="BZI617" s="558"/>
      <c r="BZJ617" s="558"/>
      <c r="BZK617" s="558"/>
      <c r="BZL617" s="558"/>
      <c r="BZM617" s="558"/>
      <c r="BZN617" s="558"/>
      <c r="BZO617" s="558"/>
      <c r="BZP617" s="558"/>
      <c r="BZQ617" s="558"/>
      <c r="BZR617" s="558"/>
      <c r="BZS617" s="558"/>
      <c r="BZT617" s="558"/>
      <c r="BZU617" s="558"/>
      <c r="BZV617" s="558"/>
      <c r="BZW617" s="558"/>
      <c r="BZX617" s="558"/>
      <c r="BZY617" s="558"/>
      <c r="BZZ617" s="558"/>
      <c r="CAA617" s="558"/>
      <c r="CAB617" s="558"/>
      <c r="CAC617" s="558"/>
      <c r="CAD617" s="558"/>
      <c r="CAE617" s="558"/>
      <c r="CAF617" s="558"/>
      <c r="CAG617" s="558"/>
      <c r="CAH617" s="558"/>
      <c r="CAI617" s="558"/>
      <c r="CAJ617" s="558"/>
      <c r="CAK617" s="558"/>
      <c r="CAL617" s="558"/>
      <c r="CAM617" s="558"/>
      <c r="CAN617" s="558"/>
      <c r="CAO617" s="558"/>
      <c r="CAP617" s="558"/>
      <c r="CAQ617" s="558"/>
      <c r="CAR617" s="558"/>
      <c r="CAS617" s="558"/>
      <c r="CAT617" s="558"/>
      <c r="CAU617" s="558"/>
      <c r="CAV617" s="558"/>
      <c r="CAW617" s="558"/>
      <c r="CAX617" s="558"/>
      <c r="CAY617" s="558"/>
      <c r="CAZ617" s="558"/>
      <c r="CBA617" s="558"/>
      <c r="CBB617" s="558"/>
      <c r="CBC617" s="558"/>
      <c r="CBD617" s="558"/>
      <c r="CBE617" s="558"/>
      <c r="CBF617" s="558"/>
      <c r="CBG617" s="558"/>
      <c r="CBH617" s="558"/>
      <c r="CBI617" s="558"/>
      <c r="CBJ617" s="558"/>
      <c r="CBK617" s="558"/>
      <c r="CBL617" s="558"/>
      <c r="CBM617" s="558"/>
      <c r="CBN617" s="558"/>
      <c r="CBO617" s="558"/>
      <c r="CBP617" s="558"/>
      <c r="CBQ617" s="558"/>
      <c r="CBR617" s="558"/>
      <c r="CBS617" s="558"/>
      <c r="CBT617" s="558"/>
      <c r="CBU617" s="558"/>
      <c r="CBV617" s="558"/>
      <c r="CBW617" s="558"/>
      <c r="CBX617" s="558"/>
      <c r="CBY617" s="558"/>
      <c r="CBZ617" s="558"/>
      <c r="CCA617" s="558"/>
      <c r="CCB617" s="558"/>
      <c r="CCC617" s="558"/>
      <c r="CCD617" s="558"/>
      <c r="CCE617" s="558"/>
      <c r="CCF617" s="558"/>
      <c r="CCG617" s="558"/>
      <c r="CCH617" s="558"/>
      <c r="CCI617" s="558"/>
      <c r="CCJ617" s="558"/>
      <c r="CCK617" s="558"/>
      <c r="CCL617" s="558"/>
      <c r="CCM617" s="558"/>
      <c r="CCN617" s="558"/>
      <c r="CCO617" s="558"/>
      <c r="CCP617" s="558"/>
      <c r="CCQ617" s="558"/>
      <c r="CCR617" s="558"/>
      <c r="CCS617" s="558"/>
      <c r="CCT617" s="558"/>
      <c r="CCU617" s="558"/>
      <c r="CCV617" s="558"/>
      <c r="CCW617" s="558"/>
      <c r="CCX617" s="558"/>
      <c r="CCY617" s="558"/>
      <c r="CCZ617" s="558"/>
      <c r="CDA617" s="558"/>
      <c r="CDB617" s="558"/>
      <c r="CDC617" s="558"/>
      <c r="CDD617" s="558"/>
      <c r="CDE617" s="558"/>
      <c r="CDF617" s="558"/>
      <c r="CDG617" s="558"/>
      <c r="CDH617" s="558"/>
      <c r="CDI617" s="558"/>
      <c r="CDJ617" s="558"/>
      <c r="CDK617" s="558"/>
      <c r="CDL617" s="558"/>
      <c r="CDM617" s="558"/>
      <c r="CDN617" s="558"/>
      <c r="CDO617" s="558"/>
      <c r="CDP617" s="558"/>
      <c r="CDQ617" s="558"/>
      <c r="CDR617" s="558"/>
      <c r="CDS617" s="558"/>
      <c r="CDT617" s="558"/>
      <c r="CDU617" s="558"/>
      <c r="CDV617" s="558"/>
      <c r="CDW617" s="558"/>
      <c r="CDX617" s="558"/>
      <c r="CDY617" s="558"/>
      <c r="CDZ617" s="558"/>
      <c r="CEA617" s="558"/>
      <c r="CEB617" s="558"/>
      <c r="CEC617" s="558"/>
      <c r="CED617" s="558"/>
      <c r="CEE617" s="558"/>
      <c r="CEF617" s="558"/>
      <c r="CEG617" s="558"/>
      <c r="CEH617" s="558"/>
      <c r="CEI617" s="558"/>
      <c r="CEJ617" s="558"/>
      <c r="CEK617" s="558"/>
      <c r="CEL617" s="558"/>
      <c r="CEM617" s="558"/>
      <c r="CEN617" s="558"/>
      <c r="CEO617" s="558"/>
      <c r="CEP617" s="558"/>
      <c r="CEQ617" s="558"/>
      <c r="CER617" s="558"/>
      <c r="CES617" s="558"/>
      <c r="CET617" s="558"/>
      <c r="CEU617" s="558"/>
      <c r="CEV617" s="558"/>
      <c r="CEW617" s="558"/>
      <c r="CEX617" s="558"/>
      <c r="CEY617" s="558"/>
      <c r="CEZ617" s="558"/>
      <c r="CFA617" s="558"/>
      <c r="CFB617" s="558"/>
      <c r="CFC617" s="558"/>
      <c r="CFD617" s="558"/>
      <c r="CFE617" s="558"/>
      <c r="CFF617" s="558"/>
      <c r="CFG617" s="558"/>
      <c r="CFH617" s="558"/>
      <c r="CFI617" s="558"/>
      <c r="CFJ617" s="558"/>
      <c r="CFK617" s="558"/>
      <c r="CFL617" s="558"/>
      <c r="CFM617" s="558"/>
      <c r="CFN617" s="558"/>
      <c r="CFO617" s="558"/>
      <c r="CFP617" s="558"/>
      <c r="CFQ617" s="558"/>
      <c r="CFR617" s="558"/>
      <c r="CFS617" s="558"/>
      <c r="CFT617" s="558"/>
      <c r="CFU617" s="558"/>
      <c r="CFV617" s="558"/>
      <c r="CFW617" s="558"/>
      <c r="CFX617" s="558"/>
      <c r="CFY617" s="558"/>
      <c r="CFZ617" s="558"/>
      <c r="CGA617" s="558"/>
      <c r="CGB617" s="558"/>
      <c r="CGC617" s="558"/>
      <c r="CGD617" s="558"/>
      <c r="CGE617" s="558"/>
      <c r="CGF617" s="558"/>
      <c r="CGG617" s="558"/>
      <c r="CGH617" s="558"/>
      <c r="CGI617" s="558"/>
      <c r="CGJ617" s="558"/>
      <c r="CGK617" s="558"/>
      <c r="CGL617" s="558"/>
      <c r="CGM617" s="558"/>
      <c r="CGN617" s="558"/>
      <c r="CGO617" s="558"/>
      <c r="CGP617" s="558"/>
      <c r="CGQ617" s="558"/>
      <c r="CGR617" s="558"/>
      <c r="CGS617" s="558"/>
      <c r="CGT617" s="558"/>
      <c r="CGU617" s="558"/>
      <c r="CGV617" s="558"/>
      <c r="CGW617" s="558"/>
      <c r="CGX617" s="558"/>
      <c r="CGY617" s="558"/>
      <c r="CGZ617" s="558"/>
      <c r="CHA617" s="558"/>
      <c r="CHB617" s="558"/>
      <c r="CHC617" s="558"/>
      <c r="CHD617" s="558"/>
      <c r="CHE617" s="558"/>
      <c r="CHF617" s="558"/>
      <c r="CHG617" s="558"/>
      <c r="CHH617" s="558"/>
      <c r="CHI617" s="558"/>
      <c r="CHJ617" s="558"/>
      <c r="CHK617" s="558"/>
      <c r="CHL617" s="558"/>
      <c r="CHM617" s="558"/>
      <c r="CHN617" s="558"/>
      <c r="CHO617" s="558"/>
      <c r="CHP617" s="558"/>
      <c r="CHQ617" s="558"/>
      <c r="CHR617" s="558"/>
      <c r="CHS617" s="558"/>
      <c r="CHT617" s="558"/>
      <c r="CHU617" s="558"/>
      <c r="CHV617" s="558"/>
      <c r="CHW617" s="558"/>
      <c r="CHX617" s="558"/>
      <c r="CHY617" s="558"/>
      <c r="CHZ617" s="558"/>
      <c r="CIA617" s="558"/>
      <c r="CIB617" s="558"/>
      <c r="CIC617" s="558"/>
      <c r="CID617" s="558"/>
      <c r="CIE617" s="558"/>
      <c r="CIF617" s="558"/>
      <c r="CIG617" s="558"/>
      <c r="CIH617" s="558"/>
      <c r="CII617" s="558"/>
      <c r="CIJ617" s="558"/>
      <c r="CIK617" s="558"/>
      <c r="CIL617" s="558"/>
      <c r="CIM617" s="558"/>
      <c r="CIN617" s="558"/>
      <c r="CIO617" s="558"/>
      <c r="CIP617" s="558"/>
      <c r="CIQ617" s="558"/>
      <c r="CIR617" s="558"/>
      <c r="CIS617" s="558"/>
      <c r="CIT617" s="558"/>
      <c r="CIU617" s="558"/>
      <c r="CIV617" s="558"/>
      <c r="CIW617" s="558"/>
      <c r="CIX617" s="558"/>
      <c r="CIY617" s="558"/>
      <c r="CIZ617" s="558"/>
      <c r="CJA617" s="558"/>
      <c r="CJB617" s="558"/>
      <c r="CJC617" s="558"/>
      <c r="CJD617" s="558"/>
      <c r="CJE617" s="558"/>
      <c r="CJF617" s="558"/>
      <c r="CJG617" s="558"/>
      <c r="CJH617" s="558"/>
      <c r="CJI617" s="558"/>
      <c r="CJJ617" s="558"/>
      <c r="CJK617" s="558"/>
      <c r="CJL617" s="558"/>
      <c r="CJM617" s="558"/>
      <c r="CJN617" s="558"/>
      <c r="CJO617" s="558"/>
      <c r="CJP617" s="558"/>
      <c r="CJQ617" s="558"/>
      <c r="CJR617" s="558"/>
      <c r="CJS617" s="558"/>
      <c r="CJT617" s="558"/>
      <c r="CJU617" s="558"/>
      <c r="CJV617" s="558"/>
      <c r="CJW617" s="558"/>
      <c r="CJX617" s="558"/>
      <c r="CJY617" s="558"/>
      <c r="CJZ617" s="558"/>
      <c r="CKA617" s="558"/>
      <c r="CKB617" s="558"/>
      <c r="CKC617" s="558"/>
      <c r="CKD617" s="558"/>
      <c r="CKE617" s="558"/>
      <c r="CKF617" s="558"/>
      <c r="CKG617" s="558"/>
      <c r="CKH617" s="558"/>
      <c r="CKI617" s="558"/>
      <c r="CKJ617" s="558"/>
      <c r="CKK617" s="558"/>
      <c r="CKL617" s="558"/>
      <c r="CKM617" s="558"/>
      <c r="CKN617" s="558"/>
      <c r="CKO617" s="558"/>
      <c r="CKP617" s="558"/>
      <c r="CKQ617" s="558"/>
      <c r="CKR617" s="558"/>
      <c r="CKS617" s="558"/>
      <c r="CKT617" s="558"/>
      <c r="CKU617" s="558"/>
      <c r="CKV617" s="558"/>
      <c r="CKW617" s="558"/>
      <c r="CKX617" s="558"/>
      <c r="CKY617" s="558"/>
      <c r="CKZ617" s="558"/>
      <c r="CLA617" s="558"/>
      <c r="CLB617" s="558"/>
      <c r="CLC617" s="558"/>
      <c r="CLD617" s="558"/>
      <c r="CLE617" s="558"/>
      <c r="CLF617" s="558"/>
      <c r="CLG617" s="558"/>
      <c r="CLH617" s="558"/>
      <c r="CLI617" s="558"/>
      <c r="CLJ617" s="558"/>
      <c r="CLK617" s="558"/>
      <c r="CLL617" s="558"/>
      <c r="CLM617" s="558"/>
      <c r="CLN617" s="558"/>
      <c r="CLO617" s="558"/>
      <c r="CLP617" s="558"/>
      <c r="CLQ617" s="558"/>
      <c r="CLR617" s="558"/>
      <c r="CLS617" s="558"/>
      <c r="CLT617" s="558"/>
      <c r="CLU617" s="558"/>
      <c r="CLV617" s="558"/>
      <c r="CLW617" s="558"/>
      <c r="CLX617" s="558"/>
      <c r="CLY617" s="558"/>
      <c r="CLZ617" s="558"/>
      <c r="CMA617" s="558"/>
      <c r="CMB617" s="558"/>
      <c r="CMC617" s="558"/>
      <c r="CMD617" s="558"/>
      <c r="CME617" s="558"/>
      <c r="CMF617" s="558"/>
      <c r="CMG617" s="558"/>
      <c r="CMH617" s="558"/>
      <c r="CMI617" s="558"/>
      <c r="CMJ617" s="558"/>
      <c r="CMK617" s="558"/>
      <c r="CML617" s="558"/>
      <c r="CMM617" s="558"/>
      <c r="CMN617" s="558"/>
      <c r="CMO617" s="558"/>
      <c r="CMP617" s="558"/>
      <c r="CMQ617" s="558"/>
      <c r="CMR617" s="558"/>
      <c r="CMS617" s="558"/>
      <c r="CMT617" s="558"/>
      <c r="CMU617" s="558"/>
      <c r="CMV617" s="558"/>
      <c r="CMW617" s="558"/>
      <c r="CMX617" s="558"/>
      <c r="CMY617" s="558"/>
      <c r="CMZ617" s="558"/>
      <c r="CNA617" s="558"/>
      <c r="CNB617" s="558"/>
      <c r="CNC617" s="558"/>
      <c r="CND617" s="558"/>
      <c r="CNE617" s="558"/>
      <c r="CNF617" s="558"/>
      <c r="CNG617" s="558"/>
      <c r="CNH617" s="558"/>
      <c r="CNI617" s="558"/>
      <c r="CNJ617" s="558"/>
      <c r="CNK617" s="558"/>
      <c r="CNL617" s="558"/>
      <c r="CNM617" s="558"/>
      <c r="CNN617" s="558"/>
      <c r="CNO617" s="558"/>
      <c r="CNP617" s="558"/>
      <c r="CNQ617" s="558"/>
      <c r="CNR617" s="558"/>
      <c r="CNS617" s="558"/>
      <c r="CNT617" s="558"/>
      <c r="CNU617" s="558"/>
      <c r="CNV617" s="558"/>
      <c r="CNW617" s="558"/>
      <c r="CNX617" s="558"/>
      <c r="CNY617" s="558"/>
      <c r="CNZ617" s="558"/>
      <c r="COA617" s="558"/>
      <c r="COB617" s="558"/>
      <c r="COC617" s="558"/>
      <c r="COD617" s="558"/>
      <c r="COE617" s="558"/>
      <c r="COF617" s="558"/>
      <c r="COG617" s="558"/>
      <c r="COH617" s="558"/>
      <c r="COI617" s="558"/>
      <c r="COJ617" s="558"/>
      <c r="COK617" s="558"/>
      <c r="COL617" s="558"/>
      <c r="COM617" s="558"/>
      <c r="CON617" s="558"/>
      <c r="COO617" s="558"/>
      <c r="COP617" s="558"/>
      <c r="COQ617" s="558"/>
      <c r="COR617" s="558"/>
      <c r="COS617" s="558"/>
      <c r="COT617" s="558"/>
      <c r="COU617" s="558"/>
      <c r="COV617" s="558"/>
      <c r="COW617" s="558"/>
      <c r="COX617" s="558"/>
      <c r="COY617" s="558"/>
      <c r="COZ617" s="558"/>
      <c r="CPA617" s="558"/>
      <c r="CPB617" s="558"/>
      <c r="CPC617" s="558"/>
      <c r="CPD617" s="558"/>
      <c r="CPE617" s="558"/>
      <c r="CPF617" s="558"/>
      <c r="CPG617" s="558"/>
      <c r="CPH617" s="558"/>
      <c r="CPI617" s="558"/>
      <c r="CPJ617" s="558"/>
      <c r="CPK617" s="558"/>
      <c r="CPL617" s="558"/>
      <c r="CPM617" s="558"/>
      <c r="CPN617" s="558"/>
      <c r="CPO617" s="558"/>
      <c r="CPP617" s="558"/>
      <c r="CPQ617" s="558"/>
      <c r="CPR617" s="558"/>
      <c r="CPS617" s="558"/>
      <c r="CPT617" s="558"/>
      <c r="CPU617" s="558"/>
      <c r="CPV617" s="558"/>
      <c r="CPW617" s="558"/>
      <c r="CPX617" s="558"/>
      <c r="CPY617" s="558"/>
      <c r="CPZ617" s="558"/>
      <c r="CQA617" s="558"/>
      <c r="CQB617" s="558"/>
      <c r="CQC617" s="558"/>
      <c r="CQD617" s="558"/>
      <c r="CQE617" s="558"/>
      <c r="CQF617" s="558"/>
      <c r="CQG617" s="558"/>
      <c r="CQH617" s="558"/>
      <c r="CQI617" s="558"/>
      <c r="CQJ617" s="558"/>
      <c r="CQK617" s="558"/>
      <c r="CQL617" s="558"/>
      <c r="CQM617" s="558"/>
      <c r="CQN617" s="558"/>
      <c r="CQO617" s="558"/>
      <c r="CQP617" s="558"/>
      <c r="CQQ617" s="558"/>
      <c r="CQR617" s="558"/>
      <c r="CQS617" s="558"/>
      <c r="CQT617" s="558"/>
      <c r="CQU617" s="558"/>
      <c r="CQV617" s="558"/>
      <c r="CQW617" s="558"/>
      <c r="CQX617" s="558"/>
      <c r="CQY617" s="558"/>
      <c r="CQZ617" s="558"/>
      <c r="CRA617" s="558"/>
      <c r="CRB617" s="558"/>
      <c r="CRC617" s="558"/>
      <c r="CRD617" s="558"/>
      <c r="CRE617" s="558"/>
      <c r="CRF617" s="558"/>
      <c r="CRG617" s="558"/>
      <c r="CRH617" s="558"/>
      <c r="CRI617" s="558"/>
      <c r="CRJ617" s="558"/>
      <c r="CRK617" s="558"/>
      <c r="CRL617" s="558"/>
      <c r="CRM617" s="558"/>
      <c r="CRN617" s="558"/>
      <c r="CRO617" s="558"/>
      <c r="CRP617" s="558"/>
      <c r="CRQ617" s="558"/>
      <c r="CRR617" s="558"/>
      <c r="CRS617" s="558"/>
      <c r="CRT617" s="558"/>
      <c r="CRU617" s="558"/>
      <c r="CRV617" s="558"/>
      <c r="CRW617" s="558"/>
      <c r="CRX617" s="558"/>
      <c r="CRY617" s="558"/>
      <c r="CRZ617" s="558"/>
      <c r="CSA617" s="558"/>
      <c r="CSB617" s="558"/>
      <c r="CSC617" s="558"/>
      <c r="CSD617" s="558"/>
      <c r="CSE617" s="558"/>
      <c r="CSF617" s="558"/>
      <c r="CSG617" s="558"/>
      <c r="CSH617" s="558"/>
      <c r="CSI617" s="558"/>
      <c r="CSJ617" s="558"/>
      <c r="CSK617" s="558"/>
      <c r="CSL617" s="558"/>
      <c r="CSM617" s="558"/>
      <c r="CSN617" s="558"/>
      <c r="CSO617" s="558"/>
      <c r="CSP617" s="558"/>
      <c r="CSQ617" s="558"/>
      <c r="CSR617" s="558"/>
      <c r="CSS617" s="558"/>
      <c r="CST617" s="558"/>
      <c r="CSU617" s="558"/>
      <c r="CSV617" s="558"/>
      <c r="CSW617" s="558"/>
      <c r="CSX617" s="558"/>
      <c r="CSY617" s="558"/>
      <c r="CSZ617" s="558"/>
      <c r="CTA617" s="558"/>
      <c r="CTB617" s="558"/>
      <c r="CTC617" s="558"/>
      <c r="CTD617" s="558"/>
      <c r="CTE617" s="558"/>
      <c r="CTF617" s="558"/>
      <c r="CTG617" s="558"/>
      <c r="CTH617" s="558"/>
      <c r="CTI617" s="558"/>
      <c r="CTJ617" s="558"/>
      <c r="CTK617" s="558"/>
      <c r="CTL617" s="558"/>
      <c r="CTM617" s="558"/>
      <c r="CTN617" s="558"/>
      <c r="CTO617" s="558"/>
      <c r="CTP617" s="558"/>
      <c r="CTQ617" s="558"/>
      <c r="CTR617" s="558"/>
      <c r="CTS617" s="558"/>
      <c r="CTT617" s="558"/>
      <c r="CTU617" s="558"/>
      <c r="CTV617" s="558"/>
      <c r="CTW617" s="558"/>
      <c r="CTX617" s="558"/>
      <c r="CTY617" s="558"/>
      <c r="CTZ617" s="558"/>
      <c r="CUA617" s="558"/>
      <c r="CUB617" s="558"/>
      <c r="CUC617" s="558"/>
      <c r="CUD617" s="558"/>
      <c r="CUE617" s="558"/>
      <c r="CUF617" s="558"/>
      <c r="CUG617" s="558"/>
      <c r="CUH617" s="558"/>
      <c r="CUI617" s="558"/>
      <c r="CUJ617" s="558"/>
      <c r="CUK617" s="558"/>
      <c r="CUL617" s="558"/>
      <c r="CUM617" s="558"/>
      <c r="CUN617" s="558"/>
      <c r="CUO617" s="558"/>
      <c r="CUP617" s="558"/>
      <c r="CUQ617" s="558"/>
      <c r="CUR617" s="558"/>
      <c r="CUS617" s="558"/>
      <c r="CUT617" s="558"/>
      <c r="CUU617" s="558"/>
      <c r="CUV617" s="558"/>
      <c r="CUW617" s="558"/>
      <c r="CUX617" s="558"/>
      <c r="CUY617" s="558"/>
      <c r="CUZ617" s="558"/>
      <c r="CVA617" s="558"/>
      <c r="CVB617" s="558"/>
      <c r="CVC617" s="558"/>
      <c r="CVD617" s="558"/>
      <c r="CVE617" s="558"/>
      <c r="CVF617" s="558"/>
      <c r="CVG617" s="558"/>
      <c r="CVH617" s="558"/>
      <c r="CVI617" s="558"/>
      <c r="CVJ617" s="558"/>
      <c r="CVK617" s="558"/>
      <c r="CVL617" s="558"/>
      <c r="CVM617" s="558"/>
      <c r="CVN617" s="558"/>
      <c r="CVO617" s="558"/>
      <c r="CVP617" s="558"/>
      <c r="CVQ617" s="558"/>
      <c r="CVR617" s="558"/>
      <c r="CVS617" s="558"/>
      <c r="CVT617" s="558"/>
      <c r="CVU617" s="558"/>
      <c r="CVV617" s="558"/>
      <c r="CVW617" s="558"/>
      <c r="CVX617" s="558"/>
      <c r="CVY617" s="558"/>
      <c r="CVZ617" s="558"/>
      <c r="CWA617" s="558"/>
      <c r="CWB617" s="558"/>
      <c r="CWC617" s="558"/>
      <c r="CWD617" s="558"/>
      <c r="CWE617" s="558"/>
      <c r="CWF617" s="558"/>
      <c r="CWG617" s="558"/>
      <c r="CWH617" s="558"/>
      <c r="CWI617" s="558"/>
      <c r="CWJ617" s="558"/>
      <c r="CWK617" s="558"/>
      <c r="CWL617" s="558"/>
      <c r="CWM617" s="558"/>
      <c r="CWN617" s="558"/>
      <c r="CWO617" s="558"/>
      <c r="CWP617" s="558"/>
      <c r="CWQ617" s="558"/>
      <c r="CWR617" s="558"/>
      <c r="CWS617" s="558"/>
      <c r="CWT617" s="558"/>
      <c r="CWU617" s="558"/>
      <c r="CWV617" s="558"/>
      <c r="CWW617" s="558"/>
      <c r="CWX617" s="558"/>
      <c r="CWY617" s="558"/>
      <c r="CWZ617" s="558"/>
      <c r="CXA617" s="558"/>
      <c r="CXB617" s="558"/>
      <c r="CXC617" s="558"/>
      <c r="CXD617" s="558"/>
      <c r="CXE617" s="558"/>
      <c r="CXF617" s="558"/>
      <c r="CXG617" s="558"/>
      <c r="CXH617" s="558"/>
      <c r="CXI617" s="558"/>
      <c r="CXJ617" s="558"/>
      <c r="CXK617" s="558"/>
      <c r="CXL617" s="558"/>
      <c r="CXM617" s="558"/>
      <c r="CXN617" s="558"/>
      <c r="CXO617" s="558"/>
      <c r="CXP617" s="558"/>
      <c r="CXQ617" s="558"/>
      <c r="CXR617" s="558"/>
      <c r="CXS617" s="558"/>
      <c r="CXT617" s="558"/>
      <c r="CXU617" s="558"/>
      <c r="CXV617" s="558"/>
      <c r="CXW617" s="558"/>
      <c r="CXX617" s="558"/>
      <c r="CXY617" s="558"/>
      <c r="CXZ617" s="558"/>
      <c r="CYA617" s="558"/>
      <c r="CYB617" s="558"/>
      <c r="CYC617" s="558"/>
      <c r="CYD617" s="558"/>
      <c r="CYE617" s="558"/>
      <c r="CYF617" s="558"/>
      <c r="CYG617" s="558"/>
      <c r="CYH617" s="558"/>
      <c r="CYI617" s="558"/>
      <c r="CYJ617" s="558"/>
      <c r="CYK617" s="558"/>
      <c r="CYL617" s="558"/>
      <c r="CYM617" s="558"/>
      <c r="CYN617" s="558"/>
      <c r="CYO617" s="558"/>
      <c r="CYP617" s="558"/>
      <c r="CYQ617" s="558"/>
      <c r="CYR617" s="558"/>
      <c r="CYS617" s="558"/>
      <c r="CYT617" s="558"/>
      <c r="CYU617" s="558"/>
      <c r="CYV617" s="558"/>
      <c r="CYW617" s="558"/>
      <c r="CYX617" s="558"/>
      <c r="CYY617" s="558"/>
      <c r="CYZ617" s="558"/>
      <c r="CZA617" s="558"/>
      <c r="CZB617" s="558"/>
      <c r="CZC617" s="558"/>
      <c r="CZD617" s="558"/>
      <c r="CZE617" s="558"/>
      <c r="CZF617" s="558"/>
      <c r="CZG617" s="558"/>
      <c r="CZH617" s="558"/>
      <c r="CZI617" s="558"/>
      <c r="CZJ617" s="558"/>
      <c r="CZK617" s="558"/>
      <c r="CZL617" s="558"/>
      <c r="CZM617" s="558"/>
      <c r="CZN617" s="558"/>
      <c r="CZO617" s="558"/>
      <c r="CZP617" s="558"/>
      <c r="CZQ617" s="558"/>
      <c r="CZR617" s="558"/>
      <c r="CZS617" s="558"/>
      <c r="CZT617" s="558"/>
      <c r="CZU617" s="558"/>
      <c r="CZV617" s="558"/>
      <c r="CZW617" s="558"/>
      <c r="CZX617" s="558"/>
      <c r="CZY617" s="558"/>
      <c r="CZZ617" s="558"/>
      <c r="DAA617" s="558"/>
      <c r="DAB617" s="558"/>
      <c r="DAC617" s="558"/>
      <c r="DAD617" s="558"/>
      <c r="DAE617" s="558"/>
      <c r="DAF617" s="558"/>
      <c r="DAG617" s="558"/>
      <c r="DAH617" s="558"/>
      <c r="DAI617" s="558"/>
      <c r="DAJ617" s="558"/>
      <c r="DAK617" s="558"/>
      <c r="DAL617" s="558"/>
      <c r="DAM617" s="558"/>
      <c r="DAN617" s="558"/>
      <c r="DAO617" s="558"/>
      <c r="DAP617" s="558"/>
      <c r="DAQ617" s="558"/>
      <c r="DAR617" s="558"/>
      <c r="DAS617" s="558"/>
      <c r="DAT617" s="558"/>
      <c r="DAU617" s="558"/>
      <c r="DAV617" s="558"/>
      <c r="DAW617" s="558"/>
      <c r="DAX617" s="558"/>
      <c r="DAY617" s="558"/>
      <c r="DAZ617" s="558"/>
      <c r="DBA617" s="558"/>
      <c r="DBB617" s="558"/>
      <c r="DBC617" s="558"/>
      <c r="DBD617" s="558"/>
      <c r="DBE617" s="558"/>
      <c r="DBF617" s="558"/>
      <c r="DBG617" s="558"/>
      <c r="DBH617" s="558"/>
      <c r="DBI617" s="558"/>
      <c r="DBJ617" s="558"/>
      <c r="DBK617" s="558"/>
      <c r="DBL617" s="558"/>
      <c r="DBM617" s="558"/>
      <c r="DBN617" s="558"/>
      <c r="DBO617" s="558"/>
      <c r="DBP617" s="558"/>
      <c r="DBQ617" s="558"/>
      <c r="DBR617" s="558"/>
      <c r="DBS617" s="558"/>
      <c r="DBT617" s="558"/>
      <c r="DBU617" s="558"/>
      <c r="DBV617" s="558"/>
      <c r="DBW617" s="558"/>
      <c r="DBX617" s="558"/>
      <c r="DBY617" s="558"/>
      <c r="DBZ617" s="558"/>
      <c r="DCA617" s="558"/>
      <c r="DCB617" s="558"/>
      <c r="DCC617" s="558"/>
      <c r="DCD617" s="558"/>
      <c r="DCE617" s="558"/>
      <c r="DCF617" s="558"/>
      <c r="DCG617" s="558"/>
      <c r="DCH617" s="558"/>
      <c r="DCI617" s="558"/>
      <c r="DCJ617" s="558"/>
      <c r="DCK617" s="558"/>
      <c r="DCL617" s="558"/>
      <c r="DCM617" s="558"/>
      <c r="DCN617" s="558"/>
      <c r="DCO617" s="558"/>
      <c r="DCP617" s="558"/>
      <c r="DCQ617" s="558"/>
      <c r="DCR617" s="558"/>
      <c r="DCS617" s="558"/>
      <c r="DCT617" s="558"/>
      <c r="DCU617" s="558"/>
      <c r="DCV617" s="558"/>
      <c r="DCW617" s="558"/>
      <c r="DCX617" s="558"/>
      <c r="DCY617" s="558"/>
      <c r="DCZ617" s="558"/>
      <c r="DDA617" s="558"/>
      <c r="DDB617" s="558"/>
      <c r="DDC617" s="558"/>
      <c r="DDD617" s="558"/>
      <c r="DDE617" s="558"/>
      <c r="DDF617" s="558"/>
      <c r="DDG617" s="558"/>
      <c r="DDH617" s="558"/>
      <c r="DDI617" s="558"/>
      <c r="DDJ617" s="558"/>
      <c r="DDK617" s="558"/>
      <c r="DDL617" s="558"/>
      <c r="DDM617" s="558"/>
      <c r="DDN617" s="558"/>
      <c r="DDO617" s="558"/>
      <c r="DDP617" s="558"/>
      <c r="DDQ617" s="558"/>
      <c r="DDR617" s="558"/>
      <c r="DDS617" s="558"/>
      <c r="DDT617" s="558"/>
      <c r="DDU617" s="558"/>
      <c r="DDV617" s="558"/>
      <c r="DDW617" s="558"/>
      <c r="DDX617" s="558"/>
      <c r="DDY617" s="558"/>
      <c r="DDZ617" s="558"/>
      <c r="DEA617" s="558"/>
      <c r="DEB617" s="558"/>
      <c r="DEC617" s="558"/>
      <c r="DED617" s="558"/>
      <c r="DEE617" s="558"/>
      <c r="DEF617" s="558"/>
      <c r="DEG617" s="558"/>
      <c r="DEH617" s="558"/>
      <c r="DEI617" s="558"/>
      <c r="DEJ617" s="558"/>
      <c r="DEK617" s="558"/>
      <c r="DEL617" s="558"/>
      <c r="DEM617" s="558"/>
      <c r="DEN617" s="558"/>
      <c r="DEO617" s="558"/>
      <c r="DEP617" s="558"/>
      <c r="DEQ617" s="558"/>
      <c r="DER617" s="558"/>
      <c r="DES617" s="558"/>
      <c r="DET617" s="558"/>
      <c r="DEU617" s="558"/>
      <c r="DEV617" s="558"/>
      <c r="DEW617" s="558"/>
      <c r="DEX617" s="558"/>
      <c r="DEY617" s="558"/>
      <c r="DEZ617" s="558"/>
      <c r="DFA617" s="558"/>
      <c r="DFB617" s="558"/>
      <c r="DFC617" s="558"/>
      <c r="DFD617" s="558"/>
      <c r="DFE617" s="558"/>
      <c r="DFF617" s="558"/>
      <c r="DFG617" s="558"/>
      <c r="DFH617" s="558"/>
      <c r="DFI617" s="558"/>
      <c r="DFJ617" s="558"/>
      <c r="DFK617" s="558"/>
      <c r="DFL617" s="558"/>
      <c r="DFM617" s="558"/>
      <c r="DFN617" s="558"/>
      <c r="DFO617" s="558"/>
      <c r="DFP617" s="558"/>
      <c r="DFQ617" s="558"/>
      <c r="DFR617" s="558"/>
      <c r="DFS617" s="558"/>
      <c r="DFT617" s="558"/>
      <c r="DFU617" s="558"/>
      <c r="DFV617" s="558"/>
      <c r="DFW617" s="558"/>
      <c r="DFX617" s="558"/>
      <c r="DFY617" s="558"/>
      <c r="DFZ617" s="558"/>
      <c r="DGA617" s="558"/>
      <c r="DGB617" s="558"/>
      <c r="DGC617" s="558"/>
      <c r="DGD617" s="558"/>
      <c r="DGE617" s="558"/>
      <c r="DGF617" s="558"/>
      <c r="DGG617" s="558"/>
      <c r="DGH617" s="558"/>
      <c r="DGI617" s="558"/>
      <c r="DGJ617" s="558"/>
      <c r="DGK617" s="558"/>
      <c r="DGL617" s="558"/>
      <c r="DGM617" s="558"/>
      <c r="DGN617" s="558"/>
      <c r="DGO617" s="558"/>
      <c r="DGP617" s="558"/>
      <c r="DGQ617" s="558"/>
      <c r="DGR617" s="558"/>
      <c r="DGS617" s="558"/>
      <c r="DGT617" s="558"/>
      <c r="DGU617" s="558"/>
      <c r="DGV617" s="558"/>
      <c r="DGW617" s="558"/>
      <c r="DGX617" s="558"/>
      <c r="DGY617" s="558"/>
      <c r="DGZ617" s="558"/>
      <c r="DHA617" s="558"/>
      <c r="DHB617" s="558"/>
      <c r="DHC617" s="558"/>
      <c r="DHD617" s="558"/>
      <c r="DHE617" s="558"/>
      <c r="DHF617" s="558"/>
      <c r="DHG617" s="558"/>
      <c r="DHH617" s="558"/>
      <c r="DHI617" s="558"/>
      <c r="DHJ617" s="558"/>
      <c r="DHK617" s="558"/>
      <c r="DHL617" s="558"/>
      <c r="DHM617" s="558"/>
      <c r="DHN617" s="558"/>
      <c r="DHO617" s="558"/>
      <c r="DHP617" s="558"/>
      <c r="DHQ617" s="558"/>
      <c r="DHR617" s="558"/>
      <c r="DHS617" s="558"/>
      <c r="DHT617" s="558"/>
      <c r="DHU617" s="558"/>
      <c r="DHV617" s="558"/>
      <c r="DHW617" s="558"/>
      <c r="DHX617" s="558"/>
      <c r="DHY617" s="558"/>
      <c r="DHZ617" s="558"/>
      <c r="DIA617" s="558"/>
      <c r="DIB617" s="558"/>
      <c r="DIC617" s="558"/>
      <c r="DID617" s="558"/>
      <c r="DIE617" s="558"/>
      <c r="DIF617" s="558"/>
      <c r="DIG617" s="558"/>
      <c r="DIH617" s="558"/>
      <c r="DII617" s="558"/>
      <c r="DIJ617" s="558"/>
      <c r="DIK617" s="558"/>
      <c r="DIL617" s="558"/>
      <c r="DIM617" s="558"/>
      <c r="DIN617" s="558"/>
      <c r="DIO617" s="558"/>
      <c r="DIP617" s="558"/>
      <c r="DIQ617" s="558"/>
      <c r="DIR617" s="558"/>
      <c r="DIS617" s="558"/>
      <c r="DIT617" s="558"/>
      <c r="DIU617" s="558"/>
      <c r="DIV617" s="558"/>
      <c r="DIW617" s="558"/>
      <c r="DIX617" s="558"/>
      <c r="DIY617" s="558"/>
      <c r="DIZ617" s="558"/>
      <c r="DJA617" s="558"/>
      <c r="DJB617" s="558"/>
      <c r="DJC617" s="558"/>
      <c r="DJD617" s="558"/>
      <c r="DJE617" s="558"/>
      <c r="DJF617" s="558"/>
      <c r="DJG617" s="558"/>
      <c r="DJH617" s="558"/>
      <c r="DJI617" s="558"/>
      <c r="DJJ617" s="558"/>
      <c r="DJK617" s="558"/>
      <c r="DJL617" s="558"/>
      <c r="DJM617" s="558"/>
      <c r="DJN617" s="558"/>
      <c r="DJO617" s="558"/>
      <c r="DJP617" s="558"/>
      <c r="DJQ617" s="558"/>
      <c r="DJR617" s="558"/>
      <c r="DJS617" s="558"/>
      <c r="DJT617" s="558"/>
      <c r="DJU617" s="558"/>
      <c r="DJV617" s="558"/>
      <c r="DJW617" s="558"/>
      <c r="DJX617" s="558"/>
      <c r="DJY617" s="558"/>
      <c r="DJZ617" s="558"/>
      <c r="DKA617" s="558"/>
      <c r="DKB617" s="558"/>
      <c r="DKC617" s="558"/>
      <c r="DKD617" s="558"/>
      <c r="DKE617" s="558"/>
      <c r="DKF617" s="558"/>
      <c r="DKG617" s="558"/>
      <c r="DKH617" s="558"/>
      <c r="DKI617" s="558"/>
      <c r="DKJ617" s="558"/>
      <c r="DKK617" s="558"/>
      <c r="DKL617" s="558"/>
      <c r="DKM617" s="558"/>
      <c r="DKN617" s="558"/>
      <c r="DKO617" s="558"/>
      <c r="DKP617" s="558"/>
      <c r="DKQ617" s="558"/>
      <c r="DKR617" s="558"/>
      <c r="DKS617" s="558"/>
      <c r="DKT617" s="558"/>
      <c r="DKU617" s="558"/>
      <c r="DKV617" s="558"/>
      <c r="DKW617" s="558"/>
      <c r="DKX617" s="558"/>
      <c r="DKY617" s="558"/>
      <c r="DKZ617" s="558"/>
      <c r="DLA617" s="558"/>
      <c r="DLB617" s="558"/>
      <c r="DLC617" s="558"/>
      <c r="DLD617" s="558"/>
      <c r="DLE617" s="558"/>
      <c r="DLF617" s="558"/>
      <c r="DLG617" s="558"/>
      <c r="DLH617" s="558"/>
      <c r="DLI617" s="558"/>
      <c r="DLJ617" s="558"/>
      <c r="DLK617" s="558"/>
      <c r="DLL617" s="558"/>
      <c r="DLM617" s="558"/>
      <c r="DLN617" s="558"/>
      <c r="DLO617" s="558"/>
      <c r="DLP617" s="558"/>
      <c r="DLQ617" s="558"/>
      <c r="DLR617" s="558"/>
      <c r="DLS617" s="558"/>
      <c r="DLT617" s="558"/>
      <c r="DLU617" s="558"/>
      <c r="DLV617" s="558"/>
      <c r="DLW617" s="558"/>
      <c r="DLX617" s="558"/>
      <c r="DLY617" s="558"/>
      <c r="DLZ617" s="558"/>
      <c r="DMA617" s="558"/>
      <c r="DMB617" s="558"/>
      <c r="DMC617" s="558"/>
      <c r="DMD617" s="558"/>
      <c r="DME617" s="558"/>
      <c r="DMF617" s="558"/>
      <c r="DMG617" s="558"/>
      <c r="DMH617" s="558"/>
      <c r="DMI617" s="558"/>
      <c r="DMJ617" s="558"/>
      <c r="DMK617" s="558"/>
      <c r="DML617" s="558"/>
      <c r="DMM617" s="558"/>
      <c r="DMN617" s="558"/>
      <c r="DMO617" s="558"/>
      <c r="DMP617" s="558"/>
      <c r="DMQ617" s="558"/>
      <c r="DMR617" s="558"/>
      <c r="DMS617" s="558"/>
      <c r="DMT617" s="558"/>
      <c r="DMU617" s="558"/>
      <c r="DMV617" s="558"/>
      <c r="DMW617" s="558"/>
      <c r="DMX617" s="558"/>
      <c r="DMY617" s="558"/>
      <c r="DMZ617" s="558"/>
      <c r="DNA617" s="558"/>
      <c r="DNB617" s="558"/>
      <c r="DNC617" s="558"/>
      <c r="DND617" s="558"/>
      <c r="DNE617" s="558"/>
      <c r="DNF617" s="558"/>
      <c r="DNG617" s="558"/>
      <c r="DNH617" s="558"/>
      <c r="DNI617" s="558"/>
      <c r="DNJ617" s="558"/>
      <c r="DNK617" s="558"/>
      <c r="DNL617" s="558"/>
      <c r="DNM617" s="558"/>
      <c r="DNN617" s="558"/>
      <c r="DNO617" s="558"/>
      <c r="DNP617" s="558"/>
      <c r="DNQ617" s="558"/>
      <c r="DNR617" s="558"/>
      <c r="DNS617" s="558"/>
      <c r="DNT617" s="558"/>
      <c r="DNU617" s="558"/>
      <c r="DNV617" s="558"/>
      <c r="DNW617" s="558"/>
      <c r="DNX617" s="558"/>
      <c r="DNY617" s="558"/>
      <c r="DNZ617" s="558"/>
      <c r="DOA617" s="558"/>
      <c r="DOB617" s="558"/>
      <c r="DOC617" s="558"/>
      <c r="DOD617" s="558"/>
      <c r="DOE617" s="558"/>
      <c r="DOF617" s="558"/>
      <c r="DOG617" s="558"/>
      <c r="DOH617" s="558"/>
      <c r="DOI617" s="558"/>
      <c r="DOJ617" s="558"/>
      <c r="DOK617" s="558"/>
      <c r="DOL617" s="558"/>
      <c r="DOM617" s="558"/>
      <c r="DON617" s="558"/>
      <c r="DOO617" s="558"/>
      <c r="DOP617" s="558"/>
      <c r="DOQ617" s="558"/>
      <c r="DOR617" s="558"/>
      <c r="DOS617" s="558"/>
      <c r="DOT617" s="558"/>
      <c r="DOU617" s="558"/>
      <c r="DOV617" s="558"/>
      <c r="DOW617" s="558"/>
      <c r="DOX617" s="558"/>
      <c r="DOY617" s="558"/>
      <c r="DOZ617" s="558"/>
      <c r="DPA617" s="558"/>
      <c r="DPB617" s="558"/>
      <c r="DPC617" s="558"/>
      <c r="DPD617" s="558"/>
      <c r="DPE617" s="558"/>
      <c r="DPF617" s="558"/>
      <c r="DPG617" s="558"/>
      <c r="DPH617" s="558"/>
      <c r="DPI617" s="558"/>
      <c r="DPJ617" s="558"/>
      <c r="DPK617" s="558"/>
      <c r="DPL617" s="558"/>
      <c r="DPM617" s="558"/>
      <c r="DPN617" s="558"/>
      <c r="DPO617" s="558"/>
      <c r="DPP617" s="558"/>
      <c r="DPQ617" s="558"/>
      <c r="DPR617" s="558"/>
      <c r="DPS617" s="558"/>
      <c r="DPT617" s="558"/>
      <c r="DPU617" s="558"/>
      <c r="DPV617" s="558"/>
      <c r="DPW617" s="558"/>
      <c r="DPX617" s="558"/>
      <c r="DPY617" s="558"/>
      <c r="DPZ617" s="558"/>
      <c r="DQA617" s="558"/>
      <c r="DQB617" s="558"/>
      <c r="DQC617" s="558"/>
      <c r="DQD617" s="558"/>
      <c r="DQE617" s="558"/>
      <c r="DQF617" s="558"/>
      <c r="DQG617" s="558"/>
      <c r="DQH617" s="558"/>
      <c r="DQI617" s="558"/>
      <c r="DQJ617" s="558"/>
      <c r="DQK617" s="558"/>
      <c r="DQL617" s="558"/>
      <c r="DQM617" s="558"/>
      <c r="DQN617" s="558"/>
      <c r="DQO617" s="558"/>
      <c r="DQP617" s="558"/>
      <c r="DQQ617" s="558"/>
      <c r="DQR617" s="558"/>
      <c r="DQS617" s="558"/>
      <c r="DQT617" s="558"/>
      <c r="DQU617" s="558"/>
      <c r="DQV617" s="558"/>
      <c r="DQW617" s="558"/>
      <c r="DQX617" s="558"/>
      <c r="DQY617" s="558"/>
      <c r="DQZ617" s="558"/>
      <c r="DRA617" s="558"/>
      <c r="DRB617" s="558"/>
      <c r="DRC617" s="558"/>
      <c r="DRD617" s="558"/>
      <c r="DRE617" s="558"/>
      <c r="DRF617" s="558"/>
      <c r="DRG617" s="558"/>
      <c r="DRH617" s="558"/>
      <c r="DRI617" s="558"/>
      <c r="DRJ617" s="558"/>
      <c r="DRK617" s="558"/>
      <c r="DRL617" s="558"/>
      <c r="DRM617" s="558"/>
      <c r="DRN617" s="558"/>
      <c r="DRO617" s="558"/>
      <c r="DRP617" s="558"/>
      <c r="DRQ617" s="558"/>
      <c r="DRR617" s="558"/>
      <c r="DRS617" s="558"/>
      <c r="DRT617" s="558"/>
      <c r="DRU617" s="558"/>
      <c r="DRV617" s="558"/>
      <c r="DRW617" s="558"/>
      <c r="DRX617" s="558"/>
      <c r="DRY617" s="558"/>
      <c r="DRZ617" s="558"/>
      <c r="DSA617" s="558"/>
      <c r="DSB617" s="558"/>
      <c r="DSC617" s="558"/>
      <c r="DSD617" s="558"/>
      <c r="DSE617" s="558"/>
      <c r="DSF617" s="558"/>
      <c r="DSG617" s="558"/>
      <c r="DSH617" s="558"/>
      <c r="DSI617" s="558"/>
      <c r="DSJ617" s="558"/>
      <c r="DSK617" s="558"/>
      <c r="DSL617" s="558"/>
      <c r="DSM617" s="558"/>
      <c r="DSN617" s="558"/>
      <c r="DSO617" s="558"/>
      <c r="DSP617" s="558"/>
      <c r="DSQ617" s="558"/>
      <c r="DSR617" s="558"/>
      <c r="DSS617" s="558"/>
      <c r="DST617" s="558"/>
      <c r="DSU617" s="558"/>
      <c r="DSV617" s="558"/>
      <c r="DSW617" s="558"/>
      <c r="DSX617" s="558"/>
      <c r="DSY617" s="558"/>
      <c r="DSZ617" s="558"/>
      <c r="DTA617" s="558"/>
      <c r="DTB617" s="558"/>
      <c r="DTC617" s="558"/>
      <c r="DTD617" s="558"/>
      <c r="DTE617" s="558"/>
      <c r="DTF617" s="558"/>
      <c r="DTG617" s="558"/>
      <c r="DTH617" s="558"/>
      <c r="DTI617" s="558"/>
      <c r="DTJ617" s="558"/>
      <c r="DTK617" s="558"/>
      <c r="DTL617" s="558"/>
      <c r="DTM617" s="558"/>
      <c r="DTN617" s="558"/>
      <c r="DTO617" s="558"/>
      <c r="DTP617" s="558"/>
      <c r="DTQ617" s="558"/>
      <c r="DTR617" s="558"/>
      <c r="DTS617" s="558"/>
      <c r="DTT617" s="558"/>
      <c r="DTU617" s="558"/>
      <c r="DTV617" s="558"/>
      <c r="DTW617" s="558"/>
      <c r="DTX617" s="558"/>
      <c r="DTY617" s="558"/>
      <c r="DTZ617" s="558"/>
      <c r="DUA617" s="558"/>
      <c r="DUB617" s="558"/>
      <c r="DUC617" s="558"/>
      <c r="DUD617" s="558"/>
      <c r="DUE617" s="558"/>
      <c r="DUF617" s="558"/>
      <c r="DUG617" s="558"/>
      <c r="DUH617" s="558"/>
      <c r="DUI617" s="558"/>
      <c r="DUJ617" s="558"/>
      <c r="DUK617" s="558"/>
      <c r="DUL617" s="558"/>
      <c r="DUM617" s="558"/>
      <c r="DUN617" s="558"/>
      <c r="DUO617" s="558"/>
      <c r="DUP617" s="558"/>
      <c r="DUQ617" s="558"/>
      <c r="DUR617" s="558"/>
      <c r="DUS617" s="558"/>
      <c r="DUT617" s="558"/>
      <c r="DUU617" s="558"/>
      <c r="DUV617" s="558"/>
      <c r="DUW617" s="558"/>
      <c r="DUX617" s="558"/>
      <c r="DUY617" s="558"/>
      <c r="DUZ617" s="558"/>
      <c r="DVA617" s="558"/>
      <c r="DVB617" s="558"/>
      <c r="DVC617" s="558"/>
      <c r="DVD617" s="558"/>
      <c r="DVE617" s="558"/>
      <c r="DVF617" s="558"/>
      <c r="DVG617" s="558"/>
      <c r="DVH617" s="558"/>
      <c r="DVI617" s="558"/>
      <c r="DVJ617" s="558"/>
      <c r="DVK617" s="558"/>
      <c r="DVL617" s="558"/>
      <c r="DVM617" s="558"/>
      <c r="DVN617" s="558"/>
      <c r="DVO617" s="558"/>
      <c r="DVP617" s="558"/>
      <c r="DVQ617" s="558"/>
      <c r="DVR617" s="558"/>
      <c r="DVS617" s="558"/>
      <c r="DVT617" s="558"/>
      <c r="DVU617" s="558"/>
      <c r="DVV617" s="558"/>
      <c r="DVW617" s="558"/>
      <c r="DVX617" s="558"/>
      <c r="DVY617" s="558"/>
      <c r="DVZ617" s="558"/>
      <c r="DWA617" s="558"/>
      <c r="DWB617" s="558"/>
      <c r="DWC617" s="558"/>
      <c r="DWD617" s="558"/>
      <c r="DWE617" s="558"/>
      <c r="DWF617" s="558"/>
      <c r="DWG617" s="558"/>
      <c r="DWH617" s="558"/>
      <c r="DWI617" s="558"/>
      <c r="DWJ617" s="558"/>
      <c r="DWK617" s="558"/>
      <c r="DWL617" s="558"/>
      <c r="DWM617" s="558"/>
      <c r="DWN617" s="558"/>
      <c r="DWO617" s="558"/>
      <c r="DWP617" s="558"/>
      <c r="DWQ617" s="558"/>
      <c r="DWR617" s="558"/>
      <c r="DWS617" s="558"/>
      <c r="DWT617" s="558"/>
      <c r="DWU617" s="558"/>
      <c r="DWV617" s="558"/>
      <c r="DWW617" s="558"/>
      <c r="DWX617" s="558"/>
      <c r="DWY617" s="558"/>
      <c r="DWZ617" s="558"/>
      <c r="DXA617" s="558"/>
      <c r="DXB617" s="558"/>
      <c r="DXC617" s="558"/>
      <c r="DXD617" s="558"/>
      <c r="DXE617" s="558"/>
      <c r="DXF617" s="558"/>
      <c r="DXG617" s="558"/>
      <c r="DXH617" s="558"/>
      <c r="DXI617" s="558"/>
      <c r="DXJ617" s="558"/>
      <c r="DXK617" s="558"/>
      <c r="DXL617" s="558"/>
      <c r="DXM617" s="558"/>
      <c r="DXN617" s="558"/>
      <c r="DXO617" s="558"/>
      <c r="DXP617" s="558"/>
      <c r="DXQ617" s="558"/>
      <c r="DXR617" s="558"/>
      <c r="DXS617" s="558"/>
      <c r="DXT617" s="558"/>
      <c r="DXU617" s="558"/>
      <c r="DXV617" s="558"/>
      <c r="DXW617" s="558"/>
      <c r="DXX617" s="558"/>
      <c r="DXY617" s="558"/>
      <c r="DXZ617" s="558"/>
      <c r="DYA617" s="558"/>
      <c r="DYB617" s="558"/>
      <c r="DYC617" s="558"/>
      <c r="DYD617" s="558"/>
      <c r="DYE617" s="558"/>
      <c r="DYF617" s="558"/>
      <c r="DYG617" s="558"/>
      <c r="DYH617" s="558"/>
      <c r="DYI617" s="558"/>
      <c r="DYJ617" s="558"/>
      <c r="DYK617" s="558"/>
      <c r="DYL617" s="558"/>
      <c r="DYM617" s="558"/>
      <c r="DYN617" s="558"/>
      <c r="DYO617" s="558"/>
      <c r="DYP617" s="558"/>
      <c r="DYQ617" s="558"/>
      <c r="DYR617" s="558"/>
      <c r="DYS617" s="558"/>
      <c r="DYT617" s="558"/>
      <c r="DYU617" s="558"/>
      <c r="DYV617" s="558"/>
      <c r="DYW617" s="558"/>
      <c r="DYX617" s="558"/>
      <c r="DYY617" s="558"/>
      <c r="DYZ617" s="558"/>
      <c r="DZA617" s="558"/>
      <c r="DZB617" s="558"/>
      <c r="DZC617" s="558"/>
      <c r="DZD617" s="558"/>
      <c r="DZE617" s="558"/>
      <c r="DZF617" s="558"/>
      <c r="DZG617" s="558"/>
      <c r="DZH617" s="558"/>
      <c r="DZI617" s="558"/>
      <c r="DZJ617" s="558"/>
      <c r="DZK617" s="558"/>
      <c r="DZL617" s="558"/>
      <c r="DZM617" s="558"/>
      <c r="DZN617" s="558"/>
      <c r="DZO617" s="558"/>
      <c r="DZP617" s="558"/>
      <c r="DZQ617" s="558"/>
      <c r="DZR617" s="558"/>
      <c r="DZS617" s="558"/>
      <c r="DZT617" s="558"/>
      <c r="DZU617" s="558"/>
      <c r="DZV617" s="558"/>
      <c r="DZW617" s="558"/>
      <c r="DZX617" s="558"/>
      <c r="DZY617" s="558"/>
      <c r="DZZ617" s="558"/>
      <c r="EAA617" s="558"/>
      <c r="EAB617" s="558"/>
      <c r="EAC617" s="558"/>
      <c r="EAD617" s="558"/>
      <c r="EAE617" s="558"/>
      <c r="EAF617" s="558"/>
      <c r="EAG617" s="558"/>
      <c r="EAH617" s="558"/>
      <c r="EAI617" s="558"/>
      <c r="EAJ617" s="558"/>
      <c r="EAK617" s="558"/>
      <c r="EAL617" s="558"/>
      <c r="EAM617" s="558"/>
      <c r="EAN617" s="558"/>
      <c r="EAO617" s="558"/>
      <c r="EAP617" s="558"/>
      <c r="EAQ617" s="558"/>
      <c r="EAR617" s="558"/>
      <c r="EAS617" s="558"/>
      <c r="EAT617" s="558"/>
      <c r="EAU617" s="558"/>
      <c r="EAV617" s="558"/>
      <c r="EAW617" s="558"/>
      <c r="EAX617" s="558"/>
      <c r="EAY617" s="558"/>
      <c r="EAZ617" s="558"/>
      <c r="EBA617" s="558"/>
      <c r="EBB617" s="558"/>
      <c r="EBC617" s="558"/>
      <c r="EBD617" s="558"/>
      <c r="EBE617" s="558"/>
      <c r="EBF617" s="558"/>
      <c r="EBG617" s="558"/>
      <c r="EBH617" s="558"/>
      <c r="EBI617" s="558"/>
      <c r="EBJ617" s="558"/>
      <c r="EBK617" s="558"/>
      <c r="EBL617" s="558"/>
      <c r="EBM617" s="558"/>
      <c r="EBN617" s="558"/>
      <c r="EBO617" s="558"/>
      <c r="EBP617" s="558"/>
      <c r="EBQ617" s="558"/>
      <c r="EBR617" s="558"/>
      <c r="EBS617" s="558"/>
      <c r="EBT617" s="558"/>
      <c r="EBU617" s="558"/>
      <c r="EBV617" s="558"/>
      <c r="EBW617" s="558"/>
      <c r="EBX617" s="558"/>
      <c r="EBY617" s="558"/>
      <c r="EBZ617" s="558"/>
      <c r="ECA617" s="558"/>
      <c r="ECB617" s="558"/>
      <c r="ECC617" s="558"/>
      <c r="ECD617" s="558"/>
      <c r="ECE617" s="558"/>
      <c r="ECF617" s="558"/>
      <c r="ECG617" s="558"/>
      <c r="ECH617" s="558"/>
      <c r="ECI617" s="558"/>
      <c r="ECJ617" s="558"/>
      <c r="ECK617" s="558"/>
      <c r="ECL617" s="558"/>
      <c r="ECM617" s="558"/>
      <c r="ECN617" s="558"/>
      <c r="ECO617" s="558"/>
      <c r="ECP617" s="558"/>
      <c r="ECQ617" s="558"/>
      <c r="ECR617" s="558"/>
      <c r="ECS617" s="558"/>
      <c r="ECT617" s="558"/>
      <c r="ECU617" s="558"/>
      <c r="ECV617" s="558"/>
      <c r="ECW617" s="558"/>
      <c r="ECX617" s="558"/>
      <c r="ECY617" s="558"/>
      <c r="ECZ617" s="558"/>
      <c r="EDA617" s="558"/>
      <c r="EDB617" s="558"/>
      <c r="EDC617" s="558"/>
      <c r="EDD617" s="558"/>
      <c r="EDE617" s="558"/>
      <c r="EDF617" s="558"/>
      <c r="EDG617" s="558"/>
      <c r="EDH617" s="558"/>
      <c r="EDI617" s="558"/>
      <c r="EDJ617" s="558"/>
      <c r="EDK617" s="558"/>
      <c r="EDL617" s="558"/>
      <c r="EDM617" s="558"/>
      <c r="EDN617" s="558"/>
      <c r="EDO617" s="558"/>
      <c r="EDP617" s="558"/>
      <c r="EDQ617" s="558"/>
      <c r="EDR617" s="558"/>
      <c r="EDS617" s="558"/>
      <c r="EDT617" s="558"/>
      <c r="EDU617" s="558"/>
      <c r="EDV617" s="558"/>
      <c r="EDW617" s="558"/>
      <c r="EDX617" s="558"/>
      <c r="EDY617" s="558"/>
      <c r="EDZ617" s="558"/>
      <c r="EEA617" s="558"/>
      <c r="EEB617" s="558"/>
      <c r="EEC617" s="558"/>
      <c r="EED617" s="558"/>
      <c r="EEE617" s="558"/>
      <c r="EEF617" s="558"/>
      <c r="EEG617" s="558"/>
      <c r="EEH617" s="558"/>
      <c r="EEI617" s="558"/>
      <c r="EEJ617" s="558"/>
      <c r="EEK617" s="558"/>
      <c r="EEL617" s="558"/>
      <c r="EEM617" s="558"/>
      <c r="EEN617" s="558"/>
      <c r="EEO617" s="558"/>
      <c r="EEP617" s="558"/>
      <c r="EEQ617" s="558"/>
      <c r="EER617" s="558"/>
      <c r="EES617" s="558"/>
      <c r="EET617" s="558"/>
      <c r="EEU617" s="558"/>
      <c r="EEV617" s="558"/>
      <c r="EEW617" s="558"/>
      <c r="EEX617" s="558"/>
      <c r="EEY617" s="558"/>
      <c r="EEZ617" s="558"/>
      <c r="EFA617" s="558"/>
      <c r="EFB617" s="558"/>
      <c r="EFC617" s="558"/>
      <c r="EFD617" s="558"/>
      <c r="EFE617" s="558"/>
      <c r="EFF617" s="558"/>
      <c r="EFG617" s="558"/>
      <c r="EFH617" s="558"/>
      <c r="EFI617" s="558"/>
      <c r="EFJ617" s="558"/>
      <c r="EFK617" s="558"/>
      <c r="EFL617" s="558"/>
      <c r="EFM617" s="558"/>
      <c r="EFN617" s="558"/>
      <c r="EFO617" s="558"/>
      <c r="EFP617" s="558"/>
      <c r="EFQ617" s="558"/>
      <c r="EFR617" s="558"/>
      <c r="EFS617" s="558"/>
      <c r="EFT617" s="558"/>
      <c r="EFU617" s="558"/>
      <c r="EFV617" s="558"/>
      <c r="EFW617" s="558"/>
      <c r="EFX617" s="558"/>
      <c r="EFY617" s="558"/>
      <c r="EFZ617" s="558"/>
      <c r="EGA617" s="558"/>
      <c r="EGB617" s="558"/>
      <c r="EGC617" s="558"/>
      <c r="EGD617" s="558"/>
      <c r="EGE617" s="558"/>
      <c r="EGF617" s="558"/>
      <c r="EGG617" s="558"/>
      <c r="EGH617" s="558"/>
      <c r="EGI617" s="558"/>
      <c r="EGJ617" s="558"/>
      <c r="EGK617" s="558"/>
      <c r="EGL617" s="558"/>
      <c r="EGM617" s="558"/>
      <c r="EGN617" s="558"/>
      <c r="EGO617" s="558"/>
      <c r="EGP617" s="558"/>
      <c r="EGQ617" s="558"/>
      <c r="EGR617" s="558"/>
      <c r="EGS617" s="558"/>
      <c r="EGT617" s="558"/>
      <c r="EGU617" s="558"/>
      <c r="EGV617" s="558"/>
      <c r="EGW617" s="558"/>
      <c r="EGX617" s="558"/>
      <c r="EGY617" s="558"/>
      <c r="EGZ617" s="558"/>
      <c r="EHA617" s="558"/>
      <c r="EHB617" s="558"/>
      <c r="EHC617" s="558"/>
      <c r="EHD617" s="558"/>
      <c r="EHE617" s="558"/>
      <c r="EHF617" s="558"/>
      <c r="EHG617" s="558"/>
      <c r="EHH617" s="558"/>
      <c r="EHI617" s="558"/>
      <c r="EHJ617" s="558"/>
      <c r="EHK617" s="558"/>
      <c r="EHL617" s="558"/>
      <c r="EHM617" s="558"/>
      <c r="EHN617" s="558"/>
      <c r="EHO617" s="558"/>
      <c r="EHP617" s="558"/>
      <c r="EHQ617" s="558"/>
      <c r="EHR617" s="558"/>
      <c r="EHS617" s="558"/>
      <c r="EHT617" s="558"/>
      <c r="EHU617" s="558"/>
      <c r="EHV617" s="558"/>
      <c r="EHW617" s="558"/>
      <c r="EHX617" s="558"/>
      <c r="EHY617" s="558"/>
      <c r="EHZ617" s="558"/>
      <c r="EIA617" s="558"/>
      <c r="EIB617" s="558"/>
      <c r="EIC617" s="558"/>
      <c r="EID617" s="558"/>
      <c r="EIE617" s="558"/>
      <c r="EIF617" s="558"/>
      <c r="EIG617" s="558"/>
      <c r="EIH617" s="558"/>
      <c r="EII617" s="558"/>
      <c r="EIJ617" s="558"/>
      <c r="EIK617" s="558"/>
      <c r="EIL617" s="558"/>
      <c r="EIM617" s="558"/>
      <c r="EIN617" s="558"/>
      <c r="EIO617" s="558"/>
      <c r="EIP617" s="558"/>
      <c r="EIQ617" s="558"/>
      <c r="EIR617" s="558"/>
      <c r="EIS617" s="558"/>
      <c r="EIT617" s="558"/>
      <c r="EIU617" s="558"/>
      <c r="EIV617" s="558"/>
      <c r="EIW617" s="558"/>
      <c r="EIX617" s="558"/>
      <c r="EIY617" s="558"/>
      <c r="EIZ617" s="558"/>
      <c r="EJA617" s="558"/>
      <c r="EJB617" s="558"/>
      <c r="EJC617" s="558"/>
      <c r="EJD617" s="558"/>
      <c r="EJE617" s="558"/>
      <c r="EJF617" s="558"/>
      <c r="EJG617" s="558"/>
      <c r="EJH617" s="558"/>
      <c r="EJI617" s="558"/>
      <c r="EJJ617" s="558"/>
      <c r="EJK617" s="558"/>
      <c r="EJL617" s="558"/>
      <c r="EJM617" s="558"/>
      <c r="EJN617" s="558"/>
      <c r="EJO617" s="558"/>
      <c r="EJP617" s="558"/>
      <c r="EJQ617" s="558"/>
      <c r="EJR617" s="558"/>
      <c r="EJS617" s="558"/>
      <c r="EJT617" s="558"/>
      <c r="EJU617" s="558"/>
      <c r="EJV617" s="558"/>
      <c r="EJW617" s="558"/>
      <c r="EJX617" s="558"/>
      <c r="EJY617" s="558"/>
      <c r="EJZ617" s="558"/>
      <c r="EKA617" s="558"/>
      <c r="EKB617" s="558"/>
      <c r="EKC617" s="558"/>
      <c r="EKD617" s="558"/>
      <c r="EKE617" s="558"/>
      <c r="EKF617" s="558"/>
      <c r="EKG617" s="558"/>
      <c r="EKH617" s="558"/>
      <c r="EKI617" s="558"/>
      <c r="EKJ617" s="558"/>
      <c r="EKK617" s="558"/>
      <c r="EKL617" s="558"/>
      <c r="EKM617" s="558"/>
      <c r="EKN617" s="558"/>
      <c r="EKO617" s="558"/>
      <c r="EKP617" s="558"/>
      <c r="EKQ617" s="558"/>
      <c r="EKR617" s="558"/>
      <c r="EKS617" s="558"/>
      <c r="EKT617" s="558"/>
      <c r="EKU617" s="558"/>
      <c r="EKV617" s="558"/>
      <c r="EKW617" s="558"/>
      <c r="EKX617" s="558"/>
      <c r="EKY617" s="558"/>
      <c r="EKZ617" s="558"/>
      <c r="ELA617" s="558"/>
      <c r="ELB617" s="558"/>
      <c r="ELC617" s="558"/>
      <c r="ELD617" s="558"/>
      <c r="ELE617" s="558"/>
      <c r="ELF617" s="558"/>
      <c r="ELG617" s="558"/>
      <c r="ELH617" s="558"/>
      <c r="ELI617" s="558"/>
      <c r="ELJ617" s="558"/>
      <c r="ELK617" s="558"/>
      <c r="ELL617" s="558"/>
      <c r="ELM617" s="558"/>
      <c r="ELN617" s="558"/>
      <c r="ELO617" s="558"/>
      <c r="ELP617" s="558"/>
      <c r="ELQ617" s="558"/>
      <c r="ELR617" s="558"/>
      <c r="ELS617" s="558"/>
      <c r="ELT617" s="558"/>
      <c r="ELU617" s="558"/>
      <c r="ELV617" s="558"/>
      <c r="ELW617" s="558"/>
      <c r="ELX617" s="558"/>
      <c r="ELY617" s="558"/>
      <c r="ELZ617" s="558"/>
      <c r="EMA617" s="558"/>
      <c r="EMB617" s="558"/>
      <c r="EMC617" s="558"/>
      <c r="EMD617" s="558"/>
      <c r="EME617" s="558"/>
      <c r="EMF617" s="558"/>
      <c r="EMG617" s="558"/>
      <c r="EMH617" s="558"/>
      <c r="EMI617" s="558"/>
      <c r="EMJ617" s="558"/>
      <c r="EMK617" s="558"/>
      <c r="EML617" s="558"/>
      <c r="EMM617" s="558"/>
      <c r="EMN617" s="558"/>
      <c r="EMO617" s="558"/>
      <c r="EMP617" s="558"/>
      <c r="EMQ617" s="558"/>
      <c r="EMR617" s="558"/>
      <c r="EMS617" s="558"/>
      <c r="EMT617" s="558"/>
      <c r="EMU617" s="558"/>
      <c r="EMV617" s="558"/>
      <c r="EMW617" s="558"/>
      <c r="EMX617" s="558"/>
      <c r="EMY617" s="558"/>
      <c r="EMZ617" s="558"/>
      <c r="ENA617" s="558"/>
      <c r="ENB617" s="558"/>
      <c r="ENC617" s="558"/>
      <c r="END617" s="558"/>
      <c r="ENE617" s="558"/>
      <c r="ENF617" s="558"/>
      <c r="ENG617" s="558"/>
      <c r="ENH617" s="558"/>
      <c r="ENI617" s="558"/>
      <c r="ENJ617" s="558"/>
      <c r="ENK617" s="558"/>
      <c r="ENL617" s="558"/>
      <c r="ENM617" s="558"/>
      <c r="ENN617" s="558"/>
      <c r="ENO617" s="558"/>
      <c r="ENP617" s="558"/>
      <c r="ENQ617" s="558"/>
      <c r="ENR617" s="558"/>
      <c r="ENS617" s="558"/>
      <c r="ENT617" s="558"/>
      <c r="ENU617" s="558"/>
      <c r="ENV617" s="558"/>
      <c r="ENW617" s="558"/>
      <c r="ENX617" s="558"/>
      <c r="ENY617" s="558"/>
      <c r="ENZ617" s="558"/>
      <c r="EOA617" s="558"/>
      <c r="EOB617" s="558"/>
      <c r="EOC617" s="558"/>
      <c r="EOD617" s="558"/>
      <c r="EOE617" s="558"/>
      <c r="EOF617" s="558"/>
      <c r="EOG617" s="558"/>
      <c r="EOH617" s="558"/>
      <c r="EOI617" s="558"/>
      <c r="EOJ617" s="558"/>
      <c r="EOK617" s="558"/>
      <c r="EOL617" s="558"/>
      <c r="EOM617" s="558"/>
      <c r="EON617" s="558"/>
      <c r="EOO617" s="558"/>
      <c r="EOP617" s="558"/>
      <c r="EOQ617" s="558"/>
      <c r="EOR617" s="558"/>
      <c r="EOS617" s="558"/>
      <c r="EOT617" s="558"/>
      <c r="EOU617" s="558"/>
      <c r="EOV617" s="558"/>
      <c r="EOW617" s="558"/>
      <c r="EOX617" s="558"/>
      <c r="EOY617" s="558"/>
      <c r="EOZ617" s="558"/>
      <c r="EPA617" s="558"/>
      <c r="EPB617" s="558"/>
      <c r="EPC617" s="558"/>
      <c r="EPD617" s="558"/>
      <c r="EPE617" s="558"/>
      <c r="EPF617" s="558"/>
      <c r="EPG617" s="558"/>
      <c r="EPH617" s="558"/>
      <c r="EPI617" s="558"/>
      <c r="EPJ617" s="558"/>
      <c r="EPK617" s="558"/>
      <c r="EPL617" s="558"/>
      <c r="EPM617" s="558"/>
      <c r="EPN617" s="558"/>
      <c r="EPO617" s="558"/>
      <c r="EPP617" s="558"/>
      <c r="EPQ617" s="558"/>
      <c r="EPR617" s="558"/>
      <c r="EPS617" s="558"/>
      <c r="EPT617" s="558"/>
      <c r="EPU617" s="558"/>
      <c r="EPV617" s="558"/>
      <c r="EPW617" s="558"/>
      <c r="EPX617" s="558"/>
      <c r="EPY617" s="558"/>
      <c r="EPZ617" s="558"/>
      <c r="EQA617" s="558"/>
      <c r="EQB617" s="558"/>
      <c r="EQC617" s="558"/>
      <c r="EQD617" s="558"/>
      <c r="EQE617" s="558"/>
      <c r="EQF617" s="558"/>
      <c r="EQG617" s="558"/>
      <c r="EQH617" s="558"/>
      <c r="EQI617" s="558"/>
      <c r="EQJ617" s="558"/>
      <c r="EQK617" s="558"/>
      <c r="EQL617" s="558"/>
      <c r="EQM617" s="558"/>
      <c r="EQN617" s="558"/>
      <c r="EQO617" s="558"/>
      <c r="EQP617" s="558"/>
      <c r="EQQ617" s="558"/>
      <c r="EQR617" s="558"/>
      <c r="EQS617" s="558"/>
      <c r="EQT617" s="558"/>
      <c r="EQU617" s="558"/>
      <c r="EQV617" s="558"/>
      <c r="EQW617" s="558"/>
      <c r="EQX617" s="558"/>
      <c r="EQY617" s="558"/>
      <c r="EQZ617" s="558"/>
      <c r="ERA617" s="558"/>
      <c r="ERB617" s="558"/>
      <c r="ERC617" s="558"/>
      <c r="ERD617" s="558"/>
      <c r="ERE617" s="558"/>
      <c r="ERF617" s="558"/>
      <c r="ERG617" s="558"/>
      <c r="ERH617" s="558"/>
      <c r="ERI617" s="558"/>
      <c r="ERJ617" s="558"/>
      <c r="ERK617" s="558"/>
      <c r="ERL617" s="558"/>
      <c r="ERM617" s="558"/>
      <c r="ERN617" s="558"/>
      <c r="ERO617" s="558"/>
      <c r="ERP617" s="558"/>
      <c r="ERQ617" s="558"/>
      <c r="ERR617" s="558"/>
      <c r="ERS617" s="558"/>
      <c r="ERT617" s="558"/>
      <c r="ERU617" s="558"/>
      <c r="ERV617" s="558"/>
      <c r="ERW617" s="558"/>
      <c r="ERX617" s="558"/>
      <c r="ERY617" s="558"/>
      <c r="ERZ617" s="558"/>
      <c r="ESA617" s="558"/>
      <c r="ESB617" s="558"/>
      <c r="ESC617" s="558"/>
      <c r="ESD617" s="558"/>
      <c r="ESE617" s="558"/>
      <c r="ESF617" s="558"/>
      <c r="ESG617" s="558"/>
      <c r="ESH617" s="558"/>
      <c r="ESI617" s="558"/>
      <c r="ESJ617" s="558"/>
      <c r="ESK617" s="558"/>
      <c r="ESL617" s="558"/>
      <c r="ESM617" s="558"/>
      <c r="ESN617" s="558"/>
      <c r="ESO617" s="558"/>
      <c r="ESP617" s="558"/>
      <c r="ESQ617" s="558"/>
      <c r="ESR617" s="558"/>
      <c r="ESS617" s="558"/>
      <c r="EST617" s="558"/>
      <c r="ESU617" s="558"/>
      <c r="ESV617" s="558"/>
      <c r="ESW617" s="558"/>
      <c r="ESX617" s="558"/>
      <c r="ESY617" s="558"/>
      <c r="ESZ617" s="558"/>
      <c r="ETA617" s="558"/>
      <c r="ETB617" s="558"/>
      <c r="ETC617" s="558"/>
      <c r="ETD617" s="558"/>
      <c r="ETE617" s="558"/>
      <c r="ETF617" s="558"/>
      <c r="ETG617" s="558"/>
      <c r="ETH617" s="558"/>
      <c r="ETI617" s="558"/>
      <c r="ETJ617" s="558"/>
      <c r="ETK617" s="558"/>
      <c r="ETL617" s="558"/>
      <c r="ETM617" s="558"/>
      <c r="ETN617" s="558"/>
      <c r="ETO617" s="558"/>
      <c r="ETP617" s="558"/>
      <c r="ETQ617" s="558"/>
      <c r="ETR617" s="558"/>
      <c r="ETS617" s="558"/>
      <c r="ETT617" s="558"/>
      <c r="ETU617" s="558"/>
      <c r="ETV617" s="558"/>
      <c r="ETW617" s="558"/>
      <c r="ETX617" s="558"/>
      <c r="ETY617" s="558"/>
      <c r="ETZ617" s="558"/>
      <c r="EUA617" s="558"/>
      <c r="EUB617" s="558"/>
      <c r="EUC617" s="558"/>
      <c r="EUD617" s="558"/>
      <c r="EUE617" s="558"/>
      <c r="EUF617" s="558"/>
      <c r="EUG617" s="558"/>
      <c r="EUH617" s="558"/>
      <c r="EUI617" s="558"/>
      <c r="EUJ617" s="558"/>
      <c r="EUK617" s="558"/>
      <c r="EUL617" s="558"/>
      <c r="EUM617" s="558"/>
      <c r="EUN617" s="558"/>
      <c r="EUO617" s="558"/>
      <c r="EUP617" s="558"/>
      <c r="EUQ617" s="558"/>
      <c r="EUR617" s="558"/>
      <c r="EUS617" s="558"/>
      <c r="EUT617" s="558"/>
      <c r="EUU617" s="558"/>
      <c r="EUV617" s="558"/>
      <c r="EUW617" s="558"/>
      <c r="EUX617" s="558"/>
      <c r="EUY617" s="558"/>
      <c r="EUZ617" s="558"/>
      <c r="EVA617" s="558"/>
      <c r="EVB617" s="558"/>
      <c r="EVC617" s="558"/>
      <c r="EVD617" s="558"/>
      <c r="EVE617" s="558"/>
      <c r="EVF617" s="558"/>
      <c r="EVG617" s="558"/>
      <c r="EVH617" s="558"/>
      <c r="EVI617" s="558"/>
      <c r="EVJ617" s="558"/>
      <c r="EVK617" s="558"/>
      <c r="EVL617" s="558"/>
      <c r="EVM617" s="558"/>
      <c r="EVN617" s="558"/>
      <c r="EVO617" s="558"/>
      <c r="EVP617" s="558"/>
      <c r="EVQ617" s="558"/>
      <c r="EVR617" s="558"/>
      <c r="EVS617" s="558"/>
      <c r="EVT617" s="558"/>
      <c r="EVU617" s="558"/>
      <c r="EVV617" s="558"/>
      <c r="EVW617" s="558"/>
      <c r="EVX617" s="558"/>
      <c r="EVY617" s="558"/>
      <c r="EVZ617" s="558"/>
      <c r="EWA617" s="558"/>
      <c r="EWB617" s="558"/>
      <c r="EWC617" s="558"/>
      <c r="EWD617" s="558"/>
      <c r="EWE617" s="558"/>
      <c r="EWF617" s="558"/>
      <c r="EWG617" s="558"/>
      <c r="EWH617" s="558"/>
      <c r="EWI617" s="558"/>
      <c r="EWJ617" s="558"/>
      <c r="EWK617" s="558"/>
      <c r="EWL617" s="558"/>
      <c r="EWM617" s="558"/>
      <c r="EWN617" s="558"/>
      <c r="EWO617" s="558"/>
      <c r="EWP617" s="558"/>
      <c r="EWQ617" s="558"/>
      <c r="EWR617" s="558"/>
      <c r="EWS617" s="558"/>
      <c r="EWT617" s="558"/>
      <c r="EWU617" s="558"/>
      <c r="EWV617" s="558"/>
      <c r="EWW617" s="558"/>
      <c r="EWX617" s="558"/>
      <c r="EWY617" s="558"/>
      <c r="EWZ617" s="558"/>
      <c r="EXA617" s="558"/>
      <c r="EXB617" s="558"/>
      <c r="EXC617" s="558"/>
      <c r="EXD617" s="558"/>
      <c r="EXE617" s="558"/>
      <c r="EXF617" s="558"/>
      <c r="EXG617" s="558"/>
      <c r="EXH617" s="558"/>
      <c r="EXI617" s="558"/>
      <c r="EXJ617" s="558"/>
      <c r="EXK617" s="558"/>
      <c r="EXL617" s="558"/>
      <c r="EXM617" s="558"/>
      <c r="EXN617" s="558"/>
      <c r="EXO617" s="558"/>
      <c r="EXP617" s="558"/>
      <c r="EXQ617" s="558"/>
      <c r="EXR617" s="558"/>
      <c r="EXS617" s="558"/>
      <c r="EXT617" s="558"/>
      <c r="EXU617" s="558"/>
      <c r="EXV617" s="558"/>
      <c r="EXW617" s="558"/>
      <c r="EXX617" s="558"/>
      <c r="EXY617" s="558"/>
      <c r="EXZ617" s="558"/>
      <c r="EYA617" s="558"/>
      <c r="EYB617" s="558"/>
      <c r="EYC617" s="558"/>
      <c r="EYD617" s="558"/>
      <c r="EYE617" s="558"/>
      <c r="EYF617" s="558"/>
      <c r="EYG617" s="558"/>
      <c r="EYH617" s="558"/>
      <c r="EYI617" s="558"/>
      <c r="EYJ617" s="558"/>
      <c r="EYK617" s="558"/>
      <c r="EYL617" s="558"/>
      <c r="EYM617" s="558"/>
      <c r="EYN617" s="558"/>
      <c r="EYO617" s="558"/>
      <c r="EYP617" s="558"/>
      <c r="EYQ617" s="558"/>
      <c r="EYR617" s="558"/>
      <c r="EYS617" s="558"/>
      <c r="EYT617" s="558"/>
      <c r="EYU617" s="558"/>
      <c r="EYV617" s="558"/>
      <c r="EYW617" s="558"/>
      <c r="EYX617" s="558"/>
      <c r="EYY617" s="558"/>
      <c r="EYZ617" s="558"/>
      <c r="EZA617" s="558"/>
      <c r="EZB617" s="558"/>
      <c r="EZC617" s="558"/>
      <c r="EZD617" s="558"/>
      <c r="EZE617" s="558"/>
      <c r="EZF617" s="558"/>
      <c r="EZG617" s="558"/>
      <c r="EZH617" s="558"/>
      <c r="EZI617" s="558"/>
      <c r="EZJ617" s="558"/>
      <c r="EZK617" s="558"/>
      <c r="EZL617" s="558"/>
      <c r="EZM617" s="558"/>
      <c r="EZN617" s="558"/>
      <c r="EZO617" s="558"/>
      <c r="EZP617" s="558"/>
      <c r="EZQ617" s="558"/>
      <c r="EZR617" s="558"/>
      <c r="EZS617" s="558"/>
      <c r="EZT617" s="558"/>
      <c r="EZU617" s="558"/>
      <c r="EZV617" s="558"/>
      <c r="EZW617" s="558"/>
      <c r="EZX617" s="558"/>
      <c r="EZY617" s="558"/>
      <c r="EZZ617" s="558"/>
      <c r="FAA617" s="558"/>
      <c r="FAB617" s="558"/>
      <c r="FAC617" s="558"/>
      <c r="FAD617" s="558"/>
      <c r="FAE617" s="558"/>
      <c r="FAF617" s="558"/>
      <c r="FAG617" s="558"/>
      <c r="FAH617" s="558"/>
      <c r="FAI617" s="558"/>
      <c r="FAJ617" s="558"/>
      <c r="FAK617" s="558"/>
      <c r="FAL617" s="558"/>
      <c r="FAM617" s="558"/>
      <c r="FAN617" s="558"/>
      <c r="FAO617" s="558"/>
      <c r="FAP617" s="558"/>
      <c r="FAQ617" s="558"/>
      <c r="FAR617" s="558"/>
      <c r="FAS617" s="558"/>
      <c r="FAT617" s="558"/>
      <c r="FAU617" s="558"/>
      <c r="FAV617" s="558"/>
      <c r="FAW617" s="558"/>
      <c r="FAX617" s="558"/>
      <c r="FAY617" s="558"/>
      <c r="FAZ617" s="558"/>
      <c r="FBA617" s="558"/>
      <c r="FBB617" s="558"/>
      <c r="FBC617" s="558"/>
      <c r="FBD617" s="558"/>
      <c r="FBE617" s="558"/>
      <c r="FBF617" s="558"/>
      <c r="FBG617" s="558"/>
      <c r="FBH617" s="558"/>
      <c r="FBI617" s="558"/>
      <c r="FBJ617" s="558"/>
      <c r="FBK617" s="558"/>
      <c r="FBL617" s="558"/>
      <c r="FBM617" s="558"/>
      <c r="FBN617" s="558"/>
      <c r="FBO617" s="558"/>
      <c r="FBP617" s="558"/>
      <c r="FBQ617" s="558"/>
      <c r="FBR617" s="558"/>
      <c r="FBS617" s="558"/>
      <c r="FBT617" s="558"/>
      <c r="FBU617" s="558"/>
      <c r="FBV617" s="558"/>
      <c r="FBW617" s="558"/>
      <c r="FBX617" s="558"/>
      <c r="FBY617" s="558"/>
      <c r="FBZ617" s="558"/>
      <c r="FCA617" s="558"/>
      <c r="FCB617" s="558"/>
      <c r="FCC617" s="558"/>
      <c r="FCD617" s="558"/>
      <c r="FCE617" s="558"/>
      <c r="FCF617" s="558"/>
      <c r="FCG617" s="558"/>
      <c r="FCH617" s="558"/>
      <c r="FCI617" s="558"/>
      <c r="FCJ617" s="558"/>
      <c r="FCK617" s="558"/>
      <c r="FCL617" s="558"/>
      <c r="FCM617" s="558"/>
      <c r="FCN617" s="558"/>
      <c r="FCO617" s="558"/>
      <c r="FCP617" s="558"/>
      <c r="FCQ617" s="558"/>
      <c r="FCR617" s="558"/>
      <c r="FCS617" s="558"/>
      <c r="FCT617" s="558"/>
      <c r="FCU617" s="558"/>
      <c r="FCV617" s="558"/>
      <c r="FCW617" s="558"/>
      <c r="FCX617" s="558"/>
      <c r="FCY617" s="558"/>
      <c r="FCZ617" s="558"/>
      <c r="FDA617" s="558"/>
      <c r="FDB617" s="558"/>
      <c r="FDC617" s="558"/>
      <c r="FDD617" s="558"/>
      <c r="FDE617" s="558"/>
      <c r="FDF617" s="558"/>
      <c r="FDG617" s="558"/>
      <c r="FDH617" s="558"/>
      <c r="FDI617" s="558"/>
      <c r="FDJ617" s="558"/>
      <c r="FDK617" s="558"/>
      <c r="FDL617" s="558"/>
      <c r="FDM617" s="558"/>
      <c r="FDN617" s="558"/>
      <c r="FDO617" s="558"/>
      <c r="FDP617" s="558"/>
      <c r="FDQ617" s="558"/>
      <c r="FDR617" s="558"/>
      <c r="FDS617" s="558"/>
      <c r="FDT617" s="558"/>
      <c r="FDU617" s="558"/>
      <c r="FDV617" s="558"/>
      <c r="FDW617" s="558"/>
      <c r="FDX617" s="558"/>
      <c r="FDY617" s="558"/>
      <c r="FDZ617" s="558"/>
      <c r="FEA617" s="558"/>
      <c r="FEB617" s="558"/>
      <c r="FEC617" s="558"/>
      <c r="FED617" s="558"/>
      <c r="FEE617" s="558"/>
      <c r="FEF617" s="558"/>
      <c r="FEG617" s="558"/>
      <c r="FEH617" s="558"/>
      <c r="FEI617" s="558"/>
      <c r="FEJ617" s="558"/>
      <c r="FEK617" s="558"/>
      <c r="FEL617" s="558"/>
      <c r="FEM617" s="558"/>
      <c r="FEN617" s="558"/>
      <c r="FEO617" s="558"/>
      <c r="FEP617" s="558"/>
      <c r="FEQ617" s="558"/>
      <c r="FER617" s="558"/>
      <c r="FES617" s="558"/>
      <c r="FET617" s="558"/>
      <c r="FEU617" s="558"/>
      <c r="FEV617" s="558"/>
      <c r="FEW617" s="558"/>
      <c r="FEX617" s="558"/>
      <c r="FEY617" s="558"/>
      <c r="FEZ617" s="558"/>
      <c r="FFA617" s="558"/>
      <c r="FFB617" s="558"/>
      <c r="FFC617" s="558"/>
      <c r="FFD617" s="558"/>
      <c r="FFE617" s="558"/>
      <c r="FFF617" s="558"/>
      <c r="FFG617" s="558"/>
      <c r="FFH617" s="558"/>
      <c r="FFI617" s="558"/>
      <c r="FFJ617" s="558"/>
      <c r="FFK617" s="558"/>
      <c r="FFL617" s="558"/>
      <c r="FFM617" s="558"/>
      <c r="FFN617" s="558"/>
      <c r="FFO617" s="558"/>
      <c r="FFP617" s="558"/>
      <c r="FFQ617" s="558"/>
      <c r="FFR617" s="558"/>
      <c r="FFS617" s="558"/>
      <c r="FFT617" s="558"/>
      <c r="FFU617" s="558"/>
      <c r="FFV617" s="558"/>
      <c r="FFW617" s="558"/>
      <c r="FFX617" s="558"/>
      <c r="FFY617" s="558"/>
      <c r="FFZ617" s="558"/>
      <c r="FGA617" s="558"/>
      <c r="FGB617" s="558"/>
      <c r="FGC617" s="558"/>
      <c r="FGD617" s="558"/>
      <c r="FGE617" s="558"/>
      <c r="FGF617" s="558"/>
      <c r="FGG617" s="558"/>
      <c r="FGH617" s="558"/>
      <c r="FGI617" s="558"/>
      <c r="FGJ617" s="558"/>
      <c r="FGK617" s="558"/>
      <c r="FGL617" s="558"/>
      <c r="FGM617" s="558"/>
      <c r="FGN617" s="558"/>
      <c r="FGO617" s="558"/>
      <c r="FGP617" s="558"/>
      <c r="FGQ617" s="558"/>
      <c r="FGR617" s="558"/>
      <c r="FGS617" s="558"/>
      <c r="FGT617" s="558"/>
      <c r="FGU617" s="558"/>
      <c r="FGV617" s="558"/>
      <c r="FGW617" s="558"/>
      <c r="FGX617" s="558"/>
      <c r="FGY617" s="558"/>
      <c r="FGZ617" s="558"/>
      <c r="FHA617" s="558"/>
      <c r="FHB617" s="558"/>
      <c r="FHC617" s="558"/>
      <c r="FHD617" s="558"/>
      <c r="FHE617" s="558"/>
      <c r="FHF617" s="558"/>
      <c r="FHG617" s="558"/>
      <c r="FHH617" s="558"/>
      <c r="FHI617" s="558"/>
      <c r="FHJ617" s="558"/>
      <c r="FHK617" s="558"/>
      <c r="FHL617" s="558"/>
      <c r="FHM617" s="558"/>
      <c r="FHN617" s="558"/>
      <c r="FHO617" s="558"/>
      <c r="FHP617" s="558"/>
      <c r="FHQ617" s="558"/>
      <c r="FHR617" s="558"/>
      <c r="FHS617" s="558"/>
      <c r="FHT617" s="558"/>
      <c r="FHU617" s="558"/>
      <c r="FHV617" s="558"/>
      <c r="FHW617" s="558"/>
      <c r="FHX617" s="558"/>
      <c r="FHY617" s="558"/>
      <c r="FHZ617" s="558"/>
      <c r="FIA617" s="558"/>
      <c r="FIB617" s="558"/>
      <c r="FIC617" s="558"/>
      <c r="FID617" s="558"/>
      <c r="FIE617" s="558"/>
      <c r="FIF617" s="558"/>
      <c r="FIG617" s="558"/>
      <c r="FIH617" s="558"/>
      <c r="FII617" s="558"/>
      <c r="FIJ617" s="558"/>
      <c r="FIK617" s="558"/>
      <c r="FIL617" s="558"/>
      <c r="FIM617" s="558"/>
      <c r="FIN617" s="558"/>
      <c r="FIO617" s="558"/>
      <c r="FIP617" s="558"/>
      <c r="FIQ617" s="558"/>
      <c r="FIR617" s="558"/>
      <c r="FIS617" s="558"/>
      <c r="FIT617" s="558"/>
      <c r="FIU617" s="558"/>
      <c r="FIV617" s="558"/>
      <c r="FIW617" s="558"/>
      <c r="FIX617" s="558"/>
      <c r="FIY617" s="558"/>
      <c r="FIZ617" s="558"/>
      <c r="FJA617" s="558"/>
      <c r="FJB617" s="558"/>
      <c r="FJC617" s="558"/>
      <c r="FJD617" s="558"/>
      <c r="FJE617" s="558"/>
      <c r="FJF617" s="558"/>
      <c r="FJG617" s="558"/>
      <c r="FJH617" s="558"/>
      <c r="FJI617" s="558"/>
      <c r="FJJ617" s="558"/>
      <c r="FJK617" s="558"/>
      <c r="FJL617" s="558"/>
      <c r="FJM617" s="558"/>
      <c r="FJN617" s="558"/>
      <c r="FJO617" s="558"/>
      <c r="FJP617" s="558"/>
      <c r="FJQ617" s="558"/>
      <c r="FJR617" s="558"/>
      <c r="FJS617" s="558"/>
      <c r="FJT617" s="558"/>
      <c r="FJU617" s="558"/>
      <c r="FJV617" s="558"/>
      <c r="FJW617" s="558"/>
      <c r="FJX617" s="558"/>
      <c r="FJY617" s="558"/>
      <c r="FJZ617" s="558"/>
      <c r="FKA617" s="558"/>
      <c r="FKB617" s="558"/>
      <c r="FKC617" s="558"/>
      <c r="FKD617" s="558"/>
      <c r="FKE617" s="558"/>
      <c r="FKF617" s="558"/>
      <c r="FKG617" s="558"/>
      <c r="FKH617" s="558"/>
      <c r="FKI617" s="558"/>
      <c r="FKJ617" s="558"/>
      <c r="FKK617" s="558"/>
      <c r="FKL617" s="558"/>
      <c r="FKM617" s="558"/>
      <c r="FKN617" s="558"/>
      <c r="FKO617" s="558"/>
      <c r="FKP617" s="558"/>
      <c r="FKQ617" s="558"/>
      <c r="FKR617" s="558"/>
      <c r="FKS617" s="558"/>
      <c r="FKT617" s="558"/>
      <c r="FKU617" s="558"/>
      <c r="FKV617" s="558"/>
      <c r="FKW617" s="558"/>
      <c r="FKX617" s="558"/>
      <c r="FKY617" s="558"/>
      <c r="FKZ617" s="558"/>
      <c r="FLA617" s="558"/>
      <c r="FLB617" s="558"/>
      <c r="FLC617" s="558"/>
      <c r="FLD617" s="558"/>
      <c r="FLE617" s="558"/>
      <c r="FLF617" s="558"/>
      <c r="FLG617" s="558"/>
      <c r="FLH617" s="558"/>
      <c r="FLI617" s="558"/>
      <c r="FLJ617" s="558"/>
      <c r="FLK617" s="558"/>
      <c r="FLL617" s="558"/>
      <c r="FLM617" s="558"/>
      <c r="FLN617" s="558"/>
      <c r="FLO617" s="558"/>
      <c r="FLP617" s="558"/>
      <c r="FLQ617" s="558"/>
      <c r="FLR617" s="558"/>
      <c r="FLS617" s="558"/>
      <c r="FLT617" s="558"/>
      <c r="FLU617" s="558"/>
      <c r="FLV617" s="558"/>
      <c r="FLW617" s="558"/>
      <c r="FLX617" s="558"/>
      <c r="FLY617" s="558"/>
      <c r="FLZ617" s="558"/>
      <c r="FMA617" s="558"/>
      <c r="FMB617" s="558"/>
      <c r="FMC617" s="558"/>
      <c r="FMD617" s="558"/>
      <c r="FME617" s="558"/>
      <c r="FMF617" s="558"/>
      <c r="FMG617" s="558"/>
      <c r="FMH617" s="558"/>
      <c r="FMI617" s="558"/>
      <c r="FMJ617" s="558"/>
      <c r="FMK617" s="558"/>
      <c r="FML617" s="558"/>
      <c r="FMM617" s="558"/>
      <c r="FMN617" s="558"/>
      <c r="FMO617" s="558"/>
      <c r="FMP617" s="558"/>
      <c r="FMQ617" s="558"/>
      <c r="FMR617" s="558"/>
      <c r="FMS617" s="558"/>
      <c r="FMT617" s="558"/>
      <c r="FMU617" s="558"/>
      <c r="FMV617" s="558"/>
      <c r="FMW617" s="558"/>
      <c r="FMX617" s="558"/>
      <c r="FMY617" s="558"/>
      <c r="FMZ617" s="558"/>
      <c r="FNA617" s="558"/>
      <c r="FNB617" s="558"/>
      <c r="FNC617" s="558"/>
      <c r="FND617" s="558"/>
      <c r="FNE617" s="558"/>
      <c r="FNF617" s="558"/>
      <c r="FNG617" s="558"/>
      <c r="FNH617" s="558"/>
      <c r="FNI617" s="558"/>
      <c r="FNJ617" s="558"/>
      <c r="FNK617" s="558"/>
      <c r="FNL617" s="558"/>
      <c r="FNM617" s="558"/>
      <c r="FNN617" s="558"/>
      <c r="FNO617" s="558"/>
      <c r="FNP617" s="558"/>
      <c r="FNQ617" s="558"/>
      <c r="FNR617" s="558"/>
      <c r="FNS617" s="558"/>
      <c r="FNT617" s="558"/>
      <c r="FNU617" s="558"/>
      <c r="FNV617" s="558"/>
      <c r="FNW617" s="558"/>
      <c r="FNX617" s="558"/>
      <c r="FNY617" s="558"/>
      <c r="FNZ617" s="558"/>
      <c r="FOA617" s="558"/>
      <c r="FOB617" s="558"/>
      <c r="FOC617" s="558"/>
      <c r="FOD617" s="558"/>
      <c r="FOE617" s="558"/>
      <c r="FOF617" s="558"/>
      <c r="FOG617" s="558"/>
      <c r="FOH617" s="558"/>
      <c r="FOI617" s="558"/>
      <c r="FOJ617" s="558"/>
      <c r="FOK617" s="558"/>
      <c r="FOL617" s="558"/>
      <c r="FOM617" s="558"/>
      <c r="FON617" s="558"/>
      <c r="FOO617" s="558"/>
      <c r="FOP617" s="558"/>
      <c r="FOQ617" s="558"/>
      <c r="FOR617" s="558"/>
      <c r="FOS617" s="558"/>
      <c r="FOT617" s="558"/>
      <c r="FOU617" s="558"/>
      <c r="FOV617" s="558"/>
      <c r="FOW617" s="558"/>
      <c r="FOX617" s="558"/>
      <c r="FOY617" s="558"/>
      <c r="FOZ617" s="558"/>
      <c r="FPA617" s="558"/>
      <c r="FPB617" s="558"/>
      <c r="FPC617" s="558"/>
      <c r="FPD617" s="558"/>
      <c r="FPE617" s="558"/>
      <c r="FPF617" s="558"/>
      <c r="FPG617" s="558"/>
      <c r="FPH617" s="558"/>
      <c r="FPI617" s="558"/>
      <c r="FPJ617" s="558"/>
      <c r="FPK617" s="558"/>
      <c r="FPL617" s="558"/>
      <c r="FPM617" s="558"/>
      <c r="FPN617" s="558"/>
      <c r="FPO617" s="558"/>
      <c r="FPP617" s="558"/>
      <c r="FPQ617" s="558"/>
      <c r="FPR617" s="558"/>
      <c r="FPS617" s="558"/>
      <c r="FPT617" s="558"/>
      <c r="FPU617" s="558"/>
      <c r="FPV617" s="558"/>
      <c r="FPW617" s="558"/>
      <c r="FPX617" s="558"/>
      <c r="FPY617" s="558"/>
      <c r="FPZ617" s="558"/>
      <c r="FQA617" s="558"/>
      <c r="FQB617" s="558"/>
      <c r="FQC617" s="558"/>
      <c r="FQD617" s="558"/>
      <c r="FQE617" s="558"/>
      <c r="FQF617" s="558"/>
      <c r="FQG617" s="558"/>
      <c r="FQH617" s="558"/>
      <c r="FQI617" s="558"/>
      <c r="FQJ617" s="558"/>
      <c r="FQK617" s="558"/>
      <c r="FQL617" s="558"/>
      <c r="FQM617" s="558"/>
      <c r="FQN617" s="558"/>
      <c r="FQO617" s="558"/>
      <c r="FQP617" s="558"/>
      <c r="FQQ617" s="558"/>
      <c r="FQR617" s="558"/>
      <c r="FQS617" s="558"/>
      <c r="FQT617" s="558"/>
      <c r="FQU617" s="558"/>
      <c r="FQV617" s="558"/>
      <c r="FQW617" s="558"/>
      <c r="FQX617" s="558"/>
      <c r="FQY617" s="558"/>
      <c r="FQZ617" s="558"/>
      <c r="FRA617" s="558"/>
      <c r="FRB617" s="558"/>
      <c r="FRC617" s="558"/>
      <c r="FRD617" s="558"/>
      <c r="FRE617" s="558"/>
      <c r="FRF617" s="558"/>
      <c r="FRG617" s="558"/>
      <c r="FRH617" s="558"/>
      <c r="FRI617" s="558"/>
      <c r="FRJ617" s="558"/>
      <c r="FRK617" s="558"/>
      <c r="FRL617" s="558"/>
      <c r="FRM617" s="558"/>
      <c r="FRN617" s="558"/>
      <c r="FRO617" s="558"/>
      <c r="FRP617" s="558"/>
      <c r="FRQ617" s="558"/>
      <c r="FRR617" s="558"/>
      <c r="FRS617" s="558"/>
      <c r="FRT617" s="558"/>
      <c r="FRU617" s="558"/>
      <c r="FRV617" s="558"/>
      <c r="FRW617" s="558"/>
      <c r="FRX617" s="558"/>
      <c r="FRY617" s="558"/>
      <c r="FRZ617" s="558"/>
      <c r="FSA617" s="558"/>
      <c r="FSB617" s="558"/>
      <c r="FSC617" s="558"/>
      <c r="FSD617" s="558"/>
      <c r="FSE617" s="558"/>
      <c r="FSF617" s="558"/>
      <c r="FSG617" s="558"/>
      <c r="FSH617" s="558"/>
      <c r="FSI617" s="558"/>
      <c r="FSJ617" s="558"/>
      <c r="FSK617" s="558"/>
      <c r="FSL617" s="558"/>
      <c r="FSM617" s="558"/>
      <c r="FSN617" s="558"/>
      <c r="FSO617" s="558"/>
      <c r="FSP617" s="558"/>
      <c r="FSQ617" s="558"/>
      <c r="FSR617" s="558"/>
      <c r="FSS617" s="558"/>
      <c r="FST617" s="558"/>
      <c r="FSU617" s="558"/>
      <c r="FSV617" s="558"/>
      <c r="FSW617" s="558"/>
      <c r="FSX617" s="558"/>
      <c r="FSY617" s="558"/>
      <c r="FSZ617" s="558"/>
      <c r="FTA617" s="558"/>
      <c r="FTB617" s="558"/>
      <c r="FTC617" s="558"/>
      <c r="FTD617" s="558"/>
      <c r="FTE617" s="558"/>
      <c r="FTF617" s="558"/>
      <c r="FTG617" s="558"/>
      <c r="FTH617" s="558"/>
      <c r="FTI617" s="558"/>
      <c r="FTJ617" s="558"/>
      <c r="FTK617" s="558"/>
      <c r="FTL617" s="558"/>
      <c r="FTM617" s="558"/>
      <c r="FTN617" s="558"/>
      <c r="FTO617" s="558"/>
      <c r="FTP617" s="558"/>
      <c r="FTQ617" s="558"/>
      <c r="FTR617" s="558"/>
      <c r="FTS617" s="558"/>
      <c r="FTT617" s="558"/>
      <c r="FTU617" s="558"/>
      <c r="FTV617" s="558"/>
      <c r="FTW617" s="558"/>
      <c r="FTX617" s="558"/>
      <c r="FTY617" s="558"/>
      <c r="FTZ617" s="558"/>
      <c r="FUA617" s="558"/>
      <c r="FUB617" s="558"/>
      <c r="FUC617" s="558"/>
      <c r="FUD617" s="558"/>
      <c r="FUE617" s="558"/>
      <c r="FUF617" s="558"/>
      <c r="FUG617" s="558"/>
      <c r="FUH617" s="558"/>
      <c r="FUI617" s="558"/>
      <c r="FUJ617" s="558"/>
      <c r="FUK617" s="558"/>
      <c r="FUL617" s="558"/>
      <c r="FUM617" s="558"/>
      <c r="FUN617" s="558"/>
      <c r="FUO617" s="558"/>
      <c r="FUP617" s="558"/>
      <c r="FUQ617" s="558"/>
      <c r="FUR617" s="558"/>
      <c r="FUS617" s="558"/>
      <c r="FUT617" s="558"/>
      <c r="FUU617" s="558"/>
      <c r="FUV617" s="558"/>
      <c r="FUW617" s="558"/>
      <c r="FUX617" s="558"/>
      <c r="FUY617" s="558"/>
      <c r="FUZ617" s="558"/>
      <c r="FVA617" s="558"/>
      <c r="FVB617" s="558"/>
      <c r="FVC617" s="558"/>
      <c r="FVD617" s="558"/>
      <c r="FVE617" s="558"/>
      <c r="FVF617" s="558"/>
      <c r="FVG617" s="558"/>
      <c r="FVH617" s="558"/>
      <c r="FVI617" s="558"/>
      <c r="FVJ617" s="558"/>
      <c r="FVK617" s="558"/>
      <c r="FVL617" s="558"/>
      <c r="FVM617" s="558"/>
      <c r="FVN617" s="558"/>
      <c r="FVO617" s="558"/>
      <c r="FVP617" s="558"/>
      <c r="FVQ617" s="558"/>
      <c r="FVR617" s="558"/>
      <c r="FVS617" s="558"/>
      <c r="FVT617" s="558"/>
      <c r="FVU617" s="558"/>
      <c r="FVV617" s="558"/>
      <c r="FVW617" s="558"/>
      <c r="FVX617" s="558"/>
      <c r="FVY617" s="558"/>
      <c r="FVZ617" s="558"/>
      <c r="FWA617" s="558"/>
      <c r="FWB617" s="558"/>
      <c r="FWC617" s="558"/>
      <c r="FWD617" s="558"/>
      <c r="FWE617" s="558"/>
      <c r="FWF617" s="558"/>
      <c r="FWG617" s="558"/>
      <c r="FWH617" s="558"/>
      <c r="FWI617" s="558"/>
      <c r="FWJ617" s="558"/>
      <c r="FWK617" s="558"/>
      <c r="FWL617" s="558"/>
      <c r="FWM617" s="558"/>
      <c r="FWN617" s="558"/>
      <c r="FWO617" s="558"/>
      <c r="FWP617" s="558"/>
      <c r="FWQ617" s="558"/>
      <c r="FWR617" s="558"/>
      <c r="FWS617" s="558"/>
      <c r="FWT617" s="558"/>
      <c r="FWU617" s="558"/>
      <c r="FWV617" s="558"/>
      <c r="FWW617" s="558"/>
      <c r="FWX617" s="558"/>
      <c r="FWY617" s="558"/>
      <c r="FWZ617" s="558"/>
      <c r="FXA617" s="558"/>
      <c r="FXB617" s="558"/>
      <c r="FXC617" s="558"/>
      <c r="FXD617" s="558"/>
      <c r="FXE617" s="558"/>
      <c r="FXF617" s="558"/>
      <c r="FXG617" s="558"/>
      <c r="FXH617" s="558"/>
      <c r="FXI617" s="558"/>
      <c r="FXJ617" s="558"/>
      <c r="FXK617" s="558"/>
      <c r="FXL617" s="558"/>
      <c r="FXM617" s="558"/>
      <c r="FXN617" s="558"/>
      <c r="FXO617" s="558"/>
      <c r="FXP617" s="558"/>
      <c r="FXQ617" s="558"/>
      <c r="FXR617" s="558"/>
      <c r="FXS617" s="558"/>
      <c r="FXT617" s="558"/>
      <c r="FXU617" s="558"/>
      <c r="FXV617" s="558"/>
      <c r="FXW617" s="558"/>
      <c r="FXX617" s="558"/>
      <c r="FXY617" s="558"/>
      <c r="FXZ617" s="558"/>
      <c r="FYA617" s="558"/>
      <c r="FYB617" s="558"/>
      <c r="FYC617" s="558"/>
      <c r="FYD617" s="558"/>
      <c r="FYE617" s="558"/>
      <c r="FYF617" s="558"/>
      <c r="FYG617" s="558"/>
      <c r="FYH617" s="558"/>
      <c r="FYI617" s="558"/>
      <c r="FYJ617" s="558"/>
      <c r="FYK617" s="558"/>
      <c r="FYL617" s="558"/>
      <c r="FYM617" s="558"/>
      <c r="FYN617" s="558"/>
      <c r="FYO617" s="558"/>
      <c r="FYP617" s="558"/>
      <c r="FYQ617" s="558"/>
      <c r="FYR617" s="558"/>
      <c r="FYS617" s="558"/>
      <c r="FYT617" s="558"/>
      <c r="FYU617" s="558"/>
      <c r="FYV617" s="558"/>
      <c r="FYW617" s="558"/>
      <c r="FYX617" s="558"/>
      <c r="FYY617" s="558"/>
      <c r="FYZ617" s="558"/>
      <c r="FZA617" s="558"/>
      <c r="FZB617" s="558"/>
      <c r="FZC617" s="558"/>
      <c r="FZD617" s="558"/>
      <c r="FZE617" s="558"/>
      <c r="FZF617" s="558"/>
      <c r="FZG617" s="558"/>
      <c r="FZH617" s="558"/>
      <c r="FZI617" s="558"/>
      <c r="FZJ617" s="558"/>
      <c r="FZK617" s="558"/>
      <c r="FZL617" s="558"/>
      <c r="FZM617" s="558"/>
      <c r="FZN617" s="558"/>
      <c r="FZO617" s="558"/>
      <c r="FZP617" s="558"/>
      <c r="FZQ617" s="558"/>
      <c r="FZR617" s="558"/>
      <c r="FZS617" s="558"/>
      <c r="FZT617" s="558"/>
      <c r="FZU617" s="558"/>
      <c r="FZV617" s="558"/>
      <c r="FZW617" s="558"/>
      <c r="FZX617" s="558"/>
      <c r="FZY617" s="558"/>
      <c r="FZZ617" s="558"/>
      <c r="GAA617" s="558"/>
      <c r="GAB617" s="558"/>
      <c r="GAC617" s="558"/>
      <c r="GAD617" s="558"/>
      <c r="GAE617" s="558"/>
      <c r="GAF617" s="558"/>
      <c r="GAG617" s="558"/>
      <c r="GAH617" s="558"/>
      <c r="GAI617" s="558"/>
      <c r="GAJ617" s="558"/>
      <c r="GAK617" s="558"/>
      <c r="GAL617" s="558"/>
      <c r="GAM617" s="558"/>
      <c r="GAN617" s="558"/>
      <c r="GAO617" s="558"/>
      <c r="GAP617" s="558"/>
      <c r="GAQ617" s="558"/>
      <c r="GAR617" s="558"/>
      <c r="GAS617" s="558"/>
      <c r="GAT617" s="558"/>
      <c r="GAU617" s="558"/>
      <c r="GAV617" s="558"/>
      <c r="GAW617" s="558"/>
      <c r="GAX617" s="558"/>
      <c r="GAY617" s="558"/>
      <c r="GAZ617" s="558"/>
      <c r="GBA617" s="558"/>
      <c r="GBB617" s="558"/>
      <c r="GBC617" s="558"/>
      <c r="GBD617" s="558"/>
      <c r="GBE617" s="558"/>
      <c r="GBF617" s="558"/>
      <c r="GBG617" s="558"/>
      <c r="GBH617" s="558"/>
      <c r="GBI617" s="558"/>
      <c r="GBJ617" s="558"/>
      <c r="GBK617" s="558"/>
      <c r="GBL617" s="558"/>
      <c r="GBM617" s="558"/>
      <c r="GBN617" s="558"/>
      <c r="GBO617" s="558"/>
      <c r="GBP617" s="558"/>
      <c r="GBQ617" s="558"/>
      <c r="GBR617" s="558"/>
      <c r="GBS617" s="558"/>
      <c r="GBT617" s="558"/>
      <c r="GBU617" s="558"/>
      <c r="GBV617" s="558"/>
      <c r="GBW617" s="558"/>
      <c r="GBX617" s="558"/>
      <c r="GBY617" s="558"/>
      <c r="GBZ617" s="558"/>
      <c r="GCA617" s="558"/>
      <c r="GCB617" s="558"/>
      <c r="GCC617" s="558"/>
      <c r="GCD617" s="558"/>
      <c r="GCE617" s="558"/>
      <c r="GCF617" s="558"/>
      <c r="GCG617" s="558"/>
      <c r="GCH617" s="558"/>
      <c r="GCI617" s="558"/>
      <c r="GCJ617" s="558"/>
      <c r="GCK617" s="558"/>
      <c r="GCL617" s="558"/>
      <c r="GCM617" s="558"/>
      <c r="GCN617" s="558"/>
      <c r="GCO617" s="558"/>
      <c r="GCP617" s="558"/>
      <c r="GCQ617" s="558"/>
      <c r="GCR617" s="558"/>
      <c r="GCS617" s="558"/>
      <c r="GCT617" s="558"/>
      <c r="GCU617" s="558"/>
      <c r="GCV617" s="558"/>
      <c r="GCW617" s="558"/>
      <c r="GCX617" s="558"/>
      <c r="GCY617" s="558"/>
      <c r="GCZ617" s="558"/>
      <c r="GDA617" s="558"/>
      <c r="GDB617" s="558"/>
      <c r="GDC617" s="558"/>
      <c r="GDD617" s="558"/>
      <c r="GDE617" s="558"/>
      <c r="GDF617" s="558"/>
      <c r="GDG617" s="558"/>
      <c r="GDH617" s="558"/>
      <c r="GDI617" s="558"/>
      <c r="GDJ617" s="558"/>
      <c r="GDK617" s="558"/>
      <c r="GDL617" s="558"/>
      <c r="GDM617" s="558"/>
      <c r="GDN617" s="558"/>
      <c r="GDO617" s="558"/>
      <c r="GDP617" s="558"/>
      <c r="GDQ617" s="558"/>
      <c r="GDR617" s="558"/>
      <c r="GDS617" s="558"/>
      <c r="GDT617" s="558"/>
      <c r="GDU617" s="558"/>
      <c r="GDV617" s="558"/>
      <c r="GDW617" s="558"/>
      <c r="GDX617" s="558"/>
      <c r="GDY617" s="558"/>
      <c r="GDZ617" s="558"/>
      <c r="GEA617" s="558"/>
      <c r="GEB617" s="558"/>
      <c r="GEC617" s="558"/>
      <c r="GED617" s="558"/>
      <c r="GEE617" s="558"/>
      <c r="GEF617" s="558"/>
      <c r="GEG617" s="558"/>
      <c r="GEH617" s="558"/>
      <c r="GEI617" s="558"/>
      <c r="GEJ617" s="558"/>
      <c r="GEK617" s="558"/>
      <c r="GEL617" s="558"/>
      <c r="GEM617" s="558"/>
      <c r="GEN617" s="558"/>
      <c r="GEO617" s="558"/>
      <c r="GEP617" s="558"/>
      <c r="GEQ617" s="558"/>
      <c r="GER617" s="558"/>
      <c r="GES617" s="558"/>
      <c r="GET617" s="558"/>
      <c r="GEU617" s="558"/>
      <c r="GEV617" s="558"/>
      <c r="GEW617" s="558"/>
      <c r="GEX617" s="558"/>
      <c r="GEY617" s="558"/>
      <c r="GEZ617" s="558"/>
      <c r="GFA617" s="558"/>
      <c r="GFB617" s="558"/>
      <c r="GFC617" s="558"/>
      <c r="GFD617" s="558"/>
      <c r="GFE617" s="558"/>
      <c r="GFF617" s="558"/>
      <c r="GFG617" s="558"/>
      <c r="GFH617" s="558"/>
      <c r="GFI617" s="558"/>
      <c r="GFJ617" s="558"/>
      <c r="GFK617" s="558"/>
      <c r="GFL617" s="558"/>
      <c r="GFM617" s="558"/>
      <c r="GFN617" s="558"/>
      <c r="GFO617" s="558"/>
      <c r="GFP617" s="558"/>
      <c r="GFQ617" s="558"/>
      <c r="GFR617" s="558"/>
      <c r="GFS617" s="558"/>
      <c r="GFT617" s="558"/>
      <c r="GFU617" s="558"/>
      <c r="GFV617" s="558"/>
      <c r="GFW617" s="558"/>
      <c r="GFX617" s="558"/>
      <c r="GFY617" s="558"/>
      <c r="GFZ617" s="558"/>
      <c r="GGA617" s="558"/>
      <c r="GGB617" s="558"/>
      <c r="GGC617" s="558"/>
      <c r="GGD617" s="558"/>
      <c r="GGE617" s="558"/>
      <c r="GGF617" s="558"/>
      <c r="GGG617" s="558"/>
      <c r="GGH617" s="558"/>
      <c r="GGI617" s="558"/>
      <c r="GGJ617" s="558"/>
      <c r="GGK617" s="558"/>
      <c r="GGL617" s="558"/>
      <c r="GGM617" s="558"/>
      <c r="GGN617" s="558"/>
      <c r="GGO617" s="558"/>
      <c r="GGP617" s="558"/>
      <c r="GGQ617" s="558"/>
      <c r="GGR617" s="558"/>
      <c r="GGS617" s="558"/>
      <c r="GGT617" s="558"/>
      <c r="GGU617" s="558"/>
      <c r="GGV617" s="558"/>
      <c r="GGW617" s="558"/>
      <c r="GGX617" s="558"/>
      <c r="GGY617" s="558"/>
      <c r="GGZ617" s="558"/>
      <c r="GHA617" s="558"/>
      <c r="GHB617" s="558"/>
      <c r="GHC617" s="558"/>
      <c r="GHD617" s="558"/>
      <c r="GHE617" s="558"/>
      <c r="GHF617" s="558"/>
      <c r="GHG617" s="558"/>
      <c r="GHH617" s="558"/>
      <c r="GHI617" s="558"/>
      <c r="GHJ617" s="558"/>
      <c r="GHK617" s="558"/>
      <c r="GHL617" s="558"/>
      <c r="GHM617" s="558"/>
      <c r="GHN617" s="558"/>
      <c r="GHO617" s="558"/>
      <c r="GHP617" s="558"/>
      <c r="GHQ617" s="558"/>
      <c r="GHR617" s="558"/>
      <c r="GHS617" s="558"/>
      <c r="GHT617" s="558"/>
      <c r="GHU617" s="558"/>
      <c r="GHV617" s="558"/>
      <c r="GHW617" s="558"/>
      <c r="GHX617" s="558"/>
      <c r="GHY617" s="558"/>
      <c r="GHZ617" s="558"/>
      <c r="GIA617" s="558"/>
      <c r="GIB617" s="558"/>
      <c r="GIC617" s="558"/>
      <c r="GID617" s="558"/>
      <c r="GIE617" s="558"/>
      <c r="GIF617" s="558"/>
      <c r="GIG617" s="558"/>
      <c r="GIH617" s="558"/>
      <c r="GII617" s="558"/>
      <c r="GIJ617" s="558"/>
      <c r="GIK617" s="558"/>
      <c r="GIL617" s="558"/>
      <c r="GIM617" s="558"/>
      <c r="GIN617" s="558"/>
      <c r="GIO617" s="558"/>
      <c r="GIP617" s="558"/>
      <c r="GIQ617" s="558"/>
      <c r="GIR617" s="558"/>
      <c r="GIS617" s="558"/>
      <c r="GIT617" s="558"/>
      <c r="GIU617" s="558"/>
      <c r="GIV617" s="558"/>
      <c r="GIW617" s="558"/>
      <c r="GIX617" s="558"/>
      <c r="GIY617" s="558"/>
      <c r="GIZ617" s="558"/>
      <c r="GJA617" s="558"/>
      <c r="GJB617" s="558"/>
      <c r="GJC617" s="558"/>
      <c r="GJD617" s="558"/>
      <c r="GJE617" s="558"/>
      <c r="GJF617" s="558"/>
      <c r="GJG617" s="558"/>
      <c r="GJH617" s="558"/>
      <c r="GJI617" s="558"/>
      <c r="GJJ617" s="558"/>
      <c r="GJK617" s="558"/>
      <c r="GJL617" s="558"/>
      <c r="GJM617" s="558"/>
      <c r="GJN617" s="558"/>
      <c r="GJO617" s="558"/>
      <c r="GJP617" s="558"/>
      <c r="GJQ617" s="558"/>
      <c r="GJR617" s="558"/>
      <c r="GJS617" s="558"/>
      <c r="GJT617" s="558"/>
      <c r="GJU617" s="558"/>
      <c r="GJV617" s="558"/>
      <c r="GJW617" s="558"/>
      <c r="GJX617" s="558"/>
      <c r="GJY617" s="558"/>
      <c r="GJZ617" s="558"/>
      <c r="GKA617" s="558"/>
      <c r="GKB617" s="558"/>
      <c r="GKC617" s="558"/>
      <c r="GKD617" s="558"/>
      <c r="GKE617" s="558"/>
      <c r="GKF617" s="558"/>
      <c r="GKG617" s="558"/>
      <c r="GKH617" s="558"/>
      <c r="GKI617" s="558"/>
      <c r="GKJ617" s="558"/>
      <c r="GKK617" s="558"/>
      <c r="GKL617" s="558"/>
      <c r="GKM617" s="558"/>
      <c r="GKN617" s="558"/>
      <c r="GKO617" s="558"/>
      <c r="GKP617" s="558"/>
      <c r="GKQ617" s="558"/>
      <c r="GKR617" s="558"/>
      <c r="GKS617" s="558"/>
      <c r="GKT617" s="558"/>
      <c r="GKU617" s="558"/>
      <c r="GKV617" s="558"/>
      <c r="GKW617" s="558"/>
      <c r="GKX617" s="558"/>
      <c r="GKY617" s="558"/>
      <c r="GKZ617" s="558"/>
      <c r="GLA617" s="558"/>
      <c r="GLB617" s="558"/>
      <c r="GLC617" s="558"/>
      <c r="GLD617" s="558"/>
      <c r="GLE617" s="558"/>
      <c r="GLF617" s="558"/>
      <c r="GLG617" s="558"/>
      <c r="GLH617" s="558"/>
      <c r="GLI617" s="558"/>
      <c r="GLJ617" s="558"/>
      <c r="GLK617" s="558"/>
      <c r="GLL617" s="558"/>
      <c r="GLM617" s="558"/>
      <c r="GLN617" s="558"/>
      <c r="GLO617" s="558"/>
      <c r="GLP617" s="558"/>
      <c r="GLQ617" s="558"/>
      <c r="GLR617" s="558"/>
      <c r="GLS617" s="558"/>
      <c r="GLT617" s="558"/>
      <c r="GLU617" s="558"/>
      <c r="GLV617" s="558"/>
      <c r="GLW617" s="558"/>
      <c r="GLX617" s="558"/>
      <c r="GLY617" s="558"/>
      <c r="GLZ617" s="558"/>
      <c r="GMA617" s="558"/>
      <c r="GMB617" s="558"/>
      <c r="GMC617" s="558"/>
      <c r="GMD617" s="558"/>
      <c r="GME617" s="558"/>
      <c r="GMF617" s="558"/>
      <c r="GMG617" s="558"/>
      <c r="GMH617" s="558"/>
      <c r="GMI617" s="558"/>
      <c r="GMJ617" s="558"/>
      <c r="GMK617" s="558"/>
      <c r="GML617" s="558"/>
      <c r="GMM617" s="558"/>
      <c r="GMN617" s="558"/>
      <c r="GMO617" s="558"/>
      <c r="GMP617" s="558"/>
      <c r="GMQ617" s="558"/>
      <c r="GMR617" s="558"/>
      <c r="GMS617" s="558"/>
      <c r="GMT617" s="558"/>
      <c r="GMU617" s="558"/>
      <c r="GMV617" s="558"/>
      <c r="GMW617" s="558"/>
      <c r="GMX617" s="558"/>
      <c r="GMY617" s="558"/>
      <c r="GMZ617" s="558"/>
      <c r="GNA617" s="558"/>
      <c r="GNB617" s="558"/>
      <c r="GNC617" s="558"/>
      <c r="GND617" s="558"/>
      <c r="GNE617" s="558"/>
      <c r="GNF617" s="558"/>
      <c r="GNG617" s="558"/>
      <c r="GNH617" s="558"/>
      <c r="GNI617" s="558"/>
      <c r="GNJ617" s="558"/>
      <c r="GNK617" s="558"/>
      <c r="GNL617" s="558"/>
      <c r="GNM617" s="558"/>
      <c r="GNN617" s="558"/>
      <c r="GNO617" s="558"/>
      <c r="GNP617" s="558"/>
      <c r="GNQ617" s="558"/>
      <c r="GNR617" s="558"/>
      <c r="GNS617" s="558"/>
      <c r="GNT617" s="558"/>
      <c r="GNU617" s="558"/>
      <c r="GNV617" s="558"/>
      <c r="GNW617" s="558"/>
      <c r="GNX617" s="558"/>
      <c r="GNY617" s="558"/>
      <c r="GNZ617" s="558"/>
      <c r="GOA617" s="558"/>
      <c r="GOB617" s="558"/>
      <c r="GOC617" s="558"/>
      <c r="GOD617" s="558"/>
      <c r="GOE617" s="558"/>
      <c r="GOF617" s="558"/>
      <c r="GOG617" s="558"/>
      <c r="GOH617" s="558"/>
      <c r="GOI617" s="558"/>
      <c r="GOJ617" s="558"/>
      <c r="GOK617" s="558"/>
      <c r="GOL617" s="558"/>
      <c r="GOM617" s="558"/>
      <c r="GON617" s="558"/>
      <c r="GOO617" s="558"/>
      <c r="GOP617" s="558"/>
      <c r="GOQ617" s="558"/>
      <c r="GOR617" s="558"/>
      <c r="GOS617" s="558"/>
      <c r="GOT617" s="558"/>
      <c r="GOU617" s="558"/>
      <c r="GOV617" s="558"/>
      <c r="GOW617" s="558"/>
      <c r="GOX617" s="558"/>
      <c r="GOY617" s="558"/>
      <c r="GOZ617" s="558"/>
      <c r="GPA617" s="558"/>
      <c r="GPB617" s="558"/>
      <c r="GPC617" s="558"/>
      <c r="GPD617" s="558"/>
      <c r="GPE617" s="558"/>
      <c r="GPF617" s="558"/>
      <c r="GPG617" s="558"/>
      <c r="GPH617" s="558"/>
      <c r="GPI617" s="558"/>
      <c r="GPJ617" s="558"/>
      <c r="GPK617" s="558"/>
      <c r="GPL617" s="558"/>
      <c r="GPM617" s="558"/>
      <c r="GPN617" s="558"/>
      <c r="GPO617" s="558"/>
      <c r="GPP617" s="558"/>
      <c r="GPQ617" s="558"/>
      <c r="GPR617" s="558"/>
      <c r="GPS617" s="558"/>
      <c r="GPT617" s="558"/>
      <c r="GPU617" s="558"/>
      <c r="GPV617" s="558"/>
      <c r="GPW617" s="558"/>
      <c r="GPX617" s="558"/>
      <c r="GPY617" s="558"/>
      <c r="GPZ617" s="558"/>
      <c r="GQA617" s="558"/>
      <c r="GQB617" s="558"/>
      <c r="GQC617" s="558"/>
      <c r="GQD617" s="558"/>
      <c r="GQE617" s="558"/>
      <c r="GQF617" s="558"/>
      <c r="GQG617" s="558"/>
      <c r="GQH617" s="558"/>
      <c r="GQI617" s="558"/>
      <c r="GQJ617" s="558"/>
      <c r="GQK617" s="558"/>
      <c r="GQL617" s="558"/>
      <c r="GQM617" s="558"/>
      <c r="GQN617" s="558"/>
      <c r="GQO617" s="558"/>
      <c r="GQP617" s="558"/>
      <c r="GQQ617" s="558"/>
      <c r="GQR617" s="558"/>
      <c r="GQS617" s="558"/>
      <c r="GQT617" s="558"/>
      <c r="GQU617" s="558"/>
      <c r="GQV617" s="558"/>
      <c r="GQW617" s="558"/>
      <c r="GQX617" s="558"/>
      <c r="GQY617" s="558"/>
      <c r="GQZ617" s="558"/>
      <c r="GRA617" s="558"/>
      <c r="GRB617" s="558"/>
      <c r="GRC617" s="558"/>
      <c r="GRD617" s="558"/>
      <c r="GRE617" s="558"/>
      <c r="GRF617" s="558"/>
      <c r="GRG617" s="558"/>
      <c r="GRH617" s="558"/>
      <c r="GRI617" s="558"/>
      <c r="GRJ617" s="558"/>
      <c r="GRK617" s="558"/>
      <c r="GRL617" s="558"/>
      <c r="GRM617" s="558"/>
      <c r="GRN617" s="558"/>
      <c r="GRO617" s="558"/>
      <c r="GRP617" s="558"/>
      <c r="GRQ617" s="558"/>
      <c r="GRR617" s="558"/>
      <c r="GRS617" s="558"/>
      <c r="GRT617" s="558"/>
      <c r="GRU617" s="558"/>
      <c r="GRV617" s="558"/>
      <c r="GRW617" s="558"/>
      <c r="GRX617" s="558"/>
      <c r="GRY617" s="558"/>
      <c r="GRZ617" s="558"/>
      <c r="GSA617" s="558"/>
      <c r="GSB617" s="558"/>
      <c r="GSC617" s="558"/>
      <c r="GSD617" s="558"/>
      <c r="GSE617" s="558"/>
      <c r="GSF617" s="558"/>
      <c r="GSG617" s="558"/>
      <c r="GSH617" s="558"/>
      <c r="GSI617" s="558"/>
      <c r="GSJ617" s="558"/>
      <c r="GSK617" s="558"/>
      <c r="GSL617" s="558"/>
      <c r="GSM617" s="558"/>
      <c r="GSN617" s="558"/>
      <c r="GSO617" s="558"/>
      <c r="GSP617" s="558"/>
      <c r="GSQ617" s="558"/>
      <c r="GSR617" s="558"/>
      <c r="GSS617" s="558"/>
      <c r="GST617" s="558"/>
      <c r="GSU617" s="558"/>
      <c r="GSV617" s="558"/>
      <c r="GSW617" s="558"/>
      <c r="GSX617" s="558"/>
      <c r="GSY617" s="558"/>
      <c r="GSZ617" s="558"/>
      <c r="GTA617" s="558"/>
      <c r="GTB617" s="558"/>
      <c r="GTC617" s="558"/>
      <c r="GTD617" s="558"/>
      <c r="GTE617" s="558"/>
      <c r="GTF617" s="558"/>
      <c r="GTG617" s="558"/>
      <c r="GTH617" s="558"/>
      <c r="GTI617" s="558"/>
      <c r="GTJ617" s="558"/>
      <c r="GTK617" s="558"/>
      <c r="GTL617" s="558"/>
      <c r="GTM617" s="558"/>
      <c r="GTN617" s="558"/>
      <c r="GTO617" s="558"/>
      <c r="GTP617" s="558"/>
      <c r="GTQ617" s="558"/>
      <c r="GTR617" s="558"/>
      <c r="GTS617" s="558"/>
      <c r="GTT617" s="558"/>
      <c r="GTU617" s="558"/>
      <c r="GTV617" s="558"/>
      <c r="GTW617" s="558"/>
      <c r="GTX617" s="558"/>
      <c r="GTY617" s="558"/>
      <c r="GTZ617" s="558"/>
      <c r="GUA617" s="558"/>
      <c r="GUB617" s="558"/>
      <c r="GUC617" s="558"/>
      <c r="GUD617" s="558"/>
      <c r="GUE617" s="558"/>
      <c r="GUF617" s="558"/>
      <c r="GUG617" s="558"/>
      <c r="GUH617" s="558"/>
      <c r="GUI617" s="558"/>
      <c r="GUJ617" s="558"/>
      <c r="GUK617" s="558"/>
      <c r="GUL617" s="558"/>
      <c r="GUM617" s="558"/>
      <c r="GUN617" s="558"/>
      <c r="GUO617" s="558"/>
      <c r="GUP617" s="558"/>
      <c r="GUQ617" s="558"/>
      <c r="GUR617" s="558"/>
      <c r="GUS617" s="558"/>
      <c r="GUT617" s="558"/>
      <c r="GUU617" s="558"/>
      <c r="GUV617" s="558"/>
      <c r="GUW617" s="558"/>
      <c r="GUX617" s="558"/>
      <c r="GUY617" s="558"/>
      <c r="GUZ617" s="558"/>
      <c r="GVA617" s="558"/>
      <c r="GVB617" s="558"/>
      <c r="GVC617" s="558"/>
      <c r="GVD617" s="558"/>
      <c r="GVE617" s="558"/>
      <c r="GVF617" s="558"/>
      <c r="GVG617" s="558"/>
      <c r="GVH617" s="558"/>
      <c r="GVI617" s="558"/>
      <c r="GVJ617" s="558"/>
      <c r="GVK617" s="558"/>
      <c r="GVL617" s="558"/>
      <c r="GVM617" s="558"/>
      <c r="GVN617" s="558"/>
      <c r="GVO617" s="558"/>
      <c r="GVP617" s="558"/>
      <c r="GVQ617" s="558"/>
      <c r="GVR617" s="558"/>
      <c r="GVS617" s="558"/>
      <c r="GVT617" s="558"/>
      <c r="GVU617" s="558"/>
      <c r="GVV617" s="558"/>
      <c r="GVW617" s="558"/>
      <c r="GVX617" s="558"/>
      <c r="GVY617" s="558"/>
      <c r="GVZ617" s="558"/>
      <c r="GWA617" s="558"/>
      <c r="GWB617" s="558"/>
      <c r="GWC617" s="558"/>
      <c r="GWD617" s="558"/>
      <c r="GWE617" s="558"/>
      <c r="GWF617" s="558"/>
      <c r="GWG617" s="558"/>
      <c r="GWH617" s="558"/>
      <c r="GWI617" s="558"/>
      <c r="GWJ617" s="558"/>
      <c r="GWK617" s="558"/>
      <c r="GWL617" s="558"/>
      <c r="GWM617" s="558"/>
      <c r="GWN617" s="558"/>
      <c r="GWO617" s="558"/>
      <c r="GWP617" s="558"/>
      <c r="GWQ617" s="558"/>
      <c r="GWR617" s="558"/>
      <c r="GWS617" s="558"/>
      <c r="GWT617" s="558"/>
      <c r="GWU617" s="558"/>
      <c r="GWV617" s="558"/>
      <c r="GWW617" s="558"/>
      <c r="GWX617" s="558"/>
      <c r="GWY617" s="558"/>
      <c r="GWZ617" s="558"/>
      <c r="GXA617" s="558"/>
      <c r="GXB617" s="558"/>
      <c r="GXC617" s="558"/>
      <c r="GXD617" s="558"/>
      <c r="GXE617" s="558"/>
      <c r="GXF617" s="558"/>
      <c r="GXG617" s="558"/>
      <c r="GXH617" s="558"/>
      <c r="GXI617" s="558"/>
      <c r="GXJ617" s="558"/>
      <c r="GXK617" s="558"/>
      <c r="GXL617" s="558"/>
      <c r="GXM617" s="558"/>
      <c r="GXN617" s="558"/>
      <c r="GXO617" s="558"/>
      <c r="GXP617" s="558"/>
      <c r="GXQ617" s="558"/>
      <c r="GXR617" s="558"/>
      <c r="GXS617" s="558"/>
      <c r="GXT617" s="558"/>
      <c r="GXU617" s="558"/>
      <c r="GXV617" s="558"/>
      <c r="GXW617" s="558"/>
      <c r="GXX617" s="558"/>
      <c r="GXY617" s="558"/>
      <c r="GXZ617" s="558"/>
      <c r="GYA617" s="558"/>
      <c r="GYB617" s="558"/>
      <c r="GYC617" s="558"/>
      <c r="GYD617" s="558"/>
      <c r="GYE617" s="558"/>
      <c r="GYF617" s="558"/>
      <c r="GYG617" s="558"/>
      <c r="GYH617" s="558"/>
      <c r="GYI617" s="558"/>
      <c r="GYJ617" s="558"/>
      <c r="GYK617" s="558"/>
      <c r="GYL617" s="558"/>
      <c r="GYM617" s="558"/>
      <c r="GYN617" s="558"/>
      <c r="GYO617" s="558"/>
      <c r="GYP617" s="558"/>
      <c r="GYQ617" s="558"/>
      <c r="GYR617" s="558"/>
      <c r="GYS617" s="558"/>
      <c r="GYT617" s="558"/>
      <c r="GYU617" s="558"/>
      <c r="GYV617" s="558"/>
      <c r="GYW617" s="558"/>
      <c r="GYX617" s="558"/>
      <c r="GYY617" s="558"/>
      <c r="GYZ617" s="558"/>
      <c r="GZA617" s="558"/>
      <c r="GZB617" s="558"/>
      <c r="GZC617" s="558"/>
      <c r="GZD617" s="558"/>
      <c r="GZE617" s="558"/>
      <c r="GZF617" s="558"/>
      <c r="GZG617" s="558"/>
      <c r="GZH617" s="558"/>
      <c r="GZI617" s="558"/>
      <c r="GZJ617" s="558"/>
      <c r="GZK617" s="558"/>
      <c r="GZL617" s="558"/>
      <c r="GZM617" s="558"/>
      <c r="GZN617" s="558"/>
      <c r="GZO617" s="558"/>
      <c r="GZP617" s="558"/>
      <c r="GZQ617" s="558"/>
      <c r="GZR617" s="558"/>
      <c r="GZS617" s="558"/>
      <c r="GZT617" s="558"/>
      <c r="GZU617" s="558"/>
      <c r="GZV617" s="558"/>
      <c r="GZW617" s="558"/>
      <c r="GZX617" s="558"/>
      <c r="GZY617" s="558"/>
      <c r="GZZ617" s="558"/>
      <c r="HAA617" s="558"/>
      <c r="HAB617" s="558"/>
      <c r="HAC617" s="558"/>
      <c r="HAD617" s="558"/>
      <c r="HAE617" s="558"/>
      <c r="HAF617" s="558"/>
      <c r="HAG617" s="558"/>
      <c r="HAH617" s="558"/>
      <c r="HAI617" s="558"/>
      <c r="HAJ617" s="558"/>
      <c r="HAK617" s="558"/>
      <c r="HAL617" s="558"/>
      <c r="HAM617" s="558"/>
      <c r="HAN617" s="558"/>
      <c r="HAO617" s="558"/>
      <c r="HAP617" s="558"/>
      <c r="HAQ617" s="558"/>
      <c r="HAR617" s="558"/>
      <c r="HAS617" s="558"/>
      <c r="HAT617" s="558"/>
      <c r="HAU617" s="558"/>
      <c r="HAV617" s="558"/>
      <c r="HAW617" s="558"/>
      <c r="HAX617" s="558"/>
      <c r="HAY617" s="558"/>
      <c r="HAZ617" s="558"/>
      <c r="HBA617" s="558"/>
      <c r="HBB617" s="558"/>
      <c r="HBC617" s="558"/>
      <c r="HBD617" s="558"/>
      <c r="HBE617" s="558"/>
      <c r="HBF617" s="558"/>
      <c r="HBG617" s="558"/>
      <c r="HBH617" s="558"/>
      <c r="HBI617" s="558"/>
      <c r="HBJ617" s="558"/>
      <c r="HBK617" s="558"/>
      <c r="HBL617" s="558"/>
      <c r="HBM617" s="558"/>
      <c r="HBN617" s="558"/>
      <c r="HBO617" s="558"/>
      <c r="HBP617" s="558"/>
      <c r="HBQ617" s="558"/>
      <c r="HBR617" s="558"/>
      <c r="HBS617" s="558"/>
      <c r="HBT617" s="558"/>
      <c r="HBU617" s="558"/>
      <c r="HBV617" s="558"/>
      <c r="HBW617" s="558"/>
      <c r="HBX617" s="558"/>
      <c r="HBY617" s="558"/>
      <c r="HBZ617" s="558"/>
      <c r="HCA617" s="558"/>
      <c r="HCB617" s="558"/>
      <c r="HCC617" s="558"/>
      <c r="HCD617" s="558"/>
      <c r="HCE617" s="558"/>
      <c r="HCF617" s="558"/>
      <c r="HCG617" s="558"/>
      <c r="HCH617" s="558"/>
      <c r="HCI617" s="558"/>
      <c r="HCJ617" s="558"/>
      <c r="HCK617" s="558"/>
      <c r="HCL617" s="558"/>
      <c r="HCM617" s="558"/>
      <c r="HCN617" s="558"/>
      <c r="HCO617" s="558"/>
      <c r="HCP617" s="558"/>
      <c r="HCQ617" s="558"/>
      <c r="HCR617" s="558"/>
      <c r="HCS617" s="558"/>
      <c r="HCT617" s="558"/>
      <c r="HCU617" s="558"/>
      <c r="HCV617" s="558"/>
      <c r="HCW617" s="558"/>
      <c r="HCX617" s="558"/>
      <c r="HCY617" s="558"/>
      <c r="HCZ617" s="558"/>
      <c r="HDA617" s="558"/>
      <c r="HDB617" s="558"/>
      <c r="HDC617" s="558"/>
      <c r="HDD617" s="558"/>
      <c r="HDE617" s="558"/>
      <c r="HDF617" s="558"/>
      <c r="HDG617" s="558"/>
      <c r="HDH617" s="558"/>
      <c r="HDI617" s="558"/>
      <c r="HDJ617" s="558"/>
      <c r="HDK617" s="558"/>
      <c r="HDL617" s="558"/>
      <c r="HDM617" s="558"/>
      <c r="HDN617" s="558"/>
      <c r="HDO617" s="558"/>
      <c r="HDP617" s="558"/>
      <c r="HDQ617" s="558"/>
      <c r="HDR617" s="558"/>
      <c r="HDS617" s="558"/>
      <c r="HDT617" s="558"/>
      <c r="HDU617" s="558"/>
      <c r="HDV617" s="558"/>
      <c r="HDW617" s="558"/>
      <c r="HDX617" s="558"/>
      <c r="HDY617" s="558"/>
      <c r="HDZ617" s="558"/>
      <c r="HEA617" s="558"/>
      <c r="HEB617" s="558"/>
      <c r="HEC617" s="558"/>
      <c r="HED617" s="558"/>
      <c r="HEE617" s="558"/>
      <c r="HEF617" s="558"/>
      <c r="HEG617" s="558"/>
      <c r="HEH617" s="558"/>
      <c r="HEI617" s="558"/>
      <c r="HEJ617" s="558"/>
      <c r="HEK617" s="558"/>
      <c r="HEL617" s="558"/>
      <c r="HEM617" s="558"/>
      <c r="HEN617" s="558"/>
      <c r="HEO617" s="558"/>
      <c r="HEP617" s="558"/>
      <c r="HEQ617" s="558"/>
      <c r="HER617" s="558"/>
      <c r="HES617" s="558"/>
      <c r="HET617" s="558"/>
      <c r="HEU617" s="558"/>
      <c r="HEV617" s="558"/>
      <c r="HEW617" s="558"/>
      <c r="HEX617" s="558"/>
      <c r="HEY617" s="558"/>
      <c r="HEZ617" s="558"/>
      <c r="HFA617" s="558"/>
      <c r="HFB617" s="558"/>
      <c r="HFC617" s="558"/>
      <c r="HFD617" s="558"/>
      <c r="HFE617" s="558"/>
      <c r="HFF617" s="558"/>
      <c r="HFG617" s="558"/>
      <c r="HFH617" s="558"/>
      <c r="HFI617" s="558"/>
      <c r="HFJ617" s="558"/>
      <c r="HFK617" s="558"/>
      <c r="HFL617" s="558"/>
      <c r="HFM617" s="558"/>
      <c r="HFN617" s="558"/>
      <c r="HFO617" s="558"/>
      <c r="HFP617" s="558"/>
      <c r="HFQ617" s="558"/>
      <c r="HFR617" s="558"/>
      <c r="HFS617" s="558"/>
      <c r="HFT617" s="558"/>
      <c r="HFU617" s="558"/>
      <c r="HFV617" s="558"/>
      <c r="HFW617" s="558"/>
      <c r="HFX617" s="558"/>
      <c r="HFY617" s="558"/>
      <c r="HFZ617" s="558"/>
      <c r="HGA617" s="558"/>
      <c r="HGB617" s="558"/>
      <c r="HGC617" s="558"/>
      <c r="HGD617" s="558"/>
      <c r="HGE617" s="558"/>
      <c r="HGF617" s="558"/>
      <c r="HGG617" s="558"/>
      <c r="HGH617" s="558"/>
      <c r="HGI617" s="558"/>
      <c r="HGJ617" s="558"/>
      <c r="HGK617" s="558"/>
      <c r="HGL617" s="558"/>
      <c r="HGM617" s="558"/>
      <c r="HGN617" s="558"/>
      <c r="HGO617" s="558"/>
      <c r="HGP617" s="558"/>
      <c r="HGQ617" s="558"/>
      <c r="HGR617" s="558"/>
      <c r="HGS617" s="558"/>
      <c r="HGT617" s="558"/>
      <c r="HGU617" s="558"/>
      <c r="HGV617" s="558"/>
      <c r="HGW617" s="558"/>
      <c r="HGX617" s="558"/>
      <c r="HGY617" s="558"/>
      <c r="HGZ617" s="558"/>
      <c r="HHA617" s="558"/>
      <c r="HHB617" s="558"/>
      <c r="HHC617" s="558"/>
      <c r="HHD617" s="558"/>
      <c r="HHE617" s="558"/>
      <c r="HHF617" s="558"/>
      <c r="HHG617" s="558"/>
      <c r="HHH617" s="558"/>
      <c r="HHI617" s="558"/>
      <c r="HHJ617" s="558"/>
      <c r="HHK617" s="558"/>
      <c r="HHL617" s="558"/>
      <c r="HHM617" s="558"/>
      <c r="HHN617" s="558"/>
      <c r="HHO617" s="558"/>
      <c r="HHP617" s="558"/>
      <c r="HHQ617" s="558"/>
      <c r="HHR617" s="558"/>
      <c r="HHS617" s="558"/>
      <c r="HHT617" s="558"/>
      <c r="HHU617" s="558"/>
      <c r="HHV617" s="558"/>
      <c r="HHW617" s="558"/>
      <c r="HHX617" s="558"/>
      <c r="HHY617" s="558"/>
      <c r="HHZ617" s="558"/>
      <c r="HIA617" s="558"/>
      <c r="HIB617" s="558"/>
      <c r="HIC617" s="558"/>
      <c r="HID617" s="558"/>
      <c r="HIE617" s="558"/>
      <c r="HIF617" s="558"/>
      <c r="HIG617" s="558"/>
      <c r="HIH617" s="558"/>
      <c r="HII617" s="558"/>
      <c r="HIJ617" s="558"/>
      <c r="HIK617" s="558"/>
      <c r="HIL617" s="558"/>
      <c r="HIM617" s="558"/>
      <c r="HIN617" s="558"/>
      <c r="HIO617" s="558"/>
      <c r="HIP617" s="558"/>
      <c r="HIQ617" s="558"/>
      <c r="HIR617" s="558"/>
      <c r="HIS617" s="558"/>
      <c r="HIT617" s="558"/>
      <c r="HIU617" s="558"/>
      <c r="HIV617" s="558"/>
      <c r="HIW617" s="558"/>
      <c r="HIX617" s="558"/>
      <c r="HIY617" s="558"/>
      <c r="HIZ617" s="558"/>
      <c r="HJA617" s="558"/>
      <c r="HJB617" s="558"/>
      <c r="HJC617" s="558"/>
      <c r="HJD617" s="558"/>
      <c r="HJE617" s="558"/>
      <c r="HJF617" s="558"/>
      <c r="HJG617" s="558"/>
      <c r="HJH617" s="558"/>
      <c r="HJI617" s="558"/>
      <c r="HJJ617" s="558"/>
      <c r="HJK617" s="558"/>
      <c r="HJL617" s="558"/>
      <c r="HJM617" s="558"/>
      <c r="HJN617" s="558"/>
      <c r="HJO617" s="558"/>
      <c r="HJP617" s="558"/>
      <c r="HJQ617" s="558"/>
      <c r="HJR617" s="558"/>
      <c r="HJS617" s="558"/>
      <c r="HJT617" s="558"/>
      <c r="HJU617" s="558"/>
      <c r="HJV617" s="558"/>
      <c r="HJW617" s="558"/>
      <c r="HJX617" s="558"/>
      <c r="HJY617" s="558"/>
      <c r="HJZ617" s="558"/>
      <c r="HKA617" s="558"/>
      <c r="HKB617" s="558"/>
      <c r="HKC617" s="558"/>
      <c r="HKD617" s="558"/>
      <c r="HKE617" s="558"/>
      <c r="HKF617" s="558"/>
      <c r="HKG617" s="558"/>
      <c r="HKH617" s="558"/>
      <c r="HKI617" s="558"/>
      <c r="HKJ617" s="558"/>
      <c r="HKK617" s="558"/>
      <c r="HKL617" s="558"/>
      <c r="HKM617" s="558"/>
      <c r="HKN617" s="558"/>
      <c r="HKO617" s="558"/>
      <c r="HKP617" s="558"/>
      <c r="HKQ617" s="558"/>
      <c r="HKR617" s="558"/>
      <c r="HKS617" s="558"/>
      <c r="HKT617" s="558"/>
      <c r="HKU617" s="558"/>
      <c r="HKV617" s="558"/>
      <c r="HKW617" s="558"/>
      <c r="HKX617" s="558"/>
      <c r="HKY617" s="558"/>
      <c r="HKZ617" s="558"/>
      <c r="HLA617" s="558"/>
      <c r="HLB617" s="558"/>
      <c r="HLC617" s="558"/>
      <c r="HLD617" s="558"/>
      <c r="HLE617" s="558"/>
      <c r="HLF617" s="558"/>
      <c r="HLG617" s="558"/>
      <c r="HLH617" s="558"/>
      <c r="HLI617" s="558"/>
      <c r="HLJ617" s="558"/>
      <c r="HLK617" s="558"/>
      <c r="HLL617" s="558"/>
      <c r="HLM617" s="558"/>
      <c r="HLN617" s="558"/>
      <c r="HLO617" s="558"/>
      <c r="HLP617" s="558"/>
      <c r="HLQ617" s="558"/>
      <c r="HLR617" s="558"/>
      <c r="HLS617" s="558"/>
      <c r="HLT617" s="558"/>
      <c r="HLU617" s="558"/>
      <c r="HLV617" s="558"/>
      <c r="HLW617" s="558"/>
      <c r="HLX617" s="558"/>
      <c r="HLY617" s="558"/>
      <c r="HLZ617" s="558"/>
      <c r="HMA617" s="558"/>
      <c r="HMB617" s="558"/>
      <c r="HMC617" s="558"/>
      <c r="HMD617" s="558"/>
      <c r="HME617" s="558"/>
      <c r="HMF617" s="558"/>
      <c r="HMG617" s="558"/>
      <c r="HMH617" s="558"/>
      <c r="HMI617" s="558"/>
      <c r="HMJ617" s="558"/>
      <c r="HMK617" s="558"/>
      <c r="HML617" s="558"/>
      <c r="HMM617" s="558"/>
      <c r="HMN617" s="558"/>
      <c r="HMO617" s="558"/>
      <c r="HMP617" s="558"/>
      <c r="HMQ617" s="558"/>
      <c r="HMR617" s="558"/>
      <c r="HMS617" s="558"/>
      <c r="HMT617" s="558"/>
      <c r="HMU617" s="558"/>
      <c r="HMV617" s="558"/>
      <c r="HMW617" s="558"/>
      <c r="HMX617" s="558"/>
      <c r="HMY617" s="558"/>
      <c r="HMZ617" s="558"/>
      <c r="HNA617" s="558"/>
      <c r="HNB617" s="558"/>
      <c r="HNC617" s="558"/>
      <c r="HND617" s="558"/>
      <c r="HNE617" s="558"/>
      <c r="HNF617" s="558"/>
      <c r="HNG617" s="558"/>
      <c r="HNH617" s="558"/>
      <c r="HNI617" s="558"/>
      <c r="HNJ617" s="558"/>
      <c r="HNK617" s="558"/>
      <c r="HNL617" s="558"/>
      <c r="HNM617" s="558"/>
      <c r="HNN617" s="558"/>
      <c r="HNO617" s="558"/>
      <c r="HNP617" s="558"/>
      <c r="HNQ617" s="558"/>
      <c r="HNR617" s="558"/>
      <c r="HNS617" s="558"/>
      <c r="HNT617" s="558"/>
      <c r="HNU617" s="558"/>
      <c r="HNV617" s="558"/>
      <c r="HNW617" s="558"/>
      <c r="HNX617" s="558"/>
      <c r="HNY617" s="558"/>
      <c r="HNZ617" s="558"/>
      <c r="HOA617" s="558"/>
      <c r="HOB617" s="558"/>
      <c r="HOC617" s="558"/>
      <c r="HOD617" s="558"/>
      <c r="HOE617" s="558"/>
      <c r="HOF617" s="558"/>
      <c r="HOG617" s="558"/>
      <c r="HOH617" s="558"/>
      <c r="HOI617" s="558"/>
      <c r="HOJ617" s="558"/>
      <c r="HOK617" s="558"/>
      <c r="HOL617" s="558"/>
      <c r="HOM617" s="558"/>
      <c r="HON617" s="558"/>
      <c r="HOO617" s="558"/>
      <c r="HOP617" s="558"/>
      <c r="HOQ617" s="558"/>
      <c r="HOR617" s="558"/>
      <c r="HOS617" s="558"/>
      <c r="HOT617" s="558"/>
      <c r="HOU617" s="558"/>
      <c r="HOV617" s="558"/>
      <c r="HOW617" s="558"/>
      <c r="HOX617" s="558"/>
      <c r="HOY617" s="558"/>
      <c r="HOZ617" s="558"/>
      <c r="HPA617" s="558"/>
      <c r="HPB617" s="558"/>
      <c r="HPC617" s="558"/>
      <c r="HPD617" s="558"/>
      <c r="HPE617" s="558"/>
      <c r="HPF617" s="558"/>
      <c r="HPG617" s="558"/>
      <c r="HPH617" s="558"/>
      <c r="HPI617" s="558"/>
      <c r="HPJ617" s="558"/>
      <c r="HPK617" s="558"/>
      <c r="HPL617" s="558"/>
      <c r="HPM617" s="558"/>
      <c r="HPN617" s="558"/>
      <c r="HPO617" s="558"/>
      <c r="HPP617" s="558"/>
      <c r="HPQ617" s="558"/>
      <c r="HPR617" s="558"/>
      <c r="HPS617" s="558"/>
      <c r="HPT617" s="558"/>
      <c r="HPU617" s="558"/>
      <c r="HPV617" s="558"/>
      <c r="HPW617" s="558"/>
      <c r="HPX617" s="558"/>
      <c r="HPY617" s="558"/>
      <c r="HPZ617" s="558"/>
      <c r="HQA617" s="558"/>
      <c r="HQB617" s="558"/>
      <c r="HQC617" s="558"/>
      <c r="HQD617" s="558"/>
      <c r="HQE617" s="558"/>
      <c r="HQF617" s="558"/>
      <c r="HQG617" s="558"/>
      <c r="HQH617" s="558"/>
      <c r="HQI617" s="558"/>
      <c r="HQJ617" s="558"/>
      <c r="HQK617" s="558"/>
      <c r="HQL617" s="558"/>
      <c r="HQM617" s="558"/>
      <c r="HQN617" s="558"/>
      <c r="HQO617" s="558"/>
      <c r="HQP617" s="558"/>
      <c r="HQQ617" s="558"/>
      <c r="HQR617" s="558"/>
      <c r="HQS617" s="558"/>
      <c r="HQT617" s="558"/>
      <c r="HQU617" s="558"/>
      <c r="HQV617" s="558"/>
      <c r="HQW617" s="558"/>
      <c r="HQX617" s="558"/>
      <c r="HQY617" s="558"/>
      <c r="HQZ617" s="558"/>
      <c r="HRA617" s="558"/>
      <c r="HRB617" s="558"/>
      <c r="HRC617" s="558"/>
      <c r="HRD617" s="558"/>
      <c r="HRE617" s="558"/>
      <c r="HRF617" s="558"/>
      <c r="HRG617" s="558"/>
      <c r="HRH617" s="558"/>
      <c r="HRI617" s="558"/>
      <c r="HRJ617" s="558"/>
      <c r="HRK617" s="558"/>
      <c r="HRL617" s="558"/>
      <c r="HRM617" s="558"/>
      <c r="HRN617" s="558"/>
      <c r="HRO617" s="558"/>
      <c r="HRP617" s="558"/>
      <c r="HRQ617" s="558"/>
      <c r="HRR617" s="558"/>
      <c r="HRS617" s="558"/>
      <c r="HRT617" s="558"/>
      <c r="HRU617" s="558"/>
      <c r="HRV617" s="558"/>
      <c r="HRW617" s="558"/>
      <c r="HRX617" s="558"/>
      <c r="HRY617" s="558"/>
      <c r="HRZ617" s="558"/>
      <c r="HSA617" s="558"/>
      <c r="HSB617" s="558"/>
      <c r="HSC617" s="558"/>
      <c r="HSD617" s="558"/>
      <c r="HSE617" s="558"/>
      <c r="HSF617" s="558"/>
      <c r="HSG617" s="558"/>
      <c r="HSH617" s="558"/>
      <c r="HSI617" s="558"/>
      <c r="HSJ617" s="558"/>
      <c r="HSK617" s="558"/>
      <c r="HSL617" s="558"/>
      <c r="HSM617" s="558"/>
      <c r="HSN617" s="558"/>
      <c r="HSO617" s="558"/>
      <c r="HSP617" s="558"/>
      <c r="HSQ617" s="558"/>
      <c r="HSR617" s="558"/>
      <c r="HSS617" s="558"/>
      <c r="HST617" s="558"/>
      <c r="HSU617" s="558"/>
      <c r="HSV617" s="558"/>
      <c r="HSW617" s="558"/>
      <c r="HSX617" s="558"/>
      <c r="HSY617" s="558"/>
      <c r="HSZ617" s="558"/>
      <c r="HTA617" s="558"/>
      <c r="HTB617" s="558"/>
      <c r="HTC617" s="558"/>
      <c r="HTD617" s="558"/>
      <c r="HTE617" s="558"/>
      <c r="HTF617" s="558"/>
      <c r="HTG617" s="558"/>
      <c r="HTH617" s="558"/>
      <c r="HTI617" s="558"/>
      <c r="HTJ617" s="558"/>
      <c r="HTK617" s="558"/>
      <c r="HTL617" s="558"/>
      <c r="HTM617" s="558"/>
      <c r="HTN617" s="558"/>
      <c r="HTO617" s="558"/>
      <c r="HTP617" s="558"/>
      <c r="HTQ617" s="558"/>
      <c r="HTR617" s="558"/>
      <c r="HTS617" s="558"/>
      <c r="HTT617" s="558"/>
      <c r="HTU617" s="558"/>
      <c r="HTV617" s="558"/>
      <c r="HTW617" s="558"/>
      <c r="HTX617" s="558"/>
      <c r="HTY617" s="558"/>
      <c r="HTZ617" s="558"/>
      <c r="HUA617" s="558"/>
      <c r="HUB617" s="558"/>
      <c r="HUC617" s="558"/>
      <c r="HUD617" s="558"/>
      <c r="HUE617" s="558"/>
      <c r="HUF617" s="558"/>
      <c r="HUG617" s="558"/>
      <c r="HUH617" s="558"/>
      <c r="HUI617" s="558"/>
      <c r="HUJ617" s="558"/>
      <c r="HUK617" s="558"/>
      <c r="HUL617" s="558"/>
      <c r="HUM617" s="558"/>
      <c r="HUN617" s="558"/>
      <c r="HUO617" s="558"/>
      <c r="HUP617" s="558"/>
      <c r="HUQ617" s="558"/>
      <c r="HUR617" s="558"/>
      <c r="HUS617" s="558"/>
      <c r="HUT617" s="558"/>
      <c r="HUU617" s="558"/>
      <c r="HUV617" s="558"/>
      <c r="HUW617" s="558"/>
      <c r="HUX617" s="558"/>
      <c r="HUY617" s="558"/>
      <c r="HUZ617" s="558"/>
      <c r="HVA617" s="558"/>
      <c r="HVB617" s="558"/>
      <c r="HVC617" s="558"/>
      <c r="HVD617" s="558"/>
      <c r="HVE617" s="558"/>
      <c r="HVF617" s="558"/>
      <c r="HVG617" s="558"/>
      <c r="HVH617" s="558"/>
      <c r="HVI617" s="558"/>
      <c r="HVJ617" s="558"/>
      <c r="HVK617" s="558"/>
      <c r="HVL617" s="558"/>
      <c r="HVM617" s="558"/>
      <c r="HVN617" s="558"/>
      <c r="HVO617" s="558"/>
      <c r="HVP617" s="558"/>
      <c r="HVQ617" s="558"/>
      <c r="HVR617" s="558"/>
      <c r="HVS617" s="558"/>
      <c r="HVT617" s="558"/>
      <c r="HVU617" s="558"/>
      <c r="HVV617" s="558"/>
      <c r="HVW617" s="558"/>
      <c r="HVX617" s="558"/>
      <c r="HVY617" s="558"/>
      <c r="HVZ617" s="558"/>
      <c r="HWA617" s="558"/>
      <c r="HWB617" s="558"/>
      <c r="HWC617" s="558"/>
      <c r="HWD617" s="558"/>
      <c r="HWE617" s="558"/>
      <c r="HWF617" s="558"/>
      <c r="HWG617" s="558"/>
      <c r="HWH617" s="558"/>
      <c r="HWI617" s="558"/>
      <c r="HWJ617" s="558"/>
      <c r="HWK617" s="558"/>
      <c r="HWL617" s="558"/>
      <c r="HWM617" s="558"/>
      <c r="HWN617" s="558"/>
      <c r="HWO617" s="558"/>
      <c r="HWP617" s="558"/>
      <c r="HWQ617" s="558"/>
      <c r="HWR617" s="558"/>
      <c r="HWS617" s="558"/>
      <c r="HWT617" s="558"/>
      <c r="HWU617" s="558"/>
      <c r="HWV617" s="558"/>
      <c r="HWW617" s="558"/>
      <c r="HWX617" s="558"/>
      <c r="HWY617" s="558"/>
      <c r="HWZ617" s="558"/>
      <c r="HXA617" s="558"/>
      <c r="HXB617" s="558"/>
      <c r="HXC617" s="558"/>
      <c r="HXD617" s="558"/>
      <c r="HXE617" s="558"/>
      <c r="HXF617" s="558"/>
      <c r="HXG617" s="558"/>
      <c r="HXH617" s="558"/>
      <c r="HXI617" s="558"/>
      <c r="HXJ617" s="558"/>
      <c r="HXK617" s="558"/>
      <c r="HXL617" s="558"/>
      <c r="HXM617" s="558"/>
      <c r="HXN617" s="558"/>
      <c r="HXO617" s="558"/>
      <c r="HXP617" s="558"/>
      <c r="HXQ617" s="558"/>
      <c r="HXR617" s="558"/>
      <c r="HXS617" s="558"/>
      <c r="HXT617" s="558"/>
      <c r="HXU617" s="558"/>
      <c r="HXV617" s="558"/>
      <c r="HXW617" s="558"/>
      <c r="HXX617" s="558"/>
      <c r="HXY617" s="558"/>
      <c r="HXZ617" s="558"/>
      <c r="HYA617" s="558"/>
      <c r="HYB617" s="558"/>
      <c r="HYC617" s="558"/>
      <c r="HYD617" s="558"/>
      <c r="HYE617" s="558"/>
      <c r="HYF617" s="558"/>
      <c r="HYG617" s="558"/>
      <c r="HYH617" s="558"/>
      <c r="HYI617" s="558"/>
      <c r="HYJ617" s="558"/>
      <c r="HYK617" s="558"/>
      <c r="HYL617" s="558"/>
      <c r="HYM617" s="558"/>
      <c r="HYN617" s="558"/>
      <c r="HYO617" s="558"/>
      <c r="HYP617" s="558"/>
      <c r="HYQ617" s="558"/>
      <c r="HYR617" s="558"/>
      <c r="HYS617" s="558"/>
      <c r="HYT617" s="558"/>
      <c r="HYU617" s="558"/>
      <c r="HYV617" s="558"/>
      <c r="HYW617" s="558"/>
      <c r="HYX617" s="558"/>
      <c r="HYY617" s="558"/>
      <c r="HYZ617" s="558"/>
      <c r="HZA617" s="558"/>
      <c r="HZB617" s="558"/>
      <c r="HZC617" s="558"/>
      <c r="HZD617" s="558"/>
      <c r="HZE617" s="558"/>
      <c r="HZF617" s="558"/>
      <c r="HZG617" s="558"/>
      <c r="HZH617" s="558"/>
      <c r="HZI617" s="558"/>
      <c r="HZJ617" s="558"/>
      <c r="HZK617" s="558"/>
      <c r="HZL617" s="558"/>
      <c r="HZM617" s="558"/>
      <c r="HZN617" s="558"/>
      <c r="HZO617" s="558"/>
      <c r="HZP617" s="558"/>
      <c r="HZQ617" s="558"/>
      <c r="HZR617" s="558"/>
      <c r="HZS617" s="558"/>
      <c r="HZT617" s="558"/>
      <c r="HZU617" s="558"/>
      <c r="HZV617" s="558"/>
      <c r="HZW617" s="558"/>
      <c r="HZX617" s="558"/>
      <c r="HZY617" s="558"/>
      <c r="HZZ617" s="558"/>
      <c r="IAA617" s="558"/>
      <c r="IAB617" s="558"/>
      <c r="IAC617" s="558"/>
      <c r="IAD617" s="558"/>
      <c r="IAE617" s="558"/>
      <c r="IAF617" s="558"/>
      <c r="IAG617" s="558"/>
      <c r="IAH617" s="558"/>
      <c r="IAI617" s="558"/>
      <c r="IAJ617" s="558"/>
      <c r="IAK617" s="558"/>
      <c r="IAL617" s="558"/>
      <c r="IAM617" s="558"/>
      <c r="IAN617" s="558"/>
      <c r="IAO617" s="558"/>
      <c r="IAP617" s="558"/>
      <c r="IAQ617" s="558"/>
      <c r="IAR617" s="558"/>
      <c r="IAS617" s="558"/>
      <c r="IAT617" s="558"/>
      <c r="IAU617" s="558"/>
      <c r="IAV617" s="558"/>
      <c r="IAW617" s="558"/>
      <c r="IAX617" s="558"/>
      <c r="IAY617" s="558"/>
      <c r="IAZ617" s="558"/>
      <c r="IBA617" s="558"/>
      <c r="IBB617" s="558"/>
      <c r="IBC617" s="558"/>
      <c r="IBD617" s="558"/>
      <c r="IBE617" s="558"/>
      <c r="IBF617" s="558"/>
      <c r="IBG617" s="558"/>
      <c r="IBH617" s="558"/>
      <c r="IBI617" s="558"/>
      <c r="IBJ617" s="558"/>
      <c r="IBK617" s="558"/>
      <c r="IBL617" s="558"/>
      <c r="IBM617" s="558"/>
      <c r="IBN617" s="558"/>
      <c r="IBO617" s="558"/>
      <c r="IBP617" s="558"/>
      <c r="IBQ617" s="558"/>
      <c r="IBR617" s="558"/>
      <c r="IBS617" s="558"/>
      <c r="IBT617" s="558"/>
      <c r="IBU617" s="558"/>
      <c r="IBV617" s="558"/>
      <c r="IBW617" s="558"/>
      <c r="IBX617" s="558"/>
      <c r="IBY617" s="558"/>
      <c r="IBZ617" s="558"/>
      <c r="ICA617" s="558"/>
      <c r="ICB617" s="558"/>
      <c r="ICC617" s="558"/>
      <c r="ICD617" s="558"/>
      <c r="ICE617" s="558"/>
      <c r="ICF617" s="558"/>
      <c r="ICG617" s="558"/>
      <c r="ICH617" s="558"/>
      <c r="ICI617" s="558"/>
      <c r="ICJ617" s="558"/>
      <c r="ICK617" s="558"/>
      <c r="ICL617" s="558"/>
      <c r="ICM617" s="558"/>
      <c r="ICN617" s="558"/>
      <c r="ICO617" s="558"/>
      <c r="ICP617" s="558"/>
      <c r="ICQ617" s="558"/>
      <c r="ICR617" s="558"/>
      <c r="ICS617" s="558"/>
      <c r="ICT617" s="558"/>
      <c r="ICU617" s="558"/>
      <c r="ICV617" s="558"/>
      <c r="ICW617" s="558"/>
      <c r="ICX617" s="558"/>
      <c r="ICY617" s="558"/>
      <c r="ICZ617" s="558"/>
      <c r="IDA617" s="558"/>
      <c r="IDB617" s="558"/>
      <c r="IDC617" s="558"/>
      <c r="IDD617" s="558"/>
      <c r="IDE617" s="558"/>
      <c r="IDF617" s="558"/>
      <c r="IDG617" s="558"/>
      <c r="IDH617" s="558"/>
      <c r="IDI617" s="558"/>
      <c r="IDJ617" s="558"/>
      <c r="IDK617" s="558"/>
      <c r="IDL617" s="558"/>
      <c r="IDM617" s="558"/>
      <c r="IDN617" s="558"/>
      <c r="IDO617" s="558"/>
      <c r="IDP617" s="558"/>
      <c r="IDQ617" s="558"/>
      <c r="IDR617" s="558"/>
      <c r="IDS617" s="558"/>
      <c r="IDT617" s="558"/>
      <c r="IDU617" s="558"/>
      <c r="IDV617" s="558"/>
      <c r="IDW617" s="558"/>
      <c r="IDX617" s="558"/>
      <c r="IDY617" s="558"/>
      <c r="IDZ617" s="558"/>
      <c r="IEA617" s="558"/>
      <c r="IEB617" s="558"/>
      <c r="IEC617" s="558"/>
      <c r="IED617" s="558"/>
      <c r="IEE617" s="558"/>
      <c r="IEF617" s="558"/>
      <c r="IEG617" s="558"/>
      <c r="IEH617" s="558"/>
      <c r="IEI617" s="558"/>
      <c r="IEJ617" s="558"/>
      <c r="IEK617" s="558"/>
      <c r="IEL617" s="558"/>
      <c r="IEM617" s="558"/>
      <c r="IEN617" s="558"/>
      <c r="IEO617" s="558"/>
      <c r="IEP617" s="558"/>
      <c r="IEQ617" s="558"/>
      <c r="IER617" s="558"/>
      <c r="IES617" s="558"/>
      <c r="IET617" s="558"/>
      <c r="IEU617" s="558"/>
      <c r="IEV617" s="558"/>
      <c r="IEW617" s="558"/>
      <c r="IEX617" s="558"/>
      <c r="IEY617" s="558"/>
      <c r="IEZ617" s="558"/>
      <c r="IFA617" s="558"/>
      <c r="IFB617" s="558"/>
      <c r="IFC617" s="558"/>
      <c r="IFD617" s="558"/>
      <c r="IFE617" s="558"/>
      <c r="IFF617" s="558"/>
      <c r="IFG617" s="558"/>
      <c r="IFH617" s="558"/>
      <c r="IFI617" s="558"/>
      <c r="IFJ617" s="558"/>
      <c r="IFK617" s="558"/>
      <c r="IFL617" s="558"/>
      <c r="IFM617" s="558"/>
      <c r="IFN617" s="558"/>
      <c r="IFO617" s="558"/>
      <c r="IFP617" s="558"/>
      <c r="IFQ617" s="558"/>
      <c r="IFR617" s="558"/>
      <c r="IFS617" s="558"/>
      <c r="IFT617" s="558"/>
      <c r="IFU617" s="558"/>
      <c r="IFV617" s="558"/>
      <c r="IFW617" s="558"/>
      <c r="IFX617" s="558"/>
      <c r="IFY617" s="558"/>
      <c r="IFZ617" s="558"/>
      <c r="IGA617" s="558"/>
      <c r="IGB617" s="558"/>
      <c r="IGC617" s="558"/>
      <c r="IGD617" s="558"/>
      <c r="IGE617" s="558"/>
      <c r="IGF617" s="558"/>
      <c r="IGG617" s="558"/>
      <c r="IGH617" s="558"/>
      <c r="IGI617" s="558"/>
      <c r="IGJ617" s="558"/>
      <c r="IGK617" s="558"/>
      <c r="IGL617" s="558"/>
      <c r="IGM617" s="558"/>
      <c r="IGN617" s="558"/>
      <c r="IGO617" s="558"/>
      <c r="IGP617" s="558"/>
      <c r="IGQ617" s="558"/>
      <c r="IGR617" s="558"/>
      <c r="IGS617" s="558"/>
      <c r="IGT617" s="558"/>
      <c r="IGU617" s="558"/>
      <c r="IGV617" s="558"/>
      <c r="IGW617" s="558"/>
      <c r="IGX617" s="558"/>
      <c r="IGY617" s="558"/>
      <c r="IGZ617" s="558"/>
      <c r="IHA617" s="558"/>
      <c r="IHB617" s="558"/>
      <c r="IHC617" s="558"/>
      <c r="IHD617" s="558"/>
      <c r="IHE617" s="558"/>
      <c r="IHF617" s="558"/>
      <c r="IHG617" s="558"/>
      <c r="IHH617" s="558"/>
      <c r="IHI617" s="558"/>
      <c r="IHJ617" s="558"/>
      <c r="IHK617" s="558"/>
      <c r="IHL617" s="558"/>
      <c r="IHM617" s="558"/>
      <c r="IHN617" s="558"/>
      <c r="IHO617" s="558"/>
      <c r="IHP617" s="558"/>
      <c r="IHQ617" s="558"/>
      <c r="IHR617" s="558"/>
      <c r="IHS617" s="558"/>
      <c r="IHT617" s="558"/>
      <c r="IHU617" s="558"/>
      <c r="IHV617" s="558"/>
      <c r="IHW617" s="558"/>
      <c r="IHX617" s="558"/>
      <c r="IHY617" s="558"/>
      <c r="IHZ617" s="558"/>
      <c r="IIA617" s="558"/>
      <c r="IIB617" s="558"/>
      <c r="IIC617" s="558"/>
      <c r="IID617" s="558"/>
      <c r="IIE617" s="558"/>
      <c r="IIF617" s="558"/>
      <c r="IIG617" s="558"/>
      <c r="IIH617" s="558"/>
      <c r="III617" s="558"/>
      <c r="IIJ617" s="558"/>
      <c r="IIK617" s="558"/>
      <c r="IIL617" s="558"/>
      <c r="IIM617" s="558"/>
      <c r="IIN617" s="558"/>
      <c r="IIO617" s="558"/>
      <c r="IIP617" s="558"/>
      <c r="IIQ617" s="558"/>
      <c r="IIR617" s="558"/>
      <c r="IIS617" s="558"/>
      <c r="IIT617" s="558"/>
      <c r="IIU617" s="558"/>
      <c r="IIV617" s="558"/>
      <c r="IIW617" s="558"/>
      <c r="IIX617" s="558"/>
      <c r="IIY617" s="558"/>
      <c r="IIZ617" s="558"/>
      <c r="IJA617" s="558"/>
      <c r="IJB617" s="558"/>
      <c r="IJC617" s="558"/>
      <c r="IJD617" s="558"/>
      <c r="IJE617" s="558"/>
      <c r="IJF617" s="558"/>
      <c r="IJG617" s="558"/>
      <c r="IJH617" s="558"/>
      <c r="IJI617" s="558"/>
      <c r="IJJ617" s="558"/>
      <c r="IJK617" s="558"/>
      <c r="IJL617" s="558"/>
      <c r="IJM617" s="558"/>
      <c r="IJN617" s="558"/>
      <c r="IJO617" s="558"/>
      <c r="IJP617" s="558"/>
      <c r="IJQ617" s="558"/>
      <c r="IJR617" s="558"/>
      <c r="IJS617" s="558"/>
      <c r="IJT617" s="558"/>
      <c r="IJU617" s="558"/>
      <c r="IJV617" s="558"/>
      <c r="IJW617" s="558"/>
      <c r="IJX617" s="558"/>
      <c r="IJY617" s="558"/>
      <c r="IJZ617" s="558"/>
      <c r="IKA617" s="558"/>
      <c r="IKB617" s="558"/>
      <c r="IKC617" s="558"/>
      <c r="IKD617" s="558"/>
      <c r="IKE617" s="558"/>
      <c r="IKF617" s="558"/>
      <c r="IKG617" s="558"/>
      <c r="IKH617" s="558"/>
      <c r="IKI617" s="558"/>
      <c r="IKJ617" s="558"/>
      <c r="IKK617" s="558"/>
      <c r="IKL617" s="558"/>
      <c r="IKM617" s="558"/>
      <c r="IKN617" s="558"/>
      <c r="IKO617" s="558"/>
      <c r="IKP617" s="558"/>
      <c r="IKQ617" s="558"/>
      <c r="IKR617" s="558"/>
      <c r="IKS617" s="558"/>
      <c r="IKT617" s="558"/>
      <c r="IKU617" s="558"/>
      <c r="IKV617" s="558"/>
      <c r="IKW617" s="558"/>
      <c r="IKX617" s="558"/>
      <c r="IKY617" s="558"/>
      <c r="IKZ617" s="558"/>
      <c r="ILA617" s="558"/>
      <c r="ILB617" s="558"/>
      <c r="ILC617" s="558"/>
      <c r="ILD617" s="558"/>
      <c r="ILE617" s="558"/>
      <c r="ILF617" s="558"/>
      <c r="ILG617" s="558"/>
      <c r="ILH617" s="558"/>
      <c r="ILI617" s="558"/>
      <c r="ILJ617" s="558"/>
      <c r="ILK617" s="558"/>
      <c r="ILL617" s="558"/>
      <c r="ILM617" s="558"/>
      <c r="ILN617" s="558"/>
      <c r="ILO617" s="558"/>
      <c r="ILP617" s="558"/>
      <c r="ILQ617" s="558"/>
      <c r="ILR617" s="558"/>
      <c r="ILS617" s="558"/>
      <c r="ILT617" s="558"/>
      <c r="ILU617" s="558"/>
      <c r="ILV617" s="558"/>
      <c r="ILW617" s="558"/>
      <c r="ILX617" s="558"/>
      <c r="ILY617" s="558"/>
      <c r="ILZ617" s="558"/>
      <c r="IMA617" s="558"/>
      <c r="IMB617" s="558"/>
      <c r="IMC617" s="558"/>
      <c r="IMD617" s="558"/>
      <c r="IME617" s="558"/>
      <c r="IMF617" s="558"/>
      <c r="IMG617" s="558"/>
      <c r="IMH617" s="558"/>
      <c r="IMI617" s="558"/>
      <c r="IMJ617" s="558"/>
      <c r="IMK617" s="558"/>
      <c r="IML617" s="558"/>
      <c r="IMM617" s="558"/>
      <c r="IMN617" s="558"/>
      <c r="IMO617" s="558"/>
      <c r="IMP617" s="558"/>
      <c r="IMQ617" s="558"/>
      <c r="IMR617" s="558"/>
      <c r="IMS617" s="558"/>
      <c r="IMT617" s="558"/>
      <c r="IMU617" s="558"/>
      <c r="IMV617" s="558"/>
      <c r="IMW617" s="558"/>
      <c r="IMX617" s="558"/>
      <c r="IMY617" s="558"/>
      <c r="IMZ617" s="558"/>
      <c r="INA617" s="558"/>
      <c r="INB617" s="558"/>
      <c r="INC617" s="558"/>
      <c r="IND617" s="558"/>
      <c r="INE617" s="558"/>
      <c r="INF617" s="558"/>
      <c r="ING617" s="558"/>
      <c r="INH617" s="558"/>
      <c r="INI617" s="558"/>
      <c r="INJ617" s="558"/>
      <c r="INK617" s="558"/>
      <c r="INL617" s="558"/>
      <c r="INM617" s="558"/>
      <c r="INN617" s="558"/>
      <c r="INO617" s="558"/>
      <c r="INP617" s="558"/>
      <c r="INQ617" s="558"/>
      <c r="INR617" s="558"/>
      <c r="INS617" s="558"/>
      <c r="INT617" s="558"/>
      <c r="INU617" s="558"/>
      <c r="INV617" s="558"/>
      <c r="INW617" s="558"/>
      <c r="INX617" s="558"/>
      <c r="INY617" s="558"/>
      <c r="INZ617" s="558"/>
      <c r="IOA617" s="558"/>
      <c r="IOB617" s="558"/>
      <c r="IOC617" s="558"/>
      <c r="IOD617" s="558"/>
      <c r="IOE617" s="558"/>
      <c r="IOF617" s="558"/>
      <c r="IOG617" s="558"/>
      <c r="IOH617" s="558"/>
      <c r="IOI617" s="558"/>
      <c r="IOJ617" s="558"/>
      <c r="IOK617" s="558"/>
      <c r="IOL617" s="558"/>
      <c r="IOM617" s="558"/>
      <c r="ION617" s="558"/>
      <c r="IOO617" s="558"/>
      <c r="IOP617" s="558"/>
      <c r="IOQ617" s="558"/>
      <c r="IOR617" s="558"/>
      <c r="IOS617" s="558"/>
      <c r="IOT617" s="558"/>
      <c r="IOU617" s="558"/>
      <c r="IOV617" s="558"/>
      <c r="IOW617" s="558"/>
      <c r="IOX617" s="558"/>
      <c r="IOY617" s="558"/>
      <c r="IOZ617" s="558"/>
      <c r="IPA617" s="558"/>
      <c r="IPB617" s="558"/>
      <c r="IPC617" s="558"/>
      <c r="IPD617" s="558"/>
      <c r="IPE617" s="558"/>
      <c r="IPF617" s="558"/>
      <c r="IPG617" s="558"/>
      <c r="IPH617" s="558"/>
      <c r="IPI617" s="558"/>
      <c r="IPJ617" s="558"/>
      <c r="IPK617" s="558"/>
      <c r="IPL617" s="558"/>
      <c r="IPM617" s="558"/>
      <c r="IPN617" s="558"/>
      <c r="IPO617" s="558"/>
      <c r="IPP617" s="558"/>
      <c r="IPQ617" s="558"/>
      <c r="IPR617" s="558"/>
      <c r="IPS617" s="558"/>
      <c r="IPT617" s="558"/>
      <c r="IPU617" s="558"/>
      <c r="IPV617" s="558"/>
      <c r="IPW617" s="558"/>
      <c r="IPX617" s="558"/>
      <c r="IPY617" s="558"/>
      <c r="IPZ617" s="558"/>
      <c r="IQA617" s="558"/>
      <c r="IQB617" s="558"/>
      <c r="IQC617" s="558"/>
      <c r="IQD617" s="558"/>
      <c r="IQE617" s="558"/>
      <c r="IQF617" s="558"/>
      <c r="IQG617" s="558"/>
      <c r="IQH617" s="558"/>
      <c r="IQI617" s="558"/>
      <c r="IQJ617" s="558"/>
      <c r="IQK617" s="558"/>
      <c r="IQL617" s="558"/>
      <c r="IQM617" s="558"/>
      <c r="IQN617" s="558"/>
      <c r="IQO617" s="558"/>
      <c r="IQP617" s="558"/>
      <c r="IQQ617" s="558"/>
      <c r="IQR617" s="558"/>
      <c r="IQS617" s="558"/>
      <c r="IQT617" s="558"/>
      <c r="IQU617" s="558"/>
      <c r="IQV617" s="558"/>
      <c r="IQW617" s="558"/>
      <c r="IQX617" s="558"/>
      <c r="IQY617" s="558"/>
      <c r="IQZ617" s="558"/>
      <c r="IRA617" s="558"/>
      <c r="IRB617" s="558"/>
      <c r="IRC617" s="558"/>
      <c r="IRD617" s="558"/>
      <c r="IRE617" s="558"/>
      <c r="IRF617" s="558"/>
      <c r="IRG617" s="558"/>
      <c r="IRH617" s="558"/>
      <c r="IRI617" s="558"/>
      <c r="IRJ617" s="558"/>
      <c r="IRK617" s="558"/>
      <c r="IRL617" s="558"/>
      <c r="IRM617" s="558"/>
      <c r="IRN617" s="558"/>
      <c r="IRO617" s="558"/>
      <c r="IRP617" s="558"/>
      <c r="IRQ617" s="558"/>
      <c r="IRR617" s="558"/>
      <c r="IRS617" s="558"/>
      <c r="IRT617" s="558"/>
      <c r="IRU617" s="558"/>
      <c r="IRV617" s="558"/>
      <c r="IRW617" s="558"/>
      <c r="IRX617" s="558"/>
      <c r="IRY617" s="558"/>
      <c r="IRZ617" s="558"/>
      <c r="ISA617" s="558"/>
      <c r="ISB617" s="558"/>
      <c r="ISC617" s="558"/>
      <c r="ISD617" s="558"/>
      <c r="ISE617" s="558"/>
      <c r="ISF617" s="558"/>
      <c r="ISG617" s="558"/>
      <c r="ISH617" s="558"/>
      <c r="ISI617" s="558"/>
      <c r="ISJ617" s="558"/>
      <c r="ISK617" s="558"/>
      <c r="ISL617" s="558"/>
      <c r="ISM617" s="558"/>
      <c r="ISN617" s="558"/>
      <c r="ISO617" s="558"/>
      <c r="ISP617" s="558"/>
      <c r="ISQ617" s="558"/>
      <c r="ISR617" s="558"/>
      <c r="ISS617" s="558"/>
      <c r="IST617" s="558"/>
      <c r="ISU617" s="558"/>
      <c r="ISV617" s="558"/>
      <c r="ISW617" s="558"/>
      <c r="ISX617" s="558"/>
      <c r="ISY617" s="558"/>
      <c r="ISZ617" s="558"/>
      <c r="ITA617" s="558"/>
      <c r="ITB617" s="558"/>
      <c r="ITC617" s="558"/>
      <c r="ITD617" s="558"/>
      <c r="ITE617" s="558"/>
      <c r="ITF617" s="558"/>
      <c r="ITG617" s="558"/>
      <c r="ITH617" s="558"/>
      <c r="ITI617" s="558"/>
      <c r="ITJ617" s="558"/>
      <c r="ITK617" s="558"/>
      <c r="ITL617" s="558"/>
      <c r="ITM617" s="558"/>
      <c r="ITN617" s="558"/>
      <c r="ITO617" s="558"/>
      <c r="ITP617" s="558"/>
      <c r="ITQ617" s="558"/>
      <c r="ITR617" s="558"/>
      <c r="ITS617" s="558"/>
      <c r="ITT617" s="558"/>
      <c r="ITU617" s="558"/>
      <c r="ITV617" s="558"/>
      <c r="ITW617" s="558"/>
      <c r="ITX617" s="558"/>
      <c r="ITY617" s="558"/>
      <c r="ITZ617" s="558"/>
      <c r="IUA617" s="558"/>
      <c r="IUB617" s="558"/>
      <c r="IUC617" s="558"/>
      <c r="IUD617" s="558"/>
      <c r="IUE617" s="558"/>
      <c r="IUF617" s="558"/>
      <c r="IUG617" s="558"/>
      <c r="IUH617" s="558"/>
      <c r="IUI617" s="558"/>
      <c r="IUJ617" s="558"/>
      <c r="IUK617" s="558"/>
      <c r="IUL617" s="558"/>
      <c r="IUM617" s="558"/>
      <c r="IUN617" s="558"/>
      <c r="IUO617" s="558"/>
      <c r="IUP617" s="558"/>
      <c r="IUQ617" s="558"/>
      <c r="IUR617" s="558"/>
      <c r="IUS617" s="558"/>
      <c r="IUT617" s="558"/>
      <c r="IUU617" s="558"/>
      <c r="IUV617" s="558"/>
      <c r="IUW617" s="558"/>
      <c r="IUX617" s="558"/>
      <c r="IUY617" s="558"/>
      <c r="IUZ617" s="558"/>
      <c r="IVA617" s="558"/>
      <c r="IVB617" s="558"/>
      <c r="IVC617" s="558"/>
      <c r="IVD617" s="558"/>
      <c r="IVE617" s="558"/>
      <c r="IVF617" s="558"/>
      <c r="IVG617" s="558"/>
      <c r="IVH617" s="558"/>
      <c r="IVI617" s="558"/>
      <c r="IVJ617" s="558"/>
      <c r="IVK617" s="558"/>
      <c r="IVL617" s="558"/>
      <c r="IVM617" s="558"/>
      <c r="IVN617" s="558"/>
      <c r="IVO617" s="558"/>
      <c r="IVP617" s="558"/>
      <c r="IVQ617" s="558"/>
      <c r="IVR617" s="558"/>
      <c r="IVS617" s="558"/>
      <c r="IVT617" s="558"/>
      <c r="IVU617" s="558"/>
      <c r="IVV617" s="558"/>
      <c r="IVW617" s="558"/>
      <c r="IVX617" s="558"/>
      <c r="IVY617" s="558"/>
      <c r="IVZ617" s="558"/>
      <c r="IWA617" s="558"/>
      <c r="IWB617" s="558"/>
      <c r="IWC617" s="558"/>
      <c r="IWD617" s="558"/>
      <c r="IWE617" s="558"/>
      <c r="IWF617" s="558"/>
      <c r="IWG617" s="558"/>
      <c r="IWH617" s="558"/>
      <c r="IWI617" s="558"/>
      <c r="IWJ617" s="558"/>
      <c r="IWK617" s="558"/>
      <c r="IWL617" s="558"/>
      <c r="IWM617" s="558"/>
      <c r="IWN617" s="558"/>
      <c r="IWO617" s="558"/>
      <c r="IWP617" s="558"/>
      <c r="IWQ617" s="558"/>
      <c r="IWR617" s="558"/>
      <c r="IWS617" s="558"/>
      <c r="IWT617" s="558"/>
      <c r="IWU617" s="558"/>
      <c r="IWV617" s="558"/>
      <c r="IWW617" s="558"/>
      <c r="IWX617" s="558"/>
      <c r="IWY617" s="558"/>
      <c r="IWZ617" s="558"/>
      <c r="IXA617" s="558"/>
      <c r="IXB617" s="558"/>
      <c r="IXC617" s="558"/>
      <c r="IXD617" s="558"/>
      <c r="IXE617" s="558"/>
      <c r="IXF617" s="558"/>
      <c r="IXG617" s="558"/>
      <c r="IXH617" s="558"/>
      <c r="IXI617" s="558"/>
      <c r="IXJ617" s="558"/>
      <c r="IXK617" s="558"/>
      <c r="IXL617" s="558"/>
      <c r="IXM617" s="558"/>
      <c r="IXN617" s="558"/>
      <c r="IXO617" s="558"/>
      <c r="IXP617" s="558"/>
      <c r="IXQ617" s="558"/>
      <c r="IXR617" s="558"/>
      <c r="IXS617" s="558"/>
      <c r="IXT617" s="558"/>
      <c r="IXU617" s="558"/>
      <c r="IXV617" s="558"/>
      <c r="IXW617" s="558"/>
      <c r="IXX617" s="558"/>
      <c r="IXY617" s="558"/>
      <c r="IXZ617" s="558"/>
      <c r="IYA617" s="558"/>
      <c r="IYB617" s="558"/>
      <c r="IYC617" s="558"/>
      <c r="IYD617" s="558"/>
      <c r="IYE617" s="558"/>
      <c r="IYF617" s="558"/>
      <c r="IYG617" s="558"/>
      <c r="IYH617" s="558"/>
      <c r="IYI617" s="558"/>
      <c r="IYJ617" s="558"/>
      <c r="IYK617" s="558"/>
      <c r="IYL617" s="558"/>
      <c r="IYM617" s="558"/>
      <c r="IYN617" s="558"/>
      <c r="IYO617" s="558"/>
      <c r="IYP617" s="558"/>
      <c r="IYQ617" s="558"/>
      <c r="IYR617" s="558"/>
      <c r="IYS617" s="558"/>
      <c r="IYT617" s="558"/>
      <c r="IYU617" s="558"/>
      <c r="IYV617" s="558"/>
      <c r="IYW617" s="558"/>
      <c r="IYX617" s="558"/>
      <c r="IYY617" s="558"/>
      <c r="IYZ617" s="558"/>
      <c r="IZA617" s="558"/>
      <c r="IZB617" s="558"/>
      <c r="IZC617" s="558"/>
      <c r="IZD617" s="558"/>
      <c r="IZE617" s="558"/>
      <c r="IZF617" s="558"/>
      <c r="IZG617" s="558"/>
      <c r="IZH617" s="558"/>
      <c r="IZI617" s="558"/>
      <c r="IZJ617" s="558"/>
      <c r="IZK617" s="558"/>
      <c r="IZL617" s="558"/>
      <c r="IZM617" s="558"/>
      <c r="IZN617" s="558"/>
      <c r="IZO617" s="558"/>
      <c r="IZP617" s="558"/>
      <c r="IZQ617" s="558"/>
      <c r="IZR617" s="558"/>
      <c r="IZS617" s="558"/>
      <c r="IZT617" s="558"/>
      <c r="IZU617" s="558"/>
      <c r="IZV617" s="558"/>
      <c r="IZW617" s="558"/>
      <c r="IZX617" s="558"/>
      <c r="IZY617" s="558"/>
      <c r="IZZ617" s="558"/>
      <c r="JAA617" s="558"/>
      <c r="JAB617" s="558"/>
      <c r="JAC617" s="558"/>
      <c r="JAD617" s="558"/>
      <c r="JAE617" s="558"/>
      <c r="JAF617" s="558"/>
      <c r="JAG617" s="558"/>
      <c r="JAH617" s="558"/>
      <c r="JAI617" s="558"/>
      <c r="JAJ617" s="558"/>
      <c r="JAK617" s="558"/>
      <c r="JAL617" s="558"/>
      <c r="JAM617" s="558"/>
      <c r="JAN617" s="558"/>
      <c r="JAO617" s="558"/>
      <c r="JAP617" s="558"/>
      <c r="JAQ617" s="558"/>
      <c r="JAR617" s="558"/>
      <c r="JAS617" s="558"/>
      <c r="JAT617" s="558"/>
      <c r="JAU617" s="558"/>
      <c r="JAV617" s="558"/>
      <c r="JAW617" s="558"/>
      <c r="JAX617" s="558"/>
      <c r="JAY617" s="558"/>
      <c r="JAZ617" s="558"/>
      <c r="JBA617" s="558"/>
      <c r="JBB617" s="558"/>
      <c r="JBC617" s="558"/>
      <c r="JBD617" s="558"/>
      <c r="JBE617" s="558"/>
      <c r="JBF617" s="558"/>
      <c r="JBG617" s="558"/>
      <c r="JBH617" s="558"/>
      <c r="JBI617" s="558"/>
      <c r="JBJ617" s="558"/>
      <c r="JBK617" s="558"/>
      <c r="JBL617" s="558"/>
      <c r="JBM617" s="558"/>
      <c r="JBN617" s="558"/>
      <c r="JBO617" s="558"/>
      <c r="JBP617" s="558"/>
      <c r="JBQ617" s="558"/>
      <c r="JBR617" s="558"/>
      <c r="JBS617" s="558"/>
      <c r="JBT617" s="558"/>
      <c r="JBU617" s="558"/>
      <c r="JBV617" s="558"/>
      <c r="JBW617" s="558"/>
      <c r="JBX617" s="558"/>
      <c r="JBY617" s="558"/>
      <c r="JBZ617" s="558"/>
      <c r="JCA617" s="558"/>
      <c r="JCB617" s="558"/>
      <c r="JCC617" s="558"/>
      <c r="JCD617" s="558"/>
      <c r="JCE617" s="558"/>
      <c r="JCF617" s="558"/>
      <c r="JCG617" s="558"/>
      <c r="JCH617" s="558"/>
      <c r="JCI617" s="558"/>
      <c r="JCJ617" s="558"/>
      <c r="JCK617" s="558"/>
      <c r="JCL617" s="558"/>
      <c r="JCM617" s="558"/>
      <c r="JCN617" s="558"/>
      <c r="JCO617" s="558"/>
      <c r="JCP617" s="558"/>
      <c r="JCQ617" s="558"/>
      <c r="JCR617" s="558"/>
      <c r="JCS617" s="558"/>
      <c r="JCT617" s="558"/>
      <c r="JCU617" s="558"/>
      <c r="JCV617" s="558"/>
      <c r="JCW617" s="558"/>
      <c r="JCX617" s="558"/>
      <c r="JCY617" s="558"/>
      <c r="JCZ617" s="558"/>
      <c r="JDA617" s="558"/>
      <c r="JDB617" s="558"/>
      <c r="JDC617" s="558"/>
      <c r="JDD617" s="558"/>
      <c r="JDE617" s="558"/>
      <c r="JDF617" s="558"/>
      <c r="JDG617" s="558"/>
      <c r="JDH617" s="558"/>
      <c r="JDI617" s="558"/>
      <c r="JDJ617" s="558"/>
      <c r="JDK617" s="558"/>
      <c r="JDL617" s="558"/>
      <c r="JDM617" s="558"/>
      <c r="JDN617" s="558"/>
      <c r="JDO617" s="558"/>
      <c r="JDP617" s="558"/>
      <c r="JDQ617" s="558"/>
      <c r="JDR617" s="558"/>
      <c r="JDS617" s="558"/>
      <c r="JDT617" s="558"/>
      <c r="JDU617" s="558"/>
      <c r="JDV617" s="558"/>
      <c r="JDW617" s="558"/>
      <c r="JDX617" s="558"/>
      <c r="JDY617" s="558"/>
      <c r="JDZ617" s="558"/>
      <c r="JEA617" s="558"/>
      <c r="JEB617" s="558"/>
      <c r="JEC617" s="558"/>
      <c r="JED617" s="558"/>
      <c r="JEE617" s="558"/>
      <c r="JEF617" s="558"/>
      <c r="JEG617" s="558"/>
      <c r="JEH617" s="558"/>
      <c r="JEI617" s="558"/>
      <c r="JEJ617" s="558"/>
      <c r="JEK617" s="558"/>
      <c r="JEL617" s="558"/>
      <c r="JEM617" s="558"/>
      <c r="JEN617" s="558"/>
      <c r="JEO617" s="558"/>
      <c r="JEP617" s="558"/>
      <c r="JEQ617" s="558"/>
      <c r="JER617" s="558"/>
      <c r="JES617" s="558"/>
      <c r="JET617" s="558"/>
      <c r="JEU617" s="558"/>
      <c r="JEV617" s="558"/>
      <c r="JEW617" s="558"/>
      <c r="JEX617" s="558"/>
      <c r="JEY617" s="558"/>
      <c r="JEZ617" s="558"/>
      <c r="JFA617" s="558"/>
      <c r="JFB617" s="558"/>
      <c r="JFC617" s="558"/>
      <c r="JFD617" s="558"/>
      <c r="JFE617" s="558"/>
      <c r="JFF617" s="558"/>
      <c r="JFG617" s="558"/>
      <c r="JFH617" s="558"/>
      <c r="JFI617" s="558"/>
      <c r="JFJ617" s="558"/>
      <c r="JFK617" s="558"/>
      <c r="JFL617" s="558"/>
      <c r="JFM617" s="558"/>
      <c r="JFN617" s="558"/>
      <c r="JFO617" s="558"/>
      <c r="JFP617" s="558"/>
      <c r="JFQ617" s="558"/>
      <c r="JFR617" s="558"/>
      <c r="JFS617" s="558"/>
      <c r="JFT617" s="558"/>
      <c r="JFU617" s="558"/>
      <c r="JFV617" s="558"/>
      <c r="JFW617" s="558"/>
      <c r="JFX617" s="558"/>
      <c r="JFY617" s="558"/>
      <c r="JFZ617" s="558"/>
      <c r="JGA617" s="558"/>
      <c r="JGB617" s="558"/>
      <c r="JGC617" s="558"/>
      <c r="JGD617" s="558"/>
      <c r="JGE617" s="558"/>
      <c r="JGF617" s="558"/>
      <c r="JGG617" s="558"/>
      <c r="JGH617" s="558"/>
      <c r="JGI617" s="558"/>
      <c r="JGJ617" s="558"/>
      <c r="JGK617" s="558"/>
      <c r="JGL617" s="558"/>
      <c r="JGM617" s="558"/>
      <c r="JGN617" s="558"/>
      <c r="JGO617" s="558"/>
      <c r="JGP617" s="558"/>
      <c r="JGQ617" s="558"/>
      <c r="JGR617" s="558"/>
      <c r="JGS617" s="558"/>
      <c r="JGT617" s="558"/>
      <c r="JGU617" s="558"/>
      <c r="JGV617" s="558"/>
      <c r="JGW617" s="558"/>
      <c r="JGX617" s="558"/>
      <c r="JGY617" s="558"/>
      <c r="JGZ617" s="558"/>
      <c r="JHA617" s="558"/>
      <c r="JHB617" s="558"/>
      <c r="JHC617" s="558"/>
      <c r="JHD617" s="558"/>
      <c r="JHE617" s="558"/>
      <c r="JHF617" s="558"/>
      <c r="JHG617" s="558"/>
      <c r="JHH617" s="558"/>
      <c r="JHI617" s="558"/>
      <c r="JHJ617" s="558"/>
      <c r="JHK617" s="558"/>
      <c r="JHL617" s="558"/>
      <c r="JHM617" s="558"/>
      <c r="JHN617" s="558"/>
      <c r="JHO617" s="558"/>
      <c r="JHP617" s="558"/>
      <c r="JHQ617" s="558"/>
      <c r="JHR617" s="558"/>
      <c r="JHS617" s="558"/>
      <c r="JHT617" s="558"/>
      <c r="JHU617" s="558"/>
      <c r="JHV617" s="558"/>
      <c r="JHW617" s="558"/>
      <c r="JHX617" s="558"/>
      <c r="JHY617" s="558"/>
      <c r="JHZ617" s="558"/>
      <c r="JIA617" s="558"/>
      <c r="JIB617" s="558"/>
      <c r="JIC617" s="558"/>
      <c r="JID617" s="558"/>
      <c r="JIE617" s="558"/>
      <c r="JIF617" s="558"/>
      <c r="JIG617" s="558"/>
      <c r="JIH617" s="558"/>
      <c r="JII617" s="558"/>
      <c r="JIJ617" s="558"/>
      <c r="JIK617" s="558"/>
      <c r="JIL617" s="558"/>
      <c r="JIM617" s="558"/>
      <c r="JIN617" s="558"/>
      <c r="JIO617" s="558"/>
      <c r="JIP617" s="558"/>
      <c r="JIQ617" s="558"/>
      <c r="JIR617" s="558"/>
      <c r="JIS617" s="558"/>
      <c r="JIT617" s="558"/>
      <c r="JIU617" s="558"/>
      <c r="JIV617" s="558"/>
      <c r="JIW617" s="558"/>
      <c r="JIX617" s="558"/>
      <c r="JIY617" s="558"/>
      <c r="JIZ617" s="558"/>
      <c r="JJA617" s="558"/>
      <c r="JJB617" s="558"/>
      <c r="JJC617" s="558"/>
      <c r="JJD617" s="558"/>
      <c r="JJE617" s="558"/>
      <c r="JJF617" s="558"/>
      <c r="JJG617" s="558"/>
      <c r="JJH617" s="558"/>
      <c r="JJI617" s="558"/>
      <c r="JJJ617" s="558"/>
      <c r="JJK617" s="558"/>
      <c r="JJL617" s="558"/>
      <c r="JJM617" s="558"/>
      <c r="JJN617" s="558"/>
      <c r="JJO617" s="558"/>
      <c r="JJP617" s="558"/>
      <c r="JJQ617" s="558"/>
      <c r="JJR617" s="558"/>
      <c r="JJS617" s="558"/>
      <c r="JJT617" s="558"/>
      <c r="JJU617" s="558"/>
      <c r="JJV617" s="558"/>
      <c r="JJW617" s="558"/>
      <c r="JJX617" s="558"/>
      <c r="JJY617" s="558"/>
      <c r="JJZ617" s="558"/>
      <c r="JKA617" s="558"/>
      <c r="JKB617" s="558"/>
      <c r="JKC617" s="558"/>
      <c r="JKD617" s="558"/>
      <c r="JKE617" s="558"/>
      <c r="JKF617" s="558"/>
      <c r="JKG617" s="558"/>
      <c r="JKH617" s="558"/>
      <c r="JKI617" s="558"/>
      <c r="JKJ617" s="558"/>
      <c r="JKK617" s="558"/>
      <c r="JKL617" s="558"/>
      <c r="JKM617" s="558"/>
      <c r="JKN617" s="558"/>
      <c r="JKO617" s="558"/>
      <c r="JKP617" s="558"/>
      <c r="JKQ617" s="558"/>
      <c r="JKR617" s="558"/>
      <c r="JKS617" s="558"/>
      <c r="JKT617" s="558"/>
      <c r="JKU617" s="558"/>
      <c r="JKV617" s="558"/>
      <c r="JKW617" s="558"/>
      <c r="JKX617" s="558"/>
      <c r="JKY617" s="558"/>
      <c r="JKZ617" s="558"/>
      <c r="JLA617" s="558"/>
      <c r="JLB617" s="558"/>
      <c r="JLC617" s="558"/>
      <c r="JLD617" s="558"/>
      <c r="JLE617" s="558"/>
      <c r="JLF617" s="558"/>
      <c r="JLG617" s="558"/>
      <c r="JLH617" s="558"/>
      <c r="JLI617" s="558"/>
      <c r="JLJ617" s="558"/>
      <c r="JLK617" s="558"/>
      <c r="JLL617" s="558"/>
      <c r="JLM617" s="558"/>
      <c r="JLN617" s="558"/>
      <c r="JLO617" s="558"/>
      <c r="JLP617" s="558"/>
      <c r="JLQ617" s="558"/>
      <c r="JLR617" s="558"/>
      <c r="JLS617" s="558"/>
      <c r="JLT617" s="558"/>
      <c r="JLU617" s="558"/>
      <c r="JLV617" s="558"/>
      <c r="JLW617" s="558"/>
      <c r="JLX617" s="558"/>
      <c r="JLY617" s="558"/>
      <c r="JLZ617" s="558"/>
      <c r="JMA617" s="558"/>
      <c r="JMB617" s="558"/>
      <c r="JMC617" s="558"/>
      <c r="JMD617" s="558"/>
      <c r="JME617" s="558"/>
      <c r="JMF617" s="558"/>
      <c r="JMG617" s="558"/>
      <c r="JMH617" s="558"/>
      <c r="JMI617" s="558"/>
      <c r="JMJ617" s="558"/>
      <c r="JMK617" s="558"/>
      <c r="JML617" s="558"/>
      <c r="JMM617" s="558"/>
      <c r="JMN617" s="558"/>
      <c r="JMO617" s="558"/>
      <c r="JMP617" s="558"/>
      <c r="JMQ617" s="558"/>
      <c r="JMR617" s="558"/>
      <c r="JMS617" s="558"/>
      <c r="JMT617" s="558"/>
      <c r="JMU617" s="558"/>
      <c r="JMV617" s="558"/>
      <c r="JMW617" s="558"/>
      <c r="JMX617" s="558"/>
      <c r="JMY617" s="558"/>
      <c r="JMZ617" s="558"/>
      <c r="JNA617" s="558"/>
      <c r="JNB617" s="558"/>
      <c r="JNC617" s="558"/>
      <c r="JND617" s="558"/>
      <c r="JNE617" s="558"/>
      <c r="JNF617" s="558"/>
      <c r="JNG617" s="558"/>
      <c r="JNH617" s="558"/>
      <c r="JNI617" s="558"/>
      <c r="JNJ617" s="558"/>
      <c r="JNK617" s="558"/>
      <c r="JNL617" s="558"/>
      <c r="JNM617" s="558"/>
      <c r="JNN617" s="558"/>
      <c r="JNO617" s="558"/>
      <c r="JNP617" s="558"/>
      <c r="JNQ617" s="558"/>
      <c r="JNR617" s="558"/>
      <c r="JNS617" s="558"/>
      <c r="JNT617" s="558"/>
      <c r="JNU617" s="558"/>
      <c r="JNV617" s="558"/>
      <c r="JNW617" s="558"/>
      <c r="JNX617" s="558"/>
      <c r="JNY617" s="558"/>
      <c r="JNZ617" s="558"/>
      <c r="JOA617" s="558"/>
      <c r="JOB617" s="558"/>
      <c r="JOC617" s="558"/>
      <c r="JOD617" s="558"/>
      <c r="JOE617" s="558"/>
      <c r="JOF617" s="558"/>
      <c r="JOG617" s="558"/>
      <c r="JOH617" s="558"/>
      <c r="JOI617" s="558"/>
      <c r="JOJ617" s="558"/>
      <c r="JOK617" s="558"/>
      <c r="JOL617" s="558"/>
      <c r="JOM617" s="558"/>
      <c r="JON617" s="558"/>
      <c r="JOO617" s="558"/>
      <c r="JOP617" s="558"/>
      <c r="JOQ617" s="558"/>
      <c r="JOR617" s="558"/>
      <c r="JOS617" s="558"/>
      <c r="JOT617" s="558"/>
      <c r="JOU617" s="558"/>
      <c r="JOV617" s="558"/>
      <c r="JOW617" s="558"/>
      <c r="JOX617" s="558"/>
      <c r="JOY617" s="558"/>
      <c r="JOZ617" s="558"/>
      <c r="JPA617" s="558"/>
      <c r="JPB617" s="558"/>
      <c r="JPC617" s="558"/>
      <c r="JPD617" s="558"/>
      <c r="JPE617" s="558"/>
      <c r="JPF617" s="558"/>
      <c r="JPG617" s="558"/>
      <c r="JPH617" s="558"/>
      <c r="JPI617" s="558"/>
      <c r="JPJ617" s="558"/>
      <c r="JPK617" s="558"/>
      <c r="JPL617" s="558"/>
      <c r="JPM617" s="558"/>
      <c r="JPN617" s="558"/>
      <c r="JPO617" s="558"/>
      <c r="JPP617" s="558"/>
      <c r="JPQ617" s="558"/>
      <c r="JPR617" s="558"/>
      <c r="JPS617" s="558"/>
      <c r="JPT617" s="558"/>
      <c r="JPU617" s="558"/>
      <c r="JPV617" s="558"/>
      <c r="JPW617" s="558"/>
      <c r="JPX617" s="558"/>
      <c r="JPY617" s="558"/>
      <c r="JPZ617" s="558"/>
      <c r="JQA617" s="558"/>
      <c r="JQB617" s="558"/>
      <c r="JQC617" s="558"/>
      <c r="JQD617" s="558"/>
      <c r="JQE617" s="558"/>
      <c r="JQF617" s="558"/>
      <c r="JQG617" s="558"/>
      <c r="JQH617" s="558"/>
      <c r="JQI617" s="558"/>
      <c r="JQJ617" s="558"/>
      <c r="JQK617" s="558"/>
      <c r="JQL617" s="558"/>
      <c r="JQM617" s="558"/>
      <c r="JQN617" s="558"/>
      <c r="JQO617" s="558"/>
      <c r="JQP617" s="558"/>
      <c r="JQQ617" s="558"/>
      <c r="JQR617" s="558"/>
      <c r="JQS617" s="558"/>
      <c r="JQT617" s="558"/>
      <c r="JQU617" s="558"/>
      <c r="JQV617" s="558"/>
      <c r="JQW617" s="558"/>
      <c r="JQX617" s="558"/>
      <c r="JQY617" s="558"/>
      <c r="JQZ617" s="558"/>
      <c r="JRA617" s="558"/>
      <c r="JRB617" s="558"/>
      <c r="JRC617" s="558"/>
      <c r="JRD617" s="558"/>
      <c r="JRE617" s="558"/>
      <c r="JRF617" s="558"/>
      <c r="JRG617" s="558"/>
      <c r="JRH617" s="558"/>
      <c r="JRI617" s="558"/>
      <c r="JRJ617" s="558"/>
      <c r="JRK617" s="558"/>
      <c r="JRL617" s="558"/>
      <c r="JRM617" s="558"/>
      <c r="JRN617" s="558"/>
      <c r="JRO617" s="558"/>
      <c r="JRP617" s="558"/>
      <c r="JRQ617" s="558"/>
      <c r="JRR617" s="558"/>
      <c r="JRS617" s="558"/>
      <c r="JRT617" s="558"/>
      <c r="JRU617" s="558"/>
      <c r="JRV617" s="558"/>
      <c r="JRW617" s="558"/>
      <c r="JRX617" s="558"/>
      <c r="JRY617" s="558"/>
      <c r="JRZ617" s="558"/>
      <c r="JSA617" s="558"/>
      <c r="JSB617" s="558"/>
      <c r="JSC617" s="558"/>
      <c r="JSD617" s="558"/>
      <c r="JSE617" s="558"/>
      <c r="JSF617" s="558"/>
      <c r="JSG617" s="558"/>
      <c r="JSH617" s="558"/>
      <c r="JSI617" s="558"/>
      <c r="JSJ617" s="558"/>
      <c r="JSK617" s="558"/>
      <c r="JSL617" s="558"/>
      <c r="JSM617" s="558"/>
      <c r="JSN617" s="558"/>
      <c r="JSO617" s="558"/>
      <c r="JSP617" s="558"/>
      <c r="JSQ617" s="558"/>
      <c r="JSR617" s="558"/>
      <c r="JSS617" s="558"/>
      <c r="JST617" s="558"/>
      <c r="JSU617" s="558"/>
      <c r="JSV617" s="558"/>
      <c r="JSW617" s="558"/>
      <c r="JSX617" s="558"/>
      <c r="JSY617" s="558"/>
      <c r="JSZ617" s="558"/>
      <c r="JTA617" s="558"/>
      <c r="JTB617" s="558"/>
      <c r="JTC617" s="558"/>
      <c r="JTD617" s="558"/>
      <c r="JTE617" s="558"/>
      <c r="JTF617" s="558"/>
      <c r="JTG617" s="558"/>
      <c r="JTH617" s="558"/>
      <c r="JTI617" s="558"/>
      <c r="JTJ617" s="558"/>
      <c r="JTK617" s="558"/>
      <c r="JTL617" s="558"/>
      <c r="JTM617" s="558"/>
      <c r="JTN617" s="558"/>
      <c r="JTO617" s="558"/>
      <c r="JTP617" s="558"/>
      <c r="JTQ617" s="558"/>
      <c r="JTR617" s="558"/>
      <c r="JTS617" s="558"/>
      <c r="JTT617" s="558"/>
      <c r="JTU617" s="558"/>
      <c r="JTV617" s="558"/>
      <c r="JTW617" s="558"/>
      <c r="JTX617" s="558"/>
      <c r="JTY617" s="558"/>
      <c r="JTZ617" s="558"/>
      <c r="JUA617" s="558"/>
      <c r="JUB617" s="558"/>
      <c r="JUC617" s="558"/>
      <c r="JUD617" s="558"/>
      <c r="JUE617" s="558"/>
      <c r="JUF617" s="558"/>
      <c r="JUG617" s="558"/>
      <c r="JUH617" s="558"/>
      <c r="JUI617" s="558"/>
      <c r="JUJ617" s="558"/>
      <c r="JUK617" s="558"/>
      <c r="JUL617" s="558"/>
      <c r="JUM617" s="558"/>
      <c r="JUN617" s="558"/>
      <c r="JUO617" s="558"/>
      <c r="JUP617" s="558"/>
      <c r="JUQ617" s="558"/>
      <c r="JUR617" s="558"/>
      <c r="JUS617" s="558"/>
      <c r="JUT617" s="558"/>
      <c r="JUU617" s="558"/>
      <c r="JUV617" s="558"/>
      <c r="JUW617" s="558"/>
      <c r="JUX617" s="558"/>
      <c r="JUY617" s="558"/>
      <c r="JUZ617" s="558"/>
      <c r="JVA617" s="558"/>
      <c r="JVB617" s="558"/>
      <c r="JVC617" s="558"/>
      <c r="JVD617" s="558"/>
      <c r="JVE617" s="558"/>
      <c r="JVF617" s="558"/>
      <c r="JVG617" s="558"/>
      <c r="JVH617" s="558"/>
      <c r="JVI617" s="558"/>
      <c r="JVJ617" s="558"/>
      <c r="JVK617" s="558"/>
      <c r="JVL617" s="558"/>
      <c r="JVM617" s="558"/>
      <c r="JVN617" s="558"/>
      <c r="JVO617" s="558"/>
      <c r="JVP617" s="558"/>
      <c r="JVQ617" s="558"/>
      <c r="JVR617" s="558"/>
      <c r="JVS617" s="558"/>
      <c r="JVT617" s="558"/>
      <c r="JVU617" s="558"/>
      <c r="JVV617" s="558"/>
      <c r="JVW617" s="558"/>
      <c r="JVX617" s="558"/>
      <c r="JVY617" s="558"/>
      <c r="JVZ617" s="558"/>
      <c r="JWA617" s="558"/>
      <c r="JWB617" s="558"/>
      <c r="JWC617" s="558"/>
      <c r="JWD617" s="558"/>
      <c r="JWE617" s="558"/>
      <c r="JWF617" s="558"/>
      <c r="JWG617" s="558"/>
      <c r="JWH617" s="558"/>
      <c r="JWI617" s="558"/>
      <c r="JWJ617" s="558"/>
      <c r="JWK617" s="558"/>
      <c r="JWL617" s="558"/>
      <c r="JWM617" s="558"/>
      <c r="JWN617" s="558"/>
      <c r="JWO617" s="558"/>
      <c r="JWP617" s="558"/>
      <c r="JWQ617" s="558"/>
      <c r="JWR617" s="558"/>
      <c r="JWS617" s="558"/>
      <c r="JWT617" s="558"/>
      <c r="JWU617" s="558"/>
      <c r="JWV617" s="558"/>
      <c r="JWW617" s="558"/>
      <c r="JWX617" s="558"/>
      <c r="JWY617" s="558"/>
      <c r="JWZ617" s="558"/>
      <c r="JXA617" s="558"/>
      <c r="JXB617" s="558"/>
      <c r="JXC617" s="558"/>
      <c r="JXD617" s="558"/>
      <c r="JXE617" s="558"/>
      <c r="JXF617" s="558"/>
      <c r="JXG617" s="558"/>
      <c r="JXH617" s="558"/>
      <c r="JXI617" s="558"/>
      <c r="JXJ617" s="558"/>
      <c r="JXK617" s="558"/>
      <c r="JXL617" s="558"/>
      <c r="JXM617" s="558"/>
      <c r="JXN617" s="558"/>
      <c r="JXO617" s="558"/>
      <c r="JXP617" s="558"/>
      <c r="JXQ617" s="558"/>
      <c r="JXR617" s="558"/>
      <c r="JXS617" s="558"/>
      <c r="JXT617" s="558"/>
      <c r="JXU617" s="558"/>
      <c r="JXV617" s="558"/>
      <c r="JXW617" s="558"/>
      <c r="JXX617" s="558"/>
      <c r="JXY617" s="558"/>
      <c r="JXZ617" s="558"/>
      <c r="JYA617" s="558"/>
      <c r="JYB617" s="558"/>
      <c r="JYC617" s="558"/>
      <c r="JYD617" s="558"/>
      <c r="JYE617" s="558"/>
      <c r="JYF617" s="558"/>
      <c r="JYG617" s="558"/>
      <c r="JYH617" s="558"/>
      <c r="JYI617" s="558"/>
      <c r="JYJ617" s="558"/>
      <c r="JYK617" s="558"/>
      <c r="JYL617" s="558"/>
      <c r="JYM617" s="558"/>
      <c r="JYN617" s="558"/>
      <c r="JYO617" s="558"/>
      <c r="JYP617" s="558"/>
      <c r="JYQ617" s="558"/>
      <c r="JYR617" s="558"/>
      <c r="JYS617" s="558"/>
      <c r="JYT617" s="558"/>
      <c r="JYU617" s="558"/>
      <c r="JYV617" s="558"/>
      <c r="JYW617" s="558"/>
      <c r="JYX617" s="558"/>
      <c r="JYY617" s="558"/>
      <c r="JYZ617" s="558"/>
      <c r="JZA617" s="558"/>
      <c r="JZB617" s="558"/>
      <c r="JZC617" s="558"/>
      <c r="JZD617" s="558"/>
      <c r="JZE617" s="558"/>
      <c r="JZF617" s="558"/>
      <c r="JZG617" s="558"/>
      <c r="JZH617" s="558"/>
      <c r="JZI617" s="558"/>
      <c r="JZJ617" s="558"/>
      <c r="JZK617" s="558"/>
      <c r="JZL617" s="558"/>
      <c r="JZM617" s="558"/>
      <c r="JZN617" s="558"/>
      <c r="JZO617" s="558"/>
      <c r="JZP617" s="558"/>
      <c r="JZQ617" s="558"/>
      <c r="JZR617" s="558"/>
      <c r="JZS617" s="558"/>
      <c r="JZT617" s="558"/>
      <c r="JZU617" s="558"/>
      <c r="JZV617" s="558"/>
      <c r="JZW617" s="558"/>
      <c r="JZX617" s="558"/>
      <c r="JZY617" s="558"/>
      <c r="JZZ617" s="558"/>
      <c r="KAA617" s="558"/>
      <c r="KAB617" s="558"/>
      <c r="KAC617" s="558"/>
      <c r="KAD617" s="558"/>
      <c r="KAE617" s="558"/>
      <c r="KAF617" s="558"/>
      <c r="KAG617" s="558"/>
      <c r="KAH617" s="558"/>
      <c r="KAI617" s="558"/>
      <c r="KAJ617" s="558"/>
      <c r="KAK617" s="558"/>
      <c r="KAL617" s="558"/>
      <c r="KAM617" s="558"/>
      <c r="KAN617" s="558"/>
      <c r="KAO617" s="558"/>
      <c r="KAP617" s="558"/>
      <c r="KAQ617" s="558"/>
      <c r="KAR617" s="558"/>
      <c r="KAS617" s="558"/>
      <c r="KAT617" s="558"/>
      <c r="KAU617" s="558"/>
      <c r="KAV617" s="558"/>
      <c r="KAW617" s="558"/>
      <c r="KAX617" s="558"/>
      <c r="KAY617" s="558"/>
      <c r="KAZ617" s="558"/>
      <c r="KBA617" s="558"/>
      <c r="KBB617" s="558"/>
      <c r="KBC617" s="558"/>
      <c r="KBD617" s="558"/>
      <c r="KBE617" s="558"/>
      <c r="KBF617" s="558"/>
      <c r="KBG617" s="558"/>
      <c r="KBH617" s="558"/>
      <c r="KBI617" s="558"/>
      <c r="KBJ617" s="558"/>
      <c r="KBK617" s="558"/>
      <c r="KBL617" s="558"/>
      <c r="KBM617" s="558"/>
      <c r="KBN617" s="558"/>
      <c r="KBO617" s="558"/>
      <c r="KBP617" s="558"/>
      <c r="KBQ617" s="558"/>
      <c r="KBR617" s="558"/>
      <c r="KBS617" s="558"/>
      <c r="KBT617" s="558"/>
      <c r="KBU617" s="558"/>
      <c r="KBV617" s="558"/>
      <c r="KBW617" s="558"/>
      <c r="KBX617" s="558"/>
      <c r="KBY617" s="558"/>
      <c r="KBZ617" s="558"/>
      <c r="KCA617" s="558"/>
      <c r="KCB617" s="558"/>
      <c r="KCC617" s="558"/>
      <c r="KCD617" s="558"/>
      <c r="KCE617" s="558"/>
      <c r="KCF617" s="558"/>
      <c r="KCG617" s="558"/>
      <c r="KCH617" s="558"/>
      <c r="KCI617" s="558"/>
      <c r="KCJ617" s="558"/>
      <c r="KCK617" s="558"/>
      <c r="KCL617" s="558"/>
      <c r="KCM617" s="558"/>
      <c r="KCN617" s="558"/>
      <c r="KCO617" s="558"/>
      <c r="KCP617" s="558"/>
      <c r="KCQ617" s="558"/>
      <c r="KCR617" s="558"/>
      <c r="KCS617" s="558"/>
      <c r="KCT617" s="558"/>
      <c r="KCU617" s="558"/>
      <c r="KCV617" s="558"/>
      <c r="KCW617" s="558"/>
      <c r="KCX617" s="558"/>
      <c r="KCY617" s="558"/>
      <c r="KCZ617" s="558"/>
      <c r="KDA617" s="558"/>
      <c r="KDB617" s="558"/>
      <c r="KDC617" s="558"/>
      <c r="KDD617" s="558"/>
      <c r="KDE617" s="558"/>
      <c r="KDF617" s="558"/>
      <c r="KDG617" s="558"/>
      <c r="KDH617" s="558"/>
      <c r="KDI617" s="558"/>
      <c r="KDJ617" s="558"/>
      <c r="KDK617" s="558"/>
      <c r="KDL617" s="558"/>
      <c r="KDM617" s="558"/>
      <c r="KDN617" s="558"/>
      <c r="KDO617" s="558"/>
      <c r="KDP617" s="558"/>
      <c r="KDQ617" s="558"/>
      <c r="KDR617" s="558"/>
      <c r="KDS617" s="558"/>
      <c r="KDT617" s="558"/>
      <c r="KDU617" s="558"/>
      <c r="KDV617" s="558"/>
      <c r="KDW617" s="558"/>
      <c r="KDX617" s="558"/>
      <c r="KDY617" s="558"/>
      <c r="KDZ617" s="558"/>
      <c r="KEA617" s="558"/>
      <c r="KEB617" s="558"/>
      <c r="KEC617" s="558"/>
      <c r="KED617" s="558"/>
      <c r="KEE617" s="558"/>
      <c r="KEF617" s="558"/>
      <c r="KEG617" s="558"/>
      <c r="KEH617" s="558"/>
      <c r="KEI617" s="558"/>
      <c r="KEJ617" s="558"/>
      <c r="KEK617" s="558"/>
      <c r="KEL617" s="558"/>
      <c r="KEM617" s="558"/>
      <c r="KEN617" s="558"/>
      <c r="KEO617" s="558"/>
      <c r="KEP617" s="558"/>
      <c r="KEQ617" s="558"/>
      <c r="KER617" s="558"/>
      <c r="KES617" s="558"/>
      <c r="KET617" s="558"/>
      <c r="KEU617" s="558"/>
      <c r="KEV617" s="558"/>
      <c r="KEW617" s="558"/>
      <c r="KEX617" s="558"/>
      <c r="KEY617" s="558"/>
      <c r="KEZ617" s="558"/>
      <c r="KFA617" s="558"/>
      <c r="KFB617" s="558"/>
      <c r="KFC617" s="558"/>
      <c r="KFD617" s="558"/>
      <c r="KFE617" s="558"/>
      <c r="KFF617" s="558"/>
      <c r="KFG617" s="558"/>
      <c r="KFH617" s="558"/>
      <c r="KFI617" s="558"/>
      <c r="KFJ617" s="558"/>
      <c r="KFK617" s="558"/>
      <c r="KFL617" s="558"/>
      <c r="KFM617" s="558"/>
      <c r="KFN617" s="558"/>
      <c r="KFO617" s="558"/>
      <c r="KFP617" s="558"/>
      <c r="KFQ617" s="558"/>
      <c r="KFR617" s="558"/>
      <c r="KFS617" s="558"/>
      <c r="KFT617" s="558"/>
      <c r="KFU617" s="558"/>
      <c r="KFV617" s="558"/>
      <c r="KFW617" s="558"/>
      <c r="KFX617" s="558"/>
      <c r="KFY617" s="558"/>
      <c r="KFZ617" s="558"/>
      <c r="KGA617" s="558"/>
      <c r="KGB617" s="558"/>
      <c r="KGC617" s="558"/>
      <c r="KGD617" s="558"/>
      <c r="KGE617" s="558"/>
      <c r="KGF617" s="558"/>
      <c r="KGG617" s="558"/>
      <c r="KGH617" s="558"/>
      <c r="KGI617" s="558"/>
      <c r="KGJ617" s="558"/>
      <c r="KGK617" s="558"/>
      <c r="KGL617" s="558"/>
      <c r="KGM617" s="558"/>
      <c r="KGN617" s="558"/>
      <c r="KGO617" s="558"/>
      <c r="KGP617" s="558"/>
      <c r="KGQ617" s="558"/>
      <c r="KGR617" s="558"/>
      <c r="KGS617" s="558"/>
      <c r="KGT617" s="558"/>
      <c r="KGU617" s="558"/>
      <c r="KGV617" s="558"/>
      <c r="KGW617" s="558"/>
      <c r="KGX617" s="558"/>
      <c r="KGY617" s="558"/>
      <c r="KGZ617" s="558"/>
      <c r="KHA617" s="558"/>
      <c r="KHB617" s="558"/>
      <c r="KHC617" s="558"/>
      <c r="KHD617" s="558"/>
      <c r="KHE617" s="558"/>
      <c r="KHF617" s="558"/>
      <c r="KHG617" s="558"/>
      <c r="KHH617" s="558"/>
      <c r="KHI617" s="558"/>
      <c r="KHJ617" s="558"/>
      <c r="KHK617" s="558"/>
      <c r="KHL617" s="558"/>
      <c r="KHM617" s="558"/>
      <c r="KHN617" s="558"/>
      <c r="KHO617" s="558"/>
      <c r="KHP617" s="558"/>
      <c r="KHQ617" s="558"/>
      <c r="KHR617" s="558"/>
      <c r="KHS617" s="558"/>
      <c r="KHT617" s="558"/>
      <c r="KHU617" s="558"/>
      <c r="KHV617" s="558"/>
      <c r="KHW617" s="558"/>
      <c r="KHX617" s="558"/>
      <c r="KHY617" s="558"/>
      <c r="KHZ617" s="558"/>
      <c r="KIA617" s="558"/>
      <c r="KIB617" s="558"/>
      <c r="KIC617" s="558"/>
      <c r="KID617" s="558"/>
      <c r="KIE617" s="558"/>
      <c r="KIF617" s="558"/>
      <c r="KIG617" s="558"/>
      <c r="KIH617" s="558"/>
      <c r="KII617" s="558"/>
      <c r="KIJ617" s="558"/>
      <c r="KIK617" s="558"/>
      <c r="KIL617" s="558"/>
      <c r="KIM617" s="558"/>
      <c r="KIN617" s="558"/>
      <c r="KIO617" s="558"/>
      <c r="KIP617" s="558"/>
      <c r="KIQ617" s="558"/>
      <c r="KIR617" s="558"/>
      <c r="KIS617" s="558"/>
      <c r="KIT617" s="558"/>
      <c r="KIU617" s="558"/>
      <c r="KIV617" s="558"/>
      <c r="KIW617" s="558"/>
      <c r="KIX617" s="558"/>
      <c r="KIY617" s="558"/>
      <c r="KIZ617" s="558"/>
      <c r="KJA617" s="558"/>
      <c r="KJB617" s="558"/>
      <c r="KJC617" s="558"/>
      <c r="KJD617" s="558"/>
      <c r="KJE617" s="558"/>
      <c r="KJF617" s="558"/>
      <c r="KJG617" s="558"/>
      <c r="KJH617" s="558"/>
      <c r="KJI617" s="558"/>
      <c r="KJJ617" s="558"/>
      <c r="KJK617" s="558"/>
      <c r="KJL617" s="558"/>
      <c r="KJM617" s="558"/>
      <c r="KJN617" s="558"/>
      <c r="KJO617" s="558"/>
      <c r="KJP617" s="558"/>
      <c r="KJQ617" s="558"/>
      <c r="KJR617" s="558"/>
      <c r="KJS617" s="558"/>
      <c r="KJT617" s="558"/>
      <c r="KJU617" s="558"/>
      <c r="KJV617" s="558"/>
      <c r="KJW617" s="558"/>
      <c r="KJX617" s="558"/>
      <c r="KJY617" s="558"/>
      <c r="KJZ617" s="558"/>
      <c r="KKA617" s="558"/>
      <c r="KKB617" s="558"/>
      <c r="KKC617" s="558"/>
      <c r="KKD617" s="558"/>
      <c r="KKE617" s="558"/>
      <c r="KKF617" s="558"/>
      <c r="KKG617" s="558"/>
      <c r="KKH617" s="558"/>
      <c r="KKI617" s="558"/>
      <c r="KKJ617" s="558"/>
      <c r="KKK617" s="558"/>
      <c r="KKL617" s="558"/>
      <c r="KKM617" s="558"/>
      <c r="KKN617" s="558"/>
      <c r="KKO617" s="558"/>
      <c r="KKP617" s="558"/>
      <c r="KKQ617" s="558"/>
      <c r="KKR617" s="558"/>
      <c r="KKS617" s="558"/>
      <c r="KKT617" s="558"/>
      <c r="KKU617" s="558"/>
      <c r="KKV617" s="558"/>
      <c r="KKW617" s="558"/>
      <c r="KKX617" s="558"/>
      <c r="KKY617" s="558"/>
      <c r="KKZ617" s="558"/>
      <c r="KLA617" s="558"/>
      <c r="KLB617" s="558"/>
      <c r="KLC617" s="558"/>
      <c r="KLD617" s="558"/>
      <c r="KLE617" s="558"/>
      <c r="KLF617" s="558"/>
      <c r="KLG617" s="558"/>
      <c r="KLH617" s="558"/>
      <c r="KLI617" s="558"/>
      <c r="KLJ617" s="558"/>
      <c r="KLK617" s="558"/>
      <c r="KLL617" s="558"/>
      <c r="KLM617" s="558"/>
      <c r="KLN617" s="558"/>
      <c r="KLO617" s="558"/>
      <c r="KLP617" s="558"/>
      <c r="KLQ617" s="558"/>
      <c r="KLR617" s="558"/>
      <c r="KLS617" s="558"/>
      <c r="KLT617" s="558"/>
      <c r="KLU617" s="558"/>
      <c r="KLV617" s="558"/>
      <c r="KLW617" s="558"/>
      <c r="KLX617" s="558"/>
      <c r="KLY617" s="558"/>
      <c r="KLZ617" s="558"/>
      <c r="KMA617" s="558"/>
      <c r="KMB617" s="558"/>
      <c r="KMC617" s="558"/>
      <c r="KMD617" s="558"/>
      <c r="KME617" s="558"/>
      <c r="KMF617" s="558"/>
      <c r="KMG617" s="558"/>
      <c r="KMH617" s="558"/>
      <c r="KMI617" s="558"/>
      <c r="KMJ617" s="558"/>
      <c r="KMK617" s="558"/>
      <c r="KML617" s="558"/>
      <c r="KMM617" s="558"/>
      <c r="KMN617" s="558"/>
      <c r="KMO617" s="558"/>
      <c r="KMP617" s="558"/>
      <c r="KMQ617" s="558"/>
      <c r="KMR617" s="558"/>
      <c r="KMS617" s="558"/>
      <c r="KMT617" s="558"/>
      <c r="KMU617" s="558"/>
      <c r="KMV617" s="558"/>
      <c r="KMW617" s="558"/>
      <c r="KMX617" s="558"/>
      <c r="KMY617" s="558"/>
      <c r="KMZ617" s="558"/>
      <c r="KNA617" s="558"/>
      <c r="KNB617" s="558"/>
      <c r="KNC617" s="558"/>
      <c r="KND617" s="558"/>
      <c r="KNE617" s="558"/>
      <c r="KNF617" s="558"/>
      <c r="KNG617" s="558"/>
      <c r="KNH617" s="558"/>
      <c r="KNI617" s="558"/>
      <c r="KNJ617" s="558"/>
      <c r="KNK617" s="558"/>
      <c r="KNL617" s="558"/>
      <c r="KNM617" s="558"/>
      <c r="KNN617" s="558"/>
      <c r="KNO617" s="558"/>
      <c r="KNP617" s="558"/>
      <c r="KNQ617" s="558"/>
      <c r="KNR617" s="558"/>
      <c r="KNS617" s="558"/>
      <c r="KNT617" s="558"/>
      <c r="KNU617" s="558"/>
      <c r="KNV617" s="558"/>
      <c r="KNW617" s="558"/>
      <c r="KNX617" s="558"/>
      <c r="KNY617" s="558"/>
      <c r="KNZ617" s="558"/>
      <c r="KOA617" s="558"/>
      <c r="KOB617" s="558"/>
      <c r="KOC617" s="558"/>
      <c r="KOD617" s="558"/>
      <c r="KOE617" s="558"/>
      <c r="KOF617" s="558"/>
      <c r="KOG617" s="558"/>
      <c r="KOH617" s="558"/>
      <c r="KOI617" s="558"/>
      <c r="KOJ617" s="558"/>
      <c r="KOK617" s="558"/>
      <c r="KOL617" s="558"/>
      <c r="KOM617" s="558"/>
      <c r="KON617" s="558"/>
      <c r="KOO617" s="558"/>
      <c r="KOP617" s="558"/>
      <c r="KOQ617" s="558"/>
      <c r="KOR617" s="558"/>
      <c r="KOS617" s="558"/>
      <c r="KOT617" s="558"/>
      <c r="KOU617" s="558"/>
      <c r="KOV617" s="558"/>
      <c r="KOW617" s="558"/>
      <c r="KOX617" s="558"/>
      <c r="KOY617" s="558"/>
      <c r="KOZ617" s="558"/>
      <c r="KPA617" s="558"/>
      <c r="KPB617" s="558"/>
      <c r="KPC617" s="558"/>
      <c r="KPD617" s="558"/>
      <c r="KPE617" s="558"/>
      <c r="KPF617" s="558"/>
      <c r="KPG617" s="558"/>
      <c r="KPH617" s="558"/>
      <c r="KPI617" s="558"/>
      <c r="KPJ617" s="558"/>
      <c r="KPK617" s="558"/>
      <c r="KPL617" s="558"/>
      <c r="KPM617" s="558"/>
      <c r="KPN617" s="558"/>
      <c r="KPO617" s="558"/>
      <c r="KPP617" s="558"/>
      <c r="KPQ617" s="558"/>
      <c r="KPR617" s="558"/>
      <c r="KPS617" s="558"/>
      <c r="KPT617" s="558"/>
      <c r="KPU617" s="558"/>
      <c r="KPV617" s="558"/>
      <c r="KPW617" s="558"/>
      <c r="KPX617" s="558"/>
      <c r="KPY617" s="558"/>
      <c r="KPZ617" s="558"/>
      <c r="KQA617" s="558"/>
      <c r="KQB617" s="558"/>
      <c r="KQC617" s="558"/>
      <c r="KQD617" s="558"/>
      <c r="KQE617" s="558"/>
      <c r="KQF617" s="558"/>
      <c r="KQG617" s="558"/>
      <c r="KQH617" s="558"/>
      <c r="KQI617" s="558"/>
      <c r="KQJ617" s="558"/>
      <c r="KQK617" s="558"/>
      <c r="KQL617" s="558"/>
      <c r="KQM617" s="558"/>
      <c r="KQN617" s="558"/>
      <c r="KQO617" s="558"/>
      <c r="KQP617" s="558"/>
      <c r="KQQ617" s="558"/>
      <c r="KQR617" s="558"/>
      <c r="KQS617" s="558"/>
      <c r="KQT617" s="558"/>
      <c r="KQU617" s="558"/>
      <c r="KQV617" s="558"/>
      <c r="KQW617" s="558"/>
      <c r="KQX617" s="558"/>
      <c r="KQY617" s="558"/>
      <c r="KQZ617" s="558"/>
      <c r="KRA617" s="558"/>
      <c r="KRB617" s="558"/>
      <c r="KRC617" s="558"/>
      <c r="KRD617" s="558"/>
      <c r="KRE617" s="558"/>
      <c r="KRF617" s="558"/>
      <c r="KRG617" s="558"/>
      <c r="KRH617" s="558"/>
      <c r="KRI617" s="558"/>
      <c r="KRJ617" s="558"/>
      <c r="KRK617" s="558"/>
      <c r="KRL617" s="558"/>
      <c r="KRM617" s="558"/>
      <c r="KRN617" s="558"/>
      <c r="KRO617" s="558"/>
      <c r="KRP617" s="558"/>
      <c r="KRQ617" s="558"/>
      <c r="KRR617" s="558"/>
      <c r="KRS617" s="558"/>
      <c r="KRT617" s="558"/>
      <c r="KRU617" s="558"/>
      <c r="KRV617" s="558"/>
      <c r="KRW617" s="558"/>
      <c r="KRX617" s="558"/>
      <c r="KRY617" s="558"/>
      <c r="KRZ617" s="558"/>
      <c r="KSA617" s="558"/>
      <c r="KSB617" s="558"/>
      <c r="KSC617" s="558"/>
      <c r="KSD617" s="558"/>
      <c r="KSE617" s="558"/>
      <c r="KSF617" s="558"/>
      <c r="KSG617" s="558"/>
      <c r="KSH617" s="558"/>
      <c r="KSI617" s="558"/>
      <c r="KSJ617" s="558"/>
      <c r="KSK617" s="558"/>
      <c r="KSL617" s="558"/>
      <c r="KSM617" s="558"/>
      <c r="KSN617" s="558"/>
      <c r="KSO617" s="558"/>
      <c r="KSP617" s="558"/>
      <c r="KSQ617" s="558"/>
      <c r="KSR617" s="558"/>
      <c r="KSS617" s="558"/>
      <c r="KST617" s="558"/>
      <c r="KSU617" s="558"/>
      <c r="KSV617" s="558"/>
      <c r="KSW617" s="558"/>
      <c r="KSX617" s="558"/>
      <c r="KSY617" s="558"/>
      <c r="KSZ617" s="558"/>
      <c r="KTA617" s="558"/>
      <c r="KTB617" s="558"/>
      <c r="KTC617" s="558"/>
      <c r="KTD617" s="558"/>
      <c r="KTE617" s="558"/>
      <c r="KTF617" s="558"/>
      <c r="KTG617" s="558"/>
      <c r="KTH617" s="558"/>
      <c r="KTI617" s="558"/>
      <c r="KTJ617" s="558"/>
      <c r="KTK617" s="558"/>
      <c r="KTL617" s="558"/>
      <c r="KTM617" s="558"/>
      <c r="KTN617" s="558"/>
      <c r="KTO617" s="558"/>
      <c r="KTP617" s="558"/>
      <c r="KTQ617" s="558"/>
      <c r="KTR617" s="558"/>
      <c r="KTS617" s="558"/>
      <c r="KTT617" s="558"/>
      <c r="KTU617" s="558"/>
      <c r="KTV617" s="558"/>
      <c r="KTW617" s="558"/>
      <c r="KTX617" s="558"/>
      <c r="KTY617" s="558"/>
      <c r="KTZ617" s="558"/>
      <c r="KUA617" s="558"/>
      <c r="KUB617" s="558"/>
      <c r="KUC617" s="558"/>
      <c r="KUD617" s="558"/>
      <c r="KUE617" s="558"/>
      <c r="KUF617" s="558"/>
      <c r="KUG617" s="558"/>
      <c r="KUH617" s="558"/>
      <c r="KUI617" s="558"/>
      <c r="KUJ617" s="558"/>
      <c r="KUK617" s="558"/>
      <c r="KUL617" s="558"/>
      <c r="KUM617" s="558"/>
      <c r="KUN617" s="558"/>
      <c r="KUO617" s="558"/>
      <c r="KUP617" s="558"/>
      <c r="KUQ617" s="558"/>
      <c r="KUR617" s="558"/>
      <c r="KUS617" s="558"/>
      <c r="KUT617" s="558"/>
      <c r="KUU617" s="558"/>
      <c r="KUV617" s="558"/>
      <c r="KUW617" s="558"/>
      <c r="KUX617" s="558"/>
      <c r="KUY617" s="558"/>
      <c r="KUZ617" s="558"/>
      <c r="KVA617" s="558"/>
      <c r="KVB617" s="558"/>
      <c r="KVC617" s="558"/>
      <c r="KVD617" s="558"/>
      <c r="KVE617" s="558"/>
      <c r="KVF617" s="558"/>
      <c r="KVG617" s="558"/>
      <c r="KVH617" s="558"/>
      <c r="KVI617" s="558"/>
      <c r="KVJ617" s="558"/>
      <c r="KVK617" s="558"/>
      <c r="KVL617" s="558"/>
      <c r="KVM617" s="558"/>
      <c r="KVN617" s="558"/>
      <c r="KVO617" s="558"/>
      <c r="KVP617" s="558"/>
      <c r="KVQ617" s="558"/>
      <c r="KVR617" s="558"/>
      <c r="KVS617" s="558"/>
      <c r="KVT617" s="558"/>
      <c r="KVU617" s="558"/>
      <c r="KVV617" s="558"/>
      <c r="KVW617" s="558"/>
      <c r="KVX617" s="558"/>
      <c r="KVY617" s="558"/>
      <c r="KVZ617" s="558"/>
      <c r="KWA617" s="558"/>
      <c r="KWB617" s="558"/>
      <c r="KWC617" s="558"/>
      <c r="KWD617" s="558"/>
      <c r="KWE617" s="558"/>
      <c r="KWF617" s="558"/>
      <c r="KWG617" s="558"/>
      <c r="KWH617" s="558"/>
      <c r="KWI617" s="558"/>
      <c r="KWJ617" s="558"/>
      <c r="KWK617" s="558"/>
      <c r="KWL617" s="558"/>
      <c r="KWM617" s="558"/>
      <c r="KWN617" s="558"/>
      <c r="KWO617" s="558"/>
      <c r="KWP617" s="558"/>
      <c r="KWQ617" s="558"/>
      <c r="KWR617" s="558"/>
      <c r="KWS617" s="558"/>
      <c r="KWT617" s="558"/>
      <c r="KWU617" s="558"/>
      <c r="KWV617" s="558"/>
      <c r="KWW617" s="558"/>
      <c r="KWX617" s="558"/>
      <c r="KWY617" s="558"/>
      <c r="KWZ617" s="558"/>
      <c r="KXA617" s="558"/>
      <c r="KXB617" s="558"/>
      <c r="KXC617" s="558"/>
      <c r="KXD617" s="558"/>
      <c r="KXE617" s="558"/>
      <c r="KXF617" s="558"/>
      <c r="KXG617" s="558"/>
      <c r="KXH617" s="558"/>
      <c r="KXI617" s="558"/>
      <c r="KXJ617" s="558"/>
      <c r="KXK617" s="558"/>
      <c r="KXL617" s="558"/>
      <c r="KXM617" s="558"/>
      <c r="KXN617" s="558"/>
      <c r="KXO617" s="558"/>
      <c r="KXP617" s="558"/>
      <c r="KXQ617" s="558"/>
      <c r="KXR617" s="558"/>
      <c r="KXS617" s="558"/>
      <c r="KXT617" s="558"/>
      <c r="KXU617" s="558"/>
      <c r="KXV617" s="558"/>
      <c r="KXW617" s="558"/>
      <c r="KXX617" s="558"/>
      <c r="KXY617" s="558"/>
      <c r="KXZ617" s="558"/>
      <c r="KYA617" s="558"/>
      <c r="KYB617" s="558"/>
      <c r="KYC617" s="558"/>
      <c r="KYD617" s="558"/>
      <c r="KYE617" s="558"/>
      <c r="KYF617" s="558"/>
      <c r="KYG617" s="558"/>
      <c r="KYH617" s="558"/>
      <c r="KYI617" s="558"/>
      <c r="KYJ617" s="558"/>
      <c r="KYK617" s="558"/>
      <c r="KYL617" s="558"/>
      <c r="KYM617" s="558"/>
      <c r="KYN617" s="558"/>
      <c r="KYO617" s="558"/>
      <c r="KYP617" s="558"/>
      <c r="KYQ617" s="558"/>
      <c r="KYR617" s="558"/>
      <c r="KYS617" s="558"/>
      <c r="KYT617" s="558"/>
      <c r="KYU617" s="558"/>
      <c r="KYV617" s="558"/>
      <c r="KYW617" s="558"/>
      <c r="KYX617" s="558"/>
      <c r="KYY617" s="558"/>
      <c r="KYZ617" s="558"/>
      <c r="KZA617" s="558"/>
      <c r="KZB617" s="558"/>
      <c r="KZC617" s="558"/>
      <c r="KZD617" s="558"/>
      <c r="KZE617" s="558"/>
      <c r="KZF617" s="558"/>
      <c r="KZG617" s="558"/>
      <c r="KZH617" s="558"/>
      <c r="KZI617" s="558"/>
      <c r="KZJ617" s="558"/>
      <c r="KZK617" s="558"/>
      <c r="KZL617" s="558"/>
      <c r="KZM617" s="558"/>
      <c r="KZN617" s="558"/>
      <c r="KZO617" s="558"/>
      <c r="KZP617" s="558"/>
      <c r="KZQ617" s="558"/>
      <c r="KZR617" s="558"/>
      <c r="KZS617" s="558"/>
      <c r="KZT617" s="558"/>
      <c r="KZU617" s="558"/>
      <c r="KZV617" s="558"/>
      <c r="KZW617" s="558"/>
      <c r="KZX617" s="558"/>
      <c r="KZY617" s="558"/>
      <c r="KZZ617" s="558"/>
      <c r="LAA617" s="558"/>
      <c r="LAB617" s="558"/>
      <c r="LAC617" s="558"/>
      <c r="LAD617" s="558"/>
      <c r="LAE617" s="558"/>
      <c r="LAF617" s="558"/>
      <c r="LAG617" s="558"/>
      <c r="LAH617" s="558"/>
      <c r="LAI617" s="558"/>
      <c r="LAJ617" s="558"/>
      <c r="LAK617" s="558"/>
      <c r="LAL617" s="558"/>
      <c r="LAM617" s="558"/>
      <c r="LAN617" s="558"/>
      <c r="LAO617" s="558"/>
      <c r="LAP617" s="558"/>
      <c r="LAQ617" s="558"/>
      <c r="LAR617" s="558"/>
      <c r="LAS617" s="558"/>
      <c r="LAT617" s="558"/>
      <c r="LAU617" s="558"/>
      <c r="LAV617" s="558"/>
      <c r="LAW617" s="558"/>
      <c r="LAX617" s="558"/>
      <c r="LAY617" s="558"/>
      <c r="LAZ617" s="558"/>
      <c r="LBA617" s="558"/>
      <c r="LBB617" s="558"/>
      <c r="LBC617" s="558"/>
      <c r="LBD617" s="558"/>
      <c r="LBE617" s="558"/>
      <c r="LBF617" s="558"/>
      <c r="LBG617" s="558"/>
      <c r="LBH617" s="558"/>
      <c r="LBI617" s="558"/>
      <c r="LBJ617" s="558"/>
      <c r="LBK617" s="558"/>
      <c r="LBL617" s="558"/>
      <c r="LBM617" s="558"/>
      <c r="LBN617" s="558"/>
      <c r="LBO617" s="558"/>
      <c r="LBP617" s="558"/>
      <c r="LBQ617" s="558"/>
      <c r="LBR617" s="558"/>
      <c r="LBS617" s="558"/>
      <c r="LBT617" s="558"/>
      <c r="LBU617" s="558"/>
      <c r="LBV617" s="558"/>
      <c r="LBW617" s="558"/>
      <c r="LBX617" s="558"/>
      <c r="LBY617" s="558"/>
      <c r="LBZ617" s="558"/>
      <c r="LCA617" s="558"/>
      <c r="LCB617" s="558"/>
      <c r="LCC617" s="558"/>
      <c r="LCD617" s="558"/>
      <c r="LCE617" s="558"/>
      <c r="LCF617" s="558"/>
      <c r="LCG617" s="558"/>
      <c r="LCH617" s="558"/>
      <c r="LCI617" s="558"/>
      <c r="LCJ617" s="558"/>
      <c r="LCK617" s="558"/>
      <c r="LCL617" s="558"/>
      <c r="LCM617" s="558"/>
      <c r="LCN617" s="558"/>
      <c r="LCO617" s="558"/>
      <c r="LCP617" s="558"/>
      <c r="LCQ617" s="558"/>
      <c r="LCR617" s="558"/>
      <c r="LCS617" s="558"/>
      <c r="LCT617" s="558"/>
      <c r="LCU617" s="558"/>
      <c r="LCV617" s="558"/>
      <c r="LCW617" s="558"/>
      <c r="LCX617" s="558"/>
      <c r="LCY617" s="558"/>
      <c r="LCZ617" s="558"/>
      <c r="LDA617" s="558"/>
      <c r="LDB617" s="558"/>
      <c r="LDC617" s="558"/>
      <c r="LDD617" s="558"/>
      <c r="LDE617" s="558"/>
      <c r="LDF617" s="558"/>
      <c r="LDG617" s="558"/>
      <c r="LDH617" s="558"/>
      <c r="LDI617" s="558"/>
      <c r="LDJ617" s="558"/>
      <c r="LDK617" s="558"/>
      <c r="LDL617" s="558"/>
      <c r="LDM617" s="558"/>
      <c r="LDN617" s="558"/>
      <c r="LDO617" s="558"/>
      <c r="LDP617" s="558"/>
      <c r="LDQ617" s="558"/>
      <c r="LDR617" s="558"/>
      <c r="LDS617" s="558"/>
      <c r="LDT617" s="558"/>
      <c r="LDU617" s="558"/>
      <c r="LDV617" s="558"/>
      <c r="LDW617" s="558"/>
      <c r="LDX617" s="558"/>
      <c r="LDY617" s="558"/>
      <c r="LDZ617" s="558"/>
      <c r="LEA617" s="558"/>
      <c r="LEB617" s="558"/>
      <c r="LEC617" s="558"/>
      <c r="LED617" s="558"/>
      <c r="LEE617" s="558"/>
      <c r="LEF617" s="558"/>
      <c r="LEG617" s="558"/>
      <c r="LEH617" s="558"/>
      <c r="LEI617" s="558"/>
      <c r="LEJ617" s="558"/>
      <c r="LEK617" s="558"/>
      <c r="LEL617" s="558"/>
      <c r="LEM617" s="558"/>
      <c r="LEN617" s="558"/>
      <c r="LEO617" s="558"/>
      <c r="LEP617" s="558"/>
      <c r="LEQ617" s="558"/>
      <c r="LER617" s="558"/>
      <c r="LES617" s="558"/>
      <c r="LET617" s="558"/>
      <c r="LEU617" s="558"/>
      <c r="LEV617" s="558"/>
      <c r="LEW617" s="558"/>
      <c r="LEX617" s="558"/>
      <c r="LEY617" s="558"/>
      <c r="LEZ617" s="558"/>
      <c r="LFA617" s="558"/>
      <c r="LFB617" s="558"/>
      <c r="LFC617" s="558"/>
      <c r="LFD617" s="558"/>
      <c r="LFE617" s="558"/>
      <c r="LFF617" s="558"/>
      <c r="LFG617" s="558"/>
      <c r="LFH617" s="558"/>
      <c r="LFI617" s="558"/>
      <c r="LFJ617" s="558"/>
      <c r="LFK617" s="558"/>
      <c r="LFL617" s="558"/>
      <c r="LFM617" s="558"/>
      <c r="LFN617" s="558"/>
      <c r="LFO617" s="558"/>
      <c r="LFP617" s="558"/>
      <c r="LFQ617" s="558"/>
      <c r="LFR617" s="558"/>
      <c r="LFS617" s="558"/>
      <c r="LFT617" s="558"/>
      <c r="LFU617" s="558"/>
      <c r="LFV617" s="558"/>
      <c r="LFW617" s="558"/>
      <c r="LFX617" s="558"/>
      <c r="LFY617" s="558"/>
      <c r="LFZ617" s="558"/>
      <c r="LGA617" s="558"/>
      <c r="LGB617" s="558"/>
      <c r="LGC617" s="558"/>
      <c r="LGD617" s="558"/>
      <c r="LGE617" s="558"/>
      <c r="LGF617" s="558"/>
      <c r="LGG617" s="558"/>
      <c r="LGH617" s="558"/>
      <c r="LGI617" s="558"/>
      <c r="LGJ617" s="558"/>
      <c r="LGK617" s="558"/>
      <c r="LGL617" s="558"/>
      <c r="LGM617" s="558"/>
      <c r="LGN617" s="558"/>
      <c r="LGO617" s="558"/>
      <c r="LGP617" s="558"/>
      <c r="LGQ617" s="558"/>
      <c r="LGR617" s="558"/>
      <c r="LGS617" s="558"/>
      <c r="LGT617" s="558"/>
      <c r="LGU617" s="558"/>
      <c r="LGV617" s="558"/>
      <c r="LGW617" s="558"/>
      <c r="LGX617" s="558"/>
      <c r="LGY617" s="558"/>
      <c r="LGZ617" s="558"/>
      <c r="LHA617" s="558"/>
      <c r="LHB617" s="558"/>
      <c r="LHC617" s="558"/>
      <c r="LHD617" s="558"/>
      <c r="LHE617" s="558"/>
      <c r="LHF617" s="558"/>
      <c r="LHG617" s="558"/>
      <c r="LHH617" s="558"/>
      <c r="LHI617" s="558"/>
      <c r="LHJ617" s="558"/>
      <c r="LHK617" s="558"/>
      <c r="LHL617" s="558"/>
      <c r="LHM617" s="558"/>
      <c r="LHN617" s="558"/>
      <c r="LHO617" s="558"/>
      <c r="LHP617" s="558"/>
      <c r="LHQ617" s="558"/>
      <c r="LHR617" s="558"/>
      <c r="LHS617" s="558"/>
      <c r="LHT617" s="558"/>
      <c r="LHU617" s="558"/>
      <c r="LHV617" s="558"/>
      <c r="LHW617" s="558"/>
      <c r="LHX617" s="558"/>
      <c r="LHY617" s="558"/>
      <c r="LHZ617" s="558"/>
      <c r="LIA617" s="558"/>
      <c r="LIB617" s="558"/>
      <c r="LIC617" s="558"/>
      <c r="LID617" s="558"/>
      <c r="LIE617" s="558"/>
      <c r="LIF617" s="558"/>
      <c r="LIG617" s="558"/>
      <c r="LIH617" s="558"/>
      <c r="LII617" s="558"/>
      <c r="LIJ617" s="558"/>
      <c r="LIK617" s="558"/>
      <c r="LIL617" s="558"/>
      <c r="LIM617" s="558"/>
      <c r="LIN617" s="558"/>
      <c r="LIO617" s="558"/>
      <c r="LIP617" s="558"/>
      <c r="LIQ617" s="558"/>
      <c r="LIR617" s="558"/>
      <c r="LIS617" s="558"/>
      <c r="LIT617" s="558"/>
      <c r="LIU617" s="558"/>
      <c r="LIV617" s="558"/>
      <c r="LIW617" s="558"/>
      <c r="LIX617" s="558"/>
      <c r="LIY617" s="558"/>
      <c r="LIZ617" s="558"/>
      <c r="LJA617" s="558"/>
      <c r="LJB617" s="558"/>
      <c r="LJC617" s="558"/>
      <c r="LJD617" s="558"/>
      <c r="LJE617" s="558"/>
      <c r="LJF617" s="558"/>
      <c r="LJG617" s="558"/>
      <c r="LJH617" s="558"/>
      <c r="LJI617" s="558"/>
      <c r="LJJ617" s="558"/>
      <c r="LJK617" s="558"/>
      <c r="LJL617" s="558"/>
      <c r="LJM617" s="558"/>
      <c r="LJN617" s="558"/>
      <c r="LJO617" s="558"/>
      <c r="LJP617" s="558"/>
      <c r="LJQ617" s="558"/>
      <c r="LJR617" s="558"/>
      <c r="LJS617" s="558"/>
      <c r="LJT617" s="558"/>
      <c r="LJU617" s="558"/>
      <c r="LJV617" s="558"/>
      <c r="LJW617" s="558"/>
      <c r="LJX617" s="558"/>
      <c r="LJY617" s="558"/>
      <c r="LJZ617" s="558"/>
      <c r="LKA617" s="558"/>
      <c r="LKB617" s="558"/>
      <c r="LKC617" s="558"/>
      <c r="LKD617" s="558"/>
      <c r="LKE617" s="558"/>
      <c r="LKF617" s="558"/>
      <c r="LKG617" s="558"/>
      <c r="LKH617" s="558"/>
      <c r="LKI617" s="558"/>
      <c r="LKJ617" s="558"/>
      <c r="LKK617" s="558"/>
      <c r="LKL617" s="558"/>
      <c r="LKM617" s="558"/>
      <c r="LKN617" s="558"/>
      <c r="LKO617" s="558"/>
      <c r="LKP617" s="558"/>
      <c r="LKQ617" s="558"/>
      <c r="LKR617" s="558"/>
      <c r="LKS617" s="558"/>
      <c r="LKT617" s="558"/>
      <c r="LKU617" s="558"/>
      <c r="LKV617" s="558"/>
      <c r="LKW617" s="558"/>
      <c r="LKX617" s="558"/>
      <c r="LKY617" s="558"/>
      <c r="LKZ617" s="558"/>
      <c r="LLA617" s="558"/>
      <c r="LLB617" s="558"/>
      <c r="LLC617" s="558"/>
      <c r="LLD617" s="558"/>
      <c r="LLE617" s="558"/>
      <c r="LLF617" s="558"/>
      <c r="LLG617" s="558"/>
      <c r="LLH617" s="558"/>
      <c r="LLI617" s="558"/>
      <c r="LLJ617" s="558"/>
      <c r="LLK617" s="558"/>
      <c r="LLL617" s="558"/>
      <c r="LLM617" s="558"/>
      <c r="LLN617" s="558"/>
      <c r="LLO617" s="558"/>
      <c r="LLP617" s="558"/>
      <c r="LLQ617" s="558"/>
      <c r="LLR617" s="558"/>
      <c r="LLS617" s="558"/>
      <c r="LLT617" s="558"/>
      <c r="LLU617" s="558"/>
      <c r="LLV617" s="558"/>
      <c r="LLW617" s="558"/>
      <c r="LLX617" s="558"/>
      <c r="LLY617" s="558"/>
      <c r="LLZ617" s="558"/>
      <c r="LMA617" s="558"/>
      <c r="LMB617" s="558"/>
      <c r="LMC617" s="558"/>
      <c r="LMD617" s="558"/>
      <c r="LME617" s="558"/>
      <c r="LMF617" s="558"/>
      <c r="LMG617" s="558"/>
      <c r="LMH617" s="558"/>
      <c r="LMI617" s="558"/>
      <c r="LMJ617" s="558"/>
      <c r="LMK617" s="558"/>
      <c r="LML617" s="558"/>
      <c r="LMM617" s="558"/>
      <c r="LMN617" s="558"/>
      <c r="LMO617" s="558"/>
      <c r="LMP617" s="558"/>
      <c r="LMQ617" s="558"/>
      <c r="LMR617" s="558"/>
      <c r="LMS617" s="558"/>
      <c r="LMT617" s="558"/>
      <c r="LMU617" s="558"/>
      <c r="LMV617" s="558"/>
      <c r="LMW617" s="558"/>
      <c r="LMX617" s="558"/>
      <c r="LMY617" s="558"/>
      <c r="LMZ617" s="558"/>
      <c r="LNA617" s="558"/>
      <c r="LNB617" s="558"/>
      <c r="LNC617" s="558"/>
      <c r="LND617" s="558"/>
      <c r="LNE617" s="558"/>
      <c r="LNF617" s="558"/>
      <c r="LNG617" s="558"/>
      <c r="LNH617" s="558"/>
      <c r="LNI617" s="558"/>
      <c r="LNJ617" s="558"/>
      <c r="LNK617" s="558"/>
      <c r="LNL617" s="558"/>
      <c r="LNM617" s="558"/>
      <c r="LNN617" s="558"/>
      <c r="LNO617" s="558"/>
      <c r="LNP617" s="558"/>
      <c r="LNQ617" s="558"/>
      <c r="LNR617" s="558"/>
      <c r="LNS617" s="558"/>
      <c r="LNT617" s="558"/>
      <c r="LNU617" s="558"/>
      <c r="LNV617" s="558"/>
      <c r="LNW617" s="558"/>
      <c r="LNX617" s="558"/>
      <c r="LNY617" s="558"/>
      <c r="LNZ617" s="558"/>
      <c r="LOA617" s="558"/>
      <c r="LOB617" s="558"/>
      <c r="LOC617" s="558"/>
      <c r="LOD617" s="558"/>
      <c r="LOE617" s="558"/>
      <c r="LOF617" s="558"/>
      <c r="LOG617" s="558"/>
      <c r="LOH617" s="558"/>
      <c r="LOI617" s="558"/>
      <c r="LOJ617" s="558"/>
      <c r="LOK617" s="558"/>
      <c r="LOL617" s="558"/>
      <c r="LOM617" s="558"/>
      <c r="LON617" s="558"/>
      <c r="LOO617" s="558"/>
      <c r="LOP617" s="558"/>
      <c r="LOQ617" s="558"/>
      <c r="LOR617" s="558"/>
      <c r="LOS617" s="558"/>
      <c r="LOT617" s="558"/>
      <c r="LOU617" s="558"/>
      <c r="LOV617" s="558"/>
      <c r="LOW617" s="558"/>
      <c r="LOX617" s="558"/>
      <c r="LOY617" s="558"/>
      <c r="LOZ617" s="558"/>
      <c r="LPA617" s="558"/>
      <c r="LPB617" s="558"/>
      <c r="LPC617" s="558"/>
      <c r="LPD617" s="558"/>
      <c r="LPE617" s="558"/>
      <c r="LPF617" s="558"/>
      <c r="LPG617" s="558"/>
      <c r="LPH617" s="558"/>
      <c r="LPI617" s="558"/>
      <c r="LPJ617" s="558"/>
      <c r="LPK617" s="558"/>
      <c r="LPL617" s="558"/>
      <c r="LPM617" s="558"/>
      <c r="LPN617" s="558"/>
      <c r="LPO617" s="558"/>
      <c r="LPP617" s="558"/>
      <c r="LPQ617" s="558"/>
      <c r="LPR617" s="558"/>
      <c r="LPS617" s="558"/>
      <c r="LPT617" s="558"/>
      <c r="LPU617" s="558"/>
      <c r="LPV617" s="558"/>
      <c r="LPW617" s="558"/>
      <c r="LPX617" s="558"/>
      <c r="LPY617" s="558"/>
      <c r="LPZ617" s="558"/>
      <c r="LQA617" s="558"/>
      <c r="LQB617" s="558"/>
      <c r="LQC617" s="558"/>
      <c r="LQD617" s="558"/>
      <c r="LQE617" s="558"/>
      <c r="LQF617" s="558"/>
      <c r="LQG617" s="558"/>
      <c r="LQH617" s="558"/>
      <c r="LQI617" s="558"/>
      <c r="LQJ617" s="558"/>
      <c r="LQK617" s="558"/>
      <c r="LQL617" s="558"/>
      <c r="LQM617" s="558"/>
      <c r="LQN617" s="558"/>
      <c r="LQO617" s="558"/>
      <c r="LQP617" s="558"/>
      <c r="LQQ617" s="558"/>
      <c r="LQR617" s="558"/>
      <c r="LQS617" s="558"/>
      <c r="LQT617" s="558"/>
      <c r="LQU617" s="558"/>
      <c r="LQV617" s="558"/>
      <c r="LQW617" s="558"/>
      <c r="LQX617" s="558"/>
      <c r="LQY617" s="558"/>
      <c r="LQZ617" s="558"/>
      <c r="LRA617" s="558"/>
      <c r="LRB617" s="558"/>
      <c r="LRC617" s="558"/>
      <c r="LRD617" s="558"/>
      <c r="LRE617" s="558"/>
      <c r="LRF617" s="558"/>
      <c r="LRG617" s="558"/>
      <c r="LRH617" s="558"/>
      <c r="LRI617" s="558"/>
      <c r="LRJ617" s="558"/>
      <c r="LRK617" s="558"/>
      <c r="LRL617" s="558"/>
      <c r="LRM617" s="558"/>
      <c r="LRN617" s="558"/>
      <c r="LRO617" s="558"/>
      <c r="LRP617" s="558"/>
      <c r="LRQ617" s="558"/>
      <c r="LRR617" s="558"/>
      <c r="LRS617" s="558"/>
      <c r="LRT617" s="558"/>
      <c r="LRU617" s="558"/>
      <c r="LRV617" s="558"/>
      <c r="LRW617" s="558"/>
      <c r="LRX617" s="558"/>
      <c r="LRY617" s="558"/>
      <c r="LRZ617" s="558"/>
      <c r="LSA617" s="558"/>
      <c r="LSB617" s="558"/>
      <c r="LSC617" s="558"/>
      <c r="LSD617" s="558"/>
      <c r="LSE617" s="558"/>
      <c r="LSF617" s="558"/>
      <c r="LSG617" s="558"/>
      <c r="LSH617" s="558"/>
      <c r="LSI617" s="558"/>
      <c r="LSJ617" s="558"/>
      <c r="LSK617" s="558"/>
      <c r="LSL617" s="558"/>
      <c r="LSM617" s="558"/>
      <c r="LSN617" s="558"/>
      <c r="LSO617" s="558"/>
      <c r="LSP617" s="558"/>
      <c r="LSQ617" s="558"/>
      <c r="LSR617" s="558"/>
      <c r="LSS617" s="558"/>
      <c r="LST617" s="558"/>
      <c r="LSU617" s="558"/>
      <c r="LSV617" s="558"/>
      <c r="LSW617" s="558"/>
      <c r="LSX617" s="558"/>
      <c r="LSY617" s="558"/>
      <c r="LSZ617" s="558"/>
      <c r="LTA617" s="558"/>
      <c r="LTB617" s="558"/>
      <c r="LTC617" s="558"/>
      <c r="LTD617" s="558"/>
      <c r="LTE617" s="558"/>
      <c r="LTF617" s="558"/>
      <c r="LTG617" s="558"/>
      <c r="LTH617" s="558"/>
      <c r="LTI617" s="558"/>
      <c r="LTJ617" s="558"/>
      <c r="LTK617" s="558"/>
      <c r="LTL617" s="558"/>
      <c r="LTM617" s="558"/>
      <c r="LTN617" s="558"/>
      <c r="LTO617" s="558"/>
      <c r="LTP617" s="558"/>
      <c r="LTQ617" s="558"/>
      <c r="LTR617" s="558"/>
      <c r="LTS617" s="558"/>
      <c r="LTT617" s="558"/>
      <c r="LTU617" s="558"/>
      <c r="LTV617" s="558"/>
      <c r="LTW617" s="558"/>
      <c r="LTX617" s="558"/>
      <c r="LTY617" s="558"/>
      <c r="LTZ617" s="558"/>
      <c r="LUA617" s="558"/>
      <c r="LUB617" s="558"/>
      <c r="LUC617" s="558"/>
      <c r="LUD617" s="558"/>
      <c r="LUE617" s="558"/>
      <c r="LUF617" s="558"/>
      <c r="LUG617" s="558"/>
      <c r="LUH617" s="558"/>
      <c r="LUI617" s="558"/>
      <c r="LUJ617" s="558"/>
      <c r="LUK617" s="558"/>
      <c r="LUL617" s="558"/>
      <c r="LUM617" s="558"/>
      <c r="LUN617" s="558"/>
      <c r="LUO617" s="558"/>
      <c r="LUP617" s="558"/>
      <c r="LUQ617" s="558"/>
      <c r="LUR617" s="558"/>
      <c r="LUS617" s="558"/>
      <c r="LUT617" s="558"/>
      <c r="LUU617" s="558"/>
      <c r="LUV617" s="558"/>
      <c r="LUW617" s="558"/>
      <c r="LUX617" s="558"/>
      <c r="LUY617" s="558"/>
      <c r="LUZ617" s="558"/>
      <c r="LVA617" s="558"/>
      <c r="LVB617" s="558"/>
      <c r="LVC617" s="558"/>
      <c r="LVD617" s="558"/>
      <c r="LVE617" s="558"/>
      <c r="LVF617" s="558"/>
      <c r="LVG617" s="558"/>
      <c r="LVH617" s="558"/>
      <c r="LVI617" s="558"/>
      <c r="LVJ617" s="558"/>
      <c r="LVK617" s="558"/>
      <c r="LVL617" s="558"/>
      <c r="LVM617" s="558"/>
      <c r="LVN617" s="558"/>
      <c r="LVO617" s="558"/>
      <c r="LVP617" s="558"/>
      <c r="LVQ617" s="558"/>
      <c r="LVR617" s="558"/>
      <c r="LVS617" s="558"/>
      <c r="LVT617" s="558"/>
      <c r="LVU617" s="558"/>
      <c r="LVV617" s="558"/>
      <c r="LVW617" s="558"/>
      <c r="LVX617" s="558"/>
      <c r="LVY617" s="558"/>
      <c r="LVZ617" s="558"/>
      <c r="LWA617" s="558"/>
      <c r="LWB617" s="558"/>
      <c r="LWC617" s="558"/>
      <c r="LWD617" s="558"/>
      <c r="LWE617" s="558"/>
      <c r="LWF617" s="558"/>
      <c r="LWG617" s="558"/>
      <c r="LWH617" s="558"/>
      <c r="LWI617" s="558"/>
      <c r="LWJ617" s="558"/>
      <c r="LWK617" s="558"/>
      <c r="LWL617" s="558"/>
      <c r="LWM617" s="558"/>
      <c r="LWN617" s="558"/>
      <c r="LWO617" s="558"/>
      <c r="LWP617" s="558"/>
      <c r="LWQ617" s="558"/>
      <c r="LWR617" s="558"/>
      <c r="LWS617" s="558"/>
      <c r="LWT617" s="558"/>
      <c r="LWU617" s="558"/>
      <c r="LWV617" s="558"/>
      <c r="LWW617" s="558"/>
      <c r="LWX617" s="558"/>
      <c r="LWY617" s="558"/>
      <c r="LWZ617" s="558"/>
      <c r="LXA617" s="558"/>
      <c r="LXB617" s="558"/>
      <c r="LXC617" s="558"/>
      <c r="LXD617" s="558"/>
      <c r="LXE617" s="558"/>
      <c r="LXF617" s="558"/>
      <c r="LXG617" s="558"/>
      <c r="LXH617" s="558"/>
      <c r="LXI617" s="558"/>
      <c r="LXJ617" s="558"/>
      <c r="LXK617" s="558"/>
      <c r="LXL617" s="558"/>
      <c r="LXM617" s="558"/>
      <c r="LXN617" s="558"/>
      <c r="LXO617" s="558"/>
      <c r="LXP617" s="558"/>
      <c r="LXQ617" s="558"/>
      <c r="LXR617" s="558"/>
      <c r="LXS617" s="558"/>
      <c r="LXT617" s="558"/>
      <c r="LXU617" s="558"/>
      <c r="LXV617" s="558"/>
      <c r="LXW617" s="558"/>
      <c r="LXX617" s="558"/>
      <c r="LXY617" s="558"/>
      <c r="LXZ617" s="558"/>
      <c r="LYA617" s="558"/>
      <c r="LYB617" s="558"/>
      <c r="LYC617" s="558"/>
      <c r="LYD617" s="558"/>
      <c r="LYE617" s="558"/>
      <c r="LYF617" s="558"/>
      <c r="LYG617" s="558"/>
      <c r="LYH617" s="558"/>
      <c r="LYI617" s="558"/>
      <c r="LYJ617" s="558"/>
      <c r="LYK617" s="558"/>
      <c r="LYL617" s="558"/>
      <c r="LYM617" s="558"/>
      <c r="LYN617" s="558"/>
      <c r="LYO617" s="558"/>
      <c r="LYP617" s="558"/>
      <c r="LYQ617" s="558"/>
      <c r="LYR617" s="558"/>
      <c r="LYS617" s="558"/>
      <c r="LYT617" s="558"/>
      <c r="LYU617" s="558"/>
      <c r="LYV617" s="558"/>
      <c r="LYW617" s="558"/>
      <c r="LYX617" s="558"/>
      <c r="LYY617" s="558"/>
      <c r="LYZ617" s="558"/>
      <c r="LZA617" s="558"/>
      <c r="LZB617" s="558"/>
      <c r="LZC617" s="558"/>
      <c r="LZD617" s="558"/>
      <c r="LZE617" s="558"/>
      <c r="LZF617" s="558"/>
      <c r="LZG617" s="558"/>
      <c r="LZH617" s="558"/>
      <c r="LZI617" s="558"/>
      <c r="LZJ617" s="558"/>
      <c r="LZK617" s="558"/>
      <c r="LZL617" s="558"/>
      <c r="LZM617" s="558"/>
      <c r="LZN617" s="558"/>
      <c r="LZO617" s="558"/>
      <c r="LZP617" s="558"/>
      <c r="LZQ617" s="558"/>
      <c r="LZR617" s="558"/>
      <c r="LZS617" s="558"/>
      <c r="LZT617" s="558"/>
      <c r="LZU617" s="558"/>
      <c r="LZV617" s="558"/>
      <c r="LZW617" s="558"/>
      <c r="LZX617" s="558"/>
      <c r="LZY617" s="558"/>
      <c r="LZZ617" s="558"/>
      <c r="MAA617" s="558"/>
      <c r="MAB617" s="558"/>
      <c r="MAC617" s="558"/>
      <c r="MAD617" s="558"/>
      <c r="MAE617" s="558"/>
      <c r="MAF617" s="558"/>
      <c r="MAG617" s="558"/>
      <c r="MAH617" s="558"/>
      <c r="MAI617" s="558"/>
      <c r="MAJ617" s="558"/>
      <c r="MAK617" s="558"/>
      <c r="MAL617" s="558"/>
      <c r="MAM617" s="558"/>
      <c r="MAN617" s="558"/>
      <c r="MAO617" s="558"/>
      <c r="MAP617" s="558"/>
      <c r="MAQ617" s="558"/>
      <c r="MAR617" s="558"/>
      <c r="MAS617" s="558"/>
      <c r="MAT617" s="558"/>
      <c r="MAU617" s="558"/>
      <c r="MAV617" s="558"/>
      <c r="MAW617" s="558"/>
      <c r="MAX617" s="558"/>
      <c r="MAY617" s="558"/>
      <c r="MAZ617" s="558"/>
      <c r="MBA617" s="558"/>
      <c r="MBB617" s="558"/>
      <c r="MBC617" s="558"/>
      <c r="MBD617" s="558"/>
      <c r="MBE617" s="558"/>
      <c r="MBF617" s="558"/>
      <c r="MBG617" s="558"/>
      <c r="MBH617" s="558"/>
      <c r="MBI617" s="558"/>
      <c r="MBJ617" s="558"/>
      <c r="MBK617" s="558"/>
      <c r="MBL617" s="558"/>
      <c r="MBM617" s="558"/>
      <c r="MBN617" s="558"/>
      <c r="MBO617" s="558"/>
      <c r="MBP617" s="558"/>
      <c r="MBQ617" s="558"/>
      <c r="MBR617" s="558"/>
      <c r="MBS617" s="558"/>
      <c r="MBT617" s="558"/>
      <c r="MBU617" s="558"/>
      <c r="MBV617" s="558"/>
      <c r="MBW617" s="558"/>
      <c r="MBX617" s="558"/>
      <c r="MBY617" s="558"/>
      <c r="MBZ617" s="558"/>
      <c r="MCA617" s="558"/>
      <c r="MCB617" s="558"/>
      <c r="MCC617" s="558"/>
      <c r="MCD617" s="558"/>
      <c r="MCE617" s="558"/>
      <c r="MCF617" s="558"/>
      <c r="MCG617" s="558"/>
      <c r="MCH617" s="558"/>
      <c r="MCI617" s="558"/>
      <c r="MCJ617" s="558"/>
      <c r="MCK617" s="558"/>
      <c r="MCL617" s="558"/>
      <c r="MCM617" s="558"/>
      <c r="MCN617" s="558"/>
      <c r="MCO617" s="558"/>
      <c r="MCP617" s="558"/>
      <c r="MCQ617" s="558"/>
      <c r="MCR617" s="558"/>
      <c r="MCS617" s="558"/>
      <c r="MCT617" s="558"/>
      <c r="MCU617" s="558"/>
      <c r="MCV617" s="558"/>
      <c r="MCW617" s="558"/>
      <c r="MCX617" s="558"/>
      <c r="MCY617" s="558"/>
      <c r="MCZ617" s="558"/>
      <c r="MDA617" s="558"/>
      <c r="MDB617" s="558"/>
      <c r="MDC617" s="558"/>
      <c r="MDD617" s="558"/>
      <c r="MDE617" s="558"/>
      <c r="MDF617" s="558"/>
      <c r="MDG617" s="558"/>
      <c r="MDH617" s="558"/>
      <c r="MDI617" s="558"/>
      <c r="MDJ617" s="558"/>
      <c r="MDK617" s="558"/>
      <c r="MDL617" s="558"/>
      <c r="MDM617" s="558"/>
      <c r="MDN617" s="558"/>
      <c r="MDO617" s="558"/>
      <c r="MDP617" s="558"/>
      <c r="MDQ617" s="558"/>
      <c r="MDR617" s="558"/>
      <c r="MDS617" s="558"/>
      <c r="MDT617" s="558"/>
      <c r="MDU617" s="558"/>
      <c r="MDV617" s="558"/>
      <c r="MDW617" s="558"/>
      <c r="MDX617" s="558"/>
      <c r="MDY617" s="558"/>
      <c r="MDZ617" s="558"/>
      <c r="MEA617" s="558"/>
      <c r="MEB617" s="558"/>
      <c r="MEC617" s="558"/>
      <c r="MED617" s="558"/>
      <c r="MEE617" s="558"/>
      <c r="MEF617" s="558"/>
      <c r="MEG617" s="558"/>
      <c r="MEH617" s="558"/>
      <c r="MEI617" s="558"/>
      <c r="MEJ617" s="558"/>
      <c r="MEK617" s="558"/>
      <c r="MEL617" s="558"/>
      <c r="MEM617" s="558"/>
      <c r="MEN617" s="558"/>
      <c r="MEO617" s="558"/>
      <c r="MEP617" s="558"/>
      <c r="MEQ617" s="558"/>
      <c r="MER617" s="558"/>
      <c r="MES617" s="558"/>
      <c r="MET617" s="558"/>
      <c r="MEU617" s="558"/>
      <c r="MEV617" s="558"/>
      <c r="MEW617" s="558"/>
      <c r="MEX617" s="558"/>
      <c r="MEY617" s="558"/>
      <c r="MEZ617" s="558"/>
      <c r="MFA617" s="558"/>
      <c r="MFB617" s="558"/>
      <c r="MFC617" s="558"/>
      <c r="MFD617" s="558"/>
      <c r="MFE617" s="558"/>
      <c r="MFF617" s="558"/>
      <c r="MFG617" s="558"/>
      <c r="MFH617" s="558"/>
      <c r="MFI617" s="558"/>
      <c r="MFJ617" s="558"/>
      <c r="MFK617" s="558"/>
      <c r="MFL617" s="558"/>
      <c r="MFM617" s="558"/>
      <c r="MFN617" s="558"/>
      <c r="MFO617" s="558"/>
      <c r="MFP617" s="558"/>
      <c r="MFQ617" s="558"/>
      <c r="MFR617" s="558"/>
      <c r="MFS617" s="558"/>
      <c r="MFT617" s="558"/>
      <c r="MFU617" s="558"/>
      <c r="MFV617" s="558"/>
      <c r="MFW617" s="558"/>
      <c r="MFX617" s="558"/>
      <c r="MFY617" s="558"/>
      <c r="MFZ617" s="558"/>
      <c r="MGA617" s="558"/>
      <c r="MGB617" s="558"/>
      <c r="MGC617" s="558"/>
      <c r="MGD617" s="558"/>
      <c r="MGE617" s="558"/>
      <c r="MGF617" s="558"/>
      <c r="MGG617" s="558"/>
      <c r="MGH617" s="558"/>
      <c r="MGI617" s="558"/>
      <c r="MGJ617" s="558"/>
      <c r="MGK617" s="558"/>
      <c r="MGL617" s="558"/>
      <c r="MGM617" s="558"/>
      <c r="MGN617" s="558"/>
      <c r="MGO617" s="558"/>
      <c r="MGP617" s="558"/>
      <c r="MGQ617" s="558"/>
      <c r="MGR617" s="558"/>
      <c r="MGS617" s="558"/>
      <c r="MGT617" s="558"/>
      <c r="MGU617" s="558"/>
      <c r="MGV617" s="558"/>
      <c r="MGW617" s="558"/>
      <c r="MGX617" s="558"/>
      <c r="MGY617" s="558"/>
      <c r="MGZ617" s="558"/>
      <c r="MHA617" s="558"/>
      <c r="MHB617" s="558"/>
      <c r="MHC617" s="558"/>
      <c r="MHD617" s="558"/>
      <c r="MHE617" s="558"/>
      <c r="MHF617" s="558"/>
      <c r="MHG617" s="558"/>
      <c r="MHH617" s="558"/>
      <c r="MHI617" s="558"/>
      <c r="MHJ617" s="558"/>
      <c r="MHK617" s="558"/>
      <c r="MHL617" s="558"/>
      <c r="MHM617" s="558"/>
      <c r="MHN617" s="558"/>
      <c r="MHO617" s="558"/>
      <c r="MHP617" s="558"/>
      <c r="MHQ617" s="558"/>
      <c r="MHR617" s="558"/>
      <c r="MHS617" s="558"/>
      <c r="MHT617" s="558"/>
      <c r="MHU617" s="558"/>
      <c r="MHV617" s="558"/>
      <c r="MHW617" s="558"/>
      <c r="MHX617" s="558"/>
      <c r="MHY617" s="558"/>
      <c r="MHZ617" s="558"/>
      <c r="MIA617" s="558"/>
      <c r="MIB617" s="558"/>
      <c r="MIC617" s="558"/>
      <c r="MID617" s="558"/>
      <c r="MIE617" s="558"/>
      <c r="MIF617" s="558"/>
      <c r="MIG617" s="558"/>
      <c r="MIH617" s="558"/>
      <c r="MII617" s="558"/>
      <c r="MIJ617" s="558"/>
      <c r="MIK617" s="558"/>
      <c r="MIL617" s="558"/>
      <c r="MIM617" s="558"/>
      <c r="MIN617" s="558"/>
      <c r="MIO617" s="558"/>
      <c r="MIP617" s="558"/>
      <c r="MIQ617" s="558"/>
      <c r="MIR617" s="558"/>
      <c r="MIS617" s="558"/>
      <c r="MIT617" s="558"/>
      <c r="MIU617" s="558"/>
      <c r="MIV617" s="558"/>
      <c r="MIW617" s="558"/>
      <c r="MIX617" s="558"/>
      <c r="MIY617" s="558"/>
      <c r="MIZ617" s="558"/>
      <c r="MJA617" s="558"/>
      <c r="MJB617" s="558"/>
      <c r="MJC617" s="558"/>
      <c r="MJD617" s="558"/>
      <c r="MJE617" s="558"/>
      <c r="MJF617" s="558"/>
      <c r="MJG617" s="558"/>
      <c r="MJH617" s="558"/>
      <c r="MJI617" s="558"/>
      <c r="MJJ617" s="558"/>
      <c r="MJK617" s="558"/>
      <c r="MJL617" s="558"/>
      <c r="MJM617" s="558"/>
      <c r="MJN617" s="558"/>
      <c r="MJO617" s="558"/>
      <c r="MJP617" s="558"/>
      <c r="MJQ617" s="558"/>
      <c r="MJR617" s="558"/>
      <c r="MJS617" s="558"/>
      <c r="MJT617" s="558"/>
      <c r="MJU617" s="558"/>
      <c r="MJV617" s="558"/>
      <c r="MJW617" s="558"/>
      <c r="MJX617" s="558"/>
      <c r="MJY617" s="558"/>
      <c r="MJZ617" s="558"/>
      <c r="MKA617" s="558"/>
      <c r="MKB617" s="558"/>
      <c r="MKC617" s="558"/>
      <c r="MKD617" s="558"/>
      <c r="MKE617" s="558"/>
      <c r="MKF617" s="558"/>
      <c r="MKG617" s="558"/>
      <c r="MKH617" s="558"/>
      <c r="MKI617" s="558"/>
      <c r="MKJ617" s="558"/>
      <c r="MKK617" s="558"/>
      <c r="MKL617" s="558"/>
      <c r="MKM617" s="558"/>
      <c r="MKN617" s="558"/>
      <c r="MKO617" s="558"/>
      <c r="MKP617" s="558"/>
      <c r="MKQ617" s="558"/>
      <c r="MKR617" s="558"/>
      <c r="MKS617" s="558"/>
      <c r="MKT617" s="558"/>
      <c r="MKU617" s="558"/>
      <c r="MKV617" s="558"/>
      <c r="MKW617" s="558"/>
      <c r="MKX617" s="558"/>
      <c r="MKY617" s="558"/>
      <c r="MKZ617" s="558"/>
      <c r="MLA617" s="558"/>
      <c r="MLB617" s="558"/>
      <c r="MLC617" s="558"/>
      <c r="MLD617" s="558"/>
      <c r="MLE617" s="558"/>
      <c r="MLF617" s="558"/>
      <c r="MLG617" s="558"/>
      <c r="MLH617" s="558"/>
      <c r="MLI617" s="558"/>
      <c r="MLJ617" s="558"/>
      <c r="MLK617" s="558"/>
      <c r="MLL617" s="558"/>
      <c r="MLM617" s="558"/>
      <c r="MLN617" s="558"/>
      <c r="MLO617" s="558"/>
      <c r="MLP617" s="558"/>
      <c r="MLQ617" s="558"/>
      <c r="MLR617" s="558"/>
      <c r="MLS617" s="558"/>
      <c r="MLT617" s="558"/>
      <c r="MLU617" s="558"/>
      <c r="MLV617" s="558"/>
      <c r="MLW617" s="558"/>
      <c r="MLX617" s="558"/>
      <c r="MLY617" s="558"/>
      <c r="MLZ617" s="558"/>
      <c r="MMA617" s="558"/>
      <c r="MMB617" s="558"/>
      <c r="MMC617" s="558"/>
      <c r="MMD617" s="558"/>
      <c r="MME617" s="558"/>
      <c r="MMF617" s="558"/>
      <c r="MMG617" s="558"/>
      <c r="MMH617" s="558"/>
      <c r="MMI617" s="558"/>
      <c r="MMJ617" s="558"/>
      <c r="MMK617" s="558"/>
      <c r="MML617" s="558"/>
      <c r="MMM617" s="558"/>
      <c r="MMN617" s="558"/>
      <c r="MMO617" s="558"/>
      <c r="MMP617" s="558"/>
      <c r="MMQ617" s="558"/>
      <c r="MMR617" s="558"/>
      <c r="MMS617" s="558"/>
      <c r="MMT617" s="558"/>
      <c r="MMU617" s="558"/>
      <c r="MMV617" s="558"/>
      <c r="MMW617" s="558"/>
      <c r="MMX617" s="558"/>
      <c r="MMY617" s="558"/>
      <c r="MMZ617" s="558"/>
      <c r="MNA617" s="558"/>
      <c r="MNB617" s="558"/>
      <c r="MNC617" s="558"/>
      <c r="MND617" s="558"/>
      <c r="MNE617" s="558"/>
      <c r="MNF617" s="558"/>
      <c r="MNG617" s="558"/>
      <c r="MNH617" s="558"/>
      <c r="MNI617" s="558"/>
      <c r="MNJ617" s="558"/>
      <c r="MNK617" s="558"/>
      <c r="MNL617" s="558"/>
      <c r="MNM617" s="558"/>
      <c r="MNN617" s="558"/>
      <c r="MNO617" s="558"/>
      <c r="MNP617" s="558"/>
      <c r="MNQ617" s="558"/>
      <c r="MNR617" s="558"/>
      <c r="MNS617" s="558"/>
      <c r="MNT617" s="558"/>
      <c r="MNU617" s="558"/>
      <c r="MNV617" s="558"/>
      <c r="MNW617" s="558"/>
      <c r="MNX617" s="558"/>
      <c r="MNY617" s="558"/>
      <c r="MNZ617" s="558"/>
      <c r="MOA617" s="558"/>
      <c r="MOB617" s="558"/>
      <c r="MOC617" s="558"/>
      <c r="MOD617" s="558"/>
      <c r="MOE617" s="558"/>
      <c r="MOF617" s="558"/>
      <c r="MOG617" s="558"/>
      <c r="MOH617" s="558"/>
      <c r="MOI617" s="558"/>
      <c r="MOJ617" s="558"/>
      <c r="MOK617" s="558"/>
      <c r="MOL617" s="558"/>
      <c r="MOM617" s="558"/>
      <c r="MON617" s="558"/>
      <c r="MOO617" s="558"/>
      <c r="MOP617" s="558"/>
      <c r="MOQ617" s="558"/>
      <c r="MOR617" s="558"/>
      <c r="MOS617" s="558"/>
      <c r="MOT617" s="558"/>
      <c r="MOU617" s="558"/>
      <c r="MOV617" s="558"/>
      <c r="MOW617" s="558"/>
      <c r="MOX617" s="558"/>
      <c r="MOY617" s="558"/>
      <c r="MOZ617" s="558"/>
      <c r="MPA617" s="558"/>
      <c r="MPB617" s="558"/>
      <c r="MPC617" s="558"/>
      <c r="MPD617" s="558"/>
      <c r="MPE617" s="558"/>
      <c r="MPF617" s="558"/>
      <c r="MPG617" s="558"/>
      <c r="MPH617" s="558"/>
      <c r="MPI617" s="558"/>
      <c r="MPJ617" s="558"/>
      <c r="MPK617" s="558"/>
      <c r="MPL617" s="558"/>
      <c r="MPM617" s="558"/>
      <c r="MPN617" s="558"/>
      <c r="MPO617" s="558"/>
      <c r="MPP617" s="558"/>
      <c r="MPQ617" s="558"/>
      <c r="MPR617" s="558"/>
      <c r="MPS617" s="558"/>
      <c r="MPT617" s="558"/>
      <c r="MPU617" s="558"/>
      <c r="MPV617" s="558"/>
      <c r="MPW617" s="558"/>
      <c r="MPX617" s="558"/>
      <c r="MPY617" s="558"/>
      <c r="MPZ617" s="558"/>
      <c r="MQA617" s="558"/>
      <c r="MQB617" s="558"/>
      <c r="MQC617" s="558"/>
      <c r="MQD617" s="558"/>
      <c r="MQE617" s="558"/>
      <c r="MQF617" s="558"/>
      <c r="MQG617" s="558"/>
      <c r="MQH617" s="558"/>
      <c r="MQI617" s="558"/>
      <c r="MQJ617" s="558"/>
      <c r="MQK617" s="558"/>
      <c r="MQL617" s="558"/>
      <c r="MQM617" s="558"/>
      <c r="MQN617" s="558"/>
      <c r="MQO617" s="558"/>
      <c r="MQP617" s="558"/>
      <c r="MQQ617" s="558"/>
      <c r="MQR617" s="558"/>
      <c r="MQS617" s="558"/>
      <c r="MQT617" s="558"/>
      <c r="MQU617" s="558"/>
      <c r="MQV617" s="558"/>
      <c r="MQW617" s="558"/>
      <c r="MQX617" s="558"/>
      <c r="MQY617" s="558"/>
      <c r="MQZ617" s="558"/>
      <c r="MRA617" s="558"/>
      <c r="MRB617" s="558"/>
      <c r="MRC617" s="558"/>
      <c r="MRD617" s="558"/>
      <c r="MRE617" s="558"/>
      <c r="MRF617" s="558"/>
      <c r="MRG617" s="558"/>
      <c r="MRH617" s="558"/>
      <c r="MRI617" s="558"/>
      <c r="MRJ617" s="558"/>
      <c r="MRK617" s="558"/>
      <c r="MRL617" s="558"/>
      <c r="MRM617" s="558"/>
      <c r="MRN617" s="558"/>
      <c r="MRO617" s="558"/>
      <c r="MRP617" s="558"/>
      <c r="MRQ617" s="558"/>
      <c r="MRR617" s="558"/>
      <c r="MRS617" s="558"/>
      <c r="MRT617" s="558"/>
      <c r="MRU617" s="558"/>
      <c r="MRV617" s="558"/>
      <c r="MRW617" s="558"/>
      <c r="MRX617" s="558"/>
      <c r="MRY617" s="558"/>
      <c r="MRZ617" s="558"/>
      <c r="MSA617" s="558"/>
      <c r="MSB617" s="558"/>
      <c r="MSC617" s="558"/>
      <c r="MSD617" s="558"/>
      <c r="MSE617" s="558"/>
      <c r="MSF617" s="558"/>
      <c r="MSG617" s="558"/>
      <c r="MSH617" s="558"/>
      <c r="MSI617" s="558"/>
      <c r="MSJ617" s="558"/>
      <c r="MSK617" s="558"/>
      <c r="MSL617" s="558"/>
      <c r="MSM617" s="558"/>
      <c r="MSN617" s="558"/>
      <c r="MSO617" s="558"/>
      <c r="MSP617" s="558"/>
      <c r="MSQ617" s="558"/>
      <c r="MSR617" s="558"/>
      <c r="MSS617" s="558"/>
      <c r="MST617" s="558"/>
      <c r="MSU617" s="558"/>
      <c r="MSV617" s="558"/>
      <c r="MSW617" s="558"/>
      <c r="MSX617" s="558"/>
      <c r="MSY617" s="558"/>
      <c r="MSZ617" s="558"/>
      <c r="MTA617" s="558"/>
      <c r="MTB617" s="558"/>
      <c r="MTC617" s="558"/>
      <c r="MTD617" s="558"/>
      <c r="MTE617" s="558"/>
      <c r="MTF617" s="558"/>
      <c r="MTG617" s="558"/>
      <c r="MTH617" s="558"/>
      <c r="MTI617" s="558"/>
      <c r="MTJ617" s="558"/>
      <c r="MTK617" s="558"/>
      <c r="MTL617" s="558"/>
      <c r="MTM617" s="558"/>
      <c r="MTN617" s="558"/>
      <c r="MTO617" s="558"/>
      <c r="MTP617" s="558"/>
      <c r="MTQ617" s="558"/>
      <c r="MTR617" s="558"/>
      <c r="MTS617" s="558"/>
      <c r="MTT617" s="558"/>
      <c r="MTU617" s="558"/>
      <c r="MTV617" s="558"/>
      <c r="MTW617" s="558"/>
      <c r="MTX617" s="558"/>
      <c r="MTY617" s="558"/>
      <c r="MTZ617" s="558"/>
      <c r="MUA617" s="558"/>
      <c r="MUB617" s="558"/>
      <c r="MUC617" s="558"/>
      <c r="MUD617" s="558"/>
      <c r="MUE617" s="558"/>
      <c r="MUF617" s="558"/>
      <c r="MUG617" s="558"/>
      <c r="MUH617" s="558"/>
      <c r="MUI617" s="558"/>
      <c r="MUJ617" s="558"/>
      <c r="MUK617" s="558"/>
      <c r="MUL617" s="558"/>
      <c r="MUM617" s="558"/>
      <c r="MUN617" s="558"/>
      <c r="MUO617" s="558"/>
      <c r="MUP617" s="558"/>
      <c r="MUQ617" s="558"/>
      <c r="MUR617" s="558"/>
      <c r="MUS617" s="558"/>
      <c r="MUT617" s="558"/>
      <c r="MUU617" s="558"/>
      <c r="MUV617" s="558"/>
      <c r="MUW617" s="558"/>
      <c r="MUX617" s="558"/>
      <c r="MUY617" s="558"/>
      <c r="MUZ617" s="558"/>
      <c r="MVA617" s="558"/>
      <c r="MVB617" s="558"/>
      <c r="MVC617" s="558"/>
      <c r="MVD617" s="558"/>
      <c r="MVE617" s="558"/>
      <c r="MVF617" s="558"/>
      <c r="MVG617" s="558"/>
      <c r="MVH617" s="558"/>
      <c r="MVI617" s="558"/>
      <c r="MVJ617" s="558"/>
      <c r="MVK617" s="558"/>
      <c r="MVL617" s="558"/>
      <c r="MVM617" s="558"/>
      <c r="MVN617" s="558"/>
      <c r="MVO617" s="558"/>
      <c r="MVP617" s="558"/>
      <c r="MVQ617" s="558"/>
      <c r="MVR617" s="558"/>
      <c r="MVS617" s="558"/>
      <c r="MVT617" s="558"/>
      <c r="MVU617" s="558"/>
      <c r="MVV617" s="558"/>
      <c r="MVW617" s="558"/>
      <c r="MVX617" s="558"/>
      <c r="MVY617" s="558"/>
      <c r="MVZ617" s="558"/>
      <c r="MWA617" s="558"/>
      <c r="MWB617" s="558"/>
      <c r="MWC617" s="558"/>
      <c r="MWD617" s="558"/>
      <c r="MWE617" s="558"/>
      <c r="MWF617" s="558"/>
      <c r="MWG617" s="558"/>
      <c r="MWH617" s="558"/>
      <c r="MWI617" s="558"/>
      <c r="MWJ617" s="558"/>
      <c r="MWK617" s="558"/>
      <c r="MWL617" s="558"/>
      <c r="MWM617" s="558"/>
      <c r="MWN617" s="558"/>
      <c r="MWO617" s="558"/>
      <c r="MWP617" s="558"/>
      <c r="MWQ617" s="558"/>
      <c r="MWR617" s="558"/>
      <c r="MWS617" s="558"/>
      <c r="MWT617" s="558"/>
      <c r="MWU617" s="558"/>
      <c r="MWV617" s="558"/>
      <c r="MWW617" s="558"/>
      <c r="MWX617" s="558"/>
      <c r="MWY617" s="558"/>
      <c r="MWZ617" s="558"/>
      <c r="MXA617" s="558"/>
      <c r="MXB617" s="558"/>
      <c r="MXC617" s="558"/>
      <c r="MXD617" s="558"/>
      <c r="MXE617" s="558"/>
      <c r="MXF617" s="558"/>
      <c r="MXG617" s="558"/>
      <c r="MXH617" s="558"/>
      <c r="MXI617" s="558"/>
      <c r="MXJ617" s="558"/>
      <c r="MXK617" s="558"/>
      <c r="MXL617" s="558"/>
      <c r="MXM617" s="558"/>
      <c r="MXN617" s="558"/>
      <c r="MXO617" s="558"/>
      <c r="MXP617" s="558"/>
      <c r="MXQ617" s="558"/>
      <c r="MXR617" s="558"/>
      <c r="MXS617" s="558"/>
      <c r="MXT617" s="558"/>
      <c r="MXU617" s="558"/>
      <c r="MXV617" s="558"/>
      <c r="MXW617" s="558"/>
      <c r="MXX617" s="558"/>
      <c r="MXY617" s="558"/>
      <c r="MXZ617" s="558"/>
      <c r="MYA617" s="558"/>
      <c r="MYB617" s="558"/>
      <c r="MYC617" s="558"/>
      <c r="MYD617" s="558"/>
      <c r="MYE617" s="558"/>
      <c r="MYF617" s="558"/>
      <c r="MYG617" s="558"/>
      <c r="MYH617" s="558"/>
      <c r="MYI617" s="558"/>
      <c r="MYJ617" s="558"/>
      <c r="MYK617" s="558"/>
      <c r="MYL617" s="558"/>
      <c r="MYM617" s="558"/>
      <c r="MYN617" s="558"/>
      <c r="MYO617" s="558"/>
      <c r="MYP617" s="558"/>
      <c r="MYQ617" s="558"/>
      <c r="MYR617" s="558"/>
      <c r="MYS617" s="558"/>
      <c r="MYT617" s="558"/>
      <c r="MYU617" s="558"/>
      <c r="MYV617" s="558"/>
      <c r="MYW617" s="558"/>
      <c r="MYX617" s="558"/>
      <c r="MYY617" s="558"/>
      <c r="MYZ617" s="558"/>
      <c r="MZA617" s="558"/>
      <c r="MZB617" s="558"/>
      <c r="MZC617" s="558"/>
      <c r="MZD617" s="558"/>
      <c r="MZE617" s="558"/>
      <c r="MZF617" s="558"/>
      <c r="MZG617" s="558"/>
      <c r="MZH617" s="558"/>
      <c r="MZI617" s="558"/>
      <c r="MZJ617" s="558"/>
      <c r="MZK617" s="558"/>
      <c r="MZL617" s="558"/>
      <c r="MZM617" s="558"/>
      <c r="MZN617" s="558"/>
      <c r="MZO617" s="558"/>
      <c r="MZP617" s="558"/>
      <c r="MZQ617" s="558"/>
      <c r="MZR617" s="558"/>
      <c r="MZS617" s="558"/>
      <c r="MZT617" s="558"/>
      <c r="MZU617" s="558"/>
      <c r="MZV617" s="558"/>
      <c r="MZW617" s="558"/>
      <c r="MZX617" s="558"/>
      <c r="MZY617" s="558"/>
      <c r="MZZ617" s="558"/>
      <c r="NAA617" s="558"/>
      <c r="NAB617" s="558"/>
      <c r="NAC617" s="558"/>
      <c r="NAD617" s="558"/>
      <c r="NAE617" s="558"/>
      <c r="NAF617" s="558"/>
      <c r="NAG617" s="558"/>
      <c r="NAH617" s="558"/>
      <c r="NAI617" s="558"/>
      <c r="NAJ617" s="558"/>
      <c r="NAK617" s="558"/>
      <c r="NAL617" s="558"/>
      <c r="NAM617" s="558"/>
      <c r="NAN617" s="558"/>
      <c r="NAO617" s="558"/>
      <c r="NAP617" s="558"/>
      <c r="NAQ617" s="558"/>
      <c r="NAR617" s="558"/>
      <c r="NAS617" s="558"/>
      <c r="NAT617" s="558"/>
      <c r="NAU617" s="558"/>
      <c r="NAV617" s="558"/>
      <c r="NAW617" s="558"/>
      <c r="NAX617" s="558"/>
      <c r="NAY617" s="558"/>
      <c r="NAZ617" s="558"/>
      <c r="NBA617" s="558"/>
      <c r="NBB617" s="558"/>
      <c r="NBC617" s="558"/>
      <c r="NBD617" s="558"/>
      <c r="NBE617" s="558"/>
      <c r="NBF617" s="558"/>
      <c r="NBG617" s="558"/>
      <c r="NBH617" s="558"/>
      <c r="NBI617" s="558"/>
      <c r="NBJ617" s="558"/>
      <c r="NBK617" s="558"/>
      <c r="NBL617" s="558"/>
      <c r="NBM617" s="558"/>
      <c r="NBN617" s="558"/>
      <c r="NBO617" s="558"/>
      <c r="NBP617" s="558"/>
      <c r="NBQ617" s="558"/>
      <c r="NBR617" s="558"/>
      <c r="NBS617" s="558"/>
      <c r="NBT617" s="558"/>
      <c r="NBU617" s="558"/>
      <c r="NBV617" s="558"/>
      <c r="NBW617" s="558"/>
      <c r="NBX617" s="558"/>
      <c r="NBY617" s="558"/>
      <c r="NBZ617" s="558"/>
      <c r="NCA617" s="558"/>
      <c r="NCB617" s="558"/>
      <c r="NCC617" s="558"/>
      <c r="NCD617" s="558"/>
      <c r="NCE617" s="558"/>
      <c r="NCF617" s="558"/>
      <c r="NCG617" s="558"/>
      <c r="NCH617" s="558"/>
      <c r="NCI617" s="558"/>
      <c r="NCJ617" s="558"/>
      <c r="NCK617" s="558"/>
      <c r="NCL617" s="558"/>
      <c r="NCM617" s="558"/>
      <c r="NCN617" s="558"/>
      <c r="NCO617" s="558"/>
      <c r="NCP617" s="558"/>
      <c r="NCQ617" s="558"/>
      <c r="NCR617" s="558"/>
      <c r="NCS617" s="558"/>
      <c r="NCT617" s="558"/>
      <c r="NCU617" s="558"/>
      <c r="NCV617" s="558"/>
      <c r="NCW617" s="558"/>
      <c r="NCX617" s="558"/>
      <c r="NCY617" s="558"/>
      <c r="NCZ617" s="558"/>
      <c r="NDA617" s="558"/>
      <c r="NDB617" s="558"/>
      <c r="NDC617" s="558"/>
      <c r="NDD617" s="558"/>
      <c r="NDE617" s="558"/>
      <c r="NDF617" s="558"/>
      <c r="NDG617" s="558"/>
      <c r="NDH617" s="558"/>
      <c r="NDI617" s="558"/>
      <c r="NDJ617" s="558"/>
      <c r="NDK617" s="558"/>
      <c r="NDL617" s="558"/>
      <c r="NDM617" s="558"/>
      <c r="NDN617" s="558"/>
      <c r="NDO617" s="558"/>
      <c r="NDP617" s="558"/>
      <c r="NDQ617" s="558"/>
      <c r="NDR617" s="558"/>
      <c r="NDS617" s="558"/>
      <c r="NDT617" s="558"/>
      <c r="NDU617" s="558"/>
      <c r="NDV617" s="558"/>
      <c r="NDW617" s="558"/>
      <c r="NDX617" s="558"/>
      <c r="NDY617" s="558"/>
      <c r="NDZ617" s="558"/>
      <c r="NEA617" s="558"/>
      <c r="NEB617" s="558"/>
      <c r="NEC617" s="558"/>
      <c r="NED617" s="558"/>
      <c r="NEE617" s="558"/>
      <c r="NEF617" s="558"/>
      <c r="NEG617" s="558"/>
      <c r="NEH617" s="558"/>
      <c r="NEI617" s="558"/>
      <c r="NEJ617" s="558"/>
      <c r="NEK617" s="558"/>
      <c r="NEL617" s="558"/>
      <c r="NEM617" s="558"/>
      <c r="NEN617" s="558"/>
      <c r="NEO617" s="558"/>
      <c r="NEP617" s="558"/>
      <c r="NEQ617" s="558"/>
      <c r="NER617" s="558"/>
      <c r="NES617" s="558"/>
      <c r="NET617" s="558"/>
      <c r="NEU617" s="558"/>
      <c r="NEV617" s="558"/>
      <c r="NEW617" s="558"/>
      <c r="NEX617" s="558"/>
      <c r="NEY617" s="558"/>
      <c r="NEZ617" s="558"/>
      <c r="NFA617" s="558"/>
      <c r="NFB617" s="558"/>
      <c r="NFC617" s="558"/>
      <c r="NFD617" s="558"/>
      <c r="NFE617" s="558"/>
      <c r="NFF617" s="558"/>
      <c r="NFG617" s="558"/>
      <c r="NFH617" s="558"/>
      <c r="NFI617" s="558"/>
      <c r="NFJ617" s="558"/>
      <c r="NFK617" s="558"/>
      <c r="NFL617" s="558"/>
      <c r="NFM617" s="558"/>
      <c r="NFN617" s="558"/>
      <c r="NFO617" s="558"/>
      <c r="NFP617" s="558"/>
      <c r="NFQ617" s="558"/>
      <c r="NFR617" s="558"/>
      <c r="NFS617" s="558"/>
      <c r="NFT617" s="558"/>
      <c r="NFU617" s="558"/>
      <c r="NFV617" s="558"/>
      <c r="NFW617" s="558"/>
      <c r="NFX617" s="558"/>
      <c r="NFY617" s="558"/>
      <c r="NFZ617" s="558"/>
      <c r="NGA617" s="558"/>
      <c r="NGB617" s="558"/>
      <c r="NGC617" s="558"/>
      <c r="NGD617" s="558"/>
      <c r="NGE617" s="558"/>
      <c r="NGF617" s="558"/>
      <c r="NGG617" s="558"/>
      <c r="NGH617" s="558"/>
      <c r="NGI617" s="558"/>
      <c r="NGJ617" s="558"/>
      <c r="NGK617" s="558"/>
      <c r="NGL617" s="558"/>
      <c r="NGM617" s="558"/>
      <c r="NGN617" s="558"/>
      <c r="NGO617" s="558"/>
      <c r="NGP617" s="558"/>
      <c r="NGQ617" s="558"/>
      <c r="NGR617" s="558"/>
      <c r="NGS617" s="558"/>
      <c r="NGT617" s="558"/>
      <c r="NGU617" s="558"/>
      <c r="NGV617" s="558"/>
      <c r="NGW617" s="558"/>
      <c r="NGX617" s="558"/>
      <c r="NGY617" s="558"/>
      <c r="NGZ617" s="558"/>
      <c r="NHA617" s="558"/>
      <c r="NHB617" s="558"/>
      <c r="NHC617" s="558"/>
      <c r="NHD617" s="558"/>
      <c r="NHE617" s="558"/>
      <c r="NHF617" s="558"/>
      <c r="NHG617" s="558"/>
      <c r="NHH617" s="558"/>
      <c r="NHI617" s="558"/>
      <c r="NHJ617" s="558"/>
      <c r="NHK617" s="558"/>
      <c r="NHL617" s="558"/>
      <c r="NHM617" s="558"/>
      <c r="NHN617" s="558"/>
      <c r="NHO617" s="558"/>
      <c r="NHP617" s="558"/>
      <c r="NHQ617" s="558"/>
      <c r="NHR617" s="558"/>
      <c r="NHS617" s="558"/>
      <c r="NHT617" s="558"/>
      <c r="NHU617" s="558"/>
      <c r="NHV617" s="558"/>
      <c r="NHW617" s="558"/>
      <c r="NHX617" s="558"/>
      <c r="NHY617" s="558"/>
      <c r="NHZ617" s="558"/>
      <c r="NIA617" s="558"/>
      <c r="NIB617" s="558"/>
      <c r="NIC617" s="558"/>
      <c r="NID617" s="558"/>
      <c r="NIE617" s="558"/>
      <c r="NIF617" s="558"/>
      <c r="NIG617" s="558"/>
      <c r="NIH617" s="558"/>
      <c r="NII617" s="558"/>
      <c r="NIJ617" s="558"/>
      <c r="NIK617" s="558"/>
      <c r="NIL617" s="558"/>
      <c r="NIM617" s="558"/>
      <c r="NIN617" s="558"/>
      <c r="NIO617" s="558"/>
      <c r="NIP617" s="558"/>
      <c r="NIQ617" s="558"/>
      <c r="NIR617" s="558"/>
      <c r="NIS617" s="558"/>
      <c r="NIT617" s="558"/>
      <c r="NIU617" s="558"/>
      <c r="NIV617" s="558"/>
      <c r="NIW617" s="558"/>
      <c r="NIX617" s="558"/>
      <c r="NIY617" s="558"/>
      <c r="NIZ617" s="558"/>
      <c r="NJA617" s="558"/>
      <c r="NJB617" s="558"/>
      <c r="NJC617" s="558"/>
      <c r="NJD617" s="558"/>
      <c r="NJE617" s="558"/>
      <c r="NJF617" s="558"/>
      <c r="NJG617" s="558"/>
      <c r="NJH617" s="558"/>
      <c r="NJI617" s="558"/>
      <c r="NJJ617" s="558"/>
      <c r="NJK617" s="558"/>
      <c r="NJL617" s="558"/>
      <c r="NJM617" s="558"/>
      <c r="NJN617" s="558"/>
      <c r="NJO617" s="558"/>
      <c r="NJP617" s="558"/>
      <c r="NJQ617" s="558"/>
      <c r="NJR617" s="558"/>
      <c r="NJS617" s="558"/>
      <c r="NJT617" s="558"/>
      <c r="NJU617" s="558"/>
      <c r="NJV617" s="558"/>
      <c r="NJW617" s="558"/>
      <c r="NJX617" s="558"/>
      <c r="NJY617" s="558"/>
      <c r="NJZ617" s="558"/>
      <c r="NKA617" s="558"/>
      <c r="NKB617" s="558"/>
      <c r="NKC617" s="558"/>
      <c r="NKD617" s="558"/>
      <c r="NKE617" s="558"/>
      <c r="NKF617" s="558"/>
      <c r="NKG617" s="558"/>
      <c r="NKH617" s="558"/>
      <c r="NKI617" s="558"/>
      <c r="NKJ617" s="558"/>
      <c r="NKK617" s="558"/>
      <c r="NKL617" s="558"/>
      <c r="NKM617" s="558"/>
      <c r="NKN617" s="558"/>
      <c r="NKO617" s="558"/>
      <c r="NKP617" s="558"/>
      <c r="NKQ617" s="558"/>
      <c r="NKR617" s="558"/>
      <c r="NKS617" s="558"/>
      <c r="NKT617" s="558"/>
      <c r="NKU617" s="558"/>
      <c r="NKV617" s="558"/>
      <c r="NKW617" s="558"/>
      <c r="NKX617" s="558"/>
      <c r="NKY617" s="558"/>
      <c r="NKZ617" s="558"/>
      <c r="NLA617" s="558"/>
      <c r="NLB617" s="558"/>
      <c r="NLC617" s="558"/>
      <c r="NLD617" s="558"/>
      <c r="NLE617" s="558"/>
      <c r="NLF617" s="558"/>
      <c r="NLG617" s="558"/>
      <c r="NLH617" s="558"/>
      <c r="NLI617" s="558"/>
      <c r="NLJ617" s="558"/>
      <c r="NLK617" s="558"/>
      <c r="NLL617" s="558"/>
      <c r="NLM617" s="558"/>
      <c r="NLN617" s="558"/>
      <c r="NLO617" s="558"/>
      <c r="NLP617" s="558"/>
      <c r="NLQ617" s="558"/>
      <c r="NLR617" s="558"/>
      <c r="NLS617" s="558"/>
      <c r="NLT617" s="558"/>
      <c r="NLU617" s="558"/>
      <c r="NLV617" s="558"/>
      <c r="NLW617" s="558"/>
      <c r="NLX617" s="558"/>
      <c r="NLY617" s="558"/>
      <c r="NLZ617" s="558"/>
      <c r="NMA617" s="558"/>
      <c r="NMB617" s="558"/>
      <c r="NMC617" s="558"/>
      <c r="NMD617" s="558"/>
      <c r="NME617" s="558"/>
      <c r="NMF617" s="558"/>
      <c r="NMG617" s="558"/>
      <c r="NMH617" s="558"/>
      <c r="NMI617" s="558"/>
      <c r="NMJ617" s="558"/>
      <c r="NMK617" s="558"/>
      <c r="NML617" s="558"/>
      <c r="NMM617" s="558"/>
      <c r="NMN617" s="558"/>
      <c r="NMO617" s="558"/>
      <c r="NMP617" s="558"/>
      <c r="NMQ617" s="558"/>
      <c r="NMR617" s="558"/>
      <c r="NMS617" s="558"/>
      <c r="NMT617" s="558"/>
      <c r="NMU617" s="558"/>
      <c r="NMV617" s="558"/>
      <c r="NMW617" s="558"/>
      <c r="NMX617" s="558"/>
      <c r="NMY617" s="558"/>
      <c r="NMZ617" s="558"/>
      <c r="NNA617" s="558"/>
      <c r="NNB617" s="558"/>
      <c r="NNC617" s="558"/>
      <c r="NND617" s="558"/>
      <c r="NNE617" s="558"/>
      <c r="NNF617" s="558"/>
      <c r="NNG617" s="558"/>
      <c r="NNH617" s="558"/>
      <c r="NNI617" s="558"/>
      <c r="NNJ617" s="558"/>
      <c r="NNK617" s="558"/>
      <c r="NNL617" s="558"/>
      <c r="NNM617" s="558"/>
      <c r="NNN617" s="558"/>
      <c r="NNO617" s="558"/>
      <c r="NNP617" s="558"/>
      <c r="NNQ617" s="558"/>
      <c r="NNR617" s="558"/>
      <c r="NNS617" s="558"/>
      <c r="NNT617" s="558"/>
      <c r="NNU617" s="558"/>
      <c r="NNV617" s="558"/>
      <c r="NNW617" s="558"/>
      <c r="NNX617" s="558"/>
      <c r="NNY617" s="558"/>
      <c r="NNZ617" s="558"/>
      <c r="NOA617" s="558"/>
      <c r="NOB617" s="558"/>
      <c r="NOC617" s="558"/>
      <c r="NOD617" s="558"/>
      <c r="NOE617" s="558"/>
      <c r="NOF617" s="558"/>
      <c r="NOG617" s="558"/>
      <c r="NOH617" s="558"/>
      <c r="NOI617" s="558"/>
      <c r="NOJ617" s="558"/>
      <c r="NOK617" s="558"/>
      <c r="NOL617" s="558"/>
      <c r="NOM617" s="558"/>
      <c r="NON617" s="558"/>
      <c r="NOO617" s="558"/>
      <c r="NOP617" s="558"/>
      <c r="NOQ617" s="558"/>
      <c r="NOR617" s="558"/>
      <c r="NOS617" s="558"/>
      <c r="NOT617" s="558"/>
      <c r="NOU617" s="558"/>
      <c r="NOV617" s="558"/>
      <c r="NOW617" s="558"/>
      <c r="NOX617" s="558"/>
      <c r="NOY617" s="558"/>
      <c r="NOZ617" s="558"/>
      <c r="NPA617" s="558"/>
      <c r="NPB617" s="558"/>
      <c r="NPC617" s="558"/>
      <c r="NPD617" s="558"/>
      <c r="NPE617" s="558"/>
      <c r="NPF617" s="558"/>
      <c r="NPG617" s="558"/>
      <c r="NPH617" s="558"/>
      <c r="NPI617" s="558"/>
      <c r="NPJ617" s="558"/>
      <c r="NPK617" s="558"/>
      <c r="NPL617" s="558"/>
      <c r="NPM617" s="558"/>
      <c r="NPN617" s="558"/>
      <c r="NPO617" s="558"/>
      <c r="NPP617" s="558"/>
      <c r="NPQ617" s="558"/>
      <c r="NPR617" s="558"/>
      <c r="NPS617" s="558"/>
      <c r="NPT617" s="558"/>
      <c r="NPU617" s="558"/>
      <c r="NPV617" s="558"/>
      <c r="NPW617" s="558"/>
      <c r="NPX617" s="558"/>
      <c r="NPY617" s="558"/>
      <c r="NPZ617" s="558"/>
      <c r="NQA617" s="558"/>
      <c r="NQB617" s="558"/>
      <c r="NQC617" s="558"/>
      <c r="NQD617" s="558"/>
      <c r="NQE617" s="558"/>
      <c r="NQF617" s="558"/>
      <c r="NQG617" s="558"/>
      <c r="NQH617" s="558"/>
      <c r="NQI617" s="558"/>
      <c r="NQJ617" s="558"/>
      <c r="NQK617" s="558"/>
      <c r="NQL617" s="558"/>
      <c r="NQM617" s="558"/>
      <c r="NQN617" s="558"/>
      <c r="NQO617" s="558"/>
      <c r="NQP617" s="558"/>
      <c r="NQQ617" s="558"/>
      <c r="NQR617" s="558"/>
      <c r="NQS617" s="558"/>
      <c r="NQT617" s="558"/>
      <c r="NQU617" s="558"/>
      <c r="NQV617" s="558"/>
      <c r="NQW617" s="558"/>
      <c r="NQX617" s="558"/>
      <c r="NQY617" s="558"/>
      <c r="NQZ617" s="558"/>
      <c r="NRA617" s="558"/>
      <c r="NRB617" s="558"/>
      <c r="NRC617" s="558"/>
      <c r="NRD617" s="558"/>
      <c r="NRE617" s="558"/>
      <c r="NRF617" s="558"/>
      <c r="NRG617" s="558"/>
      <c r="NRH617" s="558"/>
      <c r="NRI617" s="558"/>
      <c r="NRJ617" s="558"/>
      <c r="NRK617" s="558"/>
      <c r="NRL617" s="558"/>
      <c r="NRM617" s="558"/>
      <c r="NRN617" s="558"/>
      <c r="NRO617" s="558"/>
      <c r="NRP617" s="558"/>
      <c r="NRQ617" s="558"/>
      <c r="NRR617" s="558"/>
      <c r="NRS617" s="558"/>
      <c r="NRT617" s="558"/>
      <c r="NRU617" s="558"/>
      <c r="NRV617" s="558"/>
      <c r="NRW617" s="558"/>
      <c r="NRX617" s="558"/>
      <c r="NRY617" s="558"/>
      <c r="NRZ617" s="558"/>
      <c r="NSA617" s="558"/>
      <c r="NSB617" s="558"/>
      <c r="NSC617" s="558"/>
      <c r="NSD617" s="558"/>
      <c r="NSE617" s="558"/>
      <c r="NSF617" s="558"/>
      <c r="NSG617" s="558"/>
      <c r="NSH617" s="558"/>
      <c r="NSI617" s="558"/>
      <c r="NSJ617" s="558"/>
      <c r="NSK617" s="558"/>
      <c r="NSL617" s="558"/>
      <c r="NSM617" s="558"/>
      <c r="NSN617" s="558"/>
      <c r="NSO617" s="558"/>
      <c r="NSP617" s="558"/>
      <c r="NSQ617" s="558"/>
      <c r="NSR617" s="558"/>
      <c r="NSS617" s="558"/>
      <c r="NST617" s="558"/>
      <c r="NSU617" s="558"/>
      <c r="NSV617" s="558"/>
      <c r="NSW617" s="558"/>
      <c r="NSX617" s="558"/>
      <c r="NSY617" s="558"/>
      <c r="NSZ617" s="558"/>
      <c r="NTA617" s="558"/>
      <c r="NTB617" s="558"/>
      <c r="NTC617" s="558"/>
      <c r="NTD617" s="558"/>
      <c r="NTE617" s="558"/>
      <c r="NTF617" s="558"/>
      <c r="NTG617" s="558"/>
      <c r="NTH617" s="558"/>
      <c r="NTI617" s="558"/>
      <c r="NTJ617" s="558"/>
      <c r="NTK617" s="558"/>
      <c r="NTL617" s="558"/>
      <c r="NTM617" s="558"/>
      <c r="NTN617" s="558"/>
      <c r="NTO617" s="558"/>
      <c r="NTP617" s="558"/>
      <c r="NTQ617" s="558"/>
      <c r="NTR617" s="558"/>
      <c r="NTS617" s="558"/>
      <c r="NTT617" s="558"/>
      <c r="NTU617" s="558"/>
      <c r="NTV617" s="558"/>
      <c r="NTW617" s="558"/>
      <c r="NTX617" s="558"/>
      <c r="NTY617" s="558"/>
      <c r="NTZ617" s="558"/>
      <c r="NUA617" s="558"/>
      <c r="NUB617" s="558"/>
      <c r="NUC617" s="558"/>
      <c r="NUD617" s="558"/>
      <c r="NUE617" s="558"/>
      <c r="NUF617" s="558"/>
      <c r="NUG617" s="558"/>
      <c r="NUH617" s="558"/>
      <c r="NUI617" s="558"/>
      <c r="NUJ617" s="558"/>
      <c r="NUK617" s="558"/>
      <c r="NUL617" s="558"/>
      <c r="NUM617" s="558"/>
      <c r="NUN617" s="558"/>
      <c r="NUO617" s="558"/>
      <c r="NUP617" s="558"/>
      <c r="NUQ617" s="558"/>
      <c r="NUR617" s="558"/>
      <c r="NUS617" s="558"/>
      <c r="NUT617" s="558"/>
      <c r="NUU617" s="558"/>
      <c r="NUV617" s="558"/>
      <c r="NUW617" s="558"/>
      <c r="NUX617" s="558"/>
      <c r="NUY617" s="558"/>
      <c r="NUZ617" s="558"/>
      <c r="NVA617" s="558"/>
      <c r="NVB617" s="558"/>
      <c r="NVC617" s="558"/>
      <c r="NVD617" s="558"/>
      <c r="NVE617" s="558"/>
      <c r="NVF617" s="558"/>
      <c r="NVG617" s="558"/>
      <c r="NVH617" s="558"/>
      <c r="NVI617" s="558"/>
      <c r="NVJ617" s="558"/>
      <c r="NVK617" s="558"/>
      <c r="NVL617" s="558"/>
      <c r="NVM617" s="558"/>
      <c r="NVN617" s="558"/>
      <c r="NVO617" s="558"/>
      <c r="NVP617" s="558"/>
      <c r="NVQ617" s="558"/>
      <c r="NVR617" s="558"/>
      <c r="NVS617" s="558"/>
      <c r="NVT617" s="558"/>
      <c r="NVU617" s="558"/>
      <c r="NVV617" s="558"/>
      <c r="NVW617" s="558"/>
      <c r="NVX617" s="558"/>
      <c r="NVY617" s="558"/>
      <c r="NVZ617" s="558"/>
      <c r="NWA617" s="558"/>
      <c r="NWB617" s="558"/>
      <c r="NWC617" s="558"/>
      <c r="NWD617" s="558"/>
      <c r="NWE617" s="558"/>
      <c r="NWF617" s="558"/>
      <c r="NWG617" s="558"/>
      <c r="NWH617" s="558"/>
      <c r="NWI617" s="558"/>
      <c r="NWJ617" s="558"/>
      <c r="NWK617" s="558"/>
      <c r="NWL617" s="558"/>
      <c r="NWM617" s="558"/>
      <c r="NWN617" s="558"/>
      <c r="NWO617" s="558"/>
      <c r="NWP617" s="558"/>
      <c r="NWQ617" s="558"/>
      <c r="NWR617" s="558"/>
      <c r="NWS617" s="558"/>
      <c r="NWT617" s="558"/>
      <c r="NWU617" s="558"/>
      <c r="NWV617" s="558"/>
      <c r="NWW617" s="558"/>
      <c r="NWX617" s="558"/>
      <c r="NWY617" s="558"/>
      <c r="NWZ617" s="558"/>
      <c r="NXA617" s="558"/>
      <c r="NXB617" s="558"/>
      <c r="NXC617" s="558"/>
      <c r="NXD617" s="558"/>
      <c r="NXE617" s="558"/>
      <c r="NXF617" s="558"/>
      <c r="NXG617" s="558"/>
      <c r="NXH617" s="558"/>
      <c r="NXI617" s="558"/>
      <c r="NXJ617" s="558"/>
      <c r="NXK617" s="558"/>
      <c r="NXL617" s="558"/>
      <c r="NXM617" s="558"/>
      <c r="NXN617" s="558"/>
      <c r="NXO617" s="558"/>
      <c r="NXP617" s="558"/>
      <c r="NXQ617" s="558"/>
      <c r="NXR617" s="558"/>
      <c r="NXS617" s="558"/>
      <c r="NXT617" s="558"/>
      <c r="NXU617" s="558"/>
      <c r="NXV617" s="558"/>
      <c r="NXW617" s="558"/>
      <c r="NXX617" s="558"/>
      <c r="NXY617" s="558"/>
      <c r="NXZ617" s="558"/>
      <c r="NYA617" s="558"/>
      <c r="NYB617" s="558"/>
      <c r="NYC617" s="558"/>
      <c r="NYD617" s="558"/>
      <c r="NYE617" s="558"/>
      <c r="NYF617" s="558"/>
      <c r="NYG617" s="558"/>
      <c r="NYH617" s="558"/>
      <c r="NYI617" s="558"/>
      <c r="NYJ617" s="558"/>
      <c r="NYK617" s="558"/>
      <c r="NYL617" s="558"/>
      <c r="NYM617" s="558"/>
      <c r="NYN617" s="558"/>
      <c r="NYO617" s="558"/>
      <c r="NYP617" s="558"/>
      <c r="NYQ617" s="558"/>
      <c r="NYR617" s="558"/>
      <c r="NYS617" s="558"/>
      <c r="NYT617" s="558"/>
      <c r="NYU617" s="558"/>
      <c r="NYV617" s="558"/>
      <c r="NYW617" s="558"/>
      <c r="NYX617" s="558"/>
      <c r="NYY617" s="558"/>
      <c r="NYZ617" s="558"/>
      <c r="NZA617" s="558"/>
      <c r="NZB617" s="558"/>
      <c r="NZC617" s="558"/>
      <c r="NZD617" s="558"/>
      <c r="NZE617" s="558"/>
      <c r="NZF617" s="558"/>
      <c r="NZG617" s="558"/>
      <c r="NZH617" s="558"/>
      <c r="NZI617" s="558"/>
      <c r="NZJ617" s="558"/>
      <c r="NZK617" s="558"/>
      <c r="NZL617" s="558"/>
      <c r="NZM617" s="558"/>
      <c r="NZN617" s="558"/>
      <c r="NZO617" s="558"/>
      <c r="NZP617" s="558"/>
      <c r="NZQ617" s="558"/>
      <c r="NZR617" s="558"/>
      <c r="NZS617" s="558"/>
      <c r="NZT617" s="558"/>
      <c r="NZU617" s="558"/>
      <c r="NZV617" s="558"/>
      <c r="NZW617" s="558"/>
      <c r="NZX617" s="558"/>
      <c r="NZY617" s="558"/>
      <c r="NZZ617" s="558"/>
      <c r="OAA617" s="558"/>
      <c r="OAB617" s="558"/>
      <c r="OAC617" s="558"/>
      <c r="OAD617" s="558"/>
      <c r="OAE617" s="558"/>
      <c r="OAF617" s="558"/>
      <c r="OAG617" s="558"/>
      <c r="OAH617" s="558"/>
      <c r="OAI617" s="558"/>
      <c r="OAJ617" s="558"/>
      <c r="OAK617" s="558"/>
      <c r="OAL617" s="558"/>
      <c r="OAM617" s="558"/>
      <c r="OAN617" s="558"/>
      <c r="OAO617" s="558"/>
      <c r="OAP617" s="558"/>
      <c r="OAQ617" s="558"/>
      <c r="OAR617" s="558"/>
      <c r="OAS617" s="558"/>
      <c r="OAT617" s="558"/>
      <c r="OAU617" s="558"/>
      <c r="OAV617" s="558"/>
      <c r="OAW617" s="558"/>
      <c r="OAX617" s="558"/>
      <c r="OAY617" s="558"/>
      <c r="OAZ617" s="558"/>
      <c r="OBA617" s="558"/>
      <c r="OBB617" s="558"/>
      <c r="OBC617" s="558"/>
      <c r="OBD617" s="558"/>
      <c r="OBE617" s="558"/>
      <c r="OBF617" s="558"/>
      <c r="OBG617" s="558"/>
      <c r="OBH617" s="558"/>
      <c r="OBI617" s="558"/>
      <c r="OBJ617" s="558"/>
      <c r="OBK617" s="558"/>
      <c r="OBL617" s="558"/>
      <c r="OBM617" s="558"/>
      <c r="OBN617" s="558"/>
      <c r="OBO617" s="558"/>
      <c r="OBP617" s="558"/>
      <c r="OBQ617" s="558"/>
      <c r="OBR617" s="558"/>
      <c r="OBS617" s="558"/>
      <c r="OBT617" s="558"/>
      <c r="OBU617" s="558"/>
      <c r="OBV617" s="558"/>
      <c r="OBW617" s="558"/>
      <c r="OBX617" s="558"/>
      <c r="OBY617" s="558"/>
      <c r="OBZ617" s="558"/>
      <c r="OCA617" s="558"/>
      <c r="OCB617" s="558"/>
      <c r="OCC617" s="558"/>
      <c r="OCD617" s="558"/>
      <c r="OCE617" s="558"/>
      <c r="OCF617" s="558"/>
      <c r="OCG617" s="558"/>
      <c r="OCH617" s="558"/>
      <c r="OCI617" s="558"/>
      <c r="OCJ617" s="558"/>
      <c r="OCK617" s="558"/>
      <c r="OCL617" s="558"/>
      <c r="OCM617" s="558"/>
      <c r="OCN617" s="558"/>
      <c r="OCO617" s="558"/>
      <c r="OCP617" s="558"/>
      <c r="OCQ617" s="558"/>
      <c r="OCR617" s="558"/>
      <c r="OCS617" s="558"/>
      <c r="OCT617" s="558"/>
      <c r="OCU617" s="558"/>
      <c r="OCV617" s="558"/>
      <c r="OCW617" s="558"/>
      <c r="OCX617" s="558"/>
      <c r="OCY617" s="558"/>
      <c r="OCZ617" s="558"/>
      <c r="ODA617" s="558"/>
      <c r="ODB617" s="558"/>
      <c r="ODC617" s="558"/>
      <c r="ODD617" s="558"/>
      <c r="ODE617" s="558"/>
      <c r="ODF617" s="558"/>
      <c r="ODG617" s="558"/>
      <c r="ODH617" s="558"/>
      <c r="ODI617" s="558"/>
      <c r="ODJ617" s="558"/>
      <c r="ODK617" s="558"/>
      <c r="ODL617" s="558"/>
      <c r="ODM617" s="558"/>
      <c r="ODN617" s="558"/>
      <c r="ODO617" s="558"/>
      <c r="ODP617" s="558"/>
      <c r="ODQ617" s="558"/>
      <c r="ODR617" s="558"/>
      <c r="ODS617" s="558"/>
      <c r="ODT617" s="558"/>
      <c r="ODU617" s="558"/>
      <c r="ODV617" s="558"/>
      <c r="ODW617" s="558"/>
      <c r="ODX617" s="558"/>
      <c r="ODY617" s="558"/>
      <c r="ODZ617" s="558"/>
      <c r="OEA617" s="558"/>
      <c r="OEB617" s="558"/>
      <c r="OEC617" s="558"/>
      <c r="OED617" s="558"/>
      <c r="OEE617" s="558"/>
      <c r="OEF617" s="558"/>
      <c r="OEG617" s="558"/>
      <c r="OEH617" s="558"/>
      <c r="OEI617" s="558"/>
      <c r="OEJ617" s="558"/>
      <c r="OEK617" s="558"/>
      <c r="OEL617" s="558"/>
      <c r="OEM617" s="558"/>
      <c r="OEN617" s="558"/>
      <c r="OEO617" s="558"/>
      <c r="OEP617" s="558"/>
      <c r="OEQ617" s="558"/>
      <c r="OER617" s="558"/>
      <c r="OES617" s="558"/>
      <c r="OET617" s="558"/>
      <c r="OEU617" s="558"/>
      <c r="OEV617" s="558"/>
      <c r="OEW617" s="558"/>
      <c r="OEX617" s="558"/>
      <c r="OEY617" s="558"/>
      <c r="OEZ617" s="558"/>
      <c r="OFA617" s="558"/>
      <c r="OFB617" s="558"/>
      <c r="OFC617" s="558"/>
      <c r="OFD617" s="558"/>
      <c r="OFE617" s="558"/>
      <c r="OFF617" s="558"/>
      <c r="OFG617" s="558"/>
      <c r="OFH617" s="558"/>
      <c r="OFI617" s="558"/>
      <c r="OFJ617" s="558"/>
      <c r="OFK617" s="558"/>
      <c r="OFL617" s="558"/>
      <c r="OFM617" s="558"/>
      <c r="OFN617" s="558"/>
      <c r="OFO617" s="558"/>
      <c r="OFP617" s="558"/>
      <c r="OFQ617" s="558"/>
      <c r="OFR617" s="558"/>
      <c r="OFS617" s="558"/>
      <c r="OFT617" s="558"/>
      <c r="OFU617" s="558"/>
      <c r="OFV617" s="558"/>
      <c r="OFW617" s="558"/>
      <c r="OFX617" s="558"/>
      <c r="OFY617" s="558"/>
      <c r="OFZ617" s="558"/>
      <c r="OGA617" s="558"/>
      <c r="OGB617" s="558"/>
      <c r="OGC617" s="558"/>
      <c r="OGD617" s="558"/>
      <c r="OGE617" s="558"/>
      <c r="OGF617" s="558"/>
      <c r="OGG617" s="558"/>
      <c r="OGH617" s="558"/>
      <c r="OGI617" s="558"/>
      <c r="OGJ617" s="558"/>
      <c r="OGK617" s="558"/>
      <c r="OGL617" s="558"/>
      <c r="OGM617" s="558"/>
      <c r="OGN617" s="558"/>
      <c r="OGO617" s="558"/>
      <c r="OGP617" s="558"/>
      <c r="OGQ617" s="558"/>
      <c r="OGR617" s="558"/>
      <c r="OGS617" s="558"/>
      <c r="OGT617" s="558"/>
      <c r="OGU617" s="558"/>
      <c r="OGV617" s="558"/>
      <c r="OGW617" s="558"/>
      <c r="OGX617" s="558"/>
      <c r="OGY617" s="558"/>
      <c r="OGZ617" s="558"/>
      <c r="OHA617" s="558"/>
      <c r="OHB617" s="558"/>
      <c r="OHC617" s="558"/>
      <c r="OHD617" s="558"/>
      <c r="OHE617" s="558"/>
      <c r="OHF617" s="558"/>
      <c r="OHG617" s="558"/>
      <c r="OHH617" s="558"/>
      <c r="OHI617" s="558"/>
      <c r="OHJ617" s="558"/>
      <c r="OHK617" s="558"/>
      <c r="OHL617" s="558"/>
      <c r="OHM617" s="558"/>
      <c r="OHN617" s="558"/>
      <c r="OHO617" s="558"/>
      <c r="OHP617" s="558"/>
      <c r="OHQ617" s="558"/>
      <c r="OHR617" s="558"/>
      <c r="OHS617" s="558"/>
      <c r="OHT617" s="558"/>
      <c r="OHU617" s="558"/>
      <c r="OHV617" s="558"/>
      <c r="OHW617" s="558"/>
      <c r="OHX617" s="558"/>
      <c r="OHY617" s="558"/>
      <c r="OHZ617" s="558"/>
      <c r="OIA617" s="558"/>
      <c r="OIB617" s="558"/>
      <c r="OIC617" s="558"/>
      <c r="OID617" s="558"/>
      <c r="OIE617" s="558"/>
      <c r="OIF617" s="558"/>
      <c r="OIG617" s="558"/>
      <c r="OIH617" s="558"/>
      <c r="OII617" s="558"/>
      <c r="OIJ617" s="558"/>
      <c r="OIK617" s="558"/>
      <c r="OIL617" s="558"/>
      <c r="OIM617" s="558"/>
      <c r="OIN617" s="558"/>
      <c r="OIO617" s="558"/>
      <c r="OIP617" s="558"/>
      <c r="OIQ617" s="558"/>
      <c r="OIR617" s="558"/>
      <c r="OIS617" s="558"/>
      <c r="OIT617" s="558"/>
      <c r="OIU617" s="558"/>
      <c r="OIV617" s="558"/>
      <c r="OIW617" s="558"/>
      <c r="OIX617" s="558"/>
      <c r="OIY617" s="558"/>
      <c r="OIZ617" s="558"/>
      <c r="OJA617" s="558"/>
      <c r="OJB617" s="558"/>
      <c r="OJC617" s="558"/>
      <c r="OJD617" s="558"/>
      <c r="OJE617" s="558"/>
      <c r="OJF617" s="558"/>
      <c r="OJG617" s="558"/>
      <c r="OJH617" s="558"/>
      <c r="OJI617" s="558"/>
      <c r="OJJ617" s="558"/>
      <c r="OJK617" s="558"/>
      <c r="OJL617" s="558"/>
      <c r="OJM617" s="558"/>
      <c r="OJN617" s="558"/>
      <c r="OJO617" s="558"/>
      <c r="OJP617" s="558"/>
      <c r="OJQ617" s="558"/>
      <c r="OJR617" s="558"/>
      <c r="OJS617" s="558"/>
      <c r="OJT617" s="558"/>
      <c r="OJU617" s="558"/>
      <c r="OJV617" s="558"/>
      <c r="OJW617" s="558"/>
      <c r="OJX617" s="558"/>
      <c r="OJY617" s="558"/>
      <c r="OJZ617" s="558"/>
      <c r="OKA617" s="558"/>
      <c r="OKB617" s="558"/>
      <c r="OKC617" s="558"/>
      <c r="OKD617" s="558"/>
      <c r="OKE617" s="558"/>
      <c r="OKF617" s="558"/>
      <c r="OKG617" s="558"/>
      <c r="OKH617" s="558"/>
      <c r="OKI617" s="558"/>
      <c r="OKJ617" s="558"/>
      <c r="OKK617" s="558"/>
      <c r="OKL617" s="558"/>
      <c r="OKM617" s="558"/>
      <c r="OKN617" s="558"/>
      <c r="OKO617" s="558"/>
      <c r="OKP617" s="558"/>
      <c r="OKQ617" s="558"/>
      <c r="OKR617" s="558"/>
      <c r="OKS617" s="558"/>
      <c r="OKT617" s="558"/>
      <c r="OKU617" s="558"/>
      <c r="OKV617" s="558"/>
      <c r="OKW617" s="558"/>
      <c r="OKX617" s="558"/>
      <c r="OKY617" s="558"/>
      <c r="OKZ617" s="558"/>
      <c r="OLA617" s="558"/>
      <c r="OLB617" s="558"/>
      <c r="OLC617" s="558"/>
      <c r="OLD617" s="558"/>
      <c r="OLE617" s="558"/>
      <c r="OLF617" s="558"/>
      <c r="OLG617" s="558"/>
      <c r="OLH617" s="558"/>
      <c r="OLI617" s="558"/>
      <c r="OLJ617" s="558"/>
      <c r="OLK617" s="558"/>
      <c r="OLL617" s="558"/>
      <c r="OLM617" s="558"/>
      <c r="OLN617" s="558"/>
      <c r="OLO617" s="558"/>
      <c r="OLP617" s="558"/>
      <c r="OLQ617" s="558"/>
      <c r="OLR617" s="558"/>
      <c r="OLS617" s="558"/>
      <c r="OLT617" s="558"/>
      <c r="OLU617" s="558"/>
      <c r="OLV617" s="558"/>
      <c r="OLW617" s="558"/>
      <c r="OLX617" s="558"/>
      <c r="OLY617" s="558"/>
      <c r="OLZ617" s="558"/>
      <c r="OMA617" s="558"/>
      <c r="OMB617" s="558"/>
      <c r="OMC617" s="558"/>
      <c r="OMD617" s="558"/>
      <c r="OME617" s="558"/>
      <c r="OMF617" s="558"/>
      <c r="OMG617" s="558"/>
      <c r="OMH617" s="558"/>
      <c r="OMI617" s="558"/>
      <c r="OMJ617" s="558"/>
      <c r="OMK617" s="558"/>
      <c r="OML617" s="558"/>
      <c r="OMM617" s="558"/>
      <c r="OMN617" s="558"/>
      <c r="OMO617" s="558"/>
      <c r="OMP617" s="558"/>
      <c r="OMQ617" s="558"/>
      <c r="OMR617" s="558"/>
      <c r="OMS617" s="558"/>
      <c r="OMT617" s="558"/>
      <c r="OMU617" s="558"/>
      <c r="OMV617" s="558"/>
      <c r="OMW617" s="558"/>
      <c r="OMX617" s="558"/>
      <c r="OMY617" s="558"/>
      <c r="OMZ617" s="558"/>
      <c r="ONA617" s="558"/>
      <c r="ONB617" s="558"/>
      <c r="ONC617" s="558"/>
      <c r="OND617" s="558"/>
      <c r="ONE617" s="558"/>
      <c r="ONF617" s="558"/>
      <c r="ONG617" s="558"/>
      <c r="ONH617" s="558"/>
      <c r="ONI617" s="558"/>
      <c r="ONJ617" s="558"/>
      <c r="ONK617" s="558"/>
      <c r="ONL617" s="558"/>
      <c r="ONM617" s="558"/>
      <c r="ONN617" s="558"/>
      <c r="ONO617" s="558"/>
      <c r="ONP617" s="558"/>
      <c r="ONQ617" s="558"/>
      <c r="ONR617" s="558"/>
      <c r="ONS617" s="558"/>
      <c r="ONT617" s="558"/>
      <c r="ONU617" s="558"/>
      <c r="ONV617" s="558"/>
      <c r="ONW617" s="558"/>
      <c r="ONX617" s="558"/>
      <c r="ONY617" s="558"/>
      <c r="ONZ617" s="558"/>
      <c r="OOA617" s="558"/>
      <c r="OOB617" s="558"/>
      <c r="OOC617" s="558"/>
      <c r="OOD617" s="558"/>
      <c r="OOE617" s="558"/>
      <c r="OOF617" s="558"/>
      <c r="OOG617" s="558"/>
      <c r="OOH617" s="558"/>
      <c r="OOI617" s="558"/>
      <c r="OOJ617" s="558"/>
      <c r="OOK617" s="558"/>
      <c r="OOL617" s="558"/>
      <c r="OOM617" s="558"/>
      <c r="OON617" s="558"/>
      <c r="OOO617" s="558"/>
      <c r="OOP617" s="558"/>
      <c r="OOQ617" s="558"/>
      <c r="OOR617" s="558"/>
      <c r="OOS617" s="558"/>
      <c r="OOT617" s="558"/>
      <c r="OOU617" s="558"/>
      <c r="OOV617" s="558"/>
      <c r="OOW617" s="558"/>
      <c r="OOX617" s="558"/>
      <c r="OOY617" s="558"/>
      <c r="OOZ617" s="558"/>
      <c r="OPA617" s="558"/>
      <c r="OPB617" s="558"/>
      <c r="OPC617" s="558"/>
      <c r="OPD617" s="558"/>
      <c r="OPE617" s="558"/>
      <c r="OPF617" s="558"/>
      <c r="OPG617" s="558"/>
      <c r="OPH617" s="558"/>
      <c r="OPI617" s="558"/>
      <c r="OPJ617" s="558"/>
      <c r="OPK617" s="558"/>
      <c r="OPL617" s="558"/>
      <c r="OPM617" s="558"/>
      <c r="OPN617" s="558"/>
      <c r="OPO617" s="558"/>
      <c r="OPP617" s="558"/>
      <c r="OPQ617" s="558"/>
      <c r="OPR617" s="558"/>
      <c r="OPS617" s="558"/>
      <c r="OPT617" s="558"/>
      <c r="OPU617" s="558"/>
      <c r="OPV617" s="558"/>
      <c r="OPW617" s="558"/>
      <c r="OPX617" s="558"/>
      <c r="OPY617" s="558"/>
      <c r="OPZ617" s="558"/>
      <c r="OQA617" s="558"/>
      <c r="OQB617" s="558"/>
      <c r="OQC617" s="558"/>
      <c r="OQD617" s="558"/>
      <c r="OQE617" s="558"/>
      <c r="OQF617" s="558"/>
      <c r="OQG617" s="558"/>
      <c r="OQH617" s="558"/>
      <c r="OQI617" s="558"/>
      <c r="OQJ617" s="558"/>
      <c r="OQK617" s="558"/>
      <c r="OQL617" s="558"/>
      <c r="OQM617" s="558"/>
      <c r="OQN617" s="558"/>
      <c r="OQO617" s="558"/>
      <c r="OQP617" s="558"/>
      <c r="OQQ617" s="558"/>
      <c r="OQR617" s="558"/>
      <c r="OQS617" s="558"/>
      <c r="OQT617" s="558"/>
      <c r="OQU617" s="558"/>
      <c r="OQV617" s="558"/>
      <c r="OQW617" s="558"/>
      <c r="OQX617" s="558"/>
      <c r="OQY617" s="558"/>
      <c r="OQZ617" s="558"/>
      <c r="ORA617" s="558"/>
      <c r="ORB617" s="558"/>
      <c r="ORC617" s="558"/>
      <c r="ORD617" s="558"/>
      <c r="ORE617" s="558"/>
      <c r="ORF617" s="558"/>
      <c r="ORG617" s="558"/>
      <c r="ORH617" s="558"/>
      <c r="ORI617" s="558"/>
      <c r="ORJ617" s="558"/>
      <c r="ORK617" s="558"/>
      <c r="ORL617" s="558"/>
      <c r="ORM617" s="558"/>
      <c r="ORN617" s="558"/>
      <c r="ORO617" s="558"/>
      <c r="ORP617" s="558"/>
      <c r="ORQ617" s="558"/>
      <c r="ORR617" s="558"/>
      <c r="ORS617" s="558"/>
      <c r="ORT617" s="558"/>
      <c r="ORU617" s="558"/>
      <c r="ORV617" s="558"/>
      <c r="ORW617" s="558"/>
      <c r="ORX617" s="558"/>
      <c r="ORY617" s="558"/>
      <c r="ORZ617" s="558"/>
      <c r="OSA617" s="558"/>
      <c r="OSB617" s="558"/>
      <c r="OSC617" s="558"/>
      <c r="OSD617" s="558"/>
      <c r="OSE617" s="558"/>
      <c r="OSF617" s="558"/>
      <c r="OSG617" s="558"/>
      <c r="OSH617" s="558"/>
      <c r="OSI617" s="558"/>
      <c r="OSJ617" s="558"/>
      <c r="OSK617" s="558"/>
      <c r="OSL617" s="558"/>
      <c r="OSM617" s="558"/>
      <c r="OSN617" s="558"/>
      <c r="OSO617" s="558"/>
      <c r="OSP617" s="558"/>
      <c r="OSQ617" s="558"/>
      <c r="OSR617" s="558"/>
      <c r="OSS617" s="558"/>
      <c r="OST617" s="558"/>
      <c r="OSU617" s="558"/>
      <c r="OSV617" s="558"/>
      <c r="OSW617" s="558"/>
      <c r="OSX617" s="558"/>
      <c r="OSY617" s="558"/>
      <c r="OSZ617" s="558"/>
      <c r="OTA617" s="558"/>
      <c r="OTB617" s="558"/>
      <c r="OTC617" s="558"/>
      <c r="OTD617" s="558"/>
      <c r="OTE617" s="558"/>
      <c r="OTF617" s="558"/>
      <c r="OTG617" s="558"/>
      <c r="OTH617" s="558"/>
      <c r="OTI617" s="558"/>
      <c r="OTJ617" s="558"/>
      <c r="OTK617" s="558"/>
      <c r="OTL617" s="558"/>
      <c r="OTM617" s="558"/>
      <c r="OTN617" s="558"/>
      <c r="OTO617" s="558"/>
      <c r="OTP617" s="558"/>
      <c r="OTQ617" s="558"/>
      <c r="OTR617" s="558"/>
      <c r="OTS617" s="558"/>
      <c r="OTT617" s="558"/>
      <c r="OTU617" s="558"/>
      <c r="OTV617" s="558"/>
      <c r="OTW617" s="558"/>
      <c r="OTX617" s="558"/>
      <c r="OTY617" s="558"/>
      <c r="OTZ617" s="558"/>
      <c r="OUA617" s="558"/>
      <c r="OUB617" s="558"/>
      <c r="OUC617" s="558"/>
      <c r="OUD617" s="558"/>
      <c r="OUE617" s="558"/>
      <c r="OUF617" s="558"/>
      <c r="OUG617" s="558"/>
      <c r="OUH617" s="558"/>
      <c r="OUI617" s="558"/>
      <c r="OUJ617" s="558"/>
      <c r="OUK617" s="558"/>
      <c r="OUL617" s="558"/>
      <c r="OUM617" s="558"/>
      <c r="OUN617" s="558"/>
      <c r="OUO617" s="558"/>
      <c r="OUP617" s="558"/>
      <c r="OUQ617" s="558"/>
      <c r="OUR617" s="558"/>
      <c r="OUS617" s="558"/>
      <c r="OUT617" s="558"/>
      <c r="OUU617" s="558"/>
      <c r="OUV617" s="558"/>
      <c r="OUW617" s="558"/>
      <c r="OUX617" s="558"/>
      <c r="OUY617" s="558"/>
      <c r="OUZ617" s="558"/>
      <c r="OVA617" s="558"/>
      <c r="OVB617" s="558"/>
      <c r="OVC617" s="558"/>
      <c r="OVD617" s="558"/>
      <c r="OVE617" s="558"/>
      <c r="OVF617" s="558"/>
      <c r="OVG617" s="558"/>
      <c r="OVH617" s="558"/>
      <c r="OVI617" s="558"/>
      <c r="OVJ617" s="558"/>
      <c r="OVK617" s="558"/>
      <c r="OVL617" s="558"/>
      <c r="OVM617" s="558"/>
      <c r="OVN617" s="558"/>
      <c r="OVO617" s="558"/>
      <c r="OVP617" s="558"/>
      <c r="OVQ617" s="558"/>
      <c r="OVR617" s="558"/>
      <c r="OVS617" s="558"/>
      <c r="OVT617" s="558"/>
      <c r="OVU617" s="558"/>
      <c r="OVV617" s="558"/>
      <c r="OVW617" s="558"/>
      <c r="OVX617" s="558"/>
      <c r="OVY617" s="558"/>
      <c r="OVZ617" s="558"/>
      <c r="OWA617" s="558"/>
      <c r="OWB617" s="558"/>
      <c r="OWC617" s="558"/>
      <c r="OWD617" s="558"/>
      <c r="OWE617" s="558"/>
      <c r="OWF617" s="558"/>
      <c r="OWG617" s="558"/>
      <c r="OWH617" s="558"/>
      <c r="OWI617" s="558"/>
      <c r="OWJ617" s="558"/>
      <c r="OWK617" s="558"/>
      <c r="OWL617" s="558"/>
      <c r="OWM617" s="558"/>
      <c r="OWN617" s="558"/>
      <c r="OWO617" s="558"/>
      <c r="OWP617" s="558"/>
      <c r="OWQ617" s="558"/>
      <c r="OWR617" s="558"/>
      <c r="OWS617" s="558"/>
      <c r="OWT617" s="558"/>
      <c r="OWU617" s="558"/>
      <c r="OWV617" s="558"/>
      <c r="OWW617" s="558"/>
      <c r="OWX617" s="558"/>
      <c r="OWY617" s="558"/>
      <c r="OWZ617" s="558"/>
      <c r="OXA617" s="558"/>
      <c r="OXB617" s="558"/>
      <c r="OXC617" s="558"/>
      <c r="OXD617" s="558"/>
      <c r="OXE617" s="558"/>
      <c r="OXF617" s="558"/>
      <c r="OXG617" s="558"/>
      <c r="OXH617" s="558"/>
      <c r="OXI617" s="558"/>
      <c r="OXJ617" s="558"/>
      <c r="OXK617" s="558"/>
      <c r="OXL617" s="558"/>
      <c r="OXM617" s="558"/>
      <c r="OXN617" s="558"/>
      <c r="OXO617" s="558"/>
      <c r="OXP617" s="558"/>
      <c r="OXQ617" s="558"/>
      <c r="OXR617" s="558"/>
      <c r="OXS617" s="558"/>
      <c r="OXT617" s="558"/>
      <c r="OXU617" s="558"/>
      <c r="OXV617" s="558"/>
      <c r="OXW617" s="558"/>
      <c r="OXX617" s="558"/>
      <c r="OXY617" s="558"/>
      <c r="OXZ617" s="558"/>
      <c r="OYA617" s="558"/>
      <c r="OYB617" s="558"/>
      <c r="OYC617" s="558"/>
      <c r="OYD617" s="558"/>
      <c r="OYE617" s="558"/>
      <c r="OYF617" s="558"/>
      <c r="OYG617" s="558"/>
      <c r="OYH617" s="558"/>
      <c r="OYI617" s="558"/>
      <c r="OYJ617" s="558"/>
      <c r="OYK617" s="558"/>
      <c r="OYL617" s="558"/>
      <c r="OYM617" s="558"/>
      <c r="OYN617" s="558"/>
      <c r="OYO617" s="558"/>
      <c r="OYP617" s="558"/>
      <c r="OYQ617" s="558"/>
      <c r="OYR617" s="558"/>
      <c r="OYS617" s="558"/>
      <c r="OYT617" s="558"/>
      <c r="OYU617" s="558"/>
      <c r="OYV617" s="558"/>
      <c r="OYW617" s="558"/>
      <c r="OYX617" s="558"/>
      <c r="OYY617" s="558"/>
      <c r="OYZ617" s="558"/>
      <c r="OZA617" s="558"/>
      <c r="OZB617" s="558"/>
      <c r="OZC617" s="558"/>
      <c r="OZD617" s="558"/>
      <c r="OZE617" s="558"/>
      <c r="OZF617" s="558"/>
      <c r="OZG617" s="558"/>
      <c r="OZH617" s="558"/>
      <c r="OZI617" s="558"/>
      <c r="OZJ617" s="558"/>
      <c r="OZK617" s="558"/>
      <c r="OZL617" s="558"/>
      <c r="OZM617" s="558"/>
      <c r="OZN617" s="558"/>
      <c r="OZO617" s="558"/>
      <c r="OZP617" s="558"/>
      <c r="OZQ617" s="558"/>
      <c r="OZR617" s="558"/>
      <c r="OZS617" s="558"/>
      <c r="OZT617" s="558"/>
      <c r="OZU617" s="558"/>
      <c r="OZV617" s="558"/>
      <c r="OZW617" s="558"/>
      <c r="OZX617" s="558"/>
      <c r="OZY617" s="558"/>
      <c r="OZZ617" s="558"/>
      <c r="PAA617" s="558"/>
      <c r="PAB617" s="558"/>
      <c r="PAC617" s="558"/>
      <c r="PAD617" s="558"/>
      <c r="PAE617" s="558"/>
      <c r="PAF617" s="558"/>
      <c r="PAG617" s="558"/>
      <c r="PAH617" s="558"/>
      <c r="PAI617" s="558"/>
      <c r="PAJ617" s="558"/>
      <c r="PAK617" s="558"/>
      <c r="PAL617" s="558"/>
      <c r="PAM617" s="558"/>
      <c r="PAN617" s="558"/>
      <c r="PAO617" s="558"/>
      <c r="PAP617" s="558"/>
      <c r="PAQ617" s="558"/>
      <c r="PAR617" s="558"/>
      <c r="PAS617" s="558"/>
      <c r="PAT617" s="558"/>
      <c r="PAU617" s="558"/>
      <c r="PAV617" s="558"/>
      <c r="PAW617" s="558"/>
      <c r="PAX617" s="558"/>
      <c r="PAY617" s="558"/>
      <c r="PAZ617" s="558"/>
      <c r="PBA617" s="558"/>
      <c r="PBB617" s="558"/>
      <c r="PBC617" s="558"/>
      <c r="PBD617" s="558"/>
      <c r="PBE617" s="558"/>
      <c r="PBF617" s="558"/>
      <c r="PBG617" s="558"/>
      <c r="PBH617" s="558"/>
      <c r="PBI617" s="558"/>
      <c r="PBJ617" s="558"/>
      <c r="PBK617" s="558"/>
      <c r="PBL617" s="558"/>
      <c r="PBM617" s="558"/>
      <c r="PBN617" s="558"/>
      <c r="PBO617" s="558"/>
      <c r="PBP617" s="558"/>
      <c r="PBQ617" s="558"/>
      <c r="PBR617" s="558"/>
      <c r="PBS617" s="558"/>
      <c r="PBT617" s="558"/>
      <c r="PBU617" s="558"/>
      <c r="PBV617" s="558"/>
      <c r="PBW617" s="558"/>
      <c r="PBX617" s="558"/>
      <c r="PBY617" s="558"/>
      <c r="PBZ617" s="558"/>
      <c r="PCA617" s="558"/>
      <c r="PCB617" s="558"/>
      <c r="PCC617" s="558"/>
      <c r="PCD617" s="558"/>
      <c r="PCE617" s="558"/>
      <c r="PCF617" s="558"/>
      <c r="PCG617" s="558"/>
      <c r="PCH617" s="558"/>
      <c r="PCI617" s="558"/>
      <c r="PCJ617" s="558"/>
      <c r="PCK617" s="558"/>
      <c r="PCL617" s="558"/>
      <c r="PCM617" s="558"/>
      <c r="PCN617" s="558"/>
      <c r="PCO617" s="558"/>
      <c r="PCP617" s="558"/>
      <c r="PCQ617" s="558"/>
      <c r="PCR617" s="558"/>
      <c r="PCS617" s="558"/>
      <c r="PCT617" s="558"/>
      <c r="PCU617" s="558"/>
      <c r="PCV617" s="558"/>
      <c r="PCW617" s="558"/>
      <c r="PCX617" s="558"/>
      <c r="PCY617" s="558"/>
      <c r="PCZ617" s="558"/>
      <c r="PDA617" s="558"/>
      <c r="PDB617" s="558"/>
      <c r="PDC617" s="558"/>
      <c r="PDD617" s="558"/>
      <c r="PDE617" s="558"/>
      <c r="PDF617" s="558"/>
      <c r="PDG617" s="558"/>
      <c r="PDH617" s="558"/>
      <c r="PDI617" s="558"/>
      <c r="PDJ617" s="558"/>
      <c r="PDK617" s="558"/>
      <c r="PDL617" s="558"/>
      <c r="PDM617" s="558"/>
      <c r="PDN617" s="558"/>
      <c r="PDO617" s="558"/>
      <c r="PDP617" s="558"/>
      <c r="PDQ617" s="558"/>
      <c r="PDR617" s="558"/>
      <c r="PDS617" s="558"/>
      <c r="PDT617" s="558"/>
      <c r="PDU617" s="558"/>
      <c r="PDV617" s="558"/>
      <c r="PDW617" s="558"/>
      <c r="PDX617" s="558"/>
      <c r="PDY617" s="558"/>
      <c r="PDZ617" s="558"/>
      <c r="PEA617" s="558"/>
      <c r="PEB617" s="558"/>
      <c r="PEC617" s="558"/>
      <c r="PED617" s="558"/>
      <c r="PEE617" s="558"/>
      <c r="PEF617" s="558"/>
      <c r="PEG617" s="558"/>
      <c r="PEH617" s="558"/>
      <c r="PEI617" s="558"/>
      <c r="PEJ617" s="558"/>
      <c r="PEK617" s="558"/>
      <c r="PEL617" s="558"/>
      <c r="PEM617" s="558"/>
      <c r="PEN617" s="558"/>
      <c r="PEO617" s="558"/>
      <c r="PEP617" s="558"/>
      <c r="PEQ617" s="558"/>
      <c r="PER617" s="558"/>
      <c r="PES617" s="558"/>
      <c r="PET617" s="558"/>
      <c r="PEU617" s="558"/>
      <c r="PEV617" s="558"/>
      <c r="PEW617" s="558"/>
      <c r="PEX617" s="558"/>
      <c r="PEY617" s="558"/>
      <c r="PEZ617" s="558"/>
      <c r="PFA617" s="558"/>
      <c r="PFB617" s="558"/>
      <c r="PFC617" s="558"/>
      <c r="PFD617" s="558"/>
      <c r="PFE617" s="558"/>
      <c r="PFF617" s="558"/>
      <c r="PFG617" s="558"/>
      <c r="PFH617" s="558"/>
      <c r="PFI617" s="558"/>
      <c r="PFJ617" s="558"/>
      <c r="PFK617" s="558"/>
      <c r="PFL617" s="558"/>
      <c r="PFM617" s="558"/>
      <c r="PFN617" s="558"/>
      <c r="PFO617" s="558"/>
      <c r="PFP617" s="558"/>
      <c r="PFQ617" s="558"/>
      <c r="PFR617" s="558"/>
      <c r="PFS617" s="558"/>
      <c r="PFT617" s="558"/>
      <c r="PFU617" s="558"/>
      <c r="PFV617" s="558"/>
      <c r="PFW617" s="558"/>
      <c r="PFX617" s="558"/>
      <c r="PFY617" s="558"/>
      <c r="PFZ617" s="558"/>
      <c r="PGA617" s="558"/>
      <c r="PGB617" s="558"/>
      <c r="PGC617" s="558"/>
      <c r="PGD617" s="558"/>
      <c r="PGE617" s="558"/>
      <c r="PGF617" s="558"/>
      <c r="PGG617" s="558"/>
      <c r="PGH617" s="558"/>
      <c r="PGI617" s="558"/>
      <c r="PGJ617" s="558"/>
      <c r="PGK617" s="558"/>
      <c r="PGL617" s="558"/>
      <c r="PGM617" s="558"/>
      <c r="PGN617" s="558"/>
      <c r="PGO617" s="558"/>
      <c r="PGP617" s="558"/>
      <c r="PGQ617" s="558"/>
      <c r="PGR617" s="558"/>
      <c r="PGS617" s="558"/>
      <c r="PGT617" s="558"/>
      <c r="PGU617" s="558"/>
      <c r="PGV617" s="558"/>
      <c r="PGW617" s="558"/>
      <c r="PGX617" s="558"/>
      <c r="PGY617" s="558"/>
      <c r="PGZ617" s="558"/>
      <c r="PHA617" s="558"/>
      <c r="PHB617" s="558"/>
      <c r="PHC617" s="558"/>
      <c r="PHD617" s="558"/>
      <c r="PHE617" s="558"/>
      <c r="PHF617" s="558"/>
      <c r="PHG617" s="558"/>
      <c r="PHH617" s="558"/>
      <c r="PHI617" s="558"/>
      <c r="PHJ617" s="558"/>
      <c r="PHK617" s="558"/>
      <c r="PHL617" s="558"/>
      <c r="PHM617" s="558"/>
      <c r="PHN617" s="558"/>
      <c r="PHO617" s="558"/>
      <c r="PHP617" s="558"/>
      <c r="PHQ617" s="558"/>
      <c r="PHR617" s="558"/>
      <c r="PHS617" s="558"/>
      <c r="PHT617" s="558"/>
      <c r="PHU617" s="558"/>
      <c r="PHV617" s="558"/>
      <c r="PHW617" s="558"/>
      <c r="PHX617" s="558"/>
      <c r="PHY617" s="558"/>
      <c r="PHZ617" s="558"/>
      <c r="PIA617" s="558"/>
      <c r="PIB617" s="558"/>
      <c r="PIC617" s="558"/>
      <c r="PID617" s="558"/>
      <c r="PIE617" s="558"/>
      <c r="PIF617" s="558"/>
      <c r="PIG617" s="558"/>
      <c r="PIH617" s="558"/>
      <c r="PII617" s="558"/>
      <c r="PIJ617" s="558"/>
      <c r="PIK617" s="558"/>
      <c r="PIL617" s="558"/>
      <c r="PIM617" s="558"/>
      <c r="PIN617" s="558"/>
      <c r="PIO617" s="558"/>
      <c r="PIP617" s="558"/>
      <c r="PIQ617" s="558"/>
      <c r="PIR617" s="558"/>
      <c r="PIS617" s="558"/>
      <c r="PIT617" s="558"/>
      <c r="PIU617" s="558"/>
      <c r="PIV617" s="558"/>
      <c r="PIW617" s="558"/>
      <c r="PIX617" s="558"/>
      <c r="PIY617" s="558"/>
      <c r="PIZ617" s="558"/>
      <c r="PJA617" s="558"/>
      <c r="PJB617" s="558"/>
      <c r="PJC617" s="558"/>
      <c r="PJD617" s="558"/>
      <c r="PJE617" s="558"/>
      <c r="PJF617" s="558"/>
      <c r="PJG617" s="558"/>
      <c r="PJH617" s="558"/>
      <c r="PJI617" s="558"/>
      <c r="PJJ617" s="558"/>
      <c r="PJK617" s="558"/>
      <c r="PJL617" s="558"/>
      <c r="PJM617" s="558"/>
      <c r="PJN617" s="558"/>
      <c r="PJO617" s="558"/>
      <c r="PJP617" s="558"/>
      <c r="PJQ617" s="558"/>
      <c r="PJR617" s="558"/>
      <c r="PJS617" s="558"/>
      <c r="PJT617" s="558"/>
      <c r="PJU617" s="558"/>
      <c r="PJV617" s="558"/>
      <c r="PJW617" s="558"/>
      <c r="PJX617" s="558"/>
      <c r="PJY617" s="558"/>
      <c r="PJZ617" s="558"/>
      <c r="PKA617" s="558"/>
      <c r="PKB617" s="558"/>
      <c r="PKC617" s="558"/>
      <c r="PKD617" s="558"/>
      <c r="PKE617" s="558"/>
      <c r="PKF617" s="558"/>
      <c r="PKG617" s="558"/>
      <c r="PKH617" s="558"/>
      <c r="PKI617" s="558"/>
      <c r="PKJ617" s="558"/>
      <c r="PKK617" s="558"/>
      <c r="PKL617" s="558"/>
      <c r="PKM617" s="558"/>
      <c r="PKN617" s="558"/>
      <c r="PKO617" s="558"/>
      <c r="PKP617" s="558"/>
      <c r="PKQ617" s="558"/>
      <c r="PKR617" s="558"/>
      <c r="PKS617" s="558"/>
      <c r="PKT617" s="558"/>
      <c r="PKU617" s="558"/>
      <c r="PKV617" s="558"/>
      <c r="PKW617" s="558"/>
      <c r="PKX617" s="558"/>
      <c r="PKY617" s="558"/>
      <c r="PKZ617" s="558"/>
      <c r="PLA617" s="558"/>
      <c r="PLB617" s="558"/>
      <c r="PLC617" s="558"/>
      <c r="PLD617" s="558"/>
      <c r="PLE617" s="558"/>
      <c r="PLF617" s="558"/>
      <c r="PLG617" s="558"/>
      <c r="PLH617" s="558"/>
      <c r="PLI617" s="558"/>
      <c r="PLJ617" s="558"/>
      <c r="PLK617" s="558"/>
      <c r="PLL617" s="558"/>
      <c r="PLM617" s="558"/>
      <c r="PLN617" s="558"/>
      <c r="PLO617" s="558"/>
      <c r="PLP617" s="558"/>
      <c r="PLQ617" s="558"/>
      <c r="PLR617" s="558"/>
      <c r="PLS617" s="558"/>
      <c r="PLT617" s="558"/>
      <c r="PLU617" s="558"/>
      <c r="PLV617" s="558"/>
      <c r="PLW617" s="558"/>
      <c r="PLX617" s="558"/>
      <c r="PLY617" s="558"/>
      <c r="PLZ617" s="558"/>
      <c r="PMA617" s="558"/>
      <c r="PMB617" s="558"/>
      <c r="PMC617" s="558"/>
      <c r="PMD617" s="558"/>
      <c r="PME617" s="558"/>
      <c r="PMF617" s="558"/>
      <c r="PMG617" s="558"/>
      <c r="PMH617" s="558"/>
      <c r="PMI617" s="558"/>
      <c r="PMJ617" s="558"/>
      <c r="PMK617" s="558"/>
      <c r="PML617" s="558"/>
      <c r="PMM617" s="558"/>
      <c r="PMN617" s="558"/>
      <c r="PMO617" s="558"/>
      <c r="PMP617" s="558"/>
      <c r="PMQ617" s="558"/>
      <c r="PMR617" s="558"/>
      <c r="PMS617" s="558"/>
      <c r="PMT617" s="558"/>
      <c r="PMU617" s="558"/>
      <c r="PMV617" s="558"/>
      <c r="PMW617" s="558"/>
      <c r="PMX617" s="558"/>
      <c r="PMY617" s="558"/>
      <c r="PMZ617" s="558"/>
      <c r="PNA617" s="558"/>
      <c r="PNB617" s="558"/>
      <c r="PNC617" s="558"/>
      <c r="PND617" s="558"/>
      <c r="PNE617" s="558"/>
      <c r="PNF617" s="558"/>
      <c r="PNG617" s="558"/>
      <c r="PNH617" s="558"/>
      <c r="PNI617" s="558"/>
      <c r="PNJ617" s="558"/>
      <c r="PNK617" s="558"/>
      <c r="PNL617" s="558"/>
      <c r="PNM617" s="558"/>
      <c r="PNN617" s="558"/>
      <c r="PNO617" s="558"/>
      <c r="PNP617" s="558"/>
      <c r="PNQ617" s="558"/>
      <c r="PNR617" s="558"/>
      <c r="PNS617" s="558"/>
      <c r="PNT617" s="558"/>
      <c r="PNU617" s="558"/>
      <c r="PNV617" s="558"/>
      <c r="PNW617" s="558"/>
      <c r="PNX617" s="558"/>
      <c r="PNY617" s="558"/>
      <c r="PNZ617" s="558"/>
      <c r="POA617" s="558"/>
      <c r="POB617" s="558"/>
      <c r="POC617" s="558"/>
      <c r="POD617" s="558"/>
      <c r="POE617" s="558"/>
      <c r="POF617" s="558"/>
      <c r="POG617" s="558"/>
      <c r="POH617" s="558"/>
      <c r="POI617" s="558"/>
      <c r="POJ617" s="558"/>
      <c r="POK617" s="558"/>
      <c r="POL617" s="558"/>
      <c r="POM617" s="558"/>
      <c r="PON617" s="558"/>
      <c r="POO617" s="558"/>
      <c r="POP617" s="558"/>
      <c r="POQ617" s="558"/>
      <c r="POR617" s="558"/>
      <c r="POS617" s="558"/>
      <c r="POT617" s="558"/>
      <c r="POU617" s="558"/>
      <c r="POV617" s="558"/>
      <c r="POW617" s="558"/>
      <c r="POX617" s="558"/>
      <c r="POY617" s="558"/>
      <c r="POZ617" s="558"/>
      <c r="PPA617" s="558"/>
      <c r="PPB617" s="558"/>
      <c r="PPC617" s="558"/>
      <c r="PPD617" s="558"/>
      <c r="PPE617" s="558"/>
      <c r="PPF617" s="558"/>
      <c r="PPG617" s="558"/>
      <c r="PPH617" s="558"/>
      <c r="PPI617" s="558"/>
      <c r="PPJ617" s="558"/>
      <c r="PPK617" s="558"/>
      <c r="PPL617" s="558"/>
      <c r="PPM617" s="558"/>
      <c r="PPN617" s="558"/>
      <c r="PPO617" s="558"/>
      <c r="PPP617" s="558"/>
      <c r="PPQ617" s="558"/>
      <c r="PPR617" s="558"/>
      <c r="PPS617" s="558"/>
      <c r="PPT617" s="558"/>
      <c r="PPU617" s="558"/>
      <c r="PPV617" s="558"/>
      <c r="PPW617" s="558"/>
      <c r="PPX617" s="558"/>
      <c r="PPY617" s="558"/>
      <c r="PPZ617" s="558"/>
      <c r="PQA617" s="558"/>
      <c r="PQB617" s="558"/>
      <c r="PQC617" s="558"/>
      <c r="PQD617" s="558"/>
      <c r="PQE617" s="558"/>
      <c r="PQF617" s="558"/>
      <c r="PQG617" s="558"/>
      <c r="PQH617" s="558"/>
      <c r="PQI617" s="558"/>
      <c r="PQJ617" s="558"/>
      <c r="PQK617" s="558"/>
      <c r="PQL617" s="558"/>
      <c r="PQM617" s="558"/>
      <c r="PQN617" s="558"/>
      <c r="PQO617" s="558"/>
      <c r="PQP617" s="558"/>
      <c r="PQQ617" s="558"/>
      <c r="PQR617" s="558"/>
      <c r="PQS617" s="558"/>
      <c r="PQT617" s="558"/>
      <c r="PQU617" s="558"/>
      <c r="PQV617" s="558"/>
      <c r="PQW617" s="558"/>
      <c r="PQX617" s="558"/>
      <c r="PQY617" s="558"/>
      <c r="PQZ617" s="558"/>
      <c r="PRA617" s="558"/>
      <c r="PRB617" s="558"/>
      <c r="PRC617" s="558"/>
      <c r="PRD617" s="558"/>
      <c r="PRE617" s="558"/>
      <c r="PRF617" s="558"/>
      <c r="PRG617" s="558"/>
      <c r="PRH617" s="558"/>
      <c r="PRI617" s="558"/>
      <c r="PRJ617" s="558"/>
      <c r="PRK617" s="558"/>
      <c r="PRL617" s="558"/>
      <c r="PRM617" s="558"/>
      <c r="PRN617" s="558"/>
      <c r="PRO617" s="558"/>
      <c r="PRP617" s="558"/>
      <c r="PRQ617" s="558"/>
      <c r="PRR617" s="558"/>
      <c r="PRS617" s="558"/>
      <c r="PRT617" s="558"/>
      <c r="PRU617" s="558"/>
      <c r="PRV617" s="558"/>
      <c r="PRW617" s="558"/>
      <c r="PRX617" s="558"/>
      <c r="PRY617" s="558"/>
      <c r="PRZ617" s="558"/>
      <c r="PSA617" s="558"/>
      <c r="PSB617" s="558"/>
      <c r="PSC617" s="558"/>
      <c r="PSD617" s="558"/>
      <c r="PSE617" s="558"/>
      <c r="PSF617" s="558"/>
      <c r="PSG617" s="558"/>
      <c r="PSH617" s="558"/>
      <c r="PSI617" s="558"/>
      <c r="PSJ617" s="558"/>
      <c r="PSK617" s="558"/>
      <c r="PSL617" s="558"/>
      <c r="PSM617" s="558"/>
      <c r="PSN617" s="558"/>
      <c r="PSO617" s="558"/>
      <c r="PSP617" s="558"/>
      <c r="PSQ617" s="558"/>
      <c r="PSR617" s="558"/>
      <c r="PSS617" s="558"/>
      <c r="PST617" s="558"/>
      <c r="PSU617" s="558"/>
      <c r="PSV617" s="558"/>
      <c r="PSW617" s="558"/>
      <c r="PSX617" s="558"/>
      <c r="PSY617" s="558"/>
      <c r="PSZ617" s="558"/>
      <c r="PTA617" s="558"/>
      <c r="PTB617" s="558"/>
      <c r="PTC617" s="558"/>
      <c r="PTD617" s="558"/>
      <c r="PTE617" s="558"/>
      <c r="PTF617" s="558"/>
      <c r="PTG617" s="558"/>
      <c r="PTH617" s="558"/>
      <c r="PTI617" s="558"/>
      <c r="PTJ617" s="558"/>
      <c r="PTK617" s="558"/>
      <c r="PTL617" s="558"/>
      <c r="PTM617" s="558"/>
      <c r="PTN617" s="558"/>
      <c r="PTO617" s="558"/>
      <c r="PTP617" s="558"/>
      <c r="PTQ617" s="558"/>
      <c r="PTR617" s="558"/>
      <c r="PTS617" s="558"/>
      <c r="PTT617" s="558"/>
      <c r="PTU617" s="558"/>
      <c r="PTV617" s="558"/>
      <c r="PTW617" s="558"/>
      <c r="PTX617" s="558"/>
      <c r="PTY617" s="558"/>
      <c r="PTZ617" s="558"/>
      <c r="PUA617" s="558"/>
      <c r="PUB617" s="558"/>
      <c r="PUC617" s="558"/>
      <c r="PUD617" s="558"/>
      <c r="PUE617" s="558"/>
      <c r="PUF617" s="558"/>
      <c r="PUG617" s="558"/>
      <c r="PUH617" s="558"/>
      <c r="PUI617" s="558"/>
      <c r="PUJ617" s="558"/>
      <c r="PUK617" s="558"/>
      <c r="PUL617" s="558"/>
      <c r="PUM617" s="558"/>
      <c r="PUN617" s="558"/>
      <c r="PUO617" s="558"/>
      <c r="PUP617" s="558"/>
      <c r="PUQ617" s="558"/>
      <c r="PUR617" s="558"/>
      <c r="PUS617" s="558"/>
      <c r="PUT617" s="558"/>
      <c r="PUU617" s="558"/>
      <c r="PUV617" s="558"/>
      <c r="PUW617" s="558"/>
      <c r="PUX617" s="558"/>
      <c r="PUY617" s="558"/>
      <c r="PUZ617" s="558"/>
      <c r="PVA617" s="558"/>
      <c r="PVB617" s="558"/>
      <c r="PVC617" s="558"/>
      <c r="PVD617" s="558"/>
      <c r="PVE617" s="558"/>
      <c r="PVF617" s="558"/>
      <c r="PVG617" s="558"/>
      <c r="PVH617" s="558"/>
      <c r="PVI617" s="558"/>
      <c r="PVJ617" s="558"/>
      <c r="PVK617" s="558"/>
      <c r="PVL617" s="558"/>
      <c r="PVM617" s="558"/>
      <c r="PVN617" s="558"/>
      <c r="PVO617" s="558"/>
      <c r="PVP617" s="558"/>
      <c r="PVQ617" s="558"/>
      <c r="PVR617" s="558"/>
      <c r="PVS617" s="558"/>
      <c r="PVT617" s="558"/>
      <c r="PVU617" s="558"/>
      <c r="PVV617" s="558"/>
      <c r="PVW617" s="558"/>
      <c r="PVX617" s="558"/>
      <c r="PVY617" s="558"/>
      <c r="PVZ617" s="558"/>
      <c r="PWA617" s="558"/>
      <c r="PWB617" s="558"/>
      <c r="PWC617" s="558"/>
      <c r="PWD617" s="558"/>
      <c r="PWE617" s="558"/>
      <c r="PWF617" s="558"/>
      <c r="PWG617" s="558"/>
      <c r="PWH617" s="558"/>
      <c r="PWI617" s="558"/>
      <c r="PWJ617" s="558"/>
      <c r="PWK617" s="558"/>
      <c r="PWL617" s="558"/>
      <c r="PWM617" s="558"/>
      <c r="PWN617" s="558"/>
      <c r="PWO617" s="558"/>
      <c r="PWP617" s="558"/>
      <c r="PWQ617" s="558"/>
      <c r="PWR617" s="558"/>
      <c r="PWS617" s="558"/>
      <c r="PWT617" s="558"/>
      <c r="PWU617" s="558"/>
      <c r="PWV617" s="558"/>
      <c r="PWW617" s="558"/>
      <c r="PWX617" s="558"/>
      <c r="PWY617" s="558"/>
      <c r="PWZ617" s="558"/>
      <c r="PXA617" s="558"/>
      <c r="PXB617" s="558"/>
      <c r="PXC617" s="558"/>
      <c r="PXD617" s="558"/>
      <c r="PXE617" s="558"/>
      <c r="PXF617" s="558"/>
      <c r="PXG617" s="558"/>
      <c r="PXH617" s="558"/>
      <c r="PXI617" s="558"/>
      <c r="PXJ617" s="558"/>
      <c r="PXK617" s="558"/>
      <c r="PXL617" s="558"/>
      <c r="PXM617" s="558"/>
      <c r="PXN617" s="558"/>
      <c r="PXO617" s="558"/>
      <c r="PXP617" s="558"/>
      <c r="PXQ617" s="558"/>
      <c r="PXR617" s="558"/>
      <c r="PXS617" s="558"/>
      <c r="PXT617" s="558"/>
      <c r="PXU617" s="558"/>
      <c r="PXV617" s="558"/>
      <c r="PXW617" s="558"/>
      <c r="PXX617" s="558"/>
      <c r="PXY617" s="558"/>
      <c r="PXZ617" s="558"/>
      <c r="PYA617" s="558"/>
      <c r="PYB617" s="558"/>
      <c r="PYC617" s="558"/>
      <c r="PYD617" s="558"/>
      <c r="PYE617" s="558"/>
      <c r="PYF617" s="558"/>
      <c r="PYG617" s="558"/>
      <c r="PYH617" s="558"/>
      <c r="PYI617" s="558"/>
      <c r="PYJ617" s="558"/>
      <c r="PYK617" s="558"/>
      <c r="PYL617" s="558"/>
      <c r="PYM617" s="558"/>
      <c r="PYN617" s="558"/>
      <c r="PYO617" s="558"/>
      <c r="PYP617" s="558"/>
      <c r="PYQ617" s="558"/>
      <c r="PYR617" s="558"/>
      <c r="PYS617" s="558"/>
      <c r="PYT617" s="558"/>
      <c r="PYU617" s="558"/>
      <c r="PYV617" s="558"/>
      <c r="PYW617" s="558"/>
      <c r="PYX617" s="558"/>
      <c r="PYY617" s="558"/>
      <c r="PYZ617" s="558"/>
      <c r="PZA617" s="558"/>
      <c r="PZB617" s="558"/>
      <c r="PZC617" s="558"/>
      <c r="PZD617" s="558"/>
      <c r="PZE617" s="558"/>
      <c r="PZF617" s="558"/>
      <c r="PZG617" s="558"/>
      <c r="PZH617" s="558"/>
      <c r="PZI617" s="558"/>
      <c r="PZJ617" s="558"/>
      <c r="PZK617" s="558"/>
      <c r="PZL617" s="558"/>
      <c r="PZM617" s="558"/>
      <c r="PZN617" s="558"/>
      <c r="PZO617" s="558"/>
      <c r="PZP617" s="558"/>
      <c r="PZQ617" s="558"/>
      <c r="PZR617" s="558"/>
      <c r="PZS617" s="558"/>
      <c r="PZT617" s="558"/>
      <c r="PZU617" s="558"/>
      <c r="PZV617" s="558"/>
      <c r="PZW617" s="558"/>
      <c r="PZX617" s="558"/>
      <c r="PZY617" s="558"/>
      <c r="PZZ617" s="558"/>
      <c r="QAA617" s="558"/>
      <c r="QAB617" s="558"/>
      <c r="QAC617" s="558"/>
      <c r="QAD617" s="558"/>
      <c r="QAE617" s="558"/>
      <c r="QAF617" s="558"/>
      <c r="QAG617" s="558"/>
      <c r="QAH617" s="558"/>
      <c r="QAI617" s="558"/>
      <c r="QAJ617" s="558"/>
      <c r="QAK617" s="558"/>
      <c r="QAL617" s="558"/>
      <c r="QAM617" s="558"/>
      <c r="QAN617" s="558"/>
      <c r="QAO617" s="558"/>
      <c r="QAP617" s="558"/>
      <c r="QAQ617" s="558"/>
      <c r="QAR617" s="558"/>
      <c r="QAS617" s="558"/>
      <c r="QAT617" s="558"/>
      <c r="QAU617" s="558"/>
      <c r="QAV617" s="558"/>
      <c r="QAW617" s="558"/>
      <c r="QAX617" s="558"/>
      <c r="QAY617" s="558"/>
      <c r="QAZ617" s="558"/>
      <c r="QBA617" s="558"/>
      <c r="QBB617" s="558"/>
      <c r="QBC617" s="558"/>
      <c r="QBD617" s="558"/>
      <c r="QBE617" s="558"/>
      <c r="QBF617" s="558"/>
      <c r="QBG617" s="558"/>
      <c r="QBH617" s="558"/>
      <c r="QBI617" s="558"/>
      <c r="QBJ617" s="558"/>
      <c r="QBK617" s="558"/>
      <c r="QBL617" s="558"/>
      <c r="QBM617" s="558"/>
      <c r="QBN617" s="558"/>
      <c r="QBO617" s="558"/>
      <c r="QBP617" s="558"/>
      <c r="QBQ617" s="558"/>
      <c r="QBR617" s="558"/>
      <c r="QBS617" s="558"/>
      <c r="QBT617" s="558"/>
      <c r="QBU617" s="558"/>
      <c r="QBV617" s="558"/>
      <c r="QBW617" s="558"/>
      <c r="QBX617" s="558"/>
      <c r="QBY617" s="558"/>
      <c r="QBZ617" s="558"/>
      <c r="QCA617" s="558"/>
      <c r="QCB617" s="558"/>
      <c r="QCC617" s="558"/>
      <c r="QCD617" s="558"/>
      <c r="QCE617" s="558"/>
      <c r="QCF617" s="558"/>
      <c r="QCG617" s="558"/>
      <c r="QCH617" s="558"/>
      <c r="QCI617" s="558"/>
      <c r="QCJ617" s="558"/>
      <c r="QCK617" s="558"/>
      <c r="QCL617" s="558"/>
      <c r="QCM617" s="558"/>
      <c r="QCN617" s="558"/>
      <c r="QCO617" s="558"/>
      <c r="QCP617" s="558"/>
      <c r="QCQ617" s="558"/>
      <c r="QCR617" s="558"/>
      <c r="QCS617" s="558"/>
      <c r="QCT617" s="558"/>
      <c r="QCU617" s="558"/>
      <c r="QCV617" s="558"/>
      <c r="QCW617" s="558"/>
      <c r="QCX617" s="558"/>
      <c r="QCY617" s="558"/>
      <c r="QCZ617" s="558"/>
      <c r="QDA617" s="558"/>
      <c r="QDB617" s="558"/>
      <c r="QDC617" s="558"/>
      <c r="QDD617" s="558"/>
      <c r="QDE617" s="558"/>
      <c r="QDF617" s="558"/>
      <c r="QDG617" s="558"/>
      <c r="QDH617" s="558"/>
      <c r="QDI617" s="558"/>
      <c r="QDJ617" s="558"/>
      <c r="QDK617" s="558"/>
      <c r="QDL617" s="558"/>
      <c r="QDM617" s="558"/>
      <c r="QDN617" s="558"/>
      <c r="QDO617" s="558"/>
      <c r="QDP617" s="558"/>
      <c r="QDQ617" s="558"/>
      <c r="QDR617" s="558"/>
      <c r="QDS617" s="558"/>
      <c r="QDT617" s="558"/>
      <c r="QDU617" s="558"/>
      <c r="QDV617" s="558"/>
      <c r="QDW617" s="558"/>
      <c r="QDX617" s="558"/>
      <c r="QDY617" s="558"/>
      <c r="QDZ617" s="558"/>
      <c r="QEA617" s="558"/>
      <c r="QEB617" s="558"/>
      <c r="QEC617" s="558"/>
      <c r="QED617" s="558"/>
      <c r="QEE617" s="558"/>
      <c r="QEF617" s="558"/>
      <c r="QEG617" s="558"/>
      <c r="QEH617" s="558"/>
      <c r="QEI617" s="558"/>
      <c r="QEJ617" s="558"/>
      <c r="QEK617" s="558"/>
      <c r="QEL617" s="558"/>
      <c r="QEM617" s="558"/>
      <c r="QEN617" s="558"/>
      <c r="QEO617" s="558"/>
      <c r="QEP617" s="558"/>
      <c r="QEQ617" s="558"/>
      <c r="QER617" s="558"/>
      <c r="QES617" s="558"/>
      <c r="QET617" s="558"/>
      <c r="QEU617" s="558"/>
      <c r="QEV617" s="558"/>
      <c r="QEW617" s="558"/>
      <c r="QEX617" s="558"/>
      <c r="QEY617" s="558"/>
      <c r="QEZ617" s="558"/>
      <c r="QFA617" s="558"/>
      <c r="QFB617" s="558"/>
      <c r="QFC617" s="558"/>
      <c r="QFD617" s="558"/>
      <c r="QFE617" s="558"/>
      <c r="QFF617" s="558"/>
      <c r="QFG617" s="558"/>
      <c r="QFH617" s="558"/>
      <c r="QFI617" s="558"/>
      <c r="QFJ617" s="558"/>
      <c r="QFK617" s="558"/>
      <c r="QFL617" s="558"/>
      <c r="QFM617" s="558"/>
      <c r="QFN617" s="558"/>
      <c r="QFO617" s="558"/>
      <c r="QFP617" s="558"/>
      <c r="QFQ617" s="558"/>
      <c r="QFR617" s="558"/>
      <c r="QFS617" s="558"/>
      <c r="QFT617" s="558"/>
      <c r="QFU617" s="558"/>
      <c r="QFV617" s="558"/>
      <c r="QFW617" s="558"/>
      <c r="QFX617" s="558"/>
      <c r="QFY617" s="558"/>
      <c r="QFZ617" s="558"/>
      <c r="QGA617" s="558"/>
      <c r="QGB617" s="558"/>
      <c r="QGC617" s="558"/>
      <c r="QGD617" s="558"/>
      <c r="QGE617" s="558"/>
      <c r="QGF617" s="558"/>
      <c r="QGG617" s="558"/>
      <c r="QGH617" s="558"/>
      <c r="QGI617" s="558"/>
      <c r="QGJ617" s="558"/>
      <c r="QGK617" s="558"/>
      <c r="QGL617" s="558"/>
      <c r="QGM617" s="558"/>
      <c r="QGN617" s="558"/>
      <c r="QGO617" s="558"/>
      <c r="QGP617" s="558"/>
      <c r="QGQ617" s="558"/>
      <c r="QGR617" s="558"/>
      <c r="QGS617" s="558"/>
      <c r="QGT617" s="558"/>
      <c r="QGU617" s="558"/>
      <c r="QGV617" s="558"/>
      <c r="QGW617" s="558"/>
      <c r="QGX617" s="558"/>
      <c r="QGY617" s="558"/>
      <c r="QGZ617" s="558"/>
      <c r="QHA617" s="558"/>
      <c r="QHB617" s="558"/>
      <c r="QHC617" s="558"/>
      <c r="QHD617" s="558"/>
      <c r="QHE617" s="558"/>
      <c r="QHF617" s="558"/>
      <c r="QHG617" s="558"/>
      <c r="QHH617" s="558"/>
      <c r="QHI617" s="558"/>
      <c r="QHJ617" s="558"/>
      <c r="QHK617" s="558"/>
      <c r="QHL617" s="558"/>
      <c r="QHM617" s="558"/>
      <c r="QHN617" s="558"/>
      <c r="QHO617" s="558"/>
      <c r="QHP617" s="558"/>
      <c r="QHQ617" s="558"/>
      <c r="QHR617" s="558"/>
      <c r="QHS617" s="558"/>
      <c r="QHT617" s="558"/>
      <c r="QHU617" s="558"/>
      <c r="QHV617" s="558"/>
      <c r="QHW617" s="558"/>
      <c r="QHX617" s="558"/>
      <c r="QHY617" s="558"/>
      <c r="QHZ617" s="558"/>
      <c r="QIA617" s="558"/>
      <c r="QIB617" s="558"/>
      <c r="QIC617" s="558"/>
      <c r="QID617" s="558"/>
      <c r="QIE617" s="558"/>
      <c r="QIF617" s="558"/>
      <c r="QIG617" s="558"/>
      <c r="QIH617" s="558"/>
      <c r="QII617" s="558"/>
      <c r="QIJ617" s="558"/>
      <c r="QIK617" s="558"/>
      <c r="QIL617" s="558"/>
      <c r="QIM617" s="558"/>
      <c r="QIN617" s="558"/>
      <c r="QIO617" s="558"/>
      <c r="QIP617" s="558"/>
      <c r="QIQ617" s="558"/>
      <c r="QIR617" s="558"/>
      <c r="QIS617" s="558"/>
      <c r="QIT617" s="558"/>
      <c r="QIU617" s="558"/>
      <c r="QIV617" s="558"/>
      <c r="QIW617" s="558"/>
      <c r="QIX617" s="558"/>
      <c r="QIY617" s="558"/>
      <c r="QIZ617" s="558"/>
      <c r="QJA617" s="558"/>
      <c r="QJB617" s="558"/>
      <c r="QJC617" s="558"/>
      <c r="QJD617" s="558"/>
      <c r="QJE617" s="558"/>
      <c r="QJF617" s="558"/>
      <c r="QJG617" s="558"/>
      <c r="QJH617" s="558"/>
      <c r="QJI617" s="558"/>
      <c r="QJJ617" s="558"/>
      <c r="QJK617" s="558"/>
      <c r="QJL617" s="558"/>
      <c r="QJM617" s="558"/>
      <c r="QJN617" s="558"/>
      <c r="QJO617" s="558"/>
      <c r="QJP617" s="558"/>
      <c r="QJQ617" s="558"/>
      <c r="QJR617" s="558"/>
      <c r="QJS617" s="558"/>
      <c r="QJT617" s="558"/>
      <c r="QJU617" s="558"/>
      <c r="QJV617" s="558"/>
      <c r="QJW617" s="558"/>
      <c r="QJX617" s="558"/>
      <c r="QJY617" s="558"/>
      <c r="QJZ617" s="558"/>
      <c r="QKA617" s="558"/>
      <c r="QKB617" s="558"/>
      <c r="QKC617" s="558"/>
      <c r="QKD617" s="558"/>
      <c r="QKE617" s="558"/>
      <c r="QKF617" s="558"/>
      <c r="QKG617" s="558"/>
      <c r="QKH617" s="558"/>
      <c r="QKI617" s="558"/>
      <c r="QKJ617" s="558"/>
      <c r="QKK617" s="558"/>
      <c r="QKL617" s="558"/>
      <c r="QKM617" s="558"/>
      <c r="QKN617" s="558"/>
      <c r="QKO617" s="558"/>
      <c r="QKP617" s="558"/>
      <c r="QKQ617" s="558"/>
      <c r="QKR617" s="558"/>
      <c r="QKS617" s="558"/>
      <c r="QKT617" s="558"/>
      <c r="QKU617" s="558"/>
      <c r="QKV617" s="558"/>
      <c r="QKW617" s="558"/>
      <c r="QKX617" s="558"/>
      <c r="QKY617" s="558"/>
      <c r="QKZ617" s="558"/>
      <c r="QLA617" s="558"/>
      <c r="QLB617" s="558"/>
      <c r="QLC617" s="558"/>
      <c r="QLD617" s="558"/>
      <c r="QLE617" s="558"/>
      <c r="QLF617" s="558"/>
      <c r="QLG617" s="558"/>
      <c r="QLH617" s="558"/>
      <c r="QLI617" s="558"/>
      <c r="QLJ617" s="558"/>
      <c r="QLK617" s="558"/>
      <c r="QLL617" s="558"/>
      <c r="QLM617" s="558"/>
      <c r="QLN617" s="558"/>
      <c r="QLO617" s="558"/>
      <c r="QLP617" s="558"/>
      <c r="QLQ617" s="558"/>
      <c r="QLR617" s="558"/>
      <c r="QLS617" s="558"/>
      <c r="QLT617" s="558"/>
      <c r="QLU617" s="558"/>
      <c r="QLV617" s="558"/>
      <c r="QLW617" s="558"/>
      <c r="QLX617" s="558"/>
      <c r="QLY617" s="558"/>
      <c r="QLZ617" s="558"/>
      <c r="QMA617" s="558"/>
      <c r="QMB617" s="558"/>
      <c r="QMC617" s="558"/>
      <c r="QMD617" s="558"/>
      <c r="QME617" s="558"/>
      <c r="QMF617" s="558"/>
      <c r="QMG617" s="558"/>
      <c r="QMH617" s="558"/>
      <c r="QMI617" s="558"/>
      <c r="QMJ617" s="558"/>
      <c r="QMK617" s="558"/>
      <c r="QML617" s="558"/>
      <c r="QMM617" s="558"/>
      <c r="QMN617" s="558"/>
      <c r="QMO617" s="558"/>
      <c r="QMP617" s="558"/>
      <c r="QMQ617" s="558"/>
      <c r="QMR617" s="558"/>
      <c r="QMS617" s="558"/>
      <c r="QMT617" s="558"/>
      <c r="QMU617" s="558"/>
      <c r="QMV617" s="558"/>
      <c r="QMW617" s="558"/>
      <c r="QMX617" s="558"/>
      <c r="QMY617" s="558"/>
      <c r="QMZ617" s="558"/>
      <c r="QNA617" s="558"/>
      <c r="QNB617" s="558"/>
      <c r="QNC617" s="558"/>
      <c r="QND617" s="558"/>
      <c r="QNE617" s="558"/>
      <c r="QNF617" s="558"/>
      <c r="QNG617" s="558"/>
      <c r="QNH617" s="558"/>
      <c r="QNI617" s="558"/>
      <c r="QNJ617" s="558"/>
      <c r="QNK617" s="558"/>
      <c r="QNL617" s="558"/>
      <c r="QNM617" s="558"/>
      <c r="QNN617" s="558"/>
      <c r="QNO617" s="558"/>
      <c r="QNP617" s="558"/>
      <c r="QNQ617" s="558"/>
      <c r="QNR617" s="558"/>
      <c r="QNS617" s="558"/>
      <c r="QNT617" s="558"/>
      <c r="QNU617" s="558"/>
      <c r="QNV617" s="558"/>
      <c r="QNW617" s="558"/>
      <c r="QNX617" s="558"/>
      <c r="QNY617" s="558"/>
      <c r="QNZ617" s="558"/>
      <c r="QOA617" s="558"/>
      <c r="QOB617" s="558"/>
      <c r="QOC617" s="558"/>
      <c r="QOD617" s="558"/>
      <c r="QOE617" s="558"/>
      <c r="QOF617" s="558"/>
      <c r="QOG617" s="558"/>
      <c r="QOH617" s="558"/>
      <c r="QOI617" s="558"/>
      <c r="QOJ617" s="558"/>
      <c r="QOK617" s="558"/>
      <c r="QOL617" s="558"/>
      <c r="QOM617" s="558"/>
      <c r="QON617" s="558"/>
      <c r="QOO617" s="558"/>
      <c r="QOP617" s="558"/>
      <c r="QOQ617" s="558"/>
      <c r="QOR617" s="558"/>
      <c r="QOS617" s="558"/>
      <c r="QOT617" s="558"/>
      <c r="QOU617" s="558"/>
      <c r="QOV617" s="558"/>
      <c r="QOW617" s="558"/>
      <c r="QOX617" s="558"/>
      <c r="QOY617" s="558"/>
      <c r="QOZ617" s="558"/>
      <c r="QPA617" s="558"/>
      <c r="QPB617" s="558"/>
      <c r="QPC617" s="558"/>
      <c r="QPD617" s="558"/>
      <c r="QPE617" s="558"/>
      <c r="QPF617" s="558"/>
      <c r="QPG617" s="558"/>
      <c r="QPH617" s="558"/>
      <c r="QPI617" s="558"/>
      <c r="QPJ617" s="558"/>
      <c r="QPK617" s="558"/>
      <c r="QPL617" s="558"/>
      <c r="QPM617" s="558"/>
      <c r="QPN617" s="558"/>
      <c r="QPO617" s="558"/>
      <c r="QPP617" s="558"/>
      <c r="QPQ617" s="558"/>
      <c r="QPR617" s="558"/>
      <c r="QPS617" s="558"/>
      <c r="QPT617" s="558"/>
      <c r="QPU617" s="558"/>
      <c r="QPV617" s="558"/>
      <c r="QPW617" s="558"/>
      <c r="QPX617" s="558"/>
      <c r="QPY617" s="558"/>
      <c r="QPZ617" s="558"/>
      <c r="QQA617" s="558"/>
      <c r="QQB617" s="558"/>
      <c r="QQC617" s="558"/>
      <c r="QQD617" s="558"/>
      <c r="QQE617" s="558"/>
      <c r="QQF617" s="558"/>
      <c r="QQG617" s="558"/>
      <c r="QQH617" s="558"/>
      <c r="QQI617" s="558"/>
      <c r="QQJ617" s="558"/>
      <c r="QQK617" s="558"/>
      <c r="QQL617" s="558"/>
      <c r="QQM617" s="558"/>
      <c r="QQN617" s="558"/>
      <c r="QQO617" s="558"/>
      <c r="QQP617" s="558"/>
      <c r="QQQ617" s="558"/>
      <c r="QQR617" s="558"/>
      <c r="QQS617" s="558"/>
      <c r="QQT617" s="558"/>
      <c r="QQU617" s="558"/>
      <c r="QQV617" s="558"/>
      <c r="QQW617" s="558"/>
      <c r="QQX617" s="558"/>
      <c r="QQY617" s="558"/>
      <c r="QQZ617" s="558"/>
      <c r="QRA617" s="558"/>
      <c r="QRB617" s="558"/>
      <c r="QRC617" s="558"/>
      <c r="QRD617" s="558"/>
      <c r="QRE617" s="558"/>
      <c r="QRF617" s="558"/>
      <c r="QRG617" s="558"/>
      <c r="QRH617" s="558"/>
      <c r="QRI617" s="558"/>
      <c r="QRJ617" s="558"/>
      <c r="QRK617" s="558"/>
      <c r="QRL617" s="558"/>
      <c r="QRM617" s="558"/>
      <c r="QRN617" s="558"/>
      <c r="QRO617" s="558"/>
      <c r="QRP617" s="558"/>
      <c r="QRQ617" s="558"/>
      <c r="QRR617" s="558"/>
      <c r="QRS617" s="558"/>
      <c r="QRT617" s="558"/>
      <c r="QRU617" s="558"/>
      <c r="QRV617" s="558"/>
      <c r="QRW617" s="558"/>
      <c r="QRX617" s="558"/>
      <c r="QRY617" s="558"/>
      <c r="QRZ617" s="558"/>
      <c r="QSA617" s="558"/>
      <c r="QSB617" s="558"/>
      <c r="QSC617" s="558"/>
      <c r="QSD617" s="558"/>
      <c r="QSE617" s="558"/>
      <c r="QSF617" s="558"/>
      <c r="QSG617" s="558"/>
      <c r="QSH617" s="558"/>
      <c r="QSI617" s="558"/>
      <c r="QSJ617" s="558"/>
      <c r="QSK617" s="558"/>
      <c r="QSL617" s="558"/>
      <c r="QSM617" s="558"/>
      <c r="QSN617" s="558"/>
      <c r="QSO617" s="558"/>
      <c r="QSP617" s="558"/>
      <c r="QSQ617" s="558"/>
      <c r="QSR617" s="558"/>
      <c r="QSS617" s="558"/>
      <c r="QST617" s="558"/>
      <c r="QSU617" s="558"/>
      <c r="QSV617" s="558"/>
      <c r="QSW617" s="558"/>
      <c r="QSX617" s="558"/>
      <c r="QSY617" s="558"/>
      <c r="QSZ617" s="558"/>
      <c r="QTA617" s="558"/>
      <c r="QTB617" s="558"/>
      <c r="QTC617" s="558"/>
      <c r="QTD617" s="558"/>
      <c r="QTE617" s="558"/>
      <c r="QTF617" s="558"/>
      <c r="QTG617" s="558"/>
      <c r="QTH617" s="558"/>
      <c r="QTI617" s="558"/>
      <c r="QTJ617" s="558"/>
      <c r="QTK617" s="558"/>
      <c r="QTL617" s="558"/>
      <c r="QTM617" s="558"/>
      <c r="QTN617" s="558"/>
      <c r="QTO617" s="558"/>
      <c r="QTP617" s="558"/>
      <c r="QTQ617" s="558"/>
      <c r="QTR617" s="558"/>
      <c r="QTS617" s="558"/>
      <c r="QTT617" s="558"/>
      <c r="QTU617" s="558"/>
      <c r="QTV617" s="558"/>
      <c r="QTW617" s="558"/>
      <c r="QTX617" s="558"/>
      <c r="QTY617" s="558"/>
      <c r="QTZ617" s="558"/>
      <c r="QUA617" s="558"/>
      <c r="QUB617" s="558"/>
      <c r="QUC617" s="558"/>
      <c r="QUD617" s="558"/>
      <c r="QUE617" s="558"/>
      <c r="QUF617" s="558"/>
      <c r="QUG617" s="558"/>
      <c r="QUH617" s="558"/>
      <c r="QUI617" s="558"/>
      <c r="QUJ617" s="558"/>
      <c r="QUK617" s="558"/>
      <c r="QUL617" s="558"/>
      <c r="QUM617" s="558"/>
      <c r="QUN617" s="558"/>
      <c r="QUO617" s="558"/>
      <c r="QUP617" s="558"/>
      <c r="QUQ617" s="558"/>
      <c r="QUR617" s="558"/>
      <c r="QUS617" s="558"/>
      <c r="QUT617" s="558"/>
      <c r="QUU617" s="558"/>
      <c r="QUV617" s="558"/>
      <c r="QUW617" s="558"/>
      <c r="QUX617" s="558"/>
      <c r="QUY617" s="558"/>
      <c r="QUZ617" s="558"/>
      <c r="QVA617" s="558"/>
      <c r="QVB617" s="558"/>
      <c r="QVC617" s="558"/>
      <c r="QVD617" s="558"/>
      <c r="QVE617" s="558"/>
      <c r="QVF617" s="558"/>
      <c r="QVG617" s="558"/>
      <c r="QVH617" s="558"/>
      <c r="QVI617" s="558"/>
      <c r="QVJ617" s="558"/>
      <c r="QVK617" s="558"/>
      <c r="QVL617" s="558"/>
      <c r="QVM617" s="558"/>
      <c r="QVN617" s="558"/>
      <c r="QVO617" s="558"/>
      <c r="QVP617" s="558"/>
      <c r="QVQ617" s="558"/>
      <c r="QVR617" s="558"/>
      <c r="QVS617" s="558"/>
      <c r="QVT617" s="558"/>
      <c r="QVU617" s="558"/>
      <c r="QVV617" s="558"/>
      <c r="QVW617" s="558"/>
      <c r="QVX617" s="558"/>
      <c r="QVY617" s="558"/>
      <c r="QVZ617" s="558"/>
      <c r="QWA617" s="558"/>
      <c r="QWB617" s="558"/>
      <c r="QWC617" s="558"/>
      <c r="QWD617" s="558"/>
      <c r="QWE617" s="558"/>
      <c r="QWF617" s="558"/>
      <c r="QWG617" s="558"/>
      <c r="QWH617" s="558"/>
      <c r="QWI617" s="558"/>
      <c r="QWJ617" s="558"/>
      <c r="QWK617" s="558"/>
      <c r="QWL617" s="558"/>
      <c r="QWM617" s="558"/>
      <c r="QWN617" s="558"/>
      <c r="QWO617" s="558"/>
      <c r="QWP617" s="558"/>
      <c r="QWQ617" s="558"/>
      <c r="QWR617" s="558"/>
      <c r="QWS617" s="558"/>
      <c r="QWT617" s="558"/>
      <c r="QWU617" s="558"/>
      <c r="QWV617" s="558"/>
      <c r="QWW617" s="558"/>
      <c r="QWX617" s="558"/>
      <c r="QWY617" s="558"/>
      <c r="QWZ617" s="558"/>
      <c r="QXA617" s="558"/>
      <c r="QXB617" s="558"/>
      <c r="QXC617" s="558"/>
      <c r="QXD617" s="558"/>
      <c r="QXE617" s="558"/>
      <c r="QXF617" s="558"/>
      <c r="QXG617" s="558"/>
      <c r="QXH617" s="558"/>
      <c r="QXI617" s="558"/>
      <c r="QXJ617" s="558"/>
      <c r="QXK617" s="558"/>
      <c r="QXL617" s="558"/>
      <c r="QXM617" s="558"/>
      <c r="QXN617" s="558"/>
      <c r="QXO617" s="558"/>
      <c r="QXP617" s="558"/>
      <c r="QXQ617" s="558"/>
      <c r="QXR617" s="558"/>
      <c r="QXS617" s="558"/>
      <c r="QXT617" s="558"/>
      <c r="QXU617" s="558"/>
      <c r="QXV617" s="558"/>
      <c r="QXW617" s="558"/>
      <c r="QXX617" s="558"/>
      <c r="QXY617" s="558"/>
      <c r="QXZ617" s="558"/>
      <c r="QYA617" s="558"/>
      <c r="QYB617" s="558"/>
      <c r="QYC617" s="558"/>
      <c r="QYD617" s="558"/>
      <c r="QYE617" s="558"/>
      <c r="QYF617" s="558"/>
      <c r="QYG617" s="558"/>
      <c r="QYH617" s="558"/>
      <c r="QYI617" s="558"/>
      <c r="QYJ617" s="558"/>
      <c r="QYK617" s="558"/>
      <c r="QYL617" s="558"/>
      <c r="QYM617" s="558"/>
      <c r="QYN617" s="558"/>
      <c r="QYO617" s="558"/>
      <c r="QYP617" s="558"/>
      <c r="QYQ617" s="558"/>
      <c r="QYR617" s="558"/>
      <c r="QYS617" s="558"/>
      <c r="QYT617" s="558"/>
      <c r="QYU617" s="558"/>
      <c r="QYV617" s="558"/>
      <c r="QYW617" s="558"/>
      <c r="QYX617" s="558"/>
      <c r="QYY617" s="558"/>
      <c r="QYZ617" s="558"/>
      <c r="QZA617" s="558"/>
      <c r="QZB617" s="558"/>
      <c r="QZC617" s="558"/>
      <c r="QZD617" s="558"/>
      <c r="QZE617" s="558"/>
      <c r="QZF617" s="558"/>
      <c r="QZG617" s="558"/>
      <c r="QZH617" s="558"/>
      <c r="QZI617" s="558"/>
      <c r="QZJ617" s="558"/>
      <c r="QZK617" s="558"/>
      <c r="QZL617" s="558"/>
      <c r="QZM617" s="558"/>
      <c r="QZN617" s="558"/>
      <c r="QZO617" s="558"/>
      <c r="QZP617" s="558"/>
      <c r="QZQ617" s="558"/>
      <c r="QZR617" s="558"/>
      <c r="QZS617" s="558"/>
      <c r="QZT617" s="558"/>
      <c r="QZU617" s="558"/>
      <c r="QZV617" s="558"/>
      <c r="QZW617" s="558"/>
      <c r="QZX617" s="558"/>
      <c r="QZY617" s="558"/>
      <c r="QZZ617" s="558"/>
      <c r="RAA617" s="558"/>
      <c r="RAB617" s="558"/>
      <c r="RAC617" s="558"/>
      <c r="RAD617" s="558"/>
      <c r="RAE617" s="558"/>
      <c r="RAF617" s="558"/>
      <c r="RAG617" s="558"/>
      <c r="RAH617" s="558"/>
      <c r="RAI617" s="558"/>
      <c r="RAJ617" s="558"/>
      <c r="RAK617" s="558"/>
      <c r="RAL617" s="558"/>
      <c r="RAM617" s="558"/>
      <c r="RAN617" s="558"/>
      <c r="RAO617" s="558"/>
      <c r="RAP617" s="558"/>
      <c r="RAQ617" s="558"/>
      <c r="RAR617" s="558"/>
      <c r="RAS617" s="558"/>
      <c r="RAT617" s="558"/>
      <c r="RAU617" s="558"/>
      <c r="RAV617" s="558"/>
      <c r="RAW617" s="558"/>
      <c r="RAX617" s="558"/>
      <c r="RAY617" s="558"/>
      <c r="RAZ617" s="558"/>
      <c r="RBA617" s="558"/>
      <c r="RBB617" s="558"/>
      <c r="RBC617" s="558"/>
      <c r="RBD617" s="558"/>
      <c r="RBE617" s="558"/>
      <c r="RBF617" s="558"/>
      <c r="RBG617" s="558"/>
      <c r="RBH617" s="558"/>
      <c r="RBI617" s="558"/>
      <c r="RBJ617" s="558"/>
      <c r="RBK617" s="558"/>
      <c r="RBL617" s="558"/>
      <c r="RBM617" s="558"/>
      <c r="RBN617" s="558"/>
      <c r="RBO617" s="558"/>
      <c r="RBP617" s="558"/>
      <c r="RBQ617" s="558"/>
      <c r="RBR617" s="558"/>
      <c r="RBS617" s="558"/>
      <c r="RBT617" s="558"/>
      <c r="RBU617" s="558"/>
      <c r="RBV617" s="558"/>
      <c r="RBW617" s="558"/>
      <c r="RBX617" s="558"/>
      <c r="RBY617" s="558"/>
      <c r="RBZ617" s="558"/>
      <c r="RCA617" s="558"/>
      <c r="RCB617" s="558"/>
      <c r="RCC617" s="558"/>
      <c r="RCD617" s="558"/>
      <c r="RCE617" s="558"/>
      <c r="RCF617" s="558"/>
      <c r="RCG617" s="558"/>
      <c r="RCH617" s="558"/>
      <c r="RCI617" s="558"/>
      <c r="RCJ617" s="558"/>
      <c r="RCK617" s="558"/>
      <c r="RCL617" s="558"/>
      <c r="RCM617" s="558"/>
      <c r="RCN617" s="558"/>
      <c r="RCO617" s="558"/>
      <c r="RCP617" s="558"/>
      <c r="RCQ617" s="558"/>
      <c r="RCR617" s="558"/>
      <c r="RCS617" s="558"/>
      <c r="RCT617" s="558"/>
      <c r="RCU617" s="558"/>
      <c r="RCV617" s="558"/>
      <c r="RCW617" s="558"/>
      <c r="RCX617" s="558"/>
      <c r="RCY617" s="558"/>
      <c r="RCZ617" s="558"/>
      <c r="RDA617" s="558"/>
      <c r="RDB617" s="558"/>
      <c r="RDC617" s="558"/>
      <c r="RDD617" s="558"/>
      <c r="RDE617" s="558"/>
      <c r="RDF617" s="558"/>
      <c r="RDG617" s="558"/>
      <c r="RDH617" s="558"/>
      <c r="RDI617" s="558"/>
      <c r="RDJ617" s="558"/>
      <c r="RDK617" s="558"/>
      <c r="RDL617" s="558"/>
      <c r="RDM617" s="558"/>
      <c r="RDN617" s="558"/>
      <c r="RDO617" s="558"/>
      <c r="RDP617" s="558"/>
      <c r="RDQ617" s="558"/>
      <c r="RDR617" s="558"/>
      <c r="RDS617" s="558"/>
      <c r="RDT617" s="558"/>
      <c r="RDU617" s="558"/>
      <c r="RDV617" s="558"/>
      <c r="RDW617" s="558"/>
      <c r="RDX617" s="558"/>
      <c r="RDY617" s="558"/>
      <c r="RDZ617" s="558"/>
      <c r="REA617" s="558"/>
      <c r="REB617" s="558"/>
      <c r="REC617" s="558"/>
      <c r="RED617" s="558"/>
      <c r="REE617" s="558"/>
      <c r="REF617" s="558"/>
      <c r="REG617" s="558"/>
      <c r="REH617" s="558"/>
      <c r="REI617" s="558"/>
      <c r="REJ617" s="558"/>
      <c r="REK617" s="558"/>
      <c r="REL617" s="558"/>
      <c r="REM617" s="558"/>
      <c r="REN617" s="558"/>
      <c r="REO617" s="558"/>
      <c r="REP617" s="558"/>
      <c r="REQ617" s="558"/>
      <c r="RER617" s="558"/>
      <c r="RES617" s="558"/>
      <c r="RET617" s="558"/>
      <c r="REU617" s="558"/>
      <c r="REV617" s="558"/>
      <c r="REW617" s="558"/>
      <c r="REX617" s="558"/>
      <c r="REY617" s="558"/>
      <c r="REZ617" s="558"/>
      <c r="RFA617" s="558"/>
      <c r="RFB617" s="558"/>
      <c r="RFC617" s="558"/>
      <c r="RFD617" s="558"/>
      <c r="RFE617" s="558"/>
      <c r="RFF617" s="558"/>
      <c r="RFG617" s="558"/>
      <c r="RFH617" s="558"/>
      <c r="RFI617" s="558"/>
      <c r="RFJ617" s="558"/>
      <c r="RFK617" s="558"/>
      <c r="RFL617" s="558"/>
      <c r="RFM617" s="558"/>
      <c r="RFN617" s="558"/>
      <c r="RFO617" s="558"/>
      <c r="RFP617" s="558"/>
      <c r="RFQ617" s="558"/>
      <c r="RFR617" s="558"/>
      <c r="RFS617" s="558"/>
      <c r="RFT617" s="558"/>
      <c r="RFU617" s="558"/>
      <c r="RFV617" s="558"/>
      <c r="RFW617" s="558"/>
      <c r="RFX617" s="558"/>
      <c r="RFY617" s="558"/>
      <c r="RFZ617" s="558"/>
      <c r="RGA617" s="558"/>
      <c r="RGB617" s="558"/>
      <c r="RGC617" s="558"/>
      <c r="RGD617" s="558"/>
      <c r="RGE617" s="558"/>
      <c r="RGF617" s="558"/>
      <c r="RGG617" s="558"/>
      <c r="RGH617" s="558"/>
      <c r="RGI617" s="558"/>
      <c r="RGJ617" s="558"/>
      <c r="RGK617" s="558"/>
      <c r="RGL617" s="558"/>
      <c r="RGM617" s="558"/>
      <c r="RGN617" s="558"/>
      <c r="RGO617" s="558"/>
      <c r="RGP617" s="558"/>
      <c r="RGQ617" s="558"/>
      <c r="RGR617" s="558"/>
      <c r="RGS617" s="558"/>
      <c r="RGT617" s="558"/>
      <c r="RGU617" s="558"/>
      <c r="RGV617" s="558"/>
      <c r="RGW617" s="558"/>
      <c r="RGX617" s="558"/>
      <c r="RGY617" s="558"/>
      <c r="RGZ617" s="558"/>
      <c r="RHA617" s="558"/>
      <c r="RHB617" s="558"/>
      <c r="RHC617" s="558"/>
      <c r="RHD617" s="558"/>
      <c r="RHE617" s="558"/>
      <c r="RHF617" s="558"/>
      <c r="RHG617" s="558"/>
      <c r="RHH617" s="558"/>
      <c r="RHI617" s="558"/>
      <c r="RHJ617" s="558"/>
      <c r="RHK617" s="558"/>
      <c r="RHL617" s="558"/>
      <c r="RHM617" s="558"/>
      <c r="RHN617" s="558"/>
      <c r="RHO617" s="558"/>
      <c r="RHP617" s="558"/>
      <c r="RHQ617" s="558"/>
      <c r="RHR617" s="558"/>
      <c r="RHS617" s="558"/>
      <c r="RHT617" s="558"/>
      <c r="RHU617" s="558"/>
      <c r="RHV617" s="558"/>
      <c r="RHW617" s="558"/>
      <c r="RHX617" s="558"/>
      <c r="RHY617" s="558"/>
      <c r="RHZ617" s="558"/>
      <c r="RIA617" s="558"/>
      <c r="RIB617" s="558"/>
      <c r="RIC617" s="558"/>
      <c r="RID617" s="558"/>
      <c r="RIE617" s="558"/>
      <c r="RIF617" s="558"/>
      <c r="RIG617" s="558"/>
      <c r="RIH617" s="558"/>
      <c r="RII617" s="558"/>
      <c r="RIJ617" s="558"/>
      <c r="RIK617" s="558"/>
      <c r="RIL617" s="558"/>
      <c r="RIM617" s="558"/>
      <c r="RIN617" s="558"/>
      <c r="RIO617" s="558"/>
      <c r="RIP617" s="558"/>
      <c r="RIQ617" s="558"/>
      <c r="RIR617" s="558"/>
      <c r="RIS617" s="558"/>
      <c r="RIT617" s="558"/>
      <c r="RIU617" s="558"/>
      <c r="RIV617" s="558"/>
      <c r="RIW617" s="558"/>
      <c r="RIX617" s="558"/>
      <c r="RIY617" s="558"/>
      <c r="RIZ617" s="558"/>
      <c r="RJA617" s="558"/>
      <c r="RJB617" s="558"/>
      <c r="RJC617" s="558"/>
      <c r="RJD617" s="558"/>
      <c r="RJE617" s="558"/>
      <c r="RJF617" s="558"/>
      <c r="RJG617" s="558"/>
      <c r="RJH617" s="558"/>
      <c r="RJI617" s="558"/>
      <c r="RJJ617" s="558"/>
      <c r="RJK617" s="558"/>
      <c r="RJL617" s="558"/>
      <c r="RJM617" s="558"/>
      <c r="RJN617" s="558"/>
      <c r="RJO617" s="558"/>
      <c r="RJP617" s="558"/>
      <c r="RJQ617" s="558"/>
      <c r="RJR617" s="558"/>
      <c r="RJS617" s="558"/>
      <c r="RJT617" s="558"/>
      <c r="RJU617" s="558"/>
      <c r="RJV617" s="558"/>
      <c r="RJW617" s="558"/>
      <c r="RJX617" s="558"/>
      <c r="RJY617" s="558"/>
      <c r="RJZ617" s="558"/>
      <c r="RKA617" s="558"/>
      <c r="RKB617" s="558"/>
      <c r="RKC617" s="558"/>
      <c r="RKD617" s="558"/>
      <c r="RKE617" s="558"/>
      <c r="RKF617" s="558"/>
      <c r="RKG617" s="558"/>
      <c r="RKH617" s="558"/>
      <c r="RKI617" s="558"/>
      <c r="RKJ617" s="558"/>
      <c r="RKK617" s="558"/>
      <c r="RKL617" s="558"/>
      <c r="RKM617" s="558"/>
      <c r="RKN617" s="558"/>
      <c r="RKO617" s="558"/>
      <c r="RKP617" s="558"/>
      <c r="RKQ617" s="558"/>
      <c r="RKR617" s="558"/>
      <c r="RKS617" s="558"/>
      <c r="RKT617" s="558"/>
      <c r="RKU617" s="558"/>
      <c r="RKV617" s="558"/>
      <c r="RKW617" s="558"/>
      <c r="RKX617" s="558"/>
      <c r="RKY617" s="558"/>
      <c r="RKZ617" s="558"/>
      <c r="RLA617" s="558"/>
      <c r="RLB617" s="558"/>
      <c r="RLC617" s="558"/>
      <c r="RLD617" s="558"/>
      <c r="RLE617" s="558"/>
      <c r="RLF617" s="558"/>
      <c r="RLG617" s="558"/>
      <c r="RLH617" s="558"/>
      <c r="RLI617" s="558"/>
      <c r="RLJ617" s="558"/>
      <c r="RLK617" s="558"/>
      <c r="RLL617" s="558"/>
      <c r="RLM617" s="558"/>
      <c r="RLN617" s="558"/>
      <c r="RLO617" s="558"/>
      <c r="RLP617" s="558"/>
      <c r="RLQ617" s="558"/>
      <c r="RLR617" s="558"/>
      <c r="RLS617" s="558"/>
      <c r="RLT617" s="558"/>
      <c r="RLU617" s="558"/>
      <c r="RLV617" s="558"/>
      <c r="RLW617" s="558"/>
      <c r="RLX617" s="558"/>
      <c r="RLY617" s="558"/>
      <c r="RLZ617" s="558"/>
      <c r="RMA617" s="558"/>
      <c r="RMB617" s="558"/>
      <c r="RMC617" s="558"/>
      <c r="RMD617" s="558"/>
      <c r="RME617" s="558"/>
      <c r="RMF617" s="558"/>
      <c r="RMG617" s="558"/>
      <c r="RMH617" s="558"/>
      <c r="RMI617" s="558"/>
      <c r="RMJ617" s="558"/>
      <c r="RMK617" s="558"/>
      <c r="RML617" s="558"/>
      <c r="RMM617" s="558"/>
      <c r="RMN617" s="558"/>
      <c r="RMO617" s="558"/>
      <c r="RMP617" s="558"/>
      <c r="RMQ617" s="558"/>
      <c r="RMR617" s="558"/>
      <c r="RMS617" s="558"/>
      <c r="RMT617" s="558"/>
      <c r="RMU617" s="558"/>
      <c r="RMV617" s="558"/>
      <c r="RMW617" s="558"/>
      <c r="RMX617" s="558"/>
      <c r="RMY617" s="558"/>
      <c r="RMZ617" s="558"/>
      <c r="RNA617" s="558"/>
      <c r="RNB617" s="558"/>
      <c r="RNC617" s="558"/>
      <c r="RND617" s="558"/>
      <c r="RNE617" s="558"/>
      <c r="RNF617" s="558"/>
      <c r="RNG617" s="558"/>
      <c r="RNH617" s="558"/>
      <c r="RNI617" s="558"/>
      <c r="RNJ617" s="558"/>
      <c r="RNK617" s="558"/>
      <c r="RNL617" s="558"/>
      <c r="RNM617" s="558"/>
      <c r="RNN617" s="558"/>
      <c r="RNO617" s="558"/>
      <c r="RNP617" s="558"/>
      <c r="RNQ617" s="558"/>
      <c r="RNR617" s="558"/>
      <c r="RNS617" s="558"/>
      <c r="RNT617" s="558"/>
      <c r="RNU617" s="558"/>
      <c r="RNV617" s="558"/>
      <c r="RNW617" s="558"/>
      <c r="RNX617" s="558"/>
      <c r="RNY617" s="558"/>
      <c r="RNZ617" s="558"/>
      <c r="ROA617" s="558"/>
      <c r="ROB617" s="558"/>
      <c r="ROC617" s="558"/>
      <c r="ROD617" s="558"/>
      <c r="ROE617" s="558"/>
      <c r="ROF617" s="558"/>
      <c r="ROG617" s="558"/>
      <c r="ROH617" s="558"/>
      <c r="ROI617" s="558"/>
      <c r="ROJ617" s="558"/>
      <c r="ROK617" s="558"/>
      <c r="ROL617" s="558"/>
      <c r="ROM617" s="558"/>
      <c r="RON617" s="558"/>
      <c r="ROO617" s="558"/>
      <c r="ROP617" s="558"/>
      <c r="ROQ617" s="558"/>
      <c r="ROR617" s="558"/>
      <c r="ROS617" s="558"/>
      <c r="ROT617" s="558"/>
      <c r="ROU617" s="558"/>
      <c r="ROV617" s="558"/>
      <c r="ROW617" s="558"/>
      <c r="ROX617" s="558"/>
      <c r="ROY617" s="558"/>
      <c r="ROZ617" s="558"/>
      <c r="RPA617" s="558"/>
      <c r="RPB617" s="558"/>
      <c r="RPC617" s="558"/>
      <c r="RPD617" s="558"/>
      <c r="RPE617" s="558"/>
      <c r="RPF617" s="558"/>
      <c r="RPG617" s="558"/>
      <c r="RPH617" s="558"/>
      <c r="RPI617" s="558"/>
      <c r="RPJ617" s="558"/>
      <c r="RPK617" s="558"/>
      <c r="RPL617" s="558"/>
      <c r="RPM617" s="558"/>
      <c r="RPN617" s="558"/>
      <c r="RPO617" s="558"/>
      <c r="RPP617" s="558"/>
      <c r="RPQ617" s="558"/>
      <c r="RPR617" s="558"/>
      <c r="RPS617" s="558"/>
      <c r="RPT617" s="558"/>
      <c r="RPU617" s="558"/>
      <c r="RPV617" s="558"/>
      <c r="RPW617" s="558"/>
      <c r="RPX617" s="558"/>
      <c r="RPY617" s="558"/>
      <c r="RPZ617" s="558"/>
      <c r="RQA617" s="558"/>
      <c r="RQB617" s="558"/>
      <c r="RQC617" s="558"/>
      <c r="RQD617" s="558"/>
      <c r="RQE617" s="558"/>
      <c r="RQF617" s="558"/>
      <c r="RQG617" s="558"/>
      <c r="RQH617" s="558"/>
      <c r="RQI617" s="558"/>
      <c r="RQJ617" s="558"/>
      <c r="RQK617" s="558"/>
      <c r="RQL617" s="558"/>
      <c r="RQM617" s="558"/>
      <c r="RQN617" s="558"/>
      <c r="RQO617" s="558"/>
      <c r="RQP617" s="558"/>
      <c r="RQQ617" s="558"/>
      <c r="RQR617" s="558"/>
      <c r="RQS617" s="558"/>
      <c r="RQT617" s="558"/>
      <c r="RQU617" s="558"/>
      <c r="RQV617" s="558"/>
      <c r="RQW617" s="558"/>
      <c r="RQX617" s="558"/>
      <c r="RQY617" s="558"/>
      <c r="RQZ617" s="558"/>
      <c r="RRA617" s="558"/>
      <c r="RRB617" s="558"/>
      <c r="RRC617" s="558"/>
      <c r="RRD617" s="558"/>
      <c r="RRE617" s="558"/>
      <c r="RRF617" s="558"/>
      <c r="RRG617" s="558"/>
      <c r="RRH617" s="558"/>
      <c r="RRI617" s="558"/>
      <c r="RRJ617" s="558"/>
      <c r="RRK617" s="558"/>
      <c r="RRL617" s="558"/>
      <c r="RRM617" s="558"/>
      <c r="RRN617" s="558"/>
      <c r="RRO617" s="558"/>
      <c r="RRP617" s="558"/>
      <c r="RRQ617" s="558"/>
      <c r="RRR617" s="558"/>
      <c r="RRS617" s="558"/>
      <c r="RRT617" s="558"/>
      <c r="RRU617" s="558"/>
      <c r="RRV617" s="558"/>
      <c r="RRW617" s="558"/>
      <c r="RRX617" s="558"/>
      <c r="RRY617" s="558"/>
      <c r="RRZ617" s="558"/>
      <c r="RSA617" s="558"/>
      <c r="RSB617" s="558"/>
      <c r="RSC617" s="558"/>
      <c r="RSD617" s="558"/>
      <c r="RSE617" s="558"/>
      <c r="RSF617" s="558"/>
      <c r="RSG617" s="558"/>
      <c r="RSH617" s="558"/>
      <c r="RSI617" s="558"/>
      <c r="RSJ617" s="558"/>
      <c r="RSK617" s="558"/>
      <c r="RSL617" s="558"/>
      <c r="RSM617" s="558"/>
      <c r="RSN617" s="558"/>
      <c r="RSO617" s="558"/>
      <c r="RSP617" s="558"/>
      <c r="RSQ617" s="558"/>
      <c r="RSR617" s="558"/>
      <c r="RSS617" s="558"/>
      <c r="RST617" s="558"/>
      <c r="RSU617" s="558"/>
      <c r="RSV617" s="558"/>
      <c r="RSW617" s="558"/>
      <c r="RSX617" s="558"/>
      <c r="RSY617" s="558"/>
      <c r="RSZ617" s="558"/>
      <c r="RTA617" s="558"/>
      <c r="RTB617" s="558"/>
      <c r="RTC617" s="558"/>
      <c r="RTD617" s="558"/>
      <c r="RTE617" s="558"/>
      <c r="RTF617" s="558"/>
      <c r="RTG617" s="558"/>
      <c r="RTH617" s="558"/>
      <c r="RTI617" s="558"/>
      <c r="RTJ617" s="558"/>
      <c r="RTK617" s="558"/>
      <c r="RTL617" s="558"/>
      <c r="RTM617" s="558"/>
      <c r="RTN617" s="558"/>
      <c r="RTO617" s="558"/>
      <c r="RTP617" s="558"/>
      <c r="RTQ617" s="558"/>
      <c r="RTR617" s="558"/>
      <c r="RTS617" s="558"/>
      <c r="RTT617" s="558"/>
      <c r="RTU617" s="558"/>
      <c r="RTV617" s="558"/>
      <c r="RTW617" s="558"/>
      <c r="RTX617" s="558"/>
      <c r="RTY617" s="558"/>
      <c r="RTZ617" s="558"/>
      <c r="RUA617" s="558"/>
      <c r="RUB617" s="558"/>
      <c r="RUC617" s="558"/>
      <c r="RUD617" s="558"/>
      <c r="RUE617" s="558"/>
      <c r="RUF617" s="558"/>
      <c r="RUG617" s="558"/>
      <c r="RUH617" s="558"/>
      <c r="RUI617" s="558"/>
      <c r="RUJ617" s="558"/>
      <c r="RUK617" s="558"/>
      <c r="RUL617" s="558"/>
      <c r="RUM617" s="558"/>
      <c r="RUN617" s="558"/>
      <c r="RUO617" s="558"/>
      <c r="RUP617" s="558"/>
      <c r="RUQ617" s="558"/>
      <c r="RUR617" s="558"/>
      <c r="RUS617" s="558"/>
      <c r="RUT617" s="558"/>
      <c r="RUU617" s="558"/>
      <c r="RUV617" s="558"/>
      <c r="RUW617" s="558"/>
      <c r="RUX617" s="558"/>
      <c r="RUY617" s="558"/>
      <c r="RUZ617" s="558"/>
      <c r="RVA617" s="558"/>
      <c r="RVB617" s="558"/>
      <c r="RVC617" s="558"/>
      <c r="RVD617" s="558"/>
      <c r="RVE617" s="558"/>
      <c r="RVF617" s="558"/>
      <c r="RVG617" s="558"/>
      <c r="RVH617" s="558"/>
      <c r="RVI617" s="558"/>
      <c r="RVJ617" s="558"/>
      <c r="RVK617" s="558"/>
      <c r="RVL617" s="558"/>
      <c r="RVM617" s="558"/>
      <c r="RVN617" s="558"/>
      <c r="RVO617" s="558"/>
      <c r="RVP617" s="558"/>
      <c r="RVQ617" s="558"/>
      <c r="RVR617" s="558"/>
      <c r="RVS617" s="558"/>
      <c r="RVT617" s="558"/>
      <c r="RVU617" s="558"/>
      <c r="RVV617" s="558"/>
      <c r="RVW617" s="558"/>
      <c r="RVX617" s="558"/>
      <c r="RVY617" s="558"/>
      <c r="RVZ617" s="558"/>
      <c r="RWA617" s="558"/>
      <c r="RWB617" s="558"/>
      <c r="RWC617" s="558"/>
      <c r="RWD617" s="558"/>
      <c r="RWE617" s="558"/>
      <c r="RWF617" s="558"/>
      <c r="RWG617" s="558"/>
      <c r="RWH617" s="558"/>
      <c r="RWI617" s="558"/>
      <c r="RWJ617" s="558"/>
      <c r="RWK617" s="558"/>
      <c r="RWL617" s="558"/>
      <c r="RWM617" s="558"/>
      <c r="RWN617" s="558"/>
      <c r="RWO617" s="558"/>
      <c r="RWP617" s="558"/>
      <c r="RWQ617" s="558"/>
      <c r="RWR617" s="558"/>
      <c r="RWS617" s="558"/>
      <c r="RWT617" s="558"/>
      <c r="RWU617" s="558"/>
      <c r="RWV617" s="558"/>
      <c r="RWW617" s="558"/>
      <c r="RWX617" s="558"/>
      <c r="RWY617" s="558"/>
      <c r="RWZ617" s="558"/>
      <c r="RXA617" s="558"/>
      <c r="RXB617" s="558"/>
      <c r="RXC617" s="558"/>
      <c r="RXD617" s="558"/>
      <c r="RXE617" s="558"/>
      <c r="RXF617" s="558"/>
      <c r="RXG617" s="558"/>
      <c r="RXH617" s="558"/>
      <c r="RXI617" s="558"/>
      <c r="RXJ617" s="558"/>
      <c r="RXK617" s="558"/>
      <c r="RXL617" s="558"/>
      <c r="RXM617" s="558"/>
      <c r="RXN617" s="558"/>
      <c r="RXO617" s="558"/>
      <c r="RXP617" s="558"/>
      <c r="RXQ617" s="558"/>
      <c r="RXR617" s="558"/>
      <c r="RXS617" s="558"/>
      <c r="RXT617" s="558"/>
      <c r="RXU617" s="558"/>
      <c r="RXV617" s="558"/>
      <c r="RXW617" s="558"/>
      <c r="RXX617" s="558"/>
      <c r="RXY617" s="558"/>
      <c r="RXZ617" s="558"/>
      <c r="RYA617" s="558"/>
      <c r="RYB617" s="558"/>
      <c r="RYC617" s="558"/>
      <c r="RYD617" s="558"/>
      <c r="RYE617" s="558"/>
      <c r="RYF617" s="558"/>
      <c r="RYG617" s="558"/>
      <c r="RYH617" s="558"/>
      <c r="RYI617" s="558"/>
      <c r="RYJ617" s="558"/>
      <c r="RYK617" s="558"/>
      <c r="RYL617" s="558"/>
      <c r="RYM617" s="558"/>
      <c r="RYN617" s="558"/>
      <c r="RYO617" s="558"/>
      <c r="RYP617" s="558"/>
      <c r="RYQ617" s="558"/>
      <c r="RYR617" s="558"/>
      <c r="RYS617" s="558"/>
      <c r="RYT617" s="558"/>
      <c r="RYU617" s="558"/>
      <c r="RYV617" s="558"/>
      <c r="RYW617" s="558"/>
      <c r="RYX617" s="558"/>
      <c r="RYY617" s="558"/>
      <c r="RYZ617" s="558"/>
      <c r="RZA617" s="558"/>
      <c r="RZB617" s="558"/>
      <c r="RZC617" s="558"/>
      <c r="RZD617" s="558"/>
      <c r="RZE617" s="558"/>
      <c r="RZF617" s="558"/>
      <c r="RZG617" s="558"/>
      <c r="RZH617" s="558"/>
      <c r="RZI617" s="558"/>
      <c r="RZJ617" s="558"/>
      <c r="RZK617" s="558"/>
      <c r="RZL617" s="558"/>
      <c r="RZM617" s="558"/>
      <c r="RZN617" s="558"/>
      <c r="RZO617" s="558"/>
      <c r="RZP617" s="558"/>
      <c r="RZQ617" s="558"/>
      <c r="RZR617" s="558"/>
      <c r="RZS617" s="558"/>
      <c r="RZT617" s="558"/>
      <c r="RZU617" s="558"/>
      <c r="RZV617" s="558"/>
      <c r="RZW617" s="558"/>
      <c r="RZX617" s="558"/>
      <c r="RZY617" s="558"/>
      <c r="RZZ617" s="558"/>
      <c r="SAA617" s="558"/>
      <c r="SAB617" s="558"/>
      <c r="SAC617" s="558"/>
      <c r="SAD617" s="558"/>
      <c r="SAE617" s="558"/>
      <c r="SAF617" s="558"/>
      <c r="SAG617" s="558"/>
      <c r="SAH617" s="558"/>
      <c r="SAI617" s="558"/>
      <c r="SAJ617" s="558"/>
      <c r="SAK617" s="558"/>
      <c r="SAL617" s="558"/>
      <c r="SAM617" s="558"/>
      <c r="SAN617" s="558"/>
      <c r="SAO617" s="558"/>
      <c r="SAP617" s="558"/>
      <c r="SAQ617" s="558"/>
      <c r="SAR617" s="558"/>
      <c r="SAS617" s="558"/>
      <c r="SAT617" s="558"/>
      <c r="SAU617" s="558"/>
      <c r="SAV617" s="558"/>
      <c r="SAW617" s="558"/>
      <c r="SAX617" s="558"/>
      <c r="SAY617" s="558"/>
      <c r="SAZ617" s="558"/>
      <c r="SBA617" s="558"/>
      <c r="SBB617" s="558"/>
      <c r="SBC617" s="558"/>
      <c r="SBD617" s="558"/>
      <c r="SBE617" s="558"/>
      <c r="SBF617" s="558"/>
      <c r="SBG617" s="558"/>
      <c r="SBH617" s="558"/>
      <c r="SBI617" s="558"/>
      <c r="SBJ617" s="558"/>
      <c r="SBK617" s="558"/>
      <c r="SBL617" s="558"/>
      <c r="SBM617" s="558"/>
      <c r="SBN617" s="558"/>
      <c r="SBO617" s="558"/>
      <c r="SBP617" s="558"/>
      <c r="SBQ617" s="558"/>
      <c r="SBR617" s="558"/>
      <c r="SBS617" s="558"/>
      <c r="SBT617" s="558"/>
      <c r="SBU617" s="558"/>
      <c r="SBV617" s="558"/>
      <c r="SBW617" s="558"/>
      <c r="SBX617" s="558"/>
      <c r="SBY617" s="558"/>
      <c r="SBZ617" s="558"/>
      <c r="SCA617" s="558"/>
      <c r="SCB617" s="558"/>
      <c r="SCC617" s="558"/>
      <c r="SCD617" s="558"/>
      <c r="SCE617" s="558"/>
      <c r="SCF617" s="558"/>
      <c r="SCG617" s="558"/>
      <c r="SCH617" s="558"/>
      <c r="SCI617" s="558"/>
      <c r="SCJ617" s="558"/>
      <c r="SCK617" s="558"/>
      <c r="SCL617" s="558"/>
      <c r="SCM617" s="558"/>
      <c r="SCN617" s="558"/>
      <c r="SCO617" s="558"/>
      <c r="SCP617" s="558"/>
      <c r="SCQ617" s="558"/>
      <c r="SCR617" s="558"/>
      <c r="SCS617" s="558"/>
      <c r="SCT617" s="558"/>
      <c r="SCU617" s="558"/>
      <c r="SCV617" s="558"/>
      <c r="SCW617" s="558"/>
      <c r="SCX617" s="558"/>
      <c r="SCY617" s="558"/>
      <c r="SCZ617" s="558"/>
      <c r="SDA617" s="558"/>
      <c r="SDB617" s="558"/>
      <c r="SDC617" s="558"/>
      <c r="SDD617" s="558"/>
      <c r="SDE617" s="558"/>
      <c r="SDF617" s="558"/>
      <c r="SDG617" s="558"/>
      <c r="SDH617" s="558"/>
      <c r="SDI617" s="558"/>
      <c r="SDJ617" s="558"/>
      <c r="SDK617" s="558"/>
      <c r="SDL617" s="558"/>
      <c r="SDM617" s="558"/>
      <c r="SDN617" s="558"/>
      <c r="SDO617" s="558"/>
      <c r="SDP617" s="558"/>
      <c r="SDQ617" s="558"/>
      <c r="SDR617" s="558"/>
      <c r="SDS617" s="558"/>
      <c r="SDT617" s="558"/>
      <c r="SDU617" s="558"/>
      <c r="SDV617" s="558"/>
      <c r="SDW617" s="558"/>
      <c r="SDX617" s="558"/>
      <c r="SDY617" s="558"/>
      <c r="SDZ617" s="558"/>
      <c r="SEA617" s="558"/>
      <c r="SEB617" s="558"/>
      <c r="SEC617" s="558"/>
      <c r="SED617" s="558"/>
      <c r="SEE617" s="558"/>
      <c r="SEF617" s="558"/>
      <c r="SEG617" s="558"/>
      <c r="SEH617" s="558"/>
      <c r="SEI617" s="558"/>
      <c r="SEJ617" s="558"/>
      <c r="SEK617" s="558"/>
      <c r="SEL617" s="558"/>
      <c r="SEM617" s="558"/>
      <c r="SEN617" s="558"/>
      <c r="SEO617" s="558"/>
      <c r="SEP617" s="558"/>
      <c r="SEQ617" s="558"/>
      <c r="SER617" s="558"/>
      <c r="SES617" s="558"/>
      <c r="SET617" s="558"/>
      <c r="SEU617" s="558"/>
      <c r="SEV617" s="558"/>
      <c r="SEW617" s="558"/>
      <c r="SEX617" s="558"/>
      <c r="SEY617" s="558"/>
      <c r="SEZ617" s="558"/>
      <c r="SFA617" s="558"/>
      <c r="SFB617" s="558"/>
      <c r="SFC617" s="558"/>
      <c r="SFD617" s="558"/>
      <c r="SFE617" s="558"/>
      <c r="SFF617" s="558"/>
      <c r="SFG617" s="558"/>
      <c r="SFH617" s="558"/>
      <c r="SFI617" s="558"/>
      <c r="SFJ617" s="558"/>
      <c r="SFK617" s="558"/>
      <c r="SFL617" s="558"/>
      <c r="SFM617" s="558"/>
      <c r="SFN617" s="558"/>
      <c r="SFO617" s="558"/>
      <c r="SFP617" s="558"/>
      <c r="SFQ617" s="558"/>
      <c r="SFR617" s="558"/>
      <c r="SFS617" s="558"/>
      <c r="SFT617" s="558"/>
      <c r="SFU617" s="558"/>
      <c r="SFV617" s="558"/>
      <c r="SFW617" s="558"/>
      <c r="SFX617" s="558"/>
      <c r="SFY617" s="558"/>
      <c r="SFZ617" s="558"/>
      <c r="SGA617" s="558"/>
      <c r="SGB617" s="558"/>
      <c r="SGC617" s="558"/>
      <c r="SGD617" s="558"/>
      <c r="SGE617" s="558"/>
      <c r="SGF617" s="558"/>
      <c r="SGG617" s="558"/>
      <c r="SGH617" s="558"/>
      <c r="SGI617" s="558"/>
      <c r="SGJ617" s="558"/>
      <c r="SGK617" s="558"/>
      <c r="SGL617" s="558"/>
      <c r="SGM617" s="558"/>
      <c r="SGN617" s="558"/>
      <c r="SGO617" s="558"/>
      <c r="SGP617" s="558"/>
      <c r="SGQ617" s="558"/>
      <c r="SGR617" s="558"/>
      <c r="SGS617" s="558"/>
      <c r="SGT617" s="558"/>
      <c r="SGU617" s="558"/>
      <c r="SGV617" s="558"/>
      <c r="SGW617" s="558"/>
      <c r="SGX617" s="558"/>
      <c r="SGY617" s="558"/>
      <c r="SGZ617" s="558"/>
      <c r="SHA617" s="558"/>
      <c r="SHB617" s="558"/>
      <c r="SHC617" s="558"/>
      <c r="SHD617" s="558"/>
      <c r="SHE617" s="558"/>
      <c r="SHF617" s="558"/>
      <c r="SHG617" s="558"/>
      <c r="SHH617" s="558"/>
      <c r="SHI617" s="558"/>
      <c r="SHJ617" s="558"/>
      <c r="SHK617" s="558"/>
      <c r="SHL617" s="558"/>
      <c r="SHM617" s="558"/>
      <c r="SHN617" s="558"/>
      <c r="SHO617" s="558"/>
      <c r="SHP617" s="558"/>
      <c r="SHQ617" s="558"/>
      <c r="SHR617" s="558"/>
      <c r="SHS617" s="558"/>
      <c r="SHT617" s="558"/>
      <c r="SHU617" s="558"/>
      <c r="SHV617" s="558"/>
      <c r="SHW617" s="558"/>
      <c r="SHX617" s="558"/>
      <c r="SHY617" s="558"/>
      <c r="SHZ617" s="558"/>
      <c r="SIA617" s="558"/>
      <c r="SIB617" s="558"/>
      <c r="SIC617" s="558"/>
      <c r="SID617" s="558"/>
      <c r="SIE617" s="558"/>
      <c r="SIF617" s="558"/>
      <c r="SIG617" s="558"/>
      <c r="SIH617" s="558"/>
      <c r="SII617" s="558"/>
      <c r="SIJ617" s="558"/>
      <c r="SIK617" s="558"/>
      <c r="SIL617" s="558"/>
      <c r="SIM617" s="558"/>
      <c r="SIN617" s="558"/>
      <c r="SIO617" s="558"/>
      <c r="SIP617" s="558"/>
      <c r="SIQ617" s="558"/>
      <c r="SIR617" s="558"/>
      <c r="SIS617" s="558"/>
      <c r="SIT617" s="558"/>
      <c r="SIU617" s="558"/>
      <c r="SIV617" s="558"/>
      <c r="SIW617" s="558"/>
      <c r="SIX617" s="558"/>
      <c r="SIY617" s="558"/>
      <c r="SIZ617" s="558"/>
      <c r="SJA617" s="558"/>
      <c r="SJB617" s="558"/>
      <c r="SJC617" s="558"/>
      <c r="SJD617" s="558"/>
      <c r="SJE617" s="558"/>
      <c r="SJF617" s="558"/>
      <c r="SJG617" s="558"/>
      <c r="SJH617" s="558"/>
      <c r="SJI617" s="558"/>
      <c r="SJJ617" s="558"/>
      <c r="SJK617" s="558"/>
      <c r="SJL617" s="558"/>
      <c r="SJM617" s="558"/>
      <c r="SJN617" s="558"/>
      <c r="SJO617" s="558"/>
      <c r="SJP617" s="558"/>
      <c r="SJQ617" s="558"/>
      <c r="SJR617" s="558"/>
      <c r="SJS617" s="558"/>
      <c r="SJT617" s="558"/>
      <c r="SJU617" s="558"/>
      <c r="SJV617" s="558"/>
      <c r="SJW617" s="558"/>
      <c r="SJX617" s="558"/>
      <c r="SJY617" s="558"/>
      <c r="SJZ617" s="558"/>
      <c r="SKA617" s="558"/>
      <c r="SKB617" s="558"/>
      <c r="SKC617" s="558"/>
      <c r="SKD617" s="558"/>
      <c r="SKE617" s="558"/>
      <c r="SKF617" s="558"/>
      <c r="SKG617" s="558"/>
      <c r="SKH617" s="558"/>
      <c r="SKI617" s="558"/>
      <c r="SKJ617" s="558"/>
      <c r="SKK617" s="558"/>
      <c r="SKL617" s="558"/>
      <c r="SKM617" s="558"/>
      <c r="SKN617" s="558"/>
      <c r="SKO617" s="558"/>
      <c r="SKP617" s="558"/>
      <c r="SKQ617" s="558"/>
      <c r="SKR617" s="558"/>
      <c r="SKS617" s="558"/>
      <c r="SKT617" s="558"/>
      <c r="SKU617" s="558"/>
      <c r="SKV617" s="558"/>
      <c r="SKW617" s="558"/>
      <c r="SKX617" s="558"/>
      <c r="SKY617" s="558"/>
      <c r="SKZ617" s="558"/>
      <c r="SLA617" s="558"/>
      <c r="SLB617" s="558"/>
      <c r="SLC617" s="558"/>
      <c r="SLD617" s="558"/>
      <c r="SLE617" s="558"/>
      <c r="SLF617" s="558"/>
      <c r="SLG617" s="558"/>
      <c r="SLH617" s="558"/>
      <c r="SLI617" s="558"/>
      <c r="SLJ617" s="558"/>
      <c r="SLK617" s="558"/>
      <c r="SLL617" s="558"/>
      <c r="SLM617" s="558"/>
      <c r="SLN617" s="558"/>
      <c r="SLO617" s="558"/>
      <c r="SLP617" s="558"/>
      <c r="SLQ617" s="558"/>
      <c r="SLR617" s="558"/>
      <c r="SLS617" s="558"/>
      <c r="SLT617" s="558"/>
      <c r="SLU617" s="558"/>
      <c r="SLV617" s="558"/>
      <c r="SLW617" s="558"/>
      <c r="SLX617" s="558"/>
      <c r="SLY617" s="558"/>
      <c r="SLZ617" s="558"/>
      <c r="SMA617" s="558"/>
      <c r="SMB617" s="558"/>
      <c r="SMC617" s="558"/>
      <c r="SMD617" s="558"/>
      <c r="SME617" s="558"/>
      <c r="SMF617" s="558"/>
      <c r="SMG617" s="558"/>
      <c r="SMH617" s="558"/>
      <c r="SMI617" s="558"/>
      <c r="SMJ617" s="558"/>
      <c r="SMK617" s="558"/>
      <c r="SML617" s="558"/>
      <c r="SMM617" s="558"/>
      <c r="SMN617" s="558"/>
      <c r="SMO617" s="558"/>
      <c r="SMP617" s="558"/>
      <c r="SMQ617" s="558"/>
      <c r="SMR617" s="558"/>
      <c r="SMS617" s="558"/>
      <c r="SMT617" s="558"/>
      <c r="SMU617" s="558"/>
      <c r="SMV617" s="558"/>
      <c r="SMW617" s="558"/>
      <c r="SMX617" s="558"/>
      <c r="SMY617" s="558"/>
      <c r="SMZ617" s="558"/>
      <c r="SNA617" s="558"/>
      <c r="SNB617" s="558"/>
      <c r="SNC617" s="558"/>
      <c r="SND617" s="558"/>
      <c r="SNE617" s="558"/>
      <c r="SNF617" s="558"/>
      <c r="SNG617" s="558"/>
      <c r="SNH617" s="558"/>
      <c r="SNI617" s="558"/>
      <c r="SNJ617" s="558"/>
      <c r="SNK617" s="558"/>
      <c r="SNL617" s="558"/>
      <c r="SNM617" s="558"/>
      <c r="SNN617" s="558"/>
      <c r="SNO617" s="558"/>
      <c r="SNP617" s="558"/>
      <c r="SNQ617" s="558"/>
      <c r="SNR617" s="558"/>
      <c r="SNS617" s="558"/>
      <c r="SNT617" s="558"/>
      <c r="SNU617" s="558"/>
      <c r="SNV617" s="558"/>
      <c r="SNW617" s="558"/>
      <c r="SNX617" s="558"/>
      <c r="SNY617" s="558"/>
      <c r="SNZ617" s="558"/>
      <c r="SOA617" s="558"/>
      <c r="SOB617" s="558"/>
      <c r="SOC617" s="558"/>
      <c r="SOD617" s="558"/>
      <c r="SOE617" s="558"/>
      <c r="SOF617" s="558"/>
      <c r="SOG617" s="558"/>
      <c r="SOH617" s="558"/>
      <c r="SOI617" s="558"/>
      <c r="SOJ617" s="558"/>
      <c r="SOK617" s="558"/>
      <c r="SOL617" s="558"/>
      <c r="SOM617" s="558"/>
      <c r="SON617" s="558"/>
      <c r="SOO617" s="558"/>
      <c r="SOP617" s="558"/>
      <c r="SOQ617" s="558"/>
      <c r="SOR617" s="558"/>
      <c r="SOS617" s="558"/>
      <c r="SOT617" s="558"/>
      <c r="SOU617" s="558"/>
      <c r="SOV617" s="558"/>
      <c r="SOW617" s="558"/>
      <c r="SOX617" s="558"/>
      <c r="SOY617" s="558"/>
      <c r="SOZ617" s="558"/>
      <c r="SPA617" s="558"/>
      <c r="SPB617" s="558"/>
      <c r="SPC617" s="558"/>
      <c r="SPD617" s="558"/>
      <c r="SPE617" s="558"/>
      <c r="SPF617" s="558"/>
      <c r="SPG617" s="558"/>
      <c r="SPH617" s="558"/>
      <c r="SPI617" s="558"/>
      <c r="SPJ617" s="558"/>
      <c r="SPK617" s="558"/>
      <c r="SPL617" s="558"/>
      <c r="SPM617" s="558"/>
      <c r="SPN617" s="558"/>
      <c r="SPO617" s="558"/>
      <c r="SPP617" s="558"/>
      <c r="SPQ617" s="558"/>
      <c r="SPR617" s="558"/>
      <c r="SPS617" s="558"/>
      <c r="SPT617" s="558"/>
      <c r="SPU617" s="558"/>
      <c r="SPV617" s="558"/>
      <c r="SPW617" s="558"/>
      <c r="SPX617" s="558"/>
      <c r="SPY617" s="558"/>
      <c r="SPZ617" s="558"/>
      <c r="SQA617" s="558"/>
      <c r="SQB617" s="558"/>
      <c r="SQC617" s="558"/>
      <c r="SQD617" s="558"/>
      <c r="SQE617" s="558"/>
      <c r="SQF617" s="558"/>
      <c r="SQG617" s="558"/>
      <c r="SQH617" s="558"/>
      <c r="SQI617" s="558"/>
      <c r="SQJ617" s="558"/>
      <c r="SQK617" s="558"/>
      <c r="SQL617" s="558"/>
      <c r="SQM617" s="558"/>
      <c r="SQN617" s="558"/>
      <c r="SQO617" s="558"/>
      <c r="SQP617" s="558"/>
      <c r="SQQ617" s="558"/>
      <c r="SQR617" s="558"/>
      <c r="SQS617" s="558"/>
      <c r="SQT617" s="558"/>
      <c r="SQU617" s="558"/>
      <c r="SQV617" s="558"/>
      <c r="SQW617" s="558"/>
      <c r="SQX617" s="558"/>
      <c r="SQY617" s="558"/>
      <c r="SQZ617" s="558"/>
      <c r="SRA617" s="558"/>
      <c r="SRB617" s="558"/>
      <c r="SRC617" s="558"/>
      <c r="SRD617" s="558"/>
      <c r="SRE617" s="558"/>
      <c r="SRF617" s="558"/>
      <c r="SRG617" s="558"/>
      <c r="SRH617" s="558"/>
      <c r="SRI617" s="558"/>
      <c r="SRJ617" s="558"/>
      <c r="SRK617" s="558"/>
      <c r="SRL617" s="558"/>
      <c r="SRM617" s="558"/>
      <c r="SRN617" s="558"/>
      <c r="SRO617" s="558"/>
      <c r="SRP617" s="558"/>
      <c r="SRQ617" s="558"/>
      <c r="SRR617" s="558"/>
      <c r="SRS617" s="558"/>
      <c r="SRT617" s="558"/>
      <c r="SRU617" s="558"/>
      <c r="SRV617" s="558"/>
      <c r="SRW617" s="558"/>
      <c r="SRX617" s="558"/>
      <c r="SRY617" s="558"/>
      <c r="SRZ617" s="558"/>
      <c r="SSA617" s="558"/>
      <c r="SSB617" s="558"/>
      <c r="SSC617" s="558"/>
      <c r="SSD617" s="558"/>
      <c r="SSE617" s="558"/>
      <c r="SSF617" s="558"/>
      <c r="SSG617" s="558"/>
      <c r="SSH617" s="558"/>
      <c r="SSI617" s="558"/>
      <c r="SSJ617" s="558"/>
      <c r="SSK617" s="558"/>
      <c r="SSL617" s="558"/>
      <c r="SSM617" s="558"/>
      <c r="SSN617" s="558"/>
      <c r="SSO617" s="558"/>
      <c r="SSP617" s="558"/>
      <c r="SSQ617" s="558"/>
      <c r="SSR617" s="558"/>
      <c r="SSS617" s="558"/>
      <c r="SST617" s="558"/>
      <c r="SSU617" s="558"/>
      <c r="SSV617" s="558"/>
      <c r="SSW617" s="558"/>
      <c r="SSX617" s="558"/>
      <c r="SSY617" s="558"/>
      <c r="SSZ617" s="558"/>
      <c r="STA617" s="558"/>
      <c r="STB617" s="558"/>
      <c r="STC617" s="558"/>
      <c r="STD617" s="558"/>
      <c r="STE617" s="558"/>
      <c r="STF617" s="558"/>
      <c r="STG617" s="558"/>
      <c r="STH617" s="558"/>
      <c r="STI617" s="558"/>
      <c r="STJ617" s="558"/>
      <c r="STK617" s="558"/>
      <c r="STL617" s="558"/>
      <c r="STM617" s="558"/>
      <c r="STN617" s="558"/>
      <c r="STO617" s="558"/>
      <c r="STP617" s="558"/>
      <c r="STQ617" s="558"/>
      <c r="STR617" s="558"/>
      <c r="STS617" s="558"/>
      <c r="STT617" s="558"/>
      <c r="STU617" s="558"/>
      <c r="STV617" s="558"/>
      <c r="STW617" s="558"/>
      <c r="STX617" s="558"/>
      <c r="STY617" s="558"/>
      <c r="STZ617" s="558"/>
      <c r="SUA617" s="558"/>
      <c r="SUB617" s="558"/>
      <c r="SUC617" s="558"/>
      <c r="SUD617" s="558"/>
      <c r="SUE617" s="558"/>
      <c r="SUF617" s="558"/>
      <c r="SUG617" s="558"/>
      <c r="SUH617" s="558"/>
      <c r="SUI617" s="558"/>
      <c r="SUJ617" s="558"/>
      <c r="SUK617" s="558"/>
      <c r="SUL617" s="558"/>
      <c r="SUM617" s="558"/>
      <c r="SUN617" s="558"/>
      <c r="SUO617" s="558"/>
      <c r="SUP617" s="558"/>
      <c r="SUQ617" s="558"/>
      <c r="SUR617" s="558"/>
      <c r="SUS617" s="558"/>
      <c r="SUT617" s="558"/>
      <c r="SUU617" s="558"/>
      <c r="SUV617" s="558"/>
      <c r="SUW617" s="558"/>
      <c r="SUX617" s="558"/>
      <c r="SUY617" s="558"/>
      <c r="SUZ617" s="558"/>
      <c r="SVA617" s="558"/>
      <c r="SVB617" s="558"/>
      <c r="SVC617" s="558"/>
      <c r="SVD617" s="558"/>
      <c r="SVE617" s="558"/>
      <c r="SVF617" s="558"/>
      <c r="SVG617" s="558"/>
      <c r="SVH617" s="558"/>
      <c r="SVI617" s="558"/>
      <c r="SVJ617" s="558"/>
      <c r="SVK617" s="558"/>
      <c r="SVL617" s="558"/>
      <c r="SVM617" s="558"/>
      <c r="SVN617" s="558"/>
      <c r="SVO617" s="558"/>
      <c r="SVP617" s="558"/>
      <c r="SVQ617" s="558"/>
      <c r="SVR617" s="558"/>
      <c r="SVS617" s="558"/>
      <c r="SVT617" s="558"/>
      <c r="SVU617" s="558"/>
      <c r="SVV617" s="558"/>
      <c r="SVW617" s="558"/>
      <c r="SVX617" s="558"/>
      <c r="SVY617" s="558"/>
      <c r="SVZ617" s="558"/>
      <c r="SWA617" s="558"/>
      <c r="SWB617" s="558"/>
      <c r="SWC617" s="558"/>
      <c r="SWD617" s="558"/>
      <c r="SWE617" s="558"/>
      <c r="SWF617" s="558"/>
      <c r="SWG617" s="558"/>
      <c r="SWH617" s="558"/>
      <c r="SWI617" s="558"/>
      <c r="SWJ617" s="558"/>
      <c r="SWK617" s="558"/>
      <c r="SWL617" s="558"/>
      <c r="SWM617" s="558"/>
      <c r="SWN617" s="558"/>
      <c r="SWO617" s="558"/>
      <c r="SWP617" s="558"/>
      <c r="SWQ617" s="558"/>
      <c r="SWR617" s="558"/>
      <c r="SWS617" s="558"/>
      <c r="SWT617" s="558"/>
      <c r="SWU617" s="558"/>
      <c r="SWV617" s="558"/>
      <c r="SWW617" s="558"/>
      <c r="SWX617" s="558"/>
      <c r="SWY617" s="558"/>
      <c r="SWZ617" s="558"/>
      <c r="SXA617" s="558"/>
      <c r="SXB617" s="558"/>
      <c r="SXC617" s="558"/>
      <c r="SXD617" s="558"/>
      <c r="SXE617" s="558"/>
      <c r="SXF617" s="558"/>
      <c r="SXG617" s="558"/>
      <c r="SXH617" s="558"/>
      <c r="SXI617" s="558"/>
      <c r="SXJ617" s="558"/>
      <c r="SXK617" s="558"/>
      <c r="SXL617" s="558"/>
      <c r="SXM617" s="558"/>
      <c r="SXN617" s="558"/>
      <c r="SXO617" s="558"/>
      <c r="SXP617" s="558"/>
      <c r="SXQ617" s="558"/>
      <c r="SXR617" s="558"/>
      <c r="SXS617" s="558"/>
      <c r="SXT617" s="558"/>
      <c r="SXU617" s="558"/>
      <c r="SXV617" s="558"/>
      <c r="SXW617" s="558"/>
      <c r="SXX617" s="558"/>
      <c r="SXY617" s="558"/>
      <c r="SXZ617" s="558"/>
      <c r="SYA617" s="558"/>
      <c r="SYB617" s="558"/>
      <c r="SYC617" s="558"/>
      <c r="SYD617" s="558"/>
      <c r="SYE617" s="558"/>
      <c r="SYF617" s="558"/>
      <c r="SYG617" s="558"/>
      <c r="SYH617" s="558"/>
      <c r="SYI617" s="558"/>
      <c r="SYJ617" s="558"/>
      <c r="SYK617" s="558"/>
      <c r="SYL617" s="558"/>
      <c r="SYM617" s="558"/>
      <c r="SYN617" s="558"/>
      <c r="SYO617" s="558"/>
      <c r="SYP617" s="558"/>
      <c r="SYQ617" s="558"/>
      <c r="SYR617" s="558"/>
      <c r="SYS617" s="558"/>
      <c r="SYT617" s="558"/>
      <c r="SYU617" s="558"/>
      <c r="SYV617" s="558"/>
      <c r="SYW617" s="558"/>
      <c r="SYX617" s="558"/>
      <c r="SYY617" s="558"/>
      <c r="SYZ617" s="558"/>
      <c r="SZA617" s="558"/>
      <c r="SZB617" s="558"/>
      <c r="SZC617" s="558"/>
      <c r="SZD617" s="558"/>
      <c r="SZE617" s="558"/>
      <c r="SZF617" s="558"/>
      <c r="SZG617" s="558"/>
      <c r="SZH617" s="558"/>
      <c r="SZI617" s="558"/>
      <c r="SZJ617" s="558"/>
      <c r="SZK617" s="558"/>
      <c r="SZL617" s="558"/>
      <c r="SZM617" s="558"/>
      <c r="SZN617" s="558"/>
      <c r="SZO617" s="558"/>
      <c r="SZP617" s="558"/>
      <c r="SZQ617" s="558"/>
      <c r="SZR617" s="558"/>
      <c r="SZS617" s="558"/>
      <c r="SZT617" s="558"/>
      <c r="SZU617" s="558"/>
      <c r="SZV617" s="558"/>
      <c r="SZW617" s="558"/>
      <c r="SZX617" s="558"/>
      <c r="SZY617" s="558"/>
      <c r="SZZ617" s="558"/>
      <c r="TAA617" s="558"/>
      <c r="TAB617" s="558"/>
      <c r="TAC617" s="558"/>
      <c r="TAD617" s="558"/>
      <c r="TAE617" s="558"/>
      <c r="TAF617" s="558"/>
      <c r="TAG617" s="558"/>
      <c r="TAH617" s="558"/>
      <c r="TAI617" s="558"/>
      <c r="TAJ617" s="558"/>
      <c r="TAK617" s="558"/>
      <c r="TAL617" s="558"/>
      <c r="TAM617" s="558"/>
      <c r="TAN617" s="558"/>
      <c r="TAO617" s="558"/>
      <c r="TAP617" s="558"/>
      <c r="TAQ617" s="558"/>
      <c r="TAR617" s="558"/>
      <c r="TAS617" s="558"/>
      <c r="TAT617" s="558"/>
      <c r="TAU617" s="558"/>
      <c r="TAV617" s="558"/>
      <c r="TAW617" s="558"/>
      <c r="TAX617" s="558"/>
      <c r="TAY617" s="558"/>
      <c r="TAZ617" s="558"/>
      <c r="TBA617" s="558"/>
      <c r="TBB617" s="558"/>
      <c r="TBC617" s="558"/>
      <c r="TBD617" s="558"/>
      <c r="TBE617" s="558"/>
      <c r="TBF617" s="558"/>
      <c r="TBG617" s="558"/>
      <c r="TBH617" s="558"/>
      <c r="TBI617" s="558"/>
      <c r="TBJ617" s="558"/>
      <c r="TBK617" s="558"/>
      <c r="TBL617" s="558"/>
      <c r="TBM617" s="558"/>
      <c r="TBN617" s="558"/>
      <c r="TBO617" s="558"/>
      <c r="TBP617" s="558"/>
      <c r="TBQ617" s="558"/>
      <c r="TBR617" s="558"/>
      <c r="TBS617" s="558"/>
      <c r="TBT617" s="558"/>
      <c r="TBU617" s="558"/>
      <c r="TBV617" s="558"/>
      <c r="TBW617" s="558"/>
      <c r="TBX617" s="558"/>
      <c r="TBY617" s="558"/>
      <c r="TBZ617" s="558"/>
      <c r="TCA617" s="558"/>
      <c r="TCB617" s="558"/>
      <c r="TCC617" s="558"/>
      <c r="TCD617" s="558"/>
      <c r="TCE617" s="558"/>
      <c r="TCF617" s="558"/>
      <c r="TCG617" s="558"/>
      <c r="TCH617" s="558"/>
      <c r="TCI617" s="558"/>
      <c r="TCJ617" s="558"/>
      <c r="TCK617" s="558"/>
      <c r="TCL617" s="558"/>
      <c r="TCM617" s="558"/>
      <c r="TCN617" s="558"/>
      <c r="TCO617" s="558"/>
      <c r="TCP617" s="558"/>
      <c r="TCQ617" s="558"/>
      <c r="TCR617" s="558"/>
      <c r="TCS617" s="558"/>
      <c r="TCT617" s="558"/>
      <c r="TCU617" s="558"/>
      <c r="TCV617" s="558"/>
      <c r="TCW617" s="558"/>
      <c r="TCX617" s="558"/>
      <c r="TCY617" s="558"/>
      <c r="TCZ617" s="558"/>
      <c r="TDA617" s="558"/>
      <c r="TDB617" s="558"/>
      <c r="TDC617" s="558"/>
      <c r="TDD617" s="558"/>
      <c r="TDE617" s="558"/>
      <c r="TDF617" s="558"/>
      <c r="TDG617" s="558"/>
      <c r="TDH617" s="558"/>
      <c r="TDI617" s="558"/>
      <c r="TDJ617" s="558"/>
      <c r="TDK617" s="558"/>
      <c r="TDL617" s="558"/>
      <c r="TDM617" s="558"/>
      <c r="TDN617" s="558"/>
      <c r="TDO617" s="558"/>
      <c r="TDP617" s="558"/>
      <c r="TDQ617" s="558"/>
      <c r="TDR617" s="558"/>
      <c r="TDS617" s="558"/>
      <c r="TDT617" s="558"/>
      <c r="TDU617" s="558"/>
      <c r="TDV617" s="558"/>
      <c r="TDW617" s="558"/>
      <c r="TDX617" s="558"/>
      <c r="TDY617" s="558"/>
      <c r="TDZ617" s="558"/>
      <c r="TEA617" s="558"/>
      <c r="TEB617" s="558"/>
      <c r="TEC617" s="558"/>
      <c r="TED617" s="558"/>
      <c r="TEE617" s="558"/>
      <c r="TEF617" s="558"/>
      <c r="TEG617" s="558"/>
      <c r="TEH617" s="558"/>
      <c r="TEI617" s="558"/>
      <c r="TEJ617" s="558"/>
      <c r="TEK617" s="558"/>
      <c r="TEL617" s="558"/>
      <c r="TEM617" s="558"/>
      <c r="TEN617" s="558"/>
      <c r="TEO617" s="558"/>
      <c r="TEP617" s="558"/>
      <c r="TEQ617" s="558"/>
      <c r="TER617" s="558"/>
      <c r="TES617" s="558"/>
      <c r="TET617" s="558"/>
      <c r="TEU617" s="558"/>
      <c r="TEV617" s="558"/>
      <c r="TEW617" s="558"/>
      <c r="TEX617" s="558"/>
      <c r="TEY617" s="558"/>
      <c r="TEZ617" s="558"/>
      <c r="TFA617" s="558"/>
      <c r="TFB617" s="558"/>
      <c r="TFC617" s="558"/>
      <c r="TFD617" s="558"/>
      <c r="TFE617" s="558"/>
      <c r="TFF617" s="558"/>
      <c r="TFG617" s="558"/>
      <c r="TFH617" s="558"/>
      <c r="TFI617" s="558"/>
      <c r="TFJ617" s="558"/>
      <c r="TFK617" s="558"/>
      <c r="TFL617" s="558"/>
      <c r="TFM617" s="558"/>
      <c r="TFN617" s="558"/>
      <c r="TFO617" s="558"/>
      <c r="TFP617" s="558"/>
      <c r="TFQ617" s="558"/>
      <c r="TFR617" s="558"/>
      <c r="TFS617" s="558"/>
      <c r="TFT617" s="558"/>
      <c r="TFU617" s="558"/>
      <c r="TFV617" s="558"/>
      <c r="TFW617" s="558"/>
      <c r="TFX617" s="558"/>
      <c r="TFY617" s="558"/>
      <c r="TFZ617" s="558"/>
      <c r="TGA617" s="558"/>
      <c r="TGB617" s="558"/>
      <c r="TGC617" s="558"/>
      <c r="TGD617" s="558"/>
      <c r="TGE617" s="558"/>
      <c r="TGF617" s="558"/>
      <c r="TGG617" s="558"/>
      <c r="TGH617" s="558"/>
      <c r="TGI617" s="558"/>
      <c r="TGJ617" s="558"/>
      <c r="TGK617" s="558"/>
      <c r="TGL617" s="558"/>
      <c r="TGM617" s="558"/>
      <c r="TGN617" s="558"/>
      <c r="TGO617" s="558"/>
      <c r="TGP617" s="558"/>
      <c r="TGQ617" s="558"/>
      <c r="TGR617" s="558"/>
      <c r="TGS617" s="558"/>
      <c r="TGT617" s="558"/>
      <c r="TGU617" s="558"/>
      <c r="TGV617" s="558"/>
      <c r="TGW617" s="558"/>
      <c r="TGX617" s="558"/>
      <c r="TGY617" s="558"/>
      <c r="TGZ617" s="558"/>
      <c r="THA617" s="558"/>
      <c r="THB617" s="558"/>
      <c r="THC617" s="558"/>
      <c r="THD617" s="558"/>
      <c r="THE617" s="558"/>
      <c r="THF617" s="558"/>
      <c r="THG617" s="558"/>
      <c r="THH617" s="558"/>
      <c r="THI617" s="558"/>
      <c r="THJ617" s="558"/>
      <c r="THK617" s="558"/>
      <c r="THL617" s="558"/>
      <c r="THM617" s="558"/>
      <c r="THN617" s="558"/>
      <c r="THO617" s="558"/>
      <c r="THP617" s="558"/>
      <c r="THQ617" s="558"/>
      <c r="THR617" s="558"/>
      <c r="THS617" s="558"/>
      <c r="THT617" s="558"/>
      <c r="THU617" s="558"/>
      <c r="THV617" s="558"/>
      <c r="THW617" s="558"/>
      <c r="THX617" s="558"/>
      <c r="THY617" s="558"/>
      <c r="THZ617" s="558"/>
      <c r="TIA617" s="558"/>
      <c r="TIB617" s="558"/>
      <c r="TIC617" s="558"/>
      <c r="TID617" s="558"/>
      <c r="TIE617" s="558"/>
      <c r="TIF617" s="558"/>
      <c r="TIG617" s="558"/>
      <c r="TIH617" s="558"/>
      <c r="TII617" s="558"/>
      <c r="TIJ617" s="558"/>
      <c r="TIK617" s="558"/>
      <c r="TIL617" s="558"/>
      <c r="TIM617" s="558"/>
      <c r="TIN617" s="558"/>
      <c r="TIO617" s="558"/>
      <c r="TIP617" s="558"/>
      <c r="TIQ617" s="558"/>
      <c r="TIR617" s="558"/>
      <c r="TIS617" s="558"/>
      <c r="TIT617" s="558"/>
      <c r="TIU617" s="558"/>
      <c r="TIV617" s="558"/>
      <c r="TIW617" s="558"/>
      <c r="TIX617" s="558"/>
      <c r="TIY617" s="558"/>
      <c r="TIZ617" s="558"/>
      <c r="TJA617" s="558"/>
      <c r="TJB617" s="558"/>
      <c r="TJC617" s="558"/>
      <c r="TJD617" s="558"/>
      <c r="TJE617" s="558"/>
      <c r="TJF617" s="558"/>
      <c r="TJG617" s="558"/>
      <c r="TJH617" s="558"/>
      <c r="TJI617" s="558"/>
      <c r="TJJ617" s="558"/>
      <c r="TJK617" s="558"/>
      <c r="TJL617" s="558"/>
      <c r="TJM617" s="558"/>
      <c r="TJN617" s="558"/>
      <c r="TJO617" s="558"/>
      <c r="TJP617" s="558"/>
      <c r="TJQ617" s="558"/>
      <c r="TJR617" s="558"/>
      <c r="TJS617" s="558"/>
      <c r="TJT617" s="558"/>
      <c r="TJU617" s="558"/>
      <c r="TJV617" s="558"/>
      <c r="TJW617" s="558"/>
      <c r="TJX617" s="558"/>
      <c r="TJY617" s="558"/>
      <c r="TJZ617" s="558"/>
      <c r="TKA617" s="558"/>
      <c r="TKB617" s="558"/>
      <c r="TKC617" s="558"/>
      <c r="TKD617" s="558"/>
      <c r="TKE617" s="558"/>
      <c r="TKF617" s="558"/>
      <c r="TKG617" s="558"/>
      <c r="TKH617" s="558"/>
      <c r="TKI617" s="558"/>
      <c r="TKJ617" s="558"/>
      <c r="TKK617" s="558"/>
      <c r="TKL617" s="558"/>
      <c r="TKM617" s="558"/>
      <c r="TKN617" s="558"/>
      <c r="TKO617" s="558"/>
      <c r="TKP617" s="558"/>
      <c r="TKQ617" s="558"/>
      <c r="TKR617" s="558"/>
      <c r="TKS617" s="558"/>
      <c r="TKT617" s="558"/>
      <c r="TKU617" s="558"/>
      <c r="TKV617" s="558"/>
      <c r="TKW617" s="558"/>
      <c r="TKX617" s="558"/>
      <c r="TKY617" s="558"/>
      <c r="TKZ617" s="558"/>
      <c r="TLA617" s="558"/>
      <c r="TLB617" s="558"/>
      <c r="TLC617" s="558"/>
      <c r="TLD617" s="558"/>
      <c r="TLE617" s="558"/>
      <c r="TLF617" s="558"/>
      <c r="TLG617" s="558"/>
      <c r="TLH617" s="558"/>
      <c r="TLI617" s="558"/>
      <c r="TLJ617" s="558"/>
      <c r="TLK617" s="558"/>
      <c r="TLL617" s="558"/>
      <c r="TLM617" s="558"/>
      <c r="TLN617" s="558"/>
      <c r="TLO617" s="558"/>
      <c r="TLP617" s="558"/>
      <c r="TLQ617" s="558"/>
      <c r="TLR617" s="558"/>
      <c r="TLS617" s="558"/>
      <c r="TLT617" s="558"/>
      <c r="TLU617" s="558"/>
      <c r="TLV617" s="558"/>
      <c r="TLW617" s="558"/>
      <c r="TLX617" s="558"/>
      <c r="TLY617" s="558"/>
      <c r="TLZ617" s="558"/>
      <c r="TMA617" s="558"/>
      <c r="TMB617" s="558"/>
      <c r="TMC617" s="558"/>
      <c r="TMD617" s="558"/>
      <c r="TME617" s="558"/>
      <c r="TMF617" s="558"/>
      <c r="TMG617" s="558"/>
      <c r="TMH617" s="558"/>
      <c r="TMI617" s="558"/>
      <c r="TMJ617" s="558"/>
      <c r="TMK617" s="558"/>
      <c r="TML617" s="558"/>
      <c r="TMM617" s="558"/>
      <c r="TMN617" s="558"/>
      <c r="TMO617" s="558"/>
      <c r="TMP617" s="558"/>
      <c r="TMQ617" s="558"/>
      <c r="TMR617" s="558"/>
      <c r="TMS617" s="558"/>
      <c r="TMT617" s="558"/>
      <c r="TMU617" s="558"/>
      <c r="TMV617" s="558"/>
      <c r="TMW617" s="558"/>
      <c r="TMX617" s="558"/>
      <c r="TMY617" s="558"/>
      <c r="TMZ617" s="558"/>
      <c r="TNA617" s="558"/>
      <c r="TNB617" s="558"/>
      <c r="TNC617" s="558"/>
      <c r="TND617" s="558"/>
      <c r="TNE617" s="558"/>
      <c r="TNF617" s="558"/>
      <c r="TNG617" s="558"/>
      <c r="TNH617" s="558"/>
      <c r="TNI617" s="558"/>
      <c r="TNJ617" s="558"/>
      <c r="TNK617" s="558"/>
      <c r="TNL617" s="558"/>
      <c r="TNM617" s="558"/>
      <c r="TNN617" s="558"/>
      <c r="TNO617" s="558"/>
      <c r="TNP617" s="558"/>
      <c r="TNQ617" s="558"/>
      <c r="TNR617" s="558"/>
      <c r="TNS617" s="558"/>
      <c r="TNT617" s="558"/>
      <c r="TNU617" s="558"/>
      <c r="TNV617" s="558"/>
      <c r="TNW617" s="558"/>
      <c r="TNX617" s="558"/>
      <c r="TNY617" s="558"/>
      <c r="TNZ617" s="558"/>
      <c r="TOA617" s="558"/>
      <c r="TOB617" s="558"/>
      <c r="TOC617" s="558"/>
      <c r="TOD617" s="558"/>
      <c r="TOE617" s="558"/>
      <c r="TOF617" s="558"/>
      <c r="TOG617" s="558"/>
      <c r="TOH617" s="558"/>
      <c r="TOI617" s="558"/>
      <c r="TOJ617" s="558"/>
      <c r="TOK617" s="558"/>
      <c r="TOL617" s="558"/>
      <c r="TOM617" s="558"/>
      <c r="TON617" s="558"/>
      <c r="TOO617" s="558"/>
      <c r="TOP617" s="558"/>
      <c r="TOQ617" s="558"/>
      <c r="TOR617" s="558"/>
      <c r="TOS617" s="558"/>
      <c r="TOT617" s="558"/>
      <c r="TOU617" s="558"/>
      <c r="TOV617" s="558"/>
      <c r="TOW617" s="558"/>
      <c r="TOX617" s="558"/>
      <c r="TOY617" s="558"/>
      <c r="TOZ617" s="558"/>
      <c r="TPA617" s="558"/>
      <c r="TPB617" s="558"/>
      <c r="TPC617" s="558"/>
      <c r="TPD617" s="558"/>
      <c r="TPE617" s="558"/>
      <c r="TPF617" s="558"/>
      <c r="TPG617" s="558"/>
      <c r="TPH617" s="558"/>
      <c r="TPI617" s="558"/>
      <c r="TPJ617" s="558"/>
      <c r="TPK617" s="558"/>
      <c r="TPL617" s="558"/>
      <c r="TPM617" s="558"/>
      <c r="TPN617" s="558"/>
      <c r="TPO617" s="558"/>
      <c r="TPP617" s="558"/>
      <c r="TPQ617" s="558"/>
      <c r="TPR617" s="558"/>
      <c r="TPS617" s="558"/>
      <c r="TPT617" s="558"/>
      <c r="TPU617" s="558"/>
      <c r="TPV617" s="558"/>
      <c r="TPW617" s="558"/>
      <c r="TPX617" s="558"/>
      <c r="TPY617" s="558"/>
      <c r="TPZ617" s="558"/>
      <c r="TQA617" s="558"/>
      <c r="TQB617" s="558"/>
      <c r="TQC617" s="558"/>
      <c r="TQD617" s="558"/>
      <c r="TQE617" s="558"/>
      <c r="TQF617" s="558"/>
      <c r="TQG617" s="558"/>
      <c r="TQH617" s="558"/>
      <c r="TQI617" s="558"/>
      <c r="TQJ617" s="558"/>
      <c r="TQK617" s="558"/>
      <c r="TQL617" s="558"/>
      <c r="TQM617" s="558"/>
      <c r="TQN617" s="558"/>
      <c r="TQO617" s="558"/>
      <c r="TQP617" s="558"/>
      <c r="TQQ617" s="558"/>
      <c r="TQR617" s="558"/>
      <c r="TQS617" s="558"/>
      <c r="TQT617" s="558"/>
      <c r="TQU617" s="558"/>
      <c r="TQV617" s="558"/>
      <c r="TQW617" s="558"/>
      <c r="TQX617" s="558"/>
      <c r="TQY617" s="558"/>
      <c r="TQZ617" s="558"/>
      <c r="TRA617" s="558"/>
      <c r="TRB617" s="558"/>
      <c r="TRC617" s="558"/>
      <c r="TRD617" s="558"/>
      <c r="TRE617" s="558"/>
      <c r="TRF617" s="558"/>
      <c r="TRG617" s="558"/>
      <c r="TRH617" s="558"/>
      <c r="TRI617" s="558"/>
      <c r="TRJ617" s="558"/>
      <c r="TRK617" s="558"/>
      <c r="TRL617" s="558"/>
      <c r="TRM617" s="558"/>
      <c r="TRN617" s="558"/>
      <c r="TRO617" s="558"/>
      <c r="TRP617" s="558"/>
      <c r="TRQ617" s="558"/>
      <c r="TRR617" s="558"/>
      <c r="TRS617" s="558"/>
      <c r="TRT617" s="558"/>
      <c r="TRU617" s="558"/>
      <c r="TRV617" s="558"/>
      <c r="TRW617" s="558"/>
      <c r="TRX617" s="558"/>
      <c r="TRY617" s="558"/>
      <c r="TRZ617" s="558"/>
      <c r="TSA617" s="558"/>
      <c r="TSB617" s="558"/>
      <c r="TSC617" s="558"/>
      <c r="TSD617" s="558"/>
      <c r="TSE617" s="558"/>
      <c r="TSF617" s="558"/>
      <c r="TSG617" s="558"/>
      <c r="TSH617" s="558"/>
      <c r="TSI617" s="558"/>
      <c r="TSJ617" s="558"/>
      <c r="TSK617" s="558"/>
      <c r="TSL617" s="558"/>
      <c r="TSM617" s="558"/>
      <c r="TSN617" s="558"/>
      <c r="TSO617" s="558"/>
      <c r="TSP617" s="558"/>
      <c r="TSQ617" s="558"/>
      <c r="TSR617" s="558"/>
      <c r="TSS617" s="558"/>
      <c r="TST617" s="558"/>
      <c r="TSU617" s="558"/>
      <c r="TSV617" s="558"/>
      <c r="TSW617" s="558"/>
      <c r="TSX617" s="558"/>
      <c r="TSY617" s="558"/>
      <c r="TSZ617" s="558"/>
      <c r="TTA617" s="558"/>
      <c r="TTB617" s="558"/>
      <c r="TTC617" s="558"/>
      <c r="TTD617" s="558"/>
      <c r="TTE617" s="558"/>
      <c r="TTF617" s="558"/>
      <c r="TTG617" s="558"/>
      <c r="TTH617" s="558"/>
      <c r="TTI617" s="558"/>
      <c r="TTJ617" s="558"/>
      <c r="TTK617" s="558"/>
      <c r="TTL617" s="558"/>
      <c r="TTM617" s="558"/>
      <c r="TTN617" s="558"/>
      <c r="TTO617" s="558"/>
      <c r="TTP617" s="558"/>
      <c r="TTQ617" s="558"/>
      <c r="TTR617" s="558"/>
      <c r="TTS617" s="558"/>
      <c r="TTT617" s="558"/>
      <c r="TTU617" s="558"/>
      <c r="TTV617" s="558"/>
      <c r="TTW617" s="558"/>
      <c r="TTX617" s="558"/>
      <c r="TTY617" s="558"/>
      <c r="TTZ617" s="558"/>
      <c r="TUA617" s="558"/>
      <c r="TUB617" s="558"/>
      <c r="TUC617" s="558"/>
      <c r="TUD617" s="558"/>
      <c r="TUE617" s="558"/>
      <c r="TUF617" s="558"/>
      <c r="TUG617" s="558"/>
      <c r="TUH617" s="558"/>
      <c r="TUI617" s="558"/>
      <c r="TUJ617" s="558"/>
      <c r="TUK617" s="558"/>
      <c r="TUL617" s="558"/>
      <c r="TUM617" s="558"/>
      <c r="TUN617" s="558"/>
      <c r="TUO617" s="558"/>
      <c r="TUP617" s="558"/>
      <c r="TUQ617" s="558"/>
      <c r="TUR617" s="558"/>
      <c r="TUS617" s="558"/>
      <c r="TUT617" s="558"/>
      <c r="TUU617" s="558"/>
      <c r="TUV617" s="558"/>
      <c r="TUW617" s="558"/>
      <c r="TUX617" s="558"/>
      <c r="TUY617" s="558"/>
      <c r="TUZ617" s="558"/>
      <c r="TVA617" s="558"/>
      <c r="TVB617" s="558"/>
      <c r="TVC617" s="558"/>
      <c r="TVD617" s="558"/>
      <c r="TVE617" s="558"/>
      <c r="TVF617" s="558"/>
      <c r="TVG617" s="558"/>
      <c r="TVH617" s="558"/>
      <c r="TVI617" s="558"/>
      <c r="TVJ617" s="558"/>
      <c r="TVK617" s="558"/>
      <c r="TVL617" s="558"/>
      <c r="TVM617" s="558"/>
      <c r="TVN617" s="558"/>
      <c r="TVO617" s="558"/>
      <c r="TVP617" s="558"/>
      <c r="TVQ617" s="558"/>
      <c r="TVR617" s="558"/>
      <c r="TVS617" s="558"/>
      <c r="TVT617" s="558"/>
      <c r="TVU617" s="558"/>
      <c r="TVV617" s="558"/>
      <c r="TVW617" s="558"/>
      <c r="TVX617" s="558"/>
      <c r="TVY617" s="558"/>
      <c r="TVZ617" s="558"/>
      <c r="TWA617" s="558"/>
      <c r="TWB617" s="558"/>
      <c r="TWC617" s="558"/>
      <c r="TWD617" s="558"/>
      <c r="TWE617" s="558"/>
      <c r="TWF617" s="558"/>
      <c r="TWG617" s="558"/>
      <c r="TWH617" s="558"/>
      <c r="TWI617" s="558"/>
      <c r="TWJ617" s="558"/>
      <c r="TWK617" s="558"/>
      <c r="TWL617" s="558"/>
      <c r="TWM617" s="558"/>
      <c r="TWN617" s="558"/>
      <c r="TWO617" s="558"/>
      <c r="TWP617" s="558"/>
      <c r="TWQ617" s="558"/>
      <c r="TWR617" s="558"/>
      <c r="TWS617" s="558"/>
      <c r="TWT617" s="558"/>
      <c r="TWU617" s="558"/>
      <c r="TWV617" s="558"/>
      <c r="TWW617" s="558"/>
      <c r="TWX617" s="558"/>
      <c r="TWY617" s="558"/>
      <c r="TWZ617" s="558"/>
      <c r="TXA617" s="558"/>
      <c r="TXB617" s="558"/>
      <c r="TXC617" s="558"/>
      <c r="TXD617" s="558"/>
      <c r="TXE617" s="558"/>
      <c r="TXF617" s="558"/>
      <c r="TXG617" s="558"/>
      <c r="TXH617" s="558"/>
      <c r="TXI617" s="558"/>
      <c r="TXJ617" s="558"/>
      <c r="TXK617" s="558"/>
      <c r="TXL617" s="558"/>
      <c r="TXM617" s="558"/>
      <c r="TXN617" s="558"/>
      <c r="TXO617" s="558"/>
      <c r="TXP617" s="558"/>
      <c r="TXQ617" s="558"/>
      <c r="TXR617" s="558"/>
      <c r="TXS617" s="558"/>
      <c r="TXT617" s="558"/>
      <c r="TXU617" s="558"/>
      <c r="TXV617" s="558"/>
      <c r="TXW617" s="558"/>
      <c r="TXX617" s="558"/>
      <c r="TXY617" s="558"/>
      <c r="TXZ617" s="558"/>
      <c r="TYA617" s="558"/>
      <c r="TYB617" s="558"/>
      <c r="TYC617" s="558"/>
      <c r="TYD617" s="558"/>
      <c r="TYE617" s="558"/>
      <c r="TYF617" s="558"/>
      <c r="TYG617" s="558"/>
      <c r="TYH617" s="558"/>
      <c r="TYI617" s="558"/>
      <c r="TYJ617" s="558"/>
      <c r="TYK617" s="558"/>
      <c r="TYL617" s="558"/>
      <c r="TYM617" s="558"/>
      <c r="TYN617" s="558"/>
      <c r="TYO617" s="558"/>
      <c r="TYP617" s="558"/>
      <c r="TYQ617" s="558"/>
      <c r="TYR617" s="558"/>
      <c r="TYS617" s="558"/>
      <c r="TYT617" s="558"/>
      <c r="TYU617" s="558"/>
      <c r="TYV617" s="558"/>
      <c r="TYW617" s="558"/>
      <c r="TYX617" s="558"/>
      <c r="TYY617" s="558"/>
      <c r="TYZ617" s="558"/>
      <c r="TZA617" s="558"/>
      <c r="TZB617" s="558"/>
      <c r="TZC617" s="558"/>
      <c r="TZD617" s="558"/>
      <c r="TZE617" s="558"/>
      <c r="TZF617" s="558"/>
      <c r="TZG617" s="558"/>
      <c r="TZH617" s="558"/>
      <c r="TZI617" s="558"/>
      <c r="TZJ617" s="558"/>
      <c r="TZK617" s="558"/>
      <c r="TZL617" s="558"/>
      <c r="TZM617" s="558"/>
      <c r="TZN617" s="558"/>
      <c r="TZO617" s="558"/>
      <c r="TZP617" s="558"/>
      <c r="TZQ617" s="558"/>
      <c r="TZR617" s="558"/>
      <c r="TZS617" s="558"/>
      <c r="TZT617" s="558"/>
      <c r="TZU617" s="558"/>
      <c r="TZV617" s="558"/>
      <c r="TZW617" s="558"/>
      <c r="TZX617" s="558"/>
      <c r="TZY617" s="558"/>
      <c r="TZZ617" s="558"/>
      <c r="UAA617" s="558"/>
      <c r="UAB617" s="558"/>
      <c r="UAC617" s="558"/>
      <c r="UAD617" s="558"/>
      <c r="UAE617" s="558"/>
      <c r="UAF617" s="558"/>
      <c r="UAG617" s="558"/>
      <c r="UAH617" s="558"/>
      <c r="UAI617" s="558"/>
      <c r="UAJ617" s="558"/>
      <c r="UAK617" s="558"/>
      <c r="UAL617" s="558"/>
      <c r="UAM617" s="558"/>
      <c r="UAN617" s="558"/>
      <c r="UAO617" s="558"/>
      <c r="UAP617" s="558"/>
      <c r="UAQ617" s="558"/>
      <c r="UAR617" s="558"/>
      <c r="UAS617" s="558"/>
      <c r="UAT617" s="558"/>
      <c r="UAU617" s="558"/>
      <c r="UAV617" s="558"/>
      <c r="UAW617" s="558"/>
      <c r="UAX617" s="558"/>
      <c r="UAY617" s="558"/>
      <c r="UAZ617" s="558"/>
      <c r="UBA617" s="558"/>
      <c r="UBB617" s="558"/>
      <c r="UBC617" s="558"/>
      <c r="UBD617" s="558"/>
      <c r="UBE617" s="558"/>
      <c r="UBF617" s="558"/>
      <c r="UBG617" s="558"/>
      <c r="UBH617" s="558"/>
      <c r="UBI617" s="558"/>
      <c r="UBJ617" s="558"/>
      <c r="UBK617" s="558"/>
      <c r="UBL617" s="558"/>
      <c r="UBM617" s="558"/>
      <c r="UBN617" s="558"/>
      <c r="UBO617" s="558"/>
      <c r="UBP617" s="558"/>
      <c r="UBQ617" s="558"/>
      <c r="UBR617" s="558"/>
      <c r="UBS617" s="558"/>
      <c r="UBT617" s="558"/>
      <c r="UBU617" s="558"/>
      <c r="UBV617" s="558"/>
      <c r="UBW617" s="558"/>
      <c r="UBX617" s="558"/>
      <c r="UBY617" s="558"/>
      <c r="UBZ617" s="558"/>
      <c r="UCA617" s="558"/>
      <c r="UCB617" s="558"/>
      <c r="UCC617" s="558"/>
      <c r="UCD617" s="558"/>
      <c r="UCE617" s="558"/>
      <c r="UCF617" s="558"/>
      <c r="UCG617" s="558"/>
      <c r="UCH617" s="558"/>
      <c r="UCI617" s="558"/>
      <c r="UCJ617" s="558"/>
      <c r="UCK617" s="558"/>
      <c r="UCL617" s="558"/>
      <c r="UCM617" s="558"/>
      <c r="UCN617" s="558"/>
      <c r="UCO617" s="558"/>
      <c r="UCP617" s="558"/>
      <c r="UCQ617" s="558"/>
      <c r="UCR617" s="558"/>
      <c r="UCS617" s="558"/>
      <c r="UCT617" s="558"/>
      <c r="UCU617" s="558"/>
      <c r="UCV617" s="558"/>
      <c r="UCW617" s="558"/>
      <c r="UCX617" s="558"/>
      <c r="UCY617" s="558"/>
      <c r="UCZ617" s="558"/>
      <c r="UDA617" s="558"/>
      <c r="UDB617" s="558"/>
      <c r="UDC617" s="558"/>
      <c r="UDD617" s="558"/>
      <c r="UDE617" s="558"/>
      <c r="UDF617" s="558"/>
      <c r="UDG617" s="558"/>
      <c r="UDH617" s="558"/>
      <c r="UDI617" s="558"/>
      <c r="UDJ617" s="558"/>
      <c r="UDK617" s="558"/>
      <c r="UDL617" s="558"/>
      <c r="UDM617" s="558"/>
      <c r="UDN617" s="558"/>
      <c r="UDO617" s="558"/>
      <c r="UDP617" s="558"/>
      <c r="UDQ617" s="558"/>
      <c r="UDR617" s="558"/>
      <c r="UDS617" s="558"/>
      <c r="UDT617" s="558"/>
      <c r="UDU617" s="558"/>
      <c r="UDV617" s="558"/>
      <c r="UDW617" s="558"/>
      <c r="UDX617" s="558"/>
      <c r="UDY617" s="558"/>
      <c r="UDZ617" s="558"/>
      <c r="UEA617" s="558"/>
      <c r="UEB617" s="558"/>
      <c r="UEC617" s="558"/>
      <c r="UED617" s="558"/>
      <c r="UEE617" s="558"/>
      <c r="UEF617" s="558"/>
      <c r="UEG617" s="558"/>
      <c r="UEH617" s="558"/>
      <c r="UEI617" s="558"/>
      <c r="UEJ617" s="558"/>
      <c r="UEK617" s="558"/>
      <c r="UEL617" s="558"/>
      <c r="UEM617" s="558"/>
      <c r="UEN617" s="558"/>
      <c r="UEO617" s="558"/>
      <c r="UEP617" s="558"/>
      <c r="UEQ617" s="558"/>
      <c r="UER617" s="558"/>
      <c r="UES617" s="558"/>
      <c r="UET617" s="558"/>
      <c r="UEU617" s="558"/>
      <c r="UEV617" s="558"/>
      <c r="UEW617" s="558"/>
      <c r="UEX617" s="558"/>
      <c r="UEY617" s="558"/>
      <c r="UEZ617" s="558"/>
      <c r="UFA617" s="558"/>
      <c r="UFB617" s="558"/>
      <c r="UFC617" s="558"/>
      <c r="UFD617" s="558"/>
      <c r="UFE617" s="558"/>
      <c r="UFF617" s="558"/>
      <c r="UFG617" s="558"/>
      <c r="UFH617" s="558"/>
      <c r="UFI617" s="558"/>
      <c r="UFJ617" s="558"/>
      <c r="UFK617" s="558"/>
      <c r="UFL617" s="558"/>
      <c r="UFM617" s="558"/>
      <c r="UFN617" s="558"/>
      <c r="UFO617" s="558"/>
      <c r="UFP617" s="558"/>
      <c r="UFQ617" s="558"/>
      <c r="UFR617" s="558"/>
      <c r="UFS617" s="558"/>
      <c r="UFT617" s="558"/>
      <c r="UFU617" s="558"/>
      <c r="UFV617" s="558"/>
      <c r="UFW617" s="558"/>
      <c r="UFX617" s="558"/>
      <c r="UFY617" s="558"/>
      <c r="UFZ617" s="558"/>
      <c r="UGA617" s="558"/>
      <c r="UGB617" s="558"/>
      <c r="UGC617" s="558"/>
      <c r="UGD617" s="558"/>
      <c r="UGE617" s="558"/>
      <c r="UGF617" s="558"/>
      <c r="UGG617" s="558"/>
      <c r="UGH617" s="558"/>
      <c r="UGI617" s="558"/>
      <c r="UGJ617" s="558"/>
      <c r="UGK617" s="558"/>
      <c r="UGL617" s="558"/>
      <c r="UGM617" s="558"/>
      <c r="UGN617" s="558"/>
      <c r="UGO617" s="558"/>
      <c r="UGP617" s="558"/>
      <c r="UGQ617" s="558"/>
      <c r="UGR617" s="558"/>
      <c r="UGS617" s="558"/>
      <c r="UGT617" s="558"/>
      <c r="UGU617" s="558"/>
      <c r="UGV617" s="558"/>
      <c r="UGW617" s="558"/>
      <c r="UGX617" s="558"/>
      <c r="UGY617" s="558"/>
      <c r="UGZ617" s="558"/>
      <c r="UHA617" s="558"/>
      <c r="UHB617" s="558"/>
      <c r="UHC617" s="558"/>
      <c r="UHD617" s="558"/>
      <c r="UHE617" s="558"/>
      <c r="UHF617" s="558"/>
      <c r="UHG617" s="558"/>
      <c r="UHH617" s="558"/>
      <c r="UHI617" s="558"/>
      <c r="UHJ617" s="558"/>
      <c r="UHK617" s="558"/>
      <c r="UHL617" s="558"/>
      <c r="UHM617" s="558"/>
      <c r="UHN617" s="558"/>
      <c r="UHO617" s="558"/>
      <c r="UHP617" s="558"/>
      <c r="UHQ617" s="558"/>
      <c r="UHR617" s="558"/>
      <c r="UHS617" s="558"/>
      <c r="UHT617" s="558"/>
      <c r="UHU617" s="558"/>
      <c r="UHV617" s="558"/>
      <c r="UHW617" s="558"/>
      <c r="UHX617" s="558"/>
      <c r="UHY617" s="558"/>
      <c r="UHZ617" s="558"/>
      <c r="UIA617" s="558"/>
      <c r="UIB617" s="558"/>
      <c r="UIC617" s="558"/>
      <c r="UID617" s="558"/>
      <c r="UIE617" s="558"/>
      <c r="UIF617" s="558"/>
      <c r="UIG617" s="558"/>
      <c r="UIH617" s="558"/>
      <c r="UII617" s="558"/>
      <c r="UIJ617" s="558"/>
      <c r="UIK617" s="558"/>
      <c r="UIL617" s="558"/>
      <c r="UIM617" s="558"/>
      <c r="UIN617" s="558"/>
      <c r="UIO617" s="558"/>
      <c r="UIP617" s="558"/>
      <c r="UIQ617" s="558"/>
      <c r="UIR617" s="558"/>
      <c r="UIS617" s="558"/>
      <c r="UIT617" s="558"/>
      <c r="UIU617" s="558"/>
      <c r="UIV617" s="558"/>
      <c r="UIW617" s="558"/>
      <c r="UIX617" s="558"/>
      <c r="UIY617" s="558"/>
      <c r="UIZ617" s="558"/>
      <c r="UJA617" s="558"/>
      <c r="UJB617" s="558"/>
      <c r="UJC617" s="558"/>
      <c r="UJD617" s="558"/>
      <c r="UJE617" s="558"/>
      <c r="UJF617" s="558"/>
      <c r="UJG617" s="558"/>
      <c r="UJH617" s="558"/>
      <c r="UJI617" s="558"/>
      <c r="UJJ617" s="558"/>
      <c r="UJK617" s="558"/>
      <c r="UJL617" s="558"/>
      <c r="UJM617" s="558"/>
      <c r="UJN617" s="558"/>
      <c r="UJO617" s="558"/>
      <c r="UJP617" s="558"/>
      <c r="UJQ617" s="558"/>
      <c r="UJR617" s="558"/>
      <c r="UJS617" s="558"/>
      <c r="UJT617" s="558"/>
      <c r="UJU617" s="558"/>
      <c r="UJV617" s="558"/>
      <c r="UJW617" s="558"/>
      <c r="UJX617" s="558"/>
      <c r="UJY617" s="558"/>
      <c r="UJZ617" s="558"/>
      <c r="UKA617" s="558"/>
      <c r="UKB617" s="558"/>
      <c r="UKC617" s="558"/>
      <c r="UKD617" s="558"/>
      <c r="UKE617" s="558"/>
      <c r="UKF617" s="558"/>
      <c r="UKG617" s="558"/>
      <c r="UKH617" s="558"/>
      <c r="UKI617" s="558"/>
      <c r="UKJ617" s="558"/>
      <c r="UKK617" s="558"/>
      <c r="UKL617" s="558"/>
      <c r="UKM617" s="558"/>
      <c r="UKN617" s="558"/>
      <c r="UKO617" s="558"/>
      <c r="UKP617" s="558"/>
      <c r="UKQ617" s="558"/>
      <c r="UKR617" s="558"/>
      <c r="UKS617" s="558"/>
      <c r="UKT617" s="558"/>
      <c r="UKU617" s="558"/>
      <c r="UKV617" s="558"/>
      <c r="UKW617" s="558"/>
      <c r="UKX617" s="558"/>
      <c r="UKY617" s="558"/>
      <c r="UKZ617" s="558"/>
      <c r="ULA617" s="558"/>
      <c r="ULB617" s="558"/>
      <c r="ULC617" s="558"/>
      <c r="ULD617" s="558"/>
      <c r="ULE617" s="558"/>
      <c r="ULF617" s="558"/>
      <c r="ULG617" s="558"/>
      <c r="ULH617" s="558"/>
      <c r="ULI617" s="558"/>
      <c r="ULJ617" s="558"/>
      <c r="ULK617" s="558"/>
      <c r="ULL617" s="558"/>
      <c r="ULM617" s="558"/>
      <c r="ULN617" s="558"/>
      <c r="ULO617" s="558"/>
      <c r="ULP617" s="558"/>
      <c r="ULQ617" s="558"/>
      <c r="ULR617" s="558"/>
      <c r="ULS617" s="558"/>
      <c r="ULT617" s="558"/>
      <c r="ULU617" s="558"/>
      <c r="ULV617" s="558"/>
      <c r="ULW617" s="558"/>
      <c r="ULX617" s="558"/>
      <c r="ULY617" s="558"/>
      <c r="ULZ617" s="558"/>
      <c r="UMA617" s="558"/>
      <c r="UMB617" s="558"/>
      <c r="UMC617" s="558"/>
      <c r="UMD617" s="558"/>
      <c r="UME617" s="558"/>
      <c r="UMF617" s="558"/>
      <c r="UMG617" s="558"/>
      <c r="UMH617" s="558"/>
      <c r="UMI617" s="558"/>
      <c r="UMJ617" s="558"/>
      <c r="UMK617" s="558"/>
      <c r="UML617" s="558"/>
      <c r="UMM617" s="558"/>
      <c r="UMN617" s="558"/>
      <c r="UMO617" s="558"/>
      <c r="UMP617" s="558"/>
      <c r="UMQ617" s="558"/>
      <c r="UMR617" s="558"/>
      <c r="UMS617" s="558"/>
      <c r="UMT617" s="558"/>
      <c r="UMU617" s="558"/>
      <c r="UMV617" s="558"/>
      <c r="UMW617" s="558"/>
      <c r="UMX617" s="558"/>
      <c r="UMY617" s="558"/>
      <c r="UMZ617" s="558"/>
      <c r="UNA617" s="558"/>
      <c r="UNB617" s="558"/>
      <c r="UNC617" s="558"/>
      <c r="UND617" s="558"/>
      <c r="UNE617" s="558"/>
      <c r="UNF617" s="558"/>
      <c r="UNG617" s="558"/>
      <c r="UNH617" s="558"/>
      <c r="UNI617" s="558"/>
      <c r="UNJ617" s="558"/>
      <c r="UNK617" s="558"/>
      <c r="UNL617" s="558"/>
      <c r="UNM617" s="558"/>
      <c r="UNN617" s="558"/>
      <c r="UNO617" s="558"/>
      <c r="UNP617" s="558"/>
      <c r="UNQ617" s="558"/>
      <c r="UNR617" s="558"/>
      <c r="UNS617" s="558"/>
      <c r="UNT617" s="558"/>
      <c r="UNU617" s="558"/>
      <c r="UNV617" s="558"/>
      <c r="UNW617" s="558"/>
      <c r="UNX617" s="558"/>
      <c r="UNY617" s="558"/>
      <c r="UNZ617" s="558"/>
      <c r="UOA617" s="558"/>
      <c r="UOB617" s="558"/>
      <c r="UOC617" s="558"/>
      <c r="UOD617" s="558"/>
      <c r="UOE617" s="558"/>
      <c r="UOF617" s="558"/>
      <c r="UOG617" s="558"/>
      <c r="UOH617" s="558"/>
      <c r="UOI617" s="558"/>
      <c r="UOJ617" s="558"/>
      <c r="UOK617" s="558"/>
      <c r="UOL617" s="558"/>
      <c r="UOM617" s="558"/>
      <c r="UON617" s="558"/>
      <c r="UOO617" s="558"/>
      <c r="UOP617" s="558"/>
      <c r="UOQ617" s="558"/>
      <c r="UOR617" s="558"/>
      <c r="UOS617" s="558"/>
      <c r="UOT617" s="558"/>
      <c r="UOU617" s="558"/>
      <c r="UOV617" s="558"/>
      <c r="UOW617" s="558"/>
      <c r="UOX617" s="558"/>
      <c r="UOY617" s="558"/>
      <c r="UOZ617" s="558"/>
      <c r="UPA617" s="558"/>
      <c r="UPB617" s="558"/>
      <c r="UPC617" s="558"/>
      <c r="UPD617" s="558"/>
      <c r="UPE617" s="558"/>
      <c r="UPF617" s="558"/>
      <c r="UPG617" s="558"/>
      <c r="UPH617" s="558"/>
      <c r="UPI617" s="558"/>
      <c r="UPJ617" s="558"/>
      <c r="UPK617" s="558"/>
      <c r="UPL617" s="558"/>
      <c r="UPM617" s="558"/>
      <c r="UPN617" s="558"/>
      <c r="UPO617" s="558"/>
      <c r="UPP617" s="558"/>
      <c r="UPQ617" s="558"/>
      <c r="UPR617" s="558"/>
      <c r="UPS617" s="558"/>
      <c r="UPT617" s="558"/>
      <c r="UPU617" s="558"/>
      <c r="UPV617" s="558"/>
      <c r="UPW617" s="558"/>
      <c r="UPX617" s="558"/>
      <c r="UPY617" s="558"/>
      <c r="UPZ617" s="558"/>
      <c r="UQA617" s="558"/>
      <c r="UQB617" s="558"/>
      <c r="UQC617" s="558"/>
      <c r="UQD617" s="558"/>
      <c r="UQE617" s="558"/>
      <c r="UQF617" s="558"/>
      <c r="UQG617" s="558"/>
      <c r="UQH617" s="558"/>
      <c r="UQI617" s="558"/>
      <c r="UQJ617" s="558"/>
      <c r="UQK617" s="558"/>
      <c r="UQL617" s="558"/>
      <c r="UQM617" s="558"/>
      <c r="UQN617" s="558"/>
      <c r="UQO617" s="558"/>
      <c r="UQP617" s="558"/>
      <c r="UQQ617" s="558"/>
      <c r="UQR617" s="558"/>
      <c r="UQS617" s="558"/>
      <c r="UQT617" s="558"/>
      <c r="UQU617" s="558"/>
      <c r="UQV617" s="558"/>
      <c r="UQW617" s="558"/>
      <c r="UQX617" s="558"/>
      <c r="UQY617" s="558"/>
      <c r="UQZ617" s="558"/>
      <c r="URA617" s="558"/>
      <c r="URB617" s="558"/>
      <c r="URC617" s="558"/>
      <c r="URD617" s="558"/>
      <c r="URE617" s="558"/>
      <c r="URF617" s="558"/>
      <c r="URG617" s="558"/>
      <c r="URH617" s="558"/>
      <c r="URI617" s="558"/>
      <c r="URJ617" s="558"/>
      <c r="URK617" s="558"/>
      <c r="URL617" s="558"/>
      <c r="URM617" s="558"/>
      <c r="URN617" s="558"/>
      <c r="URO617" s="558"/>
      <c r="URP617" s="558"/>
      <c r="URQ617" s="558"/>
      <c r="URR617" s="558"/>
      <c r="URS617" s="558"/>
      <c r="URT617" s="558"/>
      <c r="URU617" s="558"/>
      <c r="URV617" s="558"/>
      <c r="URW617" s="558"/>
      <c r="URX617" s="558"/>
      <c r="URY617" s="558"/>
      <c r="URZ617" s="558"/>
      <c r="USA617" s="558"/>
      <c r="USB617" s="558"/>
      <c r="USC617" s="558"/>
      <c r="USD617" s="558"/>
      <c r="USE617" s="558"/>
      <c r="USF617" s="558"/>
      <c r="USG617" s="558"/>
      <c r="USH617" s="558"/>
      <c r="USI617" s="558"/>
      <c r="USJ617" s="558"/>
      <c r="USK617" s="558"/>
      <c r="USL617" s="558"/>
      <c r="USM617" s="558"/>
      <c r="USN617" s="558"/>
      <c r="USO617" s="558"/>
      <c r="USP617" s="558"/>
      <c r="USQ617" s="558"/>
      <c r="USR617" s="558"/>
      <c r="USS617" s="558"/>
      <c r="UST617" s="558"/>
      <c r="USU617" s="558"/>
      <c r="USV617" s="558"/>
      <c r="USW617" s="558"/>
      <c r="USX617" s="558"/>
      <c r="USY617" s="558"/>
      <c r="USZ617" s="558"/>
      <c r="UTA617" s="558"/>
      <c r="UTB617" s="558"/>
      <c r="UTC617" s="558"/>
      <c r="UTD617" s="558"/>
      <c r="UTE617" s="558"/>
      <c r="UTF617" s="558"/>
      <c r="UTG617" s="558"/>
      <c r="UTH617" s="558"/>
      <c r="UTI617" s="558"/>
      <c r="UTJ617" s="558"/>
      <c r="UTK617" s="558"/>
      <c r="UTL617" s="558"/>
      <c r="UTM617" s="558"/>
      <c r="UTN617" s="558"/>
      <c r="UTO617" s="558"/>
      <c r="UTP617" s="558"/>
      <c r="UTQ617" s="558"/>
      <c r="UTR617" s="558"/>
      <c r="UTS617" s="558"/>
      <c r="UTT617" s="558"/>
      <c r="UTU617" s="558"/>
      <c r="UTV617" s="558"/>
      <c r="UTW617" s="558"/>
      <c r="UTX617" s="558"/>
      <c r="UTY617" s="558"/>
      <c r="UTZ617" s="558"/>
      <c r="UUA617" s="558"/>
      <c r="UUB617" s="558"/>
      <c r="UUC617" s="558"/>
      <c r="UUD617" s="558"/>
      <c r="UUE617" s="558"/>
      <c r="UUF617" s="558"/>
      <c r="UUG617" s="558"/>
      <c r="UUH617" s="558"/>
      <c r="UUI617" s="558"/>
      <c r="UUJ617" s="558"/>
      <c r="UUK617" s="558"/>
      <c r="UUL617" s="558"/>
      <c r="UUM617" s="558"/>
      <c r="UUN617" s="558"/>
      <c r="UUO617" s="558"/>
      <c r="UUP617" s="558"/>
      <c r="UUQ617" s="558"/>
      <c r="UUR617" s="558"/>
      <c r="UUS617" s="558"/>
      <c r="UUT617" s="558"/>
      <c r="UUU617" s="558"/>
      <c r="UUV617" s="558"/>
      <c r="UUW617" s="558"/>
      <c r="UUX617" s="558"/>
      <c r="UUY617" s="558"/>
      <c r="UUZ617" s="558"/>
      <c r="UVA617" s="558"/>
      <c r="UVB617" s="558"/>
      <c r="UVC617" s="558"/>
      <c r="UVD617" s="558"/>
      <c r="UVE617" s="558"/>
      <c r="UVF617" s="558"/>
      <c r="UVG617" s="558"/>
      <c r="UVH617" s="558"/>
      <c r="UVI617" s="558"/>
      <c r="UVJ617" s="558"/>
      <c r="UVK617" s="558"/>
      <c r="UVL617" s="558"/>
      <c r="UVM617" s="558"/>
      <c r="UVN617" s="558"/>
      <c r="UVO617" s="558"/>
      <c r="UVP617" s="558"/>
      <c r="UVQ617" s="558"/>
      <c r="UVR617" s="558"/>
      <c r="UVS617" s="558"/>
      <c r="UVT617" s="558"/>
      <c r="UVU617" s="558"/>
      <c r="UVV617" s="558"/>
      <c r="UVW617" s="558"/>
      <c r="UVX617" s="558"/>
      <c r="UVY617" s="558"/>
      <c r="UVZ617" s="558"/>
      <c r="UWA617" s="558"/>
      <c r="UWB617" s="558"/>
      <c r="UWC617" s="558"/>
      <c r="UWD617" s="558"/>
      <c r="UWE617" s="558"/>
      <c r="UWF617" s="558"/>
      <c r="UWG617" s="558"/>
      <c r="UWH617" s="558"/>
      <c r="UWI617" s="558"/>
      <c r="UWJ617" s="558"/>
      <c r="UWK617" s="558"/>
      <c r="UWL617" s="558"/>
      <c r="UWM617" s="558"/>
      <c r="UWN617" s="558"/>
      <c r="UWO617" s="558"/>
      <c r="UWP617" s="558"/>
      <c r="UWQ617" s="558"/>
      <c r="UWR617" s="558"/>
      <c r="UWS617" s="558"/>
      <c r="UWT617" s="558"/>
      <c r="UWU617" s="558"/>
      <c r="UWV617" s="558"/>
      <c r="UWW617" s="558"/>
      <c r="UWX617" s="558"/>
      <c r="UWY617" s="558"/>
      <c r="UWZ617" s="558"/>
      <c r="UXA617" s="558"/>
      <c r="UXB617" s="558"/>
      <c r="UXC617" s="558"/>
      <c r="UXD617" s="558"/>
      <c r="UXE617" s="558"/>
      <c r="UXF617" s="558"/>
      <c r="UXG617" s="558"/>
      <c r="UXH617" s="558"/>
      <c r="UXI617" s="558"/>
      <c r="UXJ617" s="558"/>
      <c r="UXK617" s="558"/>
      <c r="UXL617" s="558"/>
      <c r="UXM617" s="558"/>
      <c r="UXN617" s="558"/>
      <c r="UXO617" s="558"/>
      <c r="UXP617" s="558"/>
      <c r="UXQ617" s="558"/>
      <c r="UXR617" s="558"/>
      <c r="UXS617" s="558"/>
      <c r="UXT617" s="558"/>
      <c r="UXU617" s="558"/>
      <c r="UXV617" s="558"/>
      <c r="UXW617" s="558"/>
      <c r="UXX617" s="558"/>
      <c r="UXY617" s="558"/>
      <c r="UXZ617" s="558"/>
      <c r="UYA617" s="558"/>
      <c r="UYB617" s="558"/>
      <c r="UYC617" s="558"/>
      <c r="UYD617" s="558"/>
      <c r="UYE617" s="558"/>
      <c r="UYF617" s="558"/>
      <c r="UYG617" s="558"/>
      <c r="UYH617" s="558"/>
      <c r="UYI617" s="558"/>
      <c r="UYJ617" s="558"/>
      <c r="UYK617" s="558"/>
      <c r="UYL617" s="558"/>
      <c r="UYM617" s="558"/>
      <c r="UYN617" s="558"/>
      <c r="UYO617" s="558"/>
      <c r="UYP617" s="558"/>
      <c r="UYQ617" s="558"/>
      <c r="UYR617" s="558"/>
      <c r="UYS617" s="558"/>
      <c r="UYT617" s="558"/>
      <c r="UYU617" s="558"/>
      <c r="UYV617" s="558"/>
      <c r="UYW617" s="558"/>
      <c r="UYX617" s="558"/>
      <c r="UYY617" s="558"/>
      <c r="UYZ617" s="558"/>
      <c r="UZA617" s="558"/>
      <c r="UZB617" s="558"/>
      <c r="UZC617" s="558"/>
      <c r="UZD617" s="558"/>
      <c r="UZE617" s="558"/>
      <c r="UZF617" s="558"/>
      <c r="UZG617" s="558"/>
      <c r="UZH617" s="558"/>
      <c r="UZI617" s="558"/>
      <c r="UZJ617" s="558"/>
      <c r="UZK617" s="558"/>
      <c r="UZL617" s="558"/>
      <c r="UZM617" s="558"/>
      <c r="UZN617" s="558"/>
      <c r="UZO617" s="558"/>
      <c r="UZP617" s="558"/>
      <c r="UZQ617" s="558"/>
      <c r="UZR617" s="558"/>
      <c r="UZS617" s="558"/>
      <c r="UZT617" s="558"/>
      <c r="UZU617" s="558"/>
      <c r="UZV617" s="558"/>
      <c r="UZW617" s="558"/>
      <c r="UZX617" s="558"/>
      <c r="UZY617" s="558"/>
      <c r="UZZ617" s="558"/>
      <c r="VAA617" s="558"/>
      <c r="VAB617" s="558"/>
      <c r="VAC617" s="558"/>
      <c r="VAD617" s="558"/>
      <c r="VAE617" s="558"/>
      <c r="VAF617" s="558"/>
      <c r="VAG617" s="558"/>
      <c r="VAH617" s="558"/>
      <c r="VAI617" s="558"/>
      <c r="VAJ617" s="558"/>
      <c r="VAK617" s="558"/>
      <c r="VAL617" s="558"/>
      <c r="VAM617" s="558"/>
      <c r="VAN617" s="558"/>
      <c r="VAO617" s="558"/>
      <c r="VAP617" s="558"/>
      <c r="VAQ617" s="558"/>
      <c r="VAR617" s="558"/>
      <c r="VAS617" s="558"/>
      <c r="VAT617" s="558"/>
      <c r="VAU617" s="558"/>
      <c r="VAV617" s="558"/>
      <c r="VAW617" s="558"/>
      <c r="VAX617" s="558"/>
      <c r="VAY617" s="558"/>
      <c r="VAZ617" s="558"/>
      <c r="VBA617" s="558"/>
      <c r="VBB617" s="558"/>
      <c r="VBC617" s="558"/>
      <c r="VBD617" s="558"/>
      <c r="VBE617" s="558"/>
      <c r="VBF617" s="558"/>
      <c r="VBG617" s="558"/>
      <c r="VBH617" s="558"/>
      <c r="VBI617" s="558"/>
      <c r="VBJ617" s="558"/>
      <c r="VBK617" s="558"/>
      <c r="VBL617" s="558"/>
      <c r="VBM617" s="558"/>
      <c r="VBN617" s="558"/>
      <c r="VBO617" s="558"/>
      <c r="VBP617" s="558"/>
      <c r="VBQ617" s="558"/>
      <c r="VBR617" s="558"/>
      <c r="VBS617" s="558"/>
      <c r="VBT617" s="558"/>
      <c r="VBU617" s="558"/>
      <c r="VBV617" s="558"/>
      <c r="VBW617" s="558"/>
      <c r="VBX617" s="558"/>
      <c r="VBY617" s="558"/>
      <c r="VBZ617" s="558"/>
      <c r="VCA617" s="558"/>
      <c r="VCB617" s="558"/>
      <c r="VCC617" s="558"/>
      <c r="VCD617" s="558"/>
      <c r="VCE617" s="558"/>
      <c r="VCF617" s="558"/>
      <c r="VCG617" s="558"/>
      <c r="VCH617" s="558"/>
      <c r="VCI617" s="558"/>
      <c r="VCJ617" s="558"/>
      <c r="VCK617" s="558"/>
      <c r="VCL617" s="558"/>
      <c r="VCM617" s="558"/>
      <c r="VCN617" s="558"/>
      <c r="VCO617" s="558"/>
      <c r="VCP617" s="558"/>
      <c r="VCQ617" s="558"/>
      <c r="VCR617" s="558"/>
      <c r="VCS617" s="558"/>
      <c r="VCT617" s="558"/>
      <c r="VCU617" s="558"/>
      <c r="VCV617" s="558"/>
      <c r="VCW617" s="558"/>
      <c r="VCX617" s="558"/>
      <c r="VCY617" s="558"/>
      <c r="VCZ617" s="558"/>
      <c r="VDA617" s="558"/>
      <c r="VDB617" s="558"/>
      <c r="VDC617" s="558"/>
      <c r="VDD617" s="558"/>
      <c r="VDE617" s="558"/>
      <c r="VDF617" s="558"/>
      <c r="VDG617" s="558"/>
      <c r="VDH617" s="558"/>
      <c r="VDI617" s="558"/>
      <c r="VDJ617" s="558"/>
      <c r="VDK617" s="558"/>
      <c r="VDL617" s="558"/>
      <c r="VDM617" s="558"/>
      <c r="VDN617" s="558"/>
      <c r="VDO617" s="558"/>
      <c r="VDP617" s="558"/>
      <c r="VDQ617" s="558"/>
      <c r="VDR617" s="558"/>
      <c r="VDS617" s="558"/>
      <c r="VDT617" s="558"/>
      <c r="VDU617" s="558"/>
      <c r="VDV617" s="558"/>
      <c r="VDW617" s="558"/>
      <c r="VDX617" s="558"/>
      <c r="VDY617" s="558"/>
      <c r="VDZ617" s="558"/>
      <c r="VEA617" s="558"/>
      <c r="VEB617" s="558"/>
      <c r="VEC617" s="558"/>
      <c r="VED617" s="558"/>
      <c r="VEE617" s="558"/>
      <c r="VEF617" s="558"/>
      <c r="VEG617" s="558"/>
      <c r="VEH617" s="558"/>
      <c r="VEI617" s="558"/>
      <c r="VEJ617" s="558"/>
      <c r="VEK617" s="558"/>
      <c r="VEL617" s="558"/>
      <c r="VEM617" s="558"/>
      <c r="VEN617" s="558"/>
      <c r="VEO617" s="558"/>
      <c r="VEP617" s="558"/>
      <c r="VEQ617" s="558"/>
      <c r="VER617" s="558"/>
      <c r="VES617" s="558"/>
      <c r="VET617" s="558"/>
      <c r="VEU617" s="558"/>
      <c r="VEV617" s="558"/>
      <c r="VEW617" s="558"/>
      <c r="VEX617" s="558"/>
      <c r="VEY617" s="558"/>
      <c r="VEZ617" s="558"/>
      <c r="VFA617" s="558"/>
      <c r="VFB617" s="558"/>
      <c r="VFC617" s="558"/>
      <c r="VFD617" s="558"/>
      <c r="VFE617" s="558"/>
      <c r="VFF617" s="558"/>
      <c r="VFG617" s="558"/>
      <c r="VFH617" s="558"/>
      <c r="VFI617" s="558"/>
      <c r="VFJ617" s="558"/>
      <c r="VFK617" s="558"/>
      <c r="VFL617" s="558"/>
      <c r="VFM617" s="558"/>
      <c r="VFN617" s="558"/>
      <c r="VFO617" s="558"/>
      <c r="VFP617" s="558"/>
      <c r="VFQ617" s="558"/>
      <c r="VFR617" s="558"/>
      <c r="VFS617" s="558"/>
      <c r="VFT617" s="558"/>
      <c r="VFU617" s="558"/>
      <c r="VFV617" s="558"/>
      <c r="VFW617" s="558"/>
      <c r="VFX617" s="558"/>
      <c r="VFY617" s="558"/>
      <c r="VFZ617" s="558"/>
      <c r="VGA617" s="558"/>
      <c r="VGB617" s="558"/>
      <c r="VGC617" s="558"/>
      <c r="VGD617" s="558"/>
      <c r="VGE617" s="558"/>
      <c r="VGF617" s="558"/>
      <c r="VGG617" s="558"/>
      <c r="VGH617" s="558"/>
      <c r="VGI617" s="558"/>
      <c r="VGJ617" s="558"/>
      <c r="VGK617" s="558"/>
      <c r="VGL617" s="558"/>
      <c r="VGM617" s="558"/>
      <c r="VGN617" s="558"/>
      <c r="VGO617" s="558"/>
      <c r="VGP617" s="558"/>
      <c r="VGQ617" s="558"/>
      <c r="VGR617" s="558"/>
      <c r="VGS617" s="558"/>
      <c r="VGT617" s="558"/>
      <c r="VGU617" s="558"/>
      <c r="VGV617" s="558"/>
      <c r="VGW617" s="558"/>
      <c r="VGX617" s="558"/>
      <c r="VGY617" s="558"/>
      <c r="VGZ617" s="558"/>
      <c r="VHA617" s="558"/>
      <c r="VHB617" s="558"/>
      <c r="VHC617" s="558"/>
      <c r="VHD617" s="558"/>
      <c r="VHE617" s="558"/>
      <c r="VHF617" s="558"/>
      <c r="VHG617" s="558"/>
      <c r="VHH617" s="558"/>
      <c r="VHI617" s="558"/>
      <c r="VHJ617" s="558"/>
      <c r="VHK617" s="558"/>
      <c r="VHL617" s="558"/>
      <c r="VHM617" s="558"/>
      <c r="VHN617" s="558"/>
      <c r="VHO617" s="558"/>
      <c r="VHP617" s="558"/>
      <c r="VHQ617" s="558"/>
      <c r="VHR617" s="558"/>
      <c r="VHS617" s="558"/>
      <c r="VHT617" s="558"/>
      <c r="VHU617" s="558"/>
      <c r="VHV617" s="558"/>
      <c r="VHW617" s="558"/>
      <c r="VHX617" s="558"/>
      <c r="VHY617" s="558"/>
      <c r="VHZ617" s="558"/>
      <c r="VIA617" s="558"/>
      <c r="VIB617" s="558"/>
      <c r="VIC617" s="558"/>
      <c r="VID617" s="558"/>
      <c r="VIE617" s="558"/>
      <c r="VIF617" s="558"/>
      <c r="VIG617" s="558"/>
      <c r="VIH617" s="558"/>
      <c r="VII617" s="558"/>
      <c r="VIJ617" s="558"/>
      <c r="VIK617" s="558"/>
      <c r="VIL617" s="558"/>
      <c r="VIM617" s="558"/>
      <c r="VIN617" s="558"/>
      <c r="VIO617" s="558"/>
      <c r="VIP617" s="558"/>
      <c r="VIQ617" s="558"/>
      <c r="VIR617" s="558"/>
      <c r="VIS617" s="558"/>
      <c r="VIT617" s="558"/>
      <c r="VIU617" s="558"/>
      <c r="VIV617" s="558"/>
      <c r="VIW617" s="558"/>
      <c r="VIX617" s="558"/>
      <c r="VIY617" s="558"/>
      <c r="VIZ617" s="558"/>
      <c r="VJA617" s="558"/>
      <c r="VJB617" s="558"/>
      <c r="VJC617" s="558"/>
      <c r="VJD617" s="558"/>
      <c r="VJE617" s="558"/>
      <c r="VJF617" s="558"/>
      <c r="VJG617" s="558"/>
      <c r="VJH617" s="558"/>
      <c r="VJI617" s="558"/>
      <c r="VJJ617" s="558"/>
      <c r="VJK617" s="558"/>
      <c r="VJL617" s="558"/>
      <c r="VJM617" s="558"/>
      <c r="VJN617" s="558"/>
      <c r="VJO617" s="558"/>
      <c r="VJP617" s="558"/>
      <c r="VJQ617" s="558"/>
      <c r="VJR617" s="558"/>
      <c r="VJS617" s="558"/>
      <c r="VJT617" s="558"/>
      <c r="VJU617" s="558"/>
      <c r="VJV617" s="558"/>
      <c r="VJW617" s="558"/>
      <c r="VJX617" s="558"/>
      <c r="VJY617" s="558"/>
      <c r="VJZ617" s="558"/>
      <c r="VKA617" s="558"/>
      <c r="VKB617" s="558"/>
      <c r="VKC617" s="558"/>
      <c r="VKD617" s="558"/>
      <c r="VKE617" s="558"/>
      <c r="VKF617" s="558"/>
      <c r="VKG617" s="558"/>
      <c r="VKH617" s="558"/>
      <c r="VKI617" s="558"/>
      <c r="VKJ617" s="558"/>
      <c r="VKK617" s="558"/>
      <c r="VKL617" s="558"/>
      <c r="VKM617" s="558"/>
      <c r="VKN617" s="558"/>
      <c r="VKO617" s="558"/>
      <c r="VKP617" s="558"/>
      <c r="VKQ617" s="558"/>
      <c r="VKR617" s="558"/>
      <c r="VKS617" s="558"/>
      <c r="VKT617" s="558"/>
      <c r="VKU617" s="558"/>
      <c r="VKV617" s="558"/>
      <c r="VKW617" s="558"/>
      <c r="VKX617" s="558"/>
      <c r="VKY617" s="558"/>
      <c r="VKZ617" s="558"/>
      <c r="VLA617" s="558"/>
      <c r="VLB617" s="558"/>
      <c r="VLC617" s="558"/>
      <c r="VLD617" s="558"/>
      <c r="VLE617" s="558"/>
      <c r="VLF617" s="558"/>
      <c r="VLG617" s="558"/>
      <c r="VLH617" s="558"/>
      <c r="VLI617" s="558"/>
      <c r="VLJ617" s="558"/>
      <c r="VLK617" s="558"/>
      <c r="VLL617" s="558"/>
      <c r="VLM617" s="558"/>
      <c r="VLN617" s="558"/>
      <c r="VLO617" s="558"/>
      <c r="VLP617" s="558"/>
      <c r="VLQ617" s="558"/>
      <c r="VLR617" s="558"/>
      <c r="VLS617" s="558"/>
      <c r="VLT617" s="558"/>
      <c r="VLU617" s="558"/>
      <c r="VLV617" s="558"/>
      <c r="VLW617" s="558"/>
      <c r="VLX617" s="558"/>
      <c r="VLY617" s="558"/>
      <c r="VLZ617" s="558"/>
      <c r="VMA617" s="558"/>
      <c r="VMB617" s="558"/>
      <c r="VMC617" s="558"/>
      <c r="VMD617" s="558"/>
      <c r="VME617" s="558"/>
      <c r="VMF617" s="558"/>
      <c r="VMG617" s="558"/>
      <c r="VMH617" s="558"/>
      <c r="VMI617" s="558"/>
      <c r="VMJ617" s="558"/>
      <c r="VMK617" s="558"/>
      <c r="VML617" s="558"/>
      <c r="VMM617" s="558"/>
      <c r="VMN617" s="558"/>
      <c r="VMO617" s="558"/>
      <c r="VMP617" s="558"/>
      <c r="VMQ617" s="558"/>
      <c r="VMR617" s="558"/>
      <c r="VMS617" s="558"/>
      <c r="VMT617" s="558"/>
      <c r="VMU617" s="558"/>
      <c r="VMV617" s="558"/>
      <c r="VMW617" s="558"/>
      <c r="VMX617" s="558"/>
      <c r="VMY617" s="558"/>
      <c r="VMZ617" s="558"/>
      <c r="VNA617" s="558"/>
      <c r="VNB617" s="558"/>
      <c r="VNC617" s="558"/>
      <c r="VND617" s="558"/>
      <c r="VNE617" s="558"/>
      <c r="VNF617" s="558"/>
      <c r="VNG617" s="558"/>
      <c r="VNH617" s="558"/>
      <c r="VNI617" s="558"/>
      <c r="VNJ617" s="558"/>
      <c r="VNK617" s="558"/>
      <c r="VNL617" s="558"/>
      <c r="VNM617" s="558"/>
      <c r="VNN617" s="558"/>
      <c r="VNO617" s="558"/>
      <c r="VNP617" s="558"/>
      <c r="VNQ617" s="558"/>
      <c r="VNR617" s="558"/>
      <c r="VNS617" s="558"/>
      <c r="VNT617" s="558"/>
      <c r="VNU617" s="558"/>
      <c r="VNV617" s="558"/>
      <c r="VNW617" s="558"/>
      <c r="VNX617" s="558"/>
      <c r="VNY617" s="558"/>
      <c r="VNZ617" s="558"/>
      <c r="VOA617" s="558"/>
      <c r="VOB617" s="558"/>
      <c r="VOC617" s="558"/>
      <c r="VOD617" s="558"/>
      <c r="VOE617" s="558"/>
      <c r="VOF617" s="558"/>
      <c r="VOG617" s="558"/>
      <c r="VOH617" s="558"/>
      <c r="VOI617" s="558"/>
      <c r="VOJ617" s="558"/>
      <c r="VOK617" s="558"/>
      <c r="VOL617" s="558"/>
      <c r="VOM617" s="558"/>
      <c r="VON617" s="558"/>
      <c r="VOO617" s="558"/>
      <c r="VOP617" s="558"/>
      <c r="VOQ617" s="558"/>
      <c r="VOR617" s="558"/>
      <c r="VOS617" s="558"/>
      <c r="VOT617" s="558"/>
      <c r="VOU617" s="558"/>
      <c r="VOV617" s="558"/>
      <c r="VOW617" s="558"/>
      <c r="VOX617" s="558"/>
      <c r="VOY617" s="558"/>
      <c r="VOZ617" s="558"/>
      <c r="VPA617" s="558"/>
      <c r="VPB617" s="558"/>
      <c r="VPC617" s="558"/>
      <c r="VPD617" s="558"/>
      <c r="VPE617" s="558"/>
      <c r="VPF617" s="558"/>
      <c r="VPG617" s="558"/>
      <c r="VPH617" s="558"/>
      <c r="VPI617" s="558"/>
      <c r="VPJ617" s="558"/>
      <c r="VPK617" s="558"/>
      <c r="VPL617" s="558"/>
      <c r="VPM617" s="558"/>
      <c r="VPN617" s="558"/>
      <c r="VPO617" s="558"/>
      <c r="VPP617" s="558"/>
      <c r="VPQ617" s="558"/>
      <c r="VPR617" s="558"/>
      <c r="VPS617" s="558"/>
      <c r="VPT617" s="558"/>
      <c r="VPU617" s="558"/>
      <c r="VPV617" s="558"/>
      <c r="VPW617" s="558"/>
      <c r="VPX617" s="558"/>
      <c r="VPY617" s="558"/>
      <c r="VPZ617" s="558"/>
      <c r="VQA617" s="558"/>
      <c r="VQB617" s="558"/>
      <c r="VQC617" s="558"/>
      <c r="VQD617" s="558"/>
      <c r="VQE617" s="558"/>
      <c r="VQF617" s="558"/>
      <c r="VQG617" s="558"/>
      <c r="VQH617" s="558"/>
      <c r="VQI617" s="558"/>
      <c r="VQJ617" s="558"/>
      <c r="VQK617" s="558"/>
      <c r="VQL617" s="558"/>
      <c r="VQM617" s="558"/>
      <c r="VQN617" s="558"/>
      <c r="VQO617" s="558"/>
      <c r="VQP617" s="558"/>
      <c r="VQQ617" s="558"/>
      <c r="VQR617" s="558"/>
      <c r="VQS617" s="558"/>
      <c r="VQT617" s="558"/>
      <c r="VQU617" s="558"/>
      <c r="VQV617" s="558"/>
      <c r="VQW617" s="558"/>
      <c r="VQX617" s="558"/>
      <c r="VQY617" s="558"/>
      <c r="VQZ617" s="558"/>
      <c r="VRA617" s="558"/>
      <c r="VRB617" s="558"/>
      <c r="VRC617" s="558"/>
      <c r="VRD617" s="558"/>
      <c r="VRE617" s="558"/>
      <c r="VRF617" s="558"/>
      <c r="VRG617" s="558"/>
      <c r="VRH617" s="558"/>
      <c r="VRI617" s="558"/>
      <c r="VRJ617" s="558"/>
      <c r="VRK617" s="558"/>
      <c r="VRL617" s="558"/>
      <c r="VRM617" s="558"/>
      <c r="VRN617" s="558"/>
      <c r="VRO617" s="558"/>
      <c r="VRP617" s="558"/>
      <c r="VRQ617" s="558"/>
      <c r="VRR617" s="558"/>
      <c r="VRS617" s="558"/>
      <c r="VRT617" s="558"/>
      <c r="VRU617" s="558"/>
      <c r="VRV617" s="558"/>
      <c r="VRW617" s="558"/>
      <c r="VRX617" s="558"/>
      <c r="VRY617" s="558"/>
      <c r="VRZ617" s="558"/>
      <c r="VSA617" s="558"/>
      <c r="VSB617" s="558"/>
      <c r="VSC617" s="558"/>
      <c r="VSD617" s="558"/>
      <c r="VSE617" s="558"/>
      <c r="VSF617" s="558"/>
      <c r="VSG617" s="558"/>
      <c r="VSH617" s="558"/>
      <c r="VSI617" s="558"/>
      <c r="VSJ617" s="558"/>
      <c r="VSK617" s="558"/>
      <c r="VSL617" s="558"/>
      <c r="VSM617" s="558"/>
      <c r="VSN617" s="558"/>
      <c r="VSO617" s="558"/>
      <c r="VSP617" s="558"/>
      <c r="VSQ617" s="558"/>
      <c r="VSR617" s="558"/>
      <c r="VSS617" s="558"/>
      <c r="VST617" s="558"/>
      <c r="VSU617" s="558"/>
      <c r="VSV617" s="558"/>
      <c r="VSW617" s="558"/>
      <c r="VSX617" s="558"/>
      <c r="VSY617" s="558"/>
      <c r="VSZ617" s="558"/>
      <c r="VTA617" s="558"/>
      <c r="VTB617" s="558"/>
      <c r="VTC617" s="558"/>
      <c r="VTD617" s="558"/>
      <c r="VTE617" s="558"/>
      <c r="VTF617" s="558"/>
      <c r="VTG617" s="558"/>
      <c r="VTH617" s="558"/>
      <c r="VTI617" s="558"/>
      <c r="VTJ617" s="558"/>
      <c r="VTK617" s="558"/>
      <c r="VTL617" s="558"/>
      <c r="VTM617" s="558"/>
      <c r="VTN617" s="558"/>
      <c r="VTO617" s="558"/>
      <c r="VTP617" s="558"/>
      <c r="VTQ617" s="558"/>
      <c r="VTR617" s="558"/>
      <c r="VTS617" s="558"/>
      <c r="VTT617" s="558"/>
      <c r="VTU617" s="558"/>
      <c r="VTV617" s="558"/>
      <c r="VTW617" s="558"/>
      <c r="VTX617" s="558"/>
      <c r="VTY617" s="558"/>
      <c r="VTZ617" s="558"/>
      <c r="VUA617" s="558"/>
      <c r="VUB617" s="558"/>
      <c r="VUC617" s="558"/>
      <c r="VUD617" s="558"/>
      <c r="VUE617" s="558"/>
      <c r="VUF617" s="558"/>
      <c r="VUG617" s="558"/>
      <c r="VUH617" s="558"/>
      <c r="VUI617" s="558"/>
      <c r="VUJ617" s="558"/>
      <c r="VUK617" s="558"/>
      <c r="VUL617" s="558"/>
      <c r="VUM617" s="558"/>
      <c r="VUN617" s="558"/>
      <c r="VUO617" s="558"/>
      <c r="VUP617" s="558"/>
      <c r="VUQ617" s="558"/>
      <c r="VUR617" s="558"/>
      <c r="VUS617" s="558"/>
      <c r="VUT617" s="558"/>
      <c r="VUU617" s="558"/>
      <c r="VUV617" s="558"/>
      <c r="VUW617" s="558"/>
      <c r="VUX617" s="558"/>
      <c r="VUY617" s="558"/>
      <c r="VUZ617" s="558"/>
      <c r="VVA617" s="558"/>
      <c r="VVB617" s="558"/>
      <c r="VVC617" s="558"/>
      <c r="VVD617" s="558"/>
      <c r="VVE617" s="558"/>
      <c r="VVF617" s="558"/>
      <c r="VVG617" s="558"/>
      <c r="VVH617" s="558"/>
      <c r="VVI617" s="558"/>
      <c r="VVJ617" s="558"/>
      <c r="VVK617" s="558"/>
      <c r="VVL617" s="558"/>
      <c r="VVM617" s="558"/>
      <c r="VVN617" s="558"/>
      <c r="VVO617" s="558"/>
      <c r="VVP617" s="558"/>
      <c r="VVQ617" s="558"/>
      <c r="VVR617" s="558"/>
      <c r="VVS617" s="558"/>
      <c r="VVT617" s="558"/>
      <c r="VVU617" s="558"/>
      <c r="VVV617" s="558"/>
      <c r="VVW617" s="558"/>
      <c r="VVX617" s="558"/>
      <c r="VVY617" s="558"/>
      <c r="VVZ617" s="558"/>
      <c r="VWA617" s="558"/>
      <c r="VWB617" s="558"/>
      <c r="VWC617" s="558"/>
      <c r="VWD617" s="558"/>
      <c r="VWE617" s="558"/>
      <c r="VWF617" s="558"/>
      <c r="VWG617" s="558"/>
      <c r="VWH617" s="558"/>
      <c r="VWI617" s="558"/>
      <c r="VWJ617" s="558"/>
      <c r="VWK617" s="558"/>
      <c r="VWL617" s="558"/>
      <c r="VWM617" s="558"/>
      <c r="VWN617" s="558"/>
      <c r="VWO617" s="558"/>
      <c r="VWP617" s="558"/>
      <c r="VWQ617" s="558"/>
      <c r="VWR617" s="558"/>
      <c r="VWS617" s="558"/>
      <c r="VWT617" s="558"/>
      <c r="VWU617" s="558"/>
      <c r="VWV617" s="558"/>
      <c r="VWW617" s="558"/>
      <c r="VWX617" s="558"/>
      <c r="VWY617" s="558"/>
      <c r="VWZ617" s="558"/>
      <c r="VXA617" s="558"/>
      <c r="VXB617" s="558"/>
      <c r="VXC617" s="558"/>
      <c r="VXD617" s="558"/>
      <c r="VXE617" s="558"/>
      <c r="VXF617" s="558"/>
      <c r="VXG617" s="558"/>
      <c r="VXH617" s="558"/>
      <c r="VXI617" s="558"/>
      <c r="VXJ617" s="558"/>
      <c r="VXK617" s="558"/>
      <c r="VXL617" s="558"/>
      <c r="VXM617" s="558"/>
      <c r="VXN617" s="558"/>
      <c r="VXO617" s="558"/>
      <c r="VXP617" s="558"/>
      <c r="VXQ617" s="558"/>
      <c r="VXR617" s="558"/>
      <c r="VXS617" s="558"/>
      <c r="VXT617" s="558"/>
      <c r="VXU617" s="558"/>
      <c r="VXV617" s="558"/>
      <c r="VXW617" s="558"/>
      <c r="VXX617" s="558"/>
      <c r="VXY617" s="558"/>
      <c r="VXZ617" s="558"/>
      <c r="VYA617" s="558"/>
      <c r="VYB617" s="558"/>
      <c r="VYC617" s="558"/>
      <c r="VYD617" s="558"/>
      <c r="VYE617" s="558"/>
      <c r="VYF617" s="558"/>
      <c r="VYG617" s="558"/>
      <c r="VYH617" s="558"/>
      <c r="VYI617" s="558"/>
      <c r="VYJ617" s="558"/>
      <c r="VYK617" s="558"/>
      <c r="VYL617" s="558"/>
      <c r="VYM617" s="558"/>
      <c r="VYN617" s="558"/>
      <c r="VYO617" s="558"/>
      <c r="VYP617" s="558"/>
      <c r="VYQ617" s="558"/>
      <c r="VYR617" s="558"/>
      <c r="VYS617" s="558"/>
      <c r="VYT617" s="558"/>
      <c r="VYU617" s="558"/>
      <c r="VYV617" s="558"/>
      <c r="VYW617" s="558"/>
      <c r="VYX617" s="558"/>
      <c r="VYY617" s="558"/>
      <c r="VYZ617" s="558"/>
      <c r="VZA617" s="558"/>
      <c r="VZB617" s="558"/>
      <c r="VZC617" s="558"/>
      <c r="VZD617" s="558"/>
      <c r="VZE617" s="558"/>
      <c r="VZF617" s="558"/>
      <c r="VZG617" s="558"/>
      <c r="VZH617" s="558"/>
      <c r="VZI617" s="558"/>
      <c r="VZJ617" s="558"/>
      <c r="VZK617" s="558"/>
      <c r="VZL617" s="558"/>
      <c r="VZM617" s="558"/>
      <c r="VZN617" s="558"/>
      <c r="VZO617" s="558"/>
      <c r="VZP617" s="558"/>
      <c r="VZQ617" s="558"/>
      <c r="VZR617" s="558"/>
      <c r="VZS617" s="558"/>
      <c r="VZT617" s="558"/>
      <c r="VZU617" s="558"/>
      <c r="VZV617" s="558"/>
      <c r="VZW617" s="558"/>
      <c r="VZX617" s="558"/>
      <c r="VZY617" s="558"/>
      <c r="VZZ617" s="558"/>
      <c r="WAA617" s="558"/>
      <c r="WAB617" s="558"/>
      <c r="WAC617" s="558"/>
      <c r="WAD617" s="558"/>
      <c r="WAE617" s="558"/>
      <c r="WAF617" s="558"/>
      <c r="WAG617" s="558"/>
      <c r="WAH617" s="558"/>
      <c r="WAI617" s="558"/>
      <c r="WAJ617" s="558"/>
      <c r="WAK617" s="558"/>
      <c r="WAL617" s="558"/>
      <c r="WAM617" s="558"/>
      <c r="WAN617" s="558"/>
      <c r="WAO617" s="558"/>
      <c r="WAP617" s="558"/>
      <c r="WAQ617" s="558"/>
      <c r="WAR617" s="558"/>
      <c r="WAS617" s="558"/>
      <c r="WAT617" s="558"/>
      <c r="WAU617" s="558"/>
      <c r="WAV617" s="558"/>
      <c r="WAW617" s="558"/>
      <c r="WAX617" s="558"/>
      <c r="WAY617" s="558"/>
      <c r="WAZ617" s="558"/>
      <c r="WBA617" s="558"/>
      <c r="WBB617" s="558"/>
      <c r="WBC617" s="558"/>
      <c r="WBD617" s="558"/>
      <c r="WBE617" s="558"/>
      <c r="WBF617" s="558"/>
      <c r="WBG617" s="558"/>
      <c r="WBH617" s="558"/>
      <c r="WBI617" s="558"/>
      <c r="WBJ617" s="558"/>
      <c r="WBK617" s="558"/>
      <c r="WBL617" s="558"/>
      <c r="WBM617" s="558"/>
      <c r="WBN617" s="558"/>
      <c r="WBO617" s="558"/>
      <c r="WBP617" s="558"/>
      <c r="WBQ617" s="558"/>
      <c r="WBR617" s="558"/>
      <c r="WBS617" s="558"/>
      <c r="WBT617" s="558"/>
      <c r="WBU617" s="558"/>
      <c r="WBV617" s="558"/>
      <c r="WBW617" s="558"/>
      <c r="WBX617" s="558"/>
      <c r="WBY617" s="558"/>
      <c r="WBZ617" s="558"/>
      <c r="WCA617" s="558"/>
      <c r="WCB617" s="558"/>
      <c r="WCC617" s="558"/>
      <c r="WCD617" s="558"/>
      <c r="WCE617" s="558"/>
      <c r="WCF617" s="558"/>
      <c r="WCG617" s="558"/>
      <c r="WCH617" s="558"/>
      <c r="WCI617" s="558"/>
      <c r="WCJ617" s="558"/>
      <c r="WCK617" s="558"/>
      <c r="WCL617" s="558"/>
      <c r="WCM617" s="558"/>
      <c r="WCN617" s="558"/>
      <c r="WCO617" s="558"/>
      <c r="WCP617" s="558"/>
      <c r="WCQ617" s="558"/>
      <c r="WCR617" s="558"/>
      <c r="WCS617" s="558"/>
      <c r="WCT617" s="558"/>
      <c r="WCU617" s="558"/>
      <c r="WCV617" s="558"/>
      <c r="WCW617" s="558"/>
      <c r="WCX617" s="558"/>
      <c r="WCY617" s="558"/>
      <c r="WCZ617" s="558"/>
      <c r="WDA617" s="558"/>
      <c r="WDB617" s="558"/>
      <c r="WDC617" s="558"/>
      <c r="WDD617" s="558"/>
      <c r="WDE617" s="558"/>
      <c r="WDF617" s="558"/>
      <c r="WDG617" s="558"/>
      <c r="WDH617" s="558"/>
      <c r="WDI617" s="558"/>
      <c r="WDJ617" s="558"/>
      <c r="WDK617" s="558"/>
      <c r="WDL617" s="558"/>
      <c r="WDM617" s="558"/>
      <c r="WDN617" s="558"/>
      <c r="WDO617" s="558"/>
      <c r="WDP617" s="558"/>
      <c r="WDQ617" s="558"/>
      <c r="WDR617" s="558"/>
      <c r="WDS617" s="558"/>
      <c r="WDT617" s="558"/>
      <c r="WDU617" s="558"/>
      <c r="WDV617" s="558"/>
      <c r="WDW617" s="558"/>
      <c r="WDX617" s="558"/>
      <c r="WDY617" s="558"/>
      <c r="WDZ617" s="558"/>
      <c r="WEA617" s="558"/>
      <c r="WEB617" s="558"/>
      <c r="WEC617" s="558"/>
      <c r="WED617" s="558"/>
      <c r="WEE617" s="558"/>
      <c r="WEF617" s="558"/>
      <c r="WEG617" s="558"/>
      <c r="WEH617" s="558"/>
      <c r="WEI617" s="558"/>
      <c r="WEJ617" s="558"/>
      <c r="WEK617" s="558"/>
      <c r="WEL617" s="558"/>
      <c r="WEM617" s="558"/>
      <c r="WEN617" s="558"/>
      <c r="WEO617" s="558"/>
      <c r="WEP617" s="558"/>
      <c r="WEQ617" s="558"/>
      <c r="WER617" s="558"/>
      <c r="WES617" s="558"/>
      <c r="WET617" s="558"/>
      <c r="WEU617" s="558"/>
      <c r="WEV617" s="558"/>
      <c r="WEW617" s="558"/>
      <c r="WEX617" s="558"/>
      <c r="WEY617" s="558"/>
      <c r="WEZ617" s="558"/>
      <c r="WFA617" s="558"/>
      <c r="WFB617" s="558"/>
      <c r="WFC617" s="558"/>
      <c r="WFD617" s="558"/>
      <c r="WFE617" s="558"/>
      <c r="WFF617" s="558"/>
      <c r="WFG617" s="558"/>
      <c r="WFH617" s="558"/>
      <c r="WFI617" s="558"/>
      <c r="WFJ617" s="558"/>
      <c r="WFK617" s="558"/>
      <c r="WFL617" s="558"/>
      <c r="WFM617" s="558"/>
      <c r="WFN617" s="558"/>
      <c r="WFO617" s="558"/>
      <c r="WFP617" s="558"/>
      <c r="WFQ617" s="558"/>
      <c r="WFR617" s="558"/>
      <c r="WFS617" s="558"/>
      <c r="WFT617" s="558"/>
      <c r="WFU617" s="558"/>
      <c r="WFV617" s="558"/>
      <c r="WFW617" s="558"/>
      <c r="WFX617" s="558"/>
      <c r="WFY617" s="558"/>
      <c r="WFZ617" s="558"/>
      <c r="WGA617" s="558"/>
      <c r="WGB617" s="558"/>
      <c r="WGC617" s="558"/>
      <c r="WGD617" s="558"/>
      <c r="WGE617" s="558"/>
      <c r="WGF617" s="558"/>
      <c r="WGG617" s="558"/>
      <c r="WGH617" s="558"/>
      <c r="WGI617" s="558"/>
      <c r="WGJ617" s="558"/>
      <c r="WGK617" s="558"/>
      <c r="WGL617" s="558"/>
      <c r="WGM617" s="558"/>
      <c r="WGN617" s="558"/>
      <c r="WGO617" s="558"/>
      <c r="WGP617" s="558"/>
      <c r="WGQ617" s="558"/>
      <c r="WGR617" s="558"/>
      <c r="WGS617" s="558"/>
      <c r="WGT617" s="558"/>
      <c r="WGU617" s="558"/>
      <c r="WGV617" s="558"/>
      <c r="WGW617" s="558"/>
      <c r="WGX617" s="558"/>
      <c r="WGY617" s="558"/>
      <c r="WGZ617" s="558"/>
      <c r="WHA617" s="558"/>
      <c r="WHB617" s="558"/>
      <c r="WHC617" s="558"/>
      <c r="WHD617" s="558"/>
      <c r="WHE617" s="558"/>
      <c r="WHF617" s="558"/>
      <c r="WHG617" s="558"/>
      <c r="WHH617" s="558"/>
      <c r="WHI617" s="558"/>
      <c r="WHJ617" s="558"/>
      <c r="WHK617" s="558"/>
      <c r="WHL617" s="558"/>
      <c r="WHM617" s="558"/>
      <c r="WHN617" s="558"/>
      <c r="WHO617" s="558"/>
      <c r="WHP617" s="558"/>
      <c r="WHQ617" s="558"/>
      <c r="WHR617" s="558"/>
      <c r="WHS617" s="558"/>
      <c r="WHT617" s="558"/>
      <c r="WHU617" s="558"/>
      <c r="WHV617" s="558"/>
      <c r="WHW617" s="558"/>
      <c r="WHX617" s="558"/>
      <c r="WHY617" s="558"/>
      <c r="WHZ617" s="558"/>
      <c r="WIA617" s="558"/>
      <c r="WIB617" s="558"/>
      <c r="WIC617" s="558"/>
      <c r="WID617" s="558"/>
      <c r="WIE617" s="558"/>
      <c r="WIF617" s="558"/>
      <c r="WIG617" s="558"/>
      <c r="WIH617" s="558"/>
      <c r="WII617" s="558"/>
      <c r="WIJ617" s="558"/>
      <c r="WIK617" s="558"/>
      <c r="WIL617" s="558"/>
      <c r="WIM617" s="558"/>
      <c r="WIN617" s="558"/>
      <c r="WIO617" s="558"/>
      <c r="WIP617" s="558"/>
      <c r="WIQ617" s="558"/>
      <c r="WIR617" s="558"/>
      <c r="WIS617" s="558"/>
      <c r="WIT617" s="558"/>
      <c r="WIU617" s="558"/>
      <c r="WIV617" s="558"/>
      <c r="WIW617" s="558"/>
      <c r="WIX617" s="558"/>
      <c r="WIY617" s="558"/>
      <c r="WIZ617" s="558"/>
      <c r="WJA617" s="558"/>
      <c r="WJB617" s="558"/>
      <c r="WJC617" s="558"/>
      <c r="WJD617" s="558"/>
      <c r="WJE617" s="558"/>
      <c r="WJF617" s="558"/>
      <c r="WJG617" s="558"/>
      <c r="WJH617" s="558"/>
      <c r="WJI617" s="558"/>
      <c r="WJJ617" s="558"/>
      <c r="WJK617" s="558"/>
      <c r="WJL617" s="558"/>
      <c r="WJM617" s="558"/>
      <c r="WJN617" s="558"/>
      <c r="WJO617" s="558"/>
      <c r="WJP617" s="558"/>
      <c r="WJQ617" s="558"/>
      <c r="WJR617" s="558"/>
      <c r="WJS617" s="558"/>
      <c r="WJT617" s="558"/>
      <c r="WJU617" s="558"/>
      <c r="WJV617" s="558"/>
      <c r="WJW617" s="558"/>
      <c r="WJX617" s="558"/>
      <c r="WJY617" s="558"/>
      <c r="WJZ617" s="558"/>
      <c r="WKA617" s="558"/>
      <c r="WKB617" s="558"/>
      <c r="WKC617" s="558"/>
      <c r="WKD617" s="558"/>
      <c r="WKE617" s="558"/>
      <c r="WKF617" s="558"/>
      <c r="WKG617" s="558"/>
      <c r="WKH617" s="558"/>
      <c r="WKI617" s="558"/>
      <c r="WKJ617" s="558"/>
      <c r="WKK617" s="558"/>
      <c r="WKL617" s="558"/>
      <c r="WKM617" s="558"/>
      <c r="WKN617" s="558"/>
      <c r="WKO617" s="558"/>
      <c r="WKP617" s="558"/>
      <c r="WKQ617" s="558"/>
      <c r="WKR617" s="558"/>
      <c r="WKS617" s="558"/>
      <c r="WKT617" s="558"/>
      <c r="WKU617" s="558"/>
      <c r="WKV617" s="558"/>
      <c r="WKW617" s="558"/>
      <c r="WKX617" s="558"/>
      <c r="WKY617" s="558"/>
      <c r="WKZ617" s="558"/>
      <c r="WLA617" s="558"/>
      <c r="WLB617" s="558"/>
      <c r="WLC617" s="558"/>
      <c r="WLD617" s="558"/>
      <c r="WLE617" s="558"/>
      <c r="WLF617" s="558"/>
      <c r="WLG617" s="558"/>
      <c r="WLH617" s="558"/>
      <c r="WLI617" s="558"/>
      <c r="WLJ617" s="558"/>
      <c r="WLK617" s="558"/>
      <c r="WLL617" s="558"/>
      <c r="WLM617" s="558"/>
      <c r="WLN617" s="558"/>
      <c r="WLO617" s="558"/>
      <c r="WLP617" s="558"/>
      <c r="WLQ617" s="558"/>
      <c r="WLR617" s="558"/>
      <c r="WLS617" s="558"/>
      <c r="WLT617" s="558"/>
      <c r="WLU617" s="558"/>
      <c r="WLV617" s="558"/>
      <c r="WLW617" s="558"/>
      <c r="WLX617" s="558"/>
      <c r="WLY617" s="558"/>
      <c r="WLZ617" s="558"/>
      <c r="WMA617" s="558"/>
      <c r="WMB617" s="558"/>
      <c r="WMC617" s="558"/>
      <c r="WMD617" s="558"/>
      <c r="WME617" s="558"/>
      <c r="WMF617" s="558"/>
      <c r="WMG617" s="558"/>
      <c r="WMH617" s="558"/>
      <c r="WMI617" s="558"/>
      <c r="WMJ617" s="558"/>
      <c r="WMK617" s="558"/>
      <c r="WML617" s="558"/>
      <c r="WMM617" s="558"/>
      <c r="WMN617" s="558"/>
      <c r="WMO617" s="558"/>
      <c r="WMP617" s="558"/>
      <c r="WMQ617" s="558"/>
      <c r="WMR617" s="558"/>
      <c r="WMS617" s="558"/>
      <c r="WMT617" s="558"/>
      <c r="WMU617" s="558"/>
      <c r="WMV617" s="558"/>
      <c r="WMW617" s="558"/>
      <c r="WMX617" s="558"/>
      <c r="WMY617" s="558"/>
      <c r="WMZ617" s="558"/>
      <c r="WNA617" s="558"/>
      <c r="WNB617" s="558"/>
      <c r="WNC617" s="558"/>
      <c r="WND617" s="558"/>
      <c r="WNE617" s="558"/>
      <c r="WNF617" s="558"/>
      <c r="WNG617" s="558"/>
      <c r="WNH617" s="558"/>
      <c r="WNI617" s="558"/>
      <c r="WNJ617" s="558"/>
      <c r="WNK617" s="558"/>
      <c r="WNL617" s="558"/>
      <c r="WNM617" s="558"/>
      <c r="WNN617" s="558"/>
      <c r="WNO617" s="558"/>
      <c r="WNP617" s="558"/>
      <c r="WNQ617" s="558"/>
      <c r="WNR617" s="558"/>
      <c r="WNS617" s="558"/>
      <c r="WNT617" s="558"/>
      <c r="WNU617" s="558"/>
      <c r="WNV617" s="558"/>
      <c r="WNW617" s="558"/>
      <c r="WNX617" s="558"/>
      <c r="WNY617" s="558"/>
      <c r="WNZ617" s="558"/>
      <c r="WOA617" s="558"/>
      <c r="WOB617" s="558"/>
      <c r="WOC617" s="558"/>
      <c r="WOD617" s="558"/>
      <c r="WOE617" s="558"/>
      <c r="WOF617" s="558"/>
      <c r="WOG617" s="558"/>
      <c r="WOH617" s="558"/>
      <c r="WOI617" s="558"/>
      <c r="WOJ617" s="558"/>
      <c r="WOK617" s="558"/>
      <c r="WOL617" s="558"/>
      <c r="WOM617" s="558"/>
      <c r="WON617" s="558"/>
      <c r="WOO617" s="558"/>
      <c r="WOP617" s="558"/>
      <c r="WOQ617" s="558"/>
      <c r="WOR617" s="558"/>
      <c r="WOS617" s="558"/>
      <c r="WOT617" s="558"/>
      <c r="WOU617" s="558"/>
      <c r="WOV617" s="558"/>
      <c r="WOW617" s="558"/>
      <c r="WOX617" s="558"/>
      <c r="WOY617" s="558"/>
      <c r="WOZ617" s="558"/>
      <c r="WPA617" s="558"/>
      <c r="WPB617" s="558"/>
      <c r="WPC617" s="558"/>
      <c r="WPD617" s="558"/>
      <c r="WPE617" s="558"/>
      <c r="WPF617" s="558"/>
      <c r="WPG617" s="558"/>
      <c r="WPH617" s="558"/>
      <c r="WPI617" s="558"/>
      <c r="WPJ617" s="558"/>
      <c r="WPK617" s="558"/>
      <c r="WPL617" s="558"/>
      <c r="WPM617" s="558"/>
      <c r="WPN617" s="558"/>
      <c r="WPO617" s="558"/>
      <c r="WPP617" s="558"/>
      <c r="WPQ617" s="558"/>
      <c r="WPR617" s="558"/>
      <c r="WPS617" s="558"/>
      <c r="WPT617" s="558"/>
      <c r="WPU617" s="558"/>
      <c r="WPV617" s="558"/>
      <c r="WPW617" s="558"/>
      <c r="WPX617" s="558"/>
      <c r="WPY617" s="558"/>
      <c r="WPZ617" s="558"/>
      <c r="WQA617" s="558"/>
      <c r="WQB617" s="558"/>
      <c r="WQC617" s="558"/>
      <c r="WQD617" s="558"/>
      <c r="WQE617" s="558"/>
      <c r="WQF617" s="558"/>
      <c r="WQG617" s="558"/>
      <c r="WQH617" s="558"/>
      <c r="WQI617" s="558"/>
      <c r="WQJ617" s="558"/>
      <c r="WQK617" s="558"/>
      <c r="WQL617" s="558"/>
      <c r="WQM617" s="558"/>
      <c r="WQN617" s="558"/>
      <c r="WQO617" s="558"/>
      <c r="WQP617" s="558"/>
      <c r="WQQ617" s="558"/>
      <c r="WQR617" s="558"/>
      <c r="WQS617" s="558"/>
      <c r="WQT617" s="558"/>
      <c r="WQU617" s="558"/>
      <c r="WQV617" s="558"/>
      <c r="WQW617" s="558"/>
      <c r="WQX617" s="558"/>
      <c r="WQY617" s="558"/>
      <c r="WQZ617" s="558"/>
      <c r="WRA617" s="558"/>
      <c r="WRB617" s="558"/>
      <c r="WRC617" s="558"/>
      <c r="WRD617" s="558"/>
      <c r="WRE617" s="558"/>
      <c r="WRF617" s="558"/>
      <c r="WRG617" s="558"/>
      <c r="WRH617" s="558"/>
      <c r="WRI617" s="558"/>
      <c r="WRJ617" s="558"/>
      <c r="WRK617" s="558"/>
      <c r="WRL617" s="558"/>
      <c r="WRM617" s="558"/>
      <c r="WRN617" s="558"/>
      <c r="WRO617" s="558"/>
      <c r="WRP617" s="558"/>
      <c r="WRQ617" s="558"/>
      <c r="WRR617" s="558"/>
      <c r="WRS617" s="558"/>
      <c r="WRT617" s="558"/>
      <c r="WRU617" s="558"/>
      <c r="WRV617" s="558"/>
      <c r="WRW617" s="558"/>
      <c r="WRX617" s="558"/>
      <c r="WRY617" s="558"/>
      <c r="WRZ617" s="558"/>
      <c r="WSA617" s="558"/>
      <c r="WSB617" s="558"/>
      <c r="WSC617" s="558"/>
      <c r="WSD617" s="558"/>
      <c r="WSE617" s="558"/>
      <c r="WSF617" s="558"/>
      <c r="WSG617" s="558"/>
      <c r="WSH617" s="558"/>
      <c r="WSI617" s="558"/>
      <c r="WSJ617" s="558"/>
      <c r="WSK617" s="558"/>
      <c r="WSL617" s="558"/>
      <c r="WSM617" s="558"/>
      <c r="WSN617" s="558"/>
      <c r="WSO617" s="558"/>
      <c r="WSP617" s="558"/>
      <c r="WSQ617" s="558"/>
      <c r="WSR617" s="558"/>
      <c r="WSS617" s="558"/>
      <c r="WST617" s="558"/>
      <c r="WSU617" s="558"/>
      <c r="WSV617" s="558"/>
      <c r="WSW617" s="558"/>
      <c r="WSX617" s="558"/>
      <c r="WSY617" s="558"/>
      <c r="WSZ617" s="558"/>
      <c r="WTA617" s="558"/>
      <c r="WTB617" s="558"/>
      <c r="WTC617" s="558"/>
      <c r="WTD617" s="558"/>
      <c r="WTE617" s="558"/>
      <c r="WTF617" s="558"/>
      <c r="WTG617" s="558"/>
      <c r="WTH617" s="558"/>
      <c r="WTI617" s="558"/>
      <c r="WTJ617" s="558"/>
      <c r="WTK617" s="558"/>
      <c r="WTL617" s="558"/>
      <c r="WTM617" s="558"/>
      <c r="WTN617" s="558"/>
      <c r="WTO617" s="558"/>
      <c r="WTP617" s="558"/>
      <c r="WTQ617" s="558"/>
      <c r="WTR617" s="558"/>
      <c r="WTS617" s="558"/>
      <c r="WTT617" s="558"/>
      <c r="WTU617" s="558"/>
      <c r="WTV617" s="558"/>
      <c r="WTW617" s="558"/>
      <c r="WTX617" s="558"/>
      <c r="WTY617" s="558"/>
      <c r="WTZ617" s="558"/>
      <c r="WUA617" s="558"/>
      <c r="WUB617" s="558"/>
      <c r="WUC617" s="558"/>
      <c r="WUD617" s="558"/>
      <c r="WUE617" s="558"/>
      <c r="WUF617" s="558"/>
      <c r="WUG617" s="558"/>
      <c r="WUH617" s="558"/>
      <c r="WUI617" s="558"/>
      <c r="WUJ617" s="558"/>
      <c r="WUK617" s="558"/>
      <c r="WUL617" s="558"/>
      <c r="WUM617" s="558"/>
      <c r="WUN617" s="558"/>
      <c r="WUO617" s="558"/>
      <c r="WUP617" s="558"/>
      <c r="WUQ617" s="558"/>
      <c r="WUR617" s="558"/>
      <c r="WUS617" s="558"/>
      <c r="WUT617" s="558"/>
      <c r="WUU617" s="558"/>
      <c r="WUV617" s="558"/>
      <c r="WUW617" s="558"/>
      <c r="WUX617" s="558"/>
      <c r="WUY617" s="558"/>
      <c r="WUZ617" s="558"/>
      <c r="WVA617" s="558"/>
      <c r="WVB617" s="558"/>
      <c r="WVC617" s="558"/>
      <c r="WVD617" s="558"/>
      <c r="WVE617" s="558"/>
      <c r="WVF617" s="558"/>
      <c r="WVG617" s="558"/>
      <c r="WVH617" s="558"/>
      <c r="WVI617" s="558"/>
      <c r="WVJ617" s="558"/>
      <c r="WVK617" s="558"/>
      <c r="WVL617" s="558"/>
      <c r="WVM617" s="558"/>
      <c r="WVN617" s="558"/>
      <c r="WVO617" s="558"/>
      <c r="WVP617" s="558"/>
      <c r="WVQ617" s="558"/>
      <c r="WVR617" s="558"/>
      <c r="WVS617" s="558"/>
      <c r="WVT617" s="558"/>
      <c r="WVU617" s="558"/>
      <c r="WVV617" s="558"/>
      <c r="WVW617" s="558"/>
      <c r="WVX617" s="558"/>
      <c r="WVY617" s="558"/>
      <c r="WVZ617" s="558"/>
      <c r="WWA617" s="558"/>
      <c r="WWB617" s="558"/>
      <c r="WWC617" s="558"/>
      <c r="WWD617" s="558"/>
      <c r="WWE617" s="558"/>
      <c r="WWF617" s="558"/>
      <c r="WWG617" s="558"/>
      <c r="WWH617" s="558"/>
      <c r="WWI617" s="558"/>
      <c r="WWJ617" s="558"/>
      <c r="WWK617" s="558"/>
      <c r="WWL617" s="558"/>
      <c r="WWM617" s="558"/>
      <c r="WWN617" s="558"/>
      <c r="WWO617" s="558"/>
      <c r="WWP617" s="558"/>
      <c r="WWQ617" s="558"/>
      <c r="WWR617" s="558"/>
      <c r="WWS617" s="558"/>
      <c r="WWT617" s="558"/>
      <c r="WWU617" s="558"/>
      <c r="WWV617" s="558"/>
      <c r="WWW617" s="558"/>
      <c r="WWX617" s="558"/>
      <c r="WWY617" s="558"/>
      <c r="WWZ617" s="558"/>
      <c r="WXA617" s="558"/>
      <c r="WXB617" s="558"/>
      <c r="WXC617" s="558"/>
      <c r="WXD617" s="558"/>
      <c r="WXE617" s="558"/>
      <c r="WXF617" s="558"/>
      <c r="WXG617" s="558"/>
      <c r="WXH617" s="558"/>
      <c r="WXI617" s="558"/>
      <c r="WXJ617" s="558"/>
      <c r="WXK617" s="558"/>
      <c r="WXL617" s="558"/>
      <c r="WXM617" s="558"/>
      <c r="WXN617" s="558"/>
      <c r="WXO617" s="558"/>
      <c r="WXP617" s="558"/>
      <c r="WXQ617" s="558"/>
      <c r="WXR617" s="558"/>
      <c r="WXS617" s="558"/>
      <c r="WXT617" s="558"/>
      <c r="WXU617" s="558"/>
      <c r="WXV617" s="558"/>
      <c r="WXW617" s="558"/>
      <c r="WXX617" s="558"/>
      <c r="WXY617" s="558"/>
      <c r="WXZ617" s="558"/>
      <c r="WYA617" s="558"/>
      <c r="WYB617" s="558"/>
      <c r="WYC617" s="558"/>
      <c r="WYD617" s="558"/>
      <c r="WYE617" s="558"/>
      <c r="WYF617" s="558"/>
      <c r="WYG617" s="558"/>
      <c r="WYH617" s="558"/>
      <c r="WYI617" s="558"/>
      <c r="WYJ617" s="558"/>
      <c r="WYK617" s="558"/>
      <c r="WYL617" s="558"/>
      <c r="WYM617" s="558"/>
      <c r="WYN617" s="558"/>
      <c r="WYO617" s="558"/>
      <c r="WYP617" s="558"/>
      <c r="WYQ617" s="558"/>
      <c r="WYR617" s="558"/>
      <c r="WYS617" s="558"/>
      <c r="WYT617" s="558"/>
      <c r="WYU617" s="558"/>
      <c r="WYV617" s="558"/>
      <c r="WYW617" s="558"/>
      <c r="WYX617" s="558"/>
      <c r="WYY617" s="558"/>
      <c r="WYZ617" s="558"/>
      <c r="WZA617" s="558"/>
      <c r="WZB617" s="558"/>
      <c r="WZC617" s="558"/>
      <c r="WZD617" s="558"/>
      <c r="WZE617" s="558"/>
      <c r="WZF617" s="558"/>
      <c r="WZG617" s="558"/>
      <c r="WZH617" s="558"/>
      <c r="WZI617" s="558"/>
      <c r="WZJ617" s="558"/>
      <c r="WZK617" s="558"/>
      <c r="WZL617" s="558"/>
      <c r="WZM617" s="558"/>
      <c r="WZN617" s="558"/>
      <c r="WZO617" s="558"/>
      <c r="WZP617" s="558"/>
      <c r="WZQ617" s="558"/>
      <c r="WZR617" s="558"/>
      <c r="WZS617" s="558"/>
      <c r="WZT617" s="558"/>
      <c r="WZU617" s="558"/>
      <c r="WZV617" s="558"/>
      <c r="WZW617" s="558"/>
      <c r="WZX617" s="558"/>
      <c r="WZY617" s="558"/>
      <c r="WZZ617" s="558"/>
      <c r="XAA617" s="558"/>
      <c r="XAB617" s="558"/>
      <c r="XAC617" s="558"/>
      <c r="XAD617" s="558"/>
      <c r="XAE617" s="558"/>
      <c r="XAF617" s="558"/>
      <c r="XAG617" s="558"/>
      <c r="XAH617" s="558"/>
      <c r="XAI617" s="558"/>
      <c r="XAJ617" s="558"/>
      <c r="XAK617" s="558"/>
      <c r="XAL617" s="558"/>
      <c r="XAM617" s="558"/>
      <c r="XAN617" s="558"/>
      <c r="XAO617" s="558"/>
      <c r="XAP617" s="558"/>
      <c r="XAQ617" s="558"/>
      <c r="XAR617" s="558"/>
      <c r="XAS617" s="558"/>
      <c r="XAT617" s="558"/>
      <c r="XAU617" s="558"/>
      <c r="XAV617" s="558"/>
      <c r="XAW617" s="558"/>
      <c r="XAX617" s="558"/>
      <c r="XAY617" s="558"/>
      <c r="XAZ617" s="558"/>
      <c r="XBA617" s="558"/>
      <c r="XBB617" s="558"/>
      <c r="XBC617" s="558"/>
      <c r="XBD617" s="558"/>
      <c r="XBE617" s="558"/>
      <c r="XBF617" s="558"/>
      <c r="XBG617" s="558"/>
      <c r="XBH617" s="558"/>
      <c r="XBI617" s="558"/>
      <c r="XBJ617" s="558"/>
      <c r="XBK617" s="558"/>
      <c r="XBL617" s="558"/>
      <c r="XBM617" s="558"/>
      <c r="XBN617" s="558"/>
      <c r="XBO617" s="558"/>
      <c r="XBP617" s="558"/>
      <c r="XBQ617" s="558"/>
      <c r="XBR617" s="558"/>
      <c r="XBS617" s="558"/>
      <c r="XBT617" s="558"/>
      <c r="XBU617" s="558"/>
      <c r="XBV617" s="558"/>
      <c r="XBW617" s="558"/>
      <c r="XBX617" s="558"/>
      <c r="XBY617" s="558"/>
      <c r="XBZ617" s="558"/>
      <c r="XCA617" s="558"/>
      <c r="XCB617" s="558"/>
      <c r="XCC617" s="558"/>
      <c r="XCD617" s="558"/>
      <c r="XCE617" s="558"/>
      <c r="XCF617" s="558"/>
      <c r="XCG617" s="558"/>
      <c r="XCH617" s="558"/>
      <c r="XCI617" s="558"/>
      <c r="XCJ617" s="558"/>
      <c r="XCK617" s="558"/>
      <c r="XCL617" s="558"/>
      <c r="XCM617" s="558"/>
      <c r="XCN617" s="558"/>
      <c r="XCO617" s="558"/>
      <c r="XCP617" s="558"/>
      <c r="XCQ617" s="558"/>
      <c r="XCR617" s="558"/>
      <c r="XCS617" s="558"/>
      <c r="XCT617" s="558"/>
      <c r="XCU617" s="558"/>
      <c r="XCV617" s="558"/>
      <c r="XCW617" s="558"/>
      <c r="XCX617" s="558"/>
      <c r="XCY617" s="558"/>
      <c r="XCZ617" s="558"/>
      <c r="XDA617" s="558"/>
      <c r="XDB617" s="558"/>
      <c r="XDC617" s="558"/>
      <c r="XDD617" s="558"/>
      <c r="XDE617" s="558"/>
      <c r="XDF617" s="558"/>
      <c r="XDG617" s="558"/>
      <c r="XDH617" s="558"/>
      <c r="XDI617" s="558"/>
      <c r="XDJ617" s="558"/>
      <c r="XDK617" s="558"/>
      <c r="XDL617" s="558"/>
      <c r="XDM617" s="558"/>
      <c r="XDN617" s="558"/>
      <c r="XDO617" s="558"/>
      <c r="XDP617" s="558"/>
      <c r="XDQ617" s="558"/>
      <c r="XDR617" s="558"/>
      <c r="XDS617" s="558"/>
      <c r="XDT617" s="558"/>
      <c r="XDU617" s="558"/>
      <c r="XDV617" s="558"/>
      <c r="XDW617" s="558"/>
      <c r="XDX617" s="558"/>
      <c r="XDY617" s="558"/>
      <c r="XDZ617" s="558"/>
      <c r="XEA617" s="558"/>
      <c r="XEB617" s="558"/>
      <c r="XEC617" s="558"/>
      <c r="XED617" s="558"/>
      <c r="XEE617" s="558"/>
      <c r="XEF617" s="558"/>
      <c r="XEG617" s="558"/>
      <c r="XEH617" s="558"/>
      <c r="XEI617" s="558"/>
      <c r="XEJ617" s="558"/>
      <c r="XEK617" s="558"/>
      <c r="XEL617" s="558"/>
      <c r="XEM617" s="558"/>
      <c r="XEN617" s="558"/>
      <c r="XEO617" s="558"/>
      <c r="XEP617" s="558"/>
      <c r="XEQ617" s="558"/>
      <c r="XER617" s="558"/>
      <c r="XES617" s="558"/>
      <c r="XET617" s="558"/>
      <c r="XEU617" s="558"/>
      <c r="XEV617" s="558"/>
      <c r="XEW617" s="558"/>
      <c r="XEX617" s="558"/>
      <c r="XEY617" s="558"/>
      <c r="XEZ617" s="558"/>
      <c r="XFA617" s="558"/>
      <c r="XFB617" s="558"/>
      <c r="XFC617" s="558"/>
      <c r="XFD617" s="558"/>
    </row>
    <row r="618" spans="1:16384" s="246" customFormat="1">
      <c r="A618" s="242" t="s">
        <v>2253</v>
      </c>
      <c r="B618" s="242" t="s">
        <v>2254</v>
      </c>
      <c r="C618" s="242" t="s">
        <v>57</v>
      </c>
      <c r="D618" s="244" t="s">
        <v>2377</v>
      </c>
      <c r="E618" s="519">
        <f>52000+5300+530+530</f>
        <v>58360</v>
      </c>
      <c r="F618" s="262">
        <v>15000</v>
      </c>
      <c r="G618" s="245">
        <f t="shared" si="24"/>
        <v>43360</v>
      </c>
      <c r="H618" s="268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  <c r="AF618" s="230"/>
      <c r="AG618" s="230"/>
      <c r="AH618" s="230"/>
      <c r="AI618" s="230"/>
      <c r="AJ618" s="230"/>
      <c r="AK618" s="230"/>
      <c r="AL618" s="230"/>
      <c r="AM618" s="230"/>
      <c r="AN618" s="230"/>
      <c r="AO618" s="230"/>
      <c r="AP618" s="230"/>
      <c r="AQ618" s="230"/>
      <c r="AR618" s="230"/>
      <c r="AS618" s="230"/>
      <c r="AT618" s="230"/>
      <c r="AU618" s="230"/>
      <c r="AV618" s="230"/>
      <c r="AW618" s="230"/>
      <c r="AX618" s="230"/>
      <c r="AY618" s="230"/>
      <c r="AZ618" s="230"/>
      <c r="BA618" s="230"/>
      <c r="BB618" s="230"/>
      <c r="BC618" s="230"/>
      <c r="BD618" s="230"/>
      <c r="BE618" s="230"/>
      <c r="BF618" s="230"/>
      <c r="BG618" s="230"/>
      <c r="BH618" s="230"/>
      <c r="BI618" s="230"/>
      <c r="BJ618" s="230"/>
      <c r="BK618" s="230"/>
      <c r="BL618" s="230"/>
      <c r="BM618" s="230"/>
      <c r="BN618" s="230"/>
      <c r="BO618" s="230"/>
      <c r="BP618" s="230"/>
      <c r="BQ618" s="230"/>
      <c r="BR618" s="230"/>
      <c r="BS618" s="230"/>
      <c r="BT618" s="230"/>
      <c r="BU618" s="230"/>
      <c r="BV618" s="230"/>
      <c r="BW618" s="230"/>
      <c r="BX618" s="230"/>
      <c r="BY618" s="230"/>
      <c r="BZ618" s="230"/>
      <c r="CA618" s="230"/>
      <c r="CB618" s="230"/>
      <c r="CC618" s="230"/>
      <c r="CD618" s="230"/>
      <c r="CE618" s="230"/>
      <c r="CF618" s="230"/>
      <c r="CG618" s="230"/>
      <c r="CH618" s="230"/>
      <c r="CI618" s="230"/>
      <c r="CJ618" s="230"/>
      <c r="CK618" s="230"/>
      <c r="CL618" s="230"/>
      <c r="CM618" s="230"/>
      <c r="CN618" s="230"/>
      <c r="CO618" s="230"/>
      <c r="CP618" s="230"/>
      <c r="CQ618" s="230"/>
      <c r="CR618" s="230"/>
      <c r="CS618" s="230"/>
      <c r="CT618" s="230"/>
      <c r="CU618" s="230"/>
      <c r="CV618" s="230"/>
      <c r="CW618" s="230"/>
      <c r="CX618" s="230"/>
      <c r="CY618" s="230"/>
      <c r="CZ618" s="230"/>
      <c r="DA618" s="230"/>
      <c r="DB618" s="230"/>
      <c r="DC618" s="230"/>
      <c r="DD618" s="230"/>
      <c r="DE618" s="230"/>
      <c r="DF618" s="230"/>
      <c r="DG618" s="230"/>
      <c r="DH618" s="230"/>
      <c r="DI618" s="230"/>
      <c r="DJ618" s="230"/>
      <c r="DK618" s="230"/>
      <c r="DL618" s="230"/>
      <c r="DM618" s="230"/>
      <c r="DN618" s="230"/>
      <c r="DO618" s="230"/>
      <c r="DP618" s="230"/>
      <c r="DQ618" s="230"/>
      <c r="DR618" s="230"/>
      <c r="DS618" s="230"/>
      <c r="DT618" s="230"/>
      <c r="DU618" s="230"/>
      <c r="DV618" s="230"/>
      <c r="DW618" s="230"/>
      <c r="DX618" s="230"/>
      <c r="DY618" s="230"/>
      <c r="DZ618" s="230"/>
      <c r="EA618" s="230"/>
      <c r="EB618" s="230"/>
      <c r="EC618" s="230"/>
      <c r="ED618" s="230"/>
      <c r="EE618" s="230"/>
      <c r="EF618" s="230"/>
      <c r="EG618" s="230"/>
      <c r="EH618" s="230"/>
      <c r="EI618" s="230"/>
      <c r="EJ618" s="230"/>
      <c r="EK618" s="230"/>
      <c r="EL618" s="230"/>
      <c r="EM618" s="230"/>
      <c r="EN618" s="230"/>
      <c r="EO618" s="230"/>
      <c r="EP618" s="230"/>
      <c r="EQ618" s="230"/>
      <c r="ER618" s="230"/>
      <c r="ES618" s="230"/>
      <c r="ET618" s="230"/>
      <c r="EU618" s="230"/>
      <c r="EV618" s="230"/>
      <c r="EW618" s="230"/>
      <c r="EX618" s="230"/>
      <c r="EY618" s="230"/>
      <c r="EZ618" s="230"/>
      <c r="FA618" s="230"/>
      <c r="FB618" s="230"/>
      <c r="FC618" s="230"/>
      <c r="FD618" s="230"/>
      <c r="FE618" s="230"/>
      <c r="FF618" s="230"/>
      <c r="FG618" s="230"/>
      <c r="FH618" s="230"/>
      <c r="FI618" s="230"/>
      <c r="FJ618" s="230"/>
      <c r="FK618" s="230"/>
      <c r="FL618" s="230"/>
      <c r="FM618" s="230"/>
      <c r="FN618" s="230"/>
      <c r="FO618" s="230"/>
      <c r="FP618" s="230"/>
      <c r="FQ618" s="230"/>
      <c r="FR618" s="230"/>
      <c r="FS618" s="230"/>
      <c r="FT618" s="230"/>
      <c r="FU618" s="230"/>
      <c r="FV618" s="230"/>
      <c r="FW618" s="230"/>
      <c r="FX618" s="230"/>
      <c r="FY618" s="230"/>
      <c r="FZ618" s="230"/>
      <c r="GA618" s="230"/>
      <c r="GB618" s="230"/>
      <c r="GC618" s="230"/>
      <c r="GD618" s="230"/>
      <c r="GE618" s="230"/>
      <c r="GF618" s="230"/>
      <c r="GG618" s="230"/>
      <c r="GH618" s="230"/>
      <c r="GI618" s="230"/>
      <c r="GJ618" s="230"/>
      <c r="GK618" s="230"/>
      <c r="GL618" s="230"/>
      <c r="GM618" s="230"/>
      <c r="GN618" s="230"/>
      <c r="GO618" s="230"/>
      <c r="GP618" s="230"/>
      <c r="GQ618" s="230"/>
      <c r="GR618" s="230"/>
      <c r="GS618" s="230"/>
      <c r="GT618" s="230"/>
      <c r="GU618" s="230"/>
      <c r="GV618" s="230"/>
      <c r="GW618" s="230"/>
      <c r="GX618" s="230"/>
      <c r="GY618" s="230"/>
      <c r="GZ618" s="230"/>
      <c r="HA618" s="230"/>
      <c r="HB618" s="230"/>
      <c r="HC618" s="230"/>
      <c r="HD618" s="230"/>
      <c r="HE618" s="230"/>
      <c r="HF618" s="230"/>
      <c r="HG618" s="230"/>
      <c r="HH618" s="230"/>
      <c r="HI618" s="230"/>
      <c r="HJ618" s="230"/>
      <c r="HK618" s="230"/>
      <c r="HL618" s="230"/>
      <c r="HM618" s="230"/>
      <c r="HN618" s="230"/>
      <c r="HO618" s="230"/>
      <c r="HP618" s="230"/>
      <c r="HQ618" s="230"/>
      <c r="HR618" s="230"/>
      <c r="HS618" s="230"/>
      <c r="HT618" s="230"/>
      <c r="HU618" s="230"/>
      <c r="HV618" s="230"/>
      <c r="HW618" s="230"/>
      <c r="HX618" s="230"/>
      <c r="HY618" s="230"/>
      <c r="HZ618" s="230"/>
      <c r="IA618" s="230"/>
      <c r="IB618" s="230"/>
      <c r="IC618" s="230"/>
      <c r="ID618" s="230"/>
      <c r="IE618" s="230"/>
      <c r="IF618" s="230"/>
      <c r="IG618" s="230"/>
      <c r="IH618" s="230"/>
      <c r="II618" s="230"/>
      <c r="IJ618" s="230"/>
      <c r="IK618" s="230"/>
      <c r="IL618" s="230"/>
      <c r="IM618" s="230"/>
      <c r="IN618" s="230"/>
      <c r="IO618" s="230"/>
      <c r="IP618" s="230"/>
      <c r="IQ618" s="230"/>
      <c r="IR618" s="230"/>
      <c r="IS618" s="230"/>
      <c r="IT618" s="230"/>
      <c r="IU618" s="230"/>
      <c r="IV618" s="230"/>
      <c r="IW618" s="230"/>
      <c r="IX618" s="230"/>
      <c r="IY618" s="230"/>
      <c r="IZ618" s="230"/>
      <c r="JA618" s="230"/>
      <c r="JB618" s="230"/>
      <c r="JC618" s="230"/>
      <c r="JD618" s="230"/>
      <c r="JE618" s="230"/>
      <c r="JF618" s="230"/>
      <c r="JG618" s="230"/>
      <c r="JH618" s="230"/>
      <c r="JI618" s="230"/>
      <c r="JJ618" s="230"/>
      <c r="JK618" s="230"/>
      <c r="JL618" s="230"/>
      <c r="JM618" s="230"/>
      <c r="JN618" s="230"/>
      <c r="JO618" s="230"/>
      <c r="JP618" s="230"/>
      <c r="JQ618" s="230"/>
      <c r="JR618" s="230"/>
      <c r="JS618" s="230"/>
      <c r="JT618" s="230"/>
      <c r="JU618" s="230"/>
      <c r="JV618" s="230"/>
      <c r="JW618" s="230"/>
      <c r="JX618" s="230"/>
      <c r="JY618" s="230"/>
      <c r="JZ618" s="230"/>
      <c r="KA618" s="230"/>
      <c r="KB618" s="230"/>
      <c r="KC618" s="230"/>
      <c r="KD618" s="230"/>
      <c r="KE618" s="230"/>
      <c r="KF618" s="230"/>
      <c r="KG618" s="230"/>
      <c r="KH618" s="230"/>
      <c r="KI618" s="230"/>
      <c r="KJ618" s="230"/>
      <c r="KK618" s="230"/>
      <c r="KL618" s="230"/>
      <c r="KM618" s="230"/>
      <c r="KN618" s="230"/>
      <c r="KO618" s="230"/>
      <c r="KP618" s="230"/>
      <c r="KQ618" s="230"/>
      <c r="KR618" s="230"/>
      <c r="KS618" s="230"/>
      <c r="KT618" s="230"/>
      <c r="KU618" s="230"/>
      <c r="KV618" s="230"/>
      <c r="KW618" s="230"/>
      <c r="KX618" s="230"/>
      <c r="KY618" s="230"/>
      <c r="KZ618" s="230"/>
      <c r="LA618" s="230"/>
      <c r="LB618" s="230"/>
      <c r="LC618" s="230"/>
      <c r="LD618" s="230"/>
      <c r="LE618" s="230"/>
      <c r="LF618" s="230"/>
      <c r="LG618" s="230"/>
      <c r="LH618" s="230"/>
      <c r="LI618" s="230"/>
      <c r="LJ618" s="230"/>
      <c r="LK618" s="230"/>
      <c r="LL618" s="230"/>
      <c r="LM618" s="230"/>
      <c r="LN618" s="230"/>
      <c r="LO618" s="230"/>
      <c r="LP618" s="230"/>
      <c r="LQ618" s="230"/>
      <c r="LR618" s="230"/>
      <c r="LS618" s="230"/>
      <c r="LT618" s="230"/>
      <c r="LU618" s="230"/>
      <c r="LV618" s="230"/>
      <c r="LW618" s="230"/>
      <c r="LX618" s="230"/>
      <c r="LY618" s="230"/>
      <c r="LZ618" s="230"/>
      <c r="MA618" s="230"/>
      <c r="MB618" s="230"/>
      <c r="MC618" s="230"/>
      <c r="MD618" s="230"/>
      <c r="ME618" s="230"/>
      <c r="MF618" s="230"/>
      <c r="MG618" s="230"/>
      <c r="MH618" s="230"/>
      <c r="MI618" s="230"/>
      <c r="MJ618" s="230"/>
      <c r="MK618" s="230"/>
      <c r="ML618" s="230"/>
      <c r="MM618" s="230"/>
      <c r="MN618" s="230"/>
      <c r="MO618" s="230"/>
      <c r="MP618" s="230"/>
      <c r="MQ618" s="230"/>
      <c r="MR618" s="230"/>
      <c r="MS618" s="230"/>
      <c r="MT618" s="230"/>
      <c r="MU618" s="230"/>
      <c r="MV618" s="230"/>
      <c r="MW618" s="230"/>
      <c r="MX618" s="230"/>
      <c r="MY618" s="230"/>
      <c r="MZ618" s="230"/>
      <c r="NA618" s="230"/>
      <c r="NB618" s="230"/>
      <c r="NC618" s="230"/>
      <c r="ND618" s="230"/>
      <c r="NE618" s="230"/>
      <c r="NF618" s="230"/>
      <c r="NG618" s="230"/>
      <c r="NH618" s="230"/>
      <c r="NI618" s="230"/>
      <c r="NJ618" s="230"/>
      <c r="NK618" s="230"/>
      <c r="NL618" s="230"/>
      <c r="NM618" s="230"/>
      <c r="NN618" s="230"/>
      <c r="NO618" s="230"/>
      <c r="NP618" s="230"/>
      <c r="NQ618" s="230"/>
      <c r="NR618" s="230"/>
      <c r="NS618" s="230"/>
      <c r="NT618" s="230"/>
      <c r="NU618" s="230"/>
      <c r="NV618" s="230"/>
      <c r="NW618" s="230"/>
      <c r="NX618" s="230"/>
      <c r="NY618" s="230"/>
      <c r="NZ618" s="230"/>
      <c r="OA618" s="230"/>
      <c r="OB618" s="230"/>
      <c r="OC618" s="230"/>
      <c r="OD618" s="230"/>
      <c r="OE618" s="230"/>
      <c r="OF618" s="230"/>
      <c r="OG618" s="230"/>
      <c r="OH618" s="230"/>
      <c r="OI618" s="230"/>
      <c r="OJ618" s="230"/>
      <c r="OK618" s="230"/>
      <c r="OL618" s="230"/>
      <c r="OM618" s="230"/>
      <c r="ON618" s="230"/>
      <c r="OO618" s="230"/>
      <c r="OP618" s="230"/>
      <c r="OQ618" s="230"/>
      <c r="OR618" s="230"/>
      <c r="OS618" s="230"/>
      <c r="OT618" s="230"/>
      <c r="OU618" s="230"/>
      <c r="OV618" s="230"/>
      <c r="OW618" s="230"/>
      <c r="OX618" s="230"/>
      <c r="OY618" s="230"/>
      <c r="OZ618" s="230"/>
      <c r="PA618" s="230"/>
      <c r="PB618" s="230"/>
      <c r="PC618" s="230"/>
      <c r="PD618" s="230"/>
      <c r="PE618" s="230"/>
      <c r="PF618" s="230"/>
      <c r="PG618" s="230"/>
      <c r="PH618" s="230"/>
      <c r="PI618" s="230"/>
      <c r="PJ618" s="230"/>
      <c r="PK618" s="230"/>
      <c r="PL618" s="230"/>
      <c r="PM618" s="230"/>
      <c r="PN618" s="230"/>
      <c r="PO618" s="230"/>
      <c r="PP618" s="230"/>
      <c r="PQ618" s="230"/>
      <c r="PR618" s="230"/>
      <c r="PS618" s="230"/>
      <c r="PT618" s="230"/>
      <c r="PU618" s="230"/>
      <c r="PV618" s="230"/>
      <c r="PW618" s="230"/>
      <c r="PX618" s="230"/>
      <c r="PY618" s="230"/>
      <c r="PZ618" s="230"/>
      <c r="QA618" s="230"/>
      <c r="QB618" s="230"/>
      <c r="QC618" s="230"/>
      <c r="QD618" s="230"/>
      <c r="QE618" s="230"/>
      <c r="QF618" s="230"/>
      <c r="QG618" s="230"/>
      <c r="QH618" s="230"/>
      <c r="QI618" s="230"/>
      <c r="QJ618" s="230"/>
      <c r="QK618" s="230"/>
      <c r="QL618" s="230"/>
      <c r="QM618" s="230"/>
      <c r="QN618" s="230"/>
      <c r="QO618" s="230"/>
      <c r="QP618" s="230"/>
      <c r="QQ618" s="230"/>
      <c r="QR618" s="230"/>
      <c r="QS618" s="230"/>
      <c r="QT618" s="230"/>
      <c r="QU618" s="230"/>
      <c r="QV618" s="230"/>
      <c r="QW618" s="230"/>
      <c r="QX618" s="230"/>
      <c r="QY618" s="230"/>
      <c r="QZ618" s="230"/>
      <c r="RA618" s="230"/>
      <c r="RB618" s="230"/>
      <c r="RC618" s="230"/>
      <c r="RD618" s="230"/>
      <c r="RE618" s="230"/>
      <c r="RF618" s="230"/>
      <c r="RG618" s="230"/>
      <c r="RH618" s="230"/>
      <c r="RI618" s="230"/>
      <c r="RJ618" s="230"/>
      <c r="RK618" s="230"/>
      <c r="RL618" s="230"/>
      <c r="RM618" s="230"/>
      <c r="RN618" s="230"/>
      <c r="RO618" s="230"/>
      <c r="RP618" s="230"/>
      <c r="RQ618" s="230"/>
      <c r="RR618" s="230"/>
      <c r="RS618" s="230"/>
      <c r="RT618" s="230"/>
      <c r="RU618" s="230"/>
      <c r="RV618" s="230"/>
      <c r="RW618" s="230"/>
      <c r="RX618" s="230"/>
      <c r="RY618" s="230"/>
      <c r="RZ618" s="230"/>
      <c r="SA618" s="230"/>
      <c r="SB618" s="230"/>
      <c r="SC618" s="230"/>
      <c r="SD618" s="230"/>
      <c r="SE618" s="230"/>
      <c r="SF618" s="230"/>
      <c r="SG618" s="230"/>
      <c r="SH618" s="230"/>
      <c r="SI618" s="230"/>
      <c r="SJ618" s="230"/>
      <c r="SK618" s="230"/>
      <c r="SL618" s="230"/>
      <c r="SM618" s="230"/>
      <c r="SN618" s="230"/>
      <c r="SO618" s="230"/>
      <c r="SP618" s="230"/>
      <c r="SQ618" s="230"/>
      <c r="SR618" s="230"/>
      <c r="SS618" s="230"/>
      <c r="ST618" s="230"/>
      <c r="SU618" s="230"/>
      <c r="SV618" s="230"/>
      <c r="SW618" s="230"/>
      <c r="SX618" s="230"/>
      <c r="SY618" s="230"/>
      <c r="SZ618" s="230"/>
      <c r="TA618" s="230"/>
      <c r="TB618" s="230"/>
      <c r="TC618" s="230"/>
      <c r="TD618" s="230"/>
      <c r="TE618" s="230"/>
      <c r="TF618" s="230"/>
      <c r="TG618" s="230"/>
      <c r="TH618" s="230"/>
      <c r="TI618" s="230"/>
      <c r="TJ618" s="230"/>
      <c r="TK618" s="230"/>
      <c r="TL618" s="230"/>
      <c r="TM618" s="230"/>
      <c r="TN618" s="230"/>
      <c r="TO618" s="230"/>
      <c r="TP618" s="230"/>
      <c r="TQ618" s="230"/>
      <c r="TR618" s="230"/>
      <c r="TS618" s="230"/>
      <c r="TT618" s="230"/>
      <c r="TU618" s="230"/>
      <c r="TV618" s="230"/>
      <c r="TW618" s="230"/>
      <c r="TX618" s="230"/>
      <c r="TY618" s="230"/>
      <c r="TZ618" s="230"/>
      <c r="UA618" s="230"/>
      <c r="UB618" s="230"/>
      <c r="UC618" s="230"/>
      <c r="UD618" s="230"/>
      <c r="UE618" s="230"/>
      <c r="UF618" s="230"/>
      <c r="UG618" s="230"/>
      <c r="UH618" s="230"/>
      <c r="UI618" s="230"/>
      <c r="UJ618" s="230"/>
      <c r="UK618" s="230"/>
      <c r="UL618" s="230"/>
      <c r="UM618" s="230"/>
      <c r="UN618" s="230"/>
      <c r="UO618" s="230"/>
      <c r="UP618" s="230"/>
      <c r="UQ618" s="230"/>
      <c r="UR618" s="230"/>
      <c r="US618" s="230"/>
      <c r="UT618" s="230"/>
      <c r="UU618" s="230"/>
      <c r="UV618" s="230"/>
      <c r="UW618" s="230"/>
      <c r="UX618" s="230"/>
      <c r="UY618" s="230"/>
      <c r="UZ618" s="230"/>
      <c r="VA618" s="230"/>
      <c r="VB618" s="230"/>
      <c r="VC618" s="230"/>
      <c r="VD618" s="230"/>
      <c r="VE618" s="230"/>
      <c r="VF618" s="230"/>
      <c r="VG618" s="230"/>
      <c r="VH618" s="230"/>
      <c r="VI618" s="230"/>
      <c r="VJ618" s="230"/>
      <c r="VK618" s="230"/>
      <c r="VL618" s="230"/>
      <c r="VM618" s="230"/>
      <c r="VN618" s="230"/>
      <c r="VO618" s="230"/>
      <c r="VP618" s="230"/>
      <c r="VQ618" s="230"/>
      <c r="VR618" s="230"/>
      <c r="VS618" s="230"/>
      <c r="VT618" s="230"/>
      <c r="VU618" s="230"/>
      <c r="VV618" s="230"/>
      <c r="VW618" s="230"/>
      <c r="VX618" s="230"/>
      <c r="VY618" s="230"/>
      <c r="VZ618" s="230"/>
      <c r="WA618" s="230"/>
      <c r="WB618" s="230"/>
      <c r="WC618" s="230"/>
      <c r="WD618" s="230"/>
      <c r="WE618" s="230"/>
      <c r="WF618" s="230"/>
      <c r="WG618" s="230"/>
      <c r="WH618" s="230"/>
      <c r="WI618" s="230"/>
      <c r="WJ618" s="230"/>
      <c r="WK618" s="230"/>
      <c r="WL618" s="230"/>
      <c r="WM618" s="230"/>
      <c r="WN618" s="230"/>
      <c r="WO618" s="230"/>
      <c r="WP618" s="230"/>
      <c r="WQ618" s="230"/>
      <c r="WR618" s="230"/>
      <c r="WS618" s="230"/>
      <c r="WT618" s="230"/>
      <c r="WU618" s="230"/>
      <c r="WV618" s="230"/>
      <c r="WW618" s="230"/>
      <c r="WX618" s="230"/>
      <c r="WY618" s="230"/>
      <c r="WZ618" s="230"/>
      <c r="XA618" s="230"/>
      <c r="XB618" s="230"/>
      <c r="XC618" s="230"/>
      <c r="XD618" s="230"/>
      <c r="XE618" s="230"/>
      <c r="XF618" s="230"/>
      <c r="XG618" s="230"/>
      <c r="XH618" s="230"/>
      <c r="XI618" s="230"/>
      <c r="XJ618" s="230"/>
      <c r="XK618" s="230"/>
      <c r="XL618" s="230"/>
      <c r="XM618" s="230"/>
      <c r="XN618" s="230"/>
      <c r="XO618" s="230"/>
      <c r="XP618" s="230"/>
      <c r="XQ618" s="230"/>
      <c r="XR618" s="230"/>
      <c r="XS618" s="230"/>
      <c r="XT618" s="230"/>
      <c r="XU618" s="230"/>
      <c r="XV618" s="230"/>
      <c r="XW618" s="230"/>
      <c r="XX618" s="230"/>
      <c r="XY618" s="230"/>
      <c r="XZ618" s="230"/>
      <c r="YA618" s="230"/>
      <c r="YB618" s="230"/>
      <c r="YC618" s="230"/>
      <c r="YD618" s="230"/>
      <c r="YE618" s="230"/>
      <c r="YF618" s="230"/>
      <c r="YG618" s="230"/>
      <c r="YH618" s="230"/>
      <c r="YI618" s="230"/>
      <c r="YJ618" s="230"/>
      <c r="YK618" s="230"/>
      <c r="YL618" s="230"/>
      <c r="YM618" s="230"/>
      <c r="YN618" s="230"/>
      <c r="YO618" s="230"/>
      <c r="YP618" s="230"/>
      <c r="YQ618" s="230"/>
      <c r="YR618" s="230"/>
      <c r="YS618" s="230"/>
      <c r="YT618" s="230"/>
      <c r="YU618" s="230"/>
      <c r="YV618" s="230"/>
      <c r="YW618" s="230"/>
      <c r="YX618" s="230"/>
      <c r="YY618" s="230"/>
      <c r="YZ618" s="230"/>
      <c r="ZA618" s="230"/>
      <c r="ZB618" s="230"/>
      <c r="ZC618" s="230"/>
      <c r="ZD618" s="230"/>
      <c r="ZE618" s="230"/>
      <c r="ZF618" s="230"/>
      <c r="ZG618" s="230"/>
      <c r="ZH618" s="230"/>
      <c r="ZI618" s="230"/>
      <c r="ZJ618" s="230"/>
      <c r="ZK618" s="230"/>
      <c r="ZL618" s="230"/>
      <c r="ZM618" s="230"/>
      <c r="ZN618" s="230"/>
      <c r="ZO618" s="230"/>
      <c r="ZP618" s="230"/>
      <c r="ZQ618" s="230"/>
      <c r="ZR618" s="230"/>
      <c r="ZS618" s="230"/>
      <c r="ZT618" s="230"/>
      <c r="ZU618" s="230"/>
      <c r="ZV618" s="230"/>
      <c r="ZW618" s="230"/>
      <c r="ZX618" s="230"/>
      <c r="ZY618" s="230"/>
      <c r="ZZ618" s="230"/>
      <c r="AAA618" s="230"/>
      <c r="AAB618" s="230"/>
      <c r="AAC618" s="230"/>
      <c r="AAD618" s="230"/>
      <c r="AAE618" s="230"/>
      <c r="AAF618" s="230"/>
      <c r="AAG618" s="230"/>
      <c r="AAH618" s="230"/>
      <c r="AAI618" s="230"/>
      <c r="AAJ618" s="230"/>
      <c r="AAK618" s="230"/>
      <c r="AAL618" s="230"/>
      <c r="AAM618" s="230"/>
      <c r="AAN618" s="230"/>
      <c r="AAO618" s="230"/>
      <c r="AAP618" s="230"/>
      <c r="AAQ618" s="230"/>
      <c r="AAR618" s="230"/>
      <c r="AAS618" s="230"/>
      <c r="AAT618" s="230"/>
      <c r="AAU618" s="230"/>
      <c r="AAV618" s="230"/>
      <c r="AAW618" s="230"/>
      <c r="AAX618" s="230"/>
      <c r="AAY618" s="230"/>
      <c r="AAZ618" s="230"/>
      <c r="ABA618" s="230"/>
      <c r="ABB618" s="230"/>
      <c r="ABC618" s="230"/>
      <c r="ABD618" s="230"/>
      <c r="ABE618" s="230"/>
      <c r="ABF618" s="230"/>
      <c r="ABG618" s="230"/>
      <c r="ABH618" s="230"/>
      <c r="ABI618" s="230"/>
      <c r="ABJ618" s="230"/>
      <c r="ABK618" s="230"/>
      <c r="ABL618" s="230"/>
      <c r="ABM618" s="230"/>
      <c r="ABN618" s="230"/>
      <c r="ABO618" s="230"/>
      <c r="ABP618" s="230"/>
      <c r="ABQ618" s="230"/>
      <c r="ABR618" s="230"/>
      <c r="ABS618" s="230"/>
      <c r="ABT618" s="230"/>
      <c r="ABU618" s="230"/>
      <c r="ABV618" s="230"/>
      <c r="ABW618" s="230"/>
      <c r="ABX618" s="230"/>
      <c r="ABY618" s="230"/>
      <c r="ABZ618" s="230"/>
      <c r="ACA618" s="230"/>
      <c r="ACB618" s="230"/>
      <c r="ACC618" s="230"/>
      <c r="ACD618" s="230"/>
      <c r="ACE618" s="230"/>
      <c r="ACF618" s="230"/>
      <c r="ACG618" s="230"/>
      <c r="ACH618" s="230"/>
      <c r="ACI618" s="230"/>
      <c r="ACJ618" s="230"/>
      <c r="ACK618" s="230"/>
      <c r="ACL618" s="230"/>
      <c r="ACM618" s="230"/>
      <c r="ACN618" s="230"/>
      <c r="ACO618" s="230"/>
      <c r="ACP618" s="230"/>
      <c r="ACQ618" s="230"/>
      <c r="ACR618" s="230"/>
      <c r="ACS618" s="230"/>
      <c r="ACT618" s="230"/>
      <c r="ACU618" s="230"/>
      <c r="ACV618" s="230"/>
      <c r="ACW618" s="230"/>
      <c r="ACX618" s="230"/>
      <c r="ACY618" s="230"/>
      <c r="ACZ618" s="230"/>
      <c r="ADA618" s="230"/>
      <c r="ADB618" s="230"/>
      <c r="ADC618" s="230"/>
      <c r="ADD618" s="230"/>
      <c r="ADE618" s="230"/>
      <c r="ADF618" s="230"/>
      <c r="ADG618" s="230"/>
      <c r="ADH618" s="230"/>
      <c r="ADI618" s="230"/>
      <c r="ADJ618" s="230"/>
      <c r="ADK618" s="230"/>
      <c r="ADL618" s="230"/>
      <c r="ADM618" s="230"/>
      <c r="ADN618" s="230"/>
      <c r="ADO618" s="230"/>
      <c r="ADP618" s="230"/>
      <c r="ADQ618" s="230"/>
      <c r="ADR618" s="230"/>
      <c r="ADS618" s="230"/>
      <c r="ADT618" s="230"/>
      <c r="ADU618" s="230"/>
      <c r="ADV618" s="230"/>
      <c r="ADW618" s="230"/>
      <c r="ADX618" s="230"/>
      <c r="ADY618" s="230"/>
      <c r="ADZ618" s="230"/>
      <c r="AEA618" s="230"/>
      <c r="AEB618" s="230"/>
      <c r="AEC618" s="230"/>
      <c r="AED618" s="230"/>
      <c r="AEE618" s="230"/>
      <c r="AEF618" s="230"/>
      <c r="AEG618" s="230"/>
      <c r="AEH618" s="230"/>
      <c r="AEI618" s="230"/>
      <c r="AEJ618" s="230"/>
      <c r="AEK618" s="230"/>
      <c r="AEL618" s="230"/>
      <c r="AEM618" s="230"/>
      <c r="AEN618" s="230"/>
      <c r="AEO618" s="230"/>
      <c r="AEP618" s="230"/>
      <c r="AEQ618" s="230"/>
      <c r="AER618" s="230"/>
      <c r="AES618" s="230"/>
      <c r="AET618" s="230"/>
      <c r="AEU618" s="230"/>
      <c r="AEV618" s="230"/>
      <c r="AEW618" s="230"/>
      <c r="AEX618" s="230"/>
      <c r="AEY618" s="230"/>
      <c r="AEZ618" s="230"/>
      <c r="AFA618" s="230"/>
      <c r="AFB618" s="230"/>
      <c r="AFC618" s="230"/>
      <c r="AFD618" s="230"/>
      <c r="AFE618" s="230"/>
      <c r="AFF618" s="230"/>
      <c r="AFG618" s="230"/>
      <c r="AFH618" s="230"/>
      <c r="AFI618" s="230"/>
      <c r="AFJ618" s="230"/>
      <c r="AFK618" s="230"/>
      <c r="AFL618" s="230"/>
      <c r="AFM618" s="230"/>
      <c r="AFN618" s="230"/>
      <c r="AFO618" s="230"/>
      <c r="AFP618" s="230"/>
      <c r="AFQ618" s="230"/>
      <c r="AFR618" s="230"/>
      <c r="AFS618" s="230"/>
      <c r="AFT618" s="230"/>
      <c r="AFU618" s="230"/>
      <c r="AFV618" s="230"/>
      <c r="AFW618" s="230"/>
      <c r="AFX618" s="230"/>
      <c r="AFY618" s="230"/>
      <c r="AFZ618" s="230"/>
      <c r="AGA618" s="230"/>
      <c r="AGB618" s="230"/>
      <c r="AGC618" s="230"/>
      <c r="AGD618" s="230"/>
      <c r="AGE618" s="230"/>
      <c r="AGF618" s="230"/>
      <c r="AGG618" s="230"/>
      <c r="AGH618" s="230"/>
      <c r="AGI618" s="230"/>
      <c r="AGJ618" s="230"/>
      <c r="AGK618" s="230"/>
      <c r="AGL618" s="230"/>
      <c r="AGM618" s="230"/>
      <c r="AGN618" s="230"/>
      <c r="AGO618" s="230"/>
      <c r="AGP618" s="230"/>
      <c r="AGQ618" s="230"/>
      <c r="AGR618" s="230"/>
      <c r="AGS618" s="230"/>
      <c r="AGT618" s="230"/>
      <c r="AGU618" s="230"/>
      <c r="AGV618" s="230"/>
      <c r="AGW618" s="230"/>
      <c r="AGX618" s="230"/>
      <c r="AGY618" s="230"/>
      <c r="AGZ618" s="230"/>
      <c r="AHA618" s="230"/>
      <c r="AHB618" s="230"/>
      <c r="AHC618" s="230"/>
      <c r="AHD618" s="230"/>
      <c r="AHE618" s="230"/>
      <c r="AHF618" s="230"/>
      <c r="AHG618" s="230"/>
      <c r="AHH618" s="230"/>
      <c r="AHI618" s="230"/>
      <c r="AHJ618" s="230"/>
      <c r="AHK618" s="230"/>
      <c r="AHL618" s="230"/>
      <c r="AHM618" s="230"/>
      <c r="AHN618" s="230"/>
      <c r="AHO618" s="230"/>
      <c r="AHP618" s="230"/>
      <c r="AHQ618" s="230"/>
      <c r="AHR618" s="230"/>
      <c r="AHS618" s="230"/>
      <c r="AHT618" s="230"/>
      <c r="AHU618" s="230"/>
      <c r="AHV618" s="230"/>
      <c r="AHW618" s="230"/>
      <c r="AHX618" s="230"/>
      <c r="AHY618" s="230"/>
      <c r="AHZ618" s="230"/>
      <c r="AIA618" s="230"/>
      <c r="AIB618" s="230"/>
      <c r="AIC618" s="230"/>
      <c r="AID618" s="230"/>
      <c r="AIE618" s="230"/>
      <c r="AIF618" s="230"/>
      <c r="AIG618" s="230"/>
      <c r="AIH618" s="230"/>
      <c r="AII618" s="230"/>
      <c r="AIJ618" s="230"/>
      <c r="AIK618" s="230"/>
      <c r="AIL618" s="230"/>
      <c r="AIM618" s="230"/>
      <c r="AIN618" s="230"/>
      <c r="AIO618" s="230"/>
      <c r="AIP618" s="230"/>
      <c r="AIQ618" s="230"/>
      <c r="AIR618" s="230"/>
      <c r="AIS618" s="230"/>
      <c r="AIT618" s="230"/>
      <c r="AIU618" s="230"/>
      <c r="AIV618" s="230"/>
      <c r="AIW618" s="230"/>
      <c r="AIX618" s="230"/>
      <c r="AIY618" s="230"/>
      <c r="AIZ618" s="230"/>
      <c r="AJA618" s="230"/>
      <c r="AJB618" s="230"/>
      <c r="AJC618" s="230"/>
      <c r="AJD618" s="230"/>
      <c r="AJE618" s="230"/>
      <c r="AJF618" s="230"/>
      <c r="AJG618" s="230"/>
      <c r="AJH618" s="230"/>
      <c r="AJI618" s="230"/>
      <c r="AJJ618" s="230"/>
      <c r="AJK618" s="230"/>
      <c r="AJL618" s="230"/>
      <c r="AJM618" s="230"/>
      <c r="AJN618" s="230"/>
      <c r="AJO618" s="230"/>
      <c r="AJP618" s="230"/>
      <c r="AJQ618" s="230"/>
      <c r="AJR618" s="230"/>
      <c r="AJS618" s="230"/>
      <c r="AJT618" s="230"/>
      <c r="AJU618" s="230"/>
      <c r="AJV618" s="230"/>
      <c r="AJW618" s="230"/>
      <c r="AJX618" s="230"/>
      <c r="AJY618" s="230"/>
      <c r="AJZ618" s="230"/>
      <c r="AKA618" s="230"/>
      <c r="AKB618" s="230"/>
      <c r="AKC618" s="230"/>
      <c r="AKD618" s="230"/>
      <c r="AKE618" s="230"/>
      <c r="AKF618" s="230"/>
      <c r="AKG618" s="230"/>
      <c r="AKH618" s="230"/>
      <c r="AKI618" s="230"/>
      <c r="AKJ618" s="230"/>
      <c r="AKK618" s="230"/>
      <c r="AKL618" s="230"/>
      <c r="AKM618" s="230"/>
      <c r="AKN618" s="230"/>
      <c r="AKO618" s="230"/>
      <c r="AKP618" s="230"/>
      <c r="AKQ618" s="230"/>
      <c r="AKR618" s="230"/>
      <c r="AKS618" s="230"/>
      <c r="AKT618" s="230"/>
      <c r="AKU618" s="230"/>
      <c r="AKV618" s="230"/>
      <c r="AKW618" s="230"/>
      <c r="AKX618" s="230"/>
      <c r="AKY618" s="230"/>
      <c r="AKZ618" s="230"/>
      <c r="ALA618" s="230"/>
      <c r="ALB618" s="230"/>
      <c r="ALC618" s="230"/>
      <c r="ALD618" s="230"/>
      <c r="ALE618" s="230"/>
      <c r="ALF618" s="230"/>
      <c r="ALG618" s="230"/>
      <c r="ALH618" s="230"/>
      <c r="ALI618" s="230"/>
      <c r="ALJ618" s="230"/>
      <c r="ALK618" s="230"/>
      <c r="ALL618" s="230"/>
      <c r="ALM618" s="230"/>
      <c r="ALN618" s="230"/>
      <c r="ALO618" s="230"/>
      <c r="ALP618" s="230"/>
      <c r="ALQ618" s="230"/>
      <c r="ALR618" s="230"/>
      <c r="ALS618" s="230"/>
      <c r="ALT618" s="230"/>
      <c r="ALU618" s="230"/>
      <c r="ALV618" s="230"/>
      <c r="ALW618" s="230"/>
      <c r="ALX618" s="230"/>
      <c r="ALY618" s="230"/>
      <c r="ALZ618" s="230"/>
      <c r="AMA618" s="230"/>
      <c r="AMB618" s="230"/>
      <c r="AMC618" s="230"/>
      <c r="AMD618" s="230"/>
      <c r="AME618" s="230"/>
      <c r="AMF618" s="230"/>
      <c r="AMG618" s="230"/>
      <c r="AMH618" s="230"/>
      <c r="AMI618" s="230"/>
      <c r="AMJ618" s="230"/>
      <c r="AMK618" s="230"/>
      <c r="AML618" s="230"/>
      <c r="AMM618" s="230"/>
      <c r="AMN618" s="230"/>
      <c r="AMO618" s="230"/>
      <c r="AMP618" s="230"/>
      <c r="AMQ618" s="230"/>
      <c r="AMR618" s="230"/>
      <c r="AMS618" s="230"/>
      <c r="AMT618" s="230"/>
      <c r="AMU618" s="230"/>
      <c r="AMV618" s="230"/>
      <c r="AMW618" s="230"/>
      <c r="AMX618" s="230"/>
      <c r="AMY618" s="230"/>
      <c r="AMZ618" s="230"/>
      <c r="ANA618" s="230"/>
      <c r="ANB618" s="230"/>
      <c r="ANC618" s="230"/>
      <c r="AND618" s="230"/>
      <c r="ANE618" s="230"/>
      <c r="ANF618" s="230"/>
      <c r="ANG618" s="230"/>
      <c r="ANH618" s="230"/>
      <c r="ANI618" s="230"/>
      <c r="ANJ618" s="230"/>
      <c r="ANK618" s="230"/>
      <c r="ANL618" s="230"/>
      <c r="ANM618" s="230"/>
      <c r="ANN618" s="230"/>
      <c r="ANO618" s="230"/>
      <c r="ANP618" s="230"/>
      <c r="ANQ618" s="230"/>
      <c r="ANR618" s="230"/>
      <c r="ANS618" s="230"/>
      <c r="ANT618" s="230"/>
      <c r="ANU618" s="230"/>
      <c r="ANV618" s="230"/>
      <c r="ANW618" s="230"/>
      <c r="ANX618" s="230"/>
      <c r="ANY618" s="230"/>
      <c r="ANZ618" s="230"/>
      <c r="AOA618" s="230"/>
      <c r="AOB618" s="230"/>
      <c r="AOC618" s="230"/>
      <c r="AOD618" s="230"/>
      <c r="AOE618" s="230"/>
      <c r="AOF618" s="230"/>
      <c r="AOG618" s="230"/>
      <c r="AOH618" s="230"/>
      <c r="AOI618" s="230"/>
      <c r="AOJ618" s="230"/>
      <c r="AOK618" s="230"/>
      <c r="AOL618" s="230"/>
      <c r="AOM618" s="230"/>
      <c r="AON618" s="230"/>
      <c r="AOO618" s="230"/>
      <c r="AOP618" s="230"/>
      <c r="AOQ618" s="230"/>
      <c r="AOR618" s="230"/>
      <c r="AOS618" s="230"/>
      <c r="AOT618" s="230"/>
      <c r="AOU618" s="230"/>
      <c r="AOV618" s="230"/>
      <c r="AOW618" s="230"/>
      <c r="AOX618" s="230"/>
      <c r="AOY618" s="230"/>
      <c r="AOZ618" s="230"/>
      <c r="APA618" s="230"/>
      <c r="APB618" s="230"/>
      <c r="APC618" s="230"/>
      <c r="APD618" s="230"/>
      <c r="APE618" s="230"/>
      <c r="APF618" s="230"/>
      <c r="APG618" s="230"/>
      <c r="APH618" s="230"/>
      <c r="API618" s="230"/>
      <c r="APJ618" s="230"/>
      <c r="APK618" s="230"/>
      <c r="APL618" s="230"/>
      <c r="APM618" s="230"/>
      <c r="APN618" s="230"/>
      <c r="APO618" s="230"/>
      <c r="APP618" s="230"/>
      <c r="APQ618" s="230"/>
      <c r="APR618" s="230"/>
      <c r="APS618" s="230"/>
      <c r="APT618" s="230"/>
      <c r="APU618" s="230"/>
      <c r="APV618" s="230"/>
      <c r="APW618" s="230"/>
      <c r="APX618" s="230"/>
      <c r="APY618" s="230"/>
      <c r="APZ618" s="230"/>
      <c r="AQA618" s="230"/>
      <c r="AQB618" s="230"/>
      <c r="AQC618" s="230"/>
      <c r="AQD618" s="230"/>
      <c r="AQE618" s="230"/>
      <c r="AQF618" s="230"/>
      <c r="AQG618" s="230"/>
      <c r="AQH618" s="230"/>
      <c r="AQI618" s="230"/>
      <c r="AQJ618" s="230"/>
      <c r="AQK618" s="230"/>
      <c r="AQL618" s="230"/>
      <c r="AQM618" s="230"/>
      <c r="AQN618" s="230"/>
      <c r="AQO618" s="230"/>
      <c r="AQP618" s="230"/>
      <c r="AQQ618" s="230"/>
      <c r="AQR618" s="230"/>
      <c r="AQS618" s="230"/>
      <c r="AQT618" s="230"/>
      <c r="AQU618" s="230"/>
      <c r="AQV618" s="230"/>
      <c r="AQW618" s="230"/>
      <c r="AQX618" s="230"/>
      <c r="AQY618" s="230"/>
      <c r="AQZ618" s="230"/>
      <c r="ARA618" s="230"/>
      <c r="ARB618" s="230"/>
      <c r="ARC618" s="230"/>
      <c r="ARD618" s="230"/>
      <c r="ARE618" s="230"/>
      <c r="ARF618" s="230"/>
      <c r="ARG618" s="230"/>
      <c r="ARH618" s="230"/>
      <c r="ARI618" s="230"/>
      <c r="ARJ618" s="230"/>
      <c r="ARK618" s="230"/>
      <c r="ARL618" s="230"/>
      <c r="ARM618" s="230"/>
      <c r="ARN618" s="230"/>
      <c r="ARO618" s="230"/>
      <c r="ARP618" s="230"/>
      <c r="ARQ618" s="230"/>
      <c r="ARR618" s="230"/>
      <c r="ARS618" s="230"/>
      <c r="ART618" s="230"/>
      <c r="ARU618" s="230"/>
      <c r="ARV618" s="230"/>
      <c r="ARW618" s="230"/>
      <c r="ARX618" s="230"/>
      <c r="ARY618" s="230"/>
      <c r="ARZ618" s="230"/>
      <c r="ASA618" s="230"/>
      <c r="ASB618" s="230"/>
      <c r="ASC618" s="230"/>
      <c r="ASD618" s="230"/>
      <c r="ASE618" s="230"/>
      <c r="ASF618" s="230"/>
      <c r="ASG618" s="230"/>
      <c r="ASH618" s="230"/>
      <c r="ASI618" s="230"/>
      <c r="ASJ618" s="230"/>
      <c r="ASK618" s="230"/>
      <c r="ASL618" s="230"/>
      <c r="ASM618" s="230"/>
      <c r="ASN618" s="230"/>
      <c r="ASO618" s="230"/>
      <c r="ASP618" s="230"/>
      <c r="ASQ618" s="230"/>
      <c r="ASR618" s="230"/>
      <c r="ASS618" s="230"/>
      <c r="AST618" s="230"/>
      <c r="ASU618" s="230"/>
      <c r="ASV618" s="230"/>
      <c r="ASW618" s="230"/>
      <c r="ASX618" s="230"/>
      <c r="ASY618" s="230"/>
      <c r="ASZ618" s="230"/>
      <c r="ATA618" s="230"/>
      <c r="ATB618" s="230"/>
      <c r="ATC618" s="230"/>
      <c r="ATD618" s="230"/>
      <c r="ATE618" s="230"/>
      <c r="ATF618" s="230"/>
      <c r="ATG618" s="230"/>
      <c r="ATH618" s="230"/>
      <c r="ATI618" s="230"/>
      <c r="ATJ618" s="230"/>
      <c r="ATK618" s="230"/>
      <c r="ATL618" s="230"/>
      <c r="ATM618" s="230"/>
      <c r="ATN618" s="230"/>
      <c r="ATO618" s="230"/>
      <c r="ATP618" s="230"/>
      <c r="ATQ618" s="230"/>
      <c r="ATR618" s="230"/>
      <c r="ATS618" s="230"/>
      <c r="ATT618" s="230"/>
      <c r="ATU618" s="230"/>
      <c r="ATV618" s="230"/>
      <c r="ATW618" s="230"/>
      <c r="ATX618" s="230"/>
      <c r="ATY618" s="230"/>
      <c r="ATZ618" s="230"/>
      <c r="AUA618" s="230"/>
      <c r="AUB618" s="230"/>
      <c r="AUC618" s="230"/>
      <c r="AUD618" s="230"/>
      <c r="AUE618" s="230"/>
      <c r="AUF618" s="230"/>
      <c r="AUG618" s="230"/>
      <c r="AUH618" s="230"/>
      <c r="AUI618" s="230"/>
      <c r="AUJ618" s="230"/>
      <c r="AUK618" s="230"/>
      <c r="AUL618" s="230"/>
      <c r="AUM618" s="230"/>
      <c r="AUN618" s="230"/>
      <c r="AUO618" s="230"/>
      <c r="AUP618" s="230"/>
      <c r="AUQ618" s="230"/>
      <c r="AUR618" s="230"/>
      <c r="AUS618" s="230"/>
      <c r="AUT618" s="230"/>
      <c r="AUU618" s="230"/>
      <c r="AUV618" s="230"/>
      <c r="AUW618" s="230"/>
      <c r="AUX618" s="230"/>
      <c r="AUY618" s="230"/>
      <c r="AUZ618" s="230"/>
      <c r="AVA618" s="230"/>
      <c r="AVB618" s="230"/>
      <c r="AVC618" s="230"/>
      <c r="AVD618" s="230"/>
      <c r="AVE618" s="230"/>
      <c r="AVF618" s="230"/>
      <c r="AVG618" s="230"/>
      <c r="AVH618" s="230"/>
      <c r="AVI618" s="230"/>
      <c r="AVJ618" s="230"/>
      <c r="AVK618" s="230"/>
      <c r="AVL618" s="230"/>
      <c r="AVM618" s="230"/>
      <c r="AVN618" s="230"/>
      <c r="AVO618" s="230"/>
      <c r="AVP618" s="230"/>
      <c r="AVQ618" s="230"/>
      <c r="AVR618" s="230"/>
      <c r="AVS618" s="230"/>
      <c r="AVT618" s="230"/>
      <c r="AVU618" s="230"/>
      <c r="AVV618" s="230"/>
      <c r="AVW618" s="230"/>
      <c r="AVX618" s="230"/>
      <c r="AVY618" s="230"/>
      <c r="AVZ618" s="230"/>
      <c r="AWA618" s="230"/>
      <c r="AWB618" s="230"/>
      <c r="AWC618" s="230"/>
      <c r="AWD618" s="230"/>
      <c r="AWE618" s="230"/>
      <c r="AWF618" s="230"/>
      <c r="AWG618" s="230"/>
      <c r="AWH618" s="230"/>
      <c r="AWI618" s="230"/>
      <c r="AWJ618" s="230"/>
      <c r="AWK618" s="230"/>
      <c r="AWL618" s="230"/>
      <c r="AWM618" s="230"/>
      <c r="AWN618" s="230"/>
      <c r="AWO618" s="230"/>
      <c r="AWP618" s="230"/>
      <c r="AWQ618" s="230"/>
      <c r="AWR618" s="230"/>
      <c r="AWS618" s="230"/>
      <c r="AWT618" s="230"/>
      <c r="AWU618" s="230"/>
      <c r="AWV618" s="230"/>
      <c r="AWW618" s="230"/>
      <c r="AWX618" s="230"/>
      <c r="AWY618" s="230"/>
      <c r="AWZ618" s="230"/>
      <c r="AXA618" s="230"/>
      <c r="AXB618" s="230"/>
      <c r="AXC618" s="230"/>
      <c r="AXD618" s="230"/>
      <c r="AXE618" s="230"/>
      <c r="AXF618" s="230"/>
      <c r="AXG618" s="230"/>
      <c r="AXH618" s="230"/>
      <c r="AXI618" s="230"/>
      <c r="AXJ618" s="230"/>
      <c r="AXK618" s="230"/>
      <c r="AXL618" s="230"/>
      <c r="AXM618" s="230"/>
      <c r="AXN618" s="230"/>
      <c r="AXO618" s="230"/>
      <c r="AXP618" s="230"/>
      <c r="AXQ618" s="230"/>
      <c r="AXR618" s="230"/>
      <c r="AXS618" s="230"/>
      <c r="AXT618" s="230"/>
      <c r="AXU618" s="230"/>
      <c r="AXV618" s="230"/>
      <c r="AXW618" s="230"/>
      <c r="AXX618" s="230"/>
      <c r="AXY618" s="230"/>
      <c r="AXZ618" s="230"/>
      <c r="AYA618" s="230"/>
      <c r="AYB618" s="230"/>
      <c r="AYC618" s="230"/>
      <c r="AYD618" s="230"/>
      <c r="AYE618" s="230"/>
      <c r="AYF618" s="230"/>
      <c r="AYG618" s="230"/>
      <c r="AYH618" s="230"/>
      <c r="AYI618" s="230"/>
      <c r="AYJ618" s="230"/>
      <c r="AYK618" s="230"/>
      <c r="AYL618" s="230"/>
      <c r="AYM618" s="230"/>
      <c r="AYN618" s="230"/>
      <c r="AYO618" s="230"/>
      <c r="AYP618" s="230"/>
      <c r="AYQ618" s="230"/>
      <c r="AYR618" s="230"/>
      <c r="AYS618" s="230"/>
      <c r="AYT618" s="230"/>
      <c r="AYU618" s="230"/>
      <c r="AYV618" s="230"/>
      <c r="AYW618" s="230"/>
      <c r="AYX618" s="230"/>
      <c r="AYY618" s="230"/>
      <c r="AYZ618" s="230"/>
      <c r="AZA618" s="230"/>
      <c r="AZB618" s="230"/>
      <c r="AZC618" s="230"/>
      <c r="AZD618" s="230"/>
      <c r="AZE618" s="230"/>
      <c r="AZF618" s="230"/>
      <c r="AZG618" s="230"/>
      <c r="AZH618" s="230"/>
      <c r="AZI618" s="230"/>
      <c r="AZJ618" s="230"/>
      <c r="AZK618" s="230"/>
      <c r="AZL618" s="230"/>
      <c r="AZM618" s="230"/>
      <c r="AZN618" s="230"/>
      <c r="AZO618" s="230"/>
      <c r="AZP618" s="230"/>
      <c r="AZQ618" s="230"/>
      <c r="AZR618" s="230"/>
      <c r="AZS618" s="230"/>
      <c r="AZT618" s="230"/>
      <c r="AZU618" s="230"/>
      <c r="AZV618" s="230"/>
      <c r="AZW618" s="230"/>
      <c r="AZX618" s="230"/>
      <c r="AZY618" s="230"/>
      <c r="AZZ618" s="230"/>
      <c r="BAA618" s="230"/>
      <c r="BAB618" s="230"/>
      <c r="BAC618" s="230"/>
      <c r="BAD618" s="230"/>
      <c r="BAE618" s="230"/>
      <c r="BAF618" s="230"/>
      <c r="BAG618" s="230"/>
      <c r="BAH618" s="230"/>
      <c r="BAI618" s="230"/>
      <c r="BAJ618" s="230"/>
      <c r="BAK618" s="230"/>
      <c r="BAL618" s="230"/>
      <c r="BAM618" s="230"/>
      <c r="BAN618" s="230"/>
      <c r="BAO618" s="230"/>
      <c r="BAP618" s="230"/>
      <c r="BAQ618" s="230"/>
      <c r="BAR618" s="230"/>
      <c r="BAS618" s="230"/>
      <c r="BAT618" s="230"/>
      <c r="BAU618" s="230"/>
      <c r="BAV618" s="230"/>
      <c r="BAW618" s="230"/>
      <c r="BAX618" s="230"/>
      <c r="BAY618" s="230"/>
      <c r="BAZ618" s="230"/>
      <c r="BBA618" s="230"/>
      <c r="BBB618" s="230"/>
      <c r="BBC618" s="230"/>
      <c r="BBD618" s="230"/>
      <c r="BBE618" s="230"/>
      <c r="BBF618" s="230"/>
      <c r="BBG618" s="230"/>
      <c r="BBH618" s="230"/>
      <c r="BBI618" s="230"/>
      <c r="BBJ618" s="230"/>
      <c r="BBK618" s="230"/>
      <c r="BBL618" s="230"/>
      <c r="BBM618" s="230"/>
      <c r="BBN618" s="230"/>
      <c r="BBO618" s="230"/>
      <c r="BBP618" s="230"/>
      <c r="BBQ618" s="230"/>
      <c r="BBR618" s="230"/>
      <c r="BBS618" s="230"/>
      <c r="BBT618" s="230"/>
      <c r="BBU618" s="230"/>
      <c r="BBV618" s="230"/>
      <c r="BBW618" s="230"/>
      <c r="BBX618" s="230"/>
      <c r="BBY618" s="230"/>
      <c r="BBZ618" s="230"/>
      <c r="BCA618" s="230"/>
      <c r="BCB618" s="230"/>
      <c r="BCC618" s="230"/>
      <c r="BCD618" s="230"/>
      <c r="BCE618" s="230"/>
      <c r="BCF618" s="230"/>
      <c r="BCG618" s="230"/>
      <c r="BCH618" s="230"/>
      <c r="BCI618" s="230"/>
      <c r="BCJ618" s="230"/>
      <c r="BCK618" s="230"/>
      <c r="BCL618" s="230"/>
      <c r="BCM618" s="230"/>
      <c r="BCN618" s="230"/>
      <c r="BCO618" s="230"/>
      <c r="BCP618" s="230"/>
      <c r="BCQ618" s="230"/>
      <c r="BCR618" s="230"/>
      <c r="BCS618" s="230"/>
      <c r="BCT618" s="230"/>
      <c r="BCU618" s="230"/>
      <c r="BCV618" s="230"/>
      <c r="BCW618" s="230"/>
      <c r="BCX618" s="230"/>
      <c r="BCY618" s="230"/>
      <c r="BCZ618" s="230"/>
      <c r="BDA618" s="230"/>
      <c r="BDB618" s="230"/>
      <c r="BDC618" s="230"/>
      <c r="BDD618" s="230"/>
      <c r="BDE618" s="230"/>
      <c r="BDF618" s="230"/>
      <c r="BDG618" s="230"/>
      <c r="BDH618" s="230"/>
      <c r="BDI618" s="230"/>
      <c r="BDJ618" s="230"/>
      <c r="BDK618" s="230"/>
      <c r="BDL618" s="230"/>
      <c r="BDM618" s="230"/>
      <c r="BDN618" s="230"/>
      <c r="BDO618" s="230"/>
      <c r="BDP618" s="230"/>
      <c r="BDQ618" s="230"/>
      <c r="BDR618" s="230"/>
      <c r="BDS618" s="230"/>
      <c r="BDT618" s="230"/>
      <c r="BDU618" s="230"/>
      <c r="BDV618" s="230"/>
      <c r="BDW618" s="230"/>
      <c r="BDX618" s="230"/>
      <c r="BDY618" s="230"/>
      <c r="BDZ618" s="230"/>
      <c r="BEA618" s="230"/>
      <c r="BEB618" s="230"/>
      <c r="BEC618" s="230"/>
      <c r="BED618" s="230"/>
      <c r="BEE618" s="230"/>
      <c r="BEF618" s="230"/>
      <c r="BEG618" s="230"/>
      <c r="BEH618" s="230"/>
      <c r="BEI618" s="230"/>
      <c r="BEJ618" s="230"/>
      <c r="BEK618" s="230"/>
      <c r="BEL618" s="230"/>
      <c r="BEM618" s="230"/>
      <c r="BEN618" s="230"/>
      <c r="BEO618" s="230"/>
      <c r="BEP618" s="230"/>
      <c r="BEQ618" s="230"/>
      <c r="BER618" s="230"/>
      <c r="BES618" s="230"/>
      <c r="BET618" s="230"/>
      <c r="BEU618" s="230"/>
      <c r="BEV618" s="230"/>
      <c r="BEW618" s="230"/>
      <c r="BEX618" s="230"/>
      <c r="BEY618" s="230"/>
      <c r="BEZ618" s="230"/>
      <c r="BFA618" s="230"/>
      <c r="BFB618" s="230"/>
      <c r="BFC618" s="230"/>
      <c r="BFD618" s="230"/>
      <c r="BFE618" s="230"/>
      <c r="BFF618" s="230"/>
      <c r="BFG618" s="230"/>
      <c r="BFH618" s="230"/>
      <c r="BFI618" s="230"/>
      <c r="BFJ618" s="230"/>
      <c r="BFK618" s="230"/>
      <c r="BFL618" s="230"/>
      <c r="BFM618" s="230"/>
      <c r="BFN618" s="230"/>
      <c r="BFO618" s="230"/>
      <c r="BFP618" s="230"/>
      <c r="BFQ618" s="230"/>
      <c r="BFR618" s="230"/>
      <c r="BFS618" s="230"/>
      <c r="BFT618" s="230"/>
      <c r="BFU618" s="230"/>
      <c r="BFV618" s="230"/>
      <c r="BFW618" s="230"/>
      <c r="BFX618" s="230"/>
      <c r="BFY618" s="230"/>
      <c r="BFZ618" s="230"/>
      <c r="BGA618" s="230"/>
      <c r="BGB618" s="230"/>
      <c r="BGC618" s="230"/>
      <c r="BGD618" s="230"/>
      <c r="BGE618" s="230"/>
      <c r="BGF618" s="230"/>
      <c r="BGG618" s="230"/>
      <c r="BGH618" s="230"/>
      <c r="BGI618" s="230"/>
      <c r="BGJ618" s="230"/>
      <c r="BGK618" s="230"/>
      <c r="BGL618" s="230"/>
      <c r="BGM618" s="230"/>
      <c r="BGN618" s="230"/>
      <c r="BGO618" s="230"/>
      <c r="BGP618" s="230"/>
      <c r="BGQ618" s="230"/>
      <c r="BGR618" s="230"/>
      <c r="BGS618" s="230"/>
      <c r="BGT618" s="230"/>
      <c r="BGU618" s="230"/>
      <c r="BGV618" s="230"/>
      <c r="BGW618" s="230"/>
      <c r="BGX618" s="230"/>
      <c r="BGY618" s="230"/>
      <c r="BGZ618" s="230"/>
      <c r="BHA618" s="230"/>
      <c r="BHB618" s="230"/>
      <c r="BHC618" s="230"/>
      <c r="BHD618" s="230"/>
      <c r="BHE618" s="230"/>
      <c r="BHF618" s="230"/>
      <c r="BHG618" s="230"/>
      <c r="BHH618" s="230"/>
      <c r="BHI618" s="230"/>
      <c r="BHJ618" s="230"/>
      <c r="BHK618" s="230"/>
      <c r="BHL618" s="230"/>
      <c r="BHM618" s="230"/>
      <c r="BHN618" s="230"/>
      <c r="BHO618" s="230"/>
      <c r="BHP618" s="230"/>
      <c r="BHQ618" s="230"/>
      <c r="BHR618" s="230"/>
      <c r="BHS618" s="230"/>
      <c r="BHT618" s="230"/>
      <c r="BHU618" s="230"/>
      <c r="BHV618" s="230"/>
      <c r="BHW618" s="230"/>
      <c r="BHX618" s="230"/>
      <c r="BHY618" s="230"/>
      <c r="BHZ618" s="230"/>
      <c r="BIA618" s="230"/>
      <c r="BIB618" s="230"/>
      <c r="BIC618" s="230"/>
      <c r="BID618" s="230"/>
      <c r="BIE618" s="230"/>
      <c r="BIF618" s="230"/>
      <c r="BIG618" s="230"/>
      <c r="BIH618" s="230"/>
      <c r="BII618" s="230"/>
      <c r="BIJ618" s="230"/>
      <c r="BIK618" s="230"/>
      <c r="BIL618" s="230"/>
      <c r="BIM618" s="230"/>
      <c r="BIN618" s="230"/>
      <c r="BIO618" s="230"/>
      <c r="BIP618" s="230"/>
      <c r="BIQ618" s="230"/>
      <c r="BIR618" s="230"/>
      <c r="BIS618" s="230"/>
      <c r="BIT618" s="230"/>
      <c r="BIU618" s="230"/>
      <c r="BIV618" s="230"/>
      <c r="BIW618" s="230"/>
      <c r="BIX618" s="230"/>
      <c r="BIY618" s="230"/>
      <c r="BIZ618" s="230"/>
      <c r="BJA618" s="230"/>
      <c r="BJB618" s="230"/>
      <c r="BJC618" s="230"/>
      <c r="BJD618" s="230"/>
      <c r="BJE618" s="230"/>
      <c r="BJF618" s="230"/>
      <c r="BJG618" s="230"/>
      <c r="BJH618" s="230"/>
      <c r="BJI618" s="230"/>
      <c r="BJJ618" s="230"/>
      <c r="BJK618" s="230"/>
      <c r="BJL618" s="230"/>
      <c r="BJM618" s="230"/>
      <c r="BJN618" s="230"/>
      <c r="BJO618" s="230"/>
      <c r="BJP618" s="230"/>
      <c r="BJQ618" s="230"/>
      <c r="BJR618" s="230"/>
      <c r="BJS618" s="230"/>
      <c r="BJT618" s="230"/>
      <c r="BJU618" s="230"/>
      <c r="BJV618" s="230"/>
      <c r="BJW618" s="230"/>
      <c r="BJX618" s="230"/>
      <c r="BJY618" s="230"/>
      <c r="BJZ618" s="230"/>
      <c r="BKA618" s="230"/>
      <c r="BKB618" s="230"/>
      <c r="BKC618" s="230"/>
      <c r="BKD618" s="230"/>
      <c r="BKE618" s="230"/>
      <c r="BKF618" s="230"/>
      <c r="BKG618" s="230"/>
      <c r="BKH618" s="230"/>
      <c r="BKI618" s="230"/>
      <c r="BKJ618" s="230"/>
      <c r="BKK618" s="230"/>
      <c r="BKL618" s="230"/>
      <c r="BKM618" s="230"/>
      <c r="BKN618" s="230"/>
      <c r="BKO618" s="230"/>
      <c r="BKP618" s="230"/>
      <c r="BKQ618" s="230"/>
      <c r="BKR618" s="230"/>
      <c r="BKS618" s="230"/>
      <c r="BKT618" s="230"/>
      <c r="BKU618" s="230"/>
      <c r="BKV618" s="230"/>
      <c r="BKW618" s="230"/>
      <c r="BKX618" s="230"/>
      <c r="BKY618" s="230"/>
      <c r="BKZ618" s="230"/>
      <c r="BLA618" s="230"/>
      <c r="BLB618" s="230"/>
      <c r="BLC618" s="230"/>
      <c r="BLD618" s="230"/>
      <c r="BLE618" s="230"/>
      <c r="BLF618" s="230"/>
      <c r="BLG618" s="230"/>
      <c r="BLH618" s="230"/>
      <c r="BLI618" s="230"/>
      <c r="BLJ618" s="230"/>
      <c r="BLK618" s="230"/>
      <c r="BLL618" s="230"/>
      <c r="BLM618" s="230"/>
      <c r="BLN618" s="230"/>
      <c r="BLO618" s="230"/>
      <c r="BLP618" s="230"/>
      <c r="BLQ618" s="230"/>
      <c r="BLR618" s="230"/>
      <c r="BLS618" s="230"/>
      <c r="BLT618" s="230"/>
      <c r="BLU618" s="230"/>
      <c r="BLV618" s="230"/>
      <c r="BLW618" s="230"/>
      <c r="BLX618" s="230"/>
      <c r="BLY618" s="230"/>
      <c r="BLZ618" s="230"/>
      <c r="BMA618" s="230"/>
      <c r="BMB618" s="230"/>
      <c r="BMC618" s="230"/>
      <c r="BMD618" s="230"/>
      <c r="BME618" s="230"/>
      <c r="BMF618" s="230"/>
      <c r="BMG618" s="230"/>
      <c r="BMH618" s="230"/>
      <c r="BMI618" s="230"/>
      <c r="BMJ618" s="230"/>
      <c r="BMK618" s="230"/>
      <c r="BML618" s="230"/>
      <c r="BMM618" s="230"/>
      <c r="BMN618" s="230"/>
      <c r="BMO618" s="230"/>
      <c r="BMP618" s="230"/>
      <c r="BMQ618" s="230"/>
      <c r="BMR618" s="230"/>
      <c r="BMS618" s="230"/>
      <c r="BMT618" s="230"/>
      <c r="BMU618" s="230"/>
      <c r="BMV618" s="230"/>
      <c r="BMW618" s="230"/>
      <c r="BMX618" s="230"/>
      <c r="BMY618" s="230"/>
      <c r="BMZ618" s="230"/>
      <c r="BNA618" s="230"/>
      <c r="BNB618" s="230"/>
      <c r="BNC618" s="230"/>
      <c r="BND618" s="230"/>
      <c r="BNE618" s="230"/>
      <c r="BNF618" s="230"/>
      <c r="BNG618" s="230"/>
      <c r="BNH618" s="230"/>
      <c r="BNI618" s="230"/>
      <c r="BNJ618" s="230"/>
      <c r="BNK618" s="230"/>
      <c r="BNL618" s="230"/>
      <c r="BNM618" s="230"/>
      <c r="BNN618" s="230"/>
      <c r="BNO618" s="230"/>
      <c r="BNP618" s="230"/>
      <c r="BNQ618" s="230"/>
      <c r="BNR618" s="230"/>
      <c r="BNS618" s="230"/>
      <c r="BNT618" s="230"/>
      <c r="BNU618" s="230"/>
      <c r="BNV618" s="230"/>
      <c r="BNW618" s="230"/>
      <c r="BNX618" s="230"/>
      <c r="BNY618" s="230"/>
      <c r="BNZ618" s="230"/>
      <c r="BOA618" s="230"/>
      <c r="BOB618" s="230"/>
      <c r="BOC618" s="230"/>
      <c r="BOD618" s="230"/>
      <c r="BOE618" s="230"/>
      <c r="BOF618" s="230"/>
      <c r="BOG618" s="230"/>
      <c r="BOH618" s="230"/>
      <c r="BOI618" s="230"/>
      <c r="BOJ618" s="230"/>
      <c r="BOK618" s="230"/>
      <c r="BOL618" s="230"/>
      <c r="BOM618" s="230"/>
      <c r="BON618" s="230"/>
      <c r="BOO618" s="230"/>
      <c r="BOP618" s="230"/>
      <c r="BOQ618" s="230"/>
      <c r="BOR618" s="230"/>
      <c r="BOS618" s="230"/>
      <c r="BOT618" s="230"/>
      <c r="BOU618" s="230"/>
      <c r="BOV618" s="230"/>
      <c r="BOW618" s="230"/>
      <c r="BOX618" s="230"/>
      <c r="BOY618" s="230"/>
      <c r="BOZ618" s="230"/>
      <c r="BPA618" s="230"/>
      <c r="BPB618" s="230"/>
      <c r="BPC618" s="230"/>
      <c r="BPD618" s="230"/>
      <c r="BPE618" s="230"/>
      <c r="BPF618" s="230"/>
      <c r="BPG618" s="230"/>
      <c r="BPH618" s="230"/>
      <c r="BPI618" s="230"/>
      <c r="BPJ618" s="230"/>
      <c r="BPK618" s="230"/>
      <c r="BPL618" s="230"/>
      <c r="BPM618" s="230"/>
      <c r="BPN618" s="230"/>
      <c r="BPO618" s="230"/>
      <c r="BPP618" s="230"/>
      <c r="BPQ618" s="230"/>
      <c r="BPR618" s="230"/>
      <c r="BPS618" s="230"/>
      <c r="BPT618" s="230"/>
      <c r="BPU618" s="230"/>
      <c r="BPV618" s="230"/>
      <c r="BPW618" s="230"/>
      <c r="BPX618" s="230"/>
      <c r="BPY618" s="230"/>
      <c r="BPZ618" s="230"/>
      <c r="BQA618" s="230"/>
      <c r="BQB618" s="230"/>
      <c r="BQC618" s="230"/>
      <c r="BQD618" s="230"/>
      <c r="BQE618" s="230"/>
      <c r="BQF618" s="230"/>
      <c r="BQG618" s="230"/>
      <c r="BQH618" s="230"/>
      <c r="BQI618" s="230"/>
      <c r="BQJ618" s="230"/>
      <c r="BQK618" s="230"/>
      <c r="BQL618" s="230"/>
      <c r="BQM618" s="230"/>
      <c r="BQN618" s="230"/>
      <c r="BQO618" s="230"/>
      <c r="BQP618" s="230"/>
      <c r="BQQ618" s="230"/>
      <c r="BQR618" s="230"/>
      <c r="BQS618" s="230"/>
      <c r="BQT618" s="230"/>
      <c r="BQU618" s="230"/>
      <c r="BQV618" s="230"/>
      <c r="BQW618" s="230"/>
      <c r="BQX618" s="230"/>
      <c r="BQY618" s="230"/>
      <c r="BQZ618" s="230"/>
      <c r="BRA618" s="230"/>
      <c r="BRB618" s="230"/>
      <c r="BRC618" s="230"/>
      <c r="BRD618" s="230"/>
      <c r="BRE618" s="230"/>
      <c r="BRF618" s="230"/>
      <c r="BRG618" s="230"/>
      <c r="BRH618" s="230"/>
      <c r="BRI618" s="230"/>
      <c r="BRJ618" s="230"/>
      <c r="BRK618" s="230"/>
      <c r="BRL618" s="230"/>
      <c r="BRM618" s="230"/>
      <c r="BRN618" s="230"/>
      <c r="BRO618" s="230"/>
      <c r="BRP618" s="230"/>
      <c r="BRQ618" s="230"/>
      <c r="BRR618" s="230"/>
      <c r="BRS618" s="230"/>
      <c r="BRT618" s="230"/>
      <c r="BRU618" s="230"/>
      <c r="BRV618" s="230"/>
      <c r="BRW618" s="230"/>
      <c r="BRX618" s="230"/>
      <c r="BRY618" s="230"/>
      <c r="BRZ618" s="230"/>
      <c r="BSA618" s="230"/>
      <c r="BSB618" s="230"/>
      <c r="BSC618" s="230"/>
      <c r="BSD618" s="230"/>
      <c r="BSE618" s="230"/>
      <c r="BSF618" s="230"/>
      <c r="BSG618" s="230"/>
      <c r="BSH618" s="230"/>
      <c r="BSI618" s="230"/>
      <c r="BSJ618" s="230"/>
      <c r="BSK618" s="230"/>
      <c r="BSL618" s="230"/>
      <c r="BSM618" s="230"/>
      <c r="BSN618" s="230"/>
      <c r="BSO618" s="230"/>
      <c r="BSP618" s="230"/>
      <c r="BSQ618" s="230"/>
      <c r="BSR618" s="230"/>
      <c r="BSS618" s="230"/>
      <c r="BST618" s="230"/>
      <c r="BSU618" s="230"/>
      <c r="BSV618" s="230"/>
      <c r="BSW618" s="230"/>
      <c r="BSX618" s="230"/>
      <c r="BSY618" s="230"/>
      <c r="BSZ618" s="230"/>
      <c r="BTA618" s="230"/>
      <c r="BTB618" s="230"/>
      <c r="BTC618" s="230"/>
      <c r="BTD618" s="230"/>
      <c r="BTE618" s="230"/>
      <c r="BTF618" s="230"/>
      <c r="BTG618" s="230"/>
      <c r="BTH618" s="230"/>
      <c r="BTI618" s="230"/>
      <c r="BTJ618" s="230"/>
      <c r="BTK618" s="230"/>
      <c r="BTL618" s="230"/>
      <c r="BTM618" s="230"/>
      <c r="BTN618" s="230"/>
      <c r="BTO618" s="230"/>
      <c r="BTP618" s="230"/>
      <c r="BTQ618" s="230"/>
      <c r="BTR618" s="230"/>
      <c r="BTS618" s="230"/>
      <c r="BTT618" s="230"/>
      <c r="BTU618" s="230"/>
      <c r="BTV618" s="230"/>
      <c r="BTW618" s="230"/>
      <c r="BTX618" s="230"/>
      <c r="BTY618" s="230"/>
      <c r="BTZ618" s="230"/>
      <c r="BUA618" s="230"/>
      <c r="BUB618" s="230"/>
      <c r="BUC618" s="230"/>
      <c r="BUD618" s="230"/>
      <c r="BUE618" s="230"/>
      <c r="BUF618" s="230"/>
      <c r="BUG618" s="230"/>
      <c r="BUH618" s="230"/>
      <c r="BUI618" s="230"/>
      <c r="BUJ618" s="230"/>
      <c r="BUK618" s="230"/>
      <c r="BUL618" s="230"/>
      <c r="BUM618" s="230"/>
      <c r="BUN618" s="230"/>
      <c r="BUO618" s="230"/>
      <c r="BUP618" s="230"/>
      <c r="BUQ618" s="230"/>
      <c r="BUR618" s="230"/>
      <c r="BUS618" s="230"/>
      <c r="BUT618" s="230"/>
      <c r="BUU618" s="230"/>
      <c r="BUV618" s="230"/>
      <c r="BUW618" s="230"/>
      <c r="BUX618" s="230"/>
      <c r="BUY618" s="230"/>
      <c r="BUZ618" s="230"/>
      <c r="BVA618" s="230"/>
      <c r="BVB618" s="230"/>
      <c r="BVC618" s="230"/>
      <c r="BVD618" s="230"/>
      <c r="BVE618" s="230"/>
      <c r="BVF618" s="230"/>
      <c r="BVG618" s="230"/>
      <c r="BVH618" s="230"/>
      <c r="BVI618" s="230"/>
      <c r="BVJ618" s="230"/>
      <c r="BVK618" s="230"/>
      <c r="BVL618" s="230"/>
      <c r="BVM618" s="230"/>
      <c r="BVN618" s="230"/>
      <c r="BVO618" s="230"/>
      <c r="BVP618" s="230"/>
      <c r="BVQ618" s="230"/>
      <c r="BVR618" s="230"/>
      <c r="BVS618" s="230"/>
      <c r="BVT618" s="230"/>
      <c r="BVU618" s="230"/>
      <c r="BVV618" s="230"/>
      <c r="BVW618" s="230"/>
      <c r="BVX618" s="230"/>
      <c r="BVY618" s="230"/>
      <c r="BVZ618" s="230"/>
      <c r="BWA618" s="230"/>
      <c r="BWB618" s="230"/>
      <c r="BWC618" s="230"/>
      <c r="BWD618" s="230"/>
      <c r="BWE618" s="230"/>
      <c r="BWF618" s="230"/>
      <c r="BWG618" s="230"/>
      <c r="BWH618" s="230"/>
      <c r="BWI618" s="230"/>
      <c r="BWJ618" s="230"/>
      <c r="BWK618" s="230"/>
      <c r="BWL618" s="230"/>
      <c r="BWM618" s="230"/>
      <c r="BWN618" s="230"/>
      <c r="BWO618" s="230"/>
      <c r="BWP618" s="230"/>
      <c r="BWQ618" s="230"/>
      <c r="BWR618" s="230"/>
      <c r="BWS618" s="230"/>
      <c r="BWT618" s="230"/>
      <c r="BWU618" s="230"/>
      <c r="BWV618" s="230"/>
      <c r="BWW618" s="230"/>
      <c r="BWX618" s="230"/>
      <c r="BWY618" s="230"/>
      <c r="BWZ618" s="230"/>
      <c r="BXA618" s="230"/>
      <c r="BXB618" s="230"/>
      <c r="BXC618" s="230"/>
      <c r="BXD618" s="230"/>
      <c r="BXE618" s="230"/>
      <c r="BXF618" s="230"/>
      <c r="BXG618" s="230"/>
      <c r="BXH618" s="230"/>
      <c r="BXI618" s="230"/>
      <c r="BXJ618" s="230"/>
      <c r="BXK618" s="230"/>
      <c r="BXL618" s="230"/>
      <c r="BXM618" s="230"/>
      <c r="BXN618" s="230"/>
      <c r="BXO618" s="230"/>
      <c r="BXP618" s="230"/>
      <c r="BXQ618" s="230"/>
      <c r="BXR618" s="230"/>
      <c r="BXS618" s="230"/>
      <c r="BXT618" s="230"/>
      <c r="BXU618" s="230"/>
      <c r="BXV618" s="230"/>
      <c r="BXW618" s="230"/>
      <c r="BXX618" s="230"/>
      <c r="BXY618" s="230"/>
      <c r="BXZ618" s="230"/>
      <c r="BYA618" s="230"/>
      <c r="BYB618" s="230"/>
      <c r="BYC618" s="230"/>
      <c r="BYD618" s="230"/>
      <c r="BYE618" s="230"/>
      <c r="BYF618" s="230"/>
      <c r="BYG618" s="230"/>
      <c r="BYH618" s="230"/>
      <c r="BYI618" s="230"/>
      <c r="BYJ618" s="230"/>
      <c r="BYK618" s="230"/>
      <c r="BYL618" s="230"/>
      <c r="BYM618" s="230"/>
      <c r="BYN618" s="230"/>
      <c r="BYO618" s="230"/>
      <c r="BYP618" s="230"/>
      <c r="BYQ618" s="230"/>
      <c r="BYR618" s="230"/>
      <c r="BYS618" s="230"/>
      <c r="BYT618" s="230"/>
      <c r="BYU618" s="230"/>
      <c r="BYV618" s="230"/>
      <c r="BYW618" s="230"/>
      <c r="BYX618" s="230"/>
      <c r="BYY618" s="230"/>
      <c r="BYZ618" s="230"/>
      <c r="BZA618" s="230"/>
      <c r="BZB618" s="230"/>
      <c r="BZC618" s="230"/>
      <c r="BZD618" s="230"/>
      <c r="BZE618" s="230"/>
      <c r="BZF618" s="230"/>
      <c r="BZG618" s="230"/>
      <c r="BZH618" s="230"/>
      <c r="BZI618" s="230"/>
      <c r="BZJ618" s="230"/>
      <c r="BZK618" s="230"/>
      <c r="BZL618" s="230"/>
      <c r="BZM618" s="230"/>
      <c r="BZN618" s="230"/>
      <c r="BZO618" s="230"/>
      <c r="BZP618" s="230"/>
      <c r="BZQ618" s="230"/>
      <c r="BZR618" s="230"/>
      <c r="BZS618" s="230"/>
      <c r="BZT618" s="230"/>
      <c r="BZU618" s="230"/>
      <c r="BZV618" s="230"/>
      <c r="BZW618" s="230"/>
      <c r="BZX618" s="230"/>
      <c r="BZY618" s="230"/>
      <c r="BZZ618" s="230"/>
      <c r="CAA618" s="230"/>
      <c r="CAB618" s="230"/>
      <c r="CAC618" s="230"/>
      <c r="CAD618" s="230"/>
      <c r="CAE618" s="230"/>
      <c r="CAF618" s="230"/>
      <c r="CAG618" s="230"/>
      <c r="CAH618" s="230"/>
      <c r="CAI618" s="230"/>
      <c r="CAJ618" s="230"/>
      <c r="CAK618" s="230"/>
      <c r="CAL618" s="230"/>
      <c r="CAM618" s="230"/>
      <c r="CAN618" s="230"/>
      <c r="CAO618" s="230"/>
      <c r="CAP618" s="230"/>
      <c r="CAQ618" s="230"/>
      <c r="CAR618" s="230"/>
      <c r="CAS618" s="230"/>
      <c r="CAT618" s="230"/>
      <c r="CAU618" s="230"/>
      <c r="CAV618" s="230"/>
      <c r="CAW618" s="230"/>
      <c r="CAX618" s="230"/>
      <c r="CAY618" s="230"/>
      <c r="CAZ618" s="230"/>
      <c r="CBA618" s="230"/>
      <c r="CBB618" s="230"/>
      <c r="CBC618" s="230"/>
      <c r="CBD618" s="230"/>
      <c r="CBE618" s="230"/>
      <c r="CBF618" s="230"/>
      <c r="CBG618" s="230"/>
      <c r="CBH618" s="230"/>
      <c r="CBI618" s="230"/>
      <c r="CBJ618" s="230"/>
      <c r="CBK618" s="230"/>
      <c r="CBL618" s="230"/>
      <c r="CBM618" s="230"/>
      <c r="CBN618" s="230"/>
      <c r="CBO618" s="230"/>
      <c r="CBP618" s="230"/>
      <c r="CBQ618" s="230"/>
      <c r="CBR618" s="230"/>
      <c r="CBS618" s="230"/>
      <c r="CBT618" s="230"/>
      <c r="CBU618" s="230"/>
      <c r="CBV618" s="230"/>
      <c r="CBW618" s="230"/>
      <c r="CBX618" s="230"/>
      <c r="CBY618" s="230"/>
      <c r="CBZ618" s="230"/>
      <c r="CCA618" s="230"/>
      <c r="CCB618" s="230"/>
      <c r="CCC618" s="230"/>
      <c r="CCD618" s="230"/>
      <c r="CCE618" s="230"/>
      <c r="CCF618" s="230"/>
      <c r="CCG618" s="230"/>
      <c r="CCH618" s="230"/>
      <c r="CCI618" s="230"/>
      <c r="CCJ618" s="230"/>
      <c r="CCK618" s="230"/>
      <c r="CCL618" s="230"/>
      <c r="CCM618" s="230"/>
      <c r="CCN618" s="230"/>
      <c r="CCO618" s="230"/>
      <c r="CCP618" s="230"/>
      <c r="CCQ618" s="230"/>
      <c r="CCR618" s="230"/>
      <c r="CCS618" s="230"/>
      <c r="CCT618" s="230"/>
      <c r="CCU618" s="230"/>
      <c r="CCV618" s="230"/>
      <c r="CCW618" s="230"/>
      <c r="CCX618" s="230"/>
      <c r="CCY618" s="230"/>
      <c r="CCZ618" s="230"/>
      <c r="CDA618" s="230"/>
      <c r="CDB618" s="230"/>
      <c r="CDC618" s="230"/>
      <c r="CDD618" s="230"/>
      <c r="CDE618" s="230"/>
      <c r="CDF618" s="230"/>
      <c r="CDG618" s="230"/>
      <c r="CDH618" s="230"/>
      <c r="CDI618" s="230"/>
      <c r="CDJ618" s="230"/>
      <c r="CDK618" s="230"/>
      <c r="CDL618" s="230"/>
      <c r="CDM618" s="230"/>
      <c r="CDN618" s="230"/>
      <c r="CDO618" s="230"/>
      <c r="CDP618" s="230"/>
      <c r="CDQ618" s="230"/>
      <c r="CDR618" s="230"/>
      <c r="CDS618" s="230"/>
      <c r="CDT618" s="230"/>
      <c r="CDU618" s="230"/>
      <c r="CDV618" s="230"/>
      <c r="CDW618" s="230"/>
      <c r="CDX618" s="230"/>
      <c r="CDY618" s="230"/>
      <c r="CDZ618" s="230"/>
      <c r="CEA618" s="230"/>
      <c r="CEB618" s="230"/>
      <c r="CEC618" s="230"/>
      <c r="CED618" s="230"/>
      <c r="CEE618" s="230"/>
      <c r="CEF618" s="230"/>
      <c r="CEG618" s="230"/>
      <c r="CEH618" s="230"/>
      <c r="CEI618" s="230"/>
      <c r="CEJ618" s="230"/>
      <c r="CEK618" s="230"/>
      <c r="CEL618" s="230"/>
      <c r="CEM618" s="230"/>
      <c r="CEN618" s="230"/>
      <c r="CEO618" s="230"/>
      <c r="CEP618" s="230"/>
      <c r="CEQ618" s="230"/>
      <c r="CER618" s="230"/>
      <c r="CES618" s="230"/>
      <c r="CET618" s="230"/>
      <c r="CEU618" s="230"/>
      <c r="CEV618" s="230"/>
      <c r="CEW618" s="230"/>
      <c r="CEX618" s="230"/>
      <c r="CEY618" s="230"/>
      <c r="CEZ618" s="230"/>
      <c r="CFA618" s="230"/>
      <c r="CFB618" s="230"/>
      <c r="CFC618" s="230"/>
      <c r="CFD618" s="230"/>
      <c r="CFE618" s="230"/>
      <c r="CFF618" s="230"/>
      <c r="CFG618" s="230"/>
      <c r="CFH618" s="230"/>
      <c r="CFI618" s="230"/>
      <c r="CFJ618" s="230"/>
      <c r="CFK618" s="230"/>
      <c r="CFL618" s="230"/>
      <c r="CFM618" s="230"/>
      <c r="CFN618" s="230"/>
      <c r="CFO618" s="230"/>
      <c r="CFP618" s="230"/>
      <c r="CFQ618" s="230"/>
      <c r="CFR618" s="230"/>
      <c r="CFS618" s="230"/>
      <c r="CFT618" s="230"/>
      <c r="CFU618" s="230"/>
      <c r="CFV618" s="230"/>
      <c r="CFW618" s="230"/>
      <c r="CFX618" s="230"/>
      <c r="CFY618" s="230"/>
      <c r="CFZ618" s="230"/>
      <c r="CGA618" s="230"/>
      <c r="CGB618" s="230"/>
      <c r="CGC618" s="230"/>
      <c r="CGD618" s="230"/>
      <c r="CGE618" s="230"/>
      <c r="CGF618" s="230"/>
      <c r="CGG618" s="230"/>
      <c r="CGH618" s="230"/>
      <c r="CGI618" s="230"/>
      <c r="CGJ618" s="230"/>
      <c r="CGK618" s="230"/>
      <c r="CGL618" s="230"/>
      <c r="CGM618" s="230"/>
      <c r="CGN618" s="230"/>
      <c r="CGO618" s="230"/>
      <c r="CGP618" s="230"/>
      <c r="CGQ618" s="230"/>
      <c r="CGR618" s="230"/>
      <c r="CGS618" s="230"/>
      <c r="CGT618" s="230"/>
      <c r="CGU618" s="230"/>
      <c r="CGV618" s="230"/>
      <c r="CGW618" s="230"/>
      <c r="CGX618" s="230"/>
      <c r="CGY618" s="230"/>
      <c r="CGZ618" s="230"/>
      <c r="CHA618" s="230"/>
      <c r="CHB618" s="230"/>
      <c r="CHC618" s="230"/>
      <c r="CHD618" s="230"/>
      <c r="CHE618" s="230"/>
      <c r="CHF618" s="230"/>
      <c r="CHG618" s="230"/>
      <c r="CHH618" s="230"/>
      <c r="CHI618" s="230"/>
      <c r="CHJ618" s="230"/>
      <c r="CHK618" s="230"/>
      <c r="CHL618" s="230"/>
      <c r="CHM618" s="230"/>
      <c r="CHN618" s="230"/>
      <c r="CHO618" s="230"/>
      <c r="CHP618" s="230"/>
      <c r="CHQ618" s="230"/>
      <c r="CHR618" s="230"/>
      <c r="CHS618" s="230"/>
      <c r="CHT618" s="230"/>
      <c r="CHU618" s="230"/>
      <c r="CHV618" s="230"/>
      <c r="CHW618" s="230"/>
      <c r="CHX618" s="230"/>
      <c r="CHY618" s="230"/>
      <c r="CHZ618" s="230"/>
      <c r="CIA618" s="230"/>
      <c r="CIB618" s="230"/>
      <c r="CIC618" s="230"/>
      <c r="CID618" s="230"/>
      <c r="CIE618" s="230"/>
      <c r="CIF618" s="230"/>
      <c r="CIG618" s="230"/>
      <c r="CIH618" s="230"/>
      <c r="CII618" s="230"/>
      <c r="CIJ618" s="230"/>
      <c r="CIK618" s="230"/>
      <c r="CIL618" s="230"/>
      <c r="CIM618" s="230"/>
      <c r="CIN618" s="230"/>
      <c r="CIO618" s="230"/>
      <c r="CIP618" s="230"/>
      <c r="CIQ618" s="230"/>
      <c r="CIR618" s="230"/>
      <c r="CIS618" s="230"/>
      <c r="CIT618" s="230"/>
      <c r="CIU618" s="230"/>
      <c r="CIV618" s="230"/>
      <c r="CIW618" s="230"/>
      <c r="CIX618" s="230"/>
      <c r="CIY618" s="230"/>
      <c r="CIZ618" s="230"/>
      <c r="CJA618" s="230"/>
      <c r="CJB618" s="230"/>
      <c r="CJC618" s="230"/>
      <c r="CJD618" s="230"/>
      <c r="CJE618" s="230"/>
      <c r="CJF618" s="230"/>
      <c r="CJG618" s="230"/>
      <c r="CJH618" s="230"/>
      <c r="CJI618" s="230"/>
      <c r="CJJ618" s="230"/>
      <c r="CJK618" s="230"/>
      <c r="CJL618" s="230"/>
      <c r="CJM618" s="230"/>
      <c r="CJN618" s="230"/>
      <c r="CJO618" s="230"/>
      <c r="CJP618" s="230"/>
      <c r="CJQ618" s="230"/>
      <c r="CJR618" s="230"/>
      <c r="CJS618" s="230"/>
      <c r="CJT618" s="230"/>
      <c r="CJU618" s="230"/>
      <c r="CJV618" s="230"/>
      <c r="CJW618" s="230"/>
      <c r="CJX618" s="230"/>
      <c r="CJY618" s="230"/>
      <c r="CJZ618" s="230"/>
      <c r="CKA618" s="230"/>
      <c r="CKB618" s="230"/>
      <c r="CKC618" s="230"/>
      <c r="CKD618" s="230"/>
      <c r="CKE618" s="230"/>
      <c r="CKF618" s="230"/>
      <c r="CKG618" s="230"/>
      <c r="CKH618" s="230"/>
      <c r="CKI618" s="230"/>
      <c r="CKJ618" s="230"/>
      <c r="CKK618" s="230"/>
      <c r="CKL618" s="230"/>
      <c r="CKM618" s="230"/>
      <c r="CKN618" s="230"/>
      <c r="CKO618" s="230"/>
      <c r="CKP618" s="230"/>
      <c r="CKQ618" s="230"/>
      <c r="CKR618" s="230"/>
      <c r="CKS618" s="230"/>
      <c r="CKT618" s="230"/>
      <c r="CKU618" s="230"/>
      <c r="CKV618" s="230"/>
      <c r="CKW618" s="230"/>
      <c r="CKX618" s="230"/>
      <c r="CKY618" s="230"/>
      <c r="CKZ618" s="230"/>
      <c r="CLA618" s="230"/>
      <c r="CLB618" s="230"/>
      <c r="CLC618" s="230"/>
      <c r="CLD618" s="230"/>
      <c r="CLE618" s="230"/>
      <c r="CLF618" s="230"/>
      <c r="CLG618" s="230"/>
      <c r="CLH618" s="230"/>
      <c r="CLI618" s="230"/>
      <c r="CLJ618" s="230"/>
      <c r="CLK618" s="230"/>
      <c r="CLL618" s="230"/>
      <c r="CLM618" s="230"/>
      <c r="CLN618" s="230"/>
      <c r="CLO618" s="230"/>
      <c r="CLP618" s="230"/>
      <c r="CLQ618" s="230"/>
      <c r="CLR618" s="230"/>
      <c r="CLS618" s="230"/>
      <c r="CLT618" s="230"/>
      <c r="CLU618" s="230"/>
      <c r="CLV618" s="230"/>
      <c r="CLW618" s="230"/>
      <c r="CLX618" s="230"/>
      <c r="CLY618" s="230"/>
      <c r="CLZ618" s="230"/>
      <c r="CMA618" s="230"/>
      <c r="CMB618" s="230"/>
      <c r="CMC618" s="230"/>
      <c r="CMD618" s="230"/>
      <c r="CME618" s="230"/>
      <c r="CMF618" s="230"/>
      <c r="CMG618" s="230"/>
      <c r="CMH618" s="230"/>
      <c r="CMI618" s="230"/>
      <c r="CMJ618" s="230"/>
      <c r="CMK618" s="230"/>
      <c r="CML618" s="230"/>
      <c r="CMM618" s="230"/>
      <c r="CMN618" s="230"/>
      <c r="CMO618" s="230"/>
      <c r="CMP618" s="230"/>
      <c r="CMQ618" s="230"/>
      <c r="CMR618" s="230"/>
      <c r="CMS618" s="230"/>
      <c r="CMT618" s="230"/>
      <c r="CMU618" s="230"/>
      <c r="CMV618" s="230"/>
      <c r="CMW618" s="230"/>
      <c r="CMX618" s="230"/>
      <c r="CMY618" s="230"/>
      <c r="CMZ618" s="230"/>
      <c r="CNA618" s="230"/>
      <c r="CNB618" s="230"/>
      <c r="CNC618" s="230"/>
      <c r="CND618" s="230"/>
      <c r="CNE618" s="230"/>
      <c r="CNF618" s="230"/>
      <c r="CNG618" s="230"/>
      <c r="CNH618" s="230"/>
      <c r="CNI618" s="230"/>
      <c r="CNJ618" s="230"/>
      <c r="CNK618" s="230"/>
      <c r="CNL618" s="230"/>
      <c r="CNM618" s="230"/>
      <c r="CNN618" s="230"/>
      <c r="CNO618" s="230"/>
      <c r="CNP618" s="230"/>
      <c r="CNQ618" s="230"/>
      <c r="CNR618" s="230"/>
      <c r="CNS618" s="230"/>
      <c r="CNT618" s="230"/>
      <c r="CNU618" s="230"/>
      <c r="CNV618" s="230"/>
      <c r="CNW618" s="230"/>
      <c r="CNX618" s="230"/>
      <c r="CNY618" s="230"/>
      <c r="CNZ618" s="230"/>
      <c r="COA618" s="230"/>
      <c r="COB618" s="230"/>
      <c r="COC618" s="230"/>
      <c r="COD618" s="230"/>
      <c r="COE618" s="230"/>
      <c r="COF618" s="230"/>
      <c r="COG618" s="230"/>
      <c r="COH618" s="230"/>
      <c r="COI618" s="230"/>
      <c r="COJ618" s="230"/>
      <c r="COK618" s="230"/>
      <c r="COL618" s="230"/>
      <c r="COM618" s="230"/>
      <c r="CON618" s="230"/>
      <c r="COO618" s="230"/>
      <c r="COP618" s="230"/>
      <c r="COQ618" s="230"/>
      <c r="COR618" s="230"/>
      <c r="COS618" s="230"/>
      <c r="COT618" s="230"/>
      <c r="COU618" s="230"/>
      <c r="COV618" s="230"/>
      <c r="COW618" s="230"/>
      <c r="COX618" s="230"/>
      <c r="COY618" s="230"/>
      <c r="COZ618" s="230"/>
      <c r="CPA618" s="230"/>
      <c r="CPB618" s="230"/>
      <c r="CPC618" s="230"/>
      <c r="CPD618" s="230"/>
      <c r="CPE618" s="230"/>
      <c r="CPF618" s="230"/>
      <c r="CPG618" s="230"/>
      <c r="CPH618" s="230"/>
      <c r="CPI618" s="230"/>
      <c r="CPJ618" s="230"/>
      <c r="CPK618" s="230"/>
      <c r="CPL618" s="230"/>
      <c r="CPM618" s="230"/>
      <c r="CPN618" s="230"/>
      <c r="CPO618" s="230"/>
      <c r="CPP618" s="230"/>
      <c r="CPQ618" s="230"/>
      <c r="CPR618" s="230"/>
      <c r="CPS618" s="230"/>
      <c r="CPT618" s="230"/>
      <c r="CPU618" s="230"/>
      <c r="CPV618" s="230"/>
      <c r="CPW618" s="230"/>
      <c r="CPX618" s="230"/>
      <c r="CPY618" s="230"/>
      <c r="CPZ618" s="230"/>
      <c r="CQA618" s="230"/>
      <c r="CQB618" s="230"/>
      <c r="CQC618" s="230"/>
      <c r="CQD618" s="230"/>
      <c r="CQE618" s="230"/>
      <c r="CQF618" s="230"/>
      <c r="CQG618" s="230"/>
      <c r="CQH618" s="230"/>
      <c r="CQI618" s="230"/>
      <c r="CQJ618" s="230"/>
      <c r="CQK618" s="230"/>
      <c r="CQL618" s="230"/>
      <c r="CQM618" s="230"/>
      <c r="CQN618" s="230"/>
      <c r="CQO618" s="230"/>
      <c r="CQP618" s="230"/>
      <c r="CQQ618" s="230"/>
      <c r="CQR618" s="230"/>
      <c r="CQS618" s="230"/>
      <c r="CQT618" s="230"/>
      <c r="CQU618" s="230"/>
      <c r="CQV618" s="230"/>
      <c r="CQW618" s="230"/>
      <c r="CQX618" s="230"/>
      <c r="CQY618" s="230"/>
      <c r="CQZ618" s="230"/>
      <c r="CRA618" s="230"/>
      <c r="CRB618" s="230"/>
      <c r="CRC618" s="230"/>
      <c r="CRD618" s="230"/>
      <c r="CRE618" s="230"/>
      <c r="CRF618" s="230"/>
      <c r="CRG618" s="230"/>
      <c r="CRH618" s="230"/>
      <c r="CRI618" s="230"/>
      <c r="CRJ618" s="230"/>
      <c r="CRK618" s="230"/>
      <c r="CRL618" s="230"/>
      <c r="CRM618" s="230"/>
      <c r="CRN618" s="230"/>
      <c r="CRO618" s="230"/>
      <c r="CRP618" s="230"/>
      <c r="CRQ618" s="230"/>
      <c r="CRR618" s="230"/>
      <c r="CRS618" s="230"/>
      <c r="CRT618" s="230"/>
      <c r="CRU618" s="230"/>
      <c r="CRV618" s="230"/>
      <c r="CRW618" s="230"/>
      <c r="CRX618" s="230"/>
      <c r="CRY618" s="230"/>
      <c r="CRZ618" s="230"/>
      <c r="CSA618" s="230"/>
      <c r="CSB618" s="230"/>
      <c r="CSC618" s="230"/>
      <c r="CSD618" s="230"/>
      <c r="CSE618" s="230"/>
      <c r="CSF618" s="230"/>
      <c r="CSG618" s="230"/>
      <c r="CSH618" s="230"/>
      <c r="CSI618" s="230"/>
      <c r="CSJ618" s="230"/>
      <c r="CSK618" s="230"/>
      <c r="CSL618" s="230"/>
      <c r="CSM618" s="230"/>
      <c r="CSN618" s="230"/>
      <c r="CSO618" s="230"/>
      <c r="CSP618" s="230"/>
      <c r="CSQ618" s="230"/>
      <c r="CSR618" s="230"/>
      <c r="CSS618" s="230"/>
      <c r="CST618" s="230"/>
      <c r="CSU618" s="230"/>
      <c r="CSV618" s="230"/>
      <c r="CSW618" s="230"/>
      <c r="CSX618" s="230"/>
      <c r="CSY618" s="230"/>
      <c r="CSZ618" s="230"/>
      <c r="CTA618" s="230"/>
      <c r="CTB618" s="230"/>
      <c r="CTC618" s="230"/>
      <c r="CTD618" s="230"/>
      <c r="CTE618" s="230"/>
      <c r="CTF618" s="230"/>
      <c r="CTG618" s="230"/>
      <c r="CTH618" s="230"/>
      <c r="CTI618" s="230"/>
      <c r="CTJ618" s="230"/>
      <c r="CTK618" s="230"/>
      <c r="CTL618" s="230"/>
      <c r="CTM618" s="230"/>
      <c r="CTN618" s="230"/>
      <c r="CTO618" s="230"/>
      <c r="CTP618" s="230"/>
      <c r="CTQ618" s="230"/>
      <c r="CTR618" s="230"/>
      <c r="CTS618" s="230"/>
      <c r="CTT618" s="230"/>
      <c r="CTU618" s="230"/>
      <c r="CTV618" s="230"/>
      <c r="CTW618" s="230"/>
      <c r="CTX618" s="230"/>
      <c r="CTY618" s="230"/>
      <c r="CTZ618" s="230"/>
      <c r="CUA618" s="230"/>
      <c r="CUB618" s="230"/>
      <c r="CUC618" s="230"/>
      <c r="CUD618" s="230"/>
      <c r="CUE618" s="230"/>
      <c r="CUF618" s="230"/>
      <c r="CUG618" s="230"/>
      <c r="CUH618" s="230"/>
      <c r="CUI618" s="230"/>
      <c r="CUJ618" s="230"/>
      <c r="CUK618" s="230"/>
      <c r="CUL618" s="230"/>
      <c r="CUM618" s="230"/>
      <c r="CUN618" s="230"/>
      <c r="CUO618" s="230"/>
      <c r="CUP618" s="230"/>
      <c r="CUQ618" s="230"/>
      <c r="CUR618" s="230"/>
      <c r="CUS618" s="230"/>
      <c r="CUT618" s="230"/>
      <c r="CUU618" s="230"/>
      <c r="CUV618" s="230"/>
      <c r="CUW618" s="230"/>
      <c r="CUX618" s="230"/>
      <c r="CUY618" s="230"/>
      <c r="CUZ618" s="230"/>
      <c r="CVA618" s="230"/>
      <c r="CVB618" s="230"/>
      <c r="CVC618" s="230"/>
      <c r="CVD618" s="230"/>
      <c r="CVE618" s="230"/>
      <c r="CVF618" s="230"/>
      <c r="CVG618" s="230"/>
      <c r="CVH618" s="230"/>
      <c r="CVI618" s="230"/>
      <c r="CVJ618" s="230"/>
      <c r="CVK618" s="230"/>
      <c r="CVL618" s="230"/>
      <c r="CVM618" s="230"/>
      <c r="CVN618" s="230"/>
      <c r="CVO618" s="230"/>
      <c r="CVP618" s="230"/>
      <c r="CVQ618" s="230"/>
      <c r="CVR618" s="230"/>
      <c r="CVS618" s="230"/>
      <c r="CVT618" s="230"/>
      <c r="CVU618" s="230"/>
      <c r="CVV618" s="230"/>
      <c r="CVW618" s="230"/>
      <c r="CVX618" s="230"/>
      <c r="CVY618" s="230"/>
      <c r="CVZ618" s="230"/>
      <c r="CWA618" s="230"/>
      <c r="CWB618" s="230"/>
      <c r="CWC618" s="230"/>
      <c r="CWD618" s="230"/>
      <c r="CWE618" s="230"/>
      <c r="CWF618" s="230"/>
      <c r="CWG618" s="230"/>
      <c r="CWH618" s="230"/>
      <c r="CWI618" s="230"/>
      <c r="CWJ618" s="230"/>
      <c r="CWK618" s="230"/>
      <c r="CWL618" s="230"/>
      <c r="CWM618" s="230"/>
      <c r="CWN618" s="230"/>
      <c r="CWO618" s="230"/>
      <c r="CWP618" s="230"/>
      <c r="CWQ618" s="230"/>
      <c r="CWR618" s="230"/>
      <c r="CWS618" s="230"/>
      <c r="CWT618" s="230"/>
      <c r="CWU618" s="230"/>
      <c r="CWV618" s="230"/>
      <c r="CWW618" s="230"/>
      <c r="CWX618" s="230"/>
      <c r="CWY618" s="230"/>
      <c r="CWZ618" s="230"/>
      <c r="CXA618" s="230"/>
      <c r="CXB618" s="230"/>
      <c r="CXC618" s="230"/>
      <c r="CXD618" s="230"/>
      <c r="CXE618" s="230"/>
      <c r="CXF618" s="230"/>
      <c r="CXG618" s="230"/>
      <c r="CXH618" s="230"/>
      <c r="CXI618" s="230"/>
      <c r="CXJ618" s="230"/>
      <c r="CXK618" s="230"/>
      <c r="CXL618" s="230"/>
      <c r="CXM618" s="230"/>
      <c r="CXN618" s="230"/>
      <c r="CXO618" s="230"/>
      <c r="CXP618" s="230"/>
      <c r="CXQ618" s="230"/>
      <c r="CXR618" s="230"/>
      <c r="CXS618" s="230"/>
      <c r="CXT618" s="230"/>
      <c r="CXU618" s="230"/>
      <c r="CXV618" s="230"/>
      <c r="CXW618" s="230"/>
      <c r="CXX618" s="230"/>
      <c r="CXY618" s="230"/>
      <c r="CXZ618" s="230"/>
      <c r="CYA618" s="230"/>
      <c r="CYB618" s="230"/>
      <c r="CYC618" s="230"/>
      <c r="CYD618" s="230"/>
      <c r="CYE618" s="230"/>
      <c r="CYF618" s="230"/>
      <c r="CYG618" s="230"/>
      <c r="CYH618" s="230"/>
      <c r="CYI618" s="230"/>
      <c r="CYJ618" s="230"/>
      <c r="CYK618" s="230"/>
      <c r="CYL618" s="230"/>
      <c r="CYM618" s="230"/>
      <c r="CYN618" s="230"/>
      <c r="CYO618" s="230"/>
      <c r="CYP618" s="230"/>
      <c r="CYQ618" s="230"/>
      <c r="CYR618" s="230"/>
      <c r="CYS618" s="230"/>
      <c r="CYT618" s="230"/>
      <c r="CYU618" s="230"/>
      <c r="CYV618" s="230"/>
      <c r="CYW618" s="230"/>
      <c r="CYX618" s="230"/>
      <c r="CYY618" s="230"/>
      <c r="CYZ618" s="230"/>
      <c r="CZA618" s="230"/>
      <c r="CZB618" s="230"/>
      <c r="CZC618" s="230"/>
      <c r="CZD618" s="230"/>
      <c r="CZE618" s="230"/>
      <c r="CZF618" s="230"/>
      <c r="CZG618" s="230"/>
      <c r="CZH618" s="230"/>
      <c r="CZI618" s="230"/>
      <c r="CZJ618" s="230"/>
      <c r="CZK618" s="230"/>
      <c r="CZL618" s="230"/>
      <c r="CZM618" s="230"/>
      <c r="CZN618" s="230"/>
      <c r="CZO618" s="230"/>
      <c r="CZP618" s="230"/>
      <c r="CZQ618" s="230"/>
      <c r="CZR618" s="230"/>
      <c r="CZS618" s="230"/>
      <c r="CZT618" s="230"/>
      <c r="CZU618" s="230"/>
      <c r="CZV618" s="230"/>
      <c r="CZW618" s="230"/>
      <c r="CZX618" s="230"/>
      <c r="CZY618" s="230"/>
      <c r="CZZ618" s="230"/>
      <c r="DAA618" s="230"/>
      <c r="DAB618" s="230"/>
      <c r="DAC618" s="230"/>
      <c r="DAD618" s="230"/>
      <c r="DAE618" s="230"/>
      <c r="DAF618" s="230"/>
      <c r="DAG618" s="230"/>
      <c r="DAH618" s="230"/>
      <c r="DAI618" s="230"/>
      <c r="DAJ618" s="230"/>
      <c r="DAK618" s="230"/>
      <c r="DAL618" s="230"/>
      <c r="DAM618" s="230"/>
      <c r="DAN618" s="230"/>
      <c r="DAO618" s="230"/>
      <c r="DAP618" s="230"/>
      <c r="DAQ618" s="230"/>
      <c r="DAR618" s="230"/>
      <c r="DAS618" s="230"/>
      <c r="DAT618" s="230"/>
      <c r="DAU618" s="230"/>
      <c r="DAV618" s="230"/>
      <c r="DAW618" s="230"/>
      <c r="DAX618" s="230"/>
      <c r="DAY618" s="230"/>
      <c r="DAZ618" s="230"/>
      <c r="DBA618" s="230"/>
      <c r="DBB618" s="230"/>
      <c r="DBC618" s="230"/>
      <c r="DBD618" s="230"/>
      <c r="DBE618" s="230"/>
      <c r="DBF618" s="230"/>
      <c r="DBG618" s="230"/>
      <c r="DBH618" s="230"/>
      <c r="DBI618" s="230"/>
      <c r="DBJ618" s="230"/>
      <c r="DBK618" s="230"/>
      <c r="DBL618" s="230"/>
      <c r="DBM618" s="230"/>
      <c r="DBN618" s="230"/>
      <c r="DBO618" s="230"/>
      <c r="DBP618" s="230"/>
      <c r="DBQ618" s="230"/>
      <c r="DBR618" s="230"/>
      <c r="DBS618" s="230"/>
      <c r="DBT618" s="230"/>
      <c r="DBU618" s="230"/>
      <c r="DBV618" s="230"/>
      <c r="DBW618" s="230"/>
      <c r="DBX618" s="230"/>
      <c r="DBY618" s="230"/>
      <c r="DBZ618" s="230"/>
      <c r="DCA618" s="230"/>
      <c r="DCB618" s="230"/>
      <c r="DCC618" s="230"/>
      <c r="DCD618" s="230"/>
      <c r="DCE618" s="230"/>
      <c r="DCF618" s="230"/>
      <c r="DCG618" s="230"/>
      <c r="DCH618" s="230"/>
      <c r="DCI618" s="230"/>
      <c r="DCJ618" s="230"/>
      <c r="DCK618" s="230"/>
      <c r="DCL618" s="230"/>
      <c r="DCM618" s="230"/>
      <c r="DCN618" s="230"/>
      <c r="DCO618" s="230"/>
      <c r="DCP618" s="230"/>
      <c r="DCQ618" s="230"/>
      <c r="DCR618" s="230"/>
      <c r="DCS618" s="230"/>
      <c r="DCT618" s="230"/>
      <c r="DCU618" s="230"/>
      <c r="DCV618" s="230"/>
      <c r="DCW618" s="230"/>
      <c r="DCX618" s="230"/>
      <c r="DCY618" s="230"/>
      <c r="DCZ618" s="230"/>
      <c r="DDA618" s="230"/>
      <c r="DDB618" s="230"/>
      <c r="DDC618" s="230"/>
      <c r="DDD618" s="230"/>
      <c r="DDE618" s="230"/>
      <c r="DDF618" s="230"/>
      <c r="DDG618" s="230"/>
      <c r="DDH618" s="230"/>
      <c r="DDI618" s="230"/>
      <c r="DDJ618" s="230"/>
      <c r="DDK618" s="230"/>
      <c r="DDL618" s="230"/>
      <c r="DDM618" s="230"/>
      <c r="DDN618" s="230"/>
      <c r="DDO618" s="230"/>
      <c r="DDP618" s="230"/>
      <c r="DDQ618" s="230"/>
      <c r="DDR618" s="230"/>
      <c r="DDS618" s="230"/>
      <c r="DDT618" s="230"/>
      <c r="DDU618" s="230"/>
      <c r="DDV618" s="230"/>
      <c r="DDW618" s="230"/>
      <c r="DDX618" s="230"/>
      <c r="DDY618" s="230"/>
      <c r="DDZ618" s="230"/>
      <c r="DEA618" s="230"/>
      <c r="DEB618" s="230"/>
      <c r="DEC618" s="230"/>
      <c r="DED618" s="230"/>
      <c r="DEE618" s="230"/>
      <c r="DEF618" s="230"/>
      <c r="DEG618" s="230"/>
      <c r="DEH618" s="230"/>
      <c r="DEI618" s="230"/>
      <c r="DEJ618" s="230"/>
      <c r="DEK618" s="230"/>
      <c r="DEL618" s="230"/>
      <c r="DEM618" s="230"/>
      <c r="DEN618" s="230"/>
      <c r="DEO618" s="230"/>
      <c r="DEP618" s="230"/>
      <c r="DEQ618" s="230"/>
      <c r="DER618" s="230"/>
      <c r="DES618" s="230"/>
      <c r="DET618" s="230"/>
      <c r="DEU618" s="230"/>
      <c r="DEV618" s="230"/>
      <c r="DEW618" s="230"/>
      <c r="DEX618" s="230"/>
      <c r="DEY618" s="230"/>
      <c r="DEZ618" s="230"/>
      <c r="DFA618" s="230"/>
      <c r="DFB618" s="230"/>
      <c r="DFC618" s="230"/>
      <c r="DFD618" s="230"/>
      <c r="DFE618" s="230"/>
      <c r="DFF618" s="230"/>
      <c r="DFG618" s="230"/>
      <c r="DFH618" s="230"/>
      <c r="DFI618" s="230"/>
      <c r="DFJ618" s="230"/>
      <c r="DFK618" s="230"/>
      <c r="DFL618" s="230"/>
      <c r="DFM618" s="230"/>
      <c r="DFN618" s="230"/>
      <c r="DFO618" s="230"/>
      <c r="DFP618" s="230"/>
      <c r="DFQ618" s="230"/>
      <c r="DFR618" s="230"/>
      <c r="DFS618" s="230"/>
      <c r="DFT618" s="230"/>
      <c r="DFU618" s="230"/>
      <c r="DFV618" s="230"/>
      <c r="DFW618" s="230"/>
      <c r="DFX618" s="230"/>
      <c r="DFY618" s="230"/>
      <c r="DFZ618" s="230"/>
      <c r="DGA618" s="230"/>
      <c r="DGB618" s="230"/>
      <c r="DGC618" s="230"/>
      <c r="DGD618" s="230"/>
      <c r="DGE618" s="230"/>
      <c r="DGF618" s="230"/>
      <c r="DGG618" s="230"/>
      <c r="DGH618" s="230"/>
      <c r="DGI618" s="230"/>
      <c r="DGJ618" s="230"/>
      <c r="DGK618" s="230"/>
      <c r="DGL618" s="230"/>
      <c r="DGM618" s="230"/>
      <c r="DGN618" s="230"/>
      <c r="DGO618" s="230"/>
      <c r="DGP618" s="230"/>
      <c r="DGQ618" s="230"/>
      <c r="DGR618" s="230"/>
      <c r="DGS618" s="230"/>
      <c r="DGT618" s="230"/>
      <c r="DGU618" s="230"/>
      <c r="DGV618" s="230"/>
      <c r="DGW618" s="230"/>
      <c r="DGX618" s="230"/>
      <c r="DGY618" s="230"/>
      <c r="DGZ618" s="230"/>
      <c r="DHA618" s="230"/>
      <c r="DHB618" s="230"/>
      <c r="DHC618" s="230"/>
      <c r="DHD618" s="230"/>
      <c r="DHE618" s="230"/>
      <c r="DHF618" s="230"/>
      <c r="DHG618" s="230"/>
      <c r="DHH618" s="230"/>
      <c r="DHI618" s="230"/>
      <c r="DHJ618" s="230"/>
      <c r="DHK618" s="230"/>
      <c r="DHL618" s="230"/>
      <c r="DHM618" s="230"/>
      <c r="DHN618" s="230"/>
      <c r="DHO618" s="230"/>
      <c r="DHP618" s="230"/>
      <c r="DHQ618" s="230"/>
      <c r="DHR618" s="230"/>
      <c r="DHS618" s="230"/>
      <c r="DHT618" s="230"/>
      <c r="DHU618" s="230"/>
      <c r="DHV618" s="230"/>
      <c r="DHW618" s="230"/>
      <c r="DHX618" s="230"/>
      <c r="DHY618" s="230"/>
      <c r="DHZ618" s="230"/>
      <c r="DIA618" s="230"/>
      <c r="DIB618" s="230"/>
      <c r="DIC618" s="230"/>
      <c r="DID618" s="230"/>
      <c r="DIE618" s="230"/>
      <c r="DIF618" s="230"/>
      <c r="DIG618" s="230"/>
      <c r="DIH618" s="230"/>
      <c r="DII618" s="230"/>
      <c r="DIJ618" s="230"/>
      <c r="DIK618" s="230"/>
      <c r="DIL618" s="230"/>
      <c r="DIM618" s="230"/>
      <c r="DIN618" s="230"/>
      <c r="DIO618" s="230"/>
      <c r="DIP618" s="230"/>
      <c r="DIQ618" s="230"/>
      <c r="DIR618" s="230"/>
      <c r="DIS618" s="230"/>
      <c r="DIT618" s="230"/>
      <c r="DIU618" s="230"/>
      <c r="DIV618" s="230"/>
      <c r="DIW618" s="230"/>
      <c r="DIX618" s="230"/>
      <c r="DIY618" s="230"/>
      <c r="DIZ618" s="230"/>
      <c r="DJA618" s="230"/>
      <c r="DJB618" s="230"/>
      <c r="DJC618" s="230"/>
      <c r="DJD618" s="230"/>
      <c r="DJE618" s="230"/>
      <c r="DJF618" s="230"/>
      <c r="DJG618" s="230"/>
      <c r="DJH618" s="230"/>
      <c r="DJI618" s="230"/>
      <c r="DJJ618" s="230"/>
      <c r="DJK618" s="230"/>
      <c r="DJL618" s="230"/>
      <c r="DJM618" s="230"/>
      <c r="DJN618" s="230"/>
      <c r="DJO618" s="230"/>
      <c r="DJP618" s="230"/>
      <c r="DJQ618" s="230"/>
      <c r="DJR618" s="230"/>
      <c r="DJS618" s="230"/>
      <c r="DJT618" s="230"/>
      <c r="DJU618" s="230"/>
      <c r="DJV618" s="230"/>
      <c r="DJW618" s="230"/>
      <c r="DJX618" s="230"/>
      <c r="DJY618" s="230"/>
      <c r="DJZ618" s="230"/>
      <c r="DKA618" s="230"/>
      <c r="DKB618" s="230"/>
      <c r="DKC618" s="230"/>
      <c r="DKD618" s="230"/>
      <c r="DKE618" s="230"/>
      <c r="DKF618" s="230"/>
      <c r="DKG618" s="230"/>
      <c r="DKH618" s="230"/>
      <c r="DKI618" s="230"/>
      <c r="DKJ618" s="230"/>
      <c r="DKK618" s="230"/>
      <c r="DKL618" s="230"/>
      <c r="DKM618" s="230"/>
      <c r="DKN618" s="230"/>
      <c r="DKO618" s="230"/>
      <c r="DKP618" s="230"/>
      <c r="DKQ618" s="230"/>
      <c r="DKR618" s="230"/>
      <c r="DKS618" s="230"/>
      <c r="DKT618" s="230"/>
      <c r="DKU618" s="230"/>
      <c r="DKV618" s="230"/>
      <c r="DKW618" s="230"/>
      <c r="DKX618" s="230"/>
      <c r="DKY618" s="230"/>
      <c r="DKZ618" s="230"/>
      <c r="DLA618" s="230"/>
      <c r="DLB618" s="230"/>
      <c r="DLC618" s="230"/>
      <c r="DLD618" s="230"/>
      <c r="DLE618" s="230"/>
      <c r="DLF618" s="230"/>
      <c r="DLG618" s="230"/>
      <c r="DLH618" s="230"/>
      <c r="DLI618" s="230"/>
      <c r="DLJ618" s="230"/>
      <c r="DLK618" s="230"/>
      <c r="DLL618" s="230"/>
      <c r="DLM618" s="230"/>
      <c r="DLN618" s="230"/>
      <c r="DLO618" s="230"/>
      <c r="DLP618" s="230"/>
      <c r="DLQ618" s="230"/>
      <c r="DLR618" s="230"/>
      <c r="DLS618" s="230"/>
      <c r="DLT618" s="230"/>
      <c r="DLU618" s="230"/>
      <c r="DLV618" s="230"/>
      <c r="DLW618" s="230"/>
      <c r="DLX618" s="230"/>
      <c r="DLY618" s="230"/>
      <c r="DLZ618" s="230"/>
      <c r="DMA618" s="230"/>
      <c r="DMB618" s="230"/>
      <c r="DMC618" s="230"/>
      <c r="DMD618" s="230"/>
      <c r="DME618" s="230"/>
      <c r="DMF618" s="230"/>
      <c r="DMG618" s="230"/>
      <c r="DMH618" s="230"/>
      <c r="DMI618" s="230"/>
      <c r="DMJ618" s="230"/>
      <c r="DMK618" s="230"/>
      <c r="DML618" s="230"/>
      <c r="DMM618" s="230"/>
      <c r="DMN618" s="230"/>
      <c r="DMO618" s="230"/>
      <c r="DMP618" s="230"/>
      <c r="DMQ618" s="230"/>
      <c r="DMR618" s="230"/>
      <c r="DMS618" s="230"/>
      <c r="DMT618" s="230"/>
      <c r="DMU618" s="230"/>
      <c r="DMV618" s="230"/>
      <c r="DMW618" s="230"/>
      <c r="DMX618" s="230"/>
      <c r="DMY618" s="230"/>
      <c r="DMZ618" s="230"/>
      <c r="DNA618" s="230"/>
      <c r="DNB618" s="230"/>
      <c r="DNC618" s="230"/>
      <c r="DND618" s="230"/>
      <c r="DNE618" s="230"/>
      <c r="DNF618" s="230"/>
      <c r="DNG618" s="230"/>
      <c r="DNH618" s="230"/>
      <c r="DNI618" s="230"/>
      <c r="DNJ618" s="230"/>
      <c r="DNK618" s="230"/>
      <c r="DNL618" s="230"/>
      <c r="DNM618" s="230"/>
      <c r="DNN618" s="230"/>
      <c r="DNO618" s="230"/>
      <c r="DNP618" s="230"/>
      <c r="DNQ618" s="230"/>
      <c r="DNR618" s="230"/>
      <c r="DNS618" s="230"/>
      <c r="DNT618" s="230"/>
      <c r="DNU618" s="230"/>
      <c r="DNV618" s="230"/>
      <c r="DNW618" s="230"/>
      <c r="DNX618" s="230"/>
      <c r="DNY618" s="230"/>
      <c r="DNZ618" s="230"/>
      <c r="DOA618" s="230"/>
      <c r="DOB618" s="230"/>
      <c r="DOC618" s="230"/>
      <c r="DOD618" s="230"/>
      <c r="DOE618" s="230"/>
      <c r="DOF618" s="230"/>
      <c r="DOG618" s="230"/>
      <c r="DOH618" s="230"/>
      <c r="DOI618" s="230"/>
      <c r="DOJ618" s="230"/>
      <c r="DOK618" s="230"/>
      <c r="DOL618" s="230"/>
      <c r="DOM618" s="230"/>
      <c r="DON618" s="230"/>
      <c r="DOO618" s="230"/>
      <c r="DOP618" s="230"/>
      <c r="DOQ618" s="230"/>
      <c r="DOR618" s="230"/>
      <c r="DOS618" s="230"/>
      <c r="DOT618" s="230"/>
      <c r="DOU618" s="230"/>
      <c r="DOV618" s="230"/>
      <c r="DOW618" s="230"/>
      <c r="DOX618" s="230"/>
      <c r="DOY618" s="230"/>
      <c r="DOZ618" s="230"/>
      <c r="DPA618" s="230"/>
      <c r="DPB618" s="230"/>
      <c r="DPC618" s="230"/>
      <c r="DPD618" s="230"/>
      <c r="DPE618" s="230"/>
      <c r="DPF618" s="230"/>
      <c r="DPG618" s="230"/>
      <c r="DPH618" s="230"/>
      <c r="DPI618" s="230"/>
      <c r="DPJ618" s="230"/>
      <c r="DPK618" s="230"/>
      <c r="DPL618" s="230"/>
      <c r="DPM618" s="230"/>
      <c r="DPN618" s="230"/>
      <c r="DPO618" s="230"/>
      <c r="DPP618" s="230"/>
      <c r="DPQ618" s="230"/>
      <c r="DPR618" s="230"/>
      <c r="DPS618" s="230"/>
      <c r="DPT618" s="230"/>
      <c r="DPU618" s="230"/>
      <c r="DPV618" s="230"/>
      <c r="DPW618" s="230"/>
      <c r="DPX618" s="230"/>
      <c r="DPY618" s="230"/>
      <c r="DPZ618" s="230"/>
      <c r="DQA618" s="230"/>
      <c r="DQB618" s="230"/>
      <c r="DQC618" s="230"/>
      <c r="DQD618" s="230"/>
      <c r="DQE618" s="230"/>
      <c r="DQF618" s="230"/>
      <c r="DQG618" s="230"/>
      <c r="DQH618" s="230"/>
      <c r="DQI618" s="230"/>
      <c r="DQJ618" s="230"/>
      <c r="DQK618" s="230"/>
      <c r="DQL618" s="230"/>
      <c r="DQM618" s="230"/>
      <c r="DQN618" s="230"/>
      <c r="DQO618" s="230"/>
      <c r="DQP618" s="230"/>
      <c r="DQQ618" s="230"/>
      <c r="DQR618" s="230"/>
      <c r="DQS618" s="230"/>
      <c r="DQT618" s="230"/>
      <c r="DQU618" s="230"/>
      <c r="DQV618" s="230"/>
      <c r="DQW618" s="230"/>
      <c r="DQX618" s="230"/>
      <c r="DQY618" s="230"/>
      <c r="DQZ618" s="230"/>
      <c r="DRA618" s="230"/>
      <c r="DRB618" s="230"/>
      <c r="DRC618" s="230"/>
      <c r="DRD618" s="230"/>
      <c r="DRE618" s="230"/>
      <c r="DRF618" s="230"/>
      <c r="DRG618" s="230"/>
      <c r="DRH618" s="230"/>
      <c r="DRI618" s="230"/>
      <c r="DRJ618" s="230"/>
      <c r="DRK618" s="230"/>
      <c r="DRL618" s="230"/>
      <c r="DRM618" s="230"/>
      <c r="DRN618" s="230"/>
      <c r="DRO618" s="230"/>
      <c r="DRP618" s="230"/>
      <c r="DRQ618" s="230"/>
      <c r="DRR618" s="230"/>
      <c r="DRS618" s="230"/>
      <c r="DRT618" s="230"/>
      <c r="DRU618" s="230"/>
      <c r="DRV618" s="230"/>
      <c r="DRW618" s="230"/>
      <c r="DRX618" s="230"/>
      <c r="DRY618" s="230"/>
      <c r="DRZ618" s="230"/>
      <c r="DSA618" s="230"/>
      <c r="DSB618" s="230"/>
      <c r="DSC618" s="230"/>
      <c r="DSD618" s="230"/>
      <c r="DSE618" s="230"/>
      <c r="DSF618" s="230"/>
      <c r="DSG618" s="230"/>
      <c r="DSH618" s="230"/>
      <c r="DSI618" s="230"/>
      <c r="DSJ618" s="230"/>
      <c r="DSK618" s="230"/>
      <c r="DSL618" s="230"/>
      <c r="DSM618" s="230"/>
      <c r="DSN618" s="230"/>
      <c r="DSO618" s="230"/>
      <c r="DSP618" s="230"/>
      <c r="DSQ618" s="230"/>
      <c r="DSR618" s="230"/>
      <c r="DSS618" s="230"/>
      <c r="DST618" s="230"/>
      <c r="DSU618" s="230"/>
      <c r="DSV618" s="230"/>
      <c r="DSW618" s="230"/>
      <c r="DSX618" s="230"/>
      <c r="DSY618" s="230"/>
      <c r="DSZ618" s="230"/>
      <c r="DTA618" s="230"/>
      <c r="DTB618" s="230"/>
      <c r="DTC618" s="230"/>
      <c r="DTD618" s="230"/>
      <c r="DTE618" s="230"/>
      <c r="DTF618" s="230"/>
      <c r="DTG618" s="230"/>
      <c r="DTH618" s="230"/>
      <c r="DTI618" s="230"/>
      <c r="DTJ618" s="230"/>
      <c r="DTK618" s="230"/>
      <c r="DTL618" s="230"/>
      <c r="DTM618" s="230"/>
      <c r="DTN618" s="230"/>
      <c r="DTO618" s="230"/>
      <c r="DTP618" s="230"/>
      <c r="DTQ618" s="230"/>
      <c r="DTR618" s="230"/>
      <c r="DTS618" s="230"/>
      <c r="DTT618" s="230"/>
      <c r="DTU618" s="230"/>
      <c r="DTV618" s="230"/>
      <c r="DTW618" s="230"/>
      <c r="DTX618" s="230"/>
      <c r="DTY618" s="230"/>
      <c r="DTZ618" s="230"/>
      <c r="DUA618" s="230"/>
      <c r="DUB618" s="230"/>
      <c r="DUC618" s="230"/>
      <c r="DUD618" s="230"/>
      <c r="DUE618" s="230"/>
      <c r="DUF618" s="230"/>
      <c r="DUG618" s="230"/>
      <c r="DUH618" s="230"/>
      <c r="DUI618" s="230"/>
      <c r="DUJ618" s="230"/>
      <c r="DUK618" s="230"/>
      <c r="DUL618" s="230"/>
      <c r="DUM618" s="230"/>
      <c r="DUN618" s="230"/>
      <c r="DUO618" s="230"/>
      <c r="DUP618" s="230"/>
      <c r="DUQ618" s="230"/>
      <c r="DUR618" s="230"/>
      <c r="DUS618" s="230"/>
      <c r="DUT618" s="230"/>
      <c r="DUU618" s="230"/>
      <c r="DUV618" s="230"/>
      <c r="DUW618" s="230"/>
      <c r="DUX618" s="230"/>
      <c r="DUY618" s="230"/>
      <c r="DUZ618" s="230"/>
      <c r="DVA618" s="230"/>
      <c r="DVB618" s="230"/>
      <c r="DVC618" s="230"/>
      <c r="DVD618" s="230"/>
      <c r="DVE618" s="230"/>
      <c r="DVF618" s="230"/>
      <c r="DVG618" s="230"/>
      <c r="DVH618" s="230"/>
      <c r="DVI618" s="230"/>
      <c r="DVJ618" s="230"/>
      <c r="DVK618" s="230"/>
      <c r="DVL618" s="230"/>
      <c r="DVM618" s="230"/>
      <c r="DVN618" s="230"/>
      <c r="DVO618" s="230"/>
      <c r="DVP618" s="230"/>
      <c r="DVQ618" s="230"/>
      <c r="DVR618" s="230"/>
      <c r="DVS618" s="230"/>
      <c r="DVT618" s="230"/>
      <c r="DVU618" s="230"/>
      <c r="DVV618" s="230"/>
      <c r="DVW618" s="230"/>
      <c r="DVX618" s="230"/>
      <c r="DVY618" s="230"/>
      <c r="DVZ618" s="230"/>
      <c r="DWA618" s="230"/>
      <c r="DWB618" s="230"/>
      <c r="DWC618" s="230"/>
      <c r="DWD618" s="230"/>
      <c r="DWE618" s="230"/>
      <c r="DWF618" s="230"/>
      <c r="DWG618" s="230"/>
      <c r="DWH618" s="230"/>
      <c r="DWI618" s="230"/>
      <c r="DWJ618" s="230"/>
      <c r="DWK618" s="230"/>
      <c r="DWL618" s="230"/>
      <c r="DWM618" s="230"/>
      <c r="DWN618" s="230"/>
      <c r="DWO618" s="230"/>
      <c r="DWP618" s="230"/>
      <c r="DWQ618" s="230"/>
      <c r="DWR618" s="230"/>
      <c r="DWS618" s="230"/>
      <c r="DWT618" s="230"/>
      <c r="DWU618" s="230"/>
      <c r="DWV618" s="230"/>
      <c r="DWW618" s="230"/>
      <c r="DWX618" s="230"/>
      <c r="DWY618" s="230"/>
      <c r="DWZ618" s="230"/>
      <c r="DXA618" s="230"/>
      <c r="DXB618" s="230"/>
      <c r="DXC618" s="230"/>
      <c r="DXD618" s="230"/>
      <c r="DXE618" s="230"/>
      <c r="DXF618" s="230"/>
      <c r="DXG618" s="230"/>
      <c r="DXH618" s="230"/>
      <c r="DXI618" s="230"/>
      <c r="DXJ618" s="230"/>
      <c r="DXK618" s="230"/>
      <c r="DXL618" s="230"/>
      <c r="DXM618" s="230"/>
      <c r="DXN618" s="230"/>
      <c r="DXO618" s="230"/>
      <c r="DXP618" s="230"/>
      <c r="DXQ618" s="230"/>
      <c r="DXR618" s="230"/>
      <c r="DXS618" s="230"/>
      <c r="DXT618" s="230"/>
      <c r="DXU618" s="230"/>
      <c r="DXV618" s="230"/>
      <c r="DXW618" s="230"/>
      <c r="DXX618" s="230"/>
      <c r="DXY618" s="230"/>
      <c r="DXZ618" s="230"/>
      <c r="DYA618" s="230"/>
      <c r="DYB618" s="230"/>
      <c r="DYC618" s="230"/>
      <c r="DYD618" s="230"/>
      <c r="DYE618" s="230"/>
      <c r="DYF618" s="230"/>
      <c r="DYG618" s="230"/>
      <c r="DYH618" s="230"/>
      <c r="DYI618" s="230"/>
      <c r="DYJ618" s="230"/>
      <c r="DYK618" s="230"/>
      <c r="DYL618" s="230"/>
      <c r="DYM618" s="230"/>
      <c r="DYN618" s="230"/>
      <c r="DYO618" s="230"/>
      <c r="DYP618" s="230"/>
      <c r="DYQ618" s="230"/>
      <c r="DYR618" s="230"/>
      <c r="DYS618" s="230"/>
      <c r="DYT618" s="230"/>
      <c r="DYU618" s="230"/>
      <c r="DYV618" s="230"/>
      <c r="DYW618" s="230"/>
      <c r="DYX618" s="230"/>
      <c r="DYY618" s="230"/>
      <c r="DYZ618" s="230"/>
      <c r="DZA618" s="230"/>
      <c r="DZB618" s="230"/>
      <c r="DZC618" s="230"/>
      <c r="DZD618" s="230"/>
      <c r="DZE618" s="230"/>
      <c r="DZF618" s="230"/>
      <c r="DZG618" s="230"/>
      <c r="DZH618" s="230"/>
      <c r="DZI618" s="230"/>
      <c r="DZJ618" s="230"/>
      <c r="DZK618" s="230"/>
      <c r="DZL618" s="230"/>
      <c r="DZM618" s="230"/>
      <c r="DZN618" s="230"/>
      <c r="DZO618" s="230"/>
      <c r="DZP618" s="230"/>
      <c r="DZQ618" s="230"/>
      <c r="DZR618" s="230"/>
      <c r="DZS618" s="230"/>
      <c r="DZT618" s="230"/>
      <c r="DZU618" s="230"/>
      <c r="DZV618" s="230"/>
      <c r="DZW618" s="230"/>
      <c r="DZX618" s="230"/>
      <c r="DZY618" s="230"/>
      <c r="DZZ618" s="230"/>
      <c r="EAA618" s="230"/>
      <c r="EAB618" s="230"/>
      <c r="EAC618" s="230"/>
      <c r="EAD618" s="230"/>
      <c r="EAE618" s="230"/>
      <c r="EAF618" s="230"/>
      <c r="EAG618" s="230"/>
      <c r="EAH618" s="230"/>
      <c r="EAI618" s="230"/>
      <c r="EAJ618" s="230"/>
      <c r="EAK618" s="230"/>
      <c r="EAL618" s="230"/>
      <c r="EAM618" s="230"/>
      <c r="EAN618" s="230"/>
      <c r="EAO618" s="230"/>
      <c r="EAP618" s="230"/>
      <c r="EAQ618" s="230"/>
      <c r="EAR618" s="230"/>
      <c r="EAS618" s="230"/>
      <c r="EAT618" s="230"/>
      <c r="EAU618" s="230"/>
      <c r="EAV618" s="230"/>
      <c r="EAW618" s="230"/>
      <c r="EAX618" s="230"/>
      <c r="EAY618" s="230"/>
      <c r="EAZ618" s="230"/>
      <c r="EBA618" s="230"/>
      <c r="EBB618" s="230"/>
      <c r="EBC618" s="230"/>
      <c r="EBD618" s="230"/>
      <c r="EBE618" s="230"/>
      <c r="EBF618" s="230"/>
      <c r="EBG618" s="230"/>
      <c r="EBH618" s="230"/>
      <c r="EBI618" s="230"/>
      <c r="EBJ618" s="230"/>
      <c r="EBK618" s="230"/>
      <c r="EBL618" s="230"/>
      <c r="EBM618" s="230"/>
      <c r="EBN618" s="230"/>
      <c r="EBO618" s="230"/>
      <c r="EBP618" s="230"/>
      <c r="EBQ618" s="230"/>
      <c r="EBR618" s="230"/>
      <c r="EBS618" s="230"/>
      <c r="EBT618" s="230"/>
      <c r="EBU618" s="230"/>
      <c r="EBV618" s="230"/>
      <c r="EBW618" s="230"/>
      <c r="EBX618" s="230"/>
      <c r="EBY618" s="230"/>
      <c r="EBZ618" s="230"/>
      <c r="ECA618" s="230"/>
      <c r="ECB618" s="230"/>
      <c r="ECC618" s="230"/>
      <c r="ECD618" s="230"/>
      <c r="ECE618" s="230"/>
      <c r="ECF618" s="230"/>
      <c r="ECG618" s="230"/>
      <c r="ECH618" s="230"/>
      <c r="ECI618" s="230"/>
      <c r="ECJ618" s="230"/>
      <c r="ECK618" s="230"/>
      <c r="ECL618" s="230"/>
      <c r="ECM618" s="230"/>
      <c r="ECN618" s="230"/>
      <c r="ECO618" s="230"/>
      <c r="ECP618" s="230"/>
      <c r="ECQ618" s="230"/>
      <c r="ECR618" s="230"/>
      <c r="ECS618" s="230"/>
      <c r="ECT618" s="230"/>
      <c r="ECU618" s="230"/>
      <c r="ECV618" s="230"/>
      <c r="ECW618" s="230"/>
      <c r="ECX618" s="230"/>
      <c r="ECY618" s="230"/>
      <c r="ECZ618" s="230"/>
      <c r="EDA618" s="230"/>
      <c r="EDB618" s="230"/>
      <c r="EDC618" s="230"/>
      <c r="EDD618" s="230"/>
      <c r="EDE618" s="230"/>
      <c r="EDF618" s="230"/>
      <c r="EDG618" s="230"/>
      <c r="EDH618" s="230"/>
      <c r="EDI618" s="230"/>
      <c r="EDJ618" s="230"/>
      <c r="EDK618" s="230"/>
      <c r="EDL618" s="230"/>
      <c r="EDM618" s="230"/>
      <c r="EDN618" s="230"/>
      <c r="EDO618" s="230"/>
      <c r="EDP618" s="230"/>
      <c r="EDQ618" s="230"/>
      <c r="EDR618" s="230"/>
      <c r="EDS618" s="230"/>
      <c r="EDT618" s="230"/>
      <c r="EDU618" s="230"/>
      <c r="EDV618" s="230"/>
      <c r="EDW618" s="230"/>
      <c r="EDX618" s="230"/>
      <c r="EDY618" s="230"/>
      <c r="EDZ618" s="230"/>
      <c r="EEA618" s="230"/>
      <c r="EEB618" s="230"/>
      <c r="EEC618" s="230"/>
      <c r="EED618" s="230"/>
      <c r="EEE618" s="230"/>
      <c r="EEF618" s="230"/>
      <c r="EEG618" s="230"/>
      <c r="EEH618" s="230"/>
      <c r="EEI618" s="230"/>
      <c r="EEJ618" s="230"/>
      <c r="EEK618" s="230"/>
      <c r="EEL618" s="230"/>
      <c r="EEM618" s="230"/>
      <c r="EEN618" s="230"/>
      <c r="EEO618" s="230"/>
      <c r="EEP618" s="230"/>
      <c r="EEQ618" s="230"/>
      <c r="EER618" s="230"/>
      <c r="EES618" s="230"/>
      <c r="EET618" s="230"/>
      <c r="EEU618" s="230"/>
      <c r="EEV618" s="230"/>
      <c r="EEW618" s="230"/>
      <c r="EEX618" s="230"/>
      <c r="EEY618" s="230"/>
      <c r="EEZ618" s="230"/>
      <c r="EFA618" s="230"/>
      <c r="EFB618" s="230"/>
      <c r="EFC618" s="230"/>
      <c r="EFD618" s="230"/>
      <c r="EFE618" s="230"/>
      <c r="EFF618" s="230"/>
      <c r="EFG618" s="230"/>
      <c r="EFH618" s="230"/>
      <c r="EFI618" s="230"/>
      <c r="EFJ618" s="230"/>
      <c r="EFK618" s="230"/>
      <c r="EFL618" s="230"/>
      <c r="EFM618" s="230"/>
      <c r="EFN618" s="230"/>
      <c r="EFO618" s="230"/>
      <c r="EFP618" s="230"/>
      <c r="EFQ618" s="230"/>
      <c r="EFR618" s="230"/>
      <c r="EFS618" s="230"/>
      <c r="EFT618" s="230"/>
      <c r="EFU618" s="230"/>
      <c r="EFV618" s="230"/>
      <c r="EFW618" s="230"/>
      <c r="EFX618" s="230"/>
      <c r="EFY618" s="230"/>
      <c r="EFZ618" s="230"/>
      <c r="EGA618" s="230"/>
      <c r="EGB618" s="230"/>
      <c r="EGC618" s="230"/>
      <c r="EGD618" s="230"/>
      <c r="EGE618" s="230"/>
      <c r="EGF618" s="230"/>
      <c r="EGG618" s="230"/>
      <c r="EGH618" s="230"/>
      <c r="EGI618" s="230"/>
      <c r="EGJ618" s="230"/>
      <c r="EGK618" s="230"/>
      <c r="EGL618" s="230"/>
      <c r="EGM618" s="230"/>
      <c r="EGN618" s="230"/>
      <c r="EGO618" s="230"/>
      <c r="EGP618" s="230"/>
      <c r="EGQ618" s="230"/>
      <c r="EGR618" s="230"/>
      <c r="EGS618" s="230"/>
      <c r="EGT618" s="230"/>
      <c r="EGU618" s="230"/>
      <c r="EGV618" s="230"/>
      <c r="EGW618" s="230"/>
      <c r="EGX618" s="230"/>
      <c r="EGY618" s="230"/>
      <c r="EGZ618" s="230"/>
      <c r="EHA618" s="230"/>
      <c r="EHB618" s="230"/>
      <c r="EHC618" s="230"/>
      <c r="EHD618" s="230"/>
      <c r="EHE618" s="230"/>
      <c r="EHF618" s="230"/>
      <c r="EHG618" s="230"/>
      <c r="EHH618" s="230"/>
      <c r="EHI618" s="230"/>
      <c r="EHJ618" s="230"/>
      <c r="EHK618" s="230"/>
      <c r="EHL618" s="230"/>
      <c r="EHM618" s="230"/>
      <c r="EHN618" s="230"/>
      <c r="EHO618" s="230"/>
      <c r="EHP618" s="230"/>
      <c r="EHQ618" s="230"/>
      <c r="EHR618" s="230"/>
      <c r="EHS618" s="230"/>
      <c r="EHT618" s="230"/>
      <c r="EHU618" s="230"/>
      <c r="EHV618" s="230"/>
      <c r="EHW618" s="230"/>
      <c r="EHX618" s="230"/>
      <c r="EHY618" s="230"/>
      <c r="EHZ618" s="230"/>
      <c r="EIA618" s="230"/>
      <c r="EIB618" s="230"/>
      <c r="EIC618" s="230"/>
      <c r="EID618" s="230"/>
      <c r="EIE618" s="230"/>
      <c r="EIF618" s="230"/>
      <c r="EIG618" s="230"/>
      <c r="EIH618" s="230"/>
      <c r="EII618" s="230"/>
      <c r="EIJ618" s="230"/>
      <c r="EIK618" s="230"/>
      <c r="EIL618" s="230"/>
      <c r="EIM618" s="230"/>
      <c r="EIN618" s="230"/>
      <c r="EIO618" s="230"/>
      <c r="EIP618" s="230"/>
      <c r="EIQ618" s="230"/>
      <c r="EIR618" s="230"/>
      <c r="EIS618" s="230"/>
      <c r="EIT618" s="230"/>
      <c r="EIU618" s="230"/>
      <c r="EIV618" s="230"/>
      <c r="EIW618" s="230"/>
      <c r="EIX618" s="230"/>
      <c r="EIY618" s="230"/>
      <c r="EIZ618" s="230"/>
      <c r="EJA618" s="230"/>
      <c r="EJB618" s="230"/>
      <c r="EJC618" s="230"/>
      <c r="EJD618" s="230"/>
      <c r="EJE618" s="230"/>
      <c r="EJF618" s="230"/>
      <c r="EJG618" s="230"/>
      <c r="EJH618" s="230"/>
      <c r="EJI618" s="230"/>
      <c r="EJJ618" s="230"/>
      <c r="EJK618" s="230"/>
      <c r="EJL618" s="230"/>
      <c r="EJM618" s="230"/>
      <c r="EJN618" s="230"/>
      <c r="EJO618" s="230"/>
      <c r="EJP618" s="230"/>
      <c r="EJQ618" s="230"/>
      <c r="EJR618" s="230"/>
      <c r="EJS618" s="230"/>
      <c r="EJT618" s="230"/>
      <c r="EJU618" s="230"/>
      <c r="EJV618" s="230"/>
      <c r="EJW618" s="230"/>
      <c r="EJX618" s="230"/>
      <c r="EJY618" s="230"/>
      <c r="EJZ618" s="230"/>
      <c r="EKA618" s="230"/>
      <c r="EKB618" s="230"/>
      <c r="EKC618" s="230"/>
      <c r="EKD618" s="230"/>
      <c r="EKE618" s="230"/>
      <c r="EKF618" s="230"/>
      <c r="EKG618" s="230"/>
      <c r="EKH618" s="230"/>
      <c r="EKI618" s="230"/>
      <c r="EKJ618" s="230"/>
      <c r="EKK618" s="230"/>
      <c r="EKL618" s="230"/>
      <c r="EKM618" s="230"/>
      <c r="EKN618" s="230"/>
      <c r="EKO618" s="230"/>
      <c r="EKP618" s="230"/>
      <c r="EKQ618" s="230"/>
      <c r="EKR618" s="230"/>
      <c r="EKS618" s="230"/>
      <c r="EKT618" s="230"/>
      <c r="EKU618" s="230"/>
      <c r="EKV618" s="230"/>
      <c r="EKW618" s="230"/>
      <c r="EKX618" s="230"/>
      <c r="EKY618" s="230"/>
      <c r="EKZ618" s="230"/>
      <c r="ELA618" s="230"/>
      <c r="ELB618" s="230"/>
      <c r="ELC618" s="230"/>
      <c r="ELD618" s="230"/>
      <c r="ELE618" s="230"/>
      <c r="ELF618" s="230"/>
      <c r="ELG618" s="230"/>
      <c r="ELH618" s="230"/>
      <c r="ELI618" s="230"/>
      <c r="ELJ618" s="230"/>
      <c r="ELK618" s="230"/>
      <c r="ELL618" s="230"/>
      <c r="ELM618" s="230"/>
      <c r="ELN618" s="230"/>
      <c r="ELO618" s="230"/>
      <c r="ELP618" s="230"/>
      <c r="ELQ618" s="230"/>
      <c r="ELR618" s="230"/>
      <c r="ELS618" s="230"/>
      <c r="ELT618" s="230"/>
      <c r="ELU618" s="230"/>
      <c r="ELV618" s="230"/>
      <c r="ELW618" s="230"/>
      <c r="ELX618" s="230"/>
      <c r="ELY618" s="230"/>
      <c r="ELZ618" s="230"/>
      <c r="EMA618" s="230"/>
      <c r="EMB618" s="230"/>
      <c r="EMC618" s="230"/>
      <c r="EMD618" s="230"/>
      <c r="EME618" s="230"/>
      <c r="EMF618" s="230"/>
      <c r="EMG618" s="230"/>
      <c r="EMH618" s="230"/>
      <c r="EMI618" s="230"/>
      <c r="EMJ618" s="230"/>
      <c r="EMK618" s="230"/>
      <c r="EML618" s="230"/>
      <c r="EMM618" s="230"/>
      <c r="EMN618" s="230"/>
      <c r="EMO618" s="230"/>
      <c r="EMP618" s="230"/>
      <c r="EMQ618" s="230"/>
      <c r="EMR618" s="230"/>
      <c r="EMS618" s="230"/>
      <c r="EMT618" s="230"/>
      <c r="EMU618" s="230"/>
      <c r="EMV618" s="230"/>
      <c r="EMW618" s="230"/>
      <c r="EMX618" s="230"/>
      <c r="EMY618" s="230"/>
      <c r="EMZ618" s="230"/>
      <c r="ENA618" s="230"/>
      <c r="ENB618" s="230"/>
      <c r="ENC618" s="230"/>
      <c r="END618" s="230"/>
      <c r="ENE618" s="230"/>
      <c r="ENF618" s="230"/>
      <c r="ENG618" s="230"/>
      <c r="ENH618" s="230"/>
      <c r="ENI618" s="230"/>
      <c r="ENJ618" s="230"/>
      <c r="ENK618" s="230"/>
      <c r="ENL618" s="230"/>
      <c r="ENM618" s="230"/>
      <c r="ENN618" s="230"/>
      <c r="ENO618" s="230"/>
      <c r="ENP618" s="230"/>
      <c r="ENQ618" s="230"/>
      <c r="ENR618" s="230"/>
      <c r="ENS618" s="230"/>
      <c r="ENT618" s="230"/>
      <c r="ENU618" s="230"/>
      <c r="ENV618" s="230"/>
      <c r="ENW618" s="230"/>
      <c r="ENX618" s="230"/>
      <c r="ENY618" s="230"/>
      <c r="ENZ618" s="230"/>
      <c r="EOA618" s="230"/>
      <c r="EOB618" s="230"/>
      <c r="EOC618" s="230"/>
      <c r="EOD618" s="230"/>
      <c r="EOE618" s="230"/>
      <c r="EOF618" s="230"/>
      <c r="EOG618" s="230"/>
      <c r="EOH618" s="230"/>
      <c r="EOI618" s="230"/>
      <c r="EOJ618" s="230"/>
      <c r="EOK618" s="230"/>
      <c r="EOL618" s="230"/>
      <c r="EOM618" s="230"/>
      <c r="EON618" s="230"/>
      <c r="EOO618" s="230"/>
      <c r="EOP618" s="230"/>
      <c r="EOQ618" s="230"/>
      <c r="EOR618" s="230"/>
      <c r="EOS618" s="230"/>
      <c r="EOT618" s="230"/>
      <c r="EOU618" s="230"/>
      <c r="EOV618" s="230"/>
      <c r="EOW618" s="230"/>
      <c r="EOX618" s="230"/>
      <c r="EOY618" s="230"/>
      <c r="EOZ618" s="230"/>
      <c r="EPA618" s="230"/>
      <c r="EPB618" s="230"/>
      <c r="EPC618" s="230"/>
      <c r="EPD618" s="230"/>
      <c r="EPE618" s="230"/>
      <c r="EPF618" s="230"/>
      <c r="EPG618" s="230"/>
      <c r="EPH618" s="230"/>
      <c r="EPI618" s="230"/>
      <c r="EPJ618" s="230"/>
      <c r="EPK618" s="230"/>
      <c r="EPL618" s="230"/>
      <c r="EPM618" s="230"/>
      <c r="EPN618" s="230"/>
      <c r="EPO618" s="230"/>
      <c r="EPP618" s="230"/>
      <c r="EPQ618" s="230"/>
      <c r="EPR618" s="230"/>
      <c r="EPS618" s="230"/>
      <c r="EPT618" s="230"/>
      <c r="EPU618" s="230"/>
      <c r="EPV618" s="230"/>
      <c r="EPW618" s="230"/>
      <c r="EPX618" s="230"/>
      <c r="EPY618" s="230"/>
      <c r="EPZ618" s="230"/>
      <c r="EQA618" s="230"/>
      <c r="EQB618" s="230"/>
      <c r="EQC618" s="230"/>
      <c r="EQD618" s="230"/>
      <c r="EQE618" s="230"/>
      <c r="EQF618" s="230"/>
      <c r="EQG618" s="230"/>
      <c r="EQH618" s="230"/>
      <c r="EQI618" s="230"/>
      <c r="EQJ618" s="230"/>
      <c r="EQK618" s="230"/>
      <c r="EQL618" s="230"/>
      <c r="EQM618" s="230"/>
      <c r="EQN618" s="230"/>
      <c r="EQO618" s="230"/>
      <c r="EQP618" s="230"/>
      <c r="EQQ618" s="230"/>
      <c r="EQR618" s="230"/>
      <c r="EQS618" s="230"/>
      <c r="EQT618" s="230"/>
      <c r="EQU618" s="230"/>
      <c r="EQV618" s="230"/>
      <c r="EQW618" s="230"/>
      <c r="EQX618" s="230"/>
      <c r="EQY618" s="230"/>
      <c r="EQZ618" s="230"/>
      <c r="ERA618" s="230"/>
      <c r="ERB618" s="230"/>
      <c r="ERC618" s="230"/>
      <c r="ERD618" s="230"/>
      <c r="ERE618" s="230"/>
      <c r="ERF618" s="230"/>
      <c r="ERG618" s="230"/>
      <c r="ERH618" s="230"/>
      <c r="ERI618" s="230"/>
      <c r="ERJ618" s="230"/>
      <c r="ERK618" s="230"/>
      <c r="ERL618" s="230"/>
      <c r="ERM618" s="230"/>
      <c r="ERN618" s="230"/>
      <c r="ERO618" s="230"/>
      <c r="ERP618" s="230"/>
      <c r="ERQ618" s="230"/>
      <c r="ERR618" s="230"/>
      <c r="ERS618" s="230"/>
      <c r="ERT618" s="230"/>
      <c r="ERU618" s="230"/>
      <c r="ERV618" s="230"/>
      <c r="ERW618" s="230"/>
      <c r="ERX618" s="230"/>
      <c r="ERY618" s="230"/>
      <c r="ERZ618" s="230"/>
      <c r="ESA618" s="230"/>
      <c r="ESB618" s="230"/>
      <c r="ESC618" s="230"/>
      <c r="ESD618" s="230"/>
      <c r="ESE618" s="230"/>
      <c r="ESF618" s="230"/>
      <c r="ESG618" s="230"/>
      <c r="ESH618" s="230"/>
      <c r="ESI618" s="230"/>
      <c r="ESJ618" s="230"/>
      <c r="ESK618" s="230"/>
      <c r="ESL618" s="230"/>
      <c r="ESM618" s="230"/>
      <c r="ESN618" s="230"/>
      <c r="ESO618" s="230"/>
      <c r="ESP618" s="230"/>
      <c r="ESQ618" s="230"/>
      <c r="ESR618" s="230"/>
      <c r="ESS618" s="230"/>
      <c r="EST618" s="230"/>
      <c r="ESU618" s="230"/>
      <c r="ESV618" s="230"/>
      <c r="ESW618" s="230"/>
      <c r="ESX618" s="230"/>
      <c r="ESY618" s="230"/>
      <c r="ESZ618" s="230"/>
      <c r="ETA618" s="230"/>
      <c r="ETB618" s="230"/>
      <c r="ETC618" s="230"/>
      <c r="ETD618" s="230"/>
      <c r="ETE618" s="230"/>
      <c r="ETF618" s="230"/>
      <c r="ETG618" s="230"/>
      <c r="ETH618" s="230"/>
      <c r="ETI618" s="230"/>
      <c r="ETJ618" s="230"/>
      <c r="ETK618" s="230"/>
      <c r="ETL618" s="230"/>
      <c r="ETM618" s="230"/>
      <c r="ETN618" s="230"/>
      <c r="ETO618" s="230"/>
      <c r="ETP618" s="230"/>
      <c r="ETQ618" s="230"/>
      <c r="ETR618" s="230"/>
      <c r="ETS618" s="230"/>
      <c r="ETT618" s="230"/>
      <c r="ETU618" s="230"/>
      <c r="ETV618" s="230"/>
      <c r="ETW618" s="230"/>
      <c r="ETX618" s="230"/>
      <c r="ETY618" s="230"/>
      <c r="ETZ618" s="230"/>
      <c r="EUA618" s="230"/>
      <c r="EUB618" s="230"/>
      <c r="EUC618" s="230"/>
      <c r="EUD618" s="230"/>
      <c r="EUE618" s="230"/>
      <c r="EUF618" s="230"/>
      <c r="EUG618" s="230"/>
      <c r="EUH618" s="230"/>
      <c r="EUI618" s="230"/>
      <c r="EUJ618" s="230"/>
      <c r="EUK618" s="230"/>
      <c r="EUL618" s="230"/>
      <c r="EUM618" s="230"/>
      <c r="EUN618" s="230"/>
      <c r="EUO618" s="230"/>
      <c r="EUP618" s="230"/>
      <c r="EUQ618" s="230"/>
      <c r="EUR618" s="230"/>
      <c r="EUS618" s="230"/>
      <c r="EUT618" s="230"/>
      <c r="EUU618" s="230"/>
      <c r="EUV618" s="230"/>
      <c r="EUW618" s="230"/>
      <c r="EUX618" s="230"/>
      <c r="EUY618" s="230"/>
      <c r="EUZ618" s="230"/>
      <c r="EVA618" s="230"/>
      <c r="EVB618" s="230"/>
      <c r="EVC618" s="230"/>
      <c r="EVD618" s="230"/>
      <c r="EVE618" s="230"/>
      <c r="EVF618" s="230"/>
      <c r="EVG618" s="230"/>
      <c r="EVH618" s="230"/>
      <c r="EVI618" s="230"/>
      <c r="EVJ618" s="230"/>
      <c r="EVK618" s="230"/>
      <c r="EVL618" s="230"/>
      <c r="EVM618" s="230"/>
      <c r="EVN618" s="230"/>
      <c r="EVO618" s="230"/>
      <c r="EVP618" s="230"/>
      <c r="EVQ618" s="230"/>
      <c r="EVR618" s="230"/>
      <c r="EVS618" s="230"/>
      <c r="EVT618" s="230"/>
      <c r="EVU618" s="230"/>
      <c r="EVV618" s="230"/>
      <c r="EVW618" s="230"/>
      <c r="EVX618" s="230"/>
      <c r="EVY618" s="230"/>
      <c r="EVZ618" s="230"/>
      <c r="EWA618" s="230"/>
      <c r="EWB618" s="230"/>
      <c r="EWC618" s="230"/>
      <c r="EWD618" s="230"/>
      <c r="EWE618" s="230"/>
      <c r="EWF618" s="230"/>
      <c r="EWG618" s="230"/>
      <c r="EWH618" s="230"/>
      <c r="EWI618" s="230"/>
      <c r="EWJ618" s="230"/>
      <c r="EWK618" s="230"/>
      <c r="EWL618" s="230"/>
      <c r="EWM618" s="230"/>
      <c r="EWN618" s="230"/>
      <c r="EWO618" s="230"/>
      <c r="EWP618" s="230"/>
      <c r="EWQ618" s="230"/>
      <c r="EWR618" s="230"/>
      <c r="EWS618" s="230"/>
      <c r="EWT618" s="230"/>
      <c r="EWU618" s="230"/>
      <c r="EWV618" s="230"/>
      <c r="EWW618" s="230"/>
      <c r="EWX618" s="230"/>
      <c r="EWY618" s="230"/>
      <c r="EWZ618" s="230"/>
      <c r="EXA618" s="230"/>
      <c r="EXB618" s="230"/>
      <c r="EXC618" s="230"/>
      <c r="EXD618" s="230"/>
      <c r="EXE618" s="230"/>
      <c r="EXF618" s="230"/>
      <c r="EXG618" s="230"/>
      <c r="EXH618" s="230"/>
      <c r="EXI618" s="230"/>
      <c r="EXJ618" s="230"/>
      <c r="EXK618" s="230"/>
      <c r="EXL618" s="230"/>
      <c r="EXM618" s="230"/>
      <c r="EXN618" s="230"/>
      <c r="EXO618" s="230"/>
      <c r="EXP618" s="230"/>
      <c r="EXQ618" s="230"/>
      <c r="EXR618" s="230"/>
      <c r="EXS618" s="230"/>
      <c r="EXT618" s="230"/>
      <c r="EXU618" s="230"/>
      <c r="EXV618" s="230"/>
      <c r="EXW618" s="230"/>
      <c r="EXX618" s="230"/>
      <c r="EXY618" s="230"/>
      <c r="EXZ618" s="230"/>
      <c r="EYA618" s="230"/>
      <c r="EYB618" s="230"/>
      <c r="EYC618" s="230"/>
      <c r="EYD618" s="230"/>
      <c r="EYE618" s="230"/>
      <c r="EYF618" s="230"/>
      <c r="EYG618" s="230"/>
      <c r="EYH618" s="230"/>
      <c r="EYI618" s="230"/>
      <c r="EYJ618" s="230"/>
      <c r="EYK618" s="230"/>
      <c r="EYL618" s="230"/>
      <c r="EYM618" s="230"/>
      <c r="EYN618" s="230"/>
      <c r="EYO618" s="230"/>
      <c r="EYP618" s="230"/>
      <c r="EYQ618" s="230"/>
      <c r="EYR618" s="230"/>
      <c r="EYS618" s="230"/>
      <c r="EYT618" s="230"/>
      <c r="EYU618" s="230"/>
      <c r="EYV618" s="230"/>
      <c r="EYW618" s="230"/>
      <c r="EYX618" s="230"/>
      <c r="EYY618" s="230"/>
      <c r="EYZ618" s="230"/>
      <c r="EZA618" s="230"/>
      <c r="EZB618" s="230"/>
      <c r="EZC618" s="230"/>
      <c r="EZD618" s="230"/>
      <c r="EZE618" s="230"/>
      <c r="EZF618" s="230"/>
      <c r="EZG618" s="230"/>
      <c r="EZH618" s="230"/>
      <c r="EZI618" s="230"/>
      <c r="EZJ618" s="230"/>
      <c r="EZK618" s="230"/>
      <c r="EZL618" s="230"/>
      <c r="EZM618" s="230"/>
      <c r="EZN618" s="230"/>
      <c r="EZO618" s="230"/>
      <c r="EZP618" s="230"/>
      <c r="EZQ618" s="230"/>
      <c r="EZR618" s="230"/>
      <c r="EZS618" s="230"/>
      <c r="EZT618" s="230"/>
      <c r="EZU618" s="230"/>
      <c r="EZV618" s="230"/>
      <c r="EZW618" s="230"/>
      <c r="EZX618" s="230"/>
      <c r="EZY618" s="230"/>
      <c r="EZZ618" s="230"/>
      <c r="FAA618" s="230"/>
      <c r="FAB618" s="230"/>
      <c r="FAC618" s="230"/>
      <c r="FAD618" s="230"/>
      <c r="FAE618" s="230"/>
      <c r="FAF618" s="230"/>
      <c r="FAG618" s="230"/>
      <c r="FAH618" s="230"/>
      <c r="FAI618" s="230"/>
      <c r="FAJ618" s="230"/>
      <c r="FAK618" s="230"/>
      <c r="FAL618" s="230"/>
      <c r="FAM618" s="230"/>
      <c r="FAN618" s="230"/>
      <c r="FAO618" s="230"/>
      <c r="FAP618" s="230"/>
      <c r="FAQ618" s="230"/>
      <c r="FAR618" s="230"/>
      <c r="FAS618" s="230"/>
      <c r="FAT618" s="230"/>
      <c r="FAU618" s="230"/>
      <c r="FAV618" s="230"/>
      <c r="FAW618" s="230"/>
      <c r="FAX618" s="230"/>
      <c r="FAY618" s="230"/>
      <c r="FAZ618" s="230"/>
      <c r="FBA618" s="230"/>
      <c r="FBB618" s="230"/>
      <c r="FBC618" s="230"/>
      <c r="FBD618" s="230"/>
      <c r="FBE618" s="230"/>
      <c r="FBF618" s="230"/>
      <c r="FBG618" s="230"/>
      <c r="FBH618" s="230"/>
      <c r="FBI618" s="230"/>
      <c r="FBJ618" s="230"/>
      <c r="FBK618" s="230"/>
      <c r="FBL618" s="230"/>
      <c r="FBM618" s="230"/>
      <c r="FBN618" s="230"/>
      <c r="FBO618" s="230"/>
      <c r="FBP618" s="230"/>
      <c r="FBQ618" s="230"/>
      <c r="FBR618" s="230"/>
      <c r="FBS618" s="230"/>
      <c r="FBT618" s="230"/>
      <c r="FBU618" s="230"/>
      <c r="FBV618" s="230"/>
      <c r="FBW618" s="230"/>
      <c r="FBX618" s="230"/>
      <c r="FBY618" s="230"/>
      <c r="FBZ618" s="230"/>
      <c r="FCA618" s="230"/>
      <c r="FCB618" s="230"/>
      <c r="FCC618" s="230"/>
      <c r="FCD618" s="230"/>
      <c r="FCE618" s="230"/>
      <c r="FCF618" s="230"/>
      <c r="FCG618" s="230"/>
      <c r="FCH618" s="230"/>
      <c r="FCI618" s="230"/>
      <c r="FCJ618" s="230"/>
      <c r="FCK618" s="230"/>
      <c r="FCL618" s="230"/>
      <c r="FCM618" s="230"/>
      <c r="FCN618" s="230"/>
      <c r="FCO618" s="230"/>
      <c r="FCP618" s="230"/>
      <c r="FCQ618" s="230"/>
      <c r="FCR618" s="230"/>
      <c r="FCS618" s="230"/>
      <c r="FCT618" s="230"/>
      <c r="FCU618" s="230"/>
      <c r="FCV618" s="230"/>
      <c r="FCW618" s="230"/>
      <c r="FCX618" s="230"/>
      <c r="FCY618" s="230"/>
      <c r="FCZ618" s="230"/>
      <c r="FDA618" s="230"/>
      <c r="FDB618" s="230"/>
      <c r="FDC618" s="230"/>
      <c r="FDD618" s="230"/>
      <c r="FDE618" s="230"/>
      <c r="FDF618" s="230"/>
      <c r="FDG618" s="230"/>
      <c r="FDH618" s="230"/>
      <c r="FDI618" s="230"/>
      <c r="FDJ618" s="230"/>
      <c r="FDK618" s="230"/>
      <c r="FDL618" s="230"/>
      <c r="FDM618" s="230"/>
      <c r="FDN618" s="230"/>
      <c r="FDO618" s="230"/>
      <c r="FDP618" s="230"/>
      <c r="FDQ618" s="230"/>
      <c r="FDR618" s="230"/>
      <c r="FDS618" s="230"/>
      <c r="FDT618" s="230"/>
      <c r="FDU618" s="230"/>
      <c r="FDV618" s="230"/>
      <c r="FDW618" s="230"/>
      <c r="FDX618" s="230"/>
      <c r="FDY618" s="230"/>
      <c r="FDZ618" s="230"/>
      <c r="FEA618" s="230"/>
      <c r="FEB618" s="230"/>
      <c r="FEC618" s="230"/>
      <c r="FED618" s="230"/>
      <c r="FEE618" s="230"/>
      <c r="FEF618" s="230"/>
      <c r="FEG618" s="230"/>
      <c r="FEH618" s="230"/>
      <c r="FEI618" s="230"/>
      <c r="FEJ618" s="230"/>
      <c r="FEK618" s="230"/>
      <c r="FEL618" s="230"/>
      <c r="FEM618" s="230"/>
      <c r="FEN618" s="230"/>
      <c r="FEO618" s="230"/>
      <c r="FEP618" s="230"/>
      <c r="FEQ618" s="230"/>
      <c r="FER618" s="230"/>
      <c r="FES618" s="230"/>
      <c r="FET618" s="230"/>
      <c r="FEU618" s="230"/>
      <c r="FEV618" s="230"/>
      <c r="FEW618" s="230"/>
      <c r="FEX618" s="230"/>
      <c r="FEY618" s="230"/>
      <c r="FEZ618" s="230"/>
      <c r="FFA618" s="230"/>
      <c r="FFB618" s="230"/>
      <c r="FFC618" s="230"/>
      <c r="FFD618" s="230"/>
      <c r="FFE618" s="230"/>
      <c r="FFF618" s="230"/>
      <c r="FFG618" s="230"/>
      <c r="FFH618" s="230"/>
      <c r="FFI618" s="230"/>
      <c r="FFJ618" s="230"/>
      <c r="FFK618" s="230"/>
      <c r="FFL618" s="230"/>
      <c r="FFM618" s="230"/>
      <c r="FFN618" s="230"/>
      <c r="FFO618" s="230"/>
      <c r="FFP618" s="230"/>
      <c r="FFQ618" s="230"/>
      <c r="FFR618" s="230"/>
      <c r="FFS618" s="230"/>
      <c r="FFT618" s="230"/>
      <c r="FFU618" s="230"/>
      <c r="FFV618" s="230"/>
      <c r="FFW618" s="230"/>
      <c r="FFX618" s="230"/>
      <c r="FFY618" s="230"/>
      <c r="FFZ618" s="230"/>
      <c r="FGA618" s="230"/>
      <c r="FGB618" s="230"/>
      <c r="FGC618" s="230"/>
      <c r="FGD618" s="230"/>
      <c r="FGE618" s="230"/>
      <c r="FGF618" s="230"/>
      <c r="FGG618" s="230"/>
      <c r="FGH618" s="230"/>
      <c r="FGI618" s="230"/>
      <c r="FGJ618" s="230"/>
      <c r="FGK618" s="230"/>
      <c r="FGL618" s="230"/>
      <c r="FGM618" s="230"/>
      <c r="FGN618" s="230"/>
      <c r="FGO618" s="230"/>
      <c r="FGP618" s="230"/>
      <c r="FGQ618" s="230"/>
      <c r="FGR618" s="230"/>
      <c r="FGS618" s="230"/>
      <c r="FGT618" s="230"/>
      <c r="FGU618" s="230"/>
      <c r="FGV618" s="230"/>
      <c r="FGW618" s="230"/>
      <c r="FGX618" s="230"/>
      <c r="FGY618" s="230"/>
      <c r="FGZ618" s="230"/>
      <c r="FHA618" s="230"/>
      <c r="FHB618" s="230"/>
      <c r="FHC618" s="230"/>
      <c r="FHD618" s="230"/>
      <c r="FHE618" s="230"/>
      <c r="FHF618" s="230"/>
      <c r="FHG618" s="230"/>
      <c r="FHH618" s="230"/>
      <c r="FHI618" s="230"/>
      <c r="FHJ618" s="230"/>
      <c r="FHK618" s="230"/>
      <c r="FHL618" s="230"/>
      <c r="FHM618" s="230"/>
      <c r="FHN618" s="230"/>
      <c r="FHO618" s="230"/>
      <c r="FHP618" s="230"/>
      <c r="FHQ618" s="230"/>
      <c r="FHR618" s="230"/>
      <c r="FHS618" s="230"/>
      <c r="FHT618" s="230"/>
      <c r="FHU618" s="230"/>
      <c r="FHV618" s="230"/>
      <c r="FHW618" s="230"/>
      <c r="FHX618" s="230"/>
      <c r="FHY618" s="230"/>
      <c r="FHZ618" s="230"/>
      <c r="FIA618" s="230"/>
      <c r="FIB618" s="230"/>
      <c r="FIC618" s="230"/>
      <c r="FID618" s="230"/>
      <c r="FIE618" s="230"/>
      <c r="FIF618" s="230"/>
      <c r="FIG618" s="230"/>
      <c r="FIH618" s="230"/>
      <c r="FII618" s="230"/>
      <c r="FIJ618" s="230"/>
      <c r="FIK618" s="230"/>
      <c r="FIL618" s="230"/>
      <c r="FIM618" s="230"/>
      <c r="FIN618" s="230"/>
      <c r="FIO618" s="230"/>
      <c r="FIP618" s="230"/>
      <c r="FIQ618" s="230"/>
      <c r="FIR618" s="230"/>
      <c r="FIS618" s="230"/>
      <c r="FIT618" s="230"/>
      <c r="FIU618" s="230"/>
      <c r="FIV618" s="230"/>
      <c r="FIW618" s="230"/>
      <c r="FIX618" s="230"/>
      <c r="FIY618" s="230"/>
      <c r="FIZ618" s="230"/>
      <c r="FJA618" s="230"/>
      <c r="FJB618" s="230"/>
      <c r="FJC618" s="230"/>
      <c r="FJD618" s="230"/>
      <c r="FJE618" s="230"/>
      <c r="FJF618" s="230"/>
      <c r="FJG618" s="230"/>
      <c r="FJH618" s="230"/>
      <c r="FJI618" s="230"/>
      <c r="FJJ618" s="230"/>
      <c r="FJK618" s="230"/>
      <c r="FJL618" s="230"/>
      <c r="FJM618" s="230"/>
      <c r="FJN618" s="230"/>
      <c r="FJO618" s="230"/>
      <c r="FJP618" s="230"/>
      <c r="FJQ618" s="230"/>
      <c r="FJR618" s="230"/>
      <c r="FJS618" s="230"/>
      <c r="FJT618" s="230"/>
      <c r="FJU618" s="230"/>
      <c r="FJV618" s="230"/>
      <c r="FJW618" s="230"/>
      <c r="FJX618" s="230"/>
      <c r="FJY618" s="230"/>
      <c r="FJZ618" s="230"/>
      <c r="FKA618" s="230"/>
      <c r="FKB618" s="230"/>
      <c r="FKC618" s="230"/>
      <c r="FKD618" s="230"/>
      <c r="FKE618" s="230"/>
      <c r="FKF618" s="230"/>
      <c r="FKG618" s="230"/>
      <c r="FKH618" s="230"/>
      <c r="FKI618" s="230"/>
      <c r="FKJ618" s="230"/>
      <c r="FKK618" s="230"/>
      <c r="FKL618" s="230"/>
      <c r="FKM618" s="230"/>
      <c r="FKN618" s="230"/>
      <c r="FKO618" s="230"/>
      <c r="FKP618" s="230"/>
      <c r="FKQ618" s="230"/>
      <c r="FKR618" s="230"/>
      <c r="FKS618" s="230"/>
      <c r="FKT618" s="230"/>
      <c r="FKU618" s="230"/>
      <c r="FKV618" s="230"/>
      <c r="FKW618" s="230"/>
      <c r="FKX618" s="230"/>
      <c r="FKY618" s="230"/>
      <c r="FKZ618" s="230"/>
      <c r="FLA618" s="230"/>
      <c r="FLB618" s="230"/>
      <c r="FLC618" s="230"/>
      <c r="FLD618" s="230"/>
      <c r="FLE618" s="230"/>
      <c r="FLF618" s="230"/>
      <c r="FLG618" s="230"/>
      <c r="FLH618" s="230"/>
      <c r="FLI618" s="230"/>
      <c r="FLJ618" s="230"/>
      <c r="FLK618" s="230"/>
      <c r="FLL618" s="230"/>
      <c r="FLM618" s="230"/>
      <c r="FLN618" s="230"/>
      <c r="FLO618" s="230"/>
      <c r="FLP618" s="230"/>
      <c r="FLQ618" s="230"/>
      <c r="FLR618" s="230"/>
      <c r="FLS618" s="230"/>
      <c r="FLT618" s="230"/>
      <c r="FLU618" s="230"/>
      <c r="FLV618" s="230"/>
      <c r="FLW618" s="230"/>
      <c r="FLX618" s="230"/>
      <c r="FLY618" s="230"/>
      <c r="FLZ618" s="230"/>
      <c r="FMA618" s="230"/>
      <c r="FMB618" s="230"/>
      <c r="FMC618" s="230"/>
      <c r="FMD618" s="230"/>
      <c r="FME618" s="230"/>
      <c r="FMF618" s="230"/>
      <c r="FMG618" s="230"/>
      <c r="FMH618" s="230"/>
      <c r="FMI618" s="230"/>
      <c r="FMJ618" s="230"/>
      <c r="FMK618" s="230"/>
      <c r="FML618" s="230"/>
      <c r="FMM618" s="230"/>
      <c r="FMN618" s="230"/>
      <c r="FMO618" s="230"/>
      <c r="FMP618" s="230"/>
      <c r="FMQ618" s="230"/>
      <c r="FMR618" s="230"/>
      <c r="FMS618" s="230"/>
      <c r="FMT618" s="230"/>
      <c r="FMU618" s="230"/>
      <c r="FMV618" s="230"/>
      <c r="FMW618" s="230"/>
      <c r="FMX618" s="230"/>
      <c r="FMY618" s="230"/>
      <c r="FMZ618" s="230"/>
      <c r="FNA618" s="230"/>
      <c r="FNB618" s="230"/>
      <c r="FNC618" s="230"/>
      <c r="FND618" s="230"/>
      <c r="FNE618" s="230"/>
      <c r="FNF618" s="230"/>
      <c r="FNG618" s="230"/>
      <c r="FNH618" s="230"/>
      <c r="FNI618" s="230"/>
      <c r="FNJ618" s="230"/>
      <c r="FNK618" s="230"/>
      <c r="FNL618" s="230"/>
      <c r="FNM618" s="230"/>
      <c r="FNN618" s="230"/>
      <c r="FNO618" s="230"/>
      <c r="FNP618" s="230"/>
      <c r="FNQ618" s="230"/>
      <c r="FNR618" s="230"/>
      <c r="FNS618" s="230"/>
      <c r="FNT618" s="230"/>
      <c r="FNU618" s="230"/>
      <c r="FNV618" s="230"/>
      <c r="FNW618" s="230"/>
      <c r="FNX618" s="230"/>
      <c r="FNY618" s="230"/>
      <c r="FNZ618" s="230"/>
      <c r="FOA618" s="230"/>
      <c r="FOB618" s="230"/>
      <c r="FOC618" s="230"/>
      <c r="FOD618" s="230"/>
      <c r="FOE618" s="230"/>
      <c r="FOF618" s="230"/>
      <c r="FOG618" s="230"/>
      <c r="FOH618" s="230"/>
      <c r="FOI618" s="230"/>
      <c r="FOJ618" s="230"/>
      <c r="FOK618" s="230"/>
      <c r="FOL618" s="230"/>
      <c r="FOM618" s="230"/>
      <c r="FON618" s="230"/>
      <c r="FOO618" s="230"/>
      <c r="FOP618" s="230"/>
      <c r="FOQ618" s="230"/>
      <c r="FOR618" s="230"/>
      <c r="FOS618" s="230"/>
      <c r="FOT618" s="230"/>
      <c r="FOU618" s="230"/>
      <c r="FOV618" s="230"/>
      <c r="FOW618" s="230"/>
      <c r="FOX618" s="230"/>
      <c r="FOY618" s="230"/>
      <c r="FOZ618" s="230"/>
      <c r="FPA618" s="230"/>
      <c r="FPB618" s="230"/>
      <c r="FPC618" s="230"/>
      <c r="FPD618" s="230"/>
      <c r="FPE618" s="230"/>
      <c r="FPF618" s="230"/>
      <c r="FPG618" s="230"/>
      <c r="FPH618" s="230"/>
      <c r="FPI618" s="230"/>
      <c r="FPJ618" s="230"/>
      <c r="FPK618" s="230"/>
      <c r="FPL618" s="230"/>
      <c r="FPM618" s="230"/>
      <c r="FPN618" s="230"/>
      <c r="FPO618" s="230"/>
      <c r="FPP618" s="230"/>
      <c r="FPQ618" s="230"/>
      <c r="FPR618" s="230"/>
      <c r="FPS618" s="230"/>
      <c r="FPT618" s="230"/>
      <c r="FPU618" s="230"/>
      <c r="FPV618" s="230"/>
      <c r="FPW618" s="230"/>
      <c r="FPX618" s="230"/>
      <c r="FPY618" s="230"/>
      <c r="FPZ618" s="230"/>
      <c r="FQA618" s="230"/>
      <c r="FQB618" s="230"/>
      <c r="FQC618" s="230"/>
      <c r="FQD618" s="230"/>
      <c r="FQE618" s="230"/>
      <c r="FQF618" s="230"/>
      <c r="FQG618" s="230"/>
      <c r="FQH618" s="230"/>
      <c r="FQI618" s="230"/>
      <c r="FQJ618" s="230"/>
      <c r="FQK618" s="230"/>
      <c r="FQL618" s="230"/>
      <c r="FQM618" s="230"/>
      <c r="FQN618" s="230"/>
      <c r="FQO618" s="230"/>
      <c r="FQP618" s="230"/>
      <c r="FQQ618" s="230"/>
      <c r="FQR618" s="230"/>
      <c r="FQS618" s="230"/>
      <c r="FQT618" s="230"/>
      <c r="FQU618" s="230"/>
      <c r="FQV618" s="230"/>
      <c r="FQW618" s="230"/>
      <c r="FQX618" s="230"/>
      <c r="FQY618" s="230"/>
      <c r="FQZ618" s="230"/>
      <c r="FRA618" s="230"/>
      <c r="FRB618" s="230"/>
      <c r="FRC618" s="230"/>
      <c r="FRD618" s="230"/>
      <c r="FRE618" s="230"/>
      <c r="FRF618" s="230"/>
      <c r="FRG618" s="230"/>
      <c r="FRH618" s="230"/>
      <c r="FRI618" s="230"/>
      <c r="FRJ618" s="230"/>
      <c r="FRK618" s="230"/>
      <c r="FRL618" s="230"/>
      <c r="FRM618" s="230"/>
      <c r="FRN618" s="230"/>
      <c r="FRO618" s="230"/>
      <c r="FRP618" s="230"/>
      <c r="FRQ618" s="230"/>
      <c r="FRR618" s="230"/>
      <c r="FRS618" s="230"/>
      <c r="FRT618" s="230"/>
      <c r="FRU618" s="230"/>
      <c r="FRV618" s="230"/>
      <c r="FRW618" s="230"/>
      <c r="FRX618" s="230"/>
      <c r="FRY618" s="230"/>
      <c r="FRZ618" s="230"/>
      <c r="FSA618" s="230"/>
      <c r="FSB618" s="230"/>
      <c r="FSC618" s="230"/>
      <c r="FSD618" s="230"/>
      <c r="FSE618" s="230"/>
      <c r="FSF618" s="230"/>
      <c r="FSG618" s="230"/>
      <c r="FSH618" s="230"/>
      <c r="FSI618" s="230"/>
      <c r="FSJ618" s="230"/>
      <c r="FSK618" s="230"/>
      <c r="FSL618" s="230"/>
      <c r="FSM618" s="230"/>
      <c r="FSN618" s="230"/>
      <c r="FSO618" s="230"/>
      <c r="FSP618" s="230"/>
      <c r="FSQ618" s="230"/>
      <c r="FSR618" s="230"/>
      <c r="FSS618" s="230"/>
      <c r="FST618" s="230"/>
      <c r="FSU618" s="230"/>
      <c r="FSV618" s="230"/>
      <c r="FSW618" s="230"/>
      <c r="FSX618" s="230"/>
      <c r="FSY618" s="230"/>
      <c r="FSZ618" s="230"/>
      <c r="FTA618" s="230"/>
      <c r="FTB618" s="230"/>
      <c r="FTC618" s="230"/>
      <c r="FTD618" s="230"/>
      <c r="FTE618" s="230"/>
      <c r="FTF618" s="230"/>
      <c r="FTG618" s="230"/>
      <c r="FTH618" s="230"/>
      <c r="FTI618" s="230"/>
      <c r="FTJ618" s="230"/>
      <c r="FTK618" s="230"/>
      <c r="FTL618" s="230"/>
      <c r="FTM618" s="230"/>
      <c r="FTN618" s="230"/>
      <c r="FTO618" s="230"/>
      <c r="FTP618" s="230"/>
      <c r="FTQ618" s="230"/>
      <c r="FTR618" s="230"/>
      <c r="FTS618" s="230"/>
      <c r="FTT618" s="230"/>
      <c r="FTU618" s="230"/>
      <c r="FTV618" s="230"/>
      <c r="FTW618" s="230"/>
      <c r="FTX618" s="230"/>
      <c r="FTY618" s="230"/>
      <c r="FTZ618" s="230"/>
      <c r="FUA618" s="230"/>
      <c r="FUB618" s="230"/>
      <c r="FUC618" s="230"/>
      <c r="FUD618" s="230"/>
      <c r="FUE618" s="230"/>
      <c r="FUF618" s="230"/>
      <c r="FUG618" s="230"/>
      <c r="FUH618" s="230"/>
      <c r="FUI618" s="230"/>
      <c r="FUJ618" s="230"/>
      <c r="FUK618" s="230"/>
      <c r="FUL618" s="230"/>
      <c r="FUM618" s="230"/>
      <c r="FUN618" s="230"/>
      <c r="FUO618" s="230"/>
      <c r="FUP618" s="230"/>
      <c r="FUQ618" s="230"/>
      <c r="FUR618" s="230"/>
      <c r="FUS618" s="230"/>
      <c r="FUT618" s="230"/>
      <c r="FUU618" s="230"/>
      <c r="FUV618" s="230"/>
      <c r="FUW618" s="230"/>
      <c r="FUX618" s="230"/>
      <c r="FUY618" s="230"/>
      <c r="FUZ618" s="230"/>
      <c r="FVA618" s="230"/>
      <c r="FVB618" s="230"/>
      <c r="FVC618" s="230"/>
      <c r="FVD618" s="230"/>
      <c r="FVE618" s="230"/>
      <c r="FVF618" s="230"/>
      <c r="FVG618" s="230"/>
      <c r="FVH618" s="230"/>
      <c r="FVI618" s="230"/>
      <c r="FVJ618" s="230"/>
      <c r="FVK618" s="230"/>
      <c r="FVL618" s="230"/>
      <c r="FVM618" s="230"/>
      <c r="FVN618" s="230"/>
      <c r="FVO618" s="230"/>
      <c r="FVP618" s="230"/>
      <c r="FVQ618" s="230"/>
      <c r="FVR618" s="230"/>
      <c r="FVS618" s="230"/>
      <c r="FVT618" s="230"/>
      <c r="FVU618" s="230"/>
      <c r="FVV618" s="230"/>
      <c r="FVW618" s="230"/>
      <c r="FVX618" s="230"/>
      <c r="FVY618" s="230"/>
      <c r="FVZ618" s="230"/>
      <c r="FWA618" s="230"/>
      <c r="FWB618" s="230"/>
      <c r="FWC618" s="230"/>
      <c r="FWD618" s="230"/>
      <c r="FWE618" s="230"/>
      <c r="FWF618" s="230"/>
      <c r="FWG618" s="230"/>
      <c r="FWH618" s="230"/>
      <c r="FWI618" s="230"/>
      <c r="FWJ618" s="230"/>
      <c r="FWK618" s="230"/>
      <c r="FWL618" s="230"/>
      <c r="FWM618" s="230"/>
      <c r="FWN618" s="230"/>
      <c r="FWO618" s="230"/>
      <c r="FWP618" s="230"/>
      <c r="FWQ618" s="230"/>
      <c r="FWR618" s="230"/>
      <c r="FWS618" s="230"/>
      <c r="FWT618" s="230"/>
      <c r="FWU618" s="230"/>
      <c r="FWV618" s="230"/>
      <c r="FWW618" s="230"/>
      <c r="FWX618" s="230"/>
      <c r="FWY618" s="230"/>
      <c r="FWZ618" s="230"/>
      <c r="FXA618" s="230"/>
      <c r="FXB618" s="230"/>
      <c r="FXC618" s="230"/>
      <c r="FXD618" s="230"/>
      <c r="FXE618" s="230"/>
      <c r="FXF618" s="230"/>
      <c r="FXG618" s="230"/>
      <c r="FXH618" s="230"/>
      <c r="FXI618" s="230"/>
      <c r="FXJ618" s="230"/>
      <c r="FXK618" s="230"/>
      <c r="FXL618" s="230"/>
      <c r="FXM618" s="230"/>
      <c r="FXN618" s="230"/>
      <c r="FXO618" s="230"/>
      <c r="FXP618" s="230"/>
      <c r="FXQ618" s="230"/>
      <c r="FXR618" s="230"/>
      <c r="FXS618" s="230"/>
      <c r="FXT618" s="230"/>
      <c r="FXU618" s="230"/>
      <c r="FXV618" s="230"/>
      <c r="FXW618" s="230"/>
      <c r="FXX618" s="230"/>
      <c r="FXY618" s="230"/>
      <c r="FXZ618" s="230"/>
      <c r="FYA618" s="230"/>
      <c r="FYB618" s="230"/>
      <c r="FYC618" s="230"/>
      <c r="FYD618" s="230"/>
      <c r="FYE618" s="230"/>
      <c r="FYF618" s="230"/>
      <c r="FYG618" s="230"/>
      <c r="FYH618" s="230"/>
      <c r="FYI618" s="230"/>
      <c r="FYJ618" s="230"/>
      <c r="FYK618" s="230"/>
      <c r="FYL618" s="230"/>
      <c r="FYM618" s="230"/>
      <c r="FYN618" s="230"/>
      <c r="FYO618" s="230"/>
      <c r="FYP618" s="230"/>
      <c r="FYQ618" s="230"/>
      <c r="FYR618" s="230"/>
      <c r="FYS618" s="230"/>
      <c r="FYT618" s="230"/>
      <c r="FYU618" s="230"/>
      <c r="FYV618" s="230"/>
      <c r="FYW618" s="230"/>
      <c r="FYX618" s="230"/>
      <c r="FYY618" s="230"/>
      <c r="FYZ618" s="230"/>
      <c r="FZA618" s="230"/>
      <c r="FZB618" s="230"/>
      <c r="FZC618" s="230"/>
      <c r="FZD618" s="230"/>
      <c r="FZE618" s="230"/>
      <c r="FZF618" s="230"/>
      <c r="FZG618" s="230"/>
      <c r="FZH618" s="230"/>
      <c r="FZI618" s="230"/>
      <c r="FZJ618" s="230"/>
      <c r="FZK618" s="230"/>
      <c r="FZL618" s="230"/>
      <c r="FZM618" s="230"/>
      <c r="FZN618" s="230"/>
      <c r="FZO618" s="230"/>
      <c r="FZP618" s="230"/>
      <c r="FZQ618" s="230"/>
      <c r="FZR618" s="230"/>
      <c r="FZS618" s="230"/>
      <c r="FZT618" s="230"/>
      <c r="FZU618" s="230"/>
      <c r="FZV618" s="230"/>
      <c r="FZW618" s="230"/>
      <c r="FZX618" s="230"/>
      <c r="FZY618" s="230"/>
      <c r="FZZ618" s="230"/>
      <c r="GAA618" s="230"/>
      <c r="GAB618" s="230"/>
      <c r="GAC618" s="230"/>
      <c r="GAD618" s="230"/>
      <c r="GAE618" s="230"/>
      <c r="GAF618" s="230"/>
      <c r="GAG618" s="230"/>
      <c r="GAH618" s="230"/>
      <c r="GAI618" s="230"/>
      <c r="GAJ618" s="230"/>
      <c r="GAK618" s="230"/>
      <c r="GAL618" s="230"/>
      <c r="GAM618" s="230"/>
      <c r="GAN618" s="230"/>
      <c r="GAO618" s="230"/>
      <c r="GAP618" s="230"/>
      <c r="GAQ618" s="230"/>
      <c r="GAR618" s="230"/>
      <c r="GAS618" s="230"/>
      <c r="GAT618" s="230"/>
      <c r="GAU618" s="230"/>
      <c r="GAV618" s="230"/>
      <c r="GAW618" s="230"/>
      <c r="GAX618" s="230"/>
      <c r="GAY618" s="230"/>
      <c r="GAZ618" s="230"/>
      <c r="GBA618" s="230"/>
      <c r="GBB618" s="230"/>
      <c r="GBC618" s="230"/>
      <c r="GBD618" s="230"/>
      <c r="GBE618" s="230"/>
      <c r="GBF618" s="230"/>
      <c r="GBG618" s="230"/>
      <c r="GBH618" s="230"/>
      <c r="GBI618" s="230"/>
      <c r="GBJ618" s="230"/>
      <c r="GBK618" s="230"/>
      <c r="GBL618" s="230"/>
      <c r="GBM618" s="230"/>
      <c r="GBN618" s="230"/>
      <c r="GBO618" s="230"/>
      <c r="GBP618" s="230"/>
      <c r="GBQ618" s="230"/>
      <c r="GBR618" s="230"/>
      <c r="GBS618" s="230"/>
      <c r="GBT618" s="230"/>
      <c r="GBU618" s="230"/>
      <c r="GBV618" s="230"/>
      <c r="GBW618" s="230"/>
      <c r="GBX618" s="230"/>
      <c r="GBY618" s="230"/>
      <c r="GBZ618" s="230"/>
      <c r="GCA618" s="230"/>
      <c r="GCB618" s="230"/>
      <c r="GCC618" s="230"/>
      <c r="GCD618" s="230"/>
      <c r="GCE618" s="230"/>
      <c r="GCF618" s="230"/>
      <c r="GCG618" s="230"/>
      <c r="GCH618" s="230"/>
      <c r="GCI618" s="230"/>
      <c r="GCJ618" s="230"/>
      <c r="GCK618" s="230"/>
      <c r="GCL618" s="230"/>
      <c r="GCM618" s="230"/>
      <c r="GCN618" s="230"/>
      <c r="GCO618" s="230"/>
      <c r="GCP618" s="230"/>
      <c r="GCQ618" s="230"/>
      <c r="GCR618" s="230"/>
      <c r="GCS618" s="230"/>
      <c r="GCT618" s="230"/>
      <c r="GCU618" s="230"/>
      <c r="GCV618" s="230"/>
      <c r="GCW618" s="230"/>
      <c r="GCX618" s="230"/>
      <c r="GCY618" s="230"/>
      <c r="GCZ618" s="230"/>
      <c r="GDA618" s="230"/>
      <c r="GDB618" s="230"/>
      <c r="GDC618" s="230"/>
      <c r="GDD618" s="230"/>
      <c r="GDE618" s="230"/>
      <c r="GDF618" s="230"/>
      <c r="GDG618" s="230"/>
      <c r="GDH618" s="230"/>
      <c r="GDI618" s="230"/>
      <c r="GDJ618" s="230"/>
      <c r="GDK618" s="230"/>
      <c r="GDL618" s="230"/>
      <c r="GDM618" s="230"/>
      <c r="GDN618" s="230"/>
      <c r="GDO618" s="230"/>
      <c r="GDP618" s="230"/>
      <c r="GDQ618" s="230"/>
      <c r="GDR618" s="230"/>
      <c r="GDS618" s="230"/>
      <c r="GDT618" s="230"/>
      <c r="GDU618" s="230"/>
      <c r="GDV618" s="230"/>
      <c r="GDW618" s="230"/>
      <c r="GDX618" s="230"/>
      <c r="GDY618" s="230"/>
      <c r="GDZ618" s="230"/>
      <c r="GEA618" s="230"/>
      <c r="GEB618" s="230"/>
      <c r="GEC618" s="230"/>
      <c r="GED618" s="230"/>
      <c r="GEE618" s="230"/>
      <c r="GEF618" s="230"/>
      <c r="GEG618" s="230"/>
      <c r="GEH618" s="230"/>
      <c r="GEI618" s="230"/>
      <c r="GEJ618" s="230"/>
      <c r="GEK618" s="230"/>
      <c r="GEL618" s="230"/>
      <c r="GEM618" s="230"/>
      <c r="GEN618" s="230"/>
      <c r="GEO618" s="230"/>
      <c r="GEP618" s="230"/>
      <c r="GEQ618" s="230"/>
      <c r="GER618" s="230"/>
      <c r="GES618" s="230"/>
      <c r="GET618" s="230"/>
      <c r="GEU618" s="230"/>
      <c r="GEV618" s="230"/>
      <c r="GEW618" s="230"/>
      <c r="GEX618" s="230"/>
      <c r="GEY618" s="230"/>
      <c r="GEZ618" s="230"/>
      <c r="GFA618" s="230"/>
      <c r="GFB618" s="230"/>
      <c r="GFC618" s="230"/>
      <c r="GFD618" s="230"/>
      <c r="GFE618" s="230"/>
      <c r="GFF618" s="230"/>
      <c r="GFG618" s="230"/>
      <c r="GFH618" s="230"/>
      <c r="GFI618" s="230"/>
      <c r="GFJ618" s="230"/>
      <c r="GFK618" s="230"/>
      <c r="GFL618" s="230"/>
      <c r="GFM618" s="230"/>
      <c r="GFN618" s="230"/>
      <c r="GFO618" s="230"/>
      <c r="GFP618" s="230"/>
      <c r="GFQ618" s="230"/>
      <c r="GFR618" s="230"/>
      <c r="GFS618" s="230"/>
      <c r="GFT618" s="230"/>
      <c r="GFU618" s="230"/>
      <c r="GFV618" s="230"/>
      <c r="GFW618" s="230"/>
      <c r="GFX618" s="230"/>
      <c r="GFY618" s="230"/>
      <c r="GFZ618" s="230"/>
      <c r="GGA618" s="230"/>
      <c r="GGB618" s="230"/>
      <c r="GGC618" s="230"/>
      <c r="GGD618" s="230"/>
      <c r="GGE618" s="230"/>
      <c r="GGF618" s="230"/>
      <c r="GGG618" s="230"/>
      <c r="GGH618" s="230"/>
      <c r="GGI618" s="230"/>
      <c r="GGJ618" s="230"/>
      <c r="GGK618" s="230"/>
      <c r="GGL618" s="230"/>
      <c r="GGM618" s="230"/>
      <c r="GGN618" s="230"/>
      <c r="GGO618" s="230"/>
      <c r="GGP618" s="230"/>
      <c r="GGQ618" s="230"/>
      <c r="GGR618" s="230"/>
      <c r="GGS618" s="230"/>
      <c r="GGT618" s="230"/>
      <c r="GGU618" s="230"/>
      <c r="GGV618" s="230"/>
      <c r="GGW618" s="230"/>
      <c r="GGX618" s="230"/>
      <c r="GGY618" s="230"/>
      <c r="GGZ618" s="230"/>
      <c r="GHA618" s="230"/>
      <c r="GHB618" s="230"/>
      <c r="GHC618" s="230"/>
      <c r="GHD618" s="230"/>
      <c r="GHE618" s="230"/>
      <c r="GHF618" s="230"/>
      <c r="GHG618" s="230"/>
      <c r="GHH618" s="230"/>
      <c r="GHI618" s="230"/>
      <c r="GHJ618" s="230"/>
      <c r="GHK618" s="230"/>
      <c r="GHL618" s="230"/>
      <c r="GHM618" s="230"/>
      <c r="GHN618" s="230"/>
      <c r="GHO618" s="230"/>
      <c r="GHP618" s="230"/>
      <c r="GHQ618" s="230"/>
      <c r="GHR618" s="230"/>
      <c r="GHS618" s="230"/>
      <c r="GHT618" s="230"/>
      <c r="GHU618" s="230"/>
      <c r="GHV618" s="230"/>
      <c r="GHW618" s="230"/>
      <c r="GHX618" s="230"/>
      <c r="GHY618" s="230"/>
      <c r="GHZ618" s="230"/>
      <c r="GIA618" s="230"/>
      <c r="GIB618" s="230"/>
      <c r="GIC618" s="230"/>
      <c r="GID618" s="230"/>
      <c r="GIE618" s="230"/>
      <c r="GIF618" s="230"/>
      <c r="GIG618" s="230"/>
      <c r="GIH618" s="230"/>
      <c r="GII618" s="230"/>
      <c r="GIJ618" s="230"/>
      <c r="GIK618" s="230"/>
      <c r="GIL618" s="230"/>
      <c r="GIM618" s="230"/>
      <c r="GIN618" s="230"/>
      <c r="GIO618" s="230"/>
      <c r="GIP618" s="230"/>
      <c r="GIQ618" s="230"/>
      <c r="GIR618" s="230"/>
      <c r="GIS618" s="230"/>
      <c r="GIT618" s="230"/>
      <c r="GIU618" s="230"/>
      <c r="GIV618" s="230"/>
      <c r="GIW618" s="230"/>
      <c r="GIX618" s="230"/>
      <c r="GIY618" s="230"/>
      <c r="GIZ618" s="230"/>
      <c r="GJA618" s="230"/>
      <c r="GJB618" s="230"/>
      <c r="GJC618" s="230"/>
      <c r="GJD618" s="230"/>
      <c r="GJE618" s="230"/>
      <c r="GJF618" s="230"/>
      <c r="GJG618" s="230"/>
      <c r="GJH618" s="230"/>
      <c r="GJI618" s="230"/>
      <c r="GJJ618" s="230"/>
      <c r="GJK618" s="230"/>
      <c r="GJL618" s="230"/>
      <c r="GJM618" s="230"/>
      <c r="GJN618" s="230"/>
      <c r="GJO618" s="230"/>
      <c r="GJP618" s="230"/>
      <c r="GJQ618" s="230"/>
      <c r="GJR618" s="230"/>
      <c r="GJS618" s="230"/>
      <c r="GJT618" s="230"/>
      <c r="GJU618" s="230"/>
      <c r="GJV618" s="230"/>
      <c r="GJW618" s="230"/>
      <c r="GJX618" s="230"/>
      <c r="GJY618" s="230"/>
      <c r="GJZ618" s="230"/>
      <c r="GKA618" s="230"/>
      <c r="GKB618" s="230"/>
      <c r="GKC618" s="230"/>
      <c r="GKD618" s="230"/>
      <c r="GKE618" s="230"/>
      <c r="GKF618" s="230"/>
      <c r="GKG618" s="230"/>
      <c r="GKH618" s="230"/>
      <c r="GKI618" s="230"/>
      <c r="GKJ618" s="230"/>
      <c r="GKK618" s="230"/>
      <c r="GKL618" s="230"/>
      <c r="GKM618" s="230"/>
      <c r="GKN618" s="230"/>
      <c r="GKO618" s="230"/>
      <c r="GKP618" s="230"/>
      <c r="GKQ618" s="230"/>
      <c r="GKR618" s="230"/>
      <c r="GKS618" s="230"/>
      <c r="GKT618" s="230"/>
      <c r="GKU618" s="230"/>
      <c r="GKV618" s="230"/>
      <c r="GKW618" s="230"/>
      <c r="GKX618" s="230"/>
      <c r="GKY618" s="230"/>
      <c r="GKZ618" s="230"/>
      <c r="GLA618" s="230"/>
      <c r="GLB618" s="230"/>
      <c r="GLC618" s="230"/>
      <c r="GLD618" s="230"/>
      <c r="GLE618" s="230"/>
      <c r="GLF618" s="230"/>
      <c r="GLG618" s="230"/>
      <c r="GLH618" s="230"/>
      <c r="GLI618" s="230"/>
      <c r="GLJ618" s="230"/>
      <c r="GLK618" s="230"/>
      <c r="GLL618" s="230"/>
      <c r="GLM618" s="230"/>
      <c r="GLN618" s="230"/>
      <c r="GLO618" s="230"/>
      <c r="GLP618" s="230"/>
      <c r="GLQ618" s="230"/>
      <c r="GLR618" s="230"/>
      <c r="GLS618" s="230"/>
      <c r="GLT618" s="230"/>
      <c r="GLU618" s="230"/>
      <c r="GLV618" s="230"/>
      <c r="GLW618" s="230"/>
      <c r="GLX618" s="230"/>
      <c r="GLY618" s="230"/>
      <c r="GLZ618" s="230"/>
      <c r="GMA618" s="230"/>
      <c r="GMB618" s="230"/>
      <c r="GMC618" s="230"/>
      <c r="GMD618" s="230"/>
      <c r="GME618" s="230"/>
      <c r="GMF618" s="230"/>
      <c r="GMG618" s="230"/>
      <c r="GMH618" s="230"/>
      <c r="GMI618" s="230"/>
      <c r="GMJ618" s="230"/>
      <c r="GMK618" s="230"/>
      <c r="GML618" s="230"/>
      <c r="GMM618" s="230"/>
      <c r="GMN618" s="230"/>
      <c r="GMO618" s="230"/>
      <c r="GMP618" s="230"/>
      <c r="GMQ618" s="230"/>
      <c r="GMR618" s="230"/>
      <c r="GMS618" s="230"/>
      <c r="GMT618" s="230"/>
      <c r="GMU618" s="230"/>
      <c r="GMV618" s="230"/>
      <c r="GMW618" s="230"/>
      <c r="GMX618" s="230"/>
      <c r="GMY618" s="230"/>
      <c r="GMZ618" s="230"/>
      <c r="GNA618" s="230"/>
      <c r="GNB618" s="230"/>
      <c r="GNC618" s="230"/>
      <c r="GND618" s="230"/>
      <c r="GNE618" s="230"/>
      <c r="GNF618" s="230"/>
      <c r="GNG618" s="230"/>
      <c r="GNH618" s="230"/>
      <c r="GNI618" s="230"/>
      <c r="GNJ618" s="230"/>
      <c r="GNK618" s="230"/>
      <c r="GNL618" s="230"/>
      <c r="GNM618" s="230"/>
      <c r="GNN618" s="230"/>
      <c r="GNO618" s="230"/>
      <c r="GNP618" s="230"/>
      <c r="GNQ618" s="230"/>
      <c r="GNR618" s="230"/>
      <c r="GNS618" s="230"/>
      <c r="GNT618" s="230"/>
      <c r="GNU618" s="230"/>
      <c r="GNV618" s="230"/>
      <c r="GNW618" s="230"/>
      <c r="GNX618" s="230"/>
      <c r="GNY618" s="230"/>
      <c r="GNZ618" s="230"/>
      <c r="GOA618" s="230"/>
      <c r="GOB618" s="230"/>
      <c r="GOC618" s="230"/>
      <c r="GOD618" s="230"/>
      <c r="GOE618" s="230"/>
      <c r="GOF618" s="230"/>
      <c r="GOG618" s="230"/>
      <c r="GOH618" s="230"/>
      <c r="GOI618" s="230"/>
      <c r="GOJ618" s="230"/>
      <c r="GOK618" s="230"/>
      <c r="GOL618" s="230"/>
      <c r="GOM618" s="230"/>
      <c r="GON618" s="230"/>
      <c r="GOO618" s="230"/>
      <c r="GOP618" s="230"/>
      <c r="GOQ618" s="230"/>
      <c r="GOR618" s="230"/>
      <c r="GOS618" s="230"/>
      <c r="GOT618" s="230"/>
      <c r="GOU618" s="230"/>
      <c r="GOV618" s="230"/>
      <c r="GOW618" s="230"/>
      <c r="GOX618" s="230"/>
      <c r="GOY618" s="230"/>
      <c r="GOZ618" s="230"/>
      <c r="GPA618" s="230"/>
      <c r="GPB618" s="230"/>
      <c r="GPC618" s="230"/>
      <c r="GPD618" s="230"/>
      <c r="GPE618" s="230"/>
      <c r="GPF618" s="230"/>
      <c r="GPG618" s="230"/>
      <c r="GPH618" s="230"/>
      <c r="GPI618" s="230"/>
      <c r="GPJ618" s="230"/>
      <c r="GPK618" s="230"/>
      <c r="GPL618" s="230"/>
      <c r="GPM618" s="230"/>
      <c r="GPN618" s="230"/>
      <c r="GPO618" s="230"/>
      <c r="GPP618" s="230"/>
      <c r="GPQ618" s="230"/>
      <c r="GPR618" s="230"/>
      <c r="GPS618" s="230"/>
      <c r="GPT618" s="230"/>
      <c r="GPU618" s="230"/>
      <c r="GPV618" s="230"/>
      <c r="GPW618" s="230"/>
      <c r="GPX618" s="230"/>
      <c r="GPY618" s="230"/>
      <c r="GPZ618" s="230"/>
      <c r="GQA618" s="230"/>
      <c r="GQB618" s="230"/>
      <c r="GQC618" s="230"/>
      <c r="GQD618" s="230"/>
      <c r="GQE618" s="230"/>
      <c r="GQF618" s="230"/>
      <c r="GQG618" s="230"/>
      <c r="GQH618" s="230"/>
      <c r="GQI618" s="230"/>
      <c r="GQJ618" s="230"/>
      <c r="GQK618" s="230"/>
      <c r="GQL618" s="230"/>
      <c r="GQM618" s="230"/>
      <c r="GQN618" s="230"/>
      <c r="GQO618" s="230"/>
      <c r="GQP618" s="230"/>
      <c r="GQQ618" s="230"/>
      <c r="GQR618" s="230"/>
      <c r="GQS618" s="230"/>
      <c r="GQT618" s="230"/>
      <c r="GQU618" s="230"/>
      <c r="GQV618" s="230"/>
      <c r="GQW618" s="230"/>
      <c r="GQX618" s="230"/>
      <c r="GQY618" s="230"/>
      <c r="GQZ618" s="230"/>
      <c r="GRA618" s="230"/>
      <c r="GRB618" s="230"/>
      <c r="GRC618" s="230"/>
      <c r="GRD618" s="230"/>
      <c r="GRE618" s="230"/>
      <c r="GRF618" s="230"/>
      <c r="GRG618" s="230"/>
      <c r="GRH618" s="230"/>
      <c r="GRI618" s="230"/>
      <c r="GRJ618" s="230"/>
      <c r="GRK618" s="230"/>
      <c r="GRL618" s="230"/>
      <c r="GRM618" s="230"/>
      <c r="GRN618" s="230"/>
      <c r="GRO618" s="230"/>
      <c r="GRP618" s="230"/>
      <c r="GRQ618" s="230"/>
      <c r="GRR618" s="230"/>
      <c r="GRS618" s="230"/>
      <c r="GRT618" s="230"/>
      <c r="GRU618" s="230"/>
      <c r="GRV618" s="230"/>
      <c r="GRW618" s="230"/>
      <c r="GRX618" s="230"/>
      <c r="GRY618" s="230"/>
      <c r="GRZ618" s="230"/>
      <c r="GSA618" s="230"/>
      <c r="GSB618" s="230"/>
      <c r="GSC618" s="230"/>
      <c r="GSD618" s="230"/>
      <c r="GSE618" s="230"/>
      <c r="GSF618" s="230"/>
      <c r="GSG618" s="230"/>
      <c r="GSH618" s="230"/>
      <c r="GSI618" s="230"/>
      <c r="GSJ618" s="230"/>
      <c r="GSK618" s="230"/>
      <c r="GSL618" s="230"/>
      <c r="GSM618" s="230"/>
      <c r="GSN618" s="230"/>
      <c r="GSO618" s="230"/>
      <c r="GSP618" s="230"/>
      <c r="GSQ618" s="230"/>
      <c r="GSR618" s="230"/>
      <c r="GSS618" s="230"/>
      <c r="GST618" s="230"/>
      <c r="GSU618" s="230"/>
      <c r="GSV618" s="230"/>
      <c r="GSW618" s="230"/>
      <c r="GSX618" s="230"/>
      <c r="GSY618" s="230"/>
      <c r="GSZ618" s="230"/>
      <c r="GTA618" s="230"/>
      <c r="GTB618" s="230"/>
      <c r="GTC618" s="230"/>
      <c r="GTD618" s="230"/>
      <c r="GTE618" s="230"/>
      <c r="GTF618" s="230"/>
      <c r="GTG618" s="230"/>
      <c r="GTH618" s="230"/>
      <c r="GTI618" s="230"/>
      <c r="GTJ618" s="230"/>
      <c r="GTK618" s="230"/>
      <c r="GTL618" s="230"/>
      <c r="GTM618" s="230"/>
      <c r="GTN618" s="230"/>
      <c r="GTO618" s="230"/>
      <c r="GTP618" s="230"/>
      <c r="GTQ618" s="230"/>
      <c r="GTR618" s="230"/>
      <c r="GTS618" s="230"/>
      <c r="GTT618" s="230"/>
      <c r="GTU618" s="230"/>
      <c r="GTV618" s="230"/>
      <c r="GTW618" s="230"/>
      <c r="GTX618" s="230"/>
      <c r="GTY618" s="230"/>
      <c r="GTZ618" s="230"/>
      <c r="GUA618" s="230"/>
      <c r="GUB618" s="230"/>
      <c r="GUC618" s="230"/>
      <c r="GUD618" s="230"/>
      <c r="GUE618" s="230"/>
      <c r="GUF618" s="230"/>
      <c r="GUG618" s="230"/>
      <c r="GUH618" s="230"/>
      <c r="GUI618" s="230"/>
      <c r="GUJ618" s="230"/>
      <c r="GUK618" s="230"/>
      <c r="GUL618" s="230"/>
      <c r="GUM618" s="230"/>
      <c r="GUN618" s="230"/>
      <c r="GUO618" s="230"/>
      <c r="GUP618" s="230"/>
      <c r="GUQ618" s="230"/>
      <c r="GUR618" s="230"/>
      <c r="GUS618" s="230"/>
      <c r="GUT618" s="230"/>
      <c r="GUU618" s="230"/>
      <c r="GUV618" s="230"/>
      <c r="GUW618" s="230"/>
      <c r="GUX618" s="230"/>
      <c r="GUY618" s="230"/>
      <c r="GUZ618" s="230"/>
      <c r="GVA618" s="230"/>
      <c r="GVB618" s="230"/>
      <c r="GVC618" s="230"/>
      <c r="GVD618" s="230"/>
      <c r="GVE618" s="230"/>
      <c r="GVF618" s="230"/>
      <c r="GVG618" s="230"/>
      <c r="GVH618" s="230"/>
      <c r="GVI618" s="230"/>
      <c r="GVJ618" s="230"/>
      <c r="GVK618" s="230"/>
      <c r="GVL618" s="230"/>
      <c r="GVM618" s="230"/>
      <c r="GVN618" s="230"/>
      <c r="GVO618" s="230"/>
      <c r="GVP618" s="230"/>
      <c r="GVQ618" s="230"/>
      <c r="GVR618" s="230"/>
      <c r="GVS618" s="230"/>
      <c r="GVT618" s="230"/>
      <c r="GVU618" s="230"/>
      <c r="GVV618" s="230"/>
      <c r="GVW618" s="230"/>
      <c r="GVX618" s="230"/>
      <c r="GVY618" s="230"/>
      <c r="GVZ618" s="230"/>
      <c r="GWA618" s="230"/>
      <c r="GWB618" s="230"/>
      <c r="GWC618" s="230"/>
      <c r="GWD618" s="230"/>
      <c r="GWE618" s="230"/>
      <c r="GWF618" s="230"/>
      <c r="GWG618" s="230"/>
      <c r="GWH618" s="230"/>
      <c r="GWI618" s="230"/>
      <c r="GWJ618" s="230"/>
      <c r="GWK618" s="230"/>
      <c r="GWL618" s="230"/>
      <c r="GWM618" s="230"/>
      <c r="GWN618" s="230"/>
      <c r="GWO618" s="230"/>
      <c r="GWP618" s="230"/>
      <c r="GWQ618" s="230"/>
      <c r="GWR618" s="230"/>
      <c r="GWS618" s="230"/>
      <c r="GWT618" s="230"/>
      <c r="GWU618" s="230"/>
      <c r="GWV618" s="230"/>
      <c r="GWW618" s="230"/>
      <c r="GWX618" s="230"/>
      <c r="GWY618" s="230"/>
      <c r="GWZ618" s="230"/>
      <c r="GXA618" s="230"/>
      <c r="GXB618" s="230"/>
      <c r="GXC618" s="230"/>
      <c r="GXD618" s="230"/>
      <c r="GXE618" s="230"/>
      <c r="GXF618" s="230"/>
      <c r="GXG618" s="230"/>
      <c r="GXH618" s="230"/>
      <c r="GXI618" s="230"/>
      <c r="GXJ618" s="230"/>
      <c r="GXK618" s="230"/>
      <c r="GXL618" s="230"/>
      <c r="GXM618" s="230"/>
      <c r="GXN618" s="230"/>
      <c r="GXO618" s="230"/>
      <c r="GXP618" s="230"/>
      <c r="GXQ618" s="230"/>
      <c r="GXR618" s="230"/>
      <c r="GXS618" s="230"/>
      <c r="GXT618" s="230"/>
      <c r="GXU618" s="230"/>
      <c r="GXV618" s="230"/>
      <c r="GXW618" s="230"/>
      <c r="GXX618" s="230"/>
      <c r="GXY618" s="230"/>
      <c r="GXZ618" s="230"/>
      <c r="GYA618" s="230"/>
      <c r="GYB618" s="230"/>
      <c r="GYC618" s="230"/>
      <c r="GYD618" s="230"/>
      <c r="GYE618" s="230"/>
      <c r="GYF618" s="230"/>
      <c r="GYG618" s="230"/>
      <c r="GYH618" s="230"/>
      <c r="GYI618" s="230"/>
      <c r="GYJ618" s="230"/>
      <c r="GYK618" s="230"/>
      <c r="GYL618" s="230"/>
      <c r="GYM618" s="230"/>
      <c r="GYN618" s="230"/>
      <c r="GYO618" s="230"/>
      <c r="GYP618" s="230"/>
      <c r="GYQ618" s="230"/>
      <c r="GYR618" s="230"/>
      <c r="GYS618" s="230"/>
      <c r="GYT618" s="230"/>
      <c r="GYU618" s="230"/>
      <c r="GYV618" s="230"/>
      <c r="GYW618" s="230"/>
      <c r="GYX618" s="230"/>
      <c r="GYY618" s="230"/>
      <c r="GYZ618" s="230"/>
      <c r="GZA618" s="230"/>
      <c r="GZB618" s="230"/>
      <c r="GZC618" s="230"/>
      <c r="GZD618" s="230"/>
      <c r="GZE618" s="230"/>
      <c r="GZF618" s="230"/>
      <c r="GZG618" s="230"/>
      <c r="GZH618" s="230"/>
      <c r="GZI618" s="230"/>
      <c r="GZJ618" s="230"/>
      <c r="GZK618" s="230"/>
      <c r="GZL618" s="230"/>
      <c r="GZM618" s="230"/>
      <c r="GZN618" s="230"/>
      <c r="GZO618" s="230"/>
      <c r="GZP618" s="230"/>
      <c r="GZQ618" s="230"/>
      <c r="GZR618" s="230"/>
      <c r="GZS618" s="230"/>
      <c r="GZT618" s="230"/>
      <c r="GZU618" s="230"/>
      <c r="GZV618" s="230"/>
      <c r="GZW618" s="230"/>
      <c r="GZX618" s="230"/>
      <c r="GZY618" s="230"/>
      <c r="GZZ618" s="230"/>
      <c r="HAA618" s="230"/>
      <c r="HAB618" s="230"/>
      <c r="HAC618" s="230"/>
      <c r="HAD618" s="230"/>
      <c r="HAE618" s="230"/>
      <c r="HAF618" s="230"/>
      <c r="HAG618" s="230"/>
      <c r="HAH618" s="230"/>
      <c r="HAI618" s="230"/>
      <c r="HAJ618" s="230"/>
      <c r="HAK618" s="230"/>
      <c r="HAL618" s="230"/>
      <c r="HAM618" s="230"/>
      <c r="HAN618" s="230"/>
      <c r="HAO618" s="230"/>
      <c r="HAP618" s="230"/>
      <c r="HAQ618" s="230"/>
      <c r="HAR618" s="230"/>
      <c r="HAS618" s="230"/>
      <c r="HAT618" s="230"/>
      <c r="HAU618" s="230"/>
      <c r="HAV618" s="230"/>
      <c r="HAW618" s="230"/>
      <c r="HAX618" s="230"/>
      <c r="HAY618" s="230"/>
      <c r="HAZ618" s="230"/>
      <c r="HBA618" s="230"/>
      <c r="HBB618" s="230"/>
      <c r="HBC618" s="230"/>
      <c r="HBD618" s="230"/>
      <c r="HBE618" s="230"/>
      <c r="HBF618" s="230"/>
      <c r="HBG618" s="230"/>
      <c r="HBH618" s="230"/>
      <c r="HBI618" s="230"/>
      <c r="HBJ618" s="230"/>
      <c r="HBK618" s="230"/>
      <c r="HBL618" s="230"/>
      <c r="HBM618" s="230"/>
      <c r="HBN618" s="230"/>
      <c r="HBO618" s="230"/>
      <c r="HBP618" s="230"/>
      <c r="HBQ618" s="230"/>
      <c r="HBR618" s="230"/>
      <c r="HBS618" s="230"/>
      <c r="HBT618" s="230"/>
      <c r="HBU618" s="230"/>
      <c r="HBV618" s="230"/>
      <c r="HBW618" s="230"/>
      <c r="HBX618" s="230"/>
      <c r="HBY618" s="230"/>
      <c r="HBZ618" s="230"/>
      <c r="HCA618" s="230"/>
      <c r="HCB618" s="230"/>
      <c r="HCC618" s="230"/>
      <c r="HCD618" s="230"/>
      <c r="HCE618" s="230"/>
      <c r="HCF618" s="230"/>
      <c r="HCG618" s="230"/>
      <c r="HCH618" s="230"/>
      <c r="HCI618" s="230"/>
      <c r="HCJ618" s="230"/>
      <c r="HCK618" s="230"/>
      <c r="HCL618" s="230"/>
      <c r="HCM618" s="230"/>
      <c r="HCN618" s="230"/>
      <c r="HCO618" s="230"/>
      <c r="HCP618" s="230"/>
      <c r="HCQ618" s="230"/>
      <c r="HCR618" s="230"/>
      <c r="HCS618" s="230"/>
      <c r="HCT618" s="230"/>
      <c r="HCU618" s="230"/>
      <c r="HCV618" s="230"/>
      <c r="HCW618" s="230"/>
      <c r="HCX618" s="230"/>
      <c r="HCY618" s="230"/>
      <c r="HCZ618" s="230"/>
      <c r="HDA618" s="230"/>
      <c r="HDB618" s="230"/>
      <c r="HDC618" s="230"/>
      <c r="HDD618" s="230"/>
      <c r="HDE618" s="230"/>
      <c r="HDF618" s="230"/>
      <c r="HDG618" s="230"/>
      <c r="HDH618" s="230"/>
      <c r="HDI618" s="230"/>
      <c r="HDJ618" s="230"/>
      <c r="HDK618" s="230"/>
      <c r="HDL618" s="230"/>
      <c r="HDM618" s="230"/>
      <c r="HDN618" s="230"/>
      <c r="HDO618" s="230"/>
      <c r="HDP618" s="230"/>
      <c r="HDQ618" s="230"/>
      <c r="HDR618" s="230"/>
      <c r="HDS618" s="230"/>
      <c r="HDT618" s="230"/>
      <c r="HDU618" s="230"/>
      <c r="HDV618" s="230"/>
      <c r="HDW618" s="230"/>
      <c r="HDX618" s="230"/>
      <c r="HDY618" s="230"/>
      <c r="HDZ618" s="230"/>
      <c r="HEA618" s="230"/>
      <c r="HEB618" s="230"/>
      <c r="HEC618" s="230"/>
      <c r="HED618" s="230"/>
      <c r="HEE618" s="230"/>
      <c r="HEF618" s="230"/>
      <c r="HEG618" s="230"/>
      <c r="HEH618" s="230"/>
      <c r="HEI618" s="230"/>
      <c r="HEJ618" s="230"/>
      <c r="HEK618" s="230"/>
      <c r="HEL618" s="230"/>
      <c r="HEM618" s="230"/>
      <c r="HEN618" s="230"/>
      <c r="HEO618" s="230"/>
      <c r="HEP618" s="230"/>
      <c r="HEQ618" s="230"/>
      <c r="HER618" s="230"/>
      <c r="HES618" s="230"/>
      <c r="HET618" s="230"/>
      <c r="HEU618" s="230"/>
      <c r="HEV618" s="230"/>
      <c r="HEW618" s="230"/>
      <c r="HEX618" s="230"/>
      <c r="HEY618" s="230"/>
      <c r="HEZ618" s="230"/>
      <c r="HFA618" s="230"/>
      <c r="HFB618" s="230"/>
      <c r="HFC618" s="230"/>
      <c r="HFD618" s="230"/>
      <c r="HFE618" s="230"/>
      <c r="HFF618" s="230"/>
      <c r="HFG618" s="230"/>
      <c r="HFH618" s="230"/>
      <c r="HFI618" s="230"/>
      <c r="HFJ618" s="230"/>
      <c r="HFK618" s="230"/>
      <c r="HFL618" s="230"/>
      <c r="HFM618" s="230"/>
      <c r="HFN618" s="230"/>
      <c r="HFO618" s="230"/>
      <c r="HFP618" s="230"/>
      <c r="HFQ618" s="230"/>
      <c r="HFR618" s="230"/>
      <c r="HFS618" s="230"/>
      <c r="HFT618" s="230"/>
      <c r="HFU618" s="230"/>
      <c r="HFV618" s="230"/>
      <c r="HFW618" s="230"/>
      <c r="HFX618" s="230"/>
      <c r="HFY618" s="230"/>
      <c r="HFZ618" s="230"/>
      <c r="HGA618" s="230"/>
      <c r="HGB618" s="230"/>
      <c r="HGC618" s="230"/>
      <c r="HGD618" s="230"/>
      <c r="HGE618" s="230"/>
      <c r="HGF618" s="230"/>
      <c r="HGG618" s="230"/>
      <c r="HGH618" s="230"/>
      <c r="HGI618" s="230"/>
      <c r="HGJ618" s="230"/>
      <c r="HGK618" s="230"/>
      <c r="HGL618" s="230"/>
      <c r="HGM618" s="230"/>
      <c r="HGN618" s="230"/>
      <c r="HGO618" s="230"/>
      <c r="HGP618" s="230"/>
      <c r="HGQ618" s="230"/>
      <c r="HGR618" s="230"/>
      <c r="HGS618" s="230"/>
      <c r="HGT618" s="230"/>
      <c r="HGU618" s="230"/>
      <c r="HGV618" s="230"/>
      <c r="HGW618" s="230"/>
      <c r="HGX618" s="230"/>
      <c r="HGY618" s="230"/>
      <c r="HGZ618" s="230"/>
      <c r="HHA618" s="230"/>
      <c r="HHB618" s="230"/>
      <c r="HHC618" s="230"/>
      <c r="HHD618" s="230"/>
      <c r="HHE618" s="230"/>
      <c r="HHF618" s="230"/>
      <c r="HHG618" s="230"/>
      <c r="HHH618" s="230"/>
      <c r="HHI618" s="230"/>
      <c r="HHJ618" s="230"/>
      <c r="HHK618" s="230"/>
      <c r="HHL618" s="230"/>
      <c r="HHM618" s="230"/>
      <c r="HHN618" s="230"/>
      <c r="HHO618" s="230"/>
      <c r="HHP618" s="230"/>
      <c r="HHQ618" s="230"/>
      <c r="HHR618" s="230"/>
      <c r="HHS618" s="230"/>
      <c r="HHT618" s="230"/>
      <c r="HHU618" s="230"/>
      <c r="HHV618" s="230"/>
      <c r="HHW618" s="230"/>
      <c r="HHX618" s="230"/>
      <c r="HHY618" s="230"/>
      <c r="HHZ618" s="230"/>
      <c r="HIA618" s="230"/>
      <c r="HIB618" s="230"/>
      <c r="HIC618" s="230"/>
      <c r="HID618" s="230"/>
      <c r="HIE618" s="230"/>
      <c r="HIF618" s="230"/>
      <c r="HIG618" s="230"/>
      <c r="HIH618" s="230"/>
      <c r="HII618" s="230"/>
      <c r="HIJ618" s="230"/>
      <c r="HIK618" s="230"/>
      <c r="HIL618" s="230"/>
      <c r="HIM618" s="230"/>
      <c r="HIN618" s="230"/>
      <c r="HIO618" s="230"/>
      <c r="HIP618" s="230"/>
      <c r="HIQ618" s="230"/>
      <c r="HIR618" s="230"/>
      <c r="HIS618" s="230"/>
      <c r="HIT618" s="230"/>
      <c r="HIU618" s="230"/>
      <c r="HIV618" s="230"/>
      <c r="HIW618" s="230"/>
      <c r="HIX618" s="230"/>
      <c r="HIY618" s="230"/>
      <c r="HIZ618" s="230"/>
      <c r="HJA618" s="230"/>
      <c r="HJB618" s="230"/>
      <c r="HJC618" s="230"/>
      <c r="HJD618" s="230"/>
      <c r="HJE618" s="230"/>
      <c r="HJF618" s="230"/>
      <c r="HJG618" s="230"/>
      <c r="HJH618" s="230"/>
      <c r="HJI618" s="230"/>
      <c r="HJJ618" s="230"/>
      <c r="HJK618" s="230"/>
      <c r="HJL618" s="230"/>
      <c r="HJM618" s="230"/>
      <c r="HJN618" s="230"/>
      <c r="HJO618" s="230"/>
      <c r="HJP618" s="230"/>
      <c r="HJQ618" s="230"/>
      <c r="HJR618" s="230"/>
      <c r="HJS618" s="230"/>
      <c r="HJT618" s="230"/>
      <c r="HJU618" s="230"/>
      <c r="HJV618" s="230"/>
      <c r="HJW618" s="230"/>
      <c r="HJX618" s="230"/>
      <c r="HJY618" s="230"/>
      <c r="HJZ618" s="230"/>
      <c r="HKA618" s="230"/>
      <c r="HKB618" s="230"/>
      <c r="HKC618" s="230"/>
      <c r="HKD618" s="230"/>
      <c r="HKE618" s="230"/>
      <c r="HKF618" s="230"/>
      <c r="HKG618" s="230"/>
      <c r="HKH618" s="230"/>
      <c r="HKI618" s="230"/>
      <c r="HKJ618" s="230"/>
      <c r="HKK618" s="230"/>
      <c r="HKL618" s="230"/>
      <c r="HKM618" s="230"/>
      <c r="HKN618" s="230"/>
      <c r="HKO618" s="230"/>
      <c r="HKP618" s="230"/>
      <c r="HKQ618" s="230"/>
      <c r="HKR618" s="230"/>
      <c r="HKS618" s="230"/>
      <c r="HKT618" s="230"/>
      <c r="HKU618" s="230"/>
      <c r="HKV618" s="230"/>
      <c r="HKW618" s="230"/>
      <c r="HKX618" s="230"/>
      <c r="HKY618" s="230"/>
      <c r="HKZ618" s="230"/>
      <c r="HLA618" s="230"/>
      <c r="HLB618" s="230"/>
      <c r="HLC618" s="230"/>
      <c r="HLD618" s="230"/>
      <c r="HLE618" s="230"/>
      <c r="HLF618" s="230"/>
      <c r="HLG618" s="230"/>
      <c r="HLH618" s="230"/>
      <c r="HLI618" s="230"/>
      <c r="HLJ618" s="230"/>
      <c r="HLK618" s="230"/>
      <c r="HLL618" s="230"/>
      <c r="HLM618" s="230"/>
      <c r="HLN618" s="230"/>
      <c r="HLO618" s="230"/>
      <c r="HLP618" s="230"/>
      <c r="HLQ618" s="230"/>
      <c r="HLR618" s="230"/>
      <c r="HLS618" s="230"/>
      <c r="HLT618" s="230"/>
      <c r="HLU618" s="230"/>
      <c r="HLV618" s="230"/>
      <c r="HLW618" s="230"/>
      <c r="HLX618" s="230"/>
      <c r="HLY618" s="230"/>
      <c r="HLZ618" s="230"/>
      <c r="HMA618" s="230"/>
      <c r="HMB618" s="230"/>
      <c r="HMC618" s="230"/>
      <c r="HMD618" s="230"/>
      <c r="HME618" s="230"/>
      <c r="HMF618" s="230"/>
      <c r="HMG618" s="230"/>
      <c r="HMH618" s="230"/>
      <c r="HMI618" s="230"/>
      <c r="HMJ618" s="230"/>
      <c r="HMK618" s="230"/>
      <c r="HML618" s="230"/>
      <c r="HMM618" s="230"/>
      <c r="HMN618" s="230"/>
      <c r="HMO618" s="230"/>
      <c r="HMP618" s="230"/>
      <c r="HMQ618" s="230"/>
      <c r="HMR618" s="230"/>
      <c r="HMS618" s="230"/>
      <c r="HMT618" s="230"/>
      <c r="HMU618" s="230"/>
      <c r="HMV618" s="230"/>
      <c r="HMW618" s="230"/>
      <c r="HMX618" s="230"/>
      <c r="HMY618" s="230"/>
      <c r="HMZ618" s="230"/>
      <c r="HNA618" s="230"/>
      <c r="HNB618" s="230"/>
      <c r="HNC618" s="230"/>
      <c r="HND618" s="230"/>
      <c r="HNE618" s="230"/>
      <c r="HNF618" s="230"/>
      <c r="HNG618" s="230"/>
      <c r="HNH618" s="230"/>
      <c r="HNI618" s="230"/>
      <c r="HNJ618" s="230"/>
      <c r="HNK618" s="230"/>
      <c r="HNL618" s="230"/>
      <c r="HNM618" s="230"/>
      <c r="HNN618" s="230"/>
      <c r="HNO618" s="230"/>
      <c r="HNP618" s="230"/>
      <c r="HNQ618" s="230"/>
      <c r="HNR618" s="230"/>
      <c r="HNS618" s="230"/>
      <c r="HNT618" s="230"/>
      <c r="HNU618" s="230"/>
      <c r="HNV618" s="230"/>
      <c r="HNW618" s="230"/>
      <c r="HNX618" s="230"/>
      <c r="HNY618" s="230"/>
      <c r="HNZ618" s="230"/>
      <c r="HOA618" s="230"/>
      <c r="HOB618" s="230"/>
      <c r="HOC618" s="230"/>
      <c r="HOD618" s="230"/>
      <c r="HOE618" s="230"/>
      <c r="HOF618" s="230"/>
      <c r="HOG618" s="230"/>
      <c r="HOH618" s="230"/>
      <c r="HOI618" s="230"/>
      <c r="HOJ618" s="230"/>
      <c r="HOK618" s="230"/>
      <c r="HOL618" s="230"/>
      <c r="HOM618" s="230"/>
      <c r="HON618" s="230"/>
      <c r="HOO618" s="230"/>
      <c r="HOP618" s="230"/>
      <c r="HOQ618" s="230"/>
      <c r="HOR618" s="230"/>
      <c r="HOS618" s="230"/>
      <c r="HOT618" s="230"/>
      <c r="HOU618" s="230"/>
      <c r="HOV618" s="230"/>
      <c r="HOW618" s="230"/>
      <c r="HOX618" s="230"/>
      <c r="HOY618" s="230"/>
      <c r="HOZ618" s="230"/>
      <c r="HPA618" s="230"/>
      <c r="HPB618" s="230"/>
      <c r="HPC618" s="230"/>
      <c r="HPD618" s="230"/>
      <c r="HPE618" s="230"/>
      <c r="HPF618" s="230"/>
      <c r="HPG618" s="230"/>
      <c r="HPH618" s="230"/>
      <c r="HPI618" s="230"/>
      <c r="HPJ618" s="230"/>
      <c r="HPK618" s="230"/>
      <c r="HPL618" s="230"/>
      <c r="HPM618" s="230"/>
      <c r="HPN618" s="230"/>
      <c r="HPO618" s="230"/>
      <c r="HPP618" s="230"/>
      <c r="HPQ618" s="230"/>
      <c r="HPR618" s="230"/>
      <c r="HPS618" s="230"/>
      <c r="HPT618" s="230"/>
      <c r="HPU618" s="230"/>
      <c r="HPV618" s="230"/>
      <c r="HPW618" s="230"/>
      <c r="HPX618" s="230"/>
      <c r="HPY618" s="230"/>
      <c r="HPZ618" s="230"/>
      <c r="HQA618" s="230"/>
      <c r="HQB618" s="230"/>
      <c r="HQC618" s="230"/>
      <c r="HQD618" s="230"/>
      <c r="HQE618" s="230"/>
      <c r="HQF618" s="230"/>
      <c r="HQG618" s="230"/>
      <c r="HQH618" s="230"/>
      <c r="HQI618" s="230"/>
      <c r="HQJ618" s="230"/>
      <c r="HQK618" s="230"/>
      <c r="HQL618" s="230"/>
      <c r="HQM618" s="230"/>
      <c r="HQN618" s="230"/>
      <c r="HQO618" s="230"/>
      <c r="HQP618" s="230"/>
      <c r="HQQ618" s="230"/>
      <c r="HQR618" s="230"/>
      <c r="HQS618" s="230"/>
      <c r="HQT618" s="230"/>
      <c r="HQU618" s="230"/>
      <c r="HQV618" s="230"/>
      <c r="HQW618" s="230"/>
      <c r="HQX618" s="230"/>
      <c r="HQY618" s="230"/>
      <c r="HQZ618" s="230"/>
      <c r="HRA618" s="230"/>
      <c r="HRB618" s="230"/>
      <c r="HRC618" s="230"/>
      <c r="HRD618" s="230"/>
      <c r="HRE618" s="230"/>
      <c r="HRF618" s="230"/>
      <c r="HRG618" s="230"/>
      <c r="HRH618" s="230"/>
      <c r="HRI618" s="230"/>
      <c r="HRJ618" s="230"/>
      <c r="HRK618" s="230"/>
      <c r="HRL618" s="230"/>
      <c r="HRM618" s="230"/>
      <c r="HRN618" s="230"/>
      <c r="HRO618" s="230"/>
      <c r="HRP618" s="230"/>
      <c r="HRQ618" s="230"/>
      <c r="HRR618" s="230"/>
      <c r="HRS618" s="230"/>
      <c r="HRT618" s="230"/>
      <c r="HRU618" s="230"/>
      <c r="HRV618" s="230"/>
      <c r="HRW618" s="230"/>
      <c r="HRX618" s="230"/>
      <c r="HRY618" s="230"/>
      <c r="HRZ618" s="230"/>
      <c r="HSA618" s="230"/>
      <c r="HSB618" s="230"/>
      <c r="HSC618" s="230"/>
      <c r="HSD618" s="230"/>
      <c r="HSE618" s="230"/>
      <c r="HSF618" s="230"/>
      <c r="HSG618" s="230"/>
      <c r="HSH618" s="230"/>
      <c r="HSI618" s="230"/>
      <c r="HSJ618" s="230"/>
      <c r="HSK618" s="230"/>
      <c r="HSL618" s="230"/>
      <c r="HSM618" s="230"/>
      <c r="HSN618" s="230"/>
      <c r="HSO618" s="230"/>
      <c r="HSP618" s="230"/>
      <c r="HSQ618" s="230"/>
      <c r="HSR618" s="230"/>
      <c r="HSS618" s="230"/>
      <c r="HST618" s="230"/>
      <c r="HSU618" s="230"/>
      <c r="HSV618" s="230"/>
      <c r="HSW618" s="230"/>
      <c r="HSX618" s="230"/>
      <c r="HSY618" s="230"/>
      <c r="HSZ618" s="230"/>
      <c r="HTA618" s="230"/>
      <c r="HTB618" s="230"/>
      <c r="HTC618" s="230"/>
      <c r="HTD618" s="230"/>
      <c r="HTE618" s="230"/>
      <c r="HTF618" s="230"/>
      <c r="HTG618" s="230"/>
      <c r="HTH618" s="230"/>
      <c r="HTI618" s="230"/>
      <c r="HTJ618" s="230"/>
      <c r="HTK618" s="230"/>
      <c r="HTL618" s="230"/>
      <c r="HTM618" s="230"/>
      <c r="HTN618" s="230"/>
      <c r="HTO618" s="230"/>
      <c r="HTP618" s="230"/>
      <c r="HTQ618" s="230"/>
      <c r="HTR618" s="230"/>
      <c r="HTS618" s="230"/>
      <c r="HTT618" s="230"/>
      <c r="HTU618" s="230"/>
      <c r="HTV618" s="230"/>
      <c r="HTW618" s="230"/>
      <c r="HTX618" s="230"/>
      <c r="HTY618" s="230"/>
      <c r="HTZ618" s="230"/>
      <c r="HUA618" s="230"/>
      <c r="HUB618" s="230"/>
      <c r="HUC618" s="230"/>
      <c r="HUD618" s="230"/>
      <c r="HUE618" s="230"/>
      <c r="HUF618" s="230"/>
      <c r="HUG618" s="230"/>
      <c r="HUH618" s="230"/>
      <c r="HUI618" s="230"/>
      <c r="HUJ618" s="230"/>
      <c r="HUK618" s="230"/>
      <c r="HUL618" s="230"/>
      <c r="HUM618" s="230"/>
      <c r="HUN618" s="230"/>
      <c r="HUO618" s="230"/>
      <c r="HUP618" s="230"/>
      <c r="HUQ618" s="230"/>
      <c r="HUR618" s="230"/>
      <c r="HUS618" s="230"/>
      <c r="HUT618" s="230"/>
      <c r="HUU618" s="230"/>
      <c r="HUV618" s="230"/>
      <c r="HUW618" s="230"/>
      <c r="HUX618" s="230"/>
      <c r="HUY618" s="230"/>
      <c r="HUZ618" s="230"/>
      <c r="HVA618" s="230"/>
      <c r="HVB618" s="230"/>
      <c r="HVC618" s="230"/>
      <c r="HVD618" s="230"/>
      <c r="HVE618" s="230"/>
      <c r="HVF618" s="230"/>
      <c r="HVG618" s="230"/>
      <c r="HVH618" s="230"/>
      <c r="HVI618" s="230"/>
      <c r="HVJ618" s="230"/>
      <c r="HVK618" s="230"/>
      <c r="HVL618" s="230"/>
      <c r="HVM618" s="230"/>
      <c r="HVN618" s="230"/>
      <c r="HVO618" s="230"/>
      <c r="HVP618" s="230"/>
      <c r="HVQ618" s="230"/>
      <c r="HVR618" s="230"/>
      <c r="HVS618" s="230"/>
      <c r="HVT618" s="230"/>
      <c r="HVU618" s="230"/>
      <c r="HVV618" s="230"/>
      <c r="HVW618" s="230"/>
      <c r="HVX618" s="230"/>
      <c r="HVY618" s="230"/>
      <c r="HVZ618" s="230"/>
      <c r="HWA618" s="230"/>
      <c r="HWB618" s="230"/>
      <c r="HWC618" s="230"/>
      <c r="HWD618" s="230"/>
      <c r="HWE618" s="230"/>
      <c r="HWF618" s="230"/>
      <c r="HWG618" s="230"/>
      <c r="HWH618" s="230"/>
      <c r="HWI618" s="230"/>
      <c r="HWJ618" s="230"/>
      <c r="HWK618" s="230"/>
      <c r="HWL618" s="230"/>
      <c r="HWM618" s="230"/>
      <c r="HWN618" s="230"/>
      <c r="HWO618" s="230"/>
      <c r="HWP618" s="230"/>
      <c r="HWQ618" s="230"/>
      <c r="HWR618" s="230"/>
      <c r="HWS618" s="230"/>
      <c r="HWT618" s="230"/>
      <c r="HWU618" s="230"/>
      <c r="HWV618" s="230"/>
      <c r="HWW618" s="230"/>
      <c r="HWX618" s="230"/>
      <c r="HWY618" s="230"/>
      <c r="HWZ618" s="230"/>
      <c r="HXA618" s="230"/>
      <c r="HXB618" s="230"/>
      <c r="HXC618" s="230"/>
      <c r="HXD618" s="230"/>
      <c r="HXE618" s="230"/>
      <c r="HXF618" s="230"/>
      <c r="HXG618" s="230"/>
      <c r="HXH618" s="230"/>
      <c r="HXI618" s="230"/>
      <c r="HXJ618" s="230"/>
      <c r="HXK618" s="230"/>
      <c r="HXL618" s="230"/>
      <c r="HXM618" s="230"/>
      <c r="HXN618" s="230"/>
      <c r="HXO618" s="230"/>
      <c r="HXP618" s="230"/>
      <c r="HXQ618" s="230"/>
      <c r="HXR618" s="230"/>
      <c r="HXS618" s="230"/>
      <c r="HXT618" s="230"/>
      <c r="HXU618" s="230"/>
      <c r="HXV618" s="230"/>
      <c r="HXW618" s="230"/>
      <c r="HXX618" s="230"/>
      <c r="HXY618" s="230"/>
      <c r="HXZ618" s="230"/>
      <c r="HYA618" s="230"/>
      <c r="HYB618" s="230"/>
      <c r="HYC618" s="230"/>
      <c r="HYD618" s="230"/>
      <c r="HYE618" s="230"/>
      <c r="HYF618" s="230"/>
      <c r="HYG618" s="230"/>
      <c r="HYH618" s="230"/>
      <c r="HYI618" s="230"/>
      <c r="HYJ618" s="230"/>
      <c r="HYK618" s="230"/>
      <c r="HYL618" s="230"/>
      <c r="HYM618" s="230"/>
      <c r="HYN618" s="230"/>
      <c r="HYO618" s="230"/>
      <c r="HYP618" s="230"/>
      <c r="HYQ618" s="230"/>
      <c r="HYR618" s="230"/>
      <c r="HYS618" s="230"/>
      <c r="HYT618" s="230"/>
      <c r="HYU618" s="230"/>
      <c r="HYV618" s="230"/>
      <c r="HYW618" s="230"/>
      <c r="HYX618" s="230"/>
      <c r="HYY618" s="230"/>
      <c r="HYZ618" s="230"/>
      <c r="HZA618" s="230"/>
      <c r="HZB618" s="230"/>
      <c r="HZC618" s="230"/>
      <c r="HZD618" s="230"/>
      <c r="HZE618" s="230"/>
      <c r="HZF618" s="230"/>
      <c r="HZG618" s="230"/>
      <c r="HZH618" s="230"/>
      <c r="HZI618" s="230"/>
      <c r="HZJ618" s="230"/>
      <c r="HZK618" s="230"/>
      <c r="HZL618" s="230"/>
      <c r="HZM618" s="230"/>
      <c r="HZN618" s="230"/>
      <c r="HZO618" s="230"/>
      <c r="HZP618" s="230"/>
      <c r="HZQ618" s="230"/>
      <c r="HZR618" s="230"/>
      <c r="HZS618" s="230"/>
      <c r="HZT618" s="230"/>
      <c r="HZU618" s="230"/>
      <c r="HZV618" s="230"/>
      <c r="HZW618" s="230"/>
      <c r="HZX618" s="230"/>
      <c r="HZY618" s="230"/>
      <c r="HZZ618" s="230"/>
      <c r="IAA618" s="230"/>
      <c r="IAB618" s="230"/>
      <c r="IAC618" s="230"/>
      <c r="IAD618" s="230"/>
      <c r="IAE618" s="230"/>
      <c r="IAF618" s="230"/>
      <c r="IAG618" s="230"/>
      <c r="IAH618" s="230"/>
      <c r="IAI618" s="230"/>
      <c r="IAJ618" s="230"/>
      <c r="IAK618" s="230"/>
      <c r="IAL618" s="230"/>
      <c r="IAM618" s="230"/>
      <c r="IAN618" s="230"/>
      <c r="IAO618" s="230"/>
      <c r="IAP618" s="230"/>
      <c r="IAQ618" s="230"/>
      <c r="IAR618" s="230"/>
      <c r="IAS618" s="230"/>
      <c r="IAT618" s="230"/>
      <c r="IAU618" s="230"/>
      <c r="IAV618" s="230"/>
      <c r="IAW618" s="230"/>
      <c r="IAX618" s="230"/>
      <c r="IAY618" s="230"/>
      <c r="IAZ618" s="230"/>
      <c r="IBA618" s="230"/>
      <c r="IBB618" s="230"/>
      <c r="IBC618" s="230"/>
      <c r="IBD618" s="230"/>
      <c r="IBE618" s="230"/>
      <c r="IBF618" s="230"/>
      <c r="IBG618" s="230"/>
      <c r="IBH618" s="230"/>
      <c r="IBI618" s="230"/>
      <c r="IBJ618" s="230"/>
      <c r="IBK618" s="230"/>
      <c r="IBL618" s="230"/>
      <c r="IBM618" s="230"/>
      <c r="IBN618" s="230"/>
      <c r="IBO618" s="230"/>
      <c r="IBP618" s="230"/>
      <c r="IBQ618" s="230"/>
      <c r="IBR618" s="230"/>
      <c r="IBS618" s="230"/>
      <c r="IBT618" s="230"/>
      <c r="IBU618" s="230"/>
      <c r="IBV618" s="230"/>
      <c r="IBW618" s="230"/>
      <c r="IBX618" s="230"/>
      <c r="IBY618" s="230"/>
      <c r="IBZ618" s="230"/>
      <c r="ICA618" s="230"/>
      <c r="ICB618" s="230"/>
      <c r="ICC618" s="230"/>
      <c r="ICD618" s="230"/>
      <c r="ICE618" s="230"/>
      <c r="ICF618" s="230"/>
      <c r="ICG618" s="230"/>
      <c r="ICH618" s="230"/>
      <c r="ICI618" s="230"/>
      <c r="ICJ618" s="230"/>
      <c r="ICK618" s="230"/>
      <c r="ICL618" s="230"/>
      <c r="ICM618" s="230"/>
      <c r="ICN618" s="230"/>
      <c r="ICO618" s="230"/>
      <c r="ICP618" s="230"/>
      <c r="ICQ618" s="230"/>
      <c r="ICR618" s="230"/>
      <c r="ICS618" s="230"/>
      <c r="ICT618" s="230"/>
      <c r="ICU618" s="230"/>
      <c r="ICV618" s="230"/>
      <c r="ICW618" s="230"/>
      <c r="ICX618" s="230"/>
      <c r="ICY618" s="230"/>
      <c r="ICZ618" s="230"/>
      <c r="IDA618" s="230"/>
      <c r="IDB618" s="230"/>
      <c r="IDC618" s="230"/>
      <c r="IDD618" s="230"/>
      <c r="IDE618" s="230"/>
      <c r="IDF618" s="230"/>
      <c r="IDG618" s="230"/>
      <c r="IDH618" s="230"/>
      <c r="IDI618" s="230"/>
      <c r="IDJ618" s="230"/>
      <c r="IDK618" s="230"/>
      <c r="IDL618" s="230"/>
      <c r="IDM618" s="230"/>
      <c r="IDN618" s="230"/>
      <c r="IDO618" s="230"/>
      <c r="IDP618" s="230"/>
      <c r="IDQ618" s="230"/>
      <c r="IDR618" s="230"/>
      <c r="IDS618" s="230"/>
      <c r="IDT618" s="230"/>
      <c r="IDU618" s="230"/>
      <c r="IDV618" s="230"/>
      <c r="IDW618" s="230"/>
      <c r="IDX618" s="230"/>
      <c r="IDY618" s="230"/>
      <c r="IDZ618" s="230"/>
      <c r="IEA618" s="230"/>
      <c r="IEB618" s="230"/>
      <c r="IEC618" s="230"/>
      <c r="IED618" s="230"/>
      <c r="IEE618" s="230"/>
      <c r="IEF618" s="230"/>
      <c r="IEG618" s="230"/>
      <c r="IEH618" s="230"/>
      <c r="IEI618" s="230"/>
      <c r="IEJ618" s="230"/>
      <c r="IEK618" s="230"/>
      <c r="IEL618" s="230"/>
      <c r="IEM618" s="230"/>
      <c r="IEN618" s="230"/>
      <c r="IEO618" s="230"/>
      <c r="IEP618" s="230"/>
      <c r="IEQ618" s="230"/>
      <c r="IER618" s="230"/>
      <c r="IES618" s="230"/>
      <c r="IET618" s="230"/>
      <c r="IEU618" s="230"/>
      <c r="IEV618" s="230"/>
      <c r="IEW618" s="230"/>
      <c r="IEX618" s="230"/>
      <c r="IEY618" s="230"/>
      <c r="IEZ618" s="230"/>
      <c r="IFA618" s="230"/>
      <c r="IFB618" s="230"/>
      <c r="IFC618" s="230"/>
      <c r="IFD618" s="230"/>
      <c r="IFE618" s="230"/>
      <c r="IFF618" s="230"/>
      <c r="IFG618" s="230"/>
      <c r="IFH618" s="230"/>
      <c r="IFI618" s="230"/>
      <c r="IFJ618" s="230"/>
      <c r="IFK618" s="230"/>
      <c r="IFL618" s="230"/>
      <c r="IFM618" s="230"/>
      <c r="IFN618" s="230"/>
      <c r="IFO618" s="230"/>
      <c r="IFP618" s="230"/>
      <c r="IFQ618" s="230"/>
      <c r="IFR618" s="230"/>
      <c r="IFS618" s="230"/>
      <c r="IFT618" s="230"/>
      <c r="IFU618" s="230"/>
      <c r="IFV618" s="230"/>
      <c r="IFW618" s="230"/>
      <c r="IFX618" s="230"/>
      <c r="IFY618" s="230"/>
      <c r="IFZ618" s="230"/>
      <c r="IGA618" s="230"/>
      <c r="IGB618" s="230"/>
      <c r="IGC618" s="230"/>
      <c r="IGD618" s="230"/>
      <c r="IGE618" s="230"/>
      <c r="IGF618" s="230"/>
      <c r="IGG618" s="230"/>
      <c r="IGH618" s="230"/>
      <c r="IGI618" s="230"/>
      <c r="IGJ618" s="230"/>
      <c r="IGK618" s="230"/>
      <c r="IGL618" s="230"/>
      <c r="IGM618" s="230"/>
      <c r="IGN618" s="230"/>
      <c r="IGO618" s="230"/>
      <c r="IGP618" s="230"/>
      <c r="IGQ618" s="230"/>
      <c r="IGR618" s="230"/>
      <c r="IGS618" s="230"/>
      <c r="IGT618" s="230"/>
      <c r="IGU618" s="230"/>
      <c r="IGV618" s="230"/>
      <c r="IGW618" s="230"/>
      <c r="IGX618" s="230"/>
      <c r="IGY618" s="230"/>
      <c r="IGZ618" s="230"/>
      <c r="IHA618" s="230"/>
      <c r="IHB618" s="230"/>
      <c r="IHC618" s="230"/>
      <c r="IHD618" s="230"/>
      <c r="IHE618" s="230"/>
      <c r="IHF618" s="230"/>
      <c r="IHG618" s="230"/>
      <c r="IHH618" s="230"/>
      <c r="IHI618" s="230"/>
      <c r="IHJ618" s="230"/>
      <c r="IHK618" s="230"/>
      <c r="IHL618" s="230"/>
      <c r="IHM618" s="230"/>
      <c r="IHN618" s="230"/>
      <c r="IHO618" s="230"/>
      <c r="IHP618" s="230"/>
      <c r="IHQ618" s="230"/>
      <c r="IHR618" s="230"/>
      <c r="IHS618" s="230"/>
      <c r="IHT618" s="230"/>
      <c r="IHU618" s="230"/>
      <c r="IHV618" s="230"/>
      <c r="IHW618" s="230"/>
      <c r="IHX618" s="230"/>
      <c r="IHY618" s="230"/>
      <c r="IHZ618" s="230"/>
      <c r="IIA618" s="230"/>
      <c r="IIB618" s="230"/>
      <c r="IIC618" s="230"/>
      <c r="IID618" s="230"/>
      <c r="IIE618" s="230"/>
      <c r="IIF618" s="230"/>
      <c r="IIG618" s="230"/>
      <c r="IIH618" s="230"/>
      <c r="III618" s="230"/>
      <c r="IIJ618" s="230"/>
      <c r="IIK618" s="230"/>
      <c r="IIL618" s="230"/>
      <c r="IIM618" s="230"/>
      <c r="IIN618" s="230"/>
      <c r="IIO618" s="230"/>
      <c r="IIP618" s="230"/>
      <c r="IIQ618" s="230"/>
      <c r="IIR618" s="230"/>
      <c r="IIS618" s="230"/>
      <c r="IIT618" s="230"/>
      <c r="IIU618" s="230"/>
      <c r="IIV618" s="230"/>
      <c r="IIW618" s="230"/>
      <c r="IIX618" s="230"/>
      <c r="IIY618" s="230"/>
      <c r="IIZ618" s="230"/>
      <c r="IJA618" s="230"/>
      <c r="IJB618" s="230"/>
      <c r="IJC618" s="230"/>
      <c r="IJD618" s="230"/>
      <c r="IJE618" s="230"/>
      <c r="IJF618" s="230"/>
      <c r="IJG618" s="230"/>
      <c r="IJH618" s="230"/>
      <c r="IJI618" s="230"/>
      <c r="IJJ618" s="230"/>
      <c r="IJK618" s="230"/>
      <c r="IJL618" s="230"/>
      <c r="IJM618" s="230"/>
      <c r="IJN618" s="230"/>
      <c r="IJO618" s="230"/>
      <c r="IJP618" s="230"/>
      <c r="IJQ618" s="230"/>
      <c r="IJR618" s="230"/>
      <c r="IJS618" s="230"/>
      <c r="IJT618" s="230"/>
      <c r="IJU618" s="230"/>
      <c r="IJV618" s="230"/>
      <c r="IJW618" s="230"/>
      <c r="IJX618" s="230"/>
      <c r="IJY618" s="230"/>
      <c r="IJZ618" s="230"/>
      <c r="IKA618" s="230"/>
      <c r="IKB618" s="230"/>
      <c r="IKC618" s="230"/>
      <c r="IKD618" s="230"/>
      <c r="IKE618" s="230"/>
      <c r="IKF618" s="230"/>
      <c r="IKG618" s="230"/>
      <c r="IKH618" s="230"/>
      <c r="IKI618" s="230"/>
      <c r="IKJ618" s="230"/>
      <c r="IKK618" s="230"/>
      <c r="IKL618" s="230"/>
      <c r="IKM618" s="230"/>
      <c r="IKN618" s="230"/>
      <c r="IKO618" s="230"/>
      <c r="IKP618" s="230"/>
      <c r="IKQ618" s="230"/>
      <c r="IKR618" s="230"/>
      <c r="IKS618" s="230"/>
      <c r="IKT618" s="230"/>
      <c r="IKU618" s="230"/>
      <c r="IKV618" s="230"/>
      <c r="IKW618" s="230"/>
      <c r="IKX618" s="230"/>
      <c r="IKY618" s="230"/>
      <c r="IKZ618" s="230"/>
      <c r="ILA618" s="230"/>
      <c r="ILB618" s="230"/>
      <c r="ILC618" s="230"/>
      <c r="ILD618" s="230"/>
      <c r="ILE618" s="230"/>
      <c r="ILF618" s="230"/>
      <c r="ILG618" s="230"/>
      <c r="ILH618" s="230"/>
      <c r="ILI618" s="230"/>
      <c r="ILJ618" s="230"/>
      <c r="ILK618" s="230"/>
      <c r="ILL618" s="230"/>
      <c r="ILM618" s="230"/>
      <c r="ILN618" s="230"/>
      <c r="ILO618" s="230"/>
      <c r="ILP618" s="230"/>
      <c r="ILQ618" s="230"/>
      <c r="ILR618" s="230"/>
      <c r="ILS618" s="230"/>
      <c r="ILT618" s="230"/>
      <c r="ILU618" s="230"/>
      <c r="ILV618" s="230"/>
      <c r="ILW618" s="230"/>
      <c r="ILX618" s="230"/>
      <c r="ILY618" s="230"/>
      <c r="ILZ618" s="230"/>
      <c r="IMA618" s="230"/>
      <c r="IMB618" s="230"/>
      <c r="IMC618" s="230"/>
      <c r="IMD618" s="230"/>
      <c r="IME618" s="230"/>
      <c r="IMF618" s="230"/>
      <c r="IMG618" s="230"/>
      <c r="IMH618" s="230"/>
      <c r="IMI618" s="230"/>
      <c r="IMJ618" s="230"/>
      <c r="IMK618" s="230"/>
      <c r="IML618" s="230"/>
      <c r="IMM618" s="230"/>
      <c r="IMN618" s="230"/>
      <c r="IMO618" s="230"/>
      <c r="IMP618" s="230"/>
      <c r="IMQ618" s="230"/>
      <c r="IMR618" s="230"/>
      <c r="IMS618" s="230"/>
      <c r="IMT618" s="230"/>
      <c r="IMU618" s="230"/>
      <c r="IMV618" s="230"/>
      <c r="IMW618" s="230"/>
      <c r="IMX618" s="230"/>
      <c r="IMY618" s="230"/>
      <c r="IMZ618" s="230"/>
      <c r="INA618" s="230"/>
      <c r="INB618" s="230"/>
      <c r="INC618" s="230"/>
      <c r="IND618" s="230"/>
      <c r="INE618" s="230"/>
      <c r="INF618" s="230"/>
      <c r="ING618" s="230"/>
      <c r="INH618" s="230"/>
      <c r="INI618" s="230"/>
      <c r="INJ618" s="230"/>
      <c r="INK618" s="230"/>
      <c r="INL618" s="230"/>
      <c r="INM618" s="230"/>
      <c r="INN618" s="230"/>
      <c r="INO618" s="230"/>
      <c r="INP618" s="230"/>
      <c r="INQ618" s="230"/>
      <c r="INR618" s="230"/>
      <c r="INS618" s="230"/>
      <c r="INT618" s="230"/>
      <c r="INU618" s="230"/>
      <c r="INV618" s="230"/>
      <c r="INW618" s="230"/>
      <c r="INX618" s="230"/>
      <c r="INY618" s="230"/>
      <c r="INZ618" s="230"/>
      <c r="IOA618" s="230"/>
      <c r="IOB618" s="230"/>
      <c r="IOC618" s="230"/>
      <c r="IOD618" s="230"/>
      <c r="IOE618" s="230"/>
      <c r="IOF618" s="230"/>
      <c r="IOG618" s="230"/>
      <c r="IOH618" s="230"/>
      <c r="IOI618" s="230"/>
      <c r="IOJ618" s="230"/>
      <c r="IOK618" s="230"/>
      <c r="IOL618" s="230"/>
      <c r="IOM618" s="230"/>
      <c r="ION618" s="230"/>
      <c r="IOO618" s="230"/>
      <c r="IOP618" s="230"/>
      <c r="IOQ618" s="230"/>
      <c r="IOR618" s="230"/>
      <c r="IOS618" s="230"/>
      <c r="IOT618" s="230"/>
      <c r="IOU618" s="230"/>
      <c r="IOV618" s="230"/>
      <c r="IOW618" s="230"/>
      <c r="IOX618" s="230"/>
      <c r="IOY618" s="230"/>
      <c r="IOZ618" s="230"/>
      <c r="IPA618" s="230"/>
      <c r="IPB618" s="230"/>
      <c r="IPC618" s="230"/>
      <c r="IPD618" s="230"/>
      <c r="IPE618" s="230"/>
      <c r="IPF618" s="230"/>
      <c r="IPG618" s="230"/>
      <c r="IPH618" s="230"/>
      <c r="IPI618" s="230"/>
      <c r="IPJ618" s="230"/>
      <c r="IPK618" s="230"/>
      <c r="IPL618" s="230"/>
      <c r="IPM618" s="230"/>
      <c r="IPN618" s="230"/>
      <c r="IPO618" s="230"/>
      <c r="IPP618" s="230"/>
      <c r="IPQ618" s="230"/>
      <c r="IPR618" s="230"/>
      <c r="IPS618" s="230"/>
      <c r="IPT618" s="230"/>
      <c r="IPU618" s="230"/>
      <c r="IPV618" s="230"/>
      <c r="IPW618" s="230"/>
      <c r="IPX618" s="230"/>
      <c r="IPY618" s="230"/>
      <c r="IPZ618" s="230"/>
      <c r="IQA618" s="230"/>
      <c r="IQB618" s="230"/>
      <c r="IQC618" s="230"/>
      <c r="IQD618" s="230"/>
      <c r="IQE618" s="230"/>
      <c r="IQF618" s="230"/>
      <c r="IQG618" s="230"/>
      <c r="IQH618" s="230"/>
      <c r="IQI618" s="230"/>
      <c r="IQJ618" s="230"/>
      <c r="IQK618" s="230"/>
      <c r="IQL618" s="230"/>
      <c r="IQM618" s="230"/>
      <c r="IQN618" s="230"/>
      <c r="IQO618" s="230"/>
      <c r="IQP618" s="230"/>
      <c r="IQQ618" s="230"/>
      <c r="IQR618" s="230"/>
      <c r="IQS618" s="230"/>
      <c r="IQT618" s="230"/>
      <c r="IQU618" s="230"/>
      <c r="IQV618" s="230"/>
      <c r="IQW618" s="230"/>
      <c r="IQX618" s="230"/>
      <c r="IQY618" s="230"/>
      <c r="IQZ618" s="230"/>
      <c r="IRA618" s="230"/>
      <c r="IRB618" s="230"/>
      <c r="IRC618" s="230"/>
      <c r="IRD618" s="230"/>
      <c r="IRE618" s="230"/>
      <c r="IRF618" s="230"/>
      <c r="IRG618" s="230"/>
      <c r="IRH618" s="230"/>
      <c r="IRI618" s="230"/>
      <c r="IRJ618" s="230"/>
      <c r="IRK618" s="230"/>
      <c r="IRL618" s="230"/>
      <c r="IRM618" s="230"/>
      <c r="IRN618" s="230"/>
      <c r="IRO618" s="230"/>
      <c r="IRP618" s="230"/>
      <c r="IRQ618" s="230"/>
      <c r="IRR618" s="230"/>
      <c r="IRS618" s="230"/>
      <c r="IRT618" s="230"/>
      <c r="IRU618" s="230"/>
      <c r="IRV618" s="230"/>
      <c r="IRW618" s="230"/>
      <c r="IRX618" s="230"/>
      <c r="IRY618" s="230"/>
      <c r="IRZ618" s="230"/>
      <c r="ISA618" s="230"/>
      <c r="ISB618" s="230"/>
      <c r="ISC618" s="230"/>
      <c r="ISD618" s="230"/>
      <c r="ISE618" s="230"/>
      <c r="ISF618" s="230"/>
      <c r="ISG618" s="230"/>
      <c r="ISH618" s="230"/>
      <c r="ISI618" s="230"/>
      <c r="ISJ618" s="230"/>
      <c r="ISK618" s="230"/>
      <c r="ISL618" s="230"/>
      <c r="ISM618" s="230"/>
      <c r="ISN618" s="230"/>
      <c r="ISO618" s="230"/>
      <c r="ISP618" s="230"/>
      <c r="ISQ618" s="230"/>
      <c r="ISR618" s="230"/>
      <c r="ISS618" s="230"/>
      <c r="IST618" s="230"/>
      <c r="ISU618" s="230"/>
      <c r="ISV618" s="230"/>
      <c r="ISW618" s="230"/>
      <c r="ISX618" s="230"/>
      <c r="ISY618" s="230"/>
      <c r="ISZ618" s="230"/>
      <c r="ITA618" s="230"/>
      <c r="ITB618" s="230"/>
      <c r="ITC618" s="230"/>
      <c r="ITD618" s="230"/>
      <c r="ITE618" s="230"/>
      <c r="ITF618" s="230"/>
      <c r="ITG618" s="230"/>
      <c r="ITH618" s="230"/>
      <c r="ITI618" s="230"/>
      <c r="ITJ618" s="230"/>
      <c r="ITK618" s="230"/>
      <c r="ITL618" s="230"/>
      <c r="ITM618" s="230"/>
      <c r="ITN618" s="230"/>
      <c r="ITO618" s="230"/>
      <c r="ITP618" s="230"/>
      <c r="ITQ618" s="230"/>
      <c r="ITR618" s="230"/>
      <c r="ITS618" s="230"/>
      <c r="ITT618" s="230"/>
      <c r="ITU618" s="230"/>
      <c r="ITV618" s="230"/>
      <c r="ITW618" s="230"/>
      <c r="ITX618" s="230"/>
      <c r="ITY618" s="230"/>
      <c r="ITZ618" s="230"/>
      <c r="IUA618" s="230"/>
      <c r="IUB618" s="230"/>
      <c r="IUC618" s="230"/>
      <c r="IUD618" s="230"/>
      <c r="IUE618" s="230"/>
      <c r="IUF618" s="230"/>
      <c r="IUG618" s="230"/>
      <c r="IUH618" s="230"/>
      <c r="IUI618" s="230"/>
      <c r="IUJ618" s="230"/>
      <c r="IUK618" s="230"/>
      <c r="IUL618" s="230"/>
      <c r="IUM618" s="230"/>
      <c r="IUN618" s="230"/>
      <c r="IUO618" s="230"/>
      <c r="IUP618" s="230"/>
      <c r="IUQ618" s="230"/>
      <c r="IUR618" s="230"/>
      <c r="IUS618" s="230"/>
      <c r="IUT618" s="230"/>
      <c r="IUU618" s="230"/>
      <c r="IUV618" s="230"/>
      <c r="IUW618" s="230"/>
      <c r="IUX618" s="230"/>
      <c r="IUY618" s="230"/>
      <c r="IUZ618" s="230"/>
      <c r="IVA618" s="230"/>
      <c r="IVB618" s="230"/>
      <c r="IVC618" s="230"/>
      <c r="IVD618" s="230"/>
      <c r="IVE618" s="230"/>
      <c r="IVF618" s="230"/>
      <c r="IVG618" s="230"/>
      <c r="IVH618" s="230"/>
      <c r="IVI618" s="230"/>
      <c r="IVJ618" s="230"/>
      <c r="IVK618" s="230"/>
      <c r="IVL618" s="230"/>
      <c r="IVM618" s="230"/>
      <c r="IVN618" s="230"/>
      <c r="IVO618" s="230"/>
      <c r="IVP618" s="230"/>
      <c r="IVQ618" s="230"/>
      <c r="IVR618" s="230"/>
      <c r="IVS618" s="230"/>
      <c r="IVT618" s="230"/>
      <c r="IVU618" s="230"/>
      <c r="IVV618" s="230"/>
      <c r="IVW618" s="230"/>
      <c r="IVX618" s="230"/>
      <c r="IVY618" s="230"/>
      <c r="IVZ618" s="230"/>
      <c r="IWA618" s="230"/>
      <c r="IWB618" s="230"/>
      <c r="IWC618" s="230"/>
      <c r="IWD618" s="230"/>
      <c r="IWE618" s="230"/>
      <c r="IWF618" s="230"/>
      <c r="IWG618" s="230"/>
      <c r="IWH618" s="230"/>
      <c r="IWI618" s="230"/>
      <c r="IWJ618" s="230"/>
      <c r="IWK618" s="230"/>
      <c r="IWL618" s="230"/>
      <c r="IWM618" s="230"/>
      <c r="IWN618" s="230"/>
      <c r="IWO618" s="230"/>
      <c r="IWP618" s="230"/>
      <c r="IWQ618" s="230"/>
      <c r="IWR618" s="230"/>
      <c r="IWS618" s="230"/>
      <c r="IWT618" s="230"/>
      <c r="IWU618" s="230"/>
      <c r="IWV618" s="230"/>
      <c r="IWW618" s="230"/>
      <c r="IWX618" s="230"/>
      <c r="IWY618" s="230"/>
      <c r="IWZ618" s="230"/>
      <c r="IXA618" s="230"/>
      <c r="IXB618" s="230"/>
      <c r="IXC618" s="230"/>
      <c r="IXD618" s="230"/>
      <c r="IXE618" s="230"/>
      <c r="IXF618" s="230"/>
      <c r="IXG618" s="230"/>
      <c r="IXH618" s="230"/>
      <c r="IXI618" s="230"/>
      <c r="IXJ618" s="230"/>
      <c r="IXK618" s="230"/>
      <c r="IXL618" s="230"/>
      <c r="IXM618" s="230"/>
      <c r="IXN618" s="230"/>
      <c r="IXO618" s="230"/>
      <c r="IXP618" s="230"/>
      <c r="IXQ618" s="230"/>
      <c r="IXR618" s="230"/>
      <c r="IXS618" s="230"/>
      <c r="IXT618" s="230"/>
      <c r="IXU618" s="230"/>
      <c r="IXV618" s="230"/>
      <c r="IXW618" s="230"/>
      <c r="IXX618" s="230"/>
      <c r="IXY618" s="230"/>
      <c r="IXZ618" s="230"/>
      <c r="IYA618" s="230"/>
      <c r="IYB618" s="230"/>
      <c r="IYC618" s="230"/>
      <c r="IYD618" s="230"/>
      <c r="IYE618" s="230"/>
      <c r="IYF618" s="230"/>
      <c r="IYG618" s="230"/>
      <c r="IYH618" s="230"/>
      <c r="IYI618" s="230"/>
      <c r="IYJ618" s="230"/>
      <c r="IYK618" s="230"/>
      <c r="IYL618" s="230"/>
      <c r="IYM618" s="230"/>
      <c r="IYN618" s="230"/>
      <c r="IYO618" s="230"/>
      <c r="IYP618" s="230"/>
      <c r="IYQ618" s="230"/>
      <c r="IYR618" s="230"/>
      <c r="IYS618" s="230"/>
      <c r="IYT618" s="230"/>
      <c r="IYU618" s="230"/>
      <c r="IYV618" s="230"/>
      <c r="IYW618" s="230"/>
      <c r="IYX618" s="230"/>
      <c r="IYY618" s="230"/>
      <c r="IYZ618" s="230"/>
      <c r="IZA618" s="230"/>
      <c r="IZB618" s="230"/>
      <c r="IZC618" s="230"/>
      <c r="IZD618" s="230"/>
      <c r="IZE618" s="230"/>
      <c r="IZF618" s="230"/>
      <c r="IZG618" s="230"/>
      <c r="IZH618" s="230"/>
      <c r="IZI618" s="230"/>
      <c r="IZJ618" s="230"/>
      <c r="IZK618" s="230"/>
      <c r="IZL618" s="230"/>
      <c r="IZM618" s="230"/>
      <c r="IZN618" s="230"/>
      <c r="IZO618" s="230"/>
      <c r="IZP618" s="230"/>
      <c r="IZQ618" s="230"/>
      <c r="IZR618" s="230"/>
      <c r="IZS618" s="230"/>
      <c r="IZT618" s="230"/>
      <c r="IZU618" s="230"/>
      <c r="IZV618" s="230"/>
      <c r="IZW618" s="230"/>
      <c r="IZX618" s="230"/>
      <c r="IZY618" s="230"/>
      <c r="IZZ618" s="230"/>
      <c r="JAA618" s="230"/>
      <c r="JAB618" s="230"/>
      <c r="JAC618" s="230"/>
      <c r="JAD618" s="230"/>
      <c r="JAE618" s="230"/>
      <c r="JAF618" s="230"/>
      <c r="JAG618" s="230"/>
      <c r="JAH618" s="230"/>
      <c r="JAI618" s="230"/>
      <c r="JAJ618" s="230"/>
      <c r="JAK618" s="230"/>
      <c r="JAL618" s="230"/>
      <c r="JAM618" s="230"/>
      <c r="JAN618" s="230"/>
      <c r="JAO618" s="230"/>
      <c r="JAP618" s="230"/>
      <c r="JAQ618" s="230"/>
      <c r="JAR618" s="230"/>
      <c r="JAS618" s="230"/>
      <c r="JAT618" s="230"/>
      <c r="JAU618" s="230"/>
      <c r="JAV618" s="230"/>
      <c r="JAW618" s="230"/>
      <c r="JAX618" s="230"/>
      <c r="JAY618" s="230"/>
      <c r="JAZ618" s="230"/>
      <c r="JBA618" s="230"/>
      <c r="JBB618" s="230"/>
      <c r="JBC618" s="230"/>
      <c r="JBD618" s="230"/>
      <c r="JBE618" s="230"/>
      <c r="JBF618" s="230"/>
      <c r="JBG618" s="230"/>
      <c r="JBH618" s="230"/>
      <c r="JBI618" s="230"/>
      <c r="JBJ618" s="230"/>
      <c r="JBK618" s="230"/>
      <c r="JBL618" s="230"/>
      <c r="JBM618" s="230"/>
      <c r="JBN618" s="230"/>
      <c r="JBO618" s="230"/>
      <c r="JBP618" s="230"/>
      <c r="JBQ618" s="230"/>
      <c r="JBR618" s="230"/>
      <c r="JBS618" s="230"/>
      <c r="JBT618" s="230"/>
      <c r="JBU618" s="230"/>
      <c r="JBV618" s="230"/>
      <c r="JBW618" s="230"/>
      <c r="JBX618" s="230"/>
      <c r="JBY618" s="230"/>
      <c r="JBZ618" s="230"/>
      <c r="JCA618" s="230"/>
      <c r="JCB618" s="230"/>
      <c r="JCC618" s="230"/>
      <c r="JCD618" s="230"/>
      <c r="JCE618" s="230"/>
      <c r="JCF618" s="230"/>
      <c r="JCG618" s="230"/>
      <c r="JCH618" s="230"/>
      <c r="JCI618" s="230"/>
      <c r="JCJ618" s="230"/>
      <c r="JCK618" s="230"/>
      <c r="JCL618" s="230"/>
      <c r="JCM618" s="230"/>
      <c r="JCN618" s="230"/>
      <c r="JCO618" s="230"/>
      <c r="JCP618" s="230"/>
      <c r="JCQ618" s="230"/>
      <c r="JCR618" s="230"/>
      <c r="JCS618" s="230"/>
      <c r="JCT618" s="230"/>
      <c r="JCU618" s="230"/>
      <c r="JCV618" s="230"/>
      <c r="JCW618" s="230"/>
      <c r="JCX618" s="230"/>
      <c r="JCY618" s="230"/>
      <c r="JCZ618" s="230"/>
      <c r="JDA618" s="230"/>
      <c r="JDB618" s="230"/>
      <c r="JDC618" s="230"/>
      <c r="JDD618" s="230"/>
      <c r="JDE618" s="230"/>
      <c r="JDF618" s="230"/>
      <c r="JDG618" s="230"/>
      <c r="JDH618" s="230"/>
      <c r="JDI618" s="230"/>
      <c r="JDJ618" s="230"/>
      <c r="JDK618" s="230"/>
      <c r="JDL618" s="230"/>
      <c r="JDM618" s="230"/>
      <c r="JDN618" s="230"/>
      <c r="JDO618" s="230"/>
      <c r="JDP618" s="230"/>
      <c r="JDQ618" s="230"/>
      <c r="JDR618" s="230"/>
      <c r="JDS618" s="230"/>
      <c r="JDT618" s="230"/>
      <c r="JDU618" s="230"/>
      <c r="JDV618" s="230"/>
      <c r="JDW618" s="230"/>
      <c r="JDX618" s="230"/>
      <c r="JDY618" s="230"/>
      <c r="JDZ618" s="230"/>
      <c r="JEA618" s="230"/>
      <c r="JEB618" s="230"/>
      <c r="JEC618" s="230"/>
      <c r="JED618" s="230"/>
      <c r="JEE618" s="230"/>
      <c r="JEF618" s="230"/>
      <c r="JEG618" s="230"/>
      <c r="JEH618" s="230"/>
      <c r="JEI618" s="230"/>
      <c r="JEJ618" s="230"/>
      <c r="JEK618" s="230"/>
      <c r="JEL618" s="230"/>
      <c r="JEM618" s="230"/>
      <c r="JEN618" s="230"/>
      <c r="JEO618" s="230"/>
      <c r="JEP618" s="230"/>
      <c r="JEQ618" s="230"/>
      <c r="JER618" s="230"/>
      <c r="JES618" s="230"/>
      <c r="JET618" s="230"/>
      <c r="JEU618" s="230"/>
      <c r="JEV618" s="230"/>
      <c r="JEW618" s="230"/>
      <c r="JEX618" s="230"/>
      <c r="JEY618" s="230"/>
      <c r="JEZ618" s="230"/>
      <c r="JFA618" s="230"/>
      <c r="JFB618" s="230"/>
      <c r="JFC618" s="230"/>
      <c r="JFD618" s="230"/>
      <c r="JFE618" s="230"/>
      <c r="JFF618" s="230"/>
      <c r="JFG618" s="230"/>
      <c r="JFH618" s="230"/>
      <c r="JFI618" s="230"/>
      <c r="JFJ618" s="230"/>
      <c r="JFK618" s="230"/>
      <c r="JFL618" s="230"/>
      <c r="JFM618" s="230"/>
      <c r="JFN618" s="230"/>
      <c r="JFO618" s="230"/>
      <c r="JFP618" s="230"/>
      <c r="JFQ618" s="230"/>
      <c r="JFR618" s="230"/>
      <c r="JFS618" s="230"/>
      <c r="JFT618" s="230"/>
      <c r="JFU618" s="230"/>
      <c r="JFV618" s="230"/>
      <c r="JFW618" s="230"/>
      <c r="JFX618" s="230"/>
      <c r="JFY618" s="230"/>
      <c r="JFZ618" s="230"/>
      <c r="JGA618" s="230"/>
      <c r="JGB618" s="230"/>
      <c r="JGC618" s="230"/>
      <c r="JGD618" s="230"/>
      <c r="JGE618" s="230"/>
      <c r="JGF618" s="230"/>
      <c r="JGG618" s="230"/>
      <c r="JGH618" s="230"/>
      <c r="JGI618" s="230"/>
      <c r="JGJ618" s="230"/>
      <c r="JGK618" s="230"/>
      <c r="JGL618" s="230"/>
      <c r="JGM618" s="230"/>
      <c r="JGN618" s="230"/>
      <c r="JGO618" s="230"/>
      <c r="JGP618" s="230"/>
      <c r="JGQ618" s="230"/>
      <c r="JGR618" s="230"/>
      <c r="JGS618" s="230"/>
      <c r="JGT618" s="230"/>
      <c r="JGU618" s="230"/>
      <c r="JGV618" s="230"/>
      <c r="JGW618" s="230"/>
      <c r="JGX618" s="230"/>
      <c r="JGY618" s="230"/>
      <c r="JGZ618" s="230"/>
      <c r="JHA618" s="230"/>
      <c r="JHB618" s="230"/>
      <c r="JHC618" s="230"/>
      <c r="JHD618" s="230"/>
      <c r="JHE618" s="230"/>
      <c r="JHF618" s="230"/>
      <c r="JHG618" s="230"/>
      <c r="JHH618" s="230"/>
      <c r="JHI618" s="230"/>
      <c r="JHJ618" s="230"/>
      <c r="JHK618" s="230"/>
      <c r="JHL618" s="230"/>
      <c r="JHM618" s="230"/>
      <c r="JHN618" s="230"/>
      <c r="JHO618" s="230"/>
      <c r="JHP618" s="230"/>
      <c r="JHQ618" s="230"/>
      <c r="JHR618" s="230"/>
      <c r="JHS618" s="230"/>
      <c r="JHT618" s="230"/>
      <c r="JHU618" s="230"/>
      <c r="JHV618" s="230"/>
      <c r="JHW618" s="230"/>
      <c r="JHX618" s="230"/>
      <c r="JHY618" s="230"/>
      <c r="JHZ618" s="230"/>
      <c r="JIA618" s="230"/>
      <c r="JIB618" s="230"/>
      <c r="JIC618" s="230"/>
      <c r="JID618" s="230"/>
      <c r="JIE618" s="230"/>
      <c r="JIF618" s="230"/>
      <c r="JIG618" s="230"/>
      <c r="JIH618" s="230"/>
      <c r="JII618" s="230"/>
      <c r="JIJ618" s="230"/>
      <c r="JIK618" s="230"/>
      <c r="JIL618" s="230"/>
      <c r="JIM618" s="230"/>
      <c r="JIN618" s="230"/>
      <c r="JIO618" s="230"/>
      <c r="JIP618" s="230"/>
      <c r="JIQ618" s="230"/>
      <c r="JIR618" s="230"/>
      <c r="JIS618" s="230"/>
      <c r="JIT618" s="230"/>
      <c r="JIU618" s="230"/>
      <c r="JIV618" s="230"/>
      <c r="JIW618" s="230"/>
      <c r="JIX618" s="230"/>
      <c r="JIY618" s="230"/>
      <c r="JIZ618" s="230"/>
      <c r="JJA618" s="230"/>
      <c r="JJB618" s="230"/>
      <c r="JJC618" s="230"/>
      <c r="JJD618" s="230"/>
      <c r="JJE618" s="230"/>
      <c r="JJF618" s="230"/>
      <c r="JJG618" s="230"/>
      <c r="JJH618" s="230"/>
      <c r="JJI618" s="230"/>
      <c r="JJJ618" s="230"/>
      <c r="JJK618" s="230"/>
      <c r="JJL618" s="230"/>
      <c r="JJM618" s="230"/>
      <c r="JJN618" s="230"/>
      <c r="JJO618" s="230"/>
      <c r="JJP618" s="230"/>
      <c r="JJQ618" s="230"/>
      <c r="JJR618" s="230"/>
      <c r="JJS618" s="230"/>
      <c r="JJT618" s="230"/>
      <c r="JJU618" s="230"/>
      <c r="JJV618" s="230"/>
      <c r="JJW618" s="230"/>
      <c r="JJX618" s="230"/>
      <c r="JJY618" s="230"/>
      <c r="JJZ618" s="230"/>
      <c r="JKA618" s="230"/>
      <c r="JKB618" s="230"/>
      <c r="JKC618" s="230"/>
      <c r="JKD618" s="230"/>
      <c r="JKE618" s="230"/>
      <c r="JKF618" s="230"/>
      <c r="JKG618" s="230"/>
      <c r="JKH618" s="230"/>
      <c r="JKI618" s="230"/>
      <c r="JKJ618" s="230"/>
      <c r="JKK618" s="230"/>
      <c r="JKL618" s="230"/>
      <c r="JKM618" s="230"/>
      <c r="JKN618" s="230"/>
      <c r="JKO618" s="230"/>
      <c r="JKP618" s="230"/>
      <c r="JKQ618" s="230"/>
      <c r="JKR618" s="230"/>
      <c r="JKS618" s="230"/>
      <c r="JKT618" s="230"/>
      <c r="JKU618" s="230"/>
      <c r="JKV618" s="230"/>
      <c r="JKW618" s="230"/>
      <c r="JKX618" s="230"/>
      <c r="JKY618" s="230"/>
      <c r="JKZ618" s="230"/>
      <c r="JLA618" s="230"/>
      <c r="JLB618" s="230"/>
      <c r="JLC618" s="230"/>
      <c r="JLD618" s="230"/>
      <c r="JLE618" s="230"/>
      <c r="JLF618" s="230"/>
      <c r="JLG618" s="230"/>
      <c r="JLH618" s="230"/>
      <c r="JLI618" s="230"/>
      <c r="JLJ618" s="230"/>
      <c r="JLK618" s="230"/>
      <c r="JLL618" s="230"/>
      <c r="JLM618" s="230"/>
      <c r="JLN618" s="230"/>
      <c r="JLO618" s="230"/>
      <c r="JLP618" s="230"/>
      <c r="JLQ618" s="230"/>
      <c r="JLR618" s="230"/>
      <c r="JLS618" s="230"/>
      <c r="JLT618" s="230"/>
      <c r="JLU618" s="230"/>
      <c r="JLV618" s="230"/>
      <c r="JLW618" s="230"/>
      <c r="JLX618" s="230"/>
      <c r="JLY618" s="230"/>
      <c r="JLZ618" s="230"/>
      <c r="JMA618" s="230"/>
      <c r="JMB618" s="230"/>
      <c r="JMC618" s="230"/>
      <c r="JMD618" s="230"/>
      <c r="JME618" s="230"/>
      <c r="JMF618" s="230"/>
      <c r="JMG618" s="230"/>
      <c r="JMH618" s="230"/>
      <c r="JMI618" s="230"/>
      <c r="JMJ618" s="230"/>
      <c r="JMK618" s="230"/>
      <c r="JML618" s="230"/>
      <c r="JMM618" s="230"/>
      <c r="JMN618" s="230"/>
      <c r="JMO618" s="230"/>
      <c r="JMP618" s="230"/>
      <c r="JMQ618" s="230"/>
      <c r="JMR618" s="230"/>
      <c r="JMS618" s="230"/>
      <c r="JMT618" s="230"/>
      <c r="JMU618" s="230"/>
      <c r="JMV618" s="230"/>
      <c r="JMW618" s="230"/>
      <c r="JMX618" s="230"/>
      <c r="JMY618" s="230"/>
      <c r="JMZ618" s="230"/>
      <c r="JNA618" s="230"/>
      <c r="JNB618" s="230"/>
      <c r="JNC618" s="230"/>
      <c r="JND618" s="230"/>
      <c r="JNE618" s="230"/>
      <c r="JNF618" s="230"/>
      <c r="JNG618" s="230"/>
      <c r="JNH618" s="230"/>
      <c r="JNI618" s="230"/>
      <c r="JNJ618" s="230"/>
      <c r="JNK618" s="230"/>
      <c r="JNL618" s="230"/>
      <c r="JNM618" s="230"/>
      <c r="JNN618" s="230"/>
      <c r="JNO618" s="230"/>
      <c r="JNP618" s="230"/>
      <c r="JNQ618" s="230"/>
      <c r="JNR618" s="230"/>
      <c r="JNS618" s="230"/>
      <c r="JNT618" s="230"/>
      <c r="JNU618" s="230"/>
      <c r="JNV618" s="230"/>
      <c r="JNW618" s="230"/>
      <c r="JNX618" s="230"/>
      <c r="JNY618" s="230"/>
      <c r="JNZ618" s="230"/>
      <c r="JOA618" s="230"/>
      <c r="JOB618" s="230"/>
      <c r="JOC618" s="230"/>
      <c r="JOD618" s="230"/>
      <c r="JOE618" s="230"/>
      <c r="JOF618" s="230"/>
      <c r="JOG618" s="230"/>
      <c r="JOH618" s="230"/>
      <c r="JOI618" s="230"/>
      <c r="JOJ618" s="230"/>
      <c r="JOK618" s="230"/>
      <c r="JOL618" s="230"/>
      <c r="JOM618" s="230"/>
      <c r="JON618" s="230"/>
      <c r="JOO618" s="230"/>
      <c r="JOP618" s="230"/>
      <c r="JOQ618" s="230"/>
      <c r="JOR618" s="230"/>
      <c r="JOS618" s="230"/>
      <c r="JOT618" s="230"/>
      <c r="JOU618" s="230"/>
      <c r="JOV618" s="230"/>
      <c r="JOW618" s="230"/>
      <c r="JOX618" s="230"/>
      <c r="JOY618" s="230"/>
      <c r="JOZ618" s="230"/>
      <c r="JPA618" s="230"/>
      <c r="JPB618" s="230"/>
      <c r="JPC618" s="230"/>
      <c r="JPD618" s="230"/>
      <c r="JPE618" s="230"/>
      <c r="JPF618" s="230"/>
      <c r="JPG618" s="230"/>
      <c r="JPH618" s="230"/>
      <c r="JPI618" s="230"/>
      <c r="JPJ618" s="230"/>
      <c r="JPK618" s="230"/>
      <c r="JPL618" s="230"/>
      <c r="JPM618" s="230"/>
      <c r="JPN618" s="230"/>
      <c r="JPO618" s="230"/>
      <c r="JPP618" s="230"/>
      <c r="JPQ618" s="230"/>
      <c r="JPR618" s="230"/>
      <c r="JPS618" s="230"/>
      <c r="JPT618" s="230"/>
      <c r="JPU618" s="230"/>
      <c r="JPV618" s="230"/>
      <c r="JPW618" s="230"/>
      <c r="JPX618" s="230"/>
      <c r="JPY618" s="230"/>
      <c r="JPZ618" s="230"/>
      <c r="JQA618" s="230"/>
      <c r="JQB618" s="230"/>
      <c r="JQC618" s="230"/>
      <c r="JQD618" s="230"/>
      <c r="JQE618" s="230"/>
      <c r="JQF618" s="230"/>
      <c r="JQG618" s="230"/>
      <c r="JQH618" s="230"/>
      <c r="JQI618" s="230"/>
      <c r="JQJ618" s="230"/>
      <c r="JQK618" s="230"/>
      <c r="JQL618" s="230"/>
      <c r="JQM618" s="230"/>
      <c r="JQN618" s="230"/>
      <c r="JQO618" s="230"/>
      <c r="JQP618" s="230"/>
      <c r="JQQ618" s="230"/>
      <c r="JQR618" s="230"/>
      <c r="JQS618" s="230"/>
      <c r="JQT618" s="230"/>
      <c r="JQU618" s="230"/>
      <c r="JQV618" s="230"/>
      <c r="JQW618" s="230"/>
      <c r="JQX618" s="230"/>
      <c r="JQY618" s="230"/>
      <c r="JQZ618" s="230"/>
      <c r="JRA618" s="230"/>
      <c r="JRB618" s="230"/>
      <c r="JRC618" s="230"/>
      <c r="JRD618" s="230"/>
      <c r="JRE618" s="230"/>
      <c r="JRF618" s="230"/>
      <c r="JRG618" s="230"/>
      <c r="JRH618" s="230"/>
      <c r="JRI618" s="230"/>
      <c r="JRJ618" s="230"/>
      <c r="JRK618" s="230"/>
      <c r="JRL618" s="230"/>
      <c r="JRM618" s="230"/>
      <c r="JRN618" s="230"/>
      <c r="JRO618" s="230"/>
      <c r="JRP618" s="230"/>
      <c r="JRQ618" s="230"/>
      <c r="JRR618" s="230"/>
      <c r="JRS618" s="230"/>
      <c r="JRT618" s="230"/>
      <c r="JRU618" s="230"/>
      <c r="JRV618" s="230"/>
      <c r="JRW618" s="230"/>
      <c r="JRX618" s="230"/>
      <c r="JRY618" s="230"/>
      <c r="JRZ618" s="230"/>
      <c r="JSA618" s="230"/>
      <c r="JSB618" s="230"/>
      <c r="JSC618" s="230"/>
      <c r="JSD618" s="230"/>
      <c r="JSE618" s="230"/>
      <c r="JSF618" s="230"/>
      <c r="JSG618" s="230"/>
      <c r="JSH618" s="230"/>
      <c r="JSI618" s="230"/>
      <c r="JSJ618" s="230"/>
      <c r="JSK618" s="230"/>
      <c r="JSL618" s="230"/>
      <c r="JSM618" s="230"/>
      <c r="JSN618" s="230"/>
      <c r="JSO618" s="230"/>
      <c r="JSP618" s="230"/>
      <c r="JSQ618" s="230"/>
      <c r="JSR618" s="230"/>
      <c r="JSS618" s="230"/>
      <c r="JST618" s="230"/>
      <c r="JSU618" s="230"/>
      <c r="JSV618" s="230"/>
      <c r="JSW618" s="230"/>
      <c r="JSX618" s="230"/>
      <c r="JSY618" s="230"/>
      <c r="JSZ618" s="230"/>
      <c r="JTA618" s="230"/>
      <c r="JTB618" s="230"/>
      <c r="JTC618" s="230"/>
      <c r="JTD618" s="230"/>
      <c r="JTE618" s="230"/>
      <c r="JTF618" s="230"/>
      <c r="JTG618" s="230"/>
      <c r="JTH618" s="230"/>
      <c r="JTI618" s="230"/>
      <c r="JTJ618" s="230"/>
      <c r="JTK618" s="230"/>
      <c r="JTL618" s="230"/>
      <c r="JTM618" s="230"/>
      <c r="JTN618" s="230"/>
      <c r="JTO618" s="230"/>
      <c r="JTP618" s="230"/>
      <c r="JTQ618" s="230"/>
      <c r="JTR618" s="230"/>
      <c r="JTS618" s="230"/>
      <c r="JTT618" s="230"/>
      <c r="JTU618" s="230"/>
      <c r="JTV618" s="230"/>
      <c r="JTW618" s="230"/>
      <c r="JTX618" s="230"/>
      <c r="JTY618" s="230"/>
      <c r="JTZ618" s="230"/>
      <c r="JUA618" s="230"/>
      <c r="JUB618" s="230"/>
      <c r="JUC618" s="230"/>
      <c r="JUD618" s="230"/>
      <c r="JUE618" s="230"/>
      <c r="JUF618" s="230"/>
      <c r="JUG618" s="230"/>
      <c r="JUH618" s="230"/>
      <c r="JUI618" s="230"/>
      <c r="JUJ618" s="230"/>
      <c r="JUK618" s="230"/>
      <c r="JUL618" s="230"/>
      <c r="JUM618" s="230"/>
      <c r="JUN618" s="230"/>
      <c r="JUO618" s="230"/>
      <c r="JUP618" s="230"/>
      <c r="JUQ618" s="230"/>
      <c r="JUR618" s="230"/>
      <c r="JUS618" s="230"/>
      <c r="JUT618" s="230"/>
      <c r="JUU618" s="230"/>
      <c r="JUV618" s="230"/>
      <c r="JUW618" s="230"/>
      <c r="JUX618" s="230"/>
      <c r="JUY618" s="230"/>
      <c r="JUZ618" s="230"/>
      <c r="JVA618" s="230"/>
      <c r="JVB618" s="230"/>
      <c r="JVC618" s="230"/>
      <c r="JVD618" s="230"/>
      <c r="JVE618" s="230"/>
      <c r="JVF618" s="230"/>
      <c r="JVG618" s="230"/>
      <c r="JVH618" s="230"/>
      <c r="JVI618" s="230"/>
      <c r="JVJ618" s="230"/>
      <c r="JVK618" s="230"/>
      <c r="JVL618" s="230"/>
      <c r="JVM618" s="230"/>
      <c r="JVN618" s="230"/>
      <c r="JVO618" s="230"/>
      <c r="JVP618" s="230"/>
      <c r="JVQ618" s="230"/>
      <c r="JVR618" s="230"/>
      <c r="JVS618" s="230"/>
      <c r="JVT618" s="230"/>
      <c r="JVU618" s="230"/>
      <c r="JVV618" s="230"/>
      <c r="JVW618" s="230"/>
      <c r="JVX618" s="230"/>
      <c r="JVY618" s="230"/>
      <c r="JVZ618" s="230"/>
      <c r="JWA618" s="230"/>
      <c r="JWB618" s="230"/>
      <c r="JWC618" s="230"/>
      <c r="JWD618" s="230"/>
      <c r="JWE618" s="230"/>
      <c r="JWF618" s="230"/>
      <c r="JWG618" s="230"/>
      <c r="JWH618" s="230"/>
      <c r="JWI618" s="230"/>
      <c r="JWJ618" s="230"/>
      <c r="JWK618" s="230"/>
      <c r="JWL618" s="230"/>
      <c r="JWM618" s="230"/>
      <c r="JWN618" s="230"/>
      <c r="JWO618" s="230"/>
      <c r="JWP618" s="230"/>
      <c r="JWQ618" s="230"/>
      <c r="JWR618" s="230"/>
      <c r="JWS618" s="230"/>
      <c r="JWT618" s="230"/>
      <c r="JWU618" s="230"/>
      <c r="JWV618" s="230"/>
      <c r="JWW618" s="230"/>
      <c r="JWX618" s="230"/>
      <c r="JWY618" s="230"/>
      <c r="JWZ618" s="230"/>
      <c r="JXA618" s="230"/>
      <c r="JXB618" s="230"/>
      <c r="JXC618" s="230"/>
      <c r="JXD618" s="230"/>
      <c r="JXE618" s="230"/>
      <c r="JXF618" s="230"/>
      <c r="JXG618" s="230"/>
      <c r="JXH618" s="230"/>
      <c r="JXI618" s="230"/>
      <c r="JXJ618" s="230"/>
      <c r="JXK618" s="230"/>
      <c r="JXL618" s="230"/>
      <c r="JXM618" s="230"/>
      <c r="JXN618" s="230"/>
      <c r="JXO618" s="230"/>
      <c r="JXP618" s="230"/>
      <c r="JXQ618" s="230"/>
      <c r="JXR618" s="230"/>
      <c r="JXS618" s="230"/>
      <c r="JXT618" s="230"/>
      <c r="JXU618" s="230"/>
      <c r="JXV618" s="230"/>
      <c r="JXW618" s="230"/>
      <c r="JXX618" s="230"/>
      <c r="JXY618" s="230"/>
      <c r="JXZ618" s="230"/>
      <c r="JYA618" s="230"/>
      <c r="JYB618" s="230"/>
      <c r="JYC618" s="230"/>
      <c r="JYD618" s="230"/>
      <c r="JYE618" s="230"/>
      <c r="JYF618" s="230"/>
      <c r="JYG618" s="230"/>
      <c r="JYH618" s="230"/>
      <c r="JYI618" s="230"/>
      <c r="JYJ618" s="230"/>
      <c r="JYK618" s="230"/>
      <c r="JYL618" s="230"/>
      <c r="JYM618" s="230"/>
      <c r="JYN618" s="230"/>
      <c r="JYO618" s="230"/>
      <c r="JYP618" s="230"/>
      <c r="JYQ618" s="230"/>
      <c r="JYR618" s="230"/>
      <c r="JYS618" s="230"/>
      <c r="JYT618" s="230"/>
      <c r="JYU618" s="230"/>
      <c r="JYV618" s="230"/>
      <c r="JYW618" s="230"/>
      <c r="JYX618" s="230"/>
      <c r="JYY618" s="230"/>
      <c r="JYZ618" s="230"/>
      <c r="JZA618" s="230"/>
      <c r="JZB618" s="230"/>
      <c r="JZC618" s="230"/>
      <c r="JZD618" s="230"/>
      <c r="JZE618" s="230"/>
      <c r="JZF618" s="230"/>
      <c r="JZG618" s="230"/>
      <c r="JZH618" s="230"/>
      <c r="JZI618" s="230"/>
      <c r="JZJ618" s="230"/>
      <c r="JZK618" s="230"/>
      <c r="JZL618" s="230"/>
      <c r="JZM618" s="230"/>
      <c r="JZN618" s="230"/>
      <c r="JZO618" s="230"/>
      <c r="JZP618" s="230"/>
      <c r="JZQ618" s="230"/>
      <c r="JZR618" s="230"/>
      <c r="JZS618" s="230"/>
      <c r="JZT618" s="230"/>
      <c r="JZU618" s="230"/>
      <c r="JZV618" s="230"/>
      <c r="JZW618" s="230"/>
      <c r="JZX618" s="230"/>
      <c r="JZY618" s="230"/>
      <c r="JZZ618" s="230"/>
      <c r="KAA618" s="230"/>
      <c r="KAB618" s="230"/>
      <c r="KAC618" s="230"/>
      <c r="KAD618" s="230"/>
      <c r="KAE618" s="230"/>
      <c r="KAF618" s="230"/>
      <c r="KAG618" s="230"/>
      <c r="KAH618" s="230"/>
      <c r="KAI618" s="230"/>
      <c r="KAJ618" s="230"/>
      <c r="KAK618" s="230"/>
      <c r="KAL618" s="230"/>
      <c r="KAM618" s="230"/>
      <c r="KAN618" s="230"/>
      <c r="KAO618" s="230"/>
      <c r="KAP618" s="230"/>
      <c r="KAQ618" s="230"/>
      <c r="KAR618" s="230"/>
      <c r="KAS618" s="230"/>
      <c r="KAT618" s="230"/>
      <c r="KAU618" s="230"/>
      <c r="KAV618" s="230"/>
      <c r="KAW618" s="230"/>
      <c r="KAX618" s="230"/>
      <c r="KAY618" s="230"/>
      <c r="KAZ618" s="230"/>
      <c r="KBA618" s="230"/>
      <c r="KBB618" s="230"/>
      <c r="KBC618" s="230"/>
      <c r="KBD618" s="230"/>
      <c r="KBE618" s="230"/>
      <c r="KBF618" s="230"/>
      <c r="KBG618" s="230"/>
      <c r="KBH618" s="230"/>
      <c r="KBI618" s="230"/>
      <c r="KBJ618" s="230"/>
      <c r="KBK618" s="230"/>
      <c r="KBL618" s="230"/>
      <c r="KBM618" s="230"/>
      <c r="KBN618" s="230"/>
      <c r="KBO618" s="230"/>
      <c r="KBP618" s="230"/>
      <c r="KBQ618" s="230"/>
      <c r="KBR618" s="230"/>
      <c r="KBS618" s="230"/>
      <c r="KBT618" s="230"/>
      <c r="KBU618" s="230"/>
      <c r="KBV618" s="230"/>
      <c r="KBW618" s="230"/>
      <c r="KBX618" s="230"/>
      <c r="KBY618" s="230"/>
      <c r="KBZ618" s="230"/>
      <c r="KCA618" s="230"/>
      <c r="KCB618" s="230"/>
      <c r="KCC618" s="230"/>
      <c r="KCD618" s="230"/>
      <c r="KCE618" s="230"/>
      <c r="KCF618" s="230"/>
      <c r="KCG618" s="230"/>
      <c r="KCH618" s="230"/>
      <c r="KCI618" s="230"/>
      <c r="KCJ618" s="230"/>
      <c r="KCK618" s="230"/>
      <c r="KCL618" s="230"/>
      <c r="KCM618" s="230"/>
      <c r="KCN618" s="230"/>
      <c r="KCO618" s="230"/>
      <c r="KCP618" s="230"/>
      <c r="KCQ618" s="230"/>
      <c r="KCR618" s="230"/>
      <c r="KCS618" s="230"/>
      <c r="KCT618" s="230"/>
      <c r="KCU618" s="230"/>
      <c r="KCV618" s="230"/>
      <c r="KCW618" s="230"/>
      <c r="KCX618" s="230"/>
      <c r="KCY618" s="230"/>
      <c r="KCZ618" s="230"/>
      <c r="KDA618" s="230"/>
      <c r="KDB618" s="230"/>
      <c r="KDC618" s="230"/>
      <c r="KDD618" s="230"/>
      <c r="KDE618" s="230"/>
      <c r="KDF618" s="230"/>
      <c r="KDG618" s="230"/>
      <c r="KDH618" s="230"/>
      <c r="KDI618" s="230"/>
      <c r="KDJ618" s="230"/>
      <c r="KDK618" s="230"/>
      <c r="KDL618" s="230"/>
      <c r="KDM618" s="230"/>
      <c r="KDN618" s="230"/>
      <c r="KDO618" s="230"/>
      <c r="KDP618" s="230"/>
      <c r="KDQ618" s="230"/>
      <c r="KDR618" s="230"/>
      <c r="KDS618" s="230"/>
      <c r="KDT618" s="230"/>
      <c r="KDU618" s="230"/>
      <c r="KDV618" s="230"/>
      <c r="KDW618" s="230"/>
      <c r="KDX618" s="230"/>
      <c r="KDY618" s="230"/>
      <c r="KDZ618" s="230"/>
      <c r="KEA618" s="230"/>
      <c r="KEB618" s="230"/>
      <c r="KEC618" s="230"/>
      <c r="KED618" s="230"/>
      <c r="KEE618" s="230"/>
      <c r="KEF618" s="230"/>
      <c r="KEG618" s="230"/>
      <c r="KEH618" s="230"/>
      <c r="KEI618" s="230"/>
      <c r="KEJ618" s="230"/>
      <c r="KEK618" s="230"/>
      <c r="KEL618" s="230"/>
      <c r="KEM618" s="230"/>
      <c r="KEN618" s="230"/>
      <c r="KEO618" s="230"/>
      <c r="KEP618" s="230"/>
      <c r="KEQ618" s="230"/>
      <c r="KER618" s="230"/>
      <c r="KES618" s="230"/>
      <c r="KET618" s="230"/>
      <c r="KEU618" s="230"/>
      <c r="KEV618" s="230"/>
      <c r="KEW618" s="230"/>
      <c r="KEX618" s="230"/>
      <c r="KEY618" s="230"/>
      <c r="KEZ618" s="230"/>
      <c r="KFA618" s="230"/>
      <c r="KFB618" s="230"/>
      <c r="KFC618" s="230"/>
      <c r="KFD618" s="230"/>
      <c r="KFE618" s="230"/>
      <c r="KFF618" s="230"/>
      <c r="KFG618" s="230"/>
      <c r="KFH618" s="230"/>
      <c r="KFI618" s="230"/>
      <c r="KFJ618" s="230"/>
      <c r="KFK618" s="230"/>
      <c r="KFL618" s="230"/>
      <c r="KFM618" s="230"/>
      <c r="KFN618" s="230"/>
      <c r="KFO618" s="230"/>
      <c r="KFP618" s="230"/>
      <c r="KFQ618" s="230"/>
      <c r="KFR618" s="230"/>
      <c r="KFS618" s="230"/>
      <c r="KFT618" s="230"/>
      <c r="KFU618" s="230"/>
      <c r="KFV618" s="230"/>
      <c r="KFW618" s="230"/>
      <c r="KFX618" s="230"/>
      <c r="KFY618" s="230"/>
      <c r="KFZ618" s="230"/>
      <c r="KGA618" s="230"/>
      <c r="KGB618" s="230"/>
      <c r="KGC618" s="230"/>
      <c r="KGD618" s="230"/>
      <c r="KGE618" s="230"/>
      <c r="KGF618" s="230"/>
      <c r="KGG618" s="230"/>
      <c r="KGH618" s="230"/>
      <c r="KGI618" s="230"/>
      <c r="KGJ618" s="230"/>
      <c r="KGK618" s="230"/>
      <c r="KGL618" s="230"/>
      <c r="KGM618" s="230"/>
      <c r="KGN618" s="230"/>
      <c r="KGO618" s="230"/>
      <c r="KGP618" s="230"/>
      <c r="KGQ618" s="230"/>
      <c r="KGR618" s="230"/>
      <c r="KGS618" s="230"/>
      <c r="KGT618" s="230"/>
      <c r="KGU618" s="230"/>
      <c r="KGV618" s="230"/>
      <c r="KGW618" s="230"/>
      <c r="KGX618" s="230"/>
      <c r="KGY618" s="230"/>
      <c r="KGZ618" s="230"/>
      <c r="KHA618" s="230"/>
      <c r="KHB618" s="230"/>
      <c r="KHC618" s="230"/>
      <c r="KHD618" s="230"/>
      <c r="KHE618" s="230"/>
      <c r="KHF618" s="230"/>
      <c r="KHG618" s="230"/>
      <c r="KHH618" s="230"/>
      <c r="KHI618" s="230"/>
      <c r="KHJ618" s="230"/>
      <c r="KHK618" s="230"/>
      <c r="KHL618" s="230"/>
      <c r="KHM618" s="230"/>
      <c r="KHN618" s="230"/>
      <c r="KHO618" s="230"/>
      <c r="KHP618" s="230"/>
      <c r="KHQ618" s="230"/>
      <c r="KHR618" s="230"/>
      <c r="KHS618" s="230"/>
      <c r="KHT618" s="230"/>
      <c r="KHU618" s="230"/>
      <c r="KHV618" s="230"/>
      <c r="KHW618" s="230"/>
      <c r="KHX618" s="230"/>
      <c r="KHY618" s="230"/>
      <c r="KHZ618" s="230"/>
      <c r="KIA618" s="230"/>
      <c r="KIB618" s="230"/>
      <c r="KIC618" s="230"/>
      <c r="KID618" s="230"/>
      <c r="KIE618" s="230"/>
      <c r="KIF618" s="230"/>
      <c r="KIG618" s="230"/>
      <c r="KIH618" s="230"/>
      <c r="KII618" s="230"/>
      <c r="KIJ618" s="230"/>
      <c r="KIK618" s="230"/>
      <c r="KIL618" s="230"/>
      <c r="KIM618" s="230"/>
      <c r="KIN618" s="230"/>
      <c r="KIO618" s="230"/>
      <c r="KIP618" s="230"/>
      <c r="KIQ618" s="230"/>
      <c r="KIR618" s="230"/>
      <c r="KIS618" s="230"/>
      <c r="KIT618" s="230"/>
      <c r="KIU618" s="230"/>
      <c r="KIV618" s="230"/>
      <c r="KIW618" s="230"/>
      <c r="KIX618" s="230"/>
      <c r="KIY618" s="230"/>
      <c r="KIZ618" s="230"/>
      <c r="KJA618" s="230"/>
      <c r="KJB618" s="230"/>
      <c r="KJC618" s="230"/>
      <c r="KJD618" s="230"/>
      <c r="KJE618" s="230"/>
      <c r="KJF618" s="230"/>
      <c r="KJG618" s="230"/>
      <c r="KJH618" s="230"/>
      <c r="KJI618" s="230"/>
      <c r="KJJ618" s="230"/>
      <c r="KJK618" s="230"/>
      <c r="KJL618" s="230"/>
      <c r="KJM618" s="230"/>
      <c r="KJN618" s="230"/>
      <c r="KJO618" s="230"/>
      <c r="KJP618" s="230"/>
      <c r="KJQ618" s="230"/>
      <c r="KJR618" s="230"/>
      <c r="KJS618" s="230"/>
      <c r="KJT618" s="230"/>
      <c r="KJU618" s="230"/>
      <c r="KJV618" s="230"/>
      <c r="KJW618" s="230"/>
      <c r="KJX618" s="230"/>
      <c r="KJY618" s="230"/>
      <c r="KJZ618" s="230"/>
      <c r="KKA618" s="230"/>
      <c r="KKB618" s="230"/>
      <c r="KKC618" s="230"/>
      <c r="KKD618" s="230"/>
      <c r="KKE618" s="230"/>
      <c r="KKF618" s="230"/>
      <c r="KKG618" s="230"/>
      <c r="KKH618" s="230"/>
      <c r="KKI618" s="230"/>
      <c r="KKJ618" s="230"/>
      <c r="KKK618" s="230"/>
      <c r="KKL618" s="230"/>
      <c r="KKM618" s="230"/>
      <c r="KKN618" s="230"/>
      <c r="KKO618" s="230"/>
      <c r="KKP618" s="230"/>
      <c r="KKQ618" s="230"/>
      <c r="KKR618" s="230"/>
      <c r="KKS618" s="230"/>
      <c r="KKT618" s="230"/>
      <c r="KKU618" s="230"/>
      <c r="KKV618" s="230"/>
      <c r="KKW618" s="230"/>
      <c r="KKX618" s="230"/>
      <c r="KKY618" s="230"/>
      <c r="KKZ618" s="230"/>
      <c r="KLA618" s="230"/>
      <c r="KLB618" s="230"/>
      <c r="KLC618" s="230"/>
      <c r="KLD618" s="230"/>
      <c r="KLE618" s="230"/>
      <c r="KLF618" s="230"/>
      <c r="KLG618" s="230"/>
      <c r="KLH618" s="230"/>
      <c r="KLI618" s="230"/>
      <c r="KLJ618" s="230"/>
      <c r="KLK618" s="230"/>
      <c r="KLL618" s="230"/>
      <c r="KLM618" s="230"/>
      <c r="KLN618" s="230"/>
      <c r="KLO618" s="230"/>
      <c r="KLP618" s="230"/>
      <c r="KLQ618" s="230"/>
      <c r="KLR618" s="230"/>
      <c r="KLS618" s="230"/>
      <c r="KLT618" s="230"/>
      <c r="KLU618" s="230"/>
      <c r="KLV618" s="230"/>
      <c r="KLW618" s="230"/>
      <c r="KLX618" s="230"/>
      <c r="KLY618" s="230"/>
      <c r="KLZ618" s="230"/>
      <c r="KMA618" s="230"/>
      <c r="KMB618" s="230"/>
      <c r="KMC618" s="230"/>
      <c r="KMD618" s="230"/>
      <c r="KME618" s="230"/>
      <c r="KMF618" s="230"/>
      <c r="KMG618" s="230"/>
      <c r="KMH618" s="230"/>
      <c r="KMI618" s="230"/>
      <c r="KMJ618" s="230"/>
      <c r="KMK618" s="230"/>
      <c r="KML618" s="230"/>
      <c r="KMM618" s="230"/>
      <c r="KMN618" s="230"/>
      <c r="KMO618" s="230"/>
      <c r="KMP618" s="230"/>
      <c r="KMQ618" s="230"/>
      <c r="KMR618" s="230"/>
      <c r="KMS618" s="230"/>
      <c r="KMT618" s="230"/>
      <c r="KMU618" s="230"/>
      <c r="KMV618" s="230"/>
      <c r="KMW618" s="230"/>
      <c r="KMX618" s="230"/>
      <c r="KMY618" s="230"/>
      <c r="KMZ618" s="230"/>
      <c r="KNA618" s="230"/>
      <c r="KNB618" s="230"/>
      <c r="KNC618" s="230"/>
      <c r="KND618" s="230"/>
      <c r="KNE618" s="230"/>
      <c r="KNF618" s="230"/>
      <c r="KNG618" s="230"/>
      <c r="KNH618" s="230"/>
      <c r="KNI618" s="230"/>
      <c r="KNJ618" s="230"/>
      <c r="KNK618" s="230"/>
      <c r="KNL618" s="230"/>
      <c r="KNM618" s="230"/>
      <c r="KNN618" s="230"/>
      <c r="KNO618" s="230"/>
      <c r="KNP618" s="230"/>
      <c r="KNQ618" s="230"/>
      <c r="KNR618" s="230"/>
      <c r="KNS618" s="230"/>
      <c r="KNT618" s="230"/>
      <c r="KNU618" s="230"/>
      <c r="KNV618" s="230"/>
      <c r="KNW618" s="230"/>
      <c r="KNX618" s="230"/>
      <c r="KNY618" s="230"/>
      <c r="KNZ618" s="230"/>
      <c r="KOA618" s="230"/>
      <c r="KOB618" s="230"/>
      <c r="KOC618" s="230"/>
      <c r="KOD618" s="230"/>
      <c r="KOE618" s="230"/>
      <c r="KOF618" s="230"/>
      <c r="KOG618" s="230"/>
      <c r="KOH618" s="230"/>
      <c r="KOI618" s="230"/>
      <c r="KOJ618" s="230"/>
      <c r="KOK618" s="230"/>
      <c r="KOL618" s="230"/>
      <c r="KOM618" s="230"/>
      <c r="KON618" s="230"/>
      <c r="KOO618" s="230"/>
      <c r="KOP618" s="230"/>
      <c r="KOQ618" s="230"/>
      <c r="KOR618" s="230"/>
      <c r="KOS618" s="230"/>
      <c r="KOT618" s="230"/>
      <c r="KOU618" s="230"/>
      <c r="KOV618" s="230"/>
      <c r="KOW618" s="230"/>
      <c r="KOX618" s="230"/>
      <c r="KOY618" s="230"/>
      <c r="KOZ618" s="230"/>
      <c r="KPA618" s="230"/>
      <c r="KPB618" s="230"/>
      <c r="KPC618" s="230"/>
      <c r="KPD618" s="230"/>
      <c r="KPE618" s="230"/>
      <c r="KPF618" s="230"/>
      <c r="KPG618" s="230"/>
      <c r="KPH618" s="230"/>
      <c r="KPI618" s="230"/>
      <c r="KPJ618" s="230"/>
      <c r="KPK618" s="230"/>
      <c r="KPL618" s="230"/>
      <c r="KPM618" s="230"/>
      <c r="KPN618" s="230"/>
      <c r="KPO618" s="230"/>
      <c r="KPP618" s="230"/>
      <c r="KPQ618" s="230"/>
      <c r="KPR618" s="230"/>
      <c r="KPS618" s="230"/>
      <c r="KPT618" s="230"/>
      <c r="KPU618" s="230"/>
      <c r="KPV618" s="230"/>
      <c r="KPW618" s="230"/>
      <c r="KPX618" s="230"/>
      <c r="KPY618" s="230"/>
      <c r="KPZ618" s="230"/>
      <c r="KQA618" s="230"/>
      <c r="KQB618" s="230"/>
      <c r="KQC618" s="230"/>
      <c r="KQD618" s="230"/>
      <c r="KQE618" s="230"/>
      <c r="KQF618" s="230"/>
      <c r="KQG618" s="230"/>
      <c r="KQH618" s="230"/>
      <c r="KQI618" s="230"/>
      <c r="KQJ618" s="230"/>
      <c r="KQK618" s="230"/>
      <c r="KQL618" s="230"/>
      <c r="KQM618" s="230"/>
      <c r="KQN618" s="230"/>
      <c r="KQO618" s="230"/>
      <c r="KQP618" s="230"/>
      <c r="KQQ618" s="230"/>
      <c r="KQR618" s="230"/>
      <c r="KQS618" s="230"/>
      <c r="KQT618" s="230"/>
      <c r="KQU618" s="230"/>
      <c r="KQV618" s="230"/>
      <c r="KQW618" s="230"/>
      <c r="KQX618" s="230"/>
      <c r="KQY618" s="230"/>
      <c r="KQZ618" s="230"/>
      <c r="KRA618" s="230"/>
      <c r="KRB618" s="230"/>
      <c r="KRC618" s="230"/>
      <c r="KRD618" s="230"/>
      <c r="KRE618" s="230"/>
      <c r="KRF618" s="230"/>
      <c r="KRG618" s="230"/>
      <c r="KRH618" s="230"/>
      <c r="KRI618" s="230"/>
      <c r="KRJ618" s="230"/>
      <c r="KRK618" s="230"/>
      <c r="KRL618" s="230"/>
      <c r="KRM618" s="230"/>
      <c r="KRN618" s="230"/>
      <c r="KRO618" s="230"/>
      <c r="KRP618" s="230"/>
      <c r="KRQ618" s="230"/>
      <c r="KRR618" s="230"/>
      <c r="KRS618" s="230"/>
      <c r="KRT618" s="230"/>
      <c r="KRU618" s="230"/>
      <c r="KRV618" s="230"/>
      <c r="KRW618" s="230"/>
      <c r="KRX618" s="230"/>
      <c r="KRY618" s="230"/>
      <c r="KRZ618" s="230"/>
      <c r="KSA618" s="230"/>
      <c r="KSB618" s="230"/>
      <c r="KSC618" s="230"/>
      <c r="KSD618" s="230"/>
      <c r="KSE618" s="230"/>
      <c r="KSF618" s="230"/>
      <c r="KSG618" s="230"/>
      <c r="KSH618" s="230"/>
      <c r="KSI618" s="230"/>
      <c r="KSJ618" s="230"/>
      <c r="KSK618" s="230"/>
      <c r="KSL618" s="230"/>
      <c r="KSM618" s="230"/>
      <c r="KSN618" s="230"/>
      <c r="KSO618" s="230"/>
      <c r="KSP618" s="230"/>
      <c r="KSQ618" s="230"/>
      <c r="KSR618" s="230"/>
      <c r="KSS618" s="230"/>
      <c r="KST618" s="230"/>
      <c r="KSU618" s="230"/>
      <c r="KSV618" s="230"/>
      <c r="KSW618" s="230"/>
      <c r="KSX618" s="230"/>
      <c r="KSY618" s="230"/>
      <c r="KSZ618" s="230"/>
      <c r="KTA618" s="230"/>
      <c r="KTB618" s="230"/>
      <c r="KTC618" s="230"/>
      <c r="KTD618" s="230"/>
      <c r="KTE618" s="230"/>
      <c r="KTF618" s="230"/>
      <c r="KTG618" s="230"/>
      <c r="KTH618" s="230"/>
      <c r="KTI618" s="230"/>
      <c r="KTJ618" s="230"/>
      <c r="KTK618" s="230"/>
      <c r="KTL618" s="230"/>
      <c r="KTM618" s="230"/>
      <c r="KTN618" s="230"/>
      <c r="KTO618" s="230"/>
      <c r="KTP618" s="230"/>
      <c r="KTQ618" s="230"/>
      <c r="KTR618" s="230"/>
      <c r="KTS618" s="230"/>
      <c r="KTT618" s="230"/>
      <c r="KTU618" s="230"/>
      <c r="KTV618" s="230"/>
      <c r="KTW618" s="230"/>
      <c r="KTX618" s="230"/>
      <c r="KTY618" s="230"/>
      <c r="KTZ618" s="230"/>
      <c r="KUA618" s="230"/>
      <c r="KUB618" s="230"/>
      <c r="KUC618" s="230"/>
      <c r="KUD618" s="230"/>
      <c r="KUE618" s="230"/>
      <c r="KUF618" s="230"/>
      <c r="KUG618" s="230"/>
      <c r="KUH618" s="230"/>
      <c r="KUI618" s="230"/>
      <c r="KUJ618" s="230"/>
      <c r="KUK618" s="230"/>
      <c r="KUL618" s="230"/>
      <c r="KUM618" s="230"/>
      <c r="KUN618" s="230"/>
      <c r="KUO618" s="230"/>
      <c r="KUP618" s="230"/>
      <c r="KUQ618" s="230"/>
      <c r="KUR618" s="230"/>
      <c r="KUS618" s="230"/>
      <c r="KUT618" s="230"/>
      <c r="KUU618" s="230"/>
      <c r="KUV618" s="230"/>
      <c r="KUW618" s="230"/>
      <c r="KUX618" s="230"/>
      <c r="KUY618" s="230"/>
      <c r="KUZ618" s="230"/>
      <c r="KVA618" s="230"/>
      <c r="KVB618" s="230"/>
      <c r="KVC618" s="230"/>
      <c r="KVD618" s="230"/>
      <c r="KVE618" s="230"/>
      <c r="KVF618" s="230"/>
      <c r="KVG618" s="230"/>
      <c r="KVH618" s="230"/>
      <c r="KVI618" s="230"/>
      <c r="KVJ618" s="230"/>
      <c r="KVK618" s="230"/>
      <c r="KVL618" s="230"/>
      <c r="KVM618" s="230"/>
      <c r="KVN618" s="230"/>
      <c r="KVO618" s="230"/>
      <c r="KVP618" s="230"/>
      <c r="KVQ618" s="230"/>
      <c r="KVR618" s="230"/>
      <c r="KVS618" s="230"/>
      <c r="KVT618" s="230"/>
      <c r="KVU618" s="230"/>
      <c r="KVV618" s="230"/>
      <c r="KVW618" s="230"/>
      <c r="KVX618" s="230"/>
      <c r="KVY618" s="230"/>
      <c r="KVZ618" s="230"/>
      <c r="KWA618" s="230"/>
      <c r="KWB618" s="230"/>
      <c r="KWC618" s="230"/>
      <c r="KWD618" s="230"/>
      <c r="KWE618" s="230"/>
      <c r="KWF618" s="230"/>
      <c r="KWG618" s="230"/>
      <c r="KWH618" s="230"/>
      <c r="KWI618" s="230"/>
      <c r="KWJ618" s="230"/>
      <c r="KWK618" s="230"/>
      <c r="KWL618" s="230"/>
      <c r="KWM618" s="230"/>
      <c r="KWN618" s="230"/>
      <c r="KWO618" s="230"/>
      <c r="KWP618" s="230"/>
      <c r="KWQ618" s="230"/>
      <c r="KWR618" s="230"/>
      <c r="KWS618" s="230"/>
      <c r="KWT618" s="230"/>
      <c r="KWU618" s="230"/>
      <c r="KWV618" s="230"/>
      <c r="KWW618" s="230"/>
      <c r="KWX618" s="230"/>
      <c r="KWY618" s="230"/>
      <c r="KWZ618" s="230"/>
      <c r="KXA618" s="230"/>
      <c r="KXB618" s="230"/>
      <c r="KXC618" s="230"/>
      <c r="KXD618" s="230"/>
      <c r="KXE618" s="230"/>
      <c r="KXF618" s="230"/>
      <c r="KXG618" s="230"/>
      <c r="KXH618" s="230"/>
      <c r="KXI618" s="230"/>
      <c r="KXJ618" s="230"/>
      <c r="KXK618" s="230"/>
      <c r="KXL618" s="230"/>
      <c r="KXM618" s="230"/>
      <c r="KXN618" s="230"/>
      <c r="KXO618" s="230"/>
      <c r="KXP618" s="230"/>
      <c r="KXQ618" s="230"/>
      <c r="KXR618" s="230"/>
      <c r="KXS618" s="230"/>
      <c r="KXT618" s="230"/>
      <c r="KXU618" s="230"/>
      <c r="KXV618" s="230"/>
      <c r="KXW618" s="230"/>
      <c r="KXX618" s="230"/>
      <c r="KXY618" s="230"/>
      <c r="KXZ618" s="230"/>
      <c r="KYA618" s="230"/>
      <c r="KYB618" s="230"/>
      <c r="KYC618" s="230"/>
      <c r="KYD618" s="230"/>
      <c r="KYE618" s="230"/>
      <c r="KYF618" s="230"/>
      <c r="KYG618" s="230"/>
      <c r="KYH618" s="230"/>
      <c r="KYI618" s="230"/>
      <c r="KYJ618" s="230"/>
      <c r="KYK618" s="230"/>
      <c r="KYL618" s="230"/>
      <c r="KYM618" s="230"/>
      <c r="KYN618" s="230"/>
      <c r="KYO618" s="230"/>
      <c r="KYP618" s="230"/>
      <c r="KYQ618" s="230"/>
      <c r="KYR618" s="230"/>
      <c r="KYS618" s="230"/>
      <c r="KYT618" s="230"/>
      <c r="KYU618" s="230"/>
      <c r="KYV618" s="230"/>
      <c r="KYW618" s="230"/>
      <c r="KYX618" s="230"/>
      <c r="KYY618" s="230"/>
      <c r="KYZ618" s="230"/>
      <c r="KZA618" s="230"/>
      <c r="KZB618" s="230"/>
      <c r="KZC618" s="230"/>
      <c r="KZD618" s="230"/>
      <c r="KZE618" s="230"/>
      <c r="KZF618" s="230"/>
      <c r="KZG618" s="230"/>
      <c r="KZH618" s="230"/>
      <c r="KZI618" s="230"/>
      <c r="KZJ618" s="230"/>
      <c r="KZK618" s="230"/>
      <c r="KZL618" s="230"/>
      <c r="KZM618" s="230"/>
      <c r="KZN618" s="230"/>
      <c r="KZO618" s="230"/>
      <c r="KZP618" s="230"/>
      <c r="KZQ618" s="230"/>
      <c r="KZR618" s="230"/>
      <c r="KZS618" s="230"/>
      <c r="KZT618" s="230"/>
      <c r="KZU618" s="230"/>
      <c r="KZV618" s="230"/>
      <c r="KZW618" s="230"/>
      <c r="KZX618" s="230"/>
      <c r="KZY618" s="230"/>
      <c r="KZZ618" s="230"/>
      <c r="LAA618" s="230"/>
      <c r="LAB618" s="230"/>
      <c r="LAC618" s="230"/>
      <c r="LAD618" s="230"/>
      <c r="LAE618" s="230"/>
      <c r="LAF618" s="230"/>
      <c r="LAG618" s="230"/>
      <c r="LAH618" s="230"/>
      <c r="LAI618" s="230"/>
      <c r="LAJ618" s="230"/>
      <c r="LAK618" s="230"/>
      <c r="LAL618" s="230"/>
      <c r="LAM618" s="230"/>
      <c r="LAN618" s="230"/>
      <c r="LAO618" s="230"/>
      <c r="LAP618" s="230"/>
      <c r="LAQ618" s="230"/>
      <c r="LAR618" s="230"/>
      <c r="LAS618" s="230"/>
      <c r="LAT618" s="230"/>
      <c r="LAU618" s="230"/>
      <c r="LAV618" s="230"/>
      <c r="LAW618" s="230"/>
      <c r="LAX618" s="230"/>
      <c r="LAY618" s="230"/>
      <c r="LAZ618" s="230"/>
      <c r="LBA618" s="230"/>
      <c r="LBB618" s="230"/>
      <c r="LBC618" s="230"/>
      <c r="LBD618" s="230"/>
      <c r="LBE618" s="230"/>
      <c r="LBF618" s="230"/>
      <c r="LBG618" s="230"/>
      <c r="LBH618" s="230"/>
      <c r="LBI618" s="230"/>
      <c r="LBJ618" s="230"/>
      <c r="LBK618" s="230"/>
      <c r="LBL618" s="230"/>
      <c r="LBM618" s="230"/>
      <c r="LBN618" s="230"/>
      <c r="LBO618" s="230"/>
      <c r="LBP618" s="230"/>
      <c r="LBQ618" s="230"/>
      <c r="LBR618" s="230"/>
      <c r="LBS618" s="230"/>
      <c r="LBT618" s="230"/>
      <c r="LBU618" s="230"/>
      <c r="LBV618" s="230"/>
      <c r="LBW618" s="230"/>
      <c r="LBX618" s="230"/>
      <c r="LBY618" s="230"/>
      <c r="LBZ618" s="230"/>
      <c r="LCA618" s="230"/>
      <c r="LCB618" s="230"/>
      <c r="LCC618" s="230"/>
      <c r="LCD618" s="230"/>
      <c r="LCE618" s="230"/>
      <c r="LCF618" s="230"/>
      <c r="LCG618" s="230"/>
      <c r="LCH618" s="230"/>
      <c r="LCI618" s="230"/>
      <c r="LCJ618" s="230"/>
      <c r="LCK618" s="230"/>
      <c r="LCL618" s="230"/>
      <c r="LCM618" s="230"/>
      <c r="LCN618" s="230"/>
      <c r="LCO618" s="230"/>
      <c r="LCP618" s="230"/>
      <c r="LCQ618" s="230"/>
      <c r="LCR618" s="230"/>
      <c r="LCS618" s="230"/>
      <c r="LCT618" s="230"/>
      <c r="LCU618" s="230"/>
      <c r="LCV618" s="230"/>
      <c r="LCW618" s="230"/>
      <c r="LCX618" s="230"/>
      <c r="LCY618" s="230"/>
      <c r="LCZ618" s="230"/>
      <c r="LDA618" s="230"/>
      <c r="LDB618" s="230"/>
      <c r="LDC618" s="230"/>
      <c r="LDD618" s="230"/>
      <c r="LDE618" s="230"/>
      <c r="LDF618" s="230"/>
      <c r="LDG618" s="230"/>
      <c r="LDH618" s="230"/>
      <c r="LDI618" s="230"/>
      <c r="LDJ618" s="230"/>
      <c r="LDK618" s="230"/>
      <c r="LDL618" s="230"/>
      <c r="LDM618" s="230"/>
      <c r="LDN618" s="230"/>
      <c r="LDO618" s="230"/>
      <c r="LDP618" s="230"/>
      <c r="LDQ618" s="230"/>
      <c r="LDR618" s="230"/>
      <c r="LDS618" s="230"/>
      <c r="LDT618" s="230"/>
      <c r="LDU618" s="230"/>
      <c r="LDV618" s="230"/>
      <c r="LDW618" s="230"/>
      <c r="LDX618" s="230"/>
      <c r="LDY618" s="230"/>
      <c r="LDZ618" s="230"/>
      <c r="LEA618" s="230"/>
      <c r="LEB618" s="230"/>
      <c r="LEC618" s="230"/>
      <c r="LED618" s="230"/>
      <c r="LEE618" s="230"/>
      <c r="LEF618" s="230"/>
      <c r="LEG618" s="230"/>
      <c r="LEH618" s="230"/>
      <c r="LEI618" s="230"/>
      <c r="LEJ618" s="230"/>
      <c r="LEK618" s="230"/>
      <c r="LEL618" s="230"/>
      <c r="LEM618" s="230"/>
      <c r="LEN618" s="230"/>
      <c r="LEO618" s="230"/>
      <c r="LEP618" s="230"/>
      <c r="LEQ618" s="230"/>
      <c r="LER618" s="230"/>
      <c r="LES618" s="230"/>
      <c r="LET618" s="230"/>
      <c r="LEU618" s="230"/>
      <c r="LEV618" s="230"/>
      <c r="LEW618" s="230"/>
      <c r="LEX618" s="230"/>
      <c r="LEY618" s="230"/>
      <c r="LEZ618" s="230"/>
      <c r="LFA618" s="230"/>
      <c r="LFB618" s="230"/>
      <c r="LFC618" s="230"/>
      <c r="LFD618" s="230"/>
      <c r="LFE618" s="230"/>
      <c r="LFF618" s="230"/>
      <c r="LFG618" s="230"/>
      <c r="LFH618" s="230"/>
      <c r="LFI618" s="230"/>
      <c r="LFJ618" s="230"/>
      <c r="LFK618" s="230"/>
      <c r="LFL618" s="230"/>
      <c r="LFM618" s="230"/>
      <c r="LFN618" s="230"/>
      <c r="LFO618" s="230"/>
      <c r="LFP618" s="230"/>
      <c r="LFQ618" s="230"/>
      <c r="LFR618" s="230"/>
      <c r="LFS618" s="230"/>
      <c r="LFT618" s="230"/>
      <c r="LFU618" s="230"/>
      <c r="LFV618" s="230"/>
      <c r="LFW618" s="230"/>
      <c r="LFX618" s="230"/>
      <c r="LFY618" s="230"/>
      <c r="LFZ618" s="230"/>
      <c r="LGA618" s="230"/>
      <c r="LGB618" s="230"/>
      <c r="LGC618" s="230"/>
      <c r="LGD618" s="230"/>
      <c r="LGE618" s="230"/>
      <c r="LGF618" s="230"/>
      <c r="LGG618" s="230"/>
      <c r="LGH618" s="230"/>
      <c r="LGI618" s="230"/>
      <c r="LGJ618" s="230"/>
      <c r="LGK618" s="230"/>
      <c r="LGL618" s="230"/>
      <c r="LGM618" s="230"/>
      <c r="LGN618" s="230"/>
      <c r="LGO618" s="230"/>
      <c r="LGP618" s="230"/>
      <c r="LGQ618" s="230"/>
      <c r="LGR618" s="230"/>
      <c r="LGS618" s="230"/>
      <c r="LGT618" s="230"/>
      <c r="LGU618" s="230"/>
      <c r="LGV618" s="230"/>
      <c r="LGW618" s="230"/>
      <c r="LGX618" s="230"/>
      <c r="LGY618" s="230"/>
      <c r="LGZ618" s="230"/>
      <c r="LHA618" s="230"/>
      <c r="LHB618" s="230"/>
      <c r="LHC618" s="230"/>
      <c r="LHD618" s="230"/>
      <c r="LHE618" s="230"/>
      <c r="LHF618" s="230"/>
      <c r="LHG618" s="230"/>
      <c r="LHH618" s="230"/>
      <c r="LHI618" s="230"/>
      <c r="LHJ618" s="230"/>
      <c r="LHK618" s="230"/>
      <c r="LHL618" s="230"/>
      <c r="LHM618" s="230"/>
      <c r="LHN618" s="230"/>
      <c r="LHO618" s="230"/>
      <c r="LHP618" s="230"/>
      <c r="LHQ618" s="230"/>
      <c r="LHR618" s="230"/>
      <c r="LHS618" s="230"/>
      <c r="LHT618" s="230"/>
      <c r="LHU618" s="230"/>
      <c r="LHV618" s="230"/>
      <c r="LHW618" s="230"/>
      <c r="LHX618" s="230"/>
      <c r="LHY618" s="230"/>
      <c r="LHZ618" s="230"/>
      <c r="LIA618" s="230"/>
      <c r="LIB618" s="230"/>
      <c r="LIC618" s="230"/>
      <c r="LID618" s="230"/>
      <c r="LIE618" s="230"/>
      <c r="LIF618" s="230"/>
      <c r="LIG618" s="230"/>
      <c r="LIH618" s="230"/>
      <c r="LII618" s="230"/>
      <c r="LIJ618" s="230"/>
      <c r="LIK618" s="230"/>
      <c r="LIL618" s="230"/>
      <c r="LIM618" s="230"/>
      <c r="LIN618" s="230"/>
      <c r="LIO618" s="230"/>
      <c r="LIP618" s="230"/>
      <c r="LIQ618" s="230"/>
      <c r="LIR618" s="230"/>
      <c r="LIS618" s="230"/>
      <c r="LIT618" s="230"/>
      <c r="LIU618" s="230"/>
      <c r="LIV618" s="230"/>
      <c r="LIW618" s="230"/>
      <c r="LIX618" s="230"/>
      <c r="LIY618" s="230"/>
      <c r="LIZ618" s="230"/>
      <c r="LJA618" s="230"/>
      <c r="LJB618" s="230"/>
      <c r="LJC618" s="230"/>
      <c r="LJD618" s="230"/>
      <c r="LJE618" s="230"/>
      <c r="LJF618" s="230"/>
      <c r="LJG618" s="230"/>
      <c r="LJH618" s="230"/>
      <c r="LJI618" s="230"/>
      <c r="LJJ618" s="230"/>
      <c r="LJK618" s="230"/>
      <c r="LJL618" s="230"/>
      <c r="LJM618" s="230"/>
      <c r="LJN618" s="230"/>
      <c r="LJO618" s="230"/>
      <c r="LJP618" s="230"/>
      <c r="LJQ618" s="230"/>
      <c r="LJR618" s="230"/>
      <c r="LJS618" s="230"/>
      <c r="LJT618" s="230"/>
      <c r="LJU618" s="230"/>
      <c r="LJV618" s="230"/>
      <c r="LJW618" s="230"/>
      <c r="LJX618" s="230"/>
      <c r="LJY618" s="230"/>
      <c r="LJZ618" s="230"/>
      <c r="LKA618" s="230"/>
      <c r="LKB618" s="230"/>
      <c r="LKC618" s="230"/>
      <c r="LKD618" s="230"/>
      <c r="LKE618" s="230"/>
      <c r="LKF618" s="230"/>
      <c r="LKG618" s="230"/>
      <c r="LKH618" s="230"/>
      <c r="LKI618" s="230"/>
      <c r="LKJ618" s="230"/>
      <c r="LKK618" s="230"/>
      <c r="LKL618" s="230"/>
      <c r="LKM618" s="230"/>
      <c r="LKN618" s="230"/>
      <c r="LKO618" s="230"/>
      <c r="LKP618" s="230"/>
      <c r="LKQ618" s="230"/>
      <c r="LKR618" s="230"/>
      <c r="LKS618" s="230"/>
      <c r="LKT618" s="230"/>
      <c r="LKU618" s="230"/>
      <c r="LKV618" s="230"/>
      <c r="LKW618" s="230"/>
      <c r="LKX618" s="230"/>
      <c r="LKY618" s="230"/>
      <c r="LKZ618" s="230"/>
      <c r="LLA618" s="230"/>
      <c r="LLB618" s="230"/>
      <c r="LLC618" s="230"/>
      <c r="LLD618" s="230"/>
      <c r="LLE618" s="230"/>
      <c r="LLF618" s="230"/>
      <c r="LLG618" s="230"/>
      <c r="LLH618" s="230"/>
      <c r="LLI618" s="230"/>
      <c r="LLJ618" s="230"/>
      <c r="LLK618" s="230"/>
      <c r="LLL618" s="230"/>
      <c r="LLM618" s="230"/>
      <c r="LLN618" s="230"/>
      <c r="LLO618" s="230"/>
      <c r="LLP618" s="230"/>
      <c r="LLQ618" s="230"/>
      <c r="LLR618" s="230"/>
      <c r="LLS618" s="230"/>
      <c r="LLT618" s="230"/>
      <c r="LLU618" s="230"/>
      <c r="LLV618" s="230"/>
      <c r="LLW618" s="230"/>
      <c r="LLX618" s="230"/>
      <c r="LLY618" s="230"/>
      <c r="LLZ618" s="230"/>
      <c r="LMA618" s="230"/>
      <c r="LMB618" s="230"/>
      <c r="LMC618" s="230"/>
      <c r="LMD618" s="230"/>
      <c r="LME618" s="230"/>
      <c r="LMF618" s="230"/>
      <c r="LMG618" s="230"/>
      <c r="LMH618" s="230"/>
      <c r="LMI618" s="230"/>
      <c r="LMJ618" s="230"/>
      <c r="LMK618" s="230"/>
      <c r="LML618" s="230"/>
      <c r="LMM618" s="230"/>
      <c r="LMN618" s="230"/>
      <c r="LMO618" s="230"/>
      <c r="LMP618" s="230"/>
      <c r="LMQ618" s="230"/>
      <c r="LMR618" s="230"/>
      <c r="LMS618" s="230"/>
      <c r="LMT618" s="230"/>
      <c r="LMU618" s="230"/>
      <c r="LMV618" s="230"/>
      <c r="LMW618" s="230"/>
      <c r="LMX618" s="230"/>
      <c r="LMY618" s="230"/>
      <c r="LMZ618" s="230"/>
      <c r="LNA618" s="230"/>
      <c r="LNB618" s="230"/>
      <c r="LNC618" s="230"/>
      <c r="LND618" s="230"/>
      <c r="LNE618" s="230"/>
      <c r="LNF618" s="230"/>
      <c r="LNG618" s="230"/>
      <c r="LNH618" s="230"/>
      <c r="LNI618" s="230"/>
      <c r="LNJ618" s="230"/>
      <c r="LNK618" s="230"/>
      <c r="LNL618" s="230"/>
      <c r="LNM618" s="230"/>
      <c r="LNN618" s="230"/>
      <c r="LNO618" s="230"/>
      <c r="LNP618" s="230"/>
      <c r="LNQ618" s="230"/>
      <c r="LNR618" s="230"/>
      <c r="LNS618" s="230"/>
      <c r="LNT618" s="230"/>
      <c r="LNU618" s="230"/>
      <c r="LNV618" s="230"/>
      <c r="LNW618" s="230"/>
      <c r="LNX618" s="230"/>
      <c r="LNY618" s="230"/>
      <c r="LNZ618" s="230"/>
      <c r="LOA618" s="230"/>
      <c r="LOB618" s="230"/>
      <c r="LOC618" s="230"/>
      <c r="LOD618" s="230"/>
      <c r="LOE618" s="230"/>
      <c r="LOF618" s="230"/>
      <c r="LOG618" s="230"/>
      <c r="LOH618" s="230"/>
      <c r="LOI618" s="230"/>
      <c r="LOJ618" s="230"/>
      <c r="LOK618" s="230"/>
      <c r="LOL618" s="230"/>
      <c r="LOM618" s="230"/>
      <c r="LON618" s="230"/>
      <c r="LOO618" s="230"/>
      <c r="LOP618" s="230"/>
      <c r="LOQ618" s="230"/>
      <c r="LOR618" s="230"/>
      <c r="LOS618" s="230"/>
      <c r="LOT618" s="230"/>
      <c r="LOU618" s="230"/>
      <c r="LOV618" s="230"/>
      <c r="LOW618" s="230"/>
      <c r="LOX618" s="230"/>
      <c r="LOY618" s="230"/>
      <c r="LOZ618" s="230"/>
      <c r="LPA618" s="230"/>
      <c r="LPB618" s="230"/>
      <c r="LPC618" s="230"/>
      <c r="LPD618" s="230"/>
      <c r="LPE618" s="230"/>
      <c r="LPF618" s="230"/>
      <c r="LPG618" s="230"/>
      <c r="LPH618" s="230"/>
      <c r="LPI618" s="230"/>
      <c r="LPJ618" s="230"/>
      <c r="LPK618" s="230"/>
      <c r="LPL618" s="230"/>
      <c r="LPM618" s="230"/>
      <c r="LPN618" s="230"/>
      <c r="LPO618" s="230"/>
      <c r="LPP618" s="230"/>
      <c r="LPQ618" s="230"/>
      <c r="LPR618" s="230"/>
      <c r="LPS618" s="230"/>
      <c r="LPT618" s="230"/>
      <c r="LPU618" s="230"/>
      <c r="LPV618" s="230"/>
      <c r="LPW618" s="230"/>
      <c r="LPX618" s="230"/>
      <c r="LPY618" s="230"/>
      <c r="LPZ618" s="230"/>
      <c r="LQA618" s="230"/>
      <c r="LQB618" s="230"/>
      <c r="LQC618" s="230"/>
      <c r="LQD618" s="230"/>
      <c r="LQE618" s="230"/>
      <c r="LQF618" s="230"/>
      <c r="LQG618" s="230"/>
      <c r="LQH618" s="230"/>
      <c r="LQI618" s="230"/>
      <c r="LQJ618" s="230"/>
      <c r="LQK618" s="230"/>
      <c r="LQL618" s="230"/>
      <c r="LQM618" s="230"/>
      <c r="LQN618" s="230"/>
      <c r="LQO618" s="230"/>
      <c r="LQP618" s="230"/>
      <c r="LQQ618" s="230"/>
      <c r="LQR618" s="230"/>
      <c r="LQS618" s="230"/>
      <c r="LQT618" s="230"/>
      <c r="LQU618" s="230"/>
      <c r="LQV618" s="230"/>
      <c r="LQW618" s="230"/>
      <c r="LQX618" s="230"/>
      <c r="LQY618" s="230"/>
      <c r="LQZ618" s="230"/>
      <c r="LRA618" s="230"/>
      <c r="LRB618" s="230"/>
      <c r="LRC618" s="230"/>
      <c r="LRD618" s="230"/>
      <c r="LRE618" s="230"/>
      <c r="LRF618" s="230"/>
      <c r="LRG618" s="230"/>
      <c r="LRH618" s="230"/>
      <c r="LRI618" s="230"/>
      <c r="LRJ618" s="230"/>
      <c r="LRK618" s="230"/>
      <c r="LRL618" s="230"/>
      <c r="LRM618" s="230"/>
      <c r="LRN618" s="230"/>
      <c r="LRO618" s="230"/>
      <c r="LRP618" s="230"/>
      <c r="LRQ618" s="230"/>
      <c r="LRR618" s="230"/>
      <c r="LRS618" s="230"/>
      <c r="LRT618" s="230"/>
      <c r="LRU618" s="230"/>
      <c r="LRV618" s="230"/>
      <c r="LRW618" s="230"/>
      <c r="LRX618" s="230"/>
      <c r="LRY618" s="230"/>
      <c r="LRZ618" s="230"/>
      <c r="LSA618" s="230"/>
      <c r="LSB618" s="230"/>
      <c r="LSC618" s="230"/>
      <c r="LSD618" s="230"/>
      <c r="LSE618" s="230"/>
      <c r="LSF618" s="230"/>
      <c r="LSG618" s="230"/>
      <c r="LSH618" s="230"/>
      <c r="LSI618" s="230"/>
      <c r="LSJ618" s="230"/>
      <c r="LSK618" s="230"/>
      <c r="LSL618" s="230"/>
      <c r="LSM618" s="230"/>
      <c r="LSN618" s="230"/>
      <c r="LSO618" s="230"/>
      <c r="LSP618" s="230"/>
      <c r="LSQ618" s="230"/>
      <c r="LSR618" s="230"/>
      <c r="LSS618" s="230"/>
      <c r="LST618" s="230"/>
      <c r="LSU618" s="230"/>
      <c r="LSV618" s="230"/>
      <c r="LSW618" s="230"/>
      <c r="LSX618" s="230"/>
      <c r="LSY618" s="230"/>
      <c r="LSZ618" s="230"/>
      <c r="LTA618" s="230"/>
      <c r="LTB618" s="230"/>
      <c r="LTC618" s="230"/>
      <c r="LTD618" s="230"/>
      <c r="LTE618" s="230"/>
      <c r="LTF618" s="230"/>
      <c r="LTG618" s="230"/>
      <c r="LTH618" s="230"/>
      <c r="LTI618" s="230"/>
      <c r="LTJ618" s="230"/>
      <c r="LTK618" s="230"/>
      <c r="LTL618" s="230"/>
      <c r="LTM618" s="230"/>
      <c r="LTN618" s="230"/>
      <c r="LTO618" s="230"/>
      <c r="LTP618" s="230"/>
      <c r="LTQ618" s="230"/>
      <c r="LTR618" s="230"/>
      <c r="LTS618" s="230"/>
      <c r="LTT618" s="230"/>
      <c r="LTU618" s="230"/>
      <c r="LTV618" s="230"/>
      <c r="LTW618" s="230"/>
      <c r="LTX618" s="230"/>
      <c r="LTY618" s="230"/>
      <c r="LTZ618" s="230"/>
      <c r="LUA618" s="230"/>
      <c r="LUB618" s="230"/>
      <c r="LUC618" s="230"/>
      <c r="LUD618" s="230"/>
      <c r="LUE618" s="230"/>
      <c r="LUF618" s="230"/>
      <c r="LUG618" s="230"/>
      <c r="LUH618" s="230"/>
      <c r="LUI618" s="230"/>
      <c r="LUJ618" s="230"/>
      <c r="LUK618" s="230"/>
      <c r="LUL618" s="230"/>
      <c r="LUM618" s="230"/>
      <c r="LUN618" s="230"/>
      <c r="LUO618" s="230"/>
      <c r="LUP618" s="230"/>
      <c r="LUQ618" s="230"/>
      <c r="LUR618" s="230"/>
      <c r="LUS618" s="230"/>
      <c r="LUT618" s="230"/>
      <c r="LUU618" s="230"/>
      <c r="LUV618" s="230"/>
      <c r="LUW618" s="230"/>
      <c r="LUX618" s="230"/>
      <c r="LUY618" s="230"/>
      <c r="LUZ618" s="230"/>
      <c r="LVA618" s="230"/>
      <c r="LVB618" s="230"/>
      <c r="LVC618" s="230"/>
      <c r="LVD618" s="230"/>
      <c r="LVE618" s="230"/>
      <c r="LVF618" s="230"/>
      <c r="LVG618" s="230"/>
      <c r="LVH618" s="230"/>
      <c r="LVI618" s="230"/>
      <c r="LVJ618" s="230"/>
      <c r="LVK618" s="230"/>
      <c r="LVL618" s="230"/>
      <c r="LVM618" s="230"/>
      <c r="LVN618" s="230"/>
      <c r="LVO618" s="230"/>
      <c r="LVP618" s="230"/>
      <c r="LVQ618" s="230"/>
      <c r="LVR618" s="230"/>
      <c r="LVS618" s="230"/>
      <c r="LVT618" s="230"/>
      <c r="LVU618" s="230"/>
      <c r="LVV618" s="230"/>
      <c r="LVW618" s="230"/>
      <c r="LVX618" s="230"/>
      <c r="LVY618" s="230"/>
      <c r="LVZ618" s="230"/>
      <c r="LWA618" s="230"/>
      <c r="LWB618" s="230"/>
      <c r="LWC618" s="230"/>
      <c r="LWD618" s="230"/>
      <c r="LWE618" s="230"/>
      <c r="LWF618" s="230"/>
      <c r="LWG618" s="230"/>
      <c r="LWH618" s="230"/>
      <c r="LWI618" s="230"/>
      <c r="LWJ618" s="230"/>
      <c r="LWK618" s="230"/>
      <c r="LWL618" s="230"/>
      <c r="LWM618" s="230"/>
      <c r="LWN618" s="230"/>
      <c r="LWO618" s="230"/>
      <c r="LWP618" s="230"/>
      <c r="LWQ618" s="230"/>
      <c r="LWR618" s="230"/>
      <c r="LWS618" s="230"/>
      <c r="LWT618" s="230"/>
      <c r="LWU618" s="230"/>
      <c r="LWV618" s="230"/>
      <c r="LWW618" s="230"/>
      <c r="LWX618" s="230"/>
      <c r="LWY618" s="230"/>
      <c r="LWZ618" s="230"/>
      <c r="LXA618" s="230"/>
      <c r="LXB618" s="230"/>
      <c r="LXC618" s="230"/>
      <c r="LXD618" s="230"/>
      <c r="LXE618" s="230"/>
      <c r="LXF618" s="230"/>
      <c r="LXG618" s="230"/>
      <c r="LXH618" s="230"/>
      <c r="LXI618" s="230"/>
      <c r="LXJ618" s="230"/>
      <c r="LXK618" s="230"/>
      <c r="LXL618" s="230"/>
      <c r="LXM618" s="230"/>
      <c r="LXN618" s="230"/>
      <c r="LXO618" s="230"/>
      <c r="LXP618" s="230"/>
      <c r="LXQ618" s="230"/>
      <c r="LXR618" s="230"/>
      <c r="LXS618" s="230"/>
      <c r="LXT618" s="230"/>
      <c r="LXU618" s="230"/>
      <c r="LXV618" s="230"/>
      <c r="LXW618" s="230"/>
      <c r="LXX618" s="230"/>
      <c r="LXY618" s="230"/>
      <c r="LXZ618" s="230"/>
      <c r="LYA618" s="230"/>
      <c r="LYB618" s="230"/>
      <c r="LYC618" s="230"/>
      <c r="LYD618" s="230"/>
      <c r="LYE618" s="230"/>
      <c r="LYF618" s="230"/>
      <c r="LYG618" s="230"/>
      <c r="LYH618" s="230"/>
      <c r="LYI618" s="230"/>
      <c r="LYJ618" s="230"/>
      <c r="LYK618" s="230"/>
      <c r="LYL618" s="230"/>
      <c r="LYM618" s="230"/>
      <c r="LYN618" s="230"/>
      <c r="LYO618" s="230"/>
      <c r="LYP618" s="230"/>
      <c r="LYQ618" s="230"/>
      <c r="LYR618" s="230"/>
      <c r="LYS618" s="230"/>
      <c r="LYT618" s="230"/>
      <c r="LYU618" s="230"/>
      <c r="LYV618" s="230"/>
      <c r="LYW618" s="230"/>
      <c r="LYX618" s="230"/>
      <c r="LYY618" s="230"/>
      <c r="LYZ618" s="230"/>
      <c r="LZA618" s="230"/>
      <c r="LZB618" s="230"/>
      <c r="LZC618" s="230"/>
      <c r="LZD618" s="230"/>
      <c r="LZE618" s="230"/>
      <c r="LZF618" s="230"/>
      <c r="LZG618" s="230"/>
      <c r="LZH618" s="230"/>
      <c r="LZI618" s="230"/>
      <c r="LZJ618" s="230"/>
      <c r="LZK618" s="230"/>
      <c r="LZL618" s="230"/>
      <c r="LZM618" s="230"/>
      <c r="LZN618" s="230"/>
      <c r="LZO618" s="230"/>
      <c r="LZP618" s="230"/>
      <c r="LZQ618" s="230"/>
      <c r="LZR618" s="230"/>
      <c r="LZS618" s="230"/>
      <c r="LZT618" s="230"/>
      <c r="LZU618" s="230"/>
      <c r="LZV618" s="230"/>
      <c r="LZW618" s="230"/>
      <c r="LZX618" s="230"/>
      <c r="LZY618" s="230"/>
      <c r="LZZ618" s="230"/>
      <c r="MAA618" s="230"/>
      <c r="MAB618" s="230"/>
      <c r="MAC618" s="230"/>
      <c r="MAD618" s="230"/>
      <c r="MAE618" s="230"/>
      <c r="MAF618" s="230"/>
      <c r="MAG618" s="230"/>
      <c r="MAH618" s="230"/>
      <c r="MAI618" s="230"/>
      <c r="MAJ618" s="230"/>
      <c r="MAK618" s="230"/>
      <c r="MAL618" s="230"/>
      <c r="MAM618" s="230"/>
      <c r="MAN618" s="230"/>
      <c r="MAO618" s="230"/>
      <c r="MAP618" s="230"/>
      <c r="MAQ618" s="230"/>
      <c r="MAR618" s="230"/>
      <c r="MAS618" s="230"/>
      <c r="MAT618" s="230"/>
      <c r="MAU618" s="230"/>
      <c r="MAV618" s="230"/>
      <c r="MAW618" s="230"/>
      <c r="MAX618" s="230"/>
      <c r="MAY618" s="230"/>
      <c r="MAZ618" s="230"/>
      <c r="MBA618" s="230"/>
      <c r="MBB618" s="230"/>
      <c r="MBC618" s="230"/>
      <c r="MBD618" s="230"/>
      <c r="MBE618" s="230"/>
      <c r="MBF618" s="230"/>
      <c r="MBG618" s="230"/>
      <c r="MBH618" s="230"/>
      <c r="MBI618" s="230"/>
      <c r="MBJ618" s="230"/>
      <c r="MBK618" s="230"/>
      <c r="MBL618" s="230"/>
      <c r="MBM618" s="230"/>
      <c r="MBN618" s="230"/>
      <c r="MBO618" s="230"/>
      <c r="MBP618" s="230"/>
      <c r="MBQ618" s="230"/>
      <c r="MBR618" s="230"/>
      <c r="MBS618" s="230"/>
      <c r="MBT618" s="230"/>
      <c r="MBU618" s="230"/>
      <c r="MBV618" s="230"/>
      <c r="MBW618" s="230"/>
      <c r="MBX618" s="230"/>
      <c r="MBY618" s="230"/>
      <c r="MBZ618" s="230"/>
      <c r="MCA618" s="230"/>
      <c r="MCB618" s="230"/>
      <c r="MCC618" s="230"/>
      <c r="MCD618" s="230"/>
      <c r="MCE618" s="230"/>
      <c r="MCF618" s="230"/>
      <c r="MCG618" s="230"/>
      <c r="MCH618" s="230"/>
      <c r="MCI618" s="230"/>
      <c r="MCJ618" s="230"/>
      <c r="MCK618" s="230"/>
      <c r="MCL618" s="230"/>
      <c r="MCM618" s="230"/>
      <c r="MCN618" s="230"/>
      <c r="MCO618" s="230"/>
      <c r="MCP618" s="230"/>
      <c r="MCQ618" s="230"/>
      <c r="MCR618" s="230"/>
      <c r="MCS618" s="230"/>
      <c r="MCT618" s="230"/>
      <c r="MCU618" s="230"/>
      <c r="MCV618" s="230"/>
      <c r="MCW618" s="230"/>
      <c r="MCX618" s="230"/>
      <c r="MCY618" s="230"/>
      <c r="MCZ618" s="230"/>
      <c r="MDA618" s="230"/>
      <c r="MDB618" s="230"/>
      <c r="MDC618" s="230"/>
      <c r="MDD618" s="230"/>
      <c r="MDE618" s="230"/>
      <c r="MDF618" s="230"/>
      <c r="MDG618" s="230"/>
      <c r="MDH618" s="230"/>
      <c r="MDI618" s="230"/>
      <c r="MDJ618" s="230"/>
      <c r="MDK618" s="230"/>
      <c r="MDL618" s="230"/>
      <c r="MDM618" s="230"/>
      <c r="MDN618" s="230"/>
      <c r="MDO618" s="230"/>
      <c r="MDP618" s="230"/>
      <c r="MDQ618" s="230"/>
      <c r="MDR618" s="230"/>
      <c r="MDS618" s="230"/>
      <c r="MDT618" s="230"/>
      <c r="MDU618" s="230"/>
      <c r="MDV618" s="230"/>
      <c r="MDW618" s="230"/>
      <c r="MDX618" s="230"/>
      <c r="MDY618" s="230"/>
      <c r="MDZ618" s="230"/>
      <c r="MEA618" s="230"/>
      <c r="MEB618" s="230"/>
      <c r="MEC618" s="230"/>
      <c r="MED618" s="230"/>
      <c r="MEE618" s="230"/>
      <c r="MEF618" s="230"/>
      <c r="MEG618" s="230"/>
      <c r="MEH618" s="230"/>
      <c r="MEI618" s="230"/>
      <c r="MEJ618" s="230"/>
      <c r="MEK618" s="230"/>
      <c r="MEL618" s="230"/>
      <c r="MEM618" s="230"/>
      <c r="MEN618" s="230"/>
      <c r="MEO618" s="230"/>
      <c r="MEP618" s="230"/>
      <c r="MEQ618" s="230"/>
      <c r="MER618" s="230"/>
      <c r="MES618" s="230"/>
      <c r="MET618" s="230"/>
      <c r="MEU618" s="230"/>
      <c r="MEV618" s="230"/>
      <c r="MEW618" s="230"/>
      <c r="MEX618" s="230"/>
      <c r="MEY618" s="230"/>
      <c r="MEZ618" s="230"/>
      <c r="MFA618" s="230"/>
      <c r="MFB618" s="230"/>
      <c r="MFC618" s="230"/>
      <c r="MFD618" s="230"/>
      <c r="MFE618" s="230"/>
      <c r="MFF618" s="230"/>
      <c r="MFG618" s="230"/>
      <c r="MFH618" s="230"/>
      <c r="MFI618" s="230"/>
      <c r="MFJ618" s="230"/>
      <c r="MFK618" s="230"/>
      <c r="MFL618" s="230"/>
      <c r="MFM618" s="230"/>
      <c r="MFN618" s="230"/>
      <c r="MFO618" s="230"/>
      <c r="MFP618" s="230"/>
      <c r="MFQ618" s="230"/>
      <c r="MFR618" s="230"/>
      <c r="MFS618" s="230"/>
      <c r="MFT618" s="230"/>
      <c r="MFU618" s="230"/>
      <c r="MFV618" s="230"/>
      <c r="MFW618" s="230"/>
      <c r="MFX618" s="230"/>
      <c r="MFY618" s="230"/>
      <c r="MFZ618" s="230"/>
      <c r="MGA618" s="230"/>
      <c r="MGB618" s="230"/>
      <c r="MGC618" s="230"/>
      <c r="MGD618" s="230"/>
      <c r="MGE618" s="230"/>
      <c r="MGF618" s="230"/>
      <c r="MGG618" s="230"/>
      <c r="MGH618" s="230"/>
      <c r="MGI618" s="230"/>
      <c r="MGJ618" s="230"/>
      <c r="MGK618" s="230"/>
      <c r="MGL618" s="230"/>
      <c r="MGM618" s="230"/>
      <c r="MGN618" s="230"/>
      <c r="MGO618" s="230"/>
      <c r="MGP618" s="230"/>
      <c r="MGQ618" s="230"/>
      <c r="MGR618" s="230"/>
      <c r="MGS618" s="230"/>
      <c r="MGT618" s="230"/>
      <c r="MGU618" s="230"/>
      <c r="MGV618" s="230"/>
      <c r="MGW618" s="230"/>
      <c r="MGX618" s="230"/>
      <c r="MGY618" s="230"/>
      <c r="MGZ618" s="230"/>
      <c r="MHA618" s="230"/>
      <c r="MHB618" s="230"/>
      <c r="MHC618" s="230"/>
      <c r="MHD618" s="230"/>
      <c r="MHE618" s="230"/>
      <c r="MHF618" s="230"/>
      <c r="MHG618" s="230"/>
      <c r="MHH618" s="230"/>
      <c r="MHI618" s="230"/>
      <c r="MHJ618" s="230"/>
      <c r="MHK618" s="230"/>
      <c r="MHL618" s="230"/>
      <c r="MHM618" s="230"/>
      <c r="MHN618" s="230"/>
      <c r="MHO618" s="230"/>
      <c r="MHP618" s="230"/>
      <c r="MHQ618" s="230"/>
      <c r="MHR618" s="230"/>
      <c r="MHS618" s="230"/>
      <c r="MHT618" s="230"/>
      <c r="MHU618" s="230"/>
      <c r="MHV618" s="230"/>
      <c r="MHW618" s="230"/>
      <c r="MHX618" s="230"/>
      <c r="MHY618" s="230"/>
      <c r="MHZ618" s="230"/>
      <c r="MIA618" s="230"/>
      <c r="MIB618" s="230"/>
      <c r="MIC618" s="230"/>
      <c r="MID618" s="230"/>
      <c r="MIE618" s="230"/>
      <c r="MIF618" s="230"/>
      <c r="MIG618" s="230"/>
      <c r="MIH618" s="230"/>
      <c r="MII618" s="230"/>
      <c r="MIJ618" s="230"/>
      <c r="MIK618" s="230"/>
      <c r="MIL618" s="230"/>
      <c r="MIM618" s="230"/>
      <c r="MIN618" s="230"/>
      <c r="MIO618" s="230"/>
      <c r="MIP618" s="230"/>
      <c r="MIQ618" s="230"/>
      <c r="MIR618" s="230"/>
      <c r="MIS618" s="230"/>
      <c r="MIT618" s="230"/>
      <c r="MIU618" s="230"/>
      <c r="MIV618" s="230"/>
      <c r="MIW618" s="230"/>
      <c r="MIX618" s="230"/>
      <c r="MIY618" s="230"/>
      <c r="MIZ618" s="230"/>
      <c r="MJA618" s="230"/>
      <c r="MJB618" s="230"/>
      <c r="MJC618" s="230"/>
      <c r="MJD618" s="230"/>
      <c r="MJE618" s="230"/>
      <c r="MJF618" s="230"/>
      <c r="MJG618" s="230"/>
      <c r="MJH618" s="230"/>
      <c r="MJI618" s="230"/>
      <c r="MJJ618" s="230"/>
      <c r="MJK618" s="230"/>
      <c r="MJL618" s="230"/>
      <c r="MJM618" s="230"/>
      <c r="MJN618" s="230"/>
      <c r="MJO618" s="230"/>
      <c r="MJP618" s="230"/>
      <c r="MJQ618" s="230"/>
      <c r="MJR618" s="230"/>
      <c r="MJS618" s="230"/>
      <c r="MJT618" s="230"/>
      <c r="MJU618" s="230"/>
      <c r="MJV618" s="230"/>
      <c r="MJW618" s="230"/>
      <c r="MJX618" s="230"/>
      <c r="MJY618" s="230"/>
      <c r="MJZ618" s="230"/>
      <c r="MKA618" s="230"/>
      <c r="MKB618" s="230"/>
      <c r="MKC618" s="230"/>
      <c r="MKD618" s="230"/>
      <c r="MKE618" s="230"/>
      <c r="MKF618" s="230"/>
      <c r="MKG618" s="230"/>
      <c r="MKH618" s="230"/>
      <c r="MKI618" s="230"/>
      <c r="MKJ618" s="230"/>
      <c r="MKK618" s="230"/>
      <c r="MKL618" s="230"/>
      <c r="MKM618" s="230"/>
      <c r="MKN618" s="230"/>
      <c r="MKO618" s="230"/>
      <c r="MKP618" s="230"/>
      <c r="MKQ618" s="230"/>
      <c r="MKR618" s="230"/>
      <c r="MKS618" s="230"/>
      <c r="MKT618" s="230"/>
      <c r="MKU618" s="230"/>
      <c r="MKV618" s="230"/>
      <c r="MKW618" s="230"/>
      <c r="MKX618" s="230"/>
      <c r="MKY618" s="230"/>
      <c r="MKZ618" s="230"/>
      <c r="MLA618" s="230"/>
      <c r="MLB618" s="230"/>
      <c r="MLC618" s="230"/>
      <c r="MLD618" s="230"/>
      <c r="MLE618" s="230"/>
      <c r="MLF618" s="230"/>
      <c r="MLG618" s="230"/>
      <c r="MLH618" s="230"/>
      <c r="MLI618" s="230"/>
      <c r="MLJ618" s="230"/>
      <c r="MLK618" s="230"/>
      <c r="MLL618" s="230"/>
      <c r="MLM618" s="230"/>
      <c r="MLN618" s="230"/>
      <c r="MLO618" s="230"/>
      <c r="MLP618" s="230"/>
      <c r="MLQ618" s="230"/>
      <c r="MLR618" s="230"/>
      <c r="MLS618" s="230"/>
      <c r="MLT618" s="230"/>
      <c r="MLU618" s="230"/>
      <c r="MLV618" s="230"/>
      <c r="MLW618" s="230"/>
      <c r="MLX618" s="230"/>
      <c r="MLY618" s="230"/>
      <c r="MLZ618" s="230"/>
      <c r="MMA618" s="230"/>
      <c r="MMB618" s="230"/>
      <c r="MMC618" s="230"/>
      <c r="MMD618" s="230"/>
      <c r="MME618" s="230"/>
      <c r="MMF618" s="230"/>
      <c r="MMG618" s="230"/>
      <c r="MMH618" s="230"/>
      <c r="MMI618" s="230"/>
      <c r="MMJ618" s="230"/>
      <c r="MMK618" s="230"/>
      <c r="MML618" s="230"/>
      <c r="MMM618" s="230"/>
      <c r="MMN618" s="230"/>
      <c r="MMO618" s="230"/>
      <c r="MMP618" s="230"/>
      <c r="MMQ618" s="230"/>
      <c r="MMR618" s="230"/>
      <c r="MMS618" s="230"/>
      <c r="MMT618" s="230"/>
      <c r="MMU618" s="230"/>
      <c r="MMV618" s="230"/>
      <c r="MMW618" s="230"/>
      <c r="MMX618" s="230"/>
      <c r="MMY618" s="230"/>
      <c r="MMZ618" s="230"/>
      <c r="MNA618" s="230"/>
      <c r="MNB618" s="230"/>
      <c r="MNC618" s="230"/>
      <c r="MND618" s="230"/>
      <c r="MNE618" s="230"/>
      <c r="MNF618" s="230"/>
      <c r="MNG618" s="230"/>
      <c r="MNH618" s="230"/>
      <c r="MNI618" s="230"/>
      <c r="MNJ618" s="230"/>
      <c r="MNK618" s="230"/>
      <c r="MNL618" s="230"/>
      <c r="MNM618" s="230"/>
      <c r="MNN618" s="230"/>
      <c r="MNO618" s="230"/>
      <c r="MNP618" s="230"/>
      <c r="MNQ618" s="230"/>
      <c r="MNR618" s="230"/>
      <c r="MNS618" s="230"/>
      <c r="MNT618" s="230"/>
      <c r="MNU618" s="230"/>
      <c r="MNV618" s="230"/>
      <c r="MNW618" s="230"/>
      <c r="MNX618" s="230"/>
      <c r="MNY618" s="230"/>
      <c r="MNZ618" s="230"/>
      <c r="MOA618" s="230"/>
      <c r="MOB618" s="230"/>
      <c r="MOC618" s="230"/>
      <c r="MOD618" s="230"/>
      <c r="MOE618" s="230"/>
      <c r="MOF618" s="230"/>
      <c r="MOG618" s="230"/>
      <c r="MOH618" s="230"/>
      <c r="MOI618" s="230"/>
      <c r="MOJ618" s="230"/>
      <c r="MOK618" s="230"/>
      <c r="MOL618" s="230"/>
      <c r="MOM618" s="230"/>
      <c r="MON618" s="230"/>
      <c r="MOO618" s="230"/>
      <c r="MOP618" s="230"/>
      <c r="MOQ618" s="230"/>
      <c r="MOR618" s="230"/>
      <c r="MOS618" s="230"/>
      <c r="MOT618" s="230"/>
      <c r="MOU618" s="230"/>
      <c r="MOV618" s="230"/>
      <c r="MOW618" s="230"/>
      <c r="MOX618" s="230"/>
      <c r="MOY618" s="230"/>
      <c r="MOZ618" s="230"/>
      <c r="MPA618" s="230"/>
      <c r="MPB618" s="230"/>
      <c r="MPC618" s="230"/>
      <c r="MPD618" s="230"/>
      <c r="MPE618" s="230"/>
      <c r="MPF618" s="230"/>
      <c r="MPG618" s="230"/>
      <c r="MPH618" s="230"/>
      <c r="MPI618" s="230"/>
      <c r="MPJ618" s="230"/>
      <c r="MPK618" s="230"/>
      <c r="MPL618" s="230"/>
      <c r="MPM618" s="230"/>
      <c r="MPN618" s="230"/>
      <c r="MPO618" s="230"/>
      <c r="MPP618" s="230"/>
      <c r="MPQ618" s="230"/>
      <c r="MPR618" s="230"/>
      <c r="MPS618" s="230"/>
      <c r="MPT618" s="230"/>
      <c r="MPU618" s="230"/>
      <c r="MPV618" s="230"/>
      <c r="MPW618" s="230"/>
      <c r="MPX618" s="230"/>
      <c r="MPY618" s="230"/>
      <c r="MPZ618" s="230"/>
      <c r="MQA618" s="230"/>
      <c r="MQB618" s="230"/>
      <c r="MQC618" s="230"/>
      <c r="MQD618" s="230"/>
      <c r="MQE618" s="230"/>
      <c r="MQF618" s="230"/>
      <c r="MQG618" s="230"/>
      <c r="MQH618" s="230"/>
      <c r="MQI618" s="230"/>
      <c r="MQJ618" s="230"/>
      <c r="MQK618" s="230"/>
      <c r="MQL618" s="230"/>
      <c r="MQM618" s="230"/>
      <c r="MQN618" s="230"/>
      <c r="MQO618" s="230"/>
      <c r="MQP618" s="230"/>
      <c r="MQQ618" s="230"/>
      <c r="MQR618" s="230"/>
      <c r="MQS618" s="230"/>
      <c r="MQT618" s="230"/>
      <c r="MQU618" s="230"/>
      <c r="MQV618" s="230"/>
      <c r="MQW618" s="230"/>
      <c r="MQX618" s="230"/>
      <c r="MQY618" s="230"/>
      <c r="MQZ618" s="230"/>
      <c r="MRA618" s="230"/>
      <c r="MRB618" s="230"/>
      <c r="MRC618" s="230"/>
      <c r="MRD618" s="230"/>
      <c r="MRE618" s="230"/>
      <c r="MRF618" s="230"/>
      <c r="MRG618" s="230"/>
      <c r="MRH618" s="230"/>
      <c r="MRI618" s="230"/>
      <c r="MRJ618" s="230"/>
      <c r="MRK618" s="230"/>
      <c r="MRL618" s="230"/>
      <c r="MRM618" s="230"/>
      <c r="MRN618" s="230"/>
      <c r="MRO618" s="230"/>
      <c r="MRP618" s="230"/>
      <c r="MRQ618" s="230"/>
      <c r="MRR618" s="230"/>
      <c r="MRS618" s="230"/>
      <c r="MRT618" s="230"/>
      <c r="MRU618" s="230"/>
      <c r="MRV618" s="230"/>
      <c r="MRW618" s="230"/>
      <c r="MRX618" s="230"/>
      <c r="MRY618" s="230"/>
      <c r="MRZ618" s="230"/>
      <c r="MSA618" s="230"/>
      <c r="MSB618" s="230"/>
      <c r="MSC618" s="230"/>
      <c r="MSD618" s="230"/>
      <c r="MSE618" s="230"/>
      <c r="MSF618" s="230"/>
      <c r="MSG618" s="230"/>
      <c r="MSH618" s="230"/>
      <c r="MSI618" s="230"/>
      <c r="MSJ618" s="230"/>
      <c r="MSK618" s="230"/>
      <c r="MSL618" s="230"/>
      <c r="MSM618" s="230"/>
      <c r="MSN618" s="230"/>
      <c r="MSO618" s="230"/>
      <c r="MSP618" s="230"/>
      <c r="MSQ618" s="230"/>
      <c r="MSR618" s="230"/>
      <c r="MSS618" s="230"/>
      <c r="MST618" s="230"/>
      <c r="MSU618" s="230"/>
      <c r="MSV618" s="230"/>
      <c r="MSW618" s="230"/>
      <c r="MSX618" s="230"/>
      <c r="MSY618" s="230"/>
      <c r="MSZ618" s="230"/>
      <c r="MTA618" s="230"/>
      <c r="MTB618" s="230"/>
      <c r="MTC618" s="230"/>
      <c r="MTD618" s="230"/>
      <c r="MTE618" s="230"/>
      <c r="MTF618" s="230"/>
      <c r="MTG618" s="230"/>
      <c r="MTH618" s="230"/>
      <c r="MTI618" s="230"/>
      <c r="MTJ618" s="230"/>
      <c r="MTK618" s="230"/>
      <c r="MTL618" s="230"/>
      <c r="MTM618" s="230"/>
      <c r="MTN618" s="230"/>
      <c r="MTO618" s="230"/>
      <c r="MTP618" s="230"/>
      <c r="MTQ618" s="230"/>
      <c r="MTR618" s="230"/>
      <c r="MTS618" s="230"/>
      <c r="MTT618" s="230"/>
      <c r="MTU618" s="230"/>
      <c r="MTV618" s="230"/>
      <c r="MTW618" s="230"/>
      <c r="MTX618" s="230"/>
      <c r="MTY618" s="230"/>
      <c r="MTZ618" s="230"/>
      <c r="MUA618" s="230"/>
      <c r="MUB618" s="230"/>
      <c r="MUC618" s="230"/>
      <c r="MUD618" s="230"/>
      <c r="MUE618" s="230"/>
      <c r="MUF618" s="230"/>
      <c r="MUG618" s="230"/>
      <c r="MUH618" s="230"/>
      <c r="MUI618" s="230"/>
      <c r="MUJ618" s="230"/>
      <c r="MUK618" s="230"/>
      <c r="MUL618" s="230"/>
      <c r="MUM618" s="230"/>
      <c r="MUN618" s="230"/>
      <c r="MUO618" s="230"/>
      <c r="MUP618" s="230"/>
      <c r="MUQ618" s="230"/>
      <c r="MUR618" s="230"/>
      <c r="MUS618" s="230"/>
      <c r="MUT618" s="230"/>
      <c r="MUU618" s="230"/>
      <c r="MUV618" s="230"/>
      <c r="MUW618" s="230"/>
      <c r="MUX618" s="230"/>
      <c r="MUY618" s="230"/>
      <c r="MUZ618" s="230"/>
      <c r="MVA618" s="230"/>
      <c r="MVB618" s="230"/>
      <c r="MVC618" s="230"/>
      <c r="MVD618" s="230"/>
      <c r="MVE618" s="230"/>
      <c r="MVF618" s="230"/>
      <c r="MVG618" s="230"/>
      <c r="MVH618" s="230"/>
      <c r="MVI618" s="230"/>
      <c r="MVJ618" s="230"/>
      <c r="MVK618" s="230"/>
      <c r="MVL618" s="230"/>
      <c r="MVM618" s="230"/>
      <c r="MVN618" s="230"/>
      <c r="MVO618" s="230"/>
      <c r="MVP618" s="230"/>
      <c r="MVQ618" s="230"/>
      <c r="MVR618" s="230"/>
      <c r="MVS618" s="230"/>
      <c r="MVT618" s="230"/>
      <c r="MVU618" s="230"/>
      <c r="MVV618" s="230"/>
      <c r="MVW618" s="230"/>
      <c r="MVX618" s="230"/>
      <c r="MVY618" s="230"/>
      <c r="MVZ618" s="230"/>
      <c r="MWA618" s="230"/>
      <c r="MWB618" s="230"/>
      <c r="MWC618" s="230"/>
      <c r="MWD618" s="230"/>
      <c r="MWE618" s="230"/>
      <c r="MWF618" s="230"/>
      <c r="MWG618" s="230"/>
      <c r="MWH618" s="230"/>
      <c r="MWI618" s="230"/>
      <c r="MWJ618" s="230"/>
      <c r="MWK618" s="230"/>
      <c r="MWL618" s="230"/>
      <c r="MWM618" s="230"/>
      <c r="MWN618" s="230"/>
      <c r="MWO618" s="230"/>
      <c r="MWP618" s="230"/>
      <c r="MWQ618" s="230"/>
      <c r="MWR618" s="230"/>
      <c r="MWS618" s="230"/>
      <c r="MWT618" s="230"/>
      <c r="MWU618" s="230"/>
      <c r="MWV618" s="230"/>
      <c r="MWW618" s="230"/>
      <c r="MWX618" s="230"/>
      <c r="MWY618" s="230"/>
      <c r="MWZ618" s="230"/>
      <c r="MXA618" s="230"/>
      <c r="MXB618" s="230"/>
      <c r="MXC618" s="230"/>
      <c r="MXD618" s="230"/>
      <c r="MXE618" s="230"/>
      <c r="MXF618" s="230"/>
      <c r="MXG618" s="230"/>
      <c r="MXH618" s="230"/>
      <c r="MXI618" s="230"/>
      <c r="MXJ618" s="230"/>
      <c r="MXK618" s="230"/>
      <c r="MXL618" s="230"/>
      <c r="MXM618" s="230"/>
      <c r="MXN618" s="230"/>
      <c r="MXO618" s="230"/>
      <c r="MXP618" s="230"/>
      <c r="MXQ618" s="230"/>
      <c r="MXR618" s="230"/>
      <c r="MXS618" s="230"/>
      <c r="MXT618" s="230"/>
      <c r="MXU618" s="230"/>
      <c r="MXV618" s="230"/>
      <c r="MXW618" s="230"/>
      <c r="MXX618" s="230"/>
      <c r="MXY618" s="230"/>
      <c r="MXZ618" s="230"/>
      <c r="MYA618" s="230"/>
      <c r="MYB618" s="230"/>
      <c r="MYC618" s="230"/>
      <c r="MYD618" s="230"/>
      <c r="MYE618" s="230"/>
      <c r="MYF618" s="230"/>
      <c r="MYG618" s="230"/>
      <c r="MYH618" s="230"/>
      <c r="MYI618" s="230"/>
      <c r="MYJ618" s="230"/>
      <c r="MYK618" s="230"/>
      <c r="MYL618" s="230"/>
      <c r="MYM618" s="230"/>
      <c r="MYN618" s="230"/>
      <c r="MYO618" s="230"/>
      <c r="MYP618" s="230"/>
      <c r="MYQ618" s="230"/>
      <c r="MYR618" s="230"/>
      <c r="MYS618" s="230"/>
      <c r="MYT618" s="230"/>
      <c r="MYU618" s="230"/>
      <c r="MYV618" s="230"/>
      <c r="MYW618" s="230"/>
      <c r="MYX618" s="230"/>
      <c r="MYY618" s="230"/>
      <c r="MYZ618" s="230"/>
      <c r="MZA618" s="230"/>
      <c r="MZB618" s="230"/>
      <c r="MZC618" s="230"/>
      <c r="MZD618" s="230"/>
      <c r="MZE618" s="230"/>
      <c r="MZF618" s="230"/>
      <c r="MZG618" s="230"/>
      <c r="MZH618" s="230"/>
      <c r="MZI618" s="230"/>
      <c r="MZJ618" s="230"/>
      <c r="MZK618" s="230"/>
      <c r="MZL618" s="230"/>
      <c r="MZM618" s="230"/>
      <c r="MZN618" s="230"/>
      <c r="MZO618" s="230"/>
      <c r="MZP618" s="230"/>
      <c r="MZQ618" s="230"/>
      <c r="MZR618" s="230"/>
      <c r="MZS618" s="230"/>
      <c r="MZT618" s="230"/>
      <c r="MZU618" s="230"/>
      <c r="MZV618" s="230"/>
      <c r="MZW618" s="230"/>
      <c r="MZX618" s="230"/>
      <c r="MZY618" s="230"/>
      <c r="MZZ618" s="230"/>
      <c r="NAA618" s="230"/>
      <c r="NAB618" s="230"/>
      <c r="NAC618" s="230"/>
      <c r="NAD618" s="230"/>
      <c r="NAE618" s="230"/>
      <c r="NAF618" s="230"/>
      <c r="NAG618" s="230"/>
      <c r="NAH618" s="230"/>
      <c r="NAI618" s="230"/>
      <c r="NAJ618" s="230"/>
      <c r="NAK618" s="230"/>
      <c r="NAL618" s="230"/>
      <c r="NAM618" s="230"/>
      <c r="NAN618" s="230"/>
      <c r="NAO618" s="230"/>
      <c r="NAP618" s="230"/>
      <c r="NAQ618" s="230"/>
      <c r="NAR618" s="230"/>
      <c r="NAS618" s="230"/>
      <c r="NAT618" s="230"/>
      <c r="NAU618" s="230"/>
      <c r="NAV618" s="230"/>
      <c r="NAW618" s="230"/>
      <c r="NAX618" s="230"/>
      <c r="NAY618" s="230"/>
      <c r="NAZ618" s="230"/>
      <c r="NBA618" s="230"/>
      <c r="NBB618" s="230"/>
      <c r="NBC618" s="230"/>
      <c r="NBD618" s="230"/>
      <c r="NBE618" s="230"/>
      <c r="NBF618" s="230"/>
      <c r="NBG618" s="230"/>
      <c r="NBH618" s="230"/>
      <c r="NBI618" s="230"/>
      <c r="NBJ618" s="230"/>
      <c r="NBK618" s="230"/>
      <c r="NBL618" s="230"/>
      <c r="NBM618" s="230"/>
      <c r="NBN618" s="230"/>
      <c r="NBO618" s="230"/>
      <c r="NBP618" s="230"/>
      <c r="NBQ618" s="230"/>
      <c r="NBR618" s="230"/>
      <c r="NBS618" s="230"/>
      <c r="NBT618" s="230"/>
      <c r="NBU618" s="230"/>
      <c r="NBV618" s="230"/>
      <c r="NBW618" s="230"/>
      <c r="NBX618" s="230"/>
      <c r="NBY618" s="230"/>
      <c r="NBZ618" s="230"/>
      <c r="NCA618" s="230"/>
      <c r="NCB618" s="230"/>
      <c r="NCC618" s="230"/>
      <c r="NCD618" s="230"/>
      <c r="NCE618" s="230"/>
      <c r="NCF618" s="230"/>
      <c r="NCG618" s="230"/>
      <c r="NCH618" s="230"/>
      <c r="NCI618" s="230"/>
      <c r="NCJ618" s="230"/>
      <c r="NCK618" s="230"/>
      <c r="NCL618" s="230"/>
      <c r="NCM618" s="230"/>
      <c r="NCN618" s="230"/>
      <c r="NCO618" s="230"/>
      <c r="NCP618" s="230"/>
      <c r="NCQ618" s="230"/>
      <c r="NCR618" s="230"/>
      <c r="NCS618" s="230"/>
      <c r="NCT618" s="230"/>
      <c r="NCU618" s="230"/>
      <c r="NCV618" s="230"/>
      <c r="NCW618" s="230"/>
      <c r="NCX618" s="230"/>
      <c r="NCY618" s="230"/>
      <c r="NCZ618" s="230"/>
      <c r="NDA618" s="230"/>
      <c r="NDB618" s="230"/>
      <c r="NDC618" s="230"/>
      <c r="NDD618" s="230"/>
      <c r="NDE618" s="230"/>
      <c r="NDF618" s="230"/>
      <c r="NDG618" s="230"/>
      <c r="NDH618" s="230"/>
      <c r="NDI618" s="230"/>
      <c r="NDJ618" s="230"/>
      <c r="NDK618" s="230"/>
      <c r="NDL618" s="230"/>
      <c r="NDM618" s="230"/>
      <c r="NDN618" s="230"/>
      <c r="NDO618" s="230"/>
      <c r="NDP618" s="230"/>
      <c r="NDQ618" s="230"/>
      <c r="NDR618" s="230"/>
      <c r="NDS618" s="230"/>
      <c r="NDT618" s="230"/>
      <c r="NDU618" s="230"/>
      <c r="NDV618" s="230"/>
      <c r="NDW618" s="230"/>
      <c r="NDX618" s="230"/>
      <c r="NDY618" s="230"/>
      <c r="NDZ618" s="230"/>
      <c r="NEA618" s="230"/>
      <c r="NEB618" s="230"/>
      <c r="NEC618" s="230"/>
      <c r="NED618" s="230"/>
      <c r="NEE618" s="230"/>
      <c r="NEF618" s="230"/>
      <c r="NEG618" s="230"/>
      <c r="NEH618" s="230"/>
      <c r="NEI618" s="230"/>
      <c r="NEJ618" s="230"/>
      <c r="NEK618" s="230"/>
      <c r="NEL618" s="230"/>
      <c r="NEM618" s="230"/>
      <c r="NEN618" s="230"/>
      <c r="NEO618" s="230"/>
      <c r="NEP618" s="230"/>
      <c r="NEQ618" s="230"/>
      <c r="NER618" s="230"/>
      <c r="NES618" s="230"/>
      <c r="NET618" s="230"/>
      <c r="NEU618" s="230"/>
      <c r="NEV618" s="230"/>
      <c r="NEW618" s="230"/>
      <c r="NEX618" s="230"/>
      <c r="NEY618" s="230"/>
      <c r="NEZ618" s="230"/>
      <c r="NFA618" s="230"/>
      <c r="NFB618" s="230"/>
      <c r="NFC618" s="230"/>
      <c r="NFD618" s="230"/>
      <c r="NFE618" s="230"/>
      <c r="NFF618" s="230"/>
      <c r="NFG618" s="230"/>
      <c r="NFH618" s="230"/>
      <c r="NFI618" s="230"/>
      <c r="NFJ618" s="230"/>
      <c r="NFK618" s="230"/>
      <c r="NFL618" s="230"/>
      <c r="NFM618" s="230"/>
      <c r="NFN618" s="230"/>
      <c r="NFO618" s="230"/>
      <c r="NFP618" s="230"/>
      <c r="NFQ618" s="230"/>
      <c r="NFR618" s="230"/>
      <c r="NFS618" s="230"/>
      <c r="NFT618" s="230"/>
      <c r="NFU618" s="230"/>
      <c r="NFV618" s="230"/>
      <c r="NFW618" s="230"/>
      <c r="NFX618" s="230"/>
      <c r="NFY618" s="230"/>
      <c r="NFZ618" s="230"/>
      <c r="NGA618" s="230"/>
      <c r="NGB618" s="230"/>
      <c r="NGC618" s="230"/>
      <c r="NGD618" s="230"/>
      <c r="NGE618" s="230"/>
      <c r="NGF618" s="230"/>
      <c r="NGG618" s="230"/>
      <c r="NGH618" s="230"/>
      <c r="NGI618" s="230"/>
      <c r="NGJ618" s="230"/>
      <c r="NGK618" s="230"/>
      <c r="NGL618" s="230"/>
      <c r="NGM618" s="230"/>
      <c r="NGN618" s="230"/>
      <c r="NGO618" s="230"/>
      <c r="NGP618" s="230"/>
      <c r="NGQ618" s="230"/>
      <c r="NGR618" s="230"/>
      <c r="NGS618" s="230"/>
      <c r="NGT618" s="230"/>
      <c r="NGU618" s="230"/>
      <c r="NGV618" s="230"/>
      <c r="NGW618" s="230"/>
      <c r="NGX618" s="230"/>
      <c r="NGY618" s="230"/>
      <c r="NGZ618" s="230"/>
      <c r="NHA618" s="230"/>
      <c r="NHB618" s="230"/>
      <c r="NHC618" s="230"/>
      <c r="NHD618" s="230"/>
      <c r="NHE618" s="230"/>
      <c r="NHF618" s="230"/>
      <c r="NHG618" s="230"/>
      <c r="NHH618" s="230"/>
      <c r="NHI618" s="230"/>
      <c r="NHJ618" s="230"/>
      <c r="NHK618" s="230"/>
      <c r="NHL618" s="230"/>
      <c r="NHM618" s="230"/>
      <c r="NHN618" s="230"/>
      <c r="NHO618" s="230"/>
      <c r="NHP618" s="230"/>
      <c r="NHQ618" s="230"/>
      <c r="NHR618" s="230"/>
      <c r="NHS618" s="230"/>
      <c r="NHT618" s="230"/>
      <c r="NHU618" s="230"/>
      <c r="NHV618" s="230"/>
      <c r="NHW618" s="230"/>
      <c r="NHX618" s="230"/>
      <c r="NHY618" s="230"/>
      <c r="NHZ618" s="230"/>
      <c r="NIA618" s="230"/>
      <c r="NIB618" s="230"/>
      <c r="NIC618" s="230"/>
      <c r="NID618" s="230"/>
      <c r="NIE618" s="230"/>
      <c r="NIF618" s="230"/>
      <c r="NIG618" s="230"/>
      <c r="NIH618" s="230"/>
      <c r="NII618" s="230"/>
      <c r="NIJ618" s="230"/>
      <c r="NIK618" s="230"/>
      <c r="NIL618" s="230"/>
      <c r="NIM618" s="230"/>
      <c r="NIN618" s="230"/>
      <c r="NIO618" s="230"/>
      <c r="NIP618" s="230"/>
      <c r="NIQ618" s="230"/>
      <c r="NIR618" s="230"/>
      <c r="NIS618" s="230"/>
      <c r="NIT618" s="230"/>
      <c r="NIU618" s="230"/>
      <c r="NIV618" s="230"/>
      <c r="NIW618" s="230"/>
      <c r="NIX618" s="230"/>
      <c r="NIY618" s="230"/>
      <c r="NIZ618" s="230"/>
      <c r="NJA618" s="230"/>
      <c r="NJB618" s="230"/>
      <c r="NJC618" s="230"/>
      <c r="NJD618" s="230"/>
      <c r="NJE618" s="230"/>
      <c r="NJF618" s="230"/>
      <c r="NJG618" s="230"/>
      <c r="NJH618" s="230"/>
      <c r="NJI618" s="230"/>
      <c r="NJJ618" s="230"/>
      <c r="NJK618" s="230"/>
      <c r="NJL618" s="230"/>
      <c r="NJM618" s="230"/>
      <c r="NJN618" s="230"/>
      <c r="NJO618" s="230"/>
      <c r="NJP618" s="230"/>
      <c r="NJQ618" s="230"/>
      <c r="NJR618" s="230"/>
      <c r="NJS618" s="230"/>
      <c r="NJT618" s="230"/>
      <c r="NJU618" s="230"/>
      <c r="NJV618" s="230"/>
      <c r="NJW618" s="230"/>
      <c r="NJX618" s="230"/>
      <c r="NJY618" s="230"/>
      <c r="NJZ618" s="230"/>
      <c r="NKA618" s="230"/>
      <c r="NKB618" s="230"/>
      <c r="NKC618" s="230"/>
      <c r="NKD618" s="230"/>
      <c r="NKE618" s="230"/>
      <c r="NKF618" s="230"/>
      <c r="NKG618" s="230"/>
      <c r="NKH618" s="230"/>
      <c r="NKI618" s="230"/>
      <c r="NKJ618" s="230"/>
      <c r="NKK618" s="230"/>
      <c r="NKL618" s="230"/>
      <c r="NKM618" s="230"/>
      <c r="NKN618" s="230"/>
      <c r="NKO618" s="230"/>
      <c r="NKP618" s="230"/>
      <c r="NKQ618" s="230"/>
      <c r="NKR618" s="230"/>
      <c r="NKS618" s="230"/>
      <c r="NKT618" s="230"/>
      <c r="NKU618" s="230"/>
      <c r="NKV618" s="230"/>
      <c r="NKW618" s="230"/>
      <c r="NKX618" s="230"/>
      <c r="NKY618" s="230"/>
      <c r="NKZ618" s="230"/>
      <c r="NLA618" s="230"/>
      <c r="NLB618" s="230"/>
      <c r="NLC618" s="230"/>
      <c r="NLD618" s="230"/>
      <c r="NLE618" s="230"/>
      <c r="NLF618" s="230"/>
      <c r="NLG618" s="230"/>
      <c r="NLH618" s="230"/>
      <c r="NLI618" s="230"/>
      <c r="NLJ618" s="230"/>
      <c r="NLK618" s="230"/>
      <c r="NLL618" s="230"/>
      <c r="NLM618" s="230"/>
      <c r="NLN618" s="230"/>
      <c r="NLO618" s="230"/>
      <c r="NLP618" s="230"/>
      <c r="NLQ618" s="230"/>
      <c r="NLR618" s="230"/>
      <c r="NLS618" s="230"/>
      <c r="NLT618" s="230"/>
      <c r="NLU618" s="230"/>
      <c r="NLV618" s="230"/>
      <c r="NLW618" s="230"/>
      <c r="NLX618" s="230"/>
      <c r="NLY618" s="230"/>
      <c r="NLZ618" s="230"/>
      <c r="NMA618" s="230"/>
      <c r="NMB618" s="230"/>
      <c r="NMC618" s="230"/>
      <c r="NMD618" s="230"/>
      <c r="NME618" s="230"/>
      <c r="NMF618" s="230"/>
      <c r="NMG618" s="230"/>
      <c r="NMH618" s="230"/>
      <c r="NMI618" s="230"/>
      <c r="NMJ618" s="230"/>
      <c r="NMK618" s="230"/>
      <c r="NML618" s="230"/>
      <c r="NMM618" s="230"/>
      <c r="NMN618" s="230"/>
      <c r="NMO618" s="230"/>
      <c r="NMP618" s="230"/>
      <c r="NMQ618" s="230"/>
      <c r="NMR618" s="230"/>
      <c r="NMS618" s="230"/>
      <c r="NMT618" s="230"/>
      <c r="NMU618" s="230"/>
      <c r="NMV618" s="230"/>
      <c r="NMW618" s="230"/>
      <c r="NMX618" s="230"/>
      <c r="NMY618" s="230"/>
      <c r="NMZ618" s="230"/>
      <c r="NNA618" s="230"/>
      <c r="NNB618" s="230"/>
      <c r="NNC618" s="230"/>
      <c r="NND618" s="230"/>
      <c r="NNE618" s="230"/>
      <c r="NNF618" s="230"/>
      <c r="NNG618" s="230"/>
      <c r="NNH618" s="230"/>
      <c r="NNI618" s="230"/>
      <c r="NNJ618" s="230"/>
      <c r="NNK618" s="230"/>
      <c r="NNL618" s="230"/>
      <c r="NNM618" s="230"/>
      <c r="NNN618" s="230"/>
      <c r="NNO618" s="230"/>
      <c r="NNP618" s="230"/>
      <c r="NNQ618" s="230"/>
      <c r="NNR618" s="230"/>
      <c r="NNS618" s="230"/>
      <c r="NNT618" s="230"/>
      <c r="NNU618" s="230"/>
      <c r="NNV618" s="230"/>
      <c r="NNW618" s="230"/>
      <c r="NNX618" s="230"/>
      <c r="NNY618" s="230"/>
      <c r="NNZ618" s="230"/>
      <c r="NOA618" s="230"/>
      <c r="NOB618" s="230"/>
      <c r="NOC618" s="230"/>
      <c r="NOD618" s="230"/>
      <c r="NOE618" s="230"/>
      <c r="NOF618" s="230"/>
      <c r="NOG618" s="230"/>
      <c r="NOH618" s="230"/>
      <c r="NOI618" s="230"/>
      <c r="NOJ618" s="230"/>
      <c r="NOK618" s="230"/>
      <c r="NOL618" s="230"/>
      <c r="NOM618" s="230"/>
      <c r="NON618" s="230"/>
      <c r="NOO618" s="230"/>
      <c r="NOP618" s="230"/>
      <c r="NOQ618" s="230"/>
      <c r="NOR618" s="230"/>
      <c r="NOS618" s="230"/>
      <c r="NOT618" s="230"/>
      <c r="NOU618" s="230"/>
      <c r="NOV618" s="230"/>
      <c r="NOW618" s="230"/>
      <c r="NOX618" s="230"/>
      <c r="NOY618" s="230"/>
      <c r="NOZ618" s="230"/>
      <c r="NPA618" s="230"/>
      <c r="NPB618" s="230"/>
      <c r="NPC618" s="230"/>
      <c r="NPD618" s="230"/>
      <c r="NPE618" s="230"/>
      <c r="NPF618" s="230"/>
      <c r="NPG618" s="230"/>
      <c r="NPH618" s="230"/>
      <c r="NPI618" s="230"/>
      <c r="NPJ618" s="230"/>
      <c r="NPK618" s="230"/>
      <c r="NPL618" s="230"/>
      <c r="NPM618" s="230"/>
      <c r="NPN618" s="230"/>
      <c r="NPO618" s="230"/>
      <c r="NPP618" s="230"/>
      <c r="NPQ618" s="230"/>
      <c r="NPR618" s="230"/>
      <c r="NPS618" s="230"/>
      <c r="NPT618" s="230"/>
      <c r="NPU618" s="230"/>
      <c r="NPV618" s="230"/>
      <c r="NPW618" s="230"/>
      <c r="NPX618" s="230"/>
      <c r="NPY618" s="230"/>
      <c r="NPZ618" s="230"/>
      <c r="NQA618" s="230"/>
      <c r="NQB618" s="230"/>
      <c r="NQC618" s="230"/>
      <c r="NQD618" s="230"/>
      <c r="NQE618" s="230"/>
      <c r="NQF618" s="230"/>
      <c r="NQG618" s="230"/>
      <c r="NQH618" s="230"/>
      <c r="NQI618" s="230"/>
      <c r="NQJ618" s="230"/>
      <c r="NQK618" s="230"/>
      <c r="NQL618" s="230"/>
      <c r="NQM618" s="230"/>
      <c r="NQN618" s="230"/>
      <c r="NQO618" s="230"/>
      <c r="NQP618" s="230"/>
      <c r="NQQ618" s="230"/>
      <c r="NQR618" s="230"/>
      <c r="NQS618" s="230"/>
      <c r="NQT618" s="230"/>
      <c r="NQU618" s="230"/>
      <c r="NQV618" s="230"/>
      <c r="NQW618" s="230"/>
      <c r="NQX618" s="230"/>
      <c r="NQY618" s="230"/>
      <c r="NQZ618" s="230"/>
      <c r="NRA618" s="230"/>
      <c r="NRB618" s="230"/>
      <c r="NRC618" s="230"/>
      <c r="NRD618" s="230"/>
      <c r="NRE618" s="230"/>
      <c r="NRF618" s="230"/>
      <c r="NRG618" s="230"/>
      <c r="NRH618" s="230"/>
      <c r="NRI618" s="230"/>
      <c r="NRJ618" s="230"/>
      <c r="NRK618" s="230"/>
      <c r="NRL618" s="230"/>
      <c r="NRM618" s="230"/>
      <c r="NRN618" s="230"/>
      <c r="NRO618" s="230"/>
      <c r="NRP618" s="230"/>
      <c r="NRQ618" s="230"/>
      <c r="NRR618" s="230"/>
      <c r="NRS618" s="230"/>
      <c r="NRT618" s="230"/>
      <c r="NRU618" s="230"/>
      <c r="NRV618" s="230"/>
      <c r="NRW618" s="230"/>
      <c r="NRX618" s="230"/>
      <c r="NRY618" s="230"/>
      <c r="NRZ618" s="230"/>
      <c r="NSA618" s="230"/>
      <c r="NSB618" s="230"/>
      <c r="NSC618" s="230"/>
      <c r="NSD618" s="230"/>
      <c r="NSE618" s="230"/>
      <c r="NSF618" s="230"/>
      <c r="NSG618" s="230"/>
      <c r="NSH618" s="230"/>
      <c r="NSI618" s="230"/>
      <c r="NSJ618" s="230"/>
      <c r="NSK618" s="230"/>
      <c r="NSL618" s="230"/>
      <c r="NSM618" s="230"/>
      <c r="NSN618" s="230"/>
      <c r="NSO618" s="230"/>
      <c r="NSP618" s="230"/>
      <c r="NSQ618" s="230"/>
      <c r="NSR618" s="230"/>
      <c r="NSS618" s="230"/>
      <c r="NST618" s="230"/>
      <c r="NSU618" s="230"/>
      <c r="NSV618" s="230"/>
      <c r="NSW618" s="230"/>
      <c r="NSX618" s="230"/>
      <c r="NSY618" s="230"/>
      <c r="NSZ618" s="230"/>
      <c r="NTA618" s="230"/>
      <c r="NTB618" s="230"/>
      <c r="NTC618" s="230"/>
      <c r="NTD618" s="230"/>
      <c r="NTE618" s="230"/>
      <c r="NTF618" s="230"/>
      <c r="NTG618" s="230"/>
      <c r="NTH618" s="230"/>
      <c r="NTI618" s="230"/>
      <c r="NTJ618" s="230"/>
      <c r="NTK618" s="230"/>
      <c r="NTL618" s="230"/>
      <c r="NTM618" s="230"/>
      <c r="NTN618" s="230"/>
      <c r="NTO618" s="230"/>
      <c r="NTP618" s="230"/>
      <c r="NTQ618" s="230"/>
      <c r="NTR618" s="230"/>
      <c r="NTS618" s="230"/>
      <c r="NTT618" s="230"/>
      <c r="NTU618" s="230"/>
      <c r="NTV618" s="230"/>
      <c r="NTW618" s="230"/>
      <c r="NTX618" s="230"/>
      <c r="NTY618" s="230"/>
      <c r="NTZ618" s="230"/>
      <c r="NUA618" s="230"/>
      <c r="NUB618" s="230"/>
      <c r="NUC618" s="230"/>
      <c r="NUD618" s="230"/>
      <c r="NUE618" s="230"/>
      <c r="NUF618" s="230"/>
      <c r="NUG618" s="230"/>
      <c r="NUH618" s="230"/>
      <c r="NUI618" s="230"/>
      <c r="NUJ618" s="230"/>
      <c r="NUK618" s="230"/>
      <c r="NUL618" s="230"/>
      <c r="NUM618" s="230"/>
      <c r="NUN618" s="230"/>
      <c r="NUO618" s="230"/>
      <c r="NUP618" s="230"/>
      <c r="NUQ618" s="230"/>
      <c r="NUR618" s="230"/>
      <c r="NUS618" s="230"/>
      <c r="NUT618" s="230"/>
      <c r="NUU618" s="230"/>
      <c r="NUV618" s="230"/>
      <c r="NUW618" s="230"/>
      <c r="NUX618" s="230"/>
      <c r="NUY618" s="230"/>
      <c r="NUZ618" s="230"/>
      <c r="NVA618" s="230"/>
      <c r="NVB618" s="230"/>
      <c r="NVC618" s="230"/>
      <c r="NVD618" s="230"/>
      <c r="NVE618" s="230"/>
      <c r="NVF618" s="230"/>
      <c r="NVG618" s="230"/>
      <c r="NVH618" s="230"/>
      <c r="NVI618" s="230"/>
      <c r="NVJ618" s="230"/>
      <c r="NVK618" s="230"/>
      <c r="NVL618" s="230"/>
      <c r="NVM618" s="230"/>
      <c r="NVN618" s="230"/>
      <c r="NVO618" s="230"/>
      <c r="NVP618" s="230"/>
      <c r="NVQ618" s="230"/>
      <c r="NVR618" s="230"/>
      <c r="NVS618" s="230"/>
      <c r="NVT618" s="230"/>
      <c r="NVU618" s="230"/>
      <c r="NVV618" s="230"/>
      <c r="NVW618" s="230"/>
      <c r="NVX618" s="230"/>
      <c r="NVY618" s="230"/>
      <c r="NVZ618" s="230"/>
      <c r="NWA618" s="230"/>
      <c r="NWB618" s="230"/>
      <c r="NWC618" s="230"/>
      <c r="NWD618" s="230"/>
      <c r="NWE618" s="230"/>
      <c r="NWF618" s="230"/>
      <c r="NWG618" s="230"/>
      <c r="NWH618" s="230"/>
      <c r="NWI618" s="230"/>
      <c r="NWJ618" s="230"/>
      <c r="NWK618" s="230"/>
      <c r="NWL618" s="230"/>
      <c r="NWM618" s="230"/>
      <c r="NWN618" s="230"/>
      <c r="NWO618" s="230"/>
      <c r="NWP618" s="230"/>
      <c r="NWQ618" s="230"/>
      <c r="NWR618" s="230"/>
      <c r="NWS618" s="230"/>
      <c r="NWT618" s="230"/>
      <c r="NWU618" s="230"/>
      <c r="NWV618" s="230"/>
      <c r="NWW618" s="230"/>
      <c r="NWX618" s="230"/>
      <c r="NWY618" s="230"/>
      <c r="NWZ618" s="230"/>
      <c r="NXA618" s="230"/>
      <c r="NXB618" s="230"/>
      <c r="NXC618" s="230"/>
      <c r="NXD618" s="230"/>
      <c r="NXE618" s="230"/>
      <c r="NXF618" s="230"/>
      <c r="NXG618" s="230"/>
      <c r="NXH618" s="230"/>
      <c r="NXI618" s="230"/>
      <c r="NXJ618" s="230"/>
      <c r="NXK618" s="230"/>
      <c r="NXL618" s="230"/>
      <c r="NXM618" s="230"/>
      <c r="NXN618" s="230"/>
      <c r="NXO618" s="230"/>
      <c r="NXP618" s="230"/>
      <c r="NXQ618" s="230"/>
      <c r="NXR618" s="230"/>
      <c r="NXS618" s="230"/>
      <c r="NXT618" s="230"/>
      <c r="NXU618" s="230"/>
      <c r="NXV618" s="230"/>
      <c r="NXW618" s="230"/>
      <c r="NXX618" s="230"/>
      <c r="NXY618" s="230"/>
      <c r="NXZ618" s="230"/>
      <c r="NYA618" s="230"/>
      <c r="NYB618" s="230"/>
      <c r="NYC618" s="230"/>
      <c r="NYD618" s="230"/>
      <c r="NYE618" s="230"/>
      <c r="NYF618" s="230"/>
      <c r="NYG618" s="230"/>
      <c r="NYH618" s="230"/>
      <c r="NYI618" s="230"/>
      <c r="NYJ618" s="230"/>
      <c r="NYK618" s="230"/>
      <c r="NYL618" s="230"/>
      <c r="NYM618" s="230"/>
      <c r="NYN618" s="230"/>
      <c r="NYO618" s="230"/>
      <c r="NYP618" s="230"/>
      <c r="NYQ618" s="230"/>
      <c r="NYR618" s="230"/>
      <c r="NYS618" s="230"/>
      <c r="NYT618" s="230"/>
      <c r="NYU618" s="230"/>
      <c r="NYV618" s="230"/>
      <c r="NYW618" s="230"/>
      <c r="NYX618" s="230"/>
      <c r="NYY618" s="230"/>
      <c r="NYZ618" s="230"/>
      <c r="NZA618" s="230"/>
      <c r="NZB618" s="230"/>
      <c r="NZC618" s="230"/>
      <c r="NZD618" s="230"/>
      <c r="NZE618" s="230"/>
      <c r="NZF618" s="230"/>
      <c r="NZG618" s="230"/>
      <c r="NZH618" s="230"/>
      <c r="NZI618" s="230"/>
      <c r="NZJ618" s="230"/>
      <c r="NZK618" s="230"/>
      <c r="NZL618" s="230"/>
      <c r="NZM618" s="230"/>
      <c r="NZN618" s="230"/>
      <c r="NZO618" s="230"/>
      <c r="NZP618" s="230"/>
      <c r="NZQ618" s="230"/>
      <c r="NZR618" s="230"/>
      <c r="NZS618" s="230"/>
      <c r="NZT618" s="230"/>
      <c r="NZU618" s="230"/>
      <c r="NZV618" s="230"/>
      <c r="NZW618" s="230"/>
      <c r="NZX618" s="230"/>
      <c r="NZY618" s="230"/>
      <c r="NZZ618" s="230"/>
      <c r="OAA618" s="230"/>
      <c r="OAB618" s="230"/>
      <c r="OAC618" s="230"/>
      <c r="OAD618" s="230"/>
      <c r="OAE618" s="230"/>
      <c r="OAF618" s="230"/>
      <c r="OAG618" s="230"/>
      <c r="OAH618" s="230"/>
      <c r="OAI618" s="230"/>
      <c r="OAJ618" s="230"/>
      <c r="OAK618" s="230"/>
      <c r="OAL618" s="230"/>
      <c r="OAM618" s="230"/>
      <c r="OAN618" s="230"/>
      <c r="OAO618" s="230"/>
      <c r="OAP618" s="230"/>
      <c r="OAQ618" s="230"/>
      <c r="OAR618" s="230"/>
      <c r="OAS618" s="230"/>
      <c r="OAT618" s="230"/>
      <c r="OAU618" s="230"/>
      <c r="OAV618" s="230"/>
      <c r="OAW618" s="230"/>
      <c r="OAX618" s="230"/>
      <c r="OAY618" s="230"/>
      <c r="OAZ618" s="230"/>
      <c r="OBA618" s="230"/>
      <c r="OBB618" s="230"/>
      <c r="OBC618" s="230"/>
      <c r="OBD618" s="230"/>
      <c r="OBE618" s="230"/>
      <c r="OBF618" s="230"/>
      <c r="OBG618" s="230"/>
      <c r="OBH618" s="230"/>
      <c r="OBI618" s="230"/>
      <c r="OBJ618" s="230"/>
      <c r="OBK618" s="230"/>
      <c r="OBL618" s="230"/>
      <c r="OBM618" s="230"/>
      <c r="OBN618" s="230"/>
      <c r="OBO618" s="230"/>
      <c r="OBP618" s="230"/>
      <c r="OBQ618" s="230"/>
      <c r="OBR618" s="230"/>
      <c r="OBS618" s="230"/>
      <c r="OBT618" s="230"/>
      <c r="OBU618" s="230"/>
      <c r="OBV618" s="230"/>
      <c r="OBW618" s="230"/>
      <c r="OBX618" s="230"/>
      <c r="OBY618" s="230"/>
      <c r="OBZ618" s="230"/>
      <c r="OCA618" s="230"/>
      <c r="OCB618" s="230"/>
      <c r="OCC618" s="230"/>
      <c r="OCD618" s="230"/>
      <c r="OCE618" s="230"/>
      <c r="OCF618" s="230"/>
      <c r="OCG618" s="230"/>
      <c r="OCH618" s="230"/>
      <c r="OCI618" s="230"/>
      <c r="OCJ618" s="230"/>
      <c r="OCK618" s="230"/>
      <c r="OCL618" s="230"/>
      <c r="OCM618" s="230"/>
      <c r="OCN618" s="230"/>
      <c r="OCO618" s="230"/>
      <c r="OCP618" s="230"/>
      <c r="OCQ618" s="230"/>
      <c r="OCR618" s="230"/>
      <c r="OCS618" s="230"/>
      <c r="OCT618" s="230"/>
      <c r="OCU618" s="230"/>
      <c r="OCV618" s="230"/>
      <c r="OCW618" s="230"/>
      <c r="OCX618" s="230"/>
      <c r="OCY618" s="230"/>
      <c r="OCZ618" s="230"/>
      <c r="ODA618" s="230"/>
      <c r="ODB618" s="230"/>
      <c r="ODC618" s="230"/>
      <c r="ODD618" s="230"/>
      <c r="ODE618" s="230"/>
      <c r="ODF618" s="230"/>
      <c r="ODG618" s="230"/>
      <c r="ODH618" s="230"/>
      <c r="ODI618" s="230"/>
      <c r="ODJ618" s="230"/>
      <c r="ODK618" s="230"/>
      <c r="ODL618" s="230"/>
      <c r="ODM618" s="230"/>
      <c r="ODN618" s="230"/>
      <c r="ODO618" s="230"/>
      <c r="ODP618" s="230"/>
      <c r="ODQ618" s="230"/>
      <c r="ODR618" s="230"/>
      <c r="ODS618" s="230"/>
      <c r="ODT618" s="230"/>
      <c r="ODU618" s="230"/>
      <c r="ODV618" s="230"/>
      <c r="ODW618" s="230"/>
      <c r="ODX618" s="230"/>
      <c r="ODY618" s="230"/>
      <c r="ODZ618" s="230"/>
      <c r="OEA618" s="230"/>
      <c r="OEB618" s="230"/>
      <c r="OEC618" s="230"/>
      <c r="OED618" s="230"/>
      <c r="OEE618" s="230"/>
      <c r="OEF618" s="230"/>
      <c r="OEG618" s="230"/>
      <c r="OEH618" s="230"/>
      <c r="OEI618" s="230"/>
      <c r="OEJ618" s="230"/>
      <c r="OEK618" s="230"/>
      <c r="OEL618" s="230"/>
      <c r="OEM618" s="230"/>
      <c r="OEN618" s="230"/>
      <c r="OEO618" s="230"/>
      <c r="OEP618" s="230"/>
      <c r="OEQ618" s="230"/>
      <c r="OER618" s="230"/>
      <c r="OES618" s="230"/>
      <c r="OET618" s="230"/>
      <c r="OEU618" s="230"/>
      <c r="OEV618" s="230"/>
      <c r="OEW618" s="230"/>
      <c r="OEX618" s="230"/>
      <c r="OEY618" s="230"/>
      <c r="OEZ618" s="230"/>
      <c r="OFA618" s="230"/>
      <c r="OFB618" s="230"/>
      <c r="OFC618" s="230"/>
      <c r="OFD618" s="230"/>
      <c r="OFE618" s="230"/>
      <c r="OFF618" s="230"/>
      <c r="OFG618" s="230"/>
      <c r="OFH618" s="230"/>
      <c r="OFI618" s="230"/>
      <c r="OFJ618" s="230"/>
      <c r="OFK618" s="230"/>
      <c r="OFL618" s="230"/>
      <c r="OFM618" s="230"/>
      <c r="OFN618" s="230"/>
      <c r="OFO618" s="230"/>
      <c r="OFP618" s="230"/>
      <c r="OFQ618" s="230"/>
      <c r="OFR618" s="230"/>
      <c r="OFS618" s="230"/>
      <c r="OFT618" s="230"/>
      <c r="OFU618" s="230"/>
      <c r="OFV618" s="230"/>
      <c r="OFW618" s="230"/>
      <c r="OFX618" s="230"/>
      <c r="OFY618" s="230"/>
      <c r="OFZ618" s="230"/>
      <c r="OGA618" s="230"/>
      <c r="OGB618" s="230"/>
      <c r="OGC618" s="230"/>
      <c r="OGD618" s="230"/>
      <c r="OGE618" s="230"/>
      <c r="OGF618" s="230"/>
      <c r="OGG618" s="230"/>
      <c r="OGH618" s="230"/>
      <c r="OGI618" s="230"/>
      <c r="OGJ618" s="230"/>
      <c r="OGK618" s="230"/>
      <c r="OGL618" s="230"/>
      <c r="OGM618" s="230"/>
      <c r="OGN618" s="230"/>
      <c r="OGO618" s="230"/>
      <c r="OGP618" s="230"/>
      <c r="OGQ618" s="230"/>
      <c r="OGR618" s="230"/>
      <c r="OGS618" s="230"/>
      <c r="OGT618" s="230"/>
      <c r="OGU618" s="230"/>
      <c r="OGV618" s="230"/>
      <c r="OGW618" s="230"/>
      <c r="OGX618" s="230"/>
      <c r="OGY618" s="230"/>
      <c r="OGZ618" s="230"/>
      <c r="OHA618" s="230"/>
      <c r="OHB618" s="230"/>
      <c r="OHC618" s="230"/>
      <c r="OHD618" s="230"/>
      <c r="OHE618" s="230"/>
      <c r="OHF618" s="230"/>
      <c r="OHG618" s="230"/>
      <c r="OHH618" s="230"/>
      <c r="OHI618" s="230"/>
      <c r="OHJ618" s="230"/>
      <c r="OHK618" s="230"/>
      <c r="OHL618" s="230"/>
      <c r="OHM618" s="230"/>
      <c r="OHN618" s="230"/>
      <c r="OHO618" s="230"/>
      <c r="OHP618" s="230"/>
      <c r="OHQ618" s="230"/>
      <c r="OHR618" s="230"/>
      <c r="OHS618" s="230"/>
      <c r="OHT618" s="230"/>
      <c r="OHU618" s="230"/>
      <c r="OHV618" s="230"/>
      <c r="OHW618" s="230"/>
      <c r="OHX618" s="230"/>
      <c r="OHY618" s="230"/>
      <c r="OHZ618" s="230"/>
      <c r="OIA618" s="230"/>
      <c r="OIB618" s="230"/>
      <c r="OIC618" s="230"/>
      <c r="OID618" s="230"/>
      <c r="OIE618" s="230"/>
      <c r="OIF618" s="230"/>
      <c r="OIG618" s="230"/>
      <c r="OIH618" s="230"/>
      <c r="OII618" s="230"/>
      <c r="OIJ618" s="230"/>
      <c r="OIK618" s="230"/>
      <c r="OIL618" s="230"/>
      <c r="OIM618" s="230"/>
      <c r="OIN618" s="230"/>
      <c r="OIO618" s="230"/>
      <c r="OIP618" s="230"/>
      <c r="OIQ618" s="230"/>
      <c r="OIR618" s="230"/>
      <c r="OIS618" s="230"/>
      <c r="OIT618" s="230"/>
      <c r="OIU618" s="230"/>
      <c r="OIV618" s="230"/>
      <c r="OIW618" s="230"/>
      <c r="OIX618" s="230"/>
      <c r="OIY618" s="230"/>
      <c r="OIZ618" s="230"/>
      <c r="OJA618" s="230"/>
      <c r="OJB618" s="230"/>
      <c r="OJC618" s="230"/>
      <c r="OJD618" s="230"/>
      <c r="OJE618" s="230"/>
      <c r="OJF618" s="230"/>
      <c r="OJG618" s="230"/>
      <c r="OJH618" s="230"/>
      <c r="OJI618" s="230"/>
      <c r="OJJ618" s="230"/>
      <c r="OJK618" s="230"/>
      <c r="OJL618" s="230"/>
      <c r="OJM618" s="230"/>
      <c r="OJN618" s="230"/>
      <c r="OJO618" s="230"/>
      <c r="OJP618" s="230"/>
      <c r="OJQ618" s="230"/>
      <c r="OJR618" s="230"/>
      <c r="OJS618" s="230"/>
      <c r="OJT618" s="230"/>
      <c r="OJU618" s="230"/>
      <c r="OJV618" s="230"/>
      <c r="OJW618" s="230"/>
      <c r="OJX618" s="230"/>
      <c r="OJY618" s="230"/>
      <c r="OJZ618" s="230"/>
      <c r="OKA618" s="230"/>
      <c r="OKB618" s="230"/>
      <c r="OKC618" s="230"/>
      <c r="OKD618" s="230"/>
      <c r="OKE618" s="230"/>
      <c r="OKF618" s="230"/>
      <c r="OKG618" s="230"/>
      <c r="OKH618" s="230"/>
      <c r="OKI618" s="230"/>
      <c r="OKJ618" s="230"/>
      <c r="OKK618" s="230"/>
      <c r="OKL618" s="230"/>
      <c r="OKM618" s="230"/>
      <c r="OKN618" s="230"/>
      <c r="OKO618" s="230"/>
      <c r="OKP618" s="230"/>
      <c r="OKQ618" s="230"/>
      <c r="OKR618" s="230"/>
      <c r="OKS618" s="230"/>
      <c r="OKT618" s="230"/>
      <c r="OKU618" s="230"/>
      <c r="OKV618" s="230"/>
      <c r="OKW618" s="230"/>
      <c r="OKX618" s="230"/>
      <c r="OKY618" s="230"/>
      <c r="OKZ618" s="230"/>
      <c r="OLA618" s="230"/>
      <c r="OLB618" s="230"/>
      <c r="OLC618" s="230"/>
      <c r="OLD618" s="230"/>
      <c r="OLE618" s="230"/>
      <c r="OLF618" s="230"/>
      <c r="OLG618" s="230"/>
      <c r="OLH618" s="230"/>
      <c r="OLI618" s="230"/>
      <c r="OLJ618" s="230"/>
      <c r="OLK618" s="230"/>
      <c r="OLL618" s="230"/>
      <c r="OLM618" s="230"/>
      <c r="OLN618" s="230"/>
      <c r="OLO618" s="230"/>
      <c r="OLP618" s="230"/>
      <c r="OLQ618" s="230"/>
      <c r="OLR618" s="230"/>
      <c r="OLS618" s="230"/>
      <c r="OLT618" s="230"/>
      <c r="OLU618" s="230"/>
      <c r="OLV618" s="230"/>
      <c r="OLW618" s="230"/>
      <c r="OLX618" s="230"/>
      <c r="OLY618" s="230"/>
      <c r="OLZ618" s="230"/>
      <c r="OMA618" s="230"/>
      <c r="OMB618" s="230"/>
      <c r="OMC618" s="230"/>
      <c r="OMD618" s="230"/>
      <c r="OME618" s="230"/>
      <c r="OMF618" s="230"/>
      <c r="OMG618" s="230"/>
      <c r="OMH618" s="230"/>
      <c r="OMI618" s="230"/>
      <c r="OMJ618" s="230"/>
      <c r="OMK618" s="230"/>
      <c r="OML618" s="230"/>
      <c r="OMM618" s="230"/>
      <c r="OMN618" s="230"/>
      <c r="OMO618" s="230"/>
      <c r="OMP618" s="230"/>
      <c r="OMQ618" s="230"/>
      <c r="OMR618" s="230"/>
      <c r="OMS618" s="230"/>
      <c r="OMT618" s="230"/>
      <c r="OMU618" s="230"/>
      <c r="OMV618" s="230"/>
      <c r="OMW618" s="230"/>
      <c r="OMX618" s="230"/>
      <c r="OMY618" s="230"/>
      <c r="OMZ618" s="230"/>
      <c r="ONA618" s="230"/>
      <c r="ONB618" s="230"/>
      <c r="ONC618" s="230"/>
      <c r="OND618" s="230"/>
      <c r="ONE618" s="230"/>
      <c r="ONF618" s="230"/>
      <c r="ONG618" s="230"/>
      <c r="ONH618" s="230"/>
      <c r="ONI618" s="230"/>
      <c r="ONJ618" s="230"/>
      <c r="ONK618" s="230"/>
      <c r="ONL618" s="230"/>
      <c r="ONM618" s="230"/>
      <c r="ONN618" s="230"/>
      <c r="ONO618" s="230"/>
      <c r="ONP618" s="230"/>
      <c r="ONQ618" s="230"/>
      <c r="ONR618" s="230"/>
      <c r="ONS618" s="230"/>
      <c r="ONT618" s="230"/>
      <c r="ONU618" s="230"/>
      <c r="ONV618" s="230"/>
      <c r="ONW618" s="230"/>
      <c r="ONX618" s="230"/>
      <c r="ONY618" s="230"/>
      <c r="ONZ618" s="230"/>
      <c r="OOA618" s="230"/>
      <c r="OOB618" s="230"/>
      <c r="OOC618" s="230"/>
      <c r="OOD618" s="230"/>
      <c r="OOE618" s="230"/>
      <c r="OOF618" s="230"/>
      <c r="OOG618" s="230"/>
      <c r="OOH618" s="230"/>
      <c r="OOI618" s="230"/>
      <c r="OOJ618" s="230"/>
      <c r="OOK618" s="230"/>
      <c r="OOL618" s="230"/>
      <c r="OOM618" s="230"/>
      <c r="OON618" s="230"/>
      <c r="OOO618" s="230"/>
      <c r="OOP618" s="230"/>
      <c r="OOQ618" s="230"/>
      <c r="OOR618" s="230"/>
      <c r="OOS618" s="230"/>
      <c r="OOT618" s="230"/>
      <c r="OOU618" s="230"/>
      <c r="OOV618" s="230"/>
      <c r="OOW618" s="230"/>
      <c r="OOX618" s="230"/>
      <c r="OOY618" s="230"/>
      <c r="OOZ618" s="230"/>
      <c r="OPA618" s="230"/>
      <c r="OPB618" s="230"/>
      <c r="OPC618" s="230"/>
      <c r="OPD618" s="230"/>
      <c r="OPE618" s="230"/>
      <c r="OPF618" s="230"/>
      <c r="OPG618" s="230"/>
      <c r="OPH618" s="230"/>
      <c r="OPI618" s="230"/>
      <c r="OPJ618" s="230"/>
      <c r="OPK618" s="230"/>
      <c r="OPL618" s="230"/>
      <c r="OPM618" s="230"/>
      <c r="OPN618" s="230"/>
      <c r="OPO618" s="230"/>
      <c r="OPP618" s="230"/>
      <c r="OPQ618" s="230"/>
      <c r="OPR618" s="230"/>
      <c r="OPS618" s="230"/>
      <c r="OPT618" s="230"/>
      <c r="OPU618" s="230"/>
      <c r="OPV618" s="230"/>
      <c r="OPW618" s="230"/>
      <c r="OPX618" s="230"/>
      <c r="OPY618" s="230"/>
      <c r="OPZ618" s="230"/>
      <c r="OQA618" s="230"/>
      <c r="OQB618" s="230"/>
      <c r="OQC618" s="230"/>
      <c r="OQD618" s="230"/>
      <c r="OQE618" s="230"/>
      <c r="OQF618" s="230"/>
      <c r="OQG618" s="230"/>
      <c r="OQH618" s="230"/>
      <c r="OQI618" s="230"/>
      <c r="OQJ618" s="230"/>
      <c r="OQK618" s="230"/>
      <c r="OQL618" s="230"/>
      <c r="OQM618" s="230"/>
      <c r="OQN618" s="230"/>
      <c r="OQO618" s="230"/>
      <c r="OQP618" s="230"/>
      <c r="OQQ618" s="230"/>
      <c r="OQR618" s="230"/>
      <c r="OQS618" s="230"/>
      <c r="OQT618" s="230"/>
      <c r="OQU618" s="230"/>
      <c r="OQV618" s="230"/>
      <c r="OQW618" s="230"/>
      <c r="OQX618" s="230"/>
      <c r="OQY618" s="230"/>
      <c r="OQZ618" s="230"/>
      <c r="ORA618" s="230"/>
      <c r="ORB618" s="230"/>
      <c r="ORC618" s="230"/>
      <c r="ORD618" s="230"/>
      <c r="ORE618" s="230"/>
      <c r="ORF618" s="230"/>
      <c r="ORG618" s="230"/>
      <c r="ORH618" s="230"/>
      <c r="ORI618" s="230"/>
      <c r="ORJ618" s="230"/>
      <c r="ORK618" s="230"/>
      <c r="ORL618" s="230"/>
      <c r="ORM618" s="230"/>
      <c r="ORN618" s="230"/>
      <c r="ORO618" s="230"/>
      <c r="ORP618" s="230"/>
      <c r="ORQ618" s="230"/>
      <c r="ORR618" s="230"/>
      <c r="ORS618" s="230"/>
      <c r="ORT618" s="230"/>
      <c r="ORU618" s="230"/>
      <c r="ORV618" s="230"/>
      <c r="ORW618" s="230"/>
      <c r="ORX618" s="230"/>
      <c r="ORY618" s="230"/>
      <c r="ORZ618" s="230"/>
      <c r="OSA618" s="230"/>
      <c r="OSB618" s="230"/>
      <c r="OSC618" s="230"/>
      <c r="OSD618" s="230"/>
      <c r="OSE618" s="230"/>
      <c r="OSF618" s="230"/>
      <c r="OSG618" s="230"/>
      <c r="OSH618" s="230"/>
      <c r="OSI618" s="230"/>
      <c r="OSJ618" s="230"/>
      <c r="OSK618" s="230"/>
      <c r="OSL618" s="230"/>
      <c r="OSM618" s="230"/>
      <c r="OSN618" s="230"/>
      <c r="OSO618" s="230"/>
      <c r="OSP618" s="230"/>
      <c r="OSQ618" s="230"/>
      <c r="OSR618" s="230"/>
      <c r="OSS618" s="230"/>
      <c r="OST618" s="230"/>
      <c r="OSU618" s="230"/>
      <c r="OSV618" s="230"/>
      <c r="OSW618" s="230"/>
      <c r="OSX618" s="230"/>
      <c r="OSY618" s="230"/>
      <c r="OSZ618" s="230"/>
      <c r="OTA618" s="230"/>
      <c r="OTB618" s="230"/>
      <c r="OTC618" s="230"/>
      <c r="OTD618" s="230"/>
      <c r="OTE618" s="230"/>
      <c r="OTF618" s="230"/>
      <c r="OTG618" s="230"/>
      <c r="OTH618" s="230"/>
      <c r="OTI618" s="230"/>
      <c r="OTJ618" s="230"/>
      <c r="OTK618" s="230"/>
      <c r="OTL618" s="230"/>
      <c r="OTM618" s="230"/>
      <c r="OTN618" s="230"/>
      <c r="OTO618" s="230"/>
      <c r="OTP618" s="230"/>
      <c r="OTQ618" s="230"/>
      <c r="OTR618" s="230"/>
      <c r="OTS618" s="230"/>
      <c r="OTT618" s="230"/>
      <c r="OTU618" s="230"/>
      <c r="OTV618" s="230"/>
      <c r="OTW618" s="230"/>
      <c r="OTX618" s="230"/>
      <c r="OTY618" s="230"/>
      <c r="OTZ618" s="230"/>
      <c r="OUA618" s="230"/>
      <c r="OUB618" s="230"/>
      <c r="OUC618" s="230"/>
      <c r="OUD618" s="230"/>
      <c r="OUE618" s="230"/>
      <c r="OUF618" s="230"/>
      <c r="OUG618" s="230"/>
      <c r="OUH618" s="230"/>
      <c r="OUI618" s="230"/>
      <c r="OUJ618" s="230"/>
      <c r="OUK618" s="230"/>
      <c r="OUL618" s="230"/>
      <c r="OUM618" s="230"/>
      <c r="OUN618" s="230"/>
      <c r="OUO618" s="230"/>
      <c r="OUP618" s="230"/>
      <c r="OUQ618" s="230"/>
      <c r="OUR618" s="230"/>
      <c r="OUS618" s="230"/>
      <c r="OUT618" s="230"/>
      <c r="OUU618" s="230"/>
      <c r="OUV618" s="230"/>
      <c r="OUW618" s="230"/>
      <c r="OUX618" s="230"/>
      <c r="OUY618" s="230"/>
      <c r="OUZ618" s="230"/>
      <c r="OVA618" s="230"/>
      <c r="OVB618" s="230"/>
      <c r="OVC618" s="230"/>
      <c r="OVD618" s="230"/>
      <c r="OVE618" s="230"/>
      <c r="OVF618" s="230"/>
      <c r="OVG618" s="230"/>
      <c r="OVH618" s="230"/>
      <c r="OVI618" s="230"/>
      <c r="OVJ618" s="230"/>
      <c r="OVK618" s="230"/>
      <c r="OVL618" s="230"/>
      <c r="OVM618" s="230"/>
      <c r="OVN618" s="230"/>
      <c r="OVO618" s="230"/>
      <c r="OVP618" s="230"/>
      <c r="OVQ618" s="230"/>
      <c r="OVR618" s="230"/>
      <c r="OVS618" s="230"/>
      <c r="OVT618" s="230"/>
      <c r="OVU618" s="230"/>
      <c r="OVV618" s="230"/>
      <c r="OVW618" s="230"/>
      <c r="OVX618" s="230"/>
      <c r="OVY618" s="230"/>
      <c r="OVZ618" s="230"/>
      <c r="OWA618" s="230"/>
      <c r="OWB618" s="230"/>
      <c r="OWC618" s="230"/>
      <c r="OWD618" s="230"/>
      <c r="OWE618" s="230"/>
      <c r="OWF618" s="230"/>
      <c r="OWG618" s="230"/>
      <c r="OWH618" s="230"/>
      <c r="OWI618" s="230"/>
      <c r="OWJ618" s="230"/>
      <c r="OWK618" s="230"/>
      <c r="OWL618" s="230"/>
      <c r="OWM618" s="230"/>
      <c r="OWN618" s="230"/>
      <c r="OWO618" s="230"/>
      <c r="OWP618" s="230"/>
      <c r="OWQ618" s="230"/>
      <c r="OWR618" s="230"/>
      <c r="OWS618" s="230"/>
      <c r="OWT618" s="230"/>
      <c r="OWU618" s="230"/>
      <c r="OWV618" s="230"/>
      <c r="OWW618" s="230"/>
      <c r="OWX618" s="230"/>
      <c r="OWY618" s="230"/>
      <c r="OWZ618" s="230"/>
      <c r="OXA618" s="230"/>
      <c r="OXB618" s="230"/>
      <c r="OXC618" s="230"/>
      <c r="OXD618" s="230"/>
      <c r="OXE618" s="230"/>
      <c r="OXF618" s="230"/>
      <c r="OXG618" s="230"/>
      <c r="OXH618" s="230"/>
      <c r="OXI618" s="230"/>
      <c r="OXJ618" s="230"/>
      <c r="OXK618" s="230"/>
      <c r="OXL618" s="230"/>
      <c r="OXM618" s="230"/>
      <c r="OXN618" s="230"/>
      <c r="OXO618" s="230"/>
      <c r="OXP618" s="230"/>
      <c r="OXQ618" s="230"/>
      <c r="OXR618" s="230"/>
      <c r="OXS618" s="230"/>
      <c r="OXT618" s="230"/>
      <c r="OXU618" s="230"/>
      <c r="OXV618" s="230"/>
      <c r="OXW618" s="230"/>
      <c r="OXX618" s="230"/>
      <c r="OXY618" s="230"/>
      <c r="OXZ618" s="230"/>
      <c r="OYA618" s="230"/>
      <c r="OYB618" s="230"/>
      <c r="OYC618" s="230"/>
      <c r="OYD618" s="230"/>
      <c r="OYE618" s="230"/>
      <c r="OYF618" s="230"/>
      <c r="OYG618" s="230"/>
      <c r="OYH618" s="230"/>
      <c r="OYI618" s="230"/>
      <c r="OYJ618" s="230"/>
      <c r="OYK618" s="230"/>
      <c r="OYL618" s="230"/>
      <c r="OYM618" s="230"/>
      <c r="OYN618" s="230"/>
      <c r="OYO618" s="230"/>
      <c r="OYP618" s="230"/>
      <c r="OYQ618" s="230"/>
      <c r="OYR618" s="230"/>
      <c r="OYS618" s="230"/>
      <c r="OYT618" s="230"/>
      <c r="OYU618" s="230"/>
      <c r="OYV618" s="230"/>
      <c r="OYW618" s="230"/>
      <c r="OYX618" s="230"/>
      <c r="OYY618" s="230"/>
      <c r="OYZ618" s="230"/>
      <c r="OZA618" s="230"/>
      <c r="OZB618" s="230"/>
      <c r="OZC618" s="230"/>
      <c r="OZD618" s="230"/>
      <c r="OZE618" s="230"/>
      <c r="OZF618" s="230"/>
      <c r="OZG618" s="230"/>
      <c r="OZH618" s="230"/>
      <c r="OZI618" s="230"/>
      <c r="OZJ618" s="230"/>
      <c r="OZK618" s="230"/>
      <c r="OZL618" s="230"/>
      <c r="OZM618" s="230"/>
      <c r="OZN618" s="230"/>
      <c r="OZO618" s="230"/>
      <c r="OZP618" s="230"/>
      <c r="OZQ618" s="230"/>
      <c r="OZR618" s="230"/>
      <c r="OZS618" s="230"/>
      <c r="OZT618" s="230"/>
      <c r="OZU618" s="230"/>
      <c r="OZV618" s="230"/>
      <c r="OZW618" s="230"/>
      <c r="OZX618" s="230"/>
      <c r="OZY618" s="230"/>
      <c r="OZZ618" s="230"/>
      <c r="PAA618" s="230"/>
      <c r="PAB618" s="230"/>
      <c r="PAC618" s="230"/>
      <c r="PAD618" s="230"/>
      <c r="PAE618" s="230"/>
      <c r="PAF618" s="230"/>
      <c r="PAG618" s="230"/>
      <c r="PAH618" s="230"/>
      <c r="PAI618" s="230"/>
      <c r="PAJ618" s="230"/>
      <c r="PAK618" s="230"/>
      <c r="PAL618" s="230"/>
      <c r="PAM618" s="230"/>
      <c r="PAN618" s="230"/>
      <c r="PAO618" s="230"/>
      <c r="PAP618" s="230"/>
      <c r="PAQ618" s="230"/>
      <c r="PAR618" s="230"/>
      <c r="PAS618" s="230"/>
      <c r="PAT618" s="230"/>
      <c r="PAU618" s="230"/>
      <c r="PAV618" s="230"/>
      <c r="PAW618" s="230"/>
      <c r="PAX618" s="230"/>
      <c r="PAY618" s="230"/>
      <c r="PAZ618" s="230"/>
      <c r="PBA618" s="230"/>
      <c r="PBB618" s="230"/>
      <c r="PBC618" s="230"/>
      <c r="PBD618" s="230"/>
      <c r="PBE618" s="230"/>
      <c r="PBF618" s="230"/>
      <c r="PBG618" s="230"/>
      <c r="PBH618" s="230"/>
      <c r="PBI618" s="230"/>
      <c r="PBJ618" s="230"/>
      <c r="PBK618" s="230"/>
      <c r="PBL618" s="230"/>
      <c r="PBM618" s="230"/>
      <c r="PBN618" s="230"/>
      <c r="PBO618" s="230"/>
      <c r="PBP618" s="230"/>
      <c r="PBQ618" s="230"/>
      <c r="PBR618" s="230"/>
      <c r="PBS618" s="230"/>
      <c r="PBT618" s="230"/>
      <c r="PBU618" s="230"/>
      <c r="PBV618" s="230"/>
      <c r="PBW618" s="230"/>
      <c r="PBX618" s="230"/>
      <c r="PBY618" s="230"/>
      <c r="PBZ618" s="230"/>
      <c r="PCA618" s="230"/>
      <c r="PCB618" s="230"/>
      <c r="PCC618" s="230"/>
      <c r="PCD618" s="230"/>
      <c r="PCE618" s="230"/>
      <c r="PCF618" s="230"/>
      <c r="PCG618" s="230"/>
      <c r="PCH618" s="230"/>
      <c r="PCI618" s="230"/>
      <c r="PCJ618" s="230"/>
      <c r="PCK618" s="230"/>
      <c r="PCL618" s="230"/>
      <c r="PCM618" s="230"/>
      <c r="PCN618" s="230"/>
      <c r="PCO618" s="230"/>
      <c r="PCP618" s="230"/>
      <c r="PCQ618" s="230"/>
      <c r="PCR618" s="230"/>
      <c r="PCS618" s="230"/>
      <c r="PCT618" s="230"/>
      <c r="PCU618" s="230"/>
      <c r="PCV618" s="230"/>
      <c r="PCW618" s="230"/>
      <c r="PCX618" s="230"/>
      <c r="PCY618" s="230"/>
      <c r="PCZ618" s="230"/>
      <c r="PDA618" s="230"/>
      <c r="PDB618" s="230"/>
      <c r="PDC618" s="230"/>
      <c r="PDD618" s="230"/>
      <c r="PDE618" s="230"/>
      <c r="PDF618" s="230"/>
      <c r="PDG618" s="230"/>
      <c r="PDH618" s="230"/>
      <c r="PDI618" s="230"/>
      <c r="PDJ618" s="230"/>
      <c r="PDK618" s="230"/>
      <c r="PDL618" s="230"/>
      <c r="PDM618" s="230"/>
      <c r="PDN618" s="230"/>
      <c r="PDO618" s="230"/>
      <c r="PDP618" s="230"/>
      <c r="PDQ618" s="230"/>
      <c r="PDR618" s="230"/>
      <c r="PDS618" s="230"/>
      <c r="PDT618" s="230"/>
      <c r="PDU618" s="230"/>
      <c r="PDV618" s="230"/>
      <c r="PDW618" s="230"/>
      <c r="PDX618" s="230"/>
      <c r="PDY618" s="230"/>
      <c r="PDZ618" s="230"/>
      <c r="PEA618" s="230"/>
      <c r="PEB618" s="230"/>
      <c r="PEC618" s="230"/>
      <c r="PED618" s="230"/>
      <c r="PEE618" s="230"/>
      <c r="PEF618" s="230"/>
      <c r="PEG618" s="230"/>
      <c r="PEH618" s="230"/>
      <c r="PEI618" s="230"/>
      <c r="PEJ618" s="230"/>
      <c r="PEK618" s="230"/>
      <c r="PEL618" s="230"/>
      <c r="PEM618" s="230"/>
      <c r="PEN618" s="230"/>
      <c r="PEO618" s="230"/>
      <c r="PEP618" s="230"/>
      <c r="PEQ618" s="230"/>
      <c r="PER618" s="230"/>
      <c r="PES618" s="230"/>
      <c r="PET618" s="230"/>
      <c r="PEU618" s="230"/>
      <c r="PEV618" s="230"/>
      <c r="PEW618" s="230"/>
      <c r="PEX618" s="230"/>
      <c r="PEY618" s="230"/>
      <c r="PEZ618" s="230"/>
      <c r="PFA618" s="230"/>
      <c r="PFB618" s="230"/>
      <c r="PFC618" s="230"/>
      <c r="PFD618" s="230"/>
      <c r="PFE618" s="230"/>
      <c r="PFF618" s="230"/>
      <c r="PFG618" s="230"/>
      <c r="PFH618" s="230"/>
      <c r="PFI618" s="230"/>
      <c r="PFJ618" s="230"/>
      <c r="PFK618" s="230"/>
      <c r="PFL618" s="230"/>
      <c r="PFM618" s="230"/>
      <c r="PFN618" s="230"/>
      <c r="PFO618" s="230"/>
      <c r="PFP618" s="230"/>
      <c r="PFQ618" s="230"/>
      <c r="PFR618" s="230"/>
      <c r="PFS618" s="230"/>
      <c r="PFT618" s="230"/>
      <c r="PFU618" s="230"/>
      <c r="PFV618" s="230"/>
      <c r="PFW618" s="230"/>
      <c r="PFX618" s="230"/>
      <c r="PFY618" s="230"/>
      <c r="PFZ618" s="230"/>
      <c r="PGA618" s="230"/>
      <c r="PGB618" s="230"/>
      <c r="PGC618" s="230"/>
      <c r="PGD618" s="230"/>
      <c r="PGE618" s="230"/>
      <c r="PGF618" s="230"/>
      <c r="PGG618" s="230"/>
      <c r="PGH618" s="230"/>
      <c r="PGI618" s="230"/>
      <c r="PGJ618" s="230"/>
      <c r="PGK618" s="230"/>
      <c r="PGL618" s="230"/>
      <c r="PGM618" s="230"/>
      <c r="PGN618" s="230"/>
      <c r="PGO618" s="230"/>
      <c r="PGP618" s="230"/>
      <c r="PGQ618" s="230"/>
      <c r="PGR618" s="230"/>
      <c r="PGS618" s="230"/>
      <c r="PGT618" s="230"/>
      <c r="PGU618" s="230"/>
      <c r="PGV618" s="230"/>
      <c r="PGW618" s="230"/>
      <c r="PGX618" s="230"/>
      <c r="PGY618" s="230"/>
      <c r="PGZ618" s="230"/>
      <c r="PHA618" s="230"/>
      <c r="PHB618" s="230"/>
      <c r="PHC618" s="230"/>
      <c r="PHD618" s="230"/>
      <c r="PHE618" s="230"/>
      <c r="PHF618" s="230"/>
      <c r="PHG618" s="230"/>
      <c r="PHH618" s="230"/>
      <c r="PHI618" s="230"/>
      <c r="PHJ618" s="230"/>
      <c r="PHK618" s="230"/>
      <c r="PHL618" s="230"/>
      <c r="PHM618" s="230"/>
      <c r="PHN618" s="230"/>
      <c r="PHO618" s="230"/>
      <c r="PHP618" s="230"/>
      <c r="PHQ618" s="230"/>
      <c r="PHR618" s="230"/>
      <c r="PHS618" s="230"/>
      <c r="PHT618" s="230"/>
      <c r="PHU618" s="230"/>
      <c r="PHV618" s="230"/>
      <c r="PHW618" s="230"/>
      <c r="PHX618" s="230"/>
      <c r="PHY618" s="230"/>
      <c r="PHZ618" s="230"/>
      <c r="PIA618" s="230"/>
      <c r="PIB618" s="230"/>
      <c r="PIC618" s="230"/>
      <c r="PID618" s="230"/>
      <c r="PIE618" s="230"/>
      <c r="PIF618" s="230"/>
      <c r="PIG618" s="230"/>
      <c r="PIH618" s="230"/>
      <c r="PII618" s="230"/>
      <c r="PIJ618" s="230"/>
      <c r="PIK618" s="230"/>
      <c r="PIL618" s="230"/>
      <c r="PIM618" s="230"/>
      <c r="PIN618" s="230"/>
      <c r="PIO618" s="230"/>
      <c r="PIP618" s="230"/>
      <c r="PIQ618" s="230"/>
      <c r="PIR618" s="230"/>
      <c r="PIS618" s="230"/>
      <c r="PIT618" s="230"/>
      <c r="PIU618" s="230"/>
      <c r="PIV618" s="230"/>
      <c r="PIW618" s="230"/>
      <c r="PIX618" s="230"/>
      <c r="PIY618" s="230"/>
      <c r="PIZ618" s="230"/>
      <c r="PJA618" s="230"/>
      <c r="PJB618" s="230"/>
      <c r="PJC618" s="230"/>
      <c r="PJD618" s="230"/>
      <c r="PJE618" s="230"/>
      <c r="PJF618" s="230"/>
      <c r="PJG618" s="230"/>
      <c r="PJH618" s="230"/>
      <c r="PJI618" s="230"/>
      <c r="PJJ618" s="230"/>
      <c r="PJK618" s="230"/>
      <c r="PJL618" s="230"/>
      <c r="PJM618" s="230"/>
      <c r="PJN618" s="230"/>
      <c r="PJO618" s="230"/>
      <c r="PJP618" s="230"/>
      <c r="PJQ618" s="230"/>
      <c r="PJR618" s="230"/>
      <c r="PJS618" s="230"/>
      <c r="PJT618" s="230"/>
      <c r="PJU618" s="230"/>
      <c r="PJV618" s="230"/>
      <c r="PJW618" s="230"/>
      <c r="PJX618" s="230"/>
      <c r="PJY618" s="230"/>
      <c r="PJZ618" s="230"/>
      <c r="PKA618" s="230"/>
      <c r="PKB618" s="230"/>
      <c r="PKC618" s="230"/>
      <c r="PKD618" s="230"/>
      <c r="PKE618" s="230"/>
      <c r="PKF618" s="230"/>
      <c r="PKG618" s="230"/>
      <c r="PKH618" s="230"/>
      <c r="PKI618" s="230"/>
      <c r="PKJ618" s="230"/>
      <c r="PKK618" s="230"/>
      <c r="PKL618" s="230"/>
      <c r="PKM618" s="230"/>
      <c r="PKN618" s="230"/>
      <c r="PKO618" s="230"/>
      <c r="PKP618" s="230"/>
      <c r="PKQ618" s="230"/>
      <c r="PKR618" s="230"/>
      <c r="PKS618" s="230"/>
      <c r="PKT618" s="230"/>
      <c r="PKU618" s="230"/>
      <c r="PKV618" s="230"/>
      <c r="PKW618" s="230"/>
      <c r="PKX618" s="230"/>
      <c r="PKY618" s="230"/>
      <c r="PKZ618" s="230"/>
      <c r="PLA618" s="230"/>
      <c r="PLB618" s="230"/>
      <c r="PLC618" s="230"/>
      <c r="PLD618" s="230"/>
      <c r="PLE618" s="230"/>
      <c r="PLF618" s="230"/>
      <c r="PLG618" s="230"/>
      <c r="PLH618" s="230"/>
      <c r="PLI618" s="230"/>
      <c r="PLJ618" s="230"/>
      <c r="PLK618" s="230"/>
      <c r="PLL618" s="230"/>
      <c r="PLM618" s="230"/>
      <c r="PLN618" s="230"/>
      <c r="PLO618" s="230"/>
      <c r="PLP618" s="230"/>
      <c r="PLQ618" s="230"/>
      <c r="PLR618" s="230"/>
      <c r="PLS618" s="230"/>
      <c r="PLT618" s="230"/>
      <c r="PLU618" s="230"/>
      <c r="PLV618" s="230"/>
      <c r="PLW618" s="230"/>
      <c r="PLX618" s="230"/>
      <c r="PLY618" s="230"/>
      <c r="PLZ618" s="230"/>
      <c r="PMA618" s="230"/>
      <c r="PMB618" s="230"/>
      <c r="PMC618" s="230"/>
      <c r="PMD618" s="230"/>
      <c r="PME618" s="230"/>
      <c r="PMF618" s="230"/>
      <c r="PMG618" s="230"/>
      <c r="PMH618" s="230"/>
      <c r="PMI618" s="230"/>
      <c r="PMJ618" s="230"/>
      <c r="PMK618" s="230"/>
      <c r="PML618" s="230"/>
      <c r="PMM618" s="230"/>
      <c r="PMN618" s="230"/>
      <c r="PMO618" s="230"/>
      <c r="PMP618" s="230"/>
      <c r="PMQ618" s="230"/>
      <c r="PMR618" s="230"/>
      <c r="PMS618" s="230"/>
      <c r="PMT618" s="230"/>
      <c r="PMU618" s="230"/>
      <c r="PMV618" s="230"/>
      <c r="PMW618" s="230"/>
      <c r="PMX618" s="230"/>
      <c r="PMY618" s="230"/>
      <c r="PMZ618" s="230"/>
      <c r="PNA618" s="230"/>
      <c r="PNB618" s="230"/>
      <c r="PNC618" s="230"/>
      <c r="PND618" s="230"/>
      <c r="PNE618" s="230"/>
      <c r="PNF618" s="230"/>
      <c r="PNG618" s="230"/>
      <c r="PNH618" s="230"/>
      <c r="PNI618" s="230"/>
      <c r="PNJ618" s="230"/>
      <c r="PNK618" s="230"/>
      <c r="PNL618" s="230"/>
      <c r="PNM618" s="230"/>
      <c r="PNN618" s="230"/>
      <c r="PNO618" s="230"/>
      <c r="PNP618" s="230"/>
      <c r="PNQ618" s="230"/>
      <c r="PNR618" s="230"/>
      <c r="PNS618" s="230"/>
      <c r="PNT618" s="230"/>
      <c r="PNU618" s="230"/>
      <c r="PNV618" s="230"/>
      <c r="PNW618" s="230"/>
      <c r="PNX618" s="230"/>
      <c r="PNY618" s="230"/>
      <c r="PNZ618" s="230"/>
      <c r="POA618" s="230"/>
      <c r="POB618" s="230"/>
      <c r="POC618" s="230"/>
      <c r="POD618" s="230"/>
      <c r="POE618" s="230"/>
      <c r="POF618" s="230"/>
      <c r="POG618" s="230"/>
      <c r="POH618" s="230"/>
      <c r="POI618" s="230"/>
      <c r="POJ618" s="230"/>
      <c r="POK618" s="230"/>
      <c r="POL618" s="230"/>
      <c r="POM618" s="230"/>
      <c r="PON618" s="230"/>
      <c r="POO618" s="230"/>
      <c r="POP618" s="230"/>
      <c r="POQ618" s="230"/>
      <c r="POR618" s="230"/>
      <c r="POS618" s="230"/>
      <c r="POT618" s="230"/>
      <c r="POU618" s="230"/>
      <c r="POV618" s="230"/>
      <c r="POW618" s="230"/>
      <c r="POX618" s="230"/>
      <c r="POY618" s="230"/>
      <c r="POZ618" s="230"/>
      <c r="PPA618" s="230"/>
      <c r="PPB618" s="230"/>
      <c r="PPC618" s="230"/>
      <c r="PPD618" s="230"/>
      <c r="PPE618" s="230"/>
      <c r="PPF618" s="230"/>
      <c r="PPG618" s="230"/>
      <c r="PPH618" s="230"/>
      <c r="PPI618" s="230"/>
      <c r="PPJ618" s="230"/>
      <c r="PPK618" s="230"/>
      <c r="PPL618" s="230"/>
      <c r="PPM618" s="230"/>
      <c r="PPN618" s="230"/>
      <c r="PPO618" s="230"/>
      <c r="PPP618" s="230"/>
      <c r="PPQ618" s="230"/>
      <c r="PPR618" s="230"/>
      <c r="PPS618" s="230"/>
      <c r="PPT618" s="230"/>
      <c r="PPU618" s="230"/>
      <c r="PPV618" s="230"/>
      <c r="PPW618" s="230"/>
      <c r="PPX618" s="230"/>
      <c r="PPY618" s="230"/>
      <c r="PPZ618" s="230"/>
      <c r="PQA618" s="230"/>
      <c r="PQB618" s="230"/>
      <c r="PQC618" s="230"/>
      <c r="PQD618" s="230"/>
      <c r="PQE618" s="230"/>
      <c r="PQF618" s="230"/>
      <c r="PQG618" s="230"/>
      <c r="PQH618" s="230"/>
      <c r="PQI618" s="230"/>
      <c r="PQJ618" s="230"/>
      <c r="PQK618" s="230"/>
      <c r="PQL618" s="230"/>
      <c r="PQM618" s="230"/>
      <c r="PQN618" s="230"/>
      <c r="PQO618" s="230"/>
      <c r="PQP618" s="230"/>
      <c r="PQQ618" s="230"/>
      <c r="PQR618" s="230"/>
      <c r="PQS618" s="230"/>
      <c r="PQT618" s="230"/>
      <c r="PQU618" s="230"/>
      <c r="PQV618" s="230"/>
      <c r="PQW618" s="230"/>
      <c r="PQX618" s="230"/>
      <c r="PQY618" s="230"/>
      <c r="PQZ618" s="230"/>
      <c r="PRA618" s="230"/>
      <c r="PRB618" s="230"/>
      <c r="PRC618" s="230"/>
      <c r="PRD618" s="230"/>
      <c r="PRE618" s="230"/>
      <c r="PRF618" s="230"/>
      <c r="PRG618" s="230"/>
      <c r="PRH618" s="230"/>
      <c r="PRI618" s="230"/>
      <c r="PRJ618" s="230"/>
      <c r="PRK618" s="230"/>
      <c r="PRL618" s="230"/>
      <c r="PRM618" s="230"/>
      <c r="PRN618" s="230"/>
      <c r="PRO618" s="230"/>
      <c r="PRP618" s="230"/>
      <c r="PRQ618" s="230"/>
      <c r="PRR618" s="230"/>
      <c r="PRS618" s="230"/>
      <c r="PRT618" s="230"/>
      <c r="PRU618" s="230"/>
      <c r="PRV618" s="230"/>
      <c r="PRW618" s="230"/>
      <c r="PRX618" s="230"/>
      <c r="PRY618" s="230"/>
      <c r="PRZ618" s="230"/>
      <c r="PSA618" s="230"/>
      <c r="PSB618" s="230"/>
      <c r="PSC618" s="230"/>
      <c r="PSD618" s="230"/>
      <c r="PSE618" s="230"/>
      <c r="PSF618" s="230"/>
      <c r="PSG618" s="230"/>
      <c r="PSH618" s="230"/>
      <c r="PSI618" s="230"/>
      <c r="PSJ618" s="230"/>
      <c r="PSK618" s="230"/>
      <c r="PSL618" s="230"/>
      <c r="PSM618" s="230"/>
      <c r="PSN618" s="230"/>
      <c r="PSO618" s="230"/>
      <c r="PSP618" s="230"/>
      <c r="PSQ618" s="230"/>
      <c r="PSR618" s="230"/>
      <c r="PSS618" s="230"/>
      <c r="PST618" s="230"/>
      <c r="PSU618" s="230"/>
      <c r="PSV618" s="230"/>
      <c r="PSW618" s="230"/>
      <c r="PSX618" s="230"/>
      <c r="PSY618" s="230"/>
      <c r="PSZ618" s="230"/>
      <c r="PTA618" s="230"/>
      <c r="PTB618" s="230"/>
      <c r="PTC618" s="230"/>
      <c r="PTD618" s="230"/>
      <c r="PTE618" s="230"/>
      <c r="PTF618" s="230"/>
      <c r="PTG618" s="230"/>
      <c r="PTH618" s="230"/>
      <c r="PTI618" s="230"/>
      <c r="PTJ618" s="230"/>
      <c r="PTK618" s="230"/>
      <c r="PTL618" s="230"/>
      <c r="PTM618" s="230"/>
      <c r="PTN618" s="230"/>
      <c r="PTO618" s="230"/>
      <c r="PTP618" s="230"/>
      <c r="PTQ618" s="230"/>
      <c r="PTR618" s="230"/>
      <c r="PTS618" s="230"/>
      <c r="PTT618" s="230"/>
      <c r="PTU618" s="230"/>
      <c r="PTV618" s="230"/>
      <c r="PTW618" s="230"/>
      <c r="PTX618" s="230"/>
      <c r="PTY618" s="230"/>
      <c r="PTZ618" s="230"/>
      <c r="PUA618" s="230"/>
      <c r="PUB618" s="230"/>
      <c r="PUC618" s="230"/>
      <c r="PUD618" s="230"/>
      <c r="PUE618" s="230"/>
      <c r="PUF618" s="230"/>
      <c r="PUG618" s="230"/>
      <c r="PUH618" s="230"/>
      <c r="PUI618" s="230"/>
      <c r="PUJ618" s="230"/>
      <c r="PUK618" s="230"/>
      <c r="PUL618" s="230"/>
      <c r="PUM618" s="230"/>
      <c r="PUN618" s="230"/>
      <c r="PUO618" s="230"/>
      <c r="PUP618" s="230"/>
      <c r="PUQ618" s="230"/>
      <c r="PUR618" s="230"/>
      <c r="PUS618" s="230"/>
      <c r="PUT618" s="230"/>
      <c r="PUU618" s="230"/>
      <c r="PUV618" s="230"/>
      <c r="PUW618" s="230"/>
      <c r="PUX618" s="230"/>
      <c r="PUY618" s="230"/>
      <c r="PUZ618" s="230"/>
      <c r="PVA618" s="230"/>
      <c r="PVB618" s="230"/>
      <c r="PVC618" s="230"/>
      <c r="PVD618" s="230"/>
      <c r="PVE618" s="230"/>
      <c r="PVF618" s="230"/>
      <c r="PVG618" s="230"/>
      <c r="PVH618" s="230"/>
      <c r="PVI618" s="230"/>
      <c r="PVJ618" s="230"/>
      <c r="PVK618" s="230"/>
      <c r="PVL618" s="230"/>
      <c r="PVM618" s="230"/>
      <c r="PVN618" s="230"/>
      <c r="PVO618" s="230"/>
      <c r="PVP618" s="230"/>
      <c r="PVQ618" s="230"/>
      <c r="PVR618" s="230"/>
      <c r="PVS618" s="230"/>
      <c r="PVT618" s="230"/>
      <c r="PVU618" s="230"/>
      <c r="PVV618" s="230"/>
      <c r="PVW618" s="230"/>
      <c r="PVX618" s="230"/>
      <c r="PVY618" s="230"/>
      <c r="PVZ618" s="230"/>
      <c r="PWA618" s="230"/>
      <c r="PWB618" s="230"/>
      <c r="PWC618" s="230"/>
      <c r="PWD618" s="230"/>
      <c r="PWE618" s="230"/>
      <c r="PWF618" s="230"/>
      <c r="PWG618" s="230"/>
      <c r="PWH618" s="230"/>
      <c r="PWI618" s="230"/>
      <c r="PWJ618" s="230"/>
      <c r="PWK618" s="230"/>
      <c r="PWL618" s="230"/>
      <c r="PWM618" s="230"/>
      <c r="PWN618" s="230"/>
      <c r="PWO618" s="230"/>
      <c r="PWP618" s="230"/>
      <c r="PWQ618" s="230"/>
      <c r="PWR618" s="230"/>
      <c r="PWS618" s="230"/>
      <c r="PWT618" s="230"/>
      <c r="PWU618" s="230"/>
      <c r="PWV618" s="230"/>
      <c r="PWW618" s="230"/>
      <c r="PWX618" s="230"/>
      <c r="PWY618" s="230"/>
      <c r="PWZ618" s="230"/>
      <c r="PXA618" s="230"/>
      <c r="PXB618" s="230"/>
      <c r="PXC618" s="230"/>
      <c r="PXD618" s="230"/>
      <c r="PXE618" s="230"/>
      <c r="PXF618" s="230"/>
      <c r="PXG618" s="230"/>
      <c r="PXH618" s="230"/>
      <c r="PXI618" s="230"/>
      <c r="PXJ618" s="230"/>
      <c r="PXK618" s="230"/>
      <c r="PXL618" s="230"/>
      <c r="PXM618" s="230"/>
      <c r="PXN618" s="230"/>
      <c r="PXO618" s="230"/>
      <c r="PXP618" s="230"/>
      <c r="PXQ618" s="230"/>
      <c r="PXR618" s="230"/>
      <c r="PXS618" s="230"/>
      <c r="PXT618" s="230"/>
      <c r="PXU618" s="230"/>
      <c r="PXV618" s="230"/>
      <c r="PXW618" s="230"/>
      <c r="PXX618" s="230"/>
      <c r="PXY618" s="230"/>
      <c r="PXZ618" s="230"/>
      <c r="PYA618" s="230"/>
      <c r="PYB618" s="230"/>
      <c r="PYC618" s="230"/>
      <c r="PYD618" s="230"/>
      <c r="PYE618" s="230"/>
      <c r="PYF618" s="230"/>
      <c r="PYG618" s="230"/>
      <c r="PYH618" s="230"/>
      <c r="PYI618" s="230"/>
      <c r="PYJ618" s="230"/>
      <c r="PYK618" s="230"/>
      <c r="PYL618" s="230"/>
      <c r="PYM618" s="230"/>
      <c r="PYN618" s="230"/>
      <c r="PYO618" s="230"/>
      <c r="PYP618" s="230"/>
      <c r="PYQ618" s="230"/>
      <c r="PYR618" s="230"/>
      <c r="PYS618" s="230"/>
      <c r="PYT618" s="230"/>
      <c r="PYU618" s="230"/>
      <c r="PYV618" s="230"/>
      <c r="PYW618" s="230"/>
      <c r="PYX618" s="230"/>
      <c r="PYY618" s="230"/>
      <c r="PYZ618" s="230"/>
      <c r="PZA618" s="230"/>
      <c r="PZB618" s="230"/>
      <c r="PZC618" s="230"/>
      <c r="PZD618" s="230"/>
      <c r="PZE618" s="230"/>
      <c r="PZF618" s="230"/>
      <c r="PZG618" s="230"/>
      <c r="PZH618" s="230"/>
      <c r="PZI618" s="230"/>
      <c r="PZJ618" s="230"/>
      <c r="PZK618" s="230"/>
      <c r="PZL618" s="230"/>
      <c r="PZM618" s="230"/>
      <c r="PZN618" s="230"/>
      <c r="PZO618" s="230"/>
      <c r="PZP618" s="230"/>
      <c r="PZQ618" s="230"/>
      <c r="PZR618" s="230"/>
      <c r="PZS618" s="230"/>
      <c r="PZT618" s="230"/>
      <c r="PZU618" s="230"/>
      <c r="PZV618" s="230"/>
      <c r="PZW618" s="230"/>
      <c r="PZX618" s="230"/>
      <c r="PZY618" s="230"/>
      <c r="PZZ618" s="230"/>
      <c r="QAA618" s="230"/>
      <c r="QAB618" s="230"/>
      <c r="QAC618" s="230"/>
      <c r="QAD618" s="230"/>
      <c r="QAE618" s="230"/>
      <c r="QAF618" s="230"/>
      <c r="QAG618" s="230"/>
      <c r="QAH618" s="230"/>
      <c r="QAI618" s="230"/>
      <c r="QAJ618" s="230"/>
      <c r="QAK618" s="230"/>
      <c r="QAL618" s="230"/>
      <c r="QAM618" s="230"/>
      <c r="QAN618" s="230"/>
      <c r="QAO618" s="230"/>
      <c r="QAP618" s="230"/>
      <c r="QAQ618" s="230"/>
      <c r="QAR618" s="230"/>
      <c r="QAS618" s="230"/>
      <c r="QAT618" s="230"/>
      <c r="QAU618" s="230"/>
      <c r="QAV618" s="230"/>
      <c r="QAW618" s="230"/>
      <c r="QAX618" s="230"/>
      <c r="QAY618" s="230"/>
      <c r="QAZ618" s="230"/>
      <c r="QBA618" s="230"/>
      <c r="QBB618" s="230"/>
      <c r="QBC618" s="230"/>
      <c r="QBD618" s="230"/>
      <c r="QBE618" s="230"/>
      <c r="QBF618" s="230"/>
      <c r="QBG618" s="230"/>
      <c r="QBH618" s="230"/>
      <c r="QBI618" s="230"/>
      <c r="QBJ618" s="230"/>
      <c r="QBK618" s="230"/>
      <c r="QBL618" s="230"/>
      <c r="QBM618" s="230"/>
      <c r="QBN618" s="230"/>
      <c r="QBO618" s="230"/>
      <c r="QBP618" s="230"/>
      <c r="QBQ618" s="230"/>
      <c r="QBR618" s="230"/>
      <c r="QBS618" s="230"/>
      <c r="QBT618" s="230"/>
      <c r="QBU618" s="230"/>
      <c r="QBV618" s="230"/>
      <c r="QBW618" s="230"/>
      <c r="QBX618" s="230"/>
      <c r="QBY618" s="230"/>
      <c r="QBZ618" s="230"/>
      <c r="QCA618" s="230"/>
      <c r="QCB618" s="230"/>
      <c r="QCC618" s="230"/>
      <c r="QCD618" s="230"/>
      <c r="QCE618" s="230"/>
      <c r="QCF618" s="230"/>
      <c r="QCG618" s="230"/>
      <c r="QCH618" s="230"/>
      <c r="QCI618" s="230"/>
      <c r="QCJ618" s="230"/>
      <c r="QCK618" s="230"/>
      <c r="QCL618" s="230"/>
      <c r="QCM618" s="230"/>
      <c r="QCN618" s="230"/>
      <c r="QCO618" s="230"/>
      <c r="QCP618" s="230"/>
      <c r="QCQ618" s="230"/>
      <c r="QCR618" s="230"/>
      <c r="QCS618" s="230"/>
      <c r="QCT618" s="230"/>
      <c r="QCU618" s="230"/>
      <c r="QCV618" s="230"/>
      <c r="QCW618" s="230"/>
      <c r="QCX618" s="230"/>
      <c r="QCY618" s="230"/>
      <c r="QCZ618" s="230"/>
      <c r="QDA618" s="230"/>
      <c r="QDB618" s="230"/>
      <c r="QDC618" s="230"/>
      <c r="QDD618" s="230"/>
      <c r="QDE618" s="230"/>
      <c r="QDF618" s="230"/>
      <c r="QDG618" s="230"/>
      <c r="QDH618" s="230"/>
      <c r="QDI618" s="230"/>
      <c r="QDJ618" s="230"/>
      <c r="QDK618" s="230"/>
      <c r="QDL618" s="230"/>
      <c r="QDM618" s="230"/>
      <c r="QDN618" s="230"/>
      <c r="QDO618" s="230"/>
      <c r="QDP618" s="230"/>
      <c r="QDQ618" s="230"/>
      <c r="QDR618" s="230"/>
      <c r="QDS618" s="230"/>
      <c r="QDT618" s="230"/>
      <c r="QDU618" s="230"/>
      <c r="QDV618" s="230"/>
      <c r="QDW618" s="230"/>
      <c r="QDX618" s="230"/>
      <c r="QDY618" s="230"/>
      <c r="QDZ618" s="230"/>
      <c r="QEA618" s="230"/>
      <c r="QEB618" s="230"/>
      <c r="QEC618" s="230"/>
      <c r="QED618" s="230"/>
      <c r="QEE618" s="230"/>
      <c r="QEF618" s="230"/>
      <c r="QEG618" s="230"/>
      <c r="QEH618" s="230"/>
      <c r="QEI618" s="230"/>
      <c r="QEJ618" s="230"/>
      <c r="QEK618" s="230"/>
      <c r="QEL618" s="230"/>
      <c r="QEM618" s="230"/>
      <c r="QEN618" s="230"/>
      <c r="QEO618" s="230"/>
      <c r="QEP618" s="230"/>
      <c r="QEQ618" s="230"/>
      <c r="QER618" s="230"/>
      <c r="QES618" s="230"/>
      <c r="QET618" s="230"/>
      <c r="QEU618" s="230"/>
      <c r="QEV618" s="230"/>
      <c r="QEW618" s="230"/>
      <c r="QEX618" s="230"/>
      <c r="QEY618" s="230"/>
      <c r="QEZ618" s="230"/>
      <c r="QFA618" s="230"/>
      <c r="QFB618" s="230"/>
      <c r="QFC618" s="230"/>
      <c r="QFD618" s="230"/>
      <c r="QFE618" s="230"/>
      <c r="QFF618" s="230"/>
      <c r="QFG618" s="230"/>
      <c r="QFH618" s="230"/>
      <c r="QFI618" s="230"/>
      <c r="QFJ618" s="230"/>
      <c r="QFK618" s="230"/>
      <c r="QFL618" s="230"/>
      <c r="QFM618" s="230"/>
      <c r="QFN618" s="230"/>
      <c r="QFO618" s="230"/>
      <c r="QFP618" s="230"/>
      <c r="QFQ618" s="230"/>
      <c r="QFR618" s="230"/>
      <c r="QFS618" s="230"/>
      <c r="QFT618" s="230"/>
      <c r="QFU618" s="230"/>
      <c r="QFV618" s="230"/>
      <c r="QFW618" s="230"/>
      <c r="QFX618" s="230"/>
      <c r="QFY618" s="230"/>
      <c r="QFZ618" s="230"/>
      <c r="QGA618" s="230"/>
      <c r="QGB618" s="230"/>
      <c r="QGC618" s="230"/>
      <c r="QGD618" s="230"/>
      <c r="QGE618" s="230"/>
      <c r="QGF618" s="230"/>
      <c r="QGG618" s="230"/>
      <c r="QGH618" s="230"/>
      <c r="QGI618" s="230"/>
      <c r="QGJ618" s="230"/>
      <c r="QGK618" s="230"/>
      <c r="QGL618" s="230"/>
      <c r="QGM618" s="230"/>
      <c r="QGN618" s="230"/>
      <c r="QGO618" s="230"/>
      <c r="QGP618" s="230"/>
      <c r="QGQ618" s="230"/>
      <c r="QGR618" s="230"/>
      <c r="QGS618" s="230"/>
      <c r="QGT618" s="230"/>
      <c r="QGU618" s="230"/>
      <c r="QGV618" s="230"/>
      <c r="QGW618" s="230"/>
      <c r="QGX618" s="230"/>
      <c r="QGY618" s="230"/>
      <c r="QGZ618" s="230"/>
      <c r="QHA618" s="230"/>
      <c r="QHB618" s="230"/>
      <c r="QHC618" s="230"/>
      <c r="QHD618" s="230"/>
      <c r="QHE618" s="230"/>
      <c r="QHF618" s="230"/>
      <c r="QHG618" s="230"/>
      <c r="QHH618" s="230"/>
      <c r="QHI618" s="230"/>
      <c r="QHJ618" s="230"/>
      <c r="QHK618" s="230"/>
      <c r="QHL618" s="230"/>
      <c r="QHM618" s="230"/>
      <c r="QHN618" s="230"/>
      <c r="QHO618" s="230"/>
      <c r="QHP618" s="230"/>
      <c r="QHQ618" s="230"/>
      <c r="QHR618" s="230"/>
      <c r="QHS618" s="230"/>
      <c r="QHT618" s="230"/>
      <c r="QHU618" s="230"/>
      <c r="QHV618" s="230"/>
      <c r="QHW618" s="230"/>
      <c r="QHX618" s="230"/>
      <c r="QHY618" s="230"/>
      <c r="QHZ618" s="230"/>
      <c r="QIA618" s="230"/>
      <c r="QIB618" s="230"/>
      <c r="QIC618" s="230"/>
      <c r="QID618" s="230"/>
      <c r="QIE618" s="230"/>
      <c r="QIF618" s="230"/>
      <c r="QIG618" s="230"/>
      <c r="QIH618" s="230"/>
      <c r="QII618" s="230"/>
      <c r="QIJ618" s="230"/>
      <c r="QIK618" s="230"/>
      <c r="QIL618" s="230"/>
      <c r="QIM618" s="230"/>
      <c r="QIN618" s="230"/>
      <c r="QIO618" s="230"/>
      <c r="QIP618" s="230"/>
      <c r="QIQ618" s="230"/>
      <c r="QIR618" s="230"/>
      <c r="QIS618" s="230"/>
      <c r="QIT618" s="230"/>
      <c r="QIU618" s="230"/>
      <c r="QIV618" s="230"/>
      <c r="QIW618" s="230"/>
      <c r="QIX618" s="230"/>
      <c r="QIY618" s="230"/>
      <c r="QIZ618" s="230"/>
      <c r="QJA618" s="230"/>
      <c r="QJB618" s="230"/>
      <c r="QJC618" s="230"/>
      <c r="QJD618" s="230"/>
      <c r="QJE618" s="230"/>
      <c r="QJF618" s="230"/>
      <c r="QJG618" s="230"/>
      <c r="QJH618" s="230"/>
      <c r="QJI618" s="230"/>
      <c r="QJJ618" s="230"/>
      <c r="QJK618" s="230"/>
      <c r="QJL618" s="230"/>
      <c r="QJM618" s="230"/>
      <c r="QJN618" s="230"/>
      <c r="QJO618" s="230"/>
      <c r="QJP618" s="230"/>
      <c r="QJQ618" s="230"/>
      <c r="QJR618" s="230"/>
      <c r="QJS618" s="230"/>
      <c r="QJT618" s="230"/>
      <c r="QJU618" s="230"/>
      <c r="QJV618" s="230"/>
      <c r="QJW618" s="230"/>
      <c r="QJX618" s="230"/>
      <c r="QJY618" s="230"/>
      <c r="QJZ618" s="230"/>
      <c r="QKA618" s="230"/>
      <c r="QKB618" s="230"/>
      <c r="QKC618" s="230"/>
      <c r="QKD618" s="230"/>
      <c r="QKE618" s="230"/>
      <c r="QKF618" s="230"/>
      <c r="QKG618" s="230"/>
      <c r="QKH618" s="230"/>
      <c r="QKI618" s="230"/>
      <c r="QKJ618" s="230"/>
      <c r="QKK618" s="230"/>
      <c r="QKL618" s="230"/>
      <c r="QKM618" s="230"/>
      <c r="QKN618" s="230"/>
      <c r="QKO618" s="230"/>
      <c r="QKP618" s="230"/>
      <c r="QKQ618" s="230"/>
      <c r="QKR618" s="230"/>
      <c r="QKS618" s="230"/>
      <c r="QKT618" s="230"/>
      <c r="QKU618" s="230"/>
      <c r="QKV618" s="230"/>
      <c r="QKW618" s="230"/>
      <c r="QKX618" s="230"/>
      <c r="QKY618" s="230"/>
      <c r="QKZ618" s="230"/>
      <c r="QLA618" s="230"/>
      <c r="QLB618" s="230"/>
      <c r="QLC618" s="230"/>
      <c r="QLD618" s="230"/>
      <c r="QLE618" s="230"/>
      <c r="QLF618" s="230"/>
      <c r="QLG618" s="230"/>
      <c r="QLH618" s="230"/>
      <c r="QLI618" s="230"/>
      <c r="QLJ618" s="230"/>
      <c r="QLK618" s="230"/>
      <c r="QLL618" s="230"/>
      <c r="QLM618" s="230"/>
      <c r="QLN618" s="230"/>
      <c r="QLO618" s="230"/>
      <c r="QLP618" s="230"/>
      <c r="QLQ618" s="230"/>
      <c r="QLR618" s="230"/>
      <c r="QLS618" s="230"/>
      <c r="QLT618" s="230"/>
      <c r="QLU618" s="230"/>
      <c r="QLV618" s="230"/>
      <c r="QLW618" s="230"/>
      <c r="QLX618" s="230"/>
      <c r="QLY618" s="230"/>
      <c r="QLZ618" s="230"/>
      <c r="QMA618" s="230"/>
      <c r="QMB618" s="230"/>
      <c r="QMC618" s="230"/>
      <c r="QMD618" s="230"/>
      <c r="QME618" s="230"/>
      <c r="QMF618" s="230"/>
      <c r="QMG618" s="230"/>
      <c r="QMH618" s="230"/>
      <c r="QMI618" s="230"/>
      <c r="QMJ618" s="230"/>
      <c r="QMK618" s="230"/>
      <c r="QML618" s="230"/>
      <c r="QMM618" s="230"/>
      <c r="QMN618" s="230"/>
      <c r="QMO618" s="230"/>
      <c r="QMP618" s="230"/>
      <c r="QMQ618" s="230"/>
      <c r="QMR618" s="230"/>
      <c r="QMS618" s="230"/>
      <c r="QMT618" s="230"/>
      <c r="QMU618" s="230"/>
      <c r="QMV618" s="230"/>
      <c r="QMW618" s="230"/>
      <c r="QMX618" s="230"/>
      <c r="QMY618" s="230"/>
      <c r="QMZ618" s="230"/>
      <c r="QNA618" s="230"/>
      <c r="QNB618" s="230"/>
      <c r="QNC618" s="230"/>
      <c r="QND618" s="230"/>
      <c r="QNE618" s="230"/>
      <c r="QNF618" s="230"/>
      <c r="QNG618" s="230"/>
      <c r="QNH618" s="230"/>
      <c r="QNI618" s="230"/>
      <c r="QNJ618" s="230"/>
      <c r="QNK618" s="230"/>
      <c r="QNL618" s="230"/>
      <c r="QNM618" s="230"/>
      <c r="QNN618" s="230"/>
      <c r="QNO618" s="230"/>
      <c r="QNP618" s="230"/>
      <c r="QNQ618" s="230"/>
      <c r="QNR618" s="230"/>
      <c r="QNS618" s="230"/>
      <c r="QNT618" s="230"/>
      <c r="QNU618" s="230"/>
      <c r="QNV618" s="230"/>
      <c r="QNW618" s="230"/>
      <c r="QNX618" s="230"/>
      <c r="QNY618" s="230"/>
      <c r="QNZ618" s="230"/>
      <c r="QOA618" s="230"/>
      <c r="QOB618" s="230"/>
      <c r="QOC618" s="230"/>
      <c r="QOD618" s="230"/>
      <c r="QOE618" s="230"/>
      <c r="QOF618" s="230"/>
      <c r="QOG618" s="230"/>
      <c r="QOH618" s="230"/>
      <c r="QOI618" s="230"/>
      <c r="QOJ618" s="230"/>
      <c r="QOK618" s="230"/>
      <c r="QOL618" s="230"/>
      <c r="QOM618" s="230"/>
      <c r="QON618" s="230"/>
      <c r="QOO618" s="230"/>
      <c r="QOP618" s="230"/>
      <c r="QOQ618" s="230"/>
      <c r="QOR618" s="230"/>
      <c r="QOS618" s="230"/>
      <c r="QOT618" s="230"/>
      <c r="QOU618" s="230"/>
      <c r="QOV618" s="230"/>
      <c r="QOW618" s="230"/>
      <c r="QOX618" s="230"/>
      <c r="QOY618" s="230"/>
      <c r="QOZ618" s="230"/>
      <c r="QPA618" s="230"/>
      <c r="QPB618" s="230"/>
      <c r="QPC618" s="230"/>
      <c r="QPD618" s="230"/>
      <c r="QPE618" s="230"/>
      <c r="QPF618" s="230"/>
      <c r="QPG618" s="230"/>
      <c r="QPH618" s="230"/>
      <c r="QPI618" s="230"/>
      <c r="QPJ618" s="230"/>
      <c r="QPK618" s="230"/>
      <c r="QPL618" s="230"/>
      <c r="QPM618" s="230"/>
      <c r="QPN618" s="230"/>
      <c r="QPO618" s="230"/>
      <c r="QPP618" s="230"/>
      <c r="QPQ618" s="230"/>
      <c r="QPR618" s="230"/>
      <c r="QPS618" s="230"/>
      <c r="QPT618" s="230"/>
      <c r="QPU618" s="230"/>
      <c r="QPV618" s="230"/>
      <c r="QPW618" s="230"/>
      <c r="QPX618" s="230"/>
      <c r="QPY618" s="230"/>
      <c r="QPZ618" s="230"/>
      <c r="QQA618" s="230"/>
      <c r="QQB618" s="230"/>
      <c r="QQC618" s="230"/>
      <c r="QQD618" s="230"/>
      <c r="QQE618" s="230"/>
      <c r="QQF618" s="230"/>
      <c r="QQG618" s="230"/>
      <c r="QQH618" s="230"/>
      <c r="QQI618" s="230"/>
      <c r="QQJ618" s="230"/>
      <c r="QQK618" s="230"/>
      <c r="QQL618" s="230"/>
      <c r="QQM618" s="230"/>
      <c r="QQN618" s="230"/>
      <c r="QQO618" s="230"/>
      <c r="QQP618" s="230"/>
      <c r="QQQ618" s="230"/>
      <c r="QQR618" s="230"/>
      <c r="QQS618" s="230"/>
      <c r="QQT618" s="230"/>
      <c r="QQU618" s="230"/>
      <c r="QQV618" s="230"/>
      <c r="QQW618" s="230"/>
      <c r="QQX618" s="230"/>
      <c r="QQY618" s="230"/>
      <c r="QQZ618" s="230"/>
      <c r="QRA618" s="230"/>
      <c r="QRB618" s="230"/>
      <c r="QRC618" s="230"/>
      <c r="QRD618" s="230"/>
      <c r="QRE618" s="230"/>
      <c r="QRF618" s="230"/>
      <c r="QRG618" s="230"/>
      <c r="QRH618" s="230"/>
      <c r="QRI618" s="230"/>
      <c r="QRJ618" s="230"/>
      <c r="QRK618" s="230"/>
      <c r="QRL618" s="230"/>
      <c r="QRM618" s="230"/>
      <c r="QRN618" s="230"/>
      <c r="QRO618" s="230"/>
      <c r="QRP618" s="230"/>
      <c r="QRQ618" s="230"/>
      <c r="QRR618" s="230"/>
      <c r="QRS618" s="230"/>
      <c r="QRT618" s="230"/>
      <c r="QRU618" s="230"/>
      <c r="QRV618" s="230"/>
      <c r="QRW618" s="230"/>
      <c r="QRX618" s="230"/>
      <c r="QRY618" s="230"/>
      <c r="QRZ618" s="230"/>
      <c r="QSA618" s="230"/>
      <c r="QSB618" s="230"/>
      <c r="QSC618" s="230"/>
      <c r="QSD618" s="230"/>
      <c r="QSE618" s="230"/>
      <c r="QSF618" s="230"/>
      <c r="QSG618" s="230"/>
      <c r="QSH618" s="230"/>
      <c r="QSI618" s="230"/>
      <c r="QSJ618" s="230"/>
      <c r="QSK618" s="230"/>
      <c r="QSL618" s="230"/>
      <c r="QSM618" s="230"/>
      <c r="QSN618" s="230"/>
      <c r="QSO618" s="230"/>
      <c r="QSP618" s="230"/>
      <c r="QSQ618" s="230"/>
      <c r="QSR618" s="230"/>
      <c r="QSS618" s="230"/>
      <c r="QST618" s="230"/>
      <c r="QSU618" s="230"/>
      <c r="QSV618" s="230"/>
      <c r="QSW618" s="230"/>
      <c r="QSX618" s="230"/>
      <c r="QSY618" s="230"/>
      <c r="QSZ618" s="230"/>
      <c r="QTA618" s="230"/>
      <c r="QTB618" s="230"/>
      <c r="QTC618" s="230"/>
      <c r="QTD618" s="230"/>
      <c r="QTE618" s="230"/>
      <c r="QTF618" s="230"/>
      <c r="QTG618" s="230"/>
      <c r="QTH618" s="230"/>
      <c r="QTI618" s="230"/>
      <c r="QTJ618" s="230"/>
      <c r="QTK618" s="230"/>
      <c r="QTL618" s="230"/>
      <c r="QTM618" s="230"/>
      <c r="QTN618" s="230"/>
      <c r="QTO618" s="230"/>
      <c r="QTP618" s="230"/>
      <c r="QTQ618" s="230"/>
      <c r="QTR618" s="230"/>
      <c r="QTS618" s="230"/>
      <c r="QTT618" s="230"/>
      <c r="QTU618" s="230"/>
      <c r="QTV618" s="230"/>
      <c r="QTW618" s="230"/>
      <c r="QTX618" s="230"/>
      <c r="QTY618" s="230"/>
      <c r="QTZ618" s="230"/>
      <c r="QUA618" s="230"/>
      <c r="QUB618" s="230"/>
      <c r="QUC618" s="230"/>
      <c r="QUD618" s="230"/>
      <c r="QUE618" s="230"/>
      <c r="QUF618" s="230"/>
      <c r="QUG618" s="230"/>
      <c r="QUH618" s="230"/>
      <c r="QUI618" s="230"/>
      <c r="QUJ618" s="230"/>
      <c r="QUK618" s="230"/>
      <c r="QUL618" s="230"/>
      <c r="QUM618" s="230"/>
      <c r="QUN618" s="230"/>
      <c r="QUO618" s="230"/>
      <c r="QUP618" s="230"/>
      <c r="QUQ618" s="230"/>
      <c r="QUR618" s="230"/>
      <c r="QUS618" s="230"/>
      <c r="QUT618" s="230"/>
      <c r="QUU618" s="230"/>
      <c r="QUV618" s="230"/>
      <c r="QUW618" s="230"/>
      <c r="QUX618" s="230"/>
      <c r="QUY618" s="230"/>
      <c r="QUZ618" s="230"/>
      <c r="QVA618" s="230"/>
      <c r="QVB618" s="230"/>
      <c r="QVC618" s="230"/>
      <c r="QVD618" s="230"/>
      <c r="QVE618" s="230"/>
      <c r="QVF618" s="230"/>
      <c r="QVG618" s="230"/>
      <c r="QVH618" s="230"/>
      <c r="QVI618" s="230"/>
      <c r="QVJ618" s="230"/>
      <c r="QVK618" s="230"/>
      <c r="QVL618" s="230"/>
      <c r="QVM618" s="230"/>
      <c r="QVN618" s="230"/>
      <c r="QVO618" s="230"/>
      <c r="QVP618" s="230"/>
      <c r="QVQ618" s="230"/>
      <c r="QVR618" s="230"/>
      <c r="QVS618" s="230"/>
      <c r="QVT618" s="230"/>
      <c r="QVU618" s="230"/>
      <c r="QVV618" s="230"/>
      <c r="QVW618" s="230"/>
      <c r="QVX618" s="230"/>
      <c r="QVY618" s="230"/>
      <c r="QVZ618" s="230"/>
      <c r="QWA618" s="230"/>
      <c r="QWB618" s="230"/>
      <c r="QWC618" s="230"/>
      <c r="QWD618" s="230"/>
      <c r="QWE618" s="230"/>
      <c r="QWF618" s="230"/>
      <c r="QWG618" s="230"/>
      <c r="QWH618" s="230"/>
      <c r="QWI618" s="230"/>
      <c r="QWJ618" s="230"/>
      <c r="QWK618" s="230"/>
      <c r="QWL618" s="230"/>
      <c r="QWM618" s="230"/>
      <c r="QWN618" s="230"/>
      <c r="QWO618" s="230"/>
      <c r="QWP618" s="230"/>
      <c r="QWQ618" s="230"/>
      <c r="QWR618" s="230"/>
      <c r="QWS618" s="230"/>
      <c r="QWT618" s="230"/>
      <c r="QWU618" s="230"/>
      <c r="QWV618" s="230"/>
      <c r="QWW618" s="230"/>
      <c r="QWX618" s="230"/>
      <c r="QWY618" s="230"/>
      <c r="QWZ618" s="230"/>
      <c r="QXA618" s="230"/>
      <c r="QXB618" s="230"/>
      <c r="QXC618" s="230"/>
      <c r="QXD618" s="230"/>
      <c r="QXE618" s="230"/>
      <c r="QXF618" s="230"/>
      <c r="QXG618" s="230"/>
      <c r="QXH618" s="230"/>
      <c r="QXI618" s="230"/>
      <c r="QXJ618" s="230"/>
      <c r="QXK618" s="230"/>
      <c r="QXL618" s="230"/>
      <c r="QXM618" s="230"/>
      <c r="QXN618" s="230"/>
      <c r="QXO618" s="230"/>
      <c r="QXP618" s="230"/>
      <c r="QXQ618" s="230"/>
      <c r="QXR618" s="230"/>
      <c r="QXS618" s="230"/>
      <c r="QXT618" s="230"/>
      <c r="QXU618" s="230"/>
      <c r="QXV618" s="230"/>
      <c r="QXW618" s="230"/>
      <c r="QXX618" s="230"/>
      <c r="QXY618" s="230"/>
      <c r="QXZ618" s="230"/>
      <c r="QYA618" s="230"/>
      <c r="QYB618" s="230"/>
      <c r="QYC618" s="230"/>
      <c r="QYD618" s="230"/>
      <c r="QYE618" s="230"/>
      <c r="QYF618" s="230"/>
      <c r="QYG618" s="230"/>
      <c r="QYH618" s="230"/>
      <c r="QYI618" s="230"/>
      <c r="QYJ618" s="230"/>
      <c r="QYK618" s="230"/>
      <c r="QYL618" s="230"/>
      <c r="QYM618" s="230"/>
      <c r="QYN618" s="230"/>
      <c r="QYO618" s="230"/>
      <c r="QYP618" s="230"/>
      <c r="QYQ618" s="230"/>
      <c r="QYR618" s="230"/>
      <c r="QYS618" s="230"/>
      <c r="QYT618" s="230"/>
      <c r="QYU618" s="230"/>
      <c r="QYV618" s="230"/>
      <c r="QYW618" s="230"/>
      <c r="QYX618" s="230"/>
      <c r="QYY618" s="230"/>
      <c r="QYZ618" s="230"/>
      <c r="QZA618" s="230"/>
      <c r="QZB618" s="230"/>
      <c r="QZC618" s="230"/>
      <c r="QZD618" s="230"/>
      <c r="QZE618" s="230"/>
      <c r="QZF618" s="230"/>
      <c r="QZG618" s="230"/>
      <c r="QZH618" s="230"/>
      <c r="QZI618" s="230"/>
      <c r="QZJ618" s="230"/>
      <c r="QZK618" s="230"/>
      <c r="QZL618" s="230"/>
      <c r="QZM618" s="230"/>
      <c r="QZN618" s="230"/>
      <c r="QZO618" s="230"/>
      <c r="QZP618" s="230"/>
      <c r="QZQ618" s="230"/>
      <c r="QZR618" s="230"/>
      <c r="QZS618" s="230"/>
      <c r="QZT618" s="230"/>
      <c r="QZU618" s="230"/>
      <c r="QZV618" s="230"/>
      <c r="QZW618" s="230"/>
      <c r="QZX618" s="230"/>
      <c r="QZY618" s="230"/>
      <c r="QZZ618" s="230"/>
      <c r="RAA618" s="230"/>
      <c r="RAB618" s="230"/>
      <c r="RAC618" s="230"/>
      <c r="RAD618" s="230"/>
      <c r="RAE618" s="230"/>
      <c r="RAF618" s="230"/>
      <c r="RAG618" s="230"/>
      <c r="RAH618" s="230"/>
      <c r="RAI618" s="230"/>
      <c r="RAJ618" s="230"/>
      <c r="RAK618" s="230"/>
      <c r="RAL618" s="230"/>
      <c r="RAM618" s="230"/>
      <c r="RAN618" s="230"/>
      <c r="RAO618" s="230"/>
      <c r="RAP618" s="230"/>
      <c r="RAQ618" s="230"/>
      <c r="RAR618" s="230"/>
      <c r="RAS618" s="230"/>
      <c r="RAT618" s="230"/>
      <c r="RAU618" s="230"/>
      <c r="RAV618" s="230"/>
      <c r="RAW618" s="230"/>
      <c r="RAX618" s="230"/>
      <c r="RAY618" s="230"/>
      <c r="RAZ618" s="230"/>
      <c r="RBA618" s="230"/>
      <c r="RBB618" s="230"/>
      <c r="RBC618" s="230"/>
      <c r="RBD618" s="230"/>
      <c r="RBE618" s="230"/>
      <c r="RBF618" s="230"/>
      <c r="RBG618" s="230"/>
      <c r="RBH618" s="230"/>
      <c r="RBI618" s="230"/>
      <c r="RBJ618" s="230"/>
      <c r="RBK618" s="230"/>
      <c r="RBL618" s="230"/>
      <c r="RBM618" s="230"/>
      <c r="RBN618" s="230"/>
      <c r="RBO618" s="230"/>
      <c r="RBP618" s="230"/>
      <c r="RBQ618" s="230"/>
      <c r="RBR618" s="230"/>
      <c r="RBS618" s="230"/>
      <c r="RBT618" s="230"/>
      <c r="RBU618" s="230"/>
      <c r="RBV618" s="230"/>
      <c r="RBW618" s="230"/>
      <c r="RBX618" s="230"/>
      <c r="RBY618" s="230"/>
      <c r="RBZ618" s="230"/>
      <c r="RCA618" s="230"/>
      <c r="RCB618" s="230"/>
      <c r="RCC618" s="230"/>
      <c r="RCD618" s="230"/>
      <c r="RCE618" s="230"/>
      <c r="RCF618" s="230"/>
      <c r="RCG618" s="230"/>
      <c r="RCH618" s="230"/>
      <c r="RCI618" s="230"/>
      <c r="RCJ618" s="230"/>
      <c r="RCK618" s="230"/>
      <c r="RCL618" s="230"/>
      <c r="RCM618" s="230"/>
      <c r="RCN618" s="230"/>
      <c r="RCO618" s="230"/>
      <c r="RCP618" s="230"/>
      <c r="RCQ618" s="230"/>
      <c r="RCR618" s="230"/>
      <c r="RCS618" s="230"/>
      <c r="RCT618" s="230"/>
      <c r="RCU618" s="230"/>
      <c r="RCV618" s="230"/>
      <c r="RCW618" s="230"/>
      <c r="RCX618" s="230"/>
      <c r="RCY618" s="230"/>
      <c r="RCZ618" s="230"/>
      <c r="RDA618" s="230"/>
      <c r="RDB618" s="230"/>
      <c r="RDC618" s="230"/>
      <c r="RDD618" s="230"/>
      <c r="RDE618" s="230"/>
      <c r="RDF618" s="230"/>
      <c r="RDG618" s="230"/>
      <c r="RDH618" s="230"/>
      <c r="RDI618" s="230"/>
      <c r="RDJ618" s="230"/>
      <c r="RDK618" s="230"/>
      <c r="RDL618" s="230"/>
      <c r="RDM618" s="230"/>
      <c r="RDN618" s="230"/>
      <c r="RDO618" s="230"/>
      <c r="RDP618" s="230"/>
      <c r="RDQ618" s="230"/>
      <c r="RDR618" s="230"/>
      <c r="RDS618" s="230"/>
      <c r="RDT618" s="230"/>
      <c r="RDU618" s="230"/>
      <c r="RDV618" s="230"/>
      <c r="RDW618" s="230"/>
      <c r="RDX618" s="230"/>
      <c r="RDY618" s="230"/>
      <c r="RDZ618" s="230"/>
      <c r="REA618" s="230"/>
      <c r="REB618" s="230"/>
      <c r="REC618" s="230"/>
      <c r="RED618" s="230"/>
      <c r="REE618" s="230"/>
      <c r="REF618" s="230"/>
      <c r="REG618" s="230"/>
      <c r="REH618" s="230"/>
      <c r="REI618" s="230"/>
      <c r="REJ618" s="230"/>
      <c r="REK618" s="230"/>
      <c r="REL618" s="230"/>
      <c r="REM618" s="230"/>
      <c r="REN618" s="230"/>
      <c r="REO618" s="230"/>
      <c r="REP618" s="230"/>
      <c r="REQ618" s="230"/>
      <c r="RER618" s="230"/>
      <c r="RES618" s="230"/>
      <c r="RET618" s="230"/>
      <c r="REU618" s="230"/>
      <c r="REV618" s="230"/>
      <c r="REW618" s="230"/>
      <c r="REX618" s="230"/>
      <c r="REY618" s="230"/>
      <c r="REZ618" s="230"/>
      <c r="RFA618" s="230"/>
      <c r="RFB618" s="230"/>
      <c r="RFC618" s="230"/>
      <c r="RFD618" s="230"/>
      <c r="RFE618" s="230"/>
      <c r="RFF618" s="230"/>
      <c r="RFG618" s="230"/>
      <c r="RFH618" s="230"/>
      <c r="RFI618" s="230"/>
      <c r="RFJ618" s="230"/>
      <c r="RFK618" s="230"/>
      <c r="RFL618" s="230"/>
      <c r="RFM618" s="230"/>
      <c r="RFN618" s="230"/>
      <c r="RFO618" s="230"/>
      <c r="RFP618" s="230"/>
      <c r="RFQ618" s="230"/>
      <c r="RFR618" s="230"/>
      <c r="RFS618" s="230"/>
      <c r="RFT618" s="230"/>
      <c r="RFU618" s="230"/>
      <c r="RFV618" s="230"/>
      <c r="RFW618" s="230"/>
      <c r="RFX618" s="230"/>
      <c r="RFY618" s="230"/>
      <c r="RFZ618" s="230"/>
      <c r="RGA618" s="230"/>
      <c r="RGB618" s="230"/>
      <c r="RGC618" s="230"/>
      <c r="RGD618" s="230"/>
      <c r="RGE618" s="230"/>
      <c r="RGF618" s="230"/>
      <c r="RGG618" s="230"/>
      <c r="RGH618" s="230"/>
      <c r="RGI618" s="230"/>
      <c r="RGJ618" s="230"/>
      <c r="RGK618" s="230"/>
      <c r="RGL618" s="230"/>
      <c r="RGM618" s="230"/>
      <c r="RGN618" s="230"/>
      <c r="RGO618" s="230"/>
      <c r="RGP618" s="230"/>
      <c r="RGQ618" s="230"/>
      <c r="RGR618" s="230"/>
      <c r="RGS618" s="230"/>
      <c r="RGT618" s="230"/>
      <c r="RGU618" s="230"/>
      <c r="RGV618" s="230"/>
      <c r="RGW618" s="230"/>
      <c r="RGX618" s="230"/>
      <c r="RGY618" s="230"/>
      <c r="RGZ618" s="230"/>
      <c r="RHA618" s="230"/>
      <c r="RHB618" s="230"/>
      <c r="RHC618" s="230"/>
      <c r="RHD618" s="230"/>
      <c r="RHE618" s="230"/>
      <c r="RHF618" s="230"/>
      <c r="RHG618" s="230"/>
      <c r="RHH618" s="230"/>
      <c r="RHI618" s="230"/>
      <c r="RHJ618" s="230"/>
      <c r="RHK618" s="230"/>
      <c r="RHL618" s="230"/>
      <c r="RHM618" s="230"/>
      <c r="RHN618" s="230"/>
      <c r="RHO618" s="230"/>
      <c r="RHP618" s="230"/>
      <c r="RHQ618" s="230"/>
      <c r="RHR618" s="230"/>
      <c r="RHS618" s="230"/>
      <c r="RHT618" s="230"/>
      <c r="RHU618" s="230"/>
      <c r="RHV618" s="230"/>
      <c r="RHW618" s="230"/>
      <c r="RHX618" s="230"/>
      <c r="RHY618" s="230"/>
      <c r="RHZ618" s="230"/>
      <c r="RIA618" s="230"/>
      <c r="RIB618" s="230"/>
      <c r="RIC618" s="230"/>
      <c r="RID618" s="230"/>
      <c r="RIE618" s="230"/>
      <c r="RIF618" s="230"/>
      <c r="RIG618" s="230"/>
      <c r="RIH618" s="230"/>
      <c r="RII618" s="230"/>
      <c r="RIJ618" s="230"/>
      <c r="RIK618" s="230"/>
      <c r="RIL618" s="230"/>
      <c r="RIM618" s="230"/>
      <c r="RIN618" s="230"/>
      <c r="RIO618" s="230"/>
      <c r="RIP618" s="230"/>
      <c r="RIQ618" s="230"/>
      <c r="RIR618" s="230"/>
      <c r="RIS618" s="230"/>
      <c r="RIT618" s="230"/>
      <c r="RIU618" s="230"/>
      <c r="RIV618" s="230"/>
      <c r="RIW618" s="230"/>
      <c r="RIX618" s="230"/>
      <c r="RIY618" s="230"/>
      <c r="RIZ618" s="230"/>
      <c r="RJA618" s="230"/>
      <c r="RJB618" s="230"/>
      <c r="RJC618" s="230"/>
      <c r="RJD618" s="230"/>
      <c r="RJE618" s="230"/>
      <c r="RJF618" s="230"/>
      <c r="RJG618" s="230"/>
      <c r="RJH618" s="230"/>
      <c r="RJI618" s="230"/>
      <c r="RJJ618" s="230"/>
      <c r="RJK618" s="230"/>
      <c r="RJL618" s="230"/>
      <c r="RJM618" s="230"/>
      <c r="RJN618" s="230"/>
      <c r="RJO618" s="230"/>
      <c r="RJP618" s="230"/>
      <c r="RJQ618" s="230"/>
      <c r="RJR618" s="230"/>
      <c r="RJS618" s="230"/>
      <c r="RJT618" s="230"/>
      <c r="RJU618" s="230"/>
      <c r="RJV618" s="230"/>
      <c r="RJW618" s="230"/>
      <c r="RJX618" s="230"/>
      <c r="RJY618" s="230"/>
      <c r="RJZ618" s="230"/>
      <c r="RKA618" s="230"/>
      <c r="RKB618" s="230"/>
      <c r="RKC618" s="230"/>
      <c r="RKD618" s="230"/>
      <c r="RKE618" s="230"/>
      <c r="RKF618" s="230"/>
      <c r="RKG618" s="230"/>
      <c r="RKH618" s="230"/>
      <c r="RKI618" s="230"/>
      <c r="RKJ618" s="230"/>
      <c r="RKK618" s="230"/>
      <c r="RKL618" s="230"/>
      <c r="RKM618" s="230"/>
      <c r="RKN618" s="230"/>
      <c r="RKO618" s="230"/>
      <c r="RKP618" s="230"/>
      <c r="RKQ618" s="230"/>
      <c r="RKR618" s="230"/>
      <c r="RKS618" s="230"/>
      <c r="RKT618" s="230"/>
      <c r="RKU618" s="230"/>
      <c r="RKV618" s="230"/>
      <c r="RKW618" s="230"/>
      <c r="RKX618" s="230"/>
      <c r="RKY618" s="230"/>
      <c r="RKZ618" s="230"/>
      <c r="RLA618" s="230"/>
      <c r="RLB618" s="230"/>
      <c r="RLC618" s="230"/>
      <c r="RLD618" s="230"/>
      <c r="RLE618" s="230"/>
      <c r="RLF618" s="230"/>
      <c r="RLG618" s="230"/>
      <c r="RLH618" s="230"/>
      <c r="RLI618" s="230"/>
      <c r="RLJ618" s="230"/>
      <c r="RLK618" s="230"/>
      <c r="RLL618" s="230"/>
      <c r="RLM618" s="230"/>
      <c r="RLN618" s="230"/>
      <c r="RLO618" s="230"/>
      <c r="RLP618" s="230"/>
      <c r="RLQ618" s="230"/>
      <c r="RLR618" s="230"/>
      <c r="RLS618" s="230"/>
      <c r="RLT618" s="230"/>
      <c r="RLU618" s="230"/>
      <c r="RLV618" s="230"/>
      <c r="RLW618" s="230"/>
      <c r="RLX618" s="230"/>
      <c r="RLY618" s="230"/>
      <c r="RLZ618" s="230"/>
      <c r="RMA618" s="230"/>
      <c r="RMB618" s="230"/>
      <c r="RMC618" s="230"/>
      <c r="RMD618" s="230"/>
      <c r="RME618" s="230"/>
      <c r="RMF618" s="230"/>
      <c r="RMG618" s="230"/>
      <c r="RMH618" s="230"/>
      <c r="RMI618" s="230"/>
      <c r="RMJ618" s="230"/>
      <c r="RMK618" s="230"/>
      <c r="RML618" s="230"/>
      <c r="RMM618" s="230"/>
      <c r="RMN618" s="230"/>
      <c r="RMO618" s="230"/>
      <c r="RMP618" s="230"/>
      <c r="RMQ618" s="230"/>
      <c r="RMR618" s="230"/>
      <c r="RMS618" s="230"/>
      <c r="RMT618" s="230"/>
      <c r="RMU618" s="230"/>
      <c r="RMV618" s="230"/>
      <c r="RMW618" s="230"/>
      <c r="RMX618" s="230"/>
      <c r="RMY618" s="230"/>
      <c r="RMZ618" s="230"/>
      <c r="RNA618" s="230"/>
      <c r="RNB618" s="230"/>
      <c r="RNC618" s="230"/>
      <c r="RND618" s="230"/>
      <c r="RNE618" s="230"/>
      <c r="RNF618" s="230"/>
      <c r="RNG618" s="230"/>
      <c r="RNH618" s="230"/>
      <c r="RNI618" s="230"/>
      <c r="RNJ618" s="230"/>
      <c r="RNK618" s="230"/>
      <c r="RNL618" s="230"/>
      <c r="RNM618" s="230"/>
      <c r="RNN618" s="230"/>
      <c r="RNO618" s="230"/>
      <c r="RNP618" s="230"/>
      <c r="RNQ618" s="230"/>
      <c r="RNR618" s="230"/>
      <c r="RNS618" s="230"/>
      <c r="RNT618" s="230"/>
      <c r="RNU618" s="230"/>
      <c r="RNV618" s="230"/>
      <c r="RNW618" s="230"/>
      <c r="RNX618" s="230"/>
      <c r="RNY618" s="230"/>
      <c r="RNZ618" s="230"/>
      <c r="ROA618" s="230"/>
      <c r="ROB618" s="230"/>
      <c r="ROC618" s="230"/>
      <c r="ROD618" s="230"/>
      <c r="ROE618" s="230"/>
      <c r="ROF618" s="230"/>
      <c r="ROG618" s="230"/>
      <c r="ROH618" s="230"/>
      <c r="ROI618" s="230"/>
      <c r="ROJ618" s="230"/>
      <c r="ROK618" s="230"/>
      <c r="ROL618" s="230"/>
      <c r="ROM618" s="230"/>
      <c r="RON618" s="230"/>
      <c r="ROO618" s="230"/>
      <c r="ROP618" s="230"/>
      <c r="ROQ618" s="230"/>
      <c r="ROR618" s="230"/>
      <c r="ROS618" s="230"/>
      <c r="ROT618" s="230"/>
      <c r="ROU618" s="230"/>
      <c r="ROV618" s="230"/>
      <c r="ROW618" s="230"/>
      <c r="ROX618" s="230"/>
      <c r="ROY618" s="230"/>
      <c r="ROZ618" s="230"/>
      <c r="RPA618" s="230"/>
      <c r="RPB618" s="230"/>
      <c r="RPC618" s="230"/>
      <c r="RPD618" s="230"/>
      <c r="RPE618" s="230"/>
      <c r="RPF618" s="230"/>
      <c r="RPG618" s="230"/>
      <c r="RPH618" s="230"/>
      <c r="RPI618" s="230"/>
      <c r="RPJ618" s="230"/>
      <c r="RPK618" s="230"/>
      <c r="RPL618" s="230"/>
      <c r="RPM618" s="230"/>
      <c r="RPN618" s="230"/>
      <c r="RPO618" s="230"/>
      <c r="RPP618" s="230"/>
      <c r="RPQ618" s="230"/>
      <c r="RPR618" s="230"/>
      <c r="RPS618" s="230"/>
      <c r="RPT618" s="230"/>
      <c r="RPU618" s="230"/>
      <c r="RPV618" s="230"/>
      <c r="RPW618" s="230"/>
      <c r="RPX618" s="230"/>
      <c r="RPY618" s="230"/>
      <c r="RPZ618" s="230"/>
      <c r="RQA618" s="230"/>
      <c r="RQB618" s="230"/>
      <c r="RQC618" s="230"/>
      <c r="RQD618" s="230"/>
      <c r="RQE618" s="230"/>
      <c r="RQF618" s="230"/>
      <c r="RQG618" s="230"/>
      <c r="RQH618" s="230"/>
      <c r="RQI618" s="230"/>
      <c r="RQJ618" s="230"/>
      <c r="RQK618" s="230"/>
      <c r="RQL618" s="230"/>
      <c r="RQM618" s="230"/>
      <c r="RQN618" s="230"/>
      <c r="RQO618" s="230"/>
      <c r="RQP618" s="230"/>
      <c r="RQQ618" s="230"/>
      <c r="RQR618" s="230"/>
      <c r="RQS618" s="230"/>
      <c r="RQT618" s="230"/>
      <c r="RQU618" s="230"/>
      <c r="RQV618" s="230"/>
      <c r="RQW618" s="230"/>
      <c r="RQX618" s="230"/>
      <c r="RQY618" s="230"/>
      <c r="RQZ618" s="230"/>
      <c r="RRA618" s="230"/>
      <c r="RRB618" s="230"/>
      <c r="RRC618" s="230"/>
      <c r="RRD618" s="230"/>
      <c r="RRE618" s="230"/>
      <c r="RRF618" s="230"/>
      <c r="RRG618" s="230"/>
      <c r="RRH618" s="230"/>
      <c r="RRI618" s="230"/>
      <c r="RRJ618" s="230"/>
      <c r="RRK618" s="230"/>
      <c r="RRL618" s="230"/>
      <c r="RRM618" s="230"/>
      <c r="RRN618" s="230"/>
      <c r="RRO618" s="230"/>
      <c r="RRP618" s="230"/>
      <c r="RRQ618" s="230"/>
      <c r="RRR618" s="230"/>
      <c r="RRS618" s="230"/>
      <c r="RRT618" s="230"/>
      <c r="RRU618" s="230"/>
      <c r="RRV618" s="230"/>
      <c r="RRW618" s="230"/>
      <c r="RRX618" s="230"/>
      <c r="RRY618" s="230"/>
      <c r="RRZ618" s="230"/>
      <c r="RSA618" s="230"/>
      <c r="RSB618" s="230"/>
      <c r="RSC618" s="230"/>
      <c r="RSD618" s="230"/>
      <c r="RSE618" s="230"/>
      <c r="RSF618" s="230"/>
      <c r="RSG618" s="230"/>
      <c r="RSH618" s="230"/>
      <c r="RSI618" s="230"/>
      <c r="RSJ618" s="230"/>
      <c r="RSK618" s="230"/>
      <c r="RSL618" s="230"/>
      <c r="RSM618" s="230"/>
      <c r="RSN618" s="230"/>
      <c r="RSO618" s="230"/>
      <c r="RSP618" s="230"/>
      <c r="RSQ618" s="230"/>
      <c r="RSR618" s="230"/>
      <c r="RSS618" s="230"/>
      <c r="RST618" s="230"/>
      <c r="RSU618" s="230"/>
      <c r="RSV618" s="230"/>
      <c r="RSW618" s="230"/>
      <c r="RSX618" s="230"/>
      <c r="RSY618" s="230"/>
      <c r="RSZ618" s="230"/>
      <c r="RTA618" s="230"/>
      <c r="RTB618" s="230"/>
      <c r="RTC618" s="230"/>
      <c r="RTD618" s="230"/>
      <c r="RTE618" s="230"/>
      <c r="RTF618" s="230"/>
      <c r="RTG618" s="230"/>
      <c r="RTH618" s="230"/>
      <c r="RTI618" s="230"/>
      <c r="RTJ618" s="230"/>
      <c r="RTK618" s="230"/>
      <c r="RTL618" s="230"/>
      <c r="RTM618" s="230"/>
      <c r="RTN618" s="230"/>
      <c r="RTO618" s="230"/>
      <c r="RTP618" s="230"/>
      <c r="RTQ618" s="230"/>
      <c r="RTR618" s="230"/>
      <c r="RTS618" s="230"/>
      <c r="RTT618" s="230"/>
      <c r="RTU618" s="230"/>
      <c r="RTV618" s="230"/>
      <c r="RTW618" s="230"/>
      <c r="RTX618" s="230"/>
      <c r="RTY618" s="230"/>
      <c r="RTZ618" s="230"/>
      <c r="RUA618" s="230"/>
      <c r="RUB618" s="230"/>
      <c r="RUC618" s="230"/>
      <c r="RUD618" s="230"/>
      <c r="RUE618" s="230"/>
      <c r="RUF618" s="230"/>
      <c r="RUG618" s="230"/>
      <c r="RUH618" s="230"/>
      <c r="RUI618" s="230"/>
      <c r="RUJ618" s="230"/>
      <c r="RUK618" s="230"/>
      <c r="RUL618" s="230"/>
      <c r="RUM618" s="230"/>
      <c r="RUN618" s="230"/>
      <c r="RUO618" s="230"/>
      <c r="RUP618" s="230"/>
      <c r="RUQ618" s="230"/>
      <c r="RUR618" s="230"/>
      <c r="RUS618" s="230"/>
      <c r="RUT618" s="230"/>
      <c r="RUU618" s="230"/>
      <c r="RUV618" s="230"/>
      <c r="RUW618" s="230"/>
      <c r="RUX618" s="230"/>
      <c r="RUY618" s="230"/>
      <c r="RUZ618" s="230"/>
      <c r="RVA618" s="230"/>
      <c r="RVB618" s="230"/>
      <c r="RVC618" s="230"/>
      <c r="RVD618" s="230"/>
      <c r="RVE618" s="230"/>
      <c r="RVF618" s="230"/>
      <c r="RVG618" s="230"/>
      <c r="RVH618" s="230"/>
      <c r="RVI618" s="230"/>
      <c r="RVJ618" s="230"/>
      <c r="RVK618" s="230"/>
      <c r="RVL618" s="230"/>
      <c r="RVM618" s="230"/>
      <c r="RVN618" s="230"/>
      <c r="RVO618" s="230"/>
      <c r="RVP618" s="230"/>
      <c r="RVQ618" s="230"/>
      <c r="RVR618" s="230"/>
      <c r="RVS618" s="230"/>
      <c r="RVT618" s="230"/>
      <c r="RVU618" s="230"/>
      <c r="RVV618" s="230"/>
      <c r="RVW618" s="230"/>
      <c r="RVX618" s="230"/>
      <c r="RVY618" s="230"/>
      <c r="RVZ618" s="230"/>
      <c r="RWA618" s="230"/>
      <c r="RWB618" s="230"/>
      <c r="RWC618" s="230"/>
      <c r="RWD618" s="230"/>
      <c r="RWE618" s="230"/>
      <c r="RWF618" s="230"/>
      <c r="RWG618" s="230"/>
      <c r="RWH618" s="230"/>
      <c r="RWI618" s="230"/>
      <c r="RWJ618" s="230"/>
      <c r="RWK618" s="230"/>
      <c r="RWL618" s="230"/>
      <c r="RWM618" s="230"/>
      <c r="RWN618" s="230"/>
      <c r="RWO618" s="230"/>
      <c r="RWP618" s="230"/>
      <c r="RWQ618" s="230"/>
      <c r="RWR618" s="230"/>
      <c r="RWS618" s="230"/>
      <c r="RWT618" s="230"/>
      <c r="RWU618" s="230"/>
      <c r="RWV618" s="230"/>
      <c r="RWW618" s="230"/>
      <c r="RWX618" s="230"/>
      <c r="RWY618" s="230"/>
      <c r="RWZ618" s="230"/>
      <c r="RXA618" s="230"/>
      <c r="RXB618" s="230"/>
      <c r="RXC618" s="230"/>
      <c r="RXD618" s="230"/>
      <c r="RXE618" s="230"/>
      <c r="RXF618" s="230"/>
      <c r="RXG618" s="230"/>
      <c r="RXH618" s="230"/>
      <c r="RXI618" s="230"/>
      <c r="RXJ618" s="230"/>
      <c r="RXK618" s="230"/>
      <c r="RXL618" s="230"/>
      <c r="RXM618" s="230"/>
      <c r="RXN618" s="230"/>
      <c r="RXO618" s="230"/>
      <c r="RXP618" s="230"/>
      <c r="RXQ618" s="230"/>
      <c r="RXR618" s="230"/>
      <c r="RXS618" s="230"/>
      <c r="RXT618" s="230"/>
      <c r="RXU618" s="230"/>
      <c r="RXV618" s="230"/>
      <c r="RXW618" s="230"/>
      <c r="RXX618" s="230"/>
      <c r="RXY618" s="230"/>
      <c r="RXZ618" s="230"/>
      <c r="RYA618" s="230"/>
      <c r="RYB618" s="230"/>
      <c r="RYC618" s="230"/>
      <c r="RYD618" s="230"/>
      <c r="RYE618" s="230"/>
      <c r="RYF618" s="230"/>
      <c r="RYG618" s="230"/>
      <c r="RYH618" s="230"/>
      <c r="RYI618" s="230"/>
      <c r="RYJ618" s="230"/>
      <c r="RYK618" s="230"/>
      <c r="RYL618" s="230"/>
      <c r="RYM618" s="230"/>
      <c r="RYN618" s="230"/>
      <c r="RYO618" s="230"/>
      <c r="RYP618" s="230"/>
      <c r="RYQ618" s="230"/>
      <c r="RYR618" s="230"/>
      <c r="RYS618" s="230"/>
      <c r="RYT618" s="230"/>
      <c r="RYU618" s="230"/>
      <c r="RYV618" s="230"/>
      <c r="RYW618" s="230"/>
      <c r="RYX618" s="230"/>
      <c r="RYY618" s="230"/>
      <c r="RYZ618" s="230"/>
      <c r="RZA618" s="230"/>
      <c r="RZB618" s="230"/>
      <c r="RZC618" s="230"/>
      <c r="RZD618" s="230"/>
      <c r="RZE618" s="230"/>
      <c r="RZF618" s="230"/>
      <c r="RZG618" s="230"/>
      <c r="RZH618" s="230"/>
      <c r="RZI618" s="230"/>
      <c r="RZJ618" s="230"/>
      <c r="RZK618" s="230"/>
      <c r="RZL618" s="230"/>
      <c r="RZM618" s="230"/>
      <c r="RZN618" s="230"/>
      <c r="RZO618" s="230"/>
      <c r="RZP618" s="230"/>
      <c r="RZQ618" s="230"/>
      <c r="RZR618" s="230"/>
      <c r="RZS618" s="230"/>
      <c r="RZT618" s="230"/>
      <c r="RZU618" s="230"/>
      <c r="RZV618" s="230"/>
      <c r="RZW618" s="230"/>
      <c r="RZX618" s="230"/>
      <c r="RZY618" s="230"/>
      <c r="RZZ618" s="230"/>
      <c r="SAA618" s="230"/>
      <c r="SAB618" s="230"/>
      <c r="SAC618" s="230"/>
      <c r="SAD618" s="230"/>
      <c r="SAE618" s="230"/>
      <c r="SAF618" s="230"/>
      <c r="SAG618" s="230"/>
      <c r="SAH618" s="230"/>
      <c r="SAI618" s="230"/>
      <c r="SAJ618" s="230"/>
      <c r="SAK618" s="230"/>
      <c r="SAL618" s="230"/>
      <c r="SAM618" s="230"/>
      <c r="SAN618" s="230"/>
      <c r="SAO618" s="230"/>
      <c r="SAP618" s="230"/>
      <c r="SAQ618" s="230"/>
      <c r="SAR618" s="230"/>
      <c r="SAS618" s="230"/>
      <c r="SAT618" s="230"/>
      <c r="SAU618" s="230"/>
      <c r="SAV618" s="230"/>
      <c r="SAW618" s="230"/>
      <c r="SAX618" s="230"/>
      <c r="SAY618" s="230"/>
      <c r="SAZ618" s="230"/>
      <c r="SBA618" s="230"/>
      <c r="SBB618" s="230"/>
      <c r="SBC618" s="230"/>
      <c r="SBD618" s="230"/>
      <c r="SBE618" s="230"/>
      <c r="SBF618" s="230"/>
      <c r="SBG618" s="230"/>
      <c r="SBH618" s="230"/>
      <c r="SBI618" s="230"/>
      <c r="SBJ618" s="230"/>
      <c r="SBK618" s="230"/>
      <c r="SBL618" s="230"/>
      <c r="SBM618" s="230"/>
      <c r="SBN618" s="230"/>
      <c r="SBO618" s="230"/>
      <c r="SBP618" s="230"/>
      <c r="SBQ618" s="230"/>
      <c r="SBR618" s="230"/>
      <c r="SBS618" s="230"/>
      <c r="SBT618" s="230"/>
      <c r="SBU618" s="230"/>
      <c r="SBV618" s="230"/>
      <c r="SBW618" s="230"/>
      <c r="SBX618" s="230"/>
      <c r="SBY618" s="230"/>
      <c r="SBZ618" s="230"/>
      <c r="SCA618" s="230"/>
      <c r="SCB618" s="230"/>
      <c r="SCC618" s="230"/>
      <c r="SCD618" s="230"/>
      <c r="SCE618" s="230"/>
      <c r="SCF618" s="230"/>
      <c r="SCG618" s="230"/>
      <c r="SCH618" s="230"/>
      <c r="SCI618" s="230"/>
      <c r="SCJ618" s="230"/>
      <c r="SCK618" s="230"/>
      <c r="SCL618" s="230"/>
      <c r="SCM618" s="230"/>
      <c r="SCN618" s="230"/>
      <c r="SCO618" s="230"/>
      <c r="SCP618" s="230"/>
      <c r="SCQ618" s="230"/>
      <c r="SCR618" s="230"/>
      <c r="SCS618" s="230"/>
      <c r="SCT618" s="230"/>
      <c r="SCU618" s="230"/>
      <c r="SCV618" s="230"/>
      <c r="SCW618" s="230"/>
      <c r="SCX618" s="230"/>
      <c r="SCY618" s="230"/>
      <c r="SCZ618" s="230"/>
      <c r="SDA618" s="230"/>
      <c r="SDB618" s="230"/>
      <c r="SDC618" s="230"/>
      <c r="SDD618" s="230"/>
      <c r="SDE618" s="230"/>
      <c r="SDF618" s="230"/>
      <c r="SDG618" s="230"/>
      <c r="SDH618" s="230"/>
      <c r="SDI618" s="230"/>
      <c r="SDJ618" s="230"/>
      <c r="SDK618" s="230"/>
      <c r="SDL618" s="230"/>
      <c r="SDM618" s="230"/>
      <c r="SDN618" s="230"/>
      <c r="SDO618" s="230"/>
      <c r="SDP618" s="230"/>
      <c r="SDQ618" s="230"/>
      <c r="SDR618" s="230"/>
      <c r="SDS618" s="230"/>
      <c r="SDT618" s="230"/>
      <c r="SDU618" s="230"/>
      <c r="SDV618" s="230"/>
      <c r="SDW618" s="230"/>
      <c r="SDX618" s="230"/>
      <c r="SDY618" s="230"/>
      <c r="SDZ618" s="230"/>
      <c r="SEA618" s="230"/>
      <c r="SEB618" s="230"/>
      <c r="SEC618" s="230"/>
      <c r="SED618" s="230"/>
      <c r="SEE618" s="230"/>
      <c r="SEF618" s="230"/>
      <c r="SEG618" s="230"/>
      <c r="SEH618" s="230"/>
      <c r="SEI618" s="230"/>
      <c r="SEJ618" s="230"/>
      <c r="SEK618" s="230"/>
      <c r="SEL618" s="230"/>
      <c r="SEM618" s="230"/>
      <c r="SEN618" s="230"/>
      <c r="SEO618" s="230"/>
      <c r="SEP618" s="230"/>
      <c r="SEQ618" s="230"/>
      <c r="SER618" s="230"/>
      <c r="SES618" s="230"/>
      <c r="SET618" s="230"/>
      <c r="SEU618" s="230"/>
      <c r="SEV618" s="230"/>
      <c r="SEW618" s="230"/>
      <c r="SEX618" s="230"/>
      <c r="SEY618" s="230"/>
      <c r="SEZ618" s="230"/>
      <c r="SFA618" s="230"/>
      <c r="SFB618" s="230"/>
      <c r="SFC618" s="230"/>
      <c r="SFD618" s="230"/>
      <c r="SFE618" s="230"/>
      <c r="SFF618" s="230"/>
      <c r="SFG618" s="230"/>
      <c r="SFH618" s="230"/>
      <c r="SFI618" s="230"/>
      <c r="SFJ618" s="230"/>
      <c r="SFK618" s="230"/>
      <c r="SFL618" s="230"/>
      <c r="SFM618" s="230"/>
      <c r="SFN618" s="230"/>
      <c r="SFO618" s="230"/>
      <c r="SFP618" s="230"/>
      <c r="SFQ618" s="230"/>
      <c r="SFR618" s="230"/>
      <c r="SFS618" s="230"/>
      <c r="SFT618" s="230"/>
      <c r="SFU618" s="230"/>
      <c r="SFV618" s="230"/>
      <c r="SFW618" s="230"/>
      <c r="SFX618" s="230"/>
      <c r="SFY618" s="230"/>
      <c r="SFZ618" s="230"/>
      <c r="SGA618" s="230"/>
      <c r="SGB618" s="230"/>
      <c r="SGC618" s="230"/>
      <c r="SGD618" s="230"/>
      <c r="SGE618" s="230"/>
      <c r="SGF618" s="230"/>
      <c r="SGG618" s="230"/>
      <c r="SGH618" s="230"/>
      <c r="SGI618" s="230"/>
      <c r="SGJ618" s="230"/>
      <c r="SGK618" s="230"/>
      <c r="SGL618" s="230"/>
      <c r="SGM618" s="230"/>
      <c r="SGN618" s="230"/>
      <c r="SGO618" s="230"/>
      <c r="SGP618" s="230"/>
      <c r="SGQ618" s="230"/>
      <c r="SGR618" s="230"/>
      <c r="SGS618" s="230"/>
      <c r="SGT618" s="230"/>
      <c r="SGU618" s="230"/>
      <c r="SGV618" s="230"/>
      <c r="SGW618" s="230"/>
      <c r="SGX618" s="230"/>
      <c r="SGY618" s="230"/>
      <c r="SGZ618" s="230"/>
      <c r="SHA618" s="230"/>
      <c r="SHB618" s="230"/>
      <c r="SHC618" s="230"/>
      <c r="SHD618" s="230"/>
      <c r="SHE618" s="230"/>
      <c r="SHF618" s="230"/>
      <c r="SHG618" s="230"/>
      <c r="SHH618" s="230"/>
      <c r="SHI618" s="230"/>
      <c r="SHJ618" s="230"/>
      <c r="SHK618" s="230"/>
      <c r="SHL618" s="230"/>
      <c r="SHM618" s="230"/>
      <c r="SHN618" s="230"/>
      <c r="SHO618" s="230"/>
      <c r="SHP618" s="230"/>
      <c r="SHQ618" s="230"/>
      <c r="SHR618" s="230"/>
      <c r="SHS618" s="230"/>
      <c r="SHT618" s="230"/>
      <c r="SHU618" s="230"/>
      <c r="SHV618" s="230"/>
      <c r="SHW618" s="230"/>
      <c r="SHX618" s="230"/>
      <c r="SHY618" s="230"/>
      <c r="SHZ618" s="230"/>
      <c r="SIA618" s="230"/>
      <c r="SIB618" s="230"/>
      <c r="SIC618" s="230"/>
      <c r="SID618" s="230"/>
      <c r="SIE618" s="230"/>
      <c r="SIF618" s="230"/>
      <c r="SIG618" s="230"/>
      <c r="SIH618" s="230"/>
      <c r="SII618" s="230"/>
      <c r="SIJ618" s="230"/>
      <c r="SIK618" s="230"/>
      <c r="SIL618" s="230"/>
      <c r="SIM618" s="230"/>
      <c r="SIN618" s="230"/>
      <c r="SIO618" s="230"/>
      <c r="SIP618" s="230"/>
      <c r="SIQ618" s="230"/>
      <c r="SIR618" s="230"/>
      <c r="SIS618" s="230"/>
      <c r="SIT618" s="230"/>
      <c r="SIU618" s="230"/>
      <c r="SIV618" s="230"/>
      <c r="SIW618" s="230"/>
      <c r="SIX618" s="230"/>
      <c r="SIY618" s="230"/>
      <c r="SIZ618" s="230"/>
      <c r="SJA618" s="230"/>
      <c r="SJB618" s="230"/>
      <c r="SJC618" s="230"/>
      <c r="SJD618" s="230"/>
      <c r="SJE618" s="230"/>
      <c r="SJF618" s="230"/>
      <c r="SJG618" s="230"/>
      <c r="SJH618" s="230"/>
      <c r="SJI618" s="230"/>
      <c r="SJJ618" s="230"/>
      <c r="SJK618" s="230"/>
      <c r="SJL618" s="230"/>
      <c r="SJM618" s="230"/>
      <c r="SJN618" s="230"/>
      <c r="SJO618" s="230"/>
      <c r="SJP618" s="230"/>
      <c r="SJQ618" s="230"/>
      <c r="SJR618" s="230"/>
      <c r="SJS618" s="230"/>
      <c r="SJT618" s="230"/>
      <c r="SJU618" s="230"/>
      <c r="SJV618" s="230"/>
      <c r="SJW618" s="230"/>
      <c r="SJX618" s="230"/>
      <c r="SJY618" s="230"/>
      <c r="SJZ618" s="230"/>
      <c r="SKA618" s="230"/>
      <c r="SKB618" s="230"/>
      <c r="SKC618" s="230"/>
      <c r="SKD618" s="230"/>
      <c r="SKE618" s="230"/>
      <c r="SKF618" s="230"/>
      <c r="SKG618" s="230"/>
      <c r="SKH618" s="230"/>
      <c r="SKI618" s="230"/>
      <c r="SKJ618" s="230"/>
      <c r="SKK618" s="230"/>
      <c r="SKL618" s="230"/>
      <c r="SKM618" s="230"/>
      <c r="SKN618" s="230"/>
      <c r="SKO618" s="230"/>
      <c r="SKP618" s="230"/>
      <c r="SKQ618" s="230"/>
      <c r="SKR618" s="230"/>
      <c r="SKS618" s="230"/>
      <c r="SKT618" s="230"/>
      <c r="SKU618" s="230"/>
      <c r="SKV618" s="230"/>
      <c r="SKW618" s="230"/>
      <c r="SKX618" s="230"/>
      <c r="SKY618" s="230"/>
      <c r="SKZ618" s="230"/>
      <c r="SLA618" s="230"/>
      <c r="SLB618" s="230"/>
      <c r="SLC618" s="230"/>
      <c r="SLD618" s="230"/>
      <c r="SLE618" s="230"/>
      <c r="SLF618" s="230"/>
      <c r="SLG618" s="230"/>
      <c r="SLH618" s="230"/>
      <c r="SLI618" s="230"/>
      <c r="SLJ618" s="230"/>
      <c r="SLK618" s="230"/>
      <c r="SLL618" s="230"/>
      <c r="SLM618" s="230"/>
      <c r="SLN618" s="230"/>
      <c r="SLO618" s="230"/>
      <c r="SLP618" s="230"/>
      <c r="SLQ618" s="230"/>
      <c r="SLR618" s="230"/>
      <c r="SLS618" s="230"/>
      <c r="SLT618" s="230"/>
      <c r="SLU618" s="230"/>
      <c r="SLV618" s="230"/>
      <c r="SLW618" s="230"/>
      <c r="SLX618" s="230"/>
      <c r="SLY618" s="230"/>
      <c r="SLZ618" s="230"/>
      <c r="SMA618" s="230"/>
      <c r="SMB618" s="230"/>
      <c r="SMC618" s="230"/>
      <c r="SMD618" s="230"/>
      <c r="SME618" s="230"/>
      <c r="SMF618" s="230"/>
      <c r="SMG618" s="230"/>
      <c r="SMH618" s="230"/>
      <c r="SMI618" s="230"/>
      <c r="SMJ618" s="230"/>
      <c r="SMK618" s="230"/>
      <c r="SML618" s="230"/>
      <c r="SMM618" s="230"/>
      <c r="SMN618" s="230"/>
      <c r="SMO618" s="230"/>
      <c r="SMP618" s="230"/>
      <c r="SMQ618" s="230"/>
      <c r="SMR618" s="230"/>
      <c r="SMS618" s="230"/>
      <c r="SMT618" s="230"/>
      <c r="SMU618" s="230"/>
      <c r="SMV618" s="230"/>
      <c r="SMW618" s="230"/>
      <c r="SMX618" s="230"/>
      <c r="SMY618" s="230"/>
      <c r="SMZ618" s="230"/>
      <c r="SNA618" s="230"/>
      <c r="SNB618" s="230"/>
      <c r="SNC618" s="230"/>
      <c r="SND618" s="230"/>
      <c r="SNE618" s="230"/>
      <c r="SNF618" s="230"/>
      <c r="SNG618" s="230"/>
      <c r="SNH618" s="230"/>
      <c r="SNI618" s="230"/>
      <c r="SNJ618" s="230"/>
      <c r="SNK618" s="230"/>
      <c r="SNL618" s="230"/>
      <c r="SNM618" s="230"/>
      <c r="SNN618" s="230"/>
      <c r="SNO618" s="230"/>
      <c r="SNP618" s="230"/>
      <c r="SNQ618" s="230"/>
      <c r="SNR618" s="230"/>
      <c r="SNS618" s="230"/>
      <c r="SNT618" s="230"/>
      <c r="SNU618" s="230"/>
      <c r="SNV618" s="230"/>
      <c r="SNW618" s="230"/>
      <c r="SNX618" s="230"/>
      <c r="SNY618" s="230"/>
      <c r="SNZ618" s="230"/>
      <c r="SOA618" s="230"/>
      <c r="SOB618" s="230"/>
      <c r="SOC618" s="230"/>
      <c r="SOD618" s="230"/>
      <c r="SOE618" s="230"/>
      <c r="SOF618" s="230"/>
      <c r="SOG618" s="230"/>
      <c r="SOH618" s="230"/>
      <c r="SOI618" s="230"/>
      <c r="SOJ618" s="230"/>
      <c r="SOK618" s="230"/>
      <c r="SOL618" s="230"/>
      <c r="SOM618" s="230"/>
      <c r="SON618" s="230"/>
      <c r="SOO618" s="230"/>
      <c r="SOP618" s="230"/>
      <c r="SOQ618" s="230"/>
      <c r="SOR618" s="230"/>
      <c r="SOS618" s="230"/>
      <c r="SOT618" s="230"/>
      <c r="SOU618" s="230"/>
      <c r="SOV618" s="230"/>
      <c r="SOW618" s="230"/>
      <c r="SOX618" s="230"/>
      <c r="SOY618" s="230"/>
      <c r="SOZ618" s="230"/>
      <c r="SPA618" s="230"/>
      <c r="SPB618" s="230"/>
      <c r="SPC618" s="230"/>
      <c r="SPD618" s="230"/>
      <c r="SPE618" s="230"/>
      <c r="SPF618" s="230"/>
      <c r="SPG618" s="230"/>
      <c r="SPH618" s="230"/>
      <c r="SPI618" s="230"/>
      <c r="SPJ618" s="230"/>
      <c r="SPK618" s="230"/>
      <c r="SPL618" s="230"/>
      <c r="SPM618" s="230"/>
      <c r="SPN618" s="230"/>
      <c r="SPO618" s="230"/>
      <c r="SPP618" s="230"/>
      <c r="SPQ618" s="230"/>
      <c r="SPR618" s="230"/>
      <c r="SPS618" s="230"/>
      <c r="SPT618" s="230"/>
      <c r="SPU618" s="230"/>
      <c r="SPV618" s="230"/>
      <c r="SPW618" s="230"/>
      <c r="SPX618" s="230"/>
      <c r="SPY618" s="230"/>
      <c r="SPZ618" s="230"/>
      <c r="SQA618" s="230"/>
      <c r="SQB618" s="230"/>
      <c r="SQC618" s="230"/>
      <c r="SQD618" s="230"/>
      <c r="SQE618" s="230"/>
      <c r="SQF618" s="230"/>
      <c r="SQG618" s="230"/>
      <c r="SQH618" s="230"/>
      <c r="SQI618" s="230"/>
      <c r="SQJ618" s="230"/>
      <c r="SQK618" s="230"/>
      <c r="SQL618" s="230"/>
      <c r="SQM618" s="230"/>
      <c r="SQN618" s="230"/>
      <c r="SQO618" s="230"/>
      <c r="SQP618" s="230"/>
      <c r="SQQ618" s="230"/>
      <c r="SQR618" s="230"/>
      <c r="SQS618" s="230"/>
      <c r="SQT618" s="230"/>
      <c r="SQU618" s="230"/>
      <c r="SQV618" s="230"/>
      <c r="SQW618" s="230"/>
      <c r="SQX618" s="230"/>
      <c r="SQY618" s="230"/>
      <c r="SQZ618" s="230"/>
      <c r="SRA618" s="230"/>
      <c r="SRB618" s="230"/>
      <c r="SRC618" s="230"/>
      <c r="SRD618" s="230"/>
      <c r="SRE618" s="230"/>
      <c r="SRF618" s="230"/>
      <c r="SRG618" s="230"/>
      <c r="SRH618" s="230"/>
      <c r="SRI618" s="230"/>
      <c r="SRJ618" s="230"/>
      <c r="SRK618" s="230"/>
      <c r="SRL618" s="230"/>
      <c r="SRM618" s="230"/>
      <c r="SRN618" s="230"/>
      <c r="SRO618" s="230"/>
      <c r="SRP618" s="230"/>
      <c r="SRQ618" s="230"/>
      <c r="SRR618" s="230"/>
      <c r="SRS618" s="230"/>
      <c r="SRT618" s="230"/>
      <c r="SRU618" s="230"/>
      <c r="SRV618" s="230"/>
      <c r="SRW618" s="230"/>
      <c r="SRX618" s="230"/>
      <c r="SRY618" s="230"/>
      <c r="SRZ618" s="230"/>
      <c r="SSA618" s="230"/>
      <c r="SSB618" s="230"/>
      <c r="SSC618" s="230"/>
      <c r="SSD618" s="230"/>
      <c r="SSE618" s="230"/>
      <c r="SSF618" s="230"/>
      <c r="SSG618" s="230"/>
      <c r="SSH618" s="230"/>
      <c r="SSI618" s="230"/>
      <c r="SSJ618" s="230"/>
      <c r="SSK618" s="230"/>
      <c r="SSL618" s="230"/>
      <c r="SSM618" s="230"/>
      <c r="SSN618" s="230"/>
      <c r="SSO618" s="230"/>
      <c r="SSP618" s="230"/>
      <c r="SSQ618" s="230"/>
      <c r="SSR618" s="230"/>
      <c r="SSS618" s="230"/>
      <c r="SST618" s="230"/>
      <c r="SSU618" s="230"/>
      <c r="SSV618" s="230"/>
      <c r="SSW618" s="230"/>
      <c r="SSX618" s="230"/>
      <c r="SSY618" s="230"/>
      <c r="SSZ618" s="230"/>
      <c r="STA618" s="230"/>
      <c r="STB618" s="230"/>
      <c r="STC618" s="230"/>
      <c r="STD618" s="230"/>
      <c r="STE618" s="230"/>
      <c r="STF618" s="230"/>
      <c r="STG618" s="230"/>
      <c r="STH618" s="230"/>
      <c r="STI618" s="230"/>
      <c r="STJ618" s="230"/>
      <c r="STK618" s="230"/>
      <c r="STL618" s="230"/>
      <c r="STM618" s="230"/>
      <c r="STN618" s="230"/>
      <c r="STO618" s="230"/>
      <c r="STP618" s="230"/>
      <c r="STQ618" s="230"/>
      <c r="STR618" s="230"/>
      <c r="STS618" s="230"/>
      <c r="STT618" s="230"/>
      <c r="STU618" s="230"/>
      <c r="STV618" s="230"/>
      <c r="STW618" s="230"/>
      <c r="STX618" s="230"/>
      <c r="STY618" s="230"/>
      <c r="STZ618" s="230"/>
      <c r="SUA618" s="230"/>
      <c r="SUB618" s="230"/>
      <c r="SUC618" s="230"/>
      <c r="SUD618" s="230"/>
      <c r="SUE618" s="230"/>
      <c r="SUF618" s="230"/>
      <c r="SUG618" s="230"/>
      <c r="SUH618" s="230"/>
      <c r="SUI618" s="230"/>
      <c r="SUJ618" s="230"/>
      <c r="SUK618" s="230"/>
      <c r="SUL618" s="230"/>
      <c r="SUM618" s="230"/>
      <c r="SUN618" s="230"/>
      <c r="SUO618" s="230"/>
      <c r="SUP618" s="230"/>
      <c r="SUQ618" s="230"/>
      <c r="SUR618" s="230"/>
      <c r="SUS618" s="230"/>
      <c r="SUT618" s="230"/>
      <c r="SUU618" s="230"/>
      <c r="SUV618" s="230"/>
      <c r="SUW618" s="230"/>
      <c r="SUX618" s="230"/>
      <c r="SUY618" s="230"/>
      <c r="SUZ618" s="230"/>
      <c r="SVA618" s="230"/>
      <c r="SVB618" s="230"/>
      <c r="SVC618" s="230"/>
      <c r="SVD618" s="230"/>
      <c r="SVE618" s="230"/>
      <c r="SVF618" s="230"/>
      <c r="SVG618" s="230"/>
      <c r="SVH618" s="230"/>
      <c r="SVI618" s="230"/>
      <c r="SVJ618" s="230"/>
      <c r="SVK618" s="230"/>
      <c r="SVL618" s="230"/>
      <c r="SVM618" s="230"/>
      <c r="SVN618" s="230"/>
      <c r="SVO618" s="230"/>
      <c r="SVP618" s="230"/>
      <c r="SVQ618" s="230"/>
      <c r="SVR618" s="230"/>
      <c r="SVS618" s="230"/>
      <c r="SVT618" s="230"/>
      <c r="SVU618" s="230"/>
      <c r="SVV618" s="230"/>
      <c r="SVW618" s="230"/>
      <c r="SVX618" s="230"/>
      <c r="SVY618" s="230"/>
      <c r="SVZ618" s="230"/>
      <c r="SWA618" s="230"/>
      <c r="SWB618" s="230"/>
      <c r="SWC618" s="230"/>
      <c r="SWD618" s="230"/>
      <c r="SWE618" s="230"/>
      <c r="SWF618" s="230"/>
      <c r="SWG618" s="230"/>
      <c r="SWH618" s="230"/>
      <c r="SWI618" s="230"/>
      <c r="SWJ618" s="230"/>
      <c r="SWK618" s="230"/>
      <c r="SWL618" s="230"/>
      <c r="SWM618" s="230"/>
      <c r="SWN618" s="230"/>
      <c r="SWO618" s="230"/>
      <c r="SWP618" s="230"/>
      <c r="SWQ618" s="230"/>
      <c r="SWR618" s="230"/>
      <c r="SWS618" s="230"/>
      <c r="SWT618" s="230"/>
      <c r="SWU618" s="230"/>
      <c r="SWV618" s="230"/>
      <c r="SWW618" s="230"/>
      <c r="SWX618" s="230"/>
      <c r="SWY618" s="230"/>
      <c r="SWZ618" s="230"/>
      <c r="SXA618" s="230"/>
      <c r="SXB618" s="230"/>
      <c r="SXC618" s="230"/>
      <c r="SXD618" s="230"/>
      <c r="SXE618" s="230"/>
      <c r="SXF618" s="230"/>
      <c r="SXG618" s="230"/>
      <c r="SXH618" s="230"/>
      <c r="SXI618" s="230"/>
      <c r="SXJ618" s="230"/>
      <c r="SXK618" s="230"/>
      <c r="SXL618" s="230"/>
      <c r="SXM618" s="230"/>
      <c r="SXN618" s="230"/>
      <c r="SXO618" s="230"/>
      <c r="SXP618" s="230"/>
      <c r="SXQ618" s="230"/>
      <c r="SXR618" s="230"/>
      <c r="SXS618" s="230"/>
      <c r="SXT618" s="230"/>
      <c r="SXU618" s="230"/>
      <c r="SXV618" s="230"/>
      <c r="SXW618" s="230"/>
      <c r="SXX618" s="230"/>
      <c r="SXY618" s="230"/>
      <c r="SXZ618" s="230"/>
      <c r="SYA618" s="230"/>
      <c r="SYB618" s="230"/>
      <c r="SYC618" s="230"/>
      <c r="SYD618" s="230"/>
      <c r="SYE618" s="230"/>
      <c r="SYF618" s="230"/>
      <c r="SYG618" s="230"/>
      <c r="SYH618" s="230"/>
      <c r="SYI618" s="230"/>
      <c r="SYJ618" s="230"/>
      <c r="SYK618" s="230"/>
      <c r="SYL618" s="230"/>
      <c r="SYM618" s="230"/>
      <c r="SYN618" s="230"/>
      <c r="SYO618" s="230"/>
      <c r="SYP618" s="230"/>
      <c r="SYQ618" s="230"/>
      <c r="SYR618" s="230"/>
      <c r="SYS618" s="230"/>
      <c r="SYT618" s="230"/>
      <c r="SYU618" s="230"/>
      <c r="SYV618" s="230"/>
      <c r="SYW618" s="230"/>
      <c r="SYX618" s="230"/>
      <c r="SYY618" s="230"/>
      <c r="SYZ618" s="230"/>
      <c r="SZA618" s="230"/>
      <c r="SZB618" s="230"/>
      <c r="SZC618" s="230"/>
      <c r="SZD618" s="230"/>
      <c r="SZE618" s="230"/>
      <c r="SZF618" s="230"/>
      <c r="SZG618" s="230"/>
      <c r="SZH618" s="230"/>
      <c r="SZI618" s="230"/>
      <c r="SZJ618" s="230"/>
      <c r="SZK618" s="230"/>
      <c r="SZL618" s="230"/>
      <c r="SZM618" s="230"/>
      <c r="SZN618" s="230"/>
      <c r="SZO618" s="230"/>
      <c r="SZP618" s="230"/>
      <c r="SZQ618" s="230"/>
      <c r="SZR618" s="230"/>
      <c r="SZS618" s="230"/>
      <c r="SZT618" s="230"/>
      <c r="SZU618" s="230"/>
      <c r="SZV618" s="230"/>
      <c r="SZW618" s="230"/>
      <c r="SZX618" s="230"/>
      <c r="SZY618" s="230"/>
      <c r="SZZ618" s="230"/>
      <c r="TAA618" s="230"/>
      <c r="TAB618" s="230"/>
      <c r="TAC618" s="230"/>
      <c r="TAD618" s="230"/>
      <c r="TAE618" s="230"/>
      <c r="TAF618" s="230"/>
      <c r="TAG618" s="230"/>
      <c r="TAH618" s="230"/>
      <c r="TAI618" s="230"/>
      <c r="TAJ618" s="230"/>
      <c r="TAK618" s="230"/>
      <c r="TAL618" s="230"/>
      <c r="TAM618" s="230"/>
      <c r="TAN618" s="230"/>
      <c r="TAO618" s="230"/>
      <c r="TAP618" s="230"/>
      <c r="TAQ618" s="230"/>
      <c r="TAR618" s="230"/>
      <c r="TAS618" s="230"/>
      <c r="TAT618" s="230"/>
      <c r="TAU618" s="230"/>
      <c r="TAV618" s="230"/>
      <c r="TAW618" s="230"/>
      <c r="TAX618" s="230"/>
      <c r="TAY618" s="230"/>
      <c r="TAZ618" s="230"/>
      <c r="TBA618" s="230"/>
      <c r="TBB618" s="230"/>
      <c r="TBC618" s="230"/>
      <c r="TBD618" s="230"/>
      <c r="TBE618" s="230"/>
      <c r="TBF618" s="230"/>
      <c r="TBG618" s="230"/>
      <c r="TBH618" s="230"/>
      <c r="TBI618" s="230"/>
      <c r="TBJ618" s="230"/>
      <c r="TBK618" s="230"/>
      <c r="TBL618" s="230"/>
      <c r="TBM618" s="230"/>
      <c r="TBN618" s="230"/>
      <c r="TBO618" s="230"/>
      <c r="TBP618" s="230"/>
      <c r="TBQ618" s="230"/>
      <c r="TBR618" s="230"/>
      <c r="TBS618" s="230"/>
      <c r="TBT618" s="230"/>
      <c r="TBU618" s="230"/>
      <c r="TBV618" s="230"/>
      <c r="TBW618" s="230"/>
      <c r="TBX618" s="230"/>
      <c r="TBY618" s="230"/>
      <c r="TBZ618" s="230"/>
      <c r="TCA618" s="230"/>
      <c r="TCB618" s="230"/>
      <c r="TCC618" s="230"/>
      <c r="TCD618" s="230"/>
      <c r="TCE618" s="230"/>
      <c r="TCF618" s="230"/>
      <c r="TCG618" s="230"/>
      <c r="TCH618" s="230"/>
      <c r="TCI618" s="230"/>
      <c r="TCJ618" s="230"/>
      <c r="TCK618" s="230"/>
      <c r="TCL618" s="230"/>
      <c r="TCM618" s="230"/>
      <c r="TCN618" s="230"/>
      <c r="TCO618" s="230"/>
      <c r="TCP618" s="230"/>
      <c r="TCQ618" s="230"/>
      <c r="TCR618" s="230"/>
      <c r="TCS618" s="230"/>
      <c r="TCT618" s="230"/>
      <c r="TCU618" s="230"/>
      <c r="TCV618" s="230"/>
      <c r="TCW618" s="230"/>
      <c r="TCX618" s="230"/>
      <c r="TCY618" s="230"/>
      <c r="TCZ618" s="230"/>
      <c r="TDA618" s="230"/>
      <c r="TDB618" s="230"/>
      <c r="TDC618" s="230"/>
      <c r="TDD618" s="230"/>
      <c r="TDE618" s="230"/>
      <c r="TDF618" s="230"/>
      <c r="TDG618" s="230"/>
      <c r="TDH618" s="230"/>
      <c r="TDI618" s="230"/>
      <c r="TDJ618" s="230"/>
      <c r="TDK618" s="230"/>
      <c r="TDL618" s="230"/>
      <c r="TDM618" s="230"/>
      <c r="TDN618" s="230"/>
      <c r="TDO618" s="230"/>
      <c r="TDP618" s="230"/>
      <c r="TDQ618" s="230"/>
      <c r="TDR618" s="230"/>
      <c r="TDS618" s="230"/>
      <c r="TDT618" s="230"/>
      <c r="TDU618" s="230"/>
      <c r="TDV618" s="230"/>
      <c r="TDW618" s="230"/>
      <c r="TDX618" s="230"/>
      <c r="TDY618" s="230"/>
      <c r="TDZ618" s="230"/>
      <c r="TEA618" s="230"/>
      <c r="TEB618" s="230"/>
      <c r="TEC618" s="230"/>
      <c r="TED618" s="230"/>
      <c r="TEE618" s="230"/>
      <c r="TEF618" s="230"/>
      <c r="TEG618" s="230"/>
      <c r="TEH618" s="230"/>
      <c r="TEI618" s="230"/>
      <c r="TEJ618" s="230"/>
      <c r="TEK618" s="230"/>
      <c r="TEL618" s="230"/>
      <c r="TEM618" s="230"/>
      <c r="TEN618" s="230"/>
      <c r="TEO618" s="230"/>
      <c r="TEP618" s="230"/>
      <c r="TEQ618" s="230"/>
      <c r="TER618" s="230"/>
      <c r="TES618" s="230"/>
      <c r="TET618" s="230"/>
      <c r="TEU618" s="230"/>
      <c r="TEV618" s="230"/>
      <c r="TEW618" s="230"/>
      <c r="TEX618" s="230"/>
      <c r="TEY618" s="230"/>
      <c r="TEZ618" s="230"/>
      <c r="TFA618" s="230"/>
      <c r="TFB618" s="230"/>
      <c r="TFC618" s="230"/>
      <c r="TFD618" s="230"/>
      <c r="TFE618" s="230"/>
      <c r="TFF618" s="230"/>
      <c r="TFG618" s="230"/>
      <c r="TFH618" s="230"/>
      <c r="TFI618" s="230"/>
      <c r="TFJ618" s="230"/>
      <c r="TFK618" s="230"/>
      <c r="TFL618" s="230"/>
      <c r="TFM618" s="230"/>
      <c r="TFN618" s="230"/>
      <c r="TFO618" s="230"/>
      <c r="TFP618" s="230"/>
      <c r="TFQ618" s="230"/>
      <c r="TFR618" s="230"/>
      <c r="TFS618" s="230"/>
      <c r="TFT618" s="230"/>
      <c r="TFU618" s="230"/>
      <c r="TFV618" s="230"/>
      <c r="TFW618" s="230"/>
      <c r="TFX618" s="230"/>
      <c r="TFY618" s="230"/>
      <c r="TFZ618" s="230"/>
      <c r="TGA618" s="230"/>
      <c r="TGB618" s="230"/>
      <c r="TGC618" s="230"/>
      <c r="TGD618" s="230"/>
      <c r="TGE618" s="230"/>
      <c r="TGF618" s="230"/>
      <c r="TGG618" s="230"/>
      <c r="TGH618" s="230"/>
      <c r="TGI618" s="230"/>
      <c r="TGJ618" s="230"/>
      <c r="TGK618" s="230"/>
      <c r="TGL618" s="230"/>
      <c r="TGM618" s="230"/>
      <c r="TGN618" s="230"/>
      <c r="TGO618" s="230"/>
      <c r="TGP618" s="230"/>
      <c r="TGQ618" s="230"/>
      <c r="TGR618" s="230"/>
      <c r="TGS618" s="230"/>
      <c r="TGT618" s="230"/>
      <c r="TGU618" s="230"/>
      <c r="TGV618" s="230"/>
      <c r="TGW618" s="230"/>
      <c r="TGX618" s="230"/>
      <c r="TGY618" s="230"/>
      <c r="TGZ618" s="230"/>
      <c r="THA618" s="230"/>
      <c r="THB618" s="230"/>
      <c r="THC618" s="230"/>
      <c r="THD618" s="230"/>
      <c r="THE618" s="230"/>
      <c r="THF618" s="230"/>
      <c r="THG618" s="230"/>
      <c r="THH618" s="230"/>
      <c r="THI618" s="230"/>
      <c r="THJ618" s="230"/>
      <c r="THK618" s="230"/>
      <c r="THL618" s="230"/>
      <c r="THM618" s="230"/>
      <c r="THN618" s="230"/>
      <c r="THO618" s="230"/>
      <c r="THP618" s="230"/>
      <c r="THQ618" s="230"/>
      <c r="THR618" s="230"/>
      <c r="THS618" s="230"/>
      <c r="THT618" s="230"/>
      <c r="THU618" s="230"/>
      <c r="THV618" s="230"/>
      <c r="THW618" s="230"/>
      <c r="THX618" s="230"/>
      <c r="THY618" s="230"/>
      <c r="THZ618" s="230"/>
      <c r="TIA618" s="230"/>
      <c r="TIB618" s="230"/>
      <c r="TIC618" s="230"/>
      <c r="TID618" s="230"/>
      <c r="TIE618" s="230"/>
      <c r="TIF618" s="230"/>
      <c r="TIG618" s="230"/>
      <c r="TIH618" s="230"/>
      <c r="TII618" s="230"/>
      <c r="TIJ618" s="230"/>
      <c r="TIK618" s="230"/>
      <c r="TIL618" s="230"/>
      <c r="TIM618" s="230"/>
      <c r="TIN618" s="230"/>
      <c r="TIO618" s="230"/>
      <c r="TIP618" s="230"/>
      <c r="TIQ618" s="230"/>
      <c r="TIR618" s="230"/>
      <c r="TIS618" s="230"/>
      <c r="TIT618" s="230"/>
      <c r="TIU618" s="230"/>
      <c r="TIV618" s="230"/>
      <c r="TIW618" s="230"/>
      <c r="TIX618" s="230"/>
      <c r="TIY618" s="230"/>
      <c r="TIZ618" s="230"/>
      <c r="TJA618" s="230"/>
      <c r="TJB618" s="230"/>
      <c r="TJC618" s="230"/>
      <c r="TJD618" s="230"/>
      <c r="TJE618" s="230"/>
      <c r="TJF618" s="230"/>
      <c r="TJG618" s="230"/>
      <c r="TJH618" s="230"/>
      <c r="TJI618" s="230"/>
      <c r="TJJ618" s="230"/>
      <c r="TJK618" s="230"/>
      <c r="TJL618" s="230"/>
      <c r="TJM618" s="230"/>
      <c r="TJN618" s="230"/>
      <c r="TJO618" s="230"/>
      <c r="TJP618" s="230"/>
      <c r="TJQ618" s="230"/>
      <c r="TJR618" s="230"/>
      <c r="TJS618" s="230"/>
      <c r="TJT618" s="230"/>
      <c r="TJU618" s="230"/>
      <c r="TJV618" s="230"/>
      <c r="TJW618" s="230"/>
      <c r="TJX618" s="230"/>
      <c r="TJY618" s="230"/>
      <c r="TJZ618" s="230"/>
      <c r="TKA618" s="230"/>
      <c r="TKB618" s="230"/>
      <c r="TKC618" s="230"/>
      <c r="TKD618" s="230"/>
      <c r="TKE618" s="230"/>
      <c r="TKF618" s="230"/>
      <c r="TKG618" s="230"/>
      <c r="TKH618" s="230"/>
      <c r="TKI618" s="230"/>
      <c r="TKJ618" s="230"/>
      <c r="TKK618" s="230"/>
      <c r="TKL618" s="230"/>
      <c r="TKM618" s="230"/>
      <c r="TKN618" s="230"/>
      <c r="TKO618" s="230"/>
      <c r="TKP618" s="230"/>
      <c r="TKQ618" s="230"/>
      <c r="TKR618" s="230"/>
      <c r="TKS618" s="230"/>
      <c r="TKT618" s="230"/>
      <c r="TKU618" s="230"/>
      <c r="TKV618" s="230"/>
      <c r="TKW618" s="230"/>
      <c r="TKX618" s="230"/>
      <c r="TKY618" s="230"/>
      <c r="TKZ618" s="230"/>
      <c r="TLA618" s="230"/>
      <c r="TLB618" s="230"/>
      <c r="TLC618" s="230"/>
      <c r="TLD618" s="230"/>
      <c r="TLE618" s="230"/>
      <c r="TLF618" s="230"/>
      <c r="TLG618" s="230"/>
      <c r="TLH618" s="230"/>
      <c r="TLI618" s="230"/>
      <c r="TLJ618" s="230"/>
      <c r="TLK618" s="230"/>
      <c r="TLL618" s="230"/>
      <c r="TLM618" s="230"/>
      <c r="TLN618" s="230"/>
      <c r="TLO618" s="230"/>
      <c r="TLP618" s="230"/>
      <c r="TLQ618" s="230"/>
      <c r="TLR618" s="230"/>
      <c r="TLS618" s="230"/>
      <c r="TLT618" s="230"/>
      <c r="TLU618" s="230"/>
      <c r="TLV618" s="230"/>
      <c r="TLW618" s="230"/>
      <c r="TLX618" s="230"/>
      <c r="TLY618" s="230"/>
      <c r="TLZ618" s="230"/>
      <c r="TMA618" s="230"/>
      <c r="TMB618" s="230"/>
      <c r="TMC618" s="230"/>
      <c r="TMD618" s="230"/>
      <c r="TME618" s="230"/>
      <c r="TMF618" s="230"/>
      <c r="TMG618" s="230"/>
      <c r="TMH618" s="230"/>
      <c r="TMI618" s="230"/>
      <c r="TMJ618" s="230"/>
      <c r="TMK618" s="230"/>
      <c r="TML618" s="230"/>
      <c r="TMM618" s="230"/>
      <c r="TMN618" s="230"/>
      <c r="TMO618" s="230"/>
      <c r="TMP618" s="230"/>
      <c r="TMQ618" s="230"/>
      <c r="TMR618" s="230"/>
      <c r="TMS618" s="230"/>
      <c r="TMT618" s="230"/>
      <c r="TMU618" s="230"/>
      <c r="TMV618" s="230"/>
      <c r="TMW618" s="230"/>
      <c r="TMX618" s="230"/>
      <c r="TMY618" s="230"/>
      <c r="TMZ618" s="230"/>
      <c r="TNA618" s="230"/>
      <c r="TNB618" s="230"/>
      <c r="TNC618" s="230"/>
      <c r="TND618" s="230"/>
      <c r="TNE618" s="230"/>
      <c r="TNF618" s="230"/>
      <c r="TNG618" s="230"/>
      <c r="TNH618" s="230"/>
      <c r="TNI618" s="230"/>
      <c r="TNJ618" s="230"/>
      <c r="TNK618" s="230"/>
      <c r="TNL618" s="230"/>
      <c r="TNM618" s="230"/>
      <c r="TNN618" s="230"/>
      <c r="TNO618" s="230"/>
      <c r="TNP618" s="230"/>
      <c r="TNQ618" s="230"/>
      <c r="TNR618" s="230"/>
      <c r="TNS618" s="230"/>
      <c r="TNT618" s="230"/>
      <c r="TNU618" s="230"/>
      <c r="TNV618" s="230"/>
      <c r="TNW618" s="230"/>
      <c r="TNX618" s="230"/>
      <c r="TNY618" s="230"/>
      <c r="TNZ618" s="230"/>
      <c r="TOA618" s="230"/>
      <c r="TOB618" s="230"/>
      <c r="TOC618" s="230"/>
      <c r="TOD618" s="230"/>
      <c r="TOE618" s="230"/>
      <c r="TOF618" s="230"/>
      <c r="TOG618" s="230"/>
      <c r="TOH618" s="230"/>
      <c r="TOI618" s="230"/>
      <c r="TOJ618" s="230"/>
      <c r="TOK618" s="230"/>
      <c r="TOL618" s="230"/>
      <c r="TOM618" s="230"/>
      <c r="TON618" s="230"/>
      <c r="TOO618" s="230"/>
      <c r="TOP618" s="230"/>
      <c r="TOQ618" s="230"/>
      <c r="TOR618" s="230"/>
      <c r="TOS618" s="230"/>
      <c r="TOT618" s="230"/>
      <c r="TOU618" s="230"/>
      <c r="TOV618" s="230"/>
      <c r="TOW618" s="230"/>
      <c r="TOX618" s="230"/>
      <c r="TOY618" s="230"/>
      <c r="TOZ618" s="230"/>
      <c r="TPA618" s="230"/>
      <c r="TPB618" s="230"/>
      <c r="TPC618" s="230"/>
      <c r="TPD618" s="230"/>
      <c r="TPE618" s="230"/>
      <c r="TPF618" s="230"/>
      <c r="TPG618" s="230"/>
      <c r="TPH618" s="230"/>
      <c r="TPI618" s="230"/>
      <c r="TPJ618" s="230"/>
      <c r="TPK618" s="230"/>
      <c r="TPL618" s="230"/>
      <c r="TPM618" s="230"/>
      <c r="TPN618" s="230"/>
      <c r="TPO618" s="230"/>
      <c r="TPP618" s="230"/>
      <c r="TPQ618" s="230"/>
      <c r="TPR618" s="230"/>
      <c r="TPS618" s="230"/>
      <c r="TPT618" s="230"/>
      <c r="TPU618" s="230"/>
      <c r="TPV618" s="230"/>
      <c r="TPW618" s="230"/>
      <c r="TPX618" s="230"/>
      <c r="TPY618" s="230"/>
      <c r="TPZ618" s="230"/>
      <c r="TQA618" s="230"/>
      <c r="TQB618" s="230"/>
      <c r="TQC618" s="230"/>
      <c r="TQD618" s="230"/>
      <c r="TQE618" s="230"/>
      <c r="TQF618" s="230"/>
      <c r="TQG618" s="230"/>
      <c r="TQH618" s="230"/>
      <c r="TQI618" s="230"/>
      <c r="TQJ618" s="230"/>
      <c r="TQK618" s="230"/>
      <c r="TQL618" s="230"/>
      <c r="TQM618" s="230"/>
      <c r="TQN618" s="230"/>
      <c r="TQO618" s="230"/>
      <c r="TQP618" s="230"/>
      <c r="TQQ618" s="230"/>
      <c r="TQR618" s="230"/>
      <c r="TQS618" s="230"/>
      <c r="TQT618" s="230"/>
      <c r="TQU618" s="230"/>
      <c r="TQV618" s="230"/>
      <c r="TQW618" s="230"/>
      <c r="TQX618" s="230"/>
      <c r="TQY618" s="230"/>
      <c r="TQZ618" s="230"/>
      <c r="TRA618" s="230"/>
      <c r="TRB618" s="230"/>
      <c r="TRC618" s="230"/>
      <c r="TRD618" s="230"/>
      <c r="TRE618" s="230"/>
      <c r="TRF618" s="230"/>
      <c r="TRG618" s="230"/>
      <c r="TRH618" s="230"/>
      <c r="TRI618" s="230"/>
      <c r="TRJ618" s="230"/>
      <c r="TRK618" s="230"/>
      <c r="TRL618" s="230"/>
      <c r="TRM618" s="230"/>
      <c r="TRN618" s="230"/>
      <c r="TRO618" s="230"/>
      <c r="TRP618" s="230"/>
      <c r="TRQ618" s="230"/>
      <c r="TRR618" s="230"/>
      <c r="TRS618" s="230"/>
      <c r="TRT618" s="230"/>
      <c r="TRU618" s="230"/>
      <c r="TRV618" s="230"/>
      <c r="TRW618" s="230"/>
      <c r="TRX618" s="230"/>
      <c r="TRY618" s="230"/>
      <c r="TRZ618" s="230"/>
      <c r="TSA618" s="230"/>
      <c r="TSB618" s="230"/>
      <c r="TSC618" s="230"/>
      <c r="TSD618" s="230"/>
      <c r="TSE618" s="230"/>
      <c r="TSF618" s="230"/>
      <c r="TSG618" s="230"/>
      <c r="TSH618" s="230"/>
      <c r="TSI618" s="230"/>
      <c r="TSJ618" s="230"/>
      <c r="TSK618" s="230"/>
      <c r="TSL618" s="230"/>
      <c r="TSM618" s="230"/>
      <c r="TSN618" s="230"/>
      <c r="TSO618" s="230"/>
      <c r="TSP618" s="230"/>
      <c r="TSQ618" s="230"/>
      <c r="TSR618" s="230"/>
      <c r="TSS618" s="230"/>
      <c r="TST618" s="230"/>
      <c r="TSU618" s="230"/>
      <c r="TSV618" s="230"/>
      <c r="TSW618" s="230"/>
      <c r="TSX618" s="230"/>
      <c r="TSY618" s="230"/>
      <c r="TSZ618" s="230"/>
      <c r="TTA618" s="230"/>
      <c r="TTB618" s="230"/>
      <c r="TTC618" s="230"/>
      <c r="TTD618" s="230"/>
      <c r="TTE618" s="230"/>
      <c r="TTF618" s="230"/>
      <c r="TTG618" s="230"/>
      <c r="TTH618" s="230"/>
      <c r="TTI618" s="230"/>
      <c r="TTJ618" s="230"/>
      <c r="TTK618" s="230"/>
      <c r="TTL618" s="230"/>
      <c r="TTM618" s="230"/>
      <c r="TTN618" s="230"/>
      <c r="TTO618" s="230"/>
      <c r="TTP618" s="230"/>
      <c r="TTQ618" s="230"/>
      <c r="TTR618" s="230"/>
      <c r="TTS618" s="230"/>
      <c r="TTT618" s="230"/>
      <c r="TTU618" s="230"/>
      <c r="TTV618" s="230"/>
      <c r="TTW618" s="230"/>
      <c r="TTX618" s="230"/>
      <c r="TTY618" s="230"/>
      <c r="TTZ618" s="230"/>
      <c r="TUA618" s="230"/>
      <c r="TUB618" s="230"/>
      <c r="TUC618" s="230"/>
      <c r="TUD618" s="230"/>
      <c r="TUE618" s="230"/>
      <c r="TUF618" s="230"/>
      <c r="TUG618" s="230"/>
      <c r="TUH618" s="230"/>
      <c r="TUI618" s="230"/>
      <c r="TUJ618" s="230"/>
      <c r="TUK618" s="230"/>
      <c r="TUL618" s="230"/>
      <c r="TUM618" s="230"/>
      <c r="TUN618" s="230"/>
      <c r="TUO618" s="230"/>
      <c r="TUP618" s="230"/>
      <c r="TUQ618" s="230"/>
      <c r="TUR618" s="230"/>
      <c r="TUS618" s="230"/>
      <c r="TUT618" s="230"/>
      <c r="TUU618" s="230"/>
      <c r="TUV618" s="230"/>
      <c r="TUW618" s="230"/>
      <c r="TUX618" s="230"/>
      <c r="TUY618" s="230"/>
      <c r="TUZ618" s="230"/>
      <c r="TVA618" s="230"/>
      <c r="TVB618" s="230"/>
      <c r="TVC618" s="230"/>
      <c r="TVD618" s="230"/>
      <c r="TVE618" s="230"/>
      <c r="TVF618" s="230"/>
      <c r="TVG618" s="230"/>
      <c r="TVH618" s="230"/>
      <c r="TVI618" s="230"/>
      <c r="TVJ618" s="230"/>
      <c r="TVK618" s="230"/>
      <c r="TVL618" s="230"/>
      <c r="TVM618" s="230"/>
      <c r="TVN618" s="230"/>
      <c r="TVO618" s="230"/>
      <c r="TVP618" s="230"/>
      <c r="TVQ618" s="230"/>
      <c r="TVR618" s="230"/>
      <c r="TVS618" s="230"/>
      <c r="TVT618" s="230"/>
      <c r="TVU618" s="230"/>
      <c r="TVV618" s="230"/>
      <c r="TVW618" s="230"/>
      <c r="TVX618" s="230"/>
      <c r="TVY618" s="230"/>
      <c r="TVZ618" s="230"/>
      <c r="TWA618" s="230"/>
      <c r="TWB618" s="230"/>
      <c r="TWC618" s="230"/>
      <c r="TWD618" s="230"/>
      <c r="TWE618" s="230"/>
      <c r="TWF618" s="230"/>
      <c r="TWG618" s="230"/>
      <c r="TWH618" s="230"/>
      <c r="TWI618" s="230"/>
      <c r="TWJ618" s="230"/>
      <c r="TWK618" s="230"/>
      <c r="TWL618" s="230"/>
      <c r="TWM618" s="230"/>
      <c r="TWN618" s="230"/>
      <c r="TWO618" s="230"/>
      <c r="TWP618" s="230"/>
      <c r="TWQ618" s="230"/>
      <c r="TWR618" s="230"/>
      <c r="TWS618" s="230"/>
      <c r="TWT618" s="230"/>
      <c r="TWU618" s="230"/>
      <c r="TWV618" s="230"/>
      <c r="TWW618" s="230"/>
      <c r="TWX618" s="230"/>
      <c r="TWY618" s="230"/>
      <c r="TWZ618" s="230"/>
      <c r="TXA618" s="230"/>
      <c r="TXB618" s="230"/>
      <c r="TXC618" s="230"/>
      <c r="TXD618" s="230"/>
      <c r="TXE618" s="230"/>
      <c r="TXF618" s="230"/>
      <c r="TXG618" s="230"/>
      <c r="TXH618" s="230"/>
      <c r="TXI618" s="230"/>
      <c r="TXJ618" s="230"/>
      <c r="TXK618" s="230"/>
      <c r="TXL618" s="230"/>
      <c r="TXM618" s="230"/>
      <c r="TXN618" s="230"/>
      <c r="TXO618" s="230"/>
      <c r="TXP618" s="230"/>
      <c r="TXQ618" s="230"/>
      <c r="TXR618" s="230"/>
      <c r="TXS618" s="230"/>
      <c r="TXT618" s="230"/>
      <c r="TXU618" s="230"/>
      <c r="TXV618" s="230"/>
      <c r="TXW618" s="230"/>
      <c r="TXX618" s="230"/>
      <c r="TXY618" s="230"/>
      <c r="TXZ618" s="230"/>
      <c r="TYA618" s="230"/>
      <c r="TYB618" s="230"/>
      <c r="TYC618" s="230"/>
      <c r="TYD618" s="230"/>
      <c r="TYE618" s="230"/>
      <c r="TYF618" s="230"/>
      <c r="TYG618" s="230"/>
      <c r="TYH618" s="230"/>
      <c r="TYI618" s="230"/>
      <c r="TYJ618" s="230"/>
      <c r="TYK618" s="230"/>
      <c r="TYL618" s="230"/>
      <c r="TYM618" s="230"/>
      <c r="TYN618" s="230"/>
      <c r="TYO618" s="230"/>
      <c r="TYP618" s="230"/>
      <c r="TYQ618" s="230"/>
      <c r="TYR618" s="230"/>
      <c r="TYS618" s="230"/>
      <c r="TYT618" s="230"/>
      <c r="TYU618" s="230"/>
      <c r="TYV618" s="230"/>
      <c r="TYW618" s="230"/>
      <c r="TYX618" s="230"/>
      <c r="TYY618" s="230"/>
      <c r="TYZ618" s="230"/>
      <c r="TZA618" s="230"/>
      <c r="TZB618" s="230"/>
      <c r="TZC618" s="230"/>
      <c r="TZD618" s="230"/>
      <c r="TZE618" s="230"/>
      <c r="TZF618" s="230"/>
      <c r="TZG618" s="230"/>
      <c r="TZH618" s="230"/>
      <c r="TZI618" s="230"/>
      <c r="TZJ618" s="230"/>
      <c r="TZK618" s="230"/>
      <c r="TZL618" s="230"/>
      <c r="TZM618" s="230"/>
      <c r="TZN618" s="230"/>
      <c r="TZO618" s="230"/>
      <c r="TZP618" s="230"/>
      <c r="TZQ618" s="230"/>
      <c r="TZR618" s="230"/>
      <c r="TZS618" s="230"/>
      <c r="TZT618" s="230"/>
      <c r="TZU618" s="230"/>
      <c r="TZV618" s="230"/>
      <c r="TZW618" s="230"/>
      <c r="TZX618" s="230"/>
      <c r="TZY618" s="230"/>
      <c r="TZZ618" s="230"/>
      <c r="UAA618" s="230"/>
      <c r="UAB618" s="230"/>
      <c r="UAC618" s="230"/>
      <c r="UAD618" s="230"/>
      <c r="UAE618" s="230"/>
      <c r="UAF618" s="230"/>
      <c r="UAG618" s="230"/>
      <c r="UAH618" s="230"/>
      <c r="UAI618" s="230"/>
      <c r="UAJ618" s="230"/>
      <c r="UAK618" s="230"/>
      <c r="UAL618" s="230"/>
      <c r="UAM618" s="230"/>
      <c r="UAN618" s="230"/>
      <c r="UAO618" s="230"/>
      <c r="UAP618" s="230"/>
      <c r="UAQ618" s="230"/>
      <c r="UAR618" s="230"/>
      <c r="UAS618" s="230"/>
      <c r="UAT618" s="230"/>
      <c r="UAU618" s="230"/>
      <c r="UAV618" s="230"/>
      <c r="UAW618" s="230"/>
      <c r="UAX618" s="230"/>
      <c r="UAY618" s="230"/>
      <c r="UAZ618" s="230"/>
      <c r="UBA618" s="230"/>
      <c r="UBB618" s="230"/>
      <c r="UBC618" s="230"/>
      <c r="UBD618" s="230"/>
      <c r="UBE618" s="230"/>
      <c r="UBF618" s="230"/>
      <c r="UBG618" s="230"/>
      <c r="UBH618" s="230"/>
      <c r="UBI618" s="230"/>
      <c r="UBJ618" s="230"/>
      <c r="UBK618" s="230"/>
      <c r="UBL618" s="230"/>
      <c r="UBM618" s="230"/>
      <c r="UBN618" s="230"/>
      <c r="UBO618" s="230"/>
      <c r="UBP618" s="230"/>
      <c r="UBQ618" s="230"/>
      <c r="UBR618" s="230"/>
      <c r="UBS618" s="230"/>
      <c r="UBT618" s="230"/>
      <c r="UBU618" s="230"/>
      <c r="UBV618" s="230"/>
      <c r="UBW618" s="230"/>
      <c r="UBX618" s="230"/>
      <c r="UBY618" s="230"/>
      <c r="UBZ618" s="230"/>
      <c r="UCA618" s="230"/>
      <c r="UCB618" s="230"/>
      <c r="UCC618" s="230"/>
      <c r="UCD618" s="230"/>
      <c r="UCE618" s="230"/>
      <c r="UCF618" s="230"/>
      <c r="UCG618" s="230"/>
      <c r="UCH618" s="230"/>
      <c r="UCI618" s="230"/>
      <c r="UCJ618" s="230"/>
      <c r="UCK618" s="230"/>
      <c r="UCL618" s="230"/>
      <c r="UCM618" s="230"/>
      <c r="UCN618" s="230"/>
      <c r="UCO618" s="230"/>
      <c r="UCP618" s="230"/>
      <c r="UCQ618" s="230"/>
      <c r="UCR618" s="230"/>
      <c r="UCS618" s="230"/>
      <c r="UCT618" s="230"/>
      <c r="UCU618" s="230"/>
      <c r="UCV618" s="230"/>
      <c r="UCW618" s="230"/>
      <c r="UCX618" s="230"/>
      <c r="UCY618" s="230"/>
      <c r="UCZ618" s="230"/>
      <c r="UDA618" s="230"/>
      <c r="UDB618" s="230"/>
      <c r="UDC618" s="230"/>
      <c r="UDD618" s="230"/>
      <c r="UDE618" s="230"/>
      <c r="UDF618" s="230"/>
      <c r="UDG618" s="230"/>
      <c r="UDH618" s="230"/>
      <c r="UDI618" s="230"/>
      <c r="UDJ618" s="230"/>
      <c r="UDK618" s="230"/>
      <c r="UDL618" s="230"/>
      <c r="UDM618" s="230"/>
      <c r="UDN618" s="230"/>
      <c r="UDO618" s="230"/>
      <c r="UDP618" s="230"/>
      <c r="UDQ618" s="230"/>
      <c r="UDR618" s="230"/>
      <c r="UDS618" s="230"/>
      <c r="UDT618" s="230"/>
      <c r="UDU618" s="230"/>
      <c r="UDV618" s="230"/>
      <c r="UDW618" s="230"/>
      <c r="UDX618" s="230"/>
      <c r="UDY618" s="230"/>
      <c r="UDZ618" s="230"/>
      <c r="UEA618" s="230"/>
      <c r="UEB618" s="230"/>
      <c r="UEC618" s="230"/>
      <c r="UED618" s="230"/>
      <c r="UEE618" s="230"/>
      <c r="UEF618" s="230"/>
      <c r="UEG618" s="230"/>
      <c r="UEH618" s="230"/>
      <c r="UEI618" s="230"/>
      <c r="UEJ618" s="230"/>
      <c r="UEK618" s="230"/>
      <c r="UEL618" s="230"/>
      <c r="UEM618" s="230"/>
      <c r="UEN618" s="230"/>
      <c r="UEO618" s="230"/>
      <c r="UEP618" s="230"/>
      <c r="UEQ618" s="230"/>
      <c r="UER618" s="230"/>
      <c r="UES618" s="230"/>
      <c r="UET618" s="230"/>
      <c r="UEU618" s="230"/>
      <c r="UEV618" s="230"/>
      <c r="UEW618" s="230"/>
      <c r="UEX618" s="230"/>
      <c r="UEY618" s="230"/>
      <c r="UEZ618" s="230"/>
      <c r="UFA618" s="230"/>
      <c r="UFB618" s="230"/>
      <c r="UFC618" s="230"/>
      <c r="UFD618" s="230"/>
      <c r="UFE618" s="230"/>
      <c r="UFF618" s="230"/>
      <c r="UFG618" s="230"/>
      <c r="UFH618" s="230"/>
      <c r="UFI618" s="230"/>
      <c r="UFJ618" s="230"/>
      <c r="UFK618" s="230"/>
      <c r="UFL618" s="230"/>
      <c r="UFM618" s="230"/>
      <c r="UFN618" s="230"/>
      <c r="UFO618" s="230"/>
      <c r="UFP618" s="230"/>
      <c r="UFQ618" s="230"/>
      <c r="UFR618" s="230"/>
      <c r="UFS618" s="230"/>
      <c r="UFT618" s="230"/>
      <c r="UFU618" s="230"/>
      <c r="UFV618" s="230"/>
      <c r="UFW618" s="230"/>
      <c r="UFX618" s="230"/>
      <c r="UFY618" s="230"/>
      <c r="UFZ618" s="230"/>
      <c r="UGA618" s="230"/>
      <c r="UGB618" s="230"/>
      <c r="UGC618" s="230"/>
      <c r="UGD618" s="230"/>
      <c r="UGE618" s="230"/>
      <c r="UGF618" s="230"/>
      <c r="UGG618" s="230"/>
      <c r="UGH618" s="230"/>
      <c r="UGI618" s="230"/>
      <c r="UGJ618" s="230"/>
      <c r="UGK618" s="230"/>
      <c r="UGL618" s="230"/>
      <c r="UGM618" s="230"/>
      <c r="UGN618" s="230"/>
      <c r="UGO618" s="230"/>
      <c r="UGP618" s="230"/>
      <c r="UGQ618" s="230"/>
      <c r="UGR618" s="230"/>
      <c r="UGS618" s="230"/>
      <c r="UGT618" s="230"/>
      <c r="UGU618" s="230"/>
      <c r="UGV618" s="230"/>
      <c r="UGW618" s="230"/>
      <c r="UGX618" s="230"/>
      <c r="UGY618" s="230"/>
      <c r="UGZ618" s="230"/>
      <c r="UHA618" s="230"/>
      <c r="UHB618" s="230"/>
      <c r="UHC618" s="230"/>
      <c r="UHD618" s="230"/>
      <c r="UHE618" s="230"/>
      <c r="UHF618" s="230"/>
      <c r="UHG618" s="230"/>
      <c r="UHH618" s="230"/>
      <c r="UHI618" s="230"/>
      <c r="UHJ618" s="230"/>
      <c r="UHK618" s="230"/>
      <c r="UHL618" s="230"/>
      <c r="UHM618" s="230"/>
      <c r="UHN618" s="230"/>
      <c r="UHO618" s="230"/>
      <c r="UHP618" s="230"/>
      <c r="UHQ618" s="230"/>
      <c r="UHR618" s="230"/>
      <c r="UHS618" s="230"/>
      <c r="UHT618" s="230"/>
      <c r="UHU618" s="230"/>
      <c r="UHV618" s="230"/>
      <c r="UHW618" s="230"/>
      <c r="UHX618" s="230"/>
      <c r="UHY618" s="230"/>
      <c r="UHZ618" s="230"/>
      <c r="UIA618" s="230"/>
      <c r="UIB618" s="230"/>
      <c r="UIC618" s="230"/>
      <c r="UID618" s="230"/>
      <c r="UIE618" s="230"/>
      <c r="UIF618" s="230"/>
      <c r="UIG618" s="230"/>
      <c r="UIH618" s="230"/>
      <c r="UII618" s="230"/>
      <c r="UIJ618" s="230"/>
      <c r="UIK618" s="230"/>
      <c r="UIL618" s="230"/>
      <c r="UIM618" s="230"/>
      <c r="UIN618" s="230"/>
      <c r="UIO618" s="230"/>
      <c r="UIP618" s="230"/>
      <c r="UIQ618" s="230"/>
      <c r="UIR618" s="230"/>
      <c r="UIS618" s="230"/>
      <c r="UIT618" s="230"/>
      <c r="UIU618" s="230"/>
      <c r="UIV618" s="230"/>
      <c r="UIW618" s="230"/>
      <c r="UIX618" s="230"/>
      <c r="UIY618" s="230"/>
      <c r="UIZ618" s="230"/>
      <c r="UJA618" s="230"/>
      <c r="UJB618" s="230"/>
      <c r="UJC618" s="230"/>
      <c r="UJD618" s="230"/>
      <c r="UJE618" s="230"/>
      <c r="UJF618" s="230"/>
      <c r="UJG618" s="230"/>
      <c r="UJH618" s="230"/>
      <c r="UJI618" s="230"/>
      <c r="UJJ618" s="230"/>
      <c r="UJK618" s="230"/>
      <c r="UJL618" s="230"/>
      <c r="UJM618" s="230"/>
      <c r="UJN618" s="230"/>
      <c r="UJO618" s="230"/>
      <c r="UJP618" s="230"/>
      <c r="UJQ618" s="230"/>
      <c r="UJR618" s="230"/>
      <c r="UJS618" s="230"/>
      <c r="UJT618" s="230"/>
      <c r="UJU618" s="230"/>
      <c r="UJV618" s="230"/>
      <c r="UJW618" s="230"/>
      <c r="UJX618" s="230"/>
      <c r="UJY618" s="230"/>
      <c r="UJZ618" s="230"/>
      <c r="UKA618" s="230"/>
      <c r="UKB618" s="230"/>
      <c r="UKC618" s="230"/>
      <c r="UKD618" s="230"/>
      <c r="UKE618" s="230"/>
      <c r="UKF618" s="230"/>
      <c r="UKG618" s="230"/>
      <c r="UKH618" s="230"/>
      <c r="UKI618" s="230"/>
      <c r="UKJ618" s="230"/>
      <c r="UKK618" s="230"/>
      <c r="UKL618" s="230"/>
      <c r="UKM618" s="230"/>
      <c r="UKN618" s="230"/>
      <c r="UKO618" s="230"/>
      <c r="UKP618" s="230"/>
      <c r="UKQ618" s="230"/>
      <c r="UKR618" s="230"/>
      <c r="UKS618" s="230"/>
      <c r="UKT618" s="230"/>
      <c r="UKU618" s="230"/>
      <c r="UKV618" s="230"/>
      <c r="UKW618" s="230"/>
      <c r="UKX618" s="230"/>
      <c r="UKY618" s="230"/>
      <c r="UKZ618" s="230"/>
      <c r="ULA618" s="230"/>
      <c r="ULB618" s="230"/>
      <c r="ULC618" s="230"/>
      <c r="ULD618" s="230"/>
      <c r="ULE618" s="230"/>
      <c r="ULF618" s="230"/>
      <c r="ULG618" s="230"/>
      <c r="ULH618" s="230"/>
      <c r="ULI618" s="230"/>
      <c r="ULJ618" s="230"/>
      <c r="ULK618" s="230"/>
      <c r="ULL618" s="230"/>
      <c r="ULM618" s="230"/>
      <c r="ULN618" s="230"/>
      <c r="ULO618" s="230"/>
      <c r="ULP618" s="230"/>
      <c r="ULQ618" s="230"/>
      <c r="ULR618" s="230"/>
      <c r="ULS618" s="230"/>
      <c r="ULT618" s="230"/>
      <c r="ULU618" s="230"/>
      <c r="ULV618" s="230"/>
      <c r="ULW618" s="230"/>
      <c r="ULX618" s="230"/>
      <c r="ULY618" s="230"/>
      <c r="ULZ618" s="230"/>
      <c r="UMA618" s="230"/>
      <c r="UMB618" s="230"/>
      <c r="UMC618" s="230"/>
      <c r="UMD618" s="230"/>
      <c r="UME618" s="230"/>
      <c r="UMF618" s="230"/>
      <c r="UMG618" s="230"/>
      <c r="UMH618" s="230"/>
      <c r="UMI618" s="230"/>
      <c r="UMJ618" s="230"/>
      <c r="UMK618" s="230"/>
      <c r="UML618" s="230"/>
      <c r="UMM618" s="230"/>
      <c r="UMN618" s="230"/>
      <c r="UMO618" s="230"/>
      <c r="UMP618" s="230"/>
      <c r="UMQ618" s="230"/>
      <c r="UMR618" s="230"/>
      <c r="UMS618" s="230"/>
      <c r="UMT618" s="230"/>
      <c r="UMU618" s="230"/>
      <c r="UMV618" s="230"/>
      <c r="UMW618" s="230"/>
      <c r="UMX618" s="230"/>
      <c r="UMY618" s="230"/>
      <c r="UMZ618" s="230"/>
      <c r="UNA618" s="230"/>
      <c r="UNB618" s="230"/>
      <c r="UNC618" s="230"/>
      <c r="UND618" s="230"/>
      <c r="UNE618" s="230"/>
      <c r="UNF618" s="230"/>
      <c r="UNG618" s="230"/>
      <c r="UNH618" s="230"/>
      <c r="UNI618" s="230"/>
      <c r="UNJ618" s="230"/>
      <c r="UNK618" s="230"/>
      <c r="UNL618" s="230"/>
      <c r="UNM618" s="230"/>
      <c r="UNN618" s="230"/>
      <c r="UNO618" s="230"/>
      <c r="UNP618" s="230"/>
      <c r="UNQ618" s="230"/>
      <c r="UNR618" s="230"/>
      <c r="UNS618" s="230"/>
      <c r="UNT618" s="230"/>
      <c r="UNU618" s="230"/>
      <c r="UNV618" s="230"/>
      <c r="UNW618" s="230"/>
      <c r="UNX618" s="230"/>
      <c r="UNY618" s="230"/>
      <c r="UNZ618" s="230"/>
      <c r="UOA618" s="230"/>
      <c r="UOB618" s="230"/>
      <c r="UOC618" s="230"/>
      <c r="UOD618" s="230"/>
      <c r="UOE618" s="230"/>
      <c r="UOF618" s="230"/>
      <c r="UOG618" s="230"/>
      <c r="UOH618" s="230"/>
      <c r="UOI618" s="230"/>
      <c r="UOJ618" s="230"/>
      <c r="UOK618" s="230"/>
      <c r="UOL618" s="230"/>
      <c r="UOM618" s="230"/>
      <c r="UON618" s="230"/>
      <c r="UOO618" s="230"/>
      <c r="UOP618" s="230"/>
      <c r="UOQ618" s="230"/>
      <c r="UOR618" s="230"/>
      <c r="UOS618" s="230"/>
      <c r="UOT618" s="230"/>
      <c r="UOU618" s="230"/>
      <c r="UOV618" s="230"/>
      <c r="UOW618" s="230"/>
      <c r="UOX618" s="230"/>
      <c r="UOY618" s="230"/>
      <c r="UOZ618" s="230"/>
      <c r="UPA618" s="230"/>
      <c r="UPB618" s="230"/>
      <c r="UPC618" s="230"/>
      <c r="UPD618" s="230"/>
      <c r="UPE618" s="230"/>
      <c r="UPF618" s="230"/>
      <c r="UPG618" s="230"/>
      <c r="UPH618" s="230"/>
      <c r="UPI618" s="230"/>
      <c r="UPJ618" s="230"/>
      <c r="UPK618" s="230"/>
      <c r="UPL618" s="230"/>
      <c r="UPM618" s="230"/>
      <c r="UPN618" s="230"/>
      <c r="UPO618" s="230"/>
      <c r="UPP618" s="230"/>
      <c r="UPQ618" s="230"/>
      <c r="UPR618" s="230"/>
      <c r="UPS618" s="230"/>
      <c r="UPT618" s="230"/>
      <c r="UPU618" s="230"/>
      <c r="UPV618" s="230"/>
      <c r="UPW618" s="230"/>
      <c r="UPX618" s="230"/>
      <c r="UPY618" s="230"/>
      <c r="UPZ618" s="230"/>
      <c r="UQA618" s="230"/>
      <c r="UQB618" s="230"/>
      <c r="UQC618" s="230"/>
      <c r="UQD618" s="230"/>
      <c r="UQE618" s="230"/>
      <c r="UQF618" s="230"/>
      <c r="UQG618" s="230"/>
      <c r="UQH618" s="230"/>
      <c r="UQI618" s="230"/>
      <c r="UQJ618" s="230"/>
      <c r="UQK618" s="230"/>
      <c r="UQL618" s="230"/>
      <c r="UQM618" s="230"/>
      <c r="UQN618" s="230"/>
      <c r="UQO618" s="230"/>
      <c r="UQP618" s="230"/>
      <c r="UQQ618" s="230"/>
      <c r="UQR618" s="230"/>
      <c r="UQS618" s="230"/>
      <c r="UQT618" s="230"/>
      <c r="UQU618" s="230"/>
      <c r="UQV618" s="230"/>
      <c r="UQW618" s="230"/>
      <c r="UQX618" s="230"/>
      <c r="UQY618" s="230"/>
      <c r="UQZ618" s="230"/>
      <c r="URA618" s="230"/>
      <c r="URB618" s="230"/>
      <c r="URC618" s="230"/>
      <c r="URD618" s="230"/>
      <c r="URE618" s="230"/>
      <c r="URF618" s="230"/>
      <c r="URG618" s="230"/>
      <c r="URH618" s="230"/>
      <c r="URI618" s="230"/>
      <c r="URJ618" s="230"/>
      <c r="URK618" s="230"/>
      <c r="URL618" s="230"/>
      <c r="URM618" s="230"/>
      <c r="URN618" s="230"/>
      <c r="URO618" s="230"/>
      <c r="URP618" s="230"/>
      <c r="URQ618" s="230"/>
      <c r="URR618" s="230"/>
      <c r="URS618" s="230"/>
      <c r="URT618" s="230"/>
      <c r="URU618" s="230"/>
      <c r="URV618" s="230"/>
      <c r="URW618" s="230"/>
      <c r="URX618" s="230"/>
      <c r="URY618" s="230"/>
      <c r="URZ618" s="230"/>
      <c r="USA618" s="230"/>
      <c r="USB618" s="230"/>
      <c r="USC618" s="230"/>
      <c r="USD618" s="230"/>
      <c r="USE618" s="230"/>
      <c r="USF618" s="230"/>
      <c r="USG618" s="230"/>
      <c r="USH618" s="230"/>
      <c r="USI618" s="230"/>
      <c r="USJ618" s="230"/>
      <c r="USK618" s="230"/>
      <c r="USL618" s="230"/>
      <c r="USM618" s="230"/>
      <c r="USN618" s="230"/>
      <c r="USO618" s="230"/>
      <c r="USP618" s="230"/>
      <c r="USQ618" s="230"/>
      <c r="USR618" s="230"/>
      <c r="USS618" s="230"/>
      <c r="UST618" s="230"/>
      <c r="USU618" s="230"/>
      <c r="USV618" s="230"/>
      <c r="USW618" s="230"/>
      <c r="USX618" s="230"/>
      <c r="USY618" s="230"/>
      <c r="USZ618" s="230"/>
      <c r="UTA618" s="230"/>
      <c r="UTB618" s="230"/>
      <c r="UTC618" s="230"/>
      <c r="UTD618" s="230"/>
      <c r="UTE618" s="230"/>
      <c r="UTF618" s="230"/>
      <c r="UTG618" s="230"/>
      <c r="UTH618" s="230"/>
      <c r="UTI618" s="230"/>
      <c r="UTJ618" s="230"/>
      <c r="UTK618" s="230"/>
      <c r="UTL618" s="230"/>
      <c r="UTM618" s="230"/>
      <c r="UTN618" s="230"/>
      <c r="UTO618" s="230"/>
      <c r="UTP618" s="230"/>
      <c r="UTQ618" s="230"/>
      <c r="UTR618" s="230"/>
      <c r="UTS618" s="230"/>
      <c r="UTT618" s="230"/>
      <c r="UTU618" s="230"/>
      <c r="UTV618" s="230"/>
      <c r="UTW618" s="230"/>
      <c r="UTX618" s="230"/>
      <c r="UTY618" s="230"/>
      <c r="UTZ618" s="230"/>
      <c r="UUA618" s="230"/>
      <c r="UUB618" s="230"/>
      <c r="UUC618" s="230"/>
      <c r="UUD618" s="230"/>
      <c r="UUE618" s="230"/>
      <c r="UUF618" s="230"/>
      <c r="UUG618" s="230"/>
      <c r="UUH618" s="230"/>
      <c r="UUI618" s="230"/>
      <c r="UUJ618" s="230"/>
      <c r="UUK618" s="230"/>
      <c r="UUL618" s="230"/>
      <c r="UUM618" s="230"/>
      <c r="UUN618" s="230"/>
      <c r="UUO618" s="230"/>
      <c r="UUP618" s="230"/>
      <c r="UUQ618" s="230"/>
      <c r="UUR618" s="230"/>
      <c r="UUS618" s="230"/>
      <c r="UUT618" s="230"/>
      <c r="UUU618" s="230"/>
      <c r="UUV618" s="230"/>
      <c r="UUW618" s="230"/>
      <c r="UUX618" s="230"/>
      <c r="UUY618" s="230"/>
      <c r="UUZ618" s="230"/>
      <c r="UVA618" s="230"/>
      <c r="UVB618" s="230"/>
      <c r="UVC618" s="230"/>
      <c r="UVD618" s="230"/>
      <c r="UVE618" s="230"/>
      <c r="UVF618" s="230"/>
      <c r="UVG618" s="230"/>
      <c r="UVH618" s="230"/>
      <c r="UVI618" s="230"/>
      <c r="UVJ618" s="230"/>
      <c r="UVK618" s="230"/>
      <c r="UVL618" s="230"/>
      <c r="UVM618" s="230"/>
      <c r="UVN618" s="230"/>
      <c r="UVO618" s="230"/>
      <c r="UVP618" s="230"/>
      <c r="UVQ618" s="230"/>
      <c r="UVR618" s="230"/>
      <c r="UVS618" s="230"/>
      <c r="UVT618" s="230"/>
      <c r="UVU618" s="230"/>
      <c r="UVV618" s="230"/>
      <c r="UVW618" s="230"/>
      <c r="UVX618" s="230"/>
      <c r="UVY618" s="230"/>
      <c r="UVZ618" s="230"/>
      <c r="UWA618" s="230"/>
      <c r="UWB618" s="230"/>
      <c r="UWC618" s="230"/>
      <c r="UWD618" s="230"/>
      <c r="UWE618" s="230"/>
      <c r="UWF618" s="230"/>
      <c r="UWG618" s="230"/>
      <c r="UWH618" s="230"/>
      <c r="UWI618" s="230"/>
      <c r="UWJ618" s="230"/>
      <c r="UWK618" s="230"/>
      <c r="UWL618" s="230"/>
      <c r="UWM618" s="230"/>
      <c r="UWN618" s="230"/>
      <c r="UWO618" s="230"/>
      <c r="UWP618" s="230"/>
      <c r="UWQ618" s="230"/>
      <c r="UWR618" s="230"/>
      <c r="UWS618" s="230"/>
      <c r="UWT618" s="230"/>
      <c r="UWU618" s="230"/>
      <c r="UWV618" s="230"/>
      <c r="UWW618" s="230"/>
      <c r="UWX618" s="230"/>
      <c r="UWY618" s="230"/>
      <c r="UWZ618" s="230"/>
      <c r="UXA618" s="230"/>
      <c r="UXB618" s="230"/>
      <c r="UXC618" s="230"/>
      <c r="UXD618" s="230"/>
      <c r="UXE618" s="230"/>
      <c r="UXF618" s="230"/>
      <c r="UXG618" s="230"/>
      <c r="UXH618" s="230"/>
      <c r="UXI618" s="230"/>
      <c r="UXJ618" s="230"/>
      <c r="UXK618" s="230"/>
      <c r="UXL618" s="230"/>
      <c r="UXM618" s="230"/>
      <c r="UXN618" s="230"/>
      <c r="UXO618" s="230"/>
      <c r="UXP618" s="230"/>
      <c r="UXQ618" s="230"/>
      <c r="UXR618" s="230"/>
      <c r="UXS618" s="230"/>
      <c r="UXT618" s="230"/>
      <c r="UXU618" s="230"/>
      <c r="UXV618" s="230"/>
      <c r="UXW618" s="230"/>
      <c r="UXX618" s="230"/>
      <c r="UXY618" s="230"/>
      <c r="UXZ618" s="230"/>
      <c r="UYA618" s="230"/>
      <c r="UYB618" s="230"/>
      <c r="UYC618" s="230"/>
      <c r="UYD618" s="230"/>
      <c r="UYE618" s="230"/>
      <c r="UYF618" s="230"/>
      <c r="UYG618" s="230"/>
      <c r="UYH618" s="230"/>
      <c r="UYI618" s="230"/>
      <c r="UYJ618" s="230"/>
      <c r="UYK618" s="230"/>
      <c r="UYL618" s="230"/>
      <c r="UYM618" s="230"/>
      <c r="UYN618" s="230"/>
      <c r="UYO618" s="230"/>
      <c r="UYP618" s="230"/>
      <c r="UYQ618" s="230"/>
      <c r="UYR618" s="230"/>
      <c r="UYS618" s="230"/>
      <c r="UYT618" s="230"/>
      <c r="UYU618" s="230"/>
      <c r="UYV618" s="230"/>
      <c r="UYW618" s="230"/>
      <c r="UYX618" s="230"/>
      <c r="UYY618" s="230"/>
      <c r="UYZ618" s="230"/>
      <c r="UZA618" s="230"/>
      <c r="UZB618" s="230"/>
      <c r="UZC618" s="230"/>
      <c r="UZD618" s="230"/>
      <c r="UZE618" s="230"/>
      <c r="UZF618" s="230"/>
      <c r="UZG618" s="230"/>
      <c r="UZH618" s="230"/>
      <c r="UZI618" s="230"/>
      <c r="UZJ618" s="230"/>
      <c r="UZK618" s="230"/>
      <c r="UZL618" s="230"/>
      <c r="UZM618" s="230"/>
      <c r="UZN618" s="230"/>
      <c r="UZO618" s="230"/>
      <c r="UZP618" s="230"/>
      <c r="UZQ618" s="230"/>
      <c r="UZR618" s="230"/>
      <c r="UZS618" s="230"/>
      <c r="UZT618" s="230"/>
      <c r="UZU618" s="230"/>
      <c r="UZV618" s="230"/>
      <c r="UZW618" s="230"/>
      <c r="UZX618" s="230"/>
      <c r="UZY618" s="230"/>
      <c r="UZZ618" s="230"/>
      <c r="VAA618" s="230"/>
      <c r="VAB618" s="230"/>
      <c r="VAC618" s="230"/>
      <c r="VAD618" s="230"/>
      <c r="VAE618" s="230"/>
      <c r="VAF618" s="230"/>
      <c r="VAG618" s="230"/>
      <c r="VAH618" s="230"/>
      <c r="VAI618" s="230"/>
      <c r="VAJ618" s="230"/>
      <c r="VAK618" s="230"/>
      <c r="VAL618" s="230"/>
      <c r="VAM618" s="230"/>
      <c r="VAN618" s="230"/>
      <c r="VAO618" s="230"/>
      <c r="VAP618" s="230"/>
      <c r="VAQ618" s="230"/>
      <c r="VAR618" s="230"/>
      <c r="VAS618" s="230"/>
      <c r="VAT618" s="230"/>
      <c r="VAU618" s="230"/>
      <c r="VAV618" s="230"/>
      <c r="VAW618" s="230"/>
      <c r="VAX618" s="230"/>
      <c r="VAY618" s="230"/>
      <c r="VAZ618" s="230"/>
      <c r="VBA618" s="230"/>
      <c r="VBB618" s="230"/>
      <c r="VBC618" s="230"/>
      <c r="VBD618" s="230"/>
      <c r="VBE618" s="230"/>
      <c r="VBF618" s="230"/>
      <c r="VBG618" s="230"/>
      <c r="VBH618" s="230"/>
      <c r="VBI618" s="230"/>
      <c r="VBJ618" s="230"/>
      <c r="VBK618" s="230"/>
      <c r="VBL618" s="230"/>
      <c r="VBM618" s="230"/>
      <c r="VBN618" s="230"/>
      <c r="VBO618" s="230"/>
      <c r="VBP618" s="230"/>
      <c r="VBQ618" s="230"/>
      <c r="VBR618" s="230"/>
      <c r="VBS618" s="230"/>
      <c r="VBT618" s="230"/>
      <c r="VBU618" s="230"/>
      <c r="VBV618" s="230"/>
      <c r="VBW618" s="230"/>
      <c r="VBX618" s="230"/>
      <c r="VBY618" s="230"/>
      <c r="VBZ618" s="230"/>
      <c r="VCA618" s="230"/>
      <c r="VCB618" s="230"/>
      <c r="VCC618" s="230"/>
      <c r="VCD618" s="230"/>
      <c r="VCE618" s="230"/>
      <c r="VCF618" s="230"/>
      <c r="VCG618" s="230"/>
      <c r="VCH618" s="230"/>
      <c r="VCI618" s="230"/>
      <c r="VCJ618" s="230"/>
      <c r="VCK618" s="230"/>
      <c r="VCL618" s="230"/>
      <c r="VCM618" s="230"/>
      <c r="VCN618" s="230"/>
      <c r="VCO618" s="230"/>
      <c r="VCP618" s="230"/>
      <c r="VCQ618" s="230"/>
      <c r="VCR618" s="230"/>
      <c r="VCS618" s="230"/>
      <c r="VCT618" s="230"/>
      <c r="VCU618" s="230"/>
      <c r="VCV618" s="230"/>
      <c r="VCW618" s="230"/>
      <c r="VCX618" s="230"/>
      <c r="VCY618" s="230"/>
      <c r="VCZ618" s="230"/>
      <c r="VDA618" s="230"/>
      <c r="VDB618" s="230"/>
      <c r="VDC618" s="230"/>
      <c r="VDD618" s="230"/>
      <c r="VDE618" s="230"/>
      <c r="VDF618" s="230"/>
      <c r="VDG618" s="230"/>
      <c r="VDH618" s="230"/>
      <c r="VDI618" s="230"/>
      <c r="VDJ618" s="230"/>
      <c r="VDK618" s="230"/>
      <c r="VDL618" s="230"/>
      <c r="VDM618" s="230"/>
      <c r="VDN618" s="230"/>
      <c r="VDO618" s="230"/>
      <c r="VDP618" s="230"/>
      <c r="VDQ618" s="230"/>
      <c r="VDR618" s="230"/>
      <c r="VDS618" s="230"/>
      <c r="VDT618" s="230"/>
      <c r="VDU618" s="230"/>
      <c r="VDV618" s="230"/>
      <c r="VDW618" s="230"/>
      <c r="VDX618" s="230"/>
      <c r="VDY618" s="230"/>
      <c r="VDZ618" s="230"/>
      <c r="VEA618" s="230"/>
      <c r="VEB618" s="230"/>
      <c r="VEC618" s="230"/>
      <c r="VED618" s="230"/>
      <c r="VEE618" s="230"/>
      <c r="VEF618" s="230"/>
      <c r="VEG618" s="230"/>
      <c r="VEH618" s="230"/>
      <c r="VEI618" s="230"/>
      <c r="VEJ618" s="230"/>
      <c r="VEK618" s="230"/>
      <c r="VEL618" s="230"/>
      <c r="VEM618" s="230"/>
      <c r="VEN618" s="230"/>
      <c r="VEO618" s="230"/>
      <c r="VEP618" s="230"/>
      <c r="VEQ618" s="230"/>
      <c r="VER618" s="230"/>
      <c r="VES618" s="230"/>
      <c r="VET618" s="230"/>
      <c r="VEU618" s="230"/>
      <c r="VEV618" s="230"/>
      <c r="VEW618" s="230"/>
      <c r="VEX618" s="230"/>
      <c r="VEY618" s="230"/>
      <c r="VEZ618" s="230"/>
      <c r="VFA618" s="230"/>
      <c r="VFB618" s="230"/>
      <c r="VFC618" s="230"/>
      <c r="VFD618" s="230"/>
      <c r="VFE618" s="230"/>
      <c r="VFF618" s="230"/>
      <c r="VFG618" s="230"/>
      <c r="VFH618" s="230"/>
      <c r="VFI618" s="230"/>
      <c r="VFJ618" s="230"/>
      <c r="VFK618" s="230"/>
      <c r="VFL618" s="230"/>
      <c r="VFM618" s="230"/>
      <c r="VFN618" s="230"/>
      <c r="VFO618" s="230"/>
      <c r="VFP618" s="230"/>
      <c r="VFQ618" s="230"/>
      <c r="VFR618" s="230"/>
      <c r="VFS618" s="230"/>
      <c r="VFT618" s="230"/>
      <c r="VFU618" s="230"/>
      <c r="VFV618" s="230"/>
      <c r="VFW618" s="230"/>
      <c r="VFX618" s="230"/>
      <c r="VFY618" s="230"/>
      <c r="VFZ618" s="230"/>
      <c r="VGA618" s="230"/>
      <c r="VGB618" s="230"/>
      <c r="VGC618" s="230"/>
      <c r="VGD618" s="230"/>
      <c r="VGE618" s="230"/>
      <c r="VGF618" s="230"/>
      <c r="VGG618" s="230"/>
      <c r="VGH618" s="230"/>
      <c r="VGI618" s="230"/>
      <c r="VGJ618" s="230"/>
      <c r="VGK618" s="230"/>
      <c r="VGL618" s="230"/>
      <c r="VGM618" s="230"/>
      <c r="VGN618" s="230"/>
      <c r="VGO618" s="230"/>
      <c r="VGP618" s="230"/>
      <c r="VGQ618" s="230"/>
      <c r="VGR618" s="230"/>
      <c r="VGS618" s="230"/>
      <c r="VGT618" s="230"/>
      <c r="VGU618" s="230"/>
      <c r="VGV618" s="230"/>
      <c r="VGW618" s="230"/>
      <c r="VGX618" s="230"/>
      <c r="VGY618" s="230"/>
      <c r="VGZ618" s="230"/>
      <c r="VHA618" s="230"/>
      <c r="VHB618" s="230"/>
      <c r="VHC618" s="230"/>
      <c r="VHD618" s="230"/>
      <c r="VHE618" s="230"/>
      <c r="VHF618" s="230"/>
      <c r="VHG618" s="230"/>
      <c r="VHH618" s="230"/>
      <c r="VHI618" s="230"/>
      <c r="VHJ618" s="230"/>
      <c r="VHK618" s="230"/>
      <c r="VHL618" s="230"/>
      <c r="VHM618" s="230"/>
      <c r="VHN618" s="230"/>
      <c r="VHO618" s="230"/>
      <c r="VHP618" s="230"/>
      <c r="VHQ618" s="230"/>
      <c r="VHR618" s="230"/>
      <c r="VHS618" s="230"/>
      <c r="VHT618" s="230"/>
      <c r="VHU618" s="230"/>
      <c r="VHV618" s="230"/>
      <c r="VHW618" s="230"/>
      <c r="VHX618" s="230"/>
      <c r="VHY618" s="230"/>
      <c r="VHZ618" s="230"/>
      <c r="VIA618" s="230"/>
      <c r="VIB618" s="230"/>
      <c r="VIC618" s="230"/>
      <c r="VID618" s="230"/>
      <c r="VIE618" s="230"/>
      <c r="VIF618" s="230"/>
      <c r="VIG618" s="230"/>
      <c r="VIH618" s="230"/>
      <c r="VII618" s="230"/>
      <c r="VIJ618" s="230"/>
      <c r="VIK618" s="230"/>
      <c r="VIL618" s="230"/>
      <c r="VIM618" s="230"/>
      <c r="VIN618" s="230"/>
      <c r="VIO618" s="230"/>
      <c r="VIP618" s="230"/>
      <c r="VIQ618" s="230"/>
      <c r="VIR618" s="230"/>
      <c r="VIS618" s="230"/>
      <c r="VIT618" s="230"/>
      <c r="VIU618" s="230"/>
      <c r="VIV618" s="230"/>
      <c r="VIW618" s="230"/>
      <c r="VIX618" s="230"/>
      <c r="VIY618" s="230"/>
      <c r="VIZ618" s="230"/>
      <c r="VJA618" s="230"/>
      <c r="VJB618" s="230"/>
      <c r="VJC618" s="230"/>
      <c r="VJD618" s="230"/>
      <c r="VJE618" s="230"/>
      <c r="VJF618" s="230"/>
      <c r="VJG618" s="230"/>
      <c r="VJH618" s="230"/>
      <c r="VJI618" s="230"/>
      <c r="VJJ618" s="230"/>
      <c r="VJK618" s="230"/>
      <c r="VJL618" s="230"/>
      <c r="VJM618" s="230"/>
      <c r="VJN618" s="230"/>
      <c r="VJO618" s="230"/>
      <c r="VJP618" s="230"/>
      <c r="VJQ618" s="230"/>
      <c r="VJR618" s="230"/>
      <c r="VJS618" s="230"/>
      <c r="VJT618" s="230"/>
      <c r="VJU618" s="230"/>
      <c r="VJV618" s="230"/>
      <c r="VJW618" s="230"/>
      <c r="VJX618" s="230"/>
      <c r="VJY618" s="230"/>
      <c r="VJZ618" s="230"/>
      <c r="VKA618" s="230"/>
      <c r="VKB618" s="230"/>
      <c r="VKC618" s="230"/>
      <c r="VKD618" s="230"/>
      <c r="VKE618" s="230"/>
      <c r="VKF618" s="230"/>
      <c r="VKG618" s="230"/>
      <c r="VKH618" s="230"/>
      <c r="VKI618" s="230"/>
      <c r="VKJ618" s="230"/>
      <c r="VKK618" s="230"/>
      <c r="VKL618" s="230"/>
      <c r="VKM618" s="230"/>
      <c r="VKN618" s="230"/>
      <c r="VKO618" s="230"/>
      <c r="VKP618" s="230"/>
      <c r="VKQ618" s="230"/>
      <c r="VKR618" s="230"/>
      <c r="VKS618" s="230"/>
      <c r="VKT618" s="230"/>
      <c r="VKU618" s="230"/>
      <c r="VKV618" s="230"/>
      <c r="VKW618" s="230"/>
      <c r="VKX618" s="230"/>
      <c r="VKY618" s="230"/>
      <c r="VKZ618" s="230"/>
      <c r="VLA618" s="230"/>
      <c r="VLB618" s="230"/>
      <c r="VLC618" s="230"/>
      <c r="VLD618" s="230"/>
      <c r="VLE618" s="230"/>
      <c r="VLF618" s="230"/>
      <c r="VLG618" s="230"/>
      <c r="VLH618" s="230"/>
      <c r="VLI618" s="230"/>
      <c r="VLJ618" s="230"/>
      <c r="VLK618" s="230"/>
      <c r="VLL618" s="230"/>
      <c r="VLM618" s="230"/>
      <c r="VLN618" s="230"/>
      <c r="VLO618" s="230"/>
      <c r="VLP618" s="230"/>
      <c r="VLQ618" s="230"/>
      <c r="VLR618" s="230"/>
      <c r="VLS618" s="230"/>
      <c r="VLT618" s="230"/>
      <c r="VLU618" s="230"/>
      <c r="VLV618" s="230"/>
      <c r="VLW618" s="230"/>
      <c r="VLX618" s="230"/>
      <c r="VLY618" s="230"/>
      <c r="VLZ618" s="230"/>
      <c r="VMA618" s="230"/>
      <c r="VMB618" s="230"/>
      <c r="VMC618" s="230"/>
      <c r="VMD618" s="230"/>
      <c r="VME618" s="230"/>
      <c r="VMF618" s="230"/>
      <c r="VMG618" s="230"/>
      <c r="VMH618" s="230"/>
      <c r="VMI618" s="230"/>
      <c r="VMJ618" s="230"/>
      <c r="VMK618" s="230"/>
      <c r="VML618" s="230"/>
      <c r="VMM618" s="230"/>
      <c r="VMN618" s="230"/>
      <c r="VMO618" s="230"/>
      <c r="VMP618" s="230"/>
      <c r="VMQ618" s="230"/>
      <c r="VMR618" s="230"/>
      <c r="VMS618" s="230"/>
      <c r="VMT618" s="230"/>
      <c r="VMU618" s="230"/>
      <c r="VMV618" s="230"/>
      <c r="VMW618" s="230"/>
      <c r="VMX618" s="230"/>
      <c r="VMY618" s="230"/>
      <c r="VMZ618" s="230"/>
      <c r="VNA618" s="230"/>
      <c r="VNB618" s="230"/>
      <c r="VNC618" s="230"/>
      <c r="VND618" s="230"/>
      <c r="VNE618" s="230"/>
      <c r="VNF618" s="230"/>
      <c r="VNG618" s="230"/>
      <c r="VNH618" s="230"/>
      <c r="VNI618" s="230"/>
      <c r="VNJ618" s="230"/>
      <c r="VNK618" s="230"/>
      <c r="VNL618" s="230"/>
      <c r="VNM618" s="230"/>
      <c r="VNN618" s="230"/>
      <c r="VNO618" s="230"/>
      <c r="VNP618" s="230"/>
      <c r="VNQ618" s="230"/>
      <c r="VNR618" s="230"/>
      <c r="VNS618" s="230"/>
      <c r="VNT618" s="230"/>
      <c r="VNU618" s="230"/>
      <c r="VNV618" s="230"/>
      <c r="VNW618" s="230"/>
      <c r="VNX618" s="230"/>
      <c r="VNY618" s="230"/>
      <c r="VNZ618" s="230"/>
      <c r="VOA618" s="230"/>
      <c r="VOB618" s="230"/>
      <c r="VOC618" s="230"/>
      <c r="VOD618" s="230"/>
      <c r="VOE618" s="230"/>
      <c r="VOF618" s="230"/>
      <c r="VOG618" s="230"/>
      <c r="VOH618" s="230"/>
      <c r="VOI618" s="230"/>
      <c r="VOJ618" s="230"/>
      <c r="VOK618" s="230"/>
      <c r="VOL618" s="230"/>
      <c r="VOM618" s="230"/>
      <c r="VON618" s="230"/>
      <c r="VOO618" s="230"/>
      <c r="VOP618" s="230"/>
      <c r="VOQ618" s="230"/>
      <c r="VOR618" s="230"/>
      <c r="VOS618" s="230"/>
      <c r="VOT618" s="230"/>
      <c r="VOU618" s="230"/>
      <c r="VOV618" s="230"/>
      <c r="VOW618" s="230"/>
      <c r="VOX618" s="230"/>
      <c r="VOY618" s="230"/>
      <c r="VOZ618" s="230"/>
      <c r="VPA618" s="230"/>
      <c r="VPB618" s="230"/>
      <c r="VPC618" s="230"/>
      <c r="VPD618" s="230"/>
      <c r="VPE618" s="230"/>
      <c r="VPF618" s="230"/>
      <c r="VPG618" s="230"/>
      <c r="VPH618" s="230"/>
      <c r="VPI618" s="230"/>
      <c r="VPJ618" s="230"/>
      <c r="VPK618" s="230"/>
      <c r="VPL618" s="230"/>
      <c r="VPM618" s="230"/>
      <c r="VPN618" s="230"/>
      <c r="VPO618" s="230"/>
      <c r="VPP618" s="230"/>
      <c r="VPQ618" s="230"/>
      <c r="VPR618" s="230"/>
      <c r="VPS618" s="230"/>
      <c r="VPT618" s="230"/>
      <c r="VPU618" s="230"/>
      <c r="VPV618" s="230"/>
      <c r="VPW618" s="230"/>
      <c r="VPX618" s="230"/>
      <c r="VPY618" s="230"/>
      <c r="VPZ618" s="230"/>
      <c r="VQA618" s="230"/>
      <c r="VQB618" s="230"/>
      <c r="VQC618" s="230"/>
      <c r="VQD618" s="230"/>
      <c r="VQE618" s="230"/>
      <c r="VQF618" s="230"/>
      <c r="VQG618" s="230"/>
      <c r="VQH618" s="230"/>
      <c r="VQI618" s="230"/>
      <c r="VQJ618" s="230"/>
      <c r="VQK618" s="230"/>
      <c r="VQL618" s="230"/>
      <c r="VQM618" s="230"/>
      <c r="VQN618" s="230"/>
      <c r="VQO618" s="230"/>
      <c r="VQP618" s="230"/>
      <c r="VQQ618" s="230"/>
      <c r="VQR618" s="230"/>
      <c r="VQS618" s="230"/>
      <c r="VQT618" s="230"/>
      <c r="VQU618" s="230"/>
      <c r="VQV618" s="230"/>
      <c r="VQW618" s="230"/>
      <c r="VQX618" s="230"/>
      <c r="VQY618" s="230"/>
      <c r="VQZ618" s="230"/>
      <c r="VRA618" s="230"/>
      <c r="VRB618" s="230"/>
      <c r="VRC618" s="230"/>
      <c r="VRD618" s="230"/>
      <c r="VRE618" s="230"/>
      <c r="VRF618" s="230"/>
      <c r="VRG618" s="230"/>
      <c r="VRH618" s="230"/>
      <c r="VRI618" s="230"/>
      <c r="VRJ618" s="230"/>
      <c r="VRK618" s="230"/>
      <c r="VRL618" s="230"/>
      <c r="VRM618" s="230"/>
      <c r="VRN618" s="230"/>
      <c r="VRO618" s="230"/>
      <c r="VRP618" s="230"/>
      <c r="VRQ618" s="230"/>
      <c r="VRR618" s="230"/>
      <c r="VRS618" s="230"/>
      <c r="VRT618" s="230"/>
      <c r="VRU618" s="230"/>
      <c r="VRV618" s="230"/>
      <c r="VRW618" s="230"/>
      <c r="VRX618" s="230"/>
      <c r="VRY618" s="230"/>
      <c r="VRZ618" s="230"/>
      <c r="VSA618" s="230"/>
      <c r="VSB618" s="230"/>
      <c r="VSC618" s="230"/>
      <c r="VSD618" s="230"/>
      <c r="VSE618" s="230"/>
      <c r="VSF618" s="230"/>
      <c r="VSG618" s="230"/>
      <c r="VSH618" s="230"/>
      <c r="VSI618" s="230"/>
      <c r="VSJ618" s="230"/>
      <c r="VSK618" s="230"/>
      <c r="VSL618" s="230"/>
      <c r="VSM618" s="230"/>
      <c r="VSN618" s="230"/>
      <c r="VSO618" s="230"/>
      <c r="VSP618" s="230"/>
      <c r="VSQ618" s="230"/>
      <c r="VSR618" s="230"/>
      <c r="VSS618" s="230"/>
      <c r="VST618" s="230"/>
      <c r="VSU618" s="230"/>
      <c r="VSV618" s="230"/>
      <c r="VSW618" s="230"/>
      <c r="VSX618" s="230"/>
      <c r="VSY618" s="230"/>
      <c r="VSZ618" s="230"/>
      <c r="VTA618" s="230"/>
      <c r="VTB618" s="230"/>
      <c r="VTC618" s="230"/>
      <c r="VTD618" s="230"/>
      <c r="VTE618" s="230"/>
      <c r="VTF618" s="230"/>
      <c r="VTG618" s="230"/>
      <c r="VTH618" s="230"/>
      <c r="VTI618" s="230"/>
      <c r="VTJ618" s="230"/>
      <c r="VTK618" s="230"/>
      <c r="VTL618" s="230"/>
      <c r="VTM618" s="230"/>
      <c r="VTN618" s="230"/>
      <c r="VTO618" s="230"/>
      <c r="VTP618" s="230"/>
      <c r="VTQ618" s="230"/>
      <c r="VTR618" s="230"/>
      <c r="VTS618" s="230"/>
      <c r="VTT618" s="230"/>
      <c r="VTU618" s="230"/>
      <c r="VTV618" s="230"/>
      <c r="VTW618" s="230"/>
      <c r="VTX618" s="230"/>
      <c r="VTY618" s="230"/>
      <c r="VTZ618" s="230"/>
      <c r="VUA618" s="230"/>
      <c r="VUB618" s="230"/>
      <c r="VUC618" s="230"/>
      <c r="VUD618" s="230"/>
      <c r="VUE618" s="230"/>
      <c r="VUF618" s="230"/>
      <c r="VUG618" s="230"/>
      <c r="VUH618" s="230"/>
      <c r="VUI618" s="230"/>
      <c r="VUJ618" s="230"/>
      <c r="VUK618" s="230"/>
      <c r="VUL618" s="230"/>
      <c r="VUM618" s="230"/>
      <c r="VUN618" s="230"/>
      <c r="VUO618" s="230"/>
      <c r="VUP618" s="230"/>
      <c r="VUQ618" s="230"/>
      <c r="VUR618" s="230"/>
      <c r="VUS618" s="230"/>
      <c r="VUT618" s="230"/>
      <c r="VUU618" s="230"/>
      <c r="VUV618" s="230"/>
      <c r="VUW618" s="230"/>
      <c r="VUX618" s="230"/>
      <c r="VUY618" s="230"/>
      <c r="VUZ618" s="230"/>
      <c r="VVA618" s="230"/>
      <c r="VVB618" s="230"/>
      <c r="VVC618" s="230"/>
      <c r="VVD618" s="230"/>
      <c r="VVE618" s="230"/>
      <c r="VVF618" s="230"/>
      <c r="VVG618" s="230"/>
      <c r="VVH618" s="230"/>
      <c r="VVI618" s="230"/>
      <c r="VVJ618" s="230"/>
      <c r="VVK618" s="230"/>
      <c r="VVL618" s="230"/>
      <c r="VVM618" s="230"/>
      <c r="VVN618" s="230"/>
      <c r="VVO618" s="230"/>
      <c r="VVP618" s="230"/>
      <c r="VVQ618" s="230"/>
      <c r="VVR618" s="230"/>
      <c r="VVS618" s="230"/>
      <c r="VVT618" s="230"/>
      <c r="VVU618" s="230"/>
      <c r="VVV618" s="230"/>
      <c r="VVW618" s="230"/>
      <c r="VVX618" s="230"/>
      <c r="VVY618" s="230"/>
      <c r="VVZ618" s="230"/>
      <c r="VWA618" s="230"/>
      <c r="VWB618" s="230"/>
      <c r="VWC618" s="230"/>
      <c r="VWD618" s="230"/>
      <c r="VWE618" s="230"/>
      <c r="VWF618" s="230"/>
      <c r="VWG618" s="230"/>
      <c r="VWH618" s="230"/>
      <c r="VWI618" s="230"/>
      <c r="VWJ618" s="230"/>
      <c r="VWK618" s="230"/>
      <c r="VWL618" s="230"/>
      <c r="VWM618" s="230"/>
      <c r="VWN618" s="230"/>
      <c r="VWO618" s="230"/>
      <c r="VWP618" s="230"/>
      <c r="VWQ618" s="230"/>
      <c r="VWR618" s="230"/>
      <c r="VWS618" s="230"/>
      <c r="VWT618" s="230"/>
      <c r="VWU618" s="230"/>
      <c r="VWV618" s="230"/>
      <c r="VWW618" s="230"/>
      <c r="VWX618" s="230"/>
      <c r="VWY618" s="230"/>
      <c r="VWZ618" s="230"/>
      <c r="VXA618" s="230"/>
      <c r="VXB618" s="230"/>
      <c r="VXC618" s="230"/>
      <c r="VXD618" s="230"/>
      <c r="VXE618" s="230"/>
      <c r="VXF618" s="230"/>
      <c r="VXG618" s="230"/>
      <c r="VXH618" s="230"/>
      <c r="VXI618" s="230"/>
      <c r="VXJ618" s="230"/>
      <c r="VXK618" s="230"/>
      <c r="VXL618" s="230"/>
      <c r="VXM618" s="230"/>
      <c r="VXN618" s="230"/>
      <c r="VXO618" s="230"/>
      <c r="VXP618" s="230"/>
      <c r="VXQ618" s="230"/>
      <c r="VXR618" s="230"/>
      <c r="VXS618" s="230"/>
      <c r="VXT618" s="230"/>
      <c r="VXU618" s="230"/>
      <c r="VXV618" s="230"/>
      <c r="VXW618" s="230"/>
      <c r="VXX618" s="230"/>
      <c r="VXY618" s="230"/>
      <c r="VXZ618" s="230"/>
      <c r="VYA618" s="230"/>
      <c r="VYB618" s="230"/>
      <c r="VYC618" s="230"/>
      <c r="VYD618" s="230"/>
      <c r="VYE618" s="230"/>
      <c r="VYF618" s="230"/>
      <c r="VYG618" s="230"/>
      <c r="VYH618" s="230"/>
      <c r="VYI618" s="230"/>
      <c r="VYJ618" s="230"/>
      <c r="VYK618" s="230"/>
      <c r="VYL618" s="230"/>
      <c r="VYM618" s="230"/>
      <c r="VYN618" s="230"/>
      <c r="VYO618" s="230"/>
      <c r="VYP618" s="230"/>
      <c r="VYQ618" s="230"/>
      <c r="VYR618" s="230"/>
      <c r="VYS618" s="230"/>
      <c r="VYT618" s="230"/>
      <c r="VYU618" s="230"/>
      <c r="VYV618" s="230"/>
      <c r="VYW618" s="230"/>
      <c r="VYX618" s="230"/>
      <c r="VYY618" s="230"/>
      <c r="VYZ618" s="230"/>
      <c r="VZA618" s="230"/>
      <c r="VZB618" s="230"/>
      <c r="VZC618" s="230"/>
      <c r="VZD618" s="230"/>
      <c r="VZE618" s="230"/>
      <c r="VZF618" s="230"/>
      <c r="VZG618" s="230"/>
      <c r="VZH618" s="230"/>
      <c r="VZI618" s="230"/>
      <c r="VZJ618" s="230"/>
      <c r="VZK618" s="230"/>
      <c r="VZL618" s="230"/>
      <c r="VZM618" s="230"/>
      <c r="VZN618" s="230"/>
      <c r="VZO618" s="230"/>
      <c r="VZP618" s="230"/>
      <c r="VZQ618" s="230"/>
      <c r="VZR618" s="230"/>
      <c r="VZS618" s="230"/>
      <c r="VZT618" s="230"/>
      <c r="VZU618" s="230"/>
      <c r="VZV618" s="230"/>
      <c r="VZW618" s="230"/>
      <c r="VZX618" s="230"/>
      <c r="VZY618" s="230"/>
      <c r="VZZ618" s="230"/>
      <c r="WAA618" s="230"/>
      <c r="WAB618" s="230"/>
      <c r="WAC618" s="230"/>
      <c r="WAD618" s="230"/>
      <c r="WAE618" s="230"/>
      <c r="WAF618" s="230"/>
      <c r="WAG618" s="230"/>
      <c r="WAH618" s="230"/>
      <c r="WAI618" s="230"/>
      <c r="WAJ618" s="230"/>
      <c r="WAK618" s="230"/>
      <c r="WAL618" s="230"/>
      <c r="WAM618" s="230"/>
      <c r="WAN618" s="230"/>
      <c r="WAO618" s="230"/>
      <c r="WAP618" s="230"/>
      <c r="WAQ618" s="230"/>
      <c r="WAR618" s="230"/>
      <c r="WAS618" s="230"/>
      <c r="WAT618" s="230"/>
      <c r="WAU618" s="230"/>
      <c r="WAV618" s="230"/>
      <c r="WAW618" s="230"/>
      <c r="WAX618" s="230"/>
      <c r="WAY618" s="230"/>
      <c r="WAZ618" s="230"/>
      <c r="WBA618" s="230"/>
      <c r="WBB618" s="230"/>
      <c r="WBC618" s="230"/>
      <c r="WBD618" s="230"/>
      <c r="WBE618" s="230"/>
      <c r="WBF618" s="230"/>
      <c r="WBG618" s="230"/>
      <c r="WBH618" s="230"/>
      <c r="WBI618" s="230"/>
      <c r="WBJ618" s="230"/>
      <c r="WBK618" s="230"/>
      <c r="WBL618" s="230"/>
      <c r="WBM618" s="230"/>
      <c r="WBN618" s="230"/>
      <c r="WBO618" s="230"/>
      <c r="WBP618" s="230"/>
      <c r="WBQ618" s="230"/>
      <c r="WBR618" s="230"/>
      <c r="WBS618" s="230"/>
      <c r="WBT618" s="230"/>
      <c r="WBU618" s="230"/>
      <c r="WBV618" s="230"/>
      <c r="WBW618" s="230"/>
      <c r="WBX618" s="230"/>
      <c r="WBY618" s="230"/>
      <c r="WBZ618" s="230"/>
      <c r="WCA618" s="230"/>
      <c r="WCB618" s="230"/>
      <c r="WCC618" s="230"/>
      <c r="WCD618" s="230"/>
      <c r="WCE618" s="230"/>
      <c r="WCF618" s="230"/>
      <c r="WCG618" s="230"/>
      <c r="WCH618" s="230"/>
      <c r="WCI618" s="230"/>
      <c r="WCJ618" s="230"/>
      <c r="WCK618" s="230"/>
      <c r="WCL618" s="230"/>
      <c r="WCM618" s="230"/>
      <c r="WCN618" s="230"/>
      <c r="WCO618" s="230"/>
      <c r="WCP618" s="230"/>
      <c r="WCQ618" s="230"/>
      <c r="WCR618" s="230"/>
      <c r="WCS618" s="230"/>
      <c r="WCT618" s="230"/>
      <c r="WCU618" s="230"/>
      <c r="WCV618" s="230"/>
      <c r="WCW618" s="230"/>
      <c r="WCX618" s="230"/>
      <c r="WCY618" s="230"/>
      <c r="WCZ618" s="230"/>
      <c r="WDA618" s="230"/>
      <c r="WDB618" s="230"/>
      <c r="WDC618" s="230"/>
      <c r="WDD618" s="230"/>
      <c r="WDE618" s="230"/>
      <c r="WDF618" s="230"/>
      <c r="WDG618" s="230"/>
      <c r="WDH618" s="230"/>
      <c r="WDI618" s="230"/>
      <c r="WDJ618" s="230"/>
      <c r="WDK618" s="230"/>
      <c r="WDL618" s="230"/>
      <c r="WDM618" s="230"/>
      <c r="WDN618" s="230"/>
      <c r="WDO618" s="230"/>
      <c r="WDP618" s="230"/>
      <c r="WDQ618" s="230"/>
      <c r="WDR618" s="230"/>
      <c r="WDS618" s="230"/>
      <c r="WDT618" s="230"/>
      <c r="WDU618" s="230"/>
      <c r="WDV618" s="230"/>
      <c r="WDW618" s="230"/>
      <c r="WDX618" s="230"/>
      <c r="WDY618" s="230"/>
      <c r="WDZ618" s="230"/>
      <c r="WEA618" s="230"/>
      <c r="WEB618" s="230"/>
      <c r="WEC618" s="230"/>
      <c r="WED618" s="230"/>
      <c r="WEE618" s="230"/>
      <c r="WEF618" s="230"/>
      <c r="WEG618" s="230"/>
      <c r="WEH618" s="230"/>
      <c r="WEI618" s="230"/>
      <c r="WEJ618" s="230"/>
      <c r="WEK618" s="230"/>
      <c r="WEL618" s="230"/>
      <c r="WEM618" s="230"/>
      <c r="WEN618" s="230"/>
      <c r="WEO618" s="230"/>
      <c r="WEP618" s="230"/>
      <c r="WEQ618" s="230"/>
      <c r="WER618" s="230"/>
      <c r="WES618" s="230"/>
      <c r="WET618" s="230"/>
      <c r="WEU618" s="230"/>
      <c r="WEV618" s="230"/>
      <c r="WEW618" s="230"/>
      <c r="WEX618" s="230"/>
      <c r="WEY618" s="230"/>
      <c r="WEZ618" s="230"/>
      <c r="WFA618" s="230"/>
      <c r="WFB618" s="230"/>
      <c r="WFC618" s="230"/>
      <c r="WFD618" s="230"/>
      <c r="WFE618" s="230"/>
      <c r="WFF618" s="230"/>
      <c r="WFG618" s="230"/>
      <c r="WFH618" s="230"/>
      <c r="WFI618" s="230"/>
      <c r="WFJ618" s="230"/>
      <c r="WFK618" s="230"/>
      <c r="WFL618" s="230"/>
      <c r="WFM618" s="230"/>
      <c r="WFN618" s="230"/>
      <c r="WFO618" s="230"/>
      <c r="WFP618" s="230"/>
      <c r="WFQ618" s="230"/>
      <c r="WFR618" s="230"/>
      <c r="WFS618" s="230"/>
      <c r="WFT618" s="230"/>
      <c r="WFU618" s="230"/>
      <c r="WFV618" s="230"/>
      <c r="WFW618" s="230"/>
      <c r="WFX618" s="230"/>
      <c r="WFY618" s="230"/>
      <c r="WFZ618" s="230"/>
      <c r="WGA618" s="230"/>
      <c r="WGB618" s="230"/>
      <c r="WGC618" s="230"/>
      <c r="WGD618" s="230"/>
      <c r="WGE618" s="230"/>
      <c r="WGF618" s="230"/>
      <c r="WGG618" s="230"/>
      <c r="WGH618" s="230"/>
      <c r="WGI618" s="230"/>
      <c r="WGJ618" s="230"/>
      <c r="WGK618" s="230"/>
      <c r="WGL618" s="230"/>
      <c r="WGM618" s="230"/>
      <c r="WGN618" s="230"/>
      <c r="WGO618" s="230"/>
      <c r="WGP618" s="230"/>
      <c r="WGQ618" s="230"/>
      <c r="WGR618" s="230"/>
      <c r="WGS618" s="230"/>
      <c r="WGT618" s="230"/>
      <c r="WGU618" s="230"/>
      <c r="WGV618" s="230"/>
      <c r="WGW618" s="230"/>
      <c r="WGX618" s="230"/>
      <c r="WGY618" s="230"/>
      <c r="WGZ618" s="230"/>
      <c r="WHA618" s="230"/>
      <c r="WHB618" s="230"/>
      <c r="WHC618" s="230"/>
      <c r="WHD618" s="230"/>
      <c r="WHE618" s="230"/>
      <c r="WHF618" s="230"/>
      <c r="WHG618" s="230"/>
      <c r="WHH618" s="230"/>
      <c r="WHI618" s="230"/>
      <c r="WHJ618" s="230"/>
      <c r="WHK618" s="230"/>
      <c r="WHL618" s="230"/>
      <c r="WHM618" s="230"/>
      <c r="WHN618" s="230"/>
      <c r="WHO618" s="230"/>
      <c r="WHP618" s="230"/>
      <c r="WHQ618" s="230"/>
      <c r="WHR618" s="230"/>
      <c r="WHS618" s="230"/>
      <c r="WHT618" s="230"/>
      <c r="WHU618" s="230"/>
      <c r="WHV618" s="230"/>
      <c r="WHW618" s="230"/>
      <c r="WHX618" s="230"/>
      <c r="WHY618" s="230"/>
      <c r="WHZ618" s="230"/>
      <c r="WIA618" s="230"/>
      <c r="WIB618" s="230"/>
      <c r="WIC618" s="230"/>
      <c r="WID618" s="230"/>
      <c r="WIE618" s="230"/>
      <c r="WIF618" s="230"/>
      <c r="WIG618" s="230"/>
      <c r="WIH618" s="230"/>
      <c r="WII618" s="230"/>
      <c r="WIJ618" s="230"/>
      <c r="WIK618" s="230"/>
      <c r="WIL618" s="230"/>
      <c r="WIM618" s="230"/>
      <c r="WIN618" s="230"/>
      <c r="WIO618" s="230"/>
      <c r="WIP618" s="230"/>
      <c r="WIQ618" s="230"/>
      <c r="WIR618" s="230"/>
      <c r="WIS618" s="230"/>
      <c r="WIT618" s="230"/>
      <c r="WIU618" s="230"/>
      <c r="WIV618" s="230"/>
      <c r="WIW618" s="230"/>
      <c r="WIX618" s="230"/>
      <c r="WIY618" s="230"/>
      <c r="WIZ618" s="230"/>
      <c r="WJA618" s="230"/>
      <c r="WJB618" s="230"/>
      <c r="WJC618" s="230"/>
      <c r="WJD618" s="230"/>
      <c r="WJE618" s="230"/>
      <c r="WJF618" s="230"/>
      <c r="WJG618" s="230"/>
      <c r="WJH618" s="230"/>
      <c r="WJI618" s="230"/>
      <c r="WJJ618" s="230"/>
      <c r="WJK618" s="230"/>
      <c r="WJL618" s="230"/>
      <c r="WJM618" s="230"/>
      <c r="WJN618" s="230"/>
      <c r="WJO618" s="230"/>
      <c r="WJP618" s="230"/>
      <c r="WJQ618" s="230"/>
      <c r="WJR618" s="230"/>
      <c r="WJS618" s="230"/>
      <c r="WJT618" s="230"/>
      <c r="WJU618" s="230"/>
      <c r="WJV618" s="230"/>
      <c r="WJW618" s="230"/>
      <c r="WJX618" s="230"/>
      <c r="WJY618" s="230"/>
      <c r="WJZ618" s="230"/>
      <c r="WKA618" s="230"/>
      <c r="WKB618" s="230"/>
      <c r="WKC618" s="230"/>
      <c r="WKD618" s="230"/>
      <c r="WKE618" s="230"/>
      <c r="WKF618" s="230"/>
      <c r="WKG618" s="230"/>
      <c r="WKH618" s="230"/>
      <c r="WKI618" s="230"/>
      <c r="WKJ618" s="230"/>
      <c r="WKK618" s="230"/>
      <c r="WKL618" s="230"/>
      <c r="WKM618" s="230"/>
      <c r="WKN618" s="230"/>
      <c r="WKO618" s="230"/>
      <c r="WKP618" s="230"/>
      <c r="WKQ618" s="230"/>
      <c r="WKR618" s="230"/>
      <c r="WKS618" s="230"/>
      <c r="WKT618" s="230"/>
      <c r="WKU618" s="230"/>
      <c r="WKV618" s="230"/>
      <c r="WKW618" s="230"/>
      <c r="WKX618" s="230"/>
      <c r="WKY618" s="230"/>
      <c r="WKZ618" s="230"/>
      <c r="WLA618" s="230"/>
      <c r="WLB618" s="230"/>
      <c r="WLC618" s="230"/>
      <c r="WLD618" s="230"/>
      <c r="WLE618" s="230"/>
      <c r="WLF618" s="230"/>
      <c r="WLG618" s="230"/>
      <c r="WLH618" s="230"/>
      <c r="WLI618" s="230"/>
      <c r="WLJ618" s="230"/>
      <c r="WLK618" s="230"/>
      <c r="WLL618" s="230"/>
      <c r="WLM618" s="230"/>
      <c r="WLN618" s="230"/>
      <c r="WLO618" s="230"/>
      <c r="WLP618" s="230"/>
      <c r="WLQ618" s="230"/>
      <c r="WLR618" s="230"/>
      <c r="WLS618" s="230"/>
      <c r="WLT618" s="230"/>
      <c r="WLU618" s="230"/>
      <c r="WLV618" s="230"/>
      <c r="WLW618" s="230"/>
      <c r="WLX618" s="230"/>
      <c r="WLY618" s="230"/>
      <c r="WLZ618" s="230"/>
      <c r="WMA618" s="230"/>
      <c r="WMB618" s="230"/>
      <c r="WMC618" s="230"/>
      <c r="WMD618" s="230"/>
      <c r="WME618" s="230"/>
      <c r="WMF618" s="230"/>
      <c r="WMG618" s="230"/>
      <c r="WMH618" s="230"/>
      <c r="WMI618" s="230"/>
      <c r="WMJ618" s="230"/>
      <c r="WMK618" s="230"/>
      <c r="WML618" s="230"/>
      <c r="WMM618" s="230"/>
      <c r="WMN618" s="230"/>
      <c r="WMO618" s="230"/>
      <c r="WMP618" s="230"/>
      <c r="WMQ618" s="230"/>
      <c r="WMR618" s="230"/>
      <c r="WMS618" s="230"/>
      <c r="WMT618" s="230"/>
      <c r="WMU618" s="230"/>
      <c r="WMV618" s="230"/>
      <c r="WMW618" s="230"/>
      <c r="WMX618" s="230"/>
      <c r="WMY618" s="230"/>
      <c r="WMZ618" s="230"/>
      <c r="WNA618" s="230"/>
      <c r="WNB618" s="230"/>
      <c r="WNC618" s="230"/>
      <c r="WND618" s="230"/>
      <c r="WNE618" s="230"/>
      <c r="WNF618" s="230"/>
      <c r="WNG618" s="230"/>
      <c r="WNH618" s="230"/>
      <c r="WNI618" s="230"/>
      <c r="WNJ618" s="230"/>
      <c r="WNK618" s="230"/>
      <c r="WNL618" s="230"/>
      <c r="WNM618" s="230"/>
      <c r="WNN618" s="230"/>
      <c r="WNO618" s="230"/>
      <c r="WNP618" s="230"/>
      <c r="WNQ618" s="230"/>
      <c r="WNR618" s="230"/>
      <c r="WNS618" s="230"/>
      <c r="WNT618" s="230"/>
      <c r="WNU618" s="230"/>
      <c r="WNV618" s="230"/>
      <c r="WNW618" s="230"/>
      <c r="WNX618" s="230"/>
      <c r="WNY618" s="230"/>
      <c r="WNZ618" s="230"/>
      <c r="WOA618" s="230"/>
      <c r="WOB618" s="230"/>
      <c r="WOC618" s="230"/>
      <c r="WOD618" s="230"/>
      <c r="WOE618" s="230"/>
      <c r="WOF618" s="230"/>
      <c r="WOG618" s="230"/>
      <c r="WOH618" s="230"/>
      <c r="WOI618" s="230"/>
      <c r="WOJ618" s="230"/>
      <c r="WOK618" s="230"/>
      <c r="WOL618" s="230"/>
      <c r="WOM618" s="230"/>
      <c r="WON618" s="230"/>
      <c r="WOO618" s="230"/>
      <c r="WOP618" s="230"/>
      <c r="WOQ618" s="230"/>
      <c r="WOR618" s="230"/>
      <c r="WOS618" s="230"/>
      <c r="WOT618" s="230"/>
      <c r="WOU618" s="230"/>
      <c r="WOV618" s="230"/>
      <c r="WOW618" s="230"/>
      <c r="WOX618" s="230"/>
      <c r="WOY618" s="230"/>
      <c r="WOZ618" s="230"/>
      <c r="WPA618" s="230"/>
      <c r="WPB618" s="230"/>
      <c r="WPC618" s="230"/>
      <c r="WPD618" s="230"/>
      <c r="WPE618" s="230"/>
      <c r="WPF618" s="230"/>
      <c r="WPG618" s="230"/>
      <c r="WPH618" s="230"/>
      <c r="WPI618" s="230"/>
      <c r="WPJ618" s="230"/>
      <c r="WPK618" s="230"/>
      <c r="WPL618" s="230"/>
      <c r="WPM618" s="230"/>
      <c r="WPN618" s="230"/>
      <c r="WPO618" s="230"/>
      <c r="WPP618" s="230"/>
      <c r="WPQ618" s="230"/>
      <c r="WPR618" s="230"/>
      <c r="WPS618" s="230"/>
      <c r="WPT618" s="230"/>
      <c r="WPU618" s="230"/>
      <c r="WPV618" s="230"/>
      <c r="WPW618" s="230"/>
      <c r="WPX618" s="230"/>
      <c r="WPY618" s="230"/>
      <c r="WPZ618" s="230"/>
      <c r="WQA618" s="230"/>
      <c r="WQB618" s="230"/>
      <c r="WQC618" s="230"/>
      <c r="WQD618" s="230"/>
      <c r="WQE618" s="230"/>
      <c r="WQF618" s="230"/>
      <c r="WQG618" s="230"/>
      <c r="WQH618" s="230"/>
      <c r="WQI618" s="230"/>
      <c r="WQJ618" s="230"/>
      <c r="WQK618" s="230"/>
      <c r="WQL618" s="230"/>
      <c r="WQM618" s="230"/>
      <c r="WQN618" s="230"/>
      <c r="WQO618" s="230"/>
      <c r="WQP618" s="230"/>
      <c r="WQQ618" s="230"/>
      <c r="WQR618" s="230"/>
      <c r="WQS618" s="230"/>
      <c r="WQT618" s="230"/>
      <c r="WQU618" s="230"/>
      <c r="WQV618" s="230"/>
      <c r="WQW618" s="230"/>
      <c r="WQX618" s="230"/>
      <c r="WQY618" s="230"/>
      <c r="WQZ618" s="230"/>
      <c r="WRA618" s="230"/>
      <c r="WRB618" s="230"/>
      <c r="WRC618" s="230"/>
      <c r="WRD618" s="230"/>
      <c r="WRE618" s="230"/>
      <c r="WRF618" s="230"/>
      <c r="WRG618" s="230"/>
      <c r="WRH618" s="230"/>
      <c r="WRI618" s="230"/>
      <c r="WRJ618" s="230"/>
      <c r="WRK618" s="230"/>
      <c r="WRL618" s="230"/>
      <c r="WRM618" s="230"/>
      <c r="WRN618" s="230"/>
      <c r="WRO618" s="230"/>
      <c r="WRP618" s="230"/>
      <c r="WRQ618" s="230"/>
      <c r="WRR618" s="230"/>
      <c r="WRS618" s="230"/>
      <c r="WRT618" s="230"/>
      <c r="WRU618" s="230"/>
      <c r="WRV618" s="230"/>
      <c r="WRW618" s="230"/>
      <c r="WRX618" s="230"/>
      <c r="WRY618" s="230"/>
      <c r="WRZ618" s="230"/>
      <c r="WSA618" s="230"/>
      <c r="WSB618" s="230"/>
      <c r="WSC618" s="230"/>
      <c r="WSD618" s="230"/>
      <c r="WSE618" s="230"/>
      <c r="WSF618" s="230"/>
      <c r="WSG618" s="230"/>
      <c r="WSH618" s="230"/>
      <c r="WSI618" s="230"/>
      <c r="WSJ618" s="230"/>
      <c r="WSK618" s="230"/>
      <c r="WSL618" s="230"/>
      <c r="WSM618" s="230"/>
      <c r="WSN618" s="230"/>
      <c r="WSO618" s="230"/>
      <c r="WSP618" s="230"/>
      <c r="WSQ618" s="230"/>
      <c r="WSR618" s="230"/>
      <c r="WSS618" s="230"/>
      <c r="WST618" s="230"/>
      <c r="WSU618" s="230"/>
      <c r="WSV618" s="230"/>
      <c r="WSW618" s="230"/>
      <c r="WSX618" s="230"/>
      <c r="WSY618" s="230"/>
      <c r="WSZ618" s="230"/>
      <c r="WTA618" s="230"/>
      <c r="WTB618" s="230"/>
      <c r="WTC618" s="230"/>
      <c r="WTD618" s="230"/>
      <c r="WTE618" s="230"/>
      <c r="WTF618" s="230"/>
      <c r="WTG618" s="230"/>
      <c r="WTH618" s="230"/>
      <c r="WTI618" s="230"/>
      <c r="WTJ618" s="230"/>
      <c r="WTK618" s="230"/>
      <c r="WTL618" s="230"/>
      <c r="WTM618" s="230"/>
      <c r="WTN618" s="230"/>
      <c r="WTO618" s="230"/>
      <c r="WTP618" s="230"/>
      <c r="WTQ618" s="230"/>
      <c r="WTR618" s="230"/>
      <c r="WTS618" s="230"/>
      <c r="WTT618" s="230"/>
      <c r="WTU618" s="230"/>
      <c r="WTV618" s="230"/>
      <c r="WTW618" s="230"/>
      <c r="WTX618" s="230"/>
      <c r="WTY618" s="230"/>
      <c r="WTZ618" s="230"/>
      <c r="WUA618" s="230"/>
      <c r="WUB618" s="230"/>
      <c r="WUC618" s="230"/>
      <c r="WUD618" s="230"/>
      <c r="WUE618" s="230"/>
      <c r="WUF618" s="230"/>
      <c r="WUG618" s="230"/>
      <c r="WUH618" s="230"/>
      <c r="WUI618" s="230"/>
      <c r="WUJ618" s="230"/>
      <c r="WUK618" s="230"/>
      <c r="WUL618" s="230"/>
      <c r="WUM618" s="230"/>
      <c r="WUN618" s="230"/>
      <c r="WUO618" s="230"/>
      <c r="WUP618" s="230"/>
      <c r="WUQ618" s="230"/>
      <c r="WUR618" s="230"/>
      <c r="WUS618" s="230"/>
      <c r="WUT618" s="230"/>
      <c r="WUU618" s="230"/>
      <c r="WUV618" s="230"/>
      <c r="WUW618" s="230"/>
      <c r="WUX618" s="230"/>
      <c r="WUY618" s="230"/>
      <c r="WUZ618" s="230"/>
      <c r="WVA618" s="230"/>
      <c r="WVB618" s="230"/>
      <c r="WVC618" s="230"/>
      <c r="WVD618" s="230"/>
      <c r="WVE618" s="230"/>
      <c r="WVF618" s="230"/>
      <c r="WVG618" s="230"/>
      <c r="WVH618" s="230"/>
      <c r="WVI618" s="230"/>
      <c r="WVJ618" s="230"/>
      <c r="WVK618" s="230"/>
      <c r="WVL618" s="230"/>
      <c r="WVM618" s="230"/>
      <c r="WVN618" s="230"/>
      <c r="WVO618" s="230"/>
      <c r="WVP618" s="230"/>
      <c r="WVQ618" s="230"/>
      <c r="WVR618" s="230"/>
      <c r="WVS618" s="230"/>
      <c r="WVT618" s="230"/>
      <c r="WVU618" s="230"/>
      <c r="WVV618" s="230"/>
      <c r="WVW618" s="230"/>
      <c r="WVX618" s="230"/>
      <c r="WVY618" s="230"/>
      <c r="WVZ618" s="230"/>
      <c r="WWA618" s="230"/>
      <c r="WWB618" s="230"/>
      <c r="WWC618" s="230"/>
      <c r="WWD618" s="230"/>
      <c r="WWE618" s="230"/>
      <c r="WWF618" s="230"/>
      <c r="WWG618" s="230"/>
      <c r="WWH618" s="230"/>
      <c r="WWI618" s="230"/>
      <c r="WWJ618" s="230"/>
      <c r="WWK618" s="230"/>
      <c r="WWL618" s="230"/>
      <c r="WWM618" s="230"/>
      <c r="WWN618" s="230"/>
      <c r="WWO618" s="230"/>
      <c r="WWP618" s="230"/>
      <c r="WWQ618" s="230"/>
      <c r="WWR618" s="230"/>
      <c r="WWS618" s="230"/>
      <c r="WWT618" s="230"/>
      <c r="WWU618" s="230"/>
      <c r="WWV618" s="230"/>
      <c r="WWW618" s="230"/>
      <c r="WWX618" s="230"/>
      <c r="WWY618" s="230"/>
      <c r="WWZ618" s="230"/>
      <c r="WXA618" s="230"/>
      <c r="WXB618" s="230"/>
      <c r="WXC618" s="230"/>
      <c r="WXD618" s="230"/>
      <c r="WXE618" s="230"/>
      <c r="WXF618" s="230"/>
      <c r="WXG618" s="230"/>
      <c r="WXH618" s="230"/>
      <c r="WXI618" s="230"/>
      <c r="WXJ618" s="230"/>
      <c r="WXK618" s="230"/>
      <c r="WXL618" s="230"/>
      <c r="WXM618" s="230"/>
      <c r="WXN618" s="230"/>
      <c r="WXO618" s="230"/>
      <c r="WXP618" s="230"/>
      <c r="WXQ618" s="230"/>
      <c r="WXR618" s="230"/>
      <c r="WXS618" s="230"/>
      <c r="WXT618" s="230"/>
      <c r="WXU618" s="230"/>
      <c r="WXV618" s="230"/>
      <c r="WXW618" s="230"/>
      <c r="WXX618" s="230"/>
      <c r="WXY618" s="230"/>
      <c r="WXZ618" s="230"/>
      <c r="WYA618" s="230"/>
      <c r="WYB618" s="230"/>
      <c r="WYC618" s="230"/>
      <c r="WYD618" s="230"/>
      <c r="WYE618" s="230"/>
      <c r="WYF618" s="230"/>
      <c r="WYG618" s="230"/>
      <c r="WYH618" s="230"/>
      <c r="WYI618" s="230"/>
      <c r="WYJ618" s="230"/>
      <c r="WYK618" s="230"/>
      <c r="WYL618" s="230"/>
      <c r="WYM618" s="230"/>
      <c r="WYN618" s="230"/>
      <c r="WYO618" s="230"/>
      <c r="WYP618" s="230"/>
      <c r="WYQ618" s="230"/>
      <c r="WYR618" s="230"/>
      <c r="WYS618" s="230"/>
      <c r="WYT618" s="230"/>
      <c r="WYU618" s="230"/>
      <c r="WYV618" s="230"/>
      <c r="WYW618" s="230"/>
      <c r="WYX618" s="230"/>
      <c r="WYY618" s="230"/>
      <c r="WYZ618" s="230"/>
      <c r="WZA618" s="230"/>
      <c r="WZB618" s="230"/>
      <c r="WZC618" s="230"/>
      <c r="WZD618" s="230"/>
      <c r="WZE618" s="230"/>
      <c r="WZF618" s="230"/>
      <c r="WZG618" s="230"/>
      <c r="WZH618" s="230"/>
      <c r="WZI618" s="230"/>
      <c r="WZJ618" s="230"/>
      <c r="WZK618" s="230"/>
      <c r="WZL618" s="230"/>
      <c r="WZM618" s="230"/>
      <c r="WZN618" s="230"/>
      <c r="WZO618" s="230"/>
      <c r="WZP618" s="230"/>
      <c r="WZQ618" s="230"/>
      <c r="WZR618" s="230"/>
      <c r="WZS618" s="230"/>
      <c r="WZT618" s="230"/>
      <c r="WZU618" s="230"/>
      <c r="WZV618" s="230"/>
      <c r="WZW618" s="230"/>
      <c r="WZX618" s="230"/>
      <c r="WZY618" s="230"/>
      <c r="WZZ618" s="230"/>
      <c r="XAA618" s="230"/>
      <c r="XAB618" s="230"/>
      <c r="XAC618" s="230"/>
      <c r="XAD618" s="230"/>
      <c r="XAE618" s="230"/>
      <c r="XAF618" s="230"/>
      <c r="XAG618" s="230"/>
      <c r="XAH618" s="230"/>
      <c r="XAI618" s="230"/>
      <c r="XAJ618" s="230"/>
      <c r="XAK618" s="230"/>
      <c r="XAL618" s="230"/>
      <c r="XAM618" s="230"/>
      <c r="XAN618" s="230"/>
      <c r="XAO618" s="230"/>
      <c r="XAP618" s="230"/>
      <c r="XAQ618" s="230"/>
      <c r="XAR618" s="230"/>
      <c r="XAS618" s="230"/>
      <c r="XAT618" s="230"/>
      <c r="XAU618" s="230"/>
      <c r="XAV618" s="230"/>
      <c r="XAW618" s="230"/>
      <c r="XAX618" s="230"/>
      <c r="XAY618" s="230"/>
      <c r="XAZ618" s="230"/>
      <c r="XBA618" s="230"/>
      <c r="XBB618" s="230"/>
      <c r="XBC618" s="230"/>
      <c r="XBD618" s="230"/>
      <c r="XBE618" s="230"/>
      <c r="XBF618" s="230"/>
      <c r="XBG618" s="230"/>
      <c r="XBH618" s="230"/>
      <c r="XBI618" s="230"/>
      <c r="XBJ618" s="230"/>
      <c r="XBK618" s="230"/>
      <c r="XBL618" s="230"/>
      <c r="XBM618" s="230"/>
      <c r="XBN618" s="230"/>
      <c r="XBO618" s="230"/>
      <c r="XBP618" s="230"/>
      <c r="XBQ618" s="230"/>
      <c r="XBR618" s="230"/>
      <c r="XBS618" s="230"/>
      <c r="XBT618" s="230"/>
      <c r="XBU618" s="230"/>
      <c r="XBV618" s="230"/>
      <c r="XBW618" s="230"/>
      <c r="XBX618" s="230"/>
      <c r="XBY618" s="230"/>
      <c r="XBZ618" s="230"/>
      <c r="XCA618" s="230"/>
      <c r="XCB618" s="230"/>
      <c r="XCC618" s="230"/>
      <c r="XCD618" s="230"/>
      <c r="XCE618" s="230"/>
      <c r="XCF618" s="230"/>
      <c r="XCG618" s="230"/>
      <c r="XCH618" s="230"/>
      <c r="XCI618" s="230"/>
      <c r="XCJ618" s="230"/>
      <c r="XCK618" s="230"/>
      <c r="XCL618" s="230"/>
      <c r="XCM618" s="230"/>
      <c r="XCN618" s="230"/>
      <c r="XCO618" s="230"/>
      <c r="XCP618" s="230"/>
      <c r="XCQ618" s="230"/>
      <c r="XCR618" s="230"/>
      <c r="XCS618" s="230"/>
      <c r="XCT618" s="230"/>
      <c r="XCU618" s="230"/>
      <c r="XCV618" s="230"/>
      <c r="XCW618" s="230"/>
      <c r="XCX618" s="230"/>
      <c r="XCY618" s="230"/>
      <c r="XCZ618" s="230"/>
      <c r="XDA618" s="230"/>
      <c r="XDB618" s="230"/>
      <c r="XDC618" s="230"/>
      <c r="XDD618" s="230"/>
      <c r="XDE618" s="230"/>
      <c r="XDF618" s="230"/>
      <c r="XDG618" s="230"/>
      <c r="XDH618" s="230"/>
      <c r="XDI618" s="230"/>
      <c r="XDJ618" s="230"/>
      <c r="XDK618" s="230"/>
      <c r="XDL618" s="230"/>
      <c r="XDM618" s="230"/>
      <c r="XDN618" s="230"/>
      <c r="XDO618" s="230"/>
      <c r="XDP618" s="230"/>
      <c r="XDQ618" s="230"/>
      <c r="XDR618" s="230"/>
      <c r="XDS618" s="230"/>
      <c r="XDT618" s="230"/>
      <c r="XDU618" s="230"/>
      <c r="XDV618" s="230"/>
      <c r="XDW618" s="230"/>
      <c r="XDX618" s="230"/>
      <c r="XDY618" s="230"/>
      <c r="XDZ618" s="230"/>
      <c r="XEA618" s="230"/>
      <c r="XEB618" s="230"/>
      <c r="XEC618" s="230"/>
      <c r="XED618" s="230"/>
      <c r="XEE618" s="230"/>
      <c r="XEF618" s="230"/>
      <c r="XEG618" s="230"/>
      <c r="XEH618" s="230"/>
      <c r="XEI618" s="230"/>
      <c r="XEJ618" s="230"/>
      <c r="XEK618" s="230"/>
      <c r="XEL618" s="230"/>
      <c r="XEM618" s="230"/>
      <c r="XEN618" s="230"/>
      <c r="XEO618" s="230"/>
      <c r="XEP618" s="230"/>
      <c r="XEQ618" s="230"/>
      <c r="XER618" s="230"/>
      <c r="XES618" s="230"/>
      <c r="XET618" s="230"/>
      <c r="XEU618" s="230"/>
      <c r="XEV618" s="230"/>
      <c r="XEW618" s="230"/>
      <c r="XEX618" s="230"/>
      <c r="XEY618" s="230"/>
      <c r="XEZ618" s="230"/>
      <c r="XFA618" s="230"/>
      <c r="XFB618" s="230"/>
      <c r="XFC618" s="230"/>
      <c r="XFD618" s="230"/>
    </row>
    <row r="619" spans="1:16384" s="555" customFormat="1">
      <c r="A619" s="344" t="s">
        <v>2255</v>
      </c>
      <c r="B619" s="344" t="s">
        <v>2256</v>
      </c>
      <c r="C619" s="344" t="s">
        <v>38</v>
      </c>
      <c r="D619" s="345" t="s">
        <v>2257</v>
      </c>
      <c r="E619" s="554">
        <v>494000</v>
      </c>
      <c r="F619" s="554">
        <v>494000</v>
      </c>
      <c r="G619" s="347">
        <f t="shared" si="24"/>
        <v>0</v>
      </c>
      <c r="H619" s="539"/>
      <c r="I619" s="508"/>
      <c r="J619" s="508"/>
      <c r="K619" s="508"/>
      <c r="L619" s="508"/>
      <c r="M619" s="508"/>
      <c r="N619" s="508"/>
      <c r="O619" s="508"/>
      <c r="P619" s="508"/>
      <c r="Q619" s="508"/>
      <c r="R619" s="508"/>
      <c r="S619" s="508"/>
      <c r="T619" s="508"/>
      <c r="U619" s="508"/>
      <c r="V619" s="508"/>
      <c r="W619" s="508"/>
      <c r="X619" s="508"/>
      <c r="Y619" s="508"/>
      <c r="Z619" s="508"/>
      <c r="AA619" s="508"/>
      <c r="AB619" s="508"/>
      <c r="AC619" s="508"/>
      <c r="AD619" s="508"/>
      <c r="AE619" s="508"/>
      <c r="AF619" s="508"/>
      <c r="AG619" s="508"/>
      <c r="AH619" s="508"/>
      <c r="AI619" s="508"/>
      <c r="AJ619" s="508"/>
      <c r="AK619" s="508"/>
      <c r="AL619" s="508"/>
      <c r="AM619" s="508"/>
      <c r="AN619" s="508"/>
      <c r="AO619" s="508"/>
      <c r="AP619" s="508"/>
      <c r="AQ619" s="508"/>
      <c r="AR619" s="508"/>
      <c r="AS619" s="508"/>
      <c r="AT619" s="508"/>
      <c r="AU619" s="508"/>
      <c r="AV619" s="508"/>
      <c r="AW619" s="508"/>
      <c r="AX619" s="508"/>
      <c r="AY619" s="508"/>
      <c r="AZ619" s="508"/>
      <c r="BA619" s="508"/>
      <c r="BB619" s="508"/>
      <c r="BC619" s="508"/>
      <c r="BD619" s="508"/>
      <c r="BE619" s="508"/>
      <c r="BF619" s="508"/>
      <c r="BG619" s="508"/>
      <c r="BH619" s="508"/>
      <c r="BI619" s="508"/>
      <c r="BJ619" s="508"/>
      <c r="BK619" s="508"/>
      <c r="BL619" s="508"/>
      <c r="BM619" s="508"/>
      <c r="BN619" s="508"/>
      <c r="BO619" s="508"/>
      <c r="BP619" s="508"/>
      <c r="BQ619" s="508"/>
      <c r="BR619" s="508"/>
      <c r="BS619" s="508"/>
      <c r="BT619" s="508"/>
      <c r="BU619" s="508"/>
      <c r="BV619" s="508"/>
      <c r="BW619" s="508"/>
      <c r="BX619" s="508"/>
      <c r="BY619" s="508"/>
      <c r="BZ619" s="508"/>
      <c r="CA619" s="508"/>
      <c r="CB619" s="508"/>
      <c r="CC619" s="508"/>
      <c r="CD619" s="508"/>
      <c r="CE619" s="508"/>
      <c r="CF619" s="508"/>
      <c r="CG619" s="508"/>
      <c r="CH619" s="508"/>
      <c r="CI619" s="508"/>
      <c r="CJ619" s="508"/>
      <c r="CK619" s="508"/>
      <c r="CL619" s="508"/>
      <c r="CM619" s="508"/>
      <c r="CN619" s="508"/>
      <c r="CO619" s="508"/>
      <c r="CP619" s="508"/>
      <c r="CQ619" s="508"/>
      <c r="CR619" s="508"/>
      <c r="CS619" s="508"/>
      <c r="CT619" s="508"/>
      <c r="CU619" s="508"/>
      <c r="CV619" s="508"/>
      <c r="CW619" s="508"/>
      <c r="CX619" s="508"/>
      <c r="CY619" s="508"/>
      <c r="CZ619" s="508"/>
      <c r="DA619" s="508"/>
      <c r="DB619" s="508"/>
      <c r="DC619" s="508"/>
      <c r="DD619" s="508"/>
      <c r="DE619" s="508"/>
      <c r="DF619" s="508"/>
      <c r="DG619" s="508"/>
      <c r="DH619" s="508"/>
      <c r="DI619" s="508"/>
      <c r="DJ619" s="508"/>
      <c r="DK619" s="508"/>
      <c r="DL619" s="508"/>
      <c r="DM619" s="508"/>
      <c r="DN619" s="508"/>
      <c r="DO619" s="508"/>
      <c r="DP619" s="508"/>
      <c r="DQ619" s="508"/>
      <c r="DR619" s="508"/>
      <c r="DS619" s="508"/>
      <c r="DT619" s="508"/>
      <c r="DU619" s="508"/>
      <c r="DV619" s="508"/>
      <c r="DW619" s="508"/>
      <c r="DX619" s="508"/>
      <c r="DY619" s="508"/>
      <c r="DZ619" s="508"/>
      <c r="EA619" s="508"/>
      <c r="EB619" s="508"/>
      <c r="EC619" s="508"/>
      <c r="ED619" s="508"/>
      <c r="EE619" s="508"/>
      <c r="EF619" s="508"/>
      <c r="EG619" s="508"/>
      <c r="EH619" s="508"/>
      <c r="EI619" s="508"/>
      <c r="EJ619" s="508"/>
      <c r="EK619" s="508"/>
      <c r="EL619" s="508"/>
      <c r="EM619" s="508"/>
      <c r="EN619" s="508"/>
      <c r="EO619" s="508"/>
      <c r="EP619" s="508"/>
      <c r="EQ619" s="508"/>
      <c r="ER619" s="508"/>
      <c r="ES619" s="508"/>
      <c r="ET619" s="508"/>
      <c r="EU619" s="508"/>
      <c r="EV619" s="508"/>
      <c r="EW619" s="508"/>
      <c r="EX619" s="508"/>
      <c r="EY619" s="508"/>
      <c r="EZ619" s="508"/>
      <c r="FA619" s="508"/>
      <c r="FB619" s="508"/>
      <c r="FC619" s="508"/>
      <c r="FD619" s="508"/>
      <c r="FE619" s="508"/>
      <c r="FF619" s="508"/>
      <c r="FG619" s="508"/>
      <c r="FH619" s="508"/>
      <c r="FI619" s="508"/>
      <c r="FJ619" s="508"/>
      <c r="FK619" s="508"/>
      <c r="FL619" s="508"/>
      <c r="FM619" s="508"/>
      <c r="FN619" s="508"/>
      <c r="FO619" s="508"/>
      <c r="FP619" s="508"/>
      <c r="FQ619" s="508"/>
      <c r="FR619" s="508"/>
      <c r="FS619" s="508"/>
      <c r="FT619" s="508"/>
      <c r="FU619" s="508"/>
      <c r="FV619" s="508"/>
      <c r="FW619" s="508"/>
      <c r="FX619" s="508"/>
      <c r="FY619" s="508"/>
      <c r="FZ619" s="508"/>
      <c r="GA619" s="508"/>
      <c r="GB619" s="508"/>
      <c r="GC619" s="508"/>
      <c r="GD619" s="508"/>
      <c r="GE619" s="508"/>
      <c r="GF619" s="508"/>
      <c r="GG619" s="508"/>
      <c r="GH619" s="508"/>
      <c r="GI619" s="508"/>
      <c r="GJ619" s="508"/>
      <c r="GK619" s="508"/>
      <c r="GL619" s="508"/>
      <c r="GM619" s="508"/>
      <c r="GN619" s="508"/>
      <c r="GO619" s="508"/>
      <c r="GP619" s="508"/>
      <c r="GQ619" s="508"/>
      <c r="GR619" s="508"/>
      <c r="GS619" s="508"/>
      <c r="GT619" s="508"/>
      <c r="GU619" s="508"/>
      <c r="GV619" s="508"/>
      <c r="GW619" s="508"/>
      <c r="GX619" s="508"/>
      <c r="GY619" s="508"/>
      <c r="GZ619" s="508"/>
      <c r="HA619" s="508"/>
      <c r="HB619" s="508"/>
      <c r="HC619" s="508"/>
      <c r="HD619" s="508"/>
      <c r="HE619" s="508"/>
      <c r="HF619" s="508"/>
      <c r="HG619" s="508"/>
      <c r="HH619" s="508"/>
      <c r="HI619" s="508"/>
      <c r="HJ619" s="508"/>
      <c r="HK619" s="508"/>
      <c r="HL619" s="508"/>
      <c r="HM619" s="508"/>
      <c r="HN619" s="508"/>
      <c r="HO619" s="508"/>
      <c r="HP619" s="508"/>
      <c r="HQ619" s="508"/>
      <c r="HR619" s="508"/>
      <c r="HS619" s="508"/>
      <c r="HT619" s="508"/>
      <c r="HU619" s="508"/>
      <c r="HV619" s="508"/>
      <c r="HW619" s="508"/>
      <c r="HX619" s="508"/>
      <c r="HY619" s="508"/>
      <c r="HZ619" s="508"/>
      <c r="IA619" s="508"/>
      <c r="IB619" s="508"/>
      <c r="IC619" s="508"/>
      <c r="ID619" s="508"/>
      <c r="IE619" s="508"/>
      <c r="IF619" s="508"/>
      <c r="IG619" s="508"/>
      <c r="IH619" s="508"/>
      <c r="II619" s="508"/>
      <c r="IJ619" s="508"/>
      <c r="IK619" s="508"/>
      <c r="IL619" s="508"/>
      <c r="IM619" s="508"/>
      <c r="IN619" s="508"/>
      <c r="IO619" s="508"/>
      <c r="IP619" s="508"/>
      <c r="IQ619" s="508"/>
      <c r="IR619" s="508"/>
      <c r="IS619" s="508"/>
      <c r="IT619" s="508"/>
      <c r="IU619" s="508"/>
      <c r="IV619" s="508"/>
      <c r="IW619" s="508"/>
      <c r="IX619" s="508"/>
      <c r="IY619" s="508"/>
      <c r="IZ619" s="508"/>
      <c r="JA619" s="508"/>
      <c r="JB619" s="508"/>
      <c r="JC619" s="508"/>
      <c r="JD619" s="508"/>
      <c r="JE619" s="508"/>
      <c r="JF619" s="508"/>
      <c r="JG619" s="508"/>
      <c r="JH619" s="508"/>
      <c r="JI619" s="508"/>
      <c r="JJ619" s="508"/>
      <c r="JK619" s="508"/>
      <c r="JL619" s="508"/>
      <c r="JM619" s="508"/>
      <c r="JN619" s="508"/>
      <c r="JO619" s="508"/>
      <c r="JP619" s="508"/>
      <c r="JQ619" s="508"/>
      <c r="JR619" s="508"/>
      <c r="JS619" s="508"/>
      <c r="JT619" s="508"/>
      <c r="JU619" s="508"/>
      <c r="JV619" s="508"/>
      <c r="JW619" s="508"/>
      <c r="JX619" s="508"/>
      <c r="JY619" s="508"/>
      <c r="JZ619" s="508"/>
      <c r="KA619" s="508"/>
      <c r="KB619" s="508"/>
      <c r="KC619" s="508"/>
      <c r="KD619" s="508"/>
      <c r="KE619" s="508"/>
      <c r="KF619" s="508"/>
      <c r="KG619" s="508"/>
      <c r="KH619" s="508"/>
      <c r="KI619" s="508"/>
      <c r="KJ619" s="508"/>
      <c r="KK619" s="508"/>
      <c r="KL619" s="508"/>
      <c r="KM619" s="508"/>
      <c r="KN619" s="508"/>
      <c r="KO619" s="508"/>
      <c r="KP619" s="508"/>
      <c r="KQ619" s="508"/>
      <c r="KR619" s="508"/>
      <c r="KS619" s="508"/>
      <c r="KT619" s="508"/>
      <c r="KU619" s="508"/>
      <c r="KV619" s="508"/>
      <c r="KW619" s="508"/>
      <c r="KX619" s="508"/>
      <c r="KY619" s="508"/>
      <c r="KZ619" s="508"/>
      <c r="LA619" s="508"/>
      <c r="LB619" s="508"/>
      <c r="LC619" s="508"/>
      <c r="LD619" s="508"/>
      <c r="LE619" s="508"/>
      <c r="LF619" s="508"/>
      <c r="LG619" s="508"/>
      <c r="LH619" s="508"/>
      <c r="LI619" s="508"/>
      <c r="LJ619" s="508"/>
      <c r="LK619" s="508"/>
      <c r="LL619" s="508"/>
      <c r="LM619" s="508"/>
      <c r="LN619" s="508"/>
      <c r="LO619" s="508"/>
      <c r="LP619" s="508"/>
      <c r="LQ619" s="508"/>
      <c r="LR619" s="508"/>
      <c r="LS619" s="508"/>
      <c r="LT619" s="508"/>
      <c r="LU619" s="508"/>
      <c r="LV619" s="508"/>
      <c r="LW619" s="508"/>
      <c r="LX619" s="508"/>
      <c r="LY619" s="508"/>
      <c r="LZ619" s="508"/>
      <c r="MA619" s="508"/>
      <c r="MB619" s="508"/>
      <c r="MC619" s="508"/>
      <c r="MD619" s="508"/>
      <c r="ME619" s="508"/>
      <c r="MF619" s="508"/>
      <c r="MG619" s="508"/>
      <c r="MH619" s="508"/>
      <c r="MI619" s="508"/>
      <c r="MJ619" s="508"/>
      <c r="MK619" s="508"/>
      <c r="ML619" s="508"/>
      <c r="MM619" s="508"/>
      <c r="MN619" s="508"/>
      <c r="MO619" s="508"/>
      <c r="MP619" s="508"/>
      <c r="MQ619" s="508"/>
      <c r="MR619" s="508"/>
      <c r="MS619" s="508"/>
      <c r="MT619" s="508"/>
      <c r="MU619" s="508"/>
      <c r="MV619" s="508"/>
      <c r="MW619" s="508"/>
      <c r="MX619" s="508"/>
      <c r="MY619" s="508"/>
      <c r="MZ619" s="508"/>
      <c r="NA619" s="508"/>
      <c r="NB619" s="508"/>
      <c r="NC619" s="508"/>
      <c r="ND619" s="508"/>
      <c r="NE619" s="508"/>
      <c r="NF619" s="508"/>
      <c r="NG619" s="508"/>
      <c r="NH619" s="508"/>
      <c r="NI619" s="508"/>
      <c r="NJ619" s="508"/>
      <c r="NK619" s="508"/>
      <c r="NL619" s="508"/>
      <c r="NM619" s="508"/>
      <c r="NN619" s="508"/>
      <c r="NO619" s="508"/>
      <c r="NP619" s="508"/>
      <c r="NQ619" s="508"/>
      <c r="NR619" s="508"/>
      <c r="NS619" s="508"/>
      <c r="NT619" s="508"/>
      <c r="NU619" s="508"/>
      <c r="NV619" s="508"/>
      <c r="NW619" s="508"/>
      <c r="NX619" s="508"/>
      <c r="NY619" s="508"/>
      <c r="NZ619" s="508"/>
      <c r="OA619" s="508"/>
      <c r="OB619" s="508"/>
      <c r="OC619" s="508"/>
      <c r="OD619" s="508"/>
      <c r="OE619" s="508"/>
      <c r="OF619" s="508"/>
      <c r="OG619" s="508"/>
      <c r="OH619" s="508"/>
      <c r="OI619" s="508"/>
      <c r="OJ619" s="508"/>
      <c r="OK619" s="508"/>
      <c r="OL619" s="508"/>
      <c r="OM619" s="508"/>
      <c r="ON619" s="508"/>
      <c r="OO619" s="508"/>
      <c r="OP619" s="508"/>
      <c r="OQ619" s="508"/>
      <c r="OR619" s="508"/>
      <c r="OS619" s="508"/>
      <c r="OT619" s="508"/>
      <c r="OU619" s="508"/>
      <c r="OV619" s="508"/>
      <c r="OW619" s="508"/>
      <c r="OX619" s="508"/>
      <c r="OY619" s="508"/>
      <c r="OZ619" s="508"/>
      <c r="PA619" s="508"/>
      <c r="PB619" s="508"/>
      <c r="PC619" s="508"/>
      <c r="PD619" s="508"/>
      <c r="PE619" s="508"/>
      <c r="PF619" s="508"/>
      <c r="PG619" s="508"/>
      <c r="PH619" s="508"/>
      <c r="PI619" s="508"/>
      <c r="PJ619" s="508"/>
      <c r="PK619" s="508"/>
      <c r="PL619" s="508"/>
      <c r="PM619" s="508"/>
      <c r="PN619" s="508"/>
      <c r="PO619" s="508"/>
      <c r="PP619" s="508"/>
      <c r="PQ619" s="508"/>
      <c r="PR619" s="508"/>
      <c r="PS619" s="508"/>
      <c r="PT619" s="508"/>
      <c r="PU619" s="508"/>
      <c r="PV619" s="508"/>
      <c r="PW619" s="508"/>
      <c r="PX619" s="508"/>
      <c r="PY619" s="508"/>
      <c r="PZ619" s="508"/>
      <c r="QA619" s="508"/>
      <c r="QB619" s="508"/>
      <c r="QC619" s="508"/>
      <c r="QD619" s="508"/>
      <c r="QE619" s="508"/>
      <c r="QF619" s="508"/>
      <c r="QG619" s="508"/>
      <c r="QH619" s="508"/>
      <c r="QI619" s="508"/>
      <c r="QJ619" s="508"/>
      <c r="QK619" s="508"/>
      <c r="QL619" s="508"/>
      <c r="QM619" s="508"/>
      <c r="QN619" s="508"/>
      <c r="QO619" s="508"/>
      <c r="QP619" s="508"/>
      <c r="QQ619" s="508"/>
      <c r="QR619" s="508"/>
      <c r="QS619" s="508"/>
      <c r="QT619" s="508"/>
      <c r="QU619" s="508"/>
      <c r="QV619" s="508"/>
      <c r="QW619" s="508"/>
      <c r="QX619" s="508"/>
      <c r="QY619" s="508"/>
      <c r="QZ619" s="508"/>
      <c r="RA619" s="508"/>
      <c r="RB619" s="508"/>
      <c r="RC619" s="508"/>
      <c r="RD619" s="508"/>
      <c r="RE619" s="508"/>
      <c r="RF619" s="508"/>
      <c r="RG619" s="508"/>
      <c r="RH619" s="508"/>
      <c r="RI619" s="508"/>
      <c r="RJ619" s="508"/>
      <c r="RK619" s="508"/>
      <c r="RL619" s="508"/>
      <c r="RM619" s="508"/>
      <c r="RN619" s="508"/>
      <c r="RO619" s="508"/>
      <c r="RP619" s="508"/>
      <c r="RQ619" s="508"/>
      <c r="RR619" s="508"/>
      <c r="RS619" s="508"/>
      <c r="RT619" s="508"/>
      <c r="RU619" s="508"/>
      <c r="RV619" s="508"/>
      <c r="RW619" s="508"/>
      <c r="RX619" s="508"/>
      <c r="RY619" s="508"/>
      <c r="RZ619" s="508"/>
      <c r="SA619" s="508"/>
      <c r="SB619" s="508"/>
      <c r="SC619" s="508"/>
      <c r="SD619" s="508"/>
      <c r="SE619" s="508"/>
      <c r="SF619" s="508"/>
      <c r="SG619" s="508"/>
      <c r="SH619" s="508"/>
      <c r="SI619" s="508"/>
      <c r="SJ619" s="508"/>
      <c r="SK619" s="508"/>
      <c r="SL619" s="508"/>
      <c r="SM619" s="508"/>
      <c r="SN619" s="508"/>
      <c r="SO619" s="508"/>
      <c r="SP619" s="508"/>
      <c r="SQ619" s="508"/>
      <c r="SR619" s="508"/>
      <c r="SS619" s="508"/>
      <c r="ST619" s="508"/>
      <c r="SU619" s="508"/>
      <c r="SV619" s="508"/>
      <c r="SW619" s="508"/>
      <c r="SX619" s="508"/>
      <c r="SY619" s="508"/>
      <c r="SZ619" s="508"/>
      <c r="TA619" s="508"/>
      <c r="TB619" s="508"/>
      <c r="TC619" s="508"/>
      <c r="TD619" s="508"/>
      <c r="TE619" s="508"/>
      <c r="TF619" s="508"/>
      <c r="TG619" s="508"/>
      <c r="TH619" s="508"/>
      <c r="TI619" s="508"/>
      <c r="TJ619" s="508"/>
      <c r="TK619" s="508"/>
      <c r="TL619" s="508"/>
      <c r="TM619" s="508"/>
      <c r="TN619" s="508"/>
      <c r="TO619" s="508"/>
      <c r="TP619" s="508"/>
      <c r="TQ619" s="508"/>
      <c r="TR619" s="508"/>
      <c r="TS619" s="508"/>
      <c r="TT619" s="508"/>
      <c r="TU619" s="508"/>
      <c r="TV619" s="508"/>
      <c r="TW619" s="508"/>
      <c r="TX619" s="508"/>
      <c r="TY619" s="508"/>
      <c r="TZ619" s="508"/>
      <c r="UA619" s="508"/>
      <c r="UB619" s="508"/>
      <c r="UC619" s="508"/>
      <c r="UD619" s="508"/>
      <c r="UE619" s="508"/>
      <c r="UF619" s="508"/>
      <c r="UG619" s="508"/>
      <c r="UH619" s="508"/>
      <c r="UI619" s="508"/>
      <c r="UJ619" s="508"/>
      <c r="UK619" s="508"/>
      <c r="UL619" s="508"/>
      <c r="UM619" s="508"/>
      <c r="UN619" s="508"/>
      <c r="UO619" s="508"/>
      <c r="UP619" s="508"/>
      <c r="UQ619" s="508"/>
      <c r="UR619" s="508"/>
      <c r="US619" s="508"/>
      <c r="UT619" s="508"/>
      <c r="UU619" s="508"/>
      <c r="UV619" s="508"/>
      <c r="UW619" s="508"/>
      <c r="UX619" s="508"/>
      <c r="UY619" s="508"/>
      <c r="UZ619" s="508"/>
      <c r="VA619" s="508"/>
      <c r="VB619" s="508"/>
      <c r="VC619" s="508"/>
      <c r="VD619" s="508"/>
      <c r="VE619" s="508"/>
      <c r="VF619" s="508"/>
      <c r="VG619" s="508"/>
      <c r="VH619" s="508"/>
      <c r="VI619" s="508"/>
      <c r="VJ619" s="508"/>
      <c r="VK619" s="508"/>
      <c r="VL619" s="508"/>
      <c r="VM619" s="508"/>
      <c r="VN619" s="508"/>
      <c r="VO619" s="508"/>
      <c r="VP619" s="508"/>
      <c r="VQ619" s="508"/>
      <c r="VR619" s="508"/>
      <c r="VS619" s="508"/>
      <c r="VT619" s="508"/>
      <c r="VU619" s="508"/>
      <c r="VV619" s="508"/>
      <c r="VW619" s="508"/>
      <c r="VX619" s="508"/>
      <c r="VY619" s="508"/>
      <c r="VZ619" s="508"/>
      <c r="WA619" s="508"/>
      <c r="WB619" s="508"/>
      <c r="WC619" s="508"/>
      <c r="WD619" s="508"/>
      <c r="WE619" s="508"/>
      <c r="WF619" s="508"/>
      <c r="WG619" s="508"/>
      <c r="WH619" s="508"/>
      <c r="WI619" s="508"/>
      <c r="WJ619" s="508"/>
      <c r="WK619" s="508"/>
      <c r="WL619" s="508"/>
      <c r="WM619" s="508"/>
      <c r="WN619" s="508"/>
      <c r="WO619" s="508"/>
      <c r="WP619" s="508"/>
      <c r="WQ619" s="508"/>
      <c r="WR619" s="508"/>
      <c r="WS619" s="508"/>
      <c r="WT619" s="508"/>
      <c r="WU619" s="508"/>
      <c r="WV619" s="508"/>
      <c r="WW619" s="508"/>
      <c r="WX619" s="508"/>
      <c r="WY619" s="508"/>
      <c r="WZ619" s="508"/>
      <c r="XA619" s="508"/>
      <c r="XB619" s="508"/>
      <c r="XC619" s="508"/>
      <c r="XD619" s="508"/>
      <c r="XE619" s="508"/>
      <c r="XF619" s="508"/>
      <c r="XG619" s="508"/>
      <c r="XH619" s="508"/>
      <c r="XI619" s="508"/>
      <c r="XJ619" s="508"/>
      <c r="XK619" s="508"/>
      <c r="XL619" s="508"/>
      <c r="XM619" s="508"/>
      <c r="XN619" s="508"/>
      <c r="XO619" s="508"/>
      <c r="XP619" s="508"/>
      <c r="XQ619" s="508"/>
      <c r="XR619" s="508"/>
      <c r="XS619" s="508"/>
      <c r="XT619" s="508"/>
      <c r="XU619" s="508"/>
      <c r="XV619" s="508"/>
      <c r="XW619" s="508"/>
      <c r="XX619" s="508"/>
      <c r="XY619" s="508"/>
      <c r="XZ619" s="508"/>
      <c r="YA619" s="508"/>
      <c r="YB619" s="508"/>
      <c r="YC619" s="508"/>
      <c r="YD619" s="508"/>
      <c r="YE619" s="508"/>
      <c r="YF619" s="508"/>
      <c r="YG619" s="508"/>
      <c r="YH619" s="508"/>
      <c r="YI619" s="508"/>
      <c r="YJ619" s="508"/>
      <c r="YK619" s="508"/>
      <c r="YL619" s="508"/>
      <c r="YM619" s="508"/>
      <c r="YN619" s="508"/>
      <c r="YO619" s="508"/>
      <c r="YP619" s="508"/>
      <c r="YQ619" s="508"/>
      <c r="YR619" s="508"/>
      <c r="YS619" s="508"/>
      <c r="YT619" s="508"/>
      <c r="YU619" s="508"/>
      <c r="YV619" s="508"/>
      <c r="YW619" s="508"/>
      <c r="YX619" s="508"/>
      <c r="YY619" s="508"/>
      <c r="YZ619" s="508"/>
      <c r="ZA619" s="508"/>
      <c r="ZB619" s="508"/>
      <c r="ZC619" s="508"/>
      <c r="ZD619" s="508"/>
      <c r="ZE619" s="508"/>
      <c r="ZF619" s="508"/>
      <c r="ZG619" s="508"/>
      <c r="ZH619" s="508"/>
      <c r="ZI619" s="508"/>
      <c r="ZJ619" s="508"/>
      <c r="ZK619" s="508"/>
      <c r="ZL619" s="508"/>
      <c r="ZM619" s="508"/>
      <c r="ZN619" s="508"/>
      <c r="ZO619" s="508"/>
      <c r="ZP619" s="508"/>
      <c r="ZQ619" s="508"/>
      <c r="ZR619" s="508"/>
      <c r="ZS619" s="508"/>
      <c r="ZT619" s="508"/>
      <c r="ZU619" s="508"/>
      <c r="ZV619" s="508"/>
      <c r="ZW619" s="508"/>
      <c r="ZX619" s="508"/>
      <c r="ZY619" s="508"/>
      <c r="ZZ619" s="508"/>
      <c r="AAA619" s="508"/>
      <c r="AAB619" s="508"/>
      <c r="AAC619" s="508"/>
      <c r="AAD619" s="508"/>
      <c r="AAE619" s="508"/>
      <c r="AAF619" s="508"/>
      <c r="AAG619" s="508"/>
      <c r="AAH619" s="508"/>
      <c r="AAI619" s="508"/>
      <c r="AAJ619" s="508"/>
      <c r="AAK619" s="508"/>
      <c r="AAL619" s="508"/>
      <c r="AAM619" s="508"/>
      <c r="AAN619" s="508"/>
      <c r="AAO619" s="508"/>
      <c r="AAP619" s="508"/>
      <c r="AAQ619" s="508"/>
      <c r="AAR619" s="508"/>
      <c r="AAS619" s="508"/>
      <c r="AAT619" s="508"/>
      <c r="AAU619" s="508"/>
      <c r="AAV619" s="508"/>
      <c r="AAW619" s="508"/>
      <c r="AAX619" s="508"/>
      <c r="AAY619" s="508"/>
      <c r="AAZ619" s="508"/>
      <c r="ABA619" s="508"/>
      <c r="ABB619" s="508"/>
      <c r="ABC619" s="508"/>
      <c r="ABD619" s="508"/>
      <c r="ABE619" s="508"/>
      <c r="ABF619" s="508"/>
      <c r="ABG619" s="508"/>
      <c r="ABH619" s="508"/>
      <c r="ABI619" s="508"/>
      <c r="ABJ619" s="508"/>
      <c r="ABK619" s="508"/>
      <c r="ABL619" s="508"/>
      <c r="ABM619" s="508"/>
      <c r="ABN619" s="508"/>
      <c r="ABO619" s="508"/>
      <c r="ABP619" s="508"/>
      <c r="ABQ619" s="508"/>
      <c r="ABR619" s="508"/>
      <c r="ABS619" s="508"/>
      <c r="ABT619" s="508"/>
      <c r="ABU619" s="508"/>
      <c r="ABV619" s="508"/>
      <c r="ABW619" s="508"/>
      <c r="ABX619" s="508"/>
      <c r="ABY619" s="508"/>
      <c r="ABZ619" s="508"/>
      <c r="ACA619" s="508"/>
      <c r="ACB619" s="508"/>
      <c r="ACC619" s="508"/>
      <c r="ACD619" s="508"/>
      <c r="ACE619" s="508"/>
      <c r="ACF619" s="508"/>
      <c r="ACG619" s="508"/>
      <c r="ACH619" s="508"/>
      <c r="ACI619" s="508"/>
      <c r="ACJ619" s="508"/>
      <c r="ACK619" s="508"/>
      <c r="ACL619" s="508"/>
      <c r="ACM619" s="508"/>
      <c r="ACN619" s="508"/>
      <c r="ACO619" s="508"/>
      <c r="ACP619" s="508"/>
      <c r="ACQ619" s="508"/>
      <c r="ACR619" s="508"/>
      <c r="ACS619" s="508"/>
      <c r="ACT619" s="508"/>
      <c r="ACU619" s="508"/>
      <c r="ACV619" s="508"/>
      <c r="ACW619" s="508"/>
      <c r="ACX619" s="508"/>
      <c r="ACY619" s="508"/>
      <c r="ACZ619" s="508"/>
      <c r="ADA619" s="508"/>
      <c r="ADB619" s="508"/>
      <c r="ADC619" s="508"/>
      <c r="ADD619" s="508"/>
      <c r="ADE619" s="508"/>
      <c r="ADF619" s="508"/>
      <c r="ADG619" s="508"/>
      <c r="ADH619" s="508"/>
      <c r="ADI619" s="508"/>
      <c r="ADJ619" s="508"/>
      <c r="ADK619" s="508"/>
      <c r="ADL619" s="508"/>
      <c r="ADM619" s="508"/>
      <c r="ADN619" s="508"/>
      <c r="ADO619" s="508"/>
      <c r="ADP619" s="508"/>
      <c r="ADQ619" s="508"/>
      <c r="ADR619" s="508"/>
      <c r="ADS619" s="508"/>
      <c r="ADT619" s="508"/>
      <c r="ADU619" s="508"/>
      <c r="ADV619" s="508"/>
      <c r="ADW619" s="508"/>
      <c r="ADX619" s="508"/>
      <c r="ADY619" s="508"/>
      <c r="ADZ619" s="508"/>
      <c r="AEA619" s="508"/>
      <c r="AEB619" s="508"/>
      <c r="AEC619" s="508"/>
      <c r="AED619" s="508"/>
      <c r="AEE619" s="508"/>
      <c r="AEF619" s="508"/>
      <c r="AEG619" s="508"/>
      <c r="AEH619" s="508"/>
      <c r="AEI619" s="508"/>
      <c r="AEJ619" s="508"/>
      <c r="AEK619" s="508"/>
      <c r="AEL619" s="508"/>
      <c r="AEM619" s="508"/>
      <c r="AEN619" s="508"/>
      <c r="AEO619" s="508"/>
      <c r="AEP619" s="508"/>
      <c r="AEQ619" s="508"/>
      <c r="AER619" s="508"/>
      <c r="AES619" s="508"/>
      <c r="AET619" s="508"/>
      <c r="AEU619" s="508"/>
      <c r="AEV619" s="508"/>
      <c r="AEW619" s="508"/>
      <c r="AEX619" s="508"/>
      <c r="AEY619" s="508"/>
      <c r="AEZ619" s="508"/>
      <c r="AFA619" s="508"/>
      <c r="AFB619" s="508"/>
      <c r="AFC619" s="508"/>
      <c r="AFD619" s="508"/>
      <c r="AFE619" s="508"/>
      <c r="AFF619" s="508"/>
      <c r="AFG619" s="508"/>
      <c r="AFH619" s="508"/>
      <c r="AFI619" s="508"/>
      <c r="AFJ619" s="508"/>
      <c r="AFK619" s="508"/>
      <c r="AFL619" s="508"/>
      <c r="AFM619" s="508"/>
      <c r="AFN619" s="508"/>
      <c r="AFO619" s="508"/>
      <c r="AFP619" s="508"/>
      <c r="AFQ619" s="508"/>
      <c r="AFR619" s="508"/>
      <c r="AFS619" s="508"/>
      <c r="AFT619" s="508"/>
      <c r="AFU619" s="508"/>
      <c r="AFV619" s="508"/>
      <c r="AFW619" s="508"/>
      <c r="AFX619" s="508"/>
      <c r="AFY619" s="508"/>
      <c r="AFZ619" s="508"/>
      <c r="AGA619" s="508"/>
      <c r="AGB619" s="508"/>
      <c r="AGC619" s="508"/>
      <c r="AGD619" s="508"/>
      <c r="AGE619" s="508"/>
      <c r="AGF619" s="508"/>
      <c r="AGG619" s="508"/>
      <c r="AGH619" s="508"/>
      <c r="AGI619" s="508"/>
      <c r="AGJ619" s="508"/>
      <c r="AGK619" s="508"/>
      <c r="AGL619" s="508"/>
      <c r="AGM619" s="508"/>
      <c r="AGN619" s="508"/>
      <c r="AGO619" s="508"/>
      <c r="AGP619" s="508"/>
      <c r="AGQ619" s="508"/>
      <c r="AGR619" s="508"/>
      <c r="AGS619" s="508"/>
      <c r="AGT619" s="508"/>
      <c r="AGU619" s="508"/>
      <c r="AGV619" s="508"/>
      <c r="AGW619" s="508"/>
      <c r="AGX619" s="508"/>
      <c r="AGY619" s="508"/>
      <c r="AGZ619" s="508"/>
      <c r="AHA619" s="508"/>
      <c r="AHB619" s="508"/>
      <c r="AHC619" s="508"/>
      <c r="AHD619" s="508"/>
      <c r="AHE619" s="508"/>
      <c r="AHF619" s="508"/>
      <c r="AHG619" s="508"/>
      <c r="AHH619" s="508"/>
      <c r="AHI619" s="508"/>
      <c r="AHJ619" s="508"/>
      <c r="AHK619" s="508"/>
      <c r="AHL619" s="508"/>
      <c r="AHM619" s="508"/>
      <c r="AHN619" s="508"/>
      <c r="AHO619" s="508"/>
      <c r="AHP619" s="508"/>
      <c r="AHQ619" s="508"/>
      <c r="AHR619" s="508"/>
      <c r="AHS619" s="508"/>
      <c r="AHT619" s="508"/>
      <c r="AHU619" s="508"/>
      <c r="AHV619" s="508"/>
      <c r="AHW619" s="508"/>
      <c r="AHX619" s="508"/>
      <c r="AHY619" s="508"/>
      <c r="AHZ619" s="508"/>
      <c r="AIA619" s="508"/>
      <c r="AIB619" s="508"/>
      <c r="AIC619" s="508"/>
      <c r="AID619" s="508"/>
      <c r="AIE619" s="508"/>
      <c r="AIF619" s="508"/>
      <c r="AIG619" s="508"/>
      <c r="AIH619" s="508"/>
      <c r="AII619" s="508"/>
      <c r="AIJ619" s="508"/>
      <c r="AIK619" s="508"/>
      <c r="AIL619" s="508"/>
      <c r="AIM619" s="508"/>
      <c r="AIN619" s="508"/>
      <c r="AIO619" s="508"/>
      <c r="AIP619" s="508"/>
      <c r="AIQ619" s="508"/>
      <c r="AIR619" s="508"/>
      <c r="AIS619" s="508"/>
      <c r="AIT619" s="508"/>
      <c r="AIU619" s="508"/>
      <c r="AIV619" s="508"/>
      <c r="AIW619" s="508"/>
      <c r="AIX619" s="508"/>
      <c r="AIY619" s="508"/>
      <c r="AIZ619" s="508"/>
      <c r="AJA619" s="508"/>
      <c r="AJB619" s="508"/>
      <c r="AJC619" s="508"/>
      <c r="AJD619" s="508"/>
      <c r="AJE619" s="508"/>
      <c r="AJF619" s="508"/>
      <c r="AJG619" s="508"/>
      <c r="AJH619" s="508"/>
      <c r="AJI619" s="508"/>
      <c r="AJJ619" s="508"/>
      <c r="AJK619" s="508"/>
      <c r="AJL619" s="508"/>
      <c r="AJM619" s="508"/>
      <c r="AJN619" s="508"/>
      <c r="AJO619" s="508"/>
      <c r="AJP619" s="508"/>
      <c r="AJQ619" s="508"/>
      <c r="AJR619" s="508"/>
      <c r="AJS619" s="508"/>
      <c r="AJT619" s="508"/>
      <c r="AJU619" s="508"/>
      <c r="AJV619" s="508"/>
      <c r="AJW619" s="508"/>
      <c r="AJX619" s="508"/>
      <c r="AJY619" s="508"/>
      <c r="AJZ619" s="508"/>
      <c r="AKA619" s="508"/>
      <c r="AKB619" s="508"/>
      <c r="AKC619" s="508"/>
      <c r="AKD619" s="508"/>
      <c r="AKE619" s="508"/>
      <c r="AKF619" s="508"/>
      <c r="AKG619" s="508"/>
      <c r="AKH619" s="508"/>
      <c r="AKI619" s="508"/>
      <c r="AKJ619" s="508"/>
      <c r="AKK619" s="508"/>
      <c r="AKL619" s="508"/>
      <c r="AKM619" s="508"/>
      <c r="AKN619" s="508"/>
      <c r="AKO619" s="508"/>
      <c r="AKP619" s="508"/>
      <c r="AKQ619" s="508"/>
      <c r="AKR619" s="508"/>
      <c r="AKS619" s="508"/>
      <c r="AKT619" s="508"/>
      <c r="AKU619" s="508"/>
      <c r="AKV619" s="508"/>
      <c r="AKW619" s="508"/>
      <c r="AKX619" s="508"/>
      <c r="AKY619" s="508"/>
      <c r="AKZ619" s="508"/>
      <c r="ALA619" s="508"/>
      <c r="ALB619" s="508"/>
      <c r="ALC619" s="508"/>
      <c r="ALD619" s="508"/>
      <c r="ALE619" s="508"/>
      <c r="ALF619" s="508"/>
      <c r="ALG619" s="508"/>
      <c r="ALH619" s="508"/>
      <c r="ALI619" s="508"/>
      <c r="ALJ619" s="508"/>
      <c r="ALK619" s="508"/>
      <c r="ALL619" s="508"/>
      <c r="ALM619" s="508"/>
      <c r="ALN619" s="508"/>
      <c r="ALO619" s="508"/>
      <c r="ALP619" s="508"/>
      <c r="ALQ619" s="508"/>
      <c r="ALR619" s="508"/>
      <c r="ALS619" s="508"/>
      <c r="ALT619" s="508"/>
      <c r="ALU619" s="508"/>
      <c r="ALV619" s="508"/>
      <c r="ALW619" s="508"/>
      <c r="ALX619" s="508"/>
      <c r="ALY619" s="508"/>
      <c r="ALZ619" s="508"/>
      <c r="AMA619" s="508"/>
      <c r="AMB619" s="508"/>
      <c r="AMC619" s="508"/>
      <c r="AMD619" s="508"/>
      <c r="AME619" s="508"/>
      <c r="AMF619" s="508"/>
      <c r="AMG619" s="508"/>
      <c r="AMH619" s="508"/>
      <c r="AMI619" s="508"/>
      <c r="AMJ619" s="508"/>
      <c r="AMK619" s="508"/>
      <c r="AML619" s="508"/>
      <c r="AMM619" s="508"/>
      <c r="AMN619" s="508"/>
      <c r="AMO619" s="508"/>
      <c r="AMP619" s="508"/>
      <c r="AMQ619" s="508"/>
      <c r="AMR619" s="508"/>
      <c r="AMS619" s="508"/>
      <c r="AMT619" s="508"/>
      <c r="AMU619" s="508"/>
      <c r="AMV619" s="508"/>
      <c r="AMW619" s="508"/>
      <c r="AMX619" s="508"/>
      <c r="AMY619" s="508"/>
      <c r="AMZ619" s="508"/>
      <c r="ANA619" s="508"/>
      <c r="ANB619" s="508"/>
      <c r="ANC619" s="508"/>
      <c r="AND619" s="508"/>
      <c r="ANE619" s="508"/>
      <c r="ANF619" s="508"/>
      <c r="ANG619" s="508"/>
      <c r="ANH619" s="508"/>
      <c r="ANI619" s="508"/>
      <c r="ANJ619" s="508"/>
      <c r="ANK619" s="508"/>
      <c r="ANL619" s="508"/>
      <c r="ANM619" s="508"/>
      <c r="ANN619" s="508"/>
      <c r="ANO619" s="508"/>
      <c r="ANP619" s="508"/>
      <c r="ANQ619" s="508"/>
      <c r="ANR619" s="508"/>
      <c r="ANS619" s="508"/>
      <c r="ANT619" s="508"/>
      <c r="ANU619" s="508"/>
      <c r="ANV619" s="508"/>
      <c r="ANW619" s="508"/>
      <c r="ANX619" s="508"/>
      <c r="ANY619" s="508"/>
      <c r="ANZ619" s="508"/>
      <c r="AOA619" s="508"/>
      <c r="AOB619" s="508"/>
      <c r="AOC619" s="508"/>
      <c r="AOD619" s="508"/>
      <c r="AOE619" s="508"/>
      <c r="AOF619" s="508"/>
      <c r="AOG619" s="508"/>
      <c r="AOH619" s="508"/>
      <c r="AOI619" s="508"/>
      <c r="AOJ619" s="508"/>
      <c r="AOK619" s="508"/>
      <c r="AOL619" s="508"/>
      <c r="AOM619" s="508"/>
      <c r="AON619" s="508"/>
      <c r="AOO619" s="508"/>
      <c r="AOP619" s="508"/>
      <c r="AOQ619" s="508"/>
      <c r="AOR619" s="508"/>
      <c r="AOS619" s="508"/>
      <c r="AOT619" s="508"/>
      <c r="AOU619" s="508"/>
      <c r="AOV619" s="508"/>
      <c r="AOW619" s="508"/>
      <c r="AOX619" s="508"/>
      <c r="AOY619" s="508"/>
      <c r="AOZ619" s="508"/>
      <c r="APA619" s="508"/>
      <c r="APB619" s="508"/>
      <c r="APC619" s="508"/>
      <c r="APD619" s="508"/>
      <c r="APE619" s="508"/>
      <c r="APF619" s="508"/>
      <c r="APG619" s="508"/>
      <c r="APH619" s="508"/>
      <c r="API619" s="508"/>
      <c r="APJ619" s="508"/>
      <c r="APK619" s="508"/>
      <c r="APL619" s="508"/>
      <c r="APM619" s="508"/>
      <c r="APN619" s="508"/>
      <c r="APO619" s="508"/>
      <c r="APP619" s="508"/>
      <c r="APQ619" s="508"/>
      <c r="APR619" s="508"/>
      <c r="APS619" s="508"/>
      <c r="APT619" s="508"/>
      <c r="APU619" s="508"/>
      <c r="APV619" s="508"/>
      <c r="APW619" s="508"/>
      <c r="APX619" s="508"/>
      <c r="APY619" s="508"/>
      <c r="APZ619" s="508"/>
      <c r="AQA619" s="508"/>
      <c r="AQB619" s="508"/>
      <c r="AQC619" s="508"/>
      <c r="AQD619" s="508"/>
      <c r="AQE619" s="508"/>
      <c r="AQF619" s="508"/>
      <c r="AQG619" s="508"/>
      <c r="AQH619" s="508"/>
      <c r="AQI619" s="508"/>
      <c r="AQJ619" s="508"/>
      <c r="AQK619" s="508"/>
      <c r="AQL619" s="508"/>
      <c r="AQM619" s="508"/>
      <c r="AQN619" s="508"/>
      <c r="AQO619" s="508"/>
      <c r="AQP619" s="508"/>
      <c r="AQQ619" s="508"/>
      <c r="AQR619" s="508"/>
      <c r="AQS619" s="508"/>
      <c r="AQT619" s="508"/>
      <c r="AQU619" s="508"/>
      <c r="AQV619" s="508"/>
      <c r="AQW619" s="508"/>
      <c r="AQX619" s="508"/>
      <c r="AQY619" s="508"/>
      <c r="AQZ619" s="508"/>
      <c r="ARA619" s="508"/>
      <c r="ARB619" s="508"/>
      <c r="ARC619" s="508"/>
      <c r="ARD619" s="508"/>
      <c r="ARE619" s="508"/>
      <c r="ARF619" s="508"/>
      <c r="ARG619" s="508"/>
      <c r="ARH619" s="508"/>
      <c r="ARI619" s="508"/>
      <c r="ARJ619" s="508"/>
      <c r="ARK619" s="508"/>
      <c r="ARL619" s="508"/>
      <c r="ARM619" s="508"/>
      <c r="ARN619" s="508"/>
      <c r="ARO619" s="508"/>
      <c r="ARP619" s="508"/>
      <c r="ARQ619" s="508"/>
      <c r="ARR619" s="508"/>
      <c r="ARS619" s="508"/>
      <c r="ART619" s="508"/>
      <c r="ARU619" s="508"/>
      <c r="ARV619" s="508"/>
      <c r="ARW619" s="508"/>
      <c r="ARX619" s="508"/>
      <c r="ARY619" s="508"/>
      <c r="ARZ619" s="508"/>
      <c r="ASA619" s="508"/>
      <c r="ASB619" s="508"/>
      <c r="ASC619" s="508"/>
      <c r="ASD619" s="508"/>
      <c r="ASE619" s="508"/>
      <c r="ASF619" s="508"/>
      <c r="ASG619" s="508"/>
      <c r="ASH619" s="508"/>
      <c r="ASI619" s="508"/>
      <c r="ASJ619" s="508"/>
      <c r="ASK619" s="508"/>
      <c r="ASL619" s="508"/>
      <c r="ASM619" s="508"/>
      <c r="ASN619" s="508"/>
      <c r="ASO619" s="508"/>
      <c r="ASP619" s="508"/>
      <c r="ASQ619" s="508"/>
      <c r="ASR619" s="508"/>
      <c r="ASS619" s="508"/>
      <c r="AST619" s="508"/>
      <c r="ASU619" s="508"/>
      <c r="ASV619" s="508"/>
      <c r="ASW619" s="508"/>
      <c r="ASX619" s="508"/>
      <c r="ASY619" s="508"/>
      <c r="ASZ619" s="508"/>
      <c r="ATA619" s="508"/>
      <c r="ATB619" s="508"/>
      <c r="ATC619" s="508"/>
      <c r="ATD619" s="508"/>
      <c r="ATE619" s="508"/>
      <c r="ATF619" s="508"/>
      <c r="ATG619" s="508"/>
      <c r="ATH619" s="508"/>
      <c r="ATI619" s="508"/>
      <c r="ATJ619" s="508"/>
      <c r="ATK619" s="508"/>
      <c r="ATL619" s="508"/>
      <c r="ATM619" s="508"/>
      <c r="ATN619" s="508"/>
      <c r="ATO619" s="508"/>
      <c r="ATP619" s="508"/>
      <c r="ATQ619" s="508"/>
      <c r="ATR619" s="508"/>
      <c r="ATS619" s="508"/>
      <c r="ATT619" s="508"/>
      <c r="ATU619" s="508"/>
      <c r="ATV619" s="508"/>
      <c r="ATW619" s="508"/>
      <c r="ATX619" s="508"/>
      <c r="ATY619" s="508"/>
      <c r="ATZ619" s="508"/>
      <c r="AUA619" s="508"/>
      <c r="AUB619" s="508"/>
      <c r="AUC619" s="508"/>
      <c r="AUD619" s="508"/>
      <c r="AUE619" s="508"/>
      <c r="AUF619" s="508"/>
      <c r="AUG619" s="508"/>
      <c r="AUH619" s="508"/>
      <c r="AUI619" s="508"/>
      <c r="AUJ619" s="508"/>
      <c r="AUK619" s="508"/>
      <c r="AUL619" s="508"/>
      <c r="AUM619" s="508"/>
      <c r="AUN619" s="508"/>
      <c r="AUO619" s="508"/>
      <c r="AUP619" s="508"/>
      <c r="AUQ619" s="508"/>
      <c r="AUR619" s="508"/>
      <c r="AUS619" s="508"/>
      <c r="AUT619" s="508"/>
      <c r="AUU619" s="508"/>
      <c r="AUV619" s="508"/>
      <c r="AUW619" s="508"/>
      <c r="AUX619" s="508"/>
      <c r="AUY619" s="508"/>
      <c r="AUZ619" s="508"/>
      <c r="AVA619" s="508"/>
      <c r="AVB619" s="508"/>
      <c r="AVC619" s="508"/>
      <c r="AVD619" s="508"/>
      <c r="AVE619" s="508"/>
      <c r="AVF619" s="508"/>
      <c r="AVG619" s="508"/>
      <c r="AVH619" s="508"/>
      <c r="AVI619" s="508"/>
      <c r="AVJ619" s="508"/>
      <c r="AVK619" s="508"/>
      <c r="AVL619" s="508"/>
      <c r="AVM619" s="508"/>
      <c r="AVN619" s="508"/>
      <c r="AVO619" s="508"/>
      <c r="AVP619" s="508"/>
      <c r="AVQ619" s="508"/>
      <c r="AVR619" s="508"/>
      <c r="AVS619" s="508"/>
      <c r="AVT619" s="508"/>
      <c r="AVU619" s="508"/>
      <c r="AVV619" s="508"/>
      <c r="AVW619" s="508"/>
      <c r="AVX619" s="508"/>
      <c r="AVY619" s="508"/>
      <c r="AVZ619" s="508"/>
      <c r="AWA619" s="508"/>
      <c r="AWB619" s="508"/>
      <c r="AWC619" s="508"/>
      <c r="AWD619" s="508"/>
      <c r="AWE619" s="508"/>
      <c r="AWF619" s="508"/>
      <c r="AWG619" s="508"/>
      <c r="AWH619" s="508"/>
      <c r="AWI619" s="508"/>
      <c r="AWJ619" s="508"/>
      <c r="AWK619" s="508"/>
      <c r="AWL619" s="508"/>
      <c r="AWM619" s="508"/>
      <c r="AWN619" s="508"/>
      <c r="AWO619" s="508"/>
      <c r="AWP619" s="508"/>
      <c r="AWQ619" s="508"/>
      <c r="AWR619" s="508"/>
      <c r="AWS619" s="508"/>
      <c r="AWT619" s="508"/>
      <c r="AWU619" s="508"/>
      <c r="AWV619" s="508"/>
      <c r="AWW619" s="508"/>
      <c r="AWX619" s="508"/>
      <c r="AWY619" s="508"/>
      <c r="AWZ619" s="508"/>
      <c r="AXA619" s="508"/>
      <c r="AXB619" s="508"/>
      <c r="AXC619" s="508"/>
      <c r="AXD619" s="508"/>
      <c r="AXE619" s="508"/>
      <c r="AXF619" s="508"/>
      <c r="AXG619" s="508"/>
      <c r="AXH619" s="508"/>
      <c r="AXI619" s="508"/>
      <c r="AXJ619" s="508"/>
      <c r="AXK619" s="508"/>
      <c r="AXL619" s="508"/>
      <c r="AXM619" s="508"/>
      <c r="AXN619" s="508"/>
      <c r="AXO619" s="508"/>
      <c r="AXP619" s="508"/>
      <c r="AXQ619" s="508"/>
      <c r="AXR619" s="508"/>
      <c r="AXS619" s="508"/>
      <c r="AXT619" s="508"/>
      <c r="AXU619" s="508"/>
      <c r="AXV619" s="508"/>
      <c r="AXW619" s="508"/>
      <c r="AXX619" s="508"/>
      <c r="AXY619" s="508"/>
      <c r="AXZ619" s="508"/>
      <c r="AYA619" s="508"/>
      <c r="AYB619" s="508"/>
      <c r="AYC619" s="508"/>
      <c r="AYD619" s="508"/>
      <c r="AYE619" s="508"/>
      <c r="AYF619" s="508"/>
      <c r="AYG619" s="508"/>
      <c r="AYH619" s="508"/>
      <c r="AYI619" s="508"/>
      <c r="AYJ619" s="508"/>
      <c r="AYK619" s="508"/>
      <c r="AYL619" s="508"/>
      <c r="AYM619" s="508"/>
      <c r="AYN619" s="508"/>
      <c r="AYO619" s="508"/>
      <c r="AYP619" s="508"/>
      <c r="AYQ619" s="508"/>
      <c r="AYR619" s="508"/>
      <c r="AYS619" s="508"/>
      <c r="AYT619" s="508"/>
      <c r="AYU619" s="508"/>
      <c r="AYV619" s="508"/>
      <c r="AYW619" s="508"/>
      <c r="AYX619" s="508"/>
      <c r="AYY619" s="508"/>
      <c r="AYZ619" s="508"/>
      <c r="AZA619" s="508"/>
      <c r="AZB619" s="508"/>
      <c r="AZC619" s="508"/>
      <c r="AZD619" s="508"/>
      <c r="AZE619" s="508"/>
      <c r="AZF619" s="508"/>
      <c r="AZG619" s="508"/>
      <c r="AZH619" s="508"/>
      <c r="AZI619" s="508"/>
      <c r="AZJ619" s="508"/>
      <c r="AZK619" s="508"/>
      <c r="AZL619" s="508"/>
      <c r="AZM619" s="508"/>
      <c r="AZN619" s="508"/>
      <c r="AZO619" s="508"/>
      <c r="AZP619" s="508"/>
      <c r="AZQ619" s="508"/>
      <c r="AZR619" s="508"/>
      <c r="AZS619" s="508"/>
      <c r="AZT619" s="508"/>
      <c r="AZU619" s="508"/>
      <c r="AZV619" s="508"/>
      <c r="AZW619" s="508"/>
      <c r="AZX619" s="508"/>
      <c r="AZY619" s="508"/>
      <c r="AZZ619" s="508"/>
      <c r="BAA619" s="508"/>
      <c r="BAB619" s="508"/>
      <c r="BAC619" s="508"/>
      <c r="BAD619" s="508"/>
      <c r="BAE619" s="508"/>
      <c r="BAF619" s="508"/>
      <c r="BAG619" s="508"/>
      <c r="BAH619" s="508"/>
      <c r="BAI619" s="508"/>
      <c r="BAJ619" s="508"/>
      <c r="BAK619" s="508"/>
      <c r="BAL619" s="508"/>
      <c r="BAM619" s="508"/>
      <c r="BAN619" s="508"/>
      <c r="BAO619" s="508"/>
      <c r="BAP619" s="508"/>
      <c r="BAQ619" s="508"/>
      <c r="BAR619" s="508"/>
      <c r="BAS619" s="508"/>
      <c r="BAT619" s="508"/>
      <c r="BAU619" s="508"/>
      <c r="BAV619" s="508"/>
      <c r="BAW619" s="508"/>
      <c r="BAX619" s="508"/>
      <c r="BAY619" s="508"/>
      <c r="BAZ619" s="508"/>
      <c r="BBA619" s="508"/>
      <c r="BBB619" s="508"/>
      <c r="BBC619" s="508"/>
      <c r="BBD619" s="508"/>
      <c r="BBE619" s="508"/>
      <c r="BBF619" s="508"/>
      <c r="BBG619" s="508"/>
      <c r="BBH619" s="508"/>
      <c r="BBI619" s="508"/>
      <c r="BBJ619" s="508"/>
      <c r="BBK619" s="508"/>
      <c r="BBL619" s="508"/>
      <c r="BBM619" s="508"/>
      <c r="BBN619" s="508"/>
      <c r="BBO619" s="508"/>
      <c r="BBP619" s="508"/>
      <c r="BBQ619" s="508"/>
      <c r="BBR619" s="508"/>
      <c r="BBS619" s="508"/>
      <c r="BBT619" s="508"/>
      <c r="BBU619" s="508"/>
      <c r="BBV619" s="508"/>
      <c r="BBW619" s="508"/>
      <c r="BBX619" s="508"/>
      <c r="BBY619" s="508"/>
      <c r="BBZ619" s="508"/>
      <c r="BCA619" s="508"/>
      <c r="BCB619" s="508"/>
      <c r="BCC619" s="508"/>
      <c r="BCD619" s="508"/>
      <c r="BCE619" s="508"/>
      <c r="BCF619" s="508"/>
      <c r="BCG619" s="508"/>
      <c r="BCH619" s="508"/>
      <c r="BCI619" s="508"/>
      <c r="BCJ619" s="508"/>
      <c r="BCK619" s="508"/>
      <c r="BCL619" s="508"/>
      <c r="BCM619" s="508"/>
      <c r="BCN619" s="508"/>
      <c r="BCO619" s="508"/>
      <c r="BCP619" s="508"/>
      <c r="BCQ619" s="508"/>
      <c r="BCR619" s="508"/>
      <c r="BCS619" s="508"/>
      <c r="BCT619" s="508"/>
      <c r="BCU619" s="508"/>
      <c r="BCV619" s="508"/>
      <c r="BCW619" s="508"/>
      <c r="BCX619" s="508"/>
      <c r="BCY619" s="508"/>
      <c r="BCZ619" s="508"/>
      <c r="BDA619" s="508"/>
      <c r="BDB619" s="508"/>
      <c r="BDC619" s="508"/>
      <c r="BDD619" s="508"/>
      <c r="BDE619" s="508"/>
      <c r="BDF619" s="508"/>
      <c r="BDG619" s="508"/>
      <c r="BDH619" s="508"/>
      <c r="BDI619" s="508"/>
      <c r="BDJ619" s="508"/>
      <c r="BDK619" s="508"/>
      <c r="BDL619" s="508"/>
      <c r="BDM619" s="508"/>
      <c r="BDN619" s="508"/>
      <c r="BDO619" s="508"/>
      <c r="BDP619" s="508"/>
      <c r="BDQ619" s="508"/>
      <c r="BDR619" s="508"/>
      <c r="BDS619" s="508"/>
      <c r="BDT619" s="508"/>
      <c r="BDU619" s="508"/>
      <c r="BDV619" s="508"/>
      <c r="BDW619" s="508"/>
      <c r="BDX619" s="508"/>
      <c r="BDY619" s="508"/>
      <c r="BDZ619" s="508"/>
      <c r="BEA619" s="508"/>
      <c r="BEB619" s="508"/>
      <c r="BEC619" s="508"/>
      <c r="BED619" s="508"/>
      <c r="BEE619" s="508"/>
      <c r="BEF619" s="508"/>
      <c r="BEG619" s="508"/>
      <c r="BEH619" s="508"/>
      <c r="BEI619" s="508"/>
      <c r="BEJ619" s="508"/>
      <c r="BEK619" s="508"/>
      <c r="BEL619" s="508"/>
      <c r="BEM619" s="508"/>
      <c r="BEN619" s="508"/>
      <c r="BEO619" s="508"/>
      <c r="BEP619" s="508"/>
      <c r="BEQ619" s="508"/>
      <c r="BER619" s="508"/>
      <c r="BES619" s="508"/>
      <c r="BET619" s="508"/>
      <c r="BEU619" s="508"/>
      <c r="BEV619" s="508"/>
      <c r="BEW619" s="508"/>
      <c r="BEX619" s="508"/>
      <c r="BEY619" s="508"/>
      <c r="BEZ619" s="508"/>
      <c r="BFA619" s="508"/>
      <c r="BFB619" s="508"/>
      <c r="BFC619" s="508"/>
      <c r="BFD619" s="508"/>
      <c r="BFE619" s="508"/>
      <c r="BFF619" s="508"/>
      <c r="BFG619" s="508"/>
      <c r="BFH619" s="508"/>
      <c r="BFI619" s="508"/>
      <c r="BFJ619" s="508"/>
      <c r="BFK619" s="508"/>
      <c r="BFL619" s="508"/>
      <c r="BFM619" s="508"/>
      <c r="BFN619" s="508"/>
      <c r="BFO619" s="508"/>
      <c r="BFP619" s="508"/>
      <c r="BFQ619" s="508"/>
      <c r="BFR619" s="508"/>
      <c r="BFS619" s="508"/>
      <c r="BFT619" s="508"/>
      <c r="BFU619" s="508"/>
      <c r="BFV619" s="508"/>
      <c r="BFW619" s="508"/>
      <c r="BFX619" s="508"/>
      <c r="BFY619" s="508"/>
      <c r="BFZ619" s="508"/>
      <c r="BGA619" s="508"/>
      <c r="BGB619" s="508"/>
      <c r="BGC619" s="508"/>
      <c r="BGD619" s="508"/>
      <c r="BGE619" s="508"/>
      <c r="BGF619" s="508"/>
      <c r="BGG619" s="508"/>
      <c r="BGH619" s="508"/>
      <c r="BGI619" s="508"/>
      <c r="BGJ619" s="508"/>
      <c r="BGK619" s="508"/>
      <c r="BGL619" s="508"/>
      <c r="BGM619" s="508"/>
      <c r="BGN619" s="508"/>
      <c r="BGO619" s="508"/>
      <c r="BGP619" s="508"/>
      <c r="BGQ619" s="508"/>
      <c r="BGR619" s="508"/>
      <c r="BGS619" s="508"/>
      <c r="BGT619" s="508"/>
      <c r="BGU619" s="508"/>
      <c r="BGV619" s="508"/>
      <c r="BGW619" s="508"/>
      <c r="BGX619" s="508"/>
      <c r="BGY619" s="508"/>
      <c r="BGZ619" s="508"/>
      <c r="BHA619" s="508"/>
      <c r="BHB619" s="508"/>
      <c r="BHC619" s="508"/>
      <c r="BHD619" s="508"/>
      <c r="BHE619" s="508"/>
      <c r="BHF619" s="508"/>
      <c r="BHG619" s="508"/>
      <c r="BHH619" s="508"/>
      <c r="BHI619" s="508"/>
      <c r="BHJ619" s="508"/>
      <c r="BHK619" s="508"/>
      <c r="BHL619" s="508"/>
      <c r="BHM619" s="508"/>
      <c r="BHN619" s="508"/>
      <c r="BHO619" s="508"/>
      <c r="BHP619" s="508"/>
      <c r="BHQ619" s="508"/>
      <c r="BHR619" s="508"/>
      <c r="BHS619" s="508"/>
      <c r="BHT619" s="508"/>
      <c r="BHU619" s="508"/>
      <c r="BHV619" s="508"/>
      <c r="BHW619" s="508"/>
      <c r="BHX619" s="508"/>
      <c r="BHY619" s="508"/>
      <c r="BHZ619" s="508"/>
      <c r="BIA619" s="508"/>
      <c r="BIB619" s="508"/>
      <c r="BIC619" s="508"/>
      <c r="BID619" s="508"/>
      <c r="BIE619" s="508"/>
      <c r="BIF619" s="508"/>
      <c r="BIG619" s="508"/>
      <c r="BIH619" s="508"/>
      <c r="BII619" s="508"/>
      <c r="BIJ619" s="508"/>
      <c r="BIK619" s="508"/>
      <c r="BIL619" s="508"/>
      <c r="BIM619" s="508"/>
      <c r="BIN619" s="508"/>
      <c r="BIO619" s="508"/>
      <c r="BIP619" s="508"/>
      <c r="BIQ619" s="508"/>
      <c r="BIR619" s="508"/>
      <c r="BIS619" s="508"/>
      <c r="BIT619" s="508"/>
      <c r="BIU619" s="508"/>
      <c r="BIV619" s="508"/>
      <c r="BIW619" s="508"/>
      <c r="BIX619" s="508"/>
      <c r="BIY619" s="508"/>
      <c r="BIZ619" s="508"/>
      <c r="BJA619" s="508"/>
      <c r="BJB619" s="508"/>
      <c r="BJC619" s="508"/>
      <c r="BJD619" s="508"/>
      <c r="BJE619" s="508"/>
      <c r="BJF619" s="508"/>
      <c r="BJG619" s="508"/>
      <c r="BJH619" s="508"/>
      <c r="BJI619" s="508"/>
      <c r="BJJ619" s="508"/>
      <c r="BJK619" s="508"/>
      <c r="BJL619" s="508"/>
      <c r="BJM619" s="508"/>
      <c r="BJN619" s="508"/>
      <c r="BJO619" s="508"/>
      <c r="BJP619" s="508"/>
      <c r="BJQ619" s="508"/>
      <c r="BJR619" s="508"/>
      <c r="BJS619" s="508"/>
      <c r="BJT619" s="508"/>
      <c r="BJU619" s="508"/>
      <c r="BJV619" s="508"/>
      <c r="BJW619" s="508"/>
      <c r="BJX619" s="508"/>
      <c r="BJY619" s="508"/>
      <c r="BJZ619" s="508"/>
      <c r="BKA619" s="508"/>
      <c r="BKB619" s="508"/>
      <c r="BKC619" s="508"/>
      <c r="BKD619" s="508"/>
      <c r="BKE619" s="508"/>
      <c r="BKF619" s="508"/>
      <c r="BKG619" s="508"/>
      <c r="BKH619" s="508"/>
      <c r="BKI619" s="508"/>
      <c r="BKJ619" s="508"/>
      <c r="BKK619" s="508"/>
      <c r="BKL619" s="508"/>
      <c r="BKM619" s="508"/>
      <c r="BKN619" s="508"/>
      <c r="BKO619" s="508"/>
      <c r="BKP619" s="508"/>
      <c r="BKQ619" s="508"/>
      <c r="BKR619" s="508"/>
      <c r="BKS619" s="508"/>
      <c r="BKT619" s="508"/>
      <c r="BKU619" s="508"/>
      <c r="BKV619" s="508"/>
      <c r="BKW619" s="508"/>
      <c r="BKX619" s="508"/>
      <c r="BKY619" s="508"/>
      <c r="BKZ619" s="508"/>
      <c r="BLA619" s="508"/>
      <c r="BLB619" s="508"/>
      <c r="BLC619" s="508"/>
      <c r="BLD619" s="508"/>
      <c r="BLE619" s="508"/>
      <c r="BLF619" s="508"/>
      <c r="BLG619" s="508"/>
      <c r="BLH619" s="508"/>
      <c r="BLI619" s="508"/>
      <c r="BLJ619" s="508"/>
      <c r="BLK619" s="508"/>
      <c r="BLL619" s="508"/>
      <c r="BLM619" s="508"/>
      <c r="BLN619" s="508"/>
      <c r="BLO619" s="508"/>
      <c r="BLP619" s="508"/>
      <c r="BLQ619" s="508"/>
      <c r="BLR619" s="508"/>
      <c r="BLS619" s="508"/>
      <c r="BLT619" s="508"/>
      <c r="BLU619" s="508"/>
      <c r="BLV619" s="508"/>
      <c r="BLW619" s="508"/>
      <c r="BLX619" s="508"/>
      <c r="BLY619" s="508"/>
      <c r="BLZ619" s="508"/>
      <c r="BMA619" s="508"/>
      <c r="BMB619" s="508"/>
      <c r="BMC619" s="508"/>
      <c r="BMD619" s="508"/>
      <c r="BME619" s="508"/>
      <c r="BMF619" s="508"/>
      <c r="BMG619" s="508"/>
      <c r="BMH619" s="508"/>
      <c r="BMI619" s="508"/>
      <c r="BMJ619" s="508"/>
      <c r="BMK619" s="508"/>
      <c r="BML619" s="508"/>
      <c r="BMM619" s="508"/>
      <c r="BMN619" s="508"/>
      <c r="BMO619" s="508"/>
      <c r="BMP619" s="508"/>
      <c r="BMQ619" s="508"/>
      <c r="BMR619" s="508"/>
      <c r="BMS619" s="508"/>
      <c r="BMT619" s="508"/>
      <c r="BMU619" s="508"/>
      <c r="BMV619" s="508"/>
      <c r="BMW619" s="508"/>
      <c r="BMX619" s="508"/>
      <c r="BMY619" s="508"/>
      <c r="BMZ619" s="508"/>
      <c r="BNA619" s="508"/>
      <c r="BNB619" s="508"/>
      <c r="BNC619" s="508"/>
      <c r="BND619" s="508"/>
      <c r="BNE619" s="508"/>
      <c r="BNF619" s="508"/>
      <c r="BNG619" s="508"/>
      <c r="BNH619" s="508"/>
      <c r="BNI619" s="508"/>
      <c r="BNJ619" s="508"/>
      <c r="BNK619" s="508"/>
      <c r="BNL619" s="508"/>
      <c r="BNM619" s="508"/>
      <c r="BNN619" s="508"/>
      <c r="BNO619" s="508"/>
      <c r="BNP619" s="508"/>
      <c r="BNQ619" s="508"/>
      <c r="BNR619" s="508"/>
      <c r="BNS619" s="508"/>
      <c r="BNT619" s="508"/>
      <c r="BNU619" s="508"/>
      <c r="BNV619" s="508"/>
      <c r="BNW619" s="508"/>
      <c r="BNX619" s="508"/>
      <c r="BNY619" s="508"/>
      <c r="BNZ619" s="508"/>
      <c r="BOA619" s="508"/>
      <c r="BOB619" s="508"/>
      <c r="BOC619" s="508"/>
      <c r="BOD619" s="508"/>
      <c r="BOE619" s="508"/>
      <c r="BOF619" s="508"/>
      <c r="BOG619" s="508"/>
      <c r="BOH619" s="508"/>
      <c r="BOI619" s="508"/>
      <c r="BOJ619" s="508"/>
      <c r="BOK619" s="508"/>
      <c r="BOL619" s="508"/>
      <c r="BOM619" s="508"/>
      <c r="BON619" s="508"/>
      <c r="BOO619" s="508"/>
      <c r="BOP619" s="508"/>
      <c r="BOQ619" s="508"/>
      <c r="BOR619" s="508"/>
      <c r="BOS619" s="508"/>
      <c r="BOT619" s="508"/>
      <c r="BOU619" s="508"/>
      <c r="BOV619" s="508"/>
      <c r="BOW619" s="508"/>
      <c r="BOX619" s="508"/>
      <c r="BOY619" s="508"/>
      <c r="BOZ619" s="508"/>
      <c r="BPA619" s="508"/>
      <c r="BPB619" s="508"/>
      <c r="BPC619" s="508"/>
      <c r="BPD619" s="508"/>
      <c r="BPE619" s="508"/>
      <c r="BPF619" s="508"/>
      <c r="BPG619" s="508"/>
      <c r="BPH619" s="508"/>
      <c r="BPI619" s="508"/>
      <c r="BPJ619" s="508"/>
      <c r="BPK619" s="508"/>
      <c r="BPL619" s="508"/>
      <c r="BPM619" s="508"/>
      <c r="BPN619" s="508"/>
      <c r="BPO619" s="508"/>
      <c r="BPP619" s="508"/>
      <c r="BPQ619" s="508"/>
      <c r="BPR619" s="508"/>
      <c r="BPS619" s="508"/>
      <c r="BPT619" s="508"/>
      <c r="BPU619" s="508"/>
      <c r="BPV619" s="508"/>
      <c r="BPW619" s="508"/>
      <c r="BPX619" s="508"/>
      <c r="BPY619" s="508"/>
      <c r="BPZ619" s="508"/>
      <c r="BQA619" s="508"/>
      <c r="BQB619" s="508"/>
      <c r="BQC619" s="508"/>
      <c r="BQD619" s="508"/>
      <c r="BQE619" s="508"/>
      <c r="BQF619" s="508"/>
      <c r="BQG619" s="508"/>
      <c r="BQH619" s="508"/>
      <c r="BQI619" s="508"/>
      <c r="BQJ619" s="508"/>
      <c r="BQK619" s="508"/>
      <c r="BQL619" s="508"/>
      <c r="BQM619" s="508"/>
      <c r="BQN619" s="508"/>
      <c r="BQO619" s="508"/>
      <c r="BQP619" s="508"/>
      <c r="BQQ619" s="508"/>
      <c r="BQR619" s="508"/>
      <c r="BQS619" s="508"/>
      <c r="BQT619" s="508"/>
      <c r="BQU619" s="508"/>
      <c r="BQV619" s="508"/>
      <c r="BQW619" s="508"/>
      <c r="BQX619" s="508"/>
      <c r="BQY619" s="508"/>
      <c r="BQZ619" s="508"/>
      <c r="BRA619" s="508"/>
      <c r="BRB619" s="508"/>
      <c r="BRC619" s="508"/>
      <c r="BRD619" s="508"/>
      <c r="BRE619" s="508"/>
      <c r="BRF619" s="508"/>
      <c r="BRG619" s="508"/>
      <c r="BRH619" s="508"/>
      <c r="BRI619" s="508"/>
      <c r="BRJ619" s="508"/>
      <c r="BRK619" s="508"/>
      <c r="BRL619" s="508"/>
      <c r="BRM619" s="508"/>
      <c r="BRN619" s="508"/>
      <c r="BRO619" s="508"/>
      <c r="BRP619" s="508"/>
      <c r="BRQ619" s="508"/>
      <c r="BRR619" s="508"/>
      <c r="BRS619" s="508"/>
      <c r="BRT619" s="508"/>
      <c r="BRU619" s="508"/>
      <c r="BRV619" s="508"/>
      <c r="BRW619" s="508"/>
      <c r="BRX619" s="508"/>
      <c r="BRY619" s="508"/>
      <c r="BRZ619" s="508"/>
      <c r="BSA619" s="508"/>
      <c r="BSB619" s="508"/>
      <c r="BSC619" s="508"/>
      <c r="BSD619" s="508"/>
      <c r="BSE619" s="508"/>
      <c r="BSF619" s="508"/>
      <c r="BSG619" s="508"/>
      <c r="BSH619" s="508"/>
      <c r="BSI619" s="508"/>
      <c r="BSJ619" s="508"/>
      <c r="BSK619" s="508"/>
      <c r="BSL619" s="508"/>
      <c r="BSM619" s="508"/>
      <c r="BSN619" s="508"/>
      <c r="BSO619" s="508"/>
      <c r="BSP619" s="508"/>
      <c r="BSQ619" s="508"/>
      <c r="BSR619" s="508"/>
      <c r="BSS619" s="508"/>
      <c r="BST619" s="508"/>
      <c r="BSU619" s="508"/>
      <c r="BSV619" s="508"/>
      <c r="BSW619" s="508"/>
      <c r="BSX619" s="508"/>
      <c r="BSY619" s="508"/>
      <c r="BSZ619" s="508"/>
      <c r="BTA619" s="508"/>
      <c r="BTB619" s="508"/>
      <c r="BTC619" s="508"/>
      <c r="BTD619" s="508"/>
      <c r="BTE619" s="508"/>
      <c r="BTF619" s="508"/>
      <c r="BTG619" s="508"/>
      <c r="BTH619" s="508"/>
      <c r="BTI619" s="508"/>
      <c r="BTJ619" s="508"/>
      <c r="BTK619" s="508"/>
      <c r="BTL619" s="508"/>
      <c r="BTM619" s="508"/>
      <c r="BTN619" s="508"/>
      <c r="BTO619" s="508"/>
      <c r="BTP619" s="508"/>
      <c r="BTQ619" s="508"/>
      <c r="BTR619" s="508"/>
      <c r="BTS619" s="508"/>
      <c r="BTT619" s="508"/>
      <c r="BTU619" s="508"/>
      <c r="BTV619" s="508"/>
      <c r="BTW619" s="508"/>
      <c r="BTX619" s="508"/>
      <c r="BTY619" s="508"/>
      <c r="BTZ619" s="508"/>
      <c r="BUA619" s="508"/>
      <c r="BUB619" s="508"/>
      <c r="BUC619" s="508"/>
      <c r="BUD619" s="508"/>
      <c r="BUE619" s="508"/>
      <c r="BUF619" s="508"/>
      <c r="BUG619" s="508"/>
      <c r="BUH619" s="508"/>
      <c r="BUI619" s="508"/>
      <c r="BUJ619" s="508"/>
      <c r="BUK619" s="508"/>
      <c r="BUL619" s="508"/>
      <c r="BUM619" s="508"/>
      <c r="BUN619" s="508"/>
      <c r="BUO619" s="508"/>
      <c r="BUP619" s="508"/>
      <c r="BUQ619" s="508"/>
      <c r="BUR619" s="508"/>
      <c r="BUS619" s="508"/>
      <c r="BUT619" s="508"/>
      <c r="BUU619" s="508"/>
      <c r="BUV619" s="508"/>
      <c r="BUW619" s="508"/>
      <c r="BUX619" s="508"/>
      <c r="BUY619" s="508"/>
      <c r="BUZ619" s="508"/>
      <c r="BVA619" s="508"/>
      <c r="BVB619" s="508"/>
      <c r="BVC619" s="508"/>
      <c r="BVD619" s="508"/>
      <c r="BVE619" s="508"/>
      <c r="BVF619" s="508"/>
      <c r="BVG619" s="508"/>
      <c r="BVH619" s="508"/>
      <c r="BVI619" s="508"/>
      <c r="BVJ619" s="508"/>
      <c r="BVK619" s="508"/>
      <c r="BVL619" s="508"/>
      <c r="BVM619" s="508"/>
      <c r="BVN619" s="508"/>
      <c r="BVO619" s="508"/>
      <c r="BVP619" s="508"/>
      <c r="BVQ619" s="508"/>
      <c r="BVR619" s="508"/>
      <c r="BVS619" s="508"/>
      <c r="BVT619" s="508"/>
      <c r="BVU619" s="508"/>
      <c r="BVV619" s="508"/>
      <c r="BVW619" s="508"/>
      <c r="BVX619" s="508"/>
      <c r="BVY619" s="508"/>
      <c r="BVZ619" s="508"/>
      <c r="BWA619" s="508"/>
      <c r="BWB619" s="508"/>
      <c r="BWC619" s="508"/>
      <c r="BWD619" s="508"/>
      <c r="BWE619" s="508"/>
      <c r="BWF619" s="508"/>
      <c r="BWG619" s="508"/>
      <c r="BWH619" s="508"/>
      <c r="BWI619" s="508"/>
      <c r="BWJ619" s="508"/>
      <c r="BWK619" s="508"/>
      <c r="BWL619" s="508"/>
      <c r="BWM619" s="508"/>
      <c r="BWN619" s="508"/>
      <c r="BWO619" s="508"/>
      <c r="BWP619" s="508"/>
      <c r="BWQ619" s="508"/>
      <c r="BWR619" s="508"/>
      <c r="BWS619" s="508"/>
      <c r="BWT619" s="508"/>
      <c r="BWU619" s="508"/>
      <c r="BWV619" s="508"/>
      <c r="BWW619" s="508"/>
      <c r="BWX619" s="508"/>
      <c r="BWY619" s="508"/>
      <c r="BWZ619" s="508"/>
      <c r="BXA619" s="508"/>
      <c r="BXB619" s="508"/>
      <c r="BXC619" s="508"/>
      <c r="BXD619" s="508"/>
      <c r="BXE619" s="508"/>
      <c r="BXF619" s="508"/>
      <c r="BXG619" s="508"/>
      <c r="BXH619" s="508"/>
      <c r="BXI619" s="508"/>
      <c r="BXJ619" s="508"/>
      <c r="BXK619" s="508"/>
      <c r="BXL619" s="508"/>
      <c r="BXM619" s="508"/>
      <c r="BXN619" s="508"/>
      <c r="BXO619" s="508"/>
      <c r="BXP619" s="508"/>
      <c r="BXQ619" s="508"/>
      <c r="BXR619" s="508"/>
      <c r="BXS619" s="508"/>
      <c r="BXT619" s="508"/>
      <c r="BXU619" s="508"/>
      <c r="BXV619" s="508"/>
      <c r="BXW619" s="508"/>
      <c r="BXX619" s="508"/>
      <c r="BXY619" s="508"/>
      <c r="BXZ619" s="508"/>
      <c r="BYA619" s="508"/>
      <c r="BYB619" s="508"/>
      <c r="BYC619" s="508"/>
      <c r="BYD619" s="508"/>
      <c r="BYE619" s="508"/>
      <c r="BYF619" s="508"/>
      <c r="BYG619" s="508"/>
      <c r="BYH619" s="508"/>
      <c r="BYI619" s="508"/>
      <c r="BYJ619" s="508"/>
      <c r="BYK619" s="508"/>
      <c r="BYL619" s="508"/>
      <c r="BYM619" s="508"/>
      <c r="BYN619" s="508"/>
      <c r="BYO619" s="508"/>
      <c r="BYP619" s="508"/>
      <c r="BYQ619" s="508"/>
      <c r="BYR619" s="508"/>
      <c r="BYS619" s="508"/>
      <c r="BYT619" s="508"/>
      <c r="BYU619" s="508"/>
      <c r="BYV619" s="508"/>
      <c r="BYW619" s="508"/>
      <c r="BYX619" s="508"/>
      <c r="BYY619" s="508"/>
      <c r="BYZ619" s="508"/>
      <c r="BZA619" s="508"/>
      <c r="BZB619" s="508"/>
      <c r="BZC619" s="508"/>
      <c r="BZD619" s="508"/>
      <c r="BZE619" s="508"/>
      <c r="BZF619" s="508"/>
      <c r="BZG619" s="508"/>
      <c r="BZH619" s="508"/>
      <c r="BZI619" s="508"/>
      <c r="BZJ619" s="508"/>
      <c r="BZK619" s="508"/>
      <c r="BZL619" s="508"/>
      <c r="BZM619" s="508"/>
      <c r="BZN619" s="508"/>
      <c r="BZO619" s="508"/>
      <c r="BZP619" s="508"/>
      <c r="BZQ619" s="508"/>
      <c r="BZR619" s="508"/>
      <c r="BZS619" s="508"/>
      <c r="BZT619" s="508"/>
      <c r="BZU619" s="508"/>
      <c r="BZV619" s="508"/>
      <c r="BZW619" s="508"/>
      <c r="BZX619" s="508"/>
      <c r="BZY619" s="508"/>
      <c r="BZZ619" s="508"/>
      <c r="CAA619" s="508"/>
      <c r="CAB619" s="508"/>
      <c r="CAC619" s="508"/>
      <c r="CAD619" s="508"/>
      <c r="CAE619" s="508"/>
      <c r="CAF619" s="508"/>
      <c r="CAG619" s="508"/>
      <c r="CAH619" s="508"/>
      <c r="CAI619" s="508"/>
      <c r="CAJ619" s="508"/>
      <c r="CAK619" s="508"/>
      <c r="CAL619" s="508"/>
      <c r="CAM619" s="508"/>
      <c r="CAN619" s="508"/>
      <c r="CAO619" s="508"/>
      <c r="CAP619" s="508"/>
      <c r="CAQ619" s="508"/>
      <c r="CAR619" s="508"/>
      <c r="CAS619" s="508"/>
      <c r="CAT619" s="508"/>
      <c r="CAU619" s="508"/>
      <c r="CAV619" s="508"/>
      <c r="CAW619" s="508"/>
      <c r="CAX619" s="508"/>
      <c r="CAY619" s="508"/>
      <c r="CAZ619" s="508"/>
      <c r="CBA619" s="508"/>
      <c r="CBB619" s="508"/>
      <c r="CBC619" s="508"/>
      <c r="CBD619" s="508"/>
      <c r="CBE619" s="508"/>
      <c r="CBF619" s="508"/>
      <c r="CBG619" s="508"/>
      <c r="CBH619" s="508"/>
      <c r="CBI619" s="508"/>
      <c r="CBJ619" s="508"/>
      <c r="CBK619" s="508"/>
      <c r="CBL619" s="508"/>
      <c r="CBM619" s="508"/>
      <c r="CBN619" s="508"/>
      <c r="CBO619" s="508"/>
      <c r="CBP619" s="508"/>
      <c r="CBQ619" s="508"/>
      <c r="CBR619" s="508"/>
      <c r="CBS619" s="508"/>
      <c r="CBT619" s="508"/>
      <c r="CBU619" s="508"/>
      <c r="CBV619" s="508"/>
      <c r="CBW619" s="508"/>
      <c r="CBX619" s="508"/>
      <c r="CBY619" s="508"/>
      <c r="CBZ619" s="508"/>
      <c r="CCA619" s="508"/>
      <c r="CCB619" s="508"/>
      <c r="CCC619" s="508"/>
      <c r="CCD619" s="508"/>
      <c r="CCE619" s="508"/>
      <c r="CCF619" s="508"/>
      <c r="CCG619" s="508"/>
      <c r="CCH619" s="508"/>
      <c r="CCI619" s="508"/>
      <c r="CCJ619" s="508"/>
      <c r="CCK619" s="508"/>
      <c r="CCL619" s="508"/>
      <c r="CCM619" s="508"/>
      <c r="CCN619" s="508"/>
      <c r="CCO619" s="508"/>
      <c r="CCP619" s="508"/>
      <c r="CCQ619" s="508"/>
      <c r="CCR619" s="508"/>
      <c r="CCS619" s="508"/>
      <c r="CCT619" s="508"/>
      <c r="CCU619" s="508"/>
      <c r="CCV619" s="508"/>
      <c r="CCW619" s="508"/>
      <c r="CCX619" s="508"/>
      <c r="CCY619" s="508"/>
      <c r="CCZ619" s="508"/>
      <c r="CDA619" s="508"/>
      <c r="CDB619" s="508"/>
      <c r="CDC619" s="508"/>
      <c r="CDD619" s="508"/>
      <c r="CDE619" s="508"/>
      <c r="CDF619" s="508"/>
      <c r="CDG619" s="508"/>
      <c r="CDH619" s="508"/>
      <c r="CDI619" s="508"/>
      <c r="CDJ619" s="508"/>
      <c r="CDK619" s="508"/>
      <c r="CDL619" s="508"/>
      <c r="CDM619" s="508"/>
      <c r="CDN619" s="508"/>
      <c r="CDO619" s="508"/>
      <c r="CDP619" s="508"/>
      <c r="CDQ619" s="508"/>
      <c r="CDR619" s="508"/>
      <c r="CDS619" s="508"/>
      <c r="CDT619" s="508"/>
      <c r="CDU619" s="508"/>
      <c r="CDV619" s="508"/>
      <c r="CDW619" s="508"/>
      <c r="CDX619" s="508"/>
      <c r="CDY619" s="508"/>
      <c r="CDZ619" s="508"/>
      <c r="CEA619" s="508"/>
      <c r="CEB619" s="508"/>
      <c r="CEC619" s="508"/>
      <c r="CED619" s="508"/>
      <c r="CEE619" s="508"/>
      <c r="CEF619" s="508"/>
      <c r="CEG619" s="508"/>
      <c r="CEH619" s="508"/>
      <c r="CEI619" s="508"/>
      <c r="CEJ619" s="508"/>
      <c r="CEK619" s="508"/>
      <c r="CEL619" s="508"/>
      <c r="CEM619" s="508"/>
      <c r="CEN619" s="508"/>
      <c r="CEO619" s="508"/>
      <c r="CEP619" s="508"/>
      <c r="CEQ619" s="508"/>
      <c r="CER619" s="508"/>
      <c r="CES619" s="508"/>
      <c r="CET619" s="508"/>
      <c r="CEU619" s="508"/>
      <c r="CEV619" s="508"/>
      <c r="CEW619" s="508"/>
      <c r="CEX619" s="508"/>
      <c r="CEY619" s="508"/>
      <c r="CEZ619" s="508"/>
      <c r="CFA619" s="508"/>
      <c r="CFB619" s="508"/>
      <c r="CFC619" s="508"/>
      <c r="CFD619" s="508"/>
      <c r="CFE619" s="508"/>
      <c r="CFF619" s="508"/>
      <c r="CFG619" s="508"/>
      <c r="CFH619" s="508"/>
      <c r="CFI619" s="508"/>
      <c r="CFJ619" s="508"/>
      <c r="CFK619" s="508"/>
      <c r="CFL619" s="508"/>
      <c r="CFM619" s="508"/>
      <c r="CFN619" s="508"/>
      <c r="CFO619" s="508"/>
      <c r="CFP619" s="508"/>
      <c r="CFQ619" s="508"/>
      <c r="CFR619" s="508"/>
      <c r="CFS619" s="508"/>
      <c r="CFT619" s="508"/>
      <c r="CFU619" s="508"/>
      <c r="CFV619" s="508"/>
      <c r="CFW619" s="508"/>
      <c r="CFX619" s="508"/>
      <c r="CFY619" s="508"/>
      <c r="CFZ619" s="508"/>
      <c r="CGA619" s="508"/>
      <c r="CGB619" s="508"/>
      <c r="CGC619" s="508"/>
      <c r="CGD619" s="508"/>
      <c r="CGE619" s="508"/>
      <c r="CGF619" s="508"/>
      <c r="CGG619" s="508"/>
      <c r="CGH619" s="508"/>
      <c r="CGI619" s="508"/>
      <c r="CGJ619" s="508"/>
      <c r="CGK619" s="508"/>
      <c r="CGL619" s="508"/>
      <c r="CGM619" s="508"/>
      <c r="CGN619" s="508"/>
      <c r="CGO619" s="508"/>
      <c r="CGP619" s="508"/>
      <c r="CGQ619" s="508"/>
      <c r="CGR619" s="508"/>
      <c r="CGS619" s="508"/>
      <c r="CGT619" s="508"/>
      <c r="CGU619" s="508"/>
      <c r="CGV619" s="508"/>
      <c r="CGW619" s="508"/>
      <c r="CGX619" s="508"/>
      <c r="CGY619" s="508"/>
      <c r="CGZ619" s="508"/>
      <c r="CHA619" s="508"/>
      <c r="CHB619" s="508"/>
      <c r="CHC619" s="508"/>
      <c r="CHD619" s="508"/>
      <c r="CHE619" s="508"/>
      <c r="CHF619" s="508"/>
      <c r="CHG619" s="508"/>
      <c r="CHH619" s="508"/>
      <c r="CHI619" s="508"/>
      <c r="CHJ619" s="508"/>
      <c r="CHK619" s="508"/>
      <c r="CHL619" s="508"/>
      <c r="CHM619" s="508"/>
      <c r="CHN619" s="508"/>
      <c r="CHO619" s="508"/>
      <c r="CHP619" s="508"/>
      <c r="CHQ619" s="508"/>
      <c r="CHR619" s="508"/>
      <c r="CHS619" s="508"/>
      <c r="CHT619" s="508"/>
      <c r="CHU619" s="508"/>
      <c r="CHV619" s="508"/>
      <c r="CHW619" s="508"/>
      <c r="CHX619" s="508"/>
      <c r="CHY619" s="508"/>
      <c r="CHZ619" s="508"/>
      <c r="CIA619" s="508"/>
      <c r="CIB619" s="508"/>
      <c r="CIC619" s="508"/>
      <c r="CID619" s="508"/>
      <c r="CIE619" s="508"/>
      <c r="CIF619" s="508"/>
      <c r="CIG619" s="508"/>
      <c r="CIH619" s="508"/>
      <c r="CII619" s="508"/>
      <c r="CIJ619" s="508"/>
      <c r="CIK619" s="508"/>
      <c r="CIL619" s="508"/>
      <c r="CIM619" s="508"/>
      <c r="CIN619" s="508"/>
      <c r="CIO619" s="508"/>
      <c r="CIP619" s="508"/>
      <c r="CIQ619" s="508"/>
      <c r="CIR619" s="508"/>
      <c r="CIS619" s="508"/>
      <c r="CIT619" s="508"/>
      <c r="CIU619" s="508"/>
      <c r="CIV619" s="508"/>
      <c r="CIW619" s="508"/>
      <c r="CIX619" s="508"/>
      <c r="CIY619" s="508"/>
      <c r="CIZ619" s="508"/>
      <c r="CJA619" s="508"/>
      <c r="CJB619" s="508"/>
      <c r="CJC619" s="508"/>
      <c r="CJD619" s="508"/>
      <c r="CJE619" s="508"/>
      <c r="CJF619" s="508"/>
      <c r="CJG619" s="508"/>
      <c r="CJH619" s="508"/>
      <c r="CJI619" s="508"/>
      <c r="CJJ619" s="508"/>
      <c r="CJK619" s="508"/>
      <c r="CJL619" s="508"/>
      <c r="CJM619" s="508"/>
      <c r="CJN619" s="508"/>
      <c r="CJO619" s="508"/>
      <c r="CJP619" s="508"/>
      <c r="CJQ619" s="508"/>
      <c r="CJR619" s="508"/>
      <c r="CJS619" s="508"/>
      <c r="CJT619" s="508"/>
      <c r="CJU619" s="508"/>
      <c r="CJV619" s="508"/>
      <c r="CJW619" s="508"/>
      <c r="CJX619" s="508"/>
      <c r="CJY619" s="508"/>
      <c r="CJZ619" s="508"/>
      <c r="CKA619" s="508"/>
      <c r="CKB619" s="508"/>
      <c r="CKC619" s="508"/>
      <c r="CKD619" s="508"/>
      <c r="CKE619" s="508"/>
      <c r="CKF619" s="508"/>
      <c r="CKG619" s="508"/>
      <c r="CKH619" s="508"/>
      <c r="CKI619" s="508"/>
      <c r="CKJ619" s="508"/>
      <c r="CKK619" s="508"/>
      <c r="CKL619" s="508"/>
      <c r="CKM619" s="508"/>
      <c r="CKN619" s="508"/>
      <c r="CKO619" s="508"/>
      <c r="CKP619" s="508"/>
      <c r="CKQ619" s="508"/>
      <c r="CKR619" s="508"/>
      <c r="CKS619" s="508"/>
      <c r="CKT619" s="508"/>
      <c r="CKU619" s="508"/>
      <c r="CKV619" s="508"/>
      <c r="CKW619" s="508"/>
      <c r="CKX619" s="508"/>
      <c r="CKY619" s="508"/>
      <c r="CKZ619" s="508"/>
      <c r="CLA619" s="508"/>
      <c r="CLB619" s="508"/>
      <c r="CLC619" s="508"/>
      <c r="CLD619" s="508"/>
      <c r="CLE619" s="508"/>
      <c r="CLF619" s="508"/>
      <c r="CLG619" s="508"/>
      <c r="CLH619" s="508"/>
      <c r="CLI619" s="508"/>
      <c r="CLJ619" s="508"/>
      <c r="CLK619" s="508"/>
      <c r="CLL619" s="508"/>
      <c r="CLM619" s="508"/>
      <c r="CLN619" s="508"/>
      <c r="CLO619" s="508"/>
      <c r="CLP619" s="508"/>
      <c r="CLQ619" s="508"/>
      <c r="CLR619" s="508"/>
      <c r="CLS619" s="508"/>
      <c r="CLT619" s="508"/>
      <c r="CLU619" s="508"/>
      <c r="CLV619" s="508"/>
      <c r="CLW619" s="508"/>
      <c r="CLX619" s="508"/>
      <c r="CLY619" s="508"/>
      <c r="CLZ619" s="508"/>
      <c r="CMA619" s="508"/>
      <c r="CMB619" s="508"/>
      <c r="CMC619" s="508"/>
      <c r="CMD619" s="508"/>
      <c r="CME619" s="508"/>
      <c r="CMF619" s="508"/>
      <c r="CMG619" s="508"/>
      <c r="CMH619" s="508"/>
      <c r="CMI619" s="508"/>
      <c r="CMJ619" s="508"/>
      <c r="CMK619" s="508"/>
      <c r="CML619" s="508"/>
      <c r="CMM619" s="508"/>
      <c r="CMN619" s="508"/>
      <c r="CMO619" s="508"/>
      <c r="CMP619" s="508"/>
      <c r="CMQ619" s="508"/>
      <c r="CMR619" s="508"/>
      <c r="CMS619" s="508"/>
      <c r="CMT619" s="508"/>
      <c r="CMU619" s="508"/>
      <c r="CMV619" s="508"/>
      <c r="CMW619" s="508"/>
      <c r="CMX619" s="508"/>
      <c r="CMY619" s="508"/>
      <c r="CMZ619" s="508"/>
      <c r="CNA619" s="508"/>
      <c r="CNB619" s="508"/>
      <c r="CNC619" s="508"/>
      <c r="CND619" s="508"/>
      <c r="CNE619" s="508"/>
      <c r="CNF619" s="508"/>
      <c r="CNG619" s="508"/>
      <c r="CNH619" s="508"/>
      <c r="CNI619" s="508"/>
      <c r="CNJ619" s="508"/>
      <c r="CNK619" s="508"/>
      <c r="CNL619" s="508"/>
      <c r="CNM619" s="508"/>
      <c r="CNN619" s="508"/>
      <c r="CNO619" s="508"/>
      <c r="CNP619" s="508"/>
      <c r="CNQ619" s="508"/>
      <c r="CNR619" s="508"/>
      <c r="CNS619" s="508"/>
      <c r="CNT619" s="508"/>
      <c r="CNU619" s="508"/>
      <c r="CNV619" s="508"/>
      <c r="CNW619" s="508"/>
      <c r="CNX619" s="508"/>
      <c r="CNY619" s="508"/>
      <c r="CNZ619" s="508"/>
      <c r="COA619" s="508"/>
      <c r="COB619" s="508"/>
      <c r="COC619" s="508"/>
      <c r="COD619" s="508"/>
      <c r="COE619" s="508"/>
      <c r="COF619" s="508"/>
      <c r="COG619" s="508"/>
      <c r="COH619" s="508"/>
      <c r="COI619" s="508"/>
      <c r="COJ619" s="508"/>
      <c r="COK619" s="508"/>
      <c r="COL619" s="508"/>
      <c r="COM619" s="508"/>
      <c r="CON619" s="508"/>
      <c r="COO619" s="508"/>
      <c r="COP619" s="508"/>
      <c r="COQ619" s="508"/>
      <c r="COR619" s="508"/>
      <c r="COS619" s="508"/>
      <c r="COT619" s="508"/>
      <c r="COU619" s="508"/>
      <c r="COV619" s="508"/>
      <c r="COW619" s="508"/>
      <c r="COX619" s="508"/>
      <c r="COY619" s="508"/>
      <c r="COZ619" s="508"/>
      <c r="CPA619" s="508"/>
      <c r="CPB619" s="508"/>
      <c r="CPC619" s="508"/>
      <c r="CPD619" s="508"/>
      <c r="CPE619" s="508"/>
      <c r="CPF619" s="508"/>
      <c r="CPG619" s="508"/>
      <c r="CPH619" s="508"/>
      <c r="CPI619" s="508"/>
      <c r="CPJ619" s="508"/>
      <c r="CPK619" s="508"/>
      <c r="CPL619" s="508"/>
      <c r="CPM619" s="508"/>
      <c r="CPN619" s="508"/>
      <c r="CPO619" s="508"/>
      <c r="CPP619" s="508"/>
      <c r="CPQ619" s="508"/>
      <c r="CPR619" s="508"/>
      <c r="CPS619" s="508"/>
      <c r="CPT619" s="508"/>
      <c r="CPU619" s="508"/>
      <c r="CPV619" s="508"/>
      <c r="CPW619" s="508"/>
      <c r="CPX619" s="508"/>
      <c r="CPY619" s="508"/>
      <c r="CPZ619" s="508"/>
      <c r="CQA619" s="508"/>
      <c r="CQB619" s="508"/>
      <c r="CQC619" s="508"/>
      <c r="CQD619" s="508"/>
      <c r="CQE619" s="508"/>
      <c r="CQF619" s="508"/>
      <c r="CQG619" s="508"/>
      <c r="CQH619" s="508"/>
      <c r="CQI619" s="508"/>
      <c r="CQJ619" s="508"/>
      <c r="CQK619" s="508"/>
      <c r="CQL619" s="508"/>
      <c r="CQM619" s="508"/>
      <c r="CQN619" s="508"/>
      <c r="CQO619" s="508"/>
      <c r="CQP619" s="508"/>
      <c r="CQQ619" s="508"/>
      <c r="CQR619" s="508"/>
      <c r="CQS619" s="508"/>
      <c r="CQT619" s="508"/>
      <c r="CQU619" s="508"/>
      <c r="CQV619" s="508"/>
      <c r="CQW619" s="508"/>
      <c r="CQX619" s="508"/>
      <c r="CQY619" s="508"/>
      <c r="CQZ619" s="508"/>
      <c r="CRA619" s="508"/>
      <c r="CRB619" s="508"/>
      <c r="CRC619" s="508"/>
      <c r="CRD619" s="508"/>
      <c r="CRE619" s="508"/>
      <c r="CRF619" s="508"/>
      <c r="CRG619" s="508"/>
      <c r="CRH619" s="508"/>
      <c r="CRI619" s="508"/>
      <c r="CRJ619" s="508"/>
      <c r="CRK619" s="508"/>
      <c r="CRL619" s="508"/>
      <c r="CRM619" s="508"/>
      <c r="CRN619" s="508"/>
      <c r="CRO619" s="508"/>
      <c r="CRP619" s="508"/>
      <c r="CRQ619" s="508"/>
      <c r="CRR619" s="508"/>
      <c r="CRS619" s="508"/>
      <c r="CRT619" s="508"/>
      <c r="CRU619" s="508"/>
      <c r="CRV619" s="508"/>
      <c r="CRW619" s="508"/>
      <c r="CRX619" s="508"/>
      <c r="CRY619" s="508"/>
      <c r="CRZ619" s="508"/>
      <c r="CSA619" s="508"/>
      <c r="CSB619" s="508"/>
      <c r="CSC619" s="508"/>
      <c r="CSD619" s="508"/>
      <c r="CSE619" s="508"/>
      <c r="CSF619" s="508"/>
      <c r="CSG619" s="508"/>
      <c r="CSH619" s="508"/>
      <c r="CSI619" s="508"/>
      <c r="CSJ619" s="508"/>
      <c r="CSK619" s="508"/>
      <c r="CSL619" s="508"/>
      <c r="CSM619" s="508"/>
      <c r="CSN619" s="508"/>
      <c r="CSO619" s="508"/>
      <c r="CSP619" s="508"/>
      <c r="CSQ619" s="508"/>
      <c r="CSR619" s="508"/>
      <c r="CSS619" s="508"/>
      <c r="CST619" s="508"/>
      <c r="CSU619" s="508"/>
      <c r="CSV619" s="508"/>
      <c r="CSW619" s="508"/>
      <c r="CSX619" s="508"/>
      <c r="CSY619" s="508"/>
      <c r="CSZ619" s="508"/>
      <c r="CTA619" s="508"/>
      <c r="CTB619" s="508"/>
      <c r="CTC619" s="508"/>
      <c r="CTD619" s="508"/>
      <c r="CTE619" s="508"/>
      <c r="CTF619" s="508"/>
      <c r="CTG619" s="508"/>
      <c r="CTH619" s="508"/>
      <c r="CTI619" s="508"/>
      <c r="CTJ619" s="508"/>
      <c r="CTK619" s="508"/>
      <c r="CTL619" s="508"/>
      <c r="CTM619" s="508"/>
      <c r="CTN619" s="508"/>
      <c r="CTO619" s="508"/>
      <c r="CTP619" s="508"/>
      <c r="CTQ619" s="508"/>
      <c r="CTR619" s="508"/>
      <c r="CTS619" s="508"/>
      <c r="CTT619" s="508"/>
      <c r="CTU619" s="508"/>
      <c r="CTV619" s="508"/>
      <c r="CTW619" s="508"/>
      <c r="CTX619" s="508"/>
      <c r="CTY619" s="508"/>
      <c r="CTZ619" s="508"/>
      <c r="CUA619" s="508"/>
      <c r="CUB619" s="508"/>
      <c r="CUC619" s="508"/>
      <c r="CUD619" s="508"/>
      <c r="CUE619" s="508"/>
      <c r="CUF619" s="508"/>
      <c r="CUG619" s="508"/>
      <c r="CUH619" s="508"/>
      <c r="CUI619" s="508"/>
      <c r="CUJ619" s="508"/>
      <c r="CUK619" s="508"/>
      <c r="CUL619" s="508"/>
      <c r="CUM619" s="508"/>
      <c r="CUN619" s="508"/>
      <c r="CUO619" s="508"/>
      <c r="CUP619" s="508"/>
      <c r="CUQ619" s="508"/>
      <c r="CUR619" s="508"/>
      <c r="CUS619" s="508"/>
      <c r="CUT619" s="508"/>
      <c r="CUU619" s="508"/>
      <c r="CUV619" s="508"/>
      <c r="CUW619" s="508"/>
      <c r="CUX619" s="508"/>
      <c r="CUY619" s="508"/>
      <c r="CUZ619" s="508"/>
      <c r="CVA619" s="508"/>
      <c r="CVB619" s="508"/>
      <c r="CVC619" s="508"/>
      <c r="CVD619" s="508"/>
      <c r="CVE619" s="508"/>
      <c r="CVF619" s="508"/>
      <c r="CVG619" s="508"/>
      <c r="CVH619" s="508"/>
      <c r="CVI619" s="508"/>
      <c r="CVJ619" s="508"/>
      <c r="CVK619" s="508"/>
      <c r="CVL619" s="508"/>
      <c r="CVM619" s="508"/>
      <c r="CVN619" s="508"/>
      <c r="CVO619" s="508"/>
      <c r="CVP619" s="508"/>
      <c r="CVQ619" s="508"/>
      <c r="CVR619" s="508"/>
      <c r="CVS619" s="508"/>
      <c r="CVT619" s="508"/>
      <c r="CVU619" s="508"/>
      <c r="CVV619" s="508"/>
      <c r="CVW619" s="508"/>
      <c r="CVX619" s="508"/>
      <c r="CVY619" s="508"/>
      <c r="CVZ619" s="508"/>
      <c r="CWA619" s="508"/>
      <c r="CWB619" s="508"/>
      <c r="CWC619" s="508"/>
      <c r="CWD619" s="508"/>
      <c r="CWE619" s="508"/>
      <c r="CWF619" s="508"/>
      <c r="CWG619" s="508"/>
      <c r="CWH619" s="508"/>
      <c r="CWI619" s="508"/>
      <c r="CWJ619" s="508"/>
      <c r="CWK619" s="508"/>
      <c r="CWL619" s="508"/>
      <c r="CWM619" s="508"/>
      <c r="CWN619" s="508"/>
      <c r="CWO619" s="508"/>
      <c r="CWP619" s="508"/>
      <c r="CWQ619" s="508"/>
      <c r="CWR619" s="508"/>
      <c r="CWS619" s="508"/>
      <c r="CWT619" s="508"/>
      <c r="CWU619" s="508"/>
      <c r="CWV619" s="508"/>
      <c r="CWW619" s="508"/>
      <c r="CWX619" s="508"/>
      <c r="CWY619" s="508"/>
      <c r="CWZ619" s="508"/>
      <c r="CXA619" s="508"/>
      <c r="CXB619" s="508"/>
      <c r="CXC619" s="508"/>
      <c r="CXD619" s="508"/>
      <c r="CXE619" s="508"/>
      <c r="CXF619" s="508"/>
      <c r="CXG619" s="508"/>
      <c r="CXH619" s="508"/>
      <c r="CXI619" s="508"/>
      <c r="CXJ619" s="508"/>
      <c r="CXK619" s="508"/>
      <c r="CXL619" s="508"/>
      <c r="CXM619" s="508"/>
      <c r="CXN619" s="508"/>
      <c r="CXO619" s="508"/>
      <c r="CXP619" s="508"/>
      <c r="CXQ619" s="508"/>
      <c r="CXR619" s="508"/>
      <c r="CXS619" s="508"/>
      <c r="CXT619" s="508"/>
      <c r="CXU619" s="508"/>
      <c r="CXV619" s="508"/>
      <c r="CXW619" s="508"/>
      <c r="CXX619" s="508"/>
      <c r="CXY619" s="508"/>
      <c r="CXZ619" s="508"/>
      <c r="CYA619" s="508"/>
      <c r="CYB619" s="508"/>
      <c r="CYC619" s="508"/>
      <c r="CYD619" s="508"/>
      <c r="CYE619" s="508"/>
      <c r="CYF619" s="508"/>
      <c r="CYG619" s="508"/>
      <c r="CYH619" s="508"/>
      <c r="CYI619" s="508"/>
      <c r="CYJ619" s="508"/>
      <c r="CYK619" s="508"/>
      <c r="CYL619" s="508"/>
      <c r="CYM619" s="508"/>
      <c r="CYN619" s="508"/>
      <c r="CYO619" s="508"/>
      <c r="CYP619" s="508"/>
      <c r="CYQ619" s="508"/>
      <c r="CYR619" s="508"/>
      <c r="CYS619" s="508"/>
      <c r="CYT619" s="508"/>
      <c r="CYU619" s="508"/>
      <c r="CYV619" s="508"/>
      <c r="CYW619" s="508"/>
      <c r="CYX619" s="508"/>
      <c r="CYY619" s="508"/>
      <c r="CYZ619" s="508"/>
      <c r="CZA619" s="508"/>
      <c r="CZB619" s="508"/>
      <c r="CZC619" s="508"/>
      <c r="CZD619" s="508"/>
      <c r="CZE619" s="508"/>
      <c r="CZF619" s="508"/>
      <c r="CZG619" s="508"/>
      <c r="CZH619" s="508"/>
      <c r="CZI619" s="508"/>
      <c r="CZJ619" s="508"/>
      <c r="CZK619" s="508"/>
      <c r="CZL619" s="508"/>
      <c r="CZM619" s="508"/>
      <c r="CZN619" s="508"/>
      <c r="CZO619" s="508"/>
      <c r="CZP619" s="508"/>
      <c r="CZQ619" s="508"/>
      <c r="CZR619" s="508"/>
      <c r="CZS619" s="508"/>
      <c r="CZT619" s="508"/>
      <c r="CZU619" s="508"/>
      <c r="CZV619" s="508"/>
      <c r="CZW619" s="508"/>
      <c r="CZX619" s="508"/>
      <c r="CZY619" s="508"/>
      <c r="CZZ619" s="508"/>
      <c r="DAA619" s="508"/>
      <c r="DAB619" s="508"/>
      <c r="DAC619" s="508"/>
      <c r="DAD619" s="508"/>
      <c r="DAE619" s="508"/>
      <c r="DAF619" s="508"/>
      <c r="DAG619" s="508"/>
      <c r="DAH619" s="508"/>
      <c r="DAI619" s="508"/>
      <c r="DAJ619" s="508"/>
      <c r="DAK619" s="508"/>
      <c r="DAL619" s="508"/>
      <c r="DAM619" s="508"/>
      <c r="DAN619" s="508"/>
      <c r="DAO619" s="508"/>
      <c r="DAP619" s="508"/>
      <c r="DAQ619" s="508"/>
      <c r="DAR619" s="508"/>
      <c r="DAS619" s="508"/>
      <c r="DAT619" s="508"/>
      <c r="DAU619" s="508"/>
      <c r="DAV619" s="508"/>
      <c r="DAW619" s="508"/>
      <c r="DAX619" s="508"/>
      <c r="DAY619" s="508"/>
      <c r="DAZ619" s="508"/>
      <c r="DBA619" s="508"/>
      <c r="DBB619" s="508"/>
      <c r="DBC619" s="508"/>
      <c r="DBD619" s="508"/>
      <c r="DBE619" s="508"/>
      <c r="DBF619" s="508"/>
      <c r="DBG619" s="508"/>
      <c r="DBH619" s="508"/>
      <c r="DBI619" s="508"/>
      <c r="DBJ619" s="508"/>
      <c r="DBK619" s="508"/>
      <c r="DBL619" s="508"/>
      <c r="DBM619" s="508"/>
      <c r="DBN619" s="508"/>
      <c r="DBO619" s="508"/>
      <c r="DBP619" s="508"/>
      <c r="DBQ619" s="508"/>
      <c r="DBR619" s="508"/>
      <c r="DBS619" s="508"/>
      <c r="DBT619" s="508"/>
      <c r="DBU619" s="508"/>
      <c r="DBV619" s="508"/>
      <c r="DBW619" s="508"/>
      <c r="DBX619" s="508"/>
      <c r="DBY619" s="508"/>
      <c r="DBZ619" s="508"/>
      <c r="DCA619" s="508"/>
      <c r="DCB619" s="508"/>
      <c r="DCC619" s="508"/>
      <c r="DCD619" s="508"/>
      <c r="DCE619" s="508"/>
      <c r="DCF619" s="508"/>
      <c r="DCG619" s="508"/>
      <c r="DCH619" s="508"/>
      <c r="DCI619" s="508"/>
      <c r="DCJ619" s="508"/>
      <c r="DCK619" s="508"/>
      <c r="DCL619" s="508"/>
      <c r="DCM619" s="508"/>
      <c r="DCN619" s="508"/>
      <c r="DCO619" s="508"/>
      <c r="DCP619" s="508"/>
      <c r="DCQ619" s="508"/>
      <c r="DCR619" s="508"/>
      <c r="DCS619" s="508"/>
      <c r="DCT619" s="508"/>
      <c r="DCU619" s="508"/>
      <c r="DCV619" s="508"/>
      <c r="DCW619" s="508"/>
      <c r="DCX619" s="508"/>
      <c r="DCY619" s="508"/>
      <c r="DCZ619" s="508"/>
      <c r="DDA619" s="508"/>
      <c r="DDB619" s="508"/>
      <c r="DDC619" s="508"/>
      <c r="DDD619" s="508"/>
      <c r="DDE619" s="508"/>
      <c r="DDF619" s="508"/>
      <c r="DDG619" s="508"/>
      <c r="DDH619" s="508"/>
      <c r="DDI619" s="508"/>
      <c r="DDJ619" s="508"/>
      <c r="DDK619" s="508"/>
      <c r="DDL619" s="508"/>
      <c r="DDM619" s="508"/>
      <c r="DDN619" s="508"/>
      <c r="DDO619" s="508"/>
      <c r="DDP619" s="508"/>
      <c r="DDQ619" s="508"/>
      <c r="DDR619" s="508"/>
      <c r="DDS619" s="508"/>
      <c r="DDT619" s="508"/>
      <c r="DDU619" s="508"/>
      <c r="DDV619" s="508"/>
      <c r="DDW619" s="508"/>
      <c r="DDX619" s="508"/>
      <c r="DDY619" s="508"/>
      <c r="DDZ619" s="508"/>
      <c r="DEA619" s="508"/>
      <c r="DEB619" s="508"/>
      <c r="DEC619" s="508"/>
      <c r="DED619" s="508"/>
      <c r="DEE619" s="508"/>
      <c r="DEF619" s="508"/>
      <c r="DEG619" s="508"/>
      <c r="DEH619" s="508"/>
      <c r="DEI619" s="508"/>
      <c r="DEJ619" s="508"/>
      <c r="DEK619" s="508"/>
      <c r="DEL619" s="508"/>
      <c r="DEM619" s="508"/>
      <c r="DEN619" s="508"/>
      <c r="DEO619" s="508"/>
      <c r="DEP619" s="508"/>
      <c r="DEQ619" s="508"/>
      <c r="DER619" s="508"/>
      <c r="DES619" s="508"/>
      <c r="DET619" s="508"/>
      <c r="DEU619" s="508"/>
      <c r="DEV619" s="508"/>
      <c r="DEW619" s="508"/>
      <c r="DEX619" s="508"/>
      <c r="DEY619" s="508"/>
      <c r="DEZ619" s="508"/>
      <c r="DFA619" s="508"/>
      <c r="DFB619" s="508"/>
      <c r="DFC619" s="508"/>
      <c r="DFD619" s="508"/>
      <c r="DFE619" s="508"/>
      <c r="DFF619" s="508"/>
      <c r="DFG619" s="508"/>
      <c r="DFH619" s="508"/>
      <c r="DFI619" s="508"/>
      <c r="DFJ619" s="508"/>
      <c r="DFK619" s="508"/>
      <c r="DFL619" s="508"/>
      <c r="DFM619" s="508"/>
      <c r="DFN619" s="508"/>
      <c r="DFO619" s="508"/>
      <c r="DFP619" s="508"/>
      <c r="DFQ619" s="508"/>
      <c r="DFR619" s="508"/>
      <c r="DFS619" s="508"/>
      <c r="DFT619" s="508"/>
      <c r="DFU619" s="508"/>
      <c r="DFV619" s="508"/>
      <c r="DFW619" s="508"/>
      <c r="DFX619" s="508"/>
      <c r="DFY619" s="508"/>
      <c r="DFZ619" s="508"/>
      <c r="DGA619" s="508"/>
      <c r="DGB619" s="508"/>
      <c r="DGC619" s="508"/>
      <c r="DGD619" s="508"/>
      <c r="DGE619" s="508"/>
      <c r="DGF619" s="508"/>
      <c r="DGG619" s="508"/>
      <c r="DGH619" s="508"/>
      <c r="DGI619" s="508"/>
      <c r="DGJ619" s="508"/>
      <c r="DGK619" s="508"/>
      <c r="DGL619" s="508"/>
      <c r="DGM619" s="508"/>
      <c r="DGN619" s="508"/>
      <c r="DGO619" s="508"/>
      <c r="DGP619" s="508"/>
      <c r="DGQ619" s="508"/>
      <c r="DGR619" s="508"/>
      <c r="DGS619" s="508"/>
      <c r="DGT619" s="508"/>
      <c r="DGU619" s="508"/>
      <c r="DGV619" s="508"/>
      <c r="DGW619" s="508"/>
      <c r="DGX619" s="508"/>
      <c r="DGY619" s="508"/>
      <c r="DGZ619" s="508"/>
      <c r="DHA619" s="508"/>
      <c r="DHB619" s="508"/>
      <c r="DHC619" s="508"/>
      <c r="DHD619" s="508"/>
      <c r="DHE619" s="508"/>
      <c r="DHF619" s="508"/>
      <c r="DHG619" s="508"/>
      <c r="DHH619" s="508"/>
      <c r="DHI619" s="508"/>
      <c r="DHJ619" s="508"/>
      <c r="DHK619" s="508"/>
      <c r="DHL619" s="508"/>
      <c r="DHM619" s="508"/>
      <c r="DHN619" s="508"/>
      <c r="DHO619" s="508"/>
      <c r="DHP619" s="508"/>
      <c r="DHQ619" s="508"/>
      <c r="DHR619" s="508"/>
      <c r="DHS619" s="508"/>
      <c r="DHT619" s="508"/>
      <c r="DHU619" s="508"/>
      <c r="DHV619" s="508"/>
      <c r="DHW619" s="508"/>
      <c r="DHX619" s="508"/>
      <c r="DHY619" s="508"/>
      <c r="DHZ619" s="508"/>
      <c r="DIA619" s="508"/>
      <c r="DIB619" s="508"/>
      <c r="DIC619" s="508"/>
      <c r="DID619" s="508"/>
      <c r="DIE619" s="508"/>
      <c r="DIF619" s="508"/>
      <c r="DIG619" s="508"/>
      <c r="DIH619" s="508"/>
      <c r="DII619" s="508"/>
      <c r="DIJ619" s="508"/>
      <c r="DIK619" s="508"/>
      <c r="DIL619" s="508"/>
      <c r="DIM619" s="508"/>
      <c r="DIN619" s="508"/>
      <c r="DIO619" s="508"/>
      <c r="DIP619" s="508"/>
      <c r="DIQ619" s="508"/>
      <c r="DIR619" s="508"/>
      <c r="DIS619" s="508"/>
      <c r="DIT619" s="508"/>
      <c r="DIU619" s="508"/>
      <c r="DIV619" s="508"/>
      <c r="DIW619" s="508"/>
      <c r="DIX619" s="508"/>
      <c r="DIY619" s="508"/>
      <c r="DIZ619" s="508"/>
      <c r="DJA619" s="508"/>
      <c r="DJB619" s="508"/>
      <c r="DJC619" s="508"/>
      <c r="DJD619" s="508"/>
      <c r="DJE619" s="508"/>
      <c r="DJF619" s="508"/>
      <c r="DJG619" s="508"/>
      <c r="DJH619" s="508"/>
      <c r="DJI619" s="508"/>
      <c r="DJJ619" s="508"/>
      <c r="DJK619" s="508"/>
      <c r="DJL619" s="508"/>
      <c r="DJM619" s="508"/>
      <c r="DJN619" s="508"/>
      <c r="DJO619" s="508"/>
      <c r="DJP619" s="508"/>
      <c r="DJQ619" s="508"/>
      <c r="DJR619" s="508"/>
      <c r="DJS619" s="508"/>
      <c r="DJT619" s="508"/>
      <c r="DJU619" s="508"/>
      <c r="DJV619" s="508"/>
      <c r="DJW619" s="508"/>
      <c r="DJX619" s="508"/>
      <c r="DJY619" s="508"/>
      <c r="DJZ619" s="508"/>
      <c r="DKA619" s="508"/>
      <c r="DKB619" s="508"/>
      <c r="DKC619" s="508"/>
      <c r="DKD619" s="508"/>
      <c r="DKE619" s="508"/>
      <c r="DKF619" s="508"/>
      <c r="DKG619" s="508"/>
      <c r="DKH619" s="508"/>
      <c r="DKI619" s="508"/>
      <c r="DKJ619" s="508"/>
      <c r="DKK619" s="508"/>
      <c r="DKL619" s="508"/>
      <c r="DKM619" s="508"/>
      <c r="DKN619" s="508"/>
      <c r="DKO619" s="508"/>
      <c r="DKP619" s="508"/>
      <c r="DKQ619" s="508"/>
      <c r="DKR619" s="508"/>
      <c r="DKS619" s="508"/>
      <c r="DKT619" s="508"/>
      <c r="DKU619" s="508"/>
      <c r="DKV619" s="508"/>
      <c r="DKW619" s="508"/>
      <c r="DKX619" s="508"/>
      <c r="DKY619" s="508"/>
      <c r="DKZ619" s="508"/>
      <c r="DLA619" s="508"/>
      <c r="DLB619" s="508"/>
      <c r="DLC619" s="508"/>
      <c r="DLD619" s="508"/>
      <c r="DLE619" s="508"/>
      <c r="DLF619" s="508"/>
      <c r="DLG619" s="508"/>
      <c r="DLH619" s="508"/>
      <c r="DLI619" s="508"/>
      <c r="DLJ619" s="508"/>
      <c r="DLK619" s="508"/>
      <c r="DLL619" s="508"/>
      <c r="DLM619" s="508"/>
      <c r="DLN619" s="508"/>
      <c r="DLO619" s="508"/>
      <c r="DLP619" s="508"/>
      <c r="DLQ619" s="508"/>
      <c r="DLR619" s="508"/>
      <c r="DLS619" s="508"/>
      <c r="DLT619" s="508"/>
      <c r="DLU619" s="508"/>
      <c r="DLV619" s="508"/>
      <c r="DLW619" s="508"/>
      <c r="DLX619" s="508"/>
      <c r="DLY619" s="508"/>
      <c r="DLZ619" s="508"/>
      <c r="DMA619" s="508"/>
      <c r="DMB619" s="508"/>
      <c r="DMC619" s="508"/>
      <c r="DMD619" s="508"/>
      <c r="DME619" s="508"/>
      <c r="DMF619" s="508"/>
      <c r="DMG619" s="508"/>
      <c r="DMH619" s="508"/>
      <c r="DMI619" s="508"/>
      <c r="DMJ619" s="508"/>
      <c r="DMK619" s="508"/>
      <c r="DML619" s="508"/>
      <c r="DMM619" s="508"/>
      <c r="DMN619" s="508"/>
      <c r="DMO619" s="508"/>
      <c r="DMP619" s="508"/>
      <c r="DMQ619" s="508"/>
      <c r="DMR619" s="508"/>
      <c r="DMS619" s="508"/>
      <c r="DMT619" s="508"/>
      <c r="DMU619" s="508"/>
      <c r="DMV619" s="508"/>
      <c r="DMW619" s="508"/>
      <c r="DMX619" s="508"/>
      <c r="DMY619" s="508"/>
      <c r="DMZ619" s="508"/>
      <c r="DNA619" s="508"/>
      <c r="DNB619" s="508"/>
      <c r="DNC619" s="508"/>
      <c r="DND619" s="508"/>
      <c r="DNE619" s="508"/>
      <c r="DNF619" s="508"/>
      <c r="DNG619" s="508"/>
      <c r="DNH619" s="508"/>
      <c r="DNI619" s="508"/>
      <c r="DNJ619" s="508"/>
      <c r="DNK619" s="508"/>
      <c r="DNL619" s="508"/>
      <c r="DNM619" s="508"/>
      <c r="DNN619" s="508"/>
      <c r="DNO619" s="508"/>
      <c r="DNP619" s="508"/>
      <c r="DNQ619" s="508"/>
      <c r="DNR619" s="508"/>
      <c r="DNS619" s="508"/>
      <c r="DNT619" s="508"/>
      <c r="DNU619" s="508"/>
      <c r="DNV619" s="508"/>
      <c r="DNW619" s="508"/>
      <c r="DNX619" s="508"/>
      <c r="DNY619" s="508"/>
      <c r="DNZ619" s="508"/>
      <c r="DOA619" s="508"/>
      <c r="DOB619" s="508"/>
      <c r="DOC619" s="508"/>
      <c r="DOD619" s="508"/>
      <c r="DOE619" s="508"/>
      <c r="DOF619" s="508"/>
      <c r="DOG619" s="508"/>
      <c r="DOH619" s="508"/>
      <c r="DOI619" s="508"/>
      <c r="DOJ619" s="508"/>
      <c r="DOK619" s="508"/>
      <c r="DOL619" s="508"/>
      <c r="DOM619" s="508"/>
      <c r="DON619" s="508"/>
      <c r="DOO619" s="508"/>
      <c r="DOP619" s="508"/>
      <c r="DOQ619" s="508"/>
      <c r="DOR619" s="508"/>
      <c r="DOS619" s="508"/>
      <c r="DOT619" s="508"/>
      <c r="DOU619" s="508"/>
      <c r="DOV619" s="508"/>
      <c r="DOW619" s="508"/>
      <c r="DOX619" s="508"/>
      <c r="DOY619" s="508"/>
      <c r="DOZ619" s="508"/>
      <c r="DPA619" s="508"/>
      <c r="DPB619" s="508"/>
      <c r="DPC619" s="508"/>
      <c r="DPD619" s="508"/>
      <c r="DPE619" s="508"/>
      <c r="DPF619" s="508"/>
      <c r="DPG619" s="508"/>
      <c r="DPH619" s="508"/>
      <c r="DPI619" s="508"/>
      <c r="DPJ619" s="508"/>
      <c r="DPK619" s="508"/>
      <c r="DPL619" s="508"/>
      <c r="DPM619" s="508"/>
      <c r="DPN619" s="508"/>
      <c r="DPO619" s="508"/>
      <c r="DPP619" s="508"/>
      <c r="DPQ619" s="508"/>
      <c r="DPR619" s="508"/>
      <c r="DPS619" s="508"/>
      <c r="DPT619" s="508"/>
      <c r="DPU619" s="508"/>
      <c r="DPV619" s="508"/>
      <c r="DPW619" s="508"/>
      <c r="DPX619" s="508"/>
      <c r="DPY619" s="508"/>
      <c r="DPZ619" s="508"/>
      <c r="DQA619" s="508"/>
      <c r="DQB619" s="508"/>
      <c r="DQC619" s="508"/>
      <c r="DQD619" s="508"/>
      <c r="DQE619" s="508"/>
      <c r="DQF619" s="508"/>
      <c r="DQG619" s="508"/>
      <c r="DQH619" s="508"/>
      <c r="DQI619" s="508"/>
      <c r="DQJ619" s="508"/>
      <c r="DQK619" s="508"/>
      <c r="DQL619" s="508"/>
      <c r="DQM619" s="508"/>
      <c r="DQN619" s="508"/>
      <c r="DQO619" s="508"/>
      <c r="DQP619" s="508"/>
      <c r="DQQ619" s="508"/>
      <c r="DQR619" s="508"/>
      <c r="DQS619" s="508"/>
      <c r="DQT619" s="508"/>
      <c r="DQU619" s="508"/>
      <c r="DQV619" s="508"/>
      <c r="DQW619" s="508"/>
      <c r="DQX619" s="508"/>
      <c r="DQY619" s="508"/>
      <c r="DQZ619" s="508"/>
      <c r="DRA619" s="508"/>
      <c r="DRB619" s="508"/>
      <c r="DRC619" s="508"/>
      <c r="DRD619" s="508"/>
      <c r="DRE619" s="508"/>
      <c r="DRF619" s="508"/>
      <c r="DRG619" s="508"/>
      <c r="DRH619" s="508"/>
      <c r="DRI619" s="508"/>
      <c r="DRJ619" s="508"/>
      <c r="DRK619" s="508"/>
      <c r="DRL619" s="508"/>
      <c r="DRM619" s="508"/>
      <c r="DRN619" s="508"/>
      <c r="DRO619" s="508"/>
      <c r="DRP619" s="508"/>
      <c r="DRQ619" s="508"/>
      <c r="DRR619" s="508"/>
      <c r="DRS619" s="508"/>
      <c r="DRT619" s="508"/>
      <c r="DRU619" s="508"/>
      <c r="DRV619" s="508"/>
      <c r="DRW619" s="508"/>
      <c r="DRX619" s="508"/>
      <c r="DRY619" s="508"/>
      <c r="DRZ619" s="508"/>
      <c r="DSA619" s="508"/>
      <c r="DSB619" s="508"/>
      <c r="DSC619" s="508"/>
      <c r="DSD619" s="508"/>
      <c r="DSE619" s="508"/>
      <c r="DSF619" s="508"/>
      <c r="DSG619" s="508"/>
      <c r="DSH619" s="508"/>
      <c r="DSI619" s="508"/>
      <c r="DSJ619" s="508"/>
      <c r="DSK619" s="508"/>
      <c r="DSL619" s="508"/>
      <c r="DSM619" s="508"/>
      <c r="DSN619" s="508"/>
      <c r="DSO619" s="508"/>
      <c r="DSP619" s="508"/>
      <c r="DSQ619" s="508"/>
      <c r="DSR619" s="508"/>
      <c r="DSS619" s="508"/>
      <c r="DST619" s="508"/>
      <c r="DSU619" s="508"/>
      <c r="DSV619" s="508"/>
      <c r="DSW619" s="508"/>
      <c r="DSX619" s="508"/>
      <c r="DSY619" s="508"/>
      <c r="DSZ619" s="508"/>
      <c r="DTA619" s="508"/>
      <c r="DTB619" s="508"/>
      <c r="DTC619" s="508"/>
      <c r="DTD619" s="508"/>
      <c r="DTE619" s="508"/>
      <c r="DTF619" s="508"/>
      <c r="DTG619" s="508"/>
      <c r="DTH619" s="508"/>
      <c r="DTI619" s="508"/>
      <c r="DTJ619" s="508"/>
      <c r="DTK619" s="508"/>
      <c r="DTL619" s="508"/>
      <c r="DTM619" s="508"/>
      <c r="DTN619" s="508"/>
      <c r="DTO619" s="508"/>
      <c r="DTP619" s="508"/>
      <c r="DTQ619" s="508"/>
      <c r="DTR619" s="508"/>
      <c r="DTS619" s="508"/>
      <c r="DTT619" s="508"/>
      <c r="DTU619" s="508"/>
      <c r="DTV619" s="508"/>
      <c r="DTW619" s="508"/>
      <c r="DTX619" s="508"/>
      <c r="DTY619" s="508"/>
      <c r="DTZ619" s="508"/>
      <c r="DUA619" s="508"/>
      <c r="DUB619" s="508"/>
      <c r="DUC619" s="508"/>
      <c r="DUD619" s="508"/>
      <c r="DUE619" s="508"/>
      <c r="DUF619" s="508"/>
      <c r="DUG619" s="508"/>
      <c r="DUH619" s="508"/>
      <c r="DUI619" s="508"/>
      <c r="DUJ619" s="508"/>
      <c r="DUK619" s="508"/>
      <c r="DUL619" s="508"/>
      <c r="DUM619" s="508"/>
      <c r="DUN619" s="508"/>
      <c r="DUO619" s="508"/>
      <c r="DUP619" s="508"/>
      <c r="DUQ619" s="508"/>
      <c r="DUR619" s="508"/>
      <c r="DUS619" s="508"/>
      <c r="DUT619" s="508"/>
      <c r="DUU619" s="508"/>
      <c r="DUV619" s="508"/>
      <c r="DUW619" s="508"/>
      <c r="DUX619" s="508"/>
      <c r="DUY619" s="508"/>
      <c r="DUZ619" s="508"/>
      <c r="DVA619" s="508"/>
      <c r="DVB619" s="508"/>
      <c r="DVC619" s="508"/>
      <c r="DVD619" s="508"/>
      <c r="DVE619" s="508"/>
      <c r="DVF619" s="508"/>
      <c r="DVG619" s="508"/>
      <c r="DVH619" s="508"/>
      <c r="DVI619" s="508"/>
      <c r="DVJ619" s="508"/>
      <c r="DVK619" s="508"/>
      <c r="DVL619" s="508"/>
      <c r="DVM619" s="508"/>
      <c r="DVN619" s="508"/>
      <c r="DVO619" s="508"/>
      <c r="DVP619" s="508"/>
      <c r="DVQ619" s="508"/>
      <c r="DVR619" s="508"/>
      <c r="DVS619" s="508"/>
      <c r="DVT619" s="508"/>
      <c r="DVU619" s="508"/>
      <c r="DVV619" s="508"/>
      <c r="DVW619" s="508"/>
      <c r="DVX619" s="508"/>
      <c r="DVY619" s="508"/>
      <c r="DVZ619" s="508"/>
      <c r="DWA619" s="508"/>
      <c r="DWB619" s="508"/>
      <c r="DWC619" s="508"/>
      <c r="DWD619" s="508"/>
      <c r="DWE619" s="508"/>
      <c r="DWF619" s="508"/>
      <c r="DWG619" s="508"/>
      <c r="DWH619" s="508"/>
      <c r="DWI619" s="508"/>
      <c r="DWJ619" s="508"/>
      <c r="DWK619" s="508"/>
      <c r="DWL619" s="508"/>
      <c r="DWM619" s="508"/>
      <c r="DWN619" s="508"/>
      <c r="DWO619" s="508"/>
      <c r="DWP619" s="508"/>
      <c r="DWQ619" s="508"/>
      <c r="DWR619" s="508"/>
      <c r="DWS619" s="508"/>
      <c r="DWT619" s="508"/>
      <c r="DWU619" s="508"/>
      <c r="DWV619" s="508"/>
      <c r="DWW619" s="508"/>
      <c r="DWX619" s="508"/>
      <c r="DWY619" s="508"/>
      <c r="DWZ619" s="508"/>
      <c r="DXA619" s="508"/>
      <c r="DXB619" s="508"/>
      <c r="DXC619" s="508"/>
      <c r="DXD619" s="508"/>
      <c r="DXE619" s="508"/>
      <c r="DXF619" s="508"/>
      <c r="DXG619" s="508"/>
      <c r="DXH619" s="508"/>
      <c r="DXI619" s="508"/>
      <c r="DXJ619" s="508"/>
      <c r="DXK619" s="508"/>
      <c r="DXL619" s="508"/>
      <c r="DXM619" s="508"/>
      <c r="DXN619" s="508"/>
      <c r="DXO619" s="508"/>
      <c r="DXP619" s="508"/>
      <c r="DXQ619" s="508"/>
      <c r="DXR619" s="508"/>
      <c r="DXS619" s="508"/>
      <c r="DXT619" s="508"/>
      <c r="DXU619" s="508"/>
      <c r="DXV619" s="508"/>
      <c r="DXW619" s="508"/>
      <c r="DXX619" s="508"/>
      <c r="DXY619" s="508"/>
      <c r="DXZ619" s="508"/>
      <c r="DYA619" s="508"/>
      <c r="DYB619" s="508"/>
      <c r="DYC619" s="508"/>
      <c r="DYD619" s="508"/>
      <c r="DYE619" s="508"/>
      <c r="DYF619" s="508"/>
      <c r="DYG619" s="508"/>
      <c r="DYH619" s="508"/>
      <c r="DYI619" s="508"/>
      <c r="DYJ619" s="508"/>
      <c r="DYK619" s="508"/>
      <c r="DYL619" s="508"/>
      <c r="DYM619" s="508"/>
      <c r="DYN619" s="508"/>
      <c r="DYO619" s="508"/>
      <c r="DYP619" s="508"/>
      <c r="DYQ619" s="508"/>
      <c r="DYR619" s="508"/>
      <c r="DYS619" s="508"/>
      <c r="DYT619" s="508"/>
      <c r="DYU619" s="508"/>
      <c r="DYV619" s="508"/>
      <c r="DYW619" s="508"/>
      <c r="DYX619" s="508"/>
      <c r="DYY619" s="508"/>
      <c r="DYZ619" s="508"/>
      <c r="DZA619" s="508"/>
      <c r="DZB619" s="508"/>
      <c r="DZC619" s="508"/>
      <c r="DZD619" s="508"/>
      <c r="DZE619" s="508"/>
      <c r="DZF619" s="508"/>
      <c r="DZG619" s="508"/>
      <c r="DZH619" s="508"/>
      <c r="DZI619" s="508"/>
      <c r="DZJ619" s="508"/>
      <c r="DZK619" s="508"/>
      <c r="DZL619" s="508"/>
      <c r="DZM619" s="508"/>
      <c r="DZN619" s="508"/>
      <c r="DZO619" s="508"/>
      <c r="DZP619" s="508"/>
      <c r="DZQ619" s="508"/>
      <c r="DZR619" s="508"/>
      <c r="DZS619" s="508"/>
      <c r="DZT619" s="508"/>
      <c r="DZU619" s="508"/>
      <c r="DZV619" s="508"/>
      <c r="DZW619" s="508"/>
      <c r="DZX619" s="508"/>
      <c r="DZY619" s="508"/>
      <c r="DZZ619" s="508"/>
      <c r="EAA619" s="508"/>
      <c r="EAB619" s="508"/>
      <c r="EAC619" s="508"/>
      <c r="EAD619" s="508"/>
      <c r="EAE619" s="508"/>
      <c r="EAF619" s="508"/>
      <c r="EAG619" s="508"/>
      <c r="EAH619" s="508"/>
      <c r="EAI619" s="508"/>
      <c r="EAJ619" s="508"/>
      <c r="EAK619" s="508"/>
      <c r="EAL619" s="508"/>
      <c r="EAM619" s="508"/>
      <c r="EAN619" s="508"/>
      <c r="EAO619" s="508"/>
      <c r="EAP619" s="508"/>
      <c r="EAQ619" s="508"/>
      <c r="EAR619" s="508"/>
      <c r="EAS619" s="508"/>
      <c r="EAT619" s="508"/>
      <c r="EAU619" s="508"/>
      <c r="EAV619" s="508"/>
      <c r="EAW619" s="508"/>
      <c r="EAX619" s="508"/>
      <c r="EAY619" s="508"/>
      <c r="EAZ619" s="508"/>
      <c r="EBA619" s="508"/>
      <c r="EBB619" s="508"/>
      <c r="EBC619" s="508"/>
      <c r="EBD619" s="508"/>
      <c r="EBE619" s="508"/>
      <c r="EBF619" s="508"/>
      <c r="EBG619" s="508"/>
      <c r="EBH619" s="508"/>
      <c r="EBI619" s="508"/>
      <c r="EBJ619" s="508"/>
      <c r="EBK619" s="508"/>
      <c r="EBL619" s="508"/>
      <c r="EBM619" s="508"/>
      <c r="EBN619" s="508"/>
      <c r="EBO619" s="508"/>
      <c r="EBP619" s="508"/>
      <c r="EBQ619" s="508"/>
      <c r="EBR619" s="508"/>
      <c r="EBS619" s="508"/>
      <c r="EBT619" s="508"/>
      <c r="EBU619" s="508"/>
      <c r="EBV619" s="508"/>
      <c r="EBW619" s="508"/>
      <c r="EBX619" s="508"/>
      <c r="EBY619" s="508"/>
      <c r="EBZ619" s="508"/>
      <c r="ECA619" s="508"/>
      <c r="ECB619" s="508"/>
      <c r="ECC619" s="508"/>
      <c r="ECD619" s="508"/>
      <c r="ECE619" s="508"/>
      <c r="ECF619" s="508"/>
      <c r="ECG619" s="508"/>
      <c r="ECH619" s="508"/>
      <c r="ECI619" s="508"/>
      <c r="ECJ619" s="508"/>
      <c r="ECK619" s="508"/>
      <c r="ECL619" s="508"/>
      <c r="ECM619" s="508"/>
      <c r="ECN619" s="508"/>
      <c r="ECO619" s="508"/>
      <c r="ECP619" s="508"/>
      <c r="ECQ619" s="508"/>
      <c r="ECR619" s="508"/>
      <c r="ECS619" s="508"/>
      <c r="ECT619" s="508"/>
      <c r="ECU619" s="508"/>
      <c r="ECV619" s="508"/>
      <c r="ECW619" s="508"/>
      <c r="ECX619" s="508"/>
      <c r="ECY619" s="508"/>
      <c r="ECZ619" s="508"/>
      <c r="EDA619" s="508"/>
      <c r="EDB619" s="508"/>
      <c r="EDC619" s="508"/>
      <c r="EDD619" s="508"/>
      <c r="EDE619" s="508"/>
      <c r="EDF619" s="508"/>
      <c r="EDG619" s="508"/>
      <c r="EDH619" s="508"/>
      <c r="EDI619" s="508"/>
      <c r="EDJ619" s="508"/>
      <c r="EDK619" s="508"/>
      <c r="EDL619" s="508"/>
      <c r="EDM619" s="508"/>
      <c r="EDN619" s="508"/>
      <c r="EDO619" s="508"/>
      <c r="EDP619" s="508"/>
      <c r="EDQ619" s="508"/>
      <c r="EDR619" s="508"/>
      <c r="EDS619" s="508"/>
      <c r="EDT619" s="508"/>
      <c r="EDU619" s="508"/>
      <c r="EDV619" s="508"/>
      <c r="EDW619" s="508"/>
      <c r="EDX619" s="508"/>
      <c r="EDY619" s="508"/>
      <c r="EDZ619" s="508"/>
      <c r="EEA619" s="508"/>
      <c r="EEB619" s="508"/>
      <c r="EEC619" s="508"/>
      <c r="EED619" s="508"/>
      <c r="EEE619" s="508"/>
      <c r="EEF619" s="508"/>
      <c r="EEG619" s="508"/>
      <c r="EEH619" s="508"/>
      <c r="EEI619" s="508"/>
      <c r="EEJ619" s="508"/>
      <c r="EEK619" s="508"/>
      <c r="EEL619" s="508"/>
      <c r="EEM619" s="508"/>
      <c r="EEN619" s="508"/>
      <c r="EEO619" s="508"/>
      <c r="EEP619" s="508"/>
      <c r="EEQ619" s="508"/>
      <c r="EER619" s="508"/>
      <c r="EES619" s="508"/>
      <c r="EET619" s="508"/>
      <c r="EEU619" s="508"/>
      <c r="EEV619" s="508"/>
      <c r="EEW619" s="508"/>
      <c r="EEX619" s="508"/>
      <c r="EEY619" s="508"/>
      <c r="EEZ619" s="508"/>
      <c r="EFA619" s="508"/>
      <c r="EFB619" s="508"/>
      <c r="EFC619" s="508"/>
      <c r="EFD619" s="508"/>
      <c r="EFE619" s="508"/>
      <c r="EFF619" s="508"/>
      <c r="EFG619" s="508"/>
      <c r="EFH619" s="508"/>
      <c r="EFI619" s="508"/>
      <c r="EFJ619" s="508"/>
      <c r="EFK619" s="508"/>
      <c r="EFL619" s="508"/>
      <c r="EFM619" s="508"/>
      <c r="EFN619" s="508"/>
      <c r="EFO619" s="508"/>
      <c r="EFP619" s="508"/>
      <c r="EFQ619" s="508"/>
      <c r="EFR619" s="508"/>
      <c r="EFS619" s="508"/>
      <c r="EFT619" s="508"/>
      <c r="EFU619" s="508"/>
      <c r="EFV619" s="508"/>
      <c r="EFW619" s="508"/>
      <c r="EFX619" s="508"/>
      <c r="EFY619" s="508"/>
      <c r="EFZ619" s="508"/>
      <c r="EGA619" s="508"/>
      <c r="EGB619" s="508"/>
      <c r="EGC619" s="508"/>
      <c r="EGD619" s="508"/>
      <c r="EGE619" s="508"/>
      <c r="EGF619" s="508"/>
      <c r="EGG619" s="508"/>
      <c r="EGH619" s="508"/>
      <c r="EGI619" s="508"/>
      <c r="EGJ619" s="508"/>
      <c r="EGK619" s="508"/>
      <c r="EGL619" s="508"/>
      <c r="EGM619" s="508"/>
      <c r="EGN619" s="508"/>
      <c r="EGO619" s="508"/>
      <c r="EGP619" s="508"/>
      <c r="EGQ619" s="508"/>
      <c r="EGR619" s="508"/>
      <c r="EGS619" s="508"/>
      <c r="EGT619" s="508"/>
      <c r="EGU619" s="508"/>
      <c r="EGV619" s="508"/>
      <c r="EGW619" s="508"/>
      <c r="EGX619" s="508"/>
      <c r="EGY619" s="508"/>
      <c r="EGZ619" s="508"/>
      <c r="EHA619" s="508"/>
      <c r="EHB619" s="508"/>
      <c r="EHC619" s="508"/>
      <c r="EHD619" s="508"/>
      <c r="EHE619" s="508"/>
      <c r="EHF619" s="508"/>
      <c r="EHG619" s="508"/>
      <c r="EHH619" s="508"/>
      <c r="EHI619" s="508"/>
      <c r="EHJ619" s="508"/>
      <c r="EHK619" s="508"/>
      <c r="EHL619" s="508"/>
      <c r="EHM619" s="508"/>
      <c r="EHN619" s="508"/>
      <c r="EHO619" s="508"/>
      <c r="EHP619" s="508"/>
      <c r="EHQ619" s="508"/>
      <c r="EHR619" s="508"/>
      <c r="EHS619" s="508"/>
      <c r="EHT619" s="508"/>
      <c r="EHU619" s="508"/>
      <c r="EHV619" s="508"/>
      <c r="EHW619" s="508"/>
      <c r="EHX619" s="508"/>
      <c r="EHY619" s="508"/>
      <c r="EHZ619" s="508"/>
      <c r="EIA619" s="508"/>
      <c r="EIB619" s="508"/>
      <c r="EIC619" s="508"/>
      <c r="EID619" s="508"/>
      <c r="EIE619" s="508"/>
      <c r="EIF619" s="508"/>
      <c r="EIG619" s="508"/>
      <c r="EIH619" s="508"/>
      <c r="EII619" s="508"/>
      <c r="EIJ619" s="508"/>
      <c r="EIK619" s="508"/>
      <c r="EIL619" s="508"/>
      <c r="EIM619" s="508"/>
      <c r="EIN619" s="508"/>
      <c r="EIO619" s="508"/>
      <c r="EIP619" s="508"/>
      <c r="EIQ619" s="508"/>
      <c r="EIR619" s="508"/>
      <c r="EIS619" s="508"/>
      <c r="EIT619" s="508"/>
      <c r="EIU619" s="508"/>
      <c r="EIV619" s="508"/>
      <c r="EIW619" s="508"/>
      <c r="EIX619" s="508"/>
      <c r="EIY619" s="508"/>
      <c r="EIZ619" s="508"/>
      <c r="EJA619" s="508"/>
      <c r="EJB619" s="508"/>
      <c r="EJC619" s="508"/>
      <c r="EJD619" s="508"/>
      <c r="EJE619" s="508"/>
      <c r="EJF619" s="508"/>
      <c r="EJG619" s="508"/>
      <c r="EJH619" s="508"/>
      <c r="EJI619" s="508"/>
      <c r="EJJ619" s="508"/>
      <c r="EJK619" s="508"/>
      <c r="EJL619" s="508"/>
      <c r="EJM619" s="508"/>
      <c r="EJN619" s="508"/>
      <c r="EJO619" s="508"/>
      <c r="EJP619" s="508"/>
      <c r="EJQ619" s="508"/>
      <c r="EJR619" s="508"/>
      <c r="EJS619" s="508"/>
      <c r="EJT619" s="508"/>
      <c r="EJU619" s="508"/>
      <c r="EJV619" s="508"/>
      <c r="EJW619" s="508"/>
      <c r="EJX619" s="508"/>
      <c r="EJY619" s="508"/>
      <c r="EJZ619" s="508"/>
      <c r="EKA619" s="508"/>
      <c r="EKB619" s="508"/>
      <c r="EKC619" s="508"/>
      <c r="EKD619" s="508"/>
      <c r="EKE619" s="508"/>
      <c r="EKF619" s="508"/>
      <c r="EKG619" s="508"/>
      <c r="EKH619" s="508"/>
      <c r="EKI619" s="508"/>
      <c r="EKJ619" s="508"/>
      <c r="EKK619" s="508"/>
      <c r="EKL619" s="508"/>
      <c r="EKM619" s="508"/>
      <c r="EKN619" s="508"/>
      <c r="EKO619" s="508"/>
      <c r="EKP619" s="508"/>
      <c r="EKQ619" s="508"/>
      <c r="EKR619" s="508"/>
      <c r="EKS619" s="508"/>
      <c r="EKT619" s="508"/>
      <c r="EKU619" s="508"/>
      <c r="EKV619" s="508"/>
      <c r="EKW619" s="508"/>
      <c r="EKX619" s="508"/>
      <c r="EKY619" s="508"/>
      <c r="EKZ619" s="508"/>
      <c r="ELA619" s="508"/>
      <c r="ELB619" s="508"/>
      <c r="ELC619" s="508"/>
      <c r="ELD619" s="508"/>
      <c r="ELE619" s="508"/>
      <c r="ELF619" s="508"/>
      <c r="ELG619" s="508"/>
      <c r="ELH619" s="508"/>
      <c r="ELI619" s="508"/>
      <c r="ELJ619" s="508"/>
      <c r="ELK619" s="508"/>
      <c r="ELL619" s="508"/>
      <c r="ELM619" s="508"/>
      <c r="ELN619" s="508"/>
      <c r="ELO619" s="508"/>
      <c r="ELP619" s="508"/>
      <c r="ELQ619" s="508"/>
      <c r="ELR619" s="508"/>
      <c r="ELS619" s="508"/>
      <c r="ELT619" s="508"/>
      <c r="ELU619" s="508"/>
      <c r="ELV619" s="508"/>
      <c r="ELW619" s="508"/>
      <c r="ELX619" s="508"/>
      <c r="ELY619" s="508"/>
      <c r="ELZ619" s="508"/>
      <c r="EMA619" s="508"/>
      <c r="EMB619" s="508"/>
      <c r="EMC619" s="508"/>
      <c r="EMD619" s="508"/>
      <c r="EME619" s="508"/>
      <c r="EMF619" s="508"/>
      <c r="EMG619" s="508"/>
      <c r="EMH619" s="508"/>
      <c r="EMI619" s="508"/>
      <c r="EMJ619" s="508"/>
      <c r="EMK619" s="508"/>
      <c r="EML619" s="508"/>
      <c r="EMM619" s="508"/>
      <c r="EMN619" s="508"/>
      <c r="EMO619" s="508"/>
      <c r="EMP619" s="508"/>
      <c r="EMQ619" s="508"/>
      <c r="EMR619" s="508"/>
      <c r="EMS619" s="508"/>
      <c r="EMT619" s="508"/>
      <c r="EMU619" s="508"/>
      <c r="EMV619" s="508"/>
      <c r="EMW619" s="508"/>
      <c r="EMX619" s="508"/>
      <c r="EMY619" s="508"/>
      <c r="EMZ619" s="508"/>
      <c r="ENA619" s="508"/>
      <c r="ENB619" s="508"/>
      <c r="ENC619" s="508"/>
      <c r="END619" s="508"/>
      <c r="ENE619" s="508"/>
      <c r="ENF619" s="508"/>
      <c r="ENG619" s="508"/>
      <c r="ENH619" s="508"/>
      <c r="ENI619" s="508"/>
      <c r="ENJ619" s="508"/>
      <c r="ENK619" s="508"/>
      <c r="ENL619" s="508"/>
      <c r="ENM619" s="508"/>
      <c r="ENN619" s="508"/>
      <c r="ENO619" s="508"/>
      <c r="ENP619" s="508"/>
      <c r="ENQ619" s="508"/>
      <c r="ENR619" s="508"/>
      <c r="ENS619" s="508"/>
      <c r="ENT619" s="508"/>
      <c r="ENU619" s="508"/>
      <c r="ENV619" s="508"/>
      <c r="ENW619" s="508"/>
      <c r="ENX619" s="508"/>
      <c r="ENY619" s="508"/>
      <c r="ENZ619" s="508"/>
      <c r="EOA619" s="508"/>
      <c r="EOB619" s="508"/>
      <c r="EOC619" s="508"/>
      <c r="EOD619" s="508"/>
      <c r="EOE619" s="508"/>
      <c r="EOF619" s="508"/>
      <c r="EOG619" s="508"/>
      <c r="EOH619" s="508"/>
      <c r="EOI619" s="508"/>
      <c r="EOJ619" s="508"/>
      <c r="EOK619" s="508"/>
      <c r="EOL619" s="508"/>
      <c r="EOM619" s="508"/>
      <c r="EON619" s="508"/>
      <c r="EOO619" s="508"/>
      <c r="EOP619" s="508"/>
      <c r="EOQ619" s="508"/>
      <c r="EOR619" s="508"/>
      <c r="EOS619" s="508"/>
      <c r="EOT619" s="508"/>
      <c r="EOU619" s="508"/>
      <c r="EOV619" s="508"/>
      <c r="EOW619" s="508"/>
      <c r="EOX619" s="508"/>
      <c r="EOY619" s="508"/>
      <c r="EOZ619" s="508"/>
      <c r="EPA619" s="508"/>
      <c r="EPB619" s="508"/>
      <c r="EPC619" s="508"/>
      <c r="EPD619" s="508"/>
      <c r="EPE619" s="508"/>
      <c r="EPF619" s="508"/>
      <c r="EPG619" s="508"/>
      <c r="EPH619" s="508"/>
      <c r="EPI619" s="508"/>
      <c r="EPJ619" s="508"/>
      <c r="EPK619" s="508"/>
      <c r="EPL619" s="508"/>
      <c r="EPM619" s="508"/>
      <c r="EPN619" s="508"/>
      <c r="EPO619" s="508"/>
      <c r="EPP619" s="508"/>
      <c r="EPQ619" s="508"/>
      <c r="EPR619" s="508"/>
      <c r="EPS619" s="508"/>
      <c r="EPT619" s="508"/>
      <c r="EPU619" s="508"/>
      <c r="EPV619" s="508"/>
      <c r="EPW619" s="508"/>
      <c r="EPX619" s="508"/>
      <c r="EPY619" s="508"/>
      <c r="EPZ619" s="508"/>
      <c r="EQA619" s="508"/>
      <c r="EQB619" s="508"/>
      <c r="EQC619" s="508"/>
      <c r="EQD619" s="508"/>
      <c r="EQE619" s="508"/>
      <c r="EQF619" s="508"/>
      <c r="EQG619" s="508"/>
      <c r="EQH619" s="508"/>
      <c r="EQI619" s="508"/>
      <c r="EQJ619" s="508"/>
      <c r="EQK619" s="508"/>
      <c r="EQL619" s="508"/>
      <c r="EQM619" s="508"/>
      <c r="EQN619" s="508"/>
      <c r="EQO619" s="508"/>
      <c r="EQP619" s="508"/>
      <c r="EQQ619" s="508"/>
      <c r="EQR619" s="508"/>
      <c r="EQS619" s="508"/>
      <c r="EQT619" s="508"/>
      <c r="EQU619" s="508"/>
      <c r="EQV619" s="508"/>
      <c r="EQW619" s="508"/>
      <c r="EQX619" s="508"/>
      <c r="EQY619" s="508"/>
      <c r="EQZ619" s="508"/>
      <c r="ERA619" s="508"/>
      <c r="ERB619" s="508"/>
      <c r="ERC619" s="508"/>
      <c r="ERD619" s="508"/>
      <c r="ERE619" s="508"/>
      <c r="ERF619" s="508"/>
      <c r="ERG619" s="508"/>
      <c r="ERH619" s="508"/>
      <c r="ERI619" s="508"/>
      <c r="ERJ619" s="508"/>
      <c r="ERK619" s="508"/>
      <c r="ERL619" s="508"/>
      <c r="ERM619" s="508"/>
      <c r="ERN619" s="508"/>
      <c r="ERO619" s="508"/>
      <c r="ERP619" s="508"/>
      <c r="ERQ619" s="508"/>
      <c r="ERR619" s="508"/>
      <c r="ERS619" s="508"/>
      <c r="ERT619" s="508"/>
      <c r="ERU619" s="508"/>
      <c r="ERV619" s="508"/>
      <c r="ERW619" s="508"/>
      <c r="ERX619" s="508"/>
      <c r="ERY619" s="508"/>
      <c r="ERZ619" s="508"/>
      <c r="ESA619" s="508"/>
      <c r="ESB619" s="508"/>
      <c r="ESC619" s="508"/>
      <c r="ESD619" s="508"/>
      <c r="ESE619" s="508"/>
      <c r="ESF619" s="508"/>
      <c r="ESG619" s="508"/>
      <c r="ESH619" s="508"/>
      <c r="ESI619" s="508"/>
      <c r="ESJ619" s="508"/>
      <c r="ESK619" s="508"/>
      <c r="ESL619" s="508"/>
      <c r="ESM619" s="508"/>
      <c r="ESN619" s="508"/>
      <c r="ESO619" s="508"/>
      <c r="ESP619" s="508"/>
      <c r="ESQ619" s="508"/>
      <c r="ESR619" s="508"/>
      <c r="ESS619" s="508"/>
      <c r="EST619" s="508"/>
      <c r="ESU619" s="508"/>
      <c r="ESV619" s="508"/>
      <c r="ESW619" s="508"/>
      <c r="ESX619" s="508"/>
      <c r="ESY619" s="508"/>
      <c r="ESZ619" s="508"/>
      <c r="ETA619" s="508"/>
      <c r="ETB619" s="508"/>
      <c r="ETC619" s="508"/>
      <c r="ETD619" s="508"/>
      <c r="ETE619" s="508"/>
      <c r="ETF619" s="508"/>
      <c r="ETG619" s="508"/>
      <c r="ETH619" s="508"/>
      <c r="ETI619" s="508"/>
      <c r="ETJ619" s="508"/>
      <c r="ETK619" s="508"/>
      <c r="ETL619" s="508"/>
      <c r="ETM619" s="508"/>
      <c r="ETN619" s="508"/>
      <c r="ETO619" s="508"/>
      <c r="ETP619" s="508"/>
      <c r="ETQ619" s="508"/>
      <c r="ETR619" s="508"/>
      <c r="ETS619" s="508"/>
      <c r="ETT619" s="508"/>
      <c r="ETU619" s="508"/>
      <c r="ETV619" s="508"/>
      <c r="ETW619" s="508"/>
      <c r="ETX619" s="508"/>
      <c r="ETY619" s="508"/>
      <c r="ETZ619" s="508"/>
      <c r="EUA619" s="508"/>
      <c r="EUB619" s="508"/>
      <c r="EUC619" s="508"/>
      <c r="EUD619" s="508"/>
      <c r="EUE619" s="508"/>
      <c r="EUF619" s="508"/>
      <c r="EUG619" s="508"/>
      <c r="EUH619" s="508"/>
      <c r="EUI619" s="508"/>
      <c r="EUJ619" s="508"/>
      <c r="EUK619" s="508"/>
      <c r="EUL619" s="508"/>
      <c r="EUM619" s="508"/>
      <c r="EUN619" s="508"/>
      <c r="EUO619" s="508"/>
      <c r="EUP619" s="508"/>
      <c r="EUQ619" s="508"/>
      <c r="EUR619" s="508"/>
      <c r="EUS619" s="508"/>
      <c r="EUT619" s="508"/>
      <c r="EUU619" s="508"/>
      <c r="EUV619" s="508"/>
      <c r="EUW619" s="508"/>
      <c r="EUX619" s="508"/>
      <c r="EUY619" s="508"/>
      <c r="EUZ619" s="508"/>
      <c r="EVA619" s="508"/>
      <c r="EVB619" s="508"/>
      <c r="EVC619" s="508"/>
      <c r="EVD619" s="508"/>
      <c r="EVE619" s="508"/>
      <c r="EVF619" s="508"/>
      <c r="EVG619" s="508"/>
      <c r="EVH619" s="508"/>
      <c r="EVI619" s="508"/>
      <c r="EVJ619" s="508"/>
      <c r="EVK619" s="508"/>
      <c r="EVL619" s="508"/>
      <c r="EVM619" s="508"/>
      <c r="EVN619" s="508"/>
      <c r="EVO619" s="508"/>
      <c r="EVP619" s="508"/>
      <c r="EVQ619" s="508"/>
      <c r="EVR619" s="508"/>
      <c r="EVS619" s="508"/>
      <c r="EVT619" s="508"/>
      <c r="EVU619" s="508"/>
      <c r="EVV619" s="508"/>
      <c r="EVW619" s="508"/>
      <c r="EVX619" s="508"/>
      <c r="EVY619" s="508"/>
      <c r="EVZ619" s="508"/>
      <c r="EWA619" s="508"/>
      <c r="EWB619" s="508"/>
      <c r="EWC619" s="508"/>
      <c r="EWD619" s="508"/>
      <c r="EWE619" s="508"/>
      <c r="EWF619" s="508"/>
      <c r="EWG619" s="508"/>
      <c r="EWH619" s="508"/>
      <c r="EWI619" s="508"/>
      <c r="EWJ619" s="508"/>
      <c r="EWK619" s="508"/>
      <c r="EWL619" s="508"/>
      <c r="EWM619" s="508"/>
      <c r="EWN619" s="508"/>
      <c r="EWO619" s="508"/>
      <c r="EWP619" s="508"/>
      <c r="EWQ619" s="508"/>
      <c r="EWR619" s="508"/>
      <c r="EWS619" s="508"/>
      <c r="EWT619" s="508"/>
      <c r="EWU619" s="508"/>
      <c r="EWV619" s="508"/>
      <c r="EWW619" s="508"/>
      <c r="EWX619" s="508"/>
      <c r="EWY619" s="508"/>
      <c r="EWZ619" s="508"/>
      <c r="EXA619" s="508"/>
      <c r="EXB619" s="508"/>
      <c r="EXC619" s="508"/>
      <c r="EXD619" s="508"/>
      <c r="EXE619" s="508"/>
      <c r="EXF619" s="508"/>
      <c r="EXG619" s="508"/>
      <c r="EXH619" s="508"/>
      <c r="EXI619" s="508"/>
      <c r="EXJ619" s="508"/>
      <c r="EXK619" s="508"/>
      <c r="EXL619" s="508"/>
      <c r="EXM619" s="508"/>
      <c r="EXN619" s="508"/>
      <c r="EXO619" s="508"/>
      <c r="EXP619" s="508"/>
      <c r="EXQ619" s="508"/>
      <c r="EXR619" s="508"/>
      <c r="EXS619" s="508"/>
      <c r="EXT619" s="508"/>
      <c r="EXU619" s="508"/>
      <c r="EXV619" s="508"/>
      <c r="EXW619" s="508"/>
      <c r="EXX619" s="508"/>
      <c r="EXY619" s="508"/>
      <c r="EXZ619" s="508"/>
      <c r="EYA619" s="508"/>
      <c r="EYB619" s="508"/>
      <c r="EYC619" s="508"/>
      <c r="EYD619" s="508"/>
      <c r="EYE619" s="508"/>
      <c r="EYF619" s="508"/>
      <c r="EYG619" s="508"/>
      <c r="EYH619" s="508"/>
      <c r="EYI619" s="508"/>
      <c r="EYJ619" s="508"/>
      <c r="EYK619" s="508"/>
      <c r="EYL619" s="508"/>
      <c r="EYM619" s="508"/>
      <c r="EYN619" s="508"/>
      <c r="EYO619" s="508"/>
      <c r="EYP619" s="508"/>
      <c r="EYQ619" s="508"/>
      <c r="EYR619" s="508"/>
      <c r="EYS619" s="508"/>
      <c r="EYT619" s="508"/>
      <c r="EYU619" s="508"/>
      <c r="EYV619" s="508"/>
      <c r="EYW619" s="508"/>
      <c r="EYX619" s="508"/>
      <c r="EYY619" s="508"/>
      <c r="EYZ619" s="508"/>
      <c r="EZA619" s="508"/>
      <c r="EZB619" s="508"/>
      <c r="EZC619" s="508"/>
      <c r="EZD619" s="508"/>
      <c r="EZE619" s="508"/>
      <c r="EZF619" s="508"/>
      <c r="EZG619" s="508"/>
      <c r="EZH619" s="508"/>
      <c r="EZI619" s="508"/>
      <c r="EZJ619" s="508"/>
      <c r="EZK619" s="508"/>
      <c r="EZL619" s="508"/>
      <c r="EZM619" s="508"/>
      <c r="EZN619" s="508"/>
      <c r="EZO619" s="508"/>
      <c r="EZP619" s="508"/>
      <c r="EZQ619" s="508"/>
      <c r="EZR619" s="508"/>
      <c r="EZS619" s="508"/>
      <c r="EZT619" s="508"/>
      <c r="EZU619" s="508"/>
      <c r="EZV619" s="508"/>
      <c r="EZW619" s="508"/>
      <c r="EZX619" s="508"/>
      <c r="EZY619" s="508"/>
      <c r="EZZ619" s="508"/>
      <c r="FAA619" s="508"/>
      <c r="FAB619" s="508"/>
      <c r="FAC619" s="508"/>
      <c r="FAD619" s="508"/>
      <c r="FAE619" s="508"/>
      <c r="FAF619" s="508"/>
      <c r="FAG619" s="508"/>
      <c r="FAH619" s="508"/>
      <c r="FAI619" s="508"/>
      <c r="FAJ619" s="508"/>
      <c r="FAK619" s="508"/>
      <c r="FAL619" s="508"/>
      <c r="FAM619" s="508"/>
      <c r="FAN619" s="508"/>
      <c r="FAO619" s="508"/>
      <c r="FAP619" s="508"/>
      <c r="FAQ619" s="508"/>
      <c r="FAR619" s="508"/>
      <c r="FAS619" s="508"/>
      <c r="FAT619" s="508"/>
      <c r="FAU619" s="508"/>
      <c r="FAV619" s="508"/>
      <c r="FAW619" s="508"/>
      <c r="FAX619" s="508"/>
      <c r="FAY619" s="508"/>
      <c r="FAZ619" s="508"/>
      <c r="FBA619" s="508"/>
      <c r="FBB619" s="508"/>
      <c r="FBC619" s="508"/>
      <c r="FBD619" s="508"/>
      <c r="FBE619" s="508"/>
      <c r="FBF619" s="508"/>
      <c r="FBG619" s="508"/>
      <c r="FBH619" s="508"/>
      <c r="FBI619" s="508"/>
      <c r="FBJ619" s="508"/>
      <c r="FBK619" s="508"/>
      <c r="FBL619" s="508"/>
      <c r="FBM619" s="508"/>
      <c r="FBN619" s="508"/>
      <c r="FBO619" s="508"/>
      <c r="FBP619" s="508"/>
      <c r="FBQ619" s="508"/>
      <c r="FBR619" s="508"/>
      <c r="FBS619" s="508"/>
      <c r="FBT619" s="508"/>
      <c r="FBU619" s="508"/>
      <c r="FBV619" s="508"/>
      <c r="FBW619" s="508"/>
      <c r="FBX619" s="508"/>
      <c r="FBY619" s="508"/>
      <c r="FBZ619" s="508"/>
      <c r="FCA619" s="508"/>
      <c r="FCB619" s="508"/>
      <c r="FCC619" s="508"/>
      <c r="FCD619" s="508"/>
      <c r="FCE619" s="508"/>
      <c r="FCF619" s="508"/>
      <c r="FCG619" s="508"/>
      <c r="FCH619" s="508"/>
      <c r="FCI619" s="508"/>
      <c r="FCJ619" s="508"/>
      <c r="FCK619" s="508"/>
      <c r="FCL619" s="508"/>
      <c r="FCM619" s="508"/>
      <c r="FCN619" s="508"/>
      <c r="FCO619" s="508"/>
      <c r="FCP619" s="508"/>
      <c r="FCQ619" s="508"/>
      <c r="FCR619" s="508"/>
      <c r="FCS619" s="508"/>
      <c r="FCT619" s="508"/>
      <c r="FCU619" s="508"/>
      <c r="FCV619" s="508"/>
      <c r="FCW619" s="508"/>
      <c r="FCX619" s="508"/>
      <c r="FCY619" s="508"/>
      <c r="FCZ619" s="508"/>
      <c r="FDA619" s="508"/>
      <c r="FDB619" s="508"/>
      <c r="FDC619" s="508"/>
      <c r="FDD619" s="508"/>
      <c r="FDE619" s="508"/>
      <c r="FDF619" s="508"/>
      <c r="FDG619" s="508"/>
      <c r="FDH619" s="508"/>
      <c r="FDI619" s="508"/>
      <c r="FDJ619" s="508"/>
      <c r="FDK619" s="508"/>
      <c r="FDL619" s="508"/>
      <c r="FDM619" s="508"/>
      <c r="FDN619" s="508"/>
      <c r="FDO619" s="508"/>
      <c r="FDP619" s="508"/>
      <c r="FDQ619" s="508"/>
      <c r="FDR619" s="508"/>
      <c r="FDS619" s="508"/>
      <c r="FDT619" s="508"/>
      <c r="FDU619" s="508"/>
      <c r="FDV619" s="508"/>
      <c r="FDW619" s="508"/>
      <c r="FDX619" s="508"/>
      <c r="FDY619" s="508"/>
      <c r="FDZ619" s="508"/>
      <c r="FEA619" s="508"/>
      <c r="FEB619" s="508"/>
      <c r="FEC619" s="508"/>
      <c r="FED619" s="508"/>
      <c r="FEE619" s="508"/>
      <c r="FEF619" s="508"/>
      <c r="FEG619" s="508"/>
      <c r="FEH619" s="508"/>
      <c r="FEI619" s="508"/>
      <c r="FEJ619" s="508"/>
      <c r="FEK619" s="508"/>
      <c r="FEL619" s="508"/>
      <c r="FEM619" s="508"/>
      <c r="FEN619" s="508"/>
      <c r="FEO619" s="508"/>
      <c r="FEP619" s="508"/>
      <c r="FEQ619" s="508"/>
      <c r="FER619" s="508"/>
      <c r="FES619" s="508"/>
      <c r="FET619" s="508"/>
      <c r="FEU619" s="508"/>
      <c r="FEV619" s="508"/>
      <c r="FEW619" s="508"/>
      <c r="FEX619" s="508"/>
      <c r="FEY619" s="508"/>
      <c r="FEZ619" s="508"/>
      <c r="FFA619" s="508"/>
      <c r="FFB619" s="508"/>
      <c r="FFC619" s="508"/>
      <c r="FFD619" s="508"/>
      <c r="FFE619" s="508"/>
      <c r="FFF619" s="508"/>
      <c r="FFG619" s="508"/>
      <c r="FFH619" s="508"/>
      <c r="FFI619" s="508"/>
      <c r="FFJ619" s="508"/>
      <c r="FFK619" s="508"/>
      <c r="FFL619" s="508"/>
      <c r="FFM619" s="508"/>
      <c r="FFN619" s="508"/>
      <c r="FFO619" s="508"/>
      <c r="FFP619" s="508"/>
      <c r="FFQ619" s="508"/>
      <c r="FFR619" s="508"/>
      <c r="FFS619" s="508"/>
      <c r="FFT619" s="508"/>
      <c r="FFU619" s="508"/>
      <c r="FFV619" s="508"/>
      <c r="FFW619" s="508"/>
      <c r="FFX619" s="508"/>
      <c r="FFY619" s="508"/>
      <c r="FFZ619" s="508"/>
      <c r="FGA619" s="508"/>
      <c r="FGB619" s="508"/>
      <c r="FGC619" s="508"/>
      <c r="FGD619" s="508"/>
      <c r="FGE619" s="508"/>
      <c r="FGF619" s="508"/>
      <c r="FGG619" s="508"/>
      <c r="FGH619" s="508"/>
      <c r="FGI619" s="508"/>
      <c r="FGJ619" s="508"/>
      <c r="FGK619" s="508"/>
      <c r="FGL619" s="508"/>
      <c r="FGM619" s="508"/>
      <c r="FGN619" s="508"/>
      <c r="FGO619" s="508"/>
      <c r="FGP619" s="508"/>
      <c r="FGQ619" s="508"/>
      <c r="FGR619" s="508"/>
      <c r="FGS619" s="508"/>
      <c r="FGT619" s="508"/>
      <c r="FGU619" s="508"/>
      <c r="FGV619" s="508"/>
      <c r="FGW619" s="508"/>
      <c r="FGX619" s="508"/>
      <c r="FGY619" s="508"/>
      <c r="FGZ619" s="508"/>
      <c r="FHA619" s="508"/>
      <c r="FHB619" s="508"/>
      <c r="FHC619" s="508"/>
      <c r="FHD619" s="508"/>
      <c r="FHE619" s="508"/>
      <c r="FHF619" s="508"/>
      <c r="FHG619" s="508"/>
      <c r="FHH619" s="508"/>
      <c r="FHI619" s="508"/>
      <c r="FHJ619" s="508"/>
      <c r="FHK619" s="508"/>
      <c r="FHL619" s="508"/>
      <c r="FHM619" s="508"/>
      <c r="FHN619" s="508"/>
      <c r="FHO619" s="508"/>
      <c r="FHP619" s="508"/>
      <c r="FHQ619" s="508"/>
      <c r="FHR619" s="508"/>
      <c r="FHS619" s="508"/>
      <c r="FHT619" s="508"/>
      <c r="FHU619" s="508"/>
      <c r="FHV619" s="508"/>
      <c r="FHW619" s="508"/>
      <c r="FHX619" s="508"/>
      <c r="FHY619" s="508"/>
      <c r="FHZ619" s="508"/>
      <c r="FIA619" s="508"/>
      <c r="FIB619" s="508"/>
      <c r="FIC619" s="508"/>
      <c r="FID619" s="508"/>
      <c r="FIE619" s="508"/>
      <c r="FIF619" s="508"/>
      <c r="FIG619" s="508"/>
      <c r="FIH619" s="508"/>
      <c r="FII619" s="508"/>
      <c r="FIJ619" s="508"/>
      <c r="FIK619" s="508"/>
      <c r="FIL619" s="508"/>
      <c r="FIM619" s="508"/>
      <c r="FIN619" s="508"/>
      <c r="FIO619" s="508"/>
      <c r="FIP619" s="508"/>
      <c r="FIQ619" s="508"/>
      <c r="FIR619" s="508"/>
      <c r="FIS619" s="508"/>
      <c r="FIT619" s="508"/>
      <c r="FIU619" s="508"/>
      <c r="FIV619" s="508"/>
      <c r="FIW619" s="508"/>
      <c r="FIX619" s="508"/>
      <c r="FIY619" s="508"/>
      <c r="FIZ619" s="508"/>
      <c r="FJA619" s="508"/>
      <c r="FJB619" s="508"/>
      <c r="FJC619" s="508"/>
      <c r="FJD619" s="508"/>
      <c r="FJE619" s="508"/>
      <c r="FJF619" s="508"/>
      <c r="FJG619" s="508"/>
      <c r="FJH619" s="508"/>
      <c r="FJI619" s="508"/>
      <c r="FJJ619" s="508"/>
      <c r="FJK619" s="508"/>
      <c r="FJL619" s="508"/>
      <c r="FJM619" s="508"/>
      <c r="FJN619" s="508"/>
      <c r="FJO619" s="508"/>
      <c r="FJP619" s="508"/>
      <c r="FJQ619" s="508"/>
      <c r="FJR619" s="508"/>
      <c r="FJS619" s="508"/>
      <c r="FJT619" s="508"/>
      <c r="FJU619" s="508"/>
      <c r="FJV619" s="508"/>
      <c r="FJW619" s="508"/>
      <c r="FJX619" s="508"/>
      <c r="FJY619" s="508"/>
      <c r="FJZ619" s="508"/>
      <c r="FKA619" s="508"/>
      <c r="FKB619" s="508"/>
      <c r="FKC619" s="508"/>
      <c r="FKD619" s="508"/>
      <c r="FKE619" s="508"/>
      <c r="FKF619" s="508"/>
      <c r="FKG619" s="508"/>
      <c r="FKH619" s="508"/>
      <c r="FKI619" s="508"/>
      <c r="FKJ619" s="508"/>
      <c r="FKK619" s="508"/>
      <c r="FKL619" s="508"/>
      <c r="FKM619" s="508"/>
      <c r="FKN619" s="508"/>
      <c r="FKO619" s="508"/>
      <c r="FKP619" s="508"/>
      <c r="FKQ619" s="508"/>
      <c r="FKR619" s="508"/>
      <c r="FKS619" s="508"/>
      <c r="FKT619" s="508"/>
      <c r="FKU619" s="508"/>
      <c r="FKV619" s="508"/>
      <c r="FKW619" s="508"/>
      <c r="FKX619" s="508"/>
      <c r="FKY619" s="508"/>
      <c r="FKZ619" s="508"/>
      <c r="FLA619" s="508"/>
      <c r="FLB619" s="508"/>
      <c r="FLC619" s="508"/>
      <c r="FLD619" s="508"/>
      <c r="FLE619" s="508"/>
      <c r="FLF619" s="508"/>
      <c r="FLG619" s="508"/>
      <c r="FLH619" s="508"/>
      <c r="FLI619" s="508"/>
      <c r="FLJ619" s="508"/>
      <c r="FLK619" s="508"/>
      <c r="FLL619" s="508"/>
      <c r="FLM619" s="508"/>
      <c r="FLN619" s="508"/>
      <c r="FLO619" s="508"/>
      <c r="FLP619" s="508"/>
      <c r="FLQ619" s="508"/>
      <c r="FLR619" s="508"/>
      <c r="FLS619" s="508"/>
      <c r="FLT619" s="508"/>
      <c r="FLU619" s="508"/>
      <c r="FLV619" s="508"/>
      <c r="FLW619" s="508"/>
      <c r="FLX619" s="508"/>
      <c r="FLY619" s="508"/>
      <c r="FLZ619" s="508"/>
      <c r="FMA619" s="508"/>
      <c r="FMB619" s="508"/>
      <c r="FMC619" s="508"/>
      <c r="FMD619" s="508"/>
      <c r="FME619" s="508"/>
      <c r="FMF619" s="508"/>
      <c r="FMG619" s="508"/>
      <c r="FMH619" s="508"/>
      <c r="FMI619" s="508"/>
      <c r="FMJ619" s="508"/>
      <c r="FMK619" s="508"/>
      <c r="FML619" s="508"/>
      <c r="FMM619" s="508"/>
      <c r="FMN619" s="508"/>
      <c r="FMO619" s="508"/>
      <c r="FMP619" s="508"/>
      <c r="FMQ619" s="508"/>
      <c r="FMR619" s="508"/>
      <c r="FMS619" s="508"/>
      <c r="FMT619" s="508"/>
      <c r="FMU619" s="508"/>
      <c r="FMV619" s="508"/>
      <c r="FMW619" s="508"/>
      <c r="FMX619" s="508"/>
      <c r="FMY619" s="508"/>
      <c r="FMZ619" s="508"/>
      <c r="FNA619" s="508"/>
      <c r="FNB619" s="508"/>
      <c r="FNC619" s="508"/>
      <c r="FND619" s="508"/>
      <c r="FNE619" s="508"/>
      <c r="FNF619" s="508"/>
      <c r="FNG619" s="508"/>
      <c r="FNH619" s="508"/>
      <c r="FNI619" s="508"/>
      <c r="FNJ619" s="508"/>
      <c r="FNK619" s="508"/>
      <c r="FNL619" s="508"/>
      <c r="FNM619" s="508"/>
      <c r="FNN619" s="508"/>
      <c r="FNO619" s="508"/>
      <c r="FNP619" s="508"/>
      <c r="FNQ619" s="508"/>
      <c r="FNR619" s="508"/>
      <c r="FNS619" s="508"/>
      <c r="FNT619" s="508"/>
      <c r="FNU619" s="508"/>
      <c r="FNV619" s="508"/>
      <c r="FNW619" s="508"/>
      <c r="FNX619" s="508"/>
      <c r="FNY619" s="508"/>
      <c r="FNZ619" s="508"/>
      <c r="FOA619" s="508"/>
      <c r="FOB619" s="508"/>
      <c r="FOC619" s="508"/>
      <c r="FOD619" s="508"/>
      <c r="FOE619" s="508"/>
      <c r="FOF619" s="508"/>
      <c r="FOG619" s="508"/>
      <c r="FOH619" s="508"/>
      <c r="FOI619" s="508"/>
      <c r="FOJ619" s="508"/>
      <c r="FOK619" s="508"/>
      <c r="FOL619" s="508"/>
      <c r="FOM619" s="508"/>
      <c r="FON619" s="508"/>
      <c r="FOO619" s="508"/>
      <c r="FOP619" s="508"/>
      <c r="FOQ619" s="508"/>
      <c r="FOR619" s="508"/>
      <c r="FOS619" s="508"/>
      <c r="FOT619" s="508"/>
      <c r="FOU619" s="508"/>
      <c r="FOV619" s="508"/>
      <c r="FOW619" s="508"/>
      <c r="FOX619" s="508"/>
      <c r="FOY619" s="508"/>
      <c r="FOZ619" s="508"/>
      <c r="FPA619" s="508"/>
      <c r="FPB619" s="508"/>
      <c r="FPC619" s="508"/>
      <c r="FPD619" s="508"/>
      <c r="FPE619" s="508"/>
      <c r="FPF619" s="508"/>
      <c r="FPG619" s="508"/>
      <c r="FPH619" s="508"/>
      <c r="FPI619" s="508"/>
      <c r="FPJ619" s="508"/>
      <c r="FPK619" s="508"/>
      <c r="FPL619" s="508"/>
      <c r="FPM619" s="508"/>
      <c r="FPN619" s="508"/>
      <c r="FPO619" s="508"/>
      <c r="FPP619" s="508"/>
      <c r="FPQ619" s="508"/>
      <c r="FPR619" s="508"/>
      <c r="FPS619" s="508"/>
      <c r="FPT619" s="508"/>
      <c r="FPU619" s="508"/>
      <c r="FPV619" s="508"/>
      <c r="FPW619" s="508"/>
      <c r="FPX619" s="508"/>
      <c r="FPY619" s="508"/>
      <c r="FPZ619" s="508"/>
      <c r="FQA619" s="508"/>
      <c r="FQB619" s="508"/>
      <c r="FQC619" s="508"/>
      <c r="FQD619" s="508"/>
      <c r="FQE619" s="508"/>
      <c r="FQF619" s="508"/>
      <c r="FQG619" s="508"/>
      <c r="FQH619" s="508"/>
      <c r="FQI619" s="508"/>
      <c r="FQJ619" s="508"/>
      <c r="FQK619" s="508"/>
      <c r="FQL619" s="508"/>
      <c r="FQM619" s="508"/>
      <c r="FQN619" s="508"/>
      <c r="FQO619" s="508"/>
      <c r="FQP619" s="508"/>
      <c r="FQQ619" s="508"/>
      <c r="FQR619" s="508"/>
      <c r="FQS619" s="508"/>
      <c r="FQT619" s="508"/>
      <c r="FQU619" s="508"/>
      <c r="FQV619" s="508"/>
      <c r="FQW619" s="508"/>
      <c r="FQX619" s="508"/>
      <c r="FQY619" s="508"/>
      <c r="FQZ619" s="508"/>
      <c r="FRA619" s="508"/>
      <c r="FRB619" s="508"/>
      <c r="FRC619" s="508"/>
      <c r="FRD619" s="508"/>
      <c r="FRE619" s="508"/>
      <c r="FRF619" s="508"/>
      <c r="FRG619" s="508"/>
      <c r="FRH619" s="508"/>
      <c r="FRI619" s="508"/>
      <c r="FRJ619" s="508"/>
      <c r="FRK619" s="508"/>
      <c r="FRL619" s="508"/>
      <c r="FRM619" s="508"/>
      <c r="FRN619" s="508"/>
      <c r="FRO619" s="508"/>
      <c r="FRP619" s="508"/>
      <c r="FRQ619" s="508"/>
      <c r="FRR619" s="508"/>
      <c r="FRS619" s="508"/>
      <c r="FRT619" s="508"/>
      <c r="FRU619" s="508"/>
      <c r="FRV619" s="508"/>
      <c r="FRW619" s="508"/>
      <c r="FRX619" s="508"/>
      <c r="FRY619" s="508"/>
      <c r="FRZ619" s="508"/>
      <c r="FSA619" s="508"/>
      <c r="FSB619" s="508"/>
      <c r="FSC619" s="508"/>
      <c r="FSD619" s="508"/>
      <c r="FSE619" s="508"/>
      <c r="FSF619" s="508"/>
      <c r="FSG619" s="508"/>
      <c r="FSH619" s="508"/>
      <c r="FSI619" s="508"/>
      <c r="FSJ619" s="508"/>
      <c r="FSK619" s="508"/>
      <c r="FSL619" s="508"/>
      <c r="FSM619" s="508"/>
      <c r="FSN619" s="508"/>
      <c r="FSO619" s="508"/>
      <c r="FSP619" s="508"/>
      <c r="FSQ619" s="508"/>
      <c r="FSR619" s="508"/>
      <c r="FSS619" s="508"/>
      <c r="FST619" s="508"/>
      <c r="FSU619" s="508"/>
      <c r="FSV619" s="508"/>
      <c r="FSW619" s="508"/>
      <c r="FSX619" s="508"/>
      <c r="FSY619" s="508"/>
      <c r="FSZ619" s="508"/>
      <c r="FTA619" s="508"/>
      <c r="FTB619" s="508"/>
      <c r="FTC619" s="508"/>
      <c r="FTD619" s="508"/>
      <c r="FTE619" s="508"/>
      <c r="FTF619" s="508"/>
      <c r="FTG619" s="508"/>
      <c r="FTH619" s="508"/>
      <c r="FTI619" s="508"/>
      <c r="FTJ619" s="508"/>
      <c r="FTK619" s="508"/>
      <c r="FTL619" s="508"/>
      <c r="FTM619" s="508"/>
      <c r="FTN619" s="508"/>
      <c r="FTO619" s="508"/>
      <c r="FTP619" s="508"/>
      <c r="FTQ619" s="508"/>
      <c r="FTR619" s="508"/>
      <c r="FTS619" s="508"/>
      <c r="FTT619" s="508"/>
      <c r="FTU619" s="508"/>
      <c r="FTV619" s="508"/>
      <c r="FTW619" s="508"/>
      <c r="FTX619" s="508"/>
      <c r="FTY619" s="508"/>
      <c r="FTZ619" s="508"/>
      <c r="FUA619" s="508"/>
      <c r="FUB619" s="508"/>
      <c r="FUC619" s="508"/>
      <c r="FUD619" s="508"/>
      <c r="FUE619" s="508"/>
      <c r="FUF619" s="508"/>
      <c r="FUG619" s="508"/>
      <c r="FUH619" s="508"/>
      <c r="FUI619" s="508"/>
      <c r="FUJ619" s="508"/>
      <c r="FUK619" s="508"/>
      <c r="FUL619" s="508"/>
      <c r="FUM619" s="508"/>
      <c r="FUN619" s="508"/>
      <c r="FUO619" s="508"/>
      <c r="FUP619" s="508"/>
      <c r="FUQ619" s="508"/>
      <c r="FUR619" s="508"/>
      <c r="FUS619" s="508"/>
      <c r="FUT619" s="508"/>
      <c r="FUU619" s="508"/>
      <c r="FUV619" s="508"/>
      <c r="FUW619" s="508"/>
      <c r="FUX619" s="508"/>
      <c r="FUY619" s="508"/>
      <c r="FUZ619" s="508"/>
      <c r="FVA619" s="508"/>
      <c r="FVB619" s="508"/>
      <c r="FVC619" s="508"/>
      <c r="FVD619" s="508"/>
      <c r="FVE619" s="508"/>
      <c r="FVF619" s="508"/>
      <c r="FVG619" s="508"/>
      <c r="FVH619" s="508"/>
      <c r="FVI619" s="508"/>
      <c r="FVJ619" s="508"/>
      <c r="FVK619" s="508"/>
      <c r="FVL619" s="508"/>
      <c r="FVM619" s="508"/>
      <c r="FVN619" s="508"/>
      <c r="FVO619" s="508"/>
      <c r="FVP619" s="508"/>
      <c r="FVQ619" s="508"/>
      <c r="FVR619" s="508"/>
      <c r="FVS619" s="508"/>
      <c r="FVT619" s="508"/>
      <c r="FVU619" s="508"/>
      <c r="FVV619" s="508"/>
      <c r="FVW619" s="508"/>
      <c r="FVX619" s="508"/>
      <c r="FVY619" s="508"/>
      <c r="FVZ619" s="508"/>
      <c r="FWA619" s="508"/>
      <c r="FWB619" s="508"/>
      <c r="FWC619" s="508"/>
      <c r="FWD619" s="508"/>
      <c r="FWE619" s="508"/>
      <c r="FWF619" s="508"/>
      <c r="FWG619" s="508"/>
      <c r="FWH619" s="508"/>
      <c r="FWI619" s="508"/>
      <c r="FWJ619" s="508"/>
      <c r="FWK619" s="508"/>
      <c r="FWL619" s="508"/>
      <c r="FWM619" s="508"/>
      <c r="FWN619" s="508"/>
      <c r="FWO619" s="508"/>
      <c r="FWP619" s="508"/>
      <c r="FWQ619" s="508"/>
      <c r="FWR619" s="508"/>
      <c r="FWS619" s="508"/>
      <c r="FWT619" s="508"/>
      <c r="FWU619" s="508"/>
      <c r="FWV619" s="508"/>
      <c r="FWW619" s="508"/>
      <c r="FWX619" s="508"/>
      <c r="FWY619" s="508"/>
      <c r="FWZ619" s="508"/>
      <c r="FXA619" s="508"/>
      <c r="FXB619" s="508"/>
      <c r="FXC619" s="508"/>
      <c r="FXD619" s="508"/>
      <c r="FXE619" s="508"/>
      <c r="FXF619" s="508"/>
      <c r="FXG619" s="508"/>
      <c r="FXH619" s="508"/>
      <c r="FXI619" s="508"/>
      <c r="FXJ619" s="508"/>
      <c r="FXK619" s="508"/>
      <c r="FXL619" s="508"/>
      <c r="FXM619" s="508"/>
      <c r="FXN619" s="508"/>
      <c r="FXO619" s="508"/>
      <c r="FXP619" s="508"/>
      <c r="FXQ619" s="508"/>
      <c r="FXR619" s="508"/>
      <c r="FXS619" s="508"/>
      <c r="FXT619" s="508"/>
      <c r="FXU619" s="508"/>
      <c r="FXV619" s="508"/>
      <c r="FXW619" s="508"/>
      <c r="FXX619" s="508"/>
      <c r="FXY619" s="508"/>
      <c r="FXZ619" s="508"/>
      <c r="FYA619" s="508"/>
      <c r="FYB619" s="508"/>
      <c r="FYC619" s="508"/>
      <c r="FYD619" s="508"/>
      <c r="FYE619" s="508"/>
      <c r="FYF619" s="508"/>
      <c r="FYG619" s="508"/>
      <c r="FYH619" s="508"/>
      <c r="FYI619" s="508"/>
      <c r="FYJ619" s="508"/>
      <c r="FYK619" s="508"/>
      <c r="FYL619" s="508"/>
      <c r="FYM619" s="508"/>
      <c r="FYN619" s="508"/>
      <c r="FYO619" s="508"/>
      <c r="FYP619" s="508"/>
      <c r="FYQ619" s="508"/>
      <c r="FYR619" s="508"/>
      <c r="FYS619" s="508"/>
      <c r="FYT619" s="508"/>
      <c r="FYU619" s="508"/>
      <c r="FYV619" s="508"/>
      <c r="FYW619" s="508"/>
      <c r="FYX619" s="508"/>
      <c r="FYY619" s="508"/>
      <c r="FYZ619" s="508"/>
      <c r="FZA619" s="508"/>
      <c r="FZB619" s="508"/>
      <c r="FZC619" s="508"/>
      <c r="FZD619" s="508"/>
      <c r="FZE619" s="508"/>
      <c r="FZF619" s="508"/>
      <c r="FZG619" s="508"/>
      <c r="FZH619" s="508"/>
      <c r="FZI619" s="508"/>
      <c r="FZJ619" s="508"/>
      <c r="FZK619" s="508"/>
      <c r="FZL619" s="508"/>
      <c r="FZM619" s="508"/>
      <c r="FZN619" s="508"/>
      <c r="FZO619" s="508"/>
      <c r="FZP619" s="508"/>
      <c r="FZQ619" s="508"/>
      <c r="FZR619" s="508"/>
      <c r="FZS619" s="508"/>
      <c r="FZT619" s="508"/>
      <c r="FZU619" s="508"/>
      <c r="FZV619" s="508"/>
      <c r="FZW619" s="508"/>
      <c r="FZX619" s="508"/>
      <c r="FZY619" s="508"/>
      <c r="FZZ619" s="508"/>
      <c r="GAA619" s="508"/>
      <c r="GAB619" s="508"/>
      <c r="GAC619" s="508"/>
      <c r="GAD619" s="508"/>
      <c r="GAE619" s="508"/>
      <c r="GAF619" s="508"/>
      <c r="GAG619" s="508"/>
      <c r="GAH619" s="508"/>
      <c r="GAI619" s="508"/>
      <c r="GAJ619" s="508"/>
      <c r="GAK619" s="508"/>
      <c r="GAL619" s="508"/>
      <c r="GAM619" s="508"/>
      <c r="GAN619" s="508"/>
      <c r="GAO619" s="508"/>
      <c r="GAP619" s="508"/>
      <c r="GAQ619" s="508"/>
      <c r="GAR619" s="508"/>
      <c r="GAS619" s="508"/>
      <c r="GAT619" s="508"/>
      <c r="GAU619" s="508"/>
      <c r="GAV619" s="508"/>
      <c r="GAW619" s="508"/>
      <c r="GAX619" s="508"/>
      <c r="GAY619" s="508"/>
      <c r="GAZ619" s="508"/>
      <c r="GBA619" s="508"/>
      <c r="GBB619" s="508"/>
      <c r="GBC619" s="508"/>
      <c r="GBD619" s="508"/>
      <c r="GBE619" s="508"/>
      <c r="GBF619" s="508"/>
      <c r="GBG619" s="508"/>
      <c r="GBH619" s="508"/>
      <c r="GBI619" s="508"/>
      <c r="GBJ619" s="508"/>
      <c r="GBK619" s="508"/>
      <c r="GBL619" s="508"/>
      <c r="GBM619" s="508"/>
      <c r="GBN619" s="508"/>
      <c r="GBO619" s="508"/>
      <c r="GBP619" s="508"/>
      <c r="GBQ619" s="508"/>
      <c r="GBR619" s="508"/>
      <c r="GBS619" s="508"/>
      <c r="GBT619" s="508"/>
      <c r="GBU619" s="508"/>
      <c r="GBV619" s="508"/>
      <c r="GBW619" s="508"/>
      <c r="GBX619" s="508"/>
      <c r="GBY619" s="508"/>
      <c r="GBZ619" s="508"/>
      <c r="GCA619" s="508"/>
      <c r="GCB619" s="508"/>
      <c r="GCC619" s="508"/>
      <c r="GCD619" s="508"/>
      <c r="GCE619" s="508"/>
      <c r="GCF619" s="508"/>
      <c r="GCG619" s="508"/>
      <c r="GCH619" s="508"/>
      <c r="GCI619" s="508"/>
      <c r="GCJ619" s="508"/>
      <c r="GCK619" s="508"/>
      <c r="GCL619" s="508"/>
      <c r="GCM619" s="508"/>
      <c r="GCN619" s="508"/>
      <c r="GCO619" s="508"/>
      <c r="GCP619" s="508"/>
      <c r="GCQ619" s="508"/>
      <c r="GCR619" s="508"/>
      <c r="GCS619" s="508"/>
      <c r="GCT619" s="508"/>
      <c r="GCU619" s="508"/>
      <c r="GCV619" s="508"/>
      <c r="GCW619" s="508"/>
      <c r="GCX619" s="508"/>
      <c r="GCY619" s="508"/>
      <c r="GCZ619" s="508"/>
      <c r="GDA619" s="508"/>
      <c r="GDB619" s="508"/>
      <c r="GDC619" s="508"/>
      <c r="GDD619" s="508"/>
      <c r="GDE619" s="508"/>
      <c r="GDF619" s="508"/>
      <c r="GDG619" s="508"/>
      <c r="GDH619" s="508"/>
      <c r="GDI619" s="508"/>
      <c r="GDJ619" s="508"/>
      <c r="GDK619" s="508"/>
      <c r="GDL619" s="508"/>
      <c r="GDM619" s="508"/>
      <c r="GDN619" s="508"/>
      <c r="GDO619" s="508"/>
      <c r="GDP619" s="508"/>
      <c r="GDQ619" s="508"/>
      <c r="GDR619" s="508"/>
      <c r="GDS619" s="508"/>
      <c r="GDT619" s="508"/>
      <c r="GDU619" s="508"/>
      <c r="GDV619" s="508"/>
      <c r="GDW619" s="508"/>
      <c r="GDX619" s="508"/>
      <c r="GDY619" s="508"/>
      <c r="GDZ619" s="508"/>
      <c r="GEA619" s="508"/>
      <c r="GEB619" s="508"/>
      <c r="GEC619" s="508"/>
      <c r="GED619" s="508"/>
      <c r="GEE619" s="508"/>
      <c r="GEF619" s="508"/>
      <c r="GEG619" s="508"/>
      <c r="GEH619" s="508"/>
      <c r="GEI619" s="508"/>
      <c r="GEJ619" s="508"/>
      <c r="GEK619" s="508"/>
      <c r="GEL619" s="508"/>
      <c r="GEM619" s="508"/>
      <c r="GEN619" s="508"/>
      <c r="GEO619" s="508"/>
      <c r="GEP619" s="508"/>
      <c r="GEQ619" s="508"/>
      <c r="GER619" s="508"/>
      <c r="GES619" s="508"/>
      <c r="GET619" s="508"/>
      <c r="GEU619" s="508"/>
      <c r="GEV619" s="508"/>
      <c r="GEW619" s="508"/>
      <c r="GEX619" s="508"/>
      <c r="GEY619" s="508"/>
      <c r="GEZ619" s="508"/>
      <c r="GFA619" s="508"/>
      <c r="GFB619" s="508"/>
      <c r="GFC619" s="508"/>
      <c r="GFD619" s="508"/>
      <c r="GFE619" s="508"/>
      <c r="GFF619" s="508"/>
      <c r="GFG619" s="508"/>
      <c r="GFH619" s="508"/>
      <c r="GFI619" s="508"/>
      <c r="GFJ619" s="508"/>
      <c r="GFK619" s="508"/>
      <c r="GFL619" s="508"/>
      <c r="GFM619" s="508"/>
      <c r="GFN619" s="508"/>
      <c r="GFO619" s="508"/>
      <c r="GFP619" s="508"/>
      <c r="GFQ619" s="508"/>
      <c r="GFR619" s="508"/>
      <c r="GFS619" s="508"/>
      <c r="GFT619" s="508"/>
      <c r="GFU619" s="508"/>
      <c r="GFV619" s="508"/>
      <c r="GFW619" s="508"/>
      <c r="GFX619" s="508"/>
      <c r="GFY619" s="508"/>
      <c r="GFZ619" s="508"/>
      <c r="GGA619" s="508"/>
      <c r="GGB619" s="508"/>
      <c r="GGC619" s="508"/>
      <c r="GGD619" s="508"/>
      <c r="GGE619" s="508"/>
      <c r="GGF619" s="508"/>
      <c r="GGG619" s="508"/>
      <c r="GGH619" s="508"/>
      <c r="GGI619" s="508"/>
      <c r="GGJ619" s="508"/>
      <c r="GGK619" s="508"/>
      <c r="GGL619" s="508"/>
      <c r="GGM619" s="508"/>
      <c r="GGN619" s="508"/>
      <c r="GGO619" s="508"/>
      <c r="GGP619" s="508"/>
      <c r="GGQ619" s="508"/>
      <c r="GGR619" s="508"/>
      <c r="GGS619" s="508"/>
      <c r="GGT619" s="508"/>
      <c r="GGU619" s="508"/>
      <c r="GGV619" s="508"/>
      <c r="GGW619" s="508"/>
      <c r="GGX619" s="508"/>
      <c r="GGY619" s="508"/>
      <c r="GGZ619" s="508"/>
      <c r="GHA619" s="508"/>
      <c r="GHB619" s="508"/>
      <c r="GHC619" s="508"/>
      <c r="GHD619" s="508"/>
      <c r="GHE619" s="508"/>
      <c r="GHF619" s="508"/>
      <c r="GHG619" s="508"/>
      <c r="GHH619" s="508"/>
      <c r="GHI619" s="508"/>
      <c r="GHJ619" s="508"/>
      <c r="GHK619" s="508"/>
      <c r="GHL619" s="508"/>
      <c r="GHM619" s="508"/>
      <c r="GHN619" s="508"/>
      <c r="GHO619" s="508"/>
      <c r="GHP619" s="508"/>
      <c r="GHQ619" s="508"/>
      <c r="GHR619" s="508"/>
      <c r="GHS619" s="508"/>
      <c r="GHT619" s="508"/>
      <c r="GHU619" s="508"/>
      <c r="GHV619" s="508"/>
      <c r="GHW619" s="508"/>
      <c r="GHX619" s="508"/>
      <c r="GHY619" s="508"/>
      <c r="GHZ619" s="508"/>
      <c r="GIA619" s="508"/>
      <c r="GIB619" s="508"/>
      <c r="GIC619" s="508"/>
      <c r="GID619" s="508"/>
      <c r="GIE619" s="508"/>
      <c r="GIF619" s="508"/>
      <c r="GIG619" s="508"/>
      <c r="GIH619" s="508"/>
      <c r="GII619" s="508"/>
      <c r="GIJ619" s="508"/>
      <c r="GIK619" s="508"/>
      <c r="GIL619" s="508"/>
      <c r="GIM619" s="508"/>
      <c r="GIN619" s="508"/>
      <c r="GIO619" s="508"/>
      <c r="GIP619" s="508"/>
      <c r="GIQ619" s="508"/>
      <c r="GIR619" s="508"/>
      <c r="GIS619" s="508"/>
      <c r="GIT619" s="508"/>
      <c r="GIU619" s="508"/>
      <c r="GIV619" s="508"/>
      <c r="GIW619" s="508"/>
      <c r="GIX619" s="508"/>
      <c r="GIY619" s="508"/>
      <c r="GIZ619" s="508"/>
      <c r="GJA619" s="508"/>
      <c r="GJB619" s="508"/>
      <c r="GJC619" s="508"/>
      <c r="GJD619" s="508"/>
      <c r="GJE619" s="508"/>
      <c r="GJF619" s="508"/>
      <c r="GJG619" s="508"/>
      <c r="GJH619" s="508"/>
      <c r="GJI619" s="508"/>
      <c r="GJJ619" s="508"/>
      <c r="GJK619" s="508"/>
      <c r="GJL619" s="508"/>
      <c r="GJM619" s="508"/>
      <c r="GJN619" s="508"/>
      <c r="GJO619" s="508"/>
      <c r="GJP619" s="508"/>
      <c r="GJQ619" s="508"/>
      <c r="GJR619" s="508"/>
      <c r="GJS619" s="508"/>
      <c r="GJT619" s="508"/>
      <c r="GJU619" s="508"/>
      <c r="GJV619" s="508"/>
      <c r="GJW619" s="508"/>
      <c r="GJX619" s="508"/>
      <c r="GJY619" s="508"/>
      <c r="GJZ619" s="508"/>
      <c r="GKA619" s="508"/>
      <c r="GKB619" s="508"/>
      <c r="GKC619" s="508"/>
      <c r="GKD619" s="508"/>
      <c r="GKE619" s="508"/>
      <c r="GKF619" s="508"/>
      <c r="GKG619" s="508"/>
      <c r="GKH619" s="508"/>
      <c r="GKI619" s="508"/>
      <c r="GKJ619" s="508"/>
      <c r="GKK619" s="508"/>
      <c r="GKL619" s="508"/>
      <c r="GKM619" s="508"/>
      <c r="GKN619" s="508"/>
      <c r="GKO619" s="508"/>
      <c r="GKP619" s="508"/>
      <c r="GKQ619" s="508"/>
      <c r="GKR619" s="508"/>
      <c r="GKS619" s="508"/>
      <c r="GKT619" s="508"/>
      <c r="GKU619" s="508"/>
      <c r="GKV619" s="508"/>
      <c r="GKW619" s="508"/>
      <c r="GKX619" s="508"/>
      <c r="GKY619" s="508"/>
      <c r="GKZ619" s="508"/>
      <c r="GLA619" s="508"/>
      <c r="GLB619" s="508"/>
      <c r="GLC619" s="508"/>
      <c r="GLD619" s="508"/>
      <c r="GLE619" s="508"/>
      <c r="GLF619" s="508"/>
      <c r="GLG619" s="508"/>
      <c r="GLH619" s="508"/>
      <c r="GLI619" s="508"/>
      <c r="GLJ619" s="508"/>
      <c r="GLK619" s="508"/>
      <c r="GLL619" s="508"/>
      <c r="GLM619" s="508"/>
      <c r="GLN619" s="508"/>
      <c r="GLO619" s="508"/>
      <c r="GLP619" s="508"/>
      <c r="GLQ619" s="508"/>
      <c r="GLR619" s="508"/>
      <c r="GLS619" s="508"/>
      <c r="GLT619" s="508"/>
      <c r="GLU619" s="508"/>
      <c r="GLV619" s="508"/>
      <c r="GLW619" s="508"/>
      <c r="GLX619" s="508"/>
      <c r="GLY619" s="508"/>
      <c r="GLZ619" s="508"/>
      <c r="GMA619" s="508"/>
      <c r="GMB619" s="508"/>
      <c r="GMC619" s="508"/>
      <c r="GMD619" s="508"/>
      <c r="GME619" s="508"/>
      <c r="GMF619" s="508"/>
      <c r="GMG619" s="508"/>
      <c r="GMH619" s="508"/>
      <c r="GMI619" s="508"/>
      <c r="GMJ619" s="508"/>
      <c r="GMK619" s="508"/>
      <c r="GML619" s="508"/>
      <c r="GMM619" s="508"/>
      <c r="GMN619" s="508"/>
      <c r="GMO619" s="508"/>
      <c r="GMP619" s="508"/>
      <c r="GMQ619" s="508"/>
      <c r="GMR619" s="508"/>
      <c r="GMS619" s="508"/>
      <c r="GMT619" s="508"/>
      <c r="GMU619" s="508"/>
      <c r="GMV619" s="508"/>
      <c r="GMW619" s="508"/>
      <c r="GMX619" s="508"/>
      <c r="GMY619" s="508"/>
      <c r="GMZ619" s="508"/>
      <c r="GNA619" s="508"/>
      <c r="GNB619" s="508"/>
      <c r="GNC619" s="508"/>
      <c r="GND619" s="508"/>
      <c r="GNE619" s="508"/>
      <c r="GNF619" s="508"/>
      <c r="GNG619" s="508"/>
      <c r="GNH619" s="508"/>
      <c r="GNI619" s="508"/>
      <c r="GNJ619" s="508"/>
      <c r="GNK619" s="508"/>
      <c r="GNL619" s="508"/>
      <c r="GNM619" s="508"/>
      <c r="GNN619" s="508"/>
      <c r="GNO619" s="508"/>
      <c r="GNP619" s="508"/>
      <c r="GNQ619" s="508"/>
      <c r="GNR619" s="508"/>
      <c r="GNS619" s="508"/>
      <c r="GNT619" s="508"/>
      <c r="GNU619" s="508"/>
      <c r="GNV619" s="508"/>
      <c r="GNW619" s="508"/>
      <c r="GNX619" s="508"/>
      <c r="GNY619" s="508"/>
      <c r="GNZ619" s="508"/>
      <c r="GOA619" s="508"/>
      <c r="GOB619" s="508"/>
      <c r="GOC619" s="508"/>
      <c r="GOD619" s="508"/>
      <c r="GOE619" s="508"/>
      <c r="GOF619" s="508"/>
      <c r="GOG619" s="508"/>
      <c r="GOH619" s="508"/>
      <c r="GOI619" s="508"/>
      <c r="GOJ619" s="508"/>
      <c r="GOK619" s="508"/>
      <c r="GOL619" s="508"/>
      <c r="GOM619" s="508"/>
      <c r="GON619" s="508"/>
      <c r="GOO619" s="508"/>
      <c r="GOP619" s="508"/>
      <c r="GOQ619" s="508"/>
      <c r="GOR619" s="508"/>
      <c r="GOS619" s="508"/>
      <c r="GOT619" s="508"/>
      <c r="GOU619" s="508"/>
      <c r="GOV619" s="508"/>
      <c r="GOW619" s="508"/>
      <c r="GOX619" s="508"/>
      <c r="GOY619" s="508"/>
      <c r="GOZ619" s="508"/>
      <c r="GPA619" s="508"/>
      <c r="GPB619" s="508"/>
      <c r="GPC619" s="508"/>
      <c r="GPD619" s="508"/>
      <c r="GPE619" s="508"/>
      <c r="GPF619" s="508"/>
      <c r="GPG619" s="508"/>
      <c r="GPH619" s="508"/>
      <c r="GPI619" s="508"/>
      <c r="GPJ619" s="508"/>
      <c r="GPK619" s="508"/>
      <c r="GPL619" s="508"/>
      <c r="GPM619" s="508"/>
      <c r="GPN619" s="508"/>
      <c r="GPO619" s="508"/>
      <c r="GPP619" s="508"/>
      <c r="GPQ619" s="508"/>
      <c r="GPR619" s="508"/>
      <c r="GPS619" s="508"/>
      <c r="GPT619" s="508"/>
      <c r="GPU619" s="508"/>
      <c r="GPV619" s="508"/>
      <c r="GPW619" s="508"/>
      <c r="GPX619" s="508"/>
      <c r="GPY619" s="508"/>
      <c r="GPZ619" s="508"/>
      <c r="GQA619" s="508"/>
      <c r="GQB619" s="508"/>
      <c r="GQC619" s="508"/>
      <c r="GQD619" s="508"/>
      <c r="GQE619" s="508"/>
      <c r="GQF619" s="508"/>
      <c r="GQG619" s="508"/>
      <c r="GQH619" s="508"/>
      <c r="GQI619" s="508"/>
      <c r="GQJ619" s="508"/>
      <c r="GQK619" s="508"/>
      <c r="GQL619" s="508"/>
      <c r="GQM619" s="508"/>
      <c r="GQN619" s="508"/>
      <c r="GQO619" s="508"/>
      <c r="GQP619" s="508"/>
      <c r="GQQ619" s="508"/>
      <c r="GQR619" s="508"/>
      <c r="GQS619" s="508"/>
      <c r="GQT619" s="508"/>
      <c r="GQU619" s="508"/>
      <c r="GQV619" s="508"/>
      <c r="GQW619" s="508"/>
      <c r="GQX619" s="508"/>
      <c r="GQY619" s="508"/>
      <c r="GQZ619" s="508"/>
      <c r="GRA619" s="508"/>
      <c r="GRB619" s="508"/>
      <c r="GRC619" s="508"/>
      <c r="GRD619" s="508"/>
      <c r="GRE619" s="508"/>
      <c r="GRF619" s="508"/>
      <c r="GRG619" s="508"/>
      <c r="GRH619" s="508"/>
      <c r="GRI619" s="508"/>
      <c r="GRJ619" s="508"/>
      <c r="GRK619" s="508"/>
      <c r="GRL619" s="508"/>
      <c r="GRM619" s="508"/>
      <c r="GRN619" s="508"/>
      <c r="GRO619" s="508"/>
      <c r="GRP619" s="508"/>
      <c r="GRQ619" s="508"/>
      <c r="GRR619" s="508"/>
      <c r="GRS619" s="508"/>
      <c r="GRT619" s="508"/>
      <c r="GRU619" s="508"/>
      <c r="GRV619" s="508"/>
      <c r="GRW619" s="508"/>
      <c r="GRX619" s="508"/>
      <c r="GRY619" s="508"/>
      <c r="GRZ619" s="508"/>
      <c r="GSA619" s="508"/>
      <c r="GSB619" s="508"/>
      <c r="GSC619" s="508"/>
      <c r="GSD619" s="508"/>
      <c r="GSE619" s="508"/>
      <c r="GSF619" s="508"/>
      <c r="GSG619" s="508"/>
      <c r="GSH619" s="508"/>
      <c r="GSI619" s="508"/>
      <c r="GSJ619" s="508"/>
      <c r="GSK619" s="508"/>
      <c r="GSL619" s="508"/>
      <c r="GSM619" s="508"/>
      <c r="GSN619" s="508"/>
      <c r="GSO619" s="508"/>
      <c r="GSP619" s="508"/>
      <c r="GSQ619" s="508"/>
      <c r="GSR619" s="508"/>
      <c r="GSS619" s="508"/>
      <c r="GST619" s="508"/>
      <c r="GSU619" s="508"/>
      <c r="GSV619" s="508"/>
      <c r="GSW619" s="508"/>
      <c r="GSX619" s="508"/>
      <c r="GSY619" s="508"/>
      <c r="GSZ619" s="508"/>
      <c r="GTA619" s="508"/>
      <c r="GTB619" s="508"/>
      <c r="GTC619" s="508"/>
      <c r="GTD619" s="508"/>
      <c r="GTE619" s="508"/>
      <c r="GTF619" s="508"/>
      <c r="GTG619" s="508"/>
      <c r="GTH619" s="508"/>
      <c r="GTI619" s="508"/>
      <c r="GTJ619" s="508"/>
      <c r="GTK619" s="508"/>
      <c r="GTL619" s="508"/>
      <c r="GTM619" s="508"/>
      <c r="GTN619" s="508"/>
      <c r="GTO619" s="508"/>
      <c r="GTP619" s="508"/>
      <c r="GTQ619" s="508"/>
      <c r="GTR619" s="508"/>
      <c r="GTS619" s="508"/>
      <c r="GTT619" s="508"/>
      <c r="GTU619" s="508"/>
      <c r="GTV619" s="508"/>
      <c r="GTW619" s="508"/>
      <c r="GTX619" s="508"/>
      <c r="GTY619" s="508"/>
      <c r="GTZ619" s="508"/>
      <c r="GUA619" s="508"/>
      <c r="GUB619" s="508"/>
      <c r="GUC619" s="508"/>
      <c r="GUD619" s="508"/>
      <c r="GUE619" s="508"/>
      <c r="GUF619" s="508"/>
      <c r="GUG619" s="508"/>
      <c r="GUH619" s="508"/>
      <c r="GUI619" s="508"/>
      <c r="GUJ619" s="508"/>
      <c r="GUK619" s="508"/>
      <c r="GUL619" s="508"/>
      <c r="GUM619" s="508"/>
      <c r="GUN619" s="508"/>
      <c r="GUO619" s="508"/>
      <c r="GUP619" s="508"/>
      <c r="GUQ619" s="508"/>
      <c r="GUR619" s="508"/>
      <c r="GUS619" s="508"/>
      <c r="GUT619" s="508"/>
      <c r="GUU619" s="508"/>
      <c r="GUV619" s="508"/>
      <c r="GUW619" s="508"/>
      <c r="GUX619" s="508"/>
      <c r="GUY619" s="508"/>
      <c r="GUZ619" s="508"/>
      <c r="GVA619" s="508"/>
      <c r="GVB619" s="508"/>
      <c r="GVC619" s="508"/>
      <c r="GVD619" s="508"/>
      <c r="GVE619" s="508"/>
      <c r="GVF619" s="508"/>
      <c r="GVG619" s="508"/>
      <c r="GVH619" s="508"/>
      <c r="GVI619" s="508"/>
      <c r="GVJ619" s="508"/>
      <c r="GVK619" s="508"/>
      <c r="GVL619" s="508"/>
      <c r="GVM619" s="508"/>
      <c r="GVN619" s="508"/>
      <c r="GVO619" s="508"/>
      <c r="GVP619" s="508"/>
      <c r="GVQ619" s="508"/>
      <c r="GVR619" s="508"/>
      <c r="GVS619" s="508"/>
      <c r="GVT619" s="508"/>
      <c r="GVU619" s="508"/>
      <c r="GVV619" s="508"/>
      <c r="GVW619" s="508"/>
      <c r="GVX619" s="508"/>
      <c r="GVY619" s="508"/>
      <c r="GVZ619" s="508"/>
      <c r="GWA619" s="508"/>
      <c r="GWB619" s="508"/>
      <c r="GWC619" s="508"/>
      <c r="GWD619" s="508"/>
      <c r="GWE619" s="508"/>
      <c r="GWF619" s="508"/>
      <c r="GWG619" s="508"/>
      <c r="GWH619" s="508"/>
      <c r="GWI619" s="508"/>
      <c r="GWJ619" s="508"/>
      <c r="GWK619" s="508"/>
      <c r="GWL619" s="508"/>
      <c r="GWM619" s="508"/>
      <c r="GWN619" s="508"/>
      <c r="GWO619" s="508"/>
      <c r="GWP619" s="508"/>
      <c r="GWQ619" s="508"/>
      <c r="GWR619" s="508"/>
      <c r="GWS619" s="508"/>
      <c r="GWT619" s="508"/>
      <c r="GWU619" s="508"/>
      <c r="GWV619" s="508"/>
      <c r="GWW619" s="508"/>
      <c r="GWX619" s="508"/>
      <c r="GWY619" s="508"/>
      <c r="GWZ619" s="508"/>
      <c r="GXA619" s="508"/>
      <c r="GXB619" s="508"/>
      <c r="GXC619" s="508"/>
      <c r="GXD619" s="508"/>
      <c r="GXE619" s="508"/>
      <c r="GXF619" s="508"/>
      <c r="GXG619" s="508"/>
      <c r="GXH619" s="508"/>
      <c r="GXI619" s="508"/>
      <c r="GXJ619" s="508"/>
      <c r="GXK619" s="508"/>
      <c r="GXL619" s="508"/>
      <c r="GXM619" s="508"/>
      <c r="GXN619" s="508"/>
      <c r="GXO619" s="508"/>
      <c r="GXP619" s="508"/>
      <c r="GXQ619" s="508"/>
      <c r="GXR619" s="508"/>
      <c r="GXS619" s="508"/>
      <c r="GXT619" s="508"/>
      <c r="GXU619" s="508"/>
      <c r="GXV619" s="508"/>
      <c r="GXW619" s="508"/>
      <c r="GXX619" s="508"/>
      <c r="GXY619" s="508"/>
      <c r="GXZ619" s="508"/>
      <c r="GYA619" s="508"/>
      <c r="GYB619" s="508"/>
      <c r="GYC619" s="508"/>
      <c r="GYD619" s="508"/>
      <c r="GYE619" s="508"/>
      <c r="GYF619" s="508"/>
      <c r="GYG619" s="508"/>
      <c r="GYH619" s="508"/>
      <c r="GYI619" s="508"/>
      <c r="GYJ619" s="508"/>
      <c r="GYK619" s="508"/>
      <c r="GYL619" s="508"/>
      <c r="GYM619" s="508"/>
      <c r="GYN619" s="508"/>
      <c r="GYO619" s="508"/>
      <c r="GYP619" s="508"/>
      <c r="GYQ619" s="508"/>
      <c r="GYR619" s="508"/>
      <c r="GYS619" s="508"/>
      <c r="GYT619" s="508"/>
      <c r="GYU619" s="508"/>
      <c r="GYV619" s="508"/>
      <c r="GYW619" s="508"/>
      <c r="GYX619" s="508"/>
      <c r="GYY619" s="508"/>
      <c r="GYZ619" s="508"/>
      <c r="GZA619" s="508"/>
      <c r="GZB619" s="508"/>
      <c r="GZC619" s="508"/>
      <c r="GZD619" s="508"/>
      <c r="GZE619" s="508"/>
      <c r="GZF619" s="508"/>
      <c r="GZG619" s="508"/>
      <c r="GZH619" s="508"/>
      <c r="GZI619" s="508"/>
      <c r="GZJ619" s="508"/>
      <c r="GZK619" s="508"/>
      <c r="GZL619" s="508"/>
      <c r="GZM619" s="508"/>
      <c r="GZN619" s="508"/>
      <c r="GZO619" s="508"/>
      <c r="GZP619" s="508"/>
      <c r="GZQ619" s="508"/>
      <c r="GZR619" s="508"/>
      <c r="GZS619" s="508"/>
      <c r="GZT619" s="508"/>
      <c r="GZU619" s="508"/>
      <c r="GZV619" s="508"/>
      <c r="GZW619" s="508"/>
      <c r="GZX619" s="508"/>
      <c r="GZY619" s="508"/>
      <c r="GZZ619" s="508"/>
      <c r="HAA619" s="508"/>
      <c r="HAB619" s="508"/>
      <c r="HAC619" s="508"/>
      <c r="HAD619" s="508"/>
      <c r="HAE619" s="508"/>
      <c r="HAF619" s="508"/>
      <c r="HAG619" s="508"/>
      <c r="HAH619" s="508"/>
      <c r="HAI619" s="508"/>
      <c r="HAJ619" s="508"/>
      <c r="HAK619" s="508"/>
      <c r="HAL619" s="508"/>
      <c r="HAM619" s="508"/>
      <c r="HAN619" s="508"/>
      <c r="HAO619" s="508"/>
      <c r="HAP619" s="508"/>
      <c r="HAQ619" s="508"/>
      <c r="HAR619" s="508"/>
      <c r="HAS619" s="508"/>
      <c r="HAT619" s="508"/>
      <c r="HAU619" s="508"/>
      <c r="HAV619" s="508"/>
      <c r="HAW619" s="508"/>
      <c r="HAX619" s="508"/>
      <c r="HAY619" s="508"/>
      <c r="HAZ619" s="508"/>
      <c r="HBA619" s="508"/>
      <c r="HBB619" s="508"/>
      <c r="HBC619" s="508"/>
      <c r="HBD619" s="508"/>
      <c r="HBE619" s="508"/>
      <c r="HBF619" s="508"/>
      <c r="HBG619" s="508"/>
      <c r="HBH619" s="508"/>
      <c r="HBI619" s="508"/>
      <c r="HBJ619" s="508"/>
      <c r="HBK619" s="508"/>
      <c r="HBL619" s="508"/>
      <c r="HBM619" s="508"/>
      <c r="HBN619" s="508"/>
      <c r="HBO619" s="508"/>
      <c r="HBP619" s="508"/>
      <c r="HBQ619" s="508"/>
      <c r="HBR619" s="508"/>
      <c r="HBS619" s="508"/>
      <c r="HBT619" s="508"/>
      <c r="HBU619" s="508"/>
      <c r="HBV619" s="508"/>
      <c r="HBW619" s="508"/>
      <c r="HBX619" s="508"/>
      <c r="HBY619" s="508"/>
      <c r="HBZ619" s="508"/>
      <c r="HCA619" s="508"/>
      <c r="HCB619" s="508"/>
      <c r="HCC619" s="508"/>
      <c r="HCD619" s="508"/>
      <c r="HCE619" s="508"/>
      <c r="HCF619" s="508"/>
      <c r="HCG619" s="508"/>
      <c r="HCH619" s="508"/>
      <c r="HCI619" s="508"/>
      <c r="HCJ619" s="508"/>
      <c r="HCK619" s="508"/>
      <c r="HCL619" s="508"/>
      <c r="HCM619" s="508"/>
      <c r="HCN619" s="508"/>
      <c r="HCO619" s="508"/>
      <c r="HCP619" s="508"/>
      <c r="HCQ619" s="508"/>
      <c r="HCR619" s="508"/>
      <c r="HCS619" s="508"/>
      <c r="HCT619" s="508"/>
      <c r="HCU619" s="508"/>
      <c r="HCV619" s="508"/>
      <c r="HCW619" s="508"/>
      <c r="HCX619" s="508"/>
      <c r="HCY619" s="508"/>
      <c r="HCZ619" s="508"/>
      <c r="HDA619" s="508"/>
      <c r="HDB619" s="508"/>
      <c r="HDC619" s="508"/>
      <c r="HDD619" s="508"/>
      <c r="HDE619" s="508"/>
      <c r="HDF619" s="508"/>
      <c r="HDG619" s="508"/>
      <c r="HDH619" s="508"/>
      <c r="HDI619" s="508"/>
      <c r="HDJ619" s="508"/>
      <c r="HDK619" s="508"/>
      <c r="HDL619" s="508"/>
      <c r="HDM619" s="508"/>
      <c r="HDN619" s="508"/>
      <c r="HDO619" s="508"/>
      <c r="HDP619" s="508"/>
      <c r="HDQ619" s="508"/>
      <c r="HDR619" s="508"/>
      <c r="HDS619" s="508"/>
      <c r="HDT619" s="508"/>
      <c r="HDU619" s="508"/>
      <c r="HDV619" s="508"/>
      <c r="HDW619" s="508"/>
      <c r="HDX619" s="508"/>
      <c r="HDY619" s="508"/>
      <c r="HDZ619" s="508"/>
      <c r="HEA619" s="508"/>
      <c r="HEB619" s="508"/>
      <c r="HEC619" s="508"/>
      <c r="HED619" s="508"/>
      <c r="HEE619" s="508"/>
      <c r="HEF619" s="508"/>
      <c r="HEG619" s="508"/>
      <c r="HEH619" s="508"/>
      <c r="HEI619" s="508"/>
      <c r="HEJ619" s="508"/>
      <c r="HEK619" s="508"/>
      <c r="HEL619" s="508"/>
      <c r="HEM619" s="508"/>
      <c r="HEN619" s="508"/>
      <c r="HEO619" s="508"/>
      <c r="HEP619" s="508"/>
      <c r="HEQ619" s="508"/>
      <c r="HER619" s="508"/>
      <c r="HES619" s="508"/>
      <c r="HET619" s="508"/>
      <c r="HEU619" s="508"/>
      <c r="HEV619" s="508"/>
      <c r="HEW619" s="508"/>
      <c r="HEX619" s="508"/>
      <c r="HEY619" s="508"/>
      <c r="HEZ619" s="508"/>
      <c r="HFA619" s="508"/>
      <c r="HFB619" s="508"/>
      <c r="HFC619" s="508"/>
      <c r="HFD619" s="508"/>
      <c r="HFE619" s="508"/>
      <c r="HFF619" s="508"/>
      <c r="HFG619" s="508"/>
      <c r="HFH619" s="508"/>
      <c r="HFI619" s="508"/>
      <c r="HFJ619" s="508"/>
      <c r="HFK619" s="508"/>
      <c r="HFL619" s="508"/>
      <c r="HFM619" s="508"/>
      <c r="HFN619" s="508"/>
      <c r="HFO619" s="508"/>
      <c r="HFP619" s="508"/>
      <c r="HFQ619" s="508"/>
      <c r="HFR619" s="508"/>
      <c r="HFS619" s="508"/>
      <c r="HFT619" s="508"/>
      <c r="HFU619" s="508"/>
      <c r="HFV619" s="508"/>
      <c r="HFW619" s="508"/>
      <c r="HFX619" s="508"/>
      <c r="HFY619" s="508"/>
      <c r="HFZ619" s="508"/>
      <c r="HGA619" s="508"/>
      <c r="HGB619" s="508"/>
      <c r="HGC619" s="508"/>
      <c r="HGD619" s="508"/>
      <c r="HGE619" s="508"/>
      <c r="HGF619" s="508"/>
      <c r="HGG619" s="508"/>
      <c r="HGH619" s="508"/>
      <c r="HGI619" s="508"/>
      <c r="HGJ619" s="508"/>
      <c r="HGK619" s="508"/>
      <c r="HGL619" s="508"/>
      <c r="HGM619" s="508"/>
      <c r="HGN619" s="508"/>
      <c r="HGO619" s="508"/>
      <c r="HGP619" s="508"/>
      <c r="HGQ619" s="508"/>
      <c r="HGR619" s="508"/>
      <c r="HGS619" s="508"/>
      <c r="HGT619" s="508"/>
      <c r="HGU619" s="508"/>
      <c r="HGV619" s="508"/>
      <c r="HGW619" s="508"/>
      <c r="HGX619" s="508"/>
      <c r="HGY619" s="508"/>
      <c r="HGZ619" s="508"/>
      <c r="HHA619" s="508"/>
      <c r="HHB619" s="508"/>
      <c r="HHC619" s="508"/>
      <c r="HHD619" s="508"/>
      <c r="HHE619" s="508"/>
      <c r="HHF619" s="508"/>
      <c r="HHG619" s="508"/>
      <c r="HHH619" s="508"/>
      <c r="HHI619" s="508"/>
      <c r="HHJ619" s="508"/>
      <c r="HHK619" s="508"/>
      <c r="HHL619" s="508"/>
      <c r="HHM619" s="508"/>
      <c r="HHN619" s="508"/>
      <c r="HHO619" s="508"/>
      <c r="HHP619" s="508"/>
      <c r="HHQ619" s="508"/>
      <c r="HHR619" s="508"/>
      <c r="HHS619" s="508"/>
      <c r="HHT619" s="508"/>
      <c r="HHU619" s="508"/>
      <c r="HHV619" s="508"/>
      <c r="HHW619" s="508"/>
      <c r="HHX619" s="508"/>
      <c r="HHY619" s="508"/>
      <c r="HHZ619" s="508"/>
      <c r="HIA619" s="508"/>
      <c r="HIB619" s="508"/>
      <c r="HIC619" s="508"/>
      <c r="HID619" s="508"/>
      <c r="HIE619" s="508"/>
      <c r="HIF619" s="508"/>
      <c r="HIG619" s="508"/>
      <c r="HIH619" s="508"/>
      <c r="HII619" s="508"/>
      <c r="HIJ619" s="508"/>
      <c r="HIK619" s="508"/>
      <c r="HIL619" s="508"/>
      <c r="HIM619" s="508"/>
      <c r="HIN619" s="508"/>
      <c r="HIO619" s="508"/>
      <c r="HIP619" s="508"/>
      <c r="HIQ619" s="508"/>
      <c r="HIR619" s="508"/>
      <c r="HIS619" s="508"/>
      <c r="HIT619" s="508"/>
      <c r="HIU619" s="508"/>
      <c r="HIV619" s="508"/>
      <c r="HIW619" s="508"/>
      <c r="HIX619" s="508"/>
      <c r="HIY619" s="508"/>
      <c r="HIZ619" s="508"/>
      <c r="HJA619" s="508"/>
      <c r="HJB619" s="508"/>
      <c r="HJC619" s="508"/>
      <c r="HJD619" s="508"/>
      <c r="HJE619" s="508"/>
      <c r="HJF619" s="508"/>
      <c r="HJG619" s="508"/>
      <c r="HJH619" s="508"/>
      <c r="HJI619" s="508"/>
      <c r="HJJ619" s="508"/>
      <c r="HJK619" s="508"/>
      <c r="HJL619" s="508"/>
      <c r="HJM619" s="508"/>
      <c r="HJN619" s="508"/>
      <c r="HJO619" s="508"/>
      <c r="HJP619" s="508"/>
      <c r="HJQ619" s="508"/>
      <c r="HJR619" s="508"/>
      <c r="HJS619" s="508"/>
      <c r="HJT619" s="508"/>
      <c r="HJU619" s="508"/>
      <c r="HJV619" s="508"/>
      <c r="HJW619" s="508"/>
      <c r="HJX619" s="508"/>
      <c r="HJY619" s="508"/>
      <c r="HJZ619" s="508"/>
      <c r="HKA619" s="508"/>
      <c r="HKB619" s="508"/>
      <c r="HKC619" s="508"/>
      <c r="HKD619" s="508"/>
      <c r="HKE619" s="508"/>
      <c r="HKF619" s="508"/>
      <c r="HKG619" s="508"/>
      <c r="HKH619" s="508"/>
      <c r="HKI619" s="508"/>
      <c r="HKJ619" s="508"/>
      <c r="HKK619" s="508"/>
      <c r="HKL619" s="508"/>
      <c r="HKM619" s="508"/>
      <c r="HKN619" s="508"/>
      <c r="HKO619" s="508"/>
      <c r="HKP619" s="508"/>
      <c r="HKQ619" s="508"/>
      <c r="HKR619" s="508"/>
      <c r="HKS619" s="508"/>
      <c r="HKT619" s="508"/>
      <c r="HKU619" s="508"/>
      <c r="HKV619" s="508"/>
      <c r="HKW619" s="508"/>
      <c r="HKX619" s="508"/>
      <c r="HKY619" s="508"/>
      <c r="HKZ619" s="508"/>
      <c r="HLA619" s="508"/>
      <c r="HLB619" s="508"/>
      <c r="HLC619" s="508"/>
      <c r="HLD619" s="508"/>
      <c r="HLE619" s="508"/>
      <c r="HLF619" s="508"/>
      <c r="HLG619" s="508"/>
      <c r="HLH619" s="508"/>
      <c r="HLI619" s="508"/>
      <c r="HLJ619" s="508"/>
      <c r="HLK619" s="508"/>
      <c r="HLL619" s="508"/>
      <c r="HLM619" s="508"/>
      <c r="HLN619" s="508"/>
      <c r="HLO619" s="508"/>
      <c r="HLP619" s="508"/>
      <c r="HLQ619" s="508"/>
      <c r="HLR619" s="508"/>
      <c r="HLS619" s="508"/>
      <c r="HLT619" s="508"/>
      <c r="HLU619" s="508"/>
      <c r="HLV619" s="508"/>
      <c r="HLW619" s="508"/>
      <c r="HLX619" s="508"/>
      <c r="HLY619" s="508"/>
      <c r="HLZ619" s="508"/>
      <c r="HMA619" s="508"/>
      <c r="HMB619" s="508"/>
      <c r="HMC619" s="508"/>
      <c r="HMD619" s="508"/>
      <c r="HME619" s="508"/>
      <c r="HMF619" s="508"/>
      <c r="HMG619" s="508"/>
      <c r="HMH619" s="508"/>
      <c r="HMI619" s="508"/>
      <c r="HMJ619" s="508"/>
      <c r="HMK619" s="508"/>
      <c r="HML619" s="508"/>
      <c r="HMM619" s="508"/>
      <c r="HMN619" s="508"/>
      <c r="HMO619" s="508"/>
      <c r="HMP619" s="508"/>
      <c r="HMQ619" s="508"/>
      <c r="HMR619" s="508"/>
      <c r="HMS619" s="508"/>
      <c r="HMT619" s="508"/>
      <c r="HMU619" s="508"/>
      <c r="HMV619" s="508"/>
      <c r="HMW619" s="508"/>
      <c r="HMX619" s="508"/>
      <c r="HMY619" s="508"/>
      <c r="HMZ619" s="508"/>
      <c r="HNA619" s="508"/>
      <c r="HNB619" s="508"/>
      <c r="HNC619" s="508"/>
      <c r="HND619" s="508"/>
      <c r="HNE619" s="508"/>
      <c r="HNF619" s="508"/>
      <c r="HNG619" s="508"/>
      <c r="HNH619" s="508"/>
      <c r="HNI619" s="508"/>
      <c r="HNJ619" s="508"/>
      <c r="HNK619" s="508"/>
      <c r="HNL619" s="508"/>
      <c r="HNM619" s="508"/>
      <c r="HNN619" s="508"/>
      <c r="HNO619" s="508"/>
      <c r="HNP619" s="508"/>
      <c r="HNQ619" s="508"/>
      <c r="HNR619" s="508"/>
      <c r="HNS619" s="508"/>
      <c r="HNT619" s="508"/>
      <c r="HNU619" s="508"/>
      <c r="HNV619" s="508"/>
      <c r="HNW619" s="508"/>
      <c r="HNX619" s="508"/>
      <c r="HNY619" s="508"/>
      <c r="HNZ619" s="508"/>
      <c r="HOA619" s="508"/>
      <c r="HOB619" s="508"/>
      <c r="HOC619" s="508"/>
      <c r="HOD619" s="508"/>
      <c r="HOE619" s="508"/>
      <c r="HOF619" s="508"/>
      <c r="HOG619" s="508"/>
      <c r="HOH619" s="508"/>
      <c r="HOI619" s="508"/>
      <c r="HOJ619" s="508"/>
      <c r="HOK619" s="508"/>
      <c r="HOL619" s="508"/>
      <c r="HOM619" s="508"/>
      <c r="HON619" s="508"/>
      <c r="HOO619" s="508"/>
      <c r="HOP619" s="508"/>
      <c r="HOQ619" s="508"/>
      <c r="HOR619" s="508"/>
      <c r="HOS619" s="508"/>
      <c r="HOT619" s="508"/>
      <c r="HOU619" s="508"/>
      <c r="HOV619" s="508"/>
      <c r="HOW619" s="508"/>
      <c r="HOX619" s="508"/>
      <c r="HOY619" s="508"/>
      <c r="HOZ619" s="508"/>
      <c r="HPA619" s="508"/>
      <c r="HPB619" s="508"/>
      <c r="HPC619" s="508"/>
      <c r="HPD619" s="508"/>
      <c r="HPE619" s="508"/>
      <c r="HPF619" s="508"/>
      <c r="HPG619" s="508"/>
      <c r="HPH619" s="508"/>
      <c r="HPI619" s="508"/>
      <c r="HPJ619" s="508"/>
      <c r="HPK619" s="508"/>
      <c r="HPL619" s="508"/>
      <c r="HPM619" s="508"/>
      <c r="HPN619" s="508"/>
      <c r="HPO619" s="508"/>
      <c r="HPP619" s="508"/>
      <c r="HPQ619" s="508"/>
      <c r="HPR619" s="508"/>
      <c r="HPS619" s="508"/>
      <c r="HPT619" s="508"/>
      <c r="HPU619" s="508"/>
      <c r="HPV619" s="508"/>
      <c r="HPW619" s="508"/>
      <c r="HPX619" s="508"/>
      <c r="HPY619" s="508"/>
      <c r="HPZ619" s="508"/>
      <c r="HQA619" s="508"/>
      <c r="HQB619" s="508"/>
      <c r="HQC619" s="508"/>
      <c r="HQD619" s="508"/>
      <c r="HQE619" s="508"/>
      <c r="HQF619" s="508"/>
      <c r="HQG619" s="508"/>
      <c r="HQH619" s="508"/>
      <c r="HQI619" s="508"/>
      <c r="HQJ619" s="508"/>
      <c r="HQK619" s="508"/>
      <c r="HQL619" s="508"/>
      <c r="HQM619" s="508"/>
      <c r="HQN619" s="508"/>
      <c r="HQO619" s="508"/>
      <c r="HQP619" s="508"/>
      <c r="HQQ619" s="508"/>
      <c r="HQR619" s="508"/>
      <c r="HQS619" s="508"/>
      <c r="HQT619" s="508"/>
      <c r="HQU619" s="508"/>
      <c r="HQV619" s="508"/>
      <c r="HQW619" s="508"/>
      <c r="HQX619" s="508"/>
      <c r="HQY619" s="508"/>
      <c r="HQZ619" s="508"/>
      <c r="HRA619" s="508"/>
      <c r="HRB619" s="508"/>
      <c r="HRC619" s="508"/>
      <c r="HRD619" s="508"/>
      <c r="HRE619" s="508"/>
      <c r="HRF619" s="508"/>
      <c r="HRG619" s="508"/>
      <c r="HRH619" s="508"/>
      <c r="HRI619" s="508"/>
      <c r="HRJ619" s="508"/>
      <c r="HRK619" s="508"/>
      <c r="HRL619" s="508"/>
      <c r="HRM619" s="508"/>
      <c r="HRN619" s="508"/>
      <c r="HRO619" s="508"/>
      <c r="HRP619" s="508"/>
      <c r="HRQ619" s="508"/>
      <c r="HRR619" s="508"/>
      <c r="HRS619" s="508"/>
      <c r="HRT619" s="508"/>
      <c r="HRU619" s="508"/>
      <c r="HRV619" s="508"/>
      <c r="HRW619" s="508"/>
      <c r="HRX619" s="508"/>
      <c r="HRY619" s="508"/>
      <c r="HRZ619" s="508"/>
      <c r="HSA619" s="508"/>
      <c r="HSB619" s="508"/>
      <c r="HSC619" s="508"/>
      <c r="HSD619" s="508"/>
      <c r="HSE619" s="508"/>
      <c r="HSF619" s="508"/>
      <c r="HSG619" s="508"/>
      <c r="HSH619" s="508"/>
      <c r="HSI619" s="508"/>
      <c r="HSJ619" s="508"/>
      <c r="HSK619" s="508"/>
      <c r="HSL619" s="508"/>
      <c r="HSM619" s="508"/>
      <c r="HSN619" s="508"/>
      <c r="HSO619" s="508"/>
      <c r="HSP619" s="508"/>
      <c r="HSQ619" s="508"/>
      <c r="HSR619" s="508"/>
      <c r="HSS619" s="508"/>
      <c r="HST619" s="508"/>
      <c r="HSU619" s="508"/>
      <c r="HSV619" s="508"/>
      <c r="HSW619" s="508"/>
      <c r="HSX619" s="508"/>
      <c r="HSY619" s="508"/>
      <c r="HSZ619" s="508"/>
      <c r="HTA619" s="508"/>
      <c r="HTB619" s="508"/>
      <c r="HTC619" s="508"/>
      <c r="HTD619" s="508"/>
      <c r="HTE619" s="508"/>
      <c r="HTF619" s="508"/>
      <c r="HTG619" s="508"/>
      <c r="HTH619" s="508"/>
      <c r="HTI619" s="508"/>
      <c r="HTJ619" s="508"/>
      <c r="HTK619" s="508"/>
      <c r="HTL619" s="508"/>
      <c r="HTM619" s="508"/>
      <c r="HTN619" s="508"/>
      <c r="HTO619" s="508"/>
      <c r="HTP619" s="508"/>
      <c r="HTQ619" s="508"/>
      <c r="HTR619" s="508"/>
      <c r="HTS619" s="508"/>
      <c r="HTT619" s="508"/>
      <c r="HTU619" s="508"/>
      <c r="HTV619" s="508"/>
      <c r="HTW619" s="508"/>
      <c r="HTX619" s="508"/>
      <c r="HTY619" s="508"/>
      <c r="HTZ619" s="508"/>
      <c r="HUA619" s="508"/>
      <c r="HUB619" s="508"/>
      <c r="HUC619" s="508"/>
      <c r="HUD619" s="508"/>
      <c r="HUE619" s="508"/>
      <c r="HUF619" s="508"/>
      <c r="HUG619" s="508"/>
      <c r="HUH619" s="508"/>
      <c r="HUI619" s="508"/>
      <c r="HUJ619" s="508"/>
      <c r="HUK619" s="508"/>
      <c r="HUL619" s="508"/>
      <c r="HUM619" s="508"/>
      <c r="HUN619" s="508"/>
      <c r="HUO619" s="508"/>
      <c r="HUP619" s="508"/>
      <c r="HUQ619" s="508"/>
      <c r="HUR619" s="508"/>
      <c r="HUS619" s="508"/>
      <c r="HUT619" s="508"/>
      <c r="HUU619" s="508"/>
      <c r="HUV619" s="508"/>
      <c r="HUW619" s="508"/>
      <c r="HUX619" s="508"/>
      <c r="HUY619" s="508"/>
      <c r="HUZ619" s="508"/>
      <c r="HVA619" s="508"/>
      <c r="HVB619" s="508"/>
      <c r="HVC619" s="508"/>
      <c r="HVD619" s="508"/>
      <c r="HVE619" s="508"/>
      <c r="HVF619" s="508"/>
      <c r="HVG619" s="508"/>
      <c r="HVH619" s="508"/>
      <c r="HVI619" s="508"/>
      <c r="HVJ619" s="508"/>
      <c r="HVK619" s="508"/>
      <c r="HVL619" s="508"/>
      <c r="HVM619" s="508"/>
      <c r="HVN619" s="508"/>
      <c r="HVO619" s="508"/>
      <c r="HVP619" s="508"/>
      <c r="HVQ619" s="508"/>
      <c r="HVR619" s="508"/>
      <c r="HVS619" s="508"/>
      <c r="HVT619" s="508"/>
      <c r="HVU619" s="508"/>
      <c r="HVV619" s="508"/>
      <c r="HVW619" s="508"/>
      <c r="HVX619" s="508"/>
      <c r="HVY619" s="508"/>
      <c r="HVZ619" s="508"/>
      <c r="HWA619" s="508"/>
      <c r="HWB619" s="508"/>
      <c r="HWC619" s="508"/>
      <c r="HWD619" s="508"/>
      <c r="HWE619" s="508"/>
      <c r="HWF619" s="508"/>
      <c r="HWG619" s="508"/>
      <c r="HWH619" s="508"/>
      <c r="HWI619" s="508"/>
      <c r="HWJ619" s="508"/>
      <c r="HWK619" s="508"/>
      <c r="HWL619" s="508"/>
      <c r="HWM619" s="508"/>
      <c r="HWN619" s="508"/>
      <c r="HWO619" s="508"/>
      <c r="HWP619" s="508"/>
      <c r="HWQ619" s="508"/>
      <c r="HWR619" s="508"/>
      <c r="HWS619" s="508"/>
      <c r="HWT619" s="508"/>
      <c r="HWU619" s="508"/>
      <c r="HWV619" s="508"/>
      <c r="HWW619" s="508"/>
      <c r="HWX619" s="508"/>
      <c r="HWY619" s="508"/>
      <c r="HWZ619" s="508"/>
      <c r="HXA619" s="508"/>
      <c r="HXB619" s="508"/>
      <c r="HXC619" s="508"/>
      <c r="HXD619" s="508"/>
      <c r="HXE619" s="508"/>
      <c r="HXF619" s="508"/>
      <c r="HXG619" s="508"/>
      <c r="HXH619" s="508"/>
      <c r="HXI619" s="508"/>
      <c r="HXJ619" s="508"/>
      <c r="HXK619" s="508"/>
      <c r="HXL619" s="508"/>
      <c r="HXM619" s="508"/>
      <c r="HXN619" s="508"/>
      <c r="HXO619" s="508"/>
      <c r="HXP619" s="508"/>
      <c r="HXQ619" s="508"/>
      <c r="HXR619" s="508"/>
      <c r="HXS619" s="508"/>
      <c r="HXT619" s="508"/>
      <c r="HXU619" s="508"/>
      <c r="HXV619" s="508"/>
      <c r="HXW619" s="508"/>
      <c r="HXX619" s="508"/>
      <c r="HXY619" s="508"/>
      <c r="HXZ619" s="508"/>
      <c r="HYA619" s="508"/>
      <c r="HYB619" s="508"/>
      <c r="HYC619" s="508"/>
      <c r="HYD619" s="508"/>
      <c r="HYE619" s="508"/>
      <c r="HYF619" s="508"/>
      <c r="HYG619" s="508"/>
      <c r="HYH619" s="508"/>
      <c r="HYI619" s="508"/>
      <c r="HYJ619" s="508"/>
      <c r="HYK619" s="508"/>
      <c r="HYL619" s="508"/>
      <c r="HYM619" s="508"/>
      <c r="HYN619" s="508"/>
      <c r="HYO619" s="508"/>
      <c r="HYP619" s="508"/>
      <c r="HYQ619" s="508"/>
      <c r="HYR619" s="508"/>
      <c r="HYS619" s="508"/>
      <c r="HYT619" s="508"/>
      <c r="HYU619" s="508"/>
      <c r="HYV619" s="508"/>
      <c r="HYW619" s="508"/>
      <c r="HYX619" s="508"/>
      <c r="HYY619" s="508"/>
      <c r="HYZ619" s="508"/>
      <c r="HZA619" s="508"/>
      <c r="HZB619" s="508"/>
      <c r="HZC619" s="508"/>
      <c r="HZD619" s="508"/>
      <c r="HZE619" s="508"/>
      <c r="HZF619" s="508"/>
      <c r="HZG619" s="508"/>
      <c r="HZH619" s="508"/>
      <c r="HZI619" s="508"/>
      <c r="HZJ619" s="508"/>
      <c r="HZK619" s="508"/>
      <c r="HZL619" s="508"/>
      <c r="HZM619" s="508"/>
      <c r="HZN619" s="508"/>
      <c r="HZO619" s="508"/>
      <c r="HZP619" s="508"/>
      <c r="HZQ619" s="508"/>
      <c r="HZR619" s="508"/>
      <c r="HZS619" s="508"/>
      <c r="HZT619" s="508"/>
      <c r="HZU619" s="508"/>
      <c r="HZV619" s="508"/>
      <c r="HZW619" s="508"/>
      <c r="HZX619" s="508"/>
      <c r="HZY619" s="508"/>
      <c r="HZZ619" s="508"/>
      <c r="IAA619" s="508"/>
      <c r="IAB619" s="508"/>
      <c r="IAC619" s="508"/>
      <c r="IAD619" s="508"/>
      <c r="IAE619" s="508"/>
      <c r="IAF619" s="508"/>
      <c r="IAG619" s="508"/>
      <c r="IAH619" s="508"/>
      <c r="IAI619" s="508"/>
      <c r="IAJ619" s="508"/>
      <c r="IAK619" s="508"/>
      <c r="IAL619" s="508"/>
      <c r="IAM619" s="508"/>
      <c r="IAN619" s="508"/>
      <c r="IAO619" s="508"/>
      <c r="IAP619" s="508"/>
      <c r="IAQ619" s="508"/>
      <c r="IAR619" s="508"/>
      <c r="IAS619" s="508"/>
      <c r="IAT619" s="508"/>
      <c r="IAU619" s="508"/>
      <c r="IAV619" s="508"/>
      <c r="IAW619" s="508"/>
      <c r="IAX619" s="508"/>
      <c r="IAY619" s="508"/>
      <c r="IAZ619" s="508"/>
      <c r="IBA619" s="508"/>
      <c r="IBB619" s="508"/>
      <c r="IBC619" s="508"/>
      <c r="IBD619" s="508"/>
      <c r="IBE619" s="508"/>
      <c r="IBF619" s="508"/>
      <c r="IBG619" s="508"/>
      <c r="IBH619" s="508"/>
      <c r="IBI619" s="508"/>
      <c r="IBJ619" s="508"/>
      <c r="IBK619" s="508"/>
      <c r="IBL619" s="508"/>
      <c r="IBM619" s="508"/>
      <c r="IBN619" s="508"/>
      <c r="IBO619" s="508"/>
      <c r="IBP619" s="508"/>
      <c r="IBQ619" s="508"/>
      <c r="IBR619" s="508"/>
      <c r="IBS619" s="508"/>
      <c r="IBT619" s="508"/>
      <c r="IBU619" s="508"/>
      <c r="IBV619" s="508"/>
      <c r="IBW619" s="508"/>
      <c r="IBX619" s="508"/>
      <c r="IBY619" s="508"/>
      <c r="IBZ619" s="508"/>
      <c r="ICA619" s="508"/>
      <c r="ICB619" s="508"/>
      <c r="ICC619" s="508"/>
      <c r="ICD619" s="508"/>
      <c r="ICE619" s="508"/>
      <c r="ICF619" s="508"/>
      <c r="ICG619" s="508"/>
      <c r="ICH619" s="508"/>
      <c r="ICI619" s="508"/>
      <c r="ICJ619" s="508"/>
      <c r="ICK619" s="508"/>
      <c r="ICL619" s="508"/>
      <c r="ICM619" s="508"/>
      <c r="ICN619" s="508"/>
      <c r="ICO619" s="508"/>
      <c r="ICP619" s="508"/>
      <c r="ICQ619" s="508"/>
      <c r="ICR619" s="508"/>
      <c r="ICS619" s="508"/>
      <c r="ICT619" s="508"/>
      <c r="ICU619" s="508"/>
      <c r="ICV619" s="508"/>
      <c r="ICW619" s="508"/>
      <c r="ICX619" s="508"/>
      <c r="ICY619" s="508"/>
      <c r="ICZ619" s="508"/>
      <c r="IDA619" s="508"/>
      <c r="IDB619" s="508"/>
      <c r="IDC619" s="508"/>
      <c r="IDD619" s="508"/>
      <c r="IDE619" s="508"/>
      <c r="IDF619" s="508"/>
      <c r="IDG619" s="508"/>
      <c r="IDH619" s="508"/>
      <c r="IDI619" s="508"/>
      <c r="IDJ619" s="508"/>
      <c r="IDK619" s="508"/>
      <c r="IDL619" s="508"/>
      <c r="IDM619" s="508"/>
      <c r="IDN619" s="508"/>
      <c r="IDO619" s="508"/>
      <c r="IDP619" s="508"/>
      <c r="IDQ619" s="508"/>
      <c r="IDR619" s="508"/>
      <c r="IDS619" s="508"/>
      <c r="IDT619" s="508"/>
      <c r="IDU619" s="508"/>
      <c r="IDV619" s="508"/>
      <c r="IDW619" s="508"/>
      <c r="IDX619" s="508"/>
      <c r="IDY619" s="508"/>
      <c r="IDZ619" s="508"/>
      <c r="IEA619" s="508"/>
      <c r="IEB619" s="508"/>
      <c r="IEC619" s="508"/>
      <c r="IED619" s="508"/>
      <c r="IEE619" s="508"/>
      <c r="IEF619" s="508"/>
      <c r="IEG619" s="508"/>
      <c r="IEH619" s="508"/>
      <c r="IEI619" s="508"/>
      <c r="IEJ619" s="508"/>
      <c r="IEK619" s="508"/>
      <c r="IEL619" s="508"/>
      <c r="IEM619" s="508"/>
      <c r="IEN619" s="508"/>
      <c r="IEO619" s="508"/>
      <c r="IEP619" s="508"/>
      <c r="IEQ619" s="508"/>
      <c r="IER619" s="508"/>
      <c r="IES619" s="508"/>
      <c r="IET619" s="508"/>
      <c r="IEU619" s="508"/>
      <c r="IEV619" s="508"/>
      <c r="IEW619" s="508"/>
      <c r="IEX619" s="508"/>
      <c r="IEY619" s="508"/>
      <c r="IEZ619" s="508"/>
      <c r="IFA619" s="508"/>
      <c r="IFB619" s="508"/>
      <c r="IFC619" s="508"/>
      <c r="IFD619" s="508"/>
      <c r="IFE619" s="508"/>
      <c r="IFF619" s="508"/>
      <c r="IFG619" s="508"/>
      <c r="IFH619" s="508"/>
      <c r="IFI619" s="508"/>
      <c r="IFJ619" s="508"/>
      <c r="IFK619" s="508"/>
      <c r="IFL619" s="508"/>
      <c r="IFM619" s="508"/>
      <c r="IFN619" s="508"/>
      <c r="IFO619" s="508"/>
      <c r="IFP619" s="508"/>
      <c r="IFQ619" s="508"/>
      <c r="IFR619" s="508"/>
      <c r="IFS619" s="508"/>
      <c r="IFT619" s="508"/>
      <c r="IFU619" s="508"/>
      <c r="IFV619" s="508"/>
      <c r="IFW619" s="508"/>
      <c r="IFX619" s="508"/>
      <c r="IFY619" s="508"/>
      <c r="IFZ619" s="508"/>
      <c r="IGA619" s="508"/>
      <c r="IGB619" s="508"/>
      <c r="IGC619" s="508"/>
      <c r="IGD619" s="508"/>
      <c r="IGE619" s="508"/>
      <c r="IGF619" s="508"/>
      <c r="IGG619" s="508"/>
      <c r="IGH619" s="508"/>
      <c r="IGI619" s="508"/>
      <c r="IGJ619" s="508"/>
      <c r="IGK619" s="508"/>
      <c r="IGL619" s="508"/>
      <c r="IGM619" s="508"/>
      <c r="IGN619" s="508"/>
      <c r="IGO619" s="508"/>
      <c r="IGP619" s="508"/>
      <c r="IGQ619" s="508"/>
      <c r="IGR619" s="508"/>
      <c r="IGS619" s="508"/>
      <c r="IGT619" s="508"/>
      <c r="IGU619" s="508"/>
      <c r="IGV619" s="508"/>
      <c r="IGW619" s="508"/>
      <c r="IGX619" s="508"/>
      <c r="IGY619" s="508"/>
      <c r="IGZ619" s="508"/>
      <c r="IHA619" s="508"/>
      <c r="IHB619" s="508"/>
      <c r="IHC619" s="508"/>
      <c r="IHD619" s="508"/>
      <c r="IHE619" s="508"/>
      <c r="IHF619" s="508"/>
      <c r="IHG619" s="508"/>
      <c r="IHH619" s="508"/>
      <c r="IHI619" s="508"/>
      <c r="IHJ619" s="508"/>
      <c r="IHK619" s="508"/>
      <c r="IHL619" s="508"/>
      <c r="IHM619" s="508"/>
      <c r="IHN619" s="508"/>
      <c r="IHO619" s="508"/>
      <c r="IHP619" s="508"/>
      <c r="IHQ619" s="508"/>
      <c r="IHR619" s="508"/>
      <c r="IHS619" s="508"/>
      <c r="IHT619" s="508"/>
      <c r="IHU619" s="508"/>
      <c r="IHV619" s="508"/>
      <c r="IHW619" s="508"/>
      <c r="IHX619" s="508"/>
      <c r="IHY619" s="508"/>
      <c r="IHZ619" s="508"/>
      <c r="IIA619" s="508"/>
      <c r="IIB619" s="508"/>
      <c r="IIC619" s="508"/>
      <c r="IID619" s="508"/>
      <c r="IIE619" s="508"/>
      <c r="IIF619" s="508"/>
      <c r="IIG619" s="508"/>
      <c r="IIH619" s="508"/>
      <c r="III619" s="508"/>
      <c r="IIJ619" s="508"/>
      <c r="IIK619" s="508"/>
      <c r="IIL619" s="508"/>
      <c r="IIM619" s="508"/>
      <c r="IIN619" s="508"/>
      <c r="IIO619" s="508"/>
      <c r="IIP619" s="508"/>
      <c r="IIQ619" s="508"/>
      <c r="IIR619" s="508"/>
      <c r="IIS619" s="508"/>
      <c r="IIT619" s="508"/>
      <c r="IIU619" s="508"/>
      <c r="IIV619" s="508"/>
      <c r="IIW619" s="508"/>
      <c r="IIX619" s="508"/>
      <c r="IIY619" s="508"/>
      <c r="IIZ619" s="508"/>
      <c r="IJA619" s="508"/>
      <c r="IJB619" s="508"/>
      <c r="IJC619" s="508"/>
      <c r="IJD619" s="508"/>
      <c r="IJE619" s="508"/>
      <c r="IJF619" s="508"/>
      <c r="IJG619" s="508"/>
      <c r="IJH619" s="508"/>
      <c r="IJI619" s="508"/>
      <c r="IJJ619" s="508"/>
      <c r="IJK619" s="508"/>
      <c r="IJL619" s="508"/>
      <c r="IJM619" s="508"/>
      <c r="IJN619" s="508"/>
      <c r="IJO619" s="508"/>
      <c r="IJP619" s="508"/>
      <c r="IJQ619" s="508"/>
      <c r="IJR619" s="508"/>
      <c r="IJS619" s="508"/>
      <c r="IJT619" s="508"/>
      <c r="IJU619" s="508"/>
      <c r="IJV619" s="508"/>
      <c r="IJW619" s="508"/>
      <c r="IJX619" s="508"/>
      <c r="IJY619" s="508"/>
      <c r="IJZ619" s="508"/>
      <c r="IKA619" s="508"/>
      <c r="IKB619" s="508"/>
      <c r="IKC619" s="508"/>
      <c r="IKD619" s="508"/>
      <c r="IKE619" s="508"/>
      <c r="IKF619" s="508"/>
      <c r="IKG619" s="508"/>
      <c r="IKH619" s="508"/>
      <c r="IKI619" s="508"/>
      <c r="IKJ619" s="508"/>
      <c r="IKK619" s="508"/>
      <c r="IKL619" s="508"/>
      <c r="IKM619" s="508"/>
      <c r="IKN619" s="508"/>
      <c r="IKO619" s="508"/>
      <c r="IKP619" s="508"/>
      <c r="IKQ619" s="508"/>
      <c r="IKR619" s="508"/>
      <c r="IKS619" s="508"/>
      <c r="IKT619" s="508"/>
      <c r="IKU619" s="508"/>
      <c r="IKV619" s="508"/>
      <c r="IKW619" s="508"/>
      <c r="IKX619" s="508"/>
      <c r="IKY619" s="508"/>
      <c r="IKZ619" s="508"/>
      <c r="ILA619" s="508"/>
      <c r="ILB619" s="508"/>
      <c r="ILC619" s="508"/>
      <c r="ILD619" s="508"/>
      <c r="ILE619" s="508"/>
      <c r="ILF619" s="508"/>
      <c r="ILG619" s="508"/>
      <c r="ILH619" s="508"/>
      <c r="ILI619" s="508"/>
      <c r="ILJ619" s="508"/>
      <c r="ILK619" s="508"/>
      <c r="ILL619" s="508"/>
      <c r="ILM619" s="508"/>
      <c r="ILN619" s="508"/>
      <c r="ILO619" s="508"/>
      <c r="ILP619" s="508"/>
      <c r="ILQ619" s="508"/>
      <c r="ILR619" s="508"/>
      <c r="ILS619" s="508"/>
      <c r="ILT619" s="508"/>
      <c r="ILU619" s="508"/>
      <c r="ILV619" s="508"/>
      <c r="ILW619" s="508"/>
      <c r="ILX619" s="508"/>
      <c r="ILY619" s="508"/>
      <c r="ILZ619" s="508"/>
      <c r="IMA619" s="508"/>
      <c r="IMB619" s="508"/>
      <c r="IMC619" s="508"/>
      <c r="IMD619" s="508"/>
      <c r="IME619" s="508"/>
      <c r="IMF619" s="508"/>
      <c r="IMG619" s="508"/>
      <c r="IMH619" s="508"/>
      <c r="IMI619" s="508"/>
      <c r="IMJ619" s="508"/>
      <c r="IMK619" s="508"/>
      <c r="IML619" s="508"/>
      <c r="IMM619" s="508"/>
      <c r="IMN619" s="508"/>
      <c r="IMO619" s="508"/>
      <c r="IMP619" s="508"/>
      <c r="IMQ619" s="508"/>
      <c r="IMR619" s="508"/>
      <c r="IMS619" s="508"/>
      <c r="IMT619" s="508"/>
      <c r="IMU619" s="508"/>
      <c r="IMV619" s="508"/>
      <c r="IMW619" s="508"/>
      <c r="IMX619" s="508"/>
      <c r="IMY619" s="508"/>
      <c r="IMZ619" s="508"/>
      <c r="INA619" s="508"/>
      <c r="INB619" s="508"/>
      <c r="INC619" s="508"/>
      <c r="IND619" s="508"/>
      <c r="INE619" s="508"/>
      <c r="INF619" s="508"/>
      <c r="ING619" s="508"/>
      <c r="INH619" s="508"/>
      <c r="INI619" s="508"/>
      <c r="INJ619" s="508"/>
      <c r="INK619" s="508"/>
      <c r="INL619" s="508"/>
      <c r="INM619" s="508"/>
      <c r="INN619" s="508"/>
      <c r="INO619" s="508"/>
      <c r="INP619" s="508"/>
      <c r="INQ619" s="508"/>
      <c r="INR619" s="508"/>
      <c r="INS619" s="508"/>
      <c r="INT619" s="508"/>
      <c r="INU619" s="508"/>
      <c r="INV619" s="508"/>
      <c r="INW619" s="508"/>
      <c r="INX619" s="508"/>
      <c r="INY619" s="508"/>
      <c r="INZ619" s="508"/>
      <c r="IOA619" s="508"/>
      <c r="IOB619" s="508"/>
      <c r="IOC619" s="508"/>
      <c r="IOD619" s="508"/>
      <c r="IOE619" s="508"/>
      <c r="IOF619" s="508"/>
      <c r="IOG619" s="508"/>
      <c r="IOH619" s="508"/>
      <c r="IOI619" s="508"/>
      <c r="IOJ619" s="508"/>
      <c r="IOK619" s="508"/>
      <c r="IOL619" s="508"/>
      <c r="IOM619" s="508"/>
      <c r="ION619" s="508"/>
      <c r="IOO619" s="508"/>
      <c r="IOP619" s="508"/>
      <c r="IOQ619" s="508"/>
      <c r="IOR619" s="508"/>
      <c r="IOS619" s="508"/>
      <c r="IOT619" s="508"/>
      <c r="IOU619" s="508"/>
      <c r="IOV619" s="508"/>
      <c r="IOW619" s="508"/>
      <c r="IOX619" s="508"/>
      <c r="IOY619" s="508"/>
      <c r="IOZ619" s="508"/>
      <c r="IPA619" s="508"/>
      <c r="IPB619" s="508"/>
      <c r="IPC619" s="508"/>
      <c r="IPD619" s="508"/>
      <c r="IPE619" s="508"/>
      <c r="IPF619" s="508"/>
      <c r="IPG619" s="508"/>
      <c r="IPH619" s="508"/>
      <c r="IPI619" s="508"/>
      <c r="IPJ619" s="508"/>
      <c r="IPK619" s="508"/>
      <c r="IPL619" s="508"/>
      <c r="IPM619" s="508"/>
      <c r="IPN619" s="508"/>
      <c r="IPO619" s="508"/>
      <c r="IPP619" s="508"/>
      <c r="IPQ619" s="508"/>
      <c r="IPR619" s="508"/>
      <c r="IPS619" s="508"/>
      <c r="IPT619" s="508"/>
      <c r="IPU619" s="508"/>
      <c r="IPV619" s="508"/>
      <c r="IPW619" s="508"/>
      <c r="IPX619" s="508"/>
      <c r="IPY619" s="508"/>
      <c r="IPZ619" s="508"/>
      <c r="IQA619" s="508"/>
      <c r="IQB619" s="508"/>
      <c r="IQC619" s="508"/>
      <c r="IQD619" s="508"/>
      <c r="IQE619" s="508"/>
      <c r="IQF619" s="508"/>
      <c r="IQG619" s="508"/>
      <c r="IQH619" s="508"/>
      <c r="IQI619" s="508"/>
      <c r="IQJ619" s="508"/>
      <c r="IQK619" s="508"/>
      <c r="IQL619" s="508"/>
      <c r="IQM619" s="508"/>
      <c r="IQN619" s="508"/>
      <c r="IQO619" s="508"/>
      <c r="IQP619" s="508"/>
      <c r="IQQ619" s="508"/>
      <c r="IQR619" s="508"/>
      <c r="IQS619" s="508"/>
      <c r="IQT619" s="508"/>
      <c r="IQU619" s="508"/>
      <c r="IQV619" s="508"/>
      <c r="IQW619" s="508"/>
      <c r="IQX619" s="508"/>
      <c r="IQY619" s="508"/>
      <c r="IQZ619" s="508"/>
      <c r="IRA619" s="508"/>
      <c r="IRB619" s="508"/>
      <c r="IRC619" s="508"/>
      <c r="IRD619" s="508"/>
      <c r="IRE619" s="508"/>
      <c r="IRF619" s="508"/>
      <c r="IRG619" s="508"/>
      <c r="IRH619" s="508"/>
      <c r="IRI619" s="508"/>
      <c r="IRJ619" s="508"/>
      <c r="IRK619" s="508"/>
      <c r="IRL619" s="508"/>
      <c r="IRM619" s="508"/>
      <c r="IRN619" s="508"/>
      <c r="IRO619" s="508"/>
      <c r="IRP619" s="508"/>
      <c r="IRQ619" s="508"/>
      <c r="IRR619" s="508"/>
      <c r="IRS619" s="508"/>
      <c r="IRT619" s="508"/>
      <c r="IRU619" s="508"/>
      <c r="IRV619" s="508"/>
      <c r="IRW619" s="508"/>
      <c r="IRX619" s="508"/>
      <c r="IRY619" s="508"/>
      <c r="IRZ619" s="508"/>
      <c r="ISA619" s="508"/>
      <c r="ISB619" s="508"/>
      <c r="ISC619" s="508"/>
      <c r="ISD619" s="508"/>
      <c r="ISE619" s="508"/>
      <c r="ISF619" s="508"/>
      <c r="ISG619" s="508"/>
      <c r="ISH619" s="508"/>
      <c r="ISI619" s="508"/>
      <c r="ISJ619" s="508"/>
      <c r="ISK619" s="508"/>
      <c r="ISL619" s="508"/>
      <c r="ISM619" s="508"/>
      <c r="ISN619" s="508"/>
      <c r="ISO619" s="508"/>
      <c r="ISP619" s="508"/>
      <c r="ISQ619" s="508"/>
      <c r="ISR619" s="508"/>
      <c r="ISS619" s="508"/>
      <c r="IST619" s="508"/>
      <c r="ISU619" s="508"/>
      <c r="ISV619" s="508"/>
      <c r="ISW619" s="508"/>
      <c r="ISX619" s="508"/>
      <c r="ISY619" s="508"/>
      <c r="ISZ619" s="508"/>
      <c r="ITA619" s="508"/>
      <c r="ITB619" s="508"/>
      <c r="ITC619" s="508"/>
      <c r="ITD619" s="508"/>
      <c r="ITE619" s="508"/>
      <c r="ITF619" s="508"/>
      <c r="ITG619" s="508"/>
      <c r="ITH619" s="508"/>
      <c r="ITI619" s="508"/>
      <c r="ITJ619" s="508"/>
      <c r="ITK619" s="508"/>
      <c r="ITL619" s="508"/>
      <c r="ITM619" s="508"/>
      <c r="ITN619" s="508"/>
      <c r="ITO619" s="508"/>
      <c r="ITP619" s="508"/>
      <c r="ITQ619" s="508"/>
      <c r="ITR619" s="508"/>
      <c r="ITS619" s="508"/>
      <c r="ITT619" s="508"/>
      <c r="ITU619" s="508"/>
      <c r="ITV619" s="508"/>
      <c r="ITW619" s="508"/>
      <c r="ITX619" s="508"/>
      <c r="ITY619" s="508"/>
      <c r="ITZ619" s="508"/>
      <c r="IUA619" s="508"/>
      <c r="IUB619" s="508"/>
      <c r="IUC619" s="508"/>
      <c r="IUD619" s="508"/>
      <c r="IUE619" s="508"/>
      <c r="IUF619" s="508"/>
      <c r="IUG619" s="508"/>
      <c r="IUH619" s="508"/>
      <c r="IUI619" s="508"/>
      <c r="IUJ619" s="508"/>
      <c r="IUK619" s="508"/>
      <c r="IUL619" s="508"/>
      <c r="IUM619" s="508"/>
      <c r="IUN619" s="508"/>
      <c r="IUO619" s="508"/>
      <c r="IUP619" s="508"/>
      <c r="IUQ619" s="508"/>
      <c r="IUR619" s="508"/>
      <c r="IUS619" s="508"/>
      <c r="IUT619" s="508"/>
      <c r="IUU619" s="508"/>
      <c r="IUV619" s="508"/>
      <c r="IUW619" s="508"/>
      <c r="IUX619" s="508"/>
      <c r="IUY619" s="508"/>
      <c r="IUZ619" s="508"/>
      <c r="IVA619" s="508"/>
      <c r="IVB619" s="508"/>
      <c r="IVC619" s="508"/>
      <c r="IVD619" s="508"/>
      <c r="IVE619" s="508"/>
      <c r="IVF619" s="508"/>
      <c r="IVG619" s="508"/>
      <c r="IVH619" s="508"/>
      <c r="IVI619" s="508"/>
      <c r="IVJ619" s="508"/>
      <c r="IVK619" s="508"/>
      <c r="IVL619" s="508"/>
      <c r="IVM619" s="508"/>
      <c r="IVN619" s="508"/>
      <c r="IVO619" s="508"/>
      <c r="IVP619" s="508"/>
      <c r="IVQ619" s="508"/>
      <c r="IVR619" s="508"/>
      <c r="IVS619" s="508"/>
      <c r="IVT619" s="508"/>
      <c r="IVU619" s="508"/>
      <c r="IVV619" s="508"/>
      <c r="IVW619" s="508"/>
      <c r="IVX619" s="508"/>
      <c r="IVY619" s="508"/>
      <c r="IVZ619" s="508"/>
      <c r="IWA619" s="508"/>
      <c r="IWB619" s="508"/>
      <c r="IWC619" s="508"/>
      <c r="IWD619" s="508"/>
      <c r="IWE619" s="508"/>
      <c r="IWF619" s="508"/>
      <c r="IWG619" s="508"/>
      <c r="IWH619" s="508"/>
      <c r="IWI619" s="508"/>
      <c r="IWJ619" s="508"/>
      <c r="IWK619" s="508"/>
      <c r="IWL619" s="508"/>
      <c r="IWM619" s="508"/>
      <c r="IWN619" s="508"/>
      <c r="IWO619" s="508"/>
      <c r="IWP619" s="508"/>
      <c r="IWQ619" s="508"/>
      <c r="IWR619" s="508"/>
      <c r="IWS619" s="508"/>
      <c r="IWT619" s="508"/>
      <c r="IWU619" s="508"/>
      <c r="IWV619" s="508"/>
      <c r="IWW619" s="508"/>
      <c r="IWX619" s="508"/>
      <c r="IWY619" s="508"/>
      <c r="IWZ619" s="508"/>
      <c r="IXA619" s="508"/>
      <c r="IXB619" s="508"/>
      <c r="IXC619" s="508"/>
      <c r="IXD619" s="508"/>
      <c r="IXE619" s="508"/>
      <c r="IXF619" s="508"/>
      <c r="IXG619" s="508"/>
      <c r="IXH619" s="508"/>
      <c r="IXI619" s="508"/>
      <c r="IXJ619" s="508"/>
      <c r="IXK619" s="508"/>
      <c r="IXL619" s="508"/>
      <c r="IXM619" s="508"/>
      <c r="IXN619" s="508"/>
      <c r="IXO619" s="508"/>
      <c r="IXP619" s="508"/>
      <c r="IXQ619" s="508"/>
      <c r="IXR619" s="508"/>
      <c r="IXS619" s="508"/>
      <c r="IXT619" s="508"/>
      <c r="IXU619" s="508"/>
      <c r="IXV619" s="508"/>
      <c r="IXW619" s="508"/>
      <c r="IXX619" s="508"/>
      <c r="IXY619" s="508"/>
      <c r="IXZ619" s="508"/>
      <c r="IYA619" s="508"/>
      <c r="IYB619" s="508"/>
      <c r="IYC619" s="508"/>
      <c r="IYD619" s="508"/>
      <c r="IYE619" s="508"/>
      <c r="IYF619" s="508"/>
      <c r="IYG619" s="508"/>
      <c r="IYH619" s="508"/>
      <c r="IYI619" s="508"/>
      <c r="IYJ619" s="508"/>
      <c r="IYK619" s="508"/>
      <c r="IYL619" s="508"/>
      <c r="IYM619" s="508"/>
      <c r="IYN619" s="508"/>
      <c r="IYO619" s="508"/>
      <c r="IYP619" s="508"/>
      <c r="IYQ619" s="508"/>
      <c r="IYR619" s="508"/>
      <c r="IYS619" s="508"/>
      <c r="IYT619" s="508"/>
      <c r="IYU619" s="508"/>
      <c r="IYV619" s="508"/>
      <c r="IYW619" s="508"/>
      <c r="IYX619" s="508"/>
      <c r="IYY619" s="508"/>
      <c r="IYZ619" s="508"/>
      <c r="IZA619" s="508"/>
      <c r="IZB619" s="508"/>
      <c r="IZC619" s="508"/>
      <c r="IZD619" s="508"/>
      <c r="IZE619" s="508"/>
      <c r="IZF619" s="508"/>
      <c r="IZG619" s="508"/>
      <c r="IZH619" s="508"/>
      <c r="IZI619" s="508"/>
      <c r="IZJ619" s="508"/>
      <c r="IZK619" s="508"/>
      <c r="IZL619" s="508"/>
      <c r="IZM619" s="508"/>
      <c r="IZN619" s="508"/>
      <c r="IZO619" s="508"/>
      <c r="IZP619" s="508"/>
      <c r="IZQ619" s="508"/>
      <c r="IZR619" s="508"/>
      <c r="IZS619" s="508"/>
      <c r="IZT619" s="508"/>
      <c r="IZU619" s="508"/>
      <c r="IZV619" s="508"/>
      <c r="IZW619" s="508"/>
      <c r="IZX619" s="508"/>
      <c r="IZY619" s="508"/>
      <c r="IZZ619" s="508"/>
      <c r="JAA619" s="508"/>
      <c r="JAB619" s="508"/>
      <c r="JAC619" s="508"/>
      <c r="JAD619" s="508"/>
      <c r="JAE619" s="508"/>
      <c r="JAF619" s="508"/>
      <c r="JAG619" s="508"/>
      <c r="JAH619" s="508"/>
      <c r="JAI619" s="508"/>
      <c r="JAJ619" s="508"/>
      <c r="JAK619" s="508"/>
      <c r="JAL619" s="508"/>
      <c r="JAM619" s="508"/>
      <c r="JAN619" s="508"/>
      <c r="JAO619" s="508"/>
      <c r="JAP619" s="508"/>
      <c r="JAQ619" s="508"/>
      <c r="JAR619" s="508"/>
      <c r="JAS619" s="508"/>
      <c r="JAT619" s="508"/>
      <c r="JAU619" s="508"/>
      <c r="JAV619" s="508"/>
      <c r="JAW619" s="508"/>
      <c r="JAX619" s="508"/>
      <c r="JAY619" s="508"/>
      <c r="JAZ619" s="508"/>
      <c r="JBA619" s="508"/>
      <c r="JBB619" s="508"/>
      <c r="JBC619" s="508"/>
      <c r="JBD619" s="508"/>
      <c r="JBE619" s="508"/>
      <c r="JBF619" s="508"/>
      <c r="JBG619" s="508"/>
      <c r="JBH619" s="508"/>
      <c r="JBI619" s="508"/>
      <c r="JBJ619" s="508"/>
      <c r="JBK619" s="508"/>
      <c r="JBL619" s="508"/>
      <c r="JBM619" s="508"/>
      <c r="JBN619" s="508"/>
      <c r="JBO619" s="508"/>
      <c r="JBP619" s="508"/>
      <c r="JBQ619" s="508"/>
      <c r="JBR619" s="508"/>
      <c r="JBS619" s="508"/>
      <c r="JBT619" s="508"/>
      <c r="JBU619" s="508"/>
      <c r="JBV619" s="508"/>
      <c r="JBW619" s="508"/>
      <c r="JBX619" s="508"/>
      <c r="JBY619" s="508"/>
      <c r="JBZ619" s="508"/>
      <c r="JCA619" s="508"/>
      <c r="JCB619" s="508"/>
      <c r="JCC619" s="508"/>
      <c r="JCD619" s="508"/>
      <c r="JCE619" s="508"/>
      <c r="JCF619" s="508"/>
      <c r="JCG619" s="508"/>
      <c r="JCH619" s="508"/>
      <c r="JCI619" s="508"/>
      <c r="JCJ619" s="508"/>
      <c r="JCK619" s="508"/>
      <c r="JCL619" s="508"/>
      <c r="JCM619" s="508"/>
      <c r="JCN619" s="508"/>
      <c r="JCO619" s="508"/>
      <c r="JCP619" s="508"/>
      <c r="JCQ619" s="508"/>
      <c r="JCR619" s="508"/>
      <c r="JCS619" s="508"/>
      <c r="JCT619" s="508"/>
      <c r="JCU619" s="508"/>
      <c r="JCV619" s="508"/>
      <c r="JCW619" s="508"/>
      <c r="JCX619" s="508"/>
      <c r="JCY619" s="508"/>
      <c r="JCZ619" s="508"/>
      <c r="JDA619" s="508"/>
      <c r="JDB619" s="508"/>
      <c r="JDC619" s="508"/>
      <c r="JDD619" s="508"/>
      <c r="JDE619" s="508"/>
      <c r="JDF619" s="508"/>
      <c r="JDG619" s="508"/>
      <c r="JDH619" s="508"/>
      <c r="JDI619" s="508"/>
      <c r="JDJ619" s="508"/>
      <c r="JDK619" s="508"/>
      <c r="JDL619" s="508"/>
      <c r="JDM619" s="508"/>
      <c r="JDN619" s="508"/>
      <c r="JDO619" s="508"/>
      <c r="JDP619" s="508"/>
      <c r="JDQ619" s="508"/>
      <c r="JDR619" s="508"/>
      <c r="JDS619" s="508"/>
      <c r="JDT619" s="508"/>
      <c r="JDU619" s="508"/>
      <c r="JDV619" s="508"/>
      <c r="JDW619" s="508"/>
      <c r="JDX619" s="508"/>
      <c r="JDY619" s="508"/>
      <c r="JDZ619" s="508"/>
      <c r="JEA619" s="508"/>
      <c r="JEB619" s="508"/>
      <c r="JEC619" s="508"/>
      <c r="JED619" s="508"/>
      <c r="JEE619" s="508"/>
      <c r="JEF619" s="508"/>
      <c r="JEG619" s="508"/>
      <c r="JEH619" s="508"/>
      <c r="JEI619" s="508"/>
      <c r="JEJ619" s="508"/>
      <c r="JEK619" s="508"/>
      <c r="JEL619" s="508"/>
      <c r="JEM619" s="508"/>
      <c r="JEN619" s="508"/>
      <c r="JEO619" s="508"/>
      <c r="JEP619" s="508"/>
      <c r="JEQ619" s="508"/>
      <c r="JER619" s="508"/>
      <c r="JES619" s="508"/>
      <c r="JET619" s="508"/>
      <c r="JEU619" s="508"/>
      <c r="JEV619" s="508"/>
      <c r="JEW619" s="508"/>
      <c r="JEX619" s="508"/>
      <c r="JEY619" s="508"/>
      <c r="JEZ619" s="508"/>
      <c r="JFA619" s="508"/>
      <c r="JFB619" s="508"/>
      <c r="JFC619" s="508"/>
      <c r="JFD619" s="508"/>
      <c r="JFE619" s="508"/>
      <c r="JFF619" s="508"/>
      <c r="JFG619" s="508"/>
      <c r="JFH619" s="508"/>
      <c r="JFI619" s="508"/>
      <c r="JFJ619" s="508"/>
      <c r="JFK619" s="508"/>
      <c r="JFL619" s="508"/>
      <c r="JFM619" s="508"/>
      <c r="JFN619" s="508"/>
      <c r="JFO619" s="508"/>
      <c r="JFP619" s="508"/>
      <c r="JFQ619" s="508"/>
      <c r="JFR619" s="508"/>
      <c r="JFS619" s="508"/>
      <c r="JFT619" s="508"/>
      <c r="JFU619" s="508"/>
      <c r="JFV619" s="508"/>
      <c r="JFW619" s="508"/>
      <c r="JFX619" s="508"/>
      <c r="JFY619" s="508"/>
      <c r="JFZ619" s="508"/>
      <c r="JGA619" s="508"/>
      <c r="JGB619" s="508"/>
      <c r="JGC619" s="508"/>
      <c r="JGD619" s="508"/>
      <c r="JGE619" s="508"/>
      <c r="JGF619" s="508"/>
      <c r="JGG619" s="508"/>
      <c r="JGH619" s="508"/>
      <c r="JGI619" s="508"/>
      <c r="JGJ619" s="508"/>
      <c r="JGK619" s="508"/>
      <c r="JGL619" s="508"/>
      <c r="JGM619" s="508"/>
      <c r="JGN619" s="508"/>
      <c r="JGO619" s="508"/>
      <c r="JGP619" s="508"/>
      <c r="JGQ619" s="508"/>
      <c r="JGR619" s="508"/>
      <c r="JGS619" s="508"/>
      <c r="JGT619" s="508"/>
      <c r="JGU619" s="508"/>
      <c r="JGV619" s="508"/>
      <c r="JGW619" s="508"/>
      <c r="JGX619" s="508"/>
      <c r="JGY619" s="508"/>
      <c r="JGZ619" s="508"/>
      <c r="JHA619" s="508"/>
      <c r="JHB619" s="508"/>
      <c r="JHC619" s="508"/>
      <c r="JHD619" s="508"/>
      <c r="JHE619" s="508"/>
      <c r="JHF619" s="508"/>
      <c r="JHG619" s="508"/>
      <c r="JHH619" s="508"/>
      <c r="JHI619" s="508"/>
      <c r="JHJ619" s="508"/>
      <c r="JHK619" s="508"/>
      <c r="JHL619" s="508"/>
      <c r="JHM619" s="508"/>
      <c r="JHN619" s="508"/>
      <c r="JHO619" s="508"/>
      <c r="JHP619" s="508"/>
      <c r="JHQ619" s="508"/>
      <c r="JHR619" s="508"/>
      <c r="JHS619" s="508"/>
      <c r="JHT619" s="508"/>
      <c r="JHU619" s="508"/>
      <c r="JHV619" s="508"/>
      <c r="JHW619" s="508"/>
      <c r="JHX619" s="508"/>
      <c r="JHY619" s="508"/>
      <c r="JHZ619" s="508"/>
      <c r="JIA619" s="508"/>
      <c r="JIB619" s="508"/>
      <c r="JIC619" s="508"/>
      <c r="JID619" s="508"/>
      <c r="JIE619" s="508"/>
      <c r="JIF619" s="508"/>
      <c r="JIG619" s="508"/>
      <c r="JIH619" s="508"/>
      <c r="JII619" s="508"/>
      <c r="JIJ619" s="508"/>
      <c r="JIK619" s="508"/>
      <c r="JIL619" s="508"/>
      <c r="JIM619" s="508"/>
      <c r="JIN619" s="508"/>
      <c r="JIO619" s="508"/>
      <c r="JIP619" s="508"/>
      <c r="JIQ619" s="508"/>
      <c r="JIR619" s="508"/>
      <c r="JIS619" s="508"/>
      <c r="JIT619" s="508"/>
      <c r="JIU619" s="508"/>
      <c r="JIV619" s="508"/>
      <c r="JIW619" s="508"/>
      <c r="JIX619" s="508"/>
      <c r="JIY619" s="508"/>
      <c r="JIZ619" s="508"/>
      <c r="JJA619" s="508"/>
      <c r="JJB619" s="508"/>
      <c r="JJC619" s="508"/>
      <c r="JJD619" s="508"/>
      <c r="JJE619" s="508"/>
      <c r="JJF619" s="508"/>
      <c r="JJG619" s="508"/>
      <c r="JJH619" s="508"/>
      <c r="JJI619" s="508"/>
      <c r="JJJ619" s="508"/>
      <c r="JJK619" s="508"/>
      <c r="JJL619" s="508"/>
      <c r="JJM619" s="508"/>
      <c r="JJN619" s="508"/>
      <c r="JJO619" s="508"/>
      <c r="JJP619" s="508"/>
      <c r="JJQ619" s="508"/>
      <c r="JJR619" s="508"/>
      <c r="JJS619" s="508"/>
      <c r="JJT619" s="508"/>
      <c r="JJU619" s="508"/>
      <c r="JJV619" s="508"/>
      <c r="JJW619" s="508"/>
      <c r="JJX619" s="508"/>
      <c r="JJY619" s="508"/>
      <c r="JJZ619" s="508"/>
      <c r="JKA619" s="508"/>
      <c r="JKB619" s="508"/>
      <c r="JKC619" s="508"/>
      <c r="JKD619" s="508"/>
      <c r="JKE619" s="508"/>
      <c r="JKF619" s="508"/>
      <c r="JKG619" s="508"/>
      <c r="JKH619" s="508"/>
      <c r="JKI619" s="508"/>
      <c r="JKJ619" s="508"/>
      <c r="JKK619" s="508"/>
      <c r="JKL619" s="508"/>
      <c r="JKM619" s="508"/>
      <c r="JKN619" s="508"/>
      <c r="JKO619" s="508"/>
      <c r="JKP619" s="508"/>
      <c r="JKQ619" s="508"/>
      <c r="JKR619" s="508"/>
      <c r="JKS619" s="508"/>
      <c r="JKT619" s="508"/>
      <c r="JKU619" s="508"/>
      <c r="JKV619" s="508"/>
      <c r="JKW619" s="508"/>
      <c r="JKX619" s="508"/>
      <c r="JKY619" s="508"/>
      <c r="JKZ619" s="508"/>
      <c r="JLA619" s="508"/>
      <c r="JLB619" s="508"/>
      <c r="JLC619" s="508"/>
      <c r="JLD619" s="508"/>
      <c r="JLE619" s="508"/>
      <c r="JLF619" s="508"/>
      <c r="JLG619" s="508"/>
      <c r="JLH619" s="508"/>
      <c r="JLI619" s="508"/>
      <c r="JLJ619" s="508"/>
      <c r="JLK619" s="508"/>
      <c r="JLL619" s="508"/>
      <c r="JLM619" s="508"/>
      <c r="JLN619" s="508"/>
      <c r="JLO619" s="508"/>
      <c r="JLP619" s="508"/>
      <c r="JLQ619" s="508"/>
      <c r="JLR619" s="508"/>
      <c r="JLS619" s="508"/>
      <c r="JLT619" s="508"/>
      <c r="JLU619" s="508"/>
      <c r="JLV619" s="508"/>
      <c r="JLW619" s="508"/>
      <c r="JLX619" s="508"/>
      <c r="JLY619" s="508"/>
      <c r="JLZ619" s="508"/>
      <c r="JMA619" s="508"/>
      <c r="JMB619" s="508"/>
      <c r="JMC619" s="508"/>
      <c r="JMD619" s="508"/>
      <c r="JME619" s="508"/>
      <c r="JMF619" s="508"/>
      <c r="JMG619" s="508"/>
      <c r="JMH619" s="508"/>
      <c r="JMI619" s="508"/>
      <c r="JMJ619" s="508"/>
      <c r="JMK619" s="508"/>
      <c r="JML619" s="508"/>
      <c r="JMM619" s="508"/>
      <c r="JMN619" s="508"/>
      <c r="JMO619" s="508"/>
      <c r="JMP619" s="508"/>
      <c r="JMQ619" s="508"/>
      <c r="JMR619" s="508"/>
      <c r="JMS619" s="508"/>
      <c r="JMT619" s="508"/>
      <c r="JMU619" s="508"/>
      <c r="JMV619" s="508"/>
      <c r="JMW619" s="508"/>
      <c r="JMX619" s="508"/>
      <c r="JMY619" s="508"/>
      <c r="JMZ619" s="508"/>
      <c r="JNA619" s="508"/>
      <c r="JNB619" s="508"/>
      <c r="JNC619" s="508"/>
      <c r="JND619" s="508"/>
      <c r="JNE619" s="508"/>
      <c r="JNF619" s="508"/>
      <c r="JNG619" s="508"/>
      <c r="JNH619" s="508"/>
      <c r="JNI619" s="508"/>
      <c r="JNJ619" s="508"/>
      <c r="JNK619" s="508"/>
      <c r="JNL619" s="508"/>
      <c r="JNM619" s="508"/>
      <c r="JNN619" s="508"/>
      <c r="JNO619" s="508"/>
      <c r="JNP619" s="508"/>
      <c r="JNQ619" s="508"/>
      <c r="JNR619" s="508"/>
      <c r="JNS619" s="508"/>
      <c r="JNT619" s="508"/>
      <c r="JNU619" s="508"/>
      <c r="JNV619" s="508"/>
      <c r="JNW619" s="508"/>
      <c r="JNX619" s="508"/>
      <c r="JNY619" s="508"/>
      <c r="JNZ619" s="508"/>
      <c r="JOA619" s="508"/>
      <c r="JOB619" s="508"/>
      <c r="JOC619" s="508"/>
      <c r="JOD619" s="508"/>
      <c r="JOE619" s="508"/>
      <c r="JOF619" s="508"/>
      <c r="JOG619" s="508"/>
      <c r="JOH619" s="508"/>
      <c r="JOI619" s="508"/>
      <c r="JOJ619" s="508"/>
      <c r="JOK619" s="508"/>
      <c r="JOL619" s="508"/>
      <c r="JOM619" s="508"/>
      <c r="JON619" s="508"/>
      <c r="JOO619" s="508"/>
      <c r="JOP619" s="508"/>
      <c r="JOQ619" s="508"/>
      <c r="JOR619" s="508"/>
      <c r="JOS619" s="508"/>
      <c r="JOT619" s="508"/>
      <c r="JOU619" s="508"/>
      <c r="JOV619" s="508"/>
      <c r="JOW619" s="508"/>
      <c r="JOX619" s="508"/>
      <c r="JOY619" s="508"/>
      <c r="JOZ619" s="508"/>
      <c r="JPA619" s="508"/>
      <c r="JPB619" s="508"/>
      <c r="JPC619" s="508"/>
      <c r="JPD619" s="508"/>
      <c r="JPE619" s="508"/>
      <c r="JPF619" s="508"/>
      <c r="JPG619" s="508"/>
      <c r="JPH619" s="508"/>
      <c r="JPI619" s="508"/>
      <c r="JPJ619" s="508"/>
      <c r="JPK619" s="508"/>
      <c r="JPL619" s="508"/>
      <c r="JPM619" s="508"/>
      <c r="JPN619" s="508"/>
      <c r="JPO619" s="508"/>
      <c r="JPP619" s="508"/>
      <c r="JPQ619" s="508"/>
      <c r="JPR619" s="508"/>
      <c r="JPS619" s="508"/>
      <c r="JPT619" s="508"/>
      <c r="JPU619" s="508"/>
      <c r="JPV619" s="508"/>
      <c r="JPW619" s="508"/>
      <c r="JPX619" s="508"/>
      <c r="JPY619" s="508"/>
      <c r="JPZ619" s="508"/>
      <c r="JQA619" s="508"/>
      <c r="JQB619" s="508"/>
      <c r="JQC619" s="508"/>
      <c r="JQD619" s="508"/>
      <c r="JQE619" s="508"/>
      <c r="JQF619" s="508"/>
      <c r="JQG619" s="508"/>
      <c r="JQH619" s="508"/>
      <c r="JQI619" s="508"/>
      <c r="JQJ619" s="508"/>
      <c r="JQK619" s="508"/>
      <c r="JQL619" s="508"/>
      <c r="JQM619" s="508"/>
      <c r="JQN619" s="508"/>
      <c r="JQO619" s="508"/>
      <c r="JQP619" s="508"/>
      <c r="JQQ619" s="508"/>
      <c r="JQR619" s="508"/>
      <c r="JQS619" s="508"/>
      <c r="JQT619" s="508"/>
      <c r="JQU619" s="508"/>
      <c r="JQV619" s="508"/>
      <c r="JQW619" s="508"/>
      <c r="JQX619" s="508"/>
      <c r="JQY619" s="508"/>
      <c r="JQZ619" s="508"/>
      <c r="JRA619" s="508"/>
      <c r="JRB619" s="508"/>
      <c r="JRC619" s="508"/>
      <c r="JRD619" s="508"/>
      <c r="JRE619" s="508"/>
      <c r="JRF619" s="508"/>
      <c r="JRG619" s="508"/>
      <c r="JRH619" s="508"/>
      <c r="JRI619" s="508"/>
      <c r="JRJ619" s="508"/>
      <c r="JRK619" s="508"/>
      <c r="JRL619" s="508"/>
      <c r="JRM619" s="508"/>
      <c r="JRN619" s="508"/>
      <c r="JRO619" s="508"/>
      <c r="JRP619" s="508"/>
      <c r="JRQ619" s="508"/>
      <c r="JRR619" s="508"/>
      <c r="JRS619" s="508"/>
      <c r="JRT619" s="508"/>
      <c r="JRU619" s="508"/>
      <c r="JRV619" s="508"/>
      <c r="JRW619" s="508"/>
      <c r="JRX619" s="508"/>
      <c r="JRY619" s="508"/>
      <c r="JRZ619" s="508"/>
      <c r="JSA619" s="508"/>
      <c r="JSB619" s="508"/>
      <c r="JSC619" s="508"/>
      <c r="JSD619" s="508"/>
      <c r="JSE619" s="508"/>
      <c r="JSF619" s="508"/>
      <c r="JSG619" s="508"/>
      <c r="JSH619" s="508"/>
      <c r="JSI619" s="508"/>
      <c r="JSJ619" s="508"/>
      <c r="JSK619" s="508"/>
      <c r="JSL619" s="508"/>
      <c r="JSM619" s="508"/>
      <c r="JSN619" s="508"/>
      <c r="JSO619" s="508"/>
      <c r="JSP619" s="508"/>
      <c r="JSQ619" s="508"/>
      <c r="JSR619" s="508"/>
      <c r="JSS619" s="508"/>
      <c r="JST619" s="508"/>
      <c r="JSU619" s="508"/>
      <c r="JSV619" s="508"/>
      <c r="JSW619" s="508"/>
      <c r="JSX619" s="508"/>
      <c r="JSY619" s="508"/>
      <c r="JSZ619" s="508"/>
      <c r="JTA619" s="508"/>
      <c r="JTB619" s="508"/>
      <c r="JTC619" s="508"/>
      <c r="JTD619" s="508"/>
      <c r="JTE619" s="508"/>
      <c r="JTF619" s="508"/>
      <c r="JTG619" s="508"/>
      <c r="JTH619" s="508"/>
      <c r="JTI619" s="508"/>
      <c r="JTJ619" s="508"/>
      <c r="JTK619" s="508"/>
      <c r="JTL619" s="508"/>
      <c r="JTM619" s="508"/>
      <c r="JTN619" s="508"/>
      <c r="JTO619" s="508"/>
      <c r="JTP619" s="508"/>
      <c r="JTQ619" s="508"/>
      <c r="JTR619" s="508"/>
      <c r="JTS619" s="508"/>
      <c r="JTT619" s="508"/>
      <c r="JTU619" s="508"/>
      <c r="JTV619" s="508"/>
      <c r="JTW619" s="508"/>
      <c r="JTX619" s="508"/>
      <c r="JTY619" s="508"/>
      <c r="JTZ619" s="508"/>
      <c r="JUA619" s="508"/>
      <c r="JUB619" s="508"/>
      <c r="JUC619" s="508"/>
      <c r="JUD619" s="508"/>
      <c r="JUE619" s="508"/>
      <c r="JUF619" s="508"/>
      <c r="JUG619" s="508"/>
      <c r="JUH619" s="508"/>
      <c r="JUI619" s="508"/>
      <c r="JUJ619" s="508"/>
      <c r="JUK619" s="508"/>
      <c r="JUL619" s="508"/>
      <c r="JUM619" s="508"/>
      <c r="JUN619" s="508"/>
      <c r="JUO619" s="508"/>
      <c r="JUP619" s="508"/>
      <c r="JUQ619" s="508"/>
      <c r="JUR619" s="508"/>
      <c r="JUS619" s="508"/>
      <c r="JUT619" s="508"/>
      <c r="JUU619" s="508"/>
      <c r="JUV619" s="508"/>
      <c r="JUW619" s="508"/>
      <c r="JUX619" s="508"/>
      <c r="JUY619" s="508"/>
      <c r="JUZ619" s="508"/>
      <c r="JVA619" s="508"/>
      <c r="JVB619" s="508"/>
      <c r="JVC619" s="508"/>
      <c r="JVD619" s="508"/>
      <c r="JVE619" s="508"/>
      <c r="JVF619" s="508"/>
      <c r="JVG619" s="508"/>
      <c r="JVH619" s="508"/>
      <c r="JVI619" s="508"/>
      <c r="JVJ619" s="508"/>
      <c r="JVK619" s="508"/>
      <c r="JVL619" s="508"/>
      <c r="JVM619" s="508"/>
      <c r="JVN619" s="508"/>
      <c r="JVO619" s="508"/>
      <c r="JVP619" s="508"/>
      <c r="JVQ619" s="508"/>
      <c r="JVR619" s="508"/>
      <c r="JVS619" s="508"/>
      <c r="JVT619" s="508"/>
      <c r="JVU619" s="508"/>
      <c r="JVV619" s="508"/>
      <c r="JVW619" s="508"/>
      <c r="JVX619" s="508"/>
      <c r="JVY619" s="508"/>
      <c r="JVZ619" s="508"/>
      <c r="JWA619" s="508"/>
      <c r="JWB619" s="508"/>
      <c r="JWC619" s="508"/>
      <c r="JWD619" s="508"/>
      <c r="JWE619" s="508"/>
      <c r="JWF619" s="508"/>
      <c r="JWG619" s="508"/>
      <c r="JWH619" s="508"/>
      <c r="JWI619" s="508"/>
      <c r="JWJ619" s="508"/>
      <c r="JWK619" s="508"/>
      <c r="JWL619" s="508"/>
      <c r="JWM619" s="508"/>
      <c r="JWN619" s="508"/>
      <c r="JWO619" s="508"/>
      <c r="JWP619" s="508"/>
      <c r="JWQ619" s="508"/>
      <c r="JWR619" s="508"/>
      <c r="JWS619" s="508"/>
      <c r="JWT619" s="508"/>
      <c r="JWU619" s="508"/>
      <c r="JWV619" s="508"/>
      <c r="JWW619" s="508"/>
      <c r="JWX619" s="508"/>
      <c r="JWY619" s="508"/>
      <c r="JWZ619" s="508"/>
      <c r="JXA619" s="508"/>
      <c r="JXB619" s="508"/>
      <c r="JXC619" s="508"/>
      <c r="JXD619" s="508"/>
      <c r="JXE619" s="508"/>
      <c r="JXF619" s="508"/>
      <c r="JXG619" s="508"/>
      <c r="JXH619" s="508"/>
      <c r="JXI619" s="508"/>
      <c r="JXJ619" s="508"/>
      <c r="JXK619" s="508"/>
      <c r="JXL619" s="508"/>
      <c r="JXM619" s="508"/>
      <c r="JXN619" s="508"/>
      <c r="JXO619" s="508"/>
      <c r="JXP619" s="508"/>
      <c r="JXQ619" s="508"/>
      <c r="JXR619" s="508"/>
      <c r="JXS619" s="508"/>
      <c r="JXT619" s="508"/>
      <c r="JXU619" s="508"/>
      <c r="JXV619" s="508"/>
      <c r="JXW619" s="508"/>
      <c r="JXX619" s="508"/>
      <c r="JXY619" s="508"/>
      <c r="JXZ619" s="508"/>
      <c r="JYA619" s="508"/>
      <c r="JYB619" s="508"/>
      <c r="JYC619" s="508"/>
      <c r="JYD619" s="508"/>
      <c r="JYE619" s="508"/>
      <c r="JYF619" s="508"/>
      <c r="JYG619" s="508"/>
      <c r="JYH619" s="508"/>
      <c r="JYI619" s="508"/>
      <c r="JYJ619" s="508"/>
      <c r="JYK619" s="508"/>
      <c r="JYL619" s="508"/>
      <c r="JYM619" s="508"/>
      <c r="JYN619" s="508"/>
      <c r="JYO619" s="508"/>
      <c r="JYP619" s="508"/>
      <c r="JYQ619" s="508"/>
      <c r="JYR619" s="508"/>
      <c r="JYS619" s="508"/>
      <c r="JYT619" s="508"/>
      <c r="JYU619" s="508"/>
      <c r="JYV619" s="508"/>
      <c r="JYW619" s="508"/>
      <c r="JYX619" s="508"/>
      <c r="JYY619" s="508"/>
      <c r="JYZ619" s="508"/>
      <c r="JZA619" s="508"/>
      <c r="JZB619" s="508"/>
      <c r="JZC619" s="508"/>
      <c r="JZD619" s="508"/>
      <c r="JZE619" s="508"/>
      <c r="JZF619" s="508"/>
      <c r="JZG619" s="508"/>
      <c r="JZH619" s="508"/>
      <c r="JZI619" s="508"/>
      <c r="JZJ619" s="508"/>
      <c r="JZK619" s="508"/>
      <c r="JZL619" s="508"/>
      <c r="JZM619" s="508"/>
      <c r="JZN619" s="508"/>
      <c r="JZO619" s="508"/>
      <c r="JZP619" s="508"/>
      <c r="JZQ619" s="508"/>
      <c r="JZR619" s="508"/>
      <c r="JZS619" s="508"/>
      <c r="JZT619" s="508"/>
      <c r="JZU619" s="508"/>
      <c r="JZV619" s="508"/>
      <c r="JZW619" s="508"/>
      <c r="JZX619" s="508"/>
      <c r="JZY619" s="508"/>
      <c r="JZZ619" s="508"/>
      <c r="KAA619" s="508"/>
      <c r="KAB619" s="508"/>
      <c r="KAC619" s="508"/>
      <c r="KAD619" s="508"/>
      <c r="KAE619" s="508"/>
      <c r="KAF619" s="508"/>
      <c r="KAG619" s="508"/>
      <c r="KAH619" s="508"/>
      <c r="KAI619" s="508"/>
      <c r="KAJ619" s="508"/>
      <c r="KAK619" s="508"/>
      <c r="KAL619" s="508"/>
      <c r="KAM619" s="508"/>
      <c r="KAN619" s="508"/>
      <c r="KAO619" s="508"/>
      <c r="KAP619" s="508"/>
      <c r="KAQ619" s="508"/>
      <c r="KAR619" s="508"/>
      <c r="KAS619" s="508"/>
      <c r="KAT619" s="508"/>
      <c r="KAU619" s="508"/>
      <c r="KAV619" s="508"/>
      <c r="KAW619" s="508"/>
      <c r="KAX619" s="508"/>
      <c r="KAY619" s="508"/>
      <c r="KAZ619" s="508"/>
      <c r="KBA619" s="508"/>
      <c r="KBB619" s="508"/>
      <c r="KBC619" s="508"/>
      <c r="KBD619" s="508"/>
      <c r="KBE619" s="508"/>
      <c r="KBF619" s="508"/>
      <c r="KBG619" s="508"/>
      <c r="KBH619" s="508"/>
      <c r="KBI619" s="508"/>
      <c r="KBJ619" s="508"/>
      <c r="KBK619" s="508"/>
      <c r="KBL619" s="508"/>
      <c r="KBM619" s="508"/>
      <c r="KBN619" s="508"/>
      <c r="KBO619" s="508"/>
      <c r="KBP619" s="508"/>
      <c r="KBQ619" s="508"/>
      <c r="KBR619" s="508"/>
      <c r="KBS619" s="508"/>
      <c r="KBT619" s="508"/>
      <c r="KBU619" s="508"/>
      <c r="KBV619" s="508"/>
      <c r="KBW619" s="508"/>
      <c r="KBX619" s="508"/>
      <c r="KBY619" s="508"/>
      <c r="KBZ619" s="508"/>
      <c r="KCA619" s="508"/>
      <c r="KCB619" s="508"/>
      <c r="KCC619" s="508"/>
      <c r="KCD619" s="508"/>
      <c r="KCE619" s="508"/>
      <c r="KCF619" s="508"/>
      <c r="KCG619" s="508"/>
      <c r="KCH619" s="508"/>
      <c r="KCI619" s="508"/>
      <c r="KCJ619" s="508"/>
      <c r="KCK619" s="508"/>
      <c r="KCL619" s="508"/>
      <c r="KCM619" s="508"/>
      <c r="KCN619" s="508"/>
      <c r="KCO619" s="508"/>
      <c r="KCP619" s="508"/>
      <c r="KCQ619" s="508"/>
      <c r="KCR619" s="508"/>
      <c r="KCS619" s="508"/>
      <c r="KCT619" s="508"/>
      <c r="KCU619" s="508"/>
      <c r="KCV619" s="508"/>
      <c r="KCW619" s="508"/>
      <c r="KCX619" s="508"/>
      <c r="KCY619" s="508"/>
      <c r="KCZ619" s="508"/>
      <c r="KDA619" s="508"/>
      <c r="KDB619" s="508"/>
      <c r="KDC619" s="508"/>
      <c r="KDD619" s="508"/>
      <c r="KDE619" s="508"/>
      <c r="KDF619" s="508"/>
      <c r="KDG619" s="508"/>
      <c r="KDH619" s="508"/>
      <c r="KDI619" s="508"/>
      <c r="KDJ619" s="508"/>
      <c r="KDK619" s="508"/>
      <c r="KDL619" s="508"/>
      <c r="KDM619" s="508"/>
      <c r="KDN619" s="508"/>
      <c r="KDO619" s="508"/>
      <c r="KDP619" s="508"/>
      <c r="KDQ619" s="508"/>
      <c r="KDR619" s="508"/>
      <c r="KDS619" s="508"/>
      <c r="KDT619" s="508"/>
      <c r="KDU619" s="508"/>
      <c r="KDV619" s="508"/>
      <c r="KDW619" s="508"/>
      <c r="KDX619" s="508"/>
      <c r="KDY619" s="508"/>
      <c r="KDZ619" s="508"/>
      <c r="KEA619" s="508"/>
      <c r="KEB619" s="508"/>
      <c r="KEC619" s="508"/>
      <c r="KED619" s="508"/>
      <c r="KEE619" s="508"/>
      <c r="KEF619" s="508"/>
      <c r="KEG619" s="508"/>
      <c r="KEH619" s="508"/>
      <c r="KEI619" s="508"/>
      <c r="KEJ619" s="508"/>
      <c r="KEK619" s="508"/>
      <c r="KEL619" s="508"/>
      <c r="KEM619" s="508"/>
      <c r="KEN619" s="508"/>
      <c r="KEO619" s="508"/>
      <c r="KEP619" s="508"/>
      <c r="KEQ619" s="508"/>
      <c r="KER619" s="508"/>
      <c r="KES619" s="508"/>
      <c r="KET619" s="508"/>
      <c r="KEU619" s="508"/>
      <c r="KEV619" s="508"/>
      <c r="KEW619" s="508"/>
      <c r="KEX619" s="508"/>
      <c r="KEY619" s="508"/>
      <c r="KEZ619" s="508"/>
      <c r="KFA619" s="508"/>
      <c r="KFB619" s="508"/>
      <c r="KFC619" s="508"/>
      <c r="KFD619" s="508"/>
      <c r="KFE619" s="508"/>
      <c r="KFF619" s="508"/>
      <c r="KFG619" s="508"/>
      <c r="KFH619" s="508"/>
      <c r="KFI619" s="508"/>
      <c r="KFJ619" s="508"/>
      <c r="KFK619" s="508"/>
      <c r="KFL619" s="508"/>
      <c r="KFM619" s="508"/>
      <c r="KFN619" s="508"/>
      <c r="KFO619" s="508"/>
      <c r="KFP619" s="508"/>
      <c r="KFQ619" s="508"/>
      <c r="KFR619" s="508"/>
      <c r="KFS619" s="508"/>
      <c r="KFT619" s="508"/>
      <c r="KFU619" s="508"/>
      <c r="KFV619" s="508"/>
      <c r="KFW619" s="508"/>
      <c r="KFX619" s="508"/>
      <c r="KFY619" s="508"/>
      <c r="KFZ619" s="508"/>
      <c r="KGA619" s="508"/>
      <c r="KGB619" s="508"/>
      <c r="KGC619" s="508"/>
      <c r="KGD619" s="508"/>
      <c r="KGE619" s="508"/>
      <c r="KGF619" s="508"/>
      <c r="KGG619" s="508"/>
      <c r="KGH619" s="508"/>
      <c r="KGI619" s="508"/>
      <c r="KGJ619" s="508"/>
      <c r="KGK619" s="508"/>
      <c r="KGL619" s="508"/>
      <c r="KGM619" s="508"/>
      <c r="KGN619" s="508"/>
      <c r="KGO619" s="508"/>
      <c r="KGP619" s="508"/>
      <c r="KGQ619" s="508"/>
      <c r="KGR619" s="508"/>
      <c r="KGS619" s="508"/>
      <c r="KGT619" s="508"/>
      <c r="KGU619" s="508"/>
      <c r="KGV619" s="508"/>
      <c r="KGW619" s="508"/>
      <c r="KGX619" s="508"/>
      <c r="KGY619" s="508"/>
      <c r="KGZ619" s="508"/>
      <c r="KHA619" s="508"/>
      <c r="KHB619" s="508"/>
      <c r="KHC619" s="508"/>
      <c r="KHD619" s="508"/>
      <c r="KHE619" s="508"/>
      <c r="KHF619" s="508"/>
      <c r="KHG619" s="508"/>
      <c r="KHH619" s="508"/>
      <c r="KHI619" s="508"/>
      <c r="KHJ619" s="508"/>
      <c r="KHK619" s="508"/>
      <c r="KHL619" s="508"/>
      <c r="KHM619" s="508"/>
      <c r="KHN619" s="508"/>
      <c r="KHO619" s="508"/>
      <c r="KHP619" s="508"/>
      <c r="KHQ619" s="508"/>
      <c r="KHR619" s="508"/>
      <c r="KHS619" s="508"/>
      <c r="KHT619" s="508"/>
      <c r="KHU619" s="508"/>
      <c r="KHV619" s="508"/>
      <c r="KHW619" s="508"/>
      <c r="KHX619" s="508"/>
      <c r="KHY619" s="508"/>
      <c r="KHZ619" s="508"/>
      <c r="KIA619" s="508"/>
      <c r="KIB619" s="508"/>
      <c r="KIC619" s="508"/>
      <c r="KID619" s="508"/>
      <c r="KIE619" s="508"/>
      <c r="KIF619" s="508"/>
      <c r="KIG619" s="508"/>
      <c r="KIH619" s="508"/>
      <c r="KII619" s="508"/>
      <c r="KIJ619" s="508"/>
      <c r="KIK619" s="508"/>
      <c r="KIL619" s="508"/>
      <c r="KIM619" s="508"/>
      <c r="KIN619" s="508"/>
      <c r="KIO619" s="508"/>
      <c r="KIP619" s="508"/>
      <c r="KIQ619" s="508"/>
      <c r="KIR619" s="508"/>
      <c r="KIS619" s="508"/>
      <c r="KIT619" s="508"/>
      <c r="KIU619" s="508"/>
      <c r="KIV619" s="508"/>
      <c r="KIW619" s="508"/>
      <c r="KIX619" s="508"/>
      <c r="KIY619" s="508"/>
      <c r="KIZ619" s="508"/>
      <c r="KJA619" s="508"/>
      <c r="KJB619" s="508"/>
      <c r="KJC619" s="508"/>
      <c r="KJD619" s="508"/>
      <c r="KJE619" s="508"/>
      <c r="KJF619" s="508"/>
      <c r="KJG619" s="508"/>
      <c r="KJH619" s="508"/>
      <c r="KJI619" s="508"/>
      <c r="KJJ619" s="508"/>
      <c r="KJK619" s="508"/>
      <c r="KJL619" s="508"/>
      <c r="KJM619" s="508"/>
      <c r="KJN619" s="508"/>
      <c r="KJO619" s="508"/>
      <c r="KJP619" s="508"/>
      <c r="KJQ619" s="508"/>
      <c r="KJR619" s="508"/>
      <c r="KJS619" s="508"/>
      <c r="KJT619" s="508"/>
      <c r="KJU619" s="508"/>
      <c r="KJV619" s="508"/>
      <c r="KJW619" s="508"/>
      <c r="KJX619" s="508"/>
      <c r="KJY619" s="508"/>
      <c r="KJZ619" s="508"/>
      <c r="KKA619" s="508"/>
      <c r="KKB619" s="508"/>
      <c r="KKC619" s="508"/>
      <c r="KKD619" s="508"/>
      <c r="KKE619" s="508"/>
      <c r="KKF619" s="508"/>
      <c r="KKG619" s="508"/>
      <c r="KKH619" s="508"/>
      <c r="KKI619" s="508"/>
      <c r="KKJ619" s="508"/>
      <c r="KKK619" s="508"/>
      <c r="KKL619" s="508"/>
      <c r="KKM619" s="508"/>
      <c r="KKN619" s="508"/>
      <c r="KKO619" s="508"/>
      <c r="KKP619" s="508"/>
      <c r="KKQ619" s="508"/>
      <c r="KKR619" s="508"/>
      <c r="KKS619" s="508"/>
      <c r="KKT619" s="508"/>
      <c r="KKU619" s="508"/>
      <c r="KKV619" s="508"/>
      <c r="KKW619" s="508"/>
      <c r="KKX619" s="508"/>
      <c r="KKY619" s="508"/>
      <c r="KKZ619" s="508"/>
      <c r="KLA619" s="508"/>
      <c r="KLB619" s="508"/>
      <c r="KLC619" s="508"/>
      <c r="KLD619" s="508"/>
      <c r="KLE619" s="508"/>
      <c r="KLF619" s="508"/>
      <c r="KLG619" s="508"/>
      <c r="KLH619" s="508"/>
      <c r="KLI619" s="508"/>
      <c r="KLJ619" s="508"/>
      <c r="KLK619" s="508"/>
      <c r="KLL619" s="508"/>
      <c r="KLM619" s="508"/>
      <c r="KLN619" s="508"/>
      <c r="KLO619" s="508"/>
      <c r="KLP619" s="508"/>
      <c r="KLQ619" s="508"/>
      <c r="KLR619" s="508"/>
      <c r="KLS619" s="508"/>
      <c r="KLT619" s="508"/>
      <c r="KLU619" s="508"/>
      <c r="KLV619" s="508"/>
      <c r="KLW619" s="508"/>
      <c r="KLX619" s="508"/>
      <c r="KLY619" s="508"/>
      <c r="KLZ619" s="508"/>
      <c r="KMA619" s="508"/>
      <c r="KMB619" s="508"/>
      <c r="KMC619" s="508"/>
      <c r="KMD619" s="508"/>
      <c r="KME619" s="508"/>
      <c r="KMF619" s="508"/>
      <c r="KMG619" s="508"/>
      <c r="KMH619" s="508"/>
      <c r="KMI619" s="508"/>
      <c r="KMJ619" s="508"/>
      <c r="KMK619" s="508"/>
      <c r="KML619" s="508"/>
      <c r="KMM619" s="508"/>
      <c r="KMN619" s="508"/>
      <c r="KMO619" s="508"/>
      <c r="KMP619" s="508"/>
      <c r="KMQ619" s="508"/>
      <c r="KMR619" s="508"/>
      <c r="KMS619" s="508"/>
      <c r="KMT619" s="508"/>
      <c r="KMU619" s="508"/>
      <c r="KMV619" s="508"/>
      <c r="KMW619" s="508"/>
      <c r="KMX619" s="508"/>
      <c r="KMY619" s="508"/>
      <c r="KMZ619" s="508"/>
      <c r="KNA619" s="508"/>
      <c r="KNB619" s="508"/>
      <c r="KNC619" s="508"/>
      <c r="KND619" s="508"/>
      <c r="KNE619" s="508"/>
      <c r="KNF619" s="508"/>
      <c r="KNG619" s="508"/>
      <c r="KNH619" s="508"/>
      <c r="KNI619" s="508"/>
      <c r="KNJ619" s="508"/>
      <c r="KNK619" s="508"/>
      <c r="KNL619" s="508"/>
      <c r="KNM619" s="508"/>
      <c r="KNN619" s="508"/>
      <c r="KNO619" s="508"/>
      <c r="KNP619" s="508"/>
      <c r="KNQ619" s="508"/>
      <c r="KNR619" s="508"/>
      <c r="KNS619" s="508"/>
      <c r="KNT619" s="508"/>
      <c r="KNU619" s="508"/>
      <c r="KNV619" s="508"/>
      <c r="KNW619" s="508"/>
      <c r="KNX619" s="508"/>
      <c r="KNY619" s="508"/>
      <c r="KNZ619" s="508"/>
      <c r="KOA619" s="508"/>
      <c r="KOB619" s="508"/>
      <c r="KOC619" s="508"/>
      <c r="KOD619" s="508"/>
      <c r="KOE619" s="508"/>
      <c r="KOF619" s="508"/>
      <c r="KOG619" s="508"/>
      <c r="KOH619" s="508"/>
      <c r="KOI619" s="508"/>
      <c r="KOJ619" s="508"/>
      <c r="KOK619" s="508"/>
      <c r="KOL619" s="508"/>
      <c r="KOM619" s="508"/>
      <c r="KON619" s="508"/>
      <c r="KOO619" s="508"/>
      <c r="KOP619" s="508"/>
      <c r="KOQ619" s="508"/>
      <c r="KOR619" s="508"/>
      <c r="KOS619" s="508"/>
      <c r="KOT619" s="508"/>
      <c r="KOU619" s="508"/>
      <c r="KOV619" s="508"/>
      <c r="KOW619" s="508"/>
      <c r="KOX619" s="508"/>
      <c r="KOY619" s="508"/>
      <c r="KOZ619" s="508"/>
      <c r="KPA619" s="508"/>
      <c r="KPB619" s="508"/>
      <c r="KPC619" s="508"/>
      <c r="KPD619" s="508"/>
      <c r="KPE619" s="508"/>
      <c r="KPF619" s="508"/>
      <c r="KPG619" s="508"/>
      <c r="KPH619" s="508"/>
      <c r="KPI619" s="508"/>
      <c r="KPJ619" s="508"/>
      <c r="KPK619" s="508"/>
      <c r="KPL619" s="508"/>
      <c r="KPM619" s="508"/>
      <c r="KPN619" s="508"/>
      <c r="KPO619" s="508"/>
      <c r="KPP619" s="508"/>
      <c r="KPQ619" s="508"/>
      <c r="KPR619" s="508"/>
      <c r="KPS619" s="508"/>
      <c r="KPT619" s="508"/>
      <c r="KPU619" s="508"/>
      <c r="KPV619" s="508"/>
      <c r="KPW619" s="508"/>
      <c r="KPX619" s="508"/>
      <c r="KPY619" s="508"/>
      <c r="KPZ619" s="508"/>
      <c r="KQA619" s="508"/>
      <c r="KQB619" s="508"/>
      <c r="KQC619" s="508"/>
      <c r="KQD619" s="508"/>
      <c r="KQE619" s="508"/>
      <c r="KQF619" s="508"/>
      <c r="KQG619" s="508"/>
      <c r="KQH619" s="508"/>
      <c r="KQI619" s="508"/>
      <c r="KQJ619" s="508"/>
      <c r="KQK619" s="508"/>
      <c r="KQL619" s="508"/>
      <c r="KQM619" s="508"/>
      <c r="KQN619" s="508"/>
      <c r="KQO619" s="508"/>
      <c r="KQP619" s="508"/>
      <c r="KQQ619" s="508"/>
      <c r="KQR619" s="508"/>
      <c r="KQS619" s="508"/>
      <c r="KQT619" s="508"/>
      <c r="KQU619" s="508"/>
      <c r="KQV619" s="508"/>
      <c r="KQW619" s="508"/>
      <c r="KQX619" s="508"/>
      <c r="KQY619" s="508"/>
      <c r="KQZ619" s="508"/>
      <c r="KRA619" s="508"/>
      <c r="KRB619" s="508"/>
      <c r="KRC619" s="508"/>
      <c r="KRD619" s="508"/>
      <c r="KRE619" s="508"/>
      <c r="KRF619" s="508"/>
      <c r="KRG619" s="508"/>
      <c r="KRH619" s="508"/>
      <c r="KRI619" s="508"/>
      <c r="KRJ619" s="508"/>
      <c r="KRK619" s="508"/>
      <c r="KRL619" s="508"/>
      <c r="KRM619" s="508"/>
      <c r="KRN619" s="508"/>
      <c r="KRO619" s="508"/>
      <c r="KRP619" s="508"/>
      <c r="KRQ619" s="508"/>
      <c r="KRR619" s="508"/>
      <c r="KRS619" s="508"/>
      <c r="KRT619" s="508"/>
      <c r="KRU619" s="508"/>
      <c r="KRV619" s="508"/>
      <c r="KRW619" s="508"/>
      <c r="KRX619" s="508"/>
      <c r="KRY619" s="508"/>
      <c r="KRZ619" s="508"/>
      <c r="KSA619" s="508"/>
      <c r="KSB619" s="508"/>
      <c r="KSC619" s="508"/>
      <c r="KSD619" s="508"/>
      <c r="KSE619" s="508"/>
      <c r="KSF619" s="508"/>
      <c r="KSG619" s="508"/>
      <c r="KSH619" s="508"/>
      <c r="KSI619" s="508"/>
      <c r="KSJ619" s="508"/>
      <c r="KSK619" s="508"/>
      <c r="KSL619" s="508"/>
      <c r="KSM619" s="508"/>
      <c r="KSN619" s="508"/>
      <c r="KSO619" s="508"/>
      <c r="KSP619" s="508"/>
      <c r="KSQ619" s="508"/>
      <c r="KSR619" s="508"/>
      <c r="KSS619" s="508"/>
      <c r="KST619" s="508"/>
      <c r="KSU619" s="508"/>
      <c r="KSV619" s="508"/>
      <c r="KSW619" s="508"/>
      <c r="KSX619" s="508"/>
      <c r="KSY619" s="508"/>
      <c r="KSZ619" s="508"/>
      <c r="KTA619" s="508"/>
      <c r="KTB619" s="508"/>
      <c r="KTC619" s="508"/>
      <c r="KTD619" s="508"/>
      <c r="KTE619" s="508"/>
      <c r="KTF619" s="508"/>
      <c r="KTG619" s="508"/>
      <c r="KTH619" s="508"/>
      <c r="KTI619" s="508"/>
      <c r="KTJ619" s="508"/>
      <c r="KTK619" s="508"/>
      <c r="KTL619" s="508"/>
      <c r="KTM619" s="508"/>
      <c r="KTN619" s="508"/>
      <c r="KTO619" s="508"/>
      <c r="KTP619" s="508"/>
      <c r="KTQ619" s="508"/>
      <c r="KTR619" s="508"/>
      <c r="KTS619" s="508"/>
      <c r="KTT619" s="508"/>
      <c r="KTU619" s="508"/>
      <c r="KTV619" s="508"/>
      <c r="KTW619" s="508"/>
      <c r="KTX619" s="508"/>
      <c r="KTY619" s="508"/>
      <c r="KTZ619" s="508"/>
      <c r="KUA619" s="508"/>
      <c r="KUB619" s="508"/>
      <c r="KUC619" s="508"/>
      <c r="KUD619" s="508"/>
      <c r="KUE619" s="508"/>
      <c r="KUF619" s="508"/>
      <c r="KUG619" s="508"/>
      <c r="KUH619" s="508"/>
      <c r="KUI619" s="508"/>
      <c r="KUJ619" s="508"/>
      <c r="KUK619" s="508"/>
      <c r="KUL619" s="508"/>
      <c r="KUM619" s="508"/>
      <c r="KUN619" s="508"/>
      <c r="KUO619" s="508"/>
      <c r="KUP619" s="508"/>
      <c r="KUQ619" s="508"/>
      <c r="KUR619" s="508"/>
      <c r="KUS619" s="508"/>
      <c r="KUT619" s="508"/>
      <c r="KUU619" s="508"/>
      <c r="KUV619" s="508"/>
      <c r="KUW619" s="508"/>
      <c r="KUX619" s="508"/>
      <c r="KUY619" s="508"/>
      <c r="KUZ619" s="508"/>
      <c r="KVA619" s="508"/>
      <c r="KVB619" s="508"/>
      <c r="KVC619" s="508"/>
      <c r="KVD619" s="508"/>
      <c r="KVE619" s="508"/>
      <c r="KVF619" s="508"/>
      <c r="KVG619" s="508"/>
      <c r="KVH619" s="508"/>
      <c r="KVI619" s="508"/>
      <c r="KVJ619" s="508"/>
      <c r="KVK619" s="508"/>
      <c r="KVL619" s="508"/>
      <c r="KVM619" s="508"/>
      <c r="KVN619" s="508"/>
      <c r="KVO619" s="508"/>
      <c r="KVP619" s="508"/>
      <c r="KVQ619" s="508"/>
      <c r="KVR619" s="508"/>
      <c r="KVS619" s="508"/>
      <c r="KVT619" s="508"/>
      <c r="KVU619" s="508"/>
      <c r="KVV619" s="508"/>
      <c r="KVW619" s="508"/>
      <c r="KVX619" s="508"/>
      <c r="KVY619" s="508"/>
      <c r="KVZ619" s="508"/>
      <c r="KWA619" s="508"/>
      <c r="KWB619" s="508"/>
      <c r="KWC619" s="508"/>
      <c r="KWD619" s="508"/>
      <c r="KWE619" s="508"/>
      <c r="KWF619" s="508"/>
      <c r="KWG619" s="508"/>
      <c r="KWH619" s="508"/>
      <c r="KWI619" s="508"/>
      <c r="KWJ619" s="508"/>
      <c r="KWK619" s="508"/>
      <c r="KWL619" s="508"/>
      <c r="KWM619" s="508"/>
      <c r="KWN619" s="508"/>
      <c r="KWO619" s="508"/>
      <c r="KWP619" s="508"/>
      <c r="KWQ619" s="508"/>
      <c r="KWR619" s="508"/>
      <c r="KWS619" s="508"/>
      <c r="KWT619" s="508"/>
      <c r="KWU619" s="508"/>
      <c r="KWV619" s="508"/>
      <c r="KWW619" s="508"/>
      <c r="KWX619" s="508"/>
      <c r="KWY619" s="508"/>
      <c r="KWZ619" s="508"/>
      <c r="KXA619" s="508"/>
      <c r="KXB619" s="508"/>
      <c r="KXC619" s="508"/>
      <c r="KXD619" s="508"/>
      <c r="KXE619" s="508"/>
      <c r="KXF619" s="508"/>
      <c r="KXG619" s="508"/>
      <c r="KXH619" s="508"/>
      <c r="KXI619" s="508"/>
      <c r="KXJ619" s="508"/>
      <c r="KXK619" s="508"/>
      <c r="KXL619" s="508"/>
      <c r="KXM619" s="508"/>
      <c r="KXN619" s="508"/>
      <c r="KXO619" s="508"/>
      <c r="KXP619" s="508"/>
      <c r="KXQ619" s="508"/>
      <c r="KXR619" s="508"/>
      <c r="KXS619" s="508"/>
      <c r="KXT619" s="508"/>
      <c r="KXU619" s="508"/>
      <c r="KXV619" s="508"/>
      <c r="KXW619" s="508"/>
      <c r="KXX619" s="508"/>
      <c r="KXY619" s="508"/>
      <c r="KXZ619" s="508"/>
      <c r="KYA619" s="508"/>
      <c r="KYB619" s="508"/>
      <c r="KYC619" s="508"/>
      <c r="KYD619" s="508"/>
      <c r="KYE619" s="508"/>
      <c r="KYF619" s="508"/>
      <c r="KYG619" s="508"/>
      <c r="KYH619" s="508"/>
      <c r="KYI619" s="508"/>
      <c r="KYJ619" s="508"/>
      <c r="KYK619" s="508"/>
      <c r="KYL619" s="508"/>
      <c r="KYM619" s="508"/>
      <c r="KYN619" s="508"/>
      <c r="KYO619" s="508"/>
      <c r="KYP619" s="508"/>
      <c r="KYQ619" s="508"/>
      <c r="KYR619" s="508"/>
      <c r="KYS619" s="508"/>
      <c r="KYT619" s="508"/>
      <c r="KYU619" s="508"/>
      <c r="KYV619" s="508"/>
      <c r="KYW619" s="508"/>
      <c r="KYX619" s="508"/>
      <c r="KYY619" s="508"/>
      <c r="KYZ619" s="508"/>
      <c r="KZA619" s="508"/>
      <c r="KZB619" s="508"/>
      <c r="KZC619" s="508"/>
      <c r="KZD619" s="508"/>
      <c r="KZE619" s="508"/>
      <c r="KZF619" s="508"/>
      <c r="KZG619" s="508"/>
      <c r="KZH619" s="508"/>
      <c r="KZI619" s="508"/>
      <c r="KZJ619" s="508"/>
      <c r="KZK619" s="508"/>
      <c r="KZL619" s="508"/>
      <c r="KZM619" s="508"/>
      <c r="KZN619" s="508"/>
      <c r="KZO619" s="508"/>
      <c r="KZP619" s="508"/>
      <c r="KZQ619" s="508"/>
      <c r="KZR619" s="508"/>
      <c r="KZS619" s="508"/>
      <c r="KZT619" s="508"/>
      <c r="KZU619" s="508"/>
      <c r="KZV619" s="508"/>
      <c r="KZW619" s="508"/>
      <c r="KZX619" s="508"/>
      <c r="KZY619" s="508"/>
      <c r="KZZ619" s="508"/>
      <c r="LAA619" s="508"/>
      <c r="LAB619" s="508"/>
      <c r="LAC619" s="508"/>
      <c r="LAD619" s="508"/>
      <c r="LAE619" s="508"/>
      <c r="LAF619" s="508"/>
      <c r="LAG619" s="508"/>
      <c r="LAH619" s="508"/>
      <c r="LAI619" s="508"/>
      <c r="LAJ619" s="508"/>
      <c r="LAK619" s="508"/>
      <c r="LAL619" s="508"/>
      <c r="LAM619" s="508"/>
      <c r="LAN619" s="508"/>
      <c r="LAO619" s="508"/>
      <c r="LAP619" s="508"/>
      <c r="LAQ619" s="508"/>
      <c r="LAR619" s="508"/>
      <c r="LAS619" s="508"/>
      <c r="LAT619" s="508"/>
      <c r="LAU619" s="508"/>
      <c r="LAV619" s="508"/>
      <c r="LAW619" s="508"/>
      <c r="LAX619" s="508"/>
      <c r="LAY619" s="508"/>
      <c r="LAZ619" s="508"/>
      <c r="LBA619" s="508"/>
      <c r="LBB619" s="508"/>
      <c r="LBC619" s="508"/>
      <c r="LBD619" s="508"/>
      <c r="LBE619" s="508"/>
      <c r="LBF619" s="508"/>
      <c r="LBG619" s="508"/>
      <c r="LBH619" s="508"/>
      <c r="LBI619" s="508"/>
      <c r="LBJ619" s="508"/>
      <c r="LBK619" s="508"/>
      <c r="LBL619" s="508"/>
      <c r="LBM619" s="508"/>
      <c r="LBN619" s="508"/>
      <c r="LBO619" s="508"/>
      <c r="LBP619" s="508"/>
      <c r="LBQ619" s="508"/>
      <c r="LBR619" s="508"/>
      <c r="LBS619" s="508"/>
      <c r="LBT619" s="508"/>
      <c r="LBU619" s="508"/>
      <c r="LBV619" s="508"/>
      <c r="LBW619" s="508"/>
      <c r="LBX619" s="508"/>
      <c r="LBY619" s="508"/>
      <c r="LBZ619" s="508"/>
      <c r="LCA619" s="508"/>
      <c r="LCB619" s="508"/>
      <c r="LCC619" s="508"/>
      <c r="LCD619" s="508"/>
      <c r="LCE619" s="508"/>
      <c r="LCF619" s="508"/>
      <c r="LCG619" s="508"/>
      <c r="LCH619" s="508"/>
      <c r="LCI619" s="508"/>
      <c r="LCJ619" s="508"/>
      <c r="LCK619" s="508"/>
      <c r="LCL619" s="508"/>
      <c r="LCM619" s="508"/>
      <c r="LCN619" s="508"/>
      <c r="LCO619" s="508"/>
      <c r="LCP619" s="508"/>
      <c r="LCQ619" s="508"/>
      <c r="LCR619" s="508"/>
      <c r="LCS619" s="508"/>
      <c r="LCT619" s="508"/>
      <c r="LCU619" s="508"/>
      <c r="LCV619" s="508"/>
      <c r="LCW619" s="508"/>
      <c r="LCX619" s="508"/>
      <c r="LCY619" s="508"/>
      <c r="LCZ619" s="508"/>
      <c r="LDA619" s="508"/>
      <c r="LDB619" s="508"/>
      <c r="LDC619" s="508"/>
      <c r="LDD619" s="508"/>
      <c r="LDE619" s="508"/>
      <c r="LDF619" s="508"/>
      <c r="LDG619" s="508"/>
      <c r="LDH619" s="508"/>
      <c r="LDI619" s="508"/>
      <c r="LDJ619" s="508"/>
      <c r="LDK619" s="508"/>
      <c r="LDL619" s="508"/>
      <c r="LDM619" s="508"/>
      <c r="LDN619" s="508"/>
      <c r="LDO619" s="508"/>
      <c r="LDP619" s="508"/>
      <c r="LDQ619" s="508"/>
      <c r="LDR619" s="508"/>
      <c r="LDS619" s="508"/>
      <c r="LDT619" s="508"/>
      <c r="LDU619" s="508"/>
      <c r="LDV619" s="508"/>
      <c r="LDW619" s="508"/>
      <c r="LDX619" s="508"/>
      <c r="LDY619" s="508"/>
      <c r="LDZ619" s="508"/>
      <c r="LEA619" s="508"/>
      <c r="LEB619" s="508"/>
      <c r="LEC619" s="508"/>
      <c r="LED619" s="508"/>
      <c r="LEE619" s="508"/>
      <c r="LEF619" s="508"/>
      <c r="LEG619" s="508"/>
      <c r="LEH619" s="508"/>
      <c r="LEI619" s="508"/>
      <c r="LEJ619" s="508"/>
      <c r="LEK619" s="508"/>
      <c r="LEL619" s="508"/>
      <c r="LEM619" s="508"/>
      <c r="LEN619" s="508"/>
      <c r="LEO619" s="508"/>
      <c r="LEP619" s="508"/>
      <c r="LEQ619" s="508"/>
      <c r="LER619" s="508"/>
      <c r="LES619" s="508"/>
      <c r="LET619" s="508"/>
      <c r="LEU619" s="508"/>
      <c r="LEV619" s="508"/>
      <c r="LEW619" s="508"/>
      <c r="LEX619" s="508"/>
      <c r="LEY619" s="508"/>
      <c r="LEZ619" s="508"/>
      <c r="LFA619" s="508"/>
      <c r="LFB619" s="508"/>
      <c r="LFC619" s="508"/>
      <c r="LFD619" s="508"/>
      <c r="LFE619" s="508"/>
      <c r="LFF619" s="508"/>
      <c r="LFG619" s="508"/>
      <c r="LFH619" s="508"/>
      <c r="LFI619" s="508"/>
      <c r="LFJ619" s="508"/>
      <c r="LFK619" s="508"/>
      <c r="LFL619" s="508"/>
      <c r="LFM619" s="508"/>
      <c r="LFN619" s="508"/>
      <c r="LFO619" s="508"/>
      <c r="LFP619" s="508"/>
      <c r="LFQ619" s="508"/>
      <c r="LFR619" s="508"/>
      <c r="LFS619" s="508"/>
      <c r="LFT619" s="508"/>
      <c r="LFU619" s="508"/>
      <c r="LFV619" s="508"/>
      <c r="LFW619" s="508"/>
      <c r="LFX619" s="508"/>
      <c r="LFY619" s="508"/>
      <c r="LFZ619" s="508"/>
      <c r="LGA619" s="508"/>
      <c r="LGB619" s="508"/>
      <c r="LGC619" s="508"/>
      <c r="LGD619" s="508"/>
      <c r="LGE619" s="508"/>
      <c r="LGF619" s="508"/>
      <c r="LGG619" s="508"/>
      <c r="LGH619" s="508"/>
      <c r="LGI619" s="508"/>
      <c r="LGJ619" s="508"/>
      <c r="LGK619" s="508"/>
      <c r="LGL619" s="508"/>
      <c r="LGM619" s="508"/>
      <c r="LGN619" s="508"/>
      <c r="LGO619" s="508"/>
      <c r="LGP619" s="508"/>
      <c r="LGQ619" s="508"/>
      <c r="LGR619" s="508"/>
      <c r="LGS619" s="508"/>
      <c r="LGT619" s="508"/>
      <c r="LGU619" s="508"/>
      <c r="LGV619" s="508"/>
      <c r="LGW619" s="508"/>
      <c r="LGX619" s="508"/>
      <c r="LGY619" s="508"/>
      <c r="LGZ619" s="508"/>
      <c r="LHA619" s="508"/>
      <c r="LHB619" s="508"/>
      <c r="LHC619" s="508"/>
      <c r="LHD619" s="508"/>
      <c r="LHE619" s="508"/>
      <c r="LHF619" s="508"/>
      <c r="LHG619" s="508"/>
      <c r="LHH619" s="508"/>
      <c r="LHI619" s="508"/>
      <c r="LHJ619" s="508"/>
      <c r="LHK619" s="508"/>
      <c r="LHL619" s="508"/>
      <c r="LHM619" s="508"/>
      <c r="LHN619" s="508"/>
      <c r="LHO619" s="508"/>
      <c r="LHP619" s="508"/>
      <c r="LHQ619" s="508"/>
      <c r="LHR619" s="508"/>
      <c r="LHS619" s="508"/>
      <c r="LHT619" s="508"/>
      <c r="LHU619" s="508"/>
      <c r="LHV619" s="508"/>
      <c r="LHW619" s="508"/>
      <c r="LHX619" s="508"/>
      <c r="LHY619" s="508"/>
      <c r="LHZ619" s="508"/>
      <c r="LIA619" s="508"/>
      <c r="LIB619" s="508"/>
      <c r="LIC619" s="508"/>
      <c r="LID619" s="508"/>
      <c r="LIE619" s="508"/>
      <c r="LIF619" s="508"/>
      <c r="LIG619" s="508"/>
      <c r="LIH619" s="508"/>
      <c r="LII619" s="508"/>
      <c r="LIJ619" s="508"/>
      <c r="LIK619" s="508"/>
      <c r="LIL619" s="508"/>
      <c r="LIM619" s="508"/>
      <c r="LIN619" s="508"/>
      <c r="LIO619" s="508"/>
      <c r="LIP619" s="508"/>
      <c r="LIQ619" s="508"/>
      <c r="LIR619" s="508"/>
      <c r="LIS619" s="508"/>
      <c r="LIT619" s="508"/>
      <c r="LIU619" s="508"/>
      <c r="LIV619" s="508"/>
      <c r="LIW619" s="508"/>
      <c r="LIX619" s="508"/>
      <c r="LIY619" s="508"/>
      <c r="LIZ619" s="508"/>
      <c r="LJA619" s="508"/>
      <c r="LJB619" s="508"/>
      <c r="LJC619" s="508"/>
      <c r="LJD619" s="508"/>
      <c r="LJE619" s="508"/>
      <c r="LJF619" s="508"/>
      <c r="LJG619" s="508"/>
      <c r="LJH619" s="508"/>
      <c r="LJI619" s="508"/>
      <c r="LJJ619" s="508"/>
      <c r="LJK619" s="508"/>
      <c r="LJL619" s="508"/>
      <c r="LJM619" s="508"/>
      <c r="LJN619" s="508"/>
      <c r="LJO619" s="508"/>
      <c r="LJP619" s="508"/>
      <c r="LJQ619" s="508"/>
      <c r="LJR619" s="508"/>
      <c r="LJS619" s="508"/>
      <c r="LJT619" s="508"/>
      <c r="LJU619" s="508"/>
      <c r="LJV619" s="508"/>
      <c r="LJW619" s="508"/>
      <c r="LJX619" s="508"/>
      <c r="LJY619" s="508"/>
      <c r="LJZ619" s="508"/>
      <c r="LKA619" s="508"/>
      <c r="LKB619" s="508"/>
      <c r="LKC619" s="508"/>
      <c r="LKD619" s="508"/>
      <c r="LKE619" s="508"/>
      <c r="LKF619" s="508"/>
      <c r="LKG619" s="508"/>
      <c r="LKH619" s="508"/>
      <c r="LKI619" s="508"/>
      <c r="LKJ619" s="508"/>
      <c r="LKK619" s="508"/>
      <c r="LKL619" s="508"/>
      <c r="LKM619" s="508"/>
      <c r="LKN619" s="508"/>
      <c r="LKO619" s="508"/>
      <c r="LKP619" s="508"/>
      <c r="LKQ619" s="508"/>
      <c r="LKR619" s="508"/>
      <c r="LKS619" s="508"/>
      <c r="LKT619" s="508"/>
      <c r="LKU619" s="508"/>
      <c r="LKV619" s="508"/>
      <c r="LKW619" s="508"/>
      <c r="LKX619" s="508"/>
      <c r="LKY619" s="508"/>
      <c r="LKZ619" s="508"/>
      <c r="LLA619" s="508"/>
      <c r="LLB619" s="508"/>
      <c r="LLC619" s="508"/>
      <c r="LLD619" s="508"/>
      <c r="LLE619" s="508"/>
      <c r="LLF619" s="508"/>
      <c r="LLG619" s="508"/>
      <c r="LLH619" s="508"/>
      <c r="LLI619" s="508"/>
      <c r="LLJ619" s="508"/>
      <c r="LLK619" s="508"/>
      <c r="LLL619" s="508"/>
      <c r="LLM619" s="508"/>
      <c r="LLN619" s="508"/>
      <c r="LLO619" s="508"/>
      <c r="LLP619" s="508"/>
      <c r="LLQ619" s="508"/>
      <c r="LLR619" s="508"/>
      <c r="LLS619" s="508"/>
      <c r="LLT619" s="508"/>
      <c r="LLU619" s="508"/>
      <c r="LLV619" s="508"/>
      <c r="LLW619" s="508"/>
      <c r="LLX619" s="508"/>
      <c r="LLY619" s="508"/>
      <c r="LLZ619" s="508"/>
      <c r="LMA619" s="508"/>
      <c r="LMB619" s="508"/>
      <c r="LMC619" s="508"/>
      <c r="LMD619" s="508"/>
      <c r="LME619" s="508"/>
      <c r="LMF619" s="508"/>
      <c r="LMG619" s="508"/>
      <c r="LMH619" s="508"/>
      <c r="LMI619" s="508"/>
      <c r="LMJ619" s="508"/>
      <c r="LMK619" s="508"/>
      <c r="LML619" s="508"/>
      <c r="LMM619" s="508"/>
      <c r="LMN619" s="508"/>
      <c r="LMO619" s="508"/>
      <c r="LMP619" s="508"/>
      <c r="LMQ619" s="508"/>
      <c r="LMR619" s="508"/>
      <c r="LMS619" s="508"/>
      <c r="LMT619" s="508"/>
      <c r="LMU619" s="508"/>
      <c r="LMV619" s="508"/>
      <c r="LMW619" s="508"/>
      <c r="LMX619" s="508"/>
      <c r="LMY619" s="508"/>
      <c r="LMZ619" s="508"/>
      <c r="LNA619" s="508"/>
      <c r="LNB619" s="508"/>
      <c r="LNC619" s="508"/>
      <c r="LND619" s="508"/>
      <c r="LNE619" s="508"/>
      <c r="LNF619" s="508"/>
      <c r="LNG619" s="508"/>
      <c r="LNH619" s="508"/>
      <c r="LNI619" s="508"/>
      <c r="LNJ619" s="508"/>
      <c r="LNK619" s="508"/>
      <c r="LNL619" s="508"/>
      <c r="LNM619" s="508"/>
      <c r="LNN619" s="508"/>
      <c r="LNO619" s="508"/>
      <c r="LNP619" s="508"/>
      <c r="LNQ619" s="508"/>
      <c r="LNR619" s="508"/>
      <c r="LNS619" s="508"/>
      <c r="LNT619" s="508"/>
      <c r="LNU619" s="508"/>
      <c r="LNV619" s="508"/>
      <c r="LNW619" s="508"/>
      <c r="LNX619" s="508"/>
      <c r="LNY619" s="508"/>
      <c r="LNZ619" s="508"/>
      <c r="LOA619" s="508"/>
      <c r="LOB619" s="508"/>
      <c r="LOC619" s="508"/>
      <c r="LOD619" s="508"/>
      <c r="LOE619" s="508"/>
      <c r="LOF619" s="508"/>
      <c r="LOG619" s="508"/>
      <c r="LOH619" s="508"/>
      <c r="LOI619" s="508"/>
      <c r="LOJ619" s="508"/>
      <c r="LOK619" s="508"/>
      <c r="LOL619" s="508"/>
      <c r="LOM619" s="508"/>
      <c r="LON619" s="508"/>
      <c r="LOO619" s="508"/>
      <c r="LOP619" s="508"/>
      <c r="LOQ619" s="508"/>
      <c r="LOR619" s="508"/>
      <c r="LOS619" s="508"/>
      <c r="LOT619" s="508"/>
      <c r="LOU619" s="508"/>
      <c r="LOV619" s="508"/>
      <c r="LOW619" s="508"/>
      <c r="LOX619" s="508"/>
      <c r="LOY619" s="508"/>
      <c r="LOZ619" s="508"/>
      <c r="LPA619" s="508"/>
      <c r="LPB619" s="508"/>
      <c r="LPC619" s="508"/>
      <c r="LPD619" s="508"/>
      <c r="LPE619" s="508"/>
      <c r="LPF619" s="508"/>
      <c r="LPG619" s="508"/>
      <c r="LPH619" s="508"/>
      <c r="LPI619" s="508"/>
      <c r="LPJ619" s="508"/>
      <c r="LPK619" s="508"/>
      <c r="LPL619" s="508"/>
      <c r="LPM619" s="508"/>
      <c r="LPN619" s="508"/>
      <c r="LPO619" s="508"/>
      <c r="LPP619" s="508"/>
      <c r="LPQ619" s="508"/>
      <c r="LPR619" s="508"/>
      <c r="LPS619" s="508"/>
      <c r="LPT619" s="508"/>
      <c r="LPU619" s="508"/>
      <c r="LPV619" s="508"/>
      <c r="LPW619" s="508"/>
      <c r="LPX619" s="508"/>
      <c r="LPY619" s="508"/>
      <c r="LPZ619" s="508"/>
      <c r="LQA619" s="508"/>
      <c r="LQB619" s="508"/>
      <c r="LQC619" s="508"/>
      <c r="LQD619" s="508"/>
      <c r="LQE619" s="508"/>
      <c r="LQF619" s="508"/>
      <c r="LQG619" s="508"/>
      <c r="LQH619" s="508"/>
      <c r="LQI619" s="508"/>
      <c r="LQJ619" s="508"/>
      <c r="LQK619" s="508"/>
      <c r="LQL619" s="508"/>
      <c r="LQM619" s="508"/>
      <c r="LQN619" s="508"/>
      <c r="LQO619" s="508"/>
      <c r="LQP619" s="508"/>
      <c r="LQQ619" s="508"/>
      <c r="LQR619" s="508"/>
      <c r="LQS619" s="508"/>
      <c r="LQT619" s="508"/>
      <c r="LQU619" s="508"/>
      <c r="LQV619" s="508"/>
      <c r="LQW619" s="508"/>
      <c r="LQX619" s="508"/>
      <c r="LQY619" s="508"/>
      <c r="LQZ619" s="508"/>
      <c r="LRA619" s="508"/>
      <c r="LRB619" s="508"/>
      <c r="LRC619" s="508"/>
      <c r="LRD619" s="508"/>
      <c r="LRE619" s="508"/>
      <c r="LRF619" s="508"/>
      <c r="LRG619" s="508"/>
      <c r="LRH619" s="508"/>
      <c r="LRI619" s="508"/>
      <c r="LRJ619" s="508"/>
      <c r="LRK619" s="508"/>
      <c r="LRL619" s="508"/>
      <c r="LRM619" s="508"/>
      <c r="LRN619" s="508"/>
      <c r="LRO619" s="508"/>
      <c r="LRP619" s="508"/>
      <c r="LRQ619" s="508"/>
      <c r="LRR619" s="508"/>
      <c r="LRS619" s="508"/>
      <c r="LRT619" s="508"/>
      <c r="LRU619" s="508"/>
      <c r="LRV619" s="508"/>
      <c r="LRW619" s="508"/>
      <c r="LRX619" s="508"/>
      <c r="LRY619" s="508"/>
      <c r="LRZ619" s="508"/>
      <c r="LSA619" s="508"/>
      <c r="LSB619" s="508"/>
      <c r="LSC619" s="508"/>
      <c r="LSD619" s="508"/>
      <c r="LSE619" s="508"/>
      <c r="LSF619" s="508"/>
      <c r="LSG619" s="508"/>
      <c r="LSH619" s="508"/>
      <c r="LSI619" s="508"/>
      <c r="LSJ619" s="508"/>
      <c r="LSK619" s="508"/>
      <c r="LSL619" s="508"/>
      <c r="LSM619" s="508"/>
      <c r="LSN619" s="508"/>
      <c r="LSO619" s="508"/>
      <c r="LSP619" s="508"/>
      <c r="LSQ619" s="508"/>
      <c r="LSR619" s="508"/>
      <c r="LSS619" s="508"/>
      <c r="LST619" s="508"/>
      <c r="LSU619" s="508"/>
      <c r="LSV619" s="508"/>
      <c r="LSW619" s="508"/>
      <c r="LSX619" s="508"/>
      <c r="LSY619" s="508"/>
      <c r="LSZ619" s="508"/>
      <c r="LTA619" s="508"/>
      <c r="LTB619" s="508"/>
      <c r="LTC619" s="508"/>
      <c r="LTD619" s="508"/>
      <c r="LTE619" s="508"/>
      <c r="LTF619" s="508"/>
      <c r="LTG619" s="508"/>
      <c r="LTH619" s="508"/>
      <c r="LTI619" s="508"/>
      <c r="LTJ619" s="508"/>
      <c r="LTK619" s="508"/>
      <c r="LTL619" s="508"/>
      <c r="LTM619" s="508"/>
      <c r="LTN619" s="508"/>
      <c r="LTO619" s="508"/>
      <c r="LTP619" s="508"/>
      <c r="LTQ619" s="508"/>
      <c r="LTR619" s="508"/>
      <c r="LTS619" s="508"/>
      <c r="LTT619" s="508"/>
      <c r="LTU619" s="508"/>
      <c r="LTV619" s="508"/>
      <c r="LTW619" s="508"/>
      <c r="LTX619" s="508"/>
      <c r="LTY619" s="508"/>
      <c r="LTZ619" s="508"/>
      <c r="LUA619" s="508"/>
      <c r="LUB619" s="508"/>
      <c r="LUC619" s="508"/>
      <c r="LUD619" s="508"/>
      <c r="LUE619" s="508"/>
      <c r="LUF619" s="508"/>
      <c r="LUG619" s="508"/>
      <c r="LUH619" s="508"/>
      <c r="LUI619" s="508"/>
      <c r="LUJ619" s="508"/>
      <c r="LUK619" s="508"/>
      <c r="LUL619" s="508"/>
      <c r="LUM619" s="508"/>
      <c r="LUN619" s="508"/>
      <c r="LUO619" s="508"/>
      <c r="LUP619" s="508"/>
      <c r="LUQ619" s="508"/>
      <c r="LUR619" s="508"/>
      <c r="LUS619" s="508"/>
      <c r="LUT619" s="508"/>
      <c r="LUU619" s="508"/>
      <c r="LUV619" s="508"/>
      <c r="LUW619" s="508"/>
      <c r="LUX619" s="508"/>
      <c r="LUY619" s="508"/>
      <c r="LUZ619" s="508"/>
      <c r="LVA619" s="508"/>
      <c r="LVB619" s="508"/>
      <c r="LVC619" s="508"/>
      <c r="LVD619" s="508"/>
      <c r="LVE619" s="508"/>
      <c r="LVF619" s="508"/>
      <c r="LVG619" s="508"/>
      <c r="LVH619" s="508"/>
      <c r="LVI619" s="508"/>
      <c r="LVJ619" s="508"/>
      <c r="LVK619" s="508"/>
      <c r="LVL619" s="508"/>
      <c r="LVM619" s="508"/>
      <c r="LVN619" s="508"/>
      <c r="LVO619" s="508"/>
      <c r="LVP619" s="508"/>
      <c r="LVQ619" s="508"/>
      <c r="LVR619" s="508"/>
      <c r="LVS619" s="508"/>
      <c r="LVT619" s="508"/>
      <c r="LVU619" s="508"/>
      <c r="LVV619" s="508"/>
      <c r="LVW619" s="508"/>
      <c r="LVX619" s="508"/>
      <c r="LVY619" s="508"/>
      <c r="LVZ619" s="508"/>
      <c r="LWA619" s="508"/>
      <c r="LWB619" s="508"/>
      <c r="LWC619" s="508"/>
      <c r="LWD619" s="508"/>
      <c r="LWE619" s="508"/>
      <c r="LWF619" s="508"/>
      <c r="LWG619" s="508"/>
      <c r="LWH619" s="508"/>
      <c r="LWI619" s="508"/>
      <c r="LWJ619" s="508"/>
      <c r="LWK619" s="508"/>
      <c r="LWL619" s="508"/>
      <c r="LWM619" s="508"/>
      <c r="LWN619" s="508"/>
      <c r="LWO619" s="508"/>
      <c r="LWP619" s="508"/>
      <c r="LWQ619" s="508"/>
      <c r="LWR619" s="508"/>
      <c r="LWS619" s="508"/>
      <c r="LWT619" s="508"/>
      <c r="LWU619" s="508"/>
      <c r="LWV619" s="508"/>
      <c r="LWW619" s="508"/>
      <c r="LWX619" s="508"/>
      <c r="LWY619" s="508"/>
      <c r="LWZ619" s="508"/>
      <c r="LXA619" s="508"/>
      <c r="LXB619" s="508"/>
      <c r="LXC619" s="508"/>
      <c r="LXD619" s="508"/>
      <c r="LXE619" s="508"/>
      <c r="LXF619" s="508"/>
      <c r="LXG619" s="508"/>
      <c r="LXH619" s="508"/>
      <c r="LXI619" s="508"/>
      <c r="LXJ619" s="508"/>
      <c r="LXK619" s="508"/>
      <c r="LXL619" s="508"/>
      <c r="LXM619" s="508"/>
      <c r="LXN619" s="508"/>
      <c r="LXO619" s="508"/>
      <c r="LXP619" s="508"/>
      <c r="LXQ619" s="508"/>
      <c r="LXR619" s="508"/>
      <c r="LXS619" s="508"/>
      <c r="LXT619" s="508"/>
      <c r="LXU619" s="508"/>
      <c r="LXV619" s="508"/>
      <c r="LXW619" s="508"/>
      <c r="LXX619" s="508"/>
      <c r="LXY619" s="508"/>
      <c r="LXZ619" s="508"/>
      <c r="LYA619" s="508"/>
      <c r="LYB619" s="508"/>
      <c r="LYC619" s="508"/>
      <c r="LYD619" s="508"/>
      <c r="LYE619" s="508"/>
      <c r="LYF619" s="508"/>
      <c r="LYG619" s="508"/>
      <c r="LYH619" s="508"/>
      <c r="LYI619" s="508"/>
      <c r="LYJ619" s="508"/>
      <c r="LYK619" s="508"/>
      <c r="LYL619" s="508"/>
      <c r="LYM619" s="508"/>
      <c r="LYN619" s="508"/>
      <c r="LYO619" s="508"/>
      <c r="LYP619" s="508"/>
      <c r="LYQ619" s="508"/>
      <c r="LYR619" s="508"/>
      <c r="LYS619" s="508"/>
      <c r="LYT619" s="508"/>
      <c r="LYU619" s="508"/>
      <c r="LYV619" s="508"/>
      <c r="LYW619" s="508"/>
      <c r="LYX619" s="508"/>
      <c r="LYY619" s="508"/>
      <c r="LYZ619" s="508"/>
      <c r="LZA619" s="508"/>
      <c r="LZB619" s="508"/>
      <c r="LZC619" s="508"/>
      <c r="LZD619" s="508"/>
      <c r="LZE619" s="508"/>
      <c r="LZF619" s="508"/>
      <c r="LZG619" s="508"/>
      <c r="LZH619" s="508"/>
      <c r="LZI619" s="508"/>
      <c r="LZJ619" s="508"/>
      <c r="LZK619" s="508"/>
      <c r="LZL619" s="508"/>
      <c r="LZM619" s="508"/>
      <c r="LZN619" s="508"/>
      <c r="LZO619" s="508"/>
      <c r="LZP619" s="508"/>
      <c r="LZQ619" s="508"/>
      <c r="LZR619" s="508"/>
      <c r="LZS619" s="508"/>
      <c r="LZT619" s="508"/>
      <c r="LZU619" s="508"/>
      <c r="LZV619" s="508"/>
      <c r="LZW619" s="508"/>
      <c r="LZX619" s="508"/>
      <c r="LZY619" s="508"/>
      <c r="LZZ619" s="508"/>
      <c r="MAA619" s="508"/>
      <c r="MAB619" s="508"/>
      <c r="MAC619" s="508"/>
      <c r="MAD619" s="508"/>
      <c r="MAE619" s="508"/>
      <c r="MAF619" s="508"/>
      <c r="MAG619" s="508"/>
      <c r="MAH619" s="508"/>
      <c r="MAI619" s="508"/>
      <c r="MAJ619" s="508"/>
      <c r="MAK619" s="508"/>
      <c r="MAL619" s="508"/>
      <c r="MAM619" s="508"/>
      <c r="MAN619" s="508"/>
      <c r="MAO619" s="508"/>
      <c r="MAP619" s="508"/>
      <c r="MAQ619" s="508"/>
      <c r="MAR619" s="508"/>
      <c r="MAS619" s="508"/>
      <c r="MAT619" s="508"/>
      <c r="MAU619" s="508"/>
      <c r="MAV619" s="508"/>
      <c r="MAW619" s="508"/>
      <c r="MAX619" s="508"/>
      <c r="MAY619" s="508"/>
      <c r="MAZ619" s="508"/>
      <c r="MBA619" s="508"/>
      <c r="MBB619" s="508"/>
      <c r="MBC619" s="508"/>
      <c r="MBD619" s="508"/>
      <c r="MBE619" s="508"/>
      <c r="MBF619" s="508"/>
      <c r="MBG619" s="508"/>
      <c r="MBH619" s="508"/>
      <c r="MBI619" s="508"/>
      <c r="MBJ619" s="508"/>
      <c r="MBK619" s="508"/>
      <c r="MBL619" s="508"/>
      <c r="MBM619" s="508"/>
      <c r="MBN619" s="508"/>
      <c r="MBO619" s="508"/>
      <c r="MBP619" s="508"/>
      <c r="MBQ619" s="508"/>
      <c r="MBR619" s="508"/>
      <c r="MBS619" s="508"/>
      <c r="MBT619" s="508"/>
      <c r="MBU619" s="508"/>
      <c r="MBV619" s="508"/>
      <c r="MBW619" s="508"/>
      <c r="MBX619" s="508"/>
      <c r="MBY619" s="508"/>
      <c r="MBZ619" s="508"/>
      <c r="MCA619" s="508"/>
      <c r="MCB619" s="508"/>
      <c r="MCC619" s="508"/>
      <c r="MCD619" s="508"/>
      <c r="MCE619" s="508"/>
      <c r="MCF619" s="508"/>
      <c r="MCG619" s="508"/>
      <c r="MCH619" s="508"/>
      <c r="MCI619" s="508"/>
      <c r="MCJ619" s="508"/>
      <c r="MCK619" s="508"/>
      <c r="MCL619" s="508"/>
      <c r="MCM619" s="508"/>
      <c r="MCN619" s="508"/>
      <c r="MCO619" s="508"/>
      <c r="MCP619" s="508"/>
      <c r="MCQ619" s="508"/>
      <c r="MCR619" s="508"/>
      <c r="MCS619" s="508"/>
      <c r="MCT619" s="508"/>
      <c r="MCU619" s="508"/>
      <c r="MCV619" s="508"/>
      <c r="MCW619" s="508"/>
      <c r="MCX619" s="508"/>
      <c r="MCY619" s="508"/>
      <c r="MCZ619" s="508"/>
      <c r="MDA619" s="508"/>
      <c r="MDB619" s="508"/>
      <c r="MDC619" s="508"/>
      <c r="MDD619" s="508"/>
      <c r="MDE619" s="508"/>
      <c r="MDF619" s="508"/>
      <c r="MDG619" s="508"/>
      <c r="MDH619" s="508"/>
      <c r="MDI619" s="508"/>
      <c r="MDJ619" s="508"/>
      <c r="MDK619" s="508"/>
      <c r="MDL619" s="508"/>
      <c r="MDM619" s="508"/>
      <c r="MDN619" s="508"/>
      <c r="MDO619" s="508"/>
      <c r="MDP619" s="508"/>
      <c r="MDQ619" s="508"/>
      <c r="MDR619" s="508"/>
      <c r="MDS619" s="508"/>
      <c r="MDT619" s="508"/>
      <c r="MDU619" s="508"/>
      <c r="MDV619" s="508"/>
      <c r="MDW619" s="508"/>
      <c r="MDX619" s="508"/>
      <c r="MDY619" s="508"/>
      <c r="MDZ619" s="508"/>
      <c r="MEA619" s="508"/>
      <c r="MEB619" s="508"/>
      <c r="MEC619" s="508"/>
      <c r="MED619" s="508"/>
      <c r="MEE619" s="508"/>
      <c r="MEF619" s="508"/>
      <c r="MEG619" s="508"/>
      <c r="MEH619" s="508"/>
      <c r="MEI619" s="508"/>
      <c r="MEJ619" s="508"/>
      <c r="MEK619" s="508"/>
      <c r="MEL619" s="508"/>
      <c r="MEM619" s="508"/>
      <c r="MEN619" s="508"/>
      <c r="MEO619" s="508"/>
      <c r="MEP619" s="508"/>
      <c r="MEQ619" s="508"/>
      <c r="MER619" s="508"/>
      <c r="MES619" s="508"/>
      <c r="MET619" s="508"/>
      <c r="MEU619" s="508"/>
      <c r="MEV619" s="508"/>
      <c r="MEW619" s="508"/>
      <c r="MEX619" s="508"/>
      <c r="MEY619" s="508"/>
      <c r="MEZ619" s="508"/>
      <c r="MFA619" s="508"/>
      <c r="MFB619" s="508"/>
      <c r="MFC619" s="508"/>
      <c r="MFD619" s="508"/>
      <c r="MFE619" s="508"/>
      <c r="MFF619" s="508"/>
      <c r="MFG619" s="508"/>
      <c r="MFH619" s="508"/>
      <c r="MFI619" s="508"/>
      <c r="MFJ619" s="508"/>
      <c r="MFK619" s="508"/>
      <c r="MFL619" s="508"/>
      <c r="MFM619" s="508"/>
      <c r="MFN619" s="508"/>
      <c r="MFO619" s="508"/>
      <c r="MFP619" s="508"/>
      <c r="MFQ619" s="508"/>
      <c r="MFR619" s="508"/>
      <c r="MFS619" s="508"/>
      <c r="MFT619" s="508"/>
      <c r="MFU619" s="508"/>
      <c r="MFV619" s="508"/>
      <c r="MFW619" s="508"/>
      <c r="MFX619" s="508"/>
      <c r="MFY619" s="508"/>
      <c r="MFZ619" s="508"/>
      <c r="MGA619" s="508"/>
      <c r="MGB619" s="508"/>
      <c r="MGC619" s="508"/>
      <c r="MGD619" s="508"/>
      <c r="MGE619" s="508"/>
      <c r="MGF619" s="508"/>
      <c r="MGG619" s="508"/>
      <c r="MGH619" s="508"/>
      <c r="MGI619" s="508"/>
      <c r="MGJ619" s="508"/>
      <c r="MGK619" s="508"/>
      <c r="MGL619" s="508"/>
      <c r="MGM619" s="508"/>
      <c r="MGN619" s="508"/>
      <c r="MGO619" s="508"/>
      <c r="MGP619" s="508"/>
      <c r="MGQ619" s="508"/>
      <c r="MGR619" s="508"/>
      <c r="MGS619" s="508"/>
      <c r="MGT619" s="508"/>
      <c r="MGU619" s="508"/>
      <c r="MGV619" s="508"/>
      <c r="MGW619" s="508"/>
      <c r="MGX619" s="508"/>
      <c r="MGY619" s="508"/>
      <c r="MGZ619" s="508"/>
      <c r="MHA619" s="508"/>
      <c r="MHB619" s="508"/>
      <c r="MHC619" s="508"/>
      <c r="MHD619" s="508"/>
      <c r="MHE619" s="508"/>
      <c r="MHF619" s="508"/>
      <c r="MHG619" s="508"/>
      <c r="MHH619" s="508"/>
      <c r="MHI619" s="508"/>
      <c r="MHJ619" s="508"/>
      <c r="MHK619" s="508"/>
      <c r="MHL619" s="508"/>
      <c r="MHM619" s="508"/>
      <c r="MHN619" s="508"/>
      <c r="MHO619" s="508"/>
      <c r="MHP619" s="508"/>
      <c r="MHQ619" s="508"/>
      <c r="MHR619" s="508"/>
      <c r="MHS619" s="508"/>
      <c r="MHT619" s="508"/>
      <c r="MHU619" s="508"/>
      <c r="MHV619" s="508"/>
      <c r="MHW619" s="508"/>
      <c r="MHX619" s="508"/>
      <c r="MHY619" s="508"/>
      <c r="MHZ619" s="508"/>
      <c r="MIA619" s="508"/>
      <c r="MIB619" s="508"/>
      <c r="MIC619" s="508"/>
      <c r="MID619" s="508"/>
      <c r="MIE619" s="508"/>
      <c r="MIF619" s="508"/>
      <c r="MIG619" s="508"/>
      <c r="MIH619" s="508"/>
      <c r="MII619" s="508"/>
      <c r="MIJ619" s="508"/>
      <c r="MIK619" s="508"/>
      <c r="MIL619" s="508"/>
      <c r="MIM619" s="508"/>
      <c r="MIN619" s="508"/>
      <c r="MIO619" s="508"/>
      <c r="MIP619" s="508"/>
      <c r="MIQ619" s="508"/>
      <c r="MIR619" s="508"/>
      <c r="MIS619" s="508"/>
      <c r="MIT619" s="508"/>
      <c r="MIU619" s="508"/>
      <c r="MIV619" s="508"/>
      <c r="MIW619" s="508"/>
      <c r="MIX619" s="508"/>
      <c r="MIY619" s="508"/>
      <c r="MIZ619" s="508"/>
      <c r="MJA619" s="508"/>
      <c r="MJB619" s="508"/>
      <c r="MJC619" s="508"/>
      <c r="MJD619" s="508"/>
      <c r="MJE619" s="508"/>
      <c r="MJF619" s="508"/>
      <c r="MJG619" s="508"/>
      <c r="MJH619" s="508"/>
      <c r="MJI619" s="508"/>
      <c r="MJJ619" s="508"/>
      <c r="MJK619" s="508"/>
      <c r="MJL619" s="508"/>
      <c r="MJM619" s="508"/>
      <c r="MJN619" s="508"/>
      <c r="MJO619" s="508"/>
      <c r="MJP619" s="508"/>
      <c r="MJQ619" s="508"/>
      <c r="MJR619" s="508"/>
      <c r="MJS619" s="508"/>
      <c r="MJT619" s="508"/>
      <c r="MJU619" s="508"/>
      <c r="MJV619" s="508"/>
      <c r="MJW619" s="508"/>
      <c r="MJX619" s="508"/>
      <c r="MJY619" s="508"/>
      <c r="MJZ619" s="508"/>
      <c r="MKA619" s="508"/>
      <c r="MKB619" s="508"/>
      <c r="MKC619" s="508"/>
      <c r="MKD619" s="508"/>
      <c r="MKE619" s="508"/>
      <c r="MKF619" s="508"/>
      <c r="MKG619" s="508"/>
      <c r="MKH619" s="508"/>
      <c r="MKI619" s="508"/>
      <c r="MKJ619" s="508"/>
      <c r="MKK619" s="508"/>
      <c r="MKL619" s="508"/>
      <c r="MKM619" s="508"/>
      <c r="MKN619" s="508"/>
      <c r="MKO619" s="508"/>
      <c r="MKP619" s="508"/>
      <c r="MKQ619" s="508"/>
      <c r="MKR619" s="508"/>
      <c r="MKS619" s="508"/>
      <c r="MKT619" s="508"/>
      <c r="MKU619" s="508"/>
      <c r="MKV619" s="508"/>
      <c r="MKW619" s="508"/>
      <c r="MKX619" s="508"/>
      <c r="MKY619" s="508"/>
      <c r="MKZ619" s="508"/>
      <c r="MLA619" s="508"/>
      <c r="MLB619" s="508"/>
      <c r="MLC619" s="508"/>
      <c r="MLD619" s="508"/>
      <c r="MLE619" s="508"/>
      <c r="MLF619" s="508"/>
      <c r="MLG619" s="508"/>
      <c r="MLH619" s="508"/>
      <c r="MLI619" s="508"/>
      <c r="MLJ619" s="508"/>
      <c r="MLK619" s="508"/>
      <c r="MLL619" s="508"/>
      <c r="MLM619" s="508"/>
      <c r="MLN619" s="508"/>
      <c r="MLO619" s="508"/>
      <c r="MLP619" s="508"/>
      <c r="MLQ619" s="508"/>
      <c r="MLR619" s="508"/>
      <c r="MLS619" s="508"/>
      <c r="MLT619" s="508"/>
      <c r="MLU619" s="508"/>
      <c r="MLV619" s="508"/>
      <c r="MLW619" s="508"/>
      <c r="MLX619" s="508"/>
      <c r="MLY619" s="508"/>
      <c r="MLZ619" s="508"/>
      <c r="MMA619" s="508"/>
      <c r="MMB619" s="508"/>
      <c r="MMC619" s="508"/>
      <c r="MMD619" s="508"/>
      <c r="MME619" s="508"/>
      <c r="MMF619" s="508"/>
      <c r="MMG619" s="508"/>
      <c r="MMH619" s="508"/>
      <c r="MMI619" s="508"/>
      <c r="MMJ619" s="508"/>
      <c r="MMK619" s="508"/>
      <c r="MML619" s="508"/>
      <c r="MMM619" s="508"/>
      <c r="MMN619" s="508"/>
      <c r="MMO619" s="508"/>
      <c r="MMP619" s="508"/>
      <c r="MMQ619" s="508"/>
      <c r="MMR619" s="508"/>
      <c r="MMS619" s="508"/>
      <c r="MMT619" s="508"/>
      <c r="MMU619" s="508"/>
      <c r="MMV619" s="508"/>
      <c r="MMW619" s="508"/>
      <c r="MMX619" s="508"/>
      <c r="MMY619" s="508"/>
      <c r="MMZ619" s="508"/>
      <c r="MNA619" s="508"/>
      <c r="MNB619" s="508"/>
      <c r="MNC619" s="508"/>
      <c r="MND619" s="508"/>
      <c r="MNE619" s="508"/>
      <c r="MNF619" s="508"/>
      <c r="MNG619" s="508"/>
      <c r="MNH619" s="508"/>
      <c r="MNI619" s="508"/>
      <c r="MNJ619" s="508"/>
      <c r="MNK619" s="508"/>
      <c r="MNL619" s="508"/>
      <c r="MNM619" s="508"/>
      <c r="MNN619" s="508"/>
      <c r="MNO619" s="508"/>
      <c r="MNP619" s="508"/>
      <c r="MNQ619" s="508"/>
      <c r="MNR619" s="508"/>
      <c r="MNS619" s="508"/>
      <c r="MNT619" s="508"/>
      <c r="MNU619" s="508"/>
      <c r="MNV619" s="508"/>
      <c r="MNW619" s="508"/>
      <c r="MNX619" s="508"/>
      <c r="MNY619" s="508"/>
      <c r="MNZ619" s="508"/>
      <c r="MOA619" s="508"/>
      <c r="MOB619" s="508"/>
      <c r="MOC619" s="508"/>
      <c r="MOD619" s="508"/>
      <c r="MOE619" s="508"/>
      <c r="MOF619" s="508"/>
      <c r="MOG619" s="508"/>
      <c r="MOH619" s="508"/>
      <c r="MOI619" s="508"/>
      <c r="MOJ619" s="508"/>
      <c r="MOK619" s="508"/>
      <c r="MOL619" s="508"/>
      <c r="MOM619" s="508"/>
      <c r="MON619" s="508"/>
      <c r="MOO619" s="508"/>
      <c r="MOP619" s="508"/>
      <c r="MOQ619" s="508"/>
      <c r="MOR619" s="508"/>
      <c r="MOS619" s="508"/>
      <c r="MOT619" s="508"/>
      <c r="MOU619" s="508"/>
      <c r="MOV619" s="508"/>
      <c r="MOW619" s="508"/>
      <c r="MOX619" s="508"/>
      <c r="MOY619" s="508"/>
      <c r="MOZ619" s="508"/>
      <c r="MPA619" s="508"/>
      <c r="MPB619" s="508"/>
      <c r="MPC619" s="508"/>
      <c r="MPD619" s="508"/>
      <c r="MPE619" s="508"/>
      <c r="MPF619" s="508"/>
      <c r="MPG619" s="508"/>
      <c r="MPH619" s="508"/>
      <c r="MPI619" s="508"/>
      <c r="MPJ619" s="508"/>
      <c r="MPK619" s="508"/>
      <c r="MPL619" s="508"/>
      <c r="MPM619" s="508"/>
      <c r="MPN619" s="508"/>
      <c r="MPO619" s="508"/>
      <c r="MPP619" s="508"/>
      <c r="MPQ619" s="508"/>
      <c r="MPR619" s="508"/>
      <c r="MPS619" s="508"/>
      <c r="MPT619" s="508"/>
      <c r="MPU619" s="508"/>
      <c r="MPV619" s="508"/>
      <c r="MPW619" s="508"/>
      <c r="MPX619" s="508"/>
      <c r="MPY619" s="508"/>
      <c r="MPZ619" s="508"/>
      <c r="MQA619" s="508"/>
      <c r="MQB619" s="508"/>
      <c r="MQC619" s="508"/>
      <c r="MQD619" s="508"/>
      <c r="MQE619" s="508"/>
      <c r="MQF619" s="508"/>
      <c r="MQG619" s="508"/>
      <c r="MQH619" s="508"/>
      <c r="MQI619" s="508"/>
      <c r="MQJ619" s="508"/>
      <c r="MQK619" s="508"/>
      <c r="MQL619" s="508"/>
      <c r="MQM619" s="508"/>
      <c r="MQN619" s="508"/>
      <c r="MQO619" s="508"/>
      <c r="MQP619" s="508"/>
      <c r="MQQ619" s="508"/>
      <c r="MQR619" s="508"/>
      <c r="MQS619" s="508"/>
      <c r="MQT619" s="508"/>
      <c r="MQU619" s="508"/>
      <c r="MQV619" s="508"/>
      <c r="MQW619" s="508"/>
      <c r="MQX619" s="508"/>
      <c r="MQY619" s="508"/>
      <c r="MQZ619" s="508"/>
      <c r="MRA619" s="508"/>
      <c r="MRB619" s="508"/>
      <c r="MRC619" s="508"/>
      <c r="MRD619" s="508"/>
      <c r="MRE619" s="508"/>
      <c r="MRF619" s="508"/>
      <c r="MRG619" s="508"/>
      <c r="MRH619" s="508"/>
      <c r="MRI619" s="508"/>
      <c r="MRJ619" s="508"/>
      <c r="MRK619" s="508"/>
      <c r="MRL619" s="508"/>
      <c r="MRM619" s="508"/>
      <c r="MRN619" s="508"/>
      <c r="MRO619" s="508"/>
      <c r="MRP619" s="508"/>
      <c r="MRQ619" s="508"/>
      <c r="MRR619" s="508"/>
      <c r="MRS619" s="508"/>
      <c r="MRT619" s="508"/>
      <c r="MRU619" s="508"/>
      <c r="MRV619" s="508"/>
      <c r="MRW619" s="508"/>
      <c r="MRX619" s="508"/>
      <c r="MRY619" s="508"/>
      <c r="MRZ619" s="508"/>
      <c r="MSA619" s="508"/>
      <c r="MSB619" s="508"/>
      <c r="MSC619" s="508"/>
      <c r="MSD619" s="508"/>
      <c r="MSE619" s="508"/>
      <c r="MSF619" s="508"/>
      <c r="MSG619" s="508"/>
      <c r="MSH619" s="508"/>
      <c r="MSI619" s="508"/>
      <c r="MSJ619" s="508"/>
      <c r="MSK619" s="508"/>
      <c r="MSL619" s="508"/>
      <c r="MSM619" s="508"/>
      <c r="MSN619" s="508"/>
      <c r="MSO619" s="508"/>
      <c r="MSP619" s="508"/>
      <c r="MSQ619" s="508"/>
      <c r="MSR619" s="508"/>
      <c r="MSS619" s="508"/>
      <c r="MST619" s="508"/>
      <c r="MSU619" s="508"/>
      <c r="MSV619" s="508"/>
      <c r="MSW619" s="508"/>
      <c r="MSX619" s="508"/>
      <c r="MSY619" s="508"/>
      <c r="MSZ619" s="508"/>
      <c r="MTA619" s="508"/>
      <c r="MTB619" s="508"/>
      <c r="MTC619" s="508"/>
      <c r="MTD619" s="508"/>
      <c r="MTE619" s="508"/>
      <c r="MTF619" s="508"/>
      <c r="MTG619" s="508"/>
      <c r="MTH619" s="508"/>
      <c r="MTI619" s="508"/>
      <c r="MTJ619" s="508"/>
      <c r="MTK619" s="508"/>
      <c r="MTL619" s="508"/>
      <c r="MTM619" s="508"/>
      <c r="MTN619" s="508"/>
      <c r="MTO619" s="508"/>
      <c r="MTP619" s="508"/>
      <c r="MTQ619" s="508"/>
      <c r="MTR619" s="508"/>
      <c r="MTS619" s="508"/>
      <c r="MTT619" s="508"/>
      <c r="MTU619" s="508"/>
      <c r="MTV619" s="508"/>
      <c r="MTW619" s="508"/>
      <c r="MTX619" s="508"/>
      <c r="MTY619" s="508"/>
      <c r="MTZ619" s="508"/>
      <c r="MUA619" s="508"/>
      <c r="MUB619" s="508"/>
      <c r="MUC619" s="508"/>
      <c r="MUD619" s="508"/>
      <c r="MUE619" s="508"/>
      <c r="MUF619" s="508"/>
      <c r="MUG619" s="508"/>
      <c r="MUH619" s="508"/>
      <c r="MUI619" s="508"/>
      <c r="MUJ619" s="508"/>
      <c r="MUK619" s="508"/>
      <c r="MUL619" s="508"/>
      <c r="MUM619" s="508"/>
      <c r="MUN619" s="508"/>
      <c r="MUO619" s="508"/>
      <c r="MUP619" s="508"/>
      <c r="MUQ619" s="508"/>
      <c r="MUR619" s="508"/>
      <c r="MUS619" s="508"/>
      <c r="MUT619" s="508"/>
      <c r="MUU619" s="508"/>
      <c r="MUV619" s="508"/>
      <c r="MUW619" s="508"/>
      <c r="MUX619" s="508"/>
      <c r="MUY619" s="508"/>
      <c r="MUZ619" s="508"/>
      <c r="MVA619" s="508"/>
      <c r="MVB619" s="508"/>
      <c r="MVC619" s="508"/>
      <c r="MVD619" s="508"/>
      <c r="MVE619" s="508"/>
      <c r="MVF619" s="508"/>
      <c r="MVG619" s="508"/>
      <c r="MVH619" s="508"/>
      <c r="MVI619" s="508"/>
      <c r="MVJ619" s="508"/>
      <c r="MVK619" s="508"/>
      <c r="MVL619" s="508"/>
      <c r="MVM619" s="508"/>
      <c r="MVN619" s="508"/>
      <c r="MVO619" s="508"/>
      <c r="MVP619" s="508"/>
      <c r="MVQ619" s="508"/>
      <c r="MVR619" s="508"/>
      <c r="MVS619" s="508"/>
      <c r="MVT619" s="508"/>
      <c r="MVU619" s="508"/>
      <c r="MVV619" s="508"/>
      <c r="MVW619" s="508"/>
      <c r="MVX619" s="508"/>
      <c r="MVY619" s="508"/>
      <c r="MVZ619" s="508"/>
      <c r="MWA619" s="508"/>
      <c r="MWB619" s="508"/>
      <c r="MWC619" s="508"/>
      <c r="MWD619" s="508"/>
      <c r="MWE619" s="508"/>
      <c r="MWF619" s="508"/>
      <c r="MWG619" s="508"/>
      <c r="MWH619" s="508"/>
      <c r="MWI619" s="508"/>
      <c r="MWJ619" s="508"/>
      <c r="MWK619" s="508"/>
      <c r="MWL619" s="508"/>
      <c r="MWM619" s="508"/>
      <c r="MWN619" s="508"/>
      <c r="MWO619" s="508"/>
      <c r="MWP619" s="508"/>
      <c r="MWQ619" s="508"/>
      <c r="MWR619" s="508"/>
      <c r="MWS619" s="508"/>
      <c r="MWT619" s="508"/>
      <c r="MWU619" s="508"/>
      <c r="MWV619" s="508"/>
      <c r="MWW619" s="508"/>
      <c r="MWX619" s="508"/>
      <c r="MWY619" s="508"/>
      <c r="MWZ619" s="508"/>
      <c r="MXA619" s="508"/>
      <c r="MXB619" s="508"/>
      <c r="MXC619" s="508"/>
      <c r="MXD619" s="508"/>
      <c r="MXE619" s="508"/>
      <c r="MXF619" s="508"/>
      <c r="MXG619" s="508"/>
      <c r="MXH619" s="508"/>
      <c r="MXI619" s="508"/>
      <c r="MXJ619" s="508"/>
      <c r="MXK619" s="508"/>
      <c r="MXL619" s="508"/>
      <c r="MXM619" s="508"/>
      <c r="MXN619" s="508"/>
      <c r="MXO619" s="508"/>
      <c r="MXP619" s="508"/>
      <c r="MXQ619" s="508"/>
      <c r="MXR619" s="508"/>
      <c r="MXS619" s="508"/>
      <c r="MXT619" s="508"/>
      <c r="MXU619" s="508"/>
      <c r="MXV619" s="508"/>
      <c r="MXW619" s="508"/>
      <c r="MXX619" s="508"/>
      <c r="MXY619" s="508"/>
      <c r="MXZ619" s="508"/>
      <c r="MYA619" s="508"/>
      <c r="MYB619" s="508"/>
      <c r="MYC619" s="508"/>
      <c r="MYD619" s="508"/>
      <c r="MYE619" s="508"/>
      <c r="MYF619" s="508"/>
      <c r="MYG619" s="508"/>
      <c r="MYH619" s="508"/>
      <c r="MYI619" s="508"/>
      <c r="MYJ619" s="508"/>
      <c r="MYK619" s="508"/>
      <c r="MYL619" s="508"/>
      <c r="MYM619" s="508"/>
      <c r="MYN619" s="508"/>
      <c r="MYO619" s="508"/>
      <c r="MYP619" s="508"/>
      <c r="MYQ619" s="508"/>
      <c r="MYR619" s="508"/>
      <c r="MYS619" s="508"/>
      <c r="MYT619" s="508"/>
      <c r="MYU619" s="508"/>
      <c r="MYV619" s="508"/>
      <c r="MYW619" s="508"/>
      <c r="MYX619" s="508"/>
      <c r="MYY619" s="508"/>
      <c r="MYZ619" s="508"/>
      <c r="MZA619" s="508"/>
      <c r="MZB619" s="508"/>
      <c r="MZC619" s="508"/>
      <c r="MZD619" s="508"/>
      <c r="MZE619" s="508"/>
      <c r="MZF619" s="508"/>
      <c r="MZG619" s="508"/>
      <c r="MZH619" s="508"/>
      <c r="MZI619" s="508"/>
      <c r="MZJ619" s="508"/>
      <c r="MZK619" s="508"/>
      <c r="MZL619" s="508"/>
      <c r="MZM619" s="508"/>
      <c r="MZN619" s="508"/>
      <c r="MZO619" s="508"/>
      <c r="MZP619" s="508"/>
      <c r="MZQ619" s="508"/>
      <c r="MZR619" s="508"/>
      <c r="MZS619" s="508"/>
      <c r="MZT619" s="508"/>
      <c r="MZU619" s="508"/>
      <c r="MZV619" s="508"/>
      <c r="MZW619" s="508"/>
      <c r="MZX619" s="508"/>
      <c r="MZY619" s="508"/>
      <c r="MZZ619" s="508"/>
      <c r="NAA619" s="508"/>
      <c r="NAB619" s="508"/>
      <c r="NAC619" s="508"/>
      <c r="NAD619" s="508"/>
      <c r="NAE619" s="508"/>
      <c r="NAF619" s="508"/>
      <c r="NAG619" s="508"/>
      <c r="NAH619" s="508"/>
      <c r="NAI619" s="508"/>
      <c r="NAJ619" s="508"/>
      <c r="NAK619" s="508"/>
      <c r="NAL619" s="508"/>
      <c r="NAM619" s="508"/>
      <c r="NAN619" s="508"/>
      <c r="NAO619" s="508"/>
      <c r="NAP619" s="508"/>
      <c r="NAQ619" s="508"/>
      <c r="NAR619" s="508"/>
      <c r="NAS619" s="508"/>
      <c r="NAT619" s="508"/>
      <c r="NAU619" s="508"/>
      <c r="NAV619" s="508"/>
      <c r="NAW619" s="508"/>
      <c r="NAX619" s="508"/>
      <c r="NAY619" s="508"/>
      <c r="NAZ619" s="508"/>
      <c r="NBA619" s="508"/>
      <c r="NBB619" s="508"/>
      <c r="NBC619" s="508"/>
      <c r="NBD619" s="508"/>
      <c r="NBE619" s="508"/>
      <c r="NBF619" s="508"/>
      <c r="NBG619" s="508"/>
      <c r="NBH619" s="508"/>
      <c r="NBI619" s="508"/>
      <c r="NBJ619" s="508"/>
      <c r="NBK619" s="508"/>
      <c r="NBL619" s="508"/>
      <c r="NBM619" s="508"/>
      <c r="NBN619" s="508"/>
      <c r="NBO619" s="508"/>
      <c r="NBP619" s="508"/>
      <c r="NBQ619" s="508"/>
      <c r="NBR619" s="508"/>
      <c r="NBS619" s="508"/>
      <c r="NBT619" s="508"/>
      <c r="NBU619" s="508"/>
      <c r="NBV619" s="508"/>
      <c r="NBW619" s="508"/>
      <c r="NBX619" s="508"/>
      <c r="NBY619" s="508"/>
      <c r="NBZ619" s="508"/>
      <c r="NCA619" s="508"/>
      <c r="NCB619" s="508"/>
      <c r="NCC619" s="508"/>
      <c r="NCD619" s="508"/>
      <c r="NCE619" s="508"/>
      <c r="NCF619" s="508"/>
      <c r="NCG619" s="508"/>
      <c r="NCH619" s="508"/>
      <c r="NCI619" s="508"/>
      <c r="NCJ619" s="508"/>
      <c r="NCK619" s="508"/>
      <c r="NCL619" s="508"/>
      <c r="NCM619" s="508"/>
      <c r="NCN619" s="508"/>
      <c r="NCO619" s="508"/>
      <c r="NCP619" s="508"/>
      <c r="NCQ619" s="508"/>
      <c r="NCR619" s="508"/>
      <c r="NCS619" s="508"/>
      <c r="NCT619" s="508"/>
      <c r="NCU619" s="508"/>
      <c r="NCV619" s="508"/>
      <c r="NCW619" s="508"/>
      <c r="NCX619" s="508"/>
      <c r="NCY619" s="508"/>
      <c r="NCZ619" s="508"/>
      <c r="NDA619" s="508"/>
      <c r="NDB619" s="508"/>
      <c r="NDC619" s="508"/>
      <c r="NDD619" s="508"/>
      <c r="NDE619" s="508"/>
      <c r="NDF619" s="508"/>
      <c r="NDG619" s="508"/>
      <c r="NDH619" s="508"/>
      <c r="NDI619" s="508"/>
      <c r="NDJ619" s="508"/>
      <c r="NDK619" s="508"/>
      <c r="NDL619" s="508"/>
      <c r="NDM619" s="508"/>
      <c r="NDN619" s="508"/>
      <c r="NDO619" s="508"/>
      <c r="NDP619" s="508"/>
      <c r="NDQ619" s="508"/>
      <c r="NDR619" s="508"/>
      <c r="NDS619" s="508"/>
      <c r="NDT619" s="508"/>
      <c r="NDU619" s="508"/>
      <c r="NDV619" s="508"/>
      <c r="NDW619" s="508"/>
      <c r="NDX619" s="508"/>
      <c r="NDY619" s="508"/>
      <c r="NDZ619" s="508"/>
      <c r="NEA619" s="508"/>
      <c r="NEB619" s="508"/>
      <c r="NEC619" s="508"/>
      <c r="NED619" s="508"/>
      <c r="NEE619" s="508"/>
      <c r="NEF619" s="508"/>
      <c r="NEG619" s="508"/>
      <c r="NEH619" s="508"/>
      <c r="NEI619" s="508"/>
      <c r="NEJ619" s="508"/>
      <c r="NEK619" s="508"/>
      <c r="NEL619" s="508"/>
      <c r="NEM619" s="508"/>
      <c r="NEN619" s="508"/>
      <c r="NEO619" s="508"/>
      <c r="NEP619" s="508"/>
      <c r="NEQ619" s="508"/>
      <c r="NER619" s="508"/>
      <c r="NES619" s="508"/>
      <c r="NET619" s="508"/>
      <c r="NEU619" s="508"/>
      <c r="NEV619" s="508"/>
      <c r="NEW619" s="508"/>
      <c r="NEX619" s="508"/>
      <c r="NEY619" s="508"/>
      <c r="NEZ619" s="508"/>
      <c r="NFA619" s="508"/>
      <c r="NFB619" s="508"/>
      <c r="NFC619" s="508"/>
      <c r="NFD619" s="508"/>
      <c r="NFE619" s="508"/>
      <c r="NFF619" s="508"/>
      <c r="NFG619" s="508"/>
      <c r="NFH619" s="508"/>
      <c r="NFI619" s="508"/>
      <c r="NFJ619" s="508"/>
      <c r="NFK619" s="508"/>
      <c r="NFL619" s="508"/>
      <c r="NFM619" s="508"/>
      <c r="NFN619" s="508"/>
      <c r="NFO619" s="508"/>
      <c r="NFP619" s="508"/>
      <c r="NFQ619" s="508"/>
      <c r="NFR619" s="508"/>
      <c r="NFS619" s="508"/>
      <c r="NFT619" s="508"/>
      <c r="NFU619" s="508"/>
      <c r="NFV619" s="508"/>
      <c r="NFW619" s="508"/>
      <c r="NFX619" s="508"/>
      <c r="NFY619" s="508"/>
      <c r="NFZ619" s="508"/>
      <c r="NGA619" s="508"/>
      <c r="NGB619" s="508"/>
      <c r="NGC619" s="508"/>
      <c r="NGD619" s="508"/>
      <c r="NGE619" s="508"/>
      <c r="NGF619" s="508"/>
      <c r="NGG619" s="508"/>
      <c r="NGH619" s="508"/>
      <c r="NGI619" s="508"/>
      <c r="NGJ619" s="508"/>
      <c r="NGK619" s="508"/>
      <c r="NGL619" s="508"/>
      <c r="NGM619" s="508"/>
      <c r="NGN619" s="508"/>
      <c r="NGO619" s="508"/>
      <c r="NGP619" s="508"/>
      <c r="NGQ619" s="508"/>
      <c r="NGR619" s="508"/>
      <c r="NGS619" s="508"/>
      <c r="NGT619" s="508"/>
      <c r="NGU619" s="508"/>
      <c r="NGV619" s="508"/>
      <c r="NGW619" s="508"/>
      <c r="NGX619" s="508"/>
      <c r="NGY619" s="508"/>
      <c r="NGZ619" s="508"/>
      <c r="NHA619" s="508"/>
      <c r="NHB619" s="508"/>
      <c r="NHC619" s="508"/>
      <c r="NHD619" s="508"/>
      <c r="NHE619" s="508"/>
      <c r="NHF619" s="508"/>
      <c r="NHG619" s="508"/>
      <c r="NHH619" s="508"/>
      <c r="NHI619" s="508"/>
      <c r="NHJ619" s="508"/>
      <c r="NHK619" s="508"/>
      <c r="NHL619" s="508"/>
      <c r="NHM619" s="508"/>
      <c r="NHN619" s="508"/>
      <c r="NHO619" s="508"/>
      <c r="NHP619" s="508"/>
      <c r="NHQ619" s="508"/>
      <c r="NHR619" s="508"/>
      <c r="NHS619" s="508"/>
      <c r="NHT619" s="508"/>
      <c r="NHU619" s="508"/>
      <c r="NHV619" s="508"/>
      <c r="NHW619" s="508"/>
      <c r="NHX619" s="508"/>
      <c r="NHY619" s="508"/>
      <c r="NHZ619" s="508"/>
      <c r="NIA619" s="508"/>
      <c r="NIB619" s="508"/>
      <c r="NIC619" s="508"/>
      <c r="NID619" s="508"/>
      <c r="NIE619" s="508"/>
      <c r="NIF619" s="508"/>
      <c r="NIG619" s="508"/>
      <c r="NIH619" s="508"/>
      <c r="NII619" s="508"/>
      <c r="NIJ619" s="508"/>
      <c r="NIK619" s="508"/>
      <c r="NIL619" s="508"/>
      <c r="NIM619" s="508"/>
      <c r="NIN619" s="508"/>
      <c r="NIO619" s="508"/>
      <c r="NIP619" s="508"/>
      <c r="NIQ619" s="508"/>
      <c r="NIR619" s="508"/>
      <c r="NIS619" s="508"/>
      <c r="NIT619" s="508"/>
      <c r="NIU619" s="508"/>
      <c r="NIV619" s="508"/>
      <c r="NIW619" s="508"/>
      <c r="NIX619" s="508"/>
      <c r="NIY619" s="508"/>
      <c r="NIZ619" s="508"/>
      <c r="NJA619" s="508"/>
      <c r="NJB619" s="508"/>
      <c r="NJC619" s="508"/>
      <c r="NJD619" s="508"/>
      <c r="NJE619" s="508"/>
      <c r="NJF619" s="508"/>
      <c r="NJG619" s="508"/>
      <c r="NJH619" s="508"/>
      <c r="NJI619" s="508"/>
      <c r="NJJ619" s="508"/>
      <c r="NJK619" s="508"/>
      <c r="NJL619" s="508"/>
      <c r="NJM619" s="508"/>
      <c r="NJN619" s="508"/>
      <c r="NJO619" s="508"/>
      <c r="NJP619" s="508"/>
      <c r="NJQ619" s="508"/>
      <c r="NJR619" s="508"/>
      <c r="NJS619" s="508"/>
      <c r="NJT619" s="508"/>
      <c r="NJU619" s="508"/>
      <c r="NJV619" s="508"/>
      <c r="NJW619" s="508"/>
      <c r="NJX619" s="508"/>
      <c r="NJY619" s="508"/>
      <c r="NJZ619" s="508"/>
      <c r="NKA619" s="508"/>
      <c r="NKB619" s="508"/>
      <c r="NKC619" s="508"/>
      <c r="NKD619" s="508"/>
      <c r="NKE619" s="508"/>
      <c r="NKF619" s="508"/>
      <c r="NKG619" s="508"/>
      <c r="NKH619" s="508"/>
      <c r="NKI619" s="508"/>
      <c r="NKJ619" s="508"/>
      <c r="NKK619" s="508"/>
      <c r="NKL619" s="508"/>
      <c r="NKM619" s="508"/>
      <c r="NKN619" s="508"/>
      <c r="NKO619" s="508"/>
      <c r="NKP619" s="508"/>
      <c r="NKQ619" s="508"/>
      <c r="NKR619" s="508"/>
      <c r="NKS619" s="508"/>
      <c r="NKT619" s="508"/>
      <c r="NKU619" s="508"/>
      <c r="NKV619" s="508"/>
      <c r="NKW619" s="508"/>
      <c r="NKX619" s="508"/>
      <c r="NKY619" s="508"/>
      <c r="NKZ619" s="508"/>
      <c r="NLA619" s="508"/>
      <c r="NLB619" s="508"/>
      <c r="NLC619" s="508"/>
      <c r="NLD619" s="508"/>
      <c r="NLE619" s="508"/>
      <c r="NLF619" s="508"/>
      <c r="NLG619" s="508"/>
      <c r="NLH619" s="508"/>
      <c r="NLI619" s="508"/>
      <c r="NLJ619" s="508"/>
      <c r="NLK619" s="508"/>
      <c r="NLL619" s="508"/>
      <c r="NLM619" s="508"/>
      <c r="NLN619" s="508"/>
      <c r="NLO619" s="508"/>
      <c r="NLP619" s="508"/>
      <c r="NLQ619" s="508"/>
      <c r="NLR619" s="508"/>
      <c r="NLS619" s="508"/>
      <c r="NLT619" s="508"/>
      <c r="NLU619" s="508"/>
      <c r="NLV619" s="508"/>
      <c r="NLW619" s="508"/>
      <c r="NLX619" s="508"/>
      <c r="NLY619" s="508"/>
      <c r="NLZ619" s="508"/>
      <c r="NMA619" s="508"/>
      <c r="NMB619" s="508"/>
      <c r="NMC619" s="508"/>
      <c r="NMD619" s="508"/>
      <c r="NME619" s="508"/>
      <c r="NMF619" s="508"/>
      <c r="NMG619" s="508"/>
      <c r="NMH619" s="508"/>
      <c r="NMI619" s="508"/>
      <c r="NMJ619" s="508"/>
      <c r="NMK619" s="508"/>
      <c r="NML619" s="508"/>
      <c r="NMM619" s="508"/>
      <c r="NMN619" s="508"/>
      <c r="NMO619" s="508"/>
      <c r="NMP619" s="508"/>
      <c r="NMQ619" s="508"/>
      <c r="NMR619" s="508"/>
      <c r="NMS619" s="508"/>
      <c r="NMT619" s="508"/>
      <c r="NMU619" s="508"/>
      <c r="NMV619" s="508"/>
      <c r="NMW619" s="508"/>
      <c r="NMX619" s="508"/>
      <c r="NMY619" s="508"/>
      <c r="NMZ619" s="508"/>
      <c r="NNA619" s="508"/>
      <c r="NNB619" s="508"/>
      <c r="NNC619" s="508"/>
      <c r="NND619" s="508"/>
      <c r="NNE619" s="508"/>
      <c r="NNF619" s="508"/>
      <c r="NNG619" s="508"/>
      <c r="NNH619" s="508"/>
      <c r="NNI619" s="508"/>
      <c r="NNJ619" s="508"/>
      <c r="NNK619" s="508"/>
      <c r="NNL619" s="508"/>
      <c r="NNM619" s="508"/>
      <c r="NNN619" s="508"/>
      <c r="NNO619" s="508"/>
      <c r="NNP619" s="508"/>
      <c r="NNQ619" s="508"/>
      <c r="NNR619" s="508"/>
      <c r="NNS619" s="508"/>
      <c r="NNT619" s="508"/>
      <c r="NNU619" s="508"/>
      <c r="NNV619" s="508"/>
      <c r="NNW619" s="508"/>
      <c r="NNX619" s="508"/>
      <c r="NNY619" s="508"/>
      <c r="NNZ619" s="508"/>
      <c r="NOA619" s="508"/>
      <c r="NOB619" s="508"/>
      <c r="NOC619" s="508"/>
      <c r="NOD619" s="508"/>
      <c r="NOE619" s="508"/>
      <c r="NOF619" s="508"/>
      <c r="NOG619" s="508"/>
      <c r="NOH619" s="508"/>
      <c r="NOI619" s="508"/>
      <c r="NOJ619" s="508"/>
      <c r="NOK619" s="508"/>
      <c r="NOL619" s="508"/>
      <c r="NOM619" s="508"/>
      <c r="NON619" s="508"/>
      <c r="NOO619" s="508"/>
      <c r="NOP619" s="508"/>
      <c r="NOQ619" s="508"/>
      <c r="NOR619" s="508"/>
      <c r="NOS619" s="508"/>
      <c r="NOT619" s="508"/>
      <c r="NOU619" s="508"/>
      <c r="NOV619" s="508"/>
      <c r="NOW619" s="508"/>
      <c r="NOX619" s="508"/>
      <c r="NOY619" s="508"/>
      <c r="NOZ619" s="508"/>
      <c r="NPA619" s="508"/>
      <c r="NPB619" s="508"/>
      <c r="NPC619" s="508"/>
      <c r="NPD619" s="508"/>
      <c r="NPE619" s="508"/>
      <c r="NPF619" s="508"/>
      <c r="NPG619" s="508"/>
      <c r="NPH619" s="508"/>
      <c r="NPI619" s="508"/>
      <c r="NPJ619" s="508"/>
      <c r="NPK619" s="508"/>
      <c r="NPL619" s="508"/>
      <c r="NPM619" s="508"/>
      <c r="NPN619" s="508"/>
      <c r="NPO619" s="508"/>
      <c r="NPP619" s="508"/>
      <c r="NPQ619" s="508"/>
      <c r="NPR619" s="508"/>
      <c r="NPS619" s="508"/>
      <c r="NPT619" s="508"/>
      <c r="NPU619" s="508"/>
      <c r="NPV619" s="508"/>
      <c r="NPW619" s="508"/>
      <c r="NPX619" s="508"/>
      <c r="NPY619" s="508"/>
      <c r="NPZ619" s="508"/>
      <c r="NQA619" s="508"/>
      <c r="NQB619" s="508"/>
      <c r="NQC619" s="508"/>
      <c r="NQD619" s="508"/>
      <c r="NQE619" s="508"/>
      <c r="NQF619" s="508"/>
      <c r="NQG619" s="508"/>
      <c r="NQH619" s="508"/>
      <c r="NQI619" s="508"/>
      <c r="NQJ619" s="508"/>
      <c r="NQK619" s="508"/>
      <c r="NQL619" s="508"/>
      <c r="NQM619" s="508"/>
      <c r="NQN619" s="508"/>
      <c r="NQO619" s="508"/>
      <c r="NQP619" s="508"/>
      <c r="NQQ619" s="508"/>
      <c r="NQR619" s="508"/>
      <c r="NQS619" s="508"/>
      <c r="NQT619" s="508"/>
      <c r="NQU619" s="508"/>
      <c r="NQV619" s="508"/>
      <c r="NQW619" s="508"/>
      <c r="NQX619" s="508"/>
      <c r="NQY619" s="508"/>
      <c r="NQZ619" s="508"/>
      <c r="NRA619" s="508"/>
      <c r="NRB619" s="508"/>
      <c r="NRC619" s="508"/>
      <c r="NRD619" s="508"/>
      <c r="NRE619" s="508"/>
      <c r="NRF619" s="508"/>
      <c r="NRG619" s="508"/>
      <c r="NRH619" s="508"/>
      <c r="NRI619" s="508"/>
      <c r="NRJ619" s="508"/>
      <c r="NRK619" s="508"/>
      <c r="NRL619" s="508"/>
      <c r="NRM619" s="508"/>
      <c r="NRN619" s="508"/>
      <c r="NRO619" s="508"/>
      <c r="NRP619" s="508"/>
      <c r="NRQ619" s="508"/>
      <c r="NRR619" s="508"/>
      <c r="NRS619" s="508"/>
      <c r="NRT619" s="508"/>
      <c r="NRU619" s="508"/>
      <c r="NRV619" s="508"/>
      <c r="NRW619" s="508"/>
      <c r="NRX619" s="508"/>
      <c r="NRY619" s="508"/>
      <c r="NRZ619" s="508"/>
      <c r="NSA619" s="508"/>
      <c r="NSB619" s="508"/>
      <c r="NSC619" s="508"/>
      <c r="NSD619" s="508"/>
      <c r="NSE619" s="508"/>
      <c r="NSF619" s="508"/>
      <c r="NSG619" s="508"/>
      <c r="NSH619" s="508"/>
      <c r="NSI619" s="508"/>
      <c r="NSJ619" s="508"/>
      <c r="NSK619" s="508"/>
      <c r="NSL619" s="508"/>
      <c r="NSM619" s="508"/>
      <c r="NSN619" s="508"/>
      <c r="NSO619" s="508"/>
      <c r="NSP619" s="508"/>
      <c r="NSQ619" s="508"/>
      <c r="NSR619" s="508"/>
      <c r="NSS619" s="508"/>
      <c r="NST619" s="508"/>
      <c r="NSU619" s="508"/>
      <c r="NSV619" s="508"/>
      <c r="NSW619" s="508"/>
      <c r="NSX619" s="508"/>
      <c r="NSY619" s="508"/>
      <c r="NSZ619" s="508"/>
      <c r="NTA619" s="508"/>
      <c r="NTB619" s="508"/>
      <c r="NTC619" s="508"/>
      <c r="NTD619" s="508"/>
      <c r="NTE619" s="508"/>
      <c r="NTF619" s="508"/>
      <c r="NTG619" s="508"/>
      <c r="NTH619" s="508"/>
      <c r="NTI619" s="508"/>
      <c r="NTJ619" s="508"/>
      <c r="NTK619" s="508"/>
      <c r="NTL619" s="508"/>
      <c r="NTM619" s="508"/>
      <c r="NTN619" s="508"/>
      <c r="NTO619" s="508"/>
      <c r="NTP619" s="508"/>
      <c r="NTQ619" s="508"/>
      <c r="NTR619" s="508"/>
      <c r="NTS619" s="508"/>
      <c r="NTT619" s="508"/>
      <c r="NTU619" s="508"/>
      <c r="NTV619" s="508"/>
      <c r="NTW619" s="508"/>
      <c r="NTX619" s="508"/>
      <c r="NTY619" s="508"/>
      <c r="NTZ619" s="508"/>
      <c r="NUA619" s="508"/>
      <c r="NUB619" s="508"/>
      <c r="NUC619" s="508"/>
      <c r="NUD619" s="508"/>
      <c r="NUE619" s="508"/>
      <c r="NUF619" s="508"/>
      <c r="NUG619" s="508"/>
      <c r="NUH619" s="508"/>
      <c r="NUI619" s="508"/>
      <c r="NUJ619" s="508"/>
      <c r="NUK619" s="508"/>
      <c r="NUL619" s="508"/>
      <c r="NUM619" s="508"/>
      <c r="NUN619" s="508"/>
      <c r="NUO619" s="508"/>
      <c r="NUP619" s="508"/>
      <c r="NUQ619" s="508"/>
      <c r="NUR619" s="508"/>
      <c r="NUS619" s="508"/>
      <c r="NUT619" s="508"/>
      <c r="NUU619" s="508"/>
      <c r="NUV619" s="508"/>
      <c r="NUW619" s="508"/>
      <c r="NUX619" s="508"/>
      <c r="NUY619" s="508"/>
      <c r="NUZ619" s="508"/>
      <c r="NVA619" s="508"/>
      <c r="NVB619" s="508"/>
      <c r="NVC619" s="508"/>
      <c r="NVD619" s="508"/>
      <c r="NVE619" s="508"/>
      <c r="NVF619" s="508"/>
      <c r="NVG619" s="508"/>
      <c r="NVH619" s="508"/>
      <c r="NVI619" s="508"/>
      <c r="NVJ619" s="508"/>
      <c r="NVK619" s="508"/>
      <c r="NVL619" s="508"/>
      <c r="NVM619" s="508"/>
      <c r="NVN619" s="508"/>
      <c r="NVO619" s="508"/>
      <c r="NVP619" s="508"/>
      <c r="NVQ619" s="508"/>
      <c r="NVR619" s="508"/>
      <c r="NVS619" s="508"/>
      <c r="NVT619" s="508"/>
      <c r="NVU619" s="508"/>
      <c r="NVV619" s="508"/>
      <c r="NVW619" s="508"/>
      <c r="NVX619" s="508"/>
      <c r="NVY619" s="508"/>
      <c r="NVZ619" s="508"/>
      <c r="NWA619" s="508"/>
      <c r="NWB619" s="508"/>
      <c r="NWC619" s="508"/>
      <c r="NWD619" s="508"/>
      <c r="NWE619" s="508"/>
      <c r="NWF619" s="508"/>
      <c r="NWG619" s="508"/>
      <c r="NWH619" s="508"/>
      <c r="NWI619" s="508"/>
      <c r="NWJ619" s="508"/>
      <c r="NWK619" s="508"/>
      <c r="NWL619" s="508"/>
      <c r="NWM619" s="508"/>
      <c r="NWN619" s="508"/>
      <c r="NWO619" s="508"/>
      <c r="NWP619" s="508"/>
      <c r="NWQ619" s="508"/>
      <c r="NWR619" s="508"/>
      <c r="NWS619" s="508"/>
      <c r="NWT619" s="508"/>
      <c r="NWU619" s="508"/>
      <c r="NWV619" s="508"/>
      <c r="NWW619" s="508"/>
      <c r="NWX619" s="508"/>
      <c r="NWY619" s="508"/>
      <c r="NWZ619" s="508"/>
      <c r="NXA619" s="508"/>
      <c r="NXB619" s="508"/>
      <c r="NXC619" s="508"/>
      <c r="NXD619" s="508"/>
      <c r="NXE619" s="508"/>
      <c r="NXF619" s="508"/>
      <c r="NXG619" s="508"/>
      <c r="NXH619" s="508"/>
      <c r="NXI619" s="508"/>
      <c r="NXJ619" s="508"/>
      <c r="NXK619" s="508"/>
      <c r="NXL619" s="508"/>
      <c r="NXM619" s="508"/>
      <c r="NXN619" s="508"/>
      <c r="NXO619" s="508"/>
      <c r="NXP619" s="508"/>
      <c r="NXQ619" s="508"/>
      <c r="NXR619" s="508"/>
      <c r="NXS619" s="508"/>
      <c r="NXT619" s="508"/>
      <c r="NXU619" s="508"/>
      <c r="NXV619" s="508"/>
      <c r="NXW619" s="508"/>
      <c r="NXX619" s="508"/>
      <c r="NXY619" s="508"/>
      <c r="NXZ619" s="508"/>
      <c r="NYA619" s="508"/>
      <c r="NYB619" s="508"/>
      <c r="NYC619" s="508"/>
      <c r="NYD619" s="508"/>
      <c r="NYE619" s="508"/>
      <c r="NYF619" s="508"/>
      <c r="NYG619" s="508"/>
      <c r="NYH619" s="508"/>
      <c r="NYI619" s="508"/>
      <c r="NYJ619" s="508"/>
      <c r="NYK619" s="508"/>
      <c r="NYL619" s="508"/>
      <c r="NYM619" s="508"/>
      <c r="NYN619" s="508"/>
      <c r="NYO619" s="508"/>
      <c r="NYP619" s="508"/>
      <c r="NYQ619" s="508"/>
      <c r="NYR619" s="508"/>
      <c r="NYS619" s="508"/>
      <c r="NYT619" s="508"/>
      <c r="NYU619" s="508"/>
      <c r="NYV619" s="508"/>
      <c r="NYW619" s="508"/>
      <c r="NYX619" s="508"/>
      <c r="NYY619" s="508"/>
      <c r="NYZ619" s="508"/>
      <c r="NZA619" s="508"/>
      <c r="NZB619" s="508"/>
      <c r="NZC619" s="508"/>
      <c r="NZD619" s="508"/>
      <c r="NZE619" s="508"/>
      <c r="NZF619" s="508"/>
      <c r="NZG619" s="508"/>
      <c r="NZH619" s="508"/>
      <c r="NZI619" s="508"/>
      <c r="NZJ619" s="508"/>
      <c r="NZK619" s="508"/>
      <c r="NZL619" s="508"/>
      <c r="NZM619" s="508"/>
      <c r="NZN619" s="508"/>
      <c r="NZO619" s="508"/>
      <c r="NZP619" s="508"/>
      <c r="NZQ619" s="508"/>
      <c r="NZR619" s="508"/>
      <c r="NZS619" s="508"/>
      <c r="NZT619" s="508"/>
      <c r="NZU619" s="508"/>
      <c r="NZV619" s="508"/>
      <c r="NZW619" s="508"/>
      <c r="NZX619" s="508"/>
      <c r="NZY619" s="508"/>
      <c r="NZZ619" s="508"/>
      <c r="OAA619" s="508"/>
      <c r="OAB619" s="508"/>
      <c r="OAC619" s="508"/>
      <c r="OAD619" s="508"/>
      <c r="OAE619" s="508"/>
      <c r="OAF619" s="508"/>
      <c r="OAG619" s="508"/>
      <c r="OAH619" s="508"/>
      <c r="OAI619" s="508"/>
      <c r="OAJ619" s="508"/>
      <c r="OAK619" s="508"/>
      <c r="OAL619" s="508"/>
      <c r="OAM619" s="508"/>
      <c r="OAN619" s="508"/>
      <c r="OAO619" s="508"/>
      <c r="OAP619" s="508"/>
      <c r="OAQ619" s="508"/>
      <c r="OAR619" s="508"/>
      <c r="OAS619" s="508"/>
      <c r="OAT619" s="508"/>
      <c r="OAU619" s="508"/>
      <c r="OAV619" s="508"/>
      <c r="OAW619" s="508"/>
      <c r="OAX619" s="508"/>
      <c r="OAY619" s="508"/>
      <c r="OAZ619" s="508"/>
      <c r="OBA619" s="508"/>
      <c r="OBB619" s="508"/>
      <c r="OBC619" s="508"/>
      <c r="OBD619" s="508"/>
      <c r="OBE619" s="508"/>
      <c r="OBF619" s="508"/>
      <c r="OBG619" s="508"/>
      <c r="OBH619" s="508"/>
      <c r="OBI619" s="508"/>
      <c r="OBJ619" s="508"/>
      <c r="OBK619" s="508"/>
      <c r="OBL619" s="508"/>
      <c r="OBM619" s="508"/>
      <c r="OBN619" s="508"/>
      <c r="OBO619" s="508"/>
      <c r="OBP619" s="508"/>
      <c r="OBQ619" s="508"/>
      <c r="OBR619" s="508"/>
      <c r="OBS619" s="508"/>
      <c r="OBT619" s="508"/>
      <c r="OBU619" s="508"/>
      <c r="OBV619" s="508"/>
      <c r="OBW619" s="508"/>
      <c r="OBX619" s="508"/>
      <c r="OBY619" s="508"/>
      <c r="OBZ619" s="508"/>
      <c r="OCA619" s="508"/>
      <c r="OCB619" s="508"/>
      <c r="OCC619" s="508"/>
      <c r="OCD619" s="508"/>
      <c r="OCE619" s="508"/>
      <c r="OCF619" s="508"/>
      <c r="OCG619" s="508"/>
      <c r="OCH619" s="508"/>
      <c r="OCI619" s="508"/>
      <c r="OCJ619" s="508"/>
      <c r="OCK619" s="508"/>
      <c r="OCL619" s="508"/>
      <c r="OCM619" s="508"/>
      <c r="OCN619" s="508"/>
      <c r="OCO619" s="508"/>
      <c r="OCP619" s="508"/>
      <c r="OCQ619" s="508"/>
      <c r="OCR619" s="508"/>
      <c r="OCS619" s="508"/>
      <c r="OCT619" s="508"/>
      <c r="OCU619" s="508"/>
      <c r="OCV619" s="508"/>
      <c r="OCW619" s="508"/>
      <c r="OCX619" s="508"/>
      <c r="OCY619" s="508"/>
      <c r="OCZ619" s="508"/>
      <c r="ODA619" s="508"/>
      <c r="ODB619" s="508"/>
      <c r="ODC619" s="508"/>
      <c r="ODD619" s="508"/>
      <c r="ODE619" s="508"/>
      <c r="ODF619" s="508"/>
      <c r="ODG619" s="508"/>
      <c r="ODH619" s="508"/>
      <c r="ODI619" s="508"/>
      <c r="ODJ619" s="508"/>
      <c r="ODK619" s="508"/>
      <c r="ODL619" s="508"/>
      <c r="ODM619" s="508"/>
      <c r="ODN619" s="508"/>
      <c r="ODO619" s="508"/>
      <c r="ODP619" s="508"/>
      <c r="ODQ619" s="508"/>
      <c r="ODR619" s="508"/>
      <c r="ODS619" s="508"/>
      <c r="ODT619" s="508"/>
      <c r="ODU619" s="508"/>
      <c r="ODV619" s="508"/>
      <c r="ODW619" s="508"/>
      <c r="ODX619" s="508"/>
      <c r="ODY619" s="508"/>
      <c r="ODZ619" s="508"/>
      <c r="OEA619" s="508"/>
      <c r="OEB619" s="508"/>
      <c r="OEC619" s="508"/>
      <c r="OED619" s="508"/>
      <c r="OEE619" s="508"/>
      <c r="OEF619" s="508"/>
      <c r="OEG619" s="508"/>
      <c r="OEH619" s="508"/>
      <c r="OEI619" s="508"/>
      <c r="OEJ619" s="508"/>
      <c r="OEK619" s="508"/>
      <c r="OEL619" s="508"/>
      <c r="OEM619" s="508"/>
      <c r="OEN619" s="508"/>
      <c r="OEO619" s="508"/>
      <c r="OEP619" s="508"/>
      <c r="OEQ619" s="508"/>
      <c r="OER619" s="508"/>
      <c r="OES619" s="508"/>
      <c r="OET619" s="508"/>
      <c r="OEU619" s="508"/>
      <c r="OEV619" s="508"/>
      <c r="OEW619" s="508"/>
      <c r="OEX619" s="508"/>
      <c r="OEY619" s="508"/>
      <c r="OEZ619" s="508"/>
      <c r="OFA619" s="508"/>
      <c r="OFB619" s="508"/>
      <c r="OFC619" s="508"/>
      <c r="OFD619" s="508"/>
      <c r="OFE619" s="508"/>
      <c r="OFF619" s="508"/>
      <c r="OFG619" s="508"/>
      <c r="OFH619" s="508"/>
      <c r="OFI619" s="508"/>
      <c r="OFJ619" s="508"/>
      <c r="OFK619" s="508"/>
      <c r="OFL619" s="508"/>
      <c r="OFM619" s="508"/>
      <c r="OFN619" s="508"/>
      <c r="OFO619" s="508"/>
      <c r="OFP619" s="508"/>
      <c r="OFQ619" s="508"/>
      <c r="OFR619" s="508"/>
      <c r="OFS619" s="508"/>
      <c r="OFT619" s="508"/>
      <c r="OFU619" s="508"/>
      <c r="OFV619" s="508"/>
      <c r="OFW619" s="508"/>
      <c r="OFX619" s="508"/>
      <c r="OFY619" s="508"/>
      <c r="OFZ619" s="508"/>
      <c r="OGA619" s="508"/>
      <c r="OGB619" s="508"/>
      <c r="OGC619" s="508"/>
      <c r="OGD619" s="508"/>
      <c r="OGE619" s="508"/>
      <c r="OGF619" s="508"/>
      <c r="OGG619" s="508"/>
      <c r="OGH619" s="508"/>
      <c r="OGI619" s="508"/>
      <c r="OGJ619" s="508"/>
      <c r="OGK619" s="508"/>
      <c r="OGL619" s="508"/>
      <c r="OGM619" s="508"/>
      <c r="OGN619" s="508"/>
      <c r="OGO619" s="508"/>
      <c r="OGP619" s="508"/>
      <c r="OGQ619" s="508"/>
      <c r="OGR619" s="508"/>
      <c r="OGS619" s="508"/>
      <c r="OGT619" s="508"/>
      <c r="OGU619" s="508"/>
      <c r="OGV619" s="508"/>
      <c r="OGW619" s="508"/>
      <c r="OGX619" s="508"/>
      <c r="OGY619" s="508"/>
      <c r="OGZ619" s="508"/>
      <c r="OHA619" s="508"/>
      <c r="OHB619" s="508"/>
      <c r="OHC619" s="508"/>
      <c r="OHD619" s="508"/>
      <c r="OHE619" s="508"/>
      <c r="OHF619" s="508"/>
      <c r="OHG619" s="508"/>
      <c r="OHH619" s="508"/>
      <c r="OHI619" s="508"/>
      <c r="OHJ619" s="508"/>
      <c r="OHK619" s="508"/>
      <c r="OHL619" s="508"/>
      <c r="OHM619" s="508"/>
      <c r="OHN619" s="508"/>
      <c r="OHO619" s="508"/>
      <c r="OHP619" s="508"/>
      <c r="OHQ619" s="508"/>
      <c r="OHR619" s="508"/>
      <c r="OHS619" s="508"/>
      <c r="OHT619" s="508"/>
      <c r="OHU619" s="508"/>
      <c r="OHV619" s="508"/>
      <c r="OHW619" s="508"/>
      <c r="OHX619" s="508"/>
      <c r="OHY619" s="508"/>
      <c r="OHZ619" s="508"/>
      <c r="OIA619" s="508"/>
      <c r="OIB619" s="508"/>
      <c r="OIC619" s="508"/>
      <c r="OID619" s="508"/>
      <c r="OIE619" s="508"/>
      <c r="OIF619" s="508"/>
      <c r="OIG619" s="508"/>
      <c r="OIH619" s="508"/>
      <c r="OII619" s="508"/>
      <c r="OIJ619" s="508"/>
      <c r="OIK619" s="508"/>
      <c r="OIL619" s="508"/>
      <c r="OIM619" s="508"/>
      <c r="OIN619" s="508"/>
      <c r="OIO619" s="508"/>
      <c r="OIP619" s="508"/>
      <c r="OIQ619" s="508"/>
      <c r="OIR619" s="508"/>
      <c r="OIS619" s="508"/>
      <c r="OIT619" s="508"/>
      <c r="OIU619" s="508"/>
      <c r="OIV619" s="508"/>
      <c r="OIW619" s="508"/>
      <c r="OIX619" s="508"/>
      <c r="OIY619" s="508"/>
      <c r="OIZ619" s="508"/>
      <c r="OJA619" s="508"/>
      <c r="OJB619" s="508"/>
      <c r="OJC619" s="508"/>
      <c r="OJD619" s="508"/>
      <c r="OJE619" s="508"/>
      <c r="OJF619" s="508"/>
      <c r="OJG619" s="508"/>
      <c r="OJH619" s="508"/>
      <c r="OJI619" s="508"/>
      <c r="OJJ619" s="508"/>
      <c r="OJK619" s="508"/>
      <c r="OJL619" s="508"/>
      <c r="OJM619" s="508"/>
      <c r="OJN619" s="508"/>
      <c r="OJO619" s="508"/>
      <c r="OJP619" s="508"/>
      <c r="OJQ619" s="508"/>
      <c r="OJR619" s="508"/>
      <c r="OJS619" s="508"/>
      <c r="OJT619" s="508"/>
      <c r="OJU619" s="508"/>
      <c r="OJV619" s="508"/>
      <c r="OJW619" s="508"/>
      <c r="OJX619" s="508"/>
      <c r="OJY619" s="508"/>
      <c r="OJZ619" s="508"/>
      <c r="OKA619" s="508"/>
      <c r="OKB619" s="508"/>
      <c r="OKC619" s="508"/>
      <c r="OKD619" s="508"/>
      <c r="OKE619" s="508"/>
      <c r="OKF619" s="508"/>
      <c r="OKG619" s="508"/>
      <c r="OKH619" s="508"/>
      <c r="OKI619" s="508"/>
      <c r="OKJ619" s="508"/>
      <c r="OKK619" s="508"/>
      <c r="OKL619" s="508"/>
      <c r="OKM619" s="508"/>
      <c r="OKN619" s="508"/>
      <c r="OKO619" s="508"/>
      <c r="OKP619" s="508"/>
      <c r="OKQ619" s="508"/>
      <c r="OKR619" s="508"/>
      <c r="OKS619" s="508"/>
      <c r="OKT619" s="508"/>
      <c r="OKU619" s="508"/>
      <c r="OKV619" s="508"/>
      <c r="OKW619" s="508"/>
      <c r="OKX619" s="508"/>
      <c r="OKY619" s="508"/>
      <c r="OKZ619" s="508"/>
      <c r="OLA619" s="508"/>
      <c r="OLB619" s="508"/>
      <c r="OLC619" s="508"/>
      <c r="OLD619" s="508"/>
      <c r="OLE619" s="508"/>
      <c r="OLF619" s="508"/>
      <c r="OLG619" s="508"/>
      <c r="OLH619" s="508"/>
      <c r="OLI619" s="508"/>
      <c r="OLJ619" s="508"/>
      <c r="OLK619" s="508"/>
      <c r="OLL619" s="508"/>
      <c r="OLM619" s="508"/>
      <c r="OLN619" s="508"/>
      <c r="OLO619" s="508"/>
      <c r="OLP619" s="508"/>
      <c r="OLQ619" s="508"/>
      <c r="OLR619" s="508"/>
      <c r="OLS619" s="508"/>
      <c r="OLT619" s="508"/>
      <c r="OLU619" s="508"/>
      <c r="OLV619" s="508"/>
      <c r="OLW619" s="508"/>
      <c r="OLX619" s="508"/>
      <c r="OLY619" s="508"/>
      <c r="OLZ619" s="508"/>
      <c r="OMA619" s="508"/>
      <c r="OMB619" s="508"/>
      <c r="OMC619" s="508"/>
      <c r="OMD619" s="508"/>
      <c r="OME619" s="508"/>
      <c r="OMF619" s="508"/>
      <c r="OMG619" s="508"/>
      <c r="OMH619" s="508"/>
      <c r="OMI619" s="508"/>
      <c r="OMJ619" s="508"/>
      <c r="OMK619" s="508"/>
      <c r="OML619" s="508"/>
      <c r="OMM619" s="508"/>
      <c r="OMN619" s="508"/>
      <c r="OMO619" s="508"/>
      <c r="OMP619" s="508"/>
      <c r="OMQ619" s="508"/>
      <c r="OMR619" s="508"/>
      <c r="OMS619" s="508"/>
      <c r="OMT619" s="508"/>
      <c r="OMU619" s="508"/>
      <c r="OMV619" s="508"/>
      <c r="OMW619" s="508"/>
      <c r="OMX619" s="508"/>
      <c r="OMY619" s="508"/>
      <c r="OMZ619" s="508"/>
      <c r="ONA619" s="508"/>
      <c r="ONB619" s="508"/>
      <c r="ONC619" s="508"/>
      <c r="OND619" s="508"/>
      <c r="ONE619" s="508"/>
      <c r="ONF619" s="508"/>
      <c r="ONG619" s="508"/>
      <c r="ONH619" s="508"/>
      <c r="ONI619" s="508"/>
      <c r="ONJ619" s="508"/>
      <c r="ONK619" s="508"/>
      <c r="ONL619" s="508"/>
      <c r="ONM619" s="508"/>
      <c r="ONN619" s="508"/>
      <c r="ONO619" s="508"/>
      <c r="ONP619" s="508"/>
      <c r="ONQ619" s="508"/>
      <c r="ONR619" s="508"/>
      <c r="ONS619" s="508"/>
      <c r="ONT619" s="508"/>
      <c r="ONU619" s="508"/>
      <c r="ONV619" s="508"/>
      <c r="ONW619" s="508"/>
      <c r="ONX619" s="508"/>
      <c r="ONY619" s="508"/>
      <c r="ONZ619" s="508"/>
      <c r="OOA619" s="508"/>
      <c r="OOB619" s="508"/>
      <c r="OOC619" s="508"/>
      <c r="OOD619" s="508"/>
      <c r="OOE619" s="508"/>
      <c r="OOF619" s="508"/>
      <c r="OOG619" s="508"/>
      <c r="OOH619" s="508"/>
      <c r="OOI619" s="508"/>
      <c r="OOJ619" s="508"/>
      <c r="OOK619" s="508"/>
      <c r="OOL619" s="508"/>
      <c r="OOM619" s="508"/>
      <c r="OON619" s="508"/>
      <c r="OOO619" s="508"/>
      <c r="OOP619" s="508"/>
      <c r="OOQ619" s="508"/>
      <c r="OOR619" s="508"/>
      <c r="OOS619" s="508"/>
      <c r="OOT619" s="508"/>
      <c r="OOU619" s="508"/>
      <c r="OOV619" s="508"/>
      <c r="OOW619" s="508"/>
      <c r="OOX619" s="508"/>
      <c r="OOY619" s="508"/>
      <c r="OOZ619" s="508"/>
      <c r="OPA619" s="508"/>
      <c r="OPB619" s="508"/>
      <c r="OPC619" s="508"/>
      <c r="OPD619" s="508"/>
      <c r="OPE619" s="508"/>
      <c r="OPF619" s="508"/>
      <c r="OPG619" s="508"/>
      <c r="OPH619" s="508"/>
      <c r="OPI619" s="508"/>
      <c r="OPJ619" s="508"/>
      <c r="OPK619" s="508"/>
      <c r="OPL619" s="508"/>
      <c r="OPM619" s="508"/>
      <c r="OPN619" s="508"/>
      <c r="OPO619" s="508"/>
      <c r="OPP619" s="508"/>
      <c r="OPQ619" s="508"/>
      <c r="OPR619" s="508"/>
      <c r="OPS619" s="508"/>
      <c r="OPT619" s="508"/>
      <c r="OPU619" s="508"/>
      <c r="OPV619" s="508"/>
      <c r="OPW619" s="508"/>
      <c r="OPX619" s="508"/>
      <c r="OPY619" s="508"/>
      <c r="OPZ619" s="508"/>
      <c r="OQA619" s="508"/>
      <c r="OQB619" s="508"/>
      <c r="OQC619" s="508"/>
      <c r="OQD619" s="508"/>
      <c r="OQE619" s="508"/>
      <c r="OQF619" s="508"/>
      <c r="OQG619" s="508"/>
      <c r="OQH619" s="508"/>
      <c r="OQI619" s="508"/>
      <c r="OQJ619" s="508"/>
      <c r="OQK619" s="508"/>
      <c r="OQL619" s="508"/>
      <c r="OQM619" s="508"/>
      <c r="OQN619" s="508"/>
      <c r="OQO619" s="508"/>
      <c r="OQP619" s="508"/>
      <c r="OQQ619" s="508"/>
      <c r="OQR619" s="508"/>
      <c r="OQS619" s="508"/>
      <c r="OQT619" s="508"/>
      <c r="OQU619" s="508"/>
      <c r="OQV619" s="508"/>
      <c r="OQW619" s="508"/>
      <c r="OQX619" s="508"/>
      <c r="OQY619" s="508"/>
      <c r="OQZ619" s="508"/>
      <c r="ORA619" s="508"/>
      <c r="ORB619" s="508"/>
      <c r="ORC619" s="508"/>
      <c r="ORD619" s="508"/>
      <c r="ORE619" s="508"/>
      <c r="ORF619" s="508"/>
      <c r="ORG619" s="508"/>
      <c r="ORH619" s="508"/>
      <c r="ORI619" s="508"/>
      <c r="ORJ619" s="508"/>
      <c r="ORK619" s="508"/>
      <c r="ORL619" s="508"/>
      <c r="ORM619" s="508"/>
      <c r="ORN619" s="508"/>
      <c r="ORO619" s="508"/>
      <c r="ORP619" s="508"/>
      <c r="ORQ619" s="508"/>
      <c r="ORR619" s="508"/>
      <c r="ORS619" s="508"/>
      <c r="ORT619" s="508"/>
      <c r="ORU619" s="508"/>
      <c r="ORV619" s="508"/>
      <c r="ORW619" s="508"/>
      <c r="ORX619" s="508"/>
      <c r="ORY619" s="508"/>
      <c r="ORZ619" s="508"/>
      <c r="OSA619" s="508"/>
      <c r="OSB619" s="508"/>
      <c r="OSC619" s="508"/>
      <c r="OSD619" s="508"/>
      <c r="OSE619" s="508"/>
      <c r="OSF619" s="508"/>
      <c r="OSG619" s="508"/>
      <c r="OSH619" s="508"/>
      <c r="OSI619" s="508"/>
      <c r="OSJ619" s="508"/>
      <c r="OSK619" s="508"/>
      <c r="OSL619" s="508"/>
      <c r="OSM619" s="508"/>
      <c r="OSN619" s="508"/>
      <c r="OSO619" s="508"/>
      <c r="OSP619" s="508"/>
      <c r="OSQ619" s="508"/>
      <c r="OSR619" s="508"/>
      <c r="OSS619" s="508"/>
      <c r="OST619" s="508"/>
      <c r="OSU619" s="508"/>
      <c r="OSV619" s="508"/>
      <c r="OSW619" s="508"/>
      <c r="OSX619" s="508"/>
      <c r="OSY619" s="508"/>
      <c r="OSZ619" s="508"/>
      <c r="OTA619" s="508"/>
      <c r="OTB619" s="508"/>
      <c r="OTC619" s="508"/>
      <c r="OTD619" s="508"/>
      <c r="OTE619" s="508"/>
      <c r="OTF619" s="508"/>
      <c r="OTG619" s="508"/>
      <c r="OTH619" s="508"/>
      <c r="OTI619" s="508"/>
      <c r="OTJ619" s="508"/>
      <c r="OTK619" s="508"/>
      <c r="OTL619" s="508"/>
      <c r="OTM619" s="508"/>
      <c r="OTN619" s="508"/>
      <c r="OTO619" s="508"/>
      <c r="OTP619" s="508"/>
      <c r="OTQ619" s="508"/>
      <c r="OTR619" s="508"/>
      <c r="OTS619" s="508"/>
      <c r="OTT619" s="508"/>
      <c r="OTU619" s="508"/>
      <c r="OTV619" s="508"/>
      <c r="OTW619" s="508"/>
      <c r="OTX619" s="508"/>
      <c r="OTY619" s="508"/>
      <c r="OTZ619" s="508"/>
      <c r="OUA619" s="508"/>
      <c r="OUB619" s="508"/>
      <c r="OUC619" s="508"/>
      <c r="OUD619" s="508"/>
      <c r="OUE619" s="508"/>
      <c r="OUF619" s="508"/>
      <c r="OUG619" s="508"/>
      <c r="OUH619" s="508"/>
      <c r="OUI619" s="508"/>
      <c r="OUJ619" s="508"/>
      <c r="OUK619" s="508"/>
      <c r="OUL619" s="508"/>
      <c r="OUM619" s="508"/>
      <c r="OUN619" s="508"/>
      <c r="OUO619" s="508"/>
      <c r="OUP619" s="508"/>
      <c r="OUQ619" s="508"/>
      <c r="OUR619" s="508"/>
      <c r="OUS619" s="508"/>
      <c r="OUT619" s="508"/>
      <c r="OUU619" s="508"/>
      <c r="OUV619" s="508"/>
      <c r="OUW619" s="508"/>
      <c r="OUX619" s="508"/>
      <c r="OUY619" s="508"/>
      <c r="OUZ619" s="508"/>
      <c r="OVA619" s="508"/>
      <c r="OVB619" s="508"/>
      <c r="OVC619" s="508"/>
      <c r="OVD619" s="508"/>
      <c r="OVE619" s="508"/>
      <c r="OVF619" s="508"/>
      <c r="OVG619" s="508"/>
      <c r="OVH619" s="508"/>
      <c r="OVI619" s="508"/>
      <c r="OVJ619" s="508"/>
      <c r="OVK619" s="508"/>
      <c r="OVL619" s="508"/>
      <c r="OVM619" s="508"/>
      <c r="OVN619" s="508"/>
      <c r="OVO619" s="508"/>
      <c r="OVP619" s="508"/>
      <c r="OVQ619" s="508"/>
      <c r="OVR619" s="508"/>
      <c r="OVS619" s="508"/>
      <c r="OVT619" s="508"/>
      <c r="OVU619" s="508"/>
      <c r="OVV619" s="508"/>
      <c r="OVW619" s="508"/>
      <c r="OVX619" s="508"/>
      <c r="OVY619" s="508"/>
      <c r="OVZ619" s="508"/>
      <c r="OWA619" s="508"/>
      <c r="OWB619" s="508"/>
      <c r="OWC619" s="508"/>
      <c r="OWD619" s="508"/>
      <c r="OWE619" s="508"/>
      <c r="OWF619" s="508"/>
      <c r="OWG619" s="508"/>
      <c r="OWH619" s="508"/>
      <c r="OWI619" s="508"/>
      <c r="OWJ619" s="508"/>
      <c r="OWK619" s="508"/>
      <c r="OWL619" s="508"/>
      <c r="OWM619" s="508"/>
      <c r="OWN619" s="508"/>
      <c r="OWO619" s="508"/>
      <c r="OWP619" s="508"/>
      <c r="OWQ619" s="508"/>
      <c r="OWR619" s="508"/>
      <c r="OWS619" s="508"/>
      <c r="OWT619" s="508"/>
      <c r="OWU619" s="508"/>
      <c r="OWV619" s="508"/>
      <c r="OWW619" s="508"/>
      <c r="OWX619" s="508"/>
      <c r="OWY619" s="508"/>
      <c r="OWZ619" s="508"/>
      <c r="OXA619" s="508"/>
      <c r="OXB619" s="508"/>
      <c r="OXC619" s="508"/>
      <c r="OXD619" s="508"/>
      <c r="OXE619" s="508"/>
      <c r="OXF619" s="508"/>
      <c r="OXG619" s="508"/>
      <c r="OXH619" s="508"/>
      <c r="OXI619" s="508"/>
      <c r="OXJ619" s="508"/>
      <c r="OXK619" s="508"/>
      <c r="OXL619" s="508"/>
      <c r="OXM619" s="508"/>
      <c r="OXN619" s="508"/>
      <c r="OXO619" s="508"/>
      <c r="OXP619" s="508"/>
      <c r="OXQ619" s="508"/>
      <c r="OXR619" s="508"/>
      <c r="OXS619" s="508"/>
      <c r="OXT619" s="508"/>
      <c r="OXU619" s="508"/>
      <c r="OXV619" s="508"/>
      <c r="OXW619" s="508"/>
      <c r="OXX619" s="508"/>
      <c r="OXY619" s="508"/>
      <c r="OXZ619" s="508"/>
      <c r="OYA619" s="508"/>
      <c r="OYB619" s="508"/>
      <c r="OYC619" s="508"/>
      <c r="OYD619" s="508"/>
      <c r="OYE619" s="508"/>
      <c r="OYF619" s="508"/>
      <c r="OYG619" s="508"/>
      <c r="OYH619" s="508"/>
      <c r="OYI619" s="508"/>
      <c r="OYJ619" s="508"/>
      <c r="OYK619" s="508"/>
      <c r="OYL619" s="508"/>
      <c r="OYM619" s="508"/>
      <c r="OYN619" s="508"/>
      <c r="OYO619" s="508"/>
      <c r="OYP619" s="508"/>
      <c r="OYQ619" s="508"/>
      <c r="OYR619" s="508"/>
      <c r="OYS619" s="508"/>
      <c r="OYT619" s="508"/>
      <c r="OYU619" s="508"/>
      <c r="OYV619" s="508"/>
      <c r="OYW619" s="508"/>
      <c r="OYX619" s="508"/>
      <c r="OYY619" s="508"/>
      <c r="OYZ619" s="508"/>
      <c r="OZA619" s="508"/>
      <c r="OZB619" s="508"/>
      <c r="OZC619" s="508"/>
      <c r="OZD619" s="508"/>
      <c r="OZE619" s="508"/>
      <c r="OZF619" s="508"/>
      <c r="OZG619" s="508"/>
      <c r="OZH619" s="508"/>
      <c r="OZI619" s="508"/>
      <c r="OZJ619" s="508"/>
      <c r="OZK619" s="508"/>
      <c r="OZL619" s="508"/>
      <c r="OZM619" s="508"/>
      <c r="OZN619" s="508"/>
      <c r="OZO619" s="508"/>
      <c r="OZP619" s="508"/>
      <c r="OZQ619" s="508"/>
      <c r="OZR619" s="508"/>
      <c r="OZS619" s="508"/>
      <c r="OZT619" s="508"/>
      <c r="OZU619" s="508"/>
      <c r="OZV619" s="508"/>
      <c r="OZW619" s="508"/>
      <c r="OZX619" s="508"/>
      <c r="OZY619" s="508"/>
      <c r="OZZ619" s="508"/>
      <c r="PAA619" s="508"/>
      <c r="PAB619" s="508"/>
      <c r="PAC619" s="508"/>
      <c r="PAD619" s="508"/>
      <c r="PAE619" s="508"/>
      <c r="PAF619" s="508"/>
      <c r="PAG619" s="508"/>
      <c r="PAH619" s="508"/>
      <c r="PAI619" s="508"/>
      <c r="PAJ619" s="508"/>
      <c r="PAK619" s="508"/>
      <c r="PAL619" s="508"/>
      <c r="PAM619" s="508"/>
      <c r="PAN619" s="508"/>
      <c r="PAO619" s="508"/>
      <c r="PAP619" s="508"/>
      <c r="PAQ619" s="508"/>
      <c r="PAR619" s="508"/>
      <c r="PAS619" s="508"/>
      <c r="PAT619" s="508"/>
      <c r="PAU619" s="508"/>
      <c r="PAV619" s="508"/>
      <c r="PAW619" s="508"/>
      <c r="PAX619" s="508"/>
      <c r="PAY619" s="508"/>
      <c r="PAZ619" s="508"/>
      <c r="PBA619" s="508"/>
      <c r="PBB619" s="508"/>
      <c r="PBC619" s="508"/>
      <c r="PBD619" s="508"/>
      <c r="PBE619" s="508"/>
      <c r="PBF619" s="508"/>
      <c r="PBG619" s="508"/>
      <c r="PBH619" s="508"/>
      <c r="PBI619" s="508"/>
      <c r="PBJ619" s="508"/>
      <c r="PBK619" s="508"/>
      <c r="PBL619" s="508"/>
      <c r="PBM619" s="508"/>
      <c r="PBN619" s="508"/>
      <c r="PBO619" s="508"/>
      <c r="PBP619" s="508"/>
      <c r="PBQ619" s="508"/>
      <c r="PBR619" s="508"/>
      <c r="PBS619" s="508"/>
      <c r="PBT619" s="508"/>
      <c r="PBU619" s="508"/>
      <c r="PBV619" s="508"/>
      <c r="PBW619" s="508"/>
      <c r="PBX619" s="508"/>
      <c r="PBY619" s="508"/>
      <c r="PBZ619" s="508"/>
      <c r="PCA619" s="508"/>
      <c r="PCB619" s="508"/>
      <c r="PCC619" s="508"/>
      <c r="PCD619" s="508"/>
      <c r="PCE619" s="508"/>
      <c r="PCF619" s="508"/>
      <c r="PCG619" s="508"/>
      <c r="PCH619" s="508"/>
      <c r="PCI619" s="508"/>
      <c r="PCJ619" s="508"/>
      <c r="PCK619" s="508"/>
      <c r="PCL619" s="508"/>
      <c r="PCM619" s="508"/>
      <c r="PCN619" s="508"/>
      <c r="PCO619" s="508"/>
      <c r="PCP619" s="508"/>
      <c r="PCQ619" s="508"/>
      <c r="PCR619" s="508"/>
      <c r="PCS619" s="508"/>
      <c r="PCT619" s="508"/>
      <c r="PCU619" s="508"/>
      <c r="PCV619" s="508"/>
      <c r="PCW619" s="508"/>
      <c r="PCX619" s="508"/>
      <c r="PCY619" s="508"/>
      <c r="PCZ619" s="508"/>
      <c r="PDA619" s="508"/>
      <c r="PDB619" s="508"/>
      <c r="PDC619" s="508"/>
      <c r="PDD619" s="508"/>
      <c r="PDE619" s="508"/>
      <c r="PDF619" s="508"/>
      <c r="PDG619" s="508"/>
      <c r="PDH619" s="508"/>
      <c r="PDI619" s="508"/>
      <c r="PDJ619" s="508"/>
      <c r="PDK619" s="508"/>
      <c r="PDL619" s="508"/>
      <c r="PDM619" s="508"/>
      <c r="PDN619" s="508"/>
      <c r="PDO619" s="508"/>
      <c r="PDP619" s="508"/>
      <c r="PDQ619" s="508"/>
      <c r="PDR619" s="508"/>
      <c r="PDS619" s="508"/>
      <c r="PDT619" s="508"/>
      <c r="PDU619" s="508"/>
      <c r="PDV619" s="508"/>
      <c r="PDW619" s="508"/>
      <c r="PDX619" s="508"/>
      <c r="PDY619" s="508"/>
      <c r="PDZ619" s="508"/>
      <c r="PEA619" s="508"/>
      <c r="PEB619" s="508"/>
      <c r="PEC619" s="508"/>
      <c r="PED619" s="508"/>
      <c r="PEE619" s="508"/>
      <c r="PEF619" s="508"/>
      <c r="PEG619" s="508"/>
      <c r="PEH619" s="508"/>
      <c r="PEI619" s="508"/>
      <c r="PEJ619" s="508"/>
      <c r="PEK619" s="508"/>
      <c r="PEL619" s="508"/>
      <c r="PEM619" s="508"/>
      <c r="PEN619" s="508"/>
      <c r="PEO619" s="508"/>
      <c r="PEP619" s="508"/>
      <c r="PEQ619" s="508"/>
      <c r="PER619" s="508"/>
      <c r="PES619" s="508"/>
      <c r="PET619" s="508"/>
      <c r="PEU619" s="508"/>
      <c r="PEV619" s="508"/>
      <c r="PEW619" s="508"/>
      <c r="PEX619" s="508"/>
      <c r="PEY619" s="508"/>
      <c r="PEZ619" s="508"/>
      <c r="PFA619" s="508"/>
      <c r="PFB619" s="508"/>
      <c r="PFC619" s="508"/>
      <c r="PFD619" s="508"/>
      <c r="PFE619" s="508"/>
      <c r="PFF619" s="508"/>
      <c r="PFG619" s="508"/>
      <c r="PFH619" s="508"/>
      <c r="PFI619" s="508"/>
      <c r="PFJ619" s="508"/>
      <c r="PFK619" s="508"/>
      <c r="PFL619" s="508"/>
      <c r="PFM619" s="508"/>
      <c r="PFN619" s="508"/>
      <c r="PFO619" s="508"/>
      <c r="PFP619" s="508"/>
      <c r="PFQ619" s="508"/>
      <c r="PFR619" s="508"/>
      <c r="PFS619" s="508"/>
      <c r="PFT619" s="508"/>
      <c r="PFU619" s="508"/>
      <c r="PFV619" s="508"/>
      <c r="PFW619" s="508"/>
      <c r="PFX619" s="508"/>
      <c r="PFY619" s="508"/>
      <c r="PFZ619" s="508"/>
      <c r="PGA619" s="508"/>
      <c r="PGB619" s="508"/>
      <c r="PGC619" s="508"/>
      <c r="PGD619" s="508"/>
      <c r="PGE619" s="508"/>
      <c r="PGF619" s="508"/>
      <c r="PGG619" s="508"/>
      <c r="PGH619" s="508"/>
      <c r="PGI619" s="508"/>
      <c r="PGJ619" s="508"/>
      <c r="PGK619" s="508"/>
      <c r="PGL619" s="508"/>
      <c r="PGM619" s="508"/>
      <c r="PGN619" s="508"/>
      <c r="PGO619" s="508"/>
      <c r="PGP619" s="508"/>
      <c r="PGQ619" s="508"/>
      <c r="PGR619" s="508"/>
      <c r="PGS619" s="508"/>
      <c r="PGT619" s="508"/>
      <c r="PGU619" s="508"/>
      <c r="PGV619" s="508"/>
      <c r="PGW619" s="508"/>
      <c r="PGX619" s="508"/>
      <c r="PGY619" s="508"/>
      <c r="PGZ619" s="508"/>
      <c r="PHA619" s="508"/>
      <c r="PHB619" s="508"/>
      <c r="PHC619" s="508"/>
      <c r="PHD619" s="508"/>
      <c r="PHE619" s="508"/>
      <c r="PHF619" s="508"/>
      <c r="PHG619" s="508"/>
      <c r="PHH619" s="508"/>
      <c r="PHI619" s="508"/>
      <c r="PHJ619" s="508"/>
      <c r="PHK619" s="508"/>
      <c r="PHL619" s="508"/>
      <c r="PHM619" s="508"/>
      <c r="PHN619" s="508"/>
      <c r="PHO619" s="508"/>
      <c r="PHP619" s="508"/>
      <c r="PHQ619" s="508"/>
      <c r="PHR619" s="508"/>
      <c r="PHS619" s="508"/>
      <c r="PHT619" s="508"/>
      <c r="PHU619" s="508"/>
      <c r="PHV619" s="508"/>
      <c r="PHW619" s="508"/>
      <c r="PHX619" s="508"/>
      <c r="PHY619" s="508"/>
      <c r="PHZ619" s="508"/>
      <c r="PIA619" s="508"/>
      <c r="PIB619" s="508"/>
      <c r="PIC619" s="508"/>
      <c r="PID619" s="508"/>
      <c r="PIE619" s="508"/>
      <c r="PIF619" s="508"/>
      <c r="PIG619" s="508"/>
      <c r="PIH619" s="508"/>
      <c r="PII619" s="508"/>
      <c r="PIJ619" s="508"/>
      <c r="PIK619" s="508"/>
      <c r="PIL619" s="508"/>
      <c r="PIM619" s="508"/>
      <c r="PIN619" s="508"/>
      <c r="PIO619" s="508"/>
      <c r="PIP619" s="508"/>
      <c r="PIQ619" s="508"/>
      <c r="PIR619" s="508"/>
      <c r="PIS619" s="508"/>
      <c r="PIT619" s="508"/>
      <c r="PIU619" s="508"/>
      <c r="PIV619" s="508"/>
      <c r="PIW619" s="508"/>
      <c r="PIX619" s="508"/>
      <c r="PIY619" s="508"/>
      <c r="PIZ619" s="508"/>
      <c r="PJA619" s="508"/>
      <c r="PJB619" s="508"/>
      <c r="PJC619" s="508"/>
      <c r="PJD619" s="508"/>
      <c r="PJE619" s="508"/>
      <c r="PJF619" s="508"/>
      <c r="PJG619" s="508"/>
      <c r="PJH619" s="508"/>
      <c r="PJI619" s="508"/>
      <c r="PJJ619" s="508"/>
      <c r="PJK619" s="508"/>
      <c r="PJL619" s="508"/>
      <c r="PJM619" s="508"/>
      <c r="PJN619" s="508"/>
      <c r="PJO619" s="508"/>
      <c r="PJP619" s="508"/>
      <c r="PJQ619" s="508"/>
      <c r="PJR619" s="508"/>
      <c r="PJS619" s="508"/>
      <c r="PJT619" s="508"/>
      <c r="PJU619" s="508"/>
      <c r="PJV619" s="508"/>
      <c r="PJW619" s="508"/>
      <c r="PJX619" s="508"/>
      <c r="PJY619" s="508"/>
      <c r="PJZ619" s="508"/>
      <c r="PKA619" s="508"/>
      <c r="PKB619" s="508"/>
      <c r="PKC619" s="508"/>
      <c r="PKD619" s="508"/>
      <c r="PKE619" s="508"/>
      <c r="PKF619" s="508"/>
      <c r="PKG619" s="508"/>
      <c r="PKH619" s="508"/>
      <c r="PKI619" s="508"/>
      <c r="PKJ619" s="508"/>
      <c r="PKK619" s="508"/>
      <c r="PKL619" s="508"/>
      <c r="PKM619" s="508"/>
      <c r="PKN619" s="508"/>
      <c r="PKO619" s="508"/>
      <c r="PKP619" s="508"/>
      <c r="PKQ619" s="508"/>
      <c r="PKR619" s="508"/>
      <c r="PKS619" s="508"/>
      <c r="PKT619" s="508"/>
      <c r="PKU619" s="508"/>
      <c r="PKV619" s="508"/>
      <c r="PKW619" s="508"/>
      <c r="PKX619" s="508"/>
      <c r="PKY619" s="508"/>
      <c r="PKZ619" s="508"/>
      <c r="PLA619" s="508"/>
      <c r="PLB619" s="508"/>
      <c r="PLC619" s="508"/>
      <c r="PLD619" s="508"/>
      <c r="PLE619" s="508"/>
      <c r="PLF619" s="508"/>
      <c r="PLG619" s="508"/>
      <c r="PLH619" s="508"/>
      <c r="PLI619" s="508"/>
      <c r="PLJ619" s="508"/>
      <c r="PLK619" s="508"/>
      <c r="PLL619" s="508"/>
      <c r="PLM619" s="508"/>
      <c r="PLN619" s="508"/>
      <c r="PLO619" s="508"/>
      <c r="PLP619" s="508"/>
      <c r="PLQ619" s="508"/>
      <c r="PLR619" s="508"/>
      <c r="PLS619" s="508"/>
      <c r="PLT619" s="508"/>
      <c r="PLU619" s="508"/>
      <c r="PLV619" s="508"/>
      <c r="PLW619" s="508"/>
      <c r="PLX619" s="508"/>
      <c r="PLY619" s="508"/>
      <c r="PLZ619" s="508"/>
      <c r="PMA619" s="508"/>
      <c r="PMB619" s="508"/>
      <c r="PMC619" s="508"/>
      <c r="PMD619" s="508"/>
      <c r="PME619" s="508"/>
      <c r="PMF619" s="508"/>
      <c r="PMG619" s="508"/>
      <c r="PMH619" s="508"/>
      <c r="PMI619" s="508"/>
      <c r="PMJ619" s="508"/>
      <c r="PMK619" s="508"/>
      <c r="PML619" s="508"/>
      <c r="PMM619" s="508"/>
      <c r="PMN619" s="508"/>
      <c r="PMO619" s="508"/>
      <c r="PMP619" s="508"/>
      <c r="PMQ619" s="508"/>
      <c r="PMR619" s="508"/>
      <c r="PMS619" s="508"/>
      <c r="PMT619" s="508"/>
      <c r="PMU619" s="508"/>
      <c r="PMV619" s="508"/>
      <c r="PMW619" s="508"/>
      <c r="PMX619" s="508"/>
      <c r="PMY619" s="508"/>
      <c r="PMZ619" s="508"/>
      <c r="PNA619" s="508"/>
      <c r="PNB619" s="508"/>
      <c r="PNC619" s="508"/>
      <c r="PND619" s="508"/>
      <c r="PNE619" s="508"/>
      <c r="PNF619" s="508"/>
      <c r="PNG619" s="508"/>
      <c r="PNH619" s="508"/>
      <c r="PNI619" s="508"/>
      <c r="PNJ619" s="508"/>
      <c r="PNK619" s="508"/>
      <c r="PNL619" s="508"/>
      <c r="PNM619" s="508"/>
      <c r="PNN619" s="508"/>
      <c r="PNO619" s="508"/>
      <c r="PNP619" s="508"/>
      <c r="PNQ619" s="508"/>
      <c r="PNR619" s="508"/>
      <c r="PNS619" s="508"/>
      <c r="PNT619" s="508"/>
      <c r="PNU619" s="508"/>
      <c r="PNV619" s="508"/>
      <c r="PNW619" s="508"/>
      <c r="PNX619" s="508"/>
      <c r="PNY619" s="508"/>
      <c r="PNZ619" s="508"/>
      <c r="POA619" s="508"/>
      <c r="POB619" s="508"/>
      <c r="POC619" s="508"/>
      <c r="POD619" s="508"/>
      <c r="POE619" s="508"/>
      <c r="POF619" s="508"/>
      <c r="POG619" s="508"/>
      <c r="POH619" s="508"/>
      <c r="POI619" s="508"/>
      <c r="POJ619" s="508"/>
      <c r="POK619" s="508"/>
      <c r="POL619" s="508"/>
      <c r="POM619" s="508"/>
      <c r="PON619" s="508"/>
      <c r="POO619" s="508"/>
      <c r="POP619" s="508"/>
      <c r="POQ619" s="508"/>
      <c r="POR619" s="508"/>
      <c r="POS619" s="508"/>
      <c r="POT619" s="508"/>
      <c r="POU619" s="508"/>
      <c r="POV619" s="508"/>
      <c r="POW619" s="508"/>
      <c r="POX619" s="508"/>
      <c r="POY619" s="508"/>
      <c r="POZ619" s="508"/>
      <c r="PPA619" s="508"/>
      <c r="PPB619" s="508"/>
      <c r="PPC619" s="508"/>
      <c r="PPD619" s="508"/>
      <c r="PPE619" s="508"/>
      <c r="PPF619" s="508"/>
      <c r="PPG619" s="508"/>
      <c r="PPH619" s="508"/>
      <c r="PPI619" s="508"/>
      <c r="PPJ619" s="508"/>
      <c r="PPK619" s="508"/>
      <c r="PPL619" s="508"/>
      <c r="PPM619" s="508"/>
      <c r="PPN619" s="508"/>
      <c r="PPO619" s="508"/>
      <c r="PPP619" s="508"/>
      <c r="PPQ619" s="508"/>
      <c r="PPR619" s="508"/>
      <c r="PPS619" s="508"/>
      <c r="PPT619" s="508"/>
      <c r="PPU619" s="508"/>
      <c r="PPV619" s="508"/>
      <c r="PPW619" s="508"/>
      <c r="PPX619" s="508"/>
      <c r="PPY619" s="508"/>
      <c r="PPZ619" s="508"/>
      <c r="PQA619" s="508"/>
      <c r="PQB619" s="508"/>
      <c r="PQC619" s="508"/>
      <c r="PQD619" s="508"/>
      <c r="PQE619" s="508"/>
      <c r="PQF619" s="508"/>
      <c r="PQG619" s="508"/>
      <c r="PQH619" s="508"/>
      <c r="PQI619" s="508"/>
      <c r="PQJ619" s="508"/>
      <c r="PQK619" s="508"/>
      <c r="PQL619" s="508"/>
      <c r="PQM619" s="508"/>
      <c r="PQN619" s="508"/>
      <c r="PQO619" s="508"/>
      <c r="PQP619" s="508"/>
      <c r="PQQ619" s="508"/>
      <c r="PQR619" s="508"/>
      <c r="PQS619" s="508"/>
      <c r="PQT619" s="508"/>
      <c r="PQU619" s="508"/>
      <c r="PQV619" s="508"/>
      <c r="PQW619" s="508"/>
      <c r="PQX619" s="508"/>
      <c r="PQY619" s="508"/>
      <c r="PQZ619" s="508"/>
      <c r="PRA619" s="508"/>
      <c r="PRB619" s="508"/>
      <c r="PRC619" s="508"/>
      <c r="PRD619" s="508"/>
      <c r="PRE619" s="508"/>
      <c r="PRF619" s="508"/>
      <c r="PRG619" s="508"/>
      <c r="PRH619" s="508"/>
      <c r="PRI619" s="508"/>
      <c r="PRJ619" s="508"/>
      <c r="PRK619" s="508"/>
      <c r="PRL619" s="508"/>
      <c r="PRM619" s="508"/>
      <c r="PRN619" s="508"/>
      <c r="PRO619" s="508"/>
      <c r="PRP619" s="508"/>
      <c r="PRQ619" s="508"/>
      <c r="PRR619" s="508"/>
      <c r="PRS619" s="508"/>
      <c r="PRT619" s="508"/>
      <c r="PRU619" s="508"/>
      <c r="PRV619" s="508"/>
      <c r="PRW619" s="508"/>
      <c r="PRX619" s="508"/>
      <c r="PRY619" s="508"/>
      <c r="PRZ619" s="508"/>
      <c r="PSA619" s="508"/>
      <c r="PSB619" s="508"/>
      <c r="PSC619" s="508"/>
      <c r="PSD619" s="508"/>
      <c r="PSE619" s="508"/>
      <c r="PSF619" s="508"/>
      <c r="PSG619" s="508"/>
      <c r="PSH619" s="508"/>
      <c r="PSI619" s="508"/>
      <c r="PSJ619" s="508"/>
      <c r="PSK619" s="508"/>
      <c r="PSL619" s="508"/>
      <c r="PSM619" s="508"/>
      <c r="PSN619" s="508"/>
      <c r="PSO619" s="508"/>
      <c r="PSP619" s="508"/>
      <c r="PSQ619" s="508"/>
      <c r="PSR619" s="508"/>
      <c r="PSS619" s="508"/>
      <c r="PST619" s="508"/>
      <c r="PSU619" s="508"/>
      <c r="PSV619" s="508"/>
      <c r="PSW619" s="508"/>
      <c r="PSX619" s="508"/>
      <c r="PSY619" s="508"/>
      <c r="PSZ619" s="508"/>
      <c r="PTA619" s="508"/>
      <c r="PTB619" s="508"/>
      <c r="PTC619" s="508"/>
      <c r="PTD619" s="508"/>
      <c r="PTE619" s="508"/>
      <c r="PTF619" s="508"/>
      <c r="PTG619" s="508"/>
      <c r="PTH619" s="508"/>
      <c r="PTI619" s="508"/>
      <c r="PTJ619" s="508"/>
      <c r="PTK619" s="508"/>
      <c r="PTL619" s="508"/>
      <c r="PTM619" s="508"/>
      <c r="PTN619" s="508"/>
      <c r="PTO619" s="508"/>
      <c r="PTP619" s="508"/>
      <c r="PTQ619" s="508"/>
      <c r="PTR619" s="508"/>
      <c r="PTS619" s="508"/>
      <c r="PTT619" s="508"/>
      <c r="PTU619" s="508"/>
      <c r="PTV619" s="508"/>
      <c r="PTW619" s="508"/>
      <c r="PTX619" s="508"/>
      <c r="PTY619" s="508"/>
      <c r="PTZ619" s="508"/>
      <c r="PUA619" s="508"/>
      <c r="PUB619" s="508"/>
      <c r="PUC619" s="508"/>
      <c r="PUD619" s="508"/>
      <c r="PUE619" s="508"/>
      <c r="PUF619" s="508"/>
      <c r="PUG619" s="508"/>
      <c r="PUH619" s="508"/>
      <c r="PUI619" s="508"/>
      <c r="PUJ619" s="508"/>
      <c r="PUK619" s="508"/>
      <c r="PUL619" s="508"/>
      <c r="PUM619" s="508"/>
      <c r="PUN619" s="508"/>
      <c r="PUO619" s="508"/>
      <c r="PUP619" s="508"/>
      <c r="PUQ619" s="508"/>
      <c r="PUR619" s="508"/>
      <c r="PUS619" s="508"/>
      <c r="PUT619" s="508"/>
      <c r="PUU619" s="508"/>
      <c r="PUV619" s="508"/>
      <c r="PUW619" s="508"/>
      <c r="PUX619" s="508"/>
      <c r="PUY619" s="508"/>
      <c r="PUZ619" s="508"/>
      <c r="PVA619" s="508"/>
      <c r="PVB619" s="508"/>
      <c r="PVC619" s="508"/>
      <c r="PVD619" s="508"/>
      <c r="PVE619" s="508"/>
      <c r="PVF619" s="508"/>
      <c r="PVG619" s="508"/>
      <c r="PVH619" s="508"/>
      <c r="PVI619" s="508"/>
      <c r="PVJ619" s="508"/>
      <c r="PVK619" s="508"/>
      <c r="PVL619" s="508"/>
      <c r="PVM619" s="508"/>
      <c r="PVN619" s="508"/>
      <c r="PVO619" s="508"/>
      <c r="PVP619" s="508"/>
      <c r="PVQ619" s="508"/>
      <c r="PVR619" s="508"/>
      <c r="PVS619" s="508"/>
      <c r="PVT619" s="508"/>
      <c r="PVU619" s="508"/>
      <c r="PVV619" s="508"/>
      <c r="PVW619" s="508"/>
      <c r="PVX619" s="508"/>
      <c r="PVY619" s="508"/>
      <c r="PVZ619" s="508"/>
      <c r="PWA619" s="508"/>
      <c r="PWB619" s="508"/>
      <c r="PWC619" s="508"/>
      <c r="PWD619" s="508"/>
      <c r="PWE619" s="508"/>
      <c r="PWF619" s="508"/>
      <c r="PWG619" s="508"/>
      <c r="PWH619" s="508"/>
      <c r="PWI619" s="508"/>
      <c r="PWJ619" s="508"/>
      <c r="PWK619" s="508"/>
      <c r="PWL619" s="508"/>
      <c r="PWM619" s="508"/>
      <c r="PWN619" s="508"/>
      <c r="PWO619" s="508"/>
      <c r="PWP619" s="508"/>
      <c r="PWQ619" s="508"/>
      <c r="PWR619" s="508"/>
      <c r="PWS619" s="508"/>
      <c r="PWT619" s="508"/>
      <c r="PWU619" s="508"/>
      <c r="PWV619" s="508"/>
      <c r="PWW619" s="508"/>
      <c r="PWX619" s="508"/>
      <c r="PWY619" s="508"/>
      <c r="PWZ619" s="508"/>
      <c r="PXA619" s="508"/>
      <c r="PXB619" s="508"/>
      <c r="PXC619" s="508"/>
      <c r="PXD619" s="508"/>
      <c r="PXE619" s="508"/>
      <c r="PXF619" s="508"/>
      <c r="PXG619" s="508"/>
      <c r="PXH619" s="508"/>
      <c r="PXI619" s="508"/>
      <c r="PXJ619" s="508"/>
      <c r="PXK619" s="508"/>
      <c r="PXL619" s="508"/>
      <c r="PXM619" s="508"/>
      <c r="PXN619" s="508"/>
      <c r="PXO619" s="508"/>
      <c r="PXP619" s="508"/>
      <c r="PXQ619" s="508"/>
      <c r="PXR619" s="508"/>
      <c r="PXS619" s="508"/>
      <c r="PXT619" s="508"/>
      <c r="PXU619" s="508"/>
      <c r="PXV619" s="508"/>
      <c r="PXW619" s="508"/>
      <c r="PXX619" s="508"/>
      <c r="PXY619" s="508"/>
      <c r="PXZ619" s="508"/>
      <c r="PYA619" s="508"/>
      <c r="PYB619" s="508"/>
      <c r="PYC619" s="508"/>
      <c r="PYD619" s="508"/>
      <c r="PYE619" s="508"/>
      <c r="PYF619" s="508"/>
      <c r="PYG619" s="508"/>
      <c r="PYH619" s="508"/>
      <c r="PYI619" s="508"/>
      <c r="PYJ619" s="508"/>
      <c r="PYK619" s="508"/>
      <c r="PYL619" s="508"/>
      <c r="PYM619" s="508"/>
      <c r="PYN619" s="508"/>
      <c r="PYO619" s="508"/>
      <c r="PYP619" s="508"/>
      <c r="PYQ619" s="508"/>
      <c r="PYR619" s="508"/>
      <c r="PYS619" s="508"/>
      <c r="PYT619" s="508"/>
      <c r="PYU619" s="508"/>
      <c r="PYV619" s="508"/>
      <c r="PYW619" s="508"/>
      <c r="PYX619" s="508"/>
      <c r="PYY619" s="508"/>
      <c r="PYZ619" s="508"/>
      <c r="PZA619" s="508"/>
      <c r="PZB619" s="508"/>
      <c r="PZC619" s="508"/>
      <c r="PZD619" s="508"/>
      <c r="PZE619" s="508"/>
      <c r="PZF619" s="508"/>
      <c r="PZG619" s="508"/>
      <c r="PZH619" s="508"/>
      <c r="PZI619" s="508"/>
      <c r="PZJ619" s="508"/>
      <c r="PZK619" s="508"/>
      <c r="PZL619" s="508"/>
      <c r="PZM619" s="508"/>
      <c r="PZN619" s="508"/>
      <c r="PZO619" s="508"/>
      <c r="PZP619" s="508"/>
      <c r="PZQ619" s="508"/>
      <c r="PZR619" s="508"/>
      <c r="PZS619" s="508"/>
      <c r="PZT619" s="508"/>
      <c r="PZU619" s="508"/>
      <c r="PZV619" s="508"/>
      <c r="PZW619" s="508"/>
      <c r="PZX619" s="508"/>
      <c r="PZY619" s="508"/>
      <c r="PZZ619" s="508"/>
      <c r="QAA619" s="508"/>
      <c r="QAB619" s="508"/>
      <c r="QAC619" s="508"/>
      <c r="QAD619" s="508"/>
      <c r="QAE619" s="508"/>
      <c r="QAF619" s="508"/>
      <c r="QAG619" s="508"/>
      <c r="QAH619" s="508"/>
      <c r="QAI619" s="508"/>
      <c r="QAJ619" s="508"/>
      <c r="QAK619" s="508"/>
      <c r="QAL619" s="508"/>
      <c r="QAM619" s="508"/>
      <c r="QAN619" s="508"/>
      <c r="QAO619" s="508"/>
      <c r="QAP619" s="508"/>
      <c r="QAQ619" s="508"/>
      <c r="QAR619" s="508"/>
      <c r="QAS619" s="508"/>
      <c r="QAT619" s="508"/>
      <c r="QAU619" s="508"/>
      <c r="QAV619" s="508"/>
      <c r="QAW619" s="508"/>
      <c r="QAX619" s="508"/>
      <c r="QAY619" s="508"/>
      <c r="QAZ619" s="508"/>
      <c r="QBA619" s="508"/>
      <c r="QBB619" s="508"/>
      <c r="QBC619" s="508"/>
      <c r="QBD619" s="508"/>
      <c r="QBE619" s="508"/>
      <c r="QBF619" s="508"/>
      <c r="QBG619" s="508"/>
      <c r="QBH619" s="508"/>
      <c r="QBI619" s="508"/>
      <c r="QBJ619" s="508"/>
      <c r="QBK619" s="508"/>
      <c r="QBL619" s="508"/>
      <c r="QBM619" s="508"/>
      <c r="QBN619" s="508"/>
      <c r="QBO619" s="508"/>
      <c r="QBP619" s="508"/>
      <c r="QBQ619" s="508"/>
      <c r="QBR619" s="508"/>
      <c r="QBS619" s="508"/>
      <c r="QBT619" s="508"/>
      <c r="QBU619" s="508"/>
      <c r="QBV619" s="508"/>
      <c r="QBW619" s="508"/>
      <c r="QBX619" s="508"/>
      <c r="QBY619" s="508"/>
      <c r="QBZ619" s="508"/>
      <c r="QCA619" s="508"/>
      <c r="QCB619" s="508"/>
      <c r="QCC619" s="508"/>
      <c r="QCD619" s="508"/>
      <c r="QCE619" s="508"/>
      <c r="QCF619" s="508"/>
      <c r="QCG619" s="508"/>
      <c r="QCH619" s="508"/>
      <c r="QCI619" s="508"/>
      <c r="QCJ619" s="508"/>
      <c r="QCK619" s="508"/>
      <c r="QCL619" s="508"/>
      <c r="QCM619" s="508"/>
      <c r="QCN619" s="508"/>
      <c r="QCO619" s="508"/>
      <c r="QCP619" s="508"/>
      <c r="QCQ619" s="508"/>
      <c r="QCR619" s="508"/>
      <c r="QCS619" s="508"/>
      <c r="QCT619" s="508"/>
      <c r="QCU619" s="508"/>
      <c r="QCV619" s="508"/>
      <c r="QCW619" s="508"/>
      <c r="QCX619" s="508"/>
      <c r="QCY619" s="508"/>
      <c r="QCZ619" s="508"/>
      <c r="QDA619" s="508"/>
      <c r="QDB619" s="508"/>
      <c r="QDC619" s="508"/>
      <c r="QDD619" s="508"/>
      <c r="QDE619" s="508"/>
      <c r="QDF619" s="508"/>
      <c r="QDG619" s="508"/>
      <c r="QDH619" s="508"/>
      <c r="QDI619" s="508"/>
      <c r="QDJ619" s="508"/>
      <c r="QDK619" s="508"/>
      <c r="QDL619" s="508"/>
      <c r="QDM619" s="508"/>
      <c r="QDN619" s="508"/>
      <c r="QDO619" s="508"/>
      <c r="QDP619" s="508"/>
      <c r="QDQ619" s="508"/>
      <c r="QDR619" s="508"/>
      <c r="QDS619" s="508"/>
      <c r="QDT619" s="508"/>
      <c r="QDU619" s="508"/>
      <c r="QDV619" s="508"/>
      <c r="QDW619" s="508"/>
      <c r="QDX619" s="508"/>
      <c r="QDY619" s="508"/>
      <c r="QDZ619" s="508"/>
      <c r="QEA619" s="508"/>
      <c r="QEB619" s="508"/>
      <c r="QEC619" s="508"/>
      <c r="QED619" s="508"/>
      <c r="QEE619" s="508"/>
      <c r="QEF619" s="508"/>
      <c r="QEG619" s="508"/>
      <c r="QEH619" s="508"/>
      <c r="QEI619" s="508"/>
      <c r="QEJ619" s="508"/>
      <c r="QEK619" s="508"/>
      <c r="QEL619" s="508"/>
      <c r="QEM619" s="508"/>
      <c r="QEN619" s="508"/>
      <c r="QEO619" s="508"/>
      <c r="QEP619" s="508"/>
      <c r="QEQ619" s="508"/>
      <c r="QER619" s="508"/>
      <c r="QES619" s="508"/>
      <c r="QET619" s="508"/>
      <c r="QEU619" s="508"/>
      <c r="QEV619" s="508"/>
      <c r="QEW619" s="508"/>
      <c r="QEX619" s="508"/>
      <c r="QEY619" s="508"/>
      <c r="QEZ619" s="508"/>
      <c r="QFA619" s="508"/>
      <c r="QFB619" s="508"/>
      <c r="QFC619" s="508"/>
      <c r="QFD619" s="508"/>
      <c r="QFE619" s="508"/>
      <c r="QFF619" s="508"/>
      <c r="QFG619" s="508"/>
      <c r="QFH619" s="508"/>
      <c r="QFI619" s="508"/>
      <c r="QFJ619" s="508"/>
      <c r="QFK619" s="508"/>
      <c r="QFL619" s="508"/>
      <c r="QFM619" s="508"/>
      <c r="QFN619" s="508"/>
      <c r="QFO619" s="508"/>
      <c r="QFP619" s="508"/>
      <c r="QFQ619" s="508"/>
      <c r="QFR619" s="508"/>
      <c r="QFS619" s="508"/>
      <c r="QFT619" s="508"/>
      <c r="QFU619" s="508"/>
      <c r="QFV619" s="508"/>
      <c r="QFW619" s="508"/>
      <c r="QFX619" s="508"/>
      <c r="QFY619" s="508"/>
      <c r="QFZ619" s="508"/>
      <c r="QGA619" s="508"/>
      <c r="QGB619" s="508"/>
      <c r="QGC619" s="508"/>
      <c r="QGD619" s="508"/>
      <c r="QGE619" s="508"/>
      <c r="QGF619" s="508"/>
      <c r="QGG619" s="508"/>
      <c r="QGH619" s="508"/>
      <c r="QGI619" s="508"/>
      <c r="QGJ619" s="508"/>
      <c r="QGK619" s="508"/>
      <c r="QGL619" s="508"/>
      <c r="QGM619" s="508"/>
      <c r="QGN619" s="508"/>
      <c r="QGO619" s="508"/>
      <c r="QGP619" s="508"/>
      <c r="QGQ619" s="508"/>
      <c r="QGR619" s="508"/>
      <c r="QGS619" s="508"/>
      <c r="QGT619" s="508"/>
      <c r="QGU619" s="508"/>
      <c r="QGV619" s="508"/>
      <c r="QGW619" s="508"/>
      <c r="QGX619" s="508"/>
      <c r="QGY619" s="508"/>
      <c r="QGZ619" s="508"/>
      <c r="QHA619" s="508"/>
      <c r="QHB619" s="508"/>
      <c r="QHC619" s="508"/>
      <c r="QHD619" s="508"/>
      <c r="QHE619" s="508"/>
      <c r="QHF619" s="508"/>
      <c r="QHG619" s="508"/>
      <c r="QHH619" s="508"/>
      <c r="QHI619" s="508"/>
      <c r="QHJ619" s="508"/>
      <c r="QHK619" s="508"/>
      <c r="QHL619" s="508"/>
      <c r="QHM619" s="508"/>
      <c r="QHN619" s="508"/>
      <c r="QHO619" s="508"/>
      <c r="QHP619" s="508"/>
      <c r="QHQ619" s="508"/>
      <c r="QHR619" s="508"/>
      <c r="QHS619" s="508"/>
      <c r="QHT619" s="508"/>
      <c r="QHU619" s="508"/>
      <c r="QHV619" s="508"/>
      <c r="QHW619" s="508"/>
      <c r="QHX619" s="508"/>
      <c r="QHY619" s="508"/>
      <c r="QHZ619" s="508"/>
      <c r="QIA619" s="508"/>
      <c r="QIB619" s="508"/>
      <c r="QIC619" s="508"/>
      <c r="QID619" s="508"/>
      <c r="QIE619" s="508"/>
      <c r="QIF619" s="508"/>
      <c r="QIG619" s="508"/>
      <c r="QIH619" s="508"/>
      <c r="QII619" s="508"/>
      <c r="QIJ619" s="508"/>
      <c r="QIK619" s="508"/>
      <c r="QIL619" s="508"/>
      <c r="QIM619" s="508"/>
      <c r="QIN619" s="508"/>
      <c r="QIO619" s="508"/>
      <c r="QIP619" s="508"/>
      <c r="QIQ619" s="508"/>
      <c r="QIR619" s="508"/>
      <c r="QIS619" s="508"/>
      <c r="QIT619" s="508"/>
      <c r="QIU619" s="508"/>
      <c r="QIV619" s="508"/>
      <c r="QIW619" s="508"/>
      <c r="QIX619" s="508"/>
      <c r="QIY619" s="508"/>
      <c r="QIZ619" s="508"/>
      <c r="QJA619" s="508"/>
      <c r="QJB619" s="508"/>
      <c r="QJC619" s="508"/>
      <c r="QJD619" s="508"/>
      <c r="QJE619" s="508"/>
      <c r="QJF619" s="508"/>
      <c r="QJG619" s="508"/>
      <c r="QJH619" s="508"/>
      <c r="QJI619" s="508"/>
      <c r="QJJ619" s="508"/>
      <c r="QJK619" s="508"/>
      <c r="QJL619" s="508"/>
      <c r="QJM619" s="508"/>
      <c r="QJN619" s="508"/>
      <c r="QJO619" s="508"/>
      <c r="QJP619" s="508"/>
      <c r="QJQ619" s="508"/>
      <c r="QJR619" s="508"/>
      <c r="QJS619" s="508"/>
      <c r="QJT619" s="508"/>
      <c r="QJU619" s="508"/>
      <c r="QJV619" s="508"/>
      <c r="QJW619" s="508"/>
      <c r="QJX619" s="508"/>
      <c r="QJY619" s="508"/>
      <c r="QJZ619" s="508"/>
      <c r="QKA619" s="508"/>
      <c r="QKB619" s="508"/>
      <c r="QKC619" s="508"/>
      <c r="QKD619" s="508"/>
      <c r="QKE619" s="508"/>
      <c r="QKF619" s="508"/>
      <c r="QKG619" s="508"/>
      <c r="QKH619" s="508"/>
      <c r="QKI619" s="508"/>
      <c r="QKJ619" s="508"/>
      <c r="QKK619" s="508"/>
      <c r="QKL619" s="508"/>
      <c r="QKM619" s="508"/>
      <c r="QKN619" s="508"/>
      <c r="QKO619" s="508"/>
      <c r="QKP619" s="508"/>
      <c r="QKQ619" s="508"/>
      <c r="QKR619" s="508"/>
      <c r="QKS619" s="508"/>
      <c r="QKT619" s="508"/>
      <c r="QKU619" s="508"/>
      <c r="QKV619" s="508"/>
      <c r="QKW619" s="508"/>
      <c r="QKX619" s="508"/>
      <c r="QKY619" s="508"/>
      <c r="QKZ619" s="508"/>
      <c r="QLA619" s="508"/>
      <c r="QLB619" s="508"/>
      <c r="QLC619" s="508"/>
      <c r="QLD619" s="508"/>
      <c r="QLE619" s="508"/>
      <c r="QLF619" s="508"/>
      <c r="QLG619" s="508"/>
      <c r="QLH619" s="508"/>
      <c r="QLI619" s="508"/>
      <c r="QLJ619" s="508"/>
      <c r="QLK619" s="508"/>
      <c r="QLL619" s="508"/>
      <c r="QLM619" s="508"/>
      <c r="QLN619" s="508"/>
      <c r="QLO619" s="508"/>
      <c r="QLP619" s="508"/>
      <c r="QLQ619" s="508"/>
      <c r="QLR619" s="508"/>
      <c r="QLS619" s="508"/>
      <c r="QLT619" s="508"/>
      <c r="QLU619" s="508"/>
      <c r="QLV619" s="508"/>
      <c r="QLW619" s="508"/>
      <c r="QLX619" s="508"/>
      <c r="QLY619" s="508"/>
      <c r="QLZ619" s="508"/>
      <c r="QMA619" s="508"/>
      <c r="QMB619" s="508"/>
      <c r="QMC619" s="508"/>
      <c r="QMD619" s="508"/>
      <c r="QME619" s="508"/>
      <c r="QMF619" s="508"/>
      <c r="QMG619" s="508"/>
      <c r="QMH619" s="508"/>
      <c r="QMI619" s="508"/>
      <c r="QMJ619" s="508"/>
      <c r="QMK619" s="508"/>
      <c r="QML619" s="508"/>
      <c r="QMM619" s="508"/>
      <c r="QMN619" s="508"/>
      <c r="QMO619" s="508"/>
      <c r="QMP619" s="508"/>
      <c r="QMQ619" s="508"/>
      <c r="QMR619" s="508"/>
      <c r="QMS619" s="508"/>
      <c r="QMT619" s="508"/>
      <c r="QMU619" s="508"/>
      <c r="QMV619" s="508"/>
      <c r="QMW619" s="508"/>
      <c r="QMX619" s="508"/>
      <c r="QMY619" s="508"/>
      <c r="QMZ619" s="508"/>
      <c r="QNA619" s="508"/>
      <c r="QNB619" s="508"/>
      <c r="QNC619" s="508"/>
      <c r="QND619" s="508"/>
      <c r="QNE619" s="508"/>
      <c r="QNF619" s="508"/>
      <c r="QNG619" s="508"/>
      <c r="QNH619" s="508"/>
      <c r="QNI619" s="508"/>
      <c r="QNJ619" s="508"/>
      <c r="QNK619" s="508"/>
      <c r="QNL619" s="508"/>
      <c r="QNM619" s="508"/>
      <c r="QNN619" s="508"/>
      <c r="QNO619" s="508"/>
      <c r="QNP619" s="508"/>
      <c r="QNQ619" s="508"/>
      <c r="QNR619" s="508"/>
      <c r="QNS619" s="508"/>
      <c r="QNT619" s="508"/>
      <c r="QNU619" s="508"/>
      <c r="QNV619" s="508"/>
      <c r="QNW619" s="508"/>
      <c r="QNX619" s="508"/>
      <c r="QNY619" s="508"/>
      <c r="QNZ619" s="508"/>
      <c r="QOA619" s="508"/>
      <c r="QOB619" s="508"/>
      <c r="QOC619" s="508"/>
      <c r="QOD619" s="508"/>
      <c r="QOE619" s="508"/>
      <c r="QOF619" s="508"/>
      <c r="QOG619" s="508"/>
      <c r="QOH619" s="508"/>
      <c r="QOI619" s="508"/>
      <c r="QOJ619" s="508"/>
      <c r="QOK619" s="508"/>
      <c r="QOL619" s="508"/>
      <c r="QOM619" s="508"/>
      <c r="QON619" s="508"/>
      <c r="QOO619" s="508"/>
      <c r="QOP619" s="508"/>
      <c r="QOQ619" s="508"/>
      <c r="QOR619" s="508"/>
      <c r="QOS619" s="508"/>
      <c r="QOT619" s="508"/>
      <c r="QOU619" s="508"/>
      <c r="QOV619" s="508"/>
      <c r="QOW619" s="508"/>
      <c r="QOX619" s="508"/>
      <c r="QOY619" s="508"/>
      <c r="QOZ619" s="508"/>
      <c r="QPA619" s="508"/>
      <c r="QPB619" s="508"/>
      <c r="QPC619" s="508"/>
      <c r="QPD619" s="508"/>
      <c r="QPE619" s="508"/>
      <c r="QPF619" s="508"/>
      <c r="QPG619" s="508"/>
      <c r="QPH619" s="508"/>
      <c r="QPI619" s="508"/>
      <c r="QPJ619" s="508"/>
      <c r="QPK619" s="508"/>
      <c r="QPL619" s="508"/>
      <c r="QPM619" s="508"/>
      <c r="QPN619" s="508"/>
      <c r="QPO619" s="508"/>
      <c r="QPP619" s="508"/>
      <c r="QPQ619" s="508"/>
      <c r="QPR619" s="508"/>
      <c r="QPS619" s="508"/>
      <c r="QPT619" s="508"/>
      <c r="QPU619" s="508"/>
      <c r="QPV619" s="508"/>
      <c r="QPW619" s="508"/>
      <c r="QPX619" s="508"/>
      <c r="QPY619" s="508"/>
      <c r="QPZ619" s="508"/>
      <c r="QQA619" s="508"/>
      <c r="QQB619" s="508"/>
      <c r="QQC619" s="508"/>
      <c r="QQD619" s="508"/>
      <c r="QQE619" s="508"/>
      <c r="QQF619" s="508"/>
      <c r="QQG619" s="508"/>
      <c r="QQH619" s="508"/>
      <c r="QQI619" s="508"/>
      <c r="QQJ619" s="508"/>
      <c r="QQK619" s="508"/>
      <c r="QQL619" s="508"/>
      <c r="QQM619" s="508"/>
      <c r="QQN619" s="508"/>
      <c r="QQO619" s="508"/>
      <c r="QQP619" s="508"/>
      <c r="QQQ619" s="508"/>
      <c r="QQR619" s="508"/>
      <c r="QQS619" s="508"/>
      <c r="QQT619" s="508"/>
      <c r="QQU619" s="508"/>
      <c r="QQV619" s="508"/>
      <c r="QQW619" s="508"/>
      <c r="QQX619" s="508"/>
      <c r="QQY619" s="508"/>
      <c r="QQZ619" s="508"/>
      <c r="QRA619" s="508"/>
      <c r="QRB619" s="508"/>
      <c r="QRC619" s="508"/>
      <c r="QRD619" s="508"/>
      <c r="QRE619" s="508"/>
      <c r="QRF619" s="508"/>
      <c r="QRG619" s="508"/>
      <c r="QRH619" s="508"/>
      <c r="QRI619" s="508"/>
      <c r="QRJ619" s="508"/>
      <c r="QRK619" s="508"/>
      <c r="QRL619" s="508"/>
      <c r="QRM619" s="508"/>
      <c r="QRN619" s="508"/>
      <c r="QRO619" s="508"/>
      <c r="QRP619" s="508"/>
      <c r="QRQ619" s="508"/>
      <c r="QRR619" s="508"/>
      <c r="QRS619" s="508"/>
      <c r="QRT619" s="508"/>
      <c r="QRU619" s="508"/>
      <c r="QRV619" s="508"/>
      <c r="QRW619" s="508"/>
      <c r="QRX619" s="508"/>
      <c r="QRY619" s="508"/>
      <c r="QRZ619" s="508"/>
      <c r="QSA619" s="508"/>
      <c r="QSB619" s="508"/>
      <c r="QSC619" s="508"/>
      <c r="QSD619" s="508"/>
      <c r="QSE619" s="508"/>
      <c r="QSF619" s="508"/>
      <c r="QSG619" s="508"/>
      <c r="QSH619" s="508"/>
      <c r="QSI619" s="508"/>
      <c r="QSJ619" s="508"/>
      <c r="QSK619" s="508"/>
      <c r="QSL619" s="508"/>
      <c r="QSM619" s="508"/>
      <c r="QSN619" s="508"/>
      <c r="QSO619" s="508"/>
      <c r="QSP619" s="508"/>
      <c r="QSQ619" s="508"/>
      <c r="QSR619" s="508"/>
      <c r="QSS619" s="508"/>
      <c r="QST619" s="508"/>
      <c r="QSU619" s="508"/>
      <c r="QSV619" s="508"/>
      <c r="QSW619" s="508"/>
      <c r="QSX619" s="508"/>
      <c r="QSY619" s="508"/>
      <c r="QSZ619" s="508"/>
      <c r="QTA619" s="508"/>
      <c r="QTB619" s="508"/>
      <c r="QTC619" s="508"/>
      <c r="QTD619" s="508"/>
      <c r="QTE619" s="508"/>
      <c r="QTF619" s="508"/>
      <c r="QTG619" s="508"/>
      <c r="QTH619" s="508"/>
      <c r="QTI619" s="508"/>
      <c r="QTJ619" s="508"/>
      <c r="QTK619" s="508"/>
      <c r="QTL619" s="508"/>
      <c r="QTM619" s="508"/>
      <c r="QTN619" s="508"/>
      <c r="QTO619" s="508"/>
      <c r="QTP619" s="508"/>
      <c r="QTQ619" s="508"/>
      <c r="QTR619" s="508"/>
      <c r="QTS619" s="508"/>
      <c r="QTT619" s="508"/>
      <c r="QTU619" s="508"/>
      <c r="QTV619" s="508"/>
      <c r="QTW619" s="508"/>
      <c r="QTX619" s="508"/>
      <c r="QTY619" s="508"/>
      <c r="QTZ619" s="508"/>
      <c r="QUA619" s="508"/>
      <c r="QUB619" s="508"/>
      <c r="QUC619" s="508"/>
      <c r="QUD619" s="508"/>
      <c r="QUE619" s="508"/>
      <c r="QUF619" s="508"/>
      <c r="QUG619" s="508"/>
      <c r="QUH619" s="508"/>
      <c r="QUI619" s="508"/>
      <c r="QUJ619" s="508"/>
      <c r="QUK619" s="508"/>
      <c r="QUL619" s="508"/>
      <c r="QUM619" s="508"/>
      <c r="QUN619" s="508"/>
      <c r="QUO619" s="508"/>
      <c r="QUP619" s="508"/>
      <c r="QUQ619" s="508"/>
      <c r="QUR619" s="508"/>
      <c r="QUS619" s="508"/>
      <c r="QUT619" s="508"/>
      <c r="QUU619" s="508"/>
      <c r="QUV619" s="508"/>
      <c r="QUW619" s="508"/>
      <c r="QUX619" s="508"/>
      <c r="QUY619" s="508"/>
      <c r="QUZ619" s="508"/>
      <c r="QVA619" s="508"/>
      <c r="QVB619" s="508"/>
      <c r="QVC619" s="508"/>
      <c r="QVD619" s="508"/>
      <c r="QVE619" s="508"/>
      <c r="QVF619" s="508"/>
      <c r="QVG619" s="508"/>
      <c r="QVH619" s="508"/>
      <c r="QVI619" s="508"/>
      <c r="QVJ619" s="508"/>
      <c r="QVK619" s="508"/>
      <c r="QVL619" s="508"/>
      <c r="QVM619" s="508"/>
      <c r="QVN619" s="508"/>
      <c r="QVO619" s="508"/>
      <c r="QVP619" s="508"/>
      <c r="QVQ619" s="508"/>
      <c r="QVR619" s="508"/>
      <c r="QVS619" s="508"/>
      <c r="QVT619" s="508"/>
      <c r="QVU619" s="508"/>
      <c r="QVV619" s="508"/>
      <c r="QVW619" s="508"/>
      <c r="QVX619" s="508"/>
      <c r="QVY619" s="508"/>
      <c r="QVZ619" s="508"/>
      <c r="QWA619" s="508"/>
      <c r="QWB619" s="508"/>
      <c r="QWC619" s="508"/>
      <c r="QWD619" s="508"/>
      <c r="QWE619" s="508"/>
      <c r="QWF619" s="508"/>
      <c r="QWG619" s="508"/>
      <c r="QWH619" s="508"/>
      <c r="QWI619" s="508"/>
      <c r="QWJ619" s="508"/>
      <c r="QWK619" s="508"/>
      <c r="QWL619" s="508"/>
      <c r="QWM619" s="508"/>
      <c r="QWN619" s="508"/>
      <c r="QWO619" s="508"/>
      <c r="QWP619" s="508"/>
      <c r="QWQ619" s="508"/>
      <c r="QWR619" s="508"/>
      <c r="QWS619" s="508"/>
      <c r="QWT619" s="508"/>
      <c r="QWU619" s="508"/>
      <c r="QWV619" s="508"/>
      <c r="QWW619" s="508"/>
      <c r="QWX619" s="508"/>
      <c r="QWY619" s="508"/>
      <c r="QWZ619" s="508"/>
      <c r="QXA619" s="508"/>
      <c r="QXB619" s="508"/>
      <c r="QXC619" s="508"/>
      <c r="QXD619" s="508"/>
      <c r="QXE619" s="508"/>
      <c r="QXF619" s="508"/>
      <c r="QXG619" s="508"/>
      <c r="QXH619" s="508"/>
      <c r="QXI619" s="508"/>
      <c r="QXJ619" s="508"/>
      <c r="QXK619" s="508"/>
      <c r="QXL619" s="508"/>
      <c r="QXM619" s="508"/>
      <c r="QXN619" s="508"/>
      <c r="QXO619" s="508"/>
      <c r="QXP619" s="508"/>
      <c r="QXQ619" s="508"/>
      <c r="QXR619" s="508"/>
      <c r="QXS619" s="508"/>
      <c r="QXT619" s="508"/>
      <c r="QXU619" s="508"/>
      <c r="QXV619" s="508"/>
      <c r="QXW619" s="508"/>
      <c r="QXX619" s="508"/>
      <c r="QXY619" s="508"/>
      <c r="QXZ619" s="508"/>
      <c r="QYA619" s="508"/>
      <c r="QYB619" s="508"/>
      <c r="QYC619" s="508"/>
      <c r="QYD619" s="508"/>
      <c r="QYE619" s="508"/>
      <c r="QYF619" s="508"/>
      <c r="QYG619" s="508"/>
      <c r="QYH619" s="508"/>
      <c r="QYI619" s="508"/>
      <c r="QYJ619" s="508"/>
      <c r="QYK619" s="508"/>
      <c r="QYL619" s="508"/>
      <c r="QYM619" s="508"/>
      <c r="QYN619" s="508"/>
      <c r="QYO619" s="508"/>
      <c r="QYP619" s="508"/>
      <c r="QYQ619" s="508"/>
      <c r="QYR619" s="508"/>
      <c r="QYS619" s="508"/>
      <c r="QYT619" s="508"/>
      <c r="QYU619" s="508"/>
      <c r="QYV619" s="508"/>
      <c r="QYW619" s="508"/>
      <c r="QYX619" s="508"/>
      <c r="QYY619" s="508"/>
      <c r="QYZ619" s="508"/>
      <c r="QZA619" s="508"/>
      <c r="QZB619" s="508"/>
      <c r="QZC619" s="508"/>
      <c r="QZD619" s="508"/>
      <c r="QZE619" s="508"/>
      <c r="QZF619" s="508"/>
      <c r="QZG619" s="508"/>
      <c r="QZH619" s="508"/>
      <c r="QZI619" s="508"/>
      <c r="QZJ619" s="508"/>
      <c r="QZK619" s="508"/>
      <c r="QZL619" s="508"/>
      <c r="QZM619" s="508"/>
      <c r="QZN619" s="508"/>
      <c r="QZO619" s="508"/>
      <c r="QZP619" s="508"/>
      <c r="QZQ619" s="508"/>
      <c r="QZR619" s="508"/>
      <c r="QZS619" s="508"/>
      <c r="QZT619" s="508"/>
      <c r="QZU619" s="508"/>
      <c r="QZV619" s="508"/>
      <c r="QZW619" s="508"/>
      <c r="QZX619" s="508"/>
      <c r="QZY619" s="508"/>
      <c r="QZZ619" s="508"/>
      <c r="RAA619" s="508"/>
      <c r="RAB619" s="508"/>
      <c r="RAC619" s="508"/>
      <c r="RAD619" s="508"/>
      <c r="RAE619" s="508"/>
      <c r="RAF619" s="508"/>
      <c r="RAG619" s="508"/>
      <c r="RAH619" s="508"/>
      <c r="RAI619" s="508"/>
      <c r="RAJ619" s="508"/>
      <c r="RAK619" s="508"/>
      <c r="RAL619" s="508"/>
      <c r="RAM619" s="508"/>
      <c r="RAN619" s="508"/>
      <c r="RAO619" s="508"/>
      <c r="RAP619" s="508"/>
      <c r="RAQ619" s="508"/>
      <c r="RAR619" s="508"/>
      <c r="RAS619" s="508"/>
      <c r="RAT619" s="508"/>
      <c r="RAU619" s="508"/>
      <c r="RAV619" s="508"/>
      <c r="RAW619" s="508"/>
      <c r="RAX619" s="508"/>
      <c r="RAY619" s="508"/>
      <c r="RAZ619" s="508"/>
      <c r="RBA619" s="508"/>
      <c r="RBB619" s="508"/>
      <c r="RBC619" s="508"/>
      <c r="RBD619" s="508"/>
      <c r="RBE619" s="508"/>
      <c r="RBF619" s="508"/>
      <c r="RBG619" s="508"/>
      <c r="RBH619" s="508"/>
      <c r="RBI619" s="508"/>
      <c r="RBJ619" s="508"/>
      <c r="RBK619" s="508"/>
      <c r="RBL619" s="508"/>
      <c r="RBM619" s="508"/>
      <c r="RBN619" s="508"/>
      <c r="RBO619" s="508"/>
      <c r="RBP619" s="508"/>
      <c r="RBQ619" s="508"/>
      <c r="RBR619" s="508"/>
      <c r="RBS619" s="508"/>
      <c r="RBT619" s="508"/>
      <c r="RBU619" s="508"/>
      <c r="RBV619" s="508"/>
      <c r="RBW619" s="508"/>
      <c r="RBX619" s="508"/>
      <c r="RBY619" s="508"/>
      <c r="RBZ619" s="508"/>
      <c r="RCA619" s="508"/>
      <c r="RCB619" s="508"/>
      <c r="RCC619" s="508"/>
      <c r="RCD619" s="508"/>
      <c r="RCE619" s="508"/>
      <c r="RCF619" s="508"/>
      <c r="RCG619" s="508"/>
      <c r="RCH619" s="508"/>
      <c r="RCI619" s="508"/>
      <c r="RCJ619" s="508"/>
      <c r="RCK619" s="508"/>
      <c r="RCL619" s="508"/>
      <c r="RCM619" s="508"/>
      <c r="RCN619" s="508"/>
      <c r="RCO619" s="508"/>
      <c r="RCP619" s="508"/>
      <c r="RCQ619" s="508"/>
      <c r="RCR619" s="508"/>
      <c r="RCS619" s="508"/>
      <c r="RCT619" s="508"/>
      <c r="RCU619" s="508"/>
      <c r="RCV619" s="508"/>
      <c r="RCW619" s="508"/>
      <c r="RCX619" s="508"/>
      <c r="RCY619" s="508"/>
      <c r="RCZ619" s="508"/>
      <c r="RDA619" s="508"/>
      <c r="RDB619" s="508"/>
      <c r="RDC619" s="508"/>
      <c r="RDD619" s="508"/>
      <c r="RDE619" s="508"/>
      <c r="RDF619" s="508"/>
      <c r="RDG619" s="508"/>
      <c r="RDH619" s="508"/>
      <c r="RDI619" s="508"/>
      <c r="RDJ619" s="508"/>
      <c r="RDK619" s="508"/>
      <c r="RDL619" s="508"/>
      <c r="RDM619" s="508"/>
      <c r="RDN619" s="508"/>
      <c r="RDO619" s="508"/>
      <c r="RDP619" s="508"/>
      <c r="RDQ619" s="508"/>
      <c r="RDR619" s="508"/>
      <c r="RDS619" s="508"/>
      <c r="RDT619" s="508"/>
      <c r="RDU619" s="508"/>
      <c r="RDV619" s="508"/>
      <c r="RDW619" s="508"/>
      <c r="RDX619" s="508"/>
      <c r="RDY619" s="508"/>
      <c r="RDZ619" s="508"/>
      <c r="REA619" s="508"/>
      <c r="REB619" s="508"/>
      <c r="REC619" s="508"/>
      <c r="RED619" s="508"/>
      <c r="REE619" s="508"/>
      <c r="REF619" s="508"/>
      <c r="REG619" s="508"/>
      <c r="REH619" s="508"/>
      <c r="REI619" s="508"/>
      <c r="REJ619" s="508"/>
      <c r="REK619" s="508"/>
      <c r="REL619" s="508"/>
      <c r="REM619" s="508"/>
      <c r="REN619" s="508"/>
      <c r="REO619" s="508"/>
      <c r="REP619" s="508"/>
      <c r="REQ619" s="508"/>
      <c r="RER619" s="508"/>
      <c r="RES619" s="508"/>
      <c r="RET619" s="508"/>
      <c r="REU619" s="508"/>
      <c r="REV619" s="508"/>
      <c r="REW619" s="508"/>
      <c r="REX619" s="508"/>
      <c r="REY619" s="508"/>
      <c r="REZ619" s="508"/>
      <c r="RFA619" s="508"/>
      <c r="RFB619" s="508"/>
      <c r="RFC619" s="508"/>
      <c r="RFD619" s="508"/>
      <c r="RFE619" s="508"/>
      <c r="RFF619" s="508"/>
      <c r="RFG619" s="508"/>
      <c r="RFH619" s="508"/>
      <c r="RFI619" s="508"/>
      <c r="RFJ619" s="508"/>
      <c r="RFK619" s="508"/>
      <c r="RFL619" s="508"/>
      <c r="RFM619" s="508"/>
      <c r="RFN619" s="508"/>
      <c r="RFO619" s="508"/>
      <c r="RFP619" s="508"/>
      <c r="RFQ619" s="508"/>
      <c r="RFR619" s="508"/>
      <c r="RFS619" s="508"/>
      <c r="RFT619" s="508"/>
      <c r="RFU619" s="508"/>
      <c r="RFV619" s="508"/>
      <c r="RFW619" s="508"/>
      <c r="RFX619" s="508"/>
      <c r="RFY619" s="508"/>
      <c r="RFZ619" s="508"/>
      <c r="RGA619" s="508"/>
      <c r="RGB619" s="508"/>
      <c r="RGC619" s="508"/>
      <c r="RGD619" s="508"/>
      <c r="RGE619" s="508"/>
      <c r="RGF619" s="508"/>
      <c r="RGG619" s="508"/>
      <c r="RGH619" s="508"/>
      <c r="RGI619" s="508"/>
      <c r="RGJ619" s="508"/>
      <c r="RGK619" s="508"/>
      <c r="RGL619" s="508"/>
      <c r="RGM619" s="508"/>
      <c r="RGN619" s="508"/>
      <c r="RGO619" s="508"/>
      <c r="RGP619" s="508"/>
      <c r="RGQ619" s="508"/>
      <c r="RGR619" s="508"/>
      <c r="RGS619" s="508"/>
      <c r="RGT619" s="508"/>
      <c r="RGU619" s="508"/>
      <c r="RGV619" s="508"/>
      <c r="RGW619" s="508"/>
      <c r="RGX619" s="508"/>
      <c r="RGY619" s="508"/>
      <c r="RGZ619" s="508"/>
      <c r="RHA619" s="508"/>
      <c r="RHB619" s="508"/>
      <c r="RHC619" s="508"/>
      <c r="RHD619" s="508"/>
      <c r="RHE619" s="508"/>
      <c r="RHF619" s="508"/>
      <c r="RHG619" s="508"/>
      <c r="RHH619" s="508"/>
      <c r="RHI619" s="508"/>
      <c r="RHJ619" s="508"/>
      <c r="RHK619" s="508"/>
      <c r="RHL619" s="508"/>
      <c r="RHM619" s="508"/>
      <c r="RHN619" s="508"/>
      <c r="RHO619" s="508"/>
      <c r="RHP619" s="508"/>
      <c r="RHQ619" s="508"/>
      <c r="RHR619" s="508"/>
      <c r="RHS619" s="508"/>
      <c r="RHT619" s="508"/>
      <c r="RHU619" s="508"/>
      <c r="RHV619" s="508"/>
      <c r="RHW619" s="508"/>
      <c r="RHX619" s="508"/>
      <c r="RHY619" s="508"/>
      <c r="RHZ619" s="508"/>
      <c r="RIA619" s="508"/>
      <c r="RIB619" s="508"/>
      <c r="RIC619" s="508"/>
      <c r="RID619" s="508"/>
      <c r="RIE619" s="508"/>
      <c r="RIF619" s="508"/>
      <c r="RIG619" s="508"/>
      <c r="RIH619" s="508"/>
      <c r="RII619" s="508"/>
      <c r="RIJ619" s="508"/>
      <c r="RIK619" s="508"/>
      <c r="RIL619" s="508"/>
      <c r="RIM619" s="508"/>
      <c r="RIN619" s="508"/>
      <c r="RIO619" s="508"/>
      <c r="RIP619" s="508"/>
      <c r="RIQ619" s="508"/>
      <c r="RIR619" s="508"/>
      <c r="RIS619" s="508"/>
      <c r="RIT619" s="508"/>
      <c r="RIU619" s="508"/>
      <c r="RIV619" s="508"/>
      <c r="RIW619" s="508"/>
      <c r="RIX619" s="508"/>
      <c r="RIY619" s="508"/>
      <c r="RIZ619" s="508"/>
      <c r="RJA619" s="508"/>
      <c r="RJB619" s="508"/>
      <c r="RJC619" s="508"/>
      <c r="RJD619" s="508"/>
      <c r="RJE619" s="508"/>
      <c r="RJF619" s="508"/>
      <c r="RJG619" s="508"/>
      <c r="RJH619" s="508"/>
      <c r="RJI619" s="508"/>
      <c r="RJJ619" s="508"/>
      <c r="RJK619" s="508"/>
      <c r="RJL619" s="508"/>
      <c r="RJM619" s="508"/>
      <c r="RJN619" s="508"/>
      <c r="RJO619" s="508"/>
      <c r="RJP619" s="508"/>
      <c r="RJQ619" s="508"/>
      <c r="RJR619" s="508"/>
      <c r="RJS619" s="508"/>
      <c r="RJT619" s="508"/>
      <c r="RJU619" s="508"/>
      <c r="RJV619" s="508"/>
      <c r="RJW619" s="508"/>
      <c r="RJX619" s="508"/>
      <c r="RJY619" s="508"/>
      <c r="RJZ619" s="508"/>
      <c r="RKA619" s="508"/>
      <c r="RKB619" s="508"/>
      <c r="RKC619" s="508"/>
      <c r="RKD619" s="508"/>
      <c r="RKE619" s="508"/>
      <c r="RKF619" s="508"/>
      <c r="RKG619" s="508"/>
      <c r="RKH619" s="508"/>
      <c r="RKI619" s="508"/>
      <c r="RKJ619" s="508"/>
      <c r="RKK619" s="508"/>
      <c r="RKL619" s="508"/>
      <c r="RKM619" s="508"/>
      <c r="RKN619" s="508"/>
      <c r="RKO619" s="508"/>
      <c r="RKP619" s="508"/>
      <c r="RKQ619" s="508"/>
      <c r="RKR619" s="508"/>
      <c r="RKS619" s="508"/>
      <c r="RKT619" s="508"/>
      <c r="RKU619" s="508"/>
      <c r="RKV619" s="508"/>
      <c r="RKW619" s="508"/>
      <c r="RKX619" s="508"/>
      <c r="RKY619" s="508"/>
      <c r="RKZ619" s="508"/>
      <c r="RLA619" s="508"/>
      <c r="RLB619" s="508"/>
      <c r="RLC619" s="508"/>
      <c r="RLD619" s="508"/>
      <c r="RLE619" s="508"/>
      <c r="RLF619" s="508"/>
      <c r="RLG619" s="508"/>
      <c r="RLH619" s="508"/>
      <c r="RLI619" s="508"/>
      <c r="RLJ619" s="508"/>
      <c r="RLK619" s="508"/>
      <c r="RLL619" s="508"/>
      <c r="RLM619" s="508"/>
      <c r="RLN619" s="508"/>
      <c r="RLO619" s="508"/>
      <c r="RLP619" s="508"/>
      <c r="RLQ619" s="508"/>
      <c r="RLR619" s="508"/>
      <c r="RLS619" s="508"/>
      <c r="RLT619" s="508"/>
      <c r="RLU619" s="508"/>
      <c r="RLV619" s="508"/>
      <c r="RLW619" s="508"/>
      <c r="RLX619" s="508"/>
      <c r="RLY619" s="508"/>
      <c r="RLZ619" s="508"/>
      <c r="RMA619" s="508"/>
      <c r="RMB619" s="508"/>
      <c r="RMC619" s="508"/>
      <c r="RMD619" s="508"/>
      <c r="RME619" s="508"/>
      <c r="RMF619" s="508"/>
      <c r="RMG619" s="508"/>
      <c r="RMH619" s="508"/>
      <c r="RMI619" s="508"/>
      <c r="RMJ619" s="508"/>
      <c r="RMK619" s="508"/>
      <c r="RML619" s="508"/>
      <c r="RMM619" s="508"/>
      <c r="RMN619" s="508"/>
      <c r="RMO619" s="508"/>
      <c r="RMP619" s="508"/>
      <c r="RMQ619" s="508"/>
      <c r="RMR619" s="508"/>
      <c r="RMS619" s="508"/>
      <c r="RMT619" s="508"/>
      <c r="RMU619" s="508"/>
      <c r="RMV619" s="508"/>
      <c r="RMW619" s="508"/>
      <c r="RMX619" s="508"/>
      <c r="RMY619" s="508"/>
      <c r="RMZ619" s="508"/>
      <c r="RNA619" s="508"/>
      <c r="RNB619" s="508"/>
      <c r="RNC619" s="508"/>
      <c r="RND619" s="508"/>
      <c r="RNE619" s="508"/>
      <c r="RNF619" s="508"/>
      <c r="RNG619" s="508"/>
      <c r="RNH619" s="508"/>
      <c r="RNI619" s="508"/>
      <c r="RNJ619" s="508"/>
      <c r="RNK619" s="508"/>
      <c r="RNL619" s="508"/>
      <c r="RNM619" s="508"/>
      <c r="RNN619" s="508"/>
      <c r="RNO619" s="508"/>
      <c r="RNP619" s="508"/>
      <c r="RNQ619" s="508"/>
      <c r="RNR619" s="508"/>
      <c r="RNS619" s="508"/>
      <c r="RNT619" s="508"/>
      <c r="RNU619" s="508"/>
      <c r="RNV619" s="508"/>
      <c r="RNW619" s="508"/>
      <c r="RNX619" s="508"/>
      <c r="RNY619" s="508"/>
      <c r="RNZ619" s="508"/>
      <c r="ROA619" s="508"/>
      <c r="ROB619" s="508"/>
      <c r="ROC619" s="508"/>
      <c r="ROD619" s="508"/>
      <c r="ROE619" s="508"/>
      <c r="ROF619" s="508"/>
      <c r="ROG619" s="508"/>
      <c r="ROH619" s="508"/>
      <c r="ROI619" s="508"/>
      <c r="ROJ619" s="508"/>
      <c r="ROK619" s="508"/>
      <c r="ROL619" s="508"/>
      <c r="ROM619" s="508"/>
      <c r="RON619" s="508"/>
      <c r="ROO619" s="508"/>
      <c r="ROP619" s="508"/>
      <c r="ROQ619" s="508"/>
      <c r="ROR619" s="508"/>
      <c r="ROS619" s="508"/>
      <c r="ROT619" s="508"/>
      <c r="ROU619" s="508"/>
      <c r="ROV619" s="508"/>
      <c r="ROW619" s="508"/>
      <c r="ROX619" s="508"/>
      <c r="ROY619" s="508"/>
      <c r="ROZ619" s="508"/>
      <c r="RPA619" s="508"/>
      <c r="RPB619" s="508"/>
      <c r="RPC619" s="508"/>
      <c r="RPD619" s="508"/>
      <c r="RPE619" s="508"/>
      <c r="RPF619" s="508"/>
      <c r="RPG619" s="508"/>
      <c r="RPH619" s="508"/>
      <c r="RPI619" s="508"/>
      <c r="RPJ619" s="508"/>
      <c r="RPK619" s="508"/>
      <c r="RPL619" s="508"/>
      <c r="RPM619" s="508"/>
      <c r="RPN619" s="508"/>
      <c r="RPO619" s="508"/>
      <c r="RPP619" s="508"/>
      <c r="RPQ619" s="508"/>
      <c r="RPR619" s="508"/>
      <c r="RPS619" s="508"/>
      <c r="RPT619" s="508"/>
      <c r="RPU619" s="508"/>
      <c r="RPV619" s="508"/>
      <c r="RPW619" s="508"/>
      <c r="RPX619" s="508"/>
      <c r="RPY619" s="508"/>
      <c r="RPZ619" s="508"/>
      <c r="RQA619" s="508"/>
      <c r="RQB619" s="508"/>
      <c r="RQC619" s="508"/>
      <c r="RQD619" s="508"/>
      <c r="RQE619" s="508"/>
      <c r="RQF619" s="508"/>
      <c r="RQG619" s="508"/>
      <c r="RQH619" s="508"/>
      <c r="RQI619" s="508"/>
      <c r="RQJ619" s="508"/>
      <c r="RQK619" s="508"/>
      <c r="RQL619" s="508"/>
      <c r="RQM619" s="508"/>
      <c r="RQN619" s="508"/>
      <c r="RQO619" s="508"/>
      <c r="RQP619" s="508"/>
      <c r="RQQ619" s="508"/>
      <c r="RQR619" s="508"/>
      <c r="RQS619" s="508"/>
      <c r="RQT619" s="508"/>
      <c r="RQU619" s="508"/>
      <c r="RQV619" s="508"/>
      <c r="RQW619" s="508"/>
      <c r="RQX619" s="508"/>
      <c r="RQY619" s="508"/>
      <c r="RQZ619" s="508"/>
      <c r="RRA619" s="508"/>
      <c r="RRB619" s="508"/>
      <c r="RRC619" s="508"/>
      <c r="RRD619" s="508"/>
      <c r="RRE619" s="508"/>
      <c r="RRF619" s="508"/>
      <c r="RRG619" s="508"/>
      <c r="RRH619" s="508"/>
      <c r="RRI619" s="508"/>
      <c r="RRJ619" s="508"/>
      <c r="RRK619" s="508"/>
      <c r="RRL619" s="508"/>
      <c r="RRM619" s="508"/>
      <c r="RRN619" s="508"/>
      <c r="RRO619" s="508"/>
      <c r="RRP619" s="508"/>
      <c r="RRQ619" s="508"/>
      <c r="RRR619" s="508"/>
      <c r="RRS619" s="508"/>
      <c r="RRT619" s="508"/>
      <c r="RRU619" s="508"/>
      <c r="RRV619" s="508"/>
      <c r="RRW619" s="508"/>
      <c r="RRX619" s="508"/>
      <c r="RRY619" s="508"/>
      <c r="RRZ619" s="508"/>
      <c r="RSA619" s="508"/>
      <c r="RSB619" s="508"/>
      <c r="RSC619" s="508"/>
      <c r="RSD619" s="508"/>
      <c r="RSE619" s="508"/>
      <c r="RSF619" s="508"/>
      <c r="RSG619" s="508"/>
      <c r="RSH619" s="508"/>
      <c r="RSI619" s="508"/>
      <c r="RSJ619" s="508"/>
      <c r="RSK619" s="508"/>
      <c r="RSL619" s="508"/>
      <c r="RSM619" s="508"/>
      <c r="RSN619" s="508"/>
      <c r="RSO619" s="508"/>
      <c r="RSP619" s="508"/>
      <c r="RSQ619" s="508"/>
      <c r="RSR619" s="508"/>
      <c r="RSS619" s="508"/>
      <c r="RST619" s="508"/>
      <c r="RSU619" s="508"/>
      <c r="RSV619" s="508"/>
      <c r="RSW619" s="508"/>
      <c r="RSX619" s="508"/>
      <c r="RSY619" s="508"/>
      <c r="RSZ619" s="508"/>
      <c r="RTA619" s="508"/>
      <c r="RTB619" s="508"/>
      <c r="RTC619" s="508"/>
      <c r="RTD619" s="508"/>
      <c r="RTE619" s="508"/>
      <c r="RTF619" s="508"/>
      <c r="RTG619" s="508"/>
      <c r="RTH619" s="508"/>
      <c r="RTI619" s="508"/>
      <c r="RTJ619" s="508"/>
      <c r="RTK619" s="508"/>
      <c r="RTL619" s="508"/>
      <c r="RTM619" s="508"/>
      <c r="RTN619" s="508"/>
      <c r="RTO619" s="508"/>
      <c r="RTP619" s="508"/>
      <c r="RTQ619" s="508"/>
      <c r="RTR619" s="508"/>
      <c r="RTS619" s="508"/>
      <c r="RTT619" s="508"/>
      <c r="RTU619" s="508"/>
      <c r="RTV619" s="508"/>
      <c r="RTW619" s="508"/>
      <c r="RTX619" s="508"/>
      <c r="RTY619" s="508"/>
      <c r="RTZ619" s="508"/>
      <c r="RUA619" s="508"/>
      <c r="RUB619" s="508"/>
      <c r="RUC619" s="508"/>
      <c r="RUD619" s="508"/>
      <c r="RUE619" s="508"/>
      <c r="RUF619" s="508"/>
      <c r="RUG619" s="508"/>
      <c r="RUH619" s="508"/>
      <c r="RUI619" s="508"/>
      <c r="RUJ619" s="508"/>
      <c r="RUK619" s="508"/>
      <c r="RUL619" s="508"/>
      <c r="RUM619" s="508"/>
      <c r="RUN619" s="508"/>
      <c r="RUO619" s="508"/>
      <c r="RUP619" s="508"/>
      <c r="RUQ619" s="508"/>
      <c r="RUR619" s="508"/>
      <c r="RUS619" s="508"/>
      <c r="RUT619" s="508"/>
      <c r="RUU619" s="508"/>
      <c r="RUV619" s="508"/>
      <c r="RUW619" s="508"/>
      <c r="RUX619" s="508"/>
      <c r="RUY619" s="508"/>
      <c r="RUZ619" s="508"/>
      <c r="RVA619" s="508"/>
      <c r="RVB619" s="508"/>
      <c r="RVC619" s="508"/>
      <c r="RVD619" s="508"/>
      <c r="RVE619" s="508"/>
      <c r="RVF619" s="508"/>
      <c r="RVG619" s="508"/>
      <c r="RVH619" s="508"/>
      <c r="RVI619" s="508"/>
      <c r="RVJ619" s="508"/>
      <c r="RVK619" s="508"/>
      <c r="RVL619" s="508"/>
      <c r="RVM619" s="508"/>
      <c r="RVN619" s="508"/>
      <c r="RVO619" s="508"/>
      <c r="RVP619" s="508"/>
      <c r="RVQ619" s="508"/>
      <c r="RVR619" s="508"/>
      <c r="RVS619" s="508"/>
      <c r="RVT619" s="508"/>
      <c r="RVU619" s="508"/>
      <c r="RVV619" s="508"/>
      <c r="RVW619" s="508"/>
      <c r="RVX619" s="508"/>
      <c r="RVY619" s="508"/>
      <c r="RVZ619" s="508"/>
      <c r="RWA619" s="508"/>
      <c r="RWB619" s="508"/>
      <c r="RWC619" s="508"/>
      <c r="RWD619" s="508"/>
      <c r="RWE619" s="508"/>
      <c r="RWF619" s="508"/>
      <c r="RWG619" s="508"/>
      <c r="RWH619" s="508"/>
      <c r="RWI619" s="508"/>
      <c r="RWJ619" s="508"/>
      <c r="RWK619" s="508"/>
      <c r="RWL619" s="508"/>
      <c r="RWM619" s="508"/>
      <c r="RWN619" s="508"/>
      <c r="RWO619" s="508"/>
      <c r="RWP619" s="508"/>
      <c r="RWQ619" s="508"/>
      <c r="RWR619" s="508"/>
      <c r="RWS619" s="508"/>
      <c r="RWT619" s="508"/>
      <c r="RWU619" s="508"/>
      <c r="RWV619" s="508"/>
      <c r="RWW619" s="508"/>
      <c r="RWX619" s="508"/>
      <c r="RWY619" s="508"/>
      <c r="RWZ619" s="508"/>
      <c r="RXA619" s="508"/>
      <c r="RXB619" s="508"/>
      <c r="RXC619" s="508"/>
      <c r="RXD619" s="508"/>
      <c r="RXE619" s="508"/>
      <c r="RXF619" s="508"/>
      <c r="RXG619" s="508"/>
      <c r="RXH619" s="508"/>
      <c r="RXI619" s="508"/>
      <c r="RXJ619" s="508"/>
      <c r="RXK619" s="508"/>
      <c r="RXL619" s="508"/>
      <c r="RXM619" s="508"/>
      <c r="RXN619" s="508"/>
      <c r="RXO619" s="508"/>
      <c r="RXP619" s="508"/>
      <c r="RXQ619" s="508"/>
      <c r="RXR619" s="508"/>
      <c r="RXS619" s="508"/>
      <c r="RXT619" s="508"/>
      <c r="RXU619" s="508"/>
      <c r="RXV619" s="508"/>
      <c r="RXW619" s="508"/>
      <c r="RXX619" s="508"/>
      <c r="RXY619" s="508"/>
      <c r="RXZ619" s="508"/>
      <c r="RYA619" s="508"/>
      <c r="RYB619" s="508"/>
      <c r="RYC619" s="508"/>
      <c r="RYD619" s="508"/>
      <c r="RYE619" s="508"/>
      <c r="RYF619" s="508"/>
      <c r="RYG619" s="508"/>
      <c r="RYH619" s="508"/>
      <c r="RYI619" s="508"/>
      <c r="RYJ619" s="508"/>
      <c r="RYK619" s="508"/>
      <c r="RYL619" s="508"/>
      <c r="RYM619" s="508"/>
      <c r="RYN619" s="508"/>
      <c r="RYO619" s="508"/>
      <c r="RYP619" s="508"/>
      <c r="RYQ619" s="508"/>
      <c r="RYR619" s="508"/>
      <c r="RYS619" s="508"/>
      <c r="RYT619" s="508"/>
      <c r="RYU619" s="508"/>
      <c r="RYV619" s="508"/>
      <c r="RYW619" s="508"/>
      <c r="RYX619" s="508"/>
      <c r="RYY619" s="508"/>
      <c r="RYZ619" s="508"/>
      <c r="RZA619" s="508"/>
      <c r="RZB619" s="508"/>
      <c r="RZC619" s="508"/>
      <c r="RZD619" s="508"/>
      <c r="RZE619" s="508"/>
      <c r="RZF619" s="508"/>
      <c r="RZG619" s="508"/>
      <c r="RZH619" s="508"/>
      <c r="RZI619" s="508"/>
      <c r="RZJ619" s="508"/>
      <c r="RZK619" s="508"/>
      <c r="RZL619" s="508"/>
      <c r="RZM619" s="508"/>
      <c r="RZN619" s="508"/>
      <c r="RZO619" s="508"/>
      <c r="RZP619" s="508"/>
      <c r="RZQ619" s="508"/>
      <c r="RZR619" s="508"/>
      <c r="RZS619" s="508"/>
      <c r="RZT619" s="508"/>
      <c r="RZU619" s="508"/>
      <c r="RZV619" s="508"/>
      <c r="RZW619" s="508"/>
      <c r="RZX619" s="508"/>
      <c r="RZY619" s="508"/>
      <c r="RZZ619" s="508"/>
      <c r="SAA619" s="508"/>
      <c r="SAB619" s="508"/>
      <c r="SAC619" s="508"/>
      <c r="SAD619" s="508"/>
      <c r="SAE619" s="508"/>
      <c r="SAF619" s="508"/>
      <c r="SAG619" s="508"/>
      <c r="SAH619" s="508"/>
      <c r="SAI619" s="508"/>
      <c r="SAJ619" s="508"/>
      <c r="SAK619" s="508"/>
      <c r="SAL619" s="508"/>
      <c r="SAM619" s="508"/>
      <c r="SAN619" s="508"/>
      <c r="SAO619" s="508"/>
      <c r="SAP619" s="508"/>
      <c r="SAQ619" s="508"/>
      <c r="SAR619" s="508"/>
      <c r="SAS619" s="508"/>
      <c r="SAT619" s="508"/>
      <c r="SAU619" s="508"/>
      <c r="SAV619" s="508"/>
      <c r="SAW619" s="508"/>
      <c r="SAX619" s="508"/>
      <c r="SAY619" s="508"/>
      <c r="SAZ619" s="508"/>
      <c r="SBA619" s="508"/>
      <c r="SBB619" s="508"/>
      <c r="SBC619" s="508"/>
      <c r="SBD619" s="508"/>
      <c r="SBE619" s="508"/>
      <c r="SBF619" s="508"/>
      <c r="SBG619" s="508"/>
      <c r="SBH619" s="508"/>
      <c r="SBI619" s="508"/>
      <c r="SBJ619" s="508"/>
      <c r="SBK619" s="508"/>
      <c r="SBL619" s="508"/>
      <c r="SBM619" s="508"/>
      <c r="SBN619" s="508"/>
      <c r="SBO619" s="508"/>
      <c r="SBP619" s="508"/>
      <c r="SBQ619" s="508"/>
      <c r="SBR619" s="508"/>
      <c r="SBS619" s="508"/>
      <c r="SBT619" s="508"/>
      <c r="SBU619" s="508"/>
      <c r="SBV619" s="508"/>
      <c r="SBW619" s="508"/>
      <c r="SBX619" s="508"/>
      <c r="SBY619" s="508"/>
      <c r="SBZ619" s="508"/>
      <c r="SCA619" s="508"/>
      <c r="SCB619" s="508"/>
      <c r="SCC619" s="508"/>
      <c r="SCD619" s="508"/>
      <c r="SCE619" s="508"/>
      <c r="SCF619" s="508"/>
      <c r="SCG619" s="508"/>
      <c r="SCH619" s="508"/>
      <c r="SCI619" s="508"/>
      <c r="SCJ619" s="508"/>
      <c r="SCK619" s="508"/>
      <c r="SCL619" s="508"/>
      <c r="SCM619" s="508"/>
      <c r="SCN619" s="508"/>
      <c r="SCO619" s="508"/>
      <c r="SCP619" s="508"/>
      <c r="SCQ619" s="508"/>
      <c r="SCR619" s="508"/>
      <c r="SCS619" s="508"/>
      <c r="SCT619" s="508"/>
      <c r="SCU619" s="508"/>
      <c r="SCV619" s="508"/>
      <c r="SCW619" s="508"/>
      <c r="SCX619" s="508"/>
      <c r="SCY619" s="508"/>
      <c r="SCZ619" s="508"/>
      <c r="SDA619" s="508"/>
      <c r="SDB619" s="508"/>
      <c r="SDC619" s="508"/>
      <c r="SDD619" s="508"/>
      <c r="SDE619" s="508"/>
      <c r="SDF619" s="508"/>
      <c r="SDG619" s="508"/>
      <c r="SDH619" s="508"/>
      <c r="SDI619" s="508"/>
      <c r="SDJ619" s="508"/>
      <c r="SDK619" s="508"/>
      <c r="SDL619" s="508"/>
      <c r="SDM619" s="508"/>
      <c r="SDN619" s="508"/>
      <c r="SDO619" s="508"/>
      <c r="SDP619" s="508"/>
      <c r="SDQ619" s="508"/>
      <c r="SDR619" s="508"/>
      <c r="SDS619" s="508"/>
      <c r="SDT619" s="508"/>
      <c r="SDU619" s="508"/>
      <c r="SDV619" s="508"/>
      <c r="SDW619" s="508"/>
      <c r="SDX619" s="508"/>
      <c r="SDY619" s="508"/>
      <c r="SDZ619" s="508"/>
      <c r="SEA619" s="508"/>
      <c r="SEB619" s="508"/>
      <c r="SEC619" s="508"/>
      <c r="SED619" s="508"/>
      <c r="SEE619" s="508"/>
      <c r="SEF619" s="508"/>
      <c r="SEG619" s="508"/>
      <c r="SEH619" s="508"/>
      <c r="SEI619" s="508"/>
      <c r="SEJ619" s="508"/>
      <c r="SEK619" s="508"/>
      <c r="SEL619" s="508"/>
      <c r="SEM619" s="508"/>
      <c r="SEN619" s="508"/>
      <c r="SEO619" s="508"/>
      <c r="SEP619" s="508"/>
      <c r="SEQ619" s="508"/>
      <c r="SER619" s="508"/>
      <c r="SES619" s="508"/>
      <c r="SET619" s="508"/>
      <c r="SEU619" s="508"/>
      <c r="SEV619" s="508"/>
      <c r="SEW619" s="508"/>
      <c r="SEX619" s="508"/>
      <c r="SEY619" s="508"/>
      <c r="SEZ619" s="508"/>
      <c r="SFA619" s="508"/>
      <c r="SFB619" s="508"/>
      <c r="SFC619" s="508"/>
      <c r="SFD619" s="508"/>
      <c r="SFE619" s="508"/>
      <c r="SFF619" s="508"/>
      <c r="SFG619" s="508"/>
      <c r="SFH619" s="508"/>
      <c r="SFI619" s="508"/>
      <c r="SFJ619" s="508"/>
      <c r="SFK619" s="508"/>
      <c r="SFL619" s="508"/>
      <c r="SFM619" s="508"/>
      <c r="SFN619" s="508"/>
      <c r="SFO619" s="508"/>
      <c r="SFP619" s="508"/>
      <c r="SFQ619" s="508"/>
      <c r="SFR619" s="508"/>
      <c r="SFS619" s="508"/>
      <c r="SFT619" s="508"/>
      <c r="SFU619" s="508"/>
      <c r="SFV619" s="508"/>
      <c r="SFW619" s="508"/>
      <c r="SFX619" s="508"/>
      <c r="SFY619" s="508"/>
      <c r="SFZ619" s="508"/>
      <c r="SGA619" s="508"/>
      <c r="SGB619" s="508"/>
      <c r="SGC619" s="508"/>
      <c r="SGD619" s="508"/>
      <c r="SGE619" s="508"/>
      <c r="SGF619" s="508"/>
      <c r="SGG619" s="508"/>
      <c r="SGH619" s="508"/>
      <c r="SGI619" s="508"/>
      <c r="SGJ619" s="508"/>
      <c r="SGK619" s="508"/>
      <c r="SGL619" s="508"/>
      <c r="SGM619" s="508"/>
      <c r="SGN619" s="508"/>
      <c r="SGO619" s="508"/>
      <c r="SGP619" s="508"/>
      <c r="SGQ619" s="508"/>
      <c r="SGR619" s="508"/>
      <c r="SGS619" s="508"/>
      <c r="SGT619" s="508"/>
      <c r="SGU619" s="508"/>
      <c r="SGV619" s="508"/>
      <c r="SGW619" s="508"/>
      <c r="SGX619" s="508"/>
      <c r="SGY619" s="508"/>
      <c r="SGZ619" s="508"/>
      <c r="SHA619" s="508"/>
      <c r="SHB619" s="508"/>
      <c r="SHC619" s="508"/>
      <c r="SHD619" s="508"/>
      <c r="SHE619" s="508"/>
      <c r="SHF619" s="508"/>
      <c r="SHG619" s="508"/>
      <c r="SHH619" s="508"/>
      <c r="SHI619" s="508"/>
      <c r="SHJ619" s="508"/>
      <c r="SHK619" s="508"/>
      <c r="SHL619" s="508"/>
      <c r="SHM619" s="508"/>
      <c r="SHN619" s="508"/>
      <c r="SHO619" s="508"/>
      <c r="SHP619" s="508"/>
      <c r="SHQ619" s="508"/>
      <c r="SHR619" s="508"/>
      <c r="SHS619" s="508"/>
      <c r="SHT619" s="508"/>
      <c r="SHU619" s="508"/>
      <c r="SHV619" s="508"/>
      <c r="SHW619" s="508"/>
      <c r="SHX619" s="508"/>
      <c r="SHY619" s="508"/>
      <c r="SHZ619" s="508"/>
      <c r="SIA619" s="508"/>
      <c r="SIB619" s="508"/>
      <c r="SIC619" s="508"/>
      <c r="SID619" s="508"/>
      <c r="SIE619" s="508"/>
      <c r="SIF619" s="508"/>
      <c r="SIG619" s="508"/>
      <c r="SIH619" s="508"/>
      <c r="SII619" s="508"/>
      <c r="SIJ619" s="508"/>
      <c r="SIK619" s="508"/>
      <c r="SIL619" s="508"/>
      <c r="SIM619" s="508"/>
      <c r="SIN619" s="508"/>
      <c r="SIO619" s="508"/>
      <c r="SIP619" s="508"/>
      <c r="SIQ619" s="508"/>
      <c r="SIR619" s="508"/>
      <c r="SIS619" s="508"/>
      <c r="SIT619" s="508"/>
      <c r="SIU619" s="508"/>
      <c r="SIV619" s="508"/>
      <c r="SIW619" s="508"/>
      <c r="SIX619" s="508"/>
      <c r="SIY619" s="508"/>
      <c r="SIZ619" s="508"/>
      <c r="SJA619" s="508"/>
      <c r="SJB619" s="508"/>
      <c r="SJC619" s="508"/>
      <c r="SJD619" s="508"/>
      <c r="SJE619" s="508"/>
      <c r="SJF619" s="508"/>
      <c r="SJG619" s="508"/>
      <c r="SJH619" s="508"/>
      <c r="SJI619" s="508"/>
      <c r="SJJ619" s="508"/>
      <c r="SJK619" s="508"/>
      <c r="SJL619" s="508"/>
      <c r="SJM619" s="508"/>
      <c r="SJN619" s="508"/>
      <c r="SJO619" s="508"/>
      <c r="SJP619" s="508"/>
      <c r="SJQ619" s="508"/>
      <c r="SJR619" s="508"/>
      <c r="SJS619" s="508"/>
      <c r="SJT619" s="508"/>
      <c r="SJU619" s="508"/>
      <c r="SJV619" s="508"/>
      <c r="SJW619" s="508"/>
      <c r="SJX619" s="508"/>
      <c r="SJY619" s="508"/>
      <c r="SJZ619" s="508"/>
      <c r="SKA619" s="508"/>
      <c r="SKB619" s="508"/>
      <c r="SKC619" s="508"/>
      <c r="SKD619" s="508"/>
      <c r="SKE619" s="508"/>
      <c r="SKF619" s="508"/>
      <c r="SKG619" s="508"/>
      <c r="SKH619" s="508"/>
      <c r="SKI619" s="508"/>
      <c r="SKJ619" s="508"/>
      <c r="SKK619" s="508"/>
      <c r="SKL619" s="508"/>
      <c r="SKM619" s="508"/>
      <c r="SKN619" s="508"/>
      <c r="SKO619" s="508"/>
      <c r="SKP619" s="508"/>
      <c r="SKQ619" s="508"/>
      <c r="SKR619" s="508"/>
      <c r="SKS619" s="508"/>
      <c r="SKT619" s="508"/>
      <c r="SKU619" s="508"/>
      <c r="SKV619" s="508"/>
      <c r="SKW619" s="508"/>
      <c r="SKX619" s="508"/>
      <c r="SKY619" s="508"/>
      <c r="SKZ619" s="508"/>
      <c r="SLA619" s="508"/>
      <c r="SLB619" s="508"/>
      <c r="SLC619" s="508"/>
      <c r="SLD619" s="508"/>
      <c r="SLE619" s="508"/>
      <c r="SLF619" s="508"/>
      <c r="SLG619" s="508"/>
      <c r="SLH619" s="508"/>
      <c r="SLI619" s="508"/>
      <c r="SLJ619" s="508"/>
      <c r="SLK619" s="508"/>
      <c r="SLL619" s="508"/>
      <c r="SLM619" s="508"/>
      <c r="SLN619" s="508"/>
      <c r="SLO619" s="508"/>
      <c r="SLP619" s="508"/>
      <c r="SLQ619" s="508"/>
      <c r="SLR619" s="508"/>
      <c r="SLS619" s="508"/>
      <c r="SLT619" s="508"/>
      <c r="SLU619" s="508"/>
      <c r="SLV619" s="508"/>
      <c r="SLW619" s="508"/>
      <c r="SLX619" s="508"/>
      <c r="SLY619" s="508"/>
      <c r="SLZ619" s="508"/>
      <c r="SMA619" s="508"/>
      <c r="SMB619" s="508"/>
      <c r="SMC619" s="508"/>
      <c r="SMD619" s="508"/>
      <c r="SME619" s="508"/>
      <c r="SMF619" s="508"/>
      <c r="SMG619" s="508"/>
      <c r="SMH619" s="508"/>
      <c r="SMI619" s="508"/>
      <c r="SMJ619" s="508"/>
      <c r="SMK619" s="508"/>
      <c r="SML619" s="508"/>
      <c r="SMM619" s="508"/>
      <c r="SMN619" s="508"/>
      <c r="SMO619" s="508"/>
      <c r="SMP619" s="508"/>
      <c r="SMQ619" s="508"/>
      <c r="SMR619" s="508"/>
      <c r="SMS619" s="508"/>
      <c r="SMT619" s="508"/>
      <c r="SMU619" s="508"/>
      <c r="SMV619" s="508"/>
      <c r="SMW619" s="508"/>
      <c r="SMX619" s="508"/>
      <c r="SMY619" s="508"/>
      <c r="SMZ619" s="508"/>
      <c r="SNA619" s="508"/>
      <c r="SNB619" s="508"/>
      <c r="SNC619" s="508"/>
      <c r="SND619" s="508"/>
      <c r="SNE619" s="508"/>
      <c r="SNF619" s="508"/>
      <c r="SNG619" s="508"/>
      <c r="SNH619" s="508"/>
      <c r="SNI619" s="508"/>
      <c r="SNJ619" s="508"/>
      <c r="SNK619" s="508"/>
      <c r="SNL619" s="508"/>
      <c r="SNM619" s="508"/>
      <c r="SNN619" s="508"/>
      <c r="SNO619" s="508"/>
      <c r="SNP619" s="508"/>
      <c r="SNQ619" s="508"/>
      <c r="SNR619" s="508"/>
      <c r="SNS619" s="508"/>
      <c r="SNT619" s="508"/>
      <c r="SNU619" s="508"/>
      <c r="SNV619" s="508"/>
      <c r="SNW619" s="508"/>
      <c r="SNX619" s="508"/>
      <c r="SNY619" s="508"/>
      <c r="SNZ619" s="508"/>
      <c r="SOA619" s="508"/>
      <c r="SOB619" s="508"/>
      <c r="SOC619" s="508"/>
      <c r="SOD619" s="508"/>
      <c r="SOE619" s="508"/>
      <c r="SOF619" s="508"/>
      <c r="SOG619" s="508"/>
      <c r="SOH619" s="508"/>
      <c r="SOI619" s="508"/>
      <c r="SOJ619" s="508"/>
      <c r="SOK619" s="508"/>
      <c r="SOL619" s="508"/>
      <c r="SOM619" s="508"/>
      <c r="SON619" s="508"/>
      <c r="SOO619" s="508"/>
      <c r="SOP619" s="508"/>
      <c r="SOQ619" s="508"/>
      <c r="SOR619" s="508"/>
      <c r="SOS619" s="508"/>
      <c r="SOT619" s="508"/>
      <c r="SOU619" s="508"/>
      <c r="SOV619" s="508"/>
      <c r="SOW619" s="508"/>
      <c r="SOX619" s="508"/>
      <c r="SOY619" s="508"/>
      <c r="SOZ619" s="508"/>
      <c r="SPA619" s="508"/>
      <c r="SPB619" s="508"/>
      <c r="SPC619" s="508"/>
      <c r="SPD619" s="508"/>
      <c r="SPE619" s="508"/>
      <c r="SPF619" s="508"/>
      <c r="SPG619" s="508"/>
      <c r="SPH619" s="508"/>
      <c r="SPI619" s="508"/>
      <c r="SPJ619" s="508"/>
      <c r="SPK619" s="508"/>
      <c r="SPL619" s="508"/>
      <c r="SPM619" s="508"/>
      <c r="SPN619" s="508"/>
      <c r="SPO619" s="508"/>
      <c r="SPP619" s="508"/>
      <c r="SPQ619" s="508"/>
      <c r="SPR619" s="508"/>
      <c r="SPS619" s="508"/>
      <c r="SPT619" s="508"/>
      <c r="SPU619" s="508"/>
      <c r="SPV619" s="508"/>
      <c r="SPW619" s="508"/>
      <c r="SPX619" s="508"/>
      <c r="SPY619" s="508"/>
      <c r="SPZ619" s="508"/>
      <c r="SQA619" s="508"/>
      <c r="SQB619" s="508"/>
      <c r="SQC619" s="508"/>
      <c r="SQD619" s="508"/>
      <c r="SQE619" s="508"/>
      <c r="SQF619" s="508"/>
      <c r="SQG619" s="508"/>
      <c r="SQH619" s="508"/>
      <c r="SQI619" s="508"/>
      <c r="SQJ619" s="508"/>
      <c r="SQK619" s="508"/>
      <c r="SQL619" s="508"/>
      <c r="SQM619" s="508"/>
      <c r="SQN619" s="508"/>
      <c r="SQO619" s="508"/>
      <c r="SQP619" s="508"/>
      <c r="SQQ619" s="508"/>
      <c r="SQR619" s="508"/>
      <c r="SQS619" s="508"/>
      <c r="SQT619" s="508"/>
      <c r="SQU619" s="508"/>
      <c r="SQV619" s="508"/>
      <c r="SQW619" s="508"/>
      <c r="SQX619" s="508"/>
      <c r="SQY619" s="508"/>
      <c r="SQZ619" s="508"/>
      <c r="SRA619" s="508"/>
      <c r="SRB619" s="508"/>
      <c r="SRC619" s="508"/>
      <c r="SRD619" s="508"/>
      <c r="SRE619" s="508"/>
      <c r="SRF619" s="508"/>
      <c r="SRG619" s="508"/>
      <c r="SRH619" s="508"/>
      <c r="SRI619" s="508"/>
      <c r="SRJ619" s="508"/>
      <c r="SRK619" s="508"/>
      <c r="SRL619" s="508"/>
      <c r="SRM619" s="508"/>
      <c r="SRN619" s="508"/>
      <c r="SRO619" s="508"/>
      <c r="SRP619" s="508"/>
      <c r="SRQ619" s="508"/>
      <c r="SRR619" s="508"/>
      <c r="SRS619" s="508"/>
      <c r="SRT619" s="508"/>
      <c r="SRU619" s="508"/>
      <c r="SRV619" s="508"/>
      <c r="SRW619" s="508"/>
      <c r="SRX619" s="508"/>
      <c r="SRY619" s="508"/>
      <c r="SRZ619" s="508"/>
      <c r="SSA619" s="508"/>
      <c r="SSB619" s="508"/>
      <c r="SSC619" s="508"/>
      <c r="SSD619" s="508"/>
      <c r="SSE619" s="508"/>
      <c r="SSF619" s="508"/>
      <c r="SSG619" s="508"/>
      <c r="SSH619" s="508"/>
      <c r="SSI619" s="508"/>
      <c r="SSJ619" s="508"/>
      <c r="SSK619" s="508"/>
      <c r="SSL619" s="508"/>
      <c r="SSM619" s="508"/>
      <c r="SSN619" s="508"/>
      <c r="SSO619" s="508"/>
      <c r="SSP619" s="508"/>
      <c r="SSQ619" s="508"/>
      <c r="SSR619" s="508"/>
      <c r="SSS619" s="508"/>
      <c r="SST619" s="508"/>
      <c r="SSU619" s="508"/>
      <c r="SSV619" s="508"/>
      <c r="SSW619" s="508"/>
      <c r="SSX619" s="508"/>
      <c r="SSY619" s="508"/>
      <c r="SSZ619" s="508"/>
      <c r="STA619" s="508"/>
      <c r="STB619" s="508"/>
      <c r="STC619" s="508"/>
      <c r="STD619" s="508"/>
      <c r="STE619" s="508"/>
      <c r="STF619" s="508"/>
      <c r="STG619" s="508"/>
      <c r="STH619" s="508"/>
      <c r="STI619" s="508"/>
      <c r="STJ619" s="508"/>
      <c r="STK619" s="508"/>
      <c r="STL619" s="508"/>
      <c r="STM619" s="508"/>
      <c r="STN619" s="508"/>
      <c r="STO619" s="508"/>
      <c r="STP619" s="508"/>
      <c r="STQ619" s="508"/>
      <c r="STR619" s="508"/>
      <c r="STS619" s="508"/>
      <c r="STT619" s="508"/>
      <c r="STU619" s="508"/>
      <c r="STV619" s="508"/>
      <c r="STW619" s="508"/>
      <c r="STX619" s="508"/>
      <c r="STY619" s="508"/>
      <c r="STZ619" s="508"/>
      <c r="SUA619" s="508"/>
      <c r="SUB619" s="508"/>
      <c r="SUC619" s="508"/>
      <c r="SUD619" s="508"/>
      <c r="SUE619" s="508"/>
      <c r="SUF619" s="508"/>
      <c r="SUG619" s="508"/>
      <c r="SUH619" s="508"/>
      <c r="SUI619" s="508"/>
      <c r="SUJ619" s="508"/>
      <c r="SUK619" s="508"/>
      <c r="SUL619" s="508"/>
      <c r="SUM619" s="508"/>
      <c r="SUN619" s="508"/>
      <c r="SUO619" s="508"/>
      <c r="SUP619" s="508"/>
      <c r="SUQ619" s="508"/>
      <c r="SUR619" s="508"/>
      <c r="SUS619" s="508"/>
      <c r="SUT619" s="508"/>
      <c r="SUU619" s="508"/>
      <c r="SUV619" s="508"/>
      <c r="SUW619" s="508"/>
      <c r="SUX619" s="508"/>
      <c r="SUY619" s="508"/>
      <c r="SUZ619" s="508"/>
      <c r="SVA619" s="508"/>
      <c r="SVB619" s="508"/>
      <c r="SVC619" s="508"/>
      <c r="SVD619" s="508"/>
      <c r="SVE619" s="508"/>
      <c r="SVF619" s="508"/>
      <c r="SVG619" s="508"/>
      <c r="SVH619" s="508"/>
      <c r="SVI619" s="508"/>
      <c r="SVJ619" s="508"/>
      <c r="SVK619" s="508"/>
      <c r="SVL619" s="508"/>
      <c r="SVM619" s="508"/>
      <c r="SVN619" s="508"/>
      <c r="SVO619" s="508"/>
      <c r="SVP619" s="508"/>
      <c r="SVQ619" s="508"/>
      <c r="SVR619" s="508"/>
      <c r="SVS619" s="508"/>
      <c r="SVT619" s="508"/>
      <c r="SVU619" s="508"/>
      <c r="SVV619" s="508"/>
      <c r="SVW619" s="508"/>
      <c r="SVX619" s="508"/>
      <c r="SVY619" s="508"/>
      <c r="SVZ619" s="508"/>
      <c r="SWA619" s="508"/>
      <c r="SWB619" s="508"/>
      <c r="SWC619" s="508"/>
      <c r="SWD619" s="508"/>
      <c r="SWE619" s="508"/>
      <c r="SWF619" s="508"/>
      <c r="SWG619" s="508"/>
      <c r="SWH619" s="508"/>
      <c r="SWI619" s="508"/>
      <c r="SWJ619" s="508"/>
      <c r="SWK619" s="508"/>
      <c r="SWL619" s="508"/>
      <c r="SWM619" s="508"/>
      <c r="SWN619" s="508"/>
      <c r="SWO619" s="508"/>
      <c r="SWP619" s="508"/>
      <c r="SWQ619" s="508"/>
      <c r="SWR619" s="508"/>
      <c r="SWS619" s="508"/>
      <c r="SWT619" s="508"/>
      <c r="SWU619" s="508"/>
      <c r="SWV619" s="508"/>
      <c r="SWW619" s="508"/>
      <c r="SWX619" s="508"/>
      <c r="SWY619" s="508"/>
      <c r="SWZ619" s="508"/>
      <c r="SXA619" s="508"/>
      <c r="SXB619" s="508"/>
      <c r="SXC619" s="508"/>
      <c r="SXD619" s="508"/>
      <c r="SXE619" s="508"/>
      <c r="SXF619" s="508"/>
      <c r="SXG619" s="508"/>
      <c r="SXH619" s="508"/>
      <c r="SXI619" s="508"/>
      <c r="SXJ619" s="508"/>
      <c r="SXK619" s="508"/>
      <c r="SXL619" s="508"/>
      <c r="SXM619" s="508"/>
      <c r="SXN619" s="508"/>
      <c r="SXO619" s="508"/>
      <c r="SXP619" s="508"/>
      <c r="SXQ619" s="508"/>
      <c r="SXR619" s="508"/>
      <c r="SXS619" s="508"/>
      <c r="SXT619" s="508"/>
      <c r="SXU619" s="508"/>
      <c r="SXV619" s="508"/>
      <c r="SXW619" s="508"/>
      <c r="SXX619" s="508"/>
      <c r="SXY619" s="508"/>
      <c r="SXZ619" s="508"/>
      <c r="SYA619" s="508"/>
      <c r="SYB619" s="508"/>
      <c r="SYC619" s="508"/>
      <c r="SYD619" s="508"/>
      <c r="SYE619" s="508"/>
      <c r="SYF619" s="508"/>
      <c r="SYG619" s="508"/>
      <c r="SYH619" s="508"/>
      <c r="SYI619" s="508"/>
      <c r="SYJ619" s="508"/>
      <c r="SYK619" s="508"/>
      <c r="SYL619" s="508"/>
      <c r="SYM619" s="508"/>
      <c r="SYN619" s="508"/>
      <c r="SYO619" s="508"/>
      <c r="SYP619" s="508"/>
      <c r="SYQ619" s="508"/>
      <c r="SYR619" s="508"/>
      <c r="SYS619" s="508"/>
      <c r="SYT619" s="508"/>
      <c r="SYU619" s="508"/>
      <c r="SYV619" s="508"/>
      <c r="SYW619" s="508"/>
      <c r="SYX619" s="508"/>
      <c r="SYY619" s="508"/>
      <c r="SYZ619" s="508"/>
      <c r="SZA619" s="508"/>
      <c r="SZB619" s="508"/>
      <c r="SZC619" s="508"/>
      <c r="SZD619" s="508"/>
      <c r="SZE619" s="508"/>
      <c r="SZF619" s="508"/>
      <c r="SZG619" s="508"/>
      <c r="SZH619" s="508"/>
      <c r="SZI619" s="508"/>
      <c r="SZJ619" s="508"/>
      <c r="SZK619" s="508"/>
      <c r="SZL619" s="508"/>
      <c r="SZM619" s="508"/>
      <c r="SZN619" s="508"/>
      <c r="SZO619" s="508"/>
      <c r="SZP619" s="508"/>
      <c r="SZQ619" s="508"/>
      <c r="SZR619" s="508"/>
      <c r="SZS619" s="508"/>
      <c r="SZT619" s="508"/>
      <c r="SZU619" s="508"/>
      <c r="SZV619" s="508"/>
      <c r="SZW619" s="508"/>
      <c r="SZX619" s="508"/>
      <c r="SZY619" s="508"/>
      <c r="SZZ619" s="508"/>
      <c r="TAA619" s="508"/>
      <c r="TAB619" s="508"/>
      <c r="TAC619" s="508"/>
      <c r="TAD619" s="508"/>
      <c r="TAE619" s="508"/>
      <c r="TAF619" s="508"/>
      <c r="TAG619" s="508"/>
      <c r="TAH619" s="508"/>
      <c r="TAI619" s="508"/>
      <c r="TAJ619" s="508"/>
      <c r="TAK619" s="508"/>
      <c r="TAL619" s="508"/>
      <c r="TAM619" s="508"/>
      <c r="TAN619" s="508"/>
      <c r="TAO619" s="508"/>
      <c r="TAP619" s="508"/>
      <c r="TAQ619" s="508"/>
      <c r="TAR619" s="508"/>
      <c r="TAS619" s="508"/>
      <c r="TAT619" s="508"/>
      <c r="TAU619" s="508"/>
      <c r="TAV619" s="508"/>
      <c r="TAW619" s="508"/>
      <c r="TAX619" s="508"/>
      <c r="TAY619" s="508"/>
      <c r="TAZ619" s="508"/>
      <c r="TBA619" s="508"/>
      <c r="TBB619" s="508"/>
      <c r="TBC619" s="508"/>
      <c r="TBD619" s="508"/>
      <c r="TBE619" s="508"/>
      <c r="TBF619" s="508"/>
      <c r="TBG619" s="508"/>
      <c r="TBH619" s="508"/>
      <c r="TBI619" s="508"/>
      <c r="TBJ619" s="508"/>
      <c r="TBK619" s="508"/>
      <c r="TBL619" s="508"/>
      <c r="TBM619" s="508"/>
      <c r="TBN619" s="508"/>
      <c r="TBO619" s="508"/>
      <c r="TBP619" s="508"/>
      <c r="TBQ619" s="508"/>
      <c r="TBR619" s="508"/>
      <c r="TBS619" s="508"/>
      <c r="TBT619" s="508"/>
      <c r="TBU619" s="508"/>
      <c r="TBV619" s="508"/>
      <c r="TBW619" s="508"/>
      <c r="TBX619" s="508"/>
      <c r="TBY619" s="508"/>
      <c r="TBZ619" s="508"/>
      <c r="TCA619" s="508"/>
      <c r="TCB619" s="508"/>
      <c r="TCC619" s="508"/>
      <c r="TCD619" s="508"/>
      <c r="TCE619" s="508"/>
      <c r="TCF619" s="508"/>
      <c r="TCG619" s="508"/>
      <c r="TCH619" s="508"/>
      <c r="TCI619" s="508"/>
      <c r="TCJ619" s="508"/>
      <c r="TCK619" s="508"/>
      <c r="TCL619" s="508"/>
      <c r="TCM619" s="508"/>
      <c r="TCN619" s="508"/>
      <c r="TCO619" s="508"/>
      <c r="TCP619" s="508"/>
      <c r="TCQ619" s="508"/>
      <c r="TCR619" s="508"/>
      <c r="TCS619" s="508"/>
      <c r="TCT619" s="508"/>
      <c r="TCU619" s="508"/>
      <c r="TCV619" s="508"/>
      <c r="TCW619" s="508"/>
      <c r="TCX619" s="508"/>
      <c r="TCY619" s="508"/>
      <c r="TCZ619" s="508"/>
      <c r="TDA619" s="508"/>
      <c r="TDB619" s="508"/>
      <c r="TDC619" s="508"/>
      <c r="TDD619" s="508"/>
      <c r="TDE619" s="508"/>
      <c r="TDF619" s="508"/>
      <c r="TDG619" s="508"/>
      <c r="TDH619" s="508"/>
      <c r="TDI619" s="508"/>
      <c r="TDJ619" s="508"/>
      <c r="TDK619" s="508"/>
      <c r="TDL619" s="508"/>
      <c r="TDM619" s="508"/>
      <c r="TDN619" s="508"/>
      <c r="TDO619" s="508"/>
      <c r="TDP619" s="508"/>
      <c r="TDQ619" s="508"/>
      <c r="TDR619" s="508"/>
      <c r="TDS619" s="508"/>
      <c r="TDT619" s="508"/>
      <c r="TDU619" s="508"/>
      <c r="TDV619" s="508"/>
      <c r="TDW619" s="508"/>
      <c r="TDX619" s="508"/>
      <c r="TDY619" s="508"/>
      <c r="TDZ619" s="508"/>
      <c r="TEA619" s="508"/>
      <c r="TEB619" s="508"/>
      <c r="TEC619" s="508"/>
      <c r="TED619" s="508"/>
      <c r="TEE619" s="508"/>
      <c r="TEF619" s="508"/>
      <c r="TEG619" s="508"/>
      <c r="TEH619" s="508"/>
      <c r="TEI619" s="508"/>
      <c r="TEJ619" s="508"/>
      <c r="TEK619" s="508"/>
      <c r="TEL619" s="508"/>
      <c r="TEM619" s="508"/>
      <c r="TEN619" s="508"/>
      <c r="TEO619" s="508"/>
      <c r="TEP619" s="508"/>
      <c r="TEQ619" s="508"/>
      <c r="TER619" s="508"/>
      <c r="TES619" s="508"/>
      <c r="TET619" s="508"/>
      <c r="TEU619" s="508"/>
      <c r="TEV619" s="508"/>
      <c r="TEW619" s="508"/>
      <c r="TEX619" s="508"/>
      <c r="TEY619" s="508"/>
      <c r="TEZ619" s="508"/>
      <c r="TFA619" s="508"/>
      <c r="TFB619" s="508"/>
      <c r="TFC619" s="508"/>
      <c r="TFD619" s="508"/>
      <c r="TFE619" s="508"/>
      <c r="TFF619" s="508"/>
      <c r="TFG619" s="508"/>
      <c r="TFH619" s="508"/>
      <c r="TFI619" s="508"/>
      <c r="TFJ619" s="508"/>
      <c r="TFK619" s="508"/>
      <c r="TFL619" s="508"/>
      <c r="TFM619" s="508"/>
      <c r="TFN619" s="508"/>
      <c r="TFO619" s="508"/>
      <c r="TFP619" s="508"/>
      <c r="TFQ619" s="508"/>
      <c r="TFR619" s="508"/>
      <c r="TFS619" s="508"/>
      <c r="TFT619" s="508"/>
      <c r="TFU619" s="508"/>
      <c r="TFV619" s="508"/>
      <c r="TFW619" s="508"/>
      <c r="TFX619" s="508"/>
      <c r="TFY619" s="508"/>
      <c r="TFZ619" s="508"/>
      <c r="TGA619" s="508"/>
      <c r="TGB619" s="508"/>
      <c r="TGC619" s="508"/>
      <c r="TGD619" s="508"/>
      <c r="TGE619" s="508"/>
      <c r="TGF619" s="508"/>
      <c r="TGG619" s="508"/>
      <c r="TGH619" s="508"/>
      <c r="TGI619" s="508"/>
      <c r="TGJ619" s="508"/>
      <c r="TGK619" s="508"/>
      <c r="TGL619" s="508"/>
      <c r="TGM619" s="508"/>
      <c r="TGN619" s="508"/>
      <c r="TGO619" s="508"/>
      <c r="TGP619" s="508"/>
      <c r="TGQ619" s="508"/>
      <c r="TGR619" s="508"/>
      <c r="TGS619" s="508"/>
      <c r="TGT619" s="508"/>
      <c r="TGU619" s="508"/>
      <c r="TGV619" s="508"/>
      <c r="TGW619" s="508"/>
      <c r="TGX619" s="508"/>
      <c r="TGY619" s="508"/>
      <c r="TGZ619" s="508"/>
      <c r="THA619" s="508"/>
      <c r="THB619" s="508"/>
      <c r="THC619" s="508"/>
      <c r="THD619" s="508"/>
      <c r="THE619" s="508"/>
      <c r="THF619" s="508"/>
      <c r="THG619" s="508"/>
      <c r="THH619" s="508"/>
      <c r="THI619" s="508"/>
      <c r="THJ619" s="508"/>
      <c r="THK619" s="508"/>
      <c r="THL619" s="508"/>
      <c r="THM619" s="508"/>
      <c r="THN619" s="508"/>
      <c r="THO619" s="508"/>
      <c r="THP619" s="508"/>
      <c r="THQ619" s="508"/>
      <c r="THR619" s="508"/>
      <c r="THS619" s="508"/>
      <c r="THT619" s="508"/>
      <c r="THU619" s="508"/>
      <c r="THV619" s="508"/>
      <c r="THW619" s="508"/>
      <c r="THX619" s="508"/>
      <c r="THY619" s="508"/>
      <c r="THZ619" s="508"/>
      <c r="TIA619" s="508"/>
      <c r="TIB619" s="508"/>
      <c r="TIC619" s="508"/>
      <c r="TID619" s="508"/>
      <c r="TIE619" s="508"/>
      <c r="TIF619" s="508"/>
      <c r="TIG619" s="508"/>
      <c r="TIH619" s="508"/>
      <c r="TII619" s="508"/>
      <c r="TIJ619" s="508"/>
      <c r="TIK619" s="508"/>
      <c r="TIL619" s="508"/>
      <c r="TIM619" s="508"/>
      <c r="TIN619" s="508"/>
      <c r="TIO619" s="508"/>
      <c r="TIP619" s="508"/>
      <c r="TIQ619" s="508"/>
      <c r="TIR619" s="508"/>
      <c r="TIS619" s="508"/>
      <c r="TIT619" s="508"/>
      <c r="TIU619" s="508"/>
      <c r="TIV619" s="508"/>
      <c r="TIW619" s="508"/>
      <c r="TIX619" s="508"/>
      <c r="TIY619" s="508"/>
      <c r="TIZ619" s="508"/>
      <c r="TJA619" s="508"/>
      <c r="TJB619" s="508"/>
      <c r="TJC619" s="508"/>
      <c r="TJD619" s="508"/>
      <c r="TJE619" s="508"/>
      <c r="TJF619" s="508"/>
      <c r="TJG619" s="508"/>
      <c r="TJH619" s="508"/>
      <c r="TJI619" s="508"/>
      <c r="TJJ619" s="508"/>
      <c r="TJK619" s="508"/>
      <c r="TJL619" s="508"/>
      <c r="TJM619" s="508"/>
      <c r="TJN619" s="508"/>
      <c r="TJO619" s="508"/>
      <c r="TJP619" s="508"/>
      <c r="TJQ619" s="508"/>
      <c r="TJR619" s="508"/>
      <c r="TJS619" s="508"/>
      <c r="TJT619" s="508"/>
      <c r="TJU619" s="508"/>
      <c r="TJV619" s="508"/>
      <c r="TJW619" s="508"/>
      <c r="TJX619" s="508"/>
      <c r="TJY619" s="508"/>
      <c r="TJZ619" s="508"/>
      <c r="TKA619" s="508"/>
      <c r="TKB619" s="508"/>
      <c r="TKC619" s="508"/>
      <c r="TKD619" s="508"/>
      <c r="TKE619" s="508"/>
      <c r="TKF619" s="508"/>
      <c r="TKG619" s="508"/>
      <c r="TKH619" s="508"/>
      <c r="TKI619" s="508"/>
      <c r="TKJ619" s="508"/>
      <c r="TKK619" s="508"/>
      <c r="TKL619" s="508"/>
      <c r="TKM619" s="508"/>
      <c r="TKN619" s="508"/>
      <c r="TKO619" s="508"/>
      <c r="TKP619" s="508"/>
      <c r="TKQ619" s="508"/>
      <c r="TKR619" s="508"/>
      <c r="TKS619" s="508"/>
      <c r="TKT619" s="508"/>
      <c r="TKU619" s="508"/>
      <c r="TKV619" s="508"/>
      <c r="TKW619" s="508"/>
      <c r="TKX619" s="508"/>
      <c r="TKY619" s="508"/>
      <c r="TKZ619" s="508"/>
      <c r="TLA619" s="508"/>
      <c r="TLB619" s="508"/>
      <c r="TLC619" s="508"/>
      <c r="TLD619" s="508"/>
      <c r="TLE619" s="508"/>
      <c r="TLF619" s="508"/>
      <c r="TLG619" s="508"/>
      <c r="TLH619" s="508"/>
      <c r="TLI619" s="508"/>
      <c r="TLJ619" s="508"/>
      <c r="TLK619" s="508"/>
      <c r="TLL619" s="508"/>
      <c r="TLM619" s="508"/>
      <c r="TLN619" s="508"/>
      <c r="TLO619" s="508"/>
      <c r="TLP619" s="508"/>
      <c r="TLQ619" s="508"/>
      <c r="TLR619" s="508"/>
      <c r="TLS619" s="508"/>
      <c r="TLT619" s="508"/>
      <c r="TLU619" s="508"/>
      <c r="TLV619" s="508"/>
      <c r="TLW619" s="508"/>
      <c r="TLX619" s="508"/>
      <c r="TLY619" s="508"/>
      <c r="TLZ619" s="508"/>
      <c r="TMA619" s="508"/>
      <c r="TMB619" s="508"/>
      <c r="TMC619" s="508"/>
      <c r="TMD619" s="508"/>
      <c r="TME619" s="508"/>
      <c r="TMF619" s="508"/>
      <c r="TMG619" s="508"/>
      <c r="TMH619" s="508"/>
      <c r="TMI619" s="508"/>
      <c r="TMJ619" s="508"/>
      <c r="TMK619" s="508"/>
      <c r="TML619" s="508"/>
      <c r="TMM619" s="508"/>
      <c r="TMN619" s="508"/>
      <c r="TMO619" s="508"/>
      <c r="TMP619" s="508"/>
      <c r="TMQ619" s="508"/>
      <c r="TMR619" s="508"/>
      <c r="TMS619" s="508"/>
      <c r="TMT619" s="508"/>
      <c r="TMU619" s="508"/>
      <c r="TMV619" s="508"/>
      <c r="TMW619" s="508"/>
      <c r="TMX619" s="508"/>
      <c r="TMY619" s="508"/>
      <c r="TMZ619" s="508"/>
      <c r="TNA619" s="508"/>
      <c r="TNB619" s="508"/>
      <c r="TNC619" s="508"/>
      <c r="TND619" s="508"/>
      <c r="TNE619" s="508"/>
      <c r="TNF619" s="508"/>
      <c r="TNG619" s="508"/>
      <c r="TNH619" s="508"/>
      <c r="TNI619" s="508"/>
      <c r="TNJ619" s="508"/>
      <c r="TNK619" s="508"/>
      <c r="TNL619" s="508"/>
      <c r="TNM619" s="508"/>
      <c r="TNN619" s="508"/>
      <c r="TNO619" s="508"/>
      <c r="TNP619" s="508"/>
      <c r="TNQ619" s="508"/>
      <c r="TNR619" s="508"/>
      <c r="TNS619" s="508"/>
      <c r="TNT619" s="508"/>
      <c r="TNU619" s="508"/>
      <c r="TNV619" s="508"/>
      <c r="TNW619" s="508"/>
      <c r="TNX619" s="508"/>
      <c r="TNY619" s="508"/>
      <c r="TNZ619" s="508"/>
      <c r="TOA619" s="508"/>
      <c r="TOB619" s="508"/>
      <c r="TOC619" s="508"/>
      <c r="TOD619" s="508"/>
      <c r="TOE619" s="508"/>
      <c r="TOF619" s="508"/>
      <c r="TOG619" s="508"/>
      <c r="TOH619" s="508"/>
      <c r="TOI619" s="508"/>
      <c r="TOJ619" s="508"/>
      <c r="TOK619" s="508"/>
      <c r="TOL619" s="508"/>
      <c r="TOM619" s="508"/>
      <c r="TON619" s="508"/>
      <c r="TOO619" s="508"/>
      <c r="TOP619" s="508"/>
      <c r="TOQ619" s="508"/>
      <c r="TOR619" s="508"/>
      <c r="TOS619" s="508"/>
      <c r="TOT619" s="508"/>
      <c r="TOU619" s="508"/>
      <c r="TOV619" s="508"/>
      <c r="TOW619" s="508"/>
      <c r="TOX619" s="508"/>
      <c r="TOY619" s="508"/>
      <c r="TOZ619" s="508"/>
      <c r="TPA619" s="508"/>
      <c r="TPB619" s="508"/>
      <c r="TPC619" s="508"/>
      <c r="TPD619" s="508"/>
      <c r="TPE619" s="508"/>
      <c r="TPF619" s="508"/>
      <c r="TPG619" s="508"/>
      <c r="TPH619" s="508"/>
      <c r="TPI619" s="508"/>
      <c r="TPJ619" s="508"/>
      <c r="TPK619" s="508"/>
      <c r="TPL619" s="508"/>
      <c r="TPM619" s="508"/>
      <c r="TPN619" s="508"/>
      <c r="TPO619" s="508"/>
      <c r="TPP619" s="508"/>
      <c r="TPQ619" s="508"/>
      <c r="TPR619" s="508"/>
      <c r="TPS619" s="508"/>
      <c r="TPT619" s="508"/>
      <c r="TPU619" s="508"/>
      <c r="TPV619" s="508"/>
      <c r="TPW619" s="508"/>
      <c r="TPX619" s="508"/>
      <c r="TPY619" s="508"/>
      <c r="TPZ619" s="508"/>
      <c r="TQA619" s="508"/>
      <c r="TQB619" s="508"/>
      <c r="TQC619" s="508"/>
      <c r="TQD619" s="508"/>
      <c r="TQE619" s="508"/>
      <c r="TQF619" s="508"/>
      <c r="TQG619" s="508"/>
      <c r="TQH619" s="508"/>
      <c r="TQI619" s="508"/>
      <c r="TQJ619" s="508"/>
      <c r="TQK619" s="508"/>
      <c r="TQL619" s="508"/>
      <c r="TQM619" s="508"/>
      <c r="TQN619" s="508"/>
      <c r="TQO619" s="508"/>
      <c r="TQP619" s="508"/>
      <c r="TQQ619" s="508"/>
      <c r="TQR619" s="508"/>
      <c r="TQS619" s="508"/>
      <c r="TQT619" s="508"/>
      <c r="TQU619" s="508"/>
      <c r="TQV619" s="508"/>
      <c r="TQW619" s="508"/>
      <c r="TQX619" s="508"/>
      <c r="TQY619" s="508"/>
      <c r="TQZ619" s="508"/>
      <c r="TRA619" s="508"/>
      <c r="TRB619" s="508"/>
      <c r="TRC619" s="508"/>
      <c r="TRD619" s="508"/>
      <c r="TRE619" s="508"/>
      <c r="TRF619" s="508"/>
      <c r="TRG619" s="508"/>
      <c r="TRH619" s="508"/>
      <c r="TRI619" s="508"/>
      <c r="TRJ619" s="508"/>
      <c r="TRK619" s="508"/>
      <c r="TRL619" s="508"/>
      <c r="TRM619" s="508"/>
      <c r="TRN619" s="508"/>
      <c r="TRO619" s="508"/>
      <c r="TRP619" s="508"/>
      <c r="TRQ619" s="508"/>
      <c r="TRR619" s="508"/>
      <c r="TRS619" s="508"/>
      <c r="TRT619" s="508"/>
      <c r="TRU619" s="508"/>
      <c r="TRV619" s="508"/>
      <c r="TRW619" s="508"/>
      <c r="TRX619" s="508"/>
      <c r="TRY619" s="508"/>
      <c r="TRZ619" s="508"/>
      <c r="TSA619" s="508"/>
      <c r="TSB619" s="508"/>
      <c r="TSC619" s="508"/>
      <c r="TSD619" s="508"/>
      <c r="TSE619" s="508"/>
      <c r="TSF619" s="508"/>
      <c r="TSG619" s="508"/>
      <c r="TSH619" s="508"/>
      <c r="TSI619" s="508"/>
      <c r="TSJ619" s="508"/>
      <c r="TSK619" s="508"/>
      <c r="TSL619" s="508"/>
      <c r="TSM619" s="508"/>
      <c r="TSN619" s="508"/>
      <c r="TSO619" s="508"/>
      <c r="TSP619" s="508"/>
      <c r="TSQ619" s="508"/>
      <c r="TSR619" s="508"/>
      <c r="TSS619" s="508"/>
      <c r="TST619" s="508"/>
      <c r="TSU619" s="508"/>
      <c r="TSV619" s="508"/>
      <c r="TSW619" s="508"/>
      <c r="TSX619" s="508"/>
      <c r="TSY619" s="508"/>
      <c r="TSZ619" s="508"/>
      <c r="TTA619" s="508"/>
      <c r="TTB619" s="508"/>
      <c r="TTC619" s="508"/>
      <c r="TTD619" s="508"/>
      <c r="TTE619" s="508"/>
      <c r="TTF619" s="508"/>
      <c r="TTG619" s="508"/>
      <c r="TTH619" s="508"/>
      <c r="TTI619" s="508"/>
      <c r="TTJ619" s="508"/>
      <c r="TTK619" s="508"/>
      <c r="TTL619" s="508"/>
      <c r="TTM619" s="508"/>
      <c r="TTN619" s="508"/>
      <c r="TTO619" s="508"/>
      <c r="TTP619" s="508"/>
      <c r="TTQ619" s="508"/>
      <c r="TTR619" s="508"/>
      <c r="TTS619" s="508"/>
      <c r="TTT619" s="508"/>
      <c r="TTU619" s="508"/>
      <c r="TTV619" s="508"/>
      <c r="TTW619" s="508"/>
      <c r="TTX619" s="508"/>
      <c r="TTY619" s="508"/>
      <c r="TTZ619" s="508"/>
      <c r="TUA619" s="508"/>
      <c r="TUB619" s="508"/>
      <c r="TUC619" s="508"/>
      <c r="TUD619" s="508"/>
      <c r="TUE619" s="508"/>
      <c r="TUF619" s="508"/>
      <c r="TUG619" s="508"/>
      <c r="TUH619" s="508"/>
      <c r="TUI619" s="508"/>
      <c r="TUJ619" s="508"/>
      <c r="TUK619" s="508"/>
      <c r="TUL619" s="508"/>
      <c r="TUM619" s="508"/>
      <c r="TUN619" s="508"/>
      <c r="TUO619" s="508"/>
      <c r="TUP619" s="508"/>
      <c r="TUQ619" s="508"/>
      <c r="TUR619" s="508"/>
      <c r="TUS619" s="508"/>
      <c r="TUT619" s="508"/>
      <c r="TUU619" s="508"/>
      <c r="TUV619" s="508"/>
      <c r="TUW619" s="508"/>
      <c r="TUX619" s="508"/>
      <c r="TUY619" s="508"/>
      <c r="TUZ619" s="508"/>
      <c r="TVA619" s="508"/>
      <c r="TVB619" s="508"/>
      <c r="TVC619" s="508"/>
      <c r="TVD619" s="508"/>
      <c r="TVE619" s="508"/>
      <c r="TVF619" s="508"/>
      <c r="TVG619" s="508"/>
      <c r="TVH619" s="508"/>
      <c r="TVI619" s="508"/>
      <c r="TVJ619" s="508"/>
      <c r="TVK619" s="508"/>
      <c r="TVL619" s="508"/>
      <c r="TVM619" s="508"/>
      <c r="TVN619" s="508"/>
      <c r="TVO619" s="508"/>
      <c r="TVP619" s="508"/>
      <c r="TVQ619" s="508"/>
      <c r="TVR619" s="508"/>
      <c r="TVS619" s="508"/>
      <c r="TVT619" s="508"/>
      <c r="TVU619" s="508"/>
      <c r="TVV619" s="508"/>
      <c r="TVW619" s="508"/>
      <c r="TVX619" s="508"/>
      <c r="TVY619" s="508"/>
      <c r="TVZ619" s="508"/>
      <c r="TWA619" s="508"/>
      <c r="TWB619" s="508"/>
      <c r="TWC619" s="508"/>
      <c r="TWD619" s="508"/>
      <c r="TWE619" s="508"/>
      <c r="TWF619" s="508"/>
      <c r="TWG619" s="508"/>
      <c r="TWH619" s="508"/>
      <c r="TWI619" s="508"/>
      <c r="TWJ619" s="508"/>
      <c r="TWK619" s="508"/>
      <c r="TWL619" s="508"/>
      <c r="TWM619" s="508"/>
      <c r="TWN619" s="508"/>
      <c r="TWO619" s="508"/>
      <c r="TWP619" s="508"/>
      <c r="TWQ619" s="508"/>
      <c r="TWR619" s="508"/>
      <c r="TWS619" s="508"/>
      <c r="TWT619" s="508"/>
      <c r="TWU619" s="508"/>
      <c r="TWV619" s="508"/>
      <c r="TWW619" s="508"/>
      <c r="TWX619" s="508"/>
      <c r="TWY619" s="508"/>
      <c r="TWZ619" s="508"/>
      <c r="TXA619" s="508"/>
      <c r="TXB619" s="508"/>
      <c r="TXC619" s="508"/>
      <c r="TXD619" s="508"/>
      <c r="TXE619" s="508"/>
      <c r="TXF619" s="508"/>
      <c r="TXG619" s="508"/>
      <c r="TXH619" s="508"/>
      <c r="TXI619" s="508"/>
      <c r="TXJ619" s="508"/>
      <c r="TXK619" s="508"/>
      <c r="TXL619" s="508"/>
      <c r="TXM619" s="508"/>
      <c r="TXN619" s="508"/>
      <c r="TXO619" s="508"/>
      <c r="TXP619" s="508"/>
      <c r="TXQ619" s="508"/>
      <c r="TXR619" s="508"/>
      <c r="TXS619" s="508"/>
      <c r="TXT619" s="508"/>
      <c r="TXU619" s="508"/>
      <c r="TXV619" s="508"/>
      <c r="TXW619" s="508"/>
      <c r="TXX619" s="508"/>
      <c r="TXY619" s="508"/>
      <c r="TXZ619" s="508"/>
      <c r="TYA619" s="508"/>
      <c r="TYB619" s="508"/>
      <c r="TYC619" s="508"/>
      <c r="TYD619" s="508"/>
      <c r="TYE619" s="508"/>
      <c r="TYF619" s="508"/>
      <c r="TYG619" s="508"/>
      <c r="TYH619" s="508"/>
      <c r="TYI619" s="508"/>
      <c r="TYJ619" s="508"/>
      <c r="TYK619" s="508"/>
      <c r="TYL619" s="508"/>
      <c r="TYM619" s="508"/>
      <c r="TYN619" s="508"/>
      <c r="TYO619" s="508"/>
      <c r="TYP619" s="508"/>
      <c r="TYQ619" s="508"/>
      <c r="TYR619" s="508"/>
      <c r="TYS619" s="508"/>
      <c r="TYT619" s="508"/>
      <c r="TYU619" s="508"/>
      <c r="TYV619" s="508"/>
      <c r="TYW619" s="508"/>
      <c r="TYX619" s="508"/>
      <c r="TYY619" s="508"/>
      <c r="TYZ619" s="508"/>
      <c r="TZA619" s="508"/>
      <c r="TZB619" s="508"/>
      <c r="TZC619" s="508"/>
      <c r="TZD619" s="508"/>
      <c r="TZE619" s="508"/>
      <c r="TZF619" s="508"/>
      <c r="TZG619" s="508"/>
      <c r="TZH619" s="508"/>
      <c r="TZI619" s="508"/>
      <c r="TZJ619" s="508"/>
      <c r="TZK619" s="508"/>
      <c r="TZL619" s="508"/>
      <c r="TZM619" s="508"/>
      <c r="TZN619" s="508"/>
      <c r="TZO619" s="508"/>
      <c r="TZP619" s="508"/>
      <c r="TZQ619" s="508"/>
      <c r="TZR619" s="508"/>
      <c r="TZS619" s="508"/>
      <c r="TZT619" s="508"/>
      <c r="TZU619" s="508"/>
      <c r="TZV619" s="508"/>
      <c r="TZW619" s="508"/>
      <c r="TZX619" s="508"/>
      <c r="TZY619" s="508"/>
      <c r="TZZ619" s="508"/>
      <c r="UAA619" s="508"/>
      <c r="UAB619" s="508"/>
      <c r="UAC619" s="508"/>
      <c r="UAD619" s="508"/>
      <c r="UAE619" s="508"/>
      <c r="UAF619" s="508"/>
      <c r="UAG619" s="508"/>
      <c r="UAH619" s="508"/>
      <c r="UAI619" s="508"/>
      <c r="UAJ619" s="508"/>
      <c r="UAK619" s="508"/>
      <c r="UAL619" s="508"/>
      <c r="UAM619" s="508"/>
      <c r="UAN619" s="508"/>
      <c r="UAO619" s="508"/>
      <c r="UAP619" s="508"/>
      <c r="UAQ619" s="508"/>
      <c r="UAR619" s="508"/>
      <c r="UAS619" s="508"/>
      <c r="UAT619" s="508"/>
      <c r="UAU619" s="508"/>
      <c r="UAV619" s="508"/>
      <c r="UAW619" s="508"/>
      <c r="UAX619" s="508"/>
      <c r="UAY619" s="508"/>
      <c r="UAZ619" s="508"/>
      <c r="UBA619" s="508"/>
      <c r="UBB619" s="508"/>
      <c r="UBC619" s="508"/>
      <c r="UBD619" s="508"/>
      <c r="UBE619" s="508"/>
      <c r="UBF619" s="508"/>
      <c r="UBG619" s="508"/>
      <c r="UBH619" s="508"/>
      <c r="UBI619" s="508"/>
      <c r="UBJ619" s="508"/>
      <c r="UBK619" s="508"/>
      <c r="UBL619" s="508"/>
      <c r="UBM619" s="508"/>
      <c r="UBN619" s="508"/>
      <c r="UBO619" s="508"/>
      <c r="UBP619" s="508"/>
      <c r="UBQ619" s="508"/>
      <c r="UBR619" s="508"/>
      <c r="UBS619" s="508"/>
      <c r="UBT619" s="508"/>
      <c r="UBU619" s="508"/>
      <c r="UBV619" s="508"/>
      <c r="UBW619" s="508"/>
      <c r="UBX619" s="508"/>
      <c r="UBY619" s="508"/>
      <c r="UBZ619" s="508"/>
      <c r="UCA619" s="508"/>
      <c r="UCB619" s="508"/>
      <c r="UCC619" s="508"/>
      <c r="UCD619" s="508"/>
      <c r="UCE619" s="508"/>
      <c r="UCF619" s="508"/>
      <c r="UCG619" s="508"/>
      <c r="UCH619" s="508"/>
      <c r="UCI619" s="508"/>
      <c r="UCJ619" s="508"/>
      <c r="UCK619" s="508"/>
      <c r="UCL619" s="508"/>
      <c r="UCM619" s="508"/>
      <c r="UCN619" s="508"/>
      <c r="UCO619" s="508"/>
      <c r="UCP619" s="508"/>
      <c r="UCQ619" s="508"/>
      <c r="UCR619" s="508"/>
      <c r="UCS619" s="508"/>
      <c r="UCT619" s="508"/>
      <c r="UCU619" s="508"/>
      <c r="UCV619" s="508"/>
      <c r="UCW619" s="508"/>
      <c r="UCX619" s="508"/>
      <c r="UCY619" s="508"/>
      <c r="UCZ619" s="508"/>
      <c r="UDA619" s="508"/>
      <c r="UDB619" s="508"/>
      <c r="UDC619" s="508"/>
      <c r="UDD619" s="508"/>
      <c r="UDE619" s="508"/>
      <c r="UDF619" s="508"/>
      <c r="UDG619" s="508"/>
      <c r="UDH619" s="508"/>
      <c r="UDI619" s="508"/>
      <c r="UDJ619" s="508"/>
      <c r="UDK619" s="508"/>
      <c r="UDL619" s="508"/>
      <c r="UDM619" s="508"/>
      <c r="UDN619" s="508"/>
      <c r="UDO619" s="508"/>
      <c r="UDP619" s="508"/>
      <c r="UDQ619" s="508"/>
      <c r="UDR619" s="508"/>
      <c r="UDS619" s="508"/>
      <c r="UDT619" s="508"/>
      <c r="UDU619" s="508"/>
      <c r="UDV619" s="508"/>
      <c r="UDW619" s="508"/>
      <c r="UDX619" s="508"/>
      <c r="UDY619" s="508"/>
      <c r="UDZ619" s="508"/>
      <c r="UEA619" s="508"/>
      <c r="UEB619" s="508"/>
      <c r="UEC619" s="508"/>
      <c r="UED619" s="508"/>
      <c r="UEE619" s="508"/>
      <c r="UEF619" s="508"/>
      <c r="UEG619" s="508"/>
      <c r="UEH619" s="508"/>
      <c r="UEI619" s="508"/>
      <c r="UEJ619" s="508"/>
      <c r="UEK619" s="508"/>
      <c r="UEL619" s="508"/>
      <c r="UEM619" s="508"/>
      <c r="UEN619" s="508"/>
      <c r="UEO619" s="508"/>
      <c r="UEP619" s="508"/>
      <c r="UEQ619" s="508"/>
      <c r="UER619" s="508"/>
      <c r="UES619" s="508"/>
      <c r="UET619" s="508"/>
      <c r="UEU619" s="508"/>
      <c r="UEV619" s="508"/>
      <c r="UEW619" s="508"/>
      <c r="UEX619" s="508"/>
      <c r="UEY619" s="508"/>
      <c r="UEZ619" s="508"/>
      <c r="UFA619" s="508"/>
      <c r="UFB619" s="508"/>
      <c r="UFC619" s="508"/>
      <c r="UFD619" s="508"/>
      <c r="UFE619" s="508"/>
      <c r="UFF619" s="508"/>
      <c r="UFG619" s="508"/>
      <c r="UFH619" s="508"/>
      <c r="UFI619" s="508"/>
      <c r="UFJ619" s="508"/>
      <c r="UFK619" s="508"/>
      <c r="UFL619" s="508"/>
      <c r="UFM619" s="508"/>
      <c r="UFN619" s="508"/>
      <c r="UFO619" s="508"/>
      <c r="UFP619" s="508"/>
      <c r="UFQ619" s="508"/>
      <c r="UFR619" s="508"/>
      <c r="UFS619" s="508"/>
      <c r="UFT619" s="508"/>
      <c r="UFU619" s="508"/>
      <c r="UFV619" s="508"/>
      <c r="UFW619" s="508"/>
      <c r="UFX619" s="508"/>
      <c r="UFY619" s="508"/>
      <c r="UFZ619" s="508"/>
      <c r="UGA619" s="508"/>
      <c r="UGB619" s="508"/>
      <c r="UGC619" s="508"/>
      <c r="UGD619" s="508"/>
      <c r="UGE619" s="508"/>
      <c r="UGF619" s="508"/>
      <c r="UGG619" s="508"/>
      <c r="UGH619" s="508"/>
      <c r="UGI619" s="508"/>
      <c r="UGJ619" s="508"/>
      <c r="UGK619" s="508"/>
      <c r="UGL619" s="508"/>
      <c r="UGM619" s="508"/>
      <c r="UGN619" s="508"/>
      <c r="UGO619" s="508"/>
      <c r="UGP619" s="508"/>
      <c r="UGQ619" s="508"/>
      <c r="UGR619" s="508"/>
      <c r="UGS619" s="508"/>
      <c r="UGT619" s="508"/>
      <c r="UGU619" s="508"/>
      <c r="UGV619" s="508"/>
      <c r="UGW619" s="508"/>
      <c r="UGX619" s="508"/>
      <c r="UGY619" s="508"/>
      <c r="UGZ619" s="508"/>
      <c r="UHA619" s="508"/>
      <c r="UHB619" s="508"/>
      <c r="UHC619" s="508"/>
      <c r="UHD619" s="508"/>
      <c r="UHE619" s="508"/>
      <c r="UHF619" s="508"/>
      <c r="UHG619" s="508"/>
      <c r="UHH619" s="508"/>
      <c r="UHI619" s="508"/>
      <c r="UHJ619" s="508"/>
      <c r="UHK619" s="508"/>
      <c r="UHL619" s="508"/>
      <c r="UHM619" s="508"/>
      <c r="UHN619" s="508"/>
      <c r="UHO619" s="508"/>
      <c r="UHP619" s="508"/>
      <c r="UHQ619" s="508"/>
      <c r="UHR619" s="508"/>
      <c r="UHS619" s="508"/>
      <c r="UHT619" s="508"/>
      <c r="UHU619" s="508"/>
      <c r="UHV619" s="508"/>
      <c r="UHW619" s="508"/>
      <c r="UHX619" s="508"/>
      <c r="UHY619" s="508"/>
      <c r="UHZ619" s="508"/>
      <c r="UIA619" s="508"/>
      <c r="UIB619" s="508"/>
      <c r="UIC619" s="508"/>
      <c r="UID619" s="508"/>
      <c r="UIE619" s="508"/>
      <c r="UIF619" s="508"/>
      <c r="UIG619" s="508"/>
      <c r="UIH619" s="508"/>
      <c r="UII619" s="508"/>
      <c r="UIJ619" s="508"/>
      <c r="UIK619" s="508"/>
      <c r="UIL619" s="508"/>
      <c r="UIM619" s="508"/>
      <c r="UIN619" s="508"/>
      <c r="UIO619" s="508"/>
      <c r="UIP619" s="508"/>
      <c r="UIQ619" s="508"/>
      <c r="UIR619" s="508"/>
      <c r="UIS619" s="508"/>
      <c r="UIT619" s="508"/>
      <c r="UIU619" s="508"/>
      <c r="UIV619" s="508"/>
      <c r="UIW619" s="508"/>
      <c r="UIX619" s="508"/>
      <c r="UIY619" s="508"/>
      <c r="UIZ619" s="508"/>
      <c r="UJA619" s="508"/>
      <c r="UJB619" s="508"/>
      <c r="UJC619" s="508"/>
      <c r="UJD619" s="508"/>
      <c r="UJE619" s="508"/>
      <c r="UJF619" s="508"/>
      <c r="UJG619" s="508"/>
      <c r="UJH619" s="508"/>
      <c r="UJI619" s="508"/>
      <c r="UJJ619" s="508"/>
      <c r="UJK619" s="508"/>
      <c r="UJL619" s="508"/>
      <c r="UJM619" s="508"/>
      <c r="UJN619" s="508"/>
      <c r="UJO619" s="508"/>
      <c r="UJP619" s="508"/>
      <c r="UJQ619" s="508"/>
      <c r="UJR619" s="508"/>
      <c r="UJS619" s="508"/>
      <c r="UJT619" s="508"/>
      <c r="UJU619" s="508"/>
      <c r="UJV619" s="508"/>
      <c r="UJW619" s="508"/>
      <c r="UJX619" s="508"/>
      <c r="UJY619" s="508"/>
      <c r="UJZ619" s="508"/>
      <c r="UKA619" s="508"/>
      <c r="UKB619" s="508"/>
      <c r="UKC619" s="508"/>
      <c r="UKD619" s="508"/>
      <c r="UKE619" s="508"/>
      <c r="UKF619" s="508"/>
      <c r="UKG619" s="508"/>
      <c r="UKH619" s="508"/>
      <c r="UKI619" s="508"/>
      <c r="UKJ619" s="508"/>
      <c r="UKK619" s="508"/>
      <c r="UKL619" s="508"/>
      <c r="UKM619" s="508"/>
      <c r="UKN619" s="508"/>
      <c r="UKO619" s="508"/>
      <c r="UKP619" s="508"/>
      <c r="UKQ619" s="508"/>
      <c r="UKR619" s="508"/>
      <c r="UKS619" s="508"/>
      <c r="UKT619" s="508"/>
      <c r="UKU619" s="508"/>
      <c r="UKV619" s="508"/>
      <c r="UKW619" s="508"/>
      <c r="UKX619" s="508"/>
      <c r="UKY619" s="508"/>
      <c r="UKZ619" s="508"/>
      <c r="ULA619" s="508"/>
      <c r="ULB619" s="508"/>
      <c r="ULC619" s="508"/>
      <c r="ULD619" s="508"/>
      <c r="ULE619" s="508"/>
      <c r="ULF619" s="508"/>
      <c r="ULG619" s="508"/>
      <c r="ULH619" s="508"/>
      <c r="ULI619" s="508"/>
      <c r="ULJ619" s="508"/>
      <c r="ULK619" s="508"/>
      <c r="ULL619" s="508"/>
      <c r="ULM619" s="508"/>
      <c r="ULN619" s="508"/>
      <c r="ULO619" s="508"/>
      <c r="ULP619" s="508"/>
      <c r="ULQ619" s="508"/>
      <c r="ULR619" s="508"/>
      <c r="ULS619" s="508"/>
      <c r="ULT619" s="508"/>
      <c r="ULU619" s="508"/>
      <c r="ULV619" s="508"/>
      <c r="ULW619" s="508"/>
      <c r="ULX619" s="508"/>
      <c r="ULY619" s="508"/>
      <c r="ULZ619" s="508"/>
      <c r="UMA619" s="508"/>
      <c r="UMB619" s="508"/>
      <c r="UMC619" s="508"/>
      <c r="UMD619" s="508"/>
      <c r="UME619" s="508"/>
      <c r="UMF619" s="508"/>
      <c r="UMG619" s="508"/>
      <c r="UMH619" s="508"/>
      <c r="UMI619" s="508"/>
      <c r="UMJ619" s="508"/>
      <c r="UMK619" s="508"/>
      <c r="UML619" s="508"/>
      <c r="UMM619" s="508"/>
      <c r="UMN619" s="508"/>
      <c r="UMO619" s="508"/>
      <c r="UMP619" s="508"/>
      <c r="UMQ619" s="508"/>
      <c r="UMR619" s="508"/>
      <c r="UMS619" s="508"/>
      <c r="UMT619" s="508"/>
      <c r="UMU619" s="508"/>
      <c r="UMV619" s="508"/>
      <c r="UMW619" s="508"/>
      <c r="UMX619" s="508"/>
      <c r="UMY619" s="508"/>
      <c r="UMZ619" s="508"/>
      <c r="UNA619" s="508"/>
      <c r="UNB619" s="508"/>
      <c r="UNC619" s="508"/>
      <c r="UND619" s="508"/>
      <c r="UNE619" s="508"/>
      <c r="UNF619" s="508"/>
      <c r="UNG619" s="508"/>
      <c r="UNH619" s="508"/>
      <c r="UNI619" s="508"/>
      <c r="UNJ619" s="508"/>
      <c r="UNK619" s="508"/>
      <c r="UNL619" s="508"/>
      <c r="UNM619" s="508"/>
      <c r="UNN619" s="508"/>
      <c r="UNO619" s="508"/>
      <c r="UNP619" s="508"/>
      <c r="UNQ619" s="508"/>
      <c r="UNR619" s="508"/>
      <c r="UNS619" s="508"/>
      <c r="UNT619" s="508"/>
      <c r="UNU619" s="508"/>
      <c r="UNV619" s="508"/>
      <c r="UNW619" s="508"/>
      <c r="UNX619" s="508"/>
      <c r="UNY619" s="508"/>
      <c r="UNZ619" s="508"/>
      <c r="UOA619" s="508"/>
      <c r="UOB619" s="508"/>
      <c r="UOC619" s="508"/>
      <c r="UOD619" s="508"/>
      <c r="UOE619" s="508"/>
      <c r="UOF619" s="508"/>
      <c r="UOG619" s="508"/>
      <c r="UOH619" s="508"/>
      <c r="UOI619" s="508"/>
      <c r="UOJ619" s="508"/>
      <c r="UOK619" s="508"/>
      <c r="UOL619" s="508"/>
      <c r="UOM619" s="508"/>
      <c r="UON619" s="508"/>
      <c r="UOO619" s="508"/>
      <c r="UOP619" s="508"/>
      <c r="UOQ619" s="508"/>
      <c r="UOR619" s="508"/>
      <c r="UOS619" s="508"/>
      <c r="UOT619" s="508"/>
      <c r="UOU619" s="508"/>
      <c r="UOV619" s="508"/>
      <c r="UOW619" s="508"/>
      <c r="UOX619" s="508"/>
      <c r="UOY619" s="508"/>
      <c r="UOZ619" s="508"/>
      <c r="UPA619" s="508"/>
      <c r="UPB619" s="508"/>
      <c r="UPC619" s="508"/>
      <c r="UPD619" s="508"/>
      <c r="UPE619" s="508"/>
      <c r="UPF619" s="508"/>
      <c r="UPG619" s="508"/>
      <c r="UPH619" s="508"/>
      <c r="UPI619" s="508"/>
      <c r="UPJ619" s="508"/>
      <c r="UPK619" s="508"/>
      <c r="UPL619" s="508"/>
      <c r="UPM619" s="508"/>
      <c r="UPN619" s="508"/>
      <c r="UPO619" s="508"/>
      <c r="UPP619" s="508"/>
      <c r="UPQ619" s="508"/>
      <c r="UPR619" s="508"/>
      <c r="UPS619" s="508"/>
      <c r="UPT619" s="508"/>
      <c r="UPU619" s="508"/>
      <c r="UPV619" s="508"/>
      <c r="UPW619" s="508"/>
      <c r="UPX619" s="508"/>
      <c r="UPY619" s="508"/>
      <c r="UPZ619" s="508"/>
      <c r="UQA619" s="508"/>
      <c r="UQB619" s="508"/>
      <c r="UQC619" s="508"/>
      <c r="UQD619" s="508"/>
      <c r="UQE619" s="508"/>
      <c r="UQF619" s="508"/>
      <c r="UQG619" s="508"/>
      <c r="UQH619" s="508"/>
      <c r="UQI619" s="508"/>
      <c r="UQJ619" s="508"/>
      <c r="UQK619" s="508"/>
      <c r="UQL619" s="508"/>
      <c r="UQM619" s="508"/>
      <c r="UQN619" s="508"/>
      <c r="UQO619" s="508"/>
      <c r="UQP619" s="508"/>
      <c r="UQQ619" s="508"/>
      <c r="UQR619" s="508"/>
      <c r="UQS619" s="508"/>
      <c r="UQT619" s="508"/>
      <c r="UQU619" s="508"/>
      <c r="UQV619" s="508"/>
      <c r="UQW619" s="508"/>
      <c r="UQX619" s="508"/>
      <c r="UQY619" s="508"/>
      <c r="UQZ619" s="508"/>
      <c r="URA619" s="508"/>
      <c r="URB619" s="508"/>
      <c r="URC619" s="508"/>
      <c r="URD619" s="508"/>
      <c r="URE619" s="508"/>
      <c r="URF619" s="508"/>
      <c r="URG619" s="508"/>
      <c r="URH619" s="508"/>
      <c r="URI619" s="508"/>
      <c r="URJ619" s="508"/>
      <c r="URK619" s="508"/>
      <c r="URL619" s="508"/>
      <c r="URM619" s="508"/>
      <c r="URN619" s="508"/>
      <c r="URO619" s="508"/>
      <c r="URP619" s="508"/>
      <c r="URQ619" s="508"/>
      <c r="URR619" s="508"/>
      <c r="URS619" s="508"/>
      <c r="URT619" s="508"/>
      <c r="URU619" s="508"/>
      <c r="URV619" s="508"/>
      <c r="URW619" s="508"/>
      <c r="URX619" s="508"/>
      <c r="URY619" s="508"/>
      <c r="URZ619" s="508"/>
      <c r="USA619" s="508"/>
      <c r="USB619" s="508"/>
      <c r="USC619" s="508"/>
      <c r="USD619" s="508"/>
      <c r="USE619" s="508"/>
      <c r="USF619" s="508"/>
      <c r="USG619" s="508"/>
      <c r="USH619" s="508"/>
      <c r="USI619" s="508"/>
      <c r="USJ619" s="508"/>
      <c r="USK619" s="508"/>
      <c r="USL619" s="508"/>
      <c r="USM619" s="508"/>
      <c r="USN619" s="508"/>
      <c r="USO619" s="508"/>
      <c r="USP619" s="508"/>
      <c r="USQ619" s="508"/>
      <c r="USR619" s="508"/>
      <c r="USS619" s="508"/>
      <c r="UST619" s="508"/>
      <c r="USU619" s="508"/>
      <c r="USV619" s="508"/>
      <c r="USW619" s="508"/>
      <c r="USX619" s="508"/>
      <c r="USY619" s="508"/>
      <c r="USZ619" s="508"/>
      <c r="UTA619" s="508"/>
      <c r="UTB619" s="508"/>
      <c r="UTC619" s="508"/>
      <c r="UTD619" s="508"/>
      <c r="UTE619" s="508"/>
      <c r="UTF619" s="508"/>
      <c r="UTG619" s="508"/>
      <c r="UTH619" s="508"/>
      <c r="UTI619" s="508"/>
      <c r="UTJ619" s="508"/>
      <c r="UTK619" s="508"/>
      <c r="UTL619" s="508"/>
      <c r="UTM619" s="508"/>
      <c r="UTN619" s="508"/>
      <c r="UTO619" s="508"/>
      <c r="UTP619" s="508"/>
      <c r="UTQ619" s="508"/>
      <c r="UTR619" s="508"/>
      <c r="UTS619" s="508"/>
      <c r="UTT619" s="508"/>
      <c r="UTU619" s="508"/>
      <c r="UTV619" s="508"/>
      <c r="UTW619" s="508"/>
      <c r="UTX619" s="508"/>
      <c r="UTY619" s="508"/>
      <c r="UTZ619" s="508"/>
      <c r="UUA619" s="508"/>
      <c r="UUB619" s="508"/>
      <c r="UUC619" s="508"/>
      <c r="UUD619" s="508"/>
      <c r="UUE619" s="508"/>
      <c r="UUF619" s="508"/>
      <c r="UUG619" s="508"/>
      <c r="UUH619" s="508"/>
      <c r="UUI619" s="508"/>
      <c r="UUJ619" s="508"/>
      <c r="UUK619" s="508"/>
      <c r="UUL619" s="508"/>
      <c r="UUM619" s="508"/>
      <c r="UUN619" s="508"/>
      <c r="UUO619" s="508"/>
      <c r="UUP619" s="508"/>
      <c r="UUQ619" s="508"/>
      <c r="UUR619" s="508"/>
      <c r="UUS619" s="508"/>
      <c r="UUT619" s="508"/>
      <c r="UUU619" s="508"/>
      <c r="UUV619" s="508"/>
      <c r="UUW619" s="508"/>
      <c r="UUX619" s="508"/>
      <c r="UUY619" s="508"/>
      <c r="UUZ619" s="508"/>
      <c r="UVA619" s="508"/>
      <c r="UVB619" s="508"/>
      <c r="UVC619" s="508"/>
      <c r="UVD619" s="508"/>
      <c r="UVE619" s="508"/>
      <c r="UVF619" s="508"/>
      <c r="UVG619" s="508"/>
      <c r="UVH619" s="508"/>
      <c r="UVI619" s="508"/>
      <c r="UVJ619" s="508"/>
      <c r="UVK619" s="508"/>
      <c r="UVL619" s="508"/>
      <c r="UVM619" s="508"/>
      <c r="UVN619" s="508"/>
      <c r="UVO619" s="508"/>
      <c r="UVP619" s="508"/>
      <c r="UVQ619" s="508"/>
      <c r="UVR619" s="508"/>
      <c r="UVS619" s="508"/>
      <c r="UVT619" s="508"/>
      <c r="UVU619" s="508"/>
      <c r="UVV619" s="508"/>
      <c r="UVW619" s="508"/>
      <c r="UVX619" s="508"/>
      <c r="UVY619" s="508"/>
      <c r="UVZ619" s="508"/>
      <c r="UWA619" s="508"/>
      <c r="UWB619" s="508"/>
      <c r="UWC619" s="508"/>
      <c r="UWD619" s="508"/>
      <c r="UWE619" s="508"/>
      <c r="UWF619" s="508"/>
      <c r="UWG619" s="508"/>
      <c r="UWH619" s="508"/>
      <c r="UWI619" s="508"/>
      <c r="UWJ619" s="508"/>
      <c r="UWK619" s="508"/>
      <c r="UWL619" s="508"/>
      <c r="UWM619" s="508"/>
      <c r="UWN619" s="508"/>
      <c r="UWO619" s="508"/>
      <c r="UWP619" s="508"/>
      <c r="UWQ619" s="508"/>
      <c r="UWR619" s="508"/>
      <c r="UWS619" s="508"/>
      <c r="UWT619" s="508"/>
      <c r="UWU619" s="508"/>
      <c r="UWV619" s="508"/>
      <c r="UWW619" s="508"/>
      <c r="UWX619" s="508"/>
      <c r="UWY619" s="508"/>
      <c r="UWZ619" s="508"/>
      <c r="UXA619" s="508"/>
      <c r="UXB619" s="508"/>
      <c r="UXC619" s="508"/>
      <c r="UXD619" s="508"/>
      <c r="UXE619" s="508"/>
      <c r="UXF619" s="508"/>
      <c r="UXG619" s="508"/>
      <c r="UXH619" s="508"/>
      <c r="UXI619" s="508"/>
      <c r="UXJ619" s="508"/>
      <c r="UXK619" s="508"/>
      <c r="UXL619" s="508"/>
      <c r="UXM619" s="508"/>
      <c r="UXN619" s="508"/>
      <c r="UXO619" s="508"/>
      <c r="UXP619" s="508"/>
      <c r="UXQ619" s="508"/>
      <c r="UXR619" s="508"/>
      <c r="UXS619" s="508"/>
      <c r="UXT619" s="508"/>
      <c r="UXU619" s="508"/>
      <c r="UXV619" s="508"/>
      <c r="UXW619" s="508"/>
      <c r="UXX619" s="508"/>
      <c r="UXY619" s="508"/>
      <c r="UXZ619" s="508"/>
      <c r="UYA619" s="508"/>
      <c r="UYB619" s="508"/>
      <c r="UYC619" s="508"/>
      <c r="UYD619" s="508"/>
      <c r="UYE619" s="508"/>
      <c r="UYF619" s="508"/>
      <c r="UYG619" s="508"/>
      <c r="UYH619" s="508"/>
      <c r="UYI619" s="508"/>
      <c r="UYJ619" s="508"/>
      <c r="UYK619" s="508"/>
      <c r="UYL619" s="508"/>
      <c r="UYM619" s="508"/>
      <c r="UYN619" s="508"/>
      <c r="UYO619" s="508"/>
      <c r="UYP619" s="508"/>
      <c r="UYQ619" s="508"/>
      <c r="UYR619" s="508"/>
      <c r="UYS619" s="508"/>
      <c r="UYT619" s="508"/>
      <c r="UYU619" s="508"/>
      <c r="UYV619" s="508"/>
      <c r="UYW619" s="508"/>
      <c r="UYX619" s="508"/>
      <c r="UYY619" s="508"/>
      <c r="UYZ619" s="508"/>
      <c r="UZA619" s="508"/>
      <c r="UZB619" s="508"/>
      <c r="UZC619" s="508"/>
      <c r="UZD619" s="508"/>
      <c r="UZE619" s="508"/>
      <c r="UZF619" s="508"/>
      <c r="UZG619" s="508"/>
      <c r="UZH619" s="508"/>
      <c r="UZI619" s="508"/>
      <c r="UZJ619" s="508"/>
      <c r="UZK619" s="508"/>
      <c r="UZL619" s="508"/>
      <c r="UZM619" s="508"/>
      <c r="UZN619" s="508"/>
      <c r="UZO619" s="508"/>
      <c r="UZP619" s="508"/>
      <c r="UZQ619" s="508"/>
      <c r="UZR619" s="508"/>
      <c r="UZS619" s="508"/>
      <c r="UZT619" s="508"/>
      <c r="UZU619" s="508"/>
      <c r="UZV619" s="508"/>
      <c r="UZW619" s="508"/>
      <c r="UZX619" s="508"/>
      <c r="UZY619" s="508"/>
      <c r="UZZ619" s="508"/>
      <c r="VAA619" s="508"/>
      <c r="VAB619" s="508"/>
      <c r="VAC619" s="508"/>
      <c r="VAD619" s="508"/>
      <c r="VAE619" s="508"/>
      <c r="VAF619" s="508"/>
      <c r="VAG619" s="508"/>
      <c r="VAH619" s="508"/>
      <c r="VAI619" s="508"/>
      <c r="VAJ619" s="508"/>
      <c r="VAK619" s="508"/>
      <c r="VAL619" s="508"/>
      <c r="VAM619" s="508"/>
      <c r="VAN619" s="508"/>
      <c r="VAO619" s="508"/>
      <c r="VAP619" s="508"/>
      <c r="VAQ619" s="508"/>
      <c r="VAR619" s="508"/>
      <c r="VAS619" s="508"/>
      <c r="VAT619" s="508"/>
      <c r="VAU619" s="508"/>
      <c r="VAV619" s="508"/>
      <c r="VAW619" s="508"/>
      <c r="VAX619" s="508"/>
      <c r="VAY619" s="508"/>
      <c r="VAZ619" s="508"/>
      <c r="VBA619" s="508"/>
      <c r="VBB619" s="508"/>
      <c r="VBC619" s="508"/>
      <c r="VBD619" s="508"/>
      <c r="VBE619" s="508"/>
      <c r="VBF619" s="508"/>
      <c r="VBG619" s="508"/>
      <c r="VBH619" s="508"/>
      <c r="VBI619" s="508"/>
      <c r="VBJ619" s="508"/>
      <c r="VBK619" s="508"/>
      <c r="VBL619" s="508"/>
      <c r="VBM619" s="508"/>
      <c r="VBN619" s="508"/>
      <c r="VBO619" s="508"/>
      <c r="VBP619" s="508"/>
      <c r="VBQ619" s="508"/>
      <c r="VBR619" s="508"/>
      <c r="VBS619" s="508"/>
      <c r="VBT619" s="508"/>
      <c r="VBU619" s="508"/>
      <c r="VBV619" s="508"/>
      <c r="VBW619" s="508"/>
      <c r="VBX619" s="508"/>
      <c r="VBY619" s="508"/>
      <c r="VBZ619" s="508"/>
      <c r="VCA619" s="508"/>
      <c r="VCB619" s="508"/>
      <c r="VCC619" s="508"/>
      <c r="VCD619" s="508"/>
      <c r="VCE619" s="508"/>
      <c r="VCF619" s="508"/>
      <c r="VCG619" s="508"/>
      <c r="VCH619" s="508"/>
      <c r="VCI619" s="508"/>
      <c r="VCJ619" s="508"/>
      <c r="VCK619" s="508"/>
      <c r="VCL619" s="508"/>
      <c r="VCM619" s="508"/>
      <c r="VCN619" s="508"/>
      <c r="VCO619" s="508"/>
      <c r="VCP619" s="508"/>
      <c r="VCQ619" s="508"/>
      <c r="VCR619" s="508"/>
      <c r="VCS619" s="508"/>
      <c r="VCT619" s="508"/>
      <c r="VCU619" s="508"/>
      <c r="VCV619" s="508"/>
      <c r="VCW619" s="508"/>
      <c r="VCX619" s="508"/>
      <c r="VCY619" s="508"/>
      <c r="VCZ619" s="508"/>
      <c r="VDA619" s="508"/>
      <c r="VDB619" s="508"/>
      <c r="VDC619" s="508"/>
      <c r="VDD619" s="508"/>
      <c r="VDE619" s="508"/>
      <c r="VDF619" s="508"/>
      <c r="VDG619" s="508"/>
      <c r="VDH619" s="508"/>
      <c r="VDI619" s="508"/>
      <c r="VDJ619" s="508"/>
      <c r="VDK619" s="508"/>
      <c r="VDL619" s="508"/>
      <c r="VDM619" s="508"/>
      <c r="VDN619" s="508"/>
      <c r="VDO619" s="508"/>
      <c r="VDP619" s="508"/>
      <c r="VDQ619" s="508"/>
      <c r="VDR619" s="508"/>
      <c r="VDS619" s="508"/>
      <c r="VDT619" s="508"/>
      <c r="VDU619" s="508"/>
      <c r="VDV619" s="508"/>
      <c r="VDW619" s="508"/>
      <c r="VDX619" s="508"/>
      <c r="VDY619" s="508"/>
      <c r="VDZ619" s="508"/>
      <c r="VEA619" s="508"/>
      <c r="VEB619" s="508"/>
      <c r="VEC619" s="508"/>
      <c r="VED619" s="508"/>
      <c r="VEE619" s="508"/>
      <c r="VEF619" s="508"/>
      <c r="VEG619" s="508"/>
      <c r="VEH619" s="508"/>
      <c r="VEI619" s="508"/>
      <c r="VEJ619" s="508"/>
      <c r="VEK619" s="508"/>
      <c r="VEL619" s="508"/>
      <c r="VEM619" s="508"/>
      <c r="VEN619" s="508"/>
      <c r="VEO619" s="508"/>
      <c r="VEP619" s="508"/>
      <c r="VEQ619" s="508"/>
      <c r="VER619" s="508"/>
      <c r="VES619" s="508"/>
      <c r="VET619" s="508"/>
      <c r="VEU619" s="508"/>
      <c r="VEV619" s="508"/>
      <c r="VEW619" s="508"/>
      <c r="VEX619" s="508"/>
      <c r="VEY619" s="508"/>
      <c r="VEZ619" s="508"/>
      <c r="VFA619" s="508"/>
      <c r="VFB619" s="508"/>
      <c r="VFC619" s="508"/>
      <c r="VFD619" s="508"/>
      <c r="VFE619" s="508"/>
      <c r="VFF619" s="508"/>
      <c r="VFG619" s="508"/>
      <c r="VFH619" s="508"/>
      <c r="VFI619" s="508"/>
      <c r="VFJ619" s="508"/>
      <c r="VFK619" s="508"/>
      <c r="VFL619" s="508"/>
      <c r="VFM619" s="508"/>
      <c r="VFN619" s="508"/>
      <c r="VFO619" s="508"/>
      <c r="VFP619" s="508"/>
      <c r="VFQ619" s="508"/>
      <c r="VFR619" s="508"/>
      <c r="VFS619" s="508"/>
      <c r="VFT619" s="508"/>
      <c r="VFU619" s="508"/>
      <c r="VFV619" s="508"/>
      <c r="VFW619" s="508"/>
      <c r="VFX619" s="508"/>
      <c r="VFY619" s="508"/>
      <c r="VFZ619" s="508"/>
      <c r="VGA619" s="508"/>
      <c r="VGB619" s="508"/>
      <c r="VGC619" s="508"/>
      <c r="VGD619" s="508"/>
      <c r="VGE619" s="508"/>
      <c r="VGF619" s="508"/>
      <c r="VGG619" s="508"/>
      <c r="VGH619" s="508"/>
      <c r="VGI619" s="508"/>
      <c r="VGJ619" s="508"/>
      <c r="VGK619" s="508"/>
      <c r="VGL619" s="508"/>
      <c r="VGM619" s="508"/>
      <c r="VGN619" s="508"/>
      <c r="VGO619" s="508"/>
      <c r="VGP619" s="508"/>
      <c r="VGQ619" s="508"/>
      <c r="VGR619" s="508"/>
      <c r="VGS619" s="508"/>
      <c r="VGT619" s="508"/>
      <c r="VGU619" s="508"/>
      <c r="VGV619" s="508"/>
      <c r="VGW619" s="508"/>
      <c r="VGX619" s="508"/>
      <c r="VGY619" s="508"/>
      <c r="VGZ619" s="508"/>
      <c r="VHA619" s="508"/>
      <c r="VHB619" s="508"/>
      <c r="VHC619" s="508"/>
      <c r="VHD619" s="508"/>
      <c r="VHE619" s="508"/>
      <c r="VHF619" s="508"/>
      <c r="VHG619" s="508"/>
      <c r="VHH619" s="508"/>
      <c r="VHI619" s="508"/>
      <c r="VHJ619" s="508"/>
      <c r="VHK619" s="508"/>
      <c r="VHL619" s="508"/>
      <c r="VHM619" s="508"/>
      <c r="VHN619" s="508"/>
      <c r="VHO619" s="508"/>
      <c r="VHP619" s="508"/>
      <c r="VHQ619" s="508"/>
      <c r="VHR619" s="508"/>
      <c r="VHS619" s="508"/>
      <c r="VHT619" s="508"/>
      <c r="VHU619" s="508"/>
      <c r="VHV619" s="508"/>
      <c r="VHW619" s="508"/>
      <c r="VHX619" s="508"/>
      <c r="VHY619" s="508"/>
      <c r="VHZ619" s="508"/>
      <c r="VIA619" s="508"/>
      <c r="VIB619" s="508"/>
      <c r="VIC619" s="508"/>
      <c r="VID619" s="508"/>
      <c r="VIE619" s="508"/>
      <c r="VIF619" s="508"/>
      <c r="VIG619" s="508"/>
      <c r="VIH619" s="508"/>
      <c r="VII619" s="508"/>
      <c r="VIJ619" s="508"/>
      <c r="VIK619" s="508"/>
      <c r="VIL619" s="508"/>
      <c r="VIM619" s="508"/>
      <c r="VIN619" s="508"/>
      <c r="VIO619" s="508"/>
      <c r="VIP619" s="508"/>
      <c r="VIQ619" s="508"/>
      <c r="VIR619" s="508"/>
      <c r="VIS619" s="508"/>
      <c r="VIT619" s="508"/>
      <c r="VIU619" s="508"/>
      <c r="VIV619" s="508"/>
      <c r="VIW619" s="508"/>
      <c r="VIX619" s="508"/>
      <c r="VIY619" s="508"/>
      <c r="VIZ619" s="508"/>
      <c r="VJA619" s="508"/>
      <c r="VJB619" s="508"/>
      <c r="VJC619" s="508"/>
      <c r="VJD619" s="508"/>
      <c r="VJE619" s="508"/>
      <c r="VJF619" s="508"/>
      <c r="VJG619" s="508"/>
      <c r="VJH619" s="508"/>
      <c r="VJI619" s="508"/>
      <c r="VJJ619" s="508"/>
      <c r="VJK619" s="508"/>
      <c r="VJL619" s="508"/>
      <c r="VJM619" s="508"/>
      <c r="VJN619" s="508"/>
      <c r="VJO619" s="508"/>
      <c r="VJP619" s="508"/>
      <c r="VJQ619" s="508"/>
      <c r="VJR619" s="508"/>
      <c r="VJS619" s="508"/>
      <c r="VJT619" s="508"/>
      <c r="VJU619" s="508"/>
      <c r="VJV619" s="508"/>
      <c r="VJW619" s="508"/>
      <c r="VJX619" s="508"/>
      <c r="VJY619" s="508"/>
      <c r="VJZ619" s="508"/>
      <c r="VKA619" s="508"/>
      <c r="VKB619" s="508"/>
      <c r="VKC619" s="508"/>
      <c r="VKD619" s="508"/>
      <c r="VKE619" s="508"/>
      <c r="VKF619" s="508"/>
      <c r="VKG619" s="508"/>
      <c r="VKH619" s="508"/>
      <c r="VKI619" s="508"/>
      <c r="VKJ619" s="508"/>
      <c r="VKK619" s="508"/>
      <c r="VKL619" s="508"/>
      <c r="VKM619" s="508"/>
      <c r="VKN619" s="508"/>
      <c r="VKO619" s="508"/>
      <c r="VKP619" s="508"/>
      <c r="VKQ619" s="508"/>
      <c r="VKR619" s="508"/>
      <c r="VKS619" s="508"/>
      <c r="VKT619" s="508"/>
      <c r="VKU619" s="508"/>
      <c r="VKV619" s="508"/>
      <c r="VKW619" s="508"/>
      <c r="VKX619" s="508"/>
      <c r="VKY619" s="508"/>
      <c r="VKZ619" s="508"/>
      <c r="VLA619" s="508"/>
      <c r="VLB619" s="508"/>
      <c r="VLC619" s="508"/>
      <c r="VLD619" s="508"/>
      <c r="VLE619" s="508"/>
      <c r="VLF619" s="508"/>
      <c r="VLG619" s="508"/>
      <c r="VLH619" s="508"/>
      <c r="VLI619" s="508"/>
      <c r="VLJ619" s="508"/>
      <c r="VLK619" s="508"/>
      <c r="VLL619" s="508"/>
      <c r="VLM619" s="508"/>
      <c r="VLN619" s="508"/>
      <c r="VLO619" s="508"/>
      <c r="VLP619" s="508"/>
      <c r="VLQ619" s="508"/>
      <c r="VLR619" s="508"/>
      <c r="VLS619" s="508"/>
      <c r="VLT619" s="508"/>
      <c r="VLU619" s="508"/>
      <c r="VLV619" s="508"/>
      <c r="VLW619" s="508"/>
      <c r="VLX619" s="508"/>
      <c r="VLY619" s="508"/>
      <c r="VLZ619" s="508"/>
      <c r="VMA619" s="508"/>
      <c r="VMB619" s="508"/>
      <c r="VMC619" s="508"/>
      <c r="VMD619" s="508"/>
      <c r="VME619" s="508"/>
      <c r="VMF619" s="508"/>
      <c r="VMG619" s="508"/>
      <c r="VMH619" s="508"/>
      <c r="VMI619" s="508"/>
      <c r="VMJ619" s="508"/>
      <c r="VMK619" s="508"/>
      <c r="VML619" s="508"/>
      <c r="VMM619" s="508"/>
      <c r="VMN619" s="508"/>
      <c r="VMO619" s="508"/>
      <c r="VMP619" s="508"/>
      <c r="VMQ619" s="508"/>
      <c r="VMR619" s="508"/>
      <c r="VMS619" s="508"/>
      <c r="VMT619" s="508"/>
      <c r="VMU619" s="508"/>
      <c r="VMV619" s="508"/>
      <c r="VMW619" s="508"/>
      <c r="VMX619" s="508"/>
      <c r="VMY619" s="508"/>
      <c r="VMZ619" s="508"/>
      <c r="VNA619" s="508"/>
      <c r="VNB619" s="508"/>
      <c r="VNC619" s="508"/>
      <c r="VND619" s="508"/>
      <c r="VNE619" s="508"/>
      <c r="VNF619" s="508"/>
      <c r="VNG619" s="508"/>
      <c r="VNH619" s="508"/>
      <c r="VNI619" s="508"/>
      <c r="VNJ619" s="508"/>
      <c r="VNK619" s="508"/>
      <c r="VNL619" s="508"/>
      <c r="VNM619" s="508"/>
      <c r="VNN619" s="508"/>
      <c r="VNO619" s="508"/>
      <c r="VNP619" s="508"/>
      <c r="VNQ619" s="508"/>
      <c r="VNR619" s="508"/>
      <c r="VNS619" s="508"/>
      <c r="VNT619" s="508"/>
      <c r="VNU619" s="508"/>
      <c r="VNV619" s="508"/>
      <c r="VNW619" s="508"/>
      <c r="VNX619" s="508"/>
      <c r="VNY619" s="508"/>
      <c r="VNZ619" s="508"/>
      <c r="VOA619" s="508"/>
      <c r="VOB619" s="508"/>
      <c r="VOC619" s="508"/>
      <c r="VOD619" s="508"/>
      <c r="VOE619" s="508"/>
      <c r="VOF619" s="508"/>
      <c r="VOG619" s="508"/>
      <c r="VOH619" s="508"/>
      <c r="VOI619" s="508"/>
      <c r="VOJ619" s="508"/>
      <c r="VOK619" s="508"/>
      <c r="VOL619" s="508"/>
      <c r="VOM619" s="508"/>
      <c r="VON619" s="508"/>
      <c r="VOO619" s="508"/>
      <c r="VOP619" s="508"/>
      <c r="VOQ619" s="508"/>
      <c r="VOR619" s="508"/>
      <c r="VOS619" s="508"/>
      <c r="VOT619" s="508"/>
      <c r="VOU619" s="508"/>
      <c r="VOV619" s="508"/>
      <c r="VOW619" s="508"/>
      <c r="VOX619" s="508"/>
      <c r="VOY619" s="508"/>
      <c r="VOZ619" s="508"/>
      <c r="VPA619" s="508"/>
      <c r="VPB619" s="508"/>
      <c r="VPC619" s="508"/>
      <c r="VPD619" s="508"/>
      <c r="VPE619" s="508"/>
      <c r="VPF619" s="508"/>
      <c r="VPG619" s="508"/>
      <c r="VPH619" s="508"/>
      <c r="VPI619" s="508"/>
      <c r="VPJ619" s="508"/>
      <c r="VPK619" s="508"/>
      <c r="VPL619" s="508"/>
      <c r="VPM619" s="508"/>
      <c r="VPN619" s="508"/>
      <c r="VPO619" s="508"/>
      <c r="VPP619" s="508"/>
      <c r="VPQ619" s="508"/>
      <c r="VPR619" s="508"/>
      <c r="VPS619" s="508"/>
      <c r="VPT619" s="508"/>
      <c r="VPU619" s="508"/>
      <c r="VPV619" s="508"/>
      <c r="VPW619" s="508"/>
      <c r="VPX619" s="508"/>
      <c r="VPY619" s="508"/>
      <c r="VPZ619" s="508"/>
      <c r="VQA619" s="508"/>
      <c r="VQB619" s="508"/>
      <c r="VQC619" s="508"/>
      <c r="VQD619" s="508"/>
      <c r="VQE619" s="508"/>
      <c r="VQF619" s="508"/>
      <c r="VQG619" s="508"/>
      <c r="VQH619" s="508"/>
      <c r="VQI619" s="508"/>
      <c r="VQJ619" s="508"/>
      <c r="VQK619" s="508"/>
      <c r="VQL619" s="508"/>
      <c r="VQM619" s="508"/>
      <c r="VQN619" s="508"/>
      <c r="VQO619" s="508"/>
      <c r="VQP619" s="508"/>
      <c r="VQQ619" s="508"/>
      <c r="VQR619" s="508"/>
      <c r="VQS619" s="508"/>
      <c r="VQT619" s="508"/>
      <c r="VQU619" s="508"/>
      <c r="VQV619" s="508"/>
      <c r="VQW619" s="508"/>
      <c r="VQX619" s="508"/>
      <c r="VQY619" s="508"/>
      <c r="VQZ619" s="508"/>
      <c r="VRA619" s="508"/>
      <c r="VRB619" s="508"/>
      <c r="VRC619" s="508"/>
      <c r="VRD619" s="508"/>
      <c r="VRE619" s="508"/>
      <c r="VRF619" s="508"/>
      <c r="VRG619" s="508"/>
      <c r="VRH619" s="508"/>
      <c r="VRI619" s="508"/>
      <c r="VRJ619" s="508"/>
      <c r="VRK619" s="508"/>
      <c r="VRL619" s="508"/>
      <c r="VRM619" s="508"/>
      <c r="VRN619" s="508"/>
      <c r="VRO619" s="508"/>
      <c r="VRP619" s="508"/>
      <c r="VRQ619" s="508"/>
      <c r="VRR619" s="508"/>
      <c r="VRS619" s="508"/>
      <c r="VRT619" s="508"/>
      <c r="VRU619" s="508"/>
      <c r="VRV619" s="508"/>
      <c r="VRW619" s="508"/>
      <c r="VRX619" s="508"/>
      <c r="VRY619" s="508"/>
      <c r="VRZ619" s="508"/>
      <c r="VSA619" s="508"/>
      <c r="VSB619" s="508"/>
      <c r="VSC619" s="508"/>
      <c r="VSD619" s="508"/>
      <c r="VSE619" s="508"/>
      <c r="VSF619" s="508"/>
      <c r="VSG619" s="508"/>
      <c r="VSH619" s="508"/>
      <c r="VSI619" s="508"/>
      <c r="VSJ619" s="508"/>
      <c r="VSK619" s="508"/>
      <c r="VSL619" s="508"/>
      <c r="VSM619" s="508"/>
      <c r="VSN619" s="508"/>
      <c r="VSO619" s="508"/>
      <c r="VSP619" s="508"/>
      <c r="VSQ619" s="508"/>
      <c r="VSR619" s="508"/>
      <c r="VSS619" s="508"/>
      <c r="VST619" s="508"/>
      <c r="VSU619" s="508"/>
      <c r="VSV619" s="508"/>
      <c r="VSW619" s="508"/>
      <c r="VSX619" s="508"/>
      <c r="VSY619" s="508"/>
      <c r="VSZ619" s="508"/>
      <c r="VTA619" s="508"/>
      <c r="VTB619" s="508"/>
      <c r="VTC619" s="508"/>
      <c r="VTD619" s="508"/>
      <c r="VTE619" s="508"/>
      <c r="VTF619" s="508"/>
      <c r="VTG619" s="508"/>
      <c r="VTH619" s="508"/>
      <c r="VTI619" s="508"/>
      <c r="VTJ619" s="508"/>
      <c r="VTK619" s="508"/>
      <c r="VTL619" s="508"/>
      <c r="VTM619" s="508"/>
      <c r="VTN619" s="508"/>
      <c r="VTO619" s="508"/>
      <c r="VTP619" s="508"/>
      <c r="VTQ619" s="508"/>
      <c r="VTR619" s="508"/>
      <c r="VTS619" s="508"/>
      <c r="VTT619" s="508"/>
      <c r="VTU619" s="508"/>
      <c r="VTV619" s="508"/>
      <c r="VTW619" s="508"/>
      <c r="VTX619" s="508"/>
      <c r="VTY619" s="508"/>
      <c r="VTZ619" s="508"/>
      <c r="VUA619" s="508"/>
      <c r="VUB619" s="508"/>
      <c r="VUC619" s="508"/>
      <c r="VUD619" s="508"/>
      <c r="VUE619" s="508"/>
      <c r="VUF619" s="508"/>
      <c r="VUG619" s="508"/>
      <c r="VUH619" s="508"/>
      <c r="VUI619" s="508"/>
      <c r="VUJ619" s="508"/>
      <c r="VUK619" s="508"/>
      <c r="VUL619" s="508"/>
      <c r="VUM619" s="508"/>
      <c r="VUN619" s="508"/>
      <c r="VUO619" s="508"/>
      <c r="VUP619" s="508"/>
      <c r="VUQ619" s="508"/>
      <c r="VUR619" s="508"/>
      <c r="VUS619" s="508"/>
      <c r="VUT619" s="508"/>
      <c r="VUU619" s="508"/>
      <c r="VUV619" s="508"/>
      <c r="VUW619" s="508"/>
      <c r="VUX619" s="508"/>
      <c r="VUY619" s="508"/>
      <c r="VUZ619" s="508"/>
      <c r="VVA619" s="508"/>
      <c r="VVB619" s="508"/>
      <c r="VVC619" s="508"/>
      <c r="VVD619" s="508"/>
      <c r="VVE619" s="508"/>
      <c r="VVF619" s="508"/>
      <c r="VVG619" s="508"/>
      <c r="VVH619" s="508"/>
      <c r="VVI619" s="508"/>
      <c r="VVJ619" s="508"/>
      <c r="VVK619" s="508"/>
      <c r="VVL619" s="508"/>
      <c r="VVM619" s="508"/>
      <c r="VVN619" s="508"/>
      <c r="VVO619" s="508"/>
      <c r="VVP619" s="508"/>
      <c r="VVQ619" s="508"/>
      <c r="VVR619" s="508"/>
      <c r="VVS619" s="508"/>
      <c r="VVT619" s="508"/>
      <c r="VVU619" s="508"/>
      <c r="VVV619" s="508"/>
      <c r="VVW619" s="508"/>
      <c r="VVX619" s="508"/>
      <c r="VVY619" s="508"/>
      <c r="VVZ619" s="508"/>
      <c r="VWA619" s="508"/>
      <c r="VWB619" s="508"/>
      <c r="VWC619" s="508"/>
      <c r="VWD619" s="508"/>
      <c r="VWE619" s="508"/>
      <c r="VWF619" s="508"/>
      <c r="VWG619" s="508"/>
      <c r="VWH619" s="508"/>
      <c r="VWI619" s="508"/>
      <c r="VWJ619" s="508"/>
      <c r="VWK619" s="508"/>
      <c r="VWL619" s="508"/>
      <c r="VWM619" s="508"/>
      <c r="VWN619" s="508"/>
      <c r="VWO619" s="508"/>
      <c r="VWP619" s="508"/>
      <c r="VWQ619" s="508"/>
      <c r="VWR619" s="508"/>
      <c r="VWS619" s="508"/>
      <c r="VWT619" s="508"/>
      <c r="VWU619" s="508"/>
      <c r="VWV619" s="508"/>
      <c r="VWW619" s="508"/>
      <c r="VWX619" s="508"/>
      <c r="VWY619" s="508"/>
      <c r="VWZ619" s="508"/>
      <c r="VXA619" s="508"/>
      <c r="VXB619" s="508"/>
      <c r="VXC619" s="508"/>
      <c r="VXD619" s="508"/>
      <c r="VXE619" s="508"/>
      <c r="VXF619" s="508"/>
      <c r="VXG619" s="508"/>
      <c r="VXH619" s="508"/>
      <c r="VXI619" s="508"/>
      <c r="VXJ619" s="508"/>
      <c r="VXK619" s="508"/>
      <c r="VXL619" s="508"/>
      <c r="VXM619" s="508"/>
      <c r="VXN619" s="508"/>
      <c r="VXO619" s="508"/>
      <c r="VXP619" s="508"/>
      <c r="VXQ619" s="508"/>
      <c r="VXR619" s="508"/>
      <c r="VXS619" s="508"/>
      <c r="VXT619" s="508"/>
      <c r="VXU619" s="508"/>
      <c r="VXV619" s="508"/>
      <c r="VXW619" s="508"/>
      <c r="VXX619" s="508"/>
      <c r="VXY619" s="508"/>
      <c r="VXZ619" s="508"/>
      <c r="VYA619" s="508"/>
      <c r="VYB619" s="508"/>
      <c r="VYC619" s="508"/>
      <c r="VYD619" s="508"/>
      <c r="VYE619" s="508"/>
      <c r="VYF619" s="508"/>
      <c r="VYG619" s="508"/>
      <c r="VYH619" s="508"/>
      <c r="VYI619" s="508"/>
      <c r="VYJ619" s="508"/>
      <c r="VYK619" s="508"/>
      <c r="VYL619" s="508"/>
      <c r="VYM619" s="508"/>
      <c r="VYN619" s="508"/>
      <c r="VYO619" s="508"/>
      <c r="VYP619" s="508"/>
      <c r="VYQ619" s="508"/>
      <c r="VYR619" s="508"/>
      <c r="VYS619" s="508"/>
      <c r="VYT619" s="508"/>
      <c r="VYU619" s="508"/>
      <c r="VYV619" s="508"/>
      <c r="VYW619" s="508"/>
      <c r="VYX619" s="508"/>
      <c r="VYY619" s="508"/>
      <c r="VYZ619" s="508"/>
      <c r="VZA619" s="508"/>
      <c r="VZB619" s="508"/>
      <c r="VZC619" s="508"/>
      <c r="VZD619" s="508"/>
      <c r="VZE619" s="508"/>
      <c r="VZF619" s="508"/>
      <c r="VZG619" s="508"/>
      <c r="VZH619" s="508"/>
      <c r="VZI619" s="508"/>
      <c r="VZJ619" s="508"/>
      <c r="VZK619" s="508"/>
      <c r="VZL619" s="508"/>
      <c r="VZM619" s="508"/>
      <c r="VZN619" s="508"/>
      <c r="VZO619" s="508"/>
      <c r="VZP619" s="508"/>
      <c r="VZQ619" s="508"/>
      <c r="VZR619" s="508"/>
      <c r="VZS619" s="508"/>
      <c r="VZT619" s="508"/>
      <c r="VZU619" s="508"/>
      <c r="VZV619" s="508"/>
      <c r="VZW619" s="508"/>
      <c r="VZX619" s="508"/>
      <c r="VZY619" s="508"/>
      <c r="VZZ619" s="508"/>
      <c r="WAA619" s="508"/>
      <c r="WAB619" s="508"/>
      <c r="WAC619" s="508"/>
      <c r="WAD619" s="508"/>
      <c r="WAE619" s="508"/>
      <c r="WAF619" s="508"/>
      <c r="WAG619" s="508"/>
      <c r="WAH619" s="508"/>
      <c r="WAI619" s="508"/>
      <c r="WAJ619" s="508"/>
      <c r="WAK619" s="508"/>
      <c r="WAL619" s="508"/>
      <c r="WAM619" s="508"/>
      <c r="WAN619" s="508"/>
      <c r="WAO619" s="508"/>
      <c r="WAP619" s="508"/>
      <c r="WAQ619" s="508"/>
      <c r="WAR619" s="508"/>
      <c r="WAS619" s="508"/>
      <c r="WAT619" s="508"/>
      <c r="WAU619" s="508"/>
      <c r="WAV619" s="508"/>
      <c r="WAW619" s="508"/>
      <c r="WAX619" s="508"/>
      <c r="WAY619" s="508"/>
      <c r="WAZ619" s="508"/>
      <c r="WBA619" s="508"/>
      <c r="WBB619" s="508"/>
      <c r="WBC619" s="508"/>
      <c r="WBD619" s="508"/>
      <c r="WBE619" s="508"/>
      <c r="WBF619" s="508"/>
      <c r="WBG619" s="508"/>
      <c r="WBH619" s="508"/>
      <c r="WBI619" s="508"/>
      <c r="WBJ619" s="508"/>
      <c r="WBK619" s="508"/>
      <c r="WBL619" s="508"/>
      <c r="WBM619" s="508"/>
      <c r="WBN619" s="508"/>
      <c r="WBO619" s="508"/>
      <c r="WBP619" s="508"/>
      <c r="WBQ619" s="508"/>
      <c r="WBR619" s="508"/>
      <c r="WBS619" s="508"/>
      <c r="WBT619" s="508"/>
      <c r="WBU619" s="508"/>
      <c r="WBV619" s="508"/>
      <c r="WBW619" s="508"/>
      <c r="WBX619" s="508"/>
      <c r="WBY619" s="508"/>
      <c r="WBZ619" s="508"/>
      <c r="WCA619" s="508"/>
      <c r="WCB619" s="508"/>
      <c r="WCC619" s="508"/>
      <c r="WCD619" s="508"/>
      <c r="WCE619" s="508"/>
      <c r="WCF619" s="508"/>
      <c r="WCG619" s="508"/>
      <c r="WCH619" s="508"/>
      <c r="WCI619" s="508"/>
      <c r="WCJ619" s="508"/>
      <c r="WCK619" s="508"/>
      <c r="WCL619" s="508"/>
      <c r="WCM619" s="508"/>
      <c r="WCN619" s="508"/>
      <c r="WCO619" s="508"/>
      <c r="WCP619" s="508"/>
      <c r="WCQ619" s="508"/>
      <c r="WCR619" s="508"/>
      <c r="WCS619" s="508"/>
      <c r="WCT619" s="508"/>
      <c r="WCU619" s="508"/>
      <c r="WCV619" s="508"/>
      <c r="WCW619" s="508"/>
      <c r="WCX619" s="508"/>
      <c r="WCY619" s="508"/>
      <c r="WCZ619" s="508"/>
      <c r="WDA619" s="508"/>
      <c r="WDB619" s="508"/>
      <c r="WDC619" s="508"/>
      <c r="WDD619" s="508"/>
      <c r="WDE619" s="508"/>
      <c r="WDF619" s="508"/>
      <c r="WDG619" s="508"/>
      <c r="WDH619" s="508"/>
      <c r="WDI619" s="508"/>
      <c r="WDJ619" s="508"/>
      <c r="WDK619" s="508"/>
      <c r="WDL619" s="508"/>
      <c r="WDM619" s="508"/>
      <c r="WDN619" s="508"/>
      <c r="WDO619" s="508"/>
      <c r="WDP619" s="508"/>
      <c r="WDQ619" s="508"/>
      <c r="WDR619" s="508"/>
      <c r="WDS619" s="508"/>
      <c r="WDT619" s="508"/>
      <c r="WDU619" s="508"/>
      <c r="WDV619" s="508"/>
      <c r="WDW619" s="508"/>
      <c r="WDX619" s="508"/>
      <c r="WDY619" s="508"/>
      <c r="WDZ619" s="508"/>
      <c r="WEA619" s="508"/>
      <c r="WEB619" s="508"/>
      <c r="WEC619" s="508"/>
      <c r="WED619" s="508"/>
      <c r="WEE619" s="508"/>
      <c r="WEF619" s="508"/>
      <c r="WEG619" s="508"/>
      <c r="WEH619" s="508"/>
      <c r="WEI619" s="508"/>
      <c r="WEJ619" s="508"/>
      <c r="WEK619" s="508"/>
      <c r="WEL619" s="508"/>
      <c r="WEM619" s="508"/>
      <c r="WEN619" s="508"/>
      <c r="WEO619" s="508"/>
      <c r="WEP619" s="508"/>
      <c r="WEQ619" s="508"/>
      <c r="WER619" s="508"/>
      <c r="WES619" s="508"/>
      <c r="WET619" s="508"/>
      <c r="WEU619" s="508"/>
      <c r="WEV619" s="508"/>
      <c r="WEW619" s="508"/>
      <c r="WEX619" s="508"/>
      <c r="WEY619" s="508"/>
      <c r="WEZ619" s="508"/>
      <c r="WFA619" s="508"/>
      <c r="WFB619" s="508"/>
      <c r="WFC619" s="508"/>
      <c r="WFD619" s="508"/>
      <c r="WFE619" s="508"/>
      <c r="WFF619" s="508"/>
      <c r="WFG619" s="508"/>
      <c r="WFH619" s="508"/>
      <c r="WFI619" s="508"/>
      <c r="WFJ619" s="508"/>
      <c r="WFK619" s="508"/>
      <c r="WFL619" s="508"/>
      <c r="WFM619" s="508"/>
      <c r="WFN619" s="508"/>
      <c r="WFO619" s="508"/>
      <c r="WFP619" s="508"/>
      <c r="WFQ619" s="508"/>
      <c r="WFR619" s="508"/>
      <c r="WFS619" s="508"/>
      <c r="WFT619" s="508"/>
      <c r="WFU619" s="508"/>
      <c r="WFV619" s="508"/>
      <c r="WFW619" s="508"/>
      <c r="WFX619" s="508"/>
      <c r="WFY619" s="508"/>
      <c r="WFZ619" s="508"/>
      <c r="WGA619" s="508"/>
      <c r="WGB619" s="508"/>
      <c r="WGC619" s="508"/>
      <c r="WGD619" s="508"/>
      <c r="WGE619" s="508"/>
      <c r="WGF619" s="508"/>
      <c r="WGG619" s="508"/>
      <c r="WGH619" s="508"/>
      <c r="WGI619" s="508"/>
      <c r="WGJ619" s="508"/>
      <c r="WGK619" s="508"/>
      <c r="WGL619" s="508"/>
      <c r="WGM619" s="508"/>
      <c r="WGN619" s="508"/>
      <c r="WGO619" s="508"/>
      <c r="WGP619" s="508"/>
      <c r="WGQ619" s="508"/>
      <c r="WGR619" s="508"/>
      <c r="WGS619" s="508"/>
      <c r="WGT619" s="508"/>
      <c r="WGU619" s="508"/>
      <c r="WGV619" s="508"/>
      <c r="WGW619" s="508"/>
      <c r="WGX619" s="508"/>
      <c r="WGY619" s="508"/>
      <c r="WGZ619" s="508"/>
      <c r="WHA619" s="508"/>
      <c r="WHB619" s="508"/>
      <c r="WHC619" s="508"/>
      <c r="WHD619" s="508"/>
      <c r="WHE619" s="508"/>
      <c r="WHF619" s="508"/>
      <c r="WHG619" s="508"/>
      <c r="WHH619" s="508"/>
      <c r="WHI619" s="508"/>
      <c r="WHJ619" s="508"/>
      <c r="WHK619" s="508"/>
      <c r="WHL619" s="508"/>
      <c r="WHM619" s="508"/>
      <c r="WHN619" s="508"/>
      <c r="WHO619" s="508"/>
      <c r="WHP619" s="508"/>
      <c r="WHQ619" s="508"/>
      <c r="WHR619" s="508"/>
      <c r="WHS619" s="508"/>
      <c r="WHT619" s="508"/>
      <c r="WHU619" s="508"/>
      <c r="WHV619" s="508"/>
      <c r="WHW619" s="508"/>
      <c r="WHX619" s="508"/>
      <c r="WHY619" s="508"/>
      <c r="WHZ619" s="508"/>
      <c r="WIA619" s="508"/>
      <c r="WIB619" s="508"/>
      <c r="WIC619" s="508"/>
      <c r="WID619" s="508"/>
      <c r="WIE619" s="508"/>
      <c r="WIF619" s="508"/>
      <c r="WIG619" s="508"/>
      <c r="WIH619" s="508"/>
      <c r="WII619" s="508"/>
      <c r="WIJ619" s="508"/>
      <c r="WIK619" s="508"/>
      <c r="WIL619" s="508"/>
      <c r="WIM619" s="508"/>
      <c r="WIN619" s="508"/>
      <c r="WIO619" s="508"/>
      <c r="WIP619" s="508"/>
      <c r="WIQ619" s="508"/>
      <c r="WIR619" s="508"/>
      <c r="WIS619" s="508"/>
      <c r="WIT619" s="508"/>
      <c r="WIU619" s="508"/>
      <c r="WIV619" s="508"/>
      <c r="WIW619" s="508"/>
      <c r="WIX619" s="508"/>
      <c r="WIY619" s="508"/>
      <c r="WIZ619" s="508"/>
      <c r="WJA619" s="508"/>
      <c r="WJB619" s="508"/>
      <c r="WJC619" s="508"/>
      <c r="WJD619" s="508"/>
      <c r="WJE619" s="508"/>
      <c r="WJF619" s="508"/>
      <c r="WJG619" s="508"/>
      <c r="WJH619" s="508"/>
      <c r="WJI619" s="508"/>
      <c r="WJJ619" s="508"/>
      <c r="WJK619" s="508"/>
      <c r="WJL619" s="508"/>
      <c r="WJM619" s="508"/>
      <c r="WJN619" s="508"/>
      <c r="WJO619" s="508"/>
      <c r="WJP619" s="508"/>
      <c r="WJQ619" s="508"/>
      <c r="WJR619" s="508"/>
      <c r="WJS619" s="508"/>
      <c r="WJT619" s="508"/>
      <c r="WJU619" s="508"/>
      <c r="WJV619" s="508"/>
      <c r="WJW619" s="508"/>
      <c r="WJX619" s="508"/>
      <c r="WJY619" s="508"/>
      <c r="WJZ619" s="508"/>
      <c r="WKA619" s="508"/>
      <c r="WKB619" s="508"/>
      <c r="WKC619" s="508"/>
      <c r="WKD619" s="508"/>
      <c r="WKE619" s="508"/>
      <c r="WKF619" s="508"/>
      <c r="WKG619" s="508"/>
      <c r="WKH619" s="508"/>
      <c r="WKI619" s="508"/>
      <c r="WKJ619" s="508"/>
      <c r="WKK619" s="508"/>
      <c r="WKL619" s="508"/>
      <c r="WKM619" s="508"/>
      <c r="WKN619" s="508"/>
      <c r="WKO619" s="508"/>
      <c r="WKP619" s="508"/>
      <c r="WKQ619" s="508"/>
      <c r="WKR619" s="508"/>
      <c r="WKS619" s="508"/>
      <c r="WKT619" s="508"/>
      <c r="WKU619" s="508"/>
      <c r="WKV619" s="508"/>
      <c r="WKW619" s="508"/>
      <c r="WKX619" s="508"/>
      <c r="WKY619" s="508"/>
      <c r="WKZ619" s="508"/>
      <c r="WLA619" s="508"/>
      <c r="WLB619" s="508"/>
      <c r="WLC619" s="508"/>
      <c r="WLD619" s="508"/>
      <c r="WLE619" s="508"/>
      <c r="WLF619" s="508"/>
      <c r="WLG619" s="508"/>
      <c r="WLH619" s="508"/>
      <c r="WLI619" s="508"/>
      <c r="WLJ619" s="508"/>
      <c r="WLK619" s="508"/>
      <c r="WLL619" s="508"/>
      <c r="WLM619" s="508"/>
      <c r="WLN619" s="508"/>
      <c r="WLO619" s="508"/>
      <c r="WLP619" s="508"/>
      <c r="WLQ619" s="508"/>
      <c r="WLR619" s="508"/>
      <c r="WLS619" s="508"/>
      <c r="WLT619" s="508"/>
      <c r="WLU619" s="508"/>
      <c r="WLV619" s="508"/>
      <c r="WLW619" s="508"/>
      <c r="WLX619" s="508"/>
      <c r="WLY619" s="508"/>
      <c r="WLZ619" s="508"/>
      <c r="WMA619" s="508"/>
      <c r="WMB619" s="508"/>
      <c r="WMC619" s="508"/>
      <c r="WMD619" s="508"/>
      <c r="WME619" s="508"/>
      <c r="WMF619" s="508"/>
      <c r="WMG619" s="508"/>
      <c r="WMH619" s="508"/>
      <c r="WMI619" s="508"/>
      <c r="WMJ619" s="508"/>
      <c r="WMK619" s="508"/>
      <c r="WML619" s="508"/>
      <c r="WMM619" s="508"/>
      <c r="WMN619" s="508"/>
      <c r="WMO619" s="508"/>
      <c r="WMP619" s="508"/>
      <c r="WMQ619" s="508"/>
      <c r="WMR619" s="508"/>
      <c r="WMS619" s="508"/>
      <c r="WMT619" s="508"/>
      <c r="WMU619" s="508"/>
      <c r="WMV619" s="508"/>
      <c r="WMW619" s="508"/>
      <c r="WMX619" s="508"/>
      <c r="WMY619" s="508"/>
      <c r="WMZ619" s="508"/>
      <c r="WNA619" s="508"/>
      <c r="WNB619" s="508"/>
      <c r="WNC619" s="508"/>
      <c r="WND619" s="508"/>
      <c r="WNE619" s="508"/>
      <c r="WNF619" s="508"/>
      <c r="WNG619" s="508"/>
      <c r="WNH619" s="508"/>
      <c r="WNI619" s="508"/>
      <c r="WNJ619" s="508"/>
      <c r="WNK619" s="508"/>
      <c r="WNL619" s="508"/>
      <c r="WNM619" s="508"/>
      <c r="WNN619" s="508"/>
      <c r="WNO619" s="508"/>
      <c r="WNP619" s="508"/>
      <c r="WNQ619" s="508"/>
      <c r="WNR619" s="508"/>
      <c r="WNS619" s="508"/>
      <c r="WNT619" s="508"/>
      <c r="WNU619" s="508"/>
      <c r="WNV619" s="508"/>
      <c r="WNW619" s="508"/>
      <c r="WNX619" s="508"/>
      <c r="WNY619" s="508"/>
      <c r="WNZ619" s="508"/>
      <c r="WOA619" s="508"/>
      <c r="WOB619" s="508"/>
      <c r="WOC619" s="508"/>
      <c r="WOD619" s="508"/>
      <c r="WOE619" s="508"/>
      <c r="WOF619" s="508"/>
      <c r="WOG619" s="508"/>
      <c r="WOH619" s="508"/>
      <c r="WOI619" s="508"/>
      <c r="WOJ619" s="508"/>
      <c r="WOK619" s="508"/>
      <c r="WOL619" s="508"/>
      <c r="WOM619" s="508"/>
      <c r="WON619" s="508"/>
      <c r="WOO619" s="508"/>
      <c r="WOP619" s="508"/>
      <c r="WOQ619" s="508"/>
      <c r="WOR619" s="508"/>
      <c r="WOS619" s="508"/>
      <c r="WOT619" s="508"/>
      <c r="WOU619" s="508"/>
      <c r="WOV619" s="508"/>
      <c r="WOW619" s="508"/>
      <c r="WOX619" s="508"/>
      <c r="WOY619" s="508"/>
      <c r="WOZ619" s="508"/>
      <c r="WPA619" s="508"/>
      <c r="WPB619" s="508"/>
      <c r="WPC619" s="508"/>
      <c r="WPD619" s="508"/>
      <c r="WPE619" s="508"/>
      <c r="WPF619" s="508"/>
      <c r="WPG619" s="508"/>
      <c r="WPH619" s="508"/>
      <c r="WPI619" s="508"/>
      <c r="WPJ619" s="508"/>
      <c r="WPK619" s="508"/>
      <c r="WPL619" s="508"/>
      <c r="WPM619" s="508"/>
      <c r="WPN619" s="508"/>
      <c r="WPO619" s="508"/>
      <c r="WPP619" s="508"/>
      <c r="WPQ619" s="508"/>
      <c r="WPR619" s="508"/>
      <c r="WPS619" s="508"/>
      <c r="WPT619" s="508"/>
      <c r="WPU619" s="508"/>
      <c r="WPV619" s="508"/>
      <c r="WPW619" s="508"/>
      <c r="WPX619" s="508"/>
      <c r="WPY619" s="508"/>
      <c r="WPZ619" s="508"/>
      <c r="WQA619" s="508"/>
      <c r="WQB619" s="508"/>
      <c r="WQC619" s="508"/>
      <c r="WQD619" s="508"/>
      <c r="WQE619" s="508"/>
      <c r="WQF619" s="508"/>
      <c r="WQG619" s="508"/>
      <c r="WQH619" s="508"/>
      <c r="WQI619" s="508"/>
      <c r="WQJ619" s="508"/>
      <c r="WQK619" s="508"/>
      <c r="WQL619" s="508"/>
      <c r="WQM619" s="508"/>
      <c r="WQN619" s="508"/>
      <c r="WQO619" s="508"/>
      <c r="WQP619" s="508"/>
      <c r="WQQ619" s="508"/>
      <c r="WQR619" s="508"/>
      <c r="WQS619" s="508"/>
      <c r="WQT619" s="508"/>
      <c r="WQU619" s="508"/>
      <c r="WQV619" s="508"/>
      <c r="WQW619" s="508"/>
      <c r="WQX619" s="508"/>
      <c r="WQY619" s="508"/>
      <c r="WQZ619" s="508"/>
      <c r="WRA619" s="508"/>
      <c r="WRB619" s="508"/>
      <c r="WRC619" s="508"/>
      <c r="WRD619" s="508"/>
      <c r="WRE619" s="508"/>
      <c r="WRF619" s="508"/>
      <c r="WRG619" s="508"/>
      <c r="WRH619" s="508"/>
      <c r="WRI619" s="508"/>
      <c r="WRJ619" s="508"/>
      <c r="WRK619" s="508"/>
      <c r="WRL619" s="508"/>
      <c r="WRM619" s="508"/>
      <c r="WRN619" s="508"/>
      <c r="WRO619" s="508"/>
      <c r="WRP619" s="508"/>
      <c r="WRQ619" s="508"/>
      <c r="WRR619" s="508"/>
      <c r="WRS619" s="508"/>
      <c r="WRT619" s="508"/>
      <c r="WRU619" s="508"/>
      <c r="WRV619" s="508"/>
      <c r="WRW619" s="508"/>
      <c r="WRX619" s="508"/>
      <c r="WRY619" s="508"/>
      <c r="WRZ619" s="508"/>
      <c r="WSA619" s="508"/>
      <c r="WSB619" s="508"/>
      <c r="WSC619" s="508"/>
      <c r="WSD619" s="508"/>
      <c r="WSE619" s="508"/>
      <c r="WSF619" s="508"/>
      <c r="WSG619" s="508"/>
      <c r="WSH619" s="508"/>
      <c r="WSI619" s="508"/>
      <c r="WSJ619" s="508"/>
      <c r="WSK619" s="508"/>
      <c r="WSL619" s="508"/>
      <c r="WSM619" s="508"/>
      <c r="WSN619" s="508"/>
      <c r="WSO619" s="508"/>
      <c r="WSP619" s="508"/>
      <c r="WSQ619" s="508"/>
      <c r="WSR619" s="508"/>
      <c r="WSS619" s="508"/>
      <c r="WST619" s="508"/>
      <c r="WSU619" s="508"/>
      <c r="WSV619" s="508"/>
      <c r="WSW619" s="508"/>
      <c r="WSX619" s="508"/>
      <c r="WSY619" s="508"/>
      <c r="WSZ619" s="508"/>
      <c r="WTA619" s="508"/>
      <c r="WTB619" s="508"/>
      <c r="WTC619" s="508"/>
      <c r="WTD619" s="508"/>
      <c r="WTE619" s="508"/>
      <c r="WTF619" s="508"/>
      <c r="WTG619" s="508"/>
      <c r="WTH619" s="508"/>
      <c r="WTI619" s="508"/>
      <c r="WTJ619" s="508"/>
      <c r="WTK619" s="508"/>
      <c r="WTL619" s="508"/>
      <c r="WTM619" s="508"/>
      <c r="WTN619" s="508"/>
      <c r="WTO619" s="508"/>
      <c r="WTP619" s="508"/>
      <c r="WTQ619" s="508"/>
      <c r="WTR619" s="508"/>
      <c r="WTS619" s="508"/>
      <c r="WTT619" s="508"/>
      <c r="WTU619" s="508"/>
      <c r="WTV619" s="508"/>
      <c r="WTW619" s="508"/>
      <c r="WTX619" s="508"/>
      <c r="WTY619" s="508"/>
      <c r="WTZ619" s="508"/>
      <c r="WUA619" s="508"/>
      <c r="WUB619" s="508"/>
      <c r="WUC619" s="508"/>
      <c r="WUD619" s="508"/>
      <c r="WUE619" s="508"/>
      <c r="WUF619" s="508"/>
      <c r="WUG619" s="508"/>
      <c r="WUH619" s="508"/>
      <c r="WUI619" s="508"/>
      <c r="WUJ619" s="508"/>
      <c r="WUK619" s="508"/>
      <c r="WUL619" s="508"/>
      <c r="WUM619" s="508"/>
      <c r="WUN619" s="508"/>
      <c r="WUO619" s="508"/>
      <c r="WUP619" s="508"/>
      <c r="WUQ619" s="508"/>
      <c r="WUR619" s="508"/>
      <c r="WUS619" s="508"/>
      <c r="WUT619" s="508"/>
      <c r="WUU619" s="508"/>
      <c r="WUV619" s="508"/>
      <c r="WUW619" s="508"/>
      <c r="WUX619" s="508"/>
      <c r="WUY619" s="508"/>
      <c r="WUZ619" s="508"/>
      <c r="WVA619" s="508"/>
      <c r="WVB619" s="508"/>
      <c r="WVC619" s="508"/>
      <c r="WVD619" s="508"/>
      <c r="WVE619" s="508"/>
      <c r="WVF619" s="508"/>
      <c r="WVG619" s="508"/>
      <c r="WVH619" s="508"/>
      <c r="WVI619" s="508"/>
      <c r="WVJ619" s="508"/>
      <c r="WVK619" s="508"/>
      <c r="WVL619" s="508"/>
      <c r="WVM619" s="508"/>
      <c r="WVN619" s="508"/>
      <c r="WVO619" s="508"/>
      <c r="WVP619" s="508"/>
      <c r="WVQ619" s="508"/>
      <c r="WVR619" s="508"/>
      <c r="WVS619" s="508"/>
      <c r="WVT619" s="508"/>
      <c r="WVU619" s="508"/>
      <c r="WVV619" s="508"/>
      <c r="WVW619" s="508"/>
      <c r="WVX619" s="508"/>
      <c r="WVY619" s="508"/>
      <c r="WVZ619" s="508"/>
      <c r="WWA619" s="508"/>
      <c r="WWB619" s="508"/>
      <c r="WWC619" s="508"/>
      <c r="WWD619" s="508"/>
      <c r="WWE619" s="508"/>
      <c r="WWF619" s="508"/>
      <c r="WWG619" s="508"/>
      <c r="WWH619" s="508"/>
      <c r="WWI619" s="508"/>
      <c r="WWJ619" s="508"/>
      <c r="WWK619" s="508"/>
      <c r="WWL619" s="508"/>
      <c r="WWM619" s="508"/>
      <c r="WWN619" s="508"/>
      <c r="WWO619" s="508"/>
      <c r="WWP619" s="508"/>
      <c r="WWQ619" s="508"/>
      <c r="WWR619" s="508"/>
      <c r="WWS619" s="508"/>
      <c r="WWT619" s="508"/>
      <c r="WWU619" s="508"/>
      <c r="WWV619" s="508"/>
      <c r="WWW619" s="508"/>
      <c r="WWX619" s="508"/>
      <c r="WWY619" s="508"/>
      <c r="WWZ619" s="508"/>
      <c r="WXA619" s="508"/>
      <c r="WXB619" s="508"/>
      <c r="WXC619" s="508"/>
      <c r="WXD619" s="508"/>
      <c r="WXE619" s="508"/>
      <c r="WXF619" s="508"/>
      <c r="WXG619" s="508"/>
      <c r="WXH619" s="508"/>
      <c r="WXI619" s="508"/>
      <c r="WXJ619" s="508"/>
      <c r="WXK619" s="508"/>
      <c r="WXL619" s="508"/>
      <c r="WXM619" s="508"/>
      <c r="WXN619" s="508"/>
      <c r="WXO619" s="508"/>
      <c r="WXP619" s="508"/>
      <c r="WXQ619" s="508"/>
      <c r="WXR619" s="508"/>
      <c r="WXS619" s="508"/>
      <c r="WXT619" s="508"/>
      <c r="WXU619" s="508"/>
      <c r="WXV619" s="508"/>
      <c r="WXW619" s="508"/>
      <c r="WXX619" s="508"/>
      <c r="WXY619" s="508"/>
      <c r="WXZ619" s="508"/>
      <c r="WYA619" s="508"/>
      <c r="WYB619" s="508"/>
      <c r="WYC619" s="508"/>
      <c r="WYD619" s="508"/>
      <c r="WYE619" s="508"/>
      <c r="WYF619" s="508"/>
      <c r="WYG619" s="508"/>
      <c r="WYH619" s="508"/>
      <c r="WYI619" s="508"/>
      <c r="WYJ619" s="508"/>
      <c r="WYK619" s="508"/>
      <c r="WYL619" s="508"/>
      <c r="WYM619" s="508"/>
      <c r="WYN619" s="508"/>
      <c r="WYO619" s="508"/>
      <c r="WYP619" s="508"/>
      <c r="WYQ619" s="508"/>
      <c r="WYR619" s="508"/>
      <c r="WYS619" s="508"/>
      <c r="WYT619" s="508"/>
      <c r="WYU619" s="508"/>
      <c r="WYV619" s="508"/>
      <c r="WYW619" s="508"/>
      <c r="WYX619" s="508"/>
      <c r="WYY619" s="508"/>
      <c r="WYZ619" s="508"/>
      <c r="WZA619" s="508"/>
      <c r="WZB619" s="508"/>
      <c r="WZC619" s="508"/>
      <c r="WZD619" s="508"/>
      <c r="WZE619" s="508"/>
      <c r="WZF619" s="508"/>
      <c r="WZG619" s="508"/>
      <c r="WZH619" s="508"/>
      <c r="WZI619" s="508"/>
      <c r="WZJ619" s="508"/>
      <c r="WZK619" s="508"/>
      <c r="WZL619" s="508"/>
      <c r="WZM619" s="508"/>
      <c r="WZN619" s="508"/>
      <c r="WZO619" s="508"/>
      <c r="WZP619" s="508"/>
      <c r="WZQ619" s="508"/>
      <c r="WZR619" s="508"/>
      <c r="WZS619" s="508"/>
      <c r="WZT619" s="508"/>
      <c r="WZU619" s="508"/>
      <c r="WZV619" s="508"/>
      <c r="WZW619" s="508"/>
      <c r="WZX619" s="508"/>
      <c r="WZY619" s="508"/>
      <c r="WZZ619" s="508"/>
      <c r="XAA619" s="508"/>
      <c r="XAB619" s="508"/>
      <c r="XAC619" s="508"/>
      <c r="XAD619" s="508"/>
      <c r="XAE619" s="508"/>
      <c r="XAF619" s="508"/>
      <c r="XAG619" s="508"/>
      <c r="XAH619" s="508"/>
      <c r="XAI619" s="508"/>
      <c r="XAJ619" s="508"/>
      <c r="XAK619" s="508"/>
      <c r="XAL619" s="508"/>
      <c r="XAM619" s="508"/>
      <c r="XAN619" s="508"/>
      <c r="XAO619" s="508"/>
      <c r="XAP619" s="508"/>
      <c r="XAQ619" s="508"/>
      <c r="XAR619" s="508"/>
      <c r="XAS619" s="508"/>
      <c r="XAT619" s="508"/>
      <c r="XAU619" s="508"/>
      <c r="XAV619" s="508"/>
      <c r="XAW619" s="508"/>
      <c r="XAX619" s="508"/>
      <c r="XAY619" s="508"/>
      <c r="XAZ619" s="508"/>
      <c r="XBA619" s="508"/>
      <c r="XBB619" s="508"/>
      <c r="XBC619" s="508"/>
      <c r="XBD619" s="508"/>
      <c r="XBE619" s="508"/>
      <c r="XBF619" s="508"/>
      <c r="XBG619" s="508"/>
      <c r="XBH619" s="508"/>
      <c r="XBI619" s="508"/>
      <c r="XBJ619" s="508"/>
      <c r="XBK619" s="508"/>
      <c r="XBL619" s="508"/>
      <c r="XBM619" s="508"/>
      <c r="XBN619" s="508"/>
      <c r="XBO619" s="508"/>
      <c r="XBP619" s="508"/>
      <c r="XBQ619" s="508"/>
      <c r="XBR619" s="508"/>
      <c r="XBS619" s="508"/>
      <c r="XBT619" s="508"/>
      <c r="XBU619" s="508"/>
      <c r="XBV619" s="508"/>
      <c r="XBW619" s="508"/>
      <c r="XBX619" s="508"/>
      <c r="XBY619" s="508"/>
      <c r="XBZ619" s="508"/>
      <c r="XCA619" s="508"/>
      <c r="XCB619" s="508"/>
      <c r="XCC619" s="508"/>
      <c r="XCD619" s="508"/>
      <c r="XCE619" s="508"/>
      <c r="XCF619" s="508"/>
      <c r="XCG619" s="508"/>
      <c r="XCH619" s="508"/>
      <c r="XCI619" s="508"/>
      <c r="XCJ619" s="508"/>
      <c r="XCK619" s="508"/>
      <c r="XCL619" s="508"/>
      <c r="XCM619" s="508"/>
      <c r="XCN619" s="508"/>
      <c r="XCO619" s="508"/>
      <c r="XCP619" s="508"/>
      <c r="XCQ619" s="508"/>
      <c r="XCR619" s="508"/>
      <c r="XCS619" s="508"/>
      <c r="XCT619" s="508"/>
      <c r="XCU619" s="508"/>
      <c r="XCV619" s="508"/>
      <c r="XCW619" s="508"/>
      <c r="XCX619" s="508"/>
      <c r="XCY619" s="508"/>
      <c r="XCZ619" s="508"/>
      <c r="XDA619" s="508"/>
      <c r="XDB619" s="508"/>
      <c r="XDC619" s="508"/>
      <c r="XDD619" s="508"/>
      <c r="XDE619" s="508"/>
      <c r="XDF619" s="508"/>
      <c r="XDG619" s="508"/>
      <c r="XDH619" s="508"/>
      <c r="XDI619" s="508"/>
      <c r="XDJ619" s="508"/>
      <c r="XDK619" s="508"/>
      <c r="XDL619" s="508"/>
      <c r="XDM619" s="508"/>
      <c r="XDN619" s="508"/>
      <c r="XDO619" s="508"/>
      <c r="XDP619" s="508"/>
      <c r="XDQ619" s="508"/>
      <c r="XDR619" s="508"/>
      <c r="XDS619" s="508"/>
      <c r="XDT619" s="508"/>
      <c r="XDU619" s="508"/>
      <c r="XDV619" s="508"/>
      <c r="XDW619" s="508"/>
      <c r="XDX619" s="508"/>
      <c r="XDY619" s="508"/>
      <c r="XDZ619" s="508"/>
      <c r="XEA619" s="508"/>
      <c r="XEB619" s="508"/>
      <c r="XEC619" s="508"/>
      <c r="XED619" s="508"/>
      <c r="XEE619" s="508"/>
      <c r="XEF619" s="508"/>
      <c r="XEG619" s="508"/>
      <c r="XEH619" s="508"/>
      <c r="XEI619" s="508"/>
      <c r="XEJ619" s="508"/>
      <c r="XEK619" s="508"/>
      <c r="XEL619" s="508"/>
      <c r="XEM619" s="508"/>
      <c r="XEN619" s="508"/>
      <c r="XEO619" s="508"/>
      <c r="XEP619" s="508"/>
      <c r="XEQ619" s="508"/>
      <c r="XER619" s="508"/>
      <c r="XES619" s="508"/>
      <c r="XET619" s="508"/>
      <c r="XEU619" s="508"/>
      <c r="XEV619" s="508"/>
      <c r="XEW619" s="508"/>
      <c r="XEX619" s="508"/>
      <c r="XEY619" s="508"/>
      <c r="XEZ619" s="508"/>
      <c r="XFA619" s="508"/>
      <c r="XFB619" s="508"/>
      <c r="XFC619" s="508"/>
      <c r="XFD619" s="508"/>
    </row>
    <row r="620" spans="1:16384" s="246" customFormat="1">
      <c r="A620" s="229" t="s">
        <v>2414</v>
      </c>
      <c r="B620" s="229" t="s">
        <v>2415</v>
      </c>
      <c r="C620" s="229" t="s">
        <v>190</v>
      </c>
      <c r="D620" s="229" t="s">
        <v>2416</v>
      </c>
      <c r="E620" s="519">
        <v>2900</v>
      </c>
      <c r="F620" s="262"/>
      <c r="G620" s="245"/>
      <c r="H620" s="268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  <c r="AF620" s="230"/>
      <c r="AG620" s="230"/>
      <c r="AH620" s="230"/>
      <c r="AI620" s="230"/>
      <c r="AJ620" s="230"/>
      <c r="AK620" s="230"/>
      <c r="AL620" s="230"/>
      <c r="AM620" s="230"/>
      <c r="AN620" s="230"/>
      <c r="AO620" s="230"/>
      <c r="AP620" s="230"/>
      <c r="AQ620" s="230"/>
      <c r="AR620" s="230"/>
      <c r="AS620" s="230"/>
      <c r="AT620" s="230"/>
      <c r="AU620" s="230"/>
      <c r="AV620" s="230"/>
      <c r="AW620" s="230"/>
      <c r="AX620" s="230"/>
      <c r="AY620" s="230"/>
      <c r="AZ620" s="230"/>
      <c r="BA620" s="230"/>
      <c r="BB620" s="230"/>
      <c r="BC620" s="230"/>
      <c r="BD620" s="230"/>
      <c r="BE620" s="230"/>
      <c r="BF620" s="230"/>
      <c r="BG620" s="230"/>
      <c r="BH620" s="230"/>
      <c r="BI620" s="230"/>
      <c r="BJ620" s="230"/>
      <c r="BK620" s="230"/>
      <c r="BL620" s="230"/>
      <c r="BM620" s="230"/>
      <c r="BN620" s="230"/>
      <c r="BO620" s="230"/>
      <c r="BP620" s="230"/>
      <c r="BQ620" s="230"/>
      <c r="BR620" s="230"/>
      <c r="BS620" s="230"/>
      <c r="BT620" s="230"/>
      <c r="BU620" s="230"/>
      <c r="BV620" s="230"/>
      <c r="BW620" s="230"/>
      <c r="BX620" s="230"/>
      <c r="BY620" s="230"/>
      <c r="BZ620" s="230"/>
      <c r="CA620" s="230"/>
      <c r="CB620" s="230"/>
      <c r="CC620" s="230"/>
      <c r="CD620" s="230"/>
      <c r="CE620" s="230"/>
      <c r="CF620" s="230"/>
      <c r="CG620" s="230"/>
      <c r="CH620" s="230"/>
      <c r="CI620" s="230"/>
      <c r="CJ620" s="230"/>
      <c r="CK620" s="230"/>
      <c r="CL620" s="230"/>
      <c r="CM620" s="230"/>
      <c r="CN620" s="230"/>
      <c r="CO620" s="230"/>
      <c r="CP620" s="230"/>
      <c r="CQ620" s="230"/>
      <c r="CR620" s="230"/>
      <c r="CS620" s="230"/>
      <c r="CT620" s="230"/>
      <c r="CU620" s="230"/>
      <c r="CV620" s="230"/>
      <c r="CW620" s="230"/>
      <c r="CX620" s="230"/>
      <c r="CY620" s="230"/>
      <c r="CZ620" s="230"/>
      <c r="DA620" s="230"/>
      <c r="DB620" s="230"/>
      <c r="DC620" s="230"/>
      <c r="DD620" s="230"/>
      <c r="DE620" s="230"/>
      <c r="DF620" s="230"/>
      <c r="DG620" s="230"/>
      <c r="DH620" s="230"/>
      <c r="DI620" s="230"/>
      <c r="DJ620" s="230"/>
      <c r="DK620" s="230"/>
      <c r="DL620" s="230"/>
      <c r="DM620" s="230"/>
      <c r="DN620" s="230"/>
      <c r="DO620" s="230"/>
      <c r="DP620" s="230"/>
      <c r="DQ620" s="230"/>
      <c r="DR620" s="230"/>
      <c r="DS620" s="230"/>
      <c r="DT620" s="230"/>
      <c r="DU620" s="230"/>
      <c r="DV620" s="230"/>
      <c r="DW620" s="230"/>
      <c r="DX620" s="230"/>
      <c r="DY620" s="230"/>
      <c r="DZ620" s="230"/>
      <c r="EA620" s="230"/>
      <c r="EB620" s="230"/>
      <c r="EC620" s="230"/>
      <c r="ED620" s="230"/>
      <c r="EE620" s="230"/>
      <c r="EF620" s="230"/>
      <c r="EG620" s="230"/>
      <c r="EH620" s="230"/>
      <c r="EI620" s="230"/>
      <c r="EJ620" s="230"/>
      <c r="EK620" s="230"/>
      <c r="EL620" s="230"/>
      <c r="EM620" s="230"/>
      <c r="EN620" s="230"/>
      <c r="EO620" s="230"/>
      <c r="EP620" s="230"/>
      <c r="EQ620" s="230"/>
      <c r="ER620" s="230"/>
      <c r="ES620" s="230"/>
      <c r="ET620" s="230"/>
      <c r="EU620" s="230"/>
      <c r="EV620" s="230"/>
      <c r="EW620" s="230"/>
      <c r="EX620" s="230"/>
      <c r="EY620" s="230"/>
      <c r="EZ620" s="230"/>
      <c r="FA620" s="230"/>
      <c r="FB620" s="230"/>
      <c r="FC620" s="230"/>
      <c r="FD620" s="230"/>
      <c r="FE620" s="230"/>
      <c r="FF620" s="230"/>
      <c r="FG620" s="230"/>
      <c r="FH620" s="230"/>
      <c r="FI620" s="230"/>
      <c r="FJ620" s="230"/>
      <c r="FK620" s="230"/>
      <c r="FL620" s="230"/>
      <c r="FM620" s="230"/>
      <c r="FN620" s="230"/>
      <c r="FO620" s="230"/>
      <c r="FP620" s="230"/>
      <c r="FQ620" s="230"/>
      <c r="FR620" s="230"/>
      <c r="FS620" s="230"/>
      <c r="FT620" s="230"/>
      <c r="FU620" s="230"/>
      <c r="FV620" s="230"/>
      <c r="FW620" s="230"/>
      <c r="FX620" s="230"/>
      <c r="FY620" s="230"/>
      <c r="FZ620" s="230"/>
      <c r="GA620" s="230"/>
      <c r="GB620" s="230"/>
      <c r="GC620" s="230"/>
      <c r="GD620" s="230"/>
      <c r="GE620" s="230"/>
      <c r="GF620" s="230"/>
      <c r="GG620" s="230"/>
      <c r="GH620" s="230"/>
      <c r="GI620" s="230"/>
      <c r="GJ620" s="230"/>
      <c r="GK620" s="230"/>
      <c r="GL620" s="230"/>
      <c r="GM620" s="230"/>
      <c r="GN620" s="230"/>
      <c r="GO620" s="230"/>
      <c r="GP620" s="230"/>
      <c r="GQ620" s="230"/>
      <c r="GR620" s="230"/>
      <c r="GS620" s="230"/>
      <c r="GT620" s="230"/>
      <c r="GU620" s="230"/>
      <c r="GV620" s="230"/>
      <c r="GW620" s="230"/>
      <c r="GX620" s="230"/>
      <c r="GY620" s="230"/>
      <c r="GZ620" s="230"/>
      <c r="HA620" s="230"/>
      <c r="HB620" s="230"/>
      <c r="HC620" s="230"/>
      <c r="HD620" s="230"/>
      <c r="HE620" s="230"/>
      <c r="HF620" s="230"/>
      <c r="HG620" s="230"/>
      <c r="HH620" s="230"/>
      <c r="HI620" s="230"/>
      <c r="HJ620" s="230"/>
      <c r="HK620" s="230"/>
      <c r="HL620" s="230"/>
      <c r="HM620" s="230"/>
      <c r="HN620" s="230"/>
      <c r="HO620" s="230"/>
      <c r="HP620" s="230"/>
      <c r="HQ620" s="230"/>
      <c r="HR620" s="230"/>
      <c r="HS620" s="230"/>
      <c r="HT620" s="230"/>
      <c r="HU620" s="230"/>
      <c r="HV620" s="230"/>
      <c r="HW620" s="230"/>
      <c r="HX620" s="230"/>
      <c r="HY620" s="230"/>
      <c r="HZ620" s="230"/>
      <c r="IA620" s="230"/>
      <c r="IB620" s="230"/>
      <c r="IC620" s="230"/>
      <c r="ID620" s="230"/>
      <c r="IE620" s="230"/>
      <c r="IF620" s="230"/>
      <c r="IG620" s="230"/>
      <c r="IH620" s="230"/>
      <c r="II620" s="230"/>
      <c r="IJ620" s="230"/>
      <c r="IK620" s="230"/>
      <c r="IL620" s="230"/>
      <c r="IM620" s="230"/>
      <c r="IN620" s="230"/>
      <c r="IO620" s="230"/>
      <c r="IP620" s="230"/>
      <c r="IQ620" s="230"/>
      <c r="IR620" s="230"/>
      <c r="IS620" s="230"/>
      <c r="IT620" s="230"/>
      <c r="IU620" s="230"/>
      <c r="IV620" s="230"/>
      <c r="IW620" s="230"/>
      <c r="IX620" s="230"/>
      <c r="IY620" s="230"/>
      <c r="IZ620" s="230"/>
      <c r="JA620" s="230"/>
      <c r="JB620" s="230"/>
      <c r="JC620" s="230"/>
      <c r="JD620" s="230"/>
      <c r="JE620" s="230"/>
      <c r="JF620" s="230"/>
      <c r="JG620" s="230"/>
      <c r="JH620" s="230"/>
      <c r="JI620" s="230"/>
      <c r="JJ620" s="230"/>
      <c r="JK620" s="230"/>
      <c r="JL620" s="230"/>
      <c r="JM620" s="230"/>
      <c r="JN620" s="230"/>
      <c r="JO620" s="230"/>
      <c r="JP620" s="230"/>
      <c r="JQ620" s="230"/>
      <c r="JR620" s="230"/>
      <c r="JS620" s="230"/>
      <c r="JT620" s="230"/>
      <c r="JU620" s="230"/>
      <c r="JV620" s="230"/>
      <c r="JW620" s="230"/>
      <c r="JX620" s="230"/>
      <c r="JY620" s="230"/>
      <c r="JZ620" s="230"/>
      <c r="KA620" s="230"/>
      <c r="KB620" s="230"/>
      <c r="KC620" s="230"/>
      <c r="KD620" s="230"/>
      <c r="KE620" s="230"/>
      <c r="KF620" s="230"/>
      <c r="KG620" s="230"/>
      <c r="KH620" s="230"/>
      <c r="KI620" s="230"/>
      <c r="KJ620" s="230"/>
      <c r="KK620" s="230"/>
      <c r="KL620" s="230"/>
      <c r="KM620" s="230"/>
      <c r="KN620" s="230"/>
      <c r="KO620" s="230"/>
      <c r="KP620" s="230"/>
      <c r="KQ620" s="230"/>
      <c r="KR620" s="230"/>
      <c r="KS620" s="230"/>
      <c r="KT620" s="230"/>
      <c r="KU620" s="230"/>
      <c r="KV620" s="230"/>
      <c r="KW620" s="230"/>
      <c r="KX620" s="230"/>
      <c r="KY620" s="230"/>
      <c r="KZ620" s="230"/>
      <c r="LA620" s="230"/>
      <c r="LB620" s="230"/>
      <c r="LC620" s="230"/>
      <c r="LD620" s="230"/>
      <c r="LE620" s="230"/>
      <c r="LF620" s="230"/>
      <c r="LG620" s="230"/>
      <c r="LH620" s="230"/>
      <c r="LI620" s="230"/>
      <c r="LJ620" s="230"/>
      <c r="LK620" s="230"/>
      <c r="LL620" s="230"/>
      <c r="LM620" s="230"/>
      <c r="LN620" s="230"/>
      <c r="LO620" s="230"/>
      <c r="LP620" s="230"/>
      <c r="LQ620" s="230"/>
      <c r="LR620" s="230"/>
      <c r="LS620" s="230"/>
      <c r="LT620" s="230"/>
      <c r="LU620" s="230"/>
      <c r="LV620" s="230"/>
      <c r="LW620" s="230"/>
      <c r="LX620" s="230"/>
      <c r="LY620" s="230"/>
      <c r="LZ620" s="230"/>
      <c r="MA620" s="230"/>
      <c r="MB620" s="230"/>
      <c r="MC620" s="230"/>
      <c r="MD620" s="230"/>
      <c r="ME620" s="230"/>
      <c r="MF620" s="230"/>
      <c r="MG620" s="230"/>
      <c r="MH620" s="230"/>
      <c r="MI620" s="230"/>
      <c r="MJ620" s="230"/>
      <c r="MK620" s="230"/>
      <c r="ML620" s="230"/>
      <c r="MM620" s="230"/>
      <c r="MN620" s="230"/>
      <c r="MO620" s="230"/>
      <c r="MP620" s="230"/>
      <c r="MQ620" s="230"/>
      <c r="MR620" s="230"/>
      <c r="MS620" s="230"/>
      <c r="MT620" s="230"/>
      <c r="MU620" s="230"/>
      <c r="MV620" s="230"/>
      <c r="MW620" s="230"/>
      <c r="MX620" s="230"/>
      <c r="MY620" s="230"/>
      <c r="MZ620" s="230"/>
      <c r="NA620" s="230"/>
      <c r="NB620" s="230"/>
      <c r="NC620" s="230"/>
      <c r="ND620" s="230"/>
      <c r="NE620" s="230"/>
      <c r="NF620" s="230"/>
      <c r="NG620" s="230"/>
      <c r="NH620" s="230"/>
      <c r="NI620" s="230"/>
      <c r="NJ620" s="230"/>
      <c r="NK620" s="230"/>
      <c r="NL620" s="230"/>
      <c r="NM620" s="230"/>
      <c r="NN620" s="230"/>
      <c r="NO620" s="230"/>
      <c r="NP620" s="230"/>
      <c r="NQ620" s="230"/>
      <c r="NR620" s="230"/>
      <c r="NS620" s="230"/>
      <c r="NT620" s="230"/>
      <c r="NU620" s="230"/>
      <c r="NV620" s="230"/>
      <c r="NW620" s="230"/>
      <c r="NX620" s="230"/>
      <c r="NY620" s="230"/>
      <c r="NZ620" s="230"/>
      <c r="OA620" s="230"/>
      <c r="OB620" s="230"/>
      <c r="OC620" s="230"/>
      <c r="OD620" s="230"/>
      <c r="OE620" s="230"/>
      <c r="OF620" s="230"/>
      <c r="OG620" s="230"/>
      <c r="OH620" s="230"/>
      <c r="OI620" s="230"/>
      <c r="OJ620" s="230"/>
      <c r="OK620" s="230"/>
      <c r="OL620" s="230"/>
      <c r="OM620" s="230"/>
      <c r="ON620" s="230"/>
      <c r="OO620" s="230"/>
      <c r="OP620" s="230"/>
      <c r="OQ620" s="230"/>
      <c r="OR620" s="230"/>
      <c r="OS620" s="230"/>
      <c r="OT620" s="230"/>
      <c r="OU620" s="230"/>
      <c r="OV620" s="230"/>
      <c r="OW620" s="230"/>
      <c r="OX620" s="230"/>
      <c r="OY620" s="230"/>
      <c r="OZ620" s="230"/>
      <c r="PA620" s="230"/>
      <c r="PB620" s="230"/>
      <c r="PC620" s="230"/>
      <c r="PD620" s="230"/>
      <c r="PE620" s="230"/>
      <c r="PF620" s="230"/>
      <c r="PG620" s="230"/>
      <c r="PH620" s="230"/>
      <c r="PI620" s="230"/>
      <c r="PJ620" s="230"/>
      <c r="PK620" s="230"/>
      <c r="PL620" s="230"/>
      <c r="PM620" s="230"/>
      <c r="PN620" s="230"/>
      <c r="PO620" s="230"/>
      <c r="PP620" s="230"/>
      <c r="PQ620" s="230"/>
      <c r="PR620" s="230"/>
      <c r="PS620" s="230"/>
      <c r="PT620" s="230"/>
      <c r="PU620" s="230"/>
      <c r="PV620" s="230"/>
      <c r="PW620" s="230"/>
      <c r="PX620" s="230"/>
      <c r="PY620" s="230"/>
      <c r="PZ620" s="230"/>
      <c r="QA620" s="230"/>
      <c r="QB620" s="230"/>
      <c r="QC620" s="230"/>
      <c r="QD620" s="230"/>
      <c r="QE620" s="230"/>
      <c r="QF620" s="230"/>
      <c r="QG620" s="230"/>
      <c r="QH620" s="230"/>
      <c r="QI620" s="230"/>
      <c r="QJ620" s="230"/>
      <c r="QK620" s="230"/>
      <c r="QL620" s="230"/>
      <c r="QM620" s="230"/>
      <c r="QN620" s="230"/>
      <c r="QO620" s="230"/>
      <c r="QP620" s="230"/>
      <c r="QQ620" s="230"/>
      <c r="QR620" s="230"/>
      <c r="QS620" s="230"/>
      <c r="QT620" s="230"/>
      <c r="QU620" s="230"/>
      <c r="QV620" s="230"/>
      <c r="QW620" s="230"/>
      <c r="QX620" s="230"/>
      <c r="QY620" s="230"/>
      <c r="QZ620" s="230"/>
      <c r="RA620" s="230"/>
      <c r="RB620" s="230"/>
      <c r="RC620" s="230"/>
      <c r="RD620" s="230"/>
      <c r="RE620" s="230"/>
      <c r="RF620" s="230"/>
      <c r="RG620" s="230"/>
      <c r="RH620" s="230"/>
      <c r="RI620" s="230"/>
      <c r="RJ620" s="230"/>
      <c r="RK620" s="230"/>
      <c r="RL620" s="230"/>
      <c r="RM620" s="230"/>
      <c r="RN620" s="230"/>
      <c r="RO620" s="230"/>
      <c r="RP620" s="230"/>
      <c r="RQ620" s="230"/>
      <c r="RR620" s="230"/>
      <c r="RS620" s="230"/>
      <c r="RT620" s="230"/>
      <c r="RU620" s="230"/>
      <c r="RV620" s="230"/>
      <c r="RW620" s="230"/>
      <c r="RX620" s="230"/>
      <c r="RY620" s="230"/>
      <c r="RZ620" s="230"/>
      <c r="SA620" s="230"/>
      <c r="SB620" s="230"/>
      <c r="SC620" s="230"/>
      <c r="SD620" s="230"/>
      <c r="SE620" s="230"/>
      <c r="SF620" s="230"/>
      <c r="SG620" s="230"/>
      <c r="SH620" s="230"/>
      <c r="SI620" s="230"/>
      <c r="SJ620" s="230"/>
      <c r="SK620" s="230"/>
      <c r="SL620" s="230"/>
      <c r="SM620" s="230"/>
      <c r="SN620" s="230"/>
      <c r="SO620" s="230"/>
      <c r="SP620" s="230"/>
      <c r="SQ620" s="230"/>
      <c r="SR620" s="230"/>
      <c r="SS620" s="230"/>
      <c r="ST620" s="230"/>
      <c r="SU620" s="230"/>
      <c r="SV620" s="230"/>
      <c r="SW620" s="230"/>
      <c r="SX620" s="230"/>
      <c r="SY620" s="230"/>
      <c r="SZ620" s="230"/>
      <c r="TA620" s="230"/>
      <c r="TB620" s="230"/>
      <c r="TC620" s="230"/>
      <c r="TD620" s="230"/>
      <c r="TE620" s="230"/>
      <c r="TF620" s="230"/>
      <c r="TG620" s="230"/>
      <c r="TH620" s="230"/>
      <c r="TI620" s="230"/>
      <c r="TJ620" s="230"/>
      <c r="TK620" s="230"/>
      <c r="TL620" s="230"/>
      <c r="TM620" s="230"/>
      <c r="TN620" s="230"/>
      <c r="TO620" s="230"/>
      <c r="TP620" s="230"/>
      <c r="TQ620" s="230"/>
      <c r="TR620" s="230"/>
      <c r="TS620" s="230"/>
      <c r="TT620" s="230"/>
      <c r="TU620" s="230"/>
      <c r="TV620" s="230"/>
      <c r="TW620" s="230"/>
      <c r="TX620" s="230"/>
      <c r="TY620" s="230"/>
      <c r="TZ620" s="230"/>
      <c r="UA620" s="230"/>
      <c r="UB620" s="230"/>
      <c r="UC620" s="230"/>
      <c r="UD620" s="230"/>
      <c r="UE620" s="230"/>
      <c r="UF620" s="230"/>
      <c r="UG620" s="230"/>
      <c r="UH620" s="230"/>
      <c r="UI620" s="230"/>
      <c r="UJ620" s="230"/>
      <c r="UK620" s="230"/>
      <c r="UL620" s="230"/>
      <c r="UM620" s="230"/>
      <c r="UN620" s="230"/>
      <c r="UO620" s="230"/>
      <c r="UP620" s="230"/>
      <c r="UQ620" s="230"/>
      <c r="UR620" s="230"/>
      <c r="US620" s="230"/>
      <c r="UT620" s="230"/>
      <c r="UU620" s="230"/>
      <c r="UV620" s="230"/>
      <c r="UW620" s="230"/>
      <c r="UX620" s="230"/>
      <c r="UY620" s="230"/>
      <c r="UZ620" s="230"/>
      <c r="VA620" s="230"/>
      <c r="VB620" s="230"/>
      <c r="VC620" s="230"/>
      <c r="VD620" s="230"/>
      <c r="VE620" s="230"/>
      <c r="VF620" s="230"/>
      <c r="VG620" s="230"/>
      <c r="VH620" s="230"/>
      <c r="VI620" s="230"/>
      <c r="VJ620" s="230"/>
      <c r="VK620" s="230"/>
      <c r="VL620" s="230"/>
      <c r="VM620" s="230"/>
      <c r="VN620" s="230"/>
      <c r="VO620" s="230"/>
      <c r="VP620" s="230"/>
      <c r="VQ620" s="230"/>
      <c r="VR620" s="230"/>
      <c r="VS620" s="230"/>
      <c r="VT620" s="230"/>
      <c r="VU620" s="230"/>
      <c r="VV620" s="230"/>
      <c r="VW620" s="230"/>
      <c r="VX620" s="230"/>
      <c r="VY620" s="230"/>
      <c r="VZ620" s="230"/>
      <c r="WA620" s="230"/>
      <c r="WB620" s="230"/>
      <c r="WC620" s="230"/>
      <c r="WD620" s="230"/>
      <c r="WE620" s="230"/>
      <c r="WF620" s="230"/>
      <c r="WG620" s="230"/>
      <c r="WH620" s="230"/>
      <c r="WI620" s="230"/>
      <c r="WJ620" s="230"/>
      <c r="WK620" s="230"/>
      <c r="WL620" s="230"/>
      <c r="WM620" s="230"/>
      <c r="WN620" s="230"/>
      <c r="WO620" s="230"/>
      <c r="WP620" s="230"/>
      <c r="WQ620" s="230"/>
      <c r="WR620" s="230"/>
      <c r="WS620" s="230"/>
      <c r="WT620" s="230"/>
      <c r="WU620" s="230"/>
      <c r="WV620" s="230"/>
      <c r="WW620" s="230"/>
      <c r="WX620" s="230"/>
      <c r="WY620" s="230"/>
      <c r="WZ620" s="230"/>
      <c r="XA620" s="230"/>
      <c r="XB620" s="230"/>
      <c r="XC620" s="230"/>
      <c r="XD620" s="230"/>
      <c r="XE620" s="230"/>
      <c r="XF620" s="230"/>
      <c r="XG620" s="230"/>
      <c r="XH620" s="230"/>
      <c r="XI620" s="230"/>
      <c r="XJ620" s="230"/>
      <c r="XK620" s="230"/>
      <c r="XL620" s="230"/>
      <c r="XM620" s="230"/>
      <c r="XN620" s="230"/>
      <c r="XO620" s="230"/>
      <c r="XP620" s="230"/>
      <c r="XQ620" s="230"/>
      <c r="XR620" s="230"/>
      <c r="XS620" s="230"/>
      <c r="XT620" s="230"/>
      <c r="XU620" s="230"/>
      <c r="XV620" s="230"/>
      <c r="XW620" s="230"/>
      <c r="XX620" s="230"/>
      <c r="XY620" s="230"/>
      <c r="XZ620" s="230"/>
      <c r="YA620" s="230"/>
      <c r="YB620" s="230"/>
      <c r="YC620" s="230"/>
      <c r="YD620" s="230"/>
      <c r="YE620" s="230"/>
      <c r="YF620" s="230"/>
      <c r="YG620" s="230"/>
      <c r="YH620" s="230"/>
      <c r="YI620" s="230"/>
      <c r="YJ620" s="230"/>
      <c r="YK620" s="230"/>
      <c r="YL620" s="230"/>
      <c r="YM620" s="230"/>
      <c r="YN620" s="230"/>
      <c r="YO620" s="230"/>
      <c r="YP620" s="230"/>
      <c r="YQ620" s="230"/>
      <c r="YR620" s="230"/>
      <c r="YS620" s="230"/>
      <c r="YT620" s="230"/>
      <c r="YU620" s="230"/>
      <c r="YV620" s="230"/>
      <c r="YW620" s="230"/>
      <c r="YX620" s="230"/>
      <c r="YY620" s="230"/>
      <c r="YZ620" s="230"/>
      <c r="ZA620" s="230"/>
      <c r="ZB620" s="230"/>
      <c r="ZC620" s="230"/>
      <c r="ZD620" s="230"/>
      <c r="ZE620" s="230"/>
      <c r="ZF620" s="230"/>
      <c r="ZG620" s="230"/>
      <c r="ZH620" s="230"/>
      <c r="ZI620" s="230"/>
      <c r="ZJ620" s="230"/>
      <c r="ZK620" s="230"/>
      <c r="ZL620" s="230"/>
      <c r="ZM620" s="230"/>
      <c r="ZN620" s="230"/>
      <c r="ZO620" s="230"/>
      <c r="ZP620" s="230"/>
      <c r="ZQ620" s="230"/>
      <c r="ZR620" s="230"/>
      <c r="ZS620" s="230"/>
      <c r="ZT620" s="230"/>
      <c r="ZU620" s="230"/>
      <c r="ZV620" s="230"/>
      <c r="ZW620" s="230"/>
      <c r="ZX620" s="230"/>
      <c r="ZY620" s="230"/>
      <c r="ZZ620" s="230"/>
      <c r="AAA620" s="230"/>
      <c r="AAB620" s="230"/>
      <c r="AAC620" s="230"/>
      <c r="AAD620" s="230"/>
      <c r="AAE620" s="230"/>
      <c r="AAF620" s="230"/>
      <c r="AAG620" s="230"/>
      <c r="AAH620" s="230"/>
      <c r="AAI620" s="230"/>
      <c r="AAJ620" s="230"/>
      <c r="AAK620" s="230"/>
      <c r="AAL620" s="230"/>
      <c r="AAM620" s="230"/>
      <c r="AAN620" s="230"/>
      <c r="AAO620" s="230"/>
      <c r="AAP620" s="230"/>
      <c r="AAQ620" s="230"/>
      <c r="AAR620" s="230"/>
      <c r="AAS620" s="230"/>
      <c r="AAT620" s="230"/>
      <c r="AAU620" s="230"/>
      <c r="AAV620" s="230"/>
      <c r="AAW620" s="230"/>
      <c r="AAX620" s="230"/>
      <c r="AAY620" s="230"/>
      <c r="AAZ620" s="230"/>
      <c r="ABA620" s="230"/>
      <c r="ABB620" s="230"/>
      <c r="ABC620" s="230"/>
      <c r="ABD620" s="230"/>
      <c r="ABE620" s="230"/>
      <c r="ABF620" s="230"/>
      <c r="ABG620" s="230"/>
      <c r="ABH620" s="230"/>
      <c r="ABI620" s="230"/>
      <c r="ABJ620" s="230"/>
      <c r="ABK620" s="230"/>
      <c r="ABL620" s="230"/>
      <c r="ABM620" s="230"/>
      <c r="ABN620" s="230"/>
      <c r="ABO620" s="230"/>
      <c r="ABP620" s="230"/>
      <c r="ABQ620" s="230"/>
      <c r="ABR620" s="230"/>
      <c r="ABS620" s="230"/>
      <c r="ABT620" s="230"/>
      <c r="ABU620" s="230"/>
      <c r="ABV620" s="230"/>
      <c r="ABW620" s="230"/>
      <c r="ABX620" s="230"/>
      <c r="ABY620" s="230"/>
      <c r="ABZ620" s="230"/>
      <c r="ACA620" s="230"/>
      <c r="ACB620" s="230"/>
      <c r="ACC620" s="230"/>
      <c r="ACD620" s="230"/>
      <c r="ACE620" s="230"/>
      <c r="ACF620" s="230"/>
      <c r="ACG620" s="230"/>
      <c r="ACH620" s="230"/>
      <c r="ACI620" s="230"/>
      <c r="ACJ620" s="230"/>
      <c r="ACK620" s="230"/>
      <c r="ACL620" s="230"/>
      <c r="ACM620" s="230"/>
      <c r="ACN620" s="230"/>
      <c r="ACO620" s="230"/>
      <c r="ACP620" s="230"/>
      <c r="ACQ620" s="230"/>
      <c r="ACR620" s="230"/>
      <c r="ACS620" s="230"/>
      <c r="ACT620" s="230"/>
      <c r="ACU620" s="230"/>
      <c r="ACV620" s="230"/>
      <c r="ACW620" s="230"/>
      <c r="ACX620" s="230"/>
      <c r="ACY620" s="230"/>
      <c r="ACZ620" s="230"/>
      <c r="ADA620" s="230"/>
      <c r="ADB620" s="230"/>
      <c r="ADC620" s="230"/>
      <c r="ADD620" s="230"/>
      <c r="ADE620" s="230"/>
      <c r="ADF620" s="230"/>
      <c r="ADG620" s="230"/>
      <c r="ADH620" s="230"/>
      <c r="ADI620" s="230"/>
      <c r="ADJ620" s="230"/>
      <c r="ADK620" s="230"/>
      <c r="ADL620" s="230"/>
      <c r="ADM620" s="230"/>
      <c r="ADN620" s="230"/>
      <c r="ADO620" s="230"/>
      <c r="ADP620" s="230"/>
      <c r="ADQ620" s="230"/>
      <c r="ADR620" s="230"/>
      <c r="ADS620" s="230"/>
      <c r="ADT620" s="230"/>
      <c r="ADU620" s="230"/>
      <c r="ADV620" s="230"/>
      <c r="ADW620" s="230"/>
      <c r="ADX620" s="230"/>
      <c r="ADY620" s="230"/>
      <c r="ADZ620" s="230"/>
      <c r="AEA620" s="230"/>
      <c r="AEB620" s="230"/>
      <c r="AEC620" s="230"/>
      <c r="AED620" s="230"/>
      <c r="AEE620" s="230"/>
      <c r="AEF620" s="230"/>
      <c r="AEG620" s="230"/>
      <c r="AEH620" s="230"/>
      <c r="AEI620" s="230"/>
      <c r="AEJ620" s="230"/>
      <c r="AEK620" s="230"/>
      <c r="AEL620" s="230"/>
      <c r="AEM620" s="230"/>
      <c r="AEN620" s="230"/>
      <c r="AEO620" s="230"/>
      <c r="AEP620" s="230"/>
      <c r="AEQ620" s="230"/>
      <c r="AER620" s="230"/>
      <c r="AES620" s="230"/>
      <c r="AET620" s="230"/>
      <c r="AEU620" s="230"/>
      <c r="AEV620" s="230"/>
      <c r="AEW620" s="230"/>
      <c r="AEX620" s="230"/>
      <c r="AEY620" s="230"/>
      <c r="AEZ620" s="230"/>
      <c r="AFA620" s="230"/>
      <c r="AFB620" s="230"/>
      <c r="AFC620" s="230"/>
      <c r="AFD620" s="230"/>
      <c r="AFE620" s="230"/>
      <c r="AFF620" s="230"/>
      <c r="AFG620" s="230"/>
      <c r="AFH620" s="230"/>
      <c r="AFI620" s="230"/>
      <c r="AFJ620" s="230"/>
      <c r="AFK620" s="230"/>
      <c r="AFL620" s="230"/>
      <c r="AFM620" s="230"/>
      <c r="AFN620" s="230"/>
      <c r="AFO620" s="230"/>
      <c r="AFP620" s="230"/>
      <c r="AFQ620" s="230"/>
      <c r="AFR620" s="230"/>
      <c r="AFS620" s="230"/>
      <c r="AFT620" s="230"/>
      <c r="AFU620" s="230"/>
      <c r="AFV620" s="230"/>
      <c r="AFW620" s="230"/>
      <c r="AFX620" s="230"/>
      <c r="AFY620" s="230"/>
      <c r="AFZ620" s="230"/>
      <c r="AGA620" s="230"/>
      <c r="AGB620" s="230"/>
      <c r="AGC620" s="230"/>
      <c r="AGD620" s="230"/>
      <c r="AGE620" s="230"/>
      <c r="AGF620" s="230"/>
      <c r="AGG620" s="230"/>
      <c r="AGH620" s="230"/>
      <c r="AGI620" s="230"/>
      <c r="AGJ620" s="230"/>
      <c r="AGK620" s="230"/>
      <c r="AGL620" s="230"/>
      <c r="AGM620" s="230"/>
      <c r="AGN620" s="230"/>
      <c r="AGO620" s="230"/>
      <c r="AGP620" s="230"/>
      <c r="AGQ620" s="230"/>
      <c r="AGR620" s="230"/>
      <c r="AGS620" s="230"/>
      <c r="AGT620" s="230"/>
      <c r="AGU620" s="230"/>
      <c r="AGV620" s="230"/>
      <c r="AGW620" s="230"/>
      <c r="AGX620" s="230"/>
      <c r="AGY620" s="230"/>
      <c r="AGZ620" s="230"/>
      <c r="AHA620" s="230"/>
      <c r="AHB620" s="230"/>
      <c r="AHC620" s="230"/>
      <c r="AHD620" s="230"/>
      <c r="AHE620" s="230"/>
      <c r="AHF620" s="230"/>
      <c r="AHG620" s="230"/>
      <c r="AHH620" s="230"/>
      <c r="AHI620" s="230"/>
      <c r="AHJ620" s="230"/>
      <c r="AHK620" s="230"/>
      <c r="AHL620" s="230"/>
      <c r="AHM620" s="230"/>
      <c r="AHN620" s="230"/>
      <c r="AHO620" s="230"/>
      <c r="AHP620" s="230"/>
      <c r="AHQ620" s="230"/>
      <c r="AHR620" s="230"/>
      <c r="AHS620" s="230"/>
      <c r="AHT620" s="230"/>
      <c r="AHU620" s="230"/>
      <c r="AHV620" s="230"/>
      <c r="AHW620" s="230"/>
      <c r="AHX620" s="230"/>
      <c r="AHY620" s="230"/>
      <c r="AHZ620" s="230"/>
      <c r="AIA620" s="230"/>
      <c r="AIB620" s="230"/>
      <c r="AIC620" s="230"/>
      <c r="AID620" s="230"/>
      <c r="AIE620" s="230"/>
      <c r="AIF620" s="230"/>
      <c r="AIG620" s="230"/>
      <c r="AIH620" s="230"/>
      <c r="AII620" s="230"/>
      <c r="AIJ620" s="230"/>
      <c r="AIK620" s="230"/>
      <c r="AIL620" s="230"/>
      <c r="AIM620" s="230"/>
      <c r="AIN620" s="230"/>
      <c r="AIO620" s="230"/>
      <c r="AIP620" s="230"/>
      <c r="AIQ620" s="230"/>
      <c r="AIR620" s="230"/>
      <c r="AIS620" s="230"/>
      <c r="AIT620" s="230"/>
      <c r="AIU620" s="230"/>
      <c r="AIV620" s="230"/>
      <c r="AIW620" s="230"/>
      <c r="AIX620" s="230"/>
      <c r="AIY620" s="230"/>
      <c r="AIZ620" s="230"/>
      <c r="AJA620" s="230"/>
      <c r="AJB620" s="230"/>
      <c r="AJC620" s="230"/>
      <c r="AJD620" s="230"/>
      <c r="AJE620" s="230"/>
      <c r="AJF620" s="230"/>
      <c r="AJG620" s="230"/>
      <c r="AJH620" s="230"/>
      <c r="AJI620" s="230"/>
      <c r="AJJ620" s="230"/>
      <c r="AJK620" s="230"/>
      <c r="AJL620" s="230"/>
      <c r="AJM620" s="230"/>
      <c r="AJN620" s="230"/>
      <c r="AJO620" s="230"/>
      <c r="AJP620" s="230"/>
      <c r="AJQ620" s="230"/>
      <c r="AJR620" s="230"/>
      <c r="AJS620" s="230"/>
      <c r="AJT620" s="230"/>
      <c r="AJU620" s="230"/>
      <c r="AJV620" s="230"/>
      <c r="AJW620" s="230"/>
      <c r="AJX620" s="230"/>
      <c r="AJY620" s="230"/>
      <c r="AJZ620" s="230"/>
      <c r="AKA620" s="230"/>
      <c r="AKB620" s="230"/>
      <c r="AKC620" s="230"/>
      <c r="AKD620" s="230"/>
      <c r="AKE620" s="230"/>
      <c r="AKF620" s="230"/>
      <c r="AKG620" s="230"/>
      <c r="AKH620" s="230"/>
      <c r="AKI620" s="230"/>
      <c r="AKJ620" s="230"/>
      <c r="AKK620" s="230"/>
      <c r="AKL620" s="230"/>
      <c r="AKM620" s="230"/>
      <c r="AKN620" s="230"/>
      <c r="AKO620" s="230"/>
      <c r="AKP620" s="230"/>
      <c r="AKQ620" s="230"/>
      <c r="AKR620" s="230"/>
      <c r="AKS620" s="230"/>
      <c r="AKT620" s="230"/>
      <c r="AKU620" s="230"/>
      <c r="AKV620" s="230"/>
      <c r="AKW620" s="230"/>
      <c r="AKX620" s="230"/>
      <c r="AKY620" s="230"/>
      <c r="AKZ620" s="230"/>
      <c r="ALA620" s="230"/>
      <c r="ALB620" s="230"/>
      <c r="ALC620" s="230"/>
      <c r="ALD620" s="230"/>
      <c r="ALE620" s="230"/>
      <c r="ALF620" s="230"/>
      <c r="ALG620" s="230"/>
      <c r="ALH620" s="230"/>
      <c r="ALI620" s="230"/>
      <c r="ALJ620" s="230"/>
      <c r="ALK620" s="230"/>
      <c r="ALL620" s="230"/>
      <c r="ALM620" s="230"/>
      <c r="ALN620" s="230"/>
      <c r="ALO620" s="230"/>
      <c r="ALP620" s="230"/>
      <c r="ALQ620" s="230"/>
      <c r="ALR620" s="230"/>
      <c r="ALS620" s="230"/>
      <c r="ALT620" s="230"/>
      <c r="ALU620" s="230"/>
      <c r="ALV620" s="230"/>
      <c r="ALW620" s="230"/>
      <c r="ALX620" s="230"/>
      <c r="ALY620" s="230"/>
      <c r="ALZ620" s="230"/>
      <c r="AMA620" s="230"/>
      <c r="AMB620" s="230"/>
      <c r="AMC620" s="230"/>
      <c r="AMD620" s="230"/>
      <c r="AME620" s="230"/>
      <c r="AMF620" s="230"/>
      <c r="AMG620" s="230"/>
      <c r="AMH620" s="230"/>
      <c r="AMI620" s="230"/>
      <c r="AMJ620" s="230"/>
      <c r="AMK620" s="230"/>
      <c r="AML620" s="230"/>
      <c r="AMM620" s="230"/>
      <c r="AMN620" s="230"/>
      <c r="AMO620" s="230"/>
      <c r="AMP620" s="230"/>
      <c r="AMQ620" s="230"/>
      <c r="AMR620" s="230"/>
      <c r="AMS620" s="230"/>
      <c r="AMT620" s="230"/>
      <c r="AMU620" s="230"/>
      <c r="AMV620" s="230"/>
      <c r="AMW620" s="230"/>
      <c r="AMX620" s="230"/>
      <c r="AMY620" s="230"/>
      <c r="AMZ620" s="230"/>
      <c r="ANA620" s="230"/>
      <c r="ANB620" s="230"/>
      <c r="ANC620" s="230"/>
      <c r="AND620" s="230"/>
      <c r="ANE620" s="230"/>
      <c r="ANF620" s="230"/>
      <c r="ANG620" s="230"/>
      <c r="ANH620" s="230"/>
      <c r="ANI620" s="230"/>
      <c r="ANJ620" s="230"/>
      <c r="ANK620" s="230"/>
      <c r="ANL620" s="230"/>
      <c r="ANM620" s="230"/>
      <c r="ANN620" s="230"/>
      <c r="ANO620" s="230"/>
      <c r="ANP620" s="230"/>
      <c r="ANQ620" s="230"/>
      <c r="ANR620" s="230"/>
      <c r="ANS620" s="230"/>
      <c r="ANT620" s="230"/>
      <c r="ANU620" s="230"/>
      <c r="ANV620" s="230"/>
      <c r="ANW620" s="230"/>
      <c r="ANX620" s="230"/>
      <c r="ANY620" s="230"/>
      <c r="ANZ620" s="230"/>
      <c r="AOA620" s="230"/>
      <c r="AOB620" s="230"/>
      <c r="AOC620" s="230"/>
      <c r="AOD620" s="230"/>
      <c r="AOE620" s="230"/>
      <c r="AOF620" s="230"/>
      <c r="AOG620" s="230"/>
      <c r="AOH620" s="230"/>
      <c r="AOI620" s="230"/>
      <c r="AOJ620" s="230"/>
      <c r="AOK620" s="230"/>
      <c r="AOL620" s="230"/>
      <c r="AOM620" s="230"/>
      <c r="AON620" s="230"/>
      <c r="AOO620" s="230"/>
      <c r="AOP620" s="230"/>
      <c r="AOQ620" s="230"/>
      <c r="AOR620" s="230"/>
      <c r="AOS620" s="230"/>
      <c r="AOT620" s="230"/>
      <c r="AOU620" s="230"/>
      <c r="AOV620" s="230"/>
      <c r="AOW620" s="230"/>
      <c r="AOX620" s="230"/>
      <c r="AOY620" s="230"/>
      <c r="AOZ620" s="230"/>
      <c r="APA620" s="230"/>
      <c r="APB620" s="230"/>
      <c r="APC620" s="230"/>
      <c r="APD620" s="230"/>
      <c r="APE620" s="230"/>
      <c r="APF620" s="230"/>
      <c r="APG620" s="230"/>
      <c r="APH620" s="230"/>
      <c r="API620" s="230"/>
      <c r="APJ620" s="230"/>
      <c r="APK620" s="230"/>
      <c r="APL620" s="230"/>
      <c r="APM620" s="230"/>
      <c r="APN620" s="230"/>
      <c r="APO620" s="230"/>
      <c r="APP620" s="230"/>
      <c r="APQ620" s="230"/>
      <c r="APR620" s="230"/>
      <c r="APS620" s="230"/>
      <c r="APT620" s="230"/>
      <c r="APU620" s="230"/>
      <c r="APV620" s="230"/>
      <c r="APW620" s="230"/>
      <c r="APX620" s="230"/>
      <c r="APY620" s="230"/>
      <c r="APZ620" s="230"/>
      <c r="AQA620" s="230"/>
      <c r="AQB620" s="230"/>
      <c r="AQC620" s="230"/>
      <c r="AQD620" s="230"/>
      <c r="AQE620" s="230"/>
      <c r="AQF620" s="230"/>
      <c r="AQG620" s="230"/>
      <c r="AQH620" s="230"/>
      <c r="AQI620" s="230"/>
      <c r="AQJ620" s="230"/>
      <c r="AQK620" s="230"/>
      <c r="AQL620" s="230"/>
      <c r="AQM620" s="230"/>
      <c r="AQN620" s="230"/>
      <c r="AQO620" s="230"/>
      <c r="AQP620" s="230"/>
      <c r="AQQ620" s="230"/>
      <c r="AQR620" s="230"/>
      <c r="AQS620" s="230"/>
      <c r="AQT620" s="230"/>
      <c r="AQU620" s="230"/>
      <c r="AQV620" s="230"/>
      <c r="AQW620" s="230"/>
      <c r="AQX620" s="230"/>
      <c r="AQY620" s="230"/>
      <c r="AQZ620" s="230"/>
      <c r="ARA620" s="230"/>
      <c r="ARB620" s="230"/>
      <c r="ARC620" s="230"/>
      <c r="ARD620" s="230"/>
      <c r="ARE620" s="230"/>
      <c r="ARF620" s="230"/>
      <c r="ARG620" s="230"/>
      <c r="ARH620" s="230"/>
      <c r="ARI620" s="230"/>
      <c r="ARJ620" s="230"/>
      <c r="ARK620" s="230"/>
      <c r="ARL620" s="230"/>
      <c r="ARM620" s="230"/>
      <c r="ARN620" s="230"/>
      <c r="ARO620" s="230"/>
      <c r="ARP620" s="230"/>
      <c r="ARQ620" s="230"/>
      <c r="ARR620" s="230"/>
      <c r="ARS620" s="230"/>
      <c r="ART620" s="230"/>
      <c r="ARU620" s="230"/>
      <c r="ARV620" s="230"/>
      <c r="ARW620" s="230"/>
      <c r="ARX620" s="230"/>
      <c r="ARY620" s="230"/>
      <c r="ARZ620" s="230"/>
      <c r="ASA620" s="230"/>
      <c r="ASB620" s="230"/>
      <c r="ASC620" s="230"/>
      <c r="ASD620" s="230"/>
      <c r="ASE620" s="230"/>
      <c r="ASF620" s="230"/>
      <c r="ASG620" s="230"/>
      <c r="ASH620" s="230"/>
      <c r="ASI620" s="230"/>
      <c r="ASJ620" s="230"/>
      <c r="ASK620" s="230"/>
      <c r="ASL620" s="230"/>
      <c r="ASM620" s="230"/>
      <c r="ASN620" s="230"/>
      <c r="ASO620" s="230"/>
      <c r="ASP620" s="230"/>
      <c r="ASQ620" s="230"/>
      <c r="ASR620" s="230"/>
      <c r="ASS620" s="230"/>
      <c r="AST620" s="230"/>
      <c r="ASU620" s="230"/>
      <c r="ASV620" s="230"/>
      <c r="ASW620" s="230"/>
      <c r="ASX620" s="230"/>
      <c r="ASY620" s="230"/>
      <c r="ASZ620" s="230"/>
      <c r="ATA620" s="230"/>
      <c r="ATB620" s="230"/>
      <c r="ATC620" s="230"/>
      <c r="ATD620" s="230"/>
      <c r="ATE620" s="230"/>
      <c r="ATF620" s="230"/>
      <c r="ATG620" s="230"/>
      <c r="ATH620" s="230"/>
      <c r="ATI620" s="230"/>
      <c r="ATJ620" s="230"/>
      <c r="ATK620" s="230"/>
      <c r="ATL620" s="230"/>
      <c r="ATM620" s="230"/>
      <c r="ATN620" s="230"/>
      <c r="ATO620" s="230"/>
      <c r="ATP620" s="230"/>
      <c r="ATQ620" s="230"/>
      <c r="ATR620" s="230"/>
      <c r="ATS620" s="230"/>
      <c r="ATT620" s="230"/>
      <c r="ATU620" s="230"/>
      <c r="ATV620" s="230"/>
      <c r="ATW620" s="230"/>
      <c r="ATX620" s="230"/>
      <c r="ATY620" s="230"/>
      <c r="ATZ620" s="230"/>
      <c r="AUA620" s="230"/>
      <c r="AUB620" s="230"/>
      <c r="AUC620" s="230"/>
      <c r="AUD620" s="230"/>
      <c r="AUE620" s="230"/>
      <c r="AUF620" s="230"/>
      <c r="AUG620" s="230"/>
      <c r="AUH620" s="230"/>
      <c r="AUI620" s="230"/>
      <c r="AUJ620" s="230"/>
      <c r="AUK620" s="230"/>
      <c r="AUL620" s="230"/>
      <c r="AUM620" s="230"/>
      <c r="AUN620" s="230"/>
      <c r="AUO620" s="230"/>
      <c r="AUP620" s="230"/>
      <c r="AUQ620" s="230"/>
      <c r="AUR620" s="230"/>
      <c r="AUS620" s="230"/>
      <c r="AUT620" s="230"/>
      <c r="AUU620" s="230"/>
      <c r="AUV620" s="230"/>
      <c r="AUW620" s="230"/>
      <c r="AUX620" s="230"/>
      <c r="AUY620" s="230"/>
      <c r="AUZ620" s="230"/>
      <c r="AVA620" s="230"/>
      <c r="AVB620" s="230"/>
      <c r="AVC620" s="230"/>
      <c r="AVD620" s="230"/>
      <c r="AVE620" s="230"/>
      <c r="AVF620" s="230"/>
      <c r="AVG620" s="230"/>
      <c r="AVH620" s="230"/>
      <c r="AVI620" s="230"/>
      <c r="AVJ620" s="230"/>
      <c r="AVK620" s="230"/>
      <c r="AVL620" s="230"/>
      <c r="AVM620" s="230"/>
      <c r="AVN620" s="230"/>
      <c r="AVO620" s="230"/>
      <c r="AVP620" s="230"/>
      <c r="AVQ620" s="230"/>
      <c r="AVR620" s="230"/>
      <c r="AVS620" s="230"/>
      <c r="AVT620" s="230"/>
      <c r="AVU620" s="230"/>
      <c r="AVV620" s="230"/>
      <c r="AVW620" s="230"/>
      <c r="AVX620" s="230"/>
      <c r="AVY620" s="230"/>
      <c r="AVZ620" s="230"/>
      <c r="AWA620" s="230"/>
      <c r="AWB620" s="230"/>
      <c r="AWC620" s="230"/>
      <c r="AWD620" s="230"/>
      <c r="AWE620" s="230"/>
      <c r="AWF620" s="230"/>
      <c r="AWG620" s="230"/>
      <c r="AWH620" s="230"/>
      <c r="AWI620" s="230"/>
      <c r="AWJ620" s="230"/>
      <c r="AWK620" s="230"/>
      <c r="AWL620" s="230"/>
      <c r="AWM620" s="230"/>
      <c r="AWN620" s="230"/>
      <c r="AWO620" s="230"/>
      <c r="AWP620" s="230"/>
      <c r="AWQ620" s="230"/>
      <c r="AWR620" s="230"/>
      <c r="AWS620" s="230"/>
      <c r="AWT620" s="230"/>
      <c r="AWU620" s="230"/>
      <c r="AWV620" s="230"/>
      <c r="AWW620" s="230"/>
      <c r="AWX620" s="230"/>
      <c r="AWY620" s="230"/>
      <c r="AWZ620" s="230"/>
      <c r="AXA620" s="230"/>
      <c r="AXB620" s="230"/>
      <c r="AXC620" s="230"/>
      <c r="AXD620" s="230"/>
      <c r="AXE620" s="230"/>
      <c r="AXF620" s="230"/>
      <c r="AXG620" s="230"/>
      <c r="AXH620" s="230"/>
      <c r="AXI620" s="230"/>
      <c r="AXJ620" s="230"/>
      <c r="AXK620" s="230"/>
      <c r="AXL620" s="230"/>
      <c r="AXM620" s="230"/>
      <c r="AXN620" s="230"/>
      <c r="AXO620" s="230"/>
      <c r="AXP620" s="230"/>
      <c r="AXQ620" s="230"/>
      <c r="AXR620" s="230"/>
      <c r="AXS620" s="230"/>
      <c r="AXT620" s="230"/>
      <c r="AXU620" s="230"/>
      <c r="AXV620" s="230"/>
      <c r="AXW620" s="230"/>
      <c r="AXX620" s="230"/>
      <c r="AXY620" s="230"/>
      <c r="AXZ620" s="230"/>
      <c r="AYA620" s="230"/>
      <c r="AYB620" s="230"/>
      <c r="AYC620" s="230"/>
      <c r="AYD620" s="230"/>
      <c r="AYE620" s="230"/>
      <c r="AYF620" s="230"/>
      <c r="AYG620" s="230"/>
      <c r="AYH620" s="230"/>
      <c r="AYI620" s="230"/>
      <c r="AYJ620" s="230"/>
      <c r="AYK620" s="230"/>
      <c r="AYL620" s="230"/>
      <c r="AYM620" s="230"/>
      <c r="AYN620" s="230"/>
      <c r="AYO620" s="230"/>
      <c r="AYP620" s="230"/>
      <c r="AYQ620" s="230"/>
      <c r="AYR620" s="230"/>
      <c r="AYS620" s="230"/>
      <c r="AYT620" s="230"/>
      <c r="AYU620" s="230"/>
      <c r="AYV620" s="230"/>
      <c r="AYW620" s="230"/>
      <c r="AYX620" s="230"/>
      <c r="AYY620" s="230"/>
      <c r="AYZ620" s="230"/>
      <c r="AZA620" s="230"/>
      <c r="AZB620" s="230"/>
      <c r="AZC620" s="230"/>
      <c r="AZD620" s="230"/>
      <c r="AZE620" s="230"/>
      <c r="AZF620" s="230"/>
      <c r="AZG620" s="230"/>
      <c r="AZH620" s="230"/>
      <c r="AZI620" s="230"/>
      <c r="AZJ620" s="230"/>
      <c r="AZK620" s="230"/>
      <c r="AZL620" s="230"/>
      <c r="AZM620" s="230"/>
      <c r="AZN620" s="230"/>
      <c r="AZO620" s="230"/>
      <c r="AZP620" s="230"/>
      <c r="AZQ620" s="230"/>
      <c r="AZR620" s="230"/>
      <c r="AZS620" s="230"/>
      <c r="AZT620" s="230"/>
      <c r="AZU620" s="230"/>
      <c r="AZV620" s="230"/>
      <c r="AZW620" s="230"/>
      <c r="AZX620" s="230"/>
      <c r="AZY620" s="230"/>
      <c r="AZZ620" s="230"/>
      <c r="BAA620" s="230"/>
      <c r="BAB620" s="230"/>
      <c r="BAC620" s="230"/>
      <c r="BAD620" s="230"/>
      <c r="BAE620" s="230"/>
      <c r="BAF620" s="230"/>
      <c r="BAG620" s="230"/>
      <c r="BAH620" s="230"/>
      <c r="BAI620" s="230"/>
      <c r="BAJ620" s="230"/>
      <c r="BAK620" s="230"/>
      <c r="BAL620" s="230"/>
      <c r="BAM620" s="230"/>
      <c r="BAN620" s="230"/>
      <c r="BAO620" s="230"/>
      <c r="BAP620" s="230"/>
      <c r="BAQ620" s="230"/>
      <c r="BAR620" s="230"/>
      <c r="BAS620" s="230"/>
      <c r="BAT620" s="230"/>
      <c r="BAU620" s="230"/>
      <c r="BAV620" s="230"/>
      <c r="BAW620" s="230"/>
      <c r="BAX620" s="230"/>
      <c r="BAY620" s="230"/>
      <c r="BAZ620" s="230"/>
      <c r="BBA620" s="230"/>
      <c r="BBB620" s="230"/>
      <c r="BBC620" s="230"/>
      <c r="BBD620" s="230"/>
      <c r="BBE620" s="230"/>
      <c r="BBF620" s="230"/>
      <c r="BBG620" s="230"/>
      <c r="BBH620" s="230"/>
      <c r="BBI620" s="230"/>
      <c r="BBJ620" s="230"/>
      <c r="BBK620" s="230"/>
      <c r="BBL620" s="230"/>
      <c r="BBM620" s="230"/>
      <c r="BBN620" s="230"/>
      <c r="BBO620" s="230"/>
      <c r="BBP620" s="230"/>
      <c r="BBQ620" s="230"/>
      <c r="BBR620" s="230"/>
      <c r="BBS620" s="230"/>
      <c r="BBT620" s="230"/>
      <c r="BBU620" s="230"/>
      <c r="BBV620" s="230"/>
      <c r="BBW620" s="230"/>
      <c r="BBX620" s="230"/>
      <c r="BBY620" s="230"/>
      <c r="BBZ620" s="230"/>
      <c r="BCA620" s="230"/>
      <c r="BCB620" s="230"/>
      <c r="BCC620" s="230"/>
      <c r="BCD620" s="230"/>
      <c r="BCE620" s="230"/>
      <c r="BCF620" s="230"/>
      <c r="BCG620" s="230"/>
      <c r="BCH620" s="230"/>
      <c r="BCI620" s="230"/>
      <c r="BCJ620" s="230"/>
      <c r="BCK620" s="230"/>
      <c r="BCL620" s="230"/>
      <c r="BCM620" s="230"/>
      <c r="BCN620" s="230"/>
      <c r="BCO620" s="230"/>
      <c r="BCP620" s="230"/>
      <c r="BCQ620" s="230"/>
      <c r="BCR620" s="230"/>
      <c r="BCS620" s="230"/>
      <c r="BCT620" s="230"/>
      <c r="BCU620" s="230"/>
      <c r="BCV620" s="230"/>
      <c r="BCW620" s="230"/>
      <c r="BCX620" s="230"/>
      <c r="BCY620" s="230"/>
      <c r="BCZ620" s="230"/>
      <c r="BDA620" s="230"/>
      <c r="BDB620" s="230"/>
      <c r="BDC620" s="230"/>
      <c r="BDD620" s="230"/>
      <c r="BDE620" s="230"/>
      <c r="BDF620" s="230"/>
      <c r="BDG620" s="230"/>
      <c r="BDH620" s="230"/>
      <c r="BDI620" s="230"/>
      <c r="BDJ620" s="230"/>
      <c r="BDK620" s="230"/>
      <c r="BDL620" s="230"/>
      <c r="BDM620" s="230"/>
      <c r="BDN620" s="230"/>
      <c r="BDO620" s="230"/>
      <c r="BDP620" s="230"/>
      <c r="BDQ620" s="230"/>
      <c r="BDR620" s="230"/>
      <c r="BDS620" s="230"/>
      <c r="BDT620" s="230"/>
      <c r="BDU620" s="230"/>
      <c r="BDV620" s="230"/>
      <c r="BDW620" s="230"/>
      <c r="BDX620" s="230"/>
      <c r="BDY620" s="230"/>
      <c r="BDZ620" s="230"/>
      <c r="BEA620" s="230"/>
      <c r="BEB620" s="230"/>
      <c r="BEC620" s="230"/>
      <c r="BED620" s="230"/>
      <c r="BEE620" s="230"/>
      <c r="BEF620" s="230"/>
      <c r="BEG620" s="230"/>
      <c r="BEH620" s="230"/>
      <c r="BEI620" s="230"/>
      <c r="BEJ620" s="230"/>
      <c r="BEK620" s="230"/>
      <c r="BEL620" s="230"/>
      <c r="BEM620" s="230"/>
      <c r="BEN620" s="230"/>
      <c r="BEO620" s="230"/>
      <c r="BEP620" s="230"/>
      <c r="BEQ620" s="230"/>
      <c r="BER620" s="230"/>
      <c r="BES620" s="230"/>
      <c r="BET620" s="230"/>
      <c r="BEU620" s="230"/>
      <c r="BEV620" s="230"/>
      <c r="BEW620" s="230"/>
      <c r="BEX620" s="230"/>
      <c r="BEY620" s="230"/>
      <c r="BEZ620" s="230"/>
      <c r="BFA620" s="230"/>
      <c r="BFB620" s="230"/>
      <c r="BFC620" s="230"/>
      <c r="BFD620" s="230"/>
      <c r="BFE620" s="230"/>
      <c r="BFF620" s="230"/>
      <c r="BFG620" s="230"/>
      <c r="BFH620" s="230"/>
      <c r="BFI620" s="230"/>
      <c r="BFJ620" s="230"/>
      <c r="BFK620" s="230"/>
      <c r="BFL620" s="230"/>
      <c r="BFM620" s="230"/>
      <c r="BFN620" s="230"/>
      <c r="BFO620" s="230"/>
      <c r="BFP620" s="230"/>
      <c r="BFQ620" s="230"/>
      <c r="BFR620" s="230"/>
      <c r="BFS620" s="230"/>
      <c r="BFT620" s="230"/>
      <c r="BFU620" s="230"/>
      <c r="BFV620" s="230"/>
      <c r="BFW620" s="230"/>
      <c r="BFX620" s="230"/>
      <c r="BFY620" s="230"/>
      <c r="BFZ620" s="230"/>
      <c r="BGA620" s="230"/>
      <c r="BGB620" s="230"/>
      <c r="BGC620" s="230"/>
      <c r="BGD620" s="230"/>
      <c r="BGE620" s="230"/>
      <c r="BGF620" s="230"/>
      <c r="BGG620" s="230"/>
      <c r="BGH620" s="230"/>
      <c r="BGI620" s="230"/>
      <c r="BGJ620" s="230"/>
      <c r="BGK620" s="230"/>
      <c r="BGL620" s="230"/>
      <c r="BGM620" s="230"/>
      <c r="BGN620" s="230"/>
      <c r="BGO620" s="230"/>
      <c r="BGP620" s="230"/>
      <c r="BGQ620" s="230"/>
      <c r="BGR620" s="230"/>
      <c r="BGS620" s="230"/>
      <c r="BGT620" s="230"/>
      <c r="BGU620" s="230"/>
      <c r="BGV620" s="230"/>
      <c r="BGW620" s="230"/>
      <c r="BGX620" s="230"/>
      <c r="BGY620" s="230"/>
      <c r="BGZ620" s="230"/>
      <c r="BHA620" s="230"/>
      <c r="BHB620" s="230"/>
      <c r="BHC620" s="230"/>
      <c r="BHD620" s="230"/>
      <c r="BHE620" s="230"/>
      <c r="BHF620" s="230"/>
      <c r="BHG620" s="230"/>
      <c r="BHH620" s="230"/>
      <c r="BHI620" s="230"/>
      <c r="BHJ620" s="230"/>
      <c r="BHK620" s="230"/>
      <c r="BHL620" s="230"/>
      <c r="BHM620" s="230"/>
      <c r="BHN620" s="230"/>
      <c r="BHO620" s="230"/>
      <c r="BHP620" s="230"/>
      <c r="BHQ620" s="230"/>
      <c r="BHR620" s="230"/>
      <c r="BHS620" s="230"/>
      <c r="BHT620" s="230"/>
      <c r="BHU620" s="230"/>
      <c r="BHV620" s="230"/>
      <c r="BHW620" s="230"/>
      <c r="BHX620" s="230"/>
      <c r="BHY620" s="230"/>
      <c r="BHZ620" s="230"/>
      <c r="BIA620" s="230"/>
      <c r="BIB620" s="230"/>
      <c r="BIC620" s="230"/>
      <c r="BID620" s="230"/>
      <c r="BIE620" s="230"/>
      <c r="BIF620" s="230"/>
      <c r="BIG620" s="230"/>
      <c r="BIH620" s="230"/>
      <c r="BII620" s="230"/>
      <c r="BIJ620" s="230"/>
      <c r="BIK620" s="230"/>
      <c r="BIL620" s="230"/>
      <c r="BIM620" s="230"/>
      <c r="BIN620" s="230"/>
      <c r="BIO620" s="230"/>
      <c r="BIP620" s="230"/>
      <c r="BIQ620" s="230"/>
      <c r="BIR620" s="230"/>
      <c r="BIS620" s="230"/>
      <c r="BIT620" s="230"/>
      <c r="BIU620" s="230"/>
      <c r="BIV620" s="230"/>
      <c r="BIW620" s="230"/>
      <c r="BIX620" s="230"/>
      <c r="BIY620" s="230"/>
      <c r="BIZ620" s="230"/>
      <c r="BJA620" s="230"/>
      <c r="BJB620" s="230"/>
      <c r="BJC620" s="230"/>
      <c r="BJD620" s="230"/>
      <c r="BJE620" s="230"/>
      <c r="BJF620" s="230"/>
      <c r="BJG620" s="230"/>
      <c r="BJH620" s="230"/>
      <c r="BJI620" s="230"/>
      <c r="BJJ620" s="230"/>
      <c r="BJK620" s="230"/>
      <c r="BJL620" s="230"/>
      <c r="BJM620" s="230"/>
      <c r="BJN620" s="230"/>
      <c r="BJO620" s="230"/>
      <c r="BJP620" s="230"/>
      <c r="BJQ620" s="230"/>
      <c r="BJR620" s="230"/>
      <c r="BJS620" s="230"/>
      <c r="BJT620" s="230"/>
      <c r="BJU620" s="230"/>
      <c r="BJV620" s="230"/>
      <c r="BJW620" s="230"/>
      <c r="BJX620" s="230"/>
      <c r="BJY620" s="230"/>
      <c r="BJZ620" s="230"/>
      <c r="BKA620" s="230"/>
      <c r="BKB620" s="230"/>
      <c r="BKC620" s="230"/>
      <c r="BKD620" s="230"/>
      <c r="BKE620" s="230"/>
      <c r="BKF620" s="230"/>
      <c r="BKG620" s="230"/>
      <c r="BKH620" s="230"/>
      <c r="BKI620" s="230"/>
      <c r="BKJ620" s="230"/>
      <c r="BKK620" s="230"/>
      <c r="BKL620" s="230"/>
      <c r="BKM620" s="230"/>
      <c r="BKN620" s="230"/>
      <c r="BKO620" s="230"/>
      <c r="BKP620" s="230"/>
      <c r="BKQ620" s="230"/>
      <c r="BKR620" s="230"/>
      <c r="BKS620" s="230"/>
      <c r="BKT620" s="230"/>
      <c r="BKU620" s="230"/>
      <c r="BKV620" s="230"/>
      <c r="BKW620" s="230"/>
      <c r="BKX620" s="230"/>
      <c r="BKY620" s="230"/>
      <c r="BKZ620" s="230"/>
      <c r="BLA620" s="230"/>
      <c r="BLB620" s="230"/>
      <c r="BLC620" s="230"/>
      <c r="BLD620" s="230"/>
      <c r="BLE620" s="230"/>
      <c r="BLF620" s="230"/>
      <c r="BLG620" s="230"/>
      <c r="BLH620" s="230"/>
      <c r="BLI620" s="230"/>
      <c r="BLJ620" s="230"/>
      <c r="BLK620" s="230"/>
      <c r="BLL620" s="230"/>
      <c r="BLM620" s="230"/>
      <c r="BLN620" s="230"/>
      <c r="BLO620" s="230"/>
      <c r="BLP620" s="230"/>
      <c r="BLQ620" s="230"/>
      <c r="BLR620" s="230"/>
      <c r="BLS620" s="230"/>
      <c r="BLT620" s="230"/>
      <c r="BLU620" s="230"/>
      <c r="BLV620" s="230"/>
      <c r="BLW620" s="230"/>
      <c r="BLX620" s="230"/>
      <c r="BLY620" s="230"/>
      <c r="BLZ620" s="230"/>
      <c r="BMA620" s="230"/>
      <c r="BMB620" s="230"/>
      <c r="BMC620" s="230"/>
      <c r="BMD620" s="230"/>
      <c r="BME620" s="230"/>
      <c r="BMF620" s="230"/>
      <c r="BMG620" s="230"/>
      <c r="BMH620" s="230"/>
      <c r="BMI620" s="230"/>
      <c r="BMJ620" s="230"/>
      <c r="BMK620" s="230"/>
      <c r="BML620" s="230"/>
      <c r="BMM620" s="230"/>
      <c r="BMN620" s="230"/>
      <c r="BMO620" s="230"/>
      <c r="BMP620" s="230"/>
      <c r="BMQ620" s="230"/>
      <c r="BMR620" s="230"/>
      <c r="BMS620" s="230"/>
      <c r="BMT620" s="230"/>
      <c r="BMU620" s="230"/>
      <c r="BMV620" s="230"/>
      <c r="BMW620" s="230"/>
      <c r="BMX620" s="230"/>
      <c r="BMY620" s="230"/>
      <c r="BMZ620" s="230"/>
      <c r="BNA620" s="230"/>
      <c r="BNB620" s="230"/>
      <c r="BNC620" s="230"/>
      <c r="BND620" s="230"/>
      <c r="BNE620" s="230"/>
      <c r="BNF620" s="230"/>
      <c r="BNG620" s="230"/>
      <c r="BNH620" s="230"/>
      <c r="BNI620" s="230"/>
      <c r="BNJ620" s="230"/>
      <c r="BNK620" s="230"/>
      <c r="BNL620" s="230"/>
      <c r="BNM620" s="230"/>
      <c r="BNN620" s="230"/>
      <c r="BNO620" s="230"/>
      <c r="BNP620" s="230"/>
      <c r="BNQ620" s="230"/>
      <c r="BNR620" s="230"/>
      <c r="BNS620" s="230"/>
      <c r="BNT620" s="230"/>
      <c r="BNU620" s="230"/>
      <c r="BNV620" s="230"/>
      <c r="BNW620" s="230"/>
      <c r="BNX620" s="230"/>
      <c r="BNY620" s="230"/>
      <c r="BNZ620" s="230"/>
      <c r="BOA620" s="230"/>
      <c r="BOB620" s="230"/>
      <c r="BOC620" s="230"/>
      <c r="BOD620" s="230"/>
      <c r="BOE620" s="230"/>
      <c r="BOF620" s="230"/>
      <c r="BOG620" s="230"/>
      <c r="BOH620" s="230"/>
      <c r="BOI620" s="230"/>
      <c r="BOJ620" s="230"/>
      <c r="BOK620" s="230"/>
      <c r="BOL620" s="230"/>
      <c r="BOM620" s="230"/>
      <c r="BON620" s="230"/>
      <c r="BOO620" s="230"/>
      <c r="BOP620" s="230"/>
      <c r="BOQ620" s="230"/>
      <c r="BOR620" s="230"/>
      <c r="BOS620" s="230"/>
      <c r="BOT620" s="230"/>
      <c r="BOU620" s="230"/>
      <c r="BOV620" s="230"/>
      <c r="BOW620" s="230"/>
      <c r="BOX620" s="230"/>
      <c r="BOY620" s="230"/>
      <c r="BOZ620" s="230"/>
      <c r="BPA620" s="230"/>
      <c r="BPB620" s="230"/>
      <c r="BPC620" s="230"/>
      <c r="BPD620" s="230"/>
      <c r="BPE620" s="230"/>
      <c r="BPF620" s="230"/>
      <c r="BPG620" s="230"/>
      <c r="BPH620" s="230"/>
      <c r="BPI620" s="230"/>
      <c r="BPJ620" s="230"/>
      <c r="BPK620" s="230"/>
      <c r="BPL620" s="230"/>
      <c r="BPM620" s="230"/>
      <c r="BPN620" s="230"/>
      <c r="BPO620" s="230"/>
      <c r="BPP620" s="230"/>
      <c r="BPQ620" s="230"/>
      <c r="BPR620" s="230"/>
      <c r="BPS620" s="230"/>
      <c r="BPT620" s="230"/>
      <c r="BPU620" s="230"/>
      <c r="BPV620" s="230"/>
      <c r="BPW620" s="230"/>
      <c r="BPX620" s="230"/>
      <c r="BPY620" s="230"/>
      <c r="BPZ620" s="230"/>
      <c r="BQA620" s="230"/>
      <c r="BQB620" s="230"/>
      <c r="BQC620" s="230"/>
      <c r="BQD620" s="230"/>
      <c r="BQE620" s="230"/>
      <c r="BQF620" s="230"/>
      <c r="BQG620" s="230"/>
      <c r="BQH620" s="230"/>
      <c r="BQI620" s="230"/>
      <c r="BQJ620" s="230"/>
      <c r="BQK620" s="230"/>
      <c r="BQL620" s="230"/>
      <c r="BQM620" s="230"/>
      <c r="BQN620" s="230"/>
      <c r="BQO620" s="230"/>
      <c r="BQP620" s="230"/>
      <c r="BQQ620" s="230"/>
      <c r="BQR620" s="230"/>
      <c r="BQS620" s="230"/>
      <c r="BQT620" s="230"/>
      <c r="BQU620" s="230"/>
      <c r="BQV620" s="230"/>
      <c r="BQW620" s="230"/>
      <c r="BQX620" s="230"/>
      <c r="BQY620" s="230"/>
      <c r="BQZ620" s="230"/>
      <c r="BRA620" s="230"/>
      <c r="BRB620" s="230"/>
      <c r="BRC620" s="230"/>
      <c r="BRD620" s="230"/>
      <c r="BRE620" s="230"/>
      <c r="BRF620" s="230"/>
      <c r="BRG620" s="230"/>
      <c r="BRH620" s="230"/>
      <c r="BRI620" s="230"/>
      <c r="BRJ620" s="230"/>
      <c r="BRK620" s="230"/>
      <c r="BRL620" s="230"/>
      <c r="BRM620" s="230"/>
      <c r="BRN620" s="230"/>
      <c r="BRO620" s="230"/>
      <c r="BRP620" s="230"/>
      <c r="BRQ620" s="230"/>
      <c r="BRR620" s="230"/>
      <c r="BRS620" s="230"/>
      <c r="BRT620" s="230"/>
      <c r="BRU620" s="230"/>
      <c r="BRV620" s="230"/>
      <c r="BRW620" s="230"/>
      <c r="BRX620" s="230"/>
      <c r="BRY620" s="230"/>
      <c r="BRZ620" s="230"/>
      <c r="BSA620" s="230"/>
      <c r="BSB620" s="230"/>
      <c r="BSC620" s="230"/>
      <c r="BSD620" s="230"/>
      <c r="BSE620" s="230"/>
      <c r="BSF620" s="230"/>
      <c r="BSG620" s="230"/>
      <c r="BSH620" s="230"/>
      <c r="BSI620" s="230"/>
      <c r="BSJ620" s="230"/>
      <c r="BSK620" s="230"/>
      <c r="BSL620" s="230"/>
      <c r="BSM620" s="230"/>
      <c r="BSN620" s="230"/>
      <c r="BSO620" s="230"/>
      <c r="BSP620" s="230"/>
      <c r="BSQ620" s="230"/>
      <c r="BSR620" s="230"/>
      <c r="BSS620" s="230"/>
      <c r="BST620" s="230"/>
      <c r="BSU620" s="230"/>
      <c r="BSV620" s="230"/>
      <c r="BSW620" s="230"/>
      <c r="BSX620" s="230"/>
      <c r="BSY620" s="230"/>
      <c r="BSZ620" s="230"/>
      <c r="BTA620" s="230"/>
      <c r="BTB620" s="230"/>
      <c r="BTC620" s="230"/>
      <c r="BTD620" s="230"/>
      <c r="BTE620" s="230"/>
      <c r="BTF620" s="230"/>
      <c r="BTG620" s="230"/>
      <c r="BTH620" s="230"/>
      <c r="BTI620" s="230"/>
      <c r="BTJ620" s="230"/>
      <c r="BTK620" s="230"/>
      <c r="BTL620" s="230"/>
      <c r="BTM620" s="230"/>
      <c r="BTN620" s="230"/>
      <c r="BTO620" s="230"/>
      <c r="BTP620" s="230"/>
      <c r="BTQ620" s="230"/>
      <c r="BTR620" s="230"/>
      <c r="BTS620" s="230"/>
      <c r="BTT620" s="230"/>
      <c r="BTU620" s="230"/>
      <c r="BTV620" s="230"/>
      <c r="BTW620" s="230"/>
      <c r="BTX620" s="230"/>
      <c r="BTY620" s="230"/>
      <c r="BTZ620" s="230"/>
      <c r="BUA620" s="230"/>
      <c r="BUB620" s="230"/>
      <c r="BUC620" s="230"/>
      <c r="BUD620" s="230"/>
      <c r="BUE620" s="230"/>
      <c r="BUF620" s="230"/>
      <c r="BUG620" s="230"/>
      <c r="BUH620" s="230"/>
      <c r="BUI620" s="230"/>
      <c r="BUJ620" s="230"/>
      <c r="BUK620" s="230"/>
      <c r="BUL620" s="230"/>
      <c r="BUM620" s="230"/>
      <c r="BUN620" s="230"/>
      <c r="BUO620" s="230"/>
      <c r="BUP620" s="230"/>
      <c r="BUQ620" s="230"/>
      <c r="BUR620" s="230"/>
      <c r="BUS620" s="230"/>
      <c r="BUT620" s="230"/>
      <c r="BUU620" s="230"/>
      <c r="BUV620" s="230"/>
      <c r="BUW620" s="230"/>
      <c r="BUX620" s="230"/>
      <c r="BUY620" s="230"/>
      <c r="BUZ620" s="230"/>
      <c r="BVA620" s="230"/>
      <c r="BVB620" s="230"/>
      <c r="BVC620" s="230"/>
      <c r="BVD620" s="230"/>
      <c r="BVE620" s="230"/>
      <c r="BVF620" s="230"/>
      <c r="BVG620" s="230"/>
      <c r="BVH620" s="230"/>
      <c r="BVI620" s="230"/>
      <c r="BVJ620" s="230"/>
      <c r="BVK620" s="230"/>
      <c r="BVL620" s="230"/>
      <c r="BVM620" s="230"/>
      <c r="BVN620" s="230"/>
      <c r="BVO620" s="230"/>
      <c r="BVP620" s="230"/>
      <c r="BVQ620" s="230"/>
      <c r="BVR620" s="230"/>
      <c r="BVS620" s="230"/>
      <c r="BVT620" s="230"/>
      <c r="BVU620" s="230"/>
      <c r="BVV620" s="230"/>
      <c r="BVW620" s="230"/>
      <c r="BVX620" s="230"/>
      <c r="BVY620" s="230"/>
      <c r="BVZ620" s="230"/>
      <c r="BWA620" s="230"/>
      <c r="BWB620" s="230"/>
      <c r="BWC620" s="230"/>
      <c r="BWD620" s="230"/>
      <c r="BWE620" s="230"/>
      <c r="BWF620" s="230"/>
      <c r="BWG620" s="230"/>
      <c r="BWH620" s="230"/>
      <c r="BWI620" s="230"/>
      <c r="BWJ620" s="230"/>
      <c r="BWK620" s="230"/>
      <c r="BWL620" s="230"/>
      <c r="BWM620" s="230"/>
      <c r="BWN620" s="230"/>
      <c r="BWO620" s="230"/>
      <c r="BWP620" s="230"/>
      <c r="BWQ620" s="230"/>
      <c r="BWR620" s="230"/>
      <c r="BWS620" s="230"/>
      <c r="BWT620" s="230"/>
      <c r="BWU620" s="230"/>
      <c r="BWV620" s="230"/>
      <c r="BWW620" s="230"/>
      <c r="BWX620" s="230"/>
      <c r="BWY620" s="230"/>
      <c r="BWZ620" s="230"/>
      <c r="BXA620" s="230"/>
      <c r="BXB620" s="230"/>
      <c r="BXC620" s="230"/>
      <c r="BXD620" s="230"/>
      <c r="BXE620" s="230"/>
      <c r="BXF620" s="230"/>
      <c r="BXG620" s="230"/>
      <c r="BXH620" s="230"/>
      <c r="BXI620" s="230"/>
      <c r="BXJ620" s="230"/>
      <c r="BXK620" s="230"/>
      <c r="BXL620" s="230"/>
      <c r="BXM620" s="230"/>
      <c r="BXN620" s="230"/>
      <c r="BXO620" s="230"/>
      <c r="BXP620" s="230"/>
      <c r="BXQ620" s="230"/>
      <c r="BXR620" s="230"/>
      <c r="BXS620" s="230"/>
      <c r="BXT620" s="230"/>
      <c r="BXU620" s="230"/>
      <c r="BXV620" s="230"/>
      <c r="BXW620" s="230"/>
      <c r="BXX620" s="230"/>
      <c r="BXY620" s="230"/>
      <c r="BXZ620" s="230"/>
      <c r="BYA620" s="230"/>
      <c r="BYB620" s="230"/>
      <c r="BYC620" s="230"/>
      <c r="BYD620" s="230"/>
      <c r="BYE620" s="230"/>
      <c r="BYF620" s="230"/>
      <c r="BYG620" s="230"/>
      <c r="BYH620" s="230"/>
      <c r="BYI620" s="230"/>
      <c r="BYJ620" s="230"/>
      <c r="BYK620" s="230"/>
      <c r="BYL620" s="230"/>
      <c r="BYM620" s="230"/>
      <c r="BYN620" s="230"/>
      <c r="BYO620" s="230"/>
      <c r="BYP620" s="230"/>
      <c r="BYQ620" s="230"/>
      <c r="BYR620" s="230"/>
      <c r="BYS620" s="230"/>
      <c r="BYT620" s="230"/>
      <c r="BYU620" s="230"/>
      <c r="BYV620" s="230"/>
      <c r="BYW620" s="230"/>
      <c r="BYX620" s="230"/>
      <c r="BYY620" s="230"/>
      <c r="BYZ620" s="230"/>
      <c r="BZA620" s="230"/>
      <c r="BZB620" s="230"/>
      <c r="BZC620" s="230"/>
      <c r="BZD620" s="230"/>
      <c r="BZE620" s="230"/>
      <c r="BZF620" s="230"/>
      <c r="BZG620" s="230"/>
      <c r="BZH620" s="230"/>
      <c r="BZI620" s="230"/>
      <c r="BZJ620" s="230"/>
      <c r="BZK620" s="230"/>
      <c r="BZL620" s="230"/>
      <c r="BZM620" s="230"/>
      <c r="BZN620" s="230"/>
      <c r="BZO620" s="230"/>
      <c r="BZP620" s="230"/>
      <c r="BZQ620" s="230"/>
      <c r="BZR620" s="230"/>
      <c r="BZS620" s="230"/>
      <c r="BZT620" s="230"/>
      <c r="BZU620" s="230"/>
      <c r="BZV620" s="230"/>
      <c r="BZW620" s="230"/>
      <c r="BZX620" s="230"/>
      <c r="BZY620" s="230"/>
      <c r="BZZ620" s="230"/>
      <c r="CAA620" s="230"/>
      <c r="CAB620" s="230"/>
      <c r="CAC620" s="230"/>
      <c r="CAD620" s="230"/>
      <c r="CAE620" s="230"/>
      <c r="CAF620" s="230"/>
      <c r="CAG620" s="230"/>
      <c r="CAH620" s="230"/>
      <c r="CAI620" s="230"/>
      <c r="CAJ620" s="230"/>
      <c r="CAK620" s="230"/>
      <c r="CAL620" s="230"/>
      <c r="CAM620" s="230"/>
      <c r="CAN620" s="230"/>
      <c r="CAO620" s="230"/>
      <c r="CAP620" s="230"/>
      <c r="CAQ620" s="230"/>
      <c r="CAR620" s="230"/>
      <c r="CAS620" s="230"/>
      <c r="CAT620" s="230"/>
      <c r="CAU620" s="230"/>
      <c r="CAV620" s="230"/>
      <c r="CAW620" s="230"/>
      <c r="CAX620" s="230"/>
      <c r="CAY620" s="230"/>
      <c r="CAZ620" s="230"/>
      <c r="CBA620" s="230"/>
      <c r="CBB620" s="230"/>
      <c r="CBC620" s="230"/>
      <c r="CBD620" s="230"/>
      <c r="CBE620" s="230"/>
      <c r="CBF620" s="230"/>
      <c r="CBG620" s="230"/>
      <c r="CBH620" s="230"/>
      <c r="CBI620" s="230"/>
      <c r="CBJ620" s="230"/>
      <c r="CBK620" s="230"/>
      <c r="CBL620" s="230"/>
      <c r="CBM620" s="230"/>
      <c r="CBN620" s="230"/>
      <c r="CBO620" s="230"/>
      <c r="CBP620" s="230"/>
      <c r="CBQ620" s="230"/>
      <c r="CBR620" s="230"/>
      <c r="CBS620" s="230"/>
      <c r="CBT620" s="230"/>
      <c r="CBU620" s="230"/>
      <c r="CBV620" s="230"/>
      <c r="CBW620" s="230"/>
      <c r="CBX620" s="230"/>
      <c r="CBY620" s="230"/>
      <c r="CBZ620" s="230"/>
      <c r="CCA620" s="230"/>
      <c r="CCB620" s="230"/>
      <c r="CCC620" s="230"/>
      <c r="CCD620" s="230"/>
      <c r="CCE620" s="230"/>
      <c r="CCF620" s="230"/>
      <c r="CCG620" s="230"/>
      <c r="CCH620" s="230"/>
      <c r="CCI620" s="230"/>
      <c r="CCJ620" s="230"/>
      <c r="CCK620" s="230"/>
      <c r="CCL620" s="230"/>
      <c r="CCM620" s="230"/>
      <c r="CCN620" s="230"/>
      <c r="CCO620" s="230"/>
      <c r="CCP620" s="230"/>
      <c r="CCQ620" s="230"/>
      <c r="CCR620" s="230"/>
      <c r="CCS620" s="230"/>
      <c r="CCT620" s="230"/>
      <c r="CCU620" s="230"/>
      <c r="CCV620" s="230"/>
      <c r="CCW620" s="230"/>
      <c r="CCX620" s="230"/>
      <c r="CCY620" s="230"/>
      <c r="CCZ620" s="230"/>
      <c r="CDA620" s="230"/>
      <c r="CDB620" s="230"/>
      <c r="CDC620" s="230"/>
      <c r="CDD620" s="230"/>
      <c r="CDE620" s="230"/>
      <c r="CDF620" s="230"/>
      <c r="CDG620" s="230"/>
      <c r="CDH620" s="230"/>
      <c r="CDI620" s="230"/>
      <c r="CDJ620" s="230"/>
      <c r="CDK620" s="230"/>
      <c r="CDL620" s="230"/>
      <c r="CDM620" s="230"/>
      <c r="CDN620" s="230"/>
      <c r="CDO620" s="230"/>
      <c r="CDP620" s="230"/>
      <c r="CDQ620" s="230"/>
      <c r="CDR620" s="230"/>
      <c r="CDS620" s="230"/>
      <c r="CDT620" s="230"/>
      <c r="CDU620" s="230"/>
      <c r="CDV620" s="230"/>
      <c r="CDW620" s="230"/>
      <c r="CDX620" s="230"/>
      <c r="CDY620" s="230"/>
      <c r="CDZ620" s="230"/>
      <c r="CEA620" s="230"/>
      <c r="CEB620" s="230"/>
      <c r="CEC620" s="230"/>
      <c r="CED620" s="230"/>
      <c r="CEE620" s="230"/>
      <c r="CEF620" s="230"/>
      <c r="CEG620" s="230"/>
      <c r="CEH620" s="230"/>
      <c r="CEI620" s="230"/>
      <c r="CEJ620" s="230"/>
      <c r="CEK620" s="230"/>
      <c r="CEL620" s="230"/>
      <c r="CEM620" s="230"/>
      <c r="CEN620" s="230"/>
      <c r="CEO620" s="230"/>
      <c r="CEP620" s="230"/>
      <c r="CEQ620" s="230"/>
      <c r="CER620" s="230"/>
      <c r="CES620" s="230"/>
      <c r="CET620" s="230"/>
      <c r="CEU620" s="230"/>
      <c r="CEV620" s="230"/>
      <c r="CEW620" s="230"/>
      <c r="CEX620" s="230"/>
      <c r="CEY620" s="230"/>
      <c r="CEZ620" s="230"/>
      <c r="CFA620" s="230"/>
      <c r="CFB620" s="230"/>
      <c r="CFC620" s="230"/>
      <c r="CFD620" s="230"/>
      <c r="CFE620" s="230"/>
      <c r="CFF620" s="230"/>
      <c r="CFG620" s="230"/>
      <c r="CFH620" s="230"/>
      <c r="CFI620" s="230"/>
      <c r="CFJ620" s="230"/>
      <c r="CFK620" s="230"/>
      <c r="CFL620" s="230"/>
      <c r="CFM620" s="230"/>
      <c r="CFN620" s="230"/>
      <c r="CFO620" s="230"/>
      <c r="CFP620" s="230"/>
      <c r="CFQ620" s="230"/>
      <c r="CFR620" s="230"/>
      <c r="CFS620" s="230"/>
      <c r="CFT620" s="230"/>
      <c r="CFU620" s="230"/>
      <c r="CFV620" s="230"/>
      <c r="CFW620" s="230"/>
      <c r="CFX620" s="230"/>
      <c r="CFY620" s="230"/>
      <c r="CFZ620" s="230"/>
      <c r="CGA620" s="230"/>
      <c r="CGB620" s="230"/>
      <c r="CGC620" s="230"/>
      <c r="CGD620" s="230"/>
      <c r="CGE620" s="230"/>
      <c r="CGF620" s="230"/>
      <c r="CGG620" s="230"/>
      <c r="CGH620" s="230"/>
      <c r="CGI620" s="230"/>
      <c r="CGJ620" s="230"/>
      <c r="CGK620" s="230"/>
      <c r="CGL620" s="230"/>
      <c r="CGM620" s="230"/>
      <c r="CGN620" s="230"/>
      <c r="CGO620" s="230"/>
      <c r="CGP620" s="230"/>
      <c r="CGQ620" s="230"/>
      <c r="CGR620" s="230"/>
      <c r="CGS620" s="230"/>
      <c r="CGT620" s="230"/>
      <c r="CGU620" s="230"/>
      <c r="CGV620" s="230"/>
      <c r="CGW620" s="230"/>
      <c r="CGX620" s="230"/>
      <c r="CGY620" s="230"/>
      <c r="CGZ620" s="230"/>
      <c r="CHA620" s="230"/>
      <c r="CHB620" s="230"/>
      <c r="CHC620" s="230"/>
      <c r="CHD620" s="230"/>
      <c r="CHE620" s="230"/>
      <c r="CHF620" s="230"/>
      <c r="CHG620" s="230"/>
      <c r="CHH620" s="230"/>
      <c r="CHI620" s="230"/>
      <c r="CHJ620" s="230"/>
      <c r="CHK620" s="230"/>
      <c r="CHL620" s="230"/>
      <c r="CHM620" s="230"/>
      <c r="CHN620" s="230"/>
      <c r="CHO620" s="230"/>
      <c r="CHP620" s="230"/>
      <c r="CHQ620" s="230"/>
      <c r="CHR620" s="230"/>
      <c r="CHS620" s="230"/>
      <c r="CHT620" s="230"/>
      <c r="CHU620" s="230"/>
      <c r="CHV620" s="230"/>
      <c r="CHW620" s="230"/>
      <c r="CHX620" s="230"/>
      <c r="CHY620" s="230"/>
      <c r="CHZ620" s="230"/>
      <c r="CIA620" s="230"/>
      <c r="CIB620" s="230"/>
      <c r="CIC620" s="230"/>
      <c r="CID620" s="230"/>
      <c r="CIE620" s="230"/>
      <c r="CIF620" s="230"/>
      <c r="CIG620" s="230"/>
      <c r="CIH620" s="230"/>
      <c r="CII620" s="230"/>
      <c r="CIJ620" s="230"/>
      <c r="CIK620" s="230"/>
      <c r="CIL620" s="230"/>
      <c r="CIM620" s="230"/>
      <c r="CIN620" s="230"/>
      <c r="CIO620" s="230"/>
      <c r="CIP620" s="230"/>
      <c r="CIQ620" s="230"/>
      <c r="CIR620" s="230"/>
      <c r="CIS620" s="230"/>
      <c r="CIT620" s="230"/>
      <c r="CIU620" s="230"/>
      <c r="CIV620" s="230"/>
      <c r="CIW620" s="230"/>
      <c r="CIX620" s="230"/>
      <c r="CIY620" s="230"/>
      <c r="CIZ620" s="230"/>
      <c r="CJA620" s="230"/>
      <c r="CJB620" s="230"/>
      <c r="CJC620" s="230"/>
      <c r="CJD620" s="230"/>
      <c r="CJE620" s="230"/>
      <c r="CJF620" s="230"/>
      <c r="CJG620" s="230"/>
      <c r="CJH620" s="230"/>
      <c r="CJI620" s="230"/>
      <c r="CJJ620" s="230"/>
      <c r="CJK620" s="230"/>
      <c r="CJL620" s="230"/>
      <c r="CJM620" s="230"/>
      <c r="CJN620" s="230"/>
      <c r="CJO620" s="230"/>
      <c r="CJP620" s="230"/>
      <c r="CJQ620" s="230"/>
      <c r="CJR620" s="230"/>
      <c r="CJS620" s="230"/>
      <c r="CJT620" s="230"/>
      <c r="CJU620" s="230"/>
      <c r="CJV620" s="230"/>
      <c r="CJW620" s="230"/>
      <c r="CJX620" s="230"/>
      <c r="CJY620" s="230"/>
      <c r="CJZ620" s="230"/>
      <c r="CKA620" s="230"/>
      <c r="CKB620" s="230"/>
      <c r="CKC620" s="230"/>
      <c r="CKD620" s="230"/>
      <c r="CKE620" s="230"/>
      <c r="CKF620" s="230"/>
      <c r="CKG620" s="230"/>
      <c r="CKH620" s="230"/>
      <c r="CKI620" s="230"/>
      <c r="CKJ620" s="230"/>
      <c r="CKK620" s="230"/>
      <c r="CKL620" s="230"/>
      <c r="CKM620" s="230"/>
      <c r="CKN620" s="230"/>
      <c r="CKO620" s="230"/>
      <c r="CKP620" s="230"/>
      <c r="CKQ620" s="230"/>
      <c r="CKR620" s="230"/>
      <c r="CKS620" s="230"/>
      <c r="CKT620" s="230"/>
      <c r="CKU620" s="230"/>
      <c r="CKV620" s="230"/>
      <c r="CKW620" s="230"/>
      <c r="CKX620" s="230"/>
      <c r="CKY620" s="230"/>
      <c r="CKZ620" s="230"/>
      <c r="CLA620" s="230"/>
      <c r="CLB620" s="230"/>
      <c r="CLC620" s="230"/>
      <c r="CLD620" s="230"/>
      <c r="CLE620" s="230"/>
      <c r="CLF620" s="230"/>
      <c r="CLG620" s="230"/>
      <c r="CLH620" s="230"/>
      <c r="CLI620" s="230"/>
      <c r="CLJ620" s="230"/>
      <c r="CLK620" s="230"/>
      <c r="CLL620" s="230"/>
      <c r="CLM620" s="230"/>
      <c r="CLN620" s="230"/>
      <c r="CLO620" s="230"/>
      <c r="CLP620" s="230"/>
      <c r="CLQ620" s="230"/>
      <c r="CLR620" s="230"/>
      <c r="CLS620" s="230"/>
      <c r="CLT620" s="230"/>
      <c r="CLU620" s="230"/>
      <c r="CLV620" s="230"/>
      <c r="CLW620" s="230"/>
      <c r="CLX620" s="230"/>
      <c r="CLY620" s="230"/>
      <c r="CLZ620" s="230"/>
      <c r="CMA620" s="230"/>
      <c r="CMB620" s="230"/>
      <c r="CMC620" s="230"/>
      <c r="CMD620" s="230"/>
      <c r="CME620" s="230"/>
      <c r="CMF620" s="230"/>
      <c r="CMG620" s="230"/>
      <c r="CMH620" s="230"/>
      <c r="CMI620" s="230"/>
      <c r="CMJ620" s="230"/>
      <c r="CMK620" s="230"/>
      <c r="CML620" s="230"/>
      <c r="CMM620" s="230"/>
      <c r="CMN620" s="230"/>
      <c r="CMO620" s="230"/>
      <c r="CMP620" s="230"/>
      <c r="CMQ620" s="230"/>
      <c r="CMR620" s="230"/>
      <c r="CMS620" s="230"/>
      <c r="CMT620" s="230"/>
      <c r="CMU620" s="230"/>
      <c r="CMV620" s="230"/>
      <c r="CMW620" s="230"/>
      <c r="CMX620" s="230"/>
      <c r="CMY620" s="230"/>
      <c r="CMZ620" s="230"/>
      <c r="CNA620" s="230"/>
      <c r="CNB620" s="230"/>
      <c r="CNC620" s="230"/>
      <c r="CND620" s="230"/>
      <c r="CNE620" s="230"/>
      <c r="CNF620" s="230"/>
      <c r="CNG620" s="230"/>
      <c r="CNH620" s="230"/>
      <c r="CNI620" s="230"/>
      <c r="CNJ620" s="230"/>
      <c r="CNK620" s="230"/>
      <c r="CNL620" s="230"/>
      <c r="CNM620" s="230"/>
      <c r="CNN620" s="230"/>
      <c r="CNO620" s="230"/>
      <c r="CNP620" s="230"/>
      <c r="CNQ620" s="230"/>
      <c r="CNR620" s="230"/>
      <c r="CNS620" s="230"/>
      <c r="CNT620" s="230"/>
      <c r="CNU620" s="230"/>
      <c r="CNV620" s="230"/>
      <c r="CNW620" s="230"/>
      <c r="CNX620" s="230"/>
      <c r="CNY620" s="230"/>
      <c r="CNZ620" s="230"/>
      <c r="COA620" s="230"/>
      <c r="COB620" s="230"/>
      <c r="COC620" s="230"/>
      <c r="COD620" s="230"/>
      <c r="COE620" s="230"/>
      <c r="COF620" s="230"/>
      <c r="COG620" s="230"/>
      <c r="COH620" s="230"/>
      <c r="COI620" s="230"/>
      <c r="COJ620" s="230"/>
      <c r="COK620" s="230"/>
      <c r="COL620" s="230"/>
      <c r="COM620" s="230"/>
      <c r="CON620" s="230"/>
      <c r="COO620" s="230"/>
      <c r="COP620" s="230"/>
      <c r="COQ620" s="230"/>
      <c r="COR620" s="230"/>
      <c r="COS620" s="230"/>
      <c r="COT620" s="230"/>
      <c r="COU620" s="230"/>
      <c r="COV620" s="230"/>
      <c r="COW620" s="230"/>
      <c r="COX620" s="230"/>
      <c r="COY620" s="230"/>
      <c r="COZ620" s="230"/>
      <c r="CPA620" s="230"/>
      <c r="CPB620" s="230"/>
      <c r="CPC620" s="230"/>
      <c r="CPD620" s="230"/>
      <c r="CPE620" s="230"/>
      <c r="CPF620" s="230"/>
      <c r="CPG620" s="230"/>
      <c r="CPH620" s="230"/>
      <c r="CPI620" s="230"/>
      <c r="CPJ620" s="230"/>
      <c r="CPK620" s="230"/>
      <c r="CPL620" s="230"/>
      <c r="CPM620" s="230"/>
      <c r="CPN620" s="230"/>
      <c r="CPO620" s="230"/>
      <c r="CPP620" s="230"/>
      <c r="CPQ620" s="230"/>
      <c r="CPR620" s="230"/>
      <c r="CPS620" s="230"/>
      <c r="CPT620" s="230"/>
      <c r="CPU620" s="230"/>
      <c r="CPV620" s="230"/>
      <c r="CPW620" s="230"/>
      <c r="CPX620" s="230"/>
      <c r="CPY620" s="230"/>
      <c r="CPZ620" s="230"/>
      <c r="CQA620" s="230"/>
      <c r="CQB620" s="230"/>
      <c r="CQC620" s="230"/>
      <c r="CQD620" s="230"/>
      <c r="CQE620" s="230"/>
      <c r="CQF620" s="230"/>
      <c r="CQG620" s="230"/>
      <c r="CQH620" s="230"/>
      <c r="CQI620" s="230"/>
      <c r="CQJ620" s="230"/>
      <c r="CQK620" s="230"/>
      <c r="CQL620" s="230"/>
      <c r="CQM620" s="230"/>
      <c r="CQN620" s="230"/>
      <c r="CQO620" s="230"/>
      <c r="CQP620" s="230"/>
      <c r="CQQ620" s="230"/>
      <c r="CQR620" s="230"/>
      <c r="CQS620" s="230"/>
      <c r="CQT620" s="230"/>
      <c r="CQU620" s="230"/>
      <c r="CQV620" s="230"/>
      <c r="CQW620" s="230"/>
      <c r="CQX620" s="230"/>
      <c r="CQY620" s="230"/>
      <c r="CQZ620" s="230"/>
      <c r="CRA620" s="230"/>
      <c r="CRB620" s="230"/>
      <c r="CRC620" s="230"/>
      <c r="CRD620" s="230"/>
      <c r="CRE620" s="230"/>
      <c r="CRF620" s="230"/>
      <c r="CRG620" s="230"/>
      <c r="CRH620" s="230"/>
      <c r="CRI620" s="230"/>
      <c r="CRJ620" s="230"/>
      <c r="CRK620" s="230"/>
      <c r="CRL620" s="230"/>
      <c r="CRM620" s="230"/>
      <c r="CRN620" s="230"/>
      <c r="CRO620" s="230"/>
      <c r="CRP620" s="230"/>
      <c r="CRQ620" s="230"/>
      <c r="CRR620" s="230"/>
      <c r="CRS620" s="230"/>
      <c r="CRT620" s="230"/>
      <c r="CRU620" s="230"/>
      <c r="CRV620" s="230"/>
      <c r="CRW620" s="230"/>
      <c r="CRX620" s="230"/>
      <c r="CRY620" s="230"/>
      <c r="CRZ620" s="230"/>
      <c r="CSA620" s="230"/>
      <c r="CSB620" s="230"/>
      <c r="CSC620" s="230"/>
      <c r="CSD620" s="230"/>
      <c r="CSE620" s="230"/>
      <c r="CSF620" s="230"/>
      <c r="CSG620" s="230"/>
      <c r="CSH620" s="230"/>
      <c r="CSI620" s="230"/>
      <c r="CSJ620" s="230"/>
      <c r="CSK620" s="230"/>
      <c r="CSL620" s="230"/>
      <c r="CSM620" s="230"/>
      <c r="CSN620" s="230"/>
      <c r="CSO620" s="230"/>
      <c r="CSP620" s="230"/>
      <c r="CSQ620" s="230"/>
      <c r="CSR620" s="230"/>
      <c r="CSS620" s="230"/>
      <c r="CST620" s="230"/>
      <c r="CSU620" s="230"/>
      <c r="CSV620" s="230"/>
      <c r="CSW620" s="230"/>
      <c r="CSX620" s="230"/>
      <c r="CSY620" s="230"/>
      <c r="CSZ620" s="230"/>
      <c r="CTA620" s="230"/>
      <c r="CTB620" s="230"/>
      <c r="CTC620" s="230"/>
      <c r="CTD620" s="230"/>
      <c r="CTE620" s="230"/>
      <c r="CTF620" s="230"/>
      <c r="CTG620" s="230"/>
      <c r="CTH620" s="230"/>
      <c r="CTI620" s="230"/>
      <c r="CTJ620" s="230"/>
      <c r="CTK620" s="230"/>
      <c r="CTL620" s="230"/>
      <c r="CTM620" s="230"/>
      <c r="CTN620" s="230"/>
      <c r="CTO620" s="230"/>
      <c r="CTP620" s="230"/>
      <c r="CTQ620" s="230"/>
      <c r="CTR620" s="230"/>
      <c r="CTS620" s="230"/>
      <c r="CTT620" s="230"/>
      <c r="CTU620" s="230"/>
      <c r="CTV620" s="230"/>
      <c r="CTW620" s="230"/>
      <c r="CTX620" s="230"/>
      <c r="CTY620" s="230"/>
      <c r="CTZ620" s="230"/>
      <c r="CUA620" s="230"/>
      <c r="CUB620" s="230"/>
      <c r="CUC620" s="230"/>
      <c r="CUD620" s="230"/>
      <c r="CUE620" s="230"/>
      <c r="CUF620" s="230"/>
      <c r="CUG620" s="230"/>
      <c r="CUH620" s="230"/>
      <c r="CUI620" s="230"/>
      <c r="CUJ620" s="230"/>
      <c r="CUK620" s="230"/>
      <c r="CUL620" s="230"/>
      <c r="CUM620" s="230"/>
      <c r="CUN620" s="230"/>
      <c r="CUO620" s="230"/>
      <c r="CUP620" s="230"/>
      <c r="CUQ620" s="230"/>
      <c r="CUR620" s="230"/>
      <c r="CUS620" s="230"/>
      <c r="CUT620" s="230"/>
      <c r="CUU620" s="230"/>
      <c r="CUV620" s="230"/>
      <c r="CUW620" s="230"/>
      <c r="CUX620" s="230"/>
      <c r="CUY620" s="230"/>
      <c r="CUZ620" s="230"/>
      <c r="CVA620" s="230"/>
      <c r="CVB620" s="230"/>
      <c r="CVC620" s="230"/>
      <c r="CVD620" s="230"/>
      <c r="CVE620" s="230"/>
      <c r="CVF620" s="230"/>
      <c r="CVG620" s="230"/>
      <c r="CVH620" s="230"/>
      <c r="CVI620" s="230"/>
      <c r="CVJ620" s="230"/>
      <c r="CVK620" s="230"/>
      <c r="CVL620" s="230"/>
      <c r="CVM620" s="230"/>
      <c r="CVN620" s="230"/>
      <c r="CVO620" s="230"/>
      <c r="CVP620" s="230"/>
      <c r="CVQ620" s="230"/>
      <c r="CVR620" s="230"/>
      <c r="CVS620" s="230"/>
      <c r="CVT620" s="230"/>
      <c r="CVU620" s="230"/>
      <c r="CVV620" s="230"/>
      <c r="CVW620" s="230"/>
      <c r="CVX620" s="230"/>
      <c r="CVY620" s="230"/>
      <c r="CVZ620" s="230"/>
      <c r="CWA620" s="230"/>
      <c r="CWB620" s="230"/>
      <c r="CWC620" s="230"/>
      <c r="CWD620" s="230"/>
      <c r="CWE620" s="230"/>
      <c r="CWF620" s="230"/>
      <c r="CWG620" s="230"/>
      <c r="CWH620" s="230"/>
      <c r="CWI620" s="230"/>
      <c r="CWJ620" s="230"/>
      <c r="CWK620" s="230"/>
      <c r="CWL620" s="230"/>
      <c r="CWM620" s="230"/>
      <c r="CWN620" s="230"/>
      <c r="CWO620" s="230"/>
      <c r="CWP620" s="230"/>
      <c r="CWQ620" s="230"/>
      <c r="CWR620" s="230"/>
      <c r="CWS620" s="230"/>
      <c r="CWT620" s="230"/>
      <c r="CWU620" s="230"/>
      <c r="CWV620" s="230"/>
      <c r="CWW620" s="230"/>
      <c r="CWX620" s="230"/>
      <c r="CWY620" s="230"/>
      <c r="CWZ620" s="230"/>
      <c r="CXA620" s="230"/>
      <c r="CXB620" s="230"/>
      <c r="CXC620" s="230"/>
      <c r="CXD620" s="230"/>
      <c r="CXE620" s="230"/>
      <c r="CXF620" s="230"/>
      <c r="CXG620" s="230"/>
      <c r="CXH620" s="230"/>
      <c r="CXI620" s="230"/>
      <c r="CXJ620" s="230"/>
      <c r="CXK620" s="230"/>
      <c r="CXL620" s="230"/>
      <c r="CXM620" s="230"/>
      <c r="CXN620" s="230"/>
      <c r="CXO620" s="230"/>
      <c r="CXP620" s="230"/>
      <c r="CXQ620" s="230"/>
      <c r="CXR620" s="230"/>
      <c r="CXS620" s="230"/>
      <c r="CXT620" s="230"/>
      <c r="CXU620" s="230"/>
      <c r="CXV620" s="230"/>
      <c r="CXW620" s="230"/>
      <c r="CXX620" s="230"/>
      <c r="CXY620" s="230"/>
      <c r="CXZ620" s="230"/>
      <c r="CYA620" s="230"/>
      <c r="CYB620" s="230"/>
      <c r="CYC620" s="230"/>
      <c r="CYD620" s="230"/>
      <c r="CYE620" s="230"/>
      <c r="CYF620" s="230"/>
      <c r="CYG620" s="230"/>
      <c r="CYH620" s="230"/>
      <c r="CYI620" s="230"/>
      <c r="CYJ620" s="230"/>
      <c r="CYK620" s="230"/>
      <c r="CYL620" s="230"/>
      <c r="CYM620" s="230"/>
      <c r="CYN620" s="230"/>
      <c r="CYO620" s="230"/>
      <c r="CYP620" s="230"/>
      <c r="CYQ620" s="230"/>
      <c r="CYR620" s="230"/>
      <c r="CYS620" s="230"/>
      <c r="CYT620" s="230"/>
      <c r="CYU620" s="230"/>
      <c r="CYV620" s="230"/>
      <c r="CYW620" s="230"/>
      <c r="CYX620" s="230"/>
      <c r="CYY620" s="230"/>
      <c r="CYZ620" s="230"/>
      <c r="CZA620" s="230"/>
      <c r="CZB620" s="230"/>
      <c r="CZC620" s="230"/>
      <c r="CZD620" s="230"/>
      <c r="CZE620" s="230"/>
      <c r="CZF620" s="230"/>
      <c r="CZG620" s="230"/>
      <c r="CZH620" s="230"/>
      <c r="CZI620" s="230"/>
      <c r="CZJ620" s="230"/>
      <c r="CZK620" s="230"/>
      <c r="CZL620" s="230"/>
      <c r="CZM620" s="230"/>
      <c r="CZN620" s="230"/>
      <c r="CZO620" s="230"/>
      <c r="CZP620" s="230"/>
      <c r="CZQ620" s="230"/>
      <c r="CZR620" s="230"/>
      <c r="CZS620" s="230"/>
      <c r="CZT620" s="230"/>
      <c r="CZU620" s="230"/>
      <c r="CZV620" s="230"/>
      <c r="CZW620" s="230"/>
      <c r="CZX620" s="230"/>
      <c r="CZY620" s="230"/>
      <c r="CZZ620" s="230"/>
      <c r="DAA620" s="230"/>
      <c r="DAB620" s="230"/>
      <c r="DAC620" s="230"/>
      <c r="DAD620" s="230"/>
      <c r="DAE620" s="230"/>
      <c r="DAF620" s="230"/>
      <c r="DAG620" s="230"/>
      <c r="DAH620" s="230"/>
      <c r="DAI620" s="230"/>
      <c r="DAJ620" s="230"/>
      <c r="DAK620" s="230"/>
      <c r="DAL620" s="230"/>
      <c r="DAM620" s="230"/>
      <c r="DAN620" s="230"/>
      <c r="DAO620" s="230"/>
      <c r="DAP620" s="230"/>
      <c r="DAQ620" s="230"/>
      <c r="DAR620" s="230"/>
      <c r="DAS620" s="230"/>
      <c r="DAT620" s="230"/>
      <c r="DAU620" s="230"/>
      <c r="DAV620" s="230"/>
      <c r="DAW620" s="230"/>
      <c r="DAX620" s="230"/>
      <c r="DAY620" s="230"/>
      <c r="DAZ620" s="230"/>
      <c r="DBA620" s="230"/>
      <c r="DBB620" s="230"/>
      <c r="DBC620" s="230"/>
      <c r="DBD620" s="230"/>
      <c r="DBE620" s="230"/>
      <c r="DBF620" s="230"/>
      <c r="DBG620" s="230"/>
      <c r="DBH620" s="230"/>
      <c r="DBI620" s="230"/>
      <c r="DBJ620" s="230"/>
      <c r="DBK620" s="230"/>
      <c r="DBL620" s="230"/>
      <c r="DBM620" s="230"/>
      <c r="DBN620" s="230"/>
      <c r="DBO620" s="230"/>
      <c r="DBP620" s="230"/>
      <c r="DBQ620" s="230"/>
      <c r="DBR620" s="230"/>
      <c r="DBS620" s="230"/>
      <c r="DBT620" s="230"/>
      <c r="DBU620" s="230"/>
      <c r="DBV620" s="230"/>
      <c r="DBW620" s="230"/>
      <c r="DBX620" s="230"/>
      <c r="DBY620" s="230"/>
      <c r="DBZ620" s="230"/>
      <c r="DCA620" s="230"/>
      <c r="DCB620" s="230"/>
      <c r="DCC620" s="230"/>
      <c r="DCD620" s="230"/>
      <c r="DCE620" s="230"/>
      <c r="DCF620" s="230"/>
      <c r="DCG620" s="230"/>
      <c r="DCH620" s="230"/>
      <c r="DCI620" s="230"/>
      <c r="DCJ620" s="230"/>
      <c r="DCK620" s="230"/>
      <c r="DCL620" s="230"/>
      <c r="DCM620" s="230"/>
      <c r="DCN620" s="230"/>
      <c r="DCO620" s="230"/>
      <c r="DCP620" s="230"/>
      <c r="DCQ620" s="230"/>
      <c r="DCR620" s="230"/>
      <c r="DCS620" s="230"/>
      <c r="DCT620" s="230"/>
      <c r="DCU620" s="230"/>
      <c r="DCV620" s="230"/>
      <c r="DCW620" s="230"/>
      <c r="DCX620" s="230"/>
      <c r="DCY620" s="230"/>
      <c r="DCZ620" s="230"/>
      <c r="DDA620" s="230"/>
      <c r="DDB620" s="230"/>
      <c r="DDC620" s="230"/>
      <c r="DDD620" s="230"/>
      <c r="DDE620" s="230"/>
      <c r="DDF620" s="230"/>
      <c r="DDG620" s="230"/>
      <c r="DDH620" s="230"/>
      <c r="DDI620" s="230"/>
      <c r="DDJ620" s="230"/>
      <c r="DDK620" s="230"/>
      <c r="DDL620" s="230"/>
      <c r="DDM620" s="230"/>
      <c r="DDN620" s="230"/>
      <c r="DDO620" s="230"/>
      <c r="DDP620" s="230"/>
      <c r="DDQ620" s="230"/>
      <c r="DDR620" s="230"/>
      <c r="DDS620" s="230"/>
      <c r="DDT620" s="230"/>
      <c r="DDU620" s="230"/>
      <c r="DDV620" s="230"/>
      <c r="DDW620" s="230"/>
      <c r="DDX620" s="230"/>
      <c r="DDY620" s="230"/>
      <c r="DDZ620" s="230"/>
      <c r="DEA620" s="230"/>
      <c r="DEB620" s="230"/>
      <c r="DEC620" s="230"/>
      <c r="DED620" s="230"/>
      <c r="DEE620" s="230"/>
      <c r="DEF620" s="230"/>
      <c r="DEG620" s="230"/>
      <c r="DEH620" s="230"/>
      <c r="DEI620" s="230"/>
      <c r="DEJ620" s="230"/>
      <c r="DEK620" s="230"/>
      <c r="DEL620" s="230"/>
      <c r="DEM620" s="230"/>
      <c r="DEN620" s="230"/>
      <c r="DEO620" s="230"/>
      <c r="DEP620" s="230"/>
      <c r="DEQ620" s="230"/>
      <c r="DER620" s="230"/>
      <c r="DES620" s="230"/>
      <c r="DET620" s="230"/>
      <c r="DEU620" s="230"/>
      <c r="DEV620" s="230"/>
      <c r="DEW620" s="230"/>
      <c r="DEX620" s="230"/>
      <c r="DEY620" s="230"/>
      <c r="DEZ620" s="230"/>
      <c r="DFA620" s="230"/>
      <c r="DFB620" s="230"/>
      <c r="DFC620" s="230"/>
      <c r="DFD620" s="230"/>
      <c r="DFE620" s="230"/>
      <c r="DFF620" s="230"/>
      <c r="DFG620" s="230"/>
      <c r="DFH620" s="230"/>
      <c r="DFI620" s="230"/>
      <c r="DFJ620" s="230"/>
      <c r="DFK620" s="230"/>
      <c r="DFL620" s="230"/>
      <c r="DFM620" s="230"/>
      <c r="DFN620" s="230"/>
      <c r="DFO620" s="230"/>
      <c r="DFP620" s="230"/>
      <c r="DFQ620" s="230"/>
      <c r="DFR620" s="230"/>
      <c r="DFS620" s="230"/>
      <c r="DFT620" s="230"/>
      <c r="DFU620" s="230"/>
      <c r="DFV620" s="230"/>
      <c r="DFW620" s="230"/>
      <c r="DFX620" s="230"/>
      <c r="DFY620" s="230"/>
      <c r="DFZ620" s="230"/>
      <c r="DGA620" s="230"/>
      <c r="DGB620" s="230"/>
      <c r="DGC620" s="230"/>
      <c r="DGD620" s="230"/>
      <c r="DGE620" s="230"/>
      <c r="DGF620" s="230"/>
      <c r="DGG620" s="230"/>
      <c r="DGH620" s="230"/>
      <c r="DGI620" s="230"/>
      <c r="DGJ620" s="230"/>
      <c r="DGK620" s="230"/>
      <c r="DGL620" s="230"/>
      <c r="DGM620" s="230"/>
      <c r="DGN620" s="230"/>
      <c r="DGO620" s="230"/>
      <c r="DGP620" s="230"/>
      <c r="DGQ620" s="230"/>
      <c r="DGR620" s="230"/>
      <c r="DGS620" s="230"/>
      <c r="DGT620" s="230"/>
      <c r="DGU620" s="230"/>
      <c r="DGV620" s="230"/>
      <c r="DGW620" s="230"/>
      <c r="DGX620" s="230"/>
      <c r="DGY620" s="230"/>
      <c r="DGZ620" s="230"/>
      <c r="DHA620" s="230"/>
      <c r="DHB620" s="230"/>
      <c r="DHC620" s="230"/>
      <c r="DHD620" s="230"/>
      <c r="DHE620" s="230"/>
      <c r="DHF620" s="230"/>
      <c r="DHG620" s="230"/>
      <c r="DHH620" s="230"/>
      <c r="DHI620" s="230"/>
      <c r="DHJ620" s="230"/>
      <c r="DHK620" s="230"/>
      <c r="DHL620" s="230"/>
      <c r="DHM620" s="230"/>
      <c r="DHN620" s="230"/>
      <c r="DHO620" s="230"/>
      <c r="DHP620" s="230"/>
      <c r="DHQ620" s="230"/>
      <c r="DHR620" s="230"/>
      <c r="DHS620" s="230"/>
      <c r="DHT620" s="230"/>
      <c r="DHU620" s="230"/>
      <c r="DHV620" s="230"/>
      <c r="DHW620" s="230"/>
      <c r="DHX620" s="230"/>
      <c r="DHY620" s="230"/>
      <c r="DHZ620" s="230"/>
      <c r="DIA620" s="230"/>
      <c r="DIB620" s="230"/>
      <c r="DIC620" s="230"/>
      <c r="DID620" s="230"/>
      <c r="DIE620" s="230"/>
      <c r="DIF620" s="230"/>
      <c r="DIG620" s="230"/>
      <c r="DIH620" s="230"/>
      <c r="DII620" s="230"/>
      <c r="DIJ620" s="230"/>
      <c r="DIK620" s="230"/>
      <c r="DIL620" s="230"/>
      <c r="DIM620" s="230"/>
      <c r="DIN620" s="230"/>
      <c r="DIO620" s="230"/>
      <c r="DIP620" s="230"/>
      <c r="DIQ620" s="230"/>
      <c r="DIR620" s="230"/>
      <c r="DIS620" s="230"/>
      <c r="DIT620" s="230"/>
      <c r="DIU620" s="230"/>
      <c r="DIV620" s="230"/>
      <c r="DIW620" s="230"/>
      <c r="DIX620" s="230"/>
      <c r="DIY620" s="230"/>
      <c r="DIZ620" s="230"/>
      <c r="DJA620" s="230"/>
      <c r="DJB620" s="230"/>
      <c r="DJC620" s="230"/>
      <c r="DJD620" s="230"/>
      <c r="DJE620" s="230"/>
      <c r="DJF620" s="230"/>
      <c r="DJG620" s="230"/>
      <c r="DJH620" s="230"/>
      <c r="DJI620" s="230"/>
      <c r="DJJ620" s="230"/>
      <c r="DJK620" s="230"/>
      <c r="DJL620" s="230"/>
      <c r="DJM620" s="230"/>
      <c r="DJN620" s="230"/>
      <c r="DJO620" s="230"/>
      <c r="DJP620" s="230"/>
      <c r="DJQ620" s="230"/>
      <c r="DJR620" s="230"/>
      <c r="DJS620" s="230"/>
      <c r="DJT620" s="230"/>
      <c r="DJU620" s="230"/>
      <c r="DJV620" s="230"/>
      <c r="DJW620" s="230"/>
      <c r="DJX620" s="230"/>
      <c r="DJY620" s="230"/>
      <c r="DJZ620" s="230"/>
      <c r="DKA620" s="230"/>
      <c r="DKB620" s="230"/>
      <c r="DKC620" s="230"/>
      <c r="DKD620" s="230"/>
      <c r="DKE620" s="230"/>
      <c r="DKF620" s="230"/>
      <c r="DKG620" s="230"/>
      <c r="DKH620" s="230"/>
      <c r="DKI620" s="230"/>
      <c r="DKJ620" s="230"/>
      <c r="DKK620" s="230"/>
      <c r="DKL620" s="230"/>
      <c r="DKM620" s="230"/>
      <c r="DKN620" s="230"/>
      <c r="DKO620" s="230"/>
      <c r="DKP620" s="230"/>
      <c r="DKQ620" s="230"/>
      <c r="DKR620" s="230"/>
      <c r="DKS620" s="230"/>
      <c r="DKT620" s="230"/>
      <c r="DKU620" s="230"/>
      <c r="DKV620" s="230"/>
      <c r="DKW620" s="230"/>
      <c r="DKX620" s="230"/>
      <c r="DKY620" s="230"/>
      <c r="DKZ620" s="230"/>
      <c r="DLA620" s="230"/>
      <c r="DLB620" s="230"/>
      <c r="DLC620" s="230"/>
      <c r="DLD620" s="230"/>
      <c r="DLE620" s="230"/>
      <c r="DLF620" s="230"/>
      <c r="DLG620" s="230"/>
      <c r="DLH620" s="230"/>
      <c r="DLI620" s="230"/>
      <c r="DLJ620" s="230"/>
      <c r="DLK620" s="230"/>
      <c r="DLL620" s="230"/>
      <c r="DLM620" s="230"/>
      <c r="DLN620" s="230"/>
      <c r="DLO620" s="230"/>
      <c r="DLP620" s="230"/>
      <c r="DLQ620" s="230"/>
      <c r="DLR620" s="230"/>
      <c r="DLS620" s="230"/>
      <c r="DLT620" s="230"/>
      <c r="DLU620" s="230"/>
      <c r="DLV620" s="230"/>
      <c r="DLW620" s="230"/>
      <c r="DLX620" s="230"/>
      <c r="DLY620" s="230"/>
      <c r="DLZ620" s="230"/>
      <c r="DMA620" s="230"/>
      <c r="DMB620" s="230"/>
      <c r="DMC620" s="230"/>
      <c r="DMD620" s="230"/>
      <c r="DME620" s="230"/>
      <c r="DMF620" s="230"/>
      <c r="DMG620" s="230"/>
      <c r="DMH620" s="230"/>
      <c r="DMI620" s="230"/>
      <c r="DMJ620" s="230"/>
      <c r="DMK620" s="230"/>
      <c r="DML620" s="230"/>
      <c r="DMM620" s="230"/>
      <c r="DMN620" s="230"/>
      <c r="DMO620" s="230"/>
      <c r="DMP620" s="230"/>
      <c r="DMQ620" s="230"/>
      <c r="DMR620" s="230"/>
      <c r="DMS620" s="230"/>
      <c r="DMT620" s="230"/>
      <c r="DMU620" s="230"/>
      <c r="DMV620" s="230"/>
      <c r="DMW620" s="230"/>
      <c r="DMX620" s="230"/>
      <c r="DMY620" s="230"/>
      <c r="DMZ620" s="230"/>
      <c r="DNA620" s="230"/>
      <c r="DNB620" s="230"/>
      <c r="DNC620" s="230"/>
      <c r="DND620" s="230"/>
      <c r="DNE620" s="230"/>
      <c r="DNF620" s="230"/>
      <c r="DNG620" s="230"/>
      <c r="DNH620" s="230"/>
      <c r="DNI620" s="230"/>
      <c r="DNJ620" s="230"/>
      <c r="DNK620" s="230"/>
      <c r="DNL620" s="230"/>
      <c r="DNM620" s="230"/>
      <c r="DNN620" s="230"/>
      <c r="DNO620" s="230"/>
      <c r="DNP620" s="230"/>
      <c r="DNQ620" s="230"/>
      <c r="DNR620" s="230"/>
      <c r="DNS620" s="230"/>
      <c r="DNT620" s="230"/>
      <c r="DNU620" s="230"/>
      <c r="DNV620" s="230"/>
      <c r="DNW620" s="230"/>
      <c r="DNX620" s="230"/>
      <c r="DNY620" s="230"/>
      <c r="DNZ620" s="230"/>
      <c r="DOA620" s="230"/>
      <c r="DOB620" s="230"/>
      <c r="DOC620" s="230"/>
      <c r="DOD620" s="230"/>
      <c r="DOE620" s="230"/>
      <c r="DOF620" s="230"/>
      <c r="DOG620" s="230"/>
      <c r="DOH620" s="230"/>
      <c r="DOI620" s="230"/>
      <c r="DOJ620" s="230"/>
      <c r="DOK620" s="230"/>
      <c r="DOL620" s="230"/>
      <c r="DOM620" s="230"/>
      <c r="DON620" s="230"/>
      <c r="DOO620" s="230"/>
      <c r="DOP620" s="230"/>
      <c r="DOQ620" s="230"/>
      <c r="DOR620" s="230"/>
      <c r="DOS620" s="230"/>
      <c r="DOT620" s="230"/>
      <c r="DOU620" s="230"/>
      <c r="DOV620" s="230"/>
      <c r="DOW620" s="230"/>
      <c r="DOX620" s="230"/>
      <c r="DOY620" s="230"/>
      <c r="DOZ620" s="230"/>
      <c r="DPA620" s="230"/>
      <c r="DPB620" s="230"/>
      <c r="DPC620" s="230"/>
      <c r="DPD620" s="230"/>
      <c r="DPE620" s="230"/>
      <c r="DPF620" s="230"/>
      <c r="DPG620" s="230"/>
      <c r="DPH620" s="230"/>
      <c r="DPI620" s="230"/>
      <c r="DPJ620" s="230"/>
      <c r="DPK620" s="230"/>
      <c r="DPL620" s="230"/>
      <c r="DPM620" s="230"/>
      <c r="DPN620" s="230"/>
      <c r="DPO620" s="230"/>
      <c r="DPP620" s="230"/>
      <c r="DPQ620" s="230"/>
      <c r="DPR620" s="230"/>
      <c r="DPS620" s="230"/>
      <c r="DPT620" s="230"/>
      <c r="DPU620" s="230"/>
      <c r="DPV620" s="230"/>
      <c r="DPW620" s="230"/>
      <c r="DPX620" s="230"/>
      <c r="DPY620" s="230"/>
      <c r="DPZ620" s="230"/>
      <c r="DQA620" s="230"/>
      <c r="DQB620" s="230"/>
      <c r="DQC620" s="230"/>
      <c r="DQD620" s="230"/>
      <c r="DQE620" s="230"/>
      <c r="DQF620" s="230"/>
      <c r="DQG620" s="230"/>
      <c r="DQH620" s="230"/>
      <c r="DQI620" s="230"/>
      <c r="DQJ620" s="230"/>
      <c r="DQK620" s="230"/>
      <c r="DQL620" s="230"/>
      <c r="DQM620" s="230"/>
      <c r="DQN620" s="230"/>
      <c r="DQO620" s="230"/>
      <c r="DQP620" s="230"/>
      <c r="DQQ620" s="230"/>
      <c r="DQR620" s="230"/>
      <c r="DQS620" s="230"/>
      <c r="DQT620" s="230"/>
      <c r="DQU620" s="230"/>
      <c r="DQV620" s="230"/>
      <c r="DQW620" s="230"/>
      <c r="DQX620" s="230"/>
      <c r="DQY620" s="230"/>
      <c r="DQZ620" s="230"/>
      <c r="DRA620" s="230"/>
      <c r="DRB620" s="230"/>
      <c r="DRC620" s="230"/>
      <c r="DRD620" s="230"/>
      <c r="DRE620" s="230"/>
      <c r="DRF620" s="230"/>
      <c r="DRG620" s="230"/>
      <c r="DRH620" s="230"/>
      <c r="DRI620" s="230"/>
      <c r="DRJ620" s="230"/>
      <c r="DRK620" s="230"/>
      <c r="DRL620" s="230"/>
      <c r="DRM620" s="230"/>
      <c r="DRN620" s="230"/>
      <c r="DRO620" s="230"/>
      <c r="DRP620" s="230"/>
      <c r="DRQ620" s="230"/>
      <c r="DRR620" s="230"/>
      <c r="DRS620" s="230"/>
      <c r="DRT620" s="230"/>
      <c r="DRU620" s="230"/>
      <c r="DRV620" s="230"/>
      <c r="DRW620" s="230"/>
      <c r="DRX620" s="230"/>
      <c r="DRY620" s="230"/>
      <c r="DRZ620" s="230"/>
      <c r="DSA620" s="230"/>
      <c r="DSB620" s="230"/>
      <c r="DSC620" s="230"/>
      <c r="DSD620" s="230"/>
      <c r="DSE620" s="230"/>
      <c r="DSF620" s="230"/>
      <c r="DSG620" s="230"/>
      <c r="DSH620" s="230"/>
      <c r="DSI620" s="230"/>
      <c r="DSJ620" s="230"/>
      <c r="DSK620" s="230"/>
      <c r="DSL620" s="230"/>
      <c r="DSM620" s="230"/>
      <c r="DSN620" s="230"/>
      <c r="DSO620" s="230"/>
      <c r="DSP620" s="230"/>
      <c r="DSQ620" s="230"/>
      <c r="DSR620" s="230"/>
      <c r="DSS620" s="230"/>
      <c r="DST620" s="230"/>
      <c r="DSU620" s="230"/>
      <c r="DSV620" s="230"/>
      <c r="DSW620" s="230"/>
      <c r="DSX620" s="230"/>
      <c r="DSY620" s="230"/>
      <c r="DSZ620" s="230"/>
      <c r="DTA620" s="230"/>
      <c r="DTB620" s="230"/>
      <c r="DTC620" s="230"/>
      <c r="DTD620" s="230"/>
      <c r="DTE620" s="230"/>
      <c r="DTF620" s="230"/>
      <c r="DTG620" s="230"/>
      <c r="DTH620" s="230"/>
      <c r="DTI620" s="230"/>
      <c r="DTJ620" s="230"/>
      <c r="DTK620" s="230"/>
      <c r="DTL620" s="230"/>
      <c r="DTM620" s="230"/>
      <c r="DTN620" s="230"/>
      <c r="DTO620" s="230"/>
      <c r="DTP620" s="230"/>
      <c r="DTQ620" s="230"/>
      <c r="DTR620" s="230"/>
      <c r="DTS620" s="230"/>
      <c r="DTT620" s="230"/>
      <c r="DTU620" s="230"/>
      <c r="DTV620" s="230"/>
      <c r="DTW620" s="230"/>
      <c r="DTX620" s="230"/>
      <c r="DTY620" s="230"/>
      <c r="DTZ620" s="230"/>
      <c r="DUA620" s="230"/>
      <c r="DUB620" s="230"/>
      <c r="DUC620" s="230"/>
      <c r="DUD620" s="230"/>
      <c r="DUE620" s="230"/>
      <c r="DUF620" s="230"/>
      <c r="DUG620" s="230"/>
      <c r="DUH620" s="230"/>
      <c r="DUI620" s="230"/>
      <c r="DUJ620" s="230"/>
      <c r="DUK620" s="230"/>
      <c r="DUL620" s="230"/>
      <c r="DUM620" s="230"/>
      <c r="DUN620" s="230"/>
      <c r="DUO620" s="230"/>
      <c r="DUP620" s="230"/>
      <c r="DUQ620" s="230"/>
      <c r="DUR620" s="230"/>
      <c r="DUS620" s="230"/>
      <c r="DUT620" s="230"/>
      <c r="DUU620" s="230"/>
      <c r="DUV620" s="230"/>
      <c r="DUW620" s="230"/>
      <c r="DUX620" s="230"/>
      <c r="DUY620" s="230"/>
      <c r="DUZ620" s="230"/>
      <c r="DVA620" s="230"/>
      <c r="DVB620" s="230"/>
      <c r="DVC620" s="230"/>
      <c r="DVD620" s="230"/>
      <c r="DVE620" s="230"/>
      <c r="DVF620" s="230"/>
      <c r="DVG620" s="230"/>
      <c r="DVH620" s="230"/>
      <c r="DVI620" s="230"/>
      <c r="DVJ620" s="230"/>
      <c r="DVK620" s="230"/>
      <c r="DVL620" s="230"/>
      <c r="DVM620" s="230"/>
      <c r="DVN620" s="230"/>
      <c r="DVO620" s="230"/>
      <c r="DVP620" s="230"/>
      <c r="DVQ620" s="230"/>
      <c r="DVR620" s="230"/>
      <c r="DVS620" s="230"/>
      <c r="DVT620" s="230"/>
      <c r="DVU620" s="230"/>
      <c r="DVV620" s="230"/>
      <c r="DVW620" s="230"/>
      <c r="DVX620" s="230"/>
      <c r="DVY620" s="230"/>
      <c r="DVZ620" s="230"/>
      <c r="DWA620" s="230"/>
      <c r="DWB620" s="230"/>
      <c r="DWC620" s="230"/>
      <c r="DWD620" s="230"/>
      <c r="DWE620" s="230"/>
      <c r="DWF620" s="230"/>
      <c r="DWG620" s="230"/>
      <c r="DWH620" s="230"/>
      <c r="DWI620" s="230"/>
      <c r="DWJ620" s="230"/>
      <c r="DWK620" s="230"/>
      <c r="DWL620" s="230"/>
      <c r="DWM620" s="230"/>
      <c r="DWN620" s="230"/>
      <c r="DWO620" s="230"/>
      <c r="DWP620" s="230"/>
      <c r="DWQ620" s="230"/>
      <c r="DWR620" s="230"/>
      <c r="DWS620" s="230"/>
      <c r="DWT620" s="230"/>
      <c r="DWU620" s="230"/>
      <c r="DWV620" s="230"/>
      <c r="DWW620" s="230"/>
      <c r="DWX620" s="230"/>
      <c r="DWY620" s="230"/>
      <c r="DWZ620" s="230"/>
      <c r="DXA620" s="230"/>
      <c r="DXB620" s="230"/>
      <c r="DXC620" s="230"/>
      <c r="DXD620" s="230"/>
      <c r="DXE620" s="230"/>
      <c r="DXF620" s="230"/>
      <c r="DXG620" s="230"/>
      <c r="DXH620" s="230"/>
      <c r="DXI620" s="230"/>
      <c r="DXJ620" s="230"/>
      <c r="DXK620" s="230"/>
      <c r="DXL620" s="230"/>
      <c r="DXM620" s="230"/>
      <c r="DXN620" s="230"/>
      <c r="DXO620" s="230"/>
      <c r="DXP620" s="230"/>
      <c r="DXQ620" s="230"/>
      <c r="DXR620" s="230"/>
      <c r="DXS620" s="230"/>
      <c r="DXT620" s="230"/>
      <c r="DXU620" s="230"/>
      <c r="DXV620" s="230"/>
      <c r="DXW620" s="230"/>
      <c r="DXX620" s="230"/>
      <c r="DXY620" s="230"/>
      <c r="DXZ620" s="230"/>
      <c r="DYA620" s="230"/>
      <c r="DYB620" s="230"/>
      <c r="DYC620" s="230"/>
      <c r="DYD620" s="230"/>
      <c r="DYE620" s="230"/>
      <c r="DYF620" s="230"/>
      <c r="DYG620" s="230"/>
      <c r="DYH620" s="230"/>
      <c r="DYI620" s="230"/>
      <c r="DYJ620" s="230"/>
      <c r="DYK620" s="230"/>
      <c r="DYL620" s="230"/>
      <c r="DYM620" s="230"/>
      <c r="DYN620" s="230"/>
      <c r="DYO620" s="230"/>
      <c r="DYP620" s="230"/>
      <c r="DYQ620" s="230"/>
      <c r="DYR620" s="230"/>
      <c r="DYS620" s="230"/>
      <c r="DYT620" s="230"/>
      <c r="DYU620" s="230"/>
      <c r="DYV620" s="230"/>
      <c r="DYW620" s="230"/>
      <c r="DYX620" s="230"/>
      <c r="DYY620" s="230"/>
      <c r="DYZ620" s="230"/>
      <c r="DZA620" s="230"/>
      <c r="DZB620" s="230"/>
      <c r="DZC620" s="230"/>
      <c r="DZD620" s="230"/>
      <c r="DZE620" s="230"/>
      <c r="DZF620" s="230"/>
      <c r="DZG620" s="230"/>
      <c r="DZH620" s="230"/>
      <c r="DZI620" s="230"/>
      <c r="DZJ620" s="230"/>
      <c r="DZK620" s="230"/>
      <c r="DZL620" s="230"/>
      <c r="DZM620" s="230"/>
      <c r="DZN620" s="230"/>
      <c r="DZO620" s="230"/>
      <c r="DZP620" s="230"/>
      <c r="DZQ620" s="230"/>
      <c r="DZR620" s="230"/>
      <c r="DZS620" s="230"/>
      <c r="DZT620" s="230"/>
      <c r="DZU620" s="230"/>
      <c r="DZV620" s="230"/>
      <c r="DZW620" s="230"/>
      <c r="DZX620" s="230"/>
      <c r="DZY620" s="230"/>
      <c r="DZZ620" s="230"/>
      <c r="EAA620" s="230"/>
      <c r="EAB620" s="230"/>
      <c r="EAC620" s="230"/>
      <c r="EAD620" s="230"/>
      <c r="EAE620" s="230"/>
      <c r="EAF620" s="230"/>
      <c r="EAG620" s="230"/>
      <c r="EAH620" s="230"/>
      <c r="EAI620" s="230"/>
      <c r="EAJ620" s="230"/>
      <c r="EAK620" s="230"/>
      <c r="EAL620" s="230"/>
      <c r="EAM620" s="230"/>
      <c r="EAN620" s="230"/>
      <c r="EAO620" s="230"/>
      <c r="EAP620" s="230"/>
      <c r="EAQ620" s="230"/>
      <c r="EAR620" s="230"/>
      <c r="EAS620" s="230"/>
      <c r="EAT620" s="230"/>
      <c r="EAU620" s="230"/>
      <c r="EAV620" s="230"/>
      <c r="EAW620" s="230"/>
      <c r="EAX620" s="230"/>
      <c r="EAY620" s="230"/>
      <c r="EAZ620" s="230"/>
      <c r="EBA620" s="230"/>
      <c r="EBB620" s="230"/>
      <c r="EBC620" s="230"/>
      <c r="EBD620" s="230"/>
      <c r="EBE620" s="230"/>
      <c r="EBF620" s="230"/>
      <c r="EBG620" s="230"/>
      <c r="EBH620" s="230"/>
      <c r="EBI620" s="230"/>
      <c r="EBJ620" s="230"/>
      <c r="EBK620" s="230"/>
      <c r="EBL620" s="230"/>
      <c r="EBM620" s="230"/>
      <c r="EBN620" s="230"/>
      <c r="EBO620" s="230"/>
      <c r="EBP620" s="230"/>
      <c r="EBQ620" s="230"/>
      <c r="EBR620" s="230"/>
      <c r="EBS620" s="230"/>
      <c r="EBT620" s="230"/>
      <c r="EBU620" s="230"/>
      <c r="EBV620" s="230"/>
      <c r="EBW620" s="230"/>
      <c r="EBX620" s="230"/>
      <c r="EBY620" s="230"/>
      <c r="EBZ620" s="230"/>
      <c r="ECA620" s="230"/>
      <c r="ECB620" s="230"/>
      <c r="ECC620" s="230"/>
      <c r="ECD620" s="230"/>
      <c r="ECE620" s="230"/>
      <c r="ECF620" s="230"/>
      <c r="ECG620" s="230"/>
      <c r="ECH620" s="230"/>
      <c r="ECI620" s="230"/>
      <c r="ECJ620" s="230"/>
      <c r="ECK620" s="230"/>
      <c r="ECL620" s="230"/>
      <c r="ECM620" s="230"/>
      <c r="ECN620" s="230"/>
      <c r="ECO620" s="230"/>
      <c r="ECP620" s="230"/>
      <c r="ECQ620" s="230"/>
      <c r="ECR620" s="230"/>
      <c r="ECS620" s="230"/>
      <c r="ECT620" s="230"/>
      <c r="ECU620" s="230"/>
      <c r="ECV620" s="230"/>
      <c r="ECW620" s="230"/>
      <c r="ECX620" s="230"/>
      <c r="ECY620" s="230"/>
      <c r="ECZ620" s="230"/>
      <c r="EDA620" s="230"/>
      <c r="EDB620" s="230"/>
      <c r="EDC620" s="230"/>
      <c r="EDD620" s="230"/>
      <c r="EDE620" s="230"/>
      <c r="EDF620" s="230"/>
      <c r="EDG620" s="230"/>
      <c r="EDH620" s="230"/>
      <c r="EDI620" s="230"/>
      <c r="EDJ620" s="230"/>
      <c r="EDK620" s="230"/>
      <c r="EDL620" s="230"/>
      <c r="EDM620" s="230"/>
      <c r="EDN620" s="230"/>
      <c r="EDO620" s="230"/>
      <c r="EDP620" s="230"/>
      <c r="EDQ620" s="230"/>
      <c r="EDR620" s="230"/>
      <c r="EDS620" s="230"/>
      <c r="EDT620" s="230"/>
      <c r="EDU620" s="230"/>
      <c r="EDV620" s="230"/>
      <c r="EDW620" s="230"/>
      <c r="EDX620" s="230"/>
      <c r="EDY620" s="230"/>
      <c r="EDZ620" s="230"/>
      <c r="EEA620" s="230"/>
      <c r="EEB620" s="230"/>
      <c r="EEC620" s="230"/>
      <c r="EED620" s="230"/>
      <c r="EEE620" s="230"/>
      <c r="EEF620" s="230"/>
      <c r="EEG620" s="230"/>
      <c r="EEH620" s="230"/>
      <c r="EEI620" s="230"/>
      <c r="EEJ620" s="230"/>
      <c r="EEK620" s="230"/>
      <c r="EEL620" s="230"/>
      <c r="EEM620" s="230"/>
      <c r="EEN620" s="230"/>
      <c r="EEO620" s="230"/>
      <c r="EEP620" s="230"/>
      <c r="EEQ620" s="230"/>
      <c r="EER620" s="230"/>
      <c r="EES620" s="230"/>
      <c r="EET620" s="230"/>
      <c r="EEU620" s="230"/>
      <c r="EEV620" s="230"/>
      <c r="EEW620" s="230"/>
      <c r="EEX620" s="230"/>
      <c r="EEY620" s="230"/>
      <c r="EEZ620" s="230"/>
      <c r="EFA620" s="230"/>
      <c r="EFB620" s="230"/>
      <c r="EFC620" s="230"/>
      <c r="EFD620" s="230"/>
      <c r="EFE620" s="230"/>
      <c r="EFF620" s="230"/>
      <c r="EFG620" s="230"/>
      <c r="EFH620" s="230"/>
      <c r="EFI620" s="230"/>
      <c r="EFJ620" s="230"/>
      <c r="EFK620" s="230"/>
      <c r="EFL620" s="230"/>
      <c r="EFM620" s="230"/>
      <c r="EFN620" s="230"/>
      <c r="EFO620" s="230"/>
      <c r="EFP620" s="230"/>
      <c r="EFQ620" s="230"/>
      <c r="EFR620" s="230"/>
      <c r="EFS620" s="230"/>
      <c r="EFT620" s="230"/>
      <c r="EFU620" s="230"/>
      <c r="EFV620" s="230"/>
      <c r="EFW620" s="230"/>
      <c r="EFX620" s="230"/>
      <c r="EFY620" s="230"/>
      <c r="EFZ620" s="230"/>
      <c r="EGA620" s="230"/>
      <c r="EGB620" s="230"/>
      <c r="EGC620" s="230"/>
      <c r="EGD620" s="230"/>
      <c r="EGE620" s="230"/>
      <c r="EGF620" s="230"/>
      <c r="EGG620" s="230"/>
      <c r="EGH620" s="230"/>
      <c r="EGI620" s="230"/>
      <c r="EGJ620" s="230"/>
      <c r="EGK620" s="230"/>
      <c r="EGL620" s="230"/>
      <c r="EGM620" s="230"/>
      <c r="EGN620" s="230"/>
      <c r="EGO620" s="230"/>
      <c r="EGP620" s="230"/>
      <c r="EGQ620" s="230"/>
      <c r="EGR620" s="230"/>
      <c r="EGS620" s="230"/>
      <c r="EGT620" s="230"/>
      <c r="EGU620" s="230"/>
      <c r="EGV620" s="230"/>
      <c r="EGW620" s="230"/>
      <c r="EGX620" s="230"/>
      <c r="EGY620" s="230"/>
      <c r="EGZ620" s="230"/>
      <c r="EHA620" s="230"/>
      <c r="EHB620" s="230"/>
      <c r="EHC620" s="230"/>
      <c r="EHD620" s="230"/>
      <c r="EHE620" s="230"/>
      <c r="EHF620" s="230"/>
      <c r="EHG620" s="230"/>
      <c r="EHH620" s="230"/>
      <c r="EHI620" s="230"/>
      <c r="EHJ620" s="230"/>
      <c r="EHK620" s="230"/>
      <c r="EHL620" s="230"/>
      <c r="EHM620" s="230"/>
      <c r="EHN620" s="230"/>
      <c r="EHO620" s="230"/>
      <c r="EHP620" s="230"/>
      <c r="EHQ620" s="230"/>
      <c r="EHR620" s="230"/>
      <c r="EHS620" s="230"/>
      <c r="EHT620" s="230"/>
      <c r="EHU620" s="230"/>
      <c r="EHV620" s="230"/>
      <c r="EHW620" s="230"/>
      <c r="EHX620" s="230"/>
      <c r="EHY620" s="230"/>
      <c r="EHZ620" s="230"/>
      <c r="EIA620" s="230"/>
      <c r="EIB620" s="230"/>
      <c r="EIC620" s="230"/>
      <c r="EID620" s="230"/>
      <c r="EIE620" s="230"/>
      <c r="EIF620" s="230"/>
      <c r="EIG620" s="230"/>
      <c r="EIH620" s="230"/>
      <c r="EII620" s="230"/>
      <c r="EIJ620" s="230"/>
      <c r="EIK620" s="230"/>
      <c r="EIL620" s="230"/>
      <c r="EIM620" s="230"/>
      <c r="EIN620" s="230"/>
      <c r="EIO620" s="230"/>
      <c r="EIP620" s="230"/>
      <c r="EIQ620" s="230"/>
      <c r="EIR620" s="230"/>
      <c r="EIS620" s="230"/>
      <c r="EIT620" s="230"/>
      <c r="EIU620" s="230"/>
      <c r="EIV620" s="230"/>
      <c r="EIW620" s="230"/>
      <c r="EIX620" s="230"/>
      <c r="EIY620" s="230"/>
      <c r="EIZ620" s="230"/>
      <c r="EJA620" s="230"/>
      <c r="EJB620" s="230"/>
      <c r="EJC620" s="230"/>
      <c r="EJD620" s="230"/>
      <c r="EJE620" s="230"/>
      <c r="EJF620" s="230"/>
      <c r="EJG620" s="230"/>
      <c r="EJH620" s="230"/>
      <c r="EJI620" s="230"/>
      <c r="EJJ620" s="230"/>
      <c r="EJK620" s="230"/>
      <c r="EJL620" s="230"/>
      <c r="EJM620" s="230"/>
      <c r="EJN620" s="230"/>
      <c r="EJO620" s="230"/>
      <c r="EJP620" s="230"/>
      <c r="EJQ620" s="230"/>
      <c r="EJR620" s="230"/>
      <c r="EJS620" s="230"/>
      <c r="EJT620" s="230"/>
      <c r="EJU620" s="230"/>
      <c r="EJV620" s="230"/>
      <c r="EJW620" s="230"/>
      <c r="EJX620" s="230"/>
      <c r="EJY620" s="230"/>
      <c r="EJZ620" s="230"/>
      <c r="EKA620" s="230"/>
      <c r="EKB620" s="230"/>
      <c r="EKC620" s="230"/>
      <c r="EKD620" s="230"/>
      <c r="EKE620" s="230"/>
      <c r="EKF620" s="230"/>
      <c r="EKG620" s="230"/>
      <c r="EKH620" s="230"/>
      <c r="EKI620" s="230"/>
      <c r="EKJ620" s="230"/>
      <c r="EKK620" s="230"/>
      <c r="EKL620" s="230"/>
      <c r="EKM620" s="230"/>
      <c r="EKN620" s="230"/>
      <c r="EKO620" s="230"/>
      <c r="EKP620" s="230"/>
      <c r="EKQ620" s="230"/>
      <c r="EKR620" s="230"/>
      <c r="EKS620" s="230"/>
      <c r="EKT620" s="230"/>
      <c r="EKU620" s="230"/>
      <c r="EKV620" s="230"/>
      <c r="EKW620" s="230"/>
      <c r="EKX620" s="230"/>
      <c r="EKY620" s="230"/>
      <c r="EKZ620" s="230"/>
      <c r="ELA620" s="230"/>
      <c r="ELB620" s="230"/>
      <c r="ELC620" s="230"/>
      <c r="ELD620" s="230"/>
      <c r="ELE620" s="230"/>
      <c r="ELF620" s="230"/>
      <c r="ELG620" s="230"/>
      <c r="ELH620" s="230"/>
      <c r="ELI620" s="230"/>
      <c r="ELJ620" s="230"/>
      <c r="ELK620" s="230"/>
      <c r="ELL620" s="230"/>
      <c r="ELM620" s="230"/>
      <c r="ELN620" s="230"/>
      <c r="ELO620" s="230"/>
      <c r="ELP620" s="230"/>
      <c r="ELQ620" s="230"/>
      <c r="ELR620" s="230"/>
      <c r="ELS620" s="230"/>
      <c r="ELT620" s="230"/>
      <c r="ELU620" s="230"/>
      <c r="ELV620" s="230"/>
      <c r="ELW620" s="230"/>
      <c r="ELX620" s="230"/>
      <c r="ELY620" s="230"/>
      <c r="ELZ620" s="230"/>
      <c r="EMA620" s="230"/>
      <c r="EMB620" s="230"/>
      <c r="EMC620" s="230"/>
      <c r="EMD620" s="230"/>
      <c r="EME620" s="230"/>
      <c r="EMF620" s="230"/>
      <c r="EMG620" s="230"/>
      <c r="EMH620" s="230"/>
      <c r="EMI620" s="230"/>
      <c r="EMJ620" s="230"/>
      <c r="EMK620" s="230"/>
      <c r="EML620" s="230"/>
      <c r="EMM620" s="230"/>
      <c r="EMN620" s="230"/>
      <c r="EMO620" s="230"/>
      <c r="EMP620" s="230"/>
      <c r="EMQ620" s="230"/>
      <c r="EMR620" s="230"/>
      <c r="EMS620" s="230"/>
      <c r="EMT620" s="230"/>
      <c r="EMU620" s="230"/>
      <c r="EMV620" s="230"/>
      <c r="EMW620" s="230"/>
      <c r="EMX620" s="230"/>
      <c r="EMY620" s="230"/>
      <c r="EMZ620" s="230"/>
      <c r="ENA620" s="230"/>
      <c r="ENB620" s="230"/>
      <c r="ENC620" s="230"/>
      <c r="END620" s="230"/>
      <c r="ENE620" s="230"/>
      <c r="ENF620" s="230"/>
      <c r="ENG620" s="230"/>
      <c r="ENH620" s="230"/>
      <c r="ENI620" s="230"/>
      <c r="ENJ620" s="230"/>
      <c r="ENK620" s="230"/>
      <c r="ENL620" s="230"/>
      <c r="ENM620" s="230"/>
      <c r="ENN620" s="230"/>
      <c r="ENO620" s="230"/>
      <c r="ENP620" s="230"/>
      <c r="ENQ620" s="230"/>
      <c r="ENR620" s="230"/>
      <c r="ENS620" s="230"/>
      <c r="ENT620" s="230"/>
      <c r="ENU620" s="230"/>
      <c r="ENV620" s="230"/>
      <c r="ENW620" s="230"/>
      <c r="ENX620" s="230"/>
      <c r="ENY620" s="230"/>
      <c r="ENZ620" s="230"/>
      <c r="EOA620" s="230"/>
      <c r="EOB620" s="230"/>
      <c r="EOC620" s="230"/>
      <c r="EOD620" s="230"/>
      <c r="EOE620" s="230"/>
      <c r="EOF620" s="230"/>
      <c r="EOG620" s="230"/>
      <c r="EOH620" s="230"/>
      <c r="EOI620" s="230"/>
      <c r="EOJ620" s="230"/>
      <c r="EOK620" s="230"/>
      <c r="EOL620" s="230"/>
      <c r="EOM620" s="230"/>
      <c r="EON620" s="230"/>
      <c r="EOO620" s="230"/>
      <c r="EOP620" s="230"/>
      <c r="EOQ620" s="230"/>
      <c r="EOR620" s="230"/>
      <c r="EOS620" s="230"/>
      <c r="EOT620" s="230"/>
      <c r="EOU620" s="230"/>
      <c r="EOV620" s="230"/>
      <c r="EOW620" s="230"/>
      <c r="EOX620" s="230"/>
      <c r="EOY620" s="230"/>
      <c r="EOZ620" s="230"/>
      <c r="EPA620" s="230"/>
      <c r="EPB620" s="230"/>
      <c r="EPC620" s="230"/>
      <c r="EPD620" s="230"/>
      <c r="EPE620" s="230"/>
      <c r="EPF620" s="230"/>
      <c r="EPG620" s="230"/>
      <c r="EPH620" s="230"/>
      <c r="EPI620" s="230"/>
      <c r="EPJ620" s="230"/>
      <c r="EPK620" s="230"/>
      <c r="EPL620" s="230"/>
      <c r="EPM620" s="230"/>
      <c r="EPN620" s="230"/>
      <c r="EPO620" s="230"/>
      <c r="EPP620" s="230"/>
      <c r="EPQ620" s="230"/>
      <c r="EPR620" s="230"/>
      <c r="EPS620" s="230"/>
      <c r="EPT620" s="230"/>
      <c r="EPU620" s="230"/>
      <c r="EPV620" s="230"/>
      <c r="EPW620" s="230"/>
      <c r="EPX620" s="230"/>
      <c r="EPY620" s="230"/>
      <c r="EPZ620" s="230"/>
      <c r="EQA620" s="230"/>
      <c r="EQB620" s="230"/>
      <c r="EQC620" s="230"/>
      <c r="EQD620" s="230"/>
      <c r="EQE620" s="230"/>
      <c r="EQF620" s="230"/>
      <c r="EQG620" s="230"/>
      <c r="EQH620" s="230"/>
      <c r="EQI620" s="230"/>
      <c r="EQJ620" s="230"/>
      <c r="EQK620" s="230"/>
      <c r="EQL620" s="230"/>
      <c r="EQM620" s="230"/>
      <c r="EQN620" s="230"/>
      <c r="EQO620" s="230"/>
      <c r="EQP620" s="230"/>
      <c r="EQQ620" s="230"/>
      <c r="EQR620" s="230"/>
      <c r="EQS620" s="230"/>
      <c r="EQT620" s="230"/>
      <c r="EQU620" s="230"/>
      <c r="EQV620" s="230"/>
      <c r="EQW620" s="230"/>
      <c r="EQX620" s="230"/>
      <c r="EQY620" s="230"/>
      <c r="EQZ620" s="230"/>
      <c r="ERA620" s="230"/>
      <c r="ERB620" s="230"/>
      <c r="ERC620" s="230"/>
      <c r="ERD620" s="230"/>
      <c r="ERE620" s="230"/>
      <c r="ERF620" s="230"/>
      <c r="ERG620" s="230"/>
      <c r="ERH620" s="230"/>
      <c r="ERI620" s="230"/>
      <c r="ERJ620" s="230"/>
      <c r="ERK620" s="230"/>
      <c r="ERL620" s="230"/>
      <c r="ERM620" s="230"/>
      <c r="ERN620" s="230"/>
      <c r="ERO620" s="230"/>
      <c r="ERP620" s="230"/>
      <c r="ERQ620" s="230"/>
      <c r="ERR620" s="230"/>
      <c r="ERS620" s="230"/>
      <c r="ERT620" s="230"/>
      <c r="ERU620" s="230"/>
      <c r="ERV620" s="230"/>
      <c r="ERW620" s="230"/>
      <c r="ERX620" s="230"/>
      <c r="ERY620" s="230"/>
      <c r="ERZ620" s="230"/>
      <c r="ESA620" s="230"/>
      <c r="ESB620" s="230"/>
      <c r="ESC620" s="230"/>
      <c r="ESD620" s="230"/>
      <c r="ESE620" s="230"/>
      <c r="ESF620" s="230"/>
      <c r="ESG620" s="230"/>
      <c r="ESH620" s="230"/>
      <c r="ESI620" s="230"/>
      <c r="ESJ620" s="230"/>
      <c r="ESK620" s="230"/>
      <c r="ESL620" s="230"/>
      <c r="ESM620" s="230"/>
      <c r="ESN620" s="230"/>
      <c r="ESO620" s="230"/>
      <c r="ESP620" s="230"/>
      <c r="ESQ620" s="230"/>
      <c r="ESR620" s="230"/>
      <c r="ESS620" s="230"/>
      <c r="EST620" s="230"/>
      <c r="ESU620" s="230"/>
      <c r="ESV620" s="230"/>
      <c r="ESW620" s="230"/>
      <c r="ESX620" s="230"/>
      <c r="ESY620" s="230"/>
      <c r="ESZ620" s="230"/>
      <c r="ETA620" s="230"/>
      <c r="ETB620" s="230"/>
      <c r="ETC620" s="230"/>
      <c r="ETD620" s="230"/>
      <c r="ETE620" s="230"/>
      <c r="ETF620" s="230"/>
      <c r="ETG620" s="230"/>
      <c r="ETH620" s="230"/>
      <c r="ETI620" s="230"/>
      <c r="ETJ620" s="230"/>
      <c r="ETK620" s="230"/>
      <c r="ETL620" s="230"/>
      <c r="ETM620" s="230"/>
      <c r="ETN620" s="230"/>
      <c r="ETO620" s="230"/>
      <c r="ETP620" s="230"/>
      <c r="ETQ620" s="230"/>
      <c r="ETR620" s="230"/>
      <c r="ETS620" s="230"/>
      <c r="ETT620" s="230"/>
      <c r="ETU620" s="230"/>
      <c r="ETV620" s="230"/>
      <c r="ETW620" s="230"/>
      <c r="ETX620" s="230"/>
      <c r="ETY620" s="230"/>
      <c r="ETZ620" s="230"/>
      <c r="EUA620" s="230"/>
      <c r="EUB620" s="230"/>
      <c r="EUC620" s="230"/>
      <c r="EUD620" s="230"/>
      <c r="EUE620" s="230"/>
      <c r="EUF620" s="230"/>
      <c r="EUG620" s="230"/>
      <c r="EUH620" s="230"/>
      <c r="EUI620" s="230"/>
      <c r="EUJ620" s="230"/>
      <c r="EUK620" s="230"/>
      <c r="EUL620" s="230"/>
      <c r="EUM620" s="230"/>
      <c r="EUN620" s="230"/>
      <c r="EUO620" s="230"/>
      <c r="EUP620" s="230"/>
      <c r="EUQ620" s="230"/>
      <c r="EUR620" s="230"/>
      <c r="EUS620" s="230"/>
      <c r="EUT620" s="230"/>
      <c r="EUU620" s="230"/>
      <c r="EUV620" s="230"/>
      <c r="EUW620" s="230"/>
      <c r="EUX620" s="230"/>
      <c r="EUY620" s="230"/>
      <c r="EUZ620" s="230"/>
      <c r="EVA620" s="230"/>
      <c r="EVB620" s="230"/>
      <c r="EVC620" s="230"/>
      <c r="EVD620" s="230"/>
      <c r="EVE620" s="230"/>
      <c r="EVF620" s="230"/>
      <c r="EVG620" s="230"/>
      <c r="EVH620" s="230"/>
      <c r="EVI620" s="230"/>
      <c r="EVJ620" s="230"/>
      <c r="EVK620" s="230"/>
      <c r="EVL620" s="230"/>
      <c r="EVM620" s="230"/>
      <c r="EVN620" s="230"/>
      <c r="EVO620" s="230"/>
      <c r="EVP620" s="230"/>
      <c r="EVQ620" s="230"/>
      <c r="EVR620" s="230"/>
      <c r="EVS620" s="230"/>
      <c r="EVT620" s="230"/>
      <c r="EVU620" s="230"/>
      <c r="EVV620" s="230"/>
      <c r="EVW620" s="230"/>
      <c r="EVX620" s="230"/>
      <c r="EVY620" s="230"/>
      <c r="EVZ620" s="230"/>
      <c r="EWA620" s="230"/>
      <c r="EWB620" s="230"/>
      <c r="EWC620" s="230"/>
      <c r="EWD620" s="230"/>
      <c r="EWE620" s="230"/>
      <c r="EWF620" s="230"/>
      <c r="EWG620" s="230"/>
      <c r="EWH620" s="230"/>
      <c r="EWI620" s="230"/>
      <c r="EWJ620" s="230"/>
      <c r="EWK620" s="230"/>
      <c r="EWL620" s="230"/>
      <c r="EWM620" s="230"/>
      <c r="EWN620" s="230"/>
      <c r="EWO620" s="230"/>
      <c r="EWP620" s="230"/>
      <c r="EWQ620" s="230"/>
      <c r="EWR620" s="230"/>
      <c r="EWS620" s="230"/>
      <c r="EWT620" s="230"/>
      <c r="EWU620" s="230"/>
      <c r="EWV620" s="230"/>
      <c r="EWW620" s="230"/>
      <c r="EWX620" s="230"/>
      <c r="EWY620" s="230"/>
      <c r="EWZ620" s="230"/>
      <c r="EXA620" s="230"/>
      <c r="EXB620" s="230"/>
      <c r="EXC620" s="230"/>
      <c r="EXD620" s="230"/>
      <c r="EXE620" s="230"/>
      <c r="EXF620" s="230"/>
      <c r="EXG620" s="230"/>
      <c r="EXH620" s="230"/>
      <c r="EXI620" s="230"/>
      <c r="EXJ620" s="230"/>
      <c r="EXK620" s="230"/>
      <c r="EXL620" s="230"/>
      <c r="EXM620" s="230"/>
      <c r="EXN620" s="230"/>
      <c r="EXO620" s="230"/>
      <c r="EXP620" s="230"/>
      <c r="EXQ620" s="230"/>
      <c r="EXR620" s="230"/>
      <c r="EXS620" s="230"/>
      <c r="EXT620" s="230"/>
      <c r="EXU620" s="230"/>
      <c r="EXV620" s="230"/>
      <c r="EXW620" s="230"/>
      <c r="EXX620" s="230"/>
      <c r="EXY620" s="230"/>
      <c r="EXZ620" s="230"/>
      <c r="EYA620" s="230"/>
      <c r="EYB620" s="230"/>
      <c r="EYC620" s="230"/>
      <c r="EYD620" s="230"/>
      <c r="EYE620" s="230"/>
      <c r="EYF620" s="230"/>
      <c r="EYG620" s="230"/>
      <c r="EYH620" s="230"/>
      <c r="EYI620" s="230"/>
      <c r="EYJ620" s="230"/>
      <c r="EYK620" s="230"/>
      <c r="EYL620" s="230"/>
      <c r="EYM620" s="230"/>
      <c r="EYN620" s="230"/>
      <c r="EYO620" s="230"/>
      <c r="EYP620" s="230"/>
      <c r="EYQ620" s="230"/>
      <c r="EYR620" s="230"/>
      <c r="EYS620" s="230"/>
      <c r="EYT620" s="230"/>
      <c r="EYU620" s="230"/>
      <c r="EYV620" s="230"/>
      <c r="EYW620" s="230"/>
      <c r="EYX620" s="230"/>
      <c r="EYY620" s="230"/>
      <c r="EYZ620" s="230"/>
      <c r="EZA620" s="230"/>
      <c r="EZB620" s="230"/>
      <c r="EZC620" s="230"/>
      <c r="EZD620" s="230"/>
      <c r="EZE620" s="230"/>
      <c r="EZF620" s="230"/>
      <c r="EZG620" s="230"/>
      <c r="EZH620" s="230"/>
      <c r="EZI620" s="230"/>
      <c r="EZJ620" s="230"/>
      <c r="EZK620" s="230"/>
      <c r="EZL620" s="230"/>
      <c r="EZM620" s="230"/>
      <c r="EZN620" s="230"/>
      <c r="EZO620" s="230"/>
      <c r="EZP620" s="230"/>
      <c r="EZQ620" s="230"/>
      <c r="EZR620" s="230"/>
      <c r="EZS620" s="230"/>
      <c r="EZT620" s="230"/>
      <c r="EZU620" s="230"/>
      <c r="EZV620" s="230"/>
      <c r="EZW620" s="230"/>
      <c r="EZX620" s="230"/>
      <c r="EZY620" s="230"/>
      <c r="EZZ620" s="230"/>
      <c r="FAA620" s="230"/>
      <c r="FAB620" s="230"/>
      <c r="FAC620" s="230"/>
      <c r="FAD620" s="230"/>
      <c r="FAE620" s="230"/>
      <c r="FAF620" s="230"/>
      <c r="FAG620" s="230"/>
      <c r="FAH620" s="230"/>
      <c r="FAI620" s="230"/>
      <c r="FAJ620" s="230"/>
      <c r="FAK620" s="230"/>
      <c r="FAL620" s="230"/>
      <c r="FAM620" s="230"/>
      <c r="FAN620" s="230"/>
      <c r="FAO620" s="230"/>
      <c r="FAP620" s="230"/>
      <c r="FAQ620" s="230"/>
      <c r="FAR620" s="230"/>
      <c r="FAS620" s="230"/>
      <c r="FAT620" s="230"/>
      <c r="FAU620" s="230"/>
      <c r="FAV620" s="230"/>
      <c r="FAW620" s="230"/>
      <c r="FAX620" s="230"/>
      <c r="FAY620" s="230"/>
      <c r="FAZ620" s="230"/>
      <c r="FBA620" s="230"/>
      <c r="FBB620" s="230"/>
      <c r="FBC620" s="230"/>
      <c r="FBD620" s="230"/>
      <c r="FBE620" s="230"/>
      <c r="FBF620" s="230"/>
      <c r="FBG620" s="230"/>
      <c r="FBH620" s="230"/>
      <c r="FBI620" s="230"/>
      <c r="FBJ620" s="230"/>
      <c r="FBK620" s="230"/>
      <c r="FBL620" s="230"/>
      <c r="FBM620" s="230"/>
      <c r="FBN620" s="230"/>
      <c r="FBO620" s="230"/>
      <c r="FBP620" s="230"/>
      <c r="FBQ620" s="230"/>
      <c r="FBR620" s="230"/>
      <c r="FBS620" s="230"/>
      <c r="FBT620" s="230"/>
      <c r="FBU620" s="230"/>
      <c r="FBV620" s="230"/>
      <c r="FBW620" s="230"/>
      <c r="FBX620" s="230"/>
      <c r="FBY620" s="230"/>
      <c r="FBZ620" s="230"/>
      <c r="FCA620" s="230"/>
      <c r="FCB620" s="230"/>
      <c r="FCC620" s="230"/>
      <c r="FCD620" s="230"/>
      <c r="FCE620" s="230"/>
      <c r="FCF620" s="230"/>
      <c r="FCG620" s="230"/>
      <c r="FCH620" s="230"/>
      <c r="FCI620" s="230"/>
      <c r="FCJ620" s="230"/>
      <c r="FCK620" s="230"/>
      <c r="FCL620" s="230"/>
      <c r="FCM620" s="230"/>
      <c r="FCN620" s="230"/>
      <c r="FCO620" s="230"/>
      <c r="FCP620" s="230"/>
      <c r="FCQ620" s="230"/>
      <c r="FCR620" s="230"/>
      <c r="FCS620" s="230"/>
      <c r="FCT620" s="230"/>
      <c r="FCU620" s="230"/>
      <c r="FCV620" s="230"/>
      <c r="FCW620" s="230"/>
      <c r="FCX620" s="230"/>
      <c r="FCY620" s="230"/>
      <c r="FCZ620" s="230"/>
      <c r="FDA620" s="230"/>
      <c r="FDB620" s="230"/>
      <c r="FDC620" s="230"/>
      <c r="FDD620" s="230"/>
      <c r="FDE620" s="230"/>
      <c r="FDF620" s="230"/>
      <c r="FDG620" s="230"/>
      <c r="FDH620" s="230"/>
      <c r="FDI620" s="230"/>
      <c r="FDJ620" s="230"/>
      <c r="FDK620" s="230"/>
      <c r="FDL620" s="230"/>
      <c r="FDM620" s="230"/>
      <c r="FDN620" s="230"/>
      <c r="FDO620" s="230"/>
      <c r="FDP620" s="230"/>
      <c r="FDQ620" s="230"/>
      <c r="FDR620" s="230"/>
      <c r="FDS620" s="230"/>
      <c r="FDT620" s="230"/>
      <c r="FDU620" s="230"/>
      <c r="FDV620" s="230"/>
      <c r="FDW620" s="230"/>
      <c r="FDX620" s="230"/>
      <c r="FDY620" s="230"/>
      <c r="FDZ620" s="230"/>
      <c r="FEA620" s="230"/>
      <c r="FEB620" s="230"/>
      <c r="FEC620" s="230"/>
      <c r="FED620" s="230"/>
      <c r="FEE620" s="230"/>
      <c r="FEF620" s="230"/>
      <c r="FEG620" s="230"/>
      <c r="FEH620" s="230"/>
      <c r="FEI620" s="230"/>
      <c r="FEJ620" s="230"/>
      <c r="FEK620" s="230"/>
      <c r="FEL620" s="230"/>
      <c r="FEM620" s="230"/>
      <c r="FEN620" s="230"/>
      <c r="FEO620" s="230"/>
      <c r="FEP620" s="230"/>
      <c r="FEQ620" s="230"/>
      <c r="FER620" s="230"/>
      <c r="FES620" s="230"/>
      <c r="FET620" s="230"/>
      <c r="FEU620" s="230"/>
      <c r="FEV620" s="230"/>
      <c r="FEW620" s="230"/>
      <c r="FEX620" s="230"/>
      <c r="FEY620" s="230"/>
      <c r="FEZ620" s="230"/>
      <c r="FFA620" s="230"/>
      <c r="FFB620" s="230"/>
      <c r="FFC620" s="230"/>
      <c r="FFD620" s="230"/>
      <c r="FFE620" s="230"/>
      <c r="FFF620" s="230"/>
      <c r="FFG620" s="230"/>
      <c r="FFH620" s="230"/>
      <c r="FFI620" s="230"/>
      <c r="FFJ620" s="230"/>
      <c r="FFK620" s="230"/>
      <c r="FFL620" s="230"/>
      <c r="FFM620" s="230"/>
      <c r="FFN620" s="230"/>
      <c r="FFO620" s="230"/>
      <c r="FFP620" s="230"/>
      <c r="FFQ620" s="230"/>
      <c r="FFR620" s="230"/>
      <c r="FFS620" s="230"/>
      <c r="FFT620" s="230"/>
      <c r="FFU620" s="230"/>
      <c r="FFV620" s="230"/>
      <c r="FFW620" s="230"/>
      <c r="FFX620" s="230"/>
      <c r="FFY620" s="230"/>
      <c r="FFZ620" s="230"/>
      <c r="FGA620" s="230"/>
      <c r="FGB620" s="230"/>
      <c r="FGC620" s="230"/>
      <c r="FGD620" s="230"/>
      <c r="FGE620" s="230"/>
      <c r="FGF620" s="230"/>
      <c r="FGG620" s="230"/>
      <c r="FGH620" s="230"/>
      <c r="FGI620" s="230"/>
      <c r="FGJ620" s="230"/>
      <c r="FGK620" s="230"/>
      <c r="FGL620" s="230"/>
      <c r="FGM620" s="230"/>
      <c r="FGN620" s="230"/>
      <c r="FGO620" s="230"/>
      <c r="FGP620" s="230"/>
      <c r="FGQ620" s="230"/>
      <c r="FGR620" s="230"/>
      <c r="FGS620" s="230"/>
      <c r="FGT620" s="230"/>
      <c r="FGU620" s="230"/>
      <c r="FGV620" s="230"/>
      <c r="FGW620" s="230"/>
      <c r="FGX620" s="230"/>
      <c r="FGY620" s="230"/>
      <c r="FGZ620" s="230"/>
      <c r="FHA620" s="230"/>
      <c r="FHB620" s="230"/>
      <c r="FHC620" s="230"/>
      <c r="FHD620" s="230"/>
      <c r="FHE620" s="230"/>
      <c r="FHF620" s="230"/>
      <c r="FHG620" s="230"/>
      <c r="FHH620" s="230"/>
      <c r="FHI620" s="230"/>
      <c r="FHJ620" s="230"/>
      <c r="FHK620" s="230"/>
      <c r="FHL620" s="230"/>
      <c r="FHM620" s="230"/>
      <c r="FHN620" s="230"/>
      <c r="FHO620" s="230"/>
      <c r="FHP620" s="230"/>
      <c r="FHQ620" s="230"/>
      <c r="FHR620" s="230"/>
      <c r="FHS620" s="230"/>
      <c r="FHT620" s="230"/>
      <c r="FHU620" s="230"/>
      <c r="FHV620" s="230"/>
      <c r="FHW620" s="230"/>
      <c r="FHX620" s="230"/>
      <c r="FHY620" s="230"/>
      <c r="FHZ620" s="230"/>
      <c r="FIA620" s="230"/>
      <c r="FIB620" s="230"/>
      <c r="FIC620" s="230"/>
      <c r="FID620" s="230"/>
      <c r="FIE620" s="230"/>
      <c r="FIF620" s="230"/>
      <c r="FIG620" s="230"/>
      <c r="FIH620" s="230"/>
      <c r="FII620" s="230"/>
      <c r="FIJ620" s="230"/>
      <c r="FIK620" s="230"/>
      <c r="FIL620" s="230"/>
      <c r="FIM620" s="230"/>
      <c r="FIN620" s="230"/>
      <c r="FIO620" s="230"/>
      <c r="FIP620" s="230"/>
      <c r="FIQ620" s="230"/>
      <c r="FIR620" s="230"/>
      <c r="FIS620" s="230"/>
      <c r="FIT620" s="230"/>
      <c r="FIU620" s="230"/>
      <c r="FIV620" s="230"/>
      <c r="FIW620" s="230"/>
      <c r="FIX620" s="230"/>
      <c r="FIY620" s="230"/>
      <c r="FIZ620" s="230"/>
      <c r="FJA620" s="230"/>
      <c r="FJB620" s="230"/>
      <c r="FJC620" s="230"/>
      <c r="FJD620" s="230"/>
      <c r="FJE620" s="230"/>
      <c r="FJF620" s="230"/>
      <c r="FJG620" s="230"/>
      <c r="FJH620" s="230"/>
      <c r="FJI620" s="230"/>
      <c r="FJJ620" s="230"/>
      <c r="FJK620" s="230"/>
      <c r="FJL620" s="230"/>
      <c r="FJM620" s="230"/>
      <c r="FJN620" s="230"/>
      <c r="FJO620" s="230"/>
      <c r="FJP620" s="230"/>
      <c r="FJQ620" s="230"/>
      <c r="FJR620" s="230"/>
      <c r="FJS620" s="230"/>
      <c r="FJT620" s="230"/>
      <c r="FJU620" s="230"/>
      <c r="FJV620" s="230"/>
      <c r="FJW620" s="230"/>
      <c r="FJX620" s="230"/>
      <c r="FJY620" s="230"/>
      <c r="FJZ620" s="230"/>
      <c r="FKA620" s="230"/>
      <c r="FKB620" s="230"/>
      <c r="FKC620" s="230"/>
      <c r="FKD620" s="230"/>
      <c r="FKE620" s="230"/>
      <c r="FKF620" s="230"/>
      <c r="FKG620" s="230"/>
      <c r="FKH620" s="230"/>
      <c r="FKI620" s="230"/>
      <c r="FKJ620" s="230"/>
      <c r="FKK620" s="230"/>
      <c r="FKL620" s="230"/>
      <c r="FKM620" s="230"/>
      <c r="FKN620" s="230"/>
      <c r="FKO620" s="230"/>
      <c r="FKP620" s="230"/>
      <c r="FKQ620" s="230"/>
      <c r="FKR620" s="230"/>
      <c r="FKS620" s="230"/>
      <c r="FKT620" s="230"/>
      <c r="FKU620" s="230"/>
      <c r="FKV620" s="230"/>
      <c r="FKW620" s="230"/>
      <c r="FKX620" s="230"/>
      <c r="FKY620" s="230"/>
      <c r="FKZ620" s="230"/>
      <c r="FLA620" s="230"/>
      <c r="FLB620" s="230"/>
      <c r="FLC620" s="230"/>
      <c r="FLD620" s="230"/>
      <c r="FLE620" s="230"/>
      <c r="FLF620" s="230"/>
      <c r="FLG620" s="230"/>
      <c r="FLH620" s="230"/>
      <c r="FLI620" s="230"/>
      <c r="FLJ620" s="230"/>
      <c r="FLK620" s="230"/>
      <c r="FLL620" s="230"/>
      <c r="FLM620" s="230"/>
      <c r="FLN620" s="230"/>
      <c r="FLO620" s="230"/>
      <c r="FLP620" s="230"/>
      <c r="FLQ620" s="230"/>
      <c r="FLR620" s="230"/>
      <c r="FLS620" s="230"/>
      <c r="FLT620" s="230"/>
      <c r="FLU620" s="230"/>
      <c r="FLV620" s="230"/>
      <c r="FLW620" s="230"/>
      <c r="FLX620" s="230"/>
      <c r="FLY620" s="230"/>
      <c r="FLZ620" s="230"/>
      <c r="FMA620" s="230"/>
      <c r="FMB620" s="230"/>
      <c r="FMC620" s="230"/>
      <c r="FMD620" s="230"/>
      <c r="FME620" s="230"/>
      <c r="FMF620" s="230"/>
      <c r="FMG620" s="230"/>
      <c r="FMH620" s="230"/>
      <c r="FMI620" s="230"/>
      <c r="FMJ620" s="230"/>
      <c r="FMK620" s="230"/>
      <c r="FML620" s="230"/>
      <c r="FMM620" s="230"/>
      <c r="FMN620" s="230"/>
      <c r="FMO620" s="230"/>
      <c r="FMP620" s="230"/>
      <c r="FMQ620" s="230"/>
      <c r="FMR620" s="230"/>
      <c r="FMS620" s="230"/>
      <c r="FMT620" s="230"/>
      <c r="FMU620" s="230"/>
      <c r="FMV620" s="230"/>
      <c r="FMW620" s="230"/>
      <c r="FMX620" s="230"/>
      <c r="FMY620" s="230"/>
      <c r="FMZ620" s="230"/>
      <c r="FNA620" s="230"/>
      <c r="FNB620" s="230"/>
      <c r="FNC620" s="230"/>
      <c r="FND620" s="230"/>
      <c r="FNE620" s="230"/>
      <c r="FNF620" s="230"/>
      <c r="FNG620" s="230"/>
      <c r="FNH620" s="230"/>
      <c r="FNI620" s="230"/>
      <c r="FNJ620" s="230"/>
      <c r="FNK620" s="230"/>
      <c r="FNL620" s="230"/>
      <c r="FNM620" s="230"/>
      <c r="FNN620" s="230"/>
      <c r="FNO620" s="230"/>
      <c r="FNP620" s="230"/>
      <c r="FNQ620" s="230"/>
      <c r="FNR620" s="230"/>
      <c r="FNS620" s="230"/>
      <c r="FNT620" s="230"/>
      <c r="FNU620" s="230"/>
      <c r="FNV620" s="230"/>
      <c r="FNW620" s="230"/>
      <c r="FNX620" s="230"/>
      <c r="FNY620" s="230"/>
      <c r="FNZ620" s="230"/>
      <c r="FOA620" s="230"/>
      <c r="FOB620" s="230"/>
      <c r="FOC620" s="230"/>
      <c r="FOD620" s="230"/>
      <c r="FOE620" s="230"/>
      <c r="FOF620" s="230"/>
      <c r="FOG620" s="230"/>
      <c r="FOH620" s="230"/>
      <c r="FOI620" s="230"/>
      <c r="FOJ620" s="230"/>
      <c r="FOK620" s="230"/>
      <c r="FOL620" s="230"/>
      <c r="FOM620" s="230"/>
      <c r="FON620" s="230"/>
      <c r="FOO620" s="230"/>
      <c r="FOP620" s="230"/>
      <c r="FOQ620" s="230"/>
      <c r="FOR620" s="230"/>
      <c r="FOS620" s="230"/>
      <c r="FOT620" s="230"/>
      <c r="FOU620" s="230"/>
      <c r="FOV620" s="230"/>
      <c r="FOW620" s="230"/>
      <c r="FOX620" s="230"/>
      <c r="FOY620" s="230"/>
      <c r="FOZ620" s="230"/>
      <c r="FPA620" s="230"/>
      <c r="FPB620" s="230"/>
      <c r="FPC620" s="230"/>
      <c r="FPD620" s="230"/>
      <c r="FPE620" s="230"/>
      <c r="FPF620" s="230"/>
      <c r="FPG620" s="230"/>
      <c r="FPH620" s="230"/>
      <c r="FPI620" s="230"/>
      <c r="FPJ620" s="230"/>
      <c r="FPK620" s="230"/>
      <c r="FPL620" s="230"/>
      <c r="FPM620" s="230"/>
      <c r="FPN620" s="230"/>
      <c r="FPO620" s="230"/>
      <c r="FPP620" s="230"/>
      <c r="FPQ620" s="230"/>
      <c r="FPR620" s="230"/>
      <c r="FPS620" s="230"/>
      <c r="FPT620" s="230"/>
      <c r="FPU620" s="230"/>
      <c r="FPV620" s="230"/>
      <c r="FPW620" s="230"/>
      <c r="FPX620" s="230"/>
      <c r="FPY620" s="230"/>
      <c r="FPZ620" s="230"/>
      <c r="FQA620" s="230"/>
      <c r="FQB620" s="230"/>
      <c r="FQC620" s="230"/>
      <c r="FQD620" s="230"/>
      <c r="FQE620" s="230"/>
      <c r="FQF620" s="230"/>
      <c r="FQG620" s="230"/>
      <c r="FQH620" s="230"/>
      <c r="FQI620" s="230"/>
      <c r="FQJ620" s="230"/>
      <c r="FQK620" s="230"/>
      <c r="FQL620" s="230"/>
      <c r="FQM620" s="230"/>
      <c r="FQN620" s="230"/>
      <c r="FQO620" s="230"/>
      <c r="FQP620" s="230"/>
      <c r="FQQ620" s="230"/>
      <c r="FQR620" s="230"/>
      <c r="FQS620" s="230"/>
      <c r="FQT620" s="230"/>
      <c r="FQU620" s="230"/>
      <c r="FQV620" s="230"/>
      <c r="FQW620" s="230"/>
      <c r="FQX620" s="230"/>
      <c r="FQY620" s="230"/>
      <c r="FQZ620" s="230"/>
      <c r="FRA620" s="230"/>
      <c r="FRB620" s="230"/>
      <c r="FRC620" s="230"/>
      <c r="FRD620" s="230"/>
      <c r="FRE620" s="230"/>
      <c r="FRF620" s="230"/>
      <c r="FRG620" s="230"/>
      <c r="FRH620" s="230"/>
      <c r="FRI620" s="230"/>
      <c r="FRJ620" s="230"/>
      <c r="FRK620" s="230"/>
      <c r="FRL620" s="230"/>
      <c r="FRM620" s="230"/>
      <c r="FRN620" s="230"/>
      <c r="FRO620" s="230"/>
      <c r="FRP620" s="230"/>
      <c r="FRQ620" s="230"/>
      <c r="FRR620" s="230"/>
      <c r="FRS620" s="230"/>
      <c r="FRT620" s="230"/>
      <c r="FRU620" s="230"/>
      <c r="FRV620" s="230"/>
      <c r="FRW620" s="230"/>
      <c r="FRX620" s="230"/>
      <c r="FRY620" s="230"/>
      <c r="FRZ620" s="230"/>
      <c r="FSA620" s="230"/>
      <c r="FSB620" s="230"/>
      <c r="FSC620" s="230"/>
      <c r="FSD620" s="230"/>
      <c r="FSE620" s="230"/>
      <c r="FSF620" s="230"/>
      <c r="FSG620" s="230"/>
      <c r="FSH620" s="230"/>
      <c r="FSI620" s="230"/>
      <c r="FSJ620" s="230"/>
      <c r="FSK620" s="230"/>
      <c r="FSL620" s="230"/>
      <c r="FSM620" s="230"/>
      <c r="FSN620" s="230"/>
      <c r="FSO620" s="230"/>
      <c r="FSP620" s="230"/>
      <c r="FSQ620" s="230"/>
      <c r="FSR620" s="230"/>
      <c r="FSS620" s="230"/>
      <c r="FST620" s="230"/>
      <c r="FSU620" s="230"/>
      <c r="FSV620" s="230"/>
      <c r="FSW620" s="230"/>
      <c r="FSX620" s="230"/>
      <c r="FSY620" s="230"/>
      <c r="FSZ620" s="230"/>
      <c r="FTA620" s="230"/>
      <c r="FTB620" s="230"/>
      <c r="FTC620" s="230"/>
      <c r="FTD620" s="230"/>
      <c r="FTE620" s="230"/>
      <c r="FTF620" s="230"/>
      <c r="FTG620" s="230"/>
      <c r="FTH620" s="230"/>
      <c r="FTI620" s="230"/>
      <c r="FTJ620" s="230"/>
      <c r="FTK620" s="230"/>
      <c r="FTL620" s="230"/>
      <c r="FTM620" s="230"/>
      <c r="FTN620" s="230"/>
      <c r="FTO620" s="230"/>
      <c r="FTP620" s="230"/>
      <c r="FTQ620" s="230"/>
      <c r="FTR620" s="230"/>
      <c r="FTS620" s="230"/>
      <c r="FTT620" s="230"/>
      <c r="FTU620" s="230"/>
      <c r="FTV620" s="230"/>
      <c r="FTW620" s="230"/>
      <c r="FTX620" s="230"/>
      <c r="FTY620" s="230"/>
      <c r="FTZ620" s="230"/>
      <c r="FUA620" s="230"/>
      <c r="FUB620" s="230"/>
      <c r="FUC620" s="230"/>
      <c r="FUD620" s="230"/>
      <c r="FUE620" s="230"/>
      <c r="FUF620" s="230"/>
      <c r="FUG620" s="230"/>
      <c r="FUH620" s="230"/>
      <c r="FUI620" s="230"/>
      <c r="FUJ620" s="230"/>
      <c r="FUK620" s="230"/>
      <c r="FUL620" s="230"/>
      <c r="FUM620" s="230"/>
      <c r="FUN620" s="230"/>
      <c r="FUO620" s="230"/>
      <c r="FUP620" s="230"/>
      <c r="FUQ620" s="230"/>
      <c r="FUR620" s="230"/>
      <c r="FUS620" s="230"/>
      <c r="FUT620" s="230"/>
      <c r="FUU620" s="230"/>
      <c r="FUV620" s="230"/>
      <c r="FUW620" s="230"/>
      <c r="FUX620" s="230"/>
      <c r="FUY620" s="230"/>
      <c r="FUZ620" s="230"/>
      <c r="FVA620" s="230"/>
      <c r="FVB620" s="230"/>
      <c r="FVC620" s="230"/>
      <c r="FVD620" s="230"/>
      <c r="FVE620" s="230"/>
      <c r="FVF620" s="230"/>
      <c r="FVG620" s="230"/>
      <c r="FVH620" s="230"/>
      <c r="FVI620" s="230"/>
      <c r="FVJ620" s="230"/>
      <c r="FVK620" s="230"/>
      <c r="FVL620" s="230"/>
      <c r="FVM620" s="230"/>
      <c r="FVN620" s="230"/>
      <c r="FVO620" s="230"/>
      <c r="FVP620" s="230"/>
      <c r="FVQ620" s="230"/>
      <c r="FVR620" s="230"/>
      <c r="FVS620" s="230"/>
      <c r="FVT620" s="230"/>
      <c r="FVU620" s="230"/>
      <c r="FVV620" s="230"/>
      <c r="FVW620" s="230"/>
      <c r="FVX620" s="230"/>
      <c r="FVY620" s="230"/>
      <c r="FVZ620" s="230"/>
      <c r="FWA620" s="230"/>
      <c r="FWB620" s="230"/>
      <c r="FWC620" s="230"/>
      <c r="FWD620" s="230"/>
      <c r="FWE620" s="230"/>
      <c r="FWF620" s="230"/>
      <c r="FWG620" s="230"/>
      <c r="FWH620" s="230"/>
      <c r="FWI620" s="230"/>
      <c r="FWJ620" s="230"/>
      <c r="FWK620" s="230"/>
      <c r="FWL620" s="230"/>
      <c r="FWM620" s="230"/>
      <c r="FWN620" s="230"/>
      <c r="FWO620" s="230"/>
      <c r="FWP620" s="230"/>
      <c r="FWQ620" s="230"/>
      <c r="FWR620" s="230"/>
      <c r="FWS620" s="230"/>
      <c r="FWT620" s="230"/>
      <c r="FWU620" s="230"/>
      <c r="FWV620" s="230"/>
      <c r="FWW620" s="230"/>
      <c r="FWX620" s="230"/>
      <c r="FWY620" s="230"/>
      <c r="FWZ620" s="230"/>
      <c r="FXA620" s="230"/>
      <c r="FXB620" s="230"/>
      <c r="FXC620" s="230"/>
      <c r="FXD620" s="230"/>
      <c r="FXE620" s="230"/>
      <c r="FXF620" s="230"/>
      <c r="FXG620" s="230"/>
      <c r="FXH620" s="230"/>
      <c r="FXI620" s="230"/>
      <c r="FXJ620" s="230"/>
      <c r="FXK620" s="230"/>
      <c r="FXL620" s="230"/>
      <c r="FXM620" s="230"/>
      <c r="FXN620" s="230"/>
      <c r="FXO620" s="230"/>
      <c r="FXP620" s="230"/>
      <c r="FXQ620" s="230"/>
      <c r="FXR620" s="230"/>
      <c r="FXS620" s="230"/>
      <c r="FXT620" s="230"/>
      <c r="FXU620" s="230"/>
      <c r="FXV620" s="230"/>
      <c r="FXW620" s="230"/>
      <c r="FXX620" s="230"/>
      <c r="FXY620" s="230"/>
      <c r="FXZ620" s="230"/>
      <c r="FYA620" s="230"/>
      <c r="FYB620" s="230"/>
      <c r="FYC620" s="230"/>
      <c r="FYD620" s="230"/>
      <c r="FYE620" s="230"/>
      <c r="FYF620" s="230"/>
      <c r="FYG620" s="230"/>
      <c r="FYH620" s="230"/>
      <c r="FYI620" s="230"/>
      <c r="FYJ620" s="230"/>
      <c r="FYK620" s="230"/>
      <c r="FYL620" s="230"/>
      <c r="FYM620" s="230"/>
      <c r="FYN620" s="230"/>
      <c r="FYO620" s="230"/>
      <c r="FYP620" s="230"/>
      <c r="FYQ620" s="230"/>
      <c r="FYR620" s="230"/>
      <c r="FYS620" s="230"/>
      <c r="FYT620" s="230"/>
      <c r="FYU620" s="230"/>
      <c r="FYV620" s="230"/>
      <c r="FYW620" s="230"/>
      <c r="FYX620" s="230"/>
      <c r="FYY620" s="230"/>
      <c r="FYZ620" s="230"/>
      <c r="FZA620" s="230"/>
      <c r="FZB620" s="230"/>
      <c r="FZC620" s="230"/>
      <c r="FZD620" s="230"/>
      <c r="FZE620" s="230"/>
      <c r="FZF620" s="230"/>
      <c r="FZG620" s="230"/>
      <c r="FZH620" s="230"/>
      <c r="FZI620" s="230"/>
      <c r="FZJ620" s="230"/>
      <c r="FZK620" s="230"/>
      <c r="FZL620" s="230"/>
      <c r="FZM620" s="230"/>
      <c r="FZN620" s="230"/>
      <c r="FZO620" s="230"/>
      <c r="FZP620" s="230"/>
      <c r="FZQ620" s="230"/>
      <c r="FZR620" s="230"/>
      <c r="FZS620" s="230"/>
      <c r="FZT620" s="230"/>
      <c r="FZU620" s="230"/>
      <c r="FZV620" s="230"/>
      <c r="FZW620" s="230"/>
      <c r="FZX620" s="230"/>
      <c r="FZY620" s="230"/>
      <c r="FZZ620" s="230"/>
      <c r="GAA620" s="230"/>
      <c r="GAB620" s="230"/>
      <c r="GAC620" s="230"/>
      <c r="GAD620" s="230"/>
      <c r="GAE620" s="230"/>
      <c r="GAF620" s="230"/>
      <c r="GAG620" s="230"/>
      <c r="GAH620" s="230"/>
      <c r="GAI620" s="230"/>
      <c r="GAJ620" s="230"/>
      <c r="GAK620" s="230"/>
      <c r="GAL620" s="230"/>
      <c r="GAM620" s="230"/>
      <c r="GAN620" s="230"/>
      <c r="GAO620" s="230"/>
      <c r="GAP620" s="230"/>
      <c r="GAQ620" s="230"/>
      <c r="GAR620" s="230"/>
      <c r="GAS620" s="230"/>
      <c r="GAT620" s="230"/>
      <c r="GAU620" s="230"/>
      <c r="GAV620" s="230"/>
      <c r="GAW620" s="230"/>
      <c r="GAX620" s="230"/>
      <c r="GAY620" s="230"/>
      <c r="GAZ620" s="230"/>
      <c r="GBA620" s="230"/>
      <c r="GBB620" s="230"/>
      <c r="GBC620" s="230"/>
      <c r="GBD620" s="230"/>
      <c r="GBE620" s="230"/>
      <c r="GBF620" s="230"/>
      <c r="GBG620" s="230"/>
      <c r="GBH620" s="230"/>
      <c r="GBI620" s="230"/>
      <c r="GBJ620" s="230"/>
      <c r="GBK620" s="230"/>
      <c r="GBL620" s="230"/>
      <c r="GBM620" s="230"/>
      <c r="GBN620" s="230"/>
      <c r="GBO620" s="230"/>
      <c r="GBP620" s="230"/>
      <c r="GBQ620" s="230"/>
      <c r="GBR620" s="230"/>
      <c r="GBS620" s="230"/>
      <c r="GBT620" s="230"/>
      <c r="GBU620" s="230"/>
      <c r="GBV620" s="230"/>
      <c r="GBW620" s="230"/>
      <c r="GBX620" s="230"/>
      <c r="GBY620" s="230"/>
      <c r="GBZ620" s="230"/>
      <c r="GCA620" s="230"/>
      <c r="GCB620" s="230"/>
      <c r="GCC620" s="230"/>
      <c r="GCD620" s="230"/>
      <c r="GCE620" s="230"/>
      <c r="GCF620" s="230"/>
      <c r="GCG620" s="230"/>
      <c r="GCH620" s="230"/>
      <c r="GCI620" s="230"/>
      <c r="GCJ620" s="230"/>
      <c r="GCK620" s="230"/>
      <c r="GCL620" s="230"/>
      <c r="GCM620" s="230"/>
      <c r="GCN620" s="230"/>
      <c r="GCO620" s="230"/>
      <c r="GCP620" s="230"/>
      <c r="GCQ620" s="230"/>
      <c r="GCR620" s="230"/>
      <c r="GCS620" s="230"/>
      <c r="GCT620" s="230"/>
      <c r="GCU620" s="230"/>
      <c r="GCV620" s="230"/>
      <c r="GCW620" s="230"/>
      <c r="GCX620" s="230"/>
      <c r="GCY620" s="230"/>
      <c r="GCZ620" s="230"/>
      <c r="GDA620" s="230"/>
      <c r="GDB620" s="230"/>
      <c r="GDC620" s="230"/>
      <c r="GDD620" s="230"/>
      <c r="GDE620" s="230"/>
      <c r="GDF620" s="230"/>
      <c r="GDG620" s="230"/>
      <c r="GDH620" s="230"/>
      <c r="GDI620" s="230"/>
      <c r="GDJ620" s="230"/>
      <c r="GDK620" s="230"/>
      <c r="GDL620" s="230"/>
      <c r="GDM620" s="230"/>
      <c r="GDN620" s="230"/>
      <c r="GDO620" s="230"/>
      <c r="GDP620" s="230"/>
      <c r="GDQ620" s="230"/>
      <c r="GDR620" s="230"/>
      <c r="GDS620" s="230"/>
      <c r="GDT620" s="230"/>
      <c r="GDU620" s="230"/>
      <c r="GDV620" s="230"/>
      <c r="GDW620" s="230"/>
      <c r="GDX620" s="230"/>
      <c r="GDY620" s="230"/>
      <c r="GDZ620" s="230"/>
      <c r="GEA620" s="230"/>
      <c r="GEB620" s="230"/>
      <c r="GEC620" s="230"/>
      <c r="GED620" s="230"/>
      <c r="GEE620" s="230"/>
      <c r="GEF620" s="230"/>
      <c r="GEG620" s="230"/>
      <c r="GEH620" s="230"/>
      <c r="GEI620" s="230"/>
      <c r="GEJ620" s="230"/>
      <c r="GEK620" s="230"/>
      <c r="GEL620" s="230"/>
      <c r="GEM620" s="230"/>
      <c r="GEN620" s="230"/>
      <c r="GEO620" s="230"/>
      <c r="GEP620" s="230"/>
      <c r="GEQ620" s="230"/>
      <c r="GER620" s="230"/>
      <c r="GES620" s="230"/>
      <c r="GET620" s="230"/>
      <c r="GEU620" s="230"/>
      <c r="GEV620" s="230"/>
      <c r="GEW620" s="230"/>
      <c r="GEX620" s="230"/>
      <c r="GEY620" s="230"/>
      <c r="GEZ620" s="230"/>
      <c r="GFA620" s="230"/>
      <c r="GFB620" s="230"/>
      <c r="GFC620" s="230"/>
      <c r="GFD620" s="230"/>
      <c r="GFE620" s="230"/>
      <c r="GFF620" s="230"/>
      <c r="GFG620" s="230"/>
      <c r="GFH620" s="230"/>
      <c r="GFI620" s="230"/>
      <c r="GFJ620" s="230"/>
      <c r="GFK620" s="230"/>
      <c r="GFL620" s="230"/>
      <c r="GFM620" s="230"/>
      <c r="GFN620" s="230"/>
      <c r="GFO620" s="230"/>
      <c r="GFP620" s="230"/>
      <c r="GFQ620" s="230"/>
      <c r="GFR620" s="230"/>
      <c r="GFS620" s="230"/>
      <c r="GFT620" s="230"/>
      <c r="GFU620" s="230"/>
      <c r="GFV620" s="230"/>
      <c r="GFW620" s="230"/>
      <c r="GFX620" s="230"/>
      <c r="GFY620" s="230"/>
      <c r="GFZ620" s="230"/>
      <c r="GGA620" s="230"/>
      <c r="GGB620" s="230"/>
      <c r="GGC620" s="230"/>
      <c r="GGD620" s="230"/>
      <c r="GGE620" s="230"/>
      <c r="GGF620" s="230"/>
      <c r="GGG620" s="230"/>
      <c r="GGH620" s="230"/>
      <c r="GGI620" s="230"/>
      <c r="GGJ620" s="230"/>
      <c r="GGK620" s="230"/>
      <c r="GGL620" s="230"/>
      <c r="GGM620" s="230"/>
      <c r="GGN620" s="230"/>
      <c r="GGO620" s="230"/>
      <c r="GGP620" s="230"/>
      <c r="GGQ620" s="230"/>
      <c r="GGR620" s="230"/>
      <c r="GGS620" s="230"/>
      <c r="GGT620" s="230"/>
      <c r="GGU620" s="230"/>
      <c r="GGV620" s="230"/>
      <c r="GGW620" s="230"/>
      <c r="GGX620" s="230"/>
      <c r="GGY620" s="230"/>
      <c r="GGZ620" s="230"/>
      <c r="GHA620" s="230"/>
      <c r="GHB620" s="230"/>
      <c r="GHC620" s="230"/>
      <c r="GHD620" s="230"/>
      <c r="GHE620" s="230"/>
      <c r="GHF620" s="230"/>
      <c r="GHG620" s="230"/>
      <c r="GHH620" s="230"/>
      <c r="GHI620" s="230"/>
      <c r="GHJ620" s="230"/>
      <c r="GHK620" s="230"/>
      <c r="GHL620" s="230"/>
      <c r="GHM620" s="230"/>
      <c r="GHN620" s="230"/>
      <c r="GHO620" s="230"/>
      <c r="GHP620" s="230"/>
      <c r="GHQ620" s="230"/>
      <c r="GHR620" s="230"/>
      <c r="GHS620" s="230"/>
      <c r="GHT620" s="230"/>
      <c r="GHU620" s="230"/>
      <c r="GHV620" s="230"/>
      <c r="GHW620" s="230"/>
      <c r="GHX620" s="230"/>
      <c r="GHY620" s="230"/>
      <c r="GHZ620" s="230"/>
      <c r="GIA620" s="230"/>
      <c r="GIB620" s="230"/>
      <c r="GIC620" s="230"/>
      <c r="GID620" s="230"/>
      <c r="GIE620" s="230"/>
      <c r="GIF620" s="230"/>
      <c r="GIG620" s="230"/>
      <c r="GIH620" s="230"/>
      <c r="GII620" s="230"/>
      <c r="GIJ620" s="230"/>
      <c r="GIK620" s="230"/>
      <c r="GIL620" s="230"/>
      <c r="GIM620" s="230"/>
      <c r="GIN620" s="230"/>
      <c r="GIO620" s="230"/>
      <c r="GIP620" s="230"/>
      <c r="GIQ620" s="230"/>
      <c r="GIR620" s="230"/>
      <c r="GIS620" s="230"/>
      <c r="GIT620" s="230"/>
      <c r="GIU620" s="230"/>
      <c r="GIV620" s="230"/>
      <c r="GIW620" s="230"/>
      <c r="GIX620" s="230"/>
      <c r="GIY620" s="230"/>
      <c r="GIZ620" s="230"/>
      <c r="GJA620" s="230"/>
      <c r="GJB620" s="230"/>
      <c r="GJC620" s="230"/>
      <c r="GJD620" s="230"/>
      <c r="GJE620" s="230"/>
      <c r="GJF620" s="230"/>
      <c r="GJG620" s="230"/>
      <c r="GJH620" s="230"/>
      <c r="GJI620" s="230"/>
      <c r="GJJ620" s="230"/>
      <c r="GJK620" s="230"/>
      <c r="GJL620" s="230"/>
      <c r="GJM620" s="230"/>
      <c r="GJN620" s="230"/>
      <c r="GJO620" s="230"/>
      <c r="GJP620" s="230"/>
      <c r="GJQ620" s="230"/>
      <c r="GJR620" s="230"/>
      <c r="GJS620" s="230"/>
      <c r="GJT620" s="230"/>
      <c r="GJU620" s="230"/>
      <c r="GJV620" s="230"/>
      <c r="GJW620" s="230"/>
      <c r="GJX620" s="230"/>
      <c r="GJY620" s="230"/>
      <c r="GJZ620" s="230"/>
      <c r="GKA620" s="230"/>
      <c r="GKB620" s="230"/>
      <c r="GKC620" s="230"/>
      <c r="GKD620" s="230"/>
      <c r="GKE620" s="230"/>
      <c r="GKF620" s="230"/>
      <c r="GKG620" s="230"/>
      <c r="GKH620" s="230"/>
      <c r="GKI620" s="230"/>
      <c r="GKJ620" s="230"/>
      <c r="GKK620" s="230"/>
      <c r="GKL620" s="230"/>
      <c r="GKM620" s="230"/>
      <c r="GKN620" s="230"/>
      <c r="GKO620" s="230"/>
      <c r="GKP620" s="230"/>
      <c r="GKQ620" s="230"/>
      <c r="GKR620" s="230"/>
      <c r="GKS620" s="230"/>
      <c r="GKT620" s="230"/>
      <c r="GKU620" s="230"/>
      <c r="GKV620" s="230"/>
      <c r="GKW620" s="230"/>
      <c r="GKX620" s="230"/>
      <c r="GKY620" s="230"/>
      <c r="GKZ620" s="230"/>
      <c r="GLA620" s="230"/>
      <c r="GLB620" s="230"/>
      <c r="GLC620" s="230"/>
      <c r="GLD620" s="230"/>
      <c r="GLE620" s="230"/>
      <c r="GLF620" s="230"/>
      <c r="GLG620" s="230"/>
      <c r="GLH620" s="230"/>
      <c r="GLI620" s="230"/>
      <c r="GLJ620" s="230"/>
      <c r="GLK620" s="230"/>
      <c r="GLL620" s="230"/>
      <c r="GLM620" s="230"/>
      <c r="GLN620" s="230"/>
      <c r="GLO620" s="230"/>
      <c r="GLP620" s="230"/>
      <c r="GLQ620" s="230"/>
      <c r="GLR620" s="230"/>
      <c r="GLS620" s="230"/>
      <c r="GLT620" s="230"/>
      <c r="GLU620" s="230"/>
      <c r="GLV620" s="230"/>
      <c r="GLW620" s="230"/>
      <c r="GLX620" s="230"/>
      <c r="GLY620" s="230"/>
      <c r="GLZ620" s="230"/>
      <c r="GMA620" s="230"/>
      <c r="GMB620" s="230"/>
      <c r="GMC620" s="230"/>
      <c r="GMD620" s="230"/>
      <c r="GME620" s="230"/>
      <c r="GMF620" s="230"/>
      <c r="GMG620" s="230"/>
      <c r="GMH620" s="230"/>
      <c r="GMI620" s="230"/>
      <c r="GMJ620" s="230"/>
      <c r="GMK620" s="230"/>
      <c r="GML620" s="230"/>
      <c r="GMM620" s="230"/>
      <c r="GMN620" s="230"/>
      <c r="GMO620" s="230"/>
      <c r="GMP620" s="230"/>
      <c r="GMQ620" s="230"/>
      <c r="GMR620" s="230"/>
      <c r="GMS620" s="230"/>
      <c r="GMT620" s="230"/>
      <c r="GMU620" s="230"/>
      <c r="GMV620" s="230"/>
      <c r="GMW620" s="230"/>
      <c r="GMX620" s="230"/>
      <c r="GMY620" s="230"/>
      <c r="GMZ620" s="230"/>
      <c r="GNA620" s="230"/>
      <c r="GNB620" s="230"/>
      <c r="GNC620" s="230"/>
      <c r="GND620" s="230"/>
      <c r="GNE620" s="230"/>
      <c r="GNF620" s="230"/>
      <c r="GNG620" s="230"/>
      <c r="GNH620" s="230"/>
      <c r="GNI620" s="230"/>
      <c r="GNJ620" s="230"/>
      <c r="GNK620" s="230"/>
      <c r="GNL620" s="230"/>
      <c r="GNM620" s="230"/>
      <c r="GNN620" s="230"/>
      <c r="GNO620" s="230"/>
      <c r="GNP620" s="230"/>
      <c r="GNQ620" s="230"/>
      <c r="GNR620" s="230"/>
      <c r="GNS620" s="230"/>
      <c r="GNT620" s="230"/>
      <c r="GNU620" s="230"/>
      <c r="GNV620" s="230"/>
      <c r="GNW620" s="230"/>
      <c r="GNX620" s="230"/>
      <c r="GNY620" s="230"/>
      <c r="GNZ620" s="230"/>
      <c r="GOA620" s="230"/>
      <c r="GOB620" s="230"/>
      <c r="GOC620" s="230"/>
      <c r="GOD620" s="230"/>
      <c r="GOE620" s="230"/>
      <c r="GOF620" s="230"/>
      <c r="GOG620" s="230"/>
      <c r="GOH620" s="230"/>
      <c r="GOI620" s="230"/>
      <c r="GOJ620" s="230"/>
      <c r="GOK620" s="230"/>
      <c r="GOL620" s="230"/>
      <c r="GOM620" s="230"/>
      <c r="GON620" s="230"/>
      <c r="GOO620" s="230"/>
      <c r="GOP620" s="230"/>
      <c r="GOQ620" s="230"/>
      <c r="GOR620" s="230"/>
      <c r="GOS620" s="230"/>
      <c r="GOT620" s="230"/>
      <c r="GOU620" s="230"/>
      <c r="GOV620" s="230"/>
      <c r="GOW620" s="230"/>
      <c r="GOX620" s="230"/>
      <c r="GOY620" s="230"/>
      <c r="GOZ620" s="230"/>
      <c r="GPA620" s="230"/>
      <c r="GPB620" s="230"/>
      <c r="GPC620" s="230"/>
      <c r="GPD620" s="230"/>
      <c r="GPE620" s="230"/>
      <c r="GPF620" s="230"/>
      <c r="GPG620" s="230"/>
      <c r="GPH620" s="230"/>
      <c r="GPI620" s="230"/>
      <c r="GPJ620" s="230"/>
      <c r="GPK620" s="230"/>
      <c r="GPL620" s="230"/>
      <c r="GPM620" s="230"/>
      <c r="GPN620" s="230"/>
      <c r="GPO620" s="230"/>
      <c r="GPP620" s="230"/>
      <c r="GPQ620" s="230"/>
      <c r="GPR620" s="230"/>
      <c r="GPS620" s="230"/>
      <c r="GPT620" s="230"/>
      <c r="GPU620" s="230"/>
      <c r="GPV620" s="230"/>
      <c r="GPW620" s="230"/>
      <c r="GPX620" s="230"/>
      <c r="GPY620" s="230"/>
      <c r="GPZ620" s="230"/>
      <c r="GQA620" s="230"/>
      <c r="GQB620" s="230"/>
      <c r="GQC620" s="230"/>
      <c r="GQD620" s="230"/>
      <c r="GQE620" s="230"/>
      <c r="GQF620" s="230"/>
      <c r="GQG620" s="230"/>
      <c r="GQH620" s="230"/>
      <c r="GQI620" s="230"/>
      <c r="GQJ620" s="230"/>
      <c r="GQK620" s="230"/>
      <c r="GQL620" s="230"/>
      <c r="GQM620" s="230"/>
      <c r="GQN620" s="230"/>
      <c r="GQO620" s="230"/>
      <c r="GQP620" s="230"/>
      <c r="GQQ620" s="230"/>
      <c r="GQR620" s="230"/>
      <c r="GQS620" s="230"/>
      <c r="GQT620" s="230"/>
      <c r="GQU620" s="230"/>
      <c r="GQV620" s="230"/>
      <c r="GQW620" s="230"/>
      <c r="GQX620" s="230"/>
      <c r="GQY620" s="230"/>
      <c r="GQZ620" s="230"/>
      <c r="GRA620" s="230"/>
      <c r="GRB620" s="230"/>
      <c r="GRC620" s="230"/>
      <c r="GRD620" s="230"/>
      <c r="GRE620" s="230"/>
      <c r="GRF620" s="230"/>
      <c r="GRG620" s="230"/>
      <c r="GRH620" s="230"/>
      <c r="GRI620" s="230"/>
      <c r="GRJ620" s="230"/>
      <c r="GRK620" s="230"/>
      <c r="GRL620" s="230"/>
      <c r="GRM620" s="230"/>
      <c r="GRN620" s="230"/>
      <c r="GRO620" s="230"/>
      <c r="GRP620" s="230"/>
      <c r="GRQ620" s="230"/>
      <c r="GRR620" s="230"/>
      <c r="GRS620" s="230"/>
      <c r="GRT620" s="230"/>
      <c r="GRU620" s="230"/>
      <c r="GRV620" s="230"/>
      <c r="GRW620" s="230"/>
      <c r="GRX620" s="230"/>
      <c r="GRY620" s="230"/>
      <c r="GRZ620" s="230"/>
      <c r="GSA620" s="230"/>
      <c r="GSB620" s="230"/>
      <c r="GSC620" s="230"/>
      <c r="GSD620" s="230"/>
      <c r="GSE620" s="230"/>
      <c r="GSF620" s="230"/>
      <c r="GSG620" s="230"/>
      <c r="GSH620" s="230"/>
      <c r="GSI620" s="230"/>
      <c r="GSJ620" s="230"/>
      <c r="GSK620" s="230"/>
      <c r="GSL620" s="230"/>
      <c r="GSM620" s="230"/>
      <c r="GSN620" s="230"/>
      <c r="GSO620" s="230"/>
      <c r="GSP620" s="230"/>
      <c r="GSQ620" s="230"/>
      <c r="GSR620" s="230"/>
      <c r="GSS620" s="230"/>
      <c r="GST620" s="230"/>
      <c r="GSU620" s="230"/>
      <c r="GSV620" s="230"/>
      <c r="GSW620" s="230"/>
      <c r="GSX620" s="230"/>
      <c r="GSY620" s="230"/>
      <c r="GSZ620" s="230"/>
      <c r="GTA620" s="230"/>
      <c r="GTB620" s="230"/>
      <c r="GTC620" s="230"/>
      <c r="GTD620" s="230"/>
      <c r="GTE620" s="230"/>
      <c r="GTF620" s="230"/>
      <c r="GTG620" s="230"/>
      <c r="GTH620" s="230"/>
      <c r="GTI620" s="230"/>
      <c r="GTJ620" s="230"/>
      <c r="GTK620" s="230"/>
      <c r="GTL620" s="230"/>
      <c r="GTM620" s="230"/>
      <c r="GTN620" s="230"/>
      <c r="GTO620" s="230"/>
      <c r="GTP620" s="230"/>
      <c r="GTQ620" s="230"/>
      <c r="GTR620" s="230"/>
      <c r="GTS620" s="230"/>
      <c r="GTT620" s="230"/>
      <c r="GTU620" s="230"/>
      <c r="GTV620" s="230"/>
      <c r="GTW620" s="230"/>
      <c r="GTX620" s="230"/>
      <c r="GTY620" s="230"/>
      <c r="GTZ620" s="230"/>
      <c r="GUA620" s="230"/>
      <c r="GUB620" s="230"/>
      <c r="GUC620" s="230"/>
      <c r="GUD620" s="230"/>
      <c r="GUE620" s="230"/>
      <c r="GUF620" s="230"/>
      <c r="GUG620" s="230"/>
      <c r="GUH620" s="230"/>
      <c r="GUI620" s="230"/>
      <c r="GUJ620" s="230"/>
      <c r="GUK620" s="230"/>
      <c r="GUL620" s="230"/>
      <c r="GUM620" s="230"/>
      <c r="GUN620" s="230"/>
      <c r="GUO620" s="230"/>
      <c r="GUP620" s="230"/>
      <c r="GUQ620" s="230"/>
      <c r="GUR620" s="230"/>
      <c r="GUS620" s="230"/>
      <c r="GUT620" s="230"/>
      <c r="GUU620" s="230"/>
      <c r="GUV620" s="230"/>
      <c r="GUW620" s="230"/>
      <c r="GUX620" s="230"/>
      <c r="GUY620" s="230"/>
      <c r="GUZ620" s="230"/>
      <c r="GVA620" s="230"/>
      <c r="GVB620" s="230"/>
      <c r="GVC620" s="230"/>
      <c r="GVD620" s="230"/>
      <c r="GVE620" s="230"/>
      <c r="GVF620" s="230"/>
      <c r="GVG620" s="230"/>
      <c r="GVH620" s="230"/>
      <c r="GVI620" s="230"/>
      <c r="GVJ620" s="230"/>
      <c r="GVK620" s="230"/>
      <c r="GVL620" s="230"/>
      <c r="GVM620" s="230"/>
      <c r="GVN620" s="230"/>
      <c r="GVO620" s="230"/>
      <c r="GVP620" s="230"/>
      <c r="GVQ620" s="230"/>
      <c r="GVR620" s="230"/>
      <c r="GVS620" s="230"/>
      <c r="GVT620" s="230"/>
      <c r="GVU620" s="230"/>
      <c r="GVV620" s="230"/>
      <c r="GVW620" s="230"/>
      <c r="GVX620" s="230"/>
      <c r="GVY620" s="230"/>
      <c r="GVZ620" s="230"/>
      <c r="GWA620" s="230"/>
      <c r="GWB620" s="230"/>
      <c r="GWC620" s="230"/>
      <c r="GWD620" s="230"/>
      <c r="GWE620" s="230"/>
      <c r="GWF620" s="230"/>
      <c r="GWG620" s="230"/>
      <c r="GWH620" s="230"/>
      <c r="GWI620" s="230"/>
      <c r="GWJ620" s="230"/>
      <c r="GWK620" s="230"/>
      <c r="GWL620" s="230"/>
      <c r="GWM620" s="230"/>
      <c r="GWN620" s="230"/>
      <c r="GWO620" s="230"/>
      <c r="GWP620" s="230"/>
      <c r="GWQ620" s="230"/>
      <c r="GWR620" s="230"/>
      <c r="GWS620" s="230"/>
      <c r="GWT620" s="230"/>
      <c r="GWU620" s="230"/>
      <c r="GWV620" s="230"/>
      <c r="GWW620" s="230"/>
      <c r="GWX620" s="230"/>
      <c r="GWY620" s="230"/>
      <c r="GWZ620" s="230"/>
      <c r="GXA620" s="230"/>
      <c r="GXB620" s="230"/>
      <c r="GXC620" s="230"/>
      <c r="GXD620" s="230"/>
      <c r="GXE620" s="230"/>
      <c r="GXF620" s="230"/>
      <c r="GXG620" s="230"/>
      <c r="GXH620" s="230"/>
      <c r="GXI620" s="230"/>
      <c r="GXJ620" s="230"/>
      <c r="GXK620" s="230"/>
      <c r="GXL620" s="230"/>
      <c r="GXM620" s="230"/>
      <c r="GXN620" s="230"/>
      <c r="GXO620" s="230"/>
      <c r="GXP620" s="230"/>
      <c r="GXQ620" s="230"/>
      <c r="GXR620" s="230"/>
      <c r="GXS620" s="230"/>
      <c r="GXT620" s="230"/>
      <c r="GXU620" s="230"/>
      <c r="GXV620" s="230"/>
      <c r="GXW620" s="230"/>
      <c r="GXX620" s="230"/>
      <c r="GXY620" s="230"/>
      <c r="GXZ620" s="230"/>
      <c r="GYA620" s="230"/>
      <c r="GYB620" s="230"/>
      <c r="GYC620" s="230"/>
      <c r="GYD620" s="230"/>
      <c r="GYE620" s="230"/>
      <c r="GYF620" s="230"/>
      <c r="GYG620" s="230"/>
      <c r="GYH620" s="230"/>
      <c r="GYI620" s="230"/>
      <c r="GYJ620" s="230"/>
      <c r="GYK620" s="230"/>
      <c r="GYL620" s="230"/>
      <c r="GYM620" s="230"/>
      <c r="GYN620" s="230"/>
      <c r="GYO620" s="230"/>
      <c r="GYP620" s="230"/>
      <c r="GYQ620" s="230"/>
      <c r="GYR620" s="230"/>
      <c r="GYS620" s="230"/>
      <c r="GYT620" s="230"/>
      <c r="GYU620" s="230"/>
      <c r="GYV620" s="230"/>
      <c r="GYW620" s="230"/>
      <c r="GYX620" s="230"/>
      <c r="GYY620" s="230"/>
      <c r="GYZ620" s="230"/>
      <c r="GZA620" s="230"/>
      <c r="GZB620" s="230"/>
      <c r="GZC620" s="230"/>
      <c r="GZD620" s="230"/>
      <c r="GZE620" s="230"/>
      <c r="GZF620" s="230"/>
      <c r="GZG620" s="230"/>
      <c r="GZH620" s="230"/>
      <c r="GZI620" s="230"/>
      <c r="GZJ620" s="230"/>
      <c r="GZK620" s="230"/>
      <c r="GZL620" s="230"/>
      <c r="GZM620" s="230"/>
      <c r="GZN620" s="230"/>
      <c r="GZO620" s="230"/>
      <c r="GZP620" s="230"/>
      <c r="GZQ620" s="230"/>
      <c r="GZR620" s="230"/>
      <c r="GZS620" s="230"/>
      <c r="GZT620" s="230"/>
      <c r="GZU620" s="230"/>
      <c r="GZV620" s="230"/>
      <c r="GZW620" s="230"/>
      <c r="GZX620" s="230"/>
      <c r="GZY620" s="230"/>
      <c r="GZZ620" s="230"/>
      <c r="HAA620" s="230"/>
      <c r="HAB620" s="230"/>
      <c r="HAC620" s="230"/>
      <c r="HAD620" s="230"/>
      <c r="HAE620" s="230"/>
      <c r="HAF620" s="230"/>
      <c r="HAG620" s="230"/>
      <c r="HAH620" s="230"/>
      <c r="HAI620" s="230"/>
      <c r="HAJ620" s="230"/>
      <c r="HAK620" s="230"/>
      <c r="HAL620" s="230"/>
      <c r="HAM620" s="230"/>
      <c r="HAN620" s="230"/>
      <c r="HAO620" s="230"/>
      <c r="HAP620" s="230"/>
      <c r="HAQ620" s="230"/>
      <c r="HAR620" s="230"/>
      <c r="HAS620" s="230"/>
      <c r="HAT620" s="230"/>
      <c r="HAU620" s="230"/>
      <c r="HAV620" s="230"/>
      <c r="HAW620" s="230"/>
      <c r="HAX620" s="230"/>
      <c r="HAY620" s="230"/>
      <c r="HAZ620" s="230"/>
      <c r="HBA620" s="230"/>
      <c r="HBB620" s="230"/>
      <c r="HBC620" s="230"/>
      <c r="HBD620" s="230"/>
      <c r="HBE620" s="230"/>
      <c r="HBF620" s="230"/>
      <c r="HBG620" s="230"/>
      <c r="HBH620" s="230"/>
      <c r="HBI620" s="230"/>
      <c r="HBJ620" s="230"/>
      <c r="HBK620" s="230"/>
      <c r="HBL620" s="230"/>
      <c r="HBM620" s="230"/>
      <c r="HBN620" s="230"/>
      <c r="HBO620" s="230"/>
      <c r="HBP620" s="230"/>
      <c r="HBQ620" s="230"/>
      <c r="HBR620" s="230"/>
      <c r="HBS620" s="230"/>
      <c r="HBT620" s="230"/>
      <c r="HBU620" s="230"/>
      <c r="HBV620" s="230"/>
      <c r="HBW620" s="230"/>
      <c r="HBX620" s="230"/>
      <c r="HBY620" s="230"/>
      <c r="HBZ620" s="230"/>
      <c r="HCA620" s="230"/>
      <c r="HCB620" s="230"/>
      <c r="HCC620" s="230"/>
      <c r="HCD620" s="230"/>
      <c r="HCE620" s="230"/>
      <c r="HCF620" s="230"/>
      <c r="HCG620" s="230"/>
      <c r="HCH620" s="230"/>
      <c r="HCI620" s="230"/>
      <c r="HCJ620" s="230"/>
      <c r="HCK620" s="230"/>
      <c r="HCL620" s="230"/>
      <c r="HCM620" s="230"/>
      <c r="HCN620" s="230"/>
      <c r="HCO620" s="230"/>
      <c r="HCP620" s="230"/>
      <c r="HCQ620" s="230"/>
      <c r="HCR620" s="230"/>
      <c r="HCS620" s="230"/>
      <c r="HCT620" s="230"/>
      <c r="HCU620" s="230"/>
      <c r="HCV620" s="230"/>
      <c r="HCW620" s="230"/>
      <c r="HCX620" s="230"/>
      <c r="HCY620" s="230"/>
      <c r="HCZ620" s="230"/>
      <c r="HDA620" s="230"/>
      <c r="HDB620" s="230"/>
      <c r="HDC620" s="230"/>
      <c r="HDD620" s="230"/>
      <c r="HDE620" s="230"/>
      <c r="HDF620" s="230"/>
      <c r="HDG620" s="230"/>
      <c r="HDH620" s="230"/>
      <c r="HDI620" s="230"/>
      <c r="HDJ620" s="230"/>
      <c r="HDK620" s="230"/>
      <c r="HDL620" s="230"/>
      <c r="HDM620" s="230"/>
      <c r="HDN620" s="230"/>
      <c r="HDO620" s="230"/>
      <c r="HDP620" s="230"/>
      <c r="HDQ620" s="230"/>
      <c r="HDR620" s="230"/>
      <c r="HDS620" s="230"/>
      <c r="HDT620" s="230"/>
      <c r="HDU620" s="230"/>
      <c r="HDV620" s="230"/>
      <c r="HDW620" s="230"/>
      <c r="HDX620" s="230"/>
      <c r="HDY620" s="230"/>
      <c r="HDZ620" s="230"/>
      <c r="HEA620" s="230"/>
      <c r="HEB620" s="230"/>
      <c r="HEC620" s="230"/>
      <c r="HED620" s="230"/>
      <c r="HEE620" s="230"/>
      <c r="HEF620" s="230"/>
      <c r="HEG620" s="230"/>
      <c r="HEH620" s="230"/>
      <c r="HEI620" s="230"/>
      <c r="HEJ620" s="230"/>
      <c r="HEK620" s="230"/>
      <c r="HEL620" s="230"/>
      <c r="HEM620" s="230"/>
      <c r="HEN620" s="230"/>
      <c r="HEO620" s="230"/>
      <c r="HEP620" s="230"/>
      <c r="HEQ620" s="230"/>
      <c r="HER620" s="230"/>
      <c r="HES620" s="230"/>
      <c r="HET620" s="230"/>
      <c r="HEU620" s="230"/>
      <c r="HEV620" s="230"/>
      <c r="HEW620" s="230"/>
      <c r="HEX620" s="230"/>
      <c r="HEY620" s="230"/>
      <c r="HEZ620" s="230"/>
      <c r="HFA620" s="230"/>
      <c r="HFB620" s="230"/>
      <c r="HFC620" s="230"/>
      <c r="HFD620" s="230"/>
      <c r="HFE620" s="230"/>
      <c r="HFF620" s="230"/>
      <c r="HFG620" s="230"/>
      <c r="HFH620" s="230"/>
      <c r="HFI620" s="230"/>
      <c r="HFJ620" s="230"/>
      <c r="HFK620" s="230"/>
      <c r="HFL620" s="230"/>
      <c r="HFM620" s="230"/>
      <c r="HFN620" s="230"/>
      <c r="HFO620" s="230"/>
      <c r="HFP620" s="230"/>
      <c r="HFQ620" s="230"/>
      <c r="HFR620" s="230"/>
      <c r="HFS620" s="230"/>
      <c r="HFT620" s="230"/>
      <c r="HFU620" s="230"/>
      <c r="HFV620" s="230"/>
      <c r="HFW620" s="230"/>
      <c r="HFX620" s="230"/>
      <c r="HFY620" s="230"/>
      <c r="HFZ620" s="230"/>
      <c r="HGA620" s="230"/>
      <c r="HGB620" s="230"/>
      <c r="HGC620" s="230"/>
      <c r="HGD620" s="230"/>
      <c r="HGE620" s="230"/>
      <c r="HGF620" s="230"/>
      <c r="HGG620" s="230"/>
      <c r="HGH620" s="230"/>
      <c r="HGI620" s="230"/>
      <c r="HGJ620" s="230"/>
      <c r="HGK620" s="230"/>
      <c r="HGL620" s="230"/>
      <c r="HGM620" s="230"/>
      <c r="HGN620" s="230"/>
      <c r="HGO620" s="230"/>
      <c r="HGP620" s="230"/>
      <c r="HGQ620" s="230"/>
      <c r="HGR620" s="230"/>
      <c r="HGS620" s="230"/>
      <c r="HGT620" s="230"/>
      <c r="HGU620" s="230"/>
      <c r="HGV620" s="230"/>
      <c r="HGW620" s="230"/>
      <c r="HGX620" s="230"/>
      <c r="HGY620" s="230"/>
      <c r="HGZ620" s="230"/>
      <c r="HHA620" s="230"/>
      <c r="HHB620" s="230"/>
      <c r="HHC620" s="230"/>
      <c r="HHD620" s="230"/>
      <c r="HHE620" s="230"/>
      <c r="HHF620" s="230"/>
      <c r="HHG620" s="230"/>
      <c r="HHH620" s="230"/>
      <c r="HHI620" s="230"/>
      <c r="HHJ620" s="230"/>
      <c r="HHK620" s="230"/>
      <c r="HHL620" s="230"/>
      <c r="HHM620" s="230"/>
      <c r="HHN620" s="230"/>
      <c r="HHO620" s="230"/>
      <c r="HHP620" s="230"/>
      <c r="HHQ620" s="230"/>
      <c r="HHR620" s="230"/>
      <c r="HHS620" s="230"/>
      <c r="HHT620" s="230"/>
      <c r="HHU620" s="230"/>
      <c r="HHV620" s="230"/>
      <c r="HHW620" s="230"/>
      <c r="HHX620" s="230"/>
      <c r="HHY620" s="230"/>
      <c r="HHZ620" s="230"/>
      <c r="HIA620" s="230"/>
      <c r="HIB620" s="230"/>
      <c r="HIC620" s="230"/>
      <c r="HID620" s="230"/>
      <c r="HIE620" s="230"/>
      <c r="HIF620" s="230"/>
      <c r="HIG620" s="230"/>
      <c r="HIH620" s="230"/>
      <c r="HII620" s="230"/>
      <c r="HIJ620" s="230"/>
      <c r="HIK620" s="230"/>
      <c r="HIL620" s="230"/>
      <c r="HIM620" s="230"/>
      <c r="HIN620" s="230"/>
      <c r="HIO620" s="230"/>
      <c r="HIP620" s="230"/>
      <c r="HIQ620" s="230"/>
      <c r="HIR620" s="230"/>
      <c r="HIS620" s="230"/>
      <c r="HIT620" s="230"/>
      <c r="HIU620" s="230"/>
      <c r="HIV620" s="230"/>
      <c r="HIW620" s="230"/>
      <c r="HIX620" s="230"/>
      <c r="HIY620" s="230"/>
      <c r="HIZ620" s="230"/>
      <c r="HJA620" s="230"/>
      <c r="HJB620" s="230"/>
      <c r="HJC620" s="230"/>
      <c r="HJD620" s="230"/>
      <c r="HJE620" s="230"/>
      <c r="HJF620" s="230"/>
      <c r="HJG620" s="230"/>
      <c r="HJH620" s="230"/>
      <c r="HJI620" s="230"/>
      <c r="HJJ620" s="230"/>
      <c r="HJK620" s="230"/>
      <c r="HJL620" s="230"/>
      <c r="HJM620" s="230"/>
      <c r="HJN620" s="230"/>
      <c r="HJO620" s="230"/>
      <c r="HJP620" s="230"/>
      <c r="HJQ620" s="230"/>
      <c r="HJR620" s="230"/>
      <c r="HJS620" s="230"/>
      <c r="HJT620" s="230"/>
      <c r="HJU620" s="230"/>
      <c r="HJV620" s="230"/>
      <c r="HJW620" s="230"/>
      <c r="HJX620" s="230"/>
      <c r="HJY620" s="230"/>
      <c r="HJZ620" s="230"/>
      <c r="HKA620" s="230"/>
      <c r="HKB620" s="230"/>
      <c r="HKC620" s="230"/>
      <c r="HKD620" s="230"/>
      <c r="HKE620" s="230"/>
      <c r="HKF620" s="230"/>
      <c r="HKG620" s="230"/>
      <c r="HKH620" s="230"/>
      <c r="HKI620" s="230"/>
      <c r="HKJ620" s="230"/>
      <c r="HKK620" s="230"/>
      <c r="HKL620" s="230"/>
      <c r="HKM620" s="230"/>
      <c r="HKN620" s="230"/>
      <c r="HKO620" s="230"/>
      <c r="HKP620" s="230"/>
      <c r="HKQ620" s="230"/>
      <c r="HKR620" s="230"/>
      <c r="HKS620" s="230"/>
      <c r="HKT620" s="230"/>
      <c r="HKU620" s="230"/>
      <c r="HKV620" s="230"/>
      <c r="HKW620" s="230"/>
      <c r="HKX620" s="230"/>
      <c r="HKY620" s="230"/>
      <c r="HKZ620" s="230"/>
      <c r="HLA620" s="230"/>
      <c r="HLB620" s="230"/>
      <c r="HLC620" s="230"/>
      <c r="HLD620" s="230"/>
      <c r="HLE620" s="230"/>
      <c r="HLF620" s="230"/>
      <c r="HLG620" s="230"/>
      <c r="HLH620" s="230"/>
      <c r="HLI620" s="230"/>
      <c r="HLJ620" s="230"/>
      <c r="HLK620" s="230"/>
      <c r="HLL620" s="230"/>
      <c r="HLM620" s="230"/>
      <c r="HLN620" s="230"/>
      <c r="HLO620" s="230"/>
      <c r="HLP620" s="230"/>
      <c r="HLQ620" s="230"/>
      <c r="HLR620" s="230"/>
      <c r="HLS620" s="230"/>
      <c r="HLT620" s="230"/>
      <c r="HLU620" s="230"/>
      <c r="HLV620" s="230"/>
      <c r="HLW620" s="230"/>
      <c r="HLX620" s="230"/>
      <c r="HLY620" s="230"/>
      <c r="HLZ620" s="230"/>
      <c r="HMA620" s="230"/>
      <c r="HMB620" s="230"/>
      <c r="HMC620" s="230"/>
      <c r="HMD620" s="230"/>
      <c r="HME620" s="230"/>
      <c r="HMF620" s="230"/>
      <c r="HMG620" s="230"/>
      <c r="HMH620" s="230"/>
      <c r="HMI620" s="230"/>
      <c r="HMJ620" s="230"/>
      <c r="HMK620" s="230"/>
      <c r="HML620" s="230"/>
      <c r="HMM620" s="230"/>
      <c r="HMN620" s="230"/>
      <c r="HMO620" s="230"/>
      <c r="HMP620" s="230"/>
      <c r="HMQ620" s="230"/>
      <c r="HMR620" s="230"/>
      <c r="HMS620" s="230"/>
      <c r="HMT620" s="230"/>
      <c r="HMU620" s="230"/>
      <c r="HMV620" s="230"/>
      <c r="HMW620" s="230"/>
      <c r="HMX620" s="230"/>
      <c r="HMY620" s="230"/>
      <c r="HMZ620" s="230"/>
      <c r="HNA620" s="230"/>
      <c r="HNB620" s="230"/>
      <c r="HNC620" s="230"/>
      <c r="HND620" s="230"/>
      <c r="HNE620" s="230"/>
      <c r="HNF620" s="230"/>
      <c r="HNG620" s="230"/>
      <c r="HNH620" s="230"/>
      <c r="HNI620" s="230"/>
      <c r="HNJ620" s="230"/>
      <c r="HNK620" s="230"/>
      <c r="HNL620" s="230"/>
      <c r="HNM620" s="230"/>
      <c r="HNN620" s="230"/>
      <c r="HNO620" s="230"/>
      <c r="HNP620" s="230"/>
      <c r="HNQ620" s="230"/>
      <c r="HNR620" s="230"/>
      <c r="HNS620" s="230"/>
      <c r="HNT620" s="230"/>
      <c r="HNU620" s="230"/>
      <c r="HNV620" s="230"/>
      <c r="HNW620" s="230"/>
      <c r="HNX620" s="230"/>
      <c r="HNY620" s="230"/>
      <c r="HNZ620" s="230"/>
      <c r="HOA620" s="230"/>
      <c r="HOB620" s="230"/>
      <c r="HOC620" s="230"/>
      <c r="HOD620" s="230"/>
      <c r="HOE620" s="230"/>
      <c r="HOF620" s="230"/>
      <c r="HOG620" s="230"/>
      <c r="HOH620" s="230"/>
      <c r="HOI620" s="230"/>
      <c r="HOJ620" s="230"/>
      <c r="HOK620" s="230"/>
      <c r="HOL620" s="230"/>
      <c r="HOM620" s="230"/>
      <c r="HON620" s="230"/>
      <c r="HOO620" s="230"/>
      <c r="HOP620" s="230"/>
      <c r="HOQ620" s="230"/>
      <c r="HOR620" s="230"/>
      <c r="HOS620" s="230"/>
      <c r="HOT620" s="230"/>
      <c r="HOU620" s="230"/>
      <c r="HOV620" s="230"/>
      <c r="HOW620" s="230"/>
      <c r="HOX620" s="230"/>
      <c r="HOY620" s="230"/>
      <c r="HOZ620" s="230"/>
      <c r="HPA620" s="230"/>
      <c r="HPB620" s="230"/>
      <c r="HPC620" s="230"/>
      <c r="HPD620" s="230"/>
      <c r="HPE620" s="230"/>
      <c r="HPF620" s="230"/>
      <c r="HPG620" s="230"/>
      <c r="HPH620" s="230"/>
      <c r="HPI620" s="230"/>
      <c r="HPJ620" s="230"/>
      <c r="HPK620" s="230"/>
      <c r="HPL620" s="230"/>
      <c r="HPM620" s="230"/>
      <c r="HPN620" s="230"/>
      <c r="HPO620" s="230"/>
      <c r="HPP620" s="230"/>
      <c r="HPQ620" s="230"/>
      <c r="HPR620" s="230"/>
      <c r="HPS620" s="230"/>
      <c r="HPT620" s="230"/>
      <c r="HPU620" s="230"/>
      <c r="HPV620" s="230"/>
      <c r="HPW620" s="230"/>
      <c r="HPX620" s="230"/>
      <c r="HPY620" s="230"/>
      <c r="HPZ620" s="230"/>
      <c r="HQA620" s="230"/>
      <c r="HQB620" s="230"/>
      <c r="HQC620" s="230"/>
      <c r="HQD620" s="230"/>
      <c r="HQE620" s="230"/>
      <c r="HQF620" s="230"/>
      <c r="HQG620" s="230"/>
      <c r="HQH620" s="230"/>
      <c r="HQI620" s="230"/>
      <c r="HQJ620" s="230"/>
      <c r="HQK620" s="230"/>
      <c r="HQL620" s="230"/>
      <c r="HQM620" s="230"/>
      <c r="HQN620" s="230"/>
      <c r="HQO620" s="230"/>
      <c r="HQP620" s="230"/>
      <c r="HQQ620" s="230"/>
      <c r="HQR620" s="230"/>
      <c r="HQS620" s="230"/>
      <c r="HQT620" s="230"/>
      <c r="HQU620" s="230"/>
      <c r="HQV620" s="230"/>
      <c r="HQW620" s="230"/>
      <c r="HQX620" s="230"/>
      <c r="HQY620" s="230"/>
      <c r="HQZ620" s="230"/>
      <c r="HRA620" s="230"/>
      <c r="HRB620" s="230"/>
      <c r="HRC620" s="230"/>
      <c r="HRD620" s="230"/>
      <c r="HRE620" s="230"/>
      <c r="HRF620" s="230"/>
      <c r="HRG620" s="230"/>
      <c r="HRH620" s="230"/>
      <c r="HRI620" s="230"/>
      <c r="HRJ620" s="230"/>
      <c r="HRK620" s="230"/>
      <c r="HRL620" s="230"/>
      <c r="HRM620" s="230"/>
      <c r="HRN620" s="230"/>
      <c r="HRO620" s="230"/>
      <c r="HRP620" s="230"/>
      <c r="HRQ620" s="230"/>
      <c r="HRR620" s="230"/>
      <c r="HRS620" s="230"/>
      <c r="HRT620" s="230"/>
      <c r="HRU620" s="230"/>
      <c r="HRV620" s="230"/>
      <c r="HRW620" s="230"/>
      <c r="HRX620" s="230"/>
      <c r="HRY620" s="230"/>
      <c r="HRZ620" s="230"/>
      <c r="HSA620" s="230"/>
      <c r="HSB620" s="230"/>
      <c r="HSC620" s="230"/>
      <c r="HSD620" s="230"/>
      <c r="HSE620" s="230"/>
      <c r="HSF620" s="230"/>
      <c r="HSG620" s="230"/>
      <c r="HSH620" s="230"/>
      <c r="HSI620" s="230"/>
      <c r="HSJ620" s="230"/>
      <c r="HSK620" s="230"/>
      <c r="HSL620" s="230"/>
      <c r="HSM620" s="230"/>
      <c r="HSN620" s="230"/>
      <c r="HSO620" s="230"/>
      <c r="HSP620" s="230"/>
      <c r="HSQ620" s="230"/>
      <c r="HSR620" s="230"/>
      <c r="HSS620" s="230"/>
      <c r="HST620" s="230"/>
      <c r="HSU620" s="230"/>
      <c r="HSV620" s="230"/>
      <c r="HSW620" s="230"/>
      <c r="HSX620" s="230"/>
      <c r="HSY620" s="230"/>
      <c r="HSZ620" s="230"/>
      <c r="HTA620" s="230"/>
      <c r="HTB620" s="230"/>
      <c r="HTC620" s="230"/>
      <c r="HTD620" s="230"/>
      <c r="HTE620" s="230"/>
      <c r="HTF620" s="230"/>
      <c r="HTG620" s="230"/>
      <c r="HTH620" s="230"/>
      <c r="HTI620" s="230"/>
      <c r="HTJ620" s="230"/>
      <c r="HTK620" s="230"/>
      <c r="HTL620" s="230"/>
      <c r="HTM620" s="230"/>
      <c r="HTN620" s="230"/>
      <c r="HTO620" s="230"/>
      <c r="HTP620" s="230"/>
      <c r="HTQ620" s="230"/>
      <c r="HTR620" s="230"/>
      <c r="HTS620" s="230"/>
      <c r="HTT620" s="230"/>
      <c r="HTU620" s="230"/>
      <c r="HTV620" s="230"/>
      <c r="HTW620" s="230"/>
      <c r="HTX620" s="230"/>
      <c r="HTY620" s="230"/>
      <c r="HTZ620" s="230"/>
      <c r="HUA620" s="230"/>
      <c r="HUB620" s="230"/>
      <c r="HUC620" s="230"/>
      <c r="HUD620" s="230"/>
      <c r="HUE620" s="230"/>
      <c r="HUF620" s="230"/>
      <c r="HUG620" s="230"/>
      <c r="HUH620" s="230"/>
      <c r="HUI620" s="230"/>
      <c r="HUJ620" s="230"/>
      <c r="HUK620" s="230"/>
      <c r="HUL620" s="230"/>
      <c r="HUM620" s="230"/>
      <c r="HUN620" s="230"/>
      <c r="HUO620" s="230"/>
      <c r="HUP620" s="230"/>
      <c r="HUQ620" s="230"/>
      <c r="HUR620" s="230"/>
      <c r="HUS620" s="230"/>
      <c r="HUT620" s="230"/>
      <c r="HUU620" s="230"/>
      <c r="HUV620" s="230"/>
      <c r="HUW620" s="230"/>
      <c r="HUX620" s="230"/>
      <c r="HUY620" s="230"/>
      <c r="HUZ620" s="230"/>
      <c r="HVA620" s="230"/>
      <c r="HVB620" s="230"/>
      <c r="HVC620" s="230"/>
      <c r="HVD620" s="230"/>
      <c r="HVE620" s="230"/>
      <c r="HVF620" s="230"/>
      <c r="HVG620" s="230"/>
      <c r="HVH620" s="230"/>
      <c r="HVI620" s="230"/>
      <c r="HVJ620" s="230"/>
      <c r="HVK620" s="230"/>
      <c r="HVL620" s="230"/>
      <c r="HVM620" s="230"/>
      <c r="HVN620" s="230"/>
      <c r="HVO620" s="230"/>
      <c r="HVP620" s="230"/>
      <c r="HVQ620" s="230"/>
      <c r="HVR620" s="230"/>
      <c r="HVS620" s="230"/>
      <c r="HVT620" s="230"/>
      <c r="HVU620" s="230"/>
      <c r="HVV620" s="230"/>
      <c r="HVW620" s="230"/>
      <c r="HVX620" s="230"/>
      <c r="HVY620" s="230"/>
      <c r="HVZ620" s="230"/>
      <c r="HWA620" s="230"/>
      <c r="HWB620" s="230"/>
      <c r="HWC620" s="230"/>
      <c r="HWD620" s="230"/>
      <c r="HWE620" s="230"/>
      <c r="HWF620" s="230"/>
      <c r="HWG620" s="230"/>
      <c r="HWH620" s="230"/>
      <c r="HWI620" s="230"/>
      <c r="HWJ620" s="230"/>
      <c r="HWK620" s="230"/>
      <c r="HWL620" s="230"/>
      <c r="HWM620" s="230"/>
      <c r="HWN620" s="230"/>
      <c r="HWO620" s="230"/>
      <c r="HWP620" s="230"/>
      <c r="HWQ620" s="230"/>
      <c r="HWR620" s="230"/>
      <c r="HWS620" s="230"/>
      <c r="HWT620" s="230"/>
      <c r="HWU620" s="230"/>
      <c r="HWV620" s="230"/>
      <c r="HWW620" s="230"/>
      <c r="HWX620" s="230"/>
      <c r="HWY620" s="230"/>
      <c r="HWZ620" s="230"/>
      <c r="HXA620" s="230"/>
      <c r="HXB620" s="230"/>
      <c r="HXC620" s="230"/>
      <c r="HXD620" s="230"/>
      <c r="HXE620" s="230"/>
      <c r="HXF620" s="230"/>
      <c r="HXG620" s="230"/>
      <c r="HXH620" s="230"/>
      <c r="HXI620" s="230"/>
      <c r="HXJ620" s="230"/>
      <c r="HXK620" s="230"/>
      <c r="HXL620" s="230"/>
      <c r="HXM620" s="230"/>
      <c r="HXN620" s="230"/>
      <c r="HXO620" s="230"/>
      <c r="HXP620" s="230"/>
      <c r="HXQ620" s="230"/>
      <c r="HXR620" s="230"/>
      <c r="HXS620" s="230"/>
      <c r="HXT620" s="230"/>
      <c r="HXU620" s="230"/>
      <c r="HXV620" s="230"/>
      <c r="HXW620" s="230"/>
      <c r="HXX620" s="230"/>
      <c r="HXY620" s="230"/>
      <c r="HXZ620" s="230"/>
      <c r="HYA620" s="230"/>
      <c r="HYB620" s="230"/>
      <c r="HYC620" s="230"/>
      <c r="HYD620" s="230"/>
      <c r="HYE620" s="230"/>
      <c r="HYF620" s="230"/>
      <c r="HYG620" s="230"/>
      <c r="HYH620" s="230"/>
      <c r="HYI620" s="230"/>
      <c r="HYJ620" s="230"/>
      <c r="HYK620" s="230"/>
      <c r="HYL620" s="230"/>
      <c r="HYM620" s="230"/>
      <c r="HYN620" s="230"/>
      <c r="HYO620" s="230"/>
      <c r="HYP620" s="230"/>
      <c r="HYQ620" s="230"/>
      <c r="HYR620" s="230"/>
      <c r="HYS620" s="230"/>
      <c r="HYT620" s="230"/>
      <c r="HYU620" s="230"/>
      <c r="HYV620" s="230"/>
      <c r="HYW620" s="230"/>
      <c r="HYX620" s="230"/>
      <c r="HYY620" s="230"/>
      <c r="HYZ620" s="230"/>
      <c r="HZA620" s="230"/>
      <c r="HZB620" s="230"/>
      <c r="HZC620" s="230"/>
      <c r="HZD620" s="230"/>
      <c r="HZE620" s="230"/>
      <c r="HZF620" s="230"/>
      <c r="HZG620" s="230"/>
      <c r="HZH620" s="230"/>
      <c r="HZI620" s="230"/>
      <c r="HZJ620" s="230"/>
      <c r="HZK620" s="230"/>
      <c r="HZL620" s="230"/>
      <c r="HZM620" s="230"/>
      <c r="HZN620" s="230"/>
      <c r="HZO620" s="230"/>
      <c r="HZP620" s="230"/>
      <c r="HZQ620" s="230"/>
      <c r="HZR620" s="230"/>
      <c r="HZS620" s="230"/>
      <c r="HZT620" s="230"/>
      <c r="HZU620" s="230"/>
      <c r="HZV620" s="230"/>
      <c r="HZW620" s="230"/>
      <c r="HZX620" s="230"/>
      <c r="HZY620" s="230"/>
      <c r="HZZ620" s="230"/>
      <c r="IAA620" s="230"/>
      <c r="IAB620" s="230"/>
      <c r="IAC620" s="230"/>
      <c r="IAD620" s="230"/>
      <c r="IAE620" s="230"/>
      <c r="IAF620" s="230"/>
      <c r="IAG620" s="230"/>
      <c r="IAH620" s="230"/>
      <c r="IAI620" s="230"/>
      <c r="IAJ620" s="230"/>
      <c r="IAK620" s="230"/>
      <c r="IAL620" s="230"/>
      <c r="IAM620" s="230"/>
      <c r="IAN620" s="230"/>
      <c r="IAO620" s="230"/>
      <c r="IAP620" s="230"/>
      <c r="IAQ620" s="230"/>
      <c r="IAR620" s="230"/>
      <c r="IAS620" s="230"/>
      <c r="IAT620" s="230"/>
      <c r="IAU620" s="230"/>
      <c r="IAV620" s="230"/>
      <c r="IAW620" s="230"/>
      <c r="IAX620" s="230"/>
      <c r="IAY620" s="230"/>
      <c r="IAZ620" s="230"/>
      <c r="IBA620" s="230"/>
      <c r="IBB620" s="230"/>
      <c r="IBC620" s="230"/>
      <c r="IBD620" s="230"/>
      <c r="IBE620" s="230"/>
      <c r="IBF620" s="230"/>
      <c r="IBG620" s="230"/>
      <c r="IBH620" s="230"/>
      <c r="IBI620" s="230"/>
      <c r="IBJ620" s="230"/>
      <c r="IBK620" s="230"/>
      <c r="IBL620" s="230"/>
      <c r="IBM620" s="230"/>
      <c r="IBN620" s="230"/>
      <c r="IBO620" s="230"/>
      <c r="IBP620" s="230"/>
      <c r="IBQ620" s="230"/>
      <c r="IBR620" s="230"/>
      <c r="IBS620" s="230"/>
      <c r="IBT620" s="230"/>
      <c r="IBU620" s="230"/>
      <c r="IBV620" s="230"/>
      <c r="IBW620" s="230"/>
      <c r="IBX620" s="230"/>
      <c r="IBY620" s="230"/>
      <c r="IBZ620" s="230"/>
      <c r="ICA620" s="230"/>
      <c r="ICB620" s="230"/>
      <c r="ICC620" s="230"/>
      <c r="ICD620" s="230"/>
      <c r="ICE620" s="230"/>
      <c r="ICF620" s="230"/>
      <c r="ICG620" s="230"/>
      <c r="ICH620" s="230"/>
      <c r="ICI620" s="230"/>
      <c r="ICJ620" s="230"/>
      <c r="ICK620" s="230"/>
      <c r="ICL620" s="230"/>
      <c r="ICM620" s="230"/>
      <c r="ICN620" s="230"/>
      <c r="ICO620" s="230"/>
      <c r="ICP620" s="230"/>
      <c r="ICQ620" s="230"/>
      <c r="ICR620" s="230"/>
      <c r="ICS620" s="230"/>
      <c r="ICT620" s="230"/>
      <c r="ICU620" s="230"/>
      <c r="ICV620" s="230"/>
      <c r="ICW620" s="230"/>
      <c r="ICX620" s="230"/>
      <c r="ICY620" s="230"/>
      <c r="ICZ620" s="230"/>
      <c r="IDA620" s="230"/>
      <c r="IDB620" s="230"/>
      <c r="IDC620" s="230"/>
      <c r="IDD620" s="230"/>
      <c r="IDE620" s="230"/>
      <c r="IDF620" s="230"/>
      <c r="IDG620" s="230"/>
      <c r="IDH620" s="230"/>
      <c r="IDI620" s="230"/>
      <c r="IDJ620" s="230"/>
      <c r="IDK620" s="230"/>
      <c r="IDL620" s="230"/>
      <c r="IDM620" s="230"/>
      <c r="IDN620" s="230"/>
      <c r="IDO620" s="230"/>
      <c r="IDP620" s="230"/>
      <c r="IDQ620" s="230"/>
      <c r="IDR620" s="230"/>
      <c r="IDS620" s="230"/>
      <c r="IDT620" s="230"/>
      <c r="IDU620" s="230"/>
      <c r="IDV620" s="230"/>
      <c r="IDW620" s="230"/>
      <c r="IDX620" s="230"/>
      <c r="IDY620" s="230"/>
      <c r="IDZ620" s="230"/>
      <c r="IEA620" s="230"/>
      <c r="IEB620" s="230"/>
      <c r="IEC620" s="230"/>
      <c r="IED620" s="230"/>
      <c r="IEE620" s="230"/>
      <c r="IEF620" s="230"/>
      <c r="IEG620" s="230"/>
      <c r="IEH620" s="230"/>
      <c r="IEI620" s="230"/>
      <c r="IEJ620" s="230"/>
      <c r="IEK620" s="230"/>
      <c r="IEL620" s="230"/>
      <c r="IEM620" s="230"/>
      <c r="IEN620" s="230"/>
      <c r="IEO620" s="230"/>
      <c r="IEP620" s="230"/>
      <c r="IEQ620" s="230"/>
      <c r="IER620" s="230"/>
      <c r="IES620" s="230"/>
      <c r="IET620" s="230"/>
      <c r="IEU620" s="230"/>
      <c r="IEV620" s="230"/>
      <c r="IEW620" s="230"/>
      <c r="IEX620" s="230"/>
      <c r="IEY620" s="230"/>
      <c r="IEZ620" s="230"/>
      <c r="IFA620" s="230"/>
      <c r="IFB620" s="230"/>
      <c r="IFC620" s="230"/>
      <c r="IFD620" s="230"/>
      <c r="IFE620" s="230"/>
      <c r="IFF620" s="230"/>
      <c r="IFG620" s="230"/>
      <c r="IFH620" s="230"/>
      <c r="IFI620" s="230"/>
      <c r="IFJ620" s="230"/>
      <c r="IFK620" s="230"/>
      <c r="IFL620" s="230"/>
      <c r="IFM620" s="230"/>
      <c r="IFN620" s="230"/>
      <c r="IFO620" s="230"/>
      <c r="IFP620" s="230"/>
      <c r="IFQ620" s="230"/>
      <c r="IFR620" s="230"/>
      <c r="IFS620" s="230"/>
      <c r="IFT620" s="230"/>
      <c r="IFU620" s="230"/>
      <c r="IFV620" s="230"/>
      <c r="IFW620" s="230"/>
      <c r="IFX620" s="230"/>
      <c r="IFY620" s="230"/>
      <c r="IFZ620" s="230"/>
      <c r="IGA620" s="230"/>
      <c r="IGB620" s="230"/>
      <c r="IGC620" s="230"/>
      <c r="IGD620" s="230"/>
      <c r="IGE620" s="230"/>
      <c r="IGF620" s="230"/>
      <c r="IGG620" s="230"/>
      <c r="IGH620" s="230"/>
      <c r="IGI620" s="230"/>
      <c r="IGJ620" s="230"/>
      <c r="IGK620" s="230"/>
      <c r="IGL620" s="230"/>
      <c r="IGM620" s="230"/>
      <c r="IGN620" s="230"/>
      <c r="IGO620" s="230"/>
      <c r="IGP620" s="230"/>
      <c r="IGQ620" s="230"/>
      <c r="IGR620" s="230"/>
      <c r="IGS620" s="230"/>
      <c r="IGT620" s="230"/>
      <c r="IGU620" s="230"/>
      <c r="IGV620" s="230"/>
      <c r="IGW620" s="230"/>
      <c r="IGX620" s="230"/>
      <c r="IGY620" s="230"/>
      <c r="IGZ620" s="230"/>
      <c r="IHA620" s="230"/>
      <c r="IHB620" s="230"/>
      <c r="IHC620" s="230"/>
      <c r="IHD620" s="230"/>
      <c r="IHE620" s="230"/>
      <c r="IHF620" s="230"/>
      <c r="IHG620" s="230"/>
      <c r="IHH620" s="230"/>
      <c r="IHI620" s="230"/>
      <c r="IHJ620" s="230"/>
      <c r="IHK620" s="230"/>
      <c r="IHL620" s="230"/>
      <c r="IHM620" s="230"/>
      <c r="IHN620" s="230"/>
      <c r="IHO620" s="230"/>
      <c r="IHP620" s="230"/>
      <c r="IHQ620" s="230"/>
      <c r="IHR620" s="230"/>
      <c r="IHS620" s="230"/>
      <c r="IHT620" s="230"/>
      <c r="IHU620" s="230"/>
      <c r="IHV620" s="230"/>
      <c r="IHW620" s="230"/>
      <c r="IHX620" s="230"/>
      <c r="IHY620" s="230"/>
      <c r="IHZ620" s="230"/>
      <c r="IIA620" s="230"/>
      <c r="IIB620" s="230"/>
      <c r="IIC620" s="230"/>
      <c r="IID620" s="230"/>
      <c r="IIE620" s="230"/>
      <c r="IIF620" s="230"/>
      <c r="IIG620" s="230"/>
      <c r="IIH620" s="230"/>
      <c r="III620" s="230"/>
      <c r="IIJ620" s="230"/>
      <c r="IIK620" s="230"/>
      <c r="IIL620" s="230"/>
      <c r="IIM620" s="230"/>
      <c r="IIN620" s="230"/>
      <c r="IIO620" s="230"/>
      <c r="IIP620" s="230"/>
      <c r="IIQ620" s="230"/>
      <c r="IIR620" s="230"/>
      <c r="IIS620" s="230"/>
      <c r="IIT620" s="230"/>
      <c r="IIU620" s="230"/>
      <c r="IIV620" s="230"/>
      <c r="IIW620" s="230"/>
      <c r="IIX620" s="230"/>
      <c r="IIY620" s="230"/>
      <c r="IIZ620" s="230"/>
      <c r="IJA620" s="230"/>
      <c r="IJB620" s="230"/>
      <c r="IJC620" s="230"/>
      <c r="IJD620" s="230"/>
      <c r="IJE620" s="230"/>
      <c r="IJF620" s="230"/>
      <c r="IJG620" s="230"/>
      <c r="IJH620" s="230"/>
      <c r="IJI620" s="230"/>
      <c r="IJJ620" s="230"/>
      <c r="IJK620" s="230"/>
      <c r="IJL620" s="230"/>
      <c r="IJM620" s="230"/>
      <c r="IJN620" s="230"/>
      <c r="IJO620" s="230"/>
      <c r="IJP620" s="230"/>
      <c r="IJQ620" s="230"/>
      <c r="IJR620" s="230"/>
      <c r="IJS620" s="230"/>
      <c r="IJT620" s="230"/>
      <c r="IJU620" s="230"/>
      <c r="IJV620" s="230"/>
      <c r="IJW620" s="230"/>
      <c r="IJX620" s="230"/>
      <c r="IJY620" s="230"/>
      <c r="IJZ620" s="230"/>
      <c r="IKA620" s="230"/>
      <c r="IKB620" s="230"/>
      <c r="IKC620" s="230"/>
      <c r="IKD620" s="230"/>
      <c r="IKE620" s="230"/>
      <c r="IKF620" s="230"/>
      <c r="IKG620" s="230"/>
      <c r="IKH620" s="230"/>
      <c r="IKI620" s="230"/>
      <c r="IKJ620" s="230"/>
      <c r="IKK620" s="230"/>
      <c r="IKL620" s="230"/>
      <c r="IKM620" s="230"/>
      <c r="IKN620" s="230"/>
      <c r="IKO620" s="230"/>
      <c r="IKP620" s="230"/>
      <c r="IKQ620" s="230"/>
      <c r="IKR620" s="230"/>
      <c r="IKS620" s="230"/>
      <c r="IKT620" s="230"/>
      <c r="IKU620" s="230"/>
      <c r="IKV620" s="230"/>
      <c r="IKW620" s="230"/>
      <c r="IKX620" s="230"/>
      <c r="IKY620" s="230"/>
      <c r="IKZ620" s="230"/>
      <c r="ILA620" s="230"/>
      <c r="ILB620" s="230"/>
      <c r="ILC620" s="230"/>
      <c r="ILD620" s="230"/>
      <c r="ILE620" s="230"/>
      <c r="ILF620" s="230"/>
      <c r="ILG620" s="230"/>
      <c r="ILH620" s="230"/>
      <c r="ILI620" s="230"/>
      <c r="ILJ620" s="230"/>
      <c r="ILK620" s="230"/>
      <c r="ILL620" s="230"/>
      <c r="ILM620" s="230"/>
      <c r="ILN620" s="230"/>
      <c r="ILO620" s="230"/>
      <c r="ILP620" s="230"/>
      <c r="ILQ620" s="230"/>
      <c r="ILR620" s="230"/>
      <c r="ILS620" s="230"/>
      <c r="ILT620" s="230"/>
      <c r="ILU620" s="230"/>
      <c r="ILV620" s="230"/>
      <c r="ILW620" s="230"/>
      <c r="ILX620" s="230"/>
      <c r="ILY620" s="230"/>
      <c r="ILZ620" s="230"/>
      <c r="IMA620" s="230"/>
      <c r="IMB620" s="230"/>
      <c r="IMC620" s="230"/>
      <c r="IMD620" s="230"/>
      <c r="IME620" s="230"/>
      <c r="IMF620" s="230"/>
      <c r="IMG620" s="230"/>
      <c r="IMH620" s="230"/>
      <c r="IMI620" s="230"/>
      <c r="IMJ620" s="230"/>
      <c r="IMK620" s="230"/>
      <c r="IML620" s="230"/>
      <c r="IMM620" s="230"/>
      <c r="IMN620" s="230"/>
      <c r="IMO620" s="230"/>
      <c r="IMP620" s="230"/>
      <c r="IMQ620" s="230"/>
      <c r="IMR620" s="230"/>
      <c r="IMS620" s="230"/>
      <c r="IMT620" s="230"/>
      <c r="IMU620" s="230"/>
      <c r="IMV620" s="230"/>
      <c r="IMW620" s="230"/>
      <c r="IMX620" s="230"/>
      <c r="IMY620" s="230"/>
      <c r="IMZ620" s="230"/>
      <c r="INA620" s="230"/>
      <c r="INB620" s="230"/>
      <c r="INC620" s="230"/>
      <c r="IND620" s="230"/>
      <c r="INE620" s="230"/>
      <c r="INF620" s="230"/>
      <c r="ING620" s="230"/>
      <c r="INH620" s="230"/>
      <c r="INI620" s="230"/>
      <c r="INJ620" s="230"/>
      <c r="INK620" s="230"/>
      <c r="INL620" s="230"/>
      <c r="INM620" s="230"/>
      <c r="INN620" s="230"/>
      <c r="INO620" s="230"/>
      <c r="INP620" s="230"/>
      <c r="INQ620" s="230"/>
      <c r="INR620" s="230"/>
      <c r="INS620" s="230"/>
      <c r="INT620" s="230"/>
      <c r="INU620" s="230"/>
      <c r="INV620" s="230"/>
      <c r="INW620" s="230"/>
      <c r="INX620" s="230"/>
      <c r="INY620" s="230"/>
      <c r="INZ620" s="230"/>
      <c r="IOA620" s="230"/>
      <c r="IOB620" s="230"/>
      <c r="IOC620" s="230"/>
      <c r="IOD620" s="230"/>
      <c r="IOE620" s="230"/>
      <c r="IOF620" s="230"/>
      <c r="IOG620" s="230"/>
      <c r="IOH620" s="230"/>
      <c r="IOI620" s="230"/>
      <c r="IOJ620" s="230"/>
      <c r="IOK620" s="230"/>
      <c r="IOL620" s="230"/>
      <c r="IOM620" s="230"/>
      <c r="ION620" s="230"/>
      <c r="IOO620" s="230"/>
      <c r="IOP620" s="230"/>
      <c r="IOQ620" s="230"/>
      <c r="IOR620" s="230"/>
      <c r="IOS620" s="230"/>
      <c r="IOT620" s="230"/>
      <c r="IOU620" s="230"/>
      <c r="IOV620" s="230"/>
      <c r="IOW620" s="230"/>
      <c r="IOX620" s="230"/>
      <c r="IOY620" s="230"/>
      <c r="IOZ620" s="230"/>
      <c r="IPA620" s="230"/>
      <c r="IPB620" s="230"/>
      <c r="IPC620" s="230"/>
      <c r="IPD620" s="230"/>
      <c r="IPE620" s="230"/>
      <c r="IPF620" s="230"/>
      <c r="IPG620" s="230"/>
      <c r="IPH620" s="230"/>
      <c r="IPI620" s="230"/>
      <c r="IPJ620" s="230"/>
      <c r="IPK620" s="230"/>
      <c r="IPL620" s="230"/>
      <c r="IPM620" s="230"/>
      <c r="IPN620" s="230"/>
      <c r="IPO620" s="230"/>
      <c r="IPP620" s="230"/>
      <c r="IPQ620" s="230"/>
      <c r="IPR620" s="230"/>
      <c r="IPS620" s="230"/>
      <c r="IPT620" s="230"/>
      <c r="IPU620" s="230"/>
      <c r="IPV620" s="230"/>
      <c r="IPW620" s="230"/>
      <c r="IPX620" s="230"/>
      <c r="IPY620" s="230"/>
      <c r="IPZ620" s="230"/>
      <c r="IQA620" s="230"/>
      <c r="IQB620" s="230"/>
      <c r="IQC620" s="230"/>
      <c r="IQD620" s="230"/>
      <c r="IQE620" s="230"/>
      <c r="IQF620" s="230"/>
      <c r="IQG620" s="230"/>
      <c r="IQH620" s="230"/>
      <c r="IQI620" s="230"/>
      <c r="IQJ620" s="230"/>
      <c r="IQK620" s="230"/>
      <c r="IQL620" s="230"/>
      <c r="IQM620" s="230"/>
      <c r="IQN620" s="230"/>
      <c r="IQO620" s="230"/>
      <c r="IQP620" s="230"/>
      <c r="IQQ620" s="230"/>
      <c r="IQR620" s="230"/>
      <c r="IQS620" s="230"/>
      <c r="IQT620" s="230"/>
      <c r="IQU620" s="230"/>
      <c r="IQV620" s="230"/>
      <c r="IQW620" s="230"/>
      <c r="IQX620" s="230"/>
      <c r="IQY620" s="230"/>
      <c r="IQZ620" s="230"/>
      <c r="IRA620" s="230"/>
      <c r="IRB620" s="230"/>
      <c r="IRC620" s="230"/>
      <c r="IRD620" s="230"/>
      <c r="IRE620" s="230"/>
      <c r="IRF620" s="230"/>
      <c r="IRG620" s="230"/>
      <c r="IRH620" s="230"/>
      <c r="IRI620" s="230"/>
      <c r="IRJ620" s="230"/>
      <c r="IRK620" s="230"/>
      <c r="IRL620" s="230"/>
      <c r="IRM620" s="230"/>
      <c r="IRN620" s="230"/>
      <c r="IRO620" s="230"/>
      <c r="IRP620" s="230"/>
      <c r="IRQ620" s="230"/>
      <c r="IRR620" s="230"/>
      <c r="IRS620" s="230"/>
      <c r="IRT620" s="230"/>
      <c r="IRU620" s="230"/>
      <c r="IRV620" s="230"/>
      <c r="IRW620" s="230"/>
      <c r="IRX620" s="230"/>
      <c r="IRY620" s="230"/>
      <c r="IRZ620" s="230"/>
      <c r="ISA620" s="230"/>
      <c r="ISB620" s="230"/>
      <c r="ISC620" s="230"/>
      <c r="ISD620" s="230"/>
      <c r="ISE620" s="230"/>
      <c r="ISF620" s="230"/>
      <c r="ISG620" s="230"/>
      <c r="ISH620" s="230"/>
      <c r="ISI620" s="230"/>
      <c r="ISJ620" s="230"/>
      <c r="ISK620" s="230"/>
      <c r="ISL620" s="230"/>
      <c r="ISM620" s="230"/>
      <c r="ISN620" s="230"/>
      <c r="ISO620" s="230"/>
      <c r="ISP620" s="230"/>
      <c r="ISQ620" s="230"/>
      <c r="ISR620" s="230"/>
      <c r="ISS620" s="230"/>
      <c r="IST620" s="230"/>
      <c r="ISU620" s="230"/>
      <c r="ISV620" s="230"/>
      <c r="ISW620" s="230"/>
      <c r="ISX620" s="230"/>
      <c r="ISY620" s="230"/>
      <c r="ISZ620" s="230"/>
      <c r="ITA620" s="230"/>
      <c r="ITB620" s="230"/>
      <c r="ITC620" s="230"/>
      <c r="ITD620" s="230"/>
      <c r="ITE620" s="230"/>
      <c r="ITF620" s="230"/>
      <c r="ITG620" s="230"/>
      <c r="ITH620" s="230"/>
      <c r="ITI620" s="230"/>
      <c r="ITJ620" s="230"/>
      <c r="ITK620" s="230"/>
      <c r="ITL620" s="230"/>
      <c r="ITM620" s="230"/>
      <c r="ITN620" s="230"/>
      <c r="ITO620" s="230"/>
      <c r="ITP620" s="230"/>
      <c r="ITQ620" s="230"/>
      <c r="ITR620" s="230"/>
      <c r="ITS620" s="230"/>
      <c r="ITT620" s="230"/>
      <c r="ITU620" s="230"/>
      <c r="ITV620" s="230"/>
      <c r="ITW620" s="230"/>
      <c r="ITX620" s="230"/>
      <c r="ITY620" s="230"/>
      <c r="ITZ620" s="230"/>
      <c r="IUA620" s="230"/>
      <c r="IUB620" s="230"/>
      <c r="IUC620" s="230"/>
      <c r="IUD620" s="230"/>
      <c r="IUE620" s="230"/>
      <c r="IUF620" s="230"/>
      <c r="IUG620" s="230"/>
      <c r="IUH620" s="230"/>
      <c r="IUI620" s="230"/>
      <c r="IUJ620" s="230"/>
      <c r="IUK620" s="230"/>
      <c r="IUL620" s="230"/>
      <c r="IUM620" s="230"/>
      <c r="IUN620" s="230"/>
      <c r="IUO620" s="230"/>
      <c r="IUP620" s="230"/>
      <c r="IUQ620" s="230"/>
      <c r="IUR620" s="230"/>
      <c r="IUS620" s="230"/>
      <c r="IUT620" s="230"/>
      <c r="IUU620" s="230"/>
      <c r="IUV620" s="230"/>
      <c r="IUW620" s="230"/>
      <c r="IUX620" s="230"/>
      <c r="IUY620" s="230"/>
      <c r="IUZ620" s="230"/>
      <c r="IVA620" s="230"/>
      <c r="IVB620" s="230"/>
      <c r="IVC620" s="230"/>
      <c r="IVD620" s="230"/>
      <c r="IVE620" s="230"/>
      <c r="IVF620" s="230"/>
      <c r="IVG620" s="230"/>
      <c r="IVH620" s="230"/>
      <c r="IVI620" s="230"/>
      <c r="IVJ620" s="230"/>
      <c r="IVK620" s="230"/>
      <c r="IVL620" s="230"/>
      <c r="IVM620" s="230"/>
      <c r="IVN620" s="230"/>
      <c r="IVO620" s="230"/>
      <c r="IVP620" s="230"/>
      <c r="IVQ620" s="230"/>
      <c r="IVR620" s="230"/>
      <c r="IVS620" s="230"/>
      <c r="IVT620" s="230"/>
      <c r="IVU620" s="230"/>
      <c r="IVV620" s="230"/>
      <c r="IVW620" s="230"/>
      <c r="IVX620" s="230"/>
      <c r="IVY620" s="230"/>
      <c r="IVZ620" s="230"/>
      <c r="IWA620" s="230"/>
      <c r="IWB620" s="230"/>
      <c r="IWC620" s="230"/>
      <c r="IWD620" s="230"/>
      <c r="IWE620" s="230"/>
      <c r="IWF620" s="230"/>
      <c r="IWG620" s="230"/>
      <c r="IWH620" s="230"/>
      <c r="IWI620" s="230"/>
      <c r="IWJ620" s="230"/>
      <c r="IWK620" s="230"/>
      <c r="IWL620" s="230"/>
      <c r="IWM620" s="230"/>
      <c r="IWN620" s="230"/>
      <c r="IWO620" s="230"/>
      <c r="IWP620" s="230"/>
      <c r="IWQ620" s="230"/>
      <c r="IWR620" s="230"/>
      <c r="IWS620" s="230"/>
      <c r="IWT620" s="230"/>
      <c r="IWU620" s="230"/>
      <c r="IWV620" s="230"/>
      <c r="IWW620" s="230"/>
      <c r="IWX620" s="230"/>
      <c r="IWY620" s="230"/>
      <c r="IWZ620" s="230"/>
      <c r="IXA620" s="230"/>
      <c r="IXB620" s="230"/>
      <c r="IXC620" s="230"/>
      <c r="IXD620" s="230"/>
      <c r="IXE620" s="230"/>
      <c r="IXF620" s="230"/>
      <c r="IXG620" s="230"/>
      <c r="IXH620" s="230"/>
      <c r="IXI620" s="230"/>
      <c r="IXJ620" s="230"/>
      <c r="IXK620" s="230"/>
      <c r="IXL620" s="230"/>
      <c r="IXM620" s="230"/>
      <c r="IXN620" s="230"/>
      <c r="IXO620" s="230"/>
      <c r="IXP620" s="230"/>
      <c r="IXQ620" s="230"/>
      <c r="IXR620" s="230"/>
      <c r="IXS620" s="230"/>
      <c r="IXT620" s="230"/>
      <c r="IXU620" s="230"/>
      <c r="IXV620" s="230"/>
      <c r="IXW620" s="230"/>
      <c r="IXX620" s="230"/>
      <c r="IXY620" s="230"/>
      <c r="IXZ620" s="230"/>
      <c r="IYA620" s="230"/>
      <c r="IYB620" s="230"/>
      <c r="IYC620" s="230"/>
      <c r="IYD620" s="230"/>
      <c r="IYE620" s="230"/>
      <c r="IYF620" s="230"/>
      <c r="IYG620" s="230"/>
      <c r="IYH620" s="230"/>
      <c r="IYI620" s="230"/>
      <c r="IYJ620" s="230"/>
      <c r="IYK620" s="230"/>
      <c r="IYL620" s="230"/>
      <c r="IYM620" s="230"/>
      <c r="IYN620" s="230"/>
      <c r="IYO620" s="230"/>
      <c r="IYP620" s="230"/>
      <c r="IYQ620" s="230"/>
      <c r="IYR620" s="230"/>
      <c r="IYS620" s="230"/>
      <c r="IYT620" s="230"/>
      <c r="IYU620" s="230"/>
      <c r="IYV620" s="230"/>
      <c r="IYW620" s="230"/>
      <c r="IYX620" s="230"/>
      <c r="IYY620" s="230"/>
      <c r="IYZ620" s="230"/>
      <c r="IZA620" s="230"/>
      <c r="IZB620" s="230"/>
      <c r="IZC620" s="230"/>
      <c r="IZD620" s="230"/>
      <c r="IZE620" s="230"/>
      <c r="IZF620" s="230"/>
      <c r="IZG620" s="230"/>
      <c r="IZH620" s="230"/>
      <c r="IZI620" s="230"/>
      <c r="IZJ620" s="230"/>
      <c r="IZK620" s="230"/>
      <c r="IZL620" s="230"/>
      <c r="IZM620" s="230"/>
      <c r="IZN620" s="230"/>
      <c r="IZO620" s="230"/>
      <c r="IZP620" s="230"/>
      <c r="IZQ620" s="230"/>
      <c r="IZR620" s="230"/>
      <c r="IZS620" s="230"/>
      <c r="IZT620" s="230"/>
      <c r="IZU620" s="230"/>
      <c r="IZV620" s="230"/>
      <c r="IZW620" s="230"/>
      <c r="IZX620" s="230"/>
      <c r="IZY620" s="230"/>
      <c r="IZZ620" s="230"/>
      <c r="JAA620" s="230"/>
      <c r="JAB620" s="230"/>
      <c r="JAC620" s="230"/>
      <c r="JAD620" s="230"/>
      <c r="JAE620" s="230"/>
      <c r="JAF620" s="230"/>
      <c r="JAG620" s="230"/>
      <c r="JAH620" s="230"/>
      <c r="JAI620" s="230"/>
      <c r="JAJ620" s="230"/>
      <c r="JAK620" s="230"/>
      <c r="JAL620" s="230"/>
      <c r="JAM620" s="230"/>
      <c r="JAN620" s="230"/>
      <c r="JAO620" s="230"/>
      <c r="JAP620" s="230"/>
      <c r="JAQ620" s="230"/>
      <c r="JAR620" s="230"/>
      <c r="JAS620" s="230"/>
      <c r="JAT620" s="230"/>
      <c r="JAU620" s="230"/>
      <c r="JAV620" s="230"/>
      <c r="JAW620" s="230"/>
      <c r="JAX620" s="230"/>
      <c r="JAY620" s="230"/>
      <c r="JAZ620" s="230"/>
      <c r="JBA620" s="230"/>
      <c r="JBB620" s="230"/>
      <c r="JBC620" s="230"/>
      <c r="JBD620" s="230"/>
      <c r="JBE620" s="230"/>
      <c r="JBF620" s="230"/>
      <c r="JBG620" s="230"/>
      <c r="JBH620" s="230"/>
      <c r="JBI620" s="230"/>
      <c r="JBJ620" s="230"/>
      <c r="JBK620" s="230"/>
      <c r="JBL620" s="230"/>
      <c r="JBM620" s="230"/>
      <c r="JBN620" s="230"/>
      <c r="JBO620" s="230"/>
      <c r="JBP620" s="230"/>
      <c r="JBQ620" s="230"/>
      <c r="JBR620" s="230"/>
      <c r="JBS620" s="230"/>
      <c r="JBT620" s="230"/>
      <c r="JBU620" s="230"/>
      <c r="JBV620" s="230"/>
      <c r="JBW620" s="230"/>
      <c r="JBX620" s="230"/>
      <c r="JBY620" s="230"/>
      <c r="JBZ620" s="230"/>
      <c r="JCA620" s="230"/>
      <c r="JCB620" s="230"/>
      <c r="JCC620" s="230"/>
      <c r="JCD620" s="230"/>
      <c r="JCE620" s="230"/>
      <c r="JCF620" s="230"/>
      <c r="JCG620" s="230"/>
      <c r="JCH620" s="230"/>
      <c r="JCI620" s="230"/>
      <c r="JCJ620" s="230"/>
      <c r="JCK620" s="230"/>
      <c r="JCL620" s="230"/>
      <c r="JCM620" s="230"/>
      <c r="JCN620" s="230"/>
      <c r="JCO620" s="230"/>
      <c r="JCP620" s="230"/>
      <c r="JCQ620" s="230"/>
      <c r="JCR620" s="230"/>
      <c r="JCS620" s="230"/>
      <c r="JCT620" s="230"/>
      <c r="JCU620" s="230"/>
      <c r="JCV620" s="230"/>
      <c r="JCW620" s="230"/>
      <c r="JCX620" s="230"/>
      <c r="JCY620" s="230"/>
      <c r="JCZ620" s="230"/>
      <c r="JDA620" s="230"/>
      <c r="JDB620" s="230"/>
      <c r="JDC620" s="230"/>
      <c r="JDD620" s="230"/>
      <c r="JDE620" s="230"/>
      <c r="JDF620" s="230"/>
      <c r="JDG620" s="230"/>
      <c r="JDH620" s="230"/>
      <c r="JDI620" s="230"/>
      <c r="JDJ620" s="230"/>
      <c r="JDK620" s="230"/>
      <c r="JDL620" s="230"/>
      <c r="JDM620" s="230"/>
      <c r="JDN620" s="230"/>
      <c r="JDO620" s="230"/>
      <c r="JDP620" s="230"/>
      <c r="JDQ620" s="230"/>
      <c r="JDR620" s="230"/>
      <c r="JDS620" s="230"/>
      <c r="JDT620" s="230"/>
      <c r="JDU620" s="230"/>
      <c r="JDV620" s="230"/>
      <c r="JDW620" s="230"/>
      <c r="JDX620" s="230"/>
      <c r="JDY620" s="230"/>
      <c r="JDZ620" s="230"/>
      <c r="JEA620" s="230"/>
      <c r="JEB620" s="230"/>
      <c r="JEC620" s="230"/>
      <c r="JED620" s="230"/>
      <c r="JEE620" s="230"/>
      <c r="JEF620" s="230"/>
      <c r="JEG620" s="230"/>
      <c r="JEH620" s="230"/>
      <c r="JEI620" s="230"/>
      <c r="JEJ620" s="230"/>
      <c r="JEK620" s="230"/>
      <c r="JEL620" s="230"/>
      <c r="JEM620" s="230"/>
      <c r="JEN620" s="230"/>
      <c r="JEO620" s="230"/>
      <c r="JEP620" s="230"/>
      <c r="JEQ620" s="230"/>
      <c r="JER620" s="230"/>
      <c r="JES620" s="230"/>
      <c r="JET620" s="230"/>
      <c r="JEU620" s="230"/>
      <c r="JEV620" s="230"/>
      <c r="JEW620" s="230"/>
      <c r="JEX620" s="230"/>
      <c r="JEY620" s="230"/>
      <c r="JEZ620" s="230"/>
      <c r="JFA620" s="230"/>
      <c r="JFB620" s="230"/>
      <c r="JFC620" s="230"/>
      <c r="JFD620" s="230"/>
      <c r="JFE620" s="230"/>
      <c r="JFF620" s="230"/>
      <c r="JFG620" s="230"/>
      <c r="JFH620" s="230"/>
      <c r="JFI620" s="230"/>
      <c r="JFJ620" s="230"/>
      <c r="JFK620" s="230"/>
      <c r="JFL620" s="230"/>
      <c r="JFM620" s="230"/>
      <c r="JFN620" s="230"/>
      <c r="JFO620" s="230"/>
      <c r="JFP620" s="230"/>
      <c r="JFQ620" s="230"/>
      <c r="JFR620" s="230"/>
      <c r="JFS620" s="230"/>
      <c r="JFT620" s="230"/>
      <c r="JFU620" s="230"/>
      <c r="JFV620" s="230"/>
      <c r="JFW620" s="230"/>
      <c r="JFX620" s="230"/>
      <c r="JFY620" s="230"/>
      <c r="JFZ620" s="230"/>
      <c r="JGA620" s="230"/>
      <c r="JGB620" s="230"/>
      <c r="JGC620" s="230"/>
      <c r="JGD620" s="230"/>
      <c r="JGE620" s="230"/>
      <c r="JGF620" s="230"/>
      <c r="JGG620" s="230"/>
      <c r="JGH620" s="230"/>
      <c r="JGI620" s="230"/>
      <c r="JGJ620" s="230"/>
      <c r="JGK620" s="230"/>
      <c r="JGL620" s="230"/>
      <c r="JGM620" s="230"/>
      <c r="JGN620" s="230"/>
      <c r="JGO620" s="230"/>
      <c r="JGP620" s="230"/>
      <c r="JGQ620" s="230"/>
      <c r="JGR620" s="230"/>
      <c r="JGS620" s="230"/>
      <c r="JGT620" s="230"/>
      <c r="JGU620" s="230"/>
      <c r="JGV620" s="230"/>
      <c r="JGW620" s="230"/>
      <c r="JGX620" s="230"/>
      <c r="JGY620" s="230"/>
      <c r="JGZ620" s="230"/>
      <c r="JHA620" s="230"/>
      <c r="JHB620" s="230"/>
      <c r="JHC620" s="230"/>
      <c r="JHD620" s="230"/>
      <c r="JHE620" s="230"/>
      <c r="JHF620" s="230"/>
      <c r="JHG620" s="230"/>
      <c r="JHH620" s="230"/>
      <c r="JHI620" s="230"/>
      <c r="JHJ620" s="230"/>
      <c r="JHK620" s="230"/>
      <c r="JHL620" s="230"/>
      <c r="JHM620" s="230"/>
      <c r="JHN620" s="230"/>
      <c r="JHO620" s="230"/>
      <c r="JHP620" s="230"/>
      <c r="JHQ620" s="230"/>
      <c r="JHR620" s="230"/>
      <c r="JHS620" s="230"/>
      <c r="JHT620" s="230"/>
      <c r="JHU620" s="230"/>
      <c r="JHV620" s="230"/>
      <c r="JHW620" s="230"/>
      <c r="JHX620" s="230"/>
      <c r="JHY620" s="230"/>
      <c r="JHZ620" s="230"/>
      <c r="JIA620" s="230"/>
      <c r="JIB620" s="230"/>
      <c r="JIC620" s="230"/>
      <c r="JID620" s="230"/>
      <c r="JIE620" s="230"/>
      <c r="JIF620" s="230"/>
      <c r="JIG620" s="230"/>
      <c r="JIH620" s="230"/>
      <c r="JII620" s="230"/>
      <c r="JIJ620" s="230"/>
      <c r="JIK620" s="230"/>
      <c r="JIL620" s="230"/>
      <c r="JIM620" s="230"/>
      <c r="JIN620" s="230"/>
      <c r="JIO620" s="230"/>
      <c r="JIP620" s="230"/>
      <c r="JIQ620" s="230"/>
      <c r="JIR620" s="230"/>
      <c r="JIS620" s="230"/>
      <c r="JIT620" s="230"/>
      <c r="JIU620" s="230"/>
      <c r="JIV620" s="230"/>
      <c r="JIW620" s="230"/>
      <c r="JIX620" s="230"/>
      <c r="JIY620" s="230"/>
      <c r="JIZ620" s="230"/>
      <c r="JJA620" s="230"/>
      <c r="JJB620" s="230"/>
      <c r="JJC620" s="230"/>
      <c r="JJD620" s="230"/>
      <c r="JJE620" s="230"/>
      <c r="JJF620" s="230"/>
      <c r="JJG620" s="230"/>
      <c r="JJH620" s="230"/>
      <c r="JJI620" s="230"/>
      <c r="JJJ620" s="230"/>
      <c r="JJK620" s="230"/>
      <c r="JJL620" s="230"/>
      <c r="JJM620" s="230"/>
      <c r="JJN620" s="230"/>
      <c r="JJO620" s="230"/>
      <c r="JJP620" s="230"/>
      <c r="JJQ620" s="230"/>
      <c r="JJR620" s="230"/>
      <c r="JJS620" s="230"/>
      <c r="JJT620" s="230"/>
      <c r="JJU620" s="230"/>
      <c r="JJV620" s="230"/>
      <c r="JJW620" s="230"/>
      <c r="JJX620" s="230"/>
      <c r="JJY620" s="230"/>
      <c r="JJZ620" s="230"/>
      <c r="JKA620" s="230"/>
      <c r="JKB620" s="230"/>
      <c r="JKC620" s="230"/>
      <c r="JKD620" s="230"/>
      <c r="JKE620" s="230"/>
      <c r="JKF620" s="230"/>
      <c r="JKG620" s="230"/>
      <c r="JKH620" s="230"/>
      <c r="JKI620" s="230"/>
      <c r="JKJ620" s="230"/>
      <c r="JKK620" s="230"/>
      <c r="JKL620" s="230"/>
      <c r="JKM620" s="230"/>
      <c r="JKN620" s="230"/>
      <c r="JKO620" s="230"/>
      <c r="JKP620" s="230"/>
      <c r="JKQ620" s="230"/>
      <c r="JKR620" s="230"/>
      <c r="JKS620" s="230"/>
      <c r="JKT620" s="230"/>
      <c r="JKU620" s="230"/>
      <c r="JKV620" s="230"/>
      <c r="JKW620" s="230"/>
      <c r="JKX620" s="230"/>
      <c r="JKY620" s="230"/>
      <c r="JKZ620" s="230"/>
      <c r="JLA620" s="230"/>
      <c r="JLB620" s="230"/>
      <c r="JLC620" s="230"/>
      <c r="JLD620" s="230"/>
      <c r="JLE620" s="230"/>
      <c r="JLF620" s="230"/>
      <c r="JLG620" s="230"/>
      <c r="JLH620" s="230"/>
      <c r="JLI620" s="230"/>
      <c r="JLJ620" s="230"/>
      <c r="JLK620" s="230"/>
      <c r="JLL620" s="230"/>
      <c r="JLM620" s="230"/>
      <c r="JLN620" s="230"/>
      <c r="JLO620" s="230"/>
      <c r="JLP620" s="230"/>
      <c r="JLQ620" s="230"/>
      <c r="JLR620" s="230"/>
      <c r="JLS620" s="230"/>
      <c r="JLT620" s="230"/>
      <c r="JLU620" s="230"/>
      <c r="JLV620" s="230"/>
      <c r="JLW620" s="230"/>
      <c r="JLX620" s="230"/>
      <c r="JLY620" s="230"/>
      <c r="JLZ620" s="230"/>
      <c r="JMA620" s="230"/>
      <c r="JMB620" s="230"/>
      <c r="JMC620" s="230"/>
      <c r="JMD620" s="230"/>
      <c r="JME620" s="230"/>
      <c r="JMF620" s="230"/>
      <c r="JMG620" s="230"/>
      <c r="JMH620" s="230"/>
      <c r="JMI620" s="230"/>
      <c r="JMJ620" s="230"/>
      <c r="JMK620" s="230"/>
      <c r="JML620" s="230"/>
      <c r="JMM620" s="230"/>
      <c r="JMN620" s="230"/>
      <c r="JMO620" s="230"/>
      <c r="JMP620" s="230"/>
      <c r="JMQ620" s="230"/>
      <c r="JMR620" s="230"/>
      <c r="JMS620" s="230"/>
      <c r="JMT620" s="230"/>
      <c r="JMU620" s="230"/>
      <c r="JMV620" s="230"/>
      <c r="JMW620" s="230"/>
      <c r="JMX620" s="230"/>
      <c r="JMY620" s="230"/>
      <c r="JMZ620" s="230"/>
      <c r="JNA620" s="230"/>
      <c r="JNB620" s="230"/>
      <c r="JNC620" s="230"/>
      <c r="JND620" s="230"/>
      <c r="JNE620" s="230"/>
      <c r="JNF620" s="230"/>
      <c r="JNG620" s="230"/>
      <c r="JNH620" s="230"/>
      <c r="JNI620" s="230"/>
      <c r="JNJ620" s="230"/>
      <c r="JNK620" s="230"/>
      <c r="JNL620" s="230"/>
      <c r="JNM620" s="230"/>
      <c r="JNN620" s="230"/>
      <c r="JNO620" s="230"/>
      <c r="JNP620" s="230"/>
      <c r="JNQ620" s="230"/>
      <c r="JNR620" s="230"/>
      <c r="JNS620" s="230"/>
      <c r="JNT620" s="230"/>
      <c r="JNU620" s="230"/>
      <c r="JNV620" s="230"/>
      <c r="JNW620" s="230"/>
      <c r="JNX620" s="230"/>
      <c r="JNY620" s="230"/>
      <c r="JNZ620" s="230"/>
      <c r="JOA620" s="230"/>
      <c r="JOB620" s="230"/>
      <c r="JOC620" s="230"/>
      <c r="JOD620" s="230"/>
      <c r="JOE620" s="230"/>
      <c r="JOF620" s="230"/>
      <c r="JOG620" s="230"/>
      <c r="JOH620" s="230"/>
      <c r="JOI620" s="230"/>
      <c r="JOJ620" s="230"/>
      <c r="JOK620" s="230"/>
      <c r="JOL620" s="230"/>
      <c r="JOM620" s="230"/>
      <c r="JON620" s="230"/>
      <c r="JOO620" s="230"/>
      <c r="JOP620" s="230"/>
      <c r="JOQ620" s="230"/>
      <c r="JOR620" s="230"/>
      <c r="JOS620" s="230"/>
      <c r="JOT620" s="230"/>
      <c r="JOU620" s="230"/>
      <c r="JOV620" s="230"/>
      <c r="JOW620" s="230"/>
      <c r="JOX620" s="230"/>
      <c r="JOY620" s="230"/>
      <c r="JOZ620" s="230"/>
      <c r="JPA620" s="230"/>
      <c r="JPB620" s="230"/>
      <c r="JPC620" s="230"/>
      <c r="JPD620" s="230"/>
      <c r="JPE620" s="230"/>
      <c r="JPF620" s="230"/>
      <c r="JPG620" s="230"/>
      <c r="JPH620" s="230"/>
      <c r="JPI620" s="230"/>
      <c r="JPJ620" s="230"/>
      <c r="JPK620" s="230"/>
      <c r="JPL620" s="230"/>
      <c r="JPM620" s="230"/>
      <c r="JPN620" s="230"/>
      <c r="JPO620" s="230"/>
      <c r="JPP620" s="230"/>
      <c r="JPQ620" s="230"/>
      <c r="JPR620" s="230"/>
      <c r="JPS620" s="230"/>
      <c r="JPT620" s="230"/>
      <c r="JPU620" s="230"/>
      <c r="JPV620" s="230"/>
      <c r="JPW620" s="230"/>
      <c r="JPX620" s="230"/>
      <c r="JPY620" s="230"/>
      <c r="JPZ620" s="230"/>
      <c r="JQA620" s="230"/>
      <c r="JQB620" s="230"/>
      <c r="JQC620" s="230"/>
      <c r="JQD620" s="230"/>
      <c r="JQE620" s="230"/>
      <c r="JQF620" s="230"/>
      <c r="JQG620" s="230"/>
      <c r="JQH620" s="230"/>
      <c r="JQI620" s="230"/>
      <c r="JQJ620" s="230"/>
      <c r="JQK620" s="230"/>
      <c r="JQL620" s="230"/>
      <c r="JQM620" s="230"/>
      <c r="JQN620" s="230"/>
      <c r="JQO620" s="230"/>
      <c r="JQP620" s="230"/>
      <c r="JQQ620" s="230"/>
      <c r="JQR620" s="230"/>
      <c r="JQS620" s="230"/>
      <c r="JQT620" s="230"/>
      <c r="JQU620" s="230"/>
      <c r="JQV620" s="230"/>
      <c r="JQW620" s="230"/>
      <c r="JQX620" s="230"/>
      <c r="JQY620" s="230"/>
      <c r="JQZ620" s="230"/>
      <c r="JRA620" s="230"/>
      <c r="JRB620" s="230"/>
      <c r="JRC620" s="230"/>
      <c r="JRD620" s="230"/>
      <c r="JRE620" s="230"/>
      <c r="JRF620" s="230"/>
      <c r="JRG620" s="230"/>
      <c r="JRH620" s="230"/>
      <c r="JRI620" s="230"/>
      <c r="JRJ620" s="230"/>
      <c r="JRK620" s="230"/>
      <c r="JRL620" s="230"/>
      <c r="JRM620" s="230"/>
      <c r="JRN620" s="230"/>
      <c r="JRO620" s="230"/>
      <c r="JRP620" s="230"/>
      <c r="JRQ620" s="230"/>
      <c r="JRR620" s="230"/>
      <c r="JRS620" s="230"/>
      <c r="JRT620" s="230"/>
      <c r="JRU620" s="230"/>
      <c r="JRV620" s="230"/>
      <c r="JRW620" s="230"/>
      <c r="JRX620" s="230"/>
      <c r="JRY620" s="230"/>
      <c r="JRZ620" s="230"/>
      <c r="JSA620" s="230"/>
      <c r="JSB620" s="230"/>
      <c r="JSC620" s="230"/>
      <c r="JSD620" s="230"/>
      <c r="JSE620" s="230"/>
      <c r="JSF620" s="230"/>
      <c r="JSG620" s="230"/>
      <c r="JSH620" s="230"/>
      <c r="JSI620" s="230"/>
      <c r="JSJ620" s="230"/>
      <c r="JSK620" s="230"/>
      <c r="JSL620" s="230"/>
      <c r="JSM620" s="230"/>
      <c r="JSN620" s="230"/>
      <c r="JSO620" s="230"/>
      <c r="JSP620" s="230"/>
      <c r="JSQ620" s="230"/>
      <c r="JSR620" s="230"/>
      <c r="JSS620" s="230"/>
      <c r="JST620" s="230"/>
      <c r="JSU620" s="230"/>
      <c r="JSV620" s="230"/>
      <c r="JSW620" s="230"/>
      <c r="JSX620" s="230"/>
      <c r="JSY620" s="230"/>
      <c r="JSZ620" s="230"/>
      <c r="JTA620" s="230"/>
      <c r="JTB620" s="230"/>
      <c r="JTC620" s="230"/>
      <c r="JTD620" s="230"/>
      <c r="JTE620" s="230"/>
      <c r="JTF620" s="230"/>
      <c r="JTG620" s="230"/>
      <c r="JTH620" s="230"/>
      <c r="JTI620" s="230"/>
      <c r="JTJ620" s="230"/>
      <c r="JTK620" s="230"/>
      <c r="JTL620" s="230"/>
      <c r="JTM620" s="230"/>
      <c r="JTN620" s="230"/>
      <c r="JTO620" s="230"/>
      <c r="JTP620" s="230"/>
      <c r="JTQ620" s="230"/>
      <c r="JTR620" s="230"/>
      <c r="JTS620" s="230"/>
      <c r="JTT620" s="230"/>
      <c r="JTU620" s="230"/>
      <c r="JTV620" s="230"/>
      <c r="JTW620" s="230"/>
      <c r="JTX620" s="230"/>
      <c r="JTY620" s="230"/>
      <c r="JTZ620" s="230"/>
      <c r="JUA620" s="230"/>
      <c r="JUB620" s="230"/>
      <c r="JUC620" s="230"/>
      <c r="JUD620" s="230"/>
      <c r="JUE620" s="230"/>
      <c r="JUF620" s="230"/>
      <c r="JUG620" s="230"/>
      <c r="JUH620" s="230"/>
      <c r="JUI620" s="230"/>
      <c r="JUJ620" s="230"/>
      <c r="JUK620" s="230"/>
      <c r="JUL620" s="230"/>
      <c r="JUM620" s="230"/>
      <c r="JUN620" s="230"/>
      <c r="JUO620" s="230"/>
      <c r="JUP620" s="230"/>
      <c r="JUQ620" s="230"/>
      <c r="JUR620" s="230"/>
      <c r="JUS620" s="230"/>
      <c r="JUT620" s="230"/>
      <c r="JUU620" s="230"/>
      <c r="JUV620" s="230"/>
      <c r="JUW620" s="230"/>
      <c r="JUX620" s="230"/>
      <c r="JUY620" s="230"/>
      <c r="JUZ620" s="230"/>
      <c r="JVA620" s="230"/>
      <c r="JVB620" s="230"/>
      <c r="JVC620" s="230"/>
      <c r="JVD620" s="230"/>
      <c r="JVE620" s="230"/>
      <c r="JVF620" s="230"/>
      <c r="JVG620" s="230"/>
      <c r="JVH620" s="230"/>
      <c r="JVI620" s="230"/>
      <c r="JVJ620" s="230"/>
      <c r="JVK620" s="230"/>
      <c r="JVL620" s="230"/>
      <c r="JVM620" s="230"/>
      <c r="JVN620" s="230"/>
      <c r="JVO620" s="230"/>
      <c r="JVP620" s="230"/>
      <c r="JVQ620" s="230"/>
      <c r="JVR620" s="230"/>
      <c r="JVS620" s="230"/>
      <c r="JVT620" s="230"/>
      <c r="JVU620" s="230"/>
      <c r="JVV620" s="230"/>
      <c r="JVW620" s="230"/>
      <c r="JVX620" s="230"/>
      <c r="JVY620" s="230"/>
      <c r="JVZ620" s="230"/>
      <c r="JWA620" s="230"/>
      <c r="JWB620" s="230"/>
      <c r="JWC620" s="230"/>
      <c r="JWD620" s="230"/>
      <c r="JWE620" s="230"/>
      <c r="JWF620" s="230"/>
      <c r="JWG620" s="230"/>
      <c r="JWH620" s="230"/>
      <c r="JWI620" s="230"/>
      <c r="JWJ620" s="230"/>
      <c r="JWK620" s="230"/>
      <c r="JWL620" s="230"/>
      <c r="JWM620" s="230"/>
      <c r="JWN620" s="230"/>
      <c r="JWO620" s="230"/>
      <c r="JWP620" s="230"/>
      <c r="JWQ620" s="230"/>
      <c r="JWR620" s="230"/>
      <c r="JWS620" s="230"/>
      <c r="JWT620" s="230"/>
      <c r="JWU620" s="230"/>
      <c r="JWV620" s="230"/>
      <c r="JWW620" s="230"/>
      <c r="JWX620" s="230"/>
      <c r="JWY620" s="230"/>
      <c r="JWZ620" s="230"/>
      <c r="JXA620" s="230"/>
      <c r="JXB620" s="230"/>
      <c r="JXC620" s="230"/>
      <c r="JXD620" s="230"/>
      <c r="JXE620" s="230"/>
      <c r="JXF620" s="230"/>
      <c r="JXG620" s="230"/>
      <c r="JXH620" s="230"/>
      <c r="JXI620" s="230"/>
      <c r="JXJ620" s="230"/>
      <c r="JXK620" s="230"/>
      <c r="JXL620" s="230"/>
      <c r="JXM620" s="230"/>
      <c r="JXN620" s="230"/>
      <c r="JXO620" s="230"/>
      <c r="JXP620" s="230"/>
      <c r="JXQ620" s="230"/>
      <c r="JXR620" s="230"/>
      <c r="JXS620" s="230"/>
      <c r="JXT620" s="230"/>
      <c r="JXU620" s="230"/>
      <c r="JXV620" s="230"/>
      <c r="JXW620" s="230"/>
      <c r="JXX620" s="230"/>
      <c r="JXY620" s="230"/>
      <c r="JXZ620" s="230"/>
      <c r="JYA620" s="230"/>
      <c r="JYB620" s="230"/>
      <c r="JYC620" s="230"/>
      <c r="JYD620" s="230"/>
      <c r="JYE620" s="230"/>
      <c r="JYF620" s="230"/>
      <c r="JYG620" s="230"/>
      <c r="JYH620" s="230"/>
      <c r="JYI620" s="230"/>
      <c r="JYJ620" s="230"/>
      <c r="JYK620" s="230"/>
      <c r="JYL620" s="230"/>
      <c r="JYM620" s="230"/>
      <c r="JYN620" s="230"/>
      <c r="JYO620" s="230"/>
      <c r="JYP620" s="230"/>
      <c r="JYQ620" s="230"/>
      <c r="JYR620" s="230"/>
      <c r="JYS620" s="230"/>
      <c r="JYT620" s="230"/>
      <c r="JYU620" s="230"/>
      <c r="JYV620" s="230"/>
      <c r="JYW620" s="230"/>
      <c r="JYX620" s="230"/>
      <c r="JYY620" s="230"/>
      <c r="JYZ620" s="230"/>
      <c r="JZA620" s="230"/>
      <c r="JZB620" s="230"/>
      <c r="JZC620" s="230"/>
      <c r="JZD620" s="230"/>
      <c r="JZE620" s="230"/>
      <c r="JZF620" s="230"/>
      <c r="JZG620" s="230"/>
      <c r="JZH620" s="230"/>
      <c r="JZI620" s="230"/>
      <c r="JZJ620" s="230"/>
      <c r="JZK620" s="230"/>
      <c r="JZL620" s="230"/>
      <c r="JZM620" s="230"/>
      <c r="JZN620" s="230"/>
      <c r="JZO620" s="230"/>
      <c r="JZP620" s="230"/>
      <c r="JZQ620" s="230"/>
      <c r="JZR620" s="230"/>
      <c r="JZS620" s="230"/>
      <c r="JZT620" s="230"/>
      <c r="JZU620" s="230"/>
      <c r="JZV620" s="230"/>
      <c r="JZW620" s="230"/>
      <c r="JZX620" s="230"/>
      <c r="JZY620" s="230"/>
      <c r="JZZ620" s="230"/>
      <c r="KAA620" s="230"/>
      <c r="KAB620" s="230"/>
      <c r="KAC620" s="230"/>
      <c r="KAD620" s="230"/>
      <c r="KAE620" s="230"/>
      <c r="KAF620" s="230"/>
      <c r="KAG620" s="230"/>
      <c r="KAH620" s="230"/>
      <c r="KAI620" s="230"/>
      <c r="KAJ620" s="230"/>
      <c r="KAK620" s="230"/>
      <c r="KAL620" s="230"/>
      <c r="KAM620" s="230"/>
      <c r="KAN620" s="230"/>
      <c r="KAO620" s="230"/>
      <c r="KAP620" s="230"/>
      <c r="KAQ620" s="230"/>
      <c r="KAR620" s="230"/>
      <c r="KAS620" s="230"/>
      <c r="KAT620" s="230"/>
      <c r="KAU620" s="230"/>
      <c r="KAV620" s="230"/>
      <c r="KAW620" s="230"/>
      <c r="KAX620" s="230"/>
      <c r="KAY620" s="230"/>
      <c r="KAZ620" s="230"/>
      <c r="KBA620" s="230"/>
      <c r="KBB620" s="230"/>
      <c r="KBC620" s="230"/>
      <c r="KBD620" s="230"/>
      <c r="KBE620" s="230"/>
      <c r="KBF620" s="230"/>
      <c r="KBG620" s="230"/>
      <c r="KBH620" s="230"/>
      <c r="KBI620" s="230"/>
      <c r="KBJ620" s="230"/>
      <c r="KBK620" s="230"/>
      <c r="KBL620" s="230"/>
      <c r="KBM620" s="230"/>
      <c r="KBN620" s="230"/>
      <c r="KBO620" s="230"/>
      <c r="KBP620" s="230"/>
      <c r="KBQ620" s="230"/>
      <c r="KBR620" s="230"/>
      <c r="KBS620" s="230"/>
      <c r="KBT620" s="230"/>
      <c r="KBU620" s="230"/>
      <c r="KBV620" s="230"/>
      <c r="KBW620" s="230"/>
      <c r="KBX620" s="230"/>
      <c r="KBY620" s="230"/>
      <c r="KBZ620" s="230"/>
      <c r="KCA620" s="230"/>
      <c r="KCB620" s="230"/>
      <c r="KCC620" s="230"/>
      <c r="KCD620" s="230"/>
      <c r="KCE620" s="230"/>
      <c r="KCF620" s="230"/>
      <c r="KCG620" s="230"/>
      <c r="KCH620" s="230"/>
      <c r="KCI620" s="230"/>
      <c r="KCJ620" s="230"/>
      <c r="KCK620" s="230"/>
      <c r="KCL620" s="230"/>
      <c r="KCM620" s="230"/>
      <c r="KCN620" s="230"/>
      <c r="KCO620" s="230"/>
      <c r="KCP620" s="230"/>
      <c r="KCQ620" s="230"/>
      <c r="KCR620" s="230"/>
      <c r="KCS620" s="230"/>
      <c r="KCT620" s="230"/>
      <c r="KCU620" s="230"/>
      <c r="KCV620" s="230"/>
      <c r="KCW620" s="230"/>
      <c r="KCX620" s="230"/>
      <c r="KCY620" s="230"/>
      <c r="KCZ620" s="230"/>
      <c r="KDA620" s="230"/>
      <c r="KDB620" s="230"/>
      <c r="KDC620" s="230"/>
      <c r="KDD620" s="230"/>
      <c r="KDE620" s="230"/>
      <c r="KDF620" s="230"/>
      <c r="KDG620" s="230"/>
      <c r="KDH620" s="230"/>
      <c r="KDI620" s="230"/>
      <c r="KDJ620" s="230"/>
      <c r="KDK620" s="230"/>
      <c r="KDL620" s="230"/>
      <c r="KDM620" s="230"/>
      <c r="KDN620" s="230"/>
      <c r="KDO620" s="230"/>
      <c r="KDP620" s="230"/>
      <c r="KDQ620" s="230"/>
      <c r="KDR620" s="230"/>
      <c r="KDS620" s="230"/>
      <c r="KDT620" s="230"/>
      <c r="KDU620" s="230"/>
      <c r="KDV620" s="230"/>
      <c r="KDW620" s="230"/>
      <c r="KDX620" s="230"/>
      <c r="KDY620" s="230"/>
      <c r="KDZ620" s="230"/>
      <c r="KEA620" s="230"/>
      <c r="KEB620" s="230"/>
      <c r="KEC620" s="230"/>
      <c r="KED620" s="230"/>
      <c r="KEE620" s="230"/>
      <c r="KEF620" s="230"/>
      <c r="KEG620" s="230"/>
      <c r="KEH620" s="230"/>
      <c r="KEI620" s="230"/>
      <c r="KEJ620" s="230"/>
      <c r="KEK620" s="230"/>
      <c r="KEL620" s="230"/>
      <c r="KEM620" s="230"/>
      <c r="KEN620" s="230"/>
      <c r="KEO620" s="230"/>
      <c r="KEP620" s="230"/>
      <c r="KEQ620" s="230"/>
      <c r="KER620" s="230"/>
      <c r="KES620" s="230"/>
      <c r="KET620" s="230"/>
      <c r="KEU620" s="230"/>
      <c r="KEV620" s="230"/>
      <c r="KEW620" s="230"/>
      <c r="KEX620" s="230"/>
      <c r="KEY620" s="230"/>
      <c r="KEZ620" s="230"/>
      <c r="KFA620" s="230"/>
      <c r="KFB620" s="230"/>
      <c r="KFC620" s="230"/>
      <c r="KFD620" s="230"/>
      <c r="KFE620" s="230"/>
      <c r="KFF620" s="230"/>
      <c r="KFG620" s="230"/>
      <c r="KFH620" s="230"/>
      <c r="KFI620" s="230"/>
      <c r="KFJ620" s="230"/>
      <c r="KFK620" s="230"/>
      <c r="KFL620" s="230"/>
      <c r="KFM620" s="230"/>
      <c r="KFN620" s="230"/>
      <c r="KFO620" s="230"/>
      <c r="KFP620" s="230"/>
      <c r="KFQ620" s="230"/>
      <c r="KFR620" s="230"/>
      <c r="KFS620" s="230"/>
      <c r="KFT620" s="230"/>
      <c r="KFU620" s="230"/>
      <c r="KFV620" s="230"/>
      <c r="KFW620" s="230"/>
      <c r="KFX620" s="230"/>
      <c r="KFY620" s="230"/>
      <c r="KFZ620" s="230"/>
      <c r="KGA620" s="230"/>
      <c r="KGB620" s="230"/>
      <c r="KGC620" s="230"/>
      <c r="KGD620" s="230"/>
      <c r="KGE620" s="230"/>
      <c r="KGF620" s="230"/>
      <c r="KGG620" s="230"/>
      <c r="KGH620" s="230"/>
      <c r="KGI620" s="230"/>
      <c r="KGJ620" s="230"/>
      <c r="KGK620" s="230"/>
      <c r="KGL620" s="230"/>
      <c r="KGM620" s="230"/>
      <c r="KGN620" s="230"/>
      <c r="KGO620" s="230"/>
      <c r="KGP620" s="230"/>
      <c r="KGQ620" s="230"/>
      <c r="KGR620" s="230"/>
      <c r="KGS620" s="230"/>
      <c r="KGT620" s="230"/>
      <c r="KGU620" s="230"/>
      <c r="KGV620" s="230"/>
      <c r="KGW620" s="230"/>
      <c r="KGX620" s="230"/>
      <c r="KGY620" s="230"/>
      <c r="KGZ620" s="230"/>
      <c r="KHA620" s="230"/>
      <c r="KHB620" s="230"/>
      <c r="KHC620" s="230"/>
      <c r="KHD620" s="230"/>
      <c r="KHE620" s="230"/>
      <c r="KHF620" s="230"/>
      <c r="KHG620" s="230"/>
      <c r="KHH620" s="230"/>
      <c r="KHI620" s="230"/>
      <c r="KHJ620" s="230"/>
      <c r="KHK620" s="230"/>
      <c r="KHL620" s="230"/>
      <c r="KHM620" s="230"/>
      <c r="KHN620" s="230"/>
      <c r="KHO620" s="230"/>
      <c r="KHP620" s="230"/>
      <c r="KHQ620" s="230"/>
      <c r="KHR620" s="230"/>
      <c r="KHS620" s="230"/>
      <c r="KHT620" s="230"/>
      <c r="KHU620" s="230"/>
      <c r="KHV620" s="230"/>
      <c r="KHW620" s="230"/>
      <c r="KHX620" s="230"/>
      <c r="KHY620" s="230"/>
      <c r="KHZ620" s="230"/>
      <c r="KIA620" s="230"/>
      <c r="KIB620" s="230"/>
      <c r="KIC620" s="230"/>
      <c r="KID620" s="230"/>
      <c r="KIE620" s="230"/>
      <c r="KIF620" s="230"/>
      <c r="KIG620" s="230"/>
      <c r="KIH620" s="230"/>
      <c r="KII620" s="230"/>
      <c r="KIJ620" s="230"/>
      <c r="KIK620" s="230"/>
      <c r="KIL620" s="230"/>
      <c r="KIM620" s="230"/>
      <c r="KIN620" s="230"/>
      <c r="KIO620" s="230"/>
      <c r="KIP620" s="230"/>
      <c r="KIQ620" s="230"/>
      <c r="KIR620" s="230"/>
      <c r="KIS620" s="230"/>
      <c r="KIT620" s="230"/>
      <c r="KIU620" s="230"/>
      <c r="KIV620" s="230"/>
      <c r="KIW620" s="230"/>
      <c r="KIX620" s="230"/>
      <c r="KIY620" s="230"/>
      <c r="KIZ620" s="230"/>
      <c r="KJA620" s="230"/>
      <c r="KJB620" s="230"/>
      <c r="KJC620" s="230"/>
      <c r="KJD620" s="230"/>
      <c r="KJE620" s="230"/>
      <c r="KJF620" s="230"/>
      <c r="KJG620" s="230"/>
      <c r="KJH620" s="230"/>
      <c r="KJI620" s="230"/>
      <c r="KJJ620" s="230"/>
      <c r="KJK620" s="230"/>
      <c r="KJL620" s="230"/>
      <c r="KJM620" s="230"/>
      <c r="KJN620" s="230"/>
      <c r="KJO620" s="230"/>
      <c r="KJP620" s="230"/>
      <c r="KJQ620" s="230"/>
      <c r="KJR620" s="230"/>
      <c r="KJS620" s="230"/>
      <c r="KJT620" s="230"/>
      <c r="KJU620" s="230"/>
      <c r="KJV620" s="230"/>
      <c r="KJW620" s="230"/>
      <c r="KJX620" s="230"/>
      <c r="KJY620" s="230"/>
      <c r="KJZ620" s="230"/>
      <c r="KKA620" s="230"/>
      <c r="KKB620" s="230"/>
      <c r="KKC620" s="230"/>
      <c r="KKD620" s="230"/>
      <c r="KKE620" s="230"/>
      <c r="KKF620" s="230"/>
      <c r="KKG620" s="230"/>
      <c r="KKH620" s="230"/>
      <c r="KKI620" s="230"/>
      <c r="KKJ620" s="230"/>
      <c r="KKK620" s="230"/>
      <c r="KKL620" s="230"/>
      <c r="KKM620" s="230"/>
      <c r="KKN620" s="230"/>
      <c r="KKO620" s="230"/>
      <c r="KKP620" s="230"/>
      <c r="KKQ620" s="230"/>
      <c r="KKR620" s="230"/>
      <c r="KKS620" s="230"/>
      <c r="KKT620" s="230"/>
      <c r="KKU620" s="230"/>
      <c r="KKV620" s="230"/>
      <c r="KKW620" s="230"/>
      <c r="KKX620" s="230"/>
      <c r="KKY620" s="230"/>
      <c r="KKZ620" s="230"/>
      <c r="KLA620" s="230"/>
      <c r="KLB620" s="230"/>
      <c r="KLC620" s="230"/>
      <c r="KLD620" s="230"/>
      <c r="KLE620" s="230"/>
      <c r="KLF620" s="230"/>
      <c r="KLG620" s="230"/>
      <c r="KLH620" s="230"/>
      <c r="KLI620" s="230"/>
      <c r="KLJ620" s="230"/>
      <c r="KLK620" s="230"/>
      <c r="KLL620" s="230"/>
      <c r="KLM620" s="230"/>
      <c r="KLN620" s="230"/>
      <c r="KLO620" s="230"/>
      <c r="KLP620" s="230"/>
      <c r="KLQ620" s="230"/>
      <c r="KLR620" s="230"/>
      <c r="KLS620" s="230"/>
      <c r="KLT620" s="230"/>
      <c r="KLU620" s="230"/>
      <c r="KLV620" s="230"/>
      <c r="KLW620" s="230"/>
      <c r="KLX620" s="230"/>
      <c r="KLY620" s="230"/>
      <c r="KLZ620" s="230"/>
      <c r="KMA620" s="230"/>
      <c r="KMB620" s="230"/>
      <c r="KMC620" s="230"/>
      <c r="KMD620" s="230"/>
      <c r="KME620" s="230"/>
      <c r="KMF620" s="230"/>
      <c r="KMG620" s="230"/>
      <c r="KMH620" s="230"/>
      <c r="KMI620" s="230"/>
      <c r="KMJ620" s="230"/>
      <c r="KMK620" s="230"/>
      <c r="KML620" s="230"/>
      <c r="KMM620" s="230"/>
      <c r="KMN620" s="230"/>
      <c r="KMO620" s="230"/>
      <c r="KMP620" s="230"/>
      <c r="KMQ620" s="230"/>
      <c r="KMR620" s="230"/>
      <c r="KMS620" s="230"/>
      <c r="KMT620" s="230"/>
      <c r="KMU620" s="230"/>
      <c r="KMV620" s="230"/>
      <c r="KMW620" s="230"/>
      <c r="KMX620" s="230"/>
      <c r="KMY620" s="230"/>
      <c r="KMZ620" s="230"/>
      <c r="KNA620" s="230"/>
      <c r="KNB620" s="230"/>
      <c r="KNC620" s="230"/>
      <c r="KND620" s="230"/>
      <c r="KNE620" s="230"/>
      <c r="KNF620" s="230"/>
      <c r="KNG620" s="230"/>
      <c r="KNH620" s="230"/>
      <c r="KNI620" s="230"/>
      <c r="KNJ620" s="230"/>
      <c r="KNK620" s="230"/>
      <c r="KNL620" s="230"/>
      <c r="KNM620" s="230"/>
      <c r="KNN620" s="230"/>
      <c r="KNO620" s="230"/>
      <c r="KNP620" s="230"/>
      <c r="KNQ620" s="230"/>
      <c r="KNR620" s="230"/>
      <c r="KNS620" s="230"/>
      <c r="KNT620" s="230"/>
      <c r="KNU620" s="230"/>
      <c r="KNV620" s="230"/>
      <c r="KNW620" s="230"/>
      <c r="KNX620" s="230"/>
      <c r="KNY620" s="230"/>
      <c r="KNZ620" s="230"/>
      <c r="KOA620" s="230"/>
      <c r="KOB620" s="230"/>
      <c r="KOC620" s="230"/>
      <c r="KOD620" s="230"/>
      <c r="KOE620" s="230"/>
      <c r="KOF620" s="230"/>
      <c r="KOG620" s="230"/>
      <c r="KOH620" s="230"/>
      <c r="KOI620" s="230"/>
      <c r="KOJ620" s="230"/>
      <c r="KOK620" s="230"/>
      <c r="KOL620" s="230"/>
      <c r="KOM620" s="230"/>
      <c r="KON620" s="230"/>
      <c r="KOO620" s="230"/>
      <c r="KOP620" s="230"/>
      <c r="KOQ620" s="230"/>
      <c r="KOR620" s="230"/>
      <c r="KOS620" s="230"/>
      <c r="KOT620" s="230"/>
      <c r="KOU620" s="230"/>
      <c r="KOV620" s="230"/>
      <c r="KOW620" s="230"/>
      <c r="KOX620" s="230"/>
      <c r="KOY620" s="230"/>
      <c r="KOZ620" s="230"/>
      <c r="KPA620" s="230"/>
      <c r="KPB620" s="230"/>
      <c r="KPC620" s="230"/>
      <c r="KPD620" s="230"/>
      <c r="KPE620" s="230"/>
      <c r="KPF620" s="230"/>
      <c r="KPG620" s="230"/>
      <c r="KPH620" s="230"/>
      <c r="KPI620" s="230"/>
      <c r="KPJ620" s="230"/>
      <c r="KPK620" s="230"/>
      <c r="KPL620" s="230"/>
      <c r="KPM620" s="230"/>
      <c r="KPN620" s="230"/>
      <c r="KPO620" s="230"/>
      <c r="KPP620" s="230"/>
      <c r="KPQ620" s="230"/>
      <c r="KPR620" s="230"/>
      <c r="KPS620" s="230"/>
      <c r="KPT620" s="230"/>
      <c r="KPU620" s="230"/>
      <c r="KPV620" s="230"/>
      <c r="KPW620" s="230"/>
      <c r="KPX620" s="230"/>
      <c r="KPY620" s="230"/>
      <c r="KPZ620" s="230"/>
      <c r="KQA620" s="230"/>
      <c r="KQB620" s="230"/>
      <c r="KQC620" s="230"/>
      <c r="KQD620" s="230"/>
      <c r="KQE620" s="230"/>
      <c r="KQF620" s="230"/>
      <c r="KQG620" s="230"/>
      <c r="KQH620" s="230"/>
      <c r="KQI620" s="230"/>
      <c r="KQJ620" s="230"/>
      <c r="KQK620" s="230"/>
      <c r="KQL620" s="230"/>
      <c r="KQM620" s="230"/>
      <c r="KQN620" s="230"/>
      <c r="KQO620" s="230"/>
      <c r="KQP620" s="230"/>
      <c r="KQQ620" s="230"/>
      <c r="KQR620" s="230"/>
      <c r="KQS620" s="230"/>
      <c r="KQT620" s="230"/>
      <c r="KQU620" s="230"/>
      <c r="KQV620" s="230"/>
      <c r="KQW620" s="230"/>
      <c r="KQX620" s="230"/>
      <c r="KQY620" s="230"/>
      <c r="KQZ620" s="230"/>
      <c r="KRA620" s="230"/>
      <c r="KRB620" s="230"/>
      <c r="KRC620" s="230"/>
      <c r="KRD620" s="230"/>
      <c r="KRE620" s="230"/>
      <c r="KRF620" s="230"/>
      <c r="KRG620" s="230"/>
      <c r="KRH620" s="230"/>
      <c r="KRI620" s="230"/>
      <c r="KRJ620" s="230"/>
      <c r="KRK620" s="230"/>
      <c r="KRL620" s="230"/>
      <c r="KRM620" s="230"/>
      <c r="KRN620" s="230"/>
      <c r="KRO620" s="230"/>
      <c r="KRP620" s="230"/>
      <c r="KRQ620" s="230"/>
      <c r="KRR620" s="230"/>
      <c r="KRS620" s="230"/>
      <c r="KRT620" s="230"/>
      <c r="KRU620" s="230"/>
      <c r="KRV620" s="230"/>
      <c r="KRW620" s="230"/>
      <c r="KRX620" s="230"/>
      <c r="KRY620" s="230"/>
      <c r="KRZ620" s="230"/>
      <c r="KSA620" s="230"/>
      <c r="KSB620" s="230"/>
      <c r="KSC620" s="230"/>
      <c r="KSD620" s="230"/>
      <c r="KSE620" s="230"/>
      <c r="KSF620" s="230"/>
      <c r="KSG620" s="230"/>
      <c r="KSH620" s="230"/>
      <c r="KSI620" s="230"/>
      <c r="KSJ620" s="230"/>
      <c r="KSK620" s="230"/>
      <c r="KSL620" s="230"/>
      <c r="KSM620" s="230"/>
      <c r="KSN620" s="230"/>
      <c r="KSO620" s="230"/>
      <c r="KSP620" s="230"/>
      <c r="KSQ620" s="230"/>
      <c r="KSR620" s="230"/>
      <c r="KSS620" s="230"/>
      <c r="KST620" s="230"/>
      <c r="KSU620" s="230"/>
      <c r="KSV620" s="230"/>
      <c r="KSW620" s="230"/>
      <c r="KSX620" s="230"/>
      <c r="KSY620" s="230"/>
      <c r="KSZ620" s="230"/>
      <c r="KTA620" s="230"/>
      <c r="KTB620" s="230"/>
      <c r="KTC620" s="230"/>
      <c r="KTD620" s="230"/>
      <c r="KTE620" s="230"/>
      <c r="KTF620" s="230"/>
      <c r="KTG620" s="230"/>
      <c r="KTH620" s="230"/>
      <c r="KTI620" s="230"/>
      <c r="KTJ620" s="230"/>
      <c r="KTK620" s="230"/>
      <c r="KTL620" s="230"/>
      <c r="KTM620" s="230"/>
      <c r="KTN620" s="230"/>
      <c r="KTO620" s="230"/>
      <c r="KTP620" s="230"/>
      <c r="KTQ620" s="230"/>
      <c r="KTR620" s="230"/>
      <c r="KTS620" s="230"/>
      <c r="KTT620" s="230"/>
      <c r="KTU620" s="230"/>
      <c r="KTV620" s="230"/>
      <c r="KTW620" s="230"/>
      <c r="KTX620" s="230"/>
      <c r="KTY620" s="230"/>
      <c r="KTZ620" s="230"/>
      <c r="KUA620" s="230"/>
      <c r="KUB620" s="230"/>
      <c r="KUC620" s="230"/>
      <c r="KUD620" s="230"/>
      <c r="KUE620" s="230"/>
      <c r="KUF620" s="230"/>
      <c r="KUG620" s="230"/>
      <c r="KUH620" s="230"/>
      <c r="KUI620" s="230"/>
      <c r="KUJ620" s="230"/>
      <c r="KUK620" s="230"/>
      <c r="KUL620" s="230"/>
      <c r="KUM620" s="230"/>
      <c r="KUN620" s="230"/>
      <c r="KUO620" s="230"/>
      <c r="KUP620" s="230"/>
      <c r="KUQ620" s="230"/>
      <c r="KUR620" s="230"/>
      <c r="KUS620" s="230"/>
      <c r="KUT620" s="230"/>
      <c r="KUU620" s="230"/>
      <c r="KUV620" s="230"/>
      <c r="KUW620" s="230"/>
      <c r="KUX620" s="230"/>
      <c r="KUY620" s="230"/>
      <c r="KUZ620" s="230"/>
      <c r="KVA620" s="230"/>
      <c r="KVB620" s="230"/>
      <c r="KVC620" s="230"/>
      <c r="KVD620" s="230"/>
      <c r="KVE620" s="230"/>
      <c r="KVF620" s="230"/>
      <c r="KVG620" s="230"/>
      <c r="KVH620" s="230"/>
      <c r="KVI620" s="230"/>
      <c r="KVJ620" s="230"/>
      <c r="KVK620" s="230"/>
      <c r="KVL620" s="230"/>
      <c r="KVM620" s="230"/>
      <c r="KVN620" s="230"/>
      <c r="KVO620" s="230"/>
      <c r="KVP620" s="230"/>
      <c r="KVQ620" s="230"/>
      <c r="KVR620" s="230"/>
      <c r="KVS620" s="230"/>
      <c r="KVT620" s="230"/>
      <c r="KVU620" s="230"/>
      <c r="KVV620" s="230"/>
      <c r="KVW620" s="230"/>
      <c r="KVX620" s="230"/>
      <c r="KVY620" s="230"/>
      <c r="KVZ620" s="230"/>
      <c r="KWA620" s="230"/>
      <c r="KWB620" s="230"/>
      <c r="KWC620" s="230"/>
      <c r="KWD620" s="230"/>
      <c r="KWE620" s="230"/>
      <c r="KWF620" s="230"/>
      <c r="KWG620" s="230"/>
      <c r="KWH620" s="230"/>
      <c r="KWI620" s="230"/>
      <c r="KWJ620" s="230"/>
      <c r="KWK620" s="230"/>
      <c r="KWL620" s="230"/>
      <c r="KWM620" s="230"/>
      <c r="KWN620" s="230"/>
      <c r="KWO620" s="230"/>
      <c r="KWP620" s="230"/>
      <c r="KWQ620" s="230"/>
      <c r="KWR620" s="230"/>
      <c r="KWS620" s="230"/>
      <c r="KWT620" s="230"/>
      <c r="KWU620" s="230"/>
      <c r="KWV620" s="230"/>
      <c r="KWW620" s="230"/>
      <c r="KWX620" s="230"/>
      <c r="KWY620" s="230"/>
      <c r="KWZ620" s="230"/>
      <c r="KXA620" s="230"/>
      <c r="KXB620" s="230"/>
      <c r="KXC620" s="230"/>
      <c r="KXD620" s="230"/>
      <c r="KXE620" s="230"/>
      <c r="KXF620" s="230"/>
      <c r="KXG620" s="230"/>
      <c r="KXH620" s="230"/>
      <c r="KXI620" s="230"/>
      <c r="KXJ620" s="230"/>
      <c r="KXK620" s="230"/>
      <c r="KXL620" s="230"/>
      <c r="KXM620" s="230"/>
      <c r="KXN620" s="230"/>
      <c r="KXO620" s="230"/>
      <c r="KXP620" s="230"/>
      <c r="KXQ620" s="230"/>
      <c r="KXR620" s="230"/>
      <c r="KXS620" s="230"/>
      <c r="KXT620" s="230"/>
      <c r="KXU620" s="230"/>
      <c r="KXV620" s="230"/>
      <c r="KXW620" s="230"/>
      <c r="KXX620" s="230"/>
      <c r="KXY620" s="230"/>
      <c r="KXZ620" s="230"/>
      <c r="KYA620" s="230"/>
      <c r="KYB620" s="230"/>
      <c r="KYC620" s="230"/>
      <c r="KYD620" s="230"/>
      <c r="KYE620" s="230"/>
      <c r="KYF620" s="230"/>
      <c r="KYG620" s="230"/>
      <c r="KYH620" s="230"/>
      <c r="KYI620" s="230"/>
      <c r="KYJ620" s="230"/>
      <c r="KYK620" s="230"/>
      <c r="KYL620" s="230"/>
      <c r="KYM620" s="230"/>
      <c r="KYN620" s="230"/>
      <c r="KYO620" s="230"/>
      <c r="KYP620" s="230"/>
      <c r="KYQ620" s="230"/>
      <c r="KYR620" s="230"/>
      <c r="KYS620" s="230"/>
      <c r="KYT620" s="230"/>
      <c r="KYU620" s="230"/>
      <c r="KYV620" s="230"/>
      <c r="KYW620" s="230"/>
      <c r="KYX620" s="230"/>
      <c r="KYY620" s="230"/>
      <c r="KYZ620" s="230"/>
      <c r="KZA620" s="230"/>
      <c r="KZB620" s="230"/>
      <c r="KZC620" s="230"/>
      <c r="KZD620" s="230"/>
      <c r="KZE620" s="230"/>
      <c r="KZF620" s="230"/>
      <c r="KZG620" s="230"/>
      <c r="KZH620" s="230"/>
      <c r="KZI620" s="230"/>
      <c r="KZJ620" s="230"/>
      <c r="KZK620" s="230"/>
      <c r="KZL620" s="230"/>
      <c r="KZM620" s="230"/>
      <c r="KZN620" s="230"/>
      <c r="KZO620" s="230"/>
      <c r="KZP620" s="230"/>
      <c r="KZQ620" s="230"/>
      <c r="KZR620" s="230"/>
      <c r="KZS620" s="230"/>
      <c r="KZT620" s="230"/>
      <c r="KZU620" s="230"/>
      <c r="KZV620" s="230"/>
      <c r="KZW620" s="230"/>
      <c r="KZX620" s="230"/>
      <c r="KZY620" s="230"/>
      <c r="KZZ620" s="230"/>
      <c r="LAA620" s="230"/>
      <c r="LAB620" s="230"/>
      <c r="LAC620" s="230"/>
      <c r="LAD620" s="230"/>
      <c r="LAE620" s="230"/>
      <c r="LAF620" s="230"/>
      <c r="LAG620" s="230"/>
      <c r="LAH620" s="230"/>
      <c r="LAI620" s="230"/>
      <c r="LAJ620" s="230"/>
      <c r="LAK620" s="230"/>
      <c r="LAL620" s="230"/>
      <c r="LAM620" s="230"/>
      <c r="LAN620" s="230"/>
      <c r="LAO620" s="230"/>
      <c r="LAP620" s="230"/>
      <c r="LAQ620" s="230"/>
      <c r="LAR620" s="230"/>
      <c r="LAS620" s="230"/>
      <c r="LAT620" s="230"/>
      <c r="LAU620" s="230"/>
      <c r="LAV620" s="230"/>
      <c r="LAW620" s="230"/>
      <c r="LAX620" s="230"/>
      <c r="LAY620" s="230"/>
      <c r="LAZ620" s="230"/>
      <c r="LBA620" s="230"/>
      <c r="LBB620" s="230"/>
      <c r="LBC620" s="230"/>
      <c r="LBD620" s="230"/>
      <c r="LBE620" s="230"/>
      <c r="LBF620" s="230"/>
      <c r="LBG620" s="230"/>
      <c r="LBH620" s="230"/>
      <c r="LBI620" s="230"/>
      <c r="LBJ620" s="230"/>
      <c r="LBK620" s="230"/>
      <c r="LBL620" s="230"/>
      <c r="LBM620" s="230"/>
      <c r="LBN620" s="230"/>
      <c r="LBO620" s="230"/>
      <c r="LBP620" s="230"/>
      <c r="LBQ620" s="230"/>
      <c r="LBR620" s="230"/>
      <c r="LBS620" s="230"/>
      <c r="LBT620" s="230"/>
      <c r="LBU620" s="230"/>
      <c r="LBV620" s="230"/>
      <c r="LBW620" s="230"/>
      <c r="LBX620" s="230"/>
      <c r="LBY620" s="230"/>
      <c r="LBZ620" s="230"/>
      <c r="LCA620" s="230"/>
      <c r="LCB620" s="230"/>
      <c r="LCC620" s="230"/>
      <c r="LCD620" s="230"/>
      <c r="LCE620" s="230"/>
      <c r="LCF620" s="230"/>
      <c r="LCG620" s="230"/>
      <c r="LCH620" s="230"/>
      <c r="LCI620" s="230"/>
      <c r="LCJ620" s="230"/>
      <c r="LCK620" s="230"/>
      <c r="LCL620" s="230"/>
      <c r="LCM620" s="230"/>
      <c r="LCN620" s="230"/>
      <c r="LCO620" s="230"/>
      <c r="LCP620" s="230"/>
      <c r="LCQ620" s="230"/>
      <c r="LCR620" s="230"/>
      <c r="LCS620" s="230"/>
      <c r="LCT620" s="230"/>
      <c r="LCU620" s="230"/>
      <c r="LCV620" s="230"/>
      <c r="LCW620" s="230"/>
      <c r="LCX620" s="230"/>
      <c r="LCY620" s="230"/>
      <c r="LCZ620" s="230"/>
      <c r="LDA620" s="230"/>
      <c r="LDB620" s="230"/>
      <c r="LDC620" s="230"/>
      <c r="LDD620" s="230"/>
      <c r="LDE620" s="230"/>
      <c r="LDF620" s="230"/>
      <c r="LDG620" s="230"/>
      <c r="LDH620" s="230"/>
      <c r="LDI620" s="230"/>
      <c r="LDJ620" s="230"/>
      <c r="LDK620" s="230"/>
      <c r="LDL620" s="230"/>
      <c r="LDM620" s="230"/>
      <c r="LDN620" s="230"/>
      <c r="LDO620" s="230"/>
      <c r="LDP620" s="230"/>
      <c r="LDQ620" s="230"/>
      <c r="LDR620" s="230"/>
      <c r="LDS620" s="230"/>
      <c r="LDT620" s="230"/>
      <c r="LDU620" s="230"/>
      <c r="LDV620" s="230"/>
      <c r="LDW620" s="230"/>
      <c r="LDX620" s="230"/>
      <c r="LDY620" s="230"/>
      <c r="LDZ620" s="230"/>
      <c r="LEA620" s="230"/>
      <c r="LEB620" s="230"/>
      <c r="LEC620" s="230"/>
      <c r="LED620" s="230"/>
      <c r="LEE620" s="230"/>
      <c r="LEF620" s="230"/>
      <c r="LEG620" s="230"/>
      <c r="LEH620" s="230"/>
      <c r="LEI620" s="230"/>
      <c r="LEJ620" s="230"/>
      <c r="LEK620" s="230"/>
      <c r="LEL620" s="230"/>
      <c r="LEM620" s="230"/>
      <c r="LEN620" s="230"/>
      <c r="LEO620" s="230"/>
      <c r="LEP620" s="230"/>
      <c r="LEQ620" s="230"/>
      <c r="LER620" s="230"/>
      <c r="LES620" s="230"/>
      <c r="LET620" s="230"/>
      <c r="LEU620" s="230"/>
      <c r="LEV620" s="230"/>
      <c r="LEW620" s="230"/>
      <c r="LEX620" s="230"/>
      <c r="LEY620" s="230"/>
      <c r="LEZ620" s="230"/>
      <c r="LFA620" s="230"/>
      <c r="LFB620" s="230"/>
      <c r="LFC620" s="230"/>
      <c r="LFD620" s="230"/>
      <c r="LFE620" s="230"/>
      <c r="LFF620" s="230"/>
      <c r="LFG620" s="230"/>
      <c r="LFH620" s="230"/>
      <c r="LFI620" s="230"/>
      <c r="LFJ620" s="230"/>
      <c r="LFK620" s="230"/>
      <c r="LFL620" s="230"/>
      <c r="LFM620" s="230"/>
      <c r="LFN620" s="230"/>
      <c r="LFO620" s="230"/>
      <c r="LFP620" s="230"/>
      <c r="LFQ620" s="230"/>
      <c r="LFR620" s="230"/>
      <c r="LFS620" s="230"/>
      <c r="LFT620" s="230"/>
      <c r="LFU620" s="230"/>
      <c r="LFV620" s="230"/>
      <c r="LFW620" s="230"/>
      <c r="LFX620" s="230"/>
      <c r="LFY620" s="230"/>
      <c r="LFZ620" s="230"/>
      <c r="LGA620" s="230"/>
      <c r="LGB620" s="230"/>
      <c r="LGC620" s="230"/>
      <c r="LGD620" s="230"/>
      <c r="LGE620" s="230"/>
      <c r="LGF620" s="230"/>
      <c r="LGG620" s="230"/>
      <c r="LGH620" s="230"/>
      <c r="LGI620" s="230"/>
      <c r="LGJ620" s="230"/>
      <c r="LGK620" s="230"/>
      <c r="LGL620" s="230"/>
      <c r="LGM620" s="230"/>
      <c r="LGN620" s="230"/>
      <c r="LGO620" s="230"/>
      <c r="LGP620" s="230"/>
      <c r="LGQ620" s="230"/>
      <c r="LGR620" s="230"/>
      <c r="LGS620" s="230"/>
      <c r="LGT620" s="230"/>
      <c r="LGU620" s="230"/>
      <c r="LGV620" s="230"/>
      <c r="LGW620" s="230"/>
      <c r="LGX620" s="230"/>
      <c r="LGY620" s="230"/>
      <c r="LGZ620" s="230"/>
      <c r="LHA620" s="230"/>
      <c r="LHB620" s="230"/>
      <c r="LHC620" s="230"/>
      <c r="LHD620" s="230"/>
      <c r="LHE620" s="230"/>
      <c r="LHF620" s="230"/>
      <c r="LHG620" s="230"/>
      <c r="LHH620" s="230"/>
      <c r="LHI620" s="230"/>
      <c r="LHJ620" s="230"/>
      <c r="LHK620" s="230"/>
      <c r="LHL620" s="230"/>
      <c r="LHM620" s="230"/>
      <c r="LHN620" s="230"/>
      <c r="LHO620" s="230"/>
      <c r="LHP620" s="230"/>
      <c r="LHQ620" s="230"/>
      <c r="LHR620" s="230"/>
      <c r="LHS620" s="230"/>
      <c r="LHT620" s="230"/>
      <c r="LHU620" s="230"/>
      <c r="LHV620" s="230"/>
      <c r="LHW620" s="230"/>
      <c r="LHX620" s="230"/>
      <c r="LHY620" s="230"/>
      <c r="LHZ620" s="230"/>
      <c r="LIA620" s="230"/>
      <c r="LIB620" s="230"/>
      <c r="LIC620" s="230"/>
      <c r="LID620" s="230"/>
      <c r="LIE620" s="230"/>
      <c r="LIF620" s="230"/>
      <c r="LIG620" s="230"/>
      <c r="LIH620" s="230"/>
      <c r="LII620" s="230"/>
      <c r="LIJ620" s="230"/>
      <c r="LIK620" s="230"/>
      <c r="LIL620" s="230"/>
      <c r="LIM620" s="230"/>
      <c r="LIN620" s="230"/>
      <c r="LIO620" s="230"/>
      <c r="LIP620" s="230"/>
      <c r="LIQ620" s="230"/>
      <c r="LIR620" s="230"/>
      <c r="LIS620" s="230"/>
      <c r="LIT620" s="230"/>
      <c r="LIU620" s="230"/>
      <c r="LIV620" s="230"/>
      <c r="LIW620" s="230"/>
      <c r="LIX620" s="230"/>
      <c r="LIY620" s="230"/>
      <c r="LIZ620" s="230"/>
      <c r="LJA620" s="230"/>
      <c r="LJB620" s="230"/>
      <c r="LJC620" s="230"/>
      <c r="LJD620" s="230"/>
      <c r="LJE620" s="230"/>
      <c r="LJF620" s="230"/>
      <c r="LJG620" s="230"/>
      <c r="LJH620" s="230"/>
      <c r="LJI620" s="230"/>
      <c r="LJJ620" s="230"/>
      <c r="LJK620" s="230"/>
      <c r="LJL620" s="230"/>
      <c r="LJM620" s="230"/>
      <c r="LJN620" s="230"/>
      <c r="LJO620" s="230"/>
      <c r="LJP620" s="230"/>
      <c r="LJQ620" s="230"/>
      <c r="LJR620" s="230"/>
      <c r="LJS620" s="230"/>
      <c r="LJT620" s="230"/>
      <c r="LJU620" s="230"/>
      <c r="LJV620" s="230"/>
      <c r="LJW620" s="230"/>
      <c r="LJX620" s="230"/>
      <c r="LJY620" s="230"/>
      <c r="LJZ620" s="230"/>
      <c r="LKA620" s="230"/>
      <c r="LKB620" s="230"/>
      <c r="LKC620" s="230"/>
      <c r="LKD620" s="230"/>
      <c r="LKE620" s="230"/>
      <c r="LKF620" s="230"/>
      <c r="LKG620" s="230"/>
      <c r="LKH620" s="230"/>
      <c r="LKI620" s="230"/>
      <c r="LKJ620" s="230"/>
      <c r="LKK620" s="230"/>
      <c r="LKL620" s="230"/>
      <c r="LKM620" s="230"/>
      <c r="LKN620" s="230"/>
      <c r="LKO620" s="230"/>
      <c r="LKP620" s="230"/>
      <c r="LKQ620" s="230"/>
      <c r="LKR620" s="230"/>
      <c r="LKS620" s="230"/>
      <c r="LKT620" s="230"/>
      <c r="LKU620" s="230"/>
      <c r="LKV620" s="230"/>
      <c r="LKW620" s="230"/>
      <c r="LKX620" s="230"/>
      <c r="LKY620" s="230"/>
      <c r="LKZ620" s="230"/>
      <c r="LLA620" s="230"/>
      <c r="LLB620" s="230"/>
      <c r="LLC620" s="230"/>
      <c r="LLD620" s="230"/>
      <c r="LLE620" s="230"/>
      <c r="LLF620" s="230"/>
      <c r="LLG620" s="230"/>
      <c r="LLH620" s="230"/>
      <c r="LLI620" s="230"/>
      <c r="LLJ620" s="230"/>
      <c r="LLK620" s="230"/>
      <c r="LLL620" s="230"/>
      <c r="LLM620" s="230"/>
      <c r="LLN620" s="230"/>
      <c r="LLO620" s="230"/>
      <c r="LLP620" s="230"/>
      <c r="LLQ620" s="230"/>
      <c r="LLR620" s="230"/>
      <c r="LLS620" s="230"/>
      <c r="LLT620" s="230"/>
      <c r="LLU620" s="230"/>
      <c r="LLV620" s="230"/>
      <c r="LLW620" s="230"/>
      <c r="LLX620" s="230"/>
      <c r="LLY620" s="230"/>
      <c r="LLZ620" s="230"/>
      <c r="LMA620" s="230"/>
      <c r="LMB620" s="230"/>
      <c r="LMC620" s="230"/>
      <c r="LMD620" s="230"/>
      <c r="LME620" s="230"/>
      <c r="LMF620" s="230"/>
      <c r="LMG620" s="230"/>
      <c r="LMH620" s="230"/>
      <c r="LMI620" s="230"/>
      <c r="LMJ620" s="230"/>
      <c r="LMK620" s="230"/>
      <c r="LML620" s="230"/>
      <c r="LMM620" s="230"/>
      <c r="LMN620" s="230"/>
      <c r="LMO620" s="230"/>
      <c r="LMP620" s="230"/>
      <c r="LMQ620" s="230"/>
      <c r="LMR620" s="230"/>
      <c r="LMS620" s="230"/>
      <c r="LMT620" s="230"/>
      <c r="LMU620" s="230"/>
      <c r="LMV620" s="230"/>
      <c r="LMW620" s="230"/>
      <c r="LMX620" s="230"/>
      <c r="LMY620" s="230"/>
      <c r="LMZ620" s="230"/>
      <c r="LNA620" s="230"/>
      <c r="LNB620" s="230"/>
      <c r="LNC620" s="230"/>
      <c r="LND620" s="230"/>
      <c r="LNE620" s="230"/>
      <c r="LNF620" s="230"/>
      <c r="LNG620" s="230"/>
      <c r="LNH620" s="230"/>
      <c r="LNI620" s="230"/>
      <c r="LNJ620" s="230"/>
      <c r="LNK620" s="230"/>
      <c r="LNL620" s="230"/>
      <c r="LNM620" s="230"/>
      <c r="LNN620" s="230"/>
      <c r="LNO620" s="230"/>
      <c r="LNP620" s="230"/>
      <c r="LNQ620" s="230"/>
      <c r="LNR620" s="230"/>
      <c r="LNS620" s="230"/>
      <c r="LNT620" s="230"/>
      <c r="LNU620" s="230"/>
      <c r="LNV620" s="230"/>
      <c r="LNW620" s="230"/>
      <c r="LNX620" s="230"/>
      <c r="LNY620" s="230"/>
      <c r="LNZ620" s="230"/>
      <c r="LOA620" s="230"/>
      <c r="LOB620" s="230"/>
      <c r="LOC620" s="230"/>
      <c r="LOD620" s="230"/>
      <c r="LOE620" s="230"/>
      <c r="LOF620" s="230"/>
      <c r="LOG620" s="230"/>
      <c r="LOH620" s="230"/>
      <c r="LOI620" s="230"/>
      <c r="LOJ620" s="230"/>
      <c r="LOK620" s="230"/>
      <c r="LOL620" s="230"/>
      <c r="LOM620" s="230"/>
      <c r="LON620" s="230"/>
      <c r="LOO620" s="230"/>
      <c r="LOP620" s="230"/>
      <c r="LOQ620" s="230"/>
      <c r="LOR620" s="230"/>
      <c r="LOS620" s="230"/>
      <c r="LOT620" s="230"/>
      <c r="LOU620" s="230"/>
      <c r="LOV620" s="230"/>
      <c r="LOW620" s="230"/>
      <c r="LOX620" s="230"/>
      <c r="LOY620" s="230"/>
      <c r="LOZ620" s="230"/>
      <c r="LPA620" s="230"/>
      <c r="LPB620" s="230"/>
      <c r="LPC620" s="230"/>
      <c r="LPD620" s="230"/>
      <c r="LPE620" s="230"/>
      <c r="LPF620" s="230"/>
      <c r="LPG620" s="230"/>
      <c r="LPH620" s="230"/>
      <c r="LPI620" s="230"/>
      <c r="LPJ620" s="230"/>
      <c r="LPK620" s="230"/>
      <c r="LPL620" s="230"/>
      <c r="LPM620" s="230"/>
      <c r="LPN620" s="230"/>
      <c r="LPO620" s="230"/>
      <c r="LPP620" s="230"/>
      <c r="LPQ620" s="230"/>
      <c r="LPR620" s="230"/>
      <c r="LPS620" s="230"/>
      <c r="LPT620" s="230"/>
      <c r="LPU620" s="230"/>
      <c r="LPV620" s="230"/>
      <c r="LPW620" s="230"/>
      <c r="LPX620" s="230"/>
      <c r="LPY620" s="230"/>
      <c r="LPZ620" s="230"/>
      <c r="LQA620" s="230"/>
      <c r="LQB620" s="230"/>
      <c r="LQC620" s="230"/>
      <c r="LQD620" s="230"/>
      <c r="LQE620" s="230"/>
      <c r="LQF620" s="230"/>
      <c r="LQG620" s="230"/>
      <c r="LQH620" s="230"/>
      <c r="LQI620" s="230"/>
      <c r="LQJ620" s="230"/>
      <c r="LQK620" s="230"/>
      <c r="LQL620" s="230"/>
      <c r="LQM620" s="230"/>
      <c r="LQN620" s="230"/>
      <c r="LQO620" s="230"/>
      <c r="LQP620" s="230"/>
      <c r="LQQ620" s="230"/>
      <c r="LQR620" s="230"/>
      <c r="LQS620" s="230"/>
      <c r="LQT620" s="230"/>
      <c r="LQU620" s="230"/>
      <c r="LQV620" s="230"/>
      <c r="LQW620" s="230"/>
      <c r="LQX620" s="230"/>
      <c r="LQY620" s="230"/>
      <c r="LQZ620" s="230"/>
      <c r="LRA620" s="230"/>
      <c r="LRB620" s="230"/>
      <c r="LRC620" s="230"/>
      <c r="LRD620" s="230"/>
      <c r="LRE620" s="230"/>
      <c r="LRF620" s="230"/>
      <c r="LRG620" s="230"/>
      <c r="LRH620" s="230"/>
      <c r="LRI620" s="230"/>
      <c r="LRJ620" s="230"/>
      <c r="LRK620" s="230"/>
      <c r="LRL620" s="230"/>
      <c r="LRM620" s="230"/>
      <c r="LRN620" s="230"/>
      <c r="LRO620" s="230"/>
      <c r="LRP620" s="230"/>
      <c r="LRQ620" s="230"/>
      <c r="LRR620" s="230"/>
      <c r="LRS620" s="230"/>
      <c r="LRT620" s="230"/>
      <c r="LRU620" s="230"/>
      <c r="LRV620" s="230"/>
      <c r="LRW620" s="230"/>
      <c r="LRX620" s="230"/>
      <c r="LRY620" s="230"/>
      <c r="LRZ620" s="230"/>
      <c r="LSA620" s="230"/>
      <c r="LSB620" s="230"/>
      <c r="LSC620" s="230"/>
      <c r="LSD620" s="230"/>
      <c r="LSE620" s="230"/>
      <c r="LSF620" s="230"/>
      <c r="LSG620" s="230"/>
      <c r="LSH620" s="230"/>
      <c r="LSI620" s="230"/>
      <c r="LSJ620" s="230"/>
      <c r="LSK620" s="230"/>
      <c r="LSL620" s="230"/>
      <c r="LSM620" s="230"/>
      <c r="LSN620" s="230"/>
      <c r="LSO620" s="230"/>
      <c r="LSP620" s="230"/>
      <c r="LSQ620" s="230"/>
      <c r="LSR620" s="230"/>
      <c r="LSS620" s="230"/>
      <c r="LST620" s="230"/>
      <c r="LSU620" s="230"/>
      <c r="LSV620" s="230"/>
      <c r="LSW620" s="230"/>
      <c r="LSX620" s="230"/>
      <c r="LSY620" s="230"/>
      <c r="LSZ620" s="230"/>
      <c r="LTA620" s="230"/>
      <c r="LTB620" s="230"/>
      <c r="LTC620" s="230"/>
      <c r="LTD620" s="230"/>
      <c r="LTE620" s="230"/>
      <c r="LTF620" s="230"/>
      <c r="LTG620" s="230"/>
      <c r="LTH620" s="230"/>
      <c r="LTI620" s="230"/>
      <c r="LTJ620" s="230"/>
      <c r="LTK620" s="230"/>
      <c r="LTL620" s="230"/>
      <c r="LTM620" s="230"/>
      <c r="LTN620" s="230"/>
      <c r="LTO620" s="230"/>
      <c r="LTP620" s="230"/>
      <c r="LTQ620" s="230"/>
      <c r="LTR620" s="230"/>
      <c r="LTS620" s="230"/>
      <c r="LTT620" s="230"/>
      <c r="LTU620" s="230"/>
      <c r="LTV620" s="230"/>
      <c r="LTW620" s="230"/>
      <c r="LTX620" s="230"/>
      <c r="LTY620" s="230"/>
      <c r="LTZ620" s="230"/>
      <c r="LUA620" s="230"/>
      <c r="LUB620" s="230"/>
      <c r="LUC620" s="230"/>
      <c r="LUD620" s="230"/>
      <c r="LUE620" s="230"/>
      <c r="LUF620" s="230"/>
      <c r="LUG620" s="230"/>
      <c r="LUH620" s="230"/>
      <c r="LUI620" s="230"/>
      <c r="LUJ620" s="230"/>
      <c r="LUK620" s="230"/>
      <c r="LUL620" s="230"/>
      <c r="LUM620" s="230"/>
      <c r="LUN620" s="230"/>
      <c r="LUO620" s="230"/>
      <c r="LUP620" s="230"/>
      <c r="LUQ620" s="230"/>
      <c r="LUR620" s="230"/>
      <c r="LUS620" s="230"/>
      <c r="LUT620" s="230"/>
      <c r="LUU620" s="230"/>
      <c r="LUV620" s="230"/>
      <c r="LUW620" s="230"/>
      <c r="LUX620" s="230"/>
      <c r="LUY620" s="230"/>
      <c r="LUZ620" s="230"/>
      <c r="LVA620" s="230"/>
      <c r="LVB620" s="230"/>
      <c r="LVC620" s="230"/>
      <c r="LVD620" s="230"/>
      <c r="LVE620" s="230"/>
      <c r="LVF620" s="230"/>
      <c r="LVG620" s="230"/>
      <c r="LVH620" s="230"/>
      <c r="LVI620" s="230"/>
      <c r="LVJ620" s="230"/>
      <c r="LVK620" s="230"/>
      <c r="LVL620" s="230"/>
      <c r="LVM620" s="230"/>
      <c r="LVN620" s="230"/>
      <c r="LVO620" s="230"/>
      <c r="LVP620" s="230"/>
      <c r="LVQ620" s="230"/>
      <c r="LVR620" s="230"/>
      <c r="LVS620" s="230"/>
      <c r="LVT620" s="230"/>
      <c r="LVU620" s="230"/>
      <c r="LVV620" s="230"/>
      <c r="LVW620" s="230"/>
      <c r="LVX620" s="230"/>
      <c r="LVY620" s="230"/>
      <c r="LVZ620" s="230"/>
      <c r="LWA620" s="230"/>
      <c r="LWB620" s="230"/>
      <c r="LWC620" s="230"/>
      <c r="LWD620" s="230"/>
      <c r="LWE620" s="230"/>
      <c r="LWF620" s="230"/>
      <c r="LWG620" s="230"/>
      <c r="LWH620" s="230"/>
      <c r="LWI620" s="230"/>
      <c r="LWJ620" s="230"/>
      <c r="LWK620" s="230"/>
      <c r="LWL620" s="230"/>
      <c r="LWM620" s="230"/>
      <c r="LWN620" s="230"/>
      <c r="LWO620" s="230"/>
      <c r="LWP620" s="230"/>
      <c r="LWQ620" s="230"/>
      <c r="LWR620" s="230"/>
      <c r="LWS620" s="230"/>
      <c r="LWT620" s="230"/>
      <c r="LWU620" s="230"/>
      <c r="LWV620" s="230"/>
      <c r="LWW620" s="230"/>
      <c r="LWX620" s="230"/>
      <c r="LWY620" s="230"/>
      <c r="LWZ620" s="230"/>
      <c r="LXA620" s="230"/>
      <c r="LXB620" s="230"/>
      <c r="LXC620" s="230"/>
      <c r="LXD620" s="230"/>
      <c r="LXE620" s="230"/>
      <c r="LXF620" s="230"/>
      <c r="LXG620" s="230"/>
      <c r="LXH620" s="230"/>
      <c r="LXI620" s="230"/>
      <c r="LXJ620" s="230"/>
      <c r="LXK620" s="230"/>
      <c r="LXL620" s="230"/>
      <c r="LXM620" s="230"/>
      <c r="LXN620" s="230"/>
      <c r="LXO620" s="230"/>
      <c r="LXP620" s="230"/>
      <c r="LXQ620" s="230"/>
      <c r="LXR620" s="230"/>
      <c r="LXS620" s="230"/>
      <c r="LXT620" s="230"/>
      <c r="LXU620" s="230"/>
      <c r="LXV620" s="230"/>
      <c r="LXW620" s="230"/>
      <c r="LXX620" s="230"/>
      <c r="LXY620" s="230"/>
      <c r="LXZ620" s="230"/>
      <c r="LYA620" s="230"/>
      <c r="LYB620" s="230"/>
      <c r="LYC620" s="230"/>
      <c r="LYD620" s="230"/>
      <c r="LYE620" s="230"/>
      <c r="LYF620" s="230"/>
      <c r="LYG620" s="230"/>
      <c r="LYH620" s="230"/>
      <c r="LYI620" s="230"/>
      <c r="LYJ620" s="230"/>
      <c r="LYK620" s="230"/>
      <c r="LYL620" s="230"/>
      <c r="LYM620" s="230"/>
      <c r="LYN620" s="230"/>
      <c r="LYO620" s="230"/>
      <c r="LYP620" s="230"/>
      <c r="LYQ620" s="230"/>
      <c r="LYR620" s="230"/>
      <c r="LYS620" s="230"/>
      <c r="LYT620" s="230"/>
      <c r="LYU620" s="230"/>
      <c r="LYV620" s="230"/>
      <c r="LYW620" s="230"/>
      <c r="LYX620" s="230"/>
      <c r="LYY620" s="230"/>
      <c r="LYZ620" s="230"/>
      <c r="LZA620" s="230"/>
      <c r="LZB620" s="230"/>
      <c r="LZC620" s="230"/>
      <c r="LZD620" s="230"/>
      <c r="LZE620" s="230"/>
      <c r="LZF620" s="230"/>
      <c r="LZG620" s="230"/>
      <c r="LZH620" s="230"/>
      <c r="LZI620" s="230"/>
      <c r="LZJ620" s="230"/>
      <c r="LZK620" s="230"/>
      <c r="LZL620" s="230"/>
      <c r="LZM620" s="230"/>
      <c r="LZN620" s="230"/>
      <c r="LZO620" s="230"/>
      <c r="LZP620" s="230"/>
      <c r="LZQ620" s="230"/>
      <c r="LZR620" s="230"/>
      <c r="LZS620" s="230"/>
      <c r="LZT620" s="230"/>
      <c r="LZU620" s="230"/>
      <c r="LZV620" s="230"/>
      <c r="LZW620" s="230"/>
      <c r="LZX620" s="230"/>
      <c r="LZY620" s="230"/>
      <c r="LZZ620" s="230"/>
      <c r="MAA620" s="230"/>
      <c r="MAB620" s="230"/>
      <c r="MAC620" s="230"/>
      <c r="MAD620" s="230"/>
      <c r="MAE620" s="230"/>
      <c r="MAF620" s="230"/>
      <c r="MAG620" s="230"/>
      <c r="MAH620" s="230"/>
      <c r="MAI620" s="230"/>
      <c r="MAJ620" s="230"/>
      <c r="MAK620" s="230"/>
      <c r="MAL620" s="230"/>
      <c r="MAM620" s="230"/>
      <c r="MAN620" s="230"/>
      <c r="MAO620" s="230"/>
      <c r="MAP620" s="230"/>
      <c r="MAQ620" s="230"/>
      <c r="MAR620" s="230"/>
      <c r="MAS620" s="230"/>
      <c r="MAT620" s="230"/>
      <c r="MAU620" s="230"/>
      <c r="MAV620" s="230"/>
      <c r="MAW620" s="230"/>
      <c r="MAX620" s="230"/>
      <c r="MAY620" s="230"/>
      <c r="MAZ620" s="230"/>
      <c r="MBA620" s="230"/>
      <c r="MBB620" s="230"/>
      <c r="MBC620" s="230"/>
      <c r="MBD620" s="230"/>
      <c r="MBE620" s="230"/>
      <c r="MBF620" s="230"/>
      <c r="MBG620" s="230"/>
      <c r="MBH620" s="230"/>
      <c r="MBI620" s="230"/>
      <c r="MBJ620" s="230"/>
      <c r="MBK620" s="230"/>
      <c r="MBL620" s="230"/>
      <c r="MBM620" s="230"/>
      <c r="MBN620" s="230"/>
      <c r="MBO620" s="230"/>
      <c r="MBP620" s="230"/>
      <c r="MBQ620" s="230"/>
      <c r="MBR620" s="230"/>
      <c r="MBS620" s="230"/>
      <c r="MBT620" s="230"/>
      <c r="MBU620" s="230"/>
      <c r="MBV620" s="230"/>
      <c r="MBW620" s="230"/>
      <c r="MBX620" s="230"/>
      <c r="MBY620" s="230"/>
      <c r="MBZ620" s="230"/>
      <c r="MCA620" s="230"/>
      <c r="MCB620" s="230"/>
      <c r="MCC620" s="230"/>
      <c r="MCD620" s="230"/>
      <c r="MCE620" s="230"/>
      <c r="MCF620" s="230"/>
      <c r="MCG620" s="230"/>
      <c r="MCH620" s="230"/>
      <c r="MCI620" s="230"/>
      <c r="MCJ620" s="230"/>
      <c r="MCK620" s="230"/>
      <c r="MCL620" s="230"/>
      <c r="MCM620" s="230"/>
      <c r="MCN620" s="230"/>
      <c r="MCO620" s="230"/>
      <c r="MCP620" s="230"/>
      <c r="MCQ620" s="230"/>
      <c r="MCR620" s="230"/>
      <c r="MCS620" s="230"/>
      <c r="MCT620" s="230"/>
      <c r="MCU620" s="230"/>
      <c r="MCV620" s="230"/>
      <c r="MCW620" s="230"/>
      <c r="MCX620" s="230"/>
      <c r="MCY620" s="230"/>
      <c r="MCZ620" s="230"/>
      <c r="MDA620" s="230"/>
      <c r="MDB620" s="230"/>
      <c r="MDC620" s="230"/>
      <c r="MDD620" s="230"/>
      <c r="MDE620" s="230"/>
      <c r="MDF620" s="230"/>
      <c r="MDG620" s="230"/>
      <c r="MDH620" s="230"/>
      <c r="MDI620" s="230"/>
      <c r="MDJ620" s="230"/>
      <c r="MDK620" s="230"/>
      <c r="MDL620" s="230"/>
      <c r="MDM620" s="230"/>
      <c r="MDN620" s="230"/>
      <c r="MDO620" s="230"/>
      <c r="MDP620" s="230"/>
      <c r="MDQ620" s="230"/>
      <c r="MDR620" s="230"/>
      <c r="MDS620" s="230"/>
      <c r="MDT620" s="230"/>
      <c r="MDU620" s="230"/>
      <c r="MDV620" s="230"/>
      <c r="MDW620" s="230"/>
      <c r="MDX620" s="230"/>
      <c r="MDY620" s="230"/>
      <c r="MDZ620" s="230"/>
      <c r="MEA620" s="230"/>
      <c r="MEB620" s="230"/>
      <c r="MEC620" s="230"/>
      <c r="MED620" s="230"/>
      <c r="MEE620" s="230"/>
      <c r="MEF620" s="230"/>
      <c r="MEG620" s="230"/>
      <c r="MEH620" s="230"/>
      <c r="MEI620" s="230"/>
      <c r="MEJ620" s="230"/>
      <c r="MEK620" s="230"/>
      <c r="MEL620" s="230"/>
      <c r="MEM620" s="230"/>
      <c r="MEN620" s="230"/>
      <c r="MEO620" s="230"/>
      <c r="MEP620" s="230"/>
      <c r="MEQ620" s="230"/>
      <c r="MER620" s="230"/>
      <c r="MES620" s="230"/>
      <c r="MET620" s="230"/>
      <c r="MEU620" s="230"/>
      <c r="MEV620" s="230"/>
      <c r="MEW620" s="230"/>
      <c r="MEX620" s="230"/>
      <c r="MEY620" s="230"/>
      <c r="MEZ620" s="230"/>
      <c r="MFA620" s="230"/>
      <c r="MFB620" s="230"/>
      <c r="MFC620" s="230"/>
      <c r="MFD620" s="230"/>
      <c r="MFE620" s="230"/>
      <c r="MFF620" s="230"/>
      <c r="MFG620" s="230"/>
      <c r="MFH620" s="230"/>
      <c r="MFI620" s="230"/>
      <c r="MFJ620" s="230"/>
      <c r="MFK620" s="230"/>
      <c r="MFL620" s="230"/>
      <c r="MFM620" s="230"/>
      <c r="MFN620" s="230"/>
      <c r="MFO620" s="230"/>
      <c r="MFP620" s="230"/>
      <c r="MFQ620" s="230"/>
      <c r="MFR620" s="230"/>
      <c r="MFS620" s="230"/>
      <c r="MFT620" s="230"/>
      <c r="MFU620" s="230"/>
      <c r="MFV620" s="230"/>
      <c r="MFW620" s="230"/>
      <c r="MFX620" s="230"/>
      <c r="MFY620" s="230"/>
      <c r="MFZ620" s="230"/>
      <c r="MGA620" s="230"/>
      <c r="MGB620" s="230"/>
      <c r="MGC620" s="230"/>
      <c r="MGD620" s="230"/>
      <c r="MGE620" s="230"/>
      <c r="MGF620" s="230"/>
      <c r="MGG620" s="230"/>
      <c r="MGH620" s="230"/>
      <c r="MGI620" s="230"/>
      <c r="MGJ620" s="230"/>
      <c r="MGK620" s="230"/>
      <c r="MGL620" s="230"/>
      <c r="MGM620" s="230"/>
      <c r="MGN620" s="230"/>
      <c r="MGO620" s="230"/>
      <c r="MGP620" s="230"/>
      <c r="MGQ620" s="230"/>
      <c r="MGR620" s="230"/>
      <c r="MGS620" s="230"/>
      <c r="MGT620" s="230"/>
      <c r="MGU620" s="230"/>
      <c r="MGV620" s="230"/>
      <c r="MGW620" s="230"/>
      <c r="MGX620" s="230"/>
      <c r="MGY620" s="230"/>
      <c r="MGZ620" s="230"/>
      <c r="MHA620" s="230"/>
      <c r="MHB620" s="230"/>
      <c r="MHC620" s="230"/>
      <c r="MHD620" s="230"/>
      <c r="MHE620" s="230"/>
      <c r="MHF620" s="230"/>
      <c r="MHG620" s="230"/>
      <c r="MHH620" s="230"/>
      <c r="MHI620" s="230"/>
      <c r="MHJ620" s="230"/>
      <c r="MHK620" s="230"/>
      <c r="MHL620" s="230"/>
      <c r="MHM620" s="230"/>
      <c r="MHN620" s="230"/>
      <c r="MHO620" s="230"/>
      <c r="MHP620" s="230"/>
      <c r="MHQ620" s="230"/>
      <c r="MHR620" s="230"/>
      <c r="MHS620" s="230"/>
      <c r="MHT620" s="230"/>
      <c r="MHU620" s="230"/>
      <c r="MHV620" s="230"/>
      <c r="MHW620" s="230"/>
      <c r="MHX620" s="230"/>
      <c r="MHY620" s="230"/>
      <c r="MHZ620" s="230"/>
      <c r="MIA620" s="230"/>
      <c r="MIB620" s="230"/>
      <c r="MIC620" s="230"/>
      <c r="MID620" s="230"/>
      <c r="MIE620" s="230"/>
      <c r="MIF620" s="230"/>
      <c r="MIG620" s="230"/>
      <c r="MIH620" s="230"/>
      <c r="MII620" s="230"/>
      <c r="MIJ620" s="230"/>
      <c r="MIK620" s="230"/>
      <c r="MIL620" s="230"/>
      <c r="MIM620" s="230"/>
      <c r="MIN620" s="230"/>
      <c r="MIO620" s="230"/>
      <c r="MIP620" s="230"/>
      <c r="MIQ620" s="230"/>
      <c r="MIR620" s="230"/>
      <c r="MIS620" s="230"/>
      <c r="MIT620" s="230"/>
      <c r="MIU620" s="230"/>
      <c r="MIV620" s="230"/>
      <c r="MIW620" s="230"/>
      <c r="MIX620" s="230"/>
      <c r="MIY620" s="230"/>
      <c r="MIZ620" s="230"/>
      <c r="MJA620" s="230"/>
      <c r="MJB620" s="230"/>
      <c r="MJC620" s="230"/>
      <c r="MJD620" s="230"/>
      <c r="MJE620" s="230"/>
      <c r="MJF620" s="230"/>
      <c r="MJG620" s="230"/>
      <c r="MJH620" s="230"/>
      <c r="MJI620" s="230"/>
      <c r="MJJ620" s="230"/>
      <c r="MJK620" s="230"/>
      <c r="MJL620" s="230"/>
      <c r="MJM620" s="230"/>
      <c r="MJN620" s="230"/>
      <c r="MJO620" s="230"/>
      <c r="MJP620" s="230"/>
      <c r="MJQ620" s="230"/>
      <c r="MJR620" s="230"/>
      <c r="MJS620" s="230"/>
      <c r="MJT620" s="230"/>
      <c r="MJU620" s="230"/>
      <c r="MJV620" s="230"/>
      <c r="MJW620" s="230"/>
      <c r="MJX620" s="230"/>
      <c r="MJY620" s="230"/>
      <c r="MJZ620" s="230"/>
      <c r="MKA620" s="230"/>
      <c r="MKB620" s="230"/>
      <c r="MKC620" s="230"/>
      <c r="MKD620" s="230"/>
      <c r="MKE620" s="230"/>
      <c r="MKF620" s="230"/>
      <c r="MKG620" s="230"/>
      <c r="MKH620" s="230"/>
      <c r="MKI620" s="230"/>
      <c r="MKJ620" s="230"/>
      <c r="MKK620" s="230"/>
      <c r="MKL620" s="230"/>
      <c r="MKM620" s="230"/>
      <c r="MKN620" s="230"/>
      <c r="MKO620" s="230"/>
      <c r="MKP620" s="230"/>
      <c r="MKQ620" s="230"/>
      <c r="MKR620" s="230"/>
      <c r="MKS620" s="230"/>
      <c r="MKT620" s="230"/>
      <c r="MKU620" s="230"/>
      <c r="MKV620" s="230"/>
      <c r="MKW620" s="230"/>
      <c r="MKX620" s="230"/>
      <c r="MKY620" s="230"/>
      <c r="MKZ620" s="230"/>
      <c r="MLA620" s="230"/>
      <c r="MLB620" s="230"/>
      <c r="MLC620" s="230"/>
      <c r="MLD620" s="230"/>
      <c r="MLE620" s="230"/>
      <c r="MLF620" s="230"/>
      <c r="MLG620" s="230"/>
      <c r="MLH620" s="230"/>
      <c r="MLI620" s="230"/>
      <c r="MLJ620" s="230"/>
      <c r="MLK620" s="230"/>
      <c r="MLL620" s="230"/>
      <c r="MLM620" s="230"/>
      <c r="MLN620" s="230"/>
      <c r="MLO620" s="230"/>
      <c r="MLP620" s="230"/>
      <c r="MLQ620" s="230"/>
      <c r="MLR620" s="230"/>
      <c r="MLS620" s="230"/>
      <c r="MLT620" s="230"/>
      <c r="MLU620" s="230"/>
      <c r="MLV620" s="230"/>
      <c r="MLW620" s="230"/>
      <c r="MLX620" s="230"/>
      <c r="MLY620" s="230"/>
      <c r="MLZ620" s="230"/>
      <c r="MMA620" s="230"/>
      <c r="MMB620" s="230"/>
      <c r="MMC620" s="230"/>
      <c r="MMD620" s="230"/>
      <c r="MME620" s="230"/>
      <c r="MMF620" s="230"/>
      <c r="MMG620" s="230"/>
      <c r="MMH620" s="230"/>
      <c r="MMI620" s="230"/>
      <c r="MMJ620" s="230"/>
      <c r="MMK620" s="230"/>
      <c r="MML620" s="230"/>
      <c r="MMM620" s="230"/>
      <c r="MMN620" s="230"/>
      <c r="MMO620" s="230"/>
      <c r="MMP620" s="230"/>
      <c r="MMQ620" s="230"/>
      <c r="MMR620" s="230"/>
      <c r="MMS620" s="230"/>
      <c r="MMT620" s="230"/>
      <c r="MMU620" s="230"/>
      <c r="MMV620" s="230"/>
      <c r="MMW620" s="230"/>
      <c r="MMX620" s="230"/>
      <c r="MMY620" s="230"/>
      <c r="MMZ620" s="230"/>
      <c r="MNA620" s="230"/>
      <c r="MNB620" s="230"/>
      <c r="MNC620" s="230"/>
      <c r="MND620" s="230"/>
      <c r="MNE620" s="230"/>
      <c r="MNF620" s="230"/>
      <c r="MNG620" s="230"/>
      <c r="MNH620" s="230"/>
      <c r="MNI620" s="230"/>
      <c r="MNJ620" s="230"/>
      <c r="MNK620" s="230"/>
      <c r="MNL620" s="230"/>
      <c r="MNM620" s="230"/>
      <c r="MNN620" s="230"/>
      <c r="MNO620" s="230"/>
      <c r="MNP620" s="230"/>
      <c r="MNQ620" s="230"/>
      <c r="MNR620" s="230"/>
      <c r="MNS620" s="230"/>
      <c r="MNT620" s="230"/>
      <c r="MNU620" s="230"/>
      <c r="MNV620" s="230"/>
      <c r="MNW620" s="230"/>
      <c r="MNX620" s="230"/>
      <c r="MNY620" s="230"/>
      <c r="MNZ620" s="230"/>
      <c r="MOA620" s="230"/>
      <c r="MOB620" s="230"/>
      <c r="MOC620" s="230"/>
      <c r="MOD620" s="230"/>
      <c r="MOE620" s="230"/>
      <c r="MOF620" s="230"/>
      <c r="MOG620" s="230"/>
      <c r="MOH620" s="230"/>
      <c r="MOI620" s="230"/>
      <c r="MOJ620" s="230"/>
      <c r="MOK620" s="230"/>
      <c r="MOL620" s="230"/>
      <c r="MOM620" s="230"/>
      <c r="MON620" s="230"/>
      <c r="MOO620" s="230"/>
      <c r="MOP620" s="230"/>
      <c r="MOQ620" s="230"/>
      <c r="MOR620" s="230"/>
      <c r="MOS620" s="230"/>
      <c r="MOT620" s="230"/>
      <c r="MOU620" s="230"/>
      <c r="MOV620" s="230"/>
      <c r="MOW620" s="230"/>
      <c r="MOX620" s="230"/>
      <c r="MOY620" s="230"/>
      <c r="MOZ620" s="230"/>
      <c r="MPA620" s="230"/>
      <c r="MPB620" s="230"/>
      <c r="MPC620" s="230"/>
      <c r="MPD620" s="230"/>
      <c r="MPE620" s="230"/>
      <c r="MPF620" s="230"/>
      <c r="MPG620" s="230"/>
      <c r="MPH620" s="230"/>
      <c r="MPI620" s="230"/>
      <c r="MPJ620" s="230"/>
      <c r="MPK620" s="230"/>
      <c r="MPL620" s="230"/>
      <c r="MPM620" s="230"/>
      <c r="MPN620" s="230"/>
      <c r="MPO620" s="230"/>
      <c r="MPP620" s="230"/>
      <c r="MPQ620" s="230"/>
      <c r="MPR620" s="230"/>
      <c r="MPS620" s="230"/>
      <c r="MPT620" s="230"/>
      <c r="MPU620" s="230"/>
      <c r="MPV620" s="230"/>
      <c r="MPW620" s="230"/>
      <c r="MPX620" s="230"/>
      <c r="MPY620" s="230"/>
      <c r="MPZ620" s="230"/>
      <c r="MQA620" s="230"/>
      <c r="MQB620" s="230"/>
      <c r="MQC620" s="230"/>
      <c r="MQD620" s="230"/>
      <c r="MQE620" s="230"/>
      <c r="MQF620" s="230"/>
      <c r="MQG620" s="230"/>
      <c r="MQH620" s="230"/>
      <c r="MQI620" s="230"/>
      <c r="MQJ620" s="230"/>
      <c r="MQK620" s="230"/>
      <c r="MQL620" s="230"/>
      <c r="MQM620" s="230"/>
      <c r="MQN620" s="230"/>
      <c r="MQO620" s="230"/>
      <c r="MQP620" s="230"/>
      <c r="MQQ620" s="230"/>
      <c r="MQR620" s="230"/>
      <c r="MQS620" s="230"/>
      <c r="MQT620" s="230"/>
      <c r="MQU620" s="230"/>
      <c r="MQV620" s="230"/>
      <c r="MQW620" s="230"/>
      <c r="MQX620" s="230"/>
      <c r="MQY620" s="230"/>
      <c r="MQZ620" s="230"/>
      <c r="MRA620" s="230"/>
      <c r="MRB620" s="230"/>
      <c r="MRC620" s="230"/>
      <c r="MRD620" s="230"/>
      <c r="MRE620" s="230"/>
      <c r="MRF620" s="230"/>
      <c r="MRG620" s="230"/>
      <c r="MRH620" s="230"/>
      <c r="MRI620" s="230"/>
      <c r="MRJ620" s="230"/>
      <c r="MRK620" s="230"/>
      <c r="MRL620" s="230"/>
      <c r="MRM620" s="230"/>
      <c r="MRN620" s="230"/>
      <c r="MRO620" s="230"/>
      <c r="MRP620" s="230"/>
      <c r="MRQ620" s="230"/>
      <c r="MRR620" s="230"/>
      <c r="MRS620" s="230"/>
      <c r="MRT620" s="230"/>
      <c r="MRU620" s="230"/>
      <c r="MRV620" s="230"/>
      <c r="MRW620" s="230"/>
      <c r="MRX620" s="230"/>
      <c r="MRY620" s="230"/>
      <c r="MRZ620" s="230"/>
      <c r="MSA620" s="230"/>
      <c r="MSB620" s="230"/>
      <c r="MSC620" s="230"/>
      <c r="MSD620" s="230"/>
      <c r="MSE620" s="230"/>
      <c r="MSF620" s="230"/>
      <c r="MSG620" s="230"/>
      <c r="MSH620" s="230"/>
      <c r="MSI620" s="230"/>
      <c r="MSJ620" s="230"/>
      <c r="MSK620" s="230"/>
      <c r="MSL620" s="230"/>
      <c r="MSM620" s="230"/>
      <c r="MSN620" s="230"/>
      <c r="MSO620" s="230"/>
      <c r="MSP620" s="230"/>
      <c r="MSQ620" s="230"/>
      <c r="MSR620" s="230"/>
      <c r="MSS620" s="230"/>
      <c r="MST620" s="230"/>
      <c r="MSU620" s="230"/>
      <c r="MSV620" s="230"/>
      <c r="MSW620" s="230"/>
      <c r="MSX620" s="230"/>
      <c r="MSY620" s="230"/>
      <c r="MSZ620" s="230"/>
      <c r="MTA620" s="230"/>
      <c r="MTB620" s="230"/>
      <c r="MTC620" s="230"/>
      <c r="MTD620" s="230"/>
      <c r="MTE620" s="230"/>
      <c r="MTF620" s="230"/>
      <c r="MTG620" s="230"/>
      <c r="MTH620" s="230"/>
      <c r="MTI620" s="230"/>
      <c r="MTJ620" s="230"/>
      <c r="MTK620" s="230"/>
      <c r="MTL620" s="230"/>
      <c r="MTM620" s="230"/>
      <c r="MTN620" s="230"/>
      <c r="MTO620" s="230"/>
      <c r="MTP620" s="230"/>
      <c r="MTQ620" s="230"/>
      <c r="MTR620" s="230"/>
      <c r="MTS620" s="230"/>
      <c r="MTT620" s="230"/>
      <c r="MTU620" s="230"/>
      <c r="MTV620" s="230"/>
      <c r="MTW620" s="230"/>
      <c r="MTX620" s="230"/>
      <c r="MTY620" s="230"/>
      <c r="MTZ620" s="230"/>
      <c r="MUA620" s="230"/>
      <c r="MUB620" s="230"/>
      <c r="MUC620" s="230"/>
      <c r="MUD620" s="230"/>
      <c r="MUE620" s="230"/>
      <c r="MUF620" s="230"/>
      <c r="MUG620" s="230"/>
      <c r="MUH620" s="230"/>
      <c r="MUI620" s="230"/>
      <c r="MUJ620" s="230"/>
      <c r="MUK620" s="230"/>
      <c r="MUL620" s="230"/>
      <c r="MUM620" s="230"/>
      <c r="MUN620" s="230"/>
      <c r="MUO620" s="230"/>
      <c r="MUP620" s="230"/>
      <c r="MUQ620" s="230"/>
      <c r="MUR620" s="230"/>
      <c r="MUS620" s="230"/>
      <c r="MUT620" s="230"/>
      <c r="MUU620" s="230"/>
      <c r="MUV620" s="230"/>
      <c r="MUW620" s="230"/>
      <c r="MUX620" s="230"/>
      <c r="MUY620" s="230"/>
      <c r="MUZ620" s="230"/>
      <c r="MVA620" s="230"/>
      <c r="MVB620" s="230"/>
      <c r="MVC620" s="230"/>
      <c r="MVD620" s="230"/>
      <c r="MVE620" s="230"/>
      <c r="MVF620" s="230"/>
      <c r="MVG620" s="230"/>
      <c r="MVH620" s="230"/>
      <c r="MVI620" s="230"/>
      <c r="MVJ620" s="230"/>
      <c r="MVK620" s="230"/>
      <c r="MVL620" s="230"/>
      <c r="MVM620" s="230"/>
      <c r="MVN620" s="230"/>
      <c r="MVO620" s="230"/>
      <c r="MVP620" s="230"/>
      <c r="MVQ620" s="230"/>
      <c r="MVR620" s="230"/>
      <c r="MVS620" s="230"/>
      <c r="MVT620" s="230"/>
      <c r="MVU620" s="230"/>
      <c r="MVV620" s="230"/>
      <c r="MVW620" s="230"/>
      <c r="MVX620" s="230"/>
      <c r="MVY620" s="230"/>
      <c r="MVZ620" s="230"/>
      <c r="MWA620" s="230"/>
      <c r="MWB620" s="230"/>
      <c r="MWC620" s="230"/>
      <c r="MWD620" s="230"/>
      <c r="MWE620" s="230"/>
      <c r="MWF620" s="230"/>
      <c r="MWG620" s="230"/>
      <c r="MWH620" s="230"/>
      <c r="MWI620" s="230"/>
      <c r="MWJ620" s="230"/>
      <c r="MWK620" s="230"/>
      <c r="MWL620" s="230"/>
      <c r="MWM620" s="230"/>
      <c r="MWN620" s="230"/>
      <c r="MWO620" s="230"/>
      <c r="MWP620" s="230"/>
      <c r="MWQ620" s="230"/>
      <c r="MWR620" s="230"/>
      <c r="MWS620" s="230"/>
      <c r="MWT620" s="230"/>
      <c r="MWU620" s="230"/>
      <c r="MWV620" s="230"/>
      <c r="MWW620" s="230"/>
      <c r="MWX620" s="230"/>
      <c r="MWY620" s="230"/>
      <c r="MWZ620" s="230"/>
      <c r="MXA620" s="230"/>
      <c r="MXB620" s="230"/>
      <c r="MXC620" s="230"/>
      <c r="MXD620" s="230"/>
      <c r="MXE620" s="230"/>
      <c r="MXF620" s="230"/>
      <c r="MXG620" s="230"/>
      <c r="MXH620" s="230"/>
      <c r="MXI620" s="230"/>
      <c r="MXJ620" s="230"/>
      <c r="MXK620" s="230"/>
      <c r="MXL620" s="230"/>
      <c r="MXM620" s="230"/>
      <c r="MXN620" s="230"/>
      <c r="MXO620" s="230"/>
      <c r="MXP620" s="230"/>
      <c r="MXQ620" s="230"/>
      <c r="MXR620" s="230"/>
      <c r="MXS620" s="230"/>
      <c r="MXT620" s="230"/>
      <c r="MXU620" s="230"/>
      <c r="MXV620" s="230"/>
      <c r="MXW620" s="230"/>
      <c r="MXX620" s="230"/>
      <c r="MXY620" s="230"/>
      <c r="MXZ620" s="230"/>
      <c r="MYA620" s="230"/>
      <c r="MYB620" s="230"/>
      <c r="MYC620" s="230"/>
      <c r="MYD620" s="230"/>
      <c r="MYE620" s="230"/>
      <c r="MYF620" s="230"/>
      <c r="MYG620" s="230"/>
      <c r="MYH620" s="230"/>
      <c r="MYI620" s="230"/>
      <c r="MYJ620" s="230"/>
      <c r="MYK620" s="230"/>
      <c r="MYL620" s="230"/>
      <c r="MYM620" s="230"/>
      <c r="MYN620" s="230"/>
      <c r="MYO620" s="230"/>
      <c r="MYP620" s="230"/>
      <c r="MYQ620" s="230"/>
      <c r="MYR620" s="230"/>
      <c r="MYS620" s="230"/>
      <c r="MYT620" s="230"/>
      <c r="MYU620" s="230"/>
      <c r="MYV620" s="230"/>
      <c r="MYW620" s="230"/>
      <c r="MYX620" s="230"/>
      <c r="MYY620" s="230"/>
      <c r="MYZ620" s="230"/>
      <c r="MZA620" s="230"/>
      <c r="MZB620" s="230"/>
      <c r="MZC620" s="230"/>
      <c r="MZD620" s="230"/>
      <c r="MZE620" s="230"/>
      <c r="MZF620" s="230"/>
      <c r="MZG620" s="230"/>
      <c r="MZH620" s="230"/>
      <c r="MZI620" s="230"/>
      <c r="MZJ620" s="230"/>
      <c r="MZK620" s="230"/>
      <c r="MZL620" s="230"/>
      <c r="MZM620" s="230"/>
      <c r="MZN620" s="230"/>
      <c r="MZO620" s="230"/>
      <c r="MZP620" s="230"/>
      <c r="MZQ620" s="230"/>
      <c r="MZR620" s="230"/>
      <c r="MZS620" s="230"/>
      <c r="MZT620" s="230"/>
      <c r="MZU620" s="230"/>
      <c r="MZV620" s="230"/>
      <c r="MZW620" s="230"/>
      <c r="MZX620" s="230"/>
      <c r="MZY620" s="230"/>
      <c r="MZZ620" s="230"/>
      <c r="NAA620" s="230"/>
      <c r="NAB620" s="230"/>
      <c r="NAC620" s="230"/>
      <c r="NAD620" s="230"/>
      <c r="NAE620" s="230"/>
      <c r="NAF620" s="230"/>
      <c r="NAG620" s="230"/>
      <c r="NAH620" s="230"/>
      <c r="NAI620" s="230"/>
      <c r="NAJ620" s="230"/>
      <c r="NAK620" s="230"/>
      <c r="NAL620" s="230"/>
      <c r="NAM620" s="230"/>
      <c r="NAN620" s="230"/>
      <c r="NAO620" s="230"/>
      <c r="NAP620" s="230"/>
      <c r="NAQ620" s="230"/>
      <c r="NAR620" s="230"/>
      <c r="NAS620" s="230"/>
      <c r="NAT620" s="230"/>
      <c r="NAU620" s="230"/>
      <c r="NAV620" s="230"/>
      <c r="NAW620" s="230"/>
      <c r="NAX620" s="230"/>
      <c r="NAY620" s="230"/>
      <c r="NAZ620" s="230"/>
      <c r="NBA620" s="230"/>
      <c r="NBB620" s="230"/>
      <c r="NBC620" s="230"/>
      <c r="NBD620" s="230"/>
      <c r="NBE620" s="230"/>
      <c r="NBF620" s="230"/>
      <c r="NBG620" s="230"/>
      <c r="NBH620" s="230"/>
      <c r="NBI620" s="230"/>
      <c r="NBJ620" s="230"/>
      <c r="NBK620" s="230"/>
      <c r="NBL620" s="230"/>
      <c r="NBM620" s="230"/>
      <c r="NBN620" s="230"/>
      <c r="NBO620" s="230"/>
      <c r="NBP620" s="230"/>
      <c r="NBQ620" s="230"/>
      <c r="NBR620" s="230"/>
      <c r="NBS620" s="230"/>
      <c r="NBT620" s="230"/>
      <c r="NBU620" s="230"/>
      <c r="NBV620" s="230"/>
      <c r="NBW620" s="230"/>
      <c r="NBX620" s="230"/>
      <c r="NBY620" s="230"/>
      <c r="NBZ620" s="230"/>
      <c r="NCA620" s="230"/>
      <c r="NCB620" s="230"/>
      <c r="NCC620" s="230"/>
      <c r="NCD620" s="230"/>
      <c r="NCE620" s="230"/>
      <c r="NCF620" s="230"/>
      <c r="NCG620" s="230"/>
      <c r="NCH620" s="230"/>
      <c r="NCI620" s="230"/>
      <c r="NCJ620" s="230"/>
      <c r="NCK620" s="230"/>
      <c r="NCL620" s="230"/>
      <c r="NCM620" s="230"/>
      <c r="NCN620" s="230"/>
      <c r="NCO620" s="230"/>
      <c r="NCP620" s="230"/>
      <c r="NCQ620" s="230"/>
      <c r="NCR620" s="230"/>
      <c r="NCS620" s="230"/>
      <c r="NCT620" s="230"/>
      <c r="NCU620" s="230"/>
      <c r="NCV620" s="230"/>
      <c r="NCW620" s="230"/>
      <c r="NCX620" s="230"/>
      <c r="NCY620" s="230"/>
      <c r="NCZ620" s="230"/>
      <c r="NDA620" s="230"/>
      <c r="NDB620" s="230"/>
      <c r="NDC620" s="230"/>
      <c r="NDD620" s="230"/>
      <c r="NDE620" s="230"/>
      <c r="NDF620" s="230"/>
      <c r="NDG620" s="230"/>
      <c r="NDH620" s="230"/>
      <c r="NDI620" s="230"/>
      <c r="NDJ620" s="230"/>
      <c r="NDK620" s="230"/>
      <c r="NDL620" s="230"/>
      <c r="NDM620" s="230"/>
      <c r="NDN620" s="230"/>
      <c r="NDO620" s="230"/>
      <c r="NDP620" s="230"/>
      <c r="NDQ620" s="230"/>
      <c r="NDR620" s="230"/>
      <c r="NDS620" s="230"/>
      <c r="NDT620" s="230"/>
      <c r="NDU620" s="230"/>
      <c r="NDV620" s="230"/>
      <c r="NDW620" s="230"/>
      <c r="NDX620" s="230"/>
      <c r="NDY620" s="230"/>
      <c r="NDZ620" s="230"/>
      <c r="NEA620" s="230"/>
      <c r="NEB620" s="230"/>
      <c r="NEC620" s="230"/>
      <c r="NED620" s="230"/>
      <c r="NEE620" s="230"/>
      <c r="NEF620" s="230"/>
      <c r="NEG620" s="230"/>
      <c r="NEH620" s="230"/>
      <c r="NEI620" s="230"/>
      <c r="NEJ620" s="230"/>
      <c r="NEK620" s="230"/>
      <c r="NEL620" s="230"/>
      <c r="NEM620" s="230"/>
      <c r="NEN620" s="230"/>
      <c r="NEO620" s="230"/>
      <c r="NEP620" s="230"/>
      <c r="NEQ620" s="230"/>
      <c r="NER620" s="230"/>
      <c r="NES620" s="230"/>
      <c r="NET620" s="230"/>
      <c r="NEU620" s="230"/>
      <c r="NEV620" s="230"/>
      <c r="NEW620" s="230"/>
      <c r="NEX620" s="230"/>
      <c r="NEY620" s="230"/>
      <c r="NEZ620" s="230"/>
      <c r="NFA620" s="230"/>
      <c r="NFB620" s="230"/>
      <c r="NFC620" s="230"/>
      <c r="NFD620" s="230"/>
      <c r="NFE620" s="230"/>
      <c r="NFF620" s="230"/>
      <c r="NFG620" s="230"/>
      <c r="NFH620" s="230"/>
      <c r="NFI620" s="230"/>
      <c r="NFJ620" s="230"/>
      <c r="NFK620" s="230"/>
      <c r="NFL620" s="230"/>
      <c r="NFM620" s="230"/>
      <c r="NFN620" s="230"/>
      <c r="NFO620" s="230"/>
      <c r="NFP620" s="230"/>
      <c r="NFQ620" s="230"/>
      <c r="NFR620" s="230"/>
      <c r="NFS620" s="230"/>
      <c r="NFT620" s="230"/>
      <c r="NFU620" s="230"/>
      <c r="NFV620" s="230"/>
      <c r="NFW620" s="230"/>
      <c r="NFX620" s="230"/>
      <c r="NFY620" s="230"/>
      <c r="NFZ620" s="230"/>
      <c r="NGA620" s="230"/>
      <c r="NGB620" s="230"/>
      <c r="NGC620" s="230"/>
      <c r="NGD620" s="230"/>
      <c r="NGE620" s="230"/>
      <c r="NGF620" s="230"/>
      <c r="NGG620" s="230"/>
      <c r="NGH620" s="230"/>
      <c r="NGI620" s="230"/>
      <c r="NGJ620" s="230"/>
      <c r="NGK620" s="230"/>
      <c r="NGL620" s="230"/>
      <c r="NGM620" s="230"/>
      <c r="NGN620" s="230"/>
      <c r="NGO620" s="230"/>
      <c r="NGP620" s="230"/>
      <c r="NGQ620" s="230"/>
      <c r="NGR620" s="230"/>
      <c r="NGS620" s="230"/>
      <c r="NGT620" s="230"/>
      <c r="NGU620" s="230"/>
      <c r="NGV620" s="230"/>
      <c r="NGW620" s="230"/>
      <c r="NGX620" s="230"/>
      <c r="NGY620" s="230"/>
      <c r="NGZ620" s="230"/>
      <c r="NHA620" s="230"/>
      <c r="NHB620" s="230"/>
      <c r="NHC620" s="230"/>
      <c r="NHD620" s="230"/>
      <c r="NHE620" s="230"/>
      <c r="NHF620" s="230"/>
      <c r="NHG620" s="230"/>
      <c r="NHH620" s="230"/>
      <c r="NHI620" s="230"/>
      <c r="NHJ620" s="230"/>
      <c r="NHK620" s="230"/>
      <c r="NHL620" s="230"/>
      <c r="NHM620" s="230"/>
      <c r="NHN620" s="230"/>
      <c r="NHO620" s="230"/>
      <c r="NHP620" s="230"/>
      <c r="NHQ620" s="230"/>
      <c r="NHR620" s="230"/>
      <c r="NHS620" s="230"/>
      <c r="NHT620" s="230"/>
      <c r="NHU620" s="230"/>
      <c r="NHV620" s="230"/>
      <c r="NHW620" s="230"/>
      <c r="NHX620" s="230"/>
      <c r="NHY620" s="230"/>
      <c r="NHZ620" s="230"/>
      <c r="NIA620" s="230"/>
      <c r="NIB620" s="230"/>
      <c r="NIC620" s="230"/>
      <c r="NID620" s="230"/>
      <c r="NIE620" s="230"/>
      <c r="NIF620" s="230"/>
      <c r="NIG620" s="230"/>
      <c r="NIH620" s="230"/>
      <c r="NII620" s="230"/>
      <c r="NIJ620" s="230"/>
      <c r="NIK620" s="230"/>
      <c r="NIL620" s="230"/>
      <c r="NIM620" s="230"/>
      <c r="NIN620" s="230"/>
      <c r="NIO620" s="230"/>
      <c r="NIP620" s="230"/>
      <c r="NIQ620" s="230"/>
      <c r="NIR620" s="230"/>
      <c r="NIS620" s="230"/>
      <c r="NIT620" s="230"/>
      <c r="NIU620" s="230"/>
      <c r="NIV620" s="230"/>
      <c r="NIW620" s="230"/>
      <c r="NIX620" s="230"/>
      <c r="NIY620" s="230"/>
      <c r="NIZ620" s="230"/>
      <c r="NJA620" s="230"/>
      <c r="NJB620" s="230"/>
      <c r="NJC620" s="230"/>
      <c r="NJD620" s="230"/>
      <c r="NJE620" s="230"/>
      <c r="NJF620" s="230"/>
      <c r="NJG620" s="230"/>
      <c r="NJH620" s="230"/>
      <c r="NJI620" s="230"/>
      <c r="NJJ620" s="230"/>
      <c r="NJK620" s="230"/>
      <c r="NJL620" s="230"/>
      <c r="NJM620" s="230"/>
      <c r="NJN620" s="230"/>
      <c r="NJO620" s="230"/>
      <c r="NJP620" s="230"/>
      <c r="NJQ620" s="230"/>
      <c r="NJR620" s="230"/>
      <c r="NJS620" s="230"/>
      <c r="NJT620" s="230"/>
      <c r="NJU620" s="230"/>
      <c r="NJV620" s="230"/>
      <c r="NJW620" s="230"/>
      <c r="NJX620" s="230"/>
      <c r="NJY620" s="230"/>
      <c r="NJZ620" s="230"/>
      <c r="NKA620" s="230"/>
      <c r="NKB620" s="230"/>
      <c r="NKC620" s="230"/>
      <c r="NKD620" s="230"/>
      <c r="NKE620" s="230"/>
      <c r="NKF620" s="230"/>
      <c r="NKG620" s="230"/>
      <c r="NKH620" s="230"/>
      <c r="NKI620" s="230"/>
      <c r="NKJ620" s="230"/>
      <c r="NKK620" s="230"/>
      <c r="NKL620" s="230"/>
      <c r="NKM620" s="230"/>
      <c r="NKN620" s="230"/>
      <c r="NKO620" s="230"/>
      <c r="NKP620" s="230"/>
      <c r="NKQ620" s="230"/>
      <c r="NKR620" s="230"/>
      <c r="NKS620" s="230"/>
      <c r="NKT620" s="230"/>
      <c r="NKU620" s="230"/>
      <c r="NKV620" s="230"/>
      <c r="NKW620" s="230"/>
      <c r="NKX620" s="230"/>
      <c r="NKY620" s="230"/>
      <c r="NKZ620" s="230"/>
      <c r="NLA620" s="230"/>
      <c r="NLB620" s="230"/>
      <c r="NLC620" s="230"/>
      <c r="NLD620" s="230"/>
      <c r="NLE620" s="230"/>
      <c r="NLF620" s="230"/>
      <c r="NLG620" s="230"/>
      <c r="NLH620" s="230"/>
      <c r="NLI620" s="230"/>
      <c r="NLJ620" s="230"/>
      <c r="NLK620" s="230"/>
      <c r="NLL620" s="230"/>
      <c r="NLM620" s="230"/>
      <c r="NLN620" s="230"/>
      <c r="NLO620" s="230"/>
      <c r="NLP620" s="230"/>
      <c r="NLQ620" s="230"/>
      <c r="NLR620" s="230"/>
      <c r="NLS620" s="230"/>
      <c r="NLT620" s="230"/>
      <c r="NLU620" s="230"/>
      <c r="NLV620" s="230"/>
      <c r="NLW620" s="230"/>
      <c r="NLX620" s="230"/>
      <c r="NLY620" s="230"/>
      <c r="NLZ620" s="230"/>
      <c r="NMA620" s="230"/>
      <c r="NMB620" s="230"/>
      <c r="NMC620" s="230"/>
      <c r="NMD620" s="230"/>
      <c r="NME620" s="230"/>
      <c r="NMF620" s="230"/>
      <c r="NMG620" s="230"/>
      <c r="NMH620" s="230"/>
      <c r="NMI620" s="230"/>
      <c r="NMJ620" s="230"/>
      <c r="NMK620" s="230"/>
      <c r="NML620" s="230"/>
      <c r="NMM620" s="230"/>
      <c r="NMN620" s="230"/>
      <c r="NMO620" s="230"/>
      <c r="NMP620" s="230"/>
      <c r="NMQ620" s="230"/>
      <c r="NMR620" s="230"/>
      <c r="NMS620" s="230"/>
      <c r="NMT620" s="230"/>
      <c r="NMU620" s="230"/>
      <c r="NMV620" s="230"/>
      <c r="NMW620" s="230"/>
      <c r="NMX620" s="230"/>
      <c r="NMY620" s="230"/>
      <c r="NMZ620" s="230"/>
      <c r="NNA620" s="230"/>
      <c r="NNB620" s="230"/>
      <c r="NNC620" s="230"/>
      <c r="NND620" s="230"/>
      <c r="NNE620" s="230"/>
      <c r="NNF620" s="230"/>
      <c r="NNG620" s="230"/>
      <c r="NNH620" s="230"/>
      <c r="NNI620" s="230"/>
      <c r="NNJ620" s="230"/>
      <c r="NNK620" s="230"/>
      <c r="NNL620" s="230"/>
      <c r="NNM620" s="230"/>
      <c r="NNN620" s="230"/>
      <c r="NNO620" s="230"/>
      <c r="NNP620" s="230"/>
      <c r="NNQ620" s="230"/>
      <c r="NNR620" s="230"/>
      <c r="NNS620" s="230"/>
      <c r="NNT620" s="230"/>
      <c r="NNU620" s="230"/>
      <c r="NNV620" s="230"/>
      <c r="NNW620" s="230"/>
      <c r="NNX620" s="230"/>
      <c r="NNY620" s="230"/>
      <c r="NNZ620" s="230"/>
      <c r="NOA620" s="230"/>
      <c r="NOB620" s="230"/>
      <c r="NOC620" s="230"/>
      <c r="NOD620" s="230"/>
      <c r="NOE620" s="230"/>
      <c r="NOF620" s="230"/>
      <c r="NOG620" s="230"/>
      <c r="NOH620" s="230"/>
      <c r="NOI620" s="230"/>
      <c r="NOJ620" s="230"/>
      <c r="NOK620" s="230"/>
      <c r="NOL620" s="230"/>
      <c r="NOM620" s="230"/>
      <c r="NON620" s="230"/>
      <c r="NOO620" s="230"/>
      <c r="NOP620" s="230"/>
      <c r="NOQ620" s="230"/>
      <c r="NOR620" s="230"/>
      <c r="NOS620" s="230"/>
      <c r="NOT620" s="230"/>
      <c r="NOU620" s="230"/>
      <c r="NOV620" s="230"/>
      <c r="NOW620" s="230"/>
      <c r="NOX620" s="230"/>
      <c r="NOY620" s="230"/>
      <c r="NOZ620" s="230"/>
      <c r="NPA620" s="230"/>
      <c r="NPB620" s="230"/>
      <c r="NPC620" s="230"/>
      <c r="NPD620" s="230"/>
      <c r="NPE620" s="230"/>
      <c r="NPF620" s="230"/>
      <c r="NPG620" s="230"/>
      <c r="NPH620" s="230"/>
      <c r="NPI620" s="230"/>
      <c r="NPJ620" s="230"/>
      <c r="NPK620" s="230"/>
      <c r="NPL620" s="230"/>
      <c r="NPM620" s="230"/>
      <c r="NPN620" s="230"/>
      <c r="NPO620" s="230"/>
      <c r="NPP620" s="230"/>
      <c r="NPQ620" s="230"/>
      <c r="NPR620" s="230"/>
      <c r="NPS620" s="230"/>
      <c r="NPT620" s="230"/>
      <c r="NPU620" s="230"/>
      <c r="NPV620" s="230"/>
      <c r="NPW620" s="230"/>
      <c r="NPX620" s="230"/>
      <c r="NPY620" s="230"/>
      <c r="NPZ620" s="230"/>
      <c r="NQA620" s="230"/>
      <c r="NQB620" s="230"/>
      <c r="NQC620" s="230"/>
      <c r="NQD620" s="230"/>
      <c r="NQE620" s="230"/>
      <c r="NQF620" s="230"/>
      <c r="NQG620" s="230"/>
      <c r="NQH620" s="230"/>
      <c r="NQI620" s="230"/>
      <c r="NQJ620" s="230"/>
      <c r="NQK620" s="230"/>
      <c r="NQL620" s="230"/>
      <c r="NQM620" s="230"/>
      <c r="NQN620" s="230"/>
      <c r="NQO620" s="230"/>
      <c r="NQP620" s="230"/>
      <c r="NQQ620" s="230"/>
      <c r="NQR620" s="230"/>
      <c r="NQS620" s="230"/>
      <c r="NQT620" s="230"/>
      <c r="NQU620" s="230"/>
      <c r="NQV620" s="230"/>
      <c r="NQW620" s="230"/>
      <c r="NQX620" s="230"/>
      <c r="NQY620" s="230"/>
      <c r="NQZ620" s="230"/>
      <c r="NRA620" s="230"/>
      <c r="NRB620" s="230"/>
      <c r="NRC620" s="230"/>
      <c r="NRD620" s="230"/>
      <c r="NRE620" s="230"/>
      <c r="NRF620" s="230"/>
      <c r="NRG620" s="230"/>
      <c r="NRH620" s="230"/>
      <c r="NRI620" s="230"/>
      <c r="NRJ620" s="230"/>
      <c r="NRK620" s="230"/>
      <c r="NRL620" s="230"/>
      <c r="NRM620" s="230"/>
      <c r="NRN620" s="230"/>
      <c r="NRO620" s="230"/>
      <c r="NRP620" s="230"/>
      <c r="NRQ620" s="230"/>
      <c r="NRR620" s="230"/>
      <c r="NRS620" s="230"/>
      <c r="NRT620" s="230"/>
      <c r="NRU620" s="230"/>
      <c r="NRV620" s="230"/>
      <c r="NRW620" s="230"/>
      <c r="NRX620" s="230"/>
      <c r="NRY620" s="230"/>
      <c r="NRZ620" s="230"/>
      <c r="NSA620" s="230"/>
      <c r="NSB620" s="230"/>
      <c r="NSC620" s="230"/>
      <c r="NSD620" s="230"/>
      <c r="NSE620" s="230"/>
      <c r="NSF620" s="230"/>
      <c r="NSG620" s="230"/>
      <c r="NSH620" s="230"/>
      <c r="NSI620" s="230"/>
      <c r="NSJ620" s="230"/>
      <c r="NSK620" s="230"/>
      <c r="NSL620" s="230"/>
      <c r="NSM620" s="230"/>
      <c r="NSN620" s="230"/>
      <c r="NSO620" s="230"/>
      <c r="NSP620" s="230"/>
      <c r="NSQ620" s="230"/>
      <c r="NSR620" s="230"/>
      <c r="NSS620" s="230"/>
      <c r="NST620" s="230"/>
      <c r="NSU620" s="230"/>
      <c r="NSV620" s="230"/>
      <c r="NSW620" s="230"/>
      <c r="NSX620" s="230"/>
      <c r="NSY620" s="230"/>
      <c r="NSZ620" s="230"/>
      <c r="NTA620" s="230"/>
      <c r="NTB620" s="230"/>
      <c r="NTC620" s="230"/>
      <c r="NTD620" s="230"/>
      <c r="NTE620" s="230"/>
      <c r="NTF620" s="230"/>
      <c r="NTG620" s="230"/>
      <c r="NTH620" s="230"/>
      <c r="NTI620" s="230"/>
      <c r="NTJ620" s="230"/>
      <c r="NTK620" s="230"/>
      <c r="NTL620" s="230"/>
      <c r="NTM620" s="230"/>
      <c r="NTN620" s="230"/>
      <c r="NTO620" s="230"/>
      <c r="NTP620" s="230"/>
      <c r="NTQ620" s="230"/>
      <c r="NTR620" s="230"/>
      <c r="NTS620" s="230"/>
      <c r="NTT620" s="230"/>
      <c r="NTU620" s="230"/>
      <c r="NTV620" s="230"/>
      <c r="NTW620" s="230"/>
      <c r="NTX620" s="230"/>
      <c r="NTY620" s="230"/>
      <c r="NTZ620" s="230"/>
      <c r="NUA620" s="230"/>
      <c r="NUB620" s="230"/>
      <c r="NUC620" s="230"/>
      <c r="NUD620" s="230"/>
      <c r="NUE620" s="230"/>
      <c r="NUF620" s="230"/>
      <c r="NUG620" s="230"/>
      <c r="NUH620" s="230"/>
      <c r="NUI620" s="230"/>
      <c r="NUJ620" s="230"/>
      <c r="NUK620" s="230"/>
      <c r="NUL620" s="230"/>
      <c r="NUM620" s="230"/>
      <c r="NUN620" s="230"/>
      <c r="NUO620" s="230"/>
      <c r="NUP620" s="230"/>
      <c r="NUQ620" s="230"/>
      <c r="NUR620" s="230"/>
      <c r="NUS620" s="230"/>
      <c r="NUT620" s="230"/>
      <c r="NUU620" s="230"/>
      <c r="NUV620" s="230"/>
      <c r="NUW620" s="230"/>
      <c r="NUX620" s="230"/>
      <c r="NUY620" s="230"/>
      <c r="NUZ620" s="230"/>
      <c r="NVA620" s="230"/>
      <c r="NVB620" s="230"/>
      <c r="NVC620" s="230"/>
      <c r="NVD620" s="230"/>
      <c r="NVE620" s="230"/>
      <c r="NVF620" s="230"/>
      <c r="NVG620" s="230"/>
      <c r="NVH620" s="230"/>
      <c r="NVI620" s="230"/>
      <c r="NVJ620" s="230"/>
      <c r="NVK620" s="230"/>
      <c r="NVL620" s="230"/>
      <c r="NVM620" s="230"/>
      <c r="NVN620" s="230"/>
      <c r="NVO620" s="230"/>
      <c r="NVP620" s="230"/>
      <c r="NVQ620" s="230"/>
      <c r="NVR620" s="230"/>
      <c r="NVS620" s="230"/>
      <c r="NVT620" s="230"/>
      <c r="NVU620" s="230"/>
      <c r="NVV620" s="230"/>
      <c r="NVW620" s="230"/>
      <c r="NVX620" s="230"/>
      <c r="NVY620" s="230"/>
      <c r="NVZ620" s="230"/>
      <c r="NWA620" s="230"/>
      <c r="NWB620" s="230"/>
      <c r="NWC620" s="230"/>
      <c r="NWD620" s="230"/>
      <c r="NWE620" s="230"/>
      <c r="NWF620" s="230"/>
      <c r="NWG620" s="230"/>
      <c r="NWH620" s="230"/>
      <c r="NWI620" s="230"/>
      <c r="NWJ620" s="230"/>
      <c r="NWK620" s="230"/>
      <c r="NWL620" s="230"/>
      <c r="NWM620" s="230"/>
      <c r="NWN620" s="230"/>
      <c r="NWO620" s="230"/>
      <c r="NWP620" s="230"/>
      <c r="NWQ620" s="230"/>
      <c r="NWR620" s="230"/>
      <c r="NWS620" s="230"/>
      <c r="NWT620" s="230"/>
      <c r="NWU620" s="230"/>
      <c r="NWV620" s="230"/>
      <c r="NWW620" s="230"/>
      <c r="NWX620" s="230"/>
      <c r="NWY620" s="230"/>
      <c r="NWZ620" s="230"/>
      <c r="NXA620" s="230"/>
      <c r="NXB620" s="230"/>
      <c r="NXC620" s="230"/>
      <c r="NXD620" s="230"/>
      <c r="NXE620" s="230"/>
      <c r="NXF620" s="230"/>
      <c r="NXG620" s="230"/>
      <c r="NXH620" s="230"/>
      <c r="NXI620" s="230"/>
      <c r="NXJ620" s="230"/>
      <c r="NXK620" s="230"/>
      <c r="NXL620" s="230"/>
      <c r="NXM620" s="230"/>
      <c r="NXN620" s="230"/>
      <c r="NXO620" s="230"/>
      <c r="NXP620" s="230"/>
      <c r="NXQ620" s="230"/>
      <c r="NXR620" s="230"/>
      <c r="NXS620" s="230"/>
      <c r="NXT620" s="230"/>
      <c r="NXU620" s="230"/>
      <c r="NXV620" s="230"/>
      <c r="NXW620" s="230"/>
      <c r="NXX620" s="230"/>
      <c r="NXY620" s="230"/>
      <c r="NXZ620" s="230"/>
      <c r="NYA620" s="230"/>
      <c r="NYB620" s="230"/>
      <c r="NYC620" s="230"/>
      <c r="NYD620" s="230"/>
      <c r="NYE620" s="230"/>
      <c r="NYF620" s="230"/>
      <c r="NYG620" s="230"/>
      <c r="NYH620" s="230"/>
      <c r="NYI620" s="230"/>
      <c r="NYJ620" s="230"/>
      <c r="NYK620" s="230"/>
      <c r="NYL620" s="230"/>
      <c r="NYM620" s="230"/>
      <c r="NYN620" s="230"/>
      <c r="NYO620" s="230"/>
      <c r="NYP620" s="230"/>
      <c r="NYQ620" s="230"/>
      <c r="NYR620" s="230"/>
      <c r="NYS620" s="230"/>
      <c r="NYT620" s="230"/>
      <c r="NYU620" s="230"/>
      <c r="NYV620" s="230"/>
      <c r="NYW620" s="230"/>
      <c r="NYX620" s="230"/>
      <c r="NYY620" s="230"/>
      <c r="NYZ620" s="230"/>
      <c r="NZA620" s="230"/>
      <c r="NZB620" s="230"/>
      <c r="NZC620" s="230"/>
      <c r="NZD620" s="230"/>
      <c r="NZE620" s="230"/>
      <c r="NZF620" s="230"/>
      <c r="NZG620" s="230"/>
      <c r="NZH620" s="230"/>
      <c r="NZI620" s="230"/>
      <c r="NZJ620" s="230"/>
      <c r="NZK620" s="230"/>
      <c r="NZL620" s="230"/>
      <c r="NZM620" s="230"/>
      <c r="NZN620" s="230"/>
      <c r="NZO620" s="230"/>
      <c r="NZP620" s="230"/>
      <c r="NZQ620" s="230"/>
      <c r="NZR620" s="230"/>
      <c r="NZS620" s="230"/>
      <c r="NZT620" s="230"/>
      <c r="NZU620" s="230"/>
      <c r="NZV620" s="230"/>
      <c r="NZW620" s="230"/>
      <c r="NZX620" s="230"/>
      <c r="NZY620" s="230"/>
      <c r="NZZ620" s="230"/>
      <c r="OAA620" s="230"/>
      <c r="OAB620" s="230"/>
      <c r="OAC620" s="230"/>
      <c r="OAD620" s="230"/>
      <c r="OAE620" s="230"/>
      <c r="OAF620" s="230"/>
      <c r="OAG620" s="230"/>
      <c r="OAH620" s="230"/>
      <c r="OAI620" s="230"/>
      <c r="OAJ620" s="230"/>
      <c r="OAK620" s="230"/>
      <c r="OAL620" s="230"/>
      <c r="OAM620" s="230"/>
      <c r="OAN620" s="230"/>
      <c r="OAO620" s="230"/>
      <c r="OAP620" s="230"/>
      <c r="OAQ620" s="230"/>
      <c r="OAR620" s="230"/>
      <c r="OAS620" s="230"/>
      <c r="OAT620" s="230"/>
      <c r="OAU620" s="230"/>
      <c r="OAV620" s="230"/>
      <c r="OAW620" s="230"/>
      <c r="OAX620" s="230"/>
      <c r="OAY620" s="230"/>
      <c r="OAZ620" s="230"/>
      <c r="OBA620" s="230"/>
      <c r="OBB620" s="230"/>
      <c r="OBC620" s="230"/>
      <c r="OBD620" s="230"/>
      <c r="OBE620" s="230"/>
      <c r="OBF620" s="230"/>
      <c r="OBG620" s="230"/>
      <c r="OBH620" s="230"/>
      <c r="OBI620" s="230"/>
      <c r="OBJ620" s="230"/>
      <c r="OBK620" s="230"/>
      <c r="OBL620" s="230"/>
      <c r="OBM620" s="230"/>
      <c r="OBN620" s="230"/>
      <c r="OBO620" s="230"/>
      <c r="OBP620" s="230"/>
      <c r="OBQ620" s="230"/>
      <c r="OBR620" s="230"/>
      <c r="OBS620" s="230"/>
      <c r="OBT620" s="230"/>
      <c r="OBU620" s="230"/>
      <c r="OBV620" s="230"/>
      <c r="OBW620" s="230"/>
      <c r="OBX620" s="230"/>
      <c r="OBY620" s="230"/>
      <c r="OBZ620" s="230"/>
      <c r="OCA620" s="230"/>
      <c r="OCB620" s="230"/>
      <c r="OCC620" s="230"/>
      <c r="OCD620" s="230"/>
      <c r="OCE620" s="230"/>
      <c r="OCF620" s="230"/>
      <c r="OCG620" s="230"/>
      <c r="OCH620" s="230"/>
      <c r="OCI620" s="230"/>
      <c r="OCJ620" s="230"/>
      <c r="OCK620" s="230"/>
      <c r="OCL620" s="230"/>
      <c r="OCM620" s="230"/>
      <c r="OCN620" s="230"/>
      <c r="OCO620" s="230"/>
      <c r="OCP620" s="230"/>
      <c r="OCQ620" s="230"/>
      <c r="OCR620" s="230"/>
      <c r="OCS620" s="230"/>
      <c r="OCT620" s="230"/>
      <c r="OCU620" s="230"/>
      <c r="OCV620" s="230"/>
      <c r="OCW620" s="230"/>
      <c r="OCX620" s="230"/>
      <c r="OCY620" s="230"/>
      <c r="OCZ620" s="230"/>
      <c r="ODA620" s="230"/>
      <c r="ODB620" s="230"/>
      <c r="ODC620" s="230"/>
      <c r="ODD620" s="230"/>
      <c r="ODE620" s="230"/>
      <c r="ODF620" s="230"/>
      <c r="ODG620" s="230"/>
      <c r="ODH620" s="230"/>
      <c r="ODI620" s="230"/>
      <c r="ODJ620" s="230"/>
      <c r="ODK620" s="230"/>
      <c r="ODL620" s="230"/>
      <c r="ODM620" s="230"/>
      <c r="ODN620" s="230"/>
      <c r="ODO620" s="230"/>
      <c r="ODP620" s="230"/>
      <c r="ODQ620" s="230"/>
      <c r="ODR620" s="230"/>
      <c r="ODS620" s="230"/>
      <c r="ODT620" s="230"/>
      <c r="ODU620" s="230"/>
      <c r="ODV620" s="230"/>
      <c r="ODW620" s="230"/>
      <c r="ODX620" s="230"/>
      <c r="ODY620" s="230"/>
      <c r="ODZ620" s="230"/>
      <c r="OEA620" s="230"/>
      <c r="OEB620" s="230"/>
      <c r="OEC620" s="230"/>
      <c r="OED620" s="230"/>
      <c r="OEE620" s="230"/>
      <c r="OEF620" s="230"/>
      <c r="OEG620" s="230"/>
      <c r="OEH620" s="230"/>
      <c r="OEI620" s="230"/>
      <c r="OEJ620" s="230"/>
      <c r="OEK620" s="230"/>
      <c r="OEL620" s="230"/>
      <c r="OEM620" s="230"/>
      <c r="OEN620" s="230"/>
      <c r="OEO620" s="230"/>
      <c r="OEP620" s="230"/>
      <c r="OEQ620" s="230"/>
      <c r="OER620" s="230"/>
      <c r="OES620" s="230"/>
      <c r="OET620" s="230"/>
      <c r="OEU620" s="230"/>
      <c r="OEV620" s="230"/>
      <c r="OEW620" s="230"/>
      <c r="OEX620" s="230"/>
      <c r="OEY620" s="230"/>
      <c r="OEZ620" s="230"/>
      <c r="OFA620" s="230"/>
      <c r="OFB620" s="230"/>
      <c r="OFC620" s="230"/>
      <c r="OFD620" s="230"/>
      <c r="OFE620" s="230"/>
      <c r="OFF620" s="230"/>
      <c r="OFG620" s="230"/>
      <c r="OFH620" s="230"/>
      <c r="OFI620" s="230"/>
      <c r="OFJ620" s="230"/>
      <c r="OFK620" s="230"/>
      <c r="OFL620" s="230"/>
      <c r="OFM620" s="230"/>
      <c r="OFN620" s="230"/>
      <c r="OFO620" s="230"/>
      <c r="OFP620" s="230"/>
      <c r="OFQ620" s="230"/>
      <c r="OFR620" s="230"/>
      <c r="OFS620" s="230"/>
      <c r="OFT620" s="230"/>
      <c r="OFU620" s="230"/>
      <c r="OFV620" s="230"/>
      <c r="OFW620" s="230"/>
      <c r="OFX620" s="230"/>
      <c r="OFY620" s="230"/>
      <c r="OFZ620" s="230"/>
      <c r="OGA620" s="230"/>
      <c r="OGB620" s="230"/>
      <c r="OGC620" s="230"/>
      <c r="OGD620" s="230"/>
      <c r="OGE620" s="230"/>
      <c r="OGF620" s="230"/>
      <c r="OGG620" s="230"/>
      <c r="OGH620" s="230"/>
      <c r="OGI620" s="230"/>
      <c r="OGJ620" s="230"/>
      <c r="OGK620" s="230"/>
      <c r="OGL620" s="230"/>
      <c r="OGM620" s="230"/>
      <c r="OGN620" s="230"/>
      <c r="OGO620" s="230"/>
      <c r="OGP620" s="230"/>
      <c r="OGQ620" s="230"/>
      <c r="OGR620" s="230"/>
      <c r="OGS620" s="230"/>
      <c r="OGT620" s="230"/>
      <c r="OGU620" s="230"/>
      <c r="OGV620" s="230"/>
      <c r="OGW620" s="230"/>
      <c r="OGX620" s="230"/>
      <c r="OGY620" s="230"/>
      <c r="OGZ620" s="230"/>
      <c r="OHA620" s="230"/>
      <c r="OHB620" s="230"/>
      <c r="OHC620" s="230"/>
      <c r="OHD620" s="230"/>
      <c r="OHE620" s="230"/>
      <c r="OHF620" s="230"/>
      <c r="OHG620" s="230"/>
      <c r="OHH620" s="230"/>
      <c r="OHI620" s="230"/>
      <c r="OHJ620" s="230"/>
      <c r="OHK620" s="230"/>
      <c r="OHL620" s="230"/>
      <c r="OHM620" s="230"/>
      <c r="OHN620" s="230"/>
      <c r="OHO620" s="230"/>
      <c r="OHP620" s="230"/>
      <c r="OHQ620" s="230"/>
      <c r="OHR620" s="230"/>
      <c r="OHS620" s="230"/>
      <c r="OHT620" s="230"/>
      <c r="OHU620" s="230"/>
      <c r="OHV620" s="230"/>
      <c r="OHW620" s="230"/>
      <c r="OHX620" s="230"/>
      <c r="OHY620" s="230"/>
      <c r="OHZ620" s="230"/>
      <c r="OIA620" s="230"/>
      <c r="OIB620" s="230"/>
      <c r="OIC620" s="230"/>
      <c r="OID620" s="230"/>
      <c r="OIE620" s="230"/>
      <c r="OIF620" s="230"/>
      <c r="OIG620" s="230"/>
      <c r="OIH620" s="230"/>
      <c r="OII620" s="230"/>
      <c r="OIJ620" s="230"/>
      <c r="OIK620" s="230"/>
      <c r="OIL620" s="230"/>
      <c r="OIM620" s="230"/>
      <c r="OIN620" s="230"/>
      <c r="OIO620" s="230"/>
      <c r="OIP620" s="230"/>
      <c r="OIQ620" s="230"/>
      <c r="OIR620" s="230"/>
      <c r="OIS620" s="230"/>
      <c r="OIT620" s="230"/>
      <c r="OIU620" s="230"/>
      <c r="OIV620" s="230"/>
      <c r="OIW620" s="230"/>
      <c r="OIX620" s="230"/>
      <c r="OIY620" s="230"/>
      <c r="OIZ620" s="230"/>
      <c r="OJA620" s="230"/>
      <c r="OJB620" s="230"/>
      <c r="OJC620" s="230"/>
      <c r="OJD620" s="230"/>
      <c r="OJE620" s="230"/>
      <c r="OJF620" s="230"/>
      <c r="OJG620" s="230"/>
      <c r="OJH620" s="230"/>
      <c r="OJI620" s="230"/>
      <c r="OJJ620" s="230"/>
      <c r="OJK620" s="230"/>
      <c r="OJL620" s="230"/>
      <c r="OJM620" s="230"/>
      <c r="OJN620" s="230"/>
      <c r="OJO620" s="230"/>
      <c r="OJP620" s="230"/>
      <c r="OJQ620" s="230"/>
      <c r="OJR620" s="230"/>
      <c r="OJS620" s="230"/>
      <c r="OJT620" s="230"/>
      <c r="OJU620" s="230"/>
      <c r="OJV620" s="230"/>
      <c r="OJW620" s="230"/>
      <c r="OJX620" s="230"/>
      <c r="OJY620" s="230"/>
      <c r="OJZ620" s="230"/>
      <c r="OKA620" s="230"/>
      <c r="OKB620" s="230"/>
      <c r="OKC620" s="230"/>
      <c r="OKD620" s="230"/>
      <c r="OKE620" s="230"/>
      <c r="OKF620" s="230"/>
      <c r="OKG620" s="230"/>
      <c r="OKH620" s="230"/>
      <c r="OKI620" s="230"/>
      <c r="OKJ620" s="230"/>
      <c r="OKK620" s="230"/>
      <c r="OKL620" s="230"/>
      <c r="OKM620" s="230"/>
      <c r="OKN620" s="230"/>
      <c r="OKO620" s="230"/>
      <c r="OKP620" s="230"/>
      <c r="OKQ620" s="230"/>
      <c r="OKR620" s="230"/>
      <c r="OKS620" s="230"/>
      <c r="OKT620" s="230"/>
      <c r="OKU620" s="230"/>
      <c r="OKV620" s="230"/>
      <c r="OKW620" s="230"/>
      <c r="OKX620" s="230"/>
      <c r="OKY620" s="230"/>
      <c r="OKZ620" s="230"/>
      <c r="OLA620" s="230"/>
      <c r="OLB620" s="230"/>
      <c r="OLC620" s="230"/>
      <c r="OLD620" s="230"/>
      <c r="OLE620" s="230"/>
      <c r="OLF620" s="230"/>
      <c r="OLG620" s="230"/>
      <c r="OLH620" s="230"/>
      <c r="OLI620" s="230"/>
      <c r="OLJ620" s="230"/>
      <c r="OLK620" s="230"/>
      <c r="OLL620" s="230"/>
      <c r="OLM620" s="230"/>
      <c r="OLN620" s="230"/>
      <c r="OLO620" s="230"/>
      <c r="OLP620" s="230"/>
      <c r="OLQ620" s="230"/>
      <c r="OLR620" s="230"/>
      <c r="OLS620" s="230"/>
      <c r="OLT620" s="230"/>
      <c r="OLU620" s="230"/>
      <c r="OLV620" s="230"/>
      <c r="OLW620" s="230"/>
      <c r="OLX620" s="230"/>
      <c r="OLY620" s="230"/>
      <c r="OLZ620" s="230"/>
      <c r="OMA620" s="230"/>
      <c r="OMB620" s="230"/>
      <c r="OMC620" s="230"/>
      <c r="OMD620" s="230"/>
      <c r="OME620" s="230"/>
      <c r="OMF620" s="230"/>
      <c r="OMG620" s="230"/>
      <c r="OMH620" s="230"/>
      <c r="OMI620" s="230"/>
      <c r="OMJ620" s="230"/>
      <c r="OMK620" s="230"/>
      <c r="OML620" s="230"/>
      <c r="OMM620" s="230"/>
      <c r="OMN620" s="230"/>
      <c r="OMO620" s="230"/>
      <c r="OMP620" s="230"/>
      <c r="OMQ620" s="230"/>
      <c r="OMR620" s="230"/>
      <c r="OMS620" s="230"/>
      <c r="OMT620" s="230"/>
      <c r="OMU620" s="230"/>
      <c r="OMV620" s="230"/>
      <c r="OMW620" s="230"/>
      <c r="OMX620" s="230"/>
      <c r="OMY620" s="230"/>
      <c r="OMZ620" s="230"/>
      <c r="ONA620" s="230"/>
      <c r="ONB620" s="230"/>
      <c r="ONC620" s="230"/>
      <c r="OND620" s="230"/>
      <c r="ONE620" s="230"/>
      <c r="ONF620" s="230"/>
      <c r="ONG620" s="230"/>
      <c r="ONH620" s="230"/>
      <c r="ONI620" s="230"/>
      <c r="ONJ620" s="230"/>
      <c r="ONK620" s="230"/>
      <c r="ONL620" s="230"/>
      <c r="ONM620" s="230"/>
      <c r="ONN620" s="230"/>
      <c r="ONO620" s="230"/>
      <c r="ONP620" s="230"/>
      <c r="ONQ620" s="230"/>
      <c r="ONR620" s="230"/>
      <c r="ONS620" s="230"/>
      <c r="ONT620" s="230"/>
      <c r="ONU620" s="230"/>
      <c r="ONV620" s="230"/>
      <c r="ONW620" s="230"/>
      <c r="ONX620" s="230"/>
      <c r="ONY620" s="230"/>
      <c r="ONZ620" s="230"/>
      <c r="OOA620" s="230"/>
      <c r="OOB620" s="230"/>
      <c r="OOC620" s="230"/>
      <c r="OOD620" s="230"/>
      <c r="OOE620" s="230"/>
      <c r="OOF620" s="230"/>
      <c r="OOG620" s="230"/>
      <c r="OOH620" s="230"/>
      <c r="OOI620" s="230"/>
      <c r="OOJ620" s="230"/>
      <c r="OOK620" s="230"/>
      <c r="OOL620" s="230"/>
      <c r="OOM620" s="230"/>
      <c r="OON620" s="230"/>
      <c r="OOO620" s="230"/>
      <c r="OOP620" s="230"/>
      <c r="OOQ620" s="230"/>
      <c r="OOR620" s="230"/>
      <c r="OOS620" s="230"/>
      <c r="OOT620" s="230"/>
      <c r="OOU620" s="230"/>
      <c r="OOV620" s="230"/>
      <c r="OOW620" s="230"/>
      <c r="OOX620" s="230"/>
      <c r="OOY620" s="230"/>
      <c r="OOZ620" s="230"/>
      <c r="OPA620" s="230"/>
      <c r="OPB620" s="230"/>
      <c r="OPC620" s="230"/>
      <c r="OPD620" s="230"/>
      <c r="OPE620" s="230"/>
      <c r="OPF620" s="230"/>
      <c r="OPG620" s="230"/>
      <c r="OPH620" s="230"/>
      <c r="OPI620" s="230"/>
      <c r="OPJ620" s="230"/>
      <c r="OPK620" s="230"/>
      <c r="OPL620" s="230"/>
      <c r="OPM620" s="230"/>
      <c r="OPN620" s="230"/>
      <c r="OPO620" s="230"/>
      <c r="OPP620" s="230"/>
      <c r="OPQ620" s="230"/>
      <c r="OPR620" s="230"/>
      <c r="OPS620" s="230"/>
      <c r="OPT620" s="230"/>
      <c r="OPU620" s="230"/>
      <c r="OPV620" s="230"/>
      <c r="OPW620" s="230"/>
      <c r="OPX620" s="230"/>
      <c r="OPY620" s="230"/>
      <c r="OPZ620" s="230"/>
      <c r="OQA620" s="230"/>
      <c r="OQB620" s="230"/>
      <c r="OQC620" s="230"/>
      <c r="OQD620" s="230"/>
      <c r="OQE620" s="230"/>
      <c r="OQF620" s="230"/>
      <c r="OQG620" s="230"/>
      <c r="OQH620" s="230"/>
      <c r="OQI620" s="230"/>
      <c r="OQJ620" s="230"/>
      <c r="OQK620" s="230"/>
      <c r="OQL620" s="230"/>
      <c r="OQM620" s="230"/>
      <c r="OQN620" s="230"/>
      <c r="OQO620" s="230"/>
      <c r="OQP620" s="230"/>
      <c r="OQQ620" s="230"/>
      <c r="OQR620" s="230"/>
      <c r="OQS620" s="230"/>
      <c r="OQT620" s="230"/>
      <c r="OQU620" s="230"/>
      <c r="OQV620" s="230"/>
      <c r="OQW620" s="230"/>
      <c r="OQX620" s="230"/>
      <c r="OQY620" s="230"/>
      <c r="OQZ620" s="230"/>
      <c r="ORA620" s="230"/>
      <c r="ORB620" s="230"/>
      <c r="ORC620" s="230"/>
      <c r="ORD620" s="230"/>
      <c r="ORE620" s="230"/>
      <c r="ORF620" s="230"/>
      <c r="ORG620" s="230"/>
      <c r="ORH620" s="230"/>
      <c r="ORI620" s="230"/>
      <c r="ORJ620" s="230"/>
      <c r="ORK620" s="230"/>
      <c r="ORL620" s="230"/>
      <c r="ORM620" s="230"/>
      <c r="ORN620" s="230"/>
      <c r="ORO620" s="230"/>
      <c r="ORP620" s="230"/>
      <c r="ORQ620" s="230"/>
      <c r="ORR620" s="230"/>
      <c r="ORS620" s="230"/>
      <c r="ORT620" s="230"/>
      <c r="ORU620" s="230"/>
      <c r="ORV620" s="230"/>
      <c r="ORW620" s="230"/>
      <c r="ORX620" s="230"/>
      <c r="ORY620" s="230"/>
      <c r="ORZ620" s="230"/>
      <c r="OSA620" s="230"/>
      <c r="OSB620" s="230"/>
      <c r="OSC620" s="230"/>
      <c r="OSD620" s="230"/>
      <c r="OSE620" s="230"/>
      <c r="OSF620" s="230"/>
      <c r="OSG620" s="230"/>
      <c r="OSH620" s="230"/>
      <c r="OSI620" s="230"/>
      <c r="OSJ620" s="230"/>
      <c r="OSK620" s="230"/>
      <c r="OSL620" s="230"/>
      <c r="OSM620" s="230"/>
      <c r="OSN620" s="230"/>
      <c r="OSO620" s="230"/>
      <c r="OSP620" s="230"/>
      <c r="OSQ620" s="230"/>
      <c r="OSR620" s="230"/>
      <c r="OSS620" s="230"/>
      <c r="OST620" s="230"/>
      <c r="OSU620" s="230"/>
      <c r="OSV620" s="230"/>
      <c r="OSW620" s="230"/>
      <c r="OSX620" s="230"/>
      <c r="OSY620" s="230"/>
      <c r="OSZ620" s="230"/>
      <c r="OTA620" s="230"/>
      <c r="OTB620" s="230"/>
      <c r="OTC620" s="230"/>
      <c r="OTD620" s="230"/>
      <c r="OTE620" s="230"/>
      <c r="OTF620" s="230"/>
      <c r="OTG620" s="230"/>
      <c r="OTH620" s="230"/>
      <c r="OTI620" s="230"/>
      <c r="OTJ620" s="230"/>
      <c r="OTK620" s="230"/>
      <c r="OTL620" s="230"/>
      <c r="OTM620" s="230"/>
      <c r="OTN620" s="230"/>
      <c r="OTO620" s="230"/>
      <c r="OTP620" s="230"/>
      <c r="OTQ620" s="230"/>
      <c r="OTR620" s="230"/>
      <c r="OTS620" s="230"/>
      <c r="OTT620" s="230"/>
      <c r="OTU620" s="230"/>
      <c r="OTV620" s="230"/>
      <c r="OTW620" s="230"/>
      <c r="OTX620" s="230"/>
      <c r="OTY620" s="230"/>
      <c r="OTZ620" s="230"/>
      <c r="OUA620" s="230"/>
      <c r="OUB620" s="230"/>
      <c r="OUC620" s="230"/>
      <c r="OUD620" s="230"/>
      <c r="OUE620" s="230"/>
      <c r="OUF620" s="230"/>
      <c r="OUG620" s="230"/>
      <c r="OUH620" s="230"/>
      <c r="OUI620" s="230"/>
      <c r="OUJ620" s="230"/>
      <c r="OUK620" s="230"/>
      <c r="OUL620" s="230"/>
      <c r="OUM620" s="230"/>
      <c r="OUN620" s="230"/>
      <c r="OUO620" s="230"/>
      <c r="OUP620" s="230"/>
      <c r="OUQ620" s="230"/>
      <c r="OUR620" s="230"/>
      <c r="OUS620" s="230"/>
      <c r="OUT620" s="230"/>
      <c r="OUU620" s="230"/>
      <c r="OUV620" s="230"/>
      <c r="OUW620" s="230"/>
      <c r="OUX620" s="230"/>
      <c r="OUY620" s="230"/>
      <c r="OUZ620" s="230"/>
      <c r="OVA620" s="230"/>
      <c r="OVB620" s="230"/>
      <c r="OVC620" s="230"/>
      <c r="OVD620" s="230"/>
      <c r="OVE620" s="230"/>
      <c r="OVF620" s="230"/>
      <c r="OVG620" s="230"/>
      <c r="OVH620" s="230"/>
      <c r="OVI620" s="230"/>
      <c r="OVJ620" s="230"/>
      <c r="OVK620" s="230"/>
      <c r="OVL620" s="230"/>
      <c r="OVM620" s="230"/>
      <c r="OVN620" s="230"/>
      <c r="OVO620" s="230"/>
      <c r="OVP620" s="230"/>
      <c r="OVQ620" s="230"/>
      <c r="OVR620" s="230"/>
      <c r="OVS620" s="230"/>
      <c r="OVT620" s="230"/>
      <c r="OVU620" s="230"/>
      <c r="OVV620" s="230"/>
      <c r="OVW620" s="230"/>
      <c r="OVX620" s="230"/>
      <c r="OVY620" s="230"/>
      <c r="OVZ620" s="230"/>
      <c r="OWA620" s="230"/>
      <c r="OWB620" s="230"/>
      <c r="OWC620" s="230"/>
      <c r="OWD620" s="230"/>
      <c r="OWE620" s="230"/>
      <c r="OWF620" s="230"/>
      <c r="OWG620" s="230"/>
      <c r="OWH620" s="230"/>
      <c r="OWI620" s="230"/>
      <c r="OWJ620" s="230"/>
      <c r="OWK620" s="230"/>
      <c r="OWL620" s="230"/>
      <c r="OWM620" s="230"/>
      <c r="OWN620" s="230"/>
      <c r="OWO620" s="230"/>
      <c r="OWP620" s="230"/>
      <c r="OWQ620" s="230"/>
      <c r="OWR620" s="230"/>
      <c r="OWS620" s="230"/>
      <c r="OWT620" s="230"/>
      <c r="OWU620" s="230"/>
      <c r="OWV620" s="230"/>
      <c r="OWW620" s="230"/>
      <c r="OWX620" s="230"/>
      <c r="OWY620" s="230"/>
      <c r="OWZ620" s="230"/>
      <c r="OXA620" s="230"/>
      <c r="OXB620" s="230"/>
      <c r="OXC620" s="230"/>
      <c r="OXD620" s="230"/>
      <c r="OXE620" s="230"/>
      <c r="OXF620" s="230"/>
      <c r="OXG620" s="230"/>
      <c r="OXH620" s="230"/>
      <c r="OXI620" s="230"/>
      <c r="OXJ620" s="230"/>
      <c r="OXK620" s="230"/>
      <c r="OXL620" s="230"/>
      <c r="OXM620" s="230"/>
      <c r="OXN620" s="230"/>
      <c r="OXO620" s="230"/>
      <c r="OXP620" s="230"/>
      <c r="OXQ620" s="230"/>
      <c r="OXR620" s="230"/>
      <c r="OXS620" s="230"/>
      <c r="OXT620" s="230"/>
      <c r="OXU620" s="230"/>
      <c r="OXV620" s="230"/>
      <c r="OXW620" s="230"/>
      <c r="OXX620" s="230"/>
      <c r="OXY620" s="230"/>
      <c r="OXZ620" s="230"/>
      <c r="OYA620" s="230"/>
      <c r="OYB620" s="230"/>
      <c r="OYC620" s="230"/>
      <c r="OYD620" s="230"/>
      <c r="OYE620" s="230"/>
      <c r="OYF620" s="230"/>
      <c r="OYG620" s="230"/>
      <c r="OYH620" s="230"/>
      <c r="OYI620" s="230"/>
      <c r="OYJ620" s="230"/>
      <c r="OYK620" s="230"/>
      <c r="OYL620" s="230"/>
      <c r="OYM620" s="230"/>
      <c r="OYN620" s="230"/>
      <c r="OYO620" s="230"/>
      <c r="OYP620" s="230"/>
      <c r="OYQ620" s="230"/>
      <c r="OYR620" s="230"/>
      <c r="OYS620" s="230"/>
      <c r="OYT620" s="230"/>
      <c r="OYU620" s="230"/>
      <c r="OYV620" s="230"/>
      <c r="OYW620" s="230"/>
      <c r="OYX620" s="230"/>
      <c r="OYY620" s="230"/>
      <c r="OYZ620" s="230"/>
      <c r="OZA620" s="230"/>
      <c r="OZB620" s="230"/>
      <c r="OZC620" s="230"/>
      <c r="OZD620" s="230"/>
      <c r="OZE620" s="230"/>
      <c r="OZF620" s="230"/>
      <c r="OZG620" s="230"/>
      <c r="OZH620" s="230"/>
      <c r="OZI620" s="230"/>
      <c r="OZJ620" s="230"/>
      <c r="OZK620" s="230"/>
      <c r="OZL620" s="230"/>
      <c r="OZM620" s="230"/>
      <c r="OZN620" s="230"/>
      <c r="OZO620" s="230"/>
      <c r="OZP620" s="230"/>
      <c r="OZQ620" s="230"/>
      <c r="OZR620" s="230"/>
      <c r="OZS620" s="230"/>
      <c r="OZT620" s="230"/>
      <c r="OZU620" s="230"/>
      <c r="OZV620" s="230"/>
      <c r="OZW620" s="230"/>
      <c r="OZX620" s="230"/>
      <c r="OZY620" s="230"/>
      <c r="OZZ620" s="230"/>
      <c r="PAA620" s="230"/>
      <c r="PAB620" s="230"/>
      <c r="PAC620" s="230"/>
      <c r="PAD620" s="230"/>
      <c r="PAE620" s="230"/>
      <c r="PAF620" s="230"/>
      <c r="PAG620" s="230"/>
      <c r="PAH620" s="230"/>
      <c r="PAI620" s="230"/>
      <c r="PAJ620" s="230"/>
      <c r="PAK620" s="230"/>
      <c r="PAL620" s="230"/>
      <c r="PAM620" s="230"/>
      <c r="PAN620" s="230"/>
      <c r="PAO620" s="230"/>
      <c r="PAP620" s="230"/>
      <c r="PAQ620" s="230"/>
      <c r="PAR620" s="230"/>
      <c r="PAS620" s="230"/>
      <c r="PAT620" s="230"/>
      <c r="PAU620" s="230"/>
      <c r="PAV620" s="230"/>
      <c r="PAW620" s="230"/>
      <c r="PAX620" s="230"/>
      <c r="PAY620" s="230"/>
      <c r="PAZ620" s="230"/>
      <c r="PBA620" s="230"/>
      <c r="PBB620" s="230"/>
      <c r="PBC620" s="230"/>
      <c r="PBD620" s="230"/>
      <c r="PBE620" s="230"/>
      <c r="PBF620" s="230"/>
      <c r="PBG620" s="230"/>
      <c r="PBH620" s="230"/>
      <c r="PBI620" s="230"/>
      <c r="PBJ620" s="230"/>
      <c r="PBK620" s="230"/>
      <c r="PBL620" s="230"/>
      <c r="PBM620" s="230"/>
      <c r="PBN620" s="230"/>
      <c r="PBO620" s="230"/>
      <c r="PBP620" s="230"/>
      <c r="PBQ620" s="230"/>
      <c r="PBR620" s="230"/>
      <c r="PBS620" s="230"/>
      <c r="PBT620" s="230"/>
      <c r="PBU620" s="230"/>
      <c r="PBV620" s="230"/>
      <c r="PBW620" s="230"/>
      <c r="PBX620" s="230"/>
      <c r="PBY620" s="230"/>
      <c r="PBZ620" s="230"/>
      <c r="PCA620" s="230"/>
      <c r="PCB620" s="230"/>
      <c r="PCC620" s="230"/>
      <c r="PCD620" s="230"/>
      <c r="PCE620" s="230"/>
      <c r="PCF620" s="230"/>
      <c r="PCG620" s="230"/>
      <c r="PCH620" s="230"/>
      <c r="PCI620" s="230"/>
      <c r="PCJ620" s="230"/>
      <c r="PCK620" s="230"/>
      <c r="PCL620" s="230"/>
      <c r="PCM620" s="230"/>
      <c r="PCN620" s="230"/>
      <c r="PCO620" s="230"/>
      <c r="PCP620" s="230"/>
      <c r="PCQ620" s="230"/>
      <c r="PCR620" s="230"/>
      <c r="PCS620" s="230"/>
      <c r="PCT620" s="230"/>
      <c r="PCU620" s="230"/>
      <c r="PCV620" s="230"/>
      <c r="PCW620" s="230"/>
      <c r="PCX620" s="230"/>
      <c r="PCY620" s="230"/>
      <c r="PCZ620" s="230"/>
      <c r="PDA620" s="230"/>
      <c r="PDB620" s="230"/>
      <c r="PDC620" s="230"/>
      <c r="PDD620" s="230"/>
      <c r="PDE620" s="230"/>
      <c r="PDF620" s="230"/>
      <c r="PDG620" s="230"/>
      <c r="PDH620" s="230"/>
      <c r="PDI620" s="230"/>
      <c r="PDJ620" s="230"/>
      <c r="PDK620" s="230"/>
      <c r="PDL620" s="230"/>
      <c r="PDM620" s="230"/>
      <c r="PDN620" s="230"/>
      <c r="PDO620" s="230"/>
      <c r="PDP620" s="230"/>
      <c r="PDQ620" s="230"/>
      <c r="PDR620" s="230"/>
      <c r="PDS620" s="230"/>
      <c r="PDT620" s="230"/>
      <c r="PDU620" s="230"/>
      <c r="PDV620" s="230"/>
      <c r="PDW620" s="230"/>
      <c r="PDX620" s="230"/>
      <c r="PDY620" s="230"/>
      <c r="PDZ620" s="230"/>
      <c r="PEA620" s="230"/>
      <c r="PEB620" s="230"/>
      <c r="PEC620" s="230"/>
      <c r="PED620" s="230"/>
      <c r="PEE620" s="230"/>
      <c r="PEF620" s="230"/>
      <c r="PEG620" s="230"/>
      <c r="PEH620" s="230"/>
      <c r="PEI620" s="230"/>
      <c r="PEJ620" s="230"/>
      <c r="PEK620" s="230"/>
      <c r="PEL620" s="230"/>
      <c r="PEM620" s="230"/>
      <c r="PEN620" s="230"/>
      <c r="PEO620" s="230"/>
      <c r="PEP620" s="230"/>
      <c r="PEQ620" s="230"/>
      <c r="PER620" s="230"/>
      <c r="PES620" s="230"/>
      <c r="PET620" s="230"/>
      <c r="PEU620" s="230"/>
      <c r="PEV620" s="230"/>
      <c r="PEW620" s="230"/>
      <c r="PEX620" s="230"/>
      <c r="PEY620" s="230"/>
      <c r="PEZ620" s="230"/>
      <c r="PFA620" s="230"/>
      <c r="PFB620" s="230"/>
      <c r="PFC620" s="230"/>
      <c r="PFD620" s="230"/>
      <c r="PFE620" s="230"/>
      <c r="PFF620" s="230"/>
      <c r="PFG620" s="230"/>
      <c r="PFH620" s="230"/>
      <c r="PFI620" s="230"/>
      <c r="PFJ620" s="230"/>
      <c r="PFK620" s="230"/>
      <c r="PFL620" s="230"/>
      <c r="PFM620" s="230"/>
      <c r="PFN620" s="230"/>
      <c r="PFO620" s="230"/>
      <c r="PFP620" s="230"/>
      <c r="PFQ620" s="230"/>
      <c r="PFR620" s="230"/>
      <c r="PFS620" s="230"/>
      <c r="PFT620" s="230"/>
      <c r="PFU620" s="230"/>
      <c r="PFV620" s="230"/>
      <c r="PFW620" s="230"/>
      <c r="PFX620" s="230"/>
      <c r="PFY620" s="230"/>
      <c r="PFZ620" s="230"/>
      <c r="PGA620" s="230"/>
      <c r="PGB620" s="230"/>
      <c r="PGC620" s="230"/>
      <c r="PGD620" s="230"/>
      <c r="PGE620" s="230"/>
      <c r="PGF620" s="230"/>
      <c r="PGG620" s="230"/>
      <c r="PGH620" s="230"/>
      <c r="PGI620" s="230"/>
      <c r="PGJ620" s="230"/>
      <c r="PGK620" s="230"/>
      <c r="PGL620" s="230"/>
      <c r="PGM620" s="230"/>
      <c r="PGN620" s="230"/>
      <c r="PGO620" s="230"/>
      <c r="PGP620" s="230"/>
      <c r="PGQ620" s="230"/>
      <c r="PGR620" s="230"/>
      <c r="PGS620" s="230"/>
      <c r="PGT620" s="230"/>
      <c r="PGU620" s="230"/>
      <c r="PGV620" s="230"/>
      <c r="PGW620" s="230"/>
      <c r="PGX620" s="230"/>
      <c r="PGY620" s="230"/>
      <c r="PGZ620" s="230"/>
      <c r="PHA620" s="230"/>
      <c r="PHB620" s="230"/>
      <c r="PHC620" s="230"/>
      <c r="PHD620" s="230"/>
      <c r="PHE620" s="230"/>
      <c r="PHF620" s="230"/>
      <c r="PHG620" s="230"/>
      <c r="PHH620" s="230"/>
      <c r="PHI620" s="230"/>
      <c r="PHJ620" s="230"/>
      <c r="PHK620" s="230"/>
      <c r="PHL620" s="230"/>
      <c r="PHM620" s="230"/>
      <c r="PHN620" s="230"/>
      <c r="PHO620" s="230"/>
      <c r="PHP620" s="230"/>
      <c r="PHQ620" s="230"/>
      <c r="PHR620" s="230"/>
      <c r="PHS620" s="230"/>
      <c r="PHT620" s="230"/>
      <c r="PHU620" s="230"/>
      <c r="PHV620" s="230"/>
      <c r="PHW620" s="230"/>
      <c r="PHX620" s="230"/>
      <c r="PHY620" s="230"/>
      <c r="PHZ620" s="230"/>
      <c r="PIA620" s="230"/>
      <c r="PIB620" s="230"/>
      <c r="PIC620" s="230"/>
      <c r="PID620" s="230"/>
      <c r="PIE620" s="230"/>
      <c r="PIF620" s="230"/>
      <c r="PIG620" s="230"/>
      <c r="PIH620" s="230"/>
      <c r="PII620" s="230"/>
      <c r="PIJ620" s="230"/>
      <c r="PIK620" s="230"/>
      <c r="PIL620" s="230"/>
      <c r="PIM620" s="230"/>
      <c r="PIN620" s="230"/>
      <c r="PIO620" s="230"/>
      <c r="PIP620" s="230"/>
      <c r="PIQ620" s="230"/>
      <c r="PIR620" s="230"/>
      <c r="PIS620" s="230"/>
      <c r="PIT620" s="230"/>
      <c r="PIU620" s="230"/>
      <c r="PIV620" s="230"/>
      <c r="PIW620" s="230"/>
      <c r="PIX620" s="230"/>
      <c r="PIY620" s="230"/>
      <c r="PIZ620" s="230"/>
      <c r="PJA620" s="230"/>
      <c r="PJB620" s="230"/>
      <c r="PJC620" s="230"/>
      <c r="PJD620" s="230"/>
      <c r="PJE620" s="230"/>
      <c r="PJF620" s="230"/>
      <c r="PJG620" s="230"/>
      <c r="PJH620" s="230"/>
      <c r="PJI620" s="230"/>
      <c r="PJJ620" s="230"/>
      <c r="PJK620" s="230"/>
      <c r="PJL620" s="230"/>
      <c r="PJM620" s="230"/>
      <c r="PJN620" s="230"/>
      <c r="PJO620" s="230"/>
      <c r="PJP620" s="230"/>
      <c r="PJQ620" s="230"/>
      <c r="PJR620" s="230"/>
      <c r="PJS620" s="230"/>
      <c r="PJT620" s="230"/>
      <c r="PJU620" s="230"/>
      <c r="PJV620" s="230"/>
      <c r="PJW620" s="230"/>
      <c r="PJX620" s="230"/>
      <c r="PJY620" s="230"/>
      <c r="PJZ620" s="230"/>
      <c r="PKA620" s="230"/>
      <c r="PKB620" s="230"/>
      <c r="PKC620" s="230"/>
      <c r="PKD620" s="230"/>
      <c r="PKE620" s="230"/>
      <c r="PKF620" s="230"/>
      <c r="PKG620" s="230"/>
      <c r="PKH620" s="230"/>
      <c r="PKI620" s="230"/>
      <c r="PKJ620" s="230"/>
      <c r="PKK620" s="230"/>
      <c r="PKL620" s="230"/>
      <c r="PKM620" s="230"/>
      <c r="PKN620" s="230"/>
      <c r="PKO620" s="230"/>
      <c r="PKP620" s="230"/>
      <c r="PKQ620" s="230"/>
      <c r="PKR620" s="230"/>
      <c r="PKS620" s="230"/>
      <c r="PKT620" s="230"/>
      <c r="PKU620" s="230"/>
      <c r="PKV620" s="230"/>
      <c r="PKW620" s="230"/>
      <c r="PKX620" s="230"/>
      <c r="PKY620" s="230"/>
      <c r="PKZ620" s="230"/>
      <c r="PLA620" s="230"/>
      <c r="PLB620" s="230"/>
      <c r="PLC620" s="230"/>
      <c r="PLD620" s="230"/>
      <c r="PLE620" s="230"/>
      <c r="PLF620" s="230"/>
      <c r="PLG620" s="230"/>
      <c r="PLH620" s="230"/>
      <c r="PLI620" s="230"/>
      <c r="PLJ620" s="230"/>
      <c r="PLK620" s="230"/>
      <c r="PLL620" s="230"/>
      <c r="PLM620" s="230"/>
      <c r="PLN620" s="230"/>
      <c r="PLO620" s="230"/>
      <c r="PLP620" s="230"/>
      <c r="PLQ620" s="230"/>
      <c r="PLR620" s="230"/>
      <c r="PLS620" s="230"/>
      <c r="PLT620" s="230"/>
      <c r="PLU620" s="230"/>
      <c r="PLV620" s="230"/>
      <c r="PLW620" s="230"/>
      <c r="PLX620" s="230"/>
      <c r="PLY620" s="230"/>
      <c r="PLZ620" s="230"/>
      <c r="PMA620" s="230"/>
      <c r="PMB620" s="230"/>
      <c r="PMC620" s="230"/>
      <c r="PMD620" s="230"/>
      <c r="PME620" s="230"/>
      <c r="PMF620" s="230"/>
      <c r="PMG620" s="230"/>
      <c r="PMH620" s="230"/>
      <c r="PMI620" s="230"/>
      <c r="PMJ620" s="230"/>
      <c r="PMK620" s="230"/>
      <c r="PML620" s="230"/>
      <c r="PMM620" s="230"/>
      <c r="PMN620" s="230"/>
      <c r="PMO620" s="230"/>
      <c r="PMP620" s="230"/>
      <c r="PMQ620" s="230"/>
      <c r="PMR620" s="230"/>
      <c r="PMS620" s="230"/>
      <c r="PMT620" s="230"/>
      <c r="PMU620" s="230"/>
      <c r="PMV620" s="230"/>
      <c r="PMW620" s="230"/>
      <c r="PMX620" s="230"/>
      <c r="PMY620" s="230"/>
      <c r="PMZ620" s="230"/>
      <c r="PNA620" s="230"/>
      <c r="PNB620" s="230"/>
      <c r="PNC620" s="230"/>
      <c r="PND620" s="230"/>
      <c r="PNE620" s="230"/>
      <c r="PNF620" s="230"/>
      <c r="PNG620" s="230"/>
      <c r="PNH620" s="230"/>
      <c r="PNI620" s="230"/>
      <c r="PNJ620" s="230"/>
      <c r="PNK620" s="230"/>
      <c r="PNL620" s="230"/>
      <c r="PNM620" s="230"/>
      <c r="PNN620" s="230"/>
      <c r="PNO620" s="230"/>
      <c r="PNP620" s="230"/>
      <c r="PNQ620" s="230"/>
      <c r="PNR620" s="230"/>
      <c r="PNS620" s="230"/>
      <c r="PNT620" s="230"/>
      <c r="PNU620" s="230"/>
      <c r="PNV620" s="230"/>
      <c r="PNW620" s="230"/>
      <c r="PNX620" s="230"/>
      <c r="PNY620" s="230"/>
      <c r="PNZ620" s="230"/>
      <c r="POA620" s="230"/>
      <c r="POB620" s="230"/>
      <c r="POC620" s="230"/>
      <c r="POD620" s="230"/>
      <c r="POE620" s="230"/>
      <c r="POF620" s="230"/>
      <c r="POG620" s="230"/>
      <c r="POH620" s="230"/>
      <c r="POI620" s="230"/>
      <c r="POJ620" s="230"/>
      <c r="POK620" s="230"/>
      <c r="POL620" s="230"/>
      <c r="POM620" s="230"/>
      <c r="PON620" s="230"/>
      <c r="POO620" s="230"/>
      <c r="POP620" s="230"/>
      <c r="POQ620" s="230"/>
      <c r="POR620" s="230"/>
      <c r="POS620" s="230"/>
      <c r="POT620" s="230"/>
      <c r="POU620" s="230"/>
      <c r="POV620" s="230"/>
      <c r="POW620" s="230"/>
      <c r="POX620" s="230"/>
      <c r="POY620" s="230"/>
      <c r="POZ620" s="230"/>
      <c r="PPA620" s="230"/>
      <c r="PPB620" s="230"/>
      <c r="PPC620" s="230"/>
      <c r="PPD620" s="230"/>
      <c r="PPE620" s="230"/>
      <c r="PPF620" s="230"/>
      <c r="PPG620" s="230"/>
      <c r="PPH620" s="230"/>
      <c r="PPI620" s="230"/>
      <c r="PPJ620" s="230"/>
      <c r="PPK620" s="230"/>
      <c r="PPL620" s="230"/>
      <c r="PPM620" s="230"/>
      <c r="PPN620" s="230"/>
      <c r="PPO620" s="230"/>
      <c r="PPP620" s="230"/>
      <c r="PPQ620" s="230"/>
      <c r="PPR620" s="230"/>
      <c r="PPS620" s="230"/>
      <c r="PPT620" s="230"/>
      <c r="PPU620" s="230"/>
      <c r="PPV620" s="230"/>
      <c r="PPW620" s="230"/>
      <c r="PPX620" s="230"/>
      <c r="PPY620" s="230"/>
      <c r="PPZ620" s="230"/>
      <c r="PQA620" s="230"/>
      <c r="PQB620" s="230"/>
      <c r="PQC620" s="230"/>
      <c r="PQD620" s="230"/>
      <c r="PQE620" s="230"/>
      <c r="PQF620" s="230"/>
      <c r="PQG620" s="230"/>
      <c r="PQH620" s="230"/>
      <c r="PQI620" s="230"/>
      <c r="PQJ620" s="230"/>
      <c r="PQK620" s="230"/>
      <c r="PQL620" s="230"/>
      <c r="PQM620" s="230"/>
      <c r="PQN620" s="230"/>
      <c r="PQO620" s="230"/>
      <c r="PQP620" s="230"/>
      <c r="PQQ620" s="230"/>
      <c r="PQR620" s="230"/>
      <c r="PQS620" s="230"/>
      <c r="PQT620" s="230"/>
      <c r="PQU620" s="230"/>
      <c r="PQV620" s="230"/>
      <c r="PQW620" s="230"/>
      <c r="PQX620" s="230"/>
      <c r="PQY620" s="230"/>
      <c r="PQZ620" s="230"/>
      <c r="PRA620" s="230"/>
      <c r="PRB620" s="230"/>
      <c r="PRC620" s="230"/>
      <c r="PRD620" s="230"/>
      <c r="PRE620" s="230"/>
      <c r="PRF620" s="230"/>
      <c r="PRG620" s="230"/>
      <c r="PRH620" s="230"/>
      <c r="PRI620" s="230"/>
      <c r="PRJ620" s="230"/>
      <c r="PRK620" s="230"/>
      <c r="PRL620" s="230"/>
      <c r="PRM620" s="230"/>
      <c r="PRN620" s="230"/>
      <c r="PRO620" s="230"/>
      <c r="PRP620" s="230"/>
      <c r="PRQ620" s="230"/>
      <c r="PRR620" s="230"/>
      <c r="PRS620" s="230"/>
      <c r="PRT620" s="230"/>
      <c r="PRU620" s="230"/>
      <c r="PRV620" s="230"/>
      <c r="PRW620" s="230"/>
      <c r="PRX620" s="230"/>
      <c r="PRY620" s="230"/>
      <c r="PRZ620" s="230"/>
      <c r="PSA620" s="230"/>
      <c r="PSB620" s="230"/>
      <c r="PSC620" s="230"/>
      <c r="PSD620" s="230"/>
      <c r="PSE620" s="230"/>
      <c r="PSF620" s="230"/>
      <c r="PSG620" s="230"/>
      <c r="PSH620" s="230"/>
      <c r="PSI620" s="230"/>
      <c r="PSJ620" s="230"/>
      <c r="PSK620" s="230"/>
      <c r="PSL620" s="230"/>
      <c r="PSM620" s="230"/>
      <c r="PSN620" s="230"/>
      <c r="PSO620" s="230"/>
      <c r="PSP620" s="230"/>
      <c r="PSQ620" s="230"/>
      <c r="PSR620" s="230"/>
      <c r="PSS620" s="230"/>
      <c r="PST620" s="230"/>
      <c r="PSU620" s="230"/>
      <c r="PSV620" s="230"/>
      <c r="PSW620" s="230"/>
      <c r="PSX620" s="230"/>
      <c r="PSY620" s="230"/>
      <c r="PSZ620" s="230"/>
      <c r="PTA620" s="230"/>
      <c r="PTB620" s="230"/>
      <c r="PTC620" s="230"/>
      <c r="PTD620" s="230"/>
      <c r="PTE620" s="230"/>
      <c r="PTF620" s="230"/>
      <c r="PTG620" s="230"/>
      <c r="PTH620" s="230"/>
      <c r="PTI620" s="230"/>
      <c r="PTJ620" s="230"/>
      <c r="PTK620" s="230"/>
      <c r="PTL620" s="230"/>
      <c r="PTM620" s="230"/>
      <c r="PTN620" s="230"/>
      <c r="PTO620" s="230"/>
      <c r="PTP620" s="230"/>
      <c r="PTQ620" s="230"/>
      <c r="PTR620" s="230"/>
      <c r="PTS620" s="230"/>
      <c r="PTT620" s="230"/>
      <c r="PTU620" s="230"/>
      <c r="PTV620" s="230"/>
      <c r="PTW620" s="230"/>
      <c r="PTX620" s="230"/>
      <c r="PTY620" s="230"/>
      <c r="PTZ620" s="230"/>
      <c r="PUA620" s="230"/>
      <c r="PUB620" s="230"/>
      <c r="PUC620" s="230"/>
      <c r="PUD620" s="230"/>
      <c r="PUE620" s="230"/>
      <c r="PUF620" s="230"/>
      <c r="PUG620" s="230"/>
      <c r="PUH620" s="230"/>
      <c r="PUI620" s="230"/>
      <c r="PUJ620" s="230"/>
      <c r="PUK620" s="230"/>
      <c r="PUL620" s="230"/>
      <c r="PUM620" s="230"/>
      <c r="PUN620" s="230"/>
      <c r="PUO620" s="230"/>
      <c r="PUP620" s="230"/>
      <c r="PUQ620" s="230"/>
      <c r="PUR620" s="230"/>
      <c r="PUS620" s="230"/>
      <c r="PUT620" s="230"/>
      <c r="PUU620" s="230"/>
      <c r="PUV620" s="230"/>
      <c r="PUW620" s="230"/>
      <c r="PUX620" s="230"/>
      <c r="PUY620" s="230"/>
      <c r="PUZ620" s="230"/>
      <c r="PVA620" s="230"/>
      <c r="PVB620" s="230"/>
      <c r="PVC620" s="230"/>
      <c r="PVD620" s="230"/>
      <c r="PVE620" s="230"/>
      <c r="PVF620" s="230"/>
      <c r="PVG620" s="230"/>
      <c r="PVH620" s="230"/>
      <c r="PVI620" s="230"/>
      <c r="PVJ620" s="230"/>
      <c r="PVK620" s="230"/>
      <c r="PVL620" s="230"/>
      <c r="PVM620" s="230"/>
      <c r="PVN620" s="230"/>
      <c r="PVO620" s="230"/>
      <c r="PVP620" s="230"/>
      <c r="PVQ620" s="230"/>
      <c r="PVR620" s="230"/>
      <c r="PVS620" s="230"/>
      <c r="PVT620" s="230"/>
      <c r="PVU620" s="230"/>
      <c r="PVV620" s="230"/>
      <c r="PVW620" s="230"/>
      <c r="PVX620" s="230"/>
      <c r="PVY620" s="230"/>
      <c r="PVZ620" s="230"/>
      <c r="PWA620" s="230"/>
      <c r="PWB620" s="230"/>
      <c r="PWC620" s="230"/>
      <c r="PWD620" s="230"/>
      <c r="PWE620" s="230"/>
      <c r="PWF620" s="230"/>
      <c r="PWG620" s="230"/>
      <c r="PWH620" s="230"/>
      <c r="PWI620" s="230"/>
      <c r="PWJ620" s="230"/>
      <c r="PWK620" s="230"/>
      <c r="PWL620" s="230"/>
      <c r="PWM620" s="230"/>
      <c r="PWN620" s="230"/>
      <c r="PWO620" s="230"/>
      <c r="PWP620" s="230"/>
      <c r="PWQ620" s="230"/>
      <c r="PWR620" s="230"/>
      <c r="PWS620" s="230"/>
      <c r="PWT620" s="230"/>
      <c r="PWU620" s="230"/>
      <c r="PWV620" s="230"/>
      <c r="PWW620" s="230"/>
      <c r="PWX620" s="230"/>
      <c r="PWY620" s="230"/>
      <c r="PWZ620" s="230"/>
      <c r="PXA620" s="230"/>
      <c r="PXB620" s="230"/>
      <c r="PXC620" s="230"/>
      <c r="PXD620" s="230"/>
      <c r="PXE620" s="230"/>
      <c r="PXF620" s="230"/>
      <c r="PXG620" s="230"/>
      <c r="PXH620" s="230"/>
      <c r="PXI620" s="230"/>
      <c r="PXJ620" s="230"/>
      <c r="PXK620" s="230"/>
      <c r="PXL620" s="230"/>
      <c r="PXM620" s="230"/>
      <c r="PXN620" s="230"/>
      <c r="PXO620" s="230"/>
      <c r="PXP620" s="230"/>
      <c r="PXQ620" s="230"/>
      <c r="PXR620" s="230"/>
      <c r="PXS620" s="230"/>
      <c r="PXT620" s="230"/>
      <c r="PXU620" s="230"/>
      <c r="PXV620" s="230"/>
      <c r="PXW620" s="230"/>
      <c r="PXX620" s="230"/>
      <c r="PXY620" s="230"/>
      <c r="PXZ620" s="230"/>
      <c r="PYA620" s="230"/>
      <c r="PYB620" s="230"/>
      <c r="PYC620" s="230"/>
      <c r="PYD620" s="230"/>
      <c r="PYE620" s="230"/>
      <c r="PYF620" s="230"/>
      <c r="PYG620" s="230"/>
      <c r="PYH620" s="230"/>
      <c r="PYI620" s="230"/>
      <c r="PYJ620" s="230"/>
      <c r="PYK620" s="230"/>
      <c r="PYL620" s="230"/>
      <c r="PYM620" s="230"/>
      <c r="PYN620" s="230"/>
      <c r="PYO620" s="230"/>
      <c r="PYP620" s="230"/>
      <c r="PYQ620" s="230"/>
      <c r="PYR620" s="230"/>
      <c r="PYS620" s="230"/>
      <c r="PYT620" s="230"/>
      <c r="PYU620" s="230"/>
      <c r="PYV620" s="230"/>
      <c r="PYW620" s="230"/>
      <c r="PYX620" s="230"/>
      <c r="PYY620" s="230"/>
      <c r="PYZ620" s="230"/>
      <c r="PZA620" s="230"/>
      <c r="PZB620" s="230"/>
      <c r="PZC620" s="230"/>
      <c r="PZD620" s="230"/>
      <c r="PZE620" s="230"/>
      <c r="PZF620" s="230"/>
      <c r="PZG620" s="230"/>
      <c r="PZH620" s="230"/>
      <c r="PZI620" s="230"/>
      <c r="PZJ620" s="230"/>
      <c r="PZK620" s="230"/>
      <c r="PZL620" s="230"/>
      <c r="PZM620" s="230"/>
      <c r="PZN620" s="230"/>
      <c r="PZO620" s="230"/>
      <c r="PZP620" s="230"/>
      <c r="PZQ620" s="230"/>
      <c r="PZR620" s="230"/>
      <c r="PZS620" s="230"/>
      <c r="PZT620" s="230"/>
      <c r="PZU620" s="230"/>
      <c r="PZV620" s="230"/>
      <c r="PZW620" s="230"/>
      <c r="PZX620" s="230"/>
      <c r="PZY620" s="230"/>
      <c r="PZZ620" s="230"/>
      <c r="QAA620" s="230"/>
      <c r="QAB620" s="230"/>
      <c r="QAC620" s="230"/>
      <c r="QAD620" s="230"/>
      <c r="QAE620" s="230"/>
      <c r="QAF620" s="230"/>
      <c r="QAG620" s="230"/>
      <c r="QAH620" s="230"/>
      <c r="QAI620" s="230"/>
      <c r="QAJ620" s="230"/>
      <c r="QAK620" s="230"/>
      <c r="QAL620" s="230"/>
      <c r="QAM620" s="230"/>
      <c r="QAN620" s="230"/>
      <c r="QAO620" s="230"/>
      <c r="QAP620" s="230"/>
      <c r="QAQ620" s="230"/>
      <c r="QAR620" s="230"/>
      <c r="QAS620" s="230"/>
      <c r="QAT620" s="230"/>
      <c r="QAU620" s="230"/>
      <c r="QAV620" s="230"/>
      <c r="QAW620" s="230"/>
      <c r="QAX620" s="230"/>
      <c r="QAY620" s="230"/>
      <c r="QAZ620" s="230"/>
      <c r="QBA620" s="230"/>
      <c r="QBB620" s="230"/>
      <c r="QBC620" s="230"/>
      <c r="QBD620" s="230"/>
      <c r="QBE620" s="230"/>
      <c r="QBF620" s="230"/>
      <c r="QBG620" s="230"/>
      <c r="QBH620" s="230"/>
      <c r="QBI620" s="230"/>
      <c r="QBJ620" s="230"/>
      <c r="QBK620" s="230"/>
      <c r="QBL620" s="230"/>
      <c r="QBM620" s="230"/>
      <c r="QBN620" s="230"/>
      <c r="QBO620" s="230"/>
      <c r="QBP620" s="230"/>
      <c r="QBQ620" s="230"/>
      <c r="QBR620" s="230"/>
      <c r="QBS620" s="230"/>
      <c r="QBT620" s="230"/>
      <c r="QBU620" s="230"/>
      <c r="QBV620" s="230"/>
      <c r="QBW620" s="230"/>
      <c r="QBX620" s="230"/>
      <c r="QBY620" s="230"/>
      <c r="QBZ620" s="230"/>
      <c r="QCA620" s="230"/>
      <c r="QCB620" s="230"/>
      <c r="QCC620" s="230"/>
      <c r="QCD620" s="230"/>
      <c r="QCE620" s="230"/>
      <c r="QCF620" s="230"/>
      <c r="QCG620" s="230"/>
      <c r="QCH620" s="230"/>
      <c r="QCI620" s="230"/>
      <c r="QCJ620" s="230"/>
      <c r="QCK620" s="230"/>
      <c r="QCL620" s="230"/>
      <c r="QCM620" s="230"/>
      <c r="QCN620" s="230"/>
      <c r="QCO620" s="230"/>
      <c r="QCP620" s="230"/>
      <c r="QCQ620" s="230"/>
      <c r="QCR620" s="230"/>
      <c r="QCS620" s="230"/>
      <c r="QCT620" s="230"/>
      <c r="QCU620" s="230"/>
      <c r="QCV620" s="230"/>
      <c r="QCW620" s="230"/>
      <c r="QCX620" s="230"/>
      <c r="QCY620" s="230"/>
      <c r="QCZ620" s="230"/>
      <c r="QDA620" s="230"/>
      <c r="QDB620" s="230"/>
      <c r="QDC620" s="230"/>
      <c r="QDD620" s="230"/>
      <c r="QDE620" s="230"/>
      <c r="QDF620" s="230"/>
      <c r="QDG620" s="230"/>
      <c r="QDH620" s="230"/>
      <c r="QDI620" s="230"/>
      <c r="QDJ620" s="230"/>
      <c r="QDK620" s="230"/>
      <c r="QDL620" s="230"/>
      <c r="QDM620" s="230"/>
      <c r="QDN620" s="230"/>
      <c r="QDO620" s="230"/>
      <c r="QDP620" s="230"/>
      <c r="QDQ620" s="230"/>
      <c r="QDR620" s="230"/>
      <c r="QDS620" s="230"/>
      <c r="QDT620" s="230"/>
      <c r="QDU620" s="230"/>
      <c r="QDV620" s="230"/>
      <c r="QDW620" s="230"/>
      <c r="QDX620" s="230"/>
      <c r="QDY620" s="230"/>
      <c r="QDZ620" s="230"/>
      <c r="QEA620" s="230"/>
      <c r="QEB620" s="230"/>
      <c r="QEC620" s="230"/>
      <c r="QED620" s="230"/>
      <c r="QEE620" s="230"/>
      <c r="QEF620" s="230"/>
      <c r="QEG620" s="230"/>
      <c r="QEH620" s="230"/>
      <c r="QEI620" s="230"/>
      <c r="QEJ620" s="230"/>
      <c r="QEK620" s="230"/>
      <c r="QEL620" s="230"/>
      <c r="QEM620" s="230"/>
      <c r="QEN620" s="230"/>
      <c r="QEO620" s="230"/>
      <c r="QEP620" s="230"/>
      <c r="QEQ620" s="230"/>
      <c r="QER620" s="230"/>
      <c r="QES620" s="230"/>
      <c r="QET620" s="230"/>
      <c r="QEU620" s="230"/>
      <c r="QEV620" s="230"/>
      <c r="QEW620" s="230"/>
      <c r="QEX620" s="230"/>
      <c r="QEY620" s="230"/>
      <c r="QEZ620" s="230"/>
      <c r="QFA620" s="230"/>
      <c r="QFB620" s="230"/>
      <c r="QFC620" s="230"/>
      <c r="QFD620" s="230"/>
      <c r="QFE620" s="230"/>
      <c r="QFF620" s="230"/>
      <c r="QFG620" s="230"/>
      <c r="QFH620" s="230"/>
      <c r="QFI620" s="230"/>
      <c r="QFJ620" s="230"/>
      <c r="QFK620" s="230"/>
      <c r="QFL620" s="230"/>
      <c r="QFM620" s="230"/>
      <c r="QFN620" s="230"/>
      <c r="QFO620" s="230"/>
      <c r="QFP620" s="230"/>
      <c r="QFQ620" s="230"/>
      <c r="QFR620" s="230"/>
      <c r="QFS620" s="230"/>
      <c r="QFT620" s="230"/>
      <c r="QFU620" s="230"/>
      <c r="QFV620" s="230"/>
      <c r="QFW620" s="230"/>
      <c r="QFX620" s="230"/>
      <c r="QFY620" s="230"/>
      <c r="QFZ620" s="230"/>
      <c r="QGA620" s="230"/>
      <c r="QGB620" s="230"/>
      <c r="QGC620" s="230"/>
      <c r="QGD620" s="230"/>
      <c r="QGE620" s="230"/>
      <c r="QGF620" s="230"/>
      <c r="QGG620" s="230"/>
      <c r="QGH620" s="230"/>
      <c r="QGI620" s="230"/>
      <c r="QGJ620" s="230"/>
      <c r="QGK620" s="230"/>
      <c r="QGL620" s="230"/>
      <c r="QGM620" s="230"/>
      <c r="QGN620" s="230"/>
      <c r="QGO620" s="230"/>
      <c r="QGP620" s="230"/>
      <c r="QGQ620" s="230"/>
      <c r="QGR620" s="230"/>
      <c r="QGS620" s="230"/>
      <c r="QGT620" s="230"/>
      <c r="QGU620" s="230"/>
      <c r="QGV620" s="230"/>
      <c r="QGW620" s="230"/>
      <c r="QGX620" s="230"/>
      <c r="QGY620" s="230"/>
      <c r="QGZ620" s="230"/>
      <c r="QHA620" s="230"/>
      <c r="QHB620" s="230"/>
      <c r="QHC620" s="230"/>
      <c r="QHD620" s="230"/>
      <c r="QHE620" s="230"/>
      <c r="QHF620" s="230"/>
      <c r="QHG620" s="230"/>
      <c r="QHH620" s="230"/>
      <c r="QHI620" s="230"/>
      <c r="QHJ620" s="230"/>
      <c r="QHK620" s="230"/>
      <c r="QHL620" s="230"/>
      <c r="QHM620" s="230"/>
      <c r="QHN620" s="230"/>
      <c r="QHO620" s="230"/>
      <c r="QHP620" s="230"/>
      <c r="QHQ620" s="230"/>
      <c r="QHR620" s="230"/>
      <c r="QHS620" s="230"/>
      <c r="QHT620" s="230"/>
      <c r="QHU620" s="230"/>
      <c r="QHV620" s="230"/>
      <c r="QHW620" s="230"/>
      <c r="QHX620" s="230"/>
      <c r="QHY620" s="230"/>
      <c r="QHZ620" s="230"/>
      <c r="QIA620" s="230"/>
      <c r="QIB620" s="230"/>
      <c r="QIC620" s="230"/>
      <c r="QID620" s="230"/>
      <c r="QIE620" s="230"/>
      <c r="QIF620" s="230"/>
      <c r="QIG620" s="230"/>
      <c r="QIH620" s="230"/>
      <c r="QII620" s="230"/>
      <c r="QIJ620" s="230"/>
      <c r="QIK620" s="230"/>
      <c r="QIL620" s="230"/>
      <c r="QIM620" s="230"/>
      <c r="QIN620" s="230"/>
      <c r="QIO620" s="230"/>
      <c r="QIP620" s="230"/>
      <c r="QIQ620" s="230"/>
      <c r="QIR620" s="230"/>
      <c r="QIS620" s="230"/>
      <c r="QIT620" s="230"/>
      <c r="QIU620" s="230"/>
      <c r="QIV620" s="230"/>
      <c r="QIW620" s="230"/>
      <c r="QIX620" s="230"/>
      <c r="QIY620" s="230"/>
      <c r="QIZ620" s="230"/>
      <c r="QJA620" s="230"/>
      <c r="QJB620" s="230"/>
      <c r="QJC620" s="230"/>
      <c r="QJD620" s="230"/>
      <c r="QJE620" s="230"/>
      <c r="QJF620" s="230"/>
      <c r="QJG620" s="230"/>
      <c r="QJH620" s="230"/>
      <c r="QJI620" s="230"/>
      <c r="QJJ620" s="230"/>
      <c r="QJK620" s="230"/>
      <c r="QJL620" s="230"/>
      <c r="QJM620" s="230"/>
      <c r="QJN620" s="230"/>
      <c r="QJO620" s="230"/>
      <c r="QJP620" s="230"/>
      <c r="QJQ620" s="230"/>
      <c r="QJR620" s="230"/>
      <c r="QJS620" s="230"/>
      <c r="QJT620" s="230"/>
      <c r="QJU620" s="230"/>
      <c r="QJV620" s="230"/>
      <c r="QJW620" s="230"/>
      <c r="QJX620" s="230"/>
      <c r="QJY620" s="230"/>
      <c r="QJZ620" s="230"/>
      <c r="QKA620" s="230"/>
      <c r="QKB620" s="230"/>
      <c r="QKC620" s="230"/>
      <c r="QKD620" s="230"/>
      <c r="QKE620" s="230"/>
      <c r="QKF620" s="230"/>
      <c r="QKG620" s="230"/>
      <c r="QKH620" s="230"/>
      <c r="QKI620" s="230"/>
      <c r="QKJ620" s="230"/>
      <c r="QKK620" s="230"/>
      <c r="QKL620" s="230"/>
      <c r="QKM620" s="230"/>
      <c r="QKN620" s="230"/>
      <c r="QKO620" s="230"/>
      <c r="QKP620" s="230"/>
      <c r="QKQ620" s="230"/>
      <c r="QKR620" s="230"/>
      <c r="QKS620" s="230"/>
      <c r="QKT620" s="230"/>
      <c r="QKU620" s="230"/>
      <c r="QKV620" s="230"/>
      <c r="QKW620" s="230"/>
      <c r="QKX620" s="230"/>
      <c r="QKY620" s="230"/>
      <c r="QKZ620" s="230"/>
      <c r="QLA620" s="230"/>
      <c r="QLB620" s="230"/>
      <c r="QLC620" s="230"/>
      <c r="QLD620" s="230"/>
      <c r="QLE620" s="230"/>
      <c r="QLF620" s="230"/>
      <c r="QLG620" s="230"/>
      <c r="QLH620" s="230"/>
      <c r="QLI620" s="230"/>
      <c r="QLJ620" s="230"/>
      <c r="QLK620" s="230"/>
      <c r="QLL620" s="230"/>
      <c r="QLM620" s="230"/>
      <c r="QLN620" s="230"/>
      <c r="QLO620" s="230"/>
      <c r="QLP620" s="230"/>
      <c r="QLQ620" s="230"/>
      <c r="QLR620" s="230"/>
      <c r="QLS620" s="230"/>
      <c r="QLT620" s="230"/>
      <c r="QLU620" s="230"/>
      <c r="QLV620" s="230"/>
      <c r="QLW620" s="230"/>
      <c r="QLX620" s="230"/>
      <c r="QLY620" s="230"/>
      <c r="QLZ620" s="230"/>
      <c r="QMA620" s="230"/>
      <c r="QMB620" s="230"/>
      <c r="QMC620" s="230"/>
      <c r="QMD620" s="230"/>
      <c r="QME620" s="230"/>
      <c r="QMF620" s="230"/>
      <c r="QMG620" s="230"/>
      <c r="QMH620" s="230"/>
      <c r="QMI620" s="230"/>
      <c r="QMJ620" s="230"/>
      <c r="QMK620" s="230"/>
      <c r="QML620" s="230"/>
      <c r="QMM620" s="230"/>
      <c r="QMN620" s="230"/>
      <c r="QMO620" s="230"/>
      <c r="QMP620" s="230"/>
      <c r="QMQ620" s="230"/>
      <c r="QMR620" s="230"/>
      <c r="QMS620" s="230"/>
      <c r="QMT620" s="230"/>
      <c r="QMU620" s="230"/>
      <c r="QMV620" s="230"/>
      <c r="QMW620" s="230"/>
      <c r="QMX620" s="230"/>
      <c r="QMY620" s="230"/>
      <c r="QMZ620" s="230"/>
      <c r="QNA620" s="230"/>
      <c r="QNB620" s="230"/>
      <c r="QNC620" s="230"/>
      <c r="QND620" s="230"/>
      <c r="QNE620" s="230"/>
      <c r="QNF620" s="230"/>
      <c r="QNG620" s="230"/>
      <c r="QNH620" s="230"/>
      <c r="QNI620" s="230"/>
      <c r="QNJ620" s="230"/>
      <c r="QNK620" s="230"/>
      <c r="QNL620" s="230"/>
      <c r="QNM620" s="230"/>
      <c r="QNN620" s="230"/>
      <c r="QNO620" s="230"/>
      <c r="QNP620" s="230"/>
      <c r="QNQ620" s="230"/>
      <c r="QNR620" s="230"/>
      <c r="QNS620" s="230"/>
      <c r="QNT620" s="230"/>
      <c r="QNU620" s="230"/>
      <c r="QNV620" s="230"/>
      <c r="QNW620" s="230"/>
      <c r="QNX620" s="230"/>
      <c r="QNY620" s="230"/>
      <c r="QNZ620" s="230"/>
      <c r="QOA620" s="230"/>
      <c r="QOB620" s="230"/>
      <c r="QOC620" s="230"/>
      <c r="QOD620" s="230"/>
      <c r="QOE620" s="230"/>
      <c r="QOF620" s="230"/>
      <c r="QOG620" s="230"/>
      <c r="QOH620" s="230"/>
      <c r="QOI620" s="230"/>
      <c r="QOJ620" s="230"/>
      <c r="QOK620" s="230"/>
      <c r="QOL620" s="230"/>
      <c r="QOM620" s="230"/>
      <c r="QON620" s="230"/>
      <c r="QOO620" s="230"/>
      <c r="QOP620" s="230"/>
      <c r="QOQ620" s="230"/>
      <c r="QOR620" s="230"/>
      <c r="QOS620" s="230"/>
      <c r="QOT620" s="230"/>
      <c r="QOU620" s="230"/>
      <c r="QOV620" s="230"/>
      <c r="QOW620" s="230"/>
      <c r="QOX620" s="230"/>
      <c r="QOY620" s="230"/>
      <c r="QOZ620" s="230"/>
      <c r="QPA620" s="230"/>
      <c r="QPB620" s="230"/>
      <c r="QPC620" s="230"/>
      <c r="QPD620" s="230"/>
      <c r="QPE620" s="230"/>
      <c r="QPF620" s="230"/>
      <c r="QPG620" s="230"/>
      <c r="QPH620" s="230"/>
      <c r="QPI620" s="230"/>
      <c r="QPJ620" s="230"/>
      <c r="QPK620" s="230"/>
      <c r="QPL620" s="230"/>
      <c r="QPM620" s="230"/>
      <c r="QPN620" s="230"/>
      <c r="QPO620" s="230"/>
      <c r="QPP620" s="230"/>
      <c r="QPQ620" s="230"/>
      <c r="QPR620" s="230"/>
      <c r="QPS620" s="230"/>
      <c r="QPT620" s="230"/>
      <c r="QPU620" s="230"/>
      <c r="QPV620" s="230"/>
      <c r="QPW620" s="230"/>
      <c r="QPX620" s="230"/>
      <c r="QPY620" s="230"/>
      <c r="QPZ620" s="230"/>
      <c r="QQA620" s="230"/>
      <c r="QQB620" s="230"/>
      <c r="QQC620" s="230"/>
      <c r="QQD620" s="230"/>
      <c r="QQE620" s="230"/>
      <c r="QQF620" s="230"/>
      <c r="QQG620" s="230"/>
      <c r="QQH620" s="230"/>
      <c r="QQI620" s="230"/>
      <c r="QQJ620" s="230"/>
      <c r="QQK620" s="230"/>
      <c r="QQL620" s="230"/>
      <c r="QQM620" s="230"/>
      <c r="QQN620" s="230"/>
      <c r="QQO620" s="230"/>
      <c r="QQP620" s="230"/>
      <c r="QQQ620" s="230"/>
      <c r="QQR620" s="230"/>
      <c r="QQS620" s="230"/>
      <c r="QQT620" s="230"/>
      <c r="QQU620" s="230"/>
      <c r="QQV620" s="230"/>
      <c r="QQW620" s="230"/>
      <c r="QQX620" s="230"/>
      <c r="QQY620" s="230"/>
      <c r="QQZ620" s="230"/>
      <c r="QRA620" s="230"/>
      <c r="QRB620" s="230"/>
      <c r="QRC620" s="230"/>
      <c r="QRD620" s="230"/>
      <c r="QRE620" s="230"/>
      <c r="QRF620" s="230"/>
      <c r="QRG620" s="230"/>
      <c r="QRH620" s="230"/>
      <c r="QRI620" s="230"/>
      <c r="QRJ620" s="230"/>
      <c r="QRK620" s="230"/>
      <c r="QRL620" s="230"/>
      <c r="QRM620" s="230"/>
      <c r="QRN620" s="230"/>
      <c r="QRO620" s="230"/>
      <c r="QRP620" s="230"/>
      <c r="QRQ620" s="230"/>
      <c r="QRR620" s="230"/>
      <c r="QRS620" s="230"/>
      <c r="QRT620" s="230"/>
      <c r="QRU620" s="230"/>
      <c r="QRV620" s="230"/>
      <c r="QRW620" s="230"/>
      <c r="QRX620" s="230"/>
      <c r="QRY620" s="230"/>
      <c r="QRZ620" s="230"/>
      <c r="QSA620" s="230"/>
      <c r="QSB620" s="230"/>
      <c r="QSC620" s="230"/>
      <c r="QSD620" s="230"/>
      <c r="QSE620" s="230"/>
      <c r="QSF620" s="230"/>
      <c r="QSG620" s="230"/>
      <c r="QSH620" s="230"/>
      <c r="QSI620" s="230"/>
      <c r="QSJ620" s="230"/>
      <c r="QSK620" s="230"/>
      <c r="QSL620" s="230"/>
      <c r="QSM620" s="230"/>
      <c r="QSN620" s="230"/>
      <c r="QSO620" s="230"/>
      <c r="QSP620" s="230"/>
      <c r="QSQ620" s="230"/>
      <c r="QSR620" s="230"/>
      <c r="QSS620" s="230"/>
      <c r="QST620" s="230"/>
      <c r="QSU620" s="230"/>
      <c r="QSV620" s="230"/>
      <c r="QSW620" s="230"/>
      <c r="QSX620" s="230"/>
      <c r="QSY620" s="230"/>
      <c r="QSZ620" s="230"/>
      <c r="QTA620" s="230"/>
      <c r="QTB620" s="230"/>
      <c r="QTC620" s="230"/>
      <c r="QTD620" s="230"/>
      <c r="QTE620" s="230"/>
      <c r="QTF620" s="230"/>
      <c r="QTG620" s="230"/>
      <c r="QTH620" s="230"/>
      <c r="QTI620" s="230"/>
      <c r="QTJ620" s="230"/>
      <c r="QTK620" s="230"/>
      <c r="QTL620" s="230"/>
      <c r="QTM620" s="230"/>
      <c r="QTN620" s="230"/>
      <c r="QTO620" s="230"/>
      <c r="QTP620" s="230"/>
      <c r="QTQ620" s="230"/>
      <c r="QTR620" s="230"/>
      <c r="QTS620" s="230"/>
      <c r="QTT620" s="230"/>
      <c r="QTU620" s="230"/>
      <c r="QTV620" s="230"/>
      <c r="QTW620" s="230"/>
      <c r="QTX620" s="230"/>
      <c r="QTY620" s="230"/>
      <c r="QTZ620" s="230"/>
      <c r="QUA620" s="230"/>
      <c r="QUB620" s="230"/>
      <c r="QUC620" s="230"/>
      <c r="QUD620" s="230"/>
      <c r="QUE620" s="230"/>
      <c r="QUF620" s="230"/>
      <c r="QUG620" s="230"/>
      <c r="QUH620" s="230"/>
      <c r="QUI620" s="230"/>
      <c r="QUJ620" s="230"/>
      <c r="QUK620" s="230"/>
      <c r="QUL620" s="230"/>
      <c r="QUM620" s="230"/>
      <c r="QUN620" s="230"/>
      <c r="QUO620" s="230"/>
      <c r="QUP620" s="230"/>
      <c r="QUQ620" s="230"/>
      <c r="QUR620" s="230"/>
      <c r="QUS620" s="230"/>
      <c r="QUT620" s="230"/>
      <c r="QUU620" s="230"/>
      <c r="QUV620" s="230"/>
      <c r="QUW620" s="230"/>
      <c r="QUX620" s="230"/>
      <c r="QUY620" s="230"/>
      <c r="QUZ620" s="230"/>
      <c r="QVA620" s="230"/>
      <c r="QVB620" s="230"/>
      <c r="QVC620" s="230"/>
      <c r="QVD620" s="230"/>
      <c r="QVE620" s="230"/>
      <c r="QVF620" s="230"/>
      <c r="QVG620" s="230"/>
      <c r="QVH620" s="230"/>
      <c r="QVI620" s="230"/>
      <c r="QVJ620" s="230"/>
      <c r="QVK620" s="230"/>
      <c r="QVL620" s="230"/>
      <c r="QVM620" s="230"/>
      <c r="QVN620" s="230"/>
      <c r="QVO620" s="230"/>
      <c r="QVP620" s="230"/>
      <c r="QVQ620" s="230"/>
      <c r="QVR620" s="230"/>
      <c r="QVS620" s="230"/>
      <c r="QVT620" s="230"/>
      <c r="QVU620" s="230"/>
      <c r="QVV620" s="230"/>
      <c r="QVW620" s="230"/>
      <c r="QVX620" s="230"/>
      <c r="QVY620" s="230"/>
      <c r="QVZ620" s="230"/>
      <c r="QWA620" s="230"/>
      <c r="QWB620" s="230"/>
      <c r="QWC620" s="230"/>
      <c r="QWD620" s="230"/>
      <c r="QWE620" s="230"/>
      <c r="QWF620" s="230"/>
      <c r="QWG620" s="230"/>
      <c r="QWH620" s="230"/>
      <c r="QWI620" s="230"/>
      <c r="QWJ620" s="230"/>
      <c r="QWK620" s="230"/>
      <c r="QWL620" s="230"/>
      <c r="QWM620" s="230"/>
      <c r="QWN620" s="230"/>
      <c r="QWO620" s="230"/>
      <c r="QWP620" s="230"/>
      <c r="QWQ620" s="230"/>
      <c r="QWR620" s="230"/>
      <c r="QWS620" s="230"/>
      <c r="QWT620" s="230"/>
      <c r="QWU620" s="230"/>
      <c r="QWV620" s="230"/>
      <c r="QWW620" s="230"/>
      <c r="QWX620" s="230"/>
      <c r="QWY620" s="230"/>
      <c r="QWZ620" s="230"/>
      <c r="QXA620" s="230"/>
      <c r="QXB620" s="230"/>
      <c r="QXC620" s="230"/>
      <c r="QXD620" s="230"/>
      <c r="QXE620" s="230"/>
      <c r="QXF620" s="230"/>
      <c r="QXG620" s="230"/>
      <c r="QXH620" s="230"/>
      <c r="QXI620" s="230"/>
      <c r="QXJ620" s="230"/>
      <c r="QXK620" s="230"/>
      <c r="QXL620" s="230"/>
      <c r="QXM620" s="230"/>
      <c r="QXN620" s="230"/>
      <c r="QXO620" s="230"/>
      <c r="QXP620" s="230"/>
      <c r="QXQ620" s="230"/>
      <c r="QXR620" s="230"/>
      <c r="QXS620" s="230"/>
      <c r="QXT620" s="230"/>
      <c r="QXU620" s="230"/>
      <c r="QXV620" s="230"/>
      <c r="QXW620" s="230"/>
      <c r="QXX620" s="230"/>
      <c r="QXY620" s="230"/>
      <c r="QXZ620" s="230"/>
      <c r="QYA620" s="230"/>
      <c r="QYB620" s="230"/>
      <c r="QYC620" s="230"/>
      <c r="QYD620" s="230"/>
      <c r="QYE620" s="230"/>
      <c r="QYF620" s="230"/>
      <c r="QYG620" s="230"/>
      <c r="QYH620" s="230"/>
      <c r="QYI620" s="230"/>
      <c r="QYJ620" s="230"/>
      <c r="QYK620" s="230"/>
      <c r="QYL620" s="230"/>
      <c r="QYM620" s="230"/>
      <c r="QYN620" s="230"/>
      <c r="QYO620" s="230"/>
      <c r="QYP620" s="230"/>
      <c r="QYQ620" s="230"/>
      <c r="QYR620" s="230"/>
      <c r="QYS620" s="230"/>
      <c r="QYT620" s="230"/>
      <c r="QYU620" s="230"/>
      <c r="QYV620" s="230"/>
      <c r="QYW620" s="230"/>
      <c r="QYX620" s="230"/>
      <c r="QYY620" s="230"/>
      <c r="QYZ620" s="230"/>
      <c r="QZA620" s="230"/>
      <c r="QZB620" s="230"/>
      <c r="QZC620" s="230"/>
      <c r="QZD620" s="230"/>
      <c r="QZE620" s="230"/>
      <c r="QZF620" s="230"/>
      <c r="QZG620" s="230"/>
      <c r="QZH620" s="230"/>
      <c r="QZI620" s="230"/>
      <c r="QZJ620" s="230"/>
      <c r="QZK620" s="230"/>
      <c r="QZL620" s="230"/>
      <c r="QZM620" s="230"/>
      <c r="QZN620" s="230"/>
      <c r="QZO620" s="230"/>
      <c r="QZP620" s="230"/>
      <c r="QZQ620" s="230"/>
      <c r="QZR620" s="230"/>
      <c r="QZS620" s="230"/>
      <c r="QZT620" s="230"/>
      <c r="QZU620" s="230"/>
      <c r="QZV620" s="230"/>
      <c r="QZW620" s="230"/>
      <c r="QZX620" s="230"/>
      <c r="QZY620" s="230"/>
      <c r="QZZ620" s="230"/>
      <c r="RAA620" s="230"/>
      <c r="RAB620" s="230"/>
      <c r="RAC620" s="230"/>
      <c r="RAD620" s="230"/>
      <c r="RAE620" s="230"/>
      <c r="RAF620" s="230"/>
      <c r="RAG620" s="230"/>
      <c r="RAH620" s="230"/>
      <c r="RAI620" s="230"/>
      <c r="RAJ620" s="230"/>
      <c r="RAK620" s="230"/>
      <c r="RAL620" s="230"/>
      <c r="RAM620" s="230"/>
      <c r="RAN620" s="230"/>
      <c r="RAO620" s="230"/>
      <c r="RAP620" s="230"/>
      <c r="RAQ620" s="230"/>
      <c r="RAR620" s="230"/>
      <c r="RAS620" s="230"/>
      <c r="RAT620" s="230"/>
      <c r="RAU620" s="230"/>
      <c r="RAV620" s="230"/>
      <c r="RAW620" s="230"/>
      <c r="RAX620" s="230"/>
      <c r="RAY620" s="230"/>
      <c r="RAZ620" s="230"/>
      <c r="RBA620" s="230"/>
      <c r="RBB620" s="230"/>
      <c r="RBC620" s="230"/>
      <c r="RBD620" s="230"/>
      <c r="RBE620" s="230"/>
      <c r="RBF620" s="230"/>
      <c r="RBG620" s="230"/>
      <c r="RBH620" s="230"/>
      <c r="RBI620" s="230"/>
      <c r="RBJ620" s="230"/>
      <c r="RBK620" s="230"/>
      <c r="RBL620" s="230"/>
      <c r="RBM620" s="230"/>
      <c r="RBN620" s="230"/>
      <c r="RBO620" s="230"/>
      <c r="RBP620" s="230"/>
      <c r="RBQ620" s="230"/>
      <c r="RBR620" s="230"/>
      <c r="RBS620" s="230"/>
      <c r="RBT620" s="230"/>
      <c r="RBU620" s="230"/>
      <c r="RBV620" s="230"/>
      <c r="RBW620" s="230"/>
      <c r="RBX620" s="230"/>
      <c r="RBY620" s="230"/>
      <c r="RBZ620" s="230"/>
      <c r="RCA620" s="230"/>
      <c r="RCB620" s="230"/>
      <c r="RCC620" s="230"/>
      <c r="RCD620" s="230"/>
      <c r="RCE620" s="230"/>
      <c r="RCF620" s="230"/>
      <c r="RCG620" s="230"/>
      <c r="RCH620" s="230"/>
      <c r="RCI620" s="230"/>
      <c r="RCJ620" s="230"/>
      <c r="RCK620" s="230"/>
      <c r="RCL620" s="230"/>
      <c r="RCM620" s="230"/>
      <c r="RCN620" s="230"/>
      <c r="RCO620" s="230"/>
      <c r="RCP620" s="230"/>
      <c r="RCQ620" s="230"/>
      <c r="RCR620" s="230"/>
      <c r="RCS620" s="230"/>
      <c r="RCT620" s="230"/>
      <c r="RCU620" s="230"/>
      <c r="RCV620" s="230"/>
      <c r="RCW620" s="230"/>
      <c r="RCX620" s="230"/>
      <c r="RCY620" s="230"/>
      <c r="RCZ620" s="230"/>
      <c r="RDA620" s="230"/>
      <c r="RDB620" s="230"/>
      <c r="RDC620" s="230"/>
      <c r="RDD620" s="230"/>
      <c r="RDE620" s="230"/>
      <c r="RDF620" s="230"/>
      <c r="RDG620" s="230"/>
      <c r="RDH620" s="230"/>
      <c r="RDI620" s="230"/>
      <c r="RDJ620" s="230"/>
      <c r="RDK620" s="230"/>
      <c r="RDL620" s="230"/>
      <c r="RDM620" s="230"/>
      <c r="RDN620" s="230"/>
      <c r="RDO620" s="230"/>
      <c r="RDP620" s="230"/>
      <c r="RDQ620" s="230"/>
      <c r="RDR620" s="230"/>
      <c r="RDS620" s="230"/>
      <c r="RDT620" s="230"/>
      <c r="RDU620" s="230"/>
      <c r="RDV620" s="230"/>
      <c r="RDW620" s="230"/>
      <c r="RDX620" s="230"/>
      <c r="RDY620" s="230"/>
      <c r="RDZ620" s="230"/>
      <c r="REA620" s="230"/>
      <c r="REB620" s="230"/>
      <c r="REC620" s="230"/>
      <c r="RED620" s="230"/>
      <c r="REE620" s="230"/>
      <c r="REF620" s="230"/>
      <c r="REG620" s="230"/>
      <c r="REH620" s="230"/>
      <c r="REI620" s="230"/>
      <c r="REJ620" s="230"/>
      <c r="REK620" s="230"/>
      <c r="REL620" s="230"/>
      <c r="REM620" s="230"/>
      <c r="REN620" s="230"/>
      <c r="REO620" s="230"/>
      <c r="REP620" s="230"/>
      <c r="REQ620" s="230"/>
      <c r="RER620" s="230"/>
      <c r="RES620" s="230"/>
      <c r="RET620" s="230"/>
      <c r="REU620" s="230"/>
      <c r="REV620" s="230"/>
      <c r="REW620" s="230"/>
      <c r="REX620" s="230"/>
      <c r="REY620" s="230"/>
      <c r="REZ620" s="230"/>
      <c r="RFA620" s="230"/>
      <c r="RFB620" s="230"/>
      <c r="RFC620" s="230"/>
      <c r="RFD620" s="230"/>
      <c r="RFE620" s="230"/>
      <c r="RFF620" s="230"/>
      <c r="RFG620" s="230"/>
      <c r="RFH620" s="230"/>
      <c r="RFI620" s="230"/>
      <c r="RFJ620" s="230"/>
      <c r="RFK620" s="230"/>
      <c r="RFL620" s="230"/>
      <c r="RFM620" s="230"/>
      <c r="RFN620" s="230"/>
      <c r="RFO620" s="230"/>
      <c r="RFP620" s="230"/>
      <c r="RFQ620" s="230"/>
      <c r="RFR620" s="230"/>
      <c r="RFS620" s="230"/>
      <c r="RFT620" s="230"/>
      <c r="RFU620" s="230"/>
      <c r="RFV620" s="230"/>
      <c r="RFW620" s="230"/>
      <c r="RFX620" s="230"/>
      <c r="RFY620" s="230"/>
      <c r="RFZ620" s="230"/>
      <c r="RGA620" s="230"/>
      <c r="RGB620" s="230"/>
      <c r="RGC620" s="230"/>
      <c r="RGD620" s="230"/>
      <c r="RGE620" s="230"/>
      <c r="RGF620" s="230"/>
      <c r="RGG620" s="230"/>
      <c r="RGH620" s="230"/>
      <c r="RGI620" s="230"/>
      <c r="RGJ620" s="230"/>
      <c r="RGK620" s="230"/>
      <c r="RGL620" s="230"/>
      <c r="RGM620" s="230"/>
      <c r="RGN620" s="230"/>
      <c r="RGO620" s="230"/>
      <c r="RGP620" s="230"/>
      <c r="RGQ620" s="230"/>
      <c r="RGR620" s="230"/>
      <c r="RGS620" s="230"/>
      <c r="RGT620" s="230"/>
      <c r="RGU620" s="230"/>
      <c r="RGV620" s="230"/>
      <c r="RGW620" s="230"/>
      <c r="RGX620" s="230"/>
      <c r="RGY620" s="230"/>
      <c r="RGZ620" s="230"/>
      <c r="RHA620" s="230"/>
      <c r="RHB620" s="230"/>
      <c r="RHC620" s="230"/>
      <c r="RHD620" s="230"/>
      <c r="RHE620" s="230"/>
      <c r="RHF620" s="230"/>
      <c r="RHG620" s="230"/>
      <c r="RHH620" s="230"/>
      <c r="RHI620" s="230"/>
      <c r="RHJ620" s="230"/>
      <c r="RHK620" s="230"/>
      <c r="RHL620" s="230"/>
      <c r="RHM620" s="230"/>
      <c r="RHN620" s="230"/>
      <c r="RHO620" s="230"/>
      <c r="RHP620" s="230"/>
      <c r="RHQ620" s="230"/>
      <c r="RHR620" s="230"/>
      <c r="RHS620" s="230"/>
      <c r="RHT620" s="230"/>
      <c r="RHU620" s="230"/>
      <c r="RHV620" s="230"/>
      <c r="RHW620" s="230"/>
      <c r="RHX620" s="230"/>
      <c r="RHY620" s="230"/>
      <c r="RHZ620" s="230"/>
      <c r="RIA620" s="230"/>
      <c r="RIB620" s="230"/>
      <c r="RIC620" s="230"/>
      <c r="RID620" s="230"/>
      <c r="RIE620" s="230"/>
      <c r="RIF620" s="230"/>
      <c r="RIG620" s="230"/>
      <c r="RIH620" s="230"/>
      <c r="RII620" s="230"/>
      <c r="RIJ620" s="230"/>
      <c r="RIK620" s="230"/>
      <c r="RIL620" s="230"/>
      <c r="RIM620" s="230"/>
      <c r="RIN620" s="230"/>
      <c r="RIO620" s="230"/>
      <c r="RIP620" s="230"/>
      <c r="RIQ620" s="230"/>
      <c r="RIR620" s="230"/>
      <c r="RIS620" s="230"/>
      <c r="RIT620" s="230"/>
      <c r="RIU620" s="230"/>
      <c r="RIV620" s="230"/>
      <c r="RIW620" s="230"/>
      <c r="RIX620" s="230"/>
      <c r="RIY620" s="230"/>
      <c r="RIZ620" s="230"/>
      <c r="RJA620" s="230"/>
      <c r="RJB620" s="230"/>
      <c r="RJC620" s="230"/>
      <c r="RJD620" s="230"/>
      <c r="RJE620" s="230"/>
      <c r="RJF620" s="230"/>
      <c r="RJG620" s="230"/>
      <c r="RJH620" s="230"/>
      <c r="RJI620" s="230"/>
      <c r="RJJ620" s="230"/>
      <c r="RJK620" s="230"/>
      <c r="RJL620" s="230"/>
      <c r="RJM620" s="230"/>
      <c r="RJN620" s="230"/>
      <c r="RJO620" s="230"/>
      <c r="RJP620" s="230"/>
      <c r="RJQ620" s="230"/>
      <c r="RJR620" s="230"/>
      <c r="RJS620" s="230"/>
      <c r="RJT620" s="230"/>
      <c r="RJU620" s="230"/>
      <c r="RJV620" s="230"/>
      <c r="RJW620" s="230"/>
      <c r="RJX620" s="230"/>
      <c r="RJY620" s="230"/>
      <c r="RJZ620" s="230"/>
      <c r="RKA620" s="230"/>
      <c r="RKB620" s="230"/>
      <c r="RKC620" s="230"/>
      <c r="RKD620" s="230"/>
      <c r="RKE620" s="230"/>
      <c r="RKF620" s="230"/>
      <c r="RKG620" s="230"/>
      <c r="RKH620" s="230"/>
      <c r="RKI620" s="230"/>
      <c r="RKJ620" s="230"/>
      <c r="RKK620" s="230"/>
      <c r="RKL620" s="230"/>
      <c r="RKM620" s="230"/>
      <c r="RKN620" s="230"/>
      <c r="RKO620" s="230"/>
      <c r="RKP620" s="230"/>
      <c r="RKQ620" s="230"/>
      <c r="RKR620" s="230"/>
      <c r="RKS620" s="230"/>
      <c r="RKT620" s="230"/>
      <c r="RKU620" s="230"/>
      <c r="RKV620" s="230"/>
      <c r="RKW620" s="230"/>
      <c r="RKX620" s="230"/>
      <c r="RKY620" s="230"/>
      <c r="RKZ620" s="230"/>
      <c r="RLA620" s="230"/>
      <c r="RLB620" s="230"/>
      <c r="RLC620" s="230"/>
      <c r="RLD620" s="230"/>
      <c r="RLE620" s="230"/>
      <c r="RLF620" s="230"/>
      <c r="RLG620" s="230"/>
      <c r="RLH620" s="230"/>
      <c r="RLI620" s="230"/>
      <c r="RLJ620" s="230"/>
      <c r="RLK620" s="230"/>
      <c r="RLL620" s="230"/>
      <c r="RLM620" s="230"/>
      <c r="RLN620" s="230"/>
      <c r="RLO620" s="230"/>
      <c r="RLP620" s="230"/>
      <c r="RLQ620" s="230"/>
      <c r="RLR620" s="230"/>
      <c r="RLS620" s="230"/>
      <c r="RLT620" s="230"/>
      <c r="RLU620" s="230"/>
      <c r="RLV620" s="230"/>
      <c r="RLW620" s="230"/>
      <c r="RLX620" s="230"/>
      <c r="RLY620" s="230"/>
      <c r="RLZ620" s="230"/>
      <c r="RMA620" s="230"/>
      <c r="RMB620" s="230"/>
      <c r="RMC620" s="230"/>
      <c r="RMD620" s="230"/>
      <c r="RME620" s="230"/>
      <c r="RMF620" s="230"/>
      <c r="RMG620" s="230"/>
      <c r="RMH620" s="230"/>
      <c r="RMI620" s="230"/>
      <c r="RMJ620" s="230"/>
      <c r="RMK620" s="230"/>
      <c r="RML620" s="230"/>
      <c r="RMM620" s="230"/>
      <c r="RMN620" s="230"/>
      <c r="RMO620" s="230"/>
      <c r="RMP620" s="230"/>
      <c r="RMQ620" s="230"/>
      <c r="RMR620" s="230"/>
      <c r="RMS620" s="230"/>
      <c r="RMT620" s="230"/>
      <c r="RMU620" s="230"/>
      <c r="RMV620" s="230"/>
      <c r="RMW620" s="230"/>
      <c r="RMX620" s="230"/>
      <c r="RMY620" s="230"/>
      <c r="RMZ620" s="230"/>
      <c r="RNA620" s="230"/>
      <c r="RNB620" s="230"/>
      <c r="RNC620" s="230"/>
      <c r="RND620" s="230"/>
      <c r="RNE620" s="230"/>
      <c r="RNF620" s="230"/>
      <c r="RNG620" s="230"/>
      <c r="RNH620" s="230"/>
      <c r="RNI620" s="230"/>
      <c r="RNJ620" s="230"/>
      <c r="RNK620" s="230"/>
      <c r="RNL620" s="230"/>
      <c r="RNM620" s="230"/>
      <c r="RNN620" s="230"/>
      <c r="RNO620" s="230"/>
      <c r="RNP620" s="230"/>
      <c r="RNQ620" s="230"/>
      <c r="RNR620" s="230"/>
      <c r="RNS620" s="230"/>
      <c r="RNT620" s="230"/>
      <c r="RNU620" s="230"/>
      <c r="RNV620" s="230"/>
      <c r="RNW620" s="230"/>
      <c r="RNX620" s="230"/>
      <c r="RNY620" s="230"/>
      <c r="RNZ620" s="230"/>
      <c r="ROA620" s="230"/>
      <c r="ROB620" s="230"/>
      <c r="ROC620" s="230"/>
      <c r="ROD620" s="230"/>
      <c r="ROE620" s="230"/>
      <c r="ROF620" s="230"/>
      <c r="ROG620" s="230"/>
      <c r="ROH620" s="230"/>
      <c r="ROI620" s="230"/>
      <c r="ROJ620" s="230"/>
      <c r="ROK620" s="230"/>
      <c r="ROL620" s="230"/>
      <c r="ROM620" s="230"/>
      <c r="RON620" s="230"/>
      <c r="ROO620" s="230"/>
      <c r="ROP620" s="230"/>
      <c r="ROQ620" s="230"/>
      <c r="ROR620" s="230"/>
      <c r="ROS620" s="230"/>
      <c r="ROT620" s="230"/>
      <c r="ROU620" s="230"/>
      <c r="ROV620" s="230"/>
      <c r="ROW620" s="230"/>
      <c r="ROX620" s="230"/>
      <c r="ROY620" s="230"/>
      <c r="ROZ620" s="230"/>
      <c r="RPA620" s="230"/>
      <c r="RPB620" s="230"/>
      <c r="RPC620" s="230"/>
      <c r="RPD620" s="230"/>
      <c r="RPE620" s="230"/>
      <c r="RPF620" s="230"/>
      <c r="RPG620" s="230"/>
      <c r="RPH620" s="230"/>
      <c r="RPI620" s="230"/>
      <c r="RPJ620" s="230"/>
      <c r="RPK620" s="230"/>
      <c r="RPL620" s="230"/>
      <c r="RPM620" s="230"/>
      <c r="RPN620" s="230"/>
      <c r="RPO620" s="230"/>
      <c r="RPP620" s="230"/>
      <c r="RPQ620" s="230"/>
      <c r="RPR620" s="230"/>
      <c r="RPS620" s="230"/>
      <c r="RPT620" s="230"/>
      <c r="RPU620" s="230"/>
      <c r="RPV620" s="230"/>
      <c r="RPW620" s="230"/>
      <c r="RPX620" s="230"/>
      <c r="RPY620" s="230"/>
      <c r="RPZ620" s="230"/>
      <c r="RQA620" s="230"/>
      <c r="RQB620" s="230"/>
      <c r="RQC620" s="230"/>
      <c r="RQD620" s="230"/>
      <c r="RQE620" s="230"/>
      <c r="RQF620" s="230"/>
      <c r="RQG620" s="230"/>
      <c r="RQH620" s="230"/>
      <c r="RQI620" s="230"/>
      <c r="RQJ620" s="230"/>
      <c r="RQK620" s="230"/>
      <c r="RQL620" s="230"/>
      <c r="RQM620" s="230"/>
      <c r="RQN620" s="230"/>
      <c r="RQO620" s="230"/>
      <c r="RQP620" s="230"/>
      <c r="RQQ620" s="230"/>
      <c r="RQR620" s="230"/>
      <c r="RQS620" s="230"/>
      <c r="RQT620" s="230"/>
      <c r="RQU620" s="230"/>
      <c r="RQV620" s="230"/>
      <c r="RQW620" s="230"/>
      <c r="RQX620" s="230"/>
      <c r="RQY620" s="230"/>
      <c r="RQZ620" s="230"/>
      <c r="RRA620" s="230"/>
      <c r="RRB620" s="230"/>
      <c r="RRC620" s="230"/>
      <c r="RRD620" s="230"/>
      <c r="RRE620" s="230"/>
      <c r="RRF620" s="230"/>
      <c r="RRG620" s="230"/>
      <c r="RRH620" s="230"/>
      <c r="RRI620" s="230"/>
      <c r="RRJ620" s="230"/>
      <c r="RRK620" s="230"/>
      <c r="RRL620" s="230"/>
      <c r="RRM620" s="230"/>
      <c r="RRN620" s="230"/>
      <c r="RRO620" s="230"/>
      <c r="RRP620" s="230"/>
      <c r="RRQ620" s="230"/>
      <c r="RRR620" s="230"/>
      <c r="RRS620" s="230"/>
      <c r="RRT620" s="230"/>
      <c r="RRU620" s="230"/>
      <c r="RRV620" s="230"/>
      <c r="RRW620" s="230"/>
      <c r="RRX620" s="230"/>
      <c r="RRY620" s="230"/>
      <c r="RRZ620" s="230"/>
      <c r="RSA620" s="230"/>
      <c r="RSB620" s="230"/>
      <c r="RSC620" s="230"/>
      <c r="RSD620" s="230"/>
      <c r="RSE620" s="230"/>
      <c r="RSF620" s="230"/>
      <c r="RSG620" s="230"/>
      <c r="RSH620" s="230"/>
      <c r="RSI620" s="230"/>
      <c r="RSJ620" s="230"/>
      <c r="RSK620" s="230"/>
      <c r="RSL620" s="230"/>
      <c r="RSM620" s="230"/>
      <c r="RSN620" s="230"/>
      <c r="RSO620" s="230"/>
      <c r="RSP620" s="230"/>
      <c r="RSQ620" s="230"/>
      <c r="RSR620" s="230"/>
      <c r="RSS620" s="230"/>
      <c r="RST620" s="230"/>
      <c r="RSU620" s="230"/>
      <c r="RSV620" s="230"/>
      <c r="RSW620" s="230"/>
      <c r="RSX620" s="230"/>
      <c r="RSY620" s="230"/>
      <c r="RSZ620" s="230"/>
      <c r="RTA620" s="230"/>
      <c r="RTB620" s="230"/>
      <c r="RTC620" s="230"/>
      <c r="RTD620" s="230"/>
      <c r="RTE620" s="230"/>
      <c r="RTF620" s="230"/>
      <c r="RTG620" s="230"/>
      <c r="RTH620" s="230"/>
      <c r="RTI620" s="230"/>
      <c r="RTJ620" s="230"/>
      <c r="RTK620" s="230"/>
      <c r="RTL620" s="230"/>
      <c r="RTM620" s="230"/>
      <c r="RTN620" s="230"/>
      <c r="RTO620" s="230"/>
      <c r="RTP620" s="230"/>
      <c r="RTQ620" s="230"/>
      <c r="RTR620" s="230"/>
      <c r="RTS620" s="230"/>
      <c r="RTT620" s="230"/>
      <c r="RTU620" s="230"/>
      <c r="RTV620" s="230"/>
      <c r="RTW620" s="230"/>
      <c r="RTX620" s="230"/>
      <c r="RTY620" s="230"/>
      <c r="RTZ620" s="230"/>
      <c r="RUA620" s="230"/>
      <c r="RUB620" s="230"/>
      <c r="RUC620" s="230"/>
      <c r="RUD620" s="230"/>
      <c r="RUE620" s="230"/>
      <c r="RUF620" s="230"/>
      <c r="RUG620" s="230"/>
      <c r="RUH620" s="230"/>
      <c r="RUI620" s="230"/>
      <c r="RUJ620" s="230"/>
      <c r="RUK620" s="230"/>
      <c r="RUL620" s="230"/>
      <c r="RUM620" s="230"/>
      <c r="RUN620" s="230"/>
      <c r="RUO620" s="230"/>
      <c r="RUP620" s="230"/>
      <c r="RUQ620" s="230"/>
      <c r="RUR620" s="230"/>
      <c r="RUS620" s="230"/>
      <c r="RUT620" s="230"/>
      <c r="RUU620" s="230"/>
      <c r="RUV620" s="230"/>
      <c r="RUW620" s="230"/>
      <c r="RUX620" s="230"/>
      <c r="RUY620" s="230"/>
      <c r="RUZ620" s="230"/>
      <c r="RVA620" s="230"/>
      <c r="RVB620" s="230"/>
      <c r="RVC620" s="230"/>
      <c r="RVD620" s="230"/>
      <c r="RVE620" s="230"/>
      <c r="RVF620" s="230"/>
      <c r="RVG620" s="230"/>
      <c r="RVH620" s="230"/>
      <c r="RVI620" s="230"/>
      <c r="RVJ620" s="230"/>
      <c r="RVK620" s="230"/>
      <c r="RVL620" s="230"/>
      <c r="RVM620" s="230"/>
      <c r="RVN620" s="230"/>
      <c r="RVO620" s="230"/>
      <c r="RVP620" s="230"/>
      <c r="RVQ620" s="230"/>
      <c r="RVR620" s="230"/>
      <c r="RVS620" s="230"/>
      <c r="RVT620" s="230"/>
      <c r="RVU620" s="230"/>
      <c r="RVV620" s="230"/>
      <c r="RVW620" s="230"/>
      <c r="RVX620" s="230"/>
      <c r="RVY620" s="230"/>
      <c r="RVZ620" s="230"/>
      <c r="RWA620" s="230"/>
      <c r="RWB620" s="230"/>
      <c r="RWC620" s="230"/>
      <c r="RWD620" s="230"/>
      <c r="RWE620" s="230"/>
      <c r="RWF620" s="230"/>
      <c r="RWG620" s="230"/>
      <c r="RWH620" s="230"/>
      <c r="RWI620" s="230"/>
      <c r="RWJ620" s="230"/>
      <c r="RWK620" s="230"/>
      <c r="RWL620" s="230"/>
      <c r="RWM620" s="230"/>
      <c r="RWN620" s="230"/>
      <c r="RWO620" s="230"/>
      <c r="RWP620" s="230"/>
      <c r="RWQ620" s="230"/>
      <c r="RWR620" s="230"/>
      <c r="RWS620" s="230"/>
      <c r="RWT620" s="230"/>
      <c r="RWU620" s="230"/>
      <c r="RWV620" s="230"/>
      <c r="RWW620" s="230"/>
      <c r="RWX620" s="230"/>
      <c r="RWY620" s="230"/>
      <c r="RWZ620" s="230"/>
      <c r="RXA620" s="230"/>
      <c r="RXB620" s="230"/>
      <c r="RXC620" s="230"/>
      <c r="RXD620" s="230"/>
      <c r="RXE620" s="230"/>
      <c r="RXF620" s="230"/>
      <c r="RXG620" s="230"/>
      <c r="RXH620" s="230"/>
      <c r="RXI620" s="230"/>
      <c r="RXJ620" s="230"/>
      <c r="RXK620" s="230"/>
      <c r="RXL620" s="230"/>
      <c r="RXM620" s="230"/>
      <c r="RXN620" s="230"/>
      <c r="RXO620" s="230"/>
      <c r="RXP620" s="230"/>
      <c r="RXQ620" s="230"/>
      <c r="RXR620" s="230"/>
      <c r="RXS620" s="230"/>
      <c r="RXT620" s="230"/>
      <c r="RXU620" s="230"/>
      <c r="RXV620" s="230"/>
      <c r="RXW620" s="230"/>
      <c r="RXX620" s="230"/>
      <c r="RXY620" s="230"/>
      <c r="RXZ620" s="230"/>
      <c r="RYA620" s="230"/>
      <c r="RYB620" s="230"/>
      <c r="RYC620" s="230"/>
      <c r="RYD620" s="230"/>
      <c r="RYE620" s="230"/>
      <c r="RYF620" s="230"/>
      <c r="RYG620" s="230"/>
      <c r="RYH620" s="230"/>
      <c r="RYI620" s="230"/>
      <c r="RYJ620" s="230"/>
      <c r="RYK620" s="230"/>
      <c r="RYL620" s="230"/>
      <c r="RYM620" s="230"/>
      <c r="RYN620" s="230"/>
      <c r="RYO620" s="230"/>
      <c r="RYP620" s="230"/>
      <c r="RYQ620" s="230"/>
      <c r="RYR620" s="230"/>
      <c r="RYS620" s="230"/>
      <c r="RYT620" s="230"/>
      <c r="RYU620" s="230"/>
      <c r="RYV620" s="230"/>
      <c r="RYW620" s="230"/>
      <c r="RYX620" s="230"/>
      <c r="RYY620" s="230"/>
      <c r="RYZ620" s="230"/>
      <c r="RZA620" s="230"/>
      <c r="RZB620" s="230"/>
      <c r="RZC620" s="230"/>
      <c r="RZD620" s="230"/>
      <c r="RZE620" s="230"/>
      <c r="RZF620" s="230"/>
      <c r="RZG620" s="230"/>
      <c r="RZH620" s="230"/>
      <c r="RZI620" s="230"/>
      <c r="RZJ620" s="230"/>
      <c r="RZK620" s="230"/>
      <c r="RZL620" s="230"/>
      <c r="RZM620" s="230"/>
      <c r="RZN620" s="230"/>
      <c r="RZO620" s="230"/>
      <c r="RZP620" s="230"/>
      <c r="RZQ620" s="230"/>
      <c r="RZR620" s="230"/>
      <c r="RZS620" s="230"/>
      <c r="RZT620" s="230"/>
      <c r="RZU620" s="230"/>
      <c r="RZV620" s="230"/>
      <c r="RZW620" s="230"/>
      <c r="RZX620" s="230"/>
      <c r="RZY620" s="230"/>
      <c r="RZZ620" s="230"/>
      <c r="SAA620" s="230"/>
      <c r="SAB620" s="230"/>
      <c r="SAC620" s="230"/>
      <c r="SAD620" s="230"/>
      <c r="SAE620" s="230"/>
      <c r="SAF620" s="230"/>
      <c r="SAG620" s="230"/>
      <c r="SAH620" s="230"/>
      <c r="SAI620" s="230"/>
      <c r="SAJ620" s="230"/>
      <c r="SAK620" s="230"/>
      <c r="SAL620" s="230"/>
      <c r="SAM620" s="230"/>
      <c r="SAN620" s="230"/>
      <c r="SAO620" s="230"/>
      <c r="SAP620" s="230"/>
      <c r="SAQ620" s="230"/>
      <c r="SAR620" s="230"/>
      <c r="SAS620" s="230"/>
      <c r="SAT620" s="230"/>
      <c r="SAU620" s="230"/>
      <c r="SAV620" s="230"/>
      <c r="SAW620" s="230"/>
      <c r="SAX620" s="230"/>
      <c r="SAY620" s="230"/>
      <c r="SAZ620" s="230"/>
      <c r="SBA620" s="230"/>
      <c r="SBB620" s="230"/>
      <c r="SBC620" s="230"/>
      <c r="SBD620" s="230"/>
      <c r="SBE620" s="230"/>
      <c r="SBF620" s="230"/>
      <c r="SBG620" s="230"/>
      <c r="SBH620" s="230"/>
      <c r="SBI620" s="230"/>
      <c r="SBJ620" s="230"/>
      <c r="SBK620" s="230"/>
      <c r="SBL620" s="230"/>
      <c r="SBM620" s="230"/>
      <c r="SBN620" s="230"/>
      <c r="SBO620" s="230"/>
      <c r="SBP620" s="230"/>
      <c r="SBQ620" s="230"/>
      <c r="SBR620" s="230"/>
      <c r="SBS620" s="230"/>
      <c r="SBT620" s="230"/>
      <c r="SBU620" s="230"/>
      <c r="SBV620" s="230"/>
      <c r="SBW620" s="230"/>
      <c r="SBX620" s="230"/>
      <c r="SBY620" s="230"/>
      <c r="SBZ620" s="230"/>
      <c r="SCA620" s="230"/>
      <c r="SCB620" s="230"/>
      <c r="SCC620" s="230"/>
      <c r="SCD620" s="230"/>
      <c r="SCE620" s="230"/>
      <c r="SCF620" s="230"/>
      <c r="SCG620" s="230"/>
      <c r="SCH620" s="230"/>
      <c r="SCI620" s="230"/>
      <c r="SCJ620" s="230"/>
      <c r="SCK620" s="230"/>
      <c r="SCL620" s="230"/>
      <c r="SCM620" s="230"/>
      <c r="SCN620" s="230"/>
      <c r="SCO620" s="230"/>
      <c r="SCP620" s="230"/>
      <c r="SCQ620" s="230"/>
      <c r="SCR620" s="230"/>
      <c r="SCS620" s="230"/>
      <c r="SCT620" s="230"/>
      <c r="SCU620" s="230"/>
      <c r="SCV620" s="230"/>
      <c r="SCW620" s="230"/>
      <c r="SCX620" s="230"/>
      <c r="SCY620" s="230"/>
      <c r="SCZ620" s="230"/>
      <c r="SDA620" s="230"/>
      <c r="SDB620" s="230"/>
      <c r="SDC620" s="230"/>
      <c r="SDD620" s="230"/>
      <c r="SDE620" s="230"/>
      <c r="SDF620" s="230"/>
      <c r="SDG620" s="230"/>
      <c r="SDH620" s="230"/>
      <c r="SDI620" s="230"/>
      <c r="SDJ620" s="230"/>
      <c r="SDK620" s="230"/>
      <c r="SDL620" s="230"/>
      <c r="SDM620" s="230"/>
      <c r="SDN620" s="230"/>
      <c r="SDO620" s="230"/>
      <c r="SDP620" s="230"/>
      <c r="SDQ620" s="230"/>
      <c r="SDR620" s="230"/>
      <c r="SDS620" s="230"/>
      <c r="SDT620" s="230"/>
      <c r="SDU620" s="230"/>
      <c r="SDV620" s="230"/>
      <c r="SDW620" s="230"/>
      <c r="SDX620" s="230"/>
      <c r="SDY620" s="230"/>
      <c r="SDZ620" s="230"/>
      <c r="SEA620" s="230"/>
      <c r="SEB620" s="230"/>
      <c r="SEC620" s="230"/>
      <c r="SED620" s="230"/>
      <c r="SEE620" s="230"/>
      <c r="SEF620" s="230"/>
      <c r="SEG620" s="230"/>
      <c r="SEH620" s="230"/>
      <c r="SEI620" s="230"/>
      <c r="SEJ620" s="230"/>
      <c r="SEK620" s="230"/>
      <c r="SEL620" s="230"/>
      <c r="SEM620" s="230"/>
      <c r="SEN620" s="230"/>
      <c r="SEO620" s="230"/>
      <c r="SEP620" s="230"/>
      <c r="SEQ620" s="230"/>
      <c r="SER620" s="230"/>
      <c r="SES620" s="230"/>
      <c r="SET620" s="230"/>
      <c r="SEU620" s="230"/>
      <c r="SEV620" s="230"/>
      <c r="SEW620" s="230"/>
      <c r="SEX620" s="230"/>
      <c r="SEY620" s="230"/>
      <c r="SEZ620" s="230"/>
      <c r="SFA620" s="230"/>
      <c r="SFB620" s="230"/>
      <c r="SFC620" s="230"/>
      <c r="SFD620" s="230"/>
      <c r="SFE620" s="230"/>
      <c r="SFF620" s="230"/>
      <c r="SFG620" s="230"/>
      <c r="SFH620" s="230"/>
      <c r="SFI620" s="230"/>
      <c r="SFJ620" s="230"/>
      <c r="SFK620" s="230"/>
      <c r="SFL620" s="230"/>
      <c r="SFM620" s="230"/>
      <c r="SFN620" s="230"/>
      <c r="SFO620" s="230"/>
      <c r="SFP620" s="230"/>
      <c r="SFQ620" s="230"/>
      <c r="SFR620" s="230"/>
      <c r="SFS620" s="230"/>
      <c r="SFT620" s="230"/>
      <c r="SFU620" s="230"/>
      <c r="SFV620" s="230"/>
      <c r="SFW620" s="230"/>
      <c r="SFX620" s="230"/>
      <c r="SFY620" s="230"/>
      <c r="SFZ620" s="230"/>
      <c r="SGA620" s="230"/>
      <c r="SGB620" s="230"/>
      <c r="SGC620" s="230"/>
      <c r="SGD620" s="230"/>
      <c r="SGE620" s="230"/>
      <c r="SGF620" s="230"/>
      <c r="SGG620" s="230"/>
      <c r="SGH620" s="230"/>
      <c r="SGI620" s="230"/>
      <c r="SGJ620" s="230"/>
      <c r="SGK620" s="230"/>
      <c r="SGL620" s="230"/>
      <c r="SGM620" s="230"/>
      <c r="SGN620" s="230"/>
      <c r="SGO620" s="230"/>
      <c r="SGP620" s="230"/>
      <c r="SGQ620" s="230"/>
      <c r="SGR620" s="230"/>
      <c r="SGS620" s="230"/>
      <c r="SGT620" s="230"/>
      <c r="SGU620" s="230"/>
      <c r="SGV620" s="230"/>
      <c r="SGW620" s="230"/>
      <c r="SGX620" s="230"/>
      <c r="SGY620" s="230"/>
      <c r="SGZ620" s="230"/>
      <c r="SHA620" s="230"/>
      <c r="SHB620" s="230"/>
      <c r="SHC620" s="230"/>
      <c r="SHD620" s="230"/>
      <c r="SHE620" s="230"/>
      <c r="SHF620" s="230"/>
      <c r="SHG620" s="230"/>
      <c r="SHH620" s="230"/>
      <c r="SHI620" s="230"/>
      <c r="SHJ620" s="230"/>
      <c r="SHK620" s="230"/>
      <c r="SHL620" s="230"/>
      <c r="SHM620" s="230"/>
      <c r="SHN620" s="230"/>
      <c r="SHO620" s="230"/>
      <c r="SHP620" s="230"/>
      <c r="SHQ620" s="230"/>
      <c r="SHR620" s="230"/>
      <c r="SHS620" s="230"/>
      <c r="SHT620" s="230"/>
      <c r="SHU620" s="230"/>
      <c r="SHV620" s="230"/>
      <c r="SHW620" s="230"/>
      <c r="SHX620" s="230"/>
      <c r="SHY620" s="230"/>
      <c r="SHZ620" s="230"/>
      <c r="SIA620" s="230"/>
      <c r="SIB620" s="230"/>
      <c r="SIC620" s="230"/>
      <c r="SID620" s="230"/>
      <c r="SIE620" s="230"/>
      <c r="SIF620" s="230"/>
      <c r="SIG620" s="230"/>
      <c r="SIH620" s="230"/>
      <c r="SII620" s="230"/>
      <c r="SIJ620" s="230"/>
      <c r="SIK620" s="230"/>
      <c r="SIL620" s="230"/>
      <c r="SIM620" s="230"/>
      <c r="SIN620" s="230"/>
      <c r="SIO620" s="230"/>
      <c r="SIP620" s="230"/>
      <c r="SIQ620" s="230"/>
      <c r="SIR620" s="230"/>
      <c r="SIS620" s="230"/>
      <c r="SIT620" s="230"/>
      <c r="SIU620" s="230"/>
      <c r="SIV620" s="230"/>
      <c r="SIW620" s="230"/>
      <c r="SIX620" s="230"/>
      <c r="SIY620" s="230"/>
      <c r="SIZ620" s="230"/>
      <c r="SJA620" s="230"/>
      <c r="SJB620" s="230"/>
      <c r="SJC620" s="230"/>
      <c r="SJD620" s="230"/>
      <c r="SJE620" s="230"/>
      <c r="SJF620" s="230"/>
      <c r="SJG620" s="230"/>
      <c r="SJH620" s="230"/>
      <c r="SJI620" s="230"/>
      <c r="SJJ620" s="230"/>
      <c r="SJK620" s="230"/>
      <c r="SJL620" s="230"/>
      <c r="SJM620" s="230"/>
      <c r="SJN620" s="230"/>
      <c r="SJO620" s="230"/>
      <c r="SJP620" s="230"/>
      <c r="SJQ620" s="230"/>
      <c r="SJR620" s="230"/>
      <c r="SJS620" s="230"/>
      <c r="SJT620" s="230"/>
      <c r="SJU620" s="230"/>
      <c r="SJV620" s="230"/>
      <c r="SJW620" s="230"/>
      <c r="SJX620" s="230"/>
      <c r="SJY620" s="230"/>
      <c r="SJZ620" s="230"/>
      <c r="SKA620" s="230"/>
      <c r="SKB620" s="230"/>
      <c r="SKC620" s="230"/>
      <c r="SKD620" s="230"/>
      <c r="SKE620" s="230"/>
      <c r="SKF620" s="230"/>
      <c r="SKG620" s="230"/>
      <c r="SKH620" s="230"/>
      <c r="SKI620" s="230"/>
      <c r="SKJ620" s="230"/>
      <c r="SKK620" s="230"/>
      <c r="SKL620" s="230"/>
      <c r="SKM620" s="230"/>
      <c r="SKN620" s="230"/>
      <c r="SKO620" s="230"/>
      <c r="SKP620" s="230"/>
      <c r="SKQ620" s="230"/>
      <c r="SKR620" s="230"/>
      <c r="SKS620" s="230"/>
      <c r="SKT620" s="230"/>
      <c r="SKU620" s="230"/>
      <c r="SKV620" s="230"/>
      <c r="SKW620" s="230"/>
      <c r="SKX620" s="230"/>
      <c r="SKY620" s="230"/>
      <c r="SKZ620" s="230"/>
      <c r="SLA620" s="230"/>
      <c r="SLB620" s="230"/>
      <c r="SLC620" s="230"/>
      <c r="SLD620" s="230"/>
      <c r="SLE620" s="230"/>
      <c r="SLF620" s="230"/>
      <c r="SLG620" s="230"/>
      <c r="SLH620" s="230"/>
      <c r="SLI620" s="230"/>
      <c r="SLJ620" s="230"/>
      <c r="SLK620" s="230"/>
      <c r="SLL620" s="230"/>
      <c r="SLM620" s="230"/>
      <c r="SLN620" s="230"/>
      <c r="SLO620" s="230"/>
      <c r="SLP620" s="230"/>
      <c r="SLQ620" s="230"/>
      <c r="SLR620" s="230"/>
      <c r="SLS620" s="230"/>
      <c r="SLT620" s="230"/>
      <c r="SLU620" s="230"/>
      <c r="SLV620" s="230"/>
      <c r="SLW620" s="230"/>
      <c r="SLX620" s="230"/>
      <c r="SLY620" s="230"/>
      <c r="SLZ620" s="230"/>
      <c r="SMA620" s="230"/>
      <c r="SMB620" s="230"/>
      <c r="SMC620" s="230"/>
      <c r="SMD620" s="230"/>
      <c r="SME620" s="230"/>
      <c r="SMF620" s="230"/>
      <c r="SMG620" s="230"/>
      <c r="SMH620" s="230"/>
      <c r="SMI620" s="230"/>
      <c r="SMJ620" s="230"/>
      <c r="SMK620" s="230"/>
      <c r="SML620" s="230"/>
      <c r="SMM620" s="230"/>
      <c r="SMN620" s="230"/>
      <c r="SMO620" s="230"/>
      <c r="SMP620" s="230"/>
      <c r="SMQ620" s="230"/>
      <c r="SMR620" s="230"/>
      <c r="SMS620" s="230"/>
      <c r="SMT620" s="230"/>
      <c r="SMU620" s="230"/>
      <c r="SMV620" s="230"/>
      <c r="SMW620" s="230"/>
      <c r="SMX620" s="230"/>
      <c r="SMY620" s="230"/>
      <c r="SMZ620" s="230"/>
      <c r="SNA620" s="230"/>
      <c r="SNB620" s="230"/>
      <c r="SNC620" s="230"/>
      <c r="SND620" s="230"/>
      <c r="SNE620" s="230"/>
      <c r="SNF620" s="230"/>
      <c r="SNG620" s="230"/>
      <c r="SNH620" s="230"/>
      <c r="SNI620" s="230"/>
      <c r="SNJ620" s="230"/>
      <c r="SNK620" s="230"/>
      <c r="SNL620" s="230"/>
      <c r="SNM620" s="230"/>
      <c r="SNN620" s="230"/>
      <c r="SNO620" s="230"/>
      <c r="SNP620" s="230"/>
      <c r="SNQ620" s="230"/>
      <c r="SNR620" s="230"/>
      <c r="SNS620" s="230"/>
      <c r="SNT620" s="230"/>
      <c r="SNU620" s="230"/>
      <c r="SNV620" s="230"/>
      <c r="SNW620" s="230"/>
      <c r="SNX620" s="230"/>
      <c r="SNY620" s="230"/>
      <c r="SNZ620" s="230"/>
      <c r="SOA620" s="230"/>
      <c r="SOB620" s="230"/>
      <c r="SOC620" s="230"/>
      <c r="SOD620" s="230"/>
      <c r="SOE620" s="230"/>
      <c r="SOF620" s="230"/>
      <c r="SOG620" s="230"/>
      <c r="SOH620" s="230"/>
      <c r="SOI620" s="230"/>
      <c r="SOJ620" s="230"/>
      <c r="SOK620" s="230"/>
      <c r="SOL620" s="230"/>
      <c r="SOM620" s="230"/>
      <c r="SON620" s="230"/>
      <c r="SOO620" s="230"/>
      <c r="SOP620" s="230"/>
      <c r="SOQ620" s="230"/>
      <c r="SOR620" s="230"/>
      <c r="SOS620" s="230"/>
      <c r="SOT620" s="230"/>
      <c r="SOU620" s="230"/>
      <c r="SOV620" s="230"/>
      <c r="SOW620" s="230"/>
      <c r="SOX620" s="230"/>
      <c r="SOY620" s="230"/>
      <c r="SOZ620" s="230"/>
      <c r="SPA620" s="230"/>
      <c r="SPB620" s="230"/>
      <c r="SPC620" s="230"/>
      <c r="SPD620" s="230"/>
      <c r="SPE620" s="230"/>
      <c r="SPF620" s="230"/>
      <c r="SPG620" s="230"/>
      <c r="SPH620" s="230"/>
      <c r="SPI620" s="230"/>
      <c r="SPJ620" s="230"/>
      <c r="SPK620" s="230"/>
      <c r="SPL620" s="230"/>
      <c r="SPM620" s="230"/>
      <c r="SPN620" s="230"/>
      <c r="SPO620" s="230"/>
      <c r="SPP620" s="230"/>
      <c r="SPQ620" s="230"/>
      <c r="SPR620" s="230"/>
      <c r="SPS620" s="230"/>
      <c r="SPT620" s="230"/>
      <c r="SPU620" s="230"/>
      <c r="SPV620" s="230"/>
      <c r="SPW620" s="230"/>
      <c r="SPX620" s="230"/>
      <c r="SPY620" s="230"/>
      <c r="SPZ620" s="230"/>
      <c r="SQA620" s="230"/>
      <c r="SQB620" s="230"/>
      <c r="SQC620" s="230"/>
      <c r="SQD620" s="230"/>
      <c r="SQE620" s="230"/>
      <c r="SQF620" s="230"/>
      <c r="SQG620" s="230"/>
      <c r="SQH620" s="230"/>
      <c r="SQI620" s="230"/>
      <c r="SQJ620" s="230"/>
      <c r="SQK620" s="230"/>
      <c r="SQL620" s="230"/>
      <c r="SQM620" s="230"/>
      <c r="SQN620" s="230"/>
      <c r="SQO620" s="230"/>
      <c r="SQP620" s="230"/>
      <c r="SQQ620" s="230"/>
      <c r="SQR620" s="230"/>
      <c r="SQS620" s="230"/>
      <c r="SQT620" s="230"/>
      <c r="SQU620" s="230"/>
      <c r="SQV620" s="230"/>
      <c r="SQW620" s="230"/>
      <c r="SQX620" s="230"/>
      <c r="SQY620" s="230"/>
      <c r="SQZ620" s="230"/>
      <c r="SRA620" s="230"/>
      <c r="SRB620" s="230"/>
      <c r="SRC620" s="230"/>
      <c r="SRD620" s="230"/>
      <c r="SRE620" s="230"/>
      <c r="SRF620" s="230"/>
      <c r="SRG620" s="230"/>
      <c r="SRH620" s="230"/>
      <c r="SRI620" s="230"/>
      <c r="SRJ620" s="230"/>
      <c r="SRK620" s="230"/>
      <c r="SRL620" s="230"/>
      <c r="SRM620" s="230"/>
      <c r="SRN620" s="230"/>
      <c r="SRO620" s="230"/>
      <c r="SRP620" s="230"/>
      <c r="SRQ620" s="230"/>
      <c r="SRR620" s="230"/>
      <c r="SRS620" s="230"/>
      <c r="SRT620" s="230"/>
      <c r="SRU620" s="230"/>
      <c r="SRV620" s="230"/>
      <c r="SRW620" s="230"/>
      <c r="SRX620" s="230"/>
      <c r="SRY620" s="230"/>
      <c r="SRZ620" s="230"/>
      <c r="SSA620" s="230"/>
      <c r="SSB620" s="230"/>
      <c r="SSC620" s="230"/>
      <c r="SSD620" s="230"/>
      <c r="SSE620" s="230"/>
      <c r="SSF620" s="230"/>
      <c r="SSG620" s="230"/>
      <c r="SSH620" s="230"/>
      <c r="SSI620" s="230"/>
      <c r="SSJ620" s="230"/>
      <c r="SSK620" s="230"/>
      <c r="SSL620" s="230"/>
      <c r="SSM620" s="230"/>
      <c r="SSN620" s="230"/>
      <c r="SSO620" s="230"/>
      <c r="SSP620" s="230"/>
      <c r="SSQ620" s="230"/>
      <c r="SSR620" s="230"/>
      <c r="SSS620" s="230"/>
      <c r="SST620" s="230"/>
      <c r="SSU620" s="230"/>
      <c r="SSV620" s="230"/>
      <c r="SSW620" s="230"/>
      <c r="SSX620" s="230"/>
      <c r="SSY620" s="230"/>
      <c r="SSZ620" s="230"/>
      <c r="STA620" s="230"/>
      <c r="STB620" s="230"/>
      <c r="STC620" s="230"/>
      <c r="STD620" s="230"/>
      <c r="STE620" s="230"/>
      <c r="STF620" s="230"/>
      <c r="STG620" s="230"/>
      <c r="STH620" s="230"/>
      <c r="STI620" s="230"/>
      <c r="STJ620" s="230"/>
      <c r="STK620" s="230"/>
      <c r="STL620" s="230"/>
      <c r="STM620" s="230"/>
      <c r="STN620" s="230"/>
      <c r="STO620" s="230"/>
      <c r="STP620" s="230"/>
      <c r="STQ620" s="230"/>
      <c r="STR620" s="230"/>
      <c r="STS620" s="230"/>
      <c r="STT620" s="230"/>
      <c r="STU620" s="230"/>
      <c r="STV620" s="230"/>
      <c r="STW620" s="230"/>
      <c r="STX620" s="230"/>
      <c r="STY620" s="230"/>
      <c r="STZ620" s="230"/>
      <c r="SUA620" s="230"/>
      <c r="SUB620" s="230"/>
      <c r="SUC620" s="230"/>
      <c r="SUD620" s="230"/>
      <c r="SUE620" s="230"/>
      <c r="SUF620" s="230"/>
      <c r="SUG620" s="230"/>
      <c r="SUH620" s="230"/>
      <c r="SUI620" s="230"/>
      <c r="SUJ620" s="230"/>
      <c r="SUK620" s="230"/>
      <c r="SUL620" s="230"/>
      <c r="SUM620" s="230"/>
      <c r="SUN620" s="230"/>
      <c r="SUO620" s="230"/>
      <c r="SUP620" s="230"/>
      <c r="SUQ620" s="230"/>
      <c r="SUR620" s="230"/>
      <c r="SUS620" s="230"/>
      <c r="SUT620" s="230"/>
      <c r="SUU620" s="230"/>
      <c r="SUV620" s="230"/>
      <c r="SUW620" s="230"/>
      <c r="SUX620" s="230"/>
      <c r="SUY620" s="230"/>
      <c r="SUZ620" s="230"/>
      <c r="SVA620" s="230"/>
      <c r="SVB620" s="230"/>
      <c r="SVC620" s="230"/>
      <c r="SVD620" s="230"/>
      <c r="SVE620" s="230"/>
      <c r="SVF620" s="230"/>
      <c r="SVG620" s="230"/>
      <c r="SVH620" s="230"/>
      <c r="SVI620" s="230"/>
      <c r="SVJ620" s="230"/>
      <c r="SVK620" s="230"/>
      <c r="SVL620" s="230"/>
      <c r="SVM620" s="230"/>
      <c r="SVN620" s="230"/>
      <c r="SVO620" s="230"/>
      <c r="SVP620" s="230"/>
      <c r="SVQ620" s="230"/>
      <c r="SVR620" s="230"/>
      <c r="SVS620" s="230"/>
      <c r="SVT620" s="230"/>
      <c r="SVU620" s="230"/>
      <c r="SVV620" s="230"/>
      <c r="SVW620" s="230"/>
      <c r="SVX620" s="230"/>
      <c r="SVY620" s="230"/>
      <c r="SVZ620" s="230"/>
      <c r="SWA620" s="230"/>
      <c r="SWB620" s="230"/>
      <c r="SWC620" s="230"/>
      <c r="SWD620" s="230"/>
      <c r="SWE620" s="230"/>
      <c r="SWF620" s="230"/>
      <c r="SWG620" s="230"/>
      <c r="SWH620" s="230"/>
      <c r="SWI620" s="230"/>
      <c r="SWJ620" s="230"/>
      <c r="SWK620" s="230"/>
      <c r="SWL620" s="230"/>
      <c r="SWM620" s="230"/>
      <c r="SWN620" s="230"/>
      <c r="SWO620" s="230"/>
      <c r="SWP620" s="230"/>
      <c r="SWQ620" s="230"/>
      <c r="SWR620" s="230"/>
      <c r="SWS620" s="230"/>
      <c r="SWT620" s="230"/>
      <c r="SWU620" s="230"/>
      <c r="SWV620" s="230"/>
      <c r="SWW620" s="230"/>
      <c r="SWX620" s="230"/>
      <c r="SWY620" s="230"/>
      <c r="SWZ620" s="230"/>
      <c r="SXA620" s="230"/>
      <c r="SXB620" s="230"/>
      <c r="SXC620" s="230"/>
      <c r="SXD620" s="230"/>
      <c r="SXE620" s="230"/>
      <c r="SXF620" s="230"/>
      <c r="SXG620" s="230"/>
      <c r="SXH620" s="230"/>
      <c r="SXI620" s="230"/>
      <c r="SXJ620" s="230"/>
      <c r="SXK620" s="230"/>
      <c r="SXL620" s="230"/>
      <c r="SXM620" s="230"/>
      <c r="SXN620" s="230"/>
      <c r="SXO620" s="230"/>
      <c r="SXP620" s="230"/>
      <c r="SXQ620" s="230"/>
      <c r="SXR620" s="230"/>
      <c r="SXS620" s="230"/>
      <c r="SXT620" s="230"/>
      <c r="SXU620" s="230"/>
      <c r="SXV620" s="230"/>
      <c r="SXW620" s="230"/>
      <c r="SXX620" s="230"/>
      <c r="SXY620" s="230"/>
      <c r="SXZ620" s="230"/>
      <c r="SYA620" s="230"/>
      <c r="SYB620" s="230"/>
      <c r="SYC620" s="230"/>
      <c r="SYD620" s="230"/>
      <c r="SYE620" s="230"/>
      <c r="SYF620" s="230"/>
      <c r="SYG620" s="230"/>
      <c r="SYH620" s="230"/>
      <c r="SYI620" s="230"/>
      <c r="SYJ620" s="230"/>
      <c r="SYK620" s="230"/>
      <c r="SYL620" s="230"/>
      <c r="SYM620" s="230"/>
      <c r="SYN620" s="230"/>
      <c r="SYO620" s="230"/>
      <c r="SYP620" s="230"/>
      <c r="SYQ620" s="230"/>
      <c r="SYR620" s="230"/>
      <c r="SYS620" s="230"/>
      <c r="SYT620" s="230"/>
      <c r="SYU620" s="230"/>
      <c r="SYV620" s="230"/>
      <c r="SYW620" s="230"/>
      <c r="SYX620" s="230"/>
      <c r="SYY620" s="230"/>
      <c r="SYZ620" s="230"/>
      <c r="SZA620" s="230"/>
      <c r="SZB620" s="230"/>
      <c r="SZC620" s="230"/>
      <c r="SZD620" s="230"/>
      <c r="SZE620" s="230"/>
      <c r="SZF620" s="230"/>
      <c r="SZG620" s="230"/>
      <c r="SZH620" s="230"/>
      <c r="SZI620" s="230"/>
      <c r="SZJ620" s="230"/>
      <c r="SZK620" s="230"/>
      <c r="SZL620" s="230"/>
      <c r="SZM620" s="230"/>
      <c r="SZN620" s="230"/>
      <c r="SZO620" s="230"/>
      <c r="SZP620" s="230"/>
      <c r="SZQ620" s="230"/>
      <c r="SZR620" s="230"/>
      <c r="SZS620" s="230"/>
      <c r="SZT620" s="230"/>
      <c r="SZU620" s="230"/>
      <c r="SZV620" s="230"/>
      <c r="SZW620" s="230"/>
      <c r="SZX620" s="230"/>
      <c r="SZY620" s="230"/>
      <c r="SZZ620" s="230"/>
      <c r="TAA620" s="230"/>
      <c r="TAB620" s="230"/>
      <c r="TAC620" s="230"/>
      <c r="TAD620" s="230"/>
      <c r="TAE620" s="230"/>
      <c r="TAF620" s="230"/>
      <c r="TAG620" s="230"/>
      <c r="TAH620" s="230"/>
      <c r="TAI620" s="230"/>
      <c r="TAJ620" s="230"/>
      <c r="TAK620" s="230"/>
      <c r="TAL620" s="230"/>
      <c r="TAM620" s="230"/>
      <c r="TAN620" s="230"/>
      <c r="TAO620" s="230"/>
      <c r="TAP620" s="230"/>
      <c r="TAQ620" s="230"/>
      <c r="TAR620" s="230"/>
      <c r="TAS620" s="230"/>
      <c r="TAT620" s="230"/>
      <c r="TAU620" s="230"/>
      <c r="TAV620" s="230"/>
      <c r="TAW620" s="230"/>
      <c r="TAX620" s="230"/>
      <c r="TAY620" s="230"/>
      <c r="TAZ620" s="230"/>
      <c r="TBA620" s="230"/>
      <c r="TBB620" s="230"/>
      <c r="TBC620" s="230"/>
      <c r="TBD620" s="230"/>
      <c r="TBE620" s="230"/>
      <c r="TBF620" s="230"/>
      <c r="TBG620" s="230"/>
      <c r="TBH620" s="230"/>
      <c r="TBI620" s="230"/>
      <c r="TBJ620" s="230"/>
      <c r="TBK620" s="230"/>
      <c r="TBL620" s="230"/>
      <c r="TBM620" s="230"/>
      <c r="TBN620" s="230"/>
      <c r="TBO620" s="230"/>
      <c r="TBP620" s="230"/>
      <c r="TBQ620" s="230"/>
      <c r="TBR620" s="230"/>
      <c r="TBS620" s="230"/>
      <c r="TBT620" s="230"/>
      <c r="TBU620" s="230"/>
      <c r="TBV620" s="230"/>
      <c r="TBW620" s="230"/>
      <c r="TBX620" s="230"/>
      <c r="TBY620" s="230"/>
      <c r="TBZ620" s="230"/>
      <c r="TCA620" s="230"/>
      <c r="TCB620" s="230"/>
      <c r="TCC620" s="230"/>
      <c r="TCD620" s="230"/>
      <c r="TCE620" s="230"/>
      <c r="TCF620" s="230"/>
      <c r="TCG620" s="230"/>
      <c r="TCH620" s="230"/>
      <c r="TCI620" s="230"/>
      <c r="TCJ620" s="230"/>
      <c r="TCK620" s="230"/>
      <c r="TCL620" s="230"/>
      <c r="TCM620" s="230"/>
      <c r="TCN620" s="230"/>
      <c r="TCO620" s="230"/>
      <c r="TCP620" s="230"/>
      <c r="TCQ620" s="230"/>
      <c r="TCR620" s="230"/>
      <c r="TCS620" s="230"/>
      <c r="TCT620" s="230"/>
      <c r="TCU620" s="230"/>
      <c r="TCV620" s="230"/>
      <c r="TCW620" s="230"/>
      <c r="TCX620" s="230"/>
      <c r="TCY620" s="230"/>
      <c r="TCZ620" s="230"/>
      <c r="TDA620" s="230"/>
      <c r="TDB620" s="230"/>
      <c r="TDC620" s="230"/>
      <c r="TDD620" s="230"/>
      <c r="TDE620" s="230"/>
      <c r="TDF620" s="230"/>
      <c r="TDG620" s="230"/>
      <c r="TDH620" s="230"/>
      <c r="TDI620" s="230"/>
      <c r="TDJ620" s="230"/>
      <c r="TDK620" s="230"/>
      <c r="TDL620" s="230"/>
      <c r="TDM620" s="230"/>
      <c r="TDN620" s="230"/>
      <c r="TDO620" s="230"/>
      <c r="TDP620" s="230"/>
      <c r="TDQ620" s="230"/>
      <c r="TDR620" s="230"/>
      <c r="TDS620" s="230"/>
      <c r="TDT620" s="230"/>
      <c r="TDU620" s="230"/>
      <c r="TDV620" s="230"/>
      <c r="TDW620" s="230"/>
      <c r="TDX620" s="230"/>
      <c r="TDY620" s="230"/>
      <c r="TDZ620" s="230"/>
      <c r="TEA620" s="230"/>
      <c r="TEB620" s="230"/>
      <c r="TEC620" s="230"/>
      <c r="TED620" s="230"/>
      <c r="TEE620" s="230"/>
      <c r="TEF620" s="230"/>
      <c r="TEG620" s="230"/>
      <c r="TEH620" s="230"/>
      <c r="TEI620" s="230"/>
      <c r="TEJ620" s="230"/>
      <c r="TEK620" s="230"/>
      <c r="TEL620" s="230"/>
      <c r="TEM620" s="230"/>
      <c r="TEN620" s="230"/>
      <c r="TEO620" s="230"/>
      <c r="TEP620" s="230"/>
      <c r="TEQ620" s="230"/>
      <c r="TER620" s="230"/>
      <c r="TES620" s="230"/>
      <c r="TET620" s="230"/>
      <c r="TEU620" s="230"/>
      <c r="TEV620" s="230"/>
      <c r="TEW620" s="230"/>
      <c r="TEX620" s="230"/>
      <c r="TEY620" s="230"/>
      <c r="TEZ620" s="230"/>
      <c r="TFA620" s="230"/>
      <c r="TFB620" s="230"/>
      <c r="TFC620" s="230"/>
      <c r="TFD620" s="230"/>
      <c r="TFE620" s="230"/>
      <c r="TFF620" s="230"/>
      <c r="TFG620" s="230"/>
      <c r="TFH620" s="230"/>
      <c r="TFI620" s="230"/>
      <c r="TFJ620" s="230"/>
      <c r="TFK620" s="230"/>
      <c r="TFL620" s="230"/>
      <c r="TFM620" s="230"/>
      <c r="TFN620" s="230"/>
      <c r="TFO620" s="230"/>
      <c r="TFP620" s="230"/>
      <c r="TFQ620" s="230"/>
      <c r="TFR620" s="230"/>
      <c r="TFS620" s="230"/>
      <c r="TFT620" s="230"/>
      <c r="TFU620" s="230"/>
      <c r="TFV620" s="230"/>
      <c r="TFW620" s="230"/>
      <c r="TFX620" s="230"/>
      <c r="TFY620" s="230"/>
      <c r="TFZ620" s="230"/>
      <c r="TGA620" s="230"/>
      <c r="TGB620" s="230"/>
      <c r="TGC620" s="230"/>
      <c r="TGD620" s="230"/>
      <c r="TGE620" s="230"/>
      <c r="TGF620" s="230"/>
      <c r="TGG620" s="230"/>
      <c r="TGH620" s="230"/>
      <c r="TGI620" s="230"/>
      <c r="TGJ620" s="230"/>
      <c r="TGK620" s="230"/>
      <c r="TGL620" s="230"/>
      <c r="TGM620" s="230"/>
      <c r="TGN620" s="230"/>
      <c r="TGO620" s="230"/>
      <c r="TGP620" s="230"/>
      <c r="TGQ620" s="230"/>
      <c r="TGR620" s="230"/>
      <c r="TGS620" s="230"/>
      <c r="TGT620" s="230"/>
      <c r="TGU620" s="230"/>
      <c r="TGV620" s="230"/>
      <c r="TGW620" s="230"/>
      <c r="TGX620" s="230"/>
      <c r="TGY620" s="230"/>
      <c r="TGZ620" s="230"/>
      <c r="THA620" s="230"/>
      <c r="THB620" s="230"/>
      <c r="THC620" s="230"/>
      <c r="THD620" s="230"/>
      <c r="THE620" s="230"/>
      <c r="THF620" s="230"/>
      <c r="THG620" s="230"/>
      <c r="THH620" s="230"/>
      <c r="THI620" s="230"/>
      <c r="THJ620" s="230"/>
      <c r="THK620" s="230"/>
      <c r="THL620" s="230"/>
      <c r="THM620" s="230"/>
      <c r="THN620" s="230"/>
      <c r="THO620" s="230"/>
      <c r="THP620" s="230"/>
      <c r="THQ620" s="230"/>
      <c r="THR620" s="230"/>
      <c r="THS620" s="230"/>
      <c r="THT620" s="230"/>
      <c r="THU620" s="230"/>
      <c r="THV620" s="230"/>
      <c r="THW620" s="230"/>
      <c r="THX620" s="230"/>
      <c r="THY620" s="230"/>
      <c r="THZ620" s="230"/>
      <c r="TIA620" s="230"/>
      <c r="TIB620" s="230"/>
      <c r="TIC620" s="230"/>
      <c r="TID620" s="230"/>
      <c r="TIE620" s="230"/>
      <c r="TIF620" s="230"/>
      <c r="TIG620" s="230"/>
      <c r="TIH620" s="230"/>
      <c r="TII620" s="230"/>
      <c r="TIJ620" s="230"/>
      <c r="TIK620" s="230"/>
      <c r="TIL620" s="230"/>
      <c r="TIM620" s="230"/>
      <c r="TIN620" s="230"/>
      <c r="TIO620" s="230"/>
      <c r="TIP620" s="230"/>
      <c r="TIQ620" s="230"/>
      <c r="TIR620" s="230"/>
      <c r="TIS620" s="230"/>
      <c r="TIT620" s="230"/>
      <c r="TIU620" s="230"/>
      <c r="TIV620" s="230"/>
      <c r="TIW620" s="230"/>
      <c r="TIX620" s="230"/>
      <c r="TIY620" s="230"/>
      <c r="TIZ620" s="230"/>
      <c r="TJA620" s="230"/>
      <c r="TJB620" s="230"/>
      <c r="TJC620" s="230"/>
      <c r="TJD620" s="230"/>
      <c r="TJE620" s="230"/>
      <c r="TJF620" s="230"/>
      <c r="TJG620" s="230"/>
      <c r="TJH620" s="230"/>
      <c r="TJI620" s="230"/>
      <c r="TJJ620" s="230"/>
      <c r="TJK620" s="230"/>
      <c r="TJL620" s="230"/>
      <c r="TJM620" s="230"/>
      <c r="TJN620" s="230"/>
      <c r="TJO620" s="230"/>
      <c r="TJP620" s="230"/>
      <c r="TJQ620" s="230"/>
      <c r="TJR620" s="230"/>
      <c r="TJS620" s="230"/>
      <c r="TJT620" s="230"/>
      <c r="TJU620" s="230"/>
      <c r="TJV620" s="230"/>
      <c r="TJW620" s="230"/>
      <c r="TJX620" s="230"/>
      <c r="TJY620" s="230"/>
      <c r="TJZ620" s="230"/>
      <c r="TKA620" s="230"/>
      <c r="TKB620" s="230"/>
      <c r="TKC620" s="230"/>
      <c r="TKD620" s="230"/>
      <c r="TKE620" s="230"/>
      <c r="TKF620" s="230"/>
      <c r="TKG620" s="230"/>
      <c r="TKH620" s="230"/>
      <c r="TKI620" s="230"/>
      <c r="TKJ620" s="230"/>
      <c r="TKK620" s="230"/>
      <c r="TKL620" s="230"/>
      <c r="TKM620" s="230"/>
      <c r="TKN620" s="230"/>
      <c r="TKO620" s="230"/>
      <c r="TKP620" s="230"/>
      <c r="TKQ620" s="230"/>
      <c r="TKR620" s="230"/>
      <c r="TKS620" s="230"/>
      <c r="TKT620" s="230"/>
      <c r="TKU620" s="230"/>
      <c r="TKV620" s="230"/>
      <c r="TKW620" s="230"/>
      <c r="TKX620" s="230"/>
      <c r="TKY620" s="230"/>
      <c r="TKZ620" s="230"/>
      <c r="TLA620" s="230"/>
      <c r="TLB620" s="230"/>
      <c r="TLC620" s="230"/>
      <c r="TLD620" s="230"/>
      <c r="TLE620" s="230"/>
      <c r="TLF620" s="230"/>
      <c r="TLG620" s="230"/>
      <c r="TLH620" s="230"/>
      <c r="TLI620" s="230"/>
      <c r="TLJ620" s="230"/>
      <c r="TLK620" s="230"/>
      <c r="TLL620" s="230"/>
      <c r="TLM620" s="230"/>
      <c r="TLN620" s="230"/>
      <c r="TLO620" s="230"/>
      <c r="TLP620" s="230"/>
      <c r="TLQ620" s="230"/>
      <c r="TLR620" s="230"/>
      <c r="TLS620" s="230"/>
      <c r="TLT620" s="230"/>
      <c r="TLU620" s="230"/>
      <c r="TLV620" s="230"/>
      <c r="TLW620" s="230"/>
      <c r="TLX620" s="230"/>
      <c r="TLY620" s="230"/>
      <c r="TLZ620" s="230"/>
      <c r="TMA620" s="230"/>
      <c r="TMB620" s="230"/>
      <c r="TMC620" s="230"/>
      <c r="TMD620" s="230"/>
      <c r="TME620" s="230"/>
      <c r="TMF620" s="230"/>
      <c r="TMG620" s="230"/>
      <c r="TMH620" s="230"/>
      <c r="TMI620" s="230"/>
      <c r="TMJ620" s="230"/>
      <c r="TMK620" s="230"/>
      <c r="TML620" s="230"/>
      <c r="TMM620" s="230"/>
      <c r="TMN620" s="230"/>
      <c r="TMO620" s="230"/>
      <c r="TMP620" s="230"/>
      <c r="TMQ620" s="230"/>
      <c r="TMR620" s="230"/>
      <c r="TMS620" s="230"/>
      <c r="TMT620" s="230"/>
      <c r="TMU620" s="230"/>
      <c r="TMV620" s="230"/>
      <c r="TMW620" s="230"/>
      <c r="TMX620" s="230"/>
      <c r="TMY620" s="230"/>
      <c r="TMZ620" s="230"/>
      <c r="TNA620" s="230"/>
      <c r="TNB620" s="230"/>
      <c r="TNC620" s="230"/>
      <c r="TND620" s="230"/>
      <c r="TNE620" s="230"/>
      <c r="TNF620" s="230"/>
      <c r="TNG620" s="230"/>
      <c r="TNH620" s="230"/>
      <c r="TNI620" s="230"/>
      <c r="TNJ620" s="230"/>
      <c r="TNK620" s="230"/>
      <c r="TNL620" s="230"/>
      <c r="TNM620" s="230"/>
      <c r="TNN620" s="230"/>
      <c r="TNO620" s="230"/>
      <c r="TNP620" s="230"/>
      <c r="TNQ620" s="230"/>
      <c r="TNR620" s="230"/>
      <c r="TNS620" s="230"/>
      <c r="TNT620" s="230"/>
      <c r="TNU620" s="230"/>
      <c r="TNV620" s="230"/>
      <c r="TNW620" s="230"/>
      <c r="TNX620" s="230"/>
      <c r="TNY620" s="230"/>
      <c r="TNZ620" s="230"/>
      <c r="TOA620" s="230"/>
      <c r="TOB620" s="230"/>
      <c r="TOC620" s="230"/>
      <c r="TOD620" s="230"/>
      <c r="TOE620" s="230"/>
      <c r="TOF620" s="230"/>
      <c r="TOG620" s="230"/>
      <c r="TOH620" s="230"/>
      <c r="TOI620" s="230"/>
      <c r="TOJ620" s="230"/>
      <c r="TOK620" s="230"/>
      <c r="TOL620" s="230"/>
      <c r="TOM620" s="230"/>
      <c r="TON620" s="230"/>
      <c r="TOO620" s="230"/>
      <c r="TOP620" s="230"/>
      <c r="TOQ620" s="230"/>
      <c r="TOR620" s="230"/>
      <c r="TOS620" s="230"/>
      <c r="TOT620" s="230"/>
      <c r="TOU620" s="230"/>
      <c r="TOV620" s="230"/>
      <c r="TOW620" s="230"/>
      <c r="TOX620" s="230"/>
      <c r="TOY620" s="230"/>
      <c r="TOZ620" s="230"/>
      <c r="TPA620" s="230"/>
      <c r="TPB620" s="230"/>
      <c r="TPC620" s="230"/>
      <c r="TPD620" s="230"/>
      <c r="TPE620" s="230"/>
      <c r="TPF620" s="230"/>
      <c r="TPG620" s="230"/>
      <c r="TPH620" s="230"/>
      <c r="TPI620" s="230"/>
      <c r="TPJ620" s="230"/>
      <c r="TPK620" s="230"/>
      <c r="TPL620" s="230"/>
      <c r="TPM620" s="230"/>
      <c r="TPN620" s="230"/>
      <c r="TPO620" s="230"/>
      <c r="TPP620" s="230"/>
      <c r="TPQ620" s="230"/>
      <c r="TPR620" s="230"/>
      <c r="TPS620" s="230"/>
      <c r="TPT620" s="230"/>
      <c r="TPU620" s="230"/>
      <c r="TPV620" s="230"/>
      <c r="TPW620" s="230"/>
      <c r="TPX620" s="230"/>
      <c r="TPY620" s="230"/>
      <c r="TPZ620" s="230"/>
      <c r="TQA620" s="230"/>
      <c r="TQB620" s="230"/>
      <c r="TQC620" s="230"/>
      <c r="TQD620" s="230"/>
      <c r="TQE620" s="230"/>
      <c r="TQF620" s="230"/>
      <c r="TQG620" s="230"/>
      <c r="TQH620" s="230"/>
      <c r="TQI620" s="230"/>
      <c r="TQJ620" s="230"/>
      <c r="TQK620" s="230"/>
      <c r="TQL620" s="230"/>
      <c r="TQM620" s="230"/>
      <c r="TQN620" s="230"/>
      <c r="TQO620" s="230"/>
      <c r="TQP620" s="230"/>
      <c r="TQQ620" s="230"/>
      <c r="TQR620" s="230"/>
      <c r="TQS620" s="230"/>
      <c r="TQT620" s="230"/>
      <c r="TQU620" s="230"/>
      <c r="TQV620" s="230"/>
      <c r="TQW620" s="230"/>
      <c r="TQX620" s="230"/>
      <c r="TQY620" s="230"/>
      <c r="TQZ620" s="230"/>
      <c r="TRA620" s="230"/>
      <c r="TRB620" s="230"/>
      <c r="TRC620" s="230"/>
      <c r="TRD620" s="230"/>
      <c r="TRE620" s="230"/>
      <c r="TRF620" s="230"/>
      <c r="TRG620" s="230"/>
      <c r="TRH620" s="230"/>
      <c r="TRI620" s="230"/>
      <c r="TRJ620" s="230"/>
      <c r="TRK620" s="230"/>
      <c r="TRL620" s="230"/>
      <c r="TRM620" s="230"/>
      <c r="TRN620" s="230"/>
      <c r="TRO620" s="230"/>
      <c r="TRP620" s="230"/>
      <c r="TRQ620" s="230"/>
      <c r="TRR620" s="230"/>
      <c r="TRS620" s="230"/>
      <c r="TRT620" s="230"/>
      <c r="TRU620" s="230"/>
      <c r="TRV620" s="230"/>
      <c r="TRW620" s="230"/>
      <c r="TRX620" s="230"/>
      <c r="TRY620" s="230"/>
      <c r="TRZ620" s="230"/>
      <c r="TSA620" s="230"/>
      <c r="TSB620" s="230"/>
      <c r="TSC620" s="230"/>
      <c r="TSD620" s="230"/>
      <c r="TSE620" s="230"/>
      <c r="TSF620" s="230"/>
      <c r="TSG620" s="230"/>
      <c r="TSH620" s="230"/>
      <c r="TSI620" s="230"/>
      <c r="TSJ620" s="230"/>
      <c r="TSK620" s="230"/>
      <c r="TSL620" s="230"/>
      <c r="TSM620" s="230"/>
      <c r="TSN620" s="230"/>
      <c r="TSO620" s="230"/>
      <c r="TSP620" s="230"/>
      <c r="TSQ620" s="230"/>
      <c r="TSR620" s="230"/>
      <c r="TSS620" s="230"/>
      <c r="TST620" s="230"/>
      <c r="TSU620" s="230"/>
      <c r="TSV620" s="230"/>
      <c r="TSW620" s="230"/>
      <c r="TSX620" s="230"/>
      <c r="TSY620" s="230"/>
      <c r="TSZ620" s="230"/>
      <c r="TTA620" s="230"/>
      <c r="TTB620" s="230"/>
      <c r="TTC620" s="230"/>
      <c r="TTD620" s="230"/>
      <c r="TTE620" s="230"/>
      <c r="TTF620" s="230"/>
      <c r="TTG620" s="230"/>
      <c r="TTH620" s="230"/>
      <c r="TTI620" s="230"/>
      <c r="TTJ620" s="230"/>
      <c r="TTK620" s="230"/>
      <c r="TTL620" s="230"/>
      <c r="TTM620" s="230"/>
      <c r="TTN620" s="230"/>
      <c r="TTO620" s="230"/>
      <c r="TTP620" s="230"/>
      <c r="TTQ620" s="230"/>
      <c r="TTR620" s="230"/>
      <c r="TTS620" s="230"/>
      <c r="TTT620" s="230"/>
      <c r="TTU620" s="230"/>
      <c r="TTV620" s="230"/>
      <c r="TTW620" s="230"/>
      <c r="TTX620" s="230"/>
      <c r="TTY620" s="230"/>
      <c r="TTZ620" s="230"/>
      <c r="TUA620" s="230"/>
      <c r="TUB620" s="230"/>
      <c r="TUC620" s="230"/>
      <c r="TUD620" s="230"/>
      <c r="TUE620" s="230"/>
      <c r="TUF620" s="230"/>
      <c r="TUG620" s="230"/>
      <c r="TUH620" s="230"/>
      <c r="TUI620" s="230"/>
      <c r="TUJ620" s="230"/>
      <c r="TUK620" s="230"/>
      <c r="TUL620" s="230"/>
      <c r="TUM620" s="230"/>
      <c r="TUN620" s="230"/>
      <c r="TUO620" s="230"/>
      <c r="TUP620" s="230"/>
      <c r="TUQ620" s="230"/>
      <c r="TUR620" s="230"/>
      <c r="TUS620" s="230"/>
      <c r="TUT620" s="230"/>
      <c r="TUU620" s="230"/>
      <c r="TUV620" s="230"/>
      <c r="TUW620" s="230"/>
      <c r="TUX620" s="230"/>
      <c r="TUY620" s="230"/>
      <c r="TUZ620" s="230"/>
      <c r="TVA620" s="230"/>
      <c r="TVB620" s="230"/>
      <c r="TVC620" s="230"/>
      <c r="TVD620" s="230"/>
      <c r="TVE620" s="230"/>
      <c r="TVF620" s="230"/>
      <c r="TVG620" s="230"/>
      <c r="TVH620" s="230"/>
      <c r="TVI620" s="230"/>
      <c r="TVJ620" s="230"/>
      <c r="TVK620" s="230"/>
      <c r="TVL620" s="230"/>
      <c r="TVM620" s="230"/>
      <c r="TVN620" s="230"/>
      <c r="TVO620" s="230"/>
      <c r="TVP620" s="230"/>
      <c r="TVQ620" s="230"/>
      <c r="TVR620" s="230"/>
      <c r="TVS620" s="230"/>
      <c r="TVT620" s="230"/>
      <c r="TVU620" s="230"/>
      <c r="TVV620" s="230"/>
      <c r="TVW620" s="230"/>
      <c r="TVX620" s="230"/>
      <c r="TVY620" s="230"/>
      <c r="TVZ620" s="230"/>
      <c r="TWA620" s="230"/>
      <c r="TWB620" s="230"/>
      <c r="TWC620" s="230"/>
      <c r="TWD620" s="230"/>
      <c r="TWE620" s="230"/>
      <c r="TWF620" s="230"/>
      <c r="TWG620" s="230"/>
      <c r="TWH620" s="230"/>
      <c r="TWI620" s="230"/>
      <c r="TWJ620" s="230"/>
      <c r="TWK620" s="230"/>
      <c r="TWL620" s="230"/>
      <c r="TWM620" s="230"/>
      <c r="TWN620" s="230"/>
      <c r="TWO620" s="230"/>
      <c r="TWP620" s="230"/>
      <c r="TWQ620" s="230"/>
      <c r="TWR620" s="230"/>
      <c r="TWS620" s="230"/>
      <c r="TWT620" s="230"/>
      <c r="TWU620" s="230"/>
      <c r="TWV620" s="230"/>
      <c r="TWW620" s="230"/>
      <c r="TWX620" s="230"/>
      <c r="TWY620" s="230"/>
      <c r="TWZ620" s="230"/>
      <c r="TXA620" s="230"/>
      <c r="TXB620" s="230"/>
      <c r="TXC620" s="230"/>
      <c r="TXD620" s="230"/>
      <c r="TXE620" s="230"/>
      <c r="TXF620" s="230"/>
      <c r="TXG620" s="230"/>
      <c r="TXH620" s="230"/>
      <c r="TXI620" s="230"/>
      <c r="TXJ620" s="230"/>
      <c r="TXK620" s="230"/>
      <c r="TXL620" s="230"/>
      <c r="TXM620" s="230"/>
      <c r="TXN620" s="230"/>
      <c r="TXO620" s="230"/>
      <c r="TXP620" s="230"/>
      <c r="TXQ620" s="230"/>
      <c r="TXR620" s="230"/>
      <c r="TXS620" s="230"/>
      <c r="TXT620" s="230"/>
      <c r="TXU620" s="230"/>
      <c r="TXV620" s="230"/>
      <c r="TXW620" s="230"/>
      <c r="TXX620" s="230"/>
      <c r="TXY620" s="230"/>
      <c r="TXZ620" s="230"/>
      <c r="TYA620" s="230"/>
      <c r="TYB620" s="230"/>
      <c r="TYC620" s="230"/>
      <c r="TYD620" s="230"/>
      <c r="TYE620" s="230"/>
      <c r="TYF620" s="230"/>
      <c r="TYG620" s="230"/>
      <c r="TYH620" s="230"/>
      <c r="TYI620" s="230"/>
      <c r="TYJ620" s="230"/>
      <c r="TYK620" s="230"/>
      <c r="TYL620" s="230"/>
      <c r="TYM620" s="230"/>
      <c r="TYN620" s="230"/>
      <c r="TYO620" s="230"/>
      <c r="TYP620" s="230"/>
      <c r="TYQ620" s="230"/>
      <c r="TYR620" s="230"/>
      <c r="TYS620" s="230"/>
      <c r="TYT620" s="230"/>
      <c r="TYU620" s="230"/>
      <c r="TYV620" s="230"/>
      <c r="TYW620" s="230"/>
      <c r="TYX620" s="230"/>
      <c r="TYY620" s="230"/>
      <c r="TYZ620" s="230"/>
      <c r="TZA620" s="230"/>
      <c r="TZB620" s="230"/>
      <c r="TZC620" s="230"/>
      <c r="TZD620" s="230"/>
      <c r="TZE620" s="230"/>
      <c r="TZF620" s="230"/>
      <c r="TZG620" s="230"/>
      <c r="TZH620" s="230"/>
      <c r="TZI620" s="230"/>
      <c r="TZJ620" s="230"/>
      <c r="TZK620" s="230"/>
      <c r="TZL620" s="230"/>
      <c r="TZM620" s="230"/>
      <c r="TZN620" s="230"/>
      <c r="TZO620" s="230"/>
      <c r="TZP620" s="230"/>
      <c r="TZQ620" s="230"/>
      <c r="TZR620" s="230"/>
      <c r="TZS620" s="230"/>
      <c r="TZT620" s="230"/>
      <c r="TZU620" s="230"/>
      <c r="TZV620" s="230"/>
      <c r="TZW620" s="230"/>
      <c r="TZX620" s="230"/>
      <c r="TZY620" s="230"/>
      <c r="TZZ620" s="230"/>
      <c r="UAA620" s="230"/>
      <c r="UAB620" s="230"/>
      <c r="UAC620" s="230"/>
      <c r="UAD620" s="230"/>
      <c r="UAE620" s="230"/>
      <c r="UAF620" s="230"/>
      <c r="UAG620" s="230"/>
      <c r="UAH620" s="230"/>
      <c r="UAI620" s="230"/>
      <c r="UAJ620" s="230"/>
      <c r="UAK620" s="230"/>
      <c r="UAL620" s="230"/>
      <c r="UAM620" s="230"/>
      <c r="UAN620" s="230"/>
      <c r="UAO620" s="230"/>
      <c r="UAP620" s="230"/>
      <c r="UAQ620" s="230"/>
      <c r="UAR620" s="230"/>
      <c r="UAS620" s="230"/>
      <c r="UAT620" s="230"/>
      <c r="UAU620" s="230"/>
      <c r="UAV620" s="230"/>
      <c r="UAW620" s="230"/>
      <c r="UAX620" s="230"/>
      <c r="UAY620" s="230"/>
      <c r="UAZ620" s="230"/>
      <c r="UBA620" s="230"/>
      <c r="UBB620" s="230"/>
      <c r="UBC620" s="230"/>
      <c r="UBD620" s="230"/>
      <c r="UBE620" s="230"/>
      <c r="UBF620" s="230"/>
      <c r="UBG620" s="230"/>
      <c r="UBH620" s="230"/>
      <c r="UBI620" s="230"/>
      <c r="UBJ620" s="230"/>
      <c r="UBK620" s="230"/>
      <c r="UBL620" s="230"/>
      <c r="UBM620" s="230"/>
      <c r="UBN620" s="230"/>
      <c r="UBO620" s="230"/>
      <c r="UBP620" s="230"/>
      <c r="UBQ620" s="230"/>
      <c r="UBR620" s="230"/>
      <c r="UBS620" s="230"/>
      <c r="UBT620" s="230"/>
      <c r="UBU620" s="230"/>
      <c r="UBV620" s="230"/>
      <c r="UBW620" s="230"/>
      <c r="UBX620" s="230"/>
      <c r="UBY620" s="230"/>
      <c r="UBZ620" s="230"/>
      <c r="UCA620" s="230"/>
      <c r="UCB620" s="230"/>
      <c r="UCC620" s="230"/>
      <c r="UCD620" s="230"/>
      <c r="UCE620" s="230"/>
      <c r="UCF620" s="230"/>
      <c r="UCG620" s="230"/>
      <c r="UCH620" s="230"/>
      <c r="UCI620" s="230"/>
      <c r="UCJ620" s="230"/>
      <c r="UCK620" s="230"/>
      <c r="UCL620" s="230"/>
      <c r="UCM620" s="230"/>
      <c r="UCN620" s="230"/>
      <c r="UCO620" s="230"/>
      <c r="UCP620" s="230"/>
      <c r="UCQ620" s="230"/>
      <c r="UCR620" s="230"/>
      <c r="UCS620" s="230"/>
      <c r="UCT620" s="230"/>
      <c r="UCU620" s="230"/>
      <c r="UCV620" s="230"/>
      <c r="UCW620" s="230"/>
      <c r="UCX620" s="230"/>
      <c r="UCY620" s="230"/>
      <c r="UCZ620" s="230"/>
      <c r="UDA620" s="230"/>
      <c r="UDB620" s="230"/>
      <c r="UDC620" s="230"/>
      <c r="UDD620" s="230"/>
      <c r="UDE620" s="230"/>
      <c r="UDF620" s="230"/>
      <c r="UDG620" s="230"/>
      <c r="UDH620" s="230"/>
      <c r="UDI620" s="230"/>
      <c r="UDJ620" s="230"/>
      <c r="UDK620" s="230"/>
      <c r="UDL620" s="230"/>
      <c r="UDM620" s="230"/>
      <c r="UDN620" s="230"/>
      <c r="UDO620" s="230"/>
      <c r="UDP620" s="230"/>
      <c r="UDQ620" s="230"/>
      <c r="UDR620" s="230"/>
      <c r="UDS620" s="230"/>
      <c r="UDT620" s="230"/>
      <c r="UDU620" s="230"/>
      <c r="UDV620" s="230"/>
      <c r="UDW620" s="230"/>
      <c r="UDX620" s="230"/>
      <c r="UDY620" s="230"/>
      <c r="UDZ620" s="230"/>
      <c r="UEA620" s="230"/>
      <c r="UEB620" s="230"/>
      <c r="UEC620" s="230"/>
      <c r="UED620" s="230"/>
      <c r="UEE620" s="230"/>
      <c r="UEF620" s="230"/>
      <c r="UEG620" s="230"/>
      <c r="UEH620" s="230"/>
      <c r="UEI620" s="230"/>
      <c r="UEJ620" s="230"/>
      <c r="UEK620" s="230"/>
      <c r="UEL620" s="230"/>
      <c r="UEM620" s="230"/>
      <c r="UEN620" s="230"/>
      <c r="UEO620" s="230"/>
      <c r="UEP620" s="230"/>
      <c r="UEQ620" s="230"/>
      <c r="UER620" s="230"/>
      <c r="UES620" s="230"/>
      <c r="UET620" s="230"/>
      <c r="UEU620" s="230"/>
      <c r="UEV620" s="230"/>
      <c r="UEW620" s="230"/>
      <c r="UEX620" s="230"/>
      <c r="UEY620" s="230"/>
      <c r="UEZ620" s="230"/>
      <c r="UFA620" s="230"/>
      <c r="UFB620" s="230"/>
      <c r="UFC620" s="230"/>
      <c r="UFD620" s="230"/>
      <c r="UFE620" s="230"/>
      <c r="UFF620" s="230"/>
      <c r="UFG620" s="230"/>
      <c r="UFH620" s="230"/>
      <c r="UFI620" s="230"/>
      <c r="UFJ620" s="230"/>
      <c r="UFK620" s="230"/>
      <c r="UFL620" s="230"/>
      <c r="UFM620" s="230"/>
      <c r="UFN620" s="230"/>
      <c r="UFO620" s="230"/>
      <c r="UFP620" s="230"/>
      <c r="UFQ620" s="230"/>
      <c r="UFR620" s="230"/>
      <c r="UFS620" s="230"/>
      <c r="UFT620" s="230"/>
      <c r="UFU620" s="230"/>
      <c r="UFV620" s="230"/>
      <c r="UFW620" s="230"/>
      <c r="UFX620" s="230"/>
      <c r="UFY620" s="230"/>
      <c r="UFZ620" s="230"/>
      <c r="UGA620" s="230"/>
      <c r="UGB620" s="230"/>
      <c r="UGC620" s="230"/>
      <c r="UGD620" s="230"/>
      <c r="UGE620" s="230"/>
      <c r="UGF620" s="230"/>
      <c r="UGG620" s="230"/>
      <c r="UGH620" s="230"/>
      <c r="UGI620" s="230"/>
      <c r="UGJ620" s="230"/>
      <c r="UGK620" s="230"/>
      <c r="UGL620" s="230"/>
      <c r="UGM620" s="230"/>
      <c r="UGN620" s="230"/>
      <c r="UGO620" s="230"/>
      <c r="UGP620" s="230"/>
      <c r="UGQ620" s="230"/>
      <c r="UGR620" s="230"/>
      <c r="UGS620" s="230"/>
      <c r="UGT620" s="230"/>
      <c r="UGU620" s="230"/>
      <c r="UGV620" s="230"/>
      <c r="UGW620" s="230"/>
      <c r="UGX620" s="230"/>
      <c r="UGY620" s="230"/>
      <c r="UGZ620" s="230"/>
      <c r="UHA620" s="230"/>
      <c r="UHB620" s="230"/>
      <c r="UHC620" s="230"/>
      <c r="UHD620" s="230"/>
      <c r="UHE620" s="230"/>
      <c r="UHF620" s="230"/>
      <c r="UHG620" s="230"/>
      <c r="UHH620" s="230"/>
      <c r="UHI620" s="230"/>
      <c r="UHJ620" s="230"/>
      <c r="UHK620" s="230"/>
      <c r="UHL620" s="230"/>
      <c r="UHM620" s="230"/>
      <c r="UHN620" s="230"/>
      <c r="UHO620" s="230"/>
      <c r="UHP620" s="230"/>
      <c r="UHQ620" s="230"/>
      <c r="UHR620" s="230"/>
      <c r="UHS620" s="230"/>
      <c r="UHT620" s="230"/>
      <c r="UHU620" s="230"/>
      <c r="UHV620" s="230"/>
      <c r="UHW620" s="230"/>
      <c r="UHX620" s="230"/>
      <c r="UHY620" s="230"/>
      <c r="UHZ620" s="230"/>
      <c r="UIA620" s="230"/>
      <c r="UIB620" s="230"/>
      <c r="UIC620" s="230"/>
      <c r="UID620" s="230"/>
      <c r="UIE620" s="230"/>
      <c r="UIF620" s="230"/>
      <c r="UIG620" s="230"/>
      <c r="UIH620" s="230"/>
      <c r="UII620" s="230"/>
      <c r="UIJ620" s="230"/>
      <c r="UIK620" s="230"/>
      <c r="UIL620" s="230"/>
      <c r="UIM620" s="230"/>
      <c r="UIN620" s="230"/>
      <c r="UIO620" s="230"/>
      <c r="UIP620" s="230"/>
      <c r="UIQ620" s="230"/>
      <c r="UIR620" s="230"/>
      <c r="UIS620" s="230"/>
      <c r="UIT620" s="230"/>
      <c r="UIU620" s="230"/>
      <c r="UIV620" s="230"/>
      <c r="UIW620" s="230"/>
      <c r="UIX620" s="230"/>
      <c r="UIY620" s="230"/>
      <c r="UIZ620" s="230"/>
      <c r="UJA620" s="230"/>
      <c r="UJB620" s="230"/>
      <c r="UJC620" s="230"/>
      <c r="UJD620" s="230"/>
      <c r="UJE620" s="230"/>
      <c r="UJF620" s="230"/>
      <c r="UJG620" s="230"/>
      <c r="UJH620" s="230"/>
      <c r="UJI620" s="230"/>
      <c r="UJJ620" s="230"/>
      <c r="UJK620" s="230"/>
      <c r="UJL620" s="230"/>
      <c r="UJM620" s="230"/>
      <c r="UJN620" s="230"/>
      <c r="UJO620" s="230"/>
      <c r="UJP620" s="230"/>
      <c r="UJQ620" s="230"/>
      <c r="UJR620" s="230"/>
      <c r="UJS620" s="230"/>
      <c r="UJT620" s="230"/>
      <c r="UJU620" s="230"/>
      <c r="UJV620" s="230"/>
      <c r="UJW620" s="230"/>
      <c r="UJX620" s="230"/>
      <c r="UJY620" s="230"/>
      <c r="UJZ620" s="230"/>
      <c r="UKA620" s="230"/>
      <c r="UKB620" s="230"/>
      <c r="UKC620" s="230"/>
      <c r="UKD620" s="230"/>
      <c r="UKE620" s="230"/>
      <c r="UKF620" s="230"/>
      <c r="UKG620" s="230"/>
      <c r="UKH620" s="230"/>
      <c r="UKI620" s="230"/>
      <c r="UKJ620" s="230"/>
      <c r="UKK620" s="230"/>
      <c r="UKL620" s="230"/>
      <c r="UKM620" s="230"/>
      <c r="UKN620" s="230"/>
      <c r="UKO620" s="230"/>
      <c r="UKP620" s="230"/>
      <c r="UKQ620" s="230"/>
      <c r="UKR620" s="230"/>
      <c r="UKS620" s="230"/>
      <c r="UKT620" s="230"/>
      <c r="UKU620" s="230"/>
      <c r="UKV620" s="230"/>
      <c r="UKW620" s="230"/>
      <c r="UKX620" s="230"/>
      <c r="UKY620" s="230"/>
      <c r="UKZ620" s="230"/>
      <c r="ULA620" s="230"/>
      <c r="ULB620" s="230"/>
      <c r="ULC620" s="230"/>
      <c r="ULD620" s="230"/>
      <c r="ULE620" s="230"/>
      <c r="ULF620" s="230"/>
      <c r="ULG620" s="230"/>
      <c r="ULH620" s="230"/>
      <c r="ULI620" s="230"/>
      <c r="ULJ620" s="230"/>
      <c r="ULK620" s="230"/>
      <c r="ULL620" s="230"/>
      <c r="ULM620" s="230"/>
      <c r="ULN620" s="230"/>
      <c r="ULO620" s="230"/>
      <c r="ULP620" s="230"/>
      <c r="ULQ620" s="230"/>
      <c r="ULR620" s="230"/>
      <c r="ULS620" s="230"/>
      <c r="ULT620" s="230"/>
      <c r="ULU620" s="230"/>
      <c r="ULV620" s="230"/>
      <c r="ULW620" s="230"/>
      <c r="ULX620" s="230"/>
      <c r="ULY620" s="230"/>
      <c r="ULZ620" s="230"/>
      <c r="UMA620" s="230"/>
      <c r="UMB620" s="230"/>
      <c r="UMC620" s="230"/>
      <c r="UMD620" s="230"/>
      <c r="UME620" s="230"/>
      <c r="UMF620" s="230"/>
      <c r="UMG620" s="230"/>
      <c r="UMH620" s="230"/>
      <c r="UMI620" s="230"/>
      <c r="UMJ620" s="230"/>
      <c r="UMK620" s="230"/>
      <c r="UML620" s="230"/>
      <c r="UMM620" s="230"/>
      <c r="UMN620" s="230"/>
      <c r="UMO620" s="230"/>
      <c r="UMP620" s="230"/>
      <c r="UMQ620" s="230"/>
      <c r="UMR620" s="230"/>
      <c r="UMS620" s="230"/>
      <c r="UMT620" s="230"/>
      <c r="UMU620" s="230"/>
      <c r="UMV620" s="230"/>
      <c r="UMW620" s="230"/>
      <c r="UMX620" s="230"/>
      <c r="UMY620" s="230"/>
      <c r="UMZ620" s="230"/>
      <c r="UNA620" s="230"/>
      <c r="UNB620" s="230"/>
      <c r="UNC620" s="230"/>
      <c r="UND620" s="230"/>
      <c r="UNE620" s="230"/>
      <c r="UNF620" s="230"/>
      <c r="UNG620" s="230"/>
      <c r="UNH620" s="230"/>
      <c r="UNI620" s="230"/>
      <c r="UNJ620" s="230"/>
      <c r="UNK620" s="230"/>
      <c r="UNL620" s="230"/>
      <c r="UNM620" s="230"/>
      <c r="UNN620" s="230"/>
      <c r="UNO620" s="230"/>
      <c r="UNP620" s="230"/>
      <c r="UNQ620" s="230"/>
      <c r="UNR620" s="230"/>
      <c r="UNS620" s="230"/>
      <c r="UNT620" s="230"/>
      <c r="UNU620" s="230"/>
      <c r="UNV620" s="230"/>
      <c r="UNW620" s="230"/>
      <c r="UNX620" s="230"/>
      <c r="UNY620" s="230"/>
      <c r="UNZ620" s="230"/>
      <c r="UOA620" s="230"/>
      <c r="UOB620" s="230"/>
      <c r="UOC620" s="230"/>
      <c r="UOD620" s="230"/>
      <c r="UOE620" s="230"/>
      <c r="UOF620" s="230"/>
      <c r="UOG620" s="230"/>
      <c r="UOH620" s="230"/>
      <c r="UOI620" s="230"/>
      <c r="UOJ620" s="230"/>
      <c r="UOK620" s="230"/>
      <c r="UOL620" s="230"/>
      <c r="UOM620" s="230"/>
      <c r="UON620" s="230"/>
      <c r="UOO620" s="230"/>
      <c r="UOP620" s="230"/>
      <c r="UOQ620" s="230"/>
      <c r="UOR620" s="230"/>
      <c r="UOS620" s="230"/>
      <c r="UOT620" s="230"/>
      <c r="UOU620" s="230"/>
      <c r="UOV620" s="230"/>
      <c r="UOW620" s="230"/>
      <c r="UOX620" s="230"/>
      <c r="UOY620" s="230"/>
      <c r="UOZ620" s="230"/>
      <c r="UPA620" s="230"/>
      <c r="UPB620" s="230"/>
      <c r="UPC620" s="230"/>
      <c r="UPD620" s="230"/>
      <c r="UPE620" s="230"/>
      <c r="UPF620" s="230"/>
      <c r="UPG620" s="230"/>
      <c r="UPH620" s="230"/>
      <c r="UPI620" s="230"/>
      <c r="UPJ620" s="230"/>
      <c r="UPK620" s="230"/>
      <c r="UPL620" s="230"/>
      <c r="UPM620" s="230"/>
      <c r="UPN620" s="230"/>
      <c r="UPO620" s="230"/>
      <c r="UPP620" s="230"/>
      <c r="UPQ620" s="230"/>
      <c r="UPR620" s="230"/>
      <c r="UPS620" s="230"/>
      <c r="UPT620" s="230"/>
      <c r="UPU620" s="230"/>
      <c r="UPV620" s="230"/>
      <c r="UPW620" s="230"/>
      <c r="UPX620" s="230"/>
      <c r="UPY620" s="230"/>
      <c r="UPZ620" s="230"/>
      <c r="UQA620" s="230"/>
      <c r="UQB620" s="230"/>
      <c r="UQC620" s="230"/>
      <c r="UQD620" s="230"/>
      <c r="UQE620" s="230"/>
      <c r="UQF620" s="230"/>
      <c r="UQG620" s="230"/>
      <c r="UQH620" s="230"/>
      <c r="UQI620" s="230"/>
      <c r="UQJ620" s="230"/>
      <c r="UQK620" s="230"/>
      <c r="UQL620" s="230"/>
      <c r="UQM620" s="230"/>
      <c r="UQN620" s="230"/>
      <c r="UQO620" s="230"/>
      <c r="UQP620" s="230"/>
      <c r="UQQ620" s="230"/>
      <c r="UQR620" s="230"/>
      <c r="UQS620" s="230"/>
      <c r="UQT620" s="230"/>
      <c r="UQU620" s="230"/>
      <c r="UQV620" s="230"/>
      <c r="UQW620" s="230"/>
      <c r="UQX620" s="230"/>
      <c r="UQY620" s="230"/>
      <c r="UQZ620" s="230"/>
      <c r="URA620" s="230"/>
      <c r="URB620" s="230"/>
      <c r="URC620" s="230"/>
      <c r="URD620" s="230"/>
      <c r="URE620" s="230"/>
      <c r="URF620" s="230"/>
      <c r="URG620" s="230"/>
      <c r="URH620" s="230"/>
      <c r="URI620" s="230"/>
      <c r="URJ620" s="230"/>
      <c r="URK620" s="230"/>
      <c r="URL620" s="230"/>
      <c r="URM620" s="230"/>
      <c r="URN620" s="230"/>
      <c r="URO620" s="230"/>
      <c r="URP620" s="230"/>
      <c r="URQ620" s="230"/>
      <c r="URR620" s="230"/>
      <c r="URS620" s="230"/>
      <c r="URT620" s="230"/>
      <c r="URU620" s="230"/>
      <c r="URV620" s="230"/>
      <c r="URW620" s="230"/>
      <c r="URX620" s="230"/>
      <c r="URY620" s="230"/>
      <c r="URZ620" s="230"/>
      <c r="USA620" s="230"/>
      <c r="USB620" s="230"/>
      <c r="USC620" s="230"/>
      <c r="USD620" s="230"/>
      <c r="USE620" s="230"/>
      <c r="USF620" s="230"/>
      <c r="USG620" s="230"/>
      <c r="USH620" s="230"/>
      <c r="USI620" s="230"/>
      <c r="USJ620" s="230"/>
      <c r="USK620" s="230"/>
      <c r="USL620" s="230"/>
      <c r="USM620" s="230"/>
      <c r="USN620" s="230"/>
      <c r="USO620" s="230"/>
      <c r="USP620" s="230"/>
      <c r="USQ620" s="230"/>
      <c r="USR620" s="230"/>
      <c r="USS620" s="230"/>
      <c r="UST620" s="230"/>
      <c r="USU620" s="230"/>
      <c r="USV620" s="230"/>
      <c r="USW620" s="230"/>
      <c r="USX620" s="230"/>
      <c r="USY620" s="230"/>
      <c r="USZ620" s="230"/>
      <c r="UTA620" s="230"/>
      <c r="UTB620" s="230"/>
      <c r="UTC620" s="230"/>
      <c r="UTD620" s="230"/>
      <c r="UTE620" s="230"/>
      <c r="UTF620" s="230"/>
      <c r="UTG620" s="230"/>
      <c r="UTH620" s="230"/>
      <c r="UTI620" s="230"/>
      <c r="UTJ620" s="230"/>
      <c r="UTK620" s="230"/>
      <c r="UTL620" s="230"/>
      <c r="UTM620" s="230"/>
      <c r="UTN620" s="230"/>
      <c r="UTO620" s="230"/>
      <c r="UTP620" s="230"/>
      <c r="UTQ620" s="230"/>
      <c r="UTR620" s="230"/>
      <c r="UTS620" s="230"/>
      <c r="UTT620" s="230"/>
      <c r="UTU620" s="230"/>
      <c r="UTV620" s="230"/>
      <c r="UTW620" s="230"/>
      <c r="UTX620" s="230"/>
      <c r="UTY620" s="230"/>
      <c r="UTZ620" s="230"/>
      <c r="UUA620" s="230"/>
      <c r="UUB620" s="230"/>
      <c r="UUC620" s="230"/>
      <c r="UUD620" s="230"/>
      <c r="UUE620" s="230"/>
      <c r="UUF620" s="230"/>
      <c r="UUG620" s="230"/>
      <c r="UUH620" s="230"/>
      <c r="UUI620" s="230"/>
      <c r="UUJ620" s="230"/>
      <c r="UUK620" s="230"/>
      <c r="UUL620" s="230"/>
      <c r="UUM620" s="230"/>
      <c r="UUN620" s="230"/>
      <c r="UUO620" s="230"/>
      <c r="UUP620" s="230"/>
      <c r="UUQ620" s="230"/>
      <c r="UUR620" s="230"/>
      <c r="UUS620" s="230"/>
      <c r="UUT620" s="230"/>
      <c r="UUU620" s="230"/>
      <c r="UUV620" s="230"/>
      <c r="UUW620" s="230"/>
      <c r="UUX620" s="230"/>
      <c r="UUY620" s="230"/>
      <c r="UUZ620" s="230"/>
      <c r="UVA620" s="230"/>
      <c r="UVB620" s="230"/>
      <c r="UVC620" s="230"/>
      <c r="UVD620" s="230"/>
      <c r="UVE620" s="230"/>
      <c r="UVF620" s="230"/>
      <c r="UVG620" s="230"/>
      <c r="UVH620" s="230"/>
      <c r="UVI620" s="230"/>
      <c r="UVJ620" s="230"/>
      <c r="UVK620" s="230"/>
      <c r="UVL620" s="230"/>
      <c r="UVM620" s="230"/>
      <c r="UVN620" s="230"/>
      <c r="UVO620" s="230"/>
      <c r="UVP620" s="230"/>
      <c r="UVQ620" s="230"/>
      <c r="UVR620" s="230"/>
      <c r="UVS620" s="230"/>
      <c r="UVT620" s="230"/>
      <c r="UVU620" s="230"/>
      <c r="UVV620" s="230"/>
      <c r="UVW620" s="230"/>
      <c r="UVX620" s="230"/>
      <c r="UVY620" s="230"/>
      <c r="UVZ620" s="230"/>
      <c r="UWA620" s="230"/>
      <c r="UWB620" s="230"/>
      <c r="UWC620" s="230"/>
      <c r="UWD620" s="230"/>
      <c r="UWE620" s="230"/>
      <c r="UWF620" s="230"/>
      <c r="UWG620" s="230"/>
      <c r="UWH620" s="230"/>
      <c r="UWI620" s="230"/>
      <c r="UWJ620" s="230"/>
      <c r="UWK620" s="230"/>
      <c r="UWL620" s="230"/>
      <c r="UWM620" s="230"/>
      <c r="UWN620" s="230"/>
      <c r="UWO620" s="230"/>
      <c r="UWP620" s="230"/>
      <c r="UWQ620" s="230"/>
      <c r="UWR620" s="230"/>
      <c r="UWS620" s="230"/>
      <c r="UWT620" s="230"/>
      <c r="UWU620" s="230"/>
      <c r="UWV620" s="230"/>
      <c r="UWW620" s="230"/>
      <c r="UWX620" s="230"/>
      <c r="UWY620" s="230"/>
      <c r="UWZ620" s="230"/>
      <c r="UXA620" s="230"/>
      <c r="UXB620" s="230"/>
      <c r="UXC620" s="230"/>
      <c r="UXD620" s="230"/>
      <c r="UXE620" s="230"/>
      <c r="UXF620" s="230"/>
      <c r="UXG620" s="230"/>
      <c r="UXH620" s="230"/>
      <c r="UXI620" s="230"/>
      <c r="UXJ620" s="230"/>
      <c r="UXK620" s="230"/>
      <c r="UXL620" s="230"/>
      <c r="UXM620" s="230"/>
      <c r="UXN620" s="230"/>
      <c r="UXO620" s="230"/>
      <c r="UXP620" s="230"/>
      <c r="UXQ620" s="230"/>
      <c r="UXR620" s="230"/>
      <c r="UXS620" s="230"/>
      <c r="UXT620" s="230"/>
      <c r="UXU620" s="230"/>
      <c r="UXV620" s="230"/>
      <c r="UXW620" s="230"/>
      <c r="UXX620" s="230"/>
      <c r="UXY620" s="230"/>
      <c r="UXZ620" s="230"/>
      <c r="UYA620" s="230"/>
      <c r="UYB620" s="230"/>
      <c r="UYC620" s="230"/>
      <c r="UYD620" s="230"/>
      <c r="UYE620" s="230"/>
      <c r="UYF620" s="230"/>
      <c r="UYG620" s="230"/>
      <c r="UYH620" s="230"/>
      <c r="UYI620" s="230"/>
      <c r="UYJ620" s="230"/>
      <c r="UYK620" s="230"/>
      <c r="UYL620" s="230"/>
      <c r="UYM620" s="230"/>
      <c r="UYN620" s="230"/>
      <c r="UYO620" s="230"/>
      <c r="UYP620" s="230"/>
      <c r="UYQ620" s="230"/>
      <c r="UYR620" s="230"/>
      <c r="UYS620" s="230"/>
      <c r="UYT620" s="230"/>
      <c r="UYU620" s="230"/>
      <c r="UYV620" s="230"/>
      <c r="UYW620" s="230"/>
      <c r="UYX620" s="230"/>
      <c r="UYY620" s="230"/>
      <c r="UYZ620" s="230"/>
      <c r="UZA620" s="230"/>
      <c r="UZB620" s="230"/>
      <c r="UZC620" s="230"/>
      <c r="UZD620" s="230"/>
      <c r="UZE620" s="230"/>
      <c r="UZF620" s="230"/>
      <c r="UZG620" s="230"/>
      <c r="UZH620" s="230"/>
      <c r="UZI620" s="230"/>
      <c r="UZJ620" s="230"/>
      <c r="UZK620" s="230"/>
      <c r="UZL620" s="230"/>
      <c r="UZM620" s="230"/>
      <c r="UZN620" s="230"/>
      <c r="UZO620" s="230"/>
      <c r="UZP620" s="230"/>
      <c r="UZQ620" s="230"/>
      <c r="UZR620" s="230"/>
      <c r="UZS620" s="230"/>
      <c r="UZT620" s="230"/>
      <c r="UZU620" s="230"/>
      <c r="UZV620" s="230"/>
      <c r="UZW620" s="230"/>
      <c r="UZX620" s="230"/>
      <c r="UZY620" s="230"/>
      <c r="UZZ620" s="230"/>
      <c r="VAA620" s="230"/>
      <c r="VAB620" s="230"/>
      <c r="VAC620" s="230"/>
      <c r="VAD620" s="230"/>
      <c r="VAE620" s="230"/>
      <c r="VAF620" s="230"/>
      <c r="VAG620" s="230"/>
      <c r="VAH620" s="230"/>
      <c r="VAI620" s="230"/>
      <c r="VAJ620" s="230"/>
      <c r="VAK620" s="230"/>
      <c r="VAL620" s="230"/>
      <c r="VAM620" s="230"/>
      <c r="VAN620" s="230"/>
      <c r="VAO620" s="230"/>
      <c r="VAP620" s="230"/>
      <c r="VAQ620" s="230"/>
      <c r="VAR620" s="230"/>
      <c r="VAS620" s="230"/>
      <c r="VAT620" s="230"/>
      <c r="VAU620" s="230"/>
      <c r="VAV620" s="230"/>
      <c r="VAW620" s="230"/>
      <c r="VAX620" s="230"/>
      <c r="VAY620" s="230"/>
      <c r="VAZ620" s="230"/>
      <c r="VBA620" s="230"/>
      <c r="VBB620" s="230"/>
      <c r="VBC620" s="230"/>
      <c r="VBD620" s="230"/>
      <c r="VBE620" s="230"/>
      <c r="VBF620" s="230"/>
      <c r="VBG620" s="230"/>
      <c r="VBH620" s="230"/>
      <c r="VBI620" s="230"/>
      <c r="VBJ620" s="230"/>
      <c r="VBK620" s="230"/>
      <c r="VBL620" s="230"/>
      <c r="VBM620" s="230"/>
      <c r="VBN620" s="230"/>
      <c r="VBO620" s="230"/>
      <c r="VBP620" s="230"/>
      <c r="VBQ620" s="230"/>
      <c r="VBR620" s="230"/>
      <c r="VBS620" s="230"/>
      <c r="VBT620" s="230"/>
      <c r="VBU620" s="230"/>
      <c r="VBV620" s="230"/>
      <c r="VBW620" s="230"/>
      <c r="VBX620" s="230"/>
      <c r="VBY620" s="230"/>
      <c r="VBZ620" s="230"/>
      <c r="VCA620" s="230"/>
      <c r="VCB620" s="230"/>
      <c r="VCC620" s="230"/>
      <c r="VCD620" s="230"/>
      <c r="VCE620" s="230"/>
      <c r="VCF620" s="230"/>
      <c r="VCG620" s="230"/>
      <c r="VCH620" s="230"/>
      <c r="VCI620" s="230"/>
      <c r="VCJ620" s="230"/>
      <c r="VCK620" s="230"/>
      <c r="VCL620" s="230"/>
      <c r="VCM620" s="230"/>
      <c r="VCN620" s="230"/>
      <c r="VCO620" s="230"/>
      <c r="VCP620" s="230"/>
      <c r="VCQ620" s="230"/>
      <c r="VCR620" s="230"/>
      <c r="VCS620" s="230"/>
      <c r="VCT620" s="230"/>
      <c r="VCU620" s="230"/>
      <c r="VCV620" s="230"/>
      <c r="VCW620" s="230"/>
      <c r="VCX620" s="230"/>
      <c r="VCY620" s="230"/>
      <c r="VCZ620" s="230"/>
      <c r="VDA620" s="230"/>
      <c r="VDB620" s="230"/>
      <c r="VDC620" s="230"/>
      <c r="VDD620" s="230"/>
      <c r="VDE620" s="230"/>
      <c r="VDF620" s="230"/>
      <c r="VDG620" s="230"/>
      <c r="VDH620" s="230"/>
      <c r="VDI620" s="230"/>
      <c r="VDJ620" s="230"/>
      <c r="VDK620" s="230"/>
      <c r="VDL620" s="230"/>
      <c r="VDM620" s="230"/>
      <c r="VDN620" s="230"/>
      <c r="VDO620" s="230"/>
      <c r="VDP620" s="230"/>
      <c r="VDQ620" s="230"/>
      <c r="VDR620" s="230"/>
      <c r="VDS620" s="230"/>
      <c r="VDT620" s="230"/>
      <c r="VDU620" s="230"/>
      <c r="VDV620" s="230"/>
      <c r="VDW620" s="230"/>
      <c r="VDX620" s="230"/>
      <c r="VDY620" s="230"/>
      <c r="VDZ620" s="230"/>
      <c r="VEA620" s="230"/>
      <c r="VEB620" s="230"/>
      <c r="VEC620" s="230"/>
      <c r="VED620" s="230"/>
      <c r="VEE620" s="230"/>
      <c r="VEF620" s="230"/>
      <c r="VEG620" s="230"/>
      <c r="VEH620" s="230"/>
      <c r="VEI620" s="230"/>
      <c r="VEJ620" s="230"/>
      <c r="VEK620" s="230"/>
      <c r="VEL620" s="230"/>
      <c r="VEM620" s="230"/>
      <c r="VEN620" s="230"/>
      <c r="VEO620" s="230"/>
      <c r="VEP620" s="230"/>
      <c r="VEQ620" s="230"/>
      <c r="VER620" s="230"/>
      <c r="VES620" s="230"/>
      <c r="VET620" s="230"/>
      <c r="VEU620" s="230"/>
      <c r="VEV620" s="230"/>
      <c r="VEW620" s="230"/>
      <c r="VEX620" s="230"/>
      <c r="VEY620" s="230"/>
      <c r="VEZ620" s="230"/>
      <c r="VFA620" s="230"/>
      <c r="VFB620" s="230"/>
      <c r="VFC620" s="230"/>
      <c r="VFD620" s="230"/>
      <c r="VFE620" s="230"/>
      <c r="VFF620" s="230"/>
      <c r="VFG620" s="230"/>
      <c r="VFH620" s="230"/>
      <c r="VFI620" s="230"/>
      <c r="VFJ620" s="230"/>
      <c r="VFK620" s="230"/>
      <c r="VFL620" s="230"/>
      <c r="VFM620" s="230"/>
      <c r="VFN620" s="230"/>
      <c r="VFO620" s="230"/>
      <c r="VFP620" s="230"/>
      <c r="VFQ620" s="230"/>
      <c r="VFR620" s="230"/>
      <c r="VFS620" s="230"/>
      <c r="VFT620" s="230"/>
      <c r="VFU620" s="230"/>
      <c r="VFV620" s="230"/>
      <c r="VFW620" s="230"/>
      <c r="VFX620" s="230"/>
      <c r="VFY620" s="230"/>
      <c r="VFZ620" s="230"/>
      <c r="VGA620" s="230"/>
      <c r="VGB620" s="230"/>
      <c r="VGC620" s="230"/>
      <c r="VGD620" s="230"/>
      <c r="VGE620" s="230"/>
      <c r="VGF620" s="230"/>
      <c r="VGG620" s="230"/>
      <c r="VGH620" s="230"/>
      <c r="VGI620" s="230"/>
      <c r="VGJ620" s="230"/>
      <c r="VGK620" s="230"/>
      <c r="VGL620" s="230"/>
      <c r="VGM620" s="230"/>
      <c r="VGN620" s="230"/>
      <c r="VGO620" s="230"/>
      <c r="VGP620" s="230"/>
      <c r="VGQ620" s="230"/>
      <c r="VGR620" s="230"/>
      <c r="VGS620" s="230"/>
      <c r="VGT620" s="230"/>
      <c r="VGU620" s="230"/>
      <c r="VGV620" s="230"/>
      <c r="VGW620" s="230"/>
      <c r="VGX620" s="230"/>
      <c r="VGY620" s="230"/>
      <c r="VGZ620" s="230"/>
      <c r="VHA620" s="230"/>
      <c r="VHB620" s="230"/>
      <c r="VHC620" s="230"/>
      <c r="VHD620" s="230"/>
      <c r="VHE620" s="230"/>
      <c r="VHF620" s="230"/>
      <c r="VHG620" s="230"/>
      <c r="VHH620" s="230"/>
      <c r="VHI620" s="230"/>
      <c r="VHJ620" s="230"/>
      <c r="VHK620" s="230"/>
      <c r="VHL620" s="230"/>
      <c r="VHM620" s="230"/>
      <c r="VHN620" s="230"/>
      <c r="VHO620" s="230"/>
      <c r="VHP620" s="230"/>
      <c r="VHQ620" s="230"/>
      <c r="VHR620" s="230"/>
      <c r="VHS620" s="230"/>
      <c r="VHT620" s="230"/>
      <c r="VHU620" s="230"/>
      <c r="VHV620" s="230"/>
      <c r="VHW620" s="230"/>
      <c r="VHX620" s="230"/>
      <c r="VHY620" s="230"/>
      <c r="VHZ620" s="230"/>
      <c r="VIA620" s="230"/>
      <c r="VIB620" s="230"/>
      <c r="VIC620" s="230"/>
      <c r="VID620" s="230"/>
      <c r="VIE620" s="230"/>
      <c r="VIF620" s="230"/>
      <c r="VIG620" s="230"/>
      <c r="VIH620" s="230"/>
      <c r="VII620" s="230"/>
      <c r="VIJ620" s="230"/>
      <c r="VIK620" s="230"/>
      <c r="VIL620" s="230"/>
      <c r="VIM620" s="230"/>
      <c r="VIN620" s="230"/>
      <c r="VIO620" s="230"/>
      <c r="VIP620" s="230"/>
      <c r="VIQ620" s="230"/>
      <c r="VIR620" s="230"/>
      <c r="VIS620" s="230"/>
      <c r="VIT620" s="230"/>
      <c r="VIU620" s="230"/>
      <c r="VIV620" s="230"/>
      <c r="VIW620" s="230"/>
      <c r="VIX620" s="230"/>
      <c r="VIY620" s="230"/>
      <c r="VIZ620" s="230"/>
      <c r="VJA620" s="230"/>
      <c r="VJB620" s="230"/>
      <c r="VJC620" s="230"/>
      <c r="VJD620" s="230"/>
      <c r="VJE620" s="230"/>
      <c r="VJF620" s="230"/>
      <c r="VJG620" s="230"/>
      <c r="VJH620" s="230"/>
      <c r="VJI620" s="230"/>
      <c r="VJJ620" s="230"/>
      <c r="VJK620" s="230"/>
      <c r="VJL620" s="230"/>
      <c r="VJM620" s="230"/>
      <c r="VJN620" s="230"/>
      <c r="VJO620" s="230"/>
      <c r="VJP620" s="230"/>
      <c r="VJQ620" s="230"/>
      <c r="VJR620" s="230"/>
      <c r="VJS620" s="230"/>
      <c r="VJT620" s="230"/>
      <c r="VJU620" s="230"/>
      <c r="VJV620" s="230"/>
      <c r="VJW620" s="230"/>
      <c r="VJX620" s="230"/>
      <c r="VJY620" s="230"/>
      <c r="VJZ620" s="230"/>
      <c r="VKA620" s="230"/>
      <c r="VKB620" s="230"/>
      <c r="VKC620" s="230"/>
      <c r="VKD620" s="230"/>
      <c r="VKE620" s="230"/>
      <c r="VKF620" s="230"/>
      <c r="VKG620" s="230"/>
      <c r="VKH620" s="230"/>
      <c r="VKI620" s="230"/>
      <c r="VKJ620" s="230"/>
      <c r="VKK620" s="230"/>
      <c r="VKL620" s="230"/>
      <c r="VKM620" s="230"/>
      <c r="VKN620" s="230"/>
      <c r="VKO620" s="230"/>
      <c r="VKP620" s="230"/>
      <c r="VKQ620" s="230"/>
      <c r="VKR620" s="230"/>
      <c r="VKS620" s="230"/>
      <c r="VKT620" s="230"/>
      <c r="VKU620" s="230"/>
      <c r="VKV620" s="230"/>
      <c r="VKW620" s="230"/>
      <c r="VKX620" s="230"/>
      <c r="VKY620" s="230"/>
      <c r="VKZ620" s="230"/>
      <c r="VLA620" s="230"/>
      <c r="VLB620" s="230"/>
      <c r="VLC620" s="230"/>
      <c r="VLD620" s="230"/>
      <c r="VLE620" s="230"/>
      <c r="VLF620" s="230"/>
      <c r="VLG620" s="230"/>
      <c r="VLH620" s="230"/>
      <c r="VLI620" s="230"/>
      <c r="VLJ620" s="230"/>
      <c r="VLK620" s="230"/>
      <c r="VLL620" s="230"/>
      <c r="VLM620" s="230"/>
      <c r="VLN620" s="230"/>
      <c r="VLO620" s="230"/>
      <c r="VLP620" s="230"/>
      <c r="VLQ620" s="230"/>
      <c r="VLR620" s="230"/>
      <c r="VLS620" s="230"/>
      <c r="VLT620" s="230"/>
      <c r="VLU620" s="230"/>
      <c r="VLV620" s="230"/>
      <c r="VLW620" s="230"/>
      <c r="VLX620" s="230"/>
      <c r="VLY620" s="230"/>
      <c r="VLZ620" s="230"/>
      <c r="VMA620" s="230"/>
      <c r="VMB620" s="230"/>
      <c r="VMC620" s="230"/>
      <c r="VMD620" s="230"/>
      <c r="VME620" s="230"/>
      <c r="VMF620" s="230"/>
      <c r="VMG620" s="230"/>
      <c r="VMH620" s="230"/>
      <c r="VMI620" s="230"/>
      <c r="VMJ620" s="230"/>
      <c r="VMK620" s="230"/>
      <c r="VML620" s="230"/>
      <c r="VMM620" s="230"/>
      <c r="VMN620" s="230"/>
      <c r="VMO620" s="230"/>
      <c r="VMP620" s="230"/>
      <c r="VMQ620" s="230"/>
      <c r="VMR620" s="230"/>
      <c r="VMS620" s="230"/>
      <c r="VMT620" s="230"/>
      <c r="VMU620" s="230"/>
      <c r="VMV620" s="230"/>
      <c r="VMW620" s="230"/>
      <c r="VMX620" s="230"/>
      <c r="VMY620" s="230"/>
      <c r="VMZ620" s="230"/>
      <c r="VNA620" s="230"/>
      <c r="VNB620" s="230"/>
      <c r="VNC620" s="230"/>
      <c r="VND620" s="230"/>
      <c r="VNE620" s="230"/>
      <c r="VNF620" s="230"/>
      <c r="VNG620" s="230"/>
      <c r="VNH620" s="230"/>
      <c r="VNI620" s="230"/>
      <c r="VNJ620" s="230"/>
      <c r="VNK620" s="230"/>
      <c r="VNL620" s="230"/>
      <c r="VNM620" s="230"/>
      <c r="VNN620" s="230"/>
      <c r="VNO620" s="230"/>
      <c r="VNP620" s="230"/>
      <c r="VNQ620" s="230"/>
      <c r="VNR620" s="230"/>
      <c r="VNS620" s="230"/>
      <c r="VNT620" s="230"/>
      <c r="VNU620" s="230"/>
      <c r="VNV620" s="230"/>
      <c r="VNW620" s="230"/>
      <c r="VNX620" s="230"/>
      <c r="VNY620" s="230"/>
      <c r="VNZ620" s="230"/>
      <c r="VOA620" s="230"/>
      <c r="VOB620" s="230"/>
      <c r="VOC620" s="230"/>
      <c r="VOD620" s="230"/>
      <c r="VOE620" s="230"/>
      <c r="VOF620" s="230"/>
      <c r="VOG620" s="230"/>
      <c r="VOH620" s="230"/>
      <c r="VOI620" s="230"/>
      <c r="VOJ620" s="230"/>
      <c r="VOK620" s="230"/>
      <c r="VOL620" s="230"/>
      <c r="VOM620" s="230"/>
      <c r="VON620" s="230"/>
      <c r="VOO620" s="230"/>
      <c r="VOP620" s="230"/>
      <c r="VOQ620" s="230"/>
      <c r="VOR620" s="230"/>
      <c r="VOS620" s="230"/>
      <c r="VOT620" s="230"/>
      <c r="VOU620" s="230"/>
      <c r="VOV620" s="230"/>
      <c r="VOW620" s="230"/>
      <c r="VOX620" s="230"/>
      <c r="VOY620" s="230"/>
      <c r="VOZ620" s="230"/>
      <c r="VPA620" s="230"/>
      <c r="VPB620" s="230"/>
      <c r="VPC620" s="230"/>
      <c r="VPD620" s="230"/>
      <c r="VPE620" s="230"/>
      <c r="VPF620" s="230"/>
      <c r="VPG620" s="230"/>
      <c r="VPH620" s="230"/>
      <c r="VPI620" s="230"/>
      <c r="VPJ620" s="230"/>
      <c r="VPK620" s="230"/>
      <c r="VPL620" s="230"/>
      <c r="VPM620" s="230"/>
      <c r="VPN620" s="230"/>
      <c r="VPO620" s="230"/>
      <c r="VPP620" s="230"/>
      <c r="VPQ620" s="230"/>
      <c r="VPR620" s="230"/>
      <c r="VPS620" s="230"/>
      <c r="VPT620" s="230"/>
      <c r="VPU620" s="230"/>
      <c r="VPV620" s="230"/>
      <c r="VPW620" s="230"/>
      <c r="VPX620" s="230"/>
      <c r="VPY620" s="230"/>
      <c r="VPZ620" s="230"/>
      <c r="VQA620" s="230"/>
      <c r="VQB620" s="230"/>
      <c r="VQC620" s="230"/>
      <c r="VQD620" s="230"/>
      <c r="VQE620" s="230"/>
      <c r="VQF620" s="230"/>
      <c r="VQG620" s="230"/>
      <c r="VQH620" s="230"/>
      <c r="VQI620" s="230"/>
      <c r="VQJ620" s="230"/>
      <c r="VQK620" s="230"/>
      <c r="VQL620" s="230"/>
      <c r="VQM620" s="230"/>
      <c r="VQN620" s="230"/>
      <c r="VQO620" s="230"/>
      <c r="VQP620" s="230"/>
      <c r="VQQ620" s="230"/>
      <c r="VQR620" s="230"/>
      <c r="VQS620" s="230"/>
      <c r="VQT620" s="230"/>
      <c r="VQU620" s="230"/>
      <c r="VQV620" s="230"/>
      <c r="VQW620" s="230"/>
      <c r="VQX620" s="230"/>
      <c r="VQY620" s="230"/>
      <c r="VQZ620" s="230"/>
      <c r="VRA620" s="230"/>
      <c r="VRB620" s="230"/>
      <c r="VRC620" s="230"/>
      <c r="VRD620" s="230"/>
      <c r="VRE620" s="230"/>
      <c r="VRF620" s="230"/>
      <c r="VRG620" s="230"/>
      <c r="VRH620" s="230"/>
      <c r="VRI620" s="230"/>
      <c r="VRJ620" s="230"/>
      <c r="VRK620" s="230"/>
      <c r="VRL620" s="230"/>
      <c r="VRM620" s="230"/>
      <c r="VRN620" s="230"/>
      <c r="VRO620" s="230"/>
      <c r="VRP620" s="230"/>
      <c r="VRQ620" s="230"/>
      <c r="VRR620" s="230"/>
      <c r="VRS620" s="230"/>
      <c r="VRT620" s="230"/>
      <c r="VRU620" s="230"/>
      <c r="VRV620" s="230"/>
      <c r="VRW620" s="230"/>
      <c r="VRX620" s="230"/>
      <c r="VRY620" s="230"/>
      <c r="VRZ620" s="230"/>
      <c r="VSA620" s="230"/>
      <c r="VSB620" s="230"/>
      <c r="VSC620" s="230"/>
      <c r="VSD620" s="230"/>
      <c r="VSE620" s="230"/>
      <c r="VSF620" s="230"/>
      <c r="VSG620" s="230"/>
      <c r="VSH620" s="230"/>
      <c r="VSI620" s="230"/>
      <c r="VSJ620" s="230"/>
      <c r="VSK620" s="230"/>
      <c r="VSL620" s="230"/>
      <c r="VSM620" s="230"/>
      <c r="VSN620" s="230"/>
      <c r="VSO620" s="230"/>
      <c r="VSP620" s="230"/>
      <c r="VSQ620" s="230"/>
      <c r="VSR620" s="230"/>
      <c r="VSS620" s="230"/>
      <c r="VST620" s="230"/>
      <c r="VSU620" s="230"/>
      <c r="VSV620" s="230"/>
      <c r="VSW620" s="230"/>
      <c r="VSX620" s="230"/>
      <c r="VSY620" s="230"/>
      <c r="VSZ620" s="230"/>
      <c r="VTA620" s="230"/>
      <c r="VTB620" s="230"/>
      <c r="VTC620" s="230"/>
      <c r="VTD620" s="230"/>
      <c r="VTE620" s="230"/>
      <c r="VTF620" s="230"/>
      <c r="VTG620" s="230"/>
      <c r="VTH620" s="230"/>
      <c r="VTI620" s="230"/>
      <c r="VTJ620" s="230"/>
      <c r="VTK620" s="230"/>
      <c r="VTL620" s="230"/>
      <c r="VTM620" s="230"/>
      <c r="VTN620" s="230"/>
      <c r="VTO620" s="230"/>
      <c r="VTP620" s="230"/>
      <c r="VTQ620" s="230"/>
      <c r="VTR620" s="230"/>
      <c r="VTS620" s="230"/>
      <c r="VTT620" s="230"/>
      <c r="VTU620" s="230"/>
      <c r="VTV620" s="230"/>
      <c r="VTW620" s="230"/>
      <c r="VTX620" s="230"/>
      <c r="VTY620" s="230"/>
      <c r="VTZ620" s="230"/>
      <c r="VUA620" s="230"/>
      <c r="VUB620" s="230"/>
      <c r="VUC620" s="230"/>
      <c r="VUD620" s="230"/>
      <c r="VUE620" s="230"/>
      <c r="VUF620" s="230"/>
      <c r="VUG620" s="230"/>
      <c r="VUH620" s="230"/>
      <c r="VUI620" s="230"/>
      <c r="VUJ620" s="230"/>
      <c r="VUK620" s="230"/>
      <c r="VUL620" s="230"/>
      <c r="VUM620" s="230"/>
      <c r="VUN620" s="230"/>
      <c r="VUO620" s="230"/>
      <c r="VUP620" s="230"/>
      <c r="VUQ620" s="230"/>
      <c r="VUR620" s="230"/>
      <c r="VUS620" s="230"/>
      <c r="VUT620" s="230"/>
      <c r="VUU620" s="230"/>
      <c r="VUV620" s="230"/>
      <c r="VUW620" s="230"/>
      <c r="VUX620" s="230"/>
      <c r="VUY620" s="230"/>
      <c r="VUZ620" s="230"/>
      <c r="VVA620" s="230"/>
      <c r="VVB620" s="230"/>
      <c r="VVC620" s="230"/>
      <c r="VVD620" s="230"/>
      <c r="VVE620" s="230"/>
      <c r="VVF620" s="230"/>
      <c r="VVG620" s="230"/>
      <c r="VVH620" s="230"/>
      <c r="VVI620" s="230"/>
      <c r="VVJ620" s="230"/>
      <c r="VVK620" s="230"/>
      <c r="VVL620" s="230"/>
      <c r="VVM620" s="230"/>
      <c r="VVN620" s="230"/>
      <c r="VVO620" s="230"/>
      <c r="VVP620" s="230"/>
      <c r="VVQ620" s="230"/>
      <c r="VVR620" s="230"/>
      <c r="VVS620" s="230"/>
      <c r="VVT620" s="230"/>
      <c r="VVU620" s="230"/>
      <c r="VVV620" s="230"/>
      <c r="VVW620" s="230"/>
      <c r="VVX620" s="230"/>
      <c r="VVY620" s="230"/>
      <c r="VVZ620" s="230"/>
      <c r="VWA620" s="230"/>
      <c r="VWB620" s="230"/>
      <c r="VWC620" s="230"/>
      <c r="VWD620" s="230"/>
      <c r="VWE620" s="230"/>
      <c r="VWF620" s="230"/>
      <c r="VWG620" s="230"/>
      <c r="VWH620" s="230"/>
      <c r="VWI620" s="230"/>
      <c r="VWJ620" s="230"/>
      <c r="VWK620" s="230"/>
      <c r="VWL620" s="230"/>
      <c r="VWM620" s="230"/>
      <c r="VWN620" s="230"/>
      <c r="VWO620" s="230"/>
      <c r="VWP620" s="230"/>
      <c r="VWQ620" s="230"/>
      <c r="VWR620" s="230"/>
      <c r="VWS620" s="230"/>
      <c r="VWT620" s="230"/>
      <c r="VWU620" s="230"/>
      <c r="VWV620" s="230"/>
      <c r="VWW620" s="230"/>
      <c r="VWX620" s="230"/>
      <c r="VWY620" s="230"/>
      <c r="VWZ620" s="230"/>
      <c r="VXA620" s="230"/>
      <c r="VXB620" s="230"/>
      <c r="VXC620" s="230"/>
      <c r="VXD620" s="230"/>
      <c r="VXE620" s="230"/>
      <c r="VXF620" s="230"/>
      <c r="VXG620" s="230"/>
      <c r="VXH620" s="230"/>
      <c r="VXI620" s="230"/>
      <c r="VXJ620" s="230"/>
      <c r="VXK620" s="230"/>
      <c r="VXL620" s="230"/>
      <c r="VXM620" s="230"/>
      <c r="VXN620" s="230"/>
      <c r="VXO620" s="230"/>
      <c r="VXP620" s="230"/>
      <c r="VXQ620" s="230"/>
      <c r="VXR620" s="230"/>
      <c r="VXS620" s="230"/>
      <c r="VXT620" s="230"/>
      <c r="VXU620" s="230"/>
      <c r="VXV620" s="230"/>
      <c r="VXW620" s="230"/>
      <c r="VXX620" s="230"/>
      <c r="VXY620" s="230"/>
      <c r="VXZ620" s="230"/>
      <c r="VYA620" s="230"/>
      <c r="VYB620" s="230"/>
      <c r="VYC620" s="230"/>
      <c r="VYD620" s="230"/>
      <c r="VYE620" s="230"/>
      <c r="VYF620" s="230"/>
      <c r="VYG620" s="230"/>
      <c r="VYH620" s="230"/>
      <c r="VYI620" s="230"/>
      <c r="VYJ620" s="230"/>
      <c r="VYK620" s="230"/>
      <c r="VYL620" s="230"/>
      <c r="VYM620" s="230"/>
      <c r="VYN620" s="230"/>
      <c r="VYO620" s="230"/>
      <c r="VYP620" s="230"/>
      <c r="VYQ620" s="230"/>
      <c r="VYR620" s="230"/>
      <c r="VYS620" s="230"/>
      <c r="VYT620" s="230"/>
      <c r="VYU620" s="230"/>
      <c r="VYV620" s="230"/>
      <c r="VYW620" s="230"/>
      <c r="VYX620" s="230"/>
      <c r="VYY620" s="230"/>
      <c r="VYZ620" s="230"/>
      <c r="VZA620" s="230"/>
      <c r="VZB620" s="230"/>
      <c r="VZC620" s="230"/>
      <c r="VZD620" s="230"/>
      <c r="VZE620" s="230"/>
      <c r="VZF620" s="230"/>
      <c r="VZG620" s="230"/>
      <c r="VZH620" s="230"/>
      <c r="VZI620" s="230"/>
      <c r="VZJ620" s="230"/>
      <c r="VZK620" s="230"/>
      <c r="VZL620" s="230"/>
      <c r="VZM620" s="230"/>
      <c r="VZN620" s="230"/>
      <c r="VZO620" s="230"/>
      <c r="VZP620" s="230"/>
      <c r="VZQ620" s="230"/>
      <c r="VZR620" s="230"/>
      <c r="VZS620" s="230"/>
      <c r="VZT620" s="230"/>
      <c r="VZU620" s="230"/>
      <c r="VZV620" s="230"/>
      <c r="VZW620" s="230"/>
      <c r="VZX620" s="230"/>
      <c r="VZY620" s="230"/>
      <c r="VZZ620" s="230"/>
      <c r="WAA620" s="230"/>
      <c r="WAB620" s="230"/>
      <c r="WAC620" s="230"/>
      <c r="WAD620" s="230"/>
      <c r="WAE620" s="230"/>
      <c r="WAF620" s="230"/>
      <c r="WAG620" s="230"/>
      <c r="WAH620" s="230"/>
      <c r="WAI620" s="230"/>
      <c r="WAJ620" s="230"/>
      <c r="WAK620" s="230"/>
      <c r="WAL620" s="230"/>
      <c r="WAM620" s="230"/>
      <c r="WAN620" s="230"/>
      <c r="WAO620" s="230"/>
      <c r="WAP620" s="230"/>
      <c r="WAQ620" s="230"/>
      <c r="WAR620" s="230"/>
      <c r="WAS620" s="230"/>
      <c r="WAT620" s="230"/>
      <c r="WAU620" s="230"/>
      <c r="WAV620" s="230"/>
      <c r="WAW620" s="230"/>
      <c r="WAX620" s="230"/>
      <c r="WAY620" s="230"/>
      <c r="WAZ620" s="230"/>
      <c r="WBA620" s="230"/>
      <c r="WBB620" s="230"/>
      <c r="WBC620" s="230"/>
      <c r="WBD620" s="230"/>
      <c r="WBE620" s="230"/>
      <c r="WBF620" s="230"/>
      <c r="WBG620" s="230"/>
      <c r="WBH620" s="230"/>
      <c r="WBI620" s="230"/>
      <c r="WBJ620" s="230"/>
      <c r="WBK620" s="230"/>
      <c r="WBL620" s="230"/>
      <c r="WBM620" s="230"/>
      <c r="WBN620" s="230"/>
      <c r="WBO620" s="230"/>
      <c r="WBP620" s="230"/>
      <c r="WBQ620" s="230"/>
      <c r="WBR620" s="230"/>
      <c r="WBS620" s="230"/>
      <c r="WBT620" s="230"/>
      <c r="WBU620" s="230"/>
      <c r="WBV620" s="230"/>
      <c r="WBW620" s="230"/>
      <c r="WBX620" s="230"/>
      <c r="WBY620" s="230"/>
      <c r="WBZ620" s="230"/>
      <c r="WCA620" s="230"/>
      <c r="WCB620" s="230"/>
      <c r="WCC620" s="230"/>
      <c r="WCD620" s="230"/>
      <c r="WCE620" s="230"/>
      <c r="WCF620" s="230"/>
      <c r="WCG620" s="230"/>
      <c r="WCH620" s="230"/>
      <c r="WCI620" s="230"/>
      <c r="WCJ620" s="230"/>
      <c r="WCK620" s="230"/>
      <c r="WCL620" s="230"/>
      <c r="WCM620" s="230"/>
      <c r="WCN620" s="230"/>
      <c r="WCO620" s="230"/>
      <c r="WCP620" s="230"/>
      <c r="WCQ620" s="230"/>
      <c r="WCR620" s="230"/>
      <c r="WCS620" s="230"/>
      <c r="WCT620" s="230"/>
      <c r="WCU620" s="230"/>
      <c r="WCV620" s="230"/>
      <c r="WCW620" s="230"/>
      <c r="WCX620" s="230"/>
      <c r="WCY620" s="230"/>
      <c r="WCZ620" s="230"/>
      <c r="WDA620" s="230"/>
      <c r="WDB620" s="230"/>
      <c r="WDC620" s="230"/>
      <c r="WDD620" s="230"/>
      <c r="WDE620" s="230"/>
      <c r="WDF620" s="230"/>
      <c r="WDG620" s="230"/>
      <c r="WDH620" s="230"/>
      <c r="WDI620" s="230"/>
      <c r="WDJ620" s="230"/>
      <c r="WDK620" s="230"/>
      <c r="WDL620" s="230"/>
      <c r="WDM620" s="230"/>
      <c r="WDN620" s="230"/>
      <c r="WDO620" s="230"/>
      <c r="WDP620" s="230"/>
      <c r="WDQ620" s="230"/>
      <c r="WDR620" s="230"/>
      <c r="WDS620" s="230"/>
      <c r="WDT620" s="230"/>
      <c r="WDU620" s="230"/>
      <c r="WDV620" s="230"/>
      <c r="WDW620" s="230"/>
      <c r="WDX620" s="230"/>
      <c r="WDY620" s="230"/>
      <c r="WDZ620" s="230"/>
      <c r="WEA620" s="230"/>
      <c r="WEB620" s="230"/>
      <c r="WEC620" s="230"/>
      <c r="WED620" s="230"/>
      <c r="WEE620" s="230"/>
      <c r="WEF620" s="230"/>
      <c r="WEG620" s="230"/>
      <c r="WEH620" s="230"/>
      <c r="WEI620" s="230"/>
      <c r="WEJ620" s="230"/>
      <c r="WEK620" s="230"/>
      <c r="WEL620" s="230"/>
      <c r="WEM620" s="230"/>
      <c r="WEN620" s="230"/>
      <c r="WEO620" s="230"/>
      <c r="WEP620" s="230"/>
      <c r="WEQ620" s="230"/>
      <c r="WER620" s="230"/>
      <c r="WES620" s="230"/>
      <c r="WET620" s="230"/>
      <c r="WEU620" s="230"/>
      <c r="WEV620" s="230"/>
      <c r="WEW620" s="230"/>
      <c r="WEX620" s="230"/>
      <c r="WEY620" s="230"/>
      <c r="WEZ620" s="230"/>
      <c r="WFA620" s="230"/>
      <c r="WFB620" s="230"/>
      <c r="WFC620" s="230"/>
      <c r="WFD620" s="230"/>
      <c r="WFE620" s="230"/>
      <c r="WFF620" s="230"/>
      <c r="WFG620" s="230"/>
      <c r="WFH620" s="230"/>
      <c r="WFI620" s="230"/>
      <c r="WFJ620" s="230"/>
      <c r="WFK620" s="230"/>
      <c r="WFL620" s="230"/>
      <c r="WFM620" s="230"/>
      <c r="WFN620" s="230"/>
      <c r="WFO620" s="230"/>
      <c r="WFP620" s="230"/>
      <c r="WFQ620" s="230"/>
      <c r="WFR620" s="230"/>
      <c r="WFS620" s="230"/>
      <c r="WFT620" s="230"/>
      <c r="WFU620" s="230"/>
      <c r="WFV620" s="230"/>
      <c r="WFW620" s="230"/>
      <c r="WFX620" s="230"/>
      <c r="WFY620" s="230"/>
      <c r="WFZ620" s="230"/>
      <c r="WGA620" s="230"/>
      <c r="WGB620" s="230"/>
      <c r="WGC620" s="230"/>
      <c r="WGD620" s="230"/>
      <c r="WGE620" s="230"/>
      <c r="WGF620" s="230"/>
      <c r="WGG620" s="230"/>
      <c r="WGH620" s="230"/>
      <c r="WGI620" s="230"/>
      <c r="WGJ620" s="230"/>
      <c r="WGK620" s="230"/>
      <c r="WGL620" s="230"/>
      <c r="WGM620" s="230"/>
      <c r="WGN620" s="230"/>
      <c r="WGO620" s="230"/>
      <c r="WGP620" s="230"/>
      <c r="WGQ620" s="230"/>
      <c r="WGR620" s="230"/>
      <c r="WGS620" s="230"/>
      <c r="WGT620" s="230"/>
      <c r="WGU620" s="230"/>
      <c r="WGV620" s="230"/>
      <c r="WGW620" s="230"/>
      <c r="WGX620" s="230"/>
      <c r="WGY620" s="230"/>
      <c r="WGZ620" s="230"/>
      <c r="WHA620" s="230"/>
      <c r="WHB620" s="230"/>
      <c r="WHC620" s="230"/>
      <c r="WHD620" s="230"/>
      <c r="WHE620" s="230"/>
      <c r="WHF620" s="230"/>
      <c r="WHG620" s="230"/>
      <c r="WHH620" s="230"/>
      <c r="WHI620" s="230"/>
      <c r="WHJ620" s="230"/>
      <c r="WHK620" s="230"/>
      <c r="WHL620" s="230"/>
      <c r="WHM620" s="230"/>
      <c r="WHN620" s="230"/>
      <c r="WHO620" s="230"/>
      <c r="WHP620" s="230"/>
      <c r="WHQ620" s="230"/>
      <c r="WHR620" s="230"/>
      <c r="WHS620" s="230"/>
      <c r="WHT620" s="230"/>
      <c r="WHU620" s="230"/>
      <c r="WHV620" s="230"/>
      <c r="WHW620" s="230"/>
      <c r="WHX620" s="230"/>
      <c r="WHY620" s="230"/>
      <c r="WHZ620" s="230"/>
      <c r="WIA620" s="230"/>
      <c r="WIB620" s="230"/>
      <c r="WIC620" s="230"/>
      <c r="WID620" s="230"/>
      <c r="WIE620" s="230"/>
      <c r="WIF620" s="230"/>
      <c r="WIG620" s="230"/>
      <c r="WIH620" s="230"/>
      <c r="WII620" s="230"/>
      <c r="WIJ620" s="230"/>
      <c r="WIK620" s="230"/>
      <c r="WIL620" s="230"/>
      <c r="WIM620" s="230"/>
      <c r="WIN620" s="230"/>
      <c r="WIO620" s="230"/>
      <c r="WIP620" s="230"/>
      <c r="WIQ620" s="230"/>
      <c r="WIR620" s="230"/>
      <c r="WIS620" s="230"/>
      <c r="WIT620" s="230"/>
      <c r="WIU620" s="230"/>
      <c r="WIV620" s="230"/>
      <c r="WIW620" s="230"/>
      <c r="WIX620" s="230"/>
      <c r="WIY620" s="230"/>
      <c r="WIZ620" s="230"/>
      <c r="WJA620" s="230"/>
      <c r="WJB620" s="230"/>
      <c r="WJC620" s="230"/>
      <c r="WJD620" s="230"/>
      <c r="WJE620" s="230"/>
      <c r="WJF620" s="230"/>
      <c r="WJG620" s="230"/>
      <c r="WJH620" s="230"/>
      <c r="WJI620" s="230"/>
      <c r="WJJ620" s="230"/>
      <c r="WJK620" s="230"/>
      <c r="WJL620" s="230"/>
      <c r="WJM620" s="230"/>
      <c r="WJN620" s="230"/>
      <c r="WJO620" s="230"/>
      <c r="WJP620" s="230"/>
      <c r="WJQ620" s="230"/>
      <c r="WJR620" s="230"/>
      <c r="WJS620" s="230"/>
      <c r="WJT620" s="230"/>
      <c r="WJU620" s="230"/>
      <c r="WJV620" s="230"/>
      <c r="WJW620" s="230"/>
      <c r="WJX620" s="230"/>
      <c r="WJY620" s="230"/>
      <c r="WJZ620" s="230"/>
      <c r="WKA620" s="230"/>
      <c r="WKB620" s="230"/>
      <c r="WKC620" s="230"/>
      <c r="WKD620" s="230"/>
      <c r="WKE620" s="230"/>
      <c r="WKF620" s="230"/>
      <c r="WKG620" s="230"/>
      <c r="WKH620" s="230"/>
      <c r="WKI620" s="230"/>
      <c r="WKJ620" s="230"/>
      <c r="WKK620" s="230"/>
      <c r="WKL620" s="230"/>
      <c r="WKM620" s="230"/>
      <c r="WKN620" s="230"/>
      <c r="WKO620" s="230"/>
      <c r="WKP620" s="230"/>
      <c r="WKQ620" s="230"/>
      <c r="WKR620" s="230"/>
      <c r="WKS620" s="230"/>
      <c r="WKT620" s="230"/>
      <c r="WKU620" s="230"/>
      <c r="WKV620" s="230"/>
      <c r="WKW620" s="230"/>
      <c r="WKX620" s="230"/>
      <c r="WKY620" s="230"/>
      <c r="WKZ620" s="230"/>
      <c r="WLA620" s="230"/>
      <c r="WLB620" s="230"/>
      <c r="WLC620" s="230"/>
      <c r="WLD620" s="230"/>
      <c r="WLE620" s="230"/>
      <c r="WLF620" s="230"/>
      <c r="WLG620" s="230"/>
      <c r="WLH620" s="230"/>
      <c r="WLI620" s="230"/>
      <c r="WLJ620" s="230"/>
      <c r="WLK620" s="230"/>
      <c r="WLL620" s="230"/>
      <c r="WLM620" s="230"/>
      <c r="WLN620" s="230"/>
      <c r="WLO620" s="230"/>
      <c r="WLP620" s="230"/>
      <c r="WLQ620" s="230"/>
      <c r="WLR620" s="230"/>
      <c r="WLS620" s="230"/>
      <c r="WLT620" s="230"/>
      <c r="WLU620" s="230"/>
      <c r="WLV620" s="230"/>
      <c r="WLW620" s="230"/>
      <c r="WLX620" s="230"/>
      <c r="WLY620" s="230"/>
      <c r="WLZ620" s="230"/>
      <c r="WMA620" s="230"/>
      <c r="WMB620" s="230"/>
      <c r="WMC620" s="230"/>
      <c r="WMD620" s="230"/>
      <c r="WME620" s="230"/>
      <c r="WMF620" s="230"/>
      <c r="WMG620" s="230"/>
      <c r="WMH620" s="230"/>
      <c r="WMI620" s="230"/>
      <c r="WMJ620" s="230"/>
      <c r="WMK620" s="230"/>
      <c r="WML620" s="230"/>
      <c r="WMM620" s="230"/>
      <c r="WMN620" s="230"/>
      <c r="WMO620" s="230"/>
      <c r="WMP620" s="230"/>
      <c r="WMQ620" s="230"/>
      <c r="WMR620" s="230"/>
      <c r="WMS620" s="230"/>
      <c r="WMT620" s="230"/>
      <c r="WMU620" s="230"/>
      <c r="WMV620" s="230"/>
      <c r="WMW620" s="230"/>
      <c r="WMX620" s="230"/>
      <c r="WMY620" s="230"/>
      <c r="WMZ620" s="230"/>
      <c r="WNA620" s="230"/>
      <c r="WNB620" s="230"/>
      <c r="WNC620" s="230"/>
      <c r="WND620" s="230"/>
      <c r="WNE620" s="230"/>
      <c r="WNF620" s="230"/>
      <c r="WNG620" s="230"/>
      <c r="WNH620" s="230"/>
      <c r="WNI620" s="230"/>
      <c r="WNJ620" s="230"/>
      <c r="WNK620" s="230"/>
      <c r="WNL620" s="230"/>
      <c r="WNM620" s="230"/>
      <c r="WNN620" s="230"/>
      <c r="WNO620" s="230"/>
      <c r="WNP620" s="230"/>
      <c r="WNQ620" s="230"/>
      <c r="WNR620" s="230"/>
      <c r="WNS620" s="230"/>
      <c r="WNT620" s="230"/>
      <c r="WNU620" s="230"/>
      <c r="WNV620" s="230"/>
      <c r="WNW620" s="230"/>
      <c r="WNX620" s="230"/>
      <c r="WNY620" s="230"/>
      <c r="WNZ620" s="230"/>
      <c r="WOA620" s="230"/>
      <c r="WOB620" s="230"/>
      <c r="WOC620" s="230"/>
      <c r="WOD620" s="230"/>
      <c r="WOE620" s="230"/>
      <c r="WOF620" s="230"/>
      <c r="WOG620" s="230"/>
      <c r="WOH620" s="230"/>
      <c r="WOI620" s="230"/>
      <c r="WOJ620" s="230"/>
      <c r="WOK620" s="230"/>
      <c r="WOL620" s="230"/>
      <c r="WOM620" s="230"/>
      <c r="WON620" s="230"/>
      <c r="WOO620" s="230"/>
      <c r="WOP620" s="230"/>
      <c r="WOQ620" s="230"/>
      <c r="WOR620" s="230"/>
      <c r="WOS620" s="230"/>
      <c r="WOT620" s="230"/>
      <c r="WOU620" s="230"/>
      <c r="WOV620" s="230"/>
      <c r="WOW620" s="230"/>
      <c r="WOX620" s="230"/>
      <c r="WOY620" s="230"/>
      <c r="WOZ620" s="230"/>
      <c r="WPA620" s="230"/>
      <c r="WPB620" s="230"/>
      <c r="WPC620" s="230"/>
      <c r="WPD620" s="230"/>
      <c r="WPE620" s="230"/>
      <c r="WPF620" s="230"/>
      <c r="WPG620" s="230"/>
      <c r="WPH620" s="230"/>
      <c r="WPI620" s="230"/>
      <c r="WPJ620" s="230"/>
      <c r="WPK620" s="230"/>
      <c r="WPL620" s="230"/>
      <c r="WPM620" s="230"/>
      <c r="WPN620" s="230"/>
      <c r="WPO620" s="230"/>
      <c r="WPP620" s="230"/>
      <c r="WPQ620" s="230"/>
      <c r="WPR620" s="230"/>
      <c r="WPS620" s="230"/>
      <c r="WPT620" s="230"/>
      <c r="WPU620" s="230"/>
      <c r="WPV620" s="230"/>
      <c r="WPW620" s="230"/>
      <c r="WPX620" s="230"/>
      <c r="WPY620" s="230"/>
      <c r="WPZ620" s="230"/>
      <c r="WQA620" s="230"/>
      <c r="WQB620" s="230"/>
      <c r="WQC620" s="230"/>
      <c r="WQD620" s="230"/>
      <c r="WQE620" s="230"/>
      <c r="WQF620" s="230"/>
      <c r="WQG620" s="230"/>
      <c r="WQH620" s="230"/>
      <c r="WQI620" s="230"/>
      <c r="WQJ620" s="230"/>
      <c r="WQK620" s="230"/>
      <c r="WQL620" s="230"/>
      <c r="WQM620" s="230"/>
      <c r="WQN620" s="230"/>
      <c r="WQO620" s="230"/>
      <c r="WQP620" s="230"/>
      <c r="WQQ620" s="230"/>
      <c r="WQR620" s="230"/>
      <c r="WQS620" s="230"/>
      <c r="WQT620" s="230"/>
      <c r="WQU620" s="230"/>
      <c r="WQV620" s="230"/>
      <c r="WQW620" s="230"/>
      <c r="WQX620" s="230"/>
      <c r="WQY620" s="230"/>
      <c r="WQZ620" s="230"/>
      <c r="WRA620" s="230"/>
      <c r="WRB620" s="230"/>
      <c r="WRC620" s="230"/>
      <c r="WRD620" s="230"/>
      <c r="WRE620" s="230"/>
      <c r="WRF620" s="230"/>
      <c r="WRG620" s="230"/>
      <c r="WRH620" s="230"/>
      <c r="WRI620" s="230"/>
      <c r="WRJ620" s="230"/>
      <c r="WRK620" s="230"/>
      <c r="WRL620" s="230"/>
      <c r="WRM620" s="230"/>
      <c r="WRN620" s="230"/>
      <c r="WRO620" s="230"/>
      <c r="WRP620" s="230"/>
      <c r="WRQ620" s="230"/>
      <c r="WRR620" s="230"/>
      <c r="WRS620" s="230"/>
      <c r="WRT620" s="230"/>
      <c r="WRU620" s="230"/>
      <c r="WRV620" s="230"/>
      <c r="WRW620" s="230"/>
      <c r="WRX620" s="230"/>
      <c r="WRY620" s="230"/>
      <c r="WRZ620" s="230"/>
      <c r="WSA620" s="230"/>
      <c r="WSB620" s="230"/>
      <c r="WSC620" s="230"/>
      <c r="WSD620" s="230"/>
      <c r="WSE620" s="230"/>
      <c r="WSF620" s="230"/>
      <c r="WSG620" s="230"/>
      <c r="WSH620" s="230"/>
      <c r="WSI620" s="230"/>
      <c r="WSJ620" s="230"/>
      <c r="WSK620" s="230"/>
      <c r="WSL620" s="230"/>
      <c r="WSM620" s="230"/>
      <c r="WSN620" s="230"/>
      <c r="WSO620" s="230"/>
      <c r="WSP620" s="230"/>
      <c r="WSQ620" s="230"/>
      <c r="WSR620" s="230"/>
      <c r="WSS620" s="230"/>
      <c r="WST620" s="230"/>
      <c r="WSU620" s="230"/>
      <c r="WSV620" s="230"/>
      <c r="WSW620" s="230"/>
      <c r="WSX620" s="230"/>
      <c r="WSY620" s="230"/>
      <c r="WSZ620" s="230"/>
      <c r="WTA620" s="230"/>
      <c r="WTB620" s="230"/>
      <c r="WTC620" s="230"/>
      <c r="WTD620" s="230"/>
      <c r="WTE620" s="230"/>
      <c r="WTF620" s="230"/>
      <c r="WTG620" s="230"/>
      <c r="WTH620" s="230"/>
      <c r="WTI620" s="230"/>
      <c r="WTJ620" s="230"/>
      <c r="WTK620" s="230"/>
      <c r="WTL620" s="230"/>
      <c r="WTM620" s="230"/>
      <c r="WTN620" s="230"/>
      <c r="WTO620" s="230"/>
      <c r="WTP620" s="230"/>
      <c r="WTQ620" s="230"/>
      <c r="WTR620" s="230"/>
      <c r="WTS620" s="230"/>
      <c r="WTT620" s="230"/>
      <c r="WTU620" s="230"/>
      <c r="WTV620" s="230"/>
      <c r="WTW620" s="230"/>
      <c r="WTX620" s="230"/>
      <c r="WTY620" s="230"/>
      <c r="WTZ620" s="230"/>
      <c r="WUA620" s="230"/>
      <c r="WUB620" s="230"/>
      <c r="WUC620" s="230"/>
      <c r="WUD620" s="230"/>
      <c r="WUE620" s="230"/>
      <c r="WUF620" s="230"/>
      <c r="WUG620" s="230"/>
      <c r="WUH620" s="230"/>
      <c r="WUI620" s="230"/>
      <c r="WUJ620" s="230"/>
      <c r="WUK620" s="230"/>
      <c r="WUL620" s="230"/>
      <c r="WUM620" s="230"/>
      <c r="WUN620" s="230"/>
      <c r="WUO620" s="230"/>
      <c r="WUP620" s="230"/>
      <c r="WUQ620" s="230"/>
      <c r="WUR620" s="230"/>
      <c r="WUS620" s="230"/>
      <c r="WUT620" s="230"/>
      <c r="WUU620" s="230"/>
      <c r="WUV620" s="230"/>
      <c r="WUW620" s="230"/>
      <c r="WUX620" s="230"/>
      <c r="WUY620" s="230"/>
      <c r="WUZ620" s="230"/>
      <c r="WVA620" s="230"/>
      <c r="WVB620" s="230"/>
      <c r="WVC620" s="230"/>
      <c r="WVD620" s="230"/>
      <c r="WVE620" s="230"/>
      <c r="WVF620" s="230"/>
      <c r="WVG620" s="230"/>
      <c r="WVH620" s="230"/>
      <c r="WVI620" s="230"/>
      <c r="WVJ620" s="230"/>
      <c r="WVK620" s="230"/>
      <c r="WVL620" s="230"/>
      <c r="WVM620" s="230"/>
      <c r="WVN620" s="230"/>
      <c r="WVO620" s="230"/>
      <c r="WVP620" s="230"/>
      <c r="WVQ620" s="230"/>
      <c r="WVR620" s="230"/>
      <c r="WVS620" s="230"/>
      <c r="WVT620" s="230"/>
      <c r="WVU620" s="230"/>
      <c r="WVV620" s="230"/>
      <c r="WVW620" s="230"/>
      <c r="WVX620" s="230"/>
      <c r="WVY620" s="230"/>
      <c r="WVZ620" s="230"/>
      <c r="WWA620" s="230"/>
      <c r="WWB620" s="230"/>
      <c r="WWC620" s="230"/>
      <c r="WWD620" s="230"/>
      <c r="WWE620" s="230"/>
      <c r="WWF620" s="230"/>
      <c r="WWG620" s="230"/>
      <c r="WWH620" s="230"/>
      <c r="WWI620" s="230"/>
      <c r="WWJ620" s="230"/>
      <c r="WWK620" s="230"/>
      <c r="WWL620" s="230"/>
      <c r="WWM620" s="230"/>
      <c r="WWN620" s="230"/>
      <c r="WWO620" s="230"/>
      <c r="WWP620" s="230"/>
      <c r="WWQ620" s="230"/>
      <c r="WWR620" s="230"/>
      <c r="WWS620" s="230"/>
      <c r="WWT620" s="230"/>
      <c r="WWU620" s="230"/>
      <c r="WWV620" s="230"/>
      <c r="WWW620" s="230"/>
      <c r="WWX620" s="230"/>
      <c r="WWY620" s="230"/>
      <c r="WWZ620" s="230"/>
      <c r="WXA620" s="230"/>
      <c r="WXB620" s="230"/>
      <c r="WXC620" s="230"/>
      <c r="WXD620" s="230"/>
      <c r="WXE620" s="230"/>
      <c r="WXF620" s="230"/>
      <c r="WXG620" s="230"/>
      <c r="WXH620" s="230"/>
      <c r="WXI620" s="230"/>
      <c r="WXJ620" s="230"/>
      <c r="WXK620" s="230"/>
      <c r="WXL620" s="230"/>
      <c r="WXM620" s="230"/>
      <c r="WXN620" s="230"/>
      <c r="WXO620" s="230"/>
      <c r="WXP620" s="230"/>
      <c r="WXQ620" s="230"/>
      <c r="WXR620" s="230"/>
      <c r="WXS620" s="230"/>
      <c r="WXT620" s="230"/>
      <c r="WXU620" s="230"/>
      <c r="WXV620" s="230"/>
      <c r="WXW620" s="230"/>
      <c r="WXX620" s="230"/>
      <c r="WXY620" s="230"/>
      <c r="WXZ620" s="230"/>
      <c r="WYA620" s="230"/>
      <c r="WYB620" s="230"/>
      <c r="WYC620" s="230"/>
      <c r="WYD620" s="230"/>
      <c r="WYE620" s="230"/>
      <c r="WYF620" s="230"/>
      <c r="WYG620" s="230"/>
      <c r="WYH620" s="230"/>
      <c r="WYI620" s="230"/>
      <c r="WYJ620" s="230"/>
      <c r="WYK620" s="230"/>
      <c r="WYL620" s="230"/>
      <c r="WYM620" s="230"/>
      <c r="WYN620" s="230"/>
      <c r="WYO620" s="230"/>
      <c r="WYP620" s="230"/>
      <c r="WYQ620" s="230"/>
      <c r="WYR620" s="230"/>
      <c r="WYS620" s="230"/>
      <c r="WYT620" s="230"/>
      <c r="WYU620" s="230"/>
      <c r="WYV620" s="230"/>
      <c r="WYW620" s="230"/>
      <c r="WYX620" s="230"/>
      <c r="WYY620" s="230"/>
      <c r="WYZ620" s="230"/>
      <c r="WZA620" s="230"/>
      <c r="WZB620" s="230"/>
      <c r="WZC620" s="230"/>
      <c r="WZD620" s="230"/>
      <c r="WZE620" s="230"/>
      <c r="WZF620" s="230"/>
      <c r="WZG620" s="230"/>
      <c r="WZH620" s="230"/>
      <c r="WZI620" s="230"/>
      <c r="WZJ620" s="230"/>
      <c r="WZK620" s="230"/>
      <c r="WZL620" s="230"/>
      <c r="WZM620" s="230"/>
      <c r="WZN620" s="230"/>
      <c r="WZO620" s="230"/>
      <c r="WZP620" s="230"/>
      <c r="WZQ620" s="230"/>
      <c r="WZR620" s="230"/>
      <c r="WZS620" s="230"/>
      <c r="WZT620" s="230"/>
      <c r="WZU620" s="230"/>
      <c r="WZV620" s="230"/>
      <c r="WZW620" s="230"/>
      <c r="WZX620" s="230"/>
      <c r="WZY620" s="230"/>
      <c r="WZZ620" s="230"/>
      <c r="XAA620" s="230"/>
      <c r="XAB620" s="230"/>
      <c r="XAC620" s="230"/>
      <c r="XAD620" s="230"/>
      <c r="XAE620" s="230"/>
      <c r="XAF620" s="230"/>
      <c r="XAG620" s="230"/>
      <c r="XAH620" s="230"/>
      <c r="XAI620" s="230"/>
      <c r="XAJ620" s="230"/>
      <c r="XAK620" s="230"/>
      <c r="XAL620" s="230"/>
      <c r="XAM620" s="230"/>
      <c r="XAN620" s="230"/>
      <c r="XAO620" s="230"/>
      <c r="XAP620" s="230"/>
      <c r="XAQ620" s="230"/>
      <c r="XAR620" s="230"/>
      <c r="XAS620" s="230"/>
      <c r="XAT620" s="230"/>
      <c r="XAU620" s="230"/>
      <c r="XAV620" s="230"/>
      <c r="XAW620" s="230"/>
      <c r="XAX620" s="230"/>
      <c r="XAY620" s="230"/>
      <c r="XAZ620" s="230"/>
      <c r="XBA620" s="230"/>
      <c r="XBB620" s="230"/>
      <c r="XBC620" s="230"/>
      <c r="XBD620" s="230"/>
      <c r="XBE620" s="230"/>
      <c r="XBF620" s="230"/>
      <c r="XBG620" s="230"/>
      <c r="XBH620" s="230"/>
      <c r="XBI620" s="230"/>
      <c r="XBJ620" s="230"/>
      <c r="XBK620" s="230"/>
      <c r="XBL620" s="230"/>
      <c r="XBM620" s="230"/>
      <c r="XBN620" s="230"/>
      <c r="XBO620" s="230"/>
      <c r="XBP620" s="230"/>
      <c r="XBQ620" s="230"/>
      <c r="XBR620" s="230"/>
      <c r="XBS620" s="230"/>
      <c r="XBT620" s="230"/>
      <c r="XBU620" s="230"/>
      <c r="XBV620" s="230"/>
      <c r="XBW620" s="230"/>
      <c r="XBX620" s="230"/>
      <c r="XBY620" s="230"/>
      <c r="XBZ620" s="230"/>
      <c r="XCA620" s="230"/>
      <c r="XCB620" s="230"/>
      <c r="XCC620" s="230"/>
      <c r="XCD620" s="230"/>
      <c r="XCE620" s="230"/>
      <c r="XCF620" s="230"/>
      <c r="XCG620" s="230"/>
      <c r="XCH620" s="230"/>
      <c r="XCI620" s="230"/>
      <c r="XCJ620" s="230"/>
      <c r="XCK620" s="230"/>
      <c r="XCL620" s="230"/>
      <c r="XCM620" s="230"/>
      <c r="XCN620" s="230"/>
      <c r="XCO620" s="230"/>
      <c r="XCP620" s="230"/>
      <c r="XCQ620" s="230"/>
      <c r="XCR620" s="230"/>
      <c r="XCS620" s="230"/>
      <c r="XCT620" s="230"/>
      <c r="XCU620" s="230"/>
      <c r="XCV620" s="230"/>
      <c r="XCW620" s="230"/>
      <c r="XCX620" s="230"/>
      <c r="XCY620" s="230"/>
      <c r="XCZ620" s="230"/>
      <c r="XDA620" s="230"/>
      <c r="XDB620" s="230"/>
      <c r="XDC620" s="230"/>
      <c r="XDD620" s="230"/>
      <c r="XDE620" s="230"/>
      <c r="XDF620" s="230"/>
      <c r="XDG620" s="230"/>
      <c r="XDH620" s="230"/>
      <c r="XDI620" s="230"/>
      <c r="XDJ620" s="230"/>
      <c r="XDK620" s="230"/>
      <c r="XDL620" s="230"/>
      <c r="XDM620" s="230"/>
      <c r="XDN620" s="230"/>
      <c r="XDO620" s="230"/>
      <c r="XDP620" s="230"/>
      <c r="XDQ620" s="230"/>
      <c r="XDR620" s="230"/>
      <c r="XDS620" s="230"/>
      <c r="XDT620" s="230"/>
      <c r="XDU620" s="230"/>
      <c r="XDV620" s="230"/>
      <c r="XDW620" s="230"/>
      <c r="XDX620" s="230"/>
      <c r="XDY620" s="230"/>
      <c r="XDZ620" s="230"/>
      <c r="XEA620" s="230"/>
      <c r="XEB620" s="230"/>
      <c r="XEC620" s="230"/>
      <c r="XED620" s="230"/>
      <c r="XEE620" s="230"/>
      <c r="XEF620" s="230"/>
      <c r="XEG620" s="230"/>
      <c r="XEH620" s="230"/>
      <c r="XEI620" s="230"/>
      <c r="XEJ620" s="230"/>
      <c r="XEK620" s="230"/>
      <c r="XEL620" s="230"/>
      <c r="XEM620" s="230"/>
      <c r="XEN620" s="230"/>
      <c r="XEO620" s="230"/>
      <c r="XEP620" s="230"/>
      <c r="XEQ620" s="230"/>
      <c r="XER620" s="230"/>
      <c r="XES620" s="230"/>
      <c r="XET620" s="230"/>
      <c r="XEU620" s="230"/>
      <c r="XEV620" s="230"/>
      <c r="XEW620" s="230"/>
      <c r="XEX620" s="230"/>
      <c r="XEY620" s="230"/>
      <c r="XEZ620" s="230"/>
      <c r="XFA620" s="230"/>
      <c r="XFB620" s="230"/>
      <c r="XFC620" s="230"/>
      <c r="XFD620" s="230"/>
    </row>
    <row r="621" spans="1:16384" s="526" customFormat="1">
      <c r="A621" s="366" t="s">
        <v>2417</v>
      </c>
      <c r="B621" s="366" t="s">
        <v>2418</v>
      </c>
      <c r="C621" s="366" t="s">
        <v>190</v>
      </c>
      <c r="D621" s="366" t="s">
        <v>2419</v>
      </c>
      <c r="E621" s="537">
        <v>2200</v>
      </c>
      <c r="F621" s="583"/>
      <c r="G621" s="538"/>
      <c r="H621" s="505"/>
      <c r="I621" s="584"/>
      <c r="J621" s="584"/>
      <c r="K621" s="584"/>
      <c r="L621" s="584"/>
      <c r="M621" s="584"/>
      <c r="N621" s="584"/>
      <c r="O621" s="584"/>
      <c r="P621" s="584"/>
      <c r="Q621" s="584"/>
      <c r="R621" s="584"/>
      <c r="S621" s="584"/>
      <c r="T621" s="584"/>
      <c r="U621" s="584"/>
      <c r="V621" s="584"/>
      <c r="W621" s="584"/>
      <c r="X621" s="584"/>
      <c r="Y621" s="584"/>
      <c r="Z621" s="584"/>
      <c r="AA621" s="584"/>
      <c r="AB621" s="584"/>
      <c r="AC621" s="584"/>
      <c r="AD621" s="584"/>
      <c r="AE621" s="584"/>
      <c r="AF621" s="584"/>
      <c r="AG621" s="584"/>
      <c r="AH621" s="584"/>
      <c r="AI621" s="584"/>
      <c r="AJ621" s="584"/>
      <c r="AK621" s="584"/>
      <c r="AL621" s="584"/>
      <c r="AM621" s="584"/>
      <c r="AN621" s="584"/>
      <c r="AO621" s="584"/>
      <c r="AP621" s="584"/>
      <c r="AQ621" s="584"/>
      <c r="AR621" s="584"/>
      <c r="AS621" s="584"/>
      <c r="AT621" s="584"/>
      <c r="AU621" s="584"/>
      <c r="AV621" s="584"/>
      <c r="AW621" s="584"/>
      <c r="AX621" s="584"/>
      <c r="AY621" s="584"/>
      <c r="AZ621" s="584"/>
      <c r="BA621" s="584"/>
      <c r="BB621" s="584"/>
      <c r="BC621" s="584"/>
      <c r="BD621" s="584"/>
      <c r="BE621" s="584"/>
      <c r="BF621" s="584"/>
      <c r="BG621" s="584"/>
      <c r="BH621" s="584"/>
      <c r="BI621" s="584"/>
      <c r="BJ621" s="584"/>
      <c r="BK621" s="584"/>
      <c r="BL621" s="584"/>
      <c r="BM621" s="584"/>
      <c r="BN621" s="584"/>
      <c r="BO621" s="584"/>
      <c r="BP621" s="584"/>
      <c r="BQ621" s="584"/>
      <c r="BR621" s="584"/>
      <c r="BS621" s="584"/>
      <c r="BT621" s="584"/>
      <c r="BU621" s="584"/>
      <c r="BV621" s="584"/>
      <c r="BW621" s="584"/>
      <c r="BX621" s="584"/>
      <c r="BY621" s="584"/>
      <c r="BZ621" s="584"/>
      <c r="CA621" s="584"/>
      <c r="CB621" s="584"/>
      <c r="CC621" s="584"/>
      <c r="CD621" s="584"/>
      <c r="CE621" s="584"/>
      <c r="CF621" s="584"/>
      <c r="CG621" s="584"/>
      <c r="CH621" s="584"/>
      <c r="CI621" s="584"/>
      <c r="CJ621" s="584"/>
      <c r="CK621" s="584"/>
      <c r="CL621" s="584"/>
      <c r="CM621" s="584"/>
      <c r="CN621" s="584"/>
      <c r="CO621" s="584"/>
      <c r="CP621" s="584"/>
      <c r="CQ621" s="584"/>
      <c r="CR621" s="584"/>
      <c r="CS621" s="584"/>
      <c r="CT621" s="584"/>
      <c r="CU621" s="584"/>
      <c r="CV621" s="584"/>
      <c r="CW621" s="584"/>
      <c r="CX621" s="584"/>
      <c r="CY621" s="584"/>
      <c r="CZ621" s="584"/>
      <c r="DA621" s="584"/>
      <c r="DB621" s="584"/>
      <c r="DC621" s="584"/>
      <c r="DD621" s="584"/>
      <c r="DE621" s="584"/>
      <c r="DF621" s="584"/>
      <c r="DG621" s="584"/>
      <c r="DH621" s="584"/>
      <c r="DI621" s="584"/>
      <c r="DJ621" s="584"/>
      <c r="DK621" s="584"/>
      <c r="DL621" s="584"/>
      <c r="DM621" s="584"/>
      <c r="DN621" s="584"/>
      <c r="DO621" s="584"/>
      <c r="DP621" s="584"/>
      <c r="DQ621" s="584"/>
      <c r="DR621" s="584"/>
      <c r="DS621" s="584"/>
      <c r="DT621" s="584"/>
      <c r="DU621" s="584"/>
      <c r="DV621" s="584"/>
      <c r="DW621" s="584"/>
      <c r="DX621" s="584"/>
      <c r="DY621" s="584"/>
      <c r="DZ621" s="584"/>
      <c r="EA621" s="584"/>
      <c r="EB621" s="584"/>
      <c r="EC621" s="584"/>
      <c r="ED621" s="584"/>
      <c r="EE621" s="584"/>
      <c r="EF621" s="584"/>
      <c r="EG621" s="584"/>
      <c r="EH621" s="584"/>
      <c r="EI621" s="584"/>
      <c r="EJ621" s="584"/>
      <c r="EK621" s="584"/>
      <c r="EL621" s="584"/>
      <c r="EM621" s="584"/>
      <c r="EN621" s="584"/>
      <c r="EO621" s="584"/>
      <c r="EP621" s="584"/>
      <c r="EQ621" s="584"/>
      <c r="ER621" s="584"/>
      <c r="ES621" s="584"/>
      <c r="ET621" s="584"/>
      <c r="EU621" s="584"/>
      <c r="EV621" s="584"/>
      <c r="EW621" s="584"/>
      <c r="EX621" s="584"/>
      <c r="EY621" s="584"/>
      <c r="EZ621" s="584"/>
      <c r="FA621" s="584"/>
      <c r="FB621" s="584"/>
      <c r="FC621" s="584"/>
      <c r="FD621" s="584"/>
      <c r="FE621" s="584"/>
      <c r="FF621" s="584"/>
      <c r="FG621" s="584"/>
      <c r="FH621" s="584"/>
      <c r="FI621" s="584"/>
      <c r="FJ621" s="584"/>
      <c r="FK621" s="584"/>
      <c r="FL621" s="584"/>
      <c r="FM621" s="584"/>
      <c r="FN621" s="584"/>
      <c r="FO621" s="584"/>
      <c r="FP621" s="584"/>
      <c r="FQ621" s="584"/>
      <c r="FR621" s="584"/>
      <c r="FS621" s="584"/>
      <c r="FT621" s="584"/>
      <c r="FU621" s="584"/>
      <c r="FV621" s="584"/>
      <c r="FW621" s="584"/>
      <c r="FX621" s="584"/>
      <c r="FY621" s="584"/>
      <c r="FZ621" s="584"/>
      <c r="GA621" s="584"/>
      <c r="GB621" s="584"/>
      <c r="GC621" s="584"/>
      <c r="GD621" s="584"/>
      <c r="GE621" s="584"/>
      <c r="GF621" s="584"/>
      <c r="GG621" s="584"/>
      <c r="GH621" s="584"/>
      <c r="GI621" s="584"/>
      <c r="GJ621" s="584"/>
      <c r="GK621" s="584"/>
      <c r="GL621" s="584"/>
      <c r="GM621" s="584"/>
      <c r="GN621" s="584"/>
      <c r="GO621" s="584"/>
      <c r="GP621" s="584"/>
      <c r="GQ621" s="584"/>
      <c r="GR621" s="584"/>
      <c r="GS621" s="584"/>
      <c r="GT621" s="584"/>
      <c r="GU621" s="584"/>
      <c r="GV621" s="584"/>
      <c r="GW621" s="584"/>
      <c r="GX621" s="584"/>
      <c r="GY621" s="584"/>
      <c r="GZ621" s="584"/>
      <c r="HA621" s="584"/>
      <c r="HB621" s="584"/>
      <c r="HC621" s="584"/>
      <c r="HD621" s="584"/>
      <c r="HE621" s="584"/>
      <c r="HF621" s="584"/>
      <c r="HG621" s="584"/>
      <c r="HH621" s="584"/>
      <c r="HI621" s="584"/>
      <c r="HJ621" s="584"/>
      <c r="HK621" s="584"/>
      <c r="HL621" s="584"/>
      <c r="HM621" s="584"/>
      <c r="HN621" s="584"/>
      <c r="HO621" s="584"/>
      <c r="HP621" s="584"/>
      <c r="HQ621" s="584"/>
      <c r="HR621" s="584"/>
      <c r="HS621" s="584"/>
      <c r="HT621" s="584"/>
      <c r="HU621" s="584"/>
      <c r="HV621" s="584"/>
      <c r="HW621" s="584"/>
      <c r="HX621" s="584"/>
      <c r="HY621" s="584"/>
      <c r="HZ621" s="584"/>
      <c r="IA621" s="584"/>
      <c r="IB621" s="584"/>
      <c r="IC621" s="584"/>
      <c r="ID621" s="584"/>
      <c r="IE621" s="584"/>
      <c r="IF621" s="584"/>
      <c r="IG621" s="584"/>
      <c r="IH621" s="584"/>
      <c r="II621" s="584"/>
      <c r="IJ621" s="584"/>
      <c r="IK621" s="584"/>
      <c r="IL621" s="584"/>
      <c r="IM621" s="584"/>
      <c r="IN621" s="584"/>
      <c r="IO621" s="584"/>
      <c r="IP621" s="584"/>
      <c r="IQ621" s="584"/>
      <c r="IR621" s="584"/>
      <c r="IS621" s="584"/>
      <c r="IT621" s="584"/>
      <c r="IU621" s="584"/>
      <c r="IV621" s="584"/>
      <c r="IW621" s="584"/>
      <c r="IX621" s="584"/>
      <c r="IY621" s="584"/>
      <c r="IZ621" s="584"/>
      <c r="JA621" s="584"/>
      <c r="JB621" s="584"/>
      <c r="JC621" s="584"/>
      <c r="JD621" s="584"/>
      <c r="JE621" s="584"/>
      <c r="JF621" s="584"/>
      <c r="JG621" s="584"/>
      <c r="JH621" s="584"/>
      <c r="JI621" s="584"/>
      <c r="JJ621" s="584"/>
      <c r="JK621" s="584"/>
      <c r="JL621" s="584"/>
      <c r="JM621" s="584"/>
      <c r="JN621" s="584"/>
      <c r="JO621" s="584"/>
      <c r="JP621" s="584"/>
      <c r="JQ621" s="584"/>
      <c r="JR621" s="584"/>
      <c r="JS621" s="584"/>
      <c r="JT621" s="584"/>
      <c r="JU621" s="584"/>
      <c r="JV621" s="584"/>
      <c r="JW621" s="584"/>
      <c r="JX621" s="584"/>
      <c r="JY621" s="584"/>
      <c r="JZ621" s="584"/>
      <c r="KA621" s="584"/>
      <c r="KB621" s="584"/>
      <c r="KC621" s="584"/>
      <c r="KD621" s="584"/>
      <c r="KE621" s="584"/>
      <c r="KF621" s="584"/>
      <c r="KG621" s="584"/>
      <c r="KH621" s="584"/>
      <c r="KI621" s="584"/>
      <c r="KJ621" s="584"/>
      <c r="KK621" s="584"/>
      <c r="KL621" s="584"/>
      <c r="KM621" s="584"/>
      <c r="KN621" s="584"/>
      <c r="KO621" s="584"/>
      <c r="KP621" s="584"/>
      <c r="KQ621" s="584"/>
      <c r="KR621" s="584"/>
      <c r="KS621" s="584"/>
      <c r="KT621" s="584"/>
      <c r="KU621" s="584"/>
      <c r="KV621" s="584"/>
      <c r="KW621" s="584"/>
      <c r="KX621" s="584"/>
      <c r="KY621" s="584"/>
      <c r="KZ621" s="584"/>
      <c r="LA621" s="584"/>
      <c r="LB621" s="584"/>
      <c r="LC621" s="584"/>
      <c r="LD621" s="584"/>
      <c r="LE621" s="584"/>
      <c r="LF621" s="584"/>
      <c r="LG621" s="584"/>
      <c r="LH621" s="584"/>
      <c r="LI621" s="584"/>
      <c r="LJ621" s="584"/>
      <c r="LK621" s="584"/>
      <c r="LL621" s="584"/>
      <c r="LM621" s="584"/>
      <c r="LN621" s="584"/>
      <c r="LO621" s="584"/>
      <c r="LP621" s="584"/>
      <c r="LQ621" s="584"/>
      <c r="LR621" s="584"/>
      <c r="LS621" s="584"/>
      <c r="LT621" s="584"/>
      <c r="LU621" s="584"/>
      <c r="LV621" s="584"/>
      <c r="LW621" s="584"/>
      <c r="LX621" s="584"/>
      <c r="LY621" s="584"/>
      <c r="LZ621" s="584"/>
      <c r="MA621" s="584"/>
      <c r="MB621" s="584"/>
      <c r="MC621" s="584"/>
      <c r="MD621" s="584"/>
      <c r="ME621" s="584"/>
      <c r="MF621" s="584"/>
      <c r="MG621" s="584"/>
      <c r="MH621" s="584"/>
      <c r="MI621" s="584"/>
      <c r="MJ621" s="584"/>
      <c r="MK621" s="584"/>
      <c r="ML621" s="584"/>
      <c r="MM621" s="584"/>
      <c r="MN621" s="584"/>
      <c r="MO621" s="584"/>
      <c r="MP621" s="584"/>
      <c r="MQ621" s="584"/>
      <c r="MR621" s="584"/>
      <c r="MS621" s="584"/>
      <c r="MT621" s="584"/>
      <c r="MU621" s="584"/>
      <c r="MV621" s="584"/>
      <c r="MW621" s="584"/>
      <c r="MX621" s="584"/>
      <c r="MY621" s="584"/>
      <c r="MZ621" s="584"/>
      <c r="NA621" s="584"/>
      <c r="NB621" s="584"/>
      <c r="NC621" s="584"/>
      <c r="ND621" s="584"/>
      <c r="NE621" s="584"/>
      <c r="NF621" s="584"/>
      <c r="NG621" s="584"/>
      <c r="NH621" s="584"/>
      <c r="NI621" s="584"/>
      <c r="NJ621" s="584"/>
      <c r="NK621" s="584"/>
      <c r="NL621" s="584"/>
      <c r="NM621" s="584"/>
      <c r="NN621" s="584"/>
      <c r="NO621" s="584"/>
      <c r="NP621" s="584"/>
      <c r="NQ621" s="584"/>
      <c r="NR621" s="584"/>
      <c r="NS621" s="584"/>
      <c r="NT621" s="584"/>
      <c r="NU621" s="584"/>
      <c r="NV621" s="584"/>
      <c r="NW621" s="584"/>
      <c r="NX621" s="584"/>
      <c r="NY621" s="584"/>
      <c r="NZ621" s="584"/>
      <c r="OA621" s="584"/>
      <c r="OB621" s="584"/>
      <c r="OC621" s="584"/>
      <c r="OD621" s="584"/>
      <c r="OE621" s="584"/>
      <c r="OF621" s="584"/>
      <c r="OG621" s="584"/>
      <c r="OH621" s="584"/>
      <c r="OI621" s="584"/>
      <c r="OJ621" s="584"/>
      <c r="OK621" s="584"/>
      <c r="OL621" s="584"/>
      <c r="OM621" s="584"/>
      <c r="ON621" s="584"/>
      <c r="OO621" s="584"/>
      <c r="OP621" s="584"/>
      <c r="OQ621" s="584"/>
      <c r="OR621" s="584"/>
      <c r="OS621" s="584"/>
      <c r="OT621" s="584"/>
      <c r="OU621" s="584"/>
      <c r="OV621" s="584"/>
      <c r="OW621" s="584"/>
      <c r="OX621" s="584"/>
      <c r="OY621" s="584"/>
      <c r="OZ621" s="584"/>
      <c r="PA621" s="584"/>
      <c r="PB621" s="584"/>
      <c r="PC621" s="584"/>
      <c r="PD621" s="584"/>
      <c r="PE621" s="584"/>
      <c r="PF621" s="584"/>
      <c r="PG621" s="584"/>
      <c r="PH621" s="584"/>
      <c r="PI621" s="584"/>
      <c r="PJ621" s="584"/>
      <c r="PK621" s="584"/>
      <c r="PL621" s="584"/>
      <c r="PM621" s="584"/>
      <c r="PN621" s="584"/>
      <c r="PO621" s="584"/>
      <c r="PP621" s="584"/>
      <c r="PQ621" s="584"/>
      <c r="PR621" s="584"/>
      <c r="PS621" s="584"/>
      <c r="PT621" s="584"/>
      <c r="PU621" s="584"/>
      <c r="PV621" s="584"/>
      <c r="PW621" s="584"/>
      <c r="PX621" s="584"/>
      <c r="PY621" s="584"/>
      <c r="PZ621" s="584"/>
      <c r="QA621" s="584"/>
      <c r="QB621" s="584"/>
      <c r="QC621" s="584"/>
      <c r="QD621" s="584"/>
      <c r="QE621" s="584"/>
      <c r="QF621" s="584"/>
      <c r="QG621" s="584"/>
      <c r="QH621" s="584"/>
      <c r="QI621" s="584"/>
      <c r="QJ621" s="584"/>
      <c r="QK621" s="584"/>
      <c r="QL621" s="584"/>
      <c r="QM621" s="584"/>
      <c r="QN621" s="584"/>
      <c r="QO621" s="584"/>
      <c r="QP621" s="584"/>
      <c r="QQ621" s="584"/>
      <c r="QR621" s="584"/>
      <c r="QS621" s="584"/>
      <c r="QT621" s="584"/>
      <c r="QU621" s="584"/>
      <c r="QV621" s="584"/>
      <c r="QW621" s="584"/>
      <c r="QX621" s="584"/>
      <c r="QY621" s="584"/>
      <c r="QZ621" s="584"/>
      <c r="RA621" s="584"/>
      <c r="RB621" s="584"/>
      <c r="RC621" s="584"/>
      <c r="RD621" s="584"/>
      <c r="RE621" s="584"/>
      <c r="RF621" s="584"/>
      <c r="RG621" s="584"/>
      <c r="RH621" s="584"/>
      <c r="RI621" s="584"/>
      <c r="RJ621" s="584"/>
      <c r="RK621" s="584"/>
      <c r="RL621" s="584"/>
      <c r="RM621" s="584"/>
      <c r="RN621" s="584"/>
      <c r="RO621" s="584"/>
      <c r="RP621" s="584"/>
      <c r="RQ621" s="584"/>
      <c r="RR621" s="584"/>
      <c r="RS621" s="584"/>
      <c r="RT621" s="584"/>
      <c r="RU621" s="584"/>
      <c r="RV621" s="584"/>
      <c r="RW621" s="584"/>
      <c r="RX621" s="584"/>
      <c r="RY621" s="584"/>
      <c r="RZ621" s="584"/>
      <c r="SA621" s="584"/>
      <c r="SB621" s="584"/>
      <c r="SC621" s="584"/>
      <c r="SD621" s="584"/>
      <c r="SE621" s="584"/>
      <c r="SF621" s="584"/>
      <c r="SG621" s="584"/>
      <c r="SH621" s="584"/>
      <c r="SI621" s="584"/>
      <c r="SJ621" s="584"/>
      <c r="SK621" s="584"/>
      <c r="SL621" s="584"/>
      <c r="SM621" s="584"/>
      <c r="SN621" s="584"/>
      <c r="SO621" s="584"/>
      <c r="SP621" s="584"/>
      <c r="SQ621" s="584"/>
      <c r="SR621" s="584"/>
      <c r="SS621" s="584"/>
      <c r="ST621" s="584"/>
      <c r="SU621" s="584"/>
      <c r="SV621" s="584"/>
      <c r="SW621" s="584"/>
      <c r="SX621" s="584"/>
      <c r="SY621" s="584"/>
      <c r="SZ621" s="584"/>
      <c r="TA621" s="584"/>
      <c r="TB621" s="584"/>
      <c r="TC621" s="584"/>
      <c r="TD621" s="584"/>
      <c r="TE621" s="584"/>
      <c r="TF621" s="584"/>
      <c r="TG621" s="584"/>
      <c r="TH621" s="584"/>
      <c r="TI621" s="584"/>
      <c r="TJ621" s="584"/>
      <c r="TK621" s="584"/>
      <c r="TL621" s="584"/>
      <c r="TM621" s="584"/>
      <c r="TN621" s="584"/>
      <c r="TO621" s="584"/>
      <c r="TP621" s="584"/>
      <c r="TQ621" s="584"/>
      <c r="TR621" s="584"/>
      <c r="TS621" s="584"/>
      <c r="TT621" s="584"/>
      <c r="TU621" s="584"/>
      <c r="TV621" s="584"/>
      <c r="TW621" s="584"/>
      <c r="TX621" s="584"/>
      <c r="TY621" s="584"/>
      <c r="TZ621" s="584"/>
      <c r="UA621" s="584"/>
      <c r="UB621" s="584"/>
      <c r="UC621" s="584"/>
      <c r="UD621" s="584"/>
      <c r="UE621" s="584"/>
      <c r="UF621" s="584"/>
      <c r="UG621" s="584"/>
      <c r="UH621" s="584"/>
      <c r="UI621" s="584"/>
      <c r="UJ621" s="584"/>
      <c r="UK621" s="584"/>
      <c r="UL621" s="584"/>
      <c r="UM621" s="584"/>
      <c r="UN621" s="584"/>
      <c r="UO621" s="584"/>
      <c r="UP621" s="584"/>
      <c r="UQ621" s="584"/>
      <c r="UR621" s="584"/>
      <c r="US621" s="584"/>
      <c r="UT621" s="584"/>
      <c r="UU621" s="584"/>
      <c r="UV621" s="584"/>
      <c r="UW621" s="584"/>
      <c r="UX621" s="584"/>
      <c r="UY621" s="584"/>
      <c r="UZ621" s="584"/>
      <c r="VA621" s="584"/>
      <c r="VB621" s="584"/>
      <c r="VC621" s="584"/>
      <c r="VD621" s="584"/>
      <c r="VE621" s="584"/>
      <c r="VF621" s="584"/>
      <c r="VG621" s="584"/>
      <c r="VH621" s="584"/>
      <c r="VI621" s="584"/>
      <c r="VJ621" s="584"/>
      <c r="VK621" s="584"/>
      <c r="VL621" s="584"/>
      <c r="VM621" s="584"/>
      <c r="VN621" s="584"/>
      <c r="VO621" s="584"/>
      <c r="VP621" s="584"/>
      <c r="VQ621" s="584"/>
      <c r="VR621" s="584"/>
      <c r="VS621" s="584"/>
      <c r="VT621" s="584"/>
      <c r="VU621" s="584"/>
      <c r="VV621" s="584"/>
      <c r="VW621" s="584"/>
      <c r="VX621" s="584"/>
      <c r="VY621" s="584"/>
      <c r="VZ621" s="584"/>
      <c r="WA621" s="584"/>
      <c r="WB621" s="584"/>
      <c r="WC621" s="584"/>
      <c r="WD621" s="584"/>
      <c r="WE621" s="584"/>
      <c r="WF621" s="584"/>
      <c r="WG621" s="584"/>
      <c r="WH621" s="584"/>
      <c r="WI621" s="584"/>
      <c r="WJ621" s="584"/>
      <c r="WK621" s="584"/>
      <c r="WL621" s="584"/>
      <c r="WM621" s="584"/>
      <c r="WN621" s="584"/>
      <c r="WO621" s="584"/>
      <c r="WP621" s="584"/>
      <c r="WQ621" s="584"/>
      <c r="WR621" s="584"/>
      <c r="WS621" s="584"/>
      <c r="WT621" s="584"/>
      <c r="WU621" s="584"/>
      <c r="WV621" s="584"/>
      <c r="WW621" s="584"/>
      <c r="WX621" s="584"/>
      <c r="WY621" s="584"/>
      <c r="WZ621" s="584"/>
      <c r="XA621" s="584"/>
      <c r="XB621" s="584"/>
      <c r="XC621" s="584"/>
      <c r="XD621" s="584"/>
      <c r="XE621" s="584"/>
      <c r="XF621" s="584"/>
      <c r="XG621" s="584"/>
      <c r="XH621" s="584"/>
      <c r="XI621" s="584"/>
      <c r="XJ621" s="584"/>
      <c r="XK621" s="584"/>
      <c r="XL621" s="584"/>
      <c r="XM621" s="584"/>
      <c r="XN621" s="584"/>
      <c r="XO621" s="584"/>
      <c r="XP621" s="584"/>
      <c r="XQ621" s="584"/>
      <c r="XR621" s="584"/>
      <c r="XS621" s="584"/>
      <c r="XT621" s="584"/>
      <c r="XU621" s="584"/>
      <c r="XV621" s="584"/>
      <c r="XW621" s="584"/>
      <c r="XX621" s="584"/>
      <c r="XY621" s="584"/>
      <c r="XZ621" s="584"/>
      <c r="YA621" s="584"/>
      <c r="YB621" s="584"/>
      <c r="YC621" s="584"/>
      <c r="YD621" s="584"/>
      <c r="YE621" s="584"/>
      <c r="YF621" s="584"/>
      <c r="YG621" s="584"/>
      <c r="YH621" s="584"/>
      <c r="YI621" s="584"/>
      <c r="YJ621" s="584"/>
      <c r="YK621" s="584"/>
      <c r="YL621" s="584"/>
      <c r="YM621" s="584"/>
      <c r="YN621" s="584"/>
      <c r="YO621" s="584"/>
      <c r="YP621" s="584"/>
      <c r="YQ621" s="584"/>
      <c r="YR621" s="584"/>
      <c r="YS621" s="584"/>
      <c r="YT621" s="584"/>
      <c r="YU621" s="584"/>
      <c r="YV621" s="584"/>
      <c r="YW621" s="584"/>
      <c r="YX621" s="584"/>
      <c r="YY621" s="584"/>
      <c r="YZ621" s="584"/>
      <c r="ZA621" s="584"/>
      <c r="ZB621" s="584"/>
      <c r="ZC621" s="584"/>
      <c r="ZD621" s="584"/>
      <c r="ZE621" s="584"/>
      <c r="ZF621" s="584"/>
      <c r="ZG621" s="584"/>
      <c r="ZH621" s="584"/>
      <c r="ZI621" s="584"/>
      <c r="ZJ621" s="584"/>
      <c r="ZK621" s="584"/>
      <c r="ZL621" s="584"/>
      <c r="ZM621" s="584"/>
      <c r="ZN621" s="584"/>
      <c r="ZO621" s="584"/>
      <c r="ZP621" s="584"/>
      <c r="ZQ621" s="584"/>
      <c r="ZR621" s="584"/>
      <c r="ZS621" s="584"/>
      <c r="ZT621" s="584"/>
      <c r="ZU621" s="584"/>
      <c r="ZV621" s="584"/>
      <c r="ZW621" s="584"/>
      <c r="ZX621" s="584"/>
      <c r="ZY621" s="584"/>
      <c r="ZZ621" s="584"/>
      <c r="AAA621" s="584"/>
      <c r="AAB621" s="584"/>
      <c r="AAC621" s="584"/>
      <c r="AAD621" s="584"/>
      <c r="AAE621" s="584"/>
      <c r="AAF621" s="584"/>
      <c r="AAG621" s="584"/>
      <c r="AAH621" s="584"/>
      <c r="AAI621" s="584"/>
      <c r="AAJ621" s="584"/>
      <c r="AAK621" s="584"/>
      <c r="AAL621" s="584"/>
      <c r="AAM621" s="584"/>
      <c r="AAN621" s="584"/>
      <c r="AAO621" s="584"/>
      <c r="AAP621" s="584"/>
      <c r="AAQ621" s="584"/>
      <c r="AAR621" s="584"/>
      <c r="AAS621" s="584"/>
      <c r="AAT621" s="584"/>
      <c r="AAU621" s="584"/>
      <c r="AAV621" s="584"/>
      <c r="AAW621" s="584"/>
      <c r="AAX621" s="584"/>
      <c r="AAY621" s="584"/>
      <c r="AAZ621" s="584"/>
      <c r="ABA621" s="584"/>
      <c r="ABB621" s="584"/>
      <c r="ABC621" s="584"/>
      <c r="ABD621" s="584"/>
      <c r="ABE621" s="584"/>
      <c r="ABF621" s="584"/>
      <c r="ABG621" s="584"/>
      <c r="ABH621" s="584"/>
      <c r="ABI621" s="584"/>
      <c r="ABJ621" s="584"/>
      <c r="ABK621" s="584"/>
      <c r="ABL621" s="584"/>
      <c r="ABM621" s="584"/>
      <c r="ABN621" s="584"/>
      <c r="ABO621" s="584"/>
      <c r="ABP621" s="584"/>
      <c r="ABQ621" s="584"/>
      <c r="ABR621" s="584"/>
      <c r="ABS621" s="584"/>
      <c r="ABT621" s="584"/>
      <c r="ABU621" s="584"/>
      <c r="ABV621" s="584"/>
      <c r="ABW621" s="584"/>
      <c r="ABX621" s="584"/>
      <c r="ABY621" s="584"/>
      <c r="ABZ621" s="584"/>
      <c r="ACA621" s="584"/>
      <c r="ACB621" s="584"/>
      <c r="ACC621" s="584"/>
      <c r="ACD621" s="584"/>
      <c r="ACE621" s="584"/>
      <c r="ACF621" s="584"/>
      <c r="ACG621" s="584"/>
      <c r="ACH621" s="584"/>
      <c r="ACI621" s="584"/>
      <c r="ACJ621" s="584"/>
      <c r="ACK621" s="584"/>
      <c r="ACL621" s="584"/>
      <c r="ACM621" s="584"/>
      <c r="ACN621" s="584"/>
      <c r="ACO621" s="584"/>
      <c r="ACP621" s="584"/>
      <c r="ACQ621" s="584"/>
      <c r="ACR621" s="584"/>
      <c r="ACS621" s="584"/>
      <c r="ACT621" s="584"/>
      <c r="ACU621" s="584"/>
      <c r="ACV621" s="584"/>
      <c r="ACW621" s="584"/>
      <c r="ACX621" s="584"/>
      <c r="ACY621" s="584"/>
      <c r="ACZ621" s="584"/>
      <c r="ADA621" s="584"/>
      <c r="ADB621" s="584"/>
      <c r="ADC621" s="584"/>
      <c r="ADD621" s="584"/>
      <c r="ADE621" s="584"/>
      <c r="ADF621" s="584"/>
      <c r="ADG621" s="584"/>
      <c r="ADH621" s="584"/>
      <c r="ADI621" s="584"/>
      <c r="ADJ621" s="584"/>
      <c r="ADK621" s="584"/>
      <c r="ADL621" s="584"/>
      <c r="ADM621" s="584"/>
      <c r="ADN621" s="584"/>
      <c r="ADO621" s="584"/>
      <c r="ADP621" s="584"/>
      <c r="ADQ621" s="584"/>
      <c r="ADR621" s="584"/>
      <c r="ADS621" s="584"/>
      <c r="ADT621" s="584"/>
      <c r="ADU621" s="584"/>
      <c r="ADV621" s="584"/>
      <c r="ADW621" s="584"/>
      <c r="ADX621" s="584"/>
      <c r="ADY621" s="584"/>
      <c r="ADZ621" s="584"/>
      <c r="AEA621" s="584"/>
      <c r="AEB621" s="584"/>
      <c r="AEC621" s="584"/>
      <c r="AED621" s="584"/>
      <c r="AEE621" s="584"/>
      <c r="AEF621" s="584"/>
      <c r="AEG621" s="584"/>
      <c r="AEH621" s="584"/>
      <c r="AEI621" s="584"/>
      <c r="AEJ621" s="584"/>
      <c r="AEK621" s="584"/>
      <c r="AEL621" s="584"/>
      <c r="AEM621" s="584"/>
      <c r="AEN621" s="584"/>
      <c r="AEO621" s="584"/>
      <c r="AEP621" s="584"/>
      <c r="AEQ621" s="584"/>
      <c r="AER621" s="584"/>
      <c r="AES621" s="584"/>
      <c r="AET621" s="584"/>
      <c r="AEU621" s="584"/>
      <c r="AEV621" s="584"/>
      <c r="AEW621" s="584"/>
      <c r="AEX621" s="584"/>
      <c r="AEY621" s="584"/>
      <c r="AEZ621" s="584"/>
      <c r="AFA621" s="584"/>
      <c r="AFB621" s="584"/>
      <c r="AFC621" s="584"/>
      <c r="AFD621" s="584"/>
      <c r="AFE621" s="584"/>
      <c r="AFF621" s="584"/>
      <c r="AFG621" s="584"/>
      <c r="AFH621" s="584"/>
      <c r="AFI621" s="584"/>
      <c r="AFJ621" s="584"/>
      <c r="AFK621" s="584"/>
      <c r="AFL621" s="584"/>
      <c r="AFM621" s="584"/>
      <c r="AFN621" s="584"/>
      <c r="AFO621" s="584"/>
      <c r="AFP621" s="584"/>
      <c r="AFQ621" s="584"/>
      <c r="AFR621" s="584"/>
      <c r="AFS621" s="584"/>
      <c r="AFT621" s="584"/>
      <c r="AFU621" s="584"/>
      <c r="AFV621" s="584"/>
      <c r="AFW621" s="584"/>
      <c r="AFX621" s="584"/>
      <c r="AFY621" s="584"/>
      <c r="AFZ621" s="584"/>
      <c r="AGA621" s="584"/>
      <c r="AGB621" s="584"/>
      <c r="AGC621" s="584"/>
      <c r="AGD621" s="584"/>
      <c r="AGE621" s="584"/>
      <c r="AGF621" s="584"/>
      <c r="AGG621" s="584"/>
      <c r="AGH621" s="584"/>
      <c r="AGI621" s="584"/>
      <c r="AGJ621" s="584"/>
      <c r="AGK621" s="584"/>
      <c r="AGL621" s="584"/>
      <c r="AGM621" s="584"/>
      <c r="AGN621" s="584"/>
      <c r="AGO621" s="584"/>
      <c r="AGP621" s="584"/>
      <c r="AGQ621" s="584"/>
      <c r="AGR621" s="584"/>
      <c r="AGS621" s="584"/>
      <c r="AGT621" s="584"/>
      <c r="AGU621" s="584"/>
      <c r="AGV621" s="584"/>
      <c r="AGW621" s="584"/>
      <c r="AGX621" s="584"/>
      <c r="AGY621" s="584"/>
      <c r="AGZ621" s="584"/>
      <c r="AHA621" s="584"/>
      <c r="AHB621" s="584"/>
      <c r="AHC621" s="584"/>
      <c r="AHD621" s="584"/>
      <c r="AHE621" s="584"/>
      <c r="AHF621" s="584"/>
      <c r="AHG621" s="584"/>
      <c r="AHH621" s="584"/>
      <c r="AHI621" s="584"/>
      <c r="AHJ621" s="584"/>
      <c r="AHK621" s="584"/>
      <c r="AHL621" s="584"/>
      <c r="AHM621" s="584"/>
      <c r="AHN621" s="584"/>
      <c r="AHO621" s="584"/>
      <c r="AHP621" s="584"/>
      <c r="AHQ621" s="584"/>
      <c r="AHR621" s="584"/>
      <c r="AHS621" s="584"/>
      <c r="AHT621" s="584"/>
      <c r="AHU621" s="584"/>
      <c r="AHV621" s="584"/>
      <c r="AHW621" s="584"/>
      <c r="AHX621" s="584"/>
      <c r="AHY621" s="584"/>
      <c r="AHZ621" s="584"/>
      <c r="AIA621" s="584"/>
      <c r="AIB621" s="584"/>
      <c r="AIC621" s="584"/>
      <c r="AID621" s="584"/>
      <c r="AIE621" s="584"/>
      <c r="AIF621" s="584"/>
      <c r="AIG621" s="584"/>
      <c r="AIH621" s="584"/>
      <c r="AII621" s="584"/>
      <c r="AIJ621" s="584"/>
      <c r="AIK621" s="584"/>
      <c r="AIL621" s="584"/>
      <c r="AIM621" s="584"/>
      <c r="AIN621" s="584"/>
      <c r="AIO621" s="584"/>
      <c r="AIP621" s="584"/>
      <c r="AIQ621" s="584"/>
      <c r="AIR621" s="584"/>
      <c r="AIS621" s="584"/>
      <c r="AIT621" s="584"/>
      <c r="AIU621" s="584"/>
      <c r="AIV621" s="584"/>
      <c r="AIW621" s="584"/>
      <c r="AIX621" s="584"/>
      <c r="AIY621" s="584"/>
      <c r="AIZ621" s="584"/>
      <c r="AJA621" s="584"/>
      <c r="AJB621" s="584"/>
      <c r="AJC621" s="584"/>
      <c r="AJD621" s="584"/>
      <c r="AJE621" s="584"/>
      <c r="AJF621" s="584"/>
      <c r="AJG621" s="584"/>
      <c r="AJH621" s="584"/>
      <c r="AJI621" s="584"/>
      <c r="AJJ621" s="584"/>
      <c r="AJK621" s="584"/>
      <c r="AJL621" s="584"/>
      <c r="AJM621" s="584"/>
      <c r="AJN621" s="584"/>
      <c r="AJO621" s="584"/>
      <c r="AJP621" s="584"/>
      <c r="AJQ621" s="584"/>
      <c r="AJR621" s="584"/>
      <c r="AJS621" s="584"/>
      <c r="AJT621" s="584"/>
      <c r="AJU621" s="584"/>
      <c r="AJV621" s="584"/>
      <c r="AJW621" s="584"/>
      <c r="AJX621" s="584"/>
      <c r="AJY621" s="584"/>
      <c r="AJZ621" s="584"/>
      <c r="AKA621" s="584"/>
      <c r="AKB621" s="584"/>
      <c r="AKC621" s="584"/>
      <c r="AKD621" s="584"/>
      <c r="AKE621" s="584"/>
      <c r="AKF621" s="584"/>
      <c r="AKG621" s="584"/>
      <c r="AKH621" s="584"/>
      <c r="AKI621" s="584"/>
      <c r="AKJ621" s="584"/>
      <c r="AKK621" s="584"/>
      <c r="AKL621" s="584"/>
      <c r="AKM621" s="584"/>
      <c r="AKN621" s="584"/>
      <c r="AKO621" s="584"/>
      <c r="AKP621" s="584"/>
      <c r="AKQ621" s="584"/>
      <c r="AKR621" s="584"/>
      <c r="AKS621" s="584"/>
      <c r="AKT621" s="584"/>
      <c r="AKU621" s="584"/>
      <c r="AKV621" s="584"/>
      <c r="AKW621" s="584"/>
      <c r="AKX621" s="584"/>
      <c r="AKY621" s="584"/>
      <c r="AKZ621" s="584"/>
      <c r="ALA621" s="584"/>
      <c r="ALB621" s="584"/>
      <c r="ALC621" s="584"/>
      <c r="ALD621" s="584"/>
      <c r="ALE621" s="584"/>
      <c r="ALF621" s="584"/>
      <c r="ALG621" s="584"/>
      <c r="ALH621" s="584"/>
      <c r="ALI621" s="584"/>
      <c r="ALJ621" s="584"/>
      <c r="ALK621" s="584"/>
      <c r="ALL621" s="584"/>
      <c r="ALM621" s="584"/>
      <c r="ALN621" s="584"/>
      <c r="ALO621" s="584"/>
      <c r="ALP621" s="584"/>
      <c r="ALQ621" s="584"/>
      <c r="ALR621" s="584"/>
      <c r="ALS621" s="584"/>
      <c r="ALT621" s="584"/>
      <c r="ALU621" s="584"/>
      <c r="ALV621" s="584"/>
      <c r="ALW621" s="584"/>
      <c r="ALX621" s="584"/>
      <c r="ALY621" s="584"/>
      <c r="ALZ621" s="584"/>
      <c r="AMA621" s="584"/>
      <c r="AMB621" s="584"/>
      <c r="AMC621" s="584"/>
      <c r="AMD621" s="584"/>
      <c r="AME621" s="584"/>
      <c r="AMF621" s="584"/>
      <c r="AMG621" s="584"/>
      <c r="AMH621" s="584"/>
      <c r="AMI621" s="584"/>
      <c r="AMJ621" s="584"/>
      <c r="AMK621" s="584"/>
      <c r="AML621" s="584"/>
      <c r="AMM621" s="584"/>
      <c r="AMN621" s="584"/>
      <c r="AMO621" s="584"/>
      <c r="AMP621" s="584"/>
      <c r="AMQ621" s="584"/>
      <c r="AMR621" s="584"/>
      <c r="AMS621" s="584"/>
      <c r="AMT621" s="584"/>
      <c r="AMU621" s="584"/>
      <c r="AMV621" s="584"/>
      <c r="AMW621" s="584"/>
      <c r="AMX621" s="584"/>
      <c r="AMY621" s="584"/>
      <c r="AMZ621" s="584"/>
      <c r="ANA621" s="584"/>
      <c r="ANB621" s="584"/>
      <c r="ANC621" s="584"/>
      <c r="AND621" s="584"/>
      <c r="ANE621" s="584"/>
      <c r="ANF621" s="584"/>
      <c r="ANG621" s="584"/>
      <c r="ANH621" s="584"/>
      <c r="ANI621" s="584"/>
      <c r="ANJ621" s="584"/>
      <c r="ANK621" s="584"/>
      <c r="ANL621" s="584"/>
      <c r="ANM621" s="584"/>
      <c r="ANN621" s="584"/>
      <c r="ANO621" s="584"/>
      <c r="ANP621" s="584"/>
      <c r="ANQ621" s="584"/>
      <c r="ANR621" s="584"/>
      <c r="ANS621" s="584"/>
      <c r="ANT621" s="584"/>
      <c r="ANU621" s="584"/>
      <c r="ANV621" s="584"/>
      <c r="ANW621" s="584"/>
      <c r="ANX621" s="584"/>
      <c r="ANY621" s="584"/>
      <c r="ANZ621" s="584"/>
      <c r="AOA621" s="584"/>
      <c r="AOB621" s="584"/>
      <c r="AOC621" s="584"/>
      <c r="AOD621" s="584"/>
      <c r="AOE621" s="584"/>
      <c r="AOF621" s="584"/>
      <c r="AOG621" s="584"/>
      <c r="AOH621" s="584"/>
      <c r="AOI621" s="584"/>
      <c r="AOJ621" s="584"/>
      <c r="AOK621" s="584"/>
      <c r="AOL621" s="584"/>
      <c r="AOM621" s="584"/>
      <c r="AON621" s="584"/>
      <c r="AOO621" s="584"/>
      <c r="AOP621" s="584"/>
      <c r="AOQ621" s="584"/>
      <c r="AOR621" s="584"/>
      <c r="AOS621" s="584"/>
      <c r="AOT621" s="584"/>
      <c r="AOU621" s="584"/>
      <c r="AOV621" s="584"/>
      <c r="AOW621" s="584"/>
      <c r="AOX621" s="584"/>
      <c r="AOY621" s="584"/>
      <c r="AOZ621" s="584"/>
      <c r="APA621" s="584"/>
      <c r="APB621" s="584"/>
      <c r="APC621" s="584"/>
      <c r="APD621" s="584"/>
      <c r="APE621" s="584"/>
      <c r="APF621" s="584"/>
      <c r="APG621" s="584"/>
      <c r="APH621" s="584"/>
      <c r="API621" s="584"/>
      <c r="APJ621" s="584"/>
      <c r="APK621" s="584"/>
      <c r="APL621" s="584"/>
      <c r="APM621" s="584"/>
      <c r="APN621" s="584"/>
      <c r="APO621" s="584"/>
      <c r="APP621" s="584"/>
      <c r="APQ621" s="584"/>
      <c r="APR621" s="584"/>
      <c r="APS621" s="584"/>
      <c r="APT621" s="584"/>
      <c r="APU621" s="584"/>
      <c r="APV621" s="584"/>
      <c r="APW621" s="584"/>
      <c r="APX621" s="584"/>
      <c r="APY621" s="584"/>
      <c r="APZ621" s="584"/>
      <c r="AQA621" s="584"/>
      <c r="AQB621" s="584"/>
      <c r="AQC621" s="584"/>
      <c r="AQD621" s="584"/>
      <c r="AQE621" s="584"/>
      <c r="AQF621" s="584"/>
      <c r="AQG621" s="584"/>
      <c r="AQH621" s="584"/>
      <c r="AQI621" s="584"/>
      <c r="AQJ621" s="584"/>
      <c r="AQK621" s="584"/>
      <c r="AQL621" s="584"/>
      <c r="AQM621" s="584"/>
      <c r="AQN621" s="584"/>
      <c r="AQO621" s="584"/>
      <c r="AQP621" s="584"/>
      <c r="AQQ621" s="584"/>
      <c r="AQR621" s="584"/>
      <c r="AQS621" s="584"/>
      <c r="AQT621" s="584"/>
      <c r="AQU621" s="584"/>
      <c r="AQV621" s="584"/>
      <c r="AQW621" s="584"/>
      <c r="AQX621" s="584"/>
      <c r="AQY621" s="584"/>
      <c r="AQZ621" s="584"/>
      <c r="ARA621" s="584"/>
      <c r="ARB621" s="584"/>
      <c r="ARC621" s="584"/>
      <c r="ARD621" s="584"/>
      <c r="ARE621" s="584"/>
      <c r="ARF621" s="584"/>
      <c r="ARG621" s="584"/>
      <c r="ARH621" s="584"/>
      <c r="ARI621" s="584"/>
      <c r="ARJ621" s="584"/>
      <c r="ARK621" s="584"/>
      <c r="ARL621" s="584"/>
      <c r="ARM621" s="584"/>
      <c r="ARN621" s="584"/>
      <c r="ARO621" s="584"/>
      <c r="ARP621" s="584"/>
      <c r="ARQ621" s="584"/>
      <c r="ARR621" s="584"/>
      <c r="ARS621" s="584"/>
      <c r="ART621" s="584"/>
      <c r="ARU621" s="584"/>
      <c r="ARV621" s="584"/>
      <c r="ARW621" s="584"/>
      <c r="ARX621" s="584"/>
      <c r="ARY621" s="584"/>
      <c r="ARZ621" s="584"/>
      <c r="ASA621" s="584"/>
      <c r="ASB621" s="584"/>
      <c r="ASC621" s="584"/>
      <c r="ASD621" s="584"/>
      <c r="ASE621" s="584"/>
      <c r="ASF621" s="584"/>
      <c r="ASG621" s="584"/>
      <c r="ASH621" s="584"/>
      <c r="ASI621" s="584"/>
      <c r="ASJ621" s="584"/>
      <c r="ASK621" s="584"/>
      <c r="ASL621" s="584"/>
      <c r="ASM621" s="584"/>
      <c r="ASN621" s="584"/>
      <c r="ASO621" s="584"/>
      <c r="ASP621" s="584"/>
      <c r="ASQ621" s="584"/>
      <c r="ASR621" s="584"/>
      <c r="ASS621" s="584"/>
      <c r="AST621" s="584"/>
      <c r="ASU621" s="584"/>
      <c r="ASV621" s="584"/>
      <c r="ASW621" s="584"/>
      <c r="ASX621" s="584"/>
      <c r="ASY621" s="584"/>
      <c r="ASZ621" s="584"/>
      <c r="ATA621" s="584"/>
      <c r="ATB621" s="584"/>
      <c r="ATC621" s="584"/>
      <c r="ATD621" s="584"/>
      <c r="ATE621" s="584"/>
      <c r="ATF621" s="584"/>
      <c r="ATG621" s="584"/>
      <c r="ATH621" s="584"/>
      <c r="ATI621" s="584"/>
      <c r="ATJ621" s="584"/>
      <c r="ATK621" s="584"/>
      <c r="ATL621" s="584"/>
      <c r="ATM621" s="584"/>
      <c r="ATN621" s="584"/>
      <c r="ATO621" s="584"/>
      <c r="ATP621" s="584"/>
      <c r="ATQ621" s="584"/>
      <c r="ATR621" s="584"/>
      <c r="ATS621" s="584"/>
      <c r="ATT621" s="584"/>
      <c r="ATU621" s="584"/>
      <c r="ATV621" s="584"/>
      <c r="ATW621" s="584"/>
      <c r="ATX621" s="584"/>
      <c r="ATY621" s="584"/>
      <c r="ATZ621" s="584"/>
      <c r="AUA621" s="584"/>
      <c r="AUB621" s="584"/>
      <c r="AUC621" s="584"/>
      <c r="AUD621" s="584"/>
      <c r="AUE621" s="584"/>
      <c r="AUF621" s="584"/>
      <c r="AUG621" s="584"/>
      <c r="AUH621" s="584"/>
      <c r="AUI621" s="584"/>
      <c r="AUJ621" s="584"/>
      <c r="AUK621" s="584"/>
      <c r="AUL621" s="584"/>
      <c r="AUM621" s="584"/>
      <c r="AUN621" s="584"/>
      <c r="AUO621" s="584"/>
      <c r="AUP621" s="584"/>
      <c r="AUQ621" s="584"/>
      <c r="AUR621" s="584"/>
      <c r="AUS621" s="584"/>
      <c r="AUT621" s="584"/>
      <c r="AUU621" s="584"/>
      <c r="AUV621" s="584"/>
      <c r="AUW621" s="584"/>
      <c r="AUX621" s="584"/>
      <c r="AUY621" s="584"/>
      <c r="AUZ621" s="584"/>
      <c r="AVA621" s="584"/>
      <c r="AVB621" s="584"/>
      <c r="AVC621" s="584"/>
      <c r="AVD621" s="584"/>
      <c r="AVE621" s="584"/>
      <c r="AVF621" s="584"/>
      <c r="AVG621" s="584"/>
      <c r="AVH621" s="584"/>
      <c r="AVI621" s="584"/>
      <c r="AVJ621" s="584"/>
      <c r="AVK621" s="584"/>
      <c r="AVL621" s="584"/>
      <c r="AVM621" s="584"/>
      <c r="AVN621" s="584"/>
      <c r="AVO621" s="584"/>
      <c r="AVP621" s="584"/>
      <c r="AVQ621" s="584"/>
      <c r="AVR621" s="584"/>
      <c r="AVS621" s="584"/>
      <c r="AVT621" s="584"/>
      <c r="AVU621" s="584"/>
      <c r="AVV621" s="584"/>
      <c r="AVW621" s="584"/>
      <c r="AVX621" s="584"/>
      <c r="AVY621" s="584"/>
      <c r="AVZ621" s="584"/>
      <c r="AWA621" s="584"/>
      <c r="AWB621" s="584"/>
      <c r="AWC621" s="584"/>
      <c r="AWD621" s="584"/>
      <c r="AWE621" s="584"/>
      <c r="AWF621" s="584"/>
      <c r="AWG621" s="584"/>
      <c r="AWH621" s="584"/>
      <c r="AWI621" s="584"/>
      <c r="AWJ621" s="584"/>
      <c r="AWK621" s="584"/>
      <c r="AWL621" s="584"/>
      <c r="AWM621" s="584"/>
      <c r="AWN621" s="584"/>
      <c r="AWO621" s="584"/>
      <c r="AWP621" s="584"/>
      <c r="AWQ621" s="584"/>
      <c r="AWR621" s="584"/>
      <c r="AWS621" s="584"/>
      <c r="AWT621" s="584"/>
      <c r="AWU621" s="584"/>
      <c r="AWV621" s="584"/>
      <c r="AWW621" s="584"/>
      <c r="AWX621" s="584"/>
      <c r="AWY621" s="584"/>
      <c r="AWZ621" s="584"/>
      <c r="AXA621" s="584"/>
      <c r="AXB621" s="584"/>
      <c r="AXC621" s="584"/>
      <c r="AXD621" s="584"/>
      <c r="AXE621" s="584"/>
      <c r="AXF621" s="584"/>
      <c r="AXG621" s="584"/>
      <c r="AXH621" s="584"/>
      <c r="AXI621" s="584"/>
      <c r="AXJ621" s="584"/>
      <c r="AXK621" s="584"/>
      <c r="AXL621" s="584"/>
      <c r="AXM621" s="584"/>
      <c r="AXN621" s="584"/>
      <c r="AXO621" s="584"/>
      <c r="AXP621" s="584"/>
      <c r="AXQ621" s="584"/>
      <c r="AXR621" s="584"/>
      <c r="AXS621" s="584"/>
      <c r="AXT621" s="584"/>
      <c r="AXU621" s="584"/>
      <c r="AXV621" s="584"/>
      <c r="AXW621" s="584"/>
      <c r="AXX621" s="584"/>
      <c r="AXY621" s="584"/>
      <c r="AXZ621" s="584"/>
      <c r="AYA621" s="584"/>
      <c r="AYB621" s="584"/>
      <c r="AYC621" s="584"/>
      <c r="AYD621" s="584"/>
      <c r="AYE621" s="584"/>
      <c r="AYF621" s="584"/>
      <c r="AYG621" s="584"/>
      <c r="AYH621" s="584"/>
      <c r="AYI621" s="584"/>
      <c r="AYJ621" s="584"/>
      <c r="AYK621" s="584"/>
      <c r="AYL621" s="584"/>
      <c r="AYM621" s="584"/>
      <c r="AYN621" s="584"/>
      <c r="AYO621" s="584"/>
      <c r="AYP621" s="584"/>
      <c r="AYQ621" s="584"/>
      <c r="AYR621" s="584"/>
      <c r="AYS621" s="584"/>
      <c r="AYT621" s="584"/>
      <c r="AYU621" s="584"/>
      <c r="AYV621" s="584"/>
      <c r="AYW621" s="584"/>
      <c r="AYX621" s="584"/>
      <c r="AYY621" s="584"/>
      <c r="AYZ621" s="584"/>
      <c r="AZA621" s="584"/>
      <c r="AZB621" s="584"/>
      <c r="AZC621" s="584"/>
      <c r="AZD621" s="584"/>
      <c r="AZE621" s="584"/>
      <c r="AZF621" s="584"/>
      <c r="AZG621" s="584"/>
      <c r="AZH621" s="584"/>
      <c r="AZI621" s="584"/>
      <c r="AZJ621" s="584"/>
      <c r="AZK621" s="584"/>
      <c r="AZL621" s="584"/>
      <c r="AZM621" s="584"/>
      <c r="AZN621" s="584"/>
      <c r="AZO621" s="584"/>
      <c r="AZP621" s="584"/>
      <c r="AZQ621" s="584"/>
      <c r="AZR621" s="584"/>
      <c r="AZS621" s="584"/>
      <c r="AZT621" s="584"/>
      <c r="AZU621" s="584"/>
      <c r="AZV621" s="584"/>
      <c r="AZW621" s="584"/>
      <c r="AZX621" s="584"/>
      <c r="AZY621" s="584"/>
      <c r="AZZ621" s="584"/>
      <c r="BAA621" s="584"/>
      <c r="BAB621" s="584"/>
      <c r="BAC621" s="584"/>
      <c r="BAD621" s="584"/>
      <c r="BAE621" s="584"/>
      <c r="BAF621" s="584"/>
      <c r="BAG621" s="584"/>
      <c r="BAH621" s="584"/>
      <c r="BAI621" s="584"/>
      <c r="BAJ621" s="584"/>
      <c r="BAK621" s="584"/>
      <c r="BAL621" s="584"/>
      <c r="BAM621" s="584"/>
      <c r="BAN621" s="584"/>
      <c r="BAO621" s="584"/>
      <c r="BAP621" s="584"/>
      <c r="BAQ621" s="584"/>
      <c r="BAR621" s="584"/>
      <c r="BAS621" s="584"/>
      <c r="BAT621" s="584"/>
      <c r="BAU621" s="584"/>
      <c r="BAV621" s="584"/>
      <c r="BAW621" s="584"/>
      <c r="BAX621" s="584"/>
      <c r="BAY621" s="584"/>
      <c r="BAZ621" s="584"/>
      <c r="BBA621" s="584"/>
      <c r="BBB621" s="584"/>
      <c r="BBC621" s="584"/>
      <c r="BBD621" s="584"/>
      <c r="BBE621" s="584"/>
      <c r="BBF621" s="584"/>
      <c r="BBG621" s="584"/>
      <c r="BBH621" s="584"/>
      <c r="BBI621" s="584"/>
      <c r="BBJ621" s="584"/>
      <c r="BBK621" s="584"/>
      <c r="BBL621" s="584"/>
      <c r="BBM621" s="584"/>
      <c r="BBN621" s="584"/>
      <c r="BBO621" s="584"/>
      <c r="BBP621" s="584"/>
      <c r="BBQ621" s="584"/>
      <c r="BBR621" s="584"/>
      <c r="BBS621" s="584"/>
      <c r="BBT621" s="584"/>
      <c r="BBU621" s="584"/>
      <c r="BBV621" s="584"/>
      <c r="BBW621" s="584"/>
      <c r="BBX621" s="584"/>
      <c r="BBY621" s="584"/>
      <c r="BBZ621" s="584"/>
      <c r="BCA621" s="584"/>
      <c r="BCB621" s="584"/>
      <c r="BCC621" s="584"/>
      <c r="BCD621" s="584"/>
      <c r="BCE621" s="584"/>
      <c r="BCF621" s="584"/>
      <c r="BCG621" s="584"/>
      <c r="BCH621" s="584"/>
      <c r="BCI621" s="584"/>
      <c r="BCJ621" s="584"/>
      <c r="BCK621" s="584"/>
      <c r="BCL621" s="584"/>
      <c r="BCM621" s="584"/>
      <c r="BCN621" s="584"/>
      <c r="BCO621" s="584"/>
      <c r="BCP621" s="584"/>
      <c r="BCQ621" s="584"/>
      <c r="BCR621" s="584"/>
      <c r="BCS621" s="584"/>
      <c r="BCT621" s="584"/>
      <c r="BCU621" s="584"/>
      <c r="BCV621" s="584"/>
      <c r="BCW621" s="584"/>
      <c r="BCX621" s="584"/>
      <c r="BCY621" s="584"/>
      <c r="BCZ621" s="584"/>
      <c r="BDA621" s="584"/>
      <c r="BDB621" s="584"/>
      <c r="BDC621" s="584"/>
      <c r="BDD621" s="584"/>
      <c r="BDE621" s="584"/>
      <c r="BDF621" s="584"/>
      <c r="BDG621" s="584"/>
      <c r="BDH621" s="584"/>
      <c r="BDI621" s="584"/>
      <c r="BDJ621" s="584"/>
      <c r="BDK621" s="584"/>
      <c r="BDL621" s="584"/>
      <c r="BDM621" s="584"/>
      <c r="BDN621" s="584"/>
      <c r="BDO621" s="584"/>
      <c r="BDP621" s="584"/>
      <c r="BDQ621" s="584"/>
      <c r="BDR621" s="584"/>
      <c r="BDS621" s="584"/>
      <c r="BDT621" s="584"/>
      <c r="BDU621" s="584"/>
      <c r="BDV621" s="584"/>
      <c r="BDW621" s="584"/>
      <c r="BDX621" s="584"/>
      <c r="BDY621" s="584"/>
      <c r="BDZ621" s="584"/>
      <c r="BEA621" s="584"/>
      <c r="BEB621" s="584"/>
      <c r="BEC621" s="584"/>
      <c r="BED621" s="584"/>
      <c r="BEE621" s="584"/>
      <c r="BEF621" s="584"/>
      <c r="BEG621" s="584"/>
      <c r="BEH621" s="584"/>
      <c r="BEI621" s="584"/>
      <c r="BEJ621" s="584"/>
      <c r="BEK621" s="584"/>
      <c r="BEL621" s="584"/>
      <c r="BEM621" s="584"/>
      <c r="BEN621" s="584"/>
      <c r="BEO621" s="584"/>
      <c r="BEP621" s="584"/>
      <c r="BEQ621" s="584"/>
      <c r="BER621" s="584"/>
      <c r="BES621" s="584"/>
      <c r="BET621" s="584"/>
      <c r="BEU621" s="584"/>
      <c r="BEV621" s="584"/>
      <c r="BEW621" s="584"/>
      <c r="BEX621" s="584"/>
      <c r="BEY621" s="584"/>
      <c r="BEZ621" s="584"/>
      <c r="BFA621" s="584"/>
      <c r="BFB621" s="584"/>
      <c r="BFC621" s="584"/>
      <c r="BFD621" s="584"/>
      <c r="BFE621" s="584"/>
      <c r="BFF621" s="584"/>
      <c r="BFG621" s="584"/>
      <c r="BFH621" s="584"/>
      <c r="BFI621" s="584"/>
      <c r="BFJ621" s="584"/>
      <c r="BFK621" s="584"/>
      <c r="BFL621" s="584"/>
      <c r="BFM621" s="584"/>
      <c r="BFN621" s="584"/>
      <c r="BFO621" s="584"/>
      <c r="BFP621" s="584"/>
      <c r="BFQ621" s="584"/>
      <c r="BFR621" s="584"/>
      <c r="BFS621" s="584"/>
      <c r="BFT621" s="584"/>
      <c r="BFU621" s="584"/>
      <c r="BFV621" s="584"/>
      <c r="BFW621" s="584"/>
      <c r="BFX621" s="584"/>
      <c r="BFY621" s="584"/>
      <c r="BFZ621" s="584"/>
      <c r="BGA621" s="584"/>
      <c r="BGB621" s="584"/>
      <c r="BGC621" s="584"/>
      <c r="BGD621" s="584"/>
      <c r="BGE621" s="584"/>
      <c r="BGF621" s="584"/>
      <c r="BGG621" s="584"/>
      <c r="BGH621" s="584"/>
      <c r="BGI621" s="584"/>
      <c r="BGJ621" s="584"/>
      <c r="BGK621" s="584"/>
      <c r="BGL621" s="584"/>
      <c r="BGM621" s="584"/>
      <c r="BGN621" s="584"/>
      <c r="BGO621" s="584"/>
      <c r="BGP621" s="584"/>
      <c r="BGQ621" s="584"/>
      <c r="BGR621" s="584"/>
      <c r="BGS621" s="584"/>
      <c r="BGT621" s="584"/>
      <c r="BGU621" s="584"/>
      <c r="BGV621" s="584"/>
      <c r="BGW621" s="584"/>
      <c r="BGX621" s="584"/>
      <c r="BGY621" s="584"/>
      <c r="BGZ621" s="584"/>
      <c r="BHA621" s="584"/>
      <c r="BHB621" s="584"/>
      <c r="BHC621" s="584"/>
      <c r="BHD621" s="584"/>
      <c r="BHE621" s="584"/>
      <c r="BHF621" s="584"/>
      <c r="BHG621" s="584"/>
      <c r="BHH621" s="584"/>
      <c r="BHI621" s="584"/>
      <c r="BHJ621" s="584"/>
      <c r="BHK621" s="584"/>
      <c r="BHL621" s="584"/>
      <c r="BHM621" s="584"/>
      <c r="BHN621" s="584"/>
      <c r="BHO621" s="584"/>
      <c r="BHP621" s="584"/>
      <c r="BHQ621" s="584"/>
      <c r="BHR621" s="584"/>
      <c r="BHS621" s="584"/>
      <c r="BHT621" s="584"/>
      <c r="BHU621" s="584"/>
      <c r="BHV621" s="584"/>
      <c r="BHW621" s="584"/>
      <c r="BHX621" s="584"/>
      <c r="BHY621" s="584"/>
      <c r="BHZ621" s="584"/>
      <c r="BIA621" s="584"/>
      <c r="BIB621" s="584"/>
      <c r="BIC621" s="584"/>
      <c r="BID621" s="584"/>
      <c r="BIE621" s="584"/>
      <c r="BIF621" s="584"/>
      <c r="BIG621" s="584"/>
      <c r="BIH621" s="584"/>
      <c r="BII621" s="584"/>
      <c r="BIJ621" s="584"/>
      <c r="BIK621" s="584"/>
      <c r="BIL621" s="584"/>
      <c r="BIM621" s="584"/>
      <c r="BIN621" s="584"/>
      <c r="BIO621" s="584"/>
      <c r="BIP621" s="584"/>
      <c r="BIQ621" s="584"/>
      <c r="BIR621" s="584"/>
      <c r="BIS621" s="584"/>
      <c r="BIT621" s="584"/>
      <c r="BIU621" s="584"/>
      <c r="BIV621" s="584"/>
      <c r="BIW621" s="584"/>
      <c r="BIX621" s="584"/>
      <c r="BIY621" s="584"/>
      <c r="BIZ621" s="584"/>
      <c r="BJA621" s="584"/>
      <c r="BJB621" s="584"/>
      <c r="BJC621" s="584"/>
      <c r="BJD621" s="584"/>
      <c r="BJE621" s="584"/>
      <c r="BJF621" s="584"/>
      <c r="BJG621" s="584"/>
      <c r="BJH621" s="584"/>
      <c r="BJI621" s="584"/>
      <c r="BJJ621" s="584"/>
      <c r="BJK621" s="584"/>
      <c r="BJL621" s="584"/>
      <c r="BJM621" s="584"/>
      <c r="BJN621" s="584"/>
      <c r="BJO621" s="584"/>
      <c r="BJP621" s="584"/>
      <c r="BJQ621" s="584"/>
      <c r="BJR621" s="584"/>
      <c r="BJS621" s="584"/>
      <c r="BJT621" s="584"/>
      <c r="BJU621" s="584"/>
      <c r="BJV621" s="584"/>
      <c r="BJW621" s="584"/>
      <c r="BJX621" s="584"/>
      <c r="BJY621" s="584"/>
      <c r="BJZ621" s="584"/>
      <c r="BKA621" s="584"/>
      <c r="BKB621" s="584"/>
      <c r="BKC621" s="584"/>
      <c r="BKD621" s="584"/>
      <c r="BKE621" s="584"/>
      <c r="BKF621" s="584"/>
      <c r="BKG621" s="584"/>
      <c r="BKH621" s="584"/>
      <c r="BKI621" s="584"/>
      <c r="BKJ621" s="584"/>
      <c r="BKK621" s="584"/>
      <c r="BKL621" s="584"/>
      <c r="BKM621" s="584"/>
      <c r="BKN621" s="584"/>
      <c r="BKO621" s="584"/>
      <c r="BKP621" s="584"/>
      <c r="BKQ621" s="584"/>
      <c r="BKR621" s="584"/>
      <c r="BKS621" s="584"/>
      <c r="BKT621" s="584"/>
      <c r="BKU621" s="584"/>
      <c r="BKV621" s="584"/>
      <c r="BKW621" s="584"/>
      <c r="BKX621" s="584"/>
      <c r="BKY621" s="584"/>
      <c r="BKZ621" s="584"/>
      <c r="BLA621" s="584"/>
      <c r="BLB621" s="584"/>
      <c r="BLC621" s="584"/>
      <c r="BLD621" s="584"/>
      <c r="BLE621" s="584"/>
      <c r="BLF621" s="584"/>
      <c r="BLG621" s="584"/>
      <c r="BLH621" s="584"/>
      <c r="BLI621" s="584"/>
      <c r="BLJ621" s="584"/>
      <c r="BLK621" s="584"/>
      <c r="BLL621" s="584"/>
      <c r="BLM621" s="584"/>
      <c r="BLN621" s="584"/>
      <c r="BLO621" s="584"/>
      <c r="BLP621" s="584"/>
      <c r="BLQ621" s="584"/>
      <c r="BLR621" s="584"/>
      <c r="BLS621" s="584"/>
      <c r="BLT621" s="584"/>
      <c r="BLU621" s="584"/>
      <c r="BLV621" s="584"/>
      <c r="BLW621" s="584"/>
      <c r="BLX621" s="584"/>
      <c r="BLY621" s="584"/>
      <c r="BLZ621" s="584"/>
      <c r="BMA621" s="584"/>
      <c r="BMB621" s="584"/>
      <c r="BMC621" s="584"/>
      <c r="BMD621" s="584"/>
      <c r="BME621" s="584"/>
      <c r="BMF621" s="584"/>
      <c r="BMG621" s="584"/>
      <c r="BMH621" s="584"/>
      <c r="BMI621" s="584"/>
      <c r="BMJ621" s="584"/>
      <c r="BMK621" s="584"/>
      <c r="BML621" s="584"/>
      <c r="BMM621" s="584"/>
      <c r="BMN621" s="584"/>
      <c r="BMO621" s="584"/>
      <c r="BMP621" s="584"/>
      <c r="BMQ621" s="584"/>
      <c r="BMR621" s="584"/>
      <c r="BMS621" s="584"/>
      <c r="BMT621" s="584"/>
      <c r="BMU621" s="584"/>
      <c r="BMV621" s="584"/>
      <c r="BMW621" s="584"/>
      <c r="BMX621" s="584"/>
      <c r="BMY621" s="584"/>
      <c r="BMZ621" s="584"/>
      <c r="BNA621" s="584"/>
      <c r="BNB621" s="584"/>
      <c r="BNC621" s="584"/>
      <c r="BND621" s="584"/>
      <c r="BNE621" s="584"/>
      <c r="BNF621" s="584"/>
      <c r="BNG621" s="584"/>
      <c r="BNH621" s="584"/>
      <c r="BNI621" s="584"/>
      <c r="BNJ621" s="584"/>
      <c r="BNK621" s="584"/>
      <c r="BNL621" s="584"/>
      <c r="BNM621" s="584"/>
      <c r="BNN621" s="584"/>
      <c r="BNO621" s="584"/>
      <c r="BNP621" s="584"/>
      <c r="BNQ621" s="584"/>
      <c r="BNR621" s="584"/>
      <c r="BNS621" s="584"/>
      <c r="BNT621" s="584"/>
      <c r="BNU621" s="584"/>
      <c r="BNV621" s="584"/>
      <c r="BNW621" s="584"/>
      <c r="BNX621" s="584"/>
      <c r="BNY621" s="584"/>
      <c r="BNZ621" s="584"/>
      <c r="BOA621" s="584"/>
      <c r="BOB621" s="584"/>
      <c r="BOC621" s="584"/>
      <c r="BOD621" s="584"/>
      <c r="BOE621" s="584"/>
      <c r="BOF621" s="584"/>
      <c r="BOG621" s="584"/>
      <c r="BOH621" s="584"/>
      <c r="BOI621" s="584"/>
      <c r="BOJ621" s="584"/>
      <c r="BOK621" s="584"/>
      <c r="BOL621" s="584"/>
      <c r="BOM621" s="584"/>
      <c r="BON621" s="584"/>
      <c r="BOO621" s="584"/>
      <c r="BOP621" s="584"/>
      <c r="BOQ621" s="584"/>
      <c r="BOR621" s="584"/>
      <c r="BOS621" s="584"/>
      <c r="BOT621" s="584"/>
      <c r="BOU621" s="584"/>
      <c r="BOV621" s="584"/>
      <c r="BOW621" s="584"/>
      <c r="BOX621" s="584"/>
      <c r="BOY621" s="584"/>
      <c r="BOZ621" s="584"/>
      <c r="BPA621" s="584"/>
      <c r="BPB621" s="584"/>
      <c r="BPC621" s="584"/>
      <c r="BPD621" s="584"/>
      <c r="BPE621" s="584"/>
      <c r="BPF621" s="584"/>
      <c r="BPG621" s="584"/>
      <c r="BPH621" s="584"/>
      <c r="BPI621" s="584"/>
      <c r="BPJ621" s="584"/>
      <c r="BPK621" s="584"/>
      <c r="BPL621" s="584"/>
      <c r="BPM621" s="584"/>
      <c r="BPN621" s="584"/>
      <c r="BPO621" s="584"/>
      <c r="BPP621" s="584"/>
      <c r="BPQ621" s="584"/>
      <c r="BPR621" s="584"/>
      <c r="BPS621" s="584"/>
      <c r="BPT621" s="584"/>
      <c r="BPU621" s="584"/>
      <c r="BPV621" s="584"/>
      <c r="BPW621" s="584"/>
      <c r="BPX621" s="584"/>
      <c r="BPY621" s="584"/>
      <c r="BPZ621" s="584"/>
      <c r="BQA621" s="584"/>
      <c r="BQB621" s="584"/>
      <c r="BQC621" s="584"/>
      <c r="BQD621" s="584"/>
      <c r="BQE621" s="584"/>
      <c r="BQF621" s="584"/>
      <c r="BQG621" s="584"/>
      <c r="BQH621" s="584"/>
      <c r="BQI621" s="584"/>
      <c r="BQJ621" s="584"/>
      <c r="BQK621" s="584"/>
      <c r="BQL621" s="584"/>
      <c r="BQM621" s="584"/>
      <c r="BQN621" s="584"/>
      <c r="BQO621" s="584"/>
      <c r="BQP621" s="584"/>
      <c r="BQQ621" s="584"/>
      <c r="BQR621" s="584"/>
      <c r="BQS621" s="584"/>
      <c r="BQT621" s="584"/>
      <c r="BQU621" s="584"/>
      <c r="BQV621" s="584"/>
      <c r="BQW621" s="584"/>
      <c r="BQX621" s="584"/>
      <c r="BQY621" s="584"/>
      <c r="BQZ621" s="584"/>
      <c r="BRA621" s="584"/>
      <c r="BRB621" s="584"/>
      <c r="BRC621" s="584"/>
      <c r="BRD621" s="584"/>
      <c r="BRE621" s="584"/>
      <c r="BRF621" s="584"/>
      <c r="BRG621" s="584"/>
      <c r="BRH621" s="584"/>
      <c r="BRI621" s="584"/>
      <c r="BRJ621" s="584"/>
      <c r="BRK621" s="584"/>
      <c r="BRL621" s="584"/>
      <c r="BRM621" s="584"/>
      <c r="BRN621" s="584"/>
      <c r="BRO621" s="584"/>
      <c r="BRP621" s="584"/>
      <c r="BRQ621" s="584"/>
      <c r="BRR621" s="584"/>
      <c r="BRS621" s="584"/>
      <c r="BRT621" s="584"/>
      <c r="BRU621" s="584"/>
      <c r="BRV621" s="584"/>
      <c r="BRW621" s="584"/>
      <c r="BRX621" s="584"/>
      <c r="BRY621" s="584"/>
      <c r="BRZ621" s="584"/>
      <c r="BSA621" s="584"/>
      <c r="BSB621" s="584"/>
      <c r="BSC621" s="584"/>
      <c r="BSD621" s="584"/>
      <c r="BSE621" s="584"/>
      <c r="BSF621" s="584"/>
      <c r="BSG621" s="584"/>
      <c r="BSH621" s="584"/>
      <c r="BSI621" s="584"/>
      <c r="BSJ621" s="584"/>
      <c r="BSK621" s="584"/>
      <c r="BSL621" s="584"/>
      <c r="BSM621" s="584"/>
      <c r="BSN621" s="584"/>
      <c r="BSO621" s="584"/>
      <c r="BSP621" s="584"/>
      <c r="BSQ621" s="584"/>
      <c r="BSR621" s="584"/>
      <c r="BSS621" s="584"/>
      <c r="BST621" s="584"/>
      <c r="BSU621" s="584"/>
      <c r="BSV621" s="584"/>
      <c r="BSW621" s="584"/>
      <c r="BSX621" s="584"/>
      <c r="BSY621" s="584"/>
      <c r="BSZ621" s="584"/>
      <c r="BTA621" s="584"/>
      <c r="BTB621" s="584"/>
      <c r="BTC621" s="584"/>
      <c r="BTD621" s="584"/>
      <c r="BTE621" s="584"/>
      <c r="BTF621" s="584"/>
      <c r="BTG621" s="584"/>
      <c r="BTH621" s="584"/>
      <c r="BTI621" s="584"/>
      <c r="BTJ621" s="584"/>
      <c r="BTK621" s="584"/>
      <c r="BTL621" s="584"/>
      <c r="BTM621" s="584"/>
      <c r="BTN621" s="584"/>
      <c r="BTO621" s="584"/>
      <c r="BTP621" s="584"/>
      <c r="BTQ621" s="584"/>
      <c r="BTR621" s="584"/>
      <c r="BTS621" s="584"/>
      <c r="BTT621" s="584"/>
      <c r="BTU621" s="584"/>
      <c r="BTV621" s="584"/>
      <c r="BTW621" s="584"/>
      <c r="BTX621" s="584"/>
      <c r="BTY621" s="584"/>
      <c r="BTZ621" s="584"/>
      <c r="BUA621" s="584"/>
      <c r="BUB621" s="584"/>
      <c r="BUC621" s="584"/>
      <c r="BUD621" s="584"/>
      <c r="BUE621" s="584"/>
      <c r="BUF621" s="584"/>
      <c r="BUG621" s="584"/>
      <c r="BUH621" s="584"/>
      <c r="BUI621" s="584"/>
      <c r="BUJ621" s="584"/>
      <c r="BUK621" s="584"/>
      <c r="BUL621" s="584"/>
      <c r="BUM621" s="584"/>
      <c r="BUN621" s="584"/>
      <c r="BUO621" s="584"/>
      <c r="BUP621" s="584"/>
      <c r="BUQ621" s="584"/>
      <c r="BUR621" s="584"/>
      <c r="BUS621" s="584"/>
      <c r="BUT621" s="584"/>
      <c r="BUU621" s="584"/>
      <c r="BUV621" s="584"/>
      <c r="BUW621" s="584"/>
      <c r="BUX621" s="584"/>
      <c r="BUY621" s="584"/>
      <c r="BUZ621" s="584"/>
      <c r="BVA621" s="584"/>
      <c r="BVB621" s="584"/>
      <c r="BVC621" s="584"/>
      <c r="BVD621" s="584"/>
      <c r="BVE621" s="584"/>
      <c r="BVF621" s="584"/>
      <c r="BVG621" s="584"/>
      <c r="BVH621" s="584"/>
      <c r="BVI621" s="584"/>
      <c r="BVJ621" s="584"/>
      <c r="BVK621" s="584"/>
      <c r="BVL621" s="584"/>
      <c r="BVM621" s="584"/>
      <c r="BVN621" s="584"/>
      <c r="BVO621" s="584"/>
      <c r="BVP621" s="584"/>
      <c r="BVQ621" s="584"/>
      <c r="BVR621" s="584"/>
      <c r="BVS621" s="584"/>
      <c r="BVT621" s="584"/>
      <c r="BVU621" s="584"/>
      <c r="BVV621" s="584"/>
      <c r="BVW621" s="584"/>
      <c r="BVX621" s="584"/>
      <c r="BVY621" s="584"/>
      <c r="BVZ621" s="584"/>
      <c r="BWA621" s="584"/>
      <c r="BWB621" s="584"/>
      <c r="BWC621" s="584"/>
      <c r="BWD621" s="584"/>
      <c r="BWE621" s="584"/>
      <c r="BWF621" s="584"/>
      <c r="BWG621" s="584"/>
      <c r="BWH621" s="584"/>
      <c r="BWI621" s="584"/>
      <c r="BWJ621" s="584"/>
      <c r="BWK621" s="584"/>
      <c r="BWL621" s="584"/>
      <c r="BWM621" s="584"/>
      <c r="BWN621" s="584"/>
      <c r="BWO621" s="584"/>
      <c r="BWP621" s="584"/>
      <c r="BWQ621" s="584"/>
      <c r="BWR621" s="584"/>
      <c r="BWS621" s="584"/>
      <c r="BWT621" s="584"/>
      <c r="BWU621" s="584"/>
      <c r="BWV621" s="584"/>
      <c r="BWW621" s="584"/>
      <c r="BWX621" s="584"/>
      <c r="BWY621" s="584"/>
      <c r="BWZ621" s="584"/>
      <c r="BXA621" s="584"/>
      <c r="BXB621" s="584"/>
      <c r="BXC621" s="584"/>
      <c r="BXD621" s="584"/>
      <c r="BXE621" s="584"/>
      <c r="BXF621" s="584"/>
      <c r="BXG621" s="584"/>
      <c r="BXH621" s="584"/>
      <c r="BXI621" s="584"/>
      <c r="BXJ621" s="584"/>
      <c r="BXK621" s="584"/>
      <c r="BXL621" s="584"/>
      <c r="BXM621" s="584"/>
      <c r="BXN621" s="584"/>
      <c r="BXO621" s="584"/>
      <c r="BXP621" s="584"/>
      <c r="BXQ621" s="584"/>
      <c r="BXR621" s="584"/>
      <c r="BXS621" s="584"/>
      <c r="BXT621" s="584"/>
      <c r="BXU621" s="584"/>
      <c r="BXV621" s="584"/>
      <c r="BXW621" s="584"/>
      <c r="BXX621" s="584"/>
      <c r="BXY621" s="584"/>
      <c r="BXZ621" s="584"/>
      <c r="BYA621" s="584"/>
      <c r="BYB621" s="584"/>
      <c r="BYC621" s="584"/>
      <c r="BYD621" s="584"/>
      <c r="BYE621" s="584"/>
      <c r="BYF621" s="584"/>
      <c r="BYG621" s="584"/>
      <c r="BYH621" s="584"/>
      <c r="BYI621" s="584"/>
      <c r="BYJ621" s="584"/>
      <c r="BYK621" s="584"/>
      <c r="BYL621" s="584"/>
      <c r="BYM621" s="584"/>
      <c r="BYN621" s="584"/>
      <c r="BYO621" s="584"/>
      <c r="BYP621" s="584"/>
      <c r="BYQ621" s="584"/>
      <c r="BYR621" s="584"/>
      <c r="BYS621" s="584"/>
      <c r="BYT621" s="584"/>
      <c r="BYU621" s="584"/>
      <c r="BYV621" s="584"/>
      <c r="BYW621" s="584"/>
      <c r="BYX621" s="584"/>
      <c r="BYY621" s="584"/>
      <c r="BYZ621" s="584"/>
      <c r="BZA621" s="584"/>
      <c r="BZB621" s="584"/>
      <c r="BZC621" s="584"/>
      <c r="BZD621" s="584"/>
      <c r="BZE621" s="584"/>
      <c r="BZF621" s="584"/>
      <c r="BZG621" s="584"/>
      <c r="BZH621" s="584"/>
      <c r="BZI621" s="584"/>
      <c r="BZJ621" s="584"/>
      <c r="BZK621" s="584"/>
      <c r="BZL621" s="584"/>
      <c r="BZM621" s="584"/>
      <c r="BZN621" s="584"/>
      <c r="BZO621" s="584"/>
      <c r="BZP621" s="584"/>
      <c r="BZQ621" s="584"/>
      <c r="BZR621" s="584"/>
      <c r="BZS621" s="584"/>
      <c r="BZT621" s="584"/>
      <c r="BZU621" s="584"/>
      <c r="BZV621" s="584"/>
      <c r="BZW621" s="584"/>
      <c r="BZX621" s="584"/>
      <c r="BZY621" s="584"/>
      <c r="BZZ621" s="584"/>
      <c r="CAA621" s="584"/>
      <c r="CAB621" s="584"/>
      <c r="CAC621" s="584"/>
      <c r="CAD621" s="584"/>
      <c r="CAE621" s="584"/>
      <c r="CAF621" s="584"/>
      <c r="CAG621" s="584"/>
      <c r="CAH621" s="584"/>
      <c r="CAI621" s="584"/>
      <c r="CAJ621" s="584"/>
      <c r="CAK621" s="584"/>
      <c r="CAL621" s="584"/>
      <c r="CAM621" s="584"/>
      <c r="CAN621" s="584"/>
      <c r="CAO621" s="584"/>
      <c r="CAP621" s="584"/>
      <c r="CAQ621" s="584"/>
      <c r="CAR621" s="584"/>
      <c r="CAS621" s="584"/>
      <c r="CAT621" s="584"/>
      <c r="CAU621" s="584"/>
      <c r="CAV621" s="584"/>
      <c r="CAW621" s="584"/>
      <c r="CAX621" s="584"/>
      <c r="CAY621" s="584"/>
      <c r="CAZ621" s="584"/>
      <c r="CBA621" s="584"/>
      <c r="CBB621" s="584"/>
      <c r="CBC621" s="584"/>
      <c r="CBD621" s="584"/>
      <c r="CBE621" s="584"/>
      <c r="CBF621" s="584"/>
      <c r="CBG621" s="584"/>
      <c r="CBH621" s="584"/>
      <c r="CBI621" s="584"/>
      <c r="CBJ621" s="584"/>
      <c r="CBK621" s="584"/>
      <c r="CBL621" s="584"/>
      <c r="CBM621" s="584"/>
      <c r="CBN621" s="584"/>
      <c r="CBO621" s="584"/>
      <c r="CBP621" s="584"/>
      <c r="CBQ621" s="584"/>
      <c r="CBR621" s="584"/>
      <c r="CBS621" s="584"/>
      <c r="CBT621" s="584"/>
      <c r="CBU621" s="584"/>
      <c r="CBV621" s="584"/>
      <c r="CBW621" s="584"/>
      <c r="CBX621" s="584"/>
      <c r="CBY621" s="584"/>
      <c r="CBZ621" s="584"/>
      <c r="CCA621" s="584"/>
      <c r="CCB621" s="584"/>
      <c r="CCC621" s="584"/>
      <c r="CCD621" s="584"/>
      <c r="CCE621" s="584"/>
      <c r="CCF621" s="584"/>
      <c r="CCG621" s="584"/>
      <c r="CCH621" s="584"/>
      <c r="CCI621" s="584"/>
      <c r="CCJ621" s="584"/>
      <c r="CCK621" s="584"/>
      <c r="CCL621" s="584"/>
      <c r="CCM621" s="584"/>
      <c r="CCN621" s="584"/>
      <c r="CCO621" s="584"/>
      <c r="CCP621" s="584"/>
      <c r="CCQ621" s="584"/>
      <c r="CCR621" s="584"/>
      <c r="CCS621" s="584"/>
      <c r="CCT621" s="584"/>
      <c r="CCU621" s="584"/>
      <c r="CCV621" s="584"/>
      <c r="CCW621" s="584"/>
      <c r="CCX621" s="584"/>
      <c r="CCY621" s="584"/>
      <c r="CCZ621" s="584"/>
      <c r="CDA621" s="584"/>
      <c r="CDB621" s="584"/>
      <c r="CDC621" s="584"/>
      <c r="CDD621" s="584"/>
      <c r="CDE621" s="584"/>
      <c r="CDF621" s="584"/>
      <c r="CDG621" s="584"/>
      <c r="CDH621" s="584"/>
      <c r="CDI621" s="584"/>
      <c r="CDJ621" s="584"/>
      <c r="CDK621" s="584"/>
      <c r="CDL621" s="584"/>
      <c r="CDM621" s="584"/>
      <c r="CDN621" s="584"/>
      <c r="CDO621" s="584"/>
      <c r="CDP621" s="584"/>
      <c r="CDQ621" s="584"/>
      <c r="CDR621" s="584"/>
      <c r="CDS621" s="584"/>
      <c r="CDT621" s="584"/>
      <c r="CDU621" s="584"/>
      <c r="CDV621" s="584"/>
      <c r="CDW621" s="584"/>
      <c r="CDX621" s="584"/>
      <c r="CDY621" s="584"/>
      <c r="CDZ621" s="584"/>
      <c r="CEA621" s="584"/>
      <c r="CEB621" s="584"/>
      <c r="CEC621" s="584"/>
      <c r="CED621" s="584"/>
      <c r="CEE621" s="584"/>
      <c r="CEF621" s="584"/>
      <c r="CEG621" s="584"/>
      <c r="CEH621" s="584"/>
      <c r="CEI621" s="584"/>
      <c r="CEJ621" s="584"/>
      <c r="CEK621" s="584"/>
      <c r="CEL621" s="584"/>
      <c r="CEM621" s="584"/>
      <c r="CEN621" s="584"/>
      <c r="CEO621" s="584"/>
      <c r="CEP621" s="584"/>
      <c r="CEQ621" s="584"/>
      <c r="CER621" s="584"/>
      <c r="CES621" s="584"/>
      <c r="CET621" s="584"/>
      <c r="CEU621" s="584"/>
      <c r="CEV621" s="584"/>
      <c r="CEW621" s="584"/>
      <c r="CEX621" s="584"/>
      <c r="CEY621" s="584"/>
      <c r="CEZ621" s="584"/>
      <c r="CFA621" s="584"/>
      <c r="CFB621" s="584"/>
      <c r="CFC621" s="584"/>
      <c r="CFD621" s="584"/>
      <c r="CFE621" s="584"/>
      <c r="CFF621" s="584"/>
      <c r="CFG621" s="584"/>
      <c r="CFH621" s="584"/>
      <c r="CFI621" s="584"/>
      <c r="CFJ621" s="584"/>
      <c r="CFK621" s="584"/>
      <c r="CFL621" s="584"/>
      <c r="CFM621" s="584"/>
      <c r="CFN621" s="584"/>
      <c r="CFO621" s="584"/>
      <c r="CFP621" s="584"/>
      <c r="CFQ621" s="584"/>
      <c r="CFR621" s="584"/>
      <c r="CFS621" s="584"/>
      <c r="CFT621" s="584"/>
      <c r="CFU621" s="584"/>
      <c r="CFV621" s="584"/>
      <c r="CFW621" s="584"/>
      <c r="CFX621" s="584"/>
      <c r="CFY621" s="584"/>
      <c r="CFZ621" s="584"/>
      <c r="CGA621" s="584"/>
      <c r="CGB621" s="584"/>
      <c r="CGC621" s="584"/>
      <c r="CGD621" s="584"/>
      <c r="CGE621" s="584"/>
      <c r="CGF621" s="584"/>
      <c r="CGG621" s="584"/>
      <c r="CGH621" s="584"/>
      <c r="CGI621" s="584"/>
      <c r="CGJ621" s="584"/>
      <c r="CGK621" s="584"/>
      <c r="CGL621" s="584"/>
      <c r="CGM621" s="584"/>
      <c r="CGN621" s="584"/>
      <c r="CGO621" s="584"/>
      <c r="CGP621" s="584"/>
      <c r="CGQ621" s="584"/>
      <c r="CGR621" s="584"/>
      <c r="CGS621" s="584"/>
      <c r="CGT621" s="584"/>
      <c r="CGU621" s="584"/>
      <c r="CGV621" s="584"/>
      <c r="CGW621" s="584"/>
      <c r="CGX621" s="584"/>
      <c r="CGY621" s="584"/>
      <c r="CGZ621" s="584"/>
      <c r="CHA621" s="584"/>
      <c r="CHB621" s="584"/>
      <c r="CHC621" s="584"/>
      <c r="CHD621" s="584"/>
      <c r="CHE621" s="584"/>
      <c r="CHF621" s="584"/>
      <c r="CHG621" s="584"/>
      <c r="CHH621" s="584"/>
      <c r="CHI621" s="584"/>
      <c r="CHJ621" s="584"/>
      <c r="CHK621" s="584"/>
      <c r="CHL621" s="584"/>
      <c r="CHM621" s="584"/>
      <c r="CHN621" s="584"/>
      <c r="CHO621" s="584"/>
      <c r="CHP621" s="584"/>
      <c r="CHQ621" s="584"/>
      <c r="CHR621" s="584"/>
      <c r="CHS621" s="584"/>
      <c r="CHT621" s="584"/>
      <c r="CHU621" s="584"/>
      <c r="CHV621" s="584"/>
      <c r="CHW621" s="584"/>
      <c r="CHX621" s="584"/>
      <c r="CHY621" s="584"/>
      <c r="CHZ621" s="584"/>
      <c r="CIA621" s="584"/>
      <c r="CIB621" s="584"/>
      <c r="CIC621" s="584"/>
      <c r="CID621" s="584"/>
      <c r="CIE621" s="584"/>
      <c r="CIF621" s="584"/>
      <c r="CIG621" s="584"/>
      <c r="CIH621" s="584"/>
      <c r="CII621" s="584"/>
      <c r="CIJ621" s="584"/>
      <c r="CIK621" s="584"/>
      <c r="CIL621" s="584"/>
      <c r="CIM621" s="584"/>
      <c r="CIN621" s="584"/>
      <c r="CIO621" s="584"/>
      <c r="CIP621" s="584"/>
      <c r="CIQ621" s="584"/>
      <c r="CIR621" s="584"/>
      <c r="CIS621" s="584"/>
      <c r="CIT621" s="584"/>
      <c r="CIU621" s="584"/>
      <c r="CIV621" s="584"/>
      <c r="CIW621" s="584"/>
      <c r="CIX621" s="584"/>
      <c r="CIY621" s="584"/>
      <c r="CIZ621" s="584"/>
      <c r="CJA621" s="584"/>
      <c r="CJB621" s="584"/>
      <c r="CJC621" s="584"/>
      <c r="CJD621" s="584"/>
      <c r="CJE621" s="584"/>
      <c r="CJF621" s="584"/>
      <c r="CJG621" s="584"/>
      <c r="CJH621" s="584"/>
      <c r="CJI621" s="584"/>
      <c r="CJJ621" s="584"/>
      <c r="CJK621" s="584"/>
      <c r="CJL621" s="584"/>
      <c r="CJM621" s="584"/>
      <c r="CJN621" s="584"/>
      <c r="CJO621" s="584"/>
      <c r="CJP621" s="584"/>
      <c r="CJQ621" s="584"/>
      <c r="CJR621" s="584"/>
      <c r="CJS621" s="584"/>
      <c r="CJT621" s="584"/>
      <c r="CJU621" s="584"/>
      <c r="CJV621" s="584"/>
      <c r="CJW621" s="584"/>
      <c r="CJX621" s="584"/>
      <c r="CJY621" s="584"/>
      <c r="CJZ621" s="584"/>
      <c r="CKA621" s="584"/>
      <c r="CKB621" s="584"/>
      <c r="CKC621" s="584"/>
      <c r="CKD621" s="584"/>
      <c r="CKE621" s="584"/>
      <c r="CKF621" s="584"/>
      <c r="CKG621" s="584"/>
      <c r="CKH621" s="584"/>
      <c r="CKI621" s="584"/>
      <c r="CKJ621" s="584"/>
      <c r="CKK621" s="584"/>
      <c r="CKL621" s="584"/>
      <c r="CKM621" s="584"/>
      <c r="CKN621" s="584"/>
      <c r="CKO621" s="584"/>
      <c r="CKP621" s="584"/>
      <c r="CKQ621" s="584"/>
      <c r="CKR621" s="584"/>
      <c r="CKS621" s="584"/>
      <c r="CKT621" s="584"/>
      <c r="CKU621" s="584"/>
      <c r="CKV621" s="584"/>
      <c r="CKW621" s="584"/>
      <c r="CKX621" s="584"/>
      <c r="CKY621" s="584"/>
      <c r="CKZ621" s="584"/>
      <c r="CLA621" s="584"/>
      <c r="CLB621" s="584"/>
      <c r="CLC621" s="584"/>
      <c r="CLD621" s="584"/>
      <c r="CLE621" s="584"/>
      <c r="CLF621" s="584"/>
      <c r="CLG621" s="584"/>
      <c r="CLH621" s="584"/>
      <c r="CLI621" s="584"/>
      <c r="CLJ621" s="584"/>
      <c r="CLK621" s="584"/>
      <c r="CLL621" s="584"/>
      <c r="CLM621" s="584"/>
      <c r="CLN621" s="584"/>
      <c r="CLO621" s="584"/>
      <c r="CLP621" s="584"/>
      <c r="CLQ621" s="584"/>
      <c r="CLR621" s="584"/>
      <c r="CLS621" s="584"/>
      <c r="CLT621" s="584"/>
      <c r="CLU621" s="584"/>
      <c r="CLV621" s="584"/>
      <c r="CLW621" s="584"/>
      <c r="CLX621" s="584"/>
      <c r="CLY621" s="584"/>
      <c r="CLZ621" s="584"/>
      <c r="CMA621" s="584"/>
      <c r="CMB621" s="584"/>
      <c r="CMC621" s="584"/>
      <c r="CMD621" s="584"/>
      <c r="CME621" s="584"/>
      <c r="CMF621" s="584"/>
      <c r="CMG621" s="584"/>
      <c r="CMH621" s="584"/>
      <c r="CMI621" s="584"/>
      <c r="CMJ621" s="584"/>
      <c r="CMK621" s="584"/>
      <c r="CML621" s="584"/>
      <c r="CMM621" s="584"/>
      <c r="CMN621" s="584"/>
      <c r="CMO621" s="584"/>
      <c r="CMP621" s="584"/>
      <c r="CMQ621" s="584"/>
      <c r="CMR621" s="584"/>
      <c r="CMS621" s="584"/>
      <c r="CMT621" s="584"/>
      <c r="CMU621" s="584"/>
      <c r="CMV621" s="584"/>
      <c r="CMW621" s="584"/>
      <c r="CMX621" s="584"/>
      <c r="CMY621" s="584"/>
      <c r="CMZ621" s="584"/>
      <c r="CNA621" s="584"/>
      <c r="CNB621" s="584"/>
      <c r="CNC621" s="584"/>
      <c r="CND621" s="584"/>
      <c r="CNE621" s="584"/>
      <c r="CNF621" s="584"/>
      <c r="CNG621" s="584"/>
      <c r="CNH621" s="584"/>
      <c r="CNI621" s="584"/>
      <c r="CNJ621" s="584"/>
      <c r="CNK621" s="584"/>
      <c r="CNL621" s="584"/>
      <c r="CNM621" s="584"/>
      <c r="CNN621" s="584"/>
      <c r="CNO621" s="584"/>
      <c r="CNP621" s="584"/>
      <c r="CNQ621" s="584"/>
      <c r="CNR621" s="584"/>
      <c r="CNS621" s="584"/>
      <c r="CNT621" s="584"/>
      <c r="CNU621" s="584"/>
      <c r="CNV621" s="584"/>
      <c r="CNW621" s="584"/>
      <c r="CNX621" s="584"/>
      <c r="CNY621" s="584"/>
      <c r="CNZ621" s="584"/>
      <c r="COA621" s="584"/>
      <c r="COB621" s="584"/>
      <c r="COC621" s="584"/>
      <c r="COD621" s="584"/>
      <c r="COE621" s="584"/>
      <c r="COF621" s="584"/>
      <c r="COG621" s="584"/>
      <c r="COH621" s="584"/>
      <c r="COI621" s="584"/>
      <c r="COJ621" s="584"/>
      <c r="COK621" s="584"/>
      <c r="COL621" s="584"/>
      <c r="COM621" s="584"/>
      <c r="CON621" s="584"/>
      <c r="COO621" s="584"/>
      <c r="COP621" s="584"/>
      <c r="COQ621" s="584"/>
      <c r="COR621" s="584"/>
      <c r="COS621" s="584"/>
      <c r="COT621" s="584"/>
      <c r="COU621" s="584"/>
      <c r="COV621" s="584"/>
      <c r="COW621" s="584"/>
      <c r="COX621" s="584"/>
      <c r="COY621" s="584"/>
      <c r="COZ621" s="584"/>
      <c r="CPA621" s="584"/>
      <c r="CPB621" s="584"/>
      <c r="CPC621" s="584"/>
      <c r="CPD621" s="584"/>
      <c r="CPE621" s="584"/>
      <c r="CPF621" s="584"/>
      <c r="CPG621" s="584"/>
      <c r="CPH621" s="584"/>
      <c r="CPI621" s="584"/>
      <c r="CPJ621" s="584"/>
      <c r="CPK621" s="584"/>
      <c r="CPL621" s="584"/>
      <c r="CPM621" s="584"/>
      <c r="CPN621" s="584"/>
      <c r="CPO621" s="584"/>
      <c r="CPP621" s="584"/>
      <c r="CPQ621" s="584"/>
      <c r="CPR621" s="584"/>
      <c r="CPS621" s="584"/>
      <c r="CPT621" s="584"/>
      <c r="CPU621" s="584"/>
      <c r="CPV621" s="584"/>
      <c r="CPW621" s="584"/>
      <c r="CPX621" s="584"/>
      <c r="CPY621" s="584"/>
      <c r="CPZ621" s="584"/>
      <c r="CQA621" s="584"/>
      <c r="CQB621" s="584"/>
      <c r="CQC621" s="584"/>
      <c r="CQD621" s="584"/>
      <c r="CQE621" s="584"/>
      <c r="CQF621" s="584"/>
      <c r="CQG621" s="584"/>
      <c r="CQH621" s="584"/>
      <c r="CQI621" s="584"/>
      <c r="CQJ621" s="584"/>
      <c r="CQK621" s="584"/>
      <c r="CQL621" s="584"/>
      <c r="CQM621" s="584"/>
      <c r="CQN621" s="584"/>
      <c r="CQO621" s="584"/>
      <c r="CQP621" s="584"/>
      <c r="CQQ621" s="584"/>
      <c r="CQR621" s="584"/>
      <c r="CQS621" s="584"/>
      <c r="CQT621" s="584"/>
      <c r="CQU621" s="584"/>
      <c r="CQV621" s="584"/>
      <c r="CQW621" s="584"/>
      <c r="CQX621" s="584"/>
      <c r="CQY621" s="584"/>
      <c r="CQZ621" s="584"/>
      <c r="CRA621" s="584"/>
      <c r="CRB621" s="584"/>
      <c r="CRC621" s="584"/>
      <c r="CRD621" s="584"/>
      <c r="CRE621" s="584"/>
      <c r="CRF621" s="584"/>
      <c r="CRG621" s="584"/>
      <c r="CRH621" s="584"/>
      <c r="CRI621" s="584"/>
      <c r="CRJ621" s="584"/>
      <c r="CRK621" s="584"/>
      <c r="CRL621" s="584"/>
      <c r="CRM621" s="584"/>
      <c r="CRN621" s="584"/>
      <c r="CRO621" s="584"/>
      <c r="CRP621" s="584"/>
      <c r="CRQ621" s="584"/>
      <c r="CRR621" s="584"/>
      <c r="CRS621" s="584"/>
      <c r="CRT621" s="584"/>
      <c r="CRU621" s="584"/>
      <c r="CRV621" s="584"/>
      <c r="CRW621" s="584"/>
      <c r="CRX621" s="584"/>
      <c r="CRY621" s="584"/>
      <c r="CRZ621" s="584"/>
      <c r="CSA621" s="584"/>
      <c r="CSB621" s="584"/>
      <c r="CSC621" s="584"/>
      <c r="CSD621" s="584"/>
      <c r="CSE621" s="584"/>
      <c r="CSF621" s="584"/>
      <c r="CSG621" s="584"/>
      <c r="CSH621" s="584"/>
      <c r="CSI621" s="584"/>
      <c r="CSJ621" s="584"/>
      <c r="CSK621" s="584"/>
      <c r="CSL621" s="584"/>
      <c r="CSM621" s="584"/>
      <c r="CSN621" s="584"/>
      <c r="CSO621" s="584"/>
      <c r="CSP621" s="584"/>
      <c r="CSQ621" s="584"/>
      <c r="CSR621" s="584"/>
      <c r="CSS621" s="584"/>
      <c r="CST621" s="584"/>
      <c r="CSU621" s="584"/>
      <c r="CSV621" s="584"/>
      <c r="CSW621" s="584"/>
      <c r="CSX621" s="584"/>
      <c r="CSY621" s="584"/>
      <c r="CSZ621" s="584"/>
      <c r="CTA621" s="584"/>
      <c r="CTB621" s="584"/>
      <c r="CTC621" s="584"/>
      <c r="CTD621" s="584"/>
      <c r="CTE621" s="584"/>
      <c r="CTF621" s="584"/>
      <c r="CTG621" s="584"/>
      <c r="CTH621" s="584"/>
      <c r="CTI621" s="584"/>
      <c r="CTJ621" s="584"/>
      <c r="CTK621" s="584"/>
      <c r="CTL621" s="584"/>
      <c r="CTM621" s="584"/>
      <c r="CTN621" s="584"/>
      <c r="CTO621" s="584"/>
      <c r="CTP621" s="584"/>
      <c r="CTQ621" s="584"/>
      <c r="CTR621" s="584"/>
      <c r="CTS621" s="584"/>
      <c r="CTT621" s="584"/>
      <c r="CTU621" s="584"/>
      <c r="CTV621" s="584"/>
      <c r="CTW621" s="584"/>
      <c r="CTX621" s="584"/>
      <c r="CTY621" s="584"/>
      <c r="CTZ621" s="584"/>
      <c r="CUA621" s="584"/>
      <c r="CUB621" s="584"/>
      <c r="CUC621" s="584"/>
      <c r="CUD621" s="584"/>
      <c r="CUE621" s="584"/>
      <c r="CUF621" s="584"/>
      <c r="CUG621" s="584"/>
      <c r="CUH621" s="584"/>
      <c r="CUI621" s="584"/>
      <c r="CUJ621" s="584"/>
      <c r="CUK621" s="584"/>
      <c r="CUL621" s="584"/>
      <c r="CUM621" s="584"/>
      <c r="CUN621" s="584"/>
      <c r="CUO621" s="584"/>
      <c r="CUP621" s="584"/>
      <c r="CUQ621" s="584"/>
      <c r="CUR621" s="584"/>
      <c r="CUS621" s="584"/>
      <c r="CUT621" s="584"/>
      <c r="CUU621" s="584"/>
      <c r="CUV621" s="584"/>
      <c r="CUW621" s="584"/>
      <c r="CUX621" s="584"/>
      <c r="CUY621" s="584"/>
      <c r="CUZ621" s="584"/>
      <c r="CVA621" s="584"/>
      <c r="CVB621" s="584"/>
      <c r="CVC621" s="584"/>
      <c r="CVD621" s="584"/>
      <c r="CVE621" s="584"/>
      <c r="CVF621" s="584"/>
      <c r="CVG621" s="584"/>
      <c r="CVH621" s="584"/>
      <c r="CVI621" s="584"/>
      <c r="CVJ621" s="584"/>
      <c r="CVK621" s="584"/>
      <c r="CVL621" s="584"/>
      <c r="CVM621" s="584"/>
      <c r="CVN621" s="584"/>
      <c r="CVO621" s="584"/>
      <c r="CVP621" s="584"/>
      <c r="CVQ621" s="584"/>
      <c r="CVR621" s="584"/>
      <c r="CVS621" s="584"/>
      <c r="CVT621" s="584"/>
      <c r="CVU621" s="584"/>
      <c r="CVV621" s="584"/>
      <c r="CVW621" s="584"/>
      <c r="CVX621" s="584"/>
      <c r="CVY621" s="584"/>
      <c r="CVZ621" s="584"/>
      <c r="CWA621" s="584"/>
      <c r="CWB621" s="584"/>
      <c r="CWC621" s="584"/>
      <c r="CWD621" s="584"/>
      <c r="CWE621" s="584"/>
      <c r="CWF621" s="584"/>
      <c r="CWG621" s="584"/>
      <c r="CWH621" s="584"/>
      <c r="CWI621" s="584"/>
      <c r="CWJ621" s="584"/>
      <c r="CWK621" s="584"/>
      <c r="CWL621" s="584"/>
      <c r="CWM621" s="584"/>
      <c r="CWN621" s="584"/>
      <c r="CWO621" s="584"/>
      <c r="CWP621" s="584"/>
      <c r="CWQ621" s="584"/>
      <c r="CWR621" s="584"/>
      <c r="CWS621" s="584"/>
      <c r="CWT621" s="584"/>
      <c r="CWU621" s="584"/>
      <c r="CWV621" s="584"/>
      <c r="CWW621" s="584"/>
      <c r="CWX621" s="584"/>
      <c r="CWY621" s="584"/>
      <c r="CWZ621" s="584"/>
      <c r="CXA621" s="584"/>
      <c r="CXB621" s="584"/>
      <c r="CXC621" s="584"/>
      <c r="CXD621" s="584"/>
      <c r="CXE621" s="584"/>
      <c r="CXF621" s="584"/>
      <c r="CXG621" s="584"/>
      <c r="CXH621" s="584"/>
      <c r="CXI621" s="584"/>
      <c r="CXJ621" s="584"/>
      <c r="CXK621" s="584"/>
      <c r="CXL621" s="584"/>
      <c r="CXM621" s="584"/>
      <c r="CXN621" s="584"/>
      <c r="CXO621" s="584"/>
      <c r="CXP621" s="584"/>
      <c r="CXQ621" s="584"/>
      <c r="CXR621" s="584"/>
      <c r="CXS621" s="584"/>
      <c r="CXT621" s="584"/>
      <c r="CXU621" s="584"/>
      <c r="CXV621" s="584"/>
      <c r="CXW621" s="584"/>
      <c r="CXX621" s="584"/>
      <c r="CXY621" s="584"/>
      <c r="CXZ621" s="584"/>
      <c r="CYA621" s="584"/>
      <c r="CYB621" s="584"/>
      <c r="CYC621" s="584"/>
      <c r="CYD621" s="584"/>
      <c r="CYE621" s="584"/>
      <c r="CYF621" s="584"/>
      <c r="CYG621" s="584"/>
      <c r="CYH621" s="584"/>
      <c r="CYI621" s="584"/>
      <c r="CYJ621" s="584"/>
      <c r="CYK621" s="584"/>
      <c r="CYL621" s="584"/>
      <c r="CYM621" s="584"/>
      <c r="CYN621" s="584"/>
      <c r="CYO621" s="584"/>
      <c r="CYP621" s="584"/>
      <c r="CYQ621" s="584"/>
      <c r="CYR621" s="584"/>
      <c r="CYS621" s="584"/>
      <c r="CYT621" s="584"/>
      <c r="CYU621" s="584"/>
      <c r="CYV621" s="584"/>
      <c r="CYW621" s="584"/>
      <c r="CYX621" s="584"/>
      <c r="CYY621" s="584"/>
      <c r="CYZ621" s="584"/>
      <c r="CZA621" s="584"/>
      <c r="CZB621" s="584"/>
      <c r="CZC621" s="584"/>
      <c r="CZD621" s="584"/>
      <c r="CZE621" s="584"/>
      <c r="CZF621" s="584"/>
      <c r="CZG621" s="584"/>
      <c r="CZH621" s="584"/>
      <c r="CZI621" s="584"/>
      <c r="CZJ621" s="584"/>
      <c r="CZK621" s="584"/>
      <c r="CZL621" s="584"/>
      <c r="CZM621" s="584"/>
      <c r="CZN621" s="584"/>
      <c r="CZO621" s="584"/>
      <c r="CZP621" s="584"/>
      <c r="CZQ621" s="584"/>
      <c r="CZR621" s="584"/>
      <c r="CZS621" s="584"/>
      <c r="CZT621" s="584"/>
      <c r="CZU621" s="584"/>
      <c r="CZV621" s="584"/>
      <c r="CZW621" s="584"/>
      <c r="CZX621" s="584"/>
      <c r="CZY621" s="584"/>
      <c r="CZZ621" s="584"/>
      <c r="DAA621" s="584"/>
      <c r="DAB621" s="584"/>
      <c r="DAC621" s="584"/>
      <c r="DAD621" s="584"/>
      <c r="DAE621" s="584"/>
      <c r="DAF621" s="584"/>
      <c r="DAG621" s="584"/>
      <c r="DAH621" s="584"/>
      <c r="DAI621" s="584"/>
      <c r="DAJ621" s="584"/>
      <c r="DAK621" s="584"/>
      <c r="DAL621" s="584"/>
      <c r="DAM621" s="584"/>
      <c r="DAN621" s="584"/>
      <c r="DAO621" s="584"/>
      <c r="DAP621" s="584"/>
      <c r="DAQ621" s="584"/>
      <c r="DAR621" s="584"/>
      <c r="DAS621" s="584"/>
      <c r="DAT621" s="584"/>
      <c r="DAU621" s="584"/>
      <c r="DAV621" s="584"/>
      <c r="DAW621" s="584"/>
      <c r="DAX621" s="584"/>
      <c r="DAY621" s="584"/>
      <c r="DAZ621" s="584"/>
      <c r="DBA621" s="584"/>
      <c r="DBB621" s="584"/>
      <c r="DBC621" s="584"/>
      <c r="DBD621" s="584"/>
      <c r="DBE621" s="584"/>
      <c r="DBF621" s="584"/>
      <c r="DBG621" s="584"/>
      <c r="DBH621" s="584"/>
      <c r="DBI621" s="584"/>
      <c r="DBJ621" s="584"/>
      <c r="DBK621" s="584"/>
      <c r="DBL621" s="584"/>
      <c r="DBM621" s="584"/>
      <c r="DBN621" s="584"/>
      <c r="DBO621" s="584"/>
      <c r="DBP621" s="584"/>
      <c r="DBQ621" s="584"/>
      <c r="DBR621" s="584"/>
      <c r="DBS621" s="584"/>
      <c r="DBT621" s="584"/>
      <c r="DBU621" s="584"/>
      <c r="DBV621" s="584"/>
      <c r="DBW621" s="584"/>
      <c r="DBX621" s="584"/>
      <c r="DBY621" s="584"/>
      <c r="DBZ621" s="584"/>
      <c r="DCA621" s="584"/>
      <c r="DCB621" s="584"/>
      <c r="DCC621" s="584"/>
      <c r="DCD621" s="584"/>
      <c r="DCE621" s="584"/>
      <c r="DCF621" s="584"/>
      <c r="DCG621" s="584"/>
      <c r="DCH621" s="584"/>
      <c r="DCI621" s="584"/>
      <c r="DCJ621" s="584"/>
      <c r="DCK621" s="584"/>
      <c r="DCL621" s="584"/>
      <c r="DCM621" s="584"/>
      <c r="DCN621" s="584"/>
      <c r="DCO621" s="584"/>
      <c r="DCP621" s="584"/>
      <c r="DCQ621" s="584"/>
      <c r="DCR621" s="584"/>
      <c r="DCS621" s="584"/>
      <c r="DCT621" s="584"/>
      <c r="DCU621" s="584"/>
      <c r="DCV621" s="584"/>
      <c r="DCW621" s="584"/>
      <c r="DCX621" s="584"/>
      <c r="DCY621" s="584"/>
      <c r="DCZ621" s="584"/>
      <c r="DDA621" s="584"/>
      <c r="DDB621" s="584"/>
      <c r="DDC621" s="584"/>
      <c r="DDD621" s="584"/>
      <c r="DDE621" s="584"/>
      <c r="DDF621" s="584"/>
      <c r="DDG621" s="584"/>
      <c r="DDH621" s="584"/>
      <c r="DDI621" s="584"/>
      <c r="DDJ621" s="584"/>
      <c r="DDK621" s="584"/>
      <c r="DDL621" s="584"/>
      <c r="DDM621" s="584"/>
      <c r="DDN621" s="584"/>
      <c r="DDO621" s="584"/>
      <c r="DDP621" s="584"/>
      <c r="DDQ621" s="584"/>
      <c r="DDR621" s="584"/>
      <c r="DDS621" s="584"/>
      <c r="DDT621" s="584"/>
      <c r="DDU621" s="584"/>
      <c r="DDV621" s="584"/>
      <c r="DDW621" s="584"/>
      <c r="DDX621" s="584"/>
      <c r="DDY621" s="584"/>
      <c r="DDZ621" s="584"/>
      <c r="DEA621" s="584"/>
      <c r="DEB621" s="584"/>
      <c r="DEC621" s="584"/>
      <c r="DED621" s="584"/>
      <c r="DEE621" s="584"/>
      <c r="DEF621" s="584"/>
      <c r="DEG621" s="584"/>
      <c r="DEH621" s="584"/>
      <c r="DEI621" s="584"/>
      <c r="DEJ621" s="584"/>
      <c r="DEK621" s="584"/>
      <c r="DEL621" s="584"/>
      <c r="DEM621" s="584"/>
      <c r="DEN621" s="584"/>
      <c r="DEO621" s="584"/>
      <c r="DEP621" s="584"/>
      <c r="DEQ621" s="584"/>
      <c r="DER621" s="584"/>
      <c r="DES621" s="584"/>
      <c r="DET621" s="584"/>
      <c r="DEU621" s="584"/>
      <c r="DEV621" s="584"/>
      <c r="DEW621" s="584"/>
      <c r="DEX621" s="584"/>
      <c r="DEY621" s="584"/>
      <c r="DEZ621" s="584"/>
      <c r="DFA621" s="584"/>
      <c r="DFB621" s="584"/>
      <c r="DFC621" s="584"/>
      <c r="DFD621" s="584"/>
      <c r="DFE621" s="584"/>
      <c r="DFF621" s="584"/>
      <c r="DFG621" s="584"/>
      <c r="DFH621" s="584"/>
      <c r="DFI621" s="584"/>
      <c r="DFJ621" s="584"/>
      <c r="DFK621" s="584"/>
      <c r="DFL621" s="584"/>
      <c r="DFM621" s="584"/>
      <c r="DFN621" s="584"/>
      <c r="DFO621" s="584"/>
      <c r="DFP621" s="584"/>
      <c r="DFQ621" s="584"/>
      <c r="DFR621" s="584"/>
      <c r="DFS621" s="584"/>
      <c r="DFT621" s="584"/>
      <c r="DFU621" s="584"/>
      <c r="DFV621" s="584"/>
      <c r="DFW621" s="584"/>
      <c r="DFX621" s="584"/>
      <c r="DFY621" s="584"/>
      <c r="DFZ621" s="584"/>
      <c r="DGA621" s="584"/>
      <c r="DGB621" s="584"/>
      <c r="DGC621" s="584"/>
      <c r="DGD621" s="584"/>
      <c r="DGE621" s="584"/>
      <c r="DGF621" s="584"/>
      <c r="DGG621" s="584"/>
      <c r="DGH621" s="584"/>
      <c r="DGI621" s="584"/>
      <c r="DGJ621" s="584"/>
      <c r="DGK621" s="584"/>
      <c r="DGL621" s="584"/>
      <c r="DGM621" s="584"/>
      <c r="DGN621" s="584"/>
      <c r="DGO621" s="584"/>
      <c r="DGP621" s="584"/>
      <c r="DGQ621" s="584"/>
      <c r="DGR621" s="584"/>
      <c r="DGS621" s="584"/>
      <c r="DGT621" s="584"/>
      <c r="DGU621" s="584"/>
      <c r="DGV621" s="584"/>
      <c r="DGW621" s="584"/>
      <c r="DGX621" s="584"/>
      <c r="DGY621" s="584"/>
      <c r="DGZ621" s="584"/>
      <c r="DHA621" s="584"/>
      <c r="DHB621" s="584"/>
      <c r="DHC621" s="584"/>
      <c r="DHD621" s="584"/>
      <c r="DHE621" s="584"/>
      <c r="DHF621" s="584"/>
      <c r="DHG621" s="584"/>
      <c r="DHH621" s="584"/>
      <c r="DHI621" s="584"/>
      <c r="DHJ621" s="584"/>
      <c r="DHK621" s="584"/>
      <c r="DHL621" s="584"/>
      <c r="DHM621" s="584"/>
      <c r="DHN621" s="584"/>
      <c r="DHO621" s="584"/>
      <c r="DHP621" s="584"/>
      <c r="DHQ621" s="584"/>
      <c r="DHR621" s="584"/>
      <c r="DHS621" s="584"/>
      <c r="DHT621" s="584"/>
      <c r="DHU621" s="584"/>
      <c r="DHV621" s="584"/>
      <c r="DHW621" s="584"/>
      <c r="DHX621" s="584"/>
      <c r="DHY621" s="584"/>
      <c r="DHZ621" s="584"/>
      <c r="DIA621" s="584"/>
      <c r="DIB621" s="584"/>
      <c r="DIC621" s="584"/>
      <c r="DID621" s="584"/>
      <c r="DIE621" s="584"/>
      <c r="DIF621" s="584"/>
      <c r="DIG621" s="584"/>
      <c r="DIH621" s="584"/>
      <c r="DII621" s="584"/>
      <c r="DIJ621" s="584"/>
      <c r="DIK621" s="584"/>
      <c r="DIL621" s="584"/>
      <c r="DIM621" s="584"/>
      <c r="DIN621" s="584"/>
      <c r="DIO621" s="584"/>
      <c r="DIP621" s="584"/>
      <c r="DIQ621" s="584"/>
      <c r="DIR621" s="584"/>
      <c r="DIS621" s="584"/>
      <c r="DIT621" s="584"/>
      <c r="DIU621" s="584"/>
      <c r="DIV621" s="584"/>
      <c r="DIW621" s="584"/>
      <c r="DIX621" s="584"/>
      <c r="DIY621" s="584"/>
      <c r="DIZ621" s="584"/>
      <c r="DJA621" s="584"/>
      <c r="DJB621" s="584"/>
      <c r="DJC621" s="584"/>
      <c r="DJD621" s="584"/>
      <c r="DJE621" s="584"/>
      <c r="DJF621" s="584"/>
      <c r="DJG621" s="584"/>
      <c r="DJH621" s="584"/>
      <c r="DJI621" s="584"/>
      <c r="DJJ621" s="584"/>
      <c r="DJK621" s="584"/>
      <c r="DJL621" s="584"/>
      <c r="DJM621" s="584"/>
      <c r="DJN621" s="584"/>
      <c r="DJO621" s="584"/>
      <c r="DJP621" s="584"/>
      <c r="DJQ621" s="584"/>
      <c r="DJR621" s="584"/>
      <c r="DJS621" s="584"/>
      <c r="DJT621" s="584"/>
      <c r="DJU621" s="584"/>
      <c r="DJV621" s="584"/>
      <c r="DJW621" s="584"/>
      <c r="DJX621" s="584"/>
      <c r="DJY621" s="584"/>
      <c r="DJZ621" s="584"/>
      <c r="DKA621" s="584"/>
      <c r="DKB621" s="584"/>
      <c r="DKC621" s="584"/>
      <c r="DKD621" s="584"/>
      <c r="DKE621" s="584"/>
      <c r="DKF621" s="584"/>
      <c r="DKG621" s="584"/>
      <c r="DKH621" s="584"/>
      <c r="DKI621" s="584"/>
      <c r="DKJ621" s="584"/>
      <c r="DKK621" s="584"/>
      <c r="DKL621" s="584"/>
      <c r="DKM621" s="584"/>
      <c r="DKN621" s="584"/>
      <c r="DKO621" s="584"/>
      <c r="DKP621" s="584"/>
      <c r="DKQ621" s="584"/>
      <c r="DKR621" s="584"/>
      <c r="DKS621" s="584"/>
      <c r="DKT621" s="584"/>
      <c r="DKU621" s="584"/>
      <c r="DKV621" s="584"/>
      <c r="DKW621" s="584"/>
      <c r="DKX621" s="584"/>
      <c r="DKY621" s="584"/>
      <c r="DKZ621" s="584"/>
      <c r="DLA621" s="584"/>
      <c r="DLB621" s="584"/>
      <c r="DLC621" s="584"/>
      <c r="DLD621" s="584"/>
      <c r="DLE621" s="584"/>
      <c r="DLF621" s="584"/>
      <c r="DLG621" s="584"/>
      <c r="DLH621" s="584"/>
      <c r="DLI621" s="584"/>
      <c r="DLJ621" s="584"/>
      <c r="DLK621" s="584"/>
      <c r="DLL621" s="584"/>
      <c r="DLM621" s="584"/>
      <c r="DLN621" s="584"/>
      <c r="DLO621" s="584"/>
      <c r="DLP621" s="584"/>
      <c r="DLQ621" s="584"/>
      <c r="DLR621" s="584"/>
      <c r="DLS621" s="584"/>
      <c r="DLT621" s="584"/>
      <c r="DLU621" s="584"/>
      <c r="DLV621" s="584"/>
      <c r="DLW621" s="584"/>
      <c r="DLX621" s="584"/>
      <c r="DLY621" s="584"/>
      <c r="DLZ621" s="584"/>
      <c r="DMA621" s="584"/>
      <c r="DMB621" s="584"/>
      <c r="DMC621" s="584"/>
      <c r="DMD621" s="584"/>
      <c r="DME621" s="584"/>
      <c r="DMF621" s="584"/>
      <c r="DMG621" s="584"/>
      <c r="DMH621" s="584"/>
      <c r="DMI621" s="584"/>
      <c r="DMJ621" s="584"/>
      <c r="DMK621" s="584"/>
      <c r="DML621" s="584"/>
      <c r="DMM621" s="584"/>
      <c r="DMN621" s="584"/>
      <c r="DMO621" s="584"/>
      <c r="DMP621" s="584"/>
      <c r="DMQ621" s="584"/>
      <c r="DMR621" s="584"/>
      <c r="DMS621" s="584"/>
      <c r="DMT621" s="584"/>
      <c r="DMU621" s="584"/>
      <c r="DMV621" s="584"/>
      <c r="DMW621" s="584"/>
      <c r="DMX621" s="584"/>
      <c r="DMY621" s="584"/>
      <c r="DMZ621" s="584"/>
      <c r="DNA621" s="584"/>
      <c r="DNB621" s="584"/>
      <c r="DNC621" s="584"/>
      <c r="DND621" s="584"/>
      <c r="DNE621" s="584"/>
      <c r="DNF621" s="584"/>
      <c r="DNG621" s="584"/>
      <c r="DNH621" s="584"/>
      <c r="DNI621" s="584"/>
      <c r="DNJ621" s="584"/>
      <c r="DNK621" s="584"/>
      <c r="DNL621" s="584"/>
      <c r="DNM621" s="584"/>
      <c r="DNN621" s="584"/>
      <c r="DNO621" s="584"/>
      <c r="DNP621" s="584"/>
      <c r="DNQ621" s="584"/>
      <c r="DNR621" s="584"/>
      <c r="DNS621" s="584"/>
      <c r="DNT621" s="584"/>
      <c r="DNU621" s="584"/>
      <c r="DNV621" s="584"/>
      <c r="DNW621" s="584"/>
      <c r="DNX621" s="584"/>
      <c r="DNY621" s="584"/>
      <c r="DNZ621" s="584"/>
      <c r="DOA621" s="584"/>
      <c r="DOB621" s="584"/>
      <c r="DOC621" s="584"/>
      <c r="DOD621" s="584"/>
      <c r="DOE621" s="584"/>
      <c r="DOF621" s="584"/>
      <c r="DOG621" s="584"/>
      <c r="DOH621" s="584"/>
      <c r="DOI621" s="584"/>
      <c r="DOJ621" s="584"/>
      <c r="DOK621" s="584"/>
      <c r="DOL621" s="584"/>
      <c r="DOM621" s="584"/>
      <c r="DON621" s="584"/>
      <c r="DOO621" s="584"/>
      <c r="DOP621" s="584"/>
      <c r="DOQ621" s="584"/>
      <c r="DOR621" s="584"/>
      <c r="DOS621" s="584"/>
      <c r="DOT621" s="584"/>
      <c r="DOU621" s="584"/>
      <c r="DOV621" s="584"/>
      <c r="DOW621" s="584"/>
      <c r="DOX621" s="584"/>
      <c r="DOY621" s="584"/>
      <c r="DOZ621" s="584"/>
      <c r="DPA621" s="584"/>
      <c r="DPB621" s="584"/>
      <c r="DPC621" s="584"/>
      <c r="DPD621" s="584"/>
      <c r="DPE621" s="584"/>
      <c r="DPF621" s="584"/>
      <c r="DPG621" s="584"/>
      <c r="DPH621" s="584"/>
      <c r="DPI621" s="584"/>
      <c r="DPJ621" s="584"/>
      <c r="DPK621" s="584"/>
      <c r="DPL621" s="584"/>
      <c r="DPM621" s="584"/>
      <c r="DPN621" s="584"/>
      <c r="DPO621" s="584"/>
      <c r="DPP621" s="584"/>
      <c r="DPQ621" s="584"/>
      <c r="DPR621" s="584"/>
      <c r="DPS621" s="584"/>
      <c r="DPT621" s="584"/>
      <c r="DPU621" s="584"/>
      <c r="DPV621" s="584"/>
      <c r="DPW621" s="584"/>
      <c r="DPX621" s="584"/>
      <c r="DPY621" s="584"/>
      <c r="DPZ621" s="584"/>
      <c r="DQA621" s="584"/>
      <c r="DQB621" s="584"/>
      <c r="DQC621" s="584"/>
      <c r="DQD621" s="584"/>
      <c r="DQE621" s="584"/>
      <c r="DQF621" s="584"/>
      <c r="DQG621" s="584"/>
      <c r="DQH621" s="584"/>
      <c r="DQI621" s="584"/>
      <c r="DQJ621" s="584"/>
      <c r="DQK621" s="584"/>
      <c r="DQL621" s="584"/>
      <c r="DQM621" s="584"/>
      <c r="DQN621" s="584"/>
      <c r="DQO621" s="584"/>
      <c r="DQP621" s="584"/>
      <c r="DQQ621" s="584"/>
      <c r="DQR621" s="584"/>
      <c r="DQS621" s="584"/>
      <c r="DQT621" s="584"/>
      <c r="DQU621" s="584"/>
      <c r="DQV621" s="584"/>
      <c r="DQW621" s="584"/>
      <c r="DQX621" s="584"/>
      <c r="DQY621" s="584"/>
      <c r="DQZ621" s="584"/>
      <c r="DRA621" s="584"/>
      <c r="DRB621" s="584"/>
      <c r="DRC621" s="584"/>
      <c r="DRD621" s="584"/>
      <c r="DRE621" s="584"/>
      <c r="DRF621" s="584"/>
      <c r="DRG621" s="584"/>
      <c r="DRH621" s="584"/>
      <c r="DRI621" s="584"/>
      <c r="DRJ621" s="584"/>
      <c r="DRK621" s="584"/>
      <c r="DRL621" s="584"/>
      <c r="DRM621" s="584"/>
      <c r="DRN621" s="584"/>
      <c r="DRO621" s="584"/>
      <c r="DRP621" s="584"/>
      <c r="DRQ621" s="584"/>
      <c r="DRR621" s="584"/>
      <c r="DRS621" s="584"/>
      <c r="DRT621" s="584"/>
      <c r="DRU621" s="584"/>
      <c r="DRV621" s="584"/>
      <c r="DRW621" s="584"/>
      <c r="DRX621" s="584"/>
      <c r="DRY621" s="584"/>
      <c r="DRZ621" s="584"/>
      <c r="DSA621" s="584"/>
      <c r="DSB621" s="584"/>
      <c r="DSC621" s="584"/>
      <c r="DSD621" s="584"/>
      <c r="DSE621" s="584"/>
      <c r="DSF621" s="584"/>
      <c r="DSG621" s="584"/>
      <c r="DSH621" s="584"/>
      <c r="DSI621" s="584"/>
      <c r="DSJ621" s="584"/>
      <c r="DSK621" s="584"/>
      <c r="DSL621" s="584"/>
      <c r="DSM621" s="584"/>
      <c r="DSN621" s="584"/>
      <c r="DSO621" s="584"/>
      <c r="DSP621" s="584"/>
      <c r="DSQ621" s="584"/>
      <c r="DSR621" s="584"/>
      <c r="DSS621" s="584"/>
      <c r="DST621" s="584"/>
      <c r="DSU621" s="584"/>
      <c r="DSV621" s="584"/>
      <c r="DSW621" s="584"/>
      <c r="DSX621" s="584"/>
      <c r="DSY621" s="584"/>
      <c r="DSZ621" s="584"/>
      <c r="DTA621" s="584"/>
      <c r="DTB621" s="584"/>
      <c r="DTC621" s="584"/>
      <c r="DTD621" s="584"/>
      <c r="DTE621" s="584"/>
      <c r="DTF621" s="584"/>
      <c r="DTG621" s="584"/>
      <c r="DTH621" s="584"/>
      <c r="DTI621" s="584"/>
      <c r="DTJ621" s="584"/>
      <c r="DTK621" s="584"/>
      <c r="DTL621" s="584"/>
      <c r="DTM621" s="584"/>
      <c r="DTN621" s="584"/>
      <c r="DTO621" s="584"/>
      <c r="DTP621" s="584"/>
      <c r="DTQ621" s="584"/>
      <c r="DTR621" s="584"/>
      <c r="DTS621" s="584"/>
      <c r="DTT621" s="584"/>
      <c r="DTU621" s="584"/>
      <c r="DTV621" s="584"/>
      <c r="DTW621" s="584"/>
      <c r="DTX621" s="584"/>
      <c r="DTY621" s="584"/>
      <c r="DTZ621" s="584"/>
      <c r="DUA621" s="584"/>
      <c r="DUB621" s="584"/>
      <c r="DUC621" s="584"/>
      <c r="DUD621" s="584"/>
      <c r="DUE621" s="584"/>
      <c r="DUF621" s="584"/>
      <c r="DUG621" s="584"/>
      <c r="DUH621" s="584"/>
      <c r="DUI621" s="584"/>
      <c r="DUJ621" s="584"/>
      <c r="DUK621" s="584"/>
      <c r="DUL621" s="584"/>
      <c r="DUM621" s="584"/>
      <c r="DUN621" s="584"/>
      <c r="DUO621" s="584"/>
      <c r="DUP621" s="584"/>
      <c r="DUQ621" s="584"/>
      <c r="DUR621" s="584"/>
      <c r="DUS621" s="584"/>
      <c r="DUT621" s="584"/>
      <c r="DUU621" s="584"/>
      <c r="DUV621" s="584"/>
      <c r="DUW621" s="584"/>
      <c r="DUX621" s="584"/>
      <c r="DUY621" s="584"/>
      <c r="DUZ621" s="584"/>
      <c r="DVA621" s="584"/>
      <c r="DVB621" s="584"/>
      <c r="DVC621" s="584"/>
      <c r="DVD621" s="584"/>
      <c r="DVE621" s="584"/>
      <c r="DVF621" s="584"/>
      <c r="DVG621" s="584"/>
      <c r="DVH621" s="584"/>
      <c r="DVI621" s="584"/>
      <c r="DVJ621" s="584"/>
      <c r="DVK621" s="584"/>
      <c r="DVL621" s="584"/>
      <c r="DVM621" s="584"/>
      <c r="DVN621" s="584"/>
      <c r="DVO621" s="584"/>
      <c r="DVP621" s="584"/>
      <c r="DVQ621" s="584"/>
      <c r="DVR621" s="584"/>
      <c r="DVS621" s="584"/>
      <c r="DVT621" s="584"/>
      <c r="DVU621" s="584"/>
      <c r="DVV621" s="584"/>
      <c r="DVW621" s="584"/>
      <c r="DVX621" s="584"/>
      <c r="DVY621" s="584"/>
      <c r="DVZ621" s="584"/>
      <c r="DWA621" s="584"/>
      <c r="DWB621" s="584"/>
      <c r="DWC621" s="584"/>
      <c r="DWD621" s="584"/>
      <c r="DWE621" s="584"/>
      <c r="DWF621" s="584"/>
      <c r="DWG621" s="584"/>
      <c r="DWH621" s="584"/>
      <c r="DWI621" s="584"/>
      <c r="DWJ621" s="584"/>
      <c r="DWK621" s="584"/>
      <c r="DWL621" s="584"/>
      <c r="DWM621" s="584"/>
      <c r="DWN621" s="584"/>
      <c r="DWO621" s="584"/>
      <c r="DWP621" s="584"/>
      <c r="DWQ621" s="584"/>
      <c r="DWR621" s="584"/>
      <c r="DWS621" s="584"/>
      <c r="DWT621" s="584"/>
      <c r="DWU621" s="584"/>
      <c r="DWV621" s="584"/>
      <c r="DWW621" s="584"/>
      <c r="DWX621" s="584"/>
      <c r="DWY621" s="584"/>
      <c r="DWZ621" s="584"/>
      <c r="DXA621" s="584"/>
      <c r="DXB621" s="584"/>
      <c r="DXC621" s="584"/>
      <c r="DXD621" s="584"/>
      <c r="DXE621" s="584"/>
      <c r="DXF621" s="584"/>
      <c r="DXG621" s="584"/>
      <c r="DXH621" s="584"/>
      <c r="DXI621" s="584"/>
      <c r="DXJ621" s="584"/>
      <c r="DXK621" s="584"/>
      <c r="DXL621" s="584"/>
      <c r="DXM621" s="584"/>
      <c r="DXN621" s="584"/>
      <c r="DXO621" s="584"/>
      <c r="DXP621" s="584"/>
      <c r="DXQ621" s="584"/>
      <c r="DXR621" s="584"/>
      <c r="DXS621" s="584"/>
      <c r="DXT621" s="584"/>
      <c r="DXU621" s="584"/>
      <c r="DXV621" s="584"/>
      <c r="DXW621" s="584"/>
      <c r="DXX621" s="584"/>
      <c r="DXY621" s="584"/>
      <c r="DXZ621" s="584"/>
      <c r="DYA621" s="584"/>
      <c r="DYB621" s="584"/>
      <c r="DYC621" s="584"/>
      <c r="DYD621" s="584"/>
      <c r="DYE621" s="584"/>
      <c r="DYF621" s="584"/>
      <c r="DYG621" s="584"/>
      <c r="DYH621" s="584"/>
      <c r="DYI621" s="584"/>
      <c r="DYJ621" s="584"/>
      <c r="DYK621" s="584"/>
      <c r="DYL621" s="584"/>
      <c r="DYM621" s="584"/>
      <c r="DYN621" s="584"/>
      <c r="DYO621" s="584"/>
      <c r="DYP621" s="584"/>
      <c r="DYQ621" s="584"/>
      <c r="DYR621" s="584"/>
      <c r="DYS621" s="584"/>
      <c r="DYT621" s="584"/>
      <c r="DYU621" s="584"/>
      <c r="DYV621" s="584"/>
      <c r="DYW621" s="584"/>
      <c r="DYX621" s="584"/>
      <c r="DYY621" s="584"/>
      <c r="DYZ621" s="584"/>
      <c r="DZA621" s="584"/>
      <c r="DZB621" s="584"/>
      <c r="DZC621" s="584"/>
      <c r="DZD621" s="584"/>
      <c r="DZE621" s="584"/>
      <c r="DZF621" s="584"/>
      <c r="DZG621" s="584"/>
      <c r="DZH621" s="584"/>
      <c r="DZI621" s="584"/>
      <c r="DZJ621" s="584"/>
      <c r="DZK621" s="584"/>
      <c r="DZL621" s="584"/>
      <c r="DZM621" s="584"/>
      <c r="DZN621" s="584"/>
      <c r="DZO621" s="584"/>
      <c r="DZP621" s="584"/>
      <c r="DZQ621" s="584"/>
      <c r="DZR621" s="584"/>
      <c r="DZS621" s="584"/>
      <c r="DZT621" s="584"/>
      <c r="DZU621" s="584"/>
      <c r="DZV621" s="584"/>
      <c r="DZW621" s="584"/>
      <c r="DZX621" s="584"/>
      <c r="DZY621" s="584"/>
      <c r="DZZ621" s="584"/>
      <c r="EAA621" s="584"/>
      <c r="EAB621" s="584"/>
      <c r="EAC621" s="584"/>
      <c r="EAD621" s="584"/>
      <c r="EAE621" s="584"/>
      <c r="EAF621" s="584"/>
      <c r="EAG621" s="584"/>
      <c r="EAH621" s="584"/>
      <c r="EAI621" s="584"/>
      <c r="EAJ621" s="584"/>
      <c r="EAK621" s="584"/>
      <c r="EAL621" s="584"/>
      <c r="EAM621" s="584"/>
      <c r="EAN621" s="584"/>
      <c r="EAO621" s="584"/>
      <c r="EAP621" s="584"/>
      <c r="EAQ621" s="584"/>
      <c r="EAR621" s="584"/>
      <c r="EAS621" s="584"/>
      <c r="EAT621" s="584"/>
      <c r="EAU621" s="584"/>
      <c r="EAV621" s="584"/>
      <c r="EAW621" s="584"/>
      <c r="EAX621" s="584"/>
      <c r="EAY621" s="584"/>
      <c r="EAZ621" s="584"/>
      <c r="EBA621" s="584"/>
      <c r="EBB621" s="584"/>
      <c r="EBC621" s="584"/>
      <c r="EBD621" s="584"/>
      <c r="EBE621" s="584"/>
      <c r="EBF621" s="584"/>
      <c r="EBG621" s="584"/>
      <c r="EBH621" s="584"/>
      <c r="EBI621" s="584"/>
      <c r="EBJ621" s="584"/>
      <c r="EBK621" s="584"/>
      <c r="EBL621" s="584"/>
      <c r="EBM621" s="584"/>
      <c r="EBN621" s="584"/>
      <c r="EBO621" s="584"/>
      <c r="EBP621" s="584"/>
      <c r="EBQ621" s="584"/>
      <c r="EBR621" s="584"/>
      <c r="EBS621" s="584"/>
      <c r="EBT621" s="584"/>
      <c r="EBU621" s="584"/>
      <c r="EBV621" s="584"/>
      <c r="EBW621" s="584"/>
      <c r="EBX621" s="584"/>
      <c r="EBY621" s="584"/>
      <c r="EBZ621" s="584"/>
      <c r="ECA621" s="584"/>
      <c r="ECB621" s="584"/>
      <c r="ECC621" s="584"/>
      <c r="ECD621" s="584"/>
      <c r="ECE621" s="584"/>
      <c r="ECF621" s="584"/>
      <c r="ECG621" s="584"/>
      <c r="ECH621" s="584"/>
      <c r="ECI621" s="584"/>
      <c r="ECJ621" s="584"/>
      <c r="ECK621" s="584"/>
      <c r="ECL621" s="584"/>
      <c r="ECM621" s="584"/>
      <c r="ECN621" s="584"/>
      <c r="ECO621" s="584"/>
      <c r="ECP621" s="584"/>
      <c r="ECQ621" s="584"/>
      <c r="ECR621" s="584"/>
      <c r="ECS621" s="584"/>
      <c r="ECT621" s="584"/>
      <c r="ECU621" s="584"/>
      <c r="ECV621" s="584"/>
      <c r="ECW621" s="584"/>
      <c r="ECX621" s="584"/>
      <c r="ECY621" s="584"/>
      <c r="ECZ621" s="584"/>
      <c r="EDA621" s="584"/>
      <c r="EDB621" s="584"/>
      <c r="EDC621" s="584"/>
      <c r="EDD621" s="584"/>
      <c r="EDE621" s="584"/>
      <c r="EDF621" s="584"/>
      <c r="EDG621" s="584"/>
      <c r="EDH621" s="584"/>
      <c r="EDI621" s="584"/>
      <c r="EDJ621" s="584"/>
      <c r="EDK621" s="584"/>
      <c r="EDL621" s="584"/>
      <c r="EDM621" s="584"/>
      <c r="EDN621" s="584"/>
      <c r="EDO621" s="584"/>
      <c r="EDP621" s="584"/>
      <c r="EDQ621" s="584"/>
      <c r="EDR621" s="584"/>
      <c r="EDS621" s="584"/>
      <c r="EDT621" s="584"/>
      <c r="EDU621" s="584"/>
      <c r="EDV621" s="584"/>
      <c r="EDW621" s="584"/>
      <c r="EDX621" s="584"/>
      <c r="EDY621" s="584"/>
      <c r="EDZ621" s="584"/>
      <c r="EEA621" s="584"/>
      <c r="EEB621" s="584"/>
      <c r="EEC621" s="584"/>
      <c r="EED621" s="584"/>
      <c r="EEE621" s="584"/>
      <c r="EEF621" s="584"/>
      <c r="EEG621" s="584"/>
      <c r="EEH621" s="584"/>
      <c r="EEI621" s="584"/>
      <c r="EEJ621" s="584"/>
      <c r="EEK621" s="584"/>
      <c r="EEL621" s="584"/>
      <c r="EEM621" s="584"/>
      <c r="EEN621" s="584"/>
      <c r="EEO621" s="584"/>
      <c r="EEP621" s="584"/>
      <c r="EEQ621" s="584"/>
      <c r="EER621" s="584"/>
      <c r="EES621" s="584"/>
      <c r="EET621" s="584"/>
      <c r="EEU621" s="584"/>
      <c r="EEV621" s="584"/>
      <c r="EEW621" s="584"/>
      <c r="EEX621" s="584"/>
      <c r="EEY621" s="584"/>
      <c r="EEZ621" s="584"/>
      <c r="EFA621" s="584"/>
      <c r="EFB621" s="584"/>
      <c r="EFC621" s="584"/>
      <c r="EFD621" s="584"/>
      <c r="EFE621" s="584"/>
      <c r="EFF621" s="584"/>
      <c r="EFG621" s="584"/>
      <c r="EFH621" s="584"/>
      <c r="EFI621" s="584"/>
      <c r="EFJ621" s="584"/>
      <c r="EFK621" s="584"/>
      <c r="EFL621" s="584"/>
      <c r="EFM621" s="584"/>
      <c r="EFN621" s="584"/>
      <c r="EFO621" s="584"/>
      <c r="EFP621" s="584"/>
      <c r="EFQ621" s="584"/>
      <c r="EFR621" s="584"/>
      <c r="EFS621" s="584"/>
      <c r="EFT621" s="584"/>
      <c r="EFU621" s="584"/>
      <c r="EFV621" s="584"/>
      <c r="EFW621" s="584"/>
      <c r="EFX621" s="584"/>
      <c r="EFY621" s="584"/>
      <c r="EFZ621" s="584"/>
      <c r="EGA621" s="584"/>
      <c r="EGB621" s="584"/>
      <c r="EGC621" s="584"/>
      <c r="EGD621" s="584"/>
      <c r="EGE621" s="584"/>
      <c r="EGF621" s="584"/>
      <c r="EGG621" s="584"/>
      <c r="EGH621" s="584"/>
      <c r="EGI621" s="584"/>
      <c r="EGJ621" s="584"/>
      <c r="EGK621" s="584"/>
      <c r="EGL621" s="584"/>
      <c r="EGM621" s="584"/>
      <c r="EGN621" s="584"/>
      <c r="EGO621" s="584"/>
      <c r="EGP621" s="584"/>
      <c r="EGQ621" s="584"/>
      <c r="EGR621" s="584"/>
      <c r="EGS621" s="584"/>
      <c r="EGT621" s="584"/>
      <c r="EGU621" s="584"/>
      <c r="EGV621" s="584"/>
      <c r="EGW621" s="584"/>
      <c r="EGX621" s="584"/>
      <c r="EGY621" s="584"/>
      <c r="EGZ621" s="584"/>
      <c r="EHA621" s="584"/>
      <c r="EHB621" s="584"/>
      <c r="EHC621" s="584"/>
      <c r="EHD621" s="584"/>
      <c r="EHE621" s="584"/>
      <c r="EHF621" s="584"/>
      <c r="EHG621" s="584"/>
      <c r="EHH621" s="584"/>
      <c r="EHI621" s="584"/>
      <c r="EHJ621" s="584"/>
      <c r="EHK621" s="584"/>
      <c r="EHL621" s="584"/>
      <c r="EHM621" s="584"/>
      <c r="EHN621" s="584"/>
      <c r="EHO621" s="584"/>
      <c r="EHP621" s="584"/>
      <c r="EHQ621" s="584"/>
      <c r="EHR621" s="584"/>
      <c r="EHS621" s="584"/>
      <c r="EHT621" s="584"/>
      <c r="EHU621" s="584"/>
      <c r="EHV621" s="584"/>
      <c r="EHW621" s="584"/>
      <c r="EHX621" s="584"/>
      <c r="EHY621" s="584"/>
      <c r="EHZ621" s="584"/>
      <c r="EIA621" s="584"/>
      <c r="EIB621" s="584"/>
      <c r="EIC621" s="584"/>
      <c r="EID621" s="584"/>
      <c r="EIE621" s="584"/>
      <c r="EIF621" s="584"/>
      <c r="EIG621" s="584"/>
      <c r="EIH621" s="584"/>
      <c r="EII621" s="584"/>
      <c r="EIJ621" s="584"/>
      <c r="EIK621" s="584"/>
      <c r="EIL621" s="584"/>
      <c r="EIM621" s="584"/>
      <c r="EIN621" s="584"/>
      <c r="EIO621" s="584"/>
      <c r="EIP621" s="584"/>
      <c r="EIQ621" s="584"/>
      <c r="EIR621" s="584"/>
      <c r="EIS621" s="584"/>
      <c r="EIT621" s="584"/>
      <c r="EIU621" s="584"/>
      <c r="EIV621" s="584"/>
      <c r="EIW621" s="584"/>
      <c r="EIX621" s="584"/>
      <c r="EIY621" s="584"/>
      <c r="EIZ621" s="584"/>
      <c r="EJA621" s="584"/>
      <c r="EJB621" s="584"/>
      <c r="EJC621" s="584"/>
      <c r="EJD621" s="584"/>
      <c r="EJE621" s="584"/>
      <c r="EJF621" s="584"/>
      <c r="EJG621" s="584"/>
      <c r="EJH621" s="584"/>
      <c r="EJI621" s="584"/>
      <c r="EJJ621" s="584"/>
      <c r="EJK621" s="584"/>
      <c r="EJL621" s="584"/>
      <c r="EJM621" s="584"/>
      <c r="EJN621" s="584"/>
      <c r="EJO621" s="584"/>
      <c r="EJP621" s="584"/>
      <c r="EJQ621" s="584"/>
      <c r="EJR621" s="584"/>
      <c r="EJS621" s="584"/>
      <c r="EJT621" s="584"/>
      <c r="EJU621" s="584"/>
      <c r="EJV621" s="584"/>
      <c r="EJW621" s="584"/>
      <c r="EJX621" s="584"/>
      <c r="EJY621" s="584"/>
      <c r="EJZ621" s="584"/>
      <c r="EKA621" s="584"/>
      <c r="EKB621" s="584"/>
      <c r="EKC621" s="584"/>
      <c r="EKD621" s="584"/>
      <c r="EKE621" s="584"/>
      <c r="EKF621" s="584"/>
      <c r="EKG621" s="584"/>
      <c r="EKH621" s="584"/>
      <c r="EKI621" s="584"/>
      <c r="EKJ621" s="584"/>
      <c r="EKK621" s="584"/>
      <c r="EKL621" s="584"/>
      <c r="EKM621" s="584"/>
      <c r="EKN621" s="584"/>
      <c r="EKO621" s="584"/>
      <c r="EKP621" s="584"/>
      <c r="EKQ621" s="584"/>
      <c r="EKR621" s="584"/>
      <c r="EKS621" s="584"/>
      <c r="EKT621" s="584"/>
      <c r="EKU621" s="584"/>
      <c r="EKV621" s="584"/>
      <c r="EKW621" s="584"/>
      <c r="EKX621" s="584"/>
      <c r="EKY621" s="584"/>
      <c r="EKZ621" s="584"/>
      <c r="ELA621" s="584"/>
      <c r="ELB621" s="584"/>
      <c r="ELC621" s="584"/>
      <c r="ELD621" s="584"/>
      <c r="ELE621" s="584"/>
      <c r="ELF621" s="584"/>
      <c r="ELG621" s="584"/>
      <c r="ELH621" s="584"/>
      <c r="ELI621" s="584"/>
      <c r="ELJ621" s="584"/>
      <c r="ELK621" s="584"/>
      <c r="ELL621" s="584"/>
      <c r="ELM621" s="584"/>
      <c r="ELN621" s="584"/>
      <c r="ELO621" s="584"/>
      <c r="ELP621" s="584"/>
      <c r="ELQ621" s="584"/>
      <c r="ELR621" s="584"/>
      <c r="ELS621" s="584"/>
      <c r="ELT621" s="584"/>
      <c r="ELU621" s="584"/>
      <c r="ELV621" s="584"/>
      <c r="ELW621" s="584"/>
      <c r="ELX621" s="584"/>
      <c r="ELY621" s="584"/>
      <c r="ELZ621" s="584"/>
      <c r="EMA621" s="584"/>
      <c r="EMB621" s="584"/>
      <c r="EMC621" s="584"/>
      <c r="EMD621" s="584"/>
      <c r="EME621" s="584"/>
      <c r="EMF621" s="584"/>
      <c r="EMG621" s="584"/>
      <c r="EMH621" s="584"/>
      <c r="EMI621" s="584"/>
      <c r="EMJ621" s="584"/>
      <c r="EMK621" s="584"/>
      <c r="EML621" s="584"/>
      <c r="EMM621" s="584"/>
      <c r="EMN621" s="584"/>
      <c r="EMO621" s="584"/>
      <c r="EMP621" s="584"/>
      <c r="EMQ621" s="584"/>
      <c r="EMR621" s="584"/>
      <c r="EMS621" s="584"/>
      <c r="EMT621" s="584"/>
      <c r="EMU621" s="584"/>
      <c r="EMV621" s="584"/>
      <c r="EMW621" s="584"/>
      <c r="EMX621" s="584"/>
      <c r="EMY621" s="584"/>
      <c r="EMZ621" s="584"/>
      <c r="ENA621" s="584"/>
      <c r="ENB621" s="584"/>
      <c r="ENC621" s="584"/>
      <c r="END621" s="584"/>
      <c r="ENE621" s="584"/>
      <c r="ENF621" s="584"/>
      <c r="ENG621" s="584"/>
      <c r="ENH621" s="584"/>
      <c r="ENI621" s="584"/>
      <c r="ENJ621" s="584"/>
      <c r="ENK621" s="584"/>
      <c r="ENL621" s="584"/>
      <c r="ENM621" s="584"/>
      <c r="ENN621" s="584"/>
      <c r="ENO621" s="584"/>
      <c r="ENP621" s="584"/>
      <c r="ENQ621" s="584"/>
      <c r="ENR621" s="584"/>
      <c r="ENS621" s="584"/>
      <c r="ENT621" s="584"/>
      <c r="ENU621" s="584"/>
      <c r="ENV621" s="584"/>
      <c r="ENW621" s="584"/>
      <c r="ENX621" s="584"/>
      <c r="ENY621" s="584"/>
      <c r="ENZ621" s="584"/>
      <c r="EOA621" s="584"/>
      <c r="EOB621" s="584"/>
      <c r="EOC621" s="584"/>
      <c r="EOD621" s="584"/>
      <c r="EOE621" s="584"/>
      <c r="EOF621" s="584"/>
      <c r="EOG621" s="584"/>
      <c r="EOH621" s="584"/>
      <c r="EOI621" s="584"/>
      <c r="EOJ621" s="584"/>
      <c r="EOK621" s="584"/>
      <c r="EOL621" s="584"/>
      <c r="EOM621" s="584"/>
      <c r="EON621" s="584"/>
      <c r="EOO621" s="584"/>
      <c r="EOP621" s="584"/>
      <c r="EOQ621" s="584"/>
      <c r="EOR621" s="584"/>
      <c r="EOS621" s="584"/>
      <c r="EOT621" s="584"/>
      <c r="EOU621" s="584"/>
      <c r="EOV621" s="584"/>
      <c r="EOW621" s="584"/>
      <c r="EOX621" s="584"/>
      <c r="EOY621" s="584"/>
      <c r="EOZ621" s="584"/>
      <c r="EPA621" s="584"/>
      <c r="EPB621" s="584"/>
      <c r="EPC621" s="584"/>
      <c r="EPD621" s="584"/>
      <c r="EPE621" s="584"/>
      <c r="EPF621" s="584"/>
      <c r="EPG621" s="584"/>
      <c r="EPH621" s="584"/>
      <c r="EPI621" s="584"/>
      <c r="EPJ621" s="584"/>
      <c r="EPK621" s="584"/>
      <c r="EPL621" s="584"/>
      <c r="EPM621" s="584"/>
      <c r="EPN621" s="584"/>
      <c r="EPO621" s="584"/>
      <c r="EPP621" s="584"/>
      <c r="EPQ621" s="584"/>
      <c r="EPR621" s="584"/>
      <c r="EPS621" s="584"/>
      <c r="EPT621" s="584"/>
      <c r="EPU621" s="584"/>
      <c r="EPV621" s="584"/>
      <c r="EPW621" s="584"/>
      <c r="EPX621" s="584"/>
      <c r="EPY621" s="584"/>
      <c r="EPZ621" s="584"/>
      <c r="EQA621" s="584"/>
      <c r="EQB621" s="584"/>
      <c r="EQC621" s="584"/>
      <c r="EQD621" s="584"/>
      <c r="EQE621" s="584"/>
      <c r="EQF621" s="584"/>
      <c r="EQG621" s="584"/>
      <c r="EQH621" s="584"/>
      <c r="EQI621" s="584"/>
      <c r="EQJ621" s="584"/>
      <c r="EQK621" s="584"/>
      <c r="EQL621" s="584"/>
      <c r="EQM621" s="584"/>
      <c r="EQN621" s="584"/>
      <c r="EQO621" s="584"/>
      <c r="EQP621" s="584"/>
      <c r="EQQ621" s="584"/>
      <c r="EQR621" s="584"/>
      <c r="EQS621" s="584"/>
      <c r="EQT621" s="584"/>
      <c r="EQU621" s="584"/>
      <c r="EQV621" s="584"/>
      <c r="EQW621" s="584"/>
      <c r="EQX621" s="584"/>
      <c r="EQY621" s="584"/>
      <c r="EQZ621" s="584"/>
      <c r="ERA621" s="584"/>
      <c r="ERB621" s="584"/>
      <c r="ERC621" s="584"/>
      <c r="ERD621" s="584"/>
      <c r="ERE621" s="584"/>
      <c r="ERF621" s="584"/>
      <c r="ERG621" s="584"/>
      <c r="ERH621" s="584"/>
      <c r="ERI621" s="584"/>
      <c r="ERJ621" s="584"/>
      <c r="ERK621" s="584"/>
      <c r="ERL621" s="584"/>
      <c r="ERM621" s="584"/>
      <c r="ERN621" s="584"/>
      <c r="ERO621" s="584"/>
      <c r="ERP621" s="584"/>
      <c r="ERQ621" s="584"/>
      <c r="ERR621" s="584"/>
      <c r="ERS621" s="584"/>
      <c r="ERT621" s="584"/>
      <c r="ERU621" s="584"/>
      <c r="ERV621" s="584"/>
      <c r="ERW621" s="584"/>
      <c r="ERX621" s="584"/>
      <c r="ERY621" s="584"/>
      <c r="ERZ621" s="584"/>
      <c r="ESA621" s="584"/>
      <c r="ESB621" s="584"/>
      <c r="ESC621" s="584"/>
      <c r="ESD621" s="584"/>
      <c r="ESE621" s="584"/>
      <c r="ESF621" s="584"/>
      <c r="ESG621" s="584"/>
      <c r="ESH621" s="584"/>
      <c r="ESI621" s="584"/>
      <c r="ESJ621" s="584"/>
      <c r="ESK621" s="584"/>
      <c r="ESL621" s="584"/>
      <c r="ESM621" s="584"/>
      <c r="ESN621" s="584"/>
      <c r="ESO621" s="584"/>
      <c r="ESP621" s="584"/>
      <c r="ESQ621" s="584"/>
      <c r="ESR621" s="584"/>
      <c r="ESS621" s="584"/>
      <c r="EST621" s="584"/>
      <c r="ESU621" s="584"/>
      <c r="ESV621" s="584"/>
      <c r="ESW621" s="584"/>
      <c r="ESX621" s="584"/>
      <c r="ESY621" s="584"/>
      <c r="ESZ621" s="584"/>
      <c r="ETA621" s="584"/>
      <c r="ETB621" s="584"/>
      <c r="ETC621" s="584"/>
      <c r="ETD621" s="584"/>
      <c r="ETE621" s="584"/>
      <c r="ETF621" s="584"/>
      <c r="ETG621" s="584"/>
      <c r="ETH621" s="584"/>
      <c r="ETI621" s="584"/>
      <c r="ETJ621" s="584"/>
      <c r="ETK621" s="584"/>
      <c r="ETL621" s="584"/>
      <c r="ETM621" s="584"/>
      <c r="ETN621" s="584"/>
      <c r="ETO621" s="584"/>
      <c r="ETP621" s="584"/>
      <c r="ETQ621" s="584"/>
      <c r="ETR621" s="584"/>
      <c r="ETS621" s="584"/>
      <c r="ETT621" s="584"/>
      <c r="ETU621" s="584"/>
      <c r="ETV621" s="584"/>
      <c r="ETW621" s="584"/>
      <c r="ETX621" s="584"/>
      <c r="ETY621" s="584"/>
      <c r="ETZ621" s="584"/>
      <c r="EUA621" s="584"/>
      <c r="EUB621" s="584"/>
      <c r="EUC621" s="584"/>
      <c r="EUD621" s="584"/>
      <c r="EUE621" s="584"/>
      <c r="EUF621" s="584"/>
      <c r="EUG621" s="584"/>
      <c r="EUH621" s="584"/>
      <c r="EUI621" s="584"/>
      <c r="EUJ621" s="584"/>
      <c r="EUK621" s="584"/>
      <c r="EUL621" s="584"/>
      <c r="EUM621" s="584"/>
      <c r="EUN621" s="584"/>
      <c r="EUO621" s="584"/>
      <c r="EUP621" s="584"/>
      <c r="EUQ621" s="584"/>
      <c r="EUR621" s="584"/>
      <c r="EUS621" s="584"/>
      <c r="EUT621" s="584"/>
      <c r="EUU621" s="584"/>
      <c r="EUV621" s="584"/>
      <c r="EUW621" s="584"/>
      <c r="EUX621" s="584"/>
      <c r="EUY621" s="584"/>
      <c r="EUZ621" s="584"/>
      <c r="EVA621" s="584"/>
      <c r="EVB621" s="584"/>
      <c r="EVC621" s="584"/>
      <c r="EVD621" s="584"/>
      <c r="EVE621" s="584"/>
      <c r="EVF621" s="584"/>
      <c r="EVG621" s="584"/>
      <c r="EVH621" s="584"/>
      <c r="EVI621" s="584"/>
      <c r="EVJ621" s="584"/>
      <c r="EVK621" s="584"/>
      <c r="EVL621" s="584"/>
      <c r="EVM621" s="584"/>
      <c r="EVN621" s="584"/>
      <c r="EVO621" s="584"/>
      <c r="EVP621" s="584"/>
      <c r="EVQ621" s="584"/>
      <c r="EVR621" s="584"/>
      <c r="EVS621" s="584"/>
      <c r="EVT621" s="584"/>
      <c r="EVU621" s="584"/>
      <c r="EVV621" s="584"/>
      <c r="EVW621" s="584"/>
      <c r="EVX621" s="584"/>
      <c r="EVY621" s="584"/>
      <c r="EVZ621" s="584"/>
      <c r="EWA621" s="584"/>
      <c r="EWB621" s="584"/>
      <c r="EWC621" s="584"/>
      <c r="EWD621" s="584"/>
      <c r="EWE621" s="584"/>
      <c r="EWF621" s="584"/>
      <c r="EWG621" s="584"/>
      <c r="EWH621" s="584"/>
      <c r="EWI621" s="584"/>
      <c r="EWJ621" s="584"/>
      <c r="EWK621" s="584"/>
      <c r="EWL621" s="584"/>
      <c r="EWM621" s="584"/>
      <c r="EWN621" s="584"/>
      <c r="EWO621" s="584"/>
      <c r="EWP621" s="584"/>
      <c r="EWQ621" s="584"/>
      <c r="EWR621" s="584"/>
      <c r="EWS621" s="584"/>
      <c r="EWT621" s="584"/>
      <c r="EWU621" s="584"/>
      <c r="EWV621" s="584"/>
      <c r="EWW621" s="584"/>
      <c r="EWX621" s="584"/>
      <c r="EWY621" s="584"/>
      <c r="EWZ621" s="584"/>
      <c r="EXA621" s="584"/>
      <c r="EXB621" s="584"/>
      <c r="EXC621" s="584"/>
      <c r="EXD621" s="584"/>
      <c r="EXE621" s="584"/>
      <c r="EXF621" s="584"/>
      <c r="EXG621" s="584"/>
      <c r="EXH621" s="584"/>
      <c r="EXI621" s="584"/>
      <c r="EXJ621" s="584"/>
      <c r="EXK621" s="584"/>
      <c r="EXL621" s="584"/>
      <c r="EXM621" s="584"/>
      <c r="EXN621" s="584"/>
      <c r="EXO621" s="584"/>
      <c r="EXP621" s="584"/>
      <c r="EXQ621" s="584"/>
      <c r="EXR621" s="584"/>
      <c r="EXS621" s="584"/>
      <c r="EXT621" s="584"/>
      <c r="EXU621" s="584"/>
      <c r="EXV621" s="584"/>
      <c r="EXW621" s="584"/>
      <c r="EXX621" s="584"/>
      <c r="EXY621" s="584"/>
      <c r="EXZ621" s="584"/>
      <c r="EYA621" s="584"/>
      <c r="EYB621" s="584"/>
      <c r="EYC621" s="584"/>
      <c r="EYD621" s="584"/>
      <c r="EYE621" s="584"/>
      <c r="EYF621" s="584"/>
      <c r="EYG621" s="584"/>
      <c r="EYH621" s="584"/>
      <c r="EYI621" s="584"/>
      <c r="EYJ621" s="584"/>
      <c r="EYK621" s="584"/>
      <c r="EYL621" s="584"/>
      <c r="EYM621" s="584"/>
      <c r="EYN621" s="584"/>
      <c r="EYO621" s="584"/>
      <c r="EYP621" s="584"/>
      <c r="EYQ621" s="584"/>
      <c r="EYR621" s="584"/>
      <c r="EYS621" s="584"/>
      <c r="EYT621" s="584"/>
      <c r="EYU621" s="584"/>
      <c r="EYV621" s="584"/>
      <c r="EYW621" s="584"/>
      <c r="EYX621" s="584"/>
      <c r="EYY621" s="584"/>
      <c r="EYZ621" s="584"/>
      <c r="EZA621" s="584"/>
      <c r="EZB621" s="584"/>
      <c r="EZC621" s="584"/>
      <c r="EZD621" s="584"/>
      <c r="EZE621" s="584"/>
      <c r="EZF621" s="584"/>
      <c r="EZG621" s="584"/>
      <c r="EZH621" s="584"/>
      <c r="EZI621" s="584"/>
      <c r="EZJ621" s="584"/>
      <c r="EZK621" s="584"/>
      <c r="EZL621" s="584"/>
      <c r="EZM621" s="584"/>
      <c r="EZN621" s="584"/>
      <c r="EZO621" s="584"/>
      <c r="EZP621" s="584"/>
      <c r="EZQ621" s="584"/>
      <c r="EZR621" s="584"/>
      <c r="EZS621" s="584"/>
      <c r="EZT621" s="584"/>
      <c r="EZU621" s="584"/>
      <c r="EZV621" s="584"/>
      <c r="EZW621" s="584"/>
      <c r="EZX621" s="584"/>
      <c r="EZY621" s="584"/>
      <c r="EZZ621" s="584"/>
      <c r="FAA621" s="584"/>
      <c r="FAB621" s="584"/>
      <c r="FAC621" s="584"/>
      <c r="FAD621" s="584"/>
      <c r="FAE621" s="584"/>
      <c r="FAF621" s="584"/>
      <c r="FAG621" s="584"/>
      <c r="FAH621" s="584"/>
      <c r="FAI621" s="584"/>
      <c r="FAJ621" s="584"/>
      <c r="FAK621" s="584"/>
      <c r="FAL621" s="584"/>
      <c r="FAM621" s="584"/>
      <c r="FAN621" s="584"/>
      <c r="FAO621" s="584"/>
      <c r="FAP621" s="584"/>
      <c r="FAQ621" s="584"/>
      <c r="FAR621" s="584"/>
      <c r="FAS621" s="584"/>
      <c r="FAT621" s="584"/>
      <c r="FAU621" s="584"/>
      <c r="FAV621" s="584"/>
      <c r="FAW621" s="584"/>
      <c r="FAX621" s="584"/>
      <c r="FAY621" s="584"/>
      <c r="FAZ621" s="584"/>
      <c r="FBA621" s="584"/>
      <c r="FBB621" s="584"/>
      <c r="FBC621" s="584"/>
      <c r="FBD621" s="584"/>
      <c r="FBE621" s="584"/>
      <c r="FBF621" s="584"/>
      <c r="FBG621" s="584"/>
      <c r="FBH621" s="584"/>
      <c r="FBI621" s="584"/>
      <c r="FBJ621" s="584"/>
      <c r="FBK621" s="584"/>
      <c r="FBL621" s="584"/>
      <c r="FBM621" s="584"/>
      <c r="FBN621" s="584"/>
      <c r="FBO621" s="584"/>
      <c r="FBP621" s="584"/>
      <c r="FBQ621" s="584"/>
      <c r="FBR621" s="584"/>
      <c r="FBS621" s="584"/>
      <c r="FBT621" s="584"/>
      <c r="FBU621" s="584"/>
      <c r="FBV621" s="584"/>
      <c r="FBW621" s="584"/>
      <c r="FBX621" s="584"/>
      <c r="FBY621" s="584"/>
      <c r="FBZ621" s="584"/>
      <c r="FCA621" s="584"/>
      <c r="FCB621" s="584"/>
      <c r="FCC621" s="584"/>
      <c r="FCD621" s="584"/>
      <c r="FCE621" s="584"/>
      <c r="FCF621" s="584"/>
      <c r="FCG621" s="584"/>
      <c r="FCH621" s="584"/>
      <c r="FCI621" s="584"/>
      <c r="FCJ621" s="584"/>
      <c r="FCK621" s="584"/>
      <c r="FCL621" s="584"/>
      <c r="FCM621" s="584"/>
      <c r="FCN621" s="584"/>
      <c r="FCO621" s="584"/>
      <c r="FCP621" s="584"/>
      <c r="FCQ621" s="584"/>
      <c r="FCR621" s="584"/>
      <c r="FCS621" s="584"/>
      <c r="FCT621" s="584"/>
      <c r="FCU621" s="584"/>
      <c r="FCV621" s="584"/>
      <c r="FCW621" s="584"/>
      <c r="FCX621" s="584"/>
      <c r="FCY621" s="584"/>
      <c r="FCZ621" s="584"/>
      <c r="FDA621" s="584"/>
      <c r="FDB621" s="584"/>
      <c r="FDC621" s="584"/>
      <c r="FDD621" s="584"/>
      <c r="FDE621" s="584"/>
      <c r="FDF621" s="584"/>
      <c r="FDG621" s="584"/>
      <c r="FDH621" s="584"/>
      <c r="FDI621" s="584"/>
      <c r="FDJ621" s="584"/>
      <c r="FDK621" s="584"/>
      <c r="FDL621" s="584"/>
      <c r="FDM621" s="584"/>
      <c r="FDN621" s="584"/>
      <c r="FDO621" s="584"/>
      <c r="FDP621" s="584"/>
      <c r="FDQ621" s="584"/>
      <c r="FDR621" s="584"/>
      <c r="FDS621" s="584"/>
      <c r="FDT621" s="584"/>
      <c r="FDU621" s="584"/>
      <c r="FDV621" s="584"/>
      <c r="FDW621" s="584"/>
      <c r="FDX621" s="584"/>
      <c r="FDY621" s="584"/>
      <c r="FDZ621" s="584"/>
      <c r="FEA621" s="584"/>
      <c r="FEB621" s="584"/>
      <c r="FEC621" s="584"/>
      <c r="FED621" s="584"/>
      <c r="FEE621" s="584"/>
      <c r="FEF621" s="584"/>
      <c r="FEG621" s="584"/>
      <c r="FEH621" s="584"/>
      <c r="FEI621" s="584"/>
      <c r="FEJ621" s="584"/>
      <c r="FEK621" s="584"/>
      <c r="FEL621" s="584"/>
      <c r="FEM621" s="584"/>
      <c r="FEN621" s="584"/>
      <c r="FEO621" s="584"/>
      <c r="FEP621" s="584"/>
      <c r="FEQ621" s="584"/>
      <c r="FER621" s="584"/>
      <c r="FES621" s="584"/>
      <c r="FET621" s="584"/>
      <c r="FEU621" s="584"/>
      <c r="FEV621" s="584"/>
      <c r="FEW621" s="584"/>
      <c r="FEX621" s="584"/>
      <c r="FEY621" s="584"/>
      <c r="FEZ621" s="584"/>
      <c r="FFA621" s="584"/>
      <c r="FFB621" s="584"/>
      <c r="FFC621" s="584"/>
      <c r="FFD621" s="584"/>
      <c r="FFE621" s="584"/>
      <c r="FFF621" s="584"/>
      <c r="FFG621" s="584"/>
      <c r="FFH621" s="584"/>
      <c r="FFI621" s="584"/>
      <c r="FFJ621" s="584"/>
      <c r="FFK621" s="584"/>
      <c r="FFL621" s="584"/>
      <c r="FFM621" s="584"/>
      <c r="FFN621" s="584"/>
      <c r="FFO621" s="584"/>
      <c r="FFP621" s="584"/>
      <c r="FFQ621" s="584"/>
      <c r="FFR621" s="584"/>
      <c r="FFS621" s="584"/>
      <c r="FFT621" s="584"/>
      <c r="FFU621" s="584"/>
      <c r="FFV621" s="584"/>
      <c r="FFW621" s="584"/>
      <c r="FFX621" s="584"/>
      <c r="FFY621" s="584"/>
      <c r="FFZ621" s="584"/>
      <c r="FGA621" s="584"/>
      <c r="FGB621" s="584"/>
      <c r="FGC621" s="584"/>
      <c r="FGD621" s="584"/>
      <c r="FGE621" s="584"/>
      <c r="FGF621" s="584"/>
      <c r="FGG621" s="584"/>
      <c r="FGH621" s="584"/>
      <c r="FGI621" s="584"/>
      <c r="FGJ621" s="584"/>
      <c r="FGK621" s="584"/>
      <c r="FGL621" s="584"/>
      <c r="FGM621" s="584"/>
      <c r="FGN621" s="584"/>
      <c r="FGO621" s="584"/>
      <c r="FGP621" s="584"/>
      <c r="FGQ621" s="584"/>
      <c r="FGR621" s="584"/>
      <c r="FGS621" s="584"/>
      <c r="FGT621" s="584"/>
      <c r="FGU621" s="584"/>
      <c r="FGV621" s="584"/>
      <c r="FGW621" s="584"/>
      <c r="FGX621" s="584"/>
      <c r="FGY621" s="584"/>
      <c r="FGZ621" s="584"/>
      <c r="FHA621" s="584"/>
      <c r="FHB621" s="584"/>
      <c r="FHC621" s="584"/>
      <c r="FHD621" s="584"/>
      <c r="FHE621" s="584"/>
      <c r="FHF621" s="584"/>
      <c r="FHG621" s="584"/>
      <c r="FHH621" s="584"/>
      <c r="FHI621" s="584"/>
      <c r="FHJ621" s="584"/>
      <c r="FHK621" s="584"/>
      <c r="FHL621" s="584"/>
      <c r="FHM621" s="584"/>
      <c r="FHN621" s="584"/>
      <c r="FHO621" s="584"/>
      <c r="FHP621" s="584"/>
      <c r="FHQ621" s="584"/>
      <c r="FHR621" s="584"/>
      <c r="FHS621" s="584"/>
      <c r="FHT621" s="584"/>
      <c r="FHU621" s="584"/>
      <c r="FHV621" s="584"/>
      <c r="FHW621" s="584"/>
      <c r="FHX621" s="584"/>
      <c r="FHY621" s="584"/>
      <c r="FHZ621" s="584"/>
      <c r="FIA621" s="584"/>
      <c r="FIB621" s="584"/>
      <c r="FIC621" s="584"/>
      <c r="FID621" s="584"/>
      <c r="FIE621" s="584"/>
      <c r="FIF621" s="584"/>
      <c r="FIG621" s="584"/>
      <c r="FIH621" s="584"/>
      <c r="FII621" s="584"/>
      <c r="FIJ621" s="584"/>
      <c r="FIK621" s="584"/>
      <c r="FIL621" s="584"/>
      <c r="FIM621" s="584"/>
      <c r="FIN621" s="584"/>
      <c r="FIO621" s="584"/>
      <c r="FIP621" s="584"/>
      <c r="FIQ621" s="584"/>
      <c r="FIR621" s="584"/>
      <c r="FIS621" s="584"/>
      <c r="FIT621" s="584"/>
      <c r="FIU621" s="584"/>
      <c r="FIV621" s="584"/>
      <c r="FIW621" s="584"/>
      <c r="FIX621" s="584"/>
      <c r="FIY621" s="584"/>
      <c r="FIZ621" s="584"/>
      <c r="FJA621" s="584"/>
      <c r="FJB621" s="584"/>
      <c r="FJC621" s="584"/>
      <c r="FJD621" s="584"/>
      <c r="FJE621" s="584"/>
      <c r="FJF621" s="584"/>
      <c r="FJG621" s="584"/>
      <c r="FJH621" s="584"/>
      <c r="FJI621" s="584"/>
      <c r="FJJ621" s="584"/>
      <c r="FJK621" s="584"/>
      <c r="FJL621" s="584"/>
      <c r="FJM621" s="584"/>
      <c r="FJN621" s="584"/>
      <c r="FJO621" s="584"/>
      <c r="FJP621" s="584"/>
      <c r="FJQ621" s="584"/>
      <c r="FJR621" s="584"/>
      <c r="FJS621" s="584"/>
      <c r="FJT621" s="584"/>
      <c r="FJU621" s="584"/>
      <c r="FJV621" s="584"/>
      <c r="FJW621" s="584"/>
      <c r="FJX621" s="584"/>
      <c r="FJY621" s="584"/>
      <c r="FJZ621" s="584"/>
      <c r="FKA621" s="584"/>
      <c r="FKB621" s="584"/>
      <c r="FKC621" s="584"/>
      <c r="FKD621" s="584"/>
      <c r="FKE621" s="584"/>
      <c r="FKF621" s="584"/>
      <c r="FKG621" s="584"/>
      <c r="FKH621" s="584"/>
      <c r="FKI621" s="584"/>
      <c r="FKJ621" s="584"/>
      <c r="FKK621" s="584"/>
      <c r="FKL621" s="584"/>
      <c r="FKM621" s="584"/>
      <c r="FKN621" s="584"/>
      <c r="FKO621" s="584"/>
      <c r="FKP621" s="584"/>
      <c r="FKQ621" s="584"/>
      <c r="FKR621" s="584"/>
      <c r="FKS621" s="584"/>
      <c r="FKT621" s="584"/>
      <c r="FKU621" s="584"/>
      <c r="FKV621" s="584"/>
      <c r="FKW621" s="584"/>
      <c r="FKX621" s="584"/>
      <c r="FKY621" s="584"/>
      <c r="FKZ621" s="584"/>
      <c r="FLA621" s="584"/>
      <c r="FLB621" s="584"/>
      <c r="FLC621" s="584"/>
      <c r="FLD621" s="584"/>
      <c r="FLE621" s="584"/>
      <c r="FLF621" s="584"/>
      <c r="FLG621" s="584"/>
      <c r="FLH621" s="584"/>
      <c r="FLI621" s="584"/>
      <c r="FLJ621" s="584"/>
      <c r="FLK621" s="584"/>
      <c r="FLL621" s="584"/>
      <c r="FLM621" s="584"/>
      <c r="FLN621" s="584"/>
      <c r="FLO621" s="584"/>
      <c r="FLP621" s="584"/>
      <c r="FLQ621" s="584"/>
      <c r="FLR621" s="584"/>
      <c r="FLS621" s="584"/>
      <c r="FLT621" s="584"/>
      <c r="FLU621" s="584"/>
      <c r="FLV621" s="584"/>
      <c r="FLW621" s="584"/>
      <c r="FLX621" s="584"/>
      <c r="FLY621" s="584"/>
      <c r="FLZ621" s="584"/>
      <c r="FMA621" s="584"/>
      <c r="FMB621" s="584"/>
      <c r="FMC621" s="584"/>
      <c r="FMD621" s="584"/>
      <c r="FME621" s="584"/>
      <c r="FMF621" s="584"/>
      <c r="FMG621" s="584"/>
      <c r="FMH621" s="584"/>
      <c r="FMI621" s="584"/>
      <c r="FMJ621" s="584"/>
      <c r="FMK621" s="584"/>
      <c r="FML621" s="584"/>
      <c r="FMM621" s="584"/>
      <c r="FMN621" s="584"/>
      <c r="FMO621" s="584"/>
      <c r="FMP621" s="584"/>
      <c r="FMQ621" s="584"/>
      <c r="FMR621" s="584"/>
      <c r="FMS621" s="584"/>
      <c r="FMT621" s="584"/>
      <c r="FMU621" s="584"/>
      <c r="FMV621" s="584"/>
      <c r="FMW621" s="584"/>
      <c r="FMX621" s="584"/>
      <c r="FMY621" s="584"/>
      <c r="FMZ621" s="584"/>
      <c r="FNA621" s="584"/>
      <c r="FNB621" s="584"/>
      <c r="FNC621" s="584"/>
      <c r="FND621" s="584"/>
      <c r="FNE621" s="584"/>
      <c r="FNF621" s="584"/>
      <c r="FNG621" s="584"/>
      <c r="FNH621" s="584"/>
      <c r="FNI621" s="584"/>
      <c r="FNJ621" s="584"/>
      <c r="FNK621" s="584"/>
      <c r="FNL621" s="584"/>
      <c r="FNM621" s="584"/>
      <c r="FNN621" s="584"/>
      <c r="FNO621" s="584"/>
      <c r="FNP621" s="584"/>
      <c r="FNQ621" s="584"/>
      <c r="FNR621" s="584"/>
      <c r="FNS621" s="584"/>
      <c r="FNT621" s="584"/>
      <c r="FNU621" s="584"/>
      <c r="FNV621" s="584"/>
      <c r="FNW621" s="584"/>
      <c r="FNX621" s="584"/>
      <c r="FNY621" s="584"/>
      <c r="FNZ621" s="584"/>
      <c r="FOA621" s="584"/>
      <c r="FOB621" s="584"/>
      <c r="FOC621" s="584"/>
      <c r="FOD621" s="584"/>
      <c r="FOE621" s="584"/>
      <c r="FOF621" s="584"/>
      <c r="FOG621" s="584"/>
      <c r="FOH621" s="584"/>
      <c r="FOI621" s="584"/>
      <c r="FOJ621" s="584"/>
      <c r="FOK621" s="584"/>
      <c r="FOL621" s="584"/>
      <c r="FOM621" s="584"/>
      <c r="FON621" s="584"/>
      <c r="FOO621" s="584"/>
      <c r="FOP621" s="584"/>
      <c r="FOQ621" s="584"/>
      <c r="FOR621" s="584"/>
      <c r="FOS621" s="584"/>
      <c r="FOT621" s="584"/>
      <c r="FOU621" s="584"/>
      <c r="FOV621" s="584"/>
      <c r="FOW621" s="584"/>
      <c r="FOX621" s="584"/>
      <c r="FOY621" s="584"/>
      <c r="FOZ621" s="584"/>
      <c r="FPA621" s="584"/>
      <c r="FPB621" s="584"/>
      <c r="FPC621" s="584"/>
      <c r="FPD621" s="584"/>
      <c r="FPE621" s="584"/>
      <c r="FPF621" s="584"/>
      <c r="FPG621" s="584"/>
      <c r="FPH621" s="584"/>
      <c r="FPI621" s="584"/>
      <c r="FPJ621" s="584"/>
      <c r="FPK621" s="584"/>
      <c r="FPL621" s="584"/>
      <c r="FPM621" s="584"/>
      <c r="FPN621" s="584"/>
      <c r="FPO621" s="584"/>
      <c r="FPP621" s="584"/>
      <c r="FPQ621" s="584"/>
      <c r="FPR621" s="584"/>
      <c r="FPS621" s="584"/>
      <c r="FPT621" s="584"/>
      <c r="FPU621" s="584"/>
      <c r="FPV621" s="584"/>
      <c r="FPW621" s="584"/>
      <c r="FPX621" s="584"/>
      <c r="FPY621" s="584"/>
      <c r="FPZ621" s="584"/>
      <c r="FQA621" s="584"/>
      <c r="FQB621" s="584"/>
      <c r="FQC621" s="584"/>
      <c r="FQD621" s="584"/>
      <c r="FQE621" s="584"/>
      <c r="FQF621" s="584"/>
      <c r="FQG621" s="584"/>
      <c r="FQH621" s="584"/>
      <c r="FQI621" s="584"/>
      <c r="FQJ621" s="584"/>
      <c r="FQK621" s="584"/>
      <c r="FQL621" s="584"/>
      <c r="FQM621" s="584"/>
      <c r="FQN621" s="584"/>
      <c r="FQO621" s="584"/>
      <c r="FQP621" s="584"/>
      <c r="FQQ621" s="584"/>
      <c r="FQR621" s="584"/>
      <c r="FQS621" s="584"/>
      <c r="FQT621" s="584"/>
      <c r="FQU621" s="584"/>
      <c r="FQV621" s="584"/>
      <c r="FQW621" s="584"/>
      <c r="FQX621" s="584"/>
      <c r="FQY621" s="584"/>
      <c r="FQZ621" s="584"/>
      <c r="FRA621" s="584"/>
      <c r="FRB621" s="584"/>
      <c r="FRC621" s="584"/>
      <c r="FRD621" s="584"/>
      <c r="FRE621" s="584"/>
      <c r="FRF621" s="584"/>
      <c r="FRG621" s="584"/>
      <c r="FRH621" s="584"/>
      <c r="FRI621" s="584"/>
      <c r="FRJ621" s="584"/>
      <c r="FRK621" s="584"/>
      <c r="FRL621" s="584"/>
      <c r="FRM621" s="584"/>
      <c r="FRN621" s="584"/>
      <c r="FRO621" s="584"/>
      <c r="FRP621" s="584"/>
      <c r="FRQ621" s="584"/>
      <c r="FRR621" s="584"/>
      <c r="FRS621" s="584"/>
      <c r="FRT621" s="584"/>
      <c r="FRU621" s="584"/>
      <c r="FRV621" s="584"/>
      <c r="FRW621" s="584"/>
      <c r="FRX621" s="584"/>
      <c r="FRY621" s="584"/>
      <c r="FRZ621" s="584"/>
      <c r="FSA621" s="584"/>
      <c r="FSB621" s="584"/>
      <c r="FSC621" s="584"/>
      <c r="FSD621" s="584"/>
      <c r="FSE621" s="584"/>
      <c r="FSF621" s="584"/>
      <c r="FSG621" s="584"/>
      <c r="FSH621" s="584"/>
      <c r="FSI621" s="584"/>
      <c r="FSJ621" s="584"/>
      <c r="FSK621" s="584"/>
      <c r="FSL621" s="584"/>
      <c r="FSM621" s="584"/>
      <c r="FSN621" s="584"/>
      <c r="FSO621" s="584"/>
      <c r="FSP621" s="584"/>
      <c r="FSQ621" s="584"/>
      <c r="FSR621" s="584"/>
      <c r="FSS621" s="584"/>
      <c r="FST621" s="584"/>
      <c r="FSU621" s="584"/>
      <c r="FSV621" s="584"/>
      <c r="FSW621" s="584"/>
      <c r="FSX621" s="584"/>
      <c r="FSY621" s="584"/>
      <c r="FSZ621" s="584"/>
      <c r="FTA621" s="584"/>
      <c r="FTB621" s="584"/>
      <c r="FTC621" s="584"/>
      <c r="FTD621" s="584"/>
      <c r="FTE621" s="584"/>
      <c r="FTF621" s="584"/>
      <c r="FTG621" s="584"/>
      <c r="FTH621" s="584"/>
      <c r="FTI621" s="584"/>
      <c r="FTJ621" s="584"/>
      <c r="FTK621" s="584"/>
      <c r="FTL621" s="584"/>
      <c r="FTM621" s="584"/>
      <c r="FTN621" s="584"/>
      <c r="FTO621" s="584"/>
      <c r="FTP621" s="584"/>
      <c r="FTQ621" s="584"/>
      <c r="FTR621" s="584"/>
      <c r="FTS621" s="584"/>
      <c r="FTT621" s="584"/>
      <c r="FTU621" s="584"/>
      <c r="FTV621" s="584"/>
      <c r="FTW621" s="584"/>
      <c r="FTX621" s="584"/>
      <c r="FTY621" s="584"/>
      <c r="FTZ621" s="584"/>
      <c r="FUA621" s="584"/>
      <c r="FUB621" s="584"/>
      <c r="FUC621" s="584"/>
      <c r="FUD621" s="584"/>
      <c r="FUE621" s="584"/>
      <c r="FUF621" s="584"/>
      <c r="FUG621" s="584"/>
      <c r="FUH621" s="584"/>
      <c r="FUI621" s="584"/>
      <c r="FUJ621" s="584"/>
      <c r="FUK621" s="584"/>
      <c r="FUL621" s="584"/>
      <c r="FUM621" s="584"/>
      <c r="FUN621" s="584"/>
      <c r="FUO621" s="584"/>
      <c r="FUP621" s="584"/>
      <c r="FUQ621" s="584"/>
      <c r="FUR621" s="584"/>
      <c r="FUS621" s="584"/>
      <c r="FUT621" s="584"/>
      <c r="FUU621" s="584"/>
      <c r="FUV621" s="584"/>
      <c r="FUW621" s="584"/>
      <c r="FUX621" s="584"/>
      <c r="FUY621" s="584"/>
      <c r="FUZ621" s="584"/>
      <c r="FVA621" s="584"/>
      <c r="FVB621" s="584"/>
      <c r="FVC621" s="584"/>
      <c r="FVD621" s="584"/>
      <c r="FVE621" s="584"/>
      <c r="FVF621" s="584"/>
      <c r="FVG621" s="584"/>
      <c r="FVH621" s="584"/>
      <c r="FVI621" s="584"/>
      <c r="FVJ621" s="584"/>
      <c r="FVK621" s="584"/>
      <c r="FVL621" s="584"/>
      <c r="FVM621" s="584"/>
      <c r="FVN621" s="584"/>
      <c r="FVO621" s="584"/>
      <c r="FVP621" s="584"/>
      <c r="FVQ621" s="584"/>
      <c r="FVR621" s="584"/>
      <c r="FVS621" s="584"/>
      <c r="FVT621" s="584"/>
      <c r="FVU621" s="584"/>
      <c r="FVV621" s="584"/>
      <c r="FVW621" s="584"/>
      <c r="FVX621" s="584"/>
      <c r="FVY621" s="584"/>
      <c r="FVZ621" s="584"/>
      <c r="FWA621" s="584"/>
      <c r="FWB621" s="584"/>
      <c r="FWC621" s="584"/>
      <c r="FWD621" s="584"/>
      <c r="FWE621" s="584"/>
      <c r="FWF621" s="584"/>
      <c r="FWG621" s="584"/>
      <c r="FWH621" s="584"/>
      <c r="FWI621" s="584"/>
      <c r="FWJ621" s="584"/>
      <c r="FWK621" s="584"/>
      <c r="FWL621" s="584"/>
      <c r="FWM621" s="584"/>
      <c r="FWN621" s="584"/>
      <c r="FWO621" s="584"/>
      <c r="FWP621" s="584"/>
      <c r="FWQ621" s="584"/>
      <c r="FWR621" s="584"/>
      <c r="FWS621" s="584"/>
      <c r="FWT621" s="584"/>
      <c r="FWU621" s="584"/>
      <c r="FWV621" s="584"/>
      <c r="FWW621" s="584"/>
      <c r="FWX621" s="584"/>
      <c r="FWY621" s="584"/>
      <c r="FWZ621" s="584"/>
      <c r="FXA621" s="584"/>
      <c r="FXB621" s="584"/>
      <c r="FXC621" s="584"/>
      <c r="FXD621" s="584"/>
      <c r="FXE621" s="584"/>
      <c r="FXF621" s="584"/>
      <c r="FXG621" s="584"/>
      <c r="FXH621" s="584"/>
      <c r="FXI621" s="584"/>
      <c r="FXJ621" s="584"/>
      <c r="FXK621" s="584"/>
      <c r="FXL621" s="584"/>
      <c r="FXM621" s="584"/>
      <c r="FXN621" s="584"/>
      <c r="FXO621" s="584"/>
      <c r="FXP621" s="584"/>
      <c r="FXQ621" s="584"/>
      <c r="FXR621" s="584"/>
      <c r="FXS621" s="584"/>
      <c r="FXT621" s="584"/>
      <c r="FXU621" s="584"/>
      <c r="FXV621" s="584"/>
      <c r="FXW621" s="584"/>
      <c r="FXX621" s="584"/>
      <c r="FXY621" s="584"/>
      <c r="FXZ621" s="584"/>
      <c r="FYA621" s="584"/>
      <c r="FYB621" s="584"/>
      <c r="FYC621" s="584"/>
      <c r="FYD621" s="584"/>
      <c r="FYE621" s="584"/>
      <c r="FYF621" s="584"/>
      <c r="FYG621" s="584"/>
      <c r="FYH621" s="584"/>
      <c r="FYI621" s="584"/>
      <c r="FYJ621" s="584"/>
      <c r="FYK621" s="584"/>
      <c r="FYL621" s="584"/>
      <c r="FYM621" s="584"/>
      <c r="FYN621" s="584"/>
      <c r="FYO621" s="584"/>
      <c r="FYP621" s="584"/>
      <c r="FYQ621" s="584"/>
      <c r="FYR621" s="584"/>
      <c r="FYS621" s="584"/>
      <c r="FYT621" s="584"/>
      <c r="FYU621" s="584"/>
      <c r="FYV621" s="584"/>
      <c r="FYW621" s="584"/>
      <c r="FYX621" s="584"/>
      <c r="FYY621" s="584"/>
      <c r="FYZ621" s="584"/>
      <c r="FZA621" s="584"/>
      <c r="FZB621" s="584"/>
      <c r="FZC621" s="584"/>
      <c r="FZD621" s="584"/>
      <c r="FZE621" s="584"/>
      <c r="FZF621" s="584"/>
      <c r="FZG621" s="584"/>
      <c r="FZH621" s="584"/>
      <c r="FZI621" s="584"/>
      <c r="FZJ621" s="584"/>
      <c r="FZK621" s="584"/>
      <c r="FZL621" s="584"/>
      <c r="FZM621" s="584"/>
      <c r="FZN621" s="584"/>
      <c r="FZO621" s="584"/>
      <c r="FZP621" s="584"/>
      <c r="FZQ621" s="584"/>
      <c r="FZR621" s="584"/>
      <c r="FZS621" s="584"/>
      <c r="FZT621" s="584"/>
      <c r="FZU621" s="584"/>
      <c r="FZV621" s="584"/>
      <c r="FZW621" s="584"/>
      <c r="FZX621" s="584"/>
      <c r="FZY621" s="584"/>
      <c r="FZZ621" s="584"/>
      <c r="GAA621" s="584"/>
      <c r="GAB621" s="584"/>
      <c r="GAC621" s="584"/>
      <c r="GAD621" s="584"/>
      <c r="GAE621" s="584"/>
      <c r="GAF621" s="584"/>
      <c r="GAG621" s="584"/>
      <c r="GAH621" s="584"/>
      <c r="GAI621" s="584"/>
      <c r="GAJ621" s="584"/>
      <c r="GAK621" s="584"/>
      <c r="GAL621" s="584"/>
      <c r="GAM621" s="584"/>
      <c r="GAN621" s="584"/>
      <c r="GAO621" s="584"/>
      <c r="GAP621" s="584"/>
      <c r="GAQ621" s="584"/>
      <c r="GAR621" s="584"/>
      <c r="GAS621" s="584"/>
      <c r="GAT621" s="584"/>
      <c r="GAU621" s="584"/>
      <c r="GAV621" s="584"/>
      <c r="GAW621" s="584"/>
      <c r="GAX621" s="584"/>
      <c r="GAY621" s="584"/>
      <c r="GAZ621" s="584"/>
      <c r="GBA621" s="584"/>
      <c r="GBB621" s="584"/>
      <c r="GBC621" s="584"/>
      <c r="GBD621" s="584"/>
      <c r="GBE621" s="584"/>
      <c r="GBF621" s="584"/>
      <c r="GBG621" s="584"/>
      <c r="GBH621" s="584"/>
      <c r="GBI621" s="584"/>
      <c r="GBJ621" s="584"/>
      <c r="GBK621" s="584"/>
      <c r="GBL621" s="584"/>
      <c r="GBM621" s="584"/>
      <c r="GBN621" s="584"/>
      <c r="GBO621" s="584"/>
      <c r="GBP621" s="584"/>
      <c r="GBQ621" s="584"/>
      <c r="GBR621" s="584"/>
      <c r="GBS621" s="584"/>
      <c r="GBT621" s="584"/>
      <c r="GBU621" s="584"/>
      <c r="GBV621" s="584"/>
      <c r="GBW621" s="584"/>
      <c r="GBX621" s="584"/>
      <c r="GBY621" s="584"/>
      <c r="GBZ621" s="584"/>
      <c r="GCA621" s="584"/>
      <c r="GCB621" s="584"/>
      <c r="GCC621" s="584"/>
      <c r="GCD621" s="584"/>
      <c r="GCE621" s="584"/>
      <c r="GCF621" s="584"/>
      <c r="GCG621" s="584"/>
      <c r="GCH621" s="584"/>
      <c r="GCI621" s="584"/>
      <c r="GCJ621" s="584"/>
      <c r="GCK621" s="584"/>
      <c r="GCL621" s="584"/>
      <c r="GCM621" s="584"/>
      <c r="GCN621" s="584"/>
      <c r="GCO621" s="584"/>
      <c r="GCP621" s="584"/>
      <c r="GCQ621" s="584"/>
      <c r="GCR621" s="584"/>
      <c r="GCS621" s="584"/>
      <c r="GCT621" s="584"/>
      <c r="GCU621" s="584"/>
      <c r="GCV621" s="584"/>
      <c r="GCW621" s="584"/>
      <c r="GCX621" s="584"/>
      <c r="GCY621" s="584"/>
      <c r="GCZ621" s="584"/>
      <c r="GDA621" s="584"/>
      <c r="GDB621" s="584"/>
      <c r="GDC621" s="584"/>
      <c r="GDD621" s="584"/>
      <c r="GDE621" s="584"/>
      <c r="GDF621" s="584"/>
      <c r="GDG621" s="584"/>
      <c r="GDH621" s="584"/>
      <c r="GDI621" s="584"/>
      <c r="GDJ621" s="584"/>
      <c r="GDK621" s="584"/>
      <c r="GDL621" s="584"/>
      <c r="GDM621" s="584"/>
      <c r="GDN621" s="584"/>
      <c r="GDO621" s="584"/>
      <c r="GDP621" s="584"/>
      <c r="GDQ621" s="584"/>
      <c r="GDR621" s="584"/>
      <c r="GDS621" s="584"/>
      <c r="GDT621" s="584"/>
      <c r="GDU621" s="584"/>
      <c r="GDV621" s="584"/>
      <c r="GDW621" s="584"/>
      <c r="GDX621" s="584"/>
      <c r="GDY621" s="584"/>
      <c r="GDZ621" s="584"/>
      <c r="GEA621" s="584"/>
      <c r="GEB621" s="584"/>
      <c r="GEC621" s="584"/>
      <c r="GED621" s="584"/>
      <c r="GEE621" s="584"/>
      <c r="GEF621" s="584"/>
      <c r="GEG621" s="584"/>
      <c r="GEH621" s="584"/>
      <c r="GEI621" s="584"/>
      <c r="GEJ621" s="584"/>
      <c r="GEK621" s="584"/>
      <c r="GEL621" s="584"/>
      <c r="GEM621" s="584"/>
      <c r="GEN621" s="584"/>
      <c r="GEO621" s="584"/>
      <c r="GEP621" s="584"/>
      <c r="GEQ621" s="584"/>
      <c r="GER621" s="584"/>
      <c r="GES621" s="584"/>
      <c r="GET621" s="584"/>
      <c r="GEU621" s="584"/>
      <c r="GEV621" s="584"/>
      <c r="GEW621" s="584"/>
      <c r="GEX621" s="584"/>
      <c r="GEY621" s="584"/>
      <c r="GEZ621" s="584"/>
      <c r="GFA621" s="584"/>
      <c r="GFB621" s="584"/>
      <c r="GFC621" s="584"/>
      <c r="GFD621" s="584"/>
      <c r="GFE621" s="584"/>
      <c r="GFF621" s="584"/>
      <c r="GFG621" s="584"/>
      <c r="GFH621" s="584"/>
      <c r="GFI621" s="584"/>
      <c r="GFJ621" s="584"/>
      <c r="GFK621" s="584"/>
      <c r="GFL621" s="584"/>
      <c r="GFM621" s="584"/>
      <c r="GFN621" s="584"/>
      <c r="GFO621" s="584"/>
      <c r="GFP621" s="584"/>
      <c r="GFQ621" s="584"/>
      <c r="GFR621" s="584"/>
      <c r="GFS621" s="584"/>
      <c r="GFT621" s="584"/>
      <c r="GFU621" s="584"/>
      <c r="GFV621" s="584"/>
      <c r="GFW621" s="584"/>
      <c r="GFX621" s="584"/>
      <c r="GFY621" s="584"/>
      <c r="GFZ621" s="584"/>
      <c r="GGA621" s="584"/>
      <c r="GGB621" s="584"/>
      <c r="GGC621" s="584"/>
      <c r="GGD621" s="584"/>
      <c r="GGE621" s="584"/>
      <c r="GGF621" s="584"/>
      <c r="GGG621" s="584"/>
      <c r="GGH621" s="584"/>
      <c r="GGI621" s="584"/>
      <c r="GGJ621" s="584"/>
      <c r="GGK621" s="584"/>
      <c r="GGL621" s="584"/>
      <c r="GGM621" s="584"/>
      <c r="GGN621" s="584"/>
      <c r="GGO621" s="584"/>
      <c r="GGP621" s="584"/>
      <c r="GGQ621" s="584"/>
      <c r="GGR621" s="584"/>
      <c r="GGS621" s="584"/>
      <c r="GGT621" s="584"/>
      <c r="GGU621" s="584"/>
      <c r="GGV621" s="584"/>
      <c r="GGW621" s="584"/>
      <c r="GGX621" s="584"/>
      <c r="GGY621" s="584"/>
      <c r="GGZ621" s="584"/>
      <c r="GHA621" s="584"/>
      <c r="GHB621" s="584"/>
      <c r="GHC621" s="584"/>
      <c r="GHD621" s="584"/>
      <c r="GHE621" s="584"/>
      <c r="GHF621" s="584"/>
      <c r="GHG621" s="584"/>
      <c r="GHH621" s="584"/>
      <c r="GHI621" s="584"/>
      <c r="GHJ621" s="584"/>
      <c r="GHK621" s="584"/>
      <c r="GHL621" s="584"/>
      <c r="GHM621" s="584"/>
      <c r="GHN621" s="584"/>
      <c r="GHO621" s="584"/>
      <c r="GHP621" s="584"/>
      <c r="GHQ621" s="584"/>
      <c r="GHR621" s="584"/>
      <c r="GHS621" s="584"/>
      <c r="GHT621" s="584"/>
      <c r="GHU621" s="584"/>
      <c r="GHV621" s="584"/>
      <c r="GHW621" s="584"/>
      <c r="GHX621" s="584"/>
      <c r="GHY621" s="584"/>
      <c r="GHZ621" s="584"/>
      <c r="GIA621" s="584"/>
      <c r="GIB621" s="584"/>
      <c r="GIC621" s="584"/>
      <c r="GID621" s="584"/>
      <c r="GIE621" s="584"/>
      <c r="GIF621" s="584"/>
      <c r="GIG621" s="584"/>
      <c r="GIH621" s="584"/>
      <c r="GII621" s="584"/>
      <c r="GIJ621" s="584"/>
      <c r="GIK621" s="584"/>
      <c r="GIL621" s="584"/>
      <c r="GIM621" s="584"/>
      <c r="GIN621" s="584"/>
      <c r="GIO621" s="584"/>
      <c r="GIP621" s="584"/>
      <c r="GIQ621" s="584"/>
      <c r="GIR621" s="584"/>
      <c r="GIS621" s="584"/>
      <c r="GIT621" s="584"/>
      <c r="GIU621" s="584"/>
      <c r="GIV621" s="584"/>
      <c r="GIW621" s="584"/>
      <c r="GIX621" s="584"/>
      <c r="GIY621" s="584"/>
      <c r="GIZ621" s="584"/>
      <c r="GJA621" s="584"/>
      <c r="GJB621" s="584"/>
      <c r="GJC621" s="584"/>
      <c r="GJD621" s="584"/>
      <c r="GJE621" s="584"/>
      <c r="GJF621" s="584"/>
      <c r="GJG621" s="584"/>
      <c r="GJH621" s="584"/>
      <c r="GJI621" s="584"/>
      <c r="GJJ621" s="584"/>
      <c r="GJK621" s="584"/>
      <c r="GJL621" s="584"/>
      <c r="GJM621" s="584"/>
      <c r="GJN621" s="584"/>
      <c r="GJO621" s="584"/>
      <c r="GJP621" s="584"/>
      <c r="GJQ621" s="584"/>
      <c r="GJR621" s="584"/>
      <c r="GJS621" s="584"/>
      <c r="GJT621" s="584"/>
      <c r="GJU621" s="584"/>
      <c r="GJV621" s="584"/>
      <c r="GJW621" s="584"/>
      <c r="GJX621" s="584"/>
      <c r="GJY621" s="584"/>
      <c r="GJZ621" s="584"/>
      <c r="GKA621" s="584"/>
      <c r="GKB621" s="584"/>
      <c r="GKC621" s="584"/>
      <c r="GKD621" s="584"/>
      <c r="GKE621" s="584"/>
      <c r="GKF621" s="584"/>
      <c r="GKG621" s="584"/>
      <c r="GKH621" s="584"/>
      <c r="GKI621" s="584"/>
      <c r="GKJ621" s="584"/>
      <c r="GKK621" s="584"/>
      <c r="GKL621" s="584"/>
      <c r="GKM621" s="584"/>
      <c r="GKN621" s="584"/>
      <c r="GKO621" s="584"/>
      <c r="GKP621" s="584"/>
      <c r="GKQ621" s="584"/>
      <c r="GKR621" s="584"/>
      <c r="GKS621" s="584"/>
      <c r="GKT621" s="584"/>
      <c r="GKU621" s="584"/>
      <c r="GKV621" s="584"/>
      <c r="GKW621" s="584"/>
      <c r="GKX621" s="584"/>
      <c r="GKY621" s="584"/>
      <c r="GKZ621" s="584"/>
      <c r="GLA621" s="584"/>
      <c r="GLB621" s="584"/>
      <c r="GLC621" s="584"/>
      <c r="GLD621" s="584"/>
      <c r="GLE621" s="584"/>
      <c r="GLF621" s="584"/>
      <c r="GLG621" s="584"/>
      <c r="GLH621" s="584"/>
      <c r="GLI621" s="584"/>
      <c r="GLJ621" s="584"/>
      <c r="GLK621" s="584"/>
      <c r="GLL621" s="584"/>
      <c r="GLM621" s="584"/>
      <c r="GLN621" s="584"/>
      <c r="GLO621" s="584"/>
      <c r="GLP621" s="584"/>
      <c r="GLQ621" s="584"/>
      <c r="GLR621" s="584"/>
      <c r="GLS621" s="584"/>
      <c r="GLT621" s="584"/>
      <c r="GLU621" s="584"/>
      <c r="GLV621" s="584"/>
      <c r="GLW621" s="584"/>
      <c r="GLX621" s="584"/>
      <c r="GLY621" s="584"/>
      <c r="GLZ621" s="584"/>
      <c r="GMA621" s="584"/>
      <c r="GMB621" s="584"/>
      <c r="GMC621" s="584"/>
      <c r="GMD621" s="584"/>
      <c r="GME621" s="584"/>
      <c r="GMF621" s="584"/>
      <c r="GMG621" s="584"/>
      <c r="GMH621" s="584"/>
      <c r="GMI621" s="584"/>
      <c r="GMJ621" s="584"/>
      <c r="GMK621" s="584"/>
      <c r="GML621" s="584"/>
      <c r="GMM621" s="584"/>
      <c r="GMN621" s="584"/>
      <c r="GMO621" s="584"/>
      <c r="GMP621" s="584"/>
      <c r="GMQ621" s="584"/>
      <c r="GMR621" s="584"/>
      <c r="GMS621" s="584"/>
      <c r="GMT621" s="584"/>
      <c r="GMU621" s="584"/>
      <c r="GMV621" s="584"/>
      <c r="GMW621" s="584"/>
      <c r="GMX621" s="584"/>
      <c r="GMY621" s="584"/>
      <c r="GMZ621" s="584"/>
      <c r="GNA621" s="584"/>
      <c r="GNB621" s="584"/>
      <c r="GNC621" s="584"/>
      <c r="GND621" s="584"/>
      <c r="GNE621" s="584"/>
      <c r="GNF621" s="584"/>
      <c r="GNG621" s="584"/>
      <c r="GNH621" s="584"/>
      <c r="GNI621" s="584"/>
      <c r="GNJ621" s="584"/>
      <c r="GNK621" s="584"/>
      <c r="GNL621" s="584"/>
      <c r="GNM621" s="584"/>
      <c r="GNN621" s="584"/>
      <c r="GNO621" s="584"/>
      <c r="GNP621" s="584"/>
      <c r="GNQ621" s="584"/>
      <c r="GNR621" s="584"/>
      <c r="GNS621" s="584"/>
      <c r="GNT621" s="584"/>
      <c r="GNU621" s="584"/>
      <c r="GNV621" s="584"/>
      <c r="GNW621" s="584"/>
      <c r="GNX621" s="584"/>
      <c r="GNY621" s="584"/>
      <c r="GNZ621" s="584"/>
      <c r="GOA621" s="584"/>
      <c r="GOB621" s="584"/>
      <c r="GOC621" s="584"/>
      <c r="GOD621" s="584"/>
      <c r="GOE621" s="584"/>
      <c r="GOF621" s="584"/>
      <c r="GOG621" s="584"/>
      <c r="GOH621" s="584"/>
      <c r="GOI621" s="584"/>
      <c r="GOJ621" s="584"/>
      <c r="GOK621" s="584"/>
      <c r="GOL621" s="584"/>
      <c r="GOM621" s="584"/>
      <c r="GON621" s="584"/>
      <c r="GOO621" s="584"/>
      <c r="GOP621" s="584"/>
      <c r="GOQ621" s="584"/>
      <c r="GOR621" s="584"/>
      <c r="GOS621" s="584"/>
      <c r="GOT621" s="584"/>
      <c r="GOU621" s="584"/>
      <c r="GOV621" s="584"/>
      <c r="GOW621" s="584"/>
      <c r="GOX621" s="584"/>
      <c r="GOY621" s="584"/>
      <c r="GOZ621" s="584"/>
      <c r="GPA621" s="584"/>
      <c r="GPB621" s="584"/>
      <c r="GPC621" s="584"/>
      <c r="GPD621" s="584"/>
      <c r="GPE621" s="584"/>
      <c r="GPF621" s="584"/>
      <c r="GPG621" s="584"/>
      <c r="GPH621" s="584"/>
      <c r="GPI621" s="584"/>
      <c r="GPJ621" s="584"/>
      <c r="GPK621" s="584"/>
      <c r="GPL621" s="584"/>
      <c r="GPM621" s="584"/>
      <c r="GPN621" s="584"/>
      <c r="GPO621" s="584"/>
      <c r="GPP621" s="584"/>
      <c r="GPQ621" s="584"/>
      <c r="GPR621" s="584"/>
      <c r="GPS621" s="584"/>
      <c r="GPT621" s="584"/>
      <c r="GPU621" s="584"/>
      <c r="GPV621" s="584"/>
      <c r="GPW621" s="584"/>
      <c r="GPX621" s="584"/>
      <c r="GPY621" s="584"/>
      <c r="GPZ621" s="584"/>
      <c r="GQA621" s="584"/>
      <c r="GQB621" s="584"/>
      <c r="GQC621" s="584"/>
      <c r="GQD621" s="584"/>
      <c r="GQE621" s="584"/>
      <c r="GQF621" s="584"/>
      <c r="GQG621" s="584"/>
      <c r="GQH621" s="584"/>
      <c r="GQI621" s="584"/>
      <c r="GQJ621" s="584"/>
      <c r="GQK621" s="584"/>
      <c r="GQL621" s="584"/>
      <c r="GQM621" s="584"/>
      <c r="GQN621" s="584"/>
      <c r="GQO621" s="584"/>
      <c r="GQP621" s="584"/>
      <c r="GQQ621" s="584"/>
      <c r="GQR621" s="584"/>
      <c r="GQS621" s="584"/>
      <c r="GQT621" s="584"/>
      <c r="GQU621" s="584"/>
      <c r="GQV621" s="584"/>
      <c r="GQW621" s="584"/>
      <c r="GQX621" s="584"/>
      <c r="GQY621" s="584"/>
      <c r="GQZ621" s="584"/>
      <c r="GRA621" s="584"/>
      <c r="GRB621" s="584"/>
      <c r="GRC621" s="584"/>
      <c r="GRD621" s="584"/>
      <c r="GRE621" s="584"/>
      <c r="GRF621" s="584"/>
      <c r="GRG621" s="584"/>
      <c r="GRH621" s="584"/>
      <c r="GRI621" s="584"/>
      <c r="GRJ621" s="584"/>
      <c r="GRK621" s="584"/>
      <c r="GRL621" s="584"/>
      <c r="GRM621" s="584"/>
      <c r="GRN621" s="584"/>
      <c r="GRO621" s="584"/>
      <c r="GRP621" s="584"/>
      <c r="GRQ621" s="584"/>
      <c r="GRR621" s="584"/>
      <c r="GRS621" s="584"/>
      <c r="GRT621" s="584"/>
      <c r="GRU621" s="584"/>
      <c r="GRV621" s="584"/>
      <c r="GRW621" s="584"/>
      <c r="GRX621" s="584"/>
      <c r="GRY621" s="584"/>
      <c r="GRZ621" s="584"/>
      <c r="GSA621" s="584"/>
      <c r="GSB621" s="584"/>
      <c r="GSC621" s="584"/>
      <c r="GSD621" s="584"/>
      <c r="GSE621" s="584"/>
      <c r="GSF621" s="584"/>
      <c r="GSG621" s="584"/>
      <c r="GSH621" s="584"/>
      <c r="GSI621" s="584"/>
      <c r="GSJ621" s="584"/>
      <c r="GSK621" s="584"/>
      <c r="GSL621" s="584"/>
      <c r="GSM621" s="584"/>
      <c r="GSN621" s="584"/>
      <c r="GSO621" s="584"/>
      <c r="GSP621" s="584"/>
      <c r="GSQ621" s="584"/>
      <c r="GSR621" s="584"/>
      <c r="GSS621" s="584"/>
      <c r="GST621" s="584"/>
      <c r="GSU621" s="584"/>
      <c r="GSV621" s="584"/>
      <c r="GSW621" s="584"/>
      <c r="GSX621" s="584"/>
      <c r="GSY621" s="584"/>
      <c r="GSZ621" s="584"/>
      <c r="GTA621" s="584"/>
      <c r="GTB621" s="584"/>
      <c r="GTC621" s="584"/>
      <c r="GTD621" s="584"/>
      <c r="GTE621" s="584"/>
      <c r="GTF621" s="584"/>
      <c r="GTG621" s="584"/>
      <c r="GTH621" s="584"/>
      <c r="GTI621" s="584"/>
      <c r="GTJ621" s="584"/>
      <c r="GTK621" s="584"/>
      <c r="GTL621" s="584"/>
      <c r="GTM621" s="584"/>
      <c r="GTN621" s="584"/>
      <c r="GTO621" s="584"/>
      <c r="GTP621" s="584"/>
      <c r="GTQ621" s="584"/>
      <c r="GTR621" s="584"/>
      <c r="GTS621" s="584"/>
      <c r="GTT621" s="584"/>
      <c r="GTU621" s="584"/>
      <c r="GTV621" s="584"/>
      <c r="GTW621" s="584"/>
      <c r="GTX621" s="584"/>
      <c r="GTY621" s="584"/>
      <c r="GTZ621" s="584"/>
      <c r="GUA621" s="584"/>
      <c r="GUB621" s="584"/>
      <c r="GUC621" s="584"/>
      <c r="GUD621" s="584"/>
      <c r="GUE621" s="584"/>
      <c r="GUF621" s="584"/>
      <c r="GUG621" s="584"/>
      <c r="GUH621" s="584"/>
      <c r="GUI621" s="584"/>
      <c r="GUJ621" s="584"/>
      <c r="GUK621" s="584"/>
      <c r="GUL621" s="584"/>
      <c r="GUM621" s="584"/>
      <c r="GUN621" s="584"/>
      <c r="GUO621" s="584"/>
      <c r="GUP621" s="584"/>
      <c r="GUQ621" s="584"/>
      <c r="GUR621" s="584"/>
      <c r="GUS621" s="584"/>
      <c r="GUT621" s="584"/>
      <c r="GUU621" s="584"/>
      <c r="GUV621" s="584"/>
      <c r="GUW621" s="584"/>
      <c r="GUX621" s="584"/>
      <c r="GUY621" s="584"/>
      <c r="GUZ621" s="584"/>
      <c r="GVA621" s="584"/>
      <c r="GVB621" s="584"/>
      <c r="GVC621" s="584"/>
      <c r="GVD621" s="584"/>
      <c r="GVE621" s="584"/>
      <c r="GVF621" s="584"/>
      <c r="GVG621" s="584"/>
      <c r="GVH621" s="584"/>
      <c r="GVI621" s="584"/>
      <c r="GVJ621" s="584"/>
      <c r="GVK621" s="584"/>
      <c r="GVL621" s="584"/>
      <c r="GVM621" s="584"/>
      <c r="GVN621" s="584"/>
      <c r="GVO621" s="584"/>
      <c r="GVP621" s="584"/>
      <c r="GVQ621" s="584"/>
      <c r="GVR621" s="584"/>
      <c r="GVS621" s="584"/>
      <c r="GVT621" s="584"/>
      <c r="GVU621" s="584"/>
      <c r="GVV621" s="584"/>
      <c r="GVW621" s="584"/>
      <c r="GVX621" s="584"/>
      <c r="GVY621" s="584"/>
      <c r="GVZ621" s="584"/>
      <c r="GWA621" s="584"/>
      <c r="GWB621" s="584"/>
      <c r="GWC621" s="584"/>
      <c r="GWD621" s="584"/>
      <c r="GWE621" s="584"/>
      <c r="GWF621" s="584"/>
      <c r="GWG621" s="584"/>
      <c r="GWH621" s="584"/>
      <c r="GWI621" s="584"/>
      <c r="GWJ621" s="584"/>
      <c r="GWK621" s="584"/>
      <c r="GWL621" s="584"/>
      <c r="GWM621" s="584"/>
      <c r="GWN621" s="584"/>
      <c r="GWO621" s="584"/>
      <c r="GWP621" s="584"/>
      <c r="GWQ621" s="584"/>
      <c r="GWR621" s="584"/>
      <c r="GWS621" s="584"/>
      <c r="GWT621" s="584"/>
      <c r="GWU621" s="584"/>
      <c r="GWV621" s="584"/>
      <c r="GWW621" s="584"/>
      <c r="GWX621" s="584"/>
      <c r="GWY621" s="584"/>
      <c r="GWZ621" s="584"/>
      <c r="GXA621" s="584"/>
      <c r="GXB621" s="584"/>
      <c r="GXC621" s="584"/>
      <c r="GXD621" s="584"/>
      <c r="GXE621" s="584"/>
      <c r="GXF621" s="584"/>
      <c r="GXG621" s="584"/>
      <c r="GXH621" s="584"/>
      <c r="GXI621" s="584"/>
      <c r="GXJ621" s="584"/>
      <c r="GXK621" s="584"/>
      <c r="GXL621" s="584"/>
      <c r="GXM621" s="584"/>
      <c r="GXN621" s="584"/>
      <c r="GXO621" s="584"/>
      <c r="GXP621" s="584"/>
      <c r="GXQ621" s="584"/>
      <c r="GXR621" s="584"/>
      <c r="GXS621" s="584"/>
      <c r="GXT621" s="584"/>
      <c r="GXU621" s="584"/>
      <c r="GXV621" s="584"/>
      <c r="GXW621" s="584"/>
      <c r="GXX621" s="584"/>
      <c r="GXY621" s="584"/>
      <c r="GXZ621" s="584"/>
      <c r="GYA621" s="584"/>
      <c r="GYB621" s="584"/>
      <c r="GYC621" s="584"/>
      <c r="GYD621" s="584"/>
      <c r="GYE621" s="584"/>
      <c r="GYF621" s="584"/>
      <c r="GYG621" s="584"/>
      <c r="GYH621" s="584"/>
      <c r="GYI621" s="584"/>
      <c r="GYJ621" s="584"/>
      <c r="GYK621" s="584"/>
      <c r="GYL621" s="584"/>
      <c r="GYM621" s="584"/>
      <c r="GYN621" s="584"/>
      <c r="GYO621" s="584"/>
      <c r="GYP621" s="584"/>
      <c r="GYQ621" s="584"/>
      <c r="GYR621" s="584"/>
      <c r="GYS621" s="584"/>
      <c r="GYT621" s="584"/>
      <c r="GYU621" s="584"/>
      <c r="GYV621" s="584"/>
      <c r="GYW621" s="584"/>
      <c r="GYX621" s="584"/>
      <c r="GYY621" s="584"/>
      <c r="GYZ621" s="584"/>
      <c r="GZA621" s="584"/>
      <c r="GZB621" s="584"/>
      <c r="GZC621" s="584"/>
      <c r="GZD621" s="584"/>
      <c r="GZE621" s="584"/>
      <c r="GZF621" s="584"/>
      <c r="GZG621" s="584"/>
      <c r="GZH621" s="584"/>
      <c r="GZI621" s="584"/>
      <c r="GZJ621" s="584"/>
      <c r="GZK621" s="584"/>
      <c r="GZL621" s="584"/>
      <c r="GZM621" s="584"/>
      <c r="GZN621" s="584"/>
      <c r="GZO621" s="584"/>
      <c r="GZP621" s="584"/>
      <c r="GZQ621" s="584"/>
      <c r="GZR621" s="584"/>
      <c r="GZS621" s="584"/>
      <c r="GZT621" s="584"/>
      <c r="GZU621" s="584"/>
      <c r="GZV621" s="584"/>
      <c r="GZW621" s="584"/>
      <c r="GZX621" s="584"/>
      <c r="GZY621" s="584"/>
      <c r="GZZ621" s="584"/>
      <c r="HAA621" s="584"/>
      <c r="HAB621" s="584"/>
      <c r="HAC621" s="584"/>
      <c r="HAD621" s="584"/>
      <c r="HAE621" s="584"/>
      <c r="HAF621" s="584"/>
      <c r="HAG621" s="584"/>
      <c r="HAH621" s="584"/>
      <c r="HAI621" s="584"/>
      <c r="HAJ621" s="584"/>
      <c r="HAK621" s="584"/>
      <c r="HAL621" s="584"/>
      <c r="HAM621" s="584"/>
      <c r="HAN621" s="584"/>
      <c r="HAO621" s="584"/>
      <c r="HAP621" s="584"/>
      <c r="HAQ621" s="584"/>
      <c r="HAR621" s="584"/>
      <c r="HAS621" s="584"/>
      <c r="HAT621" s="584"/>
      <c r="HAU621" s="584"/>
      <c r="HAV621" s="584"/>
      <c r="HAW621" s="584"/>
      <c r="HAX621" s="584"/>
      <c r="HAY621" s="584"/>
      <c r="HAZ621" s="584"/>
      <c r="HBA621" s="584"/>
      <c r="HBB621" s="584"/>
      <c r="HBC621" s="584"/>
      <c r="HBD621" s="584"/>
      <c r="HBE621" s="584"/>
      <c r="HBF621" s="584"/>
      <c r="HBG621" s="584"/>
      <c r="HBH621" s="584"/>
      <c r="HBI621" s="584"/>
      <c r="HBJ621" s="584"/>
      <c r="HBK621" s="584"/>
      <c r="HBL621" s="584"/>
      <c r="HBM621" s="584"/>
      <c r="HBN621" s="584"/>
      <c r="HBO621" s="584"/>
      <c r="HBP621" s="584"/>
      <c r="HBQ621" s="584"/>
      <c r="HBR621" s="584"/>
      <c r="HBS621" s="584"/>
      <c r="HBT621" s="584"/>
      <c r="HBU621" s="584"/>
      <c r="HBV621" s="584"/>
      <c r="HBW621" s="584"/>
      <c r="HBX621" s="584"/>
      <c r="HBY621" s="584"/>
      <c r="HBZ621" s="584"/>
      <c r="HCA621" s="584"/>
      <c r="HCB621" s="584"/>
      <c r="HCC621" s="584"/>
      <c r="HCD621" s="584"/>
      <c r="HCE621" s="584"/>
      <c r="HCF621" s="584"/>
      <c r="HCG621" s="584"/>
      <c r="HCH621" s="584"/>
      <c r="HCI621" s="584"/>
      <c r="HCJ621" s="584"/>
      <c r="HCK621" s="584"/>
      <c r="HCL621" s="584"/>
      <c r="HCM621" s="584"/>
      <c r="HCN621" s="584"/>
      <c r="HCO621" s="584"/>
      <c r="HCP621" s="584"/>
      <c r="HCQ621" s="584"/>
      <c r="HCR621" s="584"/>
      <c r="HCS621" s="584"/>
      <c r="HCT621" s="584"/>
      <c r="HCU621" s="584"/>
      <c r="HCV621" s="584"/>
      <c r="HCW621" s="584"/>
      <c r="HCX621" s="584"/>
      <c r="HCY621" s="584"/>
      <c r="HCZ621" s="584"/>
      <c r="HDA621" s="584"/>
      <c r="HDB621" s="584"/>
      <c r="HDC621" s="584"/>
      <c r="HDD621" s="584"/>
      <c r="HDE621" s="584"/>
      <c r="HDF621" s="584"/>
      <c r="HDG621" s="584"/>
      <c r="HDH621" s="584"/>
      <c r="HDI621" s="584"/>
      <c r="HDJ621" s="584"/>
      <c r="HDK621" s="584"/>
      <c r="HDL621" s="584"/>
      <c r="HDM621" s="584"/>
      <c r="HDN621" s="584"/>
      <c r="HDO621" s="584"/>
      <c r="HDP621" s="584"/>
      <c r="HDQ621" s="584"/>
      <c r="HDR621" s="584"/>
      <c r="HDS621" s="584"/>
      <c r="HDT621" s="584"/>
      <c r="HDU621" s="584"/>
      <c r="HDV621" s="584"/>
      <c r="HDW621" s="584"/>
      <c r="HDX621" s="584"/>
      <c r="HDY621" s="584"/>
      <c r="HDZ621" s="584"/>
      <c r="HEA621" s="584"/>
      <c r="HEB621" s="584"/>
      <c r="HEC621" s="584"/>
      <c r="HED621" s="584"/>
      <c r="HEE621" s="584"/>
      <c r="HEF621" s="584"/>
      <c r="HEG621" s="584"/>
      <c r="HEH621" s="584"/>
      <c r="HEI621" s="584"/>
      <c r="HEJ621" s="584"/>
      <c r="HEK621" s="584"/>
      <c r="HEL621" s="584"/>
      <c r="HEM621" s="584"/>
      <c r="HEN621" s="584"/>
      <c r="HEO621" s="584"/>
      <c r="HEP621" s="584"/>
      <c r="HEQ621" s="584"/>
      <c r="HER621" s="584"/>
      <c r="HES621" s="584"/>
      <c r="HET621" s="584"/>
      <c r="HEU621" s="584"/>
      <c r="HEV621" s="584"/>
      <c r="HEW621" s="584"/>
      <c r="HEX621" s="584"/>
      <c r="HEY621" s="584"/>
      <c r="HEZ621" s="584"/>
      <c r="HFA621" s="584"/>
      <c r="HFB621" s="584"/>
      <c r="HFC621" s="584"/>
      <c r="HFD621" s="584"/>
      <c r="HFE621" s="584"/>
      <c r="HFF621" s="584"/>
      <c r="HFG621" s="584"/>
      <c r="HFH621" s="584"/>
      <c r="HFI621" s="584"/>
      <c r="HFJ621" s="584"/>
      <c r="HFK621" s="584"/>
      <c r="HFL621" s="584"/>
      <c r="HFM621" s="584"/>
      <c r="HFN621" s="584"/>
      <c r="HFO621" s="584"/>
      <c r="HFP621" s="584"/>
      <c r="HFQ621" s="584"/>
      <c r="HFR621" s="584"/>
      <c r="HFS621" s="584"/>
      <c r="HFT621" s="584"/>
      <c r="HFU621" s="584"/>
      <c r="HFV621" s="584"/>
      <c r="HFW621" s="584"/>
      <c r="HFX621" s="584"/>
      <c r="HFY621" s="584"/>
      <c r="HFZ621" s="584"/>
      <c r="HGA621" s="584"/>
      <c r="HGB621" s="584"/>
      <c r="HGC621" s="584"/>
      <c r="HGD621" s="584"/>
      <c r="HGE621" s="584"/>
      <c r="HGF621" s="584"/>
      <c r="HGG621" s="584"/>
      <c r="HGH621" s="584"/>
      <c r="HGI621" s="584"/>
      <c r="HGJ621" s="584"/>
      <c r="HGK621" s="584"/>
      <c r="HGL621" s="584"/>
      <c r="HGM621" s="584"/>
      <c r="HGN621" s="584"/>
      <c r="HGO621" s="584"/>
      <c r="HGP621" s="584"/>
      <c r="HGQ621" s="584"/>
      <c r="HGR621" s="584"/>
      <c r="HGS621" s="584"/>
      <c r="HGT621" s="584"/>
      <c r="HGU621" s="584"/>
      <c r="HGV621" s="584"/>
      <c r="HGW621" s="584"/>
      <c r="HGX621" s="584"/>
      <c r="HGY621" s="584"/>
      <c r="HGZ621" s="584"/>
      <c r="HHA621" s="584"/>
      <c r="HHB621" s="584"/>
      <c r="HHC621" s="584"/>
      <c r="HHD621" s="584"/>
      <c r="HHE621" s="584"/>
      <c r="HHF621" s="584"/>
      <c r="HHG621" s="584"/>
      <c r="HHH621" s="584"/>
      <c r="HHI621" s="584"/>
      <c r="HHJ621" s="584"/>
      <c r="HHK621" s="584"/>
      <c r="HHL621" s="584"/>
      <c r="HHM621" s="584"/>
      <c r="HHN621" s="584"/>
      <c r="HHO621" s="584"/>
      <c r="HHP621" s="584"/>
      <c r="HHQ621" s="584"/>
      <c r="HHR621" s="584"/>
      <c r="HHS621" s="584"/>
      <c r="HHT621" s="584"/>
      <c r="HHU621" s="584"/>
      <c r="HHV621" s="584"/>
      <c r="HHW621" s="584"/>
      <c r="HHX621" s="584"/>
      <c r="HHY621" s="584"/>
      <c r="HHZ621" s="584"/>
      <c r="HIA621" s="584"/>
      <c r="HIB621" s="584"/>
      <c r="HIC621" s="584"/>
      <c r="HID621" s="584"/>
      <c r="HIE621" s="584"/>
      <c r="HIF621" s="584"/>
      <c r="HIG621" s="584"/>
      <c r="HIH621" s="584"/>
      <c r="HII621" s="584"/>
      <c r="HIJ621" s="584"/>
      <c r="HIK621" s="584"/>
      <c r="HIL621" s="584"/>
      <c r="HIM621" s="584"/>
      <c r="HIN621" s="584"/>
      <c r="HIO621" s="584"/>
      <c r="HIP621" s="584"/>
      <c r="HIQ621" s="584"/>
      <c r="HIR621" s="584"/>
      <c r="HIS621" s="584"/>
      <c r="HIT621" s="584"/>
      <c r="HIU621" s="584"/>
      <c r="HIV621" s="584"/>
      <c r="HIW621" s="584"/>
      <c r="HIX621" s="584"/>
      <c r="HIY621" s="584"/>
      <c r="HIZ621" s="584"/>
      <c r="HJA621" s="584"/>
      <c r="HJB621" s="584"/>
      <c r="HJC621" s="584"/>
      <c r="HJD621" s="584"/>
      <c r="HJE621" s="584"/>
      <c r="HJF621" s="584"/>
      <c r="HJG621" s="584"/>
      <c r="HJH621" s="584"/>
      <c r="HJI621" s="584"/>
      <c r="HJJ621" s="584"/>
      <c r="HJK621" s="584"/>
      <c r="HJL621" s="584"/>
      <c r="HJM621" s="584"/>
      <c r="HJN621" s="584"/>
      <c r="HJO621" s="584"/>
      <c r="HJP621" s="584"/>
      <c r="HJQ621" s="584"/>
      <c r="HJR621" s="584"/>
      <c r="HJS621" s="584"/>
      <c r="HJT621" s="584"/>
      <c r="HJU621" s="584"/>
      <c r="HJV621" s="584"/>
      <c r="HJW621" s="584"/>
      <c r="HJX621" s="584"/>
      <c r="HJY621" s="584"/>
      <c r="HJZ621" s="584"/>
      <c r="HKA621" s="584"/>
      <c r="HKB621" s="584"/>
      <c r="HKC621" s="584"/>
      <c r="HKD621" s="584"/>
      <c r="HKE621" s="584"/>
      <c r="HKF621" s="584"/>
      <c r="HKG621" s="584"/>
      <c r="HKH621" s="584"/>
      <c r="HKI621" s="584"/>
      <c r="HKJ621" s="584"/>
      <c r="HKK621" s="584"/>
      <c r="HKL621" s="584"/>
      <c r="HKM621" s="584"/>
      <c r="HKN621" s="584"/>
      <c r="HKO621" s="584"/>
      <c r="HKP621" s="584"/>
      <c r="HKQ621" s="584"/>
      <c r="HKR621" s="584"/>
      <c r="HKS621" s="584"/>
      <c r="HKT621" s="584"/>
      <c r="HKU621" s="584"/>
      <c r="HKV621" s="584"/>
      <c r="HKW621" s="584"/>
      <c r="HKX621" s="584"/>
      <c r="HKY621" s="584"/>
      <c r="HKZ621" s="584"/>
      <c r="HLA621" s="584"/>
      <c r="HLB621" s="584"/>
      <c r="HLC621" s="584"/>
      <c r="HLD621" s="584"/>
      <c r="HLE621" s="584"/>
      <c r="HLF621" s="584"/>
      <c r="HLG621" s="584"/>
      <c r="HLH621" s="584"/>
      <c r="HLI621" s="584"/>
      <c r="HLJ621" s="584"/>
      <c r="HLK621" s="584"/>
      <c r="HLL621" s="584"/>
      <c r="HLM621" s="584"/>
      <c r="HLN621" s="584"/>
      <c r="HLO621" s="584"/>
      <c r="HLP621" s="584"/>
      <c r="HLQ621" s="584"/>
      <c r="HLR621" s="584"/>
      <c r="HLS621" s="584"/>
      <c r="HLT621" s="584"/>
      <c r="HLU621" s="584"/>
      <c r="HLV621" s="584"/>
      <c r="HLW621" s="584"/>
      <c r="HLX621" s="584"/>
      <c r="HLY621" s="584"/>
      <c r="HLZ621" s="584"/>
      <c r="HMA621" s="584"/>
      <c r="HMB621" s="584"/>
      <c r="HMC621" s="584"/>
      <c r="HMD621" s="584"/>
      <c r="HME621" s="584"/>
      <c r="HMF621" s="584"/>
      <c r="HMG621" s="584"/>
      <c r="HMH621" s="584"/>
      <c r="HMI621" s="584"/>
      <c r="HMJ621" s="584"/>
      <c r="HMK621" s="584"/>
      <c r="HML621" s="584"/>
      <c r="HMM621" s="584"/>
      <c r="HMN621" s="584"/>
      <c r="HMO621" s="584"/>
      <c r="HMP621" s="584"/>
      <c r="HMQ621" s="584"/>
      <c r="HMR621" s="584"/>
      <c r="HMS621" s="584"/>
      <c r="HMT621" s="584"/>
      <c r="HMU621" s="584"/>
      <c r="HMV621" s="584"/>
      <c r="HMW621" s="584"/>
      <c r="HMX621" s="584"/>
      <c r="HMY621" s="584"/>
      <c r="HMZ621" s="584"/>
      <c r="HNA621" s="584"/>
      <c r="HNB621" s="584"/>
      <c r="HNC621" s="584"/>
      <c r="HND621" s="584"/>
      <c r="HNE621" s="584"/>
      <c r="HNF621" s="584"/>
      <c r="HNG621" s="584"/>
      <c r="HNH621" s="584"/>
      <c r="HNI621" s="584"/>
      <c r="HNJ621" s="584"/>
      <c r="HNK621" s="584"/>
      <c r="HNL621" s="584"/>
      <c r="HNM621" s="584"/>
      <c r="HNN621" s="584"/>
      <c r="HNO621" s="584"/>
      <c r="HNP621" s="584"/>
      <c r="HNQ621" s="584"/>
      <c r="HNR621" s="584"/>
      <c r="HNS621" s="584"/>
      <c r="HNT621" s="584"/>
      <c r="HNU621" s="584"/>
      <c r="HNV621" s="584"/>
      <c r="HNW621" s="584"/>
      <c r="HNX621" s="584"/>
      <c r="HNY621" s="584"/>
      <c r="HNZ621" s="584"/>
      <c r="HOA621" s="584"/>
      <c r="HOB621" s="584"/>
      <c r="HOC621" s="584"/>
      <c r="HOD621" s="584"/>
      <c r="HOE621" s="584"/>
      <c r="HOF621" s="584"/>
      <c r="HOG621" s="584"/>
      <c r="HOH621" s="584"/>
      <c r="HOI621" s="584"/>
      <c r="HOJ621" s="584"/>
      <c r="HOK621" s="584"/>
      <c r="HOL621" s="584"/>
      <c r="HOM621" s="584"/>
      <c r="HON621" s="584"/>
      <c r="HOO621" s="584"/>
      <c r="HOP621" s="584"/>
      <c r="HOQ621" s="584"/>
      <c r="HOR621" s="584"/>
      <c r="HOS621" s="584"/>
      <c r="HOT621" s="584"/>
      <c r="HOU621" s="584"/>
      <c r="HOV621" s="584"/>
      <c r="HOW621" s="584"/>
      <c r="HOX621" s="584"/>
      <c r="HOY621" s="584"/>
      <c r="HOZ621" s="584"/>
      <c r="HPA621" s="584"/>
      <c r="HPB621" s="584"/>
      <c r="HPC621" s="584"/>
      <c r="HPD621" s="584"/>
      <c r="HPE621" s="584"/>
      <c r="HPF621" s="584"/>
      <c r="HPG621" s="584"/>
      <c r="HPH621" s="584"/>
      <c r="HPI621" s="584"/>
      <c r="HPJ621" s="584"/>
      <c r="HPK621" s="584"/>
      <c r="HPL621" s="584"/>
      <c r="HPM621" s="584"/>
      <c r="HPN621" s="584"/>
      <c r="HPO621" s="584"/>
      <c r="HPP621" s="584"/>
      <c r="HPQ621" s="584"/>
      <c r="HPR621" s="584"/>
      <c r="HPS621" s="584"/>
      <c r="HPT621" s="584"/>
      <c r="HPU621" s="584"/>
      <c r="HPV621" s="584"/>
      <c r="HPW621" s="584"/>
      <c r="HPX621" s="584"/>
      <c r="HPY621" s="584"/>
      <c r="HPZ621" s="584"/>
      <c r="HQA621" s="584"/>
      <c r="HQB621" s="584"/>
      <c r="HQC621" s="584"/>
      <c r="HQD621" s="584"/>
      <c r="HQE621" s="584"/>
      <c r="HQF621" s="584"/>
      <c r="HQG621" s="584"/>
      <c r="HQH621" s="584"/>
      <c r="HQI621" s="584"/>
      <c r="HQJ621" s="584"/>
      <c r="HQK621" s="584"/>
      <c r="HQL621" s="584"/>
      <c r="HQM621" s="584"/>
      <c r="HQN621" s="584"/>
      <c r="HQO621" s="584"/>
      <c r="HQP621" s="584"/>
      <c r="HQQ621" s="584"/>
      <c r="HQR621" s="584"/>
      <c r="HQS621" s="584"/>
      <c r="HQT621" s="584"/>
      <c r="HQU621" s="584"/>
      <c r="HQV621" s="584"/>
      <c r="HQW621" s="584"/>
      <c r="HQX621" s="584"/>
      <c r="HQY621" s="584"/>
      <c r="HQZ621" s="584"/>
      <c r="HRA621" s="584"/>
      <c r="HRB621" s="584"/>
      <c r="HRC621" s="584"/>
      <c r="HRD621" s="584"/>
      <c r="HRE621" s="584"/>
      <c r="HRF621" s="584"/>
      <c r="HRG621" s="584"/>
      <c r="HRH621" s="584"/>
      <c r="HRI621" s="584"/>
      <c r="HRJ621" s="584"/>
      <c r="HRK621" s="584"/>
      <c r="HRL621" s="584"/>
      <c r="HRM621" s="584"/>
      <c r="HRN621" s="584"/>
      <c r="HRO621" s="584"/>
      <c r="HRP621" s="584"/>
      <c r="HRQ621" s="584"/>
      <c r="HRR621" s="584"/>
      <c r="HRS621" s="584"/>
      <c r="HRT621" s="584"/>
      <c r="HRU621" s="584"/>
      <c r="HRV621" s="584"/>
      <c r="HRW621" s="584"/>
      <c r="HRX621" s="584"/>
      <c r="HRY621" s="584"/>
      <c r="HRZ621" s="584"/>
      <c r="HSA621" s="584"/>
      <c r="HSB621" s="584"/>
      <c r="HSC621" s="584"/>
      <c r="HSD621" s="584"/>
      <c r="HSE621" s="584"/>
      <c r="HSF621" s="584"/>
      <c r="HSG621" s="584"/>
      <c r="HSH621" s="584"/>
      <c r="HSI621" s="584"/>
      <c r="HSJ621" s="584"/>
      <c r="HSK621" s="584"/>
      <c r="HSL621" s="584"/>
      <c r="HSM621" s="584"/>
      <c r="HSN621" s="584"/>
      <c r="HSO621" s="584"/>
      <c r="HSP621" s="584"/>
      <c r="HSQ621" s="584"/>
      <c r="HSR621" s="584"/>
      <c r="HSS621" s="584"/>
      <c r="HST621" s="584"/>
      <c r="HSU621" s="584"/>
      <c r="HSV621" s="584"/>
      <c r="HSW621" s="584"/>
      <c r="HSX621" s="584"/>
      <c r="HSY621" s="584"/>
      <c r="HSZ621" s="584"/>
      <c r="HTA621" s="584"/>
      <c r="HTB621" s="584"/>
      <c r="HTC621" s="584"/>
      <c r="HTD621" s="584"/>
      <c r="HTE621" s="584"/>
      <c r="HTF621" s="584"/>
      <c r="HTG621" s="584"/>
      <c r="HTH621" s="584"/>
      <c r="HTI621" s="584"/>
      <c r="HTJ621" s="584"/>
      <c r="HTK621" s="584"/>
      <c r="HTL621" s="584"/>
      <c r="HTM621" s="584"/>
      <c r="HTN621" s="584"/>
      <c r="HTO621" s="584"/>
      <c r="HTP621" s="584"/>
      <c r="HTQ621" s="584"/>
      <c r="HTR621" s="584"/>
      <c r="HTS621" s="584"/>
      <c r="HTT621" s="584"/>
      <c r="HTU621" s="584"/>
      <c r="HTV621" s="584"/>
      <c r="HTW621" s="584"/>
      <c r="HTX621" s="584"/>
      <c r="HTY621" s="584"/>
      <c r="HTZ621" s="584"/>
      <c r="HUA621" s="584"/>
      <c r="HUB621" s="584"/>
      <c r="HUC621" s="584"/>
      <c r="HUD621" s="584"/>
      <c r="HUE621" s="584"/>
      <c r="HUF621" s="584"/>
      <c r="HUG621" s="584"/>
      <c r="HUH621" s="584"/>
      <c r="HUI621" s="584"/>
      <c r="HUJ621" s="584"/>
      <c r="HUK621" s="584"/>
      <c r="HUL621" s="584"/>
      <c r="HUM621" s="584"/>
      <c r="HUN621" s="584"/>
      <c r="HUO621" s="584"/>
      <c r="HUP621" s="584"/>
      <c r="HUQ621" s="584"/>
      <c r="HUR621" s="584"/>
      <c r="HUS621" s="584"/>
      <c r="HUT621" s="584"/>
      <c r="HUU621" s="584"/>
      <c r="HUV621" s="584"/>
      <c r="HUW621" s="584"/>
      <c r="HUX621" s="584"/>
      <c r="HUY621" s="584"/>
      <c r="HUZ621" s="584"/>
      <c r="HVA621" s="584"/>
      <c r="HVB621" s="584"/>
      <c r="HVC621" s="584"/>
      <c r="HVD621" s="584"/>
      <c r="HVE621" s="584"/>
      <c r="HVF621" s="584"/>
      <c r="HVG621" s="584"/>
      <c r="HVH621" s="584"/>
      <c r="HVI621" s="584"/>
      <c r="HVJ621" s="584"/>
      <c r="HVK621" s="584"/>
      <c r="HVL621" s="584"/>
      <c r="HVM621" s="584"/>
      <c r="HVN621" s="584"/>
      <c r="HVO621" s="584"/>
      <c r="HVP621" s="584"/>
      <c r="HVQ621" s="584"/>
      <c r="HVR621" s="584"/>
      <c r="HVS621" s="584"/>
      <c r="HVT621" s="584"/>
      <c r="HVU621" s="584"/>
      <c r="HVV621" s="584"/>
      <c r="HVW621" s="584"/>
      <c r="HVX621" s="584"/>
      <c r="HVY621" s="584"/>
      <c r="HVZ621" s="584"/>
      <c r="HWA621" s="584"/>
      <c r="HWB621" s="584"/>
      <c r="HWC621" s="584"/>
      <c r="HWD621" s="584"/>
      <c r="HWE621" s="584"/>
      <c r="HWF621" s="584"/>
      <c r="HWG621" s="584"/>
      <c r="HWH621" s="584"/>
      <c r="HWI621" s="584"/>
      <c r="HWJ621" s="584"/>
      <c r="HWK621" s="584"/>
      <c r="HWL621" s="584"/>
      <c r="HWM621" s="584"/>
      <c r="HWN621" s="584"/>
      <c r="HWO621" s="584"/>
      <c r="HWP621" s="584"/>
      <c r="HWQ621" s="584"/>
      <c r="HWR621" s="584"/>
      <c r="HWS621" s="584"/>
      <c r="HWT621" s="584"/>
      <c r="HWU621" s="584"/>
      <c r="HWV621" s="584"/>
      <c r="HWW621" s="584"/>
      <c r="HWX621" s="584"/>
      <c r="HWY621" s="584"/>
      <c r="HWZ621" s="584"/>
      <c r="HXA621" s="584"/>
      <c r="HXB621" s="584"/>
      <c r="HXC621" s="584"/>
      <c r="HXD621" s="584"/>
      <c r="HXE621" s="584"/>
      <c r="HXF621" s="584"/>
      <c r="HXG621" s="584"/>
      <c r="HXH621" s="584"/>
      <c r="HXI621" s="584"/>
      <c r="HXJ621" s="584"/>
      <c r="HXK621" s="584"/>
      <c r="HXL621" s="584"/>
      <c r="HXM621" s="584"/>
      <c r="HXN621" s="584"/>
      <c r="HXO621" s="584"/>
      <c r="HXP621" s="584"/>
      <c r="HXQ621" s="584"/>
      <c r="HXR621" s="584"/>
      <c r="HXS621" s="584"/>
      <c r="HXT621" s="584"/>
      <c r="HXU621" s="584"/>
      <c r="HXV621" s="584"/>
      <c r="HXW621" s="584"/>
      <c r="HXX621" s="584"/>
      <c r="HXY621" s="584"/>
      <c r="HXZ621" s="584"/>
      <c r="HYA621" s="584"/>
      <c r="HYB621" s="584"/>
      <c r="HYC621" s="584"/>
      <c r="HYD621" s="584"/>
      <c r="HYE621" s="584"/>
      <c r="HYF621" s="584"/>
      <c r="HYG621" s="584"/>
      <c r="HYH621" s="584"/>
      <c r="HYI621" s="584"/>
      <c r="HYJ621" s="584"/>
      <c r="HYK621" s="584"/>
      <c r="HYL621" s="584"/>
      <c r="HYM621" s="584"/>
      <c r="HYN621" s="584"/>
      <c r="HYO621" s="584"/>
      <c r="HYP621" s="584"/>
      <c r="HYQ621" s="584"/>
      <c r="HYR621" s="584"/>
      <c r="HYS621" s="584"/>
      <c r="HYT621" s="584"/>
      <c r="HYU621" s="584"/>
      <c r="HYV621" s="584"/>
      <c r="HYW621" s="584"/>
      <c r="HYX621" s="584"/>
      <c r="HYY621" s="584"/>
      <c r="HYZ621" s="584"/>
      <c r="HZA621" s="584"/>
      <c r="HZB621" s="584"/>
      <c r="HZC621" s="584"/>
      <c r="HZD621" s="584"/>
      <c r="HZE621" s="584"/>
      <c r="HZF621" s="584"/>
      <c r="HZG621" s="584"/>
      <c r="HZH621" s="584"/>
      <c r="HZI621" s="584"/>
      <c r="HZJ621" s="584"/>
      <c r="HZK621" s="584"/>
      <c r="HZL621" s="584"/>
      <c r="HZM621" s="584"/>
      <c r="HZN621" s="584"/>
      <c r="HZO621" s="584"/>
      <c r="HZP621" s="584"/>
      <c r="HZQ621" s="584"/>
      <c r="HZR621" s="584"/>
      <c r="HZS621" s="584"/>
      <c r="HZT621" s="584"/>
      <c r="HZU621" s="584"/>
      <c r="HZV621" s="584"/>
      <c r="HZW621" s="584"/>
      <c r="HZX621" s="584"/>
      <c r="HZY621" s="584"/>
      <c r="HZZ621" s="584"/>
      <c r="IAA621" s="584"/>
      <c r="IAB621" s="584"/>
      <c r="IAC621" s="584"/>
      <c r="IAD621" s="584"/>
      <c r="IAE621" s="584"/>
      <c r="IAF621" s="584"/>
      <c r="IAG621" s="584"/>
      <c r="IAH621" s="584"/>
      <c r="IAI621" s="584"/>
      <c r="IAJ621" s="584"/>
      <c r="IAK621" s="584"/>
      <c r="IAL621" s="584"/>
      <c r="IAM621" s="584"/>
      <c r="IAN621" s="584"/>
      <c r="IAO621" s="584"/>
      <c r="IAP621" s="584"/>
      <c r="IAQ621" s="584"/>
      <c r="IAR621" s="584"/>
      <c r="IAS621" s="584"/>
      <c r="IAT621" s="584"/>
      <c r="IAU621" s="584"/>
      <c r="IAV621" s="584"/>
      <c r="IAW621" s="584"/>
      <c r="IAX621" s="584"/>
      <c r="IAY621" s="584"/>
      <c r="IAZ621" s="584"/>
      <c r="IBA621" s="584"/>
      <c r="IBB621" s="584"/>
      <c r="IBC621" s="584"/>
      <c r="IBD621" s="584"/>
      <c r="IBE621" s="584"/>
      <c r="IBF621" s="584"/>
      <c r="IBG621" s="584"/>
      <c r="IBH621" s="584"/>
      <c r="IBI621" s="584"/>
      <c r="IBJ621" s="584"/>
      <c r="IBK621" s="584"/>
      <c r="IBL621" s="584"/>
      <c r="IBM621" s="584"/>
      <c r="IBN621" s="584"/>
      <c r="IBO621" s="584"/>
      <c r="IBP621" s="584"/>
      <c r="IBQ621" s="584"/>
      <c r="IBR621" s="584"/>
      <c r="IBS621" s="584"/>
      <c r="IBT621" s="584"/>
      <c r="IBU621" s="584"/>
      <c r="IBV621" s="584"/>
      <c r="IBW621" s="584"/>
      <c r="IBX621" s="584"/>
      <c r="IBY621" s="584"/>
      <c r="IBZ621" s="584"/>
      <c r="ICA621" s="584"/>
      <c r="ICB621" s="584"/>
      <c r="ICC621" s="584"/>
      <c r="ICD621" s="584"/>
      <c r="ICE621" s="584"/>
      <c r="ICF621" s="584"/>
      <c r="ICG621" s="584"/>
      <c r="ICH621" s="584"/>
      <c r="ICI621" s="584"/>
      <c r="ICJ621" s="584"/>
      <c r="ICK621" s="584"/>
      <c r="ICL621" s="584"/>
      <c r="ICM621" s="584"/>
      <c r="ICN621" s="584"/>
      <c r="ICO621" s="584"/>
      <c r="ICP621" s="584"/>
      <c r="ICQ621" s="584"/>
      <c r="ICR621" s="584"/>
      <c r="ICS621" s="584"/>
      <c r="ICT621" s="584"/>
      <c r="ICU621" s="584"/>
      <c r="ICV621" s="584"/>
      <c r="ICW621" s="584"/>
      <c r="ICX621" s="584"/>
      <c r="ICY621" s="584"/>
      <c r="ICZ621" s="584"/>
      <c r="IDA621" s="584"/>
      <c r="IDB621" s="584"/>
      <c r="IDC621" s="584"/>
      <c r="IDD621" s="584"/>
      <c r="IDE621" s="584"/>
      <c r="IDF621" s="584"/>
      <c r="IDG621" s="584"/>
      <c r="IDH621" s="584"/>
      <c r="IDI621" s="584"/>
      <c r="IDJ621" s="584"/>
      <c r="IDK621" s="584"/>
      <c r="IDL621" s="584"/>
      <c r="IDM621" s="584"/>
      <c r="IDN621" s="584"/>
      <c r="IDO621" s="584"/>
      <c r="IDP621" s="584"/>
      <c r="IDQ621" s="584"/>
      <c r="IDR621" s="584"/>
      <c r="IDS621" s="584"/>
      <c r="IDT621" s="584"/>
      <c r="IDU621" s="584"/>
      <c r="IDV621" s="584"/>
      <c r="IDW621" s="584"/>
      <c r="IDX621" s="584"/>
      <c r="IDY621" s="584"/>
      <c r="IDZ621" s="584"/>
      <c r="IEA621" s="584"/>
      <c r="IEB621" s="584"/>
      <c r="IEC621" s="584"/>
      <c r="IED621" s="584"/>
      <c r="IEE621" s="584"/>
      <c r="IEF621" s="584"/>
      <c r="IEG621" s="584"/>
      <c r="IEH621" s="584"/>
      <c r="IEI621" s="584"/>
      <c r="IEJ621" s="584"/>
      <c r="IEK621" s="584"/>
      <c r="IEL621" s="584"/>
      <c r="IEM621" s="584"/>
      <c r="IEN621" s="584"/>
      <c r="IEO621" s="584"/>
      <c r="IEP621" s="584"/>
      <c r="IEQ621" s="584"/>
      <c r="IER621" s="584"/>
      <c r="IES621" s="584"/>
      <c r="IET621" s="584"/>
      <c r="IEU621" s="584"/>
      <c r="IEV621" s="584"/>
      <c r="IEW621" s="584"/>
      <c r="IEX621" s="584"/>
      <c r="IEY621" s="584"/>
      <c r="IEZ621" s="584"/>
      <c r="IFA621" s="584"/>
      <c r="IFB621" s="584"/>
      <c r="IFC621" s="584"/>
      <c r="IFD621" s="584"/>
      <c r="IFE621" s="584"/>
      <c r="IFF621" s="584"/>
      <c r="IFG621" s="584"/>
      <c r="IFH621" s="584"/>
      <c r="IFI621" s="584"/>
      <c r="IFJ621" s="584"/>
      <c r="IFK621" s="584"/>
      <c r="IFL621" s="584"/>
      <c r="IFM621" s="584"/>
      <c r="IFN621" s="584"/>
      <c r="IFO621" s="584"/>
      <c r="IFP621" s="584"/>
      <c r="IFQ621" s="584"/>
      <c r="IFR621" s="584"/>
      <c r="IFS621" s="584"/>
      <c r="IFT621" s="584"/>
      <c r="IFU621" s="584"/>
      <c r="IFV621" s="584"/>
      <c r="IFW621" s="584"/>
      <c r="IFX621" s="584"/>
      <c r="IFY621" s="584"/>
      <c r="IFZ621" s="584"/>
      <c r="IGA621" s="584"/>
      <c r="IGB621" s="584"/>
      <c r="IGC621" s="584"/>
      <c r="IGD621" s="584"/>
      <c r="IGE621" s="584"/>
      <c r="IGF621" s="584"/>
      <c r="IGG621" s="584"/>
      <c r="IGH621" s="584"/>
      <c r="IGI621" s="584"/>
      <c r="IGJ621" s="584"/>
      <c r="IGK621" s="584"/>
      <c r="IGL621" s="584"/>
      <c r="IGM621" s="584"/>
      <c r="IGN621" s="584"/>
      <c r="IGO621" s="584"/>
      <c r="IGP621" s="584"/>
      <c r="IGQ621" s="584"/>
      <c r="IGR621" s="584"/>
      <c r="IGS621" s="584"/>
      <c r="IGT621" s="584"/>
      <c r="IGU621" s="584"/>
      <c r="IGV621" s="584"/>
      <c r="IGW621" s="584"/>
      <c r="IGX621" s="584"/>
      <c r="IGY621" s="584"/>
      <c r="IGZ621" s="584"/>
      <c r="IHA621" s="584"/>
      <c r="IHB621" s="584"/>
      <c r="IHC621" s="584"/>
      <c r="IHD621" s="584"/>
      <c r="IHE621" s="584"/>
      <c r="IHF621" s="584"/>
      <c r="IHG621" s="584"/>
      <c r="IHH621" s="584"/>
      <c r="IHI621" s="584"/>
      <c r="IHJ621" s="584"/>
      <c r="IHK621" s="584"/>
      <c r="IHL621" s="584"/>
      <c r="IHM621" s="584"/>
      <c r="IHN621" s="584"/>
      <c r="IHO621" s="584"/>
      <c r="IHP621" s="584"/>
      <c r="IHQ621" s="584"/>
      <c r="IHR621" s="584"/>
      <c r="IHS621" s="584"/>
      <c r="IHT621" s="584"/>
      <c r="IHU621" s="584"/>
      <c r="IHV621" s="584"/>
      <c r="IHW621" s="584"/>
      <c r="IHX621" s="584"/>
      <c r="IHY621" s="584"/>
      <c r="IHZ621" s="584"/>
      <c r="IIA621" s="584"/>
      <c r="IIB621" s="584"/>
      <c r="IIC621" s="584"/>
      <c r="IID621" s="584"/>
      <c r="IIE621" s="584"/>
      <c r="IIF621" s="584"/>
      <c r="IIG621" s="584"/>
      <c r="IIH621" s="584"/>
      <c r="III621" s="584"/>
      <c r="IIJ621" s="584"/>
      <c r="IIK621" s="584"/>
      <c r="IIL621" s="584"/>
      <c r="IIM621" s="584"/>
      <c r="IIN621" s="584"/>
      <c r="IIO621" s="584"/>
      <c r="IIP621" s="584"/>
      <c r="IIQ621" s="584"/>
      <c r="IIR621" s="584"/>
      <c r="IIS621" s="584"/>
      <c r="IIT621" s="584"/>
      <c r="IIU621" s="584"/>
      <c r="IIV621" s="584"/>
      <c r="IIW621" s="584"/>
      <c r="IIX621" s="584"/>
      <c r="IIY621" s="584"/>
      <c r="IIZ621" s="584"/>
      <c r="IJA621" s="584"/>
      <c r="IJB621" s="584"/>
      <c r="IJC621" s="584"/>
      <c r="IJD621" s="584"/>
      <c r="IJE621" s="584"/>
      <c r="IJF621" s="584"/>
      <c r="IJG621" s="584"/>
      <c r="IJH621" s="584"/>
      <c r="IJI621" s="584"/>
      <c r="IJJ621" s="584"/>
      <c r="IJK621" s="584"/>
      <c r="IJL621" s="584"/>
      <c r="IJM621" s="584"/>
      <c r="IJN621" s="584"/>
      <c r="IJO621" s="584"/>
      <c r="IJP621" s="584"/>
      <c r="IJQ621" s="584"/>
      <c r="IJR621" s="584"/>
      <c r="IJS621" s="584"/>
      <c r="IJT621" s="584"/>
      <c r="IJU621" s="584"/>
      <c r="IJV621" s="584"/>
      <c r="IJW621" s="584"/>
      <c r="IJX621" s="584"/>
      <c r="IJY621" s="584"/>
      <c r="IJZ621" s="584"/>
      <c r="IKA621" s="584"/>
      <c r="IKB621" s="584"/>
      <c r="IKC621" s="584"/>
      <c r="IKD621" s="584"/>
      <c r="IKE621" s="584"/>
      <c r="IKF621" s="584"/>
      <c r="IKG621" s="584"/>
      <c r="IKH621" s="584"/>
      <c r="IKI621" s="584"/>
      <c r="IKJ621" s="584"/>
      <c r="IKK621" s="584"/>
      <c r="IKL621" s="584"/>
      <c r="IKM621" s="584"/>
      <c r="IKN621" s="584"/>
      <c r="IKO621" s="584"/>
      <c r="IKP621" s="584"/>
      <c r="IKQ621" s="584"/>
      <c r="IKR621" s="584"/>
      <c r="IKS621" s="584"/>
      <c r="IKT621" s="584"/>
      <c r="IKU621" s="584"/>
      <c r="IKV621" s="584"/>
      <c r="IKW621" s="584"/>
      <c r="IKX621" s="584"/>
      <c r="IKY621" s="584"/>
      <c r="IKZ621" s="584"/>
      <c r="ILA621" s="584"/>
      <c r="ILB621" s="584"/>
      <c r="ILC621" s="584"/>
      <c r="ILD621" s="584"/>
      <c r="ILE621" s="584"/>
      <c r="ILF621" s="584"/>
      <c r="ILG621" s="584"/>
      <c r="ILH621" s="584"/>
      <c r="ILI621" s="584"/>
      <c r="ILJ621" s="584"/>
      <c r="ILK621" s="584"/>
      <c r="ILL621" s="584"/>
      <c r="ILM621" s="584"/>
      <c r="ILN621" s="584"/>
      <c r="ILO621" s="584"/>
      <c r="ILP621" s="584"/>
      <c r="ILQ621" s="584"/>
      <c r="ILR621" s="584"/>
      <c r="ILS621" s="584"/>
      <c r="ILT621" s="584"/>
      <c r="ILU621" s="584"/>
      <c r="ILV621" s="584"/>
      <c r="ILW621" s="584"/>
      <c r="ILX621" s="584"/>
      <c r="ILY621" s="584"/>
      <c r="ILZ621" s="584"/>
      <c r="IMA621" s="584"/>
      <c r="IMB621" s="584"/>
      <c r="IMC621" s="584"/>
      <c r="IMD621" s="584"/>
      <c r="IME621" s="584"/>
      <c r="IMF621" s="584"/>
      <c r="IMG621" s="584"/>
      <c r="IMH621" s="584"/>
      <c r="IMI621" s="584"/>
      <c r="IMJ621" s="584"/>
      <c r="IMK621" s="584"/>
      <c r="IML621" s="584"/>
      <c r="IMM621" s="584"/>
      <c r="IMN621" s="584"/>
      <c r="IMO621" s="584"/>
      <c r="IMP621" s="584"/>
      <c r="IMQ621" s="584"/>
      <c r="IMR621" s="584"/>
      <c r="IMS621" s="584"/>
      <c r="IMT621" s="584"/>
      <c r="IMU621" s="584"/>
      <c r="IMV621" s="584"/>
      <c r="IMW621" s="584"/>
      <c r="IMX621" s="584"/>
      <c r="IMY621" s="584"/>
      <c r="IMZ621" s="584"/>
      <c r="INA621" s="584"/>
      <c r="INB621" s="584"/>
      <c r="INC621" s="584"/>
      <c r="IND621" s="584"/>
      <c r="INE621" s="584"/>
      <c r="INF621" s="584"/>
      <c r="ING621" s="584"/>
      <c r="INH621" s="584"/>
      <c r="INI621" s="584"/>
      <c r="INJ621" s="584"/>
      <c r="INK621" s="584"/>
      <c r="INL621" s="584"/>
      <c r="INM621" s="584"/>
      <c r="INN621" s="584"/>
      <c r="INO621" s="584"/>
      <c r="INP621" s="584"/>
      <c r="INQ621" s="584"/>
      <c r="INR621" s="584"/>
      <c r="INS621" s="584"/>
      <c r="INT621" s="584"/>
      <c r="INU621" s="584"/>
      <c r="INV621" s="584"/>
      <c r="INW621" s="584"/>
      <c r="INX621" s="584"/>
      <c r="INY621" s="584"/>
      <c r="INZ621" s="584"/>
      <c r="IOA621" s="584"/>
      <c r="IOB621" s="584"/>
      <c r="IOC621" s="584"/>
      <c r="IOD621" s="584"/>
      <c r="IOE621" s="584"/>
      <c r="IOF621" s="584"/>
      <c r="IOG621" s="584"/>
      <c r="IOH621" s="584"/>
      <c r="IOI621" s="584"/>
      <c r="IOJ621" s="584"/>
      <c r="IOK621" s="584"/>
      <c r="IOL621" s="584"/>
      <c r="IOM621" s="584"/>
      <c r="ION621" s="584"/>
      <c r="IOO621" s="584"/>
      <c r="IOP621" s="584"/>
      <c r="IOQ621" s="584"/>
      <c r="IOR621" s="584"/>
      <c r="IOS621" s="584"/>
      <c r="IOT621" s="584"/>
      <c r="IOU621" s="584"/>
      <c r="IOV621" s="584"/>
      <c r="IOW621" s="584"/>
      <c r="IOX621" s="584"/>
      <c r="IOY621" s="584"/>
      <c r="IOZ621" s="584"/>
      <c r="IPA621" s="584"/>
      <c r="IPB621" s="584"/>
      <c r="IPC621" s="584"/>
      <c r="IPD621" s="584"/>
      <c r="IPE621" s="584"/>
      <c r="IPF621" s="584"/>
      <c r="IPG621" s="584"/>
      <c r="IPH621" s="584"/>
      <c r="IPI621" s="584"/>
      <c r="IPJ621" s="584"/>
      <c r="IPK621" s="584"/>
      <c r="IPL621" s="584"/>
      <c r="IPM621" s="584"/>
      <c r="IPN621" s="584"/>
      <c r="IPO621" s="584"/>
      <c r="IPP621" s="584"/>
      <c r="IPQ621" s="584"/>
      <c r="IPR621" s="584"/>
      <c r="IPS621" s="584"/>
      <c r="IPT621" s="584"/>
      <c r="IPU621" s="584"/>
      <c r="IPV621" s="584"/>
      <c r="IPW621" s="584"/>
      <c r="IPX621" s="584"/>
      <c r="IPY621" s="584"/>
      <c r="IPZ621" s="584"/>
      <c r="IQA621" s="584"/>
      <c r="IQB621" s="584"/>
      <c r="IQC621" s="584"/>
      <c r="IQD621" s="584"/>
      <c r="IQE621" s="584"/>
      <c r="IQF621" s="584"/>
      <c r="IQG621" s="584"/>
      <c r="IQH621" s="584"/>
      <c r="IQI621" s="584"/>
      <c r="IQJ621" s="584"/>
      <c r="IQK621" s="584"/>
      <c r="IQL621" s="584"/>
      <c r="IQM621" s="584"/>
      <c r="IQN621" s="584"/>
      <c r="IQO621" s="584"/>
      <c r="IQP621" s="584"/>
      <c r="IQQ621" s="584"/>
      <c r="IQR621" s="584"/>
      <c r="IQS621" s="584"/>
      <c r="IQT621" s="584"/>
      <c r="IQU621" s="584"/>
      <c r="IQV621" s="584"/>
      <c r="IQW621" s="584"/>
      <c r="IQX621" s="584"/>
      <c r="IQY621" s="584"/>
      <c r="IQZ621" s="584"/>
      <c r="IRA621" s="584"/>
      <c r="IRB621" s="584"/>
      <c r="IRC621" s="584"/>
      <c r="IRD621" s="584"/>
      <c r="IRE621" s="584"/>
      <c r="IRF621" s="584"/>
      <c r="IRG621" s="584"/>
      <c r="IRH621" s="584"/>
      <c r="IRI621" s="584"/>
      <c r="IRJ621" s="584"/>
      <c r="IRK621" s="584"/>
      <c r="IRL621" s="584"/>
      <c r="IRM621" s="584"/>
      <c r="IRN621" s="584"/>
      <c r="IRO621" s="584"/>
      <c r="IRP621" s="584"/>
      <c r="IRQ621" s="584"/>
      <c r="IRR621" s="584"/>
      <c r="IRS621" s="584"/>
      <c r="IRT621" s="584"/>
      <c r="IRU621" s="584"/>
      <c r="IRV621" s="584"/>
      <c r="IRW621" s="584"/>
      <c r="IRX621" s="584"/>
      <c r="IRY621" s="584"/>
      <c r="IRZ621" s="584"/>
      <c r="ISA621" s="584"/>
      <c r="ISB621" s="584"/>
      <c r="ISC621" s="584"/>
      <c r="ISD621" s="584"/>
      <c r="ISE621" s="584"/>
      <c r="ISF621" s="584"/>
      <c r="ISG621" s="584"/>
      <c r="ISH621" s="584"/>
      <c r="ISI621" s="584"/>
      <c r="ISJ621" s="584"/>
      <c r="ISK621" s="584"/>
      <c r="ISL621" s="584"/>
      <c r="ISM621" s="584"/>
      <c r="ISN621" s="584"/>
      <c r="ISO621" s="584"/>
      <c r="ISP621" s="584"/>
      <c r="ISQ621" s="584"/>
      <c r="ISR621" s="584"/>
      <c r="ISS621" s="584"/>
      <c r="IST621" s="584"/>
      <c r="ISU621" s="584"/>
      <c r="ISV621" s="584"/>
      <c r="ISW621" s="584"/>
      <c r="ISX621" s="584"/>
      <c r="ISY621" s="584"/>
      <c r="ISZ621" s="584"/>
      <c r="ITA621" s="584"/>
      <c r="ITB621" s="584"/>
      <c r="ITC621" s="584"/>
      <c r="ITD621" s="584"/>
      <c r="ITE621" s="584"/>
      <c r="ITF621" s="584"/>
      <c r="ITG621" s="584"/>
      <c r="ITH621" s="584"/>
      <c r="ITI621" s="584"/>
      <c r="ITJ621" s="584"/>
      <c r="ITK621" s="584"/>
      <c r="ITL621" s="584"/>
      <c r="ITM621" s="584"/>
      <c r="ITN621" s="584"/>
      <c r="ITO621" s="584"/>
      <c r="ITP621" s="584"/>
      <c r="ITQ621" s="584"/>
      <c r="ITR621" s="584"/>
      <c r="ITS621" s="584"/>
      <c r="ITT621" s="584"/>
      <c r="ITU621" s="584"/>
      <c r="ITV621" s="584"/>
      <c r="ITW621" s="584"/>
      <c r="ITX621" s="584"/>
      <c r="ITY621" s="584"/>
      <c r="ITZ621" s="584"/>
      <c r="IUA621" s="584"/>
      <c r="IUB621" s="584"/>
      <c r="IUC621" s="584"/>
      <c r="IUD621" s="584"/>
      <c r="IUE621" s="584"/>
      <c r="IUF621" s="584"/>
      <c r="IUG621" s="584"/>
      <c r="IUH621" s="584"/>
      <c r="IUI621" s="584"/>
      <c r="IUJ621" s="584"/>
      <c r="IUK621" s="584"/>
      <c r="IUL621" s="584"/>
      <c r="IUM621" s="584"/>
      <c r="IUN621" s="584"/>
      <c r="IUO621" s="584"/>
      <c r="IUP621" s="584"/>
      <c r="IUQ621" s="584"/>
      <c r="IUR621" s="584"/>
      <c r="IUS621" s="584"/>
      <c r="IUT621" s="584"/>
      <c r="IUU621" s="584"/>
      <c r="IUV621" s="584"/>
      <c r="IUW621" s="584"/>
      <c r="IUX621" s="584"/>
      <c r="IUY621" s="584"/>
      <c r="IUZ621" s="584"/>
      <c r="IVA621" s="584"/>
      <c r="IVB621" s="584"/>
      <c r="IVC621" s="584"/>
      <c r="IVD621" s="584"/>
      <c r="IVE621" s="584"/>
      <c r="IVF621" s="584"/>
      <c r="IVG621" s="584"/>
      <c r="IVH621" s="584"/>
      <c r="IVI621" s="584"/>
      <c r="IVJ621" s="584"/>
      <c r="IVK621" s="584"/>
      <c r="IVL621" s="584"/>
      <c r="IVM621" s="584"/>
      <c r="IVN621" s="584"/>
      <c r="IVO621" s="584"/>
      <c r="IVP621" s="584"/>
      <c r="IVQ621" s="584"/>
      <c r="IVR621" s="584"/>
      <c r="IVS621" s="584"/>
      <c r="IVT621" s="584"/>
      <c r="IVU621" s="584"/>
      <c r="IVV621" s="584"/>
      <c r="IVW621" s="584"/>
      <c r="IVX621" s="584"/>
      <c r="IVY621" s="584"/>
      <c r="IVZ621" s="584"/>
      <c r="IWA621" s="584"/>
      <c r="IWB621" s="584"/>
      <c r="IWC621" s="584"/>
      <c r="IWD621" s="584"/>
      <c r="IWE621" s="584"/>
      <c r="IWF621" s="584"/>
      <c r="IWG621" s="584"/>
      <c r="IWH621" s="584"/>
      <c r="IWI621" s="584"/>
      <c r="IWJ621" s="584"/>
      <c r="IWK621" s="584"/>
      <c r="IWL621" s="584"/>
      <c r="IWM621" s="584"/>
      <c r="IWN621" s="584"/>
      <c r="IWO621" s="584"/>
      <c r="IWP621" s="584"/>
      <c r="IWQ621" s="584"/>
      <c r="IWR621" s="584"/>
      <c r="IWS621" s="584"/>
      <c r="IWT621" s="584"/>
      <c r="IWU621" s="584"/>
      <c r="IWV621" s="584"/>
      <c r="IWW621" s="584"/>
      <c r="IWX621" s="584"/>
      <c r="IWY621" s="584"/>
      <c r="IWZ621" s="584"/>
      <c r="IXA621" s="584"/>
      <c r="IXB621" s="584"/>
      <c r="IXC621" s="584"/>
      <c r="IXD621" s="584"/>
      <c r="IXE621" s="584"/>
      <c r="IXF621" s="584"/>
      <c r="IXG621" s="584"/>
      <c r="IXH621" s="584"/>
      <c r="IXI621" s="584"/>
      <c r="IXJ621" s="584"/>
      <c r="IXK621" s="584"/>
      <c r="IXL621" s="584"/>
      <c r="IXM621" s="584"/>
      <c r="IXN621" s="584"/>
      <c r="IXO621" s="584"/>
      <c r="IXP621" s="584"/>
      <c r="IXQ621" s="584"/>
      <c r="IXR621" s="584"/>
      <c r="IXS621" s="584"/>
      <c r="IXT621" s="584"/>
      <c r="IXU621" s="584"/>
      <c r="IXV621" s="584"/>
      <c r="IXW621" s="584"/>
      <c r="IXX621" s="584"/>
      <c r="IXY621" s="584"/>
      <c r="IXZ621" s="584"/>
      <c r="IYA621" s="584"/>
      <c r="IYB621" s="584"/>
      <c r="IYC621" s="584"/>
      <c r="IYD621" s="584"/>
      <c r="IYE621" s="584"/>
      <c r="IYF621" s="584"/>
      <c r="IYG621" s="584"/>
      <c r="IYH621" s="584"/>
      <c r="IYI621" s="584"/>
      <c r="IYJ621" s="584"/>
      <c r="IYK621" s="584"/>
      <c r="IYL621" s="584"/>
      <c r="IYM621" s="584"/>
      <c r="IYN621" s="584"/>
      <c r="IYO621" s="584"/>
      <c r="IYP621" s="584"/>
      <c r="IYQ621" s="584"/>
      <c r="IYR621" s="584"/>
      <c r="IYS621" s="584"/>
      <c r="IYT621" s="584"/>
      <c r="IYU621" s="584"/>
      <c r="IYV621" s="584"/>
      <c r="IYW621" s="584"/>
      <c r="IYX621" s="584"/>
      <c r="IYY621" s="584"/>
      <c r="IYZ621" s="584"/>
      <c r="IZA621" s="584"/>
      <c r="IZB621" s="584"/>
      <c r="IZC621" s="584"/>
      <c r="IZD621" s="584"/>
      <c r="IZE621" s="584"/>
      <c r="IZF621" s="584"/>
      <c r="IZG621" s="584"/>
      <c r="IZH621" s="584"/>
      <c r="IZI621" s="584"/>
      <c r="IZJ621" s="584"/>
      <c r="IZK621" s="584"/>
      <c r="IZL621" s="584"/>
      <c r="IZM621" s="584"/>
      <c r="IZN621" s="584"/>
      <c r="IZO621" s="584"/>
      <c r="IZP621" s="584"/>
      <c r="IZQ621" s="584"/>
      <c r="IZR621" s="584"/>
      <c r="IZS621" s="584"/>
      <c r="IZT621" s="584"/>
      <c r="IZU621" s="584"/>
      <c r="IZV621" s="584"/>
      <c r="IZW621" s="584"/>
      <c r="IZX621" s="584"/>
      <c r="IZY621" s="584"/>
      <c r="IZZ621" s="584"/>
      <c r="JAA621" s="584"/>
      <c r="JAB621" s="584"/>
      <c r="JAC621" s="584"/>
      <c r="JAD621" s="584"/>
      <c r="JAE621" s="584"/>
      <c r="JAF621" s="584"/>
      <c r="JAG621" s="584"/>
      <c r="JAH621" s="584"/>
      <c r="JAI621" s="584"/>
      <c r="JAJ621" s="584"/>
      <c r="JAK621" s="584"/>
      <c r="JAL621" s="584"/>
      <c r="JAM621" s="584"/>
      <c r="JAN621" s="584"/>
      <c r="JAO621" s="584"/>
      <c r="JAP621" s="584"/>
      <c r="JAQ621" s="584"/>
      <c r="JAR621" s="584"/>
      <c r="JAS621" s="584"/>
      <c r="JAT621" s="584"/>
      <c r="JAU621" s="584"/>
      <c r="JAV621" s="584"/>
      <c r="JAW621" s="584"/>
      <c r="JAX621" s="584"/>
      <c r="JAY621" s="584"/>
      <c r="JAZ621" s="584"/>
      <c r="JBA621" s="584"/>
      <c r="JBB621" s="584"/>
      <c r="JBC621" s="584"/>
      <c r="JBD621" s="584"/>
      <c r="JBE621" s="584"/>
      <c r="JBF621" s="584"/>
      <c r="JBG621" s="584"/>
      <c r="JBH621" s="584"/>
      <c r="JBI621" s="584"/>
      <c r="JBJ621" s="584"/>
      <c r="JBK621" s="584"/>
      <c r="JBL621" s="584"/>
      <c r="JBM621" s="584"/>
      <c r="JBN621" s="584"/>
      <c r="JBO621" s="584"/>
      <c r="JBP621" s="584"/>
      <c r="JBQ621" s="584"/>
      <c r="JBR621" s="584"/>
      <c r="JBS621" s="584"/>
      <c r="JBT621" s="584"/>
      <c r="JBU621" s="584"/>
      <c r="JBV621" s="584"/>
      <c r="JBW621" s="584"/>
      <c r="JBX621" s="584"/>
      <c r="JBY621" s="584"/>
      <c r="JBZ621" s="584"/>
      <c r="JCA621" s="584"/>
      <c r="JCB621" s="584"/>
      <c r="JCC621" s="584"/>
      <c r="JCD621" s="584"/>
      <c r="JCE621" s="584"/>
      <c r="JCF621" s="584"/>
      <c r="JCG621" s="584"/>
      <c r="JCH621" s="584"/>
      <c r="JCI621" s="584"/>
      <c r="JCJ621" s="584"/>
      <c r="JCK621" s="584"/>
      <c r="JCL621" s="584"/>
      <c r="JCM621" s="584"/>
      <c r="JCN621" s="584"/>
      <c r="JCO621" s="584"/>
      <c r="JCP621" s="584"/>
      <c r="JCQ621" s="584"/>
      <c r="JCR621" s="584"/>
      <c r="JCS621" s="584"/>
      <c r="JCT621" s="584"/>
      <c r="JCU621" s="584"/>
      <c r="JCV621" s="584"/>
      <c r="JCW621" s="584"/>
      <c r="JCX621" s="584"/>
      <c r="JCY621" s="584"/>
      <c r="JCZ621" s="584"/>
      <c r="JDA621" s="584"/>
      <c r="JDB621" s="584"/>
      <c r="JDC621" s="584"/>
      <c r="JDD621" s="584"/>
      <c r="JDE621" s="584"/>
      <c r="JDF621" s="584"/>
      <c r="JDG621" s="584"/>
      <c r="JDH621" s="584"/>
      <c r="JDI621" s="584"/>
      <c r="JDJ621" s="584"/>
      <c r="JDK621" s="584"/>
      <c r="JDL621" s="584"/>
      <c r="JDM621" s="584"/>
      <c r="JDN621" s="584"/>
      <c r="JDO621" s="584"/>
      <c r="JDP621" s="584"/>
      <c r="JDQ621" s="584"/>
      <c r="JDR621" s="584"/>
      <c r="JDS621" s="584"/>
      <c r="JDT621" s="584"/>
      <c r="JDU621" s="584"/>
      <c r="JDV621" s="584"/>
      <c r="JDW621" s="584"/>
      <c r="JDX621" s="584"/>
      <c r="JDY621" s="584"/>
      <c r="JDZ621" s="584"/>
      <c r="JEA621" s="584"/>
      <c r="JEB621" s="584"/>
      <c r="JEC621" s="584"/>
      <c r="JED621" s="584"/>
      <c r="JEE621" s="584"/>
      <c r="JEF621" s="584"/>
      <c r="JEG621" s="584"/>
      <c r="JEH621" s="584"/>
      <c r="JEI621" s="584"/>
      <c r="JEJ621" s="584"/>
      <c r="JEK621" s="584"/>
      <c r="JEL621" s="584"/>
      <c r="JEM621" s="584"/>
      <c r="JEN621" s="584"/>
      <c r="JEO621" s="584"/>
      <c r="JEP621" s="584"/>
      <c r="JEQ621" s="584"/>
      <c r="JER621" s="584"/>
      <c r="JES621" s="584"/>
      <c r="JET621" s="584"/>
      <c r="JEU621" s="584"/>
      <c r="JEV621" s="584"/>
      <c r="JEW621" s="584"/>
      <c r="JEX621" s="584"/>
      <c r="JEY621" s="584"/>
      <c r="JEZ621" s="584"/>
      <c r="JFA621" s="584"/>
      <c r="JFB621" s="584"/>
      <c r="JFC621" s="584"/>
      <c r="JFD621" s="584"/>
      <c r="JFE621" s="584"/>
      <c r="JFF621" s="584"/>
      <c r="JFG621" s="584"/>
      <c r="JFH621" s="584"/>
      <c r="JFI621" s="584"/>
      <c r="JFJ621" s="584"/>
      <c r="JFK621" s="584"/>
      <c r="JFL621" s="584"/>
      <c r="JFM621" s="584"/>
      <c r="JFN621" s="584"/>
      <c r="JFO621" s="584"/>
      <c r="JFP621" s="584"/>
      <c r="JFQ621" s="584"/>
      <c r="JFR621" s="584"/>
      <c r="JFS621" s="584"/>
      <c r="JFT621" s="584"/>
      <c r="JFU621" s="584"/>
      <c r="JFV621" s="584"/>
      <c r="JFW621" s="584"/>
      <c r="JFX621" s="584"/>
      <c r="JFY621" s="584"/>
      <c r="JFZ621" s="584"/>
      <c r="JGA621" s="584"/>
      <c r="JGB621" s="584"/>
      <c r="JGC621" s="584"/>
      <c r="JGD621" s="584"/>
      <c r="JGE621" s="584"/>
      <c r="JGF621" s="584"/>
      <c r="JGG621" s="584"/>
      <c r="JGH621" s="584"/>
      <c r="JGI621" s="584"/>
      <c r="JGJ621" s="584"/>
      <c r="JGK621" s="584"/>
      <c r="JGL621" s="584"/>
      <c r="JGM621" s="584"/>
      <c r="JGN621" s="584"/>
      <c r="JGO621" s="584"/>
      <c r="JGP621" s="584"/>
      <c r="JGQ621" s="584"/>
      <c r="JGR621" s="584"/>
      <c r="JGS621" s="584"/>
      <c r="JGT621" s="584"/>
      <c r="JGU621" s="584"/>
      <c r="JGV621" s="584"/>
      <c r="JGW621" s="584"/>
      <c r="JGX621" s="584"/>
      <c r="JGY621" s="584"/>
      <c r="JGZ621" s="584"/>
      <c r="JHA621" s="584"/>
      <c r="JHB621" s="584"/>
      <c r="JHC621" s="584"/>
      <c r="JHD621" s="584"/>
      <c r="JHE621" s="584"/>
      <c r="JHF621" s="584"/>
      <c r="JHG621" s="584"/>
      <c r="JHH621" s="584"/>
      <c r="JHI621" s="584"/>
      <c r="JHJ621" s="584"/>
      <c r="JHK621" s="584"/>
      <c r="JHL621" s="584"/>
      <c r="JHM621" s="584"/>
      <c r="JHN621" s="584"/>
      <c r="JHO621" s="584"/>
      <c r="JHP621" s="584"/>
      <c r="JHQ621" s="584"/>
      <c r="JHR621" s="584"/>
      <c r="JHS621" s="584"/>
      <c r="JHT621" s="584"/>
      <c r="JHU621" s="584"/>
      <c r="JHV621" s="584"/>
      <c r="JHW621" s="584"/>
      <c r="JHX621" s="584"/>
      <c r="JHY621" s="584"/>
      <c r="JHZ621" s="584"/>
      <c r="JIA621" s="584"/>
      <c r="JIB621" s="584"/>
      <c r="JIC621" s="584"/>
      <c r="JID621" s="584"/>
      <c r="JIE621" s="584"/>
      <c r="JIF621" s="584"/>
      <c r="JIG621" s="584"/>
      <c r="JIH621" s="584"/>
      <c r="JII621" s="584"/>
      <c r="JIJ621" s="584"/>
      <c r="JIK621" s="584"/>
      <c r="JIL621" s="584"/>
      <c r="JIM621" s="584"/>
      <c r="JIN621" s="584"/>
      <c r="JIO621" s="584"/>
      <c r="JIP621" s="584"/>
      <c r="JIQ621" s="584"/>
      <c r="JIR621" s="584"/>
      <c r="JIS621" s="584"/>
      <c r="JIT621" s="584"/>
      <c r="JIU621" s="584"/>
      <c r="JIV621" s="584"/>
      <c r="JIW621" s="584"/>
      <c r="JIX621" s="584"/>
      <c r="JIY621" s="584"/>
      <c r="JIZ621" s="584"/>
      <c r="JJA621" s="584"/>
      <c r="JJB621" s="584"/>
      <c r="JJC621" s="584"/>
      <c r="JJD621" s="584"/>
      <c r="JJE621" s="584"/>
      <c r="JJF621" s="584"/>
      <c r="JJG621" s="584"/>
      <c r="JJH621" s="584"/>
      <c r="JJI621" s="584"/>
      <c r="JJJ621" s="584"/>
      <c r="JJK621" s="584"/>
      <c r="JJL621" s="584"/>
      <c r="JJM621" s="584"/>
      <c r="JJN621" s="584"/>
      <c r="JJO621" s="584"/>
      <c r="JJP621" s="584"/>
      <c r="JJQ621" s="584"/>
      <c r="JJR621" s="584"/>
      <c r="JJS621" s="584"/>
      <c r="JJT621" s="584"/>
      <c r="JJU621" s="584"/>
      <c r="JJV621" s="584"/>
      <c r="JJW621" s="584"/>
      <c r="JJX621" s="584"/>
      <c r="JJY621" s="584"/>
      <c r="JJZ621" s="584"/>
      <c r="JKA621" s="584"/>
      <c r="JKB621" s="584"/>
      <c r="JKC621" s="584"/>
      <c r="JKD621" s="584"/>
      <c r="JKE621" s="584"/>
      <c r="JKF621" s="584"/>
      <c r="JKG621" s="584"/>
      <c r="JKH621" s="584"/>
      <c r="JKI621" s="584"/>
      <c r="JKJ621" s="584"/>
      <c r="JKK621" s="584"/>
      <c r="JKL621" s="584"/>
      <c r="JKM621" s="584"/>
      <c r="JKN621" s="584"/>
      <c r="JKO621" s="584"/>
      <c r="JKP621" s="584"/>
      <c r="JKQ621" s="584"/>
      <c r="JKR621" s="584"/>
      <c r="JKS621" s="584"/>
      <c r="JKT621" s="584"/>
      <c r="JKU621" s="584"/>
      <c r="JKV621" s="584"/>
      <c r="JKW621" s="584"/>
      <c r="JKX621" s="584"/>
      <c r="JKY621" s="584"/>
      <c r="JKZ621" s="584"/>
      <c r="JLA621" s="584"/>
      <c r="JLB621" s="584"/>
      <c r="JLC621" s="584"/>
      <c r="JLD621" s="584"/>
      <c r="JLE621" s="584"/>
      <c r="JLF621" s="584"/>
      <c r="JLG621" s="584"/>
      <c r="JLH621" s="584"/>
      <c r="JLI621" s="584"/>
      <c r="JLJ621" s="584"/>
      <c r="JLK621" s="584"/>
      <c r="JLL621" s="584"/>
      <c r="JLM621" s="584"/>
      <c r="JLN621" s="584"/>
      <c r="JLO621" s="584"/>
      <c r="JLP621" s="584"/>
      <c r="JLQ621" s="584"/>
      <c r="JLR621" s="584"/>
      <c r="JLS621" s="584"/>
      <c r="JLT621" s="584"/>
      <c r="JLU621" s="584"/>
      <c r="JLV621" s="584"/>
      <c r="JLW621" s="584"/>
      <c r="JLX621" s="584"/>
      <c r="JLY621" s="584"/>
      <c r="JLZ621" s="584"/>
      <c r="JMA621" s="584"/>
      <c r="JMB621" s="584"/>
      <c r="JMC621" s="584"/>
      <c r="JMD621" s="584"/>
      <c r="JME621" s="584"/>
      <c r="JMF621" s="584"/>
      <c r="JMG621" s="584"/>
      <c r="JMH621" s="584"/>
      <c r="JMI621" s="584"/>
      <c r="JMJ621" s="584"/>
      <c r="JMK621" s="584"/>
      <c r="JML621" s="584"/>
      <c r="JMM621" s="584"/>
      <c r="JMN621" s="584"/>
      <c r="JMO621" s="584"/>
      <c r="JMP621" s="584"/>
      <c r="JMQ621" s="584"/>
      <c r="JMR621" s="584"/>
      <c r="JMS621" s="584"/>
      <c r="JMT621" s="584"/>
      <c r="JMU621" s="584"/>
      <c r="JMV621" s="584"/>
      <c r="JMW621" s="584"/>
      <c r="JMX621" s="584"/>
      <c r="JMY621" s="584"/>
      <c r="JMZ621" s="584"/>
      <c r="JNA621" s="584"/>
      <c r="JNB621" s="584"/>
      <c r="JNC621" s="584"/>
      <c r="JND621" s="584"/>
      <c r="JNE621" s="584"/>
      <c r="JNF621" s="584"/>
      <c r="JNG621" s="584"/>
      <c r="JNH621" s="584"/>
      <c r="JNI621" s="584"/>
      <c r="JNJ621" s="584"/>
      <c r="JNK621" s="584"/>
      <c r="JNL621" s="584"/>
      <c r="JNM621" s="584"/>
      <c r="JNN621" s="584"/>
      <c r="JNO621" s="584"/>
      <c r="JNP621" s="584"/>
      <c r="JNQ621" s="584"/>
      <c r="JNR621" s="584"/>
      <c r="JNS621" s="584"/>
      <c r="JNT621" s="584"/>
      <c r="JNU621" s="584"/>
      <c r="JNV621" s="584"/>
      <c r="JNW621" s="584"/>
      <c r="JNX621" s="584"/>
      <c r="JNY621" s="584"/>
      <c r="JNZ621" s="584"/>
      <c r="JOA621" s="584"/>
      <c r="JOB621" s="584"/>
      <c r="JOC621" s="584"/>
      <c r="JOD621" s="584"/>
      <c r="JOE621" s="584"/>
      <c r="JOF621" s="584"/>
      <c r="JOG621" s="584"/>
      <c r="JOH621" s="584"/>
      <c r="JOI621" s="584"/>
      <c r="JOJ621" s="584"/>
      <c r="JOK621" s="584"/>
      <c r="JOL621" s="584"/>
      <c r="JOM621" s="584"/>
      <c r="JON621" s="584"/>
      <c r="JOO621" s="584"/>
      <c r="JOP621" s="584"/>
      <c r="JOQ621" s="584"/>
      <c r="JOR621" s="584"/>
      <c r="JOS621" s="584"/>
      <c r="JOT621" s="584"/>
      <c r="JOU621" s="584"/>
      <c r="JOV621" s="584"/>
      <c r="JOW621" s="584"/>
      <c r="JOX621" s="584"/>
      <c r="JOY621" s="584"/>
      <c r="JOZ621" s="584"/>
      <c r="JPA621" s="584"/>
      <c r="JPB621" s="584"/>
      <c r="JPC621" s="584"/>
      <c r="JPD621" s="584"/>
      <c r="JPE621" s="584"/>
      <c r="JPF621" s="584"/>
      <c r="JPG621" s="584"/>
      <c r="JPH621" s="584"/>
      <c r="JPI621" s="584"/>
      <c r="JPJ621" s="584"/>
      <c r="JPK621" s="584"/>
      <c r="JPL621" s="584"/>
      <c r="JPM621" s="584"/>
      <c r="JPN621" s="584"/>
      <c r="JPO621" s="584"/>
      <c r="JPP621" s="584"/>
      <c r="JPQ621" s="584"/>
      <c r="JPR621" s="584"/>
      <c r="JPS621" s="584"/>
      <c r="JPT621" s="584"/>
      <c r="JPU621" s="584"/>
      <c r="JPV621" s="584"/>
      <c r="JPW621" s="584"/>
      <c r="JPX621" s="584"/>
      <c r="JPY621" s="584"/>
      <c r="JPZ621" s="584"/>
      <c r="JQA621" s="584"/>
      <c r="JQB621" s="584"/>
      <c r="JQC621" s="584"/>
      <c r="JQD621" s="584"/>
      <c r="JQE621" s="584"/>
      <c r="JQF621" s="584"/>
      <c r="JQG621" s="584"/>
      <c r="JQH621" s="584"/>
      <c r="JQI621" s="584"/>
      <c r="JQJ621" s="584"/>
      <c r="JQK621" s="584"/>
      <c r="JQL621" s="584"/>
      <c r="JQM621" s="584"/>
      <c r="JQN621" s="584"/>
      <c r="JQO621" s="584"/>
      <c r="JQP621" s="584"/>
      <c r="JQQ621" s="584"/>
      <c r="JQR621" s="584"/>
      <c r="JQS621" s="584"/>
      <c r="JQT621" s="584"/>
      <c r="JQU621" s="584"/>
      <c r="JQV621" s="584"/>
      <c r="JQW621" s="584"/>
      <c r="JQX621" s="584"/>
      <c r="JQY621" s="584"/>
      <c r="JQZ621" s="584"/>
      <c r="JRA621" s="584"/>
      <c r="JRB621" s="584"/>
      <c r="JRC621" s="584"/>
      <c r="JRD621" s="584"/>
      <c r="JRE621" s="584"/>
      <c r="JRF621" s="584"/>
      <c r="JRG621" s="584"/>
      <c r="JRH621" s="584"/>
      <c r="JRI621" s="584"/>
      <c r="JRJ621" s="584"/>
      <c r="JRK621" s="584"/>
      <c r="JRL621" s="584"/>
      <c r="JRM621" s="584"/>
      <c r="JRN621" s="584"/>
      <c r="JRO621" s="584"/>
      <c r="JRP621" s="584"/>
      <c r="JRQ621" s="584"/>
      <c r="JRR621" s="584"/>
      <c r="JRS621" s="584"/>
      <c r="JRT621" s="584"/>
      <c r="JRU621" s="584"/>
      <c r="JRV621" s="584"/>
      <c r="JRW621" s="584"/>
      <c r="JRX621" s="584"/>
      <c r="JRY621" s="584"/>
      <c r="JRZ621" s="584"/>
      <c r="JSA621" s="584"/>
      <c r="JSB621" s="584"/>
      <c r="JSC621" s="584"/>
      <c r="JSD621" s="584"/>
      <c r="JSE621" s="584"/>
      <c r="JSF621" s="584"/>
      <c r="JSG621" s="584"/>
      <c r="JSH621" s="584"/>
      <c r="JSI621" s="584"/>
      <c r="JSJ621" s="584"/>
      <c r="JSK621" s="584"/>
      <c r="JSL621" s="584"/>
      <c r="JSM621" s="584"/>
      <c r="JSN621" s="584"/>
      <c r="JSO621" s="584"/>
      <c r="JSP621" s="584"/>
      <c r="JSQ621" s="584"/>
      <c r="JSR621" s="584"/>
      <c r="JSS621" s="584"/>
      <c r="JST621" s="584"/>
      <c r="JSU621" s="584"/>
      <c r="JSV621" s="584"/>
      <c r="JSW621" s="584"/>
      <c r="JSX621" s="584"/>
      <c r="JSY621" s="584"/>
      <c r="JSZ621" s="584"/>
      <c r="JTA621" s="584"/>
      <c r="JTB621" s="584"/>
      <c r="JTC621" s="584"/>
      <c r="JTD621" s="584"/>
      <c r="JTE621" s="584"/>
      <c r="JTF621" s="584"/>
      <c r="JTG621" s="584"/>
      <c r="JTH621" s="584"/>
      <c r="JTI621" s="584"/>
      <c r="JTJ621" s="584"/>
      <c r="JTK621" s="584"/>
      <c r="JTL621" s="584"/>
      <c r="JTM621" s="584"/>
      <c r="JTN621" s="584"/>
      <c r="JTO621" s="584"/>
      <c r="JTP621" s="584"/>
      <c r="JTQ621" s="584"/>
      <c r="JTR621" s="584"/>
      <c r="JTS621" s="584"/>
      <c r="JTT621" s="584"/>
      <c r="JTU621" s="584"/>
      <c r="JTV621" s="584"/>
      <c r="JTW621" s="584"/>
      <c r="JTX621" s="584"/>
      <c r="JTY621" s="584"/>
      <c r="JTZ621" s="584"/>
      <c r="JUA621" s="584"/>
      <c r="JUB621" s="584"/>
      <c r="JUC621" s="584"/>
      <c r="JUD621" s="584"/>
      <c r="JUE621" s="584"/>
      <c r="JUF621" s="584"/>
      <c r="JUG621" s="584"/>
      <c r="JUH621" s="584"/>
      <c r="JUI621" s="584"/>
      <c r="JUJ621" s="584"/>
      <c r="JUK621" s="584"/>
      <c r="JUL621" s="584"/>
      <c r="JUM621" s="584"/>
      <c r="JUN621" s="584"/>
      <c r="JUO621" s="584"/>
      <c r="JUP621" s="584"/>
      <c r="JUQ621" s="584"/>
      <c r="JUR621" s="584"/>
      <c r="JUS621" s="584"/>
      <c r="JUT621" s="584"/>
      <c r="JUU621" s="584"/>
      <c r="JUV621" s="584"/>
      <c r="JUW621" s="584"/>
      <c r="JUX621" s="584"/>
      <c r="JUY621" s="584"/>
      <c r="JUZ621" s="584"/>
      <c r="JVA621" s="584"/>
      <c r="JVB621" s="584"/>
      <c r="JVC621" s="584"/>
      <c r="JVD621" s="584"/>
      <c r="JVE621" s="584"/>
      <c r="JVF621" s="584"/>
      <c r="JVG621" s="584"/>
      <c r="JVH621" s="584"/>
      <c r="JVI621" s="584"/>
      <c r="JVJ621" s="584"/>
      <c r="JVK621" s="584"/>
      <c r="JVL621" s="584"/>
      <c r="JVM621" s="584"/>
      <c r="JVN621" s="584"/>
      <c r="JVO621" s="584"/>
      <c r="JVP621" s="584"/>
      <c r="JVQ621" s="584"/>
      <c r="JVR621" s="584"/>
      <c r="JVS621" s="584"/>
      <c r="JVT621" s="584"/>
      <c r="JVU621" s="584"/>
      <c r="JVV621" s="584"/>
      <c r="JVW621" s="584"/>
      <c r="JVX621" s="584"/>
      <c r="JVY621" s="584"/>
      <c r="JVZ621" s="584"/>
      <c r="JWA621" s="584"/>
      <c r="JWB621" s="584"/>
      <c r="JWC621" s="584"/>
      <c r="JWD621" s="584"/>
      <c r="JWE621" s="584"/>
      <c r="JWF621" s="584"/>
      <c r="JWG621" s="584"/>
      <c r="JWH621" s="584"/>
      <c r="JWI621" s="584"/>
      <c r="JWJ621" s="584"/>
      <c r="JWK621" s="584"/>
      <c r="JWL621" s="584"/>
      <c r="JWM621" s="584"/>
      <c r="JWN621" s="584"/>
      <c r="JWO621" s="584"/>
      <c r="JWP621" s="584"/>
      <c r="JWQ621" s="584"/>
      <c r="JWR621" s="584"/>
      <c r="JWS621" s="584"/>
      <c r="JWT621" s="584"/>
      <c r="JWU621" s="584"/>
      <c r="JWV621" s="584"/>
      <c r="JWW621" s="584"/>
      <c r="JWX621" s="584"/>
      <c r="JWY621" s="584"/>
      <c r="JWZ621" s="584"/>
      <c r="JXA621" s="584"/>
      <c r="JXB621" s="584"/>
      <c r="JXC621" s="584"/>
      <c r="JXD621" s="584"/>
      <c r="JXE621" s="584"/>
      <c r="JXF621" s="584"/>
      <c r="JXG621" s="584"/>
      <c r="JXH621" s="584"/>
      <c r="JXI621" s="584"/>
      <c r="JXJ621" s="584"/>
      <c r="JXK621" s="584"/>
      <c r="JXL621" s="584"/>
      <c r="JXM621" s="584"/>
      <c r="JXN621" s="584"/>
      <c r="JXO621" s="584"/>
      <c r="JXP621" s="584"/>
      <c r="JXQ621" s="584"/>
      <c r="JXR621" s="584"/>
      <c r="JXS621" s="584"/>
      <c r="JXT621" s="584"/>
      <c r="JXU621" s="584"/>
      <c r="JXV621" s="584"/>
      <c r="JXW621" s="584"/>
      <c r="JXX621" s="584"/>
      <c r="JXY621" s="584"/>
      <c r="JXZ621" s="584"/>
      <c r="JYA621" s="584"/>
      <c r="JYB621" s="584"/>
      <c r="JYC621" s="584"/>
      <c r="JYD621" s="584"/>
      <c r="JYE621" s="584"/>
      <c r="JYF621" s="584"/>
      <c r="JYG621" s="584"/>
      <c r="JYH621" s="584"/>
      <c r="JYI621" s="584"/>
      <c r="JYJ621" s="584"/>
      <c r="JYK621" s="584"/>
      <c r="JYL621" s="584"/>
      <c r="JYM621" s="584"/>
      <c r="JYN621" s="584"/>
      <c r="JYO621" s="584"/>
      <c r="JYP621" s="584"/>
      <c r="JYQ621" s="584"/>
      <c r="JYR621" s="584"/>
      <c r="JYS621" s="584"/>
      <c r="JYT621" s="584"/>
      <c r="JYU621" s="584"/>
      <c r="JYV621" s="584"/>
      <c r="JYW621" s="584"/>
      <c r="JYX621" s="584"/>
      <c r="JYY621" s="584"/>
      <c r="JYZ621" s="584"/>
      <c r="JZA621" s="584"/>
      <c r="JZB621" s="584"/>
      <c r="JZC621" s="584"/>
      <c r="JZD621" s="584"/>
      <c r="JZE621" s="584"/>
      <c r="JZF621" s="584"/>
      <c r="JZG621" s="584"/>
      <c r="JZH621" s="584"/>
      <c r="JZI621" s="584"/>
      <c r="JZJ621" s="584"/>
      <c r="JZK621" s="584"/>
      <c r="JZL621" s="584"/>
      <c r="JZM621" s="584"/>
      <c r="JZN621" s="584"/>
      <c r="JZO621" s="584"/>
      <c r="JZP621" s="584"/>
      <c r="JZQ621" s="584"/>
      <c r="JZR621" s="584"/>
      <c r="JZS621" s="584"/>
      <c r="JZT621" s="584"/>
      <c r="JZU621" s="584"/>
      <c r="JZV621" s="584"/>
      <c r="JZW621" s="584"/>
      <c r="JZX621" s="584"/>
      <c r="JZY621" s="584"/>
      <c r="JZZ621" s="584"/>
      <c r="KAA621" s="584"/>
      <c r="KAB621" s="584"/>
      <c r="KAC621" s="584"/>
      <c r="KAD621" s="584"/>
      <c r="KAE621" s="584"/>
      <c r="KAF621" s="584"/>
      <c r="KAG621" s="584"/>
      <c r="KAH621" s="584"/>
      <c r="KAI621" s="584"/>
      <c r="KAJ621" s="584"/>
      <c r="KAK621" s="584"/>
      <c r="KAL621" s="584"/>
      <c r="KAM621" s="584"/>
      <c r="KAN621" s="584"/>
      <c r="KAO621" s="584"/>
      <c r="KAP621" s="584"/>
      <c r="KAQ621" s="584"/>
      <c r="KAR621" s="584"/>
      <c r="KAS621" s="584"/>
      <c r="KAT621" s="584"/>
      <c r="KAU621" s="584"/>
      <c r="KAV621" s="584"/>
      <c r="KAW621" s="584"/>
      <c r="KAX621" s="584"/>
      <c r="KAY621" s="584"/>
      <c r="KAZ621" s="584"/>
      <c r="KBA621" s="584"/>
      <c r="KBB621" s="584"/>
      <c r="KBC621" s="584"/>
      <c r="KBD621" s="584"/>
      <c r="KBE621" s="584"/>
      <c r="KBF621" s="584"/>
      <c r="KBG621" s="584"/>
      <c r="KBH621" s="584"/>
      <c r="KBI621" s="584"/>
      <c r="KBJ621" s="584"/>
      <c r="KBK621" s="584"/>
      <c r="KBL621" s="584"/>
      <c r="KBM621" s="584"/>
      <c r="KBN621" s="584"/>
      <c r="KBO621" s="584"/>
      <c r="KBP621" s="584"/>
      <c r="KBQ621" s="584"/>
      <c r="KBR621" s="584"/>
      <c r="KBS621" s="584"/>
      <c r="KBT621" s="584"/>
      <c r="KBU621" s="584"/>
      <c r="KBV621" s="584"/>
      <c r="KBW621" s="584"/>
      <c r="KBX621" s="584"/>
      <c r="KBY621" s="584"/>
      <c r="KBZ621" s="584"/>
      <c r="KCA621" s="584"/>
      <c r="KCB621" s="584"/>
      <c r="KCC621" s="584"/>
      <c r="KCD621" s="584"/>
      <c r="KCE621" s="584"/>
      <c r="KCF621" s="584"/>
      <c r="KCG621" s="584"/>
      <c r="KCH621" s="584"/>
      <c r="KCI621" s="584"/>
      <c r="KCJ621" s="584"/>
      <c r="KCK621" s="584"/>
      <c r="KCL621" s="584"/>
      <c r="KCM621" s="584"/>
      <c r="KCN621" s="584"/>
      <c r="KCO621" s="584"/>
      <c r="KCP621" s="584"/>
      <c r="KCQ621" s="584"/>
      <c r="KCR621" s="584"/>
      <c r="KCS621" s="584"/>
      <c r="KCT621" s="584"/>
      <c r="KCU621" s="584"/>
      <c r="KCV621" s="584"/>
      <c r="KCW621" s="584"/>
      <c r="KCX621" s="584"/>
      <c r="KCY621" s="584"/>
      <c r="KCZ621" s="584"/>
      <c r="KDA621" s="584"/>
      <c r="KDB621" s="584"/>
      <c r="KDC621" s="584"/>
      <c r="KDD621" s="584"/>
      <c r="KDE621" s="584"/>
      <c r="KDF621" s="584"/>
      <c r="KDG621" s="584"/>
      <c r="KDH621" s="584"/>
      <c r="KDI621" s="584"/>
      <c r="KDJ621" s="584"/>
      <c r="KDK621" s="584"/>
      <c r="KDL621" s="584"/>
      <c r="KDM621" s="584"/>
      <c r="KDN621" s="584"/>
      <c r="KDO621" s="584"/>
      <c r="KDP621" s="584"/>
      <c r="KDQ621" s="584"/>
      <c r="KDR621" s="584"/>
      <c r="KDS621" s="584"/>
      <c r="KDT621" s="584"/>
      <c r="KDU621" s="584"/>
      <c r="KDV621" s="584"/>
      <c r="KDW621" s="584"/>
      <c r="KDX621" s="584"/>
      <c r="KDY621" s="584"/>
      <c r="KDZ621" s="584"/>
      <c r="KEA621" s="584"/>
      <c r="KEB621" s="584"/>
      <c r="KEC621" s="584"/>
      <c r="KED621" s="584"/>
      <c r="KEE621" s="584"/>
      <c r="KEF621" s="584"/>
      <c r="KEG621" s="584"/>
      <c r="KEH621" s="584"/>
      <c r="KEI621" s="584"/>
      <c r="KEJ621" s="584"/>
      <c r="KEK621" s="584"/>
      <c r="KEL621" s="584"/>
      <c r="KEM621" s="584"/>
      <c r="KEN621" s="584"/>
      <c r="KEO621" s="584"/>
      <c r="KEP621" s="584"/>
      <c r="KEQ621" s="584"/>
      <c r="KER621" s="584"/>
      <c r="KES621" s="584"/>
      <c r="KET621" s="584"/>
      <c r="KEU621" s="584"/>
      <c r="KEV621" s="584"/>
      <c r="KEW621" s="584"/>
      <c r="KEX621" s="584"/>
      <c r="KEY621" s="584"/>
      <c r="KEZ621" s="584"/>
      <c r="KFA621" s="584"/>
      <c r="KFB621" s="584"/>
      <c r="KFC621" s="584"/>
      <c r="KFD621" s="584"/>
      <c r="KFE621" s="584"/>
      <c r="KFF621" s="584"/>
      <c r="KFG621" s="584"/>
      <c r="KFH621" s="584"/>
      <c r="KFI621" s="584"/>
      <c r="KFJ621" s="584"/>
      <c r="KFK621" s="584"/>
      <c r="KFL621" s="584"/>
      <c r="KFM621" s="584"/>
      <c r="KFN621" s="584"/>
      <c r="KFO621" s="584"/>
      <c r="KFP621" s="584"/>
      <c r="KFQ621" s="584"/>
      <c r="KFR621" s="584"/>
      <c r="KFS621" s="584"/>
      <c r="KFT621" s="584"/>
      <c r="KFU621" s="584"/>
      <c r="KFV621" s="584"/>
      <c r="KFW621" s="584"/>
      <c r="KFX621" s="584"/>
      <c r="KFY621" s="584"/>
      <c r="KFZ621" s="584"/>
      <c r="KGA621" s="584"/>
      <c r="KGB621" s="584"/>
      <c r="KGC621" s="584"/>
      <c r="KGD621" s="584"/>
      <c r="KGE621" s="584"/>
      <c r="KGF621" s="584"/>
      <c r="KGG621" s="584"/>
      <c r="KGH621" s="584"/>
      <c r="KGI621" s="584"/>
      <c r="KGJ621" s="584"/>
      <c r="KGK621" s="584"/>
      <c r="KGL621" s="584"/>
      <c r="KGM621" s="584"/>
      <c r="KGN621" s="584"/>
      <c r="KGO621" s="584"/>
      <c r="KGP621" s="584"/>
      <c r="KGQ621" s="584"/>
      <c r="KGR621" s="584"/>
      <c r="KGS621" s="584"/>
      <c r="KGT621" s="584"/>
      <c r="KGU621" s="584"/>
      <c r="KGV621" s="584"/>
      <c r="KGW621" s="584"/>
      <c r="KGX621" s="584"/>
      <c r="KGY621" s="584"/>
      <c r="KGZ621" s="584"/>
      <c r="KHA621" s="584"/>
      <c r="KHB621" s="584"/>
      <c r="KHC621" s="584"/>
      <c r="KHD621" s="584"/>
      <c r="KHE621" s="584"/>
      <c r="KHF621" s="584"/>
      <c r="KHG621" s="584"/>
      <c r="KHH621" s="584"/>
      <c r="KHI621" s="584"/>
      <c r="KHJ621" s="584"/>
      <c r="KHK621" s="584"/>
      <c r="KHL621" s="584"/>
      <c r="KHM621" s="584"/>
      <c r="KHN621" s="584"/>
      <c r="KHO621" s="584"/>
      <c r="KHP621" s="584"/>
      <c r="KHQ621" s="584"/>
      <c r="KHR621" s="584"/>
      <c r="KHS621" s="584"/>
      <c r="KHT621" s="584"/>
      <c r="KHU621" s="584"/>
      <c r="KHV621" s="584"/>
      <c r="KHW621" s="584"/>
      <c r="KHX621" s="584"/>
      <c r="KHY621" s="584"/>
      <c r="KHZ621" s="584"/>
      <c r="KIA621" s="584"/>
      <c r="KIB621" s="584"/>
      <c r="KIC621" s="584"/>
      <c r="KID621" s="584"/>
      <c r="KIE621" s="584"/>
      <c r="KIF621" s="584"/>
      <c r="KIG621" s="584"/>
      <c r="KIH621" s="584"/>
      <c r="KII621" s="584"/>
      <c r="KIJ621" s="584"/>
      <c r="KIK621" s="584"/>
      <c r="KIL621" s="584"/>
      <c r="KIM621" s="584"/>
      <c r="KIN621" s="584"/>
      <c r="KIO621" s="584"/>
      <c r="KIP621" s="584"/>
      <c r="KIQ621" s="584"/>
      <c r="KIR621" s="584"/>
      <c r="KIS621" s="584"/>
      <c r="KIT621" s="584"/>
      <c r="KIU621" s="584"/>
      <c r="KIV621" s="584"/>
      <c r="KIW621" s="584"/>
      <c r="KIX621" s="584"/>
      <c r="KIY621" s="584"/>
      <c r="KIZ621" s="584"/>
      <c r="KJA621" s="584"/>
      <c r="KJB621" s="584"/>
      <c r="KJC621" s="584"/>
      <c r="KJD621" s="584"/>
      <c r="KJE621" s="584"/>
      <c r="KJF621" s="584"/>
      <c r="KJG621" s="584"/>
      <c r="KJH621" s="584"/>
      <c r="KJI621" s="584"/>
      <c r="KJJ621" s="584"/>
      <c r="KJK621" s="584"/>
      <c r="KJL621" s="584"/>
      <c r="KJM621" s="584"/>
      <c r="KJN621" s="584"/>
      <c r="KJO621" s="584"/>
      <c r="KJP621" s="584"/>
      <c r="KJQ621" s="584"/>
      <c r="KJR621" s="584"/>
      <c r="KJS621" s="584"/>
      <c r="KJT621" s="584"/>
      <c r="KJU621" s="584"/>
      <c r="KJV621" s="584"/>
      <c r="KJW621" s="584"/>
      <c r="KJX621" s="584"/>
      <c r="KJY621" s="584"/>
      <c r="KJZ621" s="584"/>
      <c r="KKA621" s="584"/>
      <c r="KKB621" s="584"/>
      <c r="KKC621" s="584"/>
      <c r="KKD621" s="584"/>
      <c r="KKE621" s="584"/>
      <c r="KKF621" s="584"/>
      <c r="KKG621" s="584"/>
      <c r="KKH621" s="584"/>
      <c r="KKI621" s="584"/>
      <c r="KKJ621" s="584"/>
      <c r="KKK621" s="584"/>
      <c r="KKL621" s="584"/>
      <c r="KKM621" s="584"/>
      <c r="KKN621" s="584"/>
      <c r="KKO621" s="584"/>
      <c r="KKP621" s="584"/>
      <c r="KKQ621" s="584"/>
      <c r="KKR621" s="584"/>
      <c r="KKS621" s="584"/>
      <c r="KKT621" s="584"/>
      <c r="KKU621" s="584"/>
      <c r="KKV621" s="584"/>
      <c r="KKW621" s="584"/>
      <c r="KKX621" s="584"/>
      <c r="KKY621" s="584"/>
      <c r="KKZ621" s="584"/>
      <c r="KLA621" s="584"/>
      <c r="KLB621" s="584"/>
      <c r="KLC621" s="584"/>
      <c r="KLD621" s="584"/>
      <c r="KLE621" s="584"/>
      <c r="KLF621" s="584"/>
      <c r="KLG621" s="584"/>
      <c r="KLH621" s="584"/>
      <c r="KLI621" s="584"/>
      <c r="KLJ621" s="584"/>
      <c r="KLK621" s="584"/>
      <c r="KLL621" s="584"/>
      <c r="KLM621" s="584"/>
      <c r="KLN621" s="584"/>
      <c r="KLO621" s="584"/>
      <c r="KLP621" s="584"/>
      <c r="KLQ621" s="584"/>
      <c r="KLR621" s="584"/>
      <c r="KLS621" s="584"/>
      <c r="KLT621" s="584"/>
      <c r="KLU621" s="584"/>
      <c r="KLV621" s="584"/>
      <c r="KLW621" s="584"/>
      <c r="KLX621" s="584"/>
      <c r="KLY621" s="584"/>
      <c r="KLZ621" s="584"/>
      <c r="KMA621" s="584"/>
      <c r="KMB621" s="584"/>
      <c r="KMC621" s="584"/>
      <c r="KMD621" s="584"/>
      <c r="KME621" s="584"/>
      <c r="KMF621" s="584"/>
      <c r="KMG621" s="584"/>
      <c r="KMH621" s="584"/>
      <c r="KMI621" s="584"/>
      <c r="KMJ621" s="584"/>
      <c r="KMK621" s="584"/>
      <c r="KML621" s="584"/>
      <c r="KMM621" s="584"/>
      <c r="KMN621" s="584"/>
      <c r="KMO621" s="584"/>
      <c r="KMP621" s="584"/>
      <c r="KMQ621" s="584"/>
      <c r="KMR621" s="584"/>
      <c r="KMS621" s="584"/>
      <c r="KMT621" s="584"/>
      <c r="KMU621" s="584"/>
      <c r="KMV621" s="584"/>
      <c r="KMW621" s="584"/>
      <c r="KMX621" s="584"/>
      <c r="KMY621" s="584"/>
      <c r="KMZ621" s="584"/>
      <c r="KNA621" s="584"/>
      <c r="KNB621" s="584"/>
      <c r="KNC621" s="584"/>
      <c r="KND621" s="584"/>
      <c r="KNE621" s="584"/>
      <c r="KNF621" s="584"/>
      <c r="KNG621" s="584"/>
      <c r="KNH621" s="584"/>
      <c r="KNI621" s="584"/>
      <c r="KNJ621" s="584"/>
      <c r="KNK621" s="584"/>
      <c r="KNL621" s="584"/>
      <c r="KNM621" s="584"/>
      <c r="KNN621" s="584"/>
      <c r="KNO621" s="584"/>
      <c r="KNP621" s="584"/>
      <c r="KNQ621" s="584"/>
      <c r="KNR621" s="584"/>
      <c r="KNS621" s="584"/>
      <c r="KNT621" s="584"/>
      <c r="KNU621" s="584"/>
      <c r="KNV621" s="584"/>
      <c r="KNW621" s="584"/>
      <c r="KNX621" s="584"/>
      <c r="KNY621" s="584"/>
      <c r="KNZ621" s="584"/>
      <c r="KOA621" s="584"/>
      <c r="KOB621" s="584"/>
      <c r="KOC621" s="584"/>
      <c r="KOD621" s="584"/>
      <c r="KOE621" s="584"/>
      <c r="KOF621" s="584"/>
      <c r="KOG621" s="584"/>
      <c r="KOH621" s="584"/>
      <c r="KOI621" s="584"/>
      <c r="KOJ621" s="584"/>
      <c r="KOK621" s="584"/>
      <c r="KOL621" s="584"/>
      <c r="KOM621" s="584"/>
      <c r="KON621" s="584"/>
      <c r="KOO621" s="584"/>
      <c r="KOP621" s="584"/>
      <c r="KOQ621" s="584"/>
      <c r="KOR621" s="584"/>
      <c r="KOS621" s="584"/>
      <c r="KOT621" s="584"/>
      <c r="KOU621" s="584"/>
      <c r="KOV621" s="584"/>
      <c r="KOW621" s="584"/>
      <c r="KOX621" s="584"/>
      <c r="KOY621" s="584"/>
      <c r="KOZ621" s="584"/>
      <c r="KPA621" s="584"/>
      <c r="KPB621" s="584"/>
      <c r="KPC621" s="584"/>
      <c r="KPD621" s="584"/>
      <c r="KPE621" s="584"/>
      <c r="KPF621" s="584"/>
      <c r="KPG621" s="584"/>
      <c r="KPH621" s="584"/>
      <c r="KPI621" s="584"/>
      <c r="KPJ621" s="584"/>
      <c r="KPK621" s="584"/>
      <c r="KPL621" s="584"/>
      <c r="KPM621" s="584"/>
      <c r="KPN621" s="584"/>
      <c r="KPO621" s="584"/>
      <c r="KPP621" s="584"/>
      <c r="KPQ621" s="584"/>
      <c r="KPR621" s="584"/>
      <c r="KPS621" s="584"/>
      <c r="KPT621" s="584"/>
      <c r="KPU621" s="584"/>
      <c r="KPV621" s="584"/>
      <c r="KPW621" s="584"/>
      <c r="KPX621" s="584"/>
      <c r="KPY621" s="584"/>
      <c r="KPZ621" s="584"/>
      <c r="KQA621" s="584"/>
      <c r="KQB621" s="584"/>
      <c r="KQC621" s="584"/>
      <c r="KQD621" s="584"/>
      <c r="KQE621" s="584"/>
      <c r="KQF621" s="584"/>
      <c r="KQG621" s="584"/>
      <c r="KQH621" s="584"/>
      <c r="KQI621" s="584"/>
      <c r="KQJ621" s="584"/>
      <c r="KQK621" s="584"/>
      <c r="KQL621" s="584"/>
      <c r="KQM621" s="584"/>
      <c r="KQN621" s="584"/>
      <c r="KQO621" s="584"/>
      <c r="KQP621" s="584"/>
      <c r="KQQ621" s="584"/>
      <c r="KQR621" s="584"/>
      <c r="KQS621" s="584"/>
      <c r="KQT621" s="584"/>
      <c r="KQU621" s="584"/>
      <c r="KQV621" s="584"/>
      <c r="KQW621" s="584"/>
      <c r="KQX621" s="584"/>
      <c r="KQY621" s="584"/>
      <c r="KQZ621" s="584"/>
      <c r="KRA621" s="584"/>
      <c r="KRB621" s="584"/>
      <c r="KRC621" s="584"/>
      <c r="KRD621" s="584"/>
      <c r="KRE621" s="584"/>
      <c r="KRF621" s="584"/>
      <c r="KRG621" s="584"/>
      <c r="KRH621" s="584"/>
      <c r="KRI621" s="584"/>
      <c r="KRJ621" s="584"/>
      <c r="KRK621" s="584"/>
      <c r="KRL621" s="584"/>
      <c r="KRM621" s="584"/>
      <c r="KRN621" s="584"/>
      <c r="KRO621" s="584"/>
      <c r="KRP621" s="584"/>
      <c r="KRQ621" s="584"/>
      <c r="KRR621" s="584"/>
      <c r="KRS621" s="584"/>
      <c r="KRT621" s="584"/>
      <c r="KRU621" s="584"/>
      <c r="KRV621" s="584"/>
      <c r="KRW621" s="584"/>
      <c r="KRX621" s="584"/>
      <c r="KRY621" s="584"/>
      <c r="KRZ621" s="584"/>
      <c r="KSA621" s="584"/>
      <c r="KSB621" s="584"/>
      <c r="KSC621" s="584"/>
      <c r="KSD621" s="584"/>
      <c r="KSE621" s="584"/>
      <c r="KSF621" s="584"/>
      <c r="KSG621" s="584"/>
      <c r="KSH621" s="584"/>
      <c r="KSI621" s="584"/>
      <c r="KSJ621" s="584"/>
      <c r="KSK621" s="584"/>
      <c r="KSL621" s="584"/>
      <c r="KSM621" s="584"/>
      <c r="KSN621" s="584"/>
      <c r="KSO621" s="584"/>
      <c r="KSP621" s="584"/>
      <c r="KSQ621" s="584"/>
      <c r="KSR621" s="584"/>
      <c r="KSS621" s="584"/>
      <c r="KST621" s="584"/>
      <c r="KSU621" s="584"/>
      <c r="KSV621" s="584"/>
      <c r="KSW621" s="584"/>
      <c r="KSX621" s="584"/>
      <c r="KSY621" s="584"/>
      <c r="KSZ621" s="584"/>
      <c r="KTA621" s="584"/>
      <c r="KTB621" s="584"/>
      <c r="KTC621" s="584"/>
      <c r="KTD621" s="584"/>
      <c r="KTE621" s="584"/>
      <c r="KTF621" s="584"/>
      <c r="KTG621" s="584"/>
      <c r="KTH621" s="584"/>
      <c r="KTI621" s="584"/>
      <c r="KTJ621" s="584"/>
      <c r="KTK621" s="584"/>
      <c r="KTL621" s="584"/>
      <c r="KTM621" s="584"/>
      <c r="KTN621" s="584"/>
      <c r="KTO621" s="584"/>
      <c r="KTP621" s="584"/>
      <c r="KTQ621" s="584"/>
      <c r="KTR621" s="584"/>
      <c r="KTS621" s="584"/>
      <c r="KTT621" s="584"/>
      <c r="KTU621" s="584"/>
      <c r="KTV621" s="584"/>
      <c r="KTW621" s="584"/>
      <c r="KTX621" s="584"/>
      <c r="KTY621" s="584"/>
      <c r="KTZ621" s="584"/>
      <c r="KUA621" s="584"/>
      <c r="KUB621" s="584"/>
      <c r="KUC621" s="584"/>
      <c r="KUD621" s="584"/>
      <c r="KUE621" s="584"/>
      <c r="KUF621" s="584"/>
      <c r="KUG621" s="584"/>
      <c r="KUH621" s="584"/>
      <c r="KUI621" s="584"/>
      <c r="KUJ621" s="584"/>
      <c r="KUK621" s="584"/>
      <c r="KUL621" s="584"/>
      <c r="KUM621" s="584"/>
      <c r="KUN621" s="584"/>
      <c r="KUO621" s="584"/>
      <c r="KUP621" s="584"/>
      <c r="KUQ621" s="584"/>
      <c r="KUR621" s="584"/>
      <c r="KUS621" s="584"/>
      <c r="KUT621" s="584"/>
      <c r="KUU621" s="584"/>
      <c r="KUV621" s="584"/>
      <c r="KUW621" s="584"/>
      <c r="KUX621" s="584"/>
      <c r="KUY621" s="584"/>
      <c r="KUZ621" s="584"/>
      <c r="KVA621" s="584"/>
      <c r="KVB621" s="584"/>
      <c r="KVC621" s="584"/>
      <c r="KVD621" s="584"/>
      <c r="KVE621" s="584"/>
      <c r="KVF621" s="584"/>
      <c r="KVG621" s="584"/>
      <c r="KVH621" s="584"/>
      <c r="KVI621" s="584"/>
      <c r="KVJ621" s="584"/>
      <c r="KVK621" s="584"/>
      <c r="KVL621" s="584"/>
      <c r="KVM621" s="584"/>
      <c r="KVN621" s="584"/>
      <c r="KVO621" s="584"/>
      <c r="KVP621" s="584"/>
      <c r="KVQ621" s="584"/>
      <c r="KVR621" s="584"/>
      <c r="KVS621" s="584"/>
      <c r="KVT621" s="584"/>
      <c r="KVU621" s="584"/>
      <c r="KVV621" s="584"/>
      <c r="KVW621" s="584"/>
      <c r="KVX621" s="584"/>
      <c r="KVY621" s="584"/>
      <c r="KVZ621" s="584"/>
      <c r="KWA621" s="584"/>
      <c r="KWB621" s="584"/>
      <c r="KWC621" s="584"/>
      <c r="KWD621" s="584"/>
      <c r="KWE621" s="584"/>
      <c r="KWF621" s="584"/>
      <c r="KWG621" s="584"/>
      <c r="KWH621" s="584"/>
      <c r="KWI621" s="584"/>
      <c r="KWJ621" s="584"/>
      <c r="KWK621" s="584"/>
      <c r="KWL621" s="584"/>
      <c r="KWM621" s="584"/>
      <c r="KWN621" s="584"/>
      <c r="KWO621" s="584"/>
      <c r="KWP621" s="584"/>
      <c r="KWQ621" s="584"/>
      <c r="KWR621" s="584"/>
      <c r="KWS621" s="584"/>
      <c r="KWT621" s="584"/>
      <c r="KWU621" s="584"/>
      <c r="KWV621" s="584"/>
      <c r="KWW621" s="584"/>
      <c r="KWX621" s="584"/>
      <c r="KWY621" s="584"/>
      <c r="KWZ621" s="584"/>
      <c r="KXA621" s="584"/>
      <c r="KXB621" s="584"/>
      <c r="KXC621" s="584"/>
      <c r="KXD621" s="584"/>
      <c r="KXE621" s="584"/>
      <c r="KXF621" s="584"/>
      <c r="KXG621" s="584"/>
      <c r="KXH621" s="584"/>
      <c r="KXI621" s="584"/>
      <c r="KXJ621" s="584"/>
      <c r="KXK621" s="584"/>
      <c r="KXL621" s="584"/>
      <c r="KXM621" s="584"/>
      <c r="KXN621" s="584"/>
      <c r="KXO621" s="584"/>
      <c r="KXP621" s="584"/>
      <c r="KXQ621" s="584"/>
      <c r="KXR621" s="584"/>
      <c r="KXS621" s="584"/>
      <c r="KXT621" s="584"/>
      <c r="KXU621" s="584"/>
      <c r="KXV621" s="584"/>
      <c r="KXW621" s="584"/>
      <c r="KXX621" s="584"/>
      <c r="KXY621" s="584"/>
      <c r="KXZ621" s="584"/>
      <c r="KYA621" s="584"/>
      <c r="KYB621" s="584"/>
      <c r="KYC621" s="584"/>
      <c r="KYD621" s="584"/>
      <c r="KYE621" s="584"/>
      <c r="KYF621" s="584"/>
      <c r="KYG621" s="584"/>
      <c r="KYH621" s="584"/>
      <c r="KYI621" s="584"/>
      <c r="KYJ621" s="584"/>
      <c r="KYK621" s="584"/>
      <c r="KYL621" s="584"/>
      <c r="KYM621" s="584"/>
      <c r="KYN621" s="584"/>
      <c r="KYO621" s="584"/>
      <c r="KYP621" s="584"/>
      <c r="KYQ621" s="584"/>
      <c r="KYR621" s="584"/>
      <c r="KYS621" s="584"/>
      <c r="KYT621" s="584"/>
      <c r="KYU621" s="584"/>
      <c r="KYV621" s="584"/>
      <c r="KYW621" s="584"/>
      <c r="KYX621" s="584"/>
      <c r="KYY621" s="584"/>
      <c r="KYZ621" s="584"/>
      <c r="KZA621" s="584"/>
      <c r="KZB621" s="584"/>
      <c r="KZC621" s="584"/>
      <c r="KZD621" s="584"/>
      <c r="KZE621" s="584"/>
      <c r="KZF621" s="584"/>
      <c r="KZG621" s="584"/>
      <c r="KZH621" s="584"/>
      <c r="KZI621" s="584"/>
      <c r="KZJ621" s="584"/>
      <c r="KZK621" s="584"/>
      <c r="KZL621" s="584"/>
      <c r="KZM621" s="584"/>
      <c r="KZN621" s="584"/>
      <c r="KZO621" s="584"/>
      <c r="KZP621" s="584"/>
      <c r="KZQ621" s="584"/>
      <c r="KZR621" s="584"/>
      <c r="KZS621" s="584"/>
      <c r="KZT621" s="584"/>
      <c r="KZU621" s="584"/>
      <c r="KZV621" s="584"/>
      <c r="KZW621" s="584"/>
      <c r="KZX621" s="584"/>
      <c r="KZY621" s="584"/>
      <c r="KZZ621" s="584"/>
      <c r="LAA621" s="584"/>
      <c r="LAB621" s="584"/>
      <c r="LAC621" s="584"/>
      <c r="LAD621" s="584"/>
      <c r="LAE621" s="584"/>
      <c r="LAF621" s="584"/>
      <c r="LAG621" s="584"/>
      <c r="LAH621" s="584"/>
      <c r="LAI621" s="584"/>
      <c r="LAJ621" s="584"/>
      <c r="LAK621" s="584"/>
      <c r="LAL621" s="584"/>
      <c r="LAM621" s="584"/>
      <c r="LAN621" s="584"/>
      <c r="LAO621" s="584"/>
      <c r="LAP621" s="584"/>
      <c r="LAQ621" s="584"/>
      <c r="LAR621" s="584"/>
      <c r="LAS621" s="584"/>
      <c r="LAT621" s="584"/>
      <c r="LAU621" s="584"/>
      <c r="LAV621" s="584"/>
      <c r="LAW621" s="584"/>
      <c r="LAX621" s="584"/>
      <c r="LAY621" s="584"/>
      <c r="LAZ621" s="584"/>
      <c r="LBA621" s="584"/>
      <c r="LBB621" s="584"/>
      <c r="LBC621" s="584"/>
      <c r="LBD621" s="584"/>
      <c r="LBE621" s="584"/>
      <c r="LBF621" s="584"/>
      <c r="LBG621" s="584"/>
      <c r="LBH621" s="584"/>
      <c r="LBI621" s="584"/>
      <c r="LBJ621" s="584"/>
      <c r="LBK621" s="584"/>
      <c r="LBL621" s="584"/>
      <c r="LBM621" s="584"/>
      <c r="LBN621" s="584"/>
      <c r="LBO621" s="584"/>
      <c r="LBP621" s="584"/>
      <c r="LBQ621" s="584"/>
      <c r="LBR621" s="584"/>
      <c r="LBS621" s="584"/>
      <c r="LBT621" s="584"/>
      <c r="LBU621" s="584"/>
      <c r="LBV621" s="584"/>
      <c r="LBW621" s="584"/>
      <c r="LBX621" s="584"/>
      <c r="LBY621" s="584"/>
      <c r="LBZ621" s="584"/>
      <c r="LCA621" s="584"/>
      <c r="LCB621" s="584"/>
      <c r="LCC621" s="584"/>
      <c r="LCD621" s="584"/>
      <c r="LCE621" s="584"/>
      <c r="LCF621" s="584"/>
      <c r="LCG621" s="584"/>
      <c r="LCH621" s="584"/>
      <c r="LCI621" s="584"/>
      <c r="LCJ621" s="584"/>
      <c r="LCK621" s="584"/>
      <c r="LCL621" s="584"/>
      <c r="LCM621" s="584"/>
      <c r="LCN621" s="584"/>
      <c r="LCO621" s="584"/>
      <c r="LCP621" s="584"/>
      <c r="LCQ621" s="584"/>
      <c r="LCR621" s="584"/>
      <c r="LCS621" s="584"/>
      <c r="LCT621" s="584"/>
      <c r="LCU621" s="584"/>
      <c r="LCV621" s="584"/>
      <c r="LCW621" s="584"/>
      <c r="LCX621" s="584"/>
      <c r="LCY621" s="584"/>
      <c r="LCZ621" s="584"/>
      <c r="LDA621" s="584"/>
      <c r="LDB621" s="584"/>
      <c r="LDC621" s="584"/>
      <c r="LDD621" s="584"/>
      <c r="LDE621" s="584"/>
      <c r="LDF621" s="584"/>
      <c r="LDG621" s="584"/>
      <c r="LDH621" s="584"/>
      <c r="LDI621" s="584"/>
      <c r="LDJ621" s="584"/>
      <c r="LDK621" s="584"/>
      <c r="LDL621" s="584"/>
      <c r="LDM621" s="584"/>
      <c r="LDN621" s="584"/>
      <c r="LDO621" s="584"/>
      <c r="LDP621" s="584"/>
      <c r="LDQ621" s="584"/>
      <c r="LDR621" s="584"/>
      <c r="LDS621" s="584"/>
      <c r="LDT621" s="584"/>
      <c r="LDU621" s="584"/>
      <c r="LDV621" s="584"/>
      <c r="LDW621" s="584"/>
      <c r="LDX621" s="584"/>
      <c r="LDY621" s="584"/>
      <c r="LDZ621" s="584"/>
      <c r="LEA621" s="584"/>
      <c r="LEB621" s="584"/>
      <c r="LEC621" s="584"/>
      <c r="LED621" s="584"/>
      <c r="LEE621" s="584"/>
      <c r="LEF621" s="584"/>
      <c r="LEG621" s="584"/>
      <c r="LEH621" s="584"/>
      <c r="LEI621" s="584"/>
      <c r="LEJ621" s="584"/>
      <c r="LEK621" s="584"/>
      <c r="LEL621" s="584"/>
      <c r="LEM621" s="584"/>
      <c r="LEN621" s="584"/>
      <c r="LEO621" s="584"/>
      <c r="LEP621" s="584"/>
      <c r="LEQ621" s="584"/>
      <c r="LER621" s="584"/>
      <c r="LES621" s="584"/>
      <c r="LET621" s="584"/>
      <c r="LEU621" s="584"/>
      <c r="LEV621" s="584"/>
      <c r="LEW621" s="584"/>
      <c r="LEX621" s="584"/>
      <c r="LEY621" s="584"/>
      <c r="LEZ621" s="584"/>
      <c r="LFA621" s="584"/>
      <c r="LFB621" s="584"/>
      <c r="LFC621" s="584"/>
      <c r="LFD621" s="584"/>
      <c r="LFE621" s="584"/>
      <c r="LFF621" s="584"/>
      <c r="LFG621" s="584"/>
      <c r="LFH621" s="584"/>
      <c r="LFI621" s="584"/>
      <c r="LFJ621" s="584"/>
      <c r="LFK621" s="584"/>
      <c r="LFL621" s="584"/>
      <c r="LFM621" s="584"/>
      <c r="LFN621" s="584"/>
      <c r="LFO621" s="584"/>
      <c r="LFP621" s="584"/>
      <c r="LFQ621" s="584"/>
      <c r="LFR621" s="584"/>
      <c r="LFS621" s="584"/>
      <c r="LFT621" s="584"/>
      <c r="LFU621" s="584"/>
      <c r="LFV621" s="584"/>
      <c r="LFW621" s="584"/>
      <c r="LFX621" s="584"/>
      <c r="LFY621" s="584"/>
      <c r="LFZ621" s="584"/>
      <c r="LGA621" s="584"/>
      <c r="LGB621" s="584"/>
      <c r="LGC621" s="584"/>
      <c r="LGD621" s="584"/>
      <c r="LGE621" s="584"/>
      <c r="LGF621" s="584"/>
      <c r="LGG621" s="584"/>
      <c r="LGH621" s="584"/>
      <c r="LGI621" s="584"/>
      <c r="LGJ621" s="584"/>
      <c r="LGK621" s="584"/>
      <c r="LGL621" s="584"/>
      <c r="LGM621" s="584"/>
      <c r="LGN621" s="584"/>
      <c r="LGO621" s="584"/>
      <c r="LGP621" s="584"/>
      <c r="LGQ621" s="584"/>
      <c r="LGR621" s="584"/>
      <c r="LGS621" s="584"/>
      <c r="LGT621" s="584"/>
      <c r="LGU621" s="584"/>
      <c r="LGV621" s="584"/>
      <c r="LGW621" s="584"/>
      <c r="LGX621" s="584"/>
      <c r="LGY621" s="584"/>
      <c r="LGZ621" s="584"/>
      <c r="LHA621" s="584"/>
      <c r="LHB621" s="584"/>
      <c r="LHC621" s="584"/>
      <c r="LHD621" s="584"/>
      <c r="LHE621" s="584"/>
      <c r="LHF621" s="584"/>
      <c r="LHG621" s="584"/>
      <c r="LHH621" s="584"/>
      <c r="LHI621" s="584"/>
      <c r="LHJ621" s="584"/>
      <c r="LHK621" s="584"/>
      <c r="LHL621" s="584"/>
      <c r="LHM621" s="584"/>
      <c r="LHN621" s="584"/>
      <c r="LHO621" s="584"/>
      <c r="LHP621" s="584"/>
      <c r="LHQ621" s="584"/>
      <c r="LHR621" s="584"/>
      <c r="LHS621" s="584"/>
      <c r="LHT621" s="584"/>
      <c r="LHU621" s="584"/>
      <c r="LHV621" s="584"/>
      <c r="LHW621" s="584"/>
      <c r="LHX621" s="584"/>
      <c r="LHY621" s="584"/>
      <c r="LHZ621" s="584"/>
      <c r="LIA621" s="584"/>
      <c r="LIB621" s="584"/>
      <c r="LIC621" s="584"/>
      <c r="LID621" s="584"/>
      <c r="LIE621" s="584"/>
      <c r="LIF621" s="584"/>
      <c r="LIG621" s="584"/>
      <c r="LIH621" s="584"/>
      <c r="LII621" s="584"/>
      <c r="LIJ621" s="584"/>
      <c r="LIK621" s="584"/>
      <c r="LIL621" s="584"/>
      <c r="LIM621" s="584"/>
      <c r="LIN621" s="584"/>
      <c r="LIO621" s="584"/>
      <c r="LIP621" s="584"/>
      <c r="LIQ621" s="584"/>
      <c r="LIR621" s="584"/>
      <c r="LIS621" s="584"/>
      <c r="LIT621" s="584"/>
      <c r="LIU621" s="584"/>
      <c r="LIV621" s="584"/>
      <c r="LIW621" s="584"/>
      <c r="LIX621" s="584"/>
      <c r="LIY621" s="584"/>
      <c r="LIZ621" s="584"/>
      <c r="LJA621" s="584"/>
      <c r="LJB621" s="584"/>
      <c r="LJC621" s="584"/>
      <c r="LJD621" s="584"/>
      <c r="LJE621" s="584"/>
      <c r="LJF621" s="584"/>
      <c r="LJG621" s="584"/>
      <c r="LJH621" s="584"/>
      <c r="LJI621" s="584"/>
      <c r="LJJ621" s="584"/>
      <c r="LJK621" s="584"/>
      <c r="LJL621" s="584"/>
      <c r="LJM621" s="584"/>
      <c r="LJN621" s="584"/>
      <c r="LJO621" s="584"/>
      <c r="LJP621" s="584"/>
      <c r="LJQ621" s="584"/>
      <c r="LJR621" s="584"/>
      <c r="LJS621" s="584"/>
      <c r="LJT621" s="584"/>
      <c r="LJU621" s="584"/>
      <c r="LJV621" s="584"/>
      <c r="LJW621" s="584"/>
      <c r="LJX621" s="584"/>
      <c r="LJY621" s="584"/>
      <c r="LJZ621" s="584"/>
      <c r="LKA621" s="584"/>
      <c r="LKB621" s="584"/>
      <c r="LKC621" s="584"/>
      <c r="LKD621" s="584"/>
      <c r="LKE621" s="584"/>
      <c r="LKF621" s="584"/>
      <c r="LKG621" s="584"/>
      <c r="LKH621" s="584"/>
      <c r="LKI621" s="584"/>
      <c r="LKJ621" s="584"/>
      <c r="LKK621" s="584"/>
      <c r="LKL621" s="584"/>
      <c r="LKM621" s="584"/>
      <c r="LKN621" s="584"/>
      <c r="LKO621" s="584"/>
      <c r="LKP621" s="584"/>
      <c r="LKQ621" s="584"/>
      <c r="LKR621" s="584"/>
      <c r="LKS621" s="584"/>
      <c r="LKT621" s="584"/>
      <c r="LKU621" s="584"/>
      <c r="LKV621" s="584"/>
      <c r="LKW621" s="584"/>
      <c r="LKX621" s="584"/>
      <c r="LKY621" s="584"/>
      <c r="LKZ621" s="584"/>
      <c r="LLA621" s="584"/>
      <c r="LLB621" s="584"/>
      <c r="LLC621" s="584"/>
      <c r="LLD621" s="584"/>
      <c r="LLE621" s="584"/>
      <c r="LLF621" s="584"/>
      <c r="LLG621" s="584"/>
      <c r="LLH621" s="584"/>
      <c r="LLI621" s="584"/>
      <c r="LLJ621" s="584"/>
      <c r="LLK621" s="584"/>
      <c r="LLL621" s="584"/>
      <c r="LLM621" s="584"/>
      <c r="LLN621" s="584"/>
      <c r="LLO621" s="584"/>
      <c r="LLP621" s="584"/>
      <c r="LLQ621" s="584"/>
      <c r="LLR621" s="584"/>
      <c r="LLS621" s="584"/>
      <c r="LLT621" s="584"/>
      <c r="LLU621" s="584"/>
      <c r="LLV621" s="584"/>
      <c r="LLW621" s="584"/>
      <c r="LLX621" s="584"/>
      <c r="LLY621" s="584"/>
      <c r="LLZ621" s="584"/>
      <c r="LMA621" s="584"/>
      <c r="LMB621" s="584"/>
      <c r="LMC621" s="584"/>
      <c r="LMD621" s="584"/>
      <c r="LME621" s="584"/>
      <c r="LMF621" s="584"/>
      <c r="LMG621" s="584"/>
      <c r="LMH621" s="584"/>
      <c r="LMI621" s="584"/>
      <c r="LMJ621" s="584"/>
      <c r="LMK621" s="584"/>
      <c r="LML621" s="584"/>
      <c r="LMM621" s="584"/>
      <c r="LMN621" s="584"/>
      <c r="LMO621" s="584"/>
      <c r="LMP621" s="584"/>
      <c r="LMQ621" s="584"/>
      <c r="LMR621" s="584"/>
      <c r="LMS621" s="584"/>
      <c r="LMT621" s="584"/>
      <c r="LMU621" s="584"/>
      <c r="LMV621" s="584"/>
      <c r="LMW621" s="584"/>
      <c r="LMX621" s="584"/>
      <c r="LMY621" s="584"/>
      <c r="LMZ621" s="584"/>
      <c r="LNA621" s="584"/>
      <c r="LNB621" s="584"/>
      <c r="LNC621" s="584"/>
      <c r="LND621" s="584"/>
      <c r="LNE621" s="584"/>
      <c r="LNF621" s="584"/>
      <c r="LNG621" s="584"/>
      <c r="LNH621" s="584"/>
      <c r="LNI621" s="584"/>
      <c r="LNJ621" s="584"/>
      <c r="LNK621" s="584"/>
      <c r="LNL621" s="584"/>
      <c r="LNM621" s="584"/>
      <c r="LNN621" s="584"/>
      <c r="LNO621" s="584"/>
      <c r="LNP621" s="584"/>
      <c r="LNQ621" s="584"/>
      <c r="LNR621" s="584"/>
      <c r="LNS621" s="584"/>
      <c r="LNT621" s="584"/>
      <c r="LNU621" s="584"/>
      <c r="LNV621" s="584"/>
      <c r="LNW621" s="584"/>
      <c r="LNX621" s="584"/>
      <c r="LNY621" s="584"/>
      <c r="LNZ621" s="584"/>
      <c r="LOA621" s="584"/>
      <c r="LOB621" s="584"/>
      <c r="LOC621" s="584"/>
      <c r="LOD621" s="584"/>
      <c r="LOE621" s="584"/>
      <c r="LOF621" s="584"/>
      <c r="LOG621" s="584"/>
      <c r="LOH621" s="584"/>
      <c r="LOI621" s="584"/>
      <c r="LOJ621" s="584"/>
      <c r="LOK621" s="584"/>
      <c r="LOL621" s="584"/>
      <c r="LOM621" s="584"/>
      <c r="LON621" s="584"/>
      <c r="LOO621" s="584"/>
      <c r="LOP621" s="584"/>
      <c r="LOQ621" s="584"/>
      <c r="LOR621" s="584"/>
      <c r="LOS621" s="584"/>
      <c r="LOT621" s="584"/>
      <c r="LOU621" s="584"/>
      <c r="LOV621" s="584"/>
      <c r="LOW621" s="584"/>
      <c r="LOX621" s="584"/>
      <c r="LOY621" s="584"/>
      <c r="LOZ621" s="584"/>
      <c r="LPA621" s="584"/>
      <c r="LPB621" s="584"/>
      <c r="LPC621" s="584"/>
      <c r="LPD621" s="584"/>
      <c r="LPE621" s="584"/>
      <c r="LPF621" s="584"/>
      <c r="LPG621" s="584"/>
      <c r="LPH621" s="584"/>
      <c r="LPI621" s="584"/>
      <c r="LPJ621" s="584"/>
      <c r="LPK621" s="584"/>
      <c r="LPL621" s="584"/>
      <c r="LPM621" s="584"/>
      <c r="LPN621" s="584"/>
      <c r="LPO621" s="584"/>
      <c r="LPP621" s="584"/>
      <c r="LPQ621" s="584"/>
      <c r="LPR621" s="584"/>
      <c r="LPS621" s="584"/>
      <c r="LPT621" s="584"/>
      <c r="LPU621" s="584"/>
      <c r="LPV621" s="584"/>
      <c r="LPW621" s="584"/>
      <c r="LPX621" s="584"/>
      <c r="LPY621" s="584"/>
      <c r="LPZ621" s="584"/>
      <c r="LQA621" s="584"/>
      <c r="LQB621" s="584"/>
      <c r="LQC621" s="584"/>
      <c r="LQD621" s="584"/>
      <c r="LQE621" s="584"/>
      <c r="LQF621" s="584"/>
      <c r="LQG621" s="584"/>
      <c r="LQH621" s="584"/>
      <c r="LQI621" s="584"/>
      <c r="LQJ621" s="584"/>
      <c r="LQK621" s="584"/>
      <c r="LQL621" s="584"/>
      <c r="LQM621" s="584"/>
      <c r="LQN621" s="584"/>
      <c r="LQO621" s="584"/>
      <c r="LQP621" s="584"/>
      <c r="LQQ621" s="584"/>
      <c r="LQR621" s="584"/>
      <c r="LQS621" s="584"/>
      <c r="LQT621" s="584"/>
      <c r="LQU621" s="584"/>
      <c r="LQV621" s="584"/>
      <c r="LQW621" s="584"/>
      <c r="LQX621" s="584"/>
      <c r="LQY621" s="584"/>
      <c r="LQZ621" s="584"/>
      <c r="LRA621" s="584"/>
      <c r="LRB621" s="584"/>
      <c r="LRC621" s="584"/>
      <c r="LRD621" s="584"/>
      <c r="LRE621" s="584"/>
      <c r="LRF621" s="584"/>
      <c r="LRG621" s="584"/>
      <c r="LRH621" s="584"/>
      <c r="LRI621" s="584"/>
      <c r="LRJ621" s="584"/>
      <c r="LRK621" s="584"/>
      <c r="LRL621" s="584"/>
      <c r="LRM621" s="584"/>
      <c r="LRN621" s="584"/>
      <c r="LRO621" s="584"/>
      <c r="LRP621" s="584"/>
      <c r="LRQ621" s="584"/>
      <c r="LRR621" s="584"/>
      <c r="LRS621" s="584"/>
      <c r="LRT621" s="584"/>
      <c r="LRU621" s="584"/>
      <c r="LRV621" s="584"/>
      <c r="LRW621" s="584"/>
      <c r="LRX621" s="584"/>
      <c r="LRY621" s="584"/>
      <c r="LRZ621" s="584"/>
      <c r="LSA621" s="584"/>
      <c r="LSB621" s="584"/>
      <c r="LSC621" s="584"/>
      <c r="LSD621" s="584"/>
      <c r="LSE621" s="584"/>
      <c r="LSF621" s="584"/>
      <c r="LSG621" s="584"/>
      <c r="LSH621" s="584"/>
      <c r="LSI621" s="584"/>
      <c r="LSJ621" s="584"/>
      <c r="LSK621" s="584"/>
      <c r="LSL621" s="584"/>
      <c r="LSM621" s="584"/>
      <c r="LSN621" s="584"/>
      <c r="LSO621" s="584"/>
      <c r="LSP621" s="584"/>
      <c r="LSQ621" s="584"/>
      <c r="LSR621" s="584"/>
      <c r="LSS621" s="584"/>
      <c r="LST621" s="584"/>
      <c r="LSU621" s="584"/>
      <c r="LSV621" s="584"/>
      <c r="LSW621" s="584"/>
      <c r="LSX621" s="584"/>
      <c r="LSY621" s="584"/>
      <c r="LSZ621" s="584"/>
      <c r="LTA621" s="584"/>
      <c r="LTB621" s="584"/>
      <c r="LTC621" s="584"/>
      <c r="LTD621" s="584"/>
      <c r="LTE621" s="584"/>
      <c r="LTF621" s="584"/>
      <c r="LTG621" s="584"/>
      <c r="LTH621" s="584"/>
      <c r="LTI621" s="584"/>
      <c r="LTJ621" s="584"/>
      <c r="LTK621" s="584"/>
      <c r="LTL621" s="584"/>
      <c r="LTM621" s="584"/>
      <c r="LTN621" s="584"/>
      <c r="LTO621" s="584"/>
      <c r="LTP621" s="584"/>
      <c r="LTQ621" s="584"/>
      <c r="LTR621" s="584"/>
      <c r="LTS621" s="584"/>
      <c r="LTT621" s="584"/>
      <c r="LTU621" s="584"/>
      <c r="LTV621" s="584"/>
      <c r="LTW621" s="584"/>
      <c r="LTX621" s="584"/>
      <c r="LTY621" s="584"/>
      <c r="LTZ621" s="584"/>
      <c r="LUA621" s="584"/>
      <c r="LUB621" s="584"/>
      <c r="LUC621" s="584"/>
      <c r="LUD621" s="584"/>
      <c r="LUE621" s="584"/>
      <c r="LUF621" s="584"/>
      <c r="LUG621" s="584"/>
      <c r="LUH621" s="584"/>
      <c r="LUI621" s="584"/>
      <c r="LUJ621" s="584"/>
      <c r="LUK621" s="584"/>
      <c r="LUL621" s="584"/>
      <c r="LUM621" s="584"/>
      <c r="LUN621" s="584"/>
      <c r="LUO621" s="584"/>
      <c r="LUP621" s="584"/>
      <c r="LUQ621" s="584"/>
      <c r="LUR621" s="584"/>
      <c r="LUS621" s="584"/>
      <c r="LUT621" s="584"/>
      <c r="LUU621" s="584"/>
      <c r="LUV621" s="584"/>
      <c r="LUW621" s="584"/>
      <c r="LUX621" s="584"/>
      <c r="LUY621" s="584"/>
      <c r="LUZ621" s="584"/>
      <c r="LVA621" s="584"/>
      <c r="LVB621" s="584"/>
      <c r="LVC621" s="584"/>
      <c r="LVD621" s="584"/>
      <c r="LVE621" s="584"/>
      <c r="LVF621" s="584"/>
      <c r="LVG621" s="584"/>
      <c r="LVH621" s="584"/>
      <c r="LVI621" s="584"/>
      <c r="LVJ621" s="584"/>
      <c r="LVK621" s="584"/>
      <c r="LVL621" s="584"/>
      <c r="LVM621" s="584"/>
      <c r="LVN621" s="584"/>
      <c r="LVO621" s="584"/>
      <c r="LVP621" s="584"/>
      <c r="LVQ621" s="584"/>
      <c r="LVR621" s="584"/>
      <c r="LVS621" s="584"/>
      <c r="LVT621" s="584"/>
      <c r="LVU621" s="584"/>
      <c r="LVV621" s="584"/>
      <c r="LVW621" s="584"/>
      <c r="LVX621" s="584"/>
      <c r="LVY621" s="584"/>
      <c r="LVZ621" s="584"/>
      <c r="LWA621" s="584"/>
      <c r="LWB621" s="584"/>
      <c r="LWC621" s="584"/>
      <c r="LWD621" s="584"/>
      <c r="LWE621" s="584"/>
      <c r="LWF621" s="584"/>
      <c r="LWG621" s="584"/>
      <c r="LWH621" s="584"/>
      <c r="LWI621" s="584"/>
      <c r="LWJ621" s="584"/>
      <c r="LWK621" s="584"/>
      <c r="LWL621" s="584"/>
      <c r="LWM621" s="584"/>
      <c r="LWN621" s="584"/>
      <c r="LWO621" s="584"/>
      <c r="LWP621" s="584"/>
      <c r="LWQ621" s="584"/>
      <c r="LWR621" s="584"/>
      <c r="LWS621" s="584"/>
      <c r="LWT621" s="584"/>
      <c r="LWU621" s="584"/>
      <c r="LWV621" s="584"/>
      <c r="LWW621" s="584"/>
      <c r="LWX621" s="584"/>
      <c r="LWY621" s="584"/>
      <c r="LWZ621" s="584"/>
      <c r="LXA621" s="584"/>
      <c r="LXB621" s="584"/>
      <c r="LXC621" s="584"/>
      <c r="LXD621" s="584"/>
      <c r="LXE621" s="584"/>
      <c r="LXF621" s="584"/>
      <c r="LXG621" s="584"/>
      <c r="LXH621" s="584"/>
      <c r="LXI621" s="584"/>
      <c r="LXJ621" s="584"/>
      <c r="LXK621" s="584"/>
      <c r="LXL621" s="584"/>
      <c r="LXM621" s="584"/>
      <c r="LXN621" s="584"/>
      <c r="LXO621" s="584"/>
      <c r="LXP621" s="584"/>
      <c r="LXQ621" s="584"/>
      <c r="LXR621" s="584"/>
      <c r="LXS621" s="584"/>
      <c r="LXT621" s="584"/>
      <c r="LXU621" s="584"/>
      <c r="LXV621" s="584"/>
      <c r="LXW621" s="584"/>
      <c r="LXX621" s="584"/>
      <c r="LXY621" s="584"/>
      <c r="LXZ621" s="584"/>
      <c r="LYA621" s="584"/>
      <c r="LYB621" s="584"/>
      <c r="LYC621" s="584"/>
      <c r="LYD621" s="584"/>
      <c r="LYE621" s="584"/>
      <c r="LYF621" s="584"/>
      <c r="LYG621" s="584"/>
      <c r="LYH621" s="584"/>
      <c r="LYI621" s="584"/>
      <c r="LYJ621" s="584"/>
      <c r="LYK621" s="584"/>
      <c r="LYL621" s="584"/>
      <c r="LYM621" s="584"/>
      <c r="LYN621" s="584"/>
      <c r="LYO621" s="584"/>
      <c r="LYP621" s="584"/>
      <c r="LYQ621" s="584"/>
      <c r="LYR621" s="584"/>
      <c r="LYS621" s="584"/>
      <c r="LYT621" s="584"/>
      <c r="LYU621" s="584"/>
      <c r="LYV621" s="584"/>
      <c r="LYW621" s="584"/>
      <c r="LYX621" s="584"/>
      <c r="LYY621" s="584"/>
      <c r="LYZ621" s="584"/>
      <c r="LZA621" s="584"/>
      <c r="LZB621" s="584"/>
      <c r="LZC621" s="584"/>
      <c r="LZD621" s="584"/>
      <c r="LZE621" s="584"/>
      <c r="LZF621" s="584"/>
      <c r="LZG621" s="584"/>
      <c r="LZH621" s="584"/>
      <c r="LZI621" s="584"/>
      <c r="LZJ621" s="584"/>
      <c r="LZK621" s="584"/>
      <c r="LZL621" s="584"/>
      <c r="LZM621" s="584"/>
      <c r="LZN621" s="584"/>
      <c r="LZO621" s="584"/>
      <c r="LZP621" s="584"/>
      <c r="LZQ621" s="584"/>
      <c r="LZR621" s="584"/>
      <c r="LZS621" s="584"/>
      <c r="LZT621" s="584"/>
      <c r="LZU621" s="584"/>
      <c r="LZV621" s="584"/>
      <c r="LZW621" s="584"/>
      <c r="LZX621" s="584"/>
      <c r="LZY621" s="584"/>
      <c r="LZZ621" s="584"/>
      <c r="MAA621" s="584"/>
      <c r="MAB621" s="584"/>
      <c r="MAC621" s="584"/>
      <c r="MAD621" s="584"/>
      <c r="MAE621" s="584"/>
      <c r="MAF621" s="584"/>
      <c r="MAG621" s="584"/>
      <c r="MAH621" s="584"/>
      <c r="MAI621" s="584"/>
      <c r="MAJ621" s="584"/>
      <c r="MAK621" s="584"/>
      <c r="MAL621" s="584"/>
      <c r="MAM621" s="584"/>
      <c r="MAN621" s="584"/>
      <c r="MAO621" s="584"/>
      <c r="MAP621" s="584"/>
      <c r="MAQ621" s="584"/>
      <c r="MAR621" s="584"/>
      <c r="MAS621" s="584"/>
      <c r="MAT621" s="584"/>
      <c r="MAU621" s="584"/>
      <c r="MAV621" s="584"/>
      <c r="MAW621" s="584"/>
      <c r="MAX621" s="584"/>
      <c r="MAY621" s="584"/>
      <c r="MAZ621" s="584"/>
      <c r="MBA621" s="584"/>
      <c r="MBB621" s="584"/>
      <c r="MBC621" s="584"/>
      <c r="MBD621" s="584"/>
      <c r="MBE621" s="584"/>
      <c r="MBF621" s="584"/>
      <c r="MBG621" s="584"/>
      <c r="MBH621" s="584"/>
      <c r="MBI621" s="584"/>
      <c r="MBJ621" s="584"/>
      <c r="MBK621" s="584"/>
      <c r="MBL621" s="584"/>
      <c r="MBM621" s="584"/>
      <c r="MBN621" s="584"/>
      <c r="MBO621" s="584"/>
      <c r="MBP621" s="584"/>
      <c r="MBQ621" s="584"/>
      <c r="MBR621" s="584"/>
      <c r="MBS621" s="584"/>
      <c r="MBT621" s="584"/>
      <c r="MBU621" s="584"/>
      <c r="MBV621" s="584"/>
      <c r="MBW621" s="584"/>
      <c r="MBX621" s="584"/>
      <c r="MBY621" s="584"/>
      <c r="MBZ621" s="584"/>
      <c r="MCA621" s="584"/>
      <c r="MCB621" s="584"/>
      <c r="MCC621" s="584"/>
      <c r="MCD621" s="584"/>
      <c r="MCE621" s="584"/>
      <c r="MCF621" s="584"/>
      <c r="MCG621" s="584"/>
      <c r="MCH621" s="584"/>
      <c r="MCI621" s="584"/>
      <c r="MCJ621" s="584"/>
      <c r="MCK621" s="584"/>
      <c r="MCL621" s="584"/>
      <c r="MCM621" s="584"/>
      <c r="MCN621" s="584"/>
      <c r="MCO621" s="584"/>
      <c r="MCP621" s="584"/>
      <c r="MCQ621" s="584"/>
      <c r="MCR621" s="584"/>
      <c r="MCS621" s="584"/>
      <c r="MCT621" s="584"/>
      <c r="MCU621" s="584"/>
      <c r="MCV621" s="584"/>
      <c r="MCW621" s="584"/>
      <c r="MCX621" s="584"/>
      <c r="MCY621" s="584"/>
      <c r="MCZ621" s="584"/>
      <c r="MDA621" s="584"/>
      <c r="MDB621" s="584"/>
      <c r="MDC621" s="584"/>
      <c r="MDD621" s="584"/>
      <c r="MDE621" s="584"/>
      <c r="MDF621" s="584"/>
      <c r="MDG621" s="584"/>
      <c r="MDH621" s="584"/>
      <c r="MDI621" s="584"/>
      <c r="MDJ621" s="584"/>
      <c r="MDK621" s="584"/>
      <c r="MDL621" s="584"/>
      <c r="MDM621" s="584"/>
      <c r="MDN621" s="584"/>
      <c r="MDO621" s="584"/>
      <c r="MDP621" s="584"/>
      <c r="MDQ621" s="584"/>
      <c r="MDR621" s="584"/>
      <c r="MDS621" s="584"/>
      <c r="MDT621" s="584"/>
      <c r="MDU621" s="584"/>
      <c r="MDV621" s="584"/>
      <c r="MDW621" s="584"/>
      <c r="MDX621" s="584"/>
      <c r="MDY621" s="584"/>
      <c r="MDZ621" s="584"/>
      <c r="MEA621" s="584"/>
      <c r="MEB621" s="584"/>
      <c r="MEC621" s="584"/>
      <c r="MED621" s="584"/>
      <c r="MEE621" s="584"/>
      <c r="MEF621" s="584"/>
      <c r="MEG621" s="584"/>
      <c r="MEH621" s="584"/>
      <c r="MEI621" s="584"/>
      <c r="MEJ621" s="584"/>
      <c r="MEK621" s="584"/>
      <c r="MEL621" s="584"/>
      <c r="MEM621" s="584"/>
      <c r="MEN621" s="584"/>
      <c r="MEO621" s="584"/>
      <c r="MEP621" s="584"/>
      <c r="MEQ621" s="584"/>
      <c r="MER621" s="584"/>
      <c r="MES621" s="584"/>
      <c r="MET621" s="584"/>
      <c r="MEU621" s="584"/>
      <c r="MEV621" s="584"/>
      <c r="MEW621" s="584"/>
      <c r="MEX621" s="584"/>
      <c r="MEY621" s="584"/>
      <c r="MEZ621" s="584"/>
      <c r="MFA621" s="584"/>
      <c r="MFB621" s="584"/>
      <c r="MFC621" s="584"/>
      <c r="MFD621" s="584"/>
      <c r="MFE621" s="584"/>
      <c r="MFF621" s="584"/>
      <c r="MFG621" s="584"/>
      <c r="MFH621" s="584"/>
      <c r="MFI621" s="584"/>
      <c r="MFJ621" s="584"/>
      <c r="MFK621" s="584"/>
      <c r="MFL621" s="584"/>
      <c r="MFM621" s="584"/>
      <c r="MFN621" s="584"/>
      <c r="MFO621" s="584"/>
      <c r="MFP621" s="584"/>
      <c r="MFQ621" s="584"/>
      <c r="MFR621" s="584"/>
      <c r="MFS621" s="584"/>
      <c r="MFT621" s="584"/>
      <c r="MFU621" s="584"/>
      <c r="MFV621" s="584"/>
      <c r="MFW621" s="584"/>
      <c r="MFX621" s="584"/>
      <c r="MFY621" s="584"/>
      <c r="MFZ621" s="584"/>
      <c r="MGA621" s="584"/>
      <c r="MGB621" s="584"/>
      <c r="MGC621" s="584"/>
      <c r="MGD621" s="584"/>
      <c r="MGE621" s="584"/>
      <c r="MGF621" s="584"/>
      <c r="MGG621" s="584"/>
      <c r="MGH621" s="584"/>
      <c r="MGI621" s="584"/>
      <c r="MGJ621" s="584"/>
      <c r="MGK621" s="584"/>
      <c r="MGL621" s="584"/>
      <c r="MGM621" s="584"/>
      <c r="MGN621" s="584"/>
      <c r="MGO621" s="584"/>
      <c r="MGP621" s="584"/>
      <c r="MGQ621" s="584"/>
      <c r="MGR621" s="584"/>
      <c r="MGS621" s="584"/>
      <c r="MGT621" s="584"/>
      <c r="MGU621" s="584"/>
      <c r="MGV621" s="584"/>
      <c r="MGW621" s="584"/>
      <c r="MGX621" s="584"/>
      <c r="MGY621" s="584"/>
      <c r="MGZ621" s="584"/>
      <c r="MHA621" s="584"/>
      <c r="MHB621" s="584"/>
      <c r="MHC621" s="584"/>
      <c r="MHD621" s="584"/>
      <c r="MHE621" s="584"/>
      <c r="MHF621" s="584"/>
      <c r="MHG621" s="584"/>
      <c r="MHH621" s="584"/>
      <c r="MHI621" s="584"/>
      <c r="MHJ621" s="584"/>
      <c r="MHK621" s="584"/>
      <c r="MHL621" s="584"/>
      <c r="MHM621" s="584"/>
      <c r="MHN621" s="584"/>
      <c r="MHO621" s="584"/>
      <c r="MHP621" s="584"/>
      <c r="MHQ621" s="584"/>
      <c r="MHR621" s="584"/>
      <c r="MHS621" s="584"/>
      <c r="MHT621" s="584"/>
      <c r="MHU621" s="584"/>
      <c r="MHV621" s="584"/>
      <c r="MHW621" s="584"/>
      <c r="MHX621" s="584"/>
      <c r="MHY621" s="584"/>
      <c r="MHZ621" s="584"/>
      <c r="MIA621" s="584"/>
      <c r="MIB621" s="584"/>
      <c r="MIC621" s="584"/>
      <c r="MID621" s="584"/>
      <c r="MIE621" s="584"/>
      <c r="MIF621" s="584"/>
      <c r="MIG621" s="584"/>
      <c r="MIH621" s="584"/>
      <c r="MII621" s="584"/>
      <c r="MIJ621" s="584"/>
      <c r="MIK621" s="584"/>
      <c r="MIL621" s="584"/>
      <c r="MIM621" s="584"/>
      <c r="MIN621" s="584"/>
      <c r="MIO621" s="584"/>
      <c r="MIP621" s="584"/>
      <c r="MIQ621" s="584"/>
      <c r="MIR621" s="584"/>
      <c r="MIS621" s="584"/>
      <c r="MIT621" s="584"/>
      <c r="MIU621" s="584"/>
      <c r="MIV621" s="584"/>
      <c r="MIW621" s="584"/>
      <c r="MIX621" s="584"/>
      <c r="MIY621" s="584"/>
      <c r="MIZ621" s="584"/>
      <c r="MJA621" s="584"/>
      <c r="MJB621" s="584"/>
      <c r="MJC621" s="584"/>
      <c r="MJD621" s="584"/>
      <c r="MJE621" s="584"/>
      <c r="MJF621" s="584"/>
      <c r="MJG621" s="584"/>
      <c r="MJH621" s="584"/>
      <c r="MJI621" s="584"/>
      <c r="MJJ621" s="584"/>
      <c r="MJK621" s="584"/>
      <c r="MJL621" s="584"/>
      <c r="MJM621" s="584"/>
      <c r="MJN621" s="584"/>
      <c r="MJO621" s="584"/>
      <c r="MJP621" s="584"/>
      <c r="MJQ621" s="584"/>
      <c r="MJR621" s="584"/>
      <c r="MJS621" s="584"/>
      <c r="MJT621" s="584"/>
      <c r="MJU621" s="584"/>
      <c r="MJV621" s="584"/>
      <c r="MJW621" s="584"/>
      <c r="MJX621" s="584"/>
      <c r="MJY621" s="584"/>
      <c r="MJZ621" s="584"/>
      <c r="MKA621" s="584"/>
      <c r="MKB621" s="584"/>
      <c r="MKC621" s="584"/>
      <c r="MKD621" s="584"/>
      <c r="MKE621" s="584"/>
      <c r="MKF621" s="584"/>
      <c r="MKG621" s="584"/>
      <c r="MKH621" s="584"/>
      <c r="MKI621" s="584"/>
      <c r="MKJ621" s="584"/>
      <c r="MKK621" s="584"/>
      <c r="MKL621" s="584"/>
      <c r="MKM621" s="584"/>
      <c r="MKN621" s="584"/>
      <c r="MKO621" s="584"/>
      <c r="MKP621" s="584"/>
      <c r="MKQ621" s="584"/>
      <c r="MKR621" s="584"/>
      <c r="MKS621" s="584"/>
      <c r="MKT621" s="584"/>
      <c r="MKU621" s="584"/>
      <c r="MKV621" s="584"/>
      <c r="MKW621" s="584"/>
      <c r="MKX621" s="584"/>
      <c r="MKY621" s="584"/>
      <c r="MKZ621" s="584"/>
      <c r="MLA621" s="584"/>
      <c r="MLB621" s="584"/>
      <c r="MLC621" s="584"/>
      <c r="MLD621" s="584"/>
      <c r="MLE621" s="584"/>
      <c r="MLF621" s="584"/>
      <c r="MLG621" s="584"/>
      <c r="MLH621" s="584"/>
      <c r="MLI621" s="584"/>
      <c r="MLJ621" s="584"/>
      <c r="MLK621" s="584"/>
      <c r="MLL621" s="584"/>
      <c r="MLM621" s="584"/>
      <c r="MLN621" s="584"/>
      <c r="MLO621" s="584"/>
      <c r="MLP621" s="584"/>
      <c r="MLQ621" s="584"/>
      <c r="MLR621" s="584"/>
      <c r="MLS621" s="584"/>
      <c r="MLT621" s="584"/>
      <c r="MLU621" s="584"/>
      <c r="MLV621" s="584"/>
      <c r="MLW621" s="584"/>
      <c r="MLX621" s="584"/>
      <c r="MLY621" s="584"/>
      <c r="MLZ621" s="584"/>
      <c r="MMA621" s="584"/>
      <c r="MMB621" s="584"/>
      <c r="MMC621" s="584"/>
      <c r="MMD621" s="584"/>
      <c r="MME621" s="584"/>
      <c r="MMF621" s="584"/>
      <c r="MMG621" s="584"/>
      <c r="MMH621" s="584"/>
      <c r="MMI621" s="584"/>
      <c r="MMJ621" s="584"/>
      <c r="MMK621" s="584"/>
      <c r="MML621" s="584"/>
      <c r="MMM621" s="584"/>
      <c r="MMN621" s="584"/>
      <c r="MMO621" s="584"/>
      <c r="MMP621" s="584"/>
      <c r="MMQ621" s="584"/>
      <c r="MMR621" s="584"/>
      <c r="MMS621" s="584"/>
      <c r="MMT621" s="584"/>
      <c r="MMU621" s="584"/>
      <c r="MMV621" s="584"/>
      <c r="MMW621" s="584"/>
      <c r="MMX621" s="584"/>
      <c r="MMY621" s="584"/>
      <c r="MMZ621" s="584"/>
      <c r="MNA621" s="584"/>
      <c r="MNB621" s="584"/>
      <c r="MNC621" s="584"/>
      <c r="MND621" s="584"/>
      <c r="MNE621" s="584"/>
      <c r="MNF621" s="584"/>
      <c r="MNG621" s="584"/>
      <c r="MNH621" s="584"/>
      <c r="MNI621" s="584"/>
      <c r="MNJ621" s="584"/>
      <c r="MNK621" s="584"/>
      <c r="MNL621" s="584"/>
      <c r="MNM621" s="584"/>
      <c r="MNN621" s="584"/>
      <c r="MNO621" s="584"/>
      <c r="MNP621" s="584"/>
      <c r="MNQ621" s="584"/>
      <c r="MNR621" s="584"/>
      <c r="MNS621" s="584"/>
      <c r="MNT621" s="584"/>
      <c r="MNU621" s="584"/>
      <c r="MNV621" s="584"/>
      <c r="MNW621" s="584"/>
      <c r="MNX621" s="584"/>
      <c r="MNY621" s="584"/>
      <c r="MNZ621" s="584"/>
      <c r="MOA621" s="584"/>
      <c r="MOB621" s="584"/>
      <c r="MOC621" s="584"/>
      <c r="MOD621" s="584"/>
      <c r="MOE621" s="584"/>
      <c r="MOF621" s="584"/>
      <c r="MOG621" s="584"/>
      <c r="MOH621" s="584"/>
      <c r="MOI621" s="584"/>
      <c r="MOJ621" s="584"/>
      <c r="MOK621" s="584"/>
      <c r="MOL621" s="584"/>
      <c r="MOM621" s="584"/>
      <c r="MON621" s="584"/>
      <c r="MOO621" s="584"/>
      <c r="MOP621" s="584"/>
      <c r="MOQ621" s="584"/>
      <c r="MOR621" s="584"/>
      <c r="MOS621" s="584"/>
      <c r="MOT621" s="584"/>
      <c r="MOU621" s="584"/>
      <c r="MOV621" s="584"/>
      <c r="MOW621" s="584"/>
      <c r="MOX621" s="584"/>
      <c r="MOY621" s="584"/>
      <c r="MOZ621" s="584"/>
      <c r="MPA621" s="584"/>
      <c r="MPB621" s="584"/>
      <c r="MPC621" s="584"/>
      <c r="MPD621" s="584"/>
      <c r="MPE621" s="584"/>
      <c r="MPF621" s="584"/>
      <c r="MPG621" s="584"/>
      <c r="MPH621" s="584"/>
      <c r="MPI621" s="584"/>
      <c r="MPJ621" s="584"/>
      <c r="MPK621" s="584"/>
      <c r="MPL621" s="584"/>
      <c r="MPM621" s="584"/>
      <c r="MPN621" s="584"/>
      <c r="MPO621" s="584"/>
      <c r="MPP621" s="584"/>
      <c r="MPQ621" s="584"/>
      <c r="MPR621" s="584"/>
      <c r="MPS621" s="584"/>
      <c r="MPT621" s="584"/>
      <c r="MPU621" s="584"/>
      <c r="MPV621" s="584"/>
      <c r="MPW621" s="584"/>
      <c r="MPX621" s="584"/>
      <c r="MPY621" s="584"/>
      <c r="MPZ621" s="584"/>
      <c r="MQA621" s="584"/>
      <c r="MQB621" s="584"/>
      <c r="MQC621" s="584"/>
      <c r="MQD621" s="584"/>
      <c r="MQE621" s="584"/>
      <c r="MQF621" s="584"/>
      <c r="MQG621" s="584"/>
      <c r="MQH621" s="584"/>
      <c r="MQI621" s="584"/>
      <c r="MQJ621" s="584"/>
      <c r="MQK621" s="584"/>
      <c r="MQL621" s="584"/>
      <c r="MQM621" s="584"/>
      <c r="MQN621" s="584"/>
      <c r="MQO621" s="584"/>
      <c r="MQP621" s="584"/>
      <c r="MQQ621" s="584"/>
      <c r="MQR621" s="584"/>
      <c r="MQS621" s="584"/>
      <c r="MQT621" s="584"/>
      <c r="MQU621" s="584"/>
      <c r="MQV621" s="584"/>
      <c r="MQW621" s="584"/>
      <c r="MQX621" s="584"/>
      <c r="MQY621" s="584"/>
      <c r="MQZ621" s="584"/>
      <c r="MRA621" s="584"/>
      <c r="MRB621" s="584"/>
      <c r="MRC621" s="584"/>
      <c r="MRD621" s="584"/>
      <c r="MRE621" s="584"/>
      <c r="MRF621" s="584"/>
      <c r="MRG621" s="584"/>
      <c r="MRH621" s="584"/>
      <c r="MRI621" s="584"/>
      <c r="MRJ621" s="584"/>
      <c r="MRK621" s="584"/>
      <c r="MRL621" s="584"/>
      <c r="MRM621" s="584"/>
      <c r="MRN621" s="584"/>
      <c r="MRO621" s="584"/>
      <c r="MRP621" s="584"/>
      <c r="MRQ621" s="584"/>
      <c r="MRR621" s="584"/>
      <c r="MRS621" s="584"/>
      <c r="MRT621" s="584"/>
      <c r="MRU621" s="584"/>
      <c r="MRV621" s="584"/>
      <c r="MRW621" s="584"/>
      <c r="MRX621" s="584"/>
      <c r="MRY621" s="584"/>
      <c r="MRZ621" s="584"/>
      <c r="MSA621" s="584"/>
      <c r="MSB621" s="584"/>
      <c r="MSC621" s="584"/>
      <c r="MSD621" s="584"/>
      <c r="MSE621" s="584"/>
      <c r="MSF621" s="584"/>
      <c r="MSG621" s="584"/>
      <c r="MSH621" s="584"/>
      <c r="MSI621" s="584"/>
      <c r="MSJ621" s="584"/>
      <c r="MSK621" s="584"/>
      <c r="MSL621" s="584"/>
      <c r="MSM621" s="584"/>
      <c r="MSN621" s="584"/>
      <c r="MSO621" s="584"/>
      <c r="MSP621" s="584"/>
      <c r="MSQ621" s="584"/>
      <c r="MSR621" s="584"/>
      <c r="MSS621" s="584"/>
      <c r="MST621" s="584"/>
      <c r="MSU621" s="584"/>
      <c r="MSV621" s="584"/>
      <c r="MSW621" s="584"/>
      <c r="MSX621" s="584"/>
      <c r="MSY621" s="584"/>
      <c r="MSZ621" s="584"/>
      <c r="MTA621" s="584"/>
      <c r="MTB621" s="584"/>
      <c r="MTC621" s="584"/>
      <c r="MTD621" s="584"/>
      <c r="MTE621" s="584"/>
      <c r="MTF621" s="584"/>
      <c r="MTG621" s="584"/>
      <c r="MTH621" s="584"/>
      <c r="MTI621" s="584"/>
      <c r="MTJ621" s="584"/>
      <c r="MTK621" s="584"/>
      <c r="MTL621" s="584"/>
      <c r="MTM621" s="584"/>
      <c r="MTN621" s="584"/>
      <c r="MTO621" s="584"/>
      <c r="MTP621" s="584"/>
      <c r="MTQ621" s="584"/>
      <c r="MTR621" s="584"/>
      <c r="MTS621" s="584"/>
      <c r="MTT621" s="584"/>
      <c r="MTU621" s="584"/>
      <c r="MTV621" s="584"/>
      <c r="MTW621" s="584"/>
      <c r="MTX621" s="584"/>
      <c r="MTY621" s="584"/>
      <c r="MTZ621" s="584"/>
      <c r="MUA621" s="584"/>
      <c r="MUB621" s="584"/>
      <c r="MUC621" s="584"/>
      <c r="MUD621" s="584"/>
      <c r="MUE621" s="584"/>
      <c r="MUF621" s="584"/>
      <c r="MUG621" s="584"/>
      <c r="MUH621" s="584"/>
      <c r="MUI621" s="584"/>
      <c r="MUJ621" s="584"/>
      <c r="MUK621" s="584"/>
      <c r="MUL621" s="584"/>
      <c r="MUM621" s="584"/>
      <c r="MUN621" s="584"/>
      <c r="MUO621" s="584"/>
      <c r="MUP621" s="584"/>
      <c r="MUQ621" s="584"/>
      <c r="MUR621" s="584"/>
      <c r="MUS621" s="584"/>
      <c r="MUT621" s="584"/>
      <c r="MUU621" s="584"/>
      <c r="MUV621" s="584"/>
      <c r="MUW621" s="584"/>
      <c r="MUX621" s="584"/>
      <c r="MUY621" s="584"/>
      <c r="MUZ621" s="584"/>
      <c r="MVA621" s="584"/>
      <c r="MVB621" s="584"/>
      <c r="MVC621" s="584"/>
      <c r="MVD621" s="584"/>
      <c r="MVE621" s="584"/>
      <c r="MVF621" s="584"/>
      <c r="MVG621" s="584"/>
      <c r="MVH621" s="584"/>
      <c r="MVI621" s="584"/>
      <c r="MVJ621" s="584"/>
      <c r="MVK621" s="584"/>
      <c r="MVL621" s="584"/>
      <c r="MVM621" s="584"/>
      <c r="MVN621" s="584"/>
      <c r="MVO621" s="584"/>
      <c r="MVP621" s="584"/>
      <c r="MVQ621" s="584"/>
      <c r="MVR621" s="584"/>
      <c r="MVS621" s="584"/>
      <c r="MVT621" s="584"/>
      <c r="MVU621" s="584"/>
      <c r="MVV621" s="584"/>
      <c r="MVW621" s="584"/>
      <c r="MVX621" s="584"/>
      <c r="MVY621" s="584"/>
      <c r="MVZ621" s="584"/>
      <c r="MWA621" s="584"/>
      <c r="MWB621" s="584"/>
      <c r="MWC621" s="584"/>
      <c r="MWD621" s="584"/>
      <c r="MWE621" s="584"/>
      <c r="MWF621" s="584"/>
      <c r="MWG621" s="584"/>
      <c r="MWH621" s="584"/>
      <c r="MWI621" s="584"/>
      <c r="MWJ621" s="584"/>
      <c r="MWK621" s="584"/>
      <c r="MWL621" s="584"/>
      <c r="MWM621" s="584"/>
      <c r="MWN621" s="584"/>
      <c r="MWO621" s="584"/>
      <c r="MWP621" s="584"/>
      <c r="MWQ621" s="584"/>
      <c r="MWR621" s="584"/>
      <c r="MWS621" s="584"/>
      <c r="MWT621" s="584"/>
      <c r="MWU621" s="584"/>
      <c r="MWV621" s="584"/>
      <c r="MWW621" s="584"/>
      <c r="MWX621" s="584"/>
      <c r="MWY621" s="584"/>
      <c r="MWZ621" s="584"/>
      <c r="MXA621" s="584"/>
      <c r="MXB621" s="584"/>
      <c r="MXC621" s="584"/>
      <c r="MXD621" s="584"/>
      <c r="MXE621" s="584"/>
      <c r="MXF621" s="584"/>
      <c r="MXG621" s="584"/>
      <c r="MXH621" s="584"/>
      <c r="MXI621" s="584"/>
      <c r="MXJ621" s="584"/>
      <c r="MXK621" s="584"/>
      <c r="MXL621" s="584"/>
      <c r="MXM621" s="584"/>
      <c r="MXN621" s="584"/>
      <c r="MXO621" s="584"/>
      <c r="MXP621" s="584"/>
      <c r="MXQ621" s="584"/>
      <c r="MXR621" s="584"/>
      <c r="MXS621" s="584"/>
      <c r="MXT621" s="584"/>
      <c r="MXU621" s="584"/>
      <c r="MXV621" s="584"/>
      <c r="MXW621" s="584"/>
      <c r="MXX621" s="584"/>
      <c r="MXY621" s="584"/>
      <c r="MXZ621" s="584"/>
      <c r="MYA621" s="584"/>
      <c r="MYB621" s="584"/>
      <c r="MYC621" s="584"/>
      <c r="MYD621" s="584"/>
      <c r="MYE621" s="584"/>
      <c r="MYF621" s="584"/>
      <c r="MYG621" s="584"/>
      <c r="MYH621" s="584"/>
      <c r="MYI621" s="584"/>
      <c r="MYJ621" s="584"/>
      <c r="MYK621" s="584"/>
      <c r="MYL621" s="584"/>
      <c r="MYM621" s="584"/>
      <c r="MYN621" s="584"/>
      <c r="MYO621" s="584"/>
      <c r="MYP621" s="584"/>
      <c r="MYQ621" s="584"/>
      <c r="MYR621" s="584"/>
      <c r="MYS621" s="584"/>
      <c r="MYT621" s="584"/>
      <c r="MYU621" s="584"/>
      <c r="MYV621" s="584"/>
      <c r="MYW621" s="584"/>
      <c r="MYX621" s="584"/>
      <c r="MYY621" s="584"/>
      <c r="MYZ621" s="584"/>
      <c r="MZA621" s="584"/>
      <c r="MZB621" s="584"/>
      <c r="MZC621" s="584"/>
      <c r="MZD621" s="584"/>
      <c r="MZE621" s="584"/>
      <c r="MZF621" s="584"/>
      <c r="MZG621" s="584"/>
      <c r="MZH621" s="584"/>
      <c r="MZI621" s="584"/>
      <c r="MZJ621" s="584"/>
      <c r="MZK621" s="584"/>
      <c r="MZL621" s="584"/>
      <c r="MZM621" s="584"/>
      <c r="MZN621" s="584"/>
      <c r="MZO621" s="584"/>
      <c r="MZP621" s="584"/>
      <c r="MZQ621" s="584"/>
      <c r="MZR621" s="584"/>
      <c r="MZS621" s="584"/>
      <c r="MZT621" s="584"/>
      <c r="MZU621" s="584"/>
      <c r="MZV621" s="584"/>
      <c r="MZW621" s="584"/>
      <c r="MZX621" s="584"/>
      <c r="MZY621" s="584"/>
      <c r="MZZ621" s="584"/>
      <c r="NAA621" s="584"/>
      <c r="NAB621" s="584"/>
      <c r="NAC621" s="584"/>
      <c r="NAD621" s="584"/>
      <c r="NAE621" s="584"/>
      <c r="NAF621" s="584"/>
      <c r="NAG621" s="584"/>
      <c r="NAH621" s="584"/>
      <c r="NAI621" s="584"/>
      <c r="NAJ621" s="584"/>
      <c r="NAK621" s="584"/>
      <c r="NAL621" s="584"/>
      <c r="NAM621" s="584"/>
      <c r="NAN621" s="584"/>
      <c r="NAO621" s="584"/>
      <c r="NAP621" s="584"/>
      <c r="NAQ621" s="584"/>
      <c r="NAR621" s="584"/>
      <c r="NAS621" s="584"/>
      <c r="NAT621" s="584"/>
      <c r="NAU621" s="584"/>
      <c r="NAV621" s="584"/>
      <c r="NAW621" s="584"/>
      <c r="NAX621" s="584"/>
      <c r="NAY621" s="584"/>
      <c r="NAZ621" s="584"/>
      <c r="NBA621" s="584"/>
      <c r="NBB621" s="584"/>
      <c r="NBC621" s="584"/>
      <c r="NBD621" s="584"/>
      <c r="NBE621" s="584"/>
      <c r="NBF621" s="584"/>
      <c r="NBG621" s="584"/>
      <c r="NBH621" s="584"/>
      <c r="NBI621" s="584"/>
      <c r="NBJ621" s="584"/>
      <c r="NBK621" s="584"/>
      <c r="NBL621" s="584"/>
      <c r="NBM621" s="584"/>
      <c r="NBN621" s="584"/>
      <c r="NBO621" s="584"/>
      <c r="NBP621" s="584"/>
      <c r="NBQ621" s="584"/>
      <c r="NBR621" s="584"/>
      <c r="NBS621" s="584"/>
      <c r="NBT621" s="584"/>
      <c r="NBU621" s="584"/>
      <c r="NBV621" s="584"/>
      <c r="NBW621" s="584"/>
      <c r="NBX621" s="584"/>
      <c r="NBY621" s="584"/>
      <c r="NBZ621" s="584"/>
      <c r="NCA621" s="584"/>
      <c r="NCB621" s="584"/>
      <c r="NCC621" s="584"/>
      <c r="NCD621" s="584"/>
      <c r="NCE621" s="584"/>
      <c r="NCF621" s="584"/>
      <c r="NCG621" s="584"/>
      <c r="NCH621" s="584"/>
      <c r="NCI621" s="584"/>
      <c r="NCJ621" s="584"/>
      <c r="NCK621" s="584"/>
      <c r="NCL621" s="584"/>
      <c r="NCM621" s="584"/>
      <c r="NCN621" s="584"/>
      <c r="NCO621" s="584"/>
      <c r="NCP621" s="584"/>
      <c r="NCQ621" s="584"/>
      <c r="NCR621" s="584"/>
      <c r="NCS621" s="584"/>
      <c r="NCT621" s="584"/>
      <c r="NCU621" s="584"/>
      <c r="NCV621" s="584"/>
      <c r="NCW621" s="584"/>
      <c r="NCX621" s="584"/>
      <c r="NCY621" s="584"/>
      <c r="NCZ621" s="584"/>
      <c r="NDA621" s="584"/>
      <c r="NDB621" s="584"/>
      <c r="NDC621" s="584"/>
      <c r="NDD621" s="584"/>
      <c r="NDE621" s="584"/>
      <c r="NDF621" s="584"/>
      <c r="NDG621" s="584"/>
      <c r="NDH621" s="584"/>
      <c r="NDI621" s="584"/>
      <c r="NDJ621" s="584"/>
      <c r="NDK621" s="584"/>
      <c r="NDL621" s="584"/>
      <c r="NDM621" s="584"/>
      <c r="NDN621" s="584"/>
      <c r="NDO621" s="584"/>
      <c r="NDP621" s="584"/>
      <c r="NDQ621" s="584"/>
      <c r="NDR621" s="584"/>
      <c r="NDS621" s="584"/>
      <c r="NDT621" s="584"/>
      <c r="NDU621" s="584"/>
      <c r="NDV621" s="584"/>
      <c r="NDW621" s="584"/>
      <c r="NDX621" s="584"/>
      <c r="NDY621" s="584"/>
      <c r="NDZ621" s="584"/>
      <c r="NEA621" s="584"/>
      <c r="NEB621" s="584"/>
      <c r="NEC621" s="584"/>
      <c r="NED621" s="584"/>
      <c r="NEE621" s="584"/>
      <c r="NEF621" s="584"/>
      <c r="NEG621" s="584"/>
      <c r="NEH621" s="584"/>
      <c r="NEI621" s="584"/>
      <c r="NEJ621" s="584"/>
      <c r="NEK621" s="584"/>
      <c r="NEL621" s="584"/>
      <c r="NEM621" s="584"/>
      <c r="NEN621" s="584"/>
      <c r="NEO621" s="584"/>
      <c r="NEP621" s="584"/>
      <c r="NEQ621" s="584"/>
      <c r="NER621" s="584"/>
      <c r="NES621" s="584"/>
      <c r="NET621" s="584"/>
      <c r="NEU621" s="584"/>
      <c r="NEV621" s="584"/>
      <c r="NEW621" s="584"/>
      <c r="NEX621" s="584"/>
      <c r="NEY621" s="584"/>
      <c r="NEZ621" s="584"/>
      <c r="NFA621" s="584"/>
      <c r="NFB621" s="584"/>
      <c r="NFC621" s="584"/>
      <c r="NFD621" s="584"/>
      <c r="NFE621" s="584"/>
      <c r="NFF621" s="584"/>
      <c r="NFG621" s="584"/>
      <c r="NFH621" s="584"/>
      <c r="NFI621" s="584"/>
      <c r="NFJ621" s="584"/>
      <c r="NFK621" s="584"/>
      <c r="NFL621" s="584"/>
      <c r="NFM621" s="584"/>
      <c r="NFN621" s="584"/>
      <c r="NFO621" s="584"/>
      <c r="NFP621" s="584"/>
      <c r="NFQ621" s="584"/>
      <c r="NFR621" s="584"/>
      <c r="NFS621" s="584"/>
      <c r="NFT621" s="584"/>
      <c r="NFU621" s="584"/>
      <c r="NFV621" s="584"/>
      <c r="NFW621" s="584"/>
      <c r="NFX621" s="584"/>
      <c r="NFY621" s="584"/>
      <c r="NFZ621" s="584"/>
      <c r="NGA621" s="584"/>
      <c r="NGB621" s="584"/>
      <c r="NGC621" s="584"/>
      <c r="NGD621" s="584"/>
      <c r="NGE621" s="584"/>
      <c r="NGF621" s="584"/>
      <c r="NGG621" s="584"/>
      <c r="NGH621" s="584"/>
      <c r="NGI621" s="584"/>
      <c r="NGJ621" s="584"/>
      <c r="NGK621" s="584"/>
      <c r="NGL621" s="584"/>
      <c r="NGM621" s="584"/>
      <c r="NGN621" s="584"/>
      <c r="NGO621" s="584"/>
      <c r="NGP621" s="584"/>
      <c r="NGQ621" s="584"/>
      <c r="NGR621" s="584"/>
      <c r="NGS621" s="584"/>
      <c r="NGT621" s="584"/>
      <c r="NGU621" s="584"/>
      <c r="NGV621" s="584"/>
      <c r="NGW621" s="584"/>
      <c r="NGX621" s="584"/>
      <c r="NGY621" s="584"/>
      <c r="NGZ621" s="584"/>
      <c r="NHA621" s="584"/>
      <c r="NHB621" s="584"/>
      <c r="NHC621" s="584"/>
      <c r="NHD621" s="584"/>
      <c r="NHE621" s="584"/>
      <c r="NHF621" s="584"/>
      <c r="NHG621" s="584"/>
      <c r="NHH621" s="584"/>
      <c r="NHI621" s="584"/>
      <c r="NHJ621" s="584"/>
      <c r="NHK621" s="584"/>
      <c r="NHL621" s="584"/>
      <c r="NHM621" s="584"/>
      <c r="NHN621" s="584"/>
      <c r="NHO621" s="584"/>
      <c r="NHP621" s="584"/>
      <c r="NHQ621" s="584"/>
      <c r="NHR621" s="584"/>
      <c r="NHS621" s="584"/>
      <c r="NHT621" s="584"/>
      <c r="NHU621" s="584"/>
      <c r="NHV621" s="584"/>
      <c r="NHW621" s="584"/>
      <c r="NHX621" s="584"/>
      <c r="NHY621" s="584"/>
      <c r="NHZ621" s="584"/>
      <c r="NIA621" s="584"/>
      <c r="NIB621" s="584"/>
      <c r="NIC621" s="584"/>
      <c r="NID621" s="584"/>
      <c r="NIE621" s="584"/>
      <c r="NIF621" s="584"/>
      <c r="NIG621" s="584"/>
      <c r="NIH621" s="584"/>
      <c r="NII621" s="584"/>
      <c r="NIJ621" s="584"/>
      <c r="NIK621" s="584"/>
      <c r="NIL621" s="584"/>
      <c r="NIM621" s="584"/>
      <c r="NIN621" s="584"/>
      <c r="NIO621" s="584"/>
      <c r="NIP621" s="584"/>
      <c r="NIQ621" s="584"/>
      <c r="NIR621" s="584"/>
      <c r="NIS621" s="584"/>
      <c r="NIT621" s="584"/>
      <c r="NIU621" s="584"/>
      <c r="NIV621" s="584"/>
      <c r="NIW621" s="584"/>
      <c r="NIX621" s="584"/>
      <c r="NIY621" s="584"/>
      <c r="NIZ621" s="584"/>
      <c r="NJA621" s="584"/>
      <c r="NJB621" s="584"/>
      <c r="NJC621" s="584"/>
      <c r="NJD621" s="584"/>
      <c r="NJE621" s="584"/>
      <c r="NJF621" s="584"/>
      <c r="NJG621" s="584"/>
      <c r="NJH621" s="584"/>
      <c r="NJI621" s="584"/>
      <c r="NJJ621" s="584"/>
      <c r="NJK621" s="584"/>
      <c r="NJL621" s="584"/>
      <c r="NJM621" s="584"/>
      <c r="NJN621" s="584"/>
      <c r="NJO621" s="584"/>
      <c r="NJP621" s="584"/>
      <c r="NJQ621" s="584"/>
      <c r="NJR621" s="584"/>
      <c r="NJS621" s="584"/>
      <c r="NJT621" s="584"/>
      <c r="NJU621" s="584"/>
      <c r="NJV621" s="584"/>
      <c r="NJW621" s="584"/>
      <c r="NJX621" s="584"/>
      <c r="NJY621" s="584"/>
      <c r="NJZ621" s="584"/>
      <c r="NKA621" s="584"/>
      <c r="NKB621" s="584"/>
      <c r="NKC621" s="584"/>
      <c r="NKD621" s="584"/>
      <c r="NKE621" s="584"/>
      <c r="NKF621" s="584"/>
      <c r="NKG621" s="584"/>
      <c r="NKH621" s="584"/>
      <c r="NKI621" s="584"/>
      <c r="NKJ621" s="584"/>
      <c r="NKK621" s="584"/>
      <c r="NKL621" s="584"/>
      <c r="NKM621" s="584"/>
      <c r="NKN621" s="584"/>
      <c r="NKO621" s="584"/>
      <c r="NKP621" s="584"/>
      <c r="NKQ621" s="584"/>
      <c r="NKR621" s="584"/>
      <c r="NKS621" s="584"/>
      <c r="NKT621" s="584"/>
      <c r="NKU621" s="584"/>
      <c r="NKV621" s="584"/>
      <c r="NKW621" s="584"/>
      <c r="NKX621" s="584"/>
      <c r="NKY621" s="584"/>
      <c r="NKZ621" s="584"/>
      <c r="NLA621" s="584"/>
      <c r="NLB621" s="584"/>
      <c r="NLC621" s="584"/>
      <c r="NLD621" s="584"/>
      <c r="NLE621" s="584"/>
      <c r="NLF621" s="584"/>
      <c r="NLG621" s="584"/>
      <c r="NLH621" s="584"/>
      <c r="NLI621" s="584"/>
      <c r="NLJ621" s="584"/>
      <c r="NLK621" s="584"/>
      <c r="NLL621" s="584"/>
      <c r="NLM621" s="584"/>
      <c r="NLN621" s="584"/>
      <c r="NLO621" s="584"/>
      <c r="NLP621" s="584"/>
      <c r="NLQ621" s="584"/>
      <c r="NLR621" s="584"/>
      <c r="NLS621" s="584"/>
      <c r="NLT621" s="584"/>
      <c r="NLU621" s="584"/>
      <c r="NLV621" s="584"/>
      <c r="NLW621" s="584"/>
      <c r="NLX621" s="584"/>
      <c r="NLY621" s="584"/>
      <c r="NLZ621" s="584"/>
      <c r="NMA621" s="584"/>
      <c r="NMB621" s="584"/>
      <c r="NMC621" s="584"/>
      <c r="NMD621" s="584"/>
      <c r="NME621" s="584"/>
      <c r="NMF621" s="584"/>
      <c r="NMG621" s="584"/>
      <c r="NMH621" s="584"/>
      <c r="NMI621" s="584"/>
      <c r="NMJ621" s="584"/>
      <c r="NMK621" s="584"/>
      <c r="NML621" s="584"/>
      <c r="NMM621" s="584"/>
      <c r="NMN621" s="584"/>
      <c r="NMO621" s="584"/>
      <c r="NMP621" s="584"/>
      <c r="NMQ621" s="584"/>
      <c r="NMR621" s="584"/>
      <c r="NMS621" s="584"/>
      <c r="NMT621" s="584"/>
      <c r="NMU621" s="584"/>
      <c r="NMV621" s="584"/>
      <c r="NMW621" s="584"/>
      <c r="NMX621" s="584"/>
      <c r="NMY621" s="584"/>
      <c r="NMZ621" s="584"/>
      <c r="NNA621" s="584"/>
      <c r="NNB621" s="584"/>
      <c r="NNC621" s="584"/>
      <c r="NND621" s="584"/>
      <c r="NNE621" s="584"/>
      <c r="NNF621" s="584"/>
      <c r="NNG621" s="584"/>
      <c r="NNH621" s="584"/>
      <c r="NNI621" s="584"/>
      <c r="NNJ621" s="584"/>
      <c r="NNK621" s="584"/>
      <c r="NNL621" s="584"/>
      <c r="NNM621" s="584"/>
      <c r="NNN621" s="584"/>
      <c r="NNO621" s="584"/>
      <c r="NNP621" s="584"/>
      <c r="NNQ621" s="584"/>
      <c r="NNR621" s="584"/>
      <c r="NNS621" s="584"/>
      <c r="NNT621" s="584"/>
      <c r="NNU621" s="584"/>
      <c r="NNV621" s="584"/>
      <c r="NNW621" s="584"/>
      <c r="NNX621" s="584"/>
      <c r="NNY621" s="584"/>
      <c r="NNZ621" s="584"/>
      <c r="NOA621" s="584"/>
      <c r="NOB621" s="584"/>
      <c r="NOC621" s="584"/>
      <c r="NOD621" s="584"/>
      <c r="NOE621" s="584"/>
      <c r="NOF621" s="584"/>
      <c r="NOG621" s="584"/>
      <c r="NOH621" s="584"/>
      <c r="NOI621" s="584"/>
      <c r="NOJ621" s="584"/>
      <c r="NOK621" s="584"/>
      <c r="NOL621" s="584"/>
      <c r="NOM621" s="584"/>
      <c r="NON621" s="584"/>
      <c r="NOO621" s="584"/>
      <c r="NOP621" s="584"/>
      <c r="NOQ621" s="584"/>
      <c r="NOR621" s="584"/>
      <c r="NOS621" s="584"/>
      <c r="NOT621" s="584"/>
      <c r="NOU621" s="584"/>
      <c r="NOV621" s="584"/>
      <c r="NOW621" s="584"/>
      <c r="NOX621" s="584"/>
      <c r="NOY621" s="584"/>
      <c r="NOZ621" s="584"/>
      <c r="NPA621" s="584"/>
      <c r="NPB621" s="584"/>
      <c r="NPC621" s="584"/>
      <c r="NPD621" s="584"/>
      <c r="NPE621" s="584"/>
      <c r="NPF621" s="584"/>
      <c r="NPG621" s="584"/>
      <c r="NPH621" s="584"/>
      <c r="NPI621" s="584"/>
      <c r="NPJ621" s="584"/>
      <c r="NPK621" s="584"/>
      <c r="NPL621" s="584"/>
      <c r="NPM621" s="584"/>
      <c r="NPN621" s="584"/>
      <c r="NPO621" s="584"/>
      <c r="NPP621" s="584"/>
      <c r="NPQ621" s="584"/>
      <c r="NPR621" s="584"/>
      <c r="NPS621" s="584"/>
      <c r="NPT621" s="584"/>
      <c r="NPU621" s="584"/>
      <c r="NPV621" s="584"/>
      <c r="NPW621" s="584"/>
      <c r="NPX621" s="584"/>
      <c r="NPY621" s="584"/>
      <c r="NPZ621" s="584"/>
      <c r="NQA621" s="584"/>
      <c r="NQB621" s="584"/>
      <c r="NQC621" s="584"/>
      <c r="NQD621" s="584"/>
      <c r="NQE621" s="584"/>
      <c r="NQF621" s="584"/>
      <c r="NQG621" s="584"/>
      <c r="NQH621" s="584"/>
      <c r="NQI621" s="584"/>
      <c r="NQJ621" s="584"/>
      <c r="NQK621" s="584"/>
      <c r="NQL621" s="584"/>
      <c r="NQM621" s="584"/>
      <c r="NQN621" s="584"/>
      <c r="NQO621" s="584"/>
      <c r="NQP621" s="584"/>
      <c r="NQQ621" s="584"/>
      <c r="NQR621" s="584"/>
      <c r="NQS621" s="584"/>
      <c r="NQT621" s="584"/>
      <c r="NQU621" s="584"/>
      <c r="NQV621" s="584"/>
      <c r="NQW621" s="584"/>
      <c r="NQX621" s="584"/>
      <c r="NQY621" s="584"/>
      <c r="NQZ621" s="584"/>
      <c r="NRA621" s="584"/>
      <c r="NRB621" s="584"/>
      <c r="NRC621" s="584"/>
      <c r="NRD621" s="584"/>
      <c r="NRE621" s="584"/>
      <c r="NRF621" s="584"/>
      <c r="NRG621" s="584"/>
      <c r="NRH621" s="584"/>
      <c r="NRI621" s="584"/>
      <c r="NRJ621" s="584"/>
      <c r="NRK621" s="584"/>
      <c r="NRL621" s="584"/>
      <c r="NRM621" s="584"/>
      <c r="NRN621" s="584"/>
      <c r="NRO621" s="584"/>
      <c r="NRP621" s="584"/>
      <c r="NRQ621" s="584"/>
      <c r="NRR621" s="584"/>
      <c r="NRS621" s="584"/>
      <c r="NRT621" s="584"/>
      <c r="NRU621" s="584"/>
      <c r="NRV621" s="584"/>
      <c r="NRW621" s="584"/>
      <c r="NRX621" s="584"/>
      <c r="NRY621" s="584"/>
      <c r="NRZ621" s="584"/>
      <c r="NSA621" s="584"/>
      <c r="NSB621" s="584"/>
      <c r="NSC621" s="584"/>
      <c r="NSD621" s="584"/>
      <c r="NSE621" s="584"/>
      <c r="NSF621" s="584"/>
      <c r="NSG621" s="584"/>
      <c r="NSH621" s="584"/>
      <c r="NSI621" s="584"/>
      <c r="NSJ621" s="584"/>
      <c r="NSK621" s="584"/>
      <c r="NSL621" s="584"/>
      <c r="NSM621" s="584"/>
      <c r="NSN621" s="584"/>
      <c r="NSO621" s="584"/>
      <c r="NSP621" s="584"/>
      <c r="NSQ621" s="584"/>
      <c r="NSR621" s="584"/>
      <c r="NSS621" s="584"/>
      <c r="NST621" s="584"/>
      <c r="NSU621" s="584"/>
      <c r="NSV621" s="584"/>
      <c r="NSW621" s="584"/>
      <c r="NSX621" s="584"/>
      <c r="NSY621" s="584"/>
      <c r="NSZ621" s="584"/>
      <c r="NTA621" s="584"/>
      <c r="NTB621" s="584"/>
      <c r="NTC621" s="584"/>
      <c r="NTD621" s="584"/>
      <c r="NTE621" s="584"/>
      <c r="NTF621" s="584"/>
      <c r="NTG621" s="584"/>
      <c r="NTH621" s="584"/>
      <c r="NTI621" s="584"/>
      <c r="NTJ621" s="584"/>
      <c r="NTK621" s="584"/>
      <c r="NTL621" s="584"/>
      <c r="NTM621" s="584"/>
      <c r="NTN621" s="584"/>
      <c r="NTO621" s="584"/>
      <c r="NTP621" s="584"/>
      <c r="NTQ621" s="584"/>
      <c r="NTR621" s="584"/>
      <c r="NTS621" s="584"/>
      <c r="NTT621" s="584"/>
      <c r="NTU621" s="584"/>
      <c r="NTV621" s="584"/>
      <c r="NTW621" s="584"/>
      <c r="NTX621" s="584"/>
      <c r="NTY621" s="584"/>
      <c r="NTZ621" s="584"/>
      <c r="NUA621" s="584"/>
      <c r="NUB621" s="584"/>
      <c r="NUC621" s="584"/>
      <c r="NUD621" s="584"/>
      <c r="NUE621" s="584"/>
      <c r="NUF621" s="584"/>
      <c r="NUG621" s="584"/>
      <c r="NUH621" s="584"/>
      <c r="NUI621" s="584"/>
      <c r="NUJ621" s="584"/>
      <c r="NUK621" s="584"/>
      <c r="NUL621" s="584"/>
      <c r="NUM621" s="584"/>
      <c r="NUN621" s="584"/>
      <c r="NUO621" s="584"/>
      <c r="NUP621" s="584"/>
      <c r="NUQ621" s="584"/>
      <c r="NUR621" s="584"/>
      <c r="NUS621" s="584"/>
      <c r="NUT621" s="584"/>
      <c r="NUU621" s="584"/>
      <c r="NUV621" s="584"/>
      <c r="NUW621" s="584"/>
      <c r="NUX621" s="584"/>
      <c r="NUY621" s="584"/>
      <c r="NUZ621" s="584"/>
      <c r="NVA621" s="584"/>
      <c r="NVB621" s="584"/>
      <c r="NVC621" s="584"/>
      <c r="NVD621" s="584"/>
      <c r="NVE621" s="584"/>
      <c r="NVF621" s="584"/>
      <c r="NVG621" s="584"/>
      <c r="NVH621" s="584"/>
      <c r="NVI621" s="584"/>
      <c r="NVJ621" s="584"/>
      <c r="NVK621" s="584"/>
      <c r="NVL621" s="584"/>
      <c r="NVM621" s="584"/>
      <c r="NVN621" s="584"/>
      <c r="NVO621" s="584"/>
      <c r="NVP621" s="584"/>
      <c r="NVQ621" s="584"/>
      <c r="NVR621" s="584"/>
      <c r="NVS621" s="584"/>
      <c r="NVT621" s="584"/>
      <c r="NVU621" s="584"/>
      <c r="NVV621" s="584"/>
      <c r="NVW621" s="584"/>
      <c r="NVX621" s="584"/>
      <c r="NVY621" s="584"/>
      <c r="NVZ621" s="584"/>
      <c r="NWA621" s="584"/>
      <c r="NWB621" s="584"/>
      <c r="NWC621" s="584"/>
      <c r="NWD621" s="584"/>
      <c r="NWE621" s="584"/>
      <c r="NWF621" s="584"/>
      <c r="NWG621" s="584"/>
      <c r="NWH621" s="584"/>
      <c r="NWI621" s="584"/>
      <c r="NWJ621" s="584"/>
      <c r="NWK621" s="584"/>
      <c r="NWL621" s="584"/>
      <c r="NWM621" s="584"/>
      <c r="NWN621" s="584"/>
      <c r="NWO621" s="584"/>
      <c r="NWP621" s="584"/>
      <c r="NWQ621" s="584"/>
      <c r="NWR621" s="584"/>
      <c r="NWS621" s="584"/>
      <c r="NWT621" s="584"/>
      <c r="NWU621" s="584"/>
      <c r="NWV621" s="584"/>
      <c r="NWW621" s="584"/>
      <c r="NWX621" s="584"/>
      <c r="NWY621" s="584"/>
      <c r="NWZ621" s="584"/>
      <c r="NXA621" s="584"/>
      <c r="NXB621" s="584"/>
      <c r="NXC621" s="584"/>
      <c r="NXD621" s="584"/>
      <c r="NXE621" s="584"/>
      <c r="NXF621" s="584"/>
      <c r="NXG621" s="584"/>
      <c r="NXH621" s="584"/>
      <c r="NXI621" s="584"/>
      <c r="NXJ621" s="584"/>
      <c r="NXK621" s="584"/>
      <c r="NXL621" s="584"/>
      <c r="NXM621" s="584"/>
      <c r="NXN621" s="584"/>
      <c r="NXO621" s="584"/>
      <c r="NXP621" s="584"/>
      <c r="NXQ621" s="584"/>
      <c r="NXR621" s="584"/>
      <c r="NXS621" s="584"/>
      <c r="NXT621" s="584"/>
      <c r="NXU621" s="584"/>
      <c r="NXV621" s="584"/>
      <c r="NXW621" s="584"/>
      <c r="NXX621" s="584"/>
      <c r="NXY621" s="584"/>
      <c r="NXZ621" s="584"/>
      <c r="NYA621" s="584"/>
      <c r="NYB621" s="584"/>
      <c r="NYC621" s="584"/>
      <c r="NYD621" s="584"/>
      <c r="NYE621" s="584"/>
      <c r="NYF621" s="584"/>
      <c r="NYG621" s="584"/>
      <c r="NYH621" s="584"/>
      <c r="NYI621" s="584"/>
      <c r="NYJ621" s="584"/>
      <c r="NYK621" s="584"/>
      <c r="NYL621" s="584"/>
      <c r="NYM621" s="584"/>
      <c r="NYN621" s="584"/>
      <c r="NYO621" s="584"/>
      <c r="NYP621" s="584"/>
      <c r="NYQ621" s="584"/>
      <c r="NYR621" s="584"/>
      <c r="NYS621" s="584"/>
      <c r="NYT621" s="584"/>
      <c r="NYU621" s="584"/>
      <c r="NYV621" s="584"/>
      <c r="NYW621" s="584"/>
      <c r="NYX621" s="584"/>
      <c r="NYY621" s="584"/>
      <c r="NYZ621" s="584"/>
      <c r="NZA621" s="584"/>
      <c r="NZB621" s="584"/>
      <c r="NZC621" s="584"/>
      <c r="NZD621" s="584"/>
      <c r="NZE621" s="584"/>
      <c r="NZF621" s="584"/>
      <c r="NZG621" s="584"/>
      <c r="NZH621" s="584"/>
      <c r="NZI621" s="584"/>
      <c r="NZJ621" s="584"/>
      <c r="NZK621" s="584"/>
      <c r="NZL621" s="584"/>
      <c r="NZM621" s="584"/>
      <c r="NZN621" s="584"/>
      <c r="NZO621" s="584"/>
      <c r="NZP621" s="584"/>
      <c r="NZQ621" s="584"/>
      <c r="NZR621" s="584"/>
      <c r="NZS621" s="584"/>
      <c r="NZT621" s="584"/>
      <c r="NZU621" s="584"/>
      <c r="NZV621" s="584"/>
      <c r="NZW621" s="584"/>
      <c r="NZX621" s="584"/>
      <c r="NZY621" s="584"/>
      <c r="NZZ621" s="584"/>
      <c r="OAA621" s="584"/>
      <c r="OAB621" s="584"/>
      <c r="OAC621" s="584"/>
      <c r="OAD621" s="584"/>
      <c r="OAE621" s="584"/>
      <c r="OAF621" s="584"/>
      <c r="OAG621" s="584"/>
      <c r="OAH621" s="584"/>
      <c r="OAI621" s="584"/>
      <c r="OAJ621" s="584"/>
      <c r="OAK621" s="584"/>
      <c r="OAL621" s="584"/>
      <c r="OAM621" s="584"/>
      <c r="OAN621" s="584"/>
      <c r="OAO621" s="584"/>
      <c r="OAP621" s="584"/>
      <c r="OAQ621" s="584"/>
      <c r="OAR621" s="584"/>
      <c r="OAS621" s="584"/>
      <c r="OAT621" s="584"/>
      <c r="OAU621" s="584"/>
      <c r="OAV621" s="584"/>
      <c r="OAW621" s="584"/>
      <c r="OAX621" s="584"/>
      <c r="OAY621" s="584"/>
      <c r="OAZ621" s="584"/>
      <c r="OBA621" s="584"/>
      <c r="OBB621" s="584"/>
      <c r="OBC621" s="584"/>
      <c r="OBD621" s="584"/>
      <c r="OBE621" s="584"/>
      <c r="OBF621" s="584"/>
      <c r="OBG621" s="584"/>
      <c r="OBH621" s="584"/>
      <c r="OBI621" s="584"/>
      <c r="OBJ621" s="584"/>
      <c r="OBK621" s="584"/>
      <c r="OBL621" s="584"/>
      <c r="OBM621" s="584"/>
      <c r="OBN621" s="584"/>
      <c r="OBO621" s="584"/>
      <c r="OBP621" s="584"/>
      <c r="OBQ621" s="584"/>
      <c r="OBR621" s="584"/>
      <c r="OBS621" s="584"/>
      <c r="OBT621" s="584"/>
      <c r="OBU621" s="584"/>
      <c r="OBV621" s="584"/>
      <c r="OBW621" s="584"/>
      <c r="OBX621" s="584"/>
      <c r="OBY621" s="584"/>
      <c r="OBZ621" s="584"/>
      <c r="OCA621" s="584"/>
      <c r="OCB621" s="584"/>
      <c r="OCC621" s="584"/>
      <c r="OCD621" s="584"/>
      <c r="OCE621" s="584"/>
      <c r="OCF621" s="584"/>
      <c r="OCG621" s="584"/>
      <c r="OCH621" s="584"/>
      <c r="OCI621" s="584"/>
      <c r="OCJ621" s="584"/>
      <c r="OCK621" s="584"/>
      <c r="OCL621" s="584"/>
      <c r="OCM621" s="584"/>
      <c r="OCN621" s="584"/>
      <c r="OCO621" s="584"/>
      <c r="OCP621" s="584"/>
      <c r="OCQ621" s="584"/>
      <c r="OCR621" s="584"/>
      <c r="OCS621" s="584"/>
      <c r="OCT621" s="584"/>
      <c r="OCU621" s="584"/>
      <c r="OCV621" s="584"/>
      <c r="OCW621" s="584"/>
      <c r="OCX621" s="584"/>
      <c r="OCY621" s="584"/>
      <c r="OCZ621" s="584"/>
      <c r="ODA621" s="584"/>
      <c r="ODB621" s="584"/>
      <c r="ODC621" s="584"/>
      <c r="ODD621" s="584"/>
      <c r="ODE621" s="584"/>
      <c r="ODF621" s="584"/>
      <c r="ODG621" s="584"/>
      <c r="ODH621" s="584"/>
      <c r="ODI621" s="584"/>
      <c r="ODJ621" s="584"/>
      <c r="ODK621" s="584"/>
      <c r="ODL621" s="584"/>
      <c r="ODM621" s="584"/>
      <c r="ODN621" s="584"/>
      <c r="ODO621" s="584"/>
      <c r="ODP621" s="584"/>
      <c r="ODQ621" s="584"/>
      <c r="ODR621" s="584"/>
      <c r="ODS621" s="584"/>
      <c r="ODT621" s="584"/>
      <c r="ODU621" s="584"/>
      <c r="ODV621" s="584"/>
      <c r="ODW621" s="584"/>
      <c r="ODX621" s="584"/>
      <c r="ODY621" s="584"/>
      <c r="ODZ621" s="584"/>
      <c r="OEA621" s="584"/>
      <c r="OEB621" s="584"/>
      <c r="OEC621" s="584"/>
      <c r="OED621" s="584"/>
      <c r="OEE621" s="584"/>
      <c r="OEF621" s="584"/>
      <c r="OEG621" s="584"/>
      <c r="OEH621" s="584"/>
      <c r="OEI621" s="584"/>
      <c r="OEJ621" s="584"/>
      <c r="OEK621" s="584"/>
      <c r="OEL621" s="584"/>
      <c r="OEM621" s="584"/>
      <c r="OEN621" s="584"/>
      <c r="OEO621" s="584"/>
      <c r="OEP621" s="584"/>
      <c r="OEQ621" s="584"/>
      <c r="OER621" s="584"/>
      <c r="OES621" s="584"/>
      <c r="OET621" s="584"/>
      <c r="OEU621" s="584"/>
      <c r="OEV621" s="584"/>
      <c r="OEW621" s="584"/>
      <c r="OEX621" s="584"/>
      <c r="OEY621" s="584"/>
      <c r="OEZ621" s="584"/>
      <c r="OFA621" s="584"/>
      <c r="OFB621" s="584"/>
      <c r="OFC621" s="584"/>
      <c r="OFD621" s="584"/>
      <c r="OFE621" s="584"/>
      <c r="OFF621" s="584"/>
      <c r="OFG621" s="584"/>
      <c r="OFH621" s="584"/>
      <c r="OFI621" s="584"/>
      <c r="OFJ621" s="584"/>
      <c r="OFK621" s="584"/>
      <c r="OFL621" s="584"/>
      <c r="OFM621" s="584"/>
      <c r="OFN621" s="584"/>
      <c r="OFO621" s="584"/>
      <c r="OFP621" s="584"/>
      <c r="OFQ621" s="584"/>
      <c r="OFR621" s="584"/>
      <c r="OFS621" s="584"/>
      <c r="OFT621" s="584"/>
      <c r="OFU621" s="584"/>
      <c r="OFV621" s="584"/>
      <c r="OFW621" s="584"/>
      <c r="OFX621" s="584"/>
      <c r="OFY621" s="584"/>
      <c r="OFZ621" s="584"/>
      <c r="OGA621" s="584"/>
      <c r="OGB621" s="584"/>
      <c r="OGC621" s="584"/>
      <c r="OGD621" s="584"/>
      <c r="OGE621" s="584"/>
      <c r="OGF621" s="584"/>
      <c r="OGG621" s="584"/>
      <c r="OGH621" s="584"/>
      <c r="OGI621" s="584"/>
      <c r="OGJ621" s="584"/>
      <c r="OGK621" s="584"/>
      <c r="OGL621" s="584"/>
      <c r="OGM621" s="584"/>
      <c r="OGN621" s="584"/>
      <c r="OGO621" s="584"/>
      <c r="OGP621" s="584"/>
      <c r="OGQ621" s="584"/>
      <c r="OGR621" s="584"/>
      <c r="OGS621" s="584"/>
      <c r="OGT621" s="584"/>
      <c r="OGU621" s="584"/>
      <c r="OGV621" s="584"/>
      <c r="OGW621" s="584"/>
      <c r="OGX621" s="584"/>
      <c r="OGY621" s="584"/>
      <c r="OGZ621" s="584"/>
      <c r="OHA621" s="584"/>
      <c r="OHB621" s="584"/>
      <c r="OHC621" s="584"/>
      <c r="OHD621" s="584"/>
      <c r="OHE621" s="584"/>
      <c r="OHF621" s="584"/>
      <c r="OHG621" s="584"/>
      <c r="OHH621" s="584"/>
      <c r="OHI621" s="584"/>
      <c r="OHJ621" s="584"/>
      <c r="OHK621" s="584"/>
      <c r="OHL621" s="584"/>
      <c r="OHM621" s="584"/>
      <c r="OHN621" s="584"/>
      <c r="OHO621" s="584"/>
      <c r="OHP621" s="584"/>
      <c r="OHQ621" s="584"/>
      <c r="OHR621" s="584"/>
      <c r="OHS621" s="584"/>
      <c r="OHT621" s="584"/>
      <c r="OHU621" s="584"/>
      <c r="OHV621" s="584"/>
      <c r="OHW621" s="584"/>
      <c r="OHX621" s="584"/>
      <c r="OHY621" s="584"/>
      <c r="OHZ621" s="584"/>
      <c r="OIA621" s="584"/>
      <c r="OIB621" s="584"/>
      <c r="OIC621" s="584"/>
      <c r="OID621" s="584"/>
      <c r="OIE621" s="584"/>
      <c r="OIF621" s="584"/>
      <c r="OIG621" s="584"/>
      <c r="OIH621" s="584"/>
      <c r="OII621" s="584"/>
      <c r="OIJ621" s="584"/>
      <c r="OIK621" s="584"/>
      <c r="OIL621" s="584"/>
      <c r="OIM621" s="584"/>
      <c r="OIN621" s="584"/>
      <c r="OIO621" s="584"/>
      <c r="OIP621" s="584"/>
      <c r="OIQ621" s="584"/>
      <c r="OIR621" s="584"/>
      <c r="OIS621" s="584"/>
      <c r="OIT621" s="584"/>
      <c r="OIU621" s="584"/>
      <c r="OIV621" s="584"/>
      <c r="OIW621" s="584"/>
      <c r="OIX621" s="584"/>
      <c r="OIY621" s="584"/>
      <c r="OIZ621" s="584"/>
      <c r="OJA621" s="584"/>
      <c r="OJB621" s="584"/>
      <c r="OJC621" s="584"/>
      <c r="OJD621" s="584"/>
      <c r="OJE621" s="584"/>
      <c r="OJF621" s="584"/>
      <c r="OJG621" s="584"/>
      <c r="OJH621" s="584"/>
      <c r="OJI621" s="584"/>
      <c r="OJJ621" s="584"/>
      <c r="OJK621" s="584"/>
      <c r="OJL621" s="584"/>
      <c r="OJM621" s="584"/>
      <c r="OJN621" s="584"/>
      <c r="OJO621" s="584"/>
      <c r="OJP621" s="584"/>
      <c r="OJQ621" s="584"/>
      <c r="OJR621" s="584"/>
      <c r="OJS621" s="584"/>
      <c r="OJT621" s="584"/>
      <c r="OJU621" s="584"/>
      <c r="OJV621" s="584"/>
      <c r="OJW621" s="584"/>
      <c r="OJX621" s="584"/>
      <c r="OJY621" s="584"/>
      <c r="OJZ621" s="584"/>
      <c r="OKA621" s="584"/>
      <c r="OKB621" s="584"/>
      <c r="OKC621" s="584"/>
      <c r="OKD621" s="584"/>
      <c r="OKE621" s="584"/>
      <c r="OKF621" s="584"/>
      <c r="OKG621" s="584"/>
      <c r="OKH621" s="584"/>
      <c r="OKI621" s="584"/>
      <c r="OKJ621" s="584"/>
      <c r="OKK621" s="584"/>
      <c r="OKL621" s="584"/>
      <c r="OKM621" s="584"/>
      <c r="OKN621" s="584"/>
      <c r="OKO621" s="584"/>
      <c r="OKP621" s="584"/>
      <c r="OKQ621" s="584"/>
      <c r="OKR621" s="584"/>
      <c r="OKS621" s="584"/>
      <c r="OKT621" s="584"/>
      <c r="OKU621" s="584"/>
      <c r="OKV621" s="584"/>
      <c r="OKW621" s="584"/>
      <c r="OKX621" s="584"/>
      <c r="OKY621" s="584"/>
      <c r="OKZ621" s="584"/>
      <c r="OLA621" s="584"/>
      <c r="OLB621" s="584"/>
      <c r="OLC621" s="584"/>
      <c r="OLD621" s="584"/>
      <c r="OLE621" s="584"/>
      <c r="OLF621" s="584"/>
      <c r="OLG621" s="584"/>
      <c r="OLH621" s="584"/>
      <c r="OLI621" s="584"/>
      <c r="OLJ621" s="584"/>
      <c r="OLK621" s="584"/>
      <c r="OLL621" s="584"/>
      <c r="OLM621" s="584"/>
      <c r="OLN621" s="584"/>
      <c r="OLO621" s="584"/>
      <c r="OLP621" s="584"/>
      <c r="OLQ621" s="584"/>
      <c r="OLR621" s="584"/>
      <c r="OLS621" s="584"/>
      <c r="OLT621" s="584"/>
      <c r="OLU621" s="584"/>
      <c r="OLV621" s="584"/>
      <c r="OLW621" s="584"/>
      <c r="OLX621" s="584"/>
      <c r="OLY621" s="584"/>
      <c r="OLZ621" s="584"/>
      <c r="OMA621" s="584"/>
      <c r="OMB621" s="584"/>
      <c r="OMC621" s="584"/>
      <c r="OMD621" s="584"/>
      <c r="OME621" s="584"/>
      <c r="OMF621" s="584"/>
      <c r="OMG621" s="584"/>
      <c r="OMH621" s="584"/>
      <c r="OMI621" s="584"/>
      <c r="OMJ621" s="584"/>
      <c r="OMK621" s="584"/>
      <c r="OML621" s="584"/>
      <c r="OMM621" s="584"/>
      <c r="OMN621" s="584"/>
      <c r="OMO621" s="584"/>
      <c r="OMP621" s="584"/>
      <c r="OMQ621" s="584"/>
      <c r="OMR621" s="584"/>
      <c r="OMS621" s="584"/>
      <c r="OMT621" s="584"/>
      <c r="OMU621" s="584"/>
      <c r="OMV621" s="584"/>
      <c r="OMW621" s="584"/>
      <c r="OMX621" s="584"/>
      <c r="OMY621" s="584"/>
      <c r="OMZ621" s="584"/>
      <c r="ONA621" s="584"/>
      <c r="ONB621" s="584"/>
      <c r="ONC621" s="584"/>
      <c r="OND621" s="584"/>
      <c r="ONE621" s="584"/>
      <c r="ONF621" s="584"/>
      <c r="ONG621" s="584"/>
      <c r="ONH621" s="584"/>
      <c r="ONI621" s="584"/>
      <c r="ONJ621" s="584"/>
      <c r="ONK621" s="584"/>
      <c r="ONL621" s="584"/>
      <c r="ONM621" s="584"/>
      <c r="ONN621" s="584"/>
      <c r="ONO621" s="584"/>
      <c r="ONP621" s="584"/>
      <c r="ONQ621" s="584"/>
      <c r="ONR621" s="584"/>
      <c r="ONS621" s="584"/>
      <c r="ONT621" s="584"/>
      <c r="ONU621" s="584"/>
      <c r="ONV621" s="584"/>
      <c r="ONW621" s="584"/>
      <c r="ONX621" s="584"/>
      <c r="ONY621" s="584"/>
      <c r="ONZ621" s="584"/>
      <c r="OOA621" s="584"/>
      <c r="OOB621" s="584"/>
      <c r="OOC621" s="584"/>
      <c r="OOD621" s="584"/>
      <c r="OOE621" s="584"/>
      <c r="OOF621" s="584"/>
      <c r="OOG621" s="584"/>
      <c r="OOH621" s="584"/>
      <c r="OOI621" s="584"/>
      <c r="OOJ621" s="584"/>
      <c r="OOK621" s="584"/>
      <c r="OOL621" s="584"/>
      <c r="OOM621" s="584"/>
      <c r="OON621" s="584"/>
      <c r="OOO621" s="584"/>
      <c r="OOP621" s="584"/>
      <c r="OOQ621" s="584"/>
      <c r="OOR621" s="584"/>
      <c r="OOS621" s="584"/>
      <c r="OOT621" s="584"/>
      <c r="OOU621" s="584"/>
      <c r="OOV621" s="584"/>
      <c r="OOW621" s="584"/>
      <c r="OOX621" s="584"/>
      <c r="OOY621" s="584"/>
      <c r="OOZ621" s="584"/>
      <c r="OPA621" s="584"/>
      <c r="OPB621" s="584"/>
      <c r="OPC621" s="584"/>
      <c r="OPD621" s="584"/>
      <c r="OPE621" s="584"/>
      <c r="OPF621" s="584"/>
      <c r="OPG621" s="584"/>
      <c r="OPH621" s="584"/>
      <c r="OPI621" s="584"/>
      <c r="OPJ621" s="584"/>
      <c r="OPK621" s="584"/>
      <c r="OPL621" s="584"/>
      <c r="OPM621" s="584"/>
      <c r="OPN621" s="584"/>
      <c r="OPO621" s="584"/>
      <c r="OPP621" s="584"/>
      <c r="OPQ621" s="584"/>
      <c r="OPR621" s="584"/>
      <c r="OPS621" s="584"/>
      <c r="OPT621" s="584"/>
      <c r="OPU621" s="584"/>
      <c r="OPV621" s="584"/>
      <c r="OPW621" s="584"/>
      <c r="OPX621" s="584"/>
      <c r="OPY621" s="584"/>
      <c r="OPZ621" s="584"/>
      <c r="OQA621" s="584"/>
      <c r="OQB621" s="584"/>
      <c r="OQC621" s="584"/>
      <c r="OQD621" s="584"/>
      <c r="OQE621" s="584"/>
      <c r="OQF621" s="584"/>
      <c r="OQG621" s="584"/>
      <c r="OQH621" s="584"/>
      <c r="OQI621" s="584"/>
      <c r="OQJ621" s="584"/>
      <c r="OQK621" s="584"/>
      <c r="OQL621" s="584"/>
      <c r="OQM621" s="584"/>
      <c r="OQN621" s="584"/>
      <c r="OQO621" s="584"/>
      <c r="OQP621" s="584"/>
      <c r="OQQ621" s="584"/>
      <c r="OQR621" s="584"/>
      <c r="OQS621" s="584"/>
      <c r="OQT621" s="584"/>
      <c r="OQU621" s="584"/>
      <c r="OQV621" s="584"/>
      <c r="OQW621" s="584"/>
      <c r="OQX621" s="584"/>
      <c r="OQY621" s="584"/>
      <c r="OQZ621" s="584"/>
      <c r="ORA621" s="584"/>
      <c r="ORB621" s="584"/>
      <c r="ORC621" s="584"/>
      <c r="ORD621" s="584"/>
      <c r="ORE621" s="584"/>
      <c r="ORF621" s="584"/>
      <c r="ORG621" s="584"/>
      <c r="ORH621" s="584"/>
      <c r="ORI621" s="584"/>
      <c r="ORJ621" s="584"/>
      <c r="ORK621" s="584"/>
      <c r="ORL621" s="584"/>
      <c r="ORM621" s="584"/>
      <c r="ORN621" s="584"/>
      <c r="ORO621" s="584"/>
      <c r="ORP621" s="584"/>
      <c r="ORQ621" s="584"/>
      <c r="ORR621" s="584"/>
      <c r="ORS621" s="584"/>
      <c r="ORT621" s="584"/>
      <c r="ORU621" s="584"/>
      <c r="ORV621" s="584"/>
      <c r="ORW621" s="584"/>
      <c r="ORX621" s="584"/>
      <c r="ORY621" s="584"/>
      <c r="ORZ621" s="584"/>
      <c r="OSA621" s="584"/>
      <c r="OSB621" s="584"/>
      <c r="OSC621" s="584"/>
      <c r="OSD621" s="584"/>
      <c r="OSE621" s="584"/>
      <c r="OSF621" s="584"/>
      <c r="OSG621" s="584"/>
      <c r="OSH621" s="584"/>
      <c r="OSI621" s="584"/>
      <c r="OSJ621" s="584"/>
      <c r="OSK621" s="584"/>
      <c r="OSL621" s="584"/>
      <c r="OSM621" s="584"/>
      <c r="OSN621" s="584"/>
      <c r="OSO621" s="584"/>
      <c r="OSP621" s="584"/>
      <c r="OSQ621" s="584"/>
      <c r="OSR621" s="584"/>
      <c r="OSS621" s="584"/>
      <c r="OST621" s="584"/>
      <c r="OSU621" s="584"/>
      <c r="OSV621" s="584"/>
      <c r="OSW621" s="584"/>
      <c r="OSX621" s="584"/>
      <c r="OSY621" s="584"/>
      <c r="OSZ621" s="584"/>
      <c r="OTA621" s="584"/>
      <c r="OTB621" s="584"/>
      <c r="OTC621" s="584"/>
      <c r="OTD621" s="584"/>
      <c r="OTE621" s="584"/>
      <c r="OTF621" s="584"/>
      <c r="OTG621" s="584"/>
      <c r="OTH621" s="584"/>
      <c r="OTI621" s="584"/>
      <c r="OTJ621" s="584"/>
      <c r="OTK621" s="584"/>
      <c r="OTL621" s="584"/>
      <c r="OTM621" s="584"/>
      <c r="OTN621" s="584"/>
      <c r="OTO621" s="584"/>
      <c r="OTP621" s="584"/>
      <c r="OTQ621" s="584"/>
      <c r="OTR621" s="584"/>
      <c r="OTS621" s="584"/>
      <c r="OTT621" s="584"/>
      <c r="OTU621" s="584"/>
      <c r="OTV621" s="584"/>
      <c r="OTW621" s="584"/>
      <c r="OTX621" s="584"/>
      <c r="OTY621" s="584"/>
      <c r="OTZ621" s="584"/>
      <c r="OUA621" s="584"/>
      <c r="OUB621" s="584"/>
      <c r="OUC621" s="584"/>
      <c r="OUD621" s="584"/>
      <c r="OUE621" s="584"/>
      <c r="OUF621" s="584"/>
      <c r="OUG621" s="584"/>
      <c r="OUH621" s="584"/>
      <c r="OUI621" s="584"/>
      <c r="OUJ621" s="584"/>
      <c r="OUK621" s="584"/>
      <c r="OUL621" s="584"/>
      <c r="OUM621" s="584"/>
      <c r="OUN621" s="584"/>
      <c r="OUO621" s="584"/>
      <c r="OUP621" s="584"/>
      <c r="OUQ621" s="584"/>
      <c r="OUR621" s="584"/>
      <c r="OUS621" s="584"/>
      <c r="OUT621" s="584"/>
      <c r="OUU621" s="584"/>
      <c r="OUV621" s="584"/>
      <c r="OUW621" s="584"/>
      <c r="OUX621" s="584"/>
      <c r="OUY621" s="584"/>
      <c r="OUZ621" s="584"/>
      <c r="OVA621" s="584"/>
      <c r="OVB621" s="584"/>
      <c r="OVC621" s="584"/>
      <c r="OVD621" s="584"/>
      <c r="OVE621" s="584"/>
      <c r="OVF621" s="584"/>
      <c r="OVG621" s="584"/>
      <c r="OVH621" s="584"/>
      <c r="OVI621" s="584"/>
      <c r="OVJ621" s="584"/>
      <c r="OVK621" s="584"/>
      <c r="OVL621" s="584"/>
      <c r="OVM621" s="584"/>
      <c r="OVN621" s="584"/>
      <c r="OVO621" s="584"/>
      <c r="OVP621" s="584"/>
      <c r="OVQ621" s="584"/>
      <c r="OVR621" s="584"/>
      <c r="OVS621" s="584"/>
      <c r="OVT621" s="584"/>
      <c r="OVU621" s="584"/>
      <c r="OVV621" s="584"/>
      <c r="OVW621" s="584"/>
      <c r="OVX621" s="584"/>
      <c r="OVY621" s="584"/>
      <c r="OVZ621" s="584"/>
      <c r="OWA621" s="584"/>
      <c r="OWB621" s="584"/>
      <c r="OWC621" s="584"/>
      <c r="OWD621" s="584"/>
      <c r="OWE621" s="584"/>
      <c r="OWF621" s="584"/>
      <c r="OWG621" s="584"/>
      <c r="OWH621" s="584"/>
      <c r="OWI621" s="584"/>
      <c r="OWJ621" s="584"/>
      <c r="OWK621" s="584"/>
      <c r="OWL621" s="584"/>
      <c r="OWM621" s="584"/>
      <c r="OWN621" s="584"/>
      <c r="OWO621" s="584"/>
      <c r="OWP621" s="584"/>
      <c r="OWQ621" s="584"/>
      <c r="OWR621" s="584"/>
      <c r="OWS621" s="584"/>
      <c r="OWT621" s="584"/>
      <c r="OWU621" s="584"/>
      <c r="OWV621" s="584"/>
      <c r="OWW621" s="584"/>
      <c r="OWX621" s="584"/>
      <c r="OWY621" s="584"/>
      <c r="OWZ621" s="584"/>
      <c r="OXA621" s="584"/>
      <c r="OXB621" s="584"/>
      <c r="OXC621" s="584"/>
      <c r="OXD621" s="584"/>
      <c r="OXE621" s="584"/>
      <c r="OXF621" s="584"/>
      <c r="OXG621" s="584"/>
      <c r="OXH621" s="584"/>
      <c r="OXI621" s="584"/>
      <c r="OXJ621" s="584"/>
      <c r="OXK621" s="584"/>
      <c r="OXL621" s="584"/>
      <c r="OXM621" s="584"/>
      <c r="OXN621" s="584"/>
      <c r="OXO621" s="584"/>
      <c r="OXP621" s="584"/>
      <c r="OXQ621" s="584"/>
      <c r="OXR621" s="584"/>
      <c r="OXS621" s="584"/>
      <c r="OXT621" s="584"/>
      <c r="OXU621" s="584"/>
      <c r="OXV621" s="584"/>
      <c r="OXW621" s="584"/>
      <c r="OXX621" s="584"/>
      <c r="OXY621" s="584"/>
      <c r="OXZ621" s="584"/>
      <c r="OYA621" s="584"/>
      <c r="OYB621" s="584"/>
      <c r="OYC621" s="584"/>
      <c r="OYD621" s="584"/>
      <c r="OYE621" s="584"/>
      <c r="OYF621" s="584"/>
      <c r="OYG621" s="584"/>
      <c r="OYH621" s="584"/>
      <c r="OYI621" s="584"/>
      <c r="OYJ621" s="584"/>
      <c r="OYK621" s="584"/>
      <c r="OYL621" s="584"/>
      <c r="OYM621" s="584"/>
      <c r="OYN621" s="584"/>
      <c r="OYO621" s="584"/>
      <c r="OYP621" s="584"/>
      <c r="OYQ621" s="584"/>
      <c r="OYR621" s="584"/>
      <c r="OYS621" s="584"/>
      <c r="OYT621" s="584"/>
      <c r="OYU621" s="584"/>
      <c r="OYV621" s="584"/>
      <c r="OYW621" s="584"/>
      <c r="OYX621" s="584"/>
      <c r="OYY621" s="584"/>
      <c r="OYZ621" s="584"/>
      <c r="OZA621" s="584"/>
      <c r="OZB621" s="584"/>
      <c r="OZC621" s="584"/>
      <c r="OZD621" s="584"/>
      <c r="OZE621" s="584"/>
      <c r="OZF621" s="584"/>
      <c r="OZG621" s="584"/>
      <c r="OZH621" s="584"/>
      <c r="OZI621" s="584"/>
      <c r="OZJ621" s="584"/>
      <c r="OZK621" s="584"/>
      <c r="OZL621" s="584"/>
      <c r="OZM621" s="584"/>
      <c r="OZN621" s="584"/>
      <c r="OZO621" s="584"/>
      <c r="OZP621" s="584"/>
      <c r="OZQ621" s="584"/>
      <c r="OZR621" s="584"/>
      <c r="OZS621" s="584"/>
      <c r="OZT621" s="584"/>
      <c r="OZU621" s="584"/>
      <c r="OZV621" s="584"/>
      <c r="OZW621" s="584"/>
      <c r="OZX621" s="584"/>
      <c r="OZY621" s="584"/>
      <c r="OZZ621" s="584"/>
      <c r="PAA621" s="584"/>
      <c r="PAB621" s="584"/>
      <c r="PAC621" s="584"/>
      <c r="PAD621" s="584"/>
      <c r="PAE621" s="584"/>
      <c r="PAF621" s="584"/>
      <c r="PAG621" s="584"/>
      <c r="PAH621" s="584"/>
      <c r="PAI621" s="584"/>
      <c r="PAJ621" s="584"/>
      <c r="PAK621" s="584"/>
      <c r="PAL621" s="584"/>
      <c r="PAM621" s="584"/>
      <c r="PAN621" s="584"/>
      <c r="PAO621" s="584"/>
      <c r="PAP621" s="584"/>
      <c r="PAQ621" s="584"/>
      <c r="PAR621" s="584"/>
      <c r="PAS621" s="584"/>
      <c r="PAT621" s="584"/>
      <c r="PAU621" s="584"/>
      <c r="PAV621" s="584"/>
      <c r="PAW621" s="584"/>
      <c r="PAX621" s="584"/>
      <c r="PAY621" s="584"/>
      <c r="PAZ621" s="584"/>
      <c r="PBA621" s="584"/>
      <c r="PBB621" s="584"/>
      <c r="PBC621" s="584"/>
      <c r="PBD621" s="584"/>
      <c r="PBE621" s="584"/>
      <c r="PBF621" s="584"/>
      <c r="PBG621" s="584"/>
      <c r="PBH621" s="584"/>
      <c r="PBI621" s="584"/>
      <c r="PBJ621" s="584"/>
      <c r="PBK621" s="584"/>
      <c r="PBL621" s="584"/>
      <c r="PBM621" s="584"/>
      <c r="PBN621" s="584"/>
      <c r="PBO621" s="584"/>
      <c r="PBP621" s="584"/>
      <c r="PBQ621" s="584"/>
      <c r="PBR621" s="584"/>
      <c r="PBS621" s="584"/>
      <c r="PBT621" s="584"/>
      <c r="PBU621" s="584"/>
      <c r="PBV621" s="584"/>
      <c r="PBW621" s="584"/>
      <c r="PBX621" s="584"/>
      <c r="PBY621" s="584"/>
      <c r="PBZ621" s="584"/>
      <c r="PCA621" s="584"/>
      <c r="PCB621" s="584"/>
      <c r="PCC621" s="584"/>
      <c r="PCD621" s="584"/>
      <c r="PCE621" s="584"/>
      <c r="PCF621" s="584"/>
      <c r="PCG621" s="584"/>
      <c r="PCH621" s="584"/>
      <c r="PCI621" s="584"/>
      <c r="PCJ621" s="584"/>
      <c r="PCK621" s="584"/>
      <c r="PCL621" s="584"/>
      <c r="PCM621" s="584"/>
      <c r="PCN621" s="584"/>
      <c r="PCO621" s="584"/>
      <c r="PCP621" s="584"/>
      <c r="PCQ621" s="584"/>
      <c r="PCR621" s="584"/>
      <c r="PCS621" s="584"/>
      <c r="PCT621" s="584"/>
      <c r="PCU621" s="584"/>
      <c r="PCV621" s="584"/>
      <c r="PCW621" s="584"/>
      <c r="PCX621" s="584"/>
      <c r="PCY621" s="584"/>
      <c r="PCZ621" s="584"/>
      <c r="PDA621" s="584"/>
      <c r="PDB621" s="584"/>
      <c r="PDC621" s="584"/>
      <c r="PDD621" s="584"/>
      <c r="PDE621" s="584"/>
      <c r="PDF621" s="584"/>
      <c r="PDG621" s="584"/>
      <c r="PDH621" s="584"/>
      <c r="PDI621" s="584"/>
      <c r="PDJ621" s="584"/>
      <c r="PDK621" s="584"/>
      <c r="PDL621" s="584"/>
      <c r="PDM621" s="584"/>
      <c r="PDN621" s="584"/>
      <c r="PDO621" s="584"/>
      <c r="PDP621" s="584"/>
      <c r="PDQ621" s="584"/>
      <c r="PDR621" s="584"/>
      <c r="PDS621" s="584"/>
      <c r="PDT621" s="584"/>
      <c r="PDU621" s="584"/>
      <c r="PDV621" s="584"/>
      <c r="PDW621" s="584"/>
      <c r="PDX621" s="584"/>
      <c r="PDY621" s="584"/>
      <c r="PDZ621" s="584"/>
      <c r="PEA621" s="584"/>
      <c r="PEB621" s="584"/>
      <c r="PEC621" s="584"/>
      <c r="PED621" s="584"/>
      <c r="PEE621" s="584"/>
      <c r="PEF621" s="584"/>
      <c r="PEG621" s="584"/>
      <c r="PEH621" s="584"/>
      <c r="PEI621" s="584"/>
      <c r="PEJ621" s="584"/>
      <c r="PEK621" s="584"/>
      <c r="PEL621" s="584"/>
      <c r="PEM621" s="584"/>
      <c r="PEN621" s="584"/>
      <c r="PEO621" s="584"/>
      <c r="PEP621" s="584"/>
      <c r="PEQ621" s="584"/>
      <c r="PER621" s="584"/>
      <c r="PES621" s="584"/>
      <c r="PET621" s="584"/>
      <c r="PEU621" s="584"/>
      <c r="PEV621" s="584"/>
      <c r="PEW621" s="584"/>
      <c r="PEX621" s="584"/>
      <c r="PEY621" s="584"/>
      <c r="PEZ621" s="584"/>
      <c r="PFA621" s="584"/>
      <c r="PFB621" s="584"/>
      <c r="PFC621" s="584"/>
      <c r="PFD621" s="584"/>
      <c r="PFE621" s="584"/>
      <c r="PFF621" s="584"/>
      <c r="PFG621" s="584"/>
      <c r="PFH621" s="584"/>
      <c r="PFI621" s="584"/>
      <c r="PFJ621" s="584"/>
      <c r="PFK621" s="584"/>
      <c r="PFL621" s="584"/>
      <c r="PFM621" s="584"/>
      <c r="PFN621" s="584"/>
      <c r="PFO621" s="584"/>
      <c r="PFP621" s="584"/>
      <c r="PFQ621" s="584"/>
      <c r="PFR621" s="584"/>
      <c r="PFS621" s="584"/>
      <c r="PFT621" s="584"/>
      <c r="PFU621" s="584"/>
      <c r="PFV621" s="584"/>
      <c r="PFW621" s="584"/>
      <c r="PFX621" s="584"/>
      <c r="PFY621" s="584"/>
      <c r="PFZ621" s="584"/>
      <c r="PGA621" s="584"/>
      <c r="PGB621" s="584"/>
      <c r="PGC621" s="584"/>
      <c r="PGD621" s="584"/>
      <c r="PGE621" s="584"/>
      <c r="PGF621" s="584"/>
      <c r="PGG621" s="584"/>
      <c r="PGH621" s="584"/>
      <c r="PGI621" s="584"/>
      <c r="PGJ621" s="584"/>
      <c r="PGK621" s="584"/>
      <c r="PGL621" s="584"/>
      <c r="PGM621" s="584"/>
      <c r="PGN621" s="584"/>
      <c r="PGO621" s="584"/>
      <c r="PGP621" s="584"/>
      <c r="PGQ621" s="584"/>
      <c r="PGR621" s="584"/>
      <c r="PGS621" s="584"/>
      <c r="PGT621" s="584"/>
      <c r="PGU621" s="584"/>
      <c r="PGV621" s="584"/>
      <c r="PGW621" s="584"/>
      <c r="PGX621" s="584"/>
      <c r="PGY621" s="584"/>
      <c r="PGZ621" s="584"/>
      <c r="PHA621" s="584"/>
      <c r="PHB621" s="584"/>
      <c r="PHC621" s="584"/>
      <c r="PHD621" s="584"/>
      <c r="PHE621" s="584"/>
      <c r="PHF621" s="584"/>
      <c r="PHG621" s="584"/>
      <c r="PHH621" s="584"/>
      <c r="PHI621" s="584"/>
      <c r="PHJ621" s="584"/>
      <c r="PHK621" s="584"/>
      <c r="PHL621" s="584"/>
      <c r="PHM621" s="584"/>
      <c r="PHN621" s="584"/>
      <c r="PHO621" s="584"/>
      <c r="PHP621" s="584"/>
      <c r="PHQ621" s="584"/>
      <c r="PHR621" s="584"/>
      <c r="PHS621" s="584"/>
      <c r="PHT621" s="584"/>
      <c r="PHU621" s="584"/>
      <c r="PHV621" s="584"/>
      <c r="PHW621" s="584"/>
      <c r="PHX621" s="584"/>
      <c r="PHY621" s="584"/>
      <c r="PHZ621" s="584"/>
      <c r="PIA621" s="584"/>
      <c r="PIB621" s="584"/>
      <c r="PIC621" s="584"/>
      <c r="PID621" s="584"/>
      <c r="PIE621" s="584"/>
      <c r="PIF621" s="584"/>
      <c r="PIG621" s="584"/>
      <c r="PIH621" s="584"/>
      <c r="PII621" s="584"/>
      <c r="PIJ621" s="584"/>
      <c r="PIK621" s="584"/>
      <c r="PIL621" s="584"/>
      <c r="PIM621" s="584"/>
      <c r="PIN621" s="584"/>
      <c r="PIO621" s="584"/>
      <c r="PIP621" s="584"/>
      <c r="PIQ621" s="584"/>
      <c r="PIR621" s="584"/>
      <c r="PIS621" s="584"/>
      <c r="PIT621" s="584"/>
      <c r="PIU621" s="584"/>
      <c r="PIV621" s="584"/>
      <c r="PIW621" s="584"/>
      <c r="PIX621" s="584"/>
      <c r="PIY621" s="584"/>
      <c r="PIZ621" s="584"/>
      <c r="PJA621" s="584"/>
      <c r="PJB621" s="584"/>
      <c r="PJC621" s="584"/>
      <c r="PJD621" s="584"/>
      <c r="PJE621" s="584"/>
      <c r="PJF621" s="584"/>
      <c r="PJG621" s="584"/>
      <c r="PJH621" s="584"/>
      <c r="PJI621" s="584"/>
      <c r="PJJ621" s="584"/>
      <c r="PJK621" s="584"/>
      <c r="PJL621" s="584"/>
      <c r="PJM621" s="584"/>
      <c r="PJN621" s="584"/>
      <c r="PJO621" s="584"/>
      <c r="PJP621" s="584"/>
      <c r="PJQ621" s="584"/>
      <c r="PJR621" s="584"/>
      <c r="PJS621" s="584"/>
      <c r="PJT621" s="584"/>
      <c r="PJU621" s="584"/>
      <c r="PJV621" s="584"/>
      <c r="PJW621" s="584"/>
      <c r="PJX621" s="584"/>
      <c r="PJY621" s="584"/>
      <c r="PJZ621" s="584"/>
      <c r="PKA621" s="584"/>
      <c r="PKB621" s="584"/>
      <c r="PKC621" s="584"/>
      <c r="PKD621" s="584"/>
      <c r="PKE621" s="584"/>
      <c r="PKF621" s="584"/>
      <c r="PKG621" s="584"/>
      <c r="PKH621" s="584"/>
      <c r="PKI621" s="584"/>
      <c r="PKJ621" s="584"/>
      <c r="PKK621" s="584"/>
      <c r="PKL621" s="584"/>
      <c r="PKM621" s="584"/>
      <c r="PKN621" s="584"/>
      <c r="PKO621" s="584"/>
      <c r="PKP621" s="584"/>
      <c r="PKQ621" s="584"/>
      <c r="PKR621" s="584"/>
      <c r="PKS621" s="584"/>
      <c r="PKT621" s="584"/>
      <c r="PKU621" s="584"/>
      <c r="PKV621" s="584"/>
      <c r="PKW621" s="584"/>
      <c r="PKX621" s="584"/>
      <c r="PKY621" s="584"/>
      <c r="PKZ621" s="584"/>
      <c r="PLA621" s="584"/>
      <c r="PLB621" s="584"/>
      <c r="PLC621" s="584"/>
      <c r="PLD621" s="584"/>
      <c r="PLE621" s="584"/>
      <c r="PLF621" s="584"/>
      <c r="PLG621" s="584"/>
      <c r="PLH621" s="584"/>
      <c r="PLI621" s="584"/>
      <c r="PLJ621" s="584"/>
      <c r="PLK621" s="584"/>
      <c r="PLL621" s="584"/>
      <c r="PLM621" s="584"/>
      <c r="PLN621" s="584"/>
      <c r="PLO621" s="584"/>
      <c r="PLP621" s="584"/>
      <c r="PLQ621" s="584"/>
      <c r="PLR621" s="584"/>
      <c r="PLS621" s="584"/>
      <c r="PLT621" s="584"/>
      <c r="PLU621" s="584"/>
      <c r="PLV621" s="584"/>
      <c r="PLW621" s="584"/>
      <c r="PLX621" s="584"/>
      <c r="PLY621" s="584"/>
      <c r="PLZ621" s="584"/>
      <c r="PMA621" s="584"/>
      <c r="PMB621" s="584"/>
      <c r="PMC621" s="584"/>
      <c r="PMD621" s="584"/>
      <c r="PME621" s="584"/>
      <c r="PMF621" s="584"/>
      <c r="PMG621" s="584"/>
      <c r="PMH621" s="584"/>
      <c r="PMI621" s="584"/>
      <c r="PMJ621" s="584"/>
      <c r="PMK621" s="584"/>
      <c r="PML621" s="584"/>
      <c r="PMM621" s="584"/>
      <c r="PMN621" s="584"/>
      <c r="PMO621" s="584"/>
      <c r="PMP621" s="584"/>
      <c r="PMQ621" s="584"/>
      <c r="PMR621" s="584"/>
      <c r="PMS621" s="584"/>
      <c r="PMT621" s="584"/>
      <c r="PMU621" s="584"/>
      <c r="PMV621" s="584"/>
      <c r="PMW621" s="584"/>
      <c r="PMX621" s="584"/>
      <c r="PMY621" s="584"/>
      <c r="PMZ621" s="584"/>
      <c r="PNA621" s="584"/>
      <c r="PNB621" s="584"/>
      <c r="PNC621" s="584"/>
      <c r="PND621" s="584"/>
      <c r="PNE621" s="584"/>
      <c r="PNF621" s="584"/>
      <c r="PNG621" s="584"/>
      <c r="PNH621" s="584"/>
      <c r="PNI621" s="584"/>
      <c r="PNJ621" s="584"/>
      <c r="PNK621" s="584"/>
      <c r="PNL621" s="584"/>
      <c r="PNM621" s="584"/>
      <c r="PNN621" s="584"/>
      <c r="PNO621" s="584"/>
      <c r="PNP621" s="584"/>
      <c r="PNQ621" s="584"/>
      <c r="PNR621" s="584"/>
      <c r="PNS621" s="584"/>
      <c r="PNT621" s="584"/>
      <c r="PNU621" s="584"/>
      <c r="PNV621" s="584"/>
      <c r="PNW621" s="584"/>
      <c r="PNX621" s="584"/>
      <c r="PNY621" s="584"/>
      <c r="PNZ621" s="584"/>
      <c r="POA621" s="584"/>
      <c r="POB621" s="584"/>
      <c r="POC621" s="584"/>
      <c r="POD621" s="584"/>
      <c r="POE621" s="584"/>
      <c r="POF621" s="584"/>
      <c r="POG621" s="584"/>
      <c r="POH621" s="584"/>
      <c r="POI621" s="584"/>
      <c r="POJ621" s="584"/>
      <c r="POK621" s="584"/>
      <c r="POL621" s="584"/>
      <c r="POM621" s="584"/>
      <c r="PON621" s="584"/>
      <c r="POO621" s="584"/>
      <c r="POP621" s="584"/>
      <c r="POQ621" s="584"/>
      <c r="POR621" s="584"/>
      <c r="POS621" s="584"/>
      <c r="POT621" s="584"/>
      <c r="POU621" s="584"/>
      <c r="POV621" s="584"/>
      <c r="POW621" s="584"/>
      <c r="POX621" s="584"/>
      <c r="POY621" s="584"/>
      <c r="POZ621" s="584"/>
      <c r="PPA621" s="584"/>
      <c r="PPB621" s="584"/>
      <c r="PPC621" s="584"/>
      <c r="PPD621" s="584"/>
      <c r="PPE621" s="584"/>
      <c r="PPF621" s="584"/>
      <c r="PPG621" s="584"/>
      <c r="PPH621" s="584"/>
      <c r="PPI621" s="584"/>
      <c r="PPJ621" s="584"/>
      <c r="PPK621" s="584"/>
      <c r="PPL621" s="584"/>
      <c r="PPM621" s="584"/>
      <c r="PPN621" s="584"/>
      <c r="PPO621" s="584"/>
      <c r="PPP621" s="584"/>
      <c r="PPQ621" s="584"/>
      <c r="PPR621" s="584"/>
      <c r="PPS621" s="584"/>
      <c r="PPT621" s="584"/>
      <c r="PPU621" s="584"/>
      <c r="PPV621" s="584"/>
      <c r="PPW621" s="584"/>
      <c r="PPX621" s="584"/>
      <c r="PPY621" s="584"/>
      <c r="PPZ621" s="584"/>
      <c r="PQA621" s="584"/>
      <c r="PQB621" s="584"/>
      <c r="PQC621" s="584"/>
      <c r="PQD621" s="584"/>
      <c r="PQE621" s="584"/>
      <c r="PQF621" s="584"/>
      <c r="PQG621" s="584"/>
      <c r="PQH621" s="584"/>
      <c r="PQI621" s="584"/>
      <c r="PQJ621" s="584"/>
      <c r="PQK621" s="584"/>
      <c r="PQL621" s="584"/>
      <c r="PQM621" s="584"/>
      <c r="PQN621" s="584"/>
      <c r="PQO621" s="584"/>
      <c r="PQP621" s="584"/>
      <c r="PQQ621" s="584"/>
      <c r="PQR621" s="584"/>
      <c r="PQS621" s="584"/>
      <c r="PQT621" s="584"/>
      <c r="PQU621" s="584"/>
      <c r="PQV621" s="584"/>
      <c r="PQW621" s="584"/>
      <c r="PQX621" s="584"/>
      <c r="PQY621" s="584"/>
      <c r="PQZ621" s="584"/>
      <c r="PRA621" s="584"/>
      <c r="PRB621" s="584"/>
      <c r="PRC621" s="584"/>
      <c r="PRD621" s="584"/>
      <c r="PRE621" s="584"/>
      <c r="PRF621" s="584"/>
      <c r="PRG621" s="584"/>
      <c r="PRH621" s="584"/>
      <c r="PRI621" s="584"/>
      <c r="PRJ621" s="584"/>
      <c r="PRK621" s="584"/>
      <c r="PRL621" s="584"/>
      <c r="PRM621" s="584"/>
      <c r="PRN621" s="584"/>
      <c r="PRO621" s="584"/>
      <c r="PRP621" s="584"/>
      <c r="PRQ621" s="584"/>
      <c r="PRR621" s="584"/>
      <c r="PRS621" s="584"/>
      <c r="PRT621" s="584"/>
      <c r="PRU621" s="584"/>
      <c r="PRV621" s="584"/>
      <c r="PRW621" s="584"/>
      <c r="PRX621" s="584"/>
      <c r="PRY621" s="584"/>
      <c r="PRZ621" s="584"/>
      <c r="PSA621" s="584"/>
      <c r="PSB621" s="584"/>
      <c r="PSC621" s="584"/>
      <c r="PSD621" s="584"/>
      <c r="PSE621" s="584"/>
      <c r="PSF621" s="584"/>
      <c r="PSG621" s="584"/>
      <c r="PSH621" s="584"/>
      <c r="PSI621" s="584"/>
      <c r="PSJ621" s="584"/>
      <c r="PSK621" s="584"/>
      <c r="PSL621" s="584"/>
      <c r="PSM621" s="584"/>
      <c r="PSN621" s="584"/>
      <c r="PSO621" s="584"/>
      <c r="PSP621" s="584"/>
      <c r="PSQ621" s="584"/>
      <c r="PSR621" s="584"/>
      <c r="PSS621" s="584"/>
      <c r="PST621" s="584"/>
      <c r="PSU621" s="584"/>
      <c r="PSV621" s="584"/>
      <c r="PSW621" s="584"/>
      <c r="PSX621" s="584"/>
      <c r="PSY621" s="584"/>
      <c r="PSZ621" s="584"/>
      <c r="PTA621" s="584"/>
      <c r="PTB621" s="584"/>
      <c r="PTC621" s="584"/>
      <c r="PTD621" s="584"/>
      <c r="PTE621" s="584"/>
      <c r="PTF621" s="584"/>
      <c r="PTG621" s="584"/>
      <c r="PTH621" s="584"/>
      <c r="PTI621" s="584"/>
      <c r="PTJ621" s="584"/>
      <c r="PTK621" s="584"/>
      <c r="PTL621" s="584"/>
      <c r="PTM621" s="584"/>
      <c r="PTN621" s="584"/>
      <c r="PTO621" s="584"/>
      <c r="PTP621" s="584"/>
      <c r="PTQ621" s="584"/>
      <c r="PTR621" s="584"/>
      <c r="PTS621" s="584"/>
      <c r="PTT621" s="584"/>
      <c r="PTU621" s="584"/>
      <c r="PTV621" s="584"/>
      <c r="PTW621" s="584"/>
      <c r="PTX621" s="584"/>
      <c r="PTY621" s="584"/>
      <c r="PTZ621" s="584"/>
      <c r="PUA621" s="584"/>
      <c r="PUB621" s="584"/>
      <c r="PUC621" s="584"/>
      <c r="PUD621" s="584"/>
      <c r="PUE621" s="584"/>
      <c r="PUF621" s="584"/>
      <c r="PUG621" s="584"/>
      <c r="PUH621" s="584"/>
      <c r="PUI621" s="584"/>
      <c r="PUJ621" s="584"/>
      <c r="PUK621" s="584"/>
      <c r="PUL621" s="584"/>
      <c r="PUM621" s="584"/>
      <c r="PUN621" s="584"/>
      <c r="PUO621" s="584"/>
      <c r="PUP621" s="584"/>
      <c r="PUQ621" s="584"/>
      <c r="PUR621" s="584"/>
      <c r="PUS621" s="584"/>
      <c r="PUT621" s="584"/>
      <c r="PUU621" s="584"/>
      <c r="PUV621" s="584"/>
      <c r="PUW621" s="584"/>
      <c r="PUX621" s="584"/>
      <c r="PUY621" s="584"/>
      <c r="PUZ621" s="584"/>
      <c r="PVA621" s="584"/>
      <c r="PVB621" s="584"/>
      <c r="PVC621" s="584"/>
      <c r="PVD621" s="584"/>
      <c r="PVE621" s="584"/>
      <c r="PVF621" s="584"/>
      <c r="PVG621" s="584"/>
      <c r="PVH621" s="584"/>
      <c r="PVI621" s="584"/>
      <c r="PVJ621" s="584"/>
      <c r="PVK621" s="584"/>
      <c r="PVL621" s="584"/>
      <c r="PVM621" s="584"/>
      <c r="PVN621" s="584"/>
      <c r="PVO621" s="584"/>
      <c r="PVP621" s="584"/>
      <c r="PVQ621" s="584"/>
      <c r="PVR621" s="584"/>
      <c r="PVS621" s="584"/>
      <c r="PVT621" s="584"/>
      <c r="PVU621" s="584"/>
      <c r="PVV621" s="584"/>
      <c r="PVW621" s="584"/>
      <c r="PVX621" s="584"/>
      <c r="PVY621" s="584"/>
      <c r="PVZ621" s="584"/>
      <c r="PWA621" s="584"/>
      <c r="PWB621" s="584"/>
      <c r="PWC621" s="584"/>
      <c r="PWD621" s="584"/>
      <c r="PWE621" s="584"/>
      <c r="PWF621" s="584"/>
      <c r="PWG621" s="584"/>
      <c r="PWH621" s="584"/>
      <c r="PWI621" s="584"/>
      <c r="PWJ621" s="584"/>
      <c r="PWK621" s="584"/>
      <c r="PWL621" s="584"/>
      <c r="PWM621" s="584"/>
      <c r="PWN621" s="584"/>
      <c r="PWO621" s="584"/>
      <c r="PWP621" s="584"/>
      <c r="PWQ621" s="584"/>
      <c r="PWR621" s="584"/>
      <c r="PWS621" s="584"/>
      <c r="PWT621" s="584"/>
      <c r="PWU621" s="584"/>
      <c r="PWV621" s="584"/>
      <c r="PWW621" s="584"/>
      <c r="PWX621" s="584"/>
      <c r="PWY621" s="584"/>
      <c r="PWZ621" s="584"/>
      <c r="PXA621" s="584"/>
      <c r="PXB621" s="584"/>
      <c r="PXC621" s="584"/>
      <c r="PXD621" s="584"/>
      <c r="PXE621" s="584"/>
      <c r="PXF621" s="584"/>
      <c r="PXG621" s="584"/>
      <c r="PXH621" s="584"/>
      <c r="PXI621" s="584"/>
      <c r="PXJ621" s="584"/>
      <c r="PXK621" s="584"/>
      <c r="PXL621" s="584"/>
      <c r="PXM621" s="584"/>
      <c r="PXN621" s="584"/>
      <c r="PXO621" s="584"/>
      <c r="PXP621" s="584"/>
      <c r="PXQ621" s="584"/>
      <c r="PXR621" s="584"/>
      <c r="PXS621" s="584"/>
      <c r="PXT621" s="584"/>
      <c r="PXU621" s="584"/>
      <c r="PXV621" s="584"/>
      <c r="PXW621" s="584"/>
      <c r="PXX621" s="584"/>
      <c r="PXY621" s="584"/>
      <c r="PXZ621" s="584"/>
      <c r="PYA621" s="584"/>
      <c r="PYB621" s="584"/>
      <c r="PYC621" s="584"/>
      <c r="PYD621" s="584"/>
      <c r="PYE621" s="584"/>
      <c r="PYF621" s="584"/>
      <c r="PYG621" s="584"/>
      <c r="PYH621" s="584"/>
      <c r="PYI621" s="584"/>
      <c r="PYJ621" s="584"/>
      <c r="PYK621" s="584"/>
      <c r="PYL621" s="584"/>
      <c r="PYM621" s="584"/>
      <c r="PYN621" s="584"/>
      <c r="PYO621" s="584"/>
      <c r="PYP621" s="584"/>
      <c r="PYQ621" s="584"/>
      <c r="PYR621" s="584"/>
      <c r="PYS621" s="584"/>
      <c r="PYT621" s="584"/>
      <c r="PYU621" s="584"/>
      <c r="PYV621" s="584"/>
      <c r="PYW621" s="584"/>
      <c r="PYX621" s="584"/>
      <c r="PYY621" s="584"/>
      <c r="PYZ621" s="584"/>
      <c r="PZA621" s="584"/>
      <c r="PZB621" s="584"/>
      <c r="PZC621" s="584"/>
      <c r="PZD621" s="584"/>
      <c r="PZE621" s="584"/>
      <c r="PZF621" s="584"/>
      <c r="PZG621" s="584"/>
      <c r="PZH621" s="584"/>
      <c r="PZI621" s="584"/>
      <c r="PZJ621" s="584"/>
      <c r="PZK621" s="584"/>
      <c r="PZL621" s="584"/>
      <c r="PZM621" s="584"/>
      <c r="PZN621" s="584"/>
      <c r="PZO621" s="584"/>
      <c r="PZP621" s="584"/>
      <c r="PZQ621" s="584"/>
      <c r="PZR621" s="584"/>
      <c r="PZS621" s="584"/>
      <c r="PZT621" s="584"/>
      <c r="PZU621" s="584"/>
      <c r="PZV621" s="584"/>
      <c r="PZW621" s="584"/>
      <c r="PZX621" s="584"/>
      <c r="PZY621" s="584"/>
      <c r="PZZ621" s="584"/>
      <c r="QAA621" s="584"/>
      <c r="QAB621" s="584"/>
      <c r="QAC621" s="584"/>
      <c r="QAD621" s="584"/>
      <c r="QAE621" s="584"/>
      <c r="QAF621" s="584"/>
      <c r="QAG621" s="584"/>
      <c r="QAH621" s="584"/>
      <c r="QAI621" s="584"/>
      <c r="QAJ621" s="584"/>
      <c r="QAK621" s="584"/>
      <c r="QAL621" s="584"/>
      <c r="QAM621" s="584"/>
      <c r="QAN621" s="584"/>
      <c r="QAO621" s="584"/>
      <c r="QAP621" s="584"/>
      <c r="QAQ621" s="584"/>
      <c r="QAR621" s="584"/>
      <c r="QAS621" s="584"/>
      <c r="QAT621" s="584"/>
      <c r="QAU621" s="584"/>
      <c r="QAV621" s="584"/>
      <c r="QAW621" s="584"/>
      <c r="QAX621" s="584"/>
      <c r="QAY621" s="584"/>
      <c r="QAZ621" s="584"/>
      <c r="QBA621" s="584"/>
      <c r="QBB621" s="584"/>
      <c r="QBC621" s="584"/>
      <c r="QBD621" s="584"/>
      <c r="QBE621" s="584"/>
      <c r="QBF621" s="584"/>
      <c r="QBG621" s="584"/>
      <c r="QBH621" s="584"/>
      <c r="QBI621" s="584"/>
      <c r="QBJ621" s="584"/>
      <c r="QBK621" s="584"/>
      <c r="QBL621" s="584"/>
      <c r="QBM621" s="584"/>
      <c r="QBN621" s="584"/>
      <c r="QBO621" s="584"/>
      <c r="QBP621" s="584"/>
      <c r="QBQ621" s="584"/>
      <c r="QBR621" s="584"/>
      <c r="QBS621" s="584"/>
      <c r="QBT621" s="584"/>
      <c r="QBU621" s="584"/>
      <c r="QBV621" s="584"/>
      <c r="QBW621" s="584"/>
      <c r="QBX621" s="584"/>
      <c r="QBY621" s="584"/>
      <c r="QBZ621" s="584"/>
      <c r="QCA621" s="584"/>
      <c r="QCB621" s="584"/>
      <c r="QCC621" s="584"/>
      <c r="QCD621" s="584"/>
      <c r="QCE621" s="584"/>
      <c r="QCF621" s="584"/>
      <c r="QCG621" s="584"/>
      <c r="QCH621" s="584"/>
      <c r="QCI621" s="584"/>
      <c r="QCJ621" s="584"/>
      <c r="QCK621" s="584"/>
      <c r="QCL621" s="584"/>
      <c r="QCM621" s="584"/>
      <c r="QCN621" s="584"/>
      <c r="QCO621" s="584"/>
      <c r="QCP621" s="584"/>
      <c r="QCQ621" s="584"/>
      <c r="QCR621" s="584"/>
      <c r="QCS621" s="584"/>
      <c r="QCT621" s="584"/>
      <c r="QCU621" s="584"/>
      <c r="QCV621" s="584"/>
      <c r="QCW621" s="584"/>
      <c r="QCX621" s="584"/>
      <c r="QCY621" s="584"/>
      <c r="QCZ621" s="584"/>
      <c r="QDA621" s="584"/>
      <c r="QDB621" s="584"/>
      <c r="QDC621" s="584"/>
      <c r="QDD621" s="584"/>
      <c r="QDE621" s="584"/>
      <c r="QDF621" s="584"/>
      <c r="QDG621" s="584"/>
      <c r="QDH621" s="584"/>
      <c r="QDI621" s="584"/>
      <c r="QDJ621" s="584"/>
      <c r="QDK621" s="584"/>
      <c r="QDL621" s="584"/>
      <c r="QDM621" s="584"/>
      <c r="QDN621" s="584"/>
      <c r="QDO621" s="584"/>
      <c r="QDP621" s="584"/>
      <c r="QDQ621" s="584"/>
      <c r="QDR621" s="584"/>
      <c r="QDS621" s="584"/>
      <c r="QDT621" s="584"/>
      <c r="QDU621" s="584"/>
      <c r="QDV621" s="584"/>
      <c r="QDW621" s="584"/>
      <c r="QDX621" s="584"/>
      <c r="QDY621" s="584"/>
      <c r="QDZ621" s="584"/>
      <c r="QEA621" s="584"/>
      <c r="QEB621" s="584"/>
      <c r="QEC621" s="584"/>
      <c r="QED621" s="584"/>
      <c r="QEE621" s="584"/>
      <c r="QEF621" s="584"/>
      <c r="QEG621" s="584"/>
      <c r="QEH621" s="584"/>
      <c r="QEI621" s="584"/>
      <c r="QEJ621" s="584"/>
      <c r="QEK621" s="584"/>
      <c r="QEL621" s="584"/>
      <c r="QEM621" s="584"/>
      <c r="QEN621" s="584"/>
      <c r="QEO621" s="584"/>
      <c r="QEP621" s="584"/>
      <c r="QEQ621" s="584"/>
      <c r="QER621" s="584"/>
      <c r="QES621" s="584"/>
      <c r="QET621" s="584"/>
      <c r="QEU621" s="584"/>
      <c r="QEV621" s="584"/>
      <c r="QEW621" s="584"/>
      <c r="QEX621" s="584"/>
      <c r="QEY621" s="584"/>
      <c r="QEZ621" s="584"/>
      <c r="QFA621" s="584"/>
      <c r="QFB621" s="584"/>
      <c r="QFC621" s="584"/>
      <c r="QFD621" s="584"/>
      <c r="QFE621" s="584"/>
      <c r="QFF621" s="584"/>
      <c r="QFG621" s="584"/>
      <c r="QFH621" s="584"/>
      <c r="QFI621" s="584"/>
      <c r="QFJ621" s="584"/>
      <c r="QFK621" s="584"/>
      <c r="QFL621" s="584"/>
      <c r="QFM621" s="584"/>
      <c r="QFN621" s="584"/>
      <c r="QFO621" s="584"/>
      <c r="QFP621" s="584"/>
      <c r="QFQ621" s="584"/>
      <c r="QFR621" s="584"/>
      <c r="QFS621" s="584"/>
      <c r="QFT621" s="584"/>
      <c r="QFU621" s="584"/>
      <c r="QFV621" s="584"/>
      <c r="QFW621" s="584"/>
      <c r="QFX621" s="584"/>
      <c r="QFY621" s="584"/>
      <c r="QFZ621" s="584"/>
      <c r="QGA621" s="584"/>
      <c r="QGB621" s="584"/>
      <c r="QGC621" s="584"/>
      <c r="QGD621" s="584"/>
      <c r="QGE621" s="584"/>
      <c r="QGF621" s="584"/>
      <c r="QGG621" s="584"/>
      <c r="QGH621" s="584"/>
      <c r="QGI621" s="584"/>
      <c r="QGJ621" s="584"/>
      <c r="QGK621" s="584"/>
      <c r="QGL621" s="584"/>
      <c r="QGM621" s="584"/>
      <c r="QGN621" s="584"/>
      <c r="QGO621" s="584"/>
      <c r="QGP621" s="584"/>
      <c r="QGQ621" s="584"/>
      <c r="QGR621" s="584"/>
      <c r="QGS621" s="584"/>
      <c r="QGT621" s="584"/>
      <c r="QGU621" s="584"/>
      <c r="QGV621" s="584"/>
      <c r="QGW621" s="584"/>
      <c r="QGX621" s="584"/>
      <c r="QGY621" s="584"/>
      <c r="QGZ621" s="584"/>
      <c r="QHA621" s="584"/>
      <c r="QHB621" s="584"/>
      <c r="QHC621" s="584"/>
      <c r="QHD621" s="584"/>
      <c r="QHE621" s="584"/>
      <c r="QHF621" s="584"/>
      <c r="QHG621" s="584"/>
      <c r="QHH621" s="584"/>
      <c r="QHI621" s="584"/>
      <c r="QHJ621" s="584"/>
      <c r="QHK621" s="584"/>
      <c r="QHL621" s="584"/>
      <c r="QHM621" s="584"/>
      <c r="QHN621" s="584"/>
      <c r="QHO621" s="584"/>
      <c r="QHP621" s="584"/>
      <c r="QHQ621" s="584"/>
      <c r="QHR621" s="584"/>
      <c r="QHS621" s="584"/>
      <c r="QHT621" s="584"/>
      <c r="QHU621" s="584"/>
      <c r="QHV621" s="584"/>
      <c r="QHW621" s="584"/>
      <c r="QHX621" s="584"/>
      <c r="QHY621" s="584"/>
      <c r="QHZ621" s="584"/>
      <c r="QIA621" s="584"/>
      <c r="QIB621" s="584"/>
      <c r="QIC621" s="584"/>
      <c r="QID621" s="584"/>
      <c r="QIE621" s="584"/>
      <c r="QIF621" s="584"/>
      <c r="QIG621" s="584"/>
      <c r="QIH621" s="584"/>
      <c r="QII621" s="584"/>
      <c r="QIJ621" s="584"/>
      <c r="QIK621" s="584"/>
      <c r="QIL621" s="584"/>
      <c r="QIM621" s="584"/>
      <c r="QIN621" s="584"/>
      <c r="QIO621" s="584"/>
      <c r="QIP621" s="584"/>
      <c r="QIQ621" s="584"/>
      <c r="QIR621" s="584"/>
      <c r="QIS621" s="584"/>
      <c r="QIT621" s="584"/>
      <c r="QIU621" s="584"/>
      <c r="QIV621" s="584"/>
      <c r="QIW621" s="584"/>
      <c r="QIX621" s="584"/>
      <c r="QIY621" s="584"/>
      <c r="QIZ621" s="584"/>
      <c r="QJA621" s="584"/>
      <c r="QJB621" s="584"/>
      <c r="QJC621" s="584"/>
      <c r="QJD621" s="584"/>
      <c r="QJE621" s="584"/>
      <c r="QJF621" s="584"/>
      <c r="QJG621" s="584"/>
      <c r="QJH621" s="584"/>
      <c r="QJI621" s="584"/>
      <c r="QJJ621" s="584"/>
      <c r="QJK621" s="584"/>
      <c r="QJL621" s="584"/>
      <c r="QJM621" s="584"/>
      <c r="QJN621" s="584"/>
      <c r="QJO621" s="584"/>
      <c r="QJP621" s="584"/>
      <c r="QJQ621" s="584"/>
      <c r="QJR621" s="584"/>
      <c r="QJS621" s="584"/>
      <c r="QJT621" s="584"/>
      <c r="QJU621" s="584"/>
      <c r="QJV621" s="584"/>
      <c r="QJW621" s="584"/>
      <c r="QJX621" s="584"/>
      <c r="QJY621" s="584"/>
      <c r="QJZ621" s="584"/>
      <c r="QKA621" s="584"/>
      <c r="QKB621" s="584"/>
      <c r="QKC621" s="584"/>
      <c r="QKD621" s="584"/>
      <c r="QKE621" s="584"/>
      <c r="QKF621" s="584"/>
      <c r="QKG621" s="584"/>
      <c r="QKH621" s="584"/>
      <c r="QKI621" s="584"/>
      <c r="QKJ621" s="584"/>
      <c r="QKK621" s="584"/>
      <c r="QKL621" s="584"/>
      <c r="QKM621" s="584"/>
      <c r="QKN621" s="584"/>
      <c r="QKO621" s="584"/>
      <c r="QKP621" s="584"/>
      <c r="QKQ621" s="584"/>
      <c r="QKR621" s="584"/>
      <c r="QKS621" s="584"/>
      <c r="QKT621" s="584"/>
      <c r="QKU621" s="584"/>
      <c r="QKV621" s="584"/>
      <c r="QKW621" s="584"/>
      <c r="QKX621" s="584"/>
      <c r="QKY621" s="584"/>
      <c r="QKZ621" s="584"/>
      <c r="QLA621" s="584"/>
      <c r="QLB621" s="584"/>
      <c r="QLC621" s="584"/>
      <c r="QLD621" s="584"/>
      <c r="QLE621" s="584"/>
      <c r="QLF621" s="584"/>
      <c r="QLG621" s="584"/>
      <c r="QLH621" s="584"/>
      <c r="QLI621" s="584"/>
      <c r="QLJ621" s="584"/>
      <c r="QLK621" s="584"/>
      <c r="QLL621" s="584"/>
      <c r="QLM621" s="584"/>
      <c r="QLN621" s="584"/>
      <c r="QLO621" s="584"/>
      <c r="QLP621" s="584"/>
      <c r="QLQ621" s="584"/>
      <c r="QLR621" s="584"/>
      <c r="QLS621" s="584"/>
      <c r="QLT621" s="584"/>
      <c r="QLU621" s="584"/>
      <c r="QLV621" s="584"/>
      <c r="QLW621" s="584"/>
      <c r="QLX621" s="584"/>
      <c r="QLY621" s="584"/>
      <c r="QLZ621" s="584"/>
      <c r="QMA621" s="584"/>
      <c r="QMB621" s="584"/>
      <c r="QMC621" s="584"/>
      <c r="QMD621" s="584"/>
      <c r="QME621" s="584"/>
      <c r="QMF621" s="584"/>
      <c r="QMG621" s="584"/>
      <c r="QMH621" s="584"/>
      <c r="QMI621" s="584"/>
      <c r="QMJ621" s="584"/>
      <c r="QMK621" s="584"/>
      <c r="QML621" s="584"/>
      <c r="QMM621" s="584"/>
      <c r="QMN621" s="584"/>
      <c r="QMO621" s="584"/>
      <c r="QMP621" s="584"/>
      <c r="QMQ621" s="584"/>
      <c r="QMR621" s="584"/>
      <c r="QMS621" s="584"/>
      <c r="QMT621" s="584"/>
      <c r="QMU621" s="584"/>
      <c r="QMV621" s="584"/>
      <c r="QMW621" s="584"/>
      <c r="QMX621" s="584"/>
      <c r="QMY621" s="584"/>
      <c r="QMZ621" s="584"/>
      <c r="QNA621" s="584"/>
      <c r="QNB621" s="584"/>
      <c r="QNC621" s="584"/>
      <c r="QND621" s="584"/>
      <c r="QNE621" s="584"/>
      <c r="QNF621" s="584"/>
      <c r="QNG621" s="584"/>
      <c r="QNH621" s="584"/>
      <c r="QNI621" s="584"/>
      <c r="QNJ621" s="584"/>
      <c r="QNK621" s="584"/>
      <c r="QNL621" s="584"/>
      <c r="QNM621" s="584"/>
      <c r="QNN621" s="584"/>
      <c r="QNO621" s="584"/>
      <c r="QNP621" s="584"/>
      <c r="QNQ621" s="584"/>
      <c r="QNR621" s="584"/>
      <c r="QNS621" s="584"/>
      <c r="QNT621" s="584"/>
      <c r="QNU621" s="584"/>
      <c r="QNV621" s="584"/>
      <c r="QNW621" s="584"/>
      <c r="QNX621" s="584"/>
      <c r="QNY621" s="584"/>
      <c r="QNZ621" s="584"/>
      <c r="QOA621" s="584"/>
      <c r="QOB621" s="584"/>
      <c r="QOC621" s="584"/>
      <c r="QOD621" s="584"/>
      <c r="QOE621" s="584"/>
      <c r="QOF621" s="584"/>
      <c r="QOG621" s="584"/>
      <c r="QOH621" s="584"/>
      <c r="QOI621" s="584"/>
      <c r="QOJ621" s="584"/>
      <c r="QOK621" s="584"/>
      <c r="QOL621" s="584"/>
      <c r="QOM621" s="584"/>
      <c r="QON621" s="584"/>
      <c r="QOO621" s="584"/>
      <c r="QOP621" s="584"/>
      <c r="QOQ621" s="584"/>
      <c r="QOR621" s="584"/>
      <c r="QOS621" s="584"/>
      <c r="QOT621" s="584"/>
      <c r="QOU621" s="584"/>
      <c r="QOV621" s="584"/>
      <c r="QOW621" s="584"/>
      <c r="QOX621" s="584"/>
      <c r="QOY621" s="584"/>
      <c r="QOZ621" s="584"/>
      <c r="QPA621" s="584"/>
      <c r="QPB621" s="584"/>
      <c r="QPC621" s="584"/>
      <c r="QPD621" s="584"/>
      <c r="QPE621" s="584"/>
      <c r="QPF621" s="584"/>
      <c r="QPG621" s="584"/>
      <c r="QPH621" s="584"/>
      <c r="QPI621" s="584"/>
      <c r="QPJ621" s="584"/>
      <c r="QPK621" s="584"/>
      <c r="QPL621" s="584"/>
      <c r="QPM621" s="584"/>
      <c r="QPN621" s="584"/>
      <c r="QPO621" s="584"/>
      <c r="QPP621" s="584"/>
      <c r="QPQ621" s="584"/>
      <c r="QPR621" s="584"/>
      <c r="QPS621" s="584"/>
      <c r="QPT621" s="584"/>
      <c r="QPU621" s="584"/>
      <c r="QPV621" s="584"/>
      <c r="QPW621" s="584"/>
      <c r="QPX621" s="584"/>
      <c r="QPY621" s="584"/>
      <c r="QPZ621" s="584"/>
      <c r="QQA621" s="584"/>
      <c r="QQB621" s="584"/>
      <c r="QQC621" s="584"/>
      <c r="QQD621" s="584"/>
      <c r="QQE621" s="584"/>
      <c r="QQF621" s="584"/>
      <c r="QQG621" s="584"/>
      <c r="QQH621" s="584"/>
      <c r="QQI621" s="584"/>
      <c r="QQJ621" s="584"/>
      <c r="QQK621" s="584"/>
      <c r="QQL621" s="584"/>
      <c r="QQM621" s="584"/>
      <c r="QQN621" s="584"/>
      <c r="QQO621" s="584"/>
      <c r="QQP621" s="584"/>
      <c r="QQQ621" s="584"/>
      <c r="QQR621" s="584"/>
      <c r="QQS621" s="584"/>
      <c r="QQT621" s="584"/>
      <c r="QQU621" s="584"/>
      <c r="QQV621" s="584"/>
      <c r="QQW621" s="584"/>
      <c r="QQX621" s="584"/>
      <c r="QQY621" s="584"/>
      <c r="QQZ621" s="584"/>
      <c r="QRA621" s="584"/>
      <c r="QRB621" s="584"/>
      <c r="QRC621" s="584"/>
      <c r="QRD621" s="584"/>
      <c r="QRE621" s="584"/>
      <c r="QRF621" s="584"/>
      <c r="QRG621" s="584"/>
      <c r="QRH621" s="584"/>
      <c r="QRI621" s="584"/>
      <c r="QRJ621" s="584"/>
      <c r="QRK621" s="584"/>
      <c r="QRL621" s="584"/>
      <c r="QRM621" s="584"/>
      <c r="QRN621" s="584"/>
      <c r="QRO621" s="584"/>
      <c r="QRP621" s="584"/>
      <c r="QRQ621" s="584"/>
      <c r="QRR621" s="584"/>
      <c r="QRS621" s="584"/>
      <c r="QRT621" s="584"/>
      <c r="QRU621" s="584"/>
      <c r="QRV621" s="584"/>
      <c r="QRW621" s="584"/>
      <c r="QRX621" s="584"/>
      <c r="QRY621" s="584"/>
      <c r="QRZ621" s="584"/>
      <c r="QSA621" s="584"/>
      <c r="QSB621" s="584"/>
      <c r="QSC621" s="584"/>
      <c r="QSD621" s="584"/>
      <c r="QSE621" s="584"/>
      <c r="QSF621" s="584"/>
      <c r="QSG621" s="584"/>
      <c r="QSH621" s="584"/>
      <c r="QSI621" s="584"/>
      <c r="QSJ621" s="584"/>
      <c r="QSK621" s="584"/>
      <c r="QSL621" s="584"/>
      <c r="QSM621" s="584"/>
      <c r="QSN621" s="584"/>
      <c r="QSO621" s="584"/>
      <c r="QSP621" s="584"/>
      <c r="QSQ621" s="584"/>
      <c r="QSR621" s="584"/>
      <c r="QSS621" s="584"/>
      <c r="QST621" s="584"/>
      <c r="QSU621" s="584"/>
      <c r="QSV621" s="584"/>
      <c r="QSW621" s="584"/>
      <c r="QSX621" s="584"/>
      <c r="QSY621" s="584"/>
      <c r="QSZ621" s="584"/>
      <c r="QTA621" s="584"/>
      <c r="QTB621" s="584"/>
      <c r="QTC621" s="584"/>
      <c r="QTD621" s="584"/>
      <c r="QTE621" s="584"/>
      <c r="QTF621" s="584"/>
      <c r="QTG621" s="584"/>
      <c r="QTH621" s="584"/>
      <c r="QTI621" s="584"/>
      <c r="QTJ621" s="584"/>
      <c r="QTK621" s="584"/>
      <c r="QTL621" s="584"/>
      <c r="QTM621" s="584"/>
      <c r="QTN621" s="584"/>
      <c r="QTO621" s="584"/>
      <c r="QTP621" s="584"/>
      <c r="QTQ621" s="584"/>
      <c r="QTR621" s="584"/>
      <c r="QTS621" s="584"/>
      <c r="QTT621" s="584"/>
      <c r="QTU621" s="584"/>
      <c r="QTV621" s="584"/>
      <c r="QTW621" s="584"/>
      <c r="QTX621" s="584"/>
      <c r="QTY621" s="584"/>
      <c r="QTZ621" s="584"/>
      <c r="QUA621" s="584"/>
      <c r="QUB621" s="584"/>
      <c r="QUC621" s="584"/>
      <c r="QUD621" s="584"/>
      <c r="QUE621" s="584"/>
      <c r="QUF621" s="584"/>
      <c r="QUG621" s="584"/>
      <c r="QUH621" s="584"/>
      <c r="QUI621" s="584"/>
      <c r="QUJ621" s="584"/>
      <c r="QUK621" s="584"/>
      <c r="QUL621" s="584"/>
      <c r="QUM621" s="584"/>
      <c r="QUN621" s="584"/>
      <c r="QUO621" s="584"/>
      <c r="QUP621" s="584"/>
      <c r="QUQ621" s="584"/>
      <c r="QUR621" s="584"/>
      <c r="QUS621" s="584"/>
      <c r="QUT621" s="584"/>
      <c r="QUU621" s="584"/>
      <c r="QUV621" s="584"/>
      <c r="QUW621" s="584"/>
      <c r="QUX621" s="584"/>
      <c r="QUY621" s="584"/>
      <c r="QUZ621" s="584"/>
      <c r="QVA621" s="584"/>
      <c r="QVB621" s="584"/>
      <c r="QVC621" s="584"/>
      <c r="QVD621" s="584"/>
      <c r="QVE621" s="584"/>
      <c r="QVF621" s="584"/>
      <c r="QVG621" s="584"/>
      <c r="QVH621" s="584"/>
      <c r="QVI621" s="584"/>
      <c r="QVJ621" s="584"/>
      <c r="QVK621" s="584"/>
      <c r="QVL621" s="584"/>
      <c r="QVM621" s="584"/>
      <c r="QVN621" s="584"/>
      <c r="QVO621" s="584"/>
      <c r="QVP621" s="584"/>
      <c r="QVQ621" s="584"/>
      <c r="QVR621" s="584"/>
      <c r="QVS621" s="584"/>
      <c r="QVT621" s="584"/>
      <c r="QVU621" s="584"/>
      <c r="QVV621" s="584"/>
      <c r="QVW621" s="584"/>
      <c r="QVX621" s="584"/>
      <c r="QVY621" s="584"/>
      <c r="QVZ621" s="584"/>
      <c r="QWA621" s="584"/>
      <c r="QWB621" s="584"/>
      <c r="QWC621" s="584"/>
      <c r="QWD621" s="584"/>
      <c r="QWE621" s="584"/>
      <c r="QWF621" s="584"/>
      <c r="QWG621" s="584"/>
      <c r="QWH621" s="584"/>
      <c r="QWI621" s="584"/>
      <c r="QWJ621" s="584"/>
      <c r="QWK621" s="584"/>
      <c r="QWL621" s="584"/>
      <c r="QWM621" s="584"/>
      <c r="QWN621" s="584"/>
      <c r="QWO621" s="584"/>
      <c r="QWP621" s="584"/>
      <c r="QWQ621" s="584"/>
      <c r="QWR621" s="584"/>
      <c r="QWS621" s="584"/>
      <c r="QWT621" s="584"/>
      <c r="QWU621" s="584"/>
      <c r="QWV621" s="584"/>
      <c r="QWW621" s="584"/>
      <c r="QWX621" s="584"/>
      <c r="QWY621" s="584"/>
      <c r="QWZ621" s="584"/>
      <c r="QXA621" s="584"/>
      <c r="QXB621" s="584"/>
      <c r="QXC621" s="584"/>
      <c r="QXD621" s="584"/>
      <c r="QXE621" s="584"/>
      <c r="QXF621" s="584"/>
      <c r="QXG621" s="584"/>
      <c r="QXH621" s="584"/>
      <c r="QXI621" s="584"/>
      <c r="QXJ621" s="584"/>
      <c r="QXK621" s="584"/>
      <c r="QXL621" s="584"/>
      <c r="QXM621" s="584"/>
      <c r="QXN621" s="584"/>
      <c r="QXO621" s="584"/>
      <c r="QXP621" s="584"/>
      <c r="QXQ621" s="584"/>
      <c r="QXR621" s="584"/>
      <c r="QXS621" s="584"/>
      <c r="QXT621" s="584"/>
      <c r="QXU621" s="584"/>
      <c r="QXV621" s="584"/>
      <c r="QXW621" s="584"/>
      <c r="QXX621" s="584"/>
      <c r="QXY621" s="584"/>
      <c r="QXZ621" s="584"/>
      <c r="QYA621" s="584"/>
      <c r="QYB621" s="584"/>
      <c r="QYC621" s="584"/>
      <c r="QYD621" s="584"/>
      <c r="QYE621" s="584"/>
      <c r="QYF621" s="584"/>
      <c r="QYG621" s="584"/>
      <c r="QYH621" s="584"/>
      <c r="QYI621" s="584"/>
      <c r="QYJ621" s="584"/>
      <c r="QYK621" s="584"/>
      <c r="QYL621" s="584"/>
      <c r="QYM621" s="584"/>
      <c r="QYN621" s="584"/>
      <c r="QYO621" s="584"/>
      <c r="QYP621" s="584"/>
      <c r="QYQ621" s="584"/>
      <c r="QYR621" s="584"/>
      <c r="QYS621" s="584"/>
      <c r="QYT621" s="584"/>
      <c r="QYU621" s="584"/>
      <c r="QYV621" s="584"/>
      <c r="QYW621" s="584"/>
      <c r="QYX621" s="584"/>
      <c r="QYY621" s="584"/>
      <c r="QYZ621" s="584"/>
      <c r="QZA621" s="584"/>
      <c r="QZB621" s="584"/>
      <c r="QZC621" s="584"/>
      <c r="QZD621" s="584"/>
      <c r="QZE621" s="584"/>
      <c r="QZF621" s="584"/>
      <c r="QZG621" s="584"/>
      <c r="QZH621" s="584"/>
      <c r="QZI621" s="584"/>
      <c r="QZJ621" s="584"/>
      <c r="QZK621" s="584"/>
      <c r="QZL621" s="584"/>
      <c r="QZM621" s="584"/>
      <c r="QZN621" s="584"/>
      <c r="QZO621" s="584"/>
      <c r="QZP621" s="584"/>
      <c r="QZQ621" s="584"/>
      <c r="QZR621" s="584"/>
      <c r="QZS621" s="584"/>
      <c r="QZT621" s="584"/>
      <c r="QZU621" s="584"/>
      <c r="QZV621" s="584"/>
      <c r="QZW621" s="584"/>
      <c r="QZX621" s="584"/>
      <c r="QZY621" s="584"/>
      <c r="QZZ621" s="584"/>
      <c r="RAA621" s="584"/>
      <c r="RAB621" s="584"/>
      <c r="RAC621" s="584"/>
      <c r="RAD621" s="584"/>
      <c r="RAE621" s="584"/>
      <c r="RAF621" s="584"/>
      <c r="RAG621" s="584"/>
      <c r="RAH621" s="584"/>
      <c r="RAI621" s="584"/>
      <c r="RAJ621" s="584"/>
      <c r="RAK621" s="584"/>
      <c r="RAL621" s="584"/>
      <c r="RAM621" s="584"/>
      <c r="RAN621" s="584"/>
      <c r="RAO621" s="584"/>
      <c r="RAP621" s="584"/>
      <c r="RAQ621" s="584"/>
      <c r="RAR621" s="584"/>
      <c r="RAS621" s="584"/>
      <c r="RAT621" s="584"/>
      <c r="RAU621" s="584"/>
      <c r="RAV621" s="584"/>
      <c r="RAW621" s="584"/>
      <c r="RAX621" s="584"/>
      <c r="RAY621" s="584"/>
      <c r="RAZ621" s="584"/>
      <c r="RBA621" s="584"/>
      <c r="RBB621" s="584"/>
      <c r="RBC621" s="584"/>
      <c r="RBD621" s="584"/>
      <c r="RBE621" s="584"/>
      <c r="RBF621" s="584"/>
      <c r="RBG621" s="584"/>
      <c r="RBH621" s="584"/>
      <c r="RBI621" s="584"/>
      <c r="RBJ621" s="584"/>
      <c r="RBK621" s="584"/>
      <c r="RBL621" s="584"/>
      <c r="RBM621" s="584"/>
      <c r="RBN621" s="584"/>
      <c r="RBO621" s="584"/>
      <c r="RBP621" s="584"/>
      <c r="RBQ621" s="584"/>
      <c r="RBR621" s="584"/>
      <c r="RBS621" s="584"/>
      <c r="RBT621" s="584"/>
      <c r="RBU621" s="584"/>
      <c r="RBV621" s="584"/>
      <c r="RBW621" s="584"/>
      <c r="RBX621" s="584"/>
      <c r="RBY621" s="584"/>
      <c r="RBZ621" s="584"/>
      <c r="RCA621" s="584"/>
      <c r="RCB621" s="584"/>
      <c r="RCC621" s="584"/>
      <c r="RCD621" s="584"/>
      <c r="RCE621" s="584"/>
      <c r="RCF621" s="584"/>
      <c r="RCG621" s="584"/>
      <c r="RCH621" s="584"/>
      <c r="RCI621" s="584"/>
      <c r="RCJ621" s="584"/>
      <c r="RCK621" s="584"/>
      <c r="RCL621" s="584"/>
      <c r="RCM621" s="584"/>
      <c r="RCN621" s="584"/>
      <c r="RCO621" s="584"/>
      <c r="RCP621" s="584"/>
      <c r="RCQ621" s="584"/>
      <c r="RCR621" s="584"/>
      <c r="RCS621" s="584"/>
      <c r="RCT621" s="584"/>
      <c r="RCU621" s="584"/>
      <c r="RCV621" s="584"/>
      <c r="RCW621" s="584"/>
      <c r="RCX621" s="584"/>
      <c r="RCY621" s="584"/>
      <c r="RCZ621" s="584"/>
      <c r="RDA621" s="584"/>
      <c r="RDB621" s="584"/>
      <c r="RDC621" s="584"/>
      <c r="RDD621" s="584"/>
      <c r="RDE621" s="584"/>
      <c r="RDF621" s="584"/>
      <c r="RDG621" s="584"/>
      <c r="RDH621" s="584"/>
      <c r="RDI621" s="584"/>
      <c r="RDJ621" s="584"/>
      <c r="RDK621" s="584"/>
      <c r="RDL621" s="584"/>
      <c r="RDM621" s="584"/>
      <c r="RDN621" s="584"/>
      <c r="RDO621" s="584"/>
      <c r="RDP621" s="584"/>
      <c r="RDQ621" s="584"/>
      <c r="RDR621" s="584"/>
      <c r="RDS621" s="584"/>
      <c r="RDT621" s="584"/>
      <c r="RDU621" s="584"/>
      <c r="RDV621" s="584"/>
      <c r="RDW621" s="584"/>
      <c r="RDX621" s="584"/>
      <c r="RDY621" s="584"/>
      <c r="RDZ621" s="584"/>
      <c r="REA621" s="584"/>
      <c r="REB621" s="584"/>
      <c r="REC621" s="584"/>
      <c r="RED621" s="584"/>
      <c r="REE621" s="584"/>
      <c r="REF621" s="584"/>
      <c r="REG621" s="584"/>
      <c r="REH621" s="584"/>
      <c r="REI621" s="584"/>
      <c r="REJ621" s="584"/>
      <c r="REK621" s="584"/>
      <c r="REL621" s="584"/>
      <c r="REM621" s="584"/>
      <c r="REN621" s="584"/>
      <c r="REO621" s="584"/>
      <c r="REP621" s="584"/>
      <c r="REQ621" s="584"/>
      <c r="RER621" s="584"/>
      <c r="RES621" s="584"/>
      <c r="RET621" s="584"/>
      <c r="REU621" s="584"/>
      <c r="REV621" s="584"/>
      <c r="REW621" s="584"/>
      <c r="REX621" s="584"/>
      <c r="REY621" s="584"/>
      <c r="REZ621" s="584"/>
      <c r="RFA621" s="584"/>
      <c r="RFB621" s="584"/>
      <c r="RFC621" s="584"/>
      <c r="RFD621" s="584"/>
      <c r="RFE621" s="584"/>
      <c r="RFF621" s="584"/>
      <c r="RFG621" s="584"/>
      <c r="RFH621" s="584"/>
      <c r="RFI621" s="584"/>
      <c r="RFJ621" s="584"/>
      <c r="RFK621" s="584"/>
      <c r="RFL621" s="584"/>
      <c r="RFM621" s="584"/>
      <c r="RFN621" s="584"/>
      <c r="RFO621" s="584"/>
      <c r="RFP621" s="584"/>
      <c r="RFQ621" s="584"/>
      <c r="RFR621" s="584"/>
      <c r="RFS621" s="584"/>
      <c r="RFT621" s="584"/>
      <c r="RFU621" s="584"/>
      <c r="RFV621" s="584"/>
      <c r="RFW621" s="584"/>
      <c r="RFX621" s="584"/>
      <c r="RFY621" s="584"/>
      <c r="RFZ621" s="584"/>
      <c r="RGA621" s="584"/>
      <c r="RGB621" s="584"/>
      <c r="RGC621" s="584"/>
      <c r="RGD621" s="584"/>
      <c r="RGE621" s="584"/>
      <c r="RGF621" s="584"/>
      <c r="RGG621" s="584"/>
      <c r="RGH621" s="584"/>
      <c r="RGI621" s="584"/>
      <c r="RGJ621" s="584"/>
      <c r="RGK621" s="584"/>
      <c r="RGL621" s="584"/>
      <c r="RGM621" s="584"/>
      <c r="RGN621" s="584"/>
      <c r="RGO621" s="584"/>
      <c r="RGP621" s="584"/>
      <c r="RGQ621" s="584"/>
      <c r="RGR621" s="584"/>
      <c r="RGS621" s="584"/>
      <c r="RGT621" s="584"/>
      <c r="RGU621" s="584"/>
      <c r="RGV621" s="584"/>
      <c r="RGW621" s="584"/>
      <c r="RGX621" s="584"/>
      <c r="RGY621" s="584"/>
      <c r="RGZ621" s="584"/>
      <c r="RHA621" s="584"/>
      <c r="RHB621" s="584"/>
      <c r="RHC621" s="584"/>
      <c r="RHD621" s="584"/>
      <c r="RHE621" s="584"/>
      <c r="RHF621" s="584"/>
      <c r="RHG621" s="584"/>
      <c r="RHH621" s="584"/>
      <c r="RHI621" s="584"/>
      <c r="RHJ621" s="584"/>
      <c r="RHK621" s="584"/>
      <c r="RHL621" s="584"/>
      <c r="RHM621" s="584"/>
      <c r="RHN621" s="584"/>
      <c r="RHO621" s="584"/>
      <c r="RHP621" s="584"/>
      <c r="RHQ621" s="584"/>
      <c r="RHR621" s="584"/>
      <c r="RHS621" s="584"/>
      <c r="RHT621" s="584"/>
      <c r="RHU621" s="584"/>
      <c r="RHV621" s="584"/>
      <c r="RHW621" s="584"/>
      <c r="RHX621" s="584"/>
      <c r="RHY621" s="584"/>
      <c r="RHZ621" s="584"/>
      <c r="RIA621" s="584"/>
      <c r="RIB621" s="584"/>
      <c r="RIC621" s="584"/>
      <c r="RID621" s="584"/>
      <c r="RIE621" s="584"/>
      <c r="RIF621" s="584"/>
      <c r="RIG621" s="584"/>
      <c r="RIH621" s="584"/>
      <c r="RII621" s="584"/>
      <c r="RIJ621" s="584"/>
      <c r="RIK621" s="584"/>
      <c r="RIL621" s="584"/>
      <c r="RIM621" s="584"/>
      <c r="RIN621" s="584"/>
      <c r="RIO621" s="584"/>
      <c r="RIP621" s="584"/>
      <c r="RIQ621" s="584"/>
      <c r="RIR621" s="584"/>
      <c r="RIS621" s="584"/>
      <c r="RIT621" s="584"/>
      <c r="RIU621" s="584"/>
      <c r="RIV621" s="584"/>
      <c r="RIW621" s="584"/>
      <c r="RIX621" s="584"/>
      <c r="RIY621" s="584"/>
      <c r="RIZ621" s="584"/>
      <c r="RJA621" s="584"/>
      <c r="RJB621" s="584"/>
      <c r="RJC621" s="584"/>
      <c r="RJD621" s="584"/>
      <c r="RJE621" s="584"/>
      <c r="RJF621" s="584"/>
      <c r="RJG621" s="584"/>
      <c r="RJH621" s="584"/>
      <c r="RJI621" s="584"/>
      <c r="RJJ621" s="584"/>
      <c r="RJK621" s="584"/>
      <c r="RJL621" s="584"/>
      <c r="RJM621" s="584"/>
      <c r="RJN621" s="584"/>
      <c r="RJO621" s="584"/>
      <c r="RJP621" s="584"/>
      <c r="RJQ621" s="584"/>
      <c r="RJR621" s="584"/>
      <c r="RJS621" s="584"/>
      <c r="RJT621" s="584"/>
      <c r="RJU621" s="584"/>
      <c r="RJV621" s="584"/>
      <c r="RJW621" s="584"/>
      <c r="RJX621" s="584"/>
      <c r="RJY621" s="584"/>
      <c r="RJZ621" s="584"/>
      <c r="RKA621" s="584"/>
      <c r="RKB621" s="584"/>
      <c r="RKC621" s="584"/>
      <c r="RKD621" s="584"/>
      <c r="RKE621" s="584"/>
      <c r="RKF621" s="584"/>
      <c r="RKG621" s="584"/>
      <c r="RKH621" s="584"/>
      <c r="RKI621" s="584"/>
      <c r="RKJ621" s="584"/>
      <c r="RKK621" s="584"/>
      <c r="RKL621" s="584"/>
      <c r="RKM621" s="584"/>
      <c r="RKN621" s="584"/>
      <c r="RKO621" s="584"/>
      <c r="RKP621" s="584"/>
      <c r="RKQ621" s="584"/>
      <c r="RKR621" s="584"/>
      <c r="RKS621" s="584"/>
      <c r="RKT621" s="584"/>
      <c r="RKU621" s="584"/>
      <c r="RKV621" s="584"/>
      <c r="RKW621" s="584"/>
      <c r="RKX621" s="584"/>
      <c r="RKY621" s="584"/>
      <c r="RKZ621" s="584"/>
      <c r="RLA621" s="584"/>
      <c r="RLB621" s="584"/>
      <c r="RLC621" s="584"/>
      <c r="RLD621" s="584"/>
      <c r="RLE621" s="584"/>
      <c r="RLF621" s="584"/>
      <c r="RLG621" s="584"/>
      <c r="RLH621" s="584"/>
      <c r="RLI621" s="584"/>
      <c r="RLJ621" s="584"/>
      <c r="RLK621" s="584"/>
      <c r="RLL621" s="584"/>
      <c r="RLM621" s="584"/>
      <c r="RLN621" s="584"/>
      <c r="RLO621" s="584"/>
      <c r="RLP621" s="584"/>
      <c r="RLQ621" s="584"/>
      <c r="RLR621" s="584"/>
      <c r="RLS621" s="584"/>
      <c r="RLT621" s="584"/>
      <c r="RLU621" s="584"/>
      <c r="RLV621" s="584"/>
      <c r="RLW621" s="584"/>
      <c r="RLX621" s="584"/>
      <c r="RLY621" s="584"/>
      <c r="RLZ621" s="584"/>
      <c r="RMA621" s="584"/>
      <c r="RMB621" s="584"/>
      <c r="RMC621" s="584"/>
      <c r="RMD621" s="584"/>
      <c r="RME621" s="584"/>
      <c r="RMF621" s="584"/>
      <c r="RMG621" s="584"/>
      <c r="RMH621" s="584"/>
      <c r="RMI621" s="584"/>
      <c r="RMJ621" s="584"/>
      <c r="RMK621" s="584"/>
      <c r="RML621" s="584"/>
      <c r="RMM621" s="584"/>
      <c r="RMN621" s="584"/>
      <c r="RMO621" s="584"/>
      <c r="RMP621" s="584"/>
      <c r="RMQ621" s="584"/>
      <c r="RMR621" s="584"/>
      <c r="RMS621" s="584"/>
      <c r="RMT621" s="584"/>
      <c r="RMU621" s="584"/>
      <c r="RMV621" s="584"/>
      <c r="RMW621" s="584"/>
      <c r="RMX621" s="584"/>
      <c r="RMY621" s="584"/>
      <c r="RMZ621" s="584"/>
      <c r="RNA621" s="584"/>
      <c r="RNB621" s="584"/>
      <c r="RNC621" s="584"/>
      <c r="RND621" s="584"/>
      <c r="RNE621" s="584"/>
      <c r="RNF621" s="584"/>
      <c r="RNG621" s="584"/>
      <c r="RNH621" s="584"/>
      <c r="RNI621" s="584"/>
      <c r="RNJ621" s="584"/>
      <c r="RNK621" s="584"/>
      <c r="RNL621" s="584"/>
      <c r="RNM621" s="584"/>
      <c r="RNN621" s="584"/>
      <c r="RNO621" s="584"/>
      <c r="RNP621" s="584"/>
      <c r="RNQ621" s="584"/>
      <c r="RNR621" s="584"/>
      <c r="RNS621" s="584"/>
      <c r="RNT621" s="584"/>
      <c r="RNU621" s="584"/>
      <c r="RNV621" s="584"/>
      <c r="RNW621" s="584"/>
      <c r="RNX621" s="584"/>
      <c r="RNY621" s="584"/>
      <c r="RNZ621" s="584"/>
      <c r="ROA621" s="584"/>
      <c r="ROB621" s="584"/>
      <c r="ROC621" s="584"/>
      <c r="ROD621" s="584"/>
      <c r="ROE621" s="584"/>
      <c r="ROF621" s="584"/>
      <c r="ROG621" s="584"/>
      <c r="ROH621" s="584"/>
      <c r="ROI621" s="584"/>
      <c r="ROJ621" s="584"/>
      <c r="ROK621" s="584"/>
      <c r="ROL621" s="584"/>
      <c r="ROM621" s="584"/>
      <c r="RON621" s="584"/>
      <c r="ROO621" s="584"/>
      <c r="ROP621" s="584"/>
      <c r="ROQ621" s="584"/>
      <c r="ROR621" s="584"/>
      <c r="ROS621" s="584"/>
      <c r="ROT621" s="584"/>
      <c r="ROU621" s="584"/>
      <c r="ROV621" s="584"/>
      <c r="ROW621" s="584"/>
      <c r="ROX621" s="584"/>
      <c r="ROY621" s="584"/>
      <c r="ROZ621" s="584"/>
      <c r="RPA621" s="584"/>
      <c r="RPB621" s="584"/>
      <c r="RPC621" s="584"/>
      <c r="RPD621" s="584"/>
      <c r="RPE621" s="584"/>
      <c r="RPF621" s="584"/>
      <c r="RPG621" s="584"/>
      <c r="RPH621" s="584"/>
      <c r="RPI621" s="584"/>
      <c r="RPJ621" s="584"/>
      <c r="RPK621" s="584"/>
      <c r="RPL621" s="584"/>
      <c r="RPM621" s="584"/>
      <c r="RPN621" s="584"/>
      <c r="RPO621" s="584"/>
      <c r="RPP621" s="584"/>
      <c r="RPQ621" s="584"/>
      <c r="RPR621" s="584"/>
      <c r="RPS621" s="584"/>
      <c r="RPT621" s="584"/>
      <c r="RPU621" s="584"/>
      <c r="RPV621" s="584"/>
      <c r="RPW621" s="584"/>
      <c r="RPX621" s="584"/>
      <c r="RPY621" s="584"/>
      <c r="RPZ621" s="584"/>
      <c r="RQA621" s="584"/>
      <c r="RQB621" s="584"/>
      <c r="RQC621" s="584"/>
      <c r="RQD621" s="584"/>
      <c r="RQE621" s="584"/>
      <c r="RQF621" s="584"/>
      <c r="RQG621" s="584"/>
      <c r="RQH621" s="584"/>
      <c r="RQI621" s="584"/>
      <c r="RQJ621" s="584"/>
      <c r="RQK621" s="584"/>
      <c r="RQL621" s="584"/>
      <c r="RQM621" s="584"/>
      <c r="RQN621" s="584"/>
      <c r="RQO621" s="584"/>
      <c r="RQP621" s="584"/>
      <c r="RQQ621" s="584"/>
      <c r="RQR621" s="584"/>
      <c r="RQS621" s="584"/>
      <c r="RQT621" s="584"/>
      <c r="RQU621" s="584"/>
      <c r="RQV621" s="584"/>
      <c r="RQW621" s="584"/>
      <c r="RQX621" s="584"/>
      <c r="RQY621" s="584"/>
      <c r="RQZ621" s="584"/>
      <c r="RRA621" s="584"/>
      <c r="RRB621" s="584"/>
      <c r="RRC621" s="584"/>
      <c r="RRD621" s="584"/>
      <c r="RRE621" s="584"/>
      <c r="RRF621" s="584"/>
      <c r="RRG621" s="584"/>
      <c r="RRH621" s="584"/>
      <c r="RRI621" s="584"/>
      <c r="RRJ621" s="584"/>
      <c r="RRK621" s="584"/>
      <c r="RRL621" s="584"/>
      <c r="RRM621" s="584"/>
      <c r="RRN621" s="584"/>
      <c r="RRO621" s="584"/>
      <c r="RRP621" s="584"/>
      <c r="RRQ621" s="584"/>
      <c r="RRR621" s="584"/>
      <c r="RRS621" s="584"/>
      <c r="RRT621" s="584"/>
      <c r="RRU621" s="584"/>
      <c r="RRV621" s="584"/>
      <c r="RRW621" s="584"/>
      <c r="RRX621" s="584"/>
      <c r="RRY621" s="584"/>
      <c r="RRZ621" s="584"/>
      <c r="RSA621" s="584"/>
      <c r="RSB621" s="584"/>
      <c r="RSC621" s="584"/>
      <c r="RSD621" s="584"/>
      <c r="RSE621" s="584"/>
      <c r="RSF621" s="584"/>
      <c r="RSG621" s="584"/>
      <c r="RSH621" s="584"/>
      <c r="RSI621" s="584"/>
      <c r="RSJ621" s="584"/>
      <c r="RSK621" s="584"/>
      <c r="RSL621" s="584"/>
      <c r="RSM621" s="584"/>
      <c r="RSN621" s="584"/>
      <c r="RSO621" s="584"/>
      <c r="RSP621" s="584"/>
      <c r="RSQ621" s="584"/>
      <c r="RSR621" s="584"/>
      <c r="RSS621" s="584"/>
      <c r="RST621" s="584"/>
      <c r="RSU621" s="584"/>
      <c r="RSV621" s="584"/>
      <c r="RSW621" s="584"/>
      <c r="RSX621" s="584"/>
      <c r="RSY621" s="584"/>
      <c r="RSZ621" s="584"/>
      <c r="RTA621" s="584"/>
      <c r="RTB621" s="584"/>
      <c r="RTC621" s="584"/>
      <c r="RTD621" s="584"/>
      <c r="RTE621" s="584"/>
      <c r="RTF621" s="584"/>
      <c r="RTG621" s="584"/>
      <c r="RTH621" s="584"/>
      <c r="RTI621" s="584"/>
      <c r="RTJ621" s="584"/>
      <c r="RTK621" s="584"/>
      <c r="RTL621" s="584"/>
      <c r="RTM621" s="584"/>
      <c r="RTN621" s="584"/>
      <c r="RTO621" s="584"/>
      <c r="RTP621" s="584"/>
      <c r="RTQ621" s="584"/>
      <c r="RTR621" s="584"/>
      <c r="RTS621" s="584"/>
      <c r="RTT621" s="584"/>
      <c r="RTU621" s="584"/>
      <c r="RTV621" s="584"/>
      <c r="RTW621" s="584"/>
      <c r="RTX621" s="584"/>
      <c r="RTY621" s="584"/>
      <c r="RTZ621" s="584"/>
      <c r="RUA621" s="584"/>
      <c r="RUB621" s="584"/>
      <c r="RUC621" s="584"/>
      <c r="RUD621" s="584"/>
      <c r="RUE621" s="584"/>
      <c r="RUF621" s="584"/>
      <c r="RUG621" s="584"/>
      <c r="RUH621" s="584"/>
      <c r="RUI621" s="584"/>
      <c r="RUJ621" s="584"/>
      <c r="RUK621" s="584"/>
      <c r="RUL621" s="584"/>
      <c r="RUM621" s="584"/>
      <c r="RUN621" s="584"/>
      <c r="RUO621" s="584"/>
      <c r="RUP621" s="584"/>
      <c r="RUQ621" s="584"/>
      <c r="RUR621" s="584"/>
      <c r="RUS621" s="584"/>
      <c r="RUT621" s="584"/>
      <c r="RUU621" s="584"/>
      <c r="RUV621" s="584"/>
      <c r="RUW621" s="584"/>
      <c r="RUX621" s="584"/>
      <c r="RUY621" s="584"/>
      <c r="RUZ621" s="584"/>
      <c r="RVA621" s="584"/>
      <c r="RVB621" s="584"/>
      <c r="RVC621" s="584"/>
      <c r="RVD621" s="584"/>
      <c r="RVE621" s="584"/>
      <c r="RVF621" s="584"/>
      <c r="RVG621" s="584"/>
      <c r="RVH621" s="584"/>
      <c r="RVI621" s="584"/>
      <c r="RVJ621" s="584"/>
      <c r="RVK621" s="584"/>
      <c r="RVL621" s="584"/>
      <c r="RVM621" s="584"/>
      <c r="RVN621" s="584"/>
      <c r="RVO621" s="584"/>
      <c r="RVP621" s="584"/>
      <c r="RVQ621" s="584"/>
      <c r="RVR621" s="584"/>
      <c r="RVS621" s="584"/>
      <c r="RVT621" s="584"/>
      <c r="RVU621" s="584"/>
      <c r="RVV621" s="584"/>
      <c r="RVW621" s="584"/>
      <c r="RVX621" s="584"/>
      <c r="RVY621" s="584"/>
      <c r="RVZ621" s="584"/>
      <c r="RWA621" s="584"/>
      <c r="RWB621" s="584"/>
      <c r="RWC621" s="584"/>
      <c r="RWD621" s="584"/>
      <c r="RWE621" s="584"/>
      <c r="RWF621" s="584"/>
      <c r="RWG621" s="584"/>
      <c r="RWH621" s="584"/>
      <c r="RWI621" s="584"/>
      <c r="RWJ621" s="584"/>
      <c r="RWK621" s="584"/>
      <c r="RWL621" s="584"/>
      <c r="RWM621" s="584"/>
      <c r="RWN621" s="584"/>
      <c r="RWO621" s="584"/>
      <c r="RWP621" s="584"/>
      <c r="RWQ621" s="584"/>
      <c r="RWR621" s="584"/>
      <c r="RWS621" s="584"/>
      <c r="RWT621" s="584"/>
      <c r="RWU621" s="584"/>
      <c r="RWV621" s="584"/>
      <c r="RWW621" s="584"/>
      <c r="RWX621" s="584"/>
      <c r="RWY621" s="584"/>
      <c r="RWZ621" s="584"/>
      <c r="RXA621" s="584"/>
      <c r="RXB621" s="584"/>
      <c r="RXC621" s="584"/>
      <c r="RXD621" s="584"/>
      <c r="RXE621" s="584"/>
      <c r="RXF621" s="584"/>
      <c r="RXG621" s="584"/>
      <c r="RXH621" s="584"/>
      <c r="RXI621" s="584"/>
      <c r="RXJ621" s="584"/>
      <c r="RXK621" s="584"/>
      <c r="RXL621" s="584"/>
      <c r="RXM621" s="584"/>
      <c r="RXN621" s="584"/>
      <c r="RXO621" s="584"/>
      <c r="RXP621" s="584"/>
      <c r="RXQ621" s="584"/>
      <c r="RXR621" s="584"/>
      <c r="RXS621" s="584"/>
      <c r="RXT621" s="584"/>
      <c r="RXU621" s="584"/>
      <c r="RXV621" s="584"/>
      <c r="RXW621" s="584"/>
      <c r="RXX621" s="584"/>
      <c r="RXY621" s="584"/>
      <c r="RXZ621" s="584"/>
      <c r="RYA621" s="584"/>
      <c r="RYB621" s="584"/>
      <c r="RYC621" s="584"/>
      <c r="RYD621" s="584"/>
      <c r="RYE621" s="584"/>
      <c r="RYF621" s="584"/>
      <c r="RYG621" s="584"/>
      <c r="RYH621" s="584"/>
      <c r="RYI621" s="584"/>
      <c r="RYJ621" s="584"/>
      <c r="RYK621" s="584"/>
      <c r="RYL621" s="584"/>
      <c r="RYM621" s="584"/>
      <c r="RYN621" s="584"/>
      <c r="RYO621" s="584"/>
      <c r="RYP621" s="584"/>
      <c r="RYQ621" s="584"/>
      <c r="RYR621" s="584"/>
      <c r="RYS621" s="584"/>
      <c r="RYT621" s="584"/>
      <c r="RYU621" s="584"/>
      <c r="RYV621" s="584"/>
      <c r="RYW621" s="584"/>
      <c r="RYX621" s="584"/>
      <c r="RYY621" s="584"/>
      <c r="RYZ621" s="584"/>
      <c r="RZA621" s="584"/>
      <c r="RZB621" s="584"/>
      <c r="RZC621" s="584"/>
      <c r="RZD621" s="584"/>
      <c r="RZE621" s="584"/>
      <c r="RZF621" s="584"/>
      <c r="RZG621" s="584"/>
      <c r="RZH621" s="584"/>
      <c r="RZI621" s="584"/>
      <c r="RZJ621" s="584"/>
      <c r="RZK621" s="584"/>
      <c r="RZL621" s="584"/>
      <c r="RZM621" s="584"/>
      <c r="RZN621" s="584"/>
      <c r="RZO621" s="584"/>
      <c r="RZP621" s="584"/>
      <c r="RZQ621" s="584"/>
      <c r="RZR621" s="584"/>
      <c r="RZS621" s="584"/>
      <c r="RZT621" s="584"/>
      <c r="RZU621" s="584"/>
      <c r="RZV621" s="584"/>
      <c r="RZW621" s="584"/>
      <c r="RZX621" s="584"/>
      <c r="RZY621" s="584"/>
      <c r="RZZ621" s="584"/>
      <c r="SAA621" s="584"/>
      <c r="SAB621" s="584"/>
      <c r="SAC621" s="584"/>
      <c r="SAD621" s="584"/>
      <c r="SAE621" s="584"/>
      <c r="SAF621" s="584"/>
      <c r="SAG621" s="584"/>
      <c r="SAH621" s="584"/>
      <c r="SAI621" s="584"/>
      <c r="SAJ621" s="584"/>
      <c r="SAK621" s="584"/>
      <c r="SAL621" s="584"/>
      <c r="SAM621" s="584"/>
      <c r="SAN621" s="584"/>
      <c r="SAO621" s="584"/>
      <c r="SAP621" s="584"/>
      <c r="SAQ621" s="584"/>
      <c r="SAR621" s="584"/>
      <c r="SAS621" s="584"/>
      <c r="SAT621" s="584"/>
      <c r="SAU621" s="584"/>
      <c r="SAV621" s="584"/>
      <c r="SAW621" s="584"/>
      <c r="SAX621" s="584"/>
      <c r="SAY621" s="584"/>
      <c r="SAZ621" s="584"/>
      <c r="SBA621" s="584"/>
      <c r="SBB621" s="584"/>
      <c r="SBC621" s="584"/>
      <c r="SBD621" s="584"/>
      <c r="SBE621" s="584"/>
      <c r="SBF621" s="584"/>
      <c r="SBG621" s="584"/>
      <c r="SBH621" s="584"/>
      <c r="SBI621" s="584"/>
      <c r="SBJ621" s="584"/>
      <c r="SBK621" s="584"/>
      <c r="SBL621" s="584"/>
      <c r="SBM621" s="584"/>
      <c r="SBN621" s="584"/>
      <c r="SBO621" s="584"/>
      <c r="SBP621" s="584"/>
      <c r="SBQ621" s="584"/>
      <c r="SBR621" s="584"/>
      <c r="SBS621" s="584"/>
      <c r="SBT621" s="584"/>
      <c r="SBU621" s="584"/>
      <c r="SBV621" s="584"/>
      <c r="SBW621" s="584"/>
      <c r="SBX621" s="584"/>
      <c r="SBY621" s="584"/>
      <c r="SBZ621" s="584"/>
      <c r="SCA621" s="584"/>
      <c r="SCB621" s="584"/>
      <c r="SCC621" s="584"/>
      <c r="SCD621" s="584"/>
      <c r="SCE621" s="584"/>
      <c r="SCF621" s="584"/>
      <c r="SCG621" s="584"/>
      <c r="SCH621" s="584"/>
      <c r="SCI621" s="584"/>
      <c r="SCJ621" s="584"/>
      <c r="SCK621" s="584"/>
      <c r="SCL621" s="584"/>
      <c r="SCM621" s="584"/>
      <c r="SCN621" s="584"/>
      <c r="SCO621" s="584"/>
      <c r="SCP621" s="584"/>
      <c r="SCQ621" s="584"/>
      <c r="SCR621" s="584"/>
      <c r="SCS621" s="584"/>
      <c r="SCT621" s="584"/>
      <c r="SCU621" s="584"/>
      <c r="SCV621" s="584"/>
      <c r="SCW621" s="584"/>
      <c r="SCX621" s="584"/>
      <c r="SCY621" s="584"/>
      <c r="SCZ621" s="584"/>
      <c r="SDA621" s="584"/>
      <c r="SDB621" s="584"/>
      <c r="SDC621" s="584"/>
      <c r="SDD621" s="584"/>
      <c r="SDE621" s="584"/>
      <c r="SDF621" s="584"/>
      <c r="SDG621" s="584"/>
      <c r="SDH621" s="584"/>
      <c r="SDI621" s="584"/>
      <c r="SDJ621" s="584"/>
      <c r="SDK621" s="584"/>
      <c r="SDL621" s="584"/>
      <c r="SDM621" s="584"/>
      <c r="SDN621" s="584"/>
      <c r="SDO621" s="584"/>
      <c r="SDP621" s="584"/>
      <c r="SDQ621" s="584"/>
      <c r="SDR621" s="584"/>
      <c r="SDS621" s="584"/>
      <c r="SDT621" s="584"/>
      <c r="SDU621" s="584"/>
      <c r="SDV621" s="584"/>
      <c r="SDW621" s="584"/>
      <c r="SDX621" s="584"/>
      <c r="SDY621" s="584"/>
      <c r="SDZ621" s="584"/>
      <c r="SEA621" s="584"/>
      <c r="SEB621" s="584"/>
      <c r="SEC621" s="584"/>
      <c r="SED621" s="584"/>
      <c r="SEE621" s="584"/>
      <c r="SEF621" s="584"/>
      <c r="SEG621" s="584"/>
      <c r="SEH621" s="584"/>
      <c r="SEI621" s="584"/>
      <c r="SEJ621" s="584"/>
      <c r="SEK621" s="584"/>
      <c r="SEL621" s="584"/>
      <c r="SEM621" s="584"/>
      <c r="SEN621" s="584"/>
      <c r="SEO621" s="584"/>
      <c r="SEP621" s="584"/>
      <c r="SEQ621" s="584"/>
      <c r="SER621" s="584"/>
      <c r="SES621" s="584"/>
      <c r="SET621" s="584"/>
      <c r="SEU621" s="584"/>
      <c r="SEV621" s="584"/>
      <c r="SEW621" s="584"/>
      <c r="SEX621" s="584"/>
      <c r="SEY621" s="584"/>
      <c r="SEZ621" s="584"/>
      <c r="SFA621" s="584"/>
      <c r="SFB621" s="584"/>
      <c r="SFC621" s="584"/>
      <c r="SFD621" s="584"/>
      <c r="SFE621" s="584"/>
      <c r="SFF621" s="584"/>
      <c r="SFG621" s="584"/>
      <c r="SFH621" s="584"/>
      <c r="SFI621" s="584"/>
      <c r="SFJ621" s="584"/>
      <c r="SFK621" s="584"/>
      <c r="SFL621" s="584"/>
      <c r="SFM621" s="584"/>
      <c r="SFN621" s="584"/>
      <c r="SFO621" s="584"/>
      <c r="SFP621" s="584"/>
      <c r="SFQ621" s="584"/>
      <c r="SFR621" s="584"/>
      <c r="SFS621" s="584"/>
      <c r="SFT621" s="584"/>
      <c r="SFU621" s="584"/>
      <c r="SFV621" s="584"/>
      <c r="SFW621" s="584"/>
      <c r="SFX621" s="584"/>
      <c r="SFY621" s="584"/>
      <c r="SFZ621" s="584"/>
      <c r="SGA621" s="584"/>
      <c r="SGB621" s="584"/>
      <c r="SGC621" s="584"/>
      <c r="SGD621" s="584"/>
      <c r="SGE621" s="584"/>
      <c r="SGF621" s="584"/>
      <c r="SGG621" s="584"/>
      <c r="SGH621" s="584"/>
      <c r="SGI621" s="584"/>
      <c r="SGJ621" s="584"/>
      <c r="SGK621" s="584"/>
      <c r="SGL621" s="584"/>
      <c r="SGM621" s="584"/>
      <c r="SGN621" s="584"/>
      <c r="SGO621" s="584"/>
      <c r="SGP621" s="584"/>
      <c r="SGQ621" s="584"/>
      <c r="SGR621" s="584"/>
      <c r="SGS621" s="584"/>
      <c r="SGT621" s="584"/>
      <c r="SGU621" s="584"/>
      <c r="SGV621" s="584"/>
      <c r="SGW621" s="584"/>
      <c r="SGX621" s="584"/>
      <c r="SGY621" s="584"/>
      <c r="SGZ621" s="584"/>
      <c r="SHA621" s="584"/>
      <c r="SHB621" s="584"/>
      <c r="SHC621" s="584"/>
      <c r="SHD621" s="584"/>
      <c r="SHE621" s="584"/>
      <c r="SHF621" s="584"/>
      <c r="SHG621" s="584"/>
      <c r="SHH621" s="584"/>
      <c r="SHI621" s="584"/>
      <c r="SHJ621" s="584"/>
      <c r="SHK621" s="584"/>
      <c r="SHL621" s="584"/>
      <c r="SHM621" s="584"/>
      <c r="SHN621" s="584"/>
      <c r="SHO621" s="584"/>
      <c r="SHP621" s="584"/>
      <c r="SHQ621" s="584"/>
      <c r="SHR621" s="584"/>
      <c r="SHS621" s="584"/>
      <c r="SHT621" s="584"/>
      <c r="SHU621" s="584"/>
      <c r="SHV621" s="584"/>
      <c r="SHW621" s="584"/>
      <c r="SHX621" s="584"/>
      <c r="SHY621" s="584"/>
      <c r="SHZ621" s="584"/>
      <c r="SIA621" s="584"/>
      <c r="SIB621" s="584"/>
      <c r="SIC621" s="584"/>
      <c r="SID621" s="584"/>
      <c r="SIE621" s="584"/>
      <c r="SIF621" s="584"/>
      <c r="SIG621" s="584"/>
      <c r="SIH621" s="584"/>
      <c r="SII621" s="584"/>
      <c r="SIJ621" s="584"/>
      <c r="SIK621" s="584"/>
      <c r="SIL621" s="584"/>
      <c r="SIM621" s="584"/>
      <c r="SIN621" s="584"/>
      <c r="SIO621" s="584"/>
      <c r="SIP621" s="584"/>
      <c r="SIQ621" s="584"/>
      <c r="SIR621" s="584"/>
      <c r="SIS621" s="584"/>
      <c r="SIT621" s="584"/>
      <c r="SIU621" s="584"/>
      <c r="SIV621" s="584"/>
      <c r="SIW621" s="584"/>
      <c r="SIX621" s="584"/>
      <c r="SIY621" s="584"/>
      <c r="SIZ621" s="584"/>
      <c r="SJA621" s="584"/>
      <c r="SJB621" s="584"/>
      <c r="SJC621" s="584"/>
      <c r="SJD621" s="584"/>
      <c r="SJE621" s="584"/>
      <c r="SJF621" s="584"/>
      <c r="SJG621" s="584"/>
      <c r="SJH621" s="584"/>
      <c r="SJI621" s="584"/>
      <c r="SJJ621" s="584"/>
      <c r="SJK621" s="584"/>
      <c r="SJL621" s="584"/>
      <c r="SJM621" s="584"/>
      <c r="SJN621" s="584"/>
      <c r="SJO621" s="584"/>
      <c r="SJP621" s="584"/>
      <c r="SJQ621" s="584"/>
      <c r="SJR621" s="584"/>
      <c r="SJS621" s="584"/>
      <c r="SJT621" s="584"/>
      <c r="SJU621" s="584"/>
      <c r="SJV621" s="584"/>
      <c r="SJW621" s="584"/>
      <c r="SJX621" s="584"/>
      <c r="SJY621" s="584"/>
      <c r="SJZ621" s="584"/>
      <c r="SKA621" s="584"/>
      <c r="SKB621" s="584"/>
      <c r="SKC621" s="584"/>
      <c r="SKD621" s="584"/>
      <c r="SKE621" s="584"/>
      <c r="SKF621" s="584"/>
      <c r="SKG621" s="584"/>
      <c r="SKH621" s="584"/>
      <c r="SKI621" s="584"/>
      <c r="SKJ621" s="584"/>
      <c r="SKK621" s="584"/>
      <c r="SKL621" s="584"/>
      <c r="SKM621" s="584"/>
      <c r="SKN621" s="584"/>
      <c r="SKO621" s="584"/>
      <c r="SKP621" s="584"/>
      <c r="SKQ621" s="584"/>
      <c r="SKR621" s="584"/>
      <c r="SKS621" s="584"/>
      <c r="SKT621" s="584"/>
      <c r="SKU621" s="584"/>
      <c r="SKV621" s="584"/>
      <c r="SKW621" s="584"/>
      <c r="SKX621" s="584"/>
      <c r="SKY621" s="584"/>
      <c r="SKZ621" s="584"/>
      <c r="SLA621" s="584"/>
      <c r="SLB621" s="584"/>
      <c r="SLC621" s="584"/>
      <c r="SLD621" s="584"/>
      <c r="SLE621" s="584"/>
      <c r="SLF621" s="584"/>
      <c r="SLG621" s="584"/>
      <c r="SLH621" s="584"/>
      <c r="SLI621" s="584"/>
      <c r="SLJ621" s="584"/>
      <c r="SLK621" s="584"/>
      <c r="SLL621" s="584"/>
      <c r="SLM621" s="584"/>
      <c r="SLN621" s="584"/>
      <c r="SLO621" s="584"/>
      <c r="SLP621" s="584"/>
      <c r="SLQ621" s="584"/>
      <c r="SLR621" s="584"/>
      <c r="SLS621" s="584"/>
      <c r="SLT621" s="584"/>
      <c r="SLU621" s="584"/>
      <c r="SLV621" s="584"/>
      <c r="SLW621" s="584"/>
      <c r="SLX621" s="584"/>
      <c r="SLY621" s="584"/>
      <c r="SLZ621" s="584"/>
      <c r="SMA621" s="584"/>
      <c r="SMB621" s="584"/>
      <c r="SMC621" s="584"/>
      <c r="SMD621" s="584"/>
      <c r="SME621" s="584"/>
      <c r="SMF621" s="584"/>
      <c r="SMG621" s="584"/>
      <c r="SMH621" s="584"/>
      <c r="SMI621" s="584"/>
      <c r="SMJ621" s="584"/>
      <c r="SMK621" s="584"/>
      <c r="SML621" s="584"/>
      <c r="SMM621" s="584"/>
      <c r="SMN621" s="584"/>
      <c r="SMO621" s="584"/>
      <c r="SMP621" s="584"/>
      <c r="SMQ621" s="584"/>
      <c r="SMR621" s="584"/>
      <c r="SMS621" s="584"/>
      <c r="SMT621" s="584"/>
      <c r="SMU621" s="584"/>
      <c r="SMV621" s="584"/>
      <c r="SMW621" s="584"/>
      <c r="SMX621" s="584"/>
      <c r="SMY621" s="584"/>
      <c r="SMZ621" s="584"/>
      <c r="SNA621" s="584"/>
      <c r="SNB621" s="584"/>
      <c r="SNC621" s="584"/>
      <c r="SND621" s="584"/>
      <c r="SNE621" s="584"/>
      <c r="SNF621" s="584"/>
      <c r="SNG621" s="584"/>
      <c r="SNH621" s="584"/>
      <c r="SNI621" s="584"/>
      <c r="SNJ621" s="584"/>
      <c r="SNK621" s="584"/>
      <c r="SNL621" s="584"/>
      <c r="SNM621" s="584"/>
      <c r="SNN621" s="584"/>
      <c r="SNO621" s="584"/>
      <c r="SNP621" s="584"/>
      <c r="SNQ621" s="584"/>
      <c r="SNR621" s="584"/>
      <c r="SNS621" s="584"/>
      <c r="SNT621" s="584"/>
      <c r="SNU621" s="584"/>
      <c r="SNV621" s="584"/>
      <c r="SNW621" s="584"/>
      <c r="SNX621" s="584"/>
      <c r="SNY621" s="584"/>
      <c r="SNZ621" s="584"/>
      <c r="SOA621" s="584"/>
      <c r="SOB621" s="584"/>
      <c r="SOC621" s="584"/>
      <c r="SOD621" s="584"/>
      <c r="SOE621" s="584"/>
      <c r="SOF621" s="584"/>
      <c r="SOG621" s="584"/>
      <c r="SOH621" s="584"/>
      <c r="SOI621" s="584"/>
      <c r="SOJ621" s="584"/>
      <c r="SOK621" s="584"/>
      <c r="SOL621" s="584"/>
      <c r="SOM621" s="584"/>
      <c r="SON621" s="584"/>
      <c r="SOO621" s="584"/>
      <c r="SOP621" s="584"/>
      <c r="SOQ621" s="584"/>
      <c r="SOR621" s="584"/>
      <c r="SOS621" s="584"/>
      <c r="SOT621" s="584"/>
      <c r="SOU621" s="584"/>
      <c r="SOV621" s="584"/>
      <c r="SOW621" s="584"/>
      <c r="SOX621" s="584"/>
      <c r="SOY621" s="584"/>
      <c r="SOZ621" s="584"/>
      <c r="SPA621" s="584"/>
      <c r="SPB621" s="584"/>
      <c r="SPC621" s="584"/>
      <c r="SPD621" s="584"/>
      <c r="SPE621" s="584"/>
      <c r="SPF621" s="584"/>
      <c r="SPG621" s="584"/>
      <c r="SPH621" s="584"/>
      <c r="SPI621" s="584"/>
      <c r="SPJ621" s="584"/>
      <c r="SPK621" s="584"/>
      <c r="SPL621" s="584"/>
      <c r="SPM621" s="584"/>
      <c r="SPN621" s="584"/>
      <c r="SPO621" s="584"/>
      <c r="SPP621" s="584"/>
      <c r="SPQ621" s="584"/>
      <c r="SPR621" s="584"/>
      <c r="SPS621" s="584"/>
      <c r="SPT621" s="584"/>
      <c r="SPU621" s="584"/>
      <c r="SPV621" s="584"/>
      <c r="SPW621" s="584"/>
      <c r="SPX621" s="584"/>
      <c r="SPY621" s="584"/>
      <c r="SPZ621" s="584"/>
      <c r="SQA621" s="584"/>
      <c r="SQB621" s="584"/>
      <c r="SQC621" s="584"/>
      <c r="SQD621" s="584"/>
      <c r="SQE621" s="584"/>
      <c r="SQF621" s="584"/>
      <c r="SQG621" s="584"/>
      <c r="SQH621" s="584"/>
      <c r="SQI621" s="584"/>
      <c r="SQJ621" s="584"/>
      <c r="SQK621" s="584"/>
      <c r="SQL621" s="584"/>
      <c r="SQM621" s="584"/>
      <c r="SQN621" s="584"/>
      <c r="SQO621" s="584"/>
      <c r="SQP621" s="584"/>
      <c r="SQQ621" s="584"/>
      <c r="SQR621" s="584"/>
      <c r="SQS621" s="584"/>
      <c r="SQT621" s="584"/>
      <c r="SQU621" s="584"/>
      <c r="SQV621" s="584"/>
      <c r="SQW621" s="584"/>
      <c r="SQX621" s="584"/>
      <c r="SQY621" s="584"/>
      <c r="SQZ621" s="584"/>
      <c r="SRA621" s="584"/>
      <c r="SRB621" s="584"/>
      <c r="SRC621" s="584"/>
      <c r="SRD621" s="584"/>
      <c r="SRE621" s="584"/>
      <c r="SRF621" s="584"/>
      <c r="SRG621" s="584"/>
      <c r="SRH621" s="584"/>
      <c r="SRI621" s="584"/>
      <c r="SRJ621" s="584"/>
      <c r="SRK621" s="584"/>
      <c r="SRL621" s="584"/>
      <c r="SRM621" s="584"/>
      <c r="SRN621" s="584"/>
      <c r="SRO621" s="584"/>
      <c r="SRP621" s="584"/>
      <c r="SRQ621" s="584"/>
      <c r="SRR621" s="584"/>
      <c r="SRS621" s="584"/>
      <c r="SRT621" s="584"/>
      <c r="SRU621" s="584"/>
      <c r="SRV621" s="584"/>
      <c r="SRW621" s="584"/>
      <c r="SRX621" s="584"/>
      <c r="SRY621" s="584"/>
      <c r="SRZ621" s="584"/>
      <c r="SSA621" s="584"/>
      <c r="SSB621" s="584"/>
      <c r="SSC621" s="584"/>
      <c r="SSD621" s="584"/>
      <c r="SSE621" s="584"/>
      <c r="SSF621" s="584"/>
      <c r="SSG621" s="584"/>
      <c r="SSH621" s="584"/>
      <c r="SSI621" s="584"/>
      <c r="SSJ621" s="584"/>
      <c r="SSK621" s="584"/>
      <c r="SSL621" s="584"/>
      <c r="SSM621" s="584"/>
      <c r="SSN621" s="584"/>
      <c r="SSO621" s="584"/>
      <c r="SSP621" s="584"/>
      <c r="SSQ621" s="584"/>
      <c r="SSR621" s="584"/>
      <c r="SSS621" s="584"/>
      <c r="SST621" s="584"/>
      <c r="SSU621" s="584"/>
      <c r="SSV621" s="584"/>
      <c r="SSW621" s="584"/>
      <c r="SSX621" s="584"/>
      <c r="SSY621" s="584"/>
      <c r="SSZ621" s="584"/>
      <c r="STA621" s="584"/>
      <c r="STB621" s="584"/>
      <c r="STC621" s="584"/>
      <c r="STD621" s="584"/>
      <c r="STE621" s="584"/>
      <c r="STF621" s="584"/>
      <c r="STG621" s="584"/>
      <c r="STH621" s="584"/>
      <c r="STI621" s="584"/>
      <c r="STJ621" s="584"/>
      <c r="STK621" s="584"/>
      <c r="STL621" s="584"/>
      <c r="STM621" s="584"/>
      <c r="STN621" s="584"/>
      <c r="STO621" s="584"/>
      <c r="STP621" s="584"/>
      <c r="STQ621" s="584"/>
      <c r="STR621" s="584"/>
      <c r="STS621" s="584"/>
      <c r="STT621" s="584"/>
      <c r="STU621" s="584"/>
      <c r="STV621" s="584"/>
      <c r="STW621" s="584"/>
      <c r="STX621" s="584"/>
      <c r="STY621" s="584"/>
      <c r="STZ621" s="584"/>
      <c r="SUA621" s="584"/>
      <c r="SUB621" s="584"/>
      <c r="SUC621" s="584"/>
      <c r="SUD621" s="584"/>
      <c r="SUE621" s="584"/>
      <c r="SUF621" s="584"/>
      <c r="SUG621" s="584"/>
      <c r="SUH621" s="584"/>
      <c r="SUI621" s="584"/>
      <c r="SUJ621" s="584"/>
      <c r="SUK621" s="584"/>
      <c r="SUL621" s="584"/>
      <c r="SUM621" s="584"/>
      <c r="SUN621" s="584"/>
      <c r="SUO621" s="584"/>
      <c r="SUP621" s="584"/>
      <c r="SUQ621" s="584"/>
      <c r="SUR621" s="584"/>
      <c r="SUS621" s="584"/>
      <c r="SUT621" s="584"/>
      <c r="SUU621" s="584"/>
      <c r="SUV621" s="584"/>
      <c r="SUW621" s="584"/>
      <c r="SUX621" s="584"/>
      <c r="SUY621" s="584"/>
      <c r="SUZ621" s="584"/>
      <c r="SVA621" s="584"/>
      <c r="SVB621" s="584"/>
      <c r="SVC621" s="584"/>
      <c r="SVD621" s="584"/>
      <c r="SVE621" s="584"/>
      <c r="SVF621" s="584"/>
      <c r="SVG621" s="584"/>
      <c r="SVH621" s="584"/>
      <c r="SVI621" s="584"/>
      <c r="SVJ621" s="584"/>
      <c r="SVK621" s="584"/>
      <c r="SVL621" s="584"/>
      <c r="SVM621" s="584"/>
      <c r="SVN621" s="584"/>
      <c r="SVO621" s="584"/>
      <c r="SVP621" s="584"/>
      <c r="SVQ621" s="584"/>
      <c r="SVR621" s="584"/>
      <c r="SVS621" s="584"/>
      <c r="SVT621" s="584"/>
      <c r="SVU621" s="584"/>
      <c r="SVV621" s="584"/>
      <c r="SVW621" s="584"/>
      <c r="SVX621" s="584"/>
      <c r="SVY621" s="584"/>
      <c r="SVZ621" s="584"/>
      <c r="SWA621" s="584"/>
      <c r="SWB621" s="584"/>
      <c r="SWC621" s="584"/>
      <c r="SWD621" s="584"/>
      <c r="SWE621" s="584"/>
      <c r="SWF621" s="584"/>
      <c r="SWG621" s="584"/>
      <c r="SWH621" s="584"/>
      <c r="SWI621" s="584"/>
      <c r="SWJ621" s="584"/>
      <c r="SWK621" s="584"/>
      <c r="SWL621" s="584"/>
      <c r="SWM621" s="584"/>
      <c r="SWN621" s="584"/>
      <c r="SWO621" s="584"/>
      <c r="SWP621" s="584"/>
      <c r="SWQ621" s="584"/>
      <c r="SWR621" s="584"/>
      <c r="SWS621" s="584"/>
      <c r="SWT621" s="584"/>
      <c r="SWU621" s="584"/>
      <c r="SWV621" s="584"/>
      <c r="SWW621" s="584"/>
      <c r="SWX621" s="584"/>
      <c r="SWY621" s="584"/>
      <c r="SWZ621" s="584"/>
      <c r="SXA621" s="584"/>
      <c r="SXB621" s="584"/>
      <c r="SXC621" s="584"/>
      <c r="SXD621" s="584"/>
      <c r="SXE621" s="584"/>
      <c r="SXF621" s="584"/>
      <c r="SXG621" s="584"/>
      <c r="SXH621" s="584"/>
      <c r="SXI621" s="584"/>
      <c r="SXJ621" s="584"/>
      <c r="SXK621" s="584"/>
      <c r="SXL621" s="584"/>
      <c r="SXM621" s="584"/>
      <c r="SXN621" s="584"/>
      <c r="SXO621" s="584"/>
      <c r="SXP621" s="584"/>
      <c r="SXQ621" s="584"/>
      <c r="SXR621" s="584"/>
      <c r="SXS621" s="584"/>
      <c r="SXT621" s="584"/>
      <c r="SXU621" s="584"/>
      <c r="SXV621" s="584"/>
      <c r="SXW621" s="584"/>
      <c r="SXX621" s="584"/>
      <c r="SXY621" s="584"/>
      <c r="SXZ621" s="584"/>
      <c r="SYA621" s="584"/>
      <c r="SYB621" s="584"/>
      <c r="SYC621" s="584"/>
      <c r="SYD621" s="584"/>
      <c r="SYE621" s="584"/>
      <c r="SYF621" s="584"/>
      <c r="SYG621" s="584"/>
      <c r="SYH621" s="584"/>
      <c r="SYI621" s="584"/>
      <c r="SYJ621" s="584"/>
      <c r="SYK621" s="584"/>
      <c r="SYL621" s="584"/>
      <c r="SYM621" s="584"/>
      <c r="SYN621" s="584"/>
      <c r="SYO621" s="584"/>
      <c r="SYP621" s="584"/>
      <c r="SYQ621" s="584"/>
      <c r="SYR621" s="584"/>
      <c r="SYS621" s="584"/>
      <c r="SYT621" s="584"/>
      <c r="SYU621" s="584"/>
      <c r="SYV621" s="584"/>
      <c r="SYW621" s="584"/>
      <c r="SYX621" s="584"/>
      <c r="SYY621" s="584"/>
      <c r="SYZ621" s="584"/>
      <c r="SZA621" s="584"/>
      <c r="SZB621" s="584"/>
      <c r="SZC621" s="584"/>
      <c r="SZD621" s="584"/>
      <c r="SZE621" s="584"/>
      <c r="SZF621" s="584"/>
      <c r="SZG621" s="584"/>
      <c r="SZH621" s="584"/>
      <c r="SZI621" s="584"/>
      <c r="SZJ621" s="584"/>
      <c r="SZK621" s="584"/>
      <c r="SZL621" s="584"/>
      <c r="SZM621" s="584"/>
      <c r="SZN621" s="584"/>
      <c r="SZO621" s="584"/>
      <c r="SZP621" s="584"/>
      <c r="SZQ621" s="584"/>
      <c r="SZR621" s="584"/>
      <c r="SZS621" s="584"/>
      <c r="SZT621" s="584"/>
      <c r="SZU621" s="584"/>
      <c r="SZV621" s="584"/>
      <c r="SZW621" s="584"/>
      <c r="SZX621" s="584"/>
      <c r="SZY621" s="584"/>
      <c r="SZZ621" s="584"/>
      <c r="TAA621" s="584"/>
      <c r="TAB621" s="584"/>
      <c r="TAC621" s="584"/>
      <c r="TAD621" s="584"/>
      <c r="TAE621" s="584"/>
      <c r="TAF621" s="584"/>
      <c r="TAG621" s="584"/>
      <c r="TAH621" s="584"/>
      <c r="TAI621" s="584"/>
      <c r="TAJ621" s="584"/>
      <c r="TAK621" s="584"/>
      <c r="TAL621" s="584"/>
      <c r="TAM621" s="584"/>
      <c r="TAN621" s="584"/>
      <c r="TAO621" s="584"/>
      <c r="TAP621" s="584"/>
      <c r="TAQ621" s="584"/>
      <c r="TAR621" s="584"/>
      <c r="TAS621" s="584"/>
      <c r="TAT621" s="584"/>
      <c r="TAU621" s="584"/>
      <c r="TAV621" s="584"/>
      <c r="TAW621" s="584"/>
      <c r="TAX621" s="584"/>
      <c r="TAY621" s="584"/>
      <c r="TAZ621" s="584"/>
      <c r="TBA621" s="584"/>
      <c r="TBB621" s="584"/>
      <c r="TBC621" s="584"/>
      <c r="TBD621" s="584"/>
      <c r="TBE621" s="584"/>
      <c r="TBF621" s="584"/>
      <c r="TBG621" s="584"/>
      <c r="TBH621" s="584"/>
      <c r="TBI621" s="584"/>
      <c r="TBJ621" s="584"/>
      <c r="TBK621" s="584"/>
      <c r="TBL621" s="584"/>
      <c r="TBM621" s="584"/>
      <c r="TBN621" s="584"/>
      <c r="TBO621" s="584"/>
      <c r="TBP621" s="584"/>
      <c r="TBQ621" s="584"/>
      <c r="TBR621" s="584"/>
      <c r="TBS621" s="584"/>
      <c r="TBT621" s="584"/>
      <c r="TBU621" s="584"/>
      <c r="TBV621" s="584"/>
      <c r="TBW621" s="584"/>
      <c r="TBX621" s="584"/>
      <c r="TBY621" s="584"/>
      <c r="TBZ621" s="584"/>
      <c r="TCA621" s="584"/>
      <c r="TCB621" s="584"/>
      <c r="TCC621" s="584"/>
      <c r="TCD621" s="584"/>
      <c r="TCE621" s="584"/>
      <c r="TCF621" s="584"/>
      <c r="TCG621" s="584"/>
      <c r="TCH621" s="584"/>
      <c r="TCI621" s="584"/>
      <c r="TCJ621" s="584"/>
      <c r="TCK621" s="584"/>
      <c r="TCL621" s="584"/>
      <c r="TCM621" s="584"/>
      <c r="TCN621" s="584"/>
      <c r="TCO621" s="584"/>
      <c r="TCP621" s="584"/>
      <c r="TCQ621" s="584"/>
      <c r="TCR621" s="584"/>
      <c r="TCS621" s="584"/>
      <c r="TCT621" s="584"/>
      <c r="TCU621" s="584"/>
      <c r="TCV621" s="584"/>
      <c r="TCW621" s="584"/>
      <c r="TCX621" s="584"/>
      <c r="TCY621" s="584"/>
      <c r="TCZ621" s="584"/>
      <c r="TDA621" s="584"/>
      <c r="TDB621" s="584"/>
      <c r="TDC621" s="584"/>
      <c r="TDD621" s="584"/>
      <c r="TDE621" s="584"/>
      <c r="TDF621" s="584"/>
      <c r="TDG621" s="584"/>
      <c r="TDH621" s="584"/>
      <c r="TDI621" s="584"/>
      <c r="TDJ621" s="584"/>
      <c r="TDK621" s="584"/>
      <c r="TDL621" s="584"/>
      <c r="TDM621" s="584"/>
      <c r="TDN621" s="584"/>
      <c r="TDO621" s="584"/>
      <c r="TDP621" s="584"/>
      <c r="TDQ621" s="584"/>
      <c r="TDR621" s="584"/>
      <c r="TDS621" s="584"/>
      <c r="TDT621" s="584"/>
      <c r="TDU621" s="584"/>
      <c r="TDV621" s="584"/>
      <c r="TDW621" s="584"/>
      <c r="TDX621" s="584"/>
      <c r="TDY621" s="584"/>
      <c r="TDZ621" s="584"/>
      <c r="TEA621" s="584"/>
      <c r="TEB621" s="584"/>
      <c r="TEC621" s="584"/>
      <c r="TED621" s="584"/>
      <c r="TEE621" s="584"/>
      <c r="TEF621" s="584"/>
      <c r="TEG621" s="584"/>
      <c r="TEH621" s="584"/>
      <c r="TEI621" s="584"/>
      <c r="TEJ621" s="584"/>
      <c r="TEK621" s="584"/>
      <c r="TEL621" s="584"/>
      <c r="TEM621" s="584"/>
      <c r="TEN621" s="584"/>
      <c r="TEO621" s="584"/>
      <c r="TEP621" s="584"/>
      <c r="TEQ621" s="584"/>
      <c r="TER621" s="584"/>
      <c r="TES621" s="584"/>
      <c r="TET621" s="584"/>
      <c r="TEU621" s="584"/>
      <c r="TEV621" s="584"/>
      <c r="TEW621" s="584"/>
      <c r="TEX621" s="584"/>
      <c r="TEY621" s="584"/>
      <c r="TEZ621" s="584"/>
      <c r="TFA621" s="584"/>
      <c r="TFB621" s="584"/>
      <c r="TFC621" s="584"/>
      <c r="TFD621" s="584"/>
      <c r="TFE621" s="584"/>
      <c r="TFF621" s="584"/>
      <c r="TFG621" s="584"/>
      <c r="TFH621" s="584"/>
      <c r="TFI621" s="584"/>
      <c r="TFJ621" s="584"/>
      <c r="TFK621" s="584"/>
      <c r="TFL621" s="584"/>
      <c r="TFM621" s="584"/>
      <c r="TFN621" s="584"/>
      <c r="TFO621" s="584"/>
      <c r="TFP621" s="584"/>
      <c r="TFQ621" s="584"/>
      <c r="TFR621" s="584"/>
      <c r="TFS621" s="584"/>
      <c r="TFT621" s="584"/>
      <c r="TFU621" s="584"/>
      <c r="TFV621" s="584"/>
      <c r="TFW621" s="584"/>
      <c r="TFX621" s="584"/>
      <c r="TFY621" s="584"/>
      <c r="TFZ621" s="584"/>
      <c r="TGA621" s="584"/>
      <c r="TGB621" s="584"/>
      <c r="TGC621" s="584"/>
      <c r="TGD621" s="584"/>
      <c r="TGE621" s="584"/>
      <c r="TGF621" s="584"/>
      <c r="TGG621" s="584"/>
      <c r="TGH621" s="584"/>
      <c r="TGI621" s="584"/>
      <c r="TGJ621" s="584"/>
      <c r="TGK621" s="584"/>
      <c r="TGL621" s="584"/>
      <c r="TGM621" s="584"/>
      <c r="TGN621" s="584"/>
      <c r="TGO621" s="584"/>
      <c r="TGP621" s="584"/>
      <c r="TGQ621" s="584"/>
      <c r="TGR621" s="584"/>
      <c r="TGS621" s="584"/>
      <c r="TGT621" s="584"/>
      <c r="TGU621" s="584"/>
      <c r="TGV621" s="584"/>
      <c r="TGW621" s="584"/>
      <c r="TGX621" s="584"/>
      <c r="TGY621" s="584"/>
      <c r="TGZ621" s="584"/>
      <c r="THA621" s="584"/>
      <c r="THB621" s="584"/>
      <c r="THC621" s="584"/>
      <c r="THD621" s="584"/>
      <c r="THE621" s="584"/>
      <c r="THF621" s="584"/>
      <c r="THG621" s="584"/>
      <c r="THH621" s="584"/>
      <c r="THI621" s="584"/>
      <c r="THJ621" s="584"/>
      <c r="THK621" s="584"/>
      <c r="THL621" s="584"/>
      <c r="THM621" s="584"/>
      <c r="THN621" s="584"/>
      <c r="THO621" s="584"/>
      <c r="THP621" s="584"/>
      <c r="THQ621" s="584"/>
      <c r="THR621" s="584"/>
      <c r="THS621" s="584"/>
      <c r="THT621" s="584"/>
      <c r="THU621" s="584"/>
      <c r="THV621" s="584"/>
      <c r="THW621" s="584"/>
      <c r="THX621" s="584"/>
      <c r="THY621" s="584"/>
      <c r="THZ621" s="584"/>
      <c r="TIA621" s="584"/>
      <c r="TIB621" s="584"/>
      <c r="TIC621" s="584"/>
      <c r="TID621" s="584"/>
      <c r="TIE621" s="584"/>
      <c r="TIF621" s="584"/>
      <c r="TIG621" s="584"/>
      <c r="TIH621" s="584"/>
      <c r="TII621" s="584"/>
      <c r="TIJ621" s="584"/>
      <c r="TIK621" s="584"/>
      <c r="TIL621" s="584"/>
      <c r="TIM621" s="584"/>
      <c r="TIN621" s="584"/>
      <c r="TIO621" s="584"/>
      <c r="TIP621" s="584"/>
      <c r="TIQ621" s="584"/>
      <c r="TIR621" s="584"/>
      <c r="TIS621" s="584"/>
      <c r="TIT621" s="584"/>
      <c r="TIU621" s="584"/>
      <c r="TIV621" s="584"/>
      <c r="TIW621" s="584"/>
      <c r="TIX621" s="584"/>
      <c r="TIY621" s="584"/>
      <c r="TIZ621" s="584"/>
      <c r="TJA621" s="584"/>
      <c r="TJB621" s="584"/>
      <c r="TJC621" s="584"/>
      <c r="TJD621" s="584"/>
      <c r="TJE621" s="584"/>
      <c r="TJF621" s="584"/>
      <c r="TJG621" s="584"/>
      <c r="TJH621" s="584"/>
      <c r="TJI621" s="584"/>
      <c r="TJJ621" s="584"/>
      <c r="TJK621" s="584"/>
      <c r="TJL621" s="584"/>
      <c r="TJM621" s="584"/>
      <c r="TJN621" s="584"/>
      <c r="TJO621" s="584"/>
      <c r="TJP621" s="584"/>
      <c r="TJQ621" s="584"/>
      <c r="TJR621" s="584"/>
      <c r="TJS621" s="584"/>
      <c r="TJT621" s="584"/>
      <c r="TJU621" s="584"/>
      <c r="TJV621" s="584"/>
      <c r="TJW621" s="584"/>
      <c r="TJX621" s="584"/>
      <c r="TJY621" s="584"/>
      <c r="TJZ621" s="584"/>
      <c r="TKA621" s="584"/>
      <c r="TKB621" s="584"/>
      <c r="TKC621" s="584"/>
      <c r="TKD621" s="584"/>
      <c r="TKE621" s="584"/>
      <c r="TKF621" s="584"/>
      <c r="TKG621" s="584"/>
      <c r="TKH621" s="584"/>
      <c r="TKI621" s="584"/>
      <c r="TKJ621" s="584"/>
      <c r="TKK621" s="584"/>
      <c r="TKL621" s="584"/>
      <c r="TKM621" s="584"/>
      <c r="TKN621" s="584"/>
      <c r="TKO621" s="584"/>
      <c r="TKP621" s="584"/>
      <c r="TKQ621" s="584"/>
      <c r="TKR621" s="584"/>
      <c r="TKS621" s="584"/>
      <c r="TKT621" s="584"/>
      <c r="TKU621" s="584"/>
      <c r="TKV621" s="584"/>
      <c r="TKW621" s="584"/>
      <c r="TKX621" s="584"/>
      <c r="TKY621" s="584"/>
      <c r="TKZ621" s="584"/>
      <c r="TLA621" s="584"/>
      <c r="TLB621" s="584"/>
      <c r="TLC621" s="584"/>
      <c r="TLD621" s="584"/>
      <c r="TLE621" s="584"/>
      <c r="TLF621" s="584"/>
      <c r="TLG621" s="584"/>
      <c r="TLH621" s="584"/>
      <c r="TLI621" s="584"/>
      <c r="TLJ621" s="584"/>
      <c r="TLK621" s="584"/>
      <c r="TLL621" s="584"/>
      <c r="TLM621" s="584"/>
      <c r="TLN621" s="584"/>
      <c r="TLO621" s="584"/>
      <c r="TLP621" s="584"/>
      <c r="TLQ621" s="584"/>
      <c r="TLR621" s="584"/>
      <c r="TLS621" s="584"/>
      <c r="TLT621" s="584"/>
      <c r="TLU621" s="584"/>
      <c r="TLV621" s="584"/>
      <c r="TLW621" s="584"/>
      <c r="TLX621" s="584"/>
      <c r="TLY621" s="584"/>
      <c r="TLZ621" s="584"/>
      <c r="TMA621" s="584"/>
      <c r="TMB621" s="584"/>
      <c r="TMC621" s="584"/>
      <c r="TMD621" s="584"/>
      <c r="TME621" s="584"/>
      <c r="TMF621" s="584"/>
      <c r="TMG621" s="584"/>
      <c r="TMH621" s="584"/>
      <c r="TMI621" s="584"/>
      <c r="TMJ621" s="584"/>
      <c r="TMK621" s="584"/>
      <c r="TML621" s="584"/>
      <c r="TMM621" s="584"/>
      <c r="TMN621" s="584"/>
      <c r="TMO621" s="584"/>
      <c r="TMP621" s="584"/>
      <c r="TMQ621" s="584"/>
      <c r="TMR621" s="584"/>
      <c r="TMS621" s="584"/>
      <c r="TMT621" s="584"/>
      <c r="TMU621" s="584"/>
      <c r="TMV621" s="584"/>
      <c r="TMW621" s="584"/>
      <c r="TMX621" s="584"/>
      <c r="TMY621" s="584"/>
      <c r="TMZ621" s="584"/>
      <c r="TNA621" s="584"/>
      <c r="TNB621" s="584"/>
      <c r="TNC621" s="584"/>
      <c r="TND621" s="584"/>
      <c r="TNE621" s="584"/>
      <c r="TNF621" s="584"/>
      <c r="TNG621" s="584"/>
      <c r="TNH621" s="584"/>
      <c r="TNI621" s="584"/>
      <c r="TNJ621" s="584"/>
      <c r="TNK621" s="584"/>
      <c r="TNL621" s="584"/>
      <c r="TNM621" s="584"/>
      <c r="TNN621" s="584"/>
      <c r="TNO621" s="584"/>
      <c r="TNP621" s="584"/>
      <c r="TNQ621" s="584"/>
      <c r="TNR621" s="584"/>
      <c r="TNS621" s="584"/>
      <c r="TNT621" s="584"/>
      <c r="TNU621" s="584"/>
      <c r="TNV621" s="584"/>
      <c r="TNW621" s="584"/>
      <c r="TNX621" s="584"/>
      <c r="TNY621" s="584"/>
      <c r="TNZ621" s="584"/>
      <c r="TOA621" s="584"/>
      <c r="TOB621" s="584"/>
      <c r="TOC621" s="584"/>
      <c r="TOD621" s="584"/>
      <c r="TOE621" s="584"/>
      <c r="TOF621" s="584"/>
      <c r="TOG621" s="584"/>
      <c r="TOH621" s="584"/>
      <c r="TOI621" s="584"/>
      <c r="TOJ621" s="584"/>
      <c r="TOK621" s="584"/>
      <c r="TOL621" s="584"/>
      <c r="TOM621" s="584"/>
      <c r="TON621" s="584"/>
      <c r="TOO621" s="584"/>
      <c r="TOP621" s="584"/>
      <c r="TOQ621" s="584"/>
      <c r="TOR621" s="584"/>
      <c r="TOS621" s="584"/>
      <c r="TOT621" s="584"/>
      <c r="TOU621" s="584"/>
      <c r="TOV621" s="584"/>
      <c r="TOW621" s="584"/>
      <c r="TOX621" s="584"/>
      <c r="TOY621" s="584"/>
      <c r="TOZ621" s="584"/>
      <c r="TPA621" s="584"/>
      <c r="TPB621" s="584"/>
      <c r="TPC621" s="584"/>
      <c r="TPD621" s="584"/>
      <c r="TPE621" s="584"/>
      <c r="TPF621" s="584"/>
      <c r="TPG621" s="584"/>
      <c r="TPH621" s="584"/>
      <c r="TPI621" s="584"/>
      <c r="TPJ621" s="584"/>
      <c r="TPK621" s="584"/>
      <c r="TPL621" s="584"/>
      <c r="TPM621" s="584"/>
      <c r="TPN621" s="584"/>
      <c r="TPO621" s="584"/>
      <c r="TPP621" s="584"/>
      <c r="TPQ621" s="584"/>
      <c r="TPR621" s="584"/>
      <c r="TPS621" s="584"/>
      <c r="TPT621" s="584"/>
      <c r="TPU621" s="584"/>
      <c r="TPV621" s="584"/>
      <c r="TPW621" s="584"/>
      <c r="TPX621" s="584"/>
      <c r="TPY621" s="584"/>
      <c r="TPZ621" s="584"/>
      <c r="TQA621" s="584"/>
      <c r="TQB621" s="584"/>
      <c r="TQC621" s="584"/>
      <c r="TQD621" s="584"/>
      <c r="TQE621" s="584"/>
      <c r="TQF621" s="584"/>
      <c r="TQG621" s="584"/>
      <c r="TQH621" s="584"/>
      <c r="TQI621" s="584"/>
      <c r="TQJ621" s="584"/>
      <c r="TQK621" s="584"/>
      <c r="TQL621" s="584"/>
      <c r="TQM621" s="584"/>
      <c r="TQN621" s="584"/>
      <c r="TQO621" s="584"/>
      <c r="TQP621" s="584"/>
      <c r="TQQ621" s="584"/>
      <c r="TQR621" s="584"/>
      <c r="TQS621" s="584"/>
      <c r="TQT621" s="584"/>
      <c r="TQU621" s="584"/>
      <c r="TQV621" s="584"/>
      <c r="TQW621" s="584"/>
      <c r="TQX621" s="584"/>
      <c r="TQY621" s="584"/>
      <c r="TQZ621" s="584"/>
      <c r="TRA621" s="584"/>
      <c r="TRB621" s="584"/>
      <c r="TRC621" s="584"/>
      <c r="TRD621" s="584"/>
      <c r="TRE621" s="584"/>
      <c r="TRF621" s="584"/>
      <c r="TRG621" s="584"/>
      <c r="TRH621" s="584"/>
      <c r="TRI621" s="584"/>
      <c r="TRJ621" s="584"/>
      <c r="TRK621" s="584"/>
      <c r="TRL621" s="584"/>
      <c r="TRM621" s="584"/>
      <c r="TRN621" s="584"/>
      <c r="TRO621" s="584"/>
      <c r="TRP621" s="584"/>
      <c r="TRQ621" s="584"/>
      <c r="TRR621" s="584"/>
      <c r="TRS621" s="584"/>
      <c r="TRT621" s="584"/>
      <c r="TRU621" s="584"/>
      <c r="TRV621" s="584"/>
      <c r="TRW621" s="584"/>
      <c r="TRX621" s="584"/>
      <c r="TRY621" s="584"/>
      <c r="TRZ621" s="584"/>
      <c r="TSA621" s="584"/>
      <c r="TSB621" s="584"/>
      <c r="TSC621" s="584"/>
      <c r="TSD621" s="584"/>
      <c r="TSE621" s="584"/>
      <c r="TSF621" s="584"/>
      <c r="TSG621" s="584"/>
      <c r="TSH621" s="584"/>
      <c r="TSI621" s="584"/>
      <c r="TSJ621" s="584"/>
      <c r="TSK621" s="584"/>
      <c r="TSL621" s="584"/>
      <c r="TSM621" s="584"/>
      <c r="TSN621" s="584"/>
      <c r="TSO621" s="584"/>
      <c r="TSP621" s="584"/>
      <c r="TSQ621" s="584"/>
      <c r="TSR621" s="584"/>
      <c r="TSS621" s="584"/>
      <c r="TST621" s="584"/>
      <c r="TSU621" s="584"/>
      <c r="TSV621" s="584"/>
      <c r="TSW621" s="584"/>
      <c r="TSX621" s="584"/>
      <c r="TSY621" s="584"/>
      <c r="TSZ621" s="584"/>
      <c r="TTA621" s="584"/>
      <c r="TTB621" s="584"/>
      <c r="TTC621" s="584"/>
      <c r="TTD621" s="584"/>
      <c r="TTE621" s="584"/>
      <c r="TTF621" s="584"/>
      <c r="TTG621" s="584"/>
      <c r="TTH621" s="584"/>
      <c r="TTI621" s="584"/>
      <c r="TTJ621" s="584"/>
      <c r="TTK621" s="584"/>
      <c r="TTL621" s="584"/>
      <c r="TTM621" s="584"/>
      <c r="TTN621" s="584"/>
      <c r="TTO621" s="584"/>
      <c r="TTP621" s="584"/>
      <c r="TTQ621" s="584"/>
      <c r="TTR621" s="584"/>
      <c r="TTS621" s="584"/>
      <c r="TTT621" s="584"/>
      <c r="TTU621" s="584"/>
      <c r="TTV621" s="584"/>
      <c r="TTW621" s="584"/>
      <c r="TTX621" s="584"/>
      <c r="TTY621" s="584"/>
      <c r="TTZ621" s="584"/>
      <c r="TUA621" s="584"/>
      <c r="TUB621" s="584"/>
      <c r="TUC621" s="584"/>
      <c r="TUD621" s="584"/>
      <c r="TUE621" s="584"/>
      <c r="TUF621" s="584"/>
      <c r="TUG621" s="584"/>
      <c r="TUH621" s="584"/>
      <c r="TUI621" s="584"/>
      <c r="TUJ621" s="584"/>
      <c r="TUK621" s="584"/>
      <c r="TUL621" s="584"/>
      <c r="TUM621" s="584"/>
      <c r="TUN621" s="584"/>
      <c r="TUO621" s="584"/>
      <c r="TUP621" s="584"/>
      <c r="TUQ621" s="584"/>
      <c r="TUR621" s="584"/>
      <c r="TUS621" s="584"/>
      <c r="TUT621" s="584"/>
      <c r="TUU621" s="584"/>
      <c r="TUV621" s="584"/>
      <c r="TUW621" s="584"/>
      <c r="TUX621" s="584"/>
      <c r="TUY621" s="584"/>
      <c r="TUZ621" s="584"/>
      <c r="TVA621" s="584"/>
      <c r="TVB621" s="584"/>
      <c r="TVC621" s="584"/>
      <c r="TVD621" s="584"/>
      <c r="TVE621" s="584"/>
      <c r="TVF621" s="584"/>
      <c r="TVG621" s="584"/>
      <c r="TVH621" s="584"/>
      <c r="TVI621" s="584"/>
      <c r="TVJ621" s="584"/>
      <c r="TVK621" s="584"/>
      <c r="TVL621" s="584"/>
      <c r="TVM621" s="584"/>
      <c r="TVN621" s="584"/>
      <c r="TVO621" s="584"/>
      <c r="TVP621" s="584"/>
      <c r="TVQ621" s="584"/>
      <c r="TVR621" s="584"/>
      <c r="TVS621" s="584"/>
      <c r="TVT621" s="584"/>
      <c r="TVU621" s="584"/>
      <c r="TVV621" s="584"/>
      <c r="TVW621" s="584"/>
      <c r="TVX621" s="584"/>
      <c r="TVY621" s="584"/>
      <c r="TVZ621" s="584"/>
      <c r="TWA621" s="584"/>
      <c r="TWB621" s="584"/>
      <c r="TWC621" s="584"/>
      <c r="TWD621" s="584"/>
      <c r="TWE621" s="584"/>
      <c r="TWF621" s="584"/>
      <c r="TWG621" s="584"/>
      <c r="TWH621" s="584"/>
      <c r="TWI621" s="584"/>
      <c r="TWJ621" s="584"/>
      <c r="TWK621" s="584"/>
      <c r="TWL621" s="584"/>
      <c r="TWM621" s="584"/>
      <c r="TWN621" s="584"/>
      <c r="TWO621" s="584"/>
      <c r="TWP621" s="584"/>
      <c r="TWQ621" s="584"/>
      <c r="TWR621" s="584"/>
      <c r="TWS621" s="584"/>
      <c r="TWT621" s="584"/>
      <c r="TWU621" s="584"/>
      <c r="TWV621" s="584"/>
      <c r="TWW621" s="584"/>
      <c r="TWX621" s="584"/>
      <c r="TWY621" s="584"/>
      <c r="TWZ621" s="584"/>
      <c r="TXA621" s="584"/>
      <c r="TXB621" s="584"/>
      <c r="TXC621" s="584"/>
      <c r="TXD621" s="584"/>
      <c r="TXE621" s="584"/>
      <c r="TXF621" s="584"/>
      <c r="TXG621" s="584"/>
      <c r="TXH621" s="584"/>
      <c r="TXI621" s="584"/>
      <c r="TXJ621" s="584"/>
      <c r="TXK621" s="584"/>
      <c r="TXL621" s="584"/>
      <c r="TXM621" s="584"/>
      <c r="TXN621" s="584"/>
      <c r="TXO621" s="584"/>
      <c r="TXP621" s="584"/>
      <c r="TXQ621" s="584"/>
      <c r="TXR621" s="584"/>
      <c r="TXS621" s="584"/>
      <c r="TXT621" s="584"/>
      <c r="TXU621" s="584"/>
      <c r="TXV621" s="584"/>
      <c r="TXW621" s="584"/>
      <c r="TXX621" s="584"/>
      <c r="TXY621" s="584"/>
      <c r="TXZ621" s="584"/>
      <c r="TYA621" s="584"/>
      <c r="TYB621" s="584"/>
      <c r="TYC621" s="584"/>
      <c r="TYD621" s="584"/>
      <c r="TYE621" s="584"/>
      <c r="TYF621" s="584"/>
      <c r="TYG621" s="584"/>
      <c r="TYH621" s="584"/>
      <c r="TYI621" s="584"/>
      <c r="TYJ621" s="584"/>
      <c r="TYK621" s="584"/>
      <c r="TYL621" s="584"/>
      <c r="TYM621" s="584"/>
      <c r="TYN621" s="584"/>
      <c r="TYO621" s="584"/>
      <c r="TYP621" s="584"/>
      <c r="TYQ621" s="584"/>
      <c r="TYR621" s="584"/>
      <c r="TYS621" s="584"/>
      <c r="TYT621" s="584"/>
      <c r="TYU621" s="584"/>
      <c r="TYV621" s="584"/>
      <c r="TYW621" s="584"/>
      <c r="TYX621" s="584"/>
      <c r="TYY621" s="584"/>
      <c r="TYZ621" s="584"/>
      <c r="TZA621" s="584"/>
      <c r="TZB621" s="584"/>
      <c r="TZC621" s="584"/>
      <c r="TZD621" s="584"/>
      <c r="TZE621" s="584"/>
      <c r="TZF621" s="584"/>
      <c r="TZG621" s="584"/>
      <c r="TZH621" s="584"/>
      <c r="TZI621" s="584"/>
      <c r="TZJ621" s="584"/>
      <c r="TZK621" s="584"/>
      <c r="TZL621" s="584"/>
      <c r="TZM621" s="584"/>
      <c r="TZN621" s="584"/>
      <c r="TZO621" s="584"/>
      <c r="TZP621" s="584"/>
      <c r="TZQ621" s="584"/>
      <c r="TZR621" s="584"/>
      <c r="TZS621" s="584"/>
      <c r="TZT621" s="584"/>
      <c r="TZU621" s="584"/>
      <c r="TZV621" s="584"/>
      <c r="TZW621" s="584"/>
      <c r="TZX621" s="584"/>
      <c r="TZY621" s="584"/>
      <c r="TZZ621" s="584"/>
      <c r="UAA621" s="584"/>
      <c r="UAB621" s="584"/>
      <c r="UAC621" s="584"/>
      <c r="UAD621" s="584"/>
      <c r="UAE621" s="584"/>
      <c r="UAF621" s="584"/>
      <c r="UAG621" s="584"/>
      <c r="UAH621" s="584"/>
      <c r="UAI621" s="584"/>
      <c r="UAJ621" s="584"/>
      <c r="UAK621" s="584"/>
      <c r="UAL621" s="584"/>
      <c r="UAM621" s="584"/>
      <c r="UAN621" s="584"/>
      <c r="UAO621" s="584"/>
      <c r="UAP621" s="584"/>
      <c r="UAQ621" s="584"/>
      <c r="UAR621" s="584"/>
      <c r="UAS621" s="584"/>
      <c r="UAT621" s="584"/>
      <c r="UAU621" s="584"/>
      <c r="UAV621" s="584"/>
      <c r="UAW621" s="584"/>
      <c r="UAX621" s="584"/>
      <c r="UAY621" s="584"/>
      <c r="UAZ621" s="584"/>
      <c r="UBA621" s="584"/>
      <c r="UBB621" s="584"/>
      <c r="UBC621" s="584"/>
      <c r="UBD621" s="584"/>
      <c r="UBE621" s="584"/>
      <c r="UBF621" s="584"/>
      <c r="UBG621" s="584"/>
      <c r="UBH621" s="584"/>
      <c r="UBI621" s="584"/>
      <c r="UBJ621" s="584"/>
      <c r="UBK621" s="584"/>
      <c r="UBL621" s="584"/>
      <c r="UBM621" s="584"/>
      <c r="UBN621" s="584"/>
      <c r="UBO621" s="584"/>
      <c r="UBP621" s="584"/>
      <c r="UBQ621" s="584"/>
      <c r="UBR621" s="584"/>
      <c r="UBS621" s="584"/>
      <c r="UBT621" s="584"/>
      <c r="UBU621" s="584"/>
      <c r="UBV621" s="584"/>
      <c r="UBW621" s="584"/>
      <c r="UBX621" s="584"/>
      <c r="UBY621" s="584"/>
      <c r="UBZ621" s="584"/>
      <c r="UCA621" s="584"/>
      <c r="UCB621" s="584"/>
      <c r="UCC621" s="584"/>
      <c r="UCD621" s="584"/>
      <c r="UCE621" s="584"/>
      <c r="UCF621" s="584"/>
      <c r="UCG621" s="584"/>
      <c r="UCH621" s="584"/>
      <c r="UCI621" s="584"/>
      <c r="UCJ621" s="584"/>
      <c r="UCK621" s="584"/>
      <c r="UCL621" s="584"/>
      <c r="UCM621" s="584"/>
      <c r="UCN621" s="584"/>
      <c r="UCO621" s="584"/>
      <c r="UCP621" s="584"/>
      <c r="UCQ621" s="584"/>
      <c r="UCR621" s="584"/>
      <c r="UCS621" s="584"/>
      <c r="UCT621" s="584"/>
      <c r="UCU621" s="584"/>
      <c r="UCV621" s="584"/>
      <c r="UCW621" s="584"/>
      <c r="UCX621" s="584"/>
      <c r="UCY621" s="584"/>
      <c r="UCZ621" s="584"/>
      <c r="UDA621" s="584"/>
      <c r="UDB621" s="584"/>
      <c r="UDC621" s="584"/>
      <c r="UDD621" s="584"/>
      <c r="UDE621" s="584"/>
      <c r="UDF621" s="584"/>
      <c r="UDG621" s="584"/>
      <c r="UDH621" s="584"/>
      <c r="UDI621" s="584"/>
      <c r="UDJ621" s="584"/>
      <c r="UDK621" s="584"/>
      <c r="UDL621" s="584"/>
      <c r="UDM621" s="584"/>
      <c r="UDN621" s="584"/>
      <c r="UDO621" s="584"/>
      <c r="UDP621" s="584"/>
      <c r="UDQ621" s="584"/>
      <c r="UDR621" s="584"/>
      <c r="UDS621" s="584"/>
      <c r="UDT621" s="584"/>
      <c r="UDU621" s="584"/>
      <c r="UDV621" s="584"/>
      <c r="UDW621" s="584"/>
      <c r="UDX621" s="584"/>
      <c r="UDY621" s="584"/>
      <c r="UDZ621" s="584"/>
      <c r="UEA621" s="584"/>
      <c r="UEB621" s="584"/>
      <c r="UEC621" s="584"/>
      <c r="UED621" s="584"/>
      <c r="UEE621" s="584"/>
      <c r="UEF621" s="584"/>
      <c r="UEG621" s="584"/>
      <c r="UEH621" s="584"/>
      <c r="UEI621" s="584"/>
      <c r="UEJ621" s="584"/>
      <c r="UEK621" s="584"/>
      <c r="UEL621" s="584"/>
      <c r="UEM621" s="584"/>
      <c r="UEN621" s="584"/>
      <c r="UEO621" s="584"/>
      <c r="UEP621" s="584"/>
      <c r="UEQ621" s="584"/>
      <c r="UER621" s="584"/>
      <c r="UES621" s="584"/>
      <c r="UET621" s="584"/>
      <c r="UEU621" s="584"/>
      <c r="UEV621" s="584"/>
      <c r="UEW621" s="584"/>
      <c r="UEX621" s="584"/>
      <c r="UEY621" s="584"/>
      <c r="UEZ621" s="584"/>
      <c r="UFA621" s="584"/>
      <c r="UFB621" s="584"/>
      <c r="UFC621" s="584"/>
      <c r="UFD621" s="584"/>
      <c r="UFE621" s="584"/>
      <c r="UFF621" s="584"/>
      <c r="UFG621" s="584"/>
      <c r="UFH621" s="584"/>
      <c r="UFI621" s="584"/>
      <c r="UFJ621" s="584"/>
      <c r="UFK621" s="584"/>
      <c r="UFL621" s="584"/>
      <c r="UFM621" s="584"/>
      <c r="UFN621" s="584"/>
      <c r="UFO621" s="584"/>
      <c r="UFP621" s="584"/>
      <c r="UFQ621" s="584"/>
      <c r="UFR621" s="584"/>
      <c r="UFS621" s="584"/>
      <c r="UFT621" s="584"/>
      <c r="UFU621" s="584"/>
      <c r="UFV621" s="584"/>
      <c r="UFW621" s="584"/>
      <c r="UFX621" s="584"/>
      <c r="UFY621" s="584"/>
      <c r="UFZ621" s="584"/>
      <c r="UGA621" s="584"/>
      <c r="UGB621" s="584"/>
      <c r="UGC621" s="584"/>
      <c r="UGD621" s="584"/>
      <c r="UGE621" s="584"/>
      <c r="UGF621" s="584"/>
      <c r="UGG621" s="584"/>
      <c r="UGH621" s="584"/>
      <c r="UGI621" s="584"/>
      <c r="UGJ621" s="584"/>
      <c r="UGK621" s="584"/>
      <c r="UGL621" s="584"/>
      <c r="UGM621" s="584"/>
      <c r="UGN621" s="584"/>
      <c r="UGO621" s="584"/>
      <c r="UGP621" s="584"/>
      <c r="UGQ621" s="584"/>
      <c r="UGR621" s="584"/>
      <c r="UGS621" s="584"/>
      <c r="UGT621" s="584"/>
      <c r="UGU621" s="584"/>
      <c r="UGV621" s="584"/>
      <c r="UGW621" s="584"/>
      <c r="UGX621" s="584"/>
      <c r="UGY621" s="584"/>
      <c r="UGZ621" s="584"/>
      <c r="UHA621" s="584"/>
      <c r="UHB621" s="584"/>
      <c r="UHC621" s="584"/>
      <c r="UHD621" s="584"/>
      <c r="UHE621" s="584"/>
      <c r="UHF621" s="584"/>
      <c r="UHG621" s="584"/>
      <c r="UHH621" s="584"/>
      <c r="UHI621" s="584"/>
      <c r="UHJ621" s="584"/>
      <c r="UHK621" s="584"/>
      <c r="UHL621" s="584"/>
      <c r="UHM621" s="584"/>
      <c r="UHN621" s="584"/>
      <c r="UHO621" s="584"/>
      <c r="UHP621" s="584"/>
      <c r="UHQ621" s="584"/>
      <c r="UHR621" s="584"/>
      <c r="UHS621" s="584"/>
      <c r="UHT621" s="584"/>
      <c r="UHU621" s="584"/>
      <c r="UHV621" s="584"/>
      <c r="UHW621" s="584"/>
      <c r="UHX621" s="584"/>
      <c r="UHY621" s="584"/>
      <c r="UHZ621" s="584"/>
      <c r="UIA621" s="584"/>
      <c r="UIB621" s="584"/>
      <c r="UIC621" s="584"/>
      <c r="UID621" s="584"/>
      <c r="UIE621" s="584"/>
      <c r="UIF621" s="584"/>
      <c r="UIG621" s="584"/>
      <c r="UIH621" s="584"/>
      <c r="UII621" s="584"/>
      <c r="UIJ621" s="584"/>
      <c r="UIK621" s="584"/>
      <c r="UIL621" s="584"/>
      <c r="UIM621" s="584"/>
      <c r="UIN621" s="584"/>
      <c r="UIO621" s="584"/>
      <c r="UIP621" s="584"/>
      <c r="UIQ621" s="584"/>
      <c r="UIR621" s="584"/>
      <c r="UIS621" s="584"/>
      <c r="UIT621" s="584"/>
      <c r="UIU621" s="584"/>
      <c r="UIV621" s="584"/>
      <c r="UIW621" s="584"/>
      <c r="UIX621" s="584"/>
      <c r="UIY621" s="584"/>
      <c r="UIZ621" s="584"/>
      <c r="UJA621" s="584"/>
      <c r="UJB621" s="584"/>
      <c r="UJC621" s="584"/>
      <c r="UJD621" s="584"/>
      <c r="UJE621" s="584"/>
      <c r="UJF621" s="584"/>
      <c r="UJG621" s="584"/>
      <c r="UJH621" s="584"/>
      <c r="UJI621" s="584"/>
      <c r="UJJ621" s="584"/>
      <c r="UJK621" s="584"/>
      <c r="UJL621" s="584"/>
      <c r="UJM621" s="584"/>
      <c r="UJN621" s="584"/>
      <c r="UJO621" s="584"/>
      <c r="UJP621" s="584"/>
      <c r="UJQ621" s="584"/>
      <c r="UJR621" s="584"/>
      <c r="UJS621" s="584"/>
      <c r="UJT621" s="584"/>
      <c r="UJU621" s="584"/>
      <c r="UJV621" s="584"/>
      <c r="UJW621" s="584"/>
      <c r="UJX621" s="584"/>
      <c r="UJY621" s="584"/>
      <c r="UJZ621" s="584"/>
      <c r="UKA621" s="584"/>
      <c r="UKB621" s="584"/>
      <c r="UKC621" s="584"/>
      <c r="UKD621" s="584"/>
      <c r="UKE621" s="584"/>
      <c r="UKF621" s="584"/>
      <c r="UKG621" s="584"/>
      <c r="UKH621" s="584"/>
      <c r="UKI621" s="584"/>
      <c r="UKJ621" s="584"/>
      <c r="UKK621" s="584"/>
      <c r="UKL621" s="584"/>
      <c r="UKM621" s="584"/>
      <c r="UKN621" s="584"/>
      <c r="UKO621" s="584"/>
      <c r="UKP621" s="584"/>
      <c r="UKQ621" s="584"/>
      <c r="UKR621" s="584"/>
      <c r="UKS621" s="584"/>
      <c r="UKT621" s="584"/>
      <c r="UKU621" s="584"/>
      <c r="UKV621" s="584"/>
      <c r="UKW621" s="584"/>
      <c r="UKX621" s="584"/>
      <c r="UKY621" s="584"/>
      <c r="UKZ621" s="584"/>
      <c r="ULA621" s="584"/>
      <c r="ULB621" s="584"/>
      <c r="ULC621" s="584"/>
      <c r="ULD621" s="584"/>
      <c r="ULE621" s="584"/>
      <c r="ULF621" s="584"/>
      <c r="ULG621" s="584"/>
      <c r="ULH621" s="584"/>
      <c r="ULI621" s="584"/>
      <c r="ULJ621" s="584"/>
      <c r="ULK621" s="584"/>
      <c r="ULL621" s="584"/>
      <c r="ULM621" s="584"/>
      <c r="ULN621" s="584"/>
      <c r="ULO621" s="584"/>
      <c r="ULP621" s="584"/>
      <c r="ULQ621" s="584"/>
      <c r="ULR621" s="584"/>
      <c r="ULS621" s="584"/>
      <c r="ULT621" s="584"/>
      <c r="ULU621" s="584"/>
      <c r="ULV621" s="584"/>
      <c r="ULW621" s="584"/>
      <c r="ULX621" s="584"/>
      <c r="ULY621" s="584"/>
      <c r="ULZ621" s="584"/>
      <c r="UMA621" s="584"/>
      <c r="UMB621" s="584"/>
      <c r="UMC621" s="584"/>
      <c r="UMD621" s="584"/>
      <c r="UME621" s="584"/>
      <c r="UMF621" s="584"/>
      <c r="UMG621" s="584"/>
      <c r="UMH621" s="584"/>
      <c r="UMI621" s="584"/>
      <c r="UMJ621" s="584"/>
      <c r="UMK621" s="584"/>
      <c r="UML621" s="584"/>
      <c r="UMM621" s="584"/>
      <c r="UMN621" s="584"/>
      <c r="UMO621" s="584"/>
      <c r="UMP621" s="584"/>
      <c r="UMQ621" s="584"/>
      <c r="UMR621" s="584"/>
      <c r="UMS621" s="584"/>
      <c r="UMT621" s="584"/>
      <c r="UMU621" s="584"/>
      <c r="UMV621" s="584"/>
      <c r="UMW621" s="584"/>
      <c r="UMX621" s="584"/>
      <c r="UMY621" s="584"/>
      <c r="UMZ621" s="584"/>
      <c r="UNA621" s="584"/>
      <c r="UNB621" s="584"/>
      <c r="UNC621" s="584"/>
      <c r="UND621" s="584"/>
      <c r="UNE621" s="584"/>
      <c r="UNF621" s="584"/>
      <c r="UNG621" s="584"/>
      <c r="UNH621" s="584"/>
      <c r="UNI621" s="584"/>
      <c r="UNJ621" s="584"/>
      <c r="UNK621" s="584"/>
      <c r="UNL621" s="584"/>
      <c r="UNM621" s="584"/>
      <c r="UNN621" s="584"/>
      <c r="UNO621" s="584"/>
      <c r="UNP621" s="584"/>
      <c r="UNQ621" s="584"/>
      <c r="UNR621" s="584"/>
      <c r="UNS621" s="584"/>
      <c r="UNT621" s="584"/>
      <c r="UNU621" s="584"/>
      <c r="UNV621" s="584"/>
      <c r="UNW621" s="584"/>
      <c r="UNX621" s="584"/>
      <c r="UNY621" s="584"/>
      <c r="UNZ621" s="584"/>
      <c r="UOA621" s="584"/>
      <c r="UOB621" s="584"/>
      <c r="UOC621" s="584"/>
      <c r="UOD621" s="584"/>
      <c r="UOE621" s="584"/>
      <c r="UOF621" s="584"/>
      <c r="UOG621" s="584"/>
      <c r="UOH621" s="584"/>
      <c r="UOI621" s="584"/>
      <c r="UOJ621" s="584"/>
      <c r="UOK621" s="584"/>
      <c r="UOL621" s="584"/>
      <c r="UOM621" s="584"/>
      <c r="UON621" s="584"/>
      <c r="UOO621" s="584"/>
      <c r="UOP621" s="584"/>
      <c r="UOQ621" s="584"/>
      <c r="UOR621" s="584"/>
      <c r="UOS621" s="584"/>
      <c r="UOT621" s="584"/>
      <c r="UOU621" s="584"/>
      <c r="UOV621" s="584"/>
      <c r="UOW621" s="584"/>
      <c r="UOX621" s="584"/>
      <c r="UOY621" s="584"/>
      <c r="UOZ621" s="584"/>
      <c r="UPA621" s="584"/>
      <c r="UPB621" s="584"/>
      <c r="UPC621" s="584"/>
      <c r="UPD621" s="584"/>
      <c r="UPE621" s="584"/>
      <c r="UPF621" s="584"/>
      <c r="UPG621" s="584"/>
      <c r="UPH621" s="584"/>
      <c r="UPI621" s="584"/>
      <c r="UPJ621" s="584"/>
      <c r="UPK621" s="584"/>
      <c r="UPL621" s="584"/>
      <c r="UPM621" s="584"/>
      <c r="UPN621" s="584"/>
      <c r="UPO621" s="584"/>
      <c r="UPP621" s="584"/>
      <c r="UPQ621" s="584"/>
      <c r="UPR621" s="584"/>
      <c r="UPS621" s="584"/>
      <c r="UPT621" s="584"/>
      <c r="UPU621" s="584"/>
      <c r="UPV621" s="584"/>
      <c r="UPW621" s="584"/>
      <c r="UPX621" s="584"/>
      <c r="UPY621" s="584"/>
      <c r="UPZ621" s="584"/>
      <c r="UQA621" s="584"/>
      <c r="UQB621" s="584"/>
      <c r="UQC621" s="584"/>
      <c r="UQD621" s="584"/>
      <c r="UQE621" s="584"/>
      <c r="UQF621" s="584"/>
      <c r="UQG621" s="584"/>
      <c r="UQH621" s="584"/>
      <c r="UQI621" s="584"/>
      <c r="UQJ621" s="584"/>
      <c r="UQK621" s="584"/>
      <c r="UQL621" s="584"/>
      <c r="UQM621" s="584"/>
      <c r="UQN621" s="584"/>
      <c r="UQO621" s="584"/>
      <c r="UQP621" s="584"/>
      <c r="UQQ621" s="584"/>
      <c r="UQR621" s="584"/>
      <c r="UQS621" s="584"/>
      <c r="UQT621" s="584"/>
      <c r="UQU621" s="584"/>
      <c r="UQV621" s="584"/>
      <c r="UQW621" s="584"/>
      <c r="UQX621" s="584"/>
      <c r="UQY621" s="584"/>
      <c r="UQZ621" s="584"/>
      <c r="URA621" s="584"/>
      <c r="URB621" s="584"/>
      <c r="URC621" s="584"/>
      <c r="URD621" s="584"/>
      <c r="URE621" s="584"/>
      <c r="URF621" s="584"/>
      <c r="URG621" s="584"/>
      <c r="URH621" s="584"/>
      <c r="URI621" s="584"/>
      <c r="URJ621" s="584"/>
      <c r="URK621" s="584"/>
      <c r="URL621" s="584"/>
      <c r="URM621" s="584"/>
      <c r="URN621" s="584"/>
      <c r="URO621" s="584"/>
      <c r="URP621" s="584"/>
      <c r="URQ621" s="584"/>
      <c r="URR621" s="584"/>
      <c r="URS621" s="584"/>
      <c r="URT621" s="584"/>
      <c r="URU621" s="584"/>
      <c r="URV621" s="584"/>
      <c r="URW621" s="584"/>
      <c r="URX621" s="584"/>
      <c r="URY621" s="584"/>
      <c r="URZ621" s="584"/>
      <c r="USA621" s="584"/>
      <c r="USB621" s="584"/>
      <c r="USC621" s="584"/>
      <c r="USD621" s="584"/>
      <c r="USE621" s="584"/>
      <c r="USF621" s="584"/>
      <c r="USG621" s="584"/>
      <c r="USH621" s="584"/>
      <c r="USI621" s="584"/>
      <c r="USJ621" s="584"/>
      <c r="USK621" s="584"/>
      <c r="USL621" s="584"/>
      <c r="USM621" s="584"/>
      <c r="USN621" s="584"/>
      <c r="USO621" s="584"/>
      <c r="USP621" s="584"/>
      <c r="USQ621" s="584"/>
      <c r="USR621" s="584"/>
      <c r="USS621" s="584"/>
      <c r="UST621" s="584"/>
      <c r="USU621" s="584"/>
      <c r="USV621" s="584"/>
      <c r="USW621" s="584"/>
      <c r="USX621" s="584"/>
      <c r="USY621" s="584"/>
      <c r="USZ621" s="584"/>
      <c r="UTA621" s="584"/>
      <c r="UTB621" s="584"/>
      <c r="UTC621" s="584"/>
      <c r="UTD621" s="584"/>
      <c r="UTE621" s="584"/>
      <c r="UTF621" s="584"/>
      <c r="UTG621" s="584"/>
      <c r="UTH621" s="584"/>
      <c r="UTI621" s="584"/>
      <c r="UTJ621" s="584"/>
      <c r="UTK621" s="584"/>
      <c r="UTL621" s="584"/>
      <c r="UTM621" s="584"/>
      <c r="UTN621" s="584"/>
      <c r="UTO621" s="584"/>
      <c r="UTP621" s="584"/>
      <c r="UTQ621" s="584"/>
      <c r="UTR621" s="584"/>
      <c r="UTS621" s="584"/>
      <c r="UTT621" s="584"/>
      <c r="UTU621" s="584"/>
      <c r="UTV621" s="584"/>
      <c r="UTW621" s="584"/>
      <c r="UTX621" s="584"/>
      <c r="UTY621" s="584"/>
      <c r="UTZ621" s="584"/>
      <c r="UUA621" s="584"/>
      <c r="UUB621" s="584"/>
      <c r="UUC621" s="584"/>
      <c r="UUD621" s="584"/>
      <c r="UUE621" s="584"/>
      <c r="UUF621" s="584"/>
      <c r="UUG621" s="584"/>
      <c r="UUH621" s="584"/>
      <c r="UUI621" s="584"/>
      <c r="UUJ621" s="584"/>
      <c r="UUK621" s="584"/>
      <c r="UUL621" s="584"/>
      <c r="UUM621" s="584"/>
      <c r="UUN621" s="584"/>
      <c r="UUO621" s="584"/>
      <c r="UUP621" s="584"/>
      <c r="UUQ621" s="584"/>
      <c r="UUR621" s="584"/>
      <c r="UUS621" s="584"/>
      <c r="UUT621" s="584"/>
      <c r="UUU621" s="584"/>
      <c r="UUV621" s="584"/>
      <c r="UUW621" s="584"/>
      <c r="UUX621" s="584"/>
      <c r="UUY621" s="584"/>
      <c r="UUZ621" s="584"/>
      <c r="UVA621" s="584"/>
      <c r="UVB621" s="584"/>
      <c r="UVC621" s="584"/>
      <c r="UVD621" s="584"/>
      <c r="UVE621" s="584"/>
      <c r="UVF621" s="584"/>
      <c r="UVG621" s="584"/>
      <c r="UVH621" s="584"/>
      <c r="UVI621" s="584"/>
      <c r="UVJ621" s="584"/>
      <c r="UVK621" s="584"/>
      <c r="UVL621" s="584"/>
      <c r="UVM621" s="584"/>
      <c r="UVN621" s="584"/>
      <c r="UVO621" s="584"/>
      <c r="UVP621" s="584"/>
      <c r="UVQ621" s="584"/>
      <c r="UVR621" s="584"/>
      <c r="UVS621" s="584"/>
      <c r="UVT621" s="584"/>
      <c r="UVU621" s="584"/>
      <c r="UVV621" s="584"/>
      <c r="UVW621" s="584"/>
      <c r="UVX621" s="584"/>
      <c r="UVY621" s="584"/>
      <c r="UVZ621" s="584"/>
      <c r="UWA621" s="584"/>
      <c r="UWB621" s="584"/>
      <c r="UWC621" s="584"/>
      <c r="UWD621" s="584"/>
      <c r="UWE621" s="584"/>
      <c r="UWF621" s="584"/>
      <c r="UWG621" s="584"/>
      <c r="UWH621" s="584"/>
      <c r="UWI621" s="584"/>
      <c r="UWJ621" s="584"/>
      <c r="UWK621" s="584"/>
      <c r="UWL621" s="584"/>
      <c r="UWM621" s="584"/>
      <c r="UWN621" s="584"/>
      <c r="UWO621" s="584"/>
      <c r="UWP621" s="584"/>
      <c r="UWQ621" s="584"/>
      <c r="UWR621" s="584"/>
      <c r="UWS621" s="584"/>
      <c r="UWT621" s="584"/>
      <c r="UWU621" s="584"/>
      <c r="UWV621" s="584"/>
      <c r="UWW621" s="584"/>
      <c r="UWX621" s="584"/>
      <c r="UWY621" s="584"/>
      <c r="UWZ621" s="584"/>
      <c r="UXA621" s="584"/>
      <c r="UXB621" s="584"/>
      <c r="UXC621" s="584"/>
      <c r="UXD621" s="584"/>
      <c r="UXE621" s="584"/>
      <c r="UXF621" s="584"/>
      <c r="UXG621" s="584"/>
      <c r="UXH621" s="584"/>
      <c r="UXI621" s="584"/>
      <c r="UXJ621" s="584"/>
      <c r="UXK621" s="584"/>
      <c r="UXL621" s="584"/>
      <c r="UXM621" s="584"/>
      <c r="UXN621" s="584"/>
      <c r="UXO621" s="584"/>
      <c r="UXP621" s="584"/>
      <c r="UXQ621" s="584"/>
      <c r="UXR621" s="584"/>
      <c r="UXS621" s="584"/>
      <c r="UXT621" s="584"/>
      <c r="UXU621" s="584"/>
      <c r="UXV621" s="584"/>
      <c r="UXW621" s="584"/>
      <c r="UXX621" s="584"/>
      <c r="UXY621" s="584"/>
      <c r="UXZ621" s="584"/>
      <c r="UYA621" s="584"/>
      <c r="UYB621" s="584"/>
      <c r="UYC621" s="584"/>
      <c r="UYD621" s="584"/>
      <c r="UYE621" s="584"/>
      <c r="UYF621" s="584"/>
      <c r="UYG621" s="584"/>
      <c r="UYH621" s="584"/>
      <c r="UYI621" s="584"/>
      <c r="UYJ621" s="584"/>
      <c r="UYK621" s="584"/>
      <c r="UYL621" s="584"/>
      <c r="UYM621" s="584"/>
      <c r="UYN621" s="584"/>
      <c r="UYO621" s="584"/>
      <c r="UYP621" s="584"/>
      <c r="UYQ621" s="584"/>
      <c r="UYR621" s="584"/>
      <c r="UYS621" s="584"/>
      <c r="UYT621" s="584"/>
      <c r="UYU621" s="584"/>
      <c r="UYV621" s="584"/>
      <c r="UYW621" s="584"/>
      <c r="UYX621" s="584"/>
      <c r="UYY621" s="584"/>
      <c r="UYZ621" s="584"/>
      <c r="UZA621" s="584"/>
      <c r="UZB621" s="584"/>
      <c r="UZC621" s="584"/>
      <c r="UZD621" s="584"/>
      <c r="UZE621" s="584"/>
      <c r="UZF621" s="584"/>
      <c r="UZG621" s="584"/>
      <c r="UZH621" s="584"/>
      <c r="UZI621" s="584"/>
      <c r="UZJ621" s="584"/>
      <c r="UZK621" s="584"/>
      <c r="UZL621" s="584"/>
      <c r="UZM621" s="584"/>
      <c r="UZN621" s="584"/>
      <c r="UZO621" s="584"/>
      <c r="UZP621" s="584"/>
      <c r="UZQ621" s="584"/>
      <c r="UZR621" s="584"/>
      <c r="UZS621" s="584"/>
      <c r="UZT621" s="584"/>
      <c r="UZU621" s="584"/>
      <c r="UZV621" s="584"/>
      <c r="UZW621" s="584"/>
      <c r="UZX621" s="584"/>
      <c r="UZY621" s="584"/>
      <c r="UZZ621" s="584"/>
      <c r="VAA621" s="584"/>
      <c r="VAB621" s="584"/>
      <c r="VAC621" s="584"/>
      <c r="VAD621" s="584"/>
      <c r="VAE621" s="584"/>
      <c r="VAF621" s="584"/>
      <c r="VAG621" s="584"/>
      <c r="VAH621" s="584"/>
      <c r="VAI621" s="584"/>
      <c r="VAJ621" s="584"/>
      <c r="VAK621" s="584"/>
      <c r="VAL621" s="584"/>
      <c r="VAM621" s="584"/>
      <c r="VAN621" s="584"/>
      <c r="VAO621" s="584"/>
      <c r="VAP621" s="584"/>
      <c r="VAQ621" s="584"/>
      <c r="VAR621" s="584"/>
      <c r="VAS621" s="584"/>
      <c r="VAT621" s="584"/>
      <c r="VAU621" s="584"/>
      <c r="VAV621" s="584"/>
      <c r="VAW621" s="584"/>
      <c r="VAX621" s="584"/>
      <c r="VAY621" s="584"/>
      <c r="VAZ621" s="584"/>
      <c r="VBA621" s="584"/>
      <c r="VBB621" s="584"/>
      <c r="VBC621" s="584"/>
      <c r="VBD621" s="584"/>
      <c r="VBE621" s="584"/>
      <c r="VBF621" s="584"/>
      <c r="VBG621" s="584"/>
      <c r="VBH621" s="584"/>
      <c r="VBI621" s="584"/>
      <c r="VBJ621" s="584"/>
      <c r="VBK621" s="584"/>
      <c r="VBL621" s="584"/>
      <c r="VBM621" s="584"/>
      <c r="VBN621" s="584"/>
      <c r="VBO621" s="584"/>
      <c r="VBP621" s="584"/>
      <c r="VBQ621" s="584"/>
      <c r="VBR621" s="584"/>
      <c r="VBS621" s="584"/>
      <c r="VBT621" s="584"/>
      <c r="VBU621" s="584"/>
      <c r="VBV621" s="584"/>
      <c r="VBW621" s="584"/>
      <c r="VBX621" s="584"/>
      <c r="VBY621" s="584"/>
      <c r="VBZ621" s="584"/>
      <c r="VCA621" s="584"/>
      <c r="VCB621" s="584"/>
      <c r="VCC621" s="584"/>
      <c r="VCD621" s="584"/>
      <c r="VCE621" s="584"/>
      <c r="VCF621" s="584"/>
      <c r="VCG621" s="584"/>
      <c r="VCH621" s="584"/>
      <c r="VCI621" s="584"/>
      <c r="VCJ621" s="584"/>
      <c r="VCK621" s="584"/>
      <c r="VCL621" s="584"/>
      <c r="VCM621" s="584"/>
      <c r="VCN621" s="584"/>
      <c r="VCO621" s="584"/>
      <c r="VCP621" s="584"/>
      <c r="VCQ621" s="584"/>
      <c r="VCR621" s="584"/>
      <c r="VCS621" s="584"/>
      <c r="VCT621" s="584"/>
      <c r="VCU621" s="584"/>
      <c r="VCV621" s="584"/>
      <c r="VCW621" s="584"/>
      <c r="VCX621" s="584"/>
      <c r="VCY621" s="584"/>
      <c r="VCZ621" s="584"/>
      <c r="VDA621" s="584"/>
      <c r="VDB621" s="584"/>
      <c r="VDC621" s="584"/>
      <c r="VDD621" s="584"/>
      <c r="VDE621" s="584"/>
      <c r="VDF621" s="584"/>
      <c r="VDG621" s="584"/>
      <c r="VDH621" s="584"/>
      <c r="VDI621" s="584"/>
      <c r="VDJ621" s="584"/>
      <c r="VDK621" s="584"/>
      <c r="VDL621" s="584"/>
      <c r="VDM621" s="584"/>
      <c r="VDN621" s="584"/>
      <c r="VDO621" s="584"/>
      <c r="VDP621" s="584"/>
      <c r="VDQ621" s="584"/>
      <c r="VDR621" s="584"/>
      <c r="VDS621" s="584"/>
      <c r="VDT621" s="584"/>
      <c r="VDU621" s="584"/>
      <c r="VDV621" s="584"/>
      <c r="VDW621" s="584"/>
      <c r="VDX621" s="584"/>
      <c r="VDY621" s="584"/>
      <c r="VDZ621" s="584"/>
      <c r="VEA621" s="584"/>
      <c r="VEB621" s="584"/>
      <c r="VEC621" s="584"/>
      <c r="VED621" s="584"/>
      <c r="VEE621" s="584"/>
      <c r="VEF621" s="584"/>
      <c r="VEG621" s="584"/>
      <c r="VEH621" s="584"/>
      <c r="VEI621" s="584"/>
      <c r="VEJ621" s="584"/>
      <c r="VEK621" s="584"/>
      <c r="VEL621" s="584"/>
      <c r="VEM621" s="584"/>
      <c r="VEN621" s="584"/>
      <c r="VEO621" s="584"/>
      <c r="VEP621" s="584"/>
      <c r="VEQ621" s="584"/>
      <c r="VER621" s="584"/>
      <c r="VES621" s="584"/>
      <c r="VET621" s="584"/>
      <c r="VEU621" s="584"/>
      <c r="VEV621" s="584"/>
      <c r="VEW621" s="584"/>
      <c r="VEX621" s="584"/>
      <c r="VEY621" s="584"/>
      <c r="VEZ621" s="584"/>
      <c r="VFA621" s="584"/>
      <c r="VFB621" s="584"/>
      <c r="VFC621" s="584"/>
      <c r="VFD621" s="584"/>
      <c r="VFE621" s="584"/>
      <c r="VFF621" s="584"/>
      <c r="VFG621" s="584"/>
      <c r="VFH621" s="584"/>
      <c r="VFI621" s="584"/>
      <c r="VFJ621" s="584"/>
      <c r="VFK621" s="584"/>
      <c r="VFL621" s="584"/>
      <c r="VFM621" s="584"/>
      <c r="VFN621" s="584"/>
      <c r="VFO621" s="584"/>
      <c r="VFP621" s="584"/>
      <c r="VFQ621" s="584"/>
      <c r="VFR621" s="584"/>
      <c r="VFS621" s="584"/>
      <c r="VFT621" s="584"/>
      <c r="VFU621" s="584"/>
      <c r="VFV621" s="584"/>
      <c r="VFW621" s="584"/>
      <c r="VFX621" s="584"/>
      <c r="VFY621" s="584"/>
      <c r="VFZ621" s="584"/>
      <c r="VGA621" s="584"/>
      <c r="VGB621" s="584"/>
      <c r="VGC621" s="584"/>
      <c r="VGD621" s="584"/>
      <c r="VGE621" s="584"/>
      <c r="VGF621" s="584"/>
      <c r="VGG621" s="584"/>
      <c r="VGH621" s="584"/>
      <c r="VGI621" s="584"/>
      <c r="VGJ621" s="584"/>
      <c r="VGK621" s="584"/>
      <c r="VGL621" s="584"/>
      <c r="VGM621" s="584"/>
      <c r="VGN621" s="584"/>
      <c r="VGO621" s="584"/>
      <c r="VGP621" s="584"/>
      <c r="VGQ621" s="584"/>
      <c r="VGR621" s="584"/>
      <c r="VGS621" s="584"/>
      <c r="VGT621" s="584"/>
      <c r="VGU621" s="584"/>
      <c r="VGV621" s="584"/>
      <c r="VGW621" s="584"/>
      <c r="VGX621" s="584"/>
      <c r="VGY621" s="584"/>
      <c r="VGZ621" s="584"/>
      <c r="VHA621" s="584"/>
      <c r="VHB621" s="584"/>
      <c r="VHC621" s="584"/>
      <c r="VHD621" s="584"/>
      <c r="VHE621" s="584"/>
      <c r="VHF621" s="584"/>
      <c r="VHG621" s="584"/>
      <c r="VHH621" s="584"/>
      <c r="VHI621" s="584"/>
      <c r="VHJ621" s="584"/>
      <c r="VHK621" s="584"/>
      <c r="VHL621" s="584"/>
      <c r="VHM621" s="584"/>
      <c r="VHN621" s="584"/>
      <c r="VHO621" s="584"/>
      <c r="VHP621" s="584"/>
      <c r="VHQ621" s="584"/>
      <c r="VHR621" s="584"/>
      <c r="VHS621" s="584"/>
      <c r="VHT621" s="584"/>
      <c r="VHU621" s="584"/>
      <c r="VHV621" s="584"/>
      <c r="VHW621" s="584"/>
      <c r="VHX621" s="584"/>
      <c r="VHY621" s="584"/>
      <c r="VHZ621" s="584"/>
      <c r="VIA621" s="584"/>
      <c r="VIB621" s="584"/>
      <c r="VIC621" s="584"/>
      <c r="VID621" s="584"/>
      <c r="VIE621" s="584"/>
      <c r="VIF621" s="584"/>
      <c r="VIG621" s="584"/>
      <c r="VIH621" s="584"/>
      <c r="VII621" s="584"/>
      <c r="VIJ621" s="584"/>
      <c r="VIK621" s="584"/>
      <c r="VIL621" s="584"/>
      <c r="VIM621" s="584"/>
      <c r="VIN621" s="584"/>
      <c r="VIO621" s="584"/>
      <c r="VIP621" s="584"/>
      <c r="VIQ621" s="584"/>
      <c r="VIR621" s="584"/>
      <c r="VIS621" s="584"/>
      <c r="VIT621" s="584"/>
      <c r="VIU621" s="584"/>
      <c r="VIV621" s="584"/>
      <c r="VIW621" s="584"/>
      <c r="VIX621" s="584"/>
      <c r="VIY621" s="584"/>
      <c r="VIZ621" s="584"/>
      <c r="VJA621" s="584"/>
      <c r="VJB621" s="584"/>
      <c r="VJC621" s="584"/>
      <c r="VJD621" s="584"/>
      <c r="VJE621" s="584"/>
      <c r="VJF621" s="584"/>
      <c r="VJG621" s="584"/>
      <c r="VJH621" s="584"/>
      <c r="VJI621" s="584"/>
      <c r="VJJ621" s="584"/>
      <c r="VJK621" s="584"/>
      <c r="VJL621" s="584"/>
      <c r="VJM621" s="584"/>
      <c r="VJN621" s="584"/>
      <c r="VJO621" s="584"/>
      <c r="VJP621" s="584"/>
      <c r="VJQ621" s="584"/>
      <c r="VJR621" s="584"/>
      <c r="VJS621" s="584"/>
      <c r="VJT621" s="584"/>
      <c r="VJU621" s="584"/>
      <c r="VJV621" s="584"/>
      <c r="VJW621" s="584"/>
      <c r="VJX621" s="584"/>
      <c r="VJY621" s="584"/>
      <c r="VJZ621" s="584"/>
      <c r="VKA621" s="584"/>
      <c r="VKB621" s="584"/>
      <c r="VKC621" s="584"/>
      <c r="VKD621" s="584"/>
      <c r="VKE621" s="584"/>
      <c r="VKF621" s="584"/>
      <c r="VKG621" s="584"/>
      <c r="VKH621" s="584"/>
      <c r="VKI621" s="584"/>
      <c r="VKJ621" s="584"/>
      <c r="VKK621" s="584"/>
      <c r="VKL621" s="584"/>
      <c r="VKM621" s="584"/>
      <c r="VKN621" s="584"/>
      <c r="VKO621" s="584"/>
      <c r="VKP621" s="584"/>
      <c r="VKQ621" s="584"/>
      <c r="VKR621" s="584"/>
      <c r="VKS621" s="584"/>
      <c r="VKT621" s="584"/>
      <c r="VKU621" s="584"/>
      <c r="VKV621" s="584"/>
      <c r="VKW621" s="584"/>
      <c r="VKX621" s="584"/>
      <c r="VKY621" s="584"/>
      <c r="VKZ621" s="584"/>
      <c r="VLA621" s="584"/>
      <c r="VLB621" s="584"/>
      <c r="VLC621" s="584"/>
      <c r="VLD621" s="584"/>
      <c r="VLE621" s="584"/>
      <c r="VLF621" s="584"/>
      <c r="VLG621" s="584"/>
      <c r="VLH621" s="584"/>
      <c r="VLI621" s="584"/>
      <c r="VLJ621" s="584"/>
      <c r="VLK621" s="584"/>
      <c r="VLL621" s="584"/>
      <c r="VLM621" s="584"/>
      <c r="VLN621" s="584"/>
      <c r="VLO621" s="584"/>
      <c r="VLP621" s="584"/>
      <c r="VLQ621" s="584"/>
      <c r="VLR621" s="584"/>
      <c r="VLS621" s="584"/>
      <c r="VLT621" s="584"/>
      <c r="VLU621" s="584"/>
      <c r="VLV621" s="584"/>
      <c r="VLW621" s="584"/>
      <c r="VLX621" s="584"/>
      <c r="VLY621" s="584"/>
      <c r="VLZ621" s="584"/>
      <c r="VMA621" s="584"/>
      <c r="VMB621" s="584"/>
      <c r="VMC621" s="584"/>
      <c r="VMD621" s="584"/>
      <c r="VME621" s="584"/>
      <c r="VMF621" s="584"/>
      <c r="VMG621" s="584"/>
      <c r="VMH621" s="584"/>
      <c r="VMI621" s="584"/>
      <c r="VMJ621" s="584"/>
      <c r="VMK621" s="584"/>
      <c r="VML621" s="584"/>
      <c r="VMM621" s="584"/>
      <c r="VMN621" s="584"/>
      <c r="VMO621" s="584"/>
      <c r="VMP621" s="584"/>
      <c r="VMQ621" s="584"/>
      <c r="VMR621" s="584"/>
      <c r="VMS621" s="584"/>
      <c r="VMT621" s="584"/>
      <c r="VMU621" s="584"/>
      <c r="VMV621" s="584"/>
      <c r="VMW621" s="584"/>
      <c r="VMX621" s="584"/>
      <c r="VMY621" s="584"/>
      <c r="VMZ621" s="584"/>
      <c r="VNA621" s="584"/>
      <c r="VNB621" s="584"/>
      <c r="VNC621" s="584"/>
      <c r="VND621" s="584"/>
      <c r="VNE621" s="584"/>
      <c r="VNF621" s="584"/>
      <c r="VNG621" s="584"/>
      <c r="VNH621" s="584"/>
      <c r="VNI621" s="584"/>
      <c r="VNJ621" s="584"/>
      <c r="VNK621" s="584"/>
      <c r="VNL621" s="584"/>
      <c r="VNM621" s="584"/>
      <c r="VNN621" s="584"/>
      <c r="VNO621" s="584"/>
      <c r="VNP621" s="584"/>
      <c r="VNQ621" s="584"/>
      <c r="VNR621" s="584"/>
      <c r="VNS621" s="584"/>
      <c r="VNT621" s="584"/>
      <c r="VNU621" s="584"/>
      <c r="VNV621" s="584"/>
      <c r="VNW621" s="584"/>
      <c r="VNX621" s="584"/>
      <c r="VNY621" s="584"/>
      <c r="VNZ621" s="584"/>
      <c r="VOA621" s="584"/>
      <c r="VOB621" s="584"/>
      <c r="VOC621" s="584"/>
      <c r="VOD621" s="584"/>
      <c r="VOE621" s="584"/>
      <c r="VOF621" s="584"/>
      <c r="VOG621" s="584"/>
      <c r="VOH621" s="584"/>
      <c r="VOI621" s="584"/>
      <c r="VOJ621" s="584"/>
      <c r="VOK621" s="584"/>
      <c r="VOL621" s="584"/>
      <c r="VOM621" s="584"/>
      <c r="VON621" s="584"/>
      <c r="VOO621" s="584"/>
      <c r="VOP621" s="584"/>
      <c r="VOQ621" s="584"/>
      <c r="VOR621" s="584"/>
      <c r="VOS621" s="584"/>
      <c r="VOT621" s="584"/>
      <c r="VOU621" s="584"/>
      <c r="VOV621" s="584"/>
      <c r="VOW621" s="584"/>
      <c r="VOX621" s="584"/>
      <c r="VOY621" s="584"/>
      <c r="VOZ621" s="584"/>
      <c r="VPA621" s="584"/>
      <c r="VPB621" s="584"/>
      <c r="VPC621" s="584"/>
      <c r="VPD621" s="584"/>
      <c r="VPE621" s="584"/>
      <c r="VPF621" s="584"/>
      <c r="VPG621" s="584"/>
      <c r="VPH621" s="584"/>
      <c r="VPI621" s="584"/>
      <c r="VPJ621" s="584"/>
      <c r="VPK621" s="584"/>
      <c r="VPL621" s="584"/>
      <c r="VPM621" s="584"/>
      <c r="VPN621" s="584"/>
      <c r="VPO621" s="584"/>
      <c r="VPP621" s="584"/>
      <c r="VPQ621" s="584"/>
      <c r="VPR621" s="584"/>
      <c r="VPS621" s="584"/>
      <c r="VPT621" s="584"/>
      <c r="VPU621" s="584"/>
      <c r="VPV621" s="584"/>
      <c r="VPW621" s="584"/>
      <c r="VPX621" s="584"/>
      <c r="VPY621" s="584"/>
      <c r="VPZ621" s="584"/>
      <c r="VQA621" s="584"/>
      <c r="VQB621" s="584"/>
      <c r="VQC621" s="584"/>
      <c r="VQD621" s="584"/>
      <c r="VQE621" s="584"/>
      <c r="VQF621" s="584"/>
      <c r="VQG621" s="584"/>
      <c r="VQH621" s="584"/>
      <c r="VQI621" s="584"/>
      <c r="VQJ621" s="584"/>
      <c r="VQK621" s="584"/>
      <c r="VQL621" s="584"/>
      <c r="VQM621" s="584"/>
      <c r="VQN621" s="584"/>
      <c r="VQO621" s="584"/>
      <c r="VQP621" s="584"/>
      <c r="VQQ621" s="584"/>
      <c r="VQR621" s="584"/>
      <c r="VQS621" s="584"/>
      <c r="VQT621" s="584"/>
      <c r="VQU621" s="584"/>
      <c r="VQV621" s="584"/>
      <c r="VQW621" s="584"/>
      <c r="VQX621" s="584"/>
      <c r="VQY621" s="584"/>
      <c r="VQZ621" s="584"/>
      <c r="VRA621" s="584"/>
      <c r="VRB621" s="584"/>
      <c r="VRC621" s="584"/>
      <c r="VRD621" s="584"/>
      <c r="VRE621" s="584"/>
      <c r="VRF621" s="584"/>
      <c r="VRG621" s="584"/>
      <c r="VRH621" s="584"/>
      <c r="VRI621" s="584"/>
      <c r="VRJ621" s="584"/>
      <c r="VRK621" s="584"/>
      <c r="VRL621" s="584"/>
      <c r="VRM621" s="584"/>
      <c r="VRN621" s="584"/>
      <c r="VRO621" s="584"/>
      <c r="VRP621" s="584"/>
      <c r="VRQ621" s="584"/>
      <c r="VRR621" s="584"/>
      <c r="VRS621" s="584"/>
      <c r="VRT621" s="584"/>
      <c r="VRU621" s="584"/>
      <c r="VRV621" s="584"/>
      <c r="VRW621" s="584"/>
      <c r="VRX621" s="584"/>
      <c r="VRY621" s="584"/>
      <c r="VRZ621" s="584"/>
      <c r="VSA621" s="584"/>
      <c r="VSB621" s="584"/>
      <c r="VSC621" s="584"/>
      <c r="VSD621" s="584"/>
      <c r="VSE621" s="584"/>
      <c r="VSF621" s="584"/>
      <c r="VSG621" s="584"/>
      <c r="VSH621" s="584"/>
      <c r="VSI621" s="584"/>
      <c r="VSJ621" s="584"/>
      <c r="VSK621" s="584"/>
      <c r="VSL621" s="584"/>
      <c r="VSM621" s="584"/>
      <c r="VSN621" s="584"/>
      <c r="VSO621" s="584"/>
      <c r="VSP621" s="584"/>
      <c r="VSQ621" s="584"/>
      <c r="VSR621" s="584"/>
      <c r="VSS621" s="584"/>
      <c r="VST621" s="584"/>
      <c r="VSU621" s="584"/>
      <c r="VSV621" s="584"/>
      <c r="VSW621" s="584"/>
      <c r="VSX621" s="584"/>
      <c r="VSY621" s="584"/>
      <c r="VSZ621" s="584"/>
      <c r="VTA621" s="584"/>
      <c r="VTB621" s="584"/>
      <c r="VTC621" s="584"/>
      <c r="VTD621" s="584"/>
      <c r="VTE621" s="584"/>
      <c r="VTF621" s="584"/>
      <c r="VTG621" s="584"/>
      <c r="VTH621" s="584"/>
      <c r="VTI621" s="584"/>
      <c r="VTJ621" s="584"/>
      <c r="VTK621" s="584"/>
      <c r="VTL621" s="584"/>
      <c r="VTM621" s="584"/>
      <c r="VTN621" s="584"/>
      <c r="VTO621" s="584"/>
      <c r="VTP621" s="584"/>
      <c r="VTQ621" s="584"/>
      <c r="VTR621" s="584"/>
      <c r="VTS621" s="584"/>
      <c r="VTT621" s="584"/>
      <c r="VTU621" s="584"/>
      <c r="VTV621" s="584"/>
      <c r="VTW621" s="584"/>
      <c r="VTX621" s="584"/>
      <c r="VTY621" s="584"/>
      <c r="VTZ621" s="584"/>
      <c r="VUA621" s="584"/>
      <c r="VUB621" s="584"/>
      <c r="VUC621" s="584"/>
      <c r="VUD621" s="584"/>
      <c r="VUE621" s="584"/>
      <c r="VUF621" s="584"/>
      <c r="VUG621" s="584"/>
      <c r="VUH621" s="584"/>
      <c r="VUI621" s="584"/>
      <c r="VUJ621" s="584"/>
      <c r="VUK621" s="584"/>
      <c r="VUL621" s="584"/>
      <c r="VUM621" s="584"/>
      <c r="VUN621" s="584"/>
      <c r="VUO621" s="584"/>
      <c r="VUP621" s="584"/>
      <c r="VUQ621" s="584"/>
      <c r="VUR621" s="584"/>
      <c r="VUS621" s="584"/>
      <c r="VUT621" s="584"/>
      <c r="VUU621" s="584"/>
      <c r="VUV621" s="584"/>
      <c r="VUW621" s="584"/>
      <c r="VUX621" s="584"/>
      <c r="VUY621" s="584"/>
      <c r="VUZ621" s="584"/>
      <c r="VVA621" s="584"/>
      <c r="VVB621" s="584"/>
      <c r="VVC621" s="584"/>
      <c r="VVD621" s="584"/>
      <c r="VVE621" s="584"/>
      <c r="VVF621" s="584"/>
      <c r="VVG621" s="584"/>
      <c r="VVH621" s="584"/>
      <c r="VVI621" s="584"/>
      <c r="VVJ621" s="584"/>
      <c r="VVK621" s="584"/>
      <c r="VVL621" s="584"/>
      <c r="VVM621" s="584"/>
      <c r="VVN621" s="584"/>
      <c r="VVO621" s="584"/>
      <c r="VVP621" s="584"/>
      <c r="VVQ621" s="584"/>
      <c r="VVR621" s="584"/>
      <c r="VVS621" s="584"/>
      <c r="VVT621" s="584"/>
      <c r="VVU621" s="584"/>
      <c r="VVV621" s="584"/>
      <c r="VVW621" s="584"/>
      <c r="VVX621" s="584"/>
      <c r="VVY621" s="584"/>
      <c r="VVZ621" s="584"/>
      <c r="VWA621" s="584"/>
      <c r="VWB621" s="584"/>
      <c r="VWC621" s="584"/>
      <c r="VWD621" s="584"/>
      <c r="VWE621" s="584"/>
      <c r="VWF621" s="584"/>
      <c r="VWG621" s="584"/>
      <c r="VWH621" s="584"/>
      <c r="VWI621" s="584"/>
      <c r="VWJ621" s="584"/>
      <c r="VWK621" s="584"/>
      <c r="VWL621" s="584"/>
      <c r="VWM621" s="584"/>
      <c r="VWN621" s="584"/>
      <c r="VWO621" s="584"/>
      <c r="VWP621" s="584"/>
      <c r="VWQ621" s="584"/>
      <c r="VWR621" s="584"/>
      <c r="VWS621" s="584"/>
      <c r="VWT621" s="584"/>
      <c r="VWU621" s="584"/>
      <c r="VWV621" s="584"/>
      <c r="VWW621" s="584"/>
      <c r="VWX621" s="584"/>
      <c r="VWY621" s="584"/>
      <c r="VWZ621" s="584"/>
      <c r="VXA621" s="584"/>
      <c r="VXB621" s="584"/>
      <c r="VXC621" s="584"/>
      <c r="VXD621" s="584"/>
      <c r="VXE621" s="584"/>
      <c r="VXF621" s="584"/>
      <c r="VXG621" s="584"/>
      <c r="VXH621" s="584"/>
      <c r="VXI621" s="584"/>
      <c r="VXJ621" s="584"/>
      <c r="VXK621" s="584"/>
      <c r="VXL621" s="584"/>
      <c r="VXM621" s="584"/>
      <c r="VXN621" s="584"/>
      <c r="VXO621" s="584"/>
      <c r="VXP621" s="584"/>
      <c r="VXQ621" s="584"/>
      <c r="VXR621" s="584"/>
      <c r="VXS621" s="584"/>
      <c r="VXT621" s="584"/>
      <c r="VXU621" s="584"/>
      <c r="VXV621" s="584"/>
      <c r="VXW621" s="584"/>
      <c r="VXX621" s="584"/>
      <c r="VXY621" s="584"/>
      <c r="VXZ621" s="584"/>
      <c r="VYA621" s="584"/>
      <c r="VYB621" s="584"/>
      <c r="VYC621" s="584"/>
      <c r="VYD621" s="584"/>
      <c r="VYE621" s="584"/>
      <c r="VYF621" s="584"/>
      <c r="VYG621" s="584"/>
      <c r="VYH621" s="584"/>
      <c r="VYI621" s="584"/>
      <c r="VYJ621" s="584"/>
      <c r="VYK621" s="584"/>
      <c r="VYL621" s="584"/>
      <c r="VYM621" s="584"/>
      <c r="VYN621" s="584"/>
      <c r="VYO621" s="584"/>
      <c r="VYP621" s="584"/>
      <c r="VYQ621" s="584"/>
      <c r="VYR621" s="584"/>
      <c r="VYS621" s="584"/>
      <c r="VYT621" s="584"/>
      <c r="VYU621" s="584"/>
      <c r="VYV621" s="584"/>
      <c r="VYW621" s="584"/>
      <c r="VYX621" s="584"/>
      <c r="VYY621" s="584"/>
      <c r="VYZ621" s="584"/>
      <c r="VZA621" s="584"/>
      <c r="VZB621" s="584"/>
      <c r="VZC621" s="584"/>
      <c r="VZD621" s="584"/>
      <c r="VZE621" s="584"/>
      <c r="VZF621" s="584"/>
      <c r="VZG621" s="584"/>
      <c r="VZH621" s="584"/>
      <c r="VZI621" s="584"/>
      <c r="VZJ621" s="584"/>
      <c r="VZK621" s="584"/>
      <c r="VZL621" s="584"/>
      <c r="VZM621" s="584"/>
      <c r="VZN621" s="584"/>
      <c r="VZO621" s="584"/>
      <c r="VZP621" s="584"/>
      <c r="VZQ621" s="584"/>
      <c r="VZR621" s="584"/>
      <c r="VZS621" s="584"/>
      <c r="VZT621" s="584"/>
      <c r="VZU621" s="584"/>
      <c r="VZV621" s="584"/>
      <c r="VZW621" s="584"/>
      <c r="VZX621" s="584"/>
      <c r="VZY621" s="584"/>
      <c r="VZZ621" s="584"/>
      <c r="WAA621" s="584"/>
      <c r="WAB621" s="584"/>
      <c r="WAC621" s="584"/>
      <c r="WAD621" s="584"/>
      <c r="WAE621" s="584"/>
      <c r="WAF621" s="584"/>
      <c r="WAG621" s="584"/>
      <c r="WAH621" s="584"/>
      <c r="WAI621" s="584"/>
      <c r="WAJ621" s="584"/>
      <c r="WAK621" s="584"/>
      <c r="WAL621" s="584"/>
      <c r="WAM621" s="584"/>
      <c r="WAN621" s="584"/>
      <c r="WAO621" s="584"/>
      <c r="WAP621" s="584"/>
      <c r="WAQ621" s="584"/>
      <c r="WAR621" s="584"/>
      <c r="WAS621" s="584"/>
      <c r="WAT621" s="584"/>
      <c r="WAU621" s="584"/>
      <c r="WAV621" s="584"/>
      <c r="WAW621" s="584"/>
      <c r="WAX621" s="584"/>
      <c r="WAY621" s="584"/>
      <c r="WAZ621" s="584"/>
      <c r="WBA621" s="584"/>
      <c r="WBB621" s="584"/>
      <c r="WBC621" s="584"/>
      <c r="WBD621" s="584"/>
      <c r="WBE621" s="584"/>
      <c r="WBF621" s="584"/>
      <c r="WBG621" s="584"/>
      <c r="WBH621" s="584"/>
      <c r="WBI621" s="584"/>
      <c r="WBJ621" s="584"/>
      <c r="WBK621" s="584"/>
      <c r="WBL621" s="584"/>
      <c r="WBM621" s="584"/>
      <c r="WBN621" s="584"/>
      <c r="WBO621" s="584"/>
      <c r="WBP621" s="584"/>
      <c r="WBQ621" s="584"/>
      <c r="WBR621" s="584"/>
      <c r="WBS621" s="584"/>
      <c r="WBT621" s="584"/>
      <c r="WBU621" s="584"/>
      <c r="WBV621" s="584"/>
      <c r="WBW621" s="584"/>
      <c r="WBX621" s="584"/>
      <c r="WBY621" s="584"/>
      <c r="WBZ621" s="584"/>
      <c r="WCA621" s="584"/>
      <c r="WCB621" s="584"/>
      <c r="WCC621" s="584"/>
      <c r="WCD621" s="584"/>
      <c r="WCE621" s="584"/>
      <c r="WCF621" s="584"/>
      <c r="WCG621" s="584"/>
      <c r="WCH621" s="584"/>
      <c r="WCI621" s="584"/>
      <c r="WCJ621" s="584"/>
      <c r="WCK621" s="584"/>
      <c r="WCL621" s="584"/>
      <c r="WCM621" s="584"/>
      <c r="WCN621" s="584"/>
      <c r="WCO621" s="584"/>
      <c r="WCP621" s="584"/>
      <c r="WCQ621" s="584"/>
      <c r="WCR621" s="584"/>
      <c r="WCS621" s="584"/>
      <c r="WCT621" s="584"/>
      <c r="WCU621" s="584"/>
      <c r="WCV621" s="584"/>
      <c r="WCW621" s="584"/>
      <c r="WCX621" s="584"/>
      <c r="WCY621" s="584"/>
      <c r="WCZ621" s="584"/>
      <c r="WDA621" s="584"/>
      <c r="WDB621" s="584"/>
      <c r="WDC621" s="584"/>
      <c r="WDD621" s="584"/>
      <c r="WDE621" s="584"/>
      <c r="WDF621" s="584"/>
      <c r="WDG621" s="584"/>
      <c r="WDH621" s="584"/>
      <c r="WDI621" s="584"/>
      <c r="WDJ621" s="584"/>
      <c r="WDK621" s="584"/>
      <c r="WDL621" s="584"/>
      <c r="WDM621" s="584"/>
      <c r="WDN621" s="584"/>
      <c r="WDO621" s="584"/>
      <c r="WDP621" s="584"/>
      <c r="WDQ621" s="584"/>
      <c r="WDR621" s="584"/>
      <c r="WDS621" s="584"/>
      <c r="WDT621" s="584"/>
      <c r="WDU621" s="584"/>
      <c r="WDV621" s="584"/>
      <c r="WDW621" s="584"/>
      <c r="WDX621" s="584"/>
      <c r="WDY621" s="584"/>
      <c r="WDZ621" s="584"/>
      <c r="WEA621" s="584"/>
      <c r="WEB621" s="584"/>
      <c r="WEC621" s="584"/>
      <c r="WED621" s="584"/>
      <c r="WEE621" s="584"/>
      <c r="WEF621" s="584"/>
      <c r="WEG621" s="584"/>
      <c r="WEH621" s="584"/>
      <c r="WEI621" s="584"/>
      <c r="WEJ621" s="584"/>
      <c r="WEK621" s="584"/>
      <c r="WEL621" s="584"/>
      <c r="WEM621" s="584"/>
      <c r="WEN621" s="584"/>
      <c r="WEO621" s="584"/>
      <c r="WEP621" s="584"/>
      <c r="WEQ621" s="584"/>
      <c r="WER621" s="584"/>
      <c r="WES621" s="584"/>
      <c r="WET621" s="584"/>
      <c r="WEU621" s="584"/>
      <c r="WEV621" s="584"/>
      <c r="WEW621" s="584"/>
      <c r="WEX621" s="584"/>
      <c r="WEY621" s="584"/>
      <c r="WEZ621" s="584"/>
      <c r="WFA621" s="584"/>
      <c r="WFB621" s="584"/>
      <c r="WFC621" s="584"/>
      <c r="WFD621" s="584"/>
      <c r="WFE621" s="584"/>
      <c r="WFF621" s="584"/>
      <c r="WFG621" s="584"/>
      <c r="WFH621" s="584"/>
      <c r="WFI621" s="584"/>
      <c r="WFJ621" s="584"/>
      <c r="WFK621" s="584"/>
      <c r="WFL621" s="584"/>
      <c r="WFM621" s="584"/>
      <c r="WFN621" s="584"/>
      <c r="WFO621" s="584"/>
      <c r="WFP621" s="584"/>
      <c r="WFQ621" s="584"/>
      <c r="WFR621" s="584"/>
      <c r="WFS621" s="584"/>
      <c r="WFT621" s="584"/>
      <c r="WFU621" s="584"/>
      <c r="WFV621" s="584"/>
      <c r="WFW621" s="584"/>
      <c r="WFX621" s="584"/>
      <c r="WFY621" s="584"/>
      <c r="WFZ621" s="584"/>
      <c r="WGA621" s="584"/>
      <c r="WGB621" s="584"/>
      <c r="WGC621" s="584"/>
      <c r="WGD621" s="584"/>
      <c r="WGE621" s="584"/>
      <c r="WGF621" s="584"/>
      <c r="WGG621" s="584"/>
      <c r="WGH621" s="584"/>
      <c r="WGI621" s="584"/>
      <c r="WGJ621" s="584"/>
      <c r="WGK621" s="584"/>
      <c r="WGL621" s="584"/>
      <c r="WGM621" s="584"/>
      <c r="WGN621" s="584"/>
      <c r="WGO621" s="584"/>
      <c r="WGP621" s="584"/>
      <c r="WGQ621" s="584"/>
      <c r="WGR621" s="584"/>
      <c r="WGS621" s="584"/>
      <c r="WGT621" s="584"/>
      <c r="WGU621" s="584"/>
      <c r="WGV621" s="584"/>
      <c r="WGW621" s="584"/>
      <c r="WGX621" s="584"/>
      <c r="WGY621" s="584"/>
      <c r="WGZ621" s="584"/>
      <c r="WHA621" s="584"/>
      <c r="WHB621" s="584"/>
      <c r="WHC621" s="584"/>
      <c r="WHD621" s="584"/>
      <c r="WHE621" s="584"/>
      <c r="WHF621" s="584"/>
      <c r="WHG621" s="584"/>
      <c r="WHH621" s="584"/>
      <c r="WHI621" s="584"/>
      <c r="WHJ621" s="584"/>
      <c r="WHK621" s="584"/>
      <c r="WHL621" s="584"/>
      <c r="WHM621" s="584"/>
      <c r="WHN621" s="584"/>
      <c r="WHO621" s="584"/>
      <c r="WHP621" s="584"/>
      <c r="WHQ621" s="584"/>
      <c r="WHR621" s="584"/>
      <c r="WHS621" s="584"/>
      <c r="WHT621" s="584"/>
      <c r="WHU621" s="584"/>
      <c r="WHV621" s="584"/>
      <c r="WHW621" s="584"/>
      <c r="WHX621" s="584"/>
      <c r="WHY621" s="584"/>
      <c r="WHZ621" s="584"/>
      <c r="WIA621" s="584"/>
      <c r="WIB621" s="584"/>
      <c r="WIC621" s="584"/>
      <c r="WID621" s="584"/>
      <c r="WIE621" s="584"/>
      <c r="WIF621" s="584"/>
      <c r="WIG621" s="584"/>
      <c r="WIH621" s="584"/>
      <c r="WII621" s="584"/>
      <c r="WIJ621" s="584"/>
      <c r="WIK621" s="584"/>
      <c r="WIL621" s="584"/>
      <c r="WIM621" s="584"/>
      <c r="WIN621" s="584"/>
      <c r="WIO621" s="584"/>
      <c r="WIP621" s="584"/>
      <c r="WIQ621" s="584"/>
      <c r="WIR621" s="584"/>
      <c r="WIS621" s="584"/>
      <c r="WIT621" s="584"/>
      <c r="WIU621" s="584"/>
      <c r="WIV621" s="584"/>
      <c r="WIW621" s="584"/>
      <c r="WIX621" s="584"/>
      <c r="WIY621" s="584"/>
      <c r="WIZ621" s="584"/>
      <c r="WJA621" s="584"/>
      <c r="WJB621" s="584"/>
      <c r="WJC621" s="584"/>
      <c r="WJD621" s="584"/>
      <c r="WJE621" s="584"/>
      <c r="WJF621" s="584"/>
      <c r="WJG621" s="584"/>
      <c r="WJH621" s="584"/>
      <c r="WJI621" s="584"/>
      <c r="WJJ621" s="584"/>
      <c r="WJK621" s="584"/>
      <c r="WJL621" s="584"/>
      <c r="WJM621" s="584"/>
      <c r="WJN621" s="584"/>
      <c r="WJO621" s="584"/>
      <c r="WJP621" s="584"/>
      <c r="WJQ621" s="584"/>
      <c r="WJR621" s="584"/>
      <c r="WJS621" s="584"/>
      <c r="WJT621" s="584"/>
      <c r="WJU621" s="584"/>
      <c r="WJV621" s="584"/>
      <c r="WJW621" s="584"/>
      <c r="WJX621" s="584"/>
      <c r="WJY621" s="584"/>
      <c r="WJZ621" s="584"/>
      <c r="WKA621" s="584"/>
      <c r="WKB621" s="584"/>
      <c r="WKC621" s="584"/>
      <c r="WKD621" s="584"/>
      <c r="WKE621" s="584"/>
      <c r="WKF621" s="584"/>
      <c r="WKG621" s="584"/>
      <c r="WKH621" s="584"/>
      <c r="WKI621" s="584"/>
      <c r="WKJ621" s="584"/>
      <c r="WKK621" s="584"/>
      <c r="WKL621" s="584"/>
      <c r="WKM621" s="584"/>
      <c r="WKN621" s="584"/>
      <c r="WKO621" s="584"/>
      <c r="WKP621" s="584"/>
      <c r="WKQ621" s="584"/>
      <c r="WKR621" s="584"/>
      <c r="WKS621" s="584"/>
      <c r="WKT621" s="584"/>
      <c r="WKU621" s="584"/>
      <c r="WKV621" s="584"/>
      <c r="WKW621" s="584"/>
      <c r="WKX621" s="584"/>
      <c r="WKY621" s="584"/>
      <c r="WKZ621" s="584"/>
      <c r="WLA621" s="584"/>
      <c r="WLB621" s="584"/>
      <c r="WLC621" s="584"/>
      <c r="WLD621" s="584"/>
      <c r="WLE621" s="584"/>
      <c r="WLF621" s="584"/>
      <c r="WLG621" s="584"/>
      <c r="WLH621" s="584"/>
      <c r="WLI621" s="584"/>
      <c r="WLJ621" s="584"/>
      <c r="WLK621" s="584"/>
      <c r="WLL621" s="584"/>
      <c r="WLM621" s="584"/>
      <c r="WLN621" s="584"/>
      <c r="WLO621" s="584"/>
      <c r="WLP621" s="584"/>
      <c r="WLQ621" s="584"/>
      <c r="WLR621" s="584"/>
      <c r="WLS621" s="584"/>
      <c r="WLT621" s="584"/>
      <c r="WLU621" s="584"/>
      <c r="WLV621" s="584"/>
      <c r="WLW621" s="584"/>
      <c r="WLX621" s="584"/>
      <c r="WLY621" s="584"/>
      <c r="WLZ621" s="584"/>
      <c r="WMA621" s="584"/>
      <c r="WMB621" s="584"/>
      <c r="WMC621" s="584"/>
      <c r="WMD621" s="584"/>
      <c r="WME621" s="584"/>
      <c r="WMF621" s="584"/>
      <c r="WMG621" s="584"/>
      <c r="WMH621" s="584"/>
      <c r="WMI621" s="584"/>
      <c r="WMJ621" s="584"/>
      <c r="WMK621" s="584"/>
      <c r="WML621" s="584"/>
      <c r="WMM621" s="584"/>
      <c r="WMN621" s="584"/>
      <c r="WMO621" s="584"/>
      <c r="WMP621" s="584"/>
      <c r="WMQ621" s="584"/>
      <c r="WMR621" s="584"/>
      <c r="WMS621" s="584"/>
      <c r="WMT621" s="584"/>
      <c r="WMU621" s="584"/>
      <c r="WMV621" s="584"/>
      <c r="WMW621" s="584"/>
      <c r="WMX621" s="584"/>
      <c r="WMY621" s="584"/>
      <c r="WMZ621" s="584"/>
      <c r="WNA621" s="584"/>
      <c r="WNB621" s="584"/>
      <c r="WNC621" s="584"/>
      <c r="WND621" s="584"/>
      <c r="WNE621" s="584"/>
      <c r="WNF621" s="584"/>
      <c r="WNG621" s="584"/>
      <c r="WNH621" s="584"/>
      <c r="WNI621" s="584"/>
      <c r="WNJ621" s="584"/>
      <c r="WNK621" s="584"/>
      <c r="WNL621" s="584"/>
      <c r="WNM621" s="584"/>
      <c r="WNN621" s="584"/>
      <c r="WNO621" s="584"/>
      <c r="WNP621" s="584"/>
      <c r="WNQ621" s="584"/>
      <c r="WNR621" s="584"/>
      <c r="WNS621" s="584"/>
      <c r="WNT621" s="584"/>
      <c r="WNU621" s="584"/>
      <c r="WNV621" s="584"/>
      <c r="WNW621" s="584"/>
      <c r="WNX621" s="584"/>
      <c r="WNY621" s="584"/>
      <c r="WNZ621" s="584"/>
      <c r="WOA621" s="584"/>
      <c r="WOB621" s="584"/>
      <c r="WOC621" s="584"/>
      <c r="WOD621" s="584"/>
      <c r="WOE621" s="584"/>
      <c r="WOF621" s="584"/>
      <c r="WOG621" s="584"/>
      <c r="WOH621" s="584"/>
      <c r="WOI621" s="584"/>
      <c r="WOJ621" s="584"/>
      <c r="WOK621" s="584"/>
      <c r="WOL621" s="584"/>
      <c r="WOM621" s="584"/>
      <c r="WON621" s="584"/>
      <c r="WOO621" s="584"/>
      <c r="WOP621" s="584"/>
      <c r="WOQ621" s="584"/>
      <c r="WOR621" s="584"/>
      <c r="WOS621" s="584"/>
      <c r="WOT621" s="584"/>
      <c r="WOU621" s="584"/>
      <c r="WOV621" s="584"/>
      <c r="WOW621" s="584"/>
      <c r="WOX621" s="584"/>
      <c r="WOY621" s="584"/>
      <c r="WOZ621" s="584"/>
      <c r="WPA621" s="584"/>
      <c r="WPB621" s="584"/>
      <c r="WPC621" s="584"/>
      <c r="WPD621" s="584"/>
      <c r="WPE621" s="584"/>
      <c r="WPF621" s="584"/>
      <c r="WPG621" s="584"/>
      <c r="WPH621" s="584"/>
      <c r="WPI621" s="584"/>
      <c r="WPJ621" s="584"/>
      <c r="WPK621" s="584"/>
      <c r="WPL621" s="584"/>
      <c r="WPM621" s="584"/>
      <c r="WPN621" s="584"/>
      <c r="WPO621" s="584"/>
      <c r="WPP621" s="584"/>
      <c r="WPQ621" s="584"/>
      <c r="WPR621" s="584"/>
      <c r="WPS621" s="584"/>
      <c r="WPT621" s="584"/>
      <c r="WPU621" s="584"/>
      <c r="WPV621" s="584"/>
      <c r="WPW621" s="584"/>
      <c r="WPX621" s="584"/>
      <c r="WPY621" s="584"/>
      <c r="WPZ621" s="584"/>
      <c r="WQA621" s="584"/>
      <c r="WQB621" s="584"/>
      <c r="WQC621" s="584"/>
      <c r="WQD621" s="584"/>
      <c r="WQE621" s="584"/>
      <c r="WQF621" s="584"/>
      <c r="WQG621" s="584"/>
      <c r="WQH621" s="584"/>
      <c r="WQI621" s="584"/>
      <c r="WQJ621" s="584"/>
      <c r="WQK621" s="584"/>
      <c r="WQL621" s="584"/>
      <c r="WQM621" s="584"/>
      <c r="WQN621" s="584"/>
      <c r="WQO621" s="584"/>
      <c r="WQP621" s="584"/>
      <c r="WQQ621" s="584"/>
      <c r="WQR621" s="584"/>
      <c r="WQS621" s="584"/>
      <c r="WQT621" s="584"/>
      <c r="WQU621" s="584"/>
      <c r="WQV621" s="584"/>
      <c r="WQW621" s="584"/>
      <c r="WQX621" s="584"/>
      <c r="WQY621" s="584"/>
      <c r="WQZ621" s="584"/>
      <c r="WRA621" s="584"/>
      <c r="WRB621" s="584"/>
      <c r="WRC621" s="584"/>
      <c r="WRD621" s="584"/>
      <c r="WRE621" s="584"/>
      <c r="WRF621" s="584"/>
      <c r="WRG621" s="584"/>
      <c r="WRH621" s="584"/>
      <c r="WRI621" s="584"/>
      <c r="WRJ621" s="584"/>
      <c r="WRK621" s="584"/>
      <c r="WRL621" s="584"/>
      <c r="WRM621" s="584"/>
      <c r="WRN621" s="584"/>
      <c r="WRO621" s="584"/>
      <c r="WRP621" s="584"/>
      <c r="WRQ621" s="584"/>
      <c r="WRR621" s="584"/>
      <c r="WRS621" s="584"/>
      <c r="WRT621" s="584"/>
      <c r="WRU621" s="584"/>
      <c r="WRV621" s="584"/>
      <c r="WRW621" s="584"/>
      <c r="WRX621" s="584"/>
      <c r="WRY621" s="584"/>
      <c r="WRZ621" s="584"/>
      <c r="WSA621" s="584"/>
      <c r="WSB621" s="584"/>
      <c r="WSC621" s="584"/>
      <c r="WSD621" s="584"/>
      <c r="WSE621" s="584"/>
      <c r="WSF621" s="584"/>
      <c r="WSG621" s="584"/>
      <c r="WSH621" s="584"/>
      <c r="WSI621" s="584"/>
      <c r="WSJ621" s="584"/>
      <c r="WSK621" s="584"/>
      <c r="WSL621" s="584"/>
      <c r="WSM621" s="584"/>
      <c r="WSN621" s="584"/>
      <c r="WSO621" s="584"/>
      <c r="WSP621" s="584"/>
      <c r="WSQ621" s="584"/>
      <c r="WSR621" s="584"/>
      <c r="WSS621" s="584"/>
      <c r="WST621" s="584"/>
      <c r="WSU621" s="584"/>
      <c r="WSV621" s="584"/>
      <c r="WSW621" s="584"/>
      <c r="WSX621" s="584"/>
      <c r="WSY621" s="584"/>
      <c r="WSZ621" s="584"/>
      <c r="WTA621" s="584"/>
      <c r="WTB621" s="584"/>
      <c r="WTC621" s="584"/>
      <c r="WTD621" s="584"/>
      <c r="WTE621" s="584"/>
      <c r="WTF621" s="584"/>
      <c r="WTG621" s="584"/>
      <c r="WTH621" s="584"/>
      <c r="WTI621" s="584"/>
      <c r="WTJ621" s="584"/>
      <c r="WTK621" s="584"/>
      <c r="WTL621" s="584"/>
      <c r="WTM621" s="584"/>
      <c r="WTN621" s="584"/>
      <c r="WTO621" s="584"/>
      <c r="WTP621" s="584"/>
      <c r="WTQ621" s="584"/>
      <c r="WTR621" s="584"/>
      <c r="WTS621" s="584"/>
      <c r="WTT621" s="584"/>
      <c r="WTU621" s="584"/>
      <c r="WTV621" s="584"/>
      <c r="WTW621" s="584"/>
      <c r="WTX621" s="584"/>
      <c r="WTY621" s="584"/>
      <c r="WTZ621" s="584"/>
      <c r="WUA621" s="584"/>
      <c r="WUB621" s="584"/>
      <c r="WUC621" s="584"/>
      <c r="WUD621" s="584"/>
      <c r="WUE621" s="584"/>
      <c r="WUF621" s="584"/>
      <c r="WUG621" s="584"/>
      <c r="WUH621" s="584"/>
      <c r="WUI621" s="584"/>
      <c r="WUJ621" s="584"/>
      <c r="WUK621" s="584"/>
      <c r="WUL621" s="584"/>
      <c r="WUM621" s="584"/>
      <c r="WUN621" s="584"/>
      <c r="WUO621" s="584"/>
      <c r="WUP621" s="584"/>
      <c r="WUQ621" s="584"/>
      <c r="WUR621" s="584"/>
      <c r="WUS621" s="584"/>
      <c r="WUT621" s="584"/>
      <c r="WUU621" s="584"/>
      <c r="WUV621" s="584"/>
      <c r="WUW621" s="584"/>
      <c r="WUX621" s="584"/>
      <c r="WUY621" s="584"/>
      <c r="WUZ621" s="584"/>
      <c r="WVA621" s="584"/>
      <c r="WVB621" s="584"/>
      <c r="WVC621" s="584"/>
      <c r="WVD621" s="584"/>
      <c r="WVE621" s="584"/>
      <c r="WVF621" s="584"/>
      <c r="WVG621" s="584"/>
      <c r="WVH621" s="584"/>
      <c r="WVI621" s="584"/>
      <c r="WVJ621" s="584"/>
      <c r="WVK621" s="584"/>
      <c r="WVL621" s="584"/>
      <c r="WVM621" s="584"/>
      <c r="WVN621" s="584"/>
      <c r="WVO621" s="584"/>
      <c r="WVP621" s="584"/>
      <c r="WVQ621" s="584"/>
      <c r="WVR621" s="584"/>
      <c r="WVS621" s="584"/>
      <c r="WVT621" s="584"/>
      <c r="WVU621" s="584"/>
      <c r="WVV621" s="584"/>
      <c r="WVW621" s="584"/>
      <c r="WVX621" s="584"/>
      <c r="WVY621" s="584"/>
      <c r="WVZ621" s="584"/>
      <c r="WWA621" s="584"/>
      <c r="WWB621" s="584"/>
      <c r="WWC621" s="584"/>
      <c r="WWD621" s="584"/>
      <c r="WWE621" s="584"/>
      <c r="WWF621" s="584"/>
      <c r="WWG621" s="584"/>
      <c r="WWH621" s="584"/>
      <c r="WWI621" s="584"/>
      <c r="WWJ621" s="584"/>
      <c r="WWK621" s="584"/>
      <c r="WWL621" s="584"/>
      <c r="WWM621" s="584"/>
      <c r="WWN621" s="584"/>
      <c r="WWO621" s="584"/>
      <c r="WWP621" s="584"/>
      <c r="WWQ621" s="584"/>
      <c r="WWR621" s="584"/>
      <c r="WWS621" s="584"/>
      <c r="WWT621" s="584"/>
      <c r="WWU621" s="584"/>
      <c r="WWV621" s="584"/>
      <c r="WWW621" s="584"/>
      <c r="WWX621" s="584"/>
      <c r="WWY621" s="584"/>
      <c r="WWZ621" s="584"/>
      <c r="WXA621" s="584"/>
      <c r="WXB621" s="584"/>
      <c r="WXC621" s="584"/>
      <c r="WXD621" s="584"/>
      <c r="WXE621" s="584"/>
      <c r="WXF621" s="584"/>
      <c r="WXG621" s="584"/>
      <c r="WXH621" s="584"/>
      <c r="WXI621" s="584"/>
      <c r="WXJ621" s="584"/>
      <c r="WXK621" s="584"/>
      <c r="WXL621" s="584"/>
      <c r="WXM621" s="584"/>
      <c r="WXN621" s="584"/>
      <c r="WXO621" s="584"/>
      <c r="WXP621" s="584"/>
      <c r="WXQ621" s="584"/>
      <c r="WXR621" s="584"/>
      <c r="WXS621" s="584"/>
      <c r="WXT621" s="584"/>
      <c r="WXU621" s="584"/>
      <c r="WXV621" s="584"/>
      <c r="WXW621" s="584"/>
      <c r="WXX621" s="584"/>
      <c r="WXY621" s="584"/>
      <c r="WXZ621" s="584"/>
      <c r="WYA621" s="584"/>
      <c r="WYB621" s="584"/>
      <c r="WYC621" s="584"/>
      <c r="WYD621" s="584"/>
      <c r="WYE621" s="584"/>
      <c r="WYF621" s="584"/>
      <c r="WYG621" s="584"/>
      <c r="WYH621" s="584"/>
      <c r="WYI621" s="584"/>
      <c r="WYJ621" s="584"/>
      <c r="WYK621" s="584"/>
      <c r="WYL621" s="584"/>
      <c r="WYM621" s="584"/>
      <c r="WYN621" s="584"/>
      <c r="WYO621" s="584"/>
      <c r="WYP621" s="584"/>
      <c r="WYQ621" s="584"/>
      <c r="WYR621" s="584"/>
      <c r="WYS621" s="584"/>
      <c r="WYT621" s="584"/>
      <c r="WYU621" s="584"/>
      <c r="WYV621" s="584"/>
      <c r="WYW621" s="584"/>
      <c r="WYX621" s="584"/>
      <c r="WYY621" s="584"/>
      <c r="WYZ621" s="584"/>
      <c r="WZA621" s="584"/>
      <c r="WZB621" s="584"/>
      <c r="WZC621" s="584"/>
      <c r="WZD621" s="584"/>
      <c r="WZE621" s="584"/>
      <c r="WZF621" s="584"/>
      <c r="WZG621" s="584"/>
      <c r="WZH621" s="584"/>
      <c r="WZI621" s="584"/>
      <c r="WZJ621" s="584"/>
      <c r="WZK621" s="584"/>
      <c r="WZL621" s="584"/>
      <c r="WZM621" s="584"/>
      <c r="WZN621" s="584"/>
      <c r="WZO621" s="584"/>
      <c r="WZP621" s="584"/>
      <c r="WZQ621" s="584"/>
      <c r="WZR621" s="584"/>
      <c r="WZS621" s="584"/>
      <c r="WZT621" s="584"/>
      <c r="WZU621" s="584"/>
      <c r="WZV621" s="584"/>
      <c r="WZW621" s="584"/>
      <c r="WZX621" s="584"/>
      <c r="WZY621" s="584"/>
      <c r="WZZ621" s="584"/>
      <c r="XAA621" s="584"/>
      <c r="XAB621" s="584"/>
      <c r="XAC621" s="584"/>
      <c r="XAD621" s="584"/>
      <c r="XAE621" s="584"/>
      <c r="XAF621" s="584"/>
      <c r="XAG621" s="584"/>
      <c r="XAH621" s="584"/>
      <c r="XAI621" s="584"/>
      <c r="XAJ621" s="584"/>
      <c r="XAK621" s="584"/>
      <c r="XAL621" s="584"/>
      <c r="XAM621" s="584"/>
      <c r="XAN621" s="584"/>
      <c r="XAO621" s="584"/>
      <c r="XAP621" s="584"/>
      <c r="XAQ621" s="584"/>
      <c r="XAR621" s="584"/>
      <c r="XAS621" s="584"/>
      <c r="XAT621" s="584"/>
      <c r="XAU621" s="584"/>
      <c r="XAV621" s="584"/>
      <c r="XAW621" s="584"/>
      <c r="XAX621" s="584"/>
      <c r="XAY621" s="584"/>
      <c r="XAZ621" s="584"/>
      <c r="XBA621" s="584"/>
      <c r="XBB621" s="584"/>
      <c r="XBC621" s="584"/>
      <c r="XBD621" s="584"/>
      <c r="XBE621" s="584"/>
      <c r="XBF621" s="584"/>
      <c r="XBG621" s="584"/>
      <c r="XBH621" s="584"/>
      <c r="XBI621" s="584"/>
      <c r="XBJ621" s="584"/>
      <c r="XBK621" s="584"/>
      <c r="XBL621" s="584"/>
      <c r="XBM621" s="584"/>
      <c r="XBN621" s="584"/>
      <c r="XBO621" s="584"/>
      <c r="XBP621" s="584"/>
      <c r="XBQ621" s="584"/>
      <c r="XBR621" s="584"/>
      <c r="XBS621" s="584"/>
      <c r="XBT621" s="584"/>
      <c r="XBU621" s="584"/>
      <c r="XBV621" s="584"/>
      <c r="XBW621" s="584"/>
      <c r="XBX621" s="584"/>
      <c r="XBY621" s="584"/>
      <c r="XBZ621" s="584"/>
      <c r="XCA621" s="584"/>
      <c r="XCB621" s="584"/>
      <c r="XCC621" s="584"/>
      <c r="XCD621" s="584"/>
      <c r="XCE621" s="584"/>
      <c r="XCF621" s="584"/>
      <c r="XCG621" s="584"/>
      <c r="XCH621" s="584"/>
      <c r="XCI621" s="584"/>
      <c r="XCJ621" s="584"/>
      <c r="XCK621" s="584"/>
      <c r="XCL621" s="584"/>
      <c r="XCM621" s="584"/>
      <c r="XCN621" s="584"/>
      <c r="XCO621" s="584"/>
      <c r="XCP621" s="584"/>
      <c r="XCQ621" s="584"/>
      <c r="XCR621" s="584"/>
      <c r="XCS621" s="584"/>
      <c r="XCT621" s="584"/>
      <c r="XCU621" s="584"/>
      <c r="XCV621" s="584"/>
      <c r="XCW621" s="584"/>
      <c r="XCX621" s="584"/>
      <c r="XCY621" s="584"/>
      <c r="XCZ621" s="584"/>
      <c r="XDA621" s="584"/>
      <c r="XDB621" s="584"/>
      <c r="XDC621" s="584"/>
      <c r="XDD621" s="584"/>
      <c r="XDE621" s="584"/>
      <c r="XDF621" s="584"/>
      <c r="XDG621" s="584"/>
      <c r="XDH621" s="584"/>
      <c r="XDI621" s="584"/>
      <c r="XDJ621" s="584"/>
      <c r="XDK621" s="584"/>
      <c r="XDL621" s="584"/>
      <c r="XDM621" s="584"/>
      <c r="XDN621" s="584"/>
      <c r="XDO621" s="584"/>
      <c r="XDP621" s="584"/>
      <c r="XDQ621" s="584"/>
      <c r="XDR621" s="584"/>
      <c r="XDS621" s="584"/>
      <c r="XDT621" s="584"/>
      <c r="XDU621" s="584"/>
      <c r="XDV621" s="584"/>
      <c r="XDW621" s="584"/>
      <c r="XDX621" s="584"/>
      <c r="XDY621" s="584"/>
      <c r="XDZ621" s="584"/>
      <c r="XEA621" s="584"/>
      <c r="XEB621" s="584"/>
      <c r="XEC621" s="584"/>
      <c r="XED621" s="584"/>
      <c r="XEE621" s="584"/>
      <c r="XEF621" s="584"/>
      <c r="XEG621" s="584"/>
      <c r="XEH621" s="584"/>
      <c r="XEI621" s="584"/>
      <c r="XEJ621" s="584"/>
      <c r="XEK621" s="584"/>
      <c r="XEL621" s="584"/>
      <c r="XEM621" s="584"/>
      <c r="XEN621" s="584"/>
      <c r="XEO621" s="584"/>
      <c r="XEP621" s="584"/>
      <c r="XEQ621" s="584"/>
      <c r="XER621" s="584"/>
      <c r="XES621" s="584"/>
      <c r="XET621" s="584"/>
      <c r="XEU621" s="584"/>
      <c r="XEV621" s="584"/>
      <c r="XEW621" s="584"/>
      <c r="XEX621" s="584"/>
      <c r="XEY621" s="584"/>
      <c r="XEZ621" s="584"/>
      <c r="XFA621" s="584"/>
      <c r="XFB621" s="584"/>
      <c r="XFC621" s="584"/>
      <c r="XFD621" s="584"/>
    </row>
    <row r="622" spans="1:16384" s="546" customFormat="1">
      <c r="A622" s="418" t="s">
        <v>2428</v>
      </c>
      <c r="B622" s="418" t="s">
        <v>2429</v>
      </c>
      <c r="C622" s="418" t="s">
        <v>190</v>
      </c>
      <c r="D622" s="418" t="s">
        <v>2430</v>
      </c>
      <c r="E622" s="543">
        <v>1650</v>
      </c>
      <c r="F622" s="545"/>
      <c r="G622" s="417"/>
      <c r="H622" s="541"/>
      <c r="I622" s="418"/>
      <c r="J622" s="544"/>
      <c r="K622" s="544"/>
      <c r="L622" s="544"/>
      <c r="M622" s="544"/>
      <c r="N622" s="544"/>
      <c r="O622" s="544"/>
      <c r="P622" s="544"/>
      <c r="Q622" s="544"/>
      <c r="R622" s="544"/>
      <c r="S622" s="544"/>
      <c r="T622" s="544"/>
      <c r="U622" s="544"/>
      <c r="V622" s="544"/>
      <c r="W622" s="544"/>
      <c r="X622" s="544"/>
      <c r="Y622" s="544"/>
      <c r="Z622" s="544"/>
      <c r="AA622" s="544"/>
      <c r="AB622" s="544"/>
      <c r="AC622" s="544"/>
      <c r="AD622" s="544"/>
      <c r="AE622" s="544"/>
      <c r="AF622" s="544"/>
      <c r="AG622" s="544"/>
      <c r="AH622" s="544"/>
      <c r="AI622" s="544"/>
      <c r="AJ622" s="544"/>
      <c r="AK622" s="544"/>
      <c r="AL622" s="544"/>
      <c r="AM622" s="544"/>
      <c r="AN622" s="544"/>
      <c r="AO622" s="544"/>
      <c r="AP622" s="544"/>
      <c r="AQ622" s="544"/>
      <c r="AR622" s="544"/>
      <c r="AS622" s="544"/>
      <c r="AT622" s="544"/>
      <c r="AU622" s="544"/>
      <c r="AV622" s="544"/>
      <c r="AW622" s="544"/>
      <c r="AX622" s="544"/>
      <c r="AY622" s="544"/>
      <c r="AZ622" s="544"/>
      <c r="BA622" s="544"/>
      <c r="BB622" s="544"/>
      <c r="BC622" s="544"/>
      <c r="BD622" s="544"/>
      <c r="BE622" s="544"/>
      <c r="BF622" s="544"/>
      <c r="BG622" s="544"/>
      <c r="BH622" s="544"/>
      <c r="BI622" s="544"/>
      <c r="BJ622" s="544"/>
      <c r="BK622" s="544"/>
      <c r="BL622" s="544"/>
      <c r="BM622" s="544"/>
      <c r="BN622" s="544"/>
      <c r="BO622" s="544"/>
      <c r="BP622" s="544"/>
      <c r="BQ622" s="544"/>
      <c r="BR622" s="544"/>
      <c r="BS622" s="544"/>
      <c r="BT622" s="544"/>
      <c r="BU622" s="544"/>
      <c r="BV622" s="544"/>
      <c r="BW622" s="544"/>
      <c r="BX622" s="544"/>
      <c r="BY622" s="544"/>
      <c r="BZ622" s="544"/>
      <c r="CA622" s="544"/>
      <c r="CB622" s="544"/>
      <c r="CC622" s="544"/>
      <c r="CD622" s="544"/>
      <c r="CE622" s="544"/>
      <c r="CF622" s="544"/>
      <c r="CG622" s="544"/>
      <c r="CH622" s="544"/>
      <c r="CI622" s="544"/>
      <c r="CJ622" s="544"/>
      <c r="CK622" s="544"/>
      <c r="CL622" s="544"/>
      <c r="CM622" s="544"/>
      <c r="CN622" s="544"/>
      <c r="CO622" s="544"/>
      <c r="CP622" s="544"/>
      <c r="CQ622" s="544"/>
      <c r="CR622" s="544"/>
      <c r="CS622" s="544"/>
      <c r="CT622" s="544"/>
      <c r="CU622" s="544"/>
      <c r="CV622" s="544"/>
      <c r="CW622" s="544"/>
      <c r="CX622" s="544"/>
      <c r="CY622" s="544"/>
      <c r="CZ622" s="544"/>
      <c r="DA622" s="544"/>
      <c r="DB622" s="544"/>
      <c r="DC622" s="544"/>
      <c r="DD622" s="544"/>
      <c r="DE622" s="544"/>
      <c r="DF622" s="544"/>
      <c r="DG622" s="544"/>
      <c r="DH622" s="544"/>
      <c r="DI622" s="544"/>
      <c r="DJ622" s="544"/>
      <c r="DK622" s="544"/>
      <c r="DL622" s="544"/>
      <c r="DM622" s="544"/>
      <c r="DN622" s="544"/>
      <c r="DO622" s="544"/>
      <c r="DP622" s="544"/>
      <c r="DQ622" s="544"/>
      <c r="DR622" s="544"/>
      <c r="DS622" s="544"/>
      <c r="DT622" s="544"/>
      <c r="DU622" s="544"/>
      <c r="DV622" s="544"/>
      <c r="DW622" s="544"/>
      <c r="DX622" s="544"/>
      <c r="DY622" s="544"/>
      <c r="DZ622" s="544"/>
      <c r="EA622" s="544"/>
      <c r="EB622" s="544"/>
      <c r="EC622" s="544"/>
      <c r="ED622" s="544"/>
      <c r="EE622" s="544"/>
      <c r="EF622" s="544"/>
      <c r="EG622" s="544"/>
      <c r="EH622" s="544"/>
      <c r="EI622" s="544"/>
      <c r="EJ622" s="544"/>
      <c r="EK622" s="544"/>
      <c r="EL622" s="544"/>
      <c r="EM622" s="544"/>
      <c r="EN622" s="544"/>
      <c r="EO622" s="544"/>
      <c r="EP622" s="544"/>
      <c r="EQ622" s="544"/>
      <c r="ER622" s="544"/>
      <c r="ES622" s="544"/>
      <c r="ET622" s="544"/>
      <c r="EU622" s="544"/>
      <c r="EV622" s="544"/>
      <c r="EW622" s="544"/>
      <c r="EX622" s="544"/>
      <c r="EY622" s="544"/>
      <c r="EZ622" s="544"/>
      <c r="FA622" s="544"/>
      <c r="FB622" s="544"/>
      <c r="FC622" s="544"/>
      <c r="FD622" s="544"/>
      <c r="FE622" s="544"/>
      <c r="FF622" s="544"/>
      <c r="FG622" s="544"/>
      <c r="FH622" s="544"/>
      <c r="FI622" s="544"/>
      <c r="FJ622" s="544"/>
      <c r="FK622" s="544"/>
      <c r="FL622" s="544"/>
      <c r="FM622" s="544"/>
      <c r="FN622" s="544"/>
      <c r="FO622" s="544"/>
      <c r="FP622" s="544"/>
      <c r="FQ622" s="544"/>
      <c r="FR622" s="544"/>
      <c r="FS622" s="544"/>
      <c r="FT622" s="544"/>
      <c r="FU622" s="544"/>
      <c r="FV622" s="544"/>
      <c r="FW622" s="544"/>
      <c r="FX622" s="544"/>
      <c r="FY622" s="544"/>
      <c r="FZ622" s="544"/>
      <c r="GA622" s="544"/>
      <c r="GB622" s="544"/>
      <c r="GC622" s="544"/>
      <c r="GD622" s="544"/>
      <c r="GE622" s="544"/>
      <c r="GF622" s="544"/>
      <c r="GG622" s="544"/>
      <c r="GH622" s="544"/>
      <c r="GI622" s="544"/>
      <c r="GJ622" s="544"/>
      <c r="GK622" s="544"/>
      <c r="GL622" s="544"/>
      <c r="GM622" s="544"/>
      <c r="GN622" s="544"/>
      <c r="GO622" s="544"/>
      <c r="GP622" s="544"/>
      <c r="GQ622" s="544"/>
      <c r="GR622" s="544"/>
      <c r="GS622" s="544"/>
      <c r="GT622" s="544"/>
      <c r="GU622" s="544"/>
      <c r="GV622" s="544"/>
      <c r="GW622" s="544"/>
      <c r="GX622" s="544"/>
      <c r="GY622" s="544"/>
      <c r="GZ622" s="544"/>
      <c r="HA622" s="544"/>
      <c r="HB622" s="544"/>
      <c r="HC622" s="544"/>
      <c r="HD622" s="544"/>
      <c r="HE622" s="544"/>
      <c r="HF622" s="544"/>
      <c r="HG622" s="544"/>
      <c r="HH622" s="544"/>
      <c r="HI622" s="544"/>
      <c r="HJ622" s="544"/>
      <c r="HK622" s="544"/>
      <c r="HL622" s="544"/>
      <c r="HM622" s="544"/>
      <c r="HN622" s="544"/>
      <c r="HO622" s="544"/>
      <c r="HP622" s="544"/>
      <c r="HQ622" s="544"/>
      <c r="HR622" s="544"/>
      <c r="HS622" s="544"/>
      <c r="HT622" s="544"/>
      <c r="HU622" s="544"/>
      <c r="HV622" s="544"/>
      <c r="HW622" s="544"/>
      <c r="HX622" s="544"/>
      <c r="HY622" s="544"/>
      <c r="HZ622" s="544"/>
      <c r="IA622" s="544"/>
      <c r="IB622" s="544"/>
      <c r="IC622" s="544"/>
      <c r="ID622" s="544"/>
      <c r="IE622" s="544"/>
      <c r="IF622" s="544"/>
      <c r="IG622" s="544"/>
      <c r="IH622" s="544"/>
      <c r="II622" s="544"/>
      <c r="IJ622" s="544"/>
      <c r="IK622" s="544"/>
      <c r="IL622" s="544"/>
      <c r="IM622" s="544"/>
      <c r="IN622" s="544"/>
      <c r="IO622" s="544"/>
      <c r="IP622" s="544"/>
      <c r="IQ622" s="544"/>
      <c r="IR622" s="544"/>
      <c r="IS622" s="544"/>
      <c r="IT622" s="544"/>
      <c r="IU622" s="544"/>
      <c r="IV622" s="544"/>
      <c r="IW622" s="544"/>
      <c r="IX622" s="544"/>
      <c r="IY622" s="544"/>
      <c r="IZ622" s="544"/>
      <c r="JA622" s="544"/>
      <c r="JB622" s="544"/>
      <c r="JC622" s="544"/>
      <c r="JD622" s="544"/>
      <c r="JE622" s="544"/>
      <c r="JF622" s="544"/>
      <c r="JG622" s="544"/>
      <c r="JH622" s="544"/>
      <c r="JI622" s="544"/>
      <c r="JJ622" s="544"/>
      <c r="JK622" s="544"/>
      <c r="JL622" s="544"/>
      <c r="JM622" s="544"/>
      <c r="JN622" s="544"/>
      <c r="JO622" s="544"/>
      <c r="JP622" s="544"/>
      <c r="JQ622" s="544"/>
      <c r="JR622" s="544"/>
      <c r="JS622" s="544"/>
      <c r="JT622" s="544"/>
      <c r="JU622" s="544"/>
      <c r="JV622" s="544"/>
      <c r="JW622" s="544"/>
      <c r="JX622" s="544"/>
      <c r="JY622" s="544"/>
      <c r="JZ622" s="544"/>
      <c r="KA622" s="544"/>
      <c r="KB622" s="544"/>
      <c r="KC622" s="544"/>
      <c r="KD622" s="544"/>
      <c r="KE622" s="544"/>
      <c r="KF622" s="544"/>
      <c r="KG622" s="544"/>
      <c r="KH622" s="544"/>
      <c r="KI622" s="544"/>
      <c r="KJ622" s="544"/>
      <c r="KK622" s="544"/>
      <c r="KL622" s="544"/>
      <c r="KM622" s="544"/>
      <c r="KN622" s="544"/>
      <c r="KO622" s="544"/>
      <c r="KP622" s="544"/>
      <c r="KQ622" s="544"/>
      <c r="KR622" s="544"/>
      <c r="KS622" s="544"/>
      <c r="KT622" s="544"/>
      <c r="KU622" s="544"/>
      <c r="KV622" s="544"/>
      <c r="KW622" s="544"/>
      <c r="KX622" s="544"/>
      <c r="KY622" s="544"/>
      <c r="KZ622" s="544"/>
      <c r="LA622" s="544"/>
      <c r="LB622" s="544"/>
      <c r="LC622" s="544"/>
      <c r="LD622" s="544"/>
      <c r="LE622" s="544"/>
      <c r="LF622" s="544"/>
      <c r="LG622" s="544"/>
      <c r="LH622" s="544"/>
      <c r="LI622" s="544"/>
      <c r="LJ622" s="544"/>
      <c r="LK622" s="544"/>
      <c r="LL622" s="544"/>
      <c r="LM622" s="544"/>
      <c r="LN622" s="544"/>
      <c r="LO622" s="544"/>
      <c r="LP622" s="544"/>
      <c r="LQ622" s="544"/>
      <c r="LR622" s="544"/>
      <c r="LS622" s="544"/>
      <c r="LT622" s="544"/>
      <c r="LU622" s="544"/>
      <c r="LV622" s="544"/>
      <c r="LW622" s="544"/>
      <c r="LX622" s="544"/>
      <c r="LY622" s="544"/>
      <c r="LZ622" s="544"/>
      <c r="MA622" s="544"/>
      <c r="MB622" s="544"/>
      <c r="MC622" s="544"/>
      <c r="MD622" s="544"/>
      <c r="ME622" s="544"/>
      <c r="MF622" s="544"/>
      <c r="MG622" s="544"/>
      <c r="MH622" s="544"/>
      <c r="MI622" s="544"/>
      <c r="MJ622" s="544"/>
      <c r="MK622" s="544"/>
      <c r="ML622" s="544"/>
      <c r="MM622" s="544"/>
      <c r="MN622" s="544"/>
      <c r="MO622" s="544"/>
      <c r="MP622" s="544"/>
      <c r="MQ622" s="544"/>
      <c r="MR622" s="544"/>
      <c r="MS622" s="544"/>
      <c r="MT622" s="544"/>
      <c r="MU622" s="544"/>
      <c r="MV622" s="544"/>
      <c r="MW622" s="544"/>
      <c r="MX622" s="544"/>
      <c r="MY622" s="544"/>
      <c r="MZ622" s="544"/>
      <c r="NA622" s="544"/>
      <c r="NB622" s="544"/>
      <c r="NC622" s="544"/>
      <c r="ND622" s="544"/>
      <c r="NE622" s="544"/>
      <c r="NF622" s="544"/>
      <c r="NG622" s="544"/>
      <c r="NH622" s="544"/>
      <c r="NI622" s="544"/>
      <c r="NJ622" s="544"/>
      <c r="NK622" s="544"/>
      <c r="NL622" s="544"/>
      <c r="NM622" s="544"/>
      <c r="NN622" s="544"/>
      <c r="NO622" s="544"/>
      <c r="NP622" s="544"/>
      <c r="NQ622" s="544"/>
      <c r="NR622" s="544"/>
      <c r="NS622" s="544"/>
      <c r="NT622" s="544"/>
      <c r="NU622" s="544"/>
      <c r="NV622" s="544"/>
      <c r="NW622" s="544"/>
      <c r="NX622" s="544"/>
      <c r="NY622" s="544"/>
      <c r="NZ622" s="544"/>
      <c r="OA622" s="544"/>
      <c r="OB622" s="544"/>
      <c r="OC622" s="544"/>
      <c r="OD622" s="544"/>
      <c r="OE622" s="544"/>
      <c r="OF622" s="544"/>
      <c r="OG622" s="544"/>
      <c r="OH622" s="544"/>
      <c r="OI622" s="544"/>
      <c r="OJ622" s="544"/>
      <c r="OK622" s="544"/>
      <c r="OL622" s="544"/>
      <c r="OM622" s="544"/>
      <c r="ON622" s="544"/>
      <c r="OO622" s="544"/>
      <c r="OP622" s="544"/>
      <c r="OQ622" s="544"/>
      <c r="OR622" s="544"/>
      <c r="OS622" s="544"/>
      <c r="OT622" s="544"/>
      <c r="OU622" s="544"/>
      <c r="OV622" s="544"/>
      <c r="OW622" s="544"/>
      <c r="OX622" s="544"/>
      <c r="OY622" s="544"/>
      <c r="OZ622" s="544"/>
      <c r="PA622" s="544"/>
      <c r="PB622" s="544"/>
      <c r="PC622" s="544"/>
      <c r="PD622" s="544"/>
      <c r="PE622" s="544"/>
      <c r="PF622" s="544"/>
      <c r="PG622" s="544"/>
      <c r="PH622" s="544"/>
      <c r="PI622" s="544"/>
      <c r="PJ622" s="544"/>
      <c r="PK622" s="544"/>
      <c r="PL622" s="544"/>
      <c r="PM622" s="544"/>
      <c r="PN622" s="544"/>
      <c r="PO622" s="544"/>
      <c r="PP622" s="544"/>
      <c r="PQ622" s="544"/>
      <c r="PR622" s="544"/>
      <c r="PS622" s="544"/>
      <c r="PT622" s="544"/>
      <c r="PU622" s="544"/>
      <c r="PV622" s="544"/>
      <c r="PW622" s="544"/>
      <c r="PX622" s="544"/>
      <c r="PY622" s="544"/>
      <c r="PZ622" s="544"/>
      <c r="QA622" s="544"/>
      <c r="QB622" s="544"/>
      <c r="QC622" s="544"/>
      <c r="QD622" s="544"/>
      <c r="QE622" s="544"/>
      <c r="QF622" s="544"/>
      <c r="QG622" s="544"/>
      <c r="QH622" s="544"/>
      <c r="QI622" s="544"/>
      <c r="QJ622" s="544"/>
      <c r="QK622" s="544"/>
      <c r="QL622" s="544"/>
      <c r="QM622" s="544"/>
      <c r="QN622" s="544"/>
      <c r="QO622" s="544"/>
      <c r="QP622" s="544"/>
      <c r="QQ622" s="544"/>
      <c r="QR622" s="544"/>
      <c r="QS622" s="544"/>
      <c r="QT622" s="544"/>
      <c r="QU622" s="544"/>
      <c r="QV622" s="544"/>
      <c r="QW622" s="544"/>
      <c r="QX622" s="544"/>
      <c r="QY622" s="544"/>
      <c r="QZ622" s="544"/>
      <c r="RA622" s="544"/>
      <c r="RB622" s="544"/>
      <c r="RC622" s="544"/>
      <c r="RD622" s="544"/>
      <c r="RE622" s="544"/>
      <c r="RF622" s="544"/>
      <c r="RG622" s="544"/>
      <c r="RH622" s="544"/>
      <c r="RI622" s="544"/>
      <c r="RJ622" s="544"/>
      <c r="RK622" s="544"/>
      <c r="RL622" s="544"/>
      <c r="RM622" s="544"/>
      <c r="RN622" s="544"/>
      <c r="RO622" s="544"/>
      <c r="RP622" s="544"/>
      <c r="RQ622" s="544"/>
      <c r="RR622" s="544"/>
      <c r="RS622" s="544"/>
      <c r="RT622" s="544"/>
      <c r="RU622" s="544"/>
      <c r="RV622" s="544"/>
      <c r="RW622" s="544"/>
      <c r="RX622" s="544"/>
      <c r="RY622" s="544"/>
      <c r="RZ622" s="544"/>
      <c r="SA622" s="544"/>
      <c r="SB622" s="544"/>
      <c r="SC622" s="544"/>
      <c r="SD622" s="544"/>
      <c r="SE622" s="544"/>
      <c r="SF622" s="544"/>
      <c r="SG622" s="544"/>
      <c r="SH622" s="544"/>
      <c r="SI622" s="544"/>
      <c r="SJ622" s="544"/>
      <c r="SK622" s="544"/>
      <c r="SL622" s="544"/>
      <c r="SM622" s="544"/>
      <c r="SN622" s="544"/>
      <c r="SO622" s="544"/>
      <c r="SP622" s="544"/>
      <c r="SQ622" s="544"/>
      <c r="SR622" s="544"/>
      <c r="SS622" s="544"/>
      <c r="ST622" s="544"/>
      <c r="SU622" s="544"/>
      <c r="SV622" s="544"/>
      <c r="SW622" s="544"/>
      <c r="SX622" s="544"/>
      <c r="SY622" s="544"/>
      <c r="SZ622" s="544"/>
      <c r="TA622" s="544"/>
      <c r="TB622" s="544"/>
      <c r="TC622" s="544"/>
      <c r="TD622" s="544"/>
      <c r="TE622" s="544"/>
      <c r="TF622" s="544"/>
      <c r="TG622" s="544"/>
      <c r="TH622" s="544"/>
      <c r="TI622" s="544"/>
      <c r="TJ622" s="544"/>
      <c r="TK622" s="544"/>
      <c r="TL622" s="544"/>
      <c r="TM622" s="544"/>
      <c r="TN622" s="544"/>
      <c r="TO622" s="544"/>
      <c r="TP622" s="544"/>
      <c r="TQ622" s="544"/>
      <c r="TR622" s="544"/>
      <c r="TS622" s="544"/>
      <c r="TT622" s="544"/>
      <c r="TU622" s="544"/>
      <c r="TV622" s="544"/>
      <c r="TW622" s="544"/>
      <c r="TX622" s="544"/>
      <c r="TY622" s="544"/>
      <c r="TZ622" s="544"/>
      <c r="UA622" s="544"/>
      <c r="UB622" s="544"/>
      <c r="UC622" s="544"/>
      <c r="UD622" s="544"/>
      <c r="UE622" s="544"/>
      <c r="UF622" s="544"/>
      <c r="UG622" s="544"/>
      <c r="UH622" s="544"/>
      <c r="UI622" s="544"/>
      <c r="UJ622" s="544"/>
      <c r="UK622" s="544"/>
      <c r="UL622" s="544"/>
      <c r="UM622" s="544"/>
      <c r="UN622" s="544"/>
      <c r="UO622" s="544"/>
      <c r="UP622" s="544"/>
      <c r="UQ622" s="544"/>
      <c r="UR622" s="544"/>
      <c r="US622" s="544"/>
      <c r="UT622" s="544"/>
      <c r="UU622" s="544"/>
      <c r="UV622" s="544"/>
      <c r="UW622" s="544"/>
      <c r="UX622" s="544"/>
      <c r="UY622" s="544"/>
      <c r="UZ622" s="544"/>
      <c r="VA622" s="544"/>
      <c r="VB622" s="544"/>
      <c r="VC622" s="544"/>
      <c r="VD622" s="544"/>
      <c r="VE622" s="544"/>
      <c r="VF622" s="544"/>
      <c r="VG622" s="544"/>
      <c r="VH622" s="544"/>
      <c r="VI622" s="544"/>
      <c r="VJ622" s="544"/>
      <c r="VK622" s="544"/>
      <c r="VL622" s="544"/>
      <c r="VM622" s="544"/>
      <c r="VN622" s="544"/>
      <c r="VO622" s="544"/>
      <c r="VP622" s="544"/>
      <c r="VQ622" s="544"/>
      <c r="VR622" s="544"/>
      <c r="VS622" s="544"/>
      <c r="VT622" s="544"/>
      <c r="VU622" s="544"/>
      <c r="VV622" s="544"/>
      <c r="VW622" s="544"/>
      <c r="VX622" s="544"/>
      <c r="VY622" s="544"/>
      <c r="VZ622" s="544"/>
      <c r="WA622" s="544"/>
      <c r="WB622" s="544"/>
      <c r="WC622" s="544"/>
      <c r="WD622" s="544"/>
      <c r="WE622" s="544"/>
      <c r="WF622" s="544"/>
      <c r="WG622" s="544"/>
      <c r="WH622" s="544"/>
      <c r="WI622" s="544"/>
      <c r="WJ622" s="544"/>
      <c r="WK622" s="544"/>
      <c r="WL622" s="544"/>
      <c r="WM622" s="544"/>
      <c r="WN622" s="544"/>
      <c r="WO622" s="544"/>
      <c r="WP622" s="544"/>
      <c r="WQ622" s="544"/>
      <c r="WR622" s="544"/>
      <c r="WS622" s="544"/>
      <c r="WT622" s="544"/>
      <c r="WU622" s="544"/>
      <c r="WV622" s="544"/>
      <c r="WW622" s="544"/>
      <c r="WX622" s="544"/>
      <c r="WY622" s="544"/>
      <c r="WZ622" s="544"/>
      <c r="XA622" s="544"/>
      <c r="XB622" s="544"/>
      <c r="XC622" s="544"/>
      <c r="XD622" s="544"/>
      <c r="XE622" s="544"/>
      <c r="XF622" s="544"/>
      <c r="XG622" s="544"/>
      <c r="XH622" s="544"/>
      <c r="XI622" s="544"/>
      <c r="XJ622" s="544"/>
      <c r="XK622" s="544"/>
      <c r="XL622" s="544"/>
      <c r="XM622" s="544"/>
      <c r="XN622" s="544"/>
      <c r="XO622" s="544"/>
      <c r="XP622" s="544"/>
      <c r="XQ622" s="544"/>
      <c r="XR622" s="544"/>
      <c r="XS622" s="544"/>
      <c r="XT622" s="544"/>
      <c r="XU622" s="544"/>
      <c r="XV622" s="544"/>
      <c r="XW622" s="544"/>
      <c r="XX622" s="544"/>
      <c r="XY622" s="544"/>
      <c r="XZ622" s="544"/>
      <c r="YA622" s="544"/>
      <c r="YB622" s="544"/>
      <c r="YC622" s="544"/>
      <c r="YD622" s="544"/>
      <c r="YE622" s="544"/>
      <c r="YF622" s="544"/>
      <c r="YG622" s="544"/>
      <c r="YH622" s="544"/>
      <c r="YI622" s="544"/>
      <c r="YJ622" s="544"/>
      <c r="YK622" s="544"/>
      <c r="YL622" s="544"/>
      <c r="YM622" s="544"/>
      <c r="YN622" s="544"/>
      <c r="YO622" s="544"/>
      <c r="YP622" s="544"/>
      <c r="YQ622" s="544"/>
      <c r="YR622" s="544"/>
      <c r="YS622" s="544"/>
      <c r="YT622" s="544"/>
      <c r="YU622" s="544"/>
      <c r="YV622" s="544"/>
      <c r="YW622" s="544"/>
      <c r="YX622" s="544"/>
      <c r="YY622" s="544"/>
      <c r="YZ622" s="544"/>
      <c r="ZA622" s="544"/>
      <c r="ZB622" s="544"/>
      <c r="ZC622" s="544"/>
      <c r="ZD622" s="544"/>
      <c r="ZE622" s="544"/>
      <c r="ZF622" s="544"/>
      <c r="ZG622" s="544"/>
      <c r="ZH622" s="544"/>
      <c r="ZI622" s="544"/>
      <c r="ZJ622" s="544"/>
      <c r="ZK622" s="544"/>
      <c r="ZL622" s="544"/>
      <c r="ZM622" s="544"/>
      <c r="ZN622" s="544"/>
      <c r="ZO622" s="544"/>
      <c r="ZP622" s="544"/>
      <c r="ZQ622" s="544"/>
      <c r="ZR622" s="544"/>
      <c r="ZS622" s="544"/>
      <c r="ZT622" s="544"/>
      <c r="ZU622" s="544"/>
      <c r="ZV622" s="544"/>
      <c r="ZW622" s="544"/>
      <c r="ZX622" s="544"/>
      <c r="ZY622" s="544"/>
      <c r="ZZ622" s="544"/>
      <c r="AAA622" s="544"/>
      <c r="AAB622" s="544"/>
      <c r="AAC622" s="544"/>
      <c r="AAD622" s="544"/>
      <c r="AAE622" s="544"/>
      <c r="AAF622" s="544"/>
      <c r="AAG622" s="544"/>
      <c r="AAH622" s="544"/>
      <c r="AAI622" s="544"/>
      <c r="AAJ622" s="544"/>
      <c r="AAK622" s="544"/>
      <c r="AAL622" s="544"/>
      <c r="AAM622" s="544"/>
      <c r="AAN622" s="544"/>
      <c r="AAO622" s="544"/>
      <c r="AAP622" s="544"/>
      <c r="AAQ622" s="544"/>
      <c r="AAR622" s="544"/>
      <c r="AAS622" s="544"/>
      <c r="AAT622" s="544"/>
      <c r="AAU622" s="544"/>
      <c r="AAV622" s="544"/>
      <c r="AAW622" s="544"/>
      <c r="AAX622" s="544"/>
      <c r="AAY622" s="544"/>
      <c r="AAZ622" s="544"/>
      <c r="ABA622" s="544"/>
      <c r="ABB622" s="544"/>
      <c r="ABC622" s="544"/>
      <c r="ABD622" s="544"/>
      <c r="ABE622" s="544"/>
      <c r="ABF622" s="544"/>
      <c r="ABG622" s="544"/>
      <c r="ABH622" s="544"/>
      <c r="ABI622" s="544"/>
      <c r="ABJ622" s="544"/>
      <c r="ABK622" s="544"/>
      <c r="ABL622" s="544"/>
      <c r="ABM622" s="544"/>
      <c r="ABN622" s="544"/>
      <c r="ABO622" s="544"/>
      <c r="ABP622" s="544"/>
      <c r="ABQ622" s="544"/>
      <c r="ABR622" s="544"/>
      <c r="ABS622" s="544"/>
      <c r="ABT622" s="544"/>
      <c r="ABU622" s="544"/>
      <c r="ABV622" s="544"/>
      <c r="ABW622" s="544"/>
      <c r="ABX622" s="544"/>
      <c r="ABY622" s="544"/>
      <c r="ABZ622" s="544"/>
      <c r="ACA622" s="544"/>
      <c r="ACB622" s="544"/>
      <c r="ACC622" s="544"/>
      <c r="ACD622" s="544"/>
      <c r="ACE622" s="544"/>
      <c r="ACF622" s="544"/>
      <c r="ACG622" s="544"/>
      <c r="ACH622" s="544"/>
      <c r="ACI622" s="544"/>
      <c r="ACJ622" s="544"/>
      <c r="ACK622" s="544"/>
      <c r="ACL622" s="544"/>
      <c r="ACM622" s="544"/>
      <c r="ACN622" s="544"/>
      <c r="ACO622" s="544"/>
      <c r="ACP622" s="544"/>
      <c r="ACQ622" s="544"/>
      <c r="ACR622" s="544"/>
      <c r="ACS622" s="544"/>
      <c r="ACT622" s="544"/>
      <c r="ACU622" s="544"/>
      <c r="ACV622" s="544"/>
      <c r="ACW622" s="544"/>
      <c r="ACX622" s="544"/>
      <c r="ACY622" s="544"/>
      <c r="ACZ622" s="544"/>
      <c r="ADA622" s="544"/>
      <c r="ADB622" s="544"/>
      <c r="ADC622" s="544"/>
      <c r="ADD622" s="544"/>
      <c r="ADE622" s="544"/>
      <c r="ADF622" s="544"/>
      <c r="ADG622" s="544"/>
      <c r="ADH622" s="544"/>
      <c r="ADI622" s="544"/>
      <c r="ADJ622" s="544"/>
      <c r="ADK622" s="544"/>
      <c r="ADL622" s="544"/>
      <c r="ADM622" s="544"/>
      <c r="ADN622" s="544"/>
      <c r="ADO622" s="544"/>
      <c r="ADP622" s="544"/>
      <c r="ADQ622" s="544"/>
      <c r="ADR622" s="544"/>
      <c r="ADS622" s="544"/>
      <c r="ADT622" s="544"/>
      <c r="ADU622" s="544"/>
      <c r="ADV622" s="544"/>
      <c r="ADW622" s="544"/>
      <c r="ADX622" s="544"/>
      <c r="ADY622" s="544"/>
      <c r="ADZ622" s="544"/>
      <c r="AEA622" s="544"/>
      <c r="AEB622" s="544"/>
      <c r="AEC622" s="544"/>
      <c r="AED622" s="544"/>
      <c r="AEE622" s="544"/>
      <c r="AEF622" s="544"/>
      <c r="AEG622" s="544"/>
      <c r="AEH622" s="544"/>
      <c r="AEI622" s="544"/>
      <c r="AEJ622" s="544"/>
      <c r="AEK622" s="544"/>
      <c r="AEL622" s="544"/>
      <c r="AEM622" s="544"/>
      <c r="AEN622" s="544"/>
      <c r="AEO622" s="544"/>
      <c r="AEP622" s="544"/>
      <c r="AEQ622" s="544"/>
      <c r="AER622" s="544"/>
      <c r="AES622" s="544"/>
      <c r="AET622" s="544"/>
      <c r="AEU622" s="544"/>
      <c r="AEV622" s="544"/>
      <c r="AEW622" s="544"/>
      <c r="AEX622" s="544"/>
      <c r="AEY622" s="544"/>
      <c r="AEZ622" s="544"/>
      <c r="AFA622" s="544"/>
      <c r="AFB622" s="544"/>
      <c r="AFC622" s="544"/>
      <c r="AFD622" s="544"/>
      <c r="AFE622" s="544"/>
      <c r="AFF622" s="544"/>
      <c r="AFG622" s="544"/>
      <c r="AFH622" s="544"/>
      <c r="AFI622" s="544"/>
      <c r="AFJ622" s="544"/>
      <c r="AFK622" s="544"/>
      <c r="AFL622" s="544"/>
      <c r="AFM622" s="544"/>
      <c r="AFN622" s="544"/>
      <c r="AFO622" s="544"/>
      <c r="AFP622" s="544"/>
      <c r="AFQ622" s="544"/>
      <c r="AFR622" s="544"/>
      <c r="AFS622" s="544"/>
      <c r="AFT622" s="544"/>
      <c r="AFU622" s="544"/>
      <c r="AFV622" s="544"/>
      <c r="AFW622" s="544"/>
      <c r="AFX622" s="544"/>
      <c r="AFY622" s="544"/>
      <c r="AFZ622" s="544"/>
      <c r="AGA622" s="544"/>
      <c r="AGB622" s="544"/>
      <c r="AGC622" s="544"/>
      <c r="AGD622" s="544"/>
      <c r="AGE622" s="544"/>
      <c r="AGF622" s="544"/>
      <c r="AGG622" s="544"/>
      <c r="AGH622" s="544"/>
      <c r="AGI622" s="544"/>
      <c r="AGJ622" s="544"/>
      <c r="AGK622" s="544"/>
      <c r="AGL622" s="544"/>
      <c r="AGM622" s="544"/>
      <c r="AGN622" s="544"/>
      <c r="AGO622" s="544"/>
      <c r="AGP622" s="544"/>
      <c r="AGQ622" s="544"/>
      <c r="AGR622" s="544"/>
      <c r="AGS622" s="544"/>
      <c r="AGT622" s="544"/>
      <c r="AGU622" s="544"/>
      <c r="AGV622" s="544"/>
      <c r="AGW622" s="544"/>
      <c r="AGX622" s="544"/>
      <c r="AGY622" s="544"/>
      <c r="AGZ622" s="544"/>
      <c r="AHA622" s="544"/>
      <c r="AHB622" s="544"/>
      <c r="AHC622" s="544"/>
      <c r="AHD622" s="544"/>
      <c r="AHE622" s="544"/>
      <c r="AHF622" s="544"/>
      <c r="AHG622" s="544"/>
      <c r="AHH622" s="544"/>
      <c r="AHI622" s="544"/>
      <c r="AHJ622" s="544"/>
      <c r="AHK622" s="544"/>
      <c r="AHL622" s="544"/>
      <c r="AHM622" s="544"/>
      <c r="AHN622" s="544"/>
      <c r="AHO622" s="544"/>
      <c r="AHP622" s="544"/>
      <c r="AHQ622" s="544"/>
      <c r="AHR622" s="544"/>
      <c r="AHS622" s="544"/>
      <c r="AHT622" s="544"/>
      <c r="AHU622" s="544"/>
      <c r="AHV622" s="544"/>
      <c r="AHW622" s="544"/>
      <c r="AHX622" s="544"/>
      <c r="AHY622" s="544"/>
      <c r="AHZ622" s="544"/>
      <c r="AIA622" s="544"/>
      <c r="AIB622" s="544"/>
      <c r="AIC622" s="544"/>
      <c r="AID622" s="544"/>
      <c r="AIE622" s="544"/>
      <c r="AIF622" s="544"/>
      <c r="AIG622" s="544"/>
      <c r="AIH622" s="544"/>
      <c r="AII622" s="544"/>
      <c r="AIJ622" s="544"/>
      <c r="AIK622" s="544"/>
      <c r="AIL622" s="544"/>
      <c r="AIM622" s="544"/>
      <c r="AIN622" s="544"/>
      <c r="AIO622" s="544"/>
      <c r="AIP622" s="544"/>
      <c r="AIQ622" s="544"/>
      <c r="AIR622" s="544"/>
      <c r="AIS622" s="544"/>
      <c r="AIT622" s="544"/>
      <c r="AIU622" s="544"/>
      <c r="AIV622" s="544"/>
      <c r="AIW622" s="544"/>
      <c r="AIX622" s="544"/>
      <c r="AIY622" s="544"/>
      <c r="AIZ622" s="544"/>
      <c r="AJA622" s="544"/>
      <c r="AJB622" s="544"/>
      <c r="AJC622" s="544"/>
      <c r="AJD622" s="544"/>
      <c r="AJE622" s="544"/>
      <c r="AJF622" s="544"/>
      <c r="AJG622" s="544"/>
      <c r="AJH622" s="544"/>
      <c r="AJI622" s="544"/>
      <c r="AJJ622" s="544"/>
      <c r="AJK622" s="544"/>
      <c r="AJL622" s="544"/>
      <c r="AJM622" s="544"/>
      <c r="AJN622" s="544"/>
      <c r="AJO622" s="544"/>
      <c r="AJP622" s="544"/>
      <c r="AJQ622" s="544"/>
      <c r="AJR622" s="544"/>
      <c r="AJS622" s="544"/>
      <c r="AJT622" s="544"/>
      <c r="AJU622" s="544"/>
      <c r="AJV622" s="544"/>
      <c r="AJW622" s="544"/>
      <c r="AJX622" s="544"/>
      <c r="AJY622" s="544"/>
      <c r="AJZ622" s="544"/>
      <c r="AKA622" s="544"/>
      <c r="AKB622" s="544"/>
      <c r="AKC622" s="544"/>
      <c r="AKD622" s="544"/>
      <c r="AKE622" s="544"/>
      <c r="AKF622" s="544"/>
      <c r="AKG622" s="544"/>
      <c r="AKH622" s="544"/>
      <c r="AKI622" s="544"/>
      <c r="AKJ622" s="544"/>
      <c r="AKK622" s="544"/>
      <c r="AKL622" s="544"/>
      <c r="AKM622" s="544"/>
      <c r="AKN622" s="544"/>
      <c r="AKO622" s="544"/>
      <c r="AKP622" s="544"/>
      <c r="AKQ622" s="544"/>
      <c r="AKR622" s="544"/>
      <c r="AKS622" s="544"/>
      <c r="AKT622" s="544"/>
      <c r="AKU622" s="544"/>
      <c r="AKV622" s="544"/>
      <c r="AKW622" s="544"/>
      <c r="AKX622" s="544"/>
      <c r="AKY622" s="544"/>
      <c r="AKZ622" s="544"/>
      <c r="ALA622" s="544"/>
      <c r="ALB622" s="544"/>
      <c r="ALC622" s="544"/>
      <c r="ALD622" s="544"/>
      <c r="ALE622" s="544"/>
      <c r="ALF622" s="544"/>
      <c r="ALG622" s="544"/>
      <c r="ALH622" s="544"/>
      <c r="ALI622" s="544"/>
      <c r="ALJ622" s="544"/>
      <c r="ALK622" s="544"/>
      <c r="ALL622" s="544"/>
      <c r="ALM622" s="544"/>
      <c r="ALN622" s="544"/>
      <c r="ALO622" s="544"/>
      <c r="ALP622" s="544"/>
      <c r="ALQ622" s="544"/>
      <c r="ALR622" s="544"/>
      <c r="ALS622" s="544"/>
      <c r="ALT622" s="544"/>
      <c r="ALU622" s="544"/>
      <c r="ALV622" s="544"/>
      <c r="ALW622" s="544"/>
      <c r="ALX622" s="544"/>
      <c r="ALY622" s="544"/>
      <c r="ALZ622" s="544"/>
      <c r="AMA622" s="544"/>
      <c r="AMB622" s="544"/>
      <c r="AMC622" s="544"/>
      <c r="AMD622" s="544"/>
      <c r="AME622" s="544"/>
      <c r="AMF622" s="544"/>
      <c r="AMG622" s="544"/>
      <c r="AMH622" s="544"/>
      <c r="AMI622" s="544"/>
      <c r="AMJ622" s="544"/>
      <c r="AMK622" s="544"/>
      <c r="AML622" s="544"/>
      <c r="AMM622" s="544"/>
      <c r="AMN622" s="544"/>
      <c r="AMO622" s="544"/>
      <c r="AMP622" s="544"/>
      <c r="AMQ622" s="544"/>
      <c r="AMR622" s="544"/>
      <c r="AMS622" s="544"/>
      <c r="AMT622" s="544"/>
      <c r="AMU622" s="544"/>
      <c r="AMV622" s="544"/>
      <c r="AMW622" s="544"/>
      <c r="AMX622" s="544"/>
      <c r="AMY622" s="544"/>
      <c r="AMZ622" s="544"/>
      <c r="ANA622" s="544"/>
      <c r="ANB622" s="544"/>
      <c r="ANC622" s="544"/>
      <c r="AND622" s="544"/>
      <c r="ANE622" s="544"/>
      <c r="ANF622" s="544"/>
      <c r="ANG622" s="544"/>
      <c r="ANH622" s="544"/>
      <c r="ANI622" s="544"/>
      <c r="ANJ622" s="544"/>
      <c r="ANK622" s="544"/>
      <c r="ANL622" s="544"/>
      <c r="ANM622" s="544"/>
      <c r="ANN622" s="544"/>
      <c r="ANO622" s="544"/>
      <c r="ANP622" s="544"/>
      <c r="ANQ622" s="544"/>
      <c r="ANR622" s="544"/>
      <c r="ANS622" s="544"/>
      <c r="ANT622" s="544"/>
      <c r="ANU622" s="544"/>
      <c r="ANV622" s="544"/>
      <c r="ANW622" s="544"/>
      <c r="ANX622" s="544"/>
      <c r="ANY622" s="544"/>
      <c r="ANZ622" s="544"/>
      <c r="AOA622" s="544"/>
      <c r="AOB622" s="544"/>
      <c r="AOC622" s="544"/>
      <c r="AOD622" s="544"/>
      <c r="AOE622" s="544"/>
      <c r="AOF622" s="544"/>
      <c r="AOG622" s="544"/>
      <c r="AOH622" s="544"/>
      <c r="AOI622" s="544"/>
      <c r="AOJ622" s="544"/>
      <c r="AOK622" s="544"/>
      <c r="AOL622" s="544"/>
      <c r="AOM622" s="544"/>
      <c r="AON622" s="544"/>
      <c r="AOO622" s="544"/>
      <c r="AOP622" s="544"/>
      <c r="AOQ622" s="544"/>
      <c r="AOR622" s="544"/>
      <c r="AOS622" s="544"/>
      <c r="AOT622" s="544"/>
      <c r="AOU622" s="544"/>
      <c r="AOV622" s="544"/>
      <c r="AOW622" s="544"/>
      <c r="AOX622" s="544"/>
      <c r="AOY622" s="544"/>
      <c r="AOZ622" s="544"/>
      <c r="APA622" s="544"/>
      <c r="APB622" s="544"/>
      <c r="APC622" s="544"/>
      <c r="APD622" s="544"/>
      <c r="APE622" s="544"/>
      <c r="APF622" s="544"/>
      <c r="APG622" s="544"/>
      <c r="APH622" s="544"/>
      <c r="API622" s="544"/>
      <c r="APJ622" s="544"/>
      <c r="APK622" s="544"/>
      <c r="APL622" s="544"/>
      <c r="APM622" s="544"/>
      <c r="APN622" s="544"/>
      <c r="APO622" s="544"/>
      <c r="APP622" s="544"/>
      <c r="APQ622" s="544"/>
      <c r="APR622" s="544"/>
      <c r="APS622" s="544"/>
      <c r="APT622" s="544"/>
      <c r="APU622" s="544"/>
      <c r="APV622" s="544"/>
      <c r="APW622" s="544"/>
      <c r="APX622" s="544"/>
      <c r="APY622" s="544"/>
      <c r="APZ622" s="544"/>
      <c r="AQA622" s="544"/>
      <c r="AQB622" s="544"/>
      <c r="AQC622" s="544"/>
      <c r="AQD622" s="544"/>
      <c r="AQE622" s="544"/>
      <c r="AQF622" s="544"/>
      <c r="AQG622" s="544"/>
      <c r="AQH622" s="544"/>
      <c r="AQI622" s="544"/>
      <c r="AQJ622" s="544"/>
      <c r="AQK622" s="544"/>
      <c r="AQL622" s="544"/>
      <c r="AQM622" s="544"/>
      <c r="AQN622" s="544"/>
      <c r="AQO622" s="544"/>
      <c r="AQP622" s="544"/>
      <c r="AQQ622" s="544"/>
      <c r="AQR622" s="544"/>
      <c r="AQS622" s="544"/>
      <c r="AQT622" s="544"/>
      <c r="AQU622" s="544"/>
      <c r="AQV622" s="544"/>
      <c r="AQW622" s="544"/>
      <c r="AQX622" s="544"/>
      <c r="AQY622" s="544"/>
      <c r="AQZ622" s="544"/>
      <c r="ARA622" s="544"/>
      <c r="ARB622" s="544"/>
      <c r="ARC622" s="544"/>
      <c r="ARD622" s="544"/>
      <c r="ARE622" s="544"/>
      <c r="ARF622" s="544"/>
      <c r="ARG622" s="544"/>
      <c r="ARH622" s="544"/>
      <c r="ARI622" s="544"/>
      <c r="ARJ622" s="544"/>
      <c r="ARK622" s="544"/>
      <c r="ARL622" s="544"/>
      <c r="ARM622" s="544"/>
      <c r="ARN622" s="544"/>
      <c r="ARO622" s="544"/>
      <c r="ARP622" s="544"/>
      <c r="ARQ622" s="544"/>
      <c r="ARR622" s="544"/>
      <c r="ARS622" s="544"/>
      <c r="ART622" s="544"/>
      <c r="ARU622" s="544"/>
      <c r="ARV622" s="544"/>
      <c r="ARW622" s="544"/>
      <c r="ARX622" s="544"/>
      <c r="ARY622" s="544"/>
      <c r="ARZ622" s="544"/>
      <c r="ASA622" s="544"/>
      <c r="ASB622" s="544"/>
      <c r="ASC622" s="544"/>
      <c r="ASD622" s="544"/>
      <c r="ASE622" s="544"/>
      <c r="ASF622" s="544"/>
      <c r="ASG622" s="544"/>
      <c r="ASH622" s="544"/>
      <c r="ASI622" s="544"/>
      <c r="ASJ622" s="544"/>
      <c r="ASK622" s="544"/>
      <c r="ASL622" s="544"/>
      <c r="ASM622" s="544"/>
      <c r="ASN622" s="544"/>
      <c r="ASO622" s="544"/>
      <c r="ASP622" s="544"/>
      <c r="ASQ622" s="544"/>
      <c r="ASR622" s="544"/>
      <c r="ASS622" s="544"/>
      <c r="AST622" s="544"/>
      <c r="ASU622" s="544"/>
      <c r="ASV622" s="544"/>
      <c r="ASW622" s="544"/>
      <c r="ASX622" s="544"/>
      <c r="ASY622" s="544"/>
      <c r="ASZ622" s="544"/>
      <c r="ATA622" s="544"/>
      <c r="ATB622" s="544"/>
      <c r="ATC622" s="544"/>
      <c r="ATD622" s="544"/>
      <c r="ATE622" s="544"/>
      <c r="ATF622" s="544"/>
      <c r="ATG622" s="544"/>
      <c r="ATH622" s="544"/>
      <c r="ATI622" s="544"/>
      <c r="ATJ622" s="544"/>
      <c r="ATK622" s="544"/>
      <c r="ATL622" s="544"/>
      <c r="ATM622" s="544"/>
      <c r="ATN622" s="544"/>
      <c r="ATO622" s="544"/>
      <c r="ATP622" s="544"/>
      <c r="ATQ622" s="544"/>
      <c r="ATR622" s="544"/>
      <c r="ATS622" s="544"/>
      <c r="ATT622" s="544"/>
      <c r="ATU622" s="544"/>
      <c r="ATV622" s="544"/>
      <c r="ATW622" s="544"/>
      <c r="ATX622" s="544"/>
      <c r="ATY622" s="544"/>
      <c r="ATZ622" s="544"/>
      <c r="AUA622" s="544"/>
      <c r="AUB622" s="544"/>
      <c r="AUC622" s="544"/>
      <c r="AUD622" s="544"/>
      <c r="AUE622" s="544"/>
      <c r="AUF622" s="544"/>
      <c r="AUG622" s="544"/>
      <c r="AUH622" s="544"/>
      <c r="AUI622" s="544"/>
      <c r="AUJ622" s="544"/>
      <c r="AUK622" s="544"/>
      <c r="AUL622" s="544"/>
      <c r="AUM622" s="544"/>
      <c r="AUN622" s="544"/>
      <c r="AUO622" s="544"/>
      <c r="AUP622" s="544"/>
      <c r="AUQ622" s="544"/>
      <c r="AUR622" s="544"/>
      <c r="AUS622" s="544"/>
      <c r="AUT622" s="544"/>
      <c r="AUU622" s="544"/>
      <c r="AUV622" s="544"/>
      <c r="AUW622" s="544"/>
      <c r="AUX622" s="544"/>
      <c r="AUY622" s="544"/>
      <c r="AUZ622" s="544"/>
      <c r="AVA622" s="544"/>
      <c r="AVB622" s="544"/>
      <c r="AVC622" s="544"/>
      <c r="AVD622" s="544"/>
      <c r="AVE622" s="544"/>
      <c r="AVF622" s="544"/>
      <c r="AVG622" s="544"/>
      <c r="AVH622" s="544"/>
      <c r="AVI622" s="544"/>
      <c r="AVJ622" s="544"/>
      <c r="AVK622" s="544"/>
      <c r="AVL622" s="544"/>
      <c r="AVM622" s="544"/>
      <c r="AVN622" s="544"/>
      <c r="AVO622" s="544"/>
      <c r="AVP622" s="544"/>
      <c r="AVQ622" s="544"/>
      <c r="AVR622" s="544"/>
      <c r="AVS622" s="544"/>
      <c r="AVT622" s="544"/>
      <c r="AVU622" s="544"/>
      <c r="AVV622" s="544"/>
      <c r="AVW622" s="544"/>
      <c r="AVX622" s="544"/>
      <c r="AVY622" s="544"/>
      <c r="AVZ622" s="544"/>
      <c r="AWA622" s="544"/>
      <c r="AWB622" s="544"/>
      <c r="AWC622" s="544"/>
      <c r="AWD622" s="544"/>
      <c r="AWE622" s="544"/>
      <c r="AWF622" s="544"/>
      <c r="AWG622" s="544"/>
      <c r="AWH622" s="544"/>
      <c r="AWI622" s="544"/>
      <c r="AWJ622" s="544"/>
      <c r="AWK622" s="544"/>
      <c r="AWL622" s="544"/>
      <c r="AWM622" s="544"/>
      <c r="AWN622" s="544"/>
      <c r="AWO622" s="544"/>
      <c r="AWP622" s="544"/>
      <c r="AWQ622" s="544"/>
      <c r="AWR622" s="544"/>
      <c r="AWS622" s="544"/>
      <c r="AWT622" s="544"/>
      <c r="AWU622" s="544"/>
      <c r="AWV622" s="544"/>
      <c r="AWW622" s="544"/>
      <c r="AWX622" s="544"/>
      <c r="AWY622" s="544"/>
      <c r="AWZ622" s="544"/>
      <c r="AXA622" s="544"/>
      <c r="AXB622" s="544"/>
      <c r="AXC622" s="544"/>
      <c r="AXD622" s="544"/>
      <c r="AXE622" s="544"/>
      <c r="AXF622" s="544"/>
      <c r="AXG622" s="544"/>
      <c r="AXH622" s="544"/>
      <c r="AXI622" s="544"/>
      <c r="AXJ622" s="544"/>
      <c r="AXK622" s="544"/>
      <c r="AXL622" s="544"/>
      <c r="AXM622" s="544"/>
      <c r="AXN622" s="544"/>
      <c r="AXO622" s="544"/>
      <c r="AXP622" s="544"/>
      <c r="AXQ622" s="544"/>
      <c r="AXR622" s="544"/>
      <c r="AXS622" s="544"/>
      <c r="AXT622" s="544"/>
      <c r="AXU622" s="544"/>
      <c r="AXV622" s="544"/>
      <c r="AXW622" s="544"/>
      <c r="AXX622" s="544"/>
      <c r="AXY622" s="544"/>
      <c r="AXZ622" s="544"/>
      <c r="AYA622" s="544"/>
      <c r="AYB622" s="544"/>
      <c r="AYC622" s="544"/>
      <c r="AYD622" s="544"/>
      <c r="AYE622" s="544"/>
      <c r="AYF622" s="544"/>
      <c r="AYG622" s="544"/>
      <c r="AYH622" s="544"/>
      <c r="AYI622" s="544"/>
      <c r="AYJ622" s="544"/>
      <c r="AYK622" s="544"/>
      <c r="AYL622" s="544"/>
      <c r="AYM622" s="544"/>
      <c r="AYN622" s="544"/>
      <c r="AYO622" s="544"/>
      <c r="AYP622" s="544"/>
      <c r="AYQ622" s="544"/>
      <c r="AYR622" s="544"/>
      <c r="AYS622" s="544"/>
      <c r="AYT622" s="544"/>
      <c r="AYU622" s="544"/>
      <c r="AYV622" s="544"/>
      <c r="AYW622" s="544"/>
      <c r="AYX622" s="544"/>
      <c r="AYY622" s="544"/>
      <c r="AYZ622" s="544"/>
      <c r="AZA622" s="544"/>
      <c r="AZB622" s="544"/>
      <c r="AZC622" s="544"/>
      <c r="AZD622" s="544"/>
      <c r="AZE622" s="544"/>
      <c r="AZF622" s="544"/>
      <c r="AZG622" s="544"/>
      <c r="AZH622" s="544"/>
      <c r="AZI622" s="544"/>
      <c r="AZJ622" s="544"/>
      <c r="AZK622" s="544"/>
      <c r="AZL622" s="544"/>
      <c r="AZM622" s="544"/>
      <c r="AZN622" s="544"/>
      <c r="AZO622" s="544"/>
      <c r="AZP622" s="544"/>
      <c r="AZQ622" s="544"/>
      <c r="AZR622" s="544"/>
      <c r="AZS622" s="544"/>
      <c r="AZT622" s="544"/>
      <c r="AZU622" s="544"/>
      <c r="AZV622" s="544"/>
      <c r="AZW622" s="544"/>
      <c r="AZX622" s="544"/>
      <c r="AZY622" s="544"/>
      <c r="AZZ622" s="544"/>
      <c r="BAA622" s="544"/>
      <c r="BAB622" s="544"/>
      <c r="BAC622" s="544"/>
      <c r="BAD622" s="544"/>
      <c r="BAE622" s="544"/>
      <c r="BAF622" s="544"/>
      <c r="BAG622" s="544"/>
      <c r="BAH622" s="544"/>
      <c r="BAI622" s="544"/>
      <c r="BAJ622" s="544"/>
      <c r="BAK622" s="544"/>
      <c r="BAL622" s="544"/>
      <c r="BAM622" s="544"/>
      <c r="BAN622" s="544"/>
      <c r="BAO622" s="544"/>
      <c r="BAP622" s="544"/>
      <c r="BAQ622" s="544"/>
      <c r="BAR622" s="544"/>
      <c r="BAS622" s="544"/>
      <c r="BAT622" s="544"/>
      <c r="BAU622" s="544"/>
      <c r="BAV622" s="544"/>
      <c r="BAW622" s="544"/>
      <c r="BAX622" s="544"/>
      <c r="BAY622" s="544"/>
      <c r="BAZ622" s="544"/>
      <c r="BBA622" s="544"/>
      <c r="BBB622" s="544"/>
      <c r="BBC622" s="544"/>
      <c r="BBD622" s="544"/>
      <c r="BBE622" s="544"/>
      <c r="BBF622" s="544"/>
      <c r="BBG622" s="544"/>
      <c r="BBH622" s="544"/>
      <c r="BBI622" s="544"/>
      <c r="BBJ622" s="544"/>
      <c r="BBK622" s="544"/>
      <c r="BBL622" s="544"/>
      <c r="BBM622" s="544"/>
      <c r="BBN622" s="544"/>
      <c r="BBO622" s="544"/>
      <c r="BBP622" s="544"/>
      <c r="BBQ622" s="544"/>
      <c r="BBR622" s="544"/>
      <c r="BBS622" s="544"/>
      <c r="BBT622" s="544"/>
      <c r="BBU622" s="544"/>
      <c r="BBV622" s="544"/>
      <c r="BBW622" s="544"/>
      <c r="BBX622" s="544"/>
      <c r="BBY622" s="544"/>
      <c r="BBZ622" s="544"/>
      <c r="BCA622" s="544"/>
      <c r="BCB622" s="544"/>
      <c r="BCC622" s="544"/>
      <c r="BCD622" s="544"/>
      <c r="BCE622" s="544"/>
      <c r="BCF622" s="544"/>
      <c r="BCG622" s="544"/>
      <c r="BCH622" s="544"/>
      <c r="BCI622" s="544"/>
      <c r="BCJ622" s="544"/>
      <c r="BCK622" s="544"/>
      <c r="BCL622" s="544"/>
      <c r="BCM622" s="544"/>
      <c r="BCN622" s="544"/>
      <c r="BCO622" s="544"/>
      <c r="BCP622" s="544"/>
      <c r="BCQ622" s="544"/>
      <c r="BCR622" s="544"/>
      <c r="BCS622" s="544"/>
      <c r="BCT622" s="544"/>
      <c r="BCU622" s="544"/>
      <c r="BCV622" s="544"/>
      <c r="BCW622" s="544"/>
      <c r="BCX622" s="544"/>
      <c r="BCY622" s="544"/>
      <c r="BCZ622" s="544"/>
      <c r="BDA622" s="544"/>
      <c r="BDB622" s="544"/>
      <c r="BDC622" s="544"/>
      <c r="BDD622" s="544"/>
      <c r="BDE622" s="544"/>
      <c r="BDF622" s="544"/>
      <c r="BDG622" s="544"/>
      <c r="BDH622" s="544"/>
      <c r="BDI622" s="544"/>
      <c r="BDJ622" s="544"/>
      <c r="BDK622" s="544"/>
      <c r="BDL622" s="544"/>
      <c r="BDM622" s="544"/>
      <c r="BDN622" s="544"/>
      <c r="BDO622" s="544"/>
      <c r="BDP622" s="544"/>
      <c r="BDQ622" s="544"/>
      <c r="BDR622" s="544"/>
      <c r="BDS622" s="544"/>
      <c r="BDT622" s="544"/>
      <c r="BDU622" s="544"/>
      <c r="BDV622" s="544"/>
      <c r="BDW622" s="544"/>
      <c r="BDX622" s="544"/>
      <c r="BDY622" s="544"/>
      <c r="BDZ622" s="544"/>
      <c r="BEA622" s="544"/>
      <c r="BEB622" s="544"/>
      <c r="BEC622" s="544"/>
      <c r="BED622" s="544"/>
      <c r="BEE622" s="544"/>
      <c r="BEF622" s="544"/>
      <c r="BEG622" s="544"/>
      <c r="BEH622" s="544"/>
      <c r="BEI622" s="544"/>
      <c r="BEJ622" s="544"/>
      <c r="BEK622" s="544"/>
      <c r="BEL622" s="544"/>
      <c r="BEM622" s="544"/>
      <c r="BEN622" s="544"/>
      <c r="BEO622" s="544"/>
      <c r="BEP622" s="544"/>
      <c r="BEQ622" s="544"/>
      <c r="BER622" s="544"/>
      <c r="BES622" s="544"/>
      <c r="BET622" s="544"/>
      <c r="BEU622" s="544"/>
      <c r="BEV622" s="544"/>
      <c r="BEW622" s="544"/>
      <c r="BEX622" s="544"/>
      <c r="BEY622" s="544"/>
      <c r="BEZ622" s="544"/>
      <c r="BFA622" s="544"/>
      <c r="BFB622" s="544"/>
      <c r="BFC622" s="544"/>
      <c r="BFD622" s="544"/>
      <c r="BFE622" s="544"/>
      <c r="BFF622" s="544"/>
      <c r="BFG622" s="544"/>
      <c r="BFH622" s="544"/>
      <c r="BFI622" s="544"/>
      <c r="BFJ622" s="544"/>
      <c r="BFK622" s="544"/>
      <c r="BFL622" s="544"/>
      <c r="BFM622" s="544"/>
      <c r="BFN622" s="544"/>
      <c r="BFO622" s="544"/>
      <c r="BFP622" s="544"/>
      <c r="BFQ622" s="544"/>
      <c r="BFR622" s="544"/>
      <c r="BFS622" s="544"/>
      <c r="BFT622" s="544"/>
      <c r="BFU622" s="544"/>
      <c r="BFV622" s="544"/>
      <c r="BFW622" s="544"/>
      <c r="BFX622" s="544"/>
      <c r="BFY622" s="544"/>
      <c r="BFZ622" s="544"/>
      <c r="BGA622" s="544"/>
      <c r="BGB622" s="544"/>
      <c r="BGC622" s="544"/>
      <c r="BGD622" s="544"/>
      <c r="BGE622" s="544"/>
      <c r="BGF622" s="544"/>
      <c r="BGG622" s="544"/>
      <c r="BGH622" s="544"/>
      <c r="BGI622" s="544"/>
      <c r="BGJ622" s="544"/>
      <c r="BGK622" s="544"/>
      <c r="BGL622" s="544"/>
      <c r="BGM622" s="544"/>
      <c r="BGN622" s="544"/>
      <c r="BGO622" s="544"/>
      <c r="BGP622" s="544"/>
      <c r="BGQ622" s="544"/>
      <c r="BGR622" s="544"/>
      <c r="BGS622" s="544"/>
      <c r="BGT622" s="544"/>
      <c r="BGU622" s="544"/>
      <c r="BGV622" s="544"/>
      <c r="BGW622" s="544"/>
      <c r="BGX622" s="544"/>
      <c r="BGY622" s="544"/>
      <c r="BGZ622" s="544"/>
      <c r="BHA622" s="544"/>
      <c r="BHB622" s="544"/>
      <c r="BHC622" s="544"/>
      <c r="BHD622" s="544"/>
      <c r="BHE622" s="544"/>
      <c r="BHF622" s="544"/>
      <c r="BHG622" s="544"/>
      <c r="BHH622" s="544"/>
      <c r="BHI622" s="544"/>
      <c r="BHJ622" s="544"/>
      <c r="BHK622" s="544"/>
      <c r="BHL622" s="544"/>
      <c r="BHM622" s="544"/>
      <c r="BHN622" s="544"/>
      <c r="BHO622" s="544"/>
      <c r="BHP622" s="544"/>
      <c r="BHQ622" s="544"/>
      <c r="BHR622" s="544"/>
      <c r="BHS622" s="544"/>
      <c r="BHT622" s="544"/>
      <c r="BHU622" s="544"/>
      <c r="BHV622" s="544"/>
      <c r="BHW622" s="544"/>
      <c r="BHX622" s="544"/>
      <c r="BHY622" s="544"/>
      <c r="BHZ622" s="544"/>
      <c r="BIA622" s="544"/>
      <c r="BIB622" s="544"/>
      <c r="BIC622" s="544"/>
      <c r="BID622" s="544"/>
      <c r="BIE622" s="544"/>
      <c r="BIF622" s="544"/>
      <c r="BIG622" s="544"/>
      <c r="BIH622" s="544"/>
      <c r="BII622" s="544"/>
      <c r="BIJ622" s="544"/>
      <c r="BIK622" s="544"/>
      <c r="BIL622" s="544"/>
      <c r="BIM622" s="544"/>
      <c r="BIN622" s="544"/>
      <c r="BIO622" s="544"/>
      <c r="BIP622" s="544"/>
      <c r="BIQ622" s="544"/>
      <c r="BIR622" s="544"/>
      <c r="BIS622" s="544"/>
      <c r="BIT622" s="544"/>
      <c r="BIU622" s="544"/>
      <c r="BIV622" s="544"/>
      <c r="BIW622" s="544"/>
      <c r="BIX622" s="544"/>
      <c r="BIY622" s="544"/>
      <c r="BIZ622" s="544"/>
      <c r="BJA622" s="544"/>
      <c r="BJB622" s="544"/>
      <c r="BJC622" s="544"/>
      <c r="BJD622" s="544"/>
      <c r="BJE622" s="544"/>
      <c r="BJF622" s="544"/>
      <c r="BJG622" s="544"/>
      <c r="BJH622" s="544"/>
      <c r="BJI622" s="544"/>
      <c r="BJJ622" s="544"/>
      <c r="BJK622" s="544"/>
      <c r="BJL622" s="544"/>
      <c r="BJM622" s="544"/>
      <c r="BJN622" s="544"/>
      <c r="BJO622" s="544"/>
      <c r="BJP622" s="544"/>
      <c r="BJQ622" s="544"/>
      <c r="BJR622" s="544"/>
      <c r="BJS622" s="544"/>
      <c r="BJT622" s="544"/>
      <c r="BJU622" s="544"/>
      <c r="BJV622" s="544"/>
      <c r="BJW622" s="544"/>
      <c r="BJX622" s="544"/>
      <c r="BJY622" s="544"/>
      <c r="BJZ622" s="544"/>
      <c r="BKA622" s="544"/>
      <c r="BKB622" s="544"/>
      <c r="BKC622" s="544"/>
      <c r="BKD622" s="544"/>
      <c r="BKE622" s="544"/>
      <c r="BKF622" s="544"/>
      <c r="BKG622" s="544"/>
      <c r="BKH622" s="544"/>
      <c r="BKI622" s="544"/>
      <c r="BKJ622" s="544"/>
      <c r="BKK622" s="544"/>
      <c r="BKL622" s="544"/>
      <c r="BKM622" s="544"/>
      <c r="BKN622" s="544"/>
      <c r="BKO622" s="544"/>
      <c r="BKP622" s="544"/>
      <c r="BKQ622" s="544"/>
      <c r="BKR622" s="544"/>
      <c r="BKS622" s="544"/>
      <c r="BKT622" s="544"/>
      <c r="BKU622" s="544"/>
      <c r="BKV622" s="544"/>
      <c r="BKW622" s="544"/>
      <c r="BKX622" s="544"/>
      <c r="BKY622" s="544"/>
      <c r="BKZ622" s="544"/>
      <c r="BLA622" s="544"/>
      <c r="BLB622" s="544"/>
      <c r="BLC622" s="544"/>
      <c r="BLD622" s="544"/>
      <c r="BLE622" s="544"/>
      <c r="BLF622" s="544"/>
      <c r="BLG622" s="544"/>
      <c r="BLH622" s="544"/>
      <c r="BLI622" s="544"/>
      <c r="BLJ622" s="544"/>
      <c r="BLK622" s="544"/>
      <c r="BLL622" s="544"/>
      <c r="BLM622" s="544"/>
      <c r="BLN622" s="544"/>
      <c r="BLO622" s="544"/>
      <c r="BLP622" s="544"/>
      <c r="BLQ622" s="544"/>
      <c r="BLR622" s="544"/>
      <c r="BLS622" s="544"/>
      <c r="BLT622" s="544"/>
      <c r="BLU622" s="544"/>
      <c r="BLV622" s="544"/>
      <c r="BLW622" s="544"/>
      <c r="BLX622" s="544"/>
      <c r="BLY622" s="544"/>
      <c r="BLZ622" s="544"/>
      <c r="BMA622" s="544"/>
      <c r="BMB622" s="544"/>
      <c r="BMC622" s="544"/>
      <c r="BMD622" s="544"/>
      <c r="BME622" s="544"/>
      <c r="BMF622" s="544"/>
      <c r="BMG622" s="544"/>
      <c r="BMH622" s="544"/>
      <c r="BMI622" s="544"/>
      <c r="BMJ622" s="544"/>
      <c r="BMK622" s="544"/>
      <c r="BML622" s="544"/>
      <c r="BMM622" s="544"/>
      <c r="BMN622" s="544"/>
      <c r="BMO622" s="544"/>
      <c r="BMP622" s="544"/>
      <c r="BMQ622" s="544"/>
      <c r="BMR622" s="544"/>
      <c r="BMS622" s="544"/>
      <c r="BMT622" s="544"/>
      <c r="BMU622" s="544"/>
      <c r="BMV622" s="544"/>
      <c r="BMW622" s="544"/>
      <c r="BMX622" s="544"/>
      <c r="BMY622" s="544"/>
      <c r="BMZ622" s="544"/>
      <c r="BNA622" s="544"/>
      <c r="BNB622" s="544"/>
      <c r="BNC622" s="544"/>
      <c r="BND622" s="544"/>
      <c r="BNE622" s="544"/>
      <c r="BNF622" s="544"/>
      <c r="BNG622" s="544"/>
      <c r="BNH622" s="544"/>
      <c r="BNI622" s="544"/>
      <c r="BNJ622" s="544"/>
      <c r="BNK622" s="544"/>
      <c r="BNL622" s="544"/>
      <c r="BNM622" s="544"/>
      <c r="BNN622" s="544"/>
      <c r="BNO622" s="544"/>
      <c r="BNP622" s="544"/>
      <c r="BNQ622" s="544"/>
      <c r="BNR622" s="544"/>
      <c r="BNS622" s="544"/>
      <c r="BNT622" s="544"/>
      <c r="BNU622" s="544"/>
      <c r="BNV622" s="544"/>
      <c r="BNW622" s="544"/>
      <c r="BNX622" s="544"/>
      <c r="BNY622" s="544"/>
      <c r="BNZ622" s="544"/>
      <c r="BOA622" s="544"/>
      <c r="BOB622" s="544"/>
      <c r="BOC622" s="544"/>
      <c r="BOD622" s="544"/>
      <c r="BOE622" s="544"/>
      <c r="BOF622" s="544"/>
      <c r="BOG622" s="544"/>
      <c r="BOH622" s="544"/>
      <c r="BOI622" s="544"/>
      <c r="BOJ622" s="544"/>
      <c r="BOK622" s="544"/>
      <c r="BOL622" s="544"/>
      <c r="BOM622" s="544"/>
      <c r="BON622" s="544"/>
      <c r="BOO622" s="544"/>
      <c r="BOP622" s="544"/>
      <c r="BOQ622" s="544"/>
      <c r="BOR622" s="544"/>
      <c r="BOS622" s="544"/>
      <c r="BOT622" s="544"/>
      <c r="BOU622" s="544"/>
      <c r="BOV622" s="544"/>
      <c r="BOW622" s="544"/>
      <c r="BOX622" s="544"/>
      <c r="BOY622" s="544"/>
      <c r="BOZ622" s="544"/>
      <c r="BPA622" s="544"/>
      <c r="BPB622" s="544"/>
      <c r="BPC622" s="544"/>
      <c r="BPD622" s="544"/>
      <c r="BPE622" s="544"/>
      <c r="BPF622" s="544"/>
      <c r="BPG622" s="544"/>
      <c r="BPH622" s="544"/>
      <c r="BPI622" s="544"/>
      <c r="BPJ622" s="544"/>
      <c r="BPK622" s="544"/>
      <c r="BPL622" s="544"/>
      <c r="BPM622" s="544"/>
      <c r="BPN622" s="544"/>
      <c r="BPO622" s="544"/>
      <c r="BPP622" s="544"/>
      <c r="BPQ622" s="544"/>
      <c r="BPR622" s="544"/>
      <c r="BPS622" s="544"/>
      <c r="BPT622" s="544"/>
      <c r="BPU622" s="544"/>
      <c r="BPV622" s="544"/>
      <c r="BPW622" s="544"/>
      <c r="BPX622" s="544"/>
      <c r="BPY622" s="544"/>
      <c r="BPZ622" s="544"/>
      <c r="BQA622" s="544"/>
      <c r="BQB622" s="544"/>
      <c r="BQC622" s="544"/>
      <c r="BQD622" s="544"/>
      <c r="BQE622" s="544"/>
      <c r="BQF622" s="544"/>
      <c r="BQG622" s="544"/>
      <c r="BQH622" s="544"/>
      <c r="BQI622" s="544"/>
      <c r="BQJ622" s="544"/>
      <c r="BQK622" s="544"/>
      <c r="BQL622" s="544"/>
      <c r="BQM622" s="544"/>
      <c r="BQN622" s="544"/>
      <c r="BQO622" s="544"/>
      <c r="BQP622" s="544"/>
      <c r="BQQ622" s="544"/>
      <c r="BQR622" s="544"/>
      <c r="BQS622" s="544"/>
      <c r="BQT622" s="544"/>
      <c r="BQU622" s="544"/>
      <c r="BQV622" s="544"/>
      <c r="BQW622" s="544"/>
      <c r="BQX622" s="544"/>
      <c r="BQY622" s="544"/>
      <c r="BQZ622" s="544"/>
      <c r="BRA622" s="544"/>
      <c r="BRB622" s="544"/>
      <c r="BRC622" s="544"/>
      <c r="BRD622" s="544"/>
      <c r="BRE622" s="544"/>
      <c r="BRF622" s="544"/>
      <c r="BRG622" s="544"/>
      <c r="BRH622" s="544"/>
      <c r="BRI622" s="544"/>
      <c r="BRJ622" s="544"/>
      <c r="BRK622" s="544"/>
      <c r="BRL622" s="544"/>
      <c r="BRM622" s="544"/>
      <c r="BRN622" s="544"/>
      <c r="BRO622" s="544"/>
      <c r="BRP622" s="544"/>
      <c r="BRQ622" s="544"/>
      <c r="BRR622" s="544"/>
      <c r="BRS622" s="544"/>
      <c r="BRT622" s="544"/>
      <c r="BRU622" s="544"/>
      <c r="BRV622" s="544"/>
      <c r="BRW622" s="544"/>
      <c r="BRX622" s="544"/>
      <c r="BRY622" s="544"/>
      <c r="BRZ622" s="544"/>
      <c r="BSA622" s="544"/>
      <c r="BSB622" s="544"/>
      <c r="BSC622" s="544"/>
      <c r="BSD622" s="544"/>
      <c r="BSE622" s="544"/>
      <c r="BSF622" s="544"/>
      <c r="BSG622" s="544"/>
      <c r="BSH622" s="544"/>
      <c r="BSI622" s="544"/>
      <c r="BSJ622" s="544"/>
      <c r="BSK622" s="544"/>
      <c r="BSL622" s="544"/>
      <c r="BSM622" s="544"/>
      <c r="BSN622" s="544"/>
      <c r="BSO622" s="544"/>
      <c r="BSP622" s="544"/>
      <c r="BSQ622" s="544"/>
      <c r="BSR622" s="544"/>
      <c r="BSS622" s="544"/>
      <c r="BST622" s="544"/>
      <c r="BSU622" s="544"/>
      <c r="BSV622" s="544"/>
      <c r="BSW622" s="544"/>
      <c r="BSX622" s="544"/>
      <c r="BSY622" s="544"/>
      <c r="BSZ622" s="544"/>
      <c r="BTA622" s="544"/>
      <c r="BTB622" s="544"/>
      <c r="BTC622" s="544"/>
      <c r="BTD622" s="544"/>
      <c r="BTE622" s="544"/>
      <c r="BTF622" s="544"/>
      <c r="BTG622" s="544"/>
      <c r="BTH622" s="544"/>
      <c r="BTI622" s="544"/>
      <c r="BTJ622" s="544"/>
      <c r="BTK622" s="544"/>
      <c r="BTL622" s="544"/>
      <c r="BTM622" s="544"/>
      <c r="BTN622" s="544"/>
      <c r="BTO622" s="544"/>
      <c r="BTP622" s="544"/>
      <c r="BTQ622" s="544"/>
      <c r="BTR622" s="544"/>
      <c r="BTS622" s="544"/>
      <c r="BTT622" s="544"/>
      <c r="BTU622" s="544"/>
      <c r="BTV622" s="544"/>
      <c r="BTW622" s="544"/>
      <c r="BTX622" s="544"/>
      <c r="BTY622" s="544"/>
      <c r="BTZ622" s="544"/>
      <c r="BUA622" s="544"/>
      <c r="BUB622" s="544"/>
      <c r="BUC622" s="544"/>
      <c r="BUD622" s="544"/>
      <c r="BUE622" s="544"/>
      <c r="BUF622" s="544"/>
      <c r="BUG622" s="544"/>
      <c r="BUH622" s="544"/>
      <c r="BUI622" s="544"/>
      <c r="BUJ622" s="544"/>
      <c r="BUK622" s="544"/>
      <c r="BUL622" s="544"/>
      <c r="BUM622" s="544"/>
      <c r="BUN622" s="544"/>
      <c r="BUO622" s="544"/>
      <c r="BUP622" s="544"/>
      <c r="BUQ622" s="544"/>
      <c r="BUR622" s="544"/>
      <c r="BUS622" s="544"/>
      <c r="BUT622" s="544"/>
      <c r="BUU622" s="544"/>
      <c r="BUV622" s="544"/>
      <c r="BUW622" s="544"/>
      <c r="BUX622" s="544"/>
      <c r="BUY622" s="544"/>
      <c r="BUZ622" s="544"/>
      <c r="BVA622" s="544"/>
      <c r="BVB622" s="544"/>
      <c r="BVC622" s="544"/>
      <c r="BVD622" s="544"/>
      <c r="BVE622" s="544"/>
      <c r="BVF622" s="544"/>
      <c r="BVG622" s="544"/>
      <c r="BVH622" s="544"/>
      <c r="BVI622" s="544"/>
      <c r="BVJ622" s="544"/>
      <c r="BVK622" s="544"/>
      <c r="BVL622" s="544"/>
      <c r="BVM622" s="544"/>
      <c r="BVN622" s="544"/>
      <c r="BVO622" s="544"/>
      <c r="BVP622" s="544"/>
      <c r="BVQ622" s="544"/>
      <c r="BVR622" s="544"/>
      <c r="BVS622" s="544"/>
      <c r="BVT622" s="544"/>
      <c r="BVU622" s="544"/>
      <c r="BVV622" s="544"/>
      <c r="BVW622" s="544"/>
      <c r="BVX622" s="544"/>
      <c r="BVY622" s="544"/>
      <c r="BVZ622" s="544"/>
      <c r="BWA622" s="544"/>
      <c r="BWB622" s="544"/>
      <c r="BWC622" s="544"/>
      <c r="BWD622" s="544"/>
      <c r="BWE622" s="544"/>
      <c r="BWF622" s="544"/>
      <c r="BWG622" s="544"/>
      <c r="BWH622" s="544"/>
      <c r="BWI622" s="544"/>
      <c r="BWJ622" s="544"/>
      <c r="BWK622" s="544"/>
      <c r="BWL622" s="544"/>
      <c r="BWM622" s="544"/>
      <c r="BWN622" s="544"/>
      <c r="BWO622" s="544"/>
      <c r="BWP622" s="544"/>
      <c r="BWQ622" s="544"/>
      <c r="BWR622" s="544"/>
      <c r="BWS622" s="544"/>
      <c r="BWT622" s="544"/>
      <c r="BWU622" s="544"/>
      <c r="BWV622" s="544"/>
      <c r="BWW622" s="544"/>
      <c r="BWX622" s="544"/>
      <c r="BWY622" s="544"/>
      <c r="BWZ622" s="544"/>
      <c r="BXA622" s="544"/>
      <c r="BXB622" s="544"/>
      <c r="BXC622" s="544"/>
      <c r="BXD622" s="544"/>
      <c r="BXE622" s="544"/>
      <c r="BXF622" s="544"/>
      <c r="BXG622" s="544"/>
      <c r="BXH622" s="544"/>
      <c r="BXI622" s="544"/>
      <c r="BXJ622" s="544"/>
      <c r="BXK622" s="544"/>
      <c r="BXL622" s="544"/>
      <c r="BXM622" s="544"/>
      <c r="BXN622" s="544"/>
      <c r="BXO622" s="544"/>
      <c r="BXP622" s="544"/>
      <c r="BXQ622" s="544"/>
      <c r="BXR622" s="544"/>
      <c r="BXS622" s="544"/>
      <c r="BXT622" s="544"/>
      <c r="BXU622" s="544"/>
      <c r="BXV622" s="544"/>
      <c r="BXW622" s="544"/>
      <c r="BXX622" s="544"/>
      <c r="BXY622" s="544"/>
      <c r="BXZ622" s="544"/>
      <c r="BYA622" s="544"/>
      <c r="BYB622" s="544"/>
      <c r="BYC622" s="544"/>
      <c r="BYD622" s="544"/>
      <c r="BYE622" s="544"/>
      <c r="BYF622" s="544"/>
      <c r="BYG622" s="544"/>
      <c r="BYH622" s="544"/>
      <c r="BYI622" s="544"/>
      <c r="BYJ622" s="544"/>
      <c r="BYK622" s="544"/>
      <c r="BYL622" s="544"/>
      <c r="BYM622" s="544"/>
      <c r="BYN622" s="544"/>
      <c r="BYO622" s="544"/>
      <c r="BYP622" s="544"/>
      <c r="BYQ622" s="544"/>
      <c r="BYR622" s="544"/>
      <c r="BYS622" s="544"/>
      <c r="BYT622" s="544"/>
      <c r="BYU622" s="544"/>
      <c r="BYV622" s="544"/>
      <c r="BYW622" s="544"/>
      <c r="BYX622" s="544"/>
      <c r="BYY622" s="544"/>
      <c r="BYZ622" s="544"/>
      <c r="BZA622" s="544"/>
      <c r="BZB622" s="544"/>
      <c r="BZC622" s="544"/>
      <c r="BZD622" s="544"/>
      <c r="BZE622" s="544"/>
      <c r="BZF622" s="544"/>
      <c r="BZG622" s="544"/>
      <c r="BZH622" s="544"/>
      <c r="BZI622" s="544"/>
      <c r="BZJ622" s="544"/>
      <c r="BZK622" s="544"/>
      <c r="BZL622" s="544"/>
      <c r="BZM622" s="544"/>
      <c r="BZN622" s="544"/>
      <c r="BZO622" s="544"/>
      <c r="BZP622" s="544"/>
      <c r="BZQ622" s="544"/>
      <c r="BZR622" s="544"/>
      <c r="BZS622" s="544"/>
      <c r="BZT622" s="544"/>
      <c r="BZU622" s="544"/>
      <c r="BZV622" s="544"/>
      <c r="BZW622" s="544"/>
      <c r="BZX622" s="544"/>
      <c r="BZY622" s="544"/>
      <c r="BZZ622" s="544"/>
      <c r="CAA622" s="544"/>
      <c r="CAB622" s="544"/>
      <c r="CAC622" s="544"/>
      <c r="CAD622" s="544"/>
      <c r="CAE622" s="544"/>
      <c r="CAF622" s="544"/>
      <c r="CAG622" s="544"/>
      <c r="CAH622" s="544"/>
      <c r="CAI622" s="544"/>
      <c r="CAJ622" s="544"/>
      <c r="CAK622" s="544"/>
      <c r="CAL622" s="544"/>
      <c r="CAM622" s="544"/>
      <c r="CAN622" s="544"/>
      <c r="CAO622" s="544"/>
      <c r="CAP622" s="544"/>
      <c r="CAQ622" s="544"/>
      <c r="CAR622" s="544"/>
      <c r="CAS622" s="544"/>
      <c r="CAT622" s="544"/>
      <c r="CAU622" s="544"/>
      <c r="CAV622" s="544"/>
      <c r="CAW622" s="544"/>
      <c r="CAX622" s="544"/>
      <c r="CAY622" s="544"/>
      <c r="CAZ622" s="544"/>
      <c r="CBA622" s="544"/>
      <c r="CBB622" s="544"/>
      <c r="CBC622" s="544"/>
      <c r="CBD622" s="544"/>
      <c r="CBE622" s="544"/>
      <c r="CBF622" s="544"/>
      <c r="CBG622" s="544"/>
      <c r="CBH622" s="544"/>
      <c r="CBI622" s="544"/>
      <c r="CBJ622" s="544"/>
      <c r="CBK622" s="544"/>
      <c r="CBL622" s="544"/>
      <c r="CBM622" s="544"/>
      <c r="CBN622" s="544"/>
      <c r="CBO622" s="544"/>
      <c r="CBP622" s="544"/>
      <c r="CBQ622" s="544"/>
      <c r="CBR622" s="544"/>
      <c r="CBS622" s="544"/>
      <c r="CBT622" s="544"/>
      <c r="CBU622" s="544"/>
      <c r="CBV622" s="544"/>
      <c r="CBW622" s="544"/>
      <c r="CBX622" s="544"/>
      <c r="CBY622" s="544"/>
      <c r="CBZ622" s="544"/>
      <c r="CCA622" s="544"/>
      <c r="CCB622" s="544"/>
      <c r="CCC622" s="544"/>
      <c r="CCD622" s="544"/>
      <c r="CCE622" s="544"/>
      <c r="CCF622" s="544"/>
      <c r="CCG622" s="544"/>
      <c r="CCH622" s="544"/>
      <c r="CCI622" s="544"/>
      <c r="CCJ622" s="544"/>
      <c r="CCK622" s="544"/>
      <c r="CCL622" s="544"/>
      <c r="CCM622" s="544"/>
      <c r="CCN622" s="544"/>
      <c r="CCO622" s="544"/>
      <c r="CCP622" s="544"/>
      <c r="CCQ622" s="544"/>
      <c r="CCR622" s="544"/>
      <c r="CCS622" s="544"/>
      <c r="CCT622" s="544"/>
      <c r="CCU622" s="544"/>
      <c r="CCV622" s="544"/>
      <c r="CCW622" s="544"/>
      <c r="CCX622" s="544"/>
      <c r="CCY622" s="544"/>
      <c r="CCZ622" s="544"/>
      <c r="CDA622" s="544"/>
      <c r="CDB622" s="544"/>
      <c r="CDC622" s="544"/>
      <c r="CDD622" s="544"/>
      <c r="CDE622" s="544"/>
      <c r="CDF622" s="544"/>
      <c r="CDG622" s="544"/>
      <c r="CDH622" s="544"/>
      <c r="CDI622" s="544"/>
      <c r="CDJ622" s="544"/>
      <c r="CDK622" s="544"/>
      <c r="CDL622" s="544"/>
      <c r="CDM622" s="544"/>
      <c r="CDN622" s="544"/>
      <c r="CDO622" s="544"/>
      <c r="CDP622" s="544"/>
      <c r="CDQ622" s="544"/>
      <c r="CDR622" s="544"/>
      <c r="CDS622" s="544"/>
      <c r="CDT622" s="544"/>
      <c r="CDU622" s="544"/>
      <c r="CDV622" s="544"/>
      <c r="CDW622" s="544"/>
      <c r="CDX622" s="544"/>
      <c r="CDY622" s="544"/>
      <c r="CDZ622" s="544"/>
      <c r="CEA622" s="544"/>
      <c r="CEB622" s="544"/>
      <c r="CEC622" s="544"/>
      <c r="CED622" s="544"/>
      <c r="CEE622" s="544"/>
      <c r="CEF622" s="544"/>
      <c r="CEG622" s="544"/>
      <c r="CEH622" s="544"/>
      <c r="CEI622" s="544"/>
      <c r="CEJ622" s="544"/>
      <c r="CEK622" s="544"/>
      <c r="CEL622" s="544"/>
      <c r="CEM622" s="544"/>
      <c r="CEN622" s="544"/>
      <c r="CEO622" s="544"/>
      <c r="CEP622" s="544"/>
      <c r="CEQ622" s="544"/>
      <c r="CER622" s="544"/>
      <c r="CES622" s="544"/>
      <c r="CET622" s="544"/>
      <c r="CEU622" s="544"/>
      <c r="CEV622" s="544"/>
      <c r="CEW622" s="544"/>
      <c r="CEX622" s="544"/>
      <c r="CEY622" s="544"/>
      <c r="CEZ622" s="544"/>
      <c r="CFA622" s="544"/>
      <c r="CFB622" s="544"/>
      <c r="CFC622" s="544"/>
      <c r="CFD622" s="544"/>
      <c r="CFE622" s="544"/>
      <c r="CFF622" s="544"/>
      <c r="CFG622" s="544"/>
      <c r="CFH622" s="544"/>
      <c r="CFI622" s="544"/>
      <c r="CFJ622" s="544"/>
      <c r="CFK622" s="544"/>
      <c r="CFL622" s="544"/>
      <c r="CFM622" s="544"/>
      <c r="CFN622" s="544"/>
      <c r="CFO622" s="544"/>
      <c r="CFP622" s="544"/>
      <c r="CFQ622" s="544"/>
      <c r="CFR622" s="544"/>
      <c r="CFS622" s="544"/>
      <c r="CFT622" s="544"/>
      <c r="CFU622" s="544"/>
      <c r="CFV622" s="544"/>
      <c r="CFW622" s="544"/>
      <c r="CFX622" s="544"/>
      <c r="CFY622" s="544"/>
      <c r="CFZ622" s="544"/>
      <c r="CGA622" s="544"/>
      <c r="CGB622" s="544"/>
      <c r="CGC622" s="544"/>
      <c r="CGD622" s="544"/>
      <c r="CGE622" s="544"/>
      <c r="CGF622" s="544"/>
      <c r="CGG622" s="544"/>
      <c r="CGH622" s="544"/>
      <c r="CGI622" s="544"/>
      <c r="CGJ622" s="544"/>
      <c r="CGK622" s="544"/>
      <c r="CGL622" s="544"/>
      <c r="CGM622" s="544"/>
      <c r="CGN622" s="544"/>
      <c r="CGO622" s="544"/>
      <c r="CGP622" s="544"/>
      <c r="CGQ622" s="544"/>
      <c r="CGR622" s="544"/>
      <c r="CGS622" s="544"/>
      <c r="CGT622" s="544"/>
      <c r="CGU622" s="544"/>
      <c r="CGV622" s="544"/>
      <c r="CGW622" s="544"/>
      <c r="CGX622" s="544"/>
      <c r="CGY622" s="544"/>
      <c r="CGZ622" s="544"/>
      <c r="CHA622" s="544"/>
      <c r="CHB622" s="544"/>
      <c r="CHC622" s="544"/>
      <c r="CHD622" s="544"/>
      <c r="CHE622" s="544"/>
      <c r="CHF622" s="544"/>
      <c r="CHG622" s="544"/>
      <c r="CHH622" s="544"/>
      <c r="CHI622" s="544"/>
      <c r="CHJ622" s="544"/>
      <c r="CHK622" s="544"/>
      <c r="CHL622" s="544"/>
      <c r="CHM622" s="544"/>
      <c r="CHN622" s="544"/>
      <c r="CHO622" s="544"/>
      <c r="CHP622" s="544"/>
      <c r="CHQ622" s="544"/>
      <c r="CHR622" s="544"/>
      <c r="CHS622" s="544"/>
      <c r="CHT622" s="544"/>
      <c r="CHU622" s="544"/>
      <c r="CHV622" s="544"/>
      <c r="CHW622" s="544"/>
      <c r="CHX622" s="544"/>
      <c r="CHY622" s="544"/>
      <c r="CHZ622" s="544"/>
      <c r="CIA622" s="544"/>
      <c r="CIB622" s="544"/>
      <c r="CIC622" s="544"/>
      <c r="CID622" s="544"/>
      <c r="CIE622" s="544"/>
      <c r="CIF622" s="544"/>
      <c r="CIG622" s="544"/>
      <c r="CIH622" s="544"/>
      <c r="CII622" s="544"/>
      <c r="CIJ622" s="544"/>
      <c r="CIK622" s="544"/>
      <c r="CIL622" s="544"/>
      <c r="CIM622" s="544"/>
      <c r="CIN622" s="544"/>
      <c r="CIO622" s="544"/>
      <c r="CIP622" s="544"/>
      <c r="CIQ622" s="544"/>
      <c r="CIR622" s="544"/>
      <c r="CIS622" s="544"/>
      <c r="CIT622" s="544"/>
      <c r="CIU622" s="544"/>
      <c r="CIV622" s="544"/>
      <c r="CIW622" s="544"/>
      <c r="CIX622" s="544"/>
      <c r="CIY622" s="544"/>
      <c r="CIZ622" s="544"/>
      <c r="CJA622" s="544"/>
      <c r="CJB622" s="544"/>
      <c r="CJC622" s="544"/>
      <c r="CJD622" s="544"/>
      <c r="CJE622" s="544"/>
      <c r="CJF622" s="544"/>
      <c r="CJG622" s="544"/>
      <c r="CJH622" s="544"/>
      <c r="CJI622" s="544"/>
      <c r="CJJ622" s="544"/>
      <c r="CJK622" s="544"/>
      <c r="CJL622" s="544"/>
      <c r="CJM622" s="544"/>
      <c r="CJN622" s="544"/>
      <c r="CJO622" s="544"/>
      <c r="CJP622" s="544"/>
      <c r="CJQ622" s="544"/>
      <c r="CJR622" s="544"/>
      <c r="CJS622" s="544"/>
      <c r="CJT622" s="544"/>
      <c r="CJU622" s="544"/>
      <c r="CJV622" s="544"/>
      <c r="CJW622" s="544"/>
      <c r="CJX622" s="544"/>
      <c r="CJY622" s="544"/>
      <c r="CJZ622" s="544"/>
      <c r="CKA622" s="544"/>
      <c r="CKB622" s="544"/>
      <c r="CKC622" s="544"/>
      <c r="CKD622" s="544"/>
      <c r="CKE622" s="544"/>
      <c r="CKF622" s="544"/>
      <c r="CKG622" s="544"/>
      <c r="CKH622" s="544"/>
      <c r="CKI622" s="544"/>
      <c r="CKJ622" s="544"/>
      <c r="CKK622" s="544"/>
      <c r="CKL622" s="544"/>
      <c r="CKM622" s="544"/>
      <c r="CKN622" s="544"/>
      <c r="CKO622" s="544"/>
      <c r="CKP622" s="544"/>
      <c r="CKQ622" s="544"/>
      <c r="CKR622" s="544"/>
      <c r="CKS622" s="544"/>
      <c r="CKT622" s="544"/>
      <c r="CKU622" s="544"/>
      <c r="CKV622" s="544"/>
      <c r="CKW622" s="544"/>
      <c r="CKX622" s="544"/>
      <c r="CKY622" s="544"/>
      <c r="CKZ622" s="544"/>
      <c r="CLA622" s="544"/>
      <c r="CLB622" s="544"/>
      <c r="CLC622" s="544"/>
      <c r="CLD622" s="544"/>
      <c r="CLE622" s="544"/>
      <c r="CLF622" s="544"/>
      <c r="CLG622" s="544"/>
      <c r="CLH622" s="544"/>
      <c r="CLI622" s="544"/>
      <c r="CLJ622" s="544"/>
      <c r="CLK622" s="544"/>
      <c r="CLL622" s="544"/>
      <c r="CLM622" s="544"/>
      <c r="CLN622" s="544"/>
      <c r="CLO622" s="544"/>
      <c r="CLP622" s="544"/>
      <c r="CLQ622" s="544"/>
      <c r="CLR622" s="544"/>
      <c r="CLS622" s="544"/>
      <c r="CLT622" s="544"/>
      <c r="CLU622" s="544"/>
      <c r="CLV622" s="544"/>
      <c r="CLW622" s="544"/>
      <c r="CLX622" s="544"/>
      <c r="CLY622" s="544"/>
      <c r="CLZ622" s="544"/>
      <c r="CMA622" s="544"/>
      <c r="CMB622" s="544"/>
      <c r="CMC622" s="544"/>
      <c r="CMD622" s="544"/>
      <c r="CME622" s="544"/>
      <c r="CMF622" s="544"/>
      <c r="CMG622" s="544"/>
      <c r="CMH622" s="544"/>
      <c r="CMI622" s="544"/>
      <c r="CMJ622" s="544"/>
      <c r="CMK622" s="544"/>
      <c r="CML622" s="544"/>
      <c r="CMM622" s="544"/>
      <c r="CMN622" s="544"/>
      <c r="CMO622" s="544"/>
      <c r="CMP622" s="544"/>
      <c r="CMQ622" s="544"/>
      <c r="CMR622" s="544"/>
      <c r="CMS622" s="544"/>
      <c r="CMT622" s="544"/>
      <c r="CMU622" s="544"/>
      <c r="CMV622" s="544"/>
      <c r="CMW622" s="544"/>
      <c r="CMX622" s="544"/>
      <c r="CMY622" s="544"/>
      <c r="CMZ622" s="544"/>
      <c r="CNA622" s="544"/>
      <c r="CNB622" s="544"/>
      <c r="CNC622" s="544"/>
      <c r="CND622" s="544"/>
      <c r="CNE622" s="544"/>
      <c r="CNF622" s="544"/>
      <c r="CNG622" s="544"/>
      <c r="CNH622" s="544"/>
      <c r="CNI622" s="544"/>
      <c r="CNJ622" s="544"/>
      <c r="CNK622" s="544"/>
      <c r="CNL622" s="544"/>
      <c r="CNM622" s="544"/>
      <c r="CNN622" s="544"/>
      <c r="CNO622" s="544"/>
      <c r="CNP622" s="544"/>
      <c r="CNQ622" s="544"/>
      <c r="CNR622" s="544"/>
      <c r="CNS622" s="544"/>
      <c r="CNT622" s="544"/>
      <c r="CNU622" s="544"/>
      <c r="CNV622" s="544"/>
      <c r="CNW622" s="544"/>
      <c r="CNX622" s="544"/>
      <c r="CNY622" s="544"/>
      <c r="CNZ622" s="544"/>
      <c r="COA622" s="544"/>
      <c r="COB622" s="544"/>
      <c r="COC622" s="544"/>
      <c r="COD622" s="544"/>
      <c r="COE622" s="544"/>
      <c r="COF622" s="544"/>
      <c r="COG622" s="544"/>
      <c r="COH622" s="544"/>
      <c r="COI622" s="544"/>
      <c r="COJ622" s="544"/>
      <c r="COK622" s="544"/>
      <c r="COL622" s="544"/>
      <c r="COM622" s="544"/>
      <c r="CON622" s="544"/>
      <c r="COO622" s="544"/>
      <c r="COP622" s="544"/>
      <c r="COQ622" s="544"/>
      <c r="COR622" s="544"/>
      <c r="COS622" s="544"/>
      <c r="COT622" s="544"/>
      <c r="COU622" s="544"/>
      <c r="COV622" s="544"/>
      <c r="COW622" s="544"/>
      <c r="COX622" s="544"/>
      <c r="COY622" s="544"/>
      <c r="COZ622" s="544"/>
      <c r="CPA622" s="544"/>
      <c r="CPB622" s="544"/>
      <c r="CPC622" s="544"/>
      <c r="CPD622" s="544"/>
      <c r="CPE622" s="544"/>
      <c r="CPF622" s="544"/>
      <c r="CPG622" s="544"/>
      <c r="CPH622" s="544"/>
      <c r="CPI622" s="544"/>
      <c r="CPJ622" s="544"/>
      <c r="CPK622" s="544"/>
      <c r="CPL622" s="544"/>
      <c r="CPM622" s="544"/>
      <c r="CPN622" s="544"/>
      <c r="CPO622" s="544"/>
      <c r="CPP622" s="544"/>
      <c r="CPQ622" s="544"/>
      <c r="CPR622" s="544"/>
      <c r="CPS622" s="544"/>
      <c r="CPT622" s="544"/>
      <c r="CPU622" s="544"/>
      <c r="CPV622" s="544"/>
      <c r="CPW622" s="544"/>
      <c r="CPX622" s="544"/>
      <c r="CPY622" s="544"/>
      <c r="CPZ622" s="544"/>
      <c r="CQA622" s="544"/>
      <c r="CQB622" s="544"/>
      <c r="CQC622" s="544"/>
      <c r="CQD622" s="544"/>
      <c r="CQE622" s="544"/>
      <c r="CQF622" s="544"/>
      <c r="CQG622" s="544"/>
      <c r="CQH622" s="544"/>
      <c r="CQI622" s="544"/>
      <c r="CQJ622" s="544"/>
      <c r="CQK622" s="544"/>
      <c r="CQL622" s="544"/>
      <c r="CQM622" s="544"/>
      <c r="CQN622" s="544"/>
      <c r="CQO622" s="544"/>
      <c r="CQP622" s="544"/>
      <c r="CQQ622" s="544"/>
      <c r="CQR622" s="544"/>
      <c r="CQS622" s="544"/>
      <c r="CQT622" s="544"/>
      <c r="CQU622" s="544"/>
      <c r="CQV622" s="544"/>
      <c r="CQW622" s="544"/>
      <c r="CQX622" s="544"/>
      <c r="CQY622" s="544"/>
      <c r="CQZ622" s="544"/>
      <c r="CRA622" s="544"/>
      <c r="CRB622" s="544"/>
      <c r="CRC622" s="544"/>
      <c r="CRD622" s="544"/>
      <c r="CRE622" s="544"/>
      <c r="CRF622" s="544"/>
      <c r="CRG622" s="544"/>
      <c r="CRH622" s="544"/>
      <c r="CRI622" s="544"/>
      <c r="CRJ622" s="544"/>
      <c r="CRK622" s="544"/>
      <c r="CRL622" s="544"/>
      <c r="CRM622" s="544"/>
      <c r="CRN622" s="544"/>
      <c r="CRO622" s="544"/>
      <c r="CRP622" s="544"/>
      <c r="CRQ622" s="544"/>
      <c r="CRR622" s="544"/>
      <c r="CRS622" s="544"/>
      <c r="CRT622" s="544"/>
      <c r="CRU622" s="544"/>
      <c r="CRV622" s="544"/>
      <c r="CRW622" s="544"/>
      <c r="CRX622" s="544"/>
      <c r="CRY622" s="544"/>
      <c r="CRZ622" s="544"/>
      <c r="CSA622" s="544"/>
      <c r="CSB622" s="544"/>
      <c r="CSC622" s="544"/>
      <c r="CSD622" s="544"/>
      <c r="CSE622" s="544"/>
      <c r="CSF622" s="544"/>
      <c r="CSG622" s="544"/>
      <c r="CSH622" s="544"/>
      <c r="CSI622" s="544"/>
      <c r="CSJ622" s="544"/>
      <c r="CSK622" s="544"/>
      <c r="CSL622" s="544"/>
      <c r="CSM622" s="544"/>
      <c r="CSN622" s="544"/>
      <c r="CSO622" s="544"/>
      <c r="CSP622" s="544"/>
      <c r="CSQ622" s="544"/>
      <c r="CSR622" s="544"/>
      <c r="CSS622" s="544"/>
      <c r="CST622" s="544"/>
      <c r="CSU622" s="544"/>
      <c r="CSV622" s="544"/>
      <c r="CSW622" s="544"/>
      <c r="CSX622" s="544"/>
      <c r="CSY622" s="544"/>
      <c r="CSZ622" s="544"/>
      <c r="CTA622" s="544"/>
      <c r="CTB622" s="544"/>
      <c r="CTC622" s="544"/>
      <c r="CTD622" s="544"/>
      <c r="CTE622" s="544"/>
      <c r="CTF622" s="544"/>
      <c r="CTG622" s="544"/>
      <c r="CTH622" s="544"/>
      <c r="CTI622" s="544"/>
      <c r="CTJ622" s="544"/>
      <c r="CTK622" s="544"/>
      <c r="CTL622" s="544"/>
      <c r="CTM622" s="544"/>
      <c r="CTN622" s="544"/>
      <c r="CTO622" s="544"/>
      <c r="CTP622" s="544"/>
      <c r="CTQ622" s="544"/>
      <c r="CTR622" s="544"/>
      <c r="CTS622" s="544"/>
      <c r="CTT622" s="544"/>
      <c r="CTU622" s="544"/>
      <c r="CTV622" s="544"/>
      <c r="CTW622" s="544"/>
      <c r="CTX622" s="544"/>
      <c r="CTY622" s="544"/>
      <c r="CTZ622" s="544"/>
      <c r="CUA622" s="544"/>
      <c r="CUB622" s="544"/>
      <c r="CUC622" s="544"/>
      <c r="CUD622" s="544"/>
      <c r="CUE622" s="544"/>
      <c r="CUF622" s="544"/>
      <c r="CUG622" s="544"/>
      <c r="CUH622" s="544"/>
      <c r="CUI622" s="544"/>
      <c r="CUJ622" s="544"/>
      <c r="CUK622" s="544"/>
      <c r="CUL622" s="544"/>
      <c r="CUM622" s="544"/>
      <c r="CUN622" s="544"/>
      <c r="CUO622" s="544"/>
      <c r="CUP622" s="544"/>
      <c r="CUQ622" s="544"/>
      <c r="CUR622" s="544"/>
      <c r="CUS622" s="544"/>
      <c r="CUT622" s="544"/>
      <c r="CUU622" s="544"/>
      <c r="CUV622" s="544"/>
      <c r="CUW622" s="544"/>
      <c r="CUX622" s="544"/>
      <c r="CUY622" s="544"/>
      <c r="CUZ622" s="544"/>
      <c r="CVA622" s="544"/>
      <c r="CVB622" s="544"/>
      <c r="CVC622" s="544"/>
      <c r="CVD622" s="544"/>
      <c r="CVE622" s="544"/>
      <c r="CVF622" s="544"/>
      <c r="CVG622" s="544"/>
      <c r="CVH622" s="544"/>
      <c r="CVI622" s="544"/>
      <c r="CVJ622" s="544"/>
      <c r="CVK622" s="544"/>
      <c r="CVL622" s="544"/>
      <c r="CVM622" s="544"/>
      <c r="CVN622" s="544"/>
      <c r="CVO622" s="544"/>
      <c r="CVP622" s="544"/>
      <c r="CVQ622" s="544"/>
      <c r="CVR622" s="544"/>
      <c r="CVS622" s="544"/>
      <c r="CVT622" s="544"/>
      <c r="CVU622" s="544"/>
      <c r="CVV622" s="544"/>
      <c r="CVW622" s="544"/>
      <c r="CVX622" s="544"/>
      <c r="CVY622" s="544"/>
      <c r="CVZ622" s="544"/>
      <c r="CWA622" s="544"/>
      <c r="CWB622" s="544"/>
      <c r="CWC622" s="544"/>
      <c r="CWD622" s="544"/>
      <c r="CWE622" s="544"/>
      <c r="CWF622" s="544"/>
      <c r="CWG622" s="544"/>
      <c r="CWH622" s="544"/>
      <c r="CWI622" s="544"/>
      <c r="CWJ622" s="544"/>
      <c r="CWK622" s="544"/>
      <c r="CWL622" s="544"/>
      <c r="CWM622" s="544"/>
      <c r="CWN622" s="544"/>
      <c r="CWO622" s="544"/>
      <c r="CWP622" s="544"/>
      <c r="CWQ622" s="544"/>
      <c r="CWR622" s="544"/>
      <c r="CWS622" s="544"/>
      <c r="CWT622" s="544"/>
      <c r="CWU622" s="544"/>
      <c r="CWV622" s="544"/>
      <c r="CWW622" s="544"/>
      <c r="CWX622" s="544"/>
      <c r="CWY622" s="544"/>
      <c r="CWZ622" s="544"/>
      <c r="CXA622" s="544"/>
      <c r="CXB622" s="544"/>
      <c r="CXC622" s="544"/>
      <c r="CXD622" s="544"/>
      <c r="CXE622" s="544"/>
      <c r="CXF622" s="544"/>
      <c r="CXG622" s="544"/>
      <c r="CXH622" s="544"/>
      <c r="CXI622" s="544"/>
      <c r="CXJ622" s="544"/>
      <c r="CXK622" s="544"/>
      <c r="CXL622" s="544"/>
      <c r="CXM622" s="544"/>
      <c r="CXN622" s="544"/>
      <c r="CXO622" s="544"/>
      <c r="CXP622" s="544"/>
      <c r="CXQ622" s="544"/>
      <c r="CXR622" s="544"/>
      <c r="CXS622" s="544"/>
      <c r="CXT622" s="544"/>
      <c r="CXU622" s="544"/>
      <c r="CXV622" s="544"/>
      <c r="CXW622" s="544"/>
      <c r="CXX622" s="544"/>
      <c r="CXY622" s="544"/>
      <c r="CXZ622" s="544"/>
      <c r="CYA622" s="544"/>
      <c r="CYB622" s="544"/>
      <c r="CYC622" s="544"/>
      <c r="CYD622" s="544"/>
      <c r="CYE622" s="544"/>
      <c r="CYF622" s="544"/>
      <c r="CYG622" s="544"/>
      <c r="CYH622" s="544"/>
      <c r="CYI622" s="544"/>
      <c r="CYJ622" s="544"/>
      <c r="CYK622" s="544"/>
      <c r="CYL622" s="544"/>
      <c r="CYM622" s="544"/>
      <c r="CYN622" s="544"/>
      <c r="CYO622" s="544"/>
      <c r="CYP622" s="544"/>
      <c r="CYQ622" s="544"/>
      <c r="CYR622" s="544"/>
      <c r="CYS622" s="544"/>
      <c r="CYT622" s="544"/>
      <c r="CYU622" s="544"/>
      <c r="CYV622" s="544"/>
      <c r="CYW622" s="544"/>
      <c r="CYX622" s="544"/>
      <c r="CYY622" s="544"/>
      <c r="CYZ622" s="544"/>
      <c r="CZA622" s="544"/>
      <c r="CZB622" s="544"/>
      <c r="CZC622" s="544"/>
      <c r="CZD622" s="544"/>
      <c r="CZE622" s="544"/>
      <c r="CZF622" s="544"/>
      <c r="CZG622" s="544"/>
      <c r="CZH622" s="544"/>
      <c r="CZI622" s="544"/>
      <c r="CZJ622" s="544"/>
      <c r="CZK622" s="544"/>
      <c r="CZL622" s="544"/>
      <c r="CZM622" s="544"/>
      <c r="CZN622" s="544"/>
      <c r="CZO622" s="544"/>
      <c r="CZP622" s="544"/>
      <c r="CZQ622" s="544"/>
      <c r="CZR622" s="544"/>
      <c r="CZS622" s="544"/>
      <c r="CZT622" s="544"/>
      <c r="CZU622" s="544"/>
      <c r="CZV622" s="544"/>
      <c r="CZW622" s="544"/>
      <c r="CZX622" s="544"/>
      <c r="CZY622" s="544"/>
      <c r="CZZ622" s="544"/>
      <c r="DAA622" s="544"/>
      <c r="DAB622" s="544"/>
      <c r="DAC622" s="544"/>
      <c r="DAD622" s="544"/>
      <c r="DAE622" s="544"/>
      <c r="DAF622" s="544"/>
      <c r="DAG622" s="544"/>
      <c r="DAH622" s="544"/>
      <c r="DAI622" s="544"/>
      <c r="DAJ622" s="544"/>
      <c r="DAK622" s="544"/>
      <c r="DAL622" s="544"/>
      <c r="DAM622" s="544"/>
      <c r="DAN622" s="544"/>
      <c r="DAO622" s="544"/>
      <c r="DAP622" s="544"/>
      <c r="DAQ622" s="544"/>
      <c r="DAR622" s="544"/>
      <c r="DAS622" s="544"/>
      <c r="DAT622" s="544"/>
      <c r="DAU622" s="544"/>
      <c r="DAV622" s="544"/>
      <c r="DAW622" s="544"/>
      <c r="DAX622" s="544"/>
      <c r="DAY622" s="544"/>
      <c r="DAZ622" s="544"/>
      <c r="DBA622" s="544"/>
      <c r="DBB622" s="544"/>
      <c r="DBC622" s="544"/>
      <c r="DBD622" s="544"/>
      <c r="DBE622" s="544"/>
      <c r="DBF622" s="544"/>
      <c r="DBG622" s="544"/>
      <c r="DBH622" s="544"/>
      <c r="DBI622" s="544"/>
      <c r="DBJ622" s="544"/>
      <c r="DBK622" s="544"/>
      <c r="DBL622" s="544"/>
      <c r="DBM622" s="544"/>
      <c r="DBN622" s="544"/>
      <c r="DBO622" s="544"/>
      <c r="DBP622" s="544"/>
      <c r="DBQ622" s="544"/>
      <c r="DBR622" s="544"/>
      <c r="DBS622" s="544"/>
      <c r="DBT622" s="544"/>
      <c r="DBU622" s="544"/>
      <c r="DBV622" s="544"/>
      <c r="DBW622" s="544"/>
      <c r="DBX622" s="544"/>
      <c r="DBY622" s="544"/>
      <c r="DBZ622" s="544"/>
      <c r="DCA622" s="544"/>
      <c r="DCB622" s="544"/>
      <c r="DCC622" s="544"/>
      <c r="DCD622" s="544"/>
      <c r="DCE622" s="544"/>
      <c r="DCF622" s="544"/>
      <c r="DCG622" s="544"/>
      <c r="DCH622" s="544"/>
      <c r="DCI622" s="544"/>
      <c r="DCJ622" s="544"/>
      <c r="DCK622" s="544"/>
      <c r="DCL622" s="544"/>
      <c r="DCM622" s="544"/>
      <c r="DCN622" s="544"/>
      <c r="DCO622" s="544"/>
      <c r="DCP622" s="544"/>
      <c r="DCQ622" s="544"/>
      <c r="DCR622" s="544"/>
      <c r="DCS622" s="544"/>
      <c r="DCT622" s="544"/>
      <c r="DCU622" s="544"/>
      <c r="DCV622" s="544"/>
      <c r="DCW622" s="544"/>
      <c r="DCX622" s="544"/>
      <c r="DCY622" s="544"/>
      <c r="DCZ622" s="544"/>
      <c r="DDA622" s="544"/>
      <c r="DDB622" s="544"/>
      <c r="DDC622" s="544"/>
      <c r="DDD622" s="544"/>
      <c r="DDE622" s="544"/>
      <c r="DDF622" s="544"/>
      <c r="DDG622" s="544"/>
      <c r="DDH622" s="544"/>
      <c r="DDI622" s="544"/>
      <c r="DDJ622" s="544"/>
      <c r="DDK622" s="544"/>
      <c r="DDL622" s="544"/>
      <c r="DDM622" s="544"/>
      <c r="DDN622" s="544"/>
      <c r="DDO622" s="544"/>
      <c r="DDP622" s="544"/>
      <c r="DDQ622" s="544"/>
      <c r="DDR622" s="544"/>
      <c r="DDS622" s="544"/>
      <c r="DDT622" s="544"/>
      <c r="DDU622" s="544"/>
      <c r="DDV622" s="544"/>
      <c r="DDW622" s="544"/>
      <c r="DDX622" s="544"/>
      <c r="DDY622" s="544"/>
      <c r="DDZ622" s="544"/>
      <c r="DEA622" s="544"/>
      <c r="DEB622" s="544"/>
      <c r="DEC622" s="544"/>
      <c r="DED622" s="544"/>
      <c r="DEE622" s="544"/>
      <c r="DEF622" s="544"/>
      <c r="DEG622" s="544"/>
      <c r="DEH622" s="544"/>
      <c r="DEI622" s="544"/>
      <c r="DEJ622" s="544"/>
      <c r="DEK622" s="544"/>
      <c r="DEL622" s="544"/>
      <c r="DEM622" s="544"/>
      <c r="DEN622" s="544"/>
      <c r="DEO622" s="544"/>
      <c r="DEP622" s="544"/>
      <c r="DEQ622" s="544"/>
      <c r="DER622" s="544"/>
      <c r="DES622" s="544"/>
      <c r="DET622" s="544"/>
      <c r="DEU622" s="544"/>
      <c r="DEV622" s="544"/>
      <c r="DEW622" s="544"/>
      <c r="DEX622" s="544"/>
      <c r="DEY622" s="544"/>
      <c r="DEZ622" s="544"/>
      <c r="DFA622" s="544"/>
      <c r="DFB622" s="544"/>
      <c r="DFC622" s="544"/>
      <c r="DFD622" s="544"/>
      <c r="DFE622" s="544"/>
      <c r="DFF622" s="544"/>
      <c r="DFG622" s="544"/>
      <c r="DFH622" s="544"/>
      <c r="DFI622" s="544"/>
      <c r="DFJ622" s="544"/>
      <c r="DFK622" s="544"/>
      <c r="DFL622" s="544"/>
      <c r="DFM622" s="544"/>
      <c r="DFN622" s="544"/>
      <c r="DFO622" s="544"/>
      <c r="DFP622" s="544"/>
      <c r="DFQ622" s="544"/>
      <c r="DFR622" s="544"/>
      <c r="DFS622" s="544"/>
      <c r="DFT622" s="544"/>
      <c r="DFU622" s="544"/>
      <c r="DFV622" s="544"/>
      <c r="DFW622" s="544"/>
      <c r="DFX622" s="544"/>
      <c r="DFY622" s="544"/>
      <c r="DFZ622" s="544"/>
      <c r="DGA622" s="544"/>
      <c r="DGB622" s="544"/>
      <c r="DGC622" s="544"/>
      <c r="DGD622" s="544"/>
      <c r="DGE622" s="544"/>
      <c r="DGF622" s="544"/>
      <c r="DGG622" s="544"/>
      <c r="DGH622" s="544"/>
      <c r="DGI622" s="544"/>
      <c r="DGJ622" s="544"/>
      <c r="DGK622" s="544"/>
      <c r="DGL622" s="544"/>
      <c r="DGM622" s="544"/>
      <c r="DGN622" s="544"/>
      <c r="DGO622" s="544"/>
      <c r="DGP622" s="544"/>
      <c r="DGQ622" s="544"/>
      <c r="DGR622" s="544"/>
      <c r="DGS622" s="544"/>
      <c r="DGT622" s="544"/>
      <c r="DGU622" s="544"/>
      <c r="DGV622" s="544"/>
      <c r="DGW622" s="544"/>
      <c r="DGX622" s="544"/>
      <c r="DGY622" s="544"/>
      <c r="DGZ622" s="544"/>
      <c r="DHA622" s="544"/>
      <c r="DHB622" s="544"/>
      <c r="DHC622" s="544"/>
      <c r="DHD622" s="544"/>
      <c r="DHE622" s="544"/>
      <c r="DHF622" s="544"/>
      <c r="DHG622" s="544"/>
      <c r="DHH622" s="544"/>
      <c r="DHI622" s="544"/>
      <c r="DHJ622" s="544"/>
      <c r="DHK622" s="544"/>
      <c r="DHL622" s="544"/>
      <c r="DHM622" s="544"/>
      <c r="DHN622" s="544"/>
      <c r="DHO622" s="544"/>
      <c r="DHP622" s="544"/>
      <c r="DHQ622" s="544"/>
      <c r="DHR622" s="544"/>
      <c r="DHS622" s="544"/>
      <c r="DHT622" s="544"/>
      <c r="DHU622" s="544"/>
      <c r="DHV622" s="544"/>
      <c r="DHW622" s="544"/>
      <c r="DHX622" s="544"/>
      <c r="DHY622" s="544"/>
      <c r="DHZ622" s="544"/>
      <c r="DIA622" s="544"/>
      <c r="DIB622" s="544"/>
      <c r="DIC622" s="544"/>
      <c r="DID622" s="544"/>
      <c r="DIE622" s="544"/>
      <c r="DIF622" s="544"/>
      <c r="DIG622" s="544"/>
      <c r="DIH622" s="544"/>
      <c r="DII622" s="544"/>
      <c r="DIJ622" s="544"/>
      <c r="DIK622" s="544"/>
      <c r="DIL622" s="544"/>
      <c r="DIM622" s="544"/>
      <c r="DIN622" s="544"/>
      <c r="DIO622" s="544"/>
      <c r="DIP622" s="544"/>
      <c r="DIQ622" s="544"/>
      <c r="DIR622" s="544"/>
      <c r="DIS622" s="544"/>
      <c r="DIT622" s="544"/>
      <c r="DIU622" s="544"/>
      <c r="DIV622" s="544"/>
      <c r="DIW622" s="544"/>
      <c r="DIX622" s="544"/>
      <c r="DIY622" s="544"/>
      <c r="DIZ622" s="544"/>
      <c r="DJA622" s="544"/>
      <c r="DJB622" s="544"/>
      <c r="DJC622" s="544"/>
      <c r="DJD622" s="544"/>
      <c r="DJE622" s="544"/>
      <c r="DJF622" s="544"/>
      <c r="DJG622" s="544"/>
      <c r="DJH622" s="544"/>
      <c r="DJI622" s="544"/>
      <c r="DJJ622" s="544"/>
      <c r="DJK622" s="544"/>
      <c r="DJL622" s="544"/>
      <c r="DJM622" s="544"/>
      <c r="DJN622" s="544"/>
      <c r="DJO622" s="544"/>
      <c r="DJP622" s="544"/>
      <c r="DJQ622" s="544"/>
      <c r="DJR622" s="544"/>
      <c r="DJS622" s="544"/>
      <c r="DJT622" s="544"/>
      <c r="DJU622" s="544"/>
      <c r="DJV622" s="544"/>
      <c r="DJW622" s="544"/>
      <c r="DJX622" s="544"/>
      <c r="DJY622" s="544"/>
      <c r="DJZ622" s="544"/>
      <c r="DKA622" s="544"/>
      <c r="DKB622" s="544"/>
      <c r="DKC622" s="544"/>
      <c r="DKD622" s="544"/>
      <c r="DKE622" s="544"/>
      <c r="DKF622" s="544"/>
      <c r="DKG622" s="544"/>
      <c r="DKH622" s="544"/>
      <c r="DKI622" s="544"/>
      <c r="DKJ622" s="544"/>
      <c r="DKK622" s="544"/>
      <c r="DKL622" s="544"/>
      <c r="DKM622" s="544"/>
      <c r="DKN622" s="544"/>
      <c r="DKO622" s="544"/>
      <c r="DKP622" s="544"/>
      <c r="DKQ622" s="544"/>
      <c r="DKR622" s="544"/>
      <c r="DKS622" s="544"/>
      <c r="DKT622" s="544"/>
      <c r="DKU622" s="544"/>
      <c r="DKV622" s="544"/>
      <c r="DKW622" s="544"/>
      <c r="DKX622" s="544"/>
      <c r="DKY622" s="544"/>
      <c r="DKZ622" s="544"/>
      <c r="DLA622" s="544"/>
      <c r="DLB622" s="544"/>
      <c r="DLC622" s="544"/>
      <c r="DLD622" s="544"/>
      <c r="DLE622" s="544"/>
      <c r="DLF622" s="544"/>
      <c r="DLG622" s="544"/>
      <c r="DLH622" s="544"/>
      <c r="DLI622" s="544"/>
      <c r="DLJ622" s="544"/>
      <c r="DLK622" s="544"/>
      <c r="DLL622" s="544"/>
      <c r="DLM622" s="544"/>
      <c r="DLN622" s="544"/>
      <c r="DLO622" s="544"/>
      <c r="DLP622" s="544"/>
      <c r="DLQ622" s="544"/>
      <c r="DLR622" s="544"/>
      <c r="DLS622" s="544"/>
      <c r="DLT622" s="544"/>
      <c r="DLU622" s="544"/>
      <c r="DLV622" s="544"/>
      <c r="DLW622" s="544"/>
      <c r="DLX622" s="544"/>
      <c r="DLY622" s="544"/>
      <c r="DLZ622" s="544"/>
      <c r="DMA622" s="544"/>
      <c r="DMB622" s="544"/>
      <c r="DMC622" s="544"/>
      <c r="DMD622" s="544"/>
      <c r="DME622" s="544"/>
      <c r="DMF622" s="544"/>
      <c r="DMG622" s="544"/>
      <c r="DMH622" s="544"/>
      <c r="DMI622" s="544"/>
      <c r="DMJ622" s="544"/>
      <c r="DMK622" s="544"/>
      <c r="DML622" s="544"/>
      <c r="DMM622" s="544"/>
      <c r="DMN622" s="544"/>
      <c r="DMO622" s="544"/>
      <c r="DMP622" s="544"/>
      <c r="DMQ622" s="544"/>
      <c r="DMR622" s="544"/>
      <c r="DMS622" s="544"/>
      <c r="DMT622" s="544"/>
      <c r="DMU622" s="544"/>
      <c r="DMV622" s="544"/>
      <c r="DMW622" s="544"/>
      <c r="DMX622" s="544"/>
      <c r="DMY622" s="544"/>
      <c r="DMZ622" s="544"/>
      <c r="DNA622" s="544"/>
      <c r="DNB622" s="544"/>
      <c r="DNC622" s="544"/>
      <c r="DND622" s="544"/>
      <c r="DNE622" s="544"/>
      <c r="DNF622" s="544"/>
      <c r="DNG622" s="544"/>
      <c r="DNH622" s="544"/>
      <c r="DNI622" s="544"/>
      <c r="DNJ622" s="544"/>
      <c r="DNK622" s="544"/>
      <c r="DNL622" s="544"/>
      <c r="DNM622" s="544"/>
      <c r="DNN622" s="544"/>
      <c r="DNO622" s="544"/>
      <c r="DNP622" s="544"/>
      <c r="DNQ622" s="544"/>
      <c r="DNR622" s="544"/>
      <c r="DNS622" s="544"/>
      <c r="DNT622" s="544"/>
      <c r="DNU622" s="544"/>
      <c r="DNV622" s="544"/>
      <c r="DNW622" s="544"/>
      <c r="DNX622" s="544"/>
      <c r="DNY622" s="544"/>
      <c r="DNZ622" s="544"/>
      <c r="DOA622" s="544"/>
      <c r="DOB622" s="544"/>
      <c r="DOC622" s="544"/>
      <c r="DOD622" s="544"/>
      <c r="DOE622" s="544"/>
      <c r="DOF622" s="544"/>
      <c r="DOG622" s="544"/>
      <c r="DOH622" s="544"/>
      <c r="DOI622" s="544"/>
      <c r="DOJ622" s="544"/>
      <c r="DOK622" s="544"/>
      <c r="DOL622" s="544"/>
      <c r="DOM622" s="544"/>
      <c r="DON622" s="544"/>
      <c r="DOO622" s="544"/>
      <c r="DOP622" s="544"/>
      <c r="DOQ622" s="544"/>
      <c r="DOR622" s="544"/>
      <c r="DOS622" s="544"/>
      <c r="DOT622" s="544"/>
      <c r="DOU622" s="544"/>
      <c r="DOV622" s="544"/>
      <c r="DOW622" s="544"/>
      <c r="DOX622" s="544"/>
      <c r="DOY622" s="544"/>
      <c r="DOZ622" s="544"/>
      <c r="DPA622" s="544"/>
      <c r="DPB622" s="544"/>
      <c r="DPC622" s="544"/>
      <c r="DPD622" s="544"/>
      <c r="DPE622" s="544"/>
      <c r="DPF622" s="544"/>
      <c r="DPG622" s="544"/>
      <c r="DPH622" s="544"/>
      <c r="DPI622" s="544"/>
      <c r="DPJ622" s="544"/>
      <c r="DPK622" s="544"/>
      <c r="DPL622" s="544"/>
      <c r="DPM622" s="544"/>
      <c r="DPN622" s="544"/>
      <c r="DPO622" s="544"/>
      <c r="DPP622" s="544"/>
      <c r="DPQ622" s="544"/>
      <c r="DPR622" s="544"/>
      <c r="DPS622" s="544"/>
      <c r="DPT622" s="544"/>
      <c r="DPU622" s="544"/>
      <c r="DPV622" s="544"/>
      <c r="DPW622" s="544"/>
      <c r="DPX622" s="544"/>
      <c r="DPY622" s="544"/>
      <c r="DPZ622" s="544"/>
      <c r="DQA622" s="544"/>
      <c r="DQB622" s="544"/>
      <c r="DQC622" s="544"/>
      <c r="DQD622" s="544"/>
      <c r="DQE622" s="544"/>
      <c r="DQF622" s="544"/>
      <c r="DQG622" s="544"/>
      <c r="DQH622" s="544"/>
      <c r="DQI622" s="544"/>
      <c r="DQJ622" s="544"/>
      <c r="DQK622" s="544"/>
      <c r="DQL622" s="544"/>
      <c r="DQM622" s="544"/>
      <c r="DQN622" s="544"/>
      <c r="DQO622" s="544"/>
      <c r="DQP622" s="544"/>
      <c r="DQQ622" s="544"/>
      <c r="DQR622" s="544"/>
      <c r="DQS622" s="544"/>
      <c r="DQT622" s="544"/>
      <c r="DQU622" s="544"/>
      <c r="DQV622" s="544"/>
      <c r="DQW622" s="544"/>
      <c r="DQX622" s="544"/>
      <c r="DQY622" s="544"/>
      <c r="DQZ622" s="544"/>
      <c r="DRA622" s="544"/>
      <c r="DRB622" s="544"/>
      <c r="DRC622" s="544"/>
      <c r="DRD622" s="544"/>
      <c r="DRE622" s="544"/>
      <c r="DRF622" s="544"/>
      <c r="DRG622" s="544"/>
      <c r="DRH622" s="544"/>
      <c r="DRI622" s="544"/>
      <c r="DRJ622" s="544"/>
      <c r="DRK622" s="544"/>
      <c r="DRL622" s="544"/>
      <c r="DRM622" s="544"/>
      <c r="DRN622" s="544"/>
      <c r="DRO622" s="544"/>
      <c r="DRP622" s="544"/>
      <c r="DRQ622" s="544"/>
      <c r="DRR622" s="544"/>
      <c r="DRS622" s="544"/>
      <c r="DRT622" s="544"/>
      <c r="DRU622" s="544"/>
      <c r="DRV622" s="544"/>
      <c r="DRW622" s="544"/>
      <c r="DRX622" s="544"/>
      <c r="DRY622" s="544"/>
      <c r="DRZ622" s="544"/>
      <c r="DSA622" s="544"/>
      <c r="DSB622" s="544"/>
      <c r="DSC622" s="544"/>
      <c r="DSD622" s="544"/>
      <c r="DSE622" s="544"/>
      <c r="DSF622" s="544"/>
      <c r="DSG622" s="544"/>
      <c r="DSH622" s="544"/>
      <c r="DSI622" s="544"/>
      <c r="DSJ622" s="544"/>
      <c r="DSK622" s="544"/>
      <c r="DSL622" s="544"/>
      <c r="DSM622" s="544"/>
      <c r="DSN622" s="544"/>
      <c r="DSO622" s="544"/>
      <c r="DSP622" s="544"/>
      <c r="DSQ622" s="544"/>
      <c r="DSR622" s="544"/>
      <c r="DSS622" s="544"/>
      <c r="DST622" s="544"/>
      <c r="DSU622" s="544"/>
      <c r="DSV622" s="544"/>
      <c r="DSW622" s="544"/>
      <c r="DSX622" s="544"/>
      <c r="DSY622" s="544"/>
      <c r="DSZ622" s="544"/>
      <c r="DTA622" s="544"/>
      <c r="DTB622" s="544"/>
      <c r="DTC622" s="544"/>
      <c r="DTD622" s="544"/>
      <c r="DTE622" s="544"/>
      <c r="DTF622" s="544"/>
      <c r="DTG622" s="544"/>
      <c r="DTH622" s="544"/>
      <c r="DTI622" s="544"/>
      <c r="DTJ622" s="544"/>
      <c r="DTK622" s="544"/>
      <c r="DTL622" s="544"/>
      <c r="DTM622" s="544"/>
      <c r="DTN622" s="544"/>
      <c r="DTO622" s="544"/>
      <c r="DTP622" s="544"/>
      <c r="DTQ622" s="544"/>
      <c r="DTR622" s="544"/>
      <c r="DTS622" s="544"/>
      <c r="DTT622" s="544"/>
      <c r="DTU622" s="544"/>
      <c r="DTV622" s="544"/>
      <c r="DTW622" s="544"/>
      <c r="DTX622" s="544"/>
      <c r="DTY622" s="544"/>
      <c r="DTZ622" s="544"/>
      <c r="DUA622" s="544"/>
      <c r="DUB622" s="544"/>
      <c r="DUC622" s="544"/>
      <c r="DUD622" s="544"/>
      <c r="DUE622" s="544"/>
      <c r="DUF622" s="544"/>
      <c r="DUG622" s="544"/>
      <c r="DUH622" s="544"/>
      <c r="DUI622" s="544"/>
      <c r="DUJ622" s="544"/>
      <c r="DUK622" s="544"/>
      <c r="DUL622" s="544"/>
      <c r="DUM622" s="544"/>
      <c r="DUN622" s="544"/>
      <c r="DUO622" s="544"/>
      <c r="DUP622" s="544"/>
      <c r="DUQ622" s="544"/>
      <c r="DUR622" s="544"/>
      <c r="DUS622" s="544"/>
      <c r="DUT622" s="544"/>
      <c r="DUU622" s="544"/>
      <c r="DUV622" s="544"/>
      <c r="DUW622" s="544"/>
      <c r="DUX622" s="544"/>
      <c r="DUY622" s="544"/>
      <c r="DUZ622" s="544"/>
      <c r="DVA622" s="544"/>
      <c r="DVB622" s="544"/>
      <c r="DVC622" s="544"/>
      <c r="DVD622" s="544"/>
      <c r="DVE622" s="544"/>
      <c r="DVF622" s="544"/>
      <c r="DVG622" s="544"/>
      <c r="DVH622" s="544"/>
      <c r="DVI622" s="544"/>
      <c r="DVJ622" s="544"/>
      <c r="DVK622" s="544"/>
      <c r="DVL622" s="544"/>
      <c r="DVM622" s="544"/>
      <c r="DVN622" s="544"/>
      <c r="DVO622" s="544"/>
      <c r="DVP622" s="544"/>
      <c r="DVQ622" s="544"/>
      <c r="DVR622" s="544"/>
      <c r="DVS622" s="544"/>
      <c r="DVT622" s="544"/>
      <c r="DVU622" s="544"/>
      <c r="DVV622" s="544"/>
      <c r="DVW622" s="544"/>
      <c r="DVX622" s="544"/>
      <c r="DVY622" s="544"/>
      <c r="DVZ622" s="544"/>
      <c r="DWA622" s="544"/>
      <c r="DWB622" s="544"/>
      <c r="DWC622" s="544"/>
      <c r="DWD622" s="544"/>
      <c r="DWE622" s="544"/>
      <c r="DWF622" s="544"/>
      <c r="DWG622" s="544"/>
      <c r="DWH622" s="544"/>
      <c r="DWI622" s="544"/>
      <c r="DWJ622" s="544"/>
      <c r="DWK622" s="544"/>
      <c r="DWL622" s="544"/>
      <c r="DWM622" s="544"/>
      <c r="DWN622" s="544"/>
      <c r="DWO622" s="544"/>
      <c r="DWP622" s="544"/>
      <c r="DWQ622" s="544"/>
      <c r="DWR622" s="544"/>
      <c r="DWS622" s="544"/>
      <c r="DWT622" s="544"/>
      <c r="DWU622" s="544"/>
      <c r="DWV622" s="544"/>
      <c r="DWW622" s="544"/>
      <c r="DWX622" s="544"/>
      <c r="DWY622" s="544"/>
      <c r="DWZ622" s="544"/>
      <c r="DXA622" s="544"/>
      <c r="DXB622" s="544"/>
      <c r="DXC622" s="544"/>
      <c r="DXD622" s="544"/>
      <c r="DXE622" s="544"/>
      <c r="DXF622" s="544"/>
      <c r="DXG622" s="544"/>
      <c r="DXH622" s="544"/>
      <c r="DXI622" s="544"/>
      <c r="DXJ622" s="544"/>
      <c r="DXK622" s="544"/>
      <c r="DXL622" s="544"/>
      <c r="DXM622" s="544"/>
      <c r="DXN622" s="544"/>
      <c r="DXO622" s="544"/>
      <c r="DXP622" s="544"/>
      <c r="DXQ622" s="544"/>
      <c r="DXR622" s="544"/>
      <c r="DXS622" s="544"/>
      <c r="DXT622" s="544"/>
      <c r="DXU622" s="544"/>
      <c r="DXV622" s="544"/>
      <c r="DXW622" s="544"/>
      <c r="DXX622" s="544"/>
      <c r="DXY622" s="544"/>
      <c r="DXZ622" s="544"/>
      <c r="DYA622" s="544"/>
      <c r="DYB622" s="544"/>
      <c r="DYC622" s="544"/>
      <c r="DYD622" s="544"/>
      <c r="DYE622" s="544"/>
      <c r="DYF622" s="544"/>
      <c r="DYG622" s="544"/>
      <c r="DYH622" s="544"/>
      <c r="DYI622" s="544"/>
      <c r="DYJ622" s="544"/>
      <c r="DYK622" s="544"/>
      <c r="DYL622" s="544"/>
      <c r="DYM622" s="544"/>
      <c r="DYN622" s="544"/>
      <c r="DYO622" s="544"/>
      <c r="DYP622" s="544"/>
      <c r="DYQ622" s="544"/>
      <c r="DYR622" s="544"/>
      <c r="DYS622" s="544"/>
      <c r="DYT622" s="544"/>
      <c r="DYU622" s="544"/>
      <c r="DYV622" s="544"/>
      <c r="DYW622" s="544"/>
      <c r="DYX622" s="544"/>
      <c r="DYY622" s="544"/>
      <c r="DYZ622" s="544"/>
      <c r="DZA622" s="544"/>
      <c r="DZB622" s="544"/>
      <c r="DZC622" s="544"/>
      <c r="DZD622" s="544"/>
      <c r="DZE622" s="544"/>
      <c r="DZF622" s="544"/>
      <c r="DZG622" s="544"/>
      <c r="DZH622" s="544"/>
      <c r="DZI622" s="544"/>
      <c r="DZJ622" s="544"/>
      <c r="DZK622" s="544"/>
      <c r="DZL622" s="544"/>
      <c r="DZM622" s="544"/>
      <c r="DZN622" s="544"/>
      <c r="DZO622" s="544"/>
      <c r="DZP622" s="544"/>
      <c r="DZQ622" s="544"/>
      <c r="DZR622" s="544"/>
      <c r="DZS622" s="544"/>
      <c r="DZT622" s="544"/>
      <c r="DZU622" s="544"/>
      <c r="DZV622" s="544"/>
      <c r="DZW622" s="544"/>
      <c r="DZX622" s="544"/>
      <c r="DZY622" s="544"/>
      <c r="DZZ622" s="544"/>
      <c r="EAA622" s="544"/>
      <c r="EAB622" s="544"/>
      <c r="EAC622" s="544"/>
      <c r="EAD622" s="544"/>
      <c r="EAE622" s="544"/>
      <c r="EAF622" s="544"/>
      <c r="EAG622" s="544"/>
      <c r="EAH622" s="544"/>
      <c r="EAI622" s="544"/>
      <c r="EAJ622" s="544"/>
      <c r="EAK622" s="544"/>
      <c r="EAL622" s="544"/>
      <c r="EAM622" s="544"/>
      <c r="EAN622" s="544"/>
      <c r="EAO622" s="544"/>
      <c r="EAP622" s="544"/>
      <c r="EAQ622" s="544"/>
      <c r="EAR622" s="544"/>
      <c r="EAS622" s="544"/>
      <c r="EAT622" s="544"/>
      <c r="EAU622" s="544"/>
      <c r="EAV622" s="544"/>
      <c r="EAW622" s="544"/>
      <c r="EAX622" s="544"/>
      <c r="EAY622" s="544"/>
      <c r="EAZ622" s="544"/>
      <c r="EBA622" s="544"/>
      <c r="EBB622" s="544"/>
      <c r="EBC622" s="544"/>
      <c r="EBD622" s="544"/>
      <c r="EBE622" s="544"/>
      <c r="EBF622" s="544"/>
      <c r="EBG622" s="544"/>
      <c r="EBH622" s="544"/>
      <c r="EBI622" s="544"/>
      <c r="EBJ622" s="544"/>
      <c r="EBK622" s="544"/>
      <c r="EBL622" s="544"/>
      <c r="EBM622" s="544"/>
      <c r="EBN622" s="544"/>
      <c r="EBO622" s="544"/>
      <c r="EBP622" s="544"/>
      <c r="EBQ622" s="544"/>
      <c r="EBR622" s="544"/>
      <c r="EBS622" s="544"/>
      <c r="EBT622" s="544"/>
      <c r="EBU622" s="544"/>
      <c r="EBV622" s="544"/>
      <c r="EBW622" s="544"/>
      <c r="EBX622" s="544"/>
      <c r="EBY622" s="544"/>
      <c r="EBZ622" s="544"/>
      <c r="ECA622" s="544"/>
      <c r="ECB622" s="544"/>
      <c r="ECC622" s="544"/>
      <c r="ECD622" s="544"/>
      <c r="ECE622" s="544"/>
      <c r="ECF622" s="544"/>
      <c r="ECG622" s="544"/>
      <c r="ECH622" s="544"/>
      <c r="ECI622" s="544"/>
      <c r="ECJ622" s="544"/>
      <c r="ECK622" s="544"/>
      <c r="ECL622" s="544"/>
      <c r="ECM622" s="544"/>
      <c r="ECN622" s="544"/>
      <c r="ECO622" s="544"/>
      <c r="ECP622" s="544"/>
      <c r="ECQ622" s="544"/>
      <c r="ECR622" s="544"/>
      <c r="ECS622" s="544"/>
      <c r="ECT622" s="544"/>
      <c r="ECU622" s="544"/>
      <c r="ECV622" s="544"/>
      <c r="ECW622" s="544"/>
      <c r="ECX622" s="544"/>
      <c r="ECY622" s="544"/>
      <c r="ECZ622" s="544"/>
      <c r="EDA622" s="544"/>
      <c r="EDB622" s="544"/>
      <c r="EDC622" s="544"/>
      <c r="EDD622" s="544"/>
      <c r="EDE622" s="544"/>
      <c r="EDF622" s="544"/>
      <c r="EDG622" s="544"/>
      <c r="EDH622" s="544"/>
      <c r="EDI622" s="544"/>
      <c r="EDJ622" s="544"/>
      <c r="EDK622" s="544"/>
      <c r="EDL622" s="544"/>
      <c r="EDM622" s="544"/>
      <c r="EDN622" s="544"/>
      <c r="EDO622" s="544"/>
      <c r="EDP622" s="544"/>
      <c r="EDQ622" s="544"/>
      <c r="EDR622" s="544"/>
      <c r="EDS622" s="544"/>
      <c r="EDT622" s="544"/>
      <c r="EDU622" s="544"/>
      <c r="EDV622" s="544"/>
      <c r="EDW622" s="544"/>
      <c r="EDX622" s="544"/>
      <c r="EDY622" s="544"/>
      <c r="EDZ622" s="544"/>
      <c r="EEA622" s="544"/>
      <c r="EEB622" s="544"/>
      <c r="EEC622" s="544"/>
      <c r="EED622" s="544"/>
      <c r="EEE622" s="544"/>
      <c r="EEF622" s="544"/>
      <c r="EEG622" s="544"/>
      <c r="EEH622" s="544"/>
      <c r="EEI622" s="544"/>
      <c r="EEJ622" s="544"/>
      <c r="EEK622" s="544"/>
      <c r="EEL622" s="544"/>
      <c r="EEM622" s="544"/>
      <c r="EEN622" s="544"/>
      <c r="EEO622" s="544"/>
      <c r="EEP622" s="544"/>
      <c r="EEQ622" s="544"/>
      <c r="EER622" s="544"/>
      <c r="EES622" s="544"/>
      <c r="EET622" s="544"/>
      <c r="EEU622" s="544"/>
      <c r="EEV622" s="544"/>
      <c r="EEW622" s="544"/>
      <c r="EEX622" s="544"/>
      <c r="EEY622" s="544"/>
      <c r="EEZ622" s="544"/>
      <c r="EFA622" s="544"/>
      <c r="EFB622" s="544"/>
      <c r="EFC622" s="544"/>
      <c r="EFD622" s="544"/>
      <c r="EFE622" s="544"/>
      <c r="EFF622" s="544"/>
      <c r="EFG622" s="544"/>
      <c r="EFH622" s="544"/>
      <c r="EFI622" s="544"/>
      <c r="EFJ622" s="544"/>
      <c r="EFK622" s="544"/>
      <c r="EFL622" s="544"/>
      <c r="EFM622" s="544"/>
      <c r="EFN622" s="544"/>
      <c r="EFO622" s="544"/>
      <c r="EFP622" s="544"/>
      <c r="EFQ622" s="544"/>
      <c r="EFR622" s="544"/>
      <c r="EFS622" s="544"/>
      <c r="EFT622" s="544"/>
      <c r="EFU622" s="544"/>
      <c r="EFV622" s="544"/>
      <c r="EFW622" s="544"/>
      <c r="EFX622" s="544"/>
      <c r="EFY622" s="544"/>
      <c r="EFZ622" s="544"/>
      <c r="EGA622" s="544"/>
      <c r="EGB622" s="544"/>
      <c r="EGC622" s="544"/>
      <c r="EGD622" s="544"/>
      <c r="EGE622" s="544"/>
      <c r="EGF622" s="544"/>
      <c r="EGG622" s="544"/>
      <c r="EGH622" s="544"/>
      <c r="EGI622" s="544"/>
      <c r="EGJ622" s="544"/>
      <c r="EGK622" s="544"/>
      <c r="EGL622" s="544"/>
      <c r="EGM622" s="544"/>
      <c r="EGN622" s="544"/>
      <c r="EGO622" s="544"/>
      <c r="EGP622" s="544"/>
      <c r="EGQ622" s="544"/>
      <c r="EGR622" s="544"/>
      <c r="EGS622" s="544"/>
      <c r="EGT622" s="544"/>
      <c r="EGU622" s="544"/>
      <c r="EGV622" s="544"/>
      <c r="EGW622" s="544"/>
      <c r="EGX622" s="544"/>
      <c r="EGY622" s="544"/>
      <c r="EGZ622" s="544"/>
      <c r="EHA622" s="544"/>
      <c r="EHB622" s="544"/>
      <c r="EHC622" s="544"/>
      <c r="EHD622" s="544"/>
      <c r="EHE622" s="544"/>
      <c r="EHF622" s="544"/>
      <c r="EHG622" s="544"/>
      <c r="EHH622" s="544"/>
      <c r="EHI622" s="544"/>
      <c r="EHJ622" s="544"/>
      <c r="EHK622" s="544"/>
      <c r="EHL622" s="544"/>
      <c r="EHM622" s="544"/>
      <c r="EHN622" s="544"/>
      <c r="EHO622" s="544"/>
      <c r="EHP622" s="544"/>
      <c r="EHQ622" s="544"/>
      <c r="EHR622" s="544"/>
      <c r="EHS622" s="544"/>
      <c r="EHT622" s="544"/>
      <c r="EHU622" s="544"/>
      <c r="EHV622" s="544"/>
      <c r="EHW622" s="544"/>
      <c r="EHX622" s="544"/>
      <c r="EHY622" s="544"/>
      <c r="EHZ622" s="544"/>
      <c r="EIA622" s="544"/>
      <c r="EIB622" s="544"/>
      <c r="EIC622" s="544"/>
      <c r="EID622" s="544"/>
      <c r="EIE622" s="544"/>
      <c r="EIF622" s="544"/>
      <c r="EIG622" s="544"/>
      <c r="EIH622" s="544"/>
      <c r="EII622" s="544"/>
      <c r="EIJ622" s="544"/>
      <c r="EIK622" s="544"/>
      <c r="EIL622" s="544"/>
      <c r="EIM622" s="544"/>
      <c r="EIN622" s="544"/>
      <c r="EIO622" s="544"/>
      <c r="EIP622" s="544"/>
      <c r="EIQ622" s="544"/>
      <c r="EIR622" s="544"/>
      <c r="EIS622" s="544"/>
      <c r="EIT622" s="544"/>
      <c r="EIU622" s="544"/>
      <c r="EIV622" s="544"/>
      <c r="EIW622" s="544"/>
      <c r="EIX622" s="544"/>
      <c r="EIY622" s="544"/>
      <c r="EIZ622" s="544"/>
      <c r="EJA622" s="544"/>
      <c r="EJB622" s="544"/>
      <c r="EJC622" s="544"/>
      <c r="EJD622" s="544"/>
      <c r="EJE622" s="544"/>
      <c r="EJF622" s="544"/>
      <c r="EJG622" s="544"/>
      <c r="EJH622" s="544"/>
      <c r="EJI622" s="544"/>
      <c r="EJJ622" s="544"/>
      <c r="EJK622" s="544"/>
      <c r="EJL622" s="544"/>
      <c r="EJM622" s="544"/>
      <c r="EJN622" s="544"/>
      <c r="EJO622" s="544"/>
      <c r="EJP622" s="544"/>
      <c r="EJQ622" s="544"/>
      <c r="EJR622" s="544"/>
      <c r="EJS622" s="544"/>
      <c r="EJT622" s="544"/>
      <c r="EJU622" s="544"/>
      <c r="EJV622" s="544"/>
      <c r="EJW622" s="544"/>
      <c r="EJX622" s="544"/>
      <c r="EJY622" s="544"/>
      <c r="EJZ622" s="544"/>
      <c r="EKA622" s="544"/>
      <c r="EKB622" s="544"/>
      <c r="EKC622" s="544"/>
      <c r="EKD622" s="544"/>
      <c r="EKE622" s="544"/>
      <c r="EKF622" s="544"/>
      <c r="EKG622" s="544"/>
      <c r="EKH622" s="544"/>
      <c r="EKI622" s="544"/>
      <c r="EKJ622" s="544"/>
      <c r="EKK622" s="544"/>
      <c r="EKL622" s="544"/>
      <c r="EKM622" s="544"/>
      <c r="EKN622" s="544"/>
      <c r="EKO622" s="544"/>
      <c r="EKP622" s="544"/>
      <c r="EKQ622" s="544"/>
      <c r="EKR622" s="544"/>
      <c r="EKS622" s="544"/>
      <c r="EKT622" s="544"/>
      <c r="EKU622" s="544"/>
      <c r="EKV622" s="544"/>
      <c r="EKW622" s="544"/>
      <c r="EKX622" s="544"/>
      <c r="EKY622" s="544"/>
      <c r="EKZ622" s="544"/>
      <c r="ELA622" s="544"/>
      <c r="ELB622" s="544"/>
      <c r="ELC622" s="544"/>
      <c r="ELD622" s="544"/>
      <c r="ELE622" s="544"/>
      <c r="ELF622" s="544"/>
      <c r="ELG622" s="544"/>
      <c r="ELH622" s="544"/>
      <c r="ELI622" s="544"/>
      <c r="ELJ622" s="544"/>
      <c r="ELK622" s="544"/>
      <c r="ELL622" s="544"/>
      <c r="ELM622" s="544"/>
      <c r="ELN622" s="544"/>
      <c r="ELO622" s="544"/>
      <c r="ELP622" s="544"/>
      <c r="ELQ622" s="544"/>
      <c r="ELR622" s="544"/>
      <c r="ELS622" s="544"/>
      <c r="ELT622" s="544"/>
      <c r="ELU622" s="544"/>
      <c r="ELV622" s="544"/>
      <c r="ELW622" s="544"/>
      <c r="ELX622" s="544"/>
      <c r="ELY622" s="544"/>
      <c r="ELZ622" s="544"/>
      <c r="EMA622" s="544"/>
      <c r="EMB622" s="544"/>
      <c r="EMC622" s="544"/>
      <c r="EMD622" s="544"/>
      <c r="EME622" s="544"/>
      <c r="EMF622" s="544"/>
      <c r="EMG622" s="544"/>
      <c r="EMH622" s="544"/>
      <c r="EMI622" s="544"/>
      <c r="EMJ622" s="544"/>
      <c r="EMK622" s="544"/>
      <c r="EML622" s="544"/>
      <c r="EMM622" s="544"/>
      <c r="EMN622" s="544"/>
      <c r="EMO622" s="544"/>
      <c r="EMP622" s="544"/>
      <c r="EMQ622" s="544"/>
      <c r="EMR622" s="544"/>
      <c r="EMS622" s="544"/>
      <c r="EMT622" s="544"/>
      <c r="EMU622" s="544"/>
      <c r="EMV622" s="544"/>
      <c r="EMW622" s="544"/>
      <c r="EMX622" s="544"/>
      <c r="EMY622" s="544"/>
      <c r="EMZ622" s="544"/>
      <c r="ENA622" s="544"/>
      <c r="ENB622" s="544"/>
      <c r="ENC622" s="544"/>
      <c r="END622" s="544"/>
      <c r="ENE622" s="544"/>
      <c r="ENF622" s="544"/>
      <c r="ENG622" s="544"/>
      <c r="ENH622" s="544"/>
      <c r="ENI622" s="544"/>
      <c r="ENJ622" s="544"/>
      <c r="ENK622" s="544"/>
      <c r="ENL622" s="544"/>
      <c r="ENM622" s="544"/>
      <c r="ENN622" s="544"/>
      <c r="ENO622" s="544"/>
      <c r="ENP622" s="544"/>
      <c r="ENQ622" s="544"/>
      <c r="ENR622" s="544"/>
      <c r="ENS622" s="544"/>
      <c r="ENT622" s="544"/>
      <c r="ENU622" s="544"/>
      <c r="ENV622" s="544"/>
      <c r="ENW622" s="544"/>
      <c r="ENX622" s="544"/>
      <c r="ENY622" s="544"/>
      <c r="ENZ622" s="544"/>
      <c r="EOA622" s="544"/>
      <c r="EOB622" s="544"/>
      <c r="EOC622" s="544"/>
      <c r="EOD622" s="544"/>
      <c r="EOE622" s="544"/>
      <c r="EOF622" s="544"/>
      <c r="EOG622" s="544"/>
      <c r="EOH622" s="544"/>
      <c r="EOI622" s="544"/>
      <c r="EOJ622" s="544"/>
      <c r="EOK622" s="544"/>
      <c r="EOL622" s="544"/>
      <c r="EOM622" s="544"/>
      <c r="EON622" s="544"/>
      <c r="EOO622" s="544"/>
      <c r="EOP622" s="544"/>
      <c r="EOQ622" s="544"/>
      <c r="EOR622" s="544"/>
      <c r="EOS622" s="544"/>
      <c r="EOT622" s="544"/>
      <c r="EOU622" s="544"/>
      <c r="EOV622" s="544"/>
      <c r="EOW622" s="544"/>
      <c r="EOX622" s="544"/>
      <c r="EOY622" s="544"/>
      <c r="EOZ622" s="544"/>
      <c r="EPA622" s="544"/>
      <c r="EPB622" s="544"/>
      <c r="EPC622" s="544"/>
      <c r="EPD622" s="544"/>
      <c r="EPE622" s="544"/>
      <c r="EPF622" s="544"/>
      <c r="EPG622" s="544"/>
      <c r="EPH622" s="544"/>
      <c r="EPI622" s="544"/>
      <c r="EPJ622" s="544"/>
      <c r="EPK622" s="544"/>
      <c r="EPL622" s="544"/>
      <c r="EPM622" s="544"/>
      <c r="EPN622" s="544"/>
      <c r="EPO622" s="544"/>
      <c r="EPP622" s="544"/>
      <c r="EPQ622" s="544"/>
      <c r="EPR622" s="544"/>
      <c r="EPS622" s="544"/>
      <c r="EPT622" s="544"/>
      <c r="EPU622" s="544"/>
      <c r="EPV622" s="544"/>
      <c r="EPW622" s="544"/>
      <c r="EPX622" s="544"/>
      <c r="EPY622" s="544"/>
      <c r="EPZ622" s="544"/>
      <c r="EQA622" s="544"/>
      <c r="EQB622" s="544"/>
      <c r="EQC622" s="544"/>
      <c r="EQD622" s="544"/>
      <c r="EQE622" s="544"/>
      <c r="EQF622" s="544"/>
      <c r="EQG622" s="544"/>
      <c r="EQH622" s="544"/>
      <c r="EQI622" s="544"/>
      <c r="EQJ622" s="544"/>
      <c r="EQK622" s="544"/>
      <c r="EQL622" s="544"/>
      <c r="EQM622" s="544"/>
      <c r="EQN622" s="544"/>
      <c r="EQO622" s="544"/>
      <c r="EQP622" s="544"/>
      <c r="EQQ622" s="544"/>
      <c r="EQR622" s="544"/>
      <c r="EQS622" s="544"/>
      <c r="EQT622" s="544"/>
      <c r="EQU622" s="544"/>
      <c r="EQV622" s="544"/>
      <c r="EQW622" s="544"/>
      <c r="EQX622" s="544"/>
      <c r="EQY622" s="544"/>
      <c r="EQZ622" s="544"/>
      <c r="ERA622" s="544"/>
      <c r="ERB622" s="544"/>
      <c r="ERC622" s="544"/>
      <c r="ERD622" s="544"/>
      <c r="ERE622" s="544"/>
      <c r="ERF622" s="544"/>
      <c r="ERG622" s="544"/>
      <c r="ERH622" s="544"/>
      <c r="ERI622" s="544"/>
      <c r="ERJ622" s="544"/>
      <c r="ERK622" s="544"/>
      <c r="ERL622" s="544"/>
      <c r="ERM622" s="544"/>
      <c r="ERN622" s="544"/>
      <c r="ERO622" s="544"/>
      <c r="ERP622" s="544"/>
      <c r="ERQ622" s="544"/>
      <c r="ERR622" s="544"/>
      <c r="ERS622" s="544"/>
      <c r="ERT622" s="544"/>
      <c r="ERU622" s="544"/>
      <c r="ERV622" s="544"/>
      <c r="ERW622" s="544"/>
      <c r="ERX622" s="544"/>
      <c r="ERY622" s="544"/>
      <c r="ERZ622" s="544"/>
      <c r="ESA622" s="544"/>
      <c r="ESB622" s="544"/>
      <c r="ESC622" s="544"/>
      <c r="ESD622" s="544"/>
      <c r="ESE622" s="544"/>
      <c r="ESF622" s="544"/>
      <c r="ESG622" s="544"/>
      <c r="ESH622" s="544"/>
      <c r="ESI622" s="544"/>
      <c r="ESJ622" s="544"/>
      <c r="ESK622" s="544"/>
      <c r="ESL622" s="544"/>
      <c r="ESM622" s="544"/>
      <c r="ESN622" s="544"/>
      <c r="ESO622" s="544"/>
      <c r="ESP622" s="544"/>
      <c r="ESQ622" s="544"/>
      <c r="ESR622" s="544"/>
      <c r="ESS622" s="544"/>
      <c r="EST622" s="544"/>
      <c r="ESU622" s="544"/>
      <c r="ESV622" s="544"/>
      <c r="ESW622" s="544"/>
      <c r="ESX622" s="544"/>
      <c r="ESY622" s="544"/>
      <c r="ESZ622" s="544"/>
      <c r="ETA622" s="544"/>
      <c r="ETB622" s="544"/>
      <c r="ETC622" s="544"/>
      <c r="ETD622" s="544"/>
      <c r="ETE622" s="544"/>
      <c r="ETF622" s="544"/>
      <c r="ETG622" s="544"/>
      <c r="ETH622" s="544"/>
      <c r="ETI622" s="544"/>
      <c r="ETJ622" s="544"/>
      <c r="ETK622" s="544"/>
      <c r="ETL622" s="544"/>
      <c r="ETM622" s="544"/>
      <c r="ETN622" s="544"/>
      <c r="ETO622" s="544"/>
      <c r="ETP622" s="544"/>
      <c r="ETQ622" s="544"/>
      <c r="ETR622" s="544"/>
      <c r="ETS622" s="544"/>
      <c r="ETT622" s="544"/>
      <c r="ETU622" s="544"/>
      <c r="ETV622" s="544"/>
      <c r="ETW622" s="544"/>
      <c r="ETX622" s="544"/>
      <c r="ETY622" s="544"/>
      <c r="ETZ622" s="544"/>
      <c r="EUA622" s="544"/>
      <c r="EUB622" s="544"/>
      <c r="EUC622" s="544"/>
      <c r="EUD622" s="544"/>
      <c r="EUE622" s="544"/>
      <c r="EUF622" s="544"/>
      <c r="EUG622" s="544"/>
      <c r="EUH622" s="544"/>
      <c r="EUI622" s="544"/>
      <c r="EUJ622" s="544"/>
      <c r="EUK622" s="544"/>
      <c r="EUL622" s="544"/>
      <c r="EUM622" s="544"/>
      <c r="EUN622" s="544"/>
      <c r="EUO622" s="544"/>
      <c r="EUP622" s="544"/>
      <c r="EUQ622" s="544"/>
      <c r="EUR622" s="544"/>
      <c r="EUS622" s="544"/>
      <c r="EUT622" s="544"/>
      <c r="EUU622" s="544"/>
      <c r="EUV622" s="544"/>
      <c r="EUW622" s="544"/>
      <c r="EUX622" s="544"/>
      <c r="EUY622" s="544"/>
      <c r="EUZ622" s="544"/>
      <c r="EVA622" s="544"/>
      <c r="EVB622" s="544"/>
      <c r="EVC622" s="544"/>
      <c r="EVD622" s="544"/>
      <c r="EVE622" s="544"/>
      <c r="EVF622" s="544"/>
      <c r="EVG622" s="544"/>
      <c r="EVH622" s="544"/>
      <c r="EVI622" s="544"/>
      <c r="EVJ622" s="544"/>
      <c r="EVK622" s="544"/>
      <c r="EVL622" s="544"/>
      <c r="EVM622" s="544"/>
      <c r="EVN622" s="544"/>
      <c r="EVO622" s="544"/>
      <c r="EVP622" s="544"/>
      <c r="EVQ622" s="544"/>
      <c r="EVR622" s="544"/>
      <c r="EVS622" s="544"/>
      <c r="EVT622" s="544"/>
      <c r="EVU622" s="544"/>
      <c r="EVV622" s="544"/>
      <c r="EVW622" s="544"/>
      <c r="EVX622" s="544"/>
      <c r="EVY622" s="544"/>
      <c r="EVZ622" s="544"/>
      <c r="EWA622" s="544"/>
      <c r="EWB622" s="544"/>
      <c r="EWC622" s="544"/>
      <c r="EWD622" s="544"/>
      <c r="EWE622" s="544"/>
      <c r="EWF622" s="544"/>
      <c r="EWG622" s="544"/>
      <c r="EWH622" s="544"/>
      <c r="EWI622" s="544"/>
      <c r="EWJ622" s="544"/>
      <c r="EWK622" s="544"/>
      <c r="EWL622" s="544"/>
      <c r="EWM622" s="544"/>
      <c r="EWN622" s="544"/>
      <c r="EWO622" s="544"/>
      <c r="EWP622" s="544"/>
      <c r="EWQ622" s="544"/>
      <c r="EWR622" s="544"/>
      <c r="EWS622" s="544"/>
      <c r="EWT622" s="544"/>
      <c r="EWU622" s="544"/>
      <c r="EWV622" s="544"/>
      <c r="EWW622" s="544"/>
      <c r="EWX622" s="544"/>
      <c r="EWY622" s="544"/>
      <c r="EWZ622" s="544"/>
      <c r="EXA622" s="544"/>
      <c r="EXB622" s="544"/>
      <c r="EXC622" s="544"/>
      <c r="EXD622" s="544"/>
      <c r="EXE622" s="544"/>
      <c r="EXF622" s="544"/>
      <c r="EXG622" s="544"/>
      <c r="EXH622" s="544"/>
      <c r="EXI622" s="544"/>
      <c r="EXJ622" s="544"/>
      <c r="EXK622" s="544"/>
      <c r="EXL622" s="544"/>
      <c r="EXM622" s="544"/>
      <c r="EXN622" s="544"/>
      <c r="EXO622" s="544"/>
      <c r="EXP622" s="544"/>
      <c r="EXQ622" s="544"/>
      <c r="EXR622" s="544"/>
      <c r="EXS622" s="544"/>
      <c r="EXT622" s="544"/>
      <c r="EXU622" s="544"/>
      <c r="EXV622" s="544"/>
      <c r="EXW622" s="544"/>
      <c r="EXX622" s="544"/>
      <c r="EXY622" s="544"/>
      <c r="EXZ622" s="544"/>
      <c r="EYA622" s="544"/>
      <c r="EYB622" s="544"/>
      <c r="EYC622" s="544"/>
      <c r="EYD622" s="544"/>
      <c r="EYE622" s="544"/>
      <c r="EYF622" s="544"/>
      <c r="EYG622" s="544"/>
      <c r="EYH622" s="544"/>
      <c r="EYI622" s="544"/>
      <c r="EYJ622" s="544"/>
      <c r="EYK622" s="544"/>
      <c r="EYL622" s="544"/>
      <c r="EYM622" s="544"/>
      <c r="EYN622" s="544"/>
      <c r="EYO622" s="544"/>
      <c r="EYP622" s="544"/>
      <c r="EYQ622" s="544"/>
      <c r="EYR622" s="544"/>
      <c r="EYS622" s="544"/>
      <c r="EYT622" s="544"/>
      <c r="EYU622" s="544"/>
      <c r="EYV622" s="544"/>
      <c r="EYW622" s="544"/>
      <c r="EYX622" s="544"/>
      <c r="EYY622" s="544"/>
      <c r="EYZ622" s="544"/>
      <c r="EZA622" s="544"/>
      <c r="EZB622" s="544"/>
      <c r="EZC622" s="544"/>
      <c r="EZD622" s="544"/>
      <c r="EZE622" s="544"/>
      <c r="EZF622" s="544"/>
      <c r="EZG622" s="544"/>
      <c r="EZH622" s="544"/>
      <c r="EZI622" s="544"/>
      <c r="EZJ622" s="544"/>
      <c r="EZK622" s="544"/>
      <c r="EZL622" s="544"/>
      <c r="EZM622" s="544"/>
      <c r="EZN622" s="544"/>
      <c r="EZO622" s="544"/>
      <c r="EZP622" s="544"/>
      <c r="EZQ622" s="544"/>
      <c r="EZR622" s="544"/>
      <c r="EZS622" s="544"/>
      <c r="EZT622" s="544"/>
      <c r="EZU622" s="544"/>
      <c r="EZV622" s="544"/>
      <c r="EZW622" s="544"/>
      <c r="EZX622" s="544"/>
      <c r="EZY622" s="544"/>
      <c r="EZZ622" s="544"/>
      <c r="FAA622" s="544"/>
      <c r="FAB622" s="544"/>
      <c r="FAC622" s="544"/>
      <c r="FAD622" s="544"/>
      <c r="FAE622" s="544"/>
      <c r="FAF622" s="544"/>
      <c r="FAG622" s="544"/>
      <c r="FAH622" s="544"/>
      <c r="FAI622" s="544"/>
      <c r="FAJ622" s="544"/>
      <c r="FAK622" s="544"/>
      <c r="FAL622" s="544"/>
      <c r="FAM622" s="544"/>
      <c r="FAN622" s="544"/>
      <c r="FAO622" s="544"/>
      <c r="FAP622" s="544"/>
      <c r="FAQ622" s="544"/>
      <c r="FAR622" s="544"/>
      <c r="FAS622" s="544"/>
      <c r="FAT622" s="544"/>
      <c r="FAU622" s="544"/>
      <c r="FAV622" s="544"/>
      <c r="FAW622" s="544"/>
      <c r="FAX622" s="544"/>
      <c r="FAY622" s="544"/>
      <c r="FAZ622" s="544"/>
      <c r="FBA622" s="544"/>
      <c r="FBB622" s="544"/>
      <c r="FBC622" s="544"/>
      <c r="FBD622" s="544"/>
      <c r="FBE622" s="544"/>
      <c r="FBF622" s="544"/>
      <c r="FBG622" s="544"/>
      <c r="FBH622" s="544"/>
      <c r="FBI622" s="544"/>
      <c r="FBJ622" s="544"/>
      <c r="FBK622" s="544"/>
      <c r="FBL622" s="544"/>
      <c r="FBM622" s="544"/>
      <c r="FBN622" s="544"/>
      <c r="FBO622" s="544"/>
      <c r="FBP622" s="544"/>
      <c r="FBQ622" s="544"/>
      <c r="FBR622" s="544"/>
      <c r="FBS622" s="544"/>
      <c r="FBT622" s="544"/>
      <c r="FBU622" s="544"/>
      <c r="FBV622" s="544"/>
      <c r="FBW622" s="544"/>
      <c r="FBX622" s="544"/>
      <c r="FBY622" s="544"/>
      <c r="FBZ622" s="544"/>
      <c r="FCA622" s="544"/>
      <c r="FCB622" s="544"/>
      <c r="FCC622" s="544"/>
      <c r="FCD622" s="544"/>
      <c r="FCE622" s="544"/>
      <c r="FCF622" s="544"/>
      <c r="FCG622" s="544"/>
      <c r="FCH622" s="544"/>
      <c r="FCI622" s="544"/>
      <c r="FCJ622" s="544"/>
      <c r="FCK622" s="544"/>
      <c r="FCL622" s="544"/>
      <c r="FCM622" s="544"/>
      <c r="FCN622" s="544"/>
      <c r="FCO622" s="544"/>
      <c r="FCP622" s="544"/>
      <c r="FCQ622" s="544"/>
      <c r="FCR622" s="544"/>
      <c r="FCS622" s="544"/>
      <c r="FCT622" s="544"/>
      <c r="FCU622" s="544"/>
      <c r="FCV622" s="544"/>
      <c r="FCW622" s="544"/>
      <c r="FCX622" s="544"/>
      <c r="FCY622" s="544"/>
      <c r="FCZ622" s="544"/>
      <c r="FDA622" s="544"/>
      <c r="FDB622" s="544"/>
      <c r="FDC622" s="544"/>
      <c r="FDD622" s="544"/>
      <c r="FDE622" s="544"/>
      <c r="FDF622" s="544"/>
      <c r="FDG622" s="544"/>
      <c r="FDH622" s="544"/>
      <c r="FDI622" s="544"/>
      <c r="FDJ622" s="544"/>
      <c r="FDK622" s="544"/>
      <c r="FDL622" s="544"/>
      <c r="FDM622" s="544"/>
      <c r="FDN622" s="544"/>
      <c r="FDO622" s="544"/>
      <c r="FDP622" s="544"/>
      <c r="FDQ622" s="544"/>
      <c r="FDR622" s="544"/>
      <c r="FDS622" s="544"/>
      <c r="FDT622" s="544"/>
      <c r="FDU622" s="544"/>
      <c r="FDV622" s="544"/>
      <c r="FDW622" s="544"/>
      <c r="FDX622" s="544"/>
      <c r="FDY622" s="544"/>
      <c r="FDZ622" s="544"/>
      <c r="FEA622" s="544"/>
      <c r="FEB622" s="544"/>
      <c r="FEC622" s="544"/>
      <c r="FED622" s="544"/>
      <c r="FEE622" s="544"/>
      <c r="FEF622" s="544"/>
      <c r="FEG622" s="544"/>
      <c r="FEH622" s="544"/>
      <c r="FEI622" s="544"/>
      <c r="FEJ622" s="544"/>
      <c r="FEK622" s="544"/>
      <c r="FEL622" s="544"/>
      <c r="FEM622" s="544"/>
      <c r="FEN622" s="544"/>
      <c r="FEO622" s="544"/>
      <c r="FEP622" s="544"/>
      <c r="FEQ622" s="544"/>
      <c r="FER622" s="544"/>
      <c r="FES622" s="544"/>
      <c r="FET622" s="544"/>
      <c r="FEU622" s="544"/>
      <c r="FEV622" s="544"/>
      <c r="FEW622" s="544"/>
      <c r="FEX622" s="544"/>
      <c r="FEY622" s="544"/>
      <c r="FEZ622" s="544"/>
      <c r="FFA622" s="544"/>
      <c r="FFB622" s="544"/>
      <c r="FFC622" s="544"/>
      <c r="FFD622" s="544"/>
      <c r="FFE622" s="544"/>
      <c r="FFF622" s="544"/>
      <c r="FFG622" s="544"/>
      <c r="FFH622" s="544"/>
      <c r="FFI622" s="544"/>
      <c r="FFJ622" s="544"/>
      <c r="FFK622" s="544"/>
      <c r="FFL622" s="544"/>
      <c r="FFM622" s="544"/>
      <c r="FFN622" s="544"/>
      <c r="FFO622" s="544"/>
      <c r="FFP622" s="544"/>
      <c r="FFQ622" s="544"/>
      <c r="FFR622" s="544"/>
      <c r="FFS622" s="544"/>
      <c r="FFT622" s="544"/>
      <c r="FFU622" s="544"/>
      <c r="FFV622" s="544"/>
      <c r="FFW622" s="544"/>
      <c r="FFX622" s="544"/>
      <c r="FFY622" s="544"/>
      <c r="FFZ622" s="544"/>
      <c r="FGA622" s="544"/>
      <c r="FGB622" s="544"/>
      <c r="FGC622" s="544"/>
      <c r="FGD622" s="544"/>
      <c r="FGE622" s="544"/>
      <c r="FGF622" s="544"/>
      <c r="FGG622" s="544"/>
      <c r="FGH622" s="544"/>
      <c r="FGI622" s="544"/>
      <c r="FGJ622" s="544"/>
      <c r="FGK622" s="544"/>
      <c r="FGL622" s="544"/>
      <c r="FGM622" s="544"/>
      <c r="FGN622" s="544"/>
      <c r="FGO622" s="544"/>
      <c r="FGP622" s="544"/>
      <c r="FGQ622" s="544"/>
      <c r="FGR622" s="544"/>
      <c r="FGS622" s="544"/>
      <c r="FGT622" s="544"/>
      <c r="FGU622" s="544"/>
      <c r="FGV622" s="544"/>
      <c r="FGW622" s="544"/>
      <c r="FGX622" s="544"/>
      <c r="FGY622" s="544"/>
      <c r="FGZ622" s="544"/>
      <c r="FHA622" s="544"/>
      <c r="FHB622" s="544"/>
      <c r="FHC622" s="544"/>
      <c r="FHD622" s="544"/>
      <c r="FHE622" s="544"/>
      <c r="FHF622" s="544"/>
      <c r="FHG622" s="544"/>
      <c r="FHH622" s="544"/>
      <c r="FHI622" s="544"/>
      <c r="FHJ622" s="544"/>
      <c r="FHK622" s="544"/>
      <c r="FHL622" s="544"/>
      <c r="FHM622" s="544"/>
      <c r="FHN622" s="544"/>
      <c r="FHO622" s="544"/>
      <c r="FHP622" s="544"/>
      <c r="FHQ622" s="544"/>
      <c r="FHR622" s="544"/>
      <c r="FHS622" s="544"/>
      <c r="FHT622" s="544"/>
      <c r="FHU622" s="544"/>
      <c r="FHV622" s="544"/>
      <c r="FHW622" s="544"/>
      <c r="FHX622" s="544"/>
      <c r="FHY622" s="544"/>
      <c r="FHZ622" s="544"/>
      <c r="FIA622" s="544"/>
      <c r="FIB622" s="544"/>
      <c r="FIC622" s="544"/>
      <c r="FID622" s="544"/>
      <c r="FIE622" s="544"/>
      <c r="FIF622" s="544"/>
      <c r="FIG622" s="544"/>
      <c r="FIH622" s="544"/>
      <c r="FII622" s="544"/>
      <c r="FIJ622" s="544"/>
      <c r="FIK622" s="544"/>
      <c r="FIL622" s="544"/>
      <c r="FIM622" s="544"/>
      <c r="FIN622" s="544"/>
      <c r="FIO622" s="544"/>
      <c r="FIP622" s="544"/>
      <c r="FIQ622" s="544"/>
      <c r="FIR622" s="544"/>
      <c r="FIS622" s="544"/>
      <c r="FIT622" s="544"/>
      <c r="FIU622" s="544"/>
      <c r="FIV622" s="544"/>
      <c r="FIW622" s="544"/>
      <c r="FIX622" s="544"/>
      <c r="FIY622" s="544"/>
      <c r="FIZ622" s="544"/>
      <c r="FJA622" s="544"/>
      <c r="FJB622" s="544"/>
      <c r="FJC622" s="544"/>
      <c r="FJD622" s="544"/>
      <c r="FJE622" s="544"/>
      <c r="FJF622" s="544"/>
      <c r="FJG622" s="544"/>
      <c r="FJH622" s="544"/>
      <c r="FJI622" s="544"/>
      <c r="FJJ622" s="544"/>
      <c r="FJK622" s="544"/>
      <c r="FJL622" s="544"/>
      <c r="FJM622" s="544"/>
      <c r="FJN622" s="544"/>
      <c r="FJO622" s="544"/>
      <c r="FJP622" s="544"/>
      <c r="FJQ622" s="544"/>
      <c r="FJR622" s="544"/>
      <c r="FJS622" s="544"/>
      <c r="FJT622" s="544"/>
      <c r="FJU622" s="544"/>
      <c r="FJV622" s="544"/>
      <c r="FJW622" s="544"/>
      <c r="FJX622" s="544"/>
      <c r="FJY622" s="544"/>
      <c r="FJZ622" s="544"/>
      <c r="FKA622" s="544"/>
      <c r="FKB622" s="544"/>
      <c r="FKC622" s="544"/>
      <c r="FKD622" s="544"/>
      <c r="FKE622" s="544"/>
      <c r="FKF622" s="544"/>
      <c r="FKG622" s="544"/>
      <c r="FKH622" s="544"/>
      <c r="FKI622" s="544"/>
      <c r="FKJ622" s="544"/>
      <c r="FKK622" s="544"/>
      <c r="FKL622" s="544"/>
      <c r="FKM622" s="544"/>
      <c r="FKN622" s="544"/>
      <c r="FKO622" s="544"/>
      <c r="FKP622" s="544"/>
      <c r="FKQ622" s="544"/>
      <c r="FKR622" s="544"/>
      <c r="FKS622" s="544"/>
      <c r="FKT622" s="544"/>
      <c r="FKU622" s="544"/>
      <c r="FKV622" s="544"/>
      <c r="FKW622" s="544"/>
      <c r="FKX622" s="544"/>
      <c r="FKY622" s="544"/>
      <c r="FKZ622" s="544"/>
      <c r="FLA622" s="544"/>
      <c r="FLB622" s="544"/>
      <c r="FLC622" s="544"/>
      <c r="FLD622" s="544"/>
      <c r="FLE622" s="544"/>
      <c r="FLF622" s="544"/>
      <c r="FLG622" s="544"/>
      <c r="FLH622" s="544"/>
      <c r="FLI622" s="544"/>
      <c r="FLJ622" s="544"/>
      <c r="FLK622" s="544"/>
      <c r="FLL622" s="544"/>
      <c r="FLM622" s="544"/>
      <c r="FLN622" s="544"/>
      <c r="FLO622" s="544"/>
      <c r="FLP622" s="544"/>
      <c r="FLQ622" s="544"/>
      <c r="FLR622" s="544"/>
      <c r="FLS622" s="544"/>
      <c r="FLT622" s="544"/>
      <c r="FLU622" s="544"/>
      <c r="FLV622" s="544"/>
      <c r="FLW622" s="544"/>
      <c r="FLX622" s="544"/>
      <c r="FLY622" s="544"/>
      <c r="FLZ622" s="544"/>
      <c r="FMA622" s="544"/>
      <c r="FMB622" s="544"/>
      <c r="FMC622" s="544"/>
      <c r="FMD622" s="544"/>
      <c r="FME622" s="544"/>
      <c r="FMF622" s="544"/>
      <c r="FMG622" s="544"/>
      <c r="FMH622" s="544"/>
      <c r="FMI622" s="544"/>
      <c r="FMJ622" s="544"/>
      <c r="FMK622" s="544"/>
      <c r="FML622" s="544"/>
      <c r="FMM622" s="544"/>
      <c r="FMN622" s="544"/>
      <c r="FMO622" s="544"/>
      <c r="FMP622" s="544"/>
      <c r="FMQ622" s="544"/>
      <c r="FMR622" s="544"/>
      <c r="FMS622" s="544"/>
      <c r="FMT622" s="544"/>
      <c r="FMU622" s="544"/>
      <c r="FMV622" s="544"/>
      <c r="FMW622" s="544"/>
      <c r="FMX622" s="544"/>
      <c r="FMY622" s="544"/>
      <c r="FMZ622" s="544"/>
      <c r="FNA622" s="544"/>
      <c r="FNB622" s="544"/>
      <c r="FNC622" s="544"/>
      <c r="FND622" s="544"/>
      <c r="FNE622" s="544"/>
      <c r="FNF622" s="544"/>
      <c r="FNG622" s="544"/>
      <c r="FNH622" s="544"/>
      <c r="FNI622" s="544"/>
      <c r="FNJ622" s="544"/>
      <c r="FNK622" s="544"/>
      <c r="FNL622" s="544"/>
      <c r="FNM622" s="544"/>
      <c r="FNN622" s="544"/>
      <c r="FNO622" s="544"/>
      <c r="FNP622" s="544"/>
      <c r="FNQ622" s="544"/>
      <c r="FNR622" s="544"/>
      <c r="FNS622" s="544"/>
      <c r="FNT622" s="544"/>
      <c r="FNU622" s="544"/>
      <c r="FNV622" s="544"/>
      <c r="FNW622" s="544"/>
      <c r="FNX622" s="544"/>
      <c r="FNY622" s="544"/>
      <c r="FNZ622" s="544"/>
      <c r="FOA622" s="544"/>
      <c r="FOB622" s="544"/>
      <c r="FOC622" s="544"/>
      <c r="FOD622" s="544"/>
      <c r="FOE622" s="544"/>
      <c r="FOF622" s="544"/>
      <c r="FOG622" s="544"/>
      <c r="FOH622" s="544"/>
      <c r="FOI622" s="544"/>
      <c r="FOJ622" s="544"/>
      <c r="FOK622" s="544"/>
      <c r="FOL622" s="544"/>
      <c r="FOM622" s="544"/>
      <c r="FON622" s="544"/>
      <c r="FOO622" s="544"/>
      <c r="FOP622" s="544"/>
      <c r="FOQ622" s="544"/>
      <c r="FOR622" s="544"/>
      <c r="FOS622" s="544"/>
      <c r="FOT622" s="544"/>
      <c r="FOU622" s="544"/>
      <c r="FOV622" s="544"/>
      <c r="FOW622" s="544"/>
      <c r="FOX622" s="544"/>
      <c r="FOY622" s="544"/>
      <c r="FOZ622" s="544"/>
      <c r="FPA622" s="544"/>
      <c r="FPB622" s="544"/>
      <c r="FPC622" s="544"/>
      <c r="FPD622" s="544"/>
      <c r="FPE622" s="544"/>
      <c r="FPF622" s="544"/>
      <c r="FPG622" s="544"/>
      <c r="FPH622" s="544"/>
      <c r="FPI622" s="544"/>
      <c r="FPJ622" s="544"/>
      <c r="FPK622" s="544"/>
      <c r="FPL622" s="544"/>
      <c r="FPM622" s="544"/>
      <c r="FPN622" s="544"/>
      <c r="FPO622" s="544"/>
      <c r="FPP622" s="544"/>
      <c r="FPQ622" s="544"/>
      <c r="FPR622" s="544"/>
      <c r="FPS622" s="544"/>
      <c r="FPT622" s="544"/>
      <c r="FPU622" s="544"/>
      <c r="FPV622" s="544"/>
      <c r="FPW622" s="544"/>
      <c r="FPX622" s="544"/>
      <c r="FPY622" s="544"/>
      <c r="FPZ622" s="544"/>
      <c r="FQA622" s="544"/>
      <c r="FQB622" s="544"/>
      <c r="FQC622" s="544"/>
      <c r="FQD622" s="544"/>
      <c r="FQE622" s="544"/>
      <c r="FQF622" s="544"/>
      <c r="FQG622" s="544"/>
      <c r="FQH622" s="544"/>
      <c r="FQI622" s="544"/>
      <c r="FQJ622" s="544"/>
      <c r="FQK622" s="544"/>
      <c r="FQL622" s="544"/>
      <c r="FQM622" s="544"/>
      <c r="FQN622" s="544"/>
      <c r="FQO622" s="544"/>
      <c r="FQP622" s="544"/>
      <c r="FQQ622" s="544"/>
      <c r="FQR622" s="544"/>
      <c r="FQS622" s="544"/>
      <c r="FQT622" s="544"/>
      <c r="FQU622" s="544"/>
      <c r="FQV622" s="544"/>
      <c r="FQW622" s="544"/>
      <c r="FQX622" s="544"/>
      <c r="FQY622" s="544"/>
      <c r="FQZ622" s="544"/>
      <c r="FRA622" s="544"/>
      <c r="FRB622" s="544"/>
      <c r="FRC622" s="544"/>
      <c r="FRD622" s="544"/>
      <c r="FRE622" s="544"/>
      <c r="FRF622" s="544"/>
      <c r="FRG622" s="544"/>
      <c r="FRH622" s="544"/>
      <c r="FRI622" s="544"/>
      <c r="FRJ622" s="544"/>
      <c r="FRK622" s="544"/>
      <c r="FRL622" s="544"/>
      <c r="FRM622" s="544"/>
      <c r="FRN622" s="544"/>
      <c r="FRO622" s="544"/>
      <c r="FRP622" s="544"/>
      <c r="FRQ622" s="544"/>
      <c r="FRR622" s="544"/>
      <c r="FRS622" s="544"/>
      <c r="FRT622" s="544"/>
      <c r="FRU622" s="544"/>
      <c r="FRV622" s="544"/>
      <c r="FRW622" s="544"/>
      <c r="FRX622" s="544"/>
      <c r="FRY622" s="544"/>
      <c r="FRZ622" s="544"/>
      <c r="FSA622" s="544"/>
      <c r="FSB622" s="544"/>
      <c r="FSC622" s="544"/>
      <c r="FSD622" s="544"/>
      <c r="FSE622" s="544"/>
      <c r="FSF622" s="544"/>
      <c r="FSG622" s="544"/>
      <c r="FSH622" s="544"/>
      <c r="FSI622" s="544"/>
      <c r="FSJ622" s="544"/>
      <c r="FSK622" s="544"/>
      <c r="FSL622" s="544"/>
      <c r="FSM622" s="544"/>
      <c r="FSN622" s="544"/>
      <c r="FSO622" s="544"/>
      <c r="FSP622" s="544"/>
      <c r="FSQ622" s="544"/>
      <c r="FSR622" s="544"/>
      <c r="FSS622" s="544"/>
      <c r="FST622" s="544"/>
      <c r="FSU622" s="544"/>
      <c r="FSV622" s="544"/>
      <c r="FSW622" s="544"/>
      <c r="FSX622" s="544"/>
      <c r="FSY622" s="544"/>
      <c r="FSZ622" s="544"/>
      <c r="FTA622" s="544"/>
      <c r="FTB622" s="544"/>
      <c r="FTC622" s="544"/>
      <c r="FTD622" s="544"/>
      <c r="FTE622" s="544"/>
      <c r="FTF622" s="544"/>
      <c r="FTG622" s="544"/>
      <c r="FTH622" s="544"/>
      <c r="FTI622" s="544"/>
      <c r="FTJ622" s="544"/>
      <c r="FTK622" s="544"/>
      <c r="FTL622" s="544"/>
      <c r="FTM622" s="544"/>
      <c r="FTN622" s="544"/>
      <c r="FTO622" s="544"/>
      <c r="FTP622" s="544"/>
      <c r="FTQ622" s="544"/>
      <c r="FTR622" s="544"/>
      <c r="FTS622" s="544"/>
      <c r="FTT622" s="544"/>
      <c r="FTU622" s="544"/>
      <c r="FTV622" s="544"/>
      <c r="FTW622" s="544"/>
      <c r="FTX622" s="544"/>
      <c r="FTY622" s="544"/>
      <c r="FTZ622" s="544"/>
      <c r="FUA622" s="544"/>
      <c r="FUB622" s="544"/>
      <c r="FUC622" s="544"/>
      <c r="FUD622" s="544"/>
      <c r="FUE622" s="544"/>
      <c r="FUF622" s="544"/>
      <c r="FUG622" s="544"/>
      <c r="FUH622" s="544"/>
      <c r="FUI622" s="544"/>
      <c r="FUJ622" s="544"/>
      <c r="FUK622" s="544"/>
      <c r="FUL622" s="544"/>
      <c r="FUM622" s="544"/>
      <c r="FUN622" s="544"/>
      <c r="FUO622" s="544"/>
      <c r="FUP622" s="544"/>
      <c r="FUQ622" s="544"/>
      <c r="FUR622" s="544"/>
      <c r="FUS622" s="544"/>
      <c r="FUT622" s="544"/>
      <c r="FUU622" s="544"/>
      <c r="FUV622" s="544"/>
      <c r="FUW622" s="544"/>
      <c r="FUX622" s="544"/>
      <c r="FUY622" s="544"/>
      <c r="FUZ622" s="544"/>
      <c r="FVA622" s="544"/>
      <c r="FVB622" s="544"/>
      <c r="FVC622" s="544"/>
      <c r="FVD622" s="544"/>
      <c r="FVE622" s="544"/>
      <c r="FVF622" s="544"/>
      <c r="FVG622" s="544"/>
      <c r="FVH622" s="544"/>
      <c r="FVI622" s="544"/>
      <c r="FVJ622" s="544"/>
      <c r="FVK622" s="544"/>
      <c r="FVL622" s="544"/>
      <c r="FVM622" s="544"/>
      <c r="FVN622" s="544"/>
      <c r="FVO622" s="544"/>
      <c r="FVP622" s="544"/>
      <c r="FVQ622" s="544"/>
      <c r="FVR622" s="544"/>
      <c r="FVS622" s="544"/>
      <c r="FVT622" s="544"/>
      <c r="FVU622" s="544"/>
      <c r="FVV622" s="544"/>
      <c r="FVW622" s="544"/>
      <c r="FVX622" s="544"/>
      <c r="FVY622" s="544"/>
      <c r="FVZ622" s="544"/>
      <c r="FWA622" s="544"/>
      <c r="FWB622" s="544"/>
      <c r="FWC622" s="544"/>
      <c r="FWD622" s="544"/>
      <c r="FWE622" s="544"/>
      <c r="FWF622" s="544"/>
      <c r="FWG622" s="544"/>
      <c r="FWH622" s="544"/>
      <c r="FWI622" s="544"/>
      <c r="FWJ622" s="544"/>
      <c r="FWK622" s="544"/>
      <c r="FWL622" s="544"/>
      <c r="FWM622" s="544"/>
      <c r="FWN622" s="544"/>
      <c r="FWO622" s="544"/>
      <c r="FWP622" s="544"/>
      <c r="FWQ622" s="544"/>
      <c r="FWR622" s="544"/>
      <c r="FWS622" s="544"/>
      <c r="FWT622" s="544"/>
      <c r="FWU622" s="544"/>
      <c r="FWV622" s="544"/>
      <c r="FWW622" s="544"/>
      <c r="FWX622" s="544"/>
      <c r="FWY622" s="544"/>
      <c r="FWZ622" s="544"/>
      <c r="FXA622" s="544"/>
      <c r="FXB622" s="544"/>
      <c r="FXC622" s="544"/>
      <c r="FXD622" s="544"/>
      <c r="FXE622" s="544"/>
      <c r="FXF622" s="544"/>
      <c r="FXG622" s="544"/>
      <c r="FXH622" s="544"/>
      <c r="FXI622" s="544"/>
      <c r="FXJ622" s="544"/>
      <c r="FXK622" s="544"/>
      <c r="FXL622" s="544"/>
      <c r="FXM622" s="544"/>
      <c r="FXN622" s="544"/>
      <c r="FXO622" s="544"/>
      <c r="FXP622" s="544"/>
      <c r="FXQ622" s="544"/>
      <c r="FXR622" s="544"/>
      <c r="FXS622" s="544"/>
      <c r="FXT622" s="544"/>
      <c r="FXU622" s="544"/>
      <c r="FXV622" s="544"/>
      <c r="FXW622" s="544"/>
      <c r="FXX622" s="544"/>
      <c r="FXY622" s="544"/>
      <c r="FXZ622" s="544"/>
      <c r="FYA622" s="544"/>
      <c r="FYB622" s="544"/>
      <c r="FYC622" s="544"/>
      <c r="FYD622" s="544"/>
      <c r="FYE622" s="544"/>
      <c r="FYF622" s="544"/>
      <c r="FYG622" s="544"/>
      <c r="FYH622" s="544"/>
      <c r="FYI622" s="544"/>
      <c r="FYJ622" s="544"/>
      <c r="FYK622" s="544"/>
      <c r="FYL622" s="544"/>
      <c r="FYM622" s="544"/>
      <c r="FYN622" s="544"/>
      <c r="FYO622" s="544"/>
      <c r="FYP622" s="544"/>
      <c r="FYQ622" s="544"/>
      <c r="FYR622" s="544"/>
      <c r="FYS622" s="544"/>
      <c r="FYT622" s="544"/>
      <c r="FYU622" s="544"/>
      <c r="FYV622" s="544"/>
      <c r="FYW622" s="544"/>
      <c r="FYX622" s="544"/>
      <c r="FYY622" s="544"/>
      <c r="FYZ622" s="544"/>
      <c r="FZA622" s="544"/>
      <c r="FZB622" s="544"/>
      <c r="FZC622" s="544"/>
      <c r="FZD622" s="544"/>
      <c r="FZE622" s="544"/>
      <c r="FZF622" s="544"/>
      <c r="FZG622" s="544"/>
      <c r="FZH622" s="544"/>
      <c r="FZI622" s="544"/>
      <c r="FZJ622" s="544"/>
      <c r="FZK622" s="544"/>
      <c r="FZL622" s="544"/>
      <c r="FZM622" s="544"/>
      <c r="FZN622" s="544"/>
      <c r="FZO622" s="544"/>
      <c r="FZP622" s="544"/>
      <c r="FZQ622" s="544"/>
      <c r="FZR622" s="544"/>
      <c r="FZS622" s="544"/>
      <c r="FZT622" s="544"/>
      <c r="FZU622" s="544"/>
      <c r="FZV622" s="544"/>
      <c r="FZW622" s="544"/>
      <c r="FZX622" s="544"/>
      <c r="FZY622" s="544"/>
      <c r="FZZ622" s="544"/>
      <c r="GAA622" s="544"/>
      <c r="GAB622" s="544"/>
      <c r="GAC622" s="544"/>
      <c r="GAD622" s="544"/>
      <c r="GAE622" s="544"/>
      <c r="GAF622" s="544"/>
      <c r="GAG622" s="544"/>
      <c r="GAH622" s="544"/>
      <c r="GAI622" s="544"/>
      <c r="GAJ622" s="544"/>
      <c r="GAK622" s="544"/>
      <c r="GAL622" s="544"/>
      <c r="GAM622" s="544"/>
      <c r="GAN622" s="544"/>
      <c r="GAO622" s="544"/>
      <c r="GAP622" s="544"/>
      <c r="GAQ622" s="544"/>
      <c r="GAR622" s="544"/>
      <c r="GAS622" s="544"/>
      <c r="GAT622" s="544"/>
      <c r="GAU622" s="544"/>
      <c r="GAV622" s="544"/>
      <c r="GAW622" s="544"/>
      <c r="GAX622" s="544"/>
      <c r="GAY622" s="544"/>
      <c r="GAZ622" s="544"/>
      <c r="GBA622" s="544"/>
      <c r="GBB622" s="544"/>
      <c r="GBC622" s="544"/>
      <c r="GBD622" s="544"/>
      <c r="GBE622" s="544"/>
      <c r="GBF622" s="544"/>
      <c r="GBG622" s="544"/>
      <c r="GBH622" s="544"/>
      <c r="GBI622" s="544"/>
      <c r="GBJ622" s="544"/>
      <c r="GBK622" s="544"/>
      <c r="GBL622" s="544"/>
      <c r="GBM622" s="544"/>
      <c r="GBN622" s="544"/>
      <c r="GBO622" s="544"/>
      <c r="GBP622" s="544"/>
      <c r="GBQ622" s="544"/>
      <c r="GBR622" s="544"/>
      <c r="GBS622" s="544"/>
      <c r="GBT622" s="544"/>
      <c r="GBU622" s="544"/>
      <c r="GBV622" s="544"/>
      <c r="GBW622" s="544"/>
      <c r="GBX622" s="544"/>
      <c r="GBY622" s="544"/>
      <c r="GBZ622" s="544"/>
      <c r="GCA622" s="544"/>
      <c r="GCB622" s="544"/>
      <c r="GCC622" s="544"/>
      <c r="GCD622" s="544"/>
      <c r="GCE622" s="544"/>
      <c r="GCF622" s="544"/>
      <c r="GCG622" s="544"/>
      <c r="GCH622" s="544"/>
      <c r="GCI622" s="544"/>
      <c r="GCJ622" s="544"/>
      <c r="GCK622" s="544"/>
      <c r="GCL622" s="544"/>
      <c r="GCM622" s="544"/>
      <c r="GCN622" s="544"/>
      <c r="GCO622" s="544"/>
      <c r="GCP622" s="544"/>
      <c r="GCQ622" s="544"/>
      <c r="GCR622" s="544"/>
      <c r="GCS622" s="544"/>
      <c r="GCT622" s="544"/>
      <c r="GCU622" s="544"/>
      <c r="GCV622" s="544"/>
      <c r="GCW622" s="544"/>
      <c r="GCX622" s="544"/>
      <c r="GCY622" s="544"/>
      <c r="GCZ622" s="544"/>
      <c r="GDA622" s="544"/>
      <c r="GDB622" s="544"/>
      <c r="GDC622" s="544"/>
      <c r="GDD622" s="544"/>
      <c r="GDE622" s="544"/>
      <c r="GDF622" s="544"/>
      <c r="GDG622" s="544"/>
      <c r="GDH622" s="544"/>
      <c r="GDI622" s="544"/>
      <c r="GDJ622" s="544"/>
      <c r="GDK622" s="544"/>
      <c r="GDL622" s="544"/>
      <c r="GDM622" s="544"/>
      <c r="GDN622" s="544"/>
      <c r="GDO622" s="544"/>
      <c r="GDP622" s="544"/>
      <c r="GDQ622" s="544"/>
      <c r="GDR622" s="544"/>
      <c r="GDS622" s="544"/>
      <c r="GDT622" s="544"/>
      <c r="GDU622" s="544"/>
      <c r="GDV622" s="544"/>
      <c r="GDW622" s="544"/>
      <c r="GDX622" s="544"/>
      <c r="GDY622" s="544"/>
      <c r="GDZ622" s="544"/>
      <c r="GEA622" s="544"/>
      <c r="GEB622" s="544"/>
      <c r="GEC622" s="544"/>
      <c r="GED622" s="544"/>
      <c r="GEE622" s="544"/>
      <c r="GEF622" s="544"/>
      <c r="GEG622" s="544"/>
      <c r="GEH622" s="544"/>
      <c r="GEI622" s="544"/>
      <c r="GEJ622" s="544"/>
      <c r="GEK622" s="544"/>
      <c r="GEL622" s="544"/>
      <c r="GEM622" s="544"/>
      <c r="GEN622" s="544"/>
      <c r="GEO622" s="544"/>
      <c r="GEP622" s="544"/>
      <c r="GEQ622" s="544"/>
      <c r="GER622" s="544"/>
      <c r="GES622" s="544"/>
      <c r="GET622" s="544"/>
      <c r="GEU622" s="544"/>
      <c r="GEV622" s="544"/>
      <c r="GEW622" s="544"/>
      <c r="GEX622" s="544"/>
      <c r="GEY622" s="544"/>
      <c r="GEZ622" s="544"/>
      <c r="GFA622" s="544"/>
      <c r="GFB622" s="544"/>
      <c r="GFC622" s="544"/>
      <c r="GFD622" s="544"/>
      <c r="GFE622" s="544"/>
      <c r="GFF622" s="544"/>
      <c r="GFG622" s="544"/>
      <c r="GFH622" s="544"/>
      <c r="GFI622" s="544"/>
      <c r="GFJ622" s="544"/>
      <c r="GFK622" s="544"/>
      <c r="GFL622" s="544"/>
      <c r="GFM622" s="544"/>
      <c r="GFN622" s="544"/>
      <c r="GFO622" s="544"/>
      <c r="GFP622" s="544"/>
      <c r="GFQ622" s="544"/>
      <c r="GFR622" s="544"/>
      <c r="GFS622" s="544"/>
      <c r="GFT622" s="544"/>
      <c r="GFU622" s="544"/>
      <c r="GFV622" s="544"/>
      <c r="GFW622" s="544"/>
      <c r="GFX622" s="544"/>
      <c r="GFY622" s="544"/>
      <c r="GFZ622" s="544"/>
      <c r="GGA622" s="544"/>
      <c r="GGB622" s="544"/>
      <c r="GGC622" s="544"/>
      <c r="GGD622" s="544"/>
      <c r="GGE622" s="544"/>
      <c r="GGF622" s="544"/>
      <c r="GGG622" s="544"/>
      <c r="GGH622" s="544"/>
      <c r="GGI622" s="544"/>
      <c r="GGJ622" s="544"/>
      <c r="GGK622" s="544"/>
      <c r="GGL622" s="544"/>
      <c r="GGM622" s="544"/>
      <c r="GGN622" s="544"/>
      <c r="GGO622" s="544"/>
      <c r="GGP622" s="544"/>
      <c r="GGQ622" s="544"/>
      <c r="GGR622" s="544"/>
      <c r="GGS622" s="544"/>
      <c r="GGT622" s="544"/>
      <c r="GGU622" s="544"/>
      <c r="GGV622" s="544"/>
      <c r="GGW622" s="544"/>
      <c r="GGX622" s="544"/>
      <c r="GGY622" s="544"/>
      <c r="GGZ622" s="544"/>
      <c r="GHA622" s="544"/>
      <c r="GHB622" s="544"/>
      <c r="GHC622" s="544"/>
      <c r="GHD622" s="544"/>
      <c r="GHE622" s="544"/>
      <c r="GHF622" s="544"/>
      <c r="GHG622" s="544"/>
      <c r="GHH622" s="544"/>
      <c r="GHI622" s="544"/>
      <c r="GHJ622" s="544"/>
      <c r="GHK622" s="544"/>
      <c r="GHL622" s="544"/>
      <c r="GHM622" s="544"/>
      <c r="GHN622" s="544"/>
      <c r="GHO622" s="544"/>
      <c r="GHP622" s="544"/>
      <c r="GHQ622" s="544"/>
      <c r="GHR622" s="544"/>
      <c r="GHS622" s="544"/>
      <c r="GHT622" s="544"/>
      <c r="GHU622" s="544"/>
      <c r="GHV622" s="544"/>
      <c r="GHW622" s="544"/>
      <c r="GHX622" s="544"/>
      <c r="GHY622" s="544"/>
      <c r="GHZ622" s="544"/>
      <c r="GIA622" s="544"/>
      <c r="GIB622" s="544"/>
      <c r="GIC622" s="544"/>
      <c r="GID622" s="544"/>
      <c r="GIE622" s="544"/>
      <c r="GIF622" s="544"/>
      <c r="GIG622" s="544"/>
      <c r="GIH622" s="544"/>
      <c r="GII622" s="544"/>
      <c r="GIJ622" s="544"/>
      <c r="GIK622" s="544"/>
      <c r="GIL622" s="544"/>
      <c r="GIM622" s="544"/>
      <c r="GIN622" s="544"/>
      <c r="GIO622" s="544"/>
      <c r="GIP622" s="544"/>
      <c r="GIQ622" s="544"/>
      <c r="GIR622" s="544"/>
      <c r="GIS622" s="544"/>
      <c r="GIT622" s="544"/>
      <c r="GIU622" s="544"/>
      <c r="GIV622" s="544"/>
      <c r="GIW622" s="544"/>
      <c r="GIX622" s="544"/>
      <c r="GIY622" s="544"/>
      <c r="GIZ622" s="544"/>
      <c r="GJA622" s="544"/>
      <c r="GJB622" s="544"/>
      <c r="GJC622" s="544"/>
      <c r="GJD622" s="544"/>
      <c r="GJE622" s="544"/>
      <c r="GJF622" s="544"/>
      <c r="GJG622" s="544"/>
      <c r="GJH622" s="544"/>
      <c r="GJI622" s="544"/>
      <c r="GJJ622" s="544"/>
      <c r="GJK622" s="544"/>
      <c r="GJL622" s="544"/>
      <c r="GJM622" s="544"/>
      <c r="GJN622" s="544"/>
      <c r="GJO622" s="544"/>
      <c r="GJP622" s="544"/>
      <c r="GJQ622" s="544"/>
      <c r="GJR622" s="544"/>
      <c r="GJS622" s="544"/>
      <c r="GJT622" s="544"/>
      <c r="GJU622" s="544"/>
      <c r="GJV622" s="544"/>
      <c r="GJW622" s="544"/>
      <c r="GJX622" s="544"/>
      <c r="GJY622" s="544"/>
      <c r="GJZ622" s="544"/>
      <c r="GKA622" s="544"/>
      <c r="GKB622" s="544"/>
      <c r="GKC622" s="544"/>
      <c r="GKD622" s="544"/>
      <c r="GKE622" s="544"/>
      <c r="GKF622" s="544"/>
      <c r="GKG622" s="544"/>
      <c r="GKH622" s="544"/>
      <c r="GKI622" s="544"/>
      <c r="GKJ622" s="544"/>
      <c r="GKK622" s="544"/>
      <c r="GKL622" s="544"/>
      <c r="GKM622" s="544"/>
      <c r="GKN622" s="544"/>
      <c r="GKO622" s="544"/>
      <c r="GKP622" s="544"/>
      <c r="GKQ622" s="544"/>
      <c r="GKR622" s="544"/>
      <c r="GKS622" s="544"/>
      <c r="GKT622" s="544"/>
      <c r="GKU622" s="544"/>
      <c r="GKV622" s="544"/>
      <c r="GKW622" s="544"/>
      <c r="GKX622" s="544"/>
      <c r="GKY622" s="544"/>
      <c r="GKZ622" s="544"/>
      <c r="GLA622" s="544"/>
      <c r="GLB622" s="544"/>
      <c r="GLC622" s="544"/>
      <c r="GLD622" s="544"/>
      <c r="GLE622" s="544"/>
      <c r="GLF622" s="544"/>
      <c r="GLG622" s="544"/>
      <c r="GLH622" s="544"/>
      <c r="GLI622" s="544"/>
      <c r="GLJ622" s="544"/>
      <c r="GLK622" s="544"/>
      <c r="GLL622" s="544"/>
      <c r="GLM622" s="544"/>
      <c r="GLN622" s="544"/>
      <c r="GLO622" s="544"/>
      <c r="GLP622" s="544"/>
      <c r="GLQ622" s="544"/>
      <c r="GLR622" s="544"/>
      <c r="GLS622" s="544"/>
      <c r="GLT622" s="544"/>
      <c r="GLU622" s="544"/>
      <c r="GLV622" s="544"/>
      <c r="GLW622" s="544"/>
      <c r="GLX622" s="544"/>
      <c r="GLY622" s="544"/>
      <c r="GLZ622" s="544"/>
      <c r="GMA622" s="544"/>
      <c r="GMB622" s="544"/>
      <c r="GMC622" s="544"/>
      <c r="GMD622" s="544"/>
      <c r="GME622" s="544"/>
      <c r="GMF622" s="544"/>
      <c r="GMG622" s="544"/>
      <c r="GMH622" s="544"/>
      <c r="GMI622" s="544"/>
      <c r="GMJ622" s="544"/>
      <c r="GMK622" s="544"/>
      <c r="GML622" s="544"/>
      <c r="GMM622" s="544"/>
      <c r="GMN622" s="544"/>
      <c r="GMO622" s="544"/>
      <c r="GMP622" s="544"/>
      <c r="GMQ622" s="544"/>
      <c r="GMR622" s="544"/>
      <c r="GMS622" s="544"/>
      <c r="GMT622" s="544"/>
      <c r="GMU622" s="544"/>
      <c r="GMV622" s="544"/>
      <c r="GMW622" s="544"/>
      <c r="GMX622" s="544"/>
      <c r="GMY622" s="544"/>
      <c r="GMZ622" s="544"/>
      <c r="GNA622" s="544"/>
      <c r="GNB622" s="544"/>
      <c r="GNC622" s="544"/>
      <c r="GND622" s="544"/>
      <c r="GNE622" s="544"/>
      <c r="GNF622" s="544"/>
      <c r="GNG622" s="544"/>
      <c r="GNH622" s="544"/>
      <c r="GNI622" s="544"/>
      <c r="GNJ622" s="544"/>
      <c r="GNK622" s="544"/>
      <c r="GNL622" s="544"/>
      <c r="GNM622" s="544"/>
      <c r="GNN622" s="544"/>
      <c r="GNO622" s="544"/>
      <c r="GNP622" s="544"/>
      <c r="GNQ622" s="544"/>
      <c r="GNR622" s="544"/>
      <c r="GNS622" s="544"/>
      <c r="GNT622" s="544"/>
      <c r="GNU622" s="544"/>
      <c r="GNV622" s="544"/>
      <c r="GNW622" s="544"/>
      <c r="GNX622" s="544"/>
      <c r="GNY622" s="544"/>
      <c r="GNZ622" s="544"/>
      <c r="GOA622" s="544"/>
      <c r="GOB622" s="544"/>
      <c r="GOC622" s="544"/>
      <c r="GOD622" s="544"/>
      <c r="GOE622" s="544"/>
      <c r="GOF622" s="544"/>
      <c r="GOG622" s="544"/>
      <c r="GOH622" s="544"/>
      <c r="GOI622" s="544"/>
      <c r="GOJ622" s="544"/>
      <c r="GOK622" s="544"/>
      <c r="GOL622" s="544"/>
      <c r="GOM622" s="544"/>
      <c r="GON622" s="544"/>
      <c r="GOO622" s="544"/>
      <c r="GOP622" s="544"/>
      <c r="GOQ622" s="544"/>
      <c r="GOR622" s="544"/>
      <c r="GOS622" s="544"/>
      <c r="GOT622" s="544"/>
      <c r="GOU622" s="544"/>
      <c r="GOV622" s="544"/>
      <c r="GOW622" s="544"/>
      <c r="GOX622" s="544"/>
      <c r="GOY622" s="544"/>
      <c r="GOZ622" s="544"/>
      <c r="GPA622" s="544"/>
      <c r="GPB622" s="544"/>
      <c r="GPC622" s="544"/>
      <c r="GPD622" s="544"/>
      <c r="GPE622" s="544"/>
      <c r="GPF622" s="544"/>
      <c r="GPG622" s="544"/>
      <c r="GPH622" s="544"/>
      <c r="GPI622" s="544"/>
      <c r="GPJ622" s="544"/>
      <c r="GPK622" s="544"/>
      <c r="GPL622" s="544"/>
      <c r="GPM622" s="544"/>
      <c r="GPN622" s="544"/>
      <c r="GPO622" s="544"/>
      <c r="GPP622" s="544"/>
      <c r="GPQ622" s="544"/>
      <c r="GPR622" s="544"/>
      <c r="GPS622" s="544"/>
      <c r="GPT622" s="544"/>
      <c r="GPU622" s="544"/>
      <c r="GPV622" s="544"/>
      <c r="GPW622" s="544"/>
      <c r="GPX622" s="544"/>
      <c r="GPY622" s="544"/>
      <c r="GPZ622" s="544"/>
      <c r="GQA622" s="544"/>
      <c r="GQB622" s="544"/>
      <c r="GQC622" s="544"/>
      <c r="GQD622" s="544"/>
      <c r="GQE622" s="544"/>
      <c r="GQF622" s="544"/>
      <c r="GQG622" s="544"/>
      <c r="GQH622" s="544"/>
      <c r="GQI622" s="544"/>
      <c r="GQJ622" s="544"/>
      <c r="GQK622" s="544"/>
      <c r="GQL622" s="544"/>
      <c r="GQM622" s="544"/>
      <c r="GQN622" s="544"/>
      <c r="GQO622" s="544"/>
      <c r="GQP622" s="544"/>
      <c r="GQQ622" s="544"/>
      <c r="GQR622" s="544"/>
      <c r="GQS622" s="544"/>
      <c r="GQT622" s="544"/>
      <c r="GQU622" s="544"/>
      <c r="GQV622" s="544"/>
      <c r="GQW622" s="544"/>
      <c r="GQX622" s="544"/>
      <c r="GQY622" s="544"/>
      <c r="GQZ622" s="544"/>
      <c r="GRA622" s="544"/>
      <c r="GRB622" s="544"/>
      <c r="GRC622" s="544"/>
      <c r="GRD622" s="544"/>
      <c r="GRE622" s="544"/>
      <c r="GRF622" s="544"/>
      <c r="GRG622" s="544"/>
      <c r="GRH622" s="544"/>
      <c r="GRI622" s="544"/>
      <c r="GRJ622" s="544"/>
      <c r="GRK622" s="544"/>
      <c r="GRL622" s="544"/>
      <c r="GRM622" s="544"/>
      <c r="GRN622" s="544"/>
      <c r="GRO622" s="544"/>
      <c r="GRP622" s="544"/>
      <c r="GRQ622" s="544"/>
      <c r="GRR622" s="544"/>
      <c r="GRS622" s="544"/>
      <c r="GRT622" s="544"/>
      <c r="GRU622" s="544"/>
      <c r="GRV622" s="544"/>
      <c r="GRW622" s="544"/>
      <c r="GRX622" s="544"/>
      <c r="GRY622" s="544"/>
      <c r="GRZ622" s="544"/>
      <c r="GSA622" s="544"/>
      <c r="GSB622" s="544"/>
      <c r="GSC622" s="544"/>
      <c r="GSD622" s="544"/>
      <c r="GSE622" s="544"/>
      <c r="GSF622" s="544"/>
      <c r="GSG622" s="544"/>
      <c r="GSH622" s="544"/>
      <c r="GSI622" s="544"/>
      <c r="GSJ622" s="544"/>
      <c r="GSK622" s="544"/>
      <c r="GSL622" s="544"/>
      <c r="GSM622" s="544"/>
      <c r="GSN622" s="544"/>
      <c r="GSO622" s="544"/>
      <c r="GSP622" s="544"/>
      <c r="GSQ622" s="544"/>
      <c r="GSR622" s="544"/>
      <c r="GSS622" s="544"/>
      <c r="GST622" s="544"/>
      <c r="GSU622" s="544"/>
      <c r="GSV622" s="544"/>
      <c r="GSW622" s="544"/>
      <c r="GSX622" s="544"/>
      <c r="GSY622" s="544"/>
      <c r="GSZ622" s="544"/>
      <c r="GTA622" s="544"/>
      <c r="GTB622" s="544"/>
      <c r="GTC622" s="544"/>
      <c r="GTD622" s="544"/>
      <c r="GTE622" s="544"/>
      <c r="GTF622" s="544"/>
      <c r="GTG622" s="544"/>
      <c r="GTH622" s="544"/>
      <c r="GTI622" s="544"/>
      <c r="GTJ622" s="544"/>
      <c r="GTK622" s="544"/>
      <c r="GTL622" s="544"/>
      <c r="GTM622" s="544"/>
      <c r="GTN622" s="544"/>
      <c r="GTO622" s="544"/>
      <c r="GTP622" s="544"/>
      <c r="GTQ622" s="544"/>
      <c r="GTR622" s="544"/>
      <c r="GTS622" s="544"/>
      <c r="GTT622" s="544"/>
      <c r="GTU622" s="544"/>
      <c r="GTV622" s="544"/>
      <c r="GTW622" s="544"/>
      <c r="GTX622" s="544"/>
      <c r="GTY622" s="544"/>
      <c r="GTZ622" s="544"/>
      <c r="GUA622" s="544"/>
      <c r="GUB622" s="544"/>
      <c r="GUC622" s="544"/>
      <c r="GUD622" s="544"/>
      <c r="GUE622" s="544"/>
      <c r="GUF622" s="544"/>
      <c r="GUG622" s="544"/>
      <c r="GUH622" s="544"/>
      <c r="GUI622" s="544"/>
      <c r="GUJ622" s="544"/>
      <c r="GUK622" s="544"/>
      <c r="GUL622" s="544"/>
      <c r="GUM622" s="544"/>
      <c r="GUN622" s="544"/>
      <c r="GUO622" s="544"/>
      <c r="GUP622" s="544"/>
      <c r="GUQ622" s="544"/>
      <c r="GUR622" s="544"/>
      <c r="GUS622" s="544"/>
      <c r="GUT622" s="544"/>
      <c r="GUU622" s="544"/>
      <c r="GUV622" s="544"/>
      <c r="GUW622" s="544"/>
      <c r="GUX622" s="544"/>
      <c r="GUY622" s="544"/>
      <c r="GUZ622" s="544"/>
      <c r="GVA622" s="544"/>
      <c r="GVB622" s="544"/>
      <c r="GVC622" s="544"/>
      <c r="GVD622" s="544"/>
      <c r="GVE622" s="544"/>
      <c r="GVF622" s="544"/>
      <c r="GVG622" s="544"/>
      <c r="GVH622" s="544"/>
      <c r="GVI622" s="544"/>
      <c r="GVJ622" s="544"/>
      <c r="GVK622" s="544"/>
      <c r="GVL622" s="544"/>
      <c r="GVM622" s="544"/>
      <c r="GVN622" s="544"/>
      <c r="GVO622" s="544"/>
      <c r="GVP622" s="544"/>
      <c r="GVQ622" s="544"/>
      <c r="GVR622" s="544"/>
      <c r="GVS622" s="544"/>
      <c r="GVT622" s="544"/>
      <c r="GVU622" s="544"/>
      <c r="GVV622" s="544"/>
      <c r="GVW622" s="544"/>
      <c r="GVX622" s="544"/>
      <c r="GVY622" s="544"/>
      <c r="GVZ622" s="544"/>
      <c r="GWA622" s="544"/>
      <c r="GWB622" s="544"/>
      <c r="GWC622" s="544"/>
      <c r="GWD622" s="544"/>
      <c r="GWE622" s="544"/>
      <c r="GWF622" s="544"/>
      <c r="GWG622" s="544"/>
      <c r="GWH622" s="544"/>
      <c r="GWI622" s="544"/>
      <c r="GWJ622" s="544"/>
      <c r="GWK622" s="544"/>
      <c r="GWL622" s="544"/>
      <c r="GWM622" s="544"/>
      <c r="GWN622" s="544"/>
      <c r="GWO622" s="544"/>
      <c r="GWP622" s="544"/>
      <c r="GWQ622" s="544"/>
      <c r="GWR622" s="544"/>
      <c r="GWS622" s="544"/>
      <c r="GWT622" s="544"/>
      <c r="GWU622" s="544"/>
      <c r="GWV622" s="544"/>
      <c r="GWW622" s="544"/>
      <c r="GWX622" s="544"/>
      <c r="GWY622" s="544"/>
      <c r="GWZ622" s="544"/>
      <c r="GXA622" s="544"/>
      <c r="GXB622" s="544"/>
      <c r="GXC622" s="544"/>
      <c r="GXD622" s="544"/>
      <c r="GXE622" s="544"/>
      <c r="GXF622" s="544"/>
      <c r="GXG622" s="544"/>
      <c r="GXH622" s="544"/>
      <c r="GXI622" s="544"/>
      <c r="GXJ622" s="544"/>
      <c r="GXK622" s="544"/>
      <c r="GXL622" s="544"/>
      <c r="GXM622" s="544"/>
      <c r="GXN622" s="544"/>
      <c r="GXO622" s="544"/>
      <c r="GXP622" s="544"/>
      <c r="GXQ622" s="544"/>
      <c r="GXR622" s="544"/>
      <c r="GXS622" s="544"/>
      <c r="GXT622" s="544"/>
      <c r="GXU622" s="544"/>
      <c r="GXV622" s="544"/>
      <c r="GXW622" s="544"/>
      <c r="GXX622" s="544"/>
      <c r="GXY622" s="544"/>
      <c r="GXZ622" s="544"/>
      <c r="GYA622" s="544"/>
      <c r="GYB622" s="544"/>
      <c r="GYC622" s="544"/>
      <c r="GYD622" s="544"/>
      <c r="GYE622" s="544"/>
      <c r="GYF622" s="544"/>
      <c r="GYG622" s="544"/>
      <c r="GYH622" s="544"/>
      <c r="GYI622" s="544"/>
      <c r="GYJ622" s="544"/>
      <c r="GYK622" s="544"/>
      <c r="GYL622" s="544"/>
      <c r="GYM622" s="544"/>
      <c r="GYN622" s="544"/>
      <c r="GYO622" s="544"/>
      <c r="GYP622" s="544"/>
      <c r="GYQ622" s="544"/>
      <c r="GYR622" s="544"/>
      <c r="GYS622" s="544"/>
      <c r="GYT622" s="544"/>
      <c r="GYU622" s="544"/>
      <c r="GYV622" s="544"/>
      <c r="GYW622" s="544"/>
      <c r="GYX622" s="544"/>
      <c r="GYY622" s="544"/>
      <c r="GYZ622" s="544"/>
      <c r="GZA622" s="544"/>
      <c r="GZB622" s="544"/>
      <c r="GZC622" s="544"/>
      <c r="GZD622" s="544"/>
      <c r="GZE622" s="544"/>
      <c r="GZF622" s="544"/>
      <c r="GZG622" s="544"/>
      <c r="GZH622" s="544"/>
      <c r="GZI622" s="544"/>
      <c r="GZJ622" s="544"/>
      <c r="GZK622" s="544"/>
      <c r="GZL622" s="544"/>
      <c r="GZM622" s="544"/>
      <c r="GZN622" s="544"/>
      <c r="GZO622" s="544"/>
      <c r="GZP622" s="544"/>
      <c r="GZQ622" s="544"/>
      <c r="GZR622" s="544"/>
      <c r="GZS622" s="544"/>
      <c r="GZT622" s="544"/>
      <c r="GZU622" s="544"/>
      <c r="GZV622" s="544"/>
      <c r="GZW622" s="544"/>
      <c r="GZX622" s="544"/>
      <c r="GZY622" s="544"/>
      <c r="GZZ622" s="544"/>
      <c r="HAA622" s="544"/>
      <c r="HAB622" s="544"/>
      <c r="HAC622" s="544"/>
      <c r="HAD622" s="544"/>
      <c r="HAE622" s="544"/>
      <c r="HAF622" s="544"/>
      <c r="HAG622" s="544"/>
      <c r="HAH622" s="544"/>
      <c r="HAI622" s="544"/>
      <c r="HAJ622" s="544"/>
      <c r="HAK622" s="544"/>
      <c r="HAL622" s="544"/>
      <c r="HAM622" s="544"/>
      <c r="HAN622" s="544"/>
      <c r="HAO622" s="544"/>
      <c r="HAP622" s="544"/>
      <c r="HAQ622" s="544"/>
      <c r="HAR622" s="544"/>
      <c r="HAS622" s="544"/>
      <c r="HAT622" s="544"/>
      <c r="HAU622" s="544"/>
      <c r="HAV622" s="544"/>
      <c r="HAW622" s="544"/>
      <c r="HAX622" s="544"/>
      <c r="HAY622" s="544"/>
      <c r="HAZ622" s="544"/>
      <c r="HBA622" s="544"/>
      <c r="HBB622" s="544"/>
      <c r="HBC622" s="544"/>
      <c r="HBD622" s="544"/>
      <c r="HBE622" s="544"/>
      <c r="HBF622" s="544"/>
      <c r="HBG622" s="544"/>
      <c r="HBH622" s="544"/>
      <c r="HBI622" s="544"/>
      <c r="HBJ622" s="544"/>
      <c r="HBK622" s="544"/>
      <c r="HBL622" s="544"/>
      <c r="HBM622" s="544"/>
      <c r="HBN622" s="544"/>
      <c r="HBO622" s="544"/>
      <c r="HBP622" s="544"/>
      <c r="HBQ622" s="544"/>
      <c r="HBR622" s="544"/>
      <c r="HBS622" s="544"/>
      <c r="HBT622" s="544"/>
      <c r="HBU622" s="544"/>
      <c r="HBV622" s="544"/>
      <c r="HBW622" s="544"/>
      <c r="HBX622" s="544"/>
      <c r="HBY622" s="544"/>
      <c r="HBZ622" s="544"/>
      <c r="HCA622" s="544"/>
      <c r="HCB622" s="544"/>
      <c r="HCC622" s="544"/>
      <c r="HCD622" s="544"/>
      <c r="HCE622" s="544"/>
      <c r="HCF622" s="544"/>
      <c r="HCG622" s="544"/>
      <c r="HCH622" s="544"/>
      <c r="HCI622" s="544"/>
      <c r="HCJ622" s="544"/>
      <c r="HCK622" s="544"/>
      <c r="HCL622" s="544"/>
      <c r="HCM622" s="544"/>
      <c r="HCN622" s="544"/>
      <c r="HCO622" s="544"/>
      <c r="HCP622" s="544"/>
      <c r="HCQ622" s="544"/>
      <c r="HCR622" s="544"/>
      <c r="HCS622" s="544"/>
      <c r="HCT622" s="544"/>
      <c r="HCU622" s="544"/>
      <c r="HCV622" s="544"/>
      <c r="HCW622" s="544"/>
      <c r="HCX622" s="544"/>
      <c r="HCY622" s="544"/>
      <c r="HCZ622" s="544"/>
      <c r="HDA622" s="544"/>
      <c r="HDB622" s="544"/>
      <c r="HDC622" s="544"/>
      <c r="HDD622" s="544"/>
      <c r="HDE622" s="544"/>
      <c r="HDF622" s="544"/>
      <c r="HDG622" s="544"/>
      <c r="HDH622" s="544"/>
      <c r="HDI622" s="544"/>
      <c r="HDJ622" s="544"/>
      <c r="HDK622" s="544"/>
      <c r="HDL622" s="544"/>
      <c r="HDM622" s="544"/>
      <c r="HDN622" s="544"/>
      <c r="HDO622" s="544"/>
      <c r="HDP622" s="544"/>
      <c r="HDQ622" s="544"/>
      <c r="HDR622" s="544"/>
      <c r="HDS622" s="544"/>
      <c r="HDT622" s="544"/>
      <c r="HDU622" s="544"/>
      <c r="HDV622" s="544"/>
      <c r="HDW622" s="544"/>
      <c r="HDX622" s="544"/>
      <c r="HDY622" s="544"/>
      <c r="HDZ622" s="544"/>
      <c r="HEA622" s="544"/>
      <c r="HEB622" s="544"/>
      <c r="HEC622" s="544"/>
      <c r="HED622" s="544"/>
      <c r="HEE622" s="544"/>
      <c r="HEF622" s="544"/>
      <c r="HEG622" s="544"/>
      <c r="HEH622" s="544"/>
      <c r="HEI622" s="544"/>
      <c r="HEJ622" s="544"/>
      <c r="HEK622" s="544"/>
      <c r="HEL622" s="544"/>
      <c r="HEM622" s="544"/>
      <c r="HEN622" s="544"/>
      <c r="HEO622" s="544"/>
      <c r="HEP622" s="544"/>
      <c r="HEQ622" s="544"/>
      <c r="HER622" s="544"/>
      <c r="HES622" s="544"/>
      <c r="HET622" s="544"/>
      <c r="HEU622" s="544"/>
      <c r="HEV622" s="544"/>
      <c r="HEW622" s="544"/>
      <c r="HEX622" s="544"/>
      <c r="HEY622" s="544"/>
      <c r="HEZ622" s="544"/>
      <c r="HFA622" s="544"/>
      <c r="HFB622" s="544"/>
      <c r="HFC622" s="544"/>
      <c r="HFD622" s="544"/>
      <c r="HFE622" s="544"/>
      <c r="HFF622" s="544"/>
      <c r="HFG622" s="544"/>
      <c r="HFH622" s="544"/>
      <c r="HFI622" s="544"/>
      <c r="HFJ622" s="544"/>
      <c r="HFK622" s="544"/>
      <c r="HFL622" s="544"/>
      <c r="HFM622" s="544"/>
      <c r="HFN622" s="544"/>
      <c r="HFO622" s="544"/>
      <c r="HFP622" s="544"/>
      <c r="HFQ622" s="544"/>
      <c r="HFR622" s="544"/>
      <c r="HFS622" s="544"/>
      <c r="HFT622" s="544"/>
      <c r="HFU622" s="544"/>
      <c r="HFV622" s="544"/>
      <c r="HFW622" s="544"/>
      <c r="HFX622" s="544"/>
      <c r="HFY622" s="544"/>
      <c r="HFZ622" s="544"/>
      <c r="HGA622" s="544"/>
      <c r="HGB622" s="544"/>
      <c r="HGC622" s="544"/>
      <c r="HGD622" s="544"/>
      <c r="HGE622" s="544"/>
      <c r="HGF622" s="544"/>
      <c r="HGG622" s="544"/>
      <c r="HGH622" s="544"/>
      <c r="HGI622" s="544"/>
      <c r="HGJ622" s="544"/>
      <c r="HGK622" s="544"/>
      <c r="HGL622" s="544"/>
      <c r="HGM622" s="544"/>
      <c r="HGN622" s="544"/>
      <c r="HGO622" s="544"/>
      <c r="HGP622" s="544"/>
      <c r="HGQ622" s="544"/>
      <c r="HGR622" s="544"/>
      <c r="HGS622" s="544"/>
      <c r="HGT622" s="544"/>
      <c r="HGU622" s="544"/>
      <c r="HGV622" s="544"/>
      <c r="HGW622" s="544"/>
      <c r="HGX622" s="544"/>
      <c r="HGY622" s="544"/>
      <c r="HGZ622" s="544"/>
      <c r="HHA622" s="544"/>
      <c r="HHB622" s="544"/>
      <c r="HHC622" s="544"/>
      <c r="HHD622" s="544"/>
      <c r="HHE622" s="544"/>
      <c r="HHF622" s="544"/>
      <c r="HHG622" s="544"/>
      <c r="HHH622" s="544"/>
      <c r="HHI622" s="544"/>
      <c r="HHJ622" s="544"/>
      <c r="HHK622" s="544"/>
      <c r="HHL622" s="544"/>
      <c r="HHM622" s="544"/>
      <c r="HHN622" s="544"/>
      <c r="HHO622" s="544"/>
      <c r="HHP622" s="544"/>
      <c r="HHQ622" s="544"/>
      <c r="HHR622" s="544"/>
      <c r="HHS622" s="544"/>
      <c r="HHT622" s="544"/>
      <c r="HHU622" s="544"/>
      <c r="HHV622" s="544"/>
      <c r="HHW622" s="544"/>
      <c r="HHX622" s="544"/>
      <c r="HHY622" s="544"/>
      <c r="HHZ622" s="544"/>
      <c r="HIA622" s="544"/>
      <c r="HIB622" s="544"/>
      <c r="HIC622" s="544"/>
      <c r="HID622" s="544"/>
      <c r="HIE622" s="544"/>
      <c r="HIF622" s="544"/>
      <c r="HIG622" s="544"/>
      <c r="HIH622" s="544"/>
      <c r="HII622" s="544"/>
      <c r="HIJ622" s="544"/>
      <c r="HIK622" s="544"/>
      <c r="HIL622" s="544"/>
      <c r="HIM622" s="544"/>
      <c r="HIN622" s="544"/>
      <c r="HIO622" s="544"/>
      <c r="HIP622" s="544"/>
      <c r="HIQ622" s="544"/>
      <c r="HIR622" s="544"/>
      <c r="HIS622" s="544"/>
      <c r="HIT622" s="544"/>
      <c r="HIU622" s="544"/>
      <c r="HIV622" s="544"/>
      <c r="HIW622" s="544"/>
      <c r="HIX622" s="544"/>
      <c r="HIY622" s="544"/>
      <c r="HIZ622" s="544"/>
      <c r="HJA622" s="544"/>
      <c r="HJB622" s="544"/>
      <c r="HJC622" s="544"/>
      <c r="HJD622" s="544"/>
      <c r="HJE622" s="544"/>
      <c r="HJF622" s="544"/>
      <c r="HJG622" s="544"/>
      <c r="HJH622" s="544"/>
      <c r="HJI622" s="544"/>
      <c r="HJJ622" s="544"/>
      <c r="HJK622" s="544"/>
      <c r="HJL622" s="544"/>
      <c r="HJM622" s="544"/>
      <c r="HJN622" s="544"/>
      <c r="HJO622" s="544"/>
      <c r="HJP622" s="544"/>
      <c r="HJQ622" s="544"/>
      <c r="HJR622" s="544"/>
      <c r="HJS622" s="544"/>
      <c r="HJT622" s="544"/>
      <c r="HJU622" s="544"/>
      <c r="HJV622" s="544"/>
      <c r="HJW622" s="544"/>
      <c r="HJX622" s="544"/>
      <c r="HJY622" s="544"/>
      <c r="HJZ622" s="544"/>
      <c r="HKA622" s="544"/>
      <c r="HKB622" s="544"/>
      <c r="HKC622" s="544"/>
      <c r="HKD622" s="544"/>
      <c r="HKE622" s="544"/>
      <c r="HKF622" s="544"/>
      <c r="HKG622" s="544"/>
      <c r="HKH622" s="544"/>
      <c r="HKI622" s="544"/>
      <c r="HKJ622" s="544"/>
      <c r="HKK622" s="544"/>
      <c r="HKL622" s="544"/>
      <c r="HKM622" s="544"/>
      <c r="HKN622" s="544"/>
      <c r="HKO622" s="544"/>
      <c r="HKP622" s="544"/>
      <c r="HKQ622" s="544"/>
      <c r="HKR622" s="544"/>
      <c r="HKS622" s="544"/>
      <c r="HKT622" s="544"/>
      <c r="HKU622" s="544"/>
      <c r="HKV622" s="544"/>
      <c r="HKW622" s="544"/>
      <c r="HKX622" s="544"/>
      <c r="HKY622" s="544"/>
      <c r="HKZ622" s="544"/>
      <c r="HLA622" s="544"/>
      <c r="HLB622" s="544"/>
      <c r="HLC622" s="544"/>
      <c r="HLD622" s="544"/>
      <c r="HLE622" s="544"/>
      <c r="HLF622" s="544"/>
      <c r="HLG622" s="544"/>
      <c r="HLH622" s="544"/>
      <c r="HLI622" s="544"/>
      <c r="HLJ622" s="544"/>
      <c r="HLK622" s="544"/>
      <c r="HLL622" s="544"/>
      <c r="HLM622" s="544"/>
      <c r="HLN622" s="544"/>
      <c r="HLO622" s="544"/>
      <c r="HLP622" s="544"/>
      <c r="HLQ622" s="544"/>
      <c r="HLR622" s="544"/>
      <c r="HLS622" s="544"/>
      <c r="HLT622" s="544"/>
      <c r="HLU622" s="544"/>
      <c r="HLV622" s="544"/>
      <c r="HLW622" s="544"/>
      <c r="HLX622" s="544"/>
      <c r="HLY622" s="544"/>
      <c r="HLZ622" s="544"/>
      <c r="HMA622" s="544"/>
      <c r="HMB622" s="544"/>
      <c r="HMC622" s="544"/>
      <c r="HMD622" s="544"/>
      <c r="HME622" s="544"/>
      <c r="HMF622" s="544"/>
      <c r="HMG622" s="544"/>
      <c r="HMH622" s="544"/>
      <c r="HMI622" s="544"/>
      <c r="HMJ622" s="544"/>
      <c r="HMK622" s="544"/>
      <c r="HML622" s="544"/>
      <c r="HMM622" s="544"/>
      <c r="HMN622" s="544"/>
      <c r="HMO622" s="544"/>
      <c r="HMP622" s="544"/>
      <c r="HMQ622" s="544"/>
      <c r="HMR622" s="544"/>
      <c r="HMS622" s="544"/>
      <c r="HMT622" s="544"/>
      <c r="HMU622" s="544"/>
      <c r="HMV622" s="544"/>
      <c r="HMW622" s="544"/>
      <c r="HMX622" s="544"/>
      <c r="HMY622" s="544"/>
      <c r="HMZ622" s="544"/>
      <c r="HNA622" s="544"/>
      <c r="HNB622" s="544"/>
      <c r="HNC622" s="544"/>
      <c r="HND622" s="544"/>
      <c r="HNE622" s="544"/>
      <c r="HNF622" s="544"/>
      <c r="HNG622" s="544"/>
      <c r="HNH622" s="544"/>
      <c r="HNI622" s="544"/>
      <c r="HNJ622" s="544"/>
      <c r="HNK622" s="544"/>
      <c r="HNL622" s="544"/>
      <c r="HNM622" s="544"/>
      <c r="HNN622" s="544"/>
      <c r="HNO622" s="544"/>
      <c r="HNP622" s="544"/>
      <c r="HNQ622" s="544"/>
      <c r="HNR622" s="544"/>
      <c r="HNS622" s="544"/>
      <c r="HNT622" s="544"/>
      <c r="HNU622" s="544"/>
      <c r="HNV622" s="544"/>
      <c r="HNW622" s="544"/>
      <c r="HNX622" s="544"/>
      <c r="HNY622" s="544"/>
      <c r="HNZ622" s="544"/>
      <c r="HOA622" s="544"/>
      <c r="HOB622" s="544"/>
      <c r="HOC622" s="544"/>
      <c r="HOD622" s="544"/>
      <c r="HOE622" s="544"/>
      <c r="HOF622" s="544"/>
      <c r="HOG622" s="544"/>
      <c r="HOH622" s="544"/>
      <c r="HOI622" s="544"/>
      <c r="HOJ622" s="544"/>
      <c r="HOK622" s="544"/>
      <c r="HOL622" s="544"/>
      <c r="HOM622" s="544"/>
      <c r="HON622" s="544"/>
      <c r="HOO622" s="544"/>
      <c r="HOP622" s="544"/>
      <c r="HOQ622" s="544"/>
      <c r="HOR622" s="544"/>
      <c r="HOS622" s="544"/>
      <c r="HOT622" s="544"/>
      <c r="HOU622" s="544"/>
      <c r="HOV622" s="544"/>
      <c r="HOW622" s="544"/>
      <c r="HOX622" s="544"/>
      <c r="HOY622" s="544"/>
      <c r="HOZ622" s="544"/>
      <c r="HPA622" s="544"/>
      <c r="HPB622" s="544"/>
      <c r="HPC622" s="544"/>
      <c r="HPD622" s="544"/>
      <c r="HPE622" s="544"/>
      <c r="HPF622" s="544"/>
      <c r="HPG622" s="544"/>
      <c r="HPH622" s="544"/>
      <c r="HPI622" s="544"/>
      <c r="HPJ622" s="544"/>
      <c r="HPK622" s="544"/>
      <c r="HPL622" s="544"/>
      <c r="HPM622" s="544"/>
      <c r="HPN622" s="544"/>
      <c r="HPO622" s="544"/>
      <c r="HPP622" s="544"/>
      <c r="HPQ622" s="544"/>
      <c r="HPR622" s="544"/>
      <c r="HPS622" s="544"/>
      <c r="HPT622" s="544"/>
      <c r="HPU622" s="544"/>
      <c r="HPV622" s="544"/>
      <c r="HPW622" s="544"/>
      <c r="HPX622" s="544"/>
      <c r="HPY622" s="544"/>
      <c r="HPZ622" s="544"/>
      <c r="HQA622" s="544"/>
      <c r="HQB622" s="544"/>
      <c r="HQC622" s="544"/>
      <c r="HQD622" s="544"/>
      <c r="HQE622" s="544"/>
      <c r="HQF622" s="544"/>
      <c r="HQG622" s="544"/>
      <c r="HQH622" s="544"/>
      <c r="HQI622" s="544"/>
      <c r="HQJ622" s="544"/>
      <c r="HQK622" s="544"/>
      <c r="HQL622" s="544"/>
      <c r="HQM622" s="544"/>
      <c r="HQN622" s="544"/>
      <c r="HQO622" s="544"/>
      <c r="HQP622" s="544"/>
      <c r="HQQ622" s="544"/>
      <c r="HQR622" s="544"/>
      <c r="HQS622" s="544"/>
      <c r="HQT622" s="544"/>
      <c r="HQU622" s="544"/>
      <c r="HQV622" s="544"/>
      <c r="HQW622" s="544"/>
      <c r="HQX622" s="544"/>
      <c r="HQY622" s="544"/>
      <c r="HQZ622" s="544"/>
      <c r="HRA622" s="544"/>
      <c r="HRB622" s="544"/>
      <c r="HRC622" s="544"/>
      <c r="HRD622" s="544"/>
      <c r="HRE622" s="544"/>
      <c r="HRF622" s="544"/>
      <c r="HRG622" s="544"/>
      <c r="HRH622" s="544"/>
      <c r="HRI622" s="544"/>
      <c r="HRJ622" s="544"/>
      <c r="HRK622" s="544"/>
      <c r="HRL622" s="544"/>
      <c r="HRM622" s="544"/>
      <c r="HRN622" s="544"/>
      <c r="HRO622" s="544"/>
      <c r="HRP622" s="544"/>
      <c r="HRQ622" s="544"/>
      <c r="HRR622" s="544"/>
      <c r="HRS622" s="544"/>
      <c r="HRT622" s="544"/>
      <c r="HRU622" s="544"/>
      <c r="HRV622" s="544"/>
      <c r="HRW622" s="544"/>
      <c r="HRX622" s="544"/>
      <c r="HRY622" s="544"/>
      <c r="HRZ622" s="544"/>
      <c r="HSA622" s="544"/>
      <c r="HSB622" s="544"/>
      <c r="HSC622" s="544"/>
      <c r="HSD622" s="544"/>
      <c r="HSE622" s="544"/>
      <c r="HSF622" s="544"/>
      <c r="HSG622" s="544"/>
      <c r="HSH622" s="544"/>
      <c r="HSI622" s="544"/>
      <c r="HSJ622" s="544"/>
      <c r="HSK622" s="544"/>
      <c r="HSL622" s="544"/>
      <c r="HSM622" s="544"/>
      <c r="HSN622" s="544"/>
      <c r="HSO622" s="544"/>
      <c r="HSP622" s="544"/>
      <c r="HSQ622" s="544"/>
      <c r="HSR622" s="544"/>
      <c r="HSS622" s="544"/>
      <c r="HST622" s="544"/>
      <c r="HSU622" s="544"/>
      <c r="HSV622" s="544"/>
      <c r="HSW622" s="544"/>
      <c r="HSX622" s="544"/>
      <c r="HSY622" s="544"/>
      <c r="HSZ622" s="544"/>
      <c r="HTA622" s="544"/>
      <c r="HTB622" s="544"/>
      <c r="HTC622" s="544"/>
      <c r="HTD622" s="544"/>
      <c r="HTE622" s="544"/>
      <c r="HTF622" s="544"/>
      <c r="HTG622" s="544"/>
      <c r="HTH622" s="544"/>
      <c r="HTI622" s="544"/>
      <c r="HTJ622" s="544"/>
      <c r="HTK622" s="544"/>
      <c r="HTL622" s="544"/>
      <c r="HTM622" s="544"/>
      <c r="HTN622" s="544"/>
      <c r="HTO622" s="544"/>
      <c r="HTP622" s="544"/>
      <c r="HTQ622" s="544"/>
      <c r="HTR622" s="544"/>
      <c r="HTS622" s="544"/>
      <c r="HTT622" s="544"/>
      <c r="HTU622" s="544"/>
      <c r="HTV622" s="544"/>
      <c r="HTW622" s="544"/>
      <c r="HTX622" s="544"/>
      <c r="HTY622" s="544"/>
      <c r="HTZ622" s="544"/>
      <c r="HUA622" s="544"/>
      <c r="HUB622" s="544"/>
      <c r="HUC622" s="544"/>
      <c r="HUD622" s="544"/>
      <c r="HUE622" s="544"/>
      <c r="HUF622" s="544"/>
      <c r="HUG622" s="544"/>
      <c r="HUH622" s="544"/>
      <c r="HUI622" s="544"/>
      <c r="HUJ622" s="544"/>
      <c r="HUK622" s="544"/>
      <c r="HUL622" s="544"/>
      <c r="HUM622" s="544"/>
      <c r="HUN622" s="544"/>
      <c r="HUO622" s="544"/>
      <c r="HUP622" s="544"/>
      <c r="HUQ622" s="544"/>
      <c r="HUR622" s="544"/>
      <c r="HUS622" s="544"/>
      <c r="HUT622" s="544"/>
      <c r="HUU622" s="544"/>
      <c r="HUV622" s="544"/>
      <c r="HUW622" s="544"/>
      <c r="HUX622" s="544"/>
      <c r="HUY622" s="544"/>
      <c r="HUZ622" s="544"/>
      <c r="HVA622" s="544"/>
      <c r="HVB622" s="544"/>
      <c r="HVC622" s="544"/>
      <c r="HVD622" s="544"/>
      <c r="HVE622" s="544"/>
      <c r="HVF622" s="544"/>
      <c r="HVG622" s="544"/>
      <c r="HVH622" s="544"/>
      <c r="HVI622" s="544"/>
      <c r="HVJ622" s="544"/>
      <c r="HVK622" s="544"/>
      <c r="HVL622" s="544"/>
      <c r="HVM622" s="544"/>
      <c r="HVN622" s="544"/>
      <c r="HVO622" s="544"/>
      <c r="HVP622" s="544"/>
      <c r="HVQ622" s="544"/>
      <c r="HVR622" s="544"/>
      <c r="HVS622" s="544"/>
      <c r="HVT622" s="544"/>
      <c r="HVU622" s="544"/>
      <c r="HVV622" s="544"/>
      <c r="HVW622" s="544"/>
      <c r="HVX622" s="544"/>
      <c r="HVY622" s="544"/>
      <c r="HVZ622" s="544"/>
      <c r="HWA622" s="544"/>
      <c r="HWB622" s="544"/>
      <c r="HWC622" s="544"/>
      <c r="HWD622" s="544"/>
      <c r="HWE622" s="544"/>
      <c r="HWF622" s="544"/>
      <c r="HWG622" s="544"/>
      <c r="HWH622" s="544"/>
      <c r="HWI622" s="544"/>
      <c r="HWJ622" s="544"/>
      <c r="HWK622" s="544"/>
      <c r="HWL622" s="544"/>
      <c r="HWM622" s="544"/>
      <c r="HWN622" s="544"/>
      <c r="HWO622" s="544"/>
      <c r="HWP622" s="544"/>
      <c r="HWQ622" s="544"/>
      <c r="HWR622" s="544"/>
      <c r="HWS622" s="544"/>
      <c r="HWT622" s="544"/>
      <c r="HWU622" s="544"/>
      <c r="HWV622" s="544"/>
      <c r="HWW622" s="544"/>
      <c r="HWX622" s="544"/>
      <c r="HWY622" s="544"/>
      <c r="HWZ622" s="544"/>
      <c r="HXA622" s="544"/>
      <c r="HXB622" s="544"/>
      <c r="HXC622" s="544"/>
      <c r="HXD622" s="544"/>
      <c r="HXE622" s="544"/>
      <c r="HXF622" s="544"/>
      <c r="HXG622" s="544"/>
      <c r="HXH622" s="544"/>
      <c r="HXI622" s="544"/>
      <c r="HXJ622" s="544"/>
      <c r="HXK622" s="544"/>
      <c r="HXL622" s="544"/>
      <c r="HXM622" s="544"/>
      <c r="HXN622" s="544"/>
      <c r="HXO622" s="544"/>
      <c r="HXP622" s="544"/>
      <c r="HXQ622" s="544"/>
      <c r="HXR622" s="544"/>
      <c r="HXS622" s="544"/>
      <c r="HXT622" s="544"/>
      <c r="HXU622" s="544"/>
      <c r="HXV622" s="544"/>
      <c r="HXW622" s="544"/>
      <c r="HXX622" s="544"/>
      <c r="HXY622" s="544"/>
      <c r="HXZ622" s="544"/>
      <c r="HYA622" s="544"/>
      <c r="HYB622" s="544"/>
      <c r="HYC622" s="544"/>
      <c r="HYD622" s="544"/>
      <c r="HYE622" s="544"/>
      <c r="HYF622" s="544"/>
      <c r="HYG622" s="544"/>
      <c r="HYH622" s="544"/>
      <c r="HYI622" s="544"/>
      <c r="HYJ622" s="544"/>
      <c r="HYK622" s="544"/>
      <c r="HYL622" s="544"/>
      <c r="HYM622" s="544"/>
      <c r="HYN622" s="544"/>
      <c r="HYO622" s="544"/>
      <c r="HYP622" s="544"/>
      <c r="HYQ622" s="544"/>
      <c r="HYR622" s="544"/>
      <c r="HYS622" s="544"/>
      <c r="HYT622" s="544"/>
      <c r="HYU622" s="544"/>
      <c r="HYV622" s="544"/>
      <c r="HYW622" s="544"/>
      <c r="HYX622" s="544"/>
      <c r="HYY622" s="544"/>
      <c r="HYZ622" s="544"/>
      <c r="HZA622" s="544"/>
      <c r="HZB622" s="544"/>
      <c r="HZC622" s="544"/>
      <c r="HZD622" s="544"/>
      <c r="HZE622" s="544"/>
      <c r="HZF622" s="544"/>
      <c r="HZG622" s="544"/>
      <c r="HZH622" s="544"/>
      <c r="HZI622" s="544"/>
      <c r="HZJ622" s="544"/>
      <c r="HZK622" s="544"/>
      <c r="HZL622" s="544"/>
      <c r="HZM622" s="544"/>
      <c r="HZN622" s="544"/>
      <c r="HZO622" s="544"/>
      <c r="HZP622" s="544"/>
      <c r="HZQ622" s="544"/>
      <c r="HZR622" s="544"/>
      <c r="HZS622" s="544"/>
      <c r="HZT622" s="544"/>
      <c r="HZU622" s="544"/>
      <c r="HZV622" s="544"/>
      <c r="HZW622" s="544"/>
      <c r="HZX622" s="544"/>
      <c r="HZY622" s="544"/>
      <c r="HZZ622" s="544"/>
      <c r="IAA622" s="544"/>
      <c r="IAB622" s="544"/>
      <c r="IAC622" s="544"/>
      <c r="IAD622" s="544"/>
      <c r="IAE622" s="544"/>
      <c r="IAF622" s="544"/>
      <c r="IAG622" s="544"/>
      <c r="IAH622" s="544"/>
      <c r="IAI622" s="544"/>
      <c r="IAJ622" s="544"/>
      <c r="IAK622" s="544"/>
      <c r="IAL622" s="544"/>
      <c r="IAM622" s="544"/>
      <c r="IAN622" s="544"/>
      <c r="IAO622" s="544"/>
      <c r="IAP622" s="544"/>
      <c r="IAQ622" s="544"/>
      <c r="IAR622" s="544"/>
      <c r="IAS622" s="544"/>
      <c r="IAT622" s="544"/>
      <c r="IAU622" s="544"/>
      <c r="IAV622" s="544"/>
      <c r="IAW622" s="544"/>
      <c r="IAX622" s="544"/>
      <c r="IAY622" s="544"/>
      <c r="IAZ622" s="544"/>
      <c r="IBA622" s="544"/>
      <c r="IBB622" s="544"/>
      <c r="IBC622" s="544"/>
      <c r="IBD622" s="544"/>
      <c r="IBE622" s="544"/>
      <c r="IBF622" s="544"/>
      <c r="IBG622" s="544"/>
      <c r="IBH622" s="544"/>
      <c r="IBI622" s="544"/>
      <c r="IBJ622" s="544"/>
      <c r="IBK622" s="544"/>
      <c r="IBL622" s="544"/>
      <c r="IBM622" s="544"/>
      <c r="IBN622" s="544"/>
      <c r="IBO622" s="544"/>
      <c r="IBP622" s="544"/>
      <c r="IBQ622" s="544"/>
      <c r="IBR622" s="544"/>
      <c r="IBS622" s="544"/>
      <c r="IBT622" s="544"/>
      <c r="IBU622" s="544"/>
      <c r="IBV622" s="544"/>
      <c r="IBW622" s="544"/>
      <c r="IBX622" s="544"/>
      <c r="IBY622" s="544"/>
      <c r="IBZ622" s="544"/>
      <c r="ICA622" s="544"/>
      <c r="ICB622" s="544"/>
      <c r="ICC622" s="544"/>
      <c r="ICD622" s="544"/>
      <c r="ICE622" s="544"/>
      <c r="ICF622" s="544"/>
      <c r="ICG622" s="544"/>
      <c r="ICH622" s="544"/>
      <c r="ICI622" s="544"/>
      <c r="ICJ622" s="544"/>
      <c r="ICK622" s="544"/>
      <c r="ICL622" s="544"/>
      <c r="ICM622" s="544"/>
      <c r="ICN622" s="544"/>
      <c r="ICO622" s="544"/>
      <c r="ICP622" s="544"/>
      <c r="ICQ622" s="544"/>
      <c r="ICR622" s="544"/>
      <c r="ICS622" s="544"/>
      <c r="ICT622" s="544"/>
      <c r="ICU622" s="544"/>
      <c r="ICV622" s="544"/>
      <c r="ICW622" s="544"/>
      <c r="ICX622" s="544"/>
      <c r="ICY622" s="544"/>
      <c r="ICZ622" s="544"/>
      <c r="IDA622" s="544"/>
      <c r="IDB622" s="544"/>
      <c r="IDC622" s="544"/>
      <c r="IDD622" s="544"/>
      <c r="IDE622" s="544"/>
      <c r="IDF622" s="544"/>
      <c r="IDG622" s="544"/>
      <c r="IDH622" s="544"/>
      <c r="IDI622" s="544"/>
      <c r="IDJ622" s="544"/>
      <c r="IDK622" s="544"/>
      <c r="IDL622" s="544"/>
      <c r="IDM622" s="544"/>
      <c r="IDN622" s="544"/>
      <c r="IDO622" s="544"/>
      <c r="IDP622" s="544"/>
      <c r="IDQ622" s="544"/>
      <c r="IDR622" s="544"/>
      <c r="IDS622" s="544"/>
      <c r="IDT622" s="544"/>
      <c r="IDU622" s="544"/>
      <c r="IDV622" s="544"/>
      <c r="IDW622" s="544"/>
      <c r="IDX622" s="544"/>
      <c r="IDY622" s="544"/>
      <c r="IDZ622" s="544"/>
      <c r="IEA622" s="544"/>
      <c r="IEB622" s="544"/>
      <c r="IEC622" s="544"/>
      <c r="IED622" s="544"/>
      <c r="IEE622" s="544"/>
      <c r="IEF622" s="544"/>
      <c r="IEG622" s="544"/>
      <c r="IEH622" s="544"/>
      <c r="IEI622" s="544"/>
      <c r="IEJ622" s="544"/>
      <c r="IEK622" s="544"/>
      <c r="IEL622" s="544"/>
      <c r="IEM622" s="544"/>
      <c r="IEN622" s="544"/>
      <c r="IEO622" s="544"/>
      <c r="IEP622" s="544"/>
      <c r="IEQ622" s="544"/>
      <c r="IER622" s="544"/>
      <c r="IES622" s="544"/>
      <c r="IET622" s="544"/>
      <c r="IEU622" s="544"/>
      <c r="IEV622" s="544"/>
      <c r="IEW622" s="544"/>
      <c r="IEX622" s="544"/>
      <c r="IEY622" s="544"/>
      <c r="IEZ622" s="544"/>
      <c r="IFA622" s="544"/>
      <c r="IFB622" s="544"/>
      <c r="IFC622" s="544"/>
      <c r="IFD622" s="544"/>
      <c r="IFE622" s="544"/>
      <c r="IFF622" s="544"/>
      <c r="IFG622" s="544"/>
      <c r="IFH622" s="544"/>
      <c r="IFI622" s="544"/>
      <c r="IFJ622" s="544"/>
      <c r="IFK622" s="544"/>
      <c r="IFL622" s="544"/>
      <c r="IFM622" s="544"/>
      <c r="IFN622" s="544"/>
      <c r="IFO622" s="544"/>
      <c r="IFP622" s="544"/>
      <c r="IFQ622" s="544"/>
      <c r="IFR622" s="544"/>
      <c r="IFS622" s="544"/>
      <c r="IFT622" s="544"/>
      <c r="IFU622" s="544"/>
      <c r="IFV622" s="544"/>
      <c r="IFW622" s="544"/>
      <c r="IFX622" s="544"/>
      <c r="IFY622" s="544"/>
      <c r="IFZ622" s="544"/>
      <c r="IGA622" s="544"/>
      <c r="IGB622" s="544"/>
      <c r="IGC622" s="544"/>
      <c r="IGD622" s="544"/>
      <c r="IGE622" s="544"/>
      <c r="IGF622" s="544"/>
      <c r="IGG622" s="544"/>
      <c r="IGH622" s="544"/>
      <c r="IGI622" s="544"/>
      <c r="IGJ622" s="544"/>
      <c r="IGK622" s="544"/>
      <c r="IGL622" s="544"/>
      <c r="IGM622" s="544"/>
      <c r="IGN622" s="544"/>
      <c r="IGO622" s="544"/>
      <c r="IGP622" s="544"/>
      <c r="IGQ622" s="544"/>
      <c r="IGR622" s="544"/>
      <c r="IGS622" s="544"/>
      <c r="IGT622" s="544"/>
      <c r="IGU622" s="544"/>
      <c r="IGV622" s="544"/>
      <c r="IGW622" s="544"/>
      <c r="IGX622" s="544"/>
      <c r="IGY622" s="544"/>
      <c r="IGZ622" s="544"/>
      <c r="IHA622" s="544"/>
      <c r="IHB622" s="544"/>
      <c r="IHC622" s="544"/>
      <c r="IHD622" s="544"/>
      <c r="IHE622" s="544"/>
      <c r="IHF622" s="544"/>
      <c r="IHG622" s="544"/>
      <c r="IHH622" s="544"/>
      <c r="IHI622" s="544"/>
      <c r="IHJ622" s="544"/>
      <c r="IHK622" s="544"/>
      <c r="IHL622" s="544"/>
      <c r="IHM622" s="544"/>
      <c r="IHN622" s="544"/>
      <c r="IHO622" s="544"/>
      <c r="IHP622" s="544"/>
      <c r="IHQ622" s="544"/>
      <c r="IHR622" s="544"/>
      <c r="IHS622" s="544"/>
      <c r="IHT622" s="544"/>
      <c r="IHU622" s="544"/>
      <c r="IHV622" s="544"/>
      <c r="IHW622" s="544"/>
      <c r="IHX622" s="544"/>
      <c r="IHY622" s="544"/>
      <c r="IHZ622" s="544"/>
      <c r="IIA622" s="544"/>
      <c r="IIB622" s="544"/>
      <c r="IIC622" s="544"/>
      <c r="IID622" s="544"/>
      <c r="IIE622" s="544"/>
      <c r="IIF622" s="544"/>
      <c r="IIG622" s="544"/>
      <c r="IIH622" s="544"/>
      <c r="III622" s="544"/>
      <c r="IIJ622" s="544"/>
      <c r="IIK622" s="544"/>
      <c r="IIL622" s="544"/>
      <c r="IIM622" s="544"/>
      <c r="IIN622" s="544"/>
      <c r="IIO622" s="544"/>
      <c r="IIP622" s="544"/>
      <c r="IIQ622" s="544"/>
      <c r="IIR622" s="544"/>
      <c r="IIS622" s="544"/>
      <c r="IIT622" s="544"/>
      <c r="IIU622" s="544"/>
      <c r="IIV622" s="544"/>
      <c r="IIW622" s="544"/>
      <c r="IIX622" s="544"/>
      <c r="IIY622" s="544"/>
      <c r="IIZ622" s="544"/>
      <c r="IJA622" s="544"/>
      <c r="IJB622" s="544"/>
      <c r="IJC622" s="544"/>
      <c r="IJD622" s="544"/>
      <c r="IJE622" s="544"/>
      <c r="IJF622" s="544"/>
      <c r="IJG622" s="544"/>
      <c r="IJH622" s="544"/>
      <c r="IJI622" s="544"/>
      <c r="IJJ622" s="544"/>
      <c r="IJK622" s="544"/>
      <c r="IJL622" s="544"/>
      <c r="IJM622" s="544"/>
      <c r="IJN622" s="544"/>
      <c r="IJO622" s="544"/>
      <c r="IJP622" s="544"/>
      <c r="IJQ622" s="544"/>
      <c r="IJR622" s="544"/>
      <c r="IJS622" s="544"/>
      <c r="IJT622" s="544"/>
      <c r="IJU622" s="544"/>
      <c r="IJV622" s="544"/>
      <c r="IJW622" s="544"/>
      <c r="IJX622" s="544"/>
      <c r="IJY622" s="544"/>
      <c r="IJZ622" s="544"/>
      <c r="IKA622" s="544"/>
      <c r="IKB622" s="544"/>
      <c r="IKC622" s="544"/>
      <c r="IKD622" s="544"/>
      <c r="IKE622" s="544"/>
      <c r="IKF622" s="544"/>
      <c r="IKG622" s="544"/>
      <c r="IKH622" s="544"/>
      <c r="IKI622" s="544"/>
      <c r="IKJ622" s="544"/>
      <c r="IKK622" s="544"/>
      <c r="IKL622" s="544"/>
      <c r="IKM622" s="544"/>
      <c r="IKN622" s="544"/>
      <c r="IKO622" s="544"/>
      <c r="IKP622" s="544"/>
      <c r="IKQ622" s="544"/>
      <c r="IKR622" s="544"/>
      <c r="IKS622" s="544"/>
      <c r="IKT622" s="544"/>
      <c r="IKU622" s="544"/>
      <c r="IKV622" s="544"/>
      <c r="IKW622" s="544"/>
      <c r="IKX622" s="544"/>
      <c r="IKY622" s="544"/>
      <c r="IKZ622" s="544"/>
      <c r="ILA622" s="544"/>
      <c r="ILB622" s="544"/>
      <c r="ILC622" s="544"/>
      <c r="ILD622" s="544"/>
      <c r="ILE622" s="544"/>
      <c r="ILF622" s="544"/>
      <c r="ILG622" s="544"/>
      <c r="ILH622" s="544"/>
      <c r="ILI622" s="544"/>
      <c r="ILJ622" s="544"/>
      <c r="ILK622" s="544"/>
      <c r="ILL622" s="544"/>
      <c r="ILM622" s="544"/>
      <c r="ILN622" s="544"/>
      <c r="ILO622" s="544"/>
      <c r="ILP622" s="544"/>
      <c r="ILQ622" s="544"/>
      <c r="ILR622" s="544"/>
      <c r="ILS622" s="544"/>
      <c r="ILT622" s="544"/>
      <c r="ILU622" s="544"/>
      <c r="ILV622" s="544"/>
      <c r="ILW622" s="544"/>
      <c r="ILX622" s="544"/>
      <c r="ILY622" s="544"/>
      <c r="ILZ622" s="544"/>
      <c r="IMA622" s="544"/>
      <c r="IMB622" s="544"/>
      <c r="IMC622" s="544"/>
      <c r="IMD622" s="544"/>
      <c r="IME622" s="544"/>
      <c r="IMF622" s="544"/>
      <c r="IMG622" s="544"/>
      <c r="IMH622" s="544"/>
      <c r="IMI622" s="544"/>
      <c r="IMJ622" s="544"/>
      <c r="IMK622" s="544"/>
      <c r="IML622" s="544"/>
      <c r="IMM622" s="544"/>
      <c r="IMN622" s="544"/>
      <c r="IMO622" s="544"/>
      <c r="IMP622" s="544"/>
      <c r="IMQ622" s="544"/>
      <c r="IMR622" s="544"/>
      <c r="IMS622" s="544"/>
      <c r="IMT622" s="544"/>
      <c r="IMU622" s="544"/>
      <c r="IMV622" s="544"/>
      <c r="IMW622" s="544"/>
      <c r="IMX622" s="544"/>
      <c r="IMY622" s="544"/>
      <c r="IMZ622" s="544"/>
      <c r="INA622" s="544"/>
      <c r="INB622" s="544"/>
      <c r="INC622" s="544"/>
      <c r="IND622" s="544"/>
      <c r="INE622" s="544"/>
      <c r="INF622" s="544"/>
      <c r="ING622" s="544"/>
      <c r="INH622" s="544"/>
      <c r="INI622" s="544"/>
      <c r="INJ622" s="544"/>
      <c r="INK622" s="544"/>
      <c r="INL622" s="544"/>
      <c r="INM622" s="544"/>
      <c r="INN622" s="544"/>
      <c r="INO622" s="544"/>
      <c r="INP622" s="544"/>
      <c r="INQ622" s="544"/>
      <c r="INR622" s="544"/>
      <c r="INS622" s="544"/>
      <c r="INT622" s="544"/>
      <c r="INU622" s="544"/>
      <c r="INV622" s="544"/>
      <c r="INW622" s="544"/>
      <c r="INX622" s="544"/>
      <c r="INY622" s="544"/>
      <c r="INZ622" s="544"/>
      <c r="IOA622" s="544"/>
      <c r="IOB622" s="544"/>
      <c r="IOC622" s="544"/>
      <c r="IOD622" s="544"/>
      <c r="IOE622" s="544"/>
      <c r="IOF622" s="544"/>
      <c r="IOG622" s="544"/>
      <c r="IOH622" s="544"/>
      <c r="IOI622" s="544"/>
      <c r="IOJ622" s="544"/>
      <c r="IOK622" s="544"/>
      <c r="IOL622" s="544"/>
      <c r="IOM622" s="544"/>
      <c r="ION622" s="544"/>
      <c r="IOO622" s="544"/>
      <c r="IOP622" s="544"/>
      <c r="IOQ622" s="544"/>
      <c r="IOR622" s="544"/>
      <c r="IOS622" s="544"/>
      <c r="IOT622" s="544"/>
      <c r="IOU622" s="544"/>
      <c r="IOV622" s="544"/>
      <c r="IOW622" s="544"/>
      <c r="IOX622" s="544"/>
      <c r="IOY622" s="544"/>
      <c r="IOZ622" s="544"/>
      <c r="IPA622" s="544"/>
      <c r="IPB622" s="544"/>
      <c r="IPC622" s="544"/>
      <c r="IPD622" s="544"/>
      <c r="IPE622" s="544"/>
      <c r="IPF622" s="544"/>
      <c r="IPG622" s="544"/>
      <c r="IPH622" s="544"/>
      <c r="IPI622" s="544"/>
      <c r="IPJ622" s="544"/>
      <c r="IPK622" s="544"/>
      <c r="IPL622" s="544"/>
      <c r="IPM622" s="544"/>
      <c r="IPN622" s="544"/>
      <c r="IPO622" s="544"/>
      <c r="IPP622" s="544"/>
      <c r="IPQ622" s="544"/>
      <c r="IPR622" s="544"/>
      <c r="IPS622" s="544"/>
      <c r="IPT622" s="544"/>
      <c r="IPU622" s="544"/>
      <c r="IPV622" s="544"/>
      <c r="IPW622" s="544"/>
      <c r="IPX622" s="544"/>
      <c r="IPY622" s="544"/>
      <c r="IPZ622" s="544"/>
      <c r="IQA622" s="544"/>
      <c r="IQB622" s="544"/>
      <c r="IQC622" s="544"/>
      <c r="IQD622" s="544"/>
      <c r="IQE622" s="544"/>
      <c r="IQF622" s="544"/>
      <c r="IQG622" s="544"/>
      <c r="IQH622" s="544"/>
      <c r="IQI622" s="544"/>
      <c r="IQJ622" s="544"/>
      <c r="IQK622" s="544"/>
      <c r="IQL622" s="544"/>
      <c r="IQM622" s="544"/>
      <c r="IQN622" s="544"/>
      <c r="IQO622" s="544"/>
      <c r="IQP622" s="544"/>
      <c r="IQQ622" s="544"/>
      <c r="IQR622" s="544"/>
      <c r="IQS622" s="544"/>
      <c r="IQT622" s="544"/>
      <c r="IQU622" s="544"/>
      <c r="IQV622" s="544"/>
      <c r="IQW622" s="544"/>
      <c r="IQX622" s="544"/>
      <c r="IQY622" s="544"/>
      <c r="IQZ622" s="544"/>
      <c r="IRA622" s="544"/>
      <c r="IRB622" s="544"/>
      <c r="IRC622" s="544"/>
      <c r="IRD622" s="544"/>
      <c r="IRE622" s="544"/>
      <c r="IRF622" s="544"/>
      <c r="IRG622" s="544"/>
      <c r="IRH622" s="544"/>
      <c r="IRI622" s="544"/>
      <c r="IRJ622" s="544"/>
      <c r="IRK622" s="544"/>
      <c r="IRL622" s="544"/>
      <c r="IRM622" s="544"/>
      <c r="IRN622" s="544"/>
      <c r="IRO622" s="544"/>
      <c r="IRP622" s="544"/>
      <c r="IRQ622" s="544"/>
      <c r="IRR622" s="544"/>
      <c r="IRS622" s="544"/>
      <c r="IRT622" s="544"/>
      <c r="IRU622" s="544"/>
      <c r="IRV622" s="544"/>
      <c r="IRW622" s="544"/>
      <c r="IRX622" s="544"/>
      <c r="IRY622" s="544"/>
      <c r="IRZ622" s="544"/>
      <c r="ISA622" s="544"/>
      <c r="ISB622" s="544"/>
      <c r="ISC622" s="544"/>
      <c r="ISD622" s="544"/>
      <c r="ISE622" s="544"/>
      <c r="ISF622" s="544"/>
      <c r="ISG622" s="544"/>
      <c r="ISH622" s="544"/>
      <c r="ISI622" s="544"/>
      <c r="ISJ622" s="544"/>
      <c r="ISK622" s="544"/>
      <c r="ISL622" s="544"/>
      <c r="ISM622" s="544"/>
      <c r="ISN622" s="544"/>
      <c r="ISO622" s="544"/>
      <c r="ISP622" s="544"/>
      <c r="ISQ622" s="544"/>
      <c r="ISR622" s="544"/>
      <c r="ISS622" s="544"/>
      <c r="IST622" s="544"/>
      <c r="ISU622" s="544"/>
      <c r="ISV622" s="544"/>
      <c r="ISW622" s="544"/>
      <c r="ISX622" s="544"/>
      <c r="ISY622" s="544"/>
      <c r="ISZ622" s="544"/>
      <c r="ITA622" s="544"/>
      <c r="ITB622" s="544"/>
      <c r="ITC622" s="544"/>
      <c r="ITD622" s="544"/>
      <c r="ITE622" s="544"/>
      <c r="ITF622" s="544"/>
      <c r="ITG622" s="544"/>
      <c r="ITH622" s="544"/>
      <c r="ITI622" s="544"/>
      <c r="ITJ622" s="544"/>
      <c r="ITK622" s="544"/>
      <c r="ITL622" s="544"/>
      <c r="ITM622" s="544"/>
      <c r="ITN622" s="544"/>
      <c r="ITO622" s="544"/>
      <c r="ITP622" s="544"/>
      <c r="ITQ622" s="544"/>
      <c r="ITR622" s="544"/>
      <c r="ITS622" s="544"/>
      <c r="ITT622" s="544"/>
      <c r="ITU622" s="544"/>
      <c r="ITV622" s="544"/>
      <c r="ITW622" s="544"/>
      <c r="ITX622" s="544"/>
      <c r="ITY622" s="544"/>
      <c r="ITZ622" s="544"/>
      <c r="IUA622" s="544"/>
      <c r="IUB622" s="544"/>
      <c r="IUC622" s="544"/>
      <c r="IUD622" s="544"/>
      <c r="IUE622" s="544"/>
      <c r="IUF622" s="544"/>
      <c r="IUG622" s="544"/>
      <c r="IUH622" s="544"/>
      <c r="IUI622" s="544"/>
      <c r="IUJ622" s="544"/>
      <c r="IUK622" s="544"/>
      <c r="IUL622" s="544"/>
      <c r="IUM622" s="544"/>
      <c r="IUN622" s="544"/>
      <c r="IUO622" s="544"/>
      <c r="IUP622" s="544"/>
      <c r="IUQ622" s="544"/>
      <c r="IUR622" s="544"/>
      <c r="IUS622" s="544"/>
      <c r="IUT622" s="544"/>
      <c r="IUU622" s="544"/>
      <c r="IUV622" s="544"/>
      <c r="IUW622" s="544"/>
      <c r="IUX622" s="544"/>
      <c r="IUY622" s="544"/>
      <c r="IUZ622" s="544"/>
      <c r="IVA622" s="544"/>
      <c r="IVB622" s="544"/>
      <c r="IVC622" s="544"/>
      <c r="IVD622" s="544"/>
      <c r="IVE622" s="544"/>
      <c r="IVF622" s="544"/>
      <c r="IVG622" s="544"/>
      <c r="IVH622" s="544"/>
      <c r="IVI622" s="544"/>
      <c r="IVJ622" s="544"/>
      <c r="IVK622" s="544"/>
      <c r="IVL622" s="544"/>
      <c r="IVM622" s="544"/>
      <c r="IVN622" s="544"/>
      <c r="IVO622" s="544"/>
      <c r="IVP622" s="544"/>
      <c r="IVQ622" s="544"/>
      <c r="IVR622" s="544"/>
      <c r="IVS622" s="544"/>
      <c r="IVT622" s="544"/>
      <c r="IVU622" s="544"/>
      <c r="IVV622" s="544"/>
      <c r="IVW622" s="544"/>
      <c r="IVX622" s="544"/>
      <c r="IVY622" s="544"/>
      <c r="IVZ622" s="544"/>
      <c r="IWA622" s="544"/>
      <c r="IWB622" s="544"/>
      <c r="IWC622" s="544"/>
      <c r="IWD622" s="544"/>
      <c r="IWE622" s="544"/>
      <c r="IWF622" s="544"/>
      <c r="IWG622" s="544"/>
      <c r="IWH622" s="544"/>
      <c r="IWI622" s="544"/>
      <c r="IWJ622" s="544"/>
      <c r="IWK622" s="544"/>
      <c r="IWL622" s="544"/>
      <c r="IWM622" s="544"/>
      <c r="IWN622" s="544"/>
      <c r="IWO622" s="544"/>
      <c r="IWP622" s="544"/>
      <c r="IWQ622" s="544"/>
      <c r="IWR622" s="544"/>
      <c r="IWS622" s="544"/>
      <c r="IWT622" s="544"/>
      <c r="IWU622" s="544"/>
      <c r="IWV622" s="544"/>
      <c r="IWW622" s="544"/>
      <c r="IWX622" s="544"/>
      <c r="IWY622" s="544"/>
      <c r="IWZ622" s="544"/>
      <c r="IXA622" s="544"/>
      <c r="IXB622" s="544"/>
      <c r="IXC622" s="544"/>
      <c r="IXD622" s="544"/>
      <c r="IXE622" s="544"/>
      <c r="IXF622" s="544"/>
      <c r="IXG622" s="544"/>
      <c r="IXH622" s="544"/>
      <c r="IXI622" s="544"/>
      <c r="IXJ622" s="544"/>
      <c r="IXK622" s="544"/>
      <c r="IXL622" s="544"/>
      <c r="IXM622" s="544"/>
      <c r="IXN622" s="544"/>
      <c r="IXO622" s="544"/>
      <c r="IXP622" s="544"/>
      <c r="IXQ622" s="544"/>
      <c r="IXR622" s="544"/>
      <c r="IXS622" s="544"/>
      <c r="IXT622" s="544"/>
      <c r="IXU622" s="544"/>
      <c r="IXV622" s="544"/>
      <c r="IXW622" s="544"/>
      <c r="IXX622" s="544"/>
      <c r="IXY622" s="544"/>
      <c r="IXZ622" s="544"/>
      <c r="IYA622" s="544"/>
      <c r="IYB622" s="544"/>
      <c r="IYC622" s="544"/>
      <c r="IYD622" s="544"/>
      <c r="IYE622" s="544"/>
      <c r="IYF622" s="544"/>
      <c r="IYG622" s="544"/>
      <c r="IYH622" s="544"/>
      <c r="IYI622" s="544"/>
      <c r="IYJ622" s="544"/>
      <c r="IYK622" s="544"/>
      <c r="IYL622" s="544"/>
      <c r="IYM622" s="544"/>
      <c r="IYN622" s="544"/>
      <c r="IYO622" s="544"/>
      <c r="IYP622" s="544"/>
      <c r="IYQ622" s="544"/>
      <c r="IYR622" s="544"/>
      <c r="IYS622" s="544"/>
      <c r="IYT622" s="544"/>
      <c r="IYU622" s="544"/>
      <c r="IYV622" s="544"/>
      <c r="IYW622" s="544"/>
      <c r="IYX622" s="544"/>
      <c r="IYY622" s="544"/>
      <c r="IYZ622" s="544"/>
      <c r="IZA622" s="544"/>
      <c r="IZB622" s="544"/>
      <c r="IZC622" s="544"/>
      <c r="IZD622" s="544"/>
      <c r="IZE622" s="544"/>
      <c r="IZF622" s="544"/>
      <c r="IZG622" s="544"/>
      <c r="IZH622" s="544"/>
      <c r="IZI622" s="544"/>
      <c r="IZJ622" s="544"/>
      <c r="IZK622" s="544"/>
      <c r="IZL622" s="544"/>
      <c r="IZM622" s="544"/>
      <c r="IZN622" s="544"/>
      <c r="IZO622" s="544"/>
      <c r="IZP622" s="544"/>
      <c r="IZQ622" s="544"/>
      <c r="IZR622" s="544"/>
      <c r="IZS622" s="544"/>
      <c r="IZT622" s="544"/>
      <c r="IZU622" s="544"/>
      <c r="IZV622" s="544"/>
      <c r="IZW622" s="544"/>
      <c r="IZX622" s="544"/>
      <c r="IZY622" s="544"/>
      <c r="IZZ622" s="544"/>
      <c r="JAA622" s="544"/>
      <c r="JAB622" s="544"/>
      <c r="JAC622" s="544"/>
      <c r="JAD622" s="544"/>
      <c r="JAE622" s="544"/>
      <c r="JAF622" s="544"/>
      <c r="JAG622" s="544"/>
      <c r="JAH622" s="544"/>
      <c r="JAI622" s="544"/>
      <c r="JAJ622" s="544"/>
      <c r="JAK622" s="544"/>
      <c r="JAL622" s="544"/>
      <c r="JAM622" s="544"/>
      <c r="JAN622" s="544"/>
      <c r="JAO622" s="544"/>
      <c r="JAP622" s="544"/>
      <c r="JAQ622" s="544"/>
      <c r="JAR622" s="544"/>
      <c r="JAS622" s="544"/>
      <c r="JAT622" s="544"/>
      <c r="JAU622" s="544"/>
      <c r="JAV622" s="544"/>
      <c r="JAW622" s="544"/>
      <c r="JAX622" s="544"/>
      <c r="JAY622" s="544"/>
      <c r="JAZ622" s="544"/>
      <c r="JBA622" s="544"/>
      <c r="JBB622" s="544"/>
      <c r="JBC622" s="544"/>
      <c r="JBD622" s="544"/>
      <c r="JBE622" s="544"/>
      <c r="JBF622" s="544"/>
      <c r="JBG622" s="544"/>
      <c r="JBH622" s="544"/>
      <c r="JBI622" s="544"/>
      <c r="JBJ622" s="544"/>
      <c r="JBK622" s="544"/>
      <c r="JBL622" s="544"/>
      <c r="JBM622" s="544"/>
      <c r="JBN622" s="544"/>
      <c r="JBO622" s="544"/>
      <c r="JBP622" s="544"/>
      <c r="JBQ622" s="544"/>
      <c r="JBR622" s="544"/>
      <c r="JBS622" s="544"/>
      <c r="JBT622" s="544"/>
      <c r="JBU622" s="544"/>
      <c r="JBV622" s="544"/>
      <c r="JBW622" s="544"/>
      <c r="JBX622" s="544"/>
      <c r="JBY622" s="544"/>
      <c r="JBZ622" s="544"/>
      <c r="JCA622" s="544"/>
      <c r="JCB622" s="544"/>
      <c r="JCC622" s="544"/>
      <c r="JCD622" s="544"/>
      <c r="JCE622" s="544"/>
      <c r="JCF622" s="544"/>
      <c r="JCG622" s="544"/>
      <c r="JCH622" s="544"/>
      <c r="JCI622" s="544"/>
      <c r="JCJ622" s="544"/>
      <c r="JCK622" s="544"/>
      <c r="JCL622" s="544"/>
      <c r="JCM622" s="544"/>
      <c r="JCN622" s="544"/>
      <c r="JCO622" s="544"/>
      <c r="JCP622" s="544"/>
      <c r="JCQ622" s="544"/>
      <c r="JCR622" s="544"/>
      <c r="JCS622" s="544"/>
      <c r="JCT622" s="544"/>
      <c r="JCU622" s="544"/>
      <c r="JCV622" s="544"/>
      <c r="JCW622" s="544"/>
      <c r="JCX622" s="544"/>
      <c r="JCY622" s="544"/>
      <c r="JCZ622" s="544"/>
      <c r="JDA622" s="544"/>
      <c r="JDB622" s="544"/>
      <c r="JDC622" s="544"/>
      <c r="JDD622" s="544"/>
      <c r="JDE622" s="544"/>
      <c r="JDF622" s="544"/>
      <c r="JDG622" s="544"/>
      <c r="JDH622" s="544"/>
      <c r="JDI622" s="544"/>
      <c r="JDJ622" s="544"/>
      <c r="JDK622" s="544"/>
      <c r="JDL622" s="544"/>
      <c r="JDM622" s="544"/>
      <c r="JDN622" s="544"/>
      <c r="JDO622" s="544"/>
      <c r="JDP622" s="544"/>
      <c r="JDQ622" s="544"/>
      <c r="JDR622" s="544"/>
      <c r="JDS622" s="544"/>
      <c r="JDT622" s="544"/>
      <c r="JDU622" s="544"/>
      <c r="JDV622" s="544"/>
      <c r="JDW622" s="544"/>
      <c r="JDX622" s="544"/>
      <c r="JDY622" s="544"/>
      <c r="JDZ622" s="544"/>
      <c r="JEA622" s="544"/>
      <c r="JEB622" s="544"/>
      <c r="JEC622" s="544"/>
      <c r="JED622" s="544"/>
      <c r="JEE622" s="544"/>
      <c r="JEF622" s="544"/>
      <c r="JEG622" s="544"/>
      <c r="JEH622" s="544"/>
      <c r="JEI622" s="544"/>
      <c r="JEJ622" s="544"/>
      <c r="JEK622" s="544"/>
      <c r="JEL622" s="544"/>
      <c r="JEM622" s="544"/>
      <c r="JEN622" s="544"/>
      <c r="JEO622" s="544"/>
      <c r="JEP622" s="544"/>
      <c r="JEQ622" s="544"/>
      <c r="JER622" s="544"/>
      <c r="JES622" s="544"/>
      <c r="JET622" s="544"/>
      <c r="JEU622" s="544"/>
      <c r="JEV622" s="544"/>
      <c r="JEW622" s="544"/>
      <c r="JEX622" s="544"/>
      <c r="JEY622" s="544"/>
      <c r="JEZ622" s="544"/>
      <c r="JFA622" s="544"/>
      <c r="JFB622" s="544"/>
      <c r="JFC622" s="544"/>
      <c r="JFD622" s="544"/>
      <c r="JFE622" s="544"/>
      <c r="JFF622" s="544"/>
      <c r="JFG622" s="544"/>
      <c r="JFH622" s="544"/>
      <c r="JFI622" s="544"/>
      <c r="JFJ622" s="544"/>
      <c r="JFK622" s="544"/>
      <c r="JFL622" s="544"/>
      <c r="JFM622" s="544"/>
      <c r="JFN622" s="544"/>
      <c r="JFO622" s="544"/>
      <c r="JFP622" s="544"/>
      <c r="JFQ622" s="544"/>
      <c r="JFR622" s="544"/>
      <c r="JFS622" s="544"/>
      <c r="JFT622" s="544"/>
      <c r="JFU622" s="544"/>
      <c r="JFV622" s="544"/>
      <c r="JFW622" s="544"/>
      <c r="JFX622" s="544"/>
      <c r="JFY622" s="544"/>
      <c r="JFZ622" s="544"/>
      <c r="JGA622" s="544"/>
      <c r="JGB622" s="544"/>
      <c r="JGC622" s="544"/>
      <c r="JGD622" s="544"/>
      <c r="JGE622" s="544"/>
      <c r="JGF622" s="544"/>
      <c r="JGG622" s="544"/>
      <c r="JGH622" s="544"/>
      <c r="JGI622" s="544"/>
      <c r="JGJ622" s="544"/>
      <c r="JGK622" s="544"/>
      <c r="JGL622" s="544"/>
      <c r="JGM622" s="544"/>
      <c r="JGN622" s="544"/>
      <c r="JGO622" s="544"/>
      <c r="JGP622" s="544"/>
      <c r="JGQ622" s="544"/>
      <c r="JGR622" s="544"/>
      <c r="JGS622" s="544"/>
      <c r="JGT622" s="544"/>
      <c r="JGU622" s="544"/>
      <c r="JGV622" s="544"/>
      <c r="JGW622" s="544"/>
      <c r="JGX622" s="544"/>
      <c r="JGY622" s="544"/>
      <c r="JGZ622" s="544"/>
      <c r="JHA622" s="544"/>
      <c r="JHB622" s="544"/>
      <c r="JHC622" s="544"/>
      <c r="JHD622" s="544"/>
      <c r="JHE622" s="544"/>
      <c r="JHF622" s="544"/>
      <c r="JHG622" s="544"/>
      <c r="JHH622" s="544"/>
      <c r="JHI622" s="544"/>
      <c r="JHJ622" s="544"/>
      <c r="JHK622" s="544"/>
      <c r="JHL622" s="544"/>
      <c r="JHM622" s="544"/>
      <c r="JHN622" s="544"/>
      <c r="JHO622" s="544"/>
      <c r="JHP622" s="544"/>
      <c r="JHQ622" s="544"/>
      <c r="JHR622" s="544"/>
      <c r="JHS622" s="544"/>
      <c r="JHT622" s="544"/>
      <c r="JHU622" s="544"/>
      <c r="JHV622" s="544"/>
      <c r="JHW622" s="544"/>
      <c r="JHX622" s="544"/>
      <c r="JHY622" s="544"/>
      <c r="JHZ622" s="544"/>
      <c r="JIA622" s="544"/>
      <c r="JIB622" s="544"/>
      <c r="JIC622" s="544"/>
      <c r="JID622" s="544"/>
      <c r="JIE622" s="544"/>
      <c r="JIF622" s="544"/>
      <c r="JIG622" s="544"/>
      <c r="JIH622" s="544"/>
      <c r="JII622" s="544"/>
      <c r="JIJ622" s="544"/>
      <c r="JIK622" s="544"/>
      <c r="JIL622" s="544"/>
      <c r="JIM622" s="544"/>
      <c r="JIN622" s="544"/>
      <c r="JIO622" s="544"/>
      <c r="JIP622" s="544"/>
      <c r="JIQ622" s="544"/>
      <c r="JIR622" s="544"/>
      <c r="JIS622" s="544"/>
      <c r="JIT622" s="544"/>
      <c r="JIU622" s="544"/>
      <c r="JIV622" s="544"/>
      <c r="JIW622" s="544"/>
      <c r="JIX622" s="544"/>
      <c r="JIY622" s="544"/>
      <c r="JIZ622" s="544"/>
      <c r="JJA622" s="544"/>
      <c r="JJB622" s="544"/>
      <c r="JJC622" s="544"/>
      <c r="JJD622" s="544"/>
      <c r="JJE622" s="544"/>
      <c r="JJF622" s="544"/>
      <c r="JJG622" s="544"/>
      <c r="JJH622" s="544"/>
      <c r="JJI622" s="544"/>
      <c r="JJJ622" s="544"/>
      <c r="JJK622" s="544"/>
      <c r="JJL622" s="544"/>
      <c r="JJM622" s="544"/>
      <c r="JJN622" s="544"/>
      <c r="JJO622" s="544"/>
      <c r="JJP622" s="544"/>
      <c r="JJQ622" s="544"/>
      <c r="JJR622" s="544"/>
      <c r="JJS622" s="544"/>
      <c r="JJT622" s="544"/>
      <c r="JJU622" s="544"/>
      <c r="JJV622" s="544"/>
      <c r="JJW622" s="544"/>
      <c r="JJX622" s="544"/>
      <c r="JJY622" s="544"/>
      <c r="JJZ622" s="544"/>
      <c r="JKA622" s="544"/>
      <c r="JKB622" s="544"/>
      <c r="JKC622" s="544"/>
      <c r="JKD622" s="544"/>
      <c r="JKE622" s="544"/>
      <c r="JKF622" s="544"/>
      <c r="JKG622" s="544"/>
      <c r="JKH622" s="544"/>
      <c r="JKI622" s="544"/>
      <c r="JKJ622" s="544"/>
      <c r="JKK622" s="544"/>
      <c r="JKL622" s="544"/>
      <c r="JKM622" s="544"/>
      <c r="JKN622" s="544"/>
      <c r="JKO622" s="544"/>
      <c r="JKP622" s="544"/>
      <c r="JKQ622" s="544"/>
      <c r="JKR622" s="544"/>
      <c r="JKS622" s="544"/>
      <c r="JKT622" s="544"/>
      <c r="JKU622" s="544"/>
      <c r="JKV622" s="544"/>
      <c r="JKW622" s="544"/>
      <c r="JKX622" s="544"/>
      <c r="JKY622" s="544"/>
      <c r="JKZ622" s="544"/>
      <c r="JLA622" s="544"/>
      <c r="JLB622" s="544"/>
      <c r="JLC622" s="544"/>
      <c r="JLD622" s="544"/>
      <c r="JLE622" s="544"/>
      <c r="JLF622" s="544"/>
      <c r="JLG622" s="544"/>
      <c r="JLH622" s="544"/>
      <c r="JLI622" s="544"/>
      <c r="JLJ622" s="544"/>
      <c r="JLK622" s="544"/>
      <c r="JLL622" s="544"/>
      <c r="JLM622" s="544"/>
      <c r="JLN622" s="544"/>
      <c r="JLO622" s="544"/>
      <c r="JLP622" s="544"/>
      <c r="JLQ622" s="544"/>
      <c r="JLR622" s="544"/>
      <c r="JLS622" s="544"/>
      <c r="JLT622" s="544"/>
      <c r="JLU622" s="544"/>
      <c r="JLV622" s="544"/>
      <c r="JLW622" s="544"/>
      <c r="JLX622" s="544"/>
      <c r="JLY622" s="544"/>
      <c r="JLZ622" s="544"/>
      <c r="JMA622" s="544"/>
      <c r="JMB622" s="544"/>
      <c r="JMC622" s="544"/>
      <c r="JMD622" s="544"/>
      <c r="JME622" s="544"/>
      <c r="JMF622" s="544"/>
      <c r="JMG622" s="544"/>
      <c r="JMH622" s="544"/>
      <c r="JMI622" s="544"/>
      <c r="JMJ622" s="544"/>
      <c r="JMK622" s="544"/>
      <c r="JML622" s="544"/>
      <c r="JMM622" s="544"/>
      <c r="JMN622" s="544"/>
      <c r="JMO622" s="544"/>
      <c r="JMP622" s="544"/>
      <c r="JMQ622" s="544"/>
      <c r="JMR622" s="544"/>
      <c r="JMS622" s="544"/>
      <c r="JMT622" s="544"/>
      <c r="JMU622" s="544"/>
      <c r="JMV622" s="544"/>
      <c r="JMW622" s="544"/>
      <c r="JMX622" s="544"/>
      <c r="JMY622" s="544"/>
      <c r="JMZ622" s="544"/>
      <c r="JNA622" s="544"/>
      <c r="JNB622" s="544"/>
      <c r="JNC622" s="544"/>
      <c r="JND622" s="544"/>
      <c r="JNE622" s="544"/>
      <c r="JNF622" s="544"/>
      <c r="JNG622" s="544"/>
      <c r="JNH622" s="544"/>
      <c r="JNI622" s="544"/>
      <c r="JNJ622" s="544"/>
      <c r="JNK622" s="544"/>
      <c r="JNL622" s="544"/>
      <c r="JNM622" s="544"/>
      <c r="JNN622" s="544"/>
      <c r="JNO622" s="544"/>
      <c r="JNP622" s="544"/>
      <c r="JNQ622" s="544"/>
      <c r="JNR622" s="544"/>
      <c r="JNS622" s="544"/>
      <c r="JNT622" s="544"/>
      <c r="JNU622" s="544"/>
      <c r="JNV622" s="544"/>
      <c r="JNW622" s="544"/>
      <c r="JNX622" s="544"/>
      <c r="JNY622" s="544"/>
      <c r="JNZ622" s="544"/>
      <c r="JOA622" s="544"/>
      <c r="JOB622" s="544"/>
      <c r="JOC622" s="544"/>
      <c r="JOD622" s="544"/>
      <c r="JOE622" s="544"/>
      <c r="JOF622" s="544"/>
      <c r="JOG622" s="544"/>
      <c r="JOH622" s="544"/>
      <c r="JOI622" s="544"/>
      <c r="JOJ622" s="544"/>
      <c r="JOK622" s="544"/>
      <c r="JOL622" s="544"/>
      <c r="JOM622" s="544"/>
      <c r="JON622" s="544"/>
      <c r="JOO622" s="544"/>
      <c r="JOP622" s="544"/>
      <c r="JOQ622" s="544"/>
      <c r="JOR622" s="544"/>
      <c r="JOS622" s="544"/>
      <c r="JOT622" s="544"/>
      <c r="JOU622" s="544"/>
      <c r="JOV622" s="544"/>
      <c r="JOW622" s="544"/>
      <c r="JOX622" s="544"/>
      <c r="JOY622" s="544"/>
      <c r="JOZ622" s="544"/>
      <c r="JPA622" s="544"/>
      <c r="JPB622" s="544"/>
      <c r="JPC622" s="544"/>
      <c r="JPD622" s="544"/>
      <c r="JPE622" s="544"/>
      <c r="JPF622" s="544"/>
      <c r="JPG622" s="544"/>
      <c r="JPH622" s="544"/>
      <c r="JPI622" s="544"/>
      <c r="JPJ622" s="544"/>
      <c r="JPK622" s="544"/>
      <c r="JPL622" s="544"/>
      <c r="JPM622" s="544"/>
      <c r="JPN622" s="544"/>
      <c r="JPO622" s="544"/>
      <c r="JPP622" s="544"/>
      <c r="JPQ622" s="544"/>
      <c r="JPR622" s="544"/>
      <c r="JPS622" s="544"/>
      <c r="JPT622" s="544"/>
      <c r="JPU622" s="544"/>
      <c r="JPV622" s="544"/>
      <c r="JPW622" s="544"/>
      <c r="JPX622" s="544"/>
      <c r="JPY622" s="544"/>
      <c r="JPZ622" s="544"/>
      <c r="JQA622" s="544"/>
      <c r="JQB622" s="544"/>
      <c r="JQC622" s="544"/>
      <c r="JQD622" s="544"/>
      <c r="JQE622" s="544"/>
      <c r="JQF622" s="544"/>
      <c r="JQG622" s="544"/>
      <c r="JQH622" s="544"/>
      <c r="JQI622" s="544"/>
      <c r="JQJ622" s="544"/>
      <c r="JQK622" s="544"/>
      <c r="JQL622" s="544"/>
      <c r="JQM622" s="544"/>
      <c r="JQN622" s="544"/>
      <c r="JQO622" s="544"/>
      <c r="JQP622" s="544"/>
      <c r="JQQ622" s="544"/>
      <c r="JQR622" s="544"/>
      <c r="JQS622" s="544"/>
      <c r="JQT622" s="544"/>
      <c r="JQU622" s="544"/>
      <c r="JQV622" s="544"/>
      <c r="JQW622" s="544"/>
      <c r="JQX622" s="544"/>
      <c r="JQY622" s="544"/>
      <c r="JQZ622" s="544"/>
      <c r="JRA622" s="544"/>
      <c r="JRB622" s="544"/>
      <c r="JRC622" s="544"/>
      <c r="JRD622" s="544"/>
      <c r="JRE622" s="544"/>
      <c r="JRF622" s="544"/>
      <c r="JRG622" s="544"/>
      <c r="JRH622" s="544"/>
      <c r="JRI622" s="544"/>
      <c r="JRJ622" s="544"/>
      <c r="JRK622" s="544"/>
      <c r="JRL622" s="544"/>
      <c r="JRM622" s="544"/>
      <c r="JRN622" s="544"/>
      <c r="JRO622" s="544"/>
      <c r="JRP622" s="544"/>
      <c r="JRQ622" s="544"/>
      <c r="JRR622" s="544"/>
      <c r="JRS622" s="544"/>
      <c r="JRT622" s="544"/>
      <c r="JRU622" s="544"/>
      <c r="JRV622" s="544"/>
      <c r="JRW622" s="544"/>
      <c r="JRX622" s="544"/>
      <c r="JRY622" s="544"/>
      <c r="JRZ622" s="544"/>
      <c r="JSA622" s="544"/>
      <c r="JSB622" s="544"/>
      <c r="JSC622" s="544"/>
      <c r="JSD622" s="544"/>
      <c r="JSE622" s="544"/>
      <c r="JSF622" s="544"/>
      <c r="JSG622" s="544"/>
      <c r="JSH622" s="544"/>
      <c r="JSI622" s="544"/>
      <c r="JSJ622" s="544"/>
      <c r="JSK622" s="544"/>
      <c r="JSL622" s="544"/>
      <c r="JSM622" s="544"/>
      <c r="JSN622" s="544"/>
      <c r="JSO622" s="544"/>
      <c r="JSP622" s="544"/>
      <c r="JSQ622" s="544"/>
      <c r="JSR622" s="544"/>
      <c r="JSS622" s="544"/>
      <c r="JST622" s="544"/>
      <c r="JSU622" s="544"/>
      <c r="JSV622" s="544"/>
      <c r="JSW622" s="544"/>
      <c r="JSX622" s="544"/>
      <c r="JSY622" s="544"/>
      <c r="JSZ622" s="544"/>
      <c r="JTA622" s="544"/>
      <c r="JTB622" s="544"/>
      <c r="JTC622" s="544"/>
      <c r="JTD622" s="544"/>
      <c r="JTE622" s="544"/>
      <c r="JTF622" s="544"/>
      <c r="JTG622" s="544"/>
      <c r="JTH622" s="544"/>
      <c r="JTI622" s="544"/>
      <c r="JTJ622" s="544"/>
      <c r="JTK622" s="544"/>
      <c r="JTL622" s="544"/>
      <c r="JTM622" s="544"/>
      <c r="JTN622" s="544"/>
      <c r="JTO622" s="544"/>
      <c r="JTP622" s="544"/>
      <c r="JTQ622" s="544"/>
      <c r="JTR622" s="544"/>
      <c r="JTS622" s="544"/>
      <c r="JTT622" s="544"/>
      <c r="JTU622" s="544"/>
      <c r="JTV622" s="544"/>
      <c r="JTW622" s="544"/>
      <c r="JTX622" s="544"/>
      <c r="JTY622" s="544"/>
      <c r="JTZ622" s="544"/>
      <c r="JUA622" s="544"/>
      <c r="JUB622" s="544"/>
      <c r="JUC622" s="544"/>
      <c r="JUD622" s="544"/>
      <c r="JUE622" s="544"/>
      <c r="JUF622" s="544"/>
      <c r="JUG622" s="544"/>
      <c r="JUH622" s="544"/>
      <c r="JUI622" s="544"/>
      <c r="JUJ622" s="544"/>
      <c r="JUK622" s="544"/>
      <c r="JUL622" s="544"/>
      <c r="JUM622" s="544"/>
      <c r="JUN622" s="544"/>
      <c r="JUO622" s="544"/>
      <c r="JUP622" s="544"/>
      <c r="JUQ622" s="544"/>
      <c r="JUR622" s="544"/>
      <c r="JUS622" s="544"/>
      <c r="JUT622" s="544"/>
      <c r="JUU622" s="544"/>
      <c r="JUV622" s="544"/>
      <c r="JUW622" s="544"/>
      <c r="JUX622" s="544"/>
      <c r="JUY622" s="544"/>
      <c r="JUZ622" s="544"/>
      <c r="JVA622" s="544"/>
      <c r="JVB622" s="544"/>
      <c r="JVC622" s="544"/>
      <c r="JVD622" s="544"/>
      <c r="JVE622" s="544"/>
      <c r="JVF622" s="544"/>
      <c r="JVG622" s="544"/>
      <c r="JVH622" s="544"/>
      <c r="JVI622" s="544"/>
      <c r="JVJ622" s="544"/>
      <c r="JVK622" s="544"/>
      <c r="JVL622" s="544"/>
      <c r="JVM622" s="544"/>
      <c r="JVN622" s="544"/>
      <c r="JVO622" s="544"/>
      <c r="JVP622" s="544"/>
      <c r="JVQ622" s="544"/>
      <c r="JVR622" s="544"/>
      <c r="JVS622" s="544"/>
      <c r="JVT622" s="544"/>
      <c r="JVU622" s="544"/>
      <c r="JVV622" s="544"/>
      <c r="JVW622" s="544"/>
      <c r="JVX622" s="544"/>
      <c r="JVY622" s="544"/>
      <c r="JVZ622" s="544"/>
      <c r="JWA622" s="544"/>
      <c r="JWB622" s="544"/>
      <c r="JWC622" s="544"/>
      <c r="JWD622" s="544"/>
      <c r="JWE622" s="544"/>
      <c r="JWF622" s="544"/>
      <c r="JWG622" s="544"/>
      <c r="JWH622" s="544"/>
      <c r="JWI622" s="544"/>
      <c r="JWJ622" s="544"/>
      <c r="JWK622" s="544"/>
      <c r="JWL622" s="544"/>
      <c r="JWM622" s="544"/>
      <c r="JWN622" s="544"/>
      <c r="JWO622" s="544"/>
      <c r="JWP622" s="544"/>
      <c r="JWQ622" s="544"/>
      <c r="JWR622" s="544"/>
      <c r="JWS622" s="544"/>
      <c r="JWT622" s="544"/>
      <c r="JWU622" s="544"/>
      <c r="JWV622" s="544"/>
      <c r="JWW622" s="544"/>
      <c r="JWX622" s="544"/>
      <c r="JWY622" s="544"/>
      <c r="JWZ622" s="544"/>
      <c r="JXA622" s="544"/>
      <c r="JXB622" s="544"/>
      <c r="JXC622" s="544"/>
      <c r="JXD622" s="544"/>
      <c r="JXE622" s="544"/>
      <c r="JXF622" s="544"/>
      <c r="JXG622" s="544"/>
      <c r="JXH622" s="544"/>
      <c r="JXI622" s="544"/>
      <c r="JXJ622" s="544"/>
      <c r="JXK622" s="544"/>
      <c r="JXL622" s="544"/>
      <c r="JXM622" s="544"/>
      <c r="JXN622" s="544"/>
      <c r="JXO622" s="544"/>
      <c r="JXP622" s="544"/>
      <c r="JXQ622" s="544"/>
      <c r="JXR622" s="544"/>
      <c r="JXS622" s="544"/>
      <c r="JXT622" s="544"/>
      <c r="JXU622" s="544"/>
      <c r="JXV622" s="544"/>
      <c r="JXW622" s="544"/>
      <c r="JXX622" s="544"/>
      <c r="JXY622" s="544"/>
      <c r="JXZ622" s="544"/>
      <c r="JYA622" s="544"/>
      <c r="JYB622" s="544"/>
      <c r="JYC622" s="544"/>
      <c r="JYD622" s="544"/>
      <c r="JYE622" s="544"/>
      <c r="JYF622" s="544"/>
      <c r="JYG622" s="544"/>
      <c r="JYH622" s="544"/>
      <c r="JYI622" s="544"/>
      <c r="JYJ622" s="544"/>
      <c r="JYK622" s="544"/>
      <c r="JYL622" s="544"/>
      <c r="JYM622" s="544"/>
      <c r="JYN622" s="544"/>
      <c r="JYO622" s="544"/>
      <c r="JYP622" s="544"/>
      <c r="JYQ622" s="544"/>
      <c r="JYR622" s="544"/>
      <c r="JYS622" s="544"/>
      <c r="JYT622" s="544"/>
      <c r="JYU622" s="544"/>
      <c r="JYV622" s="544"/>
      <c r="JYW622" s="544"/>
      <c r="JYX622" s="544"/>
      <c r="JYY622" s="544"/>
      <c r="JYZ622" s="544"/>
      <c r="JZA622" s="544"/>
      <c r="JZB622" s="544"/>
      <c r="JZC622" s="544"/>
      <c r="JZD622" s="544"/>
      <c r="JZE622" s="544"/>
      <c r="JZF622" s="544"/>
      <c r="JZG622" s="544"/>
      <c r="JZH622" s="544"/>
      <c r="JZI622" s="544"/>
      <c r="JZJ622" s="544"/>
      <c r="JZK622" s="544"/>
      <c r="JZL622" s="544"/>
      <c r="JZM622" s="544"/>
      <c r="JZN622" s="544"/>
      <c r="JZO622" s="544"/>
      <c r="JZP622" s="544"/>
      <c r="JZQ622" s="544"/>
      <c r="JZR622" s="544"/>
      <c r="JZS622" s="544"/>
      <c r="JZT622" s="544"/>
      <c r="JZU622" s="544"/>
      <c r="JZV622" s="544"/>
      <c r="JZW622" s="544"/>
      <c r="JZX622" s="544"/>
      <c r="JZY622" s="544"/>
      <c r="JZZ622" s="544"/>
      <c r="KAA622" s="544"/>
      <c r="KAB622" s="544"/>
      <c r="KAC622" s="544"/>
      <c r="KAD622" s="544"/>
      <c r="KAE622" s="544"/>
      <c r="KAF622" s="544"/>
      <c r="KAG622" s="544"/>
      <c r="KAH622" s="544"/>
      <c r="KAI622" s="544"/>
      <c r="KAJ622" s="544"/>
      <c r="KAK622" s="544"/>
      <c r="KAL622" s="544"/>
      <c r="KAM622" s="544"/>
      <c r="KAN622" s="544"/>
      <c r="KAO622" s="544"/>
      <c r="KAP622" s="544"/>
      <c r="KAQ622" s="544"/>
      <c r="KAR622" s="544"/>
      <c r="KAS622" s="544"/>
      <c r="KAT622" s="544"/>
      <c r="KAU622" s="544"/>
      <c r="KAV622" s="544"/>
      <c r="KAW622" s="544"/>
      <c r="KAX622" s="544"/>
      <c r="KAY622" s="544"/>
      <c r="KAZ622" s="544"/>
      <c r="KBA622" s="544"/>
      <c r="KBB622" s="544"/>
      <c r="KBC622" s="544"/>
      <c r="KBD622" s="544"/>
      <c r="KBE622" s="544"/>
      <c r="KBF622" s="544"/>
      <c r="KBG622" s="544"/>
      <c r="KBH622" s="544"/>
      <c r="KBI622" s="544"/>
      <c r="KBJ622" s="544"/>
      <c r="KBK622" s="544"/>
      <c r="KBL622" s="544"/>
      <c r="KBM622" s="544"/>
      <c r="KBN622" s="544"/>
      <c r="KBO622" s="544"/>
      <c r="KBP622" s="544"/>
      <c r="KBQ622" s="544"/>
      <c r="KBR622" s="544"/>
      <c r="KBS622" s="544"/>
      <c r="KBT622" s="544"/>
      <c r="KBU622" s="544"/>
      <c r="KBV622" s="544"/>
      <c r="KBW622" s="544"/>
      <c r="KBX622" s="544"/>
      <c r="KBY622" s="544"/>
      <c r="KBZ622" s="544"/>
      <c r="KCA622" s="544"/>
      <c r="KCB622" s="544"/>
      <c r="KCC622" s="544"/>
      <c r="KCD622" s="544"/>
      <c r="KCE622" s="544"/>
      <c r="KCF622" s="544"/>
      <c r="KCG622" s="544"/>
      <c r="KCH622" s="544"/>
      <c r="KCI622" s="544"/>
      <c r="KCJ622" s="544"/>
      <c r="KCK622" s="544"/>
      <c r="KCL622" s="544"/>
      <c r="KCM622" s="544"/>
      <c r="KCN622" s="544"/>
      <c r="KCO622" s="544"/>
      <c r="KCP622" s="544"/>
      <c r="KCQ622" s="544"/>
      <c r="KCR622" s="544"/>
      <c r="KCS622" s="544"/>
      <c r="KCT622" s="544"/>
      <c r="KCU622" s="544"/>
      <c r="KCV622" s="544"/>
      <c r="KCW622" s="544"/>
      <c r="KCX622" s="544"/>
      <c r="KCY622" s="544"/>
      <c r="KCZ622" s="544"/>
      <c r="KDA622" s="544"/>
      <c r="KDB622" s="544"/>
      <c r="KDC622" s="544"/>
      <c r="KDD622" s="544"/>
      <c r="KDE622" s="544"/>
      <c r="KDF622" s="544"/>
      <c r="KDG622" s="544"/>
      <c r="KDH622" s="544"/>
      <c r="KDI622" s="544"/>
      <c r="KDJ622" s="544"/>
      <c r="KDK622" s="544"/>
      <c r="KDL622" s="544"/>
      <c r="KDM622" s="544"/>
      <c r="KDN622" s="544"/>
      <c r="KDO622" s="544"/>
      <c r="KDP622" s="544"/>
      <c r="KDQ622" s="544"/>
      <c r="KDR622" s="544"/>
      <c r="KDS622" s="544"/>
      <c r="KDT622" s="544"/>
      <c r="KDU622" s="544"/>
      <c r="KDV622" s="544"/>
      <c r="KDW622" s="544"/>
      <c r="KDX622" s="544"/>
      <c r="KDY622" s="544"/>
      <c r="KDZ622" s="544"/>
      <c r="KEA622" s="544"/>
      <c r="KEB622" s="544"/>
      <c r="KEC622" s="544"/>
      <c r="KED622" s="544"/>
      <c r="KEE622" s="544"/>
      <c r="KEF622" s="544"/>
      <c r="KEG622" s="544"/>
      <c r="KEH622" s="544"/>
      <c r="KEI622" s="544"/>
      <c r="KEJ622" s="544"/>
      <c r="KEK622" s="544"/>
      <c r="KEL622" s="544"/>
      <c r="KEM622" s="544"/>
      <c r="KEN622" s="544"/>
      <c r="KEO622" s="544"/>
      <c r="KEP622" s="544"/>
      <c r="KEQ622" s="544"/>
      <c r="KER622" s="544"/>
      <c r="KES622" s="544"/>
      <c r="KET622" s="544"/>
      <c r="KEU622" s="544"/>
      <c r="KEV622" s="544"/>
      <c r="KEW622" s="544"/>
      <c r="KEX622" s="544"/>
      <c r="KEY622" s="544"/>
      <c r="KEZ622" s="544"/>
      <c r="KFA622" s="544"/>
      <c r="KFB622" s="544"/>
      <c r="KFC622" s="544"/>
      <c r="KFD622" s="544"/>
      <c r="KFE622" s="544"/>
      <c r="KFF622" s="544"/>
      <c r="KFG622" s="544"/>
      <c r="KFH622" s="544"/>
      <c r="KFI622" s="544"/>
      <c r="KFJ622" s="544"/>
      <c r="KFK622" s="544"/>
      <c r="KFL622" s="544"/>
      <c r="KFM622" s="544"/>
      <c r="KFN622" s="544"/>
      <c r="KFO622" s="544"/>
      <c r="KFP622" s="544"/>
      <c r="KFQ622" s="544"/>
      <c r="KFR622" s="544"/>
      <c r="KFS622" s="544"/>
      <c r="KFT622" s="544"/>
      <c r="KFU622" s="544"/>
      <c r="KFV622" s="544"/>
      <c r="KFW622" s="544"/>
      <c r="KFX622" s="544"/>
      <c r="KFY622" s="544"/>
      <c r="KFZ622" s="544"/>
      <c r="KGA622" s="544"/>
      <c r="KGB622" s="544"/>
      <c r="KGC622" s="544"/>
      <c r="KGD622" s="544"/>
      <c r="KGE622" s="544"/>
      <c r="KGF622" s="544"/>
      <c r="KGG622" s="544"/>
      <c r="KGH622" s="544"/>
      <c r="KGI622" s="544"/>
      <c r="KGJ622" s="544"/>
      <c r="KGK622" s="544"/>
      <c r="KGL622" s="544"/>
      <c r="KGM622" s="544"/>
      <c r="KGN622" s="544"/>
      <c r="KGO622" s="544"/>
      <c r="KGP622" s="544"/>
      <c r="KGQ622" s="544"/>
      <c r="KGR622" s="544"/>
      <c r="KGS622" s="544"/>
      <c r="KGT622" s="544"/>
      <c r="KGU622" s="544"/>
      <c r="KGV622" s="544"/>
      <c r="KGW622" s="544"/>
      <c r="KGX622" s="544"/>
      <c r="KGY622" s="544"/>
      <c r="KGZ622" s="544"/>
      <c r="KHA622" s="544"/>
      <c r="KHB622" s="544"/>
      <c r="KHC622" s="544"/>
      <c r="KHD622" s="544"/>
      <c r="KHE622" s="544"/>
      <c r="KHF622" s="544"/>
      <c r="KHG622" s="544"/>
      <c r="KHH622" s="544"/>
      <c r="KHI622" s="544"/>
      <c r="KHJ622" s="544"/>
      <c r="KHK622" s="544"/>
      <c r="KHL622" s="544"/>
      <c r="KHM622" s="544"/>
      <c r="KHN622" s="544"/>
      <c r="KHO622" s="544"/>
      <c r="KHP622" s="544"/>
      <c r="KHQ622" s="544"/>
      <c r="KHR622" s="544"/>
      <c r="KHS622" s="544"/>
      <c r="KHT622" s="544"/>
      <c r="KHU622" s="544"/>
      <c r="KHV622" s="544"/>
      <c r="KHW622" s="544"/>
      <c r="KHX622" s="544"/>
      <c r="KHY622" s="544"/>
      <c r="KHZ622" s="544"/>
      <c r="KIA622" s="544"/>
      <c r="KIB622" s="544"/>
      <c r="KIC622" s="544"/>
      <c r="KID622" s="544"/>
      <c r="KIE622" s="544"/>
      <c r="KIF622" s="544"/>
      <c r="KIG622" s="544"/>
      <c r="KIH622" s="544"/>
      <c r="KII622" s="544"/>
      <c r="KIJ622" s="544"/>
      <c r="KIK622" s="544"/>
      <c r="KIL622" s="544"/>
      <c r="KIM622" s="544"/>
      <c r="KIN622" s="544"/>
      <c r="KIO622" s="544"/>
      <c r="KIP622" s="544"/>
      <c r="KIQ622" s="544"/>
      <c r="KIR622" s="544"/>
      <c r="KIS622" s="544"/>
      <c r="KIT622" s="544"/>
      <c r="KIU622" s="544"/>
      <c r="KIV622" s="544"/>
      <c r="KIW622" s="544"/>
      <c r="KIX622" s="544"/>
      <c r="KIY622" s="544"/>
      <c r="KIZ622" s="544"/>
      <c r="KJA622" s="544"/>
      <c r="KJB622" s="544"/>
      <c r="KJC622" s="544"/>
      <c r="KJD622" s="544"/>
      <c r="KJE622" s="544"/>
      <c r="KJF622" s="544"/>
      <c r="KJG622" s="544"/>
      <c r="KJH622" s="544"/>
      <c r="KJI622" s="544"/>
      <c r="KJJ622" s="544"/>
      <c r="KJK622" s="544"/>
      <c r="KJL622" s="544"/>
      <c r="KJM622" s="544"/>
      <c r="KJN622" s="544"/>
      <c r="KJO622" s="544"/>
      <c r="KJP622" s="544"/>
      <c r="KJQ622" s="544"/>
      <c r="KJR622" s="544"/>
      <c r="KJS622" s="544"/>
      <c r="KJT622" s="544"/>
      <c r="KJU622" s="544"/>
      <c r="KJV622" s="544"/>
      <c r="KJW622" s="544"/>
      <c r="KJX622" s="544"/>
      <c r="KJY622" s="544"/>
      <c r="KJZ622" s="544"/>
      <c r="KKA622" s="544"/>
      <c r="KKB622" s="544"/>
      <c r="KKC622" s="544"/>
      <c r="KKD622" s="544"/>
      <c r="KKE622" s="544"/>
      <c r="KKF622" s="544"/>
      <c r="KKG622" s="544"/>
      <c r="KKH622" s="544"/>
      <c r="KKI622" s="544"/>
      <c r="KKJ622" s="544"/>
      <c r="KKK622" s="544"/>
      <c r="KKL622" s="544"/>
      <c r="KKM622" s="544"/>
      <c r="KKN622" s="544"/>
      <c r="KKO622" s="544"/>
      <c r="KKP622" s="544"/>
      <c r="KKQ622" s="544"/>
      <c r="KKR622" s="544"/>
      <c r="KKS622" s="544"/>
      <c r="KKT622" s="544"/>
      <c r="KKU622" s="544"/>
      <c r="KKV622" s="544"/>
      <c r="KKW622" s="544"/>
      <c r="KKX622" s="544"/>
      <c r="KKY622" s="544"/>
      <c r="KKZ622" s="544"/>
      <c r="KLA622" s="544"/>
      <c r="KLB622" s="544"/>
      <c r="KLC622" s="544"/>
      <c r="KLD622" s="544"/>
      <c r="KLE622" s="544"/>
      <c r="KLF622" s="544"/>
      <c r="KLG622" s="544"/>
      <c r="KLH622" s="544"/>
      <c r="KLI622" s="544"/>
      <c r="KLJ622" s="544"/>
      <c r="KLK622" s="544"/>
      <c r="KLL622" s="544"/>
      <c r="KLM622" s="544"/>
      <c r="KLN622" s="544"/>
      <c r="KLO622" s="544"/>
      <c r="KLP622" s="544"/>
      <c r="KLQ622" s="544"/>
      <c r="KLR622" s="544"/>
      <c r="KLS622" s="544"/>
      <c r="KLT622" s="544"/>
      <c r="KLU622" s="544"/>
      <c r="KLV622" s="544"/>
      <c r="KLW622" s="544"/>
      <c r="KLX622" s="544"/>
      <c r="KLY622" s="544"/>
      <c r="KLZ622" s="544"/>
      <c r="KMA622" s="544"/>
      <c r="KMB622" s="544"/>
      <c r="KMC622" s="544"/>
      <c r="KMD622" s="544"/>
      <c r="KME622" s="544"/>
      <c r="KMF622" s="544"/>
      <c r="KMG622" s="544"/>
      <c r="KMH622" s="544"/>
      <c r="KMI622" s="544"/>
      <c r="KMJ622" s="544"/>
      <c r="KMK622" s="544"/>
      <c r="KML622" s="544"/>
      <c r="KMM622" s="544"/>
      <c r="KMN622" s="544"/>
      <c r="KMO622" s="544"/>
      <c r="KMP622" s="544"/>
      <c r="KMQ622" s="544"/>
      <c r="KMR622" s="544"/>
      <c r="KMS622" s="544"/>
      <c r="KMT622" s="544"/>
      <c r="KMU622" s="544"/>
      <c r="KMV622" s="544"/>
      <c r="KMW622" s="544"/>
      <c r="KMX622" s="544"/>
      <c r="KMY622" s="544"/>
      <c r="KMZ622" s="544"/>
      <c r="KNA622" s="544"/>
      <c r="KNB622" s="544"/>
      <c r="KNC622" s="544"/>
      <c r="KND622" s="544"/>
      <c r="KNE622" s="544"/>
      <c r="KNF622" s="544"/>
      <c r="KNG622" s="544"/>
      <c r="KNH622" s="544"/>
      <c r="KNI622" s="544"/>
      <c r="KNJ622" s="544"/>
      <c r="KNK622" s="544"/>
      <c r="KNL622" s="544"/>
      <c r="KNM622" s="544"/>
      <c r="KNN622" s="544"/>
      <c r="KNO622" s="544"/>
      <c r="KNP622" s="544"/>
      <c r="KNQ622" s="544"/>
      <c r="KNR622" s="544"/>
      <c r="KNS622" s="544"/>
      <c r="KNT622" s="544"/>
      <c r="KNU622" s="544"/>
      <c r="KNV622" s="544"/>
      <c r="KNW622" s="544"/>
      <c r="KNX622" s="544"/>
      <c r="KNY622" s="544"/>
      <c r="KNZ622" s="544"/>
      <c r="KOA622" s="544"/>
      <c r="KOB622" s="544"/>
      <c r="KOC622" s="544"/>
      <c r="KOD622" s="544"/>
      <c r="KOE622" s="544"/>
      <c r="KOF622" s="544"/>
      <c r="KOG622" s="544"/>
      <c r="KOH622" s="544"/>
      <c r="KOI622" s="544"/>
      <c r="KOJ622" s="544"/>
      <c r="KOK622" s="544"/>
      <c r="KOL622" s="544"/>
      <c r="KOM622" s="544"/>
      <c r="KON622" s="544"/>
      <c r="KOO622" s="544"/>
      <c r="KOP622" s="544"/>
      <c r="KOQ622" s="544"/>
      <c r="KOR622" s="544"/>
      <c r="KOS622" s="544"/>
      <c r="KOT622" s="544"/>
      <c r="KOU622" s="544"/>
      <c r="KOV622" s="544"/>
      <c r="KOW622" s="544"/>
      <c r="KOX622" s="544"/>
      <c r="KOY622" s="544"/>
      <c r="KOZ622" s="544"/>
      <c r="KPA622" s="544"/>
      <c r="KPB622" s="544"/>
      <c r="KPC622" s="544"/>
      <c r="KPD622" s="544"/>
      <c r="KPE622" s="544"/>
      <c r="KPF622" s="544"/>
      <c r="KPG622" s="544"/>
      <c r="KPH622" s="544"/>
      <c r="KPI622" s="544"/>
      <c r="KPJ622" s="544"/>
      <c r="KPK622" s="544"/>
      <c r="KPL622" s="544"/>
      <c r="KPM622" s="544"/>
      <c r="KPN622" s="544"/>
      <c r="KPO622" s="544"/>
      <c r="KPP622" s="544"/>
      <c r="KPQ622" s="544"/>
      <c r="KPR622" s="544"/>
      <c r="KPS622" s="544"/>
      <c r="KPT622" s="544"/>
      <c r="KPU622" s="544"/>
      <c r="KPV622" s="544"/>
      <c r="KPW622" s="544"/>
      <c r="KPX622" s="544"/>
      <c r="KPY622" s="544"/>
      <c r="KPZ622" s="544"/>
      <c r="KQA622" s="544"/>
      <c r="KQB622" s="544"/>
      <c r="KQC622" s="544"/>
      <c r="KQD622" s="544"/>
      <c r="KQE622" s="544"/>
      <c r="KQF622" s="544"/>
      <c r="KQG622" s="544"/>
      <c r="KQH622" s="544"/>
      <c r="KQI622" s="544"/>
      <c r="KQJ622" s="544"/>
      <c r="KQK622" s="544"/>
      <c r="KQL622" s="544"/>
      <c r="KQM622" s="544"/>
      <c r="KQN622" s="544"/>
      <c r="KQO622" s="544"/>
      <c r="KQP622" s="544"/>
      <c r="KQQ622" s="544"/>
      <c r="KQR622" s="544"/>
      <c r="KQS622" s="544"/>
      <c r="KQT622" s="544"/>
      <c r="KQU622" s="544"/>
      <c r="KQV622" s="544"/>
      <c r="KQW622" s="544"/>
      <c r="KQX622" s="544"/>
      <c r="KQY622" s="544"/>
      <c r="KQZ622" s="544"/>
      <c r="KRA622" s="544"/>
      <c r="KRB622" s="544"/>
      <c r="KRC622" s="544"/>
      <c r="KRD622" s="544"/>
      <c r="KRE622" s="544"/>
      <c r="KRF622" s="544"/>
      <c r="KRG622" s="544"/>
      <c r="KRH622" s="544"/>
      <c r="KRI622" s="544"/>
      <c r="KRJ622" s="544"/>
      <c r="KRK622" s="544"/>
      <c r="KRL622" s="544"/>
      <c r="KRM622" s="544"/>
      <c r="KRN622" s="544"/>
      <c r="KRO622" s="544"/>
      <c r="KRP622" s="544"/>
      <c r="KRQ622" s="544"/>
      <c r="KRR622" s="544"/>
      <c r="KRS622" s="544"/>
      <c r="KRT622" s="544"/>
      <c r="KRU622" s="544"/>
      <c r="KRV622" s="544"/>
      <c r="KRW622" s="544"/>
      <c r="KRX622" s="544"/>
      <c r="KRY622" s="544"/>
      <c r="KRZ622" s="544"/>
      <c r="KSA622" s="544"/>
      <c r="KSB622" s="544"/>
      <c r="KSC622" s="544"/>
      <c r="KSD622" s="544"/>
      <c r="KSE622" s="544"/>
      <c r="KSF622" s="544"/>
      <c r="KSG622" s="544"/>
      <c r="KSH622" s="544"/>
      <c r="KSI622" s="544"/>
      <c r="KSJ622" s="544"/>
      <c r="KSK622" s="544"/>
      <c r="KSL622" s="544"/>
      <c r="KSM622" s="544"/>
      <c r="KSN622" s="544"/>
      <c r="KSO622" s="544"/>
      <c r="KSP622" s="544"/>
      <c r="KSQ622" s="544"/>
      <c r="KSR622" s="544"/>
      <c r="KSS622" s="544"/>
      <c r="KST622" s="544"/>
      <c r="KSU622" s="544"/>
      <c r="KSV622" s="544"/>
      <c r="KSW622" s="544"/>
      <c r="KSX622" s="544"/>
      <c r="KSY622" s="544"/>
      <c r="KSZ622" s="544"/>
      <c r="KTA622" s="544"/>
      <c r="KTB622" s="544"/>
      <c r="KTC622" s="544"/>
      <c r="KTD622" s="544"/>
      <c r="KTE622" s="544"/>
      <c r="KTF622" s="544"/>
      <c r="KTG622" s="544"/>
      <c r="KTH622" s="544"/>
      <c r="KTI622" s="544"/>
      <c r="KTJ622" s="544"/>
      <c r="KTK622" s="544"/>
      <c r="KTL622" s="544"/>
      <c r="KTM622" s="544"/>
      <c r="KTN622" s="544"/>
      <c r="KTO622" s="544"/>
      <c r="KTP622" s="544"/>
      <c r="KTQ622" s="544"/>
      <c r="KTR622" s="544"/>
      <c r="KTS622" s="544"/>
      <c r="KTT622" s="544"/>
      <c r="KTU622" s="544"/>
      <c r="KTV622" s="544"/>
      <c r="KTW622" s="544"/>
      <c r="KTX622" s="544"/>
      <c r="KTY622" s="544"/>
      <c r="KTZ622" s="544"/>
      <c r="KUA622" s="544"/>
      <c r="KUB622" s="544"/>
      <c r="KUC622" s="544"/>
      <c r="KUD622" s="544"/>
      <c r="KUE622" s="544"/>
      <c r="KUF622" s="544"/>
      <c r="KUG622" s="544"/>
      <c r="KUH622" s="544"/>
      <c r="KUI622" s="544"/>
      <c r="KUJ622" s="544"/>
      <c r="KUK622" s="544"/>
      <c r="KUL622" s="544"/>
      <c r="KUM622" s="544"/>
      <c r="KUN622" s="544"/>
      <c r="KUO622" s="544"/>
      <c r="KUP622" s="544"/>
      <c r="KUQ622" s="544"/>
      <c r="KUR622" s="544"/>
      <c r="KUS622" s="544"/>
      <c r="KUT622" s="544"/>
      <c r="KUU622" s="544"/>
      <c r="KUV622" s="544"/>
      <c r="KUW622" s="544"/>
      <c r="KUX622" s="544"/>
      <c r="KUY622" s="544"/>
      <c r="KUZ622" s="544"/>
      <c r="KVA622" s="544"/>
      <c r="KVB622" s="544"/>
      <c r="KVC622" s="544"/>
      <c r="KVD622" s="544"/>
      <c r="KVE622" s="544"/>
      <c r="KVF622" s="544"/>
      <c r="KVG622" s="544"/>
      <c r="KVH622" s="544"/>
      <c r="KVI622" s="544"/>
      <c r="KVJ622" s="544"/>
      <c r="KVK622" s="544"/>
      <c r="KVL622" s="544"/>
      <c r="KVM622" s="544"/>
      <c r="KVN622" s="544"/>
      <c r="KVO622" s="544"/>
      <c r="KVP622" s="544"/>
      <c r="KVQ622" s="544"/>
      <c r="KVR622" s="544"/>
      <c r="KVS622" s="544"/>
      <c r="KVT622" s="544"/>
      <c r="KVU622" s="544"/>
      <c r="KVV622" s="544"/>
      <c r="KVW622" s="544"/>
      <c r="KVX622" s="544"/>
      <c r="KVY622" s="544"/>
      <c r="KVZ622" s="544"/>
      <c r="KWA622" s="544"/>
      <c r="KWB622" s="544"/>
      <c r="KWC622" s="544"/>
      <c r="KWD622" s="544"/>
      <c r="KWE622" s="544"/>
      <c r="KWF622" s="544"/>
      <c r="KWG622" s="544"/>
      <c r="KWH622" s="544"/>
      <c r="KWI622" s="544"/>
      <c r="KWJ622" s="544"/>
      <c r="KWK622" s="544"/>
      <c r="KWL622" s="544"/>
      <c r="KWM622" s="544"/>
      <c r="KWN622" s="544"/>
      <c r="KWO622" s="544"/>
      <c r="KWP622" s="544"/>
      <c r="KWQ622" s="544"/>
      <c r="KWR622" s="544"/>
      <c r="KWS622" s="544"/>
      <c r="KWT622" s="544"/>
      <c r="KWU622" s="544"/>
      <c r="KWV622" s="544"/>
      <c r="KWW622" s="544"/>
      <c r="KWX622" s="544"/>
      <c r="KWY622" s="544"/>
      <c r="KWZ622" s="544"/>
      <c r="KXA622" s="544"/>
      <c r="KXB622" s="544"/>
      <c r="KXC622" s="544"/>
      <c r="KXD622" s="544"/>
      <c r="KXE622" s="544"/>
      <c r="KXF622" s="544"/>
      <c r="KXG622" s="544"/>
      <c r="KXH622" s="544"/>
      <c r="KXI622" s="544"/>
      <c r="KXJ622" s="544"/>
      <c r="KXK622" s="544"/>
      <c r="KXL622" s="544"/>
      <c r="KXM622" s="544"/>
      <c r="KXN622" s="544"/>
      <c r="KXO622" s="544"/>
      <c r="KXP622" s="544"/>
      <c r="KXQ622" s="544"/>
      <c r="KXR622" s="544"/>
      <c r="KXS622" s="544"/>
      <c r="KXT622" s="544"/>
      <c r="KXU622" s="544"/>
      <c r="KXV622" s="544"/>
      <c r="KXW622" s="544"/>
      <c r="KXX622" s="544"/>
      <c r="KXY622" s="544"/>
      <c r="KXZ622" s="544"/>
      <c r="KYA622" s="544"/>
      <c r="KYB622" s="544"/>
      <c r="KYC622" s="544"/>
      <c r="KYD622" s="544"/>
      <c r="KYE622" s="544"/>
      <c r="KYF622" s="544"/>
      <c r="KYG622" s="544"/>
      <c r="KYH622" s="544"/>
      <c r="KYI622" s="544"/>
      <c r="KYJ622" s="544"/>
      <c r="KYK622" s="544"/>
      <c r="KYL622" s="544"/>
      <c r="KYM622" s="544"/>
      <c r="KYN622" s="544"/>
      <c r="KYO622" s="544"/>
      <c r="KYP622" s="544"/>
      <c r="KYQ622" s="544"/>
      <c r="KYR622" s="544"/>
      <c r="KYS622" s="544"/>
      <c r="KYT622" s="544"/>
      <c r="KYU622" s="544"/>
      <c r="KYV622" s="544"/>
      <c r="KYW622" s="544"/>
      <c r="KYX622" s="544"/>
      <c r="KYY622" s="544"/>
      <c r="KYZ622" s="544"/>
      <c r="KZA622" s="544"/>
      <c r="KZB622" s="544"/>
      <c r="KZC622" s="544"/>
      <c r="KZD622" s="544"/>
      <c r="KZE622" s="544"/>
      <c r="KZF622" s="544"/>
      <c r="KZG622" s="544"/>
      <c r="KZH622" s="544"/>
      <c r="KZI622" s="544"/>
      <c r="KZJ622" s="544"/>
      <c r="KZK622" s="544"/>
      <c r="KZL622" s="544"/>
      <c r="KZM622" s="544"/>
      <c r="KZN622" s="544"/>
      <c r="KZO622" s="544"/>
      <c r="KZP622" s="544"/>
      <c r="KZQ622" s="544"/>
      <c r="KZR622" s="544"/>
      <c r="KZS622" s="544"/>
      <c r="KZT622" s="544"/>
      <c r="KZU622" s="544"/>
      <c r="KZV622" s="544"/>
      <c r="KZW622" s="544"/>
      <c r="KZX622" s="544"/>
      <c r="KZY622" s="544"/>
      <c r="KZZ622" s="544"/>
      <c r="LAA622" s="544"/>
      <c r="LAB622" s="544"/>
      <c r="LAC622" s="544"/>
      <c r="LAD622" s="544"/>
      <c r="LAE622" s="544"/>
      <c r="LAF622" s="544"/>
      <c r="LAG622" s="544"/>
      <c r="LAH622" s="544"/>
      <c r="LAI622" s="544"/>
      <c r="LAJ622" s="544"/>
      <c r="LAK622" s="544"/>
      <c r="LAL622" s="544"/>
      <c r="LAM622" s="544"/>
      <c r="LAN622" s="544"/>
      <c r="LAO622" s="544"/>
      <c r="LAP622" s="544"/>
      <c r="LAQ622" s="544"/>
      <c r="LAR622" s="544"/>
      <c r="LAS622" s="544"/>
      <c r="LAT622" s="544"/>
      <c r="LAU622" s="544"/>
      <c r="LAV622" s="544"/>
      <c r="LAW622" s="544"/>
      <c r="LAX622" s="544"/>
      <c r="LAY622" s="544"/>
      <c r="LAZ622" s="544"/>
      <c r="LBA622" s="544"/>
      <c r="LBB622" s="544"/>
      <c r="LBC622" s="544"/>
      <c r="LBD622" s="544"/>
      <c r="LBE622" s="544"/>
      <c r="LBF622" s="544"/>
      <c r="LBG622" s="544"/>
      <c r="LBH622" s="544"/>
      <c r="LBI622" s="544"/>
      <c r="LBJ622" s="544"/>
      <c r="LBK622" s="544"/>
      <c r="LBL622" s="544"/>
      <c r="LBM622" s="544"/>
      <c r="LBN622" s="544"/>
      <c r="LBO622" s="544"/>
      <c r="LBP622" s="544"/>
      <c r="LBQ622" s="544"/>
      <c r="LBR622" s="544"/>
      <c r="LBS622" s="544"/>
      <c r="LBT622" s="544"/>
      <c r="LBU622" s="544"/>
      <c r="LBV622" s="544"/>
      <c r="LBW622" s="544"/>
      <c r="LBX622" s="544"/>
      <c r="LBY622" s="544"/>
      <c r="LBZ622" s="544"/>
      <c r="LCA622" s="544"/>
      <c r="LCB622" s="544"/>
      <c r="LCC622" s="544"/>
      <c r="LCD622" s="544"/>
      <c r="LCE622" s="544"/>
      <c r="LCF622" s="544"/>
      <c r="LCG622" s="544"/>
      <c r="LCH622" s="544"/>
      <c r="LCI622" s="544"/>
      <c r="LCJ622" s="544"/>
      <c r="LCK622" s="544"/>
      <c r="LCL622" s="544"/>
      <c r="LCM622" s="544"/>
      <c r="LCN622" s="544"/>
      <c r="LCO622" s="544"/>
      <c r="LCP622" s="544"/>
      <c r="LCQ622" s="544"/>
      <c r="LCR622" s="544"/>
      <c r="LCS622" s="544"/>
      <c r="LCT622" s="544"/>
      <c r="LCU622" s="544"/>
      <c r="LCV622" s="544"/>
      <c r="LCW622" s="544"/>
      <c r="LCX622" s="544"/>
      <c r="LCY622" s="544"/>
      <c r="LCZ622" s="544"/>
      <c r="LDA622" s="544"/>
      <c r="LDB622" s="544"/>
      <c r="LDC622" s="544"/>
      <c r="LDD622" s="544"/>
      <c r="LDE622" s="544"/>
      <c r="LDF622" s="544"/>
      <c r="LDG622" s="544"/>
      <c r="LDH622" s="544"/>
      <c r="LDI622" s="544"/>
      <c r="LDJ622" s="544"/>
      <c r="LDK622" s="544"/>
      <c r="LDL622" s="544"/>
      <c r="LDM622" s="544"/>
      <c r="LDN622" s="544"/>
      <c r="LDO622" s="544"/>
      <c r="LDP622" s="544"/>
      <c r="LDQ622" s="544"/>
      <c r="LDR622" s="544"/>
      <c r="LDS622" s="544"/>
      <c r="LDT622" s="544"/>
      <c r="LDU622" s="544"/>
      <c r="LDV622" s="544"/>
      <c r="LDW622" s="544"/>
      <c r="LDX622" s="544"/>
      <c r="LDY622" s="544"/>
      <c r="LDZ622" s="544"/>
      <c r="LEA622" s="544"/>
      <c r="LEB622" s="544"/>
      <c r="LEC622" s="544"/>
      <c r="LED622" s="544"/>
      <c r="LEE622" s="544"/>
      <c r="LEF622" s="544"/>
      <c r="LEG622" s="544"/>
      <c r="LEH622" s="544"/>
      <c r="LEI622" s="544"/>
      <c r="LEJ622" s="544"/>
      <c r="LEK622" s="544"/>
      <c r="LEL622" s="544"/>
      <c r="LEM622" s="544"/>
      <c r="LEN622" s="544"/>
      <c r="LEO622" s="544"/>
      <c r="LEP622" s="544"/>
      <c r="LEQ622" s="544"/>
      <c r="LER622" s="544"/>
      <c r="LES622" s="544"/>
      <c r="LET622" s="544"/>
      <c r="LEU622" s="544"/>
      <c r="LEV622" s="544"/>
      <c r="LEW622" s="544"/>
      <c r="LEX622" s="544"/>
      <c r="LEY622" s="544"/>
      <c r="LEZ622" s="544"/>
      <c r="LFA622" s="544"/>
      <c r="LFB622" s="544"/>
      <c r="LFC622" s="544"/>
      <c r="LFD622" s="544"/>
      <c r="LFE622" s="544"/>
      <c r="LFF622" s="544"/>
      <c r="LFG622" s="544"/>
      <c r="LFH622" s="544"/>
      <c r="LFI622" s="544"/>
      <c r="LFJ622" s="544"/>
      <c r="LFK622" s="544"/>
      <c r="LFL622" s="544"/>
      <c r="LFM622" s="544"/>
      <c r="LFN622" s="544"/>
      <c r="LFO622" s="544"/>
      <c r="LFP622" s="544"/>
      <c r="LFQ622" s="544"/>
      <c r="LFR622" s="544"/>
      <c r="LFS622" s="544"/>
      <c r="LFT622" s="544"/>
      <c r="LFU622" s="544"/>
      <c r="LFV622" s="544"/>
      <c r="LFW622" s="544"/>
      <c r="LFX622" s="544"/>
      <c r="LFY622" s="544"/>
      <c r="LFZ622" s="544"/>
      <c r="LGA622" s="544"/>
      <c r="LGB622" s="544"/>
      <c r="LGC622" s="544"/>
      <c r="LGD622" s="544"/>
      <c r="LGE622" s="544"/>
      <c r="LGF622" s="544"/>
      <c r="LGG622" s="544"/>
      <c r="LGH622" s="544"/>
      <c r="LGI622" s="544"/>
      <c r="LGJ622" s="544"/>
      <c r="LGK622" s="544"/>
      <c r="LGL622" s="544"/>
      <c r="LGM622" s="544"/>
      <c r="LGN622" s="544"/>
      <c r="LGO622" s="544"/>
      <c r="LGP622" s="544"/>
      <c r="LGQ622" s="544"/>
      <c r="LGR622" s="544"/>
      <c r="LGS622" s="544"/>
      <c r="LGT622" s="544"/>
      <c r="LGU622" s="544"/>
      <c r="LGV622" s="544"/>
      <c r="LGW622" s="544"/>
      <c r="LGX622" s="544"/>
      <c r="LGY622" s="544"/>
      <c r="LGZ622" s="544"/>
      <c r="LHA622" s="544"/>
      <c r="LHB622" s="544"/>
      <c r="LHC622" s="544"/>
      <c r="LHD622" s="544"/>
      <c r="LHE622" s="544"/>
      <c r="LHF622" s="544"/>
      <c r="LHG622" s="544"/>
      <c r="LHH622" s="544"/>
      <c r="LHI622" s="544"/>
      <c r="LHJ622" s="544"/>
      <c r="LHK622" s="544"/>
      <c r="LHL622" s="544"/>
      <c r="LHM622" s="544"/>
      <c r="LHN622" s="544"/>
      <c r="LHO622" s="544"/>
      <c r="LHP622" s="544"/>
      <c r="LHQ622" s="544"/>
      <c r="LHR622" s="544"/>
      <c r="LHS622" s="544"/>
      <c r="LHT622" s="544"/>
      <c r="LHU622" s="544"/>
      <c r="LHV622" s="544"/>
      <c r="LHW622" s="544"/>
      <c r="LHX622" s="544"/>
      <c r="LHY622" s="544"/>
      <c r="LHZ622" s="544"/>
      <c r="LIA622" s="544"/>
      <c r="LIB622" s="544"/>
      <c r="LIC622" s="544"/>
      <c r="LID622" s="544"/>
      <c r="LIE622" s="544"/>
      <c r="LIF622" s="544"/>
      <c r="LIG622" s="544"/>
      <c r="LIH622" s="544"/>
      <c r="LII622" s="544"/>
      <c r="LIJ622" s="544"/>
      <c r="LIK622" s="544"/>
      <c r="LIL622" s="544"/>
      <c r="LIM622" s="544"/>
      <c r="LIN622" s="544"/>
      <c r="LIO622" s="544"/>
      <c r="LIP622" s="544"/>
      <c r="LIQ622" s="544"/>
      <c r="LIR622" s="544"/>
      <c r="LIS622" s="544"/>
      <c r="LIT622" s="544"/>
      <c r="LIU622" s="544"/>
      <c r="LIV622" s="544"/>
      <c r="LIW622" s="544"/>
      <c r="LIX622" s="544"/>
      <c r="LIY622" s="544"/>
      <c r="LIZ622" s="544"/>
      <c r="LJA622" s="544"/>
      <c r="LJB622" s="544"/>
      <c r="LJC622" s="544"/>
      <c r="LJD622" s="544"/>
      <c r="LJE622" s="544"/>
      <c r="LJF622" s="544"/>
      <c r="LJG622" s="544"/>
      <c r="LJH622" s="544"/>
      <c r="LJI622" s="544"/>
      <c r="LJJ622" s="544"/>
      <c r="LJK622" s="544"/>
      <c r="LJL622" s="544"/>
      <c r="LJM622" s="544"/>
      <c r="LJN622" s="544"/>
      <c r="LJO622" s="544"/>
      <c r="LJP622" s="544"/>
      <c r="LJQ622" s="544"/>
      <c r="LJR622" s="544"/>
      <c r="LJS622" s="544"/>
      <c r="LJT622" s="544"/>
      <c r="LJU622" s="544"/>
      <c r="LJV622" s="544"/>
      <c r="LJW622" s="544"/>
      <c r="LJX622" s="544"/>
      <c r="LJY622" s="544"/>
      <c r="LJZ622" s="544"/>
      <c r="LKA622" s="544"/>
      <c r="LKB622" s="544"/>
      <c r="LKC622" s="544"/>
      <c r="LKD622" s="544"/>
      <c r="LKE622" s="544"/>
      <c r="LKF622" s="544"/>
      <c r="LKG622" s="544"/>
      <c r="LKH622" s="544"/>
      <c r="LKI622" s="544"/>
      <c r="LKJ622" s="544"/>
      <c r="LKK622" s="544"/>
      <c r="LKL622" s="544"/>
      <c r="LKM622" s="544"/>
      <c r="LKN622" s="544"/>
      <c r="LKO622" s="544"/>
      <c r="LKP622" s="544"/>
      <c r="LKQ622" s="544"/>
      <c r="LKR622" s="544"/>
      <c r="LKS622" s="544"/>
      <c r="LKT622" s="544"/>
      <c r="LKU622" s="544"/>
      <c r="LKV622" s="544"/>
      <c r="LKW622" s="544"/>
      <c r="LKX622" s="544"/>
      <c r="LKY622" s="544"/>
      <c r="LKZ622" s="544"/>
      <c r="LLA622" s="544"/>
      <c r="LLB622" s="544"/>
      <c r="LLC622" s="544"/>
      <c r="LLD622" s="544"/>
      <c r="LLE622" s="544"/>
      <c r="LLF622" s="544"/>
      <c r="LLG622" s="544"/>
      <c r="LLH622" s="544"/>
      <c r="LLI622" s="544"/>
      <c r="LLJ622" s="544"/>
      <c r="LLK622" s="544"/>
      <c r="LLL622" s="544"/>
      <c r="LLM622" s="544"/>
      <c r="LLN622" s="544"/>
      <c r="LLO622" s="544"/>
      <c r="LLP622" s="544"/>
      <c r="LLQ622" s="544"/>
      <c r="LLR622" s="544"/>
      <c r="LLS622" s="544"/>
      <c r="LLT622" s="544"/>
      <c r="LLU622" s="544"/>
      <c r="LLV622" s="544"/>
      <c r="LLW622" s="544"/>
      <c r="LLX622" s="544"/>
      <c r="LLY622" s="544"/>
      <c r="LLZ622" s="544"/>
      <c r="LMA622" s="544"/>
      <c r="LMB622" s="544"/>
      <c r="LMC622" s="544"/>
      <c r="LMD622" s="544"/>
      <c r="LME622" s="544"/>
      <c r="LMF622" s="544"/>
      <c r="LMG622" s="544"/>
      <c r="LMH622" s="544"/>
      <c r="LMI622" s="544"/>
      <c r="LMJ622" s="544"/>
      <c r="LMK622" s="544"/>
      <c r="LML622" s="544"/>
      <c r="LMM622" s="544"/>
      <c r="LMN622" s="544"/>
      <c r="LMO622" s="544"/>
      <c r="LMP622" s="544"/>
      <c r="LMQ622" s="544"/>
      <c r="LMR622" s="544"/>
      <c r="LMS622" s="544"/>
      <c r="LMT622" s="544"/>
      <c r="LMU622" s="544"/>
      <c r="LMV622" s="544"/>
      <c r="LMW622" s="544"/>
      <c r="LMX622" s="544"/>
      <c r="LMY622" s="544"/>
      <c r="LMZ622" s="544"/>
      <c r="LNA622" s="544"/>
      <c r="LNB622" s="544"/>
      <c r="LNC622" s="544"/>
      <c r="LND622" s="544"/>
      <c r="LNE622" s="544"/>
      <c r="LNF622" s="544"/>
      <c r="LNG622" s="544"/>
      <c r="LNH622" s="544"/>
      <c r="LNI622" s="544"/>
      <c r="LNJ622" s="544"/>
      <c r="LNK622" s="544"/>
      <c r="LNL622" s="544"/>
      <c r="LNM622" s="544"/>
      <c r="LNN622" s="544"/>
      <c r="LNO622" s="544"/>
      <c r="LNP622" s="544"/>
      <c r="LNQ622" s="544"/>
      <c r="LNR622" s="544"/>
      <c r="LNS622" s="544"/>
      <c r="LNT622" s="544"/>
      <c r="LNU622" s="544"/>
      <c r="LNV622" s="544"/>
      <c r="LNW622" s="544"/>
      <c r="LNX622" s="544"/>
      <c r="LNY622" s="544"/>
      <c r="LNZ622" s="544"/>
      <c r="LOA622" s="544"/>
      <c r="LOB622" s="544"/>
      <c r="LOC622" s="544"/>
      <c r="LOD622" s="544"/>
      <c r="LOE622" s="544"/>
      <c r="LOF622" s="544"/>
      <c r="LOG622" s="544"/>
      <c r="LOH622" s="544"/>
      <c r="LOI622" s="544"/>
      <c r="LOJ622" s="544"/>
      <c r="LOK622" s="544"/>
      <c r="LOL622" s="544"/>
      <c r="LOM622" s="544"/>
      <c r="LON622" s="544"/>
      <c r="LOO622" s="544"/>
      <c r="LOP622" s="544"/>
      <c r="LOQ622" s="544"/>
      <c r="LOR622" s="544"/>
      <c r="LOS622" s="544"/>
      <c r="LOT622" s="544"/>
      <c r="LOU622" s="544"/>
      <c r="LOV622" s="544"/>
      <c r="LOW622" s="544"/>
      <c r="LOX622" s="544"/>
      <c r="LOY622" s="544"/>
      <c r="LOZ622" s="544"/>
      <c r="LPA622" s="544"/>
      <c r="LPB622" s="544"/>
      <c r="LPC622" s="544"/>
      <c r="LPD622" s="544"/>
      <c r="LPE622" s="544"/>
      <c r="LPF622" s="544"/>
      <c r="LPG622" s="544"/>
      <c r="LPH622" s="544"/>
      <c r="LPI622" s="544"/>
      <c r="LPJ622" s="544"/>
      <c r="LPK622" s="544"/>
      <c r="LPL622" s="544"/>
      <c r="LPM622" s="544"/>
      <c r="LPN622" s="544"/>
      <c r="LPO622" s="544"/>
      <c r="LPP622" s="544"/>
      <c r="LPQ622" s="544"/>
      <c r="LPR622" s="544"/>
      <c r="LPS622" s="544"/>
      <c r="LPT622" s="544"/>
      <c r="LPU622" s="544"/>
      <c r="LPV622" s="544"/>
      <c r="LPW622" s="544"/>
      <c r="LPX622" s="544"/>
      <c r="LPY622" s="544"/>
      <c r="LPZ622" s="544"/>
      <c r="LQA622" s="544"/>
      <c r="LQB622" s="544"/>
      <c r="LQC622" s="544"/>
      <c r="LQD622" s="544"/>
      <c r="LQE622" s="544"/>
      <c r="LQF622" s="544"/>
      <c r="LQG622" s="544"/>
      <c r="LQH622" s="544"/>
      <c r="LQI622" s="544"/>
      <c r="LQJ622" s="544"/>
      <c r="LQK622" s="544"/>
      <c r="LQL622" s="544"/>
      <c r="LQM622" s="544"/>
      <c r="LQN622" s="544"/>
      <c r="LQO622" s="544"/>
      <c r="LQP622" s="544"/>
      <c r="LQQ622" s="544"/>
      <c r="LQR622" s="544"/>
      <c r="LQS622" s="544"/>
      <c r="LQT622" s="544"/>
      <c r="LQU622" s="544"/>
      <c r="LQV622" s="544"/>
      <c r="LQW622" s="544"/>
      <c r="LQX622" s="544"/>
      <c r="LQY622" s="544"/>
      <c r="LQZ622" s="544"/>
      <c r="LRA622" s="544"/>
      <c r="LRB622" s="544"/>
      <c r="LRC622" s="544"/>
      <c r="LRD622" s="544"/>
      <c r="LRE622" s="544"/>
      <c r="LRF622" s="544"/>
      <c r="LRG622" s="544"/>
      <c r="LRH622" s="544"/>
      <c r="LRI622" s="544"/>
      <c r="LRJ622" s="544"/>
      <c r="LRK622" s="544"/>
      <c r="LRL622" s="544"/>
      <c r="LRM622" s="544"/>
      <c r="LRN622" s="544"/>
      <c r="LRO622" s="544"/>
      <c r="LRP622" s="544"/>
      <c r="LRQ622" s="544"/>
      <c r="LRR622" s="544"/>
      <c r="LRS622" s="544"/>
      <c r="LRT622" s="544"/>
      <c r="LRU622" s="544"/>
      <c r="LRV622" s="544"/>
      <c r="LRW622" s="544"/>
      <c r="LRX622" s="544"/>
      <c r="LRY622" s="544"/>
      <c r="LRZ622" s="544"/>
      <c r="LSA622" s="544"/>
      <c r="LSB622" s="544"/>
      <c r="LSC622" s="544"/>
      <c r="LSD622" s="544"/>
      <c r="LSE622" s="544"/>
      <c r="LSF622" s="544"/>
      <c r="LSG622" s="544"/>
      <c r="LSH622" s="544"/>
      <c r="LSI622" s="544"/>
      <c r="LSJ622" s="544"/>
      <c r="LSK622" s="544"/>
      <c r="LSL622" s="544"/>
      <c r="LSM622" s="544"/>
      <c r="LSN622" s="544"/>
      <c r="LSO622" s="544"/>
      <c r="LSP622" s="544"/>
      <c r="LSQ622" s="544"/>
      <c r="LSR622" s="544"/>
      <c r="LSS622" s="544"/>
      <c r="LST622" s="544"/>
      <c r="LSU622" s="544"/>
      <c r="LSV622" s="544"/>
      <c r="LSW622" s="544"/>
      <c r="LSX622" s="544"/>
      <c r="LSY622" s="544"/>
      <c r="LSZ622" s="544"/>
      <c r="LTA622" s="544"/>
      <c r="LTB622" s="544"/>
      <c r="LTC622" s="544"/>
      <c r="LTD622" s="544"/>
      <c r="LTE622" s="544"/>
      <c r="LTF622" s="544"/>
      <c r="LTG622" s="544"/>
      <c r="LTH622" s="544"/>
      <c r="LTI622" s="544"/>
      <c r="LTJ622" s="544"/>
      <c r="LTK622" s="544"/>
      <c r="LTL622" s="544"/>
      <c r="LTM622" s="544"/>
      <c r="LTN622" s="544"/>
      <c r="LTO622" s="544"/>
      <c r="LTP622" s="544"/>
      <c r="LTQ622" s="544"/>
      <c r="LTR622" s="544"/>
      <c r="LTS622" s="544"/>
      <c r="LTT622" s="544"/>
      <c r="LTU622" s="544"/>
      <c r="LTV622" s="544"/>
      <c r="LTW622" s="544"/>
      <c r="LTX622" s="544"/>
      <c r="LTY622" s="544"/>
      <c r="LTZ622" s="544"/>
      <c r="LUA622" s="544"/>
      <c r="LUB622" s="544"/>
      <c r="LUC622" s="544"/>
      <c r="LUD622" s="544"/>
      <c r="LUE622" s="544"/>
      <c r="LUF622" s="544"/>
      <c r="LUG622" s="544"/>
      <c r="LUH622" s="544"/>
      <c r="LUI622" s="544"/>
      <c r="LUJ622" s="544"/>
      <c r="LUK622" s="544"/>
      <c r="LUL622" s="544"/>
      <c r="LUM622" s="544"/>
      <c r="LUN622" s="544"/>
      <c r="LUO622" s="544"/>
      <c r="LUP622" s="544"/>
      <c r="LUQ622" s="544"/>
      <c r="LUR622" s="544"/>
      <c r="LUS622" s="544"/>
      <c r="LUT622" s="544"/>
      <c r="LUU622" s="544"/>
      <c r="LUV622" s="544"/>
      <c r="LUW622" s="544"/>
      <c r="LUX622" s="544"/>
      <c r="LUY622" s="544"/>
      <c r="LUZ622" s="544"/>
      <c r="LVA622" s="544"/>
      <c r="LVB622" s="544"/>
      <c r="LVC622" s="544"/>
      <c r="LVD622" s="544"/>
      <c r="LVE622" s="544"/>
      <c r="LVF622" s="544"/>
      <c r="LVG622" s="544"/>
      <c r="LVH622" s="544"/>
      <c r="LVI622" s="544"/>
      <c r="LVJ622" s="544"/>
      <c r="LVK622" s="544"/>
      <c r="LVL622" s="544"/>
      <c r="LVM622" s="544"/>
      <c r="LVN622" s="544"/>
      <c r="LVO622" s="544"/>
      <c r="LVP622" s="544"/>
      <c r="LVQ622" s="544"/>
      <c r="LVR622" s="544"/>
      <c r="LVS622" s="544"/>
      <c r="LVT622" s="544"/>
      <c r="LVU622" s="544"/>
      <c r="LVV622" s="544"/>
      <c r="LVW622" s="544"/>
      <c r="LVX622" s="544"/>
      <c r="LVY622" s="544"/>
      <c r="LVZ622" s="544"/>
      <c r="LWA622" s="544"/>
      <c r="LWB622" s="544"/>
      <c r="LWC622" s="544"/>
      <c r="LWD622" s="544"/>
      <c r="LWE622" s="544"/>
      <c r="LWF622" s="544"/>
      <c r="LWG622" s="544"/>
      <c r="LWH622" s="544"/>
      <c r="LWI622" s="544"/>
      <c r="LWJ622" s="544"/>
      <c r="LWK622" s="544"/>
      <c r="LWL622" s="544"/>
      <c r="LWM622" s="544"/>
      <c r="LWN622" s="544"/>
      <c r="LWO622" s="544"/>
      <c r="LWP622" s="544"/>
      <c r="LWQ622" s="544"/>
      <c r="LWR622" s="544"/>
      <c r="LWS622" s="544"/>
      <c r="LWT622" s="544"/>
      <c r="LWU622" s="544"/>
      <c r="LWV622" s="544"/>
      <c r="LWW622" s="544"/>
      <c r="LWX622" s="544"/>
      <c r="LWY622" s="544"/>
      <c r="LWZ622" s="544"/>
      <c r="LXA622" s="544"/>
      <c r="LXB622" s="544"/>
      <c r="LXC622" s="544"/>
      <c r="LXD622" s="544"/>
      <c r="LXE622" s="544"/>
      <c r="LXF622" s="544"/>
      <c r="LXG622" s="544"/>
      <c r="LXH622" s="544"/>
      <c r="LXI622" s="544"/>
      <c r="LXJ622" s="544"/>
      <c r="LXK622" s="544"/>
      <c r="LXL622" s="544"/>
      <c r="LXM622" s="544"/>
      <c r="LXN622" s="544"/>
      <c r="LXO622" s="544"/>
      <c r="LXP622" s="544"/>
      <c r="LXQ622" s="544"/>
      <c r="LXR622" s="544"/>
      <c r="LXS622" s="544"/>
      <c r="LXT622" s="544"/>
      <c r="LXU622" s="544"/>
      <c r="LXV622" s="544"/>
      <c r="LXW622" s="544"/>
      <c r="LXX622" s="544"/>
      <c r="LXY622" s="544"/>
      <c r="LXZ622" s="544"/>
      <c r="LYA622" s="544"/>
      <c r="LYB622" s="544"/>
      <c r="LYC622" s="544"/>
      <c r="LYD622" s="544"/>
      <c r="LYE622" s="544"/>
      <c r="LYF622" s="544"/>
      <c r="LYG622" s="544"/>
      <c r="LYH622" s="544"/>
      <c r="LYI622" s="544"/>
      <c r="LYJ622" s="544"/>
      <c r="LYK622" s="544"/>
      <c r="LYL622" s="544"/>
      <c r="LYM622" s="544"/>
      <c r="LYN622" s="544"/>
      <c r="LYO622" s="544"/>
      <c r="LYP622" s="544"/>
      <c r="LYQ622" s="544"/>
      <c r="LYR622" s="544"/>
      <c r="LYS622" s="544"/>
      <c r="LYT622" s="544"/>
      <c r="LYU622" s="544"/>
      <c r="LYV622" s="544"/>
      <c r="LYW622" s="544"/>
      <c r="LYX622" s="544"/>
      <c r="LYY622" s="544"/>
      <c r="LYZ622" s="544"/>
      <c r="LZA622" s="544"/>
      <c r="LZB622" s="544"/>
      <c r="LZC622" s="544"/>
      <c r="LZD622" s="544"/>
      <c r="LZE622" s="544"/>
      <c r="LZF622" s="544"/>
      <c r="LZG622" s="544"/>
      <c r="LZH622" s="544"/>
      <c r="LZI622" s="544"/>
      <c r="LZJ622" s="544"/>
      <c r="LZK622" s="544"/>
      <c r="LZL622" s="544"/>
      <c r="LZM622" s="544"/>
      <c r="LZN622" s="544"/>
      <c r="LZO622" s="544"/>
      <c r="LZP622" s="544"/>
      <c r="LZQ622" s="544"/>
      <c r="LZR622" s="544"/>
      <c r="LZS622" s="544"/>
      <c r="LZT622" s="544"/>
      <c r="LZU622" s="544"/>
      <c r="LZV622" s="544"/>
      <c r="LZW622" s="544"/>
      <c r="LZX622" s="544"/>
      <c r="LZY622" s="544"/>
      <c r="LZZ622" s="544"/>
      <c r="MAA622" s="544"/>
      <c r="MAB622" s="544"/>
      <c r="MAC622" s="544"/>
      <c r="MAD622" s="544"/>
      <c r="MAE622" s="544"/>
      <c r="MAF622" s="544"/>
      <c r="MAG622" s="544"/>
      <c r="MAH622" s="544"/>
      <c r="MAI622" s="544"/>
      <c r="MAJ622" s="544"/>
      <c r="MAK622" s="544"/>
      <c r="MAL622" s="544"/>
      <c r="MAM622" s="544"/>
      <c r="MAN622" s="544"/>
      <c r="MAO622" s="544"/>
      <c r="MAP622" s="544"/>
      <c r="MAQ622" s="544"/>
      <c r="MAR622" s="544"/>
      <c r="MAS622" s="544"/>
      <c r="MAT622" s="544"/>
      <c r="MAU622" s="544"/>
      <c r="MAV622" s="544"/>
      <c r="MAW622" s="544"/>
      <c r="MAX622" s="544"/>
      <c r="MAY622" s="544"/>
      <c r="MAZ622" s="544"/>
      <c r="MBA622" s="544"/>
      <c r="MBB622" s="544"/>
      <c r="MBC622" s="544"/>
      <c r="MBD622" s="544"/>
      <c r="MBE622" s="544"/>
      <c r="MBF622" s="544"/>
      <c r="MBG622" s="544"/>
      <c r="MBH622" s="544"/>
      <c r="MBI622" s="544"/>
      <c r="MBJ622" s="544"/>
      <c r="MBK622" s="544"/>
      <c r="MBL622" s="544"/>
      <c r="MBM622" s="544"/>
      <c r="MBN622" s="544"/>
      <c r="MBO622" s="544"/>
      <c r="MBP622" s="544"/>
      <c r="MBQ622" s="544"/>
      <c r="MBR622" s="544"/>
      <c r="MBS622" s="544"/>
      <c r="MBT622" s="544"/>
      <c r="MBU622" s="544"/>
      <c r="MBV622" s="544"/>
      <c r="MBW622" s="544"/>
      <c r="MBX622" s="544"/>
      <c r="MBY622" s="544"/>
      <c r="MBZ622" s="544"/>
      <c r="MCA622" s="544"/>
      <c r="MCB622" s="544"/>
      <c r="MCC622" s="544"/>
      <c r="MCD622" s="544"/>
      <c r="MCE622" s="544"/>
      <c r="MCF622" s="544"/>
      <c r="MCG622" s="544"/>
      <c r="MCH622" s="544"/>
      <c r="MCI622" s="544"/>
      <c r="MCJ622" s="544"/>
      <c r="MCK622" s="544"/>
      <c r="MCL622" s="544"/>
      <c r="MCM622" s="544"/>
      <c r="MCN622" s="544"/>
      <c r="MCO622" s="544"/>
      <c r="MCP622" s="544"/>
      <c r="MCQ622" s="544"/>
      <c r="MCR622" s="544"/>
      <c r="MCS622" s="544"/>
      <c r="MCT622" s="544"/>
      <c r="MCU622" s="544"/>
      <c r="MCV622" s="544"/>
      <c r="MCW622" s="544"/>
      <c r="MCX622" s="544"/>
      <c r="MCY622" s="544"/>
      <c r="MCZ622" s="544"/>
      <c r="MDA622" s="544"/>
      <c r="MDB622" s="544"/>
      <c r="MDC622" s="544"/>
      <c r="MDD622" s="544"/>
      <c r="MDE622" s="544"/>
      <c r="MDF622" s="544"/>
      <c r="MDG622" s="544"/>
      <c r="MDH622" s="544"/>
      <c r="MDI622" s="544"/>
      <c r="MDJ622" s="544"/>
      <c r="MDK622" s="544"/>
      <c r="MDL622" s="544"/>
      <c r="MDM622" s="544"/>
      <c r="MDN622" s="544"/>
      <c r="MDO622" s="544"/>
      <c r="MDP622" s="544"/>
      <c r="MDQ622" s="544"/>
      <c r="MDR622" s="544"/>
      <c r="MDS622" s="544"/>
      <c r="MDT622" s="544"/>
      <c r="MDU622" s="544"/>
      <c r="MDV622" s="544"/>
      <c r="MDW622" s="544"/>
      <c r="MDX622" s="544"/>
      <c r="MDY622" s="544"/>
      <c r="MDZ622" s="544"/>
      <c r="MEA622" s="544"/>
      <c r="MEB622" s="544"/>
      <c r="MEC622" s="544"/>
      <c r="MED622" s="544"/>
      <c r="MEE622" s="544"/>
      <c r="MEF622" s="544"/>
      <c r="MEG622" s="544"/>
      <c r="MEH622" s="544"/>
      <c r="MEI622" s="544"/>
      <c r="MEJ622" s="544"/>
      <c r="MEK622" s="544"/>
      <c r="MEL622" s="544"/>
      <c r="MEM622" s="544"/>
      <c r="MEN622" s="544"/>
      <c r="MEO622" s="544"/>
      <c r="MEP622" s="544"/>
      <c r="MEQ622" s="544"/>
      <c r="MER622" s="544"/>
      <c r="MES622" s="544"/>
      <c r="MET622" s="544"/>
      <c r="MEU622" s="544"/>
      <c r="MEV622" s="544"/>
      <c r="MEW622" s="544"/>
      <c r="MEX622" s="544"/>
      <c r="MEY622" s="544"/>
      <c r="MEZ622" s="544"/>
      <c r="MFA622" s="544"/>
      <c r="MFB622" s="544"/>
      <c r="MFC622" s="544"/>
      <c r="MFD622" s="544"/>
      <c r="MFE622" s="544"/>
      <c r="MFF622" s="544"/>
      <c r="MFG622" s="544"/>
      <c r="MFH622" s="544"/>
      <c r="MFI622" s="544"/>
      <c r="MFJ622" s="544"/>
      <c r="MFK622" s="544"/>
      <c r="MFL622" s="544"/>
      <c r="MFM622" s="544"/>
      <c r="MFN622" s="544"/>
      <c r="MFO622" s="544"/>
      <c r="MFP622" s="544"/>
      <c r="MFQ622" s="544"/>
      <c r="MFR622" s="544"/>
      <c r="MFS622" s="544"/>
      <c r="MFT622" s="544"/>
      <c r="MFU622" s="544"/>
      <c r="MFV622" s="544"/>
      <c r="MFW622" s="544"/>
      <c r="MFX622" s="544"/>
      <c r="MFY622" s="544"/>
      <c r="MFZ622" s="544"/>
      <c r="MGA622" s="544"/>
      <c r="MGB622" s="544"/>
      <c r="MGC622" s="544"/>
      <c r="MGD622" s="544"/>
      <c r="MGE622" s="544"/>
      <c r="MGF622" s="544"/>
      <c r="MGG622" s="544"/>
      <c r="MGH622" s="544"/>
      <c r="MGI622" s="544"/>
      <c r="MGJ622" s="544"/>
      <c r="MGK622" s="544"/>
      <c r="MGL622" s="544"/>
      <c r="MGM622" s="544"/>
      <c r="MGN622" s="544"/>
      <c r="MGO622" s="544"/>
      <c r="MGP622" s="544"/>
      <c r="MGQ622" s="544"/>
      <c r="MGR622" s="544"/>
      <c r="MGS622" s="544"/>
      <c r="MGT622" s="544"/>
      <c r="MGU622" s="544"/>
      <c r="MGV622" s="544"/>
      <c r="MGW622" s="544"/>
      <c r="MGX622" s="544"/>
      <c r="MGY622" s="544"/>
      <c r="MGZ622" s="544"/>
      <c r="MHA622" s="544"/>
      <c r="MHB622" s="544"/>
      <c r="MHC622" s="544"/>
      <c r="MHD622" s="544"/>
      <c r="MHE622" s="544"/>
      <c r="MHF622" s="544"/>
      <c r="MHG622" s="544"/>
      <c r="MHH622" s="544"/>
      <c r="MHI622" s="544"/>
      <c r="MHJ622" s="544"/>
      <c r="MHK622" s="544"/>
      <c r="MHL622" s="544"/>
      <c r="MHM622" s="544"/>
      <c r="MHN622" s="544"/>
      <c r="MHO622" s="544"/>
      <c r="MHP622" s="544"/>
      <c r="MHQ622" s="544"/>
      <c r="MHR622" s="544"/>
      <c r="MHS622" s="544"/>
      <c r="MHT622" s="544"/>
      <c r="MHU622" s="544"/>
      <c r="MHV622" s="544"/>
      <c r="MHW622" s="544"/>
      <c r="MHX622" s="544"/>
      <c r="MHY622" s="544"/>
      <c r="MHZ622" s="544"/>
      <c r="MIA622" s="544"/>
      <c r="MIB622" s="544"/>
      <c r="MIC622" s="544"/>
      <c r="MID622" s="544"/>
      <c r="MIE622" s="544"/>
      <c r="MIF622" s="544"/>
      <c r="MIG622" s="544"/>
      <c r="MIH622" s="544"/>
      <c r="MII622" s="544"/>
      <c r="MIJ622" s="544"/>
      <c r="MIK622" s="544"/>
      <c r="MIL622" s="544"/>
      <c r="MIM622" s="544"/>
      <c r="MIN622" s="544"/>
      <c r="MIO622" s="544"/>
      <c r="MIP622" s="544"/>
      <c r="MIQ622" s="544"/>
      <c r="MIR622" s="544"/>
      <c r="MIS622" s="544"/>
      <c r="MIT622" s="544"/>
      <c r="MIU622" s="544"/>
      <c r="MIV622" s="544"/>
      <c r="MIW622" s="544"/>
      <c r="MIX622" s="544"/>
      <c r="MIY622" s="544"/>
      <c r="MIZ622" s="544"/>
      <c r="MJA622" s="544"/>
      <c r="MJB622" s="544"/>
      <c r="MJC622" s="544"/>
      <c r="MJD622" s="544"/>
      <c r="MJE622" s="544"/>
      <c r="MJF622" s="544"/>
      <c r="MJG622" s="544"/>
      <c r="MJH622" s="544"/>
      <c r="MJI622" s="544"/>
      <c r="MJJ622" s="544"/>
      <c r="MJK622" s="544"/>
      <c r="MJL622" s="544"/>
      <c r="MJM622" s="544"/>
      <c r="MJN622" s="544"/>
      <c r="MJO622" s="544"/>
      <c r="MJP622" s="544"/>
      <c r="MJQ622" s="544"/>
      <c r="MJR622" s="544"/>
      <c r="MJS622" s="544"/>
      <c r="MJT622" s="544"/>
      <c r="MJU622" s="544"/>
      <c r="MJV622" s="544"/>
      <c r="MJW622" s="544"/>
      <c r="MJX622" s="544"/>
      <c r="MJY622" s="544"/>
      <c r="MJZ622" s="544"/>
      <c r="MKA622" s="544"/>
      <c r="MKB622" s="544"/>
      <c r="MKC622" s="544"/>
      <c r="MKD622" s="544"/>
      <c r="MKE622" s="544"/>
      <c r="MKF622" s="544"/>
      <c r="MKG622" s="544"/>
      <c r="MKH622" s="544"/>
      <c r="MKI622" s="544"/>
      <c r="MKJ622" s="544"/>
      <c r="MKK622" s="544"/>
      <c r="MKL622" s="544"/>
      <c r="MKM622" s="544"/>
      <c r="MKN622" s="544"/>
      <c r="MKO622" s="544"/>
      <c r="MKP622" s="544"/>
      <c r="MKQ622" s="544"/>
      <c r="MKR622" s="544"/>
      <c r="MKS622" s="544"/>
      <c r="MKT622" s="544"/>
      <c r="MKU622" s="544"/>
      <c r="MKV622" s="544"/>
      <c r="MKW622" s="544"/>
      <c r="MKX622" s="544"/>
      <c r="MKY622" s="544"/>
      <c r="MKZ622" s="544"/>
      <c r="MLA622" s="544"/>
      <c r="MLB622" s="544"/>
      <c r="MLC622" s="544"/>
      <c r="MLD622" s="544"/>
      <c r="MLE622" s="544"/>
      <c r="MLF622" s="544"/>
      <c r="MLG622" s="544"/>
      <c r="MLH622" s="544"/>
      <c r="MLI622" s="544"/>
      <c r="MLJ622" s="544"/>
      <c r="MLK622" s="544"/>
      <c r="MLL622" s="544"/>
      <c r="MLM622" s="544"/>
      <c r="MLN622" s="544"/>
      <c r="MLO622" s="544"/>
      <c r="MLP622" s="544"/>
      <c r="MLQ622" s="544"/>
      <c r="MLR622" s="544"/>
      <c r="MLS622" s="544"/>
      <c r="MLT622" s="544"/>
      <c r="MLU622" s="544"/>
      <c r="MLV622" s="544"/>
      <c r="MLW622" s="544"/>
      <c r="MLX622" s="544"/>
      <c r="MLY622" s="544"/>
      <c r="MLZ622" s="544"/>
      <c r="MMA622" s="544"/>
      <c r="MMB622" s="544"/>
      <c r="MMC622" s="544"/>
      <c r="MMD622" s="544"/>
      <c r="MME622" s="544"/>
      <c r="MMF622" s="544"/>
      <c r="MMG622" s="544"/>
      <c r="MMH622" s="544"/>
      <c r="MMI622" s="544"/>
      <c r="MMJ622" s="544"/>
      <c r="MMK622" s="544"/>
      <c r="MML622" s="544"/>
      <c r="MMM622" s="544"/>
      <c r="MMN622" s="544"/>
      <c r="MMO622" s="544"/>
      <c r="MMP622" s="544"/>
      <c r="MMQ622" s="544"/>
      <c r="MMR622" s="544"/>
      <c r="MMS622" s="544"/>
      <c r="MMT622" s="544"/>
      <c r="MMU622" s="544"/>
      <c r="MMV622" s="544"/>
      <c r="MMW622" s="544"/>
      <c r="MMX622" s="544"/>
      <c r="MMY622" s="544"/>
      <c r="MMZ622" s="544"/>
      <c r="MNA622" s="544"/>
      <c r="MNB622" s="544"/>
      <c r="MNC622" s="544"/>
      <c r="MND622" s="544"/>
      <c r="MNE622" s="544"/>
      <c r="MNF622" s="544"/>
      <c r="MNG622" s="544"/>
      <c r="MNH622" s="544"/>
      <c r="MNI622" s="544"/>
      <c r="MNJ622" s="544"/>
      <c r="MNK622" s="544"/>
      <c r="MNL622" s="544"/>
      <c r="MNM622" s="544"/>
      <c r="MNN622" s="544"/>
      <c r="MNO622" s="544"/>
      <c r="MNP622" s="544"/>
      <c r="MNQ622" s="544"/>
      <c r="MNR622" s="544"/>
      <c r="MNS622" s="544"/>
      <c r="MNT622" s="544"/>
      <c r="MNU622" s="544"/>
      <c r="MNV622" s="544"/>
      <c r="MNW622" s="544"/>
      <c r="MNX622" s="544"/>
      <c r="MNY622" s="544"/>
      <c r="MNZ622" s="544"/>
      <c r="MOA622" s="544"/>
      <c r="MOB622" s="544"/>
      <c r="MOC622" s="544"/>
      <c r="MOD622" s="544"/>
      <c r="MOE622" s="544"/>
      <c r="MOF622" s="544"/>
      <c r="MOG622" s="544"/>
      <c r="MOH622" s="544"/>
      <c r="MOI622" s="544"/>
      <c r="MOJ622" s="544"/>
      <c r="MOK622" s="544"/>
      <c r="MOL622" s="544"/>
      <c r="MOM622" s="544"/>
      <c r="MON622" s="544"/>
      <c r="MOO622" s="544"/>
      <c r="MOP622" s="544"/>
      <c r="MOQ622" s="544"/>
      <c r="MOR622" s="544"/>
      <c r="MOS622" s="544"/>
      <c r="MOT622" s="544"/>
      <c r="MOU622" s="544"/>
      <c r="MOV622" s="544"/>
      <c r="MOW622" s="544"/>
      <c r="MOX622" s="544"/>
      <c r="MOY622" s="544"/>
      <c r="MOZ622" s="544"/>
      <c r="MPA622" s="544"/>
      <c r="MPB622" s="544"/>
      <c r="MPC622" s="544"/>
      <c r="MPD622" s="544"/>
      <c r="MPE622" s="544"/>
      <c r="MPF622" s="544"/>
      <c r="MPG622" s="544"/>
      <c r="MPH622" s="544"/>
      <c r="MPI622" s="544"/>
      <c r="MPJ622" s="544"/>
      <c r="MPK622" s="544"/>
      <c r="MPL622" s="544"/>
      <c r="MPM622" s="544"/>
      <c r="MPN622" s="544"/>
      <c r="MPO622" s="544"/>
      <c r="MPP622" s="544"/>
      <c r="MPQ622" s="544"/>
      <c r="MPR622" s="544"/>
      <c r="MPS622" s="544"/>
      <c r="MPT622" s="544"/>
      <c r="MPU622" s="544"/>
      <c r="MPV622" s="544"/>
      <c r="MPW622" s="544"/>
      <c r="MPX622" s="544"/>
      <c r="MPY622" s="544"/>
      <c r="MPZ622" s="544"/>
      <c r="MQA622" s="544"/>
      <c r="MQB622" s="544"/>
      <c r="MQC622" s="544"/>
      <c r="MQD622" s="544"/>
      <c r="MQE622" s="544"/>
      <c r="MQF622" s="544"/>
      <c r="MQG622" s="544"/>
      <c r="MQH622" s="544"/>
      <c r="MQI622" s="544"/>
      <c r="MQJ622" s="544"/>
      <c r="MQK622" s="544"/>
      <c r="MQL622" s="544"/>
      <c r="MQM622" s="544"/>
      <c r="MQN622" s="544"/>
      <c r="MQO622" s="544"/>
      <c r="MQP622" s="544"/>
      <c r="MQQ622" s="544"/>
      <c r="MQR622" s="544"/>
      <c r="MQS622" s="544"/>
      <c r="MQT622" s="544"/>
      <c r="MQU622" s="544"/>
      <c r="MQV622" s="544"/>
      <c r="MQW622" s="544"/>
      <c r="MQX622" s="544"/>
      <c r="MQY622" s="544"/>
      <c r="MQZ622" s="544"/>
      <c r="MRA622" s="544"/>
      <c r="MRB622" s="544"/>
      <c r="MRC622" s="544"/>
      <c r="MRD622" s="544"/>
      <c r="MRE622" s="544"/>
      <c r="MRF622" s="544"/>
      <c r="MRG622" s="544"/>
      <c r="MRH622" s="544"/>
      <c r="MRI622" s="544"/>
      <c r="MRJ622" s="544"/>
      <c r="MRK622" s="544"/>
      <c r="MRL622" s="544"/>
      <c r="MRM622" s="544"/>
      <c r="MRN622" s="544"/>
      <c r="MRO622" s="544"/>
      <c r="MRP622" s="544"/>
      <c r="MRQ622" s="544"/>
      <c r="MRR622" s="544"/>
      <c r="MRS622" s="544"/>
      <c r="MRT622" s="544"/>
      <c r="MRU622" s="544"/>
      <c r="MRV622" s="544"/>
      <c r="MRW622" s="544"/>
      <c r="MRX622" s="544"/>
      <c r="MRY622" s="544"/>
      <c r="MRZ622" s="544"/>
      <c r="MSA622" s="544"/>
      <c r="MSB622" s="544"/>
      <c r="MSC622" s="544"/>
      <c r="MSD622" s="544"/>
      <c r="MSE622" s="544"/>
      <c r="MSF622" s="544"/>
      <c r="MSG622" s="544"/>
      <c r="MSH622" s="544"/>
      <c r="MSI622" s="544"/>
      <c r="MSJ622" s="544"/>
      <c r="MSK622" s="544"/>
      <c r="MSL622" s="544"/>
      <c r="MSM622" s="544"/>
      <c r="MSN622" s="544"/>
      <c r="MSO622" s="544"/>
      <c r="MSP622" s="544"/>
      <c r="MSQ622" s="544"/>
      <c r="MSR622" s="544"/>
      <c r="MSS622" s="544"/>
      <c r="MST622" s="544"/>
      <c r="MSU622" s="544"/>
      <c r="MSV622" s="544"/>
      <c r="MSW622" s="544"/>
      <c r="MSX622" s="544"/>
      <c r="MSY622" s="544"/>
      <c r="MSZ622" s="544"/>
      <c r="MTA622" s="544"/>
      <c r="MTB622" s="544"/>
      <c r="MTC622" s="544"/>
      <c r="MTD622" s="544"/>
      <c r="MTE622" s="544"/>
      <c r="MTF622" s="544"/>
      <c r="MTG622" s="544"/>
      <c r="MTH622" s="544"/>
      <c r="MTI622" s="544"/>
      <c r="MTJ622" s="544"/>
      <c r="MTK622" s="544"/>
      <c r="MTL622" s="544"/>
      <c r="MTM622" s="544"/>
      <c r="MTN622" s="544"/>
      <c r="MTO622" s="544"/>
      <c r="MTP622" s="544"/>
      <c r="MTQ622" s="544"/>
      <c r="MTR622" s="544"/>
      <c r="MTS622" s="544"/>
      <c r="MTT622" s="544"/>
      <c r="MTU622" s="544"/>
      <c r="MTV622" s="544"/>
      <c r="MTW622" s="544"/>
      <c r="MTX622" s="544"/>
      <c r="MTY622" s="544"/>
      <c r="MTZ622" s="544"/>
      <c r="MUA622" s="544"/>
      <c r="MUB622" s="544"/>
      <c r="MUC622" s="544"/>
      <c r="MUD622" s="544"/>
      <c r="MUE622" s="544"/>
      <c r="MUF622" s="544"/>
      <c r="MUG622" s="544"/>
      <c r="MUH622" s="544"/>
      <c r="MUI622" s="544"/>
      <c r="MUJ622" s="544"/>
      <c r="MUK622" s="544"/>
      <c r="MUL622" s="544"/>
      <c r="MUM622" s="544"/>
      <c r="MUN622" s="544"/>
      <c r="MUO622" s="544"/>
      <c r="MUP622" s="544"/>
      <c r="MUQ622" s="544"/>
      <c r="MUR622" s="544"/>
      <c r="MUS622" s="544"/>
      <c r="MUT622" s="544"/>
      <c r="MUU622" s="544"/>
      <c r="MUV622" s="544"/>
      <c r="MUW622" s="544"/>
      <c r="MUX622" s="544"/>
      <c r="MUY622" s="544"/>
      <c r="MUZ622" s="544"/>
      <c r="MVA622" s="544"/>
      <c r="MVB622" s="544"/>
      <c r="MVC622" s="544"/>
      <c r="MVD622" s="544"/>
      <c r="MVE622" s="544"/>
      <c r="MVF622" s="544"/>
      <c r="MVG622" s="544"/>
      <c r="MVH622" s="544"/>
      <c r="MVI622" s="544"/>
      <c r="MVJ622" s="544"/>
      <c r="MVK622" s="544"/>
      <c r="MVL622" s="544"/>
      <c r="MVM622" s="544"/>
      <c r="MVN622" s="544"/>
      <c r="MVO622" s="544"/>
      <c r="MVP622" s="544"/>
      <c r="MVQ622" s="544"/>
      <c r="MVR622" s="544"/>
      <c r="MVS622" s="544"/>
      <c r="MVT622" s="544"/>
      <c r="MVU622" s="544"/>
      <c r="MVV622" s="544"/>
      <c r="MVW622" s="544"/>
      <c r="MVX622" s="544"/>
      <c r="MVY622" s="544"/>
      <c r="MVZ622" s="544"/>
      <c r="MWA622" s="544"/>
      <c r="MWB622" s="544"/>
      <c r="MWC622" s="544"/>
      <c r="MWD622" s="544"/>
      <c r="MWE622" s="544"/>
      <c r="MWF622" s="544"/>
      <c r="MWG622" s="544"/>
      <c r="MWH622" s="544"/>
      <c r="MWI622" s="544"/>
      <c r="MWJ622" s="544"/>
      <c r="MWK622" s="544"/>
      <c r="MWL622" s="544"/>
      <c r="MWM622" s="544"/>
      <c r="MWN622" s="544"/>
      <c r="MWO622" s="544"/>
      <c r="MWP622" s="544"/>
      <c r="MWQ622" s="544"/>
      <c r="MWR622" s="544"/>
      <c r="MWS622" s="544"/>
      <c r="MWT622" s="544"/>
      <c r="MWU622" s="544"/>
      <c r="MWV622" s="544"/>
      <c r="MWW622" s="544"/>
      <c r="MWX622" s="544"/>
      <c r="MWY622" s="544"/>
      <c r="MWZ622" s="544"/>
      <c r="MXA622" s="544"/>
      <c r="MXB622" s="544"/>
      <c r="MXC622" s="544"/>
      <c r="MXD622" s="544"/>
      <c r="MXE622" s="544"/>
      <c r="MXF622" s="544"/>
      <c r="MXG622" s="544"/>
      <c r="MXH622" s="544"/>
      <c r="MXI622" s="544"/>
      <c r="MXJ622" s="544"/>
      <c r="MXK622" s="544"/>
      <c r="MXL622" s="544"/>
      <c r="MXM622" s="544"/>
      <c r="MXN622" s="544"/>
      <c r="MXO622" s="544"/>
      <c r="MXP622" s="544"/>
      <c r="MXQ622" s="544"/>
      <c r="MXR622" s="544"/>
      <c r="MXS622" s="544"/>
      <c r="MXT622" s="544"/>
      <c r="MXU622" s="544"/>
      <c r="MXV622" s="544"/>
      <c r="MXW622" s="544"/>
      <c r="MXX622" s="544"/>
      <c r="MXY622" s="544"/>
      <c r="MXZ622" s="544"/>
      <c r="MYA622" s="544"/>
      <c r="MYB622" s="544"/>
      <c r="MYC622" s="544"/>
      <c r="MYD622" s="544"/>
      <c r="MYE622" s="544"/>
      <c r="MYF622" s="544"/>
      <c r="MYG622" s="544"/>
      <c r="MYH622" s="544"/>
      <c r="MYI622" s="544"/>
      <c r="MYJ622" s="544"/>
      <c r="MYK622" s="544"/>
      <c r="MYL622" s="544"/>
      <c r="MYM622" s="544"/>
      <c r="MYN622" s="544"/>
      <c r="MYO622" s="544"/>
      <c r="MYP622" s="544"/>
      <c r="MYQ622" s="544"/>
      <c r="MYR622" s="544"/>
      <c r="MYS622" s="544"/>
      <c r="MYT622" s="544"/>
      <c r="MYU622" s="544"/>
      <c r="MYV622" s="544"/>
      <c r="MYW622" s="544"/>
      <c r="MYX622" s="544"/>
      <c r="MYY622" s="544"/>
      <c r="MYZ622" s="544"/>
      <c r="MZA622" s="544"/>
      <c r="MZB622" s="544"/>
      <c r="MZC622" s="544"/>
      <c r="MZD622" s="544"/>
      <c r="MZE622" s="544"/>
      <c r="MZF622" s="544"/>
      <c r="MZG622" s="544"/>
      <c r="MZH622" s="544"/>
      <c r="MZI622" s="544"/>
      <c r="MZJ622" s="544"/>
      <c r="MZK622" s="544"/>
      <c r="MZL622" s="544"/>
      <c r="MZM622" s="544"/>
      <c r="MZN622" s="544"/>
      <c r="MZO622" s="544"/>
      <c r="MZP622" s="544"/>
      <c r="MZQ622" s="544"/>
      <c r="MZR622" s="544"/>
      <c r="MZS622" s="544"/>
      <c r="MZT622" s="544"/>
      <c r="MZU622" s="544"/>
      <c r="MZV622" s="544"/>
      <c r="MZW622" s="544"/>
      <c r="MZX622" s="544"/>
      <c r="MZY622" s="544"/>
      <c r="MZZ622" s="544"/>
      <c r="NAA622" s="544"/>
      <c r="NAB622" s="544"/>
      <c r="NAC622" s="544"/>
      <c r="NAD622" s="544"/>
      <c r="NAE622" s="544"/>
      <c r="NAF622" s="544"/>
      <c r="NAG622" s="544"/>
      <c r="NAH622" s="544"/>
      <c r="NAI622" s="544"/>
      <c r="NAJ622" s="544"/>
      <c r="NAK622" s="544"/>
      <c r="NAL622" s="544"/>
      <c r="NAM622" s="544"/>
      <c r="NAN622" s="544"/>
      <c r="NAO622" s="544"/>
      <c r="NAP622" s="544"/>
      <c r="NAQ622" s="544"/>
      <c r="NAR622" s="544"/>
      <c r="NAS622" s="544"/>
      <c r="NAT622" s="544"/>
      <c r="NAU622" s="544"/>
      <c r="NAV622" s="544"/>
      <c r="NAW622" s="544"/>
      <c r="NAX622" s="544"/>
      <c r="NAY622" s="544"/>
      <c r="NAZ622" s="544"/>
      <c r="NBA622" s="544"/>
      <c r="NBB622" s="544"/>
      <c r="NBC622" s="544"/>
      <c r="NBD622" s="544"/>
      <c r="NBE622" s="544"/>
      <c r="NBF622" s="544"/>
      <c r="NBG622" s="544"/>
      <c r="NBH622" s="544"/>
      <c r="NBI622" s="544"/>
      <c r="NBJ622" s="544"/>
      <c r="NBK622" s="544"/>
      <c r="NBL622" s="544"/>
      <c r="NBM622" s="544"/>
      <c r="NBN622" s="544"/>
      <c r="NBO622" s="544"/>
      <c r="NBP622" s="544"/>
      <c r="NBQ622" s="544"/>
      <c r="NBR622" s="544"/>
      <c r="NBS622" s="544"/>
      <c r="NBT622" s="544"/>
      <c r="NBU622" s="544"/>
      <c r="NBV622" s="544"/>
      <c r="NBW622" s="544"/>
      <c r="NBX622" s="544"/>
      <c r="NBY622" s="544"/>
      <c r="NBZ622" s="544"/>
      <c r="NCA622" s="544"/>
      <c r="NCB622" s="544"/>
      <c r="NCC622" s="544"/>
      <c r="NCD622" s="544"/>
      <c r="NCE622" s="544"/>
      <c r="NCF622" s="544"/>
      <c r="NCG622" s="544"/>
      <c r="NCH622" s="544"/>
      <c r="NCI622" s="544"/>
      <c r="NCJ622" s="544"/>
      <c r="NCK622" s="544"/>
      <c r="NCL622" s="544"/>
      <c r="NCM622" s="544"/>
      <c r="NCN622" s="544"/>
      <c r="NCO622" s="544"/>
      <c r="NCP622" s="544"/>
      <c r="NCQ622" s="544"/>
      <c r="NCR622" s="544"/>
      <c r="NCS622" s="544"/>
      <c r="NCT622" s="544"/>
      <c r="NCU622" s="544"/>
      <c r="NCV622" s="544"/>
      <c r="NCW622" s="544"/>
      <c r="NCX622" s="544"/>
      <c r="NCY622" s="544"/>
      <c r="NCZ622" s="544"/>
      <c r="NDA622" s="544"/>
      <c r="NDB622" s="544"/>
      <c r="NDC622" s="544"/>
      <c r="NDD622" s="544"/>
      <c r="NDE622" s="544"/>
      <c r="NDF622" s="544"/>
      <c r="NDG622" s="544"/>
      <c r="NDH622" s="544"/>
      <c r="NDI622" s="544"/>
      <c r="NDJ622" s="544"/>
      <c r="NDK622" s="544"/>
      <c r="NDL622" s="544"/>
      <c r="NDM622" s="544"/>
      <c r="NDN622" s="544"/>
      <c r="NDO622" s="544"/>
      <c r="NDP622" s="544"/>
      <c r="NDQ622" s="544"/>
      <c r="NDR622" s="544"/>
      <c r="NDS622" s="544"/>
      <c r="NDT622" s="544"/>
      <c r="NDU622" s="544"/>
      <c r="NDV622" s="544"/>
      <c r="NDW622" s="544"/>
      <c r="NDX622" s="544"/>
      <c r="NDY622" s="544"/>
      <c r="NDZ622" s="544"/>
      <c r="NEA622" s="544"/>
      <c r="NEB622" s="544"/>
      <c r="NEC622" s="544"/>
      <c r="NED622" s="544"/>
      <c r="NEE622" s="544"/>
      <c r="NEF622" s="544"/>
      <c r="NEG622" s="544"/>
      <c r="NEH622" s="544"/>
      <c r="NEI622" s="544"/>
      <c r="NEJ622" s="544"/>
      <c r="NEK622" s="544"/>
      <c r="NEL622" s="544"/>
      <c r="NEM622" s="544"/>
      <c r="NEN622" s="544"/>
      <c r="NEO622" s="544"/>
      <c r="NEP622" s="544"/>
      <c r="NEQ622" s="544"/>
      <c r="NER622" s="544"/>
      <c r="NES622" s="544"/>
      <c r="NET622" s="544"/>
      <c r="NEU622" s="544"/>
      <c r="NEV622" s="544"/>
      <c r="NEW622" s="544"/>
      <c r="NEX622" s="544"/>
      <c r="NEY622" s="544"/>
      <c r="NEZ622" s="544"/>
      <c r="NFA622" s="544"/>
      <c r="NFB622" s="544"/>
      <c r="NFC622" s="544"/>
      <c r="NFD622" s="544"/>
      <c r="NFE622" s="544"/>
      <c r="NFF622" s="544"/>
      <c r="NFG622" s="544"/>
      <c r="NFH622" s="544"/>
      <c r="NFI622" s="544"/>
      <c r="NFJ622" s="544"/>
      <c r="NFK622" s="544"/>
      <c r="NFL622" s="544"/>
      <c r="NFM622" s="544"/>
      <c r="NFN622" s="544"/>
      <c r="NFO622" s="544"/>
      <c r="NFP622" s="544"/>
      <c r="NFQ622" s="544"/>
      <c r="NFR622" s="544"/>
      <c r="NFS622" s="544"/>
      <c r="NFT622" s="544"/>
      <c r="NFU622" s="544"/>
      <c r="NFV622" s="544"/>
      <c r="NFW622" s="544"/>
      <c r="NFX622" s="544"/>
      <c r="NFY622" s="544"/>
      <c r="NFZ622" s="544"/>
      <c r="NGA622" s="544"/>
      <c r="NGB622" s="544"/>
      <c r="NGC622" s="544"/>
      <c r="NGD622" s="544"/>
      <c r="NGE622" s="544"/>
      <c r="NGF622" s="544"/>
      <c r="NGG622" s="544"/>
      <c r="NGH622" s="544"/>
      <c r="NGI622" s="544"/>
      <c r="NGJ622" s="544"/>
      <c r="NGK622" s="544"/>
      <c r="NGL622" s="544"/>
      <c r="NGM622" s="544"/>
      <c r="NGN622" s="544"/>
      <c r="NGO622" s="544"/>
      <c r="NGP622" s="544"/>
      <c r="NGQ622" s="544"/>
      <c r="NGR622" s="544"/>
      <c r="NGS622" s="544"/>
      <c r="NGT622" s="544"/>
      <c r="NGU622" s="544"/>
      <c r="NGV622" s="544"/>
      <c r="NGW622" s="544"/>
      <c r="NGX622" s="544"/>
      <c r="NGY622" s="544"/>
      <c r="NGZ622" s="544"/>
      <c r="NHA622" s="544"/>
      <c r="NHB622" s="544"/>
      <c r="NHC622" s="544"/>
      <c r="NHD622" s="544"/>
      <c r="NHE622" s="544"/>
      <c r="NHF622" s="544"/>
      <c r="NHG622" s="544"/>
      <c r="NHH622" s="544"/>
      <c r="NHI622" s="544"/>
      <c r="NHJ622" s="544"/>
      <c r="NHK622" s="544"/>
      <c r="NHL622" s="544"/>
      <c r="NHM622" s="544"/>
      <c r="NHN622" s="544"/>
      <c r="NHO622" s="544"/>
      <c r="NHP622" s="544"/>
      <c r="NHQ622" s="544"/>
      <c r="NHR622" s="544"/>
      <c r="NHS622" s="544"/>
      <c r="NHT622" s="544"/>
      <c r="NHU622" s="544"/>
      <c r="NHV622" s="544"/>
      <c r="NHW622" s="544"/>
      <c r="NHX622" s="544"/>
      <c r="NHY622" s="544"/>
      <c r="NHZ622" s="544"/>
      <c r="NIA622" s="544"/>
      <c r="NIB622" s="544"/>
      <c r="NIC622" s="544"/>
      <c r="NID622" s="544"/>
      <c r="NIE622" s="544"/>
      <c r="NIF622" s="544"/>
      <c r="NIG622" s="544"/>
      <c r="NIH622" s="544"/>
      <c r="NII622" s="544"/>
      <c r="NIJ622" s="544"/>
      <c r="NIK622" s="544"/>
      <c r="NIL622" s="544"/>
      <c r="NIM622" s="544"/>
      <c r="NIN622" s="544"/>
      <c r="NIO622" s="544"/>
      <c r="NIP622" s="544"/>
      <c r="NIQ622" s="544"/>
      <c r="NIR622" s="544"/>
      <c r="NIS622" s="544"/>
      <c r="NIT622" s="544"/>
      <c r="NIU622" s="544"/>
      <c r="NIV622" s="544"/>
      <c r="NIW622" s="544"/>
      <c r="NIX622" s="544"/>
      <c r="NIY622" s="544"/>
      <c r="NIZ622" s="544"/>
      <c r="NJA622" s="544"/>
      <c r="NJB622" s="544"/>
      <c r="NJC622" s="544"/>
      <c r="NJD622" s="544"/>
      <c r="NJE622" s="544"/>
      <c r="NJF622" s="544"/>
      <c r="NJG622" s="544"/>
      <c r="NJH622" s="544"/>
      <c r="NJI622" s="544"/>
      <c r="NJJ622" s="544"/>
      <c r="NJK622" s="544"/>
      <c r="NJL622" s="544"/>
      <c r="NJM622" s="544"/>
      <c r="NJN622" s="544"/>
      <c r="NJO622" s="544"/>
      <c r="NJP622" s="544"/>
      <c r="NJQ622" s="544"/>
      <c r="NJR622" s="544"/>
      <c r="NJS622" s="544"/>
      <c r="NJT622" s="544"/>
      <c r="NJU622" s="544"/>
      <c r="NJV622" s="544"/>
      <c r="NJW622" s="544"/>
      <c r="NJX622" s="544"/>
      <c r="NJY622" s="544"/>
      <c r="NJZ622" s="544"/>
      <c r="NKA622" s="544"/>
      <c r="NKB622" s="544"/>
      <c r="NKC622" s="544"/>
      <c r="NKD622" s="544"/>
      <c r="NKE622" s="544"/>
      <c r="NKF622" s="544"/>
      <c r="NKG622" s="544"/>
      <c r="NKH622" s="544"/>
      <c r="NKI622" s="544"/>
      <c r="NKJ622" s="544"/>
      <c r="NKK622" s="544"/>
      <c r="NKL622" s="544"/>
      <c r="NKM622" s="544"/>
      <c r="NKN622" s="544"/>
      <c r="NKO622" s="544"/>
      <c r="NKP622" s="544"/>
      <c r="NKQ622" s="544"/>
      <c r="NKR622" s="544"/>
      <c r="NKS622" s="544"/>
      <c r="NKT622" s="544"/>
      <c r="NKU622" s="544"/>
      <c r="NKV622" s="544"/>
      <c r="NKW622" s="544"/>
      <c r="NKX622" s="544"/>
      <c r="NKY622" s="544"/>
      <c r="NKZ622" s="544"/>
      <c r="NLA622" s="544"/>
      <c r="NLB622" s="544"/>
      <c r="NLC622" s="544"/>
      <c r="NLD622" s="544"/>
      <c r="NLE622" s="544"/>
      <c r="NLF622" s="544"/>
      <c r="NLG622" s="544"/>
      <c r="NLH622" s="544"/>
      <c r="NLI622" s="544"/>
      <c r="NLJ622" s="544"/>
      <c r="NLK622" s="544"/>
      <c r="NLL622" s="544"/>
      <c r="NLM622" s="544"/>
      <c r="NLN622" s="544"/>
      <c r="NLO622" s="544"/>
      <c r="NLP622" s="544"/>
      <c r="NLQ622" s="544"/>
      <c r="NLR622" s="544"/>
      <c r="NLS622" s="544"/>
      <c r="NLT622" s="544"/>
      <c r="NLU622" s="544"/>
      <c r="NLV622" s="544"/>
      <c r="NLW622" s="544"/>
      <c r="NLX622" s="544"/>
      <c r="NLY622" s="544"/>
      <c r="NLZ622" s="544"/>
      <c r="NMA622" s="544"/>
      <c r="NMB622" s="544"/>
      <c r="NMC622" s="544"/>
      <c r="NMD622" s="544"/>
      <c r="NME622" s="544"/>
      <c r="NMF622" s="544"/>
      <c r="NMG622" s="544"/>
      <c r="NMH622" s="544"/>
      <c r="NMI622" s="544"/>
      <c r="NMJ622" s="544"/>
      <c r="NMK622" s="544"/>
      <c r="NML622" s="544"/>
      <c r="NMM622" s="544"/>
      <c r="NMN622" s="544"/>
      <c r="NMO622" s="544"/>
      <c r="NMP622" s="544"/>
      <c r="NMQ622" s="544"/>
      <c r="NMR622" s="544"/>
      <c r="NMS622" s="544"/>
      <c r="NMT622" s="544"/>
      <c r="NMU622" s="544"/>
      <c r="NMV622" s="544"/>
      <c r="NMW622" s="544"/>
      <c r="NMX622" s="544"/>
      <c r="NMY622" s="544"/>
      <c r="NMZ622" s="544"/>
      <c r="NNA622" s="544"/>
      <c r="NNB622" s="544"/>
      <c r="NNC622" s="544"/>
      <c r="NND622" s="544"/>
      <c r="NNE622" s="544"/>
      <c r="NNF622" s="544"/>
      <c r="NNG622" s="544"/>
      <c r="NNH622" s="544"/>
      <c r="NNI622" s="544"/>
      <c r="NNJ622" s="544"/>
      <c r="NNK622" s="544"/>
      <c r="NNL622" s="544"/>
      <c r="NNM622" s="544"/>
      <c r="NNN622" s="544"/>
      <c r="NNO622" s="544"/>
      <c r="NNP622" s="544"/>
      <c r="NNQ622" s="544"/>
      <c r="NNR622" s="544"/>
      <c r="NNS622" s="544"/>
      <c r="NNT622" s="544"/>
      <c r="NNU622" s="544"/>
      <c r="NNV622" s="544"/>
      <c r="NNW622" s="544"/>
      <c r="NNX622" s="544"/>
      <c r="NNY622" s="544"/>
      <c r="NNZ622" s="544"/>
      <c r="NOA622" s="544"/>
      <c r="NOB622" s="544"/>
      <c r="NOC622" s="544"/>
      <c r="NOD622" s="544"/>
      <c r="NOE622" s="544"/>
      <c r="NOF622" s="544"/>
      <c r="NOG622" s="544"/>
      <c r="NOH622" s="544"/>
      <c r="NOI622" s="544"/>
      <c r="NOJ622" s="544"/>
      <c r="NOK622" s="544"/>
      <c r="NOL622" s="544"/>
      <c r="NOM622" s="544"/>
      <c r="NON622" s="544"/>
      <c r="NOO622" s="544"/>
      <c r="NOP622" s="544"/>
      <c r="NOQ622" s="544"/>
      <c r="NOR622" s="544"/>
      <c r="NOS622" s="544"/>
      <c r="NOT622" s="544"/>
      <c r="NOU622" s="544"/>
      <c r="NOV622" s="544"/>
      <c r="NOW622" s="544"/>
      <c r="NOX622" s="544"/>
      <c r="NOY622" s="544"/>
      <c r="NOZ622" s="544"/>
      <c r="NPA622" s="544"/>
      <c r="NPB622" s="544"/>
      <c r="NPC622" s="544"/>
      <c r="NPD622" s="544"/>
      <c r="NPE622" s="544"/>
      <c r="NPF622" s="544"/>
      <c r="NPG622" s="544"/>
      <c r="NPH622" s="544"/>
      <c r="NPI622" s="544"/>
      <c r="NPJ622" s="544"/>
      <c r="NPK622" s="544"/>
      <c r="NPL622" s="544"/>
      <c r="NPM622" s="544"/>
      <c r="NPN622" s="544"/>
      <c r="NPO622" s="544"/>
      <c r="NPP622" s="544"/>
      <c r="NPQ622" s="544"/>
      <c r="NPR622" s="544"/>
      <c r="NPS622" s="544"/>
      <c r="NPT622" s="544"/>
      <c r="NPU622" s="544"/>
      <c r="NPV622" s="544"/>
      <c r="NPW622" s="544"/>
      <c r="NPX622" s="544"/>
      <c r="NPY622" s="544"/>
      <c r="NPZ622" s="544"/>
      <c r="NQA622" s="544"/>
      <c r="NQB622" s="544"/>
      <c r="NQC622" s="544"/>
      <c r="NQD622" s="544"/>
      <c r="NQE622" s="544"/>
      <c r="NQF622" s="544"/>
      <c r="NQG622" s="544"/>
      <c r="NQH622" s="544"/>
      <c r="NQI622" s="544"/>
      <c r="NQJ622" s="544"/>
      <c r="NQK622" s="544"/>
      <c r="NQL622" s="544"/>
      <c r="NQM622" s="544"/>
      <c r="NQN622" s="544"/>
      <c r="NQO622" s="544"/>
      <c r="NQP622" s="544"/>
      <c r="NQQ622" s="544"/>
      <c r="NQR622" s="544"/>
      <c r="NQS622" s="544"/>
      <c r="NQT622" s="544"/>
      <c r="NQU622" s="544"/>
      <c r="NQV622" s="544"/>
      <c r="NQW622" s="544"/>
      <c r="NQX622" s="544"/>
      <c r="NQY622" s="544"/>
      <c r="NQZ622" s="544"/>
      <c r="NRA622" s="544"/>
      <c r="NRB622" s="544"/>
      <c r="NRC622" s="544"/>
      <c r="NRD622" s="544"/>
      <c r="NRE622" s="544"/>
      <c r="NRF622" s="544"/>
      <c r="NRG622" s="544"/>
      <c r="NRH622" s="544"/>
      <c r="NRI622" s="544"/>
      <c r="NRJ622" s="544"/>
      <c r="NRK622" s="544"/>
      <c r="NRL622" s="544"/>
      <c r="NRM622" s="544"/>
      <c r="NRN622" s="544"/>
      <c r="NRO622" s="544"/>
      <c r="NRP622" s="544"/>
      <c r="NRQ622" s="544"/>
      <c r="NRR622" s="544"/>
      <c r="NRS622" s="544"/>
      <c r="NRT622" s="544"/>
      <c r="NRU622" s="544"/>
      <c r="NRV622" s="544"/>
      <c r="NRW622" s="544"/>
      <c r="NRX622" s="544"/>
      <c r="NRY622" s="544"/>
      <c r="NRZ622" s="544"/>
      <c r="NSA622" s="544"/>
      <c r="NSB622" s="544"/>
      <c r="NSC622" s="544"/>
      <c r="NSD622" s="544"/>
      <c r="NSE622" s="544"/>
      <c r="NSF622" s="544"/>
      <c r="NSG622" s="544"/>
      <c r="NSH622" s="544"/>
      <c r="NSI622" s="544"/>
      <c r="NSJ622" s="544"/>
      <c r="NSK622" s="544"/>
      <c r="NSL622" s="544"/>
      <c r="NSM622" s="544"/>
      <c r="NSN622" s="544"/>
      <c r="NSO622" s="544"/>
      <c r="NSP622" s="544"/>
      <c r="NSQ622" s="544"/>
      <c r="NSR622" s="544"/>
      <c r="NSS622" s="544"/>
      <c r="NST622" s="544"/>
      <c r="NSU622" s="544"/>
      <c r="NSV622" s="544"/>
      <c r="NSW622" s="544"/>
      <c r="NSX622" s="544"/>
      <c r="NSY622" s="544"/>
      <c r="NSZ622" s="544"/>
      <c r="NTA622" s="544"/>
      <c r="NTB622" s="544"/>
      <c r="NTC622" s="544"/>
      <c r="NTD622" s="544"/>
      <c r="NTE622" s="544"/>
      <c r="NTF622" s="544"/>
      <c r="NTG622" s="544"/>
      <c r="NTH622" s="544"/>
      <c r="NTI622" s="544"/>
      <c r="NTJ622" s="544"/>
      <c r="NTK622" s="544"/>
      <c r="NTL622" s="544"/>
      <c r="NTM622" s="544"/>
      <c r="NTN622" s="544"/>
      <c r="NTO622" s="544"/>
      <c r="NTP622" s="544"/>
      <c r="NTQ622" s="544"/>
      <c r="NTR622" s="544"/>
      <c r="NTS622" s="544"/>
      <c r="NTT622" s="544"/>
      <c r="NTU622" s="544"/>
      <c r="NTV622" s="544"/>
      <c r="NTW622" s="544"/>
      <c r="NTX622" s="544"/>
      <c r="NTY622" s="544"/>
      <c r="NTZ622" s="544"/>
      <c r="NUA622" s="544"/>
      <c r="NUB622" s="544"/>
      <c r="NUC622" s="544"/>
      <c r="NUD622" s="544"/>
      <c r="NUE622" s="544"/>
      <c r="NUF622" s="544"/>
      <c r="NUG622" s="544"/>
      <c r="NUH622" s="544"/>
      <c r="NUI622" s="544"/>
      <c r="NUJ622" s="544"/>
      <c r="NUK622" s="544"/>
      <c r="NUL622" s="544"/>
      <c r="NUM622" s="544"/>
      <c r="NUN622" s="544"/>
      <c r="NUO622" s="544"/>
      <c r="NUP622" s="544"/>
      <c r="NUQ622" s="544"/>
      <c r="NUR622" s="544"/>
      <c r="NUS622" s="544"/>
      <c r="NUT622" s="544"/>
      <c r="NUU622" s="544"/>
      <c r="NUV622" s="544"/>
      <c r="NUW622" s="544"/>
      <c r="NUX622" s="544"/>
      <c r="NUY622" s="544"/>
      <c r="NUZ622" s="544"/>
      <c r="NVA622" s="544"/>
      <c r="NVB622" s="544"/>
      <c r="NVC622" s="544"/>
      <c r="NVD622" s="544"/>
      <c r="NVE622" s="544"/>
      <c r="NVF622" s="544"/>
      <c r="NVG622" s="544"/>
      <c r="NVH622" s="544"/>
      <c r="NVI622" s="544"/>
      <c r="NVJ622" s="544"/>
      <c r="NVK622" s="544"/>
      <c r="NVL622" s="544"/>
      <c r="NVM622" s="544"/>
      <c r="NVN622" s="544"/>
      <c r="NVO622" s="544"/>
      <c r="NVP622" s="544"/>
      <c r="NVQ622" s="544"/>
      <c r="NVR622" s="544"/>
      <c r="NVS622" s="544"/>
      <c r="NVT622" s="544"/>
      <c r="NVU622" s="544"/>
      <c r="NVV622" s="544"/>
      <c r="NVW622" s="544"/>
      <c r="NVX622" s="544"/>
      <c r="NVY622" s="544"/>
      <c r="NVZ622" s="544"/>
      <c r="NWA622" s="544"/>
      <c r="NWB622" s="544"/>
      <c r="NWC622" s="544"/>
      <c r="NWD622" s="544"/>
      <c r="NWE622" s="544"/>
      <c r="NWF622" s="544"/>
      <c r="NWG622" s="544"/>
      <c r="NWH622" s="544"/>
      <c r="NWI622" s="544"/>
      <c r="NWJ622" s="544"/>
      <c r="NWK622" s="544"/>
      <c r="NWL622" s="544"/>
      <c r="NWM622" s="544"/>
      <c r="NWN622" s="544"/>
      <c r="NWO622" s="544"/>
      <c r="NWP622" s="544"/>
      <c r="NWQ622" s="544"/>
      <c r="NWR622" s="544"/>
      <c r="NWS622" s="544"/>
      <c r="NWT622" s="544"/>
      <c r="NWU622" s="544"/>
      <c r="NWV622" s="544"/>
      <c r="NWW622" s="544"/>
      <c r="NWX622" s="544"/>
      <c r="NWY622" s="544"/>
      <c r="NWZ622" s="544"/>
      <c r="NXA622" s="544"/>
      <c r="NXB622" s="544"/>
      <c r="NXC622" s="544"/>
      <c r="NXD622" s="544"/>
      <c r="NXE622" s="544"/>
      <c r="NXF622" s="544"/>
      <c r="NXG622" s="544"/>
      <c r="NXH622" s="544"/>
      <c r="NXI622" s="544"/>
      <c r="NXJ622" s="544"/>
      <c r="NXK622" s="544"/>
      <c r="NXL622" s="544"/>
      <c r="NXM622" s="544"/>
      <c r="NXN622" s="544"/>
      <c r="NXO622" s="544"/>
      <c r="NXP622" s="544"/>
      <c r="NXQ622" s="544"/>
      <c r="NXR622" s="544"/>
      <c r="NXS622" s="544"/>
      <c r="NXT622" s="544"/>
      <c r="NXU622" s="544"/>
      <c r="NXV622" s="544"/>
      <c r="NXW622" s="544"/>
      <c r="NXX622" s="544"/>
      <c r="NXY622" s="544"/>
      <c r="NXZ622" s="544"/>
      <c r="NYA622" s="544"/>
      <c r="NYB622" s="544"/>
      <c r="NYC622" s="544"/>
      <c r="NYD622" s="544"/>
      <c r="NYE622" s="544"/>
      <c r="NYF622" s="544"/>
      <c r="NYG622" s="544"/>
      <c r="NYH622" s="544"/>
      <c r="NYI622" s="544"/>
      <c r="NYJ622" s="544"/>
      <c r="NYK622" s="544"/>
      <c r="NYL622" s="544"/>
      <c r="NYM622" s="544"/>
      <c r="NYN622" s="544"/>
      <c r="NYO622" s="544"/>
      <c r="NYP622" s="544"/>
      <c r="NYQ622" s="544"/>
      <c r="NYR622" s="544"/>
      <c r="NYS622" s="544"/>
      <c r="NYT622" s="544"/>
      <c r="NYU622" s="544"/>
      <c r="NYV622" s="544"/>
      <c r="NYW622" s="544"/>
      <c r="NYX622" s="544"/>
      <c r="NYY622" s="544"/>
      <c r="NYZ622" s="544"/>
      <c r="NZA622" s="544"/>
      <c r="NZB622" s="544"/>
      <c r="NZC622" s="544"/>
      <c r="NZD622" s="544"/>
      <c r="NZE622" s="544"/>
      <c r="NZF622" s="544"/>
      <c r="NZG622" s="544"/>
      <c r="NZH622" s="544"/>
      <c r="NZI622" s="544"/>
      <c r="NZJ622" s="544"/>
      <c r="NZK622" s="544"/>
      <c r="NZL622" s="544"/>
      <c r="NZM622" s="544"/>
      <c r="NZN622" s="544"/>
      <c r="NZO622" s="544"/>
      <c r="NZP622" s="544"/>
      <c r="NZQ622" s="544"/>
      <c r="NZR622" s="544"/>
      <c r="NZS622" s="544"/>
      <c r="NZT622" s="544"/>
      <c r="NZU622" s="544"/>
      <c r="NZV622" s="544"/>
      <c r="NZW622" s="544"/>
      <c r="NZX622" s="544"/>
      <c r="NZY622" s="544"/>
      <c r="NZZ622" s="544"/>
      <c r="OAA622" s="544"/>
      <c r="OAB622" s="544"/>
      <c r="OAC622" s="544"/>
      <c r="OAD622" s="544"/>
      <c r="OAE622" s="544"/>
      <c r="OAF622" s="544"/>
      <c r="OAG622" s="544"/>
      <c r="OAH622" s="544"/>
      <c r="OAI622" s="544"/>
      <c r="OAJ622" s="544"/>
      <c r="OAK622" s="544"/>
      <c r="OAL622" s="544"/>
      <c r="OAM622" s="544"/>
      <c r="OAN622" s="544"/>
      <c r="OAO622" s="544"/>
      <c r="OAP622" s="544"/>
      <c r="OAQ622" s="544"/>
      <c r="OAR622" s="544"/>
      <c r="OAS622" s="544"/>
      <c r="OAT622" s="544"/>
      <c r="OAU622" s="544"/>
      <c r="OAV622" s="544"/>
      <c r="OAW622" s="544"/>
      <c r="OAX622" s="544"/>
      <c r="OAY622" s="544"/>
      <c r="OAZ622" s="544"/>
      <c r="OBA622" s="544"/>
      <c r="OBB622" s="544"/>
      <c r="OBC622" s="544"/>
      <c r="OBD622" s="544"/>
      <c r="OBE622" s="544"/>
      <c r="OBF622" s="544"/>
      <c r="OBG622" s="544"/>
      <c r="OBH622" s="544"/>
      <c r="OBI622" s="544"/>
      <c r="OBJ622" s="544"/>
      <c r="OBK622" s="544"/>
      <c r="OBL622" s="544"/>
      <c r="OBM622" s="544"/>
      <c r="OBN622" s="544"/>
      <c r="OBO622" s="544"/>
      <c r="OBP622" s="544"/>
      <c r="OBQ622" s="544"/>
      <c r="OBR622" s="544"/>
      <c r="OBS622" s="544"/>
      <c r="OBT622" s="544"/>
      <c r="OBU622" s="544"/>
      <c r="OBV622" s="544"/>
      <c r="OBW622" s="544"/>
      <c r="OBX622" s="544"/>
      <c r="OBY622" s="544"/>
      <c r="OBZ622" s="544"/>
      <c r="OCA622" s="544"/>
      <c r="OCB622" s="544"/>
      <c r="OCC622" s="544"/>
      <c r="OCD622" s="544"/>
      <c r="OCE622" s="544"/>
      <c r="OCF622" s="544"/>
      <c r="OCG622" s="544"/>
      <c r="OCH622" s="544"/>
      <c r="OCI622" s="544"/>
      <c r="OCJ622" s="544"/>
      <c r="OCK622" s="544"/>
      <c r="OCL622" s="544"/>
      <c r="OCM622" s="544"/>
      <c r="OCN622" s="544"/>
      <c r="OCO622" s="544"/>
      <c r="OCP622" s="544"/>
      <c r="OCQ622" s="544"/>
      <c r="OCR622" s="544"/>
      <c r="OCS622" s="544"/>
      <c r="OCT622" s="544"/>
      <c r="OCU622" s="544"/>
      <c r="OCV622" s="544"/>
      <c r="OCW622" s="544"/>
      <c r="OCX622" s="544"/>
      <c r="OCY622" s="544"/>
      <c r="OCZ622" s="544"/>
      <c r="ODA622" s="544"/>
      <c r="ODB622" s="544"/>
      <c r="ODC622" s="544"/>
      <c r="ODD622" s="544"/>
      <c r="ODE622" s="544"/>
      <c r="ODF622" s="544"/>
      <c r="ODG622" s="544"/>
      <c r="ODH622" s="544"/>
      <c r="ODI622" s="544"/>
      <c r="ODJ622" s="544"/>
      <c r="ODK622" s="544"/>
      <c r="ODL622" s="544"/>
      <c r="ODM622" s="544"/>
      <c r="ODN622" s="544"/>
      <c r="ODO622" s="544"/>
      <c r="ODP622" s="544"/>
      <c r="ODQ622" s="544"/>
      <c r="ODR622" s="544"/>
      <c r="ODS622" s="544"/>
      <c r="ODT622" s="544"/>
      <c r="ODU622" s="544"/>
      <c r="ODV622" s="544"/>
      <c r="ODW622" s="544"/>
      <c r="ODX622" s="544"/>
      <c r="ODY622" s="544"/>
      <c r="ODZ622" s="544"/>
      <c r="OEA622" s="544"/>
      <c r="OEB622" s="544"/>
      <c r="OEC622" s="544"/>
      <c r="OED622" s="544"/>
      <c r="OEE622" s="544"/>
      <c r="OEF622" s="544"/>
      <c r="OEG622" s="544"/>
      <c r="OEH622" s="544"/>
      <c r="OEI622" s="544"/>
      <c r="OEJ622" s="544"/>
      <c r="OEK622" s="544"/>
      <c r="OEL622" s="544"/>
      <c r="OEM622" s="544"/>
      <c r="OEN622" s="544"/>
      <c r="OEO622" s="544"/>
      <c r="OEP622" s="544"/>
      <c r="OEQ622" s="544"/>
      <c r="OER622" s="544"/>
      <c r="OES622" s="544"/>
      <c r="OET622" s="544"/>
      <c r="OEU622" s="544"/>
      <c r="OEV622" s="544"/>
      <c r="OEW622" s="544"/>
      <c r="OEX622" s="544"/>
      <c r="OEY622" s="544"/>
      <c r="OEZ622" s="544"/>
      <c r="OFA622" s="544"/>
      <c r="OFB622" s="544"/>
      <c r="OFC622" s="544"/>
      <c r="OFD622" s="544"/>
      <c r="OFE622" s="544"/>
      <c r="OFF622" s="544"/>
      <c r="OFG622" s="544"/>
      <c r="OFH622" s="544"/>
      <c r="OFI622" s="544"/>
      <c r="OFJ622" s="544"/>
      <c r="OFK622" s="544"/>
      <c r="OFL622" s="544"/>
      <c r="OFM622" s="544"/>
      <c r="OFN622" s="544"/>
      <c r="OFO622" s="544"/>
      <c r="OFP622" s="544"/>
      <c r="OFQ622" s="544"/>
      <c r="OFR622" s="544"/>
      <c r="OFS622" s="544"/>
      <c r="OFT622" s="544"/>
      <c r="OFU622" s="544"/>
      <c r="OFV622" s="544"/>
      <c r="OFW622" s="544"/>
      <c r="OFX622" s="544"/>
      <c r="OFY622" s="544"/>
      <c r="OFZ622" s="544"/>
      <c r="OGA622" s="544"/>
      <c r="OGB622" s="544"/>
      <c r="OGC622" s="544"/>
      <c r="OGD622" s="544"/>
      <c r="OGE622" s="544"/>
      <c r="OGF622" s="544"/>
      <c r="OGG622" s="544"/>
      <c r="OGH622" s="544"/>
      <c r="OGI622" s="544"/>
      <c r="OGJ622" s="544"/>
      <c r="OGK622" s="544"/>
      <c r="OGL622" s="544"/>
      <c r="OGM622" s="544"/>
      <c r="OGN622" s="544"/>
      <c r="OGO622" s="544"/>
      <c r="OGP622" s="544"/>
      <c r="OGQ622" s="544"/>
      <c r="OGR622" s="544"/>
      <c r="OGS622" s="544"/>
      <c r="OGT622" s="544"/>
      <c r="OGU622" s="544"/>
      <c r="OGV622" s="544"/>
      <c r="OGW622" s="544"/>
      <c r="OGX622" s="544"/>
      <c r="OGY622" s="544"/>
      <c r="OGZ622" s="544"/>
      <c r="OHA622" s="544"/>
      <c r="OHB622" s="544"/>
      <c r="OHC622" s="544"/>
      <c r="OHD622" s="544"/>
      <c r="OHE622" s="544"/>
      <c r="OHF622" s="544"/>
      <c r="OHG622" s="544"/>
      <c r="OHH622" s="544"/>
      <c r="OHI622" s="544"/>
      <c r="OHJ622" s="544"/>
      <c r="OHK622" s="544"/>
      <c r="OHL622" s="544"/>
      <c r="OHM622" s="544"/>
      <c r="OHN622" s="544"/>
      <c r="OHO622" s="544"/>
      <c r="OHP622" s="544"/>
      <c r="OHQ622" s="544"/>
      <c r="OHR622" s="544"/>
      <c r="OHS622" s="544"/>
      <c r="OHT622" s="544"/>
      <c r="OHU622" s="544"/>
      <c r="OHV622" s="544"/>
      <c r="OHW622" s="544"/>
      <c r="OHX622" s="544"/>
      <c r="OHY622" s="544"/>
      <c r="OHZ622" s="544"/>
      <c r="OIA622" s="544"/>
      <c r="OIB622" s="544"/>
      <c r="OIC622" s="544"/>
      <c r="OID622" s="544"/>
      <c r="OIE622" s="544"/>
      <c r="OIF622" s="544"/>
      <c r="OIG622" s="544"/>
      <c r="OIH622" s="544"/>
      <c r="OII622" s="544"/>
      <c r="OIJ622" s="544"/>
      <c r="OIK622" s="544"/>
      <c r="OIL622" s="544"/>
      <c r="OIM622" s="544"/>
      <c r="OIN622" s="544"/>
      <c r="OIO622" s="544"/>
      <c r="OIP622" s="544"/>
      <c r="OIQ622" s="544"/>
      <c r="OIR622" s="544"/>
      <c r="OIS622" s="544"/>
      <c r="OIT622" s="544"/>
      <c r="OIU622" s="544"/>
      <c r="OIV622" s="544"/>
      <c r="OIW622" s="544"/>
      <c r="OIX622" s="544"/>
      <c r="OIY622" s="544"/>
      <c r="OIZ622" s="544"/>
      <c r="OJA622" s="544"/>
      <c r="OJB622" s="544"/>
      <c r="OJC622" s="544"/>
      <c r="OJD622" s="544"/>
      <c r="OJE622" s="544"/>
      <c r="OJF622" s="544"/>
      <c r="OJG622" s="544"/>
      <c r="OJH622" s="544"/>
      <c r="OJI622" s="544"/>
      <c r="OJJ622" s="544"/>
      <c r="OJK622" s="544"/>
      <c r="OJL622" s="544"/>
      <c r="OJM622" s="544"/>
      <c r="OJN622" s="544"/>
      <c r="OJO622" s="544"/>
      <c r="OJP622" s="544"/>
      <c r="OJQ622" s="544"/>
      <c r="OJR622" s="544"/>
      <c r="OJS622" s="544"/>
      <c r="OJT622" s="544"/>
      <c r="OJU622" s="544"/>
      <c r="OJV622" s="544"/>
      <c r="OJW622" s="544"/>
      <c r="OJX622" s="544"/>
      <c r="OJY622" s="544"/>
      <c r="OJZ622" s="544"/>
      <c r="OKA622" s="544"/>
      <c r="OKB622" s="544"/>
      <c r="OKC622" s="544"/>
      <c r="OKD622" s="544"/>
      <c r="OKE622" s="544"/>
      <c r="OKF622" s="544"/>
      <c r="OKG622" s="544"/>
      <c r="OKH622" s="544"/>
      <c r="OKI622" s="544"/>
      <c r="OKJ622" s="544"/>
      <c r="OKK622" s="544"/>
      <c r="OKL622" s="544"/>
      <c r="OKM622" s="544"/>
      <c r="OKN622" s="544"/>
      <c r="OKO622" s="544"/>
      <c r="OKP622" s="544"/>
      <c r="OKQ622" s="544"/>
      <c r="OKR622" s="544"/>
      <c r="OKS622" s="544"/>
      <c r="OKT622" s="544"/>
      <c r="OKU622" s="544"/>
      <c r="OKV622" s="544"/>
      <c r="OKW622" s="544"/>
      <c r="OKX622" s="544"/>
      <c r="OKY622" s="544"/>
      <c r="OKZ622" s="544"/>
      <c r="OLA622" s="544"/>
      <c r="OLB622" s="544"/>
      <c r="OLC622" s="544"/>
      <c r="OLD622" s="544"/>
      <c r="OLE622" s="544"/>
      <c r="OLF622" s="544"/>
      <c r="OLG622" s="544"/>
      <c r="OLH622" s="544"/>
      <c r="OLI622" s="544"/>
      <c r="OLJ622" s="544"/>
      <c r="OLK622" s="544"/>
      <c r="OLL622" s="544"/>
      <c r="OLM622" s="544"/>
      <c r="OLN622" s="544"/>
      <c r="OLO622" s="544"/>
      <c r="OLP622" s="544"/>
      <c r="OLQ622" s="544"/>
      <c r="OLR622" s="544"/>
      <c r="OLS622" s="544"/>
      <c r="OLT622" s="544"/>
      <c r="OLU622" s="544"/>
      <c r="OLV622" s="544"/>
      <c r="OLW622" s="544"/>
      <c r="OLX622" s="544"/>
      <c r="OLY622" s="544"/>
      <c r="OLZ622" s="544"/>
      <c r="OMA622" s="544"/>
      <c r="OMB622" s="544"/>
      <c r="OMC622" s="544"/>
      <c r="OMD622" s="544"/>
      <c r="OME622" s="544"/>
      <c r="OMF622" s="544"/>
      <c r="OMG622" s="544"/>
      <c r="OMH622" s="544"/>
      <c r="OMI622" s="544"/>
      <c r="OMJ622" s="544"/>
      <c r="OMK622" s="544"/>
      <c r="OML622" s="544"/>
      <c r="OMM622" s="544"/>
      <c r="OMN622" s="544"/>
      <c r="OMO622" s="544"/>
      <c r="OMP622" s="544"/>
      <c r="OMQ622" s="544"/>
      <c r="OMR622" s="544"/>
      <c r="OMS622" s="544"/>
      <c r="OMT622" s="544"/>
      <c r="OMU622" s="544"/>
      <c r="OMV622" s="544"/>
      <c r="OMW622" s="544"/>
      <c r="OMX622" s="544"/>
      <c r="OMY622" s="544"/>
      <c r="OMZ622" s="544"/>
      <c r="ONA622" s="544"/>
      <c r="ONB622" s="544"/>
      <c r="ONC622" s="544"/>
      <c r="OND622" s="544"/>
      <c r="ONE622" s="544"/>
      <c r="ONF622" s="544"/>
      <c r="ONG622" s="544"/>
      <c r="ONH622" s="544"/>
      <c r="ONI622" s="544"/>
      <c r="ONJ622" s="544"/>
      <c r="ONK622" s="544"/>
      <c r="ONL622" s="544"/>
      <c r="ONM622" s="544"/>
      <c r="ONN622" s="544"/>
      <c r="ONO622" s="544"/>
      <c r="ONP622" s="544"/>
      <c r="ONQ622" s="544"/>
      <c r="ONR622" s="544"/>
      <c r="ONS622" s="544"/>
      <c r="ONT622" s="544"/>
      <c r="ONU622" s="544"/>
      <c r="ONV622" s="544"/>
      <c r="ONW622" s="544"/>
      <c r="ONX622" s="544"/>
      <c r="ONY622" s="544"/>
      <c r="ONZ622" s="544"/>
      <c r="OOA622" s="544"/>
      <c r="OOB622" s="544"/>
      <c r="OOC622" s="544"/>
      <c r="OOD622" s="544"/>
      <c r="OOE622" s="544"/>
      <c r="OOF622" s="544"/>
      <c r="OOG622" s="544"/>
      <c r="OOH622" s="544"/>
      <c r="OOI622" s="544"/>
      <c r="OOJ622" s="544"/>
      <c r="OOK622" s="544"/>
      <c r="OOL622" s="544"/>
      <c r="OOM622" s="544"/>
      <c r="OON622" s="544"/>
      <c r="OOO622" s="544"/>
      <c r="OOP622" s="544"/>
      <c r="OOQ622" s="544"/>
      <c r="OOR622" s="544"/>
      <c r="OOS622" s="544"/>
      <c r="OOT622" s="544"/>
      <c r="OOU622" s="544"/>
      <c r="OOV622" s="544"/>
      <c r="OOW622" s="544"/>
      <c r="OOX622" s="544"/>
      <c r="OOY622" s="544"/>
      <c r="OOZ622" s="544"/>
      <c r="OPA622" s="544"/>
      <c r="OPB622" s="544"/>
      <c r="OPC622" s="544"/>
      <c r="OPD622" s="544"/>
      <c r="OPE622" s="544"/>
      <c r="OPF622" s="544"/>
      <c r="OPG622" s="544"/>
      <c r="OPH622" s="544"/>
      <c r="OPI622" s="544"/>
      <c r="OPJ622" s="544"/>
      <c r="OPK622" s="544"/>
      <c r="OPL622" s="544"/>
      <c r="OPM622" s="544"/>
      <c r="OPN622" s="544"/>
      <c r="OPO622" s="544"/>
      <c r="OPP622" s="544"/>
      <c r="OPQ622" s="544"/>
      <c r="OPR622" s="544"/>
      <c r="OPS622" s="544"/>
      <c r="OPT622" s="544"/>
      <c r="OPU622" s="544"/>
      <c r="OPV622" s="544"/>
      <c r="OPW622" s="544"/>
      <c r="OPX622" s="544"/>
      <c r="OPY622" s="544"/>
      <c r="OPZ622" s="544"/>
      <c r="OQA622" s="544"/>
      <c r="OQB622" s="544"/>
      <c r="OQC622" s="544"/>
      <c r="OQD622" s="544"/>
      <c r="OQE622" s="544"/>
      <c r="OQF622" s="544"/>
      <c r="OQG622" s="544"/>
      <c r="OQH622" s="544"/>
      <c r="OQI622" s="544"/>
      <c r="OQJ622" s="544"/>
      <c r="OQK622" s="544"/>
      <c r="OQL622" s="544"/>
      <c r="OQM622" s="544"/>
      <c r="OQN622" s="544"/>
      <c r="OQO622" s="544"/>
      <c r="OQP622" s="544"/>
      <c r="OQQ622" s="544"/>
      <c r="OQR622" s="544"/>
      <c r="OQS622" s="544"/>
      <c r="OQT622" s="544"/>
      <c r="OQU622" s="544"/>
      <c r="OQV622" s="544"/>
      <c r="OQW622" s="544"/>
      <c r="OQX622" s="544"/>
      <c r="OQY622" s="544"/>
      <c r="OQZ622" s="544"/>
      <c r="ORA622" s="544"/>
      <c r="ORB622" s="544"/>
      <c r="ORC622" s="544"/>
      <c r="ORD622" s="544"/>
      <c r="ORE622" s="544"/>
      <c r="ORF622" s="544"/>
      <c r="ORG622" s="544"/>
      <c r="ORH622" s="544"/>
      <c r="ORI622" s="544"/>
      <c r="ORJ622" s="544"/>
      <c r="ORK622" s="544"/>
      <c r="ORL622" s="544"/>
      <c r="ORM622" s="544"/>
      <c r="ORN622" s="544"/>
      <c r="ORO622" s="544"/>
      <c r="ORP622" s="544"/>
      <c r="ORQ622" s="544"/>
      <c r="ORR622" s="544"/>
      <c r="ORS622" s="544"/>
      <c r="ORT622" s="544"/>
      <c r="ORU622" s="544"/>
      <c r="ORV622" s="544"/>
      <c r="ORW622" s="544"/>
      <c r="ORX622" s="544"/>
      <c r="ORY622" s="544"/>
      <c r="ORZ622" s="544"/>
      <c r="OSA622" s="544"/>
      <c r="OSB622" s="544"/>
      <c r="OSC622" s="544"/>
      <c r="OSD622" s="544"/>
      <c r="OSE622" s="544"/>
      <c r="OSF622" s="544"/>
      <c r="OSG622" s="544"/>
      <c r="OSH622" s="544"/>
      <c r="OSI622" s="544"/>
      <c r="OSJ622" s="544"/>
      <c r="OSK622" s="544"/>
      <c r="OSL622" s="544"/>
      <c r="OSM622" s="544"/>
      <c r="OSN622" s="544"/>
      <c r="OSO622" s="544"/>
      <c r="OSP622" s="544"/>
      <c r="OSQ622" s="544"/>
      <c r="OSR622" s="544"/>
      <c r="OSS622" s="544"/>
      <c r="OST622" s="544"/>
      <c r="OSU622" s="544"/>
      <c r="OSV622" s="544"/>
      <c r="OSW622" s="544"/>
      <c r="OSX622" s="544"/>
      <c r="OSY622" s="544"/>
      <c r="OSZ622" s="544"/>
      <c r="OTA622" s="544"/>
      <c r="OTB622" s="544"/>
      <c r="OTC622" s="544"/>
      <c r="OTD622" s="544"/>
      <c r="OTE622" s="544"/>
      <c r="OTF622" s="544"/>
      <c r="OTG622" s="544"/>
      <c r="OTH622" s="544"/>
      <c r="OTI622" s="544"/>
      <c r="OTJ622" s="544"/>
      <c r="OTK622" s="544"/>
      <c r="OTL622" s="544"/>
      <c r="OTM622" s="544"/>
      <c r="OTN622" s="544"/>
      <c r="OTO622" s="544"/>
      <c r="OTP622" s="544"/>
      <c r="OTQ622" s="544"/>
      <c r="OTR622" s="544"/>
      <c r="OTS622" s="544"/>
      <c r="OTT622" s="544"/>
      <c r="OTU622" s="544"/>
      <c r="OTV622" s="544"/>
      <c r="OTW622" s="544"/>
      <c r="OTX622" s="544"/>
      <c r="OTY622" s="544"/>
      <c r="OTZ622" s="544"/>
      <c r="OUA622" s="544"/>
      <c r="OUB622" s="544"/>
      <c r="OUC622" s="544"/>
      <c r="OUD622" s="544"/>
      <c r="OUE622" s="544"/>
      <c r="OUF622" s="544"/>
      <c r="OUG622" s="544"/>
      <c r="OUH622" s="544"/>
      <c r="OUI622" s="544"/>
      <c r="OUJ622" s="544"/>
      <c r="OUK622" s="544"/>
      <c r="OUL622" s="544"/>
      <c r="OUM622" s="544"/>
      <c r="OUN622" s="544"/>
      <c r="OUO622" s="544"/>
      <c r="OUP622" s="544"/>
      <c r="OUQ622" s="544"/>
      <c r="OUR622" s="544"/>
      <c r="OUS622" s="544"/>
      <c r="OUT622" s="544"/>
      <c r="OUU622" s="544"/>
      <c r="OUV622" s="544"/>
      <c r="OUW622" s="544"/>
      <c r="OUX622" s="544"/>
      <c r="OUY622" s="544"/>
      <c r="OUZ622" s="544"/>
      <c r="OVA622" s="544"/>
      <c r="OVB622" s="544"/>
      <c r="OVC622" s="544"/>
      <c r="OVD622" s="544"/>
      <c r="OVE622" s="544"/>
      <c r="OVF622" s="544"/>
      <c r="OVG622" s="544"/>
      <c r="OVH622" s="544"/>
      <c r="OVI622" s="544"/>
      <c r="OVJ622" s="544"/>
      <c r="OVK622" s="544"/>
      <c r="OVL622" s="544"/>
      <c r="OVM622" s="544"/>
      <c r="OVN622" s="544"/>
      <c r="OVO622" s="544"/>
      <c r="OVP622" s="544"/>
      <c r="OVQ622" s="544"/>
      <c r="OVR622" s="544"/>
      <c r="OVS622" s="544"/>
      <c r="OVT622" s="544"/>
      <c r="OVU622" s="544"/>
      <c r="OVV622" s="544"/>
      <c r="OVW622" s="544"/>
      <c r="OVX622" s="544"/>
      <c r="OVY622" s="544"/>
      <c r="OVZ622" s="544"/>
      <c r="OWA622" s="544"/>
      <c r="OWB622" s="544"/>
      <c r="OWC622" s="544"/>
      <c r="OWD622" s="544"/>
      <c r="OWE622" s="544"/>
      <c r="OWF622" s="544"/>
      <c r="OWG622" s="544"/>
      <c r="OWH622" s="544"/>
      <c r="OWI622" s="544"/>
      <c r="OWJ622" s="544"/>
      <c r="OWK622" s="544"/>
      <c r="OWL622" s="544"/>
      <c r="OWM622" s="544"/>
      <c r="OWN622" s="544"/>
      <c r="OWO622" s="544"/>
      <c r="OWP622" s="544"/>
      <c r="OWQ622" s="544"/>
      <c r="OWR622" s="544"/>
      <c r="OWS622" s="544"/>
      <c r="OWT622" s="544"/>
      <c r="OWU622" s="544"/>
      <c r="OWV622" s="544"/>
      <c r="OWW622" s="544"/>
      <c r="OWX622" s="544"/>
      <c r="OWY622" s="544"/>
      <c r="OWZ622" s="544"/>
      <c r="OXA622" s="544"/>
      <c r="OXB622" s="544"/>
      <c r="OXC622" s="544"/>
      <c r="OXD622" s="544"/>
      <c r="OXE622" s="544"/>
      <c r="OXF622" s="544"/>
      <c r="OXG622" s="544"/>
      <c r="OXH622" s="544"/>
      <c r="OXI622" s="544"/>
      <c r="OXJ622" s="544"/>
      <c r="OXK622" s="544"/>
      <c r="OXL622" s="544"/>
      <c r="OXM622" s="544"/>
      <c r="OXN622" s="544"/>
      <c r="OXO622" s="544"/>
      <c r="OXP622" s="544"/>
      <c r="OXQ622" s="544"/>
      <c r="OXR622" s="544"/>
      <c r="OXS622" s="544"/>
      <c r="OXT622" s="544"/>
      <c r="OXU622" s="544"/>
      <c r="OXV622" s="544"/>
      <c r="OXW622" s="544"/>
      <c r="OXX622" s="544"/>
      <c r="OXY622" s="544"/>
      <c r="OXZ622" s="544"/>
      <c r="OYA622" s="544"/>
      <c r="OYB622" s="544"/>
      <c r="OYC622" s="544"/>
      <c r="OYD622" s="544"/>
      <c r="OYE622" s="544"/>
      <c r="OYF622" s="544"/>
      <c r="OYG622" s="544"/>
      <c r="OYH622" s="544"/>
      <c r="OYI622" s="544"/>
      <c r="OYJ622" s="544"/>
      <c r="OYK622" s="544"/>
      <c r="OYL622" s="544"/>
      <c r="OYM622" s="544"/>
      <c r="OYN622" s="544"/>
      <c r="OYO622" s="544"/>
      <c r="OYP622" s="544"/>
      <c r="OYQ622" s="544"/>
      <c r="OYR622" s="544"/>
      <c r="OYS622" s="544"/>
      <c r="OYT622" s="544"/>
      <c r="OYU622" s="544"/>
      <c r="OYV622" s="544"/>
      <c r="OYW622" s="544"/>
      <c r="OYX622" s="544"/>
      <c r="OYY622" s="544"/>
      <c r="OYZ622" s="544"/>
      <c r="OZA622" s="544"/>
      <c r="OZB622" s="544"/>
      <c r="OZC622" s="544"/>
      <c r="OZD622" s="544"/>
      <c r="OZE622" s="544"/>
      <c r="OZF622" s="544"/>
      <c r="OZG622" s="544"/>
      <c r="OZH622" s="544"/>
      <c r="OZI622" s="544"/>
      <c r="OZJ622" s="544"/>
      <c r="OZK622" s="544"/>
      <c r="OZL622" s="544"/>
      <c r="OZM622" s="544"/>
      <c r="OZN622" s="544"/>
      <c r="OZO622" s="544"/>
      <c r="OZP622" s="544"/>
      <c r="OZQ622" s="544"/>
      <c r="OZR622" s="544"/>
      <c r="OZS622" s="544"/>
      <c r="OZT622" s="544"/>
      <c r="OZU622" s="544"/>
      <c r="OZV622" s="544"/>
      <c r="OZW622" s="544"/>
      <c r="OZX622" s="544"/>
      <c r="OZY622" s="544"/>
      <c r="OZZ622" s="544"/>
      <c r="PAA622" s="544"/>
      <c r="PAB622" s="544"/>
      <c r="PAC622" s="544"/>
      <c r="PAD622" s="544"/>
      <c r="PAE622" s="544"/>
      <c r="PAF622" s="544"/>
      <c r="PAG622" s="544"/>
      <c r="PAH622" s="544"/>
      <c r="PAI622" s="544"/>
      <c r="PAJ622" s="544"/>
      <c r="PAK622" s="544"/>
      <c r="PAL622" s="544"/>
      <c r="PAM622" s="544"/>
      <c r="PAN622" s="544"/>
      <c r="PAO622" s="544"/>
      <c r="PAP622" s="544"/>
      <c r="PAQ622" s="544"/>
      <c r="PAR622" s="544"/>
      <c r="PAS622" s="544"/>
      <c r="PAT622" s="544"/>
      <c r="PAU622" s="544"/>
      <c r="PAV622" s="544"/>
      <c r="PAW622" s="544"/>
      <c r="PAX622" s="544"/>
      <c r="PAY622" s="544"/>
      <c r="PAZ622" s="544"/>
      <c r="PBA622" s="544"/>
      <c r="PBB622" s="544"/>
      <c r="PBC622" s="544"/>
      <c r="PBD622" s="544"/>
      <c r="PBE622" s="544"/>
      <c r="PBF622" s="544"/>
      <c r="PBG622" s="544"/>
      <c r="PBH622" s="544"/>
      <c r="PBI622" s="544"/>
      <c r="PBJ622" s="544"/>
      <c r="PBK622" s="544"/>
      <c r="PBL622" s="544"/>
      <c r="PBM622" s="544"/>
      <c r="PBN622" s="544"/>
      <c r="PBO622" s="544"/>
      <c r="PBP622" s="544"/>
      <c r="PBQ622" s="544"/>
      <c r="PBR622" s="544"/>
      <c r="PBS622" s="544"/>
      <c r="PBT622" s="544"/>
      <c r="PBU622" s="544"/>
      <c r="PBV622" s="544"/>
      <c r="PBW622" s="544"/>
      <c r="PBX622" s="544"/>
      <c r="PBY622" s="544"/>
      <c r="PBZ622" s="544"/>
      <c r="PCA622" s="544"/>
      <c r="PCB622" s="544"/>
      <c r="PCC622" s="544"/>
      <c r="PCD622" s="544"/>
      <c r="PCE622" s="544"/>
      <c r="PCF622" s="544"/>
      <c r="PCG622" s="544"/>
      <c r="PCH622" s="544"/>
      <c r="PCI622" s="544"/>
      <c r="PCJ622" s="544"/>
      <c r="PCK622" s="544"/>
      <c r="PCL622" s="544"/>
      <c r="PCM622" s="544"/>
      <c r="PCN622" s="544"/>
      <c r="PCO622" s="544"/>
      <c r="PCP622" s="544"/>
      <c r="PCQ622" s="544"/>
      <c r="PCR622" s="544"/>
      <c r="PCS622" s="544"/>
      <c r="PCT622" s="544"/>
      <c r="PCU622" s="544"/>
      <c r="PCV622" s="544"/>
      <c r="PCW622" s="544"/>
      <c r="PCX622" s="544"/>
      <c r="PCY622" s="544"/>
      <c r="PCZ622" s="544"/>
      <c r="PDA622" s="544"/>
      <c r="PDB622" s="544"/>
      <c r="PDC622" s="544"/>
      <c r="PDD622" s="544"/>
      <c r="PDE622" s="544"/>
      <c r="PDF622" s="544"/>
      <c r="PDG622" s="544"/>
      <c r="PDH622" s="544"/>
      <c r="PDI622" s="544"/>
      <c r="PDJ622" s="544"/>
      <c r="PDK622" s="544"/>
      <c r="PDL622" s="544"/>
      <c r="PDM622" s="544"/>
      <c r="PDN622" s="544"/>
      <c r="PDO622" s="544"/>
      <c r="PDP622" s="544"/>
      <c r="PDQ622" s="544"/>
      <c r="PDR622" s="544"/>
      <c r="PDS622" s="544"/>
      <c r="PDT622" s="544"/>
      <c r="PDU622" s="544"/>
      <c r="PDV622" s="544"/>
      <c r="PDW622" s="544"/>
      <c r="PDX622" s="544"/>
      <c r="PDY622" s="544"/>
      <c r="PDZ622" s="544"/>
      <c r="PEA622" s="544"/>
      <c r="PEB622" s="544"/>
      <c r="PEC622" s="544"/>
      <c r="PED622" s="544"/>
      <c r="PEE622" s="544"/>
      <c r="PEF622" s="544"/>
      <c r="PEG622" s="544"/>
      <c r="PEH622" s="544"/>
      <c r="PEI622" s="544"/>
      <c r="PEJ622" s="544"/>
      <c r="PEK622" s="544"/>
      <c r="PEL622" s="544"/>
      <c r="PEM622" s="544"/>
      <c r="PEN622" s="544"/>
      <c r="PEO622" s="544"/>
      <c r="PEP622" s="544"/>
      <c r="PEQ622" s="544"/>
      <c r="PER622" s="544"/>
      <c r="PES622" s="544"/>
      <c r="PET622" s="544"/>
      <c r="PEU622" s="544"/>
      <c r="PEV622" s="544"/>
      <c r="PEW622" s="544"/>
      <c r="PEX622" s="544"/>
      <c r="PEY622" s="544"/>
      <c r="PEZ622" s="544"/>
      <c r="PFA622" s="544"/>
      <c r="PFB622" s="544"/>
      <c r="PFC622" s="544"/>
      <c r="PFD622" s="544"/>
      <c r="PFE622" s="544"/>
      <c r="PFF622" s="544"/>
      <c r="PFG622" s="544"/>
      <c r="PFH622" s="544"/>
      <c r="PFI622" s="544"/>
      <c r="PFJ622" s="544"/>
      <c r="PFK622" s="544"/>
      <c r="PFL622" s="544"/>
      <c r="PFM622" s="544"/>
      <c r="PFN622" s="544"/>
      <c r="PFO622" s="544"/>
      <c r="PFP622" s="544"/>
      <c r="PFQ622" s="544"/>
      <c r="PFR622" s="544"/>
      <c r="PFS622" s="544"/>
      <c r="PFT622" s="544"/>
      <c r="PFU622" s="544"/>
      <c r="PFV622" s="544"/>
      <c r="PFW622" s="544"/>
      <c r="PFX622" s="544"/>
      <c r="PFY622" s="544"/>
      <c r="PFZ622" s="544"/>
      <c r="PGA622" s="544"/>
      <c r="PGB622" s="544"/>
      <c r="PGC622" s="544"/>
      <c r="PGD622" s="544"/>
      <c r="PGE622" s="544"/>
      <c r="PGF622" s="544"/>
      <c r="PGG622" s="544"/>
      <c r="PGH622" s="544"/>
      <c r="PGI622" s="544"/>
      <c r="PGJ622" s="544"/>
      <c r="PGK622" s="544"/>
      <c r="PGL622" s="544"/>
      <c r="PGM622" s="544"/>
      <c r="PGN622" s="544"/>
      <c r="PGO622" s="544"/>
      <c r="PGP622" s="544"/>
      <c r="PGQ622" s="544"/>
      <c r="PGR622" s="544"/>
      <c r="PGS622" s="544"/>
      <c r="PGT622" s="544"/>
      <c r="PGU622" s="544"/>
      <c r="PGV622" s="544"/>
      <c r="PGW622" s="544"/>
      <c r="PGX622" s="544"/>
      <c r="PGY622" s="544"/>
      <c r="PGZ622" s="544"/>
      <c r="PHA622" s="544"/>
      <c r="PHB622" s="544"/>
      <c r="PHC622" s="544"/>
      <c r="PHD622" s="544"/>
      <c r="PHE622" s="544"/>
      <c r="PHF622" s="544"/>
      <c r="PHG622" s="544"/>
      <c r="PHH622" s="544"/>
      <c r="PHI622" s="544"/>
      <c r="PHJ622" s="544"/>
      <c r="PHK622" s="544"/>
      <c r="PHL622" s="544"/>
      <c r="PHM622" s="544"/>
      <c r="PHN622" s="544"/>
      <c r="PHO622" s="544"/>
      <c r="PHP622" s="544"/>
      <c r="PHQ622" s="544"/>
      <c r="PHR622" s="544"/>
      <c r="PHS622" s="544"/>
      <c r="PHT622" s="544"/>
      <c r="PHU622" s="544"/>
      <c r="PHV622" s="544"/>
      <c r="PHW622" s="544"/>
      <c r="PHX622" s="544"/>
      <c r="PHY622" s="544"/>
      <c r="PHZ622" s="544"/>
      <c r="PIA622" s="544"/>
      <c r="PIB622" s="544"/>
      <c r="PIC622" s="544"/>
      <c r="PID622" s="544"/>
      <c r="PIE622" s="544"/>
      <c r="PIF622" s="544"/>
      <c r="PIG622" s="544"/>
      <c r="PIH622" s="544"/>
      <c r="PII622" s="544"/>
      <c r="PIJ622" s="544"/>
      <c r="PIK622" s="544"/>
      <c r="PIL622" s="544"/>
      <c r="PIM622" s="544"/>
      <c r="PIN622" s="544"/>
      <c r="PIO622" s="544"/>
      <c r="PIP622" s="544"/>
      <c r="PIQ622" s="544"/>
      <c r="PIR622" s="544"/>
      <c r="PIS622" s="544"/>
      <c r="PIT622" s="544"/>
      <c r="PIU622" s="544"/>
      <c r="PIV622" s="544"/>
      <c r="PIW622" s="544"/>
      <c r="PIX622" s="544"/>
      <c r="PIY622" s="544"/>
      <c r="PIZ622" s="544"/>
      <c r="PJA622" s="544"/>
      <c r="PJB622" s="544"/>
      <c r="PJC622" s="544"/>
      <c r="PJD622" s="544"/>
      <c r="PJE622" s="544"/>
      <c r="PJF622" s="544"/>
      <c r="PJG622" s="544"/>
      <c r="PJH622" s="544"/>
      <c r="PJI622" s="544"/>
      <c r="PJJ622" s="544"/>
      <c r="PJK622" s="544"/>
      <c r="PJL622" s="544"/>
      <c r="PJM622" s="544"/>
      <c r="PJN622" s="544"/>
      <c r="PJO622" s="544"/>
      <c r="PJP622" s="544"/>
      <c r="PJQ622" s="544"/>
      <c r="PJR622" s="544"/>
      <c r="PJS622" s="544"/>
      <c r="PJT622" s="544"/>
      <c r="PJU622" s="544"/>
      <c r="PJV622" s="544"/>
      <c r="PJW622" s="544"/>
      <c r="PJX622" s="544"/>
      <c r="PJY622" s="544"/>
      <c r="PJZ622" s="544"/>
      <c r="PKA622" s="544"/>
      <c r="PKB622" s="544"/>
      <c r="PKC622" s="544"/>
      <c r="PKD622" s="544"/>
      <c r="PKE622" s="544"/>
      <c r="PKF622" s="544"/>
      <c r="PKG622" s="544"/>
      <c r="PKH622" s="544"/>
      <c r="PKI622" s="544"/>
      <c r="PKJ622" s="544"/>
      <c r="PKK622" s="544"/>
      <c r="PKL622" s="544"/>
      <c r="PKM622" s="544"/>
      <c r="PKN622" s="544"/>
      <c r="PKO622" s="544"/>
      <c r="PKP622" s="544"/>
      <c r="PKQ622" s="544"/>
      <c r="PKR622" s="544"/>
      <c r="PKS622" s="544"/>
      <c r="PKT622" s="544"/>
      <c r="PKU622" s="544"/>
      <c r="PKV622" s="544"/>
      <c r="PKW622" s="544"/>
      <c r="PKX622" s="544"/>
      <c r="PKY622" s="544"/>
      <c r="PKZ622" s="544"/>
      <c r="PLA622" s="544"/>
      <c r="PLB622" s="544"/>
      <c r="PLC622" s="544"/>
      <c r="PLD622" s="544"/>
      <c r="PLE622" s="544"/>
      <c r="PLF622" s="544"/>
      <c r="PLG622" s="544"/>
      <c r="PLH622" s="544"/>
      <c r="PLI622" s="544"/>
      <c r="PLJ622" s="544"/>
      <c r="PLK622" s="544"/>
      <c r="PLL622" s="544"/>
      <c r="PLM622" s="544"/>
      <c r="PLN622" s="544"/>
      <c r="PLO622" s="544"/>
      <c r="PLP622" s="544"/>
      <c r="PLQ622" s="544"/>
      <c r="PLR622" s="544"/>
      <c r="PLS622" s="544"/>
      <c r="PLT622" s="544"/>
      <c r="PLU622" s="544"/>
      <c r="PLV622" s="544"/>
      <c r="PLW622" s="544"/>
      <c r="PLX622" s="544"/>
      <c r="PLY622" s="544"/>
      <c r="PLZ622" s="544"/>
      <c r="PMA622" s="544"/>
      <c r="PMB622" s="544"/>
      <c r="PMC622" s="544"/>
      <c r="PMD622" s="544"/>
      <c r="PME622" s="544"/>
      <c r="PMF622" s="544"/>
      <c r="PMG622" s="544"/>
      <c r="PMH622" s="544"/>
      <c r="PMI622" s="544"/>
      <c r="PMJ622" s="544"/>
      <c r="PMK622" s="544"/>
      <c r="PML622" s="544"/>
      <c r="PMM622" s="544"/>
      <c r="PMN622" s="544"/>
      <c r="PMO622" s="544"/>
      <c r="PMP622" s="544"/>
      <c r="PMQ622" s="544"/>
      <c r="PMR622" s="544"/>
      <c r="PMS622" s="544"/>
      <c r="PMT622" s="544"/>
      <c r="PMU622" s="544"/>
      <c r="PMV622" s="544"/>
      <c r="PMW622" s="544"/>
      <c r="PMX622" s="544"/>
      <c r="PMY622" s="544"/>
      <c r="PMZ622" s="544"/>
      <c r="PNA622" s="544"/>
      <c r="PNB622" s="544"/>
      <c r="PNC622" s="544"/>
      <c r="PND622" s="544"/>
      <c r="PNE622" s="544"/>
      <c r="PNF622" s="544"/>
      <c r="PNG622" s="544"/>
      <c r="PNH622" s="544"/>
      <c r="PNI622" s="544"/>
      <c r="PNJ622" s="544"/>
      <c r="PNK622" s="544"/>
      <c r="PNL622" s="544"/>
      <c r="PNM622" s="544"/>
      <c r="PNN622" s="544"/>
      <c r="PNO622" s="544"/>
      <c r="PNP622" s="544"/>
      <c r="PNQ622" s="544"/>
      <c r="PNR622" s="544"/>
      <c r="PNS622" s="544"/>
      <c r="PNT622" s="544"/>
      <c r="PNU622" s="544"/>
      <c r="PNV622" s="544"/>
      <c r="PNW622" s="544"/>
      <c r="PNX622" s="544"/>
      <c r="PNY622" s="544"/>
      <c r="PNZ622" s="544"/>
      <c r="POA622" s="544"/>
      <c r="POB622" s="544"/>
      <c r="POC622" s="544"/>
      <c r="POD622" s="544"/>
      <c r="POE622" s="544"/>
      <c r="POF622" s="544"/>
      <c r="POG622" s="544"/>
      <c r="POH622" s="544"/>
      <c r="POI622" s="544"/>
      <c r="POJ622" s="544"/>
      <c r="POK622" s="544"/>
      <c r="POL622" s="544"/>
      <c r="POM622" s="544"/>
      <c r="PON622" s="544"/>
      <c r="POO622" s="544"/>
      <c r="POP622" s="544"/>
      <c r="POQ622" s="544"/>
      <c r="POR622" s="544"/>
      <c r="POS622" s="544"/>
      <c r="POT622" s="544"/>
      <c r="POU622" s="544"/>
      <c r="POV622" s="544"/>
      <c r="POW622" s="544"/>
      <c r="POX622" s="544"/>
      <c r="POY622" s="544"/>
      <c r="POZ622" s="544"/>
      <c r="PPA622" s="544"/>
      <c r="PPB622" s="544"/>
      <c r="PPC622" s="544"/>
      <c r="PPD622" s="544"/>
      <c r="PPE622" s="544"/>
      <c r="PPF622" s="544"/>
      <c r="PPG622" s="544"/>
      <c r="PPH622" s="544"/>
      <c r="PPI622" s="544"/>
      <c r="PPJ622" s="544"/>
      <c r="PPK622" s="544"/>
      <c r="PPL622" s="544"/>
      <c r="PPM622" s="544"/>
      <c r="PPN622" s="544"/>
      <c r="PPO622" s="544"/>
      <c r="PPP622" s="544"/>
      <c r="PPQ622" s="544"/>
      <c r="PPR622" s="544"/>
      <c r="PPS622" s="544"/>
      <c r="PPT622" s="544"/>
      <c r="PPU622" s="544"/>
      <c r="PPV622" s="544"/>
      <c r="PPW622" s="544"/>
      <c r="PPX622" s="544"/>
      <c r="PPY622" s="544"/>
      <c r="PPZ622" s="544"/>
      <c r="PQA622" s="544"/>
      <c r="PQB622" s="544"/>
      <c r="PQC622" s="544"/>
      <c r="PQD622" s="544"/>
      <c r="PQE622" s="544"/>
      <c r="PQF622" s="544"/>
      <c r="PQG622" s="544"/>
      <c r="PQH622" s="544"/>
      <c r="PQI622" s="544"/>
      <c r="PQJ622" s="544"/>
      <c r="PQK622" s="544"/>
      <c r="PQL622" s="544"/>
      <c r="PQM622" s="544"/>
      <c r="PQN622" s="544"/>
      <c r="PQO622" s="544"/>
      <c r="PQP622" s="544"/>
      <c r="PQQ622" s="544"/>
      <c r="PQR622" s="544"/>
      <c r="PQS622" s="544"/>
      <c r="PQT622" s="544"/>
      <c r="PQU622" s="544"/>
      <c r="PQV622" s="544"/>
      <c r="PQW622" s="544"/>
      <c r="PQX622" s="544"/>
      <c r="PQY622" s="544"/>
      <c r="PQZ622" s="544"/>
      <c r="PRA622" s="544"/>
      <c r="PRB622" s="544"/>
      <c r="PRC622" s="544"/>
      <c r="PRD622" s="544"/>
      <c r="PRE622" s="544"/>
      <c r="PRF622" s="544"/>
      <c r="PRG622" s="544"/>
      <c r="PRH622" s="544"/>
      <c r="PRI622" s="544"/>
      <c r="PRJ622" s="544"/>
      <c r="PRK622" s="544"/>
      <c r="PRL622" s="544"/>
      <c r="PRM622" s="544"/>
      <c r="PRN622" s="544"/>
      <c r="PRO622" s="544"/>
      <c r="PRP622" s="544"/>
      <c r="PRQ622" s="544"/>
      <c r="PRR622" s="544"/>
      <c r="PRS622" s="544"/>
      <c r="PRT622" s="544"/>
      <c r="PRU622" s="544"/>
      <c r="PRV622" s="544"/>
      <c r="PRW622" s="544"/>
      <c r="PRX622" s="544"/>
      <c r="PRY622" s="544"/>
      <c r="PRZ622" s="544"/>
      <c r="PSA622" s="544"/>
      <c r="PSB622" s="544"/>
      <c r="PSC622" s="544"/>
      <c r="PSD622" s="544"/>
      <c r="PSE622" s="544"/>
      <c r="PSF622" s="544"/>
      <c r="PSG622" s="544"/>
      <c r="PSH622" s="544"/>
      <c r="PSI622" s="544"/>
      <c r="PSJ622" s="544"/>
      <c r="PSK622" s="544"/>
      <c r="PSL622" s="544"/>
      <c r="PSM622" s="544"/>
      <c r="PSN622" s="544"/>
      <c r="PSO622" s="544"/>
      <c r="PSP622" s="544"/>
      <c r="PSQ622" s="544"/>
      <c r="PSR622" s="544"/>
      <c r="PSS622" s="544"/>
      <c r="PST622" s="544"/>
      <c r="PSU622" s="544"/>
      <c r="PSV622" s="544"/>
      <c r="PSW622" s="544"/>
      <c r="PSX622" s="544"/>
      <c r="PSY622" s="544"/>
      <c r="PSZ622" s="544"/>
      <c r="PTA622" s="544"/>
      <c r="PTB622" s="544"/>
      <c r="PTC622" s="544"/>
      <c r="PTD622" s="544"/>
      <c r="PTE622" s="544"/>
      <c r="PTF622" s="544"/>
      <c r="PTG622" s="544"/>
      <c r="PTH622" s="544"/>
      <c r="PTI622" s="544"/>
      <c r="PTJ622" s="544"/>
      <c r="PTK622" s="544"/>
      <c r="PTL622" s="544"/>
      <c r="PTM622" s="544"/>
      <c r="PTN622" s="544"/>
      <c r="PTO622" s="544"/>
      <c r="PTP622" s="544"/>
      <c r="PTQ622" s="544"/>
      <c r="PTR622" s="544"/>
      <c r="PTS622" s="544"/>
      <c r="PTT622" s="544"/>
      <c r="PTU622" s="544"/>
      <c r="PTV622" s="544"/>
      <c r="PTW622" s="544"/>
      <c r="PTX622" s="544"/>
      <c r="PTY622" s="544"/>
      <c r="PTZ622" s="544"/>
      <c r="PUA622" s="544"/>
      <c r="PUB622" s="544"/>
      <c r="PUC622" s="544"/>
      <c r="PUD622" s="544"/>
      <c r="PUE622" s="544"/>
      <c r="PUF622" s="544"/>
      <c r="PUG622" s="544"/>
      <c r="PUH622" s="544"/>
      <c r="PUI622" s="544"/>
      <c r="PUJ622" s="544"/>
      <c r="PUK622" s="544"/>
      <c r="PUL622" s="544"/>
      <c r="PUM622" s="544"/>
      <c r="PUN622" s="544"/>
      <c r="PUO622" s="544"/>
      <c r="PUP622" s="544"/>
      <c r="PUQ622" s="544"/>
      <c r="PUR622" s="544"/>
      <c r="PUS622" s="544"/>
      <c r="PUT622" s="544"/>
      <c r="PUU622" s="544"/>
      <c r="PUV622" s="544"/>
      <c r="PUW622" s="544"/>
      <c r="PUX622" s="544"/>
      <c r="PUY622" s="544"/>
      <c r="PUZ622" s="544"/>
      <c r="PVA622" s="544"/>
      <c r="PVB622" s="544"/>
      <c r="PVC622" s="544"/>
      <c r="PVD622" s="544"/>
      <c r="PVE622" s="544"/>
      <c r="PVF622" s="544"/>
      <c r="PVG622" s="544"/>
      <c r="PVH622" s="544"/>
      <c r="PVI622" s="544"/>
      <c r="PVJ622" s="544"/>
      <c r="PVK622" s="544"/>
      <c r="PVL622" s="544"/>
      <c r="PVM622" s="544"/>
      <c r="PVN622" s="544"/>
      <c r="PVO622" s="544"/>
      <c r="PVP622" s="544"/>
      <c r="PVQ622" s="544"/>
      <c r="PVR622" s="544"/>
      <c r="PVS622" s="544"/>
      <c r="PVT622" s="544"/>
      <c r="PVU622" s="544"/>
      <c r="PVV622" s="544"/>
      <c r="PVW622" s="544"/>
      <c r="PVX622" s="544"/>
      <c r="PVY622" s="544"/>
      <c r="PVZ622" s="544"/>
      <c r="PWA622" s="544"/>
      <c r="PWB622" s="544"/>
      <c r="PWC622" s="544"/>
      <c r="PWD622" s="544"/>
      <c r="PWE622" s="544"/>
      <c r="PWF622" s="544"/>
      <c r="PWG622" s="544"/>
      <c r="PWH622" s="544"/>
      <c r="PWI622" s="544"/>
      <c r="PWJ622" s="544"/>
      <c r="PWK622" s="544"/>
      <c r="PWL622" s="544"/>
      <c r="PWM622" s="544"/>
      <c r="PWN622" s="544"/>
      <c r="PWO622" s="544"/>
      <c r="PWP622" s="544"/>
      <c r="PWQ622" s="544"/>
      <c r="PWR622" s="544"/>
      <c r="PWS622" s="544"/>
      <c r="PWT622" s="544"/>
      <c r="PWU622" s="544"/>
      <c r="PWV622" s="544"/>
      <c r="PWW622" s="544"/>
      <c r="PWX622" s="544"/>
      <c r="PWY622" s="544"/>
      <c r="PWZ622" s="544"/>
      <c r="PXA622" s="544"/>
      <c r="PXB622" s="544"/>
      <c r="PXC622" s="544"/>
      <c r="PXD622" s="544"/>
      <c r="PXE622" s="544"/>
      <c r="PXF622" s="544"/>
      <c r="PXG622" s="544"/>
      <c r="PXH622" s="544"/>
      <c r="PXI622" s="544"/>
      <c r="PXJ622" s="544"/>
      <c r="PXK622" s="544"/>
      <c r="PXL622" s="544"/>
      <c r="PXM622" s="544"/>
      <c r="PXN622" s="544"/>
      <c r="PXO622" s="544"/>
      <c r="PXP622" s="544"/>
      <c r="PXQ622" s="544"/>
      <c r="PXR622" s="544"/>
      <c r="PXS622" s="544"/>
      <c r="PXT622" s="544"/>
      <c r="PXU622" s="544"/>
      <c r="PXV622" s="544"/>
      <c r="PXW622" s="544"/>
      <c r="PXX622" s="544"/>
      <c r="PXY622" s="544"/>
      <c r="PXZ622" s="544"/>
      <c r="PYA622" s="544"/>
      <c r="PYB622" s="544"/>
      <c r="PYC622" s="544"/>
      <c r="PYD622" s="544"/>
      <c r="PYE622" s="544"/>
      <c r="PYF622" s="544"/>
      <c r="PYG622" s="544"/>
      <c r="PYH622" s="544"/>
      <c r="PYI622" s="544"/>
      <c r="PYJ622" s="544"/>
      <c r="PYK622" s="544"/>
      <c r="PYL622" s="544"/>
      <c r="PYM622" s="544"/>
      <c r="PYN622" s="544"/>
      <c r="PYO622" s="544"/>
      <c r="PYP622" s="544"/>
      <c r="PYQ622" s="544"/>
      <c r="PYR622" s="544"/>
      <c r="PYS622" s="544"/>
      <c r="PYT622" s="544"/>
      <c r="PYU622" s="544"/>
      <c r="PYV622" s="544"/>
      <c r="PYW622" s="544"/>
      <c r="PYX622" s="544"/>
      <c r="PYY622" s="544"/>
      <c r="PYZ622" s="544"/>
      <c r="PZA622" s="544"/>
      <c r="PZB622" s="544"/>
      <c r="PZC622" s="544"/>
      <c r="PZD622" s="544"/>
      <c r="PZE622" s="544"/>
      <c r="PZF622" s="544"/>
      <c r="PZG622" s="544"/>
      <c r="PZH622" s="544"/>
      <c r="PZI622" s="544"/>
      <c r="PZJ622" s="544"/>
      <c r="PZK622" s="544"/>
      <c r="PZL622" s="544"/>
      <c r="PZM622" s="544"/>
      <c r="PZN622" s="544"/>
      <c r="PZO622" s="544"/>
      <c r="PZP622" s="544"/>
      <c r="PZQ622" s="544"/>
      <c r="PZR622" s="544"/>
      <c r="PZS622" s="544"/>
      <c r="PZT622" s="544"/>
      <c r="PZU622" s="544"/>
      <c r="PZV622" s="544"/>
      <c r="PZW622" s="544"/>
      <c r="PZX622" s="544"/>
      <c r="PZY622" s="544"/>
      <c r="PZZ622" s="544"/>
      <c r="QAA622" s="544"/>
      <c r="QAB622" s="544"/>
      <c r="QAC622" s="544"/>
      <c r="QAD622" s="544"/>
      <c r="QAE622" s="544"/>
      <c r="QAF622" s="544"/>
      <c r="QAG622" s="544"/>
      <c r="QAH622" s="544"/>
      <c r="QAI622" s="544"/>
      <c r="QAJ622" s="544"/>
      <c r="QAK622" s="544"/>
      <c r="QAL622" s="544"/>
      <c r="QAM622" s="544"/>
      <c r="QAN622" s="544"/>
      <c r="QAO622" s="544"/>
      <c r="QAP622" s="544"/>
      <c r="QAQ622" s="544"/>
      <c r="QAR622" s="544"/>
      <c r="QAS622" s="544"/>
      <c r="QAT622" s="544"/>
      <c r="QAU622" s="544"/>
      <c r="QAV622" s="544"/>
      <c r="QAW622" s="544"/>
      <c r="QAX622" s="544"/>
      <c r="QAY622" s="544"/>
      <c r="QAZ622" s="544"/>
      <c r="QBA622" s="544"/>
      <c r="QBB622" s="544"/>
      <c r="QBC622" s="544"/>
      <c r="QBD622" s="544"/>
      <c r="QBE622" s="544"/>
      <c r="QBF622" s="544"/>
      <c r="QBG622" s="544"/>
      <c r="QBH622" s="544"/>
      <c r="QBI622" s="544"/>
      <c r="QBJ622" s="544"/>
      <c r="QBK622" s="544"/>
      <c r="QBL622" s="544"/>
      <c r="QBM622" s="544"/>
      <c r="QBN622" s="544"/>
      <c r="QBO622" s="544"/>
      <c r="QBP622" s="544"/>
      <c r="QBQ622" s="544"/>
      <c r="QBR622" s="544"/>
      <c r="QBS622" s="544"/>
      <c r="QBT622" s="544"/>
      <c r="QBU622" s="544"/>
      <c r="QBV622" s="544"/>
      <c r="QBW622" s="544"/>
      <c r="QBX622" s="544"/>
      <c r="QBY622" s="544"/>
      <c r="QBZ622" s="544"/>
      <c r="QCA622" s="544"/>
      <c r="QCB622" s="544"/>
      <c r="QCC622" s="544"/>
      <c r="QCD622" s="544"/>
      <c r="QCE622" s="544"/>
      <c r="QCF622" s="544"/>
      <c r="QCG622" s="544"/>
      <c r="QCH622" s="544"/>
      <c r="QCI622" s="544"/>
      <c r="QCJ622" s="544"/>
      <c r="QCK622" s="544"/>
      <c r="QCL622" s="544"/>
      <c r="QCM622" s="544"/>
      <c r="QCN622" s="544"/>
      <c r="QCO622" s="544"/>
      <c r="QCP622" s="544"/>
      <c r="QCQ622" s="544"/>
      <c r="QCR622" s="544"/>
      <c r="QCS622" s="544"/>
      <c r="QCT622" s="544"/>
      <c r="QCU622" s="544"/>
      <c r="QCV622" s="544"/>
      <c r="QCW622" s="544"/>
      <c r="QCX622" s="544"/>
      <c r="QCY622" s="544"/>
      <c r="QCZ622" s="544"/>
      <c r="QDA622" s="544"/>
      <c r="QDB622" s="544"/>
      <c r="QDC622" s="544"/>
      <c r="QDD622" s="544"/>
      <c r="QDE622" s="544"/>
      <c r="QDF622" s="544"/>
      <c r="QDG622" s="544"/>
      <c r="QDH622" s="544"/>
      <c r="QDI622" s="544"/>
      <c r="QDJ622" s="544"/>
      <c r="QDK622" s="544"/>
      <c r="QDL622" s="544"/>
      <c r="QDM622" s="544"/>
      <c r="QDN622" s="544"/>
      <c r="QDO622" s="544"/>
      <c r="QDP622" s="544"/>
      <c r="QDQ622" s="544"/>
      <c r="QDR622" s="544"/>
      <c r="QDS622" s="544"/>
      <c r="QDT622" s="544"/>
      <c r="QDU622" s="544"/>
      <c r="QDV622" s="544"/>
      <c r="QDW622" s="544"/>
      <c r="QDX622" s="544"/>
      <c r="QDY622" s="544"/>
      <c r="QDZ622" s="544"/>
      <c r="QEA622" s="544"/>
      <c r="QEB622" s="544"/>
      <c r="QEC622" s="544"/>
      <c r="QED622" s="544"/>
      <c r="QEE622" s="544"/>
      <c r="QEF622" s="544"/>
      <c r="QEG622" s="544"/>
      <c r="QEH622" s="544"/>
      <c r="QEI622" s="544"/>
      <c r="QEJ622" s="544"/>
      <c r="QEK622" s="544"/>
      <c r="QEL622" s="544"/>
      <c r="QEM622" s="544"/>
      <c r="QEN622" s="544"/>
      <c r="QEO622" s="544"/>
      <c r="QEP622" s="544"/>
      <c r="QEQ622" s="544"/>
      <c r="QER622" s="544"/>
      <c r="QES622" s="544"/>
      <c r="QET622" s="544"/>
      <c r="QEU622" s="544"/>
      <c r="QEV622" s="544"/>
      <c r="QEW622" s="544"/>
      <c r="QEX622" s="544"/>
      <c r="QEY622" s="544"/>
      <c r="QEZ622" s="544"/>
      <c r="QFA622" s="544"/>
      <c r="QFB622" s="544"/>
      <c r="QFC622" s="544"/>
      <c r="QFD622" s="544"/>
      <c r="QFE622" s="544"/>
      <c r="QFF622" s="544"/>
      <c r="QFG622" s="544"/>
      <c r="QFH622" s="544"/>
      <c r="QFI622" s="544"/>
      <c r="QFJ622" s="544"/>
      <c r="QFK622" s="544"/>
      <c r="QFL622" s="544"/>
      <c r="QFM622" s="544"/>
      <c r="QFN622" s="544"/>
      <c r="QFO622" s="544"/>
      <c r="QFP622" s="544"/>
      <c r="QFQ622" s="544"/>
      <c r="QFR622" s="544"/>
      <c r="QFS622" s="544"/>
      <c r="QFT622" s="544"/>
      <c r="QFU622" s="544"/>
      <c r="QFV622" s="544"/>
      <c r="QFW622" s="544"/>
      <c r="QFX622" s="544"/>
      <c r="QFY622" s="544"/>
      <c r="QFZ622" s="544"/>
      <c r="QGA622" s="544"/>
      <c r="QGB622" s="544"/>
      <c r="QGC622" s="544"/>
      <c r="QGD622" s="544"/>
      <c r="QGE622" s="544"/>
      <c r="QGF622" s="544"/>
      <c r="QGG622" s="544"/>
      <c r="QGH622" s="544"/>
      <c r="QGI622" s="544"/>
      <c r="QGJ622" s="544"/>
      <c r="QGK622" s="544"/>
      <c r="QGL622" s="544"/>
      <c r="QGM622" s="544"/>
      <c r="QGN622" s="544"/>
      <c r="QGO622" s="544"/>
      <c r="QGP622" s="544"/>
      <c r="QGQ622" s="544"/>
      <c r="QGR622" s="544"/>
      <c r="QGS622" s="544"/>
      <c r="QGT622" s="544"/>
      <c r="QGU622" s="544"/>
      <c r="QGV622" s="544"/>
      <c r="QGW622" s="544"/>
      <c r="QGX622" s="544"/>
      <c r="QGY622" s="544"/>
      <c r="QGZ622" s="544"/>
      <c r="QHA622" s="544"/>
      <c r="QHB622" s="544"/>
      <c r="QHC622" s="544"/>
      <c r="QHD622" s="544"/>
      <c r="QHE622" s="544"/>
      <c r="QHF622" s="544"/>
      <c r="QHG622" s="544"/>
      <c r="QHH622" s="544"/>
      <c r="QHI622" s="544"/>
      <c r="QHJ622" s="544"/>
      <c r="QHK622" s="544"/>
      <c r="QHL622" s="544"/>
      <c r="QHM622" s="544"/>
      <c r="QHN622" s="544"/>
      <c r="QHO622" s="544"/>
      <c r="QHP622" s="544"/>
      <c r="QHQ622" s="544"/>
      <c r="QHR622" s="544"/>
      <c r="QHS622" s="544"/>
      <c r="QHT622" s="544"/>
      <c r="QHU622" s="544"/>
      <c r="QHV622" s="544"/>
      <c r="QHW622" s="544"/>
      <c r="QHX622" s="544"/>
      <c r="QHY622" s="544"/>
      <c r="QHZ622" s="544"/>
      <c r="QIA622" s="544"/>
      <c r="QIB622" s="544"/>
      <c r="QIC622" s="544"/>
      <c r="QID622" s="544"/>
      <c r="QIE622" s="544"/>
      <c r="QIF622" s="544"/>
      <c r="QIG622" s="544"/>
      <c r="QIH622" s="544"/>
      <c r="QII622" s="544"/>
      <c r="QIJ622" s="544"/>
      <c r="QIK622" s="544"/>
      <c r="QIL622" s="544"/>
      <c r="QIM622" s="544"/>
      <c r="QIN622" s="544"/>
      <c r="QIO622" s="544"/>
      <c r="QIP622" s="544"/>
      <c r="QIQ622" s="544"/>
      <c r="QIR622" s="544"/>
      <c r="QIS622" s="544"/>
      <c r="QIT622" s="544"/>
      <c r="QIU622" s="544"/>
      <c r="QIV622" s="544"/>
      <c r="QIW622" s="544"/>
      <c r="QIX622" s="544"/>
      <c r="QIY622" s="544"/>
      <c r="QIZ622" s="544"/>
      <c r="QJA622" s="544"/>
      <c r="QJB622" s="544"/>
      <c r="QJC622" s="544"/>
      <c r="QJD622" s="544"/>
      <c r="QJE622" s="544"/>
      <c r="QJF622" s="544"/>
      <c r="QJG622" s="544"/>
      <c r="QJH622" s="544"/>
      <c r="QJI622" s="544"/>
      <c r="QJJ622" s="544"/>
      <c r="QJK622" s="544"/>
      <c r="QJL622" s="544"/>
      <c r="QJM622" s="544"/>
      <c r="QJN622" s="544"/>
      <c r="QJO622" s="544"/>
      <c r="QJP622" s="544"/>
      <c r="QJQ622" s="544"/>
      <c r="QJR622" s="544"/>
      <c r="QJS622" s="544"/>
      <c r="QJT622" s="544"/>
      <c r="QJU622" s="544"/>
      <c r="QJV622" s="544"/>
      <c r="QJW622" s="544"/>
      <c r="QJX622" s="544"/>
      <c r="QJY622" s="544"/>
      <c r="QJZ622" s="544"/>
      <c r="QKA622" s="544"/>
      <c r="QKB622" s="544"/>
      <c r="QKC622" s="544"/>
      <c r="QKD622" s="544"/>
      <c r="QKE622" s="544"/>
      <c r="QKF622" s="544"/>
      <c r="QKG622" s="544"/>
      <c r="QKH622" s="544"/>
      <c r="QKI622" s="544"/>
      <c r="QKJ622" s="544"/>
      <c r="QKK622" s="544"/>
      <c r="QKL622" s="544"/>
      <c r="QKM622" s="544"/>
      <c r="QKN622" s="544"/>
      <c r="QKO622" s="544"/>
      <c r="QKP622" s="544"/>
      <c r="QKQ622" s="544"/>
      <c r="QKR622" s="544"/>
      <c r="QKS622" s="544"/>
      <c r="QKT622" s="544"/>
      <c r="QKU622" s="544"/>
      <c r="QKV622" s="544"/>
      <c r="QKW622" s="544"/>
      <c r="QKX622" s="544"/>
      <c r="QKY622" s="544"/>
      <c r="QKZ622" s="544"/>
      <c r="QLA622" s="544"/>
      <c r="QLB622" s="544"/>
      <c r="QLC622" s="544"/>
      <c r="QLD622" s="544"/>
      <c r="QLE622" s="544"/>
      <c r="QLF622" s="544"/>
      <c r="QLG622" s="544"/>
      <c r="QLH622" s="544"/>
      <c r="QLI622" s="544"/>
      <c r="QLJ622" s="544"/>
      <c r="QLK622" s="544"/>
      <c r="QLL622" s="544"/>
      <c r="QLM622" s="544"/>
      <c r="QLN622" s="544"/>
      <c r="QLO622" s="544"/>
      <c r="QLP622" s="544"/>
      <c r="QLQ622" s="544"/>
      <c r="QLR622" s="544"/>
      <c r="QLS622" s="544"/>
      <c r="QLT622" s="544"/>
      <c r="QLU622" s="544"/>
      <c r="QLV622" s="544"/>
      <c r="QLW622" s="544"/>
      <c r="QLX622" s="544"/>
      <c r="QLY622" s="544"/>
      <c r="QLZ622" s="544"/>
      <c r="QMA622" s="544"/>
      <c r="QMB622" s="544"/>
      <c r="QMC622" s="544"/>
      <c r="QMD622" s="544"/>
      <c r="QME622" s="544"/>
      <c r="QMF622" s="544"/>
      <c r="QMG622" s="544"/>
      <c r="QMH622" s="544"/>
      <c r="QMI622" s="544"/>
      <c r="QMJ622" s="544"/>
      <c r="QMK622" s="544"/>
      <c r="QML622" s="544"/>
      <c r="QMM622" s="544"/>
      <c r="QMN622" s="544"/>
      <c r="QMO622" s="544"/>
      <c r="QMP622" s="544"/>
      <c r="QMQ622" s="544"/>
      <c r="QMR622" s="544"/>
      <c r="QMS622" s="544"/>
      <c r="QMT622" s="544"/>
      <c r="QMU622" s="544"/>
      <c r="QMV622" s="544"/>
      <c r="QMW622" s="544"/>
      <c r="QMX622" s="544"/>
      <c r="QMY622" s="544"/>
      <c r="QMZ622" s="544"/>
      <c r="QNA622" s="544"/>
      <c r="QNB622" s="544"/>
      <c r="QNC622" s="544"/>
      <c r="QND622" s="544"/>
      <c r="QNE622" s="544"/>
      <c r="QNF622" s="544"/>
      <c r="QNG622" s="544"/>
      <c r="QNH622" s="544"/>
      <c r="QNI622" s="544"/>
      <c r="QNJ622" s="544"/>
      <c r="QNK622" s="544"/>
      <c r="QNL622" s="544"/>
      <c r="QNM622" s="544"/>
      <c r="QNN622" s="544"/>
      <c r="QNO622" s="544"/>
      <c r="QNP622" s="544"/>
      <c r="QNQ622" s="544"/>
      <c r="QNR622" s="544"/>
      <c r="QNS622" s="544"/>
      <c r="QNT622" s="544"/>
      <c r="QNU622" s="544"/>
      <c r="QNV622" s="544"/>
      <c r="QNW622" s="544"/>
      <c r="QNX622" s="544"/>
      <c r="QNY622" s="544"/>
      <c r="QNZ622" s="544"/>
      <c r="QOA622" s="544"/>
      <c r="QOB622" s="544"/>
      <c r="QOC622" s="544"/>
      <c r="QOD622" s="544"/>
      <c r="QOE622" s="544"/>
      <c r="QOF622" s="544"/>
      <c r="QOG622" s="544"/>
      <c r="QOH622" s="544"/>
      <c r="QOI622" s="544"/>
      <c r="QOJ622" s="544"/>
      <c r="QOK622" s="544"/>
      <c r="QOL622" s="544"/>
      <c r="QOM622" s="544"/>
      <c r="QON622" s="544"/>
      <c r="QOO622" s="544"/>
      <c r="QOP622" s="544"/>
      <c r="QOQ622" s="544"/>
      <c r="QOR622" s="544"/>
      <c r="QOS622" s="544"/>
      <c r="QOT622" s="544"/>
      <c r="QOU622" s="544"/>
      <c r="QOV622" s="544"/>
      <c r="QOW622" s="544"/>
      <c r="QOX622" s="544"/>
      <c r="QOY622" s="544"/>
      <c r="QOZ622" s="544"/>
      <c r="QPA622" s="544"/>
      <c r="QPB622" s="544"/>
      <c r="QPC622" s="544"/>
      <c r="QPD622" s="544"/>
      <c r="QPE622" s="544"/>
      <c r="QPF622" s="544"/>
      <c r="QPG622" s="544"/>
      <c r="QPH622" s="544"/>
      <c r="QPI622" s="544"/>
      <c r="QPJ622" s="544"/>
      <c r="QPK622" s="544"/>
      <c r="QPL622" s="544"/>
      <c r="QPM622" s="544"/>
      <c r="QPN622" s="544"/>
      <c r="QPO622" s="544"/>
      <c r="QPP622" s="544"/>
      <c r="QPQ622" s="544"/>
      <c r="QPR622" s="544"/>
      <c r="QPS622" s="544"/>
      <c r="QPT622" s="544"/>
      <c r="QPU622" s="544"/>
      <c r="QPV622" s="544"/>
      <c r="QPW622" s="544"/>
      <c r="QPX622" s="544"/>
      <c r="QPY622" s="544"/>
      <c r="QPZ622" s="544"/>
      <c r="QQA622" s="544"/>
      <c r="QQB622" s="544"/>
      <c r="QQC622" s="544"/>
      <c r="QQD622" s="544"/>
      <c r="QQE622" s="544"/>
      <c r="QQF622" s="544"/>
      <c r="QQG622" s="544"/>
      <c r="QQH622" s="544"/>
      <c r="QQI622" s="544"/>
      <c r="QQJ622" s="544"/>
      <c r="QQK622" s="544"/>
      <c r="QQL622" s="544"/>
      <c r="QQM622" s="544"/>
      <c r="QQN622" s="544"/>
      <c r="QQO622" s="544"/>
      <c r="QQP622" s="544"/>
      <c r="QQQ622" s="544"/>
      <c r="QQR622" s="544"/>
      <c r="QQS622" s="544"/>
      <c r="QQT622" s="544"/>
      <c r="QQU622" s="544"/>
      <c r="QQV622" s="544"/>
      <c r="QQW622" s="544"/>
      <c r="QQX622" s="544"/>
      <c r="QQY622" s="544"/>
      <c r="QQZ622" s="544"/>
      <c r="QRA622" s="544"/>
      <c r="QRB622" s="544"/>
      <c r="QRC622" s="544"/>
      <c r="QRD622" s="544"/>
      <c r="QRE622" s="544"/>
      <c r="QRF622" s="544"/>
      <c r="QRG622" s="544"/>
      <c r="QRH622" s="544"/>
      <c r="QRI622" s="544"/>
      <c r="QRJ622" s="544"/>
      <c r="QRK622" s="544"/>
      <c r="QRL622" s="544"/>
      <c r="QRM622" s="544"/>
      <c r="QRN622" s="544"/>
      <c r="QRO622" s="544"/>
      <c r="QRP622" s="544"/>
      <c r="QRQ622" s="544"/>
      <c r="QRR622" s="544"/>
      <c r="QRS622" s="544"/>
      <c r="QRT622" s="544"/>
      <c r="QRU622" s="544"/>
      <c r="QRV622" s="544"/>
      <c r="QRW622" s="544"/>
      <c r="QRX622" s="544"/>
      <c r="QRY622" s="544"/>
      <c r="QRZ622" s="544"/>
      <c r="QSA622" s="544"/>
      <c r="QSB622" s="544"/>
      <c r="QSC622" s="544"/>
      <c r="QSD622" s="544"/>
      <c r="QSE622" s="544"/>
      <c r="QSF622" s="544"/>
      <c r="QSG622" s="544"/>
      <c r="QSH622" s="544"/>
      <c r="QSI622" s="544"/>
      <c r="QSJ622" s="544"/>
      <c r="QSK622" s="544"/>
      <c r="QSL622" s="544"/>
      <c r="QSM622" s="544"/>
      <c r="QSN622" s="544"/>
      <c r="QSO622" s="544"/>
      <c r="QSP622" s="544"/>
      <c r="QSQ622" s="544"/>
      <c r="QSR622" s="544"/>
      <c r="QSS622" s="544"/>
      <c r="QST622" s="544"/>
      <c r="QSU622" s="544"/>
      <c r="QSV622" s="544"/>
      <c r="QSW622" s="544"/>
      <c r="QSX622" s="544"/>
      <c r="QSY622" s="544"/>
      <c r="QSZ622" s="544"/>
      <c r="QTA622" s="544"/>
      <c r="QTB622" s="544"/>
      <c r="QTC622" s="544"/>
      <c r="QTD622" s="544"/>
      <c r="QTE622" s="544"/>
      <c r="QTF622" s="544"/>
      <c r="QTG622" s="544"/>
      <c r="QTH622" s="544"/>
      <c r="QTI622" s="544"/>
      <c r="QTJ622" s="544"/>
      <c r="QTK622" s="544"/>
      <c r="QTL622" s="544"/>
      <c r="QTM622" s="544"/>
      <c r="QTN622" s="544"/>
      <c r="QTO622" s="544"/>
      <c r="QTP622" s="544"/>
      <c r="QTQ622" s="544"/>
      <c r="QTR622" s="544"/>
      <c r="QTS622" s="544"/>
      <c r="QTT622" s="544"/>
      <c r="QTU622" s="544"/>
      <c r="QTV622" s="544"/>
      <c r="QTW622" s="544"/>
      <c r="QTX622" s="544"/>
      <c r="QTY622" s="544"/>
      <c r="QTZ622" s="544"/>
      <c r="QUA622" s="544"/>
      <c r="QUB622" s="544"/>
      <c r="QUC622" s="544"/>
      <c r="QUD622" s="544"/>
      <c r="QUE622" s="544"/>
      <c r="QUF622" s="544"/>
      <c r="QUG622" s="544"/>
      <c r="QUH622" s="544"/>
      <c r="QUI622" s="544"/>
      <c r="QUJ622" s="544"/>
      <c r="QUK622" s="544"/>
      <c r="QUL622" s="544"/>
      <c r="QUM622" s="544"/>
      <c r="QUN622" s="544"/>
      <c r="QUO622" s="544"/>
      <c r="QUP622" s="544"/>
      <c r="QUQ622" s="544"/>
      <c r="QUR622" s="544"/>
      <c r="QUS622" s="544"/>
      <c r="QUT622" s="544"/>
      <c r="QUU622" s="544"/>
      <c r="QUV622" s="544"/>
      <c r="QUW622" s="544"/>
      <c r="QUX622" s="544"/>
      <c r="QUY622" s="544"/>
      <c r="QUZ622" s="544"/>
      <c r="QVA622" s="544"/>
      <c r="QVB622" s="544"/>
      <c r="QVC622" s="544"/>
      <c r="QVD622" s="544"/>
      <c r="QVE622" s="544"/>
      <c r="QVF622" s="544"/>
      <c r="QVG622" s="544"/>
      <c r="QVH622" s="544"/>
      <c r="QVI622" s="544"/>
      <c r="QVJ622" s="544"/>
      <c r="QVK622" s="544"/>
      <c r="QVL622" s="544"/>
      <c r="QVM622" s="544"/>
      <c r="QVN622" s="544"/>
      <c r="QVO622" s="544"/>
      <c r="QVP622" s="544"/>
      <c r="QVQ622" s="544"/>
      <c r="QVR622" s="544"/>
      <c r="QVS622" s="544"/>
      <c r="QVT622" s="544"/>
      <c r="QVU622" s="544"/>
      <c r="QVV622" s="544"/>
      <c r="QVW622" s="544"/>
      <c r="QVX622" s="544"/>
      <c r="QVY622" s="544"/>
      <c r="QVZ622" s="544"/>
      <c r="QWA622" s="544"/>
      <c r="QWB622" s="544"/>
      <c r="QWC622" s="544"/>
      <c r="QWD622" s="544"/>
      <c r="QWE622" s="544"/>
      <c r="QWF622" s="544"/>
      <c r="QWG622" s="544"/>
      <c r="QWH622" s="544"/>
      <c r="QWI622" s="544"/>
      <c r="QWJ622" s="544"/>
      <c r="QWK622" s="544"/>
      <c r="QWL622" s="544"/>
      <c r="QWM622" s="544"/>
      <c r="QWN622" s="544"/>
      <c r="QWO622" s="544"/>
      <c r="QWP622" s="544"/>
      <c r="QWQ622" s="544"/>
      <c r="QWR622" s="544"/>
      <c r="QWS622" s="544"/>
      <c r="QWT622" s="544"/>
      <c r="QWU622" s="544"/>
      <c r="QWV622" s="544"/>
      <c r="QWW622" s="544"/>
      <c r="QWX622" s="544"/>
      <c r="QWY622" s="544"/>
      <c r="QWZ622" s="544"/>
      <c r="QXA622" s="544"/>
      <c r="QXB622" s="544"/>
      <c r="QXC622" s="544"/>
      <c r="QXD622" s="544"/>
      <c r="QXE622" s="544"/>
      <c r="QXF622" s="544"/>
      <c r="QXG622" s="544"/>
      <c r="QXH622" s="544"/>
      <c r="QXI622" s="544"/>
      <c r="QXJ622" s="544"/>
      <c r="QXK622" s="544"/>
      <c r="QXL622" s="544"/>
      <c r="QXM622" s="544"/>
      <c r="QXN622" s="544"/>
      <c r="QXO622" s="544"/>
      <c r="QXP622" s="544"/>
      <c r="QXQ622" s="544"/>
      <c r="QXR622" s="544"/>
      <c r="QXS622" s="544"/>
      <c r="QXT622" s="544"/>
      <c r="QXU622" s="544"/>
      <c r="QXV622" s="544"/>
      <c r="QXW622" s="544"/>
      <c r="QXX622" s="544"/>
      <c r="QXY622" s="544"/>
      <c r="QXZ622" s="544"/>
      <c r="QYA622" s="544"/>
      <c r="QYB622" s="544"/>
      <c r="QYC622" s="544"/>
      <c r="QYD622" s="544"/>
      <c r="QYE622" s="544"/>
      <c r="QYF622" s="544"/>
      <c r="QYG622" s="544"/>
      <c r="QYH622" s="544"/>
      <c r="QYI622" s="544"/>
      <c r="QYJ622" s="544"/>
      <c r="QYK622" s="544"/>
      <c r="QYL622" s="544"/>
      <c r="QYM622" s="544"/>
      <c r="QYN622" s="544"/>
      <c r="QYO622" s="544"/>
      <c r="QYP622" s="544"/>
      <c r="QYQ622" s="544"/>
      <c r="QYR622" s="544"/>
      <c r="QYS622" s="544"/>
      <c r="QYT622" s="544"/>
      <c r="QYU622" s="544"/>
      <c r="QYV622" s="544"/>
      <c r="QYW622" s="544"/>
      <c r="QYX622" s="544"/>
      <c r="QYY622" s="544"/>
      <c r="QYZ622" s="544"/>
      <c r="QZA622" s="544"/>
      <c r="QZB622" s="544"/>
      <c r="QZC622" s="544"/>
      <c r="QZD622" s="544"/>
      <c r="QZE622" s="544"/>
      <c r="QZF622" s="544"/>
      <c r="QZG622" s="544"/>
      <c r="QZH622" s="544"/>
      <c r="QZI622" s="544"/>
      <c r="QZJ622" s="544"/>
      <c r="QZK622" s="544"/>
      <c r="QZL622" s="544"/>
      <c r="QZM622" s="544"/>
      <c r="QZN622" s="544"/>
      <c r="QZO622" s="544"/>
      <c r="QZP622" s="544"/>
      <c r="QZQ622" s="544"/>
      <c r="QZR622" s="544"/>
      <c r="QZS622" s="544"/>
      <c r="QZT622" s="544"/>
      <c r="QZU622" s="544"/>
      <c r="QZV622" s="544"/>
      <c r="QZW622" s="544"/>
      <c r="QZX622" s="544"/>
      <c r="QZY622" s="544"/>
      <c r="QZZ622" s="544"/>
      <c r="RAA622" s="544"/>
      <c r="RAB622" s="544"/>
      <c r="RAC622" s="544"/>
      <c r="RAD622" s="544"/>
      <c r="RAE622" s="544"/>
      <c r="RAF622" s="544"/>
      <c r="RAG622" s="544"/>
      <c r="RAH622" s="544"/>
      <c r="RAI622" s="544"/>
      <c r="RAJ622" s="544"/>
      <c r="RAK622" s="544"/>
      <c r="RAL622" s="544"/>
      <c r="RAM622" s="544"/>
      <c r="RAN622" s="544"/>
      <c r="RAO622" s="544"/>
      <c r="RAP622" s="544"/>
      <c r="RAQ622" s="544"/>
      <c r="RAR622" s="544"/>
      <c r="RAS622" s="544"/>
      <c r="RAT622" s="544"/>
      <c r="RAU622" s="544"/>
      <c r="RAV622" s="544"/>
      <c r="RAW622" s="544"/>
      <c r="RAX622" s="544"/>
      <c r="RAY622" s="544"/>
      <c r="RAZ622" s="544"/>
      <c r="RBA622" s="544"/>
      <c r="RBB622" s="544"/>
      <c r="RBC622" s="544"/>
      <c r="RBD622" s="544"/>
      <c r="RBE622" s="544"/>
      <c r="RBF622" s="544"/>
      <c r="RBG622" s="544"/>
      <c r="RBH622" s="544"/>
      <c r="RBI622" s="544"/>
      <c r="RBJ622" s="544"/>
      <c r="RBK622" s="544"/>
      <c r="RBL622" s="544"/>
      <c r="RBM622" s="544"/>
      <c r="RBN622" s="544"/>
      <c r="RBO622" s="544"/>
      <c r="RBP622" s="544"/>
      <c r="RBQ622" s="544"/>
      <c r="RBR622" s="544"/>
      <c r="RBS622" s="544"/>
      <c r="RBT622" s="544"/>
      <c r="RBU622" s="544"/>
      <c r="RBV622" s="544"/>
      <c r="RBW622" s="544"/>
      <c r="RBX622" s="544"/>
      <c r="RBY622" s="544"/>
      <c r="RBZ622" s="544"/>
      <c r="RCA622" s="544"/>
      <c r="RCB622" s="544"/>
      <c r="RCC622" s="544"/>
      <c r="RCD622" s="544"/>
      <c r="RCE622" s="544"/>
      <c r="RCF622" s="544"/>
      <c r="RCG622" s="544"/>
      <c r="RCH622" s="544"/>
      <c r="RCI622" s="544"/>
      <c r="RCJ622" s="544"/>
      <c r="RCK622" s="544"/>
      <c r="RCL622" s="544"/>
      <c r="RCM622" s="544"/>
      <c r="RCN622" s="544"/>
      <c r="RCO622" s="544"/>
      <c r="RCP622" s="544"/>
      <c r="RCQ622" s="544"/>
      <c r="RCR622" s="544"/>
      <c r="RCS622" s="544"/>
      <c r="RCT622" s="544"/>
      <c r="RCU622" s="544"/>
      <c r="RCV622" s="544"/>
      <c r="RCW622" s="544"/>
      <c r="RCX622" s="544"/>
      <c r="RCY622" s="544"/>
      <c r="RCZ622" s="544"/>
      <c r="RDA622" s="544"/>
      <c r="RDB622" s="544"/>
      <c r="RDC622" s="544"/>
      <c r="RDD622" s="544"/>
      <c r="RDE622" s="544"/>
      <c r="RDF622" s="544"/>
      <c r="RDG622" s="544"/>
      <c r="RDH622" s="544"/>
      <c r="RDI622" s="544"/>
      <c r="RDJ622" s="544"/>
      <c r="RDK622" s="544"/>
      <c r="RDL622" s="544"/>
      <c r="RDM622" s="544"/>
      <c r="RDN622" s="544"/>
      <c r="RDO622" s="544"/>
      <c r="RDP622" s="544"/>
      <c r="RDQ622" s="544"/>
      <c r="RDR622" s="544"/>
      <c r="RDS622" s="544"/>
      <c r="RDT622" s="544"/>
      <c r="RDU622" s="544"/>
      <c r="RDV622" s="544"/>
      <c r="RDW622" s="544"/>
      <c r="RDX622" s="544"/>
      <c r="RDY622" s="544"/>
      <c r="RDZ622" s="544"/>
      <c r="REA622" s="544"/>
      <c r="REB622" s="544"/>
      <c r="REC622" s="544"/>
      <c r="RED622" s="544"/>
      <c r="REE622" s="544"/>
      <c r="REF622" s="544"/>
      <c r="REG622" s="544"/>
      <c r="REH622" s="544"/>
      <c r="REI622" s="544"/>
      <c r="REJ622" s="544"/>
      <c r="REK622" s="544"/>
      <c r="REL622" s="544"/>
      <c r="REM622" s="544"/>
      <c r="REN622" s="544"/>
      <c r="REO622" s="544"/>
      <c r="REP622" s="544"/>
      <c r="REQ622" s="544"/>
      <c r="RER622" s="544"/>
      <c r="RES622" s="544"/>
      <c r="RET622" s="544"/>
      <c r="REU622" s="544"/>
      <c r="REV622" s="544"/>
      <c r="REW622" s="544"/>
      <c r="REX622" s="544"/>
      <c r="REY622" s="544"/>
      <c r="REZ622" s="544"/>
      <c r="RFA622" s="544"/>
      <c r="RFB622" s="544"/>
      <c r="RFC622" s="544"/>
      <c r="RFD622" s="544"/>
      <c r="RFE622" s="544"/>
      <c r="RFF622" s="544"/>
      <c r="RFG622" s="544"/>
      <c r="RFH622" s="544"/>
      <c r="RFI622" s="544"/>
      <c r="RFJ622" s="544"/>
      <c r="RFK622" s="544"/>
      <c r="RFL622" s="544"/>
      <c r="RFM622" s="544"/>
      <c r="RFN622" s="544"/>
      <c r="RFO622" s="544"/>
      <c r="RFP622" s="544"/>
      <c r="RFQ622" s="544"/>
      <c r="RFR622" s="544"/>
      <c r="RFS622" s="544"/>
      <c r="RFT622" s="544"/>
      <c r="RFU622" s="544"/>
      <c r="RFV622" s="544"/>
      <c r="RFW622" s="544"/>
      <c r="RFX622" s="544"/>
      <c r="RFY622" s="544"/>
      <c r="RFZ622" s="544"/>
      <c r="RGA622" s="544"/>
      <c r="RGB622" s="544"/>
      <c r="RGC622" s="544"/>
      <c r="RGD622" s="544"/>
      <c r="RGE622" s="544"/>
      <c r="RGF622" s="544"/>
      <c r="RGG622" s="544"/>
      <c r="RGH622" s="544"/>
      <c r="RGI622" s="544"/>
      <c r="RGJ622" s="544"/>
      <c r="RGK622" s="544"/>
      <c r="RGL622" s="544"/>
      <c r="RGM622" s="544"/>
      <c r="RGN622" s="544"/>
      <c r="RGO622" s="544"/>
      <c r="RGP622" s="544"/>
      <c r="RGQ622" s="544"/>
      <c r="RGR622" s="544"/>
      <c r="RGS622" s="544"/>
      <c r="RGT622" s="544"/>
      <c r="RGU622" s="544"/>
      <c r="RGV622" s="544"/>
      <c r="RGW622" s="544"/>
      <c r="RGX622" s="544"/>
      <c r="RGY622" s="544"/>
      <c r="RGZ622" s="544"/>
      <c r="RHA622" s="544"/>
      <c r="RHB622" s="544"/>
      <c r="RHC622" s="544"/>
      <c r="RHD622" s="544"/>
      <c r="RHE622" s="544"/>
      <c r="RHF622" s="544"/>
      <c r="RHG622" s="544"/>
      <c r="RHH622" s="544"/>
      <c r="RHI622" s="544"/>
      <c r="RHJ622" s="544"/>
      <c r="RHK622" s="544"/>
      <c r="RHL622" s="544"/>
      <c r="RHM622" s="544"/>
      <c r="RHN622" s="544"/>
      <c r="RHO622" s="544"/>
      <c r="RHP622" s="544"/>
      <c r="RHQ622" s="544"/>
      <c r="RHR622" s="544"/>
      <c r="RHS622" s="544"/>
      <c r="RHT622" s="544"/>
      <c r="RHU622" s="544"/>
      <c r="RHV622" s="544"/>
      <c r="RHW622" s="544"/>
      <c r="RHX622" s="544"/>
      <c r="RHY622" s="544"/>
      <c r="RHZ622" s="544"/>
      <c r="RIA622" s="544"/>
      <c r="RIB622" s="544"/>
      <c r="RIC622" s="544"/>
      <c r="RID622" s="544"/>
      <c r="RIE622" s="544"/>
      <c r="RIF622" s="544"/>
      <c r="RIG622" s="544"/>
      <c r="RIH622" s="544"/>
      <c r="RII622" s="544"/>
      <c r="RIJ622" s="544"/>
      <c r="RIK622" s="544"/>
      <c r="RIL622" s="544"/>
      <c r="RIM622" s="544"/>
      <c r="RIN622" s="544"/>
      <c r="RIO622" s="544"/>
      <c r="RIP622" s="544"/>
      <c r="RIQ622" s="544"/>
      <c r="RIR622" s="544"/>
      <c r="RIS622" s="544"/>
      <c r="RIT622" s="544"/>
      <c r="RIU622" s="544"/>
      <c r="RIV622" s="544"/>
      <c r="RIW622" s="544"/>
      <c r="RIX622" s="544"/>
      <c r="RIY622" s="544"/>
      <c r="RIZ622" s="544"/>
      <c r="RJA622" s="544"/>
      <c r="RJB622" s="544"/>
      <c r="RJC622" s="544"/>
      <c r="RJD622" s="544"/>
      <c r="RJE622" s="544"/>
      <c r="RJF622" s="544"/>
      <c r="RJG622" s="544"/>
      <c r="RJH622" s="544"/>
      <c r="RJI622" s="544"/>
      <c r="RJJ622" s="544"/>
      <c r="RJK622" s="544"/>
      <c r="RJL622" s="544"/>
      <c r="RJM622" s="544"/>
      <c r="RJN622" s="544"/>
      <c r="RJO622" s="544"/>
      <c r="RJP622" s="544"/>
      <c r="RJQ622" s="544"/>
      <c r="RJR622" s="544"/>
      <c r="RJS622" s="544"/>
      <c r="RJT622" s="544"/>
      <c r="RJU622" s="544"/>
      <c r="RJV622" s="544"/>
      <c r="RJW622" s="544"/>
      <c r="RJX622" s="544"/>
      <c r="RJY622" s="544"/>
      <c r="RJZ622" s="544"/>
      <c r="RKA622" s="544"/>
      <c r="RKB622" s="544"/>
      <c r="RKC622" s="544"/>
      <c r="RKD622" s="544"/>
      <c r="RKE622" s="544"/>
      <c r="RKF622" s="544"/>
      <c r="RKG622" s="544"/>
      <c r="RKH622" s="544"/>
      <c r="RKI622" s="544"/>
      <c r="RKJ622" s="544"/>
      <c r="RKK622" s="544"/>
      <c r="RKL622" s="544"/>
      <c r="RKM622" s="544"/>
      <c r="RKN622" s="544"/>
      <c r="RKO622" s="544"/>
      <c r="RKP622" s="544"/>
      <c r="RKQ622" s="544"/>
      <c r="RKR622" s="544"/>
      <c r="RKS622" s="544"/>
      <c r="RKT622" s="544"/>
      <c r="RKU622" s="544"/>
      <c r="RKV622" s="544"/>
      <c r="RKW622" s="544"/>
      <c r="RKX622" s="544"/>
      <c r="RKY622" s="544"/>
      <c r="RKZ622" s="544"/>
      <c r="RLA622" s="544"/>
      <c r="RLB622" s="544"/>
      <c r="RLC622" s="544"/>
      <c r="RLD622" s="544"/>
      <c r="RLE622" s="544"/>
      <c r="RLF622" s="544"/>
      <c r="RLG622" s="544"/>
      <c r="RLH622" s="544"/>
      <c r="RLI622" s="544"/>
      <c r="RLJ622" s="544"/>
      <c r="RLK622" s="544"/>
      <c r="RLL622" s="544"/>
      <c r="RLM622" s="544"/>
      <c r="RLN622" s="544"/>
      <c r="RLO622" s="544"/>
      <c r="RLP622" s="544"/>
      <c r="RLQ622" s="544"/>
      <c r="RLR622" s="544"/>
      <c r="RLS622" s="544"/>
      <c r="RLT622" s="544"/>
      <c r="RLU622" s="544"/>
      <c r="RLV622" s="544"/>
      <c r="RLW622" s="544"/>
      <c r="RLX622" s="544"/>
      <c r="RLY622" s="544"/>
      <c r="RLZ622" s="544"/>
      <c r="RMA622" s="544"/>
      <c r="RMB622" s="544"/>
      <c r="RMC622" s="544"/>
      <c r="RMD622" s="544"/>
      <c r="RME622" s="544"/>
      <c r="RMF622" s="544"/>
      <c r="RMG622" s="544"/>
      <c r="RMH622" s="544"/>
      <c r="RMI622" s="544"/>
      <c r="RMJ622" s="544"/>
      <c r="RMK622" s="544"/>
      <c r="RML622" s="544"/>
      <c r="RMM622" s="544"/>
      <c r="RMN622" s="544"/>
      <c r="RMO622" s="544"/>
      <c r="RMP622" s="544"/>
      <c r="RMQ622" s="544"/>
      <c r="RMR622" s="544"/>
      <c r="RMS622" s="544"/>
      <c r="RMT622" s="544"/>
      <c r="RMU622" s="544"/>
      <c r="RMV622" s="544"/>
      <c r="RMW622" s="544"/>
      <c r="RMX622" s="544"/>
      <c r="RMY622" s="544"/>
      <c r="RMZ622" s="544"/>
      <c r="RNA622" s="544"/>
      <c r="RNB622" s="544"/>
      <c r="RNC622" s="544"/>
      <c r="RND622" s="544"/>
      <c r="RNE622" s="544"/>
      <c r="RNF622" s="544"/>
      <c r="RNG622" s="544"/>
      <c r="RNH622" s="544"/>
      <c r="RNI622" s="544"/>
      <c r="RNJ622" s="544"/>
      <c r="RNK622" s="544"/>
      <c r="RNL622" s="544"/>
      <c r="RNM622" s="544"/>
      <c r="RNN622" s="544"/>
      <c r="RNO622" s="544"/>
      <c r="RNP622" s="544"/>
      <c r="RNQ622" s="544"/>
      <c r="RNR622" s="544"/>
      <c r="RNS622" s="544"/>
      <c r="RNT622" s="544"/>
      <c r="RNU622" s="544"/>
      <c r="RNV622" s="544"/>
      <c r="RNW622" s="544"/>
      <c r="RNX622" s="544"/>
      <c r="RNY622" s="544"/>
      <c r="RNZ622" s="544"/>
      <c r="ROA622" s="544"/>
      <c r="ROB622" s="544"/>
      <c r="ROC622" s="544"/>
      <c r="ROD622" s="544"/>
      <c r="ROE622" s="544"/>
      <c r="ROF622" s="544"/>
      <c r="ROG622" s="544"/>
      <c r="ROH622" s="544"/>
      <c r="ROI622" s="544"/>
      <c r="ROJ622" s="544"/>
      <c r="ROK622" s="544"/>
      <c r="ROL622" s="544"/>
      <c r="ROM622" s="544"/>
      <c r="RON622" s="544"/>
      <c r="ROO622" s="544"/>
      <c r="ROP622" s="544"/>
      <c r="ROQ622" s="544"/>
      <c r="ROR622" s="544"/>
      <c r="ROS622" s="544"/>
      <c r="ROT622" s="544"/>
      <c r="ROU622" s="544"/>
      <c r="ROV622" s="544"/>
      <c r="ROW622" s="544"/>
      <c r="ROX622" s="544"/>
      <c r="ROY622" s="544"/>
      <c r="ROZ622" s="544"/>
      <c r="RPA622" s="544"/>
      <c r="RPB622" s="544"/>
      <c r="RPC622" s="544"/>
      <c r="RPD622" s="544"/>
      <c r="RPE622" s="544"/>
      <c r="RPF622" s="544"/>
      <c r="RPG622" s="544"/>
      <c r="RPH622" s="544"/>
      <c r="RPI622" s="544"/>
      <c r="RPJ622" s="544"/>
      <c r="RPK622" s="544"/>
      <c r="RPL622" s="544"/>
      <c r="RPM622" s="544"/>
      <c r="RPN622" s="544"/>
      <c r="RPO622" s="544"/>
      <c r="RPP622" s="544"/>
      <c r="RPQ622" s="544"/>
      <c r="RPR622" s="544"/>
      <c r="RPS622" s="544"/>
      <c r="RPT622" s="544"/>
      <c r="RPU622" s="544"/>
      <c r="RPV622" s="544"/>
      <c r="RPW622" s="544"/>
      <c r="RPX622" s="544"/>
      <c r="RPY622" s="544"/>
      <c r="RPZ622" s="544"/>
      <c r="RQA622" s="544"/>
      <c r="RQB622" s="544"/>
      <c r="RQC622" s="544"/>
      <c r="RQD622" s="544"/>
      <c r="RQE622" s="544"/>
      <c r="RQF622" s="544"/>
      <c r="RQG622" s="544"/>
      <c r="RQH622" s="544"/>
      <c r="RQI622" s="544"/>
      <c r="RQJ622" s="544"/>
      <c r="RQK622" s="544"/>
      <c r="RQL622" s="544"/>
      <c r="RQM622" s="544"/>
      <c r="RQN622" s="544"/>
      <c r="RQO622" s="544"/>
      <c r="RQP622" s="544"/>
      <c r="RQQ622" s="544"/>
      <c r="RQR622" s="544"/>
      <c r="RQS622" s="544"/>
      <c r="RQT622" s="544"/>
      <c r="RQU622" s="544"/>
      <c r="RQV622" s="544"/>
      <c r="RQW622" s="544"/>
      <c r="RQX622" s="544"/>
      <c r="RQY622" s="544"/>
      <c r="RQZ622" s="544"/>
      <c r="RRA622" s="544"/>
      <c r="RRB622" s="544"/>
      <c r="RRC622" s="544"/>
      <c r="RRD622" s="544"/>
      <c r="RRE622" s="544"/>
      <c r="RRF622" s="544"/>
      <c r="RRG622" s="544"/>
      <c r="RRH622" s="544"/>
      <c r="RRI622" s="544"/>
      <c r="RRJ622" s="544"/>
      <c r="RRK622" s="544"/>
      <c r="RRL622" s="544"/>
      <c r="RRM622" s="544"/>
      <c r="RRN622" s="544"/>
      <c r="RRO622" s="544"/>
      <c r="RRP622" s="544"/>
      <c r="RRQ622" s="544"/>
      <c r="RRR622" s="544"/>
      <c r="RRS622" s="544"/>
      <c r="RRT622" s="544"/>
      <c r="RRU622" s="544"/>
      <c r="RRV622" s="544"/>
      <c r="RRW622" s="544"/>
      <c r="RRX622" s="544"/>
      <c r="RRY622" s="544"/>
      <c r="RRZ622" s="544"/>
      <c r="RSA622" s="544"/>
      <c r="RSB622" s="544"/>
      <c r="RSC622" s="544"/>
      <c r="RSD622" s="544"/>
      <c r="RSE622" s="544"/>
      <c r="RSF622" s="544"/>
      <c r="RSG622" s="544"/>
      <c r="RSH622" s="544"/>
      <c r="RSI622" s="544"/>
      <c r="RSJ622" s="544"/>
      <c r="RSK622" s="544"/>
      <c r="RSL622" s="544"/>
      <c r="RSM622" s="544"/>
      <c r="RSN622" s="544"/>
      <c r="RSO622" s="544"/>
      <c r="RSP622" s="544"/>
      <c r="RSQ622" s="544"/>
      <c r="RSR622" s="544"/>
      <c r="RSS622" s="544"/>
      <c r="RST622" s="544"/>
      <c r="RSU622" s="544"/>
      <c r="RSV622" s="544"/>
      <c r="RSW622" s="544"/>
      <c r="RSX622" s="544"/>
      <c r="RSY622" s="544"/>
      <c r="RSZ622" s="544"/>
      <c r="RTA622" s="544"/>
      <c r="RTB622" s="544"/>
      <c r="RTC622" s="544"/>
      <c r="RTD622" s="544"/>
      <c r="RTE622" s="544"/>
      <c r="RTF622" s="544"/>
      <c r="RTG622" s="544"/>
      <c r="RTH622" s="544"/>
      <c r="RTI622" s="544"/>
      <c r="RTJ622" s="544"/>
      <c r="RTK622" s="544"/>
      <c r="RTL622" s="544"/>
      <c r="RTM622" s="544"/>
      <c r="RTN622" s="544"/>
      <c r="RTO622" s="544"/>
      <c r="RTP622" s="544"/>
      <c r="RTQ622" s="544"/>
      <c r="RTR622" s="544"/>
      <c r="RTS622" s="544"/>
      <c r="RTT622" s="544"/>
      <c r="RTU622" s="544"/>
      <c r="RTV622" s="544"/>
      <c r="RTW622" s="544"/>
      <c r="RTX622" s="544"/>
      <c r="RTY622" s="544"/>
      <c r="RTZ622" s="544"/>
      <c r="RUA622" s="544"/>
      <c r="RUB622" s="544"/>
      <c r="RUC622" s="544"/>
      <c r="RUD622" s="544"/>
      <c r="RUE622" s="544"/>
      <c r="RUF622" s="544"/>
      <c r="RUG622" s="544"/>
      <c r="RUH622" s="544"/>
      <c r="RUI622" s="544"/>
      <c r="RUJ622" s="544"/>
      <c r="RUK622" s="544"/>
      <c r="RUL622" s="544"/>
      <c r="RUM622" s="544"/>
      <c r="RUN622" s="544"/>
      <c r="RUO622" s="544"/>
      <c r="RUP622" s="544"/>
      <c r="RUQ622" s="544"/>
      <c r="RUR622" s="544"/>
      <c r="RUS622" s="544"/>
      <c r="RUT622" s="544"/>
      <c r="RUU622" s="544"/>
      <c r="RUV622" s="544"/>
      <c r="RUW622" s="544"/>
      <c r="RUX622" s="544"/>
      <c r="RUY622" s="544"/>
      <c r="RUZ622" s="544"/>
      <c r="RVA622" s="544"/>
      <c r="RVB622" s="544"/>
      <c r="RVC622" s="544"/>
      <c r="RVD622" s="544"/>
      <c r="RVE622" s="544"/>
      <c r="RVF622" s="544"/>
      <c r="RVG622" s="544"/>
      <c r="RVH622" s="544"/>
      <c r="RVI622" s="544"/>
      <c r="RVJ622" s="544"/>
      <c r="RVK622" s="544"/>
      <c r="RVL622" s="544"/>
      <c r="RVM622" s="544"/>
      <c r="RVN622" s="544"/>
      <c r="RVO622" s="544"/>
      <c r="RVP622" s="544"/>
      <c r="RVQ622" s="544"/>
      <c r="RVR622" s="544"/>
      <c r="RVS622" s="544"/>
      <c r="RVT622" s="544"/>
      <c r="RVU622" s="544"/>
      <c r="RVV622" s="544"/>
      <c r="RVW622" s="544"/>
      <c r="RVX622" s="544"/>
      <c r="RVY622" s="544"/>
      <c r="RVZ622" s="544"/>
      <c r="RWA622" s="544"/>
      <c r="RWB622" s="544"/>
      <c r="RWC622" s="544"/>
      <c r="RWD622" s="544"/>
      <c r="RWE622" s="544"/>
      <c r="RWF622" s="544"/>
      <c r="RWG622" s="544"/>
      <c r="RWH622" s="544"/>
      <c r="RWI622" s="544"/>
      <c r="RWJ622" s="544"/>
      <c r="RWK622" s="544"/>
      <c r="RWL622" s="544"/>
      <c r="RWM622" s="544"/>
      <c r="RWN622" s="544"/>
      <c r="RWO622" s="544"/>
      <c r="RWP622" s="544"/>
      <c r="RWQ622" s="544"/>
      <c r="RWR622" s="544"/>
      <c r="RWS622" s="544"/>
      <c r="RWT622" s="544"/>
      <c r="RWU622" s="544"/>
      <c r="RWV622" s="544"/>
      <c r="RWW622" s="544"/>
      <c r="RWX622" s="544"/>
      <c r="RWY622" s="544"/>
      <c r="RWZ622" s="544"/>
      <c r="RXA622" s="544"/>
      <c r="RXB622" s="544"/>
      <c r="RXC622" s="544"/>
      <c r="RXD622" s="544"/>
      <c r="RXE622" s="544"/>
      <c r="RXF622" s="544"/>
      <c r="RXG622" s="544"/>
      <c r="RXH622" s="544"/>
      <c r="RXI622" s="544"/>
      <c r="RXJ622" s="544"/>
      <c r="RXK622" s="544"/>
      <c r="RXL622" s="544"/>
      <c r="RXM622" s="544"/>
      <c r="RXN622" s="544"/>
      <c r="RXO622" s="544"/>
      <c r="RXP622" s="544"/>
      <c r="RXQ622" s="544"/>
      <c r="RXR622" s="544"/>
      <c r="RXS622" s="544"/>
      <c r="RXT622" s="544"/>
      <c r="RXU622" s="544"/>
      <c r="RXV622" s="544"/>
      <c r="RXW622" s="544"/>
      <c r="RXX622" s="544"/>
      <c r="RXY622" s="544"/>
      <c r="RXZ622" s="544"/>
      <c r="RYA622" s="544"/>
      <c r="RYB622" s="544"/>
      <c r="RYC622" s="544"/>
      <c r="RYD622" s="544"/>
      <c r="RYE622" s="544"/>
      <c r="RYF622" s="544"/>
      <c r="RYG622" s="544"/>
      <c r="RYH622" s="544"/>
      <c r="RYI622" s="544"/>
      <c r="RYJ622" s="544"/>
      <c r="RYK622" s="544"/>
      <c r="RYL622" s="544"/>
      <c r="RYM622" s="544"/>
      <c r="RYN622" s="544"/>
      <c r="RYO622" s="544"/>
      <c r="RYP622" s="544"/>
      <c r="RYQ622" s="544"/>
      <c r="RYR622" s="544"/>
      <c r="RYS622" s="544"/>
      <c r="RYT622" s="544"/>
      <c r="RYU622" s="544"/>
      <c r="RYV622" s="544"/>
      <c r="RYW622" s="544"/>
      <c r="RYX622" s="544"/>
      <c r="RYY622" s="544"/>
      <c r="RYZ622" s="544"/>
      <c r="RZA622" s="544"/>
      <c r="RZB622" s="544"/>
      <c r="RZC622" s="544"/>
      <c r="RZD622" s="544"/>
      <c r="RZE622" s="544"/>
      <c r="RZF622" s="544"/>
      <c r="RZG622" s="544"/>
      <c r="RZH622" s="544"/>
      <c r="RZI622" s="544"/>
      <c r="RZJ622" s="544"/>
      <c r="RZK622" s="544"/>
      <c r="RZL622" s="544"/>
      <c r="RZM622" s="544"/>
      <c r="RZN622" s="544"/>
      <c r="RZO622" s="544"/>
      <c r="RZP622" s="544"/>
      <c r="RZQ622" s="544"/>
      <c r="RZR622" s="544"/>
      <c r="RZS622" s="544"/>
      <c r="RZT622" s="544"/>
      <c r="RZU622" s="544"/>
      <c r="RZV622" s="544"/>
      <c r="RZW622" s="544"/>
      <c r="RZX622" s="544"/>
      <c r="RZY622" s="544"/>
      <c r="RZZ622" s="544"/>
      <c r="SAA622" s="544"/>
      <c r="SAB622" s="544"/>
      <c r="SAC622" s="544"/>
      <c r="SAD622" s="544"/>
      <c r="SAE622" s="544"/>
      <c r="SAF622" s="544"/>
      <c r="SAG622" s="544"/>
      <c r="SAH622" s="544"/>
      <c r="SAI622" s="544"/>
      <c r="SAJ622" s="544"/>
      <c r="SAK622" s="544"/>
      <c r="SAL622" s="544"/>
      <c r="SAM622" s="544"/>
      <c r="SAN622" s="544"/>
      <c r="SAO622" s="544"/>
      <c r="SAP622" s="544"/>
      <c r="SAQ622" s="544"/>
      <c r="SAR622" s="544"/>
      <c r="SAS622" s="544"/>
      <c r="SAT622" s="544"/>
      <c r="SAU622" s="544"/>
      <c r="SAV622" s="544"/>
      <c r="SAW622" s="544"/>
      <c r="SAX622" s="544"/>
      <c r="SAY622" s="544"/>
      <c r="SAZ622" s="544"/>
      <c r="SBA622" s="544"/>
      <c r="SBB622" s="544"/>
      <c r="SBC622" s="544"/>
      <c r="SBD622" s="544"/>
      <c r="SBE622" s="544"/>
      <c r="SBF622" s="544"/>
      <c r="SBG622" s="544"/>
      <c r="SBH622" s="544"/>
      <c r="SBI622" s="544"/>
      <c r="SBJ622" s="544"/>
      <c r="SBK622" s="544"/>
      <c r="SBL622" s="544"/>
      <c r="SBM622" s="544"/>
      <c r="SBN622" s="544"/>
      <c r="SBO622" s="544"/>
      <c r="SBP622" s="544"/>
      <c r="SBQ622" s="544"/>
      <c r="SBR622" s="544"/>
      <c r="SBS622" s="544"/>
      <c r="SBT622" s="544"/>
      <c r="SBU622" s="544"/>
      <c r="SBV622" s="544"/>
      <c r="SBW622" s="544"/>
      <c r="SBX622" s="544"/>
      <c r="SBY622" s="544"/>
      <c r="SBZ622" s="544"/>
      <c r="SCA622" s="544"/>
      <c r="SCB622" s="544"/>
      <c r="SCC622" s="544"/>
      <c r="SCD622" s="544"/>
      <c r="SCE622" s="544"/>
      <c r="SCF622" s="544"/>
      <c r="SCG622" s="544"/>
      <c r="SCH622" s="544"/>
      <c r="SCI622" s="544"/>
      <c r="SCJ622" s="544"/>
      <c r="SCK622" s="544"/>
      <c r="SCL622" s="544"/>
      <c r="SCM622" s="544"/>
      <c r="SCN622" s="544"/>
      <c r="SCO622" s="544"/>
      <c r="SCP622" s="544"/>
      <c r="SCQ622" s="544"/>
      <c r="SCR622" s="544"/>
      <c r="SCS622" s="544"/>
      <c r="SCT622" s="544"/>
      <c r="SCU622" s="544"/>
      <c r="SCV622" s="544"/>
      <c r="SCW622" s="544"/>
      <c r="SCX622" s="544"/>
      <c r="SCY622" s="544"/>
      <c r="SCZ622" s="544"/>
      <c r="SDA622" s="544"/>
      <c r="SDB622" s="544"/>
      <c r="SDC622" s="544"/>
      <c r="SDD622" s="544"/>
      <c r="SDE622" s="544"/>
      <c r="SDF622" s="544"/>
      <c r="SDG622" s="544"/>
      <c r="SDH622" s="544"/>
      <c r="SDI622" s="544"/>
      <c r="SDJ622" s="544"/>
      <c r="SDK622" s="544"/>
      <c r="SDL622" s="544"/>
      <c r="SDM622" s="544"/>
      <c r="SDN622" s="544"/>
      <c r="SDO622" s="544"/>
      <c r="SDP622" s="544"/>
      <c r="SDQ622" s="544"/>
      <c r="SDR622" s="544"/>
      <c r="SDS622" s="544"/>
      <c r="SDT622" s="544"/>
      <c r="SDU622" s="544"/>
      <c r="SDV622" s="544"/>
      <c r="SDW622" s="544"/>
      <c r="SDX622" s="544"/>
      <c r="SDY622" s="544"/>
      <c r="SDZ622" s="544"/>
      <c r="SEA622" s="544"/>
      <c r="SEB622" s="544"/>
      <c r="SEC622" s="544"/>
      <c r="SED622" s="544"/>
      <c r="SEE622" s="544"/>
      <c r="SEF622" s="544"/>
      <c r="SEG622" s="544"/>
      <c r="SEH622" s="544"/>
      <c r="SEI622" s="544"/>
      <c r="SEJ622" s="544"/>
      <c r="SEK622" s="544"/>
      <c r="SEL622" s="544"/>
      <c r="SEM622" s="544"/>
      <c r="SEN622" s="544"/>
      <c r="SEO622" s="544"/>
      <c r="SEP622" s="544"/>
      <c r="SEQ622" s="544"/>
      <c r="SER622" s="544"/>
      <c r="SES622" s="544"/>
      <c r="SET622" s="544"/>
      <c r="SEU622" s="544"/>
      <c r="SEV622" s="544"/>
      <c r="SEW622" s="544"/>
      <c r="SEX622" s="544"/>
      <c r="SEY622" s="544"/>
      <c r="SEZ622" s="544"/>
      <c r="SFA622" s="544"/>
      <c r="SFB622" s="544"/>
      <c r="SFC622" s="544"/>
      <c r="SFD622" s="544"/>
      <c r="SFE622" s="544"/>
      <c r="SFF622" s="544"/>
      <c r="SFG622" s="544"/>
      <c r="SFH622" s="544"/>
      <c r="SFI622" s="544"/>
      <c r="SFJ622" s="544"/>
      <c r="SFK622" s="544"/>
      <c r="SFL622" s="544"/>
      <c r="SFM622" s="544"/>
      <c r="SFN622" s="544"/>
      <c r="SFO622" s="544"/>
      <c r="SFP622" s="544"/>
      <c r="SFQ622" s="544"/>
      <c r="SFR622" s="544"/>
      <c r="SFS622" s="544"/>
      <c r="SFT622" s="544"/>
      <c r="SFU622" s="544"/>
      <c r="SFV622" s="544"/>
      <c r="SFW622" s="544"/>
      <c r="SFX622" s="544"/>
      <c r="SFY622" s="544"/>
      <c r="SFZ622" s="544"/>
      <c r="SGA622" s="544"/>
      <c r="SGB622" s="544"/>
      <c r="SGC622" s="544"/>
      <c r="SGD622" s="544"/>
      <c r="SGE622" s="544"/>
      <c r="SGF622" s="544"/>
      <c r="SGG622" s="544"/>
      <c r="SGH622" s="544"/>
      <c r="SGI622" s="544"/>
      <c r="SGJ622" s="544"/>
      <c r="SGK622" s="544"/>
      <c r="SGL622" s="544"/>
      <c r="SGM622" s="544"/>
      <c r="SGN622" s="544"/>
      <c r="SGO622" s="544"/>
      <c r="SGP622" s="544"/>
      <c r="SGQ622" s="544"/>
      <c r="SGR622" s="544"/>
      <c r="SGS622" s="544"/>
      <c r="SGT622" s="544"/>
      <c r="SGU622" s="544"/>
      <c r="SGV622" s="544"/>
      <c r="SGW622" s="544"/>
      <c r="SGX622" s="544"/>
      <c r="SGY622" s="544"/>
      <c r="SGZ622" s="544"/>
      <c r="SHA622" s="544"/>
      <c r="SHB622" s="544"/>
      <c r="SHC622" s="544"/>
      <c r="SHD622" s="544"/>
      <c r="SHE622" s="544"/>
      <c r="SHF622" s="544"/>
      <c r="SHG622" s="544"/>
      <c r="SHH622" s="544"/>
      <c r="SHI622" s="544"/>
      <c r="SHJ622" s="544"/>
      <c r="SHK622" s="544"/>
      <c r="SHL622" s="544"/>
      <c r="SHM622" s="544"/>
      <c r="SHN622" s="544"/>
      <c r="SHO622" s="544"/>
      <c r="SHP622" s="544"/>
      <c r="SHQ622" s="544"/>
      <c r="SHR622" s="544"/>
      <c r="SHS622" s="544"/>
      <c r="SHT622" s="544"/>
      <c r="SHU622" s="544"/>
      <c r="SHV622" s="544"/>
      <c r="SHW622" s="544"/>
      <c r="SHX622" s="544"/>
      <c r="SHY622" s="544"/>
      <c r="SHZ622" s="544"/>
      <c r="SIA622" s="544"/>
      <c r="SIB622" s="544"/>
      <c r="SIC622" s="544"/>
      <c r="SID622" s="544"/>
      <c r="SIE622" s="544"/>
      <c r="SIF622" s="544"/>
      <c r="SIG622" s="544"/>
      <c r="SIH622" s="544"/>
      <c r="SII622" s="544"/>
      <c r="SIJ622" s="544"/>
      <c r="SIK622" s="544"/>
      <c r="SIL622" s="544"/>
      <c r="SIM622" s="544"/>
      <c r="SIN622" s="544"/>
      <c r="SIO622" s="544"/>
      <c r="SIP622" s="544"/>
      <c r="SIQ622" s="544"/>
      <c r="SIR622" s="544"/>
      <c r="SIS622" s="544"/>
      <c r="SIT622" s="544"/>
      <c r="SIU622" s="544"/>
      <c r="SIV622" s="544"/>
      <c r="SIW622" s="544"/>
      <c r="SIX622" s="544"/>
      <c r="SIY622" s="544"/>
      <c r="SIZ622" s="544"/>
      <c r="SJA622" s="544"/>
      <c r="SJB622" s="544"/>
      <c r="SJC622" s="544"/>
      <c r="SJD622" s="544"/>
      <c r="SJE622" s="544"/>
      <c r="SJF622" s="544"/>
      <c r="SJG622" s="544"/>
      <c r="SJH622" s="544"/>
      <c r="SJI622" s="544"/>
      <c r="SJJ622" s="544"/>
      <c r="SJK622" s="544"/>
      <c r="SJL622" s="544"/>
      <c r="SJM622" s="544"/>
      <c r="SJN622" s="544"/>
      <c r="SJO622" s="544"/>
      <c r="SJP622" s="544"/>
      <c r="SJQ622" s="544"/>
      <c r="SJR622" s="544"/>
      <c r="SJS622" s="544"/>
      <c r="SJT622" s="544"/>
      <c r="SJU622" s="544"/>
      <c r="SJV622" s="544"/>
      <c r="SJW622" s="544"/>
      <c r="SJX622" s="544"/>
      <c r="SJY622" s="544"/>
      <c r="SJZ622" s="544"/>
      <c r="SKA622" s="544"/>
      <c r="SKB622" s="544"/>
      <c r="SKC622" s="544"/>
      <c r="SKD622" s="544"/>
      <c r="SKE622" s="544"/>
      <c r="SKF622" s="544"/>
      <c r="SKG622" s="544"/>
      <c r="SKH622" s="544"/>
      <c r="SKI622" s="544"/>
      <c r="SKJ622" s="544"/>
      <c r="SKK622" s="544"/>
      <c r="SKL622" s="544"/>
      <c r="SKM622" s="544"/>
      <c r="SKN622" s="544"/>
      <c r="SKO622" s="544"/>
      <c r="SKP622" s="544"/>
      <c r="SKQ622" s="544"/>
      <c r="SKR622" s="544"/>
      <c r="SKS622" s="544"/>
      <c r="SKT622" s="544"/>
      <c r="SKU622" s="544"/>
      <c r="SKV622" s="544"/>
      <c r="SKW622" s="544"/>
      <c r="SKX622" s="544"/>
      <c r="SKY622" s="544"/>
      <c r="SKZ622" s="544"/>
      <c r="SLA622" s="544"/>
      <c r="SLB622" s="544"/>
      <c r="SLC622" s="544"/>
      <c r="SLD622" s="544"/>
      <c r="SLE622" s="544"/>
      <c r="SLF622" s="544"/>
      <c r="SLG622" s="544"/>
      <c r="SLH622" s="544"/>
      <c r="SLI622" s="544"/>
      <c r="SLJ622" s="544"/>
      <c r="SLK622" s="544"/>
      <c r="SLL622" s="544"/>
      <c r="SLM622" s="544"/>
      <c r="SLN622" s="544"/>
      <c r="SLO622" s="544"/>
      <c r="SLP622" s="544"/>
      <c r="SLQ622" s="544"/>
      <c r="SLR622" s="544"/>
      <c r="SLS622" s="544"/>
      <c r="SLT622" s="544"/>
      <c r="SLU622" s="544"/>
      <c r="SLV622" s="544"/>
      <c r="SLW622" s="544"/>
      <c r="SLX622" s="544"/>
      <c r="SLY622" s="544"/>
      <c r="SLZ622" s="544"/>
      <c r="SMA622" s="544"/>
      <c r="SMB622" s="544"/>
      <c r="SMC622" s="544"/>
      <c r="SMD622" s="544"/>
      <c r="SME622" s="544"/>
      <c r="SMF622" s="544"/>
      <c r="SMG622" s="544"/>
      <c r="SMH622" s="544"/>
      <c r="SMI622" s="544"/>
      <c r="SMJ622" s="544"/>
      <c r="SMK622" s="544"/>
      <c r="SML622" s="544"/>
      <c r="SMM622" s="544"/>
      <c r="SMN622" s="544"/>
      <c r="SMO622" s="544"/>
      <c r="SMP622" s="544"/>
      <c r="SMQ622" s="544"/>
      <c r="SMR622" s="544"/>
      <c r="SMS622" s="544"/>
      <c r="SMT622" s="544"/>
      <c r="SMU622" s="544"/>
      <c r="SMV622" s="544"/>
      <c r="SMW622" s="544"/>
      <c r="SMX622" s="544"/>
      <c r="SMY622" s="544"/>
      <c r="SMZ622" s="544"/>
      <c r="SNA622" s="544"/>
      <c r="SNB622" s="544"/>
      <c r="SNC622" s="544"/>
      <c r="SND622" s="544"/>
      <c r="SNE622" s="544"/>
      <c r="SNF622" s="544"/>
      <c r="SNG622" s="544"/>
      <c r="SNH622" s="544"/>
      <c r="SNI622" s="544"/>
      <c r="SNJ622" s="544"/>
      <c r="SNK622" s="544"/>
      <c r="SNL622" s="544"/>
      <c r="SNM622" s="544"/>
      <c r="SNN622" s="544"/>
      <c r="SNO622" s="544"/>
      <c r="SNP622" s="544"/>
      <c r="SNQ622" s="544"/>
      <c r="SNR622" s="544"/>
      <c r="SNS622" s="544"/>
      <c r="SNT622" s="544"/>
      <c r="SNU622" s="544"/>
      <c r="SNV622" s="544"/>
      <c r="SNW622" s="544"/>
      <c r="SNX622" s="544"/>
      <c r="SNY622" s="544"/>
      <c r="SNZ622" s="544"/>
      <c r="SOA622" s="544"/>
      <c r="SOB622" s="544"/>
      <c r="SOC622" s="544"/>
      <c r="SOD622" s="544"/>
      <c r="SOE622" s="544"/>
      <c r="SOF622" s="544"/>
      <c r="SOG622" s="544"/>
      <c r="SOH622" s="544"/>
      <c r="SOI622" s="544"/>
      <c r="SOJ622" s="544"/>
      <c r="SOK622" s="544"/>
      <c r="SOL622" s="544"/>
      <c r="SOM622" s="544"/>
      <c r="SON622" s="544"/>
      <c r="SOO622" s="544"/>
      <c r="SOP622" s="544"/>
      <c r="SOQ622" s="544"/>
      <c r="SOR622" s="544"/>
      <c r="SOS622" s="544"/>
      <c r="SOT622" s="544"/>
      <c r="SOU622" s="544"/>
      <c r="SOV622" s="544"/>
      <c r="SOW622" s="544"/>
      <c r="SOX622" s="544"/>
      <c r="SOY622" s="544"/>
      <c r="SOZ622" s="544"/>
      <c r="SPA622" s="544"/>
      <c r="SPB622" s="544"/>
      <c r="SPC622" s="544"/>
      <c r="SPD622" s="544"/>
      <c r="SPE622" s="544"/>
      <c r="SPF622" s="544"/>
      <c r="SPG622" s="544"/>
      <c r="SPH622" s="544"/>
      <c r="SPI622" s="544"/>
      <c r="SPJ622" s="544"/>
      <c r="SPK622" s="544"/>
      <c r="SPL622" s="544"/>
      <c r="SPM622" s="544"/>
      <c r="SPN622" s="544"/>
      <c r="SPO622" s="544"/>
      <c r="SPP622" s="544"/>
      <c r="SPQ622" s="544"/>
      <c r="SPR622" s="544"/>
      <c r="SPS622" s="544"/>
      <c r="SPT622" s="544"/>
      <c r="SPU622" s="544"/>
      <c r="SPV622" s="544"/>
      <c r="SPW622" s="544"/>
      <c r="SPX622" s="544"/>
      <c r="SPY622" s="544"/>
      <c r="SPZ622" s="544"/>
      <c r="SQA622" s="544"/>
      <c r="SQB622" s="544"/>
      <c r="SQC622" s="544"/>
      <c r="SQD622" s="544"/>
      <c r="SQE622" s="544"/>
      <c r="SQF622" s="544"/>
      <c r="SQG622" s="544"/>
      <c r="SQH622" s="544"/>
      <c r="SQI622" s="544"/>
      <c r="SQJ622" s="544"/>
      <c r="SQK622" s="544"/>
      <c r="SQL622" s="544"/>
      <c r="SQM622" s="544"/>
      <c r="SQN622" s="544"/>
      <c r="SQO622" s="544"/>
      <c r="SQP622" s="544"/>
      <c r="SQQ622" s="544"/>
      <c r="SQR622" s="544"/>
      <c r="SQS622" s="544"/>
      <c r="SQT622" s="544"/>
      <c r="SQU622" s="544"/>
      <c r="SQV622" s="544"/>
      <c r="SQW622" s="544"/>
      <c r="SQX622" s="544"/>
      <c r="SQY622" s="544"/>
      <c r="SQZ622" s="544"/>
      <c r="SRA622" s="544"/>
      <c r="SRB622" s="544"/>
      <c r="SRC622" s="544"/>
      <c r="SRD622" s="544"/>
      <c r="SRE622" s="544"/>
      <c r="SRF622" s="544"/>
      <c r="SRG622" s="544"/>
      <c r="SRH622" s="544"/>
      <c r="SRI622" s="544"/>
      <c r="SRJ622" s="544"/>
      <c r="SRK622" s="544"/>
      <c r="SRL622" s="544"/>
      <c r="SRM622" s="544"/>
      <c r="SRN622" s="544"/>
      <c r="SRO622" s="544"/>
      <c r="SRP622" s="544"/>
      <c r="SRQ622" s="544"/>
      <c r="SRR622" s="544"/>
      <c r="SRS622" s="544"/>
      <c r="SRT622" s="544"/>
      <c r="SRU622" s="544"/>
      <c r="SRV622" s="544"/>
      <c r="SRW622" s="544"/>
      <c r="SRX622" s="544"/>
      <c r="SRY622" s="544"/>
      <c r="SRZ622" s="544"/>
      <c r="SSA622" s="544"/>
      <c r="SSB622" s="544"/>
      <c r="SSC622" s="544"/>
      <c r="SSD622" s="544"/>
      <c r="SSE622" s="544"/>
      <c r="SSF622" s="544"/>
      <c r="SSG622" s="544"/>
      <c r="SSH622" s="544"/>
      <c r="SSI622" s="544"/>
      <c r="SSJ622" s="544"/>
      <c r="SSK622" s="544"/>
      <c r="SSL622" s="544"/>
      <c r="SSM622" s="544"/>
      <c r="SSN622" s="544"/>
      <c r="SSO622" s="544"/>
      <c r="SSP622" s="544"/>
      <c r="SSQ622" s="544"/>
      <c r="SSR622" s="544"/>
      <c r="SSS622" s="544"/>
      <c r="SST622" s="544"/>
      <c r="SSU622" s="544"/>
      <c r="SSV622" s="544"/>
      <c r="SSW622" s="544"/>
      <c r="SSX622" s="544"/>
      <c r="SSY622" s="544"/>
      <c r="SSZ622" s="544"/>
      <c r="STA622" s="544"/>
      <c r="STB622" s="544"/>
      <c r="STC622" s="544"/>
      <c r="STD622" s="544"/>
      <c r="STE622" s="544"/>
      <c r="STF622" s="544"/>
      <c r="STG622" s="544"/>
      <c r="STH622" s="544"/>
      <c r="STI622" s="544"/>
      <c r="STJ622" s="544"/>
      <c r="STK622" s="544"/>
      <c r="STL622" s="544"/>
      <c r="STM622" s="544"/>
      <c r="STN622" s="544"/>
      <c r="STO622" s="544"/>
      <c r="STP622" s="544"/>
      <c r="STQ622" s="544"/>
      <c r="STR622" s="544"/>
      <c r="STS622" s="544"/>
      <c r="STT622" s="544"/>
      <c r="STU622" s="544"/>
      <c r="STV622" s="544"/>
      <c r="STW622" s="544"/>
      <c r="STX622" s="544"/>
      <c r="STY622" s="544"/>
      <c r="STZ622" s="544"/>
      <c r="SUA622" s="544"/>
      <c r="SUB622" s="544"/>
      <c r="SUC622" s="544"/>
      <c r="SUD622" s="544"/>
      <c r="SUE622" s="544"/>
      <c r="SUF622" s="544"/>
      <c r="SUG622" s="544"/>
      <c r="SUH622" s="544"/>
      <c r="SUI622" s="544"/>
      <c r="SUJ622" s="544"/>
      <c r="SUK622" s="544"/>
      <c r="SUL622" s="544"/>
      <c r="SUM622" s="544"/>
      <c r="SUN622" s="544"/>
      <c r="SUO622" s="544"/>
      <c r="SUP622" s="544"/>
      <c r="SUQ622" s="544"/>
      <c r="SUR622" s="544"/>
      <c r="SUS622" s="544"/>
      <c r="SUT622" s="544"/>
      <c r="SUU622" s="544"/>
      <c r="SUV622" s="544"/>
      <c r="SUW622" s="544"/>
      <c r="SUX622" s="544"/>
      <c r="SUY622" s="544"/>
      <c r="SUZ622" s="544"/>
      <c r="SVA622" s="544"/>
      <c r="SVB622" s="544"/>
      <c r="SVC622" s="544"/>
      <c r="SVD622" s="544"/>
      <c r="SVE622" s="544"/>
      <c r="SVF622" s="544"/>
      <c r="SVG622" s="544"/>
      <c r="SVH622" s="544"/>
      <c r="SVI622" s="544"/>
      <c r="SVJ622" s="544"/>
      <c r="SVK622" s="544"/>
      <c r="SVL622" s="544"/>
      <c r="SVM622" s="544"/>
      <c r="SVN622" s="544"/>
      <c r="SVO622" s="544"/>
      <c r="SVP622" s="544"/>
      <c r="SVQ622" s="544"/>
      <c r="SVR622" s="544"/>
      <c r="SVS622" s="544"/>
      <c r="SVT622" s="544"/>
      <c r="SVU622" s="544"/>
      <c r="SVV622" s="544"/>
      <c r="SVW622" s="544"/>
      <c r="SVX622" s="544"/>
      <c r="SVY622" s="544"/>
      <c r="SVZ622" s="544"/>
      <c r="SWA622" s="544"/>
      <c r="SWB622" s="544"/>
      <c r="SWC622" s="544"/>
      <c r="SWD622" s="544"/>
      <c r="SWE622" s="544"/>
      <c r="SWF622" s="544"/>
      <c r="SWG622" s="544"/>
      <c r="SWH622" s="544"/>
      <c r="SWI622" s="544"/>
      <c r="SWJ622" s="544"/>
      <c r="SWK622" s="544"/>
      <c r="SWL622" s="544"/>
      <c r="SWM622" s="544"/>
      <c r="SWN622" s="544"/>
      <c r="SWO622" s="544"/>
      <c r="SWP622" s="544"/>
      <c r="SWQ622" s="544"/>
      <c r="SWR622" s="544"/>
      <c r="SWS622" s="544"/>
      <c r="SWT622" s="544"/>
      <c r="SWU622" s="544"/>
      <c r="SWV622" s="544"/>
      <c r="SWW622" s="544"/>
      <c r="SWX622" s="544"/>
      <c r="SWY622" s="544"/>
      <c r="SWZ622" s="544"/>
      <c r="SXA622" s="544"/>
      <c r="SXB622" s="544"/>
      <c r="SXC622" s="544"/>
      <c r="SXD622" s="544"/>
      <c r="SXE622" s="544"/>
      <c r="SXF622" s="544"/>
      <c r="SXG622" s="544"/>
      <c r="SXH622" s="544"/>
      <c r="SXI622" s="544"/>
      <c r="SXJ622" s="544"/>
      <c r="SXK622" s="544"/>
      <c r="SXL622" s="544"/>
      <c r="SXM622" s="544"/>
      <c r="SXN622" s="544"/>
      <c r="SXO622" s="544"/>
      <c r="SXP622" s="544"/>
      <c r="SXQ622" s="544"/>
      <c r="SXR622" s="544"/>
      <c r="SXS622" s="544"/>
      <c r="SXT622" s="544"/>
      <c r="SXU622" s="544"/>
      <c r="SXV622" s="544"/>
      <c r="SXW622" s="544"/>
      <c r="SXX622" s="544"/>
      <c r="SXY622" s="544"/>
      <c r="SXZ622" s="544"/>
      <c r="SYA622" s="544"/>
      <c r="SYB622" s="544"/>
      <c r="SYC622" s="544"/>
      <c r="SYD622" s="544"/>
      <c r="SYE622" s="544"/>
      <c r="SYF622" s="544"/>
      <c r="SYG622" s="544"/>
      <c r="SYH622" s="544"/>
      <c r="SYI622" s="544"/>
      <c r="SYJ622" s="544"/>
      <c r="SYK622" s="544"/>
      <c r="SYL622" s="544"/>
      <c r="SYM622" s="544"/>
      <c r="SYN622" s="544"/>
      <c r="SYO622" s="544"/>
      <c r="SYP622" s="544"/>
      <c r="SYQ622" s="544"/>
      <c r="SYR622" s="544"/>
      <c r="SYS622" s="544"/>
      <c r="SYT622" s="544"/>
      <c r="SYU622" s="544"/>
      <c r="SYV622" s="544"/>
      <c r="SYW622" s="544"/>
      <c r="SYX622" s="544"/>
      <c r="SYY622" s="544"/>
      <c r="SYZ622" s="544"/>
      <c r="SZA622" s="544"/>
      <c r="SZB622" s="544"/>
      <c r="SZC622" s="544"/>
      <c r="SZD622" s="544"/>
      <c r="SZE622" s="544"/>
      <c r="SZF622" s="544"/>
      <c r="SZG622" s="544"/>
      <c r="SZH622" s="544"/>
      <c r="SZI622" s="544"/>
      <c r="SZJ622" s="544"/>
      <c r="SZK622" s="544"/>
      <c r="SZL622" s="544"/>
      <c r="SZM622" s="544"/>
      <c r="SZN622" s="544"/>
      <c r="SZO622" s="544"/>
      <c r="SZP622" s="544"/>
      <c r="SZQ622" s="544"/>
      <c r="SZR622" s="544"/>
      <c r="SZS622" s="544"/>
      <c r="SZT622" s="544"/>
      <c r="SZU622" s="544"/>
      <c r="SZV622" s="544"/>
      <c r="SZW622" s="544"/>
      <c r="SZX622" s="544"/>
      <c r="SZY622" s="544"/>
      <c r="SZZ622" s="544"/>
      <c r="TAA622" s="544"/>
      <c r="TAB622" s="544"/>
      <c r="TAC622" s="544"/>
      <c r="TAD622" s="544"/>
      <c r="TAE622" s="544"/>
      <c r="TAF622" s="544"/>
      <c r="TAG622" s="544"/>
      <c r="TAH622" s="544"/>
      <c r="TAI622" s="544"/>
      <c r="TAJ622" s="544"/>
      <c r="TAK622" s="544"/>
      <c r="TAL622" s="544"/>
      <c r="TAM622" s="544"/>
      <c r="TAN622" s="544"/>
      <c r="TAO622" s="544"/>
      <c r="TAP622" s="544"/>
      <c r="TAQ622" s="544"/>
      <c r="TAR622" s="544"/>
      <c r="TAS622" s="544"/>
      <c r="TAT622" s="544"/>
      <c r="TAU622" s="544"/>
      <c r="TAV622" s="544"/>
      <c r="TAW622" s="544"/>
      <c r="TAX622" s="544"/>
      <c r="TAY622" s="544"/>
      <c r="TAZ622" s="544"/>
      <c r="TBA622" s="544"/>
      <c r="TBB622" s="544"/>
      <c r="TBC622" s="544"/>
      <c r="TBD622" s="544"/>
      <c r="TBE622" s="544"/>
      <c r="TBF622" s="544"/>
      <c r="TBG622" s="544"/>
      <c r="TBH622" s="544"/>
      <c r="TBI622" s="544"/>
      <c r="TBJ622" s="544"/>
      <c r="TBK622" s="544"/>
      <c r="TBL622" s="544"/>
      <c r="TBM622" s="544"/>
      <c r="TBN622" s="544"/>
      <c r="TBO622" s="544"/>
      <c r="TBP622" s="544"/>
      <c r="TBQ622" s="544"/>
      <c r="TBR622" s="544"/>
      <c r="TBS622" s="544"/>
      <c r="TBT622" s="544"/>
      <c r="TBU622" s="544"/>
      <c r="TBV622" s="544"/>
      <c r="TBW622" s="544"/>
      <c r="TBX622" s="544"/>
      <c r="TBY622" s="544"/>
      <c r="TBZ622" s="544"/>
      <c r="TCA622" s="544"/>
      <c r="TCB622" s="544"/>
      <c r="TCC622" s="544"/>
      <c r="TCD622" s="544"/>
      <c r="TCE622" s="544"/>
      <c r="TCF622" s="544"/>
      <c r="TCG622" s="544"/>
      <c r="TCH622" s="544"/>
      <c r="TCI622" s="544"/>
      <c r="TCJ622" s="544"/>
      <c r="TCK622" s="544"/>
      <c r="TCL622" s="544"/>
      <c r="TCM622" s="544"/>
      <c r="TCN622" s="544"/>
      <c r="TCO622" s="544"/>
      <c r="TCP622" s="544"/>
      <c r="TCQ622" s="544"/>
      <c r="TCR622" s="544"/>
      <c r="TCS622" s="544"/>
      <c r="TCT622" s="544"/>
      <c r="TCU622" s="544"/>
      <c r="TCV622" s="544"/>
      <c r="TCW622" s="544"/>
      <c r="TCX622" s="544"/>
      <c r="TCY622" s="544"/>
      <c r="TCZ622" s="544"/>
      <c r="TDA622" s="544"/>
      <c r="TDB622" s="544"/>
      <c r="TDC622" s="544"/>
      <c r="TDD622" s="544"/>
      <c r="TDE622" s="544"/>
      <c r="TDF622" s="544"/>
      <c r="TDG622" s="544"/>
      <c r="TDH622" s="544"/>
      <c r="TDI622" s="544"/>
      <c r="TDJ622" s="544"/>
      <c r="TDK622" s="544"/>
      <c r="TDL622" s="544"/>
      <c r="TDM622" s="544"/>
      <c r="TDN622" s="544"/>
      <c r="TDO622" s="544"/>
      <c r="TDP622" s="544"/>
      <c r="TDQ622" s="544"/>
      <c r="TDR622" s="544"/>
      <c r="TDS622" s="544"/>
      <c r="TDT622" s="544"/>
      <c r="TDU622" s="544"/>
      <c r="TDV622" s="544"/>
      <c r="TDW622" s="544"/>
      <c r="TDX622" s="544"/>
      <c r="TDY622" s="544"/>
      <c r="TDZ622" s="544"/>
      <c r="TEA622" s="544"/>
      <c r="TEB622" s="544"/>
      <c r="TEC622" s="544"/>
      <c r="TED622" s="544"/>
      <c r="TEE622" s="544"/>
      <c r="TEF622" s="544"/>
      <c r="TEG622" s="544"/>
      <c r="TEH622" s="544"/>
      <c r="TEI622" s="544"/>
      <c r="TEJ622" s="544"/>
      <c r="TEK622" s="544"/>
      <c r="TEL622" s="544"/>
      <c r="TEM622" s="544"/>
      <c r="TEN622" s="544"/>
      <c r="TEO622" s="544"/>
      <c r="TEP622" s="544"/>
      <c r="TEQ622" s="544"/>
      <c r="TER622" s="544"/>
      <c r="TES622" s="544"/>
      <c r="TET622" s="544"/>
      <c r="TEU622" s="544"/>
      <c r="TEV622" s="544"/>
      <c r="TEW622" s="544"/>
      <c r="TEX622" s="544"/>
      <c r="TEY622" s="544"/>
      <c r="TEZ622" s="544"/>
      <c r="TFA622" s="544"/>
      <c r="TFB622" s="544"/>
      <c r="TFC622" s="544"/>
      <c r="TFD622" s="544"/>
      <c r="TFE622" s="544"/>
      <c r="TFF622" s="544"/>
      <c r="TFG622" s="544"/>
      <c r="TFH622" s="544"/>
      <c r="TFI622" s="544"/>
      <c r="TFJ622" s="544"/>
      <c r="TFK622" s="544"/>
      <c r="TFL622" s="544"/>
      <c r="TFM622" s="544"/>
      <c r="TFN622" s="544"/>
      <c r="TFO622" s="544"/>
      <c r="TFP622" s="544"/>
      <c r="TFQ622" s="544"/>
      <c r="TFR622" s="544"/>
      <c r="TFS622" s="544"/>
      <c r="TFT622" s="544"/>
      <c r="TFU622" s="544"/>
      <c r="TFV622" s="544"/>
      <c r="TFW622" s="544"/>
      <c r="TFX622" s="544"/>
      <c r="TFY622" s="544"/>
      <c r="TFZ622" s="544"/>
      <c r="TGA622" s="544"/>
      <c r="TGB622" s="544"/>
      <c r="TGC622" s="544"/>
      <c r="TGD622" s="544"/>
      <c r="TGE622" s="544"/>
      <c r="TGF622" s="544"/>
      <c r="TGG622" s="544"/>
      <c r="TGH622" s="544"/>
      <c r="TGI622" s="544"/>
      <c r="TGJ622" s="544"/>
      <c r="TGK622" s="544"/>
      <c r="TGL622" s="544"/>
      <c r="TGM622" s="544"/>
      <c r="TGN622" s="544"/>
      <c r="TGO622" s="544"/>
      <c r="TGP622" s="544"/>
      <c r="TGQ622" s="544"/>
      <c r="TGR622" s="544"/>
      <c r="TGS622" s="544"/>
      <c r="TGT622" s="544"/>
      <c r="TGU622" s="544"/>
      <c r="TGV622" s="544"/>
      <c r="TGW622" s="544"/>
      <c r="TGX622" s="544"/>
      <c r="TGY622" s="544"/>
      <c r="TGZ622" s="544"/>
      <c r="THA622" s="544"/>
      <c r="THB622" s="544"/>
      <c r="THC622" s="544"/>
      <c r="THD622" s="544"/>
      <c r="THE622" s="544"/>
      <c r="THF622" s="544"/>
      <c r="THG622" s="544"/>
      <c r="THH622" s="544"/>
      <c r="THI622" s="544"/>
      <c r="THJ622" s="544"/>
      <c r="THK622" s="544"/>
      <c r="THL622" s="544"/>
      <c r="THM622" s="544"/>
      <c r="THN622" s="544"/>
      <c r="THO622" s="544"/>
      <c r="THP622" s="544"/>
      <c r="THQ622" s="544"/>
      <c r="THR622" s="544"/>
      <c r="THS622" s="544"/>
      <c r="THT622" s="544"/>
      <c r="THU622" s="544"/>
      <c r="THV622" s="544"/>
      <c r="THW622" s="544"/>
      <c r="THX622" s="544"/>
      <c r="THY622" s="544"/>
      <c r="THZ622" s="544"/>
      <c r="TIA622" s="544"/>
      <c r="TIB622" s="544"/>
      <c r="TIC622" s="544"/>
      <c r="TID622" s="544"/>
      <c r="TIE622" s="544"/>
      <c r="TIF622" s="544"/>
      <c r="TIG622" s="544"/>
      <c r="TIH622" s="544"/>
      <c r="TII622" s="544"/>
      <c r="TIJ622" s="544"/>
      <c r="TIK622" s="544"/>
      <c r="TIL622" s="544"/>
      <c r="TIM622" s="544"/>
      <c r="TIN622" s="544"/>
      <c r="TIO622" s="544"/>
      <c r="TIP622" s="544"/>
      <c r="TIQ622" s="544"/>
      <c r="TIR622" s="544"/>
      <c r="TIS622" s="544"/>
      <c r="TIT622" s="544"/>
      <c r="TIU622" s="544"/>
      <c r="TIV622" s="544"/>
      <c r="TIW622" s="544"/>
      <c r="TIX622" s="544"/>
      <c r="TIY622" s="544"/>
      <c r="TIZ622" s="544"/>
      <c r="TJA622" s="544"/>
      <c r="TJB622" s="544"/>
      <c r="TJC622" s="544"/>
      <c r="TJD622" s="544"/>
      <c r="TJE622" s="544"/>
      <c r="TJF622" s="544"/>
      <c r="TJG622" s="544"/>
      <c r="TJH622" s="544"/>
      <c r="TJI622" s="544"/>
      <c r="TJJ622" s="544"/>
      <c r="TJK622" s="544"/>
      <c r="TJL622" s="544"/>
      <c r="TJM622" s="544"/>
      <c r="TJN622" s="544"/>
      <c r="TJO622" s="544"/>
      <c r="TJP622" s="544"/>
      <c r="TJQ622" s="544"/>
      <c r="TJR622" s="544"/>
      <c r="TJS622" s="544"/>
      <c r="TJT622" s="544"/>
      <c r="TJU622" s="544"/>
      <c r="TJV622" s="544"/>
      <c r="TJW622" s="544"/>
      <c r="TJX622" s="544"/>
      <c r="TJY622" s="544"/>
      <c r="TJZ622" s="544"/>
      <c r="TKA622" s="544"/>
      <c r="TKB622" s="544"/>
      <c r="TKC622" s="544"/>
      <c r="TKD622" s="544"/>
      <c r="TKE622" s="544"/>
      <c r="TKF622" s="544"/>
      <c r="TKG622" s="544"/>
      <c r="TKH622" s="544"/>
      <c r="TKI622" s="544"/>
      <c r="TKJ622" s="544"/>
      <c r="TKK622" s="544"/>
      <c r="TKL622" s="544"/>
      <c r="TKM622" s="544"/>
      <c r="TKN622" s="544"/>
      <c r="TKO622" s="544"/>
      <c r="TKP622" s="544"/>
      <c r="TKQ622" s="544"/>
      <c r="TKR622" s="544"/>
      <c r="TKS622" s="544"/>
      <c r="TKT622" s="544"/>
      <c r="TKU622" s="544"/>
      <c r="TKV622" s="544"/>
      <c r="TKW622" s="544"/>
      <c r="TKX622" s="544"/>
      <c r="TKY622" s="544"/>
      <c r="TKZ622" s="544"/>
      <c r="TLA622" s="544"/>
      <c r="TLB622" s="544"/>
      <c r="TLC622" s="544"/>
      <c r="TLD622" s="544"/>
      <c r="TLE622" s="544"/>
      <c r="TLF622" s="544"/>
      <c r="TLG622" s="544"/>
      <c r="TLH622" s="544"/>
      <c r="TLI622" s="544"/>
      <c r="TLJ622" s="544"/>
      <c r="TLK622" s="544"/>
      <c r="TLL622" s="544"/>
      <c r="TLM622" s="544"/>
      <c r="TLN622" s="544"/>
      <c r="TLO622" s="544"/>
      <c r="TLP622" s="544"/>
      <c r="TLQ622" s="544"/>
      <c r="TLR622" s="544"/>
      <c r="TLS622" s="544"/>
      <c r="TLT622" s="544"/>
      <c r="TLU622" s="544"/>
      <c r="TLV622" s="544"/>
      <c r="TLW622" s="544"/>
      <c r="TLX622" s="544"/>
      <c r="TLY622" s="544"/>
      <c r="TLZ622" s="544"/>
      <c r="TMA622" s="544"/>
      <c r="TMB622" s="544"/>
      <c r="TMC622" s="544"/>
      <c r="TMD622" s="544"/>
      <c r="TME622" s="544"/>
      <c r="TMF622" s="544"/>
      <c r="TMG622" s="544"/>
      <c r="TMH622" s="544"/>
      <c r="TMI622" s="544"/>
      <c r="TMJ622" s="544"/>
      <c r="TMK622" s="544"/>
      <c r="TML622" s="544"/>
      <c r="TMM622" s="544"/>
      <c r="TMN622" s="544"/>
      <c r="TMO622" s="544"/>
      <c r="TMP622" s="544"/>
      <c r="TMQ622" s="544"/>
      <c r="TMR622" s="544"/>
      <c r="TMS622" s="544"/>
      <c r="TMT622" s="544"/>
      <c r="TMU622" s="544"/>
      <c r="TMV622" s="544"/>
      <c r="TMW622" s="544"/>
      <c r="TMX622" s="544"/>
      <c r="TMY622" s="544"/>
      <c r="TMZ622" s="544"/>
      <c r="TNA622" s="544"/>
      <c r="TNB622" s="544"/>
      <c r="TNC622" s="544"/>
      <c r="TND622" s="544"/>
      <c r="TNE622" s="544"/>
      <c r="TNF622" s="544"/>
      <c r="TNG622" s="544"/>
      <c r="TNH622" s="544"/>
      <c r="TNI622" s="544"/>
      <c r="TNJ622" s="544"/>
      <c r="TNK622" s="544"/>
      <c r="TNL622" s="544"/>
      <c r="TNM622" s="544"/>
      <c r="TNN622" s="544"/>
      <c r="TNO622" s="544"/>
      <c r="TNP622" s="544"/>
      <c r="TNQ622" s="544"/>
      <c r="TNR622" s="544"/>
      <c r="TNS622" s="544"/>
      <c r="TNT622" s="544"/>
      <c r="TNU622" s="544"/>
      <c r="TNV622" s="544"/>
      <c r="TNW622" s="544"/>
      <c r="TNX622" s="544"/>
      <c r="TNY622" s="544"/>
      <c r="TNZ622" s="544"/>
      <c r="TOA622" s="544"/>
      <c r="TOB622" s="544"/>
      <c r="TOC622" s="544"/>
      <c r="TOD622" s="544"/>
      <c r="TOE622" s="544"/>
      <c r="TOF622" s="544"/>
      <c r="TOG622" s="544"/>
      <c r="TOH622" s="544"/>
      <c r="TOI622" s="544"/>
      <c r="TOJ622" s="544"/>
      <c r="TOK622" s="544"/>
      <c r="TOL622" s="544"/>
      <c r="TOM622" s="544"/>
      <c r="TON622" s="544"/>
      <c r="TOO622" s="544"/>
      <c r="TOP622" s="544"/>
      <c r="TOQ622" s="544"/>
      <c r="TOR622" s="544"/>
      <c r="TOS622" s="544"/>
      <c r="TOT622" s="544"/>
      <c r="TOU622" s="544"/>
      <c r="TOV622" s="544"/>
      <c r="TOW622" s="544"/>
      <c r="TOX622" s="544"/>
      <c r="TOY622" s="544"/>
      <c r="TOZ622" s="544"/>
      <c r="TPA622" s="544"/>
      <c r="TPB622" s="544"/>
      <c r="TPC622" s="544"/>
      <c r="TPD622" s="544"/>
      <c r="TPE622" s="544"/>
      <c r="TPF622" s="544"/>
      <c r="TPG622" s="544"/>
      <c r="TPH622" s="544"/>
      <c r="TPI622" s="544"/>
      <c r="TPJ622" s="544"/>
      <c r="TPK622" s="544"/>
      <c r="TPL622" s="544"/>
      <c r="TPM622" s="544"/>
      <c r="TPN622" s="544"/>
      <c r="TPO622" s="544"/>
      <c r="TPP622" s="544"/>
      <c r="TPQ622" s="544"/>
      <c r="TPR622" s="544"/>
      <c r="TPS622" s="544"/>
      <c r="TPT622" s="544"/>
      <c r="TPU622" s="544"/>
      <c r="TPV622" s="544"/>
      <c r="TPW622" s="544"/>
      <c r="TPX622" s="544"/>
      <c r="TPY622" s="544"/>
      <c r="TPZ622" s="544"/>
      <c r="TQA622" s="544"/>
      <c r="TQB622" s="544"/>
      <c r="TQC622" s="544"/>
      <c r="TQD622" s="544"/>
      <c r="TQE622" s="544"/>
      <c r="TQF622" s="544"/>
      <c r="TQG622" s="544"/>
      <c r="TQH622" s="544"/>
      <c r="TQI622" s="544"/>
      <c r="TQJ622" s="544"/>
      <c r="TQK622" s="544"/>
      <c r="TQL622" s="544"/>
      <c r="TQM622" s="544"/>
      <c r="TQN622" s="544"/>
      <c r="TQO622" s="544"/>
      <c r="TQP622" s="544"/>
      <c r="TQQ622" s="544"/>
      <c r="TQR622" s="544"/>
      <c r="TQS622" s="544"/>
      <c r="TQT622" s="544"/>
      <c r="TQU622" s="544"/>
      <c r="TQV622" s="544"/>
      <c r="TQW622" s="544"/>
      <c r="TQX622" s="544"/>
      <c r="TQY622" s="544"/>
      <c r="TQZ622" s="544"/>
      <c r="TRA622" s="544"/>
      <c r="TRB622" s="544"/>
      <c r="TRC622" s="544"/>
      <c r="TRD622" s="544"/>
      <c r="TRE622" s="544"/>
      <c r="TRF622" s="544"/>
      <c r="TRG622" s="544"/>
      <c r="TRH622" s="544"/>
      <c r="TRI622" s="544"/>
      <c r="TRJ622" s="544"/>
      <c r="TRK622" s="544"/>
      <c r="TRL622" s="544"/>
      <c r="TRM622" s="544"/>
      <c r="TRN622" s="544"/>
      <c r="TRO622" s="544"/>
      <c r="TRP622" s="544"/>
      <c r="TRQ622" s="544"/>
      <c r="TRR622" s="544"/>
      <c r="TRS622" s="544"/>
      <c r="TRT622" s="544"/>
      <c r="TRU622" s="544"/>
      <c r="TRV622" s="544"/>
      <c r="TRW622" s="544"/>
      <c r="TRX622" s="544"/>
      <c r="TRY622" s="544"/>
      <c r="TRZ622" s="544"/>
      <c r="TSA622" s="544"/>
      <c r="TSB622" s="544"/>
      <c r="TSC622" s="544"/>
      <c r="TSD622" s="544"/>
      <c r="TSE622" s="544"/>
      <c r="TSF622" s="544"/>
      <c r="TSG622" s="544"/>
      <c r="TSH622" s="544"/>
      <c r="TSI622" s="544"/>
      <c r="TSJ622" s="544"/>
      <c r="TSK622" s="544"/>
      <c r="TSL622" s="544"/>
      <c r="TSM622" s="544"/>
      <c r="TSN622" s="544"/>
      <c r="TSO622" s="544"/>
      <c r="TSP622" s="544"/>
      <c r="TSQ622" s="544"/>
      <c r="TSR622" s="544"/>
      <c r="TSS622" s="544"/>
      <c r="TST622" s="544"/>
      <c r="TSU622" s="544"/>
      <c r="TSV622" s="544"/>
      <c r="TSW622" s="544"/>
      <c r="TSX622" s="544"/>
      <c r="TSY622" s="544"/>
      <c r="TSZ622" s="544"/>
      <c r="TTA622" s="544"/>
      <c r="TTB622" s="544"/>
      <c r="TTC622" s="544"/>
      <c r="TTD622" s="544"/>
      <c r="TTE622" s="544"/>
      <c r="TTF622" s="544"/>
      <c r="TTG622" s="544"/>
      <c r="TTH622" s="544"/>
      <c r="TTI622" s="544"/>
      <c r="TTJ622" s="544"/>
      <c r="TTK622" s="544"/>
      <c r="TTL622" s="544"/>
      <c r="TTM622" s="544"/>
      <c r="TTN622" s="544"/>
      <c r="TTO622" s="544"/>
      <c r="TTP622" s="544"/>
      <c r="TTQ622" s="544"/>
      <c r="TTR622" s="544"/>
      <c r="TTS622" s="544"/>
      <c r="TTT622" s="544"/>
      <c r="TTU622" s="544"/>
      <c r="TTV622" s="544"/>
      <c r="TTW622" s="544"/>
      <c r="TTX622" s="544"/>
      <c r="TTY622" s="544"/>
      <c r="TTZ622" s="544"/>
      <c r="TUA622" s="544"/>
      <c r="TUB622" s="544"/>
      <c r="TUC622" s="544"/>
      <c r="TUD622" s="544"/>
      <c r="TUE622" s="544"/>
      <c r="TUF622" s="544"/>
      <c r="TUG622" s="544"/>
      <c r="TUH622" s="544"/>
      <c r="TUI622" s="544"/>
      <c r="TUJ622" s="544"/>
      <c r="TUK622" s="544"/>
      <c r="TUL622" s="544"/>
      <c r="TUM622" s="544"/>
      <c r="TUN622" s="544"/>
      <c r="TUO622" s="544"/>
      <c r="TUP622" s="544"/>
      <c r="TUQ622" s="544"/>
      <c r="TUR622" s="544"/>
      <c r="TUS622" s="544"/>
      <c r="TUT622" s="544"/>
      <c r="TUU622" s="544"/>
      <c r="TUV622" s="544"/>
      <c r="TUW622" s="544"/>
      <c r="TUX622" s="544"/>
      <c r="TUY622" s="544"/>
      <c r="TUZ622" s="544"/>
      <c r="TVA622" s="544"/>
      <c r="TVB622" s="544"/>
      <c r="TVC622" s="544"/>
      <c r="TVD622" s="544"/>
      <c r="TVE622" s="544"/>
      <c r="TVF622" s="544"/>
      <c r="TVG622" s="544"/>
      <c r="TVH622" s="544"/>
      <c r="TVI622" s="544"/>
      <c r="TVJ622" s="544"/>
      <c r="TVK622" s="544"/>
      <c r="TVL622" s="544"/>
      <c r="TVM622" s="544"/>
      <c r="TVN622" s="544"/>
      <c r="TVO622" s="544"/>
      <c r="TVP622" s="544"/>
      <c r="TVQ622" s="544"/>
      <c r="TVR622" s="544"/>
      <c r="TVS622" s="544"/>
      <c r="TVT622" s="544"/>
      <c r="TVU622" s="544"/>
      <c r="TVV622" s="544"/>
      <c r="TVW622" s="544"/>
      <c r="TVX622" s="544"/>
      <c r="TVY622" s="544"/>
      <c r="TVZ622" s="544"/>
      <c r="TWA622" s="544"/>
      <c r="TWB622" s="544"/>
      <c r="TWC622" s="544"/>
      <c r="TWD622" s="544"/>
      <c r="TWE622" s="544"/>
      <c r="TWF622" s="544"/>
      <c r="TWG622" s="544"/>
      <c r="TWH622" s="544"/>
      <c r="TWI622" s="544"/>
      <c r="TWJ622" s="544"/>
      <c r="TWK622" s="544"/>
      <c r="TWL622" s="544"/>
      <c r="TWM622" s="544"/>
      <c r="TWN622" s="544"/>
      <c r="TWO622" s="544"/>
      <c r="TWP622" s="544"/>
      <c r="TWQ622" s="544"/>
      <c r="TWR622" s="544"/>
      <c r="TWS622" s="544"/>
      <c r="TWT622" s="544"/>
      <c r="TWU622" s="544"/>
      <c r="TWV622" s="544"/>
      <c r="TWW622" s="544"/>
      <c r="TWX622" s="544"/>
      <c r="TWY622" s="544"/>
      <c r="TWZ622" s="544"/>
      <c r="TXA622" s="544"/>
      <c r="TXB622" s="544"/>
      <c r="TXC622" s="544"/>
      <c r="TXD622" s="544"/>
      <c r="TXE622" s="544"/>
      <c r="TXF622" s="544"/>
      <c r="TXG622" s="544"/>
      <c r="TXH622" s="544"/>
      <c r="TXI622" s="544"/>
      <c r="TXJ622" s="544"/>
      <c r="TXK622" s="544"/>
      <c r="TXL622" s="544"/>
      <c r="TXM622" s="544"/>
      <c r="TXN622" s="544"/>
      <c r="TXO622" s="544"/>
      <c r="TXP622" s="544"/>
      <c r="TXQ622" s="544"/>
      <c r="TXR622" s="544"/>
      <c r="TXS622" s="544"/>
      <c r="TXT622" s="544"/>
      <c r="TXU622" s="544"/>
      <c r="TXV622" s="544"/>
      <c r="TXW622" s="544"/>
      <c r="TXX622" s="544"/>
      <c r="TXY622" s="544"/>
      <c r="TXZ622" s="544"/>
      <c r="TYA622" s="544"/>
      <c r="TYB622" s="544"/>
      <c r="TYC622" s="544"/>
      <c r="TYD622" s="544"/>
      <c r="TYE622" s="544"/>
      <c r="TYF622" s="544"/>
      <c r="TYG622" s="544"/>
      <c r="TYH622" s="544"/>
      <c r="TYI622" s="544"/>
      <c r="TYJ622" s="544"/>
      <c r="TYK622" s="544"/>
      <c r="TYL622" s="544"/>
      <c r="TYM622" s="544"/>
      <c r="TYN622" s="544"/>
      <c r="TYO622" s="544"/>
      <c r="TYP622" s="544"/>
      <c r="TYQ622" s="544"/>
      <c r="TYR622" s="544"/>
      <c r="TYS622" s="544"/>
      <c r="TYT622" s="544"/>
      <c r="TYU622" s="544"/>
      <c r="TYV622" s="544"/>
      <c r="TYW622" s="544"/>
      <c r="TYX622" s="544"/>
      <c r="TYY622" s="544"/>
      <c r="TYZ622" s="544"/>
      <c r="TZA622" s="544"/>
      <c r="TZB622" s="544"/>
      <c r="TZC622" s="544"/>
      <c r="TZD622" s="544"/>
      <c r="TZE622" s="544"/>
      <c r="TZF622" s="544"/>
      <c r="TZG622" s="544"/>
      <c r="TZH622" s="544"/>
      <c r="TZI622" s="544"/>
      <c r="TZJ622" s="544"/>
      <c r="TZK622" s="544"/>
      <c r="TZL622" s="544"/>
      <c r="TZM622" s="544"/>
      <c r="TZN622" s="544"/>
      <c r="TZO622" s="544"/>
      <c r="TZP622" s="544"/>
      <c r="TZQ622" s="544"/>
      <c r="TZR622" s="544"/>
      <c r="TZS622" s="544"/>
      <c r="TZT622" s="544"/>
      <c r="TZU622" s="544"/>
      <c r="TZV622" s="544"/>
      <c r="TZW622" s="544"/>
      <c r="TZX622" s="544"/>
      <c r="TZY622" s="544"/>
      <c r="TZZ622" s="544"/>
      <c r="UAA622" s="544"/>
      <c r="UAB622" s="544"/>
      <c r="UAC622" s="544"/>
      <c r="UAD622" s="544"/>
      <c r="UAE622" s="544"/>
      <c r="UAF622" s="544"/>
      <c r="UAG622" s="544"/>
      <c r="UAH622" s="544"/>
      <c r="UAI622" s="544"/>
      <c r="UAJ622" s="544"/>
      <c r="UAK622" s="544"/>
      <c r="UAL622" s="544"/>
      <c r="UAM622" s="544"/>
      <c r="UAN622" s="544"/>
      <c r="UAO622" s="544"/>
      <c r="UAP622" s="544"/>
      <c r="UAQ622" s="544"/>
      <c r="UAR622" s="544"/>
      <c r="UAS622" s="544"/>
      <c r="UAT622" s="544"/>
      <c r="UAU622" s="544"/>
      <c r="UAV622" s="544"/>
      <c r="UAW622" s="544"/>
      <c r="UAX622" s="544"/>
      <c r="UAY622" s="544"/>
      <c r="UAZ622" s="544"/>
      <c r="UBA622" s="544"/>
      <c r="UBB622" s="544"/>
      <c r="UBC622" s="544"/>
      <c r="UBD622" s="544"/>
      <c r="UBE622" s="544"/>
      <c r="UBF622" s="544"/>
      <c r="UBG622" s="544"/>
      <c r="UBH622" s="544"/>
      <c r="UBI622" s="544"/>
      <c r="UBJ622" s="544"/>
      <c r="UBK622" s="544"/>
      <c r="UBL622" s="544"/>
      <c r="UBM622" s="544"/>
      <c r="UBN622" s="544"/>
      <c r="UBO622" s="544"/>
      <c r="UBP622" s="544"/>
      <c r="UBQ622" s="544"/>
      <c r="UBR622" s="544"/>
      <c r="UBS622" s="544"/>
      <c r="UBT622" s="544"/>
      <c r="UBU622" s="544"/>
      <c r="UBV622" s="544"/>
      <c r="UBW622" s="544"/>
      <c r="UBX622" s="544"/>
      <c r="UBY622" s="544"/>
      <c r="UBZ622" s="544"/>
      <c r="UCA622" s="544"/>
      <c r="UCB622" s="544"/>
      <c r="UCC622" s="544"/>
      <c r="UCD622" s="544"/>
      <c r="UCE622" s="544"/>
      <c r="UCF622" s="544"/>
      <c r="UCG622" s="544"/>
      <c r="UCH622" s="544"/>
      <c r="UCI622" s="544"/>
      <c r="UCJ622" s="544"/>
      <c r="UCK622" s="544"/>
      <c r="UCL622" s="544"/>
      <c r="UCM622" s="544"/>
      <c r="UCN622" s="544"/>
      <c r="UCO622" s="544"/>
      <c r="UCP622" s="544"/>
      <c r="UCQ622" s="544"/>
      <c r="UCR622" s="544"/>
      <c r="UCS622" s="544"/>
      <c r="UCT622" s="544"/>
      <c r="UCU622" s="544"/>
      <c r="UCV622" s="544"/>
      <c r="UCW622" s="544"/>
      <c r="UCX622" s="544"/>
      <c r="UCY622" s="544"/>
      <c r="UCZ622" s="544"/>
      <c r="UDA622" s="544"/>
      <c r="UDB622" s="544"/>
      <c r="UDC622" s="544"/>
      <c r="UDD622" s="544"/>
      <c r="UDE622" s="544"/>
      <c r="UDF622" s="544"/>
      <c r="UDG622" s="544"/>
      <c r="UDH622" s="544"/>
      <c r="UDI622" s="544"/>
      <c r="UDJ622" s="544"/>
      <c r="UDK622" s="544"/>
      <c r="UDL622" s="544"/>
      <c r="UDM622" s="544"/>
      <c r="UDN622" s="544"/>
      <c r="UDO622" s="544"/>
      <c r="UDP622" s="544"/>
      <c r="UDQ622" s="544"/>
      <c r="UDR622" s="544"/>
      <c r="UDS622" s="544"/>
      <c r="UDT622" s="544"/>
      <c r="UDU622" s="544"/>
      <c r="UDV622" s="544"/>
      <c r="UDW622" s="544"/>
      <c r="UDX622" s="544"/>
      <c r="UDY622" s="544"/>
      <c r="UDZ622" s="544"/>
      <c r="UEA622" s="544"/>
      <c r="UEB622" s="544"/>
      <c r="UEC622" s="544"/>
      <c r="UED622" s="544"/>
      <c r="UEE622" s="544"/>
      <c r="UEF622" s="544"/>
      <c r="UEG622" s="544"/>
      <c r="UEH622" s="544"/>
      <c r="UEI622" s="544"/>
      <c r="UEJ622" s="544"/>
      <c r="UEK622" s="544"/>
      <c r="UEL622" s="544"/>
      <c r="UEM622" s="544"/>
      <c r="UEN622" s="544"/>
      <c r="UEO622" s="544"/>
      <c r="UEP622" s="544"/>
      <c r="UEQ622" s="544"/>
      <c r="UER622" s="544"/>
      <c r="UES622" s="544"/>
      <c r="UET622" s="544"/>
      <c r="UEU622" s="544"/>
      <c r="UEV622" s="544"/>
      <c r="UEW622" s="544"/>
      <c r="UEX622" s="544"/>
      <c r="UEY622" s="544"/>
      <c r="UEZ622" s="544"/>
      <c r="UFA622" s="544"/>
      <c r="UFB622" s="544"/>
      <c r="UFC622" s="544"/>
      <c r="UFD622" s="544"/>
      <c r="UFE622" s="544"/>
      <c r="UFF622" s="544"/>
      <c r="UFG622" s="544"/>
      <c r="UFH622" s="544"/>
      <c r="UFI622" s="544"/>
      <c r="UFJ622" s="544"/>
      <c r="UFK622" s="544"/>
      <c r="UFL622" s="544"/>
      <c r="UFM622" s="544"/>
      <c r="UFN622" s="544"/>
      <c r="UFO622" s="544"/>
      <c r="UFP622" s="544"/>
      <c r="UFQ622" s="544"/>
      <c r="UFR622" s="544"/>
      <c r="UFS622" s="544"/>
      <c r="UFT622" s="544"/>
      <c r="UFU622" s="544"/>
      <c r="UFV622" s="544"/>
      <c r="UFW622" s="544"/>
      <c r="UFX622" s="544"/>
      <c r="UFY622" s="544"/>
      <c r="UFZ622" s="544"/>
      <c r="UGA622" s="544"/>
      <c r="UGB622" s="544"/>
      <c r="UGC622" s="544"/>
      <c r="UGD622" s="544"/>
      <c r="UGE622" s="544"/>
      <c r="UGF622" s="544"/>
      <c r="UGG622" s="544"/>
      <c r="UGH622" s="544"/>
      <c r="UGI622" s="544"/>
      <c r="UGJ622" s="544"/>
      <c r="UGK622" s="544"/>
      <c r="UGL622" s="544"/>
      <c r="UGM622" s="544"/>
      <c r="UGN622" s="544"/>
      <c r="UGO622" s="544"/>
      <c r="UGP622" s="544"/>
      <c r="UGQ622" s="544"/>
      <c r="UGR622" s="544"/>
      <c r="UGS622" s="544"/>
      <c r="UGT622" s="544"/>
      <c r="UGU622" s="544"/>
      <c r="UGV622" s="544"/>
      <c r="UGW622" s="544"/>
      <c r="UGX622" s="544"/>
      <c r="UGY622" s="544"/>
      <c r="UGZ622" s="544"/>
      <c r="UHA622" s="544"/>
      <c r="UHB622" s="544"/>
      <c r="UHC622" s="544"/>
      <c r="UHD622" s="544"/>
      <c r="UHE622" s="544"/>
      <c r="UHF622" s="544"/>
      <c r="UHG622" s="544"/>
      <c r="UHH622" s="544"/>
      <c r="UHI622" s="544"/>
      <c r="UHJ622" s="544"/>
      <c r="UHK622" s="544"/>
      <c r="UHL622" s="544"/>
      <c r="UHM622" s="544"/>
      <c r="UHN622" s="544"/>
      <c r="UHO622" s="544"/>
      <c r="UHP622" s="544"/>
      <c r="UHQ622" s="544"/>
      <c r="UHR622" s="544"/>
      <c r="UHS622" s="544"/>
      <c r="UHT622" s="544"/>
      <c r="UHU622" s="544"/>
      <c r="UHV622" s="544"/>
      <c r="UHW622" s="544"/>
      <c r="UHX622" s="544"/>
      <c r="UHY622" s="544"/>
      <c r="UHZ622" s="544"/>
      <c r="UIA622" s="544"/>
      <c r="UIB622" s="544"/>
      <c r="UIC622" s="544"/>
      <c r="UID622" s="544"/>
      <c r="UIE622" s="544"/>
      <c r="UIF622" s="544"/>
      <c r="UIG622" s="544"/>
      <c r="UIH622" s="544"/>
      <c r="UII622" s="544"/>
      <c r="UIJ622" s="544"/>
      <c r="UIK622" s="544"/>
      <c r="UIL622" s="544"/>
      <c r="UIM622" s="544"/>
      <c r="UIN622" s="544"/>
      <c r="UIO622" s="544"/>
      <c r="UIP622" s="544"/>
      <c r="UIQ622" s="544"/>
      <c r="UIR622" s="544"/>
      <c r="UIS622" s="544"/>
      <c r="UIT622" s="544"/>
      <c r="UIU622" s="544"/>
      <c r="UIV622" s="544"/>
      <c r="UIW622" s="544"/>
      <c r="UIX622" s="544"/>
      <c r="UIY622" s="544"/>
      <c r="UIZ622" s="544"/>
      <c r="UJA622" s="544"/>
      <c r="UJB622" s="544"/>
      <c r="UJC622" s="544"/>
      <c r="UJD622" s="544"/>
      <c r="UJE622" s="544"/>
      <c r="UJF622" s="544"/>
      <c r="UJG622" s="544"/>
      <c r="UJH622" s="544"/>
      <c r="UJI622" s="544"/>
      <c r="UJJ622" s="544"/>
      <c r="UJK622" s="544"/>
      <c r="UJL622" s="544"/>
      <c r="UJM622" s="544"/>
      <c r="UJN622" s="544"/>
      <c r="UJO622" s="544"/>
      <c r="UJP622" s="544"/>
      <c r="UJQ622" s="544"/>
      <c r="UJR622" s="544"/>
      <c r="UJS622" s="544"/>
      <c r="UJT622" s="544"/>
      <c r="UJU622" s="544"/>
      <c r="UJV622" s="544"/>
      <c r="UJW622" s="544"/>
      <c r="UJX622" s="544"/>
      <c r="UJY622" s="544"/>
      <c r="UJZ622" s="544"/>
      <c r="UKA622" s="544"/>
      <c r="UKB622" s="544"/>
      <c r="UKC622" s="544"/>
      <c r="UKD622" s="544"/>
      <c r="UKE622" s="544"/>
      <c r="UKF622" s="544"/>
      <c r="UKG622" s="544"/>
      <c r="UKH622" s="544"/>
      <c r="UKI622" s="544"/>
      <c r="UKJ622" s="544"/>
      <c r="UKK622" s="544"/>
      <c r="UKL622" s="544"/>
      <c r="UKM622" s="544"/>
      <c r="UKN622" s="544"/>
      <c r="UKO622" s="544"/>
      <c r="UKP622" s="544"/>
      <c r="UKQ622" s="544"/>
      <c r="UKR622" s="544"/>
      <c r="UKS622" s="544"/>
      <c r="UKT622" s="544"/>
      <c r="UKU622" s="544"/>
      <c r="UKV622" s="544"/>
      <c r="UKW622" s="544"/>
      <c r="UKX622" s="544"/>
      <c r="UKY622" s="544"/>
      <c r="UKZ622" s="544"/>
      <c r="ULA622" s="544"/>
      <c r="ULB622" s="544"/>
      <c r="ULC622" s="544"/>
      <c r="ULD622" s="544"/>
      <c r="ULE622" s="544"/>
      <c r="ULF622" s="544"/>
      <c r="ULG622" s="544"/>
      <c r="ULH622" s="544"/>
      <c r="ULI622" s="544"/>
      <c r="ULJ622" s="544"/>
      <c r="ULK622" s="544"/>
      <c r="ULL622" s="544"/>
      <c r="ULM622" s="544"/>
      <c r="ULN622" s="544"/>
      <c r="ULO622" s="544"/>
      <c r="ULP622" s="544"/>
      <c r="ULQ622" s="544"/>
      <c r="ULR622" s="544"/>
      <c r="ULS622" s="544"/>
      <c r="ULT622" s="544"/>
      <c r="ULU622" s="544"/>
      <c r="ULV622" s="544"/>
      <c r="ULW622" s="544"/>
      <c r="ULX622" s="544"/>
      <c r="ULY622" s="544"/>
      <c r="ULZ622" s="544"/>
      <c r="UMA622" s="544"/>
      <c r="UMB622" s="544"/>
      <c r="UMC622" s="544"/>
      <c r="UMD622" s="544"/>
      <c r="UME622" s="544"/>
      <c r="UMF622" s="544"/>
      <c r="UMG622" s="544"/>
      <c r="UMH622" s="544"/>
      <c r="UMI622" s="544"/>
      <c r="UMJ622" s="544"/>
      <c r="UMK622" s="544"/>
      <c r="UML622" s="544"/>
      <c r="UMM622" s="544"/>
      <c r="UMN622" s="544"/>
      <c r="UMO622" s="544"/>
      <c r="UMP622" s="544"/>
      <c r="UMQ622" s="544"/>
      <c r="UMR622" s="544"/>
      <c r="UMS622" s="544"/>
      <c r="UMT622" s="544"/>
      <c r="UMU622" s="544"/>
      <c r="UMV622" s="544"/>
      <c r="UMW622" s="544"/>
      <c r="UMX622" s="544"/>
      <c r="UMY622" s="544"/>
      <c r="UMZ622" s="544"/>
      <c r="UNA622" s="544"/>
      <c r="UNB622" s="544"/>
      <c r="UNC622" s="544"/>
      <c r="UND622" s="544"/>
      <c r="UNE622" s="544"/>
      <c r="UNF622" s="544"/>
      <c r="UNG622" s="544"/>
      <c r="UNH622" s="544"/>
      <c r="UNI622" s="544"/>
      <c r="UNJ622" s="544"/>
      <c r="UNK622" s="544"/>
      <c r="UNL622" s="544"/>
      <c r="UNM622" s="544"/>
      <c r="UNN622" s="544"/>
      <c r="UNO622" s="544"/>
      <c r="UNP622" s="544"/>
      <c r="UNQ622" s="544"/>
      <c r="UNR622" s="544"/>
      <c r="UNS622" s="544"/>
      <c r="UNT622" s="544"/>
      <c r="UNU622" s="544"/>
      <c r="UNV622" s="544"/>
      <c r="UNW622" s="544"/>
      <c r="UNX622" s="544"/>
      <c r="UNY622" s="544"/>
      <c r="UNZ622" s="544"/>
      <c r="UOA622" s="544"/>
      <c r="UOB622" s="544"/>
      <c r="UOC622" s="544"/>
      <c r="UOD622" s="544"/>
      <c r="UOE622" s="544"/>
      <c r="UOF622" s="544"/>
      <c r="UOG622" s="544"/>
      <c r="UOH622" s="544"/>
      <c r="UOI622" s="544"/>
      <c r="UOJ622" s="544"/>
      <c r="UOK622" s="544"/>
      <c r="UOL622" s="544"/>
      <c r="UOM622" s="544"/>
      <c r="UON622" s="544"/>
      <c r="UOO622" s="544"/>
      <c r="UOP622" s="544"/>
      <c r="UOQ622" s="544"/>
      <c r="UOR622" s="544"/>
      <c r="UOS622" s="544"/>
      <c r="UOT622" s="544"/>
      <c r="UOU622" s="544"/>
      <c r="UOV622" s="544"/>
      <c r="UOW622" s="544"/>
      <c r="UOX622" s="544"/>
      <c r="UOY622" s="544"/>
      <c r="UOZ622" s="544"/>
      <c r="UPA622" s="544"/>
      <c r="UPB622" s="544"/>
      <c r="UPC622" s="544"/>
      <c r="UPD622" s="544"/>
      <c r="UPE622" s="544"/>
      <c r="UPF622" s="544"/>
      <c r="UPG622" s="544"/>
      <c r="UPH622" s="544"/>
      <c r="UPI622" s="544"/>
      <c r="UPJ622" s="544"/>
      <c r="UPK622" s="544"/>
      <c r="UPL622" s="544"/>
      <c r="UPM622" s="544"/>
      <c r="UPN622" s="544"/>
      <c r="UPO622" s="544"/>
      <c r="UPP622" s="544"/>
      <c r="UPQ622" s="544"/>
      <c r="UPR622" s="544"/>
      <c r="UPS622" s="544"/>
      <c r="UPT622" s="544"/>
      <c r="UPU622" s="544"/>
      <c r="UPV622" s="544"/>
      <c r="UPW622" s="544"/>
      <c r="UPX622" s="544"/>
      <c r="UPY622" s="544"/>
      <c r="UPZ622" s="544"/>
      <c r="UQA622" s="544"/>
      <c r="UQB622" s="544"/>
      <c r="UQC622" s="544"/>
      <c r="UQD622" s="544"/>
      <c r="UQE622" s="544"/>
      <c r="UQF622" s="544"/>
      <c r="UQG622" s="544"/>
      <c r="UQH622" s="544"/>
      <c r="UQI622" s="544"/>
      <c r="UQJ622" s="544"/>
      <c r="UQK622" s="544"/>
      <c r="UQL622" s="544"/>
      <c r="UQM622" s="544"/>
      <c r="UQN622" s="544"/>
      <c r="UQO622" s="544"/>
      <c r="UQP622" s="544"/>
      <c r="UQQ622" s="544"/>
      <c r="UQR622" s="544"/>
      <c r="UQS622" s="544"/>
      <c r="UQT622" s="544"/>
      <c r="UQU622" s="544"/>
      <c r="UQV622" s="544"/>
      <c r="UQW622" s="544"/>
      <c r="UQX622" s="544"/>
      <c r="UQY622" s="544"/>
      <c r="UQZ622" s="544"/>
      <c r="URA622" s="544"/>
      <c r="URB622" s="544"/>
      <c r="URC622" s="544"/>
      <c r="URD622" s="544"/>
      <c r="URE622" s="544"/>
      <c r="URF622" s="544"/>
      <c r="URG622" s="544"/>
      <c r="URH622" s="544"/>
      <c r="URI622" s="544"/>
      <c r="URJ622" s="544"/>
      <c r="URK622" s="544"/>
      <c r="URL622" s="544"/>
      <c r="URM622" s="544"/>
      <c r="URN622" s="544"/>
      <c r="URO622" s="544"/>
      <c r="URP622" s="544"/>
      <c r="URQ622" s="544"/>
      <c r="URR622" s="544"/>
      <c r="URS622" s="544"/>
      <c r="URT622" s="544"/>
      <c r="URU622" s="544"/>
      <c r="URV622" s="544"/>
      <c r="URW622" s="544"/>
      <c r="URX622" s="544"/>
      <c r="URY622" s="544"/>
      <c r="URZ622" s="544"/>
      <c r="USA622" s="544"/>
      <c r="USB622" s="544"/>
      <c r="USC622" s="544"/>
      <c r="USD622" s="544"/>
      <c r="USE622" s="544"/>
      <c r="USF622" s="544"/>
      <c r="USG622" s="544"/>
      <c r="USH622" s="544"/>
      <c r="USI622" s="544"/>
      <c r="USJ622" s="544"/>
      <c r="USK622" s="544"/>
      <c r="USL622" s="544"/>
      <c r="USM622" s="544"/>
      <c r="USN622" s="544"/>
      <c r="USO622" s="544"/>
      <c r="USP622" s="544"/>
      <c r="USQ622" s="544"/>
      <c r="USR622" s="544"/>
      <c r="USS622" s="544"/>
      <c r="UST622" s="544"/>
      <c r="USU622" s="544"/>
      <c r="USV622" s="544"/>
      <c r="USW622" s="544"/>
      <c r="USX622" s="544"/>
      <c r="USY622" s="544"/>
      <c r="USZ622" s="544"/>
      <c r="UTA622" s="544"/>
      <c r="UTB622" s="544"/>
      <c r="UTC622" s="544"/>
      <c r="UTD622" s="544"/>
      <c r="UTE622" s="544"/>
      <c r="UTF622" s="544"/>
      <c r="UTG622" s="544"/>
      <c r="UTH622" s="544"/>
      <c r="UTI622" s="544"/>
      <c r="UTJ622" s="544"/>
      <c r="UTK622" s="544"/>
      <c r="UTL622" s="544"/>
      <c r="UTM622" s="544"/>
      <c r="UTN622" s="544"/>
      <c r="UTO622" s="544"/>
      <c r="UTP622" s="544"/>
      <c r="UTQ622" s="544"/>
      <c r="UTR622" s="544"/>
      <c r="UTS622" s="544"/>
      <c r="UTT622" s="544"/>
      <c r="UTU622" s="544"/>
      <c r="UTV622" s="544"/>
      <c r="UTW622" s="544"/>
      <c r="UTX622" s="544"/>
      <c r="UTY622" s="544"/>
      <c r="UTZ622" s="544"/>
      <c r="UUA622" s="544"/>
      <c r="UUB622" s="544"/>
      <c r="UUC622" s="544"/>
      <c r="UUD622" s="544"/>
      <c r="UUE622" s="544"/>
      <c r="UUF622" s="544"/>
      <c r="UUG622" s="544"/>
      <c r="UUH622" s="544"/>
      <c r="UUI622" s="544"/>
      <c r="UUJ622" s="544"/>
      <c r="UUK622" s="544"/>
      <c r="UUL622" s="544"/>
      <c r="UUM622" s="544"/>
      <c r="UUN622" s="544"/>
      <c r="UUO622" s="544"/>
      <c r="UUP622" s="544"/>
      <c r="UUQ622" s="544"/>
      <c r="UUR622" s="544"/>
      <c r="UUS622" s="544"/>
      <c r="UUT622" s="544"/>
      <c r="UUU622" s="544"/>
      <c r="UUV622" s="544"/>
      <c r="UUW622" s="544"/>
      <c r="UUX622" s="544"/>
      <c r="UUY622" s="544"/>
      <c r="UUZ622" s="544"/>
      <c r="UVA622" s="544"/>
      <c r="UVB622" s="544"/>
      <c r="UVC622" s="544"/>
      <c r="UVD622" s="544"/>
      <c r="UVE622" s="544"/>
      <c r="UVF622" s="544"/>
      <c r="UVG622" s="544"/>
      <c r="UVH622" s="544"/>
      <c r="UVI622" s="544"/>
      <c r="UVJ622" s="544"/>
      <c r="UVK622" s="544"/>
      <c r="UVL622" s="544"/>
      <c r="UVM622" s="544"/>
      <c r="UVN622" s="544"/>
      <c r="UVO622" s="544"/>
      <c r="UVP622" s="544"/>
      <c r="UVQ622" s="544"/>
      <c r="UVR622" s="544"/>
      <c r="UVS622" s="544"/>
      <c r="UVT622" s="544"/>
      <c r="UVU622" s="544"/>
      <c r="UVV622" s="544"/>
      <c r="UVW622" s="544"/>
      <c r="UVX622" s="544"/>
      <c r="UVY622" s="544"/>
      <c r="UVZ622" s="544"/>
      <c r="UWA622" s="544"/>
      <c r="UWB622" s="544"/>
      <c r="UWC622" s="544"/>
      <c r="UWD622" s="544"/>
      <c r="UWE622" s="544"/>
      <c r="UWF622" s="544"/>
      <c r="UWG622" s="544"/>
      <c r="UWH622" s="544"/>
      <c r="UWI622" s="544"/>
      <c r="UWJ622" s="544"/>
      <c r="UWK622" s="544"/>
      <c r="UWL622" s="544"/>
      <c r="UWM622" s="544"/>
      <c r="UWN622" s="544"/>
      <c r="UWO622" s="544"/>
      <c r="UWP622" s="544"/>
      <c r="UWQ622" s="544"/>
      <c r="UWR622" s="544"/>
      <c r="UWS622" s="544"/>
      <c r="UWT622" s="544"/>
      <c r="UWU622" s="544"/>
      <c r="UWV622" s="544"/>
      <c r="UWW622" s="544"/>
      <c r="UWX622" s="544"/>
      <c r="UWY622" s="544"/>
      <c r="UWZ622" s="544"/>
      <c r="UXA622" s="544"/>
      <c r="UXB622" s="544"/>
      <c r="UXC622" s="544"/>
      <c r="UXD622" s="544"/>
      <c r="UXE622" s="544"/>
      <c r="UXF622" s="544"/>
      <c r="UXG622" s="544"/>
      <c r="UXH622" s="544"/>
      <c r="UXI622" s="544"/>
      <c r="UXJ622" s="544"/>
      <c r="UXK622" s="544"/>
      <c r="UXL622" s="544"/>
      <c r="UXM622" s="544"/>
      <c r="UXN622" s="544"/>
      <c r="UXO622" s="544"/>
      <c r="UXP622" s="544"/>
      <c r="UXQ622" s="544"/>
      <c r="UXR622" s="544"/>
      <c r="UXS622" s="544"/>
      <c r="UXT622" s="544"/>
      <c r="UXU622" s="544"/>
      <c r="UXV622" s="544"/>
      <c r="UXW622" s="544"/>
      <c r="UXX622" s="544"/>
      <c r="UXY622" s="544"/>
      <c r="UXZ622" s="544"/>
      <c r="UYA622" s="544"/>
      <c r="UYB622" s="544"/>
      <c r="UYC622" s="544"/>
      <c r="UYD622" s="544"/>
      <c r="UYE622" s="544"/>
      <c r="UYF622" s="544"/>
      <c r="UYG622" s="544"/>
      <c r="UYH622" s="544"/>
      <c r="UYI622" s="544"/>
      <c r="UYJ622" s="544"/>
      <c r="UYK622" s="544"/>
      <c r="UYL622" s="544"/>
      <c r="UYM622" s="544"/>
      <c r="UYN622" s="544"/>
      <c r="UYO622" s="544"/>
      <c r="UYP622" s="544"/>
      <c r="UYQ622" s="544"/>
      <c r="UYR622" s="544"/>
      <c r="UYS622" s="544"/>
      <c r="UYT622" s="544"/>
      <c r="UYU622" s="544"/>
      <c r="UYV622" s="544"/>
      <c r="UYW622" s="544"/>
      <c r="UYX622" s="544"/>
      <c r="UYY622" s="544"/>
      <c r="UYZ622" s="544"/>
      <c r="UZA622" s="544"/>
      <c r="UZB622" s="544"/>
      <c r="UZC622" s="544"/>
      <c r="UZD622" s="544"/>
      <c r="UZE622" s="544"/>
      <c r="UZF622" s="544"/>
      <c r="UZG622" s="544"/>
      <c r="UZH622" s="544"/>
      <c r="UZI622" s="544"/>
      <c r="UZJ622" s="544"/>
      <c r="UZK622" s="544"/>
      <c r="UZL622" s="544"/>
      <c r="UZM622" s="544"/>
      <c r="UZN622" s="544"/>
      <c r="UZO622" s="544"/>
      <c r="UZP622" s="544"/>
      <c r="UZQ622" s="544"/>
      <c r="UZR622" s="544"/>
      <c r="UZS622" s="544"/>
      <c r="UZT622" s="544"/>
      <c r="UZU622" s="544"/>
      <c r="UZV622" s="544"/>
      <c r="UZW622" s="544"/>
      <c r="UZX622" s="544"/>
      <c r="UZY622" s="544"/>
      <c r="UZZ622" s="544"/>
      <c r="VAA622" s="544"/>
      <c r="VAB622" s="544"/>
      <c r="VAC622" s="544"/>
      <c r="VAD622" s="544"/>
      <c r="VAE622" s="544"/>
      <c r="VAF622" s="544"/>
      <c r="VAG622" s="544"/>
      <c r="VAH622" s="544"/>
      <c r="VAI622" s="544"/>
      <c r="VAJ622" s="544"/>
      <c r="VAK622" s="544"/>
      <c r="VAL622" s="544"/>
      <c r="VAM622" s="544"/>
      <c r="VAN622" s="544"/>
      <c r="VAO622" s="544"/>
      <c r="VAP622" s="544"/>
      <c r="VAQ622" s="544"/>
      <c r="VAR622" s="544"/>
      <c r="VAS622" s="544"/>
      <c r="VAT622" s="544"/>
      <c r="VAU622" s="544"/>
      <c r="VAV622" s="544"/>
      <c r="VAW622" s="544"/>
      <c r="VAX622" s="544"/>
      <c r="VAY622" s="544"/>
      <c r="VAZ622" s="544"/>
      <c r="VBA622" s="544"/>
      <c r="VBB622" s="544"/>
      <c r="VBC622" s="544"/>
      <c r="VBD622" s="544"/>
      <c r="VBE622" s="544"/>
      <c r="VBF622" s="544"/>
      <c r="VBG622" s="544"/>
      <c r="VBH622" s="544"/>
      <c r="VBI622" s="544"/>
      <c r="VBJ622" s="544"/>
      <c r="VBK622" s="544"/>
      <c r="VBL622" s="544"/>
      <c r="VBM622" s="544"/>
      <c r="VBN622" s="544"/>
      <c r="VBO622" s="544"/>
      <c r="VBP622" s="544"/>
      <c r="VBQ622" s="544"/>
      <c r="VBR622" s="544"/>
      <c r="VBS622" s="544"/>
      <c r="VBT622" s="544"/>
      <c r="VBU622" s="544"/>
      <c r="VBV622" s="544"/>
      <c r="VBW622" s="544"/>
      <c r="VBX622" s="544"/>
      <c r="VBY622" s="544"/>
      <c r="VBZ622" s="544"/>
      <c r="VCA622" s="544"/>
      <c r="VCB622" s="544"/>
      <c r="VCC622" s="544"/>
      <c r="VCD622" s="544"/>
      <c r="VCE622" s="544"/>
      <c r="VCF622" s="544"/>
      <c r="VCG622" s="544"/>
      <c r="VCH622" s="544"/>
      <c r="VCI622" s="544"/>
      <c r="VCJ622" s="544"/>
      <c r="VCK622" s="544"/>
      <c r="VCL622" s="544"/>
      <c r="VCM622" s="544"/>
      <c r="VCN622" s="544"/>
      <c r="VCO622" s="544"/>
      <c r="VCP622" s="544"/>
      <c r="VCQ622" s="544"/>
      <c r="VCR622" s="544"/>
      <c r="VCS622" s="544"/>
      <c r="VCT622" s="544"/>
      <c r="VCU622" s="544"/>
      <c r="VCV622" s="544"/>
      <c r="VCW622" s="544"/>
      <c r="VCX622" s="544"/>
      <c r="VCY622" s="544"/>
      <c r="VCZ622" s="544"/>
      <c r="VDA622" s="544"/>
      <c r="VDB622" s="544"/>
      <c r="VDC622" s="544"/>
      <c r="VDD622" s="544"/>
      <c r="VDE622" s="544"/>
      <c r="VDF622" s="544"/>
      <c r="VDG622" s="544"/>
      <c r="VDH622" s="544"/>
      <c r="VDI622" s="544"/>
      <c r="VDJ622" s="544"/>
      <c r="VDK622" s="544"/>
      <c r="VDL622" s="544"/>
      <c r="VDM622" s="544"/>
      <c r="VDN622" s="544"/>
      <c r="VDO622" s="544"/>
      <c r="VDP622" s="544"/>
      <c r="VDQ622" s="544"/>
      <c r="VDR622" s="544"/>
      <c r="VDS622" s="544"/>
      <c r="VDT622" s="544"/>
      <c r="VDU622" s="544"/>
      <c r="VDV622" s="544"/>
      <c r="VDW622" s="544"/>
      <c r="VDX622" s="544"/>
      <c r="VDY622" s="544"/>
      <c r="VDZ622" s="544"/>
      <c r="VEA622" s="544"/>
      <c r="VEB622" s="544"/>
      <c r="VEC622" s="544"/>
      <c r="VED622" s="544"/>
      <c r="VEE622" s="544"/>
      <c r="VEF622" s="544"/>
      <c r="VEG622" s="544"/>
      <c r="VEH622" s="544"/>
      <c r="VEI622" s="544"/>
      <c r="VEJ622" s="544"/>
      <c r="VEK622" s="544"/>
      <c r="VEL622" s="544"/>
      <c r="VEM622" s="544"/>
      <c r="VEN622" s="544"/>
      <c r="VEO622" s="544"/>
      <c r="VEP622" s="544"/>
      <c r="VEQ622" s="544"/>
      <c r="VER622" s="544"/>
      <c r="VES622" s="544"/>
      <c r="VET622" s="544"/>
      <c r="VEU622" s="544"/>
      <c r="VEV622" s="544"/>
      <c r="VEW622" s="544"/>
      <c r="VEX622" s="544"/>
      <c r="VEY622" s="544"/>
      <c r="VEZ622" s="544"/>
      <c r="VFA622" s="544"/>
      <c r="VFB622" s="544"/>
      <c r="VFC622" s="544"/>
      <c r="VFD622" s="544"/>
      <c r="VFE622" s="544"/>
      <c r="VFF622" s="544"/>
      <c r="VFG622" s="544"/>
      <c r="VFH622" s="544"/>
      <c r="VFI622" s="544"/>
      <c r="VFJ622" s="544"/>
      <c r="VFK622" s="544"/>
      <c r="VFL622" s="544"/>
      <c r="VFM622" s="544"/>
      <c r="VFN622" s="544"/>
      <c r="VFO622" s="544"/>
      <c r="VFP622" s="544"/>
      <c r="VFQ622" s="544"/>
      <c r="VFR622" s="544"/>
      <c r="VFS622" s="544"/>
      <c r="VFT622" s="544"/>
      <c r="VFU622" s="544"/>
      <c r="VFV622" s="544"/>
      <c r="VFW622" s="544"/>
      <c r="VFX622" s="544"/>
      <c r="VFY622" s="544"/>
      <c r="VFZ622" s="544"/>
      <c r="VGA622" s="544"/>
      <c r="VGB622" s="544"/>
      <c r="VGC622" s="544"/>
      <c r="VGD622" s="544"/>
      <c r="VGE622" s="544"/>
      <c r="VGF622" s="544"/>
      <c r="VGG622" s="544"/>
      <c r="VGH622" s="544"/>
      <c r="VGI622" s="544"/>
      <c r="VGJ622" s="544"/>
      <c r="VGK622" s="544"/>
      <c r="VGL622" s="544"/>
      <c r="VGM622" s="544"/>
      <c r="VGN622" s="544"/>
      <c r="VGO622" s="544"/>
      <c r="VGP622" s="544"/>
      <c r="VGQ622" s="544"/>
      <c r="VGR622" s="544"/>
      <c r="VGS622" s="544"/>
      <c r="VGT622" s="544"/>
      <c r="VGU622" s="544"/>
      <c r="VGV622" s="544"/>
      <c r="VGW622" s="544"/>
      <c r="VGX622" s="544"/>
      <c r="VGY622" s="544"/>
      <c r="VGZ622" s="544"/>
      <c r="VHA622" s="544"/>
      <c r="VHB622" s="544"/>
      <c r="VHC622" s="544"/>
      <c r="VHD622" s="544"/>
      <c r="VHE622" s="544"/>
      <c r="VHF622" s="544"/>
      <c r="VHG622" s="544"/>
      <c r="VHH622" s="544"/>
      <c r="VHI622" s="544"/>
      <c r="VHJ622" s="544"/>
      <c r="VHK622" s="544"/>
      <c r="VHL622" s="544"/>
      <c r="VHM622" s="544"/>
      <c r="VHN622" s="544"/>
      <c r="VHO622" s="544"/>
      <c r="VHP622" s="544"/>
      <c r="VHQ622" s="544"/>
      <c r="VHR622" s="544"/>
      <c r="VHS622" s="544"/>
      <c r="VHT622" s="544"/>
      <c r="VHU622" s="544"/>
      <c r="VHV622" s="544"/>
      <c r="VHW622" s="544"/>
      <c r="VHX622" s="544"/>
      <c r="VHY622" s="544"/>
      <c r="VHZ622" s="544"/>
      <c r="VIA622" s="544"/>
      <c r="VIB622" s="544"/>
      <c r="VIC622" s="544"/>
      <c r="VID622" s="544"/>
      <c r="VIE622" s="544"/>
      <c r="VIF622" s="544"/>
      <c r="VIG622" s="544"/>
      <c r="VIH622" s="544"/>
      <c r="VII622" s="544"/>
      <c r="VIJ622" s="544"/>
      <c r="VIK622" s="544"/>
      <c r="VIL622" s="544"/>
      <c r="VIM622" s="544"/>
      <c r="VIN622" s="544"/>
      <c r="VIO622" s="544"/>
      <c r="VIP622" s="544"/>
      <c r="VIQ622" s="544"/>
      <c r="VIR622" s="544"/>
      <c r="VIS622" s="544"/>
      <c r="VIT622" s="544"/>
      <c r="VIU622" s="544"/>
      <c r="VIV622" s="544"/>
      <c r="VIW622" s="544"/>
      <c r="VIX622" s="544"/>
      <c r="VIY622" s="544"/>
      <c r="VIZ622" s="544"/>
      <c r="VJA622" s="544"/>
      <c r="VJB622" s="544"/>
      <c r="VJC622" s="544"/>
      <c r="VJD622" s="544"/>
      <c r="VJE622" s="544"/>
      <c r="VJF622" s="544"/>
      <c r="VJG622" s="544"/>
      <c r="VJH622" s="544"/>
      <c r="VJI622" s="544"/>
      <c r="VJJ622" s="544"/>
      <c r="VJK622" s="544"/>
      <c r="VJL622" s="544"/>
      <c r="VJM622" s="544"/>
      <c r="VJN622" s="544"/>
      <c r="VJO622" s="544"/>
      <c r="VJP622" s="544"/>
      <c r="VJQ622" s="544"/>
      <c r="VJR622" s="544"/>
      <c r="VJS622" s="544"/>
      <c r="VJT622" s="544"/>
      <c r="VJU622" s="544"/>
      <c r="VJV622" s="544"/>
      <c r="VJW622" s="544"/>
      <c r="VJX622" s="544"/>
      <c r="VJY622" s="544"/>
      <c r="VJZ622" s="544"/>
      <c r="VKA622" s="544"/>
      <c r="VKB622" s="544"/>
      <c r="VKC622" s="544"/>
      <c r="VKD622" s="544"/>
      <c r="VKE622" s="544"/>
      <c r="VKF622" s="544"/>
      <c r="VKG622" s="544"/>
      <c r="VKH622" s="544"/>
      <c r="VKI622" s="544"/>
      <c r="VKJ622" s="544"/>
      <c r="VKK622" s="544"/>
      <c r="VKL622" s="544"/>
      <c r="VKM622" s="544"/>
      <c r="VKN622" s="544"/>
      <c r="VKO622" s="544"/>
      <c r="VKP622" s="544"/>
      <c r="VKQ622" s="544"/>
      <c r="VKR622" s="544"/>
      <c r="VKS622" s="544"/>
      <c r="VKT622" s="544"/>
      <c r="VKU622" s="544"/>
      <c r="VKV622" s="544"/>
      <c r="VKW622" s="544"/>
      <c r="VKX622" s="544"/>
      <c r="VKY622" s="544"/>
      <c r="VKZ622" s="544"/>
      <c r="VLA622" s="544"/>
      <c r="VLB622" s="544"/>
      <c r="VLC622" s="544"/>
      <c r="VLD622" s="544"/>
      <c r="VLE622" s="544"/>
      <c r="VLF622" s="544"/>
      <c r="VLG622" s="544"/>
      <c r="VLH622" s="544"/>
      <c r="VLI622" s="544"/>
      <c r="VLJ622" s="544"/>
      <c r="VLK622" s="544"/>
      <c r="VLL622" s="544"/>
      <c r="VLM622" s="544"/>
      <c r="VLN622" s="544"/>
      <c r="VLO622" s="544"/>
      <c r="VLP622" s="544"/>
      <c r="VLQ622" s="544"/>
      <c r="VLR622" s="544"/>
      <c r="VLS622" s="544"/>
      <c r="VLT622" s="544"/>
      <c r="VLU622" s="544"/>
      <c r="VLV622" s="544"/>
      <c r="VLW622" s="544"/>
      <c r="VLX622" s="544"/>
      <c r="VLY622" s="544"/>
      <c r="VLZ622" s="544"/>
      <c r="VMA622" s="544"/>
      <c r="VMB622" s="544"/>
      <c r="VMC622" s="544"/>
      <c r="VMD622" s="544"/>
      <c r="VME622" s="544"/>
      <c r="VMF622" s="544"/>
      <c r="VMG622" s="544"/>
      <c r="VMH622" s="544"/>
      <c r="VMI622" s="544"/>
      <c r="VMJ622" s="544"/>
      <c r="VMK622" s="544"/>
      <c r="VML622" s="544"/>
      <c r="VMM622" s="544"/>
      <c r="VMN622" s="544"/>
      <c r="VMO622" s="544"/>
      <c r="VMP622" s="544"/>
      <c r="VMQ622" s="544"/>
      <c r="VMR622" s="544"/>
      <c r="VMS622" s="544"/>
      <c r="VMT622" s="544"/>
      <c r="VMU622" s="544"/>
      <c r="VMV622" s="544"/>
      <c r="VMW622" s="544"/>
      <c r="VMX622" s="544"/>
      <c r="VMY622" s="544"/>
      <c r="VMZ622" s="544"/>
      <c r="VNA622" s="544"/>
      <c r="VNB622" s="544"/>
      <c r="VNC622" s="544"/>
      <c r="VND622" s="544"/>
      <c r="VNE622" s="544"/>
      <c r="VNF622" s="544"/>
      <c r="VNG622" s="544"/>
      <c r="VNH622" s="544"/>
      <c r="VNI622" s="544"/>
      <c r="VNJ622" s="544"/>
      <c r="VNK622" s="544"/>
      <c r="VNL622" s="544"/>
      <c r="VNM622" s="544"/>
      <c r="VNN622" s="544"/>
      <c r="VNO622" s="544"/>
      <c r="VNP622" s="544"/>
      <c r="VNQ622" s="544"/>
      <c r="VNR622" s="544"/>
      <c r="VNS622" s="544"/>
      <c r="VNT622" s="544"/>
      <c r="VNU622" s="544"/>
      <c r="VNV622" s="544"/>
      <c r="VNW622" s="544"/>
      <c r="VNX622" s="544"/>
      <c r="VNY622" s="544"/>
      <c r="VNZ622" s="544"/>
      <c r="VOA622" s="544"/>
      <c r="VOB622" s="544"/>
      <c r="VOC622" s="544"/>
      <c r="VOD622" s="544"/>
      <c r="VOE622" s="544"/>
      <c r="VOF622" s="544"/>
      <c r="VOG622" s="544"/>
      <c r="VOH622" s="544"/>
      <c r="VOI622" s="544"/>
      <c r="VOJ622" s="544"/>
      <c r="VOK622" s="544"/>
      <c r="VOL622" s="544"/>
      <c r="VOM622" s="544"/>
      <c r="VON622" s="544"/>
      <c r="VOO622" s="544"/>
      <c r="VOP622" s="544"/>
      <c r="VOQ622" s="544"/>
      <c r="VOR622" s="544"/>
      <c r="VOS622" s="544"/>
      <c r="VOT622" s="544"/>
      <c r="VOU622" s="544"/>
      <c r="VOV622" s="544"/>
      <c r="VOW622" s="544"/>
      <c r="VOX622" s="544"/>
      <c r="VOY622" s="544"/>
      <c r="VOZ622" s="544"/>
      <c r="VPA622" s="544"/>
      <c r="VPB622" s="544"/>
      <c r="VPC622" s="544"/>
      <c r="VPD622" s="544"/>
      <c r="VPE622" s="544"/>
      <c r="VPF622" s="544"/>
      <c r="VPG622" s="544"/>
      <c r="VPH622" s="544"/>
      <c r="VPI622" s="544"/>
      <c r="VPJ622" s="544"/>
      <c r="VPK622" s="544"/>
      <c r="VPL622" s="544"/>
      <c r="VPM622" s="544"/>
      <c r="VPN622" s="544"/>
      <c r="VPO622" s="544"/>
      <c r="VPP622" s="544"/>
      <c r="VPQ622" s="544"/>
      <c r="VPR622" s="544"/>
      <c r="VPS622" s="544"/>
      <c r="VPT622" s="544"/>
      <c r="VPU622" s="544"/>
      <c r="VPV622" s="544"/>
      <c r="VPW622" s="544"/>
      <c r="VPX622" s="544"/>
      <c r="VPY622" s="544"/>
      <c r="VPZ622" s="544"/>
      <c r="VQA622" s="544"/>
      <c r="VQB622" s="544"/>
      <c r="VQC622" s="544"/>
      <c r="VQD622" s="544"/>
      <c r="VQE622" s="544"/>
      <c r="VQF622" s="544"/>
      <c r="VQG622" s="544"/>
      <c r="VQH622" s="544"/>
      <c r="VQI622" s="544"/>
      <c r="VQJ622" s="544"/>
      <c r="VQK622" s="544"/>
      <c r="VQL622" s="544"/>
      <c r="VQM622" s="544"/>
      <c r="VQN622" s="544"/>
      <c r="VQO622" s="544"/>
      <c r="VQP622" s="544"/>
      <c r="VQQ622" s="544"/>
      <c r="VQR622" s="544"/>
      <c r="VQS622" s="544"/>
      <c r="VQT622" s="544"/>
      <c r="VQU622" s="544"/>
      <c r="VQV622" s="544"/>
      <c r="VQW622" s="544"/>
      <c r="VQX622" s="544"/>
      <c r="VQY622" s="544"/>
      <c r="VQZ622" s="544"/>
      <c r="VRA622" s="544"/>
      <c r="VRB622" s="544"/>
      <c r="VRC622" s="544"/>
      <c r="VRD622" s="544"/>
      <c r="VRE622" s="544"/>
      <c r="VRF622" s="544"/>
      <c r="VRG622" s="544"/>
      <c r="VRH622" s="544"/>
      <c r="VRI622" s="544"/>
      <c r="VRJ622" s="544"/>
      <c r="VRK622" s="544"/>
      <c r="VRL622" s="544"/>
      <c r="VRM622" s="544"/>
      <c r="VRN622" s="544"/>
      <c r="VRO622" s="544"/>
      <c r="VRP622" s="544"/>
      <c r="VRQ622" s="544"/>
      <c r="VRR622" s="544"/>
      <c r="VRS622" s="544"/>
      <c r="VRT622" s="544"/>
      <c r="VRU622" s="544"/>
      <c r="VRV622" s="544"/>
      <c r="VRW622" s="544"/>
      <c r="VRX622" s="544"/>
      <c r="VRY622" s="544"/>
      <c r="VRZ622" s="544"/>
      <c r="VSA622" s="544"/>
      <c r="VSB622" s="544"/>
      <c r="VSC622" s="544"/>
      <c r="VSD622" s="544"/>
      <c r="VSE622" s="544"/>
      <c r="VSF622" s="544"/>
      <c r="VSG622" s="544"/>
      <c r="VSH622" s="544"/>
      <c r="VSI622" s="544"/>
      <c r="VSJ622" s="544"/>
      <c r="VSK622" s="544"/>
      <c r="VSL622" s="544"/>
      <c r="VSM622" s="544"/>
      <c r="VSN622" s="544"/>
      <c r="VSO622" s="544"/>
      <c r="VSP622" s="544"/>
      <c r="VSQ622" s="544"/>
      <c r="VSR622" s="544"/>
      <c r="VSS622" s="544"/>
      <c r="VST622" s="544"/>
      <c r="VSU622" s="544"/>
      <c r="VSV622" s="544"/>
      <c r="VSW622" s="544"/>
      <c r="VSX622" s="544"/>
      <c r="VSY622" s="544"/>
      <c r="VSZ622" s="544"/>
      <c r="VTA622" s="544"/>
      <c r="VTB622" s="544"/>
      <c r="VTC622" s="544"/>
      <c r="VTD622" s="544"/>
      <c r="VTE622" s="544"/>
      <c r="VTF622" s="544"/>
      <c r="VTG622" s="544"/>
      <c r="VTH622" s="544"/>
      <c r="VTI622" s="544"/>
      <c r="VTJ622" s="544"/>
      <c r="VTK622" s="544"/>
      <c r="VTL622" s="544"/>
      <c r="VTM622" s="544"/>
      <c r="VTN622" s="544"/>
      <c r="VTO622" s="544"/>
      <c r="VTP622" s="544"/>
      <c r="VTQ622" s="544"/>
      <c r="VTR622" s="544"/>
      <c r="VTS622" s="544"/>
      <c r="VTT622" s="544"/>
      <c r="VTU622" s="544"/>
      <c r="VTV622" s="544"/>
      <c r="VTW622" s="544"/>
      <c r="VTX622" s="544"/>
      <c r="VTY622" s="544"/>
      <c r="VTZ622" s="544"/>
      <c r="VUA622" s="544"/>
      <c r="VUB622" s="544"/>
      <c r="VUC622" s="544"/>
      <c r="VUD622" s="544"/>
      <c r="VUE622" s="544"/>
      <c r="VUF622" s="544"/>
      <c r="VUG622" s="544"/>
      <c r="VUH622" s="544"/>
      <c r="VUI622" s="544"/>
      <c r="VUJ622" s="544"/>
      <c r="VUK622" s="544"/>
      <c r="VUL622" s="544"/>
      <c r="VUM622" s="544"/>
      <c r="VUN622" s="544"/>
      <c r="VUO622" s="544"/>
      <c r="VUP622" s="544"/>
      <c r="VUQ622" s="544"/>
      <c r="VUR622" s="544"/>
      <c r="VUS622" s="544"/>
      <c r="VUT622" s="544"/>
      <c r="VUU622" s="544"/>
      <c r="VUV622" s="544"/>
      <c r="VUW622" s="544"/>
      <c r="VUX622" s="544"/>
      <c r="VUY622" s="544"/>
      <c r="VUZ622" s="544"/>
      <c r="VVA622" s="544"/>
      <c r="VVB622" s="544"/>
      <c r="VVC622" s="544"/>
      <c r="VVD622" s="544"/>
      <c r="VVE622" s="544"/>
      <c r="VVF622" s="544"/>
      <c r="VVG622" s="544"/>
      <c r="VVH622" s="544"/>
      <c r="VVI622" s="544"/>
      <c r="VVJ622" s="544"/>
      <c r="VVK622" s="544"/>
      <c r="VVL622" s="544"/>
      <c r="VVM622" s="544"/>
      <c r="VVN622" s="544"/>
      <c r="VVO622" s="544"/>
      <c r="VVP622" s="544"/>
      <c r="VVQ622" s="544"/>
      <c r="VVR622" s="544"/>
      <c r="VVS622" s="544"/>
      <c r="VVT622" s="544"/>
      <c r="VVU622" s="544"/>
      <c r="VVV622" s="544"/>
      <c r="VVW622" s="544"/>
      <c r="VVX622" s="544"/>
      <c r="VVY622" s="544"/>
      <c r="VVZ622" s="544"/>
      <c r="VWA622" s="544"/>
      <c r="VWB622" s="544"/>
      <c r="VWC622" s="544"/>
      <c r="VWD622" s="544"/>
      <c r="VWE622" s="544"/>
      <c r="VWF622" s="544"/>
      <c r="VWG622" s="544"/>
      <c r="VWH622" s="544"/>
      <c r="VWI622" s="544"/>
      <c r="VWJ622" s="544"/>
      <c r="VWK622" s="544"/>
      <c r="VWL622" s="544"/>
      <c r="VWM622" s="544"/>
      <c r="VWN622" s="544"/>
      <c r="VWO622" s="544"/>
      <c r="VWP622" s="544"/>
      <c r="VWQ622" s="544"/>
      <c r="VWR622" s="544"/>
      <c r="VWS622" s="544"/>
      <c r="VWT622" s="544"/>
      <c r="VWU622" s="544"/>
      <c r="VWV622" s="544"/>
      <c r="VWW622" s="544"/>
      <c r="VWX622" s="544"/>
      <c r="VWY622" s="544"/>
      <c r="VWZ622" s="544"/>
      <c r="VXA622" s="544"/>
      <c r="VXB622" s="544"/>
      <c r="VXC622" s="544"/>
      <c r="VXD622" s="544"/>
      <c r="VXE622" s="544"/>
      <c r="VXF622" s="544"/>
      <c r="VXG622" s="544"/>
      <c r="VXH622" s="544"/>
      <c r="VXI622" s="544"/>
      <c r="VXJ622" s="544"/>
      <c r="VXK622" s="544"/>
      <c r="VXL622" s="544"/>
      <c r="VXM622" s="544"/>
      <c r="VXN622" s="544"/>
      <c r="VXO622" s="544"/>
      <c r="VXP622" s="544"/>
      <c r="VXQ622" s="544"/>
      <c r="VXR622" s="544"/>
      <c r="VXS622" s="544"/>
      <c r="VXT622" s="544"/>
      <c r="VXU622" s="544"/>
      <c r="VXV622" s="544"/>
      <c r="VXW622" s="544"/>
      <c r="VXX622" s="544"/>
      <c r="VXY622" s="544"/>
      <c r="VXZ622" s="544"/>
      <c r="VYA622" s="544"/>
      <c r="VYB622" s="544"/>
      <c r="VYC622" s="544"/>
      <c r="VYD622" s="544"/>
      <c r="VYE622" s="544"/>
      <c r="VYF622" s="544"/>
      <c r="VYG622" s="544"/>
      <c r="VYH622" s="544"/>
      <c r="VYI622" s="544"/>
      <c r="VYJ622" s="544"/>
      <c r="VYK622" s="544"/>
      <c r="VYL622" s="544"/>
      <c r="VYM622" s="544"/>
      <c r="VYN622" s="544"/>
      <c r="VYO622" s="544"/>
      <c r="VYP622" s="544"/>
      <c r="VYQ622" s="544"/>
      <c r="VYR622" s="544"/>
      <c r="VYS622" s="544"/>
      <c r="VYT622" s="544"/>
      <c r="VYU622" s="544"/>
      <c r="VYV622" s="544"/>
      <c r="VYW622" s="544"/>
      <c r="VYX622" s="544"/>
      <c r="VYY622" s="544"/>
      <c r="VYZ622" s="544"/>
      <c r="VZA622" s="544"/>
      <c r="VZB622" s="544"/>
      <c r="VZC622" s="544"/>
      <c r="VZD622" s="544"/>
      <c r="VZE622" s="544"/>
      <c r="VZF622" s="544"/>
      <c r="VZG622" s="544"/>
      <c r="VZH622" s="544"/>
      <c r="VZI622" s="544"/>
      <c r="VZJ622" s="544"/>
      <c r="VZK622" s="544"/>
      <c r="VZL622" s="544"/>
      <c r="VZM622" s="544"/>
      <c r="VZN622" s="544"/>
      <c r="VZO622" s="544"/>
      <c r="VZP622" s="544"/>
      <c r="VZQ622" s="544"/>
      <c r="VZR622" s="544"/>
      <c r="VZS622" s="544"/>
      <c r="VZT622" s="544"/>
      <c r="VZU622" s="544"/>
      <c r="VZV622" s="544"/>
      <c r="VZW622" s="544"/>
      <c r="VZX622" s="544"/>
      <c r="VZY622" s="544"/>
      <c r="VZZ622" s="544"/>
      <c r="WAA622" s="544"/>
      <c r="WAB622" s="544"/>
      <c r="WAC622" s="544"/>
      <c r="WAD622" s="544"/>
      <c r="WAE622" s="544"/>
      <c r="WAF622" s="544"/>
      <c r="WAG622" s="544"/>
      <c r="WAH622" s="544"/>
      <c r="WAI622" s="544"/>
      <c r="WAJ622" s="544"/>
      <c r="WAK622" s="544"/>
      <c r="WAL622" s="544"/>
      <c r="WAM622" s="544"/>
      <c r="WAN622" s="544"/>
      <c r="WAO622" s="544"/>
      <c r="WAP622" s="544"/>
      <c r="WAQ622" s="544"/>
      <c r="WAR622" s="544"/>
      <c r="WAS622" s="544"/>
      <c r="WAT622" s="544"/>
      <c r="WAU622" s="544"/>
      <c r="WAV622" s="544"/>
      <c r="WAW622" s="544"/>
      <c r="WAX622" s="544"/>
      <c r="WAY622" s="544"/>
      <c r="WAZ622" s="544"/>
      <c r="WBA622" s="544"/>
      <c r="WBB622" s="544"/>
      <c r="WBC622" s="544"/>
      <c r="WBD622" s="544"/>
      <c r="WBE622" s="544"/>
      <c r="WBF622" s="544"/>
      <c r="WBG622" s="544"/>
      <c r="WBH622" s="544"/>
      <c r="WBI622" s="544"/>
      <c r="WBJ622" s="544"/>
      <c r="WBK622" s="544"/>
      <c r="WBL622" s="544"/>
      <c r="WBM622" s="544"/>
      <c r="WBN622" s="544"/>
      <c r="WBO622" s="544"/>
      <c r="WBP622" s="544"/>
      <c r="WBQ622" s="544"/>
      <c r="WBR622" s="544"/>
      <c r="WBS622" s="544"/>
      <c r="WBT622" s="544"/>
      <c r="WBU622" s="544"/>
      <c r="WBV622" s="544"/>
      <c r="WBW622" s="544"/>
      <c r="WBX622" s="544"/>
      <c r="WBY622" s="544"/>
      <c r="WBZ622" s="544"/>
      <c r="WCA622" s="544"/>
      <c r="WCB622" s="544"/>
      <c r="WCC622" s="544"/>
      <c r="WCD622" s="544"/>
      <c r="WCE622" s="544"/>
      <c r="WCF622" s="544"/>
      <c r="WCG622" s="544"/>
      <c r="WCH622" s="544"/>
      <c r="WCI622" s="544"/>
      <c r="WCJ622" s="544"/>
      <c r="WCK622" s="544"/>
      <c r="WCL622" s="544"/>
      <c r="WCM622" s="544"/>
      <c r="WCN622" s="544"/>
      <c r="WCO622" s="544"/>
      <c r="WCP622" s="544"/>
      <c r="WCQ622" s="544"/>
      <c r="WCR622" s="544"/>
      <c r="WCS622" s="544"/>
      <c r="WCT622" s="544"/>
      <c r="WCU622" s="544"/>
      <c r="WCV622" s="544"/>
      <c r="WCW622" s="544"/>
      <c r="WCX622" s="544"/>
      <c r="WCY622" s="544"/>
      <c r="WCZ622" s="544"/>
      <c r="WDA622" s="544"/>
      <c r="WDB622" s="544"/>
      <c r="WDC622" s="544"/>
      <c r="WDD622" s="544"/>
      <c r="WDE622" s="544"/>
      <c r="WDF622" s="544"/>
      <c r="WDG622" s="544"/>
      <c r="WDH622" s="544"/>
      <c r="WDI622" s="544"/>
      <c r="WDJ622" s="544"/>
      <c r="WDK622" s="544"/>
      <c r="WDL622" s="544"/>
      <c r="WDM622" s="544"/>
      <c r="WDN622" s="544"/>
      <c r="WDO622" s="544"/>
      <c r="WDP622" s="544"/>
      <c r="WDQ622" s="544"/>
      <c r="WDR622" s="544"/>
      <c r="WDS622" s="544"/>
      <c r="WDT622" s="544"/>
      <c r="WDU622" s="544"/>
      <c r="WDV622" s="544"/>
      <c r="WDW622" s="544"/>
      <c r="WDX622" s="544"/>
      <c r="WDY622" s="544"/>
      <c r="WDZ622" s="544"/>
      <c r="WEA622" s="544"/>
      <c r="WEB622" s="544"/>
      <c r="WEC622" s="544"/>
      <c r="WED622" s="544"/>
      <c r="WEE622" s="544"/>
      <c r="WEF622" s="544"/>
      <c r="WEG622" s="544"/>
      <c r="WEH622" s="544"/>
      <c r="WEI622" s="544"/>
      <c r="WEJ622" s="544"/>
      <c r="WEK622" s="544"/>
      <c r="WEL622" s="544"/>
      <c r="WEM622" s="544"/>
      <c r="WEN622" s="544"/>
      <c r="WEO622" s="544"/>
      <c r="WEP622" s="544"/>
      <c r="WEQ622" s="544"/>
      <c r="WER622" s="544"/>
      <c r="WES622" s="544"/>
      <c r="WET622" s="544"/>
      <c r="WEU622" s="544"/>
      <c r="WEV622" s="544"/>
      <c r="WEW622" s="544"/>
      <c r="WEX622" s="544"/>
      <c r="WEY622" s="544"/>
      <c r="WEZ622" s="544"/>
      <c r="WFA622" s="544"/>
      <c r="WFB622" s="544"/>
      <c r="WFC622" s="544"/>
      <c r="WFD622" s="544"/>
      <c r="WFE622" s="544"/>
      <c r="WFF622" s="544"/>
      <c r="WFG622" s="544"/>
      <c r="WFH622" s="544"/>
      <c r="WFI622" s="544"/>
      <c r="WFJ622" s="544"/>
      <c r="WFK622" s="544"/>
      <c r="WFL622" s="544"/>
      <c r="WFM622" s="544"/>
      <c r="WFN622" s="544"/>
      <c r="WFO622" s="544"/>
      <c r="WFP622" s="544"/>
      <c r="WFQ622" s="544"/>
      <c r="WFR622" s="544"/>
      <c r="WFS622" s="544"/>
      <c r="WFT622" s="544"/>
      <c r="WFU622" s="544"/>
      <c r="WFV622" s="544"/>
      <c r="WFW622" s="544"/>
      <c r="WFX622" s="544"/>
      <c r="WFY622" s="544"/>
      <c r="WFZ622" s="544"/>
      <c r="WGA622" s="544"/>
      <c r="WGB622" s="544"/>
      <c r="WGC622" s="544"/>
      <c r="WGD622" s="544"/>
      <c r="WGE622" s="544"/>
      <c r="WGF622" s="544"/>
      <c r="WGG622" s="544"/>
      <c r="WGH622" s="544"/>
      <c r="WGI622" s="544"/>
      <c r="WGJ622" s="544"/>
      <c r="WGK622" s="544"/>
      <c r="WGL622" s="544"/>
      <c r="WGM622" s="544"/>
      <c r="WGN622" s="544"/>
      <c r="WGO622" s="544"/>
      <c r="WGP622" s="544"/>
      <c r="WGQ622" s="544"/>
      <c r="WGR622" s="544"/>
      <c r="WGS622" s="544"/>
      <c r="WGT622" s="544"/>
      <c r="WGU622" s="544"/>
      <c r="WGV622" s="544"/>
      <c r="WGW622" s="544"/>
      <c r="WGX622" s="544"/>
      <c r="WGY622" s="544"/>
      <c r="WGZ622" s="544"/>
      <c r="WHA622" s="544"/>
      <c r="WHB622" s="544"/>
      <c r="WHC622" s="544"/>
      <c r="WHD622" s="544"/>
      <c r="WHE622" s="544"/>
      <c r="WHF622" s="544"/>
      <c r="WHG622" s="544"/>
      <c r="WHH622" s="544"/>
      <c r="WHI622" s="544"/>
      <c r="WHJ622" s="544"/>
      <c r="WHK622" s="544"/>
      <c r="WHL622" s="544"/>
      <c r="WHM622" s="544"/>
      <c r="WHN622" s="544"/>
      <c r="WHO622" s="544"/>
      <c r="WHP622" s="544"/>
      <c r="WHQ622" s="544"/>
      <c r="WHR622" s="544"/>
      <c r="WHS622" s="544"/>
      <c r="WHT622" s="544"/>
      <c r="WHU622" s="544"/>
      <c r="WHV622" s="544"/>
      <c r="WHW622" s="544"/>
      <c r="WHX622" s="544"/>
      <c r="WHY622" s="544"/>
      <c r="WHZ622" s="544"/>
      <c r="WIA622" s="544"/>
      <c r="WIB622" s="544"/>
      <c r="WIC622" s="544"/>
      <c r="WID622" s="544"/>
      <c r="WIE622" s="544"/>
      <c r="WIF622" s="544"/>
      <c r="WIG622" s="544"/>
      <c r="WIH622" s="544"/>
      <c r="WII622" s="544"/>
      <c r="WIJ622" s="544"/>
      <c r="WIK622" s="544"/>
      <c r="WIL622" s="544"/>
      <c r="WIM622" s="544"/>
      <c r="WIN622" s="544"/>
      <c r="WIO622" s="544"/>
      <c r="WIP622" s="544"/>
      <c r="WIQ622" s="544"/>
      <c r="WIR622" s="544"/>
      <c r="WIS622" s="544"/>
      <c r="WIT622" s="544"/>
      <c r="WIU622" s="544"/>
      <c r="WIV622" s="544"/>
      <c r="WIW622" s="544"/>
      <c r="WIX622" s="544"/>
      <c r="WIY622" s="544"/>
      <c r="WIZ622" s="544"/>
      <c r="WJA622" s="544"/>
      <c r="WJB622" s="544"/>
      <c r="WJC622" s="544"/>
      <c r="WJD622" s="544"/>
      <c r="WJE622" s="544"/>
      <c r="WJF622" s="544"/>
      <c r="WJG622" s="544"/>
      <c r="WJH622" s="544"/>
      <c r="WJI622" s="544"/>
      <c r="WJJ622" s="544"/>
      <c r="WJK622" s="544"/>
      <c r="WJL622" s="544"/>
      <c r="WJM622" s="544"/>
      <c r="WJN622" s="544"/>
      <c r="WJO622" s="544"/>
      <c r="WJP622" s="544"/>
      <c r="WJQ622" s="544"/>
      <c r="WJR622" s="544"/>
      <c r="WJS622" s="544"/>
      <c r="WJT622" s="544"/>
      <c r="WJU622" s="544"/>
      <c r="WJV622" s="544"/>
      <c r="WJW622" s="544"/>
      <c r="WJX622" s="544"/>
      <c r="WJY622" s="544"/>
      <c r="WJZ622" s="544"/>
      <c r="WKA622" s="544"/>
      <c r="WKB622" s="544"/>
      <c r="WKC622" s="544"/>
      <c r="WKD622" s="544"/>
      <c r="WKE622" s="544"/>
      <c r="WKF622" s="544"/>
      <c r="WKG622" s="544"/>
      <c r="WKH622" s="544"/>
      <c r="WKI622" s="544"/>
      <c r="WKJ622" s="544"/>
      <c r="WKK622" s="544"/>
      <c r="WKL622" s="544"/>
      <c r="WKM622" s="544"/>
      <c r="WKN622" s="544"/>
      <c r="WKO622" s="544"/>
      <c r="WKP622" s="544"/>
      <c r="WKQ622" s="544"/>
      <c r="WKR622" s="544"/>
      <c r="WKS622" s="544"/>
      <c r="WKT622" s="544"/>
      <c r="WKU622" s="544"/>
      <c r="WKV622" s="544"/>
      <c r="WKW622" s="544"/>
      <c r="WKX622" s="544"/>
      <c r="WKY622" s="544"/>
      <c r="WKZ622" s="544"/>
      <c r="WLA622" s="544"/>
      <c r="WLB622" s="544"/>
      <c r="WLC622" s="544"/>
      <c r="WLD622" s="544"/>
      <c r="WLE622" s="544"/>
      <c r="WLF622" s="544"/>
      <c r="WLG622" s="544"/>
      <c r="WLH622" s="544"/>
      <c r="WLI622" s="544"/>
      <c r="WLJ622" s="544"/>
      <c r="WLK622" s="544"/>
      <c r="WLL622" s="544"/>
      <c r="WLM622" s="544"/>
      <c r="WLN622" s="544"/>
      <c r="WLO622" s="544"/>
      <c r="WLP622" s="544"/>
      <c r="WLQ622" s="544"/>
      <c r="WLR622" s="544"/>
      <c r="WLS622" s="544"/>
      <c r="WLT622" s="544"/>
      <c r="WLU622" s="544"/>
      <c r="WLV622" s="544"/>
      <c r="WLW622" s="544"/>
      <c r="WLX622" s="544"/>
      <c r="WLY622" s="544"/>
      <c r="WLZ622" s="544"/>
      <c r="WMA622" s="544"/>
      <c r="WMB622" s="544"/>
      <c r="WMC622" s="544"/>
      <c r="WMD622" s="544"/>
      <c r="WME622" s="544"/>
      <c r="WMF622" s="544"/>
      <c r="WMG622" s="544"/>
      <c r="WMH622" s="544"/>
      <c r="WMI622" s="544"/>
      <c r="WMJ622" s="544"/>
      <c r="WMK622" s="544"/>
      <c r="WML622" s="544"/>
      <c r="WMM622" s="544"/>
      <c r="WMN622" s="544"/>
      <c r="WMO622" s="544"/>
      <c r="WMP622" s="544"/>
      <c r="WMQ622" s="544"/>
      <c r="WMR622" s="544"/>
      <c r="WMS622" s="544"/>
      <c r="WMT622" s="544"/>
      <c r="WMU622" s="544"/>
      <c r="WMV622" s="544"/>
      <c r="WMW622" s="544"/>
      <c r="WMX622" s="544"/>
      <c r="WMY622" s="544"/>
      <c r="WMZ622" s="544"/>
      <c r="WNA622" s="544"/>
      <c r="WNB622" s="544"/>
      <c r="WNC622" s="544"/>
      <c r="WND622" s="544"/>
      <c r="WNE622" s="544"/>
      <c r="WNF622" s="544"/>
      <c r="WNG622" s="544"/>
      <c r="WNH622" s="544"/>
      <c r="WNI622" s="544"/>
      <c r="WNJ622" s="544"/>
      <c r="WNK622" s="544"/>
      <c r="WNL622" s="544"/>
      <c r="WNM622" s="544"/>
      <c r="WNN622" s="544"/>
      <c r="WNO622" s="544"/>
      <c r="WNP622" s="544"/>
      <c r="WNQ622" s="544"/>
      <c r="WNR622" s="544"/>
      <c r="WNS622" s="544"/>
      <c r="WNT622" s="544"/>
      <c r="WNU622" s="544"/>
      <c r="WNV622" s="544"/>
      <c r="WNW622" s="544"/>
      <c r="WNX622" s="544"/>
      <c r="WNY622" s="544"/>
      <c r="WNZ622" s="544"/>
      <c r="WOA622" s="544"/>
      <c r="WOB622" s="544"/>
      <c r="WOC622" s="544"/>
      <c r="WOD622" s="544"/>
      <c r="WOE622" s="544"/>
      <c r="WOF622" s="544"/>
      <c r="WOG622" s="544"/>
      <c r="WOH622" s="544"/>
      <c r="WOI622" s="544"/>
      <c r="WOJ622" s="544"/>
      <c r="WOK622" s="544"/>
      <c r="WOL622" s="544"/>
      <c r="WOM622" s="544"/>
      <c r="WON622" s="544"/>
      <c r="WOO622" s="544"/>
      <c r="WOP622" s="544"/>
      <c r="WOQ622" s="544"/>
      <c r="WOR622" s="544"/>
      <c r="WOS622" s="544"/>
      <c r="WOT622" s="544"/>
      <c r="WOU622" s="544"/>
      <c r="WOV622" s="544"/>
      <c r="WOW622" s="544"/>
      <c r="WOX622" s="544"/>
      <c r="WOY622" s="544"/>
      <c r="WOZ622" s="544"/>
      <c r="WPA622" s="544"/>
      <c r="WPB622" s="544"/>
      <c r="WPC622" s="544"/>
      <c r="WPD622" s="544"/>
      <c r="WPE622" s="544"/>
      <c r="WPF622" s="544"/>
      <c r="WPG622" s="544"/>
      <c r="WPH622" s="544"/>
      <c r="WPI622" s="544"/>
      <c r="WPJ622" s="544"/>
      <c r="WPK622" s="544"/>
      <c r="WPL622" s="544"/>
      <c r="WPM622" s="544"/>
      <c r="WPN622" s="544"/>
      <c r="WPO622" s="544"/>
      <c r="WPP622" s="544"/>
      <c r="WPQ622" s="544"/>
      <c r="WPR622" s="544"/>
      <c r="WPS622" s="544"/>
      <c r="WPT622" s="544"/>
      <c r="WPU622" s="544"/>
      <c r="WPV622" s="544"/>
      <c r="WPW622" s="544"/>
      <c r="WPX622" s="544"/>
      <c r="WPY622" s="544"/>
      <c r="WPZ622" s="544"/>
      <c r="WQA622" s="544"/>
      <c r="WQB622" s="544"/>
      <c r="WQC622" s="544"/>
      <c r="WQD622" s="544"/>
      <c r="WQE622" s="544"/>
      <c r="WQF622" s="544"/>
      <c r="WQG622" s="544"/>
      <c r="WQH622" s="544"/>
      <c r="WQI622" s="544"/>
      <c r="WQJ622" s="544"/>
      <c r="WQK622" s="544"/>
      <c r="WQL622" s="544"/>
      <c r="WQM622" s="544"/>
      <c r="WQN622" s="544"/>
      <c r="WQO622" s="544"/>
      <c r="WQP622" s="544"/>
      <c r="WQQ622" s="544"/>
      <c r="WQR622" s="544"/>
      <c r="WQS622" s="544"/>
      <c r="WQT622" s="544"/>
      <c r="WQU622" s="544"/>
      <c r="WQV622" s="544"/>
      <c r="WQW622" s="544"/>
      <c r="WQX622" s="544"/>
      <c r="WQY622" s="544"/>
      <c r="WQZ622" s="544"/>
      <c r="WRA622" s="544"/>
      <c r="WRB622" s="544"/>
      <c r="WRC622" s="544"/>
      <c r="WRD622" s="544"/>
      <c r="WRE622" s="544"/>
      <c r="WRF622" s="544"/>
      <c r="WRG622" s="544"/>
      <c r="WRH622" s="544"/>
      <c r="WRI622" s="544"/>
      <c r="WRJ622" s="544"/>
      <c r="WRK622" s="544"/>
      <c r="WRL622" s="544"/>
      <c r="WRM622" s="544"/>
      <c r="WRN622" s="544"/>
      <c r="WRO622" s="544"/>
      <c r="WRP622" s="544"/>
      <c r="WRQ622" s="544"/>
      <c r="WRR622" s="544"/>
      <c r="WRS622" s="544"/>
      <c r="WRT622" s="544"/>
      <c r="WRU622" s="544"/>
      <c r="WRV622" s="544"/>
      <c r="WRW622" s="544"/>
      <c r="WRX622" s="544"/>
      <c r="WRY622" s="544"/>
      <c r="WRZ622" s="544"/>
      <c r="WSA622" s="544"/>
      <c r="WSB622" s="544"/>
      <c r="WSC622" s="544"/>
      <c r="WSD622" s="544"/>
      <c r="WSE622" s="544"/>
      <c r="WSF622" s="544"/>
      <c r="WSG622" s="544"/>
      <c r="WSH622" s="544"/>
      <c r="WSI622" s="544"/>
      <c r="WSJ622" s="544"/>
      <c r="WSK622" s="544"/>
      <c r="WSL622" s="544"/>
      <c r="WSM622" s="544"/>
      <c r="WSN622" s="544"/>
      <c r="WSO622" s="544"/>
      <c r="WSP622" s="544"/>
      <c r="WSQ622" s="544"/>
      <c r="WSR622" s="544"/>
      <c r="WSS622" s="544"/>
      <c r="WST622" s="544"/>
      <c r="WSU622" s="544"/>
      <c r="WSV622" s="544"/>
      <c r="WSW622" s="544"/>
      <c r="WSX622" s="544"/>
      <c r="WSY622" s="544"/>
      <c r="WSZ622" s="544"/>
      <c r="WTA622" s="544"/>
      <c r="WTB622" s="544"/>
      <c r="WTC622" s="544"/>
      <c r="WTD622" s="544"/>
      <c r="WTE622" s="544"/>
      <c r="WTF622" s="544"/>
      <c r="WTG622" s="544"/>
      <c r="WTH622" s="544"/>
      <c r="WTI622" s="544"/>
      <c r="WTJ622" s="544"/>
      <c r="WTK622" s="544"/>
      <c r="WTL622" s="544"/>
      <c r="WTM622" s="544"/>
      <c r="WTN622" s="544"/>
      <c r="WTO622" s="544"/>
      <c r="WTP622" s="544"/>
      <c r="WTQ622" s="544"/>
      <c r="WTR622" s="544"/>
      <c r="WTS622" s="544"/>
      <c r="WTT622" s="544"/>
      <c r="WTU622" s="544"/>
      <c r="WTV622" s="544"/>
      <c r="WTW622" s="544"/>
      <c r="WTX622" s="544"/>
      <c r="WTY622" s="544"/>
      <c r="WTZ622" s="544"/>
      <c r="WUA622" s="544"/>
      <c r="WUB622" s="544"/>
      <c r="WUC622" s="544"/>
      <c r="WUD622" s="544"/>
      <c r="WUE622" s="544"/>
      <c r="WUF622" s="544"/>
      <c r="WUG622" s="544"/>
      <c r="WUH622" s="544"/>
      <c r="WUI622" s="544"/>
      <c r="WUJ622" s="544"/>
      <c r="WUK622" s="544"/>
      <c r="WUL622" s="544"/>
      <c r="WUM622" s="544"/>
      <c r="WUN622" s="544"/>
      <c r="WUO622" s="544"/>
      <c r="WUP622" s="544"/>
      <c r="WUQ622" s="544"/>
      <c r="WUR622" s="544"/>
      <c r="WUS622" s="544"/>
      <c r="WUT622" s="544"/>
      <c r="WUU622" s="544"/>
      <c r="WUV622" s="544"/>
      <c r="WUW622" s="544"/>
      <c r="WUX622" s="544"/>
      <c r="WUY622" s="544"/>
      <c r="WUZ622" s="544"/>
      <c r="WVA622" s="544"/>
      <c r="WVB622" s="544"/>
      <c r="WVC622" s="544"/>
      <c r="WVD622" s="544"/>
      <c r="WVE622" s="544"/>
      <c r="WVF622" s="544"/>
      <c r="WVG622" s="544"/>
      <c r="WVH622" s="544"/>
      <c r="WVI622" s="544"/>
      <c r="WVJ622" s="544"/>
      <c r="WVK622" s="544"/>
      <c r="WVL622" s="544"/>
      <c r="WVM622" s="544"/>
      <c r="WVN622" s="544"/>
      <c r="WVO622" s="544"/>
      <c r="WVP622" s="544"/>
      <c r="WVQ622" s="544"/>
      <c r="WVR622" s="544"/>
      <c r="WVS622" s="544"/>
      <c r="WVT622" s="544"/>
      <c r="WVU622" s="544"/>
      <c r="WVV622" s="544"/>
      <c r="WVW622" s="544"/>
      <c r="WVX622" s="544"/>
      <c r="WVY622" s="544"/>
      <c r="WVZ622" s="544"/>
      <c r="WWA622" s="544"/>
      <c r="WWB622" s="544"/>
      <c r="WWC622" s="544"/>
      <c r="WWD622" s="544"/>
      <c r="WWE622" s="544"/>
      <c r="WWF622" s="544"/>
      <c r="WWG622" s="544"/>
      <c r="WWH622" s="544"/>
      <c r="WWI622" s="544"/>
      <c r="WWJ622" s="544"/>
      <c r="WWK622" s="544"/>
      <c r="WWL622" s="544"/>
      <c r="WWM622" s="544"/>
      <c r="WWN622" s="544"/>
      <c r="WWO622" s="544"/>
      <c r="WWP622" s="544"/>
      <c r="WWQ622" s="544"/>
      <c r="WWR622" s="544"/>
      <c r="WWS622" s="544"/>
      <c r="WWT622" s="544"/>
      <c r="WWU622" s="544"/>
      <c r="WWV622" s="544"/>
      <c r="WWW622" s="544"/>
      <c r="WWX622" s="544"/>
      <c r="WWY622" s="544"/>
      <c r="WWZ622" s="544"/>
      <c r="WXA622" s="544"/>
      <c r="WXB622" s="544"/>
      <c r="WXC622" s="544"/>
      <c r="WXD622" s="544"/>
      <c r="WXE622" s="544"/>
      <c r="WXF622" s="544"/>
      <c r="WXG622" s="544"/>
      <c r="WXH622" s="544"/>
      <c r="WXI622" s="544"/>
      <c r="WXJ622" s="544"/>
      <c r="WXK622" s="544"/>
      <c r="WXL622" s="544"/>
      <c r="WXM622" s="544"/>
      <c r="WXN622" s="544"/>
      <c r="WXO622" s="544"/>
      <c r="WXP622" s="544"/>
      <c r="WXQ622" s="544"/>
      <c r="WXR622" s="544"/>
      <c r="WXS622" s="544"/>
      <c r="WXT622" s="544"/>
      <c r="WXU622" s="544"/>
      <c r="WXV622" s="544"/>
      <c r="WXW622" s="544"/>
      <c r="WXX622" s="544"/>
      <c r="WXY622" s="544"/>
      <c r="WXZ622" s="544"/>
      <c r="WYA622" s="544"/>
      <c r="WYB622" s="544"/>
      <c r="WYC622" s="544"/>
      <c r="WYD622" s="544"/>
      <c r="WYE622" s="544"/>
      <c r="WYF622" s="544"/>
      <c r="WYG622" s="544"/>
      <c r="WYH622" s="544"/>
      <c r="WYI622" s="544"/>
      <c r="WYJ622" s="544"/>
      <c r="WYK622" s="544"/>
      <c r="WYL622" s="544"/>
      <c r="WYM622" s="544"/>
      <c r="WYN622" s="544"/>
      <c r="WYO622" s="544"/>
      <c r="WYP622" s="544"/>
      <c r="WYQ622" s="544"/>
      <c r="WYR622" s="544"/>
      <c r="WYS622" s="544"/>
      <c r="WYT622" s="544"/>
      <c r="WYU622" s="544"/>
      <c r="WYV622" s="544"/>
      <c r="WYW622" s="544"/>
      <c r="WYX622" s="544"/>
      <c r="WYY622" s="544"/>
      <c r="WYZ622" s="544"/>
      <c r="WZA622" s="544"/>
      <c r="WZB622" s="544"/>
      <c r="WZC622" s="544"/>
      <c r="WZD622" s="544"/>
      <c r="WZE622" s="544"/>
      <c r="WZF622" s="544"/>
      <c r="WZG622" s="544"/>
      <c r="WZH622" s="544"/>
      <c r="WZI622" s="544"/>
      <c r="WZJ622" s="544"/>
      <c r="WZK622" s="544"/>
      <c r="WZL622" s="544"/>
      <c r="WZM622" s="544"/>
      <c r="WZN622" s="544"/>
      <c r="WZO622" s="544"/>
      <c r="WZP622" s="544"/>
      <c r="WZQ622" s="544"/>
      <c r="WZR622" s="544"/>
      <c r="WZS622" s="544"/>
      <c r="WZT622" s="544"/>
      <c r="WZU622" s="544"/>
      <c r="WZV622" s="544"/>
      <c r="WZW622" s="544"/>
      <c r="WZX622" s="544"/>
      <c r="WZY622" s="544"/>
      <c r="WZZ622" s="544"/>
      <c r="XAA622" s="544"/>
      <c r="XAB622" s="544"/>
      <c r="XAC622" s="544"/>
      <c r="XAD622" s="544"/>
      <c r="XAE622" s="544"/>
      <c r="XAF622" s="544"/>
      <c r="XAG622" s="544"/>
      <c r="XAH622" s="544"/>
      <c r="XAI622" s="544"/>
      <c r="XAJ622" s="544"/>
      <c r="XAK622" s="544"/>
      <c r="XAL622" s="544"/>
      <c r="XAM622" s="544"/>
      <c r="XAN622" s="544"/>
      <c r="XAO622" s="544"/>
      <c r="XAP622" s="544"/>
      <c r="XAQ622" s="544"/>
      <c r="XAR622" s="544"/>
      <c r="XAS622" s="544"/>
      <c r="XAT622" s="544"/>
      <c r="XAU622" s="544"/>
      <c r="XAV622" s="544"/>
      <c r="XAW622" s="544"/>
      <c r="XAX622" s="544"/>
      <c r="XAY622" s="544"/>
      <c r="XAZ622" s="544"/>
      <c r="XBA622" s="544"/>
      <c r="XBB622" s="544"/>
      <c r="XBC622" s="544"/>
      <c r="XBD622" s="544"/>
      <c r="XBE622" s="544"/>
      <c r="XBF622" s="544"/>
      <c r="XBG622" s="544"/>
      <c r="XBH622" s="544"/>
      <c r="XBI622" s="544"/>
      <c r="XBJ622" s="544"/>
      <c r="XBK622" s="544"/>
      <c r="XBL622" s="544"/>
      <c r="XBM622" s="544"/>
      <c r="XBN622" s="544"/>
      <c r="XBO622" s="544"/>
      <c r="XBP622" s="544"/>
      <c r="XBQ622" s="544"/>
      <c r="XBR622" s="544"/>
      <c r="XBS622" s="544"/>
      <c r="XBT622" s="544"/>
      <c r="XBU622" s="544"/>
      <c r="XBV622" s="544"/>
      <c r="XBW622" s="544"/>
      <c r="XBX622" s="544"/>
      <c r="XBY622" s="544"/>
      <c r="XBZ622" s="544"/>
      <c r="XCA622" s="544"/>
      <c r="XCB622" s="544"/>
      <c r="XCC622" s="544"/>
      <c r="XCD622" s="544"/>
      <c r="XCE622" s="544"/>
      <c r="XCF622" s="544"/>
      <c r="XCG622" s="544"/>
      <c r="XCH622" s="544"/>
      <c r="XCI622" s="544"/>
      <c r="XCJ622" s="544"/>
      <c r="XCK622" s="544"/>
      <c r="XCL622" s="544"/>
      <c r="XCM622" s="544"/>
      <c r="XCN622" s="544"/>
      <c r="XCO622" s="544"/>
      <c r="XCP622" s="544"/>
      <c r="XCQ622" s="544"/>
      <c r="XCR622" s="544"/>
      <c r="XCS622" s="544"/>
      <c r="XCT622" s="544"/>
      <c r="XCU622" s="544"/>
      <c r="XCV622" s="544"/>
      <c r="XCW622" s="544"/>
      <c r="XCX622" s="544"/>
      <c r="XCY622" s="544"/>
      <c r="XCZ622" s="544"/>
      <c r="XDA622" s="544"/>
      <c r="XDB622" s="544"/>
      <c r="XDC622" s="544"/>
      <c r="XDD622" s="544"/>
      <c r="XDE622" s="544"/>
      <c r="XDF622" s="544"/>
      <c r="XDG622" s="544"/>
      <c r="XDH622" s="544"/>
      <c r="XDI622" s="544"/>
      <c r="XDJ622" s="544"/>
      <c r="XDK622" s="544"/>
      <c r="XDL622" s="544"/>
      <c r="XDM622" s="544"/>
      <c r="XDN622" s="544"/>
      <c r="XDO622" s="544"/>
      <c r="XDP622" s="544"/>
      <c r="XDQ622" s="544"/>
      <c r="XDR622" s="544"/>
      <c r="XDS622" s="544"/>
      <c r="XDT622" s="544"/>
      <c r="XDU622" s="544"/>
      <c r="XDV622" s="544"/>
      <c r="XDW622" s="544"/>
      <c r="XDX622" s="544"/>
      <c r="XDY622" s="544"/>
      <c r="XDZ622" s="544"/>
      <c r="XEA622" s="544"/>
      <c r="XEB622" s="544"/>
      <c r="XEC622" s="544"/>
      <c r="XED622" s="544"/>
      <c r="XEE622" s="544"/>
      <c r="XEF622" s="544"/>
      <c r="XEG622" s="544"/>
      <c r="XEH622" s="544"/>
      <c r="XEI622" s="544"/>
      <c r="XEJ622" s="544"/>
      <c r="XEK622" s="544"/>
      <c r="XEL622" s="544"/>
      <c r="XEM622" s="544"/>
      <c r="XEN622" s="544"/>
      <c r="XEO622" s="544"/>
      <c r="XEP622" s="544"/>
      <c r="XEQ622" s="544"/>
      <c r="XER622" s="544"/>
      <c r="XES622" s="544"/>
      <c r="XET622" s="544"/>
      <c r="XEU622" s="544"/>
      <c r="XEV622" s="544"/>
      <c r="XEW622" s="544"/>
      <c r="XEX622" s="544"/>
      <c r="XEY622" s="544"/>
      <c r="XEZ622" s="544"/>
      <c r="XFA622" s="544"/>
      <c r="XFB622" s="544"/>
      <c r="XFC622" s="544"/>
      <c r="XFD622" s="544"/>
    </row>
    <row r="623" spans="1:16384" s="566" customFormat="1">
      <c r="A623" s="343" t="s">
        <v>2445</v>
      </c>
      <c r="B623" s="343" t="s">
        <v>2446</v>
      </c>
      <c r="C623" s="343" t="s">
        <v>301</v>
      </c>
      <c r="D623" s="343" t="s">
        <v>2447</v>
      </c>
      <c r="E623" s="378">
        <v>1980</v>
      </c>
      <c r="F623" s="412">
        <v>980</v>
      </c>
      <c r="G623" s="342">
        <f>E623-F623</f>
        <v>1000</v>
      </c>
      <c r="H623" s="377"/>
      <c r="I623" s="565"/>
      <c r="J623" s="565"/>
      <c r="K623" s="565"/>
      <c r="L623" s="565"/>
      <c r="M623" s="565"/>
      <c r="N623" s="565"/>
      <c r="O623" s="565"/>
      <c r="P623" s="565"/>
      <c r="Q623" s="565"/>
      <c r="R623" s="565"/>
      <c r="S623" s="565"/>
      <c r="T623" s="565"/>
      <c r="U623" s="565"/>
      <c r="V623" s="565"/>
      <c r="W623" s="565"/>
      <c r="X623" s="565"/>
      <c r="Y623" s="565"/>
      <c r="Z623" s="565"/>
      <c r="AA623" s="565"/>
      <c r="AB623" s="565"/>
      <c r="AC623" s="565"/>
      <c r="AD623" s="565"/>
      <c r="AE623" s="565"/>
      <c r="AF623" s="565"/>
      <c r="AG623" s="565"/>
      <c r="AH623" s="565"/>
      <c r="AI623" s="565"/>
      <c r="AJ623" s="565"/>
      <c r="AK623" s="565"/>
      <c r="AL623" s="565"/>
      <c r="AM623" s="565"/>
      <c r="AN623" s="565"/>
      <c r="AO623" s="565"/>
      <c r="AP623" s="565"/>
      <c r="AQ623" s="565"/>
      <c r="AR623" s="565"/>
      <c r="AS623" s="565"/>
      <c r="AT623" s="565"/>
      <c r="AU623" s="565"/>
      <c r="AV623" s="565"/>
      <c r="AW623" s="565"/>
      <c r="AX623" s="565"/>
      <c r="AY623" s="565"/>
      <c r="AZ623" s="565"/>
      <c r="BA623" s="565"/>
      <c r="BB623" s="565"/>
      <c r="BC623" s="565"/>
      <c r="BD623" s="565"/>
      <c r="BE623" s="565"/>
      <c r="BF623" s="565"/>
      <c r="BG623" s="565"/>
      <c r="BH623" s="565"/>
      <c r="BI623" s="565"/>
      <c r="BJ623" s="565"/>
      <c r="BK623" s="565"/>
      <c r="BL623" s="565"/>
      <c r="BM623" s="565"/>
      <c r="BN623" s="565"/>
      <c r="BO623" s="565"/>
      <c r="BP623" s="565"/>
      <c r="BQ623" s="565"/>
      <c r="BR623" s="565"/>
      <c r="BS623" s="565"/>
      <c r="BT623" s="565"/>
      <c r="BU623" s="565"/>
      <c r="BV623" s="565"/>
      <c r="BW623" s="565"/>
      <c r="BX623" s="565"/>
      <c r="BY623" s="565"/>
      <c r="BZ623" s="565"/>
      <c r="CA623" s="565"/>
      <c r="CB623" s="565"/>
      <c r="CC623" s="565"/>
      <c r="CD623" s="565"/>
      <c r="CE623" s="565"/>
      <c r="CF623" s="565"/>
      <c r="CG623" s="565"/>
      <c r="CH623" s="565"/>
      <c r="CI623" s="565"/>
      <c r="CJ623" s="565"/>
      <c r="CK623" s="565"/>
      <c r="CL623" s="565"/>
      <c r="CM623" s="565"/>
      <c r="CN623" s="565"/>
      <c r="CO623" s="565"/>
      <c r="CP623" s="565"/>
      <c r="CQ623" s="565"/>
      <c r="CR623" s="565"/>
      <c r="CS623" s="565"/>
      <c r="CT623" s="565"/>
      <c r="CU623" s="565"/>
      <c r="CV623" s="565"/>
      <c r="CW623" s="565"/>
      <c r="CX623" s="565"/>
      <c r="CY623" s="565"/>
      <c r="CZ623" s="565"/>
      <c r="DA623" s="565"/>
      <c r="DB623" s="565"/>
      <c r="DC623" s="565"/>
      <c r="DD623" s="565"/>
      <c r="DE623" s="565"/>
      <c r="DF623" s="565"/>
      <c r="DG623" s="565"/>
      <c r="DH623" s="565"/>
      <c r="DI623" s="565"/>
      <c r="DJ623" s="565"/>
      <c r="DK623" s="565"/>
      <c r="DL623" s="565"/>
      <c r="DM623" s="565"/>
      <c r="DN623" s="565"/>
      <c r="DO623" s="565"/>
      <c r="DP623" s="565"/>
      <c r="DQ623" s="565"/>
      <c r="DR623" s="565"/>
      <c r="DS623" s="565"/>
      <c r="DT623" s="565"/>
      <c r="DU623" s="565"/>
      <c r="DV623" s="565"/>
      <c r="DW623" s="565"/>
      <c r="DX623" s="565"/>
      <c r="DY623" s="565"/>
      <c r="DZ623" s="565"/>
      <c r="EA623" s="565"/>
      <c r="EB623" s="565"/>
      <c r="EC623" s="565"/>
      <c r="ED623" s="565"/>
      <c r="EE623" s="565"/>
      <c r="EF623" s="565"/>
      <c r="EG623" s="565"/>
      <c r="EH623" s="565"/>
      <c r="EI623" s="565"/>
      <c r="EJ623" s="565"/>
      <c r="EK623" s="565"/>
      <c r="EL623" s="565"/>
      <c r="EM623" s="565"/>
      <c r="EN623" s="565"/>
      <c r="EO623" s="565"/>
      <c r="EP623" s="565"/>
      <c r="EQ623" s="565"/>
      <c r="ER623" s="565"/>
      <c r="ES623" s="565"/>
      <c r="ET623" s="565"/>
      <c r="EU623" s="565"/>
      <c r="EV623" s="565"/>
      <c r="EW623" s="565"/>
      <c r="EX623" s="565"/>
      <c r="EY623" s="565"/>
      <c r="EZ623" s="565"/>
      <c r="FA623" s="565"/>
      <c r="FB623" s="565"/>
      <c r="FC623" s="565"/>
      <c r="FD623" s="565"/>
      <c r="FE623" s="565"/>
      <c r="FF623" s="565"/>
      <c r="FG623" s="565"/>
      <c r="FH623" s="565"/>
      <c r="FI623" s="565"/>
      <c r="FJ623" s="565"/>
      <c r="FK623" s="565"/>
      <c r="FL623" s="565"/>
      <c r="FM623" s="565"/>
      <c r="FN623" s="565"/>
      <c r="FO623" s="565"/>
      <c r="FP623" s="565"/>
      <c r="FQ623" s="565"/>
      <c r="FR623" s="565"/>
      <c r="FS623" s="565"/>
      <c r="FT623" s="565"/>
      <c r="FU623" s="565"/>
      <c r="FV623" s="565"/>
      <c r="FW623" s="565"/>
      <c r="FX623" s="565"/>
      <c r="FY623" s="565"/>
      <c r="FZ623" s="565"/>
      <c r="GA623" s="565"/>
      <c r="GB623" s="565"/>
      <c r="GC623" s="565"/>
      <c r="GD623" s="565"/>
      <c r="GE623" s="565"/>
      <c r="GF623" s="565"/>
      <c r="GG623" s="565"/>
      <c r="GH623" s="565"/>
      <c r="GI623" s="565"/>
      <c r="GJ623" s="565"/>
      <c r="GK623" s="565"/>
      <c r="GL623" s="565"/>
      <c r="GM623" s="565"/>
      <c r="GN623" s="565"/>
      <c r="GO623" s="565"/>
      <c r="GP623" s="565"/>
      <c r="GQ623" s="565"/>
      <c r="GR623" s="565"/>
      <c r="GS623" s="565"/>
      <c r="GT623" s="565"/>
      <c r="GU623" s="565"/>
      <c r="GV623" s="565"/>
      <c r="GW623" s="565"/>
      <c r="GX623" s="565"/>
      <c r="GY623" s="565"/>
      <c r="GZ623" s="565"/>
      <c r="HA623" s="565"/>
      <c r="HB623" s="565"/>
      <c r="HC623" s="565"/>
      <c r="HD623" s="565"/>
      <c r="HE623" s="565"/>
      <c r="HF623" s="565"/>
      <c r="HG623" s="565"/>
      <c r="HH623" s="565"/>
      <c r="HI623" s="565"/>
      <c r="HJ623" s="565"/>
      <c r="HK623" s="565"/>
      <c r="HL623" s="565"/>
      <c r="HM623" s="565"/>
      <c r="HN623" s="565"/>
      <c r="HO623" s="565"/>
      <c r="HP623" s="565"/>
      <c r="HQ623" s="565"/>
      <c r="HR623" s="565"/>
      <c r="HS623" s="565"/>
      <c r="HT623" s="565"/>
      <c r="HU623" s="565"/>
      <c r="HV623" s="565"/>
      <c r="HW623" s="565"/>
      <c r="HX623" s="565"/>
      <c r="HY623" s="565"/>
      <c r="HZ623" s="565"/>
      <c r="IA623" s="565"/>
      <c r="IB623" s="565"/>
      <c r="IC623" s="565"/>
      <c r="ID623" s="565"/>
      <c r="IE623" s="565"/>
      <c r="IF623" s="565"/>
      <c r="IG623" s="565"/>
      <c r="IH623" s="565"/>
      <c r="II623" s="565"/>
      <c r="IJ623" s="565"/>
      <c r="IK623" s="565"/>
      <c r="IL623" s="565"/>
      <c r="IM623" s="565"/>
      <c r="IN623" s="565"/>
      <c r="IO623" s="565"/>
      <c r="IP623" s="565"/>
      <c r="IQ623" s="565"/>
      <c r="IR623" s="565"/>
      <c r="IS623" s="565"/>
      <c r="IT623" s="565"/>
      <c r="IU623" s="565"/>
      <c r="IV623" s="565"/>
      <c r="IW623" s="565"/>
      <c r="IX623" s="565"/>
      <c r="IY623" s="565"/>
      <c r="IZ623" s="565"/>
      <c r="JA623" s="565"/>
      <c r="JB623" s="565"/>
      <c r="JC623" s="565"/>
      <c r="JD623" s="565"/>
      <c r="JE623" s="565"/>
      <c r="JF623" s="565"/>
      <c r="JG623" s="565"/>
      <c r="JH623" s="565"/>
      <c r="JI623" s="565"/>
      <c r="JJ623" s="565"/>
      <c r="JK623" s="565"/>
      <c r="JL623" s="565"/>
      <c r="JM623" s="565"/>
      <c r="JN623" s="565"/>
      <c r="JO623" s="565"/>
      <c r="JP623" s="565"/>
      <c r="JQ623" s="565"/>
      <c r="JR623" s="565"/>
      <c r="JS623" s="565"/>
      <c r="JT623" s="565"/>
      <c r="JU623" s="565"/>
      <c r="JV623" s="565"/>
      <c r="JW623" s="565"/>
      <c r="JX623" s="565"/>
      <c r="JY623" s="565"/>
      <c r="JZ623" s="565"/>
      <c r="KA623" s="565"/>
      <c r="KB623" s="565"/>
      <c r="KC623" s="565"/>
      <c r="KD623" s="565"/>
      <c r="KE623" s="565"/>
      <c r="KF623" s="565"/>
      <c r="KG623" s="565"/>
      <c r="KH623" s="565"/>
      <c r="KI623" s="565"/>
      <c r="KJ623" s="565"/>
      <c r="KK623" s="565"/>
      <c r="KL623" s="565"/>
      <c r="KM623" s="565"/>
      <c r="KN623" s="565"/>
      <c r="KO623" s="565"/>
      <c r="KP623" s="565"/>
      <c r="KQ623" s="565"/>
      <c r="KR623" s="565"/>
      <c r="KS623" s="565"/>
      <c r="KT623" s="565"/>
      <c r="KU623" s="565"/>
      <c r="KV623" s="565"/>
      <c r="KW623" s="565"/>
      <c r="KX623" s="565"/>
      <c r="KY623" s="565"/>
      <c r="KZ623" s="565"/>
      <c r="LA623" s="565"/>
      <c r="LB623" s="565"/>
      <c r="LC623" s="565"/>
      <c r="LD623" s="565"/>
      <c r="LE623" s="565"/>
      <c r="LF623" s="565"/>
      <c r="LG623" s="565"/>
      <c r="LH623" s="565"/>
      <c r="LI623" s="565"/>
      <c r="LJ623" s="565"/>
      <c r="LK623" s="565"/>
      <c r="LL623" s="565"/>
      <c r="LM623" s="565"/>
      <c r="LN623" s="565"/>
      <c r="LO623" s="565"/>
      <c r="LP623" s="565"/>
      <c r="LQ623" s="565"/>
      <c r="LR623" s="565"/>
      <c r="LS623" s="565"/>
      <c r="LT623" s="565"/>
      <c r="LU623" s="565"/>
      <c r="LV623" s="565"/>
      <c r="LW623" s="565"/>
      <c r="LX623" s="565"/>
      <c r="LY623" s="565"/>
      <c r="LZ623" s="565"/>
      <c r="MA623" s="565"/>
      <c r="MB623" s="565"/>
      <c r="MC623" s="565"/>
      <c r="MD623" s="565"/>
      <c r="ME623" s="565"/>
      <c r="MF623" s="565"/>
      <c r="MG623" s="565"/>
      <c r="MH623" s="565"/>
      <c r="MI623" s="565"/>
      <c r="MJ623" s="565"/>
      <c r="MK623" s="565"/>
      <c r="ML623" s="565"/>
      <c r="MM623" s="565"/>
      <c r="MN623" s="565"/>
      <c r="MO623" s="565"/>
      <c r="MP623" s="565"/>
      <c r="MQ623" s="565"/>
      <c r="MR623" s="565"/>
      <c r="MS623" s="565"/>
      <c r="MT623" s="565"/>
      <c r="MU623" s="565"/>
      <c r="MV623" s="565"/>
      <c r="MW623" s="565"/>
      <c r="MX623" s="565"/>
      <c r="MY623" s="565"/>
      <c r="MZ623" s="565"/>
      <c r="NA623" s="565"/>
      <c r="NB623" s="565"/>
      <c r="NC623" s="565"/>
      <c r="ND623" s="565"/>
      <c r="NE623" s="565"/>
      <c r="NF623" s="565"/>
      <c r="NG623" s="565"/>
      <c r="NH623" s="565"/>
      <c r="NI623" s="565"/>
      <c r="NJ623" s="565"/>
      <c r="NK623" s="565"/>
      <c r="NL623" s="565"/>
      <c r="NM623" s="565"/>
      <c r="NN623" s="565"/>
      <c r="NO623" s="565"/>
      <c r="NP623" s="565"/>
      <c r="NQ623" s="565"/>
      <c r="NR623" s="565"/>
      <c r="NS623" s="565"/>
      <c r="NT623" s="565"/>
      <c r="NU623" s="565"/>
      <c r="NV623" s="565"/>
      <c r="NW623" s="565"/>
      <c r="NX623" s="565"/>
      <c r="NY623" s="565"/>
      <c r="NZ623" s="565"/>
      <c r="OA623" s="565"/>
      <c r="OB623" s="565"/>
      <c r="OC623" s="565"/>
      <c r="OD623" s="565"/>
      <c r="OE623" s="565"/>
      <c r="OF623" s="565"/>
      <c r="OG623" s="565"/>
      <c r="OH623" s="565"/>
      <c r="OI623" s="565"/>
      <c r="OJ623" s="565"/>
      <c r="OK623" s="565"/>
      <c r="OL623" s="565"/>
      <c r="OM623" s="565"/>
      <c r="ON623" s="565"/>
      <c r="OO623" s="565"/>
      <c r="OP623" s="565"/>
      <c r="OQ623" s="565"/>
      <c r="OR623" s="565"/>
      <c r="OS623" s="565"/>
      <c r="OT623" s="565"/>
      <c r="OU623" s="565"/>
      <c r="OV623" s="565"/>
      <c r="OW623" s="565"/>
      <c r="OX623" s="565"/>
      <c r="OY623" s="565"/>
      <c r="OZ623" s="565"/>
      <c r="PA623" s="565"/>
      <c r="PB623" s="565"/>
      <c r="PC623" s="565"/>
      <c r="PD623" s="565"/>
      <c r="PE623" s="565"/>
      <c r="PF623" s="565"/>
      <c r="PG623" s="565"/>
      <c r="PH623" s="565"/>
      <c r="PI623" s="565"/>
      <c r="PJ623" s="565"/>
      <c r="PK623" s="565"/>
      <c r="PL623" s="565"/>
      <c r="PM623" s="565"/>
      <c r="PN623" s="565"/>
      <c r="PO623" s="565"/>
      <c r="PP623" s="565"/>
      <c r="PQ623" s="565"/>
      <c r="PR623" s="565"/>
      <c r="PS623" s="565"/>
      <c r="PT623" s="565"/>
      <c r="PU623" s="565"/>
      <c r="PV623" s="565"/>
      <c r="PW623" s="565"/>
      <c r="PX623" s="565"/>
      <c r="PY623" s="565"/>
      <c r="PZ623" s="565"/>
      <c r="QA623" s="565"/>
      <c r="QB623" s="565"/>
      <c r="QC623" s="565"/>
      <c r="QD623" s="565"/>
      <c r="QE623" s="565"/>
      <c r="QF623" s="565"/>
      <c r="QG623" s="565"/>
      <c r="QH623" s="565"/>
      <c r="QI623" s="565"/>
      <c r="QJ623" s="565"/>
      <c r="QK623" s="565"/>
      <c r="QL623" s="565"/>
      <c r="QM623" s="565"/>
      <c r="QN623" s="565"/>
      <c r="QO623" s="565"/>
      <c r="QP623" s="565"/>
      <c r="QQ623" s="565"/>
      <c r="QR623" s="565"/>
      <c r="QS623" s="565"/>
      <c r="QT623" s="565"/>
      <c r="QU623" s="565"/>
      <c r="QV623" s="565"/>
      <c r="QW623" s="565"/>
      <c r="QX623" s="565"/>
      <c r="QY623" s="565"/>
      <c r="QZ623" s="565"/>
      <c r="RA623" s="565"/>
      <c r="RB623" s="565"/>
      <c r="RC623" s="565"/>
      <c r="RD623" s="565"/>
      <c r="RE623" s="565"/>
      <c r="RF623" s="565"/>
      <c r="RG623" s="565"/>
      <c r="RH623" s="565"/>
      <c r="RI623" s="565"/>
      <c r="RJ623" s="565"/>
      <c r="RK623" s="565"/>
      <c r="RL623" s="565"/>
      <c r="RM623" s="565"/>
      <c r="RN623" s="565"/>
      <c r="RO623" s="565"/>
      <c r="RP623" s="565"/>
      <c r="RQ623" s="565"/>
      <c r="RR623" s="565"/>
      <c r="RS623" s="565"/>
      <c r="RT623" s="565"/>
      <c r="RU623" s="565"/>
      <c r="RV623" s="565"/>
      <c r="RW623" s="565"/>
      <c r="RX623" s="565"/>
      <c r="RY623" s="565"/>
      <c r="RZ623" s="565"/>
      <c r="SA623" s="565"/>
      <c r="SB623" s="565"/>
      <c r="SC623" s="565"/>
      <c r="SD623" s="565"/>
      <c r="SE623" s="565"/>
      <c r="SF623" s="565"/>
      <c r="SG623" s="565"/>
      <c r="SH623" s="565"/>
      <c r="SI623" s="565"/>
      <c r="SJ623" s="565"/>
      <c r="SK623" s="565"/>
      <c r="SL623" s="565"/>
      <c r="SM623" s="565"/>
      <c r="SN623" s="565"/>
      <c r="SO623" s="565"/>
      <c r="SP623" s="565"/>
      <c r="SQ623" s="565"/>
      <c r="SR623" s="565"/>
      <c r="SS623" s="565"/>
      <c r="ST623" s="565"/>
      <c r="SU623" s="565"/>
      <c r="SV623" s="565"/>
      <c r="SW623" s="565"/>
      <c r="SX623" s="565"/>
      <c r="SY623" s="565"/>
      <c r="SZ623" s="565"/>
      <c r="TA623" s="565"/>
      <c r="TB623" s="565"/>
      <c r="TC623" s="565"/>
      <c r="TD623" s="565"/>
      <c r="TE623" s="565"/>
      <c r="TF623" s="565"/>
      <c r="TG623" s="565"/>
      <c r="TH623" s="565"/>
      <c r="TI623" s="565"/>
      <c r="TJ623" s="565"/>
      <c r="TK623" s="565"/>
      <c r="TL623" s="565"/>
      <c r="TM623" s="565"/>
      <c r="TN623" s="565"/>
      <c r="TO623" s="565"/>
      <c r="TP623" s="565"/>
      <c r="TQ623" s="565"/>
      <c r="TR623" s="565"/>
      <c r="TS623" s="565"/>
      <c r="TT623" s="565"/>
      <c r="TU623" s="565"/>
      <c r="TV623" s="565"/>
      <c r="TW623" s="565"/>
      <c r="TX623" s="565"/>
      <c r="TY623" s="565"/>
      <c r="TZ623" s="565"/>
      <c r="UA623" s="565"/>
      <c r="UB623" s="565"/>
      <c r="UC623" s="565"/>
      <c r="UD623" s="565"/>
      <c r="UE623" s="565"/>
      <c r="UF623" s="565"/>
      <c r="UG623" s="565"/>
      <c r="UH623" s="565"/>
      <c r="UI623" s="565"/>
      <c r="UJ623" s="565"/>
      <c r="UK623" s="565"/>
      <c r="UL623" s="565"/>
      <c r="UM623" s="565"/>
      <c r="UN623" s="565"/>
      <c r="UO623" s="565"/>
      <c r="UP623" s="565"/>
      <c r="UQ623" s="565"/>
      <c r="UR623" s="565"/>
      <c r="US623" s="565"/>
      <c r="UT623" s="565"/>
      <c r="UU623" s="565"/>
      <c r="UV623" s="565"/>
      <c r="UW623" s="565"/>
      <c r="UX623" s="565"/>
      <c r="UY623" s="565"/>
      <c r="UZ623" s="565"/>
      <c r="VA623" s="565"/>
      <c r="VB623" s="565"/>
      <c r="VC623" s="565"/>
      <c r="VD623" s="565"/>
      <c r="VE623" s="565"/>
      <c r="VF623" s="565"/>
      <c r="VG623" s="565"/>
      <c r="VH623" s="565"/>
      <c r="VI623" s="565"/>
      <c r="VJ623" s="565"/>
      <c r="VK623" s="565"/>
      <c r="VL623" s="565"/>
      <c r="VM623" s="565"/>
      <c r="VN623" s="565"/>
      <c r="VO623" s="565"/>
      <c r="VP623" s="565"/>
      <c r="VQ623" s="565"/>
      <c r="VR623" s="565"/>
      <c r="VS623" s="565"/>
      <c r="VT623" s="565"/>
      <c r="VU623" s="565"/>
      <c r="VV623" s="565"/>
      <c r="VW623" s="565"/>
      <c r="VX623" s="565"/>
      <c r="VY623" s="565"/>
      <c r="VZ623" s="565"/>
      <c r="WA623" s="565"/>
      <c r="WB623" s="565"/>
      <c r="WC623" s="565"/>
      <c r="WD623" s="565"/>
      <c r="WE623" s="565"/>
      <c r="WF623" s="565"/>
      <c r="WG623" s="565"/>
      <c r="WH623" s="565"/>
      <c r="WI623" s="565"/>
      <c r="WJ623" s="565"/>
      <c r="WK623" s="565"/>
      <c r="WL623" s="565"/>
      <c r="WM623" s="565"/>
      <c r="WN623" s="565"/>
      <c r="WO623" s="565"/>
      <c r="WP623" s="565"/>
      <c r="WQ623" s="565"/>
      <c r="WR623" s="565"/>
      <c r="WS623" s="565"/>
      <c r="WT623" s="565"/>
      <c r="WU623" s="565"/>
      <c r="WV623" s="565"/>
      <c r="WW623" s="565"/>
      <c r="WX623" s="565"/>
      <c r="WY623" s="565"/>
      <c r="WZ623" s="565"/>
      <c r="XA623" s="565"/>
      <c r="XB623" s="565"/>
      <c r="XC623" s="565"/>
      <c r="XD623" s="565"/>
      <c r="XE623" s="565"/>
      <c r="XF623" s="565"/>
      <c r="XG623" s="565"/>
      <c r="XH623" s="565"/>
      <c r="XI623" s="565"/>
      <c r="XJ623" s="565"/>
      <c r="XK623" s="565"/>
      <c r="XL623" s="565"/>
      <c r="XM623" s="565"/>
      <c r="XN623" s="565"/>
      <c r="XO623" s="565"/>
      <c r="XP623" s="565"/>
      <c r="XQ623" s="565"/>
      <c r="XR623" s="565"/>
      <c r="XS623" s="565"/>
      <c r="XT623" s="565"/>
      <c r="XU623" s="565"/>
      <c r="XV623" s="565"/>
      <c r="XW623" s="565"/>
      <c r="XX623" s="565"/>
      <c r="XY623" s="565"/>
      <c r="XZ623" s="565"/>
      <c r="YA623" s="565"/>
      <c r="YB623" s="565"/>
      <c r="YC623" s="565"/>
      <c r="YD623" s="565"/>
      <c r="YE623" s="565"/>
      <c r="YF623" s="565"/>
      <c r="YG623" s="565"/>
      <c r="YH623" s="565"/>
      <c r="YI623" s="565"/>
      <c r="YJ623" s="565"/>
      <c r="YK623" s="565"/>
      <c r="YL623" s="565"/>
      <c r="YM623" s="565"/>
      <c r="YN623" s="565"/>
      <c r="YO623" s="565"/>
      <c r="YP623" s="565"/>
      <c r="YQ623" s="565"/>
      <c r="YR623" s="565"/>
      <c r="YS623" s="565"/>
      <c r="YT623" s="565"/>
      <c r="YU623" s="565"/>
      <c r="YV623" s="565"/>
      <c r="YW623" s="565"/>
      <c r="YX623" s="565"/>
      <c r="YY623" s="565"/>
      <c r="YZ623" s="565"/>
      <c r="ZA623" s="565"/>
      <c r="ZB623" s="565"/>
      <c r="ZC623" s="565"/>
      <c r="ZD623" s="565"/>
      <c r="ZE623" s="565"/>
      <c r="ZF623" s="565"/>
      <c r="ZG623" s="565"/>
      <c r="ZH623" s="565"/>
      <c r="ZI623" s="565"/>
      <c r="ZJ623" s="565"/>
      <c r="ZK623" s="565"/>
      <c r="ZL623" s="565"/>
      <c r="ZM623" s="565"/>
      <c r="ZN623" s="565"/>
      <c r="ZO623" s="565"/>
      <c r="ZP623" s="565"/>
      <c r="ZQ623" s="565"/>
      <c r="ZR623" s="565"/>
      <c r="ZS623" s="565"/>
      <c r="ZT623" s="565"/>
      <c r="ZU623" s="565"/>
      <c r="ZV623" s="565"/>
      <c r="ZW623" s="565"/>
      <c r="ZX623" s="565"/>
      <c r="ZY623" s="565"/>
      <c r="ZZ623" s="565"/>
      <c r="AAA623" s="565"/>
      <c r="AAB623" s="565"/>
      <c r="AAC623" s="565"/>
      <c r="AAD623" s="565"/>
      <c r="AAE623" s="565"/>
      <c r="AAF623" s="565"/>
      <c r="AAG623" s="565"/>
      <c r="AAH623" s="565"/>
      <c r="AAI623" s="565"/>
      <c r="AAJ623" s="565"/>
      <c r="AAK623" s="565"/>
      <c r="AAL623" s="565"/>
      <c r="AAM623" s="565"/>
      <c r="AAN623" s="565"/>
      <c r="AAO623" s="565"/>
      <c r="AAP623" s="565"/>
      <c r="AAQ623" s="565"/>
      <c r="AAR623" s="565"/>
      <c r="AAS623" s="565"/>
      <c r="AAT623" s="565"/>
      <c r="AAU623" s="565"/>
      <c r="AAV623" s="565"/>
      <c r="AAW623" s="565"/>
      <c r="AAX623" s="565"/>
      <c r="AAY623" s="565"/>
      <c r="AAZ623" s="565"/>
      <c r="ABA623" s="565"/>
      <c r="ABB623" s="565"/>
      <c r="ABC623" s="565"/>
      <c r="ABD623" s="565"/>
      <c r="ABE623" s="565"/>
      <c r="ABF623" s="565"/>
      <c r="ABG623" s="565"/>
      <c r="ABH623" s="565"/>
      <c r="ABI623" s="565"/>
      <c r="ABJ623" s="565"/>
      <c r="ABK623" s="565"/>
      <c r="ABL623" s="565"/>
      <c r="ABM623" s="565"/>
      <c r="ABN623" s="565"/>
      <c r="ABO623" s="565"/>
      <c r="ABP623" s="565"/>
      <c r="ABQ623" s="565"/>
      <c r="ABR623" s="565"/>
      <c r="ABS623" s="565"/>
      <c r="ABT623" s="565"/>
      <c r="ABU623" s="565"/>
      <c r="ABV623" s="565"/>
      <c r="ABW623" s="565"/>
      <c r="ABX623" s="565"/>
      <c r="ABY623" s="565"/>
      <c r="ABZ623" s="565"/>
      <c r="ACA623" s="565"/>
      <c r="ACB623" s="565"/>
      <c r="ACC623" s="565"/>
      <c r="ACD623" s="565"/>
      <c r="ACE623" s="565"/>
      <c r="ACF623" s="565"/>
      <c r="ACG623" s="565"/>
      <c r="ACH623" s="565"/>
      <c r="ACI623" s="565"/>
      <c r="ACJ623" s="565"/>
      <c r="ACK623" s="565"/>
      <c r="ACL623" s="565"/>
      <c r="ACM623" s="565"/>
      <c r="ACN623" s="565"/>
      <c r="ACO623" s="565"/>
      <c r="ACP623" s="565"/>
      <c r="ACQ623" s="565"/>
      <c r="ACR623" s="565"/>
      <c r="ACS623" s="565"/>
      <c r="ACT623" s="565"/>
      <c r="ACU623" s="565"/>
      <c r="ACV623" s="565"/>
      <c r="ACW623" s="565"/>
      <c r="ACX623" s="565"/>
      <c r="ACY623" s="565"/>
      <c r="ACZ623" s="565"/>
      <c r="ADA623" s="565"/>
      <c r="ADB623" s="565"/>
      <c r="ADC623" s="565"/>
      <c r="ADD623" s="565"/>
      <c r="ADE623" s="565"/>
      <c r="ADF623" s="565"/>
      <c r="ADG623" s="565"/>
      <c r="ADH623" s="565"/>
      <c r="ADI623" s="565"/>
      <c r="ADJ623" s="565"/>
      <c r="ADK623" s="565"/>
      <c r="ADL623" s="565"/>
      <c r="ADM623" s="565"/>
      <c r="ADN623" s="565"/>
      <c r="ADO623" s="565"/>
      <c r="ADP623" s="565"/>
      <c r="ADQ623" s="565"/>
      <c r="ADR623" s="565"/>
      <c r="ADS623" s="565"/>
      <c r="ADT623" s="565"/>
      <c r="ADU623" s="565"/>
      <c r="ADV623" s="565"/>
      <c r="ADW623" s="565"/>
      <c r="ADX623" s="565"/>
      <c r="ADY623" s="565"/>
      <c r="ADZ623" s="565"/>
      <c r="AEA623" s="565"/>
      <c r="AEB623" s="565"/>
      <c r="AEC623" s="565"/>
      <c r="AED623" s="565"/>
      <c r="AEE623" s="565"/>
      <c r="AEF623" s="565"/>
      <c r="AEG623" s="565"/>
      <c r="AEH623" s="565"/>
      <c r="AEI623" s="565"/>
      <c r="AEJ623" s="565"/>
      <c r="AEK623" s="565"/>
      <c r="AEL623" s="565"/>
      <c r="AEM623" s="565"/>
      <c r="AEN623" s="565"/>
      <c r="AEO623" s="565"/>
      <c r="AEP623" s="565"/>
      <c r="AEQ623" s="565"/>
      <c r="AER623" s="565"/>
      <c r="AES623" s="565"/>
      <c r="AET623" s="565"/>
      <c r="AEU623" s="565"/>
      <c r="AEV623" s="565"/>
      <c r="AEW623" s="565"/>
      <c r="AEX623" s="565"/>
      <c r="AEY623" s="565"/>
      <c r="AEZ623" s="565"/>
      <c r="AFA623" s="565"/>
      <c r="AFB623" s="565"/>
      <c r="AFC623" s="565"/>
      <c r="AFD623" s="565"/>
      <c r="AFE623" s="565"/>
      <c r="AFF623" s="565"/>
      <c r="AFG623" s="565"/>
      <c r="AFH623" s="565"/>
      <c r="AFI623" s="565"/>
      <c r="AFJ623" s="565"/>
      <c r="AFK623" s="565"/>
      <c r="AFL623" s="565"/>
      <c r="AFM623" s="565"/>
      <c r="AFN623" s="565"/>
      <c r="AFO623" s="565"/>
      <c r="AFP623" s="565"/>
      <c r="AFQ623" s="565"/>
      <c r="AFR623" s="565"/>
      <c r="AFS623" s="565"/>
      <c r="AFT623" s="565"/>
      <c r="AFU623" s="565"/>
      <c r="AFV623" s="565"/>
      <c r="AFW623" s="565"/>
      <c r="AFX623" s="565"/>
      <c r="AFY623" s="565"/>
      <c r="AFZ623" s="565"/>
      <c r="AGA623" s="565"/>
      <c r="AGB623" s="565"/>
      <c r="AGC623" s="565"/>
      <c r="AGD623" s="565"/>
      <c r="AGE623" s="565"/>
      <c r="AGF623" s="565"/>
      <c r="AGG623" s="565"/>
      <c r="AGH623" s="565"/>
      <c r="AGI623" s="565"/>
      <c r="AGJ623" s="565"/>
      <c r="AGK623" s="565"/>
      <c r="AGL623" s="565"/>
      <c r="AGM623" s="565"/>
      <c r="AGN623" s="565"/>
      <c r="AGO623" s="565"/>
      <c r="AGP623" s="565"/>
      <c r="AGQ623" s="565"/>
      <c r="AGR623" s="565"/>
      <c r="AGS623" s="565"/>
      <c r="AGT623" s="565"/>
      <c r="AGU623" s="565"/>
      <c r="AGV623" s="565"/>
      <c r="AGW623" s="565"/>
      <c r="AGX623" s="565"/>
      <c r="AGY623" s="565"/>
      <c r="AGZ623" s="565"/>
      <c r="AHA623" s="565"/>
      <c r="AHB623" s="565"/>
      <c r="AHC623" s="565"/>
      <c r="AHD623" s="565"/>
      <c r="AHE623" s="565"/>
      <c r="AHF623" s="565"/>
      <c r="AHG623" s="565"/>
      <c r="AHH623" s="565"/>
      <c r="AHI623" s="565"/>
      <c r="AHJ623" s="565"/>
      <c r="AHK623" s="565"/>
      <c r="AHL623" s="565"/>
      <c r="AHM623" s="565"/>
      <c r="AHN623" s="565"/>
      <c r="AHO623" s="565"/>
      <c r="AHP623" s="565"/>
      <c r="AHQ623" s="565"/>
      <c r="AHR623" s="565"/>
      <c r="AHS623" s="565"/>
      <c r="AHT623" s="565"/>
      <c r="AHU623" s="565"/>
      <c r="AHV623" s="565"/>
      <c r="AHW623" s="565"/>
      <c r="AHX623" s="565"/>
      <c r="AHY623" s="565"/>
      <c r="AHZ623" s="565"/>
      <c r="AIA623" s="565"/>
      <c r="AIB623" s="565"/>
      <c r="AIC623" s="565"/>
      <c r="AID623" s="565"/>
      <c r="AIE623" s="565"/>
      <c r="AIF623" s="565"/>
      <c r="AIG623" s="565"/>
      <c r="AIH623" s="565"/>
      <c r="AII623" s="565"/>
      <c r="AIJ623" s="565"/>
      <c r="AIK623" s="565"/>
      <c r="AIL623" s="565"/>
      <c r="AIM623" s="565"/>
      <c r="AIN623" s="565"/>
      <c r="AIO623" s="565"/>
      <c r="AIP623" s="565"/>
      <c r="AIQ623" s="565"/>
      <c r="AIR623" s="565"/>
      <c r="AIS623" s="565"/>
      <c r="AIT623" s="565"/>
      <c r="AIU623" s="565"/>
      <c r="AIV623" s="565"/>
      <c r="AIW623" s="565"/>
      <c r="AIX623" s="565"/>
      <c r="AIY623" s="565"/>
      <c r="AIZ623" s="565"/>
      <c r="AJA623" s="565"/>
      <c r="AJB623" s="565"/>
      <c r="AJC623" s="565"/>
      <c r="AJD623" s="565"/>
      <c r="AJE623" s="565"/>
      <c r="AJF623" s="565"/>
      <c r="AJG623" s="565"/>
      <c r="AJH623" s="565"/>
      <c r="AJI623" s="565"/>
      <c r="AJJ623" s="565"/>
      <c r="AJK623" s="565"/>
      <c r="AJL623" s="565"/>
      <c r="AJM623" s="565"/>
      <c r="AJN623" s="565"/>
      <c r="AJO623" s="565"/>
      <c r="AJP623" s="565"/>
      <c r="AJQ623" s="565"/>
      <c r="AJR623" s="565"/>
      <c r="AJS623" s="565"/>
      <c r="AJT623" s="565"/>
      <c r="AJU623" s="565"/>
      <c r="AJV623" s="565"/>
      <c r="AJW623" s="565"/>
      <c r="AJX623" s="565"/>
      <c r="AJY623" s="565"/>
      <c r="AJZ623" s="565"/>
      <c r="AKA623" s="565"/>
      <c r="AKB623" s="565"/>
      <c r="AKC623" s="565"/>
      <c r="AKD623" s="565"/>
      <c r="AKE623" s="565"/>
      <c r="AKF623" s="565"/>
      <c r="AKG623" s="565"/>
      <c r="AKH623" s="565"/>
      <c r="AKI623" s="565"/>
      <c r="AKJ623" s="565"/>
      <c r="AKK623" s="565"/>
      <c r="AKL623" s="565"/>
      <c r="AKM623" s="565"/>
      <c r="AKN623" s="565"/>
      <c r="AKO623" s="565"/>
      <c r="AKP623" s="565"/>
      <c r="AKQ623" s="565"/>
      <c r="AKR623" s="565"/>
      <c r="AKS623" s="565"/>
      <c r="AKT623" s="565"/>
      <c r="AKU623" s="565"/>
      <c r="AKV623" s="565"/>
      <c r="AKW623" s="565"/>
      <c r="AKX623" s="565"/>
      <c r="AKY623" s="565"/>
      <c r="AKZ623" s="565"/>
      <c r="ALA623" s="565"/>
      <c r="ALB623" s="565"/>
      <c r="ALC623" s="565"/>
      <c r="ALD623" s="565"/>
      <c r="ALE623" s="565"/>
      <c r="ALF623" s="565"/>
      <c r="ALG623" s="565"/>
      <c r="ALH623" s="565"/>
      <c r="ALI623" s="565"/>
      <c r="ALJ623" s="565"/>
      <c r="ALK623" s="565"/>
      <c r="ALL623" s="565"/>
      <c r="ALM623" s="565"/>
      <c r="ALN623" s="565"/>
      <c r="ALO623" s="565"/>
      <c r="ALP623" s="565"/>
      <c r="ALQ623" s="565"/>
      <c r="ALR623" s="565"/>
      <c r="ALS623" s="565"/>
      <c r="ALT623" s="565"/>
      <c r="ALU623" s="565"/>
      <c r="ALV623" s="565"/>
      <c r="ALW623" s="565"/>
      <c r="ALX623" s="565"/>
      <c r="ALY623" s="565"/>
      <c r="ALZ623" s="565"/>
      <c r="AMA623" s="565"/>
      <c r="AMB623" s="565"/>
      <c r="AMC623" s="565"/>
      <c r="AMD623" s="565"/>
      <c r="AME623" s="565"/>
      <c r="AMF623" s="565"/>
      <c r="AMG623" s="565"/>
      <c r="AMH623" s="565"/>
      <c r="AMI623" s="565"/>
      <c r="AMJ623" s="565"/>
      <c r="AMK623" s="565"/>
      <c r="AML623" s="565"/>
      <c r="AMM623" s="565"/>
      <c r="AMN623" s="565"/>
      <c r="AMO623" s="565"/>
      <c r="AMP623" s="565"/>
      <c r="AMQ623" s="565"/>
      <c r="AMR623" s="565"/>
      <c r="AMS623" s="565"/>
      <c r="AMT623" s="565"/>
      <c r="AMU623" s="565"/>
      <c r="AMV623" s="565"/>
      <c r="AMW623" s="565"/>
      <c r="AMX623" s="565"/>
      <c r="AMY623" s="565"/>
      <c r="AMZ623" s="565"/>
      <c r="ANA623" s="565"/>
      <c r="ANB623" s="565"/>
      <c r="ANC623" s="565"/>
      <c r="AND623" s="565"/>
      <c r="ANE623" s="565"/>
      <c r="ANF623" s="565"/>
      <c r="ANG623" s="565"/>
      <c r="ANH623" s="565"/>
      <c r="ANI623" s="565"/>
      <c r="ANJ623" s="565"/>
      <c r="ANK623" s="565"/>
      <c r="ANL623" s="565"/>
      <c r="ANM623" s="565"/>
      <c r="ANN623" s="565"/>
      <c r="ANO623" s="565"/>
      <c r="ANP623" s="565"/>
      <c r="ANQ623" s="565"/>
      <c r="ANR623" s="565"/>
      <c r="ANS623" s="565"/>
      <c r="ANT623" s="565"/>
      <c r="ANU623" s="565"/>
      <c r="ANV623" s="565"/>
      <c r="ANW623" s="565"/>
      <c r="ANX623" s="565"/>
      <c r="ANY623" s="565"/>
      <c r="ANZ623" s="565"/>
      <c r="AOA623" s="565"/>
      <c r="AOB623" s="565"/>
      <c r="AOC623" s="565"/>
      <c r="AOD623" s="565"/>
      <c r="AOE623" s="565"/>
      <c r="AOF623" s="565"/>
      <c r="AOG623" s="565"/>
      <c r="AOH623" s="565"/>
      <c r="AOI623" s="565"/>
      <c r="AOJ623" s="565"/>
      <c r="AOK623" s="565"/>
      <c r="AOL623" s="565"/>
      <c r="AOM623" s="565"/>
      <c r="AON623" s="565"/>
      <c r="AOO623" s="565"/>
      <c r="AOP623" s="565"/>
      <c r="AOQ623" s="565"/>
      <c r="AOR623" s="565"/>
      <c r="AOS623" s="565"/>
      <c r="AOT623" s="565"/>
      <c r="AOU623" s="565"/>
      <c r="AOV623" s="565"/>
      <c r="AOW623" s="565"/>
      <c r="AOX623" s="565"/>
      <c r="AOY623" s="565"/>
      <c r="AOZ623" s="565"/>
      <c r="APA623" s="565"/>
      <c r="APB623" s="565"/>
      <c r="APC623" s="565"/>
      <c r="APD623" s="565"/>
      <c r="APE623" s="565"/>
      <c r="APF623" s="565"/>
      <c r="APG623" s="565"/>
      <c r="APH623" s="565"/>
      <c r="API623" s="565"/>
      <c r="APJ623" s="565"/>
      <c r="APK623" s="565"/>
      <c r="APL623" s="565"/>
      <c r="APM623" s="565"/>
      <c r="APN623" s="565"/>
      <c r="APO623" s="565"/>
      <c r="APP623" s="565"/>
      <c r="APQ623" s="565"/>
      <c r="APR623" s="565"/>
      <c r="APS623" s="565"/>
      <c r="APT623" s="565"/>
      <c r="APU623" s="565"/>
      <c r="APV623" s="565"/>
      <c r="APW623" s="565"/>
      <c r="APX623" s="565"/>
      <c r="APY623" s="565"/>
      <c r="APZ623" s="565"/>
      <c r="AQA623" s="565"/>
      <c r="AQB623" s="565"/>
      <c r="AQC623" s="565"/>
      <c r="AQD623" s="565"/>
      <c r="AQE623" s="565"/>
      <c r="AQF623" s="565"/>
      <c r="AQG623" s="565"/>
      <c r="AQH623" s="565"/>
      <c r="AQI623" s="565"/>
      <c r="AQJ623" s="565"/>
      <c r="AQK623" s="565"/>
      <c r="AQL623" s="565"/>
      <c r="AQM623" s="565"/>
      <c r="AQN623" s="565"/>
      <c r="AQO623" s="565"/>
      <c r="AQP623" s="565"/>
      <c r="AQQ623" s="565"/>
      <c r="AQR623" s="565"/>
      <c r="AQS623" s="565"/>
      <c r="AQT623" s="565"/>
      <c r="AQU623" s="565"/>
      <c r="AQV623" s="565"/>
      <c r="AQW623" s="565"/>
      <c r="AQX623" s="565"/>
      <c r="AQY623" s="565"/>
      <c r="AQZ623" s="565"/>
      <c r="ARA623" s="565"/>
      <c r="ARB623" s="565"/>
      <c r="ARC623" s="565"/>
      <c r="ARD623" s="565"/>
      <c r="ARE623" s="565"/>
      <c r="ARF623" s="565"/>
      <c r="ARG623" s="565"/>
      <c r="ARH623" s="565"/>
      <c r="ARI623" s="565"/>
      <c r="ARJ623" s="565"/>
      <c r="ARK623" s="565"/>
      <c r="ARL623" s="565"/>
      <c r="ARM623" s="565"/>
      <c r="ARN623" s="565"/>
      <c r="ARO623" s="565"/>
      <c r="ARP623" s="565"/>
      <c r="ARQ623" s="565"/>
      <c r="ARR623" s="565"/>
      <c r="ARS623" s="565"/>
      <c r="ART623" s="565"/>
      <c r="ARU623" s="565"/>
      <c r="ARV623" s="565"/>
      <c r="ARW623" s="565"/>
      <c r="ARX623" s="565"/>
      <c r="ARY623" s="565"/>
      <c r="ARZ623" s="565"/>
      <c r="ASA623" s="565"/>
      <c r="ASB623" s="565"/>
      <c r="ASC623" s="565"/>
      <c r="ASD623" s="565"/>
      <c r="ASE623" s="565"/>
      <c r="ASF623" s="565"/>
      <c r="ASG623" s="565"/>
      <c r="ASH623" s="565"/>
      <c r="ASI623" s="565"/>
      <c r="ASJ623" s="565"/>
      <c r="ASK623" s="565"/>
      <c r="ASL623" s="565"/>
      <c r="ASM623" s="565"/>
      <c r="ASN623" s="565"/>
      <c r="ASO623" s="565"/>
      <c r="ASP623" s="565"/>
      <c r="ASQ623" s="565"/>
      <c r="ASR623" s="565"/>
      <c r="ASS623" s="565"/>
      <c r="AST623" s="565"/>
      <c r="ASU623" s="565"/>
      <c r="ASV623" s="565"/>
      <c r="ASW623" s="565"/>
      <c r="ASX623" s="565"/>
      <c r="ASY623" s="565"/>
      <c r="ASZ623" s="565"/>
      <c r="ATA623" s="565"/>
      <c r="ATB623" s="565"/>
      <c r="ATC623" s="565"/>
      <c r="ATD623" s="565"/>
      <c r="ATE623" s="565"/>
      <c r="ATF623" s="565"/>
      <c r="ATG623" s="565"/>
      <c r="ATH623" s="565"/>
      <c r="ATI623" s="565"/>
      <c r="ATJ623" s="565"/>
      <c r="ATK623" s="565"/>
      <c r="ATL623" s="565"/>
      <c r="ATM623" s="565"/>
      <c r="ATN623" s="565"/>
      <c r="ATO623" s="565"/>
      <c r="ATP623" s="565"/>
      <c r="ATQ623" s="565"/>
      <c r="ATR623" s="565"/>
      <c r="ATS623" s="565"/>
      <c r="ATT623" s="565"/>
      <c r="ATU623" s="565"/>
      <c r="ATV623" s="565"/>
      <c r="ATW623" s="565"/>
      <c r="ATX623" s="565"/>
      <c r="ATY623" s="565"/>
      <c r="ATZ623" s="565"/>
      <c r="AUA623" s="565"/>
      <c r="AUB623" s="565"/>
      <c r="AUC623" s="565"/>
      <c r="AUD623" s="565"/>
      <c r="AUE623" s="565"/>
      <c r="AUF623" s="565"/>
      <c r="AUG623" s="565"/>
      <c r="AUH623" s="565"/>
      <c r="AUI623" s="565"/>
      <c r="AUJ623" s="565"/>
      <c r="AUK623" s="565"/>
      <c r="AUL623" s="565"/>
      <c r="AUM623" s="565"/>
      <c r="AUN623" s="565"/>
      <c r="AUO623" s="565"/>
      <c r="AUP623" s="565"/>
      <c r="AUQ623" s="565"/>
      <c r="AUR623" s="565"/>
      <c r="AUS623" s="565"/>
      <c r="AUT623" s="565"/>
      <c r="AUU623" s="565"/>
      <c r="AUV623" s="565"/>
      <c r="AUW623" s="565"/>
      <c r="AUX623" s="565"/>
      <c r="AUY623" s="565"/>
      <c r="AUZ623" s="565"/>
      <c r="AVA623" s="565"/>
      <c r="AVB623" s="565"/>
      <c r="AVC623" s="565"/>
      <c r="AVD623" s="565"/>
      <c r="AVE623" s="565"/>
      <c r="AVF623" s="565"/>
      <c r="AVG623" s="565"/>
      <c r="AVH623" s="565"/>
      <c r="AVI623" s="565"/>
      <c r="AVJ623" s="565"/>
      <c r="AVK623" s="565"/>
      <c r="AVL623" s="565"/>
      <c r="AVM623" s="565"/>
      <c r="AVN623" s="565"/>
      <c r="AVO623" s="565"/>
      <c r="AVP623" s="565"/>
      <c r="AVQ623" s="565"/>
      <c r="AVR623" s="565"/>
      <c r="AVS623" s="565"/>
      <c r="AVT623" s="565"/>
      <c r="AVU623" s="565"/>
      <c r="AVV623" s="565"/>
      <c r="AVW623" s="565"/>
      <c r="AVX623" s="565"/>
      <c r="AVY623" s="565"/>
      <c r="AVZ623" s="565"/>
      <c r="AWA623" s="565"/>
      <c r="AWB623" s="565"/>
      <c r="AWC623" s="565"/>
      <c r="AWD623" s="565"/>
      <c r="AWE623" s="565"/>
      <c r="AWF623" s="565"/>
      <c r="AWG623" s="565"/>
      <c r="AWH623" s="565"/>
      <c r="AWI623" s="565"/>
      <c r="AWJ623" s="565"/>
      <c r="AWK623" s="565"/>
      <c r="AWL623" s="565"/>
      <c r="AWM623" s="565"/>
      <c r="AWN623" s="565"/>
      <c r="AWO623" s="565"/>
      <c r="AWP623" s="565"/>
      <c r="AWQ623" s="565"/>
      <c r="AWR623" s="565"/>
      <c r="AWS623" s="565"/>
      <c r="AWT623" s="565"/>
      <c r="AWU623" s="565"/>
      <c r="AWV623" s="565"/>
      <c r="AWW623" s="565"/>
      <c r="AWX623" s="565"/>
      <c r="AWY623" s="565"/>
      <c r="AWZ623" s="565"/>
      <c r="AXA623" s="565"/>
      <c r="AXB623" s="565"/>
      <c r="AXC623" s="565"/>
      <c r="AXD623" s="565"/>
      <c r="AXE623" s="565"/>
      <c r="AXF623" s="565"/>
      <c r="AXG623" s="565"/>
      <c r="AXH623" s="565"/>
      <c r="AXI623" s="565"/>
      <c r="AXJ623" s="565"/>
      <c r="AXK623" s="565"/>
      <c r="AXL623" s="565"/>
      <c r="AXM623" s="565"/>
      <c r="AXN623" s="565"/>
      <c r="AXO623" s="565"/>
      <c r="AXP623" s="565"/>
      <c r="AXQ623" s="565"/>
      <c r="AXR623" s="565"/>
      <c r="AXS623" s="565"/>
      <c r="AXT623" s="565"/>
      <c r="AXU623" s="565"/>
      <c r="AXV623" s="565"/>
      <c r="AXW623" s="565"/>
      <c r="AXX623" s="565"/>
      <c r="AXY623" s="565"/>
      <c r="AXZ623" s="565"/>
      <c r="AYA623" s="565"/>
      <c r="AYB623" s="565"/>
      <c r="AYC623" s="565"/>
      <c r="AYD623" s="565"/>
      <c r="AYE623" s="565"/>
      <c r="AYF623" s="565"/>
      <c r="AYG623" s="565"/>
      <c r="AYH623" s="565"/>
      <c r="AYI623" s="565"/>
      <c r="AYJ623" s="565"/>
      <c r="AYK623" s="565"/>
      <c r="AYL623" s="565"/>
      <c r="AYM623" s="565"/>
      <c r="AYN623" s="565"/>
      <c r="AYO623" s="565"/>
      <c r="AYP623" s="565"/>
      <c r="AYQ623" s="565"/>
      <c r="AYR623" s="565"/>
      <c r="AYS623" s="565"/>
      <c r="AYT623" s="565"/>
      <c r="AYU623" s="565"/>
      <c r="AYV623" s="565"/>
      <c r="AYW623" s="565"/>
      <c r="AYX623" s="565"/>
      <c r="AYY623" s="565"/>
      <c r="AYZ623" s="565"/>
      <c r="AZA623" s="565"/>
      <c r="AZB623" s="565"/>
      <c r="AZC623" s="565"/>
      <c r="AZD623" s="565"/>
      <c r="AZE623" s="565"/>
      <c r="AZF623" s="565"/>
      <c r="AZG623" s="565"/>
      <c r="AZH623" s="565"/>
      <c r="AZI623" s="565"/>
      <c r="AZJ623" s="565"/>
      <c r="AZK623" s="565"/>
      <c r="AZL623" s="565"/>
      <c r="AZM623" s="565"/>
      <c r="AZN623" s="565"/>
      <c r="AZO623" s="565"/>
      <c r="AZP623" s="565"/>
      <c r="AZQ623" s="565"/>
      <c r="AZR623" s="565"/>
      <c r="AZS623" s="565"/>
      <c r="AZT623" s="565"/>
      <c r="AZU623" s="565"/>
      <c r="AZV623" s="565"/>
      <c r="AZW623" s="565"/>
      <c r="AZX623" s="565"/>
      <c r="AZY623" s="565"/>
      <c r="AZZ623" s="565"/>
      <c r="BAA623" s="565"/>
      <c r="BAB623" s="565"/>
      <c r="BAC623" s="565"/>
      <c r="BAD623" s="565"/>
      <c r="BAE623" s="565"/>
      <c r="BAF623" s="565"/>
      <c r="BAG623" s="565"/>
      <c r="BAH623" s="565"/>
      <c r="BAI623" s="565"/>
      <c r="BAJ623" s="565"/>
      <c r="BAK623" s="565"/>
      <c r="BAL623" s="565"/>
      <c r="BAM623" s="565"/>
      <c r="BAN623" s="565"/>
      <c r="BAO623" s="565"/>
      <c r="BAP623" s="565"/>
      <c r="BAQ623" s="565"/>
      <c r="BAR623" s="565"/>
      <c r="BAS623" s="565"/>
      <c r="BAT623" s="565"/>
      <c r="BAU623" s="565"/>
      <c r="BAV623" s="565"/>
      <c r="BAW623" s="565"/>
      <c r="BAX623" s="565"/>
      <c r="BAY623" s="565"/>
      <c r="BAZ623" s="565"/>
      <c r="BBA623" s="565"/>
      <c r="BBB623" s="565"/>
      <c r="BBC623" s="565"/>
      <c r="BBD623" s="565"/>
      <c r="BBE623" s="565"/>
      <c r="BBF623" s="565"/>
      <c r="BBG623" s="565"/>
      <c r="BBH623" s="565"/>
      <c r="BBI623" s="565"/>
      <c r="BBJ623" s="565"/>
      <c r="BBK623" s="565"/>
      <c r="BBL623" s="565"/>
      <c r="BBM623" s="565"/>
      <c r="BBN623" s="565"/>
      <c r="BBO623" s="565"/>
      <c r="BBP623" s="565"/>
      <c r="BBQ623" s="565"/>
      <c r="BBR623" s="565"/>
      <c r="BBS623" s="565"/>
      <c r="BBT623" s="565"/>
      <c r="BBU623" s="565"/>
      <c r="BBV623" s="565"/>
      <c r="BBW623" s="565"/>
      <c r="BBX623" s="565"/>
      <c r="BBY623" s="565"/>
      <c r="BBZ623" s="565"/>
      <c r="BCA623" s="565"/>
      <c r="BCB623" s="565"/>
      <c r="BCC623" s="565"/>
      <c r="BCD623" s="565"/>
      <c r="BCE623" s="565"/>
      <c r="BCF623" s="565"/>
      <c r="BCG623" s="565"/>
      <c r="BCH623" s="565"/>
      <c r="BCI623" s="565"/>
      <c r="BCJ623" s="565"/>
      <c r="BCK623" s="565"/>
      <c r="BCL623" s="565"/>
      <c r="BCM623" s="565"/>
      <c r="BCN623" s="565"/>
      <c r="BCO623" s="565"/>
      <c r="BCP623" s="565"/>
      <c r="BCQ623" s="565"/>
      <c r="BCR623" s="565"/>
      <c r="BCS623" s="565"/>
      <c r="BCT623" s="565"/>
      <c r="BCU623" s="565"/>
      <c r="BCV623" s="565"/>
      <c r="BCW623" s="565"/>
      <c r="BCX623" s="565"/>
      <c r="BCY623" s="565"/>
      <c r="BCZ623" s="565"/>
      <c r="BDA623" s="565"/>
      <c r="BDB623" s="565"/>
      <c r="BDC623" s="565"/>
      <c r="BDD623" s="565"/>
      <c r="BDE623" s="565"/>
      <c r="BDF623" s="565"/>
      <c r="BDG623" s="565"/>
      <c r="BDH623" s="565"/>
      <c r="BDI623" s="565"/>
      <c r="BDJ623" s="565"/>
      <c r="BDK623" s="565"/>
      <c r="BDL623" s="565"/>
      <c r="BDM623" s="565"/>
      <c r="BDN623" s="565"/>
      <c r="BDO623" s="565"/>
      <c r="BDP623" s="565"/>
      <c r="BDQ623" s="565"/>
      <c r="BDR623" s="565"/>
      <c r="BDS623" s="565"/>
      <c r="BDT623" s="565"/>
      <c r="BDU623" s="565"/>
      <c r="BDV623" s="565"/>
      <c r="BDW623" s="565"/>
      <c r="BDX623" s="565"/>
      <c r="BDY623" s="565"/>
      <c r="BDZ623" s="565"/>
      <c r="BEA623" s="565"/>
      <c r="BEB623" s="565"/>
      <c r="BEC623" s="565"/>
      <c r="BED623" s="565"/>
      <c r="BEE623" s="565"/>
      <c r="BEF623" s="565"/>
      <c r="BEG623" s="565"/>
      <c r="BEH623" s="565"/>
      <c r="BEI623" s="565"/>
      <c r="BEJ623" s="565"/>
      <c r="BEK623" s="565"/>
      <c r="BEL623" s="565"/>
      <c r="BEM623" s="565"/>
      <c r="BEN623" s="565"/>
      <c r="BEO623" s="565"/>
      <c r="BEP623" s="565"/>
      <c r="BEQ623" s="565"/>
      <c r="BER623" s="565"/>
      <c r="BES623" s="565"/>
      <c r="BET623" s="565"/>
      <c r="BEU623" s="565"/>
      <c r="BEV623" s="565"/>
      <c r="BEW623" s="565"/>
      <c r="BEX623" s="565"/>
      <c r="BEY623" s="565"/>
      <c r="BEZ623" s="565"/>
      <c r="BFA623" s="565"/>
      <c r="BFB623" s="565"/>
      <c r="BFC623" s="565"/>
      <c r="BFD623" s="565"/>
      <c r="BFE623" s="565"/>
      <c r="BFF623" s="565"/>
      <c r="BFG623" s="565"/>
      <c r="BFH623" s="565"/>
      <c r="BFI623" s="565"/>
      <c r="BFJ623" s="565"/>
      <c r="BFK623" s="565"/>
      <c r="BFL623" s="565"/>
      <c r="BFM623" s="565"/>
      <c r="BFN623" s="565"/>
      <c r="BFO623" s="565"/>
      <c r="BFP623" s="565"/>
      <c r="BFQ623" s="565"/>
      <c r="BFR623" s="565"/>
      <c r="BFS623" s="565"/>
      <c r="BFT623" s="565"/>
      <c r="BFU623" s="565"/>
      <c r="BFV623" s="565"/>
      <c r="BFW623" s="565"/>
      <c r="BFX623" s="565"/>
      <c r="BFY623" s="565"/>
      <c r="BFZ623" s="565"/>
      <c r="BGA623" s="565"/>
      <c r="BGB623" s="565"/>
      <c r="BGC623" s="565"/>
      <c r="BGD623" s="565"/>
      <c r="BGE623" s="565"/>
      <c r="BGF623" s="565"/>
      <c r="BGG623" s="565"/>
      <c r="BGH623" s="565"/>
      <c r="BGI623" s="565"/>
      <c r="BGJ623" s="565"/>
      <c r="BGK623" s="565"/>
      <c r="BGL623" s="565"/>
      <c r="BGM623" s="565"/>
      <c r="BGN623" s="565"/>
      <c r="BGO623" s="565"/>
      <c r="BGP623" s="565"/>
      <c r="BGQ623" s="565"/>
      <c r="BGR623" s="565"/>
      <c r="BGS623" s="565"/>
      <c r="BGT623" s="565"/>
      <c r="BGU623" s="565"/>
      <c r="BGV623" s="565"/>
      <c r="BGW623" s="565"/>
      <c r="BGX623" s="565"/>
      <c r="BGY623" s="565"/>
      <c r="BGZ623" s="565"/>
      <c r="BHA623" s="565"/>
      <c r="BHB623" s="565"/>
      <c r="BHC623" s="565"/>
      <c r="BHD623" s="565"/>
      <c r="BHE623" s="565"/>
      <c r="BHF623" s="565"/>
      <c r="BHG623" s="565"/>
      <c r="BHH623" s="565"/>
      <c r="BHI623" s="565"/>
      <c r="BHJ623" s="565"/>
      <c r="BHK623" s="565"/>
      <c r="BHL623" s="565"/>
      <c r="BHM623" s="565"/>
      <c r="BHN623" s="565"/>
      <c r="BHO623" s="565"/>
      <c r="BHP623" s="565"/>
      <c r="BHQ623" s="565"/>
      <c r="BHR623" s="565"/>
      <c r="BHS623" s="565"/>
      <c r="BHT623" s="565"/>
      <c r="BHU623" s="565"/>
      <c r="BHV623" s="565"/>
      <c r="BHW623" s="565"/>
      <c r="BHX623" s="565"/>
      <c r="BHY623" s="565"/>
      <c r="BHZ623" s="565"/>
      <c r="BIA623" s="565"/>
      <c r="BIB623" s="565"/>
      <c r="BIC623" s="565"/>
      <c r="BID623" s="565"/>
      <c r="BIE623" s="565"/>
      <c r="BIF623" s="565"/>
      <c r="BIG623" s="565"/>
      <c r="BIH623" s="565"/>
      <c r="BII623" s="565"/>
      <c r="BIJ623" s="565"/>
      <c r="BIK623" s="565"/>
      <c r="BIL623" s="565"/>
      <c r="BIM623" s="565"/>
      <c r="BIN623" s="565"/>
      <c r="BIO623" s="565"/>
      <c r="BIP623" s="565"/>
      <c r="BIQ623" s="565"/>
      <c r="BIR623" s="565"/>
      <c r="BIS623" s="565"/>
      <c r="BIT623" s="565"/>
      <c r="BIU623" s="565"/>
      <c r="BIV623" s="565"/>
      <c r="BIW623" s="565"/>
      <c r="BIX623" s="565"/>
      <c r="BIY623" s="565"/>
      <c r="BIZ623" s="565"/>
      <c r="BJA623" s="565"/>
      <c r="BJB623" s="565"/>
      <c r="BJC623" s="565"/>
      <c r="BJD623" s="565"/>
      <c r="BJE623" s="565"/>
      <c r="BJF623" s="565"/>
      <c r="BJG623" s="565"/>
      <c r="BJH623" s="565"/>
      <c r="BJI623" s="565"/>
      <c r="BJJ623" s="565"/>
      <c r="BJK623" s="565"/>
      <c r="BJL623" s="565"/>
      <c r="BJM623" s="565"/>
      <c r="BJN623" s="565"/>
      <c r="BJO623" s="565"/>
      <c r="BJP623" s="565"/>
      <c r="BJQ623" s="565"/>
      <c r="BJR623" s="565"/>
      <c r="BJS623" s="565"/>
      <c r="BJT623" s="565"/>
      <c r="BJU623" s="565"/>
      <c r="BJV623" s="565"/>
      <c r="BJW623" s="565"/>
      <c r="BJX623" s="565"/>
      <c r="BJY623" s="565"/>
      <c r="BJZ623" s="565"/>
      <c r="BKA623" s="565"/>
      <c r="BKB623" s="565"/>
      <c r="BKC623" s="565"/>
      <c r="BKD623" s="565"/>
      <c r="BKE623" s="565"/>
      <c r="BKF623" s="565"/>
      <c r="BKG623" s="565"/>
      <c r="BKH623" s="565"/>
      <c r="BKI623" s="565"/>
      <c r="BKJ623" s="565"/>
      <c r="BKK623" s="565"/>
      <c r="BKL623" s="565"/>
      <c r="BKM623" s="565"/>
      <c r="BKN623" s="565"/>
      <c r="BKO623" s="565"/>
      <c r="BKP623" s="565"/>
      <c r="BKQ623" s="565"/>
      <c r="BKR623" s="565"/>
      <c r="BKS623" s="565"/>
      <c r="BKT623" s="565"/>
      <c r="BKU623" s="565"/>
      <c r="BKV623" s="565"/>
      <c r="BKW623" s="565"/>
      <c r="BKX623" s="565"/>
      <c r="BKY623" s="565"/>
      <c r="BKZ623" s="565"/>
      <c r="BLA623" s="565"/>
      <c r="BLB623" s="565"/>
      <c r="BLC623" s="565"/>
      <c r="BLD623" s="565"/>
      <c r="BLE623" s="565"/>
      <c r="BLF623" s="565"/>
      <c r="BLG623" s="565"/>
      <c r="BLH623" s="565"/>
      <c r="BLI623" s="565"/>
      <c r="BLJ623" s="565"/>
      <c r="BLK623" s="565"/>
      <c r="BLL623" s="565"/>
      <c r="BLM623" s="565"/>
      <c r="BLN623" s="565"/>
      <c r="BLO623" s="565"/>
      <c r="BLP623" s="565"/>
      <c r="BLQ623" s="565"/>
      <c r="BLR623" s="565"/>
      <c r="BLS623" s="565"/>
      <c r="BLT623" s="565"/>
      <c r="BLU623" s="565"/>
      <c r="BLV623" s="565"/>
      <c r="BLW623" s="565"/>
      <c r="BLX623" s="565"/>
      <c r="BLY623" s="565"/>
      <c r="BLZ623" s="565"/>
      <c r="BMA623" s="565"/>
      <c r="BMB623" s="565"/>
      <c r="BMC623" s="565"/>
      <c r="BMD623" s="565"/>
      <c r="BME623" s="565"/>
      <c r="BMF623" s="565"/>
      <c r="BMG623" s="565"/>
      <c r="BMH623" s="565"/>
      <c r="BMI623" s="565"/>
      <c r="BMJ623" s="565"/>
      <c r="BMK623" s="565"/>
      <c r="BML623" s="565"/>
      <c r="BMM623" s="565"/>
      <c r="BMN623" s="565"/>
      <c r="BMO623" s="565"/>
      <c r="BMP623" s="565"/>
      <c r="BMQ623" s="565"/>
      <c r="BMR623" s="565"/>
      <c r="BMS623" s="565"/>
      <c r="BMT623" s="565"/>
      <c r="BMU623" s="565"/>
      <c r="BMV623" s="565"/>
      <c r="BMW623" s="565"/>
      <c r="BMX623" s="565"/>
      <c r="BMY623" s="565"/>
      <c r="BMZ623" s="565"/>
      <c r="BNA623" s="565"/>
      <c r="BNB623" s="565"/>
      <c r="BNC623" s="565"/>
      <c r="BND623" s="565"/>
      <c r="BNE623" s="565"/>
      <c r="BNF623" s="565"/>
      <c r="BNG623" s="565"/>
      <c r="BNH623" s="565"/>
      <c r="BNI623" s="565"/>
      <c r="BNJ623" s="565"/>
      <c r="BNK623" s="565"/>
      <c r="BNL623" s="565"/>
      <c r="BNM623" s="565"/>
      <c r="BNN623" s="565"/>
      <c r="BNO623" s="565"/>
      <c r="BNP623" s="565"/>
      <c r="BNQ623" s="565"/>
      <c r="BNR623" s="565"/>
      <c r="BNS623" s="565"/>
      <c r="BNT623" s="565"/>
      <c r="BNU623" s="565"/>
      <c r="BNV623" s="565"/>
      <c r="BNW623" s="565"/>
      <c r="BNX623" s="565"/>
      <c r="BNY623" s="565"/>
      <c r="BNZ623" s="565"/>
      <c r="BOA623" s="565"/>
      <c r="BOB623" s="565"/>
      <c r="BOC623" s="565"/>
      <c r="BOD623" s="565"/>
      <c r="BOE623" s="565"/>
      <c r="BOF623" s="565"/>
      <c r="BOG623" s="565"/>
      <c r="BOH623" s="565"/>
      <c r="BOI623" s="565"/>
      <c r="BOJ623" s="565"/>
      <c r="BOK623" s="565"/>
      <c r="BOL623" s="565"/>
      <c r="BOM623" s="565"/>
      <c r="BON623" s="565"/>
      <c r="BOO623" s="565"/>
      <c r="BOP623" s="565"/>
      <c r="BOQ623" s="565"/>
      <c r="BOR623" s="565"/>
      <c r="BOS623" s="565"/>
      <c r="BOT623" s="565"/>
      <c r="BOU623" s="565"/>
      <c r="BOV623" s="565"/>
      <c r="BOW623" s="565"/>
      <c r="BOX623" s="565"/>
      <c r="BOY623" s="565"/>
      <c r="BOZ623" s="565"/>
      <c r="BPA623" s="565"/>
      <c r="BPB623" s="565"/>
      <c r="BPC623" s="565"/>
      <c r="BPD623" s="565"/>
      <c r="BPE623" s="565"/>
      <c r="BPF623" s="565"/>
      <c r="BPG623" s="565"/>
      <c r="BPH623" s="565"/>
      <c r="BPI623" s="565"/>
      <c r="BPJ623" s="565"/>
      <c r="BPK623" s="565"/>
      <c r="BPL623" s="565"/>
      <c r="BPM623" s="565"/>
      <c r="BPN623" s="565"/>
      <c r="BPO623" s="565"/>
      <c r="BPP623" s="565"/>
      <c r="BPQ623" s="565"/>
      <c r="BPR623" s="565"/>
      <c r="BPS623" s="565"/>
      <c r="BPT623" s="565"/>
      <c r="BPU623" s="565"/>
      <c r="BPV623" s="565"/>
      <c r="BPW623" s="565"/>
      <c r="BPX623" s="565"/>
      <c r="BPY623" s="565"/>
      <c r="BPZ623" s="565"/>
      <c r="BQA623" s="565"/>
      <c r="BQB623" s="565"/>
      <c r="BQC623" s="565"/>
      <c r="BQD623" s="565"/>
      <c r="BQE623" s="565"/>
      <c r="BQF623" s="565"/>
      <c r="BQG623" s="565"/>
      <c r="BQH623" s="565"/>
      <c r="BQI623" s="565"/>
      <c r="BQJ623" s="565"/>
      <c r="BQK623" s="565"/>
      <c r="BQL623" s="565"/>
      <c r="BQM623" s="565"/>
      <c r="BQN623" s="565"/>
      <c r="BQO623" s="565"/>
      <c r="BQP623" s="565"/>
      <c r="BQQ623" s="565"/>
      <c r="BQR623" s="565"/>
      <c r="BQS623" s="565"/>
      <c r="BQT623" s="565"/>
      <c r="BQU623" s="565"/>
      <c r="BQV623" s="565"/>
      <c r="BQW623" s="565"/>
      <c r="BQX623" s="565"/>
      <c r="BQY623" s="565"/>
      <c r="BQZ623" s="565"/>
      <c r="BRA623" s="565"/>
      <c r="BRB623" s="565"/>
      <c r="BRC623" s="565"/>
      <c r="BRD623" s="565"/>
      <c r="BRE623" s="565"/>
      <c r="BRF623" s="565"/>
      <c r="BRG623" s="565"/>
      <c r="BRH623" s="565"/>
      <c r="BRI623" s="565"/>
      <c r="BRJ623" s="565"/>
      <c r="BRK623" s="565"/>
      <c r="BRL623" s="565"/>
      <c r="BRM623" s="565"/>
      <c r="BRN623" s="565"/>
      <c r="BRO623" s="565"/>
      <c r="BRP623" s="565"/>
      <c r="BRQ623" s="565"/>
      <c r="BRR623" s="565"/>
      <c r="BRS623" s="565"/>
      <c r="BRT623" s="565"/>
      <c r="BRU623" s="565"/>
      <c r="BRV623" s="565"/>
      <c r="BRW623" s="565"/>
      <c r="BRX623" s="565"/>
      <c r="BRY623" s="565"/>
      <c r="BRZ623" s="565"/>
      <c r="BSA623" s="565"/>
      <c r="BSB623" s="565"/>
      <c r="BSC623" s="565"/>
      <c r="BSD623" s="565"/>
      <c r="BSE623" s="565"/>
      <c r="BSF623" s="565"/>
      <c r="BSG623" s="565"/>
      <c r="BSH623" s="565"/>
      <c r="BSI623" s="565"/>
      <c r="BSJ623" s="565"/>
      <c r="BSK623" s="565"/>
      <c r="BSL623" s="565"/>
      <c r="BSM623" s="565"/>
      <c r="BSN623" s="565"/>
      <c r="BSO623" s="565"/>
      <c r="BSP623" s="565"/>
      <c r="BSQ623" s="565"/>
      <c r="BSR623" s="565"/>
      <c r="BSS623" s="565"/>
      <c r="BST623" s="565"/>
      <c r="BSU623" s="565"/>
      <c r="BSV623" s="565"/>
      <c r="BSW623" s="565"/>
      <c r="BSX623" s="565"/>
      <c r="BSY623" s="565"/>
      <c r="BSZ623" s="565"/>
      <c r="BTA623" s="565"/>
      <c r="BTB623" s="565"/>
      <c r="BTC623" s="565"/>
      <c r="BTD623" s="565"/>
      <c r="BTE623" s="565"/>
      <c r="BTF623" s="565"/>
      <c r="BTG623" s="565"/>
      <c r="BTH623" s="565"/>
      <c r="BTI623" s="565"/>
      <c r="BTJ623" s="565"/>
      <c r="BTK623" s="565"/>
      <c r="BTL623" s="565"/>
      <c r="BTM623" s="565"/>
      <c r="BTN623" s="565"/>
      <c r="BTO623" s="565"/>
      <c r="BTP623" s="565"/>
      <c r="BTQ623" s="565"/>
      <c r="BTR623" s="565"/>
      <c r="BTS623" s="565"/>
      <c r="BTT623" s="565"/>
      <c r="BTU623" s="565"/>
      <c r="BTV623" s="565"/>
      <c r="BTW623" s="565"/>
      <c r="BTX623" s="565"/>
      <c r="BTY623" s="565"/>
      <c r="BTZ623" s="565"/>
      <c r="BUA623" s="565"/>
      <c r="BUB623" s="565"/>
      <c r="BUC623" s="565"/>
      <c r="BUD623" s="565"/>
      <c r="BUE623" s="565"/>
      <c r="BUF623" s="565"/>
      <c r="BUG623" s="565"/>
      <c r="BUH623" s="565"/>
      <c r="BUI623" s="565"/>
      <c r="BUJ623" s="565"/>
      <c r="BUK623" s="565"/>
      <c r="BUL623" s="565"/>
      <c r="BUM623" s="565"/>
      <c r="BUN623" s="565"/>
      <c r="BUO623" s="565"/>
      <c r="BUP623" s="565"/>
      <c r="BUQ623" s="565"/>
      <c r="BUR623" s="565"/>
      <c r="BUS623" s="565"/>
      <c r="BUT623" s="565"/>
      <c r="BUU623" s="565"/>
      <c r="BUV623" s="565"/>
      <c r="BUW623" s="565"/>
      <c r="BUX623" s="565"/>
      <c r="BUY623" s="565"/>
      <c r="BUZ623" s="565"/>
      <c r="BVA623" s="565"/>
      <c r="BVB623" s="565"/>
      <c r="BVC623" s="565"/>
      <c r="BVD623" s="565"/>
      <c r="BVE623" s="565"/>
      <c r="BVF623" s="565"/>
      <c r="BVG623" s="565"/>
      <c r="BVH623" s="565"/>
      <c r="BVI623" s="565"/>
      <c r="BVJ623" s="565"/>
      <c r="BVK623" s="565"/>
      <c r="BVL623" s="565"/>
      <c r="BVM623" s="565"/>
      <c r="BVN623" s="565"/>
      <c r="BVO623" s="565"/>
      <c r="BVP623" s="565"/>
      <c r="BVQ623" s="565"/>
      <c r="BVR623" s="565"/>
      <c r="BVS623" s="565"/>
      <c r="BVT623" s="565"/>
      <c r="BVU623" s="565"/>
      <c r="BVV623" s="565"/>
      <c r="BVW623" s="565"/>
      <c r="BVX623" s="565"/>
      <c r="BVY623" s="565"/>
      <c r="BVZ623" s="565"/>
      <c r="BWA623" s="565"/>
      <c r="BWB623" s="565"/>
      <c r="BWC623" s="565"/>
      <c r="BWD623" s="565"/>
      <c r="BWE623" s="565"/>
      <c r="BWF623" s="565"/>
      <c r="BWG623" s="565"/>
      <c r="BWH623" s="565"/>
      <c r="BWI623" s="565"/>
      <c r="BWJ623" s="565"/>
      <c r="BWK623" s="565"/>
      <c r="BWL623" s="565"/>
      <c r="BWM623" s="565"/>
      <c r="BWN623" s="565"/>
      <c r="BWO623" s="565"/>
      <c r="BWP623" s="565"/>
      <c r="BWQ623" s="565"/>
      <c r="BWR623" s="565"/>
      <c r="BWS623" s="565"/>
      <c r="BWT623" s="565"/>
      <c r="BWU623" s="565"/>
      <c r="BWV623" s="565"/>
      <c r="BWW623" s="565"/>
      <c r="BWX623" s="565"/>
      <c r="BWY623" s="565"/>
      <c r="BWZ623" s="565"/>
      <c r="BXA623" s="565"/>
      <c r="BXB623" s="565"/>
      <c r="BXC623" s="565"/>
      <c r="BXD623" s="565"/>
      <c r="BXE623" s="565"/>
      <c r="BXF623" s="565"/>
      <c r="BXG623" s="565"/>
      <c r="BXH623" s="565"/>
      <c r="BXI623" s="565"/>
      <c r="BXJ623" s="565"/>
      <c r="BXK623" s="565"/>
      <c r="BXL623" s="565"/>
      <c r="BXM623" s="565"/>
      <c r="BXN623" s="565"/>
      <c r="BXO623" s="565"/>
      <c r="BXP623" s="565"/>
      <c r="BXQ623" s="565"/>
      <c r="BXR623" s="565"/>
      <c r="BXS623" s="565"/>
      <c r="BXT623" s="565"/>
      <c r="BXU623" s="565"/>
      <c r="BXV623" s="565"/>
      <c r="BXW623" s="565"/>
      <c r="BXX623" s="565"/>
      <c r="BXY623" s="565"/>
      <c r="BXZ623" s="565"/>
      <c r="BYA623" s="565"/>
      <c r="BYB623" s="565"/>
      <c r="BYC623" s="565"/>
      <c r="BYD623" s="565"/>
      <c r="BYE623" s="565"/>
      <c r="BYF623" s="565"/>
      <c r="BYG623" s="565"/>
      <c r="BYH623" s="565"/>
      <c r="BYI623" s="565"/>
      <c r="BYJ623" s="565"/>
      <c r="BYK623" s="565"/>
      <c r="BYL623" s="565"/>
      <c r="BYM623" s="565"/>
      <c r="BYN623" s="565"/>
      <c r="BYO623" s="565"/>
      <c r="BYP623" s="565"/>
      <c r="BYQ623" s="565"/>
      <c r="BYR623" s="565"/>
      <c r="BYS623" s="565"/>
      <c r="BYT623" s="565"/>
      <c r="BYU623" s="565"/>
      <c r="BYV623" s="565"/>
      <c r="BYW623" s="565"/>
      <c r="BYX623" s="565"/>
      <c r="BYY623" s="565"/>
      <c r="BYZ623" s="565"/>
      <c r="BZA623" s="565"/>
      <c r="BZB623" s="565"/>
      <c r="BZC623" s="565"/>
      <c r="BZD623" s="565"/>
      <c r="BZE623" s="565"/>
      <c r="BZF623" s="565"/>
      <c r="BZG623" s="565"/>
      <c r="BZH623" s="565"/>
      <c r="BZI623" s="565"/>
      <c r="BZJ623" s="565"/>
      <c r="BZK623" s="565"/>
      <c r="BZL623" s="565"/>
      <c r="BZM623" s="565"/>
      <c r="BZN623" s="565"/>
      <c r="BZO623" s="565"/>
      <c r="BZP623" s="565"/>
      <c r="BZQ623" s="565"/>
      <c r="BZR623" s="565"/>
      <c r="BZS623" s="565"/>
      <c r="BZT623" s="565"/>
      <c r="BZU623" s="565"/>
      <c r="BZV623" s="565"/>
      <c r="BZW623" s="565"/>
      <c r="BZX623" s="565"/>
      <c r="BZY623" s="565"/>
      <c r="BZZ623" s="565"/>
      <c r="CAA623" s="565"/>
      <c r="CAB623" s="565"/>
      <c r="CAC623" s="565"/>
      <c r="CAD623" s="565"/>
      <c r="CAE623" s="565"/>
      <c r="CAF623" s="565"/>
      <c r="CAG623" s="565"/>
      <c r="CAH623" s="565"/>
      <c r="CAI623" s="565"/>
      <c r="CAJ623" s="565"/>
      <c r="CAK623" s="565"/>
      <c r="CAL623" s="565"/>
      <c r="CAM623" s="565"/>
      <c r="CAN623" s="565"/>
      <c r="CAO623" s="565"/>
      <c r="CAP623" s="565"/>
      <c r="CAQ623" s="565"/>
      <c r="CAR623" s="565"/>
      <c r="CAS623" s="565"/>
      <c r="CAT623" s="565"/>
      <c r="CAU623" s="565"/>
      <c r="CAV623" s="565"/>
      <c r="CAW623" s="565"/>
      <c r="CAX623" s="565"/>
      <c r="CAY623" s="565"/>
      <c r="CAZ623" s="565"/>
      <c r="CBA623" s="565"/>
      <c r="CBB623" s="565"/>
      <c r="CBC623" s="565"/>
      <c r="CBD623" s="565"/>
      <c r="CBE623" s="565"/>
      <c r="CBF623" s="565"/>
      <c r="CBG623" s="565"/>
      <c r="CBH623" s="565"/>
      <c r="CBI623" s="565"/>
      <c r="CBJ623" s="565"/>
      <c r="CBK623" s="565"/>
      <c r="CBL623" s="565"/>
      <c r="CBM623" s="565"/>
      <c r="CBN623" s="565"/>
      <c r="CBO623" s="565"/>
      <c r="CBP623" s="565"/>
      <c r="CBQ623" s="565"/>
      <c r="CBR623" s="565"/>
      <c r="CBS623" s="565"/>
      <c r="CBT623" s="565"/>
      <c r="CBU623" s="565"/>
      <c r="CBV623" s="565"/>
      <c r="CBW623" s="565"/>
      <c r="CBX623" s="565"/>
      <c r="CBY623" s="565"/>
      <c r="CBZ623" s="565"/>
      <c r="CCA623" s="565"/>
      <c r="CCB623" s="565"/>
      <c r="CCC623" s="565"/>
      <c r="CCD623" s="565"/>
      <c r="CCE623" s="565"/>
      <c r="CCF623" s="565"/>
      <c r="CCG623" s="565"/>
      <c r="CCH623" s="565"/>
      <c r="CCI623" s="565"/>
      <c r="CCJ623" s="565"/>
      <c r="CCK623" s="565"/>
      <c r="CCL623" s="565"/>
      <c r="CCM623" s="565"/>
      <c r="CCN623" s="565"/>
      <c r="CCO623" s="565"/>
      <c r="CCP623" s="565"/>
      <c r="CCQ623" s="565"/>
      <c r="CCR623" s="565"/>
      <c r="CCS623" s="565"/>
      <c r="CCT623" s="565"/>
      <c r="CCU623" s="565"/>
      <c r="CCV623" s="565"/>
      <c r="CCW623" s="565"/>
      <c r="CCX623" s="565"/>
      <c r="CCY623" s="565"/>
      <c r="CCZ623" s="565"/>
      <c r="CDA623" s="565"/>
      <c r="CDB623" s="565"/>
      <c r="CDC623" s="565"/>
      <c r="CDD623" s="565"/>
      <c r="CDE623" s="565"/>
      <c r="CDF623" s="565"/>
      <c r="CDG623" s="565"/>
      <c r="CDH623" s="565"/>
      <c r="CDI623" s="565"/>
      <c r="CDJ623" s="565"/>
      <c r="CDK623" s="565"/>
      <c r="CDL623" s="565"/>
      <c r="CDM623" s="565"/>
      <c r="CDN623" s="565"/>
      <c r="CDO623" s="565"/>
      <c r="CDP623" s="565"/>
      <c r="CDQ623" s="565"/>
      <c r="CDR623" s="565"/>
      <c r="CDS623" s="565"/>
      <c r="CDT623" s="565"/>
      <c r="CDU623" s="565"/>
      <c r="CDV623" s="565"/>
      <c r="CDW623" s="565"/>
      <c r="CDX623" s="565"/>
      <c r="CDY623" s="565"/>
      <c r="CDZ623" s="565"/>
      <c r="CEA623" s="565"/>
      <c r="CEB623" s="565"/>
      <c r="CEC623" s="565"/>
      <c r="CED623" s="565"/>
      <c r="CEE623" s="565"/>
      <c r="CEF623" s="565"/>
      <c r="CEG623" s="565"/>
      <c r="CEH623" s="565"/>
      <c r="CEI623" s="565"/>
      <c r="CEJ623" s="565"/>
      <c r="CEK623" s="565"/>
      <c r="CEL623" s="565"/>
      <c r="CEM623" s="565"/>
      <c r="CEN623" s="565"/>
      <c r="CEO623" s="565"/>
      <c r="CEP623" s="565"/>
      <c r="CEQ623" s="565"/>
      <c r="CER623" s="565"/>
      <c r="CES623" s="565"/>
      <c r="CET623" s="565"/>
      <c r="CEU623" s="565"/>
      <c r="CEV623" s="565"/>
      <c r="CEW623" s="565"/>
      <c r="CEX623" s="565"/>
      <c r="CEY623" s="565"/>
      <c r="CEZ623" s="565"/>
      <c r="CFA623" s="565"/>
      <c r="CFB623" s="565"/>
      <c r="CFC623" s="565"/>
      <c r="CFD623" s="565"/>
      <c r="CFE623" s="565"/>
      <c r="CFF623" s="565"/>
      <c r="CFG623" s="565"/>
      <c r="CFH623" s="565"/>
      <c r="CFI623" s="565"/>
      <c r="CFJ623" s="565"/>
      <c r="CFK623" s="565"/>
      <c r="CFL623" s="565"/>
      <c r="CFM623" s="565"/>
      <c r="CFN623" s="565"/>
      <c r="CFO623" s="565"/>
      <c r="CFP623" s="565"/>
      <c r="CFQ623" s="565"/>
      <c r="CFR623" s="565"/>
      <c r="CFS623" s="565"/>
      <c r="CFT623" s="565"/>
      <c r="CFU623" s="565"/>
      <c r="CFV623" s="565"/>
      <c r="CFW623" s="565"/>
      <c r="CFX623" s="565"/>
      <c r="CFY623" s="565"/>
      <c r="CFZ623" s="565"/>
      <c r="CGA623" s="565"/>
      <c r="CGB623" s="565"/>
      <c r="CGC623" s="565"/>
      <c r="CGD623" s="565"/>
      <c r="CGE623" s="565"/>
      <c r="CGF623" s="565"/>
      <c r="CGG623" s="565"/>
      <c r="CGH623" s="565"/>
      <c r="CGI623" s="565"/>
      <c r="CGJ623" s="565"/>
      <c r="CGK623" s="565"/>
      <c r="CGL623" s="565"/>
      <c r="CGM623" s="565"/>
      <c r="CGN623" s="565"/>
      <c r="CGO623" s="565"/>
      <c r="CGP623" s="565"/>
      <c r="CGQ623" s="565"/>
      <c r="CGR623" s="565"/>
      <c r="CGS623" s="565"/>
      <c r="CGT623" s="565"/>
      <c r="CGU623" s="565"/>
      <c r="CGV623" s="565"/>
      <c r="CGW623" s="565"/>
      <c r="CGX623" s="565"/>
      <c r="CGY623" s="565"/>
      <c r="CGZ623" s="565"/>
      <c r="CHA623" s="565"/>
      <c r="CHB623" s="565"/>
      <c r="CHC623" s="565"/>
      <c r="CHD623" s="565"/>
      <c r="CHE623" s="565"/>
      <c r="CHF623" s="565"/>
      <c r="CHG623" s="565"/>
      <c r="CHH623" s="565"/>
      <c r="CHI623" s="565"/>
      <c r="CHJ623" s="565"/>
      <c r="CHK623" s="565"/>
      <c r="CHL623" s="565"/>
      <c r="CHM623" s="565"/>
      <c r="CHN623" s="565"/>
      <c r="CHO623" s="565"/>
      <c r="CHP623" s="565"/>
      <c r="CHQ623" s="565"/>
      <c r="CHR623" s="565"/>
      <c r="CHS623" s="565"/>
      <c r="CHT623" s="565"/>
      <c r="CHU623" s="565"/>
      <c r="CHV623" s="565"/>
      <c r="CHW623" s="565"/>
      <c r="CHX623" s="565"/>
      <c r="CHY623" s="565"/>
      <c r="CHZ623" s="565"/>
      <c r="CIA623" s="565"/>
      <c r="CIB623" s="565"/>
      <c r="CIC623" s="565"/>
      <c r="CID623" s="565"/>
      <c r="CIE623" s="565"/>
      <c r="CIF623" s="565"/>
      <c r="CIG623" s="565"/>
      <c r="CIH623" s="565"/>
      <c r="CII623" s="565"/>
      <c r="CIJ623" s="565"/>
      <c r="CIK623" s="565"/>
      <c r="CIL623" s="565"/>
      <c r="CIM623" s="565"/>
      <c r="CIN623" s="565"/>
      <c r="CIO623" s="565"/>
      <c r="CIP623" s="565"/>
      <c r="CIQ623" s="565"/>
      <c r="CIR623" s="565"/>
      <c r="CIS623" s="565"/>
      <c r="CIT623" s="565"/>
      <c r="CIU623" s="565"/>
      <c r="CIV623" s="565"/>
      <c r="CIW623" s="565"/>
      <c r="CIX623" s="565"/>
      <c r="CIY623" s="565"/>
      <c r="CIZ623" s="565"/>
      <c r="CJA623" s="565"/>
      <c r="CJB623" s="565"/>
      <c r="CJC623" s="565"/>
      <c r="CJD623" s="565"/>
      <c r="CJE623" s="565"/>
      <c r="CJF623" s="565"/>
      <c r="CJG623" s="565"/>
      <c r="CJH623" s="565"/>
      <c r="CJI623" s="565"/>
      <c r="CJJ623" s="565"/>
      <c r="CJK623" s="565"/>
      <c r="CJL623" s="565"/>
      <c r="CJM623" s="565"/>
      <c r="CJN623" s="565"/>
      <c r="CJO623" s="565"/>
      <c r="CJP623" s="565"/>
      <c r="CJQ623" s="565"/>
      <c r="CJR623" s="565"/>
      <c r="CJS623" s="565"/>
      <c r="CJT623" s="565"/>
      <c r="CJU623" s="565"/>
      <c r="CJV623" s="565"/>
      <c r="CJW623" s="565"/>
      <c r="CJX623" s="565"/>
      <c r="CJY623" s="565"/>
      <c r="CJZ623" s="565"/>
      <c r="CKA623" s="565"/>
      <c r="CKB623" s="565"/>
      <c r="CKC623" s="565"/>
      <c r="CKD623" s="565"/>
      <c r="CKE623" s="565"/>
      <c r="CKF623" s="565"/>
      <c r="CKG623" s="565"/>
      <c r="CKH623" s="565"/>
      <c r="CKI623" s="565"/>
      <c r="CKJ623" s="565"/>
      <c r="CKK623" s="565"/>
      <c r="CKL623" s="565"/>
      <c r="CKM623" s="565"/>
      <c r="CKN623" s="565"/>
      <c r="CKO623" s="565"/>
      <c r="CKP623" s="565"/>
      <c r="CKQ623" s="565"/>
      <c r="CKR623" s="565"/>
      <c r="CKS623" s="565"/>
      <c r="CKT623" s="565"/>
      <c r="CKU623" s="565"/>
      <c r="CKV623" s="565"/>
      <c r="CKW623" s="565"/>
      <c r="CKX623" s="565"/>
      <c r="CKY623" s="565"/>
      <c r="CKZ623" s="565"/>
      <c r="CLA623" s="565"/>
      <c r="CLB623" s="565"/>
      <c r="CLC623" s="565"/>
      <c r="CLD623" s="565"/>
      <c r="CLE623" s="565"/>
      <c r="CLF623" s="565"/>
      <c r="CLG623" s="565"/>
      <c r="CLH623" s="565"/>
      <c r="CLI623" s="565"/>
      <c r="CLJ623" s="565"/>
      <c r="CLK623" s="565"/>
      <c r="CLL623" s="565"/>
      <c r="CLM623" s="565"/>
      <c r="CLN623" s="565"/>
      <c r="CLO623" s="565"/>
      <c r="CLP623" s="565"/>
      <c r="CLQ623" s="565"/>
      <c r="CLR623" s="565"/>
      <c r="CLS623" s="565"/>
      <c r="CLT623" s="565"/>
      <c r="CLU623" s="565"/>
      <c r="CLV623" s="565"/>
      <c r="CLW623" s="565"/>
      <c r="CLX623" s="565"/>
      <c r="CLY623" s="565"/>
      <c r="CLZ623" s="565"/>
      <c r="CMA623" s="565"/>
      <c r="CMB623" s="565"/>
      <c r="CMC623" s="565"/>
      <c r="CMD623" s="565"/>
      <c r="CME623" s="565"/>
      <c r="CMF623" s="565"/>
      <c r="CMG623" s="565"/>
      <c r="CMH623" s="565"/>
      <c r="CMI623" s="565"/>
      <c r="CMJ623" s="565"/>
      <c r="CMK623" s="565"/>
      <c r="CML623" s="565"/>
      <c r="CMM623" s="565"/>
      <c r="CMN623" s="565"/>
      <c r="CMO623" s="565"/>
      <c r="CMP623" s="565"/>
      <c r="CMQ623" s="565"/>
      <c r="CMR623" s="565"/>
      <c r="CMS623" s="565"/>
      <c r="CMT623" s="565"/>
      <c r="CMU623" s="565"/>
      <c r="CMV623" s="565"/>
      <c r="CMW623" s="565"/>
      <c r="CMX623" s="565"/>
      <c r="CMY623" s="565"/>
      <c r="CMZ623" s="565"/>
      <c r="CNA623" s="565"/>
      <c r="CNB623" s="565"/>
      <c r="CNC623" s="565"/>
      <c r="CND623" s="565"/>
      <c r="CNE623" s="565"/>
      <c r="CNF623" s="565"/>
      <c r="CNG623" s="565"/>
      <c r="CNH623" s="565"/>
      <c r="CNI623" s="565"/>
      <c r="CNJ623" s="565"/>
      <c r="CNK623" s="565"/>
      <c r="CNL623" s="565"/>
      <c r="CNM623" s="565"/>
      <c r="CNN623" s="565"/>
      <c r="CNO623" s="565"/>
      <c r="CNP623" s="565"/>
      <c r="CNQ623" s="565"/>
      <c r="CNR623" s="565"/>
      <c r="CNS623" s="565"/>
      <c r="CNT623" s="565"/>
      <c r="CNU623" s="565"/>
      <c r="CNV623" s="565"/>
      <c r="CNW623" s="565"/>
      <c r="CNX623" s="565"/>
      <c r="CNY623" s="565"/>
      <c r="CNZ623" s="565"/>
      <c r="COA623" s="565"/>
      <c r="COB623" s="565"/>
      <c r="COC623" s="565"/>
      <c r="COD623" s="565"/>
      <c r="COE623" s="565"/>
      <c r="COF623" s="565"/>
      <c r="COG623" s="565"/>
      <c r="COH623" s="565"/>
      <c r="COI623" s="565"/>
      <c r="COJ623" s="565"/>
      <c r="COK623" s="565"/>
      <c r="COL623" s="565"/>
      <c r="COM623" s="565"/>
      <c r="CON623" s="565"/>
      <c r="COO623" s="565"/>
      <c r="COP623" s="565"/>
      <c r="COQ623" s="565"/>
      <c r="COR623" s="565"/>
      <c r="COS623" s="565"/>
      <c r="COT623" s="565"/>
      <c r="COU623" s="565"/>
      <c r="COV623" s="565"/>
      <c r="COW623" s="565"/>
      <c r="COX623" s="565"/>
      <c r="COY623" s="565"/>
      <c r="COZ623" s="565"/>
      <c r="CPA623" s="565"/>
      <c r="CPB623" s="565"/>
      <c r="CPC623" s="565"/>
      <c r="CPD623" s="565"/>
      <c r="CPE623" s="565"/>
      <c r="CPF623" s="565"/>
      <c r="CPG623" s="565"/>
      <c r="CPH623" s="565"/>
      <c r="CPI623" s="565"/>
      <c r="CPJ623" s="565"/>
      <c r="CPK623" s="565"/>
      <c r="CPL623" s="565"/>
      <c r="CPM623" s="565"/>
      <c r="CPN623" s="565"/>
      <c r="CPO623" s="565"/>
      <c r="CPP623" s="565"/>
      <c r="CPQ623" s="565"/>
      <c r="CPR623" s="565"/>
      <c r="CPS623" s="565"/>
      <c r="CPT623" s="565"/>
      <c r="CPU623" s="565"/>
      <c r="CPV623" s="565"/>
      <c r="CPW623" s="565"/>
      <c r="CPX623" s="565"/>
      <c r="CPY623" s="565"/>
      <c r="CPZ623" s="565"/>
      <c r="CQA623" s="565"/>
      <c r="CQB623" s="565"/>
      <c r="CQC623" s="565"/>
      <c r="CQD623" s="565"/>
      <c r="CQE623" s="565"/>
      <c r="CQF623" s="565"/>
      <c r="CQG623" s="565"/>
      <c r="CQH623" s="565"/>
      <c r="CQI623" s="565"/>
      <c r="CQJ623" s="565"/>
      <c r="CQK623" s="565"/>
      <c r="CQL623" s="565"/>
      <c r="CQM623" s="565"/>
      <c r="CQN623" s="565"/>
      <c r="CQO623" s="565"/>
      <c r="CQP623" s="565"/>
      <c r="CQQ623" s="565"/>
      <c r="CQR623" s="565"/>
      <c r="CQS623" s="565"/>
      <c r="CQT623" s="565"/>
      <c r="CQU623" s="565"/>
      <c r="CQV623" s="565"/>
      <c r="CQW623" s="565"/>
      <c r="CQX623" s="565"/>
      <c r="CQY623" s="565"/>
      <c r="CQZ623" s="565"/>
      <c r="CRA623" s="565"/>
      <c r="CRB623" s="565"/>
      <c r="CRC623" s="565"/>
      <c r="CRD623" s="565"/>
      <c r="CRE623" s="565"/>
      <c r="CRF623" s="565"/>
      <c r="CRG623" s="565"/>
      <c r="CRH623" s="565"/>
      <c r="CRI623" s="565"/>
      <c r="CRJ623" s="565"/>
      <c r="CRK623" s="565"/>
      <c r="CRL623" s="565"/>
      <c r="CRM623" s="565"/>
      <c r="CRN623" s="565"/>
      <c r="CRO623" s="565"/>
      <c r="CRP623" s="565"/>
      <c r="CRQ623" s="565"/>
      <c r="CRR623" s="565"/>
      <c r="CRS623" s="565"/>
      <c r="CRT623" s="565"/>
      <c r="CRU623" s="565"/>
      <c r="CRV623" s="565"/>
      <c r="CRW623" s="565"/>
      <c r="CRX623" s="565"/>
      <c r="CRY623" s="565"/>
      <c r="CRZ623" s="565"/>
      <c r="CSA623" s="565"/>
      <c r="CSB623" s="565"/>
      <c r="CSC623" s="565"/>
      <c r="CSD623" s="565"/>
      <c r="CSE623" s="565"/>
      <c r="CSF623" s="565"/>
      <c r="CSG623" s="565"/>
      <c r="CSH623" s="565"/>
      <c r="CSI623" s="565"/>
      <c r="CSJ623" s="565"/>
      <c r="CSK623" s="565"/>
      <c r="CSL623" s="565"/>
      <c r="CSM623" s="565"/>
      <c r="CSN623" s="565"/>
      <c r="CSO623" s="565"/>
      <c r="CSP623" s="565"/>
      <c r="CSQ623" s="565"/>
      <c r="CSR623" s="565"/>
      <c r="CSS623" s="565"/>
      <c r="CST623" s="565"/>
      <c r="CSU623" s="565"/>
      <c r="CSV623" s="565"/>
      <c r="CSW623" s="565"/>
      <c r="CSX623" s="565"/>
      <c r="CSY623" s="565"/>
      <c r="CSZ623" s="565"/>
      <c r="CTA623" s="565"/>
      <c r="CTB623" s="565"/>
      <c r="CTC623" s="565"/>
      <c r="CTD623" s="565"/>
      <c r="CTE623" s="565"/>
      <c r="CTF623" s="565"/>
      <c r="CTG623" s="565"/>
      <c r="CTH623" s="565"/>
      <c r="CTI623" s="565"/>
      <c r="CTJ623" s="565"/>
      <c r="CTK623" s="565"/>
      <c r="CTL623" s="565"/>
      <c r="CTM623" s="565"/>
      <c r="CTN623" s="565"/>
      <c r="CTO623" s="565"/>
      <c r="CTP623" s="565"/>
      <c r="CTQ623" s="565"/>
      <c r="CTR623" s="565"/>
      <c r="CTS623" s="565"/>
      <c r="CTT623" s="565"/>
      <c r="CTU623" s="565"/>
      <c r="CTV623" s="565"/>
      <c r="CTW623" s="565"/>
      <c r="CTX623" s="565"/>
      <c r="CTY623" s="565"/>
      <c r="CTZ623" s="565"/>
      <c r="CUA623" s="565"/>
      <c r="CUB623" s="565"/>
      <c r="CUC623" s="565"/>
      <c r="CUD623" s="565"/>
      <c r="CUE623" s="565"/>
      <c r="CUF623" s="565"/>
      <c r="CUG623" s="565"/>
      <c r="CUH623" s="565"/>
      <c r="CUI623" s="565"/>
      <c r="CUJ623" s="565"/>
      <c r="CUK623" s="565"/>
      <c r="CUL623" s="565"/>
      <c r="CUM623" s="565"/>
      <c r="CUN623" s="565"/>
      <c r="CUO623" s="565"/>
      <c r="CUP623" s="565"/>
      <c r="CUQ623" s="565"/>
      <c r="CUR623" s="565"/>
      <c r="CUS623" s="565"/>
      <c r="CUT623" s="565"/>
      <c r="CUU623" s="565"/>
      <c r="CUV623" s="565"/>
      <c r="CUW623" s="565"/>
      <c r="CUX623" s="565"/>
      <c r="CUY623" s="565"/>
      <c r="CUZ623" s="565"/>
      <c r="CVA623" s="565"/>
      <c r="CVB623" s="565"/>
      <c r="CVC623" s="565"/>
      <c r="CVD623" s="565"/>
      <c r="CVE623" s="565"/>
      <c r="CVF623" s="565"/>
      <c r="CVG623" s="565"/>
      <c r="CVH623" s="565"/>
      <c r="CVI623" s="565"/>
      <c r="CVJ623" s="565"/>
      <c r="CVK623" s="565"/>
      <c r="CVL623" s="565"/>
      <c r="CVM623" s="565"/>
      <c r="CVN623" s="565"/>
      <c r="CVO623" s="565"/>
      <c r="CVP623" s="565"/>
      <c r="CVQ623" s="565"/>
      <c r="CVR623" s="565"/>
      <c r="CVS623" s="565"/>
      <c r="CVT623" s="565"/>
      <c r="CVU623" s="565"/>
      <c r="CVV623" s="565"/>
      <c r="CVW623" s="565"/>
      <c r="CVX623" s="565"/>
      <c r="CVY623" s="565"/>
      <c r="CVZ623" s="565"/>
      <c r="CWA623" s="565"/>
      <c r="CWB623" s="565"/>
      <c r="CWC623" s="565"/>
      <c r="CWD623" s="565"/>
      <c r="CWE623" s="565"/>
      <c r="CWF623" s="565"/>
      <c r="CWG623" s="565"/>
      <c r="CWH623" s="565"/>
      <c r="CWI623" s="565"/>
      <c r="CWJ623" s="565"/>
      <c r="CWK623" s="565"/>
      <c r="CWL623" s="565"/>
      <c r="CWM623" s="565"/>
      <c r="CWN623" s="565"/>
      <c r="CWO623" s="565"/>
      <c r="CWP623" s="565"/>
      <c r="CWQ623" s="565"/>
      <c r="CWR623" s="565"/>
      <c r="CWS623" s="565"/>
      <c r="CWT623" s="565"/>
      <c r="CWU623" s="565"/>
      <c r="CWV623" s="565"/>
      <c r="CWW623" s="565"/>
      <c r="CWX623" s="565"/>
      <c r="CWY623" s="565"/>
      <c r="CWZ623" s="565"/>
      <c r="CXA623" s="565"/>
      <c r="CXB623" s="565"/>
      <c r="CXC623" s="565"/>
      <c r="CXD623" s="565"/>
      <c r="CXE623" s="565"/>
      <c r="CXF623" s="565"/>
      <c r="CXG623" s="565"/>
      <c r="CXH623" s="565"/>
      <c r="CXI623" s="565"/>
      <c r="CXJ623" s="565"/>
      <c r="CXK623" s="565"/>
      <c r="CXL623" s="565"/>
      <c r="CXM623" s="565"/>
      <c r="CXN623" s="565"/>
      <c r="CXO623" s="565"/>
      <c r="CXP623" s="565"/>
      <c r="CXQ623" s="565"/>
      <c r="CXR623" s="565"/>
      <c r="CXS623" s="565"/>
      <c r="CXT623" s="565"/>
      <c r="CXU623" s="565"/>
      <c r="CXV623" s="565"/>
      <c r="CXW623" s="565"/>
      <c r="CXX623" s="565"/>
      <c r="CXY623" s="565"/>
      <c r="CXZ623" s="565"/>
      <c r="CYA623" s="565"/>
      <c r="CYB623" s="565"/>
      <c r="CYC623" s="565"/>
      <c r="CYD623" s="565"/>
      <c r="CYE623" s="565"/>
      <c r="CYF623" s="565"/>
      <c r="CYG623" s="565"/>
      <c r="CYH623" s="565"/>
      <c r="CYI623" s="565"/>
      <c r="CYJ623" s="565"/>
      <c r="CYK623" s="565"/>
      <c r="CYL623" s="565"/>
      <c r="CYM623" s="565"/>
      <c r="CYN623" s="565"/>
      <c r="CYO623" s="565"/>
      <c r="CYP623" s="565"/>
      <c r="CYQ623" s="565"/>
      <c r="CYR623" s="565"/>
      <c r="CYS623" s="565"/>
      <c r="CYT623" s="565"/>
      <c r="CYU623" s="565"/>
      <c r="CYV623" s="565"/>
      <c r="CYW623" s="565"/>
      <c r="CYX623" s="565"/>
      <c r="CYY623" s="565"/>
      <c r="CYZ623" s="565"/>
      <c r="CZA623" s="565"/>
      <c r="CZB623" s="565"/>
      <c r="CZC623" s="565"/>
      <c r="CZD623" s="565"/>
      <c r="CZE623" s="565"/>
      <c r="CZF623" s="565"/>
      <c r="CZG623" s="565"/>
      <c r="CZH623" s="565"/>
      <c r="CZI623" s="565"/>
      <c r="CZJ623" s="565"/>
      <c r="CZK623" s="565"/>
      <c r="CZL623" s="565"/>
      <c r="CZM623" s="565"/>
      <c r="CZN623" s="565"/>
      <c r="CZO623" s="565"/>
      <c r="CZP623" s="565"/>
      <c r="CZQ623" s="565"/>
      <c r="CZR623" s="565"/>
      <c r="CZS623" s="565"/>
      <c r="CZT623" s="565"/>
      <c r="CZU623" s="565"/>
      <c r="CZV623" s="565"/>
      <c r="CZW623" s="565"/>
      <c r="CZX623" s="565"/>
      <c r="CZY623" s="565"/>
      <c r="CZZ623" s="565"/>
      <c r="DAA623" s="565"/>
      <c r="DAB623" s="565"/>
      <c r="DAC623" s="565"/>
      <c r="DAD623" s="565"/>
      <c r="DAE623" s="565"/>
      <c r="DAF623" s="565"/>
      <c r="DAG623" s="565"/>
      <c r="DAH623" s="565"/>
      <c r="DAI623" s="565"/>
      <c r="DAJ623" s="565"/>
      <c r="DAK623" s="565"/>
      <c r="DAL623" s="565"/>
      <c r="DAM623" s="565"/>
      <c r="DAN623" s="565"/>
      <c r="DAO623" s="565"/>
      <c r="DAP623" s="565"/>
      <c r="DAQ623" s="565"/>
      <c r="DAR623" s="565"/>
      <c r="DAS623" s="565"/>
      <c r="DAT623" s="565"/>
      <c r="DAU623" s="565"/>
      <c r="DAV623" s="565"/>
      <c r="DAW623" s="565"/>
      <c r="DAX623" s="565"/>
      <c r="DAY623" s="565"/>
      <c r="DAZ623" s="565"/>
      <c r="DBA623" s="565"/>
      <c r="DBB623" s="565"/>
      <c r="DBC623" s="565"/>
      <c r="DBD623" s="565"/>
      <c r="DBE623" s="565"/>
      <c r="DBF623" s="565"/>
      <c r="DBG623" s="565"/>
      <c r="DBH623" s="565"/>
      <c r="DBI623" s="565"/>
      <c r="DBJ623" s="565"/>
      <c r="DBK623" s="565"/>
      <c r="DBL623" s="565"/>
      <c r="DBM623" s="565"/>
      <c r="DBN623" s="565"/>
      <c r="DBO623" s="565"/>
      <c r="DBP623" s="565"/>
      <c r="DBQ623" s="565"/>
      <c r="DBR623" s="565"/>
      <c r="DBS623" s="565"/>
      <c r="DBT623" s="565"/>
      <c r="DBU623" s="565"/>
      <c r="DBV623" s="565"/>
      <c r="DBW623" s="565"/>
      <c r="DBX623" s="565"/>
      <c r="DBY623" s="565"/>
      <c r="DBZ623" s="565"/>
      <c r="DCA623" s="565"/>
      <c r="DCB623" s="565"/>
      <c r="DCC623" s="565"/>
      <c r="DCD623" s="565"/>
      <c r="DCE623" s="565"/>
      <c r="DCF623" s="565"/>
      <c r="DCG623" s="565"/>
      <c r="DCH623" s="565"/>
      <c r="DCI623" s="565"/>
      <c r="DCJ623" s="565"/>
      <c r="DCK623" s="565"/>
      <c r="DCL623" s="565"/>
      <c r="DCM623" s="565"/>
      <c r="DCN623" s="565"/>
      <c r="DCO623" s="565"/>
      <c r="DCP623" s="565"/>
      <c r="DCQ623" s="565"/>
      <c r="DCR623" s="565"/>
      <c r="DCS623" s="565"/>
      <c r="DCT623" s="565"/>
      <c r="DCU623" s="565"/>
      <c r="DCV623" s="565"/>
      <c r="DCW623" s="565"/>
      <c r="DCX623" s="565"/>
      <c r="DCY623" s="565"/>
      <c r="DCZ623" s="565"/>
      <c r="DDA623" s="565"/>
      <c r="DDB623" s="565"/>
      <c r="DDC623" s="565"/>
      <c r="DDD623" s="565"/>
      <c r="DDE623" s="565"/>
      <c r="DDF623" s="565"/>
      <c r="DDG623" s="565"/>
      <c r="DDH623" s="565"/>
      <c r="DDI623" s="565"/>
      <c r="DDJ623" s="565"/>
      <c r="DDK623" s="565"/>
      <c r="DDL623" s="565"/>
      <c r="DDM623" s="565"/>
      <c r="DDN623" s="565"/>
      <c r="DDO623" s="565"/>
      <c r="DDP623" s="565"/>
      <c r="DDQ623" s="565"/>
      <c r="DDR623" s="565"/>
      <c r="DDS623" s="565"/>
      <c r="DDT623" s="565"/>
      <c r="DDU623" s="565"/>
      <c r="DDV623" s="565"/>
      <c r="DDW623" s="565"/>
      <c r="DDX623" s="565"/>
      <c r="DDY623" s="565"/>
      <c r="DDZ623" s="565"/>
      <c r="DEA623" s="565"/>
      <c r="DEB623" s="565"/>
      <c r="DEC623" s="565"/>
      <c r="DED623" s="565"/>
      <c r="DEE623" s="565"/>
      <c r="DEF623" s="565"/>
      <c r="DEG623" s="565"/>
      <c r="DEH623" s="565"/>
      <c r="DEI623" s="565"/>
      <c r="DEJ623" s="565"/>
      <c r="DEK623" s="565"/>
      <c r="DEL623" s="565"/>
      <c r="DEM623" s="565"/>
      <c r="DEN623" s="565"/>
      <c r="DEO623" s="565"/>
      <c r="DEP623" s="565"/>
      <c r="DEQ623" s="565"/>
      <c r="DER623" s="565"/>
      <c r="DES623" s="565"/>
      <c r="DET623" s="565"/>
      <c r="DEU623" s="565"/>
      <c r="DEV623" s="565"/>
      <c r="DEW623" s="565"/>
      <c r="DEX623" s="565"/>
      <c r="DEY623" s="565"/>
      <c r="DEZ623" s="565"/>
      <c r="DFA623" s="565"/>
      <c r="DFB623" s="565"/>
      <c r="DFC623" s="565"/>
      <c r="DFD623" s="565"/>
      <c r="DFE623" s="565"/>
      <c r="DFF623" s="565"/>
      <c r="DFG623" s="565"/>
      <c r="DFH623" s="565"/>
      <c r="DFI623" s="565"/>
      <c r="DFJ623" s="565"/>
      <c r="DFK623" s="565"/>
      <c r="DFL623" s="565"/>
      <c r="DFM623" s="565"/>
      <c r="DFN623" s="565"/>
      <c r="DFO623" s="565"/>
      <c r="DFP623" s="565"/>
      <c r="DFQ623" s="565"/>
      <c r="DFR623" s="565"/>
      <c r="DFS623" s="565"/>
      <c r="DFT623" s="565"/>
      <c r="DFU623" s="565"/>
      <c r="DFV623" s="565"/>
      <c r="DFW623" s="565"/>
      <c r="DFX623" s="565"/>
      <c r="DFY623" s="565"/>
      <c r="DFZ623" s="565"/>
      <c r="DGA623" s="565"/>
      <c r="DGB623" s="565"/>
      <c r="DGC623" s="565"/>
      <c r="DGD623" s="565"/>
      <c r="DGE623" s="565"/>
      <c r="DGF623" s="565"/>
      <c r="DGG623" s="565"/>
      <c r="DGH623" s="565"/>
      <c r="DGI623" s="565"/>
      <c r="DGJ623" s="565"/>
      <c r="DGK623" s="565"/>
      <c r="DGL623" s="565"/>
      <c r="DGM623" s="565"/>
      <c r="DGN623" s="565"/>
      <c r="DGO623" s="565"/>
      <c r="DGP623" s="565"/>
      <c r="DGQ623" s="565"/>
      <c r="DGR623" s="565"/>
      <c r="DGS623" s="565"/>
      <c r="DGT623" s="565"/>
      <c r="DGU623" s="565"/>
      <c r="DGV623" s="565"/>
      <c r="DGW623" s="565"/>
      <c r="DGX623" s="565"/>
      <c r="DGY623" s="565"/>
      <c r="DGZ623" s="565"/>
      <c r="DHA623" s="565"/>
      <c r="DHB623" s="565"/>
      <c r="DHC623" s="565"/>
      <c r="DHD623" s="565"/>
      <c r="DHE623" s="565"/>
      <c r="DHF623" s="565"/>
      <c r="DHG623" s="565"/>
      <c r="DHH623" s="565"/>
      <c r="DHI623" s="565"/>
      <c r="DHJ623" s="565"/>
      <c r="DHK623" s="565"/>
      <c r="DHL623" s="565"/>
      <c r="DHM623" s="565"/>
      <c r="DHN623" s="565"/>
      <c r="DHO623" s="565"/>
      <c r="DHP623" s="565"/>
      <c r="DHQ623" s="565"/>
      <c r="DHR623" s="565"/>
      <c r="DHS623" s="565"/>
      <c r="DHT623" s="565"/>
      <c r="DHU623" s="565"/>
      <c r="DHV623" s="565"/>
      <c r="DHW623" s="565"/>
      <c r="DHX623" s="565"/>
      <c r="DHY623" s="565"/>
      <c r="DHZ623" s="565"/>
      <c r="DIA623" s="565"/>
      <c r="DIB623" s="565"/>
      <c r="DIC623" s="565"/>
      <c r="DID623" s="565"/>
      <c r="DIE623" s="565"/>
      <c r="DIF623" s="565"/>
      <c r="DIG623" s="565"/>
      <c r="DIH623" s="565"/>
      <c r="DII623" s="565"/>
      <c r="DIJ623" s="565"/>
      <c r="DIK623" s="565"/>
      <c r="DIL623" s="565"/>
      <c r="DIM623" s="565"/>
      <c r="DIN623" s="565"/>
      <c r="DIO623" s="565"/>
      <c r="DIP623" s="565"/>
      <c r="DIQ623" s="565"/>
      <c r="DIR623" s="565"/>
      <c r="DIS623" s="565"/>
      <c r="DIT623" s="565"/>
      <c r="DIU623" s="565"/>
      <c r="DIV623" s="565"/>
      <c r="DIW623" s="565"/>
      <c r="DIX623" s="565"/>
      <c r="DIY623" s="565"/>
      <c r="DIZ623" s="565"/>
      <c r="DJA623" s="565"/>
      <c r="DJB623" s="565"/>
      <c r="DJC623" s="565"/>
      <c r="DJD623" s="565"/>
      <c r="DJE623" s="565"/>
      <c r="DJF623" s="565"/>
      <c r="DJG623" s="565"/>
      <c r="DJH623" s="565"/>
      <c r="DJI623" s="565"/>
      <c r="DJJ623" s="565"/>
      <c r="DJK623" s="565"/>
      <c r="DJL623" s="565"/>
      <c r="DJM623" s="565"/>
      <c r="DJN623" s="565"/>
      <c r="DJO623" s="565"/>
      <c r="DJP623" s="565"/>
      <c r="DJQ623" s="565"/>
      <c r="DJR623" s="565"/>
      <c r="DJS623" s="565"/>
      <c r="DJT623" s="565"/>
      <c r="DJU623" s="565"/>
      <c r="DJV623" s="565"/>
      <c r="DJW623" s="565"/>
      <c r="DJX623" s="565"/>
      <c r="DJY623" s="565"/>
      <c r="DJZ623" s="565"/>
      <c r="DKA623" s="565"/>
      <c r="DKB623" s="565"/>
      <c r="DKC623" s="565"/>
      <c r="DKD623" s="565"/>
      <c r="DKE623" s="565"/>
      <c r="DKF623" s="565"/>
      <c r="DKG623" s="565"/>
      <c r="DKH623" s="565"/>
      <c r="DKI623" s="565"/>
      <c r="DKJ623" s="565"/>
      <c r="DKK623" s="565"/>
      <c r="DKL623" s="565"/>
      <c r="DKM623" s="565"/>
      <c r="DKN623" s="565"/>
      <c r="DKO623" s="565"/>
      <c r="DKP623" s="565"/>
      <c r="DKQ623" s="565"/>
      <c r="DKR623" s="565"/>
      <c r="DKS623" s="565"/>
      <c r="DKT623" s="565"/>
      <c r="DKU623" s="565"/>
      <c r="DKV623" s="565"/>
      <c r="DKW623" s="565"/>
      <c r="DKX623" s="565"/>
      <c r="DKY623" s="565"/>
      <c r="DKZ623" s="565"/>
      <c r="DLA623" s="565"/>
      <c r="DLB623" s="565"/>
      <c r="DLC623" s="565"/>
      <c r="DLD623" s="565"/>
      <c r="DLE623" s="565"/>
      <c r="DLF623" s="565"/>
      <c r="DLG623" s="565"/>
      <c r="DLH623" s="565"/>
      <c r="DLI623" s="565"/>
      <c r="DLJ623" s="565"/>
      <c r="DLK623" s="565"/>
      <c r="DLL623" s="565"/>
      <c r="DLM623" s="565"/>
      <c r="DLN623" s="565"/>
      <c r="DLO623" s="565"/>
      <c r="DLP623" s="565"/>
      <c r="DLQ623" s="565"/>
      <c r="DLR623" s="565"/>
      <c r="DLS623" s="565"/>
      <c r="DLT623" s="565"/>
      <c r="DLU623" s="565"/>
      <c r="DLV623" s="565"/>
      <c r="DLW623" s="565"/>
      <c r="DLX623" s="565"/>
      <c r="DLY623" s="565"/>
      <c r="DLZ623" s="565"/>
      <c r="DMA623" s="565"/>
      <c r="DMB623" s="565"/>
      <c r="DMC623" s="565"/>
      <c r="DMD623" s="565"/>
      <c r="DME623" s="565"/>
      <c r="DMF623" s="565"/>
      <c r="DMG623" s="565"/>
      <c r="DMH623" s="565"/>
      <c r="DMI623" s="565"/>
      <c r="DMJ623" s="565"/>
      <c r="DMK623" s="565"/>
      <c r="DML623" s="565"/>
      <c r="DMM623" s="565"/>
      <c r="DMN623" s="565"/>
      <c r="DMO623" s="565"/>
      <c r="DMP623" s="565"/>
      <c r="DMQ623" s="565"/>
      <c r="DMR623" s="565"/>
      <c r="DMS623" s="565"/>
      <c r="DMT623" s="565"/>
      <c r="DMU623" s="565"/>
      <c r="DMV623" s="565"/>
      <c r="DMW623" s="565"/>
      <c r="DMX623" s="565"/>
      <c r="DMY623" s="565"/>
      <c r="DMZ623" s="565"/>
      <c r="DNA623" s="565"/>
      <c r="DNB623" s="565"/>
      <c r="DNC623" s="565"/>
      <c r="DND623" s="565"/>
      <c r="DNE623" s="565"/>
      <c r="DNF623" s="565"/>
      <c r="DNG623" s="565"/>
      <c r="DNH623" s="565"/>
      <c r="DNI623" s="565"/>
      <c r="DNJ623" s="565"/>
      <c r="DNK623" s="565"/>
      <c r="DNL623" s="565"/>
      <c r="DNM623" s="565"/>
      <c r="DNN623" s="565"/>
      <c r="DNO623" s="565"/>
      <c r="DNP623" s="565"/>
      <c r="DNQ623" s="565"/>
      <c r="DNR623" s="565"/>
      <c r="DNS623" s="565"/>
      <c r="DNT623" s="565"/>
      <c r="DNU623" s="565"/>
      <c r="DNV623" s="565"/>
      <c r="DNW623" s="565"/>
      <c r="DNX623" s="565"/>
      <c r="DNY623" s="565"/>
      <c r="DNZ623" s="565"/>
      <c r="DOA623" s="565"/>
      <c r="DOB623" s="565"/>
      <c r="DOC623" s="565"/>
      <c r="DOD623" s="565"/>
      <c r="DOE623" s="565"/>
      <c r="DOF623" s="565"/>
      <c r="DOG623" s="565"/>
      <c r="DOH623" s="565"/>
      <c r="DOI623" s="565"/>
      <c r="DOJ623" s="565"/>
      <c r="DOK623" s="565"/>
      <c r="DOL623" s="565"/>
      <c r="DOM623" s="565"/>
      <c r="DON623" s="565"/>
      <c r="DOO623" s="565"/>
      <c r="DOP623" s="565"/>
      <c r="DOQ623" s="565"/>
      <c r="DOR623" s="565"/>
      <c r="DOS623" s="565"/>
      <c r="DOT623" s="565"/>
      <c r="DOU623" s="565"/>
      <c r="DOV623" s="565"/>
      <c r="DOW623" s="565"/>
      <c r="DOX623" s="565"/>
      <c r="DOY623" s="565"/>
      <c r="DOZ623" s="565"/>
      <c r="DPA623" s="565"/>
      <c r="DPB623" s="565"/>
      <c r="DPC623" s="565"/>
      <c r="DPD623" s="565"/>
      <c r="DPE623" s="565"/>
      <c r="DPF623" s="565"/>
      <c r="DPG623" s="565"/>
      <c r="DPH623" s="565"/>
      <c r="DPI623" s="565"/>
      <c r="DPJ623" s="565"/>
      <c r="DPK623" s="565"/>
      <c r="DPL623" s="565"/>
      <c r="DPM623" s="565"/>
      <c r="DPN623" s="565"/>
      <c r="DPO623" s="565"/>
      <c r="DPP623" s="565"/>
      <c r="DPQ623" s="565"/>
      <c r="DPR623" s="565"/>
      <c r="DPS623" s="565"/>
      <c r="DPT623" s="565"/>
      <c r="DPU623" s="565"/>
      <c r="DPV623" s="565"/>
      <c r="DPW623" s="565"/>
      <c r="DPX623" s="565"/>
      <c r="DPY623" s="565"/>
      <c r="DPZ623" s="565"/>
      <c r="DQA623" s="565"/>
      <c r="DQB623" s="565"/>
      <c r="DQC623" s="565"/>
      <c r="DQD623" s="565"/>
      <c r="DQE623" s="565"/>
      <c r="DQF623" s="565"/>
      <c r="DQG623" s="565"/>
      <c r="DQH623" s="565"/>
      <c r="DQI623" s="565"/>
      <c r="DQJ623" s="565"/>
      <c r="DQK623" s="565"/>
      <c r="DQL623" s="565"/>
      <c r="DQM623" s="565"/>
      <c r="DQN623" s="565"/>
      <c r="DQO623" s="565"/>
      <c r="DQP623" s="565"/>
      <c r="DQQ623" s="565"/>
      <c r="DQR623" s="565"/>
      <c r="DQS623" s="565"/>
      <c r="DQT623" s="565"/>
      <c r="DQU623" s="565"/>
      <c r="DQV623" s="565"/>
      <c r="DQW623" s="565"/>
      <c r="DQX623" s="565"/>
      <c r="DQY623" s="565"/>
      <c r="DQZ623" s="565"/>
      <c r="DRA623" s="565"/>
      <c r="DRB623" s="565"/>
      <c r="DRC623" s="565"/>
      <c r="DRD623" s="565"/>
      <c r="DRE623" s="565"/>
      <c r="DRF623" s="565"/>
      <c r="DRG623" s="565"/>
      <c r="DRH623" s="565"/>
      <c r="DRI623" s="565"/>
      <c r="DRJ623" s="565"/>
      <c r="DRK623" s="565"/>
      <c r="DRL623" s="565"/>
      <c r="DRM623" s="565"/>
      <c r="DRN623" s="565"/>
      <c r="DRO623" s="565"/>
      <c r="DRP623" s="565"/>
      <c r="DRQ623" s="565"/>
      <c r="DRR623" s="565"/>
      <c r="DRS623" s="565"/>
      <c r="DRT623" s="565"/>
      <c r="DRU623" s="565"/>
      <c r="DRV623" s="565"/>
      <c r="DRW623" s="565"/>
      <c r="DRX623" s="565"/>
      <c r="DRY623" s="565"/>
      <c r="DRZ623" s="565"/>
      <c r="DSA623" s="565"/>
      <c r="DSB623" s="565"/>
      <c r="DSC623" s="565"/>
      <c r="DSD623" s="565"/>
      <c r="DSE623" s="565"/>
      <c r="DSF623" s="565"/>
      <c r="DSG623" s="565"/>
      <c r="DSH623" s="565"/>
      <c r="DSI623" s="565"/>
      <c r="DSJ623" s="565"/>
      <c r="DSK623" s="565"/>
      <c r="DSL623" s="565"/>
      <c r="DSM623" s="565"/>
      <c r="DSN623" s="565"/>
      <c r="DSO623" s="565"/>
      <c r="DSP623" s="565"/>
      <c r="DSQ623" s="565"/>
      <c r="DSR623" s="565"/>
      <c r="DSS623" s="565"/>
      <c r="DST623" s="565"/>
      <c r="DSU623" s="565"/>
      <c r="DSV623" s="565"/>
      <c r="DSW623" s="565"/>
      <c r="DSX623" s="565"/>
      <c r="DSY623" s="565"/>
      <c r="DSZ623" s="565"/>
      <c r="DTA623" s="565"/>
      <c r="DTB623" s="565"/>
      <c r="DTC623" s="565"/>
      <c r="DTD623" s="565"/>
      <c r="DTE623" s="565"/>
      <c r="DTF623" s="565"/>
      <c r="DTG623" s="565"/>
      <c r="DTH623" s="565"/>
      <c r="DTI623" s="565"/>
      <c r="DTJ623" s="565"/>
      <c r="DTK623" s="565"/>
      <c r="DTL623" s="565"/>
      <c r="DTM623" s="565"/>
      <c r="DTN623" s="565"/>
      <c r="DTO623" s="565"/>
      <c r="DTP623" s="565"/>
      <c r="DTQ623" s="565"/>
      <c r="DTR623" s="565"/>
      <c r="DTS623" s="565"/>
      <c r="DTT623" s="565"/>
      <c r="DTU623" s="565"/>
      <c r="DTV623" s="565"/>
      <c r="DTW623" s="565"/>
      <c r="DTX623" s="565"/>
      <c r="DTY623" s="565"/>
      <c r="DTZ623" s="565"/>
      <c r="DUA623" s="565"/>
      <c r="DUB623" s="565"/>
      <c r="DUC623" s="565"/>
      <c r="DUD623" s="565"/>
      <c r="DUE623" s="565"/>
      <c r="DUF623" s="565"/>
      <c r="DUG623" s="565"/>
      <c r="DUH623" s="565"/>
      <c r="DUI623" s="565"/>
      <c r="DUJ623" s="565"/>
      <c r="DUK623" s="565"/>
      <c r="DUL623" s="565"/>
      <c r="DUM623" s="565"/>
      <c r="DUN623" s="565"/>
      <c r="DUO623" s="565"/>
      <c r="DUP623" s="565"/>
      <c r="DUQ623" s="565"/>
      <c r="DUR623" s="565"/>
      <c r="DUS623" s="565"/>
      <c r="DUT623" s="565"/>
      <c r="DUU623" s="565"/>
      <c r="DUV623" s="565"/>
      <c r="DUW623" s="565"/>
      <c r="DUX623" s="565"/>
      <c r="DUY623" s="565"/>
      <c r="DUZ623" s="565"/>
      <c r="DVA623" s="565"/>
      <c r="DVB623" s="565"/>
      <c r="DVC623" s="565"/>
      <c r="DVD623" s="565"/>
      <c r="DVE623" s="565"/>
      <c r="DVF623" s="565"/>
      <c r="DVG623" s="565"/>
      <c r="DVH623" s="565"/>
      <c r="DVI623" s="565"/>
      <c r="DVJ623" s="565"/>
      <c r="DVK623" s="565"/>
      <c r="DVL623" s="565"/>
      <c r="DVM623" s="565"/>
      <c r="DVN623" s="565"/>
      <c r="DVO623" s="565"/>
      <c r="DVP623" s="565"/>
      <c r="DVQ623" s="565"/>
      <c r="DVR623" s="565"/>
      <c r="DVS623" s="565"/>
      <c r="DVT623" s="565"/>
      <c r="DVU623" s="565"/>
      <c r="DVV623" s="565"/>
      <c r="DVW623" s="565"/>
      <c r="DVX623" s="565"/>
      <c r="DVY623" s="565"/>
      <c r="DVZ623" s="565"/>
      <c r="DWA623" s="565"/>
      <c r="DWB623" s="565"/>
      <c r="DWC623" s="565"/>
      <c r="DWD623" s="565"/>
      <c r="DWE623" s="565"/>
      <c r="DWF623" s="565"/>
      <c r="DWG623" s="565"/>
      <c r="DWH623" s="565"/>
      <c r="DWI623" s="565"/>
      <c r="DWJ623" s="565"/>
      <c r="DWK623" s="565"/>
      <c r="DWL623" s="565"/>
      <c r="DWM623" s="565"/>
      <c r="DWN623" s="565"/>
      <c r="DWO623" s="565"/>
      <c r="DWP623" s="565"/>
      <c r="DWQ623" s="565"/>
      <c r="DWR623" s="565"/>
      <c r="DWS623" s="565"/>
      <c r="DWT623" s="565"/>
      <c r="DWU623" s="565"/>
      <c r="DWV623" s="565"/>
      <c r="DWW623" s="565"/>
      <c r="DWX623" s="565"/>
      <c r="DWY623" s="565"/>
      <c r="DWZ623" s="565"/>
      <c r="DXA623" s="565"/>
      <c r="DXB623" s="565"/>
      <c r="DXC623" s="565"/>
      <c r="DXD623" s="565"/>
      <c r="DXE623" s="565"/>
      <c r="DXF623" s="565"/>
      <c r="DXG623" s="565"/>
      <c r="DXH623" s="565"/>
      <c r="DXI623" s="565"/>
      <c r="DXJ623" s="565"/>
      <c r="DXK623" s="565"/>
      <c r="DXL623" s="565"/>
      <c r="DXM623" s="565"/>
      <c r="DXN623" s="565"/>
      <c r="DXO623" s="565"/>
      <c r="DXP623" s="565"/>
      <c r="DXQ623" s="565"/>
      <c r="DXR623" s="565"/>
      <c r="DXS623" s="565"/>
      <c r="DXT623" s="565"/>
      <c r="DXU623" s="565"/>
      <c r="DXV623" s="565"/>
      <c r="DXW623" s="565"/>
      <c r="DXX623" s="565"/>
      <c r="DXY623" s="565"/>
      <c r="DXZ623" s="565"/>
      <c r="DYA623" s="565"/>
      <c r="DYB623" s="565"/>
      <c r="DYC623" s="565"/>
      <c r="DYD623" s="565"/>
      <c r="DYE623" s="565"/>
      <c r="DYF623" s="565"/>
      <c r="DYG623" s="565"/>
      <c r="DYH623" s="565"/>
      <c r="DYI623" s="565"/>
      <c r="DYJ623" s="565"/>
      <c r="DYK623" s="565"/>
      <c r="DYL623" s="565"/>
      <c r="DYM623" s="565"/>
      <c r="DYN623" s="565"/>
      <c r="DYO623" s="565"/>
      <c r="DYP623" s="565"/>
      <c r="DYQ623" s="565"/>
      <c r="DYR623" s="565"/>
      <c r="DYS623" s="565"/>
      <c r="DYT623" s="565"/>
      <c r="DYU623" s="565"/>
      <c r="DYV623" s="565"/>
      <c r="DYW623" s="565"/>
      <c r="DYX623" s="565"/>
      <c r="DYY623" s="565"/>
      <c r="DYZ623" s="565"/>
      <c r="DZA623" s="565"/>
      <c r="DZB623" s="565"/>
      <c r="DZC623" s="565"/>
      <c r="DZD623" s="565"/>
      <c r="DZE623" s="565"/>
      <c r="DZF623" s="565"/>
      <c r="DZG623" s="565"/>
      <c r="DZH623" s="565"/>
      <c r="DZI623" s="565"/>
      <c r="DZJ623" s="565"/>
      <c r="DZK623" s="565"/>
      <c r="DZL623" s="565"/>
      <c r="DZM623" s="565"/>
      <c r="DZN623" s="565"/>
      <c r="DZO623" s="565"/>
      <c r="DZP623" s="565"/>
      <c r="DZQ623" s="565"/>
      <c r="DZR623" s="565"/>
      <c r="DZS623" s="565"/>
      <c r="DZT623" s="565"/>
      <c r="DZU623" s="565"/>
      <c r="DZV623" s="565"/>
      <c r="DZW623" s="565"/>
      <c r="DZX623" s="565"/>
      <c r="DZY623" s="565"/>
      <c r="DZZ623" s="565"/>
      <c r="EAA623" s="565"/>
      <c r="EAB623" s="565"/>
      <c r="EAC623" s="565"/>
      <c r="EAD623" s="565"/>
      <c r="EAE623" s="565"/>
      <c r="EAF623" s="565"/>
      <c r="EAG623" s="565"/>
      <c r="EAH623" s="565"/>
      <c r="EAI623" s="565"/>
      <c r="EAJ623" s="565"/>
      <c r="EAK623" s="565"/>
      <c r="EAL623" s="565"/>
      <c r="EAM623" s="565"/>
      <c r="EAN623" s="565"/>
      <c r="EAO623" s="565"/>
      <c r="EAP623" s="565"/>
      <c r="EAQ623" s="565"/>
      <c r="EAR623" s="565"/>
      <c r="EAS623" s="565"/>
      <c r="EAT623" s="565"/>
      <c r="EAU623" s="565"/>
      <c r="EAV623" s="565"/>
      <c r="EAW623" s="565"/>
      <c r="EAX623" s="565"/>
      <c r="EAY623" s="565"/>
      <c r="EAZ623" s="565"/>
      <c r="EBA623" s="565"/>
      <c r="EBB623" s="565"/>
      <c r="EBC623" s="565"/>
      <c r="EBD623" s="565"/>
      <c r="EBE623" s="565"/>
      <c r="EBF623" s="565"/>
      <c r="EBG623" s="565"/>
      <c r="EBH623" s="565"/>
      <c r="EBI623" s="565"/>
      <c r="EBJ623" s="565"/>
      <c r="EBK623" s="565"/>
      <c r="EBL623" s="565"/>
      <c r="EBM623" s="565"/>
      <c r="EBN623" s="565"/>
      <c r="EBO623" s="565"/>
      <c r="EBP623" s="565"/>
      <c r="EBQ623" s="565"/>
      <c r="EBR623" s="565"/>
      <c r="EBS623" s="565"/>
      <c r="EBT623" s="565"/>
      <c r="EBU623" s="565"/>
      <c r="EBV623" s="565"/>
      <c r="EBW623" s="565"/>
      <c r="EBX623" s="565"/>
      <c r="EBY623" s="565"/>
      <c r="EBZ623" s="565"/>
      <c r="ECA623" s="565"/>
      <c r="ECB623" s="565"/>
      <c r="ECC623" s="565"/>
      <c r="ECD623" s="565"/>
      <c r="ECE623" s="565"/>
      <c r="ECF623" s="565"/>
      <c r="ECG623" s="565"/>
      <c r="ECH623" s="565"/>
      <c r="ECI623" s="565"/>
      <c r="ECJ623" s="565"/>
      <c r="ECK623" s="565"/>
      <c r="ECL623" s="565"/>
      <c r="ECM623" s="565"/>
      <c r="ECN623" s="565"/>
      <c r="ECO623" s="565"/>
      <c r="ECP623" s="565"/>
      <c r="ECQ623" s="565"/>
      <c r="ECR623" s="565"/>
      <c r="ECS623" s="565"/>
      <c r="ECT623" s="565"/>
      <c r="ECU623" s="565"/>
      <c r="ECV623" s="565"/>
      <c r="ECW623" s="565"/>
      <c r="ECX623" s="565"/>
      <c r="ECY623" s="565"/>
      <c r="ECZ623" s="565"/>
      <c r="EDA623" s="565"/>
      <c r="EDB623" s="565"/>
      <c r="EDC623" s="565"/>
      <c r="EDD623" s="565"/>
      <c r="EDE623" s="565"/>
      <c r="EDF623" s="565"/>
      <c r="EDG623" s="565"/>
      <c r="EDH623" s="565"/>
      <c r="EDI623" s="565"/>
      <c r="EDJ623" s="565"/>
      <c r="EDK623" s="565"/>
      <c r="EDL623" s="565"/>
      <c r="EDM623" s="565"/>
      <c r="EDN623" s="565"/>
      <c r="EDO623" s="565"/>
      <c r="EDP623" s="565"/>
      <c r="EDQ623" s="565"/>
      <c r="EDR623" s="565"/>
      <c r="EDS623" s="565"/>
      <c r="EDT623" s="565"/>
      <c r="EDU623" s="565"/>
      <c r="EDV623" s="565"/>
      <c r="EDW623" s="565"/>
      <c r="EDX623" s="565"/>
      <c r="EDY623" s="565"/>
      <c r="EDZ623" s="565"/>
      <c r="EEA623" s="565"/>
      <c r="EEB623" s="565"/>
      <c r="EEC623" s="565"/>
      <c r="EED623" s="565"/>
      <c r="EEE623" s="565"/>
      <c r="EEF623" s="565"/>
      <c r="EEG623" s="565"/>
      <c r="EEH623" s="565"/>
      <c r="EEI623" s="565"/>
      <c r="EEJ623" s="565"/>
      <c r="EEK623" s="565"/>
      <c r="EEL623" s="565"/>
      <c r="EEM623" s="565"/>
      <c r="EEN623" s="565"/>
      <c r="EEO623" s="565"/>
      <c r="EEP623" s="565"/>
      <c r="EEQ623" s="565"/>
      <c r="EER623" s="565"/>
      <c r="EES623" s="565"/>
      <c r="EET623" s="565"/>
      <c r="EEU623" s="565"/>
      <c r="EEV623" s="565"/>
      <c r="EEW623" s="565"/>
      <c r="EEX623" s="565"/>
      <c r="EEY623" s="565"/>
      <c r="EEZ623" s="565"/>
      <c r="EFA623" s="565"/>
      <c r="EFB623" s="565"/>
      <c r="EFC623" s="565"/>
      <c r="EFD623" s="565"/>
      <c r="EFE623" s="565"/>
      <c r="EFF623" s="565"/>
      <c r="EFG623" s="565"/>
      <c r="EFH623" s="565"/>
      <c r="EFI623" s="565"/>
      <c r="EFJ623" s="565"/>
      <c r="EFK623" s="565"/>
      <c r="EFL623" s="565"/>
      <c r="EFM623" s="565"/>
      <c r="EFN623" s="565"/>
      <c r="EFO623" s="565"/>
      <c r="EFP623" s="565"/>
      <c r="EFQ623" s="565"/>
      <c r="EFR623" s="565"/>
      <c r="EFS623" s="565"/>
      <c r="EFT623" s="565"/>
      <c r="EFU623" s="565"/>
      <c r="EFV623" s="565"/>
      <c r="EFW623" s="565"/>
      <c r="EFX623" s="565"/>
      <c r="EFY623" s="565"/>
      <c r="EFZ623" s="565"/>
      <c r="EGA623" s="565"/>
      <c r="EGB623" s="565"/>
      <c r="EGC623" s="565"/>
      <c r="EGD623" s="565"/>
      <c r="EGE623" s="565"/>
      <c r="EGF623" s="565"/>
      <c r="EGG623" s="565"/>
      <c r="EGH623" s="565"/>
      <c r="EGI623" s="565"/>
      <c r="EGJ623" s="565"/>
      <c r="EGK623" s="565"/>
      <c r="EGL623" s="565"/>
      <c r="EGM623" s="565"/>
      <c r="EGN623" s="565"/>
      <c r="EGO623" s="565"/>
      <c r="EGP623" s="565"/>
      <c r="EGQ623" s="565"/>
      <c r="EGR623" s="565"/>
      <c r="EGS623" s="565"/>
      <c r="EGT623" s="565"/>
      <c r="EGU623" s="565"/>
      <c r="EGV623" s="565"/>
      <c r="EGW623" s="565"/>
      <c r="EGX623" s="565"/>
      <c r="EGY623" s="565"/>
      <c r="EGZ623" s="565"/>
      <c r="EHA623" s="565"/>
      <c r="EHB623" s="565"/>
      <c r="EHC623" s="565"/>
      <c r="EHD623" s="565"/>
      <c r="EHE623" s="565"/>
      <c r="EHF623" s="565"/>
      <c r="EHG623" s="565"/>
      <c r="EHH623" s="565"/>
      <c r="EHI623" s="565"/>
      <c r="EHJ623" s="565"/>
      <c r="EHK623" s="565"/>
      <c r="EHL623" s="565"/>
      <c r="EHM623" s="565"/>
      <c r="EHN623" s="565"/>
      <c r="EHO623" s="565"/>
      <c r="EHP623" s="565"/>
      <c r="EHQ623" s="565"/>
      <c r="EHR623" s="565"/>
      <c r="EHS623" s="565"/>
      <c r="EHT623" s="565"/>
      <c r="EHU623" s="565"/>
      <c r="EHV623" s="565"/>
      <c r="EHW623" s="565"/>
      <c r="EHX623" s="565"/>
      <c r="EHY623" s="565"/>
      <c r="EHZ623" s="565"/>
      <c r="EIA623" s="565"/>
      <c r="EIB623" s="565"/>
      <c r="EIC623" s="565"/>
      <c r="EID623" s="565"/>
      <c r="EIE623" s="565"/>
      <c r="EIF623" s="565"/>
      <c r="EIG623" s="565"/>
      <c r="EIH623" s="565"/>
      <c r="EII623" s="565"/>
      <c r="EIJ623" s="565"/>
      <c r="EIK623" s="565"/>
      <c r="EIL623" s="565"/>
      <c r="EIM623" s="565"/>
      <c r="EIN623" s="565"/>
      <c r="EIO623" s="565"/>
      <c r="EIP623" s="565"/>
      <c r="EIQ623" s="565"/>
      <c r="EIR623" s="565"/>
      <c r="EIS623" s="565"/>
      <c r="EIT623" s="565"/>
      <c r="EIU623" s="565"/>
      <c r="EIV623" s="565"/>
      <c r="EIW623" s="565"/>
      <c r="EIX623" s="565"/>
      <c r="EIY623" s="565"/>
      <c r="EIZ623" s="565"/>
      <c r="EJA623" s="565"/>
      <c r="EJB623" s="565"/>
      <c r="EJC623" s="565"/>
      <c r="EJD623" s="565"/>
      <c r="EJE623" s="565"/>
      <c r="EJF623" s="565"/>
      <c r="EJG623" s="565"/>
      <c r="EJH623" s="565"/>
      <c r="EJI623" s="565"/>
      <c r="EJJ623" s="565"/>
      <c r="EJK623" s="565"/>
      <c r="EJL623" s="565"/>
      <c r="EJM623" s="565"/>
      <c r="EJN623" s="565"/>
      <c r="EJO623" s="565"/>
      <c r="EJP623" s="565"/>
      <c r="EJQ623" s="565"/>
      <c r="EJR623" s="565"/>
      <c r="EJS623" s="565"/>
      <c r="EJT623" s="565"/>
      <c r="EJU623" s="565"/>
      <c r="EJV623" s="565"/>
      <c r="EJW623" s="565"/>
      <c r="EJX623" s="565"/>
      <c r="EJY623" s="565"/>
      <c r="EJZ623" s="565"/>
      <c r="EKA623" s="565"/>
      <c r="EKB623" s="565"/>
      <c r="EKC623" s="565"/>
      <c r="EKD623" s="565"/>
      <c r="EKE623" s="565"/>
      <c r="EKF623" s="565"/>
      <c r="EKG623" s="565"/>
      <c r="EKH623" s="565"/>
      <c r="EKI623" s="565"/>
      <c r="EKJ623" s="565"/>
      <c r="EKK623" s="565"/>
      <c r="EKL623" s="565"/>
      <c r="EKM623" s="565"/>
      <c r="EKN623" s="565"/>
      <c r="EKO623" s="565"/>
      <c r="EKP623" s="565"/>
      <c r="EKQ623" s="565"/>
      <c r="EKR623" s="565"/>
      <c r="EKS623" s="565"/>
      <c r="EKT623" s="565"/>
      <c r="EKU623" s="565"/>
      <c r="EKV623" s="565"/>
      <c r="EKW623" s="565"/>
      <c r="EKX623" s="565"/>
      <c r="EKY623" s="565"/>
      <c r="EKZ623" s="565"/>
      <c r="ELA623" s="565"/>
      <c r="ELB623" s="565"/>
      <c r="ELC623" s="565"/>
      <c r="ELD623" s="565"/>
      <c r="ELE623" s="565"/>
      <c r="ELF623" s="565"/>
      <c r="ELG623" s="565"/>
      <c r="ELH623" s="565"/>
      <c r="ELI623" s="565"/>
      <c r="ELJ623" s="565"/>
      <c r="ELK623" s="565"/>
      <c r="ELL623" s="565"/>
      <c r="ELM623" s="565"/>
      <c r="ELN623" s="565"/>
      <c r="ELO623" s="565"/>
      <c r="ELP623" s="565"/>
      <c r="ELQ623" s="565"/>
      <c r="ELR623" s="565"/>
      <c r="ELS623" s="565"/>
      <c r="ELT623" s="565"/>
      <c r="ELU623" s="565"/>
      <c r="ELV623" s="565"/>
      <c r="ELW623" s="565"/>
      <c r="ELX623" s="565"/>
      <c r="ELY623" s="565"/>
      <c r="ELZ623" s="565"/>
      <c r="EMA623" s="565"/>
      <c r="EMB623" s="565"/>
      <c r="EMC623" s="565"/>
      <c r="EMD623" s="565"/>
      <c r="EME623" s="565"/>
      <c r="EMF623" s="565"/>
      <c r="EMG623" s="565"/>
      <c r="EMH623" s="565"/>
      <c r="EMI623" s="565"/>
      <c r="EMJ623" s="565"/>
      <c r="EMK623" s="565"/>
      <c r="EML623" s="565"/>
      <c r="EMM623" s="565"/>
      <c r="EMN623" s="565"/>
      <c r="EMO623" s="565"/>
      <c r="EMP623" s="565"/>
      <c r="EMQ623" s="565"/>
      <c r="EMR623" s="565"/>
      <c r="EMS623" s="565"/>
      <c r="EMT623" s="565"/>
      <c r="EMU623" s="565"/>
      <c r="EMV623" s="565"/>
      <c r="EMW623" s="565"/>
      <c r="EMX623" s="565"/>
      <c r="EMY623" s="565"/>
      <c r="EMZ623" s="565"/>
      <c r="ENA623" s="565"/>
      <c r="ENB623" s="565"/>
      <c r="ENC623" s="565"/>
      <c r="END623" s="565"/>
      <c r="ENE623" s="565"/>
      <c r="ENF623" s="565"/>
      <c r="ENG623" s="565"/>
      <c r="ENH623" s="565"/>
      <c r="ENI623" s="565"/>
      <c r="ENJ623" s="565"/>
      <c r="ENK623" s="565"/>
      <c r="ENL623" s="565"/>
      <c r="ENM623" s="565"/>
      <c r="ENN623" s="565"/>
      <c r="ENO623" s="565"/>
      <c r="ENP623" s="565"/>
      <c r="ENQ623" s="565"/>
      <c r="ENR623" s="565"/>
      <c r="ENS623" s="565"/>
      <c r="ENT623" s="565"/>
      <c r="ENU623" s="565"/>
      <c r="ENV623" s="565"/>
      <c r="ENW623" s="565"/>
      <c r="ENX623" s="565"/>
      <c r="ENY623" s="565"/>
      <c r="ENZ623" s="565"/>
      <c r="EOA623" s="565"/>
      <c r="EOB623" s="565"/>
      <c r="EOC623" s="565"/>
      <c r="EOD623" s="565"/>
      <c r="EOE623" s="565"/>
      <c r="EOF623" s="565"/>
      <c r="EOG623" s="565"/>
      <c r="EOH623" s="565"/>
      <c r="EOI623" s="565"/>
      <c r="EOJ623" s="565"/>
      <c r="EOK623" s="565"/>
      <c r="EOL623" s="565"/>
      <c r="EOM623" s="565"/>
      <c r="EON623" s="565"/>
      <c r="EOO623" s="565"/>
      <c r="EOP623" s="565"/>
      <c r="EOQ623" s="565"/>
      <c r="EOR623" s="565"/>
      <c r="EOS623" s="565"/>
      <c r="EOT623" s="565"/>
      <c r="EOU623" s="565"/>
      <c r="EOV623" s="565"/>
      <c r="EOW623" s="565"/>
      <c r="EOX623" s="565"/>
      <c r="EOY623" s="565"/>
      <c r="EOZ623" s="565"/>
      <c r="EPA623" s="565"/>
      <c r="EPB623" s="565"/>
      <c r="EPC623" s="565"/>
      <c r="EPD623" s="565"/>
      <c r="EPE623" s="565"/>
      <c r="EPF623" s="565"/>
      <c r="EPG623" s="565"/>
      <c r="EPH623" s="565"/>
      <c r="EPI623" s="565"/>
      <c r="EPJ623" s="565"/>
      <c r="EPK623" s="565"/>
      <c r="EPL623" s="565"/>
      <c r="EPM623" s="565"/>
      <c r="EPN623" s="565"/>
      <c r="EPO623" s="565"/>
      <c r="EPP623" s="565"/>
      <c r="EPQ623" s="565"/>
      <c r="EPR623" s="565"/>
      <c r="EPS623" s="565"/>
      <c r="EPT623" s="565"/>
      <c r="EPU623" s="565"/>
      <c r="EPV623" s="565"/>
      <c r="EPW623" s="565"/>
      <c r="EPX623" s="565"/>
      <c r="EPY623" s="565"/>
      <c r="EPZ623" s="565"/>
      <c r="EQA623" s="565"/>
      <c r="EQB623" s="565"/>
      <c r="EQC623" s="565"/>
      <c r="EQD623" s="565"/>
      <c r="EQE623" s="565"/>
      <c r="EQF623" s="565"/>
      <c r="EQG623" s="565"/>
      <c r="EQH623" s="565"/>
      <c r="EQI623" s="565"/>
      <c r="EQJ623" s="565"/>
      <c r="EQK623" s="565"/>
      <c r="EQL623" s="565"/>
      <c r="EQM623" s="565"/>
      <c r="EQN623" s="565"/>
      <c r="EQO623" s="565"/>
      <c r="EQP623" s="565"/>
      <c r="EQQ623" s="565"/>
      <c r="EQR623" s="565"/>
      <c r="EQS623" s="565"/>
      <c r="EQT623" s="565"/>
      <c r="EQU623" s="565"/>
      <c r="EQV623" s="565"/>
      <c r="EQW623" s="565"/>
      <c r="EQX623" s="565"/>
      <c r="EQY623" s="565"/>
      <c r="EQZ623" s="565"/>
      <c r="ERA623" s="565"/>
      <c r="ERB623" s="565"/>
      <c r="ERC623" s="565"/>
      <c r="ERD623" s="565"/>
      <c r="ERE623" s="565"/>
      <c r="ERF623" s="565"/>
      <c r="ERG623" s="565"/>
      <c r="ERH623" s="565"/>
      <c r="ERI623" s="565"/>
      <c r="ERJ623" s="565"/>
      <c r="ERK623" s="565"/>
      <c r="ERL623" s="565"/>
      <c r="ERM623" s="565"/>
      <c r="ERN623" s="565"/>
      <c r="ERO623" s="565"/>
      <c r="ERP623" s="565"/>
      <c r="ERQ623" s="565"/>
      <c r="ERR623" s="565"/>
      <c r="ERS623" s="565"/>
      <c r="ERT623" s="565"/>
      <c r="ERU623" s="565"/>
      <c r="ERV623" s="565"/>
      <c r="ERW623" s="565"/>
      <c r="ERX623" s="565"/>
      <c r="ERY623" s="565"/>
      <c r="ERZ623" s="565"/>
      <c r="ESA623" s="565"/>
      <c r="ESB623" s="565"/>
      <c r="ESC623" s="565"/>
      <c r="ESD623" s="565"/>
      <c r="ESE623" s="565"/>
      <c r="ESF623" s="565"/>
      <c r="ESG623" s="565"/>
      <c r="ESH623" s="565"/>
      <c r="ESI623" s="565"/>
      <c r="ESJ623" s="565"/>
      <c r="ESK623" s="565"/>
      <c r="ESL623" s="565"/>
      <c r="ESM623" s="565"/>
      <c r="ESN623" s="565"/>
      <c r="ESO623" s="565"/>
      <c r="ESP623" s="565"/>
      <c r="ESQ623" s="565"/>
      <c r="ESR623" s="565"/>
      <c r="ESS623" s="565"/>
      <c r="EST623" s="565"/>
      <c r="ESU623" s="565"/>
      <c r="ESV623" s="565"/>
      <c r="ESW623" s="565"/>
      <c r="ESX623" s="565"/>
      <c r="ESY623" s="565"/>
      <c r="ESZ623" s="565"/>
      <c r="ETA623" s="565"/>
      <c r="ETB623" s="565"/>
      <c r="ETC623" s="565"/>
      <c r="ETD623" s="565"/>
      <c r="ETE623" s="565"/>
      <c r="ETF623" s="565"/>
      <c r="ETG623" s="565"/>
      <c r="ETH623" s="565"/>
      <c r="ETI623" s="565"/>
      <c r="ETJ623" s="565"/>
      <c r="ETK623" s="565"/>
      <c r="ETL623" s="565"/>
      <c r="ETM623" s="565"/>
      <c r="ETN623" s="565"/>
      <c r="ETO623" s="565"/>
      <c r="ETP623" s="565"/>
      <c r="ETQ623" s="565"/>
      <c r="ETR623" s="565"/>
      <c r="ETS623" s="565"/>
      <c r="ETT623" s="565"/>
      <c r="ETU623" s="565"/>
      <c r="ETV623" s="565"/>
      <c r="ETW623" s="565"/>
      <c r="ETX623" s="565"/>
      <c r="ETY623" s="565"/>
      <c r="ETZ623" s="565"/>
      <c r="EUA623" s="565"/>
      <c r="EUB623" s="565"/>
      <c r="EUC623" s="565"/>
      <c r="EUD623" s="565"/>
      <c r="EUE623" s="565"/>
      <c r="EUF623" s="565"/>
      <c r="EUG623" s="565"/>
      <c r="EUH623" s="565"/>
      <c r="EUI623" s="565"/>
      <c r="EUJ623" s="565"/>
      <c r="EUK623" s="565"/>
      <c r="EUL623" s="565"/>
      <c r="EUM623" s="565"/>
      <c r="EUN623" s="565"/>
      <c r="EUO623" s="565"/>
      <c r="EUP623" s="565"/>
      <c r="EUQ623" s="565"/>
      <c r="EUR623" s="565"/>
      <c r="EUS623" s="565"/>
      <c r="EUT623" s="565"/>
      <c r="EUU623" s="565"/>
      <c r="EUV623" s="565"/>
      <c r="EUW623" s="565"/>
      <c r="EUX623" s="565"/>
      <c r="EUY623" s="565"/>
      <c r="EUZ623" s="565"/>
      <c r="EVA623" s="565"/>
      <c r="EVB623" s="565"/>
      <c r="EVC623" s="565"/>
      <c r="EVD623" s="565"/>
      <c r="EVE623" s="565"/>
      <c r="EVF623" s="565"/>
      <c r="EVG623" s="565"/>
      <c r="EVH623" s="565"/>
      <c r="EVI623" s="565"/>
      <c r="EVJ623" s="565"/>
      <c r="EVK623" s="565"/>
      <c r="EVL623" s="565"/>
      <c r="EVM623" s="565"/>
      <c r="EVN623" s="565"/>
      <c r="EVO623" s="565"/>
      <c r="EVP623" s="565"/>
      <c r="EVQ623" s="565"/>
      <c r="EVR623" s="565"/>
      <c r="EVS623" s="565"/>
      <c r="EVT623" s="565"/>
      <c r="EVU623" s="565"/>
      <c r="EVV623" s="565"/>
      <c r="EVW623" s="565"/>
      <c r="EVX623" s="565"/>
      <c r="EVY623" s="565"/>
      <c r="EVZ623" s="565"/>
      <c r="EWA623" s="565"/>
      <c r="EWB623" s="565"/>
      <c r="EWC623" s="565"/>
      <c r="EWD623" s="565"/>
      <c r="EWE623" s="565"/>
      <c r="EWF623" s="565"/>
      <c r="EWG623" s="565"/>
      <c r="EWH623" s="565"/>
      <c r="EWI623" s="565"/>
      <c r="EWJ623" s="565"/>
      <c r="EWK623" s="565"/>
      <c r="EWL623" s="565"/>
      <c r="EWM623" s="565"/>
      <c r="EWN623" s="565"/>
      <c r="EWO623" s="565"/>
      <c r="EWP623" s="565"/>
      <c r="EWQ623" s="565"/>
      <c r="EWR623" s="565"/>
      <c r="EWS623" s="565"/>
      <c r="EWT623" s="565"/>
      <c r="EWU623" s="565"/>
      <c r="EWV623" s="565"/>
      <c r="EWW623" s="565"/>
      <c r="EWX623" s="565"/>
      <c r="EWY623" s="565"/>
      <c r="EWZ623" s="565"/>
      <c r="EXA623" s="565"/>
      <c r="EXB623" s="565"/>
      <c r="EXC623" s="565"/>
      <c r="EXD623" s="565"/>
      <c r="EXE623" s="565"/>
      <c r="EXF623" s="565"/>
      <c r="EXG623" s="565"/>
      <c r="EXH623" s="565"/>
      <c r="EXI623" s="565"/>
      <c r="EXJ623" s="565"/>
      <c r="EXK623" s="565"/>
      <c r="EXL623" s="565"/>
      <c r="EXM623" s="565"/>
      <c r="EXN623" s="565"/>
      <c r="EXO623" s="565"/>
      <c r="EXP623" s="565"/>
      <c r="EXQ623" s="565"/>
      <c r="EXR623" s="565"/>
      <c r="EXS623" s="565"/>
      <c r="EXT623" s="565"/>
      <c r="EXU623" s="565"/>
      <c r="EXV623" s="565"/>
      <c r="EXW623" s="565"/>
      <c r="EXX623" s="565"/>
      <c r="EXY623" s="565"/>
      <c r="EXZ623" s="565"/>
      <c r="EYA623" s="565"/>
      <c r="EYB623" s="565"/>
      <c r="EYC623" s="565"/>
      <c r="EYD623" s="565"/>
      <c r="EYE623" s="565"/>
      <c r="EYF623" s="565"/>
      <c r="EYG623" s="565"/>
      <c r="EYH623" s="565"/>
      <c r="EYI623" s="565"/>
      <c r="EYJ623" s="565"/>
      <c r="EYK623" s="565"/>
      <c r="EYL623" s="565"/>
      <c r="EYM623" s="565"/>
      <c r="EYN623" s="565"/>
      <c r="EYO623" s="565"/>
      <c r="EYP623" s="565"/>
      <c r="EYQ623" s="565"/>
      <c r="EYR623" s="565"/>
      <c r="EYS623" s="565"/>
      <c r="EYT623" s="565"/>
      <c r="EYU623" s="565"/>
      <c r="EYV623" s="565"/>
      <c r="EYW623" s="565"/>
      <c r="EYX623" s="565"/>
      <c r="EYY623" s="565"/>
      <c r="EYZ623" s="565"/>
      <c r="EZA623" s="565"/>
      <c r="EZB623" s="565"/>
      <c r="EZC623" s="565"/>
      <c r="EZD623" s="565"/>
      <c r="EZE623" s="565"/>
      <c r="EZF623" s="565"/>
      <c r="EZG623" s="565"/>
      <c r="EZH623" s="565"/>
      <c r="EZI623" s="565"/>
      <c r="EZJ623" s="565"/>
      <c r="EZK623" s="565"/>
      <c r="EZL623" s="565"/>
      <c r="EZM623" s="565"/>
      <c r="EZN623" s="565"/>
      <c r="EZO623" s="565"/>
      <c r="EZP623" s="565"/>
      <c r="EZQ623" s="565"/>
      <c r="EZR623" s="565"/>
      <c r="EZS623" s="565"/>
      <c r="EZT623" s="565"/>
      <c r="EZU623" s="565"/>
      <c r="EZV623" s="565"/>
      <c r="EZW623" s="565"/>
      <c r="EZX623" s="565"/>
      <c r="EZY623" s="565"/>
      <c r="EZZ623" s="565"/>
      <c r="FAA623" s="565"/>
      <c r="FAB623" s="565"/>
      <c r="FAC623" s="565"/>
      <c r="FAD623" s="565"/>
      <c r="FAE623" s="565"/>
      <c r="FAF623" s="565"/>
      <c r="FAG623" s="565"/>
      <c r="FAH623" s="565"/>
      <c r="FAI623" s="565"/>
      <c r="FAJ623" s="565"/>
      <c r="FAK623" s="565"/>
      <c r="FAL623" s="565"/>
      <c r="FAM623" s="565"/>
      <c r="FAN623" s="565"/>
      <c r="FAO623" s="565"/>
      <c r="FAP623" s="565"/>
      <c r="FAQ623" s="565"/>
      <c r="FAR623" s="565"/>
      <c r="FAS623" s="565"/>
      <c r="FAT623" s="565"/>
      <c r="FAU623" s="565"/>
      <c r="FAV623" s="565"/>
      <c r="FAW623" s="565"/>
      <c r="FAX623" s="565"/>
      <c r="FAY623" s="565"/>
      <c r="FAZ623" s="565"/>
      <c r="FBA623" s="565"/>
      <c r="FBB623" s="565"/>
      <c r="FBC623" s="565"/>
      <c r="FBD623" s="565"/>
      <c r="FBE623" s="565"/>
      <c r="FBF623" s="565"/>
      <c r="FBG623" s="565"/>
      <c r="FBH623" s="565"/>
      <c r="FBI623" s="565"/>
      <c r="FBJ623" s="565"/>
      <c r="FBK623" s="565"/>
      <c r="FBL623" s="565"/>
      <c r="FBM623" s="565"/>
      <c r="FBN623" s="565"/>
      <c r="FBO623" s="565"/>
      <c r="FBP623" s="565"/>
      <c r="FBQ623" s="565"/>
      <c r="FBR623" s="565"/>
      <c r="FBS623" s="565"/>
      <c r="FBT623" s="565"/>
      <c r="FBU623" s="565"/>
      <c r="FBV623" s="565"/>
      <c r="FBW623" s="565"/>
      <c r="FBX623" s="565"/>
      <c r="FBY623" s="565"/>
      <c r="FBZ623" s="565"/>
      <c r="FCA623" s="565"/>
      <c r="FCB623" s="565"/>
      <c r="FCC623" s="565"/>
      <c r="FCD623" s="565"/>
      <c r="FCE623" s="565"/>
      <c r="FCF623" s="565"/>
      <c r="FCG623" s="565"/>
      <c r="FCH623" s="565"/>
      <c r="FCI623" s="565"/>
      <c r="FCJ623" s="565"/>
      <c r="FCK623" s="565"/>
      <c r="FCL623" s="565"/>
      <c r="FCM623" s="565"/>
      <c r="FCN623" s="565"/>
      <c r="FCO623" s="565"/>
      <c r="FCP623" s="565"/>
      <c r="FCQ623" s="565"/>
      <c r="FCR623" s="565"/>
      <c r="FCS623" s="565"/>
      <c r="FCT623" s="565"/>
      <c r="FCU623" s="565"/>
      <c r="FCV623" s="565"/>
      <c r="FCW623" s="565"/>
      <c r="FCX623" s="565"/>
      <c r="FCY623" s="565"/>
      <c r="FCZ623" s="565"/>
      <c r="FDA623" s="565"/>
      <c r="FDB623" s="565"/>
      <c r="FDC623" s="565"/>
      <c r="FDD623" s="565"/>
      <c r="FDE623" s="565"/>
      <c r="FDF623" s="565"/>
      <c r="FDG623" s="565"/>
      <c r="FDH623" s="565"/>
      <c r="FDI623" s="565"/>
      <c r="FDJ623" s="565"/>
      <c r="FDK623" s="565"/>
      <c r="FDL623" s="565"/>
      <c r="FDM623" s="565"/>
      <c r="FDN623" s="565"/>
      <c r="FDO623" s="565"/>
      <c r="FDP623" s="565"/>
      <c r="FDQ623" s="565"/>
      <c r="FDR623" s="565"/>
      <c r="FDS623" s="565"/>
      <c r="FDT623" s="565"/>
      <c r="FDU623" s="565"/>
      <c r="FDV623" s="565"/>
      <c r="FDW623" s="565"/>
      <c r="FDX623" s="565"/>
      <c r="FDY623" s="565"/>
      <c r="FDZ623" s="565"/>
      <c r="FEA623" s="565"/>
      <c r="FEB623" s="565"/>
      <c r="FEC623" s="565"/>
      <c r="FED623" s="565"/>
      <c r="FEE623" s="565"/>
      <c r="FEF623" s="565"/>
      <c r="FEG623" s="565"/>
      <c r="FEH623" s="565"/>
      <c r="FEI623" s="565"/>
      <c r="FEJ623" s="565"/>
      <c r="FEK623" s="565"/>
      <c r="FEL623" s="565"/>
      <c r="FEM623" s="565"/>
      <c r="FEN623" s="565"/>
      <c r="FEO623" s="565"/>
      <c r="FEP623" s="565"/>
      <c r="FEQ623" s="565"/>
      <c r="FER623" s="565"/>
      <c r="FES623" s="565"/>
      <c r="FET623" s="565"/>
      <c r="FEU623" s="565"/>
      <c r="FEV623" s="565"/>
      <c r="FEW623" s="565"/>
      <c r="FEX623" s="565"/>
      <c r="FEY623" s="565"/>
      <c r="FEZ623" s="565"/>
      <c r="FFA623" s="565"/>
      <c r="FFB623" s="565"/>
      <c r="FFC623" s="565"/>
      <c r="FFD623" s="565"/>
      <c r="FFE623" s="565"/>
      <c r="FFF623" s="565"/>
      <c r="FFG623" s="565"/>
      <c r="FFH623" s="565"/>
      <c r="FFI623" s="565"/>
      <c r="FFJ623" s="565"/>
      <c r="FFK623" s="565"/>
      <c r="FFL623" s="565"/>
      <c r="FFM623" s="565"/>
      <c r="FFN623" s="565"/>
      <c r="FFO623" s="565"/>
      <c r="FFP623" s="565"/>
      <c r="FFQ623" s="565"/>
      <c r="FFR623" s="565"/>
      <c r="FFS623" s="565"/>
      <c r="FFT623" s="565"/>
      <c r="FFU623" s="565"/>
      <c r="FFV623" s="565"/>
      <c r="FFW623" s="565"/>
      <c r="FFX623" s="565"/>
      <c r="FFY623" s="565"/>
      <c r="FFZ623" s="565"/>
      <c r="FGA623" s="565"/>
      <c r="FGB623" s="565"/>
      <c r="FGC623" s="565"/>
      <c r="FGD623" s="565"/>
      <c r="FGE623" s="565"/>
      <c r="FGF623" s="565"/>
      <c r="FGG623" s="565"/>
      <c r="FGH623" s="565"/>
      <c r="FGI623" s="565"/>
      <c r="FGJ623" s="565"/>
      <c r="FGK623" s="565"/>
      <c r="FGL623" s="565"/>
      <c r="FGM623" s="565"/>
      <c r="FGN623" s="565"/>
      <c r="FGO623" s="565"/>
      <c r="FGP623" s="565"/>
      <c r="FGQ623" s="565"/>
      <c r="FGR623" s="565"/>
      <c r="FGS623" s="565"/>
      <c r="FGT623" s="565"/>
      <c r="FGU623" s="565"/>
      <c r="FGV623" s="565"/>
      <c r="FGW623" s="565"/>
      <c r="FGX623" s="565"/>
      <c r="FGY623" s="565"/>
      <c r="FGZ623" s="565"/>
      <c r="FHA623" s="565"/>
      <c r="FHB623" s="565"/>
      <c r="FHC623" s="565"/>
      <c r="FHD623" s="565"/>
      <c r="FHE623" s="565"/>
      <c r="FHF623" s="565"/>
      <c r="FHG623" s="565"/>
      <c r="FHH623" s="565"/>
      <c r="FHI623" s="565"/>
      <c r="FHJ623" s="565"/>
      <c r="FHK623" s="565"/>
      <c r="FHL623" s="565"/>
      <c r="FHM623" s="565"/>
      <c r="FHN623" s="565"/>
      <c r="FHO623" s="565"/>
      <c r="FHP623" s="565"/>
      <c r="FHQ623" s="565"/>
      <c r="FHR623" s="565"/>
      <c r="FHS623" s="565"/>
      <c r="FHT623" s="565"/>
      <c r="FHU623" s="565"/>
      <c r="FHV623" s="565"/>
      <c r="FHW623" s="565"/>
      <c r="FHX623" s="565"/>
      <c r="FHY623" s="565"/>
      <c r="FHZ623" s="565"/>
      <c r="FIA623" s="565"/>
      <c r="FIB623" s="565"/>
      <c r="FIC623" s="565"/>
      <c r="FID623" s="565"/>
      <c r="FIE623" s="565"/>
      <c r="FIF623" s="565"/>
      <c r="FIG623" s="565"/>
      <c r="FIH623" s="565"/>
      <c r="FII623" s="565"/>
      <c r="FIJ623" s="565"/>
      <c r="FIK623" s="565"/>
      <c r="FIL623" s="565"/>
      <c r="FIM623" s="565"/>
      <c r="FIN623" s="565"/>
      <c r="FIO623" s="565"/>
      <c r="FIP623" s="565"/>
      <c r="FIQ623" s="565"/>
      <c r="FIR623" s="565"/>
      <c r="FIS623" s="565"/>
      <c r="FIT623" s="565"/>
      <c r="FIU623" s="565"/>
      <c r="FIV623" s="565"/>
      <c r="FIW623" s="565"/>
      <c r="FIX623" s="565"/>
      <c r="FIY623" s="565"/>
      <c r="FIZ623" s="565"/>
      <c r="FJA623" s="565"/>
      <c r="FJB623" s="565"/>
      <c r="FJC623" s="565"/>
      <c r="FJD623" s="565"/>
      <c r="FJE623" s="565"/>
      <c r="FJF623" s="565"/>
      <c r="FJG623" s="565"/>
      <c r="FJH623" s="565"/>
      <c r="FJI623" s="565"/>
      <c r="FJJ623" s="565"/>
      <c r="FJK623" s="565"/>
      <c r="FJL623" s="565"/>
      <c r="FJM623" s="565"/>
      <c r="FJN623" s="565"/>
      <c r="FJO623" s="565"/>
      <c r="FJP623" s="565"/>
      <c r="FJQ623" s="565"/>
      <c r="FJR623" s="565"/>
      <c r="FJS623" s="565"/>
      <c r="FJT623" s="565"/>
      <c r="FJU623" s="565"/>
      <c r="FJV623" s="565"/>
      <c r="FJW623" s="565"/>
      <c r="FJX623" s="565"/>
      <c r="FJY623" s="565"/>
      <c r="FJZ623" s="565"/>
      <c r="FKA623" s="565"/>
      <c r="FKB623" s="565"/>
      <c r="FKC623" s="565"/>
      <c r="FKD623" s="565"/>
      <c r="FKE623" s="565"/>
      <c r="FKF623" s="565"/>
      <c r="FKG623" s="565"/>
      <c r="FKH623" s="565"/>
      <c r="FKI623" s="565"/>
      <c r="FKJ623" s="565"/>
      <c r="FKK623" s="565"/>
      <c r="FKL623" s="565"/>
      <c r="FKM623" s="565"/>
      <c r="FKN623" s="565"/>
      <c r="FKO623" s="565"/>
      <c r="FKP623" s="565"/>
      <c r="FKQ623" s="565"/>
      <c r="FKR623" s="565"/>
      <c r="FKS623" s="565"/>
      <c r="FKT623" s="565"/>
      <c r="FKU623" s="565"/>
      <c r="FKV623" s="565"/>
      <c r="FKW623" s="565"/>
      <c r="FKX623" s="565"/>
      <c r="FKY623" s="565"/>
      <c r="FKZ623" s="565"/>
      <c r="FLA623" s="565"/>
      <c r="FLB623" s="565"/>
      <c r="FLC623" s="565"/>
      <c r="FLD623" s="565"/>
      <c r="FLE623" s="565"/>
      <c r="FLF623" s="565"/>
      <c r="FLG623" s="565"/>
      <c r="FLH623" s="565"/>
      <c r="FLI623" s="565"/>
      <c r="FLJ623" s="565"/>
      <c r="FLK623" s="565"/>
      <c r="FLL623" s="565"/>
      <c r="FLM623" s="565"/>
      <c r="FLN623" s="565"/>
      <c r="FLO623" s="565"/>
      <c r="FLP623" s="565"/>
      <c r="FLQ623" s="565"/>
      <c r="FLR623" s="565"/>
      <c r="FLS623" s="565"/>
      <c r="FLT623" s="565"/>
      <c r="FLU623" s="565"/>
      <c r="FLV623" s="565"/>
      <c r="FLW623" s="565"/>
      <c r="FLX623" s="565"/>
      <c r="FLY623" s="565"/>
      <c r="FLZ623" s="565"/>
      <c r="FMA623" s="565"/>
      <c r="FMB623" s="565"/>
      <c r="FMC623" s="565"/>
      <c r="FMD623" s="565"/>
      <c r="FME623" s="565"/>
      <c r="FMF623" s="565"/>
      <c r="FMG623" s="565"/>
      <c r="FMH623" s="565"/>
      <c r="FMI623" s="565"/>
      <c r="FMJ623" s="565"/>
      <c r="FMK623" s="565"/>
      <c r="FML623" s="565"/>
      <c r="FMM623" s="565"/>
      <c r="FMN623" s="565"/>
      <c r="FMO623" s="565"/>
      <c r="FMP623" s="565"/>
      <c r="FMQ623" s="565"/>
      <c r="FMR623" s="565"/>
      <c r="FMS623" s="565"/>
      <c r="FMT623" s="565"/>
      <c r="FMU623" s="565"/>
      <c r="FMV623" s="565"/>
      <c r="FMW623" s="565"/>
      <c r="FMX623" s="565"/>
      <c r="FMY623" s="565"/>
      <c r="FMZ623" s="565"/>
      <c r="FNA623" s="565"/>
      <c r="FNB623" s="565"/>
      <c r="FNC623" s="565"/>
      <c r="FND623" s="565"/>
      <c r="FNE623" s="565"/>
      <c r="FNF623" s="565"/>
      <c r="FNG623" s="565"/>
      <c r="FNH623" s="565"/>
      <c r="FNI623" s="565"/>
      <c r="FNJ623" s="565"/>
      <c r="FNK623" s="565"/>
      <c r="FNL623" s="565"/>
      <c r="FNM623" s="565"/>
      <c r="FNN623" s="565"/>
      <c r="FNO623" s="565"/>
      <c r="FNP623" s="565"/>
      <c r="FNQ623" s="565"/>
      <c r="FNR623" s="565"/>
      <c r="FNS623" s="565"/>
      <c r="FNT623" s="565"/>
      <c r="FNU623" s="565"/>
      <c r="FNV623" s="565"/>
      <c r="FNW623" s="565"/>
      <c r="FNX623" s="565"/>
      <c r="FNY623" s="565"/>
      <c r="FNZ623" s="565"/>
      <c r="FOA623" s="565"/>
      <c r="FOB623" s="565"/>
      <c r="FOC623" s="565"/>
      <c r="FOD623" s="565"/>
      <c r="FOE623" s="565"/>
      <c r="FOF623" s="565"/>
      <c r="FOG623" s="565"/>
      <c r="FOH623" s="565"/>
      <c r="FOI623" s="565"/>
      <c r="FOJ623" s="565"/>
      <c r="FOK623" s="565"/>
      <c r="FOL623" s="565"/>
      <c r="FOM623" s="565"/>
      <c r="FON623" s="565"/>
      <c r="FOO623" s="565"/>
      <c r="FOP623" s="565"/>
      <c r="FOQ623" s="565"/>
      <c r="FOR623" s="565"/>
      <c r="FOS623" s="565"/>
      <c r="FOT623" s="565"/>
      <c r="FOU623" s="565"/>
      <c r="FOV623" s="565"/>
      <c r="FOW623" s="565"/>
      <c r="FOX623" s="565"/>
      <c r="FOY623" s="565"/>
      <c r="FOZ623" s="565"/>
      <c r="FPA623" s="565"/>
      <c r="FPB623" s="565"/>
      <c r="FPC623" s="565"/>
      <c r="FPD623" s="565"/>
      <c r="FPE623" s="565"/>
      <c r="FPF623" s="565"/>
      <c r="FPG623" s="565"/>
      <c r="FPH623" s="565"/>
      <c r="FPI623" s="565"/>
      <c r="FPJ623" s="565"/>
      <c r="FPK623" s="565"/>
      <c r="FPL623" s="565"/>
      <c r="FPM623" s="565"/>
      <c r="FPN623" s="565"/>
      <c r="FPO623" s="565"/>
      <c r="FPP623" s="565"/>
      <c r="FPQ623" s="565"/>
      <c r="FPR623" s="565"/>
      <c r="FPS623" s="565"/>
      <c r="FPT623" s="565"/>
      <c r="FPU623" s="565"/>
      <c r="FPV623" s="565"/>
      <c r="FPW623" s="565"/>
      <c r="FPX623" s="565"/>
      <c r="FPY623" s="565"/>
      <c r="FPZ623" s="565"/>
      <c r="FQA623" s="565"/>
      <c r="FQB623" s="565"/>
      <c r="FQC623" s="565"/>
      <c r="FQD623" s="565"/>
      <c r="FQE623" s="565"/>
      <c r="FQF623" s="565"/>
      <c r="FQG623" s="565"/>
      <c r="FQH623" s="565"/>
      <c r="FQI623" s="565"/>
      <c r="FQJ623" s="565"/>
      <c r="FQK623" s="565"/>
      <c r="FQL623" s="565"/>
      <c r="FQM623" s="565"/>
      <c r="FQN623" s="565"/>
      <c r="FQO623" s="565"/>
      <c r="FQP623" s="565"/>
      <c r="FQQ623" s="565"/>
      <c r="FQR623" s="565"/>
      <c r="FQS623" s="565"/>
      <c r="FQT623" s="565"/>
      <c r="FQU623" s="565"/>
      <c r="FQV623" s="565"/>
      <c r="FQW623" s="565"/>
      <c r="FQX623" s="565"/>
      <c r="FQY623" s="565"/>
      <c r="FQZ623" s="565"/>
      <c r="FRA623" s="565"/>
      <c r="FRB623" s="565"/>
      <c r="FRC623" s="565"/>
      <c r="FRD623" s="565"/>
      <c r="FRE623" s="565"/>
      <c r="FRF623" s="565"/>
      <c r="FRG623" s="565"/>
      <c r="FRH623" s="565"/>
      <c r="FRI623" s="565"/>
      <c r="FRJ623" s="565"/>
      <c r="FRK623" s="565"/>
      <c r="FRL623" s="565"/>
      <c r="FRM623" s="565"/>
      <c r="FRN623" s="565"/>
      <c r="FRO623" s="565"/>
      <c r="FRP623" s="565"/>
      <c r="FRQ623" s="565"/>
      <c r="FRR623" s="565"/>
      <c r="FRS623" s="565"/>
      <c r="FRT623" s="565"/>
      <c r="FRU623" s="565"/>
      <c r="FRV623" s="565"/>
      <c r="FRW623" s="565"/>
      <c r="FRX623" s="565"/>
      <c r="FRY623" s="565"/>
      <c r="FRZ623" s="565"/>
      <c r="FSA623" s="565"/>
      <c r="FSB623" s="565"/>
      <c r="FSC623" s="565"/>
      <c r="FSD623" s="565"/>
      <c r="FSE623" s="565"/>
      <c r="FSF623" s="565"/>
      <c r="FSG623" s="565"/>
      <c r="FSH623" s="565"/>
      <c r="FSI623" s="565"/>
      <c r="FSJ623" s="565"/>
      <c r="FSK623" s="565"/>
      <c r="FSL623" s="565"/>
      <c r="FSM623" s="565"/>
      <c r="FSN623" s="565"/>
      <c r="FSO623" s="565"/>
      <c r="FSP623" s="565"/>
      <c r="FSQ623" s="565"/>
      <c r="FSR623" s="565"/>
      <c r="FSS623" s="565"/>
      <c r="FST623" s="565"/>
      <c r="FSU623" s="565"/>
      <c r="FSV623" s="565"/>
      <c r="FSW623" s="565"/>
      <c r="FSX623" s="565"/>
      <c r="FSY623" s="565"/>
      <c r="FSZ623" s="565"/>
      <c r="FTA623" s="565"/>
      <c r="FTB623" s="565"/>
      <c r="FTC623" s="565"/>
      <c r="FTD623" s="565"/>
      <c r="FTE623" s="565"/>
      <c r="FTF623" s="565"/>
      <c r="FTG623" s="565"/>
      <c r="FTH623" s="565"/>
      <c r="FTI623" s="565"/>
      <c r="FTJ623" s="565"/>
      <c r="FTK623" s="565"/>
      <c r="FTL623" s="565"/>
      <c r="FTM623" s="565"/>
      <c r="FTN623" s="565"/>
      <c r="FTO623" s="565"/>
      <c r="FTP623" s="565"/>
      <c r="FTQ623" s="565"/>
      <c r="FTR623" s="565"/>
      <c r="FTS623" s="565"/>
      <c r="FTT623" s="565"/>
      <c r="FTU623" s="565"/>
      <c r="FTV623" s="565"/>
      <c r="FTW623" s="565"/>
      <c r="FTX623" s="565"/>
      <c r="FTY623" s="565"/>
      <c r="FTZ623" s="565"/>
      <c r="FUA623" s="565"/>
      <c r="FUB623" s="565"/>
      <c r="FUC623" s="565"/>
      <c r="FUD623" s="565"/>
      <c r="FUE623" s="565"/>
      <c r="FUF623" s="565"/>
      <c r="FUG623" s="565"/>
      <c r="FUH623" s="565"/>
      <c r="FUI623" s="565"/>
      <c r="FUJ623" s="565"/>
      <c r="FUK623" s="565"/>
      <c r="FUL623" s="565"/>
      <c r="FUM623" s="565"/>
      <c r="FUN623" s="565"/>
      <c r="FUO623" s="565"/>
      <c r="FUP623" s="565"/>
      <c r="FUQ623" s="565"/>
      <c r="FUR623" s="565"/>
      <c r="FUS623" s="565"/>
      <c r="FUT623" s="565"/>
      <c r="FUU623" s="565"/>
      <c r="FUV623" s="565"/>
      <c r="FUW623" s="565"/>
      <c r="FUX623" s="565"/>
      <c r="FUY623" s="565"/>
      <c r="FUZ623" s="565"/>
      <c r="FVA623" s="565"/>
      <c r="FVB623" s="565"/>
      <c r="FVC623" s="565"/>
      <c r="FVD623" s="565"/>
      <c r="FVE623" s="565"/>
      <c r="FVF623" s="565"/>
      <c r="FVG623" s="565"/>
      <c r="FVH623" s="565"/>
      <c r="FVI623" s="565"/>
      <c r="FVJ623" s="565"/>
      <c r="FVK623" s="565"/>
      <c r="FVL623" s="565"/>
      <c r="FVM623" s="565"/>
      <c r="FVN623" s="565"/>
      <c r="FVO623" s="565"/>
      <c r="FVP623" s="565"/>
      <c r="FVQ623" s="565"/>
      <c r="FVR623" s="565"/>
      <c r="FVS623" s="565"/>
      <c r="FVT623" s="565"/>
      <c r="FVU623" s="565"/>
      <c r="FVV623" s="565"/>
      <c r="FVW623" s="565"/>
      <c r="FVX623" s="565"/>
      <c r="FVY623" s="565"/>
      <c r="FVZ623" s="565"/>
      <c r="FWA623" s="565"/>
      <c r="FWB623" s="565"/>
      <c r="FWC623" s="565"/>
      <c r="FWD623" s="565"/>
      <c r="FWE623" s="565"/>
      <c r="FWF623" s="565"/>
      <c r="FWG623" s="565"/>
      <c r="FWH623" s="565"/>
      <c r="FWI623" s="565"/>
      <c r="FWJ623" s="565"/>
      <c r="FWK623" s="565"/>
      <c r="FWL623" s="565"/>
      <c r="FWM623" s="565"/>
      <c r="FWN623" s="565"/>
      <c r="FWO623" s="565"/>
      <c r="FWP623" s="565"/>
      <c r="FWQ623" s="565"/>
      <c r="FWR623" s="565"/>
      <c r="FWS623" s="565"/>
      <c r="FWT623" s="565"/>
      <c r="FWU623" s="565"/>
      <c r="FWV623" s="565"/>
      <c r="FWW623" s="565"/>
      <c r="FWX623" s="565"/>
      <c r="FWY623" s="565"/>
      <c r="FWZ623" s="565"/>
      <c r="FXA623" s="565"/>
      <c r="FXB623" s="565"/>
      <c r="FXC623" s="565"/>
      <c r="FXD623" s="565"/>
      <c r="FXE623" s="565"/>
      <c r="FXF623" s="565"/>
      <c r="FXG623" s="565"/>
      <c r="FXH623" s="565"/>
      <c r="FXI623" s="565"/>
      <c r="FXJ623" s="565"/>
      <c r="FXK623" s="565"/>
      <c r="FXL623" s="565"/>
      <c r="FXM623" s="565"/>
      <c r="FXN623" s="565"/>
      <c r="FXO623" s="565"/>
      <c r="FXP623" s="565"/>
      <c r="FXQ623" s="565"/>
      <c r="FXR623" s="565"/>
      <c r="FXS623" s="565"/>
      <c r="FXT623" s="565"/>
      <c r="FXU623" s="565"/>
      <c r="FXV623" s="565"/>
      <c r="FXW623" s="565"/>
      <c r="FXX623" s="565"/>
      <c r="FXY623" s="565"/>
      <c r="FXZ623" s="565"/>
      <c r="FYA623" s="565"/>
      <c r="FYB623" s="565"/>
      <c r="FYC623" s="565"/>
      <c r="FYD623" s="565"/>
      <c r="FYE623" s="565"/>
      <c r="FYF623" s="565"/>
      <c r="FYG623" s="565"/>
      <c r="FYH623" s="565"/>
      <c r="FYI623" s="565"/>
      <c r="FYJ623" s="565"/>
      <c r="FYK623" s="565"/>
      <c r="FYL623" s="565"/>
      <c r="FYM623" s="565"/>
      <c r="FYN623" s="565"/>
      <c r="FYO623" s="565"/>
      <c r="FYP623" s="565"/>
      <c r="FYQ623" s="565"/>
      <c r="FYR623" s="565"/>
      <c r="FYS623" s="565"/>
      <c r="FYT623" s="565"/>
      <c r="FYU623" s="565"/>
      <c r="FYV623" s="565"/>
      <c r="FYW623" s="565"/>
      <c r="FYX623" s="565"/>
      <c r="FYY623" s="565"/>
      <c r="FYZ623" s="565"/>
      <c r="FZA623" s="565"/>
      <c r="FZB623" s="565"/>
      <c r="FZC623" s="565"/>
      <c r="FZD623" s="565"/>
      <c r="FZE623" s="565"/>
      <c r="FZF623" s="565"/>
      <c r="FZG623" s="565"/>
      <c r="FZH623" s="565"/>
      <c r="FZI623" s="565"/>
      <c r="FZJ623" s="565"/>
      <c r="FZK623" s="565"/>
      <c r="FZL623" s="565"/>
      <c r="FZM623" s="565"/>
      <c r="FZN623" s="565"/>
      <c r="FZO623" s="565"/>
      <c r="FZP623" s="565"/>
      <c r="FZQ623" s="565"/>
      <c r="FZR623" s="565"/>
      <c r="FZS623" s="565"/>
      <c r="FZT623" s="565"/>
      <c r="FZU623" s="565"/>
      <c r="FZV623" s="565"/>
      <c r="FZW623" s="565"/>
      <c r="FZX623" s="565"/>
      <c r="FZY623" s="565"/>
      <c r="FZZ623" s="565"/>
      <c r="GAA623" s="565"/>
      <c r="GAB623" s="565"/>
      <c r="GAC623" s="565"/>
      <c r="GAD623" s="565"/>
      <c r="GAE623" s="565"/>
      <c r="GAF623" s="565"/>
      <c r="GAG623" s="565"/>
      <c r="GAH623" s="565"/>
      <c r="GAI623" s="565"/>
      <c r="GAJ623" s="565"/>
      <c r="GAK623" s="565"/>
      <c r="GAL623" s="565"/>
      <c r="GAM623" s="565"/>
      <c r="GAN623" s="565"/>
      <c r="GAO623" s="565"/>
      <c r="GAP623" s="565"/>
      <c r="GAQ623" s="565"/>
      <c r="GAR623" s="565"/>
      <c r="GAS623" s="565"/>
      <c r="GAT623" s="565"/>
      <c r="GAU623" s="565"/>
      <c r="GAV623" s="565"/>
      <c r="GAW623" s="565"/>
      <c r="GAX623" s="565"/>
      <c r="GAY623" s="565"/>
      <c r="GAZ623" s="565"/>
      <c r="GBA623" s="565"/>
      <c r="GBB623" s="565"/>
      <c r="GBC623" s="565"/>
      <c r="GBD623" s="565"/>
      <c r="GBE623" s="565"/>
      <c r="GBF623" s="565"/>
      <c r="GBG623" s="565"/>
      <c r="GBH623" s="565"/>
      <c r="GBI623" s="565"/>
      <c r="GBJ623" s="565"/>
      <c r="GBK623" s="565"/>
      <c r="GBL623" s="565"/>
      <c r="GBM623" s="565"/>
      <c r="GBN623" s="565"/>
      <c r="GBO623" s="565"/>
      <c r="GBP623" s="565"/>
      <c r="GBQ623" s="565"/>
      <c r="GBR623" s="565"/>
      <c r="GBS623" s="565"/>
      <c r="GBT623" s="565"/>
      <c r="GBU623" s="565"/>
      <c r="GBV623" s="565"/>
      <c r="GBW623" s="565"/>
      <c r="GBX623" s="565"/>
      <c r="GBY623" s="565"/>
      <c r="GBZ623" s="565"/>
      <c r="GCA623" s="565"/>
      <c r="GCB623" s="565"/>
      <c r="GCC623" s="565"/>
      <c r="GCD623" s="565"/>
      <c r="GCE623" s="565"/>
      <c r="GCF623" s="565"/>
      <c r="GCG623" s="565"/>
      <c r="GCH623" s="565"/>
      <c r="GCI623" s="565"/>
      <c r="GCJ623" s="565"/>
      <c r="GCK623" s="565"/>
      <c r="GCL623" s="565"/>
      <c r="GCM623" s="565"/>
      <c r="GCN623" s="565"/>
      <c r="GCO623" s="565"/>
      <c r="GCP623" s="565"/>
      <c r="GCQ623" s="565"/>
      <c r="GCR623" s="565"/>
      <c r="GCS623" s="565"/>
      <c r="GCT623" s="565"/>
      <c r="GCU623" s="565"/>
      <c r="GCV623" s="565"/>
      <c r="GCW623" s="565"/>
      <c r="GCX623" s="565"/>
      <c r="GCY623" s="565"/>
      <c r="GCZ623" s="565"/>
      <c r="GDA623" s="565"/>
      <c r="GDB623" s="565"/>
      <c r="GDC623" s="565"/>
      <c r="GDD623" s="565"/>
      <c r="GDE623" s="565"/>
      <c r="GDF623" s="565"/>
      <c r="GDG623" s="565"/>
      <c r="GDH623" s="565"/>
      <c r="GDI623" s="565"/>
      <c r="GDJ623" s="565"/>
      <c r="GDK623" s="565"/>
      <c r="GDL623" s="565"/>
      <c r="GDM623" s="565"/>
      <c r="GDN623" s="565"/>
      <c r="GDO623" s="565"/>
      <c r="GDP623" s="565"/>
      <c r="GDQ623" s="565"/>
      <c r="GDR623" s="565"/>
      <c r="GDS623" s="565"/>
      <c r="GDT623" s="565"/>
      <c r="GDU623" s="565"/>
      <c r="GDV623" s="565"/>
      <c r="GDW623" s="565"/>
      <c r="GDX623" s="565"/>
      <c r="GDY623" s="565"/>
      <c r="GDZ623" s="565"/>
      <c r="GEA623" s="565"/>
      <c r="GEB623" s="565"/>
      <c r="GEC623" s="565"/>
      <c r="GED623" s="565"/>
      <c r="GEE623" s="565"/>
      <c r="GEF623" s="565"/>
      <c r="GEG623" s="565"/>
      <c r="GEH623" s="565"/>
      <c r="GEI623" s="565"/>
      <c r="GEJ623" s="565"/>
      <c r="GEK623" s="565"/>
      <c r="GEL623" s="565"/>
      <c r="GEM623" s="565"/>
      <c r="GEN623" s="565"/>
      <c r="GEO623" s="565"/>
      <c r="GEP623" s="565"/>
      <c r="GEQ623" s="565"/>
      <c r="GER623" s="565"/>
      <c r="GES623" s="565"/>
      <c r="GET623" s="565"/>
      <c r="GEU623" s="565"/>
      <c r="GEV623" s="565"/>
      <c r="GEW623" s="565"/>
      <c r="GEX623" s="565"/>
      <c r="GEY623" s="565"/>
      <c r="GEZ623" s="565"/>
      <c r="GFA623" s="565"/>
      <c r="GFB623" s="565"/>
      <c r="GFC623" s="565"/>
      <c r="GFD623" s="565"/>
      <c r="GFE623" s="565"/>
      <c r="GFF623" s="565"/>
      <c r="GFG623" s="565"/>
      <c r="GFH623" s="565"/>
      <c r="GFI623" s="565"/>
      <c r="GFJ623" s="565"/>
      <c r="GFK623" s="565"/>
      <c r="GFL623" s="565"/>
      <c r="GFM623" s="565"/>
      <c r="GFN623" s="565"/>
      <c r="GFO623" s="565"/>
      <c r="GFP623" s="565"/>
      <c r="GFQ623" s="565"/>
      <c r="GFR623" s="565"/>
      <c r="GFS623" s="565"/>
      <c r="GFT623" s="565"/>
      <c r="GFU623" s="565"/>
      <c r="GFV623" s="565"/>
      <c r="GFW623" s="565"/>
      <c r="GFX623" s="565"/>
      <c r="GFY623" s="565"/>
      <c r="GFZ623" s="565"/>
      <c r="GGA623" s="565"/>
      <c r="GGB623" s="565"/>
      <c r="GGC623" s="565"/>
      <c r="GGD623" s="565"/>
      <c r="GGE623" s="565"/>
      <c r="GGF623" s="565"/>
      <c r="GGG623" s="565"/>
      <c r="GGH623" s="565"/>
      <c r="GGI623" s="565"/>
      <c r="GGJ623" s="565"/>
      <c r="GGK623" s="565"/>
      <c r="GGL623" s="565"/>
      <c r="GGM623" s="565"/>
      <c r="GGN623" s="565"/>
      <c r="GGO623" s="565"/>
      <c r="GGP623" s="565"/>
      <c r="GGQ623" s="565"/>
      <c r="GGR623" s="565"/>
      <c r="GGS623" s="565"/>
      <c r="GGT623" s="565"/>
      <c r="GGU623" s="565"/>
      <c r="GGV623" s="565"/>
      <c r="GGW623" s="565"/>
      <c r="GGX623" s="565"/>
      <c r="GGY623" s="565"/>
      <c r="GGZ623" s="565"/>
      <c r="GHA623" s="565"/>
      <c r="GHB623" s="565"/>
      <c r="GHC623" s="565"/>
      <c r="GHD623" s="565"/>
      <c r="GHE623" s="565"/>
      <c r="GHF623" s="565"/>
      <c r="GHG623" s="565"/>
      <c r="GHH623" s="565"/>
      <c r="GHI623" s="565"/>
      <c r="GHJ623" s="565"/>
      <c r="GHK623" s="565"/>
      <c r="GHL623" s="565"/>
      <c r="GHM623" s="565"/>
      <c r="GHN623" s="565"/>
      <c r="GHO623" s="565"/>
      <c r="GHP623" s="565"/>
      <c r="GHQ623" s="565"/>
      <c r="GHR623" s="565"/>
      <c r="GHS623" s="565"/>
      <c r="GHT623" s="565"/>
      <c r="GHU623" s="565"/>
      <c r="GHV623" s="565"/>
      <c r="GHW623" s="565"/>
      <c r="GHX623" s="565"/>
      <c r="GHY623" s="565"/>
      <c r="GHZ623" s="565"/>
      <c r="GIA623" s="565"/>
      <c r="GIB623" s="565"/>
      <c r="GIC623" s="565"/>
      <c r="GID623" s="565"/>
      <c r="GIE623" s="565"/>
      <c r="GIF623" s="565"/>
      <c r="GIG623" s="565"/>
      <c r="GIH623" s="565"/>
      <c r="GII623" s="565"/>
      <c r="GIJ623" s="565"/>
      <c r="GIK623" s="565"/>
      <c r="GIL623" s="565"/>
      <c r="GIM623" s="565"/>
      <c r="GIN623" s="565"/>
      <c r="GIO623" s="565"/>
      <c r="GIP623" s="565"/>
      <c r="GIQ623" s="565"/>
      <c r="GIR623" s="565"/>
      <c r="GIS623" s="565"/>
      <c r="GIT623" s="565"/>
      <c r="GIU623" s="565"/>
      <c r="GIV623" s="565"/>
      <c r="GIW623" s="565"/>
      <c r="GIX623" s="565"/>
      <c r="GIY623" s="565"/>
      <c r="GIZ623" s="565"/>
      <c r="GJA623" s="565"/>
      <c r="GJB623" s="565"/>
      <c r="GJC623" s="565"/>
      <c r="GJD623" s="565"/>
      <c r="GJE623" s="565"/>
      <c r="GJF623" s="565"/>
      <c r="GJG623" s="565"/>
      <c r="GJH623" s="565"/>
      <c r="GJI623" s="565"/>
      <c r="GJJ623" s="565"/>
      <c r="GJK623" s="565"/>
      <c r="GJL623" s="565"/>
      <c r="GJM623" s="565"/>
      <c r="GJN623" s="565"/>
      <c r="GJO623" s="565"/>
      <c r="GJP623" s="565"/>
      <c r="GJQ623" s="565"/>
      <c r="GJR623" s="565"/>
      <c r="GJS623" s="565"/>
      <c r="GJT623" s="565"/>
      <c r="GJU623" s="565"/>
      <c r="GJV623" s="565"/>
      <c r="GJW623" s="565"/>
      <c r="GJX623" s="565"/>
      <c r="GJY623" s="565"/>
      <c r="GJZ623" s="565"/>
      <c r="GKA623" s="565"/>
      <c r="GKB623" s="565"/>
      <c r="GKC623" s="565"/>
      <c r="GKD623" s="565"/>
      <c r="GKE623" s="565"/>
      <c r="GKF623" s="565"/>
      <c r="GKG623" s="565"/>
      <c r="GKH623" s="565"/>
      <c r="GKI623" s="565"/>
      <c r="GKJ623" s="565"/>
      <c r="GKK623" s="565"/>
      <c r="GKL623" s="565"/>
      <c r="GKM623" s="565"/>
      <c r="GKN623" s="565"/>
      <c r="GKO623" s="565"/>
      <c r="GKP623" s="565"/>
      <c r="GKQ623" s="565"/>
      <c r="GKR623" s="565"/>
      <c r="GKS623" s="565"/>
      <c r="GKT623" s="565"/>
      <c r="GKU623" s="565"/>
      <c r="GKV623" s="565"/>
      <c r="GKW623" s="565"/>
      <c r="GKX623" s="565"/>
      <c r="GKY623" s="565"/>
      <c r="GKZ623" s="565"/>
      <c r="GLA623" s="565"/>
      <c r="GLB623" s="565"/>
      <c r="GLC623" s="565"/>
      <c r="GLD623" s="565"/>
      <c r="GLE623" s="565"/>
      <c r="GLF623" s="565"/>
      <c r="GLG623" s="565"/>
      <c r="GLH623" s="565"/>
      <c r="GLI623" s="565"/>
      <c r="GLJ623" s="565"/>
      <c r="GLK623" s="565"/>
      <c r="GLL623" s="565"/>
      <c r="GLM623" s="565"/>
      <c r="GLN623" s="565"/>
      <c r="GLO623" s="565"/>
      <c r="GLP623" s="565"/>
      <c r="GLQ623" s="565"/>
      <c r="GLR623" s="565"/>
      <c r="GLS623" s="565"/>
      <c r="GLT623" s="565"/>
      <c r="GLU623" s="565"/>
      <c r="GLV623" s="565"/>
      <c r="GLW623" s="565"/>
      <c r="GLX623" s="565"/>
      <c r="GLY623" s="565"/>
      <c r="GLZ623" s="565"/>
      <c r="GMA623" s="565"/>
      <c r="GMB623" s="565"/>
      <c r="GMC623" s="565"/>
      <c r="GMD623" s="565"/>
      <c r="GME623" s="565"/>
      <c r="GMF623" s="565"/>
      <c r="GMG623" s="565"/>
      <c r="GMH623" s="565"/>
      <c r="GMI623" s="565"/>
      <c r="GMJ623" s="565"/>
      <c r="GMK623" s="565"/>
      <c r="GML623" s="565"/>
      <c r="GMM623" s="565"/>
      <c r="GMN623" s="565"/>
      <c r="GMO623" s="565"/>
      <c r="GMP623" s="565"/>
      <c r="GMQ623" s="565"/>
      <c r="GMR623" s="565"/>
      <c r="GMS623" s="565"/>
      <c r="GMT623" s="565"/>
      <c r="GMU623" s="565"/>
      <c r="GMV623" s="565"/>
      <c r="GMW623" s="565"/>
      <c r="GMX623" s="565"/>
      <c r="GMY623" s="565"/>
      <c r="GMZ623" s="565"/>
      <c r="GNA623" s="565"/>
      <c r="GNB623" s="565"/>
      <c r="GNC623" s="565"/>
      <c r="GND623" s="565"/>
      <c r="GNE623" s="565"/>
      <c r="GNF623" s="565"/>
      <c r="GNG623" s="565"/>
      <c r="GNH623" s="565"/>
      <c r="GNI623" s="565"/>
      <c r="GNJ623" s="565"/>
      <c r="GNK623" s="565"/>
      <c r="GNL623" s="565"/>
      <c r="GNM623" s="565"/>
      <c r="GNN623" s="565"/>
      <c r="GNO623" s="565"/>
      <c r="GNP623" s="565"/>
      <c r="GNQ623" s="565"/>
      <c r="GNR623" s="565"/>
      <c r="GNS623" s="565"/>
      <c r="GNT623" s="565"/>
      <c r="GNU623" s="565"/>
      <c r="GNV623" s="565"/>
      <c r="GNW623" s="565"/>
      <c r="GNX623" s="565"/>
      <c r="GNY623" s="565"/>
      <c r="GNZ623" s="565"/>
      <c r="GOA623" s="565"/>
      <c r="GOB623" s="565"/>
      <c r="GOC623" s="565"/>
      <c r="GOD623" s="565"/>
      <c r="GOE623" s="565"/>
      <c r="GOF623" s="565"/>
      <c r="GOG623" s="565"/>
      <c r="GOH623" s="565"/>
      <c r="GOI623" s="565"/>
      <c r="GOJ623" s="565"/>
      <c r="GOK623" s="565"/>
      <c r="GOL623" s="565"/>
      <c r="GOM623" s="565"/>
      <c r="GON623" s="565"/>
      <c r="GOO623" s="565"/>
      <c r="GOP623" s="565"/>
      <c r="GOQ623" s="565"/>
      <c r="GOR623" s="565"/>
      <c r="GOS623" s="565"/>
      <c r="GOT623" s="565"/>
      <c r="GOU623" s="565"/>
      <c r="GOV623" s="565"/>
      <c r="GOW623" s="565"/>
      <c r="GOX623" s="565"/>
      <c r="GOY623" s="565"/>
      <c r="GOZ623" s="565"/>
      <c r="GPA623" s="565"/>
      <c r="GPB623" s="565"/>
      <c r="GPC623" s="565"/>
      <c r="GPD623" s="565"/>
      <c r="GPE623" s="565"/>
      <c r="GPF623" s="565"/>
      <c r="GPG623" s="565"/>
      <c r="GPH623" s="565"/>
      <c r="GPI623" s="565"/>
      <c r="GPJ623" s="565"/>
      <c r="GPK623" s="565"/>
      <c r="GPL623" s="565"/>
      <c r="GPM623" s="565"/>
      <c r="GPN623" s="565"/>
      <c r="GPO623" s="565"/>
      <c r="GPP623" s="565"/>
      <c r="GPQ623" s="565"/>
      <c r="GPR623" s="565"/>
      <c r="GPS623" s="565"/>
      <c r="GPT623" s="565"/>
      <c r="GPU623" s="565"/>
      <c r="GPV623" s="565"/>
      <c r="GPW623" s="565"/>
      <c r="GPX623" s="565"/>
      <c r="GPY623" s="565"/>
      <c r="GPZ623" s="565"/>
      <c r="GQA623" s="565"/>
      <c r="GQB623" s="565"/>
      <c r="GQC623" s="565"/>
      <c r="GQD623" s="565"/>
      <c r="GQE623" s="565"/>
      <c r="GQF623" s="565"/>
      <c r="GQG623" s="565"/>
      <c r="GQH623" s="565"/>
      <c r="GQI623" s="565"/>
      <c r="GQJ623" s="565"/>
      <c r="GQK623" s="565"/>
      <c r="GQL623" s="565"/>
      <c r="GQM623" s="565"/>
      <c r="GQN623" s="565"/>
      <c r="GQO623" s="565"/>
      <c r="GQP623" s="565"/>
      <c r="GQQ623" s="565"/>
      <c r="GQR623" s="565"/>
      <c r="GQS623" s="565"/>
      <c r="GQT623" s="565"/>
      <c r="GQU623" s="565"/>
      <c r="GQV623" s="565"/>
      <c r="GQW623" s="565"/>
      <c r="GQX623" s="565"/>
      <c r="GQY623" s="565"/>
      <c r="GQZ623" s="565"/>
      <c r="GRA623" s="565"/>
      <c r="GRB623" s="565"/>
      <c r="GRC623" s="565"/>
      <c r="GRD623" s="565"/>
      <c r="GRE623" s="565"/>
      <c r="GRF623" s="565"/>
      <c r="GRG623" s="565"/>
      <c r="GRH623" s="565"/>
      <c r="GRI623" s="565"/>
      <c r="GRJ623" s="565"/>
      <c r="GRK623" s="565"/>
      <c r="GRL623" s="565"/>
      <c r="GRM623" s="565"/>
      <c r="GRN623" s="565"/>
      <c r="GRO623" s="565"/>
      <c r="GRP623" s="565"/>
      <c r="GRQ623" s="565"/>
      <c r="GRR623" s="565"/>
      <c r="GRS623" s="565"/>
      <c r="GRT623" s="565"/>
      <c r="GRU623" s="565"/>
      <c r="GRV623" s="565"/>
      <c r="GRW623" s="565"/>
      <c r="GRX623" s="565"/>
      <c r="GRY623" s="565"/>
      <c r="GRZ623" s="565"/>
      <c r="GSA623" s="565"/>
      <c r="GSB623" s="565"/>
      <c r="GSC623" s="565"/>
      <c r="GSD623" s="565"/>
      <c r="GSE623" s="565"/>
      <c r="GSF623" s="565"/>
      <c r="GSG623" s="565"/>
      <c r="GSH623" s="565"/>
      <c r="GSI623" s="565"/>
      <c r="GSJ623" s="565"/>
      <c r="GSK623" s="565"/>
      <c r="GSL623" s="565"/>
      <c r="GSM623" s="565"/>
      <c r="GSN623" s="565"/>
      <c r="GSO623" s="565"/>
      <c r="GSP623" s="565"/>
      <c r="GSQ623" s="565"/>
      <c r="GSR623" s="565"/>
      <c r="GSS623" s="565"/>
      <c r="GST623" s="565"/>
      <c r="GSU623" s="565"/>
      <c r="GSV623" s="565"/>
      <c r="GSW623" s="565"/>
      <c r="GSX623" s="565"/>
      <c r="GSY623" s="565"/>
      <c r="GSZ623" s="565"/>
      <c r="GTA623" s="565"/>
      <c r="GTB623" s="565"/>
      <c r="GTC623" s="565"/>
      <c r="GTD623" s="565"/>
      <c r="GTE623" s="565"/>
      <c r="GTF623" s="565"/>
      <c r="GTG623" s="565"/>
      <c r="GTH623" s="565"/>
      <c r="GTI623" s="565"/>
      <c r="GTJ623" s="565"/>
      <c r="GTK623" s="565"/>
      <c r="GTL623" s="565"/>
      <c r="GTM623" s="565"/>
      <c r="GTN623" s="565"/>
      <c r="GTO623" s="565"/>
      <c r="GTP623" s="565"/>
      <c r="GTQ623" s="565"/>
      <c r="GTR623" s="565"/>
      <c r="GTS623" s="565"/>
      <c r="GTT623" s="565"/>
      <c r="GTU623" s="565"/>
      <c r="GTV623" s="565"/>
      <c r="GTW623" s="565"/>
      <c r="GTX623" s="565"/>
      <c r="GTY623" s="565"/>
      <c r="GTZ623" s="565"/>
      <c r="GUA623" s="565"/>
      <c r="GUB623" s="565"/>
      <c r="GUC623" s="565"/>
      <c r="GUD623" s="565"/>
      <c r="GUE623" s="565"/>
      <c r="GUF623" s="565"/>
      <c r="GUG623" s="565"/>
      <c r="GUH623" s="565"/>
      <c r="GUI623" s="565"/>
      <c r="GUJ623" s="565"/>
      <c r="GUK623" s="565"/>
      <c r="GUL623" s="565"/>
      <c r="GUM623" s="565"/>
      <c r="GUN623" s="565"/>
      <c r="GUO623" s="565"/>
      <c r="GUP623" s="565"/>
      <c r="GUQ623" s="565"/>
      <c r="GUR623" s="565"/>
      <c r="GUS623" s="565"/>
      <c r="GUT623" s="565"/>
      <c r="GUU623" s="565"/>
      <c r="GUV623" s="565"/>
      <c r="GUW623" s="565"/>
      <c r="GUX623" s="565"/>
      <c r="GUY623" s="565"/>
      <c r="GUZ623" s="565"/>
      <c r="GVA623" s="565"/>
      <c r="GVB623" s="565"/>
      <c r="GVC623" s="565"/>
      <c r="GVD623" s="565"/>
      <c r="GVE623" s="565"/>
      <c r="GVF623" s="565"/>
      <c r="GVG623" s="565"/>
      <c r="GVH623" s="565"/>
      <c r="GVI623" s="565"/>
      <c r="GVJ623" s="565"/>
      <c r="GVK623" s="565"/>
      <c r="GVL623" s="565"/>
      <c r="GVM623" s="565"/>
      <c r="GVN623" s="565"/>
      <c r="GVO623" s="565"/>
      <c r="GVP623" s="565"/>
      <c r="GVQ623" s="565"/>
      <c r="GVR623" s="565"/>
      <c r="GVS623" s="565"/>
      <c r="GVT623" s="565"/>
      <c r="GVU623" s="565"/>
      <c r="GVV623" s="565"/>
      <c r="GVW623" s="565"/>
      <c r="GVX623" s="565"/>
      <c r="GVY623" s="565"/>
      <c r="GVZ623" s="565"/>
      <c r="GWA623" s="565"/>
      <c r="GWB623" s="565"/>
      <c r="GWC623" s="565"/>
      <c r="GWD623" s="565"/>
      <c r="GWE623" s="565"/>
      <c r="GWF623" s="565"/>
      <c r="GWG623" s="565"/>
      <c r="GWH623" s="565"/>
      <c r="GWI623" s="565"/>
      <c r="GWJ623" s="565"/>
      <c r="GWK623" s="565"/>
      <c r="GWL623" s="565"/>
      <c r="GWM623" s="565"/>
      <c r="GWN623" s="565"/>
      <c r="GWO623" s="565"/>
      <c r="GWP623" s="565"/>
      <c r="GWQ623" s="565"/>
      <c r="GWR623" s="565"/>
      <c r="GWS623" s="565"/>
      <c r="GWT623" s="565"/>
      <c r="GWU623" s="565"/>
      <c r="GWV623" s="565"/>
      <c r="GWW623" s="565"/>
      <c r="GWX623" s="565"/>
      <c r="GWY623" s="565"/>
      <c r="GWZ623" s="565"/>
      <c r="GXA623" s="565"/>
      <c r="GXB623" s="565"/>
      <c r="GXC623" s="565"/>
      <c r="GXD623" s="565"/>
      <c r="GXE623" s="565"/>
      <c r="GXF623" s="565"/>
      <c r="GXG623" s="565"/>
      <c r="GXH623" s="565"/>
      <c r="GXI623" s="565"/>
      <c r="GXJ623" s="565"/>
      <c r="GXK623" s="565"/>
      <c r="GXL623" s="565"/>
      <c r="GXM623" s="565"/>
      <c r="GXN623" s="565"/>
      <c r="GXO623" s="565"/>
      <c r="GXP623" s="565"/>
      <c r="GXQ623" s="565"/>
      <c r="GXR623" s="565"/>
      <c r="GXS623" s="565"/>
      <c r="GXT623" s="565"/>
      <c r="GXU623" s="565"/>
      <c r="GXV623" s="565"/>
      <c r="GXW623" s="565"/>
      <c r="GXX623" s="565"/>
      <c r="GXY623" s="565"/>
      <c r="GXZ623" s="565"/>
      <c r="GYA623" s="565"/>
      <c r="GYB623" s="565"/>
      <c r="GYC623" s="565"/>
      <c r="GYD623" s="565"/>
      <c r="GYE623" s="565"/>
      <c r="GYF623" s="565"/>
      <c r="GYG623" s="565"/>
      <c r="GYH623" s="565"/>
      <c r="GYI623" s="565"/>
      <c r="GYJ623" s="565"/>
      <c r="GYK623" s="565"/>
      <c r="GYL623" s="565"/>
      <c r="GYM623" s="565"/>
      <c r="GYN623" s="565"/>
      <c r="GYO623" s="565"/>
      <c r="GYP623" s="565"/>
      <c r="GYQ623" s="565"/>
      <c r="GYR623" s="565"/>
      <c r="GYS623" s="565"/>
      <c r="GYT623" s="565"/>
      <c r="GYU623" s="565"/>
      <c r="GYV623" s="565"/>
      <c r="GYW623" s="565"/>
      <c r="GYX623" s="565"/>
      <c r="GYY623" s="565"/>
      <c r="GYZ623" s="565"/>
      <c r="GZA623" s="565"/>
      <c r="GZB623" s="565"/>
      <c r="GZC623" s="565"/>
      <c r="GZD623" s="565"/>
      <c r="GZE623" s="565"/>
      <c r="GZF623" s="565"/>
      <c r="GZG623" s="565"/>
      <c r="GZH623" s="565"/>
      <c r="GZI623" s="565"/>
      <c r="GZJ623" s="565"/>
      <c r="GZK623" s="565"/>
      <c r="GZL623" s="565"/>
      <c r="GZM623" s="565"/>
      <c r="GZN623" s="565"/>
      <c r="GZO623" s="565"/>
      <c r="GZP623" s="565"/>
      <c r="GZQ623" s="565"/>
      <c r="GZR623" s="565"/>
      <c r="GZS623" s="565"/>
      <c r="GZT623" s="565"/>
      <c r="GZU623" s="565"/>
      <c r="GZV623" s="565"/>
      <c r="GZW623" s="565"/>
      <c r="GZX623" s="565"/>
      <c r="GZY623" s="565"/>
      <c r="GZZ623" s="565"/>
      <c r="HAA623" s="565"/>
      <c r="HAB623" s="565"/>
      <c r="HAC623" s="565"/>
      <c r="HAD623" s="565"/>
      <c r="HAE623" s="565"/>
      <c r="HAF623" s="565"/>
      <c r="HAG623" s="565"/>
      <c r="HAH623" s="565"/>
      <c r="HAI623" s="565"/>
      <c r="HAJ623" s="565"/>
      <c r="HAK623" s="565"/>
      <c r="HAL623" s="565"/>
      <c r="HAM623" s="565"/>
      <c r="HAN623" s="565"/>
      <c r="HAO623" s="565"/>
      <c r="HAP623" s="565"/>
      <c r="HAQ623" s="565"/>
      <c r="HAR623" s="565"/>
      <c r="HAS623" s="565"/>
      <c r="HAT623" s="565"/>
      <c r="HAU623" s="565"/>
      <c r="HAV623" s="565"/>
      <c r="HAW623" s="565"/>
      <c r="HAX623" s="565"/>
      <c r="HAY623" s="565"/>
      <c r="HAZ623" s="565"/>
      <c r="HBA623" s="565"/>
      <c r="HBB623" s="565"/>
      <c r="HBC623" s="565"/>
      <c r="HBD623" s="565"/>
      <c r="HBE623" s="565"/>
      <c r="HBF623" s="565"/>
      <c r="HBG623" s="565"/>
      <c r="HBH623" s="565"/>
      <c r="HBI623" s="565"/>
      <c r="HBJ623" s="565"/>
      <c r="HBK623" s="565"/>
      <c r="HBL623" s="565"/>
      <c r="HBM623" s="565"/>
      <c r="HBN623" s="565"/>
      <c r="HBO623" s="565"/>
      <c r="HBP623" s="565"/>
      <c r="HBQ623" s="565"/>
      <c r="HBR623" s="565"/>
      <c r="HBS623" s="565"/>
      <c r="HBT623" s="565"/>
      <c r="HBU623" s="565"/>
      <c r="HBV623" s="565"/>
      <c r="HBW623" s="565"/>
      <c r="HBX623" s="565"/>
      <c r="HBY623" s="565"/>
      <c r="HBZ623" s="565"/>
      <c r="HCA623" s="565"/>
      <c r="HCB623" s="565"/>
      <c r="HCC623" s="565"/>
      <c r="HCD623" s="565"/>
      <c r="HCE623" s="565"/>
      <c r="HCF623" s="565"/>
      <c r="HCG623" s="565"/>
      <c r="HCH623" s="565"/>
      <c r="HCI623" s="565"/>
      <c r="HCJ623" s="565"/>
      <c r="HCK623" s="565"/>
      <c r="HCL623" s="565"/>
      <c r="HCM623" s="565"/>
      <c r="HCN623" s="565"/>
      <c r="HCO623" s="565"/>
      <c r="HCP623" s="565"/>
      <c r="HCQ623" s="565"/>
      <c r="HCR623" s="565"/>
      <c r="HCS623" s="565"/>
      <c r="HCT623" s="565"/>
      <c r="HCU623" s="565"/>
      <c r="HCV623" s="565"/>
      <c r="HCW623" s="565"/>
      <c r="HCX623" s="565"/>
      <c r="HCY623" s="565"/>
      <c r="HCZ623" s="565"/>
      <c r="HDA623" s="565"/>
      <c r="HDB623" s="565"/>
      <c r="HDC623" s="565"/>
      <c r="HDD623" s="565"/>
      <c r="HDE623" s="565"/>
      <c r="HDF623" s="565"/>
      <c r="HDG623" s="565"/>
      <c r="HDH623" s="565"/>
      <c r="HDI623" s="565"/>
      <c r="HDJ623" s="565"/>
      <c r="HDK623" s="565"/>
      <c r="HDL623" s="565"/>
      <c r="HDM623" s="565"/>
      <c r="HDN623" s="565"/>
      <c r="HDO623" s="565"/>
      <c r="HDP623" s="565"/>
      <c r="HDQ623" s="565"/>
      <c r="HDR623" s="565"/>
      <c r="HDS623" s="565"/>
      <c r="HDT623" s="565"/>
      <c r="HDU623" s="565"/>
      <c r="HDV623" s="565"/>
      <c r="HDW623" s="565"/>
      <c r="HDX623" s="565"/>
      <c r="HDY623" s="565"/>
      <c r="HDZ623" s="565"/>
      <c r="HEA623" s="565"/>
      <c r="HEB623" s="565"/>
      <c r="HEC623" s="565"/>
      <c r="HED623" s="565"/>
      <c r="HEE623" s="565"/>
      <c r="HEF623" s="565"/>
      <c r="HEG623" s="565"/>
      <c r="HEH623" s="565"/>
      <c r="HEI623" s="565"/>
      <c r="HEJ623" s="565"/>
      <c r="HEK623" s="565"/>
      <c r="HEL623" s="565"/>
      <c r="HEM623" s="565"/>
      <c r="HEN623" s="565"/>
      <c r="HEO623" s="565"/>
      <c r="HEP623" s="565"/>
      <c r="HEQ623" s="565"/>
      <c r="HER623" s="565"/>
      <c r="HES623" s="565"/>
      <c r="HET623" s="565"/>
      <c r="HEU623" s="565"/>
      <c r="HEV623" s="565"/>
      <c r="HEW623" s="565"/>
      <c r="HEX623" s="565"/>
      <c r="HEY623" s="565"/>
      <c r="HEZ623" s="565"/>
      <c r="HFA623" s="565"/>
      <c r="HFB623" s="565"/>
      <c r="HFC623" s="565"/>
      <c r="HFD623" s="565"/>
      <c r="HFE623" s="565"/>
      <c r="HFF623" s="565"/>
      <c r="HFG623" s="565"/>
      <c r="HFH623" s="565"/>
      <c r="HFI623" s="565"/>
      <c r="HFJ623" s="565"/>
      <c r="HFK623" s="565"/>
      <c r="HFL623" s="565"/>
      <c r="HFM623" s="565"/>
      <c r="HFN623" s="565"/>
      <c r="HFO623" s="565"/>
      <c r="HFP623" s="565"/>
      <c r="HFQ623" s="565"/>
      <c r="HFR623" s="565"/>
      <c r="HFS623" s="565"/>
      <c r="HFT623" s="565"/>
      <c r="HFU623" s="565"/>
      <c r="HFV623" s="565"/>
      <c r="HFW623" s="565"/>
      <c r="HFX623" s="565"/>
      <c r="HFY623" s="565"/>
      <c r="HFZ623" s="565"/>
      <c r="HGA623" s="565"/>
      <c r="HGB623" s="565"/>
      <c r="HGC623" s="565"/>
      <c r="HGD623" s="565"/>
      <c r="HGE623" s="565"/>
      <c r="HGF623" s="565"/>
      <c r="HGG623" s="565"/>
      <c r="HGH623" s="565"/>
      <c r="HGI623" s="565"/>
      <c r="HGJ623" s="565"/>
      <c r="HGK623" s="565"/>
      <c r="HGL623" s="565"/>
      <c r="HGM623" s="565"/>
      <c r="HGN623" s="565"/>
      <c r="HGO623" s="565"/>
      <c r="HGP623" s="565"/>
      <c r="HGQ623" s="565"/>
      <c r="HGR623" s="565"/>
      <c r="HGS623" s="565"/>
      <c r="HGT623" s="565"/>
      <c r="HGU623" s="565"/>
      <c r="HGV623" s="565"/>
      <c r="HGW623" s="565"/>
      <c r="HGX623" s="565"/>
      <c r="HGY623" s="565"/>
      <c r="HGZ623" s="565"/>
      <c r="HHA623" s="565"/>
      <c r="HHB623" s="565"/>
      <c r="HHC623" s="565"/>
      <c r="HHD623" s="565"/>
      <c r="HHE623" s="565"/>
      <c r="HHF623" s="565"/>
      <c r="HHG623" s="565"/>
      <c r="HHH623" s="565"/>
      <c r="HHI623" s="565"/>
      <c r="HHJ623" s="565"/>
      <c r="HHK623" s="565"/>
      <c r="HHL623" s="565"/>
      <c r="HHM623" s="565"/>
      <c r="HHN623" s="565"/>
      <c r="HHO623" s="565"/>
      <c r="HHP623" s="565"/>
      <c r="HHQ623" s="565"/>
      <c r="HHR623" s="565"/>
      <c r="HHS623" s="565"/>
      <c r="HHT623" s="565"/>
      <c r="HHU623" s="565"/>
      <c r="HHV623" s="565"/>
      <c r="HHW623" s="565"/>
      <c r="HHX623" s="565"/>
      <c r="HHY623" s="565"/>
      <c r="HHZ623" s="565"/>
      <c r="HIA623" s="565"/>
      <c r="HIB623" s="565"/>
      <c r="HIC623" s="565"/>
      <c r="HID623" s="565"/>
      <c r="HIE623" s="565"/>
      <c r="HIF623" s="565"/>
      <c r="HIG623" s="565"/>
      <c r="HIH623" s="565"/>
      <c r="HII623" s="565"/>
      <c r="HIJ623" s="565"/>
      <c r="HIK623" s="565"/>
      <c r="HIL623" s="565"/>
      <c r="HIM623" s="565"/>
      <c r="HIN623" s="565"/>
      <c r="HIO623" s="565"/>
      <c r="HIP623" s="565"/>
      <c r="HIQ623" s="565"/>
      <c r="HIR623" s="565"/>
      <c r="HIS623" s="565"/>
      <c r="HIT623" s="565"/>
      <c r="HIU623" s="565"/>
      <c r="HIV623" s="565"/>
      <c r="HIW623" s="565"/>
      <c r="HIX623" s="565"/>
      <c r="HIY623" s="565"/>
      <c r="HIZ623" s="565"/>
      <c r="HJA623" s="565"/>
      <c r="HJB623" s="565"/>
      <c r="HJC623" s="565"/>
      <c r="HJD623" s="565"/>
      <c r="HJE623" s="565"/>
      <c r="HJF623" s="565"/>
      <c r="HJG623" s="565"/>
      <c r="HJH623" s="565"/>
      <c r="HJI623" s="565"/>
      <c r="HJJ623" s="565"/>
      <c r="HJK623" s="565"/>
      <c r="HJL623" s="565"/>
      <c r="HJM623" s="565"/>
      <c r="HJN623" s="565"/>
      <c r="HJO623" s="565"/>
      <c r="HJP623" s="565"/>
      <c r="HJQ623" s="565"/>
      <c r="HJR623" s="565"/>
      <c r="HJS623" s="565"/>
      <c r="HJT623" s="565"/>
      <c r="HJU623" s="565"/>
      <c r="HJV623" s="565"/>
      <c r="HJW623" s="565"/>
      <c r="HJX623" s="565"/>
      <c r="HJY623" s="565"/>
      <c r="HJZ623" s="565"/>
      <c r="HKA623" s="565"/>
      <c r="HKB623" s="565"/>
      <c r="HKC623" s="565"/>
      <c r="HKD623" s="565"/>
      <c r="HKE623" s="565"/>
      <c r="HKF623" s="565"/>
      <c r="HKG623" s="565"/>
      <c r="HKH623" s="565"/>
      <c r="HKI623" s="565"/>
      <c r="HKJ623" s="565"/>
      <c r="HKK623" s="565"/>
      <c r="HKL623" s="565"/>
      <c r="HKM623" s="565"/>
      <c r="HKN623" s="565"/>
      <c r="HKO623" s="565"/>
      <c r="HKP623" s="565"/>
      <c r="HKQ623" s="565"/>
      <c r="HKR623" s="565"/>
      <c r="HKS623" s="565"/>
      <c r="HKT623" s="565"/>
      <c r="HKU623" s="565"/>
      <c r="HKV623" s="565"/>
      <c r="HKW623" s="565"/>
      <c r="HKX623" s="565"/>
      <c r="HKY623" s="565"/>
      <c r="HKZ623" s="565"/>
      <c r="HLA623" s="565"/>
      <c r="HLB623" s="565"/>
      <c r="HLC623" s="565"/>
      <c r="HLD623" s="565"/>
      <c r="HLE623" s="565"/>
      <c r="HLF623" s="565"/>
      <c r="HLG623" s="565"/>
      <c r="HLH623" s="565"/>
      <c r="HLI623" s="565"/>
      <c r="HLJ623" s="565"/>
      <c r="HLK623" s="565"/>
      <c r="HLL623" s="565"/>
      <c r="HLM623" s="565"/>
      <c r="HLN623" s="565"/>
      <c r="HLO623" s="565"/>
      <c r="HLP623" s="565"/>
      <c r="HLQ623" s="565"/>
      <c r="HLR623" s="565"/>
      <c r="HLS623" s="565"/>
      <c r="HLT623" s="565"/>
      <c r="HLU623" s="565"/>
      <c r="HLV623" s="565"/>
      <c r="HLW623" s="565"/>
      <c r="HLX623" s="565"/>
      <c r="HLY623" s="565"/>
      <c r="HLZ623" s="565"/>
      <c r="HMA623" s="565"/>
      <c r="HMB623" s="565"/>
      <c r="HMC623" s="565"/>
      <c r="HMD623" s="565"/>
      <c r="HME623" s="565"/>
      <c r="HMF623" s="565"/>
      <c r="HMG623" s="565"/>
      <c r="HMH623" s="565"/>
      <c r="HMI623" s="565"/>
      <c r="HMJ623" s="565"/>
      <c r="HMK623" s="565"/>
      <c r="HML623" s="565"/>
      <c r="HMM623" s="565"/>
      <c r="HMN623" s="565"/>
      <c r="HMO623" s="565"/>
      <c r="HMP623" s="565"/>
      <c r="HMQ623" s="565"/>
      <c r="HMR623" s="565"/>
      <c r="HMS623" s="565"/>
      <c r="HMT623" s="565"/>
      <c r="HMU623" s="565"/>
      <c r="HMV623" s="565"/>
      <c r="HMW623" s="565"/>
      <c r="HMX623" s="565"/>
      <c r="HMY623" s="565"/>
      <c r="HMZ623" s="565"/>
      <c r="HNA623" s="565"/>
      <c r="HNB623" s="565"/>
      <c r="HNC623" s="565"/>
      <c r="HND623" s="565"/>
      <c r="HNE623" s="565"/>
      <c r="HNF623" s="565"/>
      <c r="HNG623" s="565"/>
      <c r="HNH623" s="565"/>
      <c r="HNI623" s="565"/>
      <c r="HNJ623" s="565"/>
      <c r="HNK623" s="565"/>
      <c r="HNL623" s="565"/>
      <c r="HNM623" s="565"/>
      <c r="HNN623" s="565"/>
      <c r="HNO623" s="565"/>
      <c r="HNP623" s="565"/>
      <c r="HNQ623" s="565"/>
      <c r="HNR623" s="565"/>
      <c r="HNS623" s="565"/>
      <c r="HNT623" s="565"/>
      <c r="HNU623" s="565"/>
      <c r="HNV623" s="565"/>
      <c r="HNW623" s="565"/>
      <c r="HNX623" s="565"/>
      <c r="HNY623" s="565"/>
      <c r="HNZ623" s="565"/>
      <c r="HOA623" s="565"/>
      <c r="HOB623" s="565"/>
      <c r="HOC623" s="565"/>
      <c r="HOD623" s="565"/>
      <c r="HOE623" s="565"/>
      <c r="HOF623" s="565"/>
      <c r="HOG623" s="565"/>
      <c r="HOH623" s="565"/>
      <c r="HOI623" s="565"/>
      <c r="HOJ623" s="565"/>
      <c r="HOK623" s="565"/>
      <c r="HOL623" s="565"/>
      <c r="HOM623" s="565"/>
      <c r="HON623" s="565"/>
      <c r="HOO623" s="565"/>
      <c r="HOP623" s="565"/>
      <c r="HOQ623" s="565"/>
      <c r="HOR623" s="565"/>
      <c r="HOS623" s="565"/>
      <c r="HOT623" s="565"/>
      <c r="HOU623" s="565"/>
      <c r="HOV623" s="565"/>
      <c r="HOW623" s="565"/>
      <c r="HOX623" s="565"/>
      <c r="HOY623" s="565"/>
      <c r="HOZ623" s="565"/>
      <c r="HPA623" s="565"/>
      <c r="HPB623" s="565"/>
      <c r="HPC623" s="565"/>
      <c r="HPD623" s="565"/>
      <c r="HPE623" s="565"/>
      <c r="HPF623" s="565"/>
      <c r="HPG623" s="565"/>
      <c r="HPH623" s="565"/>
      <c r="HPI623" s="565"/>
      <c r="HPJ623" s="565"/>
      <c r="HPK623" s="565"/>
      <c r="HPL623" s="565"/>
      <c r="HPM623" s="565"/>
      <c r="HPN623" s="565"/>
      <c r="HPO623" s="565"/>
      <c r="HPP623" s="565"/>
      <c r="HPQ623" s="565"/>
      <c r="HPR623" s="565"/>
      <c r="HPS623" s="565"/>
      <c r="HPT623" s="565"/>
      <c r="HPU623" s="565"/>
      <c r="HPV623" s="565"/>
      <c r="HPW623" s="565"/>
      <c r="HPX623" s="565"/>
      <c r="HPY623" s="565"/>
      <c r="HPZ623" s="565"/>
      <c r="HQA623" s="565"/>
      <c r="HQB623" s="565"/>
      <c r="HQC623" s="565"/>
      <c r="HQD623" s="565"/>
      <c r="HQE623" s="565"/>
      <c r="HQF623" s="565"/>
      <c r="HQG623" s="565"/>
      <c r="HQH623" s="565"/>
      <c r="HQI623" s="565"/>
      <c r="HQJ623" s="565"/>
      <c r="HQK623" s="565"/>
      <c r="HQL623" s="565"/>
      <c r="HQM623" s="565"/>
      <c r="HQN623" s="565"/>
      <c r="HQO623" s="565"/>
      <c r="HQP623" s="565"/>
      <c r="HQQ623" s="565"/>
      <c r="HQR623" s="565"/>
      <c r="HQS623" s="565"/>
      <c r="HQT623" s="565"/>
      <c r="HQU623" s="565"/>
      <c r="HQV623" s="565"/>
      <c r="HQW623" s="565"/>
      <c r="HQX623" s="565"/>
      <c r="HQY623" s="565"/>
      <c r="HQZ623" s="565"/>
      <c r="HRA623" s="565"/>
      <c r="HRB623" s="565"/>
      <c r="HRC623" s="565"/>
      <c r="HRD623" s="565"/>
      <c r="HRE623" s="565"/>
      <c r="HRF623" s="565"/>
      <c r="HRG623" s="565"/>
      <c r="HRH623" s="565"/>
      <c r="HRI623" s="565"/>
      <c r="HRJ623" s="565"/>
      <c r="HRK623" s="565"/>
      <c r="HRL623" s="565"/>
      <c r="HRM623" s="565"/>
      <c r="HRN623" s="565"/>
      <c r="HRO623" s="565"/>
      <c r="HRP623" s="565"/>
      <c r="HRQ623" s="565"/>
      <c r="HRR623" s="565"/>
      <c r="HRS623" s="565"/>
      <c r="HRT623" s="565"/>
      <c r="HRU623" s="565"/>
      <c r="HRV623" s="565"/>
      <c r="HRW623" s="565"/>
      <c r="HRX623" s="565"/>
      <c r="HRY623" s="565"/>
      <c r="HRZ623" s="565"/>
      <c r="HSA623" s="565"/>
      <c r="HSB623" s="565"/>
      <c r="HSC623" s="565"/>
      <c r="HSD623" s="565"/>
      <c r="HSE623" s="565"/>
      <c r="HSF623" s="565"/>
      <c r="HSG623" s="565"/>
      <c r="HSH623" s="565"/>
      <c r="HSI623" s="565"/>
      <c r="HSJ623" s="565"/>
      <c r="HSK623" s="565"/>
      <c r="HSL623" s="565"/>
      <c r="HSM623" s="565"/>
      <c r="HSN623" s="565"/>
      <c r="HSO623" s="565"/>
      <c r="HSP623" s="565"/>
      <c r="HSQ623" s="565"/>
      <c r="HSR623" s="565"/>
      <c r="HSS623" s="565"/>
      <c r="HST623" s="565"/>
      <c r="HSU623" s="565"/>
      <c r="HSV623" s="565"/>
      <c r="HSW623" s="565"/>
      <c r="HSX623" s="565"/>
      <c r="HSY623" s="565"/>
      <c r="HSZ623" s="565"/>
      <c r="HTA623" s="565"/>
      <c r="HTB623" s="565"/>
      <c r="HTC623" s="565"/>
      <c r="HTD623" s="565"/>
      <c r="HTE623" s="565"/>
      <c r="HTF623" s="565"/>
      <c r="HTG623" s="565"/>
      <c r="HTH623" s="565"/>
      <c r="HTI623" s="565"/>
      <c r="HTJ623" s="565"/>
      <c r="HTK623" s="565"/>
      <c r="HTL623" s="565"/>
      <c r="HTM623" s="565"/>
      <c r="HTN623" s="565"/>
      <c r="HTO623" s="565"/>
      <c r="HTP623" s="565"/>
      <c r="HTQ623" s="565"/>
      <c r="HTR623" s="565"/>
      <c r="HTS623" s="565"/>
      <c r="HTT623" s="565"/>
      <c r="HTU623" s="565"/>
      <c r="HTV623" s="565"/>
      <c r="HTW623" s="565"/>
      <c r="HTX623" s="565"/>
      <c r="HTY623" s="565"/>
      <c r="HTZ623" s="565"/>
      <c r="HUA623" s="565"/>
      <c r="HUB623" s="565"/>
      <c r="HUC623" s="565"/>
      <c r="HUD623" s="565"/>
      <c r="HUE623" s="565"/>
      <c r="HUF623" s="565"/>
      <c r="HUG623" s="565"/>
      <c r="HUH623" s="565"/>
      <c r="HUI623" s="565"/>
      <c r="HUJ623" s="565"/>
      <c r="HUK623" s="565"/>
      <c r="HUL623" s="565"/>
      <c r="HUM623" s="565"/>
      <c r="HUN623" s="565"/>
      <c r="HUO623" s="565"/>
      <c r="HUP623" s="565"/>
      <c r="HUQ623" s="565"/>
      <c r="HUR623" s="565"/>
      <c r="HUS623" s="565"/>
      <c r="HUT623" s="565"/>
      <c r="HUU623" s="565"/>
      <c r="HUV623" s="565"/>
      <c r="HUW623" s="565"/>
      <c r="HUX623" s="565"/>
      <c r="HUY623" s="565"/>
      <c r="HUZ623" s="565"/>
      <c r="HVA623" s="565"/>
      <c r="HVB623" s="565"/>
      <c r="HVC623" s="565"/>
      <c r="HVD623" s="565"/>
      <c r="HVE623" s="565"/>
      <c r="HVF623" s="565"/>
      <c r="HVG623" s="565"/>
      <c r="HVH623" s="565"/>
      <c r="HVI623" s="565"/>
      <c r="HVJ623" s="565"/>
      <c r="HVK623" s="565"/>
      <c r="HVL623" s="565"/>
      <c r="HVM623" s="565"/>
      <c r="HVN623" s="565"/>
      <c r="HVO623" s="565"/>
      <c r="HVP623" s="565"/>
      <c r="HVQ623" s="565"/>
      <c r="HVR623" s="565"/>
      <c r="HVS623" s="565"/>
      <c r="HVT623" s="565"/>
      <c r="HVU623" s="565"/>
      <c r="HVV623" s="565"/>
      <c r="HVW623" s="565"/>
      <c r="HVX623" s="565"/>
      <c r="HVY623" s="565"/>
      <c r="HVZ623" s="565"/>
      <c r="HWA623" s="565"/>
      <c r="HWB623" s="565"/>
      <c r="HWC623" s="565"/>
      <c r="HWD623" s="565"/>
      <c r="HWE623" s="565"/>
      <c r="HWF623" s="565"/>
      <c r="HWG623" s="565"/>
      <c r="HWH623" s="565"/>
      <c r="HWI623" s="565"/>
      <c r="HWJ623" s="565"/>
      <c r="HWK623" s="565"/>
      <c r="HWL623" s="565"/>
      <c r="HWM623" s="565"/>
      <c r="HWN623" s="565"/>
      <c r="HWO623" s="565"/>
      <c r="HWP623" s="565"/>
      <c r="HWQ623" s="565"/>
      <c r="HWR623" s="565"/>
      <c r="HWS623" s="565"/>
      <c r="HWT623" s="565"/>
      <c r="HWU623" s="565"/>
      <c r="HWV623" s="565"/>
      <c r="HWW623" s="565"/>
      <c r="HWX623" s="565"/>
      <c r="HWY623" s="565"/>
      <c r="HWZ623" s="565"/>
      <c r="HXA623" s="565"/>
      <c r="HXB623" s="565"/>
      <c r="HXC623" s="565"/>
      <c r="HXD623" s="565"/>
      <c r="HXE623" s="565"/>
      <c r="HXF623" s="565"/>
      <c r="HXG623" s="565"/>
      <c r="HXH623" s="565"/>
      <c r="HXI623" s="565"/>
      <c r="HXJ623" s="565"/>
      <c r="HXK623" s="565"/>
      <c r="HXL623" s="565"/>
      <c r="HXM623" s="565"/>
      <c r="HXN623" s="565"/>
      <c r="HXO623" s="565"/>
      <c r="HXP623" s="565"/>
      <c r="HXQ623" s="565"/>
      <c r="HXR623" s="565"/>
      <c r="HXS623" s="565"/>
      <c r="HXT623" s="565"/>
      <c r="HXU623" s="565"/>
      <c r="HXV623" s="565"/>
      <c r="HXW623" s="565"/>
      <c r="HXX623" s="565"/>
      <c r="HXY623" s="565"/>
      <c r="HXZ623" s="565"/>
      <c r="HYA623" s="565"/>
      <c r="HYB623" s="565"/>
      <c r="HYC623" s="565"/>
      <c r="HYD623" s="565"/>
      <c r="HYE623" s="565"/>
      <c r="HYF623" s="565"/>
      <c r="HYG623" s="565"/>
      <c r="HYH623" s="565"/>
      <c r="HYI623" s="565"/>
      <c r="HYJ623" s="565"/>
      <c r="HYK623" s="565"/>
      <c r="HYL623" s="565"/>
      <c r="HYM623" s="565"/>
      <c r="HYN623" s="565"/>
      <c r="HYO623" s="565"/>
      <c r="HYP623" s="565"/>
      <c r="HYQ623" s="565"/>
      <c r="HYR623" s="565"/>
      <c r="HYS623" s="565"/>
      <c r="HYT623" s="565"/>
      <c r="HYU623" s="565"/>
      <c r="HYV623" s="565"/>
      <c r="HYW623" s="565"/>
      <c r="HYX623" s="565"/>
      <c r="HYY623" s="565"/>
      <c r="HYZ623" s="565"/>
      <c r="HZA623" s="565"/>
      <c r="HZB623" s="565"/>
      <c r="HZC623" s="565"/>
      <c r="HZD623" s="565"/>
      <c r="HZE623" s="565"/>
      <c r="HZF623" s="565"/>
      <c r="HZG623" s="565"/>
      <c r="HZH623" s="565"/>
      <c r="HZI623" s="565"/>
      <c r="HZJ623" s="565"/>
      <c r="HZK623" s="565"/>
      <c r="HZL623" s="565"/>
      <c r="HZM623" s="565"/>
      <c r="HZN623" s="565"/>
      <c r="HZO623" s="565"/>
      <c r="HZP623" s="565"/>
      <c r="HZQ623" s="565"/>
      <c r="HZR623" s="565"/>
      <c r="HZS623" s="565"/>
      <c r="HZT623" s="565"/>
      <c r="HZU623" s="565"/>
      <c r="HZV623" s="565"/>
      <c r="HZW623" s="565"/>
      <c r="HZX623" s="565"/>
      <c r="HZY623" s="565"/>
      <c r="HZZ623" s="565"/>
      <c r="IAA623" s="565"/>
      <c r="IAB623" s="565"/>
      <c r="IAC623" s="565"/>
      <c r="IAD623" s="565"/>
      <c r="IAE623" s="565"/>
      <c r="IAF623" s="565"/>
      <c r="IAG623" s="565"/>
      <c r="IAH623" s="565"/>
      <c r="IAI623" s="565"/>
      <c r="IAJ623" s="565"/>
      <c r="IAK623" s="565"/>
      <c r="IAL623" s="565"/>
      <c r="IAM623" s="565"/>
      <c r="IAN623" s="565"/>
      <c r="IAO623" s="565"/>
      <c r="IAP623" s="565"/>
      <c r="IAQ623" s="565"/>
      <c r="IAR623" s="565"/>
      <c r="IAS623" s="565"/>
      <c r="IAT623" s="565"/>
      <c r="IAU623" s="565"/>
      <c r="IAV623" s="565"/>
      <c r="IAW623" s="565"/>
      <c r="IAX623" s="565"/>
      <c r="IAY623" s="565"/>
      <c r="IAZ623" s="565"/>
      <c r="IBA623" s="565"/>
      <c r="IBB623" s="565"/>
      <c r="IBC623" s="565"/>
      <c r="IBD623" s="565"/>
      <c r="IBE623" s="565"/>
      <c r="IBF623" s="565"/>
      <c r="IBG623" s="565"/>
      <c r="IBH623" s="565"/>
      <c r="IBI623" s="565"/>
      <c r="IBJ623" s="565"/>
      <c r="IBK623" s="565"/>
      <c r="IBL623" s="565"/>
      <c r="IBM623" s="565"/>
      <c r="IBN623" s="565"/>
      <c r="IBO623" s="565"/>
      <c r="IBP623" s="565"/>
      <c r="IBQ623" s="565"/>
      <c r="IBR623" s="565"/>
      <c r="IBS623" s="565"/>
      <c r="IBT623" s="565"/>
      <c r="IBU623" s="565"/>
      <c r="IBV623" s="565"/>
      <c r="IBW623" s="565"/>
      <c r="IBX623" s="565"/>
      <c r="IBY623" s="565"/>
      <c r="IBZ623" s="565"/>
      <c r="ICA623" s="565"/>
      <c r="ICB623" s="565"/>
      <c r="ICC623" s="565"/>
      <c r="ICD623" s="565"/>
      <c r="ICE623" s="565"/>
      <c r="ICF623" s="565"/>
      <c r="ICG623" s="565"/>
      <c r="ICH623" s="565"/>
      <c r="ICI623" s="565"/>
      <c r="ICJ623" s="565"/>
      <c r="ICK623" s="565"/>
      <c r="ICL623" s="565"/>
      <c r="ICM623" s="565"/>
      <c r="ICN623" s="565"/>
      <c r="ICO623" s="565"/>
      <c r="ICP623" s="565"/>
      <c r="ICQ623" s="565"/>
      <c r="ICR623" s="565"/>
      <c r="ICS623" s="565"/>
      <c r="ICT623" s="565"/>
      <c r="ICU623" s="565"/>
      <c r="ICV623" s="565"/>
      <c r="ICW623" s="565"/>
      <c r="ICX623" s="565"/>
      <c r="ICY623" s="565"/>
      <c r="ICZ623" s="565"/>
      <c r="IDA623" s="565"/>
      <c r="IDB623" s="565"/>
      <c r="IDC623" s="565"/>
      <c r="IDD623" s="565"/>
      <c r="IDE623" s="565"/>
      <c r="IDF623" s="565"/>
      <c r="IDG623" s="565"/>
      <c r="IDH623" s="565"/>
      <c r="IDI623" s="565"/>
      <c r="IDJ623" s="565"/>
      <c r="IDK623" s="565"/>
      <c r="IDL623" s="565"/>
      <c r="IDM623" s="565"/>
      <c r="IDN623" s="565"/>
      <c r="IDO623" s="565"/>
      <c r="IDP623" s="565"/>
      <c r="IDQ623" s="565"/>
      <c r="IDR623" s="565"/>
      <c r="IDS623" s="565"/>
      <c r="IDT623" s="565"/>
      <c r="IDU623" s="565"/>
      <c r="IDV623" s="565"/>
      <c r="IDW623" s="565"/>
      <c r="IDX623" s="565"/>
      <c r="IDY623" s="565"/>
      <c r="IDZ623" s="565"/>
      <c r="IEA623" s="565"/>
      <c r="IEB623" s="565"/>
      <c r="IEC623" s="565"/>
      <c r="IED623" s="565"/>
      <c r="IEE623" s="565"/>
      <c r="IEF623" s="565"/>
      <c r="IEG623" s="565"/>
      <c r="IEH623" s="565"/>
      <c r="IEI623" s="565"/>
      <c r="IEJ623" s="565"/>
      <c r="IEK623" s="565"/>
      <c r="IEL623" s="565"/>
      <c r="IEM623" s="565"/>
      <c r="IEN623" s="565"/>
      <c r="IEO623" s="565"/>
      <c r="IEP623" s="565"/>
      <c r="IEQ623" s="565"/>
      <c r="IER623" s="565"/>
      <c r="IES623" s="565"/>
      <c r="IET623" s="565"/>
      <c r="IEU623" s="565"/>
      <c r="IEV623" s="565"/>
      <c r="IEW623" s="565"/>
      <c r="IEX623" s="565"/>
      <c r="IEY623" s="565"/>
      <c r="IEZ623" s="565"/>
      <c r="IFA623" s="565"/>
      <c r="IFB623" s="565"/>
      <c r="IFC623" s="565"/>
      <c r="IFD623" s="565"/>
      <c r="IFE623" s="565"/>
      <c r="IFF623" s="565"/>
      <c r="IFG623" s="565"/>
      <c r="IFH623" s="565"/>
      <c r="IFI623" s="565"/>
      <c r="IFJ623" s="565"/>
      <c r="IFK623" s="565"/>
      <c r="IFL623" s="565"/>
      <c r="IFM623" s="565"/>
      <c r="IFN623" s="565"/>
      <c r="IFO623" s="565"/>
      <c r="IFP623" s="565"/>
      <c r="IFQ623" s="565"/>
      <c r="IFR623" s="565"/>
      <c r="IFS623" s="565"/>
      <c r="IFT623" s="565"/>
      <c r="IFU623" s="565"/>
      <c r="IFV623" s="565"/>
      <c r="IFW623" s="565"/>
      <c r="IFX623" s="565"/>
      <c r="IFY623" s="565"/>
      <c r="IFZ623" s="565"/>
      <c r="IGA623" s="565"/>
      <c r="IGB623" s="565"/>
      <c r="IGC623" s="565"/>
      <c r="IGD623" s="565"/>
      <c r="IGE623" s="565"/>
      <c r="IGF623" s="565"/>
      <c r="IGG623" s="565"/>
      <c r="IGH623" s="565"/>
      <c r="IGI623" s="565"/>
      <c r="IGJ623" s="565"/>
      <c r="IGK623" s="565"/>
      <c r="IGL623" s="565"/>
      <c r="IGM623" s="565"/>
      <c r="IGN623" s="565"/>
      <c r="IGO623" s="565"/>
      <c r="IGP623" s="565"/>
      <c r="IGQ623" s="565"/>
      <c r="IGR623" s="565"/>
      <c r="IGS623" s="565"/>
      <c r="IGT623" s="565"/>
      <c r="IGU623" s="565"/>
      <c r="IGV623" s="565"/>
      <c r="IGW623" s="565"/>
      <c r="IGX623" s="565"/>
      <c r="IGY623" s="565"/>
      <c r="IGZ623" s="565"/>
      <c r="IHA623" s="565"/>
      <c r="IHB623" s="565"/>
      <c r="IHC623" s="565"/>
      <c r="IHD623" s="565"/>
      <c r="IHE623" s="565"/>
      <c r="IHF623" s="565"/>
      <c r="IHG623" s="565"/>
      <c r="IHH623" s="565"/>
      <c r="IHI623" s="565"/>
      <c r="IHJ623" s="565"/>
      <c r="IHK623" s="565"/>
      <c r="IHL623" s="565"/>
      <c r="IHM623" s="565"/>
      <c r="IHN623" s="565"/>
      <c r="IHO623" s="565"/>
      <c r="IHP623" s="565"/>
      <c r="IHQ623" s="565"/>
      <c r="IHR623" s="565"/>
      <c r="IHS623" s="565"/>
      <c r="IHT623" s="565"/>
      <c r="IHU623" s="565"/>
      <c r="IHV623" s="565"/>
      <c r="IHW623" s="565"/>
      <c r="IHX623" s="565"/>
      <c r="IHY623" s="565"/>
      <c r="IHZ623" s="565"/>
      <c r="IIA623" s="565"/>
      <c r="IIB623" s="565"/>
      <c r="IIC623" s="565"/>
      <c r="IID623" s="565"/>
      <c r="IIE623" s="565"/>
      <c r="IIF623" s="565"/>
      <c r="IIG623" s="565"/>
      <c r="IIH623" s="565"/>
      <c r="III623" s="565"/>
      <c r="IIJ623" s="565"/>
      <c r="IIK623" s="565"/>
      <c r="IIL623" s="565"/>
      <c r="IIM623" s="565"/>
      <c r="IIN623" s="565"/>
      <c r="IIO623" s="565"/>
      <c r="IIP623" s="565"/>
      <c r="IIQ623" s="565"/>
      <c r="IIR623" s="565"/>
      <c r="IIS623" s="565"/>
      <c r="IIT623" s="565"/>
      <c r="IIU623" s="565"/>
      <c r="IIV623" s="565"/>
      <c r="IIW623" s="565"/>
      <c r="IIX623" s="565"/>
      <c r="IIY623" s="565"/>
      <c r="IIZ623" s="565"/>
      <c r="IJA623" s="565"/>
      <c r="IJB623" s="565"/>
      <c r="IJC623" s="565"/>
      <c r="IJD623" s="565"/>
      <c r="IJE623" s="565"/>
      <c r="IJF623" s="565"/>
      <c r="IJG623" s="565"/>
      <c r="IJH623" s="565"/>
      <c r="IJI623" s="565"/>
      <c r="IJJ623" s="565"/>
      <c r="IJK623" s="565"/>
      <c r="IJL623" s="565"/>
      <c r="IJM623" s="565"/>
      <c r="IJN623" s="565"/>
      <c r="IJO623" s="565"/>
      <c r="IJP623" s="565"/>
      <c r="IJQ623" s="565"/>
      <c r="IJR623" s="565"/>
      <c r="IJS623" s="565"/>
      <c r="IJT623" s="565"/>
      <c r="IJU623" s="565"/>
      <c r="IJV623" s="565"/>
      <c r="IJW623" s="565"/>
      <c r="IJX623" s="565"/>
      <c r="IJY623" s="565"/>
      <c r="IJZ623" s="565"/>
      <c r="IKA623" s="565"/>
      <c r="IKB623" s="565"/>
      <c r="IKC623" s="565"/>
      <c r="IKD623" s="565"/>
      <c r="IKE623" s="565"/>
      <c r="IKF623" s="565"/>
      <c r="IKG623" s="565"/>
      <c r="IKH623" s="565"/>
      <c r="IKI623" s="565"/>
      <c r="IKJ623" s="565"/>
      <c r="IKK623" s="565"/>
      <c r="IKL623" s="565"/>
      <c r="IKM623" s="565"/>
      <c r="IKN623" s="565"/>
      <c r="IKO623" s="565"/>
      <c r="IKP623" s="565"/>
      <c r="IKQ623" s="565"/>
      <c r="IKR623" s="565"/>
      <c r="IKS623" s="565"/>
      <c r="IKT623" s="565"/>
      <c r="IKU623" s="565"/>
      <c r="IKV623" s="565"/>
      <c r="IKW623" s="565"/>
      <c r="IKX623" s="565"/>
      <c r="IKY623" s="565"/>
      <c r="IKZ623" s="565"/>
      <c r="ILA623" s="565"/>
      <c r="ILB623" s="565"/>
      <c r="ILC623" s="565"/>
      <c r="ILD623" s="565"/>
      <c r="ILE623" s="565"/>
      <c r="ILF623" s="565"/>
      <c r="ILG623" s="565"/>
      <c r="ILH623" s="565"/>
      <c r="ILI623" s="565"/>
      <c r="ILJ623" s="565"/>
      <c r="ILK623" s="565"/>
      <c r="ILL623" s="565"/>
      <c r="ILM623" s="565"/>
      <c r="ILN623" s="565"/>
      <c r="ILO623" s="565"/>
      <c r="ILP623" s="565"/>
      <c r="ILQ623" s="565"/>
      <c r="ILR623" s="565"/>
      <c r="ILS623" s="565"/>
      <c r="ILT623" s="565"/>
      <c r="ILU623" s="565"/>
      <c r="ILV623" s="565"/>
      <c r="ILW623" s="565"/>
      <c r="ILX623" s="565"/>
      <c r="ILY623" s="565"/>
      <c r="ILZ623" s="565"/>
      <c r="IMA623" s="565"/>
      <c r="IMB623" s="565"/>
      <c r="IMC623" s="565"/>
      <c r="IMD623" s="565"/>
      <c r="IME623" s="565"/>
      <c r="IMF623" s="565"/>
      <c r="IMG623" s="565"/>
      <c r="IMH623" s="565"/>
      <c r="IMI623" s="565"/>
      <c r="IMJ623" s="565"/>
      <c r="IMK623" s="565"/>
      <c r="IML623" s="565"/>
      <c r="IMM623" s="565"/>
      <c r="IMN623" s="565"/>
      <c r="IMO623" s="565"/>
      <c r="IMP623" s="565"/>
      <c r="IMQ623" s="565"/>
      <c r="IMR623" s="565"/>
      <c r="IMS623" s="565"/>
      <c r="IMT623" s="565"/>
      <c r="IMU623" s="565"/>
      <c r="IMV623" s="565"/>
      <c r="IMW623" s="565"/>
      <c r="IMX623" s="565"/>
      <c r="IMY623" s="565"/>
      <c r="IMZ623" s="565"/>
      <c r="INA623" s="565"/>
      <c r="INB623" s="565"/>
      <c r="INC623" s="565"/>
      <c r="IND623" s="565"/>
      <c r="INE623" s="565"/>
      <c r="INF623" s="565"/>
      <c r="ING623" s="565"/>
      <c r="INH623" s="565"/>
      <c r="INI623" s="565"/>
      <c r="INJ623" s="565"/>
      <c r="INK623" s="565"/>
      <c r="INL623" s="565"/>
      <c r="INM623" s="565"/>
      <c r="INN623" s="565"/>
      <c r="INO623" s="565"/>
      <c r="INP623" s="565"/>
      <c r="INQ623" s="565"/>
      <c r="INR623" s="565"/>
      <c r="INS623" s="565"/>
      <c r="INT623" s="565"/>
      <c r="INU623" s="565"/>
      <c r="INV623" s="565"/>
      <c r="INW623" s="565"/>
      <c r="INX623" s="565"/>
      <c r="INY623" s="565"/>
      <c r="INZ623" s="565"/>
      <c r="IOA623" s="565"/>
      <c r="IOB623" s="565"/>
      <c r="IOC623" s="565"/>
      <c r="IOD623" s="565"/>
      <c r="IOE623" s="565"/>
      <c r="IOF623" s="565"/>
      <c r="IOG623" s="565"/>
      <c r="IOH623" s="565"/>
      <c r="IOI623" s="565"/>
      <c r="IOJ623" s="565"/>
      <c r="IOK623" s="565"/>
      <c r="IOL623" s="565"/>
      <c r="IOM623" s="565"/>
      <c r="ION623" s="565"/>
      <c r="IOO623" s="565"/>
      <c r="IOP623" s="565"/>
      <c r="IOQ623" s="565"/>
      <c r="IOR623" s="565"/>
      <c r="IOS623" s="565"/>
      <c r="IOT623" s="565"/>
      <c r="IOU623" s="565"/>
      <c r="IOV623" s="565"/>
      <c r="IOW623" s="565"/>
      <c r="IOX623" s="565"/>
      <c r="IOY623" s="565"/>
      <c r="IOZ623" s="565"/>
      <c r="IPA623" s="565"/>
      <c r="IPB623" s="565"/>
      <c r="IPC623" s="565"/>
      <c r="IPD623" s="565"/>
      <c r="IPE623" s="565"/>
      <c r="IPF623" s="565"/>
      <c r="IPG623" s="565"/>
      <c r="IPH623" s="565"/>
      <c r="IPI623" s="565"/>
      <c r="IPJ623" s="565"/>
      <c r="IPK623" s="565"/>
      <c r="IPL623" s="565"/>
      <c r="IPM623" s="565"/>
      <c r="IPN623" s="565"/>
      <c r="IPO623" s="565"/>
      <c r="IPP623" s="565"/>
      <c r="IPQ623" s="565"/>
      <c r="IPR623" s="565"/>
      <c r="IPS623" s="565"/>
      <c r="IPT623" s="565"/>
      <c r="IPU623" s="565"/>
      <c r="IPV623" s="565"/>
      <c r="IPW623" s="565"/>
      <c r="IPX623" s="565"/>
      <c r="IPY623" s="565"/>
      <c r="IPZ623" s="565"/>
      <c r="IQA623" s="565"/>
      <c r="IQB623" s="565"/>
      <c r="IQC623" s="565"/>
      <c r="IQD623" s="565"/>
      <c r="IQE623" s="565"/>
      <c r="IQF623" s="565"/>
      <c r="IQG623" s="565"/>
      <c r="IQH623" s="565"/>
      <c r="IQI623" s="565"/>
      <c r="IQJ623" s="565"/>
      <c r="IQK623" s="565"/>
      <c r="IQL623" s="565"/>
      <c r="IQM623" s="565"/>
      <c r="IQN623" s="565"/>
      <c r="IQO623" s="565"/>
      <c r="IQP623" s="565"/>
      <c r="IQQ623" s="565"/>
      <c r="IQR623" s="565"/>
      <c r="IQS623" s="565"/>
      <c r="IQT623" s="565"/>
      <c r="IQU623" s="565"/>
      <c r="IQV623" s="565"/>
      <c r="IQW623" s="565"/>
      <c r="IQX623" s="565"/>
      <c r="IQY623" s="565"/>
      <c r="IQZ623" s="565"/>
      <c r="IRA623" s="565"/>
      <c r="IRB623" s="565"/>
      <c r="IRC623" s="565"/>
      <c r="IRD623" s="565"/>
      <c r="IRE623" s="565"/>
      <c r="IRF623" s="565"/>
      <c r="IRG623" s="565"/>
      <c r="IRH623" s="565"/>
      <c r="IRI623" s="565"/>
      <c r="IRJ623" s="565"/>
      <c r="IRK623" s="565"/>
      <c r="IRL623" s="565"/>
      <c r="IRM623" s="565"/>
      <c r="IRN623" s="565"/>
      <c r="IRO623" s="565"/>
      <c r="IRP623" s="565"/>
      <c r="IRQ623" s="565"/>
      <c r="IRR623" s="565"/>
      <c r="IRS623" s="565"/>
      <c r="IRT623" s="565"/>
      <c r="IRU623" s="565"/>
      <c r="IRV623" s="565"/>
      <c r="IRW623" s="565"/>
      <c r="IRX623" s="565"/>
      <c r="IRY623" s="565"/>
      <c r="IRZ623" s="565"/>
      <c r="ISA623" s="565"/>
      <c r="ISB623" s="565"/>
      <c r="ISC623" s="565"/>
      <c r="ISD623" s="565"/>
      <c r="ISE623" s="565"/>
      <c r="ISF623" s="565"/>
      <c r="ISG623" s="565"/>
      <c r="ISH623" s="565"/>
      <c r="ISI623" s="565"/>
      <c r="ISJ623" s="565"/>
      <c r="ISK623" s="565"/>
      <c r="ISL623" s="565"/>
      <c r="ISM623" s="565"/>
      <c r="ISN623" s="565"/>
      <c r="ISO623" s="565"/>
      <c r="ISP623" s="565"/>
      <c r="ISQ623" s="565"/>
      <c r="ISR623" s="565"/>
      <c r="ISS623" s="565"/>
      <c r="IST623" s="565"/>
      <c r="ISU623" s="565"/>
      <c r="ISV623" s="565"/>
      <c r="ISW623" s="565"/>
      <c r="ISX623" s="565"/>
      <c r="ISY623" s="565"/>
      <c r="ISZ623" s="565"/>
      <c r="ITA623" s="565"/>
      <c r="ITB623" s="565"/>
      <c r="ITC623" s="565"/>
      <c r="ITD623" s="565"/>
      <c r="ITE623" s="565"/>
      <c r="ITF623" s="565"/>
      <c r="ITG623" s="565"/>
      <c r="ITH623" s="565"/>
      <c r="ITI623" s="565"/>
      <c r="ITJ623" s="565"/>
      <c r="ITK623" s="565"/>
      <c r="ITL623" s="565"/>
      <c r="ITM623" s="565"/>
      <c r="ITN623" s="565"/>
      <c r="ITO623" s="565"/>
      <c r="ITP623" s="565"/>
      <c r="ITQ623" s="565"/>
      <c r="ITR623" s="565"/>
      <c r="ITS623" s="565"/>
      <c r="ITT623" s="565"/>
      <c r="ITU623" s="565"/>
      <c r="ITV623" s="565"/>
      <c r="ITW623" s="565"/>
      <c r="ITX623" s="565"/>
      <c r="ITY623" s="565"/>
      <c r="ITZ623" s="565"/>
      <c r="IUA623" s="565"/>
      <c r="IUB623" s="565"/>
      <c r="IUC623" s="565"/>
      <c r="IUD623" s="565"/>
      <c r="IUE623" s="565"/>
      <c r="IUF623" s="565"/>
      <c r="IUG623" s="565"/>
      <c r="IUH623" s="565"/>
      <c r="IUI623" s="565"/>
      <c r="IUJ623" s="565"/>
      <c r="IUK623" s="565"/>
      <c r="IUL623" s="565"/>
      <c r="IUM623" s="565"/>
      <c r="IUN623" s="565"/>
      <c r="IUO623" s="565"/>
      <c r="IUP623" s="565"/>
      <c r="IUQ623" s="565"/>
      <c r="IUR623" s="565"/>
      <c r="IUS623" s="565"/>
      <c r="IUT623" s="565"/>
      <c r="IUU623" s="565"/>
      <c r="IUV623" s="565"/>
      <c r="IUW623" s="565"/>
      <c r="IUX623" s="565"/>
      <c r="IUY623" s="565"/>
      <c r="IUZ623" s="565"/>
      <c r="IVA623" s="565"/>
      <c r="IVB623" s="565"/>
      <c r="IVC623" s="565"/>
      <c r="IVD623" s="565"/>
      <c r="IVE623" s="565"/>
      <c r="IVF623" s="565"/>
      <c r="IVG623" s="565"/>
      <c r="IVH623" s="565"/>
      <c r="IVI623" s="565"/>
      <c r="IVJ623" s="565"/>
      <c r="IVK623" s="565"/>
      <c r="IVL623" s="565"/>
      <c r="IVM623" s="565"/>
      <c r="IVN623" s="565"/>
      <c r="IVO623" s="565"/>
      <c r="IVP623" s="565"/>
      <c r="IVQ623" s="565"/>
      <c r="IVR623" s="565"/>
      <c r="IVS623" s="565"/>
      <c r="IVT623" s="565"/>
      <c r="IVU623" s="565"/>
      <c r="IVV623" s="565"/>
      <c r="IVW623" s="565"/>
      <c r="IVX623" s="565"/>
      <c r="IVY623" s="565"/>
      <c r="IVZ623" s="565"/>
      <c r="IWA623" s="565"/>
      <c r="IWB623" s="565"/>
      <c r="IWC623" s="565"/>
      <c r="IWD623" s="565"/>
      <c r="IWE623" s="565"/>
      <c r="IWF623" s="565"/>
      <c r="IWG623" s="565"/>
      <c r="IWH623" s="565"/>
      <c r="IWI623" s="565"/>
      <c r="IWJ623" s="565"/>
      <c r="IWK623" s="565"/>
      <c r="IWL623" s="565"/>
      <c r="IWM623" s="565"/>
      <c r="IWN623" s="565"/>
      <c r="IWO623" s="565"/>
      <c r="IWP623" s="565"/>
      <c r="IWQ623" s="565"/>
      <c r="IWR623" s="565"/>
      <c r="IWS623" s="565"/>
      <c r="IWT623" s="565"/>
      <c r="IWU623" s="565"/>
      <c r="IWV623" s="565"/>
      <c r="IWW623" s="565"/>
      <c r="IWX623" s="565"/>
      <c r="IWY623" s="565"/>
      <c r="IWZ623" s="565"/>
      <c r="IXA623" s="565"/>
      <c r="IXB623" s="565"/>
      <c r="IXC623" s="565"/>
      <c r="IXD623" s="565"/>
      <c r="IXE623" s="565"/>
      <c r="IXF623" s="565"/>
      <c r="IXG623" s="565"/>
      <c r="IXH623" s="565"/>
      <c r="IXI623" s="565"/>
      <c r="IXJ623" s="565"/>
      <c r="IXK623" s="565"/>
      <c r="IXL623" s="565"/>
      <c r="IXM623" s="565"/>
      <c r="IXN623" s="565"/>
      <c r="IXO623" s="565"/>
      <c r="IXP623" s="565"/>
      <c r="IXQ623" s="565"/>
      <c r="IXR623" s="565"/>
      <c r="IXS623" s="565"/>
      <c r="IXT623" s="565"/>
      <c r="IXU623" s="565"/>
      <c r="IXV623" s="565"/>
      <c r="IXW623" s="565"/>
      <c r="IXX623" s="565"/>
      <c r="IXY623" s="565"/>
      <c r="IXZ623" s="565"/>
      <c r="IYA623" s="565"/>
      <c r="IYB623" s="565"/>
      <c r="IYC623" s="565"/>
      <c r="IYD623" s="565"/>
      <c r="IYE623" s="565"/>
      <c r="IYF623" s="565"/>
      <c r="IYG623" s="565"/>
      <c r="IYH623" s="565"/>
      <c r="IYI623" s="565"/>
      <c r="IYJ623" s="565"/>
      <c r="IYK623" s="565"/>
      <c r="IYL623" s="565"/>
      <c r="IYM623" s="565"/>
      <c r="IYN623" s="565"/>
      <c r="IYO623" s="565"/>
      <c r="IYP623" s="565"/>
      <c r="IYQ623" s="565"/>
      <c r="IYR623" s="565"/>
      <c r="IYS623" s="565"/>
      <c r="IYT623" s="565"/>
      <c r="IYU623" s="565"/>
      <c r="IYV623" s="565"/>
      <c r="IYW623" s="565"/>
      <c r="IYX623" s="565"/>
      <c r="IYY623" s="565"/>
      <c r="IYZ623" s="565"/>
      <c r="IZA623" s="565"/>
      <c r="IZB623" s="565"/>
      <c r="IZC623" s="565"/>
      <c r="IZD623" s="565"/>
      <c r="IZE623" s="565"/>
      <c r="IZF623" s="565"/>
      <c r="IZG623" s="565"/>
      <c r="IZH623" s="565"/>
      <c r="IZI623" s="565"/>
      <c r="IZJ623" s="565"/>
      <c r="IZK623" s="565"/>
      <c r="IZL623" s="565"/>
      <c r="IZM623" s="565"/>
      <c r="IZN623" s="565"/>
      <c r="IZO623" s="565"/>
      <c r="IZP623" s="565"/>
      <c r="IZQ623" s="565"/>
      <c r="IZR623" s="565"/>
      <c r="IZS623" s="565"/>
      <c r="IZT623" s="565"/>
      <c r="IZU623" s="565"/>
      <c r="IZV623" s="565"/>
      <c r="IZW623" s="565"/>
      <c r="IZX623" s="565"/>
      <c r="IZY623" s="565"/>
      <c r="IZZ623" s="565"/>
      <c r="JAA623" s="565"/>
      <c r="JAB623" s="565"/>
      <c r="JAC623" s="565"/>
      <c r="JAD623" s="565"/>
      <c r="JAE623" s="565"/>
      <c r="JAF623" s="565"/>
      <c r="JAG623" s="565"/>
      <c r="JAH623" s="565"/>
      <c r="JAI623" s="565"/>
      <c r="JAJ623" s="565"/>
      <c r="JAK623" s="565"/>
      <c r="JAL623" s="565"/>
      <c r="JAM623" s="565"/>
      <c r="JAN623" s="565"/>
      <c r="JAO623" s="565"/>
      <c r="JAP623" s="565"/>
      <c r="JAQ623" s="565"/>
      <c r="JAR623" s="565"/>
      <c r="JAS623" s="565"/>
      <c r="JAT623" s="565"/>
      <c r="JAU623" s="565"/>
      <c r="JAV623" s="565"/>
      <c r="JAW623" s="565"/>
      <c r="JAX623" s="565"/>
      <c r="JAY623" s="565"/>
      <c r="JAZ623" s="565"/>
      <c r="JBA623" s="565"/>
      <c r="JBB623" s="565"/>
      <c r="JBC623" s="565"/>
      <c r="JBD623" s="565"/>
      <c r="JBE623" s="565"/>
      <c r="JBF623" s="565"/>
      <c r="JBG623" s="565"/>
      <c r="JBH623" s="565"/>
      <c r="JBI623" s="565"/>
      <c r="JBJ623" s="565"/>
      <c r="JBK623" s="565"/>
      <c r="JBL623" s="565"/>
      <c r="JBM623" s="565"/>
      <c r="JBN623" s="565"/>
      <c r="JBO623" s="565"/>
      <c r="JBP623" s="565"/>
      <c r="JBQ623" s="565"/>
      <c r="JBR623" s="565"/>
      <c r="JBS623" s="565"/>
      <c r="JBT623" s="565"/>
      <c r="JBU623" s="565"/>
      <c r="JBV623" s="565"/>
      <c r="JBW623" s="565"/>
      <c r="JBX623" s="565"/>
      <c r="JBY623" s="565"/>
      <c r="JBZ623" s="565"/>
      <c r="JCA623" s="565"/>
      <c r="JCB623" s="565"/>
      <c r="JCC623" s="565"/>
      <c r="JCD623" s="565"/>
      <c r="JCE623" s="565"/>
      <c r="JCF623" s="565"/>
      <c r="JCG623" s="565"/>
      <c r="JCH623" s="565"/>
      <c r="JCI623" s="565"/>
      <c r="JCJ623" s="565"/>
      <c r="JCK623" s="565"/>
      <c r="JCL623" s="565"/>
      <c r="JCM623" s="565"/>
      <c r="JCN623" s="565"/>
      <c r="JCO623" s="565"/>
      <c r="JCP623" s="565"/>
      <c r="JCQ623" s="565"/>
      <c r="JCR623" s="565"/>
      <c r="JCS623" s="565"/>
      <c r="JCT623" s="565"/>
      <c r="JCU623" s="565"/>
      <c r="JCV623" s="565"/>
      <c r="JCW623" s="565"/>
      <c r="JCX623" s="565"/>
      <c r="JCY623" s="565"/>
      <c r="JCZ623" s="565"/>
      <c r="JDA623" s="565"/>
      <c r="JDB623" s="565"/>
      <c r="JDC623" s="565"/>
      <c r="JDD623" s="565"/>
      <c r="JDE623" s="565"/>
      <c r="JDF623" s="565"/>
      <c r="JDG623" s="565"/>
      <c r="JDH623" s="565"/>
      <c r="JDI623" s="565"/>
      <c r="JDJ623" s="565"/>
      <c r="JDK623" s="565"/>
      <c r="JDL623" s="565"/>
      <c r="JDM623" s="565"/>
      <c r="JDN623" s="565"/>
      <c r="JDO623" s="565"/>
      <c r="JDP623" s="565"/>
      <c r="JDQ623" s="565"/>
      <c r="JDR623" s="565"/>
      <c r="JDS623" s="565"/>
      <c r="JDT623" s="565"/>
      <c r="JDU623" s="565"/>
      <c r="JDV623" s="565"/>
      <c r="JDW623" s="565"/>
      <c r="JDX623" s="565"/>
      <c r="JDY623" s="565"/>
      <c r="JDZ623" s="565"/>
      <c r="JEA623" s="565"/>
      <c r="JEB623" s="565"/>
      <c r="JEC623" s="565"/>
      <c r="JED623" s="565"/>
      <c r="JEE623" s="565"/>
      <c r="JEF623" s="565"/>
      <c r="JEG623" s="565"/>
      <c r="JEH623" s="565"/>
      <c r="JEI623" s="565"/>
      <c r="JEJ623" s="565"/>
      <c r="JEK623" s="565"/>
      <c r="JEL623" s="565"/>
      <c r="JEM623" s="565"/>
      <c r="JEN623" s="565"/>
      <c r="JEO623" s="565"/>
      <c r="JEP623" s="565"/>
      <c r="JEQ623" s="565"/>
      <c r="JER623" s="565"/>
      <c r="JES623" s="565"/>
      <c r="JET623" s="565"/>
      <c r="JEU623" s="565"/>
      <c r="JEV623" s="565"/>
      <c r="JEW623" s="565"/>
      <c r="JEX623" s="565"/>
      <c r="JEY623" s="565"/>
      <c r="JEZ623" s="565"/>
      <c r="JFA623" s="565"/>
      <c r="JFB623" s="565"/>
      <c r="JFC623" s="565"/>
      <c r="JFD623" s="565"/>
      <c r="JFE623" s="565"/>
      <c r="JFF623" s="565"/>
      <c r="JFG623" s="565"/>
      <c r="JFH623" s="565"/>
      <c r="JFI623" s="565"/>
      <c r="JFJ623" s="565"/>
      <c r="JFK623" s="565"/>
      <c r="JFL623" s="565"/>
      <c r="JFM623" s="565"/>
      <c r="JFN623" s="565"/>
      <c r="JFO623" s="565"/>
      <c r="JFP623" s="565"/>
      <c r="JFQ623" s="565"/>
      <c r="JFR623" s="565"/>
      <c r="JFS623" s="565"/>
      <c r="JFT623" s="565"/>
      <c r="JFU623" s="565"/>
      <c r="JFV623" s="565"/>
      <c r="JFW623" s="565"/>
      <c r="JFX623" s="565"/>
      <c r="JFY623" s="565"/>
      <c r="JFZ623" s="565"/>
      <c r="JGA623" s="565"/>
      <c r="JGB623" s="565"/>
      <c r="JGC623" s="565"/>
      <c r="JGD623" s="565"/>
      <c r="JGE623" s="565"/>
      <c r="JGF623" s="565"/>
      <c r="JGG623" s="565"/>
      <c r="JGH623" s="565"/>
      <c r="JGI623" s="565"/>
      <c r="JGJ623" s="565"/>
      <c r="JGK623" s="565"/>
      <c r="JGL623" s="565"/>
      <c r="JGM623" s="565"/>
      <c r="JGN623" s="565"/>
      <c r="JGO623" s="565"/>
      <c r="JGP623" s="565"/>
      <c r="JGQ623" s="565"/>
      <c r="JGR623" s="565"/>
      <c r="JGS623" s="565"/>
      <c r="JGT623" s="565"/>
      <c r="JGU623" s="565"/>
      <c r="JGV623" s="565"/>
      <c r="JGW623" s="565"/>
      <c r="JGX623" s="565"/>
      <c r="JGY623" s="565"/>
      <c r="JGZ623" s="565"/>
      <c r="JHA623" s="565"/>
      <c r="JHB623" s="565"/>
      <c r="JHC623" s="565"/>
      <c r="JHD623" s="565"/>
      <c r="JHE623" s="565"/>
      <c r="JHF623" s="565"/>
      <c r="JHG623" s="565"/>
      <c r="JHH623" s="565"/>
      <c r="JHI623" s="565"/>
      <c r="JHJ623" s="565"/>
      <c r="JHK623" s="565"/>
      <c r="JHL623" s="565"/>
      <c r="JHM623" s="565"/>
      <c r="JHN623" s="565"/>
      <c r="JHO623" s="565"/>
      <c r="JHP623" s="565"/>
      <c r="JHQ623" s="565"/>
      <c r="JHR623" s="565"/>
      <c r="JHS623" s="565"/>
      <c r="JHT623" s="565"/>
      <c r="JHU623" s="565"/>
      <c r="JHV623" s="565"/>
      <c r="JHW623" s="565"/>
      <c r="JHX623" s="565"/>
      <c r="JHY623" s="565"/>
      <c r="JHZ623" s="565"/>
      <c r="JIA623" s="565"/>
      <c r="JIB623" s="565"/>
      <c r="JIC623" s="565"/>
      <c r="JID623" s="565"/>
      <c r="JIE623" s="565"/>
      <c r="JIF623" s="565"/>
      <c r="JIG623" s="565"/>
      <c r="JIH623" s="565"/>
      <c r="JII623" s="565"/>
      <c r="JIJ623" s="565"/>
      <c r="JIK623" s="565"/>
      <c r="JIL623" s="565"/>
      <c r="JIM623" s="565"/>
      <c r="JIN623" s="565"/>
      <c r="JIO623" s="565"/>
      <c r="JIP623" s="565"/>
      <c r="JIQ623" s="565"/>
      <c r="JIR623" s="565"/>
      <c r="JIS623" s="565"/>
      <c r="JIT623" s="565"/>
      <c r="JIU623" s="565"/>
      <c r="JIV623" s="565"/>
      <c r="JIW623" s="565"/>
      <c r="JIX623" s="565"/>
      <c r="JIY623" s="565"/>
      <c r="JIZ623" s="565"/>
      <c r="JJA623" s="565"/>
      <c r="JJB623" s="565"/>
      <c r="JJC623" s="565"/>
      <c r="JJD623" s="565"/>
      <c r="JJE623" s="565"/>
      <c r="JJF623" s="565"/>
      <c r="JJG623" s="565"/>
      <c r="JJH623" s="565"/>
      <c r="JJI623" s="565"/>
      <c r="JJJ623" s="565"/>
      <c r="JJK623" s="565"/>
      <c r="JJL623" s="565"/>
      <c r="JJM623" s="565"/>
      <c r="JJN623" s="565"/>
      <c r="JJO623" s="565"/>
      <c r="JJP623" s="565"/>
      <c r="JJQ623" s="565"/>
      <c r="JJR623" s="565"/>
      <c r="JJS623" s="565"/>
      <c r="JJT623" s="565"/>
      <c r="JJU623" s="565"/>
      <c r="JJV623" s="565"/>
      <c r="JJW623" s="565"/>
      <c r="JJX623" s="565"/>
      <c r="JJY623" s="565"/>
      <c r="JJZ623" s="565"/>
      <c r="JKA623" s="565"/>
      <c r="JKB623" s="565"/>
      <c r="JKC623" s="565"/>
      <c r="JKD623" s="565"/>
      <c r="JKE623" s="565"/>
      <c r="JKF623" s="565"/>
      <c r="JKG623" s="565"/>
      <c r="JKH623" s="565"/>
      <c r="JKI623" s="565"/>
      <c r="JKJ623" s="565"/>
      <c r="JKK623" s="565"/>
      <c r="JKL623" s="565"/>
      <c r="JKM623" s="565"/>
      <c r="JKN623" s="565"/>
      <c r="JKO623" s="565"/>
      <c r="JKP623" s="565"/>
      <c r="JKQ623" s="565"/>
      <c r="JKR623" s="565"/>
      <c r="JKS623" s="565"/>
      <c r="JKT623" s="565"/>
      <c r="JKU623" s="565"/>
      <c r="JKV623" s="565"/>
      <c r="JKW623" s="565"/>
      <c r="JKX623" s="565"/>
      <c r="JKY623" s="565"/>
      <c r="JKZ623" s="565"/>
      <c r="JLA623" s="565"/>
      <c r="JLB623" s="565"/>
      <c r="JLC623" s="565"/>
      <c r="JLD623" s="565"/>
      <c r="JLE623" s="565"/>
      <c r="JLF623" s="565"/>
      <c r="JLG623" s="565"/>
      <c r="JLH623" s="565"/>
      <c r="JLI623" s="565"/>
      <c r="JLJ623" s="565"/>
      <c r="JLK623" s="565"/>
      <c r="JLL623" s="565"/>
      <c r="JLM623" s="565"/>
      <c r="JLN623" s="565"/>
      <c r="JLO623" s="565"/>
      <c r="JLP623" s="565"/>
      <c r="JLQ623" s="565"/>
      <c r="JLR623" s="565"/>
      <c r="JLS623" s="565"/>
      <c r="JLT623" s="565"/>
      <c r="JLU623" s="565"/>
      <c r="JLV623" s="565"/>
      <c r="JLW623" s="565"/>
      <c r="JLX623" s="565"/>
      <c r="JLY623" s="565"/>
      <c r="JLZ623" s="565"/>
      <c r="JMA623" s="565"/>
      <c r="JMB623" s="565"/>
      <c r="JMC623" s="565"/>
      <c r="JMD623" s="565"/>
      <c r="JME623" s="565"/>
      <c r="JMF623" s="565"/>
      <c r="JMG623" s="565"/>
      <c r="JMH623" s="565"/>
      <c r="JMI623" s="565"/>
      <c r="JMJ623" s="565"/>
      <c r="JMK623" s="565"/>
      <c r="JML623" s="565"/>
      <c r="JMM623" s="565"/>
      <c r="JMN623" s="565"/>
      <c r="JMO623" s="565"/>
      <c r="JMP623" s="565"/>
      <c r="JMQ623" s="565"/>
      <c r="JMR623" s="565"/>
      <c r="JMS623" s="565"/>
      <c r="JMT623" s="565"/>
      <c r="JMU623" s="565"/>
      <c r="JMV623" s="565"/>
      <c r="JMW623" s="565"/>
      <c r="JMX623" s="565"/>
      <c r="JMY623" s="565"/>
      <c r="JMZ623" s="565"/>
      <c r="JNA623" s="565"/>
      <c r="JNB623" s="565"/>
      <c r="JNC623" s="565"/>
      <c r="JND623" s="565"/>
      <c r="JNE623" s="565"/>
      <c r="JNF623" s="565"/>
      <c r="JNG623" s="565"/>
      <c r="JNH623" s="565"/>
      <c r="JNI623" s="565"/>
      <c r="JNJ623" s="565"/>
      <c r="JNK623" s="565"/>
      <c r="JNL623" s="565"/>
      <c r="JNM623" s="565"/>
      <c r="JNN623" s="565"/>
      <c r="JNO623" s="565"/>
      <c r="JNP623" s="565"/>
      <c r="JNQ623" s="565"/>
      <c r="JNR623" s="565"/>
      <c r="JNS623" s="565"/>
      <c r="JNT623" s="565"/>
      <c r="JNU623" s="565"/>
      <c r="JNV623" s="565"/>
      <c r="JNW623" s="565"/>
      <c r="JNX623" s="565"/>
      <c r="JNY623" s="565"/>
      <c r="JNZ623" s="565"/>
      <c r="JOA623" s="565"/>
      <c r="JOB623" s="565"/>
      <c r="JOC623" s="565"/>
      <c r="JOD623" s="565"/>
      <c r="JOE623" s="565"/>
      <c r="JOF623" s="565"/>
      <c r="JOG623" s="565"/>
      <c r="JOH623" s="565"/>
      <c r="JOI623" s="565"/>
      <c r="JOJ623" s="565"/>
      <c r="JOK623" s="565"/>
      <c r="JOL623" s="565"/>
      <c r="JOM623" s="565"/>
      <c r="JON623" s="565"/>
      <c r="JOO623" s="565"/>
      <c r="JOP623" s="565"/>
      <c r="JOQ623" s="565"/>
      <c r="JOR623" s="565"/>
      <c r="JOS623" s="565"/>
      <c r="JOT623" s="565"/>
      <c r="JOU623" s="565"/>
      <c r="JOV623" s="565"/>
      <c r="JOW623" s="565"/>
      <c r="JOX623" s="565"/>
      <c r="JOY623" s="565"/>
      <c r="JOZ623" s="565"/>
      <c r="JPA623" s="565"/>
      <c r="JPB623" s="565"/>
      <c r="JPC623" s="565"/>
      <c r="JPD623" s="565"/>
      <c r="JPE623" s="565"/>
      <c r="JPF623" s="565"/>
      <c r="JPG623" s="565"/>
      <c r="JPH623" s="565"/>
      <c r="JPI623" s="565"/>
      <c r="JPJ623" s="565"/>
      <c r="JPK623" s="565"/>
      <c r="JPL623" s="565"/>
      <c r="JPM623" s="565"/>
      <c r="JPN623" s="565"/>
      <c r="JPO623" s="565"/>
      <c r="JPP623" s="565"/>
      <c r="JPQ623" s="565"/>
      <c r="JPR623" s="565"/>
      <c r="JPS623" s="565"/>
      <c r="JPT623" s="565"/>
      <c r="JPU623" s="565"/>
      <c r="JPV623" s="565"/>
      <c r="JPW623" s="565"/>
      <c r="JPX623" s="565"/>
      <c r="JPY623" s="565"/>
      <c r="JPZ623" s="565"/>
      <c r="JQA623" s="565"/>
      <c r="JQB623" s="565"/>
      <c r="JQC623" s="565"/>
      <c r="JQD623" s="565"/>
      <c r="JQE623" s="565"/>
      <c r="JQF623" s="565"/>
      <c r="JQG623" s="565"/>
      <c r="JQH623" s="565"/>
      <c r="JQI623" s="565"/>
      <c r="JQJ623" s="565"/>
      <c r="JQK623" s="565"/>
      <c r="JQL623" s="565"/>
      <c r="JQM623" s="565"/>
      <c r="JQN623" s="565"/>
      <c r="JQO623" s="565"/>
      <c r="JQP623" s="565"/>
      <c r="JQQ623" s="565"/>
      <c r="JQR623" s="565"/>
      <c r="JQS623" s="565"/>
      <c r="JQT623" s="565"/>
      <c r="JQU623" s="565"/>
      <c r="JQV623" s="565"/>
      <c r="JQW623" s="565"/>
      <c r="JQX623" s="565"/>
      <c r="JQY623" s="565"/>
      <c r="JQZ623" s="565"/>
      <c r="JRA623" s="565"/>
      <c r="JRB623" s="565"/>
      <c r="JRC623" s="565"/>
      <c r="JRD623" s="565"/>
      <c r="JRE623" s="565"/>
      <c r="JRF623" s="565"/>
      <c r="JRG623" s="565"/>
      <c r="JRH623" s="565"/>
      <c r="JRI623" s="565"/>
      <c r="JRJ623" s="565"/>
      <c r="JRK623" s="565"/>
      <c r="JRL623" s="565"/>
      <c r="JRM623" s="565"/>
      <c r="JRN623" s="565"/>
      <c r="JRO623" s="565"/>
      <c r="JRP623" s="565"/>
      <c r="JRQ623" s="565"/>
      <c r="JRR623" s="565"/>
      <c r="JRS623" s="565"/>
      <c r="JRT623" s="565"/>
      <c r="JRU623" s="565"/>
      <c r="JRV623" s="565"/>
      <c r="JRW623" s="565"/>
      <c r="JRX623" s="565"/>
      <c r="JRY623" s="565"/>
      <c r="JRZ623" s="565"/>
      <c r="JSA623" s="565"/>
      <c r="JSB623" s="565"/>
      <c r="JSC623" s="565"/>
      <c r="JSD623" s="565"/>
      <c r="JSE623" s="565"/>
      <c r="JSF623" s="565"/>
      <c r="JSG623" s="565"/>
      <c r="JSH623" s="565"/>
      <c r="JSI623" s="565"/>
      <c r="JSJ623" s="565"/>
      <c r="JSK623" s="565"/>
      <c r="JSL623" s="565"/>
      <c r="JSM623" s="565"/>
      <c r="JSN623" s="565"/>
      <c r="JSO623" s="565"/>
      <c r="JSP623" s="565"/>
      <c r="JSQ623" s="565"/>
      <c r="JSR623" s="565"/>
      <c r="JSS623" s="565"/>
      <c r="JST623" s="565"/>
      <c r="JSU623" s="565"/>
      <c r="JSV623" s="565"/>
      <c r="JSW623" s="565"/>
      <c r="JSX623" s="565"/>
      <c r="JSY623" s="565"/>
      <c r="JSZ623" s="565"/>
      <c r="JTA623" s="565"/>
      <c r="JTB623" s="565"/>
      <c r="JTC623" s="565"/>
      <c r="JTD623" s="565"/>
      <c r="JTE623" s="565"/>
      <c r="JTF623" s="565"/>
      <c r="JTG623" s="565"/>
      <c r="JTH623" s="565"/>
      <c r="JTI623" s="565"/>
      <c r="JTJ623" s="565"/>
      <c r="JTK623" s="565"/>
      <c r="JTL623" s="565"/>
      <c r="JTM623" s="565"/>
      <c r="JTN623" s="565"/>
      <c r="JTO623" s="565"/>
      <c r="JTP623" s="565"/>
      <c r="JTQ623" s="565"/>
      <c r="JTR623" s="565"/>
      <c r="JTS623" s="565"/>
      <c r="JTT623" s="565"/>
      <c r="JTU623" s="565"/>
      <c r="JTV623" s="565"/>
      <c r="JTW623" s="565"/>
      <c r="JTX623" s="565"/>
      <c r="JTY623" s="565"/>
      <c r="JTZ623" s="565"/>
      <c r="JUA623" s="565"/>
      <c r="JUB623" s="565"/>
      <c r="JUC623" s="565"/>
      <c r="JUD623" s="565"/>
      <c r="JUE623" s="565"/>
      <c r="JUF623" s="565"/>
      <c r="JUG623" s="565"/>
      <c r="JUH623" s="565"/>
      <c r="JUI623" s="565"/>
      <c r="JUJ623" s="565"/>
      <c r="JUK623" s="565"/>
      <c r="JUL623" s="565"/>
      <c r="JUM623" s="565"/>
      <c r="JUN623" s="565"/>
      <c r="JUO623" s="565"/>
      <c r="JUP623" s="565"/>
      <c r="JUQ623" s="565"/>
      <c r="JUR623" s="565"/>
      <c r="JUS623" s="565"/>
      <c r="JUT623" s="565"/>
      <c r="JUU623" s="565"/>
      <c r="JUV623" s="565"/>
      <c r="JUW623" s="565"/>
      <c r="JUX623" s="565"/>
      <c r="JUY623" s="565"/>
      <c r="JUZ623" s="565"/>
      <c r="JVA623" s="565"/>
      <c r="JVB623" s="565"/>
      <c r="JVC623" s="565"/>
      <c r="JVD623" s="565"/>
      <c r="JVE623" s="565"/>
      <c r="JVF623" s="565"/>
      <c r="JVG623" s="565"/>
      <c r="JVH623" s="565"/>
      <c r="JVI623" s="565"/>
      <c r="JVJ623" s="565"/>
      <c r="JVK623" s="565"/>
      <c r="JVL623" s="565"/>
      <c r="JVM623" s="565"/>
      <c r="JVN623" s="565"/>
      <c r="JVO623" s="565"/>
      <c r="JVP623" s="565"/>
      <c r="JVQ623" s="565"/>
      <c r="JVR623" s="565"/>
      <c r="JVS623" s="565"/>
      <c r="JVT623" s="565"/>
      <c r="JVU623" s="565"/>
      <c r="JVV623" s="565"/>
      <c r="JVW623" s="565"/>
      <c r="JVX623" s="565"/>
      <c r="JVY623" s="565"/>
      <c r="JVZ623" s="565"/>
      <c r="JWA623" s="565"/>
      <c r="JWB623" s="565"/>
      <c r="JWC623" s="565"/>
      <c r="JWD623" s="565"/>
      <c r="JWE623" s="565"/>
      <c r="JWF623" s="565"/>
      <c r="JWG623" s="565"/>
      <c r="JWH623" s="565"/>
      <c r="JWI623" s="565"/>
      <c r="JWJ623" s="565"/>
      <c r="JWK623" s="565"/>
      <c r="JWL623" s="565"/>
      <c r="JWM623" s="565"/>
      <c r="JWN623" s="565"/>
      <c r="JWO623" s="565"/>
      <c r="JWP623" s="565"/>
      <c r="JWQ623" s="565"/>
      <c r="JWR623" s="565"/>
      <c r="JWS623" s="565"/>
      <c r="JWT623" s="565"/>
      <c r="JWU623" s="565"/>
      <c r="JWV623" s="565"/>
      <c r="JWW623" s="565"/>
      <c r="JWX623" s="565"/>
      <c r="JWY623" s="565"/>
      <c r="JWZ623" s="565"/>
      <c r="JXA623" s="565"/>
      <c r="JXB623" s="565"/>
      <c r="JXC623" s="565"/>
      <c r="JXD623" s="565"/>
      <c r="JXE623" s="565"/>
      <c r="JXF623" s="565"/>
      <c r="JXG623" s="565"/>
      <c r="JXH623" s="565"/>
      <c r="JXI623" s="565"/>
      <c r="JXJ623" s="565"/>
      <c r="JXK623" s="565"/>
      <c r="JXL623" s="565"/>
      <c r="JXM623" s="565"/>
      <c r="JXN623" s="565"/>
      <c r="JXO623" s="565"/>
      <c r="JXP623" s="565"/>
      <c r="JXQ623" s="565"/>
      <c r="JXR623" s="565"/>
      <c r="JXS623" s="565"/>
      <c r="JXT623" s="565"/>
      <c r="JXU623" s="565"/>
      <c r="JXV623" s="565"/>
      <c r="JXW623" s="565"/>
      <c r="JXX623" s="565"/>
      <c r="JXY623" s="565"/>
      <c r="JXZ623" s="565"/>
      <c r="JYA623" s="565"/>
      <c r="JYB623" s="565"/>
      <c r="JYC623" s="565"/>
      <c r="JYD623" s="565"/>
      <c r="JYE623" s="565"/>
      <c r="JYF623" s="565"/>
      <c r="JYG623" s="565"/>
      <c r="JYH623" s="565"/>
      <c r="JYI623" s="565"/>
      <c r="JYJ623" s="565"/>
      <c r="JYK623" s="565"/>
      <c r="JYL623" s="565"/>
      <c r="JYM623" s="565"/>
      <c r="JYN623" s="565"/>
      <c r="JYO623" s="565"/>
      <c r="JYP623" s="565"/>
      <c r="JYQ623" s="565"/>
      <c r="JYR623" s="565"/>
      <c r="JYS623" s="565"/>
      <c r="JYT623" s="565"/>
      <c r="JYU623" s="565"/>
      <c r="JYV623" s="565"/>
      <c r="JYW623" s="565"/>
      <c r="JYX623" s="565"/>
      <c r="JYY623" s="565"/>
      <c r="JYZ623" s="565"/>
      <c r="JZA623" s="565"/>
      <c r="JZB623" s="565"/>
      <c r="JZC623" s="565"/>
      <c r="JZD623" s="565"/>
      <c r="JZE623" s="565"/>
      <c r="JZF623" s="565"/>
      <c r="JZG623" s="565"/>
      <c r="JZH623" s="565"/>
      <c r="JZI623" s="565"/>
      <c r="JZJ623" s="565"/>
      <c r="JZK623" s="565"/>
      <c r="JZL623" s="565"/>
      <c r="JZM623" s="565"/>
      <c r="JZN623" s="565"/>
      <c r="JZO623" s="565"/>
      <c r="JZP623" s="565"/>
      <c r="JZQ623" s="565"/>
      <c r="JZR623" s="565"/>
      <c r="JZS623" s="565"/>
      <c r="JZT623" s="565"/>
      <c r="JZU623" s="565"/>
      <c r="JZV623" s="565"/>
      <c r="JZW623" s="565"/>
      <c r="JZX623" s="565"/>
      <c r="JZY623" s="565"/>
      <c r="JZZ623" s="565"/>
      <c r="KAA623" s="565"/>
      <c r="KAB623" s="565"/>
      <c r="KAC623" s="565"/>
      <c r="KAD623" s="565"/>
      <c r="KAE623" s="565"/>
      <c r="KAF623" s="565"/>
      <c r="KAG623" s="565"/>
      <c r="KAH623" s="565"/>
      <c r="KAI623" s="565"/>
      <c r="KAJ623" s="565"/>
      <c r="KAK623" s="565"/>
      <c r="KAL623" s="565"/>
      <c r="KAM623" s="565"/>
      <c r="KAN623" s="565"/>
      <c r="KAO623" s="565"/>
      <c r="KAP623" s="565"/>
      <c r="KAQ623" s="565"/>
      <c r="KAR623" s="565"/>
      <c r="KAS623" s="565"/>
      <c r="KAT623" s="565"/>
      <c r="KAU623" s="565"/>
      <c r="KAV623" s="565"/>
      <c r="KAW623" s="565"/>
      <c r="KAX623" s="565"/>
      <c r="KAY623" s="565"/>
      <c r="KAZ623" s="565"/>
      <c r="KBA623" s="565"/>
      <c r="KBB623" s="565"/>
      <c r="KBC623" s="565"/>
      <c r="KBD623" s="565"/>
      <c r="KBE623" s="565"/>
      <c r="KBF623" s="565"/>
      <c r="KBG623" s="565"/>
      <c r="KBH623" s="565"/>
      <c r="KBI623" s="565"/>
      <c r="KBJ623" s="565"/>
      <c r="KBK623" s="565"/>
      <c r="KBL623" s="565"/>
      <c r="KBM623" s="565"/>
      <c r="KBN623" s="565"/>
      <c r="KBO623" s="565"/>
      <c r="KBP623" s="565"/>
      <c r="KBQ623" s="565"/>
      <c r="KBR623" s="565"/>
      <c r="KBS623" s="565"/>
      <c r="KBT623" s="565"/>
      <c r="KBU623" s="565"/>
      <c r="KBV623" s="565"/>
      <c r="KBW623" s="565"/>
      <c r="KBX623" s="565"/>
      <c r="KBY623" s="565"/>
      <c r="KBZ623" s="565"/>
      <c r="KCA623" s="565"/>
      <c r="KCB623" s="565"/>
      <c r="KCC623" s="565"/>
      <c r="KCD623" s="565"/>
      <c r="KCE623" s="565"/>
      <c r="KCF623" s="565"/>
      <c r="KCG623" s="565"/>
      <c r="KCH623" s="565"/>
      <c r="KCI623" s="565"/>
      <c r="KCJ623" s="565"/>
      <c r="KCK623" s="565"/>
      <c r="KCL623" s="565"/>
      <c r="KCM623" s="565"/>
      <c r="KCN623" s="565"/>
      <c r="KCO623" s="565"/>
      <c r="KCP623" s="565"/>
      <c r="KCQ623" s="565"/>
      <c r="KCR623" s="565"/>
      <c r="KCS623" s="565"/>
      <c r="KCT623" s="565"/>
      <c r="KCU623" s="565"/>
      <c r="KCV623" s="565"/>
      <c r="KCW623" s="565"/>
      <c r="KCX623" s="565"/>
      <c r="KCY623" s="565"/>
      <c r="KCZ623" s="565"/>
      <c r="KDA623" s="565"/>
      <c r="KDB623" s="565"/>
      <c r="KDC623" s="565"/>
      <c r="KDD623" s="565"/>
      <c r="KDE623" s="565"/>
      <c r="KDF623" s="565"/>
      <c r="KDG623" s="565"/>
      <c r="KDH623" s="565"/>
      <c r="KDI623" s="565"/>
      <c r="KDJ623" s="565"/>
      <c r="KDK623" s="565"/>
      <c r="KDL623" s="565"/>
      <c r="KDM623" s="565"/>
      <c r="KDN623" s="565"/>
      <c r="KDO623" s="565"/>
      <c r="KDP623" s="565"/>
      <c r="KDQ623" s="565"/>
      <c r="KDR623" s="565"/>
      <c r="KDS623" s="565"/>
      <c r="KDT623" s="565"/>
      <c r="KDU623" s="565"/>
      <c r="KDV623" s="565"/>
      <c r="KDW623" s="565"/>
      <c r="KDX623" s="565"/>
      <c r="KDY623" s="565"/>
      <c r="KDZ623" s="565"/>
      <c r="KEA623" s="565"/>
      <c r="KEB623" s="565"/>
      <c r="KEC623" s="565"/>
      <c r="KED623" s="565"/>
      <c r="KEE623" s="565"/>
      <c r="KEF623" s="565"/>
      <c r="KEG623" s="565"/>
      <c r="KEH623" s="565"/>
      <c r="KEI623" s="565"/>
      <c r="KEJ623" s="565"/>
      <c r="KEK623" s="565"/>
      <c r="KEL623" s="565"/>
      <c r="KEM623" s="565"/>
      <c r="KEN623" s="565"/>
      <c r="KEO623" s="565"/>
      <c r="KEP623" s="565"/>
      <c r="KEQ623" s="565"/>
      <c r="KER623" s="565"/>
      <c r="KES623" s="565"/>
      <c r="KET623" s="565"/>
      <c r="KEU623" s="565"/>
      <c r="KEV623" s="565"/>
      <c r="KEW623" s="565"/>
      <c r="KEX623" s="565"/>
      <c r="KEY623" s="565"/>
      <c r="KEZ623" s="565"/>
      <c r="KFA623" s="565"/>
      <c r="KFB623" s="565"/>
      <c r="KFC623" s="565"/>
      <c r="KFD623" s="565"/>
      <c r="KFE623" s="565"/>
      <c r="KFF623" s="565"/>
      <c r="KFG623" s="565"/>
      <c r="KFH623" s="565"/>
      <c r="KFI623" s="565"/>
      <c r="KFJ623" s="565"/>
      <c r="KFK623" s="565"/>
      <c r="KFL623" s="565"/>
      <c r="KFM623" s="565"/>
      <c r="KFN623" s="565"/>
      <c r="KFO623" s="565"/>
      <c r="KFP623" s="565"/>
      <c r="KFQ623" s="565"/>
      <c r="KFR623" s="565"/>
      <c r="KFS623" s="565"/>
      <c r="KFT623" s="565"/>
      <c r="KFU623" s="565"/>
      <c r="KFV623" s="565"/>
      <c r="KFW623" s="565"/>
      <c r="KFX623" s="565"/>
      <c r="KFY623" s="565"/>
      <c r="KFZ623" s="565"/>
      <c r="KGA623" s="565"/>
      <c r="KGB623" s="565"/>
      <c r="KGC623" s="565"/>
      <c r="KGD623" s="565"/>
      <c r="KGE623" s="565"/>
      <c r="KGF623" s="565"/>
      <c r="KGG623" s="565"/>
      <c r="KGH623" s="565"/>
      <c r="KGI623" s="565"/>
      <c r="KGJ623" s="565"/>
      <c r="KGK623" s="565"/>
      <c r="KGL623" s="565"/>
      <c r="KGM623" s="565"/>
      <c r="KGN623" s="565"/>
      <c r="KGO623" s="565"/>
      <c r="KGP623" s="565"/>
      <c r="KGQ623" s="565"/>
      <c r="KGR623" s="565"/>
      <c r="KGS623" s="565"/>
      <c r="KGT623" s="565"/>
      <c r="KGU623" s="565"/>
      <c r="KGV623" s="565"/>
      <c r="KGW623" s="565"/>
      <c r="KGX623" s="565"/>
      <c r="KGY623" s="565"/>
      <c r="KGZ623" s="565"/>
      <c r="KHA623" s="565"/>
      <c r="KHB623" s="565"/>
      <c r="KHC623" s="565"/>
      <c r="KHD623" s="565"/>
      <c r="KHE623" s="565"/>
      <c r="KHF623" s="565"/>
      <c r="KHG623" s="565"/>
      <c r="KHH623" s="565"/>
      <c r="KHI623" s="565"/>
      <c r="KHJ623" s="565"/>
      <c r="KHK623" s="565"/>
      <c r="KHL623" s="565"/>
      <c r="KHM623" s="565"/>
      <c r="KHN623" s="565"/>
      <c r="KHO623" s="565"/>
      <c r="KHP623" s="565"/>
      <c r="KHQ623" s="565"/>
      <c r="KHR623" s="565"/>
      <c r="KHS623" s="565"/>
      <c r="KHT623" s="565"/>
      <c r="KHU623" s="565"/>
      <c r="KHV623" s="565"/>
      <c r="KHW623" s="565"/>
      <c r="KHX623" s="565"/>
      <c r="KHY623" s="565"/>
      <c r="KHZ623" s="565"/>
      <c r="KIA623" s="565"/>
      <c r="KIB623" s="565"/>
      <c r="KIC623" s="565"/>
      <c r="KID623" s="565"/>
      <c r="KIE623" s="565"/>
      <c r="KIF623" s="565"/>
      <c r="KIG623" s="565"/>
      <c r="KIH623" s="565"/>
      <c r="KII623" s="565"/>
      <c r="KIJ623" s="565"/>
      <c r="KIK623" s="565"/>
      <c r="KIL623" s="565"/>
      <c r="KIM623" s="565"/>
      <c r="KIN623" s="565"/>
      <c r="KIO623" s="565"/>
      <c r="KIP623" s="565"/>
      <c r="KIQ623" s="565"/>
      <c r="KIR623" s="565"/>
      <c r="KIS623" s="565"/>
      <c r="KIT623" s="565"/>
      <c r="KIU623" s="565"/>
      <c r="KIV623" s="565"/>
      <c r="KIW623" s="565"/>
      <c r="KIX623" s="565"/>
      <c r="KIY623" s="565"/>
      <c r="KIZ623" s="565"/>
      <c r="KJA623" s="565"/>
      <c r="KJB623" s="565"/>
      <c r="KJC623" s="565"/>
      <c r="KJD623" s="565"/>
      <c r="KJE623" s="565"/>
      <c r="KJF623" s="565"/>
      <c r="KJG623" s="565"/>
      <c r="KJH623" s="565"/>
      <c r="KJI623" s="565"/>
      <c r="KJJ623" s="565"/>
      <c r="KJK623" s="565"/>
      <c r="KJL623" s="565"/>
      <c r="KJM623" s="565"/>
      <c r="KJN623" s="565"/>
      <c r="KJO623" s="565"/>
      <c r="KJP623" s="565"/>
      <c r="KJQ623" s="565"/>
      <c r="KJR623" s="565"/>
      <c r="KJS623" s="565"/>
      <c r="KJT623" s="565"/>
      <c r="KJU623" s="565"/>
      <c r="KJV623" s="565"/>
      <c r="KJW623" s="565"/>
      <c r="KJX623" s="565"/>
      <c r="KJY623" s="565"/>
      <c r="KJZ623" s="565"/>
      <c r="KKA623" s="565"/>
      <c r="KKB623" s="565"/>
      <c r="KKC623" s="565"/>
      <c r="KKD623" s="565"/>
      <c r="KKE623" s="565"/>
      <c r="KKF623" s="565"/>
      <c r="KKG623" s="565"/>
      <c r="KKH623" s="565"/>
      <c r="KKI623" s="565"/>
      <c r="KKJ623" s="565"/>
      <c r="KKK623" s="565"/>
      <c r="KKL623" s="565"/>
      <c r="KKM623" s="565"/>
      <c r="KKN623" s="565"/>
      <c r="KKO623" s="565"/>
      <c r="KKP623" s="565"/>
      <c r="KKQ623" s="565"/>
      <c r="KKR623" s="565"/>
      <c r="KKS623" s="565"/>
      <c r="KKT623" s="565"/>
      <c r="KKU623" s="565"/>
      <c r="KKV623" s="565"/>
      <c r="KKW623" s="565"/>
      <c r="KKX623" s="565"/>
      <c r="KKY623" s="565"/>
      <c r="KKZ623" s="565"/>
      <c r="KLA623" s="565"/>
      <c r="KLB623" s="565"/>
      <c r="KLC623" s="565"/>
      <c r="KLD623" s="565"/>
      <c r="KLE623" s="565"/>
      <c r="KLF623" s="565"/>
      <c r="KLG623" s="565"/>
      <c r="KLH623" s="565"/>
      <c r="KLI623" s="565"/>
      <c r="KLJ623" s="565"/>
      <c r="KLK623" s="565"/>
      <c r="KLL623" s="565"/>
      <c r="KLM623" s="565"/>
      <c r="KLN623" s="565"/>
      <c r="KLO623" s="565"/>
      <c r="KLP623" s="565"/>
      <c r="KLQ623" s="565"/>
      <c r="KLR623" s="565"/>
      <c r="KLS623" s="565"/>
      <c r="KLT623" s="565"/>
      <c r="KLU623" s="565"/>
      <c r="KLV623" s="565"/>
      <c r="KLW623" s="565"/>
      <c r="KLX623" s="565"/>
      <c r="KLY623" s="565"/>
      <c r="KLZ623" s="565"/>
      <c r="KMA623" s="565"/>
      <c r="KMB623" s="565"/>
      <c r="KMC623" s="565"/>
      <c r="KMD623" s="565"/>
      <c r="KME623" s="565"/>
      <c r="KMF623" s="565"/>
      <c r="KMG623" s="565"/>
      <c r="KMH623" s="565"/>
      <c r="KMI623" s="565"/>
      <c r="KMJ623" s="565"/>
      <c r="KMK623" s="565"/>
      <c r="KML623" s="565"/>
      <c r="KMM623" s="565"/>
      <c r="KMN623" s="565"/>
      <c r="KMO623" s="565"/>
      <c r="KMP623" s="565"/>
      <c r="KMQ623" s="565"/>
      <c r="KMR623" s="565"/>
      <c r="KMS623" s="565"/>
      <c r="KMT623" s="565"/>
      <c r="KMU623" s="565"/>
      <c r="KMV623" s="565"/>
      <c r="KMW623" s="565"/>
      <c r="KMX623" s="565"/>
      <c r="KMY623" s="565"/>
      <c r="KMZ623" s="565"/>
      <c r="KNA623" s="565"/>
      <c r="KNB623" s="565"/>
      <c r="KNC623" s="565"/>
      <c r="KND623" s="565"/>
      <c r="KNE623" s="565"/>
      <c r="KNF623" s="565"/>
      <c r="KNG623" s="565"/>
      <c r="KNH623" s="565"/>
      <c r="KNI623" s="565"/>
      <c r="KNJ623" s="565"/>
      <c r="KNK623" s="565"/>
      <c r="KNL623" s="565"/>
      <c r="KNM623" s="565"/>
      <c r="KNN623" s="565"/>
      <c r="KNO623" s="565"/>
      <c r="KNP623" s="565"/>
      <c r="KNQ623" s="565"/>
      <c r="KNR623" s="565"/>
      <c r="KNS623" s="565"/>
      <c r="KNT623" s="565"/>
      <c r="KNU623" s="565"/>
      <c r="KNV623" s="565"/>
      <c r="KNW623" s="565"/>
      <c r="KNX623" s="565"/>
      <c r="KNY623" s="565"/>
      <c r="KNZ623" s="565"/>
      <c r="KOA623" s="565"/>
      <c r="KOB623" s="565"/>
      <c r="KOC623" s="565"/>
      <c r="KOD623" s="565"/>
      <c r="KOE623" s="565"/>
      <c r="KOF623" s="565"/>
      <c r="KOG623" s="565"/>
      <c r="KOH623" s="565"/>
      <c r="KOI623" s="565"/>
      <c r="KOJ623" s="565"/>
      <c r="KOK623" s="565"/>
      <c r="KOL623" s="565"/>
      <c r="KOM623" s="565"/>
      <c r="KON623" s="565"/>
      <c r="KOO623" s="565"/>
      <c r="KOP623" s="565"/>
      <c r="KOQ623" s="565"/>
      <c r="KOR623" s="565"/>
      <c r="KOS623" s="565"/>
      <c r="KOT623" s="565"/>
      <c r="KOU623" s="565"/>
      <c r="KOV623" s="565"/>
      <c r="KOW623" s="565"/>
      <c r="KOX623" s="565"/>
      <c r="KOY623" s="565"/>
      <c r="KOZ623" s="565"/>
      <c r="KPA623" s="565"/>
      <c r="KPB623" s="565"/>
      <c r="KPC623" s="565"/>
      <c r="KPD623" s="565"/>
      <c r="KPE623" s="565"/>
      <c r="KPF623" s="565"/>
      <c r="KPG623" s="565"/>
      <c r="KPH623" s="565"/>
      <c r="KPI623" s="565"/>
      <c r="KPJ623" s="565"/>
      <c r="KPK623" s="565"/>
      <c r="KPL623" s="565"/>
      <c r="KPM623" s="565"/>
      <c r="KPN623" s="565"/>
      <c r="KPO623" s="565"/>
      <c r="KPP623" s="565"/>
      <c r="KPQ623" s="565"/>
      <c r="KPR623" s="565"/>
      <c r="KPS623" s="565"/>
      <c r="KPT623" s="565"/>
      <c r="KPU623" s="565"/>
      <c r="KPV623" s="565"/>
      <c r="KPW623" s="565"/>
      <c r="KPX623" s="565"/>
      <c r="KPY623" s="565"/>
      <c r="KPZ623" s="565"/>
      <c r="KQA623" s="565"/>
      <c r="KQB623" s="565"/>
      <c r="KQC623" s="565"/>
      <c r="KQD623" s="565"/>
      <c r="KQE623" s="565"/>
      <c r="KQF623" s="565"/>
      <c r="KQG623" s="565"/>
      <c r="KQH623" s="565"/>
      <c r="KQI623" s="565"/>
      <c r="KQJ623" s="565"/>
      <c r="KQK623" s="565"/>
      <c r="KQL623" s="565"/>
      <c r="KQM623" s="565"/>
      <c r="KQN623" s="565"/>
      <c r="KQO623" s="565"/>
      <c r="KQP623" s="565"/>
      <c r="KQQ623" s="565"/>
      <c r="KQR623" s="565"/>
      <c r="KQS623" s="565"/>
      <c r="KQT623" s="565"/>
      <c r="KQU623" s="565"/>
      <c r="KQV623" s="565"/>
      <c r="KQW623" s="565"/>
      <c r="KQX623" s="565"/>
      <c r="KQY623" s="565"/>
      <c r="KQZ623" s="565"/>
      <c r="KRA623" s="565"/>
      <c r="KRB623" s="565"/>
      <c r="KRC623" s="565"/>
      <c r="KRD623" s="565"/>
      <c r="KRE623" s="565"/>
      <c r="KRF623" s="565"/>
      <c r="KRG623" s="565"/>
      <c r="KRH623" s="565"/>
      <c r="KRI623" s="565"/>
      <c r="KRJ623" s="565"/>
      <c r="KRK623" s="565"/>
      <c r="KRL623" s="565"/>
      <c r="KRM623" s="565"/>
      <c r="KRN623" s="565"/>
      <c r="KRO623" s="565"/>
      <c r="KRP623" s="565"/>
      <c r="KRQ623" s="565"/>
      <c r="KRR623" s="565"/>
      <c r="KRS623" s="565"/>
      <c r="KRT623" s="565"/>
      <c r="KRU623" s="565"/>
      <c r="KRV623" s="565"/>
      <c r="KRW623" s="565"/>
      <c r="KRX623" s="565"/>
      <c r="KRY623" s="565"/>
      <c r="KRZ623" s="565"/>
      <c r="KSA623" s="565"/>
      <c r="KSB623" s="565"/>
      <c r="KSC623" s="565"/>
      <c r="KSD623" s="565"/>
      <c r="KSE623" s="565"/>
      <c r="KSF623" s="565"/>
      <c r="KSG623" s="565"/>
      <c r="KSH623" s="565"/>
      <c r="KSI623" s="565"/>
      <c r="KSJ623" s="565"/>
      <c r="KSK623" s="565"/>
      <c r="KSL623" s="565"/>
      <c r="KSM623" s="565"/>
      <c r="KSN623" s="565"/>
      <c r="KSO623" s="565"/>
      <c r="KSP623" s="565"/>
      <c r="KSQ623" s="565"/>
      <c r="KSR623" s="565"/>
      <c r="KSS623" s="565"/>
      <c r="KST623" s="565"/>
      <c r="KSU623" s="565"/>
      <c r="KSV623" s="565"/>
      <c r="KSW623" s="565"/>
      <c r="KSX623" s="565"/>
      <c r="KSY623" s="565"/>
      <c r="KSZ623" s="565"/>
      <c r="KTA623" s="565"/>
      <c r="KTB623" s="565"/>
      <c r="KTC623" s="565"/>
      <c r="KTD623" s="565"/>
      <c r="KTE623" s="565"/>
      <c r="KTF623" s="565"/>
      <c r="KTG623" s="565"/>
      <c r="KTH623" s="565"/>
      <c r="KTI623" s="565"/>
      <c r="KTJ623" s="565"/>
      <c r="KTK623" s="565"/>
      <c r="KTL623" s="565"/>
      <c r="KTM623" s="565"/>
      <c r="KTN623" s="565"/>
      <c r="KTO623" s="565"/>
      <c r="KTP623" s="565"/>
      <c r="KTQ623" s="565"/>
      <c r="KTR623" s="565"/>
      <c r="KTS623" s="565"/>
      <c r="KTT623" s="565"/>
      <c r="KTU623" s="565"/>
      <c r="KTV623" s="565"/>
      <c r="KTW623" s="565"/>
      <c r="KTX623" s="565"/>
      <c r="KTY623" s="565"/>
      <c r="KTZ623" s="565"/>
      <c r="KUA623" s="565"/>
      <c r="KUB623" s="565"/>
      <c r="KUC623" s="565"/>
      <c r="KUD623" s="565"/>
      <c r="KUE623" s="565"/>
      <c r="KUF623" s="565"/>
      <c r="KUG623" s="565"/>
      <c r="KUH623" s="565"/>
      <c r="KUI623" s="565"/>
      <c r="KUJ623" s="565"/>
      <c r="KUK623" s="565"/>
      <c r="KUL623" s="565"/>
      <c r="KUM623" s="565"/>
      <c r="KUN623" s="565"/>
      <c r="KUO623" s="565"/>
      <c r="KUP623" s="565"/>
      <c r="KUQ623" s="565"/>
      <c r="KUR623" s="565"/>
      <c r="KUS623" s="565"/>
      <c r="KUT623" s="565"/>
      <c r="KUU623" s="565"/>
      <c r="KUV623" s="565"/>
      <c r="KUW623" s="565"/>
      <c r="KUX623" s="565"/>
      <c r="KUY623" s="565"/>
      <c r="KUZ623" s="565"/>
      <c r="KVA623" s="565"/>
      <c r="KVB623" s="565"/>
      <c r="KVC623" s="565"/>
      <c r="KVD623" s="565"/>
      <c r="KVE623" s="565"/>
      <c r="KVF623" s="565"/>
      <c r="KVG623" s="565"/>
      <c r="KVH623" s="565"/>
      <c r="KVI623" s="565"/>
      <c r="KVJ623" s="565"/>
      <c r="KVK623" s="565"/>
      <c r="KVL623" s="565"/>
      <c r="KVM623" s="565"/>
      <c r="KVN623" s="565"/>
      <c r="KVO623" s="565"/>
      <c r="KVP623" s="565"/>
      <c r="KVQ623" s="565"/>
      <c r="KVR623" s="565"/>
      <c r="KVS623" s="565"/>
      <c r="KVT623" s="565"/>
      <c r="KVU623" s="565"/>
      <c r="KVV623" s="565"/>
      <c r="KVW623" s="565"/>
      <c r="KVX623" s="565"/>
      <c r="KVY623" s="565"/>
      <c r="KVZ623" s="565"/>
      <c r="KWA623" s="565"/>
      <c r="KWB623" s="565"/>
      <c r="KWC623" s="565"/>
      <c r="KWD623" s="565"/>
      <c r="KWE623" s="565"/>
      <c r="KWF623" s="565"/>
      <c r="KWG623" s="565"/>
      <c r="KWH623" s="565"/>
      <c r="KWI623" s="565"/>
      <c r="KWJ623" s="565"/>
      <c r="KWK623" s="565"/>
      <c r="KWL623" s="565"/>
      <c r="KWM623" s="565"/>
      <c r="KWN623" s="565"/>
      <c r="KWO623" s="565"/>
      <c r="KWP623" s="565"/>
      <c r="KWQ623" s="565"/>
      <c r="KWR623" s="565"/>
      <c r="KWS623" s="565"/>
      <c r="KWT623" s="565"/>
      <c r="KWU623" s="565"/>
      <c r="KWV623" s="565"/>
      <c r="KWW623" s="565"/>
      <c r="KWX623" s="565"/>
      <c r="KWY623" s="565"/>
      <c r="KWZ623" s="565"/>
      <c r="KXA623" s="565"/>
      <c r="KXB623" s="565"/>
      <c r="KXC623" s="565"/>
      <c r="KXD623" s="565"/>
      <c r="KXE623" s="565"/>
      <c r="KXF623" s="565"/>
      <c r="KXG623" s="565"/>
      <c r="KXH623" s="565"/>
      <c r="KXI623" s="565"/>
      <c r="KXJ623" s="565"/>
      <c r="KXK623" s="565"/>
      <c r="KXL623" s="565"/>
      <c r="KXM623" s="565"/>
      <c r="KXN623" s="565"/>
      <c r="KXO623" s="565"/>
      <c r="KXP623" s="565"/>
      <c r="KXQ623" s="565"/>
      <c r="KXR623" s="565"/>
      <c r="KXS623" s="565"/>
      <c r="KXT623" s="565"/>
      <c r="KXU623" s="565"/>
      <c r="KXV623" s="565"/>
      <c r="KXW623" s="565"/>
      <c r="KXX623" s="565"/>
      <c r="KXY623" s="565"/>
      <c r="KXZ623" s="565"/>
      <c r="KYA623" s="565"/>
      <c r="KYB623" s="565"/>
      <c r="KYC623" s="565"/>
      <c r="KYD623" s="565"/>
      <c r="KYE623" s="565"/>
      <c r="KYF623" s="565"/>
      <c r="KYG623" s="565"/>
      <c r="KYH623" s="565"/>
      <c r="KYI623" s="565"/>
      <c r="KYJ623" s="565"/>
      <c r="KYK623" s="565"/>
      <c r="KYL623" s="565"/>
      <c r="KYM623" s="565"/>
      <c r="KYN623" s="565"/>
      <c r="KYO623" s="565"/>
      <c r="KYP623" s="565"/>
      <c r="KYQ623" s="565"/>
      <c r="KYR623" s="565"/>
      <c r="KYS623" s="565"/>
      <c r="KYT623" s="565"/>
      <c r="KYU623" s="565"/>
      <c r="KYV623" s="565"/>
      <c r="KYW623" s="565"/>
      <c r="KYX623" s="565"/>
      <c r="KYY623" s="565"/>
      <c r="KYZ623" s="565"/>
      <c r="KZA623" s="565"/>
      <c r="KZB623" s="565"/>
      <c r="KZC623" s="565"/>
      <c r="KZD623" s="565"/>
      <c r="KZE623" s="565"/>
      <c r="KZF623" s="565"/>
      <c r="KZG623" s="565"/>
      <c r="KZH623" s="565"/>
      <c r="KZI623" s="565"/>
      <c r="KZJ623" s="565"/>
      <c r="KZK623" s="565"/>
      <c r="KZL623" s="565"/>
      <c r="KZM623" s="565"/>
      <c r="KZN623" s="565"/>
      <c r="KZO623" s="565"/>
      <c r="KZP623" s="565"/>
      <c r="KZQ623" s="565"/>
      <c r="KZR623" s="565"/>
      <c r="KZS623" s="565"/>
      <c r="KZT623" s="565"/>
      <c r="KZU623" s="565"/>
      <c r="KZV623" s="565"/>
      <c r="KZW623" s="565"/>
      <c r="KZX623" s="565"/>
      <c r="KZY623" s="565"/>
      <c r="KZZ623" s="565"/>
      <c r="LAA623" s="565"/>
      <c r="LAB623" s="565"/>
      <c r="LAC623" s="565"/>
      <c r="LAD623" s="565"/>
      <c r="LAE623" s="565"/>
      <c r="LAF623" s="565"/>
      <c r="LAG623" s="565"/>
      <c r="LAH623" s="565"/>
      <c r="LAI623" s="565"/>
      <c r="LAJ623" s="565"/>
      <c r="LAK623" s="565"/>
      <c r="LAL623" s="565"/>
      <c r="LAM623" s="565"/>
      <c r="LAN623" s="565"/>
      <c r="LAO623" s="565"/>
      <c r="LAP623" s="565"/>
      <c r="LAQ623" s="565"/>
      <c r="LAR623" s="565"/>
      <c r="LAS623" s="565"/>
      <c r="LAT623" s="565"/>
      <c r="LAU623" s="565"/>
      <c r="LAV623" s="565"/>
      <c r="LAW623" s="565"/>
      <c r="LAX623" s="565"/>
      <c r="LAY623" s="565"/>
      <c r="LAZ623" s="565"/>
      <c r="LBA623" s="565"/>
      <c r="LBB623" s="565"/>
      <c r="LBC623" s="565"/>
      <c r="LBD623" s="565"/>
      <c r="LBE623" s="565"/>
      <c r="LBF623" s="565"/>
      <c r="LBG623" s="565"/>
      <c r="LBH623" s="565"/>
      <c r="LBI623" s="565"/>
      <c r="LBJ623" s="565"/>
      <c r="LBK623" s="565"/>
      <c r="LBL623" s="565"/>
      <c r="LBM623" s="565"/>
      <c r="LBN623" s="565"/>
      <c r="LBO623" s="565"/>
      <c r="LBP623" s="565"/>
      <c r="LBQ623" s="565"/>
      <c r="LBR623" s="565"/>
      <c r="LBS623" s="565"/>
      <c r="LBT623" s="565"/>
      <c r="LBU623" s="565"/>
      <c r="LBV623" s="565"/>
      <c r="LBW623" s="565"/>
      <c r="LBX623" s="565"/>
      <c r="LBY623" s="565"/>
      <c r="LBZ623" s="565"/>
      <c r="LCA623" s="565"/>
      <c r="LCB623" s="565"/>
      <c r="LCC623" s="565"/>
      <c r="LCD623" s="565"/>
      <c r="LCE623" s="565"/>
      <c r="LCF623" s="565"/>
      <c r="LCG623" s="565"/>
      <c r="LCH623" s="565"/>
      <c r="LCI623" s="565"/>
      <c r="LCJ623" s="565"/>
      <c r="LCK623" s="565"/>
      <c r="LCL623" s="565"/>
      <c r="LCM623" s="565"/>
      <c r="LCN623" s="565"/>
      <c r="LCO623" s="565"/>
      <c r="LCP623" s="565"/>
      <c r="LCQ623" s="565"/>
      <c r="LCR623" s="565"/>
      <c r="LCS623" s="565"/>
      <c r="LCT623" s="565"/>
      <c r="LCU623" s="565"/>
      <c r="LCV623" s="565"/>
      <c r="LCW623" s="565"/>
      <c r="LCX623" s="565"/>
      <c r="LCY623" s="565"/>
      <c r="LCZ623" s="565"/>
      <c r="LDA623" s="565"/>
      <c r="LDB623" s="565"/>
      <c r="LDC623" s="565"/>
      <c r="LDD623" s="565"/>
      <c r="LDE623" s="565"/>
      <c r="LDF623" s="565"/>
      <c r="LDG623" s="565"/>
      <c r="LDH623" s="565"/>
      <c r="LDI623" s="565"/>
      <c r="LDJ623" s="565"/>
      <c r="LDK623" s="565"/>
      <c r="LDL623" s="565"/>
      <c r="LDM623" s="565"/>
      <c r="LDN623" s="565"/>
      <c r="LDO623" s="565"/>
      <c r="LDP623" s="565"/>
      <c r="LDQ623" s="565"/>
      <c r="LDR623" s="565"/>
      <c r="LDS623" s="565"/>
      <c r="LDT623" s="565"/>
      <c r="LDU623" s="565"/>
      <c r="LDV623" s="565"/>
      <c r="LDW623" s="565"/>
      <c r="LDX623" s="565"/>
      <c r="LDY623" s="565"/>
      <c r="LDZ623" s="565"/>
      <c r="LEA623" s="565"/>
      <c r="LEB623" s="565"/>
      <c r="LEC623" s="565"/>
      <c r="LED623" s="565"/>
      <c r="LEE623" s="565"/>
      <c r="LEF623" s="565"/>
      <c r="LEG623" s="565"/>
      <c r="LEH623" s="565"/>
      <c r="LEI623" s="565"/>
      <c r="LEJ623" s="565"/>
      <c r="LEK623" s="565"/>
      <c r="LEL623" s="565"/>
      <c r="LEM623" s="565"/>
      <c r="LEN623" s="565"/>
      <c r="LEO623" s="565"/>
      <c r="LEP623" s="565"/>
      <c r="LEQ623" s="565"/>
      <c r="LER623" s="565"/>
      <c r="LES623" s="565"/>
      <c r="LET623" s="565"/>
      <c r="LEU623" s="565"/>
      <c r="LEV623" s="565"/>
      <c r="LEW623" s="565"/>
      <c r="LEX623" s="565"/>
      <c r="LEY623" s="565"/>
      <c r="LEZ623" s="565"/>
      <c r="LFA623" s="565"/>
      <c r="LFB623" s="565"/>
      <c r="LFC623" s="565"/>
      <c r="LFD623" s="565"/>
      <c r="LFE623" s="565"/>
      <c r="LFF623" s="565"/>
      <c r="LFG623" s="565"/>
      <c r="LFH623" s="565"/>
      <c r="LFI623" s="565"/>
      <c r="LFJ623" s="565"/>
      <c r="LFK623" s="565"/>
      <c r="LFL623" s="565"/>
      <c r="LFM623" s="565"/>
      <c r="LFN623" s="565"/>
      <c r="LFO623" s="565"/>
      <c r="LFP623" s="565"/>
      <c r="LFQ623" s="565"/>
      <c r="LFR623" s="565"/>
      <c r="LFS623" s="565"/>
      <c r="LFT623" s="565"/>
      <c r="LFU623" s="565"/>
      <c r="LFV623" s="565"/>
      <c r="LFW623" s="565"/>
      <c r="LFX623" s="565"/>
      <c r="LFY623" s="565"/>
      <c r="LFZ623" s="565"/>
      <c r="LGA623" s="565"/>
      <c r="LGB623" s="565"/>
      <c r="LGC623" s="565"/>
      <c r="LGD623" s="565"/>
      <c r="LGE623" s="565"/>
      <c r="LGF623" s="565"/>
      <c r="LGG623" s="565"/>
      <c r="LGH623" s="565"/>
      <c r="LGI623" s="565"/>
      <c r="LGJ623" s="565"/>
      <c r="LGK623" s="565"/>
      <c r="LGL623" s="565"/>
      <c r="LGM623" s="565"/>
      <c r="LGN623" s="565"/>
      <c r="LGO623" s="565"/>
      <c r="LGP623" s="565"/>
      <c r="LGQ623" s="565"/>
      <c r="LGR623" s="565"/>
      <c r="LGS623" s="565"/>
      <c r="LGT623" s="565"/>
      <c r="LGU623" s="565"/>
      <c r="LGV623" s="565"/>
      <c r="LGW623" s="565"/>
      <c r="LGX623" s="565"/>
      <c r="LGY623" s="565"/>
      <c r="LGZ623" s="565"/>
      <c r="LHA623" s="565"/>
      <c r="LHB623" s="565"/>
      <c r="LHC623" s="565"/>
      <c r="LHD623" s="565"/>
      <c r="LHE623" s="565"/>
      <c r="LHF623" s="565"/>
      <c r="LHG623" s="565"/>
      <c r="LHH623" s="565"/>
      <c r="LHI623" s="565"/>
      <c r="LHJ623" s="565"/>
      <c r="LHK623" s="565"/>
      <c r="LHL623" s="565"/>
      <c r="LHM623" s="565"/>
      <c r="LHN623" s="565"/>
      <c r="LHO623" s="565"/>
      <c r="LHP623" s="565"/>
      <c r="LHQ623" s="565"/>
      <c r="LHR623" s="565"/>
      <c r="LHS623" s="565"/>
      <c r="LHT623" s="565"/>
      <c r="LHU623" s="565"/>
      <c r="LHV623" s="565"/>
      <c r="LHW623" s="565"/>
      <c r="LHX623" s="565"/>
      <c r="LHY623" s="565"/>
      <c r="LHZ623" s="565"/>
      <c r="LIA623" s="565"/>
      <c r="LIB623" s="565"/>
      <c r="LIC623" s="565"/>
      <c r="LID623" s="565"/>
      <c r="LIE623" s="565"/>
      <c r="LIF623" s="565"/>
      <c r="LIG623" s="565"/>
      <c r="LIH623" s="565"/>
      <c r="LII623" s="565"/>
      <c r="LIJ623" s="565"/>
      <c r="LIK623" s="565"/>
      <c r="LIL623" s="565"/>
      <c r="LIM623" s="565"/>
      <c r="LIN623" s="565"/>
      <c r="LIO623" s="565"/>
      <c r="LIP623" s="565"/>
      <c r="LIQ623" s="565"/>
      <c r="LIR623" s="565"/>
      <c r="LIS623" s="565"/>
      <c r="LIT623" s="565"/>
      <c r="LIU623" s="565"/>
      <c r="LIV623" s="565"/>
      <c r="LIW623" s="565"/>
      <c r="LIX623" s="565"/>
      <c r="LIY623" s="565"/>
      <c r="LIZ623" s="565"/>
      <c r="LJA623" s="565"/>
      <c r="LJB623" s="565"/>
      <c r="LJC623" s="565"/>
      <c r="LJD623" s="565"/>
      <c r="LJE623" s="565"/>
      <c r="LJF623" s="565"/>
      <c r="LJG623" s="565"/>
      <c r="LJH623" s="565"/>
      <c r="LJI623" s="565"/>
      <c r="LJJ623" s="565"/>
      <c r="LJK623" s="565"/>
      <c r="LJL623" s="565"/>
      <c r="LJM623" s="565"/>
      <c r="LJN623" s="565"/>
      <c r="LJO623" s="565"/>
      <c r="LJP623" s="565"/>
      <c r="LJQ623" s="565"/>
      <c r="LJR623" s="565"/>
      <c r="LJS623" s="565"/>
      <c r="LJT623" s="565"/>
      <c r="LJU623" s="565"/>
      <c r="LJV623" s="565"/>
      <c r="LJW623" s="565"/>
      <c r="LJX623" s="565"/>
      <c r="LJY623" s="565"/>
      <c r="LJZ623" s="565"/>
      <c r="LKA623" s="565"/>
      <c r="LKB623" s="565"/>
      <c r="LKC623" s="565"/>
      <c r="LKD623" s="565"/>
      <c r="LKE623" s="565"/>
      <c r="LKF623" s="565"/>
      <c r="LKG623" s="565"/>
      <c r="LKH623" s="565"/>
      <c r="LKI623" s="565"/>
      <c r="LKJ623" s="565"/>
      <c r="LKK623" s="565"/>
      <c r="LKL623" s="565"/>
      <c r="LKM623" s="565"/>
      <c r="LKN623" s="565"/>
      <c r="LKO623" s="565"/>
      <c r="LKP623" s="565"/>
      <c r="LKQ623" s="565"/>
      <c r="LKR623" s="565"/>
      <c r="LKS623" s="565"/>
      <c r="LKT623" s="565"/>
      <c r="LKU623" s="565"/>
      <c r="LKV623" s="565"/>
      <c r="LKW623" s="565"/>
      <c r="LKX623" s="565"/>
      <c r="LKY623" s="565"/>
      <c r="LKZ623" s="565"/>
      <c r="LLA623" s="565"/>
      <c r="LLB623" s="565"/>
      <c r="LLC623" s="565"/>
      <c r="LLD623" s="565"/>
      <c r="LLE623" s="565"/>
      <c r="LLF623" s="565"/>
      <c r="LLG623" s="565"/>
      <c r="LLH623" s="565"/>
      <c r="LLI623" s="565"/>
      <c r="LLJ623" s="565"/>
      <c r="LLK623" s="565"/>
      <c r="LLL623" s="565"/>
      <c r="LLM623" s="565"/>
      <c r="LLN623" s="565"/>
      <c r="LLO623" s="565"/>
      <c r="LLP623" s="565"/>
      <c r="LLQ623" s="565"/>
      <c r="LLR623" s="565"/>
      <c r="LLS623" s="565"/>
      <c r="LLT623" s="565"/>
      <c r="LLU623" s="565"/>
      <c r="LLV623" s="565"/>
      <c r="LLW623" s="565"/>
      <c r="LLX623" s="565"/>
      <c r="LLY623" s="565"/>
      <c r="LLZ623" s="565"/>
      <c r="LMA623" s="565"/>
      <c r="LMB623" s="565"/>
      <c r="LMC623" s="565"/>
      <c r="LMD623" s="565"/>
      <c r="LME623" s="565"/>
      <c r="LMF623" s="565"/>
      <c r="LMG623" s="565"/>
      <c r="LMH623" s="565"/>
      <c r="LMI623" s="565"/>
      <c r="LMJ623" s="565"/>
      <c r="LMK623" s="565"/>
      <c r="LML623" s="565"/>
      <c r="LMM623" s="565"/>
      <c r="LMN623" s="565"/>
      <c r="LMO623" s="565"/>
      <c r="LMP623" s="565"/>
      <c r="LMQ623" s="565"/>
      <c r="LMR623" s="565"/>
      <c r="LMS623" s="565"/>
      <c r="LMT623" s="565"/>
      <c r="LMU623" s="565"/>
      <c r="LMV623" s="565"/>
      <c r="LMW623" s="565"/>
      <c r="LMX623" s="565"/>
      <c r="LMY623" s="565"/>
      <c r="LMZ623" s="565"/>
      <c r="LNA623" s="565"/>
      <c r="LNB623" s="565"/>
      <c r="LNC623" s="565"/>
      <c r="LND623" s="565"/>
      <c r="LNE623" s="565"/>
      <c r="LNF623" s="565"/>
      <c r="LNG623" s="565"/>
      <c r="LNH623" s="565"/>
      <c r="LNI623" s="565"/>
      <c r="LNJ623" s="565"/>
      <c r="LNK623" s="565"/>
      <c r="LNL623" s="565"/>
      <c r="LNM623" s="565"/>
      <c r="LNN623" s="565"/>
      <c r="LNO623" s="565"/>
      <c r="LNP623" s="565"/>
      <c r="LNQ623" s="565"/>
      <c r="LNR623" s="565"/>
      <c r="LNS623" s="565"/>
      <c r="LNT623" s="565"/>
      <c r="LNU623" s="565"/>
      <c r="LNV623" s="565"/>
      <c r="LNW623" s="565"/>
      <c r="LNX623" s="565"/>
      <c r="LNY623" s="565"/>
      <c r="LNZ623" s="565"/>
      <c r="LOA623" s="565"/>
      <c r="LOB623" s="565"/>
      <c r="LOC623" s="565"/>
      <c r="LOD623" s="565"/>
      <c r="LOE623" s="565"/>
      <c r="LOF623" s="565"/>
      <c r="LOG623" s="565"/>
      <c r="LOH623" s="565"/>
      <c r="LOI623" s="565"/>
      <c r="LOJ623" s="565"/>
      <c r="LOK623" s="565"/>
      <c r="LOL623" s="565"/>
      <c r="LOM623" s="565"/>
      <c r="LON623" s="565"/>
      <c r="LOO623" s="565"/>
      <c r="LOP623" s="565"/>
      <c r="LOQ623" s="565"/>
      <c r="LOR623" s="565"/>
      <c r="LOS623" s="565"/>
      <c r="LOT623" s="565"/>
      <c r="LOU623" s="565"/>
      <c r="LOV623" s="565"/>
      <c r="LOW623" s="565"/>
      <c r="LOX623" s="565"/>
      <c r="LOY623" s="565"/>
      <c r="LOZ623" s="565"/>
      <c r="LPA623" s="565"/>
      <c r="LPB623" s="565"/>
      <c r="LPC623" s="565"/>
      <c r="LPD623" s="565"/>
      <c r="LPE623" s="565"/>
      <c r="LPF623" s="565"/>
      <c r="LPG623" s="565"/>
      <c r="LPH623" s="565"/>
      <c r="LPI623" s="565"/>
      <c r="LPJ623" s="565"/>
      <c r="LPK623" s="565"/>
      <c r="LPL623" s="565"/>
      <c r="LPM623" s="565"/>
      <c r="LPN623" s="565"/>
      <c r="LPO623" s="565"/>
      <c r="LPP623" s="565"/>
      <c r="LPQ623" s="565"/>
      <c r="LPR623" s="565"/>
      <c r="LPS623" s="565"/>
      <c r="LPT623" s="565"/>
      <c r="LPU623" s="565"/>
      <c r="LPV623" s="565"/>
      <c r="LPW623" s="565"/>
      <c r="LPX623" s="565"/>
      <c r="LPY623" s="565"/>
      <c r="LPZ623" s="565"/>
      <c r="LQA623" s="565"/>
      <c r="LQB623" s="565"/>
      <c r="LQC623" s="565"/>
      <c r="LQD623" s="565"/>
      <c r="LQE623" s="565"/>
      <c r="LQF623" s="565"/>
      <c r="LQG623" s="565"/>
      <c r="LQH623" s="565"/>
      <c r="LQI623" s="565"/>
      <c r="LQJ623" s="565"/>
      <c r="LQK623" s="565"/>
      <c r="LQL623" s="565"/>
      <c r="LQM623" s="565"/>
      <c r="LQN623" s="565"/>
      <c r="LQO623" s="565"/>
      <c r="LQP623" s="565"/>
      <c r="LQQ623" s="565"/>
      <c r="LQR623" s="565"/>
      <c r="LQS623" s="565"/>
      <c r="LQT623" s="565"/>
      <c r="LQU623" s="565"/>
      <c r="LQV623" s="565"/>
      <c r="LQW623" s="565"/>
      <c r="LQX623" s="565"/>
      <c r="LQY623" s="565"/>
      <c r="LQZ623" s="565"/>
      <c r="LRA623" s="565"/>
      <c r="LRB623" s="565"/>
      <c r="LRC623" s="565"/>
      <c r="LRD623" s="565"/>
      <c r="LRE623" s="565"/>
      <c r="LRF623" s="565"/>
      <c r="LRG623" s="565"/>
      <c r="LRH623" s="565"/>
      <c r="LRI623" s="565"/>
      <c r="LRJ623" s="565"/>
      <c r="LRK623" s="565"/>
      <c r="LRL623" s="565"/>
      <c r="LRM623" s="565"/>
      <c r="LRN623" s="565"/>
      <c r="LRO623" s="565"/>
      <c r="LRP623" s="565"/>
      <c r="LRQ623" s="565"/>
      <c r="LRR623" s="565"/>
      <c r="LRS623" s="565"/>
      <c r="LRT623" s="565"/>
      <c r="LRU623" s="565"/>
      <c r="LRV623" s="565"/>
      <c r="LRW623" s="565"/>
      <c r="LRX623" s="565"/>
      <c r="LRY623" s="565"/>
      <c r="LRZ623" s="565"/>
      <c r="LSA623" s="565"/>
      <c r="LSB623" s="565"/>
      <c r="LSC623" s="565"/>
      <c r="LSD623" s="565"/>
      <c r="LSE623" s="565"/>
      <c r="LSF623" s="565"/>
      <c r="LSG623" s="565"/>
      <c r="LSH623" s="565"/>
      <c r="LSI623" s="565"/>
      <c r="LSJ623" s="565"/>
      <c r="LSK623" s="565"/>
      <c r="LSL623" s="565"/>
      <c r="LSM623" s="565"/>
      <c r="LSN623" s="565"/>
      <c r="LSO623" s="565"/>
      <c r="LSP623" s="565"/>
      <c r="LSQ623" s="565"/>
      <c r="LSR623" s="565"/>
      <c r="LSS623" s="565"/>
      <c r="LST623" s="565"/>
      <c r="LSU623" s="565"/>
      <c r="LSV623" s="565"/>
      <c r="LSW623" s="565"/>
      <c r="LSX623" s="565"/>
      <c r="LSY623" s="565"/>
      <c r="LSZ623" s="565"/>
      <c r="LTA623" s="565"/>
      <c r="LTB623" s="565"/>
      <c r="LTC623" s="565"/>
      <c r="LTD623" s="565"/>
      <c r="LTE623" s="565"/>
      <c r="LTF623" s="565"/>
      <c r="LTG623" s="565"/>
      <c r="LTH623" s="565"/>
      <c r="LTI623" s="565"/>
      <c r="LTJ623" s="565"/>
      <c r="LTK623" s="565"/>
      <c r="LTL623" s="565"/>
      <c r="LTM623" s="565"/>
      <c r="LTN623" s="565"/>
      <c r="LTO623" s="565"/>
      <c r="LTP623" s="565"/>
      <c r="LTQ623" s="565"/>
      <c r="LTR623" s="565"/>
      <c r="LTS623" s="565"/>
      <c r="LTT623" s="565"/>
      <c r="LTU623" s="565"/>
      <c r="LTV623" s="565"/>
      <c r="LTW623" s="565"/>
      <c r="LTX623" s="565"/>
      <c r="LTY623" s="565"/>
      <c r="LTZ623" s="565"/>
      <c r="LUA623" s="565"/>
      <c r="LUB623" s="565"/>
      <c r="LUC623" s="565"/>
      <c r="LUD623" s="565"/>
      <c r="LUE623" s="565"/>
      <c r="LUF623" s="565"/>
      <c r="LUG623" s="565"/>
      <c r="LUH623" s="565"/>
      <c r="LUI623" s="565"/>
      <c r="LUJ623" s="565"/>
      <c r="LUK623" s="565"/>
      <c r="LUL623" s="565"/>
      <c r="LUM623" s="565"/>
      <c r="LUN623" s="565"/>
      <c r="LUO623" s="565"/>
      <c r="LUP623" s="565"/>
      <c r="LUQ623" s="565"/>
      <c r="LUR623" s="565"/>
      <c r="LUS623" s="565"/>
      <c r="LUT623" s="565"/>
      <c r="LUU623" s="565"/>
      <c r="LUV623" s="565"/>
      <c r="LUW623" s="565"/>
      <c r="LUX623" s="565"/>
      <c r="LUY623" s="565"/>
      <c r="LUZ623" s="565"/>
      <c r="LVA623" s="565"/>
      <c r="LVB623" s="565"/>
      <c r="LVC623" s="565"/>
      <c r="LVD623" s="565"/>
      <c r="LVE623" s="565"/>
      <c r="LVF623" s="565"/>
      <c r="LVG623" s="565"/>
      <c r="LVH623" s="565"/>
      <c r="LVI623" s="565"/>
      <c r="LVJ623" s="565"/>
      <c r="LVK623" s="565"/>
      <c r="LVL623" s="565"/>
      <c r="LVM623" s="565"/>
      <c r="LVN623" s="565"/>
      <c r="LVO623" s="565"/>
      <c r="LVP623" s="565"/>
      <c r="LVQ623" s="565"/>
      <c r="LVR623" s="565"/>
      <c r="LVS623" s="565"/>
      <c r="LVT623" s="565"/>
      <c r="LVU623" s="565"/>
      <c r="LVV623" s="565"/>
      <c r="LVW623" s="565"/>
      <c r="LVX623" s="565"/>
      <c r="LVY623" s="565"/>
      <c r="LVZ623" s="565"/>
      <c r="LWA623" s="565"/>
      <c r="LWB623" s="565"/>
      <c r="LWC623" s="565"/>
      <c r="LWD623" s="565"/>
      <c r="LWE623" s="565"/>
      <c r="LWF623" s="565"/>
      <c r="LWG623" s="565"/>
      <c r="LWH623" s="565"/>
      <c r="LWI623" s="565"/>
      <c r="LWJ623" s="565"/>
      <c r="LWK623" s="565"/>
      <c r="LWL623" s="565"/>
      <c r="LWM623" s="565"/>
      <c r="LWN623" s="565"/>
      <c r="LWO623" s="565"/>
      <c r="LWP623" s="565"/>
      <c r="LWQ623" s="565"/>
      <c r="LWR623" s="565"/>
      <c r="LWS623" s="565"/>
      <c r="LWT623" s="565"/>
      <c r="LWU623" s="565"/>
      <c r="LWV623" s="565"/>
      <c r="LWW623" s="565"/>
      <c r="LWX623" s="565"/>
      <c r="LWY623" s="565"/>
      <c r="LWZ623" s="565"/>
      <c r="LXA623" s="565"/>
      <c r="LXB623" s="565"/>
      <c r="LXC623" s="565"/>
      <c r="LXD623" s="565"/>
      <c r="LXE623" s="565"/>
      <c r="LXF623" s="565"/>
      <c r="LXG623" s="565"/>
      <c r="LXH623" s="565"/>
      <c r="LXI623" s="565"/>
      <c r="LXJ623" s="565"/>
      <c r="LXK623" s="565"/>
      <c r="LXL623" s="565"/>
      <c r="LXM623" s="565"/>
      <c r="LXN623" s="565"/>
      <c r="LXO623" s="565"/>
      <c r="LXP623" s="565"/>
      <c r="LXQ623" s="565"/>
      <c r="LXR623" s="565"/>
      <c r="LXS623" s="565"/>
      <c r="LXT623" s="565"/>
      <c r="LXU623" s="565"/>
      <c r="LXV623" s="565"/>
      <c r="LXW623" s="565"/>
      <c r="LXX623" s="565"/>
      <c r="LXY623" s="565"/>
      <c r="LXZ623" s="565"/>
      <c r="LYA623" s="565"/>
      <c r="LYB623" s="565"/>
      <c r="LYC623" s="565"/>
      <c r="LYD623" s="565"/>
      <c r="LYE623" s="565"/>
      <c r="LYF623" s="565"/>
      <c r="LYG623" s="565"/>
      <c r="LYH623" s="565"/>
      <c r="LYI623" s="565"/>
      <c r="LYJ623" s="565"/>
      <c r="LYK623" s="565"/>
      <c r="LYL623" s="565"/>
      <c r="LYM623" s="565"/>
      <c r="LYN623" s="565"/>
      <c r="LYO623" s="565"/>
      <c r="LYP623" s="565"/>
      <c r="LYQ623" s="565"/>
      <c r="LYR623" s="565"/>
      <c r="LYS623" s="565"/>
      <c r="LYT623" s="565"/>
      <c r="LYU623" s="565"/>
      <c r="LYV623" s="565"/>
      <c r="LYW623" s="565"/>
      <c r="LYX623" s="565"/>
      <c r="LYY623" s="565"/>
      <c r="LYZ623" s="565"/>
      <c r="LZA623" s="565"/>
      <c r="LZB623" s="565"/>
      <c r="LZC623" s="565"/>
      <c r="LZD623" s="565"/>
      <c r="LZE623" s="565"/>
      <c r="LZF623" s="565"/>
      <c r="LZG623" s="565"/>
      <c r="LZH623" s="565"/>
      <c r="LZI623" s="565"/>
      <c r="LZJ623" s="565"/>
      <c r="LZK623" s="565"/>
      <c r="LZL623" s="565"/>
      <c r="LZM623" s="565"/>
      <c r="LZN623" s="565"/>
      <c r="LZO623" s="565"/>
      <c r="LZP623" s="565"/>
      <c r="LZQ623" s="565"/>
      <c r="LZR623" s="565"/>
      <c r="LZS623" s="565"/>
      <c r="LZT623" s="565"/>
      <c r="LZU623" s="565"/>
      <c r="LZV623" s="565"/>
      <c r="LZW623" s="565"/>
      <c r="LZX623" s="565"/>
      <c r="LZY623" s="565"/>
      <c r="LZZ623" s="565"/>
      <c r="MAA623" s="565"/>
      <c r="MAB623" s="565"/>
      <c r="MAC623" s="565"/>
      <c r="MAD623" s="565"/>
      <c r="MAE623" s="565"/>
      <c r="MAF623" s="565"/>
      <c r="MAG623" s="565"/>
      <c r="MAH623" s="565"/>
      <c r="MAI623" s="565"/>
      <c r="MAJ623" s="565"/>
      <c r="MAK623" s="565"/>
      <c r="MAL623" s="565"/>
      <c r="MAM623" s="565"/>
      <c r="MAN623" s="565"/>
      <c r="MAO623" s="565"/>
      <c r="MAP623" s="565"/>
      <c r="MAQ623" s="565"/>
      <c r="MAR623" s="565"/>
      <c r="MAS623" s="565"/>
      <c r="MAT623" s="565"/>
      <c r="MAU623" s="565"/>
      <c r="MAV623" s="565"/>
      <c r="MAW623" s="565"/>
      <c r="MAX623" s="565"/>
      <c r="MAY623" s="565"/>
      <c r="MAZ623" s="565"/>
      <c r="MBA623" s="565"/>
      <c r="MBB623" s="565"/>
      <c r="MBC623" s="565"/>
      <c r="MBD623" s="565"/>
      <c r="MBE623" s="565"/>
      <c r="MBF623" s="565"/>
      <c r="MBG623" s="565"/>
      <c r="MBH623" s="565"/>
      <c r="MBI623" s="565"/>
      <c r="MBJ623" s="565"/>
      <c r="MBK623" s="565"/>
      <c r="MBL623" s="565"/>
      <c r="MBM623" s="565"/>
      <c r="MBN623" s="565"/>
      <c r="MBO623" s="565"/>
      <c r="MBP623" s="565"/>
      <c r="MBQ623" s="565"/>
      <c r="MBR623" s="565"/>
      <c r="MBS623" s="565"/>
      <c r="MBT623" s="565"/>
      <c r="MBU623" s="565"/>
      <c r="MBV623" s="565"/>
      <c r="MBW623" s="565"/>
      <c r="MBX623" s="565"/>
      <c r="MBY623" s="565"/>
      <c r="MBZ623" s="565"/>
      <c r="MCA623" s="565"/>
      <c r="MCB623" s="565"/>
      <c r="MCC623" s="565"/>
      <c r="MCD623" s="565"/>
      <c r="MCE623" s="565"/>
      <c r="MCF623" s="565"/>
      <c r="MCG623" s="565"/>
      <c r="MCH623" s="565"/>
      <c r="MCI623" s="565"/>
      <c r="MCJ623" s="565"/>
      <c r="MCK623" s="565"/>
      <c r="MCL623" s="565"/>
      <c r="MCM623" s="565"/>
      <c r="MCN623" s="565"/>
      <c r="MCO623" s="565"/>
      <c r="MCP623" s="565"/>
      <c r="MCQ623" s="565"/>
      <c r="MCR623" s="565"/>
      <c r="MCS623" s="565"/>
      <c r="MCT623" s="565"/>
      <c r="MCU623" s="565"/>
      <c r="MCV623" s="565"/>
      <c r="MCW623" s="565"/>
      <c r="MCX623" s="565"/>
      <c r="MCY623" s="565"/>
      <c r="MCZ623" s="565"/>
      <c r="MDA623" s="565"/>
      <c r="MDB623" s="565"/>
      <c r="MDC623" s="565"/>
      <c r="MDD623" s="565"/>
      <c r="MDE623" s="565"/>
      <c r="MDF623" s="565"/>
      <c r="MDG623" s="565"/>
      <c r="MDH623" s="565"/>
      <c r="MDI623" s="565"/>
      <c r="MDJ623" s="565"/>
      <c r="MDK623" s="565"/>
      <c r="MDL623" s="565"/>
      <c r="MDM623" s="565"/>
      <c r="MDN623" s="565"/>
      <c r="MDO623" s="565"/>
      <c r="MDP623" s="565"/>
      <c r="MDQ623" s="565"/>
      <c r="MDR623" s="565"/>
      <c r="MDS623" s="565"/>
      <c r="MDT623" s="565"/>
      <c r="MDU623" s="565"/>
      <c r="MDV623" s="565"/>
      <c r="MDW623" s="565"/>
      <c r="MDX623" s="565"/>
      <c r="MDY623" s="565"/>
      <c r="MDZ623" s="565"/>
      <c r="MEA623" s="565"/>
      <c r="MEB623" s="565"/>
      <c r="MEC623" s="565"/>
      <c r="MED623" s="565"/>
      <c r="MEE623" s="565"/>
      <c r="MEF623" s="565"/>
      <c r="MEG623" s="565"/>
      <c r="MEH623" s="565"/>
      <c r="MEI623" s="565"/>
      <c r="MEJ623" s="565"/>
      <c r="MEK623" s="565"/>
      <c r="MEL623" s="565"/>
      <c r="MEM623" s="565"/>
      <c r="MEN623" s="565"/>
      <c r="MEO623" s="565"/>
      <c r="MEP623" s="565"/>
      <c r="MEQ623" s="565"/>
      <c r="MER623" s="565"/>
      <c r="MES623" s="565"/>
      <c r="MET623" s="565"/>
      <c r="MEU623" s="565"/>
      <c r="MEV623" s="565"/>
      <c r="MEW623" s="565"/>
      <c r="MEX623" s="565"/>
      <c r="MEY623" s="565"/>
      <c r="MEZ623" s="565"/>
      <c r="MFA623" s="565"/>
      <c r="MFB623" s="565"/>
      <c r="MFC623" s="565"/>
      <c r="MFD623" s="565"/>
      <c r="MFE623" s="565"/>
      <c r="MFF623" s="565"/>
      <c r="MFG623" s="565"/>
      <c r="MFH623" s="565"/>
      <c r="MFI623" s="565"/>
      <c r="MFJ623" s="565"/>
      <c r="MFK623" s="565"/>
      <c r="MFL623" s="565"/>
      <c r="MFM623" s="565"/>
      <c r="MFN623" s="565"/>
      <c r="MFO623" s="565"/>
      <c r="MFP623" s="565"/>
      <c r="MFQ623" s="565"/>
      <c r="MFR623" s="565"/>
      <c r="MFS623" s="565"/>
      <c r="MFT623" s="565"/>
      <c r="MFU623" s="565"/>
      <c r="MFV623" s="565"/>
      <c r="MFW623" s="565"/>
      <c r="MFX623" s="565"/>
      <c r="MFY623" s="565"/>
      <c r="MFZ623" s="565"/>
      <c r="MGA623" s="565"/>
      <c r="MGB623" s="565"/>
      <c r="MGC623" s="565"/>
      <c r="MGD623" s="565"/>
      <c r="MGE623" s="565"/>
      <c r="MGF623" s="565"/>
      <c r="MGG623" s="565"/>
      <c r="MGH623" s="565"/>
      <c r="MGI623" s="565"/>
      <c r="MGJ623" s="565"/>
      <c r="MGK623" s="565"/>
      <c r="MGL623" s="565"/>
      <c r="MGM623" s="565"/>
      <c r="MGN623" s="565"/>
      <c r="MGO623" s="565"/>
      <c r="MGP623" s="565"/>
      <c r="MGQ623" s="565"/>
      <c r="MGR623" s="565"/>
      <c r="MGS623" s="565"/>
      <c r="MGT623" s="565"/>
      <c r="MGU623" s="565"/>
      <c r="MGV623" s="565"/>
      <c r="MGW623" s="565"/>
      <c r="MGX623" s="565"/>
      <c r="MGY623" s="565"/>
      <c r="MGZ623" s="565"/>
      <c r="MHA623" s="565"/>
      <c r="MHB623" s="565"/>
      <c r="MHC623" s="565"/>
      <c r="MHD623" s="565"/>
      <c r="MHE623" s="565"/>
      <c r="MHF623" s="565"/>
      <c r="MHG623" s="565"/>
      <c r="MHH623" s="565"/>
      <c r="MHI623" s="565"/>
      <c r="MHJ623" s="565"/>
      <c r="MHK623" s="565"/>
      <c r="MHL623" s="565"/>
      <c r="MHM623" s="565"/>
      <c r="MHN623" s="565"/>
      <c r="MHO623" s="565"/>
      <c r="MHP623" s="565"/>
      <c r="MHQ623" s="565"/>
      <c r="MHR623" s="565"/>
      <c r="MHS623" s="565"/>
      <c r="MHT623" s="565"/>
      <c r="MHU623" s="565"/>
      <c r="MHV623" s="565"/>
      <c r="MHW623" s="565"/>
      <c r="MHX623" s="565"/>
      <c r="MHY623" s="565"/>
      <c r="MHZ623" s="565"/>
      <c r="MIA623" s="565"/>
      <c r="MIB623" s="565"/>
      <c r="MIC623" s="565"/>
      <c r="MID623" s="565"/>
      <c r="MIE623" s="565"/>
      <c r="MIF623" s="565"/>
      <c r="MIG623" s="565"/>
      <c r="MIH623" s="565"/>
      <c r="MII623" s="565"/>
      <c r="MIJ623" s="565"/>
      <c r="MIK623" s="565"/>
      <c r="MIL623" s="565"/>
      <c r="MIM623" s="565"/>
      <c r="MIN623" s="565"/>
      <c r="MIO623" s="565"/>
      <c r="MIP623" s="565"/>
      <c r="MIQ623" s="565"/>
      <c r="MIR623" s="565"/>
      <c r="MIS623" s="565"/>
      <c r="MIT623" s="565"/>
      <c r="MIU623" s="565"/>
      <c r="MIV623" s="565"/>
      <c r="MIW623" s="565"/>
      <c r="MIX623" s="565"/>
      <c r="MIY623" s="565"/>
      <c r="MIZ623" s="565"/>
      <c r="MJA623" s="565"/>
      <c r="MJB623" s="565"/>
      <c r="MJC623" s="565"/>
      <c r="MJD623" s="565"/>
      <c r="MJE623" s="565"/>
      <c r="MJF623" s="565"/>
      <c r="MJG623" s="565"/>
      <c r="MJH623" s="565"/>
      <c r="MJI623" s="565"/>
      <c r="MJJ623" s="565"/>
      <c r="MJK623" s="565"/>
      <c r="MJL623" s="565"/>
      <c r="MJM623" s="565"/>
      <c r="MJN623" s="565"/>
      <c r="MJO623" s="565"/>
      <c r="MJP623" s="565"/>
      <c r="MJQ623" s="565"/>
      <c r="MJR623" s="565"/>
      <c r="MJS623" s="565"/>
      <c r="MJT623" s="565"/>
      <c r="MJU623" s="565"/>
      <c r="MJV623" s="565"/>
      <c r="MJW623" s="565"/>
      <c r="MJX623" s="565"/>
      <c r="MJY623" s="565"/>
      <c r="MJZ623" s="565"/>
      <c r="MKA623" s="565"/>
      <c r="MKB623" s="565"/>
      <c r="MKC623" s="565"/>
      <c r="MKD623" s="565"/>
      <c r="MKE623" s="565"/>
      <c r="MKF623" s="565"/>
      <c r="MKG623" s="565"/>
      <c r="MKH623" s="565"/>
      <c r="MKI623" s="565"/>
      <c r="MKJ623" s="565"/>
      <c r="MKK623" s="565"/>
      <c r="MKL623" s="565"/>
      <c r="MKM623" s="565"/>
      <c r="MKN623" s="565"/>
      <c r="MKO623" s="565"/>
      <c r="MKP623" s="565"/>
      <c r="MKQ623" s="565"/>
      <c r="MKR623" s="565"/>
      <c r="MKS623" s="565"/>
      <c r="MKT623" s="565"/>
      <c r="MKU623" s="565"/>
      <c r="MKV623" s="565"/>
      <c r="MKW623" s="565"/>
      <c r="MKX623" s="565"/>
      <c r="MKY623" s="565"/>
      <c r="MKZ623" s="565"/>
      <c r="MLA623" s="565"/>
      <c r="MLB623" s="565"/>
      <c r="MLC623" s="565"/>
      <c r="MLD623" s="565"/>
      <c r="MLE623" s="565"/>
      <c r="MLF623" s="565"/>
      <c r="MLG623" s="565"/>
      <c r="MLH623" s="565"/>
      <c r="MLI623" s="565"/>
      <c r="MLJ623" s="565"/>
      <c r="MLK623" s="565"/>
      <c r="MLL623" s="565"/>
      <c r="MLM623" s="565"/>
      <c r="MLN623" s="565"/>
      <c r="MLO623" s="565"/>
      <c r="MLP623" s="565"/>
      <c r="MLQ623" s="565"/>
      <c r="MLR623" s="565"/>
      <c r="MLS623" s="565"/>
      <c r="MLT623" s="565"/>
      <c r="MLU623" s="565"/>
      <c r="MLV623" s="565"/>
      <c r="MLW623" s="565"/>
      <c r="MLX623" s="565"/>
      <c r="MLY623" s="565"/>
      <c r="MLZ623" s="565"/>
      <c r="MMA623" s="565"/>
      <c r="MMB623" s="565"/>
      <c r="MMC623" s="565"/>
      <c r="MMD623" s="565"/>
      <c r="MME623" s="565"/>
      <c r="MMF623" s="565"/>
      <c r="MMG623" s="565"/>
      <c r="MMH623" s="565"/>
      <c r="MMI623" s="565"/>
      <c r="MMJ623" s="565"/>
      <c r="MMK623" s="565"/>
      <c r="MML623" s="565"/>
      <c r="MMM623" s="565"/>
      <c r="MMN623" s="565"/>
      <c r="MMO623" s="565"/>
      <c r="MMP623" s="565"/>
      <c r="MMQ623" s="565"/>
      <c r="MMR623" s="565"/>
      <c r="MMS623" s="565"/>
      <c r="MMT623" s="565"/>
      <c r="MMU623" s="565"/>
      <c r="MMV623" s="565"/>
      <c r="MMW623" s="565"/>
      <c r="MMX623" s="565"/>
      <c r="MMY623" s="565"/>
      <c r="MMZ623" s="565"/>
      <c r="MNA623" s="565"/>
      <c r="MNB623" s="565"/>
      <c r="MNC623" s="565"/>
      <c r="MND623" s="565"/>
      <c r="MNE623" s="565"/>
      <c r="MNF623" s="565"/>
      <c r="MNG623" s="565"/>
      <c r="MNH623" s="565"/>
      <c r="MNI623" s="565"/>
      <c r="MNJ623" s="565"/>
      <c r="MNK623" s="565"/>
      <c r="MNL623" s="565"/>
      <c r="MNM623" s="565"/>
      <c r="MNN623" s="565"/>
      <c r="MNO623" s="565"/>
      <c r="MNP623" s="565"/>
      <c r="MNQ623" s="565"/>
      <c r="MNR623" s="565"/>
      <c r="MNS623" s="565"/>
      <c r="MNT623" s="565"/>
      <c r="MNU623" s="565"/>
      <c r="MNV623" s="565"/>
      <c r="MNW623" s="565"/>
      <c r="MNX623" s="565"/>
      <c r="MNY623" s="565"/>
      <c r="MNZ623" s="565"/>
      <c r="MOA623" s="565"/>
      <c r="MOB623" s="565"/>
      <c r="MOC623" s="565"/>
      <c r="MOD623" s="565"/>
      <c r="MOE623" s="565"/>
      <c r="MOF623" s="565"/>
      <c r="MOG623" s="565"/>
      <c r="MOH623" s="565"/>
      <c r="MOI623" s="565"/>
      <c r="MOJ623" s="565"/>
      <c r="MOK623" s="565"/>
      <c r="MOL623" s="565"/>
      <c r="MOM623" s="565"/>
      <c r="MON623" s="565"/>
      <c r="MOO623" s="565"/>
      <c r="MOP623" s="565"/>
      <c r="MOQ623" s="565"/>
      <c r="MOR623" s="565"/>
      <c r="MOS623" s="565"/>
      <c r="MOT623" s="565"/>
      <c r="MOU623" s="565"/>
      <c r="MOV623" s="565"/>
      <c r="MOW623" s="565"/>
      <c r="MOX623" s="565"/>
      <c r="MOY623" s="565"/>
      <c r="MOZ623" s="565"/>
      <c r="MPA623" s="565"/>
      <c r="MPB623" s="565"/>
      <c r="MPC623" s="565"/>
      <c r="MPD623" s="565"/>
      <c r="MPE623" s="565"/>
      <c r="MPF623" s="565"/>
      <c r="MPG623" s="565"/>
      <c r="MPH623" s="565"/>
      <c r="MPI623" s="565"/>
      <c r="MPJ623" s="565"/>
      <c r="MPK623" s="565"/>
      <c r="MPL623" s="565"/>
      <c r="MPM623" s="565"/>
      <c r="MPN623" s="565"/>
      <c r="MPO623" s="565"/>
      <c r="MPP623" s="565"/>
      <c r="MPQ623" s="565"/>
      <c r="MPR623" s="565"/>
      <c r="MPS623" s="565"/>
      <c r="MPT623" s="565"/>
      <c r="MPU623" s="565"/>
      <c r="MPV623" s="565"/>
      <c r="MPW623" s="565"/>
      <c r="MPX623" s="565"/>
      <c r="MPY623" s="565"/>
      <c r="MPZ623" s="565"/>
      <c r="MQA623" s="565"/>
      <c r="MQB623" s="565"/>
      <c r="MQC623" s="565"/>
      <c r="MQD623" s="565"/>
      <c r="MQE623" s="565"/>
      <c r="MQF623" s="565"/>
      <c r="MQG623" s="565"/>
      <c r="MQH623" s="565"/>
      <c r="MQI623" s="565"/>
      <c r="MQJ623" s="565"/>
      <c r="MQK623" s="565"/>
      <c r="MQL623" s="565"/>
      <c r="MQM623" s="565"/>
      <c r="MQN623" s="565"/>
      <c r="MQO623" s="565"/>
      <c r="MQP623" s="565"/>
      <c r="MQQ623" s="565"/>
      <c r="MQR623" s="565"/>
      <c r="MQS623" s="565"/>
      <c r="MQT623" s="565"/>
      <c r="MQU623" s="565"/>
      <c r="MQV623" s="565"/>
      <c r="MQW623" s="565"/>
      <c r="MQX623" s="565"/>
      <c r="MQY623" s="565"/>
      <c r="MQZ623" s="565"/>
      <c r="MRA623" s="565"/>
      <c r="MRB623" s="565"/>
      <c r="MRC623" s="565"/>
      <c r="MRD623" s="565"/>
      <c r="MRE623" s="565"/>
      <c r="MRF623" s="565"/>
      <c r="MRG623" s="565"/>
      <c r="MRH623" s="565"/>
      <c r="MRI623" s="565"/>
      <c r="MRJ623" s="565"/>
      <c r="MRK623" s="565"/>
      <c r="MRL623" s="565"/>
      <c r="MRM623" s="565"/>
      <c r="MRN623" s="565"/>
      <c r="MRO623" s="565"/>
      <c r="MRP623" s="565"/>
      <c r="MRQ623" s="565"/>
      <c r="MRR623" s="565"/>
      <c r="MRS623" s="565"/>
      <c r="MRT623" s="565"/>
      <c r="MRU623" s="565"/>
      <c r="MRV623" s="565"/>
      <c r="MRW623" s="565"/>
      <c r="MRX623" s="565"/>
      <c r="MRY623" s="565"/>
      <c r="MRZ623" s="565"/>
      <c r="MSA623" s="565"/>
      <c r="MSB623" s="565"/>
      <c r="MSC623" s="565"/>
      <c r="MSD623" s="565"/>
      <c r="MSE623" s="565"/>
      <c r="MSF623" s="565"/>
      <c r="MSG623" s="565"/>
      <c r="MSH623" s="565"/>
      <c r="MSI623" s="565"/>
      <c r="MSJ623" s="565"/>
      <c r="MSK623" s="565"/>
      <c r="MSL623" s="565"/>
      <c r="MSM623" s="565"/>
      <c r="MSN623" s="565"/>
      <c r="MSO623" s="565"/>
      <c r="MSP623" s="565"/>
      <c r="MSQ623" s="565"/>
      <c r="MSR623" s="565"/>
      <c r="MSS623" s="565"/>
      <c r="MST623" s="565"/>
      <c r="MSU623" s="565"/>
      <c r="MSV623" s="565"/>
      <c r="MSW623" s="565"/>
      <c r="MSX623" s="565"/>
      <c r="MSY623" s="565"/>
      <c r="MSZ623" s="565"/>
      <c r="MTA623" s="565"/>
      <c r="MTB623" s="565"/>
      <c r="MTC623" s="565"/>
      <c r="MTD623" s="565"/>
      <c r="MTE623" s="565"/>
      <c r="MTF623" s="565"/>
      <c r="MTG623" s="565"/>
      <c r="MTH623" s="565"/>
      <c r="MTI623" s="565"/>
      <c r="MTJ623" s="565"/>
      <c r="MTK623" s="565"/>
      <c r="MTL623" s="565"/>
      <c r="MTM623" s="565"/>
      <c r="MTN623" s="565"/>
      <c r="MTO623" s="565"/>
      <c r="MTP623" s="565"/>
      <c r="MTQ623" s="565"/>
      <c r="MTR623" s="565"/>
      <c r="MTS623" s="565"/>
      <c r="MTT623" s="565"/>
      <c r="MTU623" s="565"/>
      <c r="MTV623" s="565"/>
      <c r="MTW623" s="565"/>
      <c r="MTX623" s="565"/>
      <c r="MTY623" s="565"/>
      <c r="MTZ623" s="565"/>
      <c r="MUA623" s="565"/>
      <c r="MUB623" s="565"/>
      <c r="MUC623" s="565"/>
      <c r="MUD623" s="565"/>
      <c r="MUE623" s="565"/>
      <c r="MUF623" s="565"/>
      <c r="MUG623" s="565"/>
      <c r="MUH623" s="565"/>
      <c r="MUI623" s="565"/>
      <c r="MUJ623" s="565"/>
      <c r="MUK623" s="565"/>
      <c r="MUL623" s="565"/>
      <c r="MUM623" s="565"/>
      <c r="MUN623" s="565"/>
      <c r="MUO623" s="565"/>
      <c r="MUP623" s="565"/>
      <c r="MUQ623" s="565"/>
      <c r="MUR623" s="565"/>
      <c r="MUS623" s="565"/>
      <c r="MUT623" s="565"/>
      <c r="MUU623" s="565"/>
      <c r="MUV623" s="565"/>
      <c r="MUW623" s="565"/>
      <c r="MUX623" s="565"/>
      <c r="MUY623" s="565"/>
      <c r="MUZ623" s="565"/>
      <c r="MVA623" s="565"/>
      <c r="MVB623" s="565"/>
      <c r="MVC623" s="565"/>
      <c r="MVD623" s="565"/>
      <c r="MVE623" s="565"/>
      <c r="MVF623" s="565"/>
      <c r="MVG623" s="565"/>
      <c r="MVH623" s="565"/>
      <c r="MVI623" s="565"/>
      <c r="MVJ623" s="565"/>
      <c r="MVK623" s="565"/>
      <c r="MVL623" s="565"/>
      <c r="MVM623" s="565"/>
      <c r="MVN623" s="565"/>
      <c r="MVO623" s="565"/>
      <c r="MVP623" s="565"/>
      <c r="MVQ623" s="565"/>
      <c r="MVR623" s="565"/>
      <c r="MVS623" s="565"/>
      <c r="MVT623" s="565"/>
      <c r="MVU623" s="565"/>
      <c r="MVV623" s="565"/>
      <c r="MVW623" s="565"/>
      <c r="MVX623" s="565"/>
      <c r="MVY623" s="565"/>
      <c r="MVZ623" s="565"/>
      <c r="MWA623" s="565"/>
      <c r="MWB623" s="565"/>
      <c r="MWC623" s="565"/>
      <c r="MWD623" s="565"/>
      <c r="MWE623" s="565"/>
      <c r="MWF623" s="565"/>
      <c r="MWG623" s="565"/>
      <c r="MWH623" s="565"/>
      <c r="MWI623" s="565"/>
      <c r="MWJ623" s="565"/>
      <c r="MWK623" s="565"/>
      <c r="MWL623" s="565"/>
      <c r="MWM623" s="565"/>
      <c r="MWN623" s="565"/>
      <c r="MWO623" s="565"/>
      <c r="MWP623" s="565"/>
      <c r="MWQ623" s="565"/>
      <c r="MWR623" s="565"/>
      <c r="MWS623" s="565"/>
      <c r="MWT623" s="565"/>
      <c r="MWU623" s="565"/>
      <c r="MWV623" s="565"/>
      <c r="MWW623" s="565"/>
      <c r="MWX623" s="565"/>
      <c r="MWY623" s="565"/>
      <c r="MWZ623" s="565"/>
      <c r="MXA623" s="565"/>
      <c r="MXB623" s="565"/>
      <c r="MXC623" s="565"/>
      <c r="MXD623" s="565"/>
      <c r="MXE623" s="565"/>
      <c r="MXF623" s="565"/>
      <c r="MXG623" s="565"/>
      <c r="MXH623" s="565"/>
      <c r="MXI623" s="565"/>
      <c r="MXJ623" s="565"/>
      <c r="MXK623" s="565"/>
      <c r="MXL623" s="565"/>
      <c r="MXM623" s="565"/>
      <c r="MXN623" s="565"/>
      <c r="MXO623" s="565"/>
      <c r="MXP623" s="565"/>
      <c r="MXQ623" s="565"/>
      <c r="MXR623" s="565"/>
      <c r="MXS623" s="565"/>
      <c r="MXT623" s="565"/>
      <c r="MXU623" s="565"/>
      <c r="MXV623" s="565"/>
      <c r="MXW623" s="565"/>
      <c r="MXX623" s="565"/>
      <c r="MXY623" s="565"/>
      <c r="MXZ623" s="565"/>
      <c r="MYA623" s="565"/>
      <c r="MYB623" s="565"/>
      <c r="MYC623" s="565"/>
      <c r="MYD623" s="565"/>
      <c r="MYE623" s="565"/>
      <c r="MYF623" s="565"/>
      <c r="MYG623" s="565"/>
      <c r="MYH623" s="565"/>
      <c r="MYI623" s="565"/>
      <c r="MYJ623" s="565"/>
      <c r="MYK623" s="565"/>
      <c r="MYL623" s="565"/>
      <c r="MYM623" s="565"/>
      <c r="MYN623" s="565"/>
      <c r="MYO623" s="565"/>
      <c r="MYP623" s="565"/>
      <c r="MYQ623" s="565"/>
      <c r="MYR623" s="565"/>
      <c r="MYS623" s="565"/>
      <c r="MYT623" s="565"/>
      <c r="MYU623" s="565"/>
      <c r="MYV623" s="565"/>
      <c r="MYW623" s="565"/>
      <c r="MYX623" s="565"/>
      <c r="MYY623" s="565"/>
      <c r="MYZ623" s="565"/>
      <c r="MZA623" s="565"/>
      <c r="MZB623" s="565"/>
      <c r="MZC623" s="565"/>
      <c r="MZD623" s="565"/>
      <c r="MZE623" s="565"/>
      <c r="MZF623" s="565"/>
      <c r="MZG623" s="565"/>
      <c r="MZH623" s="565"/>
      <c r="MZI623" s="565"/>
      <c r="MZJ623" s="565"/>
      <c r="MZK623" s="565"/>
      <c r="MZL623" s="565"/>
      <c r="MZM623" s="565"/>
      <c r="MZN623" s="565"/>
      <c r="MZO623" s="565"/>
      <c r="MZP623" s="565"/>
      <c r="MZQ623" s="565"/>
      <c r="MZR623" s="565"/>
      <c r="MZS623" s="565"/>
      <c r="MZT623" s="565"/>
      <c r="MZU623" s="565"/>
      <c r="MZV623" s="565"/>
      <c r="MZW623" s="565"/>
      <c r="MZX623" s="565"/>
      <c r="MZY623" s="565"/>
      <c r="MZZ623" s="565"/>
      <c r="NAA623" s="565"/>
      <c r="NAB623" s="565"/>
      <c r="NAC623" s="565"/>
      <c r="NAD623" s="565"/>
      <c r="NAE623" s="565"/>
      <c r="NAF623" s="565"/>
      <c r="NAG623" s="565"/>
      <c r="NAH623" s="565"/>
      <c r="NAI623" s="565"/>
      <c r="NAJ623" s="565"/>
      <c r="NAK623" s="565"/>
      <c r="NAL623" s="565"/>
      <c r="NAM623" s="565"/>
      <c r="NAN623" s="565"/>
      <c r="NAO623" s="565"/>
      <c r="NAP623" s="565"/>
      <c r="NAQ623" s="565"/>
      <c r="NAR623" s="565"/>
      <c r="NAS623" s="565"/>
      <c r="NAT623" s="565"/>
      <c r="NAU623" s="565"/>
      <c r="NAV623" s="565"/>
      <c r="NAW623" s="565"/>
      <c r="NAX623" s="565"/>
      <c r="NAY623" s="565"/>
      <c r="NAZ623" s="565"/>
      <c r="NBA623" s="565"/>
      <c r="NBB623" s="565"/>
      <c r="NBC623" s="565"/>
      <c r="NBD623" s="565"/>
      <c r="NBE623" s="565"/>
      <c r="NBF623" s="565"/>
      <c r="NBG623" s="565"/>
      <c r="NBH623" s="565"/>
      <c r="NBI623" s="565"/>
      <c r="NBJ623" s="565"/>
      <c r="NBK623" s="565"/>
      <c r="NBL623" s="565"/>
      <c r="NBM623" s="565"/>
      <c r="NBN623" s="565"/>
      <c r="NBO623" s="565"/>
      <c r="NBP623" s="565"/>
      <c r="NBQ623" s="565"/>
      <c r="NBR623" s="565"/>
      <c r="NBS623" s="565"/>
      <c r="NBT623" s="565"/>
      <c r="NBU623" s="565"/>
      <c r="NBV623" s="565"/>
      <c r="NBW623" s="565"/>
      <c r="NBX623" s="565"/>
      <c r="NBY623" s="565"/>
      <c r="NBZ623" s="565"/>
      <c r="NCA623" s="565"/>
      <c r="NCB623" s="565"/>
      <c r="NCC623" s="565"/>
      <c r="NCD623" s="565"/>
      <c r="NCE623" s="565"/>
      <c r="NCF623" s="565"/>
      <c r="NCG623" s="565"/>
      <c r="NCH623" s="565"/>
      <c r="NCI623" s="565"/>
      <c r="NCJ623" s="565"/>
      <c r="NCK623" s="565"/>
      <c r="NCL623" s="565"/>
      <c r="NCM623" s="565"/>
      <c r="NCN623" s="565"/>
      <c r="NCO623" s="565"/>
      <c r="NCP623" s="565"/>
      <c r="NCQ623" s="565"/>
      <c r="NCR623" s="565"/>
      <c r="NCS623" s="565"/>
      <c r="NCT623" s="565"/>
      <c r="NCU623" s="565"/>
      <c r="NCV623" s="565"/>
      <c r="NCW623" s="565"/>
      <c r="NCX623" s="565"/>
      <c r="NCY623" s="565"/>
      <c r="NCZ623" s="565"/>
      <c r="NDA623" s="565"/>
      <c r="NDB623" s="565"/>
      <c r="NDC623" s="565"/>
      <c r="NDD623" s="565"/>
      <c r="NDE623" s="565"/>
      <c r="NDF623" s="565"/>
      <c r="NDG623" s="565"/>
      <c r="NDH623" s="565"/>
      <c r="NDI623" s="565"/>
      <c r="NDJ623" s="565"/>
      <c r="NDK623" s="565"/>
      <c r="NDL623" s="565"/>
      <c r="NDM623" s="565"/>
      <c r="NDN623" s="565"/>
      <c r="NDO623" s="565"/>
      <c r="NDP623" s="565"/>
      <c r="NDQ623" s="565"/>
      <c r="NDR623" s="565"/>
      <c r="NDS623" s="565"/>
      <c r="NDT623" s="565"/>
      <c r="NDU623" s="565"/>
      <c r="NDV623" s="565"/>
      <c r="NDW623" s="565"/>
      <c r="NDX623" s="565"/>
      <c r="NDY623" s="565"/>
      <c r="NDZ623" s="565"/>
      <c r="NEA623" s="565"/>
      <c r="NEB623" s="565"/>
      <c r="NEC623" s="565"/>
      <c r="NED623" s="565"/>
      <c r="NEE623" s="565"/>
      <c r="NEF623" s="565"/>
      <c r="NEG623" s="565"/>
      <c r="NEH623" s="565"/>
      <c r="NEI623" s="565"/>
      <c r="NEJ623" s="565"/>
      <c r="NEK623" s="565"/>
      <c r="NEL623" s="565"/>
      <c r="NEM623" s="565"/>
      <c r="NEN623" s="565"/>
      <c r="NEO623" s="565"/>
      <c r="NEP623" s="565"/>
      <c r="NEQ623" s="565"/>
      <c r="NER623" s="565"/>
      <c r="NES623" s="565"/>
      <c r="NET623" s="565"/>
      <c r="NEU623" s="565"/>
      <c r="NEV623" s="565"/>
      <c r="NEW623" s="565"/>
      <c r="NEX623" s="565"/>
      <c r="NEY623" s="565"/>
      <c r="NEZ623" s="565"/>
      <c r="NFA623" s="565"/>
      <c r="NFB623" s="565"/>
      <c r="NFC623" s="565"/>
      <c r="NFD623" s="565"/>
      <c r="NFE623" s="565"/>
      <c r="NFF623" s="565"/>
      <c r="NFG623" s="565"/>
      <c r="NFH623" s="565"/>
      <c r="NFI623" s="565"/>
      <c r="NFJ623" s="565"/>
      <c r="NFK623" s="565"/>
      <c r="NFL623" s="565"/>
      <c r="NFM623" s="565"/>
      <c r="NFN623" s="565"/>
      <c r="NFO623" s="565"/>
      <c r="NFP623" s="565"/>
      <c r="NFQ623" s="565"/>
      <c r="NFR623" s="565"/>
      <c r="NFS623" s="565"/>
      <c r="NFT623" s="565"/>
      <c r="NFU623" s="565"/>
      <c r="NFV623" s="565"/>
      <c r="NFW623" s="565"/>
      <c r="NFX623" s="565"/>
      <c r="NFY623" s="565"/>
      <c r="NFZ623" s="565"/>
      <c r="NGA623" s="565"/>
      <c r="NGB623" s="565"/>
      <c r="NGC623" s="565"/>
      <c r="NGD623" s="565"/>
      <c r="NGE623" s="565"/>
      <c r="NGF623" s="565"/>
      <c r="NGG623" s="565"/>
      <c r="NGH623" s="565"/>
      <c r="NGI623" s="565"/>
      <c r="NGJ623" s="565"/>
      <c r="NGK623" s="565"/>
      <c r="NGL623" s="565"/>
      <c r="NGM623" s="565"/>
      <c r="NGN623" s="565"/>
      <c r="NGO623" s="565"/>
      <c r="NGP623" s="565"/>
      <c r="NGQ623" s="565"/>
      <c r="NGR623" s="565"/>
      <c r="NGS623" s="565"/>
      <c r="NGT623" s="565"/>
      <c r="NGU623" s="565"/>
      <c r="NGV623" s="565"/>
      <c r="NGW623" s="565"/>
      <c r="NGX623" s="565"/>
      <c r="NGY623" s="565"/>
      <c r="NGZ623" s="565"/>
      <c r="NHA623" s="565"/>
      <c r="NHB623" s="565"/>
      <c r="NHC623" s="565"/>
      <c r="NHD623" s="565"/>
      <c r="NHE623" s="565"/>
      <c r="NHF623" s="565"/>
      <c r="NHG623" s="565"/>
      <c r="NHH623" s="565"/>
      <c r="NHI623" s="565"/>
      <c r="NHJ623" s="565"/>
      <c r="NHK623" s="565"/>
      <c r="NHL623" s="565"/>
      <c r="NHM623" s="565"/>
      <c r="NHN623" s="565"/>
      <c r="NHO623" s="565"/>
      <c r="NHP623" s="565"/>
      <c r="NHQ623" s="565"/>
      <c r="NHR623" s="565"/>
      <c r="NHS623" s="565"/>
      <c r="NHT623" s="565"/>
      <c r="NHU623" s="565"/>
      <c r="NHV623" s="565"/>
      <c r="NHW623" s="565"/>
      <c r="NHX623" s="565"/>
      <c r="NHY623" s="565"/>
      <c r="NHZ623" s="565"/>
      <c r="NIA623" s="565"/>
      <c r="NIB623" s="565"/>
      <c r="NIC623" s="565"/>
      <c r="NID623" s="565"/>
      <c r="NIE623" s="565"/>
      <c r="NIF623" s="565"/>
      <c r="NIG623" s="565"/>
      <c r="NIH623" s="565"/>
      <c r="NII623" s="565"/>
      <c r="NIJ623" s="565"/>
      <c r="NIK623" s="565"/>
      <c r="NIL623" s="565"/>
      <c r="NIM623" s="565"/>
      <c r="NIN623" s="565"/>
      <c r="NIO623" s="565"/>
      <c r="NIP623" s="565"/>
      <c r="NIQ623" s="565"/>
      <c r="NIR623" s="565"/>
      <c r="NIS623" s="565"/>
      <c r="NIT623" s="565"/>
      <c r="NIU623" s="565"/>
      <c r="NIV623" s="565"/>
      <c r="NIW623" s="565"/>
      <c r="NIX623" s="565"/>
      <c r="NIY623" s="565"/>
      <c r="NIZ623" s="565"/>
      <c r="NJA623" s="565"/>
      <c r="NJB623" s="565"/>
      <c r="NJC623" s="565"/>
      <c r="NJD623" s="565"/>
      <c r="NJE623" s="565"/>
      <c r="NJF623" s="565"/>
      <c r="NJG623" s="565"/>
      <c r="NJH623" s="565"/>
      <c r="NJI623" s="565"/>
      <c r="NJJ623" s="565"/>
      <c r="NJK623" s="565"/>
      <c r="NJL623" s="565"/>
      <c r="NJM623" s="565"/>
      <c r="NJN623" s="565"/>
      <c r="NJO623" s="565"/>
      <c r="NJP623" s="565"/>
      <c r="NJQ623" s="565"/>
      <c r="NJR623" s="565"/>
      <c r="NJS623" s="565"/>
      <c r="NJT623" s="565"/>
      <c r="NJU623" s="565"/>
      <c r="NJV623" s="565"/>
      <c r="NJW623" s="565"/>
      <c r="NJX623" s="565"/>
      <c r="NJY623" s="565"/>
      <c r="NJZ623" s="565"/>
      <c r="NKA623" s="565"/>
      <c r="NKB623" s="565"/>
      <c r="NKC623" s="565"/>
      <c r="NKD623" s="565"/>
      <c r="NKE623" s="565"/>
      <c r="NKF623" s="565"/>
      <c r="NKG623" s="565"/>
      <c r="NKH623" s="565"/>
      <c r="NKI623" s="565"/>
      <c r="NKJ623" s="565"/>
      <c r="NKK623" s="565"/>
      <c r="NKL623" s="565"/>
      <c r="NKM623" s="565"/>
      <c r="NKN623" s="565"/>
      <c r="NKO623" s="565"/>
      <c r="NKP623" s="565"/>
      <c r="NKQ623" s="565"/>
      <c r="NKR623" s="565"/>
      <c r="NKS623" s="565"/>
      <c r="NKT623" s="565"/>
      <c r="NKU623" s="565"/>
      <c r="NKV623" s="565"/>
      <c r="NKW623" s="565"/>
      <c r="NKX623" s="565"/>
      <c r="NKY623" s="565"/>
      <c r="NKZ623" s="565"/>
      <c r="NLA623" s="565"/>
      <c r="NLB623" s="565"/>
      <c r="NLC623" s="565"/>
      <c r="NLD623" s="565"/>
      <c r="NLE623" s="565"/>
      <c r="NLF623" s="565"/>
      <c r="NLG623" s="565"/>
      <c r="NLH623" s="565"/>
      <c r="NLI623" s="565"/>
      <c r="NLJ623" s="565"/>
      <c r="NLK623" s="565"/>
      <c r="NLL623" s="565"/>
      <c r="NLM623" s="565"/>
      <c r="NLN623" s="565"/>
      <c r="NLO623" s="565"/>
      <c r="NLP623" s="565"/>
      <c r="NLQ623" s="565"/>
      <c r="NLR623" s="565"/>
      <c r="NLS623" s="565"/>
      <c r="NLT623" s="565"/>
      <c r="NLU623" s="565"/>
      <c r="NLV623" s="565"/>
      <c r="NLW623" s="565"/>
      <c r="NLX623" s="565"/>
      <c r="NLY623" s="565"/>
      <c r="NLZ623" s="565"/>
      <c r="NMA623" s="565"/>
      <c r="NMB623" s="565"/>
      <c r="NMC623" s="565"/>
      <c r="NMD623" s="565"/>
      <c r="NME623" s="565"/>
      <c r="NMF623" s="565"/>
      <c r="NMG623" s="565"/>
      <c r="NMH623" s="565"/>
      <c r="NMI623" s="565"/>
      <c r="NMJ623" s="565"/>
      <c r="NMK623" s="565"/>
      <c r="NML623" s="565"/>
      <c r="NMM623" s="565"/>
      <c r="NMN623" s="565"/>
      <c r="NMO623" s="565"/>
      <c r="NMP623" s="565"/>
      <c r="NMQ623" s="565"/>
      <c r="NMR623" s="565"/>
      <c r="NMS623" s="565"/>
      <c r="NMT623" s="565"/>
      <c r="NMU623" s="565"/>
      <c r="NMV623" s="565"/>
      <c r="NMW623" s="565"/>
      <c r="NMX623" s="565"/>
      <c r="NMY623" s="565"/>
      <c r="NMZ623" s="565"/>
      <c r="NNA623" s="565"/>
      <c r="NNB623" s="565"/>
      <c r="NNC623" s="565"/>
      <c r="NND623" s="565"/>
      <c r="NNE623" s="565"/>
      <c r="NNF623" s="565"/>
      <c r="NNG623" s="565"/>
      <c r="NNH623" s="565"/>
      <c r="NNI623" s="565"/>
      <c r="NNJ623" s="565"/>
      <c r="NNK623" s="565"/>
      <c r="NNL623" s="565"/>
      <c r="NNM623" s="565"/>
      <c r="NNN623" s="565"/>
      <c r="NNO623" s="565"/>
      <c r="NNP623" s="565"/>
      <c r="NNQ623" s="565"/>
      <c r="NNR623" s="565"/>
      <c r="NNS623" s="565"/>
      <c r="NNT623" s="565"/>
      <c r="NNU623" s="565"/>
      <c r="NNV623" s="565"/>
      <c r="NNW623" s="565"/>
      <c r="NNX623" s="565"/>
      <c r="NNY623" s="565"/>
      <c r="NNZ623" s="565"/>
      <c r="NOA623" s="565"/>
      <c r="NOB623" s="565"/>
      <c r="NOC623" s="565"/>
      <c r="NOD623" s="565"/>
      <c r="NOE623" s="565"/>
      <c r="NOF623" s="565"/>
      <c r="NOG623" s="565"/>
      <c r="NOH623" s="565"/>
      <c r="NOI623" s="565"/>
      <c r="NOJ623" s="565"/>
      <c r="NOK623" s="565"/>
      <c r="NOL623" s="565"/>
      <c r="NOM623" s="565"/>
      <c r="NON623" s="565"/>
      <c r="NOO623" s="565"/>
      <c r="NOP623" s="565"/>
      <c r="NOQ623" s="565"/>
      <c r="NOR623" s="565"/>
      <c r="NOS623" s="565"/>
      <c r="NOT623" s="565"/>
      <c r="NOU623" s="565"/>
      <c r="NOV623" s="565"/>
      <c r="NOW623" s="565"/>
      <c r="NOX623" s="565"/>
      <c r="NOY623" s="565"/>
      <c r="NOZ623" s="565"/>
      <c r="NPA623" s="565"/>
      <c r="NPB623" s="565"/>
      <c r="NPC623" s="565"/>
      <c r="NPD623" s="565"/>
      <c r="NPE623" s="565"/>
      <c r="NPF623" s="565"/>
      <c r="NPG623" s="565"/>
      <c r="NPH623" s="565"/>
      <c r="NPI623" s="565"/>
      <c r="NPJ623" s="565"/>
      <c r="NPK623" s="565"/>
      <c r="NPL623" s="565"/>
      <c r="NPM623" s="565"/>
      <c r="NPN623" s="565"/>
      <c r="NPO623" s="565"/>
      <c r="NPP623" s="565"/>
      <c r="NPQ623" s="565"/>
      <c r="NPR623" s="565"/>
      <c r="NPS623" s="565"/>
      <c r="NPT623" s="565"/>
      <c r="NPU623" s="565"/>
      <c r="NPV623" s="565"/>
      <c r="NPW623" s="565"/>
      <c r="NPX623" s="565"/>
      <c r="NPY623" s="565"/>
      <c r="NPZ623" s="565"/>
      <c r="NQA623" s="565"/>
      <c r="NQB623" s="565"/>
      <c r="NQC623" s="565"/>
      <c r="NQD623" s="565"/>
      <c r="NQE623" s="565"/>
      <c r="NQF623" s="565"/>
      <c r="NQG623" s="565"/>
      <c r="NQH623" s="565"/>
      <c r="NQI623" s="565"/>
      <c r="NQJ623" s="565"/>
      <c r="NQK623" s="565"/>
      <c r="NQL623" s="565"/>
      <c r="NQM623" s="565"/>
      <c r="NQN623" s="565"/>
      <c r="NQO623" s="565"/>
      <c r="NQP623" s="565"/>
      <c r="NQQ623" s="565"/>
      <c r="NQR623" s="565"/>
      <c r="NQS623" s="565"/>
      <c r="NQT623" s="565"/>
      <c r="NQU623" s="565"/>
      <c r="NQV623" s="565"/>
      <c r="NQW623" s="565"/>
      <c r="NQX623" s="565"/>
      <c r="NQY623" s="565"/>
      <c r="NQZ623" s="565"/>
      <c r="NRA623" s="565"/>
      <c r="NRB623" s="565"/>
      <c r="NRC623" s="565"/>
      <c r="NRD623" s="565"/>
      <c r="NRE623" s="565"/>
      <c r="NRF623" s="565"/>
      <c r="NRG623" s="565"/>
      <c r="NRH623" s="565"/>
      <c r="NRI623" s="565"/>
      <c r="NRJ623" s="565"/>
      <c r="NRK623" s="565"/>
      <c r="NRL623" s="565"/>
      <c r="NRM623" s="565"/>
      <c r="NRN623" s="565"/>
      <c r="NRO623" s="565"/>
      <c r="NRP623" s="565"/>
      <c r="NRQ623" s="565"/>
      <c r="NRR623" s="565"/>
      <c r="NRS623" s="565"/>
      <c r="NRT623" s="565"/>
      <c r="NRU623" s="565"/>
      <c r="NRV623" s="565"/>
      <c r="NRW623" s="565"/>
      <c r="NRX623" s="565"/>
      <c r="NRY623" s="565"/>
      <c r="NRZ623" s="565"/>
      <c r="NSA623" s="565"/>
      <c r="NSB623" s="565"/>
      <c r="NSC623" s="565"/>
      <c r="NSD623" s="565"/>
      <c r="NSE623" s="565"/>
      <c r="NSF623" s="565"/>
      <c r="NSG623" s="565"/>
      <c r="NSH623" s="565"/>
      <c r="NSI623" s="565"/>
      <c r="NSJ623" s="565"/>
      <c r="NSK623" s="565"/>
      <c r="NSL623" s="565"/>
      <c r="NSM623" s="565"/>
      <c r="NSN623" s="565"/>
      <c r="NSO623" s="565"/>
      <c r="NSP623" s="565"/>
      <c r="NSQ623" s="565"/>
      <c r="NSR623" s="565"/>
      <c r="NSS623" s="565"/>
      <c r="NST623" s="565"/>
      <c r="NSU623" s="565"/>
      <c r="NSV623" s="565"/>
      <c r="NSW623" s="565"/>
      <c r="NSX623" s="565"/>
      <c r="NSY623" s="565"/>
      <c r="NSZ623" s="565"/>
      <c r="NTA623" s="565"/>
      <c r="NTB623" s="565"/>
      <c r="NTC623" s="565"/>
      <c r="NTD623" s="565"/>
      <c r="NTE623" s="565"/>
      <c r="NTF623" s="565"/>
      <c r="NTG623" s="565"/>
      <c r="NTH623" s="565"/>
      <c r="NTI623" s="565"/>
      <c r="NTJ623" s="565"/>
      <c r="NTK623" s="565"/>
      <c r="NTL623" s="565"/>
      <c r="NTM623" s="565"/>
      <c r="NTN623" s="565"/>
      <c r="NTO623" s="565"/>
      <c r="NTP623" s="565"/>
      <c r="NTQ623" s="565"/>
      <c r="NTR623" s="565"/>
      <c r="NTS623" s="565"/>
      <c r="NTT623" s="565"/>
      <c r="NTU623" s="565"/>
      <c r="NTV623" s="565"/>
      <c r="NTW623" s="565"/>
      <c r="NTX623" s="565"/>
      <c r="NTY623" s="565"/>
      <c r="NTZ623" s="565"/>
      <c r="NUA623" s="565"/>
      <c r="NUB623" s="565"/>
      <c r="NUC623" s="565"/>
      <c r="NUD623" s="565"/>
      <c r="NUE623" s="565"/>
      <c r="NUF623" s="565"/>
      <c r="NUG623" s="565"/>
      <c r="NUH623" s="565"/>
      <c r="NUI623" s="565"/>
      <c r="NUJ623" s="565"/>
      <c r="NUK623" s="565"/>
      <c r="NUL623" s="565"/>
      <c r="NUM623" s="565"/>
      <c r="NUN623" s="565"/>
      <c r="NUO623" s="565"/>
      <c r="NUP623" s="565"/>
      <c r="NUQ623" s="565"/>
      <c r="NUR623" s="565"/>
      <c r="NUS623" s="565"/>
      <c r="NUT623" s="565"/>
      <c r="NUU623" s="565"/>
      <c r="NUV623" s="565"/>
      <c r="NUW623" s="565"/>
      <c r="NUX623" s="565"/>
      <c r="NUY623" s="565"/>
      <c r="NUZ623" s="565"/>
      <c r="NVA623" s="565"/>
      <c r="NVB623" s="565"/>
      <c r="NVC623" s="565"/>
      <c r="NVD623" s="565"/>
      <c r="NVE623" s="565"/>
      <c r="NVF623" s="565"/>
      <c r="NVG623" s="565"/>
      <c r="NVH623" s="565"/>
      <c r="NVI623" s="565"/>
      <c r="NVJ623" s="565"/>
      <c r="NVK623" s="565"/>
      <c r="NVL623" s="565"/>
      <c r="NVM623" s="565"/>
      <c r="NVN623" s="565"/>
      <c r="NVO623" s="565"/>
      <c r="NVP623" s="565"/>
      <c r="NVQ623" s="565"/>
      <c r="NVR623" s="565"/>
      <c r="NVS623" s="565"/>
      <c r="NVT623" s="565"/>
      <c r="NVU623" s="565"/>
      <c r="NVV623" s="565"/>
      <c r="NVW623" s="565"/>
      <c r="NVX623" s="565"/>
      <c r="NVY623" s="565"/>
      <c r="NVZ623" s="565"/>
      <c r="NWA623" s="565"/>
      <c r="NWB623" s="565"/>
      <c r="NWC623" s="565"/>
      <c r="NWD623" s="565"/>
      <c r="NWE623" s="565"/>
      <c r="NWF623" s="565"/>
      <c r="NWG623" s="565"/>
      <c r="NWH623" s="565"/>
      <c r="NWI623" s="565"/>
      <c r="NWJ623" s="565"/>
      <c r="NWK623" s="565"/>
      <c r="NWL623" s="565"/>
      <c r="NWM623" s="565"/>
      <c r="NWN623" s="565"/>
      <c r="NWO623" s="565"/>
      <c r="NWP623" s="565"/>
      <c r="NWQ623" s="565"/>
      <c r="NWR623" s="565"/>
      <c r="NWS623" s="565"/>
      <c r="NWT623" s="565"/>
      <c r="NWU623" s="565"/>
      <c r="NWV623" s="565"/>
      <c r="NWW623" s="565"/>
      <c r="NWX623" s="565"/>
      <c r="NWY623" s="565"/>
      <c r="NWZ623" s="565"/>
      <c r="NXA623" s="565"/>
      <c r="NXB623" s="565"/>
      <c r="NXC623" s="565"/>
      <c r="NXD623" s="565"/>
      <c r="NXE623" s="565"/>
      <c r="NXF623" s="565"/>
      <c r="NXG623" s="565"/>
      <c r="NXH623" s="565"/>
      <c r="NXI623" s="565"/>
      <c r="NXJ623" s="565"/>
      <c r="NXK623" s="565"/>
      <c r="NXL623" s="565"/>
      <c r="NXM623" s="565"/>
      <c r="NXN623" s="565"/>
      <c r="NXO623" s="565"/>
      <c r="NXP623" s="565"/>
      <c r="NXQ623" s="565"/>
      <c r="NXR623" s="565"/>
      <c r="NXS623" s="565"/>
      <c r="NXT623" s="565"/>
      <c r="NXU623" s="565"/>
      <c r="NXV623" s="565"/>
      <c r="NXW623" s="565"/>
      <c r="NXX623" s="565"/>
      <c r="NXY623" s="565"/>
      <c r="NXZ623" s="565"/>
      <c r="NYA623" s="565"/>
      <c r="NYB623" s="565"/>
      <c r="NYC623" s="565"/>
      <c r="NYD623" s="565"/>
      <c r="NYE623" s="565"/>
      <c r="NYF623" s="565"/>
      <c r="NYG623" s="565"/>
      <c r="NYH623" s="565"/>
      <c r="NYI623" s="565"/>
      <c r="NYJ623" s="565"/>
      <c r="NYK623" s="565"/>
      <c r="NYL623" s="565"/>
      <c r="NYM623" s="565"/>
      <c r="NYN623" s="565"/>
      <c r="NYO623" s="565"/>
      <c r="NYP623" s="565"/>
      <c r="NYQ623" s="565"/>
      <c r="NYR623" s="565"/>
      <c r="NYS623" s="565"/>
      <c r="NYT623" s="565"/>
      <c r="NYU623" s="565"/>
      <c r="NYV623" s="565"/>
      <c r="NYW623" s="565"/>
      <c r="NYX623" s="565"/>
      <c r="NYY623" s="565"/>
      <c r="NYZ623" s="565"/>
      <c r="NZA623" s="565"/>
      <c r="NZB623" s="565"/>
      <c r="NZC623" s="565"/>
      <c r="NZD623" s="565"/>
      <c r="NZE623" s="565"/>
      <c r="NZF623" s="565"/>
      <c r="NZG623" s="565"/>
      <c r="NZH623" s="565"/>
      <c r="NZI623" s="565"/>
      <c r="NZJ623" s="565"/>
      <c r="NZK623" s="565"/>
      <c r="NZL623" s="565"/>
      <c r="NZM623" s="565"/>
      <c r="NZN623" s="565"/>
      <c r="NZO623" s="565"/>
      <c r="NZP623" s="565"/>
      <c r="NZQ623" s="565"/>
      <c r="NZR623" s="565"/>
      <c r="NZS623" s="565"/>
      <c r="NZT623" s="565"/>
      <c r="NZU623" s="565"/>
      <c r="NZV623" s="565"/>
      <c r="NZW623" s="565"/>
      <c r="NZX623" s="565"/>
      <c r="NZY623" s="565"/>
      <c r="NZZ623" s="565"/>
      <c r="OAA623" s="565"/>
      <c r="OAB623" s="565"/>
      <c r="OAC623" s="565"/>
      <c r="OAD623" s="565"/>
      <c r="OAE623" s="565"/>
      <c r="OAF623" s="565"/>
      <c r="OAG623" s="565"/>
      <c r="OAH623" s="565"/>
      <c r="OAI623" s="565"/>
      <c r="OAJ623" s="565"/>
      <c r="OAK623" s="565"/>
      <c r="OAL623" s="565"/>
      <c r="OAM623" s="565"/>
      <c r="OAN623" s="565"/>
      <c r="OAO623" s="565"/>
      <c r="OAP623" s="565"/>
      <c r="OAQ623" s="565"/>
      <c r="OAR623" s="565"/>
      <c r="OAS623" s="565"/>
      <c r="OAT623" s="565"/>
      <c r="OAU623" s="565"/>
      <c r="OAV623" s="565"/>
      <c r="OAW623" s="565"/>
      <c r="OAX623" s="565"/>
      <c r="OAY623" s="565"/>
      <c r="OAZ623" s="565"/>
      <c r="OBA623" s="565"/>
      <c r="OBB623" s="565"/>
      <c r="OBC623" s="565"/>
      <c r="OBD623" s="565"/>
      <c r="OBE623" s="565"/>
      <c r="OBF623" s="565"/>
      <c r="OBG623" s="565"/>
      <c r="OBH623" s="565"/>
      <c r="OBI623" s="565"/>
      <c r="OBJ623" s="565"/>
      <c r="OBK623" s="565"/>
      <c r="OBL623" s="565"/>
      <c r="OBM623" s="565"/>
      <c r="OBN623" s="565"/>
      <c r="OBO623" s="565"/>
      <c r="OBP623" s="565"/>
      <c r="OBQ623" s="565"/>
      <c r="OBR623" s="565"/>
      <c r="OBS623" s="565"/>
      <c r="OBT623" s="565"/>
      <c r="OBU623" s="565"/>
      <c r="OBV623" s="565"/>
      <c r="OBW623" s="565"/>
      <c r="OBX623" s="565"/>
      <c r="OBY623" s="565"/>
      <c r="OBZ623" s="565"/>
      <c r="OCA623" s="565"/>
      <c r="OCB623" s="565"/>
      <c r="OCC623" s="565"/>
      <c r="OCD623" s="565"/>
      <c r="OCE623" s="565"/>
      <c r="OCF623" s="565"/>
      <c r="OCG623" s="565"/>
      <c r="OCH623" s="565"/>
      <c r="OCI623" s="565"/>
      <c r="OCJ623" s="565"/>
      <c r="OCK623" s="565"/>
      <c r="OCL623" s="565"/>
      <c r="OCM623" s="565"/>
      <c r="OCN623" s="565"/>
      <c r="OCO623" s="565"/>
      <c r="OCP623" s="565"/>
      <c r="OCQ623" s="565"/>
      <c r="OCR623" s="565"/>
      <c r="OCS623" s="565"/>
      <c r="OCT623" s="565"/>
      <c r="OCU623" s="565"/>
      <c r="OCV623" s="565"/>
      <c r="OCW623" s="565"/>
      <c r="OCX623" s="565"/>
      <c r="OCY623" s="565"/>
      <c r="OCZ623" s="565"/>
      <c r="ODA623" s="565"/>
      <c r="ODB623" s="565"/>
      <c r="ODC623" s="565"/>
      <c r="ODD623" s="565"/>
      <c r="ODE623" s="565"/>
      <c r="ODF623" s="565"/>
      <c r="ODG623" s="565"/>
      <c r="ODH623" s="565"/>
      <c r="ODI623" s="565"/>
      <c r="ODJ623" s="565"/>
      <c r="ODK623" s="565"/>
      <c r="ODL623" s="565"/>
      <c r="ODM623" s="565"/>
      <c r="ODN623" s="565"/>
      <c r="ODO623" s="565"/>
      <c r="ODP623" s="565"/>
      <c r="ODQ623" s="565"/>
      <c r="ODR623" s="565"/>
      <c r="ODS623" s="565"/>
      <c r="ODT623" s="565"/>
      <c r="ODU623" s="565"/>
      <c r="ODV623" s="565"/>
      <c r="ODW623" s="565"/>
      <c r="ODX623" s="565"/>
      <c r="ODY623" s="565"/>
      <c r="ODZ623" s="565"/>
      <c r="OEA623" s="565"/>
      <c r="OEB623" s="565"/>
      <c r="OEC623" s="565"/>
      <c r="OED623" s="565"/>
      <c r="OEE623" s="565"/>
      <c r="OEF623" s="565"/>
      <c r="OEG623" s="565"/>
      <c r="OEH623" s="565"/>
      <c r="OEI623" s="565"/>
      <c r="OEJ623" s="565"/>
      <c r="OEK623" s="565"/>
      <c r="OEL623" s="565"/>
      <c r="OEM623" s="565"/>
      <c r="OEN623" s="565"/>
      <c r="OEO623" s="565"/>
      <c r="OEP623" s="565"/>
      <c r="OEQ623" s="565"/>
      <c r="OER623" s="565"/>
      <c r="OES623" s="565"/>
      <c r="OET623" s="565"/>
      <c r="OEU623" s="565"/>
      <c r="OEV623" s="565"/>
      <c r="OEW623" s="565"/>
      <c r="OEX623" s="565"/>
      <c r="OEY623" s="565"/>
      <c r="OEZ623" s="565"/>
      <c r="OFA623" s="565"/>
      <c r="OFB623" s="565"/>
      <c r="OFC623" s="565"/>
      <c r="OFD623" s="565"/>
      <c r="OFE623" s="565"/>
      <c r="OFF623" s="565"/>
      <c r="OFG623" s="565"/>
      <c r="OFH623" s="565"/>
      <c r="OFI623" s="565"/>
      <c r="OFJ623" s="565"/>
      <c r="OFK623" s="565"/>
      <c r="OFL623" s="565"/>
      <c r="OFM623" s="565"/>
      <c r="OFN623" s="565"/>
      <c r="OFO623" s="565"/>
      <c r="OFP623" s="565"/>
      <c r="OFQ623" s="565"/>
      <c r="OFR623" s="565"/>
      <c r="OFS623" s="565"/>
      <c r="OFT623" s="565"/>
      <c r="OFU623" s="565"/>
      <c r="OFV623" s="565"/>
      <c r="OFW623" s="565"/>
      <c r="OFX623" s="565"/>
      <c r="OFY623" s="565"/>
      <c r="OFZ623" s="565"/>
      <c r="OGA623" s="565"/>
      <c r="OGB623" s="565"/>
      <c r="OGC623" s="565"/>
      <c r="OGD623" s="565"/>
      <c r="OGE623" s="565"/>
      <c r="OGF623" s="565"/>
      <c r="OGG623" s="565"/>
      <c r="OGH623" s="565"/>
      <c r="OGI623" s="565"/>
      <c r="OGJ623" s="565"/>
      <c r="OGK623" s="565"/>
      <c r="OGL623" s="565"/>
      <c r="OGM623" s="565"/>
      <c r="OGN623" s="565"/>
      <c r="OGO623" s="565"/>
      <c r="OGP623" s="565"/>
      <c r="OGQ623" s="565"/>
      <c r="OGR623" s="565"/>
      <c r="OGS623" s="565"/>
      <c r="OGT623" s="565"/>
      <c r="OGU623" s="565"/>
      <c r="OGV623" s="565"/>
      <c r="OGW623" s="565"/>
      <c r="OGX623" s="565"/>
      <c r="OGY623" s="565"/>
      <c r="OGZ623" s="565"/>
      <c r="OHA623" s="565"/>
      <c r="OHB623" s="565"/>
      <c r="OHC623" s="565"/>
      <c r="OHD623" s="565"/>
      <c r="OHE623" s="565"/>
      <c r="OHF623" s="565"/>
      <c r="OHG623" s="565"/>
      <c r="OHH623" s="565"/>
      <c r="OHI623" s="565"/>
      <c r="OHJ623" s="565"/>
      <c r="OHK623" s="565"/>
      <c r="OHL623" s="565"/>
      <c r="OHM623" s="565"/>
      <c r="OHN623" s="565"/>
      <c r="OHO623" s="565"/>
      <c r="OHP623" s="565"/>
      <c r="OHQ623" s="565"/>
      <c r="OHR623" s="565"/>
      <c r="OHS623" s="565"/>
      <c r="OHT623" s="565"/>
      <c r="OHU623" s="565"/>
      <c r="OHV623" s="565"/>
      <c r="OHW623" s="565"/>
      <c r="OHX623" s="565"/>
      <c r="OHY623" s="565"/>
      <c r="OHZ623" s="565"/>
      <c r="OIA623" s="565"/>
      <c r="OIB623" s="565"/>
      <c r="OIC623" s="565"/>
      <c r="OID623" s="565"/>
      <c r="OIE623" s="565"/>
      <c r="OIF623" s="565"/>
      <c r="OIG623" s="565"/>
      <c r="OIH623" s="565"/>
      <c r="OII623" s="565"/>
      <c r="OIJ623" s="565"/>
      <c r="OIK623" s="565"/>
      <c r="OIL623" s="565"/>
      <c r="OIM623" s="565"/>
      <c r="OIN623" s="565"/>
      <c r="OIO623" s="565"/>
      <c r="OIP623" s="565"/>
      <c r="OIQ623" s="565"/>
      <c r="OIR623" s="565"/>
      <c r="OIS623" s="565"/>
      <c r="OIT623" s="565"/>
      <c r="OIU623" s="565"/>
      <c r="OIV623" s="565"/>
      <c r="OIW623" s="565"/>
      <c r="OIX623" s="565"/>
      <c r="OIY623" s="565"/>
      <c r="OIZ623" s="565"/>
      <c r="OJA623" s="565"/>
      <c r="OJB623" s="565"/>
      <c r="OJC623" s="565"/>
      <c r="OJD623" s="565"/>
      <c r="OJE623" s="565"/>
      <c r="OJF623" s="565"/>
      <c r="OJG623" s="565"/>
      <c r="OJH623" s="565"/>
      <c r="OJI623" s="565"/>
      <c r="OJJ623" s="565"/>
      <c r="OJK623" s="565"/>
      <c r="OJL623" s="565"/>
      <c r="OJM623" s="565"/>
      <c r="OJN623" s="565"/>
      <c r="OJO623" s="565"/>
      <c r="OJP623" s="565"/>
      <c r="OJQ623" s="565"/>
      <c r="OJR623" s="565"/>
      <c r="OJS623" s="565"/>
      <c r="OJT623" s="565"/>
      <c r="OJU623" s="565"/>
      <c r="OJV623" s="565"/>
      <c r="OJW623" s="565"/>
      <c r="OJX623" s="565"/>
      <c r="OJY623" s="565"/>
      <c r="OJZ623" s="565"/>
      <c r="OKA623" s="565"/>
      <c r="OKB623" s="565"/>
      <c r="OKC623" s="565"/>
      <c r="OKD623" s="565"/>
      <c r="OKE623" s="565"/>
      <c r="OKF623" s="565"/>
      <c r="OKG623" s="565"/>
      <c r="OKH623" s="565"/>
      <c r="OKI623" s="565"/>
      <c r="OKJ623" s="565"/>
      <c r="OKK623" s="565"/>
      <c r="OKL623" s="565"/>
      <c r="OKM623" s="565"/>
      <c r="OKN623" s="565"/>
      <c r="OKO623" s="565"/>
      <c r="OKP623" s="565"/>
      <c r="OKQ623" s="565"/>
      <c r="OKR623" s="565"/>
      <c r="OKS623" s="565"/>
      <c r="OKT623" s="565"/>
      <c r="OKU623" s="565"/>
      <c r="OKV623" s="565"/>
      <c r="OKW623" s="565"/>
      <c r="OKX623" s="565"/>
      <c r="OKY623" s="565"/>
      <c r="OKZ623" s="565"/>
      <c r="OLA623" s="565"/>
      <c r="OLB623" s="565"/>
      <c r="OLC623" s="565"/>
      <c r="OLD623" s="565"/>
      <c r="OLE623" s="565"/>
      <c r="OLF623" s="565"/>
      <c r="OLG623" s="565"/>
      <c r="OLH623" s="565"/>
      <c r="OLI623" s="565"/>
      <c r="OLJ623" s="565"/>
      <c r="OLK623" s="565"/>
      <c r="OLL623" s="565"/>
      <c r="OLM623" s="565"/>
      <c r="OLN623" s="565"/>
      <c r="OLO623" s="565"/>
      <c r="OLP623" s="565"/>
      <c r="OLQ623" s="565"/>
      <c r="OLR623" s="565"/>
      <c r="OLS623" s="565"/>
      <c r="OLT623" s="565"/>
      <c r="OLU623" s="565"/>
      <c r="OLV623" s="565"/>
      <c r="OLW623" s="565"/>
      <c r="OLX623" s="565"/>
      <c r="OLY623" s="565"/>
      <c r="OLZ623" s="565"/>
      <c r="OMA623" s="565"/>
      <c r="OMB623" s="565"/>
      <c r="OMC623" s="565"/>
      <c r="OMD623" s="565"/>
      <c r="OME623" s="565"/>
      <c r="OMF623" s="565"/>
      <c r="OMG623" s="565"/>
      <c r="OMH623" s="565"/>
      <c r="OMI623" s="565"/>
      <c r="OMJ623" s="565"/>
      <c r="OMK623" s="565"/>
      <c r="OML623" s="565"/>
      <c r="OMM623" s="565"/>
      <c r="OMN623" s="565"/>
      <c r="OMO623" s="565"/>
      <c r="OMP623" s="565"/>
      <c r="OMQ623" s="565"/>
      <c r="OMR623" s="565"/>
      <c r="OMS623" s="565"/>
      <c r="OMT623" s="565"/>
      <c r="OMU623" s="565"/>
      <c r="OMV623" s="565"/>
      <c r="OMW623" s="565"/>
      <c r="OMX623" s="565"/>
      <c r="OMY623" s="565"/>
      <c r="OMZ623" s="565"/>
      <c r="ONA623" s="565"/>
      <c r="ONB623" s="565"/>
      <c r="ONC623" s="565"/>
      <c r="OND623" s="565"/>
      <c r="ONE623" s="565"/>
      <c r="ONF623" s="565"/>
      <c r="ONG623" s="565"/>
      <c r="ONH623" s="565"/>
      <c r="ONI623" s="565"/>
      <c r="ONJ623" s="565"/>
      <c r="ONK623" s="565"/>
      <c r="ONL623" s="565"/>
      <c r="ONM623" s="565"/>
      <c r="ONN623" s="565"/>
      <c r="ONO623" s="565"/>
      <c r="ONP623" s="565"/>
      <c r="ONQ623" s="565"/>
      <c r="ONR623" s="565"/>
      <c r="ONS623" s="565"/>
      <c r="ONT623" s="565"/>
      <c r="ONU623" s="565"/>
      <c r="ONV623" s="565"/>
      <c r="ONW623" s="565"/>
      <c r="ONX623" s="565"/>
      <c r="ONY623" s="565"/>
      <c r="ONZ623" s="565"/>
      <c r="OOA623" s="565"/>
      <c r="OOB623" s="565"/>
      <c r="OOC623" s="565"/>
      <c r="OOD623" s="565"/>
      <c r="OOE623" s="565"/>
      <c r="OOF623" s="565"/>
      <c r="OOG623" s="565"/>
      <c r="OOH623" s="565"/>
      <c r="OOI623" s="565"/>
      <c r="OOJ623" s="565"/>
      <c r="OOK623" s="565"/>
      <c r="OOL623" s="565"/>
      <c r="OOM623" s="565"/>
      <c r="OON623" s="565"/>
      <c r="OOO623" s="565"/>
      <c r="OOP623" s="565"/>
      <c r="OOQ623" s="565"/>
      <c r="OOR623" s="565"/>
      <c r="OOS623" s="565"/>
      <c r="OOT623" s="565"/>
      <c r="OOU623" s="565"/>
      <c r="OOV623" s="565"/>
      <c r="OOW623" s="565"/>
      <c r="OOX623" s="565"/>
      <c r="OOY623" s="565"/>
      <c r="OOZ623" s="565"/>
      <c r="OPA623" s="565"/>
      <c r="OPB623" s="565"/>
      <c r="OPC623" s="565"/>
      <c r="OPD623" s="565"/>
      <c r="OPE623" s="565"/>
      <c r="OPF623" s="565"/>
      <c r="OPG623" s="565"/>
      <c r="OPH623" s="565"/>
      <c r="OPI623" s="565"/>
      <c r="OPJ623" s="565"/>
      <c r="OPK623" s="565"/>
      <c r="OPL623" s="565"/>
      <c r="OPM623" s="565"/>
      <c r="OPN623" s="565"/>
      <c r="OPO623" s="565"/>
      <c r="OPP623" s="565"/>
      <c r="OPQ623" s="565"/>
      <c r="OPR623" s="565"/>
      <c r="OPS623" s="565"/>
      <c r="OPT623" s="565"/>
      <c r="OPU623" s="565"/>
      <c r="OPV623" s="565"/>
      <c r="OPW623" s="565"/>
      <c r="OPX623" s="565"/>
      <c r="OPY623" s="565"/>
      <c r="OPZ623" s="565"/>
      <c r="OQA623" s="565"/>
      <c r="OQB623" s="565"/>
      <c r="OQC623" s="565"/>
      <c r="OQD623" s="565"/>
      <c r="OQE623" s="565"/>
      <c r="OQF623" s="565"/>
      <c r="OQG623" s="565"/>
      <c r="OQH623" s="565"/>
      <c r="OQI623" s="565"/>
      <c r="OQJ623" s="565"/>
      <c r="OQK623" s="565"/>
      <c r="OQL623" s="565"/>
      <c r="OQM623" s="565"/>
      <c r="OQN623" s="565"/>
      <c r="OQO623" s="565"/>
      <c r="OQP623" s="565"/>
      <c r="OQQ623" s="565"/>
      <c r="OQR623" s="565"/>
      <c r="OQS623" s="565"/>
      <c r="OQT623" s="565"/>
      <c r="OQU623" s="565"/>
      <c r="OQV623" s="565"/>
      <c r="OQW623" s="565"/>
      <c r="OQX623" s="565"/>
      <c r="OQY623" s="565"/>
      <c r="OQZ623" s="565"/>
      <c r="ORA623" s="565"/>
      <c r="ORB623" s="565"/>
      <c r="ORC623" s="565"/>
      <c r="ORD623" s="565"/>
      <c r="ORE623" s="565"/>
      <c r="ORF623" s="565"/>
      <c r="ORG623" s="565"/>
      <c r="ORH623" s="565"/>
      <c r="ORI623" s="565"/>
      <c r="ORJ623" s="565"/>
      <c r="ORK623" s="565"/>
      <c r="ORL623" s="565"/>
      <c r="ORM623" s="565"/>
      <c r="ORN623" s="565"/>
      <c r="ORO623" s="565"/>
      <c r="ORP623" s="565"/>
      <c r="ORQ623" s="565"/>
      <c r="ORR623" s="565"/>
      <c r="ORS623" s="565"/>
      <c r="ORT623" s="565"/>
      <c r="ORU623" s="565"/>
      <c r="ORV623" s="565"/>
      <c r="ORW623" s="565"/>
      <c r="ORX623" s="565"/>
      <c r="ORY623" s="565"/>
      <c r="ORZ623" s="565"/>
      <c r="OSA623" s="565"/>
      <c r="OSB623" s="565"/>
      <c r="OSC623" s="565"/>
      <c r="OSD623" s="565"/>
      <c r="OSE623" s="565"/>
      <c r="OSF623" s="565"/>
      <c r="OSG623" s="565"/>
      <c r="OSH623" s="565"/>
      <c r="OSI623" s="565"/>
      <c r="OSJ623" s="565"/>
      <c r="OSK623" s="565"/>
      <c r="OSL623" s="565"/>
      <c r="OSM623" s="565"/>
      <c r="OSN623" s="565"/>
      <c r="OSO623" s="565"/>
      <c r="OSP623" s="565"/>
      <c r="OSQ623" s="565"/>
      <c r="OSR623" s="565"/>
      <c r="OSS623" s="565"/>
      <c r="OST623" s="565"/>
      <c r="OSU623" s="565"/>
      <c r="OSV623" s="565"/>
      <c r="OSW623" s="565"/>
      <c r="OSX623" s="565"/>
      <c r="OSY623" s="565"/>
      <c r="OSZ623" s="565"/>
      <c r="OTA623" s="565"/>
      <c r="OTB623" s="565"/>
      <c r="OTC623" s="565"/>
      <c r="OTD623" s="565"/>
      <c r="OTE623" s="565"/>
      <c r="OTF623" s="565"/>
      <c r="OTG623" s="565"/>
      <c r="OTH623" s="565"/>
      <c r="OTI623" s="565"/>
      <c r="OTJ623" s="565"/>
      <c r="OTK623" s="565"/>
      <c r="OTL623" s="565"/>
      <c r="OTM623" s="565"/>
      <c r="OTN623" s="565"/>
      <c r="OTO623" s="565"/>
      <c r="OTP623" s="565"/>
      <c r="OTQ623" s="565"/>
      <c r="OTR623" s="565"/>
      <c r="OTS623" s="565"/>
      <c r="OTT623" s="565"/>
      <c r="OTU623" s="565"/>
      <c r="OTV623" s="565"/>
      <c r="OTW623" s="565"/>
      <c r="OTX623" s="565"/>
      <c r="OTY623" s="565"/>
      <c r="OTZ623" s="565"/>
      <c r="OUA623" s="565"/>
      <c r="OUB623" s="565"/>
      <c r="OUC623" s="565"/>
      <c r="OUD623" s="565"/>
      <c r="OUE623" s="565"/>
      <c r="OUF623" s="565"/>
      <c r="OUG623" s="565"/>
      <c r="OUH623" s="565"/>
      <c r="OUI623" s="565"/>
      <c r="OUJ623" s="565"/>
      <c r="OUK623" s="565"/>
      <c r="OUL623" s="565"/>
      <c r="OUM623" s="565"/>
      <c r="OUN623" s="565"/>
      <c r="OUO623" s="565"/>
      <c r="OUP623" s="565"/>
      <c r="OUQ623" s="565"/>
      <c r="OUR623" s="565"/>
      <c r="OUS623" s="565"/>
      <c r="OUT623" s="565"/>
      <c r="OUU623" s="565"/>
      <c r="OUV623" s="565"/>
      <c r="OUW623" s="565"/>
      <c r="OUX623" s="565"/>
      <c r="OUY623" s="565"/>
      <c r="OUZ623" s="565"/>
      <c r="OVA623" s="565"/>
      <c r="OVB623" s="565"/>
      <c r="OVC623" s="565"/>
      <c r="OVD623" s="565"/>
      <c r="OVE623" s="565"/>
      <c r="OVF623" s="565"/>
      <c r="OVG623" s="565"/>
      <c r="OVH623" s="565"/>
      <c r="OVI623" s="565"/>
      <c r="OVJ623" s="565"/>
      <c r="OVK623" s="565"/>
      <c r="OVL623" s="565"/>
      <c r="OVM623" s="565"/>
      <c r="OVN623" s="565"/>
      <c r="OVO623" s="565"/>
      <c r="OVP623" s="565"/>
      <c r="OVQ623" s="565"/>
      <c r="OVR623" s="565"/>
      <c r="OVS623" s="565"/>
      <c r="OVT623" s="565"/>
      <c r="OVU623" s="565"/>
      <c r="OVV623" s="565"/>
      <c r="OVW623" s="565"/>
      <c r="OVX623" s="565"/>
      <c r="OVY623" s="565"/>
      <c r="OVZ623" s="565"/>
      <c r="OWA623" s="565"/>
      <c r="OWB623" s="565"/>
      <c r="OWC623" s="565"/>
      <c r="OWD623" s="565"/>
      <c r="OWE623" s="565"/>
      <c r="OWF623" s="565"/>
      <c r="OWG623" s="565"/>
      <c r="OWH623" s="565"/>
      <c r="OWI623" s="565"/>
      <c r="OWJ623" s="565"/>
      <c r="OWK623" s="565"/>
      <c r="OWL623" s="565"/>
      <c r="OWM623" s="565"/>
      <c r="OWN623" s="565"/>
      <c r="OWO623" s="565"/>
      <c r="OWP623" s="565"/>
      <c r="OWQ623" s="565"/>
      <c r="OWR623" s="565"/>
      <c r="OWS623" s="565"/>
      <c r="OWT623" s="565"/>
      <c r="OWU623" s="565"/>
      <c r="OWV623" s="565"/>
      <c r="OWW623" s="565"/>
      <c r="OWX623" s="565"/>
      <c r="OWY623" s="565"/>
      <c r="OWZ623" s="565"/>
      <c r="OXA623" s="565"/>
      <c r="OXB623" s="565"/>
      <c r="OXC623" s="565"/>
      <c r="OXD623" s="565"/>
      <c r="OXE623" s="565"/>
      <c r="OXF623" s="565"/>
      <c r="OXG623" s="565"/>
      <c r="OXH623" s="565"/>
      <c r="OXI623" s="565"/>
      <c r="OXJ623" s="565"/>
      <c r="OXK623" s="565"/>
      <c r="OXL623" s="565"/>
      <c r="OXM623" s="565"/>
      <c r="OXN623" s="565"/>
      <c r="OXO623" s="565"/>
      <c r="OXP623" s="565"/>
      <c r="OXQ623" s="565"/>
      <c r="OXR623" s="565"/>
      <c r="OXS623" s="565"/>
      <c r="OXT623" s="565"/>
      <c r="OXU623" s="565"/>
      <c r="OXV623" s="565"/>
      <c r="OXW623" s="565"/>
      <c r="OXX623" s="565"/>
      <c r="OXY623" s="565"/>
      <c r="OXZ623" s="565"/>
      <c r="OYA623" s="565"/>
      <c r="OYB623" s="565"/>
      <c r="OYC623" s="565"/>
      <c r="OYD623" s="565"/>
      <c r="OYE623" s="565"/>
      <c r="OYF623" s="565"/>
      <c r="OYG623" s="565"/>
      <c r="OYH623" s="565"/>
      <c r="OYI623" s="565"/>
      <c r="OYJ623" s="565"/>
      <c r="OYK623" s="565"/>
      <c r="OYL623" s="565"/>
      <c r="OYM623" s="565"/>
      <c r="OYN623" s="565"/>
      <c r="OYO623" s="565"/>
      <c r="OYP623" s="565"/>
      <c r="OYQ623" s="565"/>
      <c r="OYR623" s="565"/>
      <c r="OYS623" s="565"/>
      <c r="OYT623" s="565"/>
      <c r="OYU623" s="565"/>
      <c r="OYV623" s="565"/>
      <c r="OYW623" s="565"/>
      <c r="OYX623" s="565"/>
      <c r="OYY623" s="565"/>
      <c r="OYZ623" s="565"/>
      <c r="OZA623" s="565"/>
      <c r="OZB623" s="565"/>
      <c r="OZC623" s="565"/>
      <c r="OZD623" s="565"/>
      <c r="OZE623" s="565"/>
      <c r="OZF623" s="565"/>
      <c r="OZG623" s="565"/>
      <c r="OZH623" s="565"/>
      <c r="OZI623" s="565"/>
      <c r="OZJ623" s="565"/>
      <c r="OZK623" s="565"/>
      <c r="OZL623" s="565"/>
      <c r="OZM623" s="565"/>
      <c r="OZN623" s="565"/>
      <c r="OZO623" s="565"/>
      <c r="OZP623" s="565"/>
      <c r="OZQ623" s="565"/>
      <c r="OZR623" s="565"/>
      <c r="OZS623" s="565"/>
      <c r="OZT623" s="565"/>
      <c r="OZU623" s="565"/>
      <c r="OZV623" s="565"/>
      <c r="OZW623" s="565"/>
      <c r="OZX623" s="565"/>
      <c r="OZY623" s="565"/>
      <c r="OZZ623" s="565"/>
      <c r="PAA623" s="565"/>
      <c r="PAB623" s="565"/>
      <c r="PAC623" s="565"/>
      <c r="PAD623" s="565"/>
      <c r="PAE623" s="565"/>
      <c r="PAF623" s="565"/>
      <c r="PAG623" s="565"/>
      <c r="PAH623" s="565"/>
      <c r="PAI623" s="565"/>
      <c r="PAJ623" s="565"/>
      <c r="PAK623" s="565"/>
      <c r="PAL623" s="565"/>
      <c r="PAM623" s="565"/>
      <c r="PAN623" s="565"/>
      <c r="PAO623" s="565"/>
      <c r="PAP623" s="565"/>
      <c r="PAQ623" s="565"/>
      <c r="PAR623" s="565"/>
      <c r="PAS623" s="565"/>
      <c r="PAT623" s="565"/>
      <c r="PAU623" s="565"/>
      <c r="PAV623" s="565"/>
      <c r="PAW623" s="565"/>
      <c r="PAX623" s="565"/>
      <c r="PAY623" s="565"/>
      <c r="PAZ623" s="565"/>
      <c r="PBA623" s="565"/>
      <c r="PBB623" s="565"/>
      <c r="PBC623" s="565"/>
      <c r="PBD623" s="565"/>
      <c r="PBE623" s="565"/>
      <c r="PBF623" s="565"/>
      <c r="PBG623" s="565"/>
      <c r="PBH623" s="565"/>
      <c r="PBI623" s="565"/>
      <c r="PBJ623" s="565"/>
      <c r="PBK623" s="565"/>
      <c r="PBL623" s="565"/>
      <c r="PBM623" s="565"/>
      <c r="PBN623" s="565"/>
      <c r="PBO623" s="565"/>
      <c r="PBP623" s="565"/>
      <c r="PBQ623" s="565"/>
      <c r="PBR623" s="565"/>
      <c r="PBS623" s="565"/>
      <c r="PBT623" s="565"/>
      <c r="PBU623" s="565"/>
      <c r="PBV623" s="565"/>
      <c r="PBW623" s="565"/>
      <c r="PBX623" s="565"/>
      <c r="PBY623" s="565"/>
      <c r="PBZ623" s="565"/>
      <c r="PCA623" s="565"/>
      <c r="PCB623" s="565"/>
      <c r="PCC623" s="565"/>
      <c r="PCD623" s="565"/>
      <c r="PCE623" s="565"/>
      <c r="PCF623" s="565"/>
      <c r="PCG623" s="565"/>
      <c r="PCH623" s="565"/>
      <c r="PCI623" s="565"/>
      <c r="PCJ623" s="565"/>
      <c r="PCK623" s="565"/>
      <c r="PCL623" s="565"/>
      <c r="PCM623" s="565"/>
      <c r="PCN623" s="565"/>
      <c r="PCO623" s="565"/>
      <c r="PCP623" s="565"/>
      <c r="PCQ623" s="565"/>
      <c r="PCR623" s="565"/>
      <c r="PCS623" s="565"/>
      <c r="PCT623" s="565"/>
      <c r="PCU623" s="565"/>
      <c r="PCV623" s="565"/>
      <c r="PCW623" s="565"/>
      <c r="PCX623" s="565"/>
      <c r="PCY623" s="565"/>
      <c r="PCZ623" s="565"/>
      <c r="PDA623" s="565"/>
      <c r="PDB623" s="565"/>
      <c r="PDC623" s="565"/>
      <c r="PDD623" s="565"/>
      <c r="PDE623" s="565"/>
      <c r="PDF623" s="565"/>
      <c r="PDG623" s="565"/>
      <c r="PDH623" s="565"/>
      <c r="PDI623" s="565"/>
      <c r="PDJ623" s="565"/>
      <c r="PDK623" s="565"/>
      <c r="PDL623" s="565"/>
      <c r="PDM623" s="565"/>
      <c r="PDN623" s="565"/>
      <c r="PDO623" s="565"/>
      <c r="PDP623" s="565"/>
      <c r="PDQ623" s="565"/>
      <c r="PDR623" s="565"/>
      <c r="PDS623" s="565"/>
      <c r="PDT623" s="565"/>
      <c r="PDU623" s="565"/>
      <c r="PDV623" s="565"/>
      <c r="PDW623" s="565"/>
      <c r="PDX623" s="565"/>
      <c r="PDY623" s="565"/>
      <c r="PDZ623" s="565"/>
      <c r="PEA623" s="565"/>
      <c r="PEB623" s="565"/>
      <c r="PEC623" s="565"/>
      <c r="PED623" s="565"/>
      <c r="PEE623" s="565"/>
      <c r="PEF623" s="565"/>
      <c r="PEG623" s="565"/>
      <c r="PEH623" s="565"/>
      <c r="PEI623" s="565"/>
      <c r="PEJ623" s="565"/>
      <c r="PEK623" s="565"/>
      <c r="PEL623" s="565"/>
      <c r="PEM623" s="565"/>
      <c r="PEN623" s="565"/>
      <c r="PEO623" s="565"/>
      <c r="PEP623" s="565"/>
      <c r="PEQ623" s="565"/>
      <c r="PER623" s="565"/>
      <c r="PES623" s="565"/>
      <c r="PET623" s="565"/>
      <c r="PEU623" s="565"/>
      <c r="PEV623" s="565"/>
      <c r="PEW623" s="565"/>
      <c r="PEX623" s="565"/>
      <c r="PEY623" s="565"/>
      <c r="PEZ623" s="565"/>
      <c r="PFA623" s="565"/>
      <c r="PFB623" s="565"/>
      <c r="PFC623" s="565"/>
      <c r="PFD623" s="565"/>
      <c r="PFE623" s="565"/>
      <c r="PFF623" s="565"/>
      <c r="PFG623" s="565"/>
      <c r="PFH623" s="565"/>
      <c r="PFI623" s="565"/>
      <c r="PFJ623" s="565"/>
      <c r="PFK623" s="565"/>
      <c r="PFL623" s="565"/>
      <c r="PFM623" s="565"/>
      <c r="PFN623" s="565"/>
      <c r="PFO623" s="565"/>
      <c r="PFP623" s="565"/>
      <c r="PFQ623" s="565"/>
      <c r="PFR623" s="565"/>
      <c r="PFS623" s="565"/>
      <c r="PFT623" s="565"/>
      <c r="PFU623" s="565"/>
      <c r="PFV623" s="565"/>
      <c r="PFW623" s="565"/>
      <c r="PFX623" s="565"/>
      <c r="PFY623" s="565"/>
      <c r="PFZ623" s="565"/>
      <c r="PGA623" s="565"/>
      <c r="PGB623" s="565"/>
      <c r="PGC623" s="565"/>
      <c r="PGD623" s="565"/>
      <c r="PGE623" s="565"/>
      <c r="PGF623" s="565"/>
      <c r="PGG623" s="565"/>
      <c r="PGH623" s="565"/>
      <c r="PGI623" s="565"/>
      <c r="PGJ623" s="565"/>
      <c r="PGK623" s="565"/>
      <c r="PGL623" s="565"/>
      <c r="PGM623" s="565"/>
      <c r="PGN623" s="565"/>
      <c r="PGO623" s="565"/>
      <c r="PGP623" s="565"/>
      <c r="PGQ623" s="565"/>
      <c r="PGR623" s="565"/>
      <c r="PGS623" s="565"/>
      <c r="PGT623" s="565"/>
      <c r="PGU623" s="565"/>
      <c r="PGV623" s="565"/>
      <c r="PGW623" s="565"/>
      <c r="PGX623" s="565"/>
      <c r="PGY623" s="565"/>
      <c r="PGZ623" s="565"/>
      <c r="PHA623" s="565"/>
      <c r="PHB623" s="565"/>
      <c r="PHC623" s="565"/>
      <c r="PHD623" s="565"/>
      <c r="PHE623" s="565"/>
      <c r="PHF623" s="565"/>
      <c r="PHG623" s="565"/>
      <c r="PHH623" s="565"/>
      <c r="PHI623" s="565"/>
      <c r="PHJ623" s="565"/>
      <c r="PHK623" s="565"/>
      <c r="PHL623" s="565"/>
      <c r="PHM623" s="565"/>
      <c r="PHN623" s="565"/>
      <c r="PHO623" s="565"/>
      <c r="PHP623" s="565"/>
      <c r="PHQ623" s="565"/>
      <c r="PHR623" s="565"/>
      <c r="PHS623" s="565"/>
      <c r="PHT623" s="565"/>
      <c r="PHU623" s="565"/>
      <c r="PHV623" s="565"/>
      <c r="PHW623" s="565"/>
      <c r="PHX623" s="565"/>
      <c r="PHY623" s="565"/>
      <c r="PHZ623" s="565"/>
      <c r="PIA623" s="565"/>
      <c r="PIB623" s="565"/>
      <c r="PIC623" s="565"/>
      <c r="PID623" s="565"/>
      <c r="PIE623" s="565"/>
      <c r="PIF623" s="565"/>
      <c r="PIG623" s="565"/>
      <c r="PIH623" s="565"/>
      <c r="PII623" s="565"/>
      <c r="PIJ623" s="565"/>
      <c r="PIK623" s="565"/>
      <c r="PIL623" s="565"/>
      <c r="PIM623" s="565"/>
      <c r="PIN623" s="565"/>
      <c r="PIO623" s="565"/>
      <c r="PIP623" s="565"/>
      <c r="PIQ623" s="565"/>
      <c r="PIR623" s="565"/>
      <c r="PIS623" s="565"/>
      <c r="PIT623" s="565"/>
      <c r="PIU623" s="565"/>
      <c r="PIV623" s="565"/>
      <c r="PIW623" s="565"/>
      <c r="PIX623" s="565"/>
      <c r="PIY623" s="565"/>
      <c r="PIZ623" s="565"/>
      <c r="PJA623" s="565"/>
      <c r="PJB623" s="565"/>
      <c r="PJC623" s="565"/>
      <c r="PJD623" s="565"/>
      <c r="PJE623" s="565"/>
      <c r="PJF623" s="565"/>
      <c r="PJG623" s="565"/>
      <c r="PJH623" s="565"/>
      <c r="PJI623" s="565"/>
      <c r="PJJ623" s="565"/>
      <c r="PJK623" s="565"/>
      <c r="PJL623" s="565"/>
      <c r="PJM623" s="565"/>
      <c r="PJN623" s="565"/>
      <c r="PJO623" s="565"/>
      <c r="PJP623" s="565"/>
      <c r="PJQ623" s="565"/>
      <c r="PJR623" s="565"/>
      <c r="PJS623" s="565"/>
      <c r="PJT623" s="565"/>
      <c r="PJU623" s="565"/>
      <c r="PJV623" s="565"/>
      <c r="PJW623" s="565"/>
      <c r="PJX623" s="565"/>
      <c r="PJY623" s="565"/>
      <c r="PJZ623" s="565"/>
      <c r="PKA623" s="565"/>
      <c r="PKB623" s="565"/>
      <c r="PKC623" s="565"/>
      <c r="PKD623" s="565"/>
      <c r="PKE623" s="565"/>
      <c r="PKF623" s="565"/>
      <c r="PKG623" s="565"/>
      <c r="PKH623" s="565"/>
      <c r="PKI623" s="565"/>
      <c r="PKJ623" s="565"/>
      <c r="PKK623" s="565"/>
      <c r="PKL623" s="565"/>
      <c r="PKM623" s="565"/>
      <c r="PKN623" s="565"/>
      <c r="PKO623" s="565"/>
      <c r="PKP623" s="565"/>
      <c r="PKQ623" s="565"/>
      <c r="PKR623" s="565"/>
      <c r="PKS623" s="565"/>
      <c r="PKT623" s="565"/>
      <c r="PKU623" s="565"/>
      <c r="PKV623" s="565"/>
      <c r="PKW623" s="565"/>
      <c r="PKX623" s="565"/>
      <c r="PKY623" s="565"/>
      <c r="PKZ623" s="565"/>
      <c r="PLA623" s="565"/>
      <c r="PLB623" s="565"/>
      <c r="PLC623" s="565"/>
      <c r="PLD623" s="565"/>
      <c r="PLE623" s="565"/>
      <c r="PLF623" s="565"/>
      <c r="PLG623" s="565"/>
      <c r="PLH623" s="565"/>
      <c r="PLI623" s="565"/>
      <c r="PLJ623" s="565"/>
      <c r="PLK623" s="565"/>
      <c r="PLL623" s="565"/>
      <c r="PLM623" s="565"/>
      <c r="PLN623" s="565"/>
      <c r="PLO623" s="565"/>
      <c r="PLP623" s="565"/>
      <c r="PLQ623" s="565"/>
      <c r="PLR623" s="565"/>
      <c r="PLS623" s="565"/>
      <c r="PLT623" s="565"/>
      <c r="PLU623" s="565"/>
      <c r="PLV623" s="565"/>
      <c r="PLW623" s="565"/>
      <c r="PLX623" s="565"/>
      <c r="PLY623" s="565"/>
      <c r="PLZ623" s="565"/>
      <c r="PMA623" s="565"/>
      <c r="PMB623" s="565"/>
      <c r="PMC623" s="565"/>
      <c r="PMD623" s="565"/>
      <c r="PME623" s="565"/>
      <c r="PMF623" s="565"/>
      <c r="PMG623" s="565"/>
      <c r="PMH623" s="565"/>
      <c r="PMI623" s="565"/>
      <c r="PMJ623" s="565"/>
      <c r="PMK623" s="565"/>
      <c r="PML623" s="565"/>
      <c r="PMM623" s="565"/>
      <c r="PMN623" s="565"/>
      <c r="PMO623" s="565"/>
      <c r="PMP623" s="565"/>
      <c r="PMQ623" s="565"/>
      <c r="PMR623" s="565"/>
      <c r="PMS623" s="565"/>
      <c r="PMT623" s="565"/>
      <c r="PMU623" s="565"/>
      <c r="PMV623" s="565"/>
      <c r="PMW623" s="565"/>
      <c r="PMX623" s="565"/>
      <c r="PMY623" s="565"/>
      <c r="PMZ623" s="565"/>
      <c r="PNA623" s="565"/>
      <c r="PNB623" s="565"/>
      <c r="PNC623" s="565"/>
      <c r="PND623" s="565"/>
      <c r="PNE623" s="565"/>
      <c r="PNF623" s="565"/>
      <c r="PNG623" s="565"/>
      <c r="PNH623" s="565"/>
      <c r="PNI623" s="565"/>
      <c r="PNJ623" s="565"/>
      <c r="PNK623" s="565"/>
      <c r="PNL623" s="565"/>
      <c r="PNM623" s="565"/>
      <c r="PNN623" s="565"/>
      <c r="PNO623" s="565"/>
      <c r="PNP623" s="565"/>
      <c r="PNQ623" s="565"/>
      <c r="PNR623" s="565"/>
      <c r="PNS623" s="565"/>
      <c r="PNT623" s="565"/>
      <c r="PNU623" s="565"/>
      <c r="PNV623" s="565"/>
      <c r="PNW623" s="565"/>
      <c r="PNX623" s="565"/>
      <c r="PNY623" s="565"/>
      <c r="PNZ623" s="565"/>
      <c r="POA623" s="565"/>
      <c r="POB623" s="565"/>
      <c r="POC623" s="565"/>
      <c r="POD623" s="565"/>
      <c r="POE623" s="565"/>
      <c r="POF623" s="565"/>
      <c r="POG623" s="565"/>
      <c r="POH623" s="565"/>
      <c r="POI623" s="565"/>
      <c r="POJ623" s="565"/>
      <c r="POK623" s="565"/>
      <c r="POL623" s="565"/>
      <c r="POM623" s="565"/>
      <c r="PON623" s="565"/>
      <c r="POO623" s="565"/>
      <c r="POP623" s="565"/>
      <c r="POQ623" s="565"/>
      <c r="POR623" s="565"/>
      <c r="POS623" s="565"/>
      <c r="POT623" s="565"/>
      <c r="POU623" s="565"/>
      <c r="POV623" s="565"/>
      <c r="POW623" s="565"/>
      <c r="POX623" s="565"/>
      <c r="POY623" s="565"/>
      <c r="POZ623" s="565"/>
      <c r="PPA623" s="565"/>
      <c r="PPB623" s="565"/>
      <c r="PPC623" s="565"/>
      <c r="PPD623" s="565"/>
      <c r="PPE623" s="565"/>
      <c r="PPF623" s="565"/>
      <c r="PPG623" s="565"/>
      <c r="PPH623" s="565"/>
      <c r="PPI623" s="565"/>
      <c r="PPJ623" s="565"/>
      <c r="PPK623" s="565"/>
      <c r="PPL623" s="565"/>
      <c r="PPM623" s="565"/>
      <c r="PPN623" s="565"/>
      <c r="PPO623" s="565"/>
      <c r="PPP623" s="565"/>
      <c r="PPQ623" s="565"/>
      <c r="PPR623" s="565"/>
      <c r="PPS623" s="565"/>
      <c r="PPT623" s="565"/>
      <c r="PPU623" s="565"/>
      <c r="PPV623" s="565"/>
      <c r="PPW623" s="565"/>
      <c r="PPX623" s="565"/>
      <c r="PPY623" s="565"/>
      <c r="PPZ623" s="565"/>
      <c r="PQA623" s="565"/>
      <c r="PQB623" s="565"/>
      <c r="PQC623" s="565"/>
      <c r="PQD623" s="565"/>
      <c r="PQE623" s="565"/>
      <c r="PQF623" s="565"/>
      <c r="PQG623" s="565"/>
      <c r="PQH623" s="565"/>
      <c r="PQI623" s="565"/>
      <c r="PQJ623" s="565"/>
      <c r="PQK623" s="565"/>
      <c r="PQL623" s="565"/>
      <c r="PQM623" s="565"/>
      <c r="PQN623" s="565"/>
      <c r="PQO623" s="565"/>
      <c r="PQP623" s="565"/>
      <c r="PQQ623" s="565"/>
      <c r="PQR623" s="565"/>
      <c r="PQS623" s="565"/>
      <c r="PQT623" s="565"/>
      <c r="PQU623" s="565"/>
      <c r="PQV623" s="565"/>
      <c r="PQW623" s="565"/>
      <c r="PQX623" s="565"/>
      <c r="PQY623" s="565"/>
      <c r="PQZ623" s="565"/>
      <c r="PRA623" s="565"/>
      <c r="PRB623" s="565"/>
      <c r="PRC623" s="565"/>
      <c r="PRD623" s="565"/>
      <c r="PRE623" s="565"/>
      <c r="PRF623" s="565"/>
      <c r="PRG623" s="565"/>
      <c r="PRH623" s="565"/>
      <c r="PRI623" s="565"/>
      <c r="PRJ623" s="565"/>
      <c r="PRK623" s="565"/>
      <c r="PRL623" s="565"/>
      <c r="PRM623" s="565"/>
      <c r="PRN623" s="565"/>
      <c r="PRO623" s="565"/>
      <c r="PRP623" s="565"/>
      <c r="PRQ623" s="565"/>
      <c r="PRR623" s="565"/>
      <c r="PRS623" s="565"/>
      <c r="PRT623" s="565"/>
      <c r="PRU623" s="565"/>
      <c r="PRV623" s="565"/>
      <c r="PRW623" s="565"/>
      <c r="PRX623" s="565"/>
      <c r="PRY623" s="565"/>
      <c r="PRZ623" s="565"/>
      <c r="PSA623" s="565"/>
      <c r="PSB623" s="565"/>
      <c r="PSC623" s="565"/>
      <c r="PSD623" s="565"/>
      <c r="PSE623" s="565"/>
      <c r="PSF623" s="565"/>
      <c r="PSG623" s="565"/>
      <c r="PSH623" s="565"/>
      <c r="PSI623" s="565"/>
      <c r="PSJ623" s="565"/>
      <c r="PSK623" s="565"/>
      <c r="PSL623" s="565"/>
      <c r="PSM623" s="565"/>
      <c r="PSN623" s="565"/>
      <c r="PSO623" s="565"/>
      <c r="PSP623" s="565"/>
      <c r="PSQ623" s="565"/>
      <c r="PSR623" s="565"/>
      <c r="PSS623" s="565"/>
      <c r="PST623" s="565"/>
      <c r="PSU623" s="565"/>
      <c r="PSV623" s="565"/>
      <c r="PSW623" s="565"/>
      <c r="PSX623" s="565"/>
      <c r="PSY623" s="565"/>
      <c r="PSZ623" s="565"/>
      <c r="PTA623" s="565"/>
      <c r="PTB623" s="565"/>
      <c r="PTC623" s="565"/>
      <c r="PTD623" s="565"/>
      <c r="PTE623" s="565"/>
      <c r="PTF623" s="565"/>
      <c r="PTG623" s="565"/>
      <c r="PTH623" s="565"/>
      <c r="PTI623" s="565"/>
      <c r="PTJ623" s="565"/>
      <c r="PTK623" s="565"/>
      <c r="PTL623" s="565"/>
      <c r="PTM623" s="565"/>
      <c r="PTN623" s="565"/>
      <c r="PTO623" s="565"/>
      <c r="PTP623" s="565"/>
      <c r="PTQ623" s="565"/>
      <c r="PTR623" s="565"/>
      <c r="PTS623" s="565"/>
      <c r="PTT623" s="565"/>
      <c r="PTU623" s="565"/>
      <c r="PTV623" s="565"/>
      <c r="PTW623" s="565"/>
      <c r="PTX623" s="565"/>
      <c r="PTY623" s="565"/>
      <c r="PTZ623" s="565"/>
      <c r="PUA623" s="565"/>
      <c r="PUB623" s="565"/>
      <c r="PUC623" s="565"/>
      <c r="PUD623" s="565"/>
      <c r="PUE623" s="565"/>
      <c r="PUF623" s="565"/>
      <c r="PUG623" s="565"/>
      <c r="PUH623" s="565"/>
      <c r="PUI623" s="565"/>
      <c r="PUJ623" s="565"/>
      <c r="PUK623" s="565"/>
      <c r="PUL623" s="565"/>
      <c r="PUM623" s="565"/>
      <c r="PUN623" s="565"/>
      <c r="PUO623" s="565"/>
      <c r="PUP623" s="565"/>
      <c r="PUQ623" s="565"/>
      <c r="PUR623" s="565"/>
      <c r="PUS623" s="565"/>
      <c r="PUT623" s="565"/>
      <c r="PUU623" s="565"/>
      <c r="PUV623" s="565"/>
      <c r="PUW623" s="565"/>
      <c r="PUX623" s="565"/>
      <c r="PUY623" s="565"/>
      <c r="PUZ623" s="565"/>
      <c r="PVA623" s="565"/>
      <c r="PVB623" s="565"/>
      <c r="PVC623" s="565"/>
      <c r="PVD623" s="565"/>
      <c r="PVE623" s="565"/>
      <c r="PVF623" s="565"/>
      <c r="PVG623" s="565"/>
      <c r="PVH623" s="565"/>
      <c r="PVI623" s="565"/>
      <c r="PVJ623" s="565"/>
      <c r="PVK623" s="565"/>
      <c r="PVL623" s="565"/>
      <c r="PVM623" s="565"/>
      <c r="PVN623" s="565"/>
      <c r="PVO623" s="565"/>
      <c r="PVP623" s="565"/>
      <c r="PVQ623" s="565"/>
      <c r="PVR623" s="565"/>
      <c r="PVS623" s="565"/>
      <c r="PVT623" s="565"/>
      <c r="PVU623" s="565"/>
      <c r="PVV623" s="565"/>
      <c r="PVW623" s="565"/>
      <c r="PVX623" s="565"/>
      <c r="PVY623" s="565"/>
      <c r="PVZ623" s="565"/>
      <c r="PWA623" s="565"/>
      <c r="PWB623" s="565"/>
      <c r="PWC623" s="565"/>
      <c r="PWD623" s="565"/>
      <c r="PWE623" s="565"/>
      <c r="PWF623" s="565"/>
      <c r="PWG623" s="565"/>
      <c r="PWH623" s="565"/>
      <c r="PWI623" s="565"/>
      <c r="PWJ623" s="565"/>
      <c r="PWK623" s="565"/>
      <c r="PWL623" s="565"/>
      <c r="PWM623" s="565"/>
      <c r="PWN623" s="565"/>
      <c r="PWO623" s="565"/>
      <c r="PWP623" s="565"/>
      <c r="PWQ623" s="565"/>
      <c r="PWR623" s="565"/>
      <c r="PWS623" s="565"/>
      <c r="PWT623" s="565"/>
      <c r="PWU623" s="565"/>
      <c r="PWV623" s="565"/>
      <c r="PWW623" s="565"/>
      <c r="PWX623" s="565"/>
      <c r="PWY623" s="565"/>
      <c r="PWZ623" s="565"/>
      <c r="PXA623" s="565"/>
      <c r="PXB623" s="565"/>
      <c r="PXC623" s="565"/>
      <c r="PXD623" s="565"/>
      <c r="PXE623" s="565"/>
      <c r="PXF623" s="565"/>
      <c r="PXG623" s="565"/>
      <c r="PXH623" s="565"/>
      <c r="PXI623" s="565"/>
      <c r="PXJ623" s="565"/>
      <c r="PXK623" s="565"/>
      <c r="PXL623" s="565"/>
      <c r="PXM623" s="565"/>
      <c r="PXN623" s="565"/>
      <c r="PXO623" s="565"/>
      <c r="PXP623" s="565"/>
      <c r="PXQ623" s="565"/>
      <c r="PXR623" s="565"/>
      <c r="PXS623" s="565"/>
      <c r="PXT623" s="565"/>
      <c r="PXU623" s="565"/>
      <c r="PXV623" s="565"/>
      <c r="PXW623" s="565"/>
      <c r="PXX623" s="565"/>
      <c r="PXY623" s="565"/>
      <c r="PXZ623" s="565"/>
      <c r="PYA623" s="565"/>
      <c r="PYB623" s="565"/>
      <c r="PYC623" s="565"/>
      <c r="PYD623" s="565"/>
      <c r="PYE623" s="565"/>
      <c r="PYF623" s="565"/>
      <c r="PYG623" s="565"/>
      <c r="PYH623" s="565"/>
      <c r="PYI623" s="565"/>
      <c r="PYJ623" s="565"/>
      <c r="PYK623" s="565"/>
      <c r="PYL623" s="565"/>
      <c r="PYM623" s="565"/>
      <c r="PYN623" s="565"/>
      <c r="PYO623" s="565"/>
      <c r="PYP623" s="565"/>
      <c r="PYQ623" s="565"/>
      <c r="PYR623" s="565"/>
      <c r="PYS623" s="565"/>
      <c r="PYT623" s="565"/>
      <c r="PYU623" s="565"/>
      <c r="PYV623" s="565"/>
      <c r="PYW623" s="565"/>
      <c r="PYX623" s="565"/>
      <c r="PYY623" s="565"/>
      <c r="PYZ623" s="565"/>
      <c r="PZA623" s="565"/>
      <c r="PZB623" s="565"/>
      <c r="PZC623" s="565"/>
      <c r="PZD623" s="565"/>
      <c r="PZE623" s="565"/>
      <c r="PZF623" s="565"/>
      <c r="PZG623" s="565"/>
      <c r="PZH623" s="565"/>
      <c r="PZI623" s="565"/>
      <c r="PZJ623" s="565"/>
      <c r="PZK623" s="565"/>
      <c r="PZL623" s="565"/>
      <c r="PZM623" s="565"/>
      <c r="PZN623" s="565"/>
      <c r="PZO623" s="565"/>
      <c r="PZP623" s="565"/>
      <c r="PZQ623" s="565"/>
      <c r="PZR623" s="565"/>
      <c r="PZS623" s="565"/>
      <c r="PZT623" s="565"/>
      <c r="PZU623" s="565"/>
      <c r="PZV623" s="565"/>
      <c r="PZW623" s="565"/>
      <c r="PZX623" s="565"/>
      <c r="PZY623" s="565"/>
      <c r="PZZ623" s="565"/>
      <c r="QAA623" s="565"/>
      <c r="QAB623" s="565"/>
      <c r="QAC623" s="565"/>
      <c r="QAD623" s="565"/>
      <c r="QAE623" s="565"/>
      <c r="QAF623" s="565"/>
      <c r="QAG623" s="565"/>
      <c r="QAH623" s="565"/>
      <c r="QAI623" s="565"/>
      <c r="QAJ623" s="565"/>
      <c r="QAK623" s="565"/>
      <c r="QAL623" s="565"/>
      <c r="QAM623" s="565"/>
      <c r="QAN623" s="565"/>
      <c r="QAO623" s="565"/>
      <c r="QAP623" s="565"/>
      <c r="QAQ623" s="565"/>
      <c r="QAR623" s="565"/>
      <c r="QAS623" s="565"/>
      <c r="QAT623" s="565"/>
      <c r="QAU623" s="565"/>
      <c r="QAV623" s="565"/>
      <c r="QAW623" s="565"/>
      <c r="QAX623" s="565"/>
      <c r="QAY623" s="565"/>
      <c r="QAZ623" s="565"/>
      <c r="QBA623" s="565"/>
      <c r="QBB623" s="565"/>
      <c r="QBC623" s="565"/>
      <c r="QBD623" s="565"/>
      <c r="QBE623" s="565"/>
      <c r="QBF623" s="565"/>
      <c r="QBG623" s="565"/>
      <c r="QBH623" s="565"/>
      <c r="QBI623" s="565"/>
      <c r="QBJ623" s="565"/>
      <c r="QBK623" s="565"/>
      <c r="QBL623" s="565"/>
      <c r="QBM623" s="565"/>
      <c r="QBN623" s="565"/>
      <c r="QBO623" s="565"/>
      <c r="QBP623" s="565"/>
      <c r="QBQ623" s="565"/>
      <c r="QBR623" s="565"/>
      <c r="QBS623" s="565"/>
      <c r="QBT623" s="565"/>
      <c r="QBU623" s="565"/>
      <c r="QBV623" s="565"/>
      <c r="QBW623" s="565"/>
      <c r="QBX623" s="565"/>
      <c r="QBY623" s="565"/>
      <c r="QBZ623" s="565"/>
      <c r="QCA623" s="565"/>
      <c r="QCB623" s="565"/>
      <c r="QCC623" s="565"/>
      <c r="QCD623" s="565"/>
      <c r="QCE623" s="565"/>
      <c r="QCF623" s="565"/>
      <c r="QCG623" s="565"/>
      <c r="QCH623" s="565"/>
      <c r="QCI623" s="565"/>
      <c r="QCJ623" s="565"/>
      <c r="QCK623" s="565"/>
      <c r="QCL623" s="565"/>
      <c r="QCM623" s="565"/>
      <c r="QCN623" s="565"/>
      <c r="QCO623" s="565"/>
      <c r="QCP623" s="565"/>
      <c r="QCQ623" s="565"/>
      <c r="QCR623" s="565"/>
      <c r="QCS623" s="565"/>
      <c r="QCT623" s="565"/>
      <c r="QCU623" s="565"/>
      <c r="QCV623" s="565"/>
      <c r="QCW623" s="565"/>
      <c r="QCX623" s="565"/>
      <c r="QCY623" s="565"/>
      <c r="QCZ623" s="565"/>
      <c r="QDA623" s="565"/>
      <c r="QDB623" s="565"/>
      <c r="QDC623" s="565"/>
      <c r="QDD623" s="565"/>
      <c r="QDE623" s="565"/>
      <c r="QDF623" s="565"/>
      <c r="QDG623" s="565"/>
      <c r="QDH623" s="565"/>
      <c r="QDI623" s="565"/>
      <c r="QDJ623" s="565"/>
      <c r="QDK623" s="565"/>
      <c r="QDL623" s="565"/>
      <c r="QDM623" s="565"/>
      <c r="QDN623" s="565"/>
      <c r="QDO623" s="565"/>
      <c r="QDP623" s="565"/>
      <c r="QDQ623" s="565"/>
      <c r="QDR623" s="565"/>
      <c r="QDS623" s="565"/>
      <c r="QDT623" s="565"/>
      <c r="QDU623" s="565"/>
      <c r="QDV623" s="565"/>
      <c r="QDW623" s="565"/>
      <c r="QDX623" s="565"/>
      <c r="QDY623" s="565"/>
      <c r="QDZ623" s="565"/>
      <c r="QEA623" s="565"/>
      <c r="QEB623" s="565"/>
      <c r="QEC623" s="565"/>
      <c r="QED623" s="565"/>
      <c r="QEE623" s="565"/>
      <c r="QEF623" s="565"/>
      <c r="QEG623" s="565"/>
      <c r="QEH623" s="565"/>
      <c r="QEI623" s="565"/>
      <c r="QEJ623" s="565"/>
      <c r="QEK623" s="565"/>
      <c r="QEL623" s="565"/>
      <c r="QEM623" s="565"/>
      <c r="QEN623" s="565"/>
      <c r="QEO623" s="565"/>
      <c r="QEP623" s="565"/>
      <c r="QEQ623" s="565"/>
      <c r="QER623" s="565"/>
      <c r="QES623" s="565"/>
      <c r="QET623" s="565"/>
      <c r="QEU623" s="565"/>
      <c r="QEV623" s="565"/>
      <c r="QEW623" s="565"/>
      <c r="QEX623" s="565"/>
      <c r="QEY623" s="565"/>
      <c r="QEZ623" s="565"/>
      <c r="QFA623" s="565"/>
      <c r="QFB623" s="565"/>
      <c r="QFC623" s="565"/>
      <c r="QFD623" s="565"/>
      <c r="QFE623" s="565"/>
      <c r="QFF623" s="565"/>
      <c r="QFG623" s="565"/>
      <c r="QFH623" s="565"/>
      <c r="QFI623" s="565"/>
      <c r="QFJ623" s="565"/>
      <c r="QFK623" s="565"/>
      <c r="QFL623" s="565"/>
      <c r="QFM623" s="565"/>
      <c r="QFN623" s="565"/>
      <c r="QFO623" s="565"/>
      <c r="QFP623" s="565"/>
      <c r="QFQ623" s="565"/>
      <c r="QFR623" s="565"/>
      <c r="QFS623" s="565"/>
      <c r="QFT623" s="565"/>
      <c r="QFU623" s="565"/>
      <c r="QFV623" s="565"/>
      <c r="QFW623" s="565"/>
      <c r="QFX623" s="565"/>
      <c r="QFY623" s="565"/>
      <c r="QFZ623" s="565"/>
      <c r="QGA623" s="565"/>
      <c r="QGB623" s="565"/>
      <c r="QGC623" s="565"/>
      <c r="QGD623" s="565"/>
      <c r="QGE623" s="565"/>
      <c r="QGF623" s="565"/>
      <c r="QGG623" s="565"/>
      <c r="QGH623" s="565"/>
      <c r="QGI623" s="565"/>
      <c r="QGJ623" s="565"/>
      <c r="QGK623" s="565"/>
      <c r="QGL623" s="565"/>
      <c r="QGM623" s="565"/>
      <c r="QGN623" s="565"/>
      <c r="QGO623" s="565"/>
      <c r="QGP623" s="565"/>
      <c r="QGQ623" s="565"/>
      <c r="QGR623" s="565"/>
      <c r="QGS623" s="565"/>
      <c r="QGT623" s="565"/>
      <c r="QGU623" s="565"/>
      <c r="QGV623" s="565"/>
      <c r="QGW623" s="565"/>
      <c r="QGX623" s="565"/>
      <c r="QGY623" s="565"/>
      <c r="QGZ623" s="565"/>
      <c r="QHA623" s="565"/>
      <c r="QHB623" s="565"/>
      <c r="QHC623" s="565"/>
      <c r="QHD623" s="565"/>
      <c r="QHE623" s="565"/>
      <c r="QHF623" s="565"/>
      <c r="QHG623" s="565"/>
      <c r="QHH623" s="565"/>
      <c r="QHI623" s="565"/>
      <c r="QHJ623" s="565"/>
      <c r="QHK623" s="565"/>
      <c r="QHL623" s="565"/>
      <c r="QHM623" s="565"/>
      <c r="QHN623" s="565"/>
      <c r="QHO623" s="565"/>
      <c r="QHP623" s="565"/>
      <c r="QHQ623" s="565"/>
      <c r="QHR623" s="565"/>
      <c r="QHS623" s="565"/>
      <c r="QHT623" s="565"/>
      <c r="QHU623" s="565"/>
      <c r="QHV623" s="565"/>
      <c r="QHW623" s="565"/>
      <c r="QHX623" s="565"/>
      <c r="QHY623" s="565"/>
      <c r="QHZ623" s="565"/>
      <c r="QIA623" s="565"/>
      <c r="QIB623" s="565"/>
      <c r="QIC623" s="565"/>
      <c r="QID623" s="565"/>
      <c r="QIE623" s="565"/>
      <c r="QIF623" s="565"/>
      <c r="QIG623" s="565"/>
      <c r="QIH623" s="565"/>
      <c r="QII623" s="565"/>
      <c r="QIJ623" s="565"/>
      <c r="QIK623" s="565"/>
      <c r="QIL623" s="565"/>
      <c r="QIM623" s="565"/>
      <c r="QIN623" s="565"/>
      <c r="QIO623" s="565"/>
      <c r="QIP623" s="565"/>
      <c r="QIQ623" s="565"/>
      <c r="QIR623" s="565"/>
      <c r="QIS623" s="565"/>
      <c r="QIT623" s="565"/>
      <c r="QIU623" s="565"/>
      <c r="QIV623" s="565"/>
      <c r="QIW623" s="565"/>
      <c r="QIX623" s="565"/>
      <c r="QIY623" s="565"/>
      <c r="QIZ623" s="565"/>
      <c r="QJA623" s="565"/>
      <c r="QJB623" s="565"/>
      <c r="QJC623" s="565"/>
      <c r="QJD623" s="565"/>
      <c r="QJE623" s="565"/>
      <c r="QJF623" s="565"/>
      <c r="QJG623" s="565"/>
      <c r="QJH623" s="565"/>
      <c r="QJI623" s="565"/>
      <c r="QJJ623" s="565"/>
      <c r="QJK623" s="565"/>
      <c r="QJL623" s="565"/>
      <c r="QJM623" s="565"/>
      <c r="QJN623" s="565"/>
      <c r="QJO623" s="565"/>
      <c r="QJP623" s="565"/>
      <c r="QJQ623" s="565"/>
      <c r="QJR623" s="565"/>
      <c r="QJS623" s="565"/>
      <c r="QJT623" s="565"/>
      <c r="QJU623" s="565"/>
      <c r="QJV623" s="565"/>
      <c r="QJW623" s="565"/>
      <c r="QJX623" s="565"/>
      <c r="QJY623" s="565"/>
      <c r="QJZ623" s="565"/>
      <c r="QKA623" s="565"/>
      <c r="QKB623" s="565"/>
      <c r="QKC623" s="565"/>
      <c r="QKD623" s="565"/>
      <c r="QKE623" s="565"/>
      <c r="QKF623" s="565"/>
      <c r="QKG623" s="565"/>
      <c r="QKH623" s="565"/>
      <c r="QKI623" s="565"/>
      <c r="QKJ623" s="565"/>
      <c r="QKK623" s="565"/>
      <c r="QKL623" s="565"/>
      <c r="QKM623" s="565"/>
      <c r="QKN623" s="565"/>
      <c r="QKO623" s="565"/>
      <c r="QKP623" s="565"/>
      <c r="QKQ623" s="565"/>
      <c r="QKR623" s="565"/>
      <c r="QKS623" s="565"/>
      <c r="QKT623" s="565"/>
      <c r="QKU623" s="565"/>
      <c r="QKV623" s="565"/>
      <c r="QKW623" s="565"/>
      <c r="QKX623" s="565"/>
      <c r="QKY623" s="565"/>
      <c r="QKZ623" s="565"/>
      <c r="QLA623" s="565"/>
      <c r="QLB623" s="565"/>
      <c r="QLC623" s="565"/>
      <c r="QLD623" s="565"/>
      <c r="QLE623" s="565"/>
      <c r="QLF623" s="565"/>
      <c r="QLG623" s="565"/>
      <c r="QLH623" s="565"/>
      <c r="QLI623" s="565"/>
      <c r="QLJ623" s="565"/>
      <c r="QLK623" s="565"/>
      <c r="QLL623" s="565"/>
      <c r="QLM623" s="565"/>
      <c r="QLN623" s="565"/>
      <c r="QLO623" s="565"/>
      <c r="QLP623" s="565"/>
      <c r="QLQ623" s="565"/>
      <c r="QLR623" s="565"/>
      <c r="QLS623" s="565"/>
      <c r="QLT623" s="565"/>
      <c r="QLU623" s="565"/>
      <c r="QLV623" s="565"/>
      <c r="QLW623" s="565"/>
      <c r="QLX623" s="565"/>
      <c r="QLY623" s="565"/>
      <c r="QLZ623" s="565"/>
      <c r="QMA623" s="565"/>
      <c r="QMB623" s="565"/>
      <c r="QMC623" s="565"/>
      <c r="QMD623" s="565"/>
      <c r="QME623" s="565"/>
      <c r="QMF623" s="565"/>
      <c r="QMG623" s="565"/>
      <c r="QMH623" s="565"/>
      <c r="QMI623" s="565"/>
      <c r="QMJ623" s="565"/>
      <c r="QMK623" s="565"/>
      <c r="QML623" s="565"/>
      <c r="QMM623" s="565"/>
      <c r="QMN623" s="565"/>
      <c r="QMO623" s="565"/>
      <c r="QMP623" s="565"/>
      <c r="QMQ623" s="565"/>
      <c r="QMR623" s="565"/>
      <c r="QMS623" s="565"/>
      <c r="QMT623" s="565"/>
      <c r="QMU623" s="565"/>
      <c r="QMV623" s="565"/>
      <c r="QMW623" s="565"/>
      <c r="QMX623" s="565"/>
      <c r="QMY623" s="565"/>
      <c r="QMZ623" s="565"/>
      <c r="QNA623" s="565"/>
      <c r="QNB623" s="565"/>
      <c r="QNC623" s="565"/>
      <c r="QND623" s="565"/>
      <c r="QNE623" s="565"/>
      <c r="QNF623" s="565"/>
      <c r="QNG623" s="565"/>
      <c r="QNH623" s="565"/>
      <c r="QNI623" s="565"/>
      <c r="QNJ623" s="565"/>
      <c r="QNK623" s="565"/>
      <c r="QNL623" s="565"/>
      <c r="QNM623" s="565"/>
      <c r="QNN623" s="565"/>
      <c r="QNO623" s="565"/>
      <c r="QNP623" s="565"/>
      <c r="QNQ623" s="565"/>
      <c r="QNR623" s="565"/>
      <c r="QNS623" s="565"/>
      <c r="QNT623" s="565"/>
      <c r="QNU623" s="565"/>
      <c r="QNV623" s="565"/>
      <c r="QNW623" s="565"/>
      <c r="QNX623" s="565"/>
      <c r="QNY623" s="565"/>
      <c r="QNZ623" s="565"/>
      <c r="QOA623" s="565"/>
      <c r="QOB623" s="565"/>
      <c r="QOC623" s="565"/>
      <c r="QOD623" s="565"/>
      <c r="QOE623" s="565"/>
      <c r="QOF623" s="565"/>
      <c r="QOG623" s="565"/>
      <c r="QOH623" s="565"/>
      <c r="QOI623" s="565"/>
      <c r="QOJ623" s="565"/>
      <c r="QOK623" s="565"/>
      <c r="QOL623" s="565"/>
      <c r="QOM623" s="565"/>
      <c r="QON623" s="565"/>
      <c r="QOO623" s="565"/>
      <c r="QOP623" s="565"/>
      <c r="QOQ623" s="565"/>
      <c r="QOR623" s="565"/>
      <c r="QOS623" s="565"/>
      <c r="QOT623" s="565"/>
      <c r="QOU623" s="565"/>
      <c r="QOV623" s="565"/>
      <c r="QOW623" s="565"/>
      <c r="QOX623" s="565"/>
      <c r="QOY623" s="565"/>
      <c r="QOZ623" s="565"/>
      <c r="QPA623" s="565"/>
      <c r="QPB623" s="565"/>
      <c r="QPC623" s="565"/>
      <c r="QPD623" s="565"/>
      <c r="QPE623" s="565"/>
      <c r="QPF623" s="565"/>
      <c r="QPG623" s="565"/>
      <c r="QPH623" s="565"/>
      <c r="QPI623" s="565"/>
      <c r="QPJ623" s="565"/>
      <c r="QPK623" s="565"/>
      <c r="QPL623" s="565"/>
      <c r="QPM623" s="565"/>
      <c r="QPN623" s="565"/>
      <c r="QPO623" s="565"/>
      <c r="QPP623" s="565"/>
      <c r="QPQ623" s="565"/>
      <c r="QPR623" s="565"/>
      <c r="QPS623" s="565"/>
      <c r="QPT623" s="565"/>
      <c r="QPU623" s="565"/>
      <c r="QPV623" s="565"/>
      <c r="QPW623" s="565"/>
      <c r="QPX623" s="565"/>
      <c r="QPY623" s="565"/>
      <c r="QPZ623" s="565"/>
      <c r="QQA623" s="565"/>
      <c r="QQB623" s="565"/>
      <c r="QQC623" s="565"/>
      <c r="QQD623" s="565"/>
      <c r="QQE623" s="565"/>
      <c r="QQF623" s="565"/>
      <c r="QQG623" s="565"/>
      <c r="QQH623" s="565"/>
      <c r="QQI623" s="565"/>
      <c r="QQJ623" s="565"/>
      <c r="QQK623" s="565"/>
      <c r="QQL623" s="565"/>
      <c r="QQM623" s="565"/>
      <c r="QQN623" s="565"/>
      <c r="QQO623" s="565"/>
      <c r="QQP623" s="565"/>
      <c r="QQQ623" s="565"/>
      <c r="QQR623" s="565"/>
      <c r="QQS623" s="565"/>
      <c r="QQT623" s="565"/>
      <c r="QQU623" s="565"/>
      <c r="QQV623" s="565"/>
      <c r="QQW623" s="565"/>
      <c r="QQX623" s="565"/>
      <c r="QQY623" s="565"/>
      <c r="QQZ623" s="565"/>
      <c r="QRA623" s="565"/>
      <c r="QRB623" s="565"/>
      <c r="QRC623" s="565"/>
      <c r="QRD623" s="565"/>
      <c r="QRE623" s="565"/>
      <c r="QRF623" s="565"/>
      <c r="QRG623" s="565"/>
      <c r="QRH623" s="565"/>
      <c r="QRI623" s="565"/>
      <c r="QRJ623" s="565"/>
      <c r="QRK623" s="565"/>
      <c r="QRL623" s="565"/>
      <c r="QRM623" s="565"/>
      <c r="QRN623" s="565"/>
      <c r="QRO623" s="565"/>
      <c r="QRP623" s="565"/>
      <c r="QRQ623" s="565"/>
      <c r="QRR623" s="565"/>
      <c r="QRS623" s="565"/>
      <c r="QRT623" s="565"/>
      <c r="QRU623" s="565"/>
      <c r="QRV623" s="565"/>
      <c r="QRW623" s="565"/>
      <c r="QRX623" s="565"/>
      <c r="QRY623" s="565"/>
      <c r="QRZ623" s="565"/>
      <c r="QSA623" s="565"/>
      <c r="QSB623" s="565"/>
      <c r="QSC623" s="565"/>
      <c r="QSD623" s="565"/>
      <c r="QSE623" s="565"/>
      <c r="QSF623" s="565"/>
      <c r="QSG623" s="565"/>
      <c r="QSH623" s="565"/>
      <c r="QSI623" s="565"/>
      <c r="QSJ623" s="565"/>
      <c r="QSK623" s="565"/>
      <c r="QSL623" s="565"/>
      <c r="QSM623" s="565"/>
      <c r="QSN623" s="565"/>
      <c r="QSO623" s="565"/>
      <c r="QSP623" s="565"/>
      <c r="QSQ623" s="565"/>
      <c r="QSR623" s="565"/>
      <c r="QSS623" s="565"/>
      <c r="QST623" s="565"/>
      <c r="QSU623" s="565"/>
      <c r="QSV623" s="565"/>
      <c r="QSW623" s="565"/>
      <c r="QSX623" s="565"/>
      <c r="QSY623" s="565"/>
      <c r="QSZ623" s="565"/>
      <c r="QTA623" s="565"/>
      <c r="QTB623" s="565"/>
      <c r="QTC623" s="565"/>
      <c r="QTD623" s="565"/>
      <c r="QTE623" s="565"/>
      <c r="QTF623" s="565"/>
      <c r="QTG623" s="565"/>
      <c r="QTH623" s="565"/>
      <c r="QTI623" s="565"/>
      <c r="QTJ623" s="565"/>
      <c r="QTK623" s="565"/>
      <c r="QTL623" s="565"/>
      <c r="QTM623" s="565"/>
      <c r="QTN623" s="565"/>
      <c r="QTO623" s="565"/>
      <c r="QTP623" s="565"/>
      <c r="QTQ623" s="565"/>
      <c r="QTR623" s="565"/>
      <c r="QTS623" s="565"/>
      <c r="QTT623" s="565"/>
      <c r="QTU623" s="565"/>
      <c r="QTV623" s="565"/>
      <c r="QTW623" s="565"/>
      <c r="QTX623" s="565"/>
      <c r="QTY623" s="565"/>
      <c r="QTZ623" s="565"/>
      <c r="QUA623" s="565"/>
      <c r="QUB623" s="565"/>
      <c r="QUC623" s="565"/>
      <c r="QUD623" s="565"/>
      <c r="QUE623" s="565"/>
      <c r="QUF623" s="565"/>
      <c r="QUG623" s="565"/>
      <c r="QUH623" s="565"/>
      <c r="QUI623" s="565"/>
      <c r="QUJ623" s="565"/>
      <c r="QUK623" s="565"/>
      <c r="QUL623" s="565"/>
      <c r="QUM623" s="565"/>
      <c r="QUN623" s="565"/>
      <c r="QUO623" s="565"/>
      <c r="QUP623" s="565"/>
      <c r="QUQ623" s="565"/>
      <c r="QUR623" s="565"/>
      <c r="QUS623" s="565"/>
      <c r="QUT623" s="565"/>
      <c r="QUU623" s="565"/>
      <c r="QUV623" s="565"/>
      <c r="QUW623" s="565"/>
      <c r="QUX623" s="565"/>
      <c r="QUY623" s="565"/>
      <c r="QUZ623" s="565"/>
      <c r="QVA623" s="565"/>
      <c r="QVB623" s="565"/>
      <c r="QVC623" s="565"/>
      <c r="QVD623" s="565"/>
      <c r="QVE623" s="565"/>
      <c r="QVF623" s="565"/>
      <c r="QVG623" s="565"/>
      <c r="QVH623" s="565"/>
      <c r="QVI623" s="565"/>
      <c r="QVJ623" s="565"/>
      <c r="QVK623" s="565"/>
      <c r="QVL623" s="565"/>
      <c r="QVM623" s="565"/>
      <c r="QVN623" s="565"/>
      <c r="QVO623" s="565"/>
      <c r="QVP623" s="565"/>
      <c r="QVQ623" s="565"/>
      <c r="QVR623" s="565"/>
      <c r="QVS623" s="565"/>
      <c r="QVT623" s="565"/>
      <c r="QVU623" s="565"/>
      <c r="QVV623" s="565"/>
      <c r="QVW623" s="565"/>
      <c r="QVX623" s="565"/>
      <c r="QVY623" s="565"/>
      <c r="QVZ623" s="565"/>
      <c r="QWA623" s="565"/>
      <c r="QWB623" s="565"/>
      <c r="QWC623" s="565"/>
      <c r="QWD623" s="565"/>
      <c r="QWE623" s="565"/>
      <c r="QWF623" s="565"/>
      <c r="QWG623" s="565"/>
      <c r="QWH623" s="565"/>
      <c r="QWI623" s="565"/>
      <c r="QWJ623" s="565"/>
      <c r="QWK623" s="565"/>
      <c r="QWL623" s="565"/>
      <c r="QWM623" s="565"/>
      <c r="QWN623" s="565"/>
      <c r="QWO623" s="565"/>
      <c r="QWP623" s="565"/>
      <c r="QWQ623" s="565"/>
      <c r="QWR623" s="565"/>
      <c r="QWS623" s="565"/>
      <c r="QWT623" s="565"/>
      <c r="QWU623" s="565"/>
      <c r="QWV623" s="565"/>
      <c r="QWW623" s="565"/>
      <c r="QWX623" s="565"/>
      <c r="QWY623" s="565"/>
      <c r="QWZ623" s="565"/>
      <c r="QXA623" s="565"/>
      <c r="QXB623" s="565"/>
      <c r="QXC623" s="565"/>
      <c r="QXD623" s="565"/>
      <c r="QXE623" s="565"/>
      <c r="QXF623" s="565"/>
      <c r="QXG623" s="565"/>
      <c r="QXH623" s="565"/>
      <c r="QXI623" s="565"/>
      <c r="QXJ623" s="565"/>
      <c r="QXK623" s="565"/>
      <c r="QXL623" s="565"/>
      <c r="QXM623" s="565"/>
      <c r="QXN623" s="565"/>
      <c r="QXO623" s="565"/>
      <c r="QXP623" s="565"/>
      <c r="QXQ623" s="565"/>
      <c r="QXR623" s="565"/>
      <c r="QXS623" s="565"/>
      <c r="QXT623" s="565"/>
      <c r="QXU623" s="565"/>
      <c r="QXV623" s="565"/>
      <c r="QXW623" s="565"/>
      <c r="QXX623" s="565"/>
      <c r="QXY623" s="565"/>
      <c r="QXZ623" s="565"/>
      <c r="QYA623" s="565"/>
      <c r="QYB623" s="565"/>
      <c r="QYC623" s="565"/>
      <c r="QYD623" s="565"/>
      <c r="QYE623" s="565"/>
      <c r="QYF623" s="565"/>
      <c r="QYG623" s="565"/>
      <c r="QYH623" s="565"/>
      <c r="QYI623" s="565"/>
      <c r="QYJ623" s="565"/>
      <c r="QYK623" s="565"/>
      <c r="QYL623" s="565"/>
      <c r="QYM623" s="565"/>
      <c r="QYN623" s="565"/>
      <c r="QYO623" s="565"/>
      <c r="QYP623" s="565"/>
      <c r="QYQ623" s="565"/>
      <c r="QYR623" s="565"/>
      <c r="QYS623" s="565"/>
      <c r="QYT623" s="565"/>
      <c r="QYU623" s="565"/>
      <c r="QYV623" s="565"/>
      <c r="QYW623" s="565"/>
      <c r="QYX623" s="565"/>
      <c r="QYY623" s="565"/>
      <c r="QYZ623" s="565"/>
      <c r="QZA623" s="565"/>
      <c r="QZB623" s="565"/>
      <c r="QZC623" s="565"/>
      <c r="QZD623" s="565"/>
      <c r="QZE623" s="565"/>
      <c r="QZF623" s="565"/>
      <c r="QZG623" s="565"/>
      <c r="QZH623" s="565"/>
      <c r="QZI623" s="565"/>
      <c r="QZJ623" s="565"/>
      <c r="QZK623" s="565"/>
      <c r="QZL623" s="565"/>
      <c r="QZM623" s="565"/>
      <c r="QZN623" s="565"/>
      <c r="QZO623" s="565"/>
      <c r="QZP623" s="565"/>
      <c r="QZQ623" s="565"/>
      <c r="QZR623" s="565"/>
      <c r="QZS623" s="565"/>
      <c r="QZT623" s="565"/>
      <c r="QZU623" s="565"/>
      <c r="QZV623" s="565"/>
      <c r="QZW623" s="565"/>
      <c r="QZX623" s="565"/>
      <c r="QZY623" s="565"/>
      <c r="QZZ623" s="565"/>
      <c r="RAA623" s="565"/>
      <c r="RAB623" s="565"/>
      <c r="RAC623" s="565"/>
      <c r="RAD623" s="565"/>
      <c r="RAE623" s="565"/>
      <c r="RAF623" s="565"/>
      <c r="RAG623" s="565"/>
      <c r="RAH623" s="565"/>
      <c r="RAI623" s="565"/>
      <c r="RAJ623" s="565"/>
      <c r="RAK623" s="565"/>
      <c r="RAL623" s="565"/>
      <c r="RAM623" s="565"/>
      <c r="RAN623" s="565"/>
      <c r="RAO623" s="565"/>
      <c r="RAP623" s="565"/>
      <c r="RAQ623" s="565"/>
      <c r="RAR623" s="565"/>
      <c r="RAS623" s="565"/>
      <c r="RAT623" s="565"/>
      <c r="RAU623" s="565"/>
      <c r="RAV623" s="565"/>
      <c r="RAW623" s="565"/>
      <c r="RAX623" s="565"/>
      <c r="RAY623" s="565"/>
      <c r="RAZ623" s="565"/>
      <c r="RBA623" s="565"/>
      <c r="RBB623" s="565"/>
      <c r="RBC623" s="565"/>
      <c r="RBD623" s="565"/>
      <c r="RBE623" s="565"/>
      <c r="RBF623" s="565"/>
      <c r="RBG623" s="565"/>
      <c r="RBH623" s="565"/>
      <c r="RBI623" s="565"/>
      <c r="RBJ623" s="565"/>
      <c r="RBK623" s="565"/>
      <c r="RBL623" s="565"/>
      <c r="RBM623" s="565"/>
      <c r="RBN623" s="565"/>
      <c r="RBO623" s="565"/>
      <c r="RBP623" s="565"/>
      <c r="RBQ623" s="565"/>
      <c r="RBR623" s="565"/>
      <c r="RBS623" s="565"/>
      <c r="RBT623" s="565"/>
      <c r="RBU623" s="565"/>
      <c r="RBV623" s="565"/>
      <c r="RBW623" s="565"/>
      <c r="RBX623" s="565"/>
      <c r="RBY623" s="565"/>
      <c r="RBZ623" s="565"/>
      <c r="RCA623" s="565"/>
      <c r="RCB623" s="565"/>
      <c r="RCC623" s="565"/>
      <c r="RCD623" s="565"/>
      <c r="RCE623" s="565"/>
      <c r="RCF623" s="565"/>
      <c r="RCG623" s="565"/>
      <c r="RCH623" s="565"/>
      <c r="RCI623" s="565"/>
      <c r="RCJ623" s="565"/>
      <c r="RCK623" s="565"/>
      <c r="RCL623" s="565"/>
      <c r="RCM623" s="565"/>
      <c r="RCN623" s="565"/>
      <c r="RCO623" s="565"/>
      <c r="RCP623" s="565"/>
      <c r="RCQ623" s="565"/>
      <c r="RCR623" s="565"/>
      <c r="RCS623" s="565"/>
      <c r="RCT623" s="565"/>
      <c r="RCU623" s="565"/>
      <c r="RCV623" s="565"/>
      <c r="RCW623" s="565"/>
      <c r="RCX623" s="565"/>
      <c r="RCY623" s="565"/>
      <c r="RCZ623" s="565"/>
      <c r="RDA623" s="565"/>
      <c r="RDB623" s="565"/>
      <c r="RDC623" s="565"/>
      <c r="RDD623" s="565"/>
      <c r="RDE623" s="565"/>
      <c r="RDF623" s="565"/>
      <c r="RDG623" s="565"/>
      <c r="RDH623" s="565"/>
      <c r="RDI623" s="565"/>
      <c r="RDJ623" s="565"/>
      <c r="RDK623" s="565"/>
      <c r="RDL623" s="565"/>
      <c r="RDM623" s="565"/>
      <c r="RDN623" s="565"/>
      <c r="RDO623" s="565"/>
      <c r="RDP623" s="565"/>
      <c r="RDQ623" s="565"/>
      <c r="RDR623" s="565"/>
      <c r="RDS623" s="565"/>
      <c r="RDT623" s="565"/>
      <c r="RDU623" s="565"/>
      <c r="RDV623" s="565"/>
      <c r="RDW623" s="565"/>
      <c r="RDX623" s="565"/>
      <c r="RDY623" s="565"/>
      <c r="RDZ623" s="565"/>
      <c r="REA623" s="565"/>
      <c r="REB623" s="565"/>
      <c r="REC623" s="565"/>
      <c r="RED623" s="565"/>
      <c r="REE623" s="565"/>
      <c r="REF623" s="565"/>
      <c r="REG623" s="565"/>
      <c r="REH623" s="565"/>
      <c r="REI623" s="565"/>
      <c r="REJ623" s="565"/>
      <c r="REK623" s="565"/>
      <c r="REL623" s="565"/>
      <c r="REM623" s="565"/>
      <c r="REN623" s="565"/>
      <c r="REO623" s="565"/>
      <c r="REP623" s="565"/>
      <c r="REQ623" s="565"/>
      <c r="RER623" s="565"/>
      <c r="RES623" s="565"/>
      <c r="RET623" s="565"/>
      <c r="REU623" s="565"/>
      <c r="REV623" s="565"/>
      <c r="REW623" s="565"/>
      <c r="REX623" s="565"/>
      <c r="REY623" s="565"/>
      <c r="REZ623" s="565"/>
      <c r="RFA623" s="565"/>
      <c r="RFB623" s="565"/>
      <c r="RFC623" s="565"/>
      <c r="RFD623" s="565"/>
      <c r="RFE623" s="565"/>
      <c r="RFF623" s="565"/>
      <c r="RFG623" s="565"/>
      <c r="RFH623" s="565"/>
      <c r="RFI623" s="565"/>
      <c r="RFJ623" s="565"/>
      <c r="RFK623" s="565"/>
      <c r="RFL623" s="565"/>
      <c r="RFM623" s="565"/>
      <c r="RFN623" s="565"/>
      <c r="RFO623" s="565"/>
      <c r="RFP623" s="565"/>
      <c r="RFQ623" s="565"/>
      <c r="RFR623" s="565"/>
      <c r="RFS623" s="565"/>
      <c r="RFT623" s="565"/>
      <c r="RFU623" s="565"/>
      <c r="RFV623" s="565"/>
      <c r="RFW623" s="565"/>
      <c r="RFX623" s="565"/>
      <c r="RFY623" s="565"/>
      <c r="RFZ623" s="565"/>
      <c r="RGA623" s="565"/>
      <c r="RGB623" s="565"/>
      <c r="RGC623" s="565"/>
      <c r="RGD623" s="565"/>
      <c r="RGE623" s="565"/>
      <c r="RGF623" s="565"/>
      <c r="RGG623" s="565"/>
      <c r="RGH623" s="565"/>
      <c r="RGI623" s="565"/>
      <c r="RGJ623" s="565"/>
      <c r="RGK623" s="565"/>
      <c r="RGL623" s="565"/>
      <c r="RGM623" s="565"/>
      <c r="RGN623" s="565"/>
      <c r="RGO623" s="565"/>
      <c r="RGP623" s="565"/>
      <c r="RGQ623" s="565"/>
      <c r="RGR623" s="565"/>
      <c r="RGS623" s="565"/>
      <c r="RGT623" s="565"/>
      <c r="RGU623" s="565"/>
      <c r="RGV623" s="565"/>
      <c r="RGW623" s="565"/>
      <c r="RGX623" s="565"/>
      <c r="RGY623" s="565"/>
      <c r="RGZ623" s="565"/>
      <c r="RHA623" s="565"/>
      <c r="RHB623" s="565"/>
      <c r="RHC623" s="565"/>
      <c r="RHD623" s="565"/>
      <c r="RHE623" s="565"/>
      <c r="RHF623" s="565"/>
      <c r="RHG623" s="565"/>
      <c r="RHH623" s="565"/>
      <c r="RHI623" s="565"/>
      <c r="RHJ623" s="565"/>
      <c r="RHK623" s="565"/>
      <c r="RHL623" s="565"/>
      <c r="RHM623" s="565"/>
      <c r="RHN623" s="565"/>
      <c r="RHO623" s="565"/>
      <c r="RHP623" s="565"/>
      <c r="RHQ623" s="565"/>
      <c r="RHR623" s="565"/>
      <c r="RHS623" s="565"/>
      <c r="RHT623" s="565"/>
      <c r="RHU623" s="565"/>
      <c r="RHV623" s="565"/>
      <c r="RHW623" s="565"/>
      <c r="RHX623" s="565"/>
      <c r="RHY623" s="565"/>
      <c r="RHZ623" s="565"/>
      <c r="RIA623" s="565"/>
      <c r="RIB623" s="565"/>
      <c r="RIC623" s="565"/>
      <c r="RID623" s="565"/>
      <c r="RIE623" s="565"/>
      <c r="RIF623" s="565"/>
      <c r="RIG623" s="565"/>
      <c r="RIH623" s="565"/>
      <c r="RII623" s="565"/>
      <c r="RIJ623" s="565"/>
      <c r="RIK623" s="565"/>
      <c r="RIL623" s="565"/>
      <c r="RIM623" s="565"/>
      <c r="RIN623" s="565"/>
      <c r="RIO623" s="565"/>
      <c r="RIP623" s="565"/>
      <c r="RIQ623" s="565"/>
      <c r="RIR623" s="565"/>
      <c r="RIS623" s="565"/>
      <c r="RIT623" s="565"/>
      <c r="RIU623" s="565"/>
      <c r="RIV623" s="565"/>
      <c r="RIW623" s="565"/>
      <c r="RIX623" s="565"/>
      <c r="RIY623" s="565"/>
      <c r="RIZ623" s="565"/>
      <c r="RJA623" s="565"/>
      <c r="RJB623" s="565"/>
      <c r="RJC623" s="565"/>
      <c r="RJD623" s="565"/>
      <c r="RJE623" s="565"/>
      <c r="RJF623" s="565"/>
      <c r="RJG623" s="565"/>
      <c r="RJH623" s="565"/>
      <c r="RJI623" s="565"/>
      <c r="RJJ623" s="565"/>
      <c r="RJK623" s="565"/>
      <c r="RJL623" s="565"/>
      <c r="RJM623" s="565"/>
      <c r="RJN623" s="565"/>
      <c r="RJO623" s="565"/>
      <c r="RJP623" s="565"/>
      <c r="RJQ623" s="565"/>
      <c r="RJR623" s="565"/>
      <c r="RJS623" s="565"/>
      <c r="RJT623" s="565"/>
      <c r="RJU623" s="565"/>
      <c r="RJV623" s="565"/>
      <c r="RJW623" s="565"/>
      <c r="RJX623" s="565"/>
      <c r="RJY623" s="565"/>
      <c r="RJZ623" s="565"/>
      <c r="RKA623" s="565"/>
      <c r="RKB623" s="565"/>
      <c r="RKC623" s="565"/>
      <c r="RKD623" s="565"/>
      <c r="RKE623" s="565"/>
      <c r="RKF623" s="565"/>
      <c r="RKG623" s="565"/>
      <c r="RKH623" s="565"/>
      <c r="RKI623" s="565"/>
      <c r="RKJ623" s="565"/>
      <c r="RKK623" s="565"/>
      <c r="RKL623" s="565"/>
      <c r="RKM623" s="565"/>
      <c r="RKN623" s="565"/>
      <c r="RKO623" s="565"/>
      <c r="RKP623" s="565"/>
      <c r="RKQ623" s="565"/>
      <c r="RKR623" s="565"/>
      <c r="RKS623" s="565"/>
      <c r="RKT623" s="565"/>
      <c r="RKU623" s="565"/>
      <c r="RKV623" s="565"/>
      <c r="RKW623" s="565"/>
      <c r="RKX623" s="565"/>
      <c r="RKY623" s="565"/>
      <c r="RKZ623" s="565"/>
      <c r="RLA623" s="565"/>
      <c r="RLB623" s="565"/>
      <c r="RLC623" s="565"/>
      <c r="RLD623" s="565"/>
      <c r="RLE623" s="565"/>
      <c r="RLF623" s="565"/>
      <c r="RLG623" s="565"/>
      <c r="RLH623" s="565"/>
      <c r="RLI623" s="565"/>
      <c r="RLJ623" s="565"/>
      <c r="RLK623" s="565"/>
      <c r="RLL623" s="565"/>
      <c r="RLM623" s="565"/>
      <c r="RLN623" s="565"/>
      <c r="RLO623" s="565"/>
      <c r="RLP623" s="565"/>
      <c r="RLQ623" s="565"/>
      <c r="RLR623" s="565"/>
      <c r="RLS623" s="565"/>
      <c r="RLT623" s="565"/>
      <c r="RLU623" s="565"/>
      <c r="RLV623" s="565"/>
      <c r="RLW623" s="565"/>
      <c r="RLX623" s="565"/>
      <c r="RLY623" s="565"/>
      <c r="RLZ623" s="565"/>
      <c r="RMA623" s="565"/>
      <c r="RMB623" s="565"/>
      <c r="RMC623" s="565"/>
      <c r="RMD623" s="565"/>
      <c r="RME623" s="565"/>
      <c r="RMF623" s="565"/>
      <c r="RMG623" s="565"/>
      <c r="RMH623" s="565"/>
      <c r="RMI623" s="565"/>
      <c r="RMJ623" s="565"/>
      <c r="RMK623" s="565"/>
      <c r="RML623" s="565"/>
      <c r="RMM623" s="565"/>
      <c r="RMN623" s="565"/>
      <c r="RMO623" s="565"/>
      <c r="RMP623" s="565"/>
      <c r="RMQ623" s="565"/>
      <c r="RMR623" s="565"/>
      <c r="RMS623" s="565"/>
      <c r="RMT623" s="565"/>
      <c r="RMU623" s="565"/>
      <c r="RMV623" s="565"/>
      <c r="RMW623" s="565"/>
      <c r="RMX623" s="565"/>
      <c r="RMY623" s="565"/>
      <c r="RMZ623" s="565"/>
      <c r="RNA623" s="565"/>
      <c r="RNB623" s="565"/>
      <c r="RNC623" s="565"/>
      <c r="RND623" s="565"/>
      <c r="RNE623" s="565"/>
      <c r="RNF623" s="565"/>
      <c r="RNG623" s="565"/>
      <c r="RNH623" s="565"/>
      <c r="RNI623" s="565"/>
      <c r="RNJ623" s="565"/>
      <c r="RNK623" s="565"/>
      <c r="RNL623" s="565"/>
      <c r="RNM623" s="565"/>
      <c r="RNN623" s="565"/>
      <c r="RNO623" s="565"/>
      <c r="RNP623" s="565"/>
      <c r="RNQ623" s="565"/>
      <c r="RNR623" s="565"/>
      <c r="RNS623" s="565"/>
      <c r="RNT623" s="565"/>
      <c r="RNU623" s="565"/>
      <c r="RNV623" s="565"/>
      <c r="RNW623" s="565"/>
      <c r="RNX623" s="565"/>
      <c r="RNY623" s="565"/>
      <c r="RNZ623" s="565"/>
      <c r="ROA623" s="565"/>
      <c r="ROB623" s="565"/>
      <c r="ROC623" s="565"/>
      <c r="ROD623" s="565"/>
      <c r="ROE623" s="565"/>
      <c r="ROF623" s="565"/>
      <c r="ROG623" s="565"/>
      <c r="ROH623" s="565"/>
      <c r="ROI623" s="565"/>
      <c r="ROJ623" s="565"/>
      <c r="ROK623" s="565"/>
      <c r="ROL623" s="565"/>
      <c r="ROM623" s="565"/>
      <c r="RON623" s="565"/>
      <c r="ROO623" s="565"/>
      <c r="ROP623" s="565"/>
      <c r="ROQ623" s="565"/>
      <c r="ROR623" s="565"/>
      <c r="ROS623" s="565"/>
      <c r="ROT623" s="565"/>
      <c r="ROU623" s="565"/>
      <c r="ROV623" s="565"/>
      <c r="ROW623" s="565"/>
      <c r="ROX623" s="565"/>
      <c r="ROY623" s="565"/>
      <c r="ROZ623" s="565"/>
      <c r="RPA623" s="565"/>
      <c r="RPB623" s="565"/>
      <c r="RPC623" s="565"/>
      <c r="RPD623" s="565"/>
      <c r="RPE623" s="565"/>
      <c r="RPF623" s="565"/>
      <c r="RPG623" s="565"/>
      <c r="RPH623" s="565"/>
      <c r="RPI623" s="565"/>
      <c r="RPJ623" s="565"/>
      <c r="RPK623" s="565"/>
      <c r="RPL623" s="565"/>
      <c r="RPM623" s="565"/>
      <c r="RPN623" s="565"/>
      <c r="RPO623" s="565"/>
      <c r="RPP623" s="565"/>
      <c r="RPQ623" s="565"/>
      <c r="RPR623" s="565"/>
      <c r="RPS623" s="565"/>
      <c r="RPT623" s="565"/>
      <c r="RPU623" s="565"/>
      <c r="RPV623" s="565"/>
      <c r="RPW623" s="565"/>
      <c r="RPX623" s="565"/>
      <c r="RPY623" s="565"/>
      <c r="RPZ623" s="565"/>
      <c r="RQA623" s="565"/>
      <c r="RQB623" s="565"/>
      <c r="RQC623" s="565"/>
      <c r="RQD623" s="565"/>
      <c r="RQE623" s="565"/>
      <c r="RQF623" s="565"/>
      <c r="RQG623" s="565"/>
      <c r="RQH623" s="565"/>
      <c r="RQI623" s="565"/>
      <c r="RQJ623" s="565"/>
      <c r="RQK623" s="565"/>
      <c r="RQL623" s="565"/>
      <c r="RQM623" s="565"/>
      <c r="RQN623" s="565"/>
      <c r="RQO623" s="565"/>
      <c r="RQP623" s="565"/>
      <c r="RQQ623" s="565"/>
      <c r="RQR623" s="565"/>
      <c r="RQS623" s="565"/>
      <c r="RQT623" s="565"/>
      <c r="RQU623" s="565"/>
      <c r="RQV623" s="565"/>
      <c r="RQW623" s="565"/>
      <c r="RQX623" s="565"/>
      <c r="RQY623" s="565"/>
      <c r="RQZ623" s="565"/>
      <c r="RRA623" s="565"/>
      <c r="RRB623" s="565"/>
      <c r="RRC623" s="565"/>
      <c r="RRD623" s="565"/>
      <c r="RRE623" s="565"/>
      <c r="RRF623" s="565"/>
      <c r="RRG623" s="565"/>
      <c r="RRH623" s="565"/>
      <c r="RRI623" s="565"/>
      <c r="RRJ623" s="565"/>
      <c r="RRK623" s="565"/>
      <c r="RRL623" s="565"/>
      <c r="RRM623" s="565"/>
      <c r="RRN623" s="565"/>
      <c r="RRO623" s="565"/>
      <c r="RRP623" s="565"/>
      <c r="RRQ623" s="565"/>
      <c r="RRR623" s="565"/>
      <c r="RRS623" s="565"/>
      <c r="RRT623" s="565"/>
      <c r="RRU623" s="565"/>
      <c r="RRV623" s="565"/>
      <c r="RRW623" s="565"/>
      <c r="RRX623" s="565"/>
      <c r="RRY623" s="565"/>
      <c r="RRZ623" s="565"/>
      <c r="RSA623" s="565"/>
      <c r="RSB623" s="565"/>
      <c r="RSC623" s="565"/>
      <c r="RSD623" s="565"/>
      <c r="RSE623" s="565"/>
      <c r="RSF623" s="565"/>
      <c r="RSG623" s="565"/>
      <c r="RSH623" s="565"/>
      <c r="RSI623" s="565"/>
      <c r="RSJ623" s="565"/>
      <c r="RSK623" s="565"/>
      <c r="RSL623" s="565"/>
      <c r="RSM623" s="565"/>
      <c r="RSN623" s="565"/>
      <c r="RSO623" s="565"/>
      <c r="RSP623" s="565"/>
      <c r="RSQ623" s="565"/>
      <c r="RSR623" s="565"/>
      <c r="RSS623" s="565"/>
      <c r="RST623" s="565"/>
      <c r="RSU623" s="565"/>
      <c r="RSV623" s="565"/>
      <c r="RSW623" s="565"/>
      <c r="RSX623" s="565"/>
      <c r="RSY623" s="565"/>
      <c r="RSZ623" s="565"/>
      <c r="RTA623" s="565"/>
      <c r="RTB623" s="565"/>
      <c r="RTC623" s="565"/>
      <c r="RTD623" s="565"/>
      <c r="RTE623" s="565"/>
      <c r="RTF623" s="565"/>
      <c r="RTG623" s="565"/>
      <c r="RTH623" s="565"/>
      <c r="RTI623" s="565"/>
      <c r="RTJ623" s="565"/>
      <c r="RTK623" s="565"/>
      <c r="RTL623" s="565"/>
      <c r="RTM623" s="565"/>
      <c r="RTN623" s="565"/>
      <c r="RTO623" s="565"/>
      <c r="RTP623" s="565"/>
      <c r="RTQ623" s="565"/>
      <c r="RTR623" s="565"/>
      <c r="RTS623" s="565"/>
      <c r="RTT623" s="565"/>
      <c r="RTU623" s="565"/>
      <c r="RTV623" s="565"/>
      <c r="RTW623" s="565"/>
      <c r="RTX623" s="565"/>
      <c r="RTY623" s="565"/>
      <c r="RTZ623" s="565"/>
      <c r="RUA623" s="565"/>
      <c r="RUB623" s="565"/>
      <c r="RUC623" s="565"/>
      <c r="RUD623" s="565"/>
      <c r="RUE623" s="565"/>
      <c r="RUF623" s="565"/>
      <c r="RUG623" s="565"/>
      <c r="RUH623" s="565"/>
      <c r="RUI623" s="565"/>
      <c r="RUJ623" s="565"/>
      <c r="RUK623" s="565"/>
      <c r="RUL623" s="565"/>
      <c r="RUM623" s="565"/>
      <c r="RUN623" s="565"/>
      <c r="RUO623" s="565"/>
      <c r="RUP623" s="565"/>
      <c r="RUQ623" s="565"/>
      <c r="RUR623" s="565"/>
      <c r="RUS623" s="565"/>
      <c r="RUT623" s="565"/>
      <c r="RUU623" s="565"/>
      <c r="RUV623" s="565"/>
      <c r="RUW623" s="565"/>
      <c r="RUX623" s="565"/>
      <c r="RUY623" s="565"/>
      <c r="RUZ623" s="565"/>
      <c r="RVA623" s="565"/>
      <c r="RVB623" s="565"/>
      <c r="RVC623" s="565"/>
      <c r="RVD623" s="565"/>
      <c r="RVE623" s="565"/>
      <c r="RVF623" s="565"/>
      <c r="RVG623" s="565"/>
      <c r="RVH623" s="565"/>
      <c r="RVI623" s="565"/>
      <c r="RVJ623" s="565"/>
      <c r="RVK623" s="565"/>
      <c r="RVL623" s="565"/>
      <c r="RVM623" s="565"/>
      <c r="RVN623" s="565"/>
      <c r="RVO623" s="565"/>
      <c r="RVP623" s="565"/>
      <c r="RVQ623" s="565"/>
      <c r="RVR623" s="565"/>
      <c r="RVS623" s="565"/>
      <c r="RVT623" s="565"/>
      <c r="RVU623" s="565"/>
      <c r="RVV623" s="565"/>
      <c r="RVW623" s="565"/>
      <c r="RVX623" s="565"/>
      <c r="RVY623" s="565"/>
      <c r="RVZ623" s="565"/>
      <c r="RWA623" s="565"/>
      <c r="RWB623" s="565"/>
      <c r="RWC623" s="565"/>
      <c r="RWD623" s="565"/>
      <c r="RWE623" s="565"/>
      <c r="RWF623" s="565"/>
      <c r="RWG623" s="565"/>
      <c r="RWH623" s="565"/>
      <c r="RWI623" s="565"/>
      <c r="RWJ623" s="565"/>
      <c r="RWK623" s="565"/>
      <c r="RWL623" s="565"/>
      <c r="RWM623" s="565"/>
      <c r="RWN623" s="565"/>
      <c r="RWO623" s="565"/>
      <c r="RWP623" s="565"/>
      <c r="RWQ623" s="565"/>
      <c r="RWR623" s="565"/>
      <c r="RWS623" s="565"/>
      <c r="RWT623" s="565"/>
      <c r="RWU623" s="565"/>
      <c r="RWV623" s="565"/>
      <c r="RWW623" s="565"/>
      <c r="RWX623" s="565"/>
      <c r="RWY623" s="565"/>
      <c r="RWZ623" s="565"/>
      <c r="RXA623" s="565"/>
      <c r="RXB623" s="565"/>
      <c r="RXC623" s="565"/>
      <c r="RXD623" s="565"/>
      <c r="RXE623" s="565"/>
      <c r="RXF623" s="565"/>
      <c r="RXG623" s="565"/>
      <c r="RXH623" s="565"/>
      <c r="RXI623" s="565"/>
      <c r="RXJ623" s="565"/>
      <c r="RXK623" s="565"/>
      <c r="RXL623" s="565"/>
      <c r="RXM623" s="565"/>
      <c r="RXN623" s="565"/>
      <c r="RXO623" s="565"/>
      <c r="RXP623" s="565"/>
      <c r="RXQ623" s="565"/>
      <c r="RXR623" s="565"/>
      <c r="RXS623" s="565"/>
      <c r="RXT623" s="565"/>
      <c r="RXU623" s="565"/>
      <c r="RXV623" s="565"/>
      <c r="RXW623" s="565"/>
      <c r="RXX623" s="565"/>
      <c r="RXY623" s="565"/>
      <c r="RXZ623" s="565"/>
      <c r="RYA623" s="565"/>
      <c r="RYB623" s="565"/>
      <c r="RYC623" s="565"/>
      <c r="RYD623" s="565"/>
      <c r="RYE623" s="565"/>
      <c r="RYF623" s="565"/>
      <c r="RYG623" s="565"/>
      <c r="RYH623" s="565"/>
      <c r="RYI623" s="565"/>
      <c r="RYJ623" s="565"/>
      <c r="RYK623" s="565"/>
      <c r="RYL623" s="565"/>
      <c r="RYM623" s="565"/>
      <c r="RYN623" s="565"/>
      <c r="RYO623" s="565"/>
      <c r="RYP623" s="565"/>
      <c r="RYQ623" s="565"/>
      <c r="RYR623" s="565"/>
      <c r="RYS623" s="565"/>
      <c r="RYT623" s="565"/>
      <c r="RYU623" s="565"/>
      <c r="RYV623" s="565"/>
      <c r="RYW623" s="565"/>
      <c r="RYX623" s="565"/>
      <c r="RYY623" s="565"/>
      <c r="RYZ623" s="565"/>
      <c r="RZA623" s="565"/>
      <c r="RZB623" s="565"/>
      <c r="RZC623" s="565"/>
      <c r="RZD623" s="565"/>
      <c r="RZE623" s="565"/>
      <c r="RZF623" s="565"/>
      <c r="RZG623" s="565"/>
      <c r="RZH623" s="565"/>
      <c r="RZI623" s="565"/>
      <c r="RZJ623" s="565"/>
      <c r="RZK623" s="565"/>
      <c r="RZL623" s="565"/>
      <c r="RZM623" s="565"/>
      <c r="RZN623" s="565"/>
      <c r="RZO623" s="565"/>
      <c r="RZP623" s="565"/>
      <c r="RZQ623" s="565"/>
      <c r="RZR623" s="565"/>
      <c r="RZS623" s="565"/>
      <c r="RZT623" s="565"/>
      <c r="RZU623" s="565"/>
      <c r="RZV623" s="565"/>
      <c r="RZW623" s="565"/>
      <c r="RZX623" s="565"/>
      <c r="RZY623" s="565"/>
      <c r="RZZ623" s="565"/>
      <c r="SAA623" s="565"/>
      <c r="SAB623" s="565"/>
      <c r="SAC623" s="565"/>
      <c r="SAD623" s="565"/>
      <c r="SAE623" s="565"/>
      <c r="SAF623" s="565"/>
      <c r="SAG623" s="565"/>
      <c r="SAH623" s="565"/>
      <c r="SAI623" s="565"/>
      <c r="SAJ623" s="565"/>
      <c r="SAK623" s="565"/>
      <c r="SAL623" s="565"/>
      <c r="SAM623" s="565"/>
      <c r="SAN623" s="565"/>
      <c r="SAO623" s="565"/>
      <c r="SAP623" s="565"/>
      <c r="SAQ623" s="565"/>
      <c r="SAR623" s="565"/>
      <c r="SAS623" s="565"/>
      <c r="SAT623" s="565"/>
      <c r="SAU623" s="565"/>
      <c r="SAV623" s="565"/>
      <c r="SAW623" s="565"/>
      <c r="SAX623" s="565"/>
      <c r="SAY623" s="565"/>
      <c r="SAZ623" s="565"/>
      <c r="SBA623" s="565"/>
      <c r="SBB623" s="565"/>
      <c r="SBC623" s="565"/>
      <c r="SBD623" s="565"/>
      <c r="SBE623" s="565"/>
      <c r="SBF623" s="565"/>
      <c r="SBG623" s="565"/>
      <c r="SBH623" s="565"/>
      <c r="SBI623" s="565"/>
      <c r="SBJ623" s="565"/>
      <c r="SBK623" s="565"/>
      <c r="SBL623" s="565"/>
      <c r="SBM623" s="565"/>
      <c r="SBN623" s="565"/>
      <c r="SBO623" s="565"/>
      <c r="SBP623" s="565"/>
      <c r="SBQ623" s="565"/>
      <c r="SBR623" s="565"/>
      <c r="SBS623" s="565"/>
      <c r="SBT623" s="565"/>
      <c r="SBU623" s="565"/>
      <c r="SBV623" s="565"/>
      <c r="SBW623" s="565"/>
      <c r="SBX623" s="565"/>
      <c r="SBY623" s="565"/>
      <c r="SBZ623" s="565"/>
      <c r="SCA623" s="565"/>
      <c r="SCB623" s="565"/>
      <c r="SCC623" s="565"/>
      <c r="SCD623" s="565"/>
      <c r="SCE623" s="565"/>
      <c r="SCF623" s="565"/>
      <c r="SCG623" s="565"/>
      <c r="SCH623" s="565"/>
      <c r="SCI623" s="565"/>
      <c r="SCJ623" s="565"/>
      <c r="SCK623" s="565"/>
      <c r="SCL623" s="565"/>
      <c r="SCM623" s="565"/>
      <c r="SCN623" s="565"/>
      <c r="SCO623" s="565"/>
      <c r="SCP623" s="565"/>
      <c r="SCQ623" s="565"/>
      <c r="SCR623" s="565"/>
      <c r="SCS623" s="565"/>
      <c r="SCT623" s="565"/>
      <c r="SCU623" s="565"/>
      <c r="SCV623" s="565"/>
      <c r="SCW623" s="565"/>
      <c r="SCX623" s="565"/>
      <c r="SCY623" s="565"/>
      <c r="SCZ623" s="565"/>
      <c r="SDA623" s="565"/>
      <c r="SDB623" s="565"/>
      <c r="SDC623" s="565"/>
      <c r="SDD623" s="565"/>
      <c r="SDE623" s="565"/>
      <c r="SDF623" s="565"/>
      <c r="SDG623" s="565"/>
      <c r="SDH623" s="565"/>
      <c r="SDI623" s="565"/>
      <c r="SDJ623" s="565"/>
      <c r="SDK623" s="565"/>
      <c r="SDL623" s="565"/>
      <c r="SDM623" s="565"/>
      <c r="SDN623" s="565"/>
      <c r="SDO623" s="565"/>
      <c r="SDP623" s="565"/>
      <c r="SDQ623" s="565"/>
      <c r="SDR623" s="565"/>
      <c r="SDS623" s="565"/>
      <c r="SDT623" s="565"/>
      <c r="SDU623" s="565"/>
      <c r="SDV623" s="565"/>
      <c r="SDW623" s="565"/>
      <c r="SDX623" s="565"/>
      <c r="SDY623" s="565"/>
      <c r="SDZ623" s="565"/>
      <c r="SEA623" s="565"/>
      <c r="SEB623" s="565"/>
      <c r="SEC623" s="565"/>
      <c r="SED623" s="565"/>
      <c r="SEE623" s="565"/>
      <c r="SEF623" s="565"/>
      <c r="SEG623" s="565"/>
      <c r="SEH623" s="565"/>
      <c r="SEI623" s="565"/>
      <c r="SEJ623" s="565"/>
      <c r="SEK623" s="565"/>
      <c r="SEL623" s="565"/>
      <c r="SEM623" s="565"/>
      <c r="SEN623" s="565"/>
      <c r="SEO623" s="565"/>
      <c r="SEP623" s="565"/>
      <c r="SEQ623" s="565"/>
      <c r="SER623" s="565"/>
      <c r="SES623" s="565"/>
      <c r="SET623" s="565"/>
      <c r="SEU623" s="565"/>
      <c r="SEV623" s="565"/>
      <c r="SEW623" s="565"/>
      <c r="SEX623" s="565"/>
      <c r="SEY623" s="565"/>
      <c r="SEZ623" s="565"/>
      <c r="SFA623" s="565"/>
      <c r="SFB623" s="565"/>
      <c r="SFC623" s="565"/>
      <c r="SFD623" s="565"/>
      <c r="SFE623" s="565"/>
      <c r="SFF623" s="565"/>
      <c r="SFG623" s="565"/>
      <c r="SFH623" s="565"/>
      <c r="SFI623" s="565"/>
      <c r="SFJ623" s="565"/>
      <c r="SFK623" s="565"/>
      <c r="SFL623" s="565"/>
      <c r="SFM623" s="565"/>
      <c r="SFN623" s="565"/>
      <c r="SFO623" s="565"/>
      <c r="SFP623" s="565"/>
      <c r="SFQ623" s="565"/>
      <c r="SFR623" s="565"/>
      <c r="SFS623" s="565"/>
      <c r="SFT623" s="565"/>
      <c r="SFU623" s="565"/>
      <c r="SFV623" s="565"/>
      <c r="SFW623" s="565"/>
      <c r="SFX623" s="565"/>
      <c r="SFY623" s="565"/>
      <c r="SFZ623" s="565"/>
      <c r="SGA623" s="565"/>
      <c r="SGB623" s="565"/>
      <c r="SGC623" s="565"/>
      <c r="SGD623" s="565"/>
      <c r="SGE623" s="565"/>
      <c r="SGF623" s="565"/>
      <c r="SGG623" s="565"/>
      <c r="SGH623" s="565"/>
      <c r="SGI623" s="565"/>
      <c r="SGJ623" s="565"/>
      <c r="SGK623" s="565"/>
      <c r="SGL623" s="565"/>
      <c r="SGM623" s="565"/>
      <c r="SGN623" s="565"/>
      <c r="SGO623" s="565"/>
      <c r="SGP623" s="565"/>
      <c r="SGQ623" s="565"/>
      <c r="SGR623" s="565"/>
      <c r="SGS623" s="565"/>
      <c r="SGT623" s="565"/>
      <c r="SGU623" s="565"/>
      <c r="SGV623" s="565"/>
      <c r="SGW623" s="565"/>
      <c r="SGX623" s="565"/>
      <c r="SGY623" s="565"/>
      <c r="SGZ623" s="565"/>
      <c r="SHA623" s="565"/>
      <c r="SHB623" s="565"/>
      <c r="SHC623" s="565"/>
      <c r="SHD623" s="565"/>
      <c r="SHE623" s="565"/>
      <c r="SHF623" s="565"/>
      <c r="SHG623" s="565"/>
      <c r="SHH623" s="565"/>
      <c r="SHI623" s="565"/>
      <c r="SHJ623" s="565"/>
      <c r="SHK623" s="565"/>
      <c r="SHL623" s="565"/>
      <c r="SHM623" s="565"/>
      <c r="SHN623" s="565"/>
      <c r="SHO623" s="565"/>
      <c r="SHP623" s="565"/>
      <c r="SHQ623" s="565"/>
      <c r="SHR623" s="565"/>
      <c r="SHS623" s="565"/>
      <c r="SHT623" s="565"/>
      <c r="SHU623" s="565"/>
      <c r="SHV623" s="565"/>
      <c r="SHW623" s="565"/>
      <c r="SHX623" s="565"/>
      <c r="SHY623" s="565"/>
      <c r="SHZ623" s="565"/>
      <c r="SIA623" s="565"/>
      <c r="SIB623" s="565"/>
      <c r="SIC623" s="565"/>
      <c r="SID623" s="565"/>
      <c r="SIE623" s="565"/>
      <c r="SIF623" s="565"/>
      <c r="SIG623" s="565"/>
      <c r="SIH623" s="565"/>
      <c r="SII623" s="565"/>
      <c r="SIJ623" s="565"/>
      <c r="SIK623" s="565"/>
      <c r="SIL623" s="565"/>
      <c r="SIM623" s="565"/>
      <c r="SIN623" s="565"/>
      <c r="SIO623" s="565"/>
      <c r="SIP623" s="565"/>
      <c r="SIQ623" s="565"/>
      <c r="SIR623" s="565"/>
      <c r="SIS623" s="565"/>
      <c r="SIT623" s="565"/>
      <c r="SIU623" s="565"/>
      <c r="SIV623" s="565"/>
      <c r="SIW623" s="565"/>
      <c r="SIX623" s="565"/>
      <c r="SIY623" s="565"/>
      <c r="SIZ623" s="565"/>
      <c r="SJA623" s="565"/>
      <c r="SJB623" s="565"/>
      <c r="SJC623" s="565"/>
      <c r="SJD623" s="565"/>
      <c r="SJE623" s="565"/>
      <c r="SJF623" s="565"/>
      <c r="SJG623" s="565"/>
      <c r="SJH623" s="565"/>
      <c r="SJI623" s="565"/>
      <c r="SJJ623" s="565"/>
      <c r="SJK623" s="565"/>
      <c r="SJL623" s="565"/>
      <c r="SJM623" s="565"/>
      <c r="SJN623" s="565"/>
      <c r="SJO623" s="565"/>
      <c r="SJP623" s="565"/>
      <c r="SJQ623" s="565"/>
      <c r="SJR623" s="565"/>
      <c r="SJS623" s="565"/>
      <c r="SJT623" s="565"/>
      <c r="SJU623" s="565"/>
      <c r="SJV623" s="565"/>
      <c r="SJW623" s="565"/>
      <c r="SJX623" s="565"/>
      <c r="SJY623" s="565"/>
      <c r="SJZ623" s="565"/>
      <c r="SKA623" s="565"/>
      <c r="SKB623" s="565"/>
      <c r="SKC623" s="565"/>
      <c r="SKD623" s="565"/>
      <c r="SKE623" s="565"/>
      <c r="SKF623" s="565"/>
      <c r="SKG623" s="565"/>
      <c r="SKH623" s="565"/>
      <c r="SKI623" s="565"/>
      <c r="SKJ623" s="565"/>
      <c r="SKK623" s="565"/>
      <c r="SKL623" s="565"/>
      <c r="SKM623" s="565"/>
      <c r="SKN623" s="565"/>
      <c r="SKO623" s="565"/>
      <c r="SKP623" s="565"/>
      <c r="SKQ623" s="565"/>
      <c r="SKR623" s="565"/>
      <c r="SKS623" s="565"/>
      <c r="SKT623" s="565"/>
      <c r="SKU623" s="565"/>
      <c r="SKV623" s="565"/>
      <c r="SKW623" s="565"/>
      <c r="SKX623" s="565"/>
      <c r="SKY623" s="565"/>
      <c r="SKZ623" s="565"/>
      <c r="SLA623" s="565"/>
      <c r="SLB623" s="565"/>
      <c r="SLC623" s="565"/>
      <c r="SLD623" s="565"/>
      <c r="SLE623" s="565"/>
      <c r="SLF623" s="565"/>
      <c r="SLG623" s="565"/>
      <c r="SLH623" s="565"/>
      <c r="SLI623" s="565"/>
      <c r="SLJ623" s="565"/>
      <c r="SLK623" s="565"/>
      <c r="SLL623" s="565"/>
      <c r="SLM623" s="565"/>
      <c r="SLN623" s="565"/>
      <c r="SLO623" s="565"/>
      <c r="SLP623" s="565"/>
      <c r="SLQ623" s="565"/>
      <c r="SLR623" s="565"/>
      <c r="SLS623" s="565"/>
      <c r="SLT623" s="565"/>
      <c r="SLU623" s="565"/>
      <c r="SLV623" s="565"/>
      <c r="SLW623" s="565"/>
      <c r="SLX623" s="565"/>
      <c r="SLY623" s="565"/>
      <c r="SLZ623" s="565"/>
      <c r="SMA623" s="565"/>
      <c r="SMB623" s="565"/>
      <c r="SMC623" s="565"/>
      <c r="SMD623" s="565"/>
      <c r="SME623" s="565"/>
      <c r="SMF623" s="565"/>
      <c r="SMG623" s="565"/>
      <c r="SMH623" s="565"/>
      <c r="SMI623" s="565"/>
      <c r="SMJ623" s="565"/>
      <c r="SMK623" s="565"/>
      <c r="SML623" s="565"/>
      <c r="SMM623" s="565"/>
      <c r="SMN623" s="565"/>
      <c r="SMO623" s="565"/>
      <c r="SMP623" s="565"/>
      <c r="SMQ623" s="565"/>
      <c r="SMR623" s="565"/>
      <c r="SMS623" s="565"/>
      <c r="SMT623" s="565"/>
      <c r="SMU623" s="565"/>
      <c r="SMV623" s="565"/>
      <c r="SMW623" s="565"/>
      <c r="SMX623" s="565"/>
      <c r="SMY623" s="565"/>
      <c r="SMZ623" s="565"/>
      <c r="SNA623" s="565"/>
      <c r="SNB623" s="565"/>
      <c r="SNC623" s="565"/>
      <c r="SND623" s="565"/>
      <c r="SNE623" s="565"/>
      <c r="SNF623" s="565"/>
      <c r="SNG623" s="565"/>
      <c r="SNH623" s="565"/>
      <c r="SNI623" s="565"/>
      <c r="SNJ623" s="565"/>
      <c r="SNK623" s="565"/>
      <c r="SNL623" s="565"/>
      <c r="SNM623" s="565"/>
      <c r="SNN623" s="565"/>
      <c r="SNO623" s="565"/>
      <c r="SNP623" s="565"/>
      <c r="SNQ623" s="565"/>
      <c r="SNR623" s="565"/>
      <c r="SNS623" s="565"/>
      <c r="SNT623" s="565"/>
      <c r="SNU623" s="565"/>
      <c r="SNV623" s="565"/>
      <c r="SNW623" s="565"/>
      <c r="SNX623" s="565"/>
      <c r="SNY623" s="565"/>
      <c r="SNZ623" s="565"/>
      <c r="SOA623" s="565"/>
      <c r="SOB623" s="565"/>
      <c r="SOC623" s="565"/>
      <c r="SOD623" s="565"/>
      <c r="SOE623" s="565"/>
      <c r="SOF623" s="565"/>
      <c r="SOG623" s="565"/>
      <c r="SOH623" s="565"/>
      <c r="SOI623" s="565"/>
      <c r="SOJ623" s="565"/>
      <c r="SOK623" s="565"/>
      <c r="SOL623" s="565"/>
      <c r="SOM623" s="565"/>
      <c r="SON623" s="565"/>
      <c r="SOO623" s="565"/>
      <c r="SOP623" s="565"/>
      <c r="SOQ623" s="565"/>
      <c r="SOR623" s="565"/>
      <c r="SOS623" s="565"/>
      <c r="SOT623" s="565"/>
      <c r="SOU623" s="565"/>
      <c r="SOV623" s="565"/>
      <c r="SOW623" s="565"/>
      <c r="SOX623" s="565"/>
      <c r="SOY623" s="565"/>
      <c r="SOZ623" s="565"/>
      <c r="SPA623" s="565"/>
      <c r="SPB623" s="565"/>
      <c r="SPC623" s="565"/>
      <c r="SPD623" s="565"/>
      <c r="SPE623" s="565"/>
      <c r="SPF623" s="565"/>
      <c r="SPG623" s="565"/>
      <c r="SPH623" s="565"/>
      <c r="SPI623" s="565"/>
      <c r="SPJ623" s="565"/>
      <c r="SPK623" s="565"/>
      <c r="SPL623" s="565"/>
      <c r="SPM623" s="565"/>
      <c r="SPN623" s="565"/>
      <c r="SPO623" s="565"/>
      <c r="SPP623" s="565"/>
      <c r="SPQ623" s="565"/>
      <c r="SPR623" s="565"/>
      <c r="SPS623" s="565"/>
      <c r="SPT623" s="565"/>
      <c r="SPU623" s="565"/>
      <c r="SPV623" s="565"/>
      <c r="SPW623" s="565"/>
      <c r="SPX623" s="565"/>
      <c r="SPY623" s="565"/>
      <c r="SPZ623" s="565"/>
      <c r="SQA623" s="565"/>
      <c r="SQB623" s="565"/>
      <c r="SQC623" s="565"/>
      <c r="SQD623" s="565"/>
      <c r="SQE623" s="565"/>
      <c r="SQF623" s="565"/>
      <c r="SQG623" s="565"/>
      <c r="SQH623" s="565"/>
      <c r="SQI623" s="565"/>
      <c r="SQJ623" s="565"/>
      <c r="SQK623" s="565"/>
      <c r="SQL623" s="565"/>
      <c r="SQM623" s="565"/>
      <c r="SQN623" s="565"/>
      <c r="SQO623" s="565"/>
      <c r="SQP623" s="565"/>
      <c r="SQQ623" s="565"/>
      <c r="SQR623" s="565"/>
      <c r="SQS623" s="565"/>
      <c r="SQT623" s="565"/>
      <c r="SQU623" s="565"/>
      <c r="SQV623" s="565"/>
      <c r="SQW623" s="565"/>
      <c r="SQX623" s="565"/>
      <c r="SQY623" s="565"/>
      <c r="SQZ623" s="565"/>
      <c r="SRA623" s="565"/>
      <c r="SRB623" s="565"/>
      <c r="SRC623" s="565"/>
      <c r="SRD623" s="565"/>
      <c r="SRE623" s="565"/>
      <c r="SRF623" s="565"/>
      <c r="SRG623" s="565"/>
      <c r="SRH623" s="565"/>
      <c r="SRI623" s="565"/>
      <c r="SRJ623" s="565"/>
      <c r="SRK623" s="565"/>
      <c r="SRL623" s="565"/>
      <c r="SRM623" s="565"/>
      <c r="SRN623" s="565"/>
      <c r="SRO623" s="565"/>
      <c r="SRP623" s="565"/>
      <c r="SRQ623" s="565"/>
      <c r="SRR623" s="565"/>
      <c r="SRS623" s="565"/>
      <c r="SRT623" s="565"/>
      <c r="SRU623" s="565"/>
      <c r="SRV623" s="565"/>
      <c r="SRW623" s="565"/>
      <c r="SRX623" s="565"/>
      <c r="SRY623" s="565"/>
      <c r="SRZ623" s="565"/>
      <c r="SSA623" s="565"/>
      <c r="SSB623" s="565"/>
      <c r="SSC623" s="565"/>
      <c r="SSD623" s="565"/>
      <c r="SSE623" s="565"/>
      <c r="SSF623" s="565"/>
      <c r="SSG623" s="565"/>
      <c r="SSH623" s="565"/>
      <c r="SSI623" s="565"/>
      <c r="SSJ623" s="565"/>
      <c r="SSK623" s="565"/>
      <c r="SSL623" s="565"/>
      <c r="SSM623" s="565"/>
      <c r="SSN623" s="565"/>
      <c r="SSO623" s="565"/>
      <c r="SSP623" s="565"/>
      <c r="SSQ623" s="565"/>
      <c r="SSR623" s="565"/>
      <c r="SSS623" s="565"/>
      <c r="SST623" s="565"/>
      <c r="SSU623" s="565"/>
      <c r="SSV623" s="565"/>
      <c r="SSW623" s="565"/>
      <c r="SSX623" s="565"/>
      <c r="SSY623" s="565"/>
      <c r="SSZ623" s="565"/>
      <c r="STA623" s="565"/>
      <c r="STB623" s="565"/>
      <c r="STC623" s="565"/>
      <c r="STD623" s="565"/>
      <c r="STE623" s="565"/>
      <c r="STF623" s="565"/>
      <c r="STG623" s="565"/>
      <c r="STH623" s="565"/>
      <c r="STI623" s="565"/>
      <c r="STJ623" s="565"/>
      <c r="STK623" s="565"/>
      <c r="STL623" s="565"/>
      <c r="STM623" s="565"/>
      <c r="STN623" s="565"/>
      <c r="STO623" s="565"/>
      <c r="STP623" s="565"/>
      <c r="STQ623" s="565"/>
      <c r="STR623" s="565"/>
      <c r="STS623" s="565"/>
      <c r="STT623" s="565"/>
      <c r="STU623" s="565"/>
      <c r="STV623" s="565"/>
      <c r="STW623" s="565"/>
      <c r="STX623" s="565"/>
      <c r="STY623" s="565"/>
      <c r="STZ623" s="565"/>
      <c r="SUA623" s="565"/>
      <c r="SUB623" s="565"/>
      <c r="SUC623" s="565"/>
      <c r="SUD623" s="565"/>
      <c r="SUE623" s="565"/>
      <c r="SUF623" s="565"/>
      <c r="SUG623" s="565"/>
      <c r="SUH623" s="565"/>
      <c r="SUI623" s="565"/>
      <c r="SUJ623" s="565"/>
      <c r="SUK623" s="565"/>
      <c r="SUL623" s="565"/>
      <c r="SUM623" s="565"/>
      <c r="SUN623" s="565"/>
      <c r="SUO623" s="565"/>
      <c r="SUP623" s="565"/>
      <c r="SUQ623" s="565"/>
      <c r="SUR623" s="565"/>
      <c r="SUS623" s="565"/>
      <c r="SUT623" s="565"/>
      <c r="SUU623" s="565"/>
      <c r="SUV623" s="565"/>
      <c r="SUW623" s="565"/>
      <c r="SUX623" s="565"/>
      <c r="SUY623" s="565"/>
      <c r="SUZ623" s="565"/>
      <c r="SVA623" s="565"/>
      <c r="SVB623" s="565"/>
      <c r="SVC623" s="565"/>
      <c r="SVD623" s="565"/>
      <c r="SVE623" s="565"/>
      <c r="SVF623" s="565"/>
      <c r="SVG623" s="565"/>
      <c r="SVH623" s="565"/>
      <c r="SVI623" s="565"/>
      <c r="SVJ623" s="565"/>
      <c r="SVK623" s="565"/>
      <c r="SVL623" s="565"/>
      <c r="SVM623" s="565"/>
      <c r="SVN623" s="565"/>
      <c r="SVO623" s="565"/>
      <c r="SVP623" s="565"/>
      <c r="SVQ623" s="565"/>
      <c r="SVR623" s="565"/>
      <c r="SVS623" s="565"/>
      <c r="SVT623" s="565"/>
      <c r="SVU623" s="565"/>
      <c r="SVV623" s="565"/>
      <c r="SVW623" s="565"/>
      <c r="SVX623" s="565"/>
      <c r="SVY623" s="565"/>
      <c r="SVZ623" s="565"/>
      <c r="SWA623" s="565"/>
      <c r="SWB623" s="565"/>
      <c r="SWC623" s="565"/>
      <c r="SWD623" s="565"/>
      <c r="SWE623" s="565"/>
      <c r="SWF623" s="565"/>
      <c r="SWG623" s="565"/>
      <c r="SWH623" s="565"/>
      <c r="SWI623" s="565"/>
      <c r="SWJ623" s="565"/>
      <c r="SWK623" s="565"/>
      <c r="SWL623" s="565"/>
      <c r="SWM623" s="565"/>
      <c r="SWN623" s="565"/>
      <c r="SWO623" s="565"/>
      <c r="SWP623" s="565"/>
      <c r="SWQ623" s="565"/>
      <c r="SWR623" s="565"/>
      <c r="SWS623" s="565"/>
      <c r="SWT623" s="565"/>
      <c r="SWU623" s="565"/>
      <c r="SWV623" s="565"/>
      <c r="SWW623" s="565"/>
      <c r="SWX623" s="565"/>
      <c r="SWY623" s="565"/>
      <c r="SWZ623" s="565"/>
      <c r="SXA623" s="565"/>
      <c r="SXB623" s="565"/>
      <c r="SXC623" s="565"/>
      <c r="SXD623" s="565"/>
      <c r="SXE623" s="565"/>
      <c r="SXF623" s="565"/>
      <c r="SXG623" s="565"/>
      <c r="SXH623" s="565"/>
      <c r="SXI623" s="565"/>
      <c r="SXJ623" s="565"/>
      <c r="SXK623" s="565"/>
      <c r="SXL623" s="565"/>
      <c r="SXM623" s="565"/>
      <c r="SXN623" s="565"/>
      <c r="SXO623" s="565"/>
      <c r="SXP623" s="565"/>
      <c r="SXQ623" s="565"/>
      <c r="SXR623" s="565"/>
      <c r="SXS623" s="565"/>
      <c r="SXT623" s="565"/>
      <c r="SXU623" s="565"/>
      <c r="SXV623" s="565"/>
      <c r="SXW623" s="565"/>
      <c r="SXX623" s="565"/>
      <c r="SXY623" s="565"/>
      <c r="SXZ623" s="565"/>
      <c r="SYA623" s="565"/>
      <c r="SYB623" s="565"/>
      <c r="SYC623" s="565"/>
      <c r="SYD623" s="565"/>
      <c r="SYE623" s="565"/>
      <c r="SYF623" s="565"/>
      <c r="SYG623" s="565"/>
      <c r="SYH623" s="565"/>
      <c r="SYI623" s="565"/>
      <c r="SYJ623" s="565"/>
      <c r="SYK623" s="565"/>
      <c r="SYL623" s="565"/>
      <c r="SYM623" s="565"/>
      <c r="SYN623" s="565"/>
      <c r="SYO623" s="565"/>
      <c r="SYP623" s="565"/>
      <c r="SYQ623" s="565"/>
      <c r="SYR623" s="565"/>
      <c r="SYS623" s="565"/>
      <c r="SYT623" s="565"/>
      <c r="SYU623" s="565"/>
      <c r="SYV623" s="565"/>
      <c r="SYW623" s="565"/>
      <c r="SYX623" s="565"/>
      <c r="SYY623" s="565"/>
      <c r="SYZ623" s="565"/>
      <c r="SZA623" s="565"/>
      <c r="SZB623" s="565"/>
      <c r="SZC623" s="565"/>
      <c r="SZD623" s="565"/>
      <c r="SZE623" s="565"/>
      <c r="SZF623" s="565"/>
      <c r="SZG623" s="565"/>
      <c r="SZH623" s="565"/>
      <c r="SZI623" s="565"/>
      <c r="SZJ623" s="565"/>
      <c r="SZK623" s="565"/>
      <c r="SZL623" s="565"/>
      <c r="SZM623" s="565"/>
      <c r="SZN623" s="565"/>
      <c r="SZO623" s="565"/>
      <c r="SZP623" s="565"/>
      <c r="SZQ623" s="565"/>
      <c r="SZR623" s="565"/>
      <c r="SZS623" s="565"/>
      <c r="SZT623" s="565"/>
      <c r="SZU623" s="565"/>
      <c r="SZV623" s="565"/>
      <c r="SZW623" s="565"/>
      <c r="SZX623" s="565"/>
      <c r="SZY623" s="565"/>
      <c r="SZZ623" s="565"/>
      <c r="TAA623" s="565"/>
      <c r="TAB623" s="565"/>
      <c r="TAC623" s="565"/>
      <c r="TAD623" s="565"/>
      <c r="TAE623" s="565"/>
      <c r="TAF623" s="565"/>
      <c r="TAG623" s="565"/>
      <c r="TAH623" s="565"/>
      <c r="TAI623" s="565"/>
      <c r="TAJ623" s="565"/>
      <c r="TAK623" s="565"/>
      <c r="TAL623" s="565"/>
      <c r="TAM623" s="565"/>
      <c r="TAN623" s="565"/>
      <c r="TAO623" s="565"/>
      <c r="TAP623" s="565"/>
      <c r="TAQ623" s="565"/>
      <c r="TAR623" s="565"/>
      <c r="TAS623" s="565"/>
      <c r="TAT623" s="565"/>
      <c r="TAU623" s="565"/>
      <c r="TAV623" s="565"/>
      <c r="TAW623" s="565"/>
      <c r="TAX623" s="565"/>
      <c r="TAY623" s="565"/>
      <c r="TAZ623" s="565"/>
      <c r="TBA623" s="565"/>
      <c r="TBB623" s="565"/>
      <c r="TBC623" s="565"/>
      <c r="TBD623" s="565"/>
      <c r="TBE623" s="565"/>
      <c r="TBF623" s="565"/>
      <c r="TBG623" s="565"/>
      <c r="TBH623" s="565"/>
      <c r="TBI623" s="565"/>
      <c r="TBJ623" s="565"/>
      <c r="TBK623" s="565"/>
      <c r="TBL623" s="565"/>
      <c r="TBM623" s="565"/>
      <c r="TBN623" s="565"/>
      <c r="TBO623" s="565"/>
      <c r="TBP623" s="565"/>
      <c r="TBQ623" s="565"/>
      <c r="TBR623" s="565"/>
      <c r="TBS623" s="565"/>
      <c r="TBT623" s="565"/>
      <c r="TBU623" s="565"/>
      <c r="TBV623" s="565"/>
      <c r="TBW623" s="565"/>
      <c r="TBX623" s="565"/>
      <c r="TBY623" s="565"/>
      <c r="TBZ623" s="565"/>
      <c r="TCA623" s="565"/>
      <c r="TCB623" s="565"/>
      <c r="TCC623" s="565"/>
      <c r="TCD623" s="565"/>
      <c r="TCE623" s="565"/>
      <c r="TCF623" s="565"/>
      <c r="TCG623" s="565"/>
      <c r="TCH623" s="565"/>
      <c r="TCI623" s="565"/>
      <c r="TCJ623" s="565"/>
      <c r="TCK623" s="565"/>
      <c r="TCL623" s="565"/>
      <c r="TCM623" s="565"/>
      <c r="TCN623" s="565"/>
      <c r="TCO623" s="565"/>
      <c r="TCP623" s="565"/>
      <c r="TCQ623" s="565"/>
      <c r="TCR623" s="565"/>
      <c r="TCS623" s="565"/>
      <c r="TCT623" s="565"/>
      <c r="TCU623" s="565"/>
      <c r="TCV623" s="565"/>
      <c r="TCW623" s="565"/>
      <c r="TCX623" s="565"/>
      <c r="TCY623" s="565"/>
      <c r="TCZ623" s="565"/>
      <c r="TDA623" s="565"/>
      <c r="TDB623" s="565"/>
      <c r="TDC623" s="565"/>
      <c r="TDD623" s="565"/>
      <c r="TDE623" s="565"/>
      <c r="TDF623" s="565"/>
      <c r="TDG623" s="565"/>
      <c r="TDH623" s="565"/>
      <c r="TDI623" s="565"/>
      <c r="TDJ623" s="565"/>
      <c r="TDK623" s="565"/>
      <c r="TDL623" s="565"/>
      <c r="TDM623" s="565"/>
      <c r="TDN623" s="565"/>
      <c r="TDO623" s="565"/>
      <c r="TDP623" s="565"/>
      <c r="TDQ623" s="565"/>
      <c r="TDR623" s="565"/>
      <c r="TDS623" s="565"/>
      <c r="TDT623" s="565"/>
      <c r="TDU623" s="565"/>
      <c r="TDV623" s="565"/>
      <c r="TDW623" s="565"/>
      <c r="TDX623" s="565"/>
      <c r="TDY623" s="565"/>
      <c r="TDZ623" s="565"/>
      <c r="TEA623" s="565"/>
      <c r="TEB623" s="565"/>
      <c r="TEC623" s="565"/>
      <c r="TED623" s="565"/>
      <c r="TEE623" s="565"/>
      <c r="TEF623" s="565"/>
      <c r="TEG623" s="565"/>
      <c r="TEH623" s="565"/>
      <c r="TEI623" s="565"/>
      <c r="TEJ623" s="565"/>
      <c r="TEK623" s="565"/>
      <c r="TEL623" s="565"/>
      <c r="TEM623" s="565"/>
      <c r="TEN623" s="565"/>
      <c r="TEO623" s="565"/>
      <c r="TEP623" s="565"/>
      <c r="TEQ623" s="565"/>
      <c r="TER623" s="565"/>
      <c r="TES623" s="565"/>
      <c r="TET623" s="565"/>
      <c r="TEU623" s="565"/>
      <c r="TEV623" s="565"/>
      <c r="TEW623" s="565"/>
      <c r="TEX623" s="565"/>
      <c r="TEY623" s="565"/>
      <c r="TEZ623" s="565"/>
      <c r="TFA623" s="565"/>
      <c r="TFB623" s="565"/>
      <c r="TFC623" s="565"/>
      <c r="TFD623" s="565"/>
      <c r="TFE623" s="565"/>
      <c r="TFF623" s="565"/>
      <c r="TFG623" s="565"/>
      <c r="TFH623" s="565"/>
      <c r="TFI623" s="565"/>
      <c r="TFJ623" s="565"/>
      <c r="TFK623" s="565"/>
      <c r="TFL623" s="565"/>
      <c r="TFM623" s="565"/>
      <c r="TFN623" s="565"/>
      <c r="TFO623" s="565"/>
      <c r="TFP623" s="565"/>
      <c r="TFQ623" s="565"/>
      <c r="TFR623" s="565"/>
      <c r="TFS623" s="565"/>
      <c r="TFT623" s="565"/>
      <c r="TFU623" s="565"/>
      <c r="TFV623" s="565"/>
      <c r="TFW623" s="565"/>
      <c r="TFX623" s="565"/>
      <c r="TFY623" s="565"/>
      <c r="TFZ623" s="565"/>
      <c r="TGA623" s="565"/>
      <c r="TGB623" s="565"/>
      <c r="TGC623" s="565"/>
      <c r="TGD623" s="565"/>
      <c r="TGE623" s="565"/>
      <c r="TGF623" s="565"/>
      <c r="TGG623" s="565"/>
      <c r="TGH623" s="565"/>
      <c r="TGI623" s="565"/>
      <c r="TGJ623" s="565"/>
      <c r="TGK623" s="565"/>
      <c r="TGL623" s="565"/>
      <c r="TGM623" s="565"/>
      <c r="TGN623" s="565"/>
      <c r="TGO623" s="565"/>
      <c r="TGP623" s="565"/>
      <c r="TGQ623" s="565"/>
      <c r="TGR623" s="565"/>
      <c r="TGS623" s="565"/>
      <c r="TGT623" s="565"/>
      <c r="TGU623" s="565"/>
      <c r="TGV623" s="565"/>
      <c r="TGW623" s="565"/>
      <c r="TGX623" s="565"/>
      <c r="TGY623" s="565"/>
      <c r="TGZ623" s="565"/>
      <c r="THA623" s="565"/>
      <c r="THB623" s="565"/>
      <c r="THC623" s="565"/>
      <c r="THD623" s="565"/>
      <c r="THE623" s="565"/>
      <c r="THF623" s="565"/>
      <c r="THG623" s="565"/>
      <c r="THH623" s="565"/>
      <c r="THI623" s="565"/>
      <c r="THJ623" s="565"/>
      <c r="THK623" s="565"/>
      <c r="THL623" s="565"/>
      <c r="THM623" s="565"/>
      <c r="THN623" s="565"/>
      <c r="THO623" s="565"/>
      <c r="THP623" s="565"/>
      <c r="THQ623" s="565"/>
      <c r="THR623" s="565"/>
      <c r="THS623" s="565"/>
      <c r="THT623" s="565"/>
      <c r="THU623" s="565"/>
      <c r="THV623" s="565"/>
      <c r="THW623" s="565"/>
      <c r="THX623" s="565"/>
      <c r="THY623" s="565"/>
      <c r="THZ623" s="565"/>
      <c r="TIA623" s="565"/>
      <c r="TIB623" s="565"/>
      <c r="TIC623" s="565"/>
      <c r="TID623" s="565"/>
      <c r="TIE623" s="565"/>
      <c r="TIF623" s="565"/>
      <c r="TIG623" s="565"/>
      <c r="TIH623" s="565"/>
      <c r="TII623" s="565"/>
      <c r="TIJ623" s="565"/>
      <c r="TIK623" s="565"/>
      <c r="TIL623" s="565"/>
      <c r="TIM623" s="565"/>
      <c r="TIN623" s="565"/>
      <c r="TIO623" s="565"/>
      <c r="TIP623" s="565"/>
      <c r="TIQ623" s="565"/>
      <c r="TIR623" s="565"/>
      <c r="TIS623" s="565"/>
      <c r="TIT623" s="565"/>
      <c r="TIU623" s="565"/>
      <c r="TIV623" s="565"/>
      <c r="TIW623" s="565"/>
      <c r="TIX623" s="565"/>
      <c r="TIY623" s="565"/>
      <c r="TIZ623" s="565"/>
      <c r="TJA623" s="565"/>
      <c r="TJB623" s="565"/>
      <c r="TJC623" s="565"/>
      <c r="TJD623" s="565"/>
      <c r="TJE623" s="565"/>
      <c r="TJF623" s="565"/>
      <c r="TJG623" s="565"/>
      <c r="TJH623" s="565"/>
      <c r="TJI623" s="565"/>
      <c r="TJJ623" s="565"/>
      <c r="TJK623" s="565"/>
      <c r="TJL623" s="565"/>
      <c r="TJM623" s="565"/>
      <c r="TJN623" s="565"/>
      <c r="TJO623" s="565"/>
      <c r="TJP623" s="565"/>
      <c r="TJQ623" s="565"/>
      <c r="TJR623" s="565"/>
      <c r="TJS623" s="565"/>
      <c r="TJT623" s="565"/>
      <c r="TJU623" s="565"/>
      <c r="TJV623" s="565"/>
      <c r="TJW623" s="565"/>
      <c r="TJX623" s="565"/>
      <c r="TJY623" s="565"/>
      <c r="TJZ623" s="565"/>
      <c r="TKA623" s="565"/>
      <c r="TKB623" s="565"/>
      <c r="TKC623" s="565"/>
      <c r="TKD623" s="565"/>
      <c r="TKE623" s="565"/>
      <c r="TKF623" s="565"/>
      <c r="TKG623" s="565"/>
      <c r="TKH623" s="565"/>
      <c r="TKI623" s="565"/>
      <c r="TKJ623" s="565"/>
      <c r="TKK623" s="565"/>
      <c r="TKL623" s="565"/>
      <c r="TKM623" s="565"/>
      <c r="TKN623" s="565"/>
      <c r="TKO623" s="565"/>
      <c r="TKP623" s="565"/>
      <c r="TKQ623" s="565"/>
      <c r="TKR623" s="565"/>
      <c r="TKS623" s="565"/>
      <c r="TKT623" s="565"/>
      <c r="TKU623" s="565"/>
      <c r="TKV623" s="565"/>
      <c r="TKW623" s="565"/>
      <c r="TKX623" s="565"/>
      <c r="TKY623" s="565"/>
      <c r="TKZ623" s="565"/>
      <c r="TLA623" s="565"/>
      <c r="TLB623" s="565"/>
      <c r="TLC623" s="565"/>
      <c r="TLD623" s="565"/>
      <c r="TLE623" s="565"/>
      <c r="TLF623" s="565"/>
      <c r="TLG623" s="565"/>
      <c r="TLH623" s="565"/>
      <c r="TLI623" s="565"/>
      <c r="TLJ623" s="565"/>
      <c r="TLK623" s="565"/>
      <c r="TLL623" s="565"/>
      <c r="TLM623" s="565"/>
      <c r="TLN623" s="565"/>
      <c r="TLO623" s="565"/>
      <c r="TLP623" s="565"/>
      <c r="TLQ623" s="565"/>
      <c r="TLR623" s="565"/>
      <c r="TLS623" s="565"/>
      <c r="TLT623" s="565"/>
      <c r="TLU623" s="565"/>
      <c r="TLV623" s="565"/>
      <c r="TLW623" s="565"/>
      <c r="TLX623" s="565"/>
      <c r="TLY623" s="565"/>
      <c r="TLZ623" s="565"/>
      <c r="TMA623" s="565"/>
      <c r="TMB623" s="565"/>
      <c r="TMC623" s="565"/>
      <c r="TMD623" s="565"/>
      <c r="TME623" s="565"/>
      <c r="TMF623" s="565"/>
      <c r="TMG623" s="565"/>
      <c r="TMH623" s="565"/>
      <c r="TMI623" s="565"/>
      <c r="TMJ623" s="565"/>
      <c r="TMK623" s="565"/>
      <c r="TML623" s="565"/>
      <c r="TMM623" s="565"/>
      <c r="TMN623" s="565"/>
      <c r="TMO623" s="565"/>
      <c r="TMP623" s="565"/>
      <c r="TMQ623" s="565"/>
      <c r="TMR623" s="565"/>
      <c r="TMS623" s="565"/>
      <c r="TMT623" s="565"/>
      <c r="TMU623" s="565"/>
      <c r="TMV623" s="565"/>
      <c r="TMW623" s="565"/>
      <c r="TMX623" s="565"/>
      <c r="TMY623" s="565"/>
      <c r="TMZ623" s="565"/>
      <c r="TNA623" s="565"/>
      <c r="TNB623" s="565"/>
      <c r="TNC623" s="565"/>
      <c r="TND623" s="565"/>
      <c r="TNE623" s="565"/>
      <c r="TNF623" s="565"/>
      <c r="TNG623" s="565"/>
      <c r="TNH623" s="565"/>
      <c r="TNI623" s="565"/>
      <c r="TNJ623" s="565"/>
      <c r="TNK623" s="565"/>
      <c r="TNL623" s="565"/>
      <c r="TNM623" s="565"/>
      <c r="TNN623" s="565"/>
      <c r="TNO623" s="565"/>
      <c r="TNP623" s="565"/>
      <c r="TNQ623" s="565"/>
      <c r="TNR623" s="565"/>
      <c r="TNS623" s="565"/>
      <c r="TNT623" s="565"/>
      <c r="TNU623" s="565"/>
      <c r="TNV623" s="565"/>
      <c r="TNW623" s="565"/>
      <c r="TNX623" s="565"/>
      <c r="TNY623" s="565"/>
      <c r="TNZ623" s="565"/>
      <c r="TOA623" s="565"/>
      <c r="TOB623" s="565"/>
      <c r="TOC623" s="565"/>
      <c r="TOD623" s="565"/>
      <c r="TOE623" s="565"/>
      <c r="TOF623" s="565"/>
      <c r="TOG623" s="565"/>
      <c r="TOH623" s="565"/>
      <c r="TOI623" s="565"/>
      <c r="TOJ623" s="565"/>
      <c r="TOK623" s="565"/>
      <c r="TOL623" s="565"/>
      <c r="TOM623" s="565"/>
      <c r="TON623" s="565"/>
      <c r="TOO623" s="565"/>
      <c r="TOP623" s="565"/>
      <c r="TOQ623" s="565"/>
      <c r="TOR623" s="565"/>
      <c r="TOS623" s="565"/>
      <c r="TOT623" s="565"/>
      <c r="TOU623" s="565"/>
      <c r="TOV623" s="565"/>
      <c r="TOW623" s="565"/>
      <c r="TOX623" s="565"/>
      <c r="TOY623" s="565"/>
      <c r="TOZ623" s="565"/>
      <c r="TPA623" s="565"/>
      <c r="TPB623" s="565"/>
      <c r="TPC623" s="565"/>
      <c r="TPD623" s="565"/>
      <c r="TPE623" s="565"/>
      <c r="TPF623" s="565"/>
      <c r="TPG623" s="565"/>
      <c r="TPH623" s="565"/>
      <c r="TPI623" s="565"/>
      <c r="TPJ623" s="565"/>
      <c r="TPK623" s="565"/>
      <c r="TPL623" s="565"/>
      <c r="TPM623" s="565"/>
      <c r="TPN623" s="565"/>
      <c r="TPO623" s="565"/>
      <c r="TPP623" s="565"/>
      <c r="TPQ623" s="565"/>
      <c r="TPR623" s="565"/>
      <c r="TPS623" s="565"/>
      <c r="TPT623" s="565"/>
      <c r="TPU623" s="565"/>
      <c r="TPV623" s="565"/>
      <c r="TPW623" s="565"/>
      <c r="TPX623" s="565"/>
      <c r="TPY623" s="565"/>
      <c r="TPZ623" s="565"/>
      <c r="TQA623" s="565"/>
      <c r="TQB623" s="565"/>
      <c r="TQC623" s="565"/>
      <c r="TQD623" s="565"/>
      <c r="TQE623" s="565"/>
      <c r="TQF623" s="565"/>
      <c r="TQG623" s="565"/>
      <c r="TQH623" s="565"/>
      <c r="TQI623" s="565"/>
      <c r="TQJ623" s="565"/>
      <c r="TQK623" s="565"/>
      <c r="TQL623" s="565"/>
      <c r="TQM623" s="565"/>
      <c r="TQN623" s="565"/>
      <c r="TQO623" s="565"/>
      <c r="TQP623" s="565"/>
      <c r="TQQ623" s="565"/>
      <c r="TQR623" s="565"/>
      <c r="TQS623" s="565"/>
      <c r="TQT623" s="565"/>
      <c r="TQU623" s="565"/>
      <c r="TQV623" s="565"/>
      <c r="TQW623" s="565"/>
      <c r="TQX623" s="565"/>
      <c r="TQY623" s="565"/>
      <c r="TQZ623" s="565"/>
      <c r="TRA623" s="565"/>
      <c r="TRB623" s="565"/>
      <c r="TRC623" s="565"/>
      <c r="TRD623" s="565"/>
      <c r="TRE623" s="565"/>
      <c r="TRF623" s="565"/>
      <c r="TRG623" s="565"/>
      <c r="TRH623" s="565"/>
      <c r="TRI623" s="565"/>
      <c r="TRJ623" s="565"/>
      <c r="TRK623" s="565"/>
      <c r="TRL623" s="565"/>
      <c r="TRM623" s="565"/>
      <c r="TRN623" s="565"/>
      <c r="TRO623" s="565"/>
      <c r="TRP623" s="565"/>
      <c r="TRQ623" s="565"/>
      <c r="TRR623" s="565"/>
      <c r="TRS623" s="565"/>
      <c r="TRT623" s="565"/>
      <c r="TRU623" s="565"/>
      <c r="TRV623" s="565"/>
      <c r="TRW623" s="565"/>
      <c r="TRX623" s="565"/>
      <c r="TRY623" s="565"/>
      <c r="TRZ623" s="565"/>
      <c r="TSA623" s="565"/>
      <c r="TSB623" s="565"/>
      <c r="TSC623" s="565"/>
      <c r="TSD623" s="565"/>
      <c r="TSE623" s="565"/>
      <c r="TSF623" s="565"/>
      <c r="TSG623" s="565"/>
      <c r="TSH623" s="565"/>
      <c r="TSI623" s="565"/>
      <c r="TSJ623" s="565"/>
      <c r="TSK623" s="565"/>
      <c r="TSL623" s="565"/>
      <c r="TSM623" s="565"/>
      <c r="TSN623" s="565"/>
      <c r="TSO623" s="565"/>
      <c r="TSP623" s="565"/>
      <c r="TSQ623" s="565"/>
      <c r="TSR623" s="565"/>
      <c r="TSS623" s="565"/>
      <c r="TST623" s="565"/>
      <c r="TSU623" s="565"/>
      <c r="TSV623" s="565"/>
      <c r="TSW623" s="565"/>
      <c r="TSX623" s="565"/>
      <c r="TSY623" s="565"/>
      <c r="TSZ623" s="565"/>
      <c r="TTA623" s="565"/>
      <c r="TTB623" s="565"/>
      <c r="TTC623" s="565"/>
      <c r="TTD623" s="565"/>
      <c r="TTE623" s="565"/>
      <c r="TTF623" s="565"/>
      <c r="TTG623" s="565"/>
      <c r="TTH623" s="565"/>
      <c r="TTI623" s="565"/>
      <c r="TTJ623" s="565"/>
      <c r="TTK623" s="565"/>
      <c r="TTL623" s="565"/>
      <c r="TTM623" s="565"/>
      <c r="TTN623" s="565"/>
      <c r="TTO623" s="565"/>
      <c r="TTP623" s="565"/>
      <c r="TTQ623" s="565"/>
      <c r="TTR623" s="565"/>
      <c r="TTS623" s="565"/>
      <c r="TTT623" s="565"/>
      <c r="TTU623" s="565"/>
      <c r="TTV623" s="565"/>
      <c r="TTW623" s="565"/>
      <c r="TTX623" s="565"/>
      <c r="TTY623" s="565"/>
      <c r="TTZ623" s="565"/>
      <c r="TUA623" s="565"/>
      <c r="TUB623" s="565"/>
      <c r="TUC623" s="565"/>
      <c r="TUD623" s="565"/>
      <c r="TUE623" s="565"/>
      <c r="TUF623" s="565"/>
      <c r="TUG623" s="565"/>
      <c r="TUH623" s="565"/>
      <c r="TUI623" s="565"/>
      <c r="TUJ623" s="565"/>
      <c r="TUK623" s="565"/>
      <c r="TUL623" s="565"/>
      <c r="TUM623" s="565"/>
      <c r="TUN623" s="565"/>
      <c r="TUO623" s="565"/>
      <c r="TUP623" s="565"/>
      <c r="TUQ623" s="565"/>
      <c r="TUR623" s="565"/>
      <c r="TUS623" s="565"/>
      <c r="TUT623" s="565"/>
      <c r="TUU623" s="565"/>
      <c r="TUV623" s="565"/>
      <c r="TUW623" s="565"/>
      <c r="TUX623" s="565"/>
      <c r="TUY623" s="565"/>
      <c r="TUZ623" s="565"/>
      <c r="TVA623" s="565"/>
      <c r="TVB623" s="565"/>
      <c r="TVC623" s="565"/>
      <c r="TVD623" s="565"/>
      <c r="TVE623" s="565"/>
      <c r="TVF623" s="565"/>
      <c r="TVG623" s="565"/>
      <c r="TVH623" s="565"/>
      <c r="TVI623" s="565"/>
      <c r="TVJ623" s="565"/>
      <c r="TVK623" s="565"/>
      <c r="TVL623" s="565"/>
      <c r="TVM623" s="565"/>
      <c r="TVN623" s="565"/>
      <c r="TVO623" s="565"/>
      <c r="TVP623" s="565"/>
      <c r="TVQ623" s="565"/>
      <c r="TVR623" s="565"/>
      <c r="TVS623" s="565"/>
      <c r="TVT623" s="565"/>
      <c r="TVU623" s="565"/>
      <c r="TVV623" s="565"/>
      <c r="TVW623" s="565"/>
      <c r="TVX623" s="565"/>
      <c r="TVY623" s="565"/>
      <c r="TVZ623" s="565"/>
      <c r="TWA623" s="565"/>
      <c r="TWB623" s="565"/>
      <c r="TWC623" s="565"/>
      <c r="TWD623" s="565"/>
      <c r="TWE623" s="565"/>
      <c r="TWF623" s="565"/>
      <c r="TWG623" s="565"/>
      <c r="TWH623" s="565"/>
      <c r="TWI623" s="565"/>
      <c r="TWJ623" s="565"/>
      <c r="TWK623" s="565"/>
      <c r="TWL623" s="565"/>
      <c r="TWM623" s="565"/>
      <c r="TWN623" s="565"/>
      <c r="TWO623" s="565"/>
      <c r="TWP623" s="565"/>
      <c r="TWQ623" s="565"/>
      <c r="TWR623" s="565"/>
      <c r="TWS623" s="565"/>
      <c r="TWT623" s="565"/>
      <c r="TWU623" s="565"/>
      <c r="TWV623" s="565"/>
      <c r="TWW623" s="565"/>
      <c r="TWX623" s="565"/>
      <c r="TWY623" s="565"/>
      <c r="TWZ623" s="565"/>
      <c r="TXA623" s="565"/>
      <c r="TXB623" s="565"/>
      <c r="TXC623" s="565"/>
      <c r="TXD623" s="565"/>
      <c r="TXE623" s="565"/>
      <c r="TXF623" s="565"/>
      <c r="TXG623" s="565"/>
      <c r="TXH623" s="565"/>
      <c r="TXI623" s="565"/>
      <c r="TXJ623" s="565"/>
      <c r="TXK623" s="565"/>
      <c r="TXL623" s="565"/>
      <c r="TXM623" s="565"/>
      <c r="TXN623" s="565"/>
      <c r="TXO623" s="565"/>
      <c r="TXP623" s="565"/>
      <c r="TXQ623" s="565"/>
      <c r="TXR623" s="565"/>
      <c r="TXS623" s="565"/>
      <c r="TXT623" s="565"/>
      <c r="TXU623" s="565"/>
      <c r="TXV623" s="565"/>
      <c r="TXW623" s="565"/>
      <c r="TXX623" s="565"/>
      <c r="TXY623" s="565"/>
      <c r="TXZ623" s="565"/>
      <c r="TYA623" s="565"/>
      <c r="TYB623" s="565"/>
      <c r="TYC623" s="565"/>
      <c r="TYD623" s="565"/>
      <c r="TYE623" s="565"/>
      <c r="TYF623" s="565"/>
      <c r="TYG623" s="565"/>
      <c r="TYH623" s="565"/>
      <c r="TYI623" s="565"/>
      <c r="TYJ623" s="565"/>
      <c r="TYK623" s="565"/>
      <c r="TYL623" s="565"/>
      <c r="TYM623" s="565"/>
      <c r="TYN623" s="565"/>
      <c r="TYO623" s="565"/>
      <c r="TYP623" s="565"/>
      <c r="TYQ623" s="565"/>
      <c r="TYR623" s="565"/>
      <c r="TYS623" s="565"/>
      <c r="TYT623" s="565"/>
      <c r="TYU623" s="565"/>
      <c r="TYV623" s="565"/>
      <c r="TYW623" s="565"/>
      <c r="TYX623" s="565"/>
      <c r="TYY623" s="565"/>
      <c r="TYZ623" s="565"/>
      <c r="TZA623" s="565"/>
      <c r="TZB623" s="565"/>
      <c r="TZC623" s="565"/>
      <c r="TZD623" s="565"/>
      <c r="TZE623" s="565"/>
      <c r="TZF623" s="565"/>
      <c r="TZG623" s="565"/>
      <c r="TZH623" s="565"/>
      <c r="TZI623" s="565"/>
      <c r="TZJ623" s="565"/>
      <c r="TZK623" s="565"/>
      <c r="TZL623" s="565"/>
      <c r="TZM623" s="565"/>
      <c r="TZN623" s="565"/>
      <c r="TZO623" s="565"/>
      <c r="TZP623" s="565"/>
      <c r="TZQ623" s="565"/>
      <c r="TZR623" s="565"/>
      <c r="TZS623" s="565"/>
      <c r="TZT623" s="565"/>
      <c r="TZU623" s="565"/>
      <c r="TZV623" s="565"/>
      <c r="TZW623" s="565"/>
      <c r="TZX623" s="565"/>
      <c r="TZY623" s="565"/>
      <c r="TZZ623" s="565"/>
      <c r="UAA623" s="565"/>
      <c r="UAB623" s="565"/>
      <c r="UAC623" s="565"/>
      <c r="UAD623" s="565"/>
      <c r="UAE623" s="565"/>
      <c r="UAF623" s="565"/>
      <c r="UAG623" s="565"/>
      <c r="UAH623" s="565"/>
      <c r="UAI623" s="565"/>
      <c r="UAJ623" s="565"/>
      <c r="UAK623" s="565"/>
      <c r="UAL623" s="565"/>
      <c r="UAM623" s="565"/>
      <c r="UAN623" s="565"/>
      <c r="UAO623" s="565"/>
      <c r="UAP623" s="565"/>
      <c r="UAQ623" s="565"/>
      <c r="UAR623" s="565"/>
      <c r="UAS623" s="565"/>
      <c r="UAT623" s="565"/>
      <c r="UAU623" s="565"/>
      <c r="UAV623" s="565"/>
      <c r="UAW623" s="565"/>
      <c r="UAX623" s="565"/>
      <c r="UAY623" s="565"/>
      <c r="UAZ623" s="565"/>
      <c r="UBA623" s="565"/>
      <c r="UBB623" s="565"/>
      <c r="UBC623" s="565"/>
      <c r="UBD623" s="565"/>
      <c r="UBE623" s="565"/>
      <c r="UBF623" s="565"/>
      <c r="UBG623" s="565"/>
      <c r="UBH623" s="565"/>
      <c r="UBI623" s="565"/>
      <c r="UBJ623" s="565"/>
      <c r="UBK623" s="565"/>
      <c r="UBL623" s="565"/>
      <c r="UBM623" s="565"/>
      <c r="UBN623" s="565"/>
      <c r="UBO623" s="565"/>
      <c r="UBP623" s="565"/>
      <c r="UBQ623" s="565"/>
      <c r="UBR623" s="565"/>
      <c r="UBS623" s="565"/>
      <c r="UBT623" s="565"/>
      <c r="UBU623" s="565"/>
      <c r="UBV623" s="565"/>
      <c r="UBW623" s="565"/>
      <c r="UBX623" s="565"/>
      <c r="UBY623" s="565"/>
      <c r="UBZ623" s="565"/>
      <c r="UCA623" s="565"/>
      <c r="UCB623" s="565"/>
      <c r="UCC623" s="565"/>
      <c r="UCD623" s="565"/>
      <c r="UCE623" s="565"/>
      <c r="UCF623" s="565"/>
      <c r="UCG623" s="565"/>
      <c r="UCH623" s="565"/>
      <c r="UCI623" s="565"/>
      <c r="UCJ623" s="565"/>
      <c r="UCK623" s="565"/>
      <c r="UCL623" s="565"/>
      <c r="UCM623" s="565"/>
      <c r="UCN623" s="565"/>
      <c r="UCO623" s="565"/>
      <c r="UCP623" s="565"/>
      <c r="UCQ623" s="565"/>
      <c r="UCR623" s="565"/>
      <c r="UCS623" s="565"/>
      <c r="UCT623" s="565"/>
      <c r="UCU623" s="565"/>
      <c r="UCV623" s="565"/>
      <c r="UCW623" s="565"/>
      <c r="UCX623" s="565"/>
      <c r="UCY623" s="565"/>
      <c r="UCZ623" s="565"/>
      <c r="UDA623" s="565"/>
      <c r="UDB623" s="565"/>
      <c r="UDC623" s="565"/>
      <c r="UDD623" s="565"/>
      <c r="UDE623" s="565"/>
      <c r="UDF623" s="565"/>
      <c r="UDG623" s="565"/>
      <c r="UDH623" s="565"/>
      <c r="UDI623" s="565"/>
      <c r="UDJ623" s="565"/>
      <c r="UDK623" s="565"/>
      <c r="UDL623" s="565"/>
      <c r="UDM623" s="565"/>
      <c r="UDN623" s="565"/>
      <c r="UDO623" s="565"/>
      <c r="UDP623" s="565"/>
      <c r="UDQ623" s="565"/>
      <c r="UDR623" s="565"/>
      <c r="UDS623" s="565"/>
      <c r="UDT623" s="565"/>
      <c r="UDU623" s="565"/>
      <c r="UDV623" s="565"/>
      <c r="UDW623" s="565"/>
      <c r="UDX623" s="565"/>
      <c r="UDY623" s="565"/>
      <c r="UDZ623" s="565"/>
      <c r="UEA623" s="565"/>
      <c r="UEB623" s="565"/>
      <c r="UEC623" s="565"/>
      <c r="UED623" s="565"/>
      <c r="UEE623" s="565"/>
      <c r="UEF623" s="565"/>
      <c r="UEG623" s="565"/>
      <c r="UEH623" s="565"/>
      <c r="UEI623" s="565"/>
      <c r="UEJ623" s="565"/>
      <c r="UEK623" s="565"/>
      <c r="UEL623" s="565"/>
      <c r="UEM623" s="565"/>
      <c r="UEN623" s="565"/>
      <c r="UEO623" s="565"/>
      <c r="UEP623" s="565"/>
      <c r="UEQ623" s="565"/>
      <c r="UER623" s="565"/>
      <c r="UES623" s="565"/>
      <c r="UET623" s="565"/>
      <c r="UEU623" s="565"/>
      <c r="UEV623" s="565"/>
      <c r="UEW623" s="565"/>
      <c r="UEX623" s="565"/>
      <c r="UEY623" s="565"/>
      <c r="UEZ623" s="565"/>
      <c r="UFA623" s="565"/>
      <c r="UFB623" s="565"/>
      <c r="UFC623" s="565"/>
      <c r="UFD623" s="565"/>
      <c r="UFE623" s="565"/>
      <c r="UFF623" s="565"/>
      <c r="UFG623" s="565"/>
      <c r="UFH623" s="565"/>
      <c r="UFI623" s="565"/>
      <c r="UFJ623" s="565"/>
      <c r="UFK623" s="565"/>
      <c r="UFL623" s="565"/>
      <c r="UFM623" s="565"/>
      <c r="UFN623" s="565"/>
      <c r="UFO623" s="565"/>
      <c r="UFP623" s="565"/>
      <c r="UFQ623" s="565"/>
      <c r="UFR623" s="565"/>
      <c r="UFS623" s="565"/>
      <c r="UFT623" s="565"/>
      <c r="UFU623" s="565"/>
      <c r="UFV623" s="565"/>
      <c r="UFW623" s="565"/>
      <c r="UFX623" s="565"/>
      <c r="UFY623" s="565"/>
      <c r="UFZ623" s="565"/>
      <c r="UGA623" s="565"/>
      <c r="UGB623" s="565"/>
      <c r="UGC623" s="565"/>
      <c r="UGD623" s="565"/>
      <c r="UGE623" s="565"/>
      <c r="UGF623" s="565"/>
      <c r="UGG623" s="565"/>
      <c r="UGH623" s="565"/>
      <c r="UGI623" s="565"/>
      <c r="UGJ623" s="565"/>
      <c r="UGK623" s="565"/>
      <c r="UGL623" s="565"/>
      <c r="UGM623" s="565"/>
      <c r="UGN623" s="565"/>
      <c r="UGO623" s="565"/>
      <c r="UGP623" s="565"/>
      <c r="UGQ623" s="565"/>
      <c r="UGR623" s="565"/>
      <c r="UGS623" s="565"/>
      <c r="UGT623" s="565"/>
      <c r="UGU623" s="565"/>
      <c r="UGV623" s="565"/>
      <c r="UGW623" s="565"/>
      <c r="UGX623" s="565"/>
      <c r="UGY623" s="565"/>
      <c r="UGZ623" s="565"/>
      <c r="UHA623" s="565"/>
      <c r="UHB623" s="565"/>
      <c r="UHC623" s="565"/>
      <c r="UHD623" s="565"/>
      <c r="UHE623" s="565"/>
      <c r="UHF623" s="565"/>
      <c r="UHG623" s="565"/>
      <c r="UHH623" s="565"/>
      <c r="UHI623" s="565"/>
      <c r="UHJ623" s="565"/>
      <c r="UHK623" s="565"/>
      <c r="UHL623" s="565"/>
      <c r="UHM623" s="565"/>
      <c r="UHN623" s="565"/>
      <c r="UHO623" s="565"/>
      <c r="UHP623" s="565"/>
      <c r="UHQ623" s="565"/>
      <c r="UHR623" s="565"/>
      <c r="UHS623" s="565"/>
      <c r="UHT623" s="565"/>
      <c r="UHU623" s="565"/>
      <c r="UHV623" s="565"/>
      <c r="UHW623" s="565"/>
      <c r="UHX623" s="565"/>
      <c r="UHY623" s="565"/>
      <c r="UHZ623" s="565"/>
      <c r="UIA623" s="565"/>
      <c r="UIB623" s="565"/>
      <c r="UIC623" s="565"/>
      <c r="UID623" s="565"/>
      <c r="UIE623" s="565"/>
      <c r="UIF623" s="565"/>
      <c r="UIG623" s="565"/>
      <c r="UIH623" s="565"/>
      <c r="UII623" s="565"/>
      <c r="UIJ623" s="565"/>
      <c r="UIK623" s="565"/>
      <c r="UIL623" s="565"/>
      <c r="UIM623" s="565"/>
      <c r="UIN623" s="565"/>
      <c r="UIO623" s="565"/>
      <c r="UIP623" s="565"/>
      <c r="UIQ623" s="565"/>
      <c r="UIR623" s="565"/>
      <c r="UIS623" s="565"/>
      <c r="UIT623" s="565"/>
      <c r="UIU623" s="565"/>
      <c r="UIV623" s="565"/>
      <c r="UIW623" s="565"/>
      <c r="UIX623" s="565"/>
      <c r="UIY623" s="565"/>
      <c r="UIZ623" s="565"/>
      <c r="UJA623" s="565"/>
      <c r="UJB623" s="565"/>
      <c r="UJC623" s="565"/>
      <c r="UJD623" s="565"/>
      <c r="UJE623" s="565"/>
      <c r="UJF623" s="565"/>
      <c r="UJG623" s="565"/>
      <c r="UJH623" s="565"/>
      <c r="UJI623" s="565"/>
      <c r="UJJ623" s="565"/>
      <c r="UJK623" s="565"/>
      <c r="UJL623" s="565"/>
      <c r="UJM623" s="565"/>
      <c r="UJN623" s="565"/>
      <c r="UJO623" s="565"/>
      <c r="UJP623" s="565"/>
      <c r="UJQ623" s="565"/>
      <c r="UJR623" s="565"/>
      <c r="UJS623" s="565"/>
      <c r="UJT623" s="565"/>
      <c r="UJU623" s="565"/>
      <c r="UJV623" s="565"/>
      <c r="UJW623" s="565"/>
      <c r="UJX623" s="565"/>
      <c r="UJY623" s="565"/>
      <c r="UJZ623" s="565"/>
      <c r="UKA623" s="565"/>
      <c r="UKB623" s="565"/>
      <c r="UKC623" s="565"/>
      <c r="UKD623" s="565"/>
      <c r="UKE623" s="565"/>
      <c r="UKF623" s="565"/>
      <c r="UKG623" s="565"/>
      <c r="UKH623" s="565"/>
      <c r="UKI623" s="565"/>
      <c r="UKJ623" s="565"/>
      <c r="UKK623" s="565"/>
      <c r="UKL623" s="565"/>
      <c r="UKM623" s="565"/>
      <c r="UKN623" s="565"/>
      <c r="UKO623" s="565"/>
      <c r="UKP623" s="565"/>
      <c r="UKQ623" s="565"/>
      <c r="UKR623" s="565"/>
      <c r="UKS623" s="565"/>
      <c r="UKT623" s="565"/>
      <c r="UKU623" s="565"/>
      <c r="UKV623" s="565"/>
      <c r="UKW623" s="565"/>
      <c r="UKX623" s="565"/>
      <c r="UKY623" s="565"/>
      <c r="UKZ623" s="565"/>
      <c r="ULA623" s="565"/>
      <c r="ULB623" s="565"/>
      <c r="ULC623" s="565"/>
      <c r="ULD623" s="565"/>
      <c r="ULE623" s="565"/>
      <c r="ULF623" s="565"/>
      <c r="ULG623" s="565"/>
      <c r="ULH623" s="565"/>
      <c r="ULI623" s="565"/>
      <c r="ULJ623" s="565"/>
      <c r="ULK623" s="565"/>
      <c r="ULL623" s="565"/>
      <c r="ULM623" s="565"/>
      <c r="ULN623" s="565"/>
      <c r="ULO623" s="565"/>
      <c r="ULP623" s="565"/>
      <c r="ULQ623" s="565"/>
      <c r="ULR623" s="565"/>
      <c r="ULS623" s="565"/>
      <c r="ULT623" s="565"/>
      <c r="ULU623" s="565"/>
      <c r="ULV623" s="565"/>
      <c r="ULW623" s="565"/>
      <c r="ULX623" s="565"/>
      <c r="ULY623" s="565"/>
      <c r="ULZ623" s="565"/>
      <c r="UMA623" s="565"/>
      <c r="UMB623" s="565"/>
      <c r="UMC623" s="565"/>
      <c r="UMD623" s="565"/>
      <c r="UME623" s="565"/>
      <c r="UMF623" s="565"/>
      <c r="UMG623" s="565"/>
      <c r="UMH623" s="565"/>
      <c r="UMI623" s="565"/>
      <c r="UMJ623" s="565"/>
      <c r="UMK623" s="565"/>
      <c r="UML623" s="565"/>
      <c r="UMM623" s="565"/>
      <c r="UMN623" s="565"/>
      <c r="UMO623" s="565"/>
      <c r="UMP623" s="565"/>
      <c r="UMQ623" s="565"/>
      <c r="UMR623" s="565"/>
      <c r="UMS623" s="565"/>
      <c r="UMT623" s="565"/>
      <c r="UMU623" s="565"/>
      <c r="UMV623" s="565"/>
      <c r="UMW623" s="565"/>
      <c r="UMX623" s="565"/>
      <c r="UMY623" s="565"/>
      <c r="UMZ623" s="565"/>
      <c r="UNA623" s="565"/>
      <c r="UNB623" s="565"/>
      <c r="UNC623" s="565"/>
      <c r="UND623" s="565"/>
      <c r="UNE623" s="565"/>
      <c r="UNF623" s="565"/>
      <c r="UNG623" s="565"/>
      <c r="UNH623" s="565"/>
      <c r="UNI623" s="565"/>
      <c r="UNJ623" s="565"/>
      <c r="UNK623" s="565"/>
      <c r="UNL623" s="565"/>
      <c r="UNM623" s="565"/>
      <c r="UNN623" s="565"/>
      <c r="UNO623" s="565"/>
      <c r="UNP623" s="565"/>
      <c r="UNQ623" s="565"/>
      <c r="UNR623" s="565"/>
      <c r="UNS623" s="565"/>
      <c r="UNT623" s="565"/>
      <c r="UNU623" s="565"/>
      <c r="UNV623" s="565"/>
      <c r="UNW623" s="565"/>
      <c r="UNX623" s="565"/>
      <c r="UNY623" s="565"/>
      <c r="UNZ623" s="565"/>
      <c r="UOA623" s="565"/>
      <c r="UOB623" s="565"/>
      <c r="UOC623" s="565"/>
      <c r="UOD623" s="565"/>
      <c r="UOE623" s="565"/>
      <c r="UOF623" s="565"/>
      <c r="UOG623" s="565"/>
      <c r="UOH623" s="565"/>
      <c r="UOI623" s="565"/>
      <c r="UOJ623" s="565"/>
      <c r="UOK623" s="565"/>
      <c r="UOL623" s="565"/>
      <c r="UOM623" s="565"/>
      <c r="UON623" s="565"/>
      <c r="UOO623" s="565"/>
      <c r="UOP623" s="565"/>
      <c r="UOQ623" s="565"/>
      <c r="UOR623" s="565"/>
      <c r="UOS623" s="565"/>
      <c r="UOT623" s="565"/>
      <c r="UOU623" s="565"/>
      <c r="UOV623" s="565"/>
      <c r="UOW623" s="565"/>
      <c r="UOX623" s="565"/>
      <c r="UOY623" s="565"/>
      <c r="UOZ623" s="565"/>
      <c r="UPA623" s="565"/>
      <c r="UPB623" s="565"/>
      <c r="UPC623" s="565"/>
      <c r="UPD623" s="565"/>
      <c r="UPE623" s="565"/>
      <c r="UPF623" s="565"/>
      <c r="UPG623" s="565"/>
      <c r="UPH623" s="565"/>
      <c r="UPI623" s="565"/>
      <c r="UPJ623" s="565"/>
      <c r="UPK623" s="565"/>
      <c r="UPL623" s="565"/>
      <c r="UPM623" s="565"/>
      <c r="UPN623" s="565"/>
      <c r="UPO623" s="565"/>
      <c r="UPP623" s="565"/>
      <c r="UPQ623" s="565"/>
      <c r="UPR623" s="565"/>
      <c r="UPS623" s="565"/>
      <c r="UPT623" s="565"/>
      <c r="UPU623" s="565"/>
      <c r="UPV623" s="565"/>
      <c r="UPW623" s="565"/>
      <c r="UPX623" s="565"/>
      <c r="UPY623" s="565"/>
      <c r="UPZ623" s="565"/>
      <c r="UQA623" s="565"/>
      <c r="UQB623" s="565"/>
      <c r="UQC623" s="565"/>
      <c r="UQD623" s="565"/>
      <c r="UQE623" s="565"/>
      <c r="UQF623" s="565"/>
      <c r="UQG623" s="565"/>
      <c r="UQH623" s="565"/>
      <c r="UQI623" s="565"/>
      <c r="UQJ623" s="565"/>
      <c r="UQK623" s="565"/>
      <c r="UQL623" s="565"/>
      <c r="UQM623" s="565"/>
      <c r="UQN623" s="565"/>
      <c r="UQO623" s="565"/>
      <c r="UQP623" s="565"/>
      <c r="UQQ623" s="565"/>
      <c r="UQR623" s="565"/>
      <c r="UQS623" s="565"/>
      <c r="UQT623" s="565"/>
      <c r="UQU623" s="565"/>
      <c r="UQV623" s="565"/>
      <c r="UQW623" s="565"/>
      <c r="UQX623" s="565"/>
      <c r="UQY623" s="565"/>
      <c r="UQZ623" s="565"/>
      <c r="URA623" s="565"/>
      <c r="URB623" s="565"/>
      <c r="URC623" s="565"/>
      <c r="URD623" s="565"/>
      <c r="URE623" s="565"/>
      <c r="URF623" s="565"/>
      <c r="URG623" s="565"/>
      <c r="URH623" s="565"/>
      <c r="URI623" s="565"/>
      <c r="URJ623" s="565"/>
      <c r="URK623" s="565"/>
      <c r="URL623" s="565"/>
      <c r="URM623" s="565"/>
      <c r="URN623" s="565"/>
      <c r="URO623" s="565"/>
      <c r="URP623" s="565"/>
      <c r="URQ623" s="565"/>
      <c r="URR623" s="565"/>
      <c r="URS623" s="565"/>
      <c r="URT623" s="565"/>
      <c r="URU623" s="565"/>
      <c r="URV623" s="565"/>
      <c r="URW623" s="565"/>
      <c r="URX623" s="565"/>
      <c r="URY623" s="565"/>
      <c r="URZ623" s="565"/>
      <c r="USA623" s="565"/>
      <c r="USB623" s="565"/>
      <c r="USC623" s="565"/>
      <c r="USD623" s="565"/>
      <c r="USE623" s="565"/>
      <c r="USF623" s="565"/>
      <c r="USG623" s="565"/>
      <c r="USH623" s="565"/>
      <c r="USI623" s="565"/>
      <c r="USJ623" s="565"/>
      <c r="USK623" s="565"/>
      <c r="USL623" s="565"/>
      <c r="USM623" s="565"/>
      <c r="USN623" s="565"/>
      <c r="USO623" s="565"/>
      <c r="USP623" s="565"/>
      <c r="USQ623" s="565"/>
      <c r="USR623" s="565"/>
      <c r="USS623" s="565"/>
      <c r="UST623" s="565"/>
      <c r="USU623" s="565"/>
      <c r="USV623" s="565"/>
      <c r="USW623" s="565"/>
      <c r="USX623" s="565"/>
      <c r="USY623" s="565"/>
      <c r="USZ623" s="565"/>
      <c r="UTA623" s="565"/>
      <c r="UTB623" s="565"/>
      <c r="UTC623" s="565"/>
      <c r="UTD623" s="565"/>
      <c r="UTE623" s="565"/>
      <c r="UTF623" s="565"/>
      <c r="UTG623" s="565"/>
      <c r="UTH623" s="565"/>
      <c r="UTI623" s="565"/>
      <c r="UTJ623" s="565"/>
      <c r="UTK623" s="565"/>
      <c r="UTL623" s="565"/>
      <c r="UTM623" s="565"/>
      <c r="UTN623" s="565"/>
      <c r="UTO623" s="565"/>
      <c r="UTP623" s="565"/>
      <c r="UTQ623" s="565"/>
      <c r="UTR623" s="565"/>
      <c r="UTS623" s="565"/>
      <c r="UTT623" s="565"/>
      <c r="UTU623" s="565"/>
      <c r="UTV623" s="565"/>
      <c r="UTW623" s="565"/>
      <c r="UTX623" s="565"/>
      <c r="UTY623" s="565"/>
      <c r="UTZ623" s="565"/>
      <c r="UUA623" s="565"/>
      <c r="UUB623" s="565"/>
      <c r="UUC623" s="565"/>
      <c r="UUD623" s="565"/>
      <c r="UUE623" s="565"/>
      <c r="UUF623" s="565"/>
      <c r="UUG623" s="565"/>
      <c r="UUH623" s="565"/>
      <c r="UUI623" s="565"/>
      <c r="UUJ623" s="565"/>
      <c r="UUK623" s="565"/>
      <c r="UUL623" s="565"/>
      <c r="UUM623" s="565"/>
      <c r="UUN623" s="565"/>
      <c r="UUO623" s="565"/>
      <c r="UUP623" s="565"/>
      <c r="UUQ623" s="565"/>
      <c r="UUR623" s="565"/>
      <c r="UUS623" s="565"/>
      <c r="UUT623" s="565"/>
      <c r="UUU623" s="565"/>
      <c r="UUV623" s="565"/>
      <c r="UUW623" s="565"/>
      <c r="UUX623" s="565"/>
      <c r="UUY623" s="565"/>
      <c r="UUZ623" s="565"/>
      <c r="UVA623" s="565"/>
      <c r="UVB623" s="565"/>
      <c r="UVC623" s="565"/>
      <c r="UVD623" s="565"/>
      <c r="UVE623" s="565"/>
      <c r="UVF623" s="565"/>
      <c r="UVG623" s="565"/>
      <c r="UVH623" s="565"/>
      <c r="UVI623" s="565"/>
      <c r="UVJ623" s="565"/>
      <c r="UVK623" s="565"/>
      <c r="UVL623" s="565"/>
      <c r="UVM623" s="565"/>
      <c r="UVN623" s="565"/>
      <c r="UVO623" s="565"/>
      <c r="UVP623" s="565"/>
      <c r="UVQ623" s="565"/>
      <c r="UVR623" s="565"/>
      <c r="UVS623" s="565"/>
      <c r="UVT623" s="565"/>
      <c r="UVU623" s="565"/>
      <c r="UVV623" s="565"/>
      <c r="UVW623" s="565"/>
      <c r="UVX623" s="565"/>
      <c r="UVY623" s="565"/>
      <c r="UVZ623" s="565"/>
      <c r="UWA623" s="565"/>
      <c r="UWB623" s="565"/>
      <c r="UWC623" s="565"/>
      <c r="UWD623" s="565"/>
      <c r="UWE623" s="565"/>
      <c r="UWF623" s="565"/>
      <c r="UWG623" s="565"/>
      <c r="UWH623" s="565"/>
      <c r="UWI623" s="565"/>
      <c r="UWJ623" s="565"/>
      <c r="UWK623" s="565"/>
      <c r="UWL623" s="565"/>
      <c r="UWM623" s="565"/>
      <c r="UWN623" s="565"/>
      <c r="UWO623" s="565"/>
      <c r="UWP623" s="565"/>
      <c r="UWQ623" s="565"/>
      <c r="UWR623" s="565"/>
      <c r="UWS623" s="565"/>
      <c r="UWT623" s="565"/>
      <c r="UWU623" s="565"/>
      <c r="UWV623" s="565"/>
      <c r="UWW623" s="565"/>
      <c r="UWX623" s="565"/>
      <c r="UWY623" s="565"/>
      <c r="UWZ623" s="565"/>
      <c r="UXA623" s="565"/>
      <c r="UXB623" s="565"/>
      <c r="UXC623" s="565"/>
      <c r="UXD623" s="565"/>
      <c r="UXE623" s="565"/>
      <c r="UXF623" s="565"/>
      <c r="UXG623" s="565"/>
      <c r="UXH623" s="565"/>
      <c r="UXI623" s="565"/>
      <c r="UXJ623" s="565"/>
      <c r="UXK623" s="565"/>
      <c r="UXL623" s="565"/>
      <c r="UXM623" s="565"/>
      <c r="UXN623" s="565"/>
      <c r="UXO623" s="565"/>
      <c r="UXP623" s="565"/>
      <c r="UXQ623" s="565"/>
      <c r="UXR623" s="565"/>
      <c r="UXS623" s="565"/>
      <c r="UXT623" s="565"/>
      <c r="UXU623" s="565"/>
      <c r="UXV623" s="565"/>
      <c r="UXW623" s="565"/>
      <c r="UXX623" s="565"/>
      <c r="UXY623" s="565"/>
      <c r="UXZ623" s="565"/>
      <c r="UYA623" s="565"/>
      <c r="UYB623" s="565"/>
      <c r="UYC623" s="565"/>
      <c r="UYD623" s="565"/>
      <c r="UYE623" s="565"/>
      <c r="UYF623" s="565"/>
      <c r="UYG623" s="565"/>
      <c r="UYH623" s="565"/>
      <c r="UYI623" s="565"/>
      <c r="UYJ623" s="565"/>
      <c r="UYK623" s="565"/>
      <c r="UYL623" s="565"/>
      <c r="UYM623" s="565"/>
      <c r="UYN623" s="565"/>
      <c r="UYO623" s="565"/>
      <c r="UYP623" s="565"/>
      <c r="UYQ623" s="565"/>
      <c r="UYR623" s="565"/>
      <c r="UYS623" s="565"/>
      <c r="UYT623" s="565"/>
      <c r="UYU623" s="565"/>
      <c r="UYV623" s="565"/>
      <c r="UYW623" s="565"/>
      <c r="UYX623" s="565"/>
      <c r="UYY623" s="565"/>
      <c r="UYZ623" s="565"/>
      <c r="UZA623" s="565"/>
      <c r="UZB623" s="565"/>
      <c r="UZC623" s="565"/>
      <c r="UZD623" s="565"/>
      <c r="UZE623" s="565"/>
      <c r="UZF623" s="565"/>
      <c r="UZG623" s="565"/>
      <c r="UZH623" s="565"/>
      <c r="UZI623" s="565"/>
      <c r="UZJ623" s="565"/>
      <c r="UZK623" s="565"/>
      <c r="UZL623" s="565"/>
      <c r="UZM623" s="565"/>
      <c r="UZN623" s="565"/>
      <c r="UZO623" s="565"/>
      <c r="UZP623" s="565"/>
      <c r="UZQ623" s="565"/>
      <c r="UZR623" s="565"/>
      <c r="UZS623" s="565"/>
      <c r="UZT623" s="565"/>
      <c r="UZU623" s="565"/>
      <c r="UZV623" s="565"/>
      <c r="UZW623" s="565"/>
      <c r="UZX623" s="565"/>
      <c r="UZY623" s="565"/>
      <c r="UZZ623" s="565"/>
      <c r="VAA623" s="565"/>
      <c r="VAB623" s="565"/>
      <c r="VAC623" s="565"/>
      <c r="VAD623" s="565"/>
      <c r="VAE623" s="565"/>
      <c r="VAF623" s="565"/>
      <c r="VAG623" s="565"/>
      <c r="VAH623" s="565"/>
      <c r="VAI623" s="565"/>
      <c r="VAJ623" s="565"/>
      <c r="VAK623" s="565"/>
      <c r="VAL623" s="565"/>
      <c r="VAM623" s="565"/>
      <c r="VAN623" s="565"/>
      <c r="VAO623" s="565"/>
      <c r="VAP623" s="565"/>
      <c r="VAQ623" s="565"/>
      <c r="VAR623" s="565"/>
      <c r="VAS623" s="565"/>
      <c r="VAT623" s="565"/>
      <c r="VAU623" s="565"/>
      <c r="VAV623" s="565"/>
      <c r="VAW623" s="565"/>
      <c r="VAX623" s="565"/>
      <c r="VAY623" s="565"/>
      <c r="VAZ623" s="565"/>
      <c r="VBA623" s="565"/>
      <c r="VBB623" s="565"/>
      <c r="VBC623" s="565"/>
      <c r="VBD623" s="565"/>
      <c r="VBE623" s="565"/>
      <c r="VBF623" s="565"/>
      <c r="VBG623" s="565"/>
      <c r="VBH623" s="565"/>
      <c r="VBI623" s="565"/>
      <c r="VBJ623" s="565"/>
      <c r="VBK623" s="565"/>
      <c r="VBL623" s="565"/>
      <c r="VBM623" s="565"/>
      <c r="VBN623" s="565"/>
      <c r="VBO623" s="565"/>
      <c r="VBP623" s="565"/>
      <c r="VBQ623" s="565"/>
      <c r="VBR623" s="565"/>
      <c r="VBS623" s="565"/>
      <c r="VBT623" s="565"/>
      <c r="VBU623" s="565"/>
      <c r="VBV623" s="565"/>
      <c r="VBW623" s="565"/>
      <c r="VBX623" s="565"/>
      <c r="VBY623" s="565"/>
      <c r="VBZ623" s="565"/>
      <c r="VCA623" s="565"/>
      <c r="VCB623" s="565"/>
      <c r="VCC623" s="565"/>
      <c r="VCD623" s="565"/>
      <c r="VCE623" s="565"/>
      <c r="VCF623" s="565"/>
      <c r="VCG623" s="565"/>
      <c r="VCH623" s="565"/>
      <c r="VCI623" s="565"/>
      <c r="VCJ623" s="565"/>
      <c r="VCK623" s="565"/>
      <c r="VCL623" s="565"/>
      <c r="VCM623" s="565"/>
      <c r="VCN623" s="565"/>
      <c r="VCO623" s="565"/>
      <c r="VCP623" s="565"/>
      <c r="VCQ623" s="565"/>
      <c r="VCR623" s="565"/>
      <c r="VCS623" s="565"/>
      <c r="VCT623" s="565"/>
      <c r="VCU623" s="565"/>
      <c r="VCV623" s="565"/>
      <c r="VCW623" s="565"/>
      <c r="VCX623" s="565"/>
      <c r="VCY623" s="565"/>
      <c r="VCZ623" s="565"/>
      <c r="VDA623" s="565"/>
      <c r="VDB623" s="565"/>
      <c r="VDC623" s="565"/>
      <c r="VDD623" s="565"/>
      <c r="VDE623" s="565"/>
      <c r="VDF623" s="565"/>
      <c r="VDG623" s="565"/>
      <c r="VDH623" s="565"/>
      <c r="VDI623" s="565"/>
      <c r="VDJ623" s="565"/>
      <c r="VDK623" s="565"/>
      <c r="VDL623" s="565"/>
      <c r="VDM623" s="565"/>
      <c r="VDN623" s="565"/>
      <c r="VDO623" s="565"/>
      <c r="VDP623" s="565"/>
      <c r="VDQ623" s="565"/>
      <c r="VDR623" s="565"/>
      <c r="VDS623" s="565"/>
      <c r="VDT623" s="565"/>
      <c r="VDU623" s="565"/>
      <c r="VDV623" s="565"/>
      <c r="VDW623" s="565"/>
      <c r="VDX623" s="565"/>
      <c r="VDY623" s="565"/>
      <c r="VDZ623" s="565"/>
      <c r="VEA623" s="565"/>
      <c r="VEB623" s="565"/>
      <c r="VEC623" s="565"/>
      <c r="VED623" s="565"/>
      <c r="VEE623" s="565"/>
      <c r="VEF623" s="565"/>
      <c r="VEG623" s="565"/>
      <c r="VEH623" s="565"/>
      <c r="VEI623" s="565"/>
      <c r="VEJ623" s="565"/>
      <c r="VEK623" s="565"/>
      <c r="VEL623" s="565"/>
      <c r="VEM623" s="565"/>
      <c r="VEN623" s="565"/>
      <c r="VEO623" s="565"/>
      <c r="VEP623" s="565"/>
      <c r="VEQ623" s="565"/>
      <c r="VER623" s="565"/>
      <c r="VES623" s="565"/>
      <c r="VET623" s="565"/>
      <c r="VEU623" s="565"/>
      <c r="VEV623" s="565"/>
      <c r="VEW623" s="565"/>
      <c r="VEX623" s="565"/>
      <c r="VEY623" s="565"/>
      <c r="VEZ623" s="565"/>
      <c r="VFA623" s="565"/>
      <c r="VFB623" s="565"/>
      <c r="VFC623" s="565"/>
      <c r="VFD623" s="565"/>
      <c r="VFE623" s="565"/>
      <c r="VFF623" s="565"/>
      <c r="VFG623" s="565"/>
      <c r="VFH623" s="565"/>
      <c r="VFI623" s="565"/>
      <c r="VFJ623" s="565"/>
      <c r="VFK623" s="565"/>
      <c r="VFL623" s="565"/>
      <c r="VFM623" s="565"/>
      <c r="VFN623" s="565"/>
      <c r="VFO623" s="565"/>
      <c r="VFP623" s="565"/>
      <c r="VFQ623" s="565"/>
      <c r="VFR623" s="565"/>
      <c r="VFS623" s="565"/>
      <c r="VFT623" s="565"/>
      <c r="VFU623" s="565"/>
      <c r="VFV623" s="565"/>
      <c r="VFW623" s="565"/>
      <c r="VFX623" s="565"/>
      <c r="VFY623" s="565"/>
      <c r="VFZ623" s="565"/>
      <c r="VGA623" s="565"/>
      <c r="VGB623" s="565"/>
      <c r="VGC623" s="565"/>
      <c r="VGD623" s="565"/>
      <c r="VGE623" s="565"/>
      <c r="VGF623" s="565"/>
      <c r="VGG623" s="565"/>
      <c r="VGH623" s="565"/>
      <c r="VGI623" s="565"/>
      <c r="VGJ623" s="565"/>
      <c r="VGK623" s="565"/>
      <c r="VGL623" s="565"/>
      <c r="VGM623" s="565"/>
      <c r="VGN623" s="565"/>
      <c r="VGO623" s="565"/>
      <c r="VGP623" s="565"/>
      <c r="VGQ623" s="565"/>
      <c r="VGR623" s="565"/>
      <c r="VGS623" s="565"/>
      <c r="VGT623" s="565"/>
      <c r="VGU623" s="565"/>
      <c r="VGV623" s="565"/>
      <c r="VGW623" s="565"/>
      <c r="VGX623" s="565"/>
      <c r="VGY623" s="565"/>
      <c r="VGZ623" s="565"/>
      <c r="VHA623" s="565"/>
      <c r="VHB623" s="565"/>
      <c r="VHC623" s="565"/>
      <c r="VHD623" s="565"/>
      <c r="VHE623" s="565"/>
      <c r="VHF623" s="565"/>
      <c r="VHG623" s="565"/>
      <c r="VHH623" s="565"/>
      <c r="VHI623" s="565"/>
      <c r="VHJ623" s="565"/>
      <c r="VHK623" s="565"/>
      <c r="VHL623" s="565"/>
      <c r="VHM623" s="565"/>
      <c r="VHN623" s="565"/>
      <c r="VHO623" s="565"/>
      <c r="VHP623" s="565"/>
      <c r="VHQ623" s="565"/>
      <c r="VHR623" s="565"/>
      <c r="VHS623" s="565"/>
      <c r="VHT623" s="565"/>
      <c r="VHU623" s="565"/>
      <c r="VHV623" s="565"/>
      <c r="VHW623" s="565"/>
      <c r="VHX623" s="565"/>
      <c r="VHY623" s="565"/>
      <c r="VHZ623" s="565"/>
      <c r="VIA623" s="565"/>
      <c r="VIB623" s="565"/>
      <c r="VIC623" s="565"/>
      <c r="VID623" s="565"/>
      <c r="VIE623" s="565"/>
      <c r="VIF623" s="565"/>
      <c r="VIG623" s="565"/>
      <c r="VIH623" s="565"/>
      <c r="VII623" s="565"/>
      <c r="VIJ623" s="565"/>
      <c r="VIK623" s="565"/>
      <c r="VIL623" s="565"/>
      <c r="VIM623" s="565"/>
      <c r="VIN623" s="565"/>
      <c r="VIO623" s="565"/>
      <c r="VIP623" s="565"/>
      <c r="VIQ623" s="565"/>
      <c r="VIR623" s="565"/>
      <c r="VIS623" s="565"/>
      <c r="VIT623" s="565"/>
      <c r="VIU623" s="565"/>
      <c r="VIV623" s="565"/>
      <c r="VIW623" s="565"/>
      <c r="VIX623" s="565"/>
      <c r="VIY623" s="565"/>
      <c r="VIZ623" s="565"/>
      <c r="VJA623" s="565"/>
      <c r="VJB623" s="565"/>
      <c r="VJC623" s="565"/>
      <c r="VJD623" s="565"/>
      <c r="VJE623" s="565"/>
      <c r="VJF623" s="565"/>
      <c r="VJG623" s="565"/>
      <c r="VJH623" s="565"/>
      <c r="VJI623" s="565"/>
      <c r="VJJ623" s="565"/>
      <c r="VJK623" s="565"/>
      <c r="VJL623" s="565"/>
      <c r="VJM623" s="565"/>
      <c r="VJN623" s="565"/>
      <c r="VJO623" s="565"/>
      <c r="VJP623" s="565"/>
      <c r="VJQ623" s="565"/>
      <c r="VJR623" s="565"/>
      <c r="VJS623" s="565"/>
      <c r="VJT623" s="565"/>
      <c r="VJU623" s="565"/>
      <c r="VJV623" s="565"/>
      <c r="VJW623" s="565"/>
      <c r="VJX623" s="565"/>
      <c r="VJY623" s="565"/>
      <c r="VJZ623" s="565"/>
      <c r="VKA623" s="565"/>
      <c r="VKB623" s="565"/>
      <c r="VKC623" s="565"/>
      <c r="VKD623" s="565"/>
      <c r="VKE623" s="565"/>
      <c r="VKF623" s="565"/>
      <c r="VKG623" s="565"/>
      <c r="VKH623" s="565"/>
      <c r="VKI623" s="565"/>
      <c r="VKJ623" s="565"/>
      <c r="VKK623" s="565"/>
      <c r="VKL623" s="565"/>
      <c r="VKM623" s="565"/>
      <c r="VKN623" s="565"/>
      <c r="VKO623" s="565"/>
      <c r="VKP623" s="565"/>
      <c r="VKQ623" s="565"/>
      <c r="VKR623" s="565"/>
      <c r="VKS623" s="565"/>
      <c r="VKT623" s="565"/>
      <c r="VKU623" s="565"/>
      <c r="VKV623" s="565"/>
      <c r="VKW623" s="565"/>
      <c r="VKX623" s="565"/>
      <c r="VKY623" s="565"/>
      <c r="VKZ623" s="565"/>
      <c r="VLA623" s="565"/>
      <c r="VLB623" s="565"/>
      <c r="VLC623" s="565"/>
      <c r="VLD623" s="565"/>
      <c r="VLE623" s="565"/>
      <c r="VLF623" s="565"/>
      <c r="VLG623" s="565"/>
      <c r="VLH623" s="565"/>
      <c r="VLI623" s="565"/>
      <c r="VLJ623" s="565"/>
      <c r="VLK623" s="565"/>
      <c r="VLL623" s="565"/>
      <c r="VLM623" s="565"/>
      <c r="VLN623" s="565"/>
      <c r="VLO623" s="565"/>
      <c r="VLP623" s="565"/>
      <c r="VLQ623" s="565"/>
      <c r="VLR623" s="565"/>
      <c r="VLS623" s="565"/>
      <c r="VLT623" s="565"/>
      <c r="VLU623" s="565"/>
      <c r="VLV623" s="565"/>
      <c r="VLW623" s="565"/>
      <c r="VLX623" s="565"/>
      <c r="VLY623" s="565"/>
      <c r="VLZ623" s="565"/>
      <c r="VMA623" s="565"/>
      <c r="VMB623" s="565"/>
      <c r="VMC623" s="565"/>
      <c r="VMD623" s="565"/>
      <c r="VME623" s="565"/>
      <c r="VMF623" s="565"/>
      <c r="VMG623" s="565"/>
      <c r="VMH623" s="565"/>
      <c r="VMI623" s="565"/>
      <c r="VMJ623" s="565"/>
      <c r="VMK623" s="565"/>
      <c r="VML623" s="565"/>
      <c r="VMM623" s="565"/>
      <c r="VMN623" s="565"/>
      <c r="VMO623" s="565"/>
      <c r="VMP623" s="565"/>
      <c r="VMQ623" s="565"/>
      <c r="VMR623" s="565"/>
      <c r="VMS623" s="565"/>
      <c r="VMT623" s="565"/>
      <c r="VMU623" s="565"/>
      <c r="VMV623" s="565"/>
      <c r="VMW623" s="565"/>
      <c r="VMX623" s="565"/>
      <c r="VMY623" s="565"/>
      <c r="VMZ623" s="565"/>
      <c r="VNA623" s="565"/>
      <c r="VNB623" s="565"/>
      <c r="VNC623" s="565"/>
      <c r="VND623" s="565"/>
      <c r="VNE623" s="565"/>
      <c r="VNF623" s="565"/>
      <c r="VNG623" s="565"/>
      <c r="VNH623" s="565"/>
      <c r="VNI623" s="565"/>
      <c r="VNJ623" s="565"/>
      <c r="VNK623" s="565"/>
      <c r="VNL623" s="565"/>
      <c r="VNM623" s="565"/>
      <c r="VNN623" s="565"/>
      <c r="VNO623" s="565"/>
      <c r="VNP623" s="565"/>
      <c r="VNQ623" s="565"/>
      <c r="VNR623" s="565"/>
      <c r="VNS623" s="565"/>
      <c r="VNT623" s="565"/>
      <c r="VNU623" s="565"/>
      <c r="VNV623" s="565"/>
      <c r="VNW623" s="565"/>
      <c r="VNX623" s="565"/>
      <c r="VNY623" s="565"/>
      <c r="VNZ623" s="565"/>
      <c r="VOA623" s="565"/>
      <c r="VOB623" s="565"/>
      <c r="VOC623" s="565"/>
      <c r="VOD623" s="565"/>
      <c r="VOE623" s="565"/>
      <c r="VOF623" s="565"/>
      <c r="VOG623" s="565"/>
      <c r="VOH623" s="565"/>
      <c r="VOI623" s="565"/>
      <c r="VOJ623" s="565"/>
      <c r="VOK623" s="565"/>
      <c r="VOL623" s="565"/>
      <c r="VOM623" s="565"/>
      <c r="VON623" s="565"/>
      <c r="VOO623" s="565"/>
      <c r="VOP623" s="565"/>
      <c r="VOQ623" s="565"/>
      <c r="VOR623" s="565"/>
      <c r="VOS623" s="565"/>
      <c r="VOT623" s="565"/>
      <c r="VOU623" s="565"/>
      <c r="VOV623" s="565"/>
      <c r="VOW623" s="565"/>
      <c r="VOX623" s="565"/>
      <c r="VOY623" s="565"/>
      <c r="VOZ623" s="565"/>
      <c r="VPA623" s="565"/>
      <c r="VPB623" s="565"/>
      <c r="VPC623" s="565"/>
      <c r="VPD623" s="565"/>
      <c r="VPE623" s="565"/>
      <c r="VPF623" s="565"/>
      <c r="VPG623" s="565"/>
      <c r="VPH623" s="565"/>
      <c r="VPI623" s="565"/>
      <c r="VPJ623" s="565"/>
      <c r="VPK623" s="565"/>
      <c r="VPL623" s="565"/>
      <c r="VPM623" s="565"/>
      <c r="VPN623" s="565"/>
      <c r="VPO623" s="565"/>
      <c r="VPP623" s="565"/>
      <c r="VPQ623" s="565"/>
      <c r="VPR623" s="565"/>
      <c r="VPS623" s="565"/>
      <c r="VPT623" s="565"/>
      <c r="VPU623" s="565"/>
      <c r="VPV623" s="565"/>
      <c r="VPW623" s="565"/>
      <c r="VPX623" s="565"/>
      <c r="VPY623" s="565"/>
      <c r="VPZ623" s="565"/>
      <c r="VQA623" s="565"/>
      <c r="VQB623" s="565"/>
      <c r="VQC623" s="565"/>
      <c r="VQD623" s="565"/>
      <c r="VQE623" s="565"/>
      <c r="VQF623" s="565"/>
      <c r="VQG623" s="565"/>
      <c r="VQH623" s="565"/>
      <c r="VQI623" s="565"/>
      <c r="VQJ623" s="565"/>
      <c r="VQK623" s="565"/>
      <c r="VQL623" s="565"/>
      <c r="VQM623" s="565"/>
      <c r="VQN623" s="565"/>
      <c r="VQO623" s="565"/>
      <c r="VQP623" s="565"/>
      <c r="VQQ623" s="565"/>
      <c r="VQR623" s="565"/>
      <c r="VQS623" s="565"/>
      <c r="VQT623" s="565"/>
      <c r="VQU623" s="565"/>
      <c r="VQV623" s="565"/>
      <c r="VQW623" s="565"/>
      <c r="VQX623" s="565"/>
      <c r="VQY623" s="565"/>
      <c r="VQZ623" s="565"/>
      <c r="VRA623" s="565"/>
      <c r="VRB623" s="565"/>
      <c r="VRC623" s="565"/>
      <c r="VRD623" s="565"/>
      <c r="VRE623" s="565"/>
      <c r="VRF623" s="565"/>
      <c r="VRG623" s="565"/>
      <c r="VRH623" s="565"/>
      <c r="VRI623" s="565"/>
      <c r="VRJ623" s="565"/>
      <c r="VRK623" s="565"/>
      <c r="VRL623" s="565"/>
      <c r="VRM623" s="565"/>
      <c r="VRN623" s="565"/>
      <c r="VRO623" s="565"/>
      <c r="VRP623" s="565"/>
      <c r="VRQ623" s="565"/>
      <c r="VRR623" s="565"/>
      <c r="VRS623" s="565"/>
      <c r="VRT623" s="565"/>
      <c r="VRU623" s="565"/>
      <c r="VRV623" s="565"/>
      <c r="VRW623" s="565"/>
      <c r="VRX623" s="565"/>
      <c r="VRY623" s="565"/>
      <c r="VRZ623" s="565"/>
      <c r="VSA623" s="565"/>
      <c r="VSB623" s="565"/>
      <c r="VSC623" s="565"/>
      <c r="VSD623" s="565"/>
      <c r="VSE623" s="565"/>
      <c r="VSF623" s="565"/>
      <c r="VSG623" s="565"/>
      <c r="VSH623" s="565"/>
      <c r="VSI623" s="565"/>
      <c r="VSJ623" s="565"/>
      <c r="VSK623" s="565"/>
      <c r="VSL623" s="565"/>
      <c r="VSM623" s="565"/>
      <c r="VSN623" s="565"/>
      <c r="VSO623" s="565"/>
      <c r="VSP623" s="565"/>
      <c r="VSQ623" s="565"/>
      <c r="VSR623" s="565"/>
      <c r="VSS623" s="565"/>
      <c r="VST623" s="565"/>
      <c r="VSU623" s="565"/>
      <c r="VSV623" s="565"/>
      <c r="VSW623" s="565"/>
      <c r="VSX623" s="565"/>
      <c r="VSY623" s="565"/>
      <c r="VSZ623" s="565"/>
      <c r="VTA623" s="565"/>
      <c r="VTB623" s="565"/>
      <c r="VTC623" s="565"/>
      <c r="VTD623" s="565"/>
      <c r="VTE623" s="565"/>
      <c r="VTF623" s="565"/>
      <c r="VTG623" s="565"/>
      <c r="VTH623" s="565"/>
      <c r="VTI623" s="565"/>
      <c r="VTJ623" s="565"/>
      <c r="VTK623" s="565"/>
      <c r="VTL623" s="565"/>
      <c r="VTM623" s="565"/>
      <c r="VTN623" s="565"/>
      <c r="VTO623" s="565"/>
      <c r="VTP623" s="565"/>
      <c r="VTQ623" s="565"/>
      <c r="VTR623" s="565"/>
      <c r="VTS623" s="565"/>
      <c r="VTT623" s="565"/>
      <c r="VTU623" s="565"/>
      <c r="VTV623" s="565"/>
      <c r="VTW623" s="565"/>
      <c r="VTX623" s="565"/>
      <c r="VTY623" s="565"/>
      <c r="VTZ623" s="565"/>
      <c r="VUA623" s="565"/>
      <c r="VUB623" s="565"/>
      <c r="VUC623" s="565"/>
      <c r="VUD623" s="565"/>
      <c r="VUE623" s="565"/>
      <c r="VUF623" s="565"/>
      <c r="VUG623" s="565"/>
      <c r="VUH623" s="565"/>
      <c r="VUI623" s="565"/>
      <c r="VUJ623" s="565"/>
      <c r="VUK623" s="565"/>
      <c r="VUL623" s="565"/>
      <c r="VUM623" s="565"/>
      <c r="VUN623" s="565"/>
      <c r="VUO623" s="565"/>
      <c r="VUP623" s="565"/>
      <c r="VUQ623" s="565"/>
      <c r="VUR623" s="565"/>
      <c r="VUS623" s="565"/>
      <c r="VUT623" s="565"/>
      <c r="VUU623" s="565"/>
      <c r="VUV623" s="565"/>
      <c r="VUW623" s="565"/>
      <c r="VUX623" s="565"/>
      <c r="VUY623" s="565"/>
      <c r="VUZ623" s="565"/>
      <c r="VVA623" s="565"/>
      <c r="VVB623" s="565"/>
      <c r="VVC623" s="565"/>
      <c r="VVD623" s="565"/>
      <c r="VVE623" s="565"/>
      <c r="VVF623" s="565"/>
      <c r="VVG623" s="565"/>
      <c r="VVH623" s="565"/>
      <c r="VVI623" s="565"/>
      <c r="VVJ623" s="565"/>
      <c r="VVK623" s="565"/>
      <c r="VVL623" s="565"/>
      <c r="VVM623" s="565"/>
      <c r="VVN623" s="565"/>
      <c r="VVO623" s="565"/>
      <c r="VVP623" s="565"/>
      <c r="VVQ623" s="565"/>
      <c r="VVR623" s="565"/>
      <c r="VVS623" s="565"/>
      <c r="VVT623" s="565"/>
      <c r="VVU623" s="565"/>
      <c r="VVV623" s="565"/>
      <c r="VVW623" s="565"/>
      <c r="VVX623" s="565"/>
      <c r="VVY623" s="565"/>
      <c r="VVZ623" s="565"/>
      <c r="VWA623" s="565"/>
      <c r="VWB623" s="565"/>
      <c r="VWC623" s="565"/>
      <c r="VWD623" s="565"/>
      <c r="VWE623" s="565"/>
      <c r="VWF623" s="565"/>
      <c r="VWG623" s="565"/>
      <c r="VWH623" s="565"/>
      <c r="VWI623" s="565"/>
      <c r="VWJ623" s="565"/>
      <c r="VWK623" s="565"/>
      <c r="VWL623" s="565"/>
      <c r="VWM623" s="565"/>
      <c r="VWN623" s="565"/>
      <c r="VWO623" s="565"/>
      <c r="VWP623" s="565"/>
      <c r="VWQ623" s="565"/>
      <c r="VWR623" s="565"/>
      <c r="VWS623" s="565"/>
      <c r="VWT623" s="565"/>
      <c r="VWU623" s="565"/>
      <c r="VWV623" s="565"/>
      <c r="VWW623" s="565"/>
      <c r="VWX623" s="565"/>
      <c r="VWY623" s="565"/>
      <c r="VWZ623" s="565"/>
      <c r="VXA623" s="565"/>
      <c r="VXB623" s="565"/>
      <c r="VXC623" s="565"/>
      <c r="VXD623" s="565"/>
      <c r="VXE623" s="565"/>
      <c r="VXF623" s="565"/>
      <c r="VXG623" s="565"/>
      <c r="VXH623" s="565"/>
      <c r="VXI623" s="565"/>
      <c r="VXJ623" s="565"/>
      <c r="VXK623" s="565"/>
      <c r="VXL623" s="565"/>
      <c r="VXM623" s="565"/>
      <c r="VXN623" s="565"/>
      <c r="VXO623" s="565"/>
      <c r="VXP623" s="565"/>
      <c r="VXQ623" s="565"/>
      <c r="VXR623" s="565"/>
      <c r="VXS623" s="565"/>
      <c r="VXT623" s="565"/>
      <c r="VXU623" s="565"/>
      <c r="VXV623" s="565"/>
      <c r="VXW623" s="565"/>
      <c r="VXX623" s="565"/>
      <c r="VXY623" s="565"/>
      <c r="VXZ623" s="565"/>
      <c r="VYA623" s="565"/>
      <c r="VYB623" s="565"/>
      <c r="VYC623" s="565"/>
      <c r="VYD623" s="565"/>
      <c r="VYE623" s="565"/>
      <c r="VYF623" s="565"/>
      <c r="VYG623" s="565"/>
      <c r="VYH623" s="565"/>
      <c r="VYI623" s="565"/>
      <c r="VYJ623" s="565"/>
      <c r="VYK623" s="565"/>
      <c r="VYL623" s="565"/>
      <c r="VYM623" s="565"/>
      <c r="VYN623" s="565"/>
      <c r="VYO623" s="565"/>
      <c r="VYP623" s="565"/>
      <c r="VYQ623" s="565"/>
      <c r="VYR623" s="565"/>
      <c r="VYS623" s="565"/>
      <c r="VYT623" s="565"/>
      <c r="VYU623" s="565"/>
      <c r="VYV623" s="565"/>
      <c r="VYW623" s="565"/>
      <c r="VYX623" s="565"/>
      <c r="VYY623" s="565"/>
      <c r="VYZ623" s="565"/>
      <c r="VZA623" s="565"/>
      <c r="VZB623" s="565"/>
      <c r="VZC623" s="565"/>
      <c r="VZD623" s="565"/>
      <c r="VZE623" s="565"/>
      <c r="VZF623" s="565"/>
      <c r="VZG623" s="565"/>
      <c r="VZH623" s="565"/>
      <c r="VZI623" s="565"/>
      <c r="VZJ623" s="565"/>
      <c r="VZK623" s="565"/>
      <c r="VZL623" s="565"/>
      <c r="VZM623" s="565"/>
      <c r="VZN623" s="565"/>
      <c r="VZO623" s="565"/>
      <c r="VZP623" s="565"/>
      <c r="VZQ623" s="565"/>
      <c r="VZR623" s="565"/>
      <c r="VZS623" s="565"/>
      <c r="VZT623" s="565"/>
      <c r="VZU623" s="565"/>
      <c r="VZV623" s="565"/>
      <c r="VZW623" s="565"/>
      <c r="VZX623" s="565"/>
      <c r="VZY623" s="565"/>
      <c r="VZZ623" s="565"/>
      <c r="WAA623" s="565"/>
      <c r="WAB623" s="565"/>
      <c r="WAC623" s="565"/>
      <c r="WAD623" s="565"/>
      <c r="WAE623" s="565"/>
      <c r="WAF623" s="565"/>
      <c r="WAG623" s="565"/>
      <c r="WAH623" s="565"/>
      <c r="WAI623" s="565"/>
      <c r="WAJ623" s="565"/>
      <c r="WAK623" s="565"/>
      <c r="WAL623" s="565"/>
      <c r="WAM623" s="565"/>
      <c r="WAN623" s="565"/>
      <c r="WAO623" s="565"/>
      <c r="WAP623" s="565"/>
      <c r="WAQ623" s="565"/>
      <c r="WAR623" s="565"/>
      <c r="WAS623" s="565"/>
      <c r="WAT623" s="565"/>
      <c r="WAU623" s="565"/>
      <c r="WAV623" s="565"/>
      <c r="WAW623" s="565"/>
      <c r="WAX623" s="565"/>
      <c r="WAY623" s="565"/>
      <c r="WAZ623" s="565"/>
      <c r="WBA623" s="565"/>
      <c r="WBB623" s="565"/>
      <c r="WBC623" s="565"/>
      <c r="WBD623" s="565"/>
      <c r="WBE623" s="565"/>
      <c r="WBF623" s="565"/>
      <c r="WBG623" s="565"/>
      <c r="WBH623" s="565"/>
      <c r="WBI623" s="565"/>
      <c r="WBJ623" s="565"/>
      <c r="WBK623" s="565"/>
      <c r="WBL623" s="565"/>
      <c r="WBM623" s="565"/>
      <c r="WBN623" s="565"/>
      <c r="WBO623" s="565"/>
      <c r="WBP623" s="565"/>
      <c r="WBQ623" s="565"/>
      <c r="WBR623" s="565"/>
      <c r="WBS623" s="565"/>
      <c r="WBT623" s="565"/>
      <c r="WBU623" s="565"/>
      <c r="WBV623" s="565"/>
      <c r="WBW623" s="565"/>
      <c r="WBX623" s="565"/>
      <c r="WBY623" s="565"/>
      <c r="WBZ623" s="565"/>
      <c r="WCA623" s="565"/>
      <c r="WCB623" s="565"/>
      <c r="WCC623" s="565"/>
      <c r="WCD623" s="565"/>
      <c r="WCE623" s="565"/>
      <c r="WCF623" s="565"/>
      <c r="WCG623" s="565"/>
      <c r="WCH623" s="565"/>
      <c r="WCI623" s="565"/>
      <c r="WCJ623" s="565"/>
      <c r="WCK623" s="565"/>
      <c r="WCL623" s="565"/>
      <c r="WCM623" s="565"/>
      <c r="WCN623" s="565"/>
      <c r="WCO623" s="565"/>
      <c r="WCP623" s="565"/>
      <c r="WCQ623" s="565"/>
      <c r="WCR623" s="565"/>
      <c r="WCS623" s="565"/>
      <c r="WCT623" s="565"/>
      <c r="WCU623" s="565"/>
      <c r="WCV623" s="565"/>
      <c r="WCW623" s="565"/>
      <c r="WCX623" s="565"/>
      <c r="WCY623" s="565"/>
      <c r="WCZ623" s="565"/>
      <c r="WDA623" s="565"/>
      <c r="WDB623" s="565"/>
      <c r="WDC623" s="565"/>
      <c r="WDD623" s="565"/>
      <c r="WDE623" s="565"/>
      <c r="WDF623" s="565"/>
      <c r="WDG623" s="565"/>
      <c r="WDH623" s="565"/>
      <c r="WDI623" s="565"/>
      <c r="WDJ623" s="565"/>
      <c r="WDK623" s="565"/>
      <c r="WDL623" s="565"/>
      <c r="WDM623" s="565"/>
      <c r="WDN623" s="565"/>
      <c r="WDO623" s="565"/>
      <c r="WDP623" s="565"/>
      <c r="WDQ623" s="565"/>
      <c r="WDR623" s="565"/>
      <c r="WDS623" s="565"/>
      <c r="WDT623" s="565"/>
      <c r="WDU623" s="565"/>
      <c r="WDV623" s="565"/>
      <c r="WDW623" s="565"/>
      <c r="WDX623" s="565"/>
      <c r="WDY623" s="565"/>
      <c r="WDZ623" s="565"/>
      <c r="WEA623" s="565"/>
      <c r="WEB623" s="565"/>
      <c r="WEC623" s="565"/>
      <c r="WED623" s="565"/>
      <c r="WEE623" s="565"/>
      <c r="WEF623" s="565"/>
      <c r="WEG623" s="565"/>
      <c r="WEH623" s="565"/>
      <c r="WEI623" s="565"/>
      <c r="WEJ623" s="565"/>
      <c r="WEK623" s="565"/>
      <c r="WEL623" s="565"/>
      <c r="WEM623" s="565"/>
      <c r="WEN623" s="565"/>
      <c r="WEO623" s="565"/>
      <c r="WEP623" s="565"/>
      <c r="WEQ623" s="565"/>
      <c r="WER623" s="565"/>
      <c r="WES623" s="565"/>
      <c r="WET623" s="565"/>
      <c r="WEU623" s="565"/>
      <c r="WEV623" s="565"/>
      <c r="WEW623" s="565"/>
      <c r="WEX623" s="565"/>
      <c r="WEY623" s="565"/>
      <c r="WEZ623" s="565"/>
      <c r="WFA623" s="565"/>
      <c r="WFB623" s="565"/>
      <c r="WFC623" s="565"/>
      <c r="WFD623" s="565"/>
      <c r="WFE623" s="565"/>
      <c r="WFF623" s="565"/>
      <c r="WFG623" s="565"/>
      <c r="WFH623" s="565"/>
      <c r="WFI623" s="565"/>
      <c r="WFJ623" s="565"/>
      <c r="WFK623" s="565"/>
      <c r="WFL623" s="565"/>
      <c r="WFM623" s="565"/>
      <c r="WFN623" s="565"/>
      <c r="WFO623" s="565"/>
      <c r="WFP623" s="565"/>
      <c r="WFQ623" s="565"/>
      <c r="WFR623" s="565"/>
      <c r="WFS623" s="565"/>
      <c r="WFT623" s="565"/>
      <c r="WFU623" s="565"/>
      <c r="WFV623" s="565"/>
      <c r="WFW623" s="565"/>
      <c r="WFX623" s="565"/>
      <c r="WFY623" s="565"/>
      <c r="WFZ623" s="565"/>
      <c r="WGA623" s="565"/>
      <c r="WGB623" s="565"/>
      <c r="WGC623" s="565"/>
      <c r="WGD623" s="565"/>
      <c r="WGE623" s="565"/>
      <c r="WGF623" s="565"/>
      <c r="WGG623" s="565"/>
      <c r="WGH623" s="565"/>
      <c r="WGI623" s="565"/>
      <c r="WGJ623" s="565"/>
      <c r="WGK623" s="565"/>
      <c r="WGL623" s="565"/>
      <c r="WGM623" s="565"/>
      <c r="WGN623" s="565"/>
      <c r="WGO623" s="565"/>
      <c r="WGP623" s="565"/>
      <c r="WGQ623" s="565"/>
      <c r="WGR623" s="565"/>
      <c r="WGS623" s="565"/>
      <c r="WGT623" s="565"/>
      <c r="WGU623" s="565"/>
      <c r="WGV623" s="565"/>
      <c r="WGW623" s="565"/>
      <c r="WGX623" s="565"/>
      <c r="WGY623" s="565"/>
      <c r="WGZ623" s="565"/>
      <c r="WHA623" s="565"/>
      <c r="WHB623" s="565"/>
      <c r="WHC623" s="565"/>
      <c r="WHD623" s="565"/>
      <c r="WHE623" s="565"/>
      <c r="WHF623" s="565"/>
      <c r="WHG623" s="565"/>
      <c r="WHH623" s="565"/>
      <c r="WHI623" s="565"/>
      <c r="WHJ623" s="565"/>
      <c r="WHK623" s="565"/>
      <c r="WHL623" s="565"/>
      <c r="WHM623" s="565"/>
      <c r="WHN623" s="565"/>
      <c r="WHO623" s="565"/>
      <c r="WHP623" s="565"/>
      <c r="WHQ623" s="565"/>
      <c r="WHR623" s="565"/>
      <c r="WHS623" s="565"/>
      <c r="WHT623" s="565"/>
      <c r="WHU623" s="565"/>
      <c r="WHV623" s="565"/>
      <c r="WHW623" s="565"/>
      <c r="WHX623" s="565"/>
      <c r="WHY623" s="565"/>
      <c r="WHZ623" s="565"/>
      <c r="WIA623" s="565"/>
      <c r="WIB623" s="565"/>
      <c r="WIC623" s="565"/>
      <c r="WID623" s="565"/>
      <c r="WIE623" s="565"/>
      <c r="WIF623" s="565"/>
      <c r="WIG623" s="565"/>
      <c r="WIH623" s="565"/>
      <c r="WII623" s="565"/>
      <c r="WIJ623" s="565"/>
      <c r="WIK623" s="565"/>
      <c r="WIL623" s="565"/>
      <c r="WIM623" s="565"/>
      <c r="WIN623" s="565"/>
      <c r="WIO623" s="565"/>
      <c r="WIP623" s="565"/>
      <c r="WIQ623" s="565"/>
      <c r="WIR623" s="565"/>
      <c r="WIS623" s="565"/>
      <c r="WIT623" s="565"/>
      <c r="WIU623" s="565"/>
      <c r="WIV623" s="565"/>
      <c r="WIW623" s="565"/>
      <c r="WIX623" s="565"/>
      <c r="WIY623" s="565"/>
      <c r="WIZ623" s="565"/>
      <c r="WJA623" s="565"/>
      <c r="WJB623" s="565"/>
      <c r="WJC623" s="565"/>
      <c r="WJD623" s="565"/>
      <c r="WJE623" s="565"/>
      <c r="WJF623" s="565"/>
      <c r="WJG623" s="565"/>
      <c r="WJH623" s="565"/>
      <c r="WJI623" s="565"/>
      <c r="WJJ623" s="565"/>
      <c r="WJK623" s="565"/>
      <c r="WJL623" s="565"/>
      <c r="WJM623" s="565"/>
      <c r="WJN623" s="565"/>
      <c r="WJO623" s="565"/>
      <c r="WJP623" s="565"/>
      <c r="WJQ623" s="565"/>
      <c r="WJR623" s="565"/>
      <c r="WJS623" s="565"/>
      <c r="WJT623" s="565"/>
      <c r="WJU623" s="565"/>
      <c r="WJV623" s="565"/>
      <c r="WJW623" s="565"/>
      <c r="WJX623" s="565"/>
      <c r="WJY623" s="565"/>
      <c r="WJZ623" s="565"/>
      <c r="WKA623" s="565"/>
      <c r="WKB623" s="565"/>
      <c r="WKC623" s="565"/>
      <c r="WKD623" s="565"/>
      <c r="WKE623" s="565"/>
      <c r="WKF623" s="565"/>
      <c r="WKG623" s="565"/>
      <c r="WKH623" s="565"/>
      <c r="WKI623" s="565"/>
      <c r="WKJ623" s="565"/>
      <c r="WKK623" s="565"/>
      <c r="WKL623" s="565"/>
      <c r="WKM623" s="565"/>
      <c r="WKN623" s="565"/>
      <c r="WKO623" s="565"/>
      <c r="WKP623" s="565"/>
      <c r="WKQ623" s="565"/>
      <c r="WKR623" s="565"/>
      <c r="WKS623" s="565"/>
      <c r="WKT623" s="565"/>
      <c r="WKU623" s="565"/>
      <c r="WKV623" s="565"/>
      <c r="WKW623" s="565"/>
      <c r="WKX623" s="565"/>
      <c r="WKY623" s="565"/>
      <c r="WKZ623" s="565"/>
      <c r="WLA623" s="565"/>
      <c r="WLB623" s="565"/>
      <c r="WLC623" s="565"/>
      <c r="WLD623" s="565"/>
      <c r="WLE623" s="565"/>
      <c r="WLF623" s="565"/>
      <c r="WLG623" s="565"/>
      <c r="WLH623" s="565"/>
      <c r="WLI623" s="565"/>
      <c r="WLJ623" s="565"/>
      <c r="WLK623" s="565"/>
      <c r="WLL623" s="565"/>
      <c r="WLM623" s="565"/>
      <c r="WLN623" s="565"/>
      <c r="WLO623" s="565"/>
      <c r="WLP623" s="565"/>
      <c r="WLQ623" s="565"/>
      <c r="WLR623" s="565"/>
      <c r="WLS623" s="565"/>
      <c r="WLT623" s="565"/>
      <c r="WLU623" s="565"/>
      <c r="WLV623" s="565"/>
      <c r="WLW623" s="565"/>
      <c r="WLX623" s="565"/>
      <c r="WLY623" s="565"/>
      <c r="WLZ623" s="565"/>
      <c r="WMA623" s="565"/>
      <c r="WMB623" s="565"/>
      <c r="WMC623" s="565"/>
      <c r="WMD623" s="565"/>
      <c r="WME623" s="565"/>
      <c r="WMF623" s="565"/>
      <c r="WMG623" s="565"/>
      <c r="WMH623" s="565"/>
      <c r="WMI623" s="565"/>
      <c r="WMJ623" s="565"/>
      <c r="WMK623" s="565"/>
      <c r="WML623" s="565"/>
      <c r="WMM623" s="565"/>
      <c r="WMN623" s="565"/>
      <c r="WMO623" s="565"/>
      <c r="WMP623" s="565"/>
      <c r="WMQ623" s="565"/>
      <c r="WMR623" s="565"/>
      <c r="WMS623" s="565"/>
      <c r="WMT623" s="565"/>
      <c r="WMU623" s="565"/>
      <c r="WMV623" s="565"/>
      <c r="WMW623" s="565"/>
      <c r="WMX623" s="565"/>
      <c r="WMY623" s="565"/>
      <c r="WMZ623" s="565"/>
      <c r="WNA623" s="565"/>
      <c r="WNB623" s="565"/>
      <c r="WNC623" s="565"/>
      <c r="WND623" s="565"/>
      <c r="WNE623" s="565"/>
      <c r="WNF623" s="565"/>
      <c r="WNG623" s="565"/>
      <c r="WNH623" s="565"/>
      <c r="WNI623" s="565"/>
      <c r="WNJ623" s="565"/>
      <c r="WNK623" s="565"/>
      <c r="WNL623" s="565"/>
      <c r="WNM623" s="565"/>
      <c r="WNN623" s="565"/>
      <c r="WNO623" s="565"/>
      <c r="WNP623" s="565"/>
      <c r="WNQ623" s="565"/>
      <c r="WNR623" s="565"/>
      <c r="WNS623" s="565"/>
      <c r="WNT623" s="565"/>
      <c r="WNU623" s="565"/>
      <c r="WNV623" s="565"/>
      <c r="WNW623" s="565"/>
      <c r="WNX623" s="565"/>
      <c r="WNY623" s="565"/>
      <c r="WNZ623" s="565"/>
      <c r="WOA623" s="565"/>
      <c r="WOB623" s="565"/>
      <c r="WOC623" s="565"/>
      <c r="WOD623" s="565"/>
      <c r="WOE623" s="565"/>
      <c r="WOF623" s="565"/>
      <c r="WOG623" s="565"/>
      <c r="WOH623" s="565"/>
      <c r="WOI623" s="565"/>
      <c r="WOJ623" s="565"/>
      <c r="WOK623" s="565"/>
      <c r="WOL623" s="565"/>
      <c r="WOM623" s="565"/>
      <c r="WON623" s="565"/>
      <c r="WOO623" s="565"/>
      <c r="WOP623" s="565"/>
      <c r="WOQ623" s="565"/>
      <c r="WOR623" s="565"/>
      <c r="WOS623" s="565"/>
      <c r="WOT623" s="565"/>
      <c r="WOU623" s="565"/>
      <c r="WOV623" s="565"/>
      <c r="WOW623" s="565"/>
      <c r="WOX623" s="565"/>
      <c r="WOY623" s="565"/>
      <c r="WOZ623" s="565"/>
      <c r="WPA623" s="565"/>
      <c r="WPB623" s="565"/>
      <c r="WPC623" s="565"/>
      <c r="WPD623" s="565"/>
      <c r="WPE623" s="565"/>
      <c r="WPF623" s="565"/>
      <c r="WPG623" s="565"/>
      <c r="WPH623" s="565"/>
      <c r="WPI623" s="565"/>
      <c r="WPJ623" s="565"/>
      <c r="WPK623" s="565"/>
      <c r="WPL623" s="565"/>
      <c r="WPM623" s="565"/>
      <c r="WPN623" s="565"/>
      <c r="WPO623" s="565"/>
      <c r="WPP623" s="565"/>
      <c r="WPQ623" s="565"/>
      <c r="WPR623" s="565"/>
      <c r="WPS623" s="565"/>
      <c r="WPT623" s="565"/>
      <c r="WPU623" s="565"/>
      <c r="WPV623" s="565"/>
      <c r="WPW623" s="565"/>
      <c r="WPX623" s="565"/>
      <c r="WPY623" s="565"/>
      <c r="WPZ623" s="565"/>
      <c r="WQA623" s="565"/>
      <c r="WQB623" s="565"/>
      <c r="WQC623" s="565"/>
      <c r="WQD623" s="565"/>
      <c r="WQE623" s="565"/>
      <c r="WQF623" s="565"/>
      <c r="WQG623" s="565"/>
      <c r="WQH623" s="565"/>
      <c r="WQI623" s="565"/>
      <c r="WQJ623" s="565"/>
      <c r="WQK623" s="565"/>
      <c r="WQL623" s="565"/>
      <c r="WQM623" s="565"/>
      <c r="WQN623" s="565"/>
      <c r="WQO623" s="565"/>
      <c r="WQP623" s="565"/>
      <c r="WQQ623" s="565"/>
      <c r="WQR623" s="565"/>
      <c r="WQS623" s="565"/>
      <c r="WQT623" s="565"/>
      <c r="WQU623" s="565"/>
      <c r="WQV623" s="565"/>
      <c r="WQW623" s="565"/>
      <c r="WQX623" s="565"/>
      <c r="WQY623" s="565"/>
      <c r="WQZ623" s="565"/>
      <c r="WRA623" s="565"/>
      <c r="WRB623" s="565"/>
      <c r="WRC623" s="565"/>
      <c r="WRD623" s="565"/>
      <c r="WRE623" s="565"/>
      <c r="WRF623" s="565"/>
      <c r="WRG623" s="565"/>
      <c r="WRH623" s="565"/>
      <c r="WRI623" s="565"/>
      <c r="WRJ623" s="565"/>
      <c r="WRK623" s="565"/>
      <c r="WRL623" s="565"/>
      <c r="WRM623" s="565"/>
      <c r="WRN623" s="565"/>
      <c r="WRO623" s="565"/>
      <c r="WRP623" s="565"/>
      <c r="WRQ623" s="565"/>
      <c r="WRR623" s="565"/>
      <c r="WRS623" s="565"/>
      <c r="WRT623" s="565"/>
      <c r="WRU623" s="565"/>
      <c r="WRV623" s="565"/>
      <c r="WRW623" s="565"/>
      <c r="WRX623" s="565"/>
      <c r="WRY623" s="565"/>
      <c r="WRZ623" s="565"/>
      <c r="WSA623" s="565"/>
      <c r="WSB623" s="565"/>
      <c r="WSC623" s="565"/>
      <c r="WSD623" s="565"/>
      <c r="WSE623" s="565"/>
      <c r="WSF623" s="565"/>
      <c r="WSG623" s="565"/>
      <c r="WSH623" s="565"/>
      <c r="WSI623" s="565"/>
      <c r="WSJ623" s="565"/>
      <c r="WSK623" s="565"/>
      <c r="WSL623" s="565"/>
      <c r="WSM623" s="565"/>
      <c r="WSN623" s="565"/>
      <c r="WSO623" s="565"/>
      <c r="WSP623" s="565"/>
      <c r="WSQ623" s="565"/>
      <c r="WSR623" s="565"/>
      <c r="WSS623" s="565"/>
      <c r="WST623" s="565"/>
      <c r="WSU623" s="565"/>
      <c r="WSV623" s="565"/>
      <c r="WSW623" s="565"/>
      <c r="WSX623" s="565"/>
      <c r="WSY623" s="565"/>
      <c r="WSZ623" s="565"/>
      <c r="WTA623" s="565"/>
      <c r="WTB623" s="565"/>
      <c r="WTC623" s="565"/>
      <c r="WTD623" s="565"/>
      <c r="WTE623" s="565"/>
      <c r="WTF623" s="565"/>
      <c r="WTG623" s="565"/>
      <c r="WTH623" s="565"/>
      <c r="WTI623" s="565"/>
      <c r="WTJ623" s="565"/>
      <c r="WTK623" s="565"/>
      <c r="WTL623" s="565"/>
      <c r="WTM623" s="565"/>
      <c r="WTN623" s="565"/>
      <c r="WTO623" s="565"/>
      <c r="WTP623" s="565"/>
      <c r="WTQ623" s="565"/>
      <c r="WTR623" s="565"/>
      <c r="WTS623" s="565"/>
      <c r="WTT623" s="565"/>
      <c r="WTU623" s="565"/>
      <c r="WTV623" s="565"/>
      <c r="WTW623" s="565"/>
      <c r="WTX623" s="565"/>
      <c r="WTY623" s="565"/>
      <c r="WTZ623" s="565"/>
      <c r="WUA623" s="565"/>
      <c r="WUB623" s="565"/>
      <c r="WUC623" s="565"/>
      <c r="WUD623" s="565"/>
      <c r="WUE623" s="565"/>
      <c r="WUF623" s="565"/>
      <c r="WUG623" s="565"/>
      <c r="WUH623" s="565"/>
      <c r="WUI623" s="565"/>
      <c r="WUJ623" s="565"/>
      <c r="WUK623" s="565"/>
      <c r="WUL623" s="565"/>
      <c r="WUM623" s="565"/>
      <c r="WUN623" s="565"/>
      <c r="WUO623" s="565"/>
      <c r="WUP623" s="565"/>
      <c r="WUQ623" s="565"/>
      <c r="WUR623" s="565"/>
      <c r="WUS623" s="565"/>
      <c r="WUT623" s="565"/>
      <c r="WUU623" s="565"/>
      <c r="WUV623" s="565"/>
      <c r="WUW623" s="565"/>
      <c r="WUX623" s="565"/>
      <c r="WUY623" s="565"/>
      <c r="WUZ623" s="565"/>
      <c r="WVA623" s="565"/>
      <c r="WVB623" s="565"/>
      <c r="WVC623" s="565"/>
      <c r="WVD623" s="565"/>
      <c r="WVE623" s="565"/>
      <c r="WVF623" s="565"/>
      <c r="WVG623" s="565"/>
      <c r="WVH623" s="565"/>
      <c r="WVI623" s="565"/>
      <c r="WVJ623" s="565"/>
      <c r="WVK623" s="565"/>
      <c r="WVL623" s="565"/>
      <c r="WVM623" s="565"/>
      <c r="WVN623" s="565"/>
      <c r="WVO623" s="565"/>
      <c r="WVP623" s="565"/>
      <c r="WVQ623" s="565"/>
      <c r="WVR623" s="565"/>
      <c r="WVS623" s="565"/>
      <c r="WVT623" s="565"/>
      <c r="WVU623" s="565"/>
      <c r="WVV623" s="565"/>
      <c r="WVW623" s="565"/>
      <c r="WVX623" s="565"/>
      <c r="WVY623" s="565"/>
      <c r="WVZ623" s="565"/>
      <c r="WWA623" s="565"/>
      <c r="WWB623" s="565"/>
      <c r="WWC623" s="565"/>
      <c r="WWD623" s="565"/>
      <c r="WWE623" s="565"/>
      <c r="WWF623" s="565"/>
      <c r="WWG623" s="565"/>
      <c r="WWH623" s="565"/>
      <c r="WWI623" s="565"/>
      <c r="WWJ623" s="565"/>
      <c r="WWK623" s="565"/>
      <c r="WWL623" s="565"/>
      <c r="WWM623" s="565"/>
      <c r="WWN623" s="565"/>
      <c r="WWO623" s="565"/>
      <c r="WWP623" s="565"/>
      <c r="WWQ623" s="565"/>
      <c r="WWR623" s="565"/>
      <c r="WWS623" s="565"/>
      <c r="WWT623" s="565"/>
      <c r="WWU623" s="565"/>
      <c r="WWV623" s="565"/>
      <c r="WWW623" s="565"/>
      <c r="WWX623" s="565"/>
      <c r="WWY623" s="565"/>
      <c r="WWZ623" s="565"/>
      <c r="WXA623" s="565"/>
      <c r="WXB623" s="565"/>
      <c r="WXC623" s="565"/>
      <c r="WXD623" s="565"/>
      <c r="WXE623" s="565"/>
      <c r="WXF623" s="565"/>
      <c r="WXG623" s="565"/>
      <c r="WXH623" s="565"/>
      <c r="WXI623" s="565"/>
      <c r="WXJ623" s="565"/>
      <c r="WXK623" s="565"/>
      <c r="WXL623" s="565"/>
      <c r="WXM623" s="565"/>
      <c r="WXN623" s="565"/>
      <c r="WXO623" s="565"/>
      <c r="WXP623" s="565"/>
      <c r="WXQ623" s="565"/>
      <c r="WXR623" s="565"/>
      <c r="WXS623" s="565"/>
      <c r="WXT623" s="565"/>
      <c r="WXU623" s="565"/>
      <c r="WXV623" s="565"/>
      <c r="WXW623" s="565"/>
      <c r="WXX623" s="565"/>
      <c r="WXY623" s="565"/>
      <c r="WXZ623" s="565"/>
      <c r="WYA623" s="565"/>
      <c r="WYB623" s="565"/>
      <c r="WYC623" s="565"/>
      <c r="WYD623" s="565"/>
      <c r="WYE623" s="565"/>
      <c r="WYF623" s="565"/>
      <c r="WYG623" s="565"/>
      <c r="WYH623" s="565"/>
      <c r="WYI623" s="565"/>
      <c r="WYJ623" s="565"/>
      <c r="WYK623" s="565"/>
      <c r="WYL623" s="565"/>
      <c r="WYM623" s="565"/>
      <c r="WYN623" s="565"/>
      <c r="WYO623" s="565"/>
      <c r="WYP623" s="565"/>
      <c r="WYQ623" s="565"/>
      <c r="WYR623" s="565"/>
      <c r="WYS623" s="565"/>
      <c r="WYT623" s="565"/>
      <c r="WYU623" s="565"/>
      <c r="WYV623" s="565"/>
      <c r="WYW623" s="565"/>
      <c r="WYX623" s="565"/>
      <c r="WYY623" s="565"/>
      <c r="WYZ623" s="565"/>
      <c r="WZA623" s="565"/>
      <c r="WZB623" s="565"/>
      <c r="WZC623" s="565"/>
      <c r="WZD623" s="565"/>
      <c r="WZE623" s="565"/>
      <c r="WZF623" s="565"/>
      <c r="WZG623" s="565"/>
      <c r="WZH623" s="565"/>
      <c r="WZI623" s="565"/>
      <c r="WZJ623" s="565"/>
      <c r="WZK623" s="565"/>
      <c r="WZL623" s="565"/>
      <c r="WZM623" s="565"/>
      <c r="WZN623" s="565"/>
      <c r="WZO623" s="565"/>
      <c r="WZP623" s="565"/>
      <c r="WZQ623" s="565"/>
      <c r="WZR623" s="565"/>
      <c r="WZS623" s="565"/>
      <c r="WZT623" s="565"/>
      <c r="WZU623" s="565"/>
      <c r="WZV623" s="565"/>
      <c r="WZW623" s="565"/>
      <c r="WZX623" s="565"/>
      <c r="WZY623" s="565"/>
      <c r="WZZ623" s="565"/>
      <c r="XAA623" s="565"/>
      <c r="XAB623" s="565"/>
      <c r="XAC623" s="565"/>
      <c r="XAD623" s="565"/>
      <c r="XAE623" s="565"/>
      <c r="XAF623" s="565"/>
      <c r="XAG623" s="565"/>
      <c r="XAH623" s="565"/>
      <c r="XAI623" s="565"/>
      <c r="XAJ623" s="565"/>
      <c r="XAK623" s="565"/>
      <c r="XAL623" s="565"/>
      <c r="XAM623" s="565"/>
      <c r="XAN623" s="565"/>
      <c r="XAO623" s="565"/>
      <c r="XAP623" s="565"/>
      <c r="XAQ623" s="565"/>
      <c r="XAR623" s="565"/>
      <c r="XAS623" s="565"/>
      <c r="XAT623" s="565"/>
      <c r="XAU623" s="565"/>
      <c r="XAV623" s="565"/>
      <c r="XAW623" s="565"/>
      <c r="XAX623" s="565"/>
      <c r="XAY623" s="565"/>
      <c r="XAZ623" s="565"/>
      <c r="XBA623" s="565"/>
      <c r="XBB623" s="565"/>
      <c r="XBC623" s="565"/>
      <c r="XBD623" s="565"/>
      <c r="XBE623" s="565"/>
      <c r="XBF623" s="565"/>
      <c r="XBG623" s="565"/>
      <c r="XBH623" s="565"/>
      <c r="XBI623" s="565"/>
      <c r="XBJ623" s="565"/>
      <c r="XBK623" s="565"/>
      <c r="XBL623" s="565"/>
      <c r="XBM623" s="565"/>
      <c r="XBN623" s="565"/>
      <c r="XBO623" s="565"/>
      <c r="XBP623" s="565"/>
      <c r="XBQ623" s="565"/>
      <c r="XBR623" s="565"/>
      <c r="XBS623" s="565"/>
      <c r="XBT623" s="565"/>
      <c r="XBU623" s="565"/>
      <c r="XBV623" s="565"/>
      <c r="XBW623" s="565"/>
      <c r="XBX623" s="565"/>
      <c r="XBY623" s="565"/>
      <c r="XBZ623" s="565"/>
      <c r="XCA623" s="565"/>
      <c r="XCB623" s="565"/>
      <c r="XCC623" s="565"/>
      <c r="XCD623" s="565"/>
      <c r="XCE623" s="565"/>
      <c r="XCF623" s="565"/>
      <c r="XCG623" s="565"/>
      <c r="XCH623" s="565"/>
      <c r="XCI623" s="565"/>
      <c r="XCJ623" s="565"/>
      <c r="XCK623" s="565"/>
      <c r="XCL623" s="565"/>
      <c r="XCM623" s="565"/>
      <c r="XCN623" s="565"/>
      <c r="XCO623" s="565"/>
      <c r="XCP623" s="565"/>
      <c r="XCQ623" s="565"/>
      <c r="XCR623" s="565"/>
      <c r="XCS623" s="565"/>
      <c r="XCT623" s="565"/>
      <c r="XCU623" s="565"/>
      <c r="XCV623" s="565"/>
      <c r="XCW623" s="565"/>
      <c r="XCX623" s="565"/>
      <c r="XCY623" s="565"/>
      <c r="XCZ623" s="565"/>
      <c r="XDA623" s="565"/>
      <c r="XDB623" s="565"/>
      <c r="XDC623" s="565"/>
      <c r="XDD623" s="565"/>
      <c r="XDE623" s="565"/>
      <c r="XDF623" s="565"/>
      <c r="XDG623" s="565"/>
      <c r="XDH623" s="565"/>
      <c r="XDI623" s="565"/>
      <c r="XDJ623" s="565"/>
      <c r="XDK623" s="565"/>
      <c r="XDL623" s="565"/>
      <c r="XDM623" s="565"/>
      <c r="XDN623" s="565"/>
      <c r="XDO623" s="565"/>
      <c r="XDP623" s="565"/>
      <c r="XDQ623" s="565"/>
      <c r="XDR623" s="565"/>
      <c r="XDS623" s="565"/>
      <c r="XDT623" s="565"/>
      <c r="XDU623" s="565"/>
      <c r="XDV623" s="565"/>
      <c r="XDW623" s="565"/>
      <c r="XDX623" s="565"/>
      <c r="XDY623" s="565"/>
      <c r="XDZ623" s="565"/>
      <c r="XEA623" s="565"/>
      <c r="XEB623" s="565"/>
      <c r="XEC623" s="565"/>
      <c r="XED623" s="565"/>
      <c r="XEE623" s="565"/>
      <c r="XEF623" s="565"/>
      <c r="XEG623" s="565"/>
      <c r="XEH623" s="565"/>
      <c r="XEI623" s="565"/>
      <c r="XEJ623" s="565"/>
      <c r="XEK623" s="565"/>
      <c r="XEL623" s="565"/>
      <c r="XEM623" s="565"/>
      <c r="XEN623" s="565"/>
      <c r="XEO623" s="565"/>
      <c r="XEP623" s="565"/>
      <c r="XEQ623" s="565"/>
      <c r="XER623" s="565"/>
      <c r="XES623" s="565"/>
      <c r="XET623" s="565"/>
      <c r="XEU623" s="565"/>
      <c r="XEV623" s="565"/>
      <c r="XEW623" s="565"/>
      <c r="XEX623" s="565"/>
      <c r="XEY623" s="565"/>
      <c r="XEZ623" s="565"/>
      <c r="XFA623" s="565"/>
      <c r="XFB623" s="565"/>
      <c r="XFC623" s="565"/>
      <c r="XFD623" s="565"/>
    </row>
    <row r="624" spans="1:16384" s="246" customFormat="1">
      <c r="A624" s="229" t="s">
        <v>2407</v>
      </c>
      <c r="B624" s="229" t="s">
        <v>2408</v>
      </c>
      <c r="C624" s="229" t="s">
        <v>382</v>
      </c>
      <c r="D624" s="229" t="s">
        <v>2409</v>
      </c>
      <c r="E624" s="519">
        <v>1800</v>
      </c>
      <c r="F624" s="262"/>
      <c r="G624" s="245"/>
      <c r="H624" s="268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  <c r="AF624" s="230"/>
      <c r="AG624" s="230"/>
      <c r="AH624" s="230"/>
      <c r="AI624" s="230"/>
      <c r="AJ624" s="230"/>
      <c r="AK624" s="230"/>
      <c r="AL624" s="230"/>
      <c r="AM624" s="230"/>
      <c r="AN624" s="230"/>
      <c r="AO624" s="230"/>
      <c r="AP624" s="230"/>
      <c r="AQ624" s="230"/>
      <c r="AR624" s="230"/>
      <c r="AS624" s="230"/>
      <c r="AT624" s="230"/>
      <c r="AU624" s="230"/>
      <c r="AV624" s="230"/>
      <c r="AW624" s="230"/>
      <c r="AX624" s="230"/>
      <c r="AY624" s="230"/>
      <c r="AZ624" s="230"/>
      <c r="BA624" s="230"/>
      <c r="BB624" s="230"/>
      <c r="BC624" s="230"/>
      <c r="BD624" s="230"/>
      <c r="BE624" s="230"/>
      <c r="BF624" s="230"/>
      <c r="BG624" s="230"/>
      <c r="BH624" s="230"/>
      <c r="BI624" s="230"/>
      <c r="BJ624" s="230"/>
      <c r="BK624" s="230"/>
      <c r="BL624" s="230"/>
      <c r="BM624" s="230"/>
      <c r="BN624" s="230"/>
      <c r="BO624" s="230"/>
      <c r="BP624" s="230"/>
      <c r="BQ624" s="230"/>
      <c r="BR624" s="230"/>
      <c r="BS624" s="230"/>
      <c r="BT624" s="230"/>
      <c r="BU624" s="230"/>
      <c r="BV624" s="230"/>
      <c r="BW624" s="230"/>
      <c r="BX624" s="230"/>
      <c r="BY624" s="230"/>
      <c r="BZ624" s="230"/>
      <c r="CA624" s="230"/>
      <c r="CB624" s="230"/>
      <c r="CC624" s="230"/>
      <c r="CD624" s="230"/>
      <c r="CE624" s="230"/>
      <c r="CF624" s="230"/>
      <c r="CG624" s="230"/>
      <c r="CH624" s="230"/>
      <c r="CI624" s="230"/>
      <c r="CJ624" s="230"/>
      <c r="CK624" s="230"/>
      <c r="CL624" s="230"/>
      <c r="CM624" s="230"/>
      <c r="CN624" s="230"/>
      <c r="CO624" s="230"/>
      <c r="CP624" s="230"/>
      <c r="CQ624" s="230"/>
      <c r="CR624" s="230"/>
      <c r="CS624" s="230"/>
      <c r="CT624" s="230"/>
      <c r="CU624" s="230"/>
      <c r="CV624" s="230"/>
      <c r="CW624" s="230"/>
      <c r="CX624" s="230"/>
      <c r="CY624" s="230"/>
      <c r="CZ624" s="230"/>
      <c r="DA624" s="230"/>
      <c r="DB624" s="230"/>
      <c r="DC624" s="230"/>
      <c r="DD624" s="230"/>
      <c r="DE624" s="230"/>
      <c r="DF624" s="230"/>
      <c r="DG624" s="230"/>
      <c r="DH624" s="230"/>
      <c r="DI624" s="230"/>
      <c r="DJ624" s="230"/>
      <c r="DK624" s="230"/>
      <c r="DL624" s="230"/>
      <c r="DM624" s="230"/>
      <c r="DN624" s="230"/>
      <c r="DO624" s="230"/>
      <c r="DP624" s="230"/>
      <c r="DQ624" s="230"/>
      <c r="DR624" s="230"/>
      <c r="DS624" s="230"/>
      <c r="DT624" s="230"/>
      <c r="DU624" s="230"/>
      <c r="DV624" s="230"/>
      <c r="DW624" s="230"/>
      <c r="DX624" s="230"/>
      <c r="DY624" s="230"/>
      <c r="DZ624" s="230"/>
      <c r="EA624" s="230"/>
      <c r="EB624" s="230"/>
      <c r="EC624" s="230"/>
      <c r="ED624" s="230"/>
      <c r="EE624" s="230"/>
      <c r="EF624" s="230"/>
      <c r="EG624" s="230"/>
      <c r="EH624" s="230"/>
      <c r="EI624" s="230"/>
      <c r="EJ624" s="230"/>
      <c r="EK624" s="230"/>
      <c r="EL624" s="230"/>
      <c r="EM624" s="230"/>
      <c r="EN624" s="230"/>
      <c r="EO624" s="230"/>
      <c r="EP624" s="230"/>
      <c r="EQ624" s="230"/>
      <c r="ER624" s="230"/>
      <c r="ES624" s="230"/>
      <c r="ET624" s="230"/>
      <c r="EU624" s="230"/>
      <c r="EV624" s="230"/>
      <c r="EW624" s="230"/>
      <c r="EX624" s="230"/>
      <c r="EY624" s="230"/>
      <c r="EZ624" s="230"/>
      <c r="FA624" s="230"/>
      <c r="FB624" s="230"/>
      <c r="FC624" s="230"/>
      <c r="FD624" s="230"/>
      <c r="FE624" s="230"/>
      <c r="FF624" s="230"/>
      <c r="FG624" s="230"/>
      <c r="FH624" s="230"/>
      <c r="FI624" s="230"/>
      <c r="FJ624" s="230"/>
      <c r="FK624" s="230"/>
      <c r="FL624" s="230"/>
      <c r="FM624" s="230"/>
      <c r="FN624" s="230"/>
      <c r="FO624" s="230"/>
      <c r="FP624" s="230"/>
      <c r="FQ624" s="230"/>
      <c r="FR624" s="230"/>
      <c r="FS624" s="230"/>
      <c r="FT624" s="230"/>
      <c r="FU624" s="230"/>
      <c r="FV624" s="230"/>
      <c r="FW624" s="230"/>
      <c r="FX624" s="230"/>
      <c r="FY624" s="230"/>
      <c r="FZ624" s="230"/>
      <c r="GA624" s="230"/>
      <c r="GB624" s="230"/>
      <c r="GC624" s="230"/>
      <c r="GD624" s="230"/>
      <c r="GE624" s="230"/>
      <c r="GF624" s="230"/>
      <c r="GG624" s="230"/>
      <c r="GH624" s="230"/>
      <c r="GI624" s="230"/>
      <c r="GJ624" s="230"/>
      <c r="GK624" s="230"/>
      <c r="GL624" s="230"/>
      <c r="GM624" s="230"/>
      <c r="GN624" s="230"/>
      <c r="GO624" s="230"/>
      <c r="GP624" s="230"/>
      <c r="GQ624" s="230"/>
      <c r="GR624" s="230"/>
      <c r="GS624" s="230"/>
      <c r="GT624" s="230"/>
      <c r="GU624" s="230"/>
      <c r="GV624" s="230"/>
      <c r="GW624" s="230"/>
      <c r="GX624" s="230"/>
      <c r="GY624" s="230"/>
      <c r="GZ624" s="230"/>
      <c r="HA624" s="230"/>
      <c r="HB624" s="230"/>
      <c r="HC624" s="230"/>
      <c r="HD624" s="230"/>
      <c r="HE624" s="230"/>
      <c r="HF624" s="230"/>
      <c r="HG624" s="230"/>
      <c r="HH624" s="230"/>
      <c r="HI624" s="230"/>
      <c r="HJ624" s="230"/>
      <c r="HK624" s="230"/>
      <c r="HL624" s="230"/>
      <c r="HM624" s="230"/>
      <c r="HN624" s="230"/>
      <c r="HO624" s="230"/>
      <c r="HP624" s="230"/>
      <c r="HQ624" s="230"/>
      <c r="HR624" s="230"/>
      <c r="HS624" s="230"/>
      <c r="HT624" s="230"/>
      <c r="HU624" s="230"/>
      <c r="HV624" s="230"/>
      <c r="HW624" s="230"/>
      <c r="HX624" s="230"/>
      <c r="HY624" s="230"/>
      <c r="HZ624" s="230"/>
      <c r="IA624" s="230"/>
      <c r="IB624" s="230"/>
      <c r="IC624" s="230"/>
      <c r="ID624" s="230"/>
      <c r="IE624" s="230"/>
      <c r="IF624" s="230"/>
      <c r="IG624" s="230"/>
      <c r="IH624" s="230"/>
      <c r="II624" s="230"/>
      <c r="IJ624" s="230"/>
      <c r="IK624" s="230"/>
      <c r="IL624" s="230"/>
      <c r="IM624" s="230"/>
      <c r="IN624" s="230"/>
      <c r="IO624" s="230"/>
      <c r="IP624" s="230"/>
      <c r="IQ624" s="230"/>
      <c r="IR624" s="230"/>
      <c r="IS624" s="230"/>
      <c r="IT624" s="230"/>
      <c r="IU624" s="230"/>
      <c r="IV624" s="230"/>
      <c r="IW624" s="230"/>
      <c r="IX624" s="230"/>
      <c r="IY624" s="230"/>
      <c r="IZ624" s="230"/>
      <c r="JA624" s="230"/>
      <c r="JB624" s="230"/>
      <c r="JC624" s="230"/>
      <c r="JD624" s="230"/>
      <c r="JE624" s="230"/>
      <c r="JF624" s="230"/>
      <c r="JG624" s="230"/>
      <c r="JH624" s="230"/>
      <c r="JI624" s="230"/>
      <c r="JJ624" s="230"/>
      <c r="JK624" s="230"/>
      <c r="JL624" s="230"/>
      <c r="JM624" s="230"/>
      <c r="JN624" s="230"/>
      <c r="JO624" s="230"/>
      <c r="JP624" s="230"/>
      <c r="JQ624" s="230"/>
      <c r="JR624" s="230"/>
      <c r="JS624" s="230"/>
      <c r="JT624" s="230"/>
      <c r="JU624" s="230"/>
      <c r="JV624" s="230"/>
      <c r="JW624" s="230"/>
      <c r="JX624" s="230"/>
      <c r="JY624" s="230"/>
      <c r="JZ624" s="230"/>
      <c r="KA624" s="230"/>
      <c r="KB624" s="230"/>
      <c r="KC624" s="230"/>
      <c r="KD624" s="230"/>
      <c r="KE624" s="230"/>
      <c r="KF624" s="230"/>
      <c r="KG624" s="230"/>
      <c r="KH624" s="230"/>
      <c r="KI624" s="230"/>
      <c r="KJ624" s="230"/>
      <c r="KK624" s="230"/>
      <c r="KL624" s="230"/>
      <c r="KM624" s="230"/>
      <c r="KN624" s="230"/>
      <c r="KO624" s="230"/>
      <c r="KP624" s="230"/>
      <c r="KQ624" s="230"/>
      <c r="KR624" s="230"/>
      <c r="KS624" s="230"/>
      <c r="KT624" s="230"/>
      <c r="KU624" s="230"/>
      <c r="KV624" s="230"/>
      <c r="KW624" s="230"/>
      <c r="KX624" s="230"/>
      <c r="KY624" s="230"/>
      <c r="KZ624" s="230"/>
      <c r="LA624" s="230"/>
      <c r="LB624" s="230"/>
      <c r="LC624" s="230"/>
      <c r="LD624" s="230"/>
      <c r="LE624" s="230"/>
      <c r="LF624" s="230"/>
      <c r="LG624" s="230"/>
      <c r="LH624" s="230"/>
      <c r="LI624" s="230"/>
      <c r="LJ624" s="230"/>
      <c r="LK624" s="230"/>
      <c r="LL624" s="230"/>
      <c r="LM624" s="230"/>
      <c r="LN624" s="230"/>
      <c r="LO624" s="230"/>
      <c r="LP624" s="230"/>
      <c r="LQ624" s="230"/>
      <c r="LR624" s="230"/>
      <c r="LS624" s="230"/>
      <c r="LT624" s="230"/>
      <c r="LU624" s="230"/>
      <c r="LV624" s="230"/>
      <c r="LW624" s="230"/>
      <c r="LX624" s="230"/>
      <c r="LY624" s="230"/>
      <c r="LZ624" s="230"/>
      <c r="MA624" s="230"/>
      <c r="MB624" s="230"/>
      <c r="MC624" s="230"/>
      <c r="MD624" s="230"/>
      <c r="ME624" s="230"/>
      <c r="MF624" s="230"/>
      <c r="MG624" s="230"/>
      <c r="MH624" s="230"/>
      <c r="MI624" s="230"/>
      <c r="MJ624" s="230"/>
      <c r="MK624" s="230"/>
      <c r="ML624" s="230"/>
      <c r="MM624" s="230"/>
      <c r="MN624" s="230"/>
      <c r="MO624" s="230"/>
      <c r="MP624" s="230"/>
      <c r="MQ624" s="230"/>
      <c r="MR624" s="230"/>
      <c r="MS624" s="230"/>
      <c r="MT624" s="230"/>
      <c r="MU624" s="230"/>
      <c r="MV624" s="230"/>
      <c r="MW624" s="230"/>
      <c r="MX624" s="230"/>
      <c r="MY624" s="230"/>
      <c r="MZ624" s="230"/>
      <c r="NA624" s="230"/>
      <c r="NB624" s="230"/>
      <c r="NC624" s="230"/>
      <c r="ND624" s="230"/>
      <c r="NE624" s="230"/>
      <c r="NF624" s="230"/>
      <c r="NG624" s="230"/>
      <c r="NH624" s="230"/>
      <c r="NI624" s="230"/>
      <c r="NJ624" s="230"/>
      <c r="NK624" s="230"/>
      <c r="NL624" s="230"/>
      <c r="NM624" s="230"/>
      <c r="NN624" s="230"/>
      <c r="NO624" s="230"/>
      <c r="NP624" s="230"/>
      <c r="NQ624" s="230"/>
      <c r="NR624" s="230"/>
      <c r="NS624" s="230"/>
      <c r="NT624" s="230"/>
      <c r="NU624" s="230"/>
      <c r="NV624" s="230"/>
      <c r="NW624" s="230"/>
      <c r="NX624" s="230"/>
      <c r="NY624" s="230"/>
      <c r="NZ624" s="230"/>
      <c r="OA624" s="230"/>
      <c r="OB624" s="230"/>
      <c r="OC624" s="230"/>
      <c r="OD624" s="230"/>
      <c r="OE624" s="230"/>
      <c r="OF624" s="230"/>
      <c r="OG624" s="230"/>
      <c r="OH624" s="230"/>
      <c r="OI624" s="230"/>
      <c r="OJ624" s="230"/>
      <c r="OK624" s="230"/>
      <c r="OL624" s="230"/>
      <c r="OM624" s="230"/>
      <c r="ON624" s="230"/>
      <c r="OO624" s="230"/>
      <c r="OP624" s="230"/>
      <c r="OQ624" s="230"/>
      <c r="OR624" s="230"/>
      <c r="OS624" s="230"/>
      <c r="OT624" s="230"/>
      <c r="OU624" s="230"/>
      <c r="OV624" s="230"/>
      <c r="OW624" s="230"/>
      <c r="OX624" s="230"/>
      <c r="OY624" s="230"/>
      <c r="OZ624" s="230"/>
      <c r="PA624" s="230"/>
      <c r="PB624" s="230"/>
      <c r="PC624" s="230"/>
      <c r="PD624" s="230"/>
      <c r="PE624" s="230"/>
      <c r="PF624" s="230"/>
      <c r="PG624" s="230"/>
      <c r="PH624" s="230"/>
      <c r="PI624" s="230"/>
      <c r="PJ624" s="230"/>
      <c r="PK624" s="230"/>
      <c r="PL624" s="230"/>
      <c r="PM624" s="230"/>
      <c r="PN624" s="230"/>
      <c r="PO624" s="230"/>
      <c r="PP624" s="230"/>
      <c r="PQ624" s="230"/>
      <c r="PR624" s="230"/>
      <c r="PS624" s="230"/>
      <c r="PT624" s="230"/>
      <c r="PU624" s="230"/>
      <c r="PV624" s="230"/>
      <c r="PW624" s="230"/>
      <c r="PX624" s="230"/>
      <c r="PY624" s="230"/>
      <c r="PZ624" s="230"/>
      <c r="QA624" s="230"/>
      <c r="QB624" s="230"/>
      <c r="QC624" s="230"/>
      <c r="QD624" s="230"/>
      <c r="QE624" s="230"/>
      <c r="QF624" s="230"/>
      <c r="QG624" s="230"/>
      <c r="QH624" s="230"/>
      <c r="QI624" s="230"/>
      <c r="QJ624" s="230"/>
      <c r="QK624" s="230"/>
      <c r="QL624" s="230"/>
      <c r="QM624" s="230"/>
      <c r="QN624" s="230"/>
      <c r="QO624" s="230"/>
      <c r="QP624" s="230"/>
      <c r="QQ624" s="230"/>
      <c r="QR624" s="230"/>
      <c r="QS624" s="230"/>
      <c r="QT624" s="230"/>
      <c r="QU624" s="230"/>
      <c r="QV624" s="230"/>
      <c r="QW624" s="230"/>
      <c r="QX624" s="230"/>
      <c r="QY624" s="230"/>
      <c r="QZ624" s="230"/>
      <c r="RA624" s="230"/>
      <c r="RB624" s="230"/>
      <c r="RC624" s="230"/>
      <c r="RD624" s="230"/>
      <c r="RE624" s="230"/>
      <c r="RF624" s="230"/>
      <c r="RG624" s="230"/>
      <c r="RH624" s="230"/>
      <c r="RI624" s="230"/>
      <c r="RJ624" s="230"/>
      <c r="RK624" s="230"/>
      <c r="RL624" s="230"/>
      <c r="RM624" s="230"/>
      <c r="RN624" s="230"/>
      <c r="RO624" s="230"/>
      <c r="RP624" s="230"/>
      <c r="RQ624" s="230"/>
      <c r="RR624" s="230"/>
      <c r="RS624" s="230"/>
      <c r="RT624" s="230"/>
      <c r="RU624" s="230"/>
      <c r="RV624" s="230"/>
      <c r="RW624" s="230"/>
      <c r="RX624" s="230"/>
      <c r="RY624" s="230"/>
      <c r="RZ624" s="230"/>
      <c r="SA624" s="230"/>
      <c r="SB624" s="230"/>
      <c r="SC624" s="230"/>
      <c r="SD624" s="230"/>
      <c r="SE624" s="230"/>
      <c r="SF624" s="230"/>
      <c r="SG624" s="230"/>
      <c r="SH624" s="230"/>
      <c r="SI624" s="230"/>
      <c r="SJ624" s="230"/>
      <c r="SK624" s="230"/>
      <c r="SL624" s="230"/>
      <c r="SM624" s="230"/>
      <c r="SN624" s="230"/>
      <c r="SO624" s="230"/>
      <c r="SP624" s="230"/>
      <c r="SQ624" s="230"/>
      <c r="SR624" s="230"/>
      <c r="SS624" s="230"/>
      <c r="ST624" s="230"/>
      <c r="SU624" s="230"/>
      <c r="SV624" s="230"/>
      <c r="SW624" s="230"/>
      <c r="SX624" s="230"/>
      <c r="SY624" s="230"/>
      <c r="SZ624" s="230"/>
      <c r="TA624" s="230"/>
      <c r="TB624" s="230"/>
      <c r="TC624" s="230"/>
      <c r="TD624" s="230"/>
      <c r="TE624" s="230"/>
      <c r="TF624" s="230"/>
      <c r="TG624" s="230"/>
      <c r="TH624" s="230"/>
      <c r="TI624" s="230"/>
      <c r="TJ624" s="230"/>
      <c r="TK624" s="230"/>
      <c r="TL624" s="230"/>
      <c r="TM624" s="230"/>
      <c r="TN624" s="230"/>
      <c r="TO624" s="230"/>
      <c r="TP624" s="230"/>
      <c r="TQ624" s="230"/>
      <c r="TR624" s="230"/>
      <c r="TS624" s="230"/>
      <c r="TT624" s="230"/>
      <c r="TU624" s="230"/>
      <c r="TV624" s="230"/>
      <c r="TW624" s="230"/>
      <c r="TX624" s="230"/>
      <c r="TY624" s="230"/>
      <c r="TZ624" s="230"/>
      <c r="UA624" s="230"/>
      <c r="UB624" s="230"/>
      <c r="UC624" s="230"/>
      <c r="UD624" s="230"/>
      <c r="UE624" s="230"/>
      <c r="UF624" s="230"/>
      <c r="UG624" s="230"/>
      <c r="UH624" s="230"/>
      <c r="UI624" s="230"/>
      <c r="UJ624" s="230"/>
      <c r="UK624" s="230"/>
      <c r="UL624" s="230"/>
      <c r="UM624" s="230"/>
      <c r="UN624" s="230"/>
      <c r="UO624" s="230"/>
      <c r="UP624" s="230"/>
      <c r="UQ624" s="230"/>
      <c r="UR624" s="230"/>
      <c r="US624" s="230"/>
      <c r="UT624" s="230"/>
      <c r="UU624" s="230"/>
      <c r="UV624" s="230"/>
      <c r="UW624" s="230"/>
      <c r="UX624" s="230"/>
      <c r="UY624" s="230"/>
      <c r="UZ624" s="230"/>
      <c r="VA624" s="230"/>
      <c r="VB624" s="230"/>
      <c r="VC624" s="230"/>
      <c r="VD624" s="230"/>
      <c r="VE624" s="230"/>
      <c r="VF624" s="230"/>
      <c r="VG624" s="230"/>
      <c r="VH624" s="230"/>
      <c r="VI624" s="230"/>
      <c r="VJ624" s="230"/>
      <c r="VK624" s="230"/>
      <c r="VL624" s="230"/>
      <c r="VM624" s="230"/>
      <c r="VN624" s="230"/>
      <c r="VO624" s="230"/>
      <c r="VP624" s="230"/>
      <c r="VQ624" s="230"/>
      <c r="VR624" s="230"/>
      <c r="VS624" s="230"/>
      <c r="VT624" s="230"/>
      <c r="VU624" s="230"/>
      <c r="VV624" s="230"/>
      <c r="VW624" s="230"/>
      <c r="VX624" s="230"/>
      <c r="VY624" s="230"/>
      <c r="VZ624" s="230"/>
      <c r="WA624" s="230"/>
      <c r="WB624" s="230"/>
      <c r="WC624" s="230"/>
      <c r="WD624" s="230"/>
      <c r="WE624" s="230"/>
      <c r="WF624" s="230"/>
      <c r="WG624" s="230"/>
      <c r="WH624" s="230"/>
      <c r="WI624" s="230"/>
      <c r="WJ624" s="230"/>
      <c r="WK624" s="230"/>
      <c r="WL624" s="230"/>
      <c r="WM624" s="230"/>
      <c r="WN624" s="230"/>
      <c r="WO624" s="230"/>
      <c r="WP624" s="230"/>
      <c r="WQ624" s="230"/>
      <c r="WR624" s="230"/>
      <c r="WS624" s="230"/>
      <c r="WT624" s="230"/>
      <c r="WU624" s="230"/>
      <c r="WV624" s="230"/>
      <c r="WW624" s="230"/>
      <c r="WX624" s="230"/>
      <c r="WY624" s="230"/>
      <c r="WZ624" s="230"/>
      <c r="XA624" s="230"/>
      <c r="XB624" s="230"/>
      <c r="XC624" s="230"/>
      <c r="XD624" s="230"/>
      <c r="XE624" s="230"/>
      <c r="XF624" s="230"/>
      <c r="XG624" s="230"/>
      <c r="XH624" s="230"/>
      <c r="XI624" s="230"/>
      <c r="XJ624" s="230"/>
      <c r="XK624" s="230"/>
      <c r="XL624" s="230"/>
      <c r="XM624" s="230"/>
      <c r="XN624" s="230"/>
      <c r="XO624" s="230"/>
      <c r="XP624" s="230"/>
      <c r="XQ624" s="230"/>
      <c r="XR624" s="230"/>
      <c r="XS624" s="230"/>
      <c r="XT624" s="230"/>
      <c r="XU624" s="230"/>
      <c r="XV624" s="230"/>
      <c r="XW624" s="230"/>
      <c r="XX624" s="230"/>
      <c r="XY624" s="230"/>
      <c r="XZ624" s="230"/>
      <c r="YA624" s="230"/>
      <c r="YB624" s="230"/>
      <c r="YC624" s="230"/>
      <c r="YD624" s="230"/>
      <c r="YE624" s="230"/>
      <c r="YF624" s="230"/>
      <c r="YG624" s="230"/>
      <c r="YH624" s="230"/>
      <c r="YI624" s="230"/>
      <c r="YJ624" s="230"/>
      <c r="YK624" s="230"/>
      <c r="YL624" s="230"/>
      <c r="YM624" s="230"/>
      <c r="YN624" s="230"/>
      <c r="YO624" s="230"/>
      <c r="YP624" s="230"/>
      <c r="YQ624" s="230"/>
      <c r="YR624" s="230"/>
      <c r="YS624" s="230"/>
      <c r="YT624" s="230"/>
      <c r="YU624" s="230"/>
      <c r="YV624" s="230"/>
      <c r="YW624" s="230"/>
      <c r="YX624" s="230"/>
      <c r="YY624" s="230"/>
      <c r="YZ624" s="230"/>
      <c r="ZA624" s="230"/>
      <c r="ZB624" s="230"/>
      <c r="ZC624" s="230"/>
      <c r="ZD624" s="230"/>
      <c r="ZE624" s="230"/>
      <c r="ZF624" s="230"/>
      <c r="ZG624" s="230"/>
      <c r="ZH624" s="230"/>
      <c r="ZI624" s="230"/>
      <c r="ZJ624" s="230"/>
      <c r="ZK624" s="230"/>
      <c r="ZL624" s="230"/>
      <c r="ZM624" s="230"/>
      <c r="ZN624" s="230"/>
      <c r="ZO624" s="230"/>
      <c r="ZP624" s="230"/>
      <c r="ZQ624" s="230"/>
      <c r="ZR624" s="230"/>
      <c r="ZS624" s="230"/>
      <c r="ZT624" s="230"/>
      <c r="ZU624" s="230"/>
      <c r="ZV624" s="230"/>
      <c r="ZW624" s="230"/>
      <c r="ZX624" s="230"/>
      <c r="ZY624" s="230"/>
      <c r="ZZ624" s="230"/>
      <c r="AAA624" s="230"/>
      <c r="AAB624" s="230"/>
      <c r="AAC624" s="230"/>
      <c r="AAD624" s="230"/>
      <c r="AAE624" s="230"/>
      <c r="AAF624" s="230"/>
      <c r="AAG624" s="230"/>
      <c r="AAH624" s="230"/>
      <c r="AAI624" s="230"/>
      <c r="AAJ624" s="230"/>
      <c r="AAK624" s="230"/>
      <c r="AAL624" s="230"/>
      <c r="AAM624" s="230"/>
      <c r="AAN624" s="230"/>
      <c r="AAO624" s="230"/>
      <c r="AAP624" s="230"/>
      <c r="AAQ624" s="230"/>
      <c r="AAR624" s="230"/>
      <c r="AAS624" s="230"/>
      <c r="AAT624" s="230"/>
      <c r="AAU624" s="230"/>
      <c r="AAV624" s="230"/>
      <c r="AAW624" s="230"/>
      <c r="AAX624" s="230"/>
      <c r="AAY624" s="230"/>
      <c r="AAZ624" s="230"/>
      <c r="ABA624" s="230"/>
      <c r="ABB624" s="230"/>
      <c r="ABC624" s="230"/>
      <c r="ABD624" s="230"/>
      <c r="ABE624" s="230"/>
      <c r="ABF624" s="230"/>
      <c r="ABG624" s="230"/>
      <c r="ABH624" s="230"/>
      <c r="ABI624" s="230"/>
      <c r="ABJ624" s="230"/>
      <c r="ABK624" s="230"/>
      <c r="ABL624" s="230"/>
      <c r="ABM624" s="230"/>
      <c r="ABN624" s="230"/>
      <c r="ABO624" s="230"/>
      <c r="ABP624" s="230"/>
      <c r="ABQ624" s="230"/>
      <c r="ABR624" s="230"/>
      <c r="ABS624" s="230"/>
      <c r="ABT624" s="230"/>
      <c r="ABU624" s="230"/>
      <c r="ABV624" s="230"/>
      <c r="ABW624" s="230"/>
      <c r="ABX624" s="230"/>
      <c r="ABY624" s="230"/>
      <c r="ABZ624" s="230"/>
      <c r="ACA624" s="230"/>
      <c r="ACB624" s="230"/>
      <c r="ACC624" s="230"/>
      <c r="ACD624" s="230"/>
      <c r="ACE624" s="230"/>
      <c r="ACF624" s="230"/>
      <c r="ACG624" s="230"/>
      <c r="ACH624" s="230"/>
      <c r="ACI624" s="230"/>
      <c r="ACJ624" s="230"/>
      <c r="ACK624" s="230"/>
      <c r="ACL624" s="230"/>
      <c r="ACM624" s="230"/>
      <c r="ACN624" s="230"/>
      <c r="ACO624" s="230"/>
      <c r="ACP624" s="230"/>
      <c r="ACQ624" s="230"/>
      <c r="ACR624" s="230"/>
      <c r="ACS624" s="230"/>
      <c r="ACT624" s="230"/>
      <c r="ACU624" s="230"/>
      <c r="ACV624" s="230"/>
      <c r="ACW624" s="230"/>
      <c r="ACX624" s="230"/>
      <c r="ACY624" s="230"/>
      <c r="ACZ624" s="230"/>
      <c r="ADA624" s="230"/>
      <c r="ADB624" s="230"/>
      <c r="ADC624" s="230"/>
      <c r="ADD624" s="230"/>
      <c r="ADE624" s="230"/>
      <c r="ADF624" s="230"/>
      <c r="ADG624" s="230"/>
      <c r="ADH624" s="230"/>
      <c r="ADI624" s="230"/>
      <c r="ADJ624" s="230"/>
      <c r="ADK624" s="230"/>
      <c r="ADL624" s="230"/>
      <c r="ADM624" s="230"/>
      <c r="ADN624" s="230"/>
      <c r="ADO624" s="230"/>
      <c r="ADP624" s="230"/>
      <c r="ADQ624" s="230"/>
      <c r="ADR624" s="230"/>
      <c r="ADS624" s="230"/>
      <c r="ADT624" s="230"/>
      <c r="ADU624" s="230"/>
      <c r="ADV624" s="230"/>
      <c r="ADW624" s="230"/>
      <c r="ADX624" s="230"/>
      <c r="ADY624" s="230"/>
      <c r="ADZ624" s="230"/>
      <c r="AEA624" s="230"/>
      <c r="AEB624" s="230"/>
      <c r="AEC624" s="230"/>
      <c r="AED624" s="230"/>
      <c r="AEE624" s="230"/>
      <c r="AEF624" s="230"/>
      <c r="AEG624" s="230"/>
      <c r="AEH624" s="230"/>
      <c r="AEI624" s="230"/>
      <c r="AEJ624" s="230"/>
      <c r="AEK624" s="230"/>
      <c r="AEL624" s="230"/>
      <c r="AEM624" s="230"/>
      <c r="AEN624" s="230"/>
      <c r="AEO624" s="230"/>
      <c r="AEP624" s="230"/>
      <c r="AEQ624" s="230"/>
      <c r="AER624" s="230"/>
      <c r="AES624" s="230"/>
      <c r="AET624" s="230"/>
      <c r="AEU624" s="230"/>
      <c r="AEV624" s="230"/>
      <c r="AEW624" s="230"/>
      <c r="AEX624" s="230"/>
      <c r="AEY624" s="230"/>
      <c r="AEZ624" s="230"/>
      <c r="AFA624" s="230"/>
      <c r="AFB624" s="230"/>
      <c r="AFC624" s="230"/>
      <c r="AFD624" s="230"/>
      <c r="AFE624" s="230"/>
      <c r="AFF624" s="230"/>
      <c r="AFG624" s="230"/>
      <c r="AFH624" s="230"/>
      <c r="AFI624" s="230"/>
      <c r="AFJ624" s="230"/>
      <c r="AFK624" s="230"/>
      <c r="AFL624" s="230"/>
      <c r="AFM624" s="230"/>
      <c r="AFN624" s="230"/>
      <c r="AFO624" s="230"/>
      <c r="AFP624" s="230"/>
      <c r="AFQ624" s="230"/>
      <c r="AFR624" s="230"/>
      <c r="AFS624" s="230"/>
      <c r="AFT624" s="230"/>
      <c r="AFU624" s="230"/>
      <c r="AFV624" s="230"/>
      <c r="AFW624" s="230"/>
      <c r="AFX624" s="230"/>
      <c r="AFY624" s="230"/>
      <c r="AFZ624" s="230"/>
      <c r="AGA624" s="230"/>
      <c r="AGB624" s="230"/>
      <c r="AGC624" s="230"/>
      <c r="AGD624" s="230"/>
      <c r="AGE624" s="230"/>
      <c r="AGF624" s="230"/>
      <c r="AGG624" s="230"/>
      <c r="AGH624" s="230"/>
      <c r="AGI624" s="230"/>
      <c r="AGJ624" s="230"/>
      <c r="AGK624" s="230"/>
      <c r="AGL624" s="230"/>
      <c r="AGM624" s="230"/>
      <c r="AGN624" s="230"/>
      <c r="AGO624" s="230"/>
      <c r="AGP624" s="230"/>
      <c r="AGQ624" s="230"/>
      <c r="AGR624" s="230"/>
      <c r="AGS624" s="230"/>
      <c r="AGT624" s="230"/>
      <c r="AGU624" s="230"/>
      <c r="AGV624" s="230"/>
      <c r="AGW624" s="230"/>
      <c r="AGX624" s="230"/>
      <c r="AGY624" s="230"/>
      <c r="AGZ624" s="230"/>
      <c r="AHA624" s="230"/>
      <c r="AHB624" s="230"/>
      <c r="AHC624" s="230"/>
      <c r="AHD624" s="230"/>
      <c r="AHE624" s="230"/>
      <c r="AHF624" s="230"/>
      <c r="AHG624" s="230"/>
      <c r="AHH624" s="230"/>
      <c r="AHI624" s="230"/>
      <c r="AHJ624" s="230"/>
      <c r="AHK624" s="230"/>
      <c r="AHL624" s="230"/>
      <c r="AHM624" s="230"/>
      <c r="AHN624" s="230"/>
      <c r="AHO624" s="230"/>
      <c r="AHP624" s="230"/>
      <c r="AHQ624" s="230"/>
      <c r="AHR624" s="230"/>
      <c r="AHS624" s="230"/>
      <c r="AHT624" s="230"/>
      <c r="AHU624" s="230"/>
      <c r="AHV624" s="230"/>
      <c r="AHW624" s="230"/>
      <c r="AHX624" s="230"/>
      <c r="AHY624" s="230"/>
      <c r="AHZ624" s="230"/>
      <c r="AIA624" s="230"/>
      <c r="AIB624" s="230"/>
      <c r="AIC624" s="230"/>
      <c r="AID624" s="230"/>
      <c r="AIE624" s="230"/>
      <c r="AIF624" s="230"/>
      <c r="AIG624" s="230"/>
      <c r="AIH624" s="230"/>
      <c r="AII624" s="230"/>
      <c r="AIJ624" s="230"/>
      <c r="AIK624" s="230"/>
      <c r="AIL624" s="230"/>
      <c r="AIM624" s="230"/>
      <c r="AIN624" s="230"/>
      <c r="AIO624" s="230"/>
      <c r="AIP624" s="230"/>
      <c r="AIQ624" s="230"/>
      <c r="AIR624" s="230"/>
      <c r="AIS624" s="230"/>
      <c r="AIT624" s="230"/>
      <c r="AIU624" s="230"/>
      <c r="AIV624" s="230"/>
      <c r="AIW624" s="230"/>
      <c r="AIX624" s="230"/>
      <c r="AIY624" s="230"/>
      <c r="AIZ624" s="230"/>
      <c r="AJA624" s="230"/>
      <c r="AJB624" s="230"/>
      <c r="AJC624" s="230"/>
      <c r="AJD624" s="230"/>
      <c r="AJE624" s="230"/>
      <c r="AJF624" s="230"/>
      <c r="AJG624" s="230"/>
      <c r="AJH624" s="230"/>
      <c r="AJI624" s="230"/>
      <c r="AJJ624" s="230"/>
      <c r="AJK624" s="230"/>
      <c r="AJL624" s="230"/>
      <c r="AJM624" s="230"/>
      <c r="AJN624" s="230"/>
      <c r="AJO624" s="230"/>
      <c r="AJP624" s="230"/>
      <c r="AJQ624" s="230"/>
      <c r="AJR624" s="230"/>
      <c r="AJS624" s="230"/>
      <c r="AJT624" s="230"/>
      <c r="AJU624" s="230"/>
      <c r="AJV624" s="230"/>
      <c r="AJW624" s="230"/>
      <c r="AJX624" s="230"/>
      <c r="AJY624" s="230"/>
      <c r="AJZ624" s="230"/>
      <c r="AKA624" s="230"/>
      <c r="AKB624" s="230"/>
      <c r="AKC624" s="230"/>
      <c r="AKD624" s="230"/>
      <c r="AKE624" s="230"/>
      <c r="AKF624" s="230"/>
      <c r="AKG624" s="230"/>
      <c r="AKH624" s="230"/>
      <c r="AKI624" s="230"/>
      <c r="AKJ624" s="230"/>
      <c r="AKK624" s="230"/>
      <c r="AKL624" s="230"/>
      <c r="AKM624" s="230"/>
      <c r="AKN624" s="230"/>
      <c r="AKO624" s="230"/>
      <c r="AKP624" s="230"/>
      <c r="AKQ624" s="230"/>
      <c r="AKR624" s="230"/>
      <c r="AKS624" s="230"/>
      <c r="AKT624" s="230"/>
      <c r="AKU624" s="230"/>
      <c r="AKV624" s="230"/>
      <c r="AKW624" s="230"/>
      <c r="AKX624" s="230"/>
      <c r="AKY624" s="230"/>
      <c r="AKZ624" s="230"/>
      <c r="ALA624" s="230"/>
      <c r="ALB624" s="230"/>
      <c r="ALC624" s="230"/>
      <c r="ALD624" s="230"/>
      <c r="ALE624" s="230"/>
      <c r="ALF624" s="230"/>
      <c r="ALG624" s="230"/>
      <c r="ALH624" s="230"/>
      <c r="ALI624" s="230"/>
      <c r="ALJ624" s="230"/>
      <c r="ALK624" s="230"/>
      <c r="ALL624" s="230"/>
      <c r="ALM624" s="230"/>
      <c r="ALN624" s="230"/>
      <c r="ALO624" s="230"/>
      <c r="ALP624" s="230"/>
      <c r="ALQ624" s="230"/>
      <c r="ALR624" s="230"/>
      <c r="ALS624" s="230"/>
      <c r="ALT624" s="230"/>
      <c r="ALU624" s="230"/>
      <c r="ALV624" s="230"/>
      <c r="ALW624" s="230"/>
      <c r="ALX624" s="230"/>
      <c r="ALY624" s="230"/>
      <c r="ALZ624" s="230"/>
      <c r="AMA624" s="230"/>
      <c r="AMB624" s="230"/>
      <c r="AMC624" s="230"/>
      <c r="AMD624" s="230"/>
      <c r="AME624" s="230"/>
      <c r="AMF624" s="230"/>
      <c r="AMG624" s="230"/>
      <c r="AMH624" s="230"/>
      <c r="AMI624" s="230"/>
      <c r="AMJ624" s="230"/>
      <c r="AMK624" s="230"/>
      <c r="AML624" s="230"/>
      <c r="AMM624" s="230"/>
      <c r="AMN624" s="230"/>
      <c r="AMO624" s="230"/>
      <c r="AMP624" s="230"/>
      <c r="AMQ624" s="230"/>
      <c r="AMR624" s="230"/>
      <c r="AMS624" s="230"/>
      <c r="AMT624" s="230"/>
      <c r="AMU624" s="230"/>
      <c r="AMV624" s="230"/>
      <c r="AMW624" s="230"/>
      <c r="AMX624" s="230"/>
      <c r="AMY624" s="230"/>
      <c r="AMZ624" s="230"/>
      <c r="ANA624" s="230"/>
      <c r="ANB624" s="230"/>
      <c r="ANC624" s="230"/>
      <c r="AND624" s="230"/>
      <c r="ANE624" s="230"/>
      <c r="ANF624" s="230"/>
      <c r="ANG624" s="230"/>
      <c r="ANH624" s="230"/>
      <c r="ANI624" s="230"/>
      <c r="ANJ624" s="230"/>
      <c r="ANK624" s="230"/>
      <c r="ANL624" s="230"/>
      <c r="ANM624" s="230"/>
      <c r="ANN624" s="230"/>
      <c r="ANO624" s="230"/>
      <c r="ANP624" s="230"/>
      <c r="ANQ624" s="230"/>
      <c r="ANR624" s="230"/>
      <c r="ANS624" s="230"/>
      <c r="ANT624" s="230"/>
      <c r="ANU624" s="230"/>
      <c r="ANV624" s="230"/>
      <c r="ANW624" s="230"/>
      <c r="ANX624" s="230"/>
      <c r="ANY624" s="230"/>
      <c r="ANZ624" s="230"/>
      <c r="AOA624" s="230"/>
      <c r="AOB624" s="230"/>
      <c r="AOC624" s="230"/>
      <c r="AOD624" s="230"/>
      <c r="AOE624" s="230"/>
      <c r="AOF624" s="230"/>
      <c r="AOG624" s="230"/>
      <c r="AOH624" s="230"/>
      <c r="AOI624" s="230"/>
      <c r="AOJ624" s="230"/>
      <c r="AOK624" s="230"/>
      <c r="AOL624" s="230"/>
      <c r="AOM624" s="230"/>
      <c r="AON624" s="230"/>
      <c r="AOO624" s="230"/>
      <c r="AOP624" s="230"/>
      <c r="AOQ624" s="230"/>
      <c r="AOR624" s="230"/>
      <c r="AOS624" s="230"/>
      <c r="AOT624" s="230"/>
      <c r="AOU624" s="230"/>
      <c r="AOV624" s="230"/>
      <c r="AOW624" s="230"/>
      <c r="AOX624" s="230"/>
      <c r="AOY624" s="230"/>
      <c r="AOZ624" s="230"/>
      <c r="APA624" s="230"/>
      <c r="APB624" s="230"/>
      <c r="APC624" s="230"/>
      <c r="APD624" s="230"/>
      <c r="APE624" s="230"/>
      <c r="APF624" s="230"/>
      <c r="APG624" s="230"/>
      <c r="APH624" s="230"/>
      <c r="API624" s="230"/>
      <c r="APJ624" s="230"/>
      <c r="APK624" s="230"/>
      <c r="APL624" s="230"/>
      <c r="APM624" s="230"/>
      <c r="APN624" s="230"/>
      <c r="APO624" s="230"/>
      <c r="APP624" s="230"/>
      <c r="APQ624" s="230"/>
      <c r="APR624" s="230"/>
      <c r="APS624" s="230"/>
      <c r="APT624" s="230"/>
      <c r="APU624" s="230"/>
      <c r="APV624" s="230"/>
      <c r="APW624" s="230"/>
      <c r="APX624" s="230"/>
      <c r="APY624" s="230"/>
      <c r="APZ624" s="230"/>
      <c r="AQA624" s="230"/>
      <c r="AQB624" s="230"/>
      <c r="AQC624" s="230"/>
      <c r="AQD624" s="230"/>
      <c r="AQE624" s="230"/>
      <c r="AQF624" s="230"/>
      <c r="AQG624" s="230"/>
      <c r="AQH624" s="230"/>
      <c r="AQI624" s="230"/>
      <c r="AQJ624" s="230"/>
      <c r="AQK624" s="230"/>
      <c r="AQL624" s="230"/>
      <c r="AQM624" s="230"/>
      <c r="AQN624" s="230"/>
      <c r="AQO624" s="230"/>
      <c r="AQP624" s="230"/>
      <c r="AQQ624" s="230"/>
      <c r="AQR624" s="230"/>
      <c r="AQS624" s="230"/>
      <c r="AQT624" s="230"/>
      <c r="AQU624" s="230"/>
      <c r="AQV624" s="230"/>
      <c r="AQW624" s="230"/>
      <c r="AQX624" s="230"/>
      <c r="AQY624" s="230"/>
      <c r="AQZ624" s="230"/>
      <c r="ARA624" s="230"/>
      <c r="ARB624" s="230"/>
      <c r="ARC624" s="230"/>
      <c r="ARD624" s="230"/>
      <c r="ARE624" s="230"/>
      <c r="ARF624" s="230"/>
      <c r="ARG624" s="230"/>
      <c r="ARH624" s="230"/>
      <c r="ARI624" s="230"/>
      <c r="ARJ624" s="230"/>
      <c r="ARK624" s="230"/>
      <c r="ARL624" s="230"/>
      <c r="ARM624" s="230"/>
      <c r="ARN624" s="230"/>
      <c r="ARO624" s="230"/>
      <c r="ARP624" s="230"/>
      <c r="ARQ624" s="230"/>
      <c r="ARR624" s="230"/>
      <c r="ARS624" s="230"/>
      <c r="ART624" s="230"/>
      <c r="ARU624" s="230"/>
      <c r="ARV624" s="230"/>
      <c r="ARW624" s="230"/>
      <c r="ARX624" s="230"/>
      <c r="ARY624" s="230"/>
      <c r="ARZ624" s="230"/>
      <c r="ASA624" s="230"/>
      <c r="ASB624" s="230"/>
      <c r="ASC624" s="230"/>
      <c r="ASD624" s="230"/>
      <c r="ASE624" s="230"/>
      <c r="ASF624" s="230"/>
      <c r="ASG624" s="230"/>
      <c r="ASH624" s="230"/>
      <c r="ASI624" s="230"/>
      <c r="ASJ624" s="230"/>
      <c r="ASK624" s="230"/>
      <c r="ASL624" s="230"/>
      <c r="ASM624" s="230"/>
      <c r="ASN624" s="230"/>
      <c r="ASO624" s="230"/>
      <c r="ASP624" s="230"/>
      <c r="ASQ624" s="230"/>
      <c r="ASR624" s="230"/>
      <c r="ASS624" s="230"/>
      <c r="AST624" s="230"/>
      <c r="ASU624" s="230"/>
      <c r="ASV624" s="230"/>
      <c r="ASW624" s="230"/>
      <c r="ASX624" s="230"/>
      <c r="ASY624" s="230"/>
      <c r="ASZ624" s="230"/>
      <c r="ATA624" s="230"/>
      <c r="ATB624" s="230"/>
      <c r="ATC624" s="230"/>
      <c r="ATD624" s="230"/>
      <c r="ATE624" s="230"/>
      <c r="ATF624" s="230"/>
      <c r="ATG624" s="230"/>
      <c r="ATH624" s="230"/>
      <c r="ATI624" s="230"/>
      <c r="ATJ624" s="230"/>
      <c r="ATK624" s="230"/>
      <c r="ATL624" s="230"/>
      <c r="ATM624" s="230"/>
      <c r="ATN624" s="230"/>
      <c r="ATO624" s="230"/>
      <c r="ATP624" s="230"/>
      <c r="ATQ624" s="230"/>
      <c r="ATR624" s="230"/>
      <c r="ATS624" s="230"/>
      <c r="ATT624" s="230"/>
      <c r="ATU624" s="230"/>
      <c r="ATV624" s="230"/>
      <c r="ATW624" s="230"/>
      <c r="ATX624" s="230"/>
      <c r="ATY624" s="230"/>
      <c r="ATZ624" s="230"/>
      <c r="AUA624" s="230"/>
      <c r="AUB624" s="230"/>
      <c r="AUC624" s="230"/>
      <c r="AUD624" s="230"/>
      <c r="AUE624" s="230"/>
      <c r="AUF624" s="230"/>
      <c r="AUG624" s="230"/>
      <c r="AUH624" s="230"/>
      <c r="AUI624" s="230"/>
      <c r="AUJ624" s="230"/>
      <c r="AUK624" s="230"/>
      <c r="AUL624" s="230"/>
      <c r="AUM624" s="230"/>
      <c r="AUN624" s="230"/>
      <c r="AUO624" s="230"/>
      <c r="AUP624" s="230"/>
      <c r="AUQ624" s="230"/>
      <c r="AUR624" s="230"/>
      <c r="AUS624" s="230"/>
      <c r="AUT624" s="230"/>
      <c r="AUU624" s="230"/>
      <c r="AUV624" s="230"/>
      <c r="AUW624" s="230"/>
      <c r="AUX624" s="230"/>
      <c r="AUY624" s="230"/>
      <c r="AUZ624" s="230"/>
      <c r="AVA624" s="230"/>
      <c r="AVB624" s="230"/>
      <c r="AVC624" s="230"/>
      <c r="AVD624" s="230"/>
      <c r="AVE624" s="230"/>
      <c r="AVF624" s="230"/>
      <c r="AVG624" s="230"/>
      <c r="AVH624" s="230"/>
      <c r="AVI624" s="230"/>
      <c r="AVJ624" s="230"/>
      <c r="AVK624" s="230"/>
      <c r="AVL624" s="230"/>
      <c r="AVM624" s="230"/>
      <c r="AVN624" s="230"/>
      <c r="AVO624" s="230"/>
      <c r="AVP624" s="230"/>
      <c r="AVQ624" s="230"/>
      <c r="AVR624" s="230"/>
      <c r="AVS624" s="230"/>
      <c r="AVT624" s="230"/>
      <c r="AVU624" s="230"/>
      <c r="AVV624" s="230"/>
      <c r="AVW624" s="230"/>
      <c r="AVX624" s="230"/>
      <c r="AVY624" s="230"/>
      <c r="AVZ624" s="230"/>
      <c r="AWA624" s="230"/>
      <c r="AWB624" s="230"/>
      <c r="AWC624" s="230"/>
      <c r="AWD624" s="230"/>
      <c r="AWE624" s="230"/>
      <c r="AWF624" s="230"/>
      <c r="AWG624" s="230"/>
      <c r="AWH624" s="230"/>
      <c r="AWI624" s="230"/>
      <c r="AWJ624" s="230"/>
      <c r="AWK624" s="230"/>
      <c r="AWL624" s="230"/>
      <c r="AWM624" s="230"/>
      <c r="AWN624" s="230"/>
      <c r="AWO624" s="230"/>
      <c r="AWP624" s="230"/>
      <c r="AWQ624" s="230"/>
      <c r="AWR624" s="230"/>
      <c r="AWS624" s="230"/>
      <c r="AWT624" s="230"/>
      <c r="AWU624" s="230"/>
      <c r="AWV624" s="230"/>
      <c r="AWW624" s="230"/>
      <c r="AWX624" s="230"/>
      <c r="AWY624" s="230"/>
      <c r="AWZ624" s="230"/>
      <c r="AXA624" s="230"/>
      <c r="AXB624" s="230"/>
      <c r="AXC624" s="230"/>
      <c r="AXD624" s="230"/>
      <c r="AXE624" s="230"/>
      <c r="AXF624" s="230"/>
      <c r="AXG624" s="230"/>
      <c r="AXH624" s="230"/>
      <c r="AXI624" s="230"/>
      <c r="AXJ624" s="230"/>
      <c r="AXK624" s="230"/>
      <c r="AXL624" s="230"/>
      <c r="AXM624" s="230"/>
      <c r="AXN624" s="230"/>
      <c r="AXO624" s="230"/>
      <c r="AXP624" s="230"/>
      <c r="AXQ624" s="230"/>
      <c r="AXR624" s="230"/>
      <c r="AXS624" s="230"/>
      <c r="AXT624" s="230"/>
      <c r="AXU624" s="230"/>
      <c r="AXV624" s="230"/>
      <c r="AXW624" s="230"/>
      <c r="AXX624" s="230"/>
      <c r="AXY624" s="230"/>
      <c r="AXZ624" s="230"/>
      <c r="AYA624" s="230"/>
      <c r="AYB624" s="230"/>
      <c r="AYC624" s="230"/>
      <c r="AYD624" s="230"/>
      <c r="AYE624" s="230"/>
      <c r="AYF624" s="230"/>
      <c r="AYG624" s="230"/>
      <c r="AYH624" s="230"/>
      <c r="AYI624" s="230"/>
      <c r="AYJ624" s="230"/>
      <c r="AYK624" s="230"/>
      <c r="AYL624" s="230"/>
      <c r="AYM624" s="230"/>
      <c r="AYN624" s="230"/>
      <c r="AYO624" s="230"/>
      <c r="AYP624" s="230"/>
      <c r="AYQ624" s="230"/>
      <c r="AYR624" s="230"/>
      <c r="AYS624" s="230"/>
      <c r="AYT624" s="230"/>
      <c r="AYU624" s="230"/>
      <c r="AYV624" s="230"/>
      <c r="AYW624" s="230"/>
      <c r="AYX624" s="230"/>
      <c r="AYY624" s="230"/>
      <c r="AYZ624" s="230"/>
      <c r="AZA624" s="230"/>
      <c r="AZB624" s="230"/>
      <c r="AZC624" s="230"/>
      <c r="AZD624" s="230"/>
      <c r="AZE624" s="230"/>
      <c r="AZF624" s="230"/>
      <c r="AZG624" s="230"/>
      <c r="AZH624" s="230"/>
      <c r="AZI624" s="230"/>
      <c r="AZJ624" s="230"/>
      <c r="AZK624" s="230"/>
      <c r="AZL624" s="230"/>
      <c r="AZM624" s="230"/>
      <c r="AZN624" s="230"/>
      <c r="AZO624" s="230"/>
      <c r="AZP624" s="230"/>
      <c r="AZQ624" s="230"/>
      <c r="AZR624" s="230"/>
      <c r="AZS624" s="230"/>
      <c r="AZT624" s="230"/>
      <c r="AZU624" s="230"/>
      <c r="AZV624" s="230"/>
      <c r="AZW624" s="230"/>
      <c r="AZX624" s="230"/>
      <c r="AZY624" s="230"/>
      <c r="AZZ624" s="230"/>
      <c r="BAA624" s="230"/>
      <c r="BAB624" s="230"/>
      <c r="BAC624" s="230"/>
      <c r="BAD624" s="230"/>
      <c r="BAE624" s="230"/>
      <c r="BAF624" s="230"/>
      <c r="BAG624" s="230"/>
      <c r="BAH624" s="230"/>
      <c r="BAI624" s="230"/>
      <c r="BAJ624" s="230"/>
      <c r="BAK624" s="230"/>
      <c r="BAL624" s="230"/>
      <c r="BAM624" s="230"/>
      <c r="BAN624" s="230"/>
      <c r="BAO624" s="230"/>
      <c r="BAP624" s="230"/>
      <c r="BAQ624" s="230"/>
      <c r="BAR624" s="230"/>
      <c r="BAS624" s="230"/>
      <c r="BAT624" s="230"/>
      <c r="BAU624" s="230"/>
      <c r="BAV624" s="230"/>
      <c r="BAW624" s="230"/>
      <c r="BAX624" s="230"/>
      <c r="BAY624" s="230"/>
      <c r="BAZ624" s="230"/>
      <c r="BBA624" s="230"/>
      <c r="BBB624" s="230"/>
      <c r="BBC624" s="230"/>
      <c r="BBD624" s="230"/>
      <c r="BBE624" s="230"/>
      <c r="BBF624" s="230"/>
      <c r="BBG624" s="230"/>
      <c r="BBH624" s="230"/>
      <c r="BBI624" s="230"/>
      <c r="BBJ624" s="230"/>
      <c r="BBK624" s="230"/>
      <c r="BBL624" s="230"/>
      <c r="BBM624" s="230"/>
      <c r="BBN624" s="230"/>
      <c r="BBO624" s="230"/>
      <c r="BBP624" s="230"/>
      <c r="BBQ624" s="230"/>
      <c r="BBR624" s="230"/>
      <c r="BBS624" s="230"/>
      <c r="BBT624" s="230"/>
      <c r="BBU624" s="230"/>
      <c r="BBV624" s="230"/>
      <c r="BBW624" s="230"/>
      <c r="BBX624" s="230"/>
      <c r="BBY624" s="230"/>
      <c r="BBZ624" s="230"/>
      <c r="BCA624" s="230"/>
      <c r="BCB624" s="230"/>
      <c r="BCC624" s="230"/>
      <c r="BCD624" s="230"/>
      <c r="BCE624" s="230"/>
      <c r="BCF624" s="230"/>
      <c r="BCG624" s="230"/>
      <c r="BCH624" s="230"/>
      <c r="BCI624" s="230"/>
      <c r="BCJ624" s="230"/>
      <c r="BCK624" s="230"/>
      <c r="BCL624" s="230"/>
      <c r="BCM624" s="230"/>
      <c r="BCN624" s="230"/>
      <c r="BCO624" s="230"/>
      <c r="BCP624" s="230"/>
      <c r="BCQ624" s="230"/>
      <c r="BCR624" s="230"/>
      <c r="BCS624" s="230"/>
      <c r="BCT624" s="230"/>
      <c r="BCU624" s="230"/>
      <c r="BCV624" s="230"/>
      <c r="BCW624" s="230"/>
      <c r="BCX624" s="230"/>
      <c r="BCY624" s="230"/>
      <c r="BCZ624" s="230"/>
      <c r="BDA624" s="230"/>
      <c r="BDB624" s="230"/>
      <c r="BDC624" s="230"/>
      <c r="BDD624" s="230"/>
      <c r="BDE624" s="230"/>
      <c r="BDF624" s="230"/>
      <c r="BDG624" s="230"/>
      <c r="BDH624" s="230"/>
      <c r="BDI624" s="230"/>
      <c r="BDJ624" s="230"/>
      <c r="BDK624" s="230"/>
      <c r="BDL624" s="230"/>
      <c r="BDM624" s="230"/>
      <c r="BDN624" s="230"/>
      <c r="BDO624" s="230"/>
      <c r="BDP624" s="230"/>
      <c r="BDQ624" s="230"/>
      <c r="BDR624" s="230"/>
      <c r="BDS624" s="230"/>
      <c r="BDT624" s="230"/>
      <c r="BDU624" s="230"/>
      <c r="BDV624" s="230"/>
      <c r="BDW624" s="230"/>
      <c r="BDX624" s="230"/>
      <c r="BDY624" s="230"/>
      <c r="BDZ624" s="230"/>
      <c r="BEA624" s="230"/>
      <c r="BEB624" s="230"/>
      <c r="BEC624" s="230"/>
      <c r="BED624" s="230"/>
      <c r="BEE624" s="230"/>
      <c r="BEF624" s="230"/>
      <c r="BEG624" s="230"/>
      <c r="BEH624" s="230"/>
      <c r="BEI624" s="230"/>
      <c r="BEJ624" s="230"/>
      <c r="BEK624" s="230"/>
      <c r="BEL624" s="230"/>
      <c r="BEM624" s="230"/>
      <c r="BEN624" s="230"/>
      <c r="BEO624" s="230"/>
      <c r="BEP624" s="230"/>
      <c r="BEQ624" s="230"/>
      <c r="BER624" s="230"/>
      <c r="BES624" s="230"/>
      <c r="BET624" s="230"/>
      <c r="BEU624" s="230"/>
      <c r="BEV624" s="230"/>
      <c r="BEW624" s="230"/>
      <c r="BEX624" s="230"/>
      <c r="BEY624" s="230"/>
      <c r="BEZ624" s="230"/>
      <c r="BFA624" s="230"/>
      <c r="BFB624" s="230"/>
      <c r="BFC624" s="230"/>
      <c r="BFD624" s="230"/>
      <c r="BFE624" s="230"/>
      <c r="BFF624" s="230"/>
      <c r="BFG624" s="230"/>
      <c r="BFH624" s="230"/>
      <c r="BFI624" s="230"/>
      <c r="BFJ624" s="230"/>
      <c r="BFK624" s="230"/>
      <c r="BFL624" s="230"/>
      <c r="BFM624" s="230"/>
      <c r="BFN624" s="230"/>
      <c r="BFO624" s="230"/>
      <c r="BFP624" s="230"/>
      <c r="BFQ624" s="230"/>
      <c r="BFR624" s="230"/>
      <c r="BFS624" s="230"/>
      <c r="BFT624" s="230"/>
      <c r="BFU624" s="230"/>
      <c r="BFV624" s="230"/>
      <c r="BFW624" s="230"/>
      <c r="BFX624" s="230"/>
      <c r="BFY624" s="230"/>
      <c r="BFZ624" s="230"/>
      <c r="BGA624" s="230"/>
      <c r="BGB624" s="230"/>
      <c r="BGC624" s="230"/>
      <c r="BGD624" s="230"/>
      <c r="BGE624" s="230"/>
      <c r="BGF624" s="230"/>
      <c r="BGG624" s="230"/>
      <c r="BGH624" s="230"/>
      <c r="BGI624" s="230"/>
      <c r="BGJ624" s="230"/>
      <c r="BGK624" s="230"/>
      <c r="BGL624" s="230"/>
      <c r="BGM624" s="230"/>
      <c r="BGN624" s="230"/>
      <c r="BGO624" s="230"/>
      <c r="BGP624" s="230"/>
      <c r="BGQ624" s="230"/>
      <c r="BGR624" s="230"/>
      <c r="BGS624" s="230"/>
      <c r="BGT624" s="230"/>
      <c r="BGU624" s="230"/>
      <c r="BGV624" s="230"/>
      <c r="BGW624" s="230"/>
      <c r="BGX624" s="230"/>
      <c r="BGY624" s="230"/>
      <c r="BGZ624" s="230"/>
      <c r="BHA624" s="230"/>
      <c r="BHB624" s="230"/>
      <c r="BHC624" s="230"/>
      <c r="BHD624" s="230"/>
      <c r="BHE624" s="230"/>
      <c r="BHF624" s="230"/>
      <c r="BHG624" s="230"/>
      <c r="BHH624" s="230"/>
      <c r="BHI624" s="230"/>
      <c r="BHJ624" s="230"/>
      <c r="BHK624" s="230"/>
      <c r="BHL624" s="230"/>
      <c r="BHM624" s="230"/>
      <c r="BHN624" s="230"/>
      <c r="BHO624" s="230"/>
      <c r="BHP624" s="230"/>
      <c r="BHQ624" s="230"/>
      <c r="BHR624" s="230"/>
      <c r="BHS624" s="230"/>
      <c r="BHT624" s="230"/>
      <c r="BHU624" s="230"/>
      <c r="BHV624" s="230"/>
      <c r="BHW624" s="230"/>
      <c r="BHX624" s="230"/>
      <c r="BHY624" s="230"/>
      <c r="BHZ624" s="230"/>
      <c r="BIA624" s="230"/>
      <c r="BIB624" s="230"/>
      <c r="BIC624" s="230"/>
      <c r="BID624" s="230"/>
      <c r="BIE624" s="230"/>
      <c r="BIF624" s="230"/>
      <c r="BIG624" s="230"/>
      <c r="BIH624" s="230"/>
      <c r="BII624" s="230"/>
      <c r="BIJ624" s="230"/>
      <c r="BIK624" s="230"/>
      <c r="BIL624" s="230"/>
      <c r="BIM624" s="230"/>
      <c r="BIN624" s="230"/>
      <c r="BIO624" s="230"/>
      <c r="BIP624" s="230"/>
      <c r="BIQ624" s="230"/>
      <c r="BIR624" s="230"/>
      <c r="BIS624" s="230"/>
      <c r="BIT624" s="230"/>
      <c r="BIU624" s="230"/>
      <c r="BIV624" s="230"/>
      <c r="BIW624" s="230"/>
      <c r="BIX624" s="230"/>
      <c r="BIY624" s="230"/>
      <c r="BIZ624" s="230"/>
      <c r="BJA624" s="230"/>
      <c r="BJB624" s="230"/>
      <c r="BJC624" s="230"/>
      <c r="BJD624" s="230"/>
      <c r="BJE624" s="230"/>
      <c r="BJF624" s="230"/>
      <c r="BJG624" s="230"/>
      <c r="BJH624" s="230"/>
      <c r="BJI624" s="230"/>
      <c r="BJJ624" s="230"/>
      <c r="BJK624" s="230"/>
      <c r="BJL624" s="230"/>
      <c r="BJM624" s="230"/>
      <c r="BJN624" s="230"/>
      <c r="BJO624" s="230"/>
      <c r="BJP624" s="230"/>
      <c r="BJQ624" s="230"/>
      <c r="BJR624" s="230"/>
      <c r="BJS624" s="230"/>
      <c r="BJT624" s="230"/>
      <c r="BJU624" s="230"/>
      <c r="BJV624" s="230"/>
      <c r="BJW624" s="230"/>
      <c r="BJX624" s="230"/>
      <c r="BJY624" s="230"/>
      <c r="BJZ624" s="230"/>
      <c r="BKA624" s="230"/>
      <c r="BKB624" s="230"/>
      <c r="BKC624" s="230"/>
      <c r="BKD624" s="230"/>
      <c r="BKE624" s="230"/>
      <c r="BKF624" s="230"/>
      <c r="BKG624" s="230"/>
      <c r="BKH624" s="230"/>
      <c r="BKI624" s="230"/>
      <c r="BKJ624" s="230"/>
      <c r="BKK624" s="230"/>
      <c r="BKL624" s="230"/>
      <c r="BKM624" s="230"/>
      <c r="BKN624" s="230"/>
      <c r="BKO624" s="230"/>
      <c r="BKP624" s="230"/>
      <c r="BKQ624" s="230"/>
      <c r="BKR624" s="230"/>
      <c r="BKS624" s="230"/>
      <c r="BKT624" s="230"/>
      <c r="BKU624" s="230"/>
      <c r="BKV624" s="230"/>
      <c r="BKW624" s="230"/>
      <c r="BKX624" s="230"/>
      <c r="BKY624" s="230"/>
      <c r="BKZ624" s="230"/>
      <c r="BLA624" s="230"/>
      <c r="BLB624" s="230"/>
      <c r="BLC624" s="230"/>
      <c r="BLD624" s="230"/>
      <c r="BLE624" s="230"/>
      <c r="BLF624" s="230"/>
      <c r="BLG624" s="230"/>
      <c r="BLH624" s="230"/>
      <c r="BLI624" s="230"/>
      <c r="BLJ624" s="230"/>
      <c r="BLK624" s="230"/>
      <c r="BLL624" s="230"/>
      <c r="BLM624" s="230"/>
      <c r="BLN624" s="230"/>
      <c r="BLO624" s="230"/>
      <c r="BLP624" s="230"/>
      <c r="BLQ624" s="230"/>
      <c r="BLR624" s="230"/>
      <c r="BLS624" s="230"/>
      <c r="BLT624" s="230"/>
      <c r="BLU624" s="230"/>
      <c r="BLV624" s="230"/>
      <c r="BLW624" s="230"/>
      <c r="BLX624" s="230"/>
      <c r="BLY624" s="230"/>
      <c r="BLZ624" s="230"/>
      <c r="BMA624" s="230"/>
      <c r="BMB624" s="230"/>
      <c r="BMC624" s="230"/>
      <c r="BMD624" s="230"/>
      <c r="BME624" s="230"/>
      <c r="BMF624" s="230"/>
      <c r="BMG624" s="230"/>
      <c r="BMH624" s="230"/>
      <c r="BMI624" s="230"/>
      <c r="BMJ624" s="230"/>
      <c r="BMK624" s="230"/>
      <c r="BML624" s="230"/>
      <c r="BMM624" s="230"/>
      <c r="BMN624" s="230"/>
      <c r="BMO624" s="230"/>
      <c r="BMP624" s="230"/>
      <c r="BMQ624" s="230"/>
      <c r="BMR624" s="230"/>
      <c r="BMS624" s="230"/>
      <c r="BMT624" s="230"/>
      <c r="BMU624" s="230"/>
      <c r="BMV624" s="230"/>
      <c r="BMW624" s="230"/>
      <c r="BMX624" s="230"/>
      <c r="BMY624" s="230"/>
      <c r="BMZ624" s="230"/>
      <c r="BNA624" s="230"/>
      <c r="BNB624" s="230"/>
      <c r="BNC624" s="230"/>
      <c r="BND624" s="230"/>
      <c r="BNE624" s="230"/>
      <c r="BNF624" s="230"/>
      <c r="BNG624" s="230"/>
      <c r="BNH624" s="230"/>
      <c r="BNI624" s="230"/>
      <c r="BNJ624" s="230"/>
      <c r="BNK624" s="230"/>
      <c r="BNL624" s="230"/>
      <c r="BNM624" s="230"/>
      <c r="BNN624" s="230"/>
      <c r="BNO624" s="230"/>
      <c r="BNP624" s="230"/>
      <c r="BNQ624" s="230"/>
      <c r="BNR624" s="230"/>
      <c r="BNS624" s="230"/>
      <c r="BNT624" s="230"/>
      <c r="BNU624" s="230"/>
      <c r="BNV624" s="230"/>
      <c r="BNW624" s="230"/>
      <c r="BNX624" s="230"/>
      <c r="BNY624" s="230"/>
      <c r="BNZ624" s="230"/>
      <c r="BOA624" s="230"/>
      <c r="BOB624" s="230"/>
      <c r="BOC624" s="230"/>
      <c r="BOD624" s="230"/>
      <c r="BOE624" s="230"/>
      <c r="BOF624" s="230"/>
      <c r="BOG624" s="230"/>
      <c r="BOH624" s="230"/>
      <c r="BOI624" s="230"/>
      <c r="BOJ624" s="230"/>
      <c r="BOK624" s="230"/>
      <c r="BOL624" s="230"/>
      <c r="BOM624" s="230"/>
      <c r="BON624" s="230"/>
      <c r="BOO624" s="230"/>
      <c r="BOP624" s="230"/>
      <c r="BOQ624" s="230"/>
      <c r="BOR624" s="230"/>
      <c r="BOS624" s="230"/>
      <c r="BOT624" s="230"/>
      <c r="BOU624" s="230"/>
      <c r="BOV624" s="230"/>
      <c r="BOW624" s="230"/>
      <c r="BOX624" s="230"/>
      <c r="BOY624" s="230"/>
      <c r="BOZ624" s="230"/>
      <c r="BPA624" s="230"/>
      <c r="BPB624" s="230"/>
      <c r="BPC624" s="230"/>
      <c r="BPD624" s="230"/>
      <c r="BPE624" s="230"/>
      <c r="BPF624" s="230"/>
      <c r="BPG624" s="230"/>
      <c r="BPH624" s="230"/>
      <c r="BPI624" s="230"/>
      <c r="BPJ624" s="230"/>
      <c r="BPK624" s="230"/>
      <c r="BPL624" s="230"/>
      <c r="BPM624" s="230"/>
      <c r="BPN624" s="230"/>
      <c r="BPO624" s="230"/>
      <c r="BPP624" s="230"/>
      <c r="BPQ624" s="230"/>
      <c r="BPR624" s="230"/>
      <c r="BPS624" s="230"/>
      <c r="BPT624" s="230"/>
      <c r="BPU624" s="230"/>
      <c r="BPV624" s="230"/>
      <c r="BPW624" s="230"/>
      <c r="BPX624" s="230"/>
      <c r="BPY624" s="230"/>
      <c r="BPZ624" s="230"/>
      <c r="BQA624" s="230"/>
      <c r="BQB624" s="230"/>
      <c r="BQC624" s="230"/>
      <c r="BQD624" s="230"/>
      <c r="BQE624" s="230"/>
      <c r="BQF624" s="230"/>
      <c r="BQG624" s="230"/>
      <c r="BQH624" s="230"/>
      <c r="BQI624" s="230"/>
      <c r="BQJ624" s="230"/>
      <c r="BQK624" s="230"/>
      <c r="BQL624" s="230"/>
      <c r="BQM624" s="230"/>
      <c r="BQN624" s="230"/>
      <c r="BQO624" s="230"/>
      <c r="BQP624" s="230"/>
      <c r="BQQ624" s="230"/>
      <c r="BQR624" s="230"/>
      <c r="BQS624" s="230"/>
      <c r="BQT624" s="230"/>
      <c r="BQU624" s="230"/>
      <c r="BQV624" s="230"/>
      <c r="BQW624" s="230"/>
      <c r="BQX624" s="230"/>
      <c r="BQY624" s="230"/>
      <c r="BQZ624" s="230"/>
      <c r="BRA624" s="230"/>
      <c r="BRB624" s="230"/>
      <c r="BRC624" s="230"/>
      <c r="BRD624" s="230"/>
      <c r="BRE624" s="230"/>
      <c r="BRF624" s="230"/>
      <c r="BRG624" s="230"/>
      <c r="BRH624" s="230"/>
      <c r="BRI624" s="230"/>
      <c r="BRJ624" s="230"/>
      <c r="BRK624" s="230"/>
      <c r="BRL624" s="230"/>
      <c r="BRM624" s="230"/>
      <c r="BRN624" s="230"/>
      <c r="BRO624" s="230"/>
      <c r="BRP624" s="230"/>
      <c r="BRQ624" s="230"/>
      <c r="BRR624" s="230"/>
      <c r="BRS624" s="230"/>
      <c r="BRT624" s="230"/>
      <c r="BRU624" s="230"/>
      <c r="BRV624" s="230"/>
      <c r="BRW624" s="230"/>
      <c r="BRX624" s="230"/>
      <c r="BRY624" s="230"/>
      <c r="BRZ624" s="230"/>
      <c r="BSA624" s="230"/>
      <c r="BSB624" s="230"/>
      <c r="BSC624" s="230"/>
      <c r="BSD624" s="230"/>
      <c r="BSE624" s="230"/>
      <c r="BSF624" s="230"/>
      <c r="BSG624" s="230"/>
      <c r="BSH624" s="230"/>
      <c r="BSI624" s="230"/>
      <c r="BSJ624" s="230"/>
      <c r="BSK624" s="230"/>
      <c r="BSL624" s="230"/>
      <c r="BSM624" s="230"/>
      <c r="BSN624" s="230"/>
      <c r="BSO624" s="230"/>
      <c r="BSP624" s="230"/>
      <c r="BSQ624" s="230"/>
      <c r="BSR624" s="230"/>
      <c r="BSS624" s="230"/>
      <c r="BST624" s="230"/>
      <c r="BSU624" s="230"/>
      <c r="BSV624" s="230"/>
      <c r="BSW624" s="230"/>
      <c r="BSX624" s="230"/>
      <c r="BSY624" s="230"/>
      <c r="BSZ624" s="230"/>
      <c r="BTA624" s="230"/>
      <c r="BTB624" s="230"/>
      <c r="BTC624" s="230"/>
      <c r="BTD624" s="230"/>
      <c r="BTE624" s="230"/>
      <c r="BTF624" s="230"/>
      <c r="BTG624" s="230"/>
      <c r="BTH624" s="230"/>
      <c r="BTI624" s="230"/>
      <c r="BTJ624" s="230"/>
      <c r="BTK624" s="230"/>
      <c r="BTL624" s="230"/>
      <c r="BTM624" s="230"/>
      <c r="BTN624" s="230"/>
      <c r="BTO624" s="230"/>
      <c r="BTP624" s="230"/>
      <c r="BTQ624" s="230"/>
      <c r="BTR624" s="230"/>
      <c r="BTS624" s="230"/>
      <c r="BTT624" s="230"/>
      <c r="BTU624" s="230"/>
      <c r="BTV624" s="230"/>
      <c r="BTW624" s="230"/>
      <c r="BTX624" s="230"/>
      <c r="BTY624" s="230"/>
      <c r="BTZ624" s="230"/>
      <c r="BUA624" s="230"/>
      <c r="BUB624" s="230"/>
      <c r="BUC624" s="230"/>
      <c r="BUD624" s="230"/>
      <c r="BUE624" s="230"/>
      <c r="BUF624" s="230"/>
      <c r="BUG624" s="230"/>
      <c r="BUH624" s="230"/>
      <c r="BUI624" s="230"/>
      <c r="BUJ624" s="230"/>
      <c r="BUK624" s="230"/>
      <c r="BUL624" s="230"/>
      <c r="BUM624" s="230"/>
      <c r="BUN624" s="230"/>
      <c r="BUO624" s="230"/>
      <c r="BUP624" s="230"/>
      <c r="BUQ624" s="230"/>
      <c r="BUR624" s="230"/>
      <c r="BUS624" s="230"/>
      <c r="BUT624" s="230"/>
      <c r="BUU624" s="230"/>
      <c r="BUV624" s="230"/>
      <c r="BUW624" s="230"/>
      <c r="BUX624" s="230"/>
      <c r="BUY624" s="230"/>
      <c r="BUZ624" s="230"/>
      <c r="BVA624" s="230"/>
      <c r="BVB624" s="230"/>
      <c r="BVC624" s="230"/>
      <c r="BVD624" s="230"/>
      <c r="BVE624" s="230"/>
      <c r="BVF624" s="230"/>
      <c r="BVG624" s="230"/>
      <c r="BVH624" s="230"/>
      <c r="BVI624" s="230"/>
      <c r="BVJ624" s="230"/>
      <c r="BVK624" s="230"/>
      <c r="BVL624" s="230"/>
      <c r="BVM624" s="230"/>
      <c r="BVN624" s="230"/>
      <c r="BVO624" s="230"/>
      <c r="BVP624" s="230"/>
      <c r="BVQ624" s="230"/>
      <c r="BVR624" s="230"/>
      <c r="BVS624" s="230"/>
      <c r="BVT624" s="230"/>
      <c r="BVU624" s="230"/>
      <c r="BVV624" s="230"/>
      <c r="BVW624" s="230"/>
      <c r="BVX624" s="230"/>
      <c r="BVY624" s="230"/>
      <c r="BVZ624" s="230"/>
      <c r="BWA624" s="230"/>
      <c r="BWB624" s="230"/>
      <c r="BWC624" s="230"/>
      <c r="BWD624" s="230"/>
      <c r="BWE624" s="230"/>
      <c r="BWF624" s="230"/>
      <c r="BWG624" s="230"/>
      <c r="BWH624" s="230"/>
      <c r="BWI624" s="230"/>
      <c r="BWJ624" s="230"/>
      <c r="BWK624" s="230"/>
      <c r="BWL624" s="230"/>
      <c r="BWM624" s="230"/>
      <c r="BWN624" s="230"/>
      <c r="BWO624" s="230"/>
      <c r="BWP624" s="230"/>
      <c r="BWQ624" s="230"/>
      <c r="BWR624" s="230"/>
      <c r="BWS624" s="230"/>
      <c r="BWT624" s="230"/>
      <c r="BWU624" s="230"/>
      <c r="BWV624" s="230"/>
      <c r="BWW624" s="230"/>
      <c r="BWX624" s="230"/>
      <c r="BWY624" s="230"/>
      <c r="BWZ624" s="230"/>
      <c r="BXA624" s="230"/>
      <c r="BXB624" s="230"/>
      <c r="BXC624" s="230"/>
      <c r="BXD624" s="230"/>
      <c r="BXE624" s="230"/>
      <c r="BXF624" s="230"/>
      <c r="BXG624" s="230"/>
      <c r="BXH624" s="230"/>
      <c r="BXI624" s="230"/>
      <c r="BXJ624" s="230"/>
      <c r="BXK624" s="230"/>
      <c r="BXL624" s="230"/>
      <c r="BXM624" s="230"/>
      <c r="BXN624" s="230"/>
      <c r="BXO624" s="230"/>
      <c r="BXP624" s="230"/>
      <c r="BXQ624" s="230"/>
      <c r="BXR624" s="230"/>
      <c r="BXS624" s="230"/>
      <c r="BXT624" s="230"/>
      <c r="BXU624" s="230"/>
      <c r="BXV624" s="230"/>
      <c r="BXW624" s="230"/>
      <c r="BXX624" s="230"/>
      <c r="BXY624" s="230"/>
      <c r="BXZ624" s="230"/>
      <c r="BYA624" s="230"/>
      <c r="BYB624" s="230"/>
      <c r="BYC624" s="230"/>
      <c r="BYD624" s="230"/>
      <c r="BYE624" s="230"/>
      <c r="BYF624" s="230"/>
      <c r="BYG624" s="230"/>
      <c r="BYH624" s="230"/>
      <c r="BYI624" s="230"/>
      <c r="BYJ624" s="230"/>
      <c r="BYK624" s="230"/>
      <c r="BYL624" s="230"/>
      <c r="BYM624" s="230"/>
      <c r="BYN624" s="230"/>
      <c r="BYO624" s="230"/>
      <c r="BYP624" s="230"/>
      <c r="BYQ624" s="230"/>
      <c r="BYR624" s="230"/>
      <c r="BYS624" s="230"/>
      <c r="BYT624" s="230"/>
      <c r="BYU624" s="230"/>
      <c r="BYV624" s="230"/>
      <c r="BYW624" s="230"/>
      <c r="BYX624" s="230"/>
      <c r="BYY624" s="230"/>
      <c r="BYZ624" s="230"/>
      <c r="BZA624" s="230"/>
      <c r="BZB624" s="230"/>
      <c r="BZC624" s="230"/>
      <c r="BZD624" s="230"/>
      <c r="BZE624" s="230"/>
      <c r="BZF624" s="230"/>
      <c r="BZG624" s="230"/>
      <c r="BZH624" s="230"/>
      <c r="BZI624" s="230"/>
      <c r="BZJ624" s="230"/>
      <c r="BZK624" s="230"/>
      <c r="BZL624" s="230"/>
      <c r="BZM624" s="230"/>
      <c r="BZN624" s="230"/>
      <c r="BZO624" s="230"/>
      <c r="BZP624" s="230"/>
      <c r="BZQ624" s="230"/>
      <c r="BZR624" s="230"/>
      <c r="BZS624" s="230"/>
      <c r="BZT624" s="230"/>
      <c r="BZU624" s="230"/>
      <c r="BZV624" s="230"/>
      <c r="BZW624" s="230"/>
      <c r="BZX624" s="230"/>
      <c r="BZY624" s="230"/>
      <c r="BZZ624" s="230"/>
      <c r="CAA624" s="230"/>
      <c r="CAB624" s="230"/>
      <c r="CAC624" s="230"/>
      <c r="CAD624" s="230"/>
      <c r="CAE624" s="230"/>
      <c r="CAF624" s="230"/>
      <c r="CAG624" s="230"/>
      <c r="CAH624" s="230"/>
      <c r="CAI624" s="230"/>
      <c r="CAJ624" s="230"/>
      <c r="CAK624" s="230"/>
      <c r="CAL624" s="230"/>
      <c r="CAM624" s="230"/>
      <c r="CAN624" s="230"/>
      <c r="CAO624" s="230"/>
      <c r="CAP624" s="230"/>
      <c r="CAQ624" s="230"/>
      <c r="CAR624" s="230"/>
      <c r="CAS624" s="230"/>
      <c r="CAT624" s="230"/>
      <c r="CAU624" s="230"/>
      <c r="CAV624" s="230"/>
      <c r="CAW624" s="230"/>
      <c r="CAX624" s="230"/>
      <c r="CAY624" s="230"/>
      <c r="CAZ624" s="230"/>
      <c r="CBA624" s="230"/>
      <c r="CBB624" s="230"/>
      <c r="CBC624" s="230"/>
      <c r="CBD624" s="230"/>
      <c r="CBE624" s="230"/>
      <c r="CBF624" s="230"/>
      <c r="CBG624" s="230"/>
      <c r="CBH624" s="230"/>
      <c r="CBI624" s="230"/>
      <c r="CBJ624" s="230"/>
      <c r="CBK624" s="230"/>
      <c r="CBL624" s="230"/>
      <c r="CBM624" s="230"/>
      <c r="CBN624" s="230"/>
      <c r="CBO624" s="230"/>
      <c r="CBP624" s="230"/>
      <c r="CBQ624" s="230"/>
      <c r="CBR624" s="230"/>
      <c r="CBS624" s="230"/>
      <c r="CBT624" s="230"/>
      <c r="CBU624" s="230"/>
      <c r="CBV624" s="230"/>
      <c r="CBW624" s="230"/>
      <c r="CBX624" s="230"/>
      <c r="CBY624" s="230"/>
      <c r="CBZ624" s="230"/>
      <c r="CCA624" s="230"/>
      <c r="CCB624" s="230"/>
      <c r="CCC624" s="230"/>
      <c r="CCD624" s="230"/>
      <c r="CCE624" s="230"/>
      <c r="CCF624" s="230"/>
      <c r="CCG624" s="230"/>
      <c r="CCH624" s="230"/>
      <c r="CCI624" s="230"/>
      <c r="CCJ624" s="230"/>
      <c r="CCK624" s="230"/>
      <c r="CCL624" s="230"/>
      <c r="CCM624" s="230"/>
      <c r="CCN624" s="230"/>
      <c r="CCO624" s="230"/>
      <c r="CCP624" s="230"/>
      <c r="CCQ624" s="230"/>
      <c r="CCR624" s="230"/>
      <c r="CCS624" s="230"/>
      <c r="CCT624" s="230"/>
      <c r="CCU624" s="230"/>
      <c r="CCV624" s="230"/>
      <c r="CCW624" s="230"/>
      <c r="CCX624" s="230"/>
      <c r="CCY624" s="230"/>
      <c r="CCZ624" s="230"/>
      <c r="CDA624" s="230"/>
      <c r="CDB624" s="230"/>
      <c r="CDC624" s="230"/>
      <c r="CDD624" s="230"/>
      <c r="CDE624" s="230"/>
      <c r="CDF624" s="230"/>
      <c r="CDG624" s="230"/>
      <c r="CDH624" s="230"/>
      <c r="CDI624" s="230"/>
      <c r="CDJ624" s="230"/>
      <c r="CDK624" s="230"/>
      <c r="CDL624" s="230"/>
      <c r="CDM624" s="230"/>
      <c r="CDN624" s="230"/>
      <c r="CDO624" s="230"/>
      <c r="CDP624" s="230"/>
      <c r="CDQ624" s="230"/>
      <c r="CDR624" s="230"/>
      <c r="CDS624" s="230"/>
      <c r="CDT624" s="230"/>
      <c r="CDU624" s="230"/>
      <c r="CDV624" s="230"/>
      <c r="CDW624" s="230"/>
      <c r="CDX624" s="230"/>
      <c r="CDY624" s="230"/>
      <c r="CDZ624" s="230"/>
      <c r="CEA624" s="230"/>
      <c r="CEB624" s="230"/>
      <c r="CEC624" s="230"/>
      <c r="CED624" s="230"/>
      <c r="CEE624" s="230"/>
      <c r="CEF624" s="230"/>
      <c r="CEG624" s="230"/>
      <c r="CEH624" s="230"/>
      <c r="CEI624" s="230"/>
      <c r="CEJ624" s="230"/>
      <c r="CEK624" s="230"/>
      <c r="CEL624" s="230"/>
      <c r="CEM624" s="230"/>
      <c r="CEN624" s="230"/>
      <c r="CEO624" s="230"/>
      <c r="CEP624" s="230"/>
      <c r="CEQ624" s="230"/>
      <c r="CER624" s="230"/>
      <c r="CES624" s="230"/>
      <c r="CET624" s="230"/>
      <c r="CEU624" s="230"/>
      <c r="CEV624" s="230"/>
      <c r="CEW624" s="230"/>
      <c r="CEX624" s="230"/>
      <c r="CEY624" s="230"/>
      <c r="CEZ624" s="230"/>
      <c r="CFA624" s="230"/>
      <c r="CFB624" s="230"/>
      <c r="CFC624" s="230"/>
      <c r="CFD624" s="230"/>
      <c r="CFE624" s="230"/>
      <c r="CFF624" s="230"/>
      <c r="CFG624" s="230"/>
      <c r="CFH624" s="230"/>
      <c r="CFI624" s="230"/>
      <c r="CFJ624" s="230"/>
      <c r="CFK624" s="230"/>
      <c r="CFL624" s="230"/>
      <c r="CFM624" s="230"/>
      <c r="CFN624" s="230"/>
      <c r="CFO624" s="230"/>
      <c r="CFP624" s="230"/>
      <c r="CFQ624" s="230"/>
      <c r="CFR624" s="230"/>
      <c r="CFS624" s="230"/>
      <c r="CFT624" s="230"/>
      <c r="CFU624" s="230"/>
      <c r="CFV624" s="230"/>
      <c r="CFW624" s="230"/>
      <c r="CFX624" s="230"/>
      <c r="CFY624" s="230"/>
      <c r="CFZ624" s="230"/>
      <c r="CGA624" s="230"/>
      <c r="CGB624" s="230"/>
      <c r="CGC624" s="230"/>
      <c r="CGD624" s="230"/>
      <c r="CGE624" s="230"/>
      <c r="CGF624" s="230"/>
      <c r="CGG624" s="230"/>
      <c r="CGH624" s="230"/>
      <c r="CGI624" s="230"/>
      <c r="CGJ624" s="230"/>
      <c r="CGK624" s="230"/>
      <c r="CGL624" s="230"/>
      <c r="CGM624" s="230"/>
      <c r="CGN624" s="230"/>
      <c r="CGO624" s="230"/>
      <c r="CGP624" s="230"/>
      <c r="CGQ624" s="230"/>
      <c r="CGR624" s="230"/>
      <c r="CGS624" s="230"/>
      <c r="CGT624" s="230"/>
      <c r="CGU624" s="230"/>
      <c r="CGV624" s="230"/>
      <c r="CGW624" s="230"/>
      <c r="CGX624" s="230"/>
      <c r="CGY624" s="230"/>
      <c r="CGZ624" s="230"/>
      <c r="CHA624" s="230"/>
      <c r="CHB624" s="230"/>
      <c r="CHC624" s="230"/>
      <c r="CHD624" s="230"/>
      <c r="CHE624" s="230"/>
      <c r="CHF624" s="230"/>
      <c r="CHG624" s="230"/>
      <c r="CHH624" s="230"/>
      <c r="CHI624" s="230"/>
      <c r="CHJ624" s="230"/>
      <c r="CHK624" s="230"/>
      <c r="CHL624" s="230"/>
      <c r="CHM624" s="230"/>
      <c r="CHN624" s="230"/>
      <c r="CHO624" s="230"/>
      <c r="CHP624" s="230"/>
      <c r="CHQ624" s="230"/>
      <c r="CHR624" s="230"/>
      <c r="CHS624" s="230"/>
      <c r="CHT624" s="230"/>
      <c r="CHU624" s="230"/>
      <c r="CHV624" s="230"/>
      <c r="CHW624" s="230"/>
      <c r="CHX624" s="230"/>
      <c r="CHY624" s="230"/>
      <c r="CHZ624" s="230"/>
      <c r="CIA624" s="230"/>
      <c r="CIB624" s="230"/>
      <c r="CIC624" s="230"/>
      <c r="CID624" s="230"/>
      <c r="CIE624" s="230"/>
      <c r="CIF624" s="230"/>
      <c r="CIG624" s="230"/>
      <c r="CIH624" s="230"/>
      <c r="CII624" s="230"/>
      <c r="CIJ624" s="230"/>
      <c r="CIK624" s="230"/>
      <c r="CIL624" s="230"/>
      <c r="CIM624" s="230"/>
      <c r="CIN624" s="230"/>
      <c r="CIO624" s="230"/>
      <c r="CIP624" s="230"/>
      <c r="CIQ624" s="230"/>
      <c r="CIR624" s="230"/>
      <c r="CIS624" s="230"/>
      <c r="CIT624" s="230"/>
      <c r="CIU624" s="230"/>
      <c r="CIV624" s="230"/>
      <c r="CIW624" s="230"/>
      <c r="CIX624" s="230"/>
      <c r="CIY624" s="230"/>
      <c r="CIZ624" s="230"/>
      <c r="CJA624" s="230"/>
      <c r="CJB624" s="230"/>
      <c r="CJC624" s="230"/>
      <c r="CJD624" s="230"/>
      <c r="CJE624" s="230"/>
      <c r="CJF624" s="230"/>
      <c r="CJG624" s="230"/>
      <c r="CJH624" s="230"/>
      <c r="CJI624" s="230"/>
      <c r="CJJ624" s="230"/>
      <c r="CJK624" s="230"/>
      <c r="CJL624" s="230"/>
      <c r="CJM624" s="230"/>
      <c r="CJN624" s="230"/>
      <c r="CJO624" s="230"/>
      <c r="CJP624" s="230"/>
      <c r="CJQ624" s="230"/>
      <c r="CJR624" s="230"/>
      <c r="CJS624" s="230"/>
      <c r="CJT624" s="230"/>
      <c r="CJU624" s="230"/>
      <c r="CJV624" s="230"/>
      <c r="CJW624" s="230"/>
      <c r="CJX624" s="230"/>
      <c r="CJY624" s="230"/>
      <c r="CJZ624" s="230"/>
      <c r="CKA624" s="230"/>
      <c r="CKB624" s="230"/>
      <c r="CKC624" s="230"/>
      <c r="CKD624" s="230"/>
      <c r="CKE624" s="230"/>
      <c r="CKF624" s="230"/>
      <c r="CKG624" s="230"/>
      <c r="CKH624" s="230"/>
      <c r="CKI624" s="230"/>
      <c r="CKJ624" s="230"/>
      <c r="CKK624" s="230"/>
      <c r="CKL624" s="230"/>
      <c r="CKM624" s="230"/>
      <c r="CKN624" s="230"/>
      <c r="CKO624" s="230"/>
      <c r="CKP624" s="230"/>
      <c r="CKQ624" s="230"/>
      <c r="CKR624" s="230"/>
      <c r="CKS624" s="230"/>
      <c r="CKT624" s="230"/>
      <c r="CKU624" s="230"/>
      <c r="CKV624" s="230"/>
      <c r="CKW624" s="230"/>
      <c r="CKX624" s="230"/>
      <c r="CKY624" s="230"/>
      <c r="CKZ624" s="230"/>
      <c r="CLA624" s="230"/>
      <c r="CLB624" s="230"/>
      <c r="CLC624" s="230"/>
      <c r="CLD624" s="230"/>
      <c r="CLE624" s="230"/>
      <c r="CLF624" s="230"/>
      <c r="CLG624" s="230"/>
      <c r="CLH624" s="230"/>
      <c r="CLI624" s="230"/>
      <c r="CLJ624" s="230"/>
      <c r="CLK624" s="230"/>
      <c r="CLL624" s="230"/>
      <c r="CLM624" s="230"/>
      <c r="CLN624" s="230"/>
      <c r="CLO624" s="230"/>
      <c r="CLP624" s="230"/>
      <c r="CLQ624" s="230"/>
      <c r="CLR624" s="230"/>
      <c r="CLS624" s="230"/>
      <c r="CLT624" s="230"/>
      <c r="CLU624" s="230"/>
      <c r="CLV624" s="230"/>
      <c r="CLW624" s="230"/>
      <c r="CLX624" s="230"/>
      <c r="CLY624" s="230"/>
      <c r="CLZ624" s="230"/>
      <c r="CMA624" s="230"/>
      <c r="CMB624" s="230"/>
      <c r="CMC624" s="230"/>
      <c r="CMD624" s="230"/>
      <c r="CME624" s="230"/>
      <c r="CMF624" s="230"/>
      <c r="CMG624" s="230"/>
      <c r="CMH624" s="230"/>
      <c r="CMI624" s="230"/>
      <c r="CMJ624" s="230"/>
      <c r="CMK624" s="230"/>
      <c r="CML624" s="230"/>
      <c r="CMM624" s="230"/>
      <c r="CMN624" s="230"/>
      <c r="CMO624" s="230"/>
      <c r="CMP624" s="230"/>
      <c r="CMQ624" s="230"/>
      <c r="CMR624" s="230"/>
      <c r="CMS624" s="230"/>
      <c r="CMT624" s="230"/>
      <c r="CMU624" s="230"/>
      <c r="CMV624" s="230"/>
      <c r="CMW624" s="230"/>
      <c r="CMX624" s="230"/>
      <c r="CMY624" s="230"/>
      <c r="CMZ624" s="230"/>
      <c r="CNA624" s="230"/>
      <c r="CNB624" s="230"/>
      <c r="CNC624" s="230"/>
      <c r="CND624" s="230"/>
      <c r="CNE624" s="230"/>
      <c r="CNF624" s="230"/>
      <c r="CNG624" s="230"/>
      <c r="CNH624" s="230"/>
      <c r="CNI624" s="230"/>
      <c r="CNJ624" s="230"/>
      <c r="CNK624" s="230"/>
      <c r="CNL624" s="230"/>
      <c r="CNM624" s="230"/>
      <c r="CNN624" s="230"/>
      <c r="CNO624" s="230"/>
      <c r="CNP624" s="230"/>
      <c r="CNQ624" s="230"/>
      <c r="CNR624" s="230"/>
      <c r="CNS624" s="230"/>
      <c r="CNT624" s="230"/>
      <c r="CNU624" s="230"/>
      <c r="CNV624" s="230"/>
      <c r="CNW624" s="230"/>
      <c r="CNX624" s="230"/>
      <c r="CNY624" s="230"/>
      <c r="CNZ624" s="230"/>
      <c r="COA624" s="230"/>
      <c r="COB624" s="230"/>
      <c r="COC624" s="230"/>
      <c r="COD624" s="230"/>
      <c r="COE624" s="230"/>
      <c r="COF624" s="230"/>
      <c r="COG624" s="230"/>
      <c r="COH624" s="230"/>
      <c r="COI624" s="230"/>
      <c r="COJ624" s="230"/>
      <c r="COK624" s="230"/>
      <c r="COL624" s="230"/>
      <c r="COM624" s="230"/>
      <c r="CON624" s="230"/>
      <c r="COO624" s="230"/>
      <c r="COP624" s="230"/>
      <c r="COQ624" s="230"/>
      <c r="COR624" s="230"/>
      <c r="COS624" s="230"/>
      <c r="COT624" s="230"/>
      <c r="COU624" s="230"/>
      <c r="COV624" s="230"/>
      <c r="COW624" s="230"/>
      <c r="COX624" s="230"/>
      <c r="COY624" s="230"/>
      <c r="COZ624" s="230"/>
      <c r="CPA624" s="230"/>
      <c r="CPB624" s="230"/>
      <c r="CPC624" s="230"/>
      <c r="CPD624" s="230"/>
      <c r="CPE624" s="230"/>
      <c r="CPF624" s="230"/>
      <c r="CPG624" s="230"/>
      <c r="CPH624" s="230"/>
      <c r="CPI624" s="230"/>
      <c r="CPJ624" s="230"/>
      <c r="CPK624" s="230"/>
      <c r="CPL624" s="230"/>
      <c r="CPM624" s="230"/>
      <c r="CPN624" s="230"/>
      <c r="CPO624" s="230"/>
      <c r="CPP624" s="230"/>
      <c r="CPQ624" s="230"/>
      <c r="CPR624" s="230"/>
      <c r="CPS624" s="230"/>
      <c r="CPT624" s="230"/>
      <c r="CPU624" s="230"/>
      <c r="CPV624" s="230"/>
      <c r="CPW624" s="230"/>
      <c r="CPX624" s="230"/>
      <c r="CPY624" s="230"/>
      <c r="CPZ624" s="230"/>
      <c r="CQA624" s="230"/>
      <c r="CQB624" s="230"/>
      <c r="CQC624" s="230"/>
      <c r="CQD624" s="230"/>
      <c r="CQE624" s="230"/>
      <c r="CQF624" s="230"/>
      <c r="CQG624" s="230"/>
      <c r="CQH624" s="230"/>
      <c r="CQI624" s="230"/>
      <c r="CQJ624" s="230"/>
      <c r="CQK624" s="230"/>
      <c r="CQL624" s="230"/>
      <c r="CQM624" s="230"/>
      <c r="CQN624" s="230"/>
      <c r="CQO624" s="230"/>
      <c r="CQP624" s="230"/>
      <c r="CQQ624" s="230"/>
      <c r="CQR624" s="230"/>
      <c r="CQS624" s="230"/>
      <c r="CQT624" s="230"/>
      <c r="CQU624" s="230"/>
      <c r="CQV624" s="230"/>
      <c r="CQW624" s="230"/>
      <c r="CQX624" s="230"/>
      <c r="CQY624" s="230"/>
      <c r="CQZ624" s="230"/>
      <c r="CRA624" s="230"/>
      <c r="CRB624" s="230"/>
      <c r="CRC624" s="230"/>
      <c r="CRD624" s="230"/>
      <c r="CRE624" s="230"/>
      <c r="CRF624" s="230"/>
      <c r="CRG624" s="230"/>
      <c r="CRH624" s="230"/>
      <c r="CRI624" s="230"/>
      <c r="CRJ624" s="230"/>
      <c r="CRK624" s="230"/>
      <c r="CRL624" s="230"/>
      <c r="CRM624" s="230"/>
      <c r="CRN624" s="230"/>
      <c r="CRO624" s="230"/>
      <c r="CRP624" s="230"/>
      <c r="CRQ624" s="230"/>
      <c r="CRR624" s="230"/>
      <c r="CRS624" s="230"/>
      <c r="CRT624" s="230"/>
      <c r="CRU624" s="230"/>
      <c r="CRV624" s="230"/>
      <c r="CRW624" s="230"/>
      <c r="CRX624" s="230"/>
      <c r="CRY624" s="230"/>
      <c r="CRZ624" s="230"/>
      <c r="CSA624" s="230"/>
      <c r="CSB624" s="230"/>
      <c r="CSC624" s="230"/>
      <c r="CSD624" s="230"/>
      <c r="CSE624" s="230"/>
      <c r="CSF624" s="230"/>
      <c r="CSG624" s="230"/>
      <c r="CSH624" s="230"/>
      <c r="CSI624" s="230"/>
      <c r="CSJ624" s="230"/>
      <c r="CSK624" s="230"/>
      <c r="CSL624" s="230"/>
      <c r="CSM624" s="230"/>
      <c r="CSN624" s="230"/>
      <c r="CSO624" s="230"/>
      <c r="CSP624" s="230"/>
      <c r="CSQ624" s="230"/>
      <c r="CSR624" s="230"/>
      <c r="CSS624" s="230"/>
      <c r="CST624" s="230"/>
      <c r="CSU624" s="230"/>
      <c r="CSV624" s="230"/>
      <c r="CSW624" s="230"/>
      <c r="CSX624" s="230"/>
      <c r="CSY624" s="230"/>
      <c r="CSZ624" s="230"/>
      <c r="CTA624" s="230"/>
      <c r="CTB624" s="230"/>
      <c r="CTC624" s="230"/>
      <c r="CTD624" s="230"/>
      <c r="CTE624" s="230"/>
      <c r="CTF624" s="230"/>
      <c r="CTG624" s="230"/>
      <c r="CTH624" s="230"/>
      <c r="CTI624" s="230"/>
      <c r="CTJ624" s="230"/>
      <c r="CTK624" s="230"/>
      <c r="CTL624" s="230"/>
      <c r="CTM624" s="230"/>
      <c r="CTN624" s="230"/>
      <c r="CTO624" s="230"/>
      <c r="CTP624" s="230"/>
      <c r="CTQ624" s="230"/>
      <c r="CTR624" s="230"/>
      <c r="CTS624" s="230"/>
      <c r="CTT624" s="230"/>
      <c r="CTU624" s="230"/>
      <c r="CTV624" s="230"/>
      <c r="CTW624" s="230"/>
      <c r="CTX624" s="230"/>
      <c r="CTY624" s="230"/>
      <c r="CTZ624" s="230"/>
      <c r="CUA624" s="230"/>
      <c r="CUB624" s="230"/>
      <c r="CUC624" s="230"/>
      <c r="CUD624" s="230"/>
      <c r="CUE624" s="230"/>
      <c r="CUF624" s="230"/>
      <c r="CUG624" s="230"/>
      <c r="CUH624" s="230"/>
      <c r="CUI624" s="230"/>
      <c r="CUJ624" s="230"/>
      <c r="CUK624" s="230"/>
      <c r="CUL624" s="230"/>
      <c r="CUM624" s="230"/>
      <c r="CUN624" s="230"/>
      <c r="CUO624" s="230"/>
      <c r="CUP624" s="230"/>
      <c r="CUQ624" s="230"/>
      <c r="CUR624" s="230"/>
      <c r="CUS624" s="230"/>
      <c r="CUT624" s="230"/>
      <c r="CUU624" s="230"/>
      <c r="CUV624" s="230"/>
      <c r="CUW624" s="230"/>
      <c r="CUX624" s="230"/>
      <c r="CUY624" s="230"/>
      <c r="CUZ624" s="230"/>
      <c r="CVA624" s="230"/>
      <c r="CVB624" s="230"/>
      <c r="CVC624" s="230"/>
      <c r="CVD624" s="230"/>
      <c r="CVE624" s="230"/>
      <c r="CVF624" s="230"/>
      <c r="CVG624" s="230"/>
      <c r="CVH624" s="230"/>
      <c r="CVI624" s="230"/>
      <c r="CVJ624" s="230"/>
      <c r="CVK624" s="230"/>
      <c r="CVL624" s="230"/>
      <c r="CVM624" s="230"/>
      <c r="CVN624" s="230"/>
      <c r="CVO624" s="230"/>
      <c r="CVP624" s="230"/>
      <c r="CVQ624" s="230"/>
      <c r="CVR624" s="230"/>
      <c r="CVS624" s="230"/>
      <c r="CVT624" s="230"/>
      <c r="CVU624" s="230"/>
      <c r="CVV624" s="230"/>
      <c r="CVW624" s="230"/>
      <c r="CVX624" s="230"/>
      <c r="CVY624" s="230"/>
      <c r="CVZ624" s="230"/>
      <c r="CWA624" s="230"/>
      <c r="CWB624" s="230"/>
      <c r="CWC624" s="230"/>
      <c r="CWD624" s="230"/>
      <c r="CWE624" s="230"/>
      <c r="CWF624" s="230"/>
      <c r="CWG624" s="230"/>
      <c r="CWH624" s="230"/>
      <c r="CWI624" s="230"/>
      <c r="CWJ624" s="230"/>
      <c r="CWK624" s="230"/>
      <c r="CWL624" s="230"/>
      <c r="CWM624" s="230"/>
      <c r="CWN624" s="230"/>
      <c r="CWO624" s="230"/>
      <c r="CWP624" s="230"/>
      <c r="CWQ624" s="230"/>
      <c r="CWR624" s="230"/>
      <c r="CWS624" s="230"/>
      <c r="CWT624" s="230"/>
      <c r="CWU624" s="230"/>
      <c r="CWV624" s="230"/>
      <c r="CWW624" s="230"/>
      <c r="CWX624" s="230"/>
      <c r="CWY624" s="230"/>
      <c r="CWZ624" s="230"/>
      <c r="CXA624" s="230"/>
      <c r="CXB624" s="230"/>
      <c r="CXC624" s="230"/>
      <c r="CXD624" s="230"/>
      <c r="CXE624" s="230"/>
      <c r="CXF624" s="230"/>
      <c r="CXG624" s="230"/>
      <c r="CXH624" s="230"/>
      <c r="CXI624" s="230"/>
      <c r="CXJ624" s="230"/>
      <c r="CXK624" s="230"/>
      <c r="CXL624" s="230"/>
      <c r="CXM624" s="230"/>
      <c r="CXN624" s="230"/>
      <c r="CXO624" s="230"/>
      <c r="CXP624" s="230"/>
      <c r="CXQ624" s="230"/>
      <c r="CXR624" s="230"/>
      <c r="CXS624" s="230"/>
      <c r="CXT624" s="230"/>
      <c r="CXU624" s="230"/>
      <c r="CXV624" s="230"/>
      <c r="CXW624" s="230"/>
      <c r="CXX624" s="230"/>
      <c r="CXY624" s="230"/>
      <c r="CXZ624" s="230"/>
      <c r="CYA624" s="230"/>
      <c r="CYB624" s="230"/>
      <c r="CYC624" s="230"/>
      <c r="CYD624" s="230"/>
      <c r="CYE624" s="230"/>
      <c r="CYF624" s="230"/>
      <c r="CYG624" s="230"/>
      <c r="CYH624" s="230"/>
      <c r="CYI624" s="230"/>
      <c r="CYJ624" s="230"/>
      <c r="CYK624" s="230"/>
      <c r="CYL624" s="230"/>
      <c r="CYM624" s="230"/>
      <c r="CYN624" s="230"/>
      <c r="CYO624" s="230"/>
      <c r="CYP624" s="230"/>
      <c r="CYQ624" s="230"/>
      <c r="CYR624" s="230"/>
      <c r="CYS624" s="230"/>
      <c r="CYT624" s="230"/>
      <c r="CYU624" s="230"/>
      <c r="CYV624" s="230"/>
      <c r="CYW624" s="230"/>
      <c r="CYX624" s="230"/>
      <c r="CYY624" s="230"/>
      <c r="CYZ624" s="230"/>
      <c r="CZA624" s="230"/>
      <c r="CZB624" s="230"/>
      <c r="CZC624" s="230"/>
      <c r="CZD624" s="230"/>
      <c r="CZE624" s="230"/>
      <c r="CZF624" s="230"/>
      <c r="CZG624" s="230"/>
      <c r="CZH624" s="230"/>
      <c r="CZI624" s="230"/>
      <c r="CZJ624" s="230"/>
      <c r="CZK624" s="230"/>
      <c r="CZL624" s="230"/>
      <c r="CZM624" s="230"/>
      <c r="CZN624" s="230"/>
      <c r="CZO624" s="230"/>
      <c r="CZP624" s="230"/>
      <c r="CZQ624" s="230"/>
      <c r="CZR624" s="230"/>
      <c r="CZS624" s="230"/>
      <c r="CZT624" s="230"/>
      <c r="CZU624" s="230"/>
      <c r="CZV624" s="230"/>
      <c r="CZW624" s="230"/>
      <c r="CZX624" s="230"/>
      <c r="CZY624" s="230"/>
      <c r="CZZ624" s="230"/>
      <c r="DAA624" s="230"/>
      <c r="DAB624" s="230"/>
      <c r="DAC624" s="230"/>
      <c r="DAD624" s="230"/>
      <c r="DAE624" s="230"/>
      <c r="DAF624" s="230"/>
      <c r="DAG624" s="230"/>
      <c r="DAH624" s="230"/>
      <c r="DAI624" s="230"/>
      <c r="DAJ624" s="230"/>
      <c r="DAK624" s="230"/>
      <c r="DAL624" s="230"/>
      <c r="DAM624" s="230"/>
      <c r="DAN624" s="230"/>
      <c r="DAO624" s="230"/>
      <c r="DAP624" s="230"/>
      <c r="DAQ624" s="230"/>
      <c r="DAR624" s="230"/>
      <c r="DAS624" s="230"/>
      <c r="DAT624" s="230"/>
      <c r="DAU624" s="230"/>
      <c r="DAV624" s="230"/>
      <c r="DAW624" s="230"/>
      <c r="DAX624" s="230"/>
      <c r="DAY624" s="230"/>
      <c r="DAZ624" s="230"/>
      <c r="DBA624" s="230"/>
      <c r="DBB624" s="230"/>
      <c r="DBC624" s="230"/>
      <c r="DBD624" s="230"/>
      <c r="DBE624" s="230"/>
      <c r="DBF624" s="230"/>
      <c r="DBG624" s="230"/>
      <c r="DBH624" s="230"/>
      <c r="DBI624" s="230"/>
      <c r="DBJ624" s="230"/>
      <c r="DBK624" s="230"/>
      <c r="DBL624" s="230"/>
      <c r="DBM624" s="230"/>
      <c r="DBN624" s="230"/>
      <c r="DBO624" s="230"/>
      <c r="DBP624" s="230"/>
      <c r="DBQ624" s="230"/>
      <c r="DBR624" s="230"/>
      <c r="DBS624" s="230"/>
      <c r="DBT624" s="230"/>
      <c r="DBU624" s="230"/>
      <c r="DBV624" s="230"/>
      <c r="DBW624" s="230"/>
      <c r="DBX624" s="230"/>
      <c r="DBY624" s="230"/>
      <c r="DBZ624" s="230"/>
      <c r="DCA624" s="230"/>
      <c r="DCB624" s="230"/>
      <c r="DCC624" s="230"/>
      <c r="DCD624" s="230"/>
      <c r="DCE624" s="230"/>
      <c r="DCF624" s="230"/>
      <c r="DCG624" s="230"/>
      <c r="DCH624" s="230"/>
      <c r="DCI624" s="230"/>
      <c r="DCJ624" s="230"/>
      <c r="DCK624" s="230"/>
      <c r="DCL624" s="230"/>
      <c r="DCM624" s="230"/>
      <c r="DCN624" s="230"/>
      <c r="DCO624" s="230"/>
      <c r="DCP624" s="230"/>
      <c r="DCQ624" s="230"/>
      <c r="DCR624" s="230"/>
      <c r="DCS624" s="230"/>
      <c r="DCT624" s="230"/>
      <c r="DCU624" s="230"/>
      <c r="DCV624" s="230"/>
      <c r="DCW624" s="230"/>
      <c r="DCX624" s="230"/>
      <c r="DCY624" s="230"/>
      <c r="DCZ624" s="230"/>
      <c r="DDA624" s="230"/>
      <c r="DDB624" s="230"/>
      <c r="DDC624" s="230"/>
      <c r="DDD624" s="230"/>
      <c r="DDE624" s="230"/>
      <c r="DDF624" s="230"/>
      <c r="DDG624" s="230"/>
      <c r="DDH624" s="230"/>
      <c r="DDI624" s="230"/>
      <c r="DDJ624" s="230"/>
      <c r="DDK624" s="230"/>
      <c r="DDL624" s="230"/>
      <c r="DDM624" s="230"/>
      <c r="DDN624" s="230"/>
      <c r="DDO624" s="230"/>
      <c r="DDP624" s="230"/>
      <c r="DDQ624" s="230"/>
      <c r="DDR624" s="230"/>
      <c r="DDS624" s="230"/>
      <c r="DDT624" s="230"/>
      <c r="DDU624" s="230"/>
      <c r="DDV624" s="230"/>
      <c r="DDW624" s="230"/>
      <c r="DDX624" s="230"/>
      <c r="DDY624" s="230"/>
      <c r="DDZ624" s="230"/>
      <c r="DEA624" s="230"/>
      <c r="DEB624" s="230"/>
      <c r="DEC624" s="230"/>
      <c r="DED624" s="230"/>
      <c r="DEE624" s="230"/>
      <c r="DEF624" s="230"/>
      <c r="DEG624" s="230"/>
      <c r="DEH624" s="230"/>
      <c r="DEI624" s="230"/>
      <c r="DEJ624" s="230"/>
      <c r="DEK624" s="230"/>
      <c r="DEL624" s="230"/>
      <c r="DEM624" s="230"/>
      <c r="DEN624" s="230"/>
      <c r="DEO624" s="230"/>
      <c r="DEP624" s="230"/>
      <c r="DEQ624" s="230"/>
      <c r="DER624" s="230"/>
      <c r="DES624" s="230"/>
      <c r="DET624" s="230"/>
      <c r="DEU624" s="230"/>
      <c r="DEV624" s="230"/>
      <c r="DEW624" s="230"/>
      <c r="DEX624" s="230"/>
      <c r="DEY624" s="230"/>
      <c r="DEZ624" s="230"/>
      <c r="DFA624" s="230"/>
      <c r="DFB624" s="230"/>
      <c r="DFC624" s="230"/>
      <c r="DFD624" s="230"/>
      <c r="DFE624" s="230"/>
      <c r="DFF624" s="230"/>
      <c r="DFG624" s="230"/>
      <c r="DFH624" s="230"/>
      <c r="DFI624" s="230"/>
      <c r="DFJ624" s="230"/>
      <c r="DFK624" s="230"/>
      <c r="DFL624" s="230"/>
      <c r="DFM624" s="230"/>
      <c r="DFN624" s="230"/>
      <c r="DFO624" s="230"/>
      <c r="DFP624" s="230"/>
      <c r="DFQ624" s="230"/>
      <c r="DFR624" s="230"/>
      <c r="DFS624" s="230"/>
      <c r="DFT624" s="230"/>
      <c r="DFU624" s="230"/>
      <c r="DFV624" s="230"/>
      <c r="DFW624" s="230"/>
      <c r="DFX624" s="230"/>
      <c r="DFY624" s="230"/>
      <c r="DFZ624" s="230"/>
      <c r="DGA624" s="230"/>
      <c r="DGB624" s="230"/>
      <c r="DGC624" s="230"/>
      <c r="DGD624" s="230"/>
      <c r="DGE624" s="230"/>
      <c r="DGF624" s="230"/>
      <c r="DGG624" s="230"/>
      <c r="DGH624" s="230"/>
      <c r="DGI624" s="230"/>
      <c r="DGJ624" s="230"/>
      <c r="DGK624" s="230"/>
      <c r="DGL624" s="230"/>
      <c r="DGM624" s="230"/>
      <c r="DGN624" s="230"/>
      <c r="DGO624" s="230"/>
      <c r="DGP624" s="230"/>
      <c r="DGQ624" s="230"/>
      <c r="DGR624" s="230"/>
      <c r="DGS624" s="230"/>
      <c r="DGT624" s="230"/>
      <c r="DGU624" s="230"/>
      <c r="DGV624" s="230"/>
      <c r="DGW624" s="230"/>
      <c r="DGX624" s="230"/>
      <c r="DGY624" s="230"/>
      <c r="DGZ624" s="230"/>
      <c r="DHA624" s="230"/>
      <c r="DHB624" s="230"/>
      <c r="DHC624" s="230"/>
      <c r="DHD624" s="230"/>
      <c r="DHE624" s="230"/>
      <c r="DHF624" s="230"/>
      <c r="DHG624" s="230"/>
      <c r="DHH624" s="230"/>
      <c r="DHI624" s="230"/>
      <c r="DHJ624" s="230"/>
      <c r="DHK624" s="230"/>
      <c r="DHL624" s="230"/>
      <c r="DHM624" s="230"/>
      <c r="DHN624" s="230"/>
      <c r="DHO624" s="230"/>
      <c r="DHP624" s="230"/>
      <c r="DHQ624" s="230"/>
      <c r="DHR624" s="230"/>
      <c r="DHS624" s="230"/>
      <c r="DHT624" s="230"/>
      <c r="DHU624" s="230"/>
      <c r="DHV624" s="230"/>
      <c r="DHW624" s="230"/>
      <c r="DHX624" s="230"/>
      <c r="DHY624" s="230"/>
      <c r="DHZ624" s="230"/>
      <c r="DIA624" s="230"/>
      <c r="DIB624" s="230"/>
      <c r="DIC624" s="230"/>
      <c r="DID624" s="230"/>
      <c r="DIE624" s="230"/>
      <c r="DIF624" s="230"/>
      <c r="DIG624" s="230"/>
      <c r="DIH624" s="230"/>
      <c r="DII624" s="230"/>
      <c r="DIJ624" s="230"/>
      <c r="DIK624" s="230"/>
      <c r="DIL624" s="230"/>
      <c r="DIM624" s="230"/>
      <c r="DIN624" s="230"/>
      <c r="DIO624" s="230"/>
      <c r="DIP624" s="230"/>
      <c r="DIQ624" s="230"/>
      <c r="DIR624" s="230"/>
      <c r="DIS624" s="230"/>
      <c r="DIT624" s="230"/>
      <c r="DIU624" s="230"/>
      <c r="DIV624" s="230"/>
      <c r="DIW624" s="230"/>
      <c r="DIX624" s="230"/>
      <c r="DIY624" s="230"/>
      <c r="DIZ624" s="230"/>
      <c r="DJA624" s="230"/>
      <c r="DJB624" s="230"/>
      <c r="DJC624" s="230"/>
      <c r="DJD624" s="230"/>
      <c r="DJE624" s="230"/>
      <c r="DJF624" s="230"/>
      <c r="DJG624" s="230"/>
      <c r="DJH624" s="230"/>
      <c r="DJI624" s="230"/>
      <c r="DJJ624" s="230"/>
      <c r="DJK624" s="230"/>
      <c r="DJL624" s="230"/>
      <c r="DJM624" s="230"/>
      <c r="DJN624" s="230"/>
      <c r="DJO624" s="230"/>
      <c r="DJP624" s="230"/>
      <c r="DJQ624" s="230"/>
      <c r="DJR624" s="230"/>
      <c r="DJS624" s="230"/>
      <c r="DJT624" s="230"/>
      <c r="DJU624" s="230"/>
      <c r="DJV624" s="230"/>
      <c r="DJW624" s="230"/>
      <c r="DJX624" s="230"/>
      <c r="DJY624" s="230"/>
      <c r="DJZ624" s="230"/>
      <c r="DKA624" s="230"/>
      <c r="DKB624" s="230"/>
      <c r="DKC624" s="230"/>
      <c r="DKD624" s="230"/>
      <c r="DKE624" s="230"/>
      <c r="DKF624" s="230"/>
      <c r="DKG624" s="230"/>
      <c r="DKH624" s="230"/>
      <c r="DKI624" s="230"/>
      <c r="DKJ624" s="230"/>
      <c r="DKK624" s="230"/>
      <c r="DKL624" s="230"/>
      <c r="DKM624" s="230"/>
      <c r="DKN624" s="230"/>
      <c r="DKO624" s="230"/>
      <c r="DKP624" s="230"/>
      <c r="DKQ624" s="230"/>
      <c r="DKR624" s="230"/>
      <c r="DKS624" s="230"/>
      <c r="DKT624" s="230"/>
      <c r="DKU624" s="230"/>
      <c r="DKV624" s="230"/>
      <c r="DKW624" s="230"/>
      <c r="DKX624" s="230"/>
      <c r="DKY624" s="230"/>
      <c r="DKZ624" s="230"/>
      <c r="DLA624" s="230"/>
      <c r="DLB624" s="230"/>
      <c r="DLC624" s="230"/>
      <c r="DLD624" s="230"/>
      <c r="DLE624" s="230"/>
      <c r="DLF624" s="230"/>
      <c r="DLG624" s="230"/>
      <c r="DLH624" s="230"/>
      <c r="DLI624" s="230"/>
      <c r="DLJ624" s="230"/>
      <c r="DLK624" s="230"/>
      <c r="DLL624" s="230"/>
      <c r="DLM624" s="230"/>
      <c r="DLN624" s="230"/>
      <c r="DLO624" s="230"/>
      <c r="DLP624" s="230"/>
      <c r="DLQ624" s="230"/>
      <c r="DLR624" s="230"/>
      <c r="DLS624" s="230"/>
      <c r="DLT624" s="230"/>
      <c r="DLU624" s="230"/>
      <c r="DLV624" s="230"/>
      <c r="DLW624" s="230"/>
      <c r="DLX624" s="230"/>
      <c r="DLY624" s="230"/>
      <c r="DLZ624" s="230"/>
      <c r="DMA624" s="230"/>
      <c r="DMB624" s="230"/>
      <c r="DMC624" s="230"/>
      <c r="DMD624" s="230"/>
      <c r="DME624" s="230"/>
      <c r="DMF624" s="230"/>
      <c r="DMG624" s="230"/>
      <c r="DMH624" s="230"/>
      <c r="DMI624" s="230"/>
      <c r="DMJ624" s="230"/>
      <c r="DMK624" s="230"/>
      <c r="DML624" s="230"/>
      <c r="DMM624" s="230"/>
      <c r="DMN624" s="230"/>
      <c r="DMO624" s="230"/>
      <c r="DMP624" s="230"/>
      <c r="DMQ624" s="230"/>
      <c r="DMR624" s="230"/>
      <c r="DMS624" s="230"/>
      <c r="DMT624" s="230"/>
      <c r="DMU624" s="230"/>
      <c r="DMV624" s="230"/>
      <c r="DMW624" s="230"/>
      <c r="DMX624" s="230"/>
      <c r="DMY624" s="230"/>
      <c r="DMZ624" s="230"/>
      <c r="DNA624" s="230"/>
      <c r="DNB624" s="230"/>
      <c r="DNC624" s="230"/>
      <c r="DND624" s="230"/>
      <c r="DNE624" s="230"/>
      <c r="DNF624" s="230"/>
      <c r="DNG624" s="230"/>
      <c r="DNH624" s="230"/>
      <c r="DNI624" s="230"/>
      <c r="DNJ624" s="230"/>
      <c r="DNK624" s="230"/>
      <c r="DNL624" s="230"/>
      <c r="DNM624" s="230"/>
      <c r="DNN624" s="230"/>
      <c r="DNO624" s="230"/>
      <c r="DNP624" s="230"/>
      <c r="DNQ624" s="230"/>
      <c r="DNR624" s="230"/>
      <c r="DNS624" s="230"/>
      <c r="DNT624" s="230"/>
      <c r="DNU624" s="230"/>
      <c r="DNV624" s="230"/>
      <c r="DNW624" s="230"/>
      <c r="DNX624" s="230"/>
      <c r="DNY624" s="230"/>
      <c r="DNZ624" s="230"/>
      <c r="DOA624" s="230"/>
      <c r="DOB624" s="230"/>
      <c r="DOC624" s="230"/>
      <c r="DOD624" s="230"/>
      <c r="DOE624" s="230"/>
      <c r="DOF624" s="230"/>
      <c r="DOG624" s="230"/>
      <c r="DOH624" s="230"/>
      <c r="DOI624" s="230"/>
      <c r="DOJ624" s="230"/>
      <c r="DOK624" s="230"/>
      <c r="DOL624" s="230"/>
      <c r="DOM624" s="230"/>
      <c r="DON624" s="230"/>
      <c r="DOO624" s="230"/>
      <c r="DOP624" s="230"/>
      <c r="DOQ624" s="230"/>
      <c r="DOR624" s="230"/>
      <c r="DOS624" s="230"/>
      <c r="DOT624" s="230"/>
      <c r="DOU624" s="230"/>
      <c r="DOV624" s="230"/>
      <c r="DOW624" s="230"/>
      <c r="DOX624" s="230"/>
      <c r="DOY624" s="230"/>
      <c r="DOZ624" s="230"/>
      <c r="DPA624" s="230"/>
      <c r="DPB624" s="230"/>
      <c r="DPC624" s="230"/>
      <c r="DPD624" s="230"/>
      <c r="DPE624" s="230"/>
      <c r="DPF624" s="230"/>
      <c r="DPG624" s="230"/>
      <c r="DPH624" s="230"/>
      <c r="DPI624" s="230"/>
      <c r="DPJ624" s="230"/>
      <c r="DPK624" s="230"/>
      <c r="DPL624" s="230"/>
      <c r="DPM624" s="230"/>
      <c r="DPN624" s="230"/>
      <c r="DPO624" s="230"/>
      <c r="DPP624" s="230"/>
      <c r="DPQ624" s="230"/>
      <c r="DPR624" s="230"/>
      <c r="DPS624" s="230"/>
      <c r="DPT624" s="230"/>
      <c r="DPU624" s="230"/>
      <c r="DPV624" s="230"/>
      <c r="DPW624" s="230"/>
      <c r="DPX624" s="230"/>
      <c r="DPY624" s="230"/>
      <c r="DPZ624" s="230"/>
      <c r="DQA624" s="230"/>
      <c r="DQB624" s="230"/>
      <c r="DQC624" s="230"/>
      <c r="DQD624" s="230"/>
      <c r="DQE624" s="230"/>
      <c r="DQF624" s="230"/>
      <c r="DQG624" s="230"/>
      <c r="DQH624" s="230"/>
      <c r="DQI624" s="230"/>
      <c r="DQJ624" s="230"/>
      <c r="DQK624" s="230"/>
      <c r="DQL624" s="230"/>
      <c r="DQM624" s="230"/>
      <c r="DQN624" s="230"/>
      <c r="DQO624" s="230"/>
      <c r="DQP624" s="230"/>
      <c r="DQQ624" s="230"/>
      <c r="DQR624" s="230"/>
      <c r="DQS624" s="230"/>
      <c r="DQT624" s="230"/>
      <c r="DQU624" s="230"/>
      <c r="DQV624" s="230"/>
      <c r="DQW624" s="230"/>
      <c r="DQX624" s="230"/>
      <c r="DQY624" s="230"/>
      <c r="DQZ624" s="230"/>
      <c r="DRA624" s="230"/>
      <c r="DRB624" s="230"/>
      <c r="DRC624" s="230"/>
      <c r="DRD624" s="230"/>
      <c r="DRE624" s="230"/>
      <c r="DRF624" s="230"/>
      <c r="DRG624" s="230"/>
      <c r="DRH624" s="230"/>
      <c r="DRI624" s="230"/>
      <c r="DRJ624" s="230"/>
      <c r="DRK624" s="230"/>
      <c r="DRL624" s="230"/>
      <c r="DRM624" s="230"/>
      <c r="DRN624" s="230"/>
      <c r="DRO624" s="230"/>
      <c r="DRP624" s="230"/>
      <c r="DRQ624" s="230"/>
      <c r="DRR624" s="230"/>
      <c r="DRS624" s="230"/>
      <c r="DRT624" s="230"/>
      <c r="DRU624" s="230"/>
      <c r="DRV624" s="230"/>
      <c r="DRW624" s="230"/>
      <c r="DRX624" s="230"/>
      <c r="DRY624" s="230"/>
      <c r="DRZ624" s="230"/>
      <c r="DSA624" s="230"/>
      <c r="DSB624" s="230"/>
      <c r="DSC624" s="230"/>
      <c r="DSD624" s="230"/>
      <c r="DSE624" s="230"/>
      <c r="DSF624" s="230"/>
      <c r="DSG624" s="230"/>
      <c r="DSH624" s="230"/>
      <c r="DSI624" s="230"/>
      <c r="DSJ624" s="230"/>
      <c r="DSK624" s="230"/>
      <c r="DSL624" s="230"/>
      <c r="DSM624" s="230"/>
      <c r="DSN624" s="230"/>
      <c r="DSO624" s="230"/>
      <c r="DSP624" s="230"/>
      <c r="DSQ624" s="230"/>
      <c r="DSR624" s="230"/>
      <c r="DSS624" s="230"/>
      <c r="DST624" s="230"/>
      <c r="DSU624" s="230"/>
      <c r="DSV624" s="230"/>
      <c r="DSW624" s="230"/>
      <c r="DSX624" s="230"/>
      <c r="DSY624" s="230"/>
      <c r="DSZ624" s="230"/>
      <c r="DTA624" s="230"/>
      <c r="DTB624" s="230"/>
      <c r="DTC624" s="230"/>
      <c r="DTD624" s="230"/>
      <c r="DTE624" s="230"/>
      <c r="DTF624" s="230"/>
      <c r="DTG624" s="230"/>
      <c r="DTH624" s="230"/>
      <c r="DTI624" s="230"/>
      <c r="DTJ624" s="230"/>
      <c r="DTK624" s="230"/>
      <c r="DTL624" s="230"/>
      <c r="DTM624" s="230"/>
      <c r="DTN624" s="230"/>
      <c r="DTO624" s="230"/>
      <c r="DTP624" s="230"/>
      <c r="DTQ624" s="230"/>
      <c r="DTR624" s="230"/>
      <c r="DTS624" s="230"/>
      <c r="DTT624" s="230"/>
      <c r="DTU624" s="230"/>
      <c r="DTV624" s="230"/>
      <c r="DTW624" s="230"/>
      <c r="DTX624" s="230"/>
      <c r="DTY624" s="230"/>
      <c r="DTZ624" s="230"/>
      <c r="DUA624" s="230"/>
      <c r="DUB624" s="230"/>
      <c r="DUC624" s="230"/>
      <c r="DUD624" s="230"/>
      <c r="DUE624" s="230"/>
      <c r="DUF624" s="230"/>
      <c r="DUG624" s="230"/>
      <c r="DUH624" s="230"/>
      <c r="DUI624" s="230"/>
      <c r="DUJ624" s="230"/>
      <c r="DUK624" s="230"/>
      <c r="DUL624" s="230"/>
      <c r="DUM624" s="230"/>
      <c r="DUN624" s="230"/>
      <c r="DUO624" s="230"/>
      <c r="DUP624" s="230"/>
      <c r="DUQ624" s="230"/>
      <c r="DUR624" s="230"/>
      <c r="DUS624" s="230"/>
      <c r="DUT624" s="230"/>
      <c r="DUU624" s="230"/>
      <c r="DUV624" s="230"/>
      <c r="DUW624" s="230"/>
      <c r="DUX624" s="230"/>
      <c r="DUY624" s="230"/>
      <c r="DUZ624" s="230"/>
      <c r="DVA624" s="230"/>
      <c r="DVB624" s="230"/>
      <c r="DVC624" s="230"/>
      <c r="DVD624" s="230"/>
      <c r="DVE624" s="230"/>
      <c r="DVF624" s="230"/>
      <c r="DVG624" s="230"/>
      <c r="DVH624" s="230"/>
      <c r="DVI624" s="230"/>
      <c r="DVJ624" s="230"/>
      <c r="DVK624" s="230"/>
      <c r="DVL624" s="230"/>
      <c r="DVM624" s="230"/>
      <c r="DVN624" s="230"/>
      <c r="DVO624" s="230"/>
      <c r="DVP624" s="230"/>
      <c r="DVQ624" s="230"/>
      <c r="DVR624" s="230"/>
      <c r="DVS624" s="230"/>
      <c r="DVT624" s="230"/>
      <c r="DVU624" s="230"/>
      <c r="DVV624" s="230"/>
      <c r="DVW624" s="230"/>
      <c r="DVX624" s="230"/>
      <c r="DVY624" s="230"/>
      <c r="DVZ624" s="230"/>
      <c r="DWA624" s="230"/>
      <c r="DWB624" s="230"/>
      <c r="DWC624" s="230"/>
      <c r="DWD624" s="230"/>
      <c r="DWE624" s="230"/>
      <c r="DWF624" s="230"/>
      <c r="DWG624" s="230"/>
      <c r="DWH624" s="230"/>
      <c r="DWI624" s="230"/>
      <c r="DWJ624" s="230"/>
      <c r="DWK624" s="230"/>
      <c r="DWL624" s="230"/>
      <c r="DWM624" s="230"/>
      <c r="DWN624" s="230"/>
      <c r="DWO624" s="230"/>
      <c r="DWP624" s="230"/>
      <c r="DWQ624" s="230"/>
      <c r="DWR624" s="230"/>
      <c r="DWS624" s="230"/>
      <c r="DWT624" s="230"/>
      <c r="DWU624" s="230"/>
      <c r="DWV624" s="230"/>
      <c r="DWW624" s="230"/>
      <c r="DWX624" s="230"/>
      <c r="DWY624" s="230"/>
      <c r="DWZ624" s="230"/>
      <c r="DXA624" s="230"/>
      <c r="DXB624" s="230"/>
      <c r="DXC624" s="230"/>
      <c r="DXD624" s="230"/>
      <c r="DXE624" s="230"/>
      <c r="DXF624" s="230"/>
      <c r="DXG624" s="230"/>
      <c r="DXH624" s="230"/>
      <c r="DXI624" s="230"/>
      <c r="DXJ624" s="230"/>
      <c r="DXK624" s="230"/>
      <c r="DXL624" s="230"/>
      <c r="DXM624" s="230"/>
      <c r="DXN624" s="230"/>
      <c r="DXO624" s="230"/>
      <c r="DXP624" s="230"/>
      <c r="DXQ624" s="230"/>
      <c r="DXR624" s="230"/>
      <c r="DXS624" s="230"/>
      <c r="DXT624" s="230"/>
      <c r="DXU624" s="230"/>
      <c r="DXV624" s="230"/>
      <c r="DXW624" s="230"/>
      <c r="DXX624" s="230"/>
      <c r="DXY624" s="230"/>
      <c r="DXZ624" s="230"/>
      <c r="DYA624" s="230"/>
      <c r="DYB624" s="230"/>
      <c r="DYC624" s="230"/>
      <c r="DYD624" s="230"/>
      <c r="DYE624" s="230"/>
      <c r="DYF624" s="230"/>
      <c r="DYG624" s="230"/>
      <c r="DYH624" s="230"/>
      <c r="DYI624" s="230"/>
      <c r="DYJ624" s="230"/>
      <c r="DYK624" s="230"/>
      <c r="DYL624" s="230"/>
      <c r="DYM624" s="230"/>
      <c r="DYN624" s="230"/>
      <c r="DYO624" s="230"/>
      <c r="DYP624" s="230"/>
      <c r="DYQ624" s="230"/>
      <c r="DYR624" s="230"/>
      <c r="DYS624" s="230"/>
      <c r="DYT624" s="230"/>
      <c r="DYU624" s="230"/>
      <c r="DYV624" s="230"/>
      <c r="DYW624" s="230"/>
      <c r="DYX624" s="230"/>
      <c r="DYY624" s="230"/>
      <c r="DYZ624" s="230"/>
      <c r="DZA624" s="230"/>
      <c r="DZB624" s="230"/>
      <c r="DZC624" s="230"/>
      <c r="DZD624" s="230"/>
      <c r="DZE624" s="230"/>
      <c r="DZF624" s="230"/>
      <c r="DZG624" s="230"/>
      <c r="DZH624" s="230"/>
      <c r="DZI624" s="230"/>
      <c r="DZJ624" s="230"/>
      <c r="DZK624" s="230"/>
      <c r="DZL624" s="230"/>
      <c r="DZM624" s="230"/>
      <c r="DZN624" s="230"/>
      <c r="DZO624" s="230"/>
      <c r="DZP624" s="230"/>
      <c r="DZQ624" s="230"/>
      <c r="DZR624" s="230"/>
      <c r="DZS624" s="230"/>
      <c r="DZT624" s="230"/>
      <c r="DZU624" s="230"/>
      <c r="DZV624" s="230"/>
      <c r="DZW624" s="230"/>
      <c r="DZX624" s="230"/>
      <c r="DZY624" s="230"/>
      <c r="DZZ624" s="230"/>
      <c r="EAA624" s="230"/>
      <c r="EAB624" s="230"/>
      <c r="EAC624" s="230"/>
      <c r="EAD624" s="230"/>
      <c r="EAE624" s="230"/>
      <c r="EAF624" s="230"/>
      <c r="EAG624" s="230"/>
      <c r="EAH624" s="230"/>
      <c r="EAI624" s="230"/>
      <c r="EAJ624" s="230"/>
      <c r="EAK624" s="230"/>
      <c r="EAL624" s="230"/>
      <c r="EAM624" s="230"/>
      <c r="EAN624" s="230"/>
      <c r="EAO624" s="230"/>
      <c r="EAP624" s="230"/>
      <c r="EAQ624" s="230"/>
      <c r="EAR624" s="230"/>
      <c r="EAS624" s="230"/>
      <c r="EAT624" s="230"/>
      <c r="EAU624" s="230"/>
      <c r="EAV624" s="230"/>
      <c r="EAW624" s="230"/>
      <c r="EAX624" s="230"/>
      <c r="EAY624" s="230"/>
      <c r="EAZ624" s="230"/>
      <c r="EBA624" s="230"/>
      <c r="EBB624" s="230"/>
      <c r="EBC624" s="230"/>
      <c r="EBD624" s="230"/>
      <c r="EBE624" s="230"/>
      <c r="EBF624" s="230"/>
      <c r="EBG624" s="230"/>
      <c r="EBH624" s="230"/>
      <c r="EBI624" s="230"/>
      <c r="EBJ624" s="230"/>
      <c r="EBK624" s="230"/>
      <c r="EBL624" s="230"/>
      <c r="EBM624" s="230"/>
      <c r="EBN624" s="230"/>
      <c r="EBO624" s="230"/>
      <c r="EBP624" s="230"/>
      <c r="EBQ624" s="230"/>
      <c r="EBR624" s="230"/>
      <c r="EBS624" s="230"/>
      <c r="EBT624" s="230"/>
      <c r="EBU624" s="230"/>
      <c r="EBV624" s="230"/>
      <c r="EBW624" s="230"/>
      <c r="EBX624" s="230"/>
      <c r="EBY624" s="230"/>
      <c r="EBZ624" s="230"/>
      <c r="ECA624" s="230"/>
      <c r="ECB624" s="230"/>
      <c r="ECC624" s="230"/>
      <c r="ECD624" s="230"/>
      <c r="ECE624" s="230"/>
      <c r="ECF624" s="230"/>
      <c r="ECG624" s="230"/>
      <c r="ECH624" s="230"/>
      <c r="ECI624" s="230"/>
      <c r="ECJ624" s="230"/>
      <c r="ECK624" s="230"/>
      <c r="ECL624" s="230"/>
      <c r="ECM624" s="230"/>
      <c r="ECN624" s="230"/>
      <c r="ECO624" s="230"/>
      <c r="ECP624" s="230"/>
      <c r="ECQ624" s="230"/>
      <c r="ECR624" s="230"/>
      <c r="ECS624" s="230"/>
      <c r="ECT624" s="230"/>
      <c r="ECU624" s="230"/>
      <c r="ECV624" s="230"/>
      <c r="ECW624" s="230"/>
      <c r="ECX624" s="230"/>
      <c r="ECY624" s="230"/>
      <c r="ECZ624" s="230"/>
      <c r="EDA624" s="230"/>
      <c r="EDB624" s="230"/>
      <c r="EDC624" s="230"/>
      <c r="EDD624" s="230"/>
      <c r="EDE624" s="230"/>
      <c r="EDF624" s="230"/>
      <c r="EDG624" s="230"/>
      <c r="EDH624" s="230"/>
      <c r="EDI624" s="230"/>
      <c r="EDJ624" s="230"/>
      <c r="EDK624" s="230"/>
      <c r="EDL624" s="230"/>
      <c r="EDM624" s="230"/>
      <c r="EDN624" s="230"/>
      <c r="EDO624" s="230"/>
      <c r="EDP624" s="230"/>
      <c r="EDQ624" s="230"/>
      <c r="EDR624" s="230"/>
      <c r="EDS624" s="230"/>
      <c r="EDT624" s="230"/>
      <c r="EDU624" s="230"/>
      <c r="EDV624" s="230"/>
      <c r="EDW624" s="230"/>
      <c r="EDX624" s="230"/>
      <c r="EDY624" s="230"/>
      <c r="EDZ624" s="230"/>
      <c r="EEA624" s="230"/>
      <c r="EEB624" s="230"/>
      <c r="EEC624" s="230"/>
      <c r="EED624" s="230"/>
      <c r="EEE624" s="230"/>
      <c r="EEF624" s="230"/>
      <c r="EEG624" s="230"/>
      <c r="EEH624" s="230"/>
      <c r="EEI624" s="230"/>
      <c r="EEJ624" s="230"/>
      <c r="EEK624" s="230"/>
      <c r="EEL624" s="230"/>
      <c r="EEM624" s="230"/>
      <c r="EEN624" s="230"/>
      <c r="EEO624" s="230"/>
      <c r="EEP624" s="230"/>
      <c r="EEQ624" s="230"/>
      <c r="EER624" s="230"/>
      <c r="EES624" s="230"/>
      <c r="EET624" s="230"/>
      <c r="EEU624" s="230"/>
      <c r="EEV624" s="230"/>
      <c r="EEW624" s="230"/>
      <c r="EEX624" s="230"/>
      <c r="EEY624" s="230"/>
      <c r="EEZ624" s="230"/>
      <c r="EFA624" s="230"/>
      <c r="EFB624" s="230"/>
      <c r="EFC624" s="230"/>
      <c r="EFD624" s="230"/>
      <c r="EFE624" s="230"/>
      <c r="EFF624" s="230"/>
      <c r="EFG624" s="230"/>
      <c r="EFH624" s="230"/>
      <c r="EFI624" s="230"/>
      <c r="EFJ624" s="230"/>
      <c r="EFK624" s="230"/>
      <c r="EFL624" s="230"/>
      <c r="EFM624" s="230"/>
      <c r="EFN624" s="230"/>
      <c r="EFO624" s="230"/>
      <c r="EFP624" s="230"/>
      <c r="EFQ624" s="230"/>
      <c r="EFR624" s="230"/>
      <c r="EFS624" s="230"/>
      <c r="EFT624" s="230"/>
      <c r="EFU624" s="230"/>
      <c r="EFV624" s="230"/>
      <c r="EFW624" s="230"/>
      <c r="EFX624" s="230"/>
      <c r="EFY624" s="230"/>
      <c r="EFZ624" s="230"/>
      <c r="EGA624" s="230"/>
      <c r="EGB624" s="230"/>
      <c r="EGC624" s="230"/>
      <c r="EGD624" s="230"/>
      <c r="EGE624" s="230"/>
      <c r="EGF624" s="230"/>
      <c r="EGG624" s="230"/>
      <c r="EGH624" s="230"/>
      <c r="EGI624" s="230"/>
      <c r="EGJ624" s="230"/>
      <c r="EGK624" s="230"/>
      <c r="EGL624" s="230"/>
      <c r="EGM624" s="230"/>
      <c r="EGN624" s="230"/>
      <c r="EGO624" s="230"/>
      <c r="EGP624" s="230"/>
      <c r="EGQ624" s="230"/>
      <c r="EGR624" s="230"/>
      <c r="EGS624" s="230"/>
      <c r="EGT624" s="230"/>
      <c r="EGU624" s="230"/>
      <c r="EGV624" s="230"/>
      <c r="EGW624" s="230"/>
      <c r="EGX624" s="230"/>
      <c r="EGY624" s="230"/>
      <c r="EGZ624" s="230"/>
      <c r="EHA624" s="230"/>
      <c r="EHB624" s="230"/>
      <c r="EHC624" s="230"/>
      <c r="EHD624" s="230"/>
      <c r="EHE624" s="230"/>
      <c r="EHF624" s="230"/>
      <c r="EHG624" s="230"/>
      <c r="EHH624" s="230"/>
      <c r="EHI624" s="230"/>
      <c r="EHJ624" s="230"/>
      <c r="EHK624" s="230"/>
      <c r="EHL624" s="230"/>
      <c r="EHM624" s="230"/>
      <c r="EHN624" s="230"/>
      <c r="EHO624" s="230"/>
      <c r="EHP624" s="230"/>
      <c r="EHQ624" s="230"/>
      <c r="EHR624" s="230"/>
      <c r="EHS624" s="230"/>
      <c r="EHT624" s="230"/>
      <c r="EHU624" s="230"/>
      <c r="EHV624" s="230"/>
      <c r="EHW624" s="230"/>
      <c r="EHX624" s="230"/>
      <c r="EHY624" s="230"/>
      <c r="EHZ624" s="230"/>
      <c r="EIA624" s="230"/>
      <c r="EIB624" s="230"/>
      <c r="EIC624" s="230"/>
      <c r="EID624" s="230"/>
      <c r="EIE624" s="230"/>
      <c r="EIF624" s="230"/>
      <c r="EIG624" s="230"/>
      <c r="EIH624" s="230"/>
      <c r="EII624" s="230"/>
      <c r="EIJ624" s="230"/>
      <c r="EIK624" s="230"/>
      <c r="EIL624" s="230"/>
      <c r="EIM624" s="230"/>
      <c r="EIN624" s="230"/>
      <c r="EIO624" s="230"/>
      <c r="EIP624" s="230"/>
      <c r="EIQ624" s="230"/>
      <c r="EIR624" s="230"/>
      <c r="EIS624" s="230"/>
      <c r="EIT624" s="230"/>
      <c r="EIU624" s="230"/>
      <c r="EIV624" s="230"/>
      <c r="EIW624" s="230"/>
      <c r="EIX624" s="230"/>
      <c r="EIY624" s="230"/>
      <c r="EIZ624" s="230"/>
      <c r="EJA624" s="230"/>
      <c r="EJB624" s="230"/>
      <c r="EJC624" s="230"/>
      <c r="EJD624" s="230"/>
      <c r="EJE624" s="230"/>
      <c r="EJF624" s="230"/>
      <c r="EJG624" s="230"/>
      <c r="EJH624" s="230"/>
      <c r="EJI624" s="230"/>
      <c r="EJJ624" s="230"/>
      <c r="EJK624" s="230"/>
      <c r="EJL624" s="230"/>
      <c r="EJM624" s="230"/>
      <c r="EJN624" s="230"/>
      <c r="EJO624" s="230"/>
      <c r="EJP624" s="230"/>
      <c r="EJQ624" s="230"/>
      <c r="EJR624" s="230"/>
      <c r="EJS624" s="230"/>
      <c r="EJT624" s="230"/>
      <c r="EJU624" s="230"/>
      <c r="EJV624" s="230"/>
      <c r="EJW624" s="230"/>
      <c r="EJX624" s="230"/>
      <c r="EJY624" s="230"/>
      <c r="EJZ624" s="230"/>
      <c r="EKA624" s="230"/>
      <c r="EKB624" s="230"/>
      <c r="EKC624" s="230"/>
      <c r="EKD624" s="230"/>
      <c r="EKE624" s="230"/>
      <c r="EKF624" s="230"/>
      <c r="EKG624" s="230"/>
      <c r="EKH624" s="230"/>
      <c r="EKI624" s="230"/>
      <c r="EKJ624" s="230"/>
      <c r="EKK624" s="230"/>
      <c r="EKL624" s="230"/>
      <c r="EKM624" s="230"/>
      <c r="EKN624" s="230"/>
      <c r="EKO624" s="230"/>
      <c r="EKP624" s="230"/>
      <c r="EKQ624" s="230"/>
      <c r="EKR624" s="230"/>
      <c r="EKS624" s="230"/>
      <c r="EKT624" s="230"/>
      <c r="EKU624" s="230"/>
      <c r="EKV624" s="230"/>
      <c r="EKW624" s="230"/>
      <c r="EKX624" s="230"/>
      <c r="EKY624" s="230"/>
      <c r="EKZ624" s="230"/>
      <c r="ELA624" s="230"/>
      <c r="ELB624" s="230"/>
      <c r="ELC624" s="230"/>
      <c r="ELD624" s="230"/>
      <c r="ELE624" s="230"/>
      <c r="ELF624" s="230"/>
      <c r="ELG624" s="230"/>
      <c r="ELH624" s="230"/>
      <c r="ELI624" s="230"/>
      <c r="ELJ624" s="230"/>
      <c r="ELK624" s="230"/>
      <c r="ELL624" s="230"/>
      <c r="ELM624" s="230"/>
      <c r="ELN624" s="230"/>
      <c r="ELO624" s="230"/>
      <c r="ELP624" s="230"/>
      <c r="ELQ624" s="230"/>
      <c r="ELR624" s="230"/>
      <c r="ELS624" s="230"/>
      <c r="ELT624" s="230"/>
      <c r="ELU624" s="230"/>
      <c r="ELV624" s="230"/>
      <c r="ELW624" s="230"/>
      <c r="ELX624" s="230"/>
      <c r="ELY624" s="230"/>
      <c r="ELZ624" s="230"/>
      <c r="EMA624" s="230"/>
      <c r="EMB624" s="230"/>
      <c r="EMC624" s="230"/>
      <c r="EMD624" s="230"/>
      <c r="EME624" s="230"/>
      <c r="EMF624" s="230"/>
      <c r="EMG624" s="230"/>
      <c r="EMH624" s="230"/>
      <c r="EMI624" s="230"/>
      <c r="EMJ624" s="230"/>
      <c r="EMK624" s="230"/>
      <c r="EML624" s="230"/>
      <c r="EMM624" s="230"/>
      <c r="EMN624" s="230"/>
      <c r="EMO624" s="230"/>
      <c r="EMP624" s="230"/>
      <c r="EMQ624" s="230"/>
      <c r="EMR624" s="230"/>
      <c r="EMS624" s="230"/>
      <c r="EMT624" s="230"/>
      <c r="EMU624" s="230"/>
      <c r="EMV624" s="230"/>
      <c r="EMW624" s="230"/>
      <c r="EMX624" s="230"/>
      <c r="EMY624" s="230"/>
      <c r="EMZ624" s="230"/>
      <c r="ENA624" s="230"/>
      <c r="ENB624" s="230"/>
      <c r="ENC624" s="230"/>
      <c r="END624" s="230"/>
      <c r="ENE624" s="230"/>
      <c r="ENF624" s="230"/>
      <c r="ENG624" s="230"/>
      <c r="ENH624" s="230"/>
      <c r="ENI624" s="230"/>
      <c r="ENJ624" s="230"/>
      <c r="ENK624" s="230"/>
      <c r="ENL624" s="230"/>
      <c r="ENM624" s="230"/>
      <c r="ENN624" s="230"/>
      <c r="ENO624" s="230"/>
      <c r="ENP624" s="230"/>
      <c r="ENQ624" s="230"/>
      <c r="ENR624" s="230"/>
      <c r="ENS624" s="230"/>
      <c r="ENT624" s="230"/>
      <c r="ENU624" s="230"/>
      <c r="ENV624" s="230"/>
      <c r="ENW624" s="230"/>
      <c r="ENX624" s="230"/>
      <c r="ENY624" s="230"/>
      <c r="ENZ624" s="230"/>
      <c r="EOA624" s="230"/>
      <c r="EOB624" s="230"/>
      <c r="EOC624" s="230"/>
      <c r="EOD624" s="230"/>
      <c r="EOE624" s="230"/>
      <c r="EOF624" s="230"/>
      <c r="EOG624" s="230"/>
      <c r="EOH624" s="230"/>
      <c r="EOI624" s="230"/>
      <c r="EOJ624" s="230"/>
      <c r="EOK624" s="230"/>
      <c r="EOL624" s="230"/>
      <c r="EOM624" s="230"/>
      <c r="EON624" s="230"/>
      <c r="EOO624" s="230"/>
      <c r="EOP624" s="230"/>
      <c r="EOQ624" s="230"/>
      <c r="EOR624" s="230"/>
      <c r="EOS624" s="230"/>
      <c r="EOT624" s="230"/>
      <c r="EOU624" s="230"/>
      <c r="EOV624" s="230"/>
      <c r="EOW624" s="230"/>
      <c r="EOX624" s="230"/>
      <c r="EOY624" s="230"/>
      <c r="EOZ624" s="230"/>
      <c r="EPA624" s="230"/>
      <c r="EPB624" s="230"/>
      <c r="EPC624" s="230"/>
      <c r="EPD624" s="230"/>
      <c r="EPE624" s="230"/>
      <c r="EPF624" s="230"/>
      <c r="EPG624" s="230"/>
      <c r="EPH624" s="230"/>
      <c r="EPI624" s="230"/>
      <c r="EPJ624" s="230"/>
      <c r="EPK624" s="230"/>
      <c r="EPL624" s="230"/>
      <c r="EPM624" s="230"/>
      <c r="EPN624" s="230"/>
      <c r="EPO624" s="230"/>
      <c r="EPP624" s="230"/>
      <c r="EPQ624" s="230"/>
      <c r="EPR624" s="230"/>
      <c r="EPS624" s="230"/>
      <c r="EPT624" s="230"/>
      <c r="EPU624" s="230"/>
      <c r="EPV624" s="230"/>
      <c r="EPW624" s="230"/>
      <c r="EPX624" s="230"/>
      <c r="EPY624" s="230"/>
      <c r="EPZ624" s="230"/>
      <c r="EQA624" s="230"/>
      <c r="EQB624" s="230"/>
      <c r="EQC624" s="230"/>
      <c r="EQD624" s="230"/>
      <c r="EQE624" s="230"/>
      <c r="EQF624" s="230"/>
      <c r="EQG624" s="230"/>
      <c r="EQH624" s="230"/>
      <c r="EQI624" s="230"/>
      <c r="EQJ624" s="230"/>
      <c r="EQK624" s="230"/>
      <c r="EQL624" s="230"/>
      <c r="EQM624" s="230"/>
      <c r="EQN624" s="230"/>
      <c r="EQO624" s="230"/>
      <c r="EQP624" s="230"/>
      <c r="EQQ624" s="230"/>
      <c r="EQR624" s="230"/>
      <c r="EQS624" s="230"/>
      <c r="EQT624" s="230"/>
      <c r="EQU624" s="230"/>
      <c r="EQV624" s="230"/>
      <c r="EQW624" s="230"/>
      <c r="EQX624" s="230"/>
      <c r="EQY624" s="230"/>
      <c r="EQZ624" s="230"/>
      <c r="ERA624" s="230"/>
      <c r="ERB624" s="230"/>
      <c r="ERC624" s="230"/>
      <c r="ERD624" s="230"/>
      <c r="ERE624" s="230"/>
      <c r="ERF624" s="230"/>
      <c r="ERG624" s="230"/>
      <c r="ERH624" s="230"/>
      <c r="ERI624" s="230"/>
      <c r="ERJ624" s="230"/>
      <c r="ERK624" s="230"/>
      <c r="ERL624" s="230"/>
      <c r="ERM624" s="230"/>
      <c r="ERN624" s="230"/>
      <c r="ERO624" s="230"/>
      <c r="ERP624" s="230"/>
      <c r="ERQ624" s="230"/>
      <c r="ERR624" s="230"/>
      <c r="ERS624" s="230"/>
      <c r="ERT624" s="230"/>
      <c r="ERU624" s="230"/>
      <c r="ERV624" s="230"/>
      <c r="ERW624" s="230"/>
      <c r="ERX624" s="230"/>
      <c r="ERY624" s="230"/>
      <c r="ERZ624" s="230"/>
      <c r="ESA624" s="230"/>
      <c r="ESB624" s="230"/>
      <c r="ESC624" s="230"/>
      <c r="ESD624" s="230"/>
      <c r="ESE624" s="230"/>
      <c r="ESF624" s="230"/>
      <c r="ESG624" s="230"/>
      <c r="ESH624" s="230"/>
      <c r="ESI624" s="230"/>
      <c r="ESJ624" s="230"/>
      <c r="ESK624" s="230"/>
      <c r="ESL624" s="230"/>
      <c r="ESM624" s="230"/>
      <c r="ESN624" s="230"/>
      <c r="ESO624" s="230"/>
      <c r="ESP624" s="230"/>
      <c r="ESQ624" s="230"/>
      <c r="ESR624" s="230"/>
      <c r="ESS624" s="230"/>
      <c r="EST624" s="230"/>
      <c r="ESU624" s="230"/>
      <c r="ESV624" s="230"/>
      <c r="ESW624" s="230"/>
      <c r="ESX624" s="230"/>
      <c r="ESY624" s="230"/>
      <c r="ESZ624" s="230"/>
      <c r="ETA624" s="230"/>
      <c r="ETB624" s="230"/>
      <c r="ETC624" s="230"/>
      <c r="ETD624" s="230"/>
      <c r="ETE624" s="230"/>
      <c r="ETF624" s="230"/>
      <c r="ETG624" s="230"/>
      <c r="ETH624" s="230"/>
      <c r="ETI624" s="230"/>
      <c r="ETJ624" s="230"/>
      <c r="ETK624" s="230"/>
      <c r="ETL624" s="230"/>
      <c r="ETM624" s="230"/>
      <c r="ETN624" s="230"/>
      <c r="ETO624" s="230"/>
      <c r="ETP624" s="230"/>
      <c r="ETQ624" s="230"/>
      <c r="ETR624" s="230"/>
      <c r="ETS624" s="230"/>
      <c r="ETT624" s="230"/>
      <c r="ETU624" s="230"/>
      <c r="ETV624" s="230"/>
      <c r="ETW624" s="230"/>
      <c r="ETX624" s="230"/>
      <c r="ETY624" s="230"/>
      <c r="ETZ624" s="230"/>
      <c r="EUA624" s="230"/>
      <c r="EUB624" s="230"/>
      <c r="EUC624" s="230"/>
      <c r="EUD624" s="230"/>
      <c r="EUE624" s="230"/>
      <c r="EUF624" s="230"/>
      <c r="EUG624" s="230"/>
      <c r="EUH624" s="230"/>
      <c r="EUI624" s="230"/>
      <c r="EUJ624" s="230"/>
      <c r="EUK624" s="230"/>
      <c r="EUL624" s="230"/>
      <c r="EUM624" s="230"/>
      <c r="EUN624" s="230"/>
      <c r="EUO624" s="230"/>
      <c r="EUP624" s="230"/>
      <c r="EUQ624" s="230"/>
      <c r="EUR624" s="230"/>
      <c r="EUS624" s="230"/>
      <c r="EUT624" s="230"/>
      <c r="EUU624" s="230"/>
      <c r="EUV624" s="230"/>
      <c r="EUW624" s="230"/>
      <c r="EUX624" s="230"/>
      <c r="EUY624" s="230"/>
      <c r="EUZ624" s="230"/>
      <c r="EVA624" s="230"/>
      <c r="EVB624" s="230"/>
      <c r="EVC624" s="230"/>
      <c r="EVD624" s="230"/>
      <c r="EVE624" s="230"/>
      <c r="EVF624" s="230"/>
      <c r="EVG624" s="230"/>
      <c r="EVH624" s="230"/>
      <c r="EVI624" s="230"/>
      <c r="EVJ624" s="230"/>
      <c r="EVK624" s="230"/>
      <c r="EVL624" s="230"/>
      <c r="EVM624" s="230"/>
      <c r="EVN624" s="230"/>
      <c r="EVO624" s="230"/>
      <c r="EVP624" s="230"/>
      <c r="EVQ624" s="230"/>
      <c r="EVR624" s="230"/>
      <c r="EVS624" s="230"/>
      <c r="EVT624" s="230"/>
      <c r="EVU624" s="230"/>
      <c r="EVV624" s="230"/>
      <c r="EVW624" s="230"/>
      <c r="EVX624" s="230"/>
      <c r="EVY624" s="230"/>
      <c r="EVZ624" s="230"/>
      <c r="EWA624" s="230"/>
      <c r="EWB624" s="230"/>
      <c r="EWC624" s="230"/>
      <c r="EWD624" s="230"/>
      <c r="EWE624" s="230"/>
      <c r="EWF624" s="230"/>
      <c r="EWG624" s="230"/>
      <c r="EWH624" s="230"/>
      <c r="EWI624" s="230"/>
      <c r="EWJ624" s="230"/>
      <c r="EWK624" s="230"/>
      <c r="EWL624" s="230"/>
      <c r="EWM624" s="230"/>
      <c r="EWN624" s="230"/>
      <c r="EWO624" s="230"/>
      <c r="EWP624" s="230"/>
      <c r="EWQ624" s="230"/>
      <c r="EWR624" s="230"/>
      <c r="EWS624" s="230"/>
      <c r="EWT624" s="230"/>
      <c r="EWU624" s="230"/>
      <c r="EWV624" s="230"/>
      <c r="EWW624" s="230"/>
      <c r="EWX624" s="230"/>
      <c r="EWY624" s="230"/>
      <c r="EWZ624" s="230"/>
      <c r="EXA624" s="230"/>
      <c r="EXB624" s="230"/>
      <c r="EXC624" s="230"/>
      <c r="EXD624" s="230"/>
      <c r="EXE624" s="230"/>
      <c r="EXF624" s="230"/>
      <c r="EXG624" s="230"/>
      <c r="EXH624" s="230"/>
      <c r="EXI624" s="230"/>
      <c r="EXJ624" s="230"/>
      <c r="EXK624" s="230"/>
      <c r="EXL624" s="230"/>
      <c r="EXM624" s="230"/>
      <c r="EXN624" s="230"/>
      <c r="EXO624" s="230"/>
      <c r="EXP624" s="230"/>
      <c r="EXQ624" s="230"/>
      <c r="EXR624" s="230"/>
      <c r="EXS624" s="230"/>
      <c r="EXT624" s="230"/>
      <c r="EXU624" s="230"/>
      <c r="EXV624" s="230"/>
      <c r="EXW624" s="230"/>
      <c r="EXX624" s="230"/>
      <c r="EXY624" s="230"/>
      <c r="EXZ624" s="230"/>
      <c r="EYA624" s="230"/>
      <c r="EYB624" s="230"/>
      <c r="EYC624" s="230"/>
      <c r="EYD624" s="230"/>
      <c r="EYE624" s="230"/>
      <c r="EYF624" s="230"/>
      <c r="EYG624" s="230"/>
      <c r="EYH624" s="230"/>
      <c r="EYI624" s="230"/>
      <c r="EYJ624" s="230"/>
      <c r="EYK624" s="230"/>
      <c r="EYL624" s="230"/>
      <c r="EYM624" s="230"/>
      <c r="EYN624" s="230"/>
      <c r="EYO624" s="230"/>
      <c r="EYP624" s="230"/>
      <c r="EYQ624" s="230"/>
      <c r="EYR624" s="230"/>
      <c r="EYS624" s="230"/>
      <c r="EYT624" s="230"/>
      <c r="EYU624" s="230"/>
      <c r="EYV624" s="230"/>
      <c r="EYW624" s="230"/>
      <c r="EYX624" s="230"/>
      <c r="EYY624" s="230"/>
      <c r="EYZ624" s="230"/>
      <c r="EZA624" s="230"/>
      <c r="EZB624" s="230"/>
      <c r="EZC624" s="230"/>
      <c r="EZD624" s="230"/>
      <c r="EZE624" s="230"/>
      <c r="EZF624" s="230"/>
      <c r="EZG624" s="230"/>
      <c r="EZH624" s="230"/>
      <c r="EZI624" s="230"/>
      <c r="EZJ624" s="230"/>
      <c r="EZK624" s="230"/>
      <c r="EZL624" s="230"/>
      <c r="EZM624" s="230"/>
      <c r="EZN624" s="230"/>
      <c r="EZO624" s="230"/>
      <c r="EZP624" s="230"/>
      <c r="EZQ624" s="230"/>
      <c r="EZR624" s="230"/>
      <c r="EZS624" s="230"/>
      <c r="EZT624" s="230"/>
      <c r="EZU624" s="230"/>
      <c r="EZV624" s="230"/>
      <c r="EZW624" s="230"/>
      <c r="EZX624" s="230"/>
      <c r="EZY624" s="230"/>
      <c r="EZZ624" s="230"/>
      <c r="FAA624" s="230"/>
      <c r="FAB624" s="230"/>
      <c r="FAC624" s="230"/>
      <c r="FAD624" s="230"/>
      <c r="FAE624" s="230"/>
      <c r="FAF624" s="230"/>
      <c r="FAG624" s="230"/>
      <c r="FAH624" s="230"/>
      <c r="FAI624" s="230"/>
      <c r="FAJ624" s="230"/>
      <c r="FAK624" s="230"/>
      <c r="FAL624" s="230"/>
      <c r="FAM624" s="230"/>
      <c r="FAN624" s="230"/>
      <c r="FAO624" s="230"/>
      <c r="FAP624" s="230"/>
      <c r="FAQ624" s="230"/>
      <c r="FAR624" s="230"/>
      <c r="FAS624" s="230"/>
      <c r="FAT624" s="230"/>
      <c r="FAU624" s="230"/>
      <c r="FAV624" s="230"/>
      <c r="FAW624" s="230"/>
      <c r="FAX624" s="230"/>
      <c r="FAY624" s="230"/>
      <c r="FAZ624" s="230"/>
      <c r="FBA624" s="230"/>
      <c r="FBB624" s="230"/>
      <c r="FBC624" s="230"/>
      <c r="FBD624" s="230"/>
      <c r="FBE624" s="230"/>
      <c r="FBF624" s="230"/>
      <c r="FBG624" s="230"/>
      <c r="FBH624" s="230"/>
      <c r="FBI624" s="230"/>
      <c r="FBJ624" s="230"/>
      <c r="FBK624" s="230"/>
      <c r="FBL624" s="230"/>
      <c r="FBM624" s="230"/>
      <c r="FBN624" s="230"/>
      <c r="FBO624" s="230"/>
      <c r="FBP624" s="230"/>
      <c r="FBQ624" s="230"/>
      <c r="FBR624" s="230"/>
      <c r="FBS624" s="230"/>
      <c r="FBT624" s="230"/>
      <c r="FBU624" s="230"/>
      <c r="FBV624" s="230"/>
      <c r="FBW624" s="230"/>
      <c r="FBX624" s="230"/>
      <c r="FBY624" s="230"/>
      <c r="FBZ624" s="230"/>
      <c r="FCA624" s="230"/>
      <c r="FCB624" s="230"/>
      <c r="FCC624" s="230"/>
      <c r="FCD624" s="230"/>
      <c r="FCE624" s="230"/>
      <c r="FCF624" s="230"/>
      <c r="FCG624" s="230"/>
      <c r="FCH624" s="230"/>
      <c r="FCI624" s="230"/>
      <c r="FCJ624" s="230"/>
      <c r="FCK624" s="230"/>
      <c r="FCL624" s="230"/>
      <c r="FCM624" s="230"/>
      <c r="FCN624" s="230"/>
      <c r="FCO624" s="230"/>
      <c r="FCP624" s="230"/>
      <c r="FCQ624" s="230"/>
      <c r="FCR624" s="230"/>
      <c r="FCS624" s="230"/>
      <c r="FCT624" s="230"/>
      <c r="FCU624" s="230"/>
      <c r="FCV624" s="230"/>
      <c r="FCW624" s="230"/>
      <c r="FCX624" s="230"/>
      <c r="FCY624" s="230"/>
      <c r="FCZ624" s="230"/>
      <c r="FDA624" s="230"/>
      <c r="FDB624" s="230"/>
      <c r="FDC624" s="230"/>
      <c r="FDD624" s="230"/>
      <c r="FDE624" s="230"/>
      <c r="FDF624" s="230"/>
      <c r="FDG624" s="230"/>
      <c r="FDH624" s="230"/>
      <c r="FDI624" s="230"/>
      <c r="FDJ624" s="230"/>
      <c r="FDK624" s="230"/>
      <c r="FDL624" s="230"/>
      <c r="FDM624" s="230"/>
      <c r="FDN624" s="230"/>
      <c r="FDO624" s="230"/>
      <c r="FDP624" s="230"/>
      <c r="FDQ624" s="230"/>
      <c r="FDR624" s="230"/>
      <c r="FDS624" s="230"/>
      <c r="FDT624" s="230"/>
      <c r="FDU624" s="230"/>
      <c r="FDV624" s="230"/>
      <c r="FDW624" s="230"/>
      <c r="FDX624" s="230"/>
      <c r="FDY624" s="230"/>
      <c r="FDZ624" s="230"/>
      <c r="FEA624" s="230"/>
      <c r="FEB624" s="230"/>
      <c r="FEC624" s="230"/>
      <c r="FED624" s="230"/>
      <c r="FEE624" s="230"/>
      <c r="FEF624" s="230"/>
      <c r="FEG624" s="230"/>
      <c r="FEH624" s="230"/>
      <c r="FEI624" s="230"/>
      <c r="FEJ624" s="230"/>
      <c r="FEK624" s="230"/>
      <c r="FEL624" s="230"/>
      <c r="FEM624" s="230"/>
      <c r="FEN624" s="230"/>
      <c r="FEO624" s="230"/>
      <c r="FEP624" s="230"/>
      <c r="FEQ624" s="230"/>
      <c r="FER624" s="230"/>
      <c r="FES624" s="230"/>
      <c r="FET624" s="230"/>
      <c r="FEU624" s="230"/>
      <c r="FEV624" s="230"/>
      <c r="FEW624" s="230"/>
      <c r="FEX624" s="230"/>
      <c r="FEY624" s="230"/>
      <c r="FEZ624" s="230"/>
      <c r="FFA624" s="230"/>
      <c r="FFB624" s="230"/>
      <c r="FFC624" s="230"/>
      <c r="FFD624" s="230"/>
      <c r="FFE624" s="230"/>
      <c r="FFF624" s="230"/>
      <c r="FFG624" s="230"/>
      <c r="FFH624" s="230"/>
      <c r="FFI624" s="230"/>
      <c r="FFJ624" s="230"/>
      <c r="FFK624" s="230"/>
      <c r="FFL624" s="230"/>
      <c r="FFM624" s="230"/>
      <c r="FFN624" s="230"/>
      <c r="FFO624" s="230"/>
      <c r="FFP624" s="230"/>
      <c r="FFQ624" s="230"/>
      <c r="FFR624" s="230"/>
      <c r="FFS624" s="230"/>
      <c r="FFT624" s="230"/>
      <c r="FFU624" s="230"/>
      <c r="FFV624" s="230"/>
      <c r="FFW624" s="230"/>
      <c r="FFX624" s="230"/>
      <c r="FFY624" s="230"/>
      <c r="FFZ624" s="230"/>
      <c r="FGA624" s="230"/>
      <c r="FGB624" s="230"/>
      <c r="FGC624" s="230"/>
      <c r="FGD624" s="230"/>
      <c r="FGE624" s="230"/>
      <c r="FGF624" s="230"/>
      <c r="FGG624" s="230"/>
      <c r="FGH624" s="230"/>
      <c r="FGI624" s="230"/>
      <c r="FGJ624" s="230"/>
      <c r="FGK624" s="230"/>
      <c r="FGL624" s="230"/>
      <c r="FGM624" s="230"/>
      <c r="FGN624" s="230"/>
      <c r="FGO624" s="230"/>
      <c r="FGP624" s="230"/>
      <c r="FGQ624" s="230"/>
      <c r="FGR624" s="230"/>
      <c r="FGS624" s="230"/>
      <c r="FGT624" s="230"/>
      <c r="FGU624" s="230"/>
      <c r="FGV624" s="230"/>
      <c r="FGW624" s="230"/>
      <c r="FGX624" s="230"/>
      <c r="FGY624" s="230"/>
      <c r="FGZ624" s="230"/>
      <c r="FHA624" s="230"/>
      <c r="FHB624" s="230"/>
      <c r="FHC624" s="230"/>
      <c r="FHD624" s="230"/>
      <c r="FHE624" s="230"/>
      <c r="FHF624" s="230"/>
      <c r="FHG624" s="230"/>
      <c r="FHH624" s="230"/>
      <c r="FHI624" s="230"/>
      <c r="FHJ624" s="230"/>
      <c r="FHK624" s="230"/>
      <c r="FHL624" s="230"/>
      <c r="FHM624" s="230"/>
      <c r="FHN624" s="230"/>
      <c r="FHO624" s="230"/>
      <c r="FHP624" s="230"/>
      <c r="FHQ624" s="230"/>
      <c r="FHR624" s="230"/>
      <c r="FHS624" s="230"/>
      <c r="FHT624" s="230"/>
      <c r="FHU624" s="230"/>
      <c r="FHV624" s="230"/>
      <c r="FHW624" s="230"/>
      <c r="FHX624" s="230"/>
      <c r="FHY624" s="230"/>
      <c r="FHZ624" s="230"/>
      <c r="FIA624" s="230"/>
      <c r="FIB624" s="230"/>
      <c r="FIC624" s="230"/>
      <c r="FID624" s="230"/>
      <c r="FIE624" s="230"/>
      <c r="FIF624" s="230"/>
      <c r="FIG624" s="230"/>
      <c r="FIH624" s="230"/>
      <c r="FII624" s="230"/>
      <c r="FIJ624" s="230"/>
      <c r="FIK624" s="230"/>
      <c r="FIL624" s="230"/>
      <c r="FIM624" s="230"/>
      <c r="FIN624" s="230"/>
      <c r="FIO624" s="230"/>
      <c r="FIP624" s="230"/>
      <c r="FIQ624" s="230"/>
      <c r="FIR624" s="230"/>
      <c r="FIS624" s="230"/>
      <c r="FIT624" s="230"/>
      <c r="FIU624" s="230"/>
      <c r="FIV624" s="230"/>
      <c r="FIW624" s="230"/>
      <c r="FIX624" s="230"/>
      <c r="FIY624" s="230"/>
      <c r="FIZ624" s="230"/>
      <c r="FJA624" s="230"/>
      <c r="FJB624" s="230"/>
      <c r="FJC624" s="230"/>
      <c r="FJD624" s="230"/>
      <c r="FJE624" s="230"/>
      <c r="FJF624" s="230"/>
      <c r="FJG624" s="230"/>
      <c r="FJH624" s="230"/>
      <c r="FJI624" s="230"/>
      <c r="FJJ624" s="230"/>
      <c r="FJK624" s="230"/>
      <c r="FJL624" s="230"/>
      <c r="FJM624" s="230"/>
      <c r="FJN624" s="230"/>
      <c r="FJO624" s="230"/>
      <c r="FJP624" s="230"/>
      <c r="FJQ624" s="230"/>
      <c r="FJR624" s="230"/>
      <c r="FJS624" s="230"/>
      <c r="FJT624" s="230"/>
      <c r="FJU624" s="230"/>
      <c r="FJV624" s="230"/>
      <c r="FJW624" s="230"/>
      <c r="FJX624" s="230"/>
      <c r="FJY624" s="230"/>
      <c r="FJZ624" s="230"/>
      <c r="FKA624" s="230"/>
      <c r="FKB624" s="230"/>
      <c r="FKC624" s="230"/>
      <c r="FKD624" s="230"/>
      <c r="FKE624" s="230"/>
      <c r="FKF624" s="230"/>
      <c r="FKG624" s="230"/>
      <c r="FKH624" s="230"/>
      <c r="FKI624" s="230"/>
      <c r="FKJ624" s="230"/>
      <c r="FKK624" s="230"/>
      <c r="FKL624" s="230"/>
      <c r="FKM624" s="230"/>
      <c r="FKN624" s="230"/>
      <c r="FKO624" s="230"/>
      <c r="FKP624" s="230"/>
      <c r="FKQ624" s="230"/>
      <c r="FKR624" s="230"/>
      <c r="FKS624" s="230"/>
      <c r="FKT624" s="230"/>
      <c r="FKU624" s="230"/>
      <c r="FKV624" s="230"/>
      <c r="FKW624" s="230"/>
      <c r="FKX624" s="230"/>
      <c r="FKY624" s="230"/>
      <c r="FKZ624" s="230"/>
      <c r="FLA624" s="230"/>
      <c r="FLB624" s="230"/>
      <c r="FLC624" s="230"/>
      <c r="FLD624" s="230"/>
      <c r="FLE624" s="230"/>
      <c r="FLF624" s="230"/>
      <c r="FLG624" s="230"/>
      <c r="FLH624" s="230"/>
      <c r="FLI624" s="230"/>
      <c r="FLJ624" s="230"/>
      <c r="FLK624" s="230"/>
      <c r="FLL624" s="230"/>
      <c r="FLM624" s="230"/>
      <c r="FLN624" s="230"/>
      <c r="FLO624" s="230"/>
      <c r="FLP624" s="230"/>
      <c r="FLQ624" s="230"/>
      <c r="FLR624" s="230"/>
      <c r="FLS624" s="230"/>
      <c r="FLT624" s="230"/>
      <c r="FLU624" s="230"/>
      <c r="FLV624" s="230"/>
      <c r="FLW624" s="230"/>
      <c r="FLX624" s="230"/>
      <c r="FLY624" s="230"/>
      <c r="FLZ624" s="230"/>
      <c r="FMA624" s="230"/>
      <c r="FMB624" s="230"/>
      <c r="FMC624" s="230"/>
      <c r="FMD624" s="230"/>
      <c r="FME624" s="230"/>
      <c r="FMF624" s="230"/>
      <c r="FMG624" s="230"/>
      <c r="FMH624" s="230"/>
      <c r="FMI624" s="230"/>
      <c r="FMJ624" s="230"/>
      <c r="FMK624" s="230"/>
      <c r="FML624" s="230"/>
      <c r="FMM624" s="230"/>
      <c r="FMN624" s="230"/>
      <c r="FMO624" s="230"/>
      <c r="FMP624" s="230"/>
      <c r="FMQ624" s="230"/>
      <c r="FMR624" s="230"/>
      <c r="FMS624" s="230"/>
      <c r="FMT624" s="230"/>
      <c r="FMU624" s="230"/>
      <c r="FMV624" s="230"/>
      <c r="FMW624" s="230"/>
      <c r="FMX624" s="230"/>
      <c r="FMY624" s="230"/>
      <c r="FMZ624" s="230"/>
      <c r="FNA624" s="230"/>
      <c r="FNB624" s="230"/>
      <c r="FNC624" s="230"/>
      <c r="FND624" s="230"/>
      <c r="FNE624" s="230"/>
      <c r="FNF624" s="230"/>
      <c r="FNG624" s="230"/>
      <c r="FNH624" s="230"/>
      <c r="FNI624" s="230"/>
      <c r="FNJ624" s="230"/>
      <c r="FNK624" s="230"/>
      <c r="FNL624" s="230"/>
      <c r="FNM624" s="230"/>
      <c r="FNN624" s="230"/>
      <c r="FNO624" s="230"/>
      <c r="FNP624" s="230"/>
      <c r="FNQ624" s="230"/>
      <c r="FNR624" s="230"/>
      <c r="FNS624" s="230"/>
      <c r="FNT624" s="230"/>
      <c r="FNU624" s="230"/>
      <c r="FNV624" s="230"/>
      <c r="FNW624" s="230"/>
      <c r="FNX624" s="230"/>
      <c r="FNY624" s="230"/>
      <c r="FNZ624" s="230"/>
      <c r="FOA624" s="230"/>
      <c r="FOB624" s="230"/>
      <c r="FOC624" s="230"/>
      <c r="FOD624" s="230"/>
      <c r="FOE624" s="230"/>
      <c r="FOF624" s="230"/>
      <c r="FOG624" s="230"/>
      <c r="FOH624" s="230"/>
      <c r="FOI624" s="230"/>
      <c r="FOJ624" s="230"/>
      <c r="FOK624" s="230"/>
      <c r="FOL624" s="230"/>
      <c r="FOM624" s="230"/>
      <c r="FON624" s="230"/>
      <c r="FOO624" s="230"/>
      <c r="FOP624" s="230"/>
      <c r="FOQ624" s="230"/>
      <c r="FOR624" s="230"/>
      <c r="FOS624" s="230"/>
      <c r="FOT624" s="230"/>
      <c r="FOU624" s="230"/>
      <c r="FOV624" s="230"/>
      <c r="FOW624" s="230"/>
      <c r="FOX624" s="230"/>
      <c r="FOY624" s="230"/>
      <c r="FOZ624" s="230"/>
      <c r="FPA624" s="230"/>
      <c r="FPB624" s="230"/>
      <c r="FPC624" s="230"/>
      <c r="FPD624" s="230"/>
      <c r="FPE624" s="230"/>
      <c r="FPF624" s="230"/>
      <c r="FPG624" s="230"/>
      <c r="FPH624" s="230"/>
      <c r="FPI624" s="230"/>
      <c r="FPJ624" s="230"/>
      <c r="FPK624" s="230"/>
      <c r="FPL624" s="230"/>
      <c r="FPM624" s="230"/>
      <c r="FPN624" s="230"/>
      <c r="FPO624" s="230"/>
      <c r="FPP624" s="230"/>
      <c r="FPQ624" s="230"/>
      <c r="FPR624" s="230"/>
      <c r="FPS624" s="230"/>
      <c r="FPT624" s="230"/>
      <c r="FPU624" s="230"/>
      <c r="FPV624" s="230"/>
      <c r="FPW624" s="230"/>
      <c r="FPX624" s="230"/>
      <c r="FPY624" s="230"/>
      <c r="FPZ624" s="230"/>
      <c r="FQA624" s="230"/>
      <c r="FQB624" s="230"/>
      <c r="FQC624" s="230"/>
      <c r="FQD624" s="230"/>
      <c r="FQE624" s="230"/>
      <c r="FQF624" s="230"/>
      <c r="FQG624" s="230"/>
      <c r="FQH624" s="230"/>
      <c r="FQI624" s="230"/>
      <c r="FQJ624" s="230"/>
      <c r="FQK624" s="230"/>
      <c r="FQL624" s="230"/>
      <c r="FQM624" s="230"/>
      <c r="FQN624" s="230"/>
      <c r="FQO624" s="230"/>
      <c r="FQP624" s="230"/>
      <c r="FQQ624" s="230"/>
      <c r="FQR624" s="230"/>
      <c r="FQS624" s="230"/>
      <c r="FQT624" s="230"/>
      <c r="FQU624" s="230"/>
      <c r="FQV624" s="230"/>
      <c r="FQW624" s="230"/>
      <c r="FQX624" s="230"/>
      <c r="FQY624" s="230"/>
      <c r="FQZ624" s="230"/>
      <c r="FRA624" s="230"/>
      <c r="FRB624" s="230"/>
      <c r="FRC624" s="230"/>
      <c r="FRD624" s="230"/>
      <c r="FRE624" s="230"/>
      <c r="FRF624" s="230"/>
      <c r="FRG624" s="230"/>
      <c r="FRH624" s="230"/>
      <c r="FRI624" s="230"/>
      <c r="FRJ624" s="230"/>
      <c r="FRK624" s="230"/>
      <c r="FRL624" s="230"/>
      <c r="FRM624" s="230"/>
      <c r="FRN624" s="230"/>
      <c r="FRO624" s="230"/>
      <c r="FRP624" s="230"/>
      <c r="FRQ624" s="230"/>
      <c r="FRR624" s="230"/>
      <c r="FRS624" s="230"/>
      <c r="FRT624" s="230"/>
      <c r="FRU624" s="230"/>
      <c r="FRV624" s="230"/>
      <c r="FRW624" s="230"/>
      <c r="FRX624" s="230"/>
      <c r="FRY624" s="230"/>
      <c r="FRZ624" s="230"/>
      <c r="FSA624" s="230"/>
      <c r="FSB624" s="230"/>
      <c r="FSC624" s="230"/>
      <c r="FSD624" s="230"/>
      <c r="FSE624" s="230"/>
      <c r="FSF624" s="230"/>
      <c r="FSG624" s="230"/>
      <c r="FSH624" s="230"/>
      <c r="FSI624" s="230"/>
      <c r="FSJ624" s="230"/>
      <c r="FSK624" s="230"/>
      <c r="FSL624" s="230"/>
      <c r="FSM624" s="230"/>
      <c r="FSN624" s="230"/>
      <c r="FSO624" s="230"/>
      <c r="FSP624" s="230"/>
      <c r="FSQ624" s="230"/>
      <c r="FSR624" s="230"/>
      <c r="FSS624" s="230"/>
      <c r="FST624" s="230"/>
      <c r="FSU624" s="230"/>
      <c r="FSV624" s="230"/>
      <c r="FSW624" s="230"/>
      <c r="FSX624" s="230"/>
      <c r="FSY624" s="230"/>
      <c r="FSZ624" s="230"/>
      <c r="FTA624" s="230"/>
      <c r="FTB624" s="230"/>
      <c r="FTC624" s="230"/>
      <c r="FTD624" s="230"/>
      <c r="FTE624" s="230"/>
      <c r="FTF624" s="230"/>
      <c r="FTG624" s="230"/>
      <c r="FTH624" s="230"/>
      <c r="FTI624" s="230"/>
      <c r="FTJ624" s="230"/>
      <c r="FTK624" s="230"/>
      <c r="FTL624" s="230"/>
      <c r="FTM624" s="230"/>
      <c r="FTN624" s="230"/>
      <c r="FTO624" s="230"/>
      <c r="FTP624" s="230"/>
      <c r="FTQ624" s="230"/>
      <c r="FTR624" s="230"/>
      <c r="FTS624" s="230"/>
      <c r="FTT624" s="230"/>
      <c r="FTU624" s="230"/>
      <c r="FTV624" s="230"/>
      <c r="FTW624" s="230"/>
      <c r="FTX624" s="230"/>
      <c r="FTY624" s="230"/>
      <c r="FTZ624" s="230"/>
      <c r="FUA624" s="230"/>
      <c r="FUB624" s="230"/>
      <c r="FUC624" s="230"/>
      <c r="FUD624" s="230"/>
      <c r="FUE624" s="230"/>
      <c r="FUF624" s="230"/>
      <c r="FUG624" s="230"/>
      <c r="FUH624" s="230"/>
      <c r="FUI624" s="230"/>
      <c r="FUJ624" s="230"/>
      <c r="FUK624" s="230"/>
      <c r="FUL624" s="230"/>
      <c r="FUM624" s="230"/>
      <c r="FUN624" s="230"/>
      <c r="FUO624" s="230"/>
      <c r="FUP624" s="230"/>
      <c r="FUQ624" s="230"/>
      <c r="FUR624" s="230"/>
      <c r="FUS624" s="230"/>
      <c r="FUT624" s="230"/>
      <c r="FUU624" s="230"/>
      <c r="FUV624" s="230"/>
      <c r="FUW624" s="230"/>
      <c r="FUX624" s="230"/>
      <c r="FUY624" s="230"/>
      <c r="FUZ624" s="230"/>
      <c r="FVA624" s="230"/>
      <c r="FVB624" s="230"/>
      <c r="FVC624" s="230"/>
      <c r="FVD624" s="230"/>
      <c r="FVE624" s="230"/>
      <c r="FVF624" s="230"/>
      <c r="FVG624" s="230"/>
      <c r="FVH624" s="230"/>
      <c r="FVI624" s="230"/>
      <c r="FVJ624" s="230"/>
      <c r="FVK624" s="230"/>
      <c r="FVL624" s="230"/>
      <c r="FVM624" s="230"/>
      <c r="FVN624" s="230"/>
      <c r="FVO624" s="230"/>
      <c r="FVP624" s="230"/>
      <c r="FVQ624" s="230"/>
      <c r="FVR624" s="230"/>
      <c r="FVS624" s="230"/>
      <c r="FVT624" s="230"/>
      <c r="FVU624" s="230"/>
      <c r="FVV624" s="230"/>
      <c r="FVW624" s="230"/>
      <c r="FVX624" s="230"/>
      <c r="FVY624" s="230"/>
      <c r="FVZ624" s="230"/>
      <c r="FWA624" s="230"/>
      <c r="FWB624" s="230"/>
      <c r="FWC624" s="230"/>
      <c r="FWD624" s="230"/>
      <c r="FWE624" s="230"/>
      <c r="FWF624" s="230"/>
      <c r="FWG624" s="230"/>
      <c r="FWH624" s="230"/>
      <c r="FWI624" s="230"/>
      <c r="FWJ624" s="230"/>
      <c r="FWK624" s="230"/>
      <c r="FWL624" s="230"/>
      <c r="FWM624" s="230"/>
      <c r="FWN624" s="230"/>
      <c r="FWO624" s="230"/>
      <c r="FWP624" s="230"/>
      <c r="FWQ624" s="230"/>
      <c r="FWR624" s="230"/>
      <c r="FWS624" s="230"/>
      <c r="FWT624" s="230"/>
      <c r="FWU624" s="230"/>
      <c r="FWV624" s="230"/>
      <c r="FWW624" s="230"/>
      <c r="FWX624" s="230"/>
      <c r="FWY624" s="230"/>
      <c r="FWZ624" s="230"/>
      <c r="FXA624" s="230"/>
      <c r="FXB624" s="230"/>
      <c r="FXC624" s="230"/>
      <c r="FXD624" s="230"/>
      <c r="FXE624" s="230"/>
      <c r="FXF624" s="230"/>
      <c r="FXG624" s="230"/>
      <c r="FXH624" s="230"/>
      <c r="FXI624" s="230"/>
      <c r="FXJ624" s="230"/>
      <c r="FXK624" s="230"/>
      <c r="FXL624" s="230"/>
      <c r="FXM624" s="230"/>
      <c r="FXN624" s="230"/>
      <c r="FXO624" s="230"/>
      <c r="FXP624" s="230"/>
      <c r="FXQ624" s="230"/>
      <c r="FXR624" s="230"/>
      <c r="FXS624" s="230"/>
      <c r="FXT624" s="230"/>
      <c r="FXU624" s="230"/>
      <c r="FXV624" s="230"/>
      <c r="FXW624" s="230"/>
      <c r="FXX624" s="230"/>
      <c r="FXY624" s="230"/>
      <c r="FXZ624" s="230"/>
      <c r="FYA624" s="230"/>
      <c r="FYB624" s="230"/>
      <c r="FYC624" s="230"/>
      <c r="FYD624" s="230"/>
      <c r="FYE624" s="230"/>
      <c r="FYF624" s="230"/>
      <c r="FYG624" s="230"/>
      <c r="FYH624" s="230"/>
      <c r="FYI624" s="230"/>
      <c r="FYJ624" s="230"/>
      <c r="FYK624" s="230"/>
      <c r="FYL624" s="230"/>
      <c r="FYM624" s="230"/>
      <c r="FYN624" s="230"/>
      <c r="FYO624" s="230"/>
      <c r="FYP624" s="230"/>
      <c r="FYQ624" s="230"/>
      <c r="FYR624" s="230"/>
      <c r="FYS624" s="230"/>
      <c r="FYT624" s="230"/>
      <c r="FYU624" s="230"/>
      <c r="FYV624" s="230"/>
      <c r="FYW624" s="230"/>
      <c r="FYX624" s="230"/>
      <c r="FYY624" s="230"/>
      <c r="FYZ624" s="230"/>
      <c r="FZA624" s="230"/>
      <c r="FZB624" s="230"/>
      <c r="FZC624" s="230"/>
      <c r="FZD624" s="230"/>
      <c r="FZE624" s="230"/>
      <c r="FZF624" s="230"/>
      <c r="FZG624" s="230"/>
      <c r="FZH624" s="230"/>
      <c r="FZI624" s="230"/>
      <c r="FZJ624" s="230"/>
      <c r="FZK624" s="230"/>
      <c r="FZL624" s="230"/>
      <c r="FZM624" s="230"/>
      <c r="FZN624" s="230"/>
      <c r="FZO624" s="230"/>
      <c r="FZP624" s="230"/>
      <c r="FZQ624" s="230"/>
      <c r="FZR624" s="230"/>
      <c r="FZS624" s="230"/>
      <c r="FZT624" s="230"/>
      <c r="FZU624" s="230"/>
      <c r="FZV624" s="230"/>
      <c r="FZW624" s="230"/>
      <c r="FZX624" s="230"/>
      <c r="FZY624" s="230"/>
      <c r="FZZ624" s="230"/>
      <c r="GAA624" s="230"/>
      <c r="GAB624" s="230"/>
      <c r="GAC624" s="230"/>
      <c r="GAD624" s="230"/>
      <c r="GAE624" s="230"/>
      <c r="GAF624" s="230"/>
      <c r="GAG624" s="230"/>
      <c r="GAH624" s="230"/>
      <c r="GAI624" s="230"/>
      <c r="GAJ624" s="230"/>
      <c r="GAK624" s="230"/>
      <c r="GAL624" s="230"/>
      <c r="GAM624" s="230"/>
      <c r="GAN624" s="230"/>
      <c r="GAO624" s="230"/>
      <c r="GAP624" s="230"/>
      <c r="GAQ624" s="230"/>
      <c r="GAR624" s="230"/>
      <c r="GAS624" s="230"/>
      <c r="GAT624" s="230"/>
      <c r="GAU624" s="230"/>
      <c r="GAV624" s="230"/>
      <c r="GAW624" s="230"/>
      <c r="GAX624" s="230"/>
      <c r="GAY624" s="230"/>
      <c r="GAZ624" s="230"/>
      <c r="GBA624" s="230"/>
      <c r="GBB624" s="230"/>
      <c r="GBC624" s="230"/>
      <c r="GBD624" s="230"/>
      <c r="GBE624" s="230"/>
      <c r="GBF624" s="230"/>
      <c r="GBG624" s="230"/>
      <c r="GBH624" s="230"/>
      <c r="GBI624" s="230"/>
      <c r="GBJ624" s="230"/>
      <c r="GBK624" s="230"/>
      <c r="GBL624" s="230"/>
      <c r="GBM624" s="230"/>
      <c r="GBN624" s="230"/>
      <c r="GBO624" s="230"/>
      <c r="GBP624" s="230"/>
      <c r="GBQ624" s="230"/>
      <c r="GBR624" s="230"/>
      <c r="GBS624" s="230"/>
      <c r="GBT624" s="230"/>
      <c r="GBU624" s="230"/>
      <c r="GBV624" s="230"/>
      <c r="GBW624" s="230"/>
      <c r="GBX624" s="230"/>
      <c r="GBY624" s="230"/>
      <c r="GBZ624" s="230"/>
      <c r="GCA624" s="230"/>
      <c r="GCB624" s="230"/>
      <c r="GCC624" s="230"/>
      <c r="GCD624" s="230"/>
      <c r="GCE624" s="230"/>
      <c r="GCF624" s="230"/>
      <c r="GCG624" s="230"/>
      <c r="GCH624" s="230"/>
      <c r="GCI624" s="230"/>
      <c r="GCJ624" s="230"/>
      <c r="GCK624" s="230"/>
      <c r="GCL624" s="230"/>
      <c r="GCM624" s="230"/>
      <c r="GCN624" s="230"/>
      <c r="GCO624" s="230"/>
      <c r="GCP624" s="230"/>
      <c r="GCQ624" s="230"/>
      <c r="GCR624" s="230"/>
      <c r="GCS624" s="230"/>
      <c r="GCT624" s="230"/>
      <c r="GCU624" s="230"/>
      <c r="GCV624" s="230"/>
      <c r="GCW624" s="230"/>
      <c r="GCX624" s="230"/>
      <c r="GCY624" s="230"/>
      <c r="GCZ624" s="230"/>
      <c r="GDA624" s="230"/>
      <c r="GDB624" s="230"/>
      <c r="GDC624" s="230"/>
      <c r="GDD624" s="230"/>
      <c r="GDE624" s="230"/>
      <c r="GDF624" s="230"/>
      <c r="GDG624" s="230"/>
      <c r="GDH624" s="230"/>
      <c r="GDI624" s="230"/>
      <c r="GDJ624" s="230"/>
      <c r="GDK624" s="230"/>
      <c r="GDL624" s="230"/>
      <c r="GDM624" s="230"/>
      <c r="GDN624" s="230"/>
      <c r="GDO624" s="230"/>
      <c r="GDP624" s="230"/>
      <c r="GDQ624" s="230"/>
      <c r="GDR624" s="230"/>
      <c r="GDS624" s="230"/>
      <c r="GDT624" s="230"/>
      <c r="GDU624" s="230"/>
      <c r="GDV624" s="230"/>
      <c r="GDW624" s="230"/>
      <c r="GDX624" s="230"/>
      <c r="GDY624" s="230"/>
      <c r="GDZ624" s="230"/>
      <c r="GEA624" s="230"/>
      <c r="GEB624" s="230"/>
      <c r="GEC624" s="230"/>
      <c r="GED624" s="230"/>
      <c r="GEE624" s="230"/>
      <c r="GEF624" s="230"/>
      <c r="GEG624" s="230"/>
      <c r="GEH624" s="230"/>
      <c r="GEI624" s="230"/>
      <c r="GEJ624" s="230"/>
      <c r="GEK624" s="230"/>
      <c r="GEL624" s="230"/>
      <c r="GEM624" s="230"/>
      <c r="GEN624" s="230"/>
      <c r="GEO624" s="230"/>
      <c r="GEP624" s="230"/>
      <c r="GEQ624" s="230"/>
      <c r="GER624" s="230"/>
      <c r="GES624" s="230"/>
      <c r="GET624" s="230"/>
      <c r="GEU624" s="230"/>
      <c r="GEV624" s="230"/>
      <c r="GEW624" s="230"/>
      <c r="GEX624" s="230"/>
      <c r="GEY624" s="230"/>
      <c r="GEZ624" s="230"/>
      <c r="GFA624" s="230"/>
      <c r="GFB624" s="230"/>
      <c r="GFC624" s="230"/>
      <c r="GFD624" s="230"/>
      <c r="GFE624" s="230"/>
      <c r="GFF624" s="230"/>
      <c r="GFG624" s="230"/>
      <c r="GFH624" s="230"/>
      <c r="GFI624" s="230"/>
      <c r="GFJ624" s="230"/>
      <c r="GFK624" s="230"/>
      <c r="GFL624" s="230"/>
      <c r="GFM624" s="230"/>
      <c r="GFN624" s="230"/>
      <c r="GFO624" s="230"/>
      <c r="GFP624" s="230"/>
      <c r="GFQ624" s="230"/>
      <c r="GFR624" s="230"/>
      <c r="GFS624" s="230"/>
      <c r="GFT624" s="230"/>
      <c r="GFU624" s="230"/>
      <c r="GFV624" s="230"/>
      <c r="GFW624" s="230"/>
      <c r="GFX624" s="230"/>
      <c r="GFY624" s="230"/>
      <c r="GFZ624" s="230"/>
      <c r="GGA624" s="230"/>
      <c r="GGB624" s="230"/>
      <c r="GGC624" s="230"/>
      <c r="GGD624" s="230"/>
      <c r="GGE624" s="230"/>
      <c r="GGF624" s="230"/>
      <c r="GGG624" s="230"/>
      <c r="GGH624" s="230"/>
      <c r="GGI624" s="230"/>
      <c r="GGJ624" s="230"/>
      <c r="GGK624" s="230"/>
      <c r="GGL624" s="230"/>
      <c r="GGM624" s="230"/>
      <c r="GGN624" s="230"/>
      <c r="GGO624" s="230"/>
      <c r="GGP624" s="230"/>
      <c r="GGQ624" s="230"/>
      <c r="GGR624" s="230"/>
      <c r="GGS624" s="230"/>
      <c r="GGT624" s="230"/>
      <c r="GGU624" s="230"/>
      <c r="GGV624" s="230"/>
      <c r="GGW624" s="230"/>
      <c r="GGX624" s="230"/>
      <c r="GGY624" s="230"/>
      <c r="GGZ624" s="230"/>
      <c r="GHA624" s="230"/>
      <c r="GHB624" s="230"/>
      <c r="GHC624" s="230"/>
      <c r="GHD624" s="230"/>
      <c r="GHE624" s="230"/>
      <c r="GHF624" s="230"/>
      <c r="GHG624" s="230"/>
      <c r="GHH624" s="230"/>
      <c r="GHI624" s="230"/>
      <c r="GHJ624" s="230"/>
      <c r="GHK624" s="230"/>
      <c r="GHL624" s="230"/>
      <c r="GHM624" s="230"/>
      <c r="GHN624" s="230"/>
      <c r="GHO624" s="230"/>
      <c r="GHP624" s="230"/>
      <c r="GHQ624" s="230"/>
      <c r="GHR624" s="230"/>
      <c r="GHS624" s="230"/>
      <c r="GHT624" s="230"/>
      <c r="GHU624" s="230"/>
      <c r="GHV624" s="230"/>
      <c r="GHW624" s="230"/>
      <c r="GHX624" s="230"/>
      <c r="GHY624" s="230"/>
      <c r="GHZ624" s="230"/>
      <c r="GIA624" s="230"/>
      <c r="GIB624" s="230"/>
      <c r="GIC624" s="230"/>
      <c r="GID624" s="230"/>
      <c r="GIE624" s="230"/>
      <c r="GIF624" s="230"/>
      <c r="GIG624" s="230"/>
      <c r="GIH624" s="230"/>
      <c r="GII624" s="230"/>
      <c r="GIJ624" s="230"/>
      <c r="GIK624" s="230"/>
      <c r="GIL624" s="230"/>
      <c r="GIM624" s="230"/>
      <c r="GIN624" s="230"/>
      <c r="GIO624" s="230"/>
      <c r="GIP624" s="230"/>
      <c r="GIQ624" s="230"/>
      <c r="GIR624" s="230"/>
      <c r="GIS624" s="230"/>
      <c r="GIT624" s="230"/>
      <c r="GIU624" s="230"/>
      <c r="GIV624" s="230"/>
      <c r="GIW624" s="230"/>
      <c r="GIX624" s="230"/>
      <c r="GIY624" s="230"/>
      <c r="GIZ624" s="230"/>
      <c r="GJA624" s="230"/>
      <c r="GJB624" s="230"/>
      <c r="GJC624" s="230"/>
      <c r="GJD624" s="230"/>
      <c r="GJE624" s="230"/>
      <c r="GJF624" s="230"/>
      <c r="GJG624" s="230"/>
      <c r="GJH624" s="230"/>
      <c r="GJI624" s="230"/>
      <c r="GJJ624" s="230"/>
      <c r="GJK624" s="230"/>
      <c r="GJL624" s="230"/>
      <c r="GJM624" s="230"/>
      <c r="GJN624" s="230"/>
      <c r="GJO624" s="230"/>
      <c r="GJP624" s="230"/>
      <c r="GJQ624" s="230"/>
      <c r="GJR624" s="230"/>
      <c r="GJS624" s="230"/>
      <c r="GJT624" s="230"/>
      <c r="GJU624" s="230"/>
      <c r="GJV624" s="230"/>
      <c r="GJW624" s="230"/>
      <c r="GJX624" s="230"/>
      <c r="GJY624" s="230"/>
      <c r="GJZ624" s="230"/>
      <c r="GKA624" s="230"/>
      <c r="GKB624" s="230"/>
      <c r="GKC624" s="230"/>
      <c r="GKD624" s="230"/>
      <c r="GKE624" s="230"/>
      <c r="GKF624" s="230"/>
      <c r="GKG624" s="230"/>
      <c r="GKH624" s="230"/>
      <c r="GKI624" s="230"/>
      <c r="GKJ624" s="230"/>
      <c r="GKK624" s="230"/>
      <c r="GKL624" s="230"/>
      <c r="GKM624" s="230"/>
      <c r="GKN624" s="230"/>
      <c r="GKO624" s="230"/>
      <c r="GKP624" s="230"/>
      <c r="GKQ624" s="230"/>
      <c r="GKR624" s="230"/>
      <c r="GKS624" s="230"/>
      <c r="GKT624" s="230"/>
      <c r="GKU624" s="230"/>
      <c r="GKV624" s="230"/>
      <c r="GKW624" s="230"/>
      <c r="GKX624" s="230"/>
      <c r="GKY624" s="230"/>
      <c r="GKZ624" s="230"/>
      <c r="GLA624" s="230"/>
      <c r="GLB624" s="230"/>
      <c r="GLC624" s="230"/>
      <c r="GLD624" s="230"/>
      <c r="GLE624" s="230"/>
      <c r="GLF624" s="230"/>
      <c r="GLG624" s="230"/>
      <c r="GLH624" s="230"/>
      <c r="GLI624" s="230"/>
      <c r="GLJ624" s="230"/>
      <c r="GLK624" s="230"/>
      <c r="GLL624" s="230"/>
      <c r="GLM624" s="230"/>
      <c r="GLN624" s="230"/>
      <c r="GLO624" s="230"/>
      <c r="GLP624" s="230"/>
      <c r="GLQ624" s="230"/>
      <c r="GLR624" s="230"/>
      <c r="GLS624" s="230"/>
      <c r="GLT624" s="230"/>
      <c r="GLU624" s="230"/>
      <c r="GLV624" s="230"/>
      <c r="GLW624" s="230"/>
      <c r="GLX624" s="230"/>
      <c r="GLY624" s="230"/>
      <c r="GLZ624" s="230"/>
      <c r="GMA624" s="230"/>
      <c r="GMB624" s="230"/>
      <c r="GMC624" s="230"/>
      <c r="GMD624" s="230"/>
      <c r="GME624" s="230"/>
      <c r="GMF624" s="230"/>
      <c r="GMG624" s="230"/>
      <c r="GMH624" s="230"/>
      <c r="GMI624" s="230"/>
      <c r="GMJ624" s="230"/>
      <c r="GMK624" s="230"/>
      <c r="GML624" s="230"/>
      <c r="GMM624" s="230"/>
      <c r="GMN624" s="230"/>
      <c r="GMO624" s="230"/>
      <c r="GMP624" s="230"/>
      <c r="GMQ624" s="230"/>
      <c r="GMR624" s="230"/>
      <c r="GMS624" s="230"/>
      <c r="GMT624" s="230"/>
      <c r="GMU624" s="230"/>
      <c r="GMV624" s="230"/>
      <c r="GMW624" s="230"/>
      <c r="GMX624" s="230"/>
      <c r="GMY624" s="230"/>
      <c r="GMZ624" s="230"/>
      <c r="GNA624" s="230"/>
      <c r="GNB624" s="230"/>
      <c r="GNC624" s="230"/>
      <c r="GND624" s="230"/>
      <c r="GNE624" s="230"/>
      <c r="GNF624" s="230"/>
      <c r="GNG624" s="230"/>
      <c r="GNH624" s="230"/>
      <c r="GNI624" s="230"/>
      <c r="GNJ624" s="230"/>
      <c r="GNK624" s="230"/>
      <c r="GNL624" s="230"/>
      <c r="GNM624" s="230"/>
      <c r="GNN624" s="230"/>
      <c r="GNO624" s="230"/>
      <c r="GNP624" s="230"/>
      <c r="GNQ624" s="230"/>
      <c r="GNR624" s="230"/>
      <c r="GNS624" s="230"/>
      <c r="GNT624" s="230"/>
      <c r="GNU624" s="230"/>
      <c r="GNV624" s="230"/>
      <c r="GNW624" s="230"/>
      <c r="GNX624" s="230"/>
      <c r="GNY624" s="230"/>
      <c r="GNZ624" s="230"/>
      <c r="GOA624" s="230"/>
      <c r="GOB624" s="230"/>
      <c r="GOC624" s="230"/>
      <c r="GOD624" s="230"/>
      <c r="GOE624" s="230"/>
      <c r="GOF624" s="230"/>
      <c r="GOG624" s="230"/>
      <c r="GOH624" s="230"/>
      <c r="GOI624" s="230"/>
      <c r="GOJ624" s="230"/>
      <c r="GOK624" s="230"/>
      <c r="GOL624" s="230"/>
      <c r="GOM624" s="230"/>
      <c r="GON624" s="230"/>
      <c r="GOO624" s="230"/>
      <c r="GOP624" s="230"/>
      <c r="GOQ624" s="230"/>
      <c r="GOR624" s="230"/>
      <c r="GOS624" s="230"/>
      <c r="GOT624" s="230"/>
      <c r="GOU624" s="230"/>
      <c r="GOV624" s="230"/>
      <c r="GOW624" s="230"/>
      <c r="GOX624" s="230"/>
      <c r="GOY624" s="230"/>
      <c r="GOZ624" s="230"/>
      <c r="GPA624" s="230"/>
      <c r="GPB624" s="230"/>
      <c r="GPC624" s="230"/>
      <c r="GPD624" s="230"/>
      <c r="GPE624" s="230"/>
      <c r="GPF624" s="230"/>
      <c r="GPG624" s="230"/>
      <c r="GPH624" s="230"/>
      <c r="GPI624" s="230"/>
      <c r="GPJ624" s="230"/>
      <c r="GPK624" s="230"/>
      <c r="GPL624" s="230"/>
      <c r="GPM624" s="230"/>
      <c r="GPN624" s="230"/>
      <c r="GPO624" s="230"/>
      <c r="GPP624" s="230"/>
      <c r="GPQ624" s="230"/>
      <c r="GPR624" s="230"/>
      <c r="GPS624" s="230"/>
      <c r="GPT624" s="230"/>
      <c r="GPU624" s="230"/>
      <c r="GPV624" s="230"/>
      <c r="GPW624" s="230"/>
      <c r="GPX624" s="230"/>
      <c r="GPY624" s="230"/>
      <c r="GPZ624" s="230"/>
      <c r="GQA624" s="230"/>
      <c r="GQB624" s="230"/>
      <c r="GQC624" s="230"/>
      <c r="GQD624" s="230"/>
      <c r="GQE624" s="230"/>
      <c r="GQF624" s="230"/>
      <c r="GQG624" s="230"/>
      <c r="GQH624" s="230"/>
      <c r="GQI624" s="230"/>
      <c r="GQJ624" s="230"/>
      <c r="GQK624" s="230"/>
      <c r="GQL624" s="230"/>
      <c r="GQM624" s="230"/>
      <c r="GQN624" s="230"/>
      <c r="GQO624" s="230"/>
      <c r="GQP624" s="230"/>
      <c r="GQQ624" s="230"/>
      <c r="GQR624" s="230"/>
      <c r="GQS624" s="230"/>
      <c r="GQT624" s="230"/>
      <c r="GQU624" s="230"/>
      <c r="GQV624" s="230"/>
      <c r="GQW624" s="230"/>
      <c r="GQX624" s="230"/>
      <c r="GQY624" s="230"/>
      <c r="GQZ624" s="230"/>
      <c r="GRA624" s="230"/>
      <c r="GRB624" s="230"/>
      <c r="GRC624" s="230"/>
      <c r="GRD624" s="230"/>
      <c r="GRE624" s="230"/>
      <c r="GRF624" s="230"/>
      <c r="GRG624" s="230"/>
      <c r="GRH624" s="230"/>
      <c r="GRI624" s="230"/>
      <c r="GRJ624" s="230"/>
      <c r="GRK624" s="230"/>
      <c r="GRL624" s="230"/>
      <c r="GRM624" s="230"/>
      <c r="GRN624" s="230"/>
      <c r="GRO624" s="230"/>
      <c r="GRP624" s="230"/>
      <c r="GRQ624" s="230"/>
      <c r="GRR624" s="230"/>
      <c r="GRS624" s="230"/>
      <c r="GRT624" s="230"/>
      <c r="GRU624" s="230"/>
      <c r="GRV624" s="230"/>
      <c r="GRW624" s="230"/>
      <c r="GRX624" s="230"/>
      <c r="GRY624" s="230"/>
      <c r="GRZ624" s="230"/>
      <c r="GSA624" s="230"/>
      <c r="GSB624" s="230"/>
      <c r="GSC624" s="230"/>
      <c r="GSD624" s="230"/>
      <c r="GSE624" s="230"/>
      <c r="GSF624" s="230"/>
      <c r="GSG624" s="230"/>
      <c r="GSH624" s="230"/>
      <c r="GSI624" s="230"/>
      <c r="GSJ624" s="230"/>
      <c r="GSK624" s="230"/>
      <c r="GSL624" s="230"/>
      <c r="GSM624" s="230"/>
      <c r="GSN624" s="230"/>
      <c r="GSO624" s="230"/>
      <c r="GSP624" s="230"/>
      <c r="GSQ624" s="230"/>
      <c r="GSR624" s="230"/>
      <c r="GSS624" s="230"/>
      <c r="GST624" s="230"/>
      <c r="GSU624" s="230"/>
      <c r="GSV624" s="230"/>
      <c r="GSW624" s="230"/>
      <c r="GSX624" s="230"/>
      <c r="GSY624" s="230"/>
      <c r="GSZ624" s="230"/>
      <c r="GTA624" s="230"/>
      <c r="GTB624" s="230"/>
      <c r="GTC624" s="230"/>
      <c r="GTD624" s="230"/>
      <c r="GTE624" s="230"/>
      <c r="GTF624" s="230"/>
      <c r="GTG624" s="230"/>
      <c r="GTH624" s="230"/>
      <c r="GTI624" s="230"/>
      <c r="GTJ624" s="230"/>
      <c r="GTK624" s="230"/>
      <c r="GTL624" s="230"/>
      <c r="GTM624" s="230"/>
      <c r="GTN624" s="230"/>
      <c r="GTO624" s="230"/>
      <c r="GTP624" s="230"/>
      <c r="GTQ624" s="230"/>
      <c r="GTR624" s="230"/>
      <c r="GTS624" s="230"/>
      <c r="GTT624" s="230"/>
      <c r="GTU624" s="230"/>
      <c r="GTV624" s="230"/>
      <c r="GTW624" s="230"/>
      <c r="GTX624" s="230"/>
      <c r="GTY624" s="230"/>
      <c r="GTZ624" s="230"/>
      <c r="GUA624" s="230"/>
      <c r="GUB624" s="230"/>
      <c r="GUC624" s="230"/>
      <c r="GUD624" s="230"/>
      <c r="GUE624" s="230"/>
      <c r="GUF624" s="230"/>
      <c r="GUG624" s="230"/>
      <c r="GUH624" s="230"/>
      <c r="GUI624" s="230"/>
      <c r="GUJ624" s="230"/>
      <c r="GUK624" s="230"/>
      <c r="GUL624" s="230"/>
      <c r="GUM624" s="230"/>
      <c r="GUN624" s="230"/>
      <c r="GUO624" s="230"/>
      <c r="GUP624" s="230"/>
      <c r="GUQ624" s="230"/>
      <c r="GUR624" s="230"/>
      <c r="GUS624" s="230"/>
      <c r="GUT624" s="230"/>
      <c r="GUU624" s="230"/>
      <c r="GUV624" s="230"/>
      <c r="GUW624" s="230"/>
      <c r="GUX624" s="230"/>
      <c r="GUY624" s="230"/>
      <c r="GUZ624" s="230"/>
      <c r="GVA624" s="230"/>
      <c r="GVB624" s="230"/>
      <c r="GVC624" s="230"/>
      <c r="GVD624" s="230"/>
      <c r="GVE624" s="230"/>
      <c r="GVF624" s="230"/>
      <c r="GVG624" s="230"/>
      <c r="GVH624" s="230"/>
      <c r="GVI624" s="230"/>
      <c r="GVJ624" s="230"/>
      <c r="GVK624" s="230"/>
      <c r="GVL624" s="230"/>
      <c r="GVM624" s="230"/>
      <c r="GVN624" s="230"/>
      <c r="GVO624" s="230"/>
      <c r="GVP624" s="230"/>
      <c r="GVQ624" s="230"/>
      <c r="GVR624" s="230"/>
      <c r="GVS624" s="230"/>
      <c r="GVT624" s="230"/>
      <c r="GVU624" s="230"/>
      <c r="GVV624" s="230"/>
      <c r="GVW624" s="230"/>
      <c r="GVX624" s="230"/>
      <c r="GVY624" s="230"/>
      <c r="GVZ624" s="230"/>
      <c r="GWA624" s="230"/>
      <c r="GWB624" s="230"/>
      <c r="GWC624" s="230"/>
      <c r="GWD624" s="230"/>
      <c r="GWE624" s="230"/>
      <c r="GWF624" s="230"/>
      <c r="GWG624" s="230"/>
      <c r="GWH624" s="230"/>
      <c r="GWI624" s="230"/>
      <c r="GWJ624" s="230"/>
      <c r="GWK624" s="230"/>
      <c r="GWL624" s="230"/>
      <c r="GWM624" s="230"/>
      <c r="GWN624" s="230"/>
      <c r="GWO624" s="230"/>
      <c r="GWP624" s="230"/>
      <c r="GWQ624" s="230"/>
      <c r="GWR624" s="230"/>
      <c r="GWS624" s="230"/>
      <c r="GWT624" s="230"/>
      <c r="GWU624" s="230"/>
      <c r="GWV624" s="230"/>
      <c r="GWW624" s="230"/>
      <c r="GWX624" s="230"/>
      <c r="GWY624" s="230"/>
      <c r="GWZ624" s="230"/>
      <c r="GXA624" s="230"/>
      <c r="GXB624" s="230"/>
      <c r="GXC624" s="230"/>
      <c r="GXD624" s="230"/>
      <c r="GXE624" s="230"/>
      <c r="GXF624" s="230"/>
      <c r="GXG624" s="230"/>
      <c r="GXH624" s="230"/>
      <c r="GXI624" s="230"/>
      <c r="GXJ624" s="230"/>
      <c r="GXK624" s="230"/>
      <c r="GXL624" s="230"/>
      <c r="GXM624" s="230"/>
      <c r="GXN624" s="230"/>
      <c r="GXO624" s="230"/>
      <c r="GXP624" s="230"/>
      <c r="GXQ624" s="230"/>
      <c r="GXR624" s="230"/>
      <c r="GXS624" s="230"/>
      <c r="GXT624" s="230"/>
      <c r="GXU624" s="230"/>
      <c r="GXV624" s="230"/>
      <c r="GXW624" s="230"/>
      <c r="GXX624" s="230"/>
      <c r="GXY624" s="230"/>
      <c r="GXZ624" s="230"/>
      <c r="GYA624" s="230"/>
      <c r="GYB624" s="230"/>
      <c r="GYC624" s="230"/>
      <c r="GYD624" s="230"/>
      <c r="GYE624" s="230"/>
      <c r="GYF624" s="230"/>
      <c r="GYG624" s="230"/>
      <c r="GYH624" s="230"/>
      <c r="GYI624" s="230"/>
      <c r="GYJ624" s="230"/>
      <c r="GYK624" s="230"/>
      <c r="GYL624" s="230"/>
      <c r="GYM624" s="230"/>
      <c r="GYN624" s="230"/>
      <c r="GYO624" s="230"/>
      <c r="GYP624" s="230"/>
      <c r="GYQ624" s="230"/>
      <c r="GYR624" s="230"/>
      <c r="GYS624" s="230"/>
      <c r="GYT624" s="230"/>
      <c r="GYU624" s="230"/>
      <c r="GYV624" s="230"/>
      <c r="GYW624" s="230"/>
      <c r="GYX624" s="230"/>
      <c r="GYY624" s="230"/>
      <c r="GYZ624" s="230"/>
      <c r="GZA624" s="230"/>
      <c r="GZB624" s="230"/>
      <c r="GZC624" s="230"/>
      <c r="GZD624" s="230"/>
      <c r="GZE624" s="230"/>
      <c r="GZF624" s="230"/>
      <c r="GZG624" s="230"/>
      <c r="GZH624" s="230"/>
      <c r="GZI624" s="230"/>
      <c r="GZJ624" s="230"/>
      <c r="GZK624" s="230"/>
      <c r="GZL624" s="230"/>
      <c r="GZM624" s="230"/>
      <c r="GZN624" s="230"/>
      <c r="GZO624" s="230"/>
      <c r="GZP624" s="230"/>
      <c r="GZQ624" s="230"/>
      <c r="GZR624" s="230"/>
      <c r="GZS624" s="230"/>
      <c r="GZT624" s="230"/>
      <c r="GZU624" s="230"/>
      <c r="GZV624" s="230"/>
      <c r="GZW624" s="230"/>
      <c r="GZX624" s="230"/>
      <c r="GZY624" s="230"/>
      <c r="GZZ624" s="230"/>
      <c r="HAA624" s="230"/>
      <c r="HAB624" s="230"/>
      <c r="HAC624" s="230"/>
      <c r="HAD624" s="230"/>
      <c r="HAE624" s="230"/>
      <c r="HAF624" s="230"/>
      <c r="HAG624" s="230"/>
      <c r="HAH624" s="230"/>
      <c r="HAI624" s="230"/>
      <c r="HAJ624" s="230"/>
      <c r="HAK624" s="230"/>
      <c r="HAL624" s="230"/>
      <c r="HAM624" s="230"/>
      <c r="HAN624" s="230"/>
      <c r="HAO624" s="230"/>
      <c r="HAP624" s="230"/>
      <c r="HAQ624" s="230"/>
      <c r="HAR624" s="230"/>
      <c r="HAS624" s="230"/>
      <c r="HAT624" s="230"/>
      <c r="HAU624" s="230"/>
      <c r="HAV624" s="230"/>
      <c r="HAW624" s="230"/>
      <c r="HAX624" s="230"/>
      <c r="HAY624" s="230"/>
      <c r="HAZ624" s="230"/>
      <c r="HBA624" s="230"/>
      <c r="HBB624" s="230"/>
      <c r="HBC624" s="230"/>
      <c r="HBD624" s="230"/>
      <c r="HBE624" s="230"/>
      <c r="HBF624" s="230"/>
      <c r="HBG624" s="230"/>
      <c r="HBH624" s="230"/>
      <c r="HBI624" s="230"/>
      <c r="HBJ624" s="230"/>
      <c r="HBK624" s="230"/>
      <c r="HBL624" s="230"/>
      <c r="HBM624" s="230"/>
      <c r="HBN624" s="230"/>
      <c r="HBO624" s="230"/>
      <c r="HBP624" s="230"/>
      <c r="HBQ624" s="230"/>
      <c r="HBR624" s="230"/>
      <c r="HBS624" s="230"/>
      <c r="HBT624" s="230"/>
      <c r="HBU624" s="230"/>
      <c r="HBV624" s="230"/>
      <c r="HBW624" s="230"/>
      <c r="HBX624" s="230"/>
      <c r="HBY624" s="230"/>
      <c r="HBZ624" s="230"/>
      <c r="HCA624" s="230"/>
      <c r="HCB624" s="230"/>
      <c r="HCC624" s="230"/>
      <c r="HCD624" s="230"/>
      <c r="HCE624" s="230"/>
      <c r="HCF624" s="230"/>
      <c r="HCG624" s="230"/>
      <c r="HCH624" s="230"/>
      <c r="HCI624" s="230"/>
      <c r="HCJ624" s="230"/>
      <c r="HCK624" s="230"/>
      <c r="HCL624" s="230"/>
      <c r="HCM624" s="230"/>
      <c r="HCN624" s="230"/>
      <c r="HCO624" s="230"/>
      <c r="HCP624" s="230"/>
      <c r="HCQ624" s="230"/>
      <c r="HCR624" s="230"/>
      <c r="HCS624" s="230"/>
      <c r="HCT624" s="230"/>
      <c r="HCU624" s="230"/>
      <c r="HCV624" s="230"/>
      <c r="HCW624" s="230"/>
      <c r="HCX624" s="230"/>
      <c r="HCY624" s="230"/>
      <c r="HCZ624" s="230"/>
      <c r="HDA624" s="230"/>
      <c r="HDB624" s="230"/>
      <c r="HDC624" s="230"/>
      <c r="HDD624" s="230"/>
      <c r="HDE624" s="230"/>
      <c r="HDF624" s="230"/>
      <c r="HDG624" s="230"/>
      <c r="HDH624" s="230"/>
      <c r="HDI624" s="230"/>
      <c r="HDJ624" s="230"/>
      <c r="HDK624" s="230"/>
      <c r="HDL624" s="230"/>
      <c r="HDM624" s="230"/>
      <c r="HDN624" s="230"/>
      <c r="HDO624" s="230"/>
      <c r="HDP624" s="230"/>
      <c r="HDQ624" s="230"/>
      <c r="HDR624" s="230"/>
      <c r="HDS624" s="230"/>
      <c r="HDT624" s="230"/>
      <c r="HDU624" s="230"/>
      <c r="HDV624" s="230"/>
      <c r="HDW624" s="230"/>
      <c r="HDX624" s="230"/>
      <c r="HDY624" s="230"/>
      <c r="HDZ624" s="230"/>
      <c r="HEA624" s="230"/>
      <c r="HEB624" s="230"/>
      <c r="HEC624" s="230"/>
      <c r="HED624" s="230"/>
      <c r="HEE624" s="230"/>
      <c r="HEF624" s="230"/>
      <c r="HEG624" s="230"/>
      <c r="HEH624" s="230"/>
      <c r="HEI624" s="230"/>
      <c r="HEJ624" s="230"/>
      <c r="HEK624" s="230"/>
      <c r="HEL624" s="230"/>
      <c r="HEM624" s="230"/>
      <c r="HEN624" s="230"/>
      <c r="HEO624" s="230"/>
      <c r="HEP624" s="230"/>
      <c r="HEQ624" s="230"/>
      <c r="HER624" s="230"/>
      <c r="HES624" s="230"/>
      <c r="HET624" s="230"/>
      <c r="HEU624" s="230"/>
      <c r="HEV624" s="230"/>
      <c r="HEW624" s="230"/>
      <c r="HEX624" s="230"/>
      <c r="HEY624" s="230"/>
      <c r="HEZ624" s="230"/>
      <c r="HFA624" s="230"/>
      <c r="HFB624" s="230"/>
      <c r="HFC624" s="230"/>
      <c r="HFD624" s="230"/>
      <c r="HFE624" s="230"/>
      <c r="HFF624" s="230"/>
      <c r="HFG624" s="230"/>
      <c r="HFH624" s="230"/>
      <c r="HFI624" s="230"/>
      <c r="HFJ624" s="230"/>
      <c r="HFK624" s="230"/>
      <c r="HFL624" s="230"/>
      <c r="HFM624" s="230"/>
      <c r="HFN624" s="230"/>
      <c r="HFO624" s="230"/>
      <c r="HFP624" s="230"/>
      <c r="HFQ624" s="230"/>
      <c r="HFR624" s="230"/>
      <c r="HFS624" s="230"/>
      <c r="HFT624" s="230"/>
      <c r="HFU624" s="230"/>
      <c r="HFV624" s="230"/>
      <c r="HFW624" s="230"/>
      <c r="HFX624" s="230"/>
      <c r="HFY624" s="230"/>
      <c r="HFZ624" s="230"/>
      <c r="HGA624" s="230"/>
      <c r="HGB624" s="230"/>
      <c r="HGC624" s="230"/>
      <c r="HGD624" s="230"/>
      <c r="HGE624" s="230"/>
      <c r="HGF624" s="230"/>
      <c r="HGG624" s="230"/>
      <c r="HGH624" s="230"/>
      <c r="HGI624" s="230"/>
      <c r="HGJ624" s="230"/>
      <c r="HGK624" s="230"/>
      <c r="HGL624" s="230"/>
      <c r="HGM624" s="230"/>
      <c r="HGN624" s="230"/>
      <c r="HGO624" s="230"/>
      <c r="HGP624" s="230"/>
      <c r="HGQ624" s="230"/>
      <c r="HGR624" s="230"/>
      <c r="HGS624" s="230"/>
      <c r="HGT624" s="230"/>
      <c r="HGU624" s="230"/>
      <c r="HGV624" s="230"/>
      <c r="HGW624" s="230"/>
      <c r="HGX624" s="230"/>
      <c r="HGY624" s="230"/>
      <c r="HGZ624" s="230"/>
      <c r="HHA624" s="230"/>
      <c r="HHB624" s="230"/>
      <c r="HHC624" s="230"/>
      <c r="HHD624" s="230"/>
      <c r="HHE624" s="230"/>
      <c r="HHF624" s="230"/>
      <c r="HHG624" s="230"/>
      <c r="HHH624" s="230"/>
      <c r="HHI624" s="230"/>
      <c r="HHJ624" s="230"/>
      <c r="HHK624" s="230"/>
      <c r="HHL624" s="230"/>
      <c r="HHM624" s="230"/>
      <c r="HHN624" s="230"/>
      <c r="HHO624" s="230"/>
      <c r="HHP624" s="230"/>
      <c r="HHQ624" s="230"/>
      <c r="HHR624" s="230"/>
      <c r="HHS624" s="230"/>
      <c r="HHT624" s="230"/>
      <c r="HHU624" s="230"/>
      <c r="HHV624" s="230"/>
      <c r="HHW624" s="230"/>
      <c r="HHX624" s="230"/>
      <c r="HHY624" s="230"/>
      <c r="HHZ624" s="230"/>
      <c r="HIA624" s="230"/>
      <c r="HIB624" s="230"/>
      <c r="HIC624" s="230"/>
      <c r="HID624" s="230"/>
      <c r="HIE624" s="230"/>
      <c r="HIF624" s="230"/>
      <c r="HIG624" s="230"/>
      <c r="HIH624" s="230"/>
      <c r="HII624" s="230"/>
      <c r="HIJ624" s="230"/>
      <c r="HIK624" s="230"/>
      <c r="HIL624" s="230"/>
      <c r="HIM624" s="230"/>
      <c r="HIN624" s="230"/>
      <c r="HIO624" s="230"/>
      <c r="HIP624" s="230"/>
      <c r="HIQ624" s="230"/>
      <c r="HIR624" s="230"/>
      <c r="HIS624" s="230"/>
      <c r="HIT624" s="230"/>
      <c r="HIU624" s="230"/>
      <c r="HIV624" s="230"/>
      <c r="HIW624" s="230"/>
      <c r="HIX624" s="230"/>
      <c r="HIY624" s="230"/>
      <c r="HIZ624" s="230"/>
      <c r="HJA624" s="230"/>
      <c r="HJB624" s="230"/>
      <c r="HJC624" s="230"/>
      <c r="HJD624" s="230"/>
      <c r="HJE624" s="230"/>
      <c r="HJF624" s="230"/>
      <c r="HJG624" s="230"/>
      <c r="HJH624" s="230"/>
      <c r="HJI624" s="230"/>
      <c r="HJJ624" s="230"/>
      <c r="HJK624" s="230"/>
      <c r="HJL624" s="230"/>
      <c r="HJM624" s="230"/>
      <c r="HJN624" s="230"/>
      <c r="HJO624" s="230"/>
      <c r="HJP624" s="230"/>
      <c r="HJQ624" s="230"/>
      <c r="HJR624" s="230"/>
      <c r="HJS624" s="230"/>
      <c r="HJT624" s="230"/>
      <c r="HJU624" s="230"/>
      <c r="HJV624" s="230"/>
      <c r="HJW624" s="230"/>
      <c r="HJX624" s="230"/>
      <c r="HJY624" s="230"/>
      <c r="HJZ624" s="230"/>
      <c r="HKA624" s="230"/>
      <c r="HKB624" s="230"/>
      <c r="HKC624" s="230"/>
      <c r="HKD624" s="230"/>
      <c r="HKE624" s="230"/>
      <c r="HKF624" s="230"/>
      <c r="HKG624" s="230"/>
      <c r="HKH624" s="230"/>
      <c r="HKI624" s="230"/>
      <c r="HKJ624" s="230"/>
      <c r="HKK624" s="230"/>
      <c r="HKL624" s="230"/>
      <c r="HKM624" s="230"/>
      <c r="HKN624" s="230"/>
      <c r="HKO624" s="230"/>
      <c r="HKP624" s="230"/>
      <c r="HKQ624" s="230"/>
      <c r="HKR624" s="230"/>
      <c r="HKS624" s="230"/>
      <c r="HKT624" s="230"/>
      <c r="HKU624" s="230"/>
      <c r="HKV624" s="230"/>
      <c r="HKW624" s="230"/>
      <c r="HKX624" s="230"/>
      <c r="HKY624" s="230"/>
      <c r="HKZ624" s="230"/>
      <c r="HLA624" s="230"/>
      <c r="HLB624" s="230"/>
      <c r="HLC624" s="230"/>
      <c r="HLD624" s="230"/>
      <c r="HLE624" s="230"/>
      <c r="HLF624" s="230"/>
      <c r="HLG624" s="230"/>
      <c r="HLH624" s="230"/>
      <c r="HLI624" s="230"/>
      <c r="HLJ624" s="230"/>
      <c r="HLK624" s="230"/>
      <c r="HLL624" s="230"/>
      <c r="HLM624" s="230"/>
      <c r="HLN624" s="230"/>
      <c r="HLO624" s="230"/>
      <c r="HLP624" s="230"/>
      <c r="HLQ624" s="230"/>
      <c r="HLR624" s="230"/>
      <c r="HLS624" s="230"/>
      <c r="HLT624" s="230"/>
      <c r="HLU624" s="230"/>
      <c r="HLV624" s="230"/>
      <c r="HLW624" s="230"/>
      <c r="HLX624" s="230"/>
      <c r="HLY624" s="230"/>
      <c r="HLZ624" s="230"/>
      <c r="HMA624" s="230"/>
      <c r="HMB624" s="230"/>
      <c r="HMC624" s="230"/>
      <c r="HMD624" s="230"/>
      <c r="HME624" s="230"/>
      <c r="HMF624" s="230"/>
      <c r="HMG624" s="230"/>
      <c r="HMH624" s="230"/>
      <c r="HMI624" s="230"/>
      <c r="HMJ624" s="230"/>
      <c r="HMK624" s="230"/>
      <c r="HML624" s="230"/>
      <c r="HMM624" s="230"/>
      <c r="HMN624" s="230"/>
      <c r="HMO624" s="230"/>
      <c r="HMP624" s="230"/>
      <c r="HMQ624" s="230"/>
      <c r="HMR624" s="230"/>
      <c r="HMS624" s="230"/>
      <c r="HMT624" s="230"/>
      <c r="HMU624" s="230"/>
      <c r="HMV624" s="230"/>
      <c r="HMW624" s="230"/>
      <c r="HMX624" s="230"/>
      <c r="HMY624" s="230"/>
      <c r="HMZ624" s="230"/>
      <c r="HNA624" s="230"/>
      <c r="HNB624" s="230"/>
      <c r="HNC624" s="230"/>
      <c r="HND624" s="230"/>
      <c r="HNE624" s="230"/>
      <c r="HNF624" s="230"/>
      <c r="HNG624" s="230"/>
      <c r="HNH624" s="230"/>
      <c r="HNI624" s="230"/>
      <c r="HNJ624" s="230"/>
      <c r="HNK624" s="230"/>
      <c r="HNL624" s="230"/>
      <c r="HNM624" s="230"/>
      <c r="HNN624" s="230"/>
      <c r="HNO624" s="230"/>
      <c r="HNP624" s="230"/>
      <c r="HNQ624" s="230"/>
      <c r="HNR624" s="230"/>
      <c r="HNS624" s="230"/>
      <c r="HNT624" s="230"/>
      <c r="HNU624" s="230"/>
      <c r="HNV624" s="230"/>
      <c r="HNW624" s="230"/>
      <c r="HNX624" s="230"/>
      <c r="HNY624" s="230"/>
      <c r="HNZ624" s="230"/>
      <c r="HOA624" s="230"/>
      <c r="HOB624" s="230"/>
      <c r="HOC624" s="230"/>
      <c r="HOD624" s="230"/>
      <c r="HOE624" s="230"/>
      <c r="HOF624" s="230"/>
      <c r="HOG624" s="230"/>
      <c r="HOH624" s="230"/>
      <c r="HOI624" s="230"/>
      <c r="HOJ624" s="230"/>
      <c r="HOK624" s="230"/>
      <c r="HOL624" s="230"/>
      <c r="HOM624" s="230"/>
      <c r="HON624" s="230"/>
      <c r="HOO624" s="230"/>
      <c r="HOP624" s="230"/>
      <c r="HOQ624" s="230"/>
      <c r="HOR624" s="230"/>
      <c r="HOS624" s="230"/>
      <c r="HOT624" s="230"/>
      <c r="HOU624" s="230"/>
      <c r="HOV624" s="230"/>
      <c r="HOW624" s="230"/>
      <c r="HOX624" s="230"/>
      <c r="HOY624" s="230"/>
      <c r="HOZ624" s="230"/>
      <c r="HPA624" s="230"/>
      <c r="HPB624" s="230"/>
      <c r="HPC624" s="230"/>
      <c r="HPD624" s="230"/>
      <c r="HPE624" s="230"/>
      <c r="HPF624" s="230"/>
      <c r="HPG624" s="230"/>
      <c r="HPH624" s="230"/>
      <c r="HPI624" s="230"/>
      <c r="HPJ624" s="230"/>
      <c r="HPK624" s="230"/>
      <c r="HPL624" s="230"/>
      <c r="HPM624" s="230"/>
      <c r="HPN624" s="230"/>
      <c r="HPO624" s="230"/>
      <c r="HPP624" s="230"/>
      <c r="HPQ624" s="230"/>
      <c r="HPR624" s="230"/>
      <c r="HPS624" s="230"/>
      <c r="HPT624" s="230"/>
      <c r="HPU624" s="230"/>
      <c r="HPV624" s="230"/>
      <c r="HPW624" s="230"/>
      <c r="HPX624" s="230"/>
      <c r="HPY624" s="230"/>
      <c r="HPZ624" s="230"/>
      <c r="HQA624" s="230"/>
      <c r="HQB624" s="230"/>
      <c r="HQC624" s="230"/>
      <c r="HQD624" s="230"/>
      <c r="HQE624" s="230"/>
      <c r="HQF624" s="230"/>
      <c r="HQG624" s="230"/>
      <c r="HQH624" s="230"/>
      <c r="HQI624" s="230"/>
      <c r="HQJ624" s="230"/>
      <c r="HQK624" s="230"/>
      <c r="HQL624" s="230"/>
      <c r="HQM624" s="230"/>
      <c r="HQN624" s="230"/>
      <c r="HQO624" s="230"/>
      <c r="HQP624" s="230"/>
      <c r="HQQ624" s="230"/>
      <c r="HQR624" s="230"/>
      <c r="HQS624" s="230"/>
      <c r="HQT624" s="230"/>
      <c r="HQU624" s="230"/>
      <c r="HQV624" s="230"/>
      <c r="HQW624" s="230"/>
      <c r="HQX624" s="230"/>
      <c r="HQY624" s="230"/>
      <c r="HQZ624" s="230"/>
      <c r="HRA624" s="230"/>
      <c r="HRB624" s="230"/>
      <c r="HRC624" s="230"/>
      <c r="HRD624" s="230"/>
      <c r="HRE624" s="230"/>
      <c r="HRF624" s="230"/>
      <c r="HRG624" s="230"/>
      <c r="HRH624" s="230"/>
      <c r="HRI624" s="230"/>
      <c r="HRJ624" s="230"/>
      <c r="HRK624" s="230"/>
      <c r="HRL624" s="230"/>
      <c r="HRM624" s="230"/>
      <c r="HRN624" s="230"/>
      <c r="HRO624" s="230"/>
      <c r="HRP624" s="230"/>
      <c r="HRQ624" s="230"/>
      <c r="HRR624" s="230"/>
      <c r="HRS624" s="230"/>
      <c r="HRT624" s="230"/>
      <c r="HRU624" s="230"/>
      <c r="HRV624" s="230"/>
      <c r="HRW624" s="230"/>
      <c r="HRX624" s="230"/>
      <c r="HRY624" s="230"/>
      <c r="HRZ624" s="230"/>
      <c r="HSA624" s="230"/>
      <c r="HSB624" s="230"/>
      <c r="HSC624" s="230"/>
      <c r="HSD624" s="230"/>
      <c r="HSE624" s="230"/>
      <c r="HSF624" s="230"/>
      <c r="HSG624" s="230"/>
      <c r="HSH624" s="230"/>
      <c r="HSI624" s="230"/>
      <c r="HSJ624" s="230"/>
      <c r="HSK624" s="230"/>
      <c r="HSL624" s="230"/>
      <c r="HSM624" s="230"/>
      <c r="HSN624" s="230"/>
      <c r="HSO624" s="230"/>
      <c r="HSP624" s="230"/>
      <c r="HSQ624" s="230"/>
      <c r="HSR624" s="230"/>
      <c r="HSS624" s="230"/>
      <c r="HST624" s="230"/>
      <c r="HSU624" s="230"/>
      <c r="HSV624" s="230"/>
      <c r="HSW624" s="230"/>
      <c r="HSX624" s="230"/>
      <c r="HSY624" s="230"/>
      <c r="HSZ624" s="230"/>
      <c r="HTA624" s="230"/>
      <c r="HTB624" s="230"/>
      <c r="HTC624" s="230"/>
      <c r="HTD624" s="230"/>
      <c r="HTE624" s="230"/>
      <c r="HTF624" s="230"/>
      <c r="HTG624" s="230"/>
      <c r="HTH624" s="230"/>
      <c r="HTI624" s="230"/>
      <c r="HTJ624" s="230"/>
      <c r="HTK624" s="230"/>
      <c r="HTL624" s="230"/>
      <c r="HTM624" s="230"/>
      <c r="HTN624" s="230"/>
      <c r="HTO624" s="230"/>
      <c r="HTP624" s="230"/>
      <c r="HTQ624" s="230"/>
      <c r="HTR624" s="230"/>
      <c r="HTS624" s="230"/>
      <c r="HTT624" s="230"/>
      <c r="HTU624" s="230"/>
      <c r="HTV624" s="230"/>
      <c r="HTW624" s="230"/>
      <c r="HTX624" s="230"/>
      <c r="HTY624" s="230"/>
      <c r="HTZ624" s="230"/>
      <c r="HUA624" s="230"/>
      <c r="HUB624" s="230"/>
      <c r="HUC624" s="230"/>
      <c r="HUD624" s="230"/>
      <c r="HUE624" s="230"/>
      <c r="HUF624" s="230"/>
      <c r="HUG624" s="230"/>
      <c r="HUH624" s="230"/>
      <c r="HUI624" s="230"/>
      <c r="HUJ624" s="230"/>
      <c r="HUK624" s="230"/>
      <c r="HUL624" s="230"/>
      <c r="HUM624" s="230"/>
      <c r="HUN624" s="230"/>
      <c r="HUO624" s="230"/>
      <c r="HUP624" s="230"/>
      <c r="HUQ624" s="230"/>
      <c r="HUR624" s="230"/>
      <c r="HUS624" s="230"/>
      <c r="HUT624" s="230"/>
      <c r="HUU624" s="230"/>
      <c r="HUV624" s="230"/>
      <c r="HUW624" s="230"/>
      <c r="HUX624" s="230"/>
      <c r="HUY624" s="230"/>
      <c r="HUZ624" s="230"/>
      <c r="HVA624" s="230"/>
      <c r="HVB624" s="230"/>
      <c r="HVC624" s="230"/>
      <c r="HVD624" s="230"/>
      <c r="HVE624" s="230"/>
      <c r="HVF624" s="230"/>
      <c r="HVG624" s="230"/>
      <c r="HVH624" s="230"/>
      <c r="HVI624" s="230"/>
      <c r="HVJ624" s="230"/>
      <c r="HVK624" s="230"/>
      <c r="HVL624" s="230"/>
      <c r="HVM624" s="230"/>
      <c r="HVN624" s="230"/>
      <c r="HVO624" s="230"/>
      <c r="HVP624" s="230"/>
      <c r="HVQ624" s="230"/>
      <c r="HVR624" s="230"/>
      <c r="HVS624" s="230"/>
      <c r="HVT624" s="230"/>
      <c r="HVU624" s="230"/>
      <c r="HVV624" s="230"/>
      <c r="HVW624" s="230"/>
      <c r="HVX624" s="230"/>
      <c r="HVY624" s="230"/>
      <c r="HVZ624" s="230"/>
      <c r="HWA624" s="230"/>
      <c r="HWB624" s="230"/>
      <c r="HWC624" s="230"/>
      <c r="HWD624" s="230"/>
      <c r="HWE624" s="230"/>
      <c r="HWF624" s="230"/>
      <c r="HWG624" s="230"/>
      <c r="HWH624" s="230"/>
      <c r="HWI624" s="230"/>
      <c r="HWJ624" s="230"/>
      <c r="HWK624" s="230"/>
      <c r="HWL624" s="230"/>
      <c r="HWM624" s="230"/>
      <c r="HWN624" s="230"/>
      <c r="HWO624" s="230"/>
      <c r="HWP624" s="230"/>
      <c r="HWQ624" s="230"/>
      <c r="HWR624" s="230"/>
      <c r="HWS624" s="230"/>
      <c r="HWT624" s="230"/>
      <c r="HWU624" s="230"/>
      <c r="HWV624" s="230"/>
      <c r="HWW624" s="230"/>
      <c r="HWX624" s="230"/>
      <c r="HWY624" s="230"/>
      <c r="HWZ624" s="230"/>
      <c r="HXA624" s="230"/>
      <c r="HXB624" s="230"/>
      <c r="HXC624" s="230"/>
      <c r="HXD624" s="230"/>
      <c r="HXE624" s="230"/>
      <c r="HXF624" s="230"/>
      <c r="HXG624" s="230"/>
      <c r="HXH624" s="230"/>
      <c r="HXI624" s="230"/>
      <c r="HXJ624" s="230"/>
      <c r="HXK624" s="230"/>
      <c r="HXL624" s="230"/>
      <c r="HXM624" s="230"/>
      <c r="HXN624" s="230"/>
      <c r="HXO624" s="230"/>
      <c r="HXP624" s="230"/>
      <c r="HXQ624" s="230"/>
      <c r="HXR624" s="230"/>
      <c r="HXS624" s="230"/>
      <c r="HXT624" s="230"/>
      <c r="HXU624" s="230"/>
      <c r="HXV624" s="230"/>
      <c r="HXW624" s="230"/>
      <c r="HXX624" s="230"/>
      <c r="HXY624" s="230"/>
      <c r="HXZ624" s="230"/>
      <c r="HYA624" s="230"/>
      <c r="HYB624" s="230"/>
      <c r="HYC624" s="230"/>
      <c r="HYD624" s="230"/>
      <c r="HYE624" s="230"/>
      <c r="HYF624" s="230"/>
      <c r="HYG624" s="230"/>
      <c r="HYH624" s="230"/>
      <c r="HYI624" s="230"/>
      <c r="HYJ624" s="230"/>
      <c r="HYK624" s="230"/>
      <c r="HYL624" s="230"/>
      <c r="HYM624" s="230"/>
      <c r="HYN624" s="230"/>
      <c r="HYO624" s="230"/>
      <c r="HYP624" s="230"/>
      <c r="HYQ624" s="230"/>
      <c r="HYR624" s="230"/>
      <c r="HYS624" s="230"/>
      <c r="HYT624" s="230"/>
      <c r="HYU624" s="230"/>
      <c r="HYV624" s="230"/>
      <c r="HYW624" s="230"/>
      <c r="HYX624" s="230"/>
      <c r="HYY624" s="230"/>
      <c r="HYZ624" s="230"/>
      <c r="HZA624" s="230"/>
      <c r="HZB624" s="230"/>
      <c r="HZC624" s="230"/>
      <c r="HZD624" s="230"/>
      <c r="HZE624" s="230"/>
      <c r="HZF624" s="230"/>
      <c r="HZG624" s="230"/>
      <c r="HZH624" s="230"/>
      <c r="HZI624" s="230"/>
      <c r="HZJ624" s="230"/>
      <c r="HZK624" s="230"/>
      <c r="HZL624" s="230"/>
      <c r="HZM624" s="230"/>
      <c r="HZN624" s="230"/>
      <c r="HZO624" s="230"/>
      <c r="HZP624" s="230"/>
      <c r="HZQ624" s="230"/>
      <c r="HZR624" s="230"/>
      <c r="HZS624" s="230"/>
      <c r="HZT624" s="230"/>
      <c r="HZU624" s="230"/>
      <c r="HZV624" s="230"/>
      <c r="HZW624" s="230"/>
      <c r="HZX624" s="230"/>
      <c r="HZY624" s="230"/>
      <c r="HZZ624" s="230"/>
      <c r="IAA624" s="230"/>
      <c r="IAB624" s="230"/>
      <c r="IAC624" s="230"/>
      <c r="IAD624" s="230"/>
      <c r="IAE624" s="230"/>
      <c r="IAF624" s="230"/>
      <c r="IAG624" s="230"/>
      <c r="IAH624" s="230"/>
      <c r="IAI624" s="230"/>
      <c r="IAJ624" s="230"/>
      <c r="IAK624" s="230"/>
      <c r="IAL624" s="230"/>
      <c r="IAM624" s="230"/>
      <c r="IAN624" s="230"/>
      <c r="IAO624" s="230"/>
      <c r="IAP624" s="230"/>
      <c r="IAQ624" s="230"/>
      <c r="IAR624" s="230"/>
      <c r="IAS624" s="230"/>
      <c r="IAT624" s="230"/>
      <c r="IAU624" s="230"/>
      <c r="IAV624" s="230"/>
      <c r="IAW624" s="230"/>
      <c r="IAX624" s="230"/>
      <c r="IAY624" s="230"/>
      <c r="IAZ624" s="230"/>
      <c r="IBA624" s="230"/>
      <c r="IBB624" s="230"/>
      <c r="IBC624" s="230"/>
      <c r="IBD624" s="230"/>
      <c r="IBE624" s="230"/>
      <c r="IBF624" s="230"/>
      <c r="IBG624" s="230"/>
      <c r="IBH624" s="230"/>
      <c r="IBI624" s="230"/>
      <c r="IBJ624" s="230"/>
      <c r="IBK624" s="230"/>
      <c r="IBL624" s="230"/>
      <c r="IBM624" s="230"/>
      <c r="IBN624" s="230"/>
      <c r="IBO624" s="230"/>
      <c r="IBP624" s="230"/>
      <c r="IBQ624" s="230"/>
      <c r="IBR624" s="230"/>
      <c r="IBS624" s="230"/>
      <c r="IBT624" s="230"/>
      <c r="IBU624" s="230"/>
      <c r="IBV624" s="230"/>
      <c r="IBW624" s="230"/>
      <c r="IBX624" s="230"/>
      <c r="IBY624" s="230"/>
      <c r="IBZ624" s="230"/>
      <c r="ICA624" s="230"/>
      <c r="ICB624" s="230"/>
      <c r="ICC624" s="230"/>
      <c r="ICD624" s="230"/>
      <c r="ICE624" s="230"/>
      <c r="ICF624" s="230"/>
      <c r="ICG624" s="230"/>
      <c r="ICH624" s="230"/>
      <c r="ICI624" s="230"/>
      <c r="ICJ624" s="230"/>
      <c r="ICK624" s="230"/>
      <c r="ICL624" s="230"/>
      <c r="ICM624" s="230"/>
      <c r="ICN624" s="230"/>
      <c r="ICO624" s="230"/>
      <c r="ICP624" s="230"/>
      <c r="ICQ624" s="230"/>
      <c r="ICR624" s="230"/>
      <c r="ICS624" s="230"/>
      <c r="ICT624" s="230"/>
      <c r="ICU624" s="230"/>
      <c r="ICV624" s="230"/>
      <c r="ICW624" s="230"/>
      <c r="ICX624" s="230"/>
      <c r="ICY624" s="230"/>
      <c r="ICZ624" s="230"/>
      <c r="IDA624" s="230"/>
      <c r="IDB624" s="230"/>
      <c r="IDC624" s="230"/>
      <c r="IDD624" s="230"/>
      <c r="IDE624" s="230"/>
      <c r="IDF624" s="230"/>
      <c r="IDG624" s="230"/>
      <c r="IDH624" s="230"/>
      <c r="IDI624" s="230"/>
      <c r="IDJ624" s="230"/>
      <c r="IDK624" s="230"/>
      <c r="IDL624" s="230"/>
      <c r="IDM624" s="230"/>
      <c r="IDN624" s="230"/>
      <c r="IDO624" s="230"/>
      <c r="IDP624" s="230"/>
      <c r="IDQ624" s="230"/>
      <c r="IDR624" s="230"/>
      <c r="IDS624" s="230"/>
      <c r="IDT624" s="230"/>
      <c r="IDU624" s="230"/>
      <c r="IDV624" s="230"/>
      <c r="IDW624" s="230"/>
      <c r="IDX624" s="230"/>
      <c r="IDY624" s="230"/>
      <c r="IDZ624" s="230"/>
      <c r="IEA624" s="230"/>
      <c r="IEB624" s="230"/>
      <c r="IEC624" s="230"/>
      <c r="IED624" s="230"/>
      <c r="IEE624" s="230"/>
      <c r="IEF624" s="230"/>
      <c r="IEG624" s="230"/>
      <c r="IEH624" s="230"/>
      <c r="IEI624" s="230"/>
      <c r="IEJ624" s="230"/>
      <c r="IEK624" s="230"/>
      <c r="IEL624" s="230"/>
      <c r="IEM624" s="230"/>
      <c r="IEN624" s="230"/>
      <c r="IEO624" s="230"/>
      <c r="IEP624" s="230"/>
      <c r="IEQ624" s="230"/>
      <c r="IER624" s="230"/>
      <c r="IES624" s="230"/>
      <c r="IET624" s="230"/>
      <c r="IEU624" s="230"/>
      <c r="IEV624" s="230"/>
      <c r="IEW624" s="230"/>
      <c r="IEX624" s="230"/>
      <c r="IEY624" s="230"/>
      <c r="IEZ624" s="230"/>
      <c r="IFA624" s="230"/>
      <c r="IFB624" s="230"/>
      <c r="IFC624" s="230"/>
      <c r="IFD624" s="230"/>
      <c r="IFE624" s="230"/>
      <c r="IFF624" s="230"/>
      <c r="IFG624" s="230"/>
      <c r="IFH624" s="230"/>
      <c r="IFI624" s="230"/>
      <c r="IFJ624" s="230"/>
      <c r="IFK624" s="230"/>
      <c r="IFL624" s="230"/>
      <c r="IFM624" s="230"/>
      <c r="IFN624" s="230"/>
      <c r="IFO624" s="230"/>
      <c r="IFP624" s="230"/>
      <c r="IFQ624" s="230"/>
      <c r="IFR624" s="230"/>
      <c r="IFS624" s="230"/>
      <c r="IFT624" s="230"/>
      <c r="IFU624" s="230"/>
      <c r="IFV624" s="230"/>
      <c r="IFW624" s="230"/>
      <c r="IFX624" s="230"/>
      <c r="IFY624" s="230"/>
      <c r="IFZ624" s="230"/>
      <c r="IGA624" s="230"/>
      <c r="IGB624" s="230"/>
      <c r="IGC624" s="230"/>
      <c r="IGD624" s="230"/>
      <c r="IGE624" s="230"/>
      <c r="IGF624" s="230"/>
      <c r="IGG624" s="230"/>
      <c r="IGH624" s="230"/>
      <c r="IGI624" s="230"/>
      <c r="IGJ624" s="230"/>
      <c r="IGK624" s="230"/>
      <c r="IGL624" s="230"/>
      <c r="IGM624" s="230"/>
      <c r="IGN624" s="230"/>
      <c r="IGO624" s="230"/>
      <c r="IGP624" s="230"/>
      <c r="IGQ624" s="230"/>
      <c r="IGR624" s="230"/>
      <c r="IGS624" s="230"/>
      <c r="IGT624" s="230"/>
      <c r="IGU624" s="230"/>
      <c r="IGV624" s="230"/>
      <c r="IGW624" s="230"/>
      <c r="IGX624" s="230"/>
      <c r="IGY624" s="230"/>
      <c r="IGZ624" s="230"/>
      <c r="IHA624" s="230"/>
      <c r="IHB624" s="230"/>
      <c r="IHC624" s="230"/>
      <c r="IHD624" s="230"/>
      <c r="IHE624" s="230"/>
      <c r="IHF624" s="230"/>
      <c r="IHG624" s="230"/>
      <c r="IHH624" s="230"/>
      <c r="IHI624" s="230"/>
      <c r="IHJ624" s="230"/>
      <c r="IHK624" s="230"/>
      <c r="IHL624" s="230"/>
      <c r="IHM624" s="230"/>
      <c r="IHN624" s="230"/>
      <c r="IHO624" s="230"/>
      <c r="IHP624" s="230"/>
      <c r="IHQ624" s="230"/>
      <c r="IHR624" s="230"/>
      <c r="IHS624" s="230"/>
      <c r="IHT624" s="230"/>
      <c r="IHU624" s="230"/>
      <c r="IHV624" s="230"/>
      <c r="IHW624" s="230"/>
      <c r="IHX624" s="230"/>
      <c r="IHY624" s="230"/>
      <c r="IHZ624" s="230"/>
      <c r="IIA624" s="230"/>
      <c r="IIB624" s="230"/>
      <c r="IIC624" s="230"/>
      <c r="IID624" s="230"/>
      <c r="IIE624" s="230"/>
      <c r="IIF624" s="230"/>
      <c r="IIG624" s="230"/>
      <c r="IIH624" s="230"/>
      <c r="III624" s="230"/>
      <c r="IIJ624" s="230"/>
      <c r="IIK624" s="230"/>
      <c r="IIL624" s="230"/>
      <c r="IIM624" s="230"/>
      <c r="IIN624" s="230"/>
      <c r="IIO624" s="230"/>
      <c r="IIP624" s="230"/>
      <c r="IIQ624" s="230"/>
      <c r="IIR624" s="230"/>
      <c r="IIS624" s="230"/>
      <c r="IIT624" s="230"/>
      <c r="IIU624" s="230"/>
      <c r="IIV624" s="230"/>
      <c r="IIW624" s="230"/>
      <c r="IIX624" s="230"/>
      <c r="IIY624" s="230"/>
      <c r="IIZ624" s="230"/>
      <c r="IJA624" s="230"/>
      <c r="IJB624" s="230"/>
      <c r="IJC624" s="230"/>
      <c r="IJD624" s="230"/>
      <c r="IJE624" s="230"/>
      <c r="IJF624" s="230"/>
      <c r="IJG624" s="230"/>
      <c r="IJH624" s="230"/>
      <c r="IJI624" s="230"/>
      <c r="IJJ624" s="230"/>
      <c r="IJK624" s="230"/>
      <c r="IJL624" s="230"/>
      <c r="IJM624" s="230"/>
      <c r="IJN624" s="230"/>
      <c r="IJO624" s="230"/>
      <c r="IJP624" s="230"/>
      <c r="IJQ624" s="230"/>
      <c r="IJR624" s="230"/>
      <c r="IJS624" s="230"/>
      <c r="IJT624" s="230"/>
      <c r="IJU624" s="230"/>
      <c r="IJV624" s="230"/>
      <c r="IJW624" s="230"/>
      <c r="IJX624" s="230"/>
      <c r="IJY624" s="230"/>
      <c r="IJZ624" s="230"/>
      <c r="IKA624" s="230"/>
      <c r="IKB624" s="230"/>
      <c r="IKC624" s="230"/>
      <c r="IKD624" s="230"/>
      <c r="IKE624" s="230"/>
      <c r="IKF624" s="230"/>
      <c r="IKG624" s="230"/>
      <c r="IKH624" s="230"/>
      <c r="IKI624" s="230"/>
      <c r="IKJ624" s="230"/>
      <c r="IKK624" s="230"/>
      <c r="IKL624" s="230"/>
      <c r="IKM624" s="230"/>
      <c r="IKN624" s="230"/>
      <c r="IKO624" s="230"/>
      <c r="IKP624" s="230"/>
      <c r="IKQ624" s="230"/>
      <c r="IKR624" s="230"/>
      <c r="IKS624" s="230"/>
      <c r="IKT624" s="230"/>
      <c r="IKU624" s="230"/>
      <c r="IKV624" s="230"/>
      <c r="IKW624" s="230"/>
      <c r="IKX624" s="230"/>
      <c r="IKY624" s="230"/>
      <c r="IKZ624" s="230"/>
      <c r="ILA624" s="230"/>
      <c r="ILB624" s="230"/>
      <c r="ILC624" s="230"/>
      <c r="ILD624" s="230"/>
      <c r="ILE624" s="230"/>
      <c r="ILF624" s="230"/>
      <c r="ILG624" s="230"/>
      <c r="ILH624" s="230"/>
      <c r="ILI624" s="230"/>
      <c r="ILJ624" s="230"/>
      <c r="ILK624" s="230"/>
      <c r="ILL624" s="230"/>
      <c r="ILM624" s="230"/>
      <c r="ILN624" s="230"/>
      <c r="ILO624" s="230"/>
      <c r="ILP624" s="230"/>
      <c r="ILQ624" s="230"/>
      <c r="ILR624" s="230"/>
      <c r="ILS624" s="230"/>
      <c r="ILT624" s="230"/>
      <c r="ILU624" s="230"/>
      <c r="ILV624" s="230"/>
      <c r="ILW624" s="230"/>
      <c r="ILX624" s="230"/>
      <c r="ILY624" s="230"/>
      <c r="ILZ624" s="230"/>
      <c r="IMA624" s="230"/>
      <c r="IMB624" s="230"/>
      <c r="IMC624" s="230"/>
      <c r="IMD624" s="230"/>
      <c r="IME624" s="230"/>
      <c r="IMF624" s="230"/>
      <c r="IMG624" s="230"/>
      <c r="IMH624" s="230"/>
      <c r="IMI624" s="230"/>
      <c r="IMJ624" s="230"/>
      <c r="IMK624" s="230"/>
      <c r="IML624" s="230"/>
      <c r="IMM624" s="230"/>
      <c r="IMN624" s="230"/>
      <c r="IMO624" s="230"/>
      <c r="IMP624" s="230"/>
      <c r="IMQ624" s="230"/>
      <c r="IMR624" s="230"/>
      <c r="IMS624" s="230"/>
      <c r="IMT624" s="230"/>
      <c r="IMU624" s="230"/>
      <c r="IMV624" s="230"/>
      <c r="IMW624" s="230"/>
      <c r="IMX624" s="230"/>
      <c r="IMY624" s="230"/>
      <c r="IMZ624" s="230"/>
      <c r="INA624" s="230"/>
      <c r="INB624" s="230"/>
      <c r="INC624" s="230"/>
      <c r="IND624" s="230"/>
      <c r="INE624" s="230"/>
      <c r="INF624" s="230"/>
      <c r="ING624" s="230"/>
      <c r="INH624" s="230"/>
      <c r="INI624" s="230"/>
      <c r="INJ624" s="230"/>
      <c r="INK624" s="230"/>
      <c r="INL624" s="230"/>
      <c r="INM624" s="230"/>
      <c r="INN624" s="230"/>
      <c r="INO624" s="230"/>
      <c r="INP624" s="230"/>
      <c r="INQ624" s="230"/>
      <c r="INR624" s="230"/>
      <c r="INS624" s="230"/>
      <c r="INT624" s="230"/>
      <c r="INU624" s="230"/>
      <c r="INV624" s="230"/>
      <c r="INW624" s="230"/>
      <c r="INX624" s="230"/>
      <c r="INY624" s="230"/>
      <c r="INZ624" s="230"/>
      <c r="IOA624" s="230"/>
      <c r="IOB624" s="230"/>
      <c r="IOC624" s="230"/>
      <c r="IOD624" s="230"/>
      <c r="IOE624" s="230"/>
      <c r="IOF624" s="230"/>
      <c r="IOG624" s="230"/>
      <c r="IOH624" s="230"/>
      <c r="IOI624" s="230"/>
      <c r="IOJ624" s="230"/>
      <c r="IOK624" s="230"/>
      <c r="IOL624" s="230"/>
      <c r="IOM624" s="230"/>
      <c r="ION624" s="230"/>
      <c r="IOO624" s="230"/>
      <c r="IOP624" s="230"/>
      <c r="IOQ624" s="230"/>
      <c r="IOR624" s="230"/>
      <c r="IOS624" s="230"/>
      <c r="IOT624" s="230"/>
      <c r="IOU624" s="230"/>
      <c r="IOV624" s="230"/>
      <c r="IOW624" s="230"/>
      <c r="IOX624" s="230"/>
      <c r="IOY624" s="230"/>
      <c r="IOZ624" s="230"/>
      <c r="IPA624" s="230"/>
      <c r="IPB624" s="230"/>
      <c r="IPC624" s="230"/>
      <c r="IPD624" s="230"/>
      <c r="IPE624" s="230"/>
      <c r="IPF624" s="230"/>
      <c r="IPG624" s="230"/>
      <c r="IPH624" s="230"/>
      <c r="IPI624" s="230"/>
      <c r="IPJ624" s="230"/>
      <c r="IPK624" s="230"/>
      <c r="IPL624" s="230"/>
      <c r="IPM624" s="230"/>
      <c r="IPN624" s="230"/>
      <c r="IPO624" s="230"/>
      <c r="IPP624" s="230"/>
      <c r="IPQ624" s="230"/>
      <c r="IPR624" s="230"/>
      <c r="IPS624" s="230"/>
      <c r="IPT624" s="230"/>
      <c r="IPU624" s="230"/>
      <c r="IPV624" s="230"/>
      <c r="IPW624" s="230"/>
      <c r="IPX624" s="230"/>
      <c r="IPY624" s="230"/>
      <c r="IPZ624" s="230"/>
      <c r="IQA624" s="230"/>
      <c r="IQB624" s="230"/>
      <c r="IQC624" s="230"/>
      <c r="IQD624" s="230"/>
      <c r="IQE624" s="230"/>
      <c r="IQF624" s="230"/>
      <c r="IQG624" s="230"/>
      <c r="IQH624" s="230"/>
      <c r="IQI624" s="230"/>
      <c r="IQJ624" s="230"/>
      <c r="IQK624" s="230"/>
      <c r="IQL624" s="230"/>
      <c r="IQM624" s="230"/>
      <c r="IQN624" s="230"/>
      <c r="IQO624" s="230"/>
      <c r="IQP624" s="230"/>
      <c r="IQQ624" s="230"/>
      <c r="IQR624" s="230"/>
      <c r="IQS624" s="230"/>
      <c r="IQT624" s="230"/>
      <c r="IQU624" s="230"/>
      <c r="IQV624" s="230"/>
      <c r="IQW624" s="230"/>
      <c r="IQX624" s="230"/>
      <c r="IQY624" s="230"/>
      <c r="IQZ624" s="230"/>
      <c r="IRA624" s="230"/>
      <c r="IRB624" s="230"/>
      <c r="IRC624" s="230"/>
      <c r="IRD624" s="230"/>
      <c r="IRE624" s="230"/>
      <c r="IRF624" s="230"/>
      <c r="IRG624" s="230"/>
      <c r="IRH624" s="230"/>
      <c r="IRI624" s="230"/>
      <c r="IRJ624" s="230"/>
      <c r="IRK624" s="230"/>
      <c r="IRL624" s="230"/>
      <c r="IRM624" s="230"/>
      <c r="IRN624" s="230"/>
      <c r="IRO624" s="230"/>
      <c r="IRP624" s="230"/>
      <c r="IRQ624" s="230"/>
      <c r="IRR624" s="230"/>
      <c r="IRS624" s="230"/>
      <c r="IRT624" s="230"/>
      <c r="IRU624" s="230"/>
      <c r="IRV624" s="230"/>
      <c r="IRW624" s="230"/>
      <c r="IRX624" s="230"/>
      <c r="IRY624" s="230"/>
      <c r="IRZ624" s="230"/>
      <c r="ISA624" s="230"/>
      <c r="ISB624" s="230"/>
      <c r="ISC624" s="230"/>
      <c r="ISD624" s="230"/>
      <c r="ISE624" s="230"/>
      <c r="ISF624" s="230"/>
      <c r="ISG624" s="230"/>
      <c r="ISH624" s="230"/>
      <c r="ISI624" s="230"/>
      <c r="ISJ624" s="230"/>
      <c r="ISK624" s="230"/>
      <c r="ISL624" s="230"/>
      <c r="ISM624" s="230"/>
      <c r="ISN624" s="230"/>
      <c r="ISO624" s="230"/>
      <c r="ISP624" s="230"/>
      <c r="ISQ624" s="230"/>
      <c r="ISR624" s="230"/>
      <c r="ISS624" s="230"/>
      <c r="IST624" s="230"/>
      <c r="ISU624" s="230"/>
      <c r="ISV624" s="230"/>
      <c r="ISW624" s="230"/>
      <c r="ISX624" s="230"/>
      <c r="ISY624" s="230"/>
      <c r="ISZ624" s="230"/>
      <c r="ITA624" s="230"/>
      <c r="ITB624" s="230"/>
      <c r="ITC624" s="230"/>
      <c r="ITD624" s="230"/>
      <c r="ITE624" s="230"/>
      <c r="ITF624" s="230"/>
      <c r="ITG624" s="230"/>
      <c r="ITH624" s="230"/>
      <c r="ITI624" s="230"/>
      <c r="ITJ624" s="230"/>
      <c r="ITK624" s="230"/>
      <c r="ITL624" s="230"/>
      <c r="ITM624" s="230"/>
      <c r="ITN624" s="230"/>
      <c r="ITO624" s="230"/>
      <c r="ITP624" s="230"/>
      <c r="ITQ624" s="230"/>
      <c r="ITR624" s="230"/>
      <c r="ITS624" s="230"/>
      <c r="ITT624" s="230"/>
      <c r="ITU624" s="230"/>
      <c r="ITV624" s="230"/>
      <c r="ITW624" s="230"/>
      <c r="ITX624" s="230"/>
      <c r="ITY624" s="230"/>
      <c r="ITZ624" s="230"/>
      <c r="IUA624" s="230"/>
      <c r="IUB624" s="230"/>
      <c r="IUC624" s="230"/>
      <c r="IUD624" s="230"/>
      <c r="IUE624" s="230"/>
      <c r="IUF624" s="230"/>
      <c r="IUG624" s="230"/>
      <c r="IUH624" s="230"/>
      <c r="IUI624" s="230"/>
      <c r="IUJ624" s="230"/>
      <c r="IUK624" s="230"/>
      <c r="IUL624" s="230"/>
      <c r="IUM624" s="230"/>
      <c r="IUN624" s="230"/>
      <c r="IUO624" s="230"/>
      <c r="IUP624" s="230"/>
      <c r="IUQ624" s="230"/>
      <c r="IUR624" s="230"/>
      <c r="IUS624" s="230"/>
      <c r="IUT624" s="230"/>
      <c r="IUU624" s="230"/>
      <c r="IUV624" s="230"/>
      <c r="IUW624" s="230"/>
      <c r="IUX624" s="230"/>
      <c r="IUY624" s="230"/>
      <c r="IUZ624" s="230"/>
      <c r="IVA624" s="230"/>
      <c r="IVB624" s="230"/>
      <c r="IVC624" s="230"/>
      <c r="IVD624" s="230"/>
      <c r="IVE624" s="230"/>
      <c r="IVF624" s="230"/>
      <c r="IVG624" s="230"/>
      <c r="IVH624" s="230"/>
      <c r="IVI624" s="230"/>
      <c r="IVJ624" s="230"/>
      <c r="IVK624" s="230"/>
      <c r="IVL624" s="230"/>
      <c r="IVM624" s="230"/>
      <c r="IVN624" s="230"/>
      <c r="IVO624" s="230"/>
      <c r="IVP624" s="230"/>
      <c r="IVQ624" s="230"/>
      <c r="IVR624" s="230"/>
      <c r="IVS624" s="230"/>
      <c r="IVT624" s="230"/>
      <c r="IVU624" s="230"/>
      <c r="IVV624" s="230"/>
      <c r="IVW624" s="230"/>
      <c r="IVX624" s="230"/>
      <c r="IVY624" s="230"/>
      <c r="IVZ624" s="230"/>
      <c r="IWA624" s="230"/>
      <c r="IWB624" s="230"/>
      <c r="IWC624" s="230"/>
      <c r="IWD624" s="230"/>
      <c r="IWE624" s="230"/>
      <c r="IWF624" s="230"/>
      <c r="IWG624" s="230"/>
      <c r="IWH624" s="230"/>
      <c r="IWI624" s="230"/>
      <c r="IWJ624" s="230"/>
      <c r="IWK624" s="230"/>
      <c r="IWL624" s="230"/>
      <c r="IWM624" s="230"/>
      <c r="IWN624" s="230"/>
      <c r="IWO624" s="230"/>
      <c r="IWP624" s="230"/>
      <c r="IWQ624" s="230"/>
      <c r="IWR624" s="230"/>
      <c r="IWS624" s="230"/>
      <c r="IWT624" s="230"/>
      <c r="IWU624" s="230"/>
      <c r="IWV624" s="230"/>
      <c r="IWW624" s="230"/>
      <c r="IWX624" s="230"/>
      <c r="IWY624" s="230"/>
      <c r="IWZ624" s="230"/>
      <c r="IXA624" s="230"/>
      <c r="IXB624" s="230"/>
      <c r="IXC624" s="230"/>
      <c r="IXD624" s="230"/>
      <c r="IXE624" s="230"/>
      <c r="IXF624" s="230"/>
      <c r="IXG624" s="230"/>
      <c r="IXH624" s="230"/>
      <c r="IXI624" s="230"/>
      <c r="IXJ624" s="230"/>
      <c r="IXK624" s="230"/>
      <c r="IXL624" s="230"/>
      <c r="IXM624" s="230"/>
      <c r="IXN624" s="230"/>
      <c r="IXO624" s="230"/>
      <c r="IXP624" s="230"/>
      <c r="IXQ624" s="230"/>
      <c r="IXR624" s="230"/>
      <c r="IXS624" s="230"/>
      <c r="IXT624" s="230"/>
      <c r="IXU624" s="230"/>
      <c r="IXV624" s="230"/>
      <c r="IXW624" s="230"/>
      <c r="IXX624" s="230"/>
      <c r="IXY624" s="230"/>
      <c r="IXZ624" s="230"/>
      <c r="IYA624" s="230"/>
      <c r="IYB624" s="230"/>
      <c r="IYC624" s="230"/>
      <c r="IYD624" s="230"/>
      <c r="IYE624" s="230"/>
      <c r="IYF624" s="230"/>
      <c r="IYG624" s="230"/>
      <c r="IYH624" s="230"/>
      <c r="IYI624" s="230"/>
      <c r="IYJ624" s="230"/>
      <c r="IYK624" s="230"/>
      <c r="IYL624" s="230"/>
      <c r="IYM624" s="230"/>
      <c r="IYN624" s="230"/>
      <c r="IYO624" s="230"/>
      <c r="IYP624" s="230"/>
      <c r="IYQ624" s="230"/>
      <c r="IYR624" s="230"/>
      <c r="IYS624" s="230"/>
      <c r="IYT624" s="230"/>
      <c r="IYU624" s="230"/>
      <c r="IYV624" s="230"/>
      <c r="IYW624" s="230"/>
      <c r="IYX624" s="230"/>
      <c r="IYY624" s="230"/>
      <c r="IYZ624" s="230"/>
      <c r="IZA624" s="230"/>
      <c r="IZB624" s="230"/>
      <c r="IZC624" s="230"/>
      <c r="IZD624" s="230"/>
      <c r="IZE624" s="230"/>
      <c r="IZF624" s="230"/>
      <c r="IZG624" s="230"/>
      <c r="IZH624" s="230"/>
      <c r="IZI624" s="230"/>
      <c r="IZJ624" s="230"/>
      <c r="IZK624" s="230"/>
      <c r="IZL624" s="230"/>
      <c r="IZM624" s="230"/>
      <c r="IZN624" s="230"/>
      <c r="IZO624" s="230"/>
      <c r="IZP624" s="230"/>
      <c r="IZQ624" s="230"/>
      <c r="IZR624" s="230"/>
      <c r="IZS624" s="230"/>
      <c r="IZT624" s="230"/>
      <c r="IZU624" s="230"/>
      <c r="IZV624" s="230"/>
      <c r="IZW624" s="230"/>
      <c r="IZX624" s="230"/>
      <c r="IZY624" s="230"/>
      <c r="IZZ624" s="230"/>
      <c r="JAA624" s="230"/>
      <c r="JAB624" s="230"/>
      <c r="JAC624" s="230"/>
      <c r="JAD624" s="230"/>
      <c r="JAE624" s="230"/>
      <c r="JAF624" s="230"/>
      <c r="JAG624" s="230"/>
      <c r="JAH624" s="230"/>
      <c r="JAI624" s="230"/>
      <c r="JAJ624" s="230"/>
      <c r="JAK624" s="230"/>
      <c r="JAL624" s="230"/>
      <c r="JAM624" s="230"/>
      <c r="JAN624" s="230"/>
      <c r="JAO624" s="230"/>
      <c r="JAP624" s="230"/>
      <c r="JAQ624" s="230"/>
      <c r="JAR624" s="230"/>
      <c r="JAS624" s="230"/>
      <c r="JAT624" s="230"/>
      <c r="JAU624" s="230"/>
      <c r="JAV624" s="230"/>
      <c r="JAW624" s="230"/>
      <c r="JAX624" s="230"/>
      <c r="JAY624" s="230"/>
      <c r="JAZ624" s="230"/>
      <c r="JBA624" s="230"/>
      <c r="JBB624" s="230"/>
      <c r="JBC624" s="230"/>
      <c r="JBD624" s="230"/>
      <c r="JBE624" s="230"/>
      <c r="JBF624" s="230"/>
      <c r="JBG624" s="230"/>
      <c r="JBH624" s="230"/>
      <c r="JBI624" s="230"/>
      <c r="JBJ624" s="230"/>
      <c r="JBK624" s="230"/>
      <c r="JBL624" s="230"/>
      <c r="JBM624" s="230"/>
      <c r="JBN624" s="230"/>
      <c r="JBO624" s="230"/>
      <c r="JBP624" s="230"/>
      <c r="JBQ624" s="230"/>
      <c r="JBR624" s="230"/>
      <c r="JBS624" s="230"/>
      <c r="JBT624" s="230"/>
      <c r="JBU624" s="230"/>
      <c r="JBV624" s="230"/>
      <c r="JBW624" s="230"/>
      <c r="JBX624" s="230"/>
      <c r="JBY624" s="230"/>
      <c r="JBZ624" s="230"/>
      <c r="JCA624" s="230"/>
      <c r="JCB624" s="230"/>
      <c r="JCC624" s="230"/>
      <c r="JCD624" s="230"/>
      <c r="JCE624" s="230"/>
      <c r="JCF624" s="230"/>
      <c r="JCG624" s="230"/>
      <c r="JCH624" s="230"/>
      <c r="JCI624" s="230"/>
      <c r="JCJ624" s="230"/>
      <c r="JCK624" s="230"/>
      <c r="JCL624" s="230"/>
      <c r="JCM624" s="230"/>
      <c r="JCN624" s="230"/>
      <c r="JCO624" s="230"/>
      <c r="JCP624" s="230"/>
      <c r="JCQ624" s="230"/>
      <c r="JCR624" s="230"/>
      <c r="JCS624" s="230"/>
      <c r="JCT624" s="230"/>
      <c r="JCU624" s="230"/>
      <c r="JCV624" s="230"/>
      <c r="JCW624" s="230"/>
      <c r="JCX624" s="230"/>
      <c r="JCY624" s="230"/>
      <c r="JCZ624" s="230"/>
      <c r="JDA624" s="230"/>
      <c r="JDB624" s="230"/>
      <c r="JDC624" s="230"/>
      <c r="JDD624" s="230"/>
      <c r="JDE624" s="230"/>
      <c r="JDF624" s="230"/>
      <c r="JDG624" s="230"/>
      <c r="JDH624" s="230"/>
      <c r="JDI624" s="230"/>
      <c r="JDJ624" s="230"/>
      <c r="JDK624" s="230"/>
      <c r="JDL624" s="230"/>
      <c r="JDM624" s="230"/>
      <c r="JDN624" s="230"/>
      <c r="JDO624" s="230"/>
      <c r="JDP624" s="230"/>
      <c r="JDQ624" s="230"/>
      <c r="JDR624" s="230"/>
      <c r="JDS624" s="230"/>
      <c r="JDT624" s="230"/>
      <c r="JDU624" s="230"/>
      <c r="JDV624" s="230"/>
      <c r="JDW624" s="230"/>
      <c r="JDX624" s="230"/>
      <c r="JDY624" s="230"/>
      <c r="JDZ624" s="230"/>
      <c r="JEA624" s="230"/>
      <c r="JEB624" s="230"/>
      <c r="JEC624" s="230"/>
      <c r="JED624" s="230"/>
      <c r="JEE624" s="230"/>
      <c r="JEF624" s="230"/>
      <c r="JEG624" s="230"/>
      <c r="JEH624" s="230"/>
      <c r="JEI624" s="230"/>
      <c r="JEJ624" s="230"/>
      <c r="JEK624" s="230"/>
      <c r="JEL624" s="230"/>
      <c r="JEM624" s="230"/>
      <c r="JEN624" s="230"/>
      <c r="JEO624" s="230"/>
      <c r="JEP624" s="230"/>
      <c r="JEQ624" s="230"/>
      <c r="JER624" s="230"/>
      <c r="JES624" s="230"/>
      <c r="JET624" s="230"/>
      <c r="JEU624" s="230"/>
      <c r="JEV624" s="230"/>
      <c r="JEW624" s="230"/>
      <c r="JEX624" s="230"/>
      <c r="JEY624" s="230"/>
      <c r="JEZ624" s="230"/>
      <c r="JFA624" s="230"/>
      <c r="JFB624" s="230"/>
      <c r="JFC624" s="230"/>
      <c r="JFD624" s="230"/>
      <c r="JFE624" s="230"/>
      <c r="JFF624" s="230"/>
      <c r="JFG624" s="230"/>
      <c r="JFH624" s="230"/>
      <c r="JFI624" s="230"/>
      <c r="JFJ624" s="230"/>
      <c r="JFK624" s="230"/>
      <c r="JFL624" s="230"/>
      <c r="JFM624" s="230"/>
      <c r="JFN624" s="230"/>
      <c r="JFO624" s="230"/>
      <c r="JFP624" s="230"/>
      <c r="JFQ624" s="230"/>
      <c r="JFR624" s="230"/>
      <c r="JFS624" s="230"/>
      <c r="JFT624" s="230"/>
      <c r="JFU624" s="230"/>
      <c r="JFV624" s="230"/>
      <c r="JFW624" s="230"/>
      <c r="JFX624" s="230"/>
      <c r="JFY624" s="230"/>
      <c r="JFZ624" s="230"/>
      <c r="JGA624" s="230"/>
      <c r="JGB624" s="230"/>
      <c r="JGC624" s="230"/>
      <c r="JGD624" s="230"/>
      <c r="JGE624" s="230"/>
      <c r="JGF624" s="230"/>
      <c r="JGG624" s="230"/>
      <c r="JGH624" s="230"/>
      <c r="JGI624" s="230"/>
      <c r="JGJ624" s="230"/>
      <c r="JGK624" s="230"/>
      <c r="JGL624" s="230"/>
      <c r="JGM624" s="230"/>
      <c r="JGN624" s="230"/>
      <c r="JGO624" s="230"/>
      <c r="JGP624" s="230"/>
      <c r="JGQ624" s="230"/>
      <c r="JGR624" s="230"/>
      <c r="JGS624" s="230"/>
      <c r="JGT624" s="230"/>
      <c r="JGU624" s="230"/>
      <c r="JGV624" s="230"/>
      <c r="JGW624" s="230"/>
      <c r="JGX624" s="230"/>
      <c r="JGY624" s="230"/>
      <c r="JGZ624" s="230"/>
      <c r="JHA624" s="230"/>
      <c r="JHB624" s="230"/>
      <c r="JHC624" s="230"/>
      <c r="JHD624" s="230"/>
      <c r="JHE624" s="230"/>
      <c r="JHF624" s="230"/>
      <c r="JHG624" s="230"/>
      <c r="JHH624" s="230"/>
      <c r="JHI624" s="230"/>
      <c r="JHJ624" s="230"/>
      <c r="JHK624" s="230"/>
      <c r="JHL624" s="230"/>
      <c r="JHM624" s="230"/>
      <c r="JHN624" s="230"/>
      <c r="JHO624" s="230"/>
      <c r="JHP624" s="230"/>
      <c r="JHQ624" s="230"/>
      <c r="JHR624" s="230"/>
      <c r="JHS624" s="230"/>
      <c r="JHT624" s="230"/>
      <c r="JHU624" s="230"/>
      <c r="JHV624" s="230"/>
      <c r="JHW624" s="230"/>
      <c r="JHX624" s="230"/>
      <c r="JHY624" s="230"/>
      <c r="JHZ624" s="230"/>
      <c r="JIA624" s="230"/>
      <c r="JIB624" s="230"/>
      <c r="JIC624" s="230"/>
      <c r="JID624" s="230"/>
      <c r="JIE624" s="230"/>
      <c r="JIF624" s="230"/>
      <c r="JIG624" s="230"/>
      <c r="JIH624" s="230"/>
      <c r="JII624" s="230"/>
      <c r="JIJ624" s="230"/>
      <c r="JIK624" s="230"/>
      <c r="JIL624" s="230"/>
      <c r="JIM624" s="230"/>
      <c r="JIN624" s="230"/>
      <c r="JIO624" s="230"/>
      <c r="JIP624" s="230"/>
      <c r="JIQ624" s="230"/>
      <c r="JIR624" s="230"/>
      <c r="JIS624" s="230"/>
      <c r="JIT624" s="230"/>
      <c r="JIU624" s="230"/>
      <c r="JIV624" s="230"/>
      <c r="JIW624" s="230"/>
      <c r="JIX624" s="230"/>
      <c r="JIY624" s="230"/>
      <c r="JIZ624" s="230"/>
      <c r="JJA624" s="230"/>
      <c r="JJB624" s="230"/>
      <c r="JJC624" s="230"/>
      <c r="JJD624" s="230"/>
      <c r="JJE624" s="230"/>
      <c r="JJF624" s="230"/>
      <c r="JJG624" s="230"/>
      <c r="JJH624" s="230"/>
      <c r="JJI624" s="230"/>
      <c r="JJJ624" s="230"/>
      <c r="JJK624" s="230"/>
      <c r="JJL624" s="230"/>
      <c r="JJM624" s="230"/>
      <c r="JJN624" s="230"/>
      <c r="JJO624" s="230"/>
      <c r="JJP624" s="230"/>
      <c r="JJQ624" s="230"/>
      <c r="JJR624" s="230"/>
      <c r="JJS624" s="230"/>
      <c r="JJT624" s="230"/>
      <c r="JJU624" s="230"/>
      <c r="JJV624" s="230"/>
      <c r="JJW624" s="230"/>
      <c r="JJX624" s="230"/>
      <c r="JJY624" s="230"/>
      <c r="JJZ624" s="230"/>
      <c r="JKA624" s="230"/>
      <c r="JKB624" s="230"/>
      <c r="JKC624" s="230"/>
      <c r="JKD624" s="230"/>
      <c r="JKE624" s="230"/>
      <c r="JKF624" s="230"/>
      <c r="JKG624" s="230"/>
      <c r="JKH624" s="230"/>
      <c r="JKI624" s="230"/>
      <c r="JKJ624" s="230"/>
      <c r="JKK624" s="230"/>
      <c r="JKL624" s="230"/>
      <c r="JKM624" s="230"/>
      <c r="JKN624" s="230"/>
      <c r="JKO624" s="230"/>
      <c r="JKP624" s="230"/>
      <c r="JKQ624" s="230"/>
      <c r="JKR624" s="230"/>
      <c r="JKS624" s="230"/>
      <c r="JKT624" s="230"/>
      <c r="JKU624" s="230"/>
      <c r="JKV624" s="230"/>
      <c r="JKW624" s="230"/>
      <c r="JKX624" s="230"/>
      <c r="JKY624" s="230"/>
      <c r="JKZ624" s="230"/>
      <c r="JLA624" s="230"/>
      <c r="JLB624" s="230"/>
      <c r="JLC624" s="230"/>
      <c r="JLD624" s="230"/>
      <c r="JLE624" s="230"/>
      <c r="JLF624" s="230"/>
      <c r="JLG624" s="230"/>
      <c r="JLH624" s="230"/>
      <c r="JLI624" s="230"/>
      <c r="JLJ624" s="230"/>
      <c r="JLK624" s="230"/>
      <c r="JLL624" s="230"/>
      <c r="JLM624" s="230"/>
      <c r="JLN624" s="230"/>
      <c r="JLO624" s="230"/>
      <c r="JLP624" s="230"/>
      <c r="JLQ624" s="230"/>
      <c r="JLR624" s="230"/>
      <c r="JLS624" s="230"/>
      <c r="JLT624" s="230"/>
      <c r="JLU624" s="230"/>
      <c r="JLV624" s="230"/>
      <c r="JLW624" s="230"/>
      <c r="JLX624" s="230"/>
      <c r="JLY624" s="230"/>
      <c r="JLZ624" s="230"/>
      <c r="JMA624" s="230"/>
      <c r="JMB624" s="230"/>
      <c r="JMC624" s="230"/>
      <c r="JMD624" s="230"/>
      <c r="JME624" s="230"/>
      <c r="JMF624" s="230"/>
      <c r="JMG624" s="230"/>
      <c r="JMH624" s="230"/>
      <c r="JMI624" s="230"/>
      <c r="JMJ624" s="230"/>
      <c r="JMK624" s="230"/>
      <c r="JML624" s="230"/>
      <c r="JMM624" s="230"/>
      <c r="JMN624" s="230"/>
      <c r="JMO624" s="230"/>
      <c r="JMP624" s="230"/>
      <c r="JMQ624" s="230"/>
      <c r="JMR624" s="230"/>
      <c r="JMS624" s="230"/>
      <c r="JMT624" s="230"/>
      <c r="JMU624" s="230"/>
      <c r="JMV624" s="230"/>
      <c r="JMW624" s="230"/>
      <c r="JMX624" s="230"/>
      <c r="JMY624" s="230"/>
      <c r="JMZ624" s="230"/>
      <c r="JNA624" s="230"/>
      <c r="JNB624" s="230"/>
      <c r="JNC624" s="230"/>
      <c r="JND624" s="230"/>
      <c r="JNE624" s="230"/>
      <c r="JNF624" s="230"/>
      <c r="JNG624" s="230"/>
      <c r="JNH624" s="230"/>
      <c r="JNI624" s="230"/>
      <c r="JNJ624" s="230"/>
      <c r="JNK624" s="230"/>
      <c r="JNL624" s="230"/>
      <c r="JNM624" s="230"/>
      <c r="JNN624" s="230"/>
      <c r="JNO624" s="230"/>
      <c r="JNP624" s="230"/>
      <c r="JNQ624" s="230"/>
      <c r="JNR624" s="230"/>
      <c r="JNS624" s="230"/>
      <c r="JNT624" s="230"/>
      <c r="JNU624" s="230"/>
      <c r="JNV624" s="230"/>
      <c r="JNW624" s="230"/>
      <c r="JNX624" s="230"/>
      <c r="JNY624" s="230"/>
      <c r="JNZ624" s="230"/>
      <c r="JOA624" s="230"/>
      <c r="JOB624" s="230"/>
      <c r="JOC624" s="230"/>
      <c r="JOD624" s="230"/>
      <c r="JOE624" s="230"/>
      <c r="JOF624" s="230"/>
      <c r="JOG624" s="230"/>
      <c r="JOH624" s="230"/>
      <c r="JOI624" s="230"/>
      <c r="JOJ624" s="230"/>
      <c r="JOK624" s="230"/>
      <c r="JOL624" s="230"/>
      <c r="JOM624" s="230"/>
      <c r="JON624" s="230"/>
      <c r="JOO624" s="230"/>
      <c r="JOP624" s="230"/>
      <c r="JOQ624" s="230"/>
      <c r="JOR624" s="230"/>
      <c r="JOS624" s="230"/>
      <c r="JOT624" s="230"/>
      <c r="JOU624" s="230"/>
      <c r="JOV624" s="230"/>
      <c r="JOW624" s="230"/>
      <c r="JOX624" s="230"/>
      <c r="JOY624" s="230"/>
      <c r="JOZ624" s="230"/>
      <c r="JPA624" s="230"/>
      <c r="JPB624" s="230"/>
      <c r="JPC624" s="230"/>
      <c r="JPD624" s="230"/>
      <c r="JPE624" s="230"/>
      <c r="JPF624" s="230"/>
      <c r="JPG624" s="230"/>
      <c r="JPH624" s="230"/>
      <c r="JPI624" s="230"/>
      <c r="JPJ624" s="230"/>
      <c r="JPK624" s="230"/>
      <c r="JPL624" s="230"/>
      <c r="JPM624" s="230"/>
      <c r="JPN624" s="230"/>
      <c r="JPO624" s="230"/>
      <c r="JPP624" s="230"/>
      <c r="JPQ624" s="230"/>
      <c r="JPR624" s="230"/>
      <c r="JPS624" s="230"/>
      <c r="JPT624" s="230"/>
      <c r="JPU624" s="230"/>
      <c r="JPV624" s="230"/>
      <c r="JPW624" s="230"/>
      <c r="JPX624" s="230"/>
      <c r="JPY624" s="230"/>
      <c r="JPZ624" s="230"/>
      <c r="JQA624" s="230"/>
      <c r="JQB624" s="230"/>
      <c r="JQC624" s="230"/>
      <c r="JQD624" s="230"/>
      <c r="JQE624" s="230"/>
      <c r="JQF624" s="230"/>
      <c r="JQG624" s="230"/>
      <c r="JQH624" s="230"/>
      <c r="JQI624" s="230"/>
      <c r="JQJ624" s="230"/>
      <c r="JQK624" s="230"/>
      <c r="JQL624" s="230"/>
      <c r="JQM624" s="230"/>
      <c r="JQN624" s="230"/>
      <c r="JQO624" s="230"/>
      <c r="JQP624" s="230"/>
      <c r="JQQ624" s="230"/>
      <c r="JQR624" s="230"/>
      <c r="JQS624" s="230"/>
      <c r="JQT624" s="230"/>
      <c r="JQU624" s="230"/>
      <c r="JQV624" s="230"/>
      <c r="JQW624" s="230"/>
      <c r="JQX624" s="230"/>
      <c r="JQY624" s="230"/>
      <c r="JQZ624" s="230"/>
      <c r="JRA624" s="230"/>
      <c r="JRB624" s="230"/>
      <c r="JRC624" s="230"/>
      <c r="JRD624" s="230"/>
      <c r="JRE624" s="230"/>
      <c r="JRF624" s="230"/>
      <c r="JRG624" s="230"/>
      <c r="JRH624" s="230"/>
      <c r="JRI624" s="230"/>
      <c r="JRJ624" s="230"/>
      <c r="JRK624" s="230"/>
      <c r="JRL624" s="230"/>
      <c r="JRM624" s="230"/>
      <c r="JRN624" s="230"/>
      <c r="JRO624" s="230"/>
      <c r="JRP624" s="230"/>
      <c r="JRQ624" s="230"/>
      <c r="JRR624" s="230"/>
      <c r="JRS624" s="230"/>
      <c r="JRT624" s="230"/>
      <c r="JRU624" s="230"/>
      <c r="JRV624" s="230"/>
      <c r="JRW624" s="230"/>
      <c r="JRX624" s="230"/>
      <c r="JRY624" s="230"/>
      <c r="JRZ624" s="230"/>
      <c r="JSA624" s="230"/>
      <c r="JSB624" s="230"/>
      <c r="JSC624" s="230"/>
      <c r="JSD624" s="230"/>
      <c r="JSE624" s="230"/>
      <c r="JSF624" s="230"/>
      <c r="JSG624" s="230"/>
      <c r="JSH624" s="230"/>
      <c r="JSI624" s="230"/>
      <c r="JSJ624" s="230"/>
      <c r="JSK624" s="230"/>
      <c r="JSL624" s="230"/>
      <c r="JSM624" s="230"/>
      <c r="JSN624" s="230"/>
      <c r="JSO624" s="230"/>
      <c r="JSP624" s="230"/>
      <c r="JSQ624" s="230"/>
      <c r="JSR624" s="230"/>
      <c r="JSS624" s="230"/>
      <c r="JST624" s="230"/>
      <c r="JSU624" s="230"/>
      <c r="JSV624" s="230"/>
      <c r="JSW624" s="230"/>
      <c r="JSX624" s="230"/>
      <c r="JSY624" s="230"/>
      <c r="JSZ624" s="230"/>
      <c r="JTA624" s="230"/>
      <c r="JTB624" s="230"/>
      <c r="JTC624" s="230"/>
      <c r="JTD624" s="230"/>
      <c r="JTE624" s="230"/>
      <c r="JTF624" s="230"/>
      <c r="JTG624" s="230"/>
      <c r="JTH624" s="230"/>
      <c r="JTI624" s="230"/>
      <c r="JTJ624" s="230"/>
      <c r="JTK624" s="230"/>
      <c r="JTL624" s="230"/>
      <c r="JTM624" s="230"/>
      <c r="JTN624" s="230"/>
      <c r="JTO624" s="230"/>
      <c r="JTP624" s="230"/>
      <c r="JTQ624" s="230"/>
      <c r="JTR624" s="230"/>
      <c r="JTS624" s="230"/>
      <c r="JTT624" s="230"/>
      <c r="JTU624" s="230"/>
      <c r="JTV624" s="230"/>
      <c r="JTW624" s="230"/>
      <c r="JTX624" s="230"/>
      <c r="JTY624" s="230"/>
      <c r="JTZ624" s="230"/>
      <c r="JUA624" s="230"/>
      <c r="JUB624" s="230"/>
      <c r="JUC624" s="230"/>
      <c r="JUD624" s="230"/>
      <c r="JUE624" s="230"/>
      <c r="JUF624" s="230"/>
      <c r="JUG624" s="230"/>
      <c r="JUH624" s="230"/>
      <c r="JUI624" s="230"/>
      <c r="JUJ624" s="230"/>
      <c r="JUK624" s="230"/>
      <c r="JUL624" s="230"/>
      <c r="JUM624" s="230"/>
      <c r="JUN624" s="230"/>
      <c r="JUO624" s="230"/>
      <c r="JUP624" s="230"/>
      <c r="JUQ624" s="230"/>
      <c r="JUR624" s="230"/>
      <c r="JUS624" s="230"/>
      <c r="JUT624" s="230"/>
      <c r="JUU624" s="230"/>
      <c r="JUV624" s="230"/>
      <c r="JUW624" s="230"/>
      <c r="JUX624" s="230"/>
      <c r="JUY624" s="230"/>
      <c r="JUZ624" s="230"/>
      <c r="JVA624" s="230"/>
      <c r="JVB624" s="230"/>
      <c r="JVC624" s="230"/>
      <c r="JVD624" s="230"/>
      <c r="JVE624" s="230"/>
      <c r="JVF624" s="230"/>
      <c r="JVG624" s="230"/>
      <c r="JVH624" s="230"/>
      <c r="JVI624" s="230"/>
      <c r="JVJ624" s="230"/>
      <c r="JVK624" s="230"/>
      <c r="JVL624" s="230"/>
      <c r="JVM624" s="230"/>
      <c r="JVN624" s="230"/>
      <c r="JVO624" s="230"/>
      <c r="JVP624" s="230"/>
      <c r="JVQ624" s="230"/>
      <c r="JVR624" s="230"/>
      <c r="JVS624" s="230"/>
      <c r="JVT624" s="230"/>
      <c r="JVU624" s="230"/>
      <c r="JVV624" s="230"/>
      <c r="JVW624" s="230"/>
      <c r="JVX624" s="230"/>
      <c r="JVY624" s="230"/>
      <c r="JVZ624" s="230"/>
      <c r="JWA624" s="230"/>
      <c r="JWB624" s="230"/>
      <c r="JWC624" s="230"/>
      <c r="JWD624" s="230"/>
      <c r="JWE624" s="230"/>
      <c r="JWF624" s="230"/>
      <c r="JWG624" s="230"/>
      <c r="JWH624" s="230"/>
      <c r="JWI624" s="230"/>
      <c r="JWJ624" s="230"/>
      <c r="JWK624" s="230"/>
      <c r="JWL624" s="230"/>
      <c r="JWM624" s="230"/>
      <c r="JWN624" s="230"/>
      <c r="JWO624" s="230"/>
      <c r="JWP624" s="230"/>
      <c r="JWQ624" s="230"/>
      <c r="JWR624" s="230"/>
      <c r="JWS624" s="230"/>
      <c r="JWT624" s="230"/>
      <c r="JWU624" s="230"/>
      <c r="JWV624" s="230"/>
      <c r="JWW624" s="230"/>
      <c r="JWX624" s="230"/>
      <c r="JWY624" s="230"/>
      <c r="JWZ624" s="230"/>
      <c r="JXA624" s="230"/>
      <c r="JXB624" s="230"/>
      <c r="JXC624" s="230"/>
      <c r="JXD624" s="230"/>
      <c r="JXE624" s="230"/>
      <c r="JXF624" s="230"/>
      <c r="JXG624" s="230"/>
      <c r="JXH624" s="230"/>
      <c r="JXI624" s="230"/>
      <c r="JXJ624" s="230"/>
      <c r="JXK624" s="230"/>
      <c r="JXL624" s="230"/>
      <c r="JXM624" s="230"/>
      <c r="JXN624" s="230"/>
      <c r="JXO624" s="230"/>
      <c r="JXP624" s="230"/>
      <c r="JXQ624" s="230"/>
      <c r="JXR624" s="230"/>
      <c r="JXS624" s="230"/>
      <c r="JXT624" s="230"/>
      <c r="JXU624" s="230"/>
      <c r="JXV624" s="230"/>
      <c r="JXW624" s="230"/>
      <c r="JXX624" s="230"/>
      <c r="JXY624" s="230"/>
      <c r="JXZ624" s="230"/>
      <c r="JYA624" s="230"/>
      <c r="JYB624" s="230"/>
      <c r="JYC624" s="230"/>
      <c r="JYD624" s="230"/>
      <c r="JYE624" s="230"/>
      <c r="JYF624" s="230"/>
      <c r="JYG624" s="230"/>
      <c r="JYH624" s="230"/>
      <c r="JYI624" s="230"/>
      <c r="JYJ624" s="230"/>
      <c r="JYK624" s="230"/>
      <c r="JYL624" s="230"/>
      <c r="JYM624" s="230"/>
      <c r="JYN624" s="230"/>
      <c r="JYO624" s="230"/>
      <c r="JYP624" s="230"/>
      <c r="JYQ624" s="230"/>
      <c r="JYR624" s="230"/>
      <c r="JYS624" s="230"/>
      <c r="JYT624" s="230"/>
      <c r="JYU624" s="230"/>
      <c r="JYV624" s="230"/>
      <c r="JYW624" s="230"/>
      <c r="JYX624" s="230"/>
      <c r="JYY624" s="230"/>
      <c r="JYZ624" s="230"/>
      <c r="JZA624" s="230"/>
      <c r="JZB624" s="230"/>
      <c r="JZC624" s="230"/>
      <c r="JZD624" s="230"/>
      <c r="JZE624" s="230"/>
      <c r="JZF624" s="230"/>
      <c r="JZG624" s="230"/>
      <c r="JZH624" s="230"/>
      <c r="JZI624" s="230"/>
      <c r="JZJ624" s="230"/>
      <c r="JZK624" s="230"/>
      <c r="JZL624" s="230"/>
      <c r="JZM624" s="230"/>
      <c r="JZN624" s="230"/>
      <c r="JZO624" s="230"/>
      <c r="JZP624" s="230"/>
      <c r="JZQ624" s="230"/>
      <c r="JZR624" s="230"/>
      <c r="JZS624" s="230"/>
      <c r="JZT624" s="230"/>
      <c r="JZU624" s="230"/>
      <c r="JZV624" s="230"/>
      <c r="JZW624" s="230"/>
      <c r="JZX624" s="230"/>
      <c r="JZY624" s="230"/>
      <c r="JZZ624" s="230"/>
      <c r="KAA624" s="230"/>
      <c r="KAB624" s="230"/>
      <c r="KAC624" s="230"/>
      <c r="KAD624" s="230"/>
      <c r="KAE624" s="230"/>
      <c r="KAF624" s="230"/>
      <c r="KAG624" s="230"/>
      <c r="KAH624" s="230"/>
      <c r="KAI624" s="230"/>
      <c r="KAJ624" s="230"/>
      <c r="KAK624" s="230"/>
      <c r="KAL624" s="230"/>
      <c r="KAM624" s="230"/>
      <c r="KAN624" s="230"/>
      <c r="KAO624" s="230"/>
      <c r="KAP624" s="230"/>
      <c r="KAQ624" s="230"/>
      <c r="KAR624" s="230"/>
      <c r="KAS624" s="230"/>
      <c r="KAT624" s="230"/>
      <c r="KAU624" s="230"/>
      <c r="KAV624" s="230"/>
      <c r="KAW624" s="230"/>
      <c r="KAX624" s="230"/>
      <c r="KAY624" s="230"/>
      <c r="KAZ624" s="230"/>
      <c r="KBA624" s="230"/>
      <c r="KBB624" s="230"/>
      <c r="KBC624" s="230"/>
      <c r="KBD624" s="230"/>
      <c r="KBE624" s="230"/>
      <c r="KBF624" s="230"/>
      <c r="KBG624" s="230"/>
      <c r="KBH624" s="230"/>
      <c r="KBI624" s="230"/>
      <c r="KBJ624" s="230"/>
      <c r="KBK624" s="230"/>
      <c r="KBL624" s="230"/>
      <c r="KBM624" s="230"/>
      <c r="KBN624" s="230"/>
      <c r="KBO624" s="230"/>
      <c r="KBP624" s="230"/>
      <c r="KBQ624" s="230"/>
      <c r="KBR624" s="230"/>
      <c r="KBS624" s="230"/>
      <c r="KBT624" s="230"/>
      <c r="KBU624" s="230"/>
      <c r="KBV624" s="230"/>
      <c r="KBW624" s="230"/>
      <c r="KBX624" s="230"/>
      <c r="KBY624" s="230"/>
      <c r="KBZ624" s="230"/>
      <c r="KCA624" s="230"/>
      <c r="KCB624" s="230"/>
      <c r="KCC624" s="230"/>
      <c r="KCD624" s="230"/>
      <c r="KCE624" s="230"/>
      <c r="KCF624" s="230"/>
      <c r="KCG624" s="230"/>
      <c r="KCH624" s="230"/>
      <c r="KCI624" s="230"/>
      <c r="KCJ624" s="230"/>
      <c r="KCK624" s="230"/>
      <c r="KCL624" s="230"/>
      <c r="KCM624" s="230"/>
      <c r="KCN624" s="230"/>
      <c r="KCO624" s="230"/>
      <c r="KCP624" s="230"/>
      <c r="KCQ624" s="230"/>
      <c r="KCR624" s="230"/>
      <c r="KCS624" s="230"/>
      <c r="KCT624" s="230"/>
      <c r="KCU624" s="230"/>
      <c r="KCV624" s="230"/>
      <c r="KCW624" s="230"/>
      <c r="KCX624" s="230"/>
      <c r="KCY624" s="230"/>
      <c r="KCZ624" s="230"/>
      <c r="KDA624" s="230"/>
      <c r="KDB624" s="230"/>
      <c r="KDC624" s="230"/>
      <c r="KDD624" s="230"/>
      <c r="KDE624" s="230"/>
      <c r="KDF624" s="230"/>
      <c r="KDG624" s="230"/>
      <c r="KDH624" s="230"/>
      <c r="KDI624" s="230"/>
      <c r="KDJ624" s="230"/>
      <c r="KDK624" s="230"/>
      <c r="KDL624" s="230"/>
      <c r="KDM624" s="230"/>
      <c r="KDN624" s="230"/>
      <c r="KDO624" s="230"/>
      <c r="KDP624" s="230"/>
      <c r="KDQ624" s="230"/>
      <c r="KDR624" s="230"/>
      <c r="KDS624" s="230"/>
      <c r="KDT624" s="230"/>
      <c r="KDU624" s="230"/>
      <c r="KDV624" s="230"/>
      <c r="KDW624" s="230"/>
      <c r="KDX624" s="230"/>
      <c r="KDY624" s="230"/>
      <c r="KDZ624" s="230"/>
      <c r="KEA624" s="230"/>
      <c r="KEB624" s="230"/>
      <c r="KEC624" s="230"/>
      <c r="KED624" s="230"/>
      <c r="KEE624" s="230"/>
      <c r="KEF624" s="230"/>
      <c r="KEG624" s="230"/>
      <c r="KEH624" s="230"/>
      <c r="KEI624" s="230"/>
      <c r="KEJ624" s="230"/>
      <c r="KEK624" s="230"/>
      <c r="KEL624" s="230"/>
      <c r="KEM624" s="230"/>
      <c r="KEN624" s="230"/>
      <c r="KEO624" s="230"/>
      <c r="KEP624" s="230"/>
      <c r="KEQ624" s="230"/>
      <c r="KER624" s="230"/>
      <c r="KES624" s="230"/>
      <c r="KET624" s="230"/>
      <c r="KEU624" s="230"/>
      <c r="KEV624" s="230"/>
      <c r="KEW624" s="230"/>
      <c r="KEX624" s="230"/>
      <c r="KEY624" s="230"/>
      <c r="KEZ624" s="230"/>
      <c r="KFA624" s="230"/>
      <c r="KFB624" s="230"/>
      <c r="KFC624" s="230"/>
      <c r="KFD624" s="230"/>
      <c r="KFE624" s="230"/>
      <c r="KFF624" s="230"/>
      <c r="KFG624" s="230"/>
      <c r="KFH624" s="230"/>
      <c r="KFI624" s="230"/>
      <c r="KFJ624" s="230"/>
      <c r="KFK624" s="230"/>
      <c r="KFL624" s="230"/>
      <c r="KFM624" s="230"/>
      <c r="KFN624" s="230"/>
      <c r="KFO624" s="230"/>
      <c r="KFP624" s="230"/>
      <c r="KFQ624" s="230"/>
      <c r="KFR624" s="230"/>
      <c r="KFS624" s="230"/>
      <c r="KFT624" s="230"/>
      <c r="KFU624" s="230"/>
      <c r="KFV624" s="230"/>
      <c r="KFW624" s="230"/>
      <c r="KFX624" s="230"/>
      <c r="KFY624" s="230"/>
      <c r="KFZ624" s="230"/>
      <c r="KGA624" s="230"/>
      <c r="KGB624" s="230"/>
      <c r="KGC624" s="230"/>
      <c r="KGD624" s="230"/>
      <c r="KGE624" s="230"/>
      <c r="KGF624" s="230"/>
      <c r="KGG624" s="230"/>
      <c r="KGH624" s="230"/>
      <c r="KGI624" s="230"/>
      <c r="KGJ624" s="230"/>
      <c r="KGK624" s="230"/>
      <c r="KGL624" s="230"/>
      <c r="KGM624" s="230"/>
      <c r="KGN624" s="230"/>
      <c r="KGO624" s="230"/>
      <c r="KGP624" s="230"/>
      <c r="KGQ624" s="230"/>
      <c r="KGR624" s="230"/>
      <c r="KGS624" s="230"/>
      <c r="KGT624" s="230"/>
      <c r="KGU624" s="230"/>
      <c r="KGV624" s="230"/>
      <c r="KGW624" s="230"/>
      <c r="KGX624" s="230"/>
      <c r="KGY624" s="230"/>
      <c r="KGZ624" s="230"/>
      <c r="KHA624" s="230"/>
      <c r="KHB624" s="230"/>
      <c r="KHC624" s="230"/>
      <c r="KHD624" s="230"/>
      <c r="KHE624" s="230"/>
      <c r="KHF624" s="230"/>
      <c r="KHG624" s="230"/>
      <c r="KHH624" s="230"/>
      <c r="KHI624" s="230"/>
      <c r="KHJ624" s="230"/>
      <c r="KHK624" s="230"/>
      <c r="KHL624" s="230"/>
      <c r="KHM624" s="230"/>
      <c r="KHN624" s="230"/>
      <c r="KHO624" s="230"/>
      <c r="KHP624" s="230"/>
      <c r="KHQ624" s="230"/>
      <c r="KHR624" s="230"/>
      <c r="KHS624" s="230"/>
      <c r="KHT624" s="230"/>
      <c r="KHU624" s="230"/>
      <c r="KHV624" s="230"/>
      <c r="KHW624" s="230"/>
      <c r="KHX624" s="230"/>
      <c r="KHY624" s="230"/>
      <c r="KHZ624" s="230"/>
      <c r="KIA624" s="230"/>
      <c r="KIB624" s="230"/>
      <c r="KIC624" s="230"/>
      <c r="KID624" s="230"/>
      <c r="KIE624" s="230"/>
      <c r="KIF624" s="230"/>
      <c r="KIG624" s="230"/>
      <c r="KIH624" s="230"/>
      <c r="KII624" s="230"/>
      <c r="KIJ624" s="230"/>
      <c r="KIK624" s="230"/>
      <c r="KIL624" s="230"/>
      <c r="KIM624" s="230"/>
      <c r="KIN624" s="230"/>
      <c r="KIO624" s="230"/>
      <c r="KIP624" s="230"/>
      <c r="KIQ624" s="230"/>
      <c r="KIR624" s="230"/>
      <c r="KIS624" s="230"/>
      <c r="KIT624" s="230"/>
      <c r="KIU624" s="230"/>
      <c r="KIV624" s="230"/>
      <c r="KIW624" s="230"/>
      <c r="KIX624" s="230"/>
      <c r="KIY624" s="230"/>
      <c r="KIZ624" s="230"/>
      <c r="KJA624" s="230"/>
      <c r="KJB624" s="230"/>
      <c r="KJC624" s="230"/>
      <c r="KJD624" s="230"/>
      <c r="KJE624" s="230"/>
      <c r="KJF624" s="230"/>
      <c r="KJG624" s="230"/>
      <c r="KJH624" s="230"/>
      <c r="KJI624" s="230"/>
      <c r="KJJ624" s="230"/>
      <c r="KJK624" s="230"/>
      <c r="KJL624" s="230"/>
      <c r="KJM624" s="230"/>
      <c r="KJN624" s="230"/>
      <c r="KJO624" s="230"/>
      <c r="KJP624" s="230"/>
      <c r="KJQ624" s="230"/>
      <c r="KJR624" s="230"/>
      <c r="KJS624" s="230"/>
      <c r="KJT624" s="230"/>
      <c r="KJU624" s="230"/>
      <c r="KJV624" s="230"/>
      <c r="KJW624" s="230"/>
      <c r="KJX624" s="230"/>
      <c r="KJY624" s="230"/>
      <c r="KJZ624" s="230"/>
      <c r="KKA624" s="230"/>
      <c r="KKB624" s="230"/>
      <c r="KKC624" s="230"/>
      <c r="KKD624" s="230"/>
      <c r="KKE624" s="230"/>
      <c r="KKF624" s="230"/>
      <c r="KKG624" s="230"/>
      <c r="KKH624" s="230"/>
      <c r="KKI624" s="230"/>
      <c r="KKJ624" s="230"/>
      <c r="KKK624" s="230"/>
      <c r="KKL624" s="230"/>
      <c r="KKM624" s="230"/>
      <c r="KKN624" s="230"/>
      <c r="KKO624" s="230"/>
      <c r="KKP624" s="230"/>
      <c r="KKQ624" s="230"/>
      <c r="KKR624" s="230"/>
      <c r="KKS624" s="230"/>
      <c r="KKT624" s="230"/>
      <c r="KKU624" s="230"/>
      <c r="KKV624" s="230"/>
      <c r="KKW624" s="230"/>
      <c r="KKX624" s="230"/>
      <c r="KKY624" s="230"/>
      <c r="KKZ624" s="230"/>
      <c r="KLA624" s="230"/>
      <c r="KLB624" s="230"/>
      <c r="KLC624" s="230"/>
      <c r="KLD624" s="230"/>
      <c r="KLE624" s="230"/>
      <c r="KLF624" s="230"/>
      <c r="KLG624" s="230"/>
      <c r="KLH624" s="230"/>
      <c r="KLI624" s="230"/>
      <c r="KLJ624" s="230"/>
      <c r="KLK624" s="230"/>
      <c r="KLL624" s="230"/>
      <c r="KLM624" s="230"/>
      <c r="KLN624" s="230"/>
      <c r="KLO624" s="230"/>
      <c r="KLP624" s="230"/>
      <c r="KLQ624" s="230"/>
      <c r="KLR624" s="230"/>
      <c r="KLS624" s="230"/>
      <c r="KLT624" s="230"/>
      <c r="KLU624" s="230"/>
      <c r="KLV624" s="230"/>
      <c r="KLW624" s="230"/>
      <c r="KLX624" s="230"/>
      <c r="KLY624" s="230"/>
      <c r="KLZ624" s="230"/>
      <c r="KMA624" s="230"/>
      <c r="KMB624" s="230"/>
      <c r="KMC624" s="230"/>
      <c r="KMD624" s="230"/>
      <c r="KME624" s="230"/>
      <c r="KMF624" s="230"/>
      <c r="KMG624" s="230"/>
      <c r="KMH624" s="230"/>
      <c r="KMI624" s="230"/>
      <c r="KMJ624" s="230"/>
      <c r="KMK624" s="230"/>
      <c r="KML624" s="230"/>
      <c r="KMM624" s="230"/>
      <c r="KMN624" s="230"/>
      <c r="KMO624" s="230"/>
      <c r="KMP624" s="230"/>
      <c r="KMQ624" s="230"/>
      <c r="KMR624" s="230"/>
      <c r="KMS624" s="230"/>
      <c r="KMT624" s="230"/>
      <c r="KMU624" s="230"/>
      <c r="KMV624" s="230"/>
      <c r="KMW624" s="230"/>
      <c r="KMX624" s="230"/>
      <c r="KMY624" s="230"/>
      <c r="KMZ624" s="230"/>
      <c r="KNA624" s="230"/>
      <c r="KNB624" s="230"/>
      <c r="KNC624" s="230"/>
      <c r="KND624" s="230"/>
      <c r="KNE624" s="230"/>
      <c r="KNF624" s="230"/>
      <c r="KNG624" s="230"/>
      <c r="KNH624" s="230"/>
      <c r="KNI624" s="230"/>
      <c r="KNJ624" s="230"/>
      <c r="KNK624" s="230"/>
      <c r="KNL624" s="230"/>
      <c r="KNM624" s="230"/>
      <c r="KNN624" s="230"/>
      <c r="KNO624" s="230"/>
      <c r="KNP624" s="230"/>
      <c r="KNQ624" s="230"/>
      <c r="KNR624" s="230"/>
      <c r="KNS624" s="230"/>
      <c r="KNT624" s="230"/>
      <c r="KNU624" s="230"/>
      <c r="KNV624" s="230"/>
      <c r="KNW624" s="230"/>
      <c r="KNX624" s="230"/>
      <c r="KNY624" s="230"/>
      <c r="KNZ624" s="230"/>
      <c r="KOA624" s="230"/>
      <c r="KOB624" s="230"/>
      <c r="KOC624" s="230"/>
      <c r="KOD624" s="230"/>
      <c r="KOE624" s="230"/>
      <c r="KOF624" s="230"/>
      <c r="KOG624" s="230"/>
      <c r="KOH624" s="230"/>
      <c r="KOI624" s="230"/>
      <c r="KOJ624" s="230"/>
      <c r="KOK624" s="230"/>
      <c r="KOL624" s="230"/>
      <c r="KOM624" s="230"/>
      <c r="KON624" s="230"/>
      <c r="KOO624" s="230"/>
      <c r="KOP624" s="230"/>
      <c r="KOQ624" s="230"/>
      <c r="KOR624" s="230"/>
      <c r="KOS624" s="230"/>
      <c r="KOT624" s="230"/>
      <c r="KOU624" s="230"/>
      <c r="KOV624" s="230"/>
      <c r="KOW624" s="230"/>
      <c r="KOX624" s="230"/>
      <c r="KOY624" s="230"/>
      <c r="KOZ624" s="230"/>
      <c r="KPA624" s="230"/>
      <c r="KPB624" s="230"/>
      <c r="KPC624" s="230"/>
      <c r="KPD624" s="230"/>
      <c r="KPE624" s="230"/>
      <c r="KPF624" s="230"/>
      <c r="KPG624" s="230"/>
      <c r="KPH624" s="230"/>
      <c r="KPI624" s="230"/>
      <c r="KPJ624" s="230"/>
      <c r="KPK624" s="230"/>
      <c r="KPL624" s="230"/>
      <c r="KPM624" s="230"/>
      <c r="KPN624" s="230"/>
      <c r="KPO624" s="230"/>
      <c r="KPP624" s="230"/>
      <c r="KPQ624" s="230"/>
      <c r="KPR624" s="230"/>
      <c r="KPS624" s="230"/>
      <c r="KPT624" s="230"/>
      <c r="KPU624" s="230"/>
      <c r="KPV624" s="230"/>
      <c r="KPW624" s="230"/>
      <c r="KPX624" s="230"/>
      <c r="KPY624" s="230"/>
      <c r="KPZ624" s="230"/>
      <c r="KQA624" s="230"/>
      <c r="KQB624" s="230"/>
      <c r="KQC624" s="230"/>
      <c r="KQD624" s="230"/>
      <c r="KQE624" s="230"/>
      <c r="KQF624" s="230"/>
      <c r="KQG624" s="230"/>
      <c r="KQH624" s="230"/>
      <c r="KQI624" s="230"/>
      <c r="KQJ624" s="230"/>
      <c r="KQK624" s="230"/>
      <c r="KQL624" s="230"/>
      <c r="KQM624" s="230"/>
      <c r="KQN624" s="230"/>
      <c r="KQO624" s="230"/>
      <c r="KQP624" s="230"/>
      <c r="KQQ624" s="230"/>
      <c r="KQR624" s="230"/>
      <c r="KQS624" s="230"/>
      <c r="KQT624" s="230"/>
      <c r="KQU624" s="230"/>
      <c r="KQV624" s="230"/>
      <c r="KQW624" s="230"/>
      <c r="KQX624" s="230"/>
      <c r="KQY624" s="230"/>
      <c r="KQZ624" s="230"/>
      <c r="KRA624" s="230"/>
      <c r="KRB624" s="230"/>
      <c r="KRC624" s="230"/>
      <c r="KRD624" s="230"/>
      <c r="KRE624" s="230"/>
      <c r="KRF624" s="230"/>
      <c r="KRG624" s="230"/>
      <c r="KRH624" s="230"/>
      <c r="KRI624" s="230"/>
      <c r="KRJ624" s="230"/>
      <c r="KRK624" s="230"/>
      <c r="KRL624" s="230"/>
      <c r="KRM624" s="230"/>
      <c r="KRN624" s="230"/>
      <c r="KRO624" s="230"/>
      <c r="KRP624" s="230"/>
      <c r="KRQ624" s="230"/>
      <c r="KRR624" s="230"/>
      <c r="KRS624" s="230"/>
      <c r="KRT624" s="230"/>
      <c r="KRU624" s="230"/>
      <c r="KRV624" s="230"/>
      <c r="KRW624" s="230"/>
      <c r="KRX624" s="230"/>
      <c r="KRY624" s="230"/>
      <c r="KRZ624" s="230"/>
      <c r="KSA624" s="230"/>
      <c r="KSB624" s="230"/>
      <c r="KSC624" s="230"/>
      <c r="KSD624" s="230"/>
      <c r="KSE624" s="230"/>
      <c r="KSF624" s="230"/>
      <c r="KSG624" s="230"/>
      <c r="KSH624" s="230"/>
      <c r="KSI624" s="230"/>
      <c r="KSJ624" s="230"/>
      <c r="KSK624" s="230"/>
      <c r="KSL624" s="230"/>
      <c r="KSM624" s="230"/>
      <c r="KSN624" s="230"/>
      <c r="KSO624" s="230"/>
      <c r="KSP624" s="230"/>
      <c r="KSQ624" s="230"/>
      <c r="KSR624" s="230"/>
      <c r="KSS624" s="230"/>
      <c r="KST624" s="230"/>
      <c r="KSU624" s="230"/>
      <c r="KSV624" s="230"/>
      <c r="KSW624" s="230"/>
      <c r="KSX624" s="230"/>
      <c r="KSY624" s="230"/>
      <c r="KSZ624" s="230"/>
      <c r="KTA624" s="230"/>
      <c r="KTB624" s="230"/>
      <c r="KTC624" s="230"/>
      <c r="KTD624" s="230"/>
      <c r="KTE624" s="230"/>
      <c r="KTF624" s="230"/>
      <c r="KTG624" s="230"/>
      <c r="KTH624" s="230"/>
      <c r="KTI624" s="230"/>
      <c r="KTJ624" s="230"/>
      <c r="KTK624" s="230"/>
      <c r="KTL624" s="230"/>
      <c r="KTM624" s="230"/>
      <c r="KTN624" s="230"/>
      <c r="KTO624" s="230"/>
      <c r="KTP624" s="230"/>
      <c r="KTQ624" s="230"/>
      <c r="KTR624" s="230"/>
      <c r="KTS624" s="230"/>
      <c r="KTT624" s="230"/>
      <c r="KTU624" s="230"/>
      <c r="KTV624" s="230"/>
      <c r="KTW624" s="230"/>
      <c r="KTX624" s="230"/>
      <c r="KTY624" s="230"/>
      <c r="KTZ624" s="230"/>
      <c r="KUA624" s="230"/>
      <c r="KUB624" s="230"/>
      <c r="KUC624" s="230"/>
      <c r="KUD624" s="230"/>
      <c r="KUE624" s="230"/>
      <c r="KUF624" s="230"/>
      <c r="KUG624" s="230"/>
      <c r="KUH624" s="230"/>
      <c r="KUI624" s="230"/>
      <c r="KUJ624" s="230"/>
      <c r="KUK624" s="230"/>
      <c r="KUL624" s="230"/>
      <c r="KUM624" s="230"/>
      <c r="KUN624" s="230"/>
      <c r="KUO624" s="230"/>
      <c r="KUP624" s="230"/>
      <c r="KUQ624" s="230"/>
      <c r="KUR624" s="230"/>
      <c r="KUS624" s="230"/>
      <c r="KUT624" s="230"/>
      <c r="KUU624" s="230"/>
      <c r="KUV624" s="230"/>
      <c r="KUW624" s="230"/>
      <c r="KUX624" s="230"/>
      <c r="KUY624" s="230"/>
      <c r="KUZ624" s="230"/>
      <c r="KVA624" s="230"/>
      <c r="KVB624" s="230"/>
      <c r="KVC624" s="230"/>
      <c r="KVD624" s="230"/>
      <c r="KVE624" s="230"/>
      <c r="KVF624" s="230"/>
      <c r="KVG624" s="230"/>
      <c r="KVH624" s="230"/>
      <c r="KVI624" s="230"/>
      <c r="KVJ624" s="230"/>
      <c r="KVK624" s="230"/>
      <c r="KVL624" s="230"/>
      <c r="KVM624" s="230"/>
      <c r="KVN624" s="230"/>
      <c r="KVO624" s="230"/>
      <c r="KVP624" s="230"/>
      <c r="KVQ624" s="230"/>
      <c r="KVR624" s="230"/>
      <c r="KVS624" s="230"/>
      <c r="KVT624" s="230"/>
      <c r="KVU624" s="230"/>
      <c r="KVV624" s="230"/>
      <c r="KVW624" s="230"/>
      <c r="KVX624" s="230"/>
      <c r="KVY624" s="230"/>
      <c r="KVZ624" s="230"/>
      <c r="KWA624" s="230"/>
      <c r="KWB624" s="230"/>
      <c r="KWC624" s="230"/>
      <c r="KWD624" s="230"/>
      <c r="KWE624" s="230"/>
      <c r="KWF624" s="230"/>
      <c r="KWG624" s="230"/>
      <c r="KWH624" s="230"/>
      <c r="KWI624" s="230"/>
      <c r="KWJ624" s="230"/>
      <c r="KWK624" s="230"/>
      <c r="KWL624" s="230"/>
      <c r="KWM624" s="230"/>
      <c r="KWN624" s="230"/>
      <c r="KWO624" s="230"/>
      <c r="KWP624" s="230"/>
      <c r="KWQ624" s="230"/>
      <c r="KWR624" s="230"/>
      <c r="KWS624" s="230"/>
      <c r="KWT624" s="230"/>
      <c r="KWU624" s="230"/>
      <c r="KWV624" s="230"/>
      <c r="KWW624" s="230"/>
      <c r="KWX624" s="230"/>
      <c r="KWY624" s="230"/>
      <c r="KWZ624" s="230"/>
      <c r="KXA624" s="230"/>
      <c r="KXB624" s="230"/>
      <c r="KXC624" s="230"/>
      <c r="KXD624" s="230"/>
      <c r="KXE624" s="230"/>
      <c r="KXF624" s="230"/>
      <c r="KXG624" s="230"/>
      <c r="KXH624" s="230"/>
      <c r="KXI624" s="230"/>
      <c r="KXJ624" s="230"/>
      <c r="KXK624" s="230"/>
      <c r="KXL624" s="230"/>
      <c r="KXM624" s="230"/>
      <c r="KXN624" s="230"/>
      <c r="KXO624" s="230"/>
      <c r="KXP624" s="230"/>
      <c r="KXQ624" s="230"/>
      <c r="KXR624" s="230"/>
      <c r="KXS624" s="230"/>
      <c r="KXT624" s="230"/>
      <c r="KXU624" s="230"/>
      <c r="KXV624" s="230"/>
      <c r="KXW624" s="230"/>
      <c r="KXX624" s="230"/>
      <c r="KXY624" s="230"/>
      <c r="KXZ624" s="230"/>
      <c r="KYA624" s="230"/>
      <c r="KYB624" s="230"/>
      <c r="KYC624" s="230"/>
      <c r="KYD624" s="230"/>
      <c r="KYE624" s="230"/>
      <c r="KYF624" s="230"/>
      <c r="KYG624" s="230"/>
      <c r="KYH624" s="230"/>
      <c r="KYI624" s="230"/>
      <c r="KYJ624" s="230"/>
      <c r="KYK624" s="230"/>
      <c r="KYL624" s="230"/>
      <c r="KYM624" s="230"/>
      <c r="KYN624" s="230"/>
      <c r="KYO624" s="230"/>
      <c r="KYP624" s="230"/>
      <c r="KYQ624" s="230"/>
      <c r="KYR624" s="230"/>
      <c r="KYS624" s="230"/>
      <c r="KYT624" s="230"/>
      <c r="KYU624" s="230"/>
      <c r="KYV624" s="230"/>
      <c r="KYW624" s="230"/>
      <c r="KYX624" s="230"/>
      <c r="KYY624" s="230"/>
      <c r="KYZ624" s="230"/>
      <c r="KZA624" s="230"/>
      <c r="KZB624" s="230"/>
      <c r="KZC624" s="230"/>
      <c r="KZD624" s="230"/>
      <c r="KZE624" s="230"/>
      <c r="KZF624" s="230"/>
      <c r="KZG624" s="230"/>
      <c r="KZH624" s="230"/>
      <c r="KZI624" s="230"/>
      <c r="KZJ624" s="230"/>
      <c r="KZK624" s="230"/>
      <c r="KZL624" s="230"/>
      <c r="KZM624" s="230"/>
      <c r="KZN624" s="230"/>
      <c r="KZO624" s="230"/>
      <c r="KZP624" s="230"/>
      <c r="KZQ624" s="230"/>
      <c r="KZR624" s="230"/>
      <c r="KZS624" s="230"/>
      <c r="KZT624" s="230"/>
      <c r="KZU624" s="230"/>
      <c r="KZV624" s="230"/>
      <c r="KZW624" s="230"/>
      <c r="KZX624" s="230"/>
      <c r="KZY624" s="230"/>
      <c r="KZZ624" s="230"/>
      <c r="LAA624" s="230"/>
      <c r="LAB624" s="230"/>
      <c r="LAC624" s="230"/>
      <c r="LAD624" s="230"/>
      <c r="LAE624" s="230"/>
      <c r="LAF624" s="230"/>
      <c r="LAG624" s="230"/>
      <c r="LAH624" s="230"/>
      <c r="LAI624" s="230"/>
      <c r="LAJ624" s="230"/>
      <c r="LAK624" s="230"/>
      <c r="LAL624" s="230"/>
      <c r="LAM624" s="230"/>
      <c r="LAN624" s="230"/>
      <c r="LAO624" s="230"/>
      <c r="LAP624" s="230"/>
      <c r="LAQ624" s="230"/>
      <c r="LAR624" s="230"/>
      <c r="LAS624" s="230"/>
      <c r="LAT624" s="230"/>
      <c r="LAU624" s="230"/>
      <c r="LAV624" s="230"/>
      <c r="LAW624" s="230"/>
      <c r="LAX624" s="230"/>
      <c r="LAY624" s="230"/>
      <c r="LAZ624" s="230"/>
      <c r="LBA624" s="230"/>
      <c r="LBB624" s="230"/>
      <c r="LBC624" s="230"/>
      <c r="LBD624" s="230"/>
      <c r="LBE624" s="230"/>
      <c r="LBF624" s="230"/>
      <c r="LBG624" s="230"/>
      <c r="LBH624" s="230"/>
      <c r="LBI624" s="230"/>
      <c r="LBJ624" s="230"/>
      <c r="LBK624" s="230"/>
      <c r="LBL624" s="230"/>
      <c r="LBM624" s="230"/>
      <c r="LBN624" s="230"/>
      <c r="LBO624" s="230"/>
      <c r="LBP624" s="230"/>
      <c r="LBQ624" s="230"/>
      <c r="LBR624" s="230"/>
      <c r="LBS624" s="230"/>
      <c r="LBT624" s="230"/>
      <c r="LBU624" s="230"/>
      <c r="LBV624" s="230"/>
      <c r="LBW624" s="230"/>
      <c r="LBX624" s="230"/>
      <c r="LBY624" s="230"/>
      <c r="LBZ624" s="230"/>
      <c r="LCA624" s="230"/>
      <c r="LCB624" s="230"/>
      <c r="LCC624" s="230"/>
      <c r="LCD624" s="230"/>
      <c r="LCE624" s="230"/>
      <c r="LCF624" s="230"/>
      <c r="LCG624" s="230"/>
      <c r="LCH624" s="230"/>
      <c r="LCI624" s="230"/>
      <c r="LCJ624" s="230"/>
      <c r="LCK624" s="230"/>
      <c r="LCL624" s="230"/>
      <c r="LCM624" s="230"/>
      <c r="LCN624" s="230"/>
      <c r="LCO624" s="230"/>
      <c r="LCP624" s="230"/>
      <c r="LCQ624" s="230"/>
      <c r="LCR624" s="230"/>
      <c r="LCS624" s="230"/>
      <c r="LCT624" s="230"/>
      <c r="LCU624" s="230"/>
      <c r="LCV624" s="230"/>
      <c r="LCW624" s="230"/>
      <c r="LCX624" s="230"/>
      <c r="LCY624" s="230"/>
      <c r="LCZ624" s="230"/>
      <c r="LDA624" s="230"/>
      <c r="LDB624" s="230"/>
      <c r="LDC624" s="230"/>
      <c r="LDD624" s="230"/>
      <c r="LDE624" s="230"/>
      <c r="LDF624" s="230"/>
      <c r="LDG624" s="230"/>
      <c r="LDH624" s="230"/>
      <c r="LDI624" s="230"/>
      <c r="LDJ624" s="230"/>
      <c r="LDK624" s="230"/>
      <c r="LDL624" s="230"/>
      <c r="LDM624" s="230"/>
      <c r="LDN624" s="230"/>
      <c r="LDO624" s="230"/>
      <c r="LDP624" s="230"/>
      <c r="LDQ624" s="230"/>
      <c r="LDR624" s="230"/>
      <c r="LDS624" s="230"/>
      <c r="LDT624" s="230"/>
      <c r="LDU624" s="230"/>
      <c r="LDV624" s="230"/>
      <c r="LDW624" s="230"/>
      <c r="LDX624" s="230"/>
      <c r="LDY624" s="230"/>
      <c r="LDZ624" s="230"/>
      <c r="LEA624" s="230"/>
      <c r="LEB624" s="230"/>
      <c r="LEC624" s="230"/>
      <c r="LED624" s="230"/>
      <c r="LEE624" s="230"/>
      <c r="LEF624" s="230"/>
      <c r="LEG624" s="230"/>
      <c r="LEH624" s="230"/>
      <c r="LEI624" s="230"/>
      <c r="LEJ624" s="230"/>
      <c r="LEK624" s="230"/>
      <c r="LEL624" s="230"/>
      <c r="LEM624" s="230"/>
      <c r="LEN624" s="230"/>
      <c r="LEO624" s="230"/>
      <c r="LEP624" s="230"/>
      <c r="LEQ624" s="230"/>
      <c r="LER624" s="230"/>
      <c r="LES624" s="230"/>
      <c r="LET624" s="230"/>
      <c r="LEU624" s="230"/>
      <c r="LEV624" s="230"/>
      <c r="LEW624" s="230"/>
      <c r="LEX624" s="230"/>
      <c r="LEY624" s="230"/>
      <c r="LEZ624" s="230"/>
      <c r="LFA624" s="230"/>
      <c r="LFB624" s="230"/>
      <c r="LFC624" s="230"/>
      <c r="LFD624" s="230"/>
      <c r="LFE624" s="230"/>
      <c r="LFF624" s="230"/>
      <c r="LFG624" s="230"/>
      <c r="LFH624" s="230"/>
      <c r="LFI624" s="230"/>
      <c r="LFJ624" s="230"/>
      <c r="LFK624" s="230"/>
      <c r="LFL624" s="230"/>
      <c r="LFM624" s="230"/>
      <c r="LFN624" s="230"/>
      <c r="LFO624" s="230"/>
      <c r="LFP624" s="230"/>
      <c r="LFQ624" s="230"/>
      <c r="LFR624" s="230"/>
      <c r="LFS624" s="230"/>
      <c r="LFT624" s="230"/>
      <c r="LFU624" s="230"/>
      <c r="LFV624" s="230"/>
      <c r="LFW624" s="230"/>
      <c r="LFX624" s="230"/>
      <c r="LFY624" s="230"/>
      <c r="LFZ624" s="230"/>
      <c r="LGA624" s="230"/>
      <c r="LGB624" s="230"/>
      <c r="LGC624" s="230"/>
      <c r="LGD624" s="230"/>
      <c r="LGE624" s="230"/>
      <c r="LGF624" s="230"/>
      <c r="LGG624" s="230"/>
      <c r="LGH624" s="230"/>
      <c r="LGI624" s="230"/>
      <c r="LGJ624" s="230"/>
      <c r="LGK624" s="230"/>
      <c r="LGL624" s="230"/>
      <c r="LGM624" s="230"/>
      <c r="LGN624" s="230"/>
      <c r="LGO624" s="230"/>
      <c r="LGP624" s="230"/>
      <c r="LGQ624" s="230"/>
      <c r="LGR624" s="230"/>
      <c r="LGS624" s="230"/>
      <c r="LGT624" s="230"/>
      <c r="LGU624" s="230"/>
      <c r="LGV624" s="230"/>
      <c r="LGW624" s="230"/>
      <c r="LGX624" s="230"/>
      <c r="LGY624" s="230"/>
      <c r="LGZ624" s="230"/>
      <c r="LHA624" s="230"/>
      <c r="LHB624" s="230"/>
      <c r="LHC624" s="230"/>
      <c r="LHD624" s="230"/>
      <c r="LHE624" s="230"/>
      <c r="LHF624" s="230"/>
      <c r="LHG624" s="230"/>
      <c r="LHH624" s="230"/>
      <c r="LHI624" s="230"/>
      <c r="LHJ624" s="230"/>
      <c r="LHK624" s="230"/>
      <c r="LHL624" s="230"/>
      <c r="LHM624" s="230"/>
      <c r="LHN624" s="230"/>
      <c r="LHO624" s="230"/>
      <c r="LHP624" s="230"/>
      <c r="LHQ624" s="230"/>
      <c r="LHR624" s="230"/>
      <c r="LHS624" s="230"/>
      <c r="LHT624" s="230"/>
      <c r="LHU624" s="230"/>
      <c r="LHV624" s="230"/>
      <c r="LHW624" s="230"/>
      <c r="LHX624" s="230"/>
      <c r="LHY624" s="230"/>
      <c r="LHZ624" s="230"/>
      <c r="LIA624" s="230"/>
      <c r="LIB624" s="230"/>
      <c r="LIC624" s="230"/>
      <c r="LID624" s="230"/>
      <c r="LIE624" s="230"/>
      <c r="LIF624" s="230"/>
      <c r="LIG624" s="230"/>
      <c r="LIH624" s="230"/>
      <c r="LII624" s="230"/>
      <c r="LIJ624" s="230"/>
      <c r="LIK624" s="230"/>
      <c r="LIL624" s="230"/>
      <c r="LIM624" s="230"/>
      <c r="LIN624" s="230"/>
      <c r="LIO624" s="230"/>
      <c r="LIP624" s="230"/>
      <c r="LIQ624" s="230"/>
      <c r="LIR624" s="230"/>
      <c r="LIS624" s="230"/>
      <c r="LIT624" s="230"/>
      <c r="LIU624" s="230"/>
      <c r="LIV624" s="230"/>
      <c r="LIW624" s="230"/>
      <c r="LIX624" s="230"/>
      <c r="LIY624" s="230"/>
      <c r="LIZ624" s="230"/>
      <c r="LJA624" s="230"/>
      <c r="LJB624" s="230"/>
      <c r="LJC624" s="230"/>
      <c r="LJD624" s="230"/>
      <c r="LJE624" s="230"/>
      <c r="LJF624" s="230"/>
      <c r="LJG624" s="230"/>
      <c r="LJH624" s="230"/>
      <c r="LJI624" s="230"/>
      <c r="LJJ624" s="230"/>
      <c r="LJK624" s="230"/>
      <c r="LJL624" s="230"/>
      <c r="LJM624" s="230"/>
      <c r="LJN624" s="230"/>
      <c r="LJO624" s="230"/>
      <c r="LJP624" s="230"/>
      <c r="LJQ624" s="230"/>
      <c r="LJR624" s="230"/>
      <c r="LJS624" s="230"/>
      <c r="LJT624" s="230"/>
      <c r="LJU624" s="230"/>
      <c r="LJV624" s="230"/>
      <c r="LJW624" s="230"/>
      <c r="LJX624" s="230"/>
      <c r="LJY624" s="230"/>
      <c r="LJZ624" s="230"/>
      <c r="LKA624" s="230"/>
      <c r="LKB624" s="230"/>
      <c r="LKC624" s="230"/>
      <c r="LKD624" s="230"/>
      <c r="LKE624" s="230"/>
      <c r="LKF624" s="230"/>
      <c r="LKG624" s="230"/>
      <c r="LKH624" s="230"/>
      <c r="LKI624" s="230"/>
      <c r="LKJ624" s="230"/>
      <c r="LKK624" s="230"/>
      <c r="LKL624" s="230"/>
      <c r="LKM624" s="230"/>
      <c r="LKN624" s="230"/>
      <c r="LKO624" s="230"/>
      <c r="LKP624" s="230"/>
      <c r="LKQ624" s="230"/>
      <c r="LKR624" s="230"/>
      <c r="LKS624" s="230"/>
      <c r="LKT624" s="230"/>
      <c r="LKU624" s="230"/>
      <c r="LKV624" s="230"/>
      <c r="LKW624" s="230"/>
      <c r="LKX624" s="230"/>
      <c r="LKY624" s="230"/>
      <c r="LKZ624" s="230"/>
      <c r="LLA624" s="230"/>
      <c r="LLB624" s="230"/>
      <c r="LLC624" s="230"/>
      <c r="LLD624" s="230"/>
      <c r="LLE624" s="230"/>
      <c r="LLF624" s="230"/>
      <c r="LLG624" s="230"/>
      <c r="LLH624" s="230"/>
      <c r="LLI624" s="230"/>
      <c r="LLJ624" s="230"/>
      <c r="LLK624" s="230"/>
      <c r="LLL624" s="230"/>
      <c r="LLM624" s="230"/>
      <c r="LLN624" s="230"/>
      <c r="LLO624" s="230"/>
      <c r="LLP624" s="230"/>
      <c r="LLQ624" s="230"/>
      <c r="LLR624" s="230"/>
      <c r="LLS624" s="230"/>
      <c r="LLT624" s="230"/>
      <c r="LLU624" s="230"/>
      <c r="LLV624" s="230"/>
      <c r="LLW624" s="230"/>
      <c r="LLX624" s="230"/>
      <c r="LLY624" s="230"/>
      <c r="LLZ624" s="230"/>
      <c r="LMA624" s="230"/>
      <c r="LMB624" s="230"/>
      <c r="LMC624" s="230"/>
      <c r="LMD624" s="230"/>
      <c r="LME624" s="230"/>
      <c r="LMF624" s="230"/>
      <c r="LMG624" s="230"/>
      <c r="LMH624" s="230"/>
      <c r="LMI624" s="230"/>
      <c r="LMJ624" s="230"/>
      <c r="LMK624" s="230"/>
      <c r="LML624" s="230"/>
      <c r="LMM624" s="230"/>
      <c r="LMN624" s="230"/>
      <c r="LMO624" s="230"/>
      <c r="LMP624" s="230"/>
      <c r="LMQ624" s="230"/>
      <c r="LMR624" s="230"/>
      <c r="LMS624" s="230"/>
      <c r="LMT624" s="230"/>
      <c r="LMU624" s="230"/>
      <c r="LMV624" s="230"/>
      <c r="LMW624" s="230"/>
      <c r="LMX624" s="230"/>
      <c r="LMY624" s="230"/>
      <c r="LMZ624" s="230"/>
      <c r="LNA624" s="230"/>
      <c r="LNB624" s="230"/>
      <c r="LNC624" s="230"/>
      <c r="LND624" s="230"/>
      <c r="LNE624" s="230"/>
      <c r="LNF624" s="230"/>
      <c r="LNG624" s="230"/>
      <c r="LNH624" s="230"/>
      <c r="LNI624" s="230"/>
      <c r="LNJ624" s="230"/>
      <c r="LNK624" s="230"/>
      <c r="LNL624" s="230"/>
      <c r="LNM624" s="230"/>
      <c r="LNN624" s="230"/>
      <c r="LNO624" s="230"/>
      <c r="LNP624" s="230"/>
      <c r="LNQ624" s="230"/>
      <c r="LNR624" s="230"/>
      <c r="LNS624" s="230"/>
      <c r="LNT624" s="230"/>
      <c r="LNU624" s="230"/>
      <c r="LNV624" s="230"/>
      <c r="LNW624" s="230"/>
      <c r="LNX624" s="230"/>
      <c r="LNY624" s="230"/>
      <c r="LNZ624" s="230"/>
      <c r="LOA624" s="230"/>
      <c r="LOB624" s="230"/>
      <c r="LOC624" s="230"/>
      <c r="LOD624" s="230"/>
      <c r="LOE624" s="230"/>
      <c r="LOF624" s="230"/>
      <c r="LOG624" s="230"/>
      <c r="LOH624" s="230"/>
      <c r="LOI624" s="230"/>
      <c r="LOJ624" s="230"/>
      <c r="LOK624" s="230"/>
      <c r="LOL624" s="230"/>
      <c r="LOM624" s="230"/>
      <c r="LON624" s="230"/>
      <c r="LOO624" s="230"/>
      <c r="LOP624" s="230"/>
      <c r="LOQ624" s="230"/>
      <c r="LOR624" s="230"/>
      <c r="LOS624" s="230"/>
      <c r="LOT624" s="230"/>
      <c r="LOU624" s="230"/>
      <c r="LOV624" s="230"/>
      <c r="LOW624" s="230"/>
      <c r="LOX624" s="230"/>
      <c r="LOY624" s="230"/>
      <c r="LOZ624" s="230"/>
      <c r="LPA624" s="230"/>
      <c r="LPB624" s="230"/>
      <c r="LPC624" s="230"/>
      <c r="LPD624" s="230"/>
      <c r="LPE624" s="230"/>
      <c r="LPF624" s="230"/>
      <c r="LPG624" s="230"/>
      <c r="LPH624" s="230"/>
      <c r="LPI624" s="230"/>
      <c r="LPJ624" s="230"/>
      <c r="LPK624" s="230"/>
      <c r="LPL624" s="230"/>
      <c r="LPM624" s="230"/>
      <c r="LPN624" s="230"/>
      <c r="LPO624" s="230"/>
      <c r="LPP624" s="230"/>
      <c r="LPQ624" s="230"/>
      <c r="LPR624" s="230"/>
      <c r="LPS624" s="230"/>
      <c r="LPT624" s="230"/>
      <c r="LPU624" s="230"/>
      <c r="LPV624" s="230"/>
      <c r="LPW624" s="230"/>
      <c r="LPX624" s="230"/>
      <c r="LPY624" s="230"/>
      <c r="LPZ624" s="230"/>
      <c r="LQA624" s="230"/>
      <c r="LQB624" s="230"/>
      <c r="LQC624" s="230"/>
      <c r="LQD624" s="230"/>
      <c r="LQE624" s="230"/>
      <c r="LQF624" s="230"/>
      <c r="LQG624" s="230"/>
      <c r="LQH624" s="230"/>
      <c r="LQI624" s="230"/>
      <c r="LQJ624" s="230"/>
      <c r="LQK624" s="230"/>
      <c r="LQL624" s="230"/>
      <c r="LQM624" s="230"/>
      <c r="LQN624" s="230"/>
      <c r="LQO624" s="230"/>
      <c r="LQP624" s="230"/>
      <c r="LQQ624" s="230"/>
      <c r="LQR624" s="230"/>
      <c r="LQS624" s="230"/>
      <c r="LQT624" s="230"/>
      <c r="LQU624" s="230"/>
      <c r="LQV624" s="230"/>
      <c r="LQW624" s="230"/>
      <c r="LQX624" s="230"/>
      <c r="LQY624" s="230"/>
      <c r="LQZ624" s="230"/>
      <c r="LRA624" s="230"/>
      <c r="LRB624" s="230"/>
      <c r="LRC624" s="230"/>
      <c r="LRD624" s="230"/>
      <c r="LRE624" s="230"/>
      <c r="LRF624" s="230"/>
      <c r="LRG624" s="230"/>
      <c r="LRH624" s="230"/>
      <c r="LRI624" s="230"/>
      <c r="LRJ624" s="230"/>
      <c r="LRK624" s="230"/>
      <c r="LRL624" s="230"/>
      <c r="LRM624" s="230"/>
      <c r="LRN624" s="230"/>
      <c r="LRO624" s="230"/>
      <c r="LRP624" s="230"/>
      <c r="LRQ624" s="230"/>
      <c r="LRR624" s="230"/>
      <c r="LRS624" s="230"/>
      <c r="LRT624" s="230"/>
      <c r="LRU624" s="230"/>
      <c r="LRV624" s="230"/>
      <c r="LRW624" s="230"/>
      <c r="LRX624" s="230"/>
      <c r="LRY624" s="230"/>
      <c r="LRZ624" s="230"/>
      <c r="LSA624" s="230"/>
      <c r="LSB624" s="230"/>
      <c r="LSC624" s="230"/>
      <c r="LSD624" s="230"/>
      <c r="LSE624" s="230"/>
      <c r="LSF624" s="230"/>
      <c r="LSG624" s="230"/>
      <c r="LSH624" s="230"/>
      <c r="LSI624" s="230"/>
      <c r="LSJ624" s="230"/>
      <c r="LSK624" s="230"/>
      <c r="LSL624" s="230"/>
      <c r="LSM624" s="230"/>
      <c r="LSN624" s="230"/>
      <c r="LSO624" s="230"/>
      <c r="LSP624" s="230"/>
      <c r="LSQ624" s="230"/>
      <c r="LSR624" s="230"/>
      <c r="LSS624" s="230"/>
      <c r="LST624" s="230"/>
      <c r="LSU624" s="230"/>
      <c r="LSV624" s="230"/>
      <c r="LSW624" s="230"/>
      <c r="LSX624" s="230"/>
      <c r="LSY624" s="230"/>
      <c r="LSZ624" s="230"/>
      <c r="LTA624" s="230"/>
      <c r="LTB624" s="230"/>
      <c r="LTC624" s="230"/>
      <c r="LTD624" s="230"/>
      <c r="LTE624" s="230"/>
      <c r="LTF624" s="230"/>
      <c r="LTG624" s="230"/>
      <c r="LTH624" s="230"/>
      <c r="LTI624" s="230"/>
      <c r="LTJ624" s="230"/>
      <c r="LTK624" s="230"/>
      <c r="LTL624" s="230"/>
      <c r="LTM624" s="230"/>
      <c r="LTN624" s="230"/>
      <c r="LTO624" s="230"/>
      <c r="LTP624" s="230"/>
      <c r="LTQ624" s="230"/>
      <c r="LTR624" s="230"/>
      <c r="LTS624" s="230"/>
      <c r="LTT624" s="230"/>
      <c r="LTU624" s="230"/>
      <c r="LTV624" s="230"/>
      <c r="LTW624" s="230"/>
      <c r="LTX624" s="230"/>
      <c r="LTY624" s="230"/>
      <c r="LTZ624" s="230"/>
      <c r="LUA624" s="230"/>
      <c r="LUB624" s="230"/>
      <c r="LUC624" s="230"/>
      <c r="LUD624" s="230"/>
      <c r="LUE624" s="230"/>
      <c r="LUF624" s="230"/>
      <c r="LUG624" s="230"/>
      <c r="LUH624" s="230"/>
      <c r="LUI624" s="230"/>
      <c r="LUJ624" s="230"/>
      <c r="LUK624" s="230"/>
      <c r="LUL624" s="230"/>
      <c r="LUM624" s="230"/>
      <c r="LUN624" s="230"/>
      <c r="LUO624" s="230"/>
      <c r="LUP624" s="230"/>
      <c r="LUQ624" s="230"/>
      <c r="LUR624" s="230"/>
      <c r="LUS624" s="230"/>
      <c r="LUT624" s="230"/>
      <c r="LUU624" s="230"/>
      <c r="LUV624" s="230"/>
      <c r="LUW624" s="230"/>
      <c r="LUX624" s="230"/>
      <c r="LUY624" s="230"/>
      <c r="LUZ624" s="230"/>
      <c r="LVA624" s="230"/>
      <c r="LVB624" s="230"/>
      <c r="LVC624" s="230"/>
      <c r="LVD624" s="230"/>
      <c r="LVE624" s="230"/>
      <c r="LVF624" s="230"/>
      <c r="LVG624" s="230"/>
      <c r="LVH624" s="230"/>
      <c r="LVI624" s="230"/>
      <c r="LVJ624" s="230"/>
      <c r="LVK624" s="230"/>
      <c r="LVL624" s="230"/>
      <c r="LVM624" s="230"/>
      <c r="LVN624" s="230"/>
      <c r="LVO624" s="230"/>
      <c r="LVP624" s="230"/>
      <c r="LVQ624" s="230"/>
      <c r="LVR624" s="230"/>
      <c r="LVS624" s="230"/>
      <c r="LVT624" s="230"/>
      <c r="LVU624" s="230"/>
      <c r="LVV624" s="230"/>
      <c r="LVW624" s="230"/>
      <c r="LVX624" s="230"/>
      <c r="LVY624" s="230"/>
      <c r="LVZ624" s="230"/>
      <c r="LWA624" s="230"/>
      <c r="LWB624" s="230"/>
      <c r="LWC624" s="230"/>
      <c r="LWD624" s="230"/>
      <c r="LWE624" s="230"/>
      <c r="LWF624" s="230"/>
      <c r="LWG624" s="230"/>
      <c r="LWH624" s="230"/>
      <c r="LWI624" s="230"/>
      <c r="LWJ624" s="230"/>
      <c r="LWK624" s="230"/>
      <c r="LWL624" s="230"/>
      <c r="LWM624" s="230"/>
      <c r="LWN624" s="230"/>
      <c r="LWO624" s="230"/>
      <c r="LWP624" s="230"/>
      <c r="LWQ624" s="230"/>
      <c r="LWR624" s="230"/>
      <c r="LWS624" s="230"/>
      <c r="LWT624" s="230"/>
      <c r="LWU624" s="230"/>
      <c r="LWV624" s="230"/>
      <c r="LWW624" s="230"/>
      <c r="LWX624" s="230"/>
      <c r="LWY624" s="230"/>
      <c r="LWZ624" s="230"/>
      <c r="LXA624" s="230"/>
      <c r="LXB624" s="230"/>
      <c r="LXC624" s="230"/>
      <c r="LXD624" s="230"/>
      <c r="LXE624" s="230"/>
      <c r="LXF624" s="230"/>
      <c r="LXG624" s="230"/>
      <c r="LXH624" s="230"/>
      <c r="LXI624" s="230"/>
      <c r="LXJ624" s="230"/>
      <c r="LXK624" s="230"/>
      <c r="LXL624" s="230"/>
      <c r="LXM624" s="230"/>
      <c r="LXN624" s="230"/>
      <c r="LXO624" s="230"/>
      <c r="LXP624" s="230"/>
      <c r="LXQ624" s="230"/>
      <c r="LXR624" s="230"/>
      <c r="LXS624" s="230"/>
      <c r="LXT624" s="230"/>
      <c r="LXU624" s="230"/>
      <c r="LXV624" s="230"/>
      <c r="LXW624" s="230"/>
      <c r="LXX624" s="230"/>
      <c r="LXY624" s="230"/>
      <c r="LXZ624" s="230"/>
      <c r="LYA624" s="230"/>
      <c r="LYB624" s="230"/>
      <c r="LYC624" s="230"/>
      <c r="LYD624" s="230"/>
      <c r="LYE624" s="230"/>
      <c r="LYF624" s="230"/>
      <c r="LYG624" s="230"/>
      <c r="LYH624" s="230"/>
      <c r="LYI624" s="230"/>
      <c r="LYJ624" s="230"/>
      <c r="LYK624" s="230"/>
      <c r="LYL624" s="230"/>
      <c r="LYM624" s="230"/>
      <c r="LYN624" s="230"/>
      <c r="LYO624" s="230"/>
      <c r="LYP624" s="230"/>
      <c r="LYQ624" s="230"/>
      <c r="LYR624" s="230"/>
      <c r="LYS624" s="230"/>
      <c r="LYT624" s="230"/>
      <c r="LYU624" s="230"/>
      <c r="LYV624" s="230"/>
      <c r="LYW624" s="230"/>
      <c r="LYX624" s="230"/>
      <c r="LYY624" s="230"/>
      <c r="LYZ624" s="230"/>
      <c r="LZA624" s="230"/>
      <c r="LZB624" s="230"/>
      <c r="LZC624" s="230"/>
      <c r="LZD624" s="230"/>
      <c r="LZE624" s="230"/>
      <c r="LZF624" s="230"/>
      <c r="LZG624" s="230"/>
      <c r="LZH624" s="230"/>
      <c r="LZI624" s="230"/>
      <c r="LZJ624" s="230"/>
      <c r="LZK624" s="230"/>
      <c r="LZL624" s="230"/>
      <c r="LZM624" s="230"/>
      <c r="LZN624" s="230"/>
      <c r="LZO624" s="230"/>
      <c r="LZP624" s="230"/>
      <c r="LZQ624" s="230"/>
      <c r="LZR624" s="230"/>
      <c r="LZS624" s="230"/>
      <c r="LZT624" s="230"/>
      <c r="LZU624" s="230"/>
      <c r="LZV624" s="230"/>
      <c r="LZW624" s="230"/>
      <c r="LZX624" s="230"/>
      <c r="LZY624" s="230"/>
      <c r="LZZ624" s="230"/>
      <c r="MAA624" s="230"/>
      <c r="MAB624" s="230"/>
      <c r="MAC624" s="230"/>
      <c r="MAD624" s="230"/>
      <c r="MAE624" s="230"/>
      <c r="MAF624" s="230"/>
      <c r="MAG624" s="230"/>
      <c r="MAH624" s="230"/>
      <c r="MAI624" s="230"/>
      <c r="MAJ624" s="230"/>
      <c r="MAK624" s="230"/>
      <c r="MAL624" s="230"/>
      <c r="MAM624" s="230"/>
      <c r="MAN624" s="230"/>
      <c r="MAO624" s="230"/>
      <c r="MAP624" s="230"/>
      <c r="MAQ624" s="230"/>
      <c r="MAR624" s="230"/>
      <c r="MAS624" s="230"/>
      <c r="MAT624" s="230"/>
      <c r="MAU624" s="230"/>
      <c r="MAV624" s="230"/>
      <c r="MAW624" s="230"/>
      <c r="MAX624" s="230"/>
      <c r="MAY624" s="230"/>
      <c r="MAZ624" s="230"/>
      <c r="MBA624" s="230"/>
      <c r="MBB624" s="230"/>
      <c r="MBC624" s="230"/>
      <c r="MBD624" s="230"/>
      <c r="MBE624" s="230"/>
      <c r="MBF624" s="230"/>
      <c r="MBG624" s="230"/>
      <c r="MBH624" s="230"/>
      <c r="MBI624" s="230"/>
      <c r="MBJ624" s="230"/>
      <c r="MBK624" s="230"/>
      <c r="MBL624" s="230"/>
      <c r="MBM624" s="230"/>
      <c r="MBN624" s="230"/>
      <c r="MBO624" s="230"/>
      <c r="MBP624" s="230"/>
      <c r="MBQ624" s="230"/>
      <c r="MBR624" s="230"/>
      <c r="MBS624" s="230"/>
      <c r="MBT624" s="230"/>
      <c r="MBU624" s="230"/>
      <c r="MBV624" s="230"/>
      <c r="MBW624" s="230"/>
      <c r="MBX624" s="230"/>
      <c r="MBY624" s="230"/>
      <c r="MBZ624" s="230"/>
      <c r="MCA624" s="230"/>
      <c r="MCB624" s="230"/>
      <c r="MCC624" s="230"/>
      <c r="MCD624" s="230"/>
      <c r="MCE624" s="230"/>
      <c r="MCF624" s="230"/>
      <c r="MCG624" s="230"/>
      <c r="MCH624" s="230"/>
      <c r="MCI624" s="230"/>
      <c r="MCJ624" s="230"/>
      <c r="MCK624" s="230"/>
      <c r="MCL624" s="230"/>
      <c r="MCM624" s="230"/>
      <c r="MCN624" s="230"/>
      <c r="MCO624" s="230"/>
      <c r="MCP624" s="230"/>
      <c r="MCQ624" s="230"/>
      <c r="MCR624" s="230"/>
      <c r="MCS624" s="230"/>
      <c r="MCT624" s="230"/>
      <c r="MCU624" s="230"/>
      <c r="MCV624" s="230"/>
      <c r="MCW624" s="230"/>
      <c r="MCX624" s="230"/>
      <c r="MCY624" s="230"/>
      <c r="MCZ624" s="230"/>
      <c r="MDA624" s="230"/>
      <c r="MDB624" s="230"/>
      <c r="MDC624" s="230"/>
      <c r="MDD624" s="230"/>
      <c r="MDE624" s="230"/>
      <c r="MDF624" s="230"/>
      <c r="MDG624" s="230"/>
      <c r="MDH624" s="230"/>
      <c r="MDI624" s="230"/>
      <c r="MDJ624" s="230"/>
      <c r="MDK624" s="230"/>
      <c r="MDL624" s="230"/>
      <c r="MDM624" s="230"/>
      <c r="MDN624" s="230"/>
      <c r="MDO624" s="230"/>
      <c r="MDP624" s="230"/>
      <c r="MDQ624" s="230"/>
      <c r="MDR624" s="230"/>
      <c r="MDS624" s="230"/>
      <c r="MDT624" s="230"/>
      <c r="MDU624" s="230"/>
      <c r="MDV624" s="230"/>
      <c r="MDW624" s="230"/>
      <c r="MDX624" s="230"/>
      <c r="MDY624" s="230"/>
      <c r="MDZ624" s="230"/>
      <c r="MEA624" s="230"/>
      <c r="MEB624" s="230"/>
      <c r="MEC624" s="230"/>
      <c r="MED624" s="230"/>
      <c r="MEE624" s="230"/>
      <c r="MEF624" s="230"/>
      <c r="MEG624" s="230"/>
      <c r="MEH624" s="230"/>
      <c r="MEI624" s="230"/>
      <c r="MEJ624" s="230"/>
      <c r="MEK624" s="230"/>
      <c r="MEL624" s="230"/>
      <c r="MEM624" s="230"/>
      <c r="MEN624" s="230"/>
      <c r="MEO624" s="230"/>
      <c r="MEP624" s="230"/>
      <c r="MEQ624" s="230"/>
      <c r="MER624" s="230"/>
      <c r="MES624" s="230"/>
      <c r="MET624" s="230"/>
      <c r="MEU624" s="230"/>
      <c r="MEV624" s="230"/>
      <c r="MEW624" s="230"/>
      <c r="MEX624" s="230"/>
      <c r="MEY624" s="230"/>
      <c r="MEZ624" s="230"/>
      <c r="MFA624" s="230"/>
      <c r="MFB624" s="230"/>
      <c r="MFC624" s="230"/>
      <c r="MFD624" s="230"/>
      <c r="MFE624" s="230"/>
      <c r="MFF624" s="230"/>
      <c r="MFG624" s="230"/>
      <c r="MFH624" s="230"/>
      <c r="MFI624" s="230"/>
      <c r="MFJ624" s="230"/>
      <c r="MFK624" s="230"/>
      <c r="MFL624" s="230"/>
      <c r="MFM624" s="230"/>
      <c r="MFN624" s="230"/>
      <c r="MFO624" s="230"/>
      <c r="MFP624" s="230"/>
      <c r="MFQ624" s="230"/>
      <c r="MFR624" s="230"/>
      <c r="MFS624" s="230"/>
      <c r="MFT624" s="230"/>
      <c r="MFU624" s="230"/>
      <c r="MFV624" s="230"/>
      <c r="MFW624" s="230"/>
      <c r="MFX624" s="230"/>
      <c r="MFY624" s="230"/>
      <c r="MFZ624" s="230"/>
      <c r="MGA624" s="230"/>
      <c r="MGB624" s="230"/>
      <c r="MGC624" s="230"/>
      <c r="MGD624" s="230"/>
      <c r="MGE624" s="230"/>
      <c r="MGF624" s="230"/>
      <c r="MGG624" s="230"/>
      <c r="MGH624" s="230"/>
      <c r="MGI624" s="230"/>
      <c r="MGJ624" s="230"/>
      <c r="MGK624" s="230"/>
      <c r="MGL624" s="230"/>
      <c r="MGM624" s="230"/>
      <c r="MGN624" s="230"/>
      <c r="MGO624" s="230"/>
      <c r="MGP624" s="230"/>
      <c r="MGQ624" s="230"/>
      <c r="MGR624" s="230"/>
      <c r="MGS624" s="230"/>
      <c r="MGT624" s="230"/>
      <c r="MGU624" s="230"/>
      <c r="MGV624" s="230"/>
      <c r="MGW624" s="230"/>
      <c r="MGX624" s="230"/>
      <c r="MGY624" s="230"/>
      <c r="MGZ624" s="230"/>
      <c r="MHA624" s="230"/>
      <c r="MHB624" s="230"/>
      <c r="MHC624" s="230"/>
      <c r="MHD624" s="230"/>
      <c r="MHE624" s="230"/>
      <c r="MHF624" s="230"/>
      <c r="MHG624" s="230"/>
      <c r="MHH624" s="230"/>
      <c r="MHI624" s="230"/>
      <c r="MHJ624" s="230"/>
      <c r="MHK624" s="230"/>
      <c r="MHL624" s="230"/>
      <c r="MHM624" s="230"/>
      <c r="MHN624" s="230"/>
      <c r="MHO624" s="230"/>
      <c r="MHP624" s="230"/>
      <c r="MHQ624" s="230"/>
      <c r="MHR624" s="230"/>
      <c r="MHS624" s="230"/>
      <c r="MHT624" s="230"/>
      <c r="MHU624" s="230"/>
      <c r="MHV624" s="230"/>
      <c r="MHW624" s="230"/>
      <c r="MHX624" s="230"/>
      <c r="MHY624" s="230"/>
      <c r="MHZ624" s="230"/>
      <c r="MIA624" s="230"/>
      <c r="MIB624" s="230"/>
      <c r="MIC624" s="230"/>
      <c r="MID624" s="230"/>
      <c r="MIE624" s="230"/>
      <c r="MIF624" s="230"/>
      <c r="MIG624" s="230"/>
      <c r="MIH624" s="230"/>
      <c r="MII624" s="230"/>
      <c r="MIJ624" s="230"/>
      <c r="MIK624" s="230"/>
      <c r="MIL624" s="230"/>
      <c r="MIM624" s="230"/>
      <c r="MIN624" s="230"/>
      <c r="MIO624" s="230"/>
      <c r="MIP624" s="230"/>
      <c r="MIQ624" s="230"/>
      <c r="MIR624" s="230"/>
      <c r="MIS624" s="230"/>
      <c r="MIT624" s="230"/>
      <c r="MIU624" s="230"/>
      <c r="MIV624" s="230"/>
      <c r="MIW624" s="230"/>
      <c r="MIX624" s="230"/>
      <c r="MIY624" s="230"/>
      <c r="MIZ624" s="230"/>
      <c r="MJA624" s="230"/>
      <c r="MJB624" s="230"/>
      <c r="MJC624" s="230"/>
      <c r="MJD624" s="230"/>
      <c r="MJE624" s="230"/>
      <c r="MJF624" s="230"/>
      <c r="MJG624" s="230"/>
      <c r="MJH624" s="230"/>
      <c r="MJI624" s="230"/>
      <c r="MJJ624" s="230"/>
      <c r="MJK624" s="230"/>
      <c r="MJL624" s="230"/>
      <c r="MJM624" s="230"/>
      <c r="MJN624" s="230"/>
      <c r="MJO624" s="230"/>
      <c r="MJP624" s="230"/>
      <c r="MJQ624" s="230"/>
      <c r="MJR624" s="230"/>
      <c r="MJS624" s="230"/>
      <c r="MJT624" s="230"/>
      <c r="MJU624" s="230"/>
      <c r="MJV624" s="230"/>
      <c r="MJW624" s="230"/>
      <c r="MJX624" s="230"/>
      <c r="MJY624" s="230"/>
      <c r="MJZ624" s="230"/>
      <c r="MKA624" s="230"/>
      <c r="MKB624" s="230"/>
      <c r="MKC624" s="230"/>
      <c r="MKD624" s="230"/>
      <c r="MKE624" s="230"/>
      <c r="MKF624" s="230"/>
      <c r="MKG624" s="230"/>
      <c r="MKH624" s="230"/>
      <c r="MKI624" s="230"/>
      <c r="MKJ624" s="230"/>
      <c r="MKK624" s="230"/>
      <c r="MKL624" s="230"/>
      <c r="MKM624" s="230"/>
      <c r="MKN624" s="230"/>
      <c r="MKO624" s="230"/>
      <c r="MKP624" s="230"/>
      <c r="MKQ624" s="230"/>
      <c r="MKR624" s="230"/>
      <c r="MKS624" s="230"/>
      <c r="MKT624" s="230"/>
      <c r="MKU624" s="230"/>
      <c r="MKV624" s="230"/>
      <c r="MKW624" s="230"/>
      <c r="MKX624" s="230"/>
      <c r="MKY624" s="230"/>
      <c r="MKZ624" s="230"/>
      <c r="MLA624" s="230"/>
      <c r="MLB624" s="230"/>
      <c r="MLC624" s="230"/>
      <c r="MLD624" s="230"/>
      <c r="MLE624" s="230"/>
      <c r="MLF624" s="230"/>
      <c r="MLG624" s="230"/>
      <c r="MLH624" s="230"/>
      <c r="MLI624" s="230"/>
      <c r="MLJ624" s="230"/>
      <c r="MLK624" s="230"/>
      <c r="MLL624" s="230"/>
      <c r="MLM624" s="230"/>
      <c r="MLN624" s="230"/>
      <c r="MLO624" s="230"/>
      <c r="MLP624" s="230"/>
      <c r="MLQ624" s="230"/>
      <c r="MLR624" s="230"/>
      <c r="MLS624" s="230"/>
      <c r="MLT624" s="230"/>
      <c r="MLU624" s="230"/>
      <c r="MLV624" s="230"/>
      <c r="MLW624" s="230"/>
      <c r="MLX624" s="230"/>
      <c r="MLY624" s="230"/>
      <c r="MLZ624" s="230"/>
      <c r="MMA624" s="230"/>
      <c r="MMB624" s="230"/>
      <c r="MMC624" s="230"/>
      <c r="MMD624" s="230"/>
      <c r="MME624" s="230"/>
      <c r="MMF624" s="230"/>
      <c r="MMG624" s="230"/>
      <c r="MMH624" s="230"/>
      <c r="MMI624" s="230"/>
      <c r="MMJ624" s="230"/>
      <c r="MMK624" s="230"/>
      <c r="MML624" s="230"/>
      <c r="MMM624" s="230"/>
      <c r="MMN624" s="230"/>
      <c r="MMO624" s="230"/>
      <c r="MMP624" s="230"/>
      <c r="MMQ624" s="230"/>
      <c r="MMR624" s="230"/>
      <c r="MMS624" s="230"/>
      <c r="MMT624" s="230"/>
      <c r="MMU624" s="230"/>
      <c r="MMV624" s="230"/>
      <c r="MMW624" s="230"/>
      <c r="MMX624" s="230"/>
      <c r="MMY624" s="230"/>
      <c r="MMZ624" s="230"/>
      <c r="MNA624" s="230"/>
      <c r="MNB624" s="230"/>
      <c r="MNC624" s="230"/>
      <c r="MND624" s="230"/>
      <c r="MNE624" s="230"/>
      <c r="MNF624" s="230"/>
      <c r="MNG624" s="230"/>
      <c r="MNH624" s="230"/>
      <c r="MNI624" s="230"/>
      <c r="MNJ624" s="230"/>
      <c r="MNK624" s="230"/>
      <c r="MNL624" s="230"/>
      <c r="MNM624" s="230"/>
      <c r="MNN624" s="230"/>
      <c r="MNO624" s="230"/>
      <c r="MNP624" s="230"/>
      <c r="MNQ624" s="230"/>
      <c r="MNR624" s="230"/>
      <c r="MNS624" s="230"/>
      <c r="MNT624" s="230"/>
      <c r="MNU624" s="230"/>
      <c r="MNV624" s="230"/>
      <c r="MNW624" s="230"/>
      <c r="MNX624" s="230"/>
      <c r="MNY624" s="230"/>
      <c r="MNZ624" s="230"/>
      <c r="MOA624" s="230"/>
      <c r="MOB624" s="230"/>
      <c r="MOC624" s="230"/>
      <c r="MOD624" s="230"/>
      <c r="MOE624" s="230"/>
      <c r="MOF624" s="230"/>
      <c r="MOG624" s="230"/>
      <c r="MOH624" s="230"/>
      <c r="MOI624" s="230"/>
      <c r="MOJ624" s="230"/>
      <c r="MOK624" s="230"/>
      <c r="MOL624" s="230"/>
      <c r="MOM624" s="230"/>
      <c r="MON624" s="230"/>
      <c r="MOO624" s="230"/>
      <c r="MOP624" s="230"/>
      <c r="MOQ624" s="230"/>
      <c r="MOR624" s="230"/>
      <c r="MOS624" s="230"/>
      <c r="MOT624" s="230"/>
      <c r="MOU624" s="230"/>
      <c r="MOV624" s="230"/>
      <c r="MOW624" s="230"/>
      <c r="MOX624" s="230"/>
      <c r="MOY624" s="230"/>
      <c r="MOZ624" s="230"/>
      <c r="MPA624" s="230"/>
      <c r="MPB624" s="230"/>
      <c r="MPC624" s="230"/>
      <c r="MPD624" s="230"/>
      <c r="MPE624" s="230"/>
      <c r="MPF624" s="230"/>
      <c r="MPG624" s="230"/>
      <c r="MPH624" s="230"/>
      <c r="MPI624" s="230"/>
      <c r="MPJ624" s="230"/>
      <c r="MPK624" s="230"/>
      <c r="MPL624" s="230"/>
      <c r="MPM624" s="230"/>
      <c r="MPN624" s="230"/>
      <c r="MPO624" s="230"/>
      <c r="MPP624" s="230"/>
      <c r="MPQ624" s="230"/>
      <c r="MPR624" s="230"/>
      <c r="MPS624" s="230"/>
      <c r="MPT624" s="230"/>
      <c r="MPU624" s="230"/>
      <c r="MPV624" s="230"/>
      <c r="MPW624" s="230"/>
      <c r="MPX624" s="230"/>
      <c r="MPY624" s="230"/>
      <c r="MPZ624" s="230"/>
      <c r="MQA624" s="230"/>
      <c r="MQB624" s="230"/>
      <c r="MQC624" s="230"/>
      <c r="MQD624" s="230"/>
      <c r="MQE624" s="230"/>
      <c r="MQF624" s="230"/>
      <c r="MQG624" s="230"/>
      <c r="MQH624" s="230"/>
      <c r="MQI624" s="230"/>
      <c r="MQJ624" s="230"/>
      <c r="MQK624" s="230"/>
      <c r="MQL624" s="230"/>
      <c r="MQM624" s="230"/>
      <c r="MQN624" s="230"/>
      <c r="MQO624" s="230"/>
      <c r="MQP624" s="230"/>
      <c r="MQQ624" s="230"/>
      <c r="MQR624" s="230"/>
      <c r="MQS624" s="230"/>
      <c r="MQT624" s="230"/>
      <c r="MQU624" s="230"/>
      <c r="MQV624" s="230"/>
      <c r="MQW624" s="230"/>
      <c r="MQX624" s="230"/>
      <c r="MQY624" s="230"/>
      <c r="MQZ624" s="230"/>
      <c r="MRA624" s="230"/>
      <c r="MRB624" s="230"/>
      <c r="MRC624" s="230"/>
      <c r="MRD624" s="230"/>
      <c r="MRE624" s="230"/>
      <c r="MRF624" s="230"/>
      <c r="MRG624" s="230"/>
      <c r="MRH624" s="230"/>
      <c r="MRI624" s="230"/>
      <c r="MRJ624" s="230"/>
      <c r="MRK624" s="230"/>
      <c r="MRL624" s="230"/>
      <c r="MRM624" s="230"/>
      <c r="MRN624" s="230"/>
      <c r="MRO624" s="230"/>
      <c r="MRP624" s="230"/>
      <c r="MRQ624" s="230"/>
      <c r="MRR624" s="230"/>
      <c r="MRS624" s="230"/>
      <c r="MRT624" s="230"/>
      <c r="MRU624" s="230"/>
      <c r="MRV624" s="230"/>
      <c r="MRW624" s="230"/>
      <c r="MRX624" s="230"/>
      <c r="MRY624" s="230"/>
      <c r="MRZ624" s="230"/>
      <c r="MSA624" s="230"/>
      <c r="MSB624" s="230"/>
      <c r="MSC624" s="230"/>
      <c r="MSD624" s="230"/>
      <c r="MSE624" s="230"/>
      <c r="MSF624" s="230"/>
      <c r="MSG624" s="230"/>
      <c r="MSH624" s="230"/>
      <c r="MSI624" s="230"/>
      <c r="MSJ624" s="230"/>
      <c r="MSK624" s="230"/>
      <c r="MSL624" s="230"/>
      <c r="MSM624" s="230"/>
      <c r="MSN624" s="230"/>
      <c r="MSO624" s="230"/>
      <c r="MSP624" s="230"/>
      <c r="MSQ624" s="230"/>
      <c r="MSR624" s="230"/>
      <c r="MSS624" s="230"/>
      <c r="MST624" s="230"/>
      <c r="MSU624" s="230"/>
      <c r="MSV624" s="230"/>
      <c r="MSW624" s="230"/>
      <c r="MSX624" s="230"/>
      <c r="MSY624" s="230"/>
      <c r="MSZ624" s="230"/>
      <c r="MTA624" s="230"/>
      <c r="MTB624" s="230"/>
      <c r="MTC624" s="230"/>
      <c r="MTD624" s="230"/>
      <c r="MTE624" s="230"/>
      <c r="MTF624" s="230"/>
      <c r="MTG624" s="230"/>
      <c r="MTH624" s="230"/>
      <c r="MTI624" s="230"/>
      <c r="MTJ624" s="230"/>
      <c r="MTK624" s="230"/>
      <c r="MTL624" s="230"/>
      <c r="MTM624" s="230"/>
      <c r="MTN624" s="230"/>
      <c r="MTO624" s="230"/>
      <c r="MTP624" s="230"/>
      <c r="MTQ624" s="230"/>
      <c r="MTR624" s="230"/>
      <c r="MTS624" s="230"/>
      <c r="MTT624" s="230"/>
      <c r="MTU624" s="230"/>
      <c r="MTV624" s="230"/>
      <c r="MTW624" s="230"/>
      <c r="MTX624" s="230"/>
      <c r="MTY624" s="230"/>
      <c r="MTZ624" s="230"/>
      <c r="MUA624" s="230"/>
      <c r="MUB624" s="230"/>
      <c r="MUC624" s="230"/>
      <c r="MUD624" s="230"/>
      <c r="MUE624" s="230"/>
      <c r="MUF624" s="230"/>
      <c r="MUG624" s="230"/>
      <c r="MUH624" s="230"/>
      <c r="MUI624" s="230"/>
      <c r="MUJ624" s="230"/>
      <c r="MUK624" s="230"/>
      <c r="MUL624" s="230"/>
      <c r="MUM624" s="230"/>
      <c r="MUN624" s="230"/>
      <c r="MUO624" s="230"/>
      <c r="MUP624" s="230"/>
      <c r="MUQ624" s="230"/>
      <c r="MUR624" s="230"/>
      <c r="MUS624" s="230"/>
      <c r="MUT624" s="230"/>
      <c r="MUU624" s="230"/>
      <c r="MUV624" s="230"/>
      <c r="MUW624" s="230"/>
      <c r="MUX624" s="230"/>
      <c r="MUY624" s="230"/>
      <c r="MUZ624" s="230"/>
      <c r="MVA624" s="230"/>
      <c r="MVB624" s="230"/>
      <c r="MVC624" s="230"/>
      <c r="MVD624" s="230"/>
      <c r="MVE624" s="230"/>
      <c r="MVF624" s="230"/>
      <c r="MVG624" s="230"/>
      <c r="MVH624" s="230"/>
      <c r="MVI624" s="230"/>
      <c r="MVJ624" s="230"/>
      <c r="MVK624" s="230"/>
      <c r="MVL624" s="230"/>
      <c r="MVM624" s="230"/>
      <c r="MVN624" s="230"/>
      <c r="MVO624" s="230"/>
      <c r="MVP624" s="230"/>
      <c r="MVQ624" s="230"/>
      <c r="MVR624" s="230"/>
      <c r="MVS624" s="230"/>
      <c r="MVT624" s="230"/>
      <c r="MVU624" s="230"/>
      <c r="MVV624" s="230"/>
      <c r="MVW624" s="230"/>
      <c r="MVX624" s="230"/>
      <c r="MVY624" s="230"/>
      <c r="MVZ624" s="230"/>
      <c r="MWA624" s="230"/>
      <c r="MWB624" s="230"/>
      <c r="MWC624" s="230"/>
      <c r="MWD624" s="230"/>
      <c r="MWE624" s="230"/>
      <c r="MWF624" s="230"/>
      <c r="MWG624" s="230"/>
      <c r="MWH624" s="230"/>
      <c r="MWI624" s="230"/>
      <c r="MWJ624" s="230"/>
      <c r="MWK624" s="230"/>
      <c r="MWL624" s="230"/>
      <c r="MWM624" s="230"/>
      <c r="MWN624" s="230"/>
      <c r="MWO624" s="230"/>
      <c r="MWP624" s="230"/>
      <c r="MWQ624" s="230"/>
      <c r="MWR624" s="230"/>
      <c r="MWS624" s="230"/>
      <c r="MWT624" s="230"/>
      <c r="MWU624" s="230"/>
      <c r="MWV624" s="230"/>
      <c r="MWW624" s="230"/>
      <c r="MWX624" s="230"/>
      <c r="MWY624" s="230"/>
      <c r="MWZ624" s="230"/>
      <c r="MXA624" s="230"/>
      <c r="MXB624" s="230"/>
      <c r="MXC624" s="230"/>
      <c r="MXD624" s="230"/>
      <c r="MXE624" s="230"/>
      <c r="MXF624" s="230"/>
      <c r="MXG624" s="230"/>
      <c r="MXH624" s="230"/>
      <c r="MXI624" s="230"/>
      <c r="MXJ624" s="230"/>
      <c r="MXK624" s="230"/>
      <c r="MXL624" s="230"/>
      <c r="MXM624" s="230"/>
      <c r="MXN624" s="230"/>
      <c r="MXO624" s="230"/>
      <c r="MXP624" s="230"/>
      <c r="MXQ624" s="230"/>
      <c r="MXR624" s="230"/>
      <c r="MXS624" s="230"/>
      <c r="MXT624" s="230"/>
      <c r="MXU624" s="230"/>
      <c r="MXV624" s="230"/>
      <c r="MXW624" s="230"/>
      <c r="MXX624" s="230"/>
      <c r="MXY624" s="230"/>
      <c r="MXZ624" s="230"/>
      <c r="MYA624" s="230"/>
      <c r="MYB624" s="230"/>
      <c r="MYC624" s="230"/>
      <c r="MYD624" s="230"/>
      <c r="MYE624" s="230"/>
      <c r="MYF624" s="230"/>
      <c r="MYG624" s="230"/>
      <c r="MYH624" s="230"/>
      <c r="MYI624" s="230"/>
      <c r="MYJ624" s="230"/>
      <c r="MYK624" s="230"/>
      <c r="MYL624" s="230"/>
      <c r="MYM624" s="230"/>
      <c r="MYN624" s="230"/>
      <c r="MYO624" s="230"/>
      <c r="MYP624" s="230"/>
      <c r="MYQ624" s="230"/>
      <c r="MYR624" s="230"/>
      <c r="MYS624" s="230"/>
      <c r="MYT624" s="230"/>
      <c r="MYU624" s="230"/>
      <c r="MYV624" s="230"/>
      <c r="MYW624" s="230"/>
      <c r="MYX624" s="230"/>
      <c r="MYY624" s="230"/>
      <c r="MYZ624" s="230"/>
      <c r="MZA624" s="230"/>
      <c r="MZB624" s="230"/>
      <c r="MZC624" s="230"/>
      <c r="MZD624" s="230"/>
      <c r="MZE624" s="230"/>
      <c r="MZF624" s="230"/>
      <c r="MZG624" s="230"/>
      <c r="MZH624" s="230"/>
      <c r="MZI624" s="230"/>
      <c r="MZJ624" s="230"/>
      <c r="MZK624" s="230"/>
      <c r="MZL624" s="230"/>
      <c r="MZM624" s="230"/>
      <c r="MZN624" s="230"/>
      <c r="MZO624" s="230"/>
      <c r="MZP624" s="230"/>
      <c r="MZQ624" s="230"/>
      <c r="MZR624" s="230"/>
      <c r="MZS624" s="230"/>
      <c r="MZT624" s="230"/>
      <c r="MZU624" s="230"/>
      <c r="MZV624" s="230"/>
      <c r="MZW624" s="230"/>
      <c r="MZX624" s="230"/>
      <c r="MZY624" s="230"/>
      <c r="MZZ624" s="230"/>
      <c r="NAA624" s="230"/>
      <c r="NAB624" s="230"/>
      <c r="NAC624" s="230"/>
      <c r="NAD624" s="230"/>
      <c r="NAE624" s="230"/>
      <c r="NAF624" s="230"/>
      <c r="NAG624" s="230"/>
      <c r="NAH624" s="230"/>
      <c r="NAI624" s="230"/>
      <c r="NAJ624" s="230"/>
      <c r="NAK624" s="230"/>
      <c r="NAL624" s="230"/>
      <c r="NAM624" s="230"/>
      <c r="NAN624" s="230"/>
      <c r="NAO624" s="230"/>
      <c r="NAP624" s="230"/>
      <c r="NAQ624" s="230"/>
      <c r="NAR624" s="230"/>
      <c r="NAS624" s="230"/>
      <c r="NAT624" s="230"/>
      <c r="NAU624" s="230"/>
      <c r="NAV624" s="230"/>
      <c r="NAW624" s="230"/>
      <c r="NAX624" s="230"/>
      <c r="NAY624" s="230"/>
      <c r="NAZ624" s="230"/>
      <c r="NBA624" s="230"/>
      <c r="NBB624" s="230"/>
      <c r="NBC624" s="230"/>
      <c r="NBD624" s="230"/>
      <c r="NBE624" s="230"/>
      <c r="NBF624" s="230"/>
      <c r="NBG624" s="230"/>
      <c r="NBH624" s="230"/>
      <c r="NBI624" s="230"/>
      <c r="NBJ624" s="230"/>
      <c r="NBK624" s="230"/>
      <c r="NBL624" s="230"/>
      <c r="NBM624" s="230"/>
      <c r="NBN624" s="230"/>
      <c r="NBO624" s="230"/>
      <c r="NBP624" s="230"/>
      <c r="NBQ624" s="230"/>
      <c r="NBR624" s="230"/>
      <c r="NBS624" s="230"/>
      <c r="NBT624" s="230"/>
      <c r="NBU624" s="230"/>
      <c r="NBV624" s="230"/>
      <c r="NBW624" s="230"/>
      <c r="NBX624" s="230"/>
      <c r="NBY624" s="230"/>
      <c r="NBZ624" s="230"/>
      <c r="NCA624" s="230"/>
      <c r="NCB624" s="230"/>
      <c r="NCC624" s="230"/>
      <c r="NCD624" s="230"/>
      <c r="NCE624" s="230"/>
      <c r="NCF624" s="230"/>
      <c r="NCG624" s="230"/>
      <c r="NCH624" s="230"/>
      <c r="NCI624" s="230"/>
      <c r="NCJ624" s="230"/>
      <c r="NCK624" s="230"/>
      <c r="NCL624" s="230"/>
      <c r="NCM624" s="230"/>
      <c r="NCN624" s="230"/>
      <c r="NCO624" s="230"/>
      <c r="NCP624" s="230"/>
      <c r="NCQ624" s="230"/>
      <c r="NCR624" s="230"/>
      <c r="NCS624" s="230"/>
      <c r="NCT624" s="230"/>
      <c r="NCU624" s="230"/>
      <c r="NCV624" s="230"/>
      <c r="NCW624" s="230"/>
      <c r="NCX624" s="230"/>
      <c r="NCY624" s="230"/>
      <c r="NCZ624" s="230"/>
      <c r="NDA624" s="230"/>
      <c r="NDB624" s="230"/>
      <c r="NDC624" s="230"/>
      <c r="NDD624" s="230"/>
      <c r="NDE624" s="230"/>
      <c r="NDF624" s="230"/>
      <c r="NDG624" s="230"/>
      <c r="NDH624" s="230"/>
      <c r="NDI624" s="230"/>
      <c r="NDJ624" s="230"/>
      <c r="NDK624" s="230"/>
      <c r="NDL624" s="230"/>
      <c r="NDM624" s="230"/>
      <c r="NDN624" s="230"/>
      <c r="NDO624" s="230"/>
      <c r="NDP624" s="230"/>
      <c r="NDQ624" s="230"/>
      <c r="NDR624" s="230"/>
      <c r="NDS624" s="230"/>
      <c r="NDT624" s="230"/>
      <c r="NDU624" s="230"/>
      <c r="NDV624" s="230"/>
      <c r="NDW624" s="230"/>
      <c r="NDX624" s="230"/>
      <c r="NDY624" s="230"/>
      <c r="NDZ624" s="230"/>
      <c r="NEA624" s="230"/>
      <c r="NEB624" s="230"/>
      <c r="NEC624" s="230"/>
      <c r="NED624" s="230"/>
      <c r="NEE624" s="230"/>
      <c r="NEF624" s="230"/>
      <c r="NEG624" s="230"/>
      <c r="NEH624" s="230"/>
      <c r="NEI624" s="230"/>
      <c r="NEJ624" s="230"/>
      <c r="NEK624" s="230"/>
      <c r="NEL624" s="230"/>
      <c r="NEM624" s="230"/>
      <c r="NEN624" s="230"/>
      <c r="NEO624" s="230"/>
      <c r="NEP624" s="230"/>
      <c r="NEQ624" s="230"/>
      <c r="NER624" s="230"/>
      <c r="NES624" s="230"/>
      <c r="NET624" s="230"/>
      <c r="NEU624" s="230"/>
      <c r="NEV624" s="230"/>
      <c r="NEW624" s="230"/>
      <c r="NEX624" s="230"/>
      <c r="NEY624" s="230"/>
      <c r="NEZ624" s="230"/>
      <c r="NFA624" s="230"/>
      <c r="NFB624" s="230"/>
      <c r="NFC624" s="230"/>
      <c r="NFD624" s="230"/>
      <c r="NFE624" s="230"/>
      <c r="NFF624" s="230"/>
      <c r="NFG624" s="230"/>
      <c r="NFH624" s="230"/>
      <c r="NFI624" s="230"/>
      <c r="NFJ624" s="230"/>
      <c r="NFK624" s="230"/>
      <c r="NFL624" s="230"/>
      <c r="NFM624" s="230"/>
      <c r="NFN624" s="230"/>
      <c r="NFO624" s="230"/>
      <c r="NFP624" s="230"/>
      <c r="NFQ624" s="230"/>
      <c r="NFR624" s="230"/>
      <c r="NFS624" s="230"/>
      <c r="NFT624" s="230"/>
      <c r="NFU624" s="230"/>
      <c r="NFV624" s="230"/>
      <c r="NFW624" s="230"/>
      <c r="NFX624" s="230"/>
      <c r="NFY624" s="230"/>
      <c r="NFZ624" s="230"/>
      <c r="NGA624" s="230"/>
      <c r="NGB624" s="230"/>
      <c r="NGC624" s="230"/>
      <c r="NGD624" s="230"/>
      <c r="NGE624" s="230"/>
      <c r="NGF624" s="230"/>
      <c r="NGG624" s="230"/>
      <c r="NGH624" s="230"/>
      <c r="NGI624" s="230"/>
      <c r="NGJ624" s="230"/>
      <c r="NGK624" s="230"/>
      <c r="NGL624" s="230"/>
      <c r="NGM624" s="230"/>
      <c r="NGN624" s="230"/>
      <c r="NGO624" s="230"/>
      <c r="NGP624" s="230"/>
      <c r="NGQ624" s="230"/>
      <c r="NGR624" s="230"/>
      <c r="NGS624" s="230"/>
      <c r="NGT624" s="230"/>
      <c r="NGU624" s="230"/>
      <c r="NGV624" s="230"/>
      <c r="NGW624" s="230"/>
      <c r="NGX624" s="230"/>
      <c r="NGY624" s="230"/>
      <c r="NGZ624" s="230"/>
      <c r="NHA624" s="230"/>
      <c r="NHB624" s="230"/>
      <c r="NHC624" s="230"/>
      <c r="NHD624" s="230"/>
      <c r="NHE624" s="230"/>
      <c r="NHF624" s="230"/>
      <c r="NHG624" s="230"/>
      <c r="NHH624" s="230"/>
      <c r="NHI624" s="230"/>
      <c r="NHJ624" s="230"/>
      <c r="NHK624" s="230"/>
      <c r="NHL624" s="230"/>
      <c r="NHM624" s="230"/>
      <c r="NHN624" s="230"/>
      <c r="NHO624" s="230"/>
      <c r="NHP624" s="230"/>
      <c r="NHQ624" s="230"/>
      <c r="NHR624" s="230"/>
      <c r="NHS624" s="230"/>
      <c r="NHT624" s="230"/>
      <c r="NHU624" s="230"/>
      <c r="NHV624" s="230"/>
      <c r="NHW624" s="230"/>
      <c r="NHX624" s="230"/>
      <c r="NHY624" s="230"/>
      <c r="NHZ624" s="230"/>
      <c r="NIA624" s="230"/>
      <c r="NIB624" s="230"/>
      <c r="NIC624" s="230"/>
      <c r="NID624" s="230"/>
      <c r="NIE624" s="230"/>
      <c r="NIF624" s="230"/>
      <c r="NIG624" s="230"/>
      <c r="NIH624" s="230"/>
      <c r="NII624" s="230"/>
      <c r="NIJ624" s="230"/>
      <c r="NIK624" s="230"/>
      <c r="NIL624" s="230"/>
      <c r="NIM624" s="230"/>
      <c r="NIN624" s="230"/>
      <c r="NIO624" s="230"/>
      <c r="NIP624" s="230"/>
      <c r="NIQ624" s="230"/>
      <c r="NIR624" s="230"/>
      <c r="NIS624" s="230"/>
      <c r="NIT624" s="230"/>
      <c r="NIU624" s="230"/>
      <c r="NIV624" s="230"/>
      <c r="NIW624" s="230"/>
      <c r="NIX624" s="230"/>
      <c r="NIY624" s="230"/>
      <c r="NIZ624" s="230"/>
      <c r="NJA624" s="230"/>
      <c r="NJB624" s="230"/>
      <c r="NJC624" s="230"/>
      <c r="NJD624" s="230"/>
      <c r="NJE624" s="230"/>
      <c r="NJF624" s="230"/>
      <c r="NJG624" s="230"/>
      <c r="NJH624" s="230"/>
      <c r="NJI624" s="230"/>
      <c r="NJJ624" s="230"/>
      <c r="NJK624" s="230"/>
      <c r="NJL624" s="230"/>
      <c r="NJM624" s="230"/>
      <c r="NJN624" s="230"/>
      <c r="NJO624" s="230"/>
      <c r="NJP624" s="230"/>
      <c r="NJQ624" s="230"/>
      <c r="NJR624" s="230"/>
      <c r="NJS624" s="230"/>
      <c r="NJT624" s="230"/>
      <c r="NJU624" s="230"/>
      <c r="NJV624" s="230"/>
      <c r="NJW624" s="230"/>
      <c r="NJX624" s="230"/>
      <c r="NJY624" s="230"/>
      <c r="NJZ624" s="230"/>
      <c r="NKA624" s="230"/>
      <c r="NKB624" s="230"/>
      <c r="NKC624" s="230"/>
      <c r="NKD624" s="230"/>
      <c r="NKE624" s="230"/>
      <c r="NKF624" s="230"/>
      <c r="NKG624" s="230"/>
      <c r="NKH624" s="230"/>
      <c r="NKI624" s="230"/>
      <c r="NKJ624" s="230"/>
      <c r="NKK624" s="230"/>
      <c r="NKL624" s="230"/>
      <c r="NKM624" s="230"/>
      <c r="NKN624" s="230"/>
      <c r="NKO624" s="230"/>
      <c r="NKP624" s="230"/>
      <c r="NKQ624" s="230"/>
      <c r="NKR624" s="230"/>
      <c r="NKS624" s="230"/>
      <c r="NKT624" s="230"/>
      <c r="NKU624" s="230"/>
      <c r="NKV624" s="230"/>
      <c r="NKW624" s="230"/>
      <c r="NKX624" s="230"/>
      <c r="NKY624" s="230"/>
      <c r="NKZ624" s="230"/>
      <c r="NLA624" s="230"/>
      <c r="NLB624" s="230"/>
      <c r="NLC624" s="230"/>
      <c r="NLD624" s="230"/>
      <c r="NLE624" s="230"/>
      <c r="NLF624" s="230"/>
      <c r="NLG624" s="230"/>
      <c r="NLH624" s="230"/>
      <c r="NLI624" s="230"/>
      <c r="NLJ624" s="230"/>
      <c r="NLK624" s="230"/>
      <c r="NLL624" s="230"/>
      <c r="NLM624" s="230"/>
      <c r="NLN624" s="230"/>
      <c r="NLO624" s="230"/>
      <c r="NLP624" s="230"/>
      <c r="NLQ624" s="230"/>
      <c r="NLR624" s="230"/>
      <c r="NLS624" s="230"/>
      <c r="NLT624" s="230"/>
      <c r="NLU624" s="230"/>
      <c r="NLV624" s="230"/>
      <c r="NLW624" s="230"/>
      <c r="NLX624" s="230"/>
      <c r="NLY624" s="230"/>
      <c r="NLZ624" s="230"/>
      <c r="NMA624" s="230"/>
      <c r="NMB624" s="230"/>
      <c r="NMC624" s="230"/>
      <c r="NMD624" s="230"/>
      <c r="NME624" s="230"/>
      <c r="NMF624" s="230"/>
      <c r="NMG624" s="230"/>
      <c r="NMH624" s="230"/>
      <c r="NMI624" s="230"/>
      <c r="NMJ624" s="230"/>
      <c r="NMK624" s="230"/>
      <c r="NML624" s="230"/>
      <c r="NMM624" s="230"/>
      <c r="NMN624" s="230"/>
      <c r="NMO624" s="230"/>
      <c r="NMP624" s="230"/>
      <c r="NMQ624" s="230"/>
      <c r="NMR624" s="230"/>
      <c r="NMS624" s="230"/>
      <c r="NMT624" s="230"/>
      <c r="NMU624" s="230"/>
      <c r="NMV624" s="230"/>
      <c r="NMW624" s="230"/>
      <c r="NMX624" s="230"/>
      <c r="NMY624" s="230"/>
      <c r="NMZ624" s="230"/>
      <c r="NNA624" s="230"/>
      <c r="NNB624" s="230"/>
      <c r="NNC624" s="230"/>
      <c r="NND624" s="230"/>
      <c r="NNE624" s="230"/>
      <c r="NNF624" s="230"/>
      <c r="NNG624" s="230"/>
      <c r="NNH624" s="230"/>
      <c r="NNI624" s="230"/>
      <c r="NNJ624" s="230"/>
      <c r="NNK624" s="230"/>
      <c r="NNL624" s="230"/>
      <c r="NNM624" s="230"/>
      <c r="NNN624" s="230"/>
      <c r="NNO624" s="230"/>
      <c r="NNP624" s="230"/>
      <c r="NNQ624" s="230"/>
      <c r="NNR624" s="230"/>
      <c r="NNS624" s="230"/>
      <c r="NNT624" s="230"/>
      <c r="NNU624" s="230"/>
      <c r="NNV624" s="230"/>
      <c r="NNW624" s="230"/>
      <c r="NNX624" s="230"/>
      <c r="NNY624" s="230"/>
      <c r="NNZ624" s="230"/>
      <c r="NOA624" s="230"/>
      <c r="NOB624" s="230"/>
      <c r="NOC624" s="230"/>
      <c r="NOD624" s="230"/>
      <c r="NOE624" s="230"/>
      <c r="NOF624" s="230"/>
      <c r="NOG624" s="230"/>
      <c r="NOH624" s="230"/>
      <c r="NOI624" s="230"/>
      <c r="NOJ624" s="230"/>
      <c r="NOK624" s="230"/>
      <c r="NOL624" s="230"/>
      <c r="NOM624" s="230"/>
      <c r="NON624" s="230"/>
      <c r="NOO624" s="230"/>
      <c r="NOP624" s="230"/>
      <c r="NOQ624" s="230"/>
      <c r="NOR624" s="230"/>
      <c r="NOS624" s="230"/>
      <c r="NOT624" s="230"/>
      <c r="NOU624" s="230"/>
      <c r="NOV624" s="230"/>
      <c r="NOW624" s="230"/>
      <c r="NOX624" s="230"/>
      <c r="NOY624" s="230"/>
      <c r="NOZ624" s="230"/>
      <c r="NPA624" s="230"/>
      <c r="NPB624" s="230"/>
      <c r="NPC624" s="230"/>
      <c r="NPD624" s="230"/>
      <c r="NPE624" s="230"/>
      <c r="NPF624" s="230"/>
      <c r="NPG624" s="230"/>
      <c r="NPH624" s="230"/>
      <c r="NPI624" s="230"/>
      <c r="NPJ624" s="230"/>
      <c r="NPK624" s="230"/>
      <c r="NPL624" s="230"/>
      <c r="NPM624" s="230"/>
      <c r="NPN624" s="230"/>
      <c r="NPO624" s="230"/>
      <c r="NPP624" s="230"/>
      <c r="NPQ624" s="230"/>
      <c r="NPR624" s="230"/>
      <c r="NPS624" s="230"/>
      <c r="NPT624" s="230"/>
      <c r="NPU624" s="230"/>
      <c r="NPV624" s="230"/>
      <c r="NPW624" s="230"/>
      <c r="NPX624" s="230"/>
      <c r="NPY624" s="230"/>
      <c r="NPZ624" s="230"/>
      <c r="NQA624" s="230"/>
      <c r="NQB624" s="230"/>
      <c r="NQC624" s="230"/>
      <c r="NQD624" s="230"/>
      <c r="NQE624" s="230"/>
      <c r="NQF624" s="230"/>
      <c r="NQG624" s="230"/>
      <c r="NQH624" s="230"/>
      <c r="NQI624" s="230"/>
      <c r="NQJ624" s="230"/>
      <c r="NQK624" s="230"/>
      <c r="NQL624" s="230"/>
      <c r="NQM624" s="230"/>
      <c r="NQN624" s="230"/>
      <c r="NQO624" s="230"/>
      <c r="NQP624" s="230"/>
      <c r="NQQ624" s="230"/>
      <c r="NQR624" s="230"/>
      <c r="NQS624" s="230"/>
      <c r="NQT624" s="230"/>
      <c r="NQU624" s="230"/>
      <c r="NQV624" s="230"/>
      <c r="NQW624" s="230"/>
      <c r="NQX624" s="230"/>
      <c r="NQY624" s="230"/>
      <c r="NQZ624" s="230"/>
      <c r="NRA624" s="230"/>
      <c r="NRB624" s="230"/>
      <c r="NRC624" s="230"/>
      <c r="NRD624" s="230"/>
      <c r="NRE624" s="230"/>
      <c r="NRF624" s="230"/>
      <c r="NRG624" s="230"/>
      <c r="NRH624" s="230"/>
      <c r="NRI624" s="230"/>
      <c r="NRJ624" s="230"/>
      <c r="NRK624" s="230"/>
      <c r="NRL624" s="230"/>
      <c r="NRM624" s="230"/>
      <c r="NRN624" s="230"/>
      <c r="NRO624" s="230"/>
      <c r="NRP624" s="230"/>
      <c r="NRQ624" s="230"/>
      <c r="NRR624" s="230"/>
      <c r="NRS624" s="230"/>
      <c r="NRT624" s="230"/>
      <c r="NRU624" s="230"/>
      <c r="NRV624" s="230"/>
      <c r="NRW624" s="230"/>
      <c r="NRX624" s="230"/>
      <c r="NRY624" s="230"/>
      <c r="NRZ624" s="230"/>
      <c r="NSA624" s="230"/>
      <c r="NSB624" s="230"/>
      <c r="NSC624" s="230"/>
      <c r="NSD624" s="230"/>
      <c r="NSE624" s="230"/>
      <c r="NSF624" s="230"/>
      <c r="NSG624" s="230"/>
      <c r="NSH624" s="230"/>
      <c r="NSI624" s="230"/>
      <c r="NSJ624" s="230"/>
      <c r="NSK624" s="230"/>
      <c r="NSL624" s="230"/>
      <c r="NSM624" s="230"/>
      <c r="NSN624" s="230"/>
      <c r="NSO624" s="230"/>
      <c r="NSP624" s="230"/>
      <c r="NSQ624" s="230"/>
      <c r="NSR624" s="230"/>
      <c r="NSS624" s="230"/>
      <c r="NST624" s="230"/>
      <c r="NSU624" s="230"/>
      <c r="NSV624" s="230"/>
      <c r="NSW624" s="230"/>
      <c r="NSX624" s="230"/>
      <c r="NSY624" s="230"/>
      <c r="NSZ624" s="230"/>
      <c r="NTA624" s="230"/>
      <c r="NTB624" s="230"/>
      <c r="NTC624" s="230"/>
      <c r="NTD624" s="230"/>
      <c r="NTE624" s="230"/>
      <c r="NTF624" s="230"/>
      <c r="NTG624" s="230"/>
      <c r="NTH624" s="230"/>
      <c r="NTI624" s="230"/>
      <c r="NTJ624" s="230"/>
      <c r="NTK624" s="230"/>
      <c r="NTL624" s="230"/>
      <c r="NTM624" s="230"/>
      <c r="NTN624" s="230"/>
      <c r="NTO624" s="230"/>
      <c r="NTP624" s="230"/>
      <c r="NTQ624" s="230"/>
      <c r="NTR624" s="230"/>
      <c r="NTS624" s="230"/>
      <c r="NTT624" s="230"/>
      <c r="NTU624" s="230"/>
      <c r="NTV624" s="230"/>
      <c r="NTW624" s="230"/>
      <c r="NTX624" s="230"/>
      <c r="NTY624" s="230"/>
      <c r="NTZ624" s="230"/>
      <c r="NUA624" s="230"/>
      <c r="NUB624" s="230"/>
      <c r="NUC624" s="230"/>
      <c r="NUD624" s="230"/>
      <c r="NUE624" s="230"/>
      <c r="NUF624" s="230"/>
      <c r="NUG624" s="230"/>
      <c r="NUH624" s="230"/>
      <c r="NUI624" s="230"/>
      <c r="NUJ624" s="230"/>
      <c r="NUK624" s="230"/>
      <c r="NUL624" s="230"/>
      <c r="NUM624" s="230"/>
      <c r="NUN624" s="230"/>
      <c r="NUO624" s="230"/>
      <c r="NUP624" s="230"/>
      <c r="NUQ624" s="230"/>
      <c r="NUR624" s="230"/>
      <c r="NUS624" s="230"/>
      <c r="NUT624" s="230"/>
      <c r="NUU624" s="230"/>
      <c r="NUV624" s="230"/>
      <c r="NUW624" s="230"/>
      <c r="NUX624" s="230"/>
      <c r="NUY624" s="230"/>
      <c r="NUZ624" s="230"/>
      <c r="NVA624" s="230"/>
      <c r="NVB624" s="230"/>
      <c r="NVC624" s="230"/>
      <c r="NVD624" s="230"/>
      <c r="NVE624" s="230"/>
      <c r="NVF624" s="230"/>
      <c r="NVG624" s="230"/>
      <c r="NVH624" s="230"/>
      <c r="NVI624" s="230"/>
      <c r="NVJ624" s="230"/>
      <c r="NVK624" s="230"/>
      <c r="NVL624" s="230"/>
      <c r="NVM624" s="230"/>
      <c r="NVN624" s="230"/>
      <c r="NVO624" s="230"/>
      <c r="NVP624" s="230"/>
      <c r="NVQ624" s="230"/>
      <c r="NVR624" s="230"/>
      <c r="NVS624" s="230"/>
      <c r="NVT624" s="230"/>
      <c r="NVU624" s="230"/>
      <c r="NVV624" s="230"/>
      <c r="NVW624" s="230"/>
      <c r="NVX624" s="230"/>
      <c r="NVY624" s="230"/>
      <c r="NVZ624" s="230"/>
      <c r="NWA624" s="230"/>
      <c r="NWB624" s="230"/>
      <c r="NWC624" s="230"/>
      <c r="NWD624" s="230"/>
      <c r="NWE624" s="230"/>
      <c r="NWF624" s="230"/>
      <c r="NWG624" s="230"/>
      <c r="NWH624" s="230"/>
      <c r="NWI624" s="230"/>
      <c r="NWJ624" s="230"/>
      <c r="NWK624" s="230"/>
      <c r="NWL624" s="230"/>
      <c r="NWM624" s="230"/>
      <c r="NWN624" s="230"/>
      <c r="NWO624" s="230"/>
      <c r="NWP624" s="230"/>
      <c r="NWQ624" s="230"/>
      <c r="NWR624" s="230"/>
      <c r="NWS624" s="230"/>
      <c r="NWT624" s="230"/>
      <c r="NWU624" s="230"/>
      <c r="NWV624" s="230"/>
      <c r="NWW624" s="230"/>
      <c r="NWX624" s="230"/>
      <c r="NWY624" s="230"/>
      <c r="NWZ624" s="230"/>
      <c r="NXA624" s="230"/>
      <c r="NXB624" s="230"/>
      <c r="NXC624" s="230"/>
      <c r="NXD624" s="230"/>
      <c r="NXE624" s="230"/>
      <c r="NXF624" s="230"/>
      <c r="NXG624" s="230"/>
      <c r="NXH624" s="230"/>
      <c r="NXI624" s="230"/>
      <c r="NXJ624" s="230"/>
      <c r="NXK624" s="230"/>
      <c r="NXL624" s="230"/>
      <c r="NXM624" s="230"/>
      <c r="NXN624" s="230"/>
      <c r="NXO624" s="230"/>
      <c r="NXP624" s="230"/>
      <c r="NXQ624" s="230"/>
      <c r="NXR624" s="230"/>
      <c r="NXS624" s="230"/>
      <c r="NXT624" s="230"/>
      <c r="NXU624" s="230"/>
      <c r="NXV624" s="230"/>
      <c r="NXW624" s="230"/>
      <c r="NXX624" s="230"/>
      <c r="NXY624" s="230"/>
      <c r="NXZ624" s="230"/>
      <c r="NYA624" s="230"/>
      <c r="NYB624" s="230"/>
      <c r="NYC624" s="230"/>
      <c r="NYD624" s="230"/>
      <c r="NYE624" s="230"/>
      <c r="NYF624" s="230"/>
      <c r="NYG624" s="230"/>
      <c r="NYH624" s="230"/>
      <c r="NYI624" s="230"/>
      <c r="NYJ624" s="230"/>
      <c r="NYK624" s="230"/>
      <c r="NYL624" s="230"/>
      <c r="NYM624" s="230"/>
      <c r="NYN624" s="230"/>
      <c r="NYO624" s="230"/>
      <c r="NYP624" s="230"/>
      <c r="NYQ624" s="230"/>
      <c r="NYR624" s="230"/>
      <c r="NYS624" s="230"/>
      <c r="NYT624" s="230"/>
      <c r="NYU624" s="230"/>
      <c r="NYV624" s="230"/>
      <c r="NYW624" s="230"/>
      <c r="NYX624" s="230"/>
      <c r="NYY624" s="230"/>
      <c r="NYZ624" s="230"/>
      <c r="NZA624" s="230"/>
      <c r="NZB624" s="230"/>
      <c r="NZC624" s="230"/>
      <c r="NZD624" s="230"/>
      <c r="NZE624" s="230"/>
      <c r="NZF624" s="230"/>
      <c r="NZG624" s="230"/>
      <c r="NZH624" s="230"/>
      <c r="NZI624" s="230"/>
      <c r="NZJ624" s="230"/>
      <c r="NZK624" s="230"/>
      <c r="NZL624" s="230"/>
      <c r="NZM624" s="230"/>
      <c r="NZN624" s="230"/>
      <c r="NZO624" s="230"/>
      <c r="NZP624" s="230"/>
      <c r="NZQ624" s="230"/>
      <c r="NZR624" s="230"/>
      <c r="NZS624" s="230"/>
      <c r="NZT624" s="230"/>
      <c r="NZU624" s="230"/>
      <c r="NZV624" s="230"/>
      <c r="NZW624" s="230"/>
      <c r="NZX624" s="230"/>
      <c r="NZY624" s="230"/>
      <c r="NZZ624" s="230"/>
      <c r="OAA624" s="230"/>
      <c r="OAB624" s="230"/>
      <c r="OAC624" s="230"/>
      <c r="OAD624" s="230"/>
      <c r="OAE624" s="230"/>
      <c r="OAF624" s="230"/>
      <c r="OAG624" s="230"/>
      <c r="OAH624" s="230"/>
      <c r="OAI624" s="230"/>
      <c r="OAJ624" s="230"/>
      <c r="OAK624" s="230"/>
      <c r="OAL624" s="230"/>
      <c r="OAM624" s="230"/>
      <c r="OAN624" s="230"/>
      <c r="OAO624" s="230"/>
      <c r="OAP624" s="230"/>
      <c r="OAQ624" s="230"/>
      <c r="OAR624" s="230"/>
      <c r="OAS624" s="230"/>
      <c r="OAT624" s="230"/>
      <c r="OAU624" s="230"/>
      <c r="OAV624" s="230"/>
      <c r="OAW624" s="230"/>
      <c r="OAX624" s="230"/>
      <c r="OAY624" s="230"/>
      <c r="OAZ624" s="230"/>
      <c r="OBA624" s="230"/>
      <c r="OBB624" s="230"/>
      <c r="OBC624" s="230"/>
      <c r="OBD624" s="230"/>
      <c r="OBE624" s="230"/>
      <c r="OBF624" s="230"/>
      <c r="OBG624" s="230"/>
      <c r="OBH624" s="230"/>
      <c r="OBI624" s="230"/>
      <c r="OBJ624" s="230"/>
      <c r="OBK624" s="230"/>
      <c r="OBL624" s="230"/>
      <c r="OBM624" s="230"/>
      <c r="OBN624" s="230"/>
      <c r="OBO624" s="230"/>
      <c r="OBP624" s="230"/>
      <c r="OBQ624" s="230"/>
      <c r="OBR624" s="230"/>
      <c r="OBS624" s="230"/>
      <c r="OBT624" s="230"/>
      <c r="OBU624" s="230"/>
      <c r="OBV624" s="230"/>
      <c r="OBW624" s="230"/>
      <c r="OBX624" s="230"/>
      <c r="OBY624" s="230"/>
      <c r="OBZ624" s="230"/>
      <c r="OCA624" s="230"/>
      <c r="OCB624" s="230"/>
      <c r="OCC624" s="230"/>
      <c r="OCD624" s="230"/>
      <c r="OCE624" s="230"/>
      <c r="OCF624" s="230"/>
      <c r="OCG624" s="230"/>
      <c r="OCH624" s="230"/>
      <c r="OCI624" s="230"/>
      <c r="OCJ624" s="230"/>
      <c r="OCK624" s="230"/>
      <c r="OCL624" s="230"/>
      <c r="OCM624" s="230"/>
      <c r="OCN624" s="230"/>
      <c r="OCO624" s="230"/>
      <c r="OCP624" s="230"/>
      <c r="OCQ624" s="230"/>
      <c r="OCR624" s="230"/>
      <c r="OCS624" s="230"/>
      <c r="OCT624" s="230"/>
      <c r="OCU624" s="230"/>
      <c r="OCV624" s="230"/>
      <c r="OCW624" s="230"/>
      <c r="OCX624" s="230"/>
      <c r="OCY624" s="230"/>
      <c r="OCZ624" s="230"/>
      <c r="ODA624" s="230"/>
      <c r="ODB624" s="230"/>
      <c r="ODC624" s="230"/>
      <c r="ODD624" s="230"/>
      <c r="ODE624" s="230"/>
      <c r="ODF624" s="230"/>
      <c r="ODG624" s="230"/>
      <c r="ODH624" s="230"/>
      <c r="ODI624" s="230"/>
      <c r="ODJ624" s="230"/>
      <c r="ODK624" s="230"/>
      <c r="ODL624" s="230"/>
      <c r="ODM624" s="230"/>
      <c r="ODN624" s="230"/>
      <c r="ODO624" s="230"/>
      <c r="ODP624" s="230"/>
      <c r="ODQ624" s="230"/>
      <c r="ODR624" s="230"/>
      <c r="ODS624" s="230"/>
      <c r="ODT624" s="230"/>
      <c r="ODU624" s="230"/>
      <c r="ODV624" s="230"/>
      <c r="ODW624" s="230"/>
      <c r="ODX624" s="230"/>
      <c r="ODY624" s="230"/>
      <c r="ODZ624" s="230"/>
      <c r="OEA624" s="230"/>
      <c r="OEB624" s="230"/>
      <c r="OEC624" s="230"/>
      <c r="OED624" s="230"/>
      <c r="OEE624" s="230"/>
      <c r="OEF624" s="230"/>
      <c r="OEG624" s="230"/>
      <c r="OEH624" s="230"/>
      <c r="OEI624" s="230"/>
      <c r="OEJ624" s="230"/>
      <c r="OEK624" s="230"/>
      <c r="OEL624" s="230"/>
      <c r="OEM624" s="230"/>
      <c r="OEN624" s="230"/>
      <c r="OEO624" s="230"/>
      <c r="OEP624" s="230"/>
      <c r="OEQ624" s="230"/>
      <c r="OER624" s="230"/>
      <c r="OES624" s="230"/>
      <c r="OET624" s="230"/>
      <c r="OEU624" s="230"/>
      <c r="OEV624" s="230"/>
      <c r="OEW624" s="230"/>
      <c r="OEX624" s="230"/>
      <c r="OEY624" s="230"/>
      <c r="OEZ624" s="230"/>
      <c r="OFA624" s="230"/>
      <c r="OFB624" s="230"/>
      <c r="OFC624" s="230"/>
      <c r="OFD624" s="230"/>
      <c r="OFE624" s="230"/>
      <c r="OFF624" s="230"/>
      <c r="OFG624" s="230"/>
      <c r="OFH624" s="230"/>
      <c r="OFI624" s="230"/>
      <c r="OFJ624" s="230"/>
      <c r="OFK624" s="230"/>
      <c r="OFL624" s="230"/>
      <c r="OFM624" s="230"/>
      <c r="OFN624" s="230"/>
      <c r="OFO624" s="230"/>
      <c r="OFP624" s="230"/>
      <c r="OFQ624" s="230"/>
      <c r="OFR624" s="230"/>
      <c r="OFS624" s="230"/>
      <c r="OFT624" s="230"/>
      <c r="OFU624" s="230"/>
      <c r="OFV624" s="230"/>
      <c r="OFW624" s="230"/>
      <c r="OFX624" s="230"/>
      <c r="OFY624" s="230"/>
      <c r="OFZ624" s="230"/>
      <c r="OGA624" s="230"/>
      <c r="OGB624" s="230"/>
      <c r="OGC624" s="230"/>
      <c r="OGD624" s="230"/>
      <c r="OGE624" s="230"/>
      <c r="OGF624" s="230"/>
      <c r="OGG624" s="230"/>
      <c r="OGH624" s="230"/>
      <c r="OGI624" s="230"/>
      <c r="OGJ624" s="230"/>
      <c r="OGK624" s="230"/>
      <c r="OGL624" s="230"/>
      <c r="OGM624" s="230"/>
      <c r="OGN624" s="230"/>
      <c r="OGO624" s="230"/>
      <c r="OGP624" s="230"/>
      <c r="OGQ624" s="230"/>
      <c r="OGR624" s="230"/>
      <c r="OGS624" s="230"/>
      <c r="OGT624" s="230"/>
      <c r="OGU624" s="230"/>
      <c r="OGV624" s="230"/>
      <c r="OGW624" s="230"/>
      <c r="OGX624" s="230"/>
      <c r="OGY624" s="230"/>
      <c r="OGZ624" s="230"/>
      <c r="OHA624" s="230"/>
      <c r="OHB624" s="230"/>
      <c r="OHC624" s="230"/>
      <c r="OHD624" s="230"/>
      <c r="OHE624" s="230"/>
      <c r="OHF624" s="230"/>
      <c r="OHG624" s="230"/>
      <c r="OHH624" s="230"/>
      <c r="OHI624" s="230"/>
      <c r="OHJ624" s="230"/>
      <c r="OHK624" s="230"/>
      <c r="OHL624" s="230"/>
      <c r="OHM624" s="230"/>
      <c r="OHN624" s="230"/>
      <c r="OHO624" s="230"/>
      <c r="OHP624" s="230"/>
      <c r="OHQ624" s="230"/>
      <c r="OHR624" s="230"/>
      <c r="OHS624" s="230"/>
      <c r="OHT624" s="230"/>
      <c r="OHU624" s="230"/>
      <c r="OHV624" s="230"/>
      <c r="OHW624" s="230"/>
      <c r="OHX624" s="230"/>
      <c r="OHY624" s="230"/>
      <c r="OHZ624" s="230"/>
      <c r="OIA624" s="230"/>
      <c r="OIB624" s="230"/>
      <c r="OIC624" s="230"/>
      <c r="OID624" s="230"/>
      <c r="OIE624" s="230"/>
      <c r="OIF624" s="230"/>
      <c r="OIG624" s="230"/>
      <c r="OIH624" s="230"/>
      <c r="OII624" s="230"/>
      <c r="OIJ624" s="230"/>
      <c r="OIK624" s="230"/>
      <c r="OIL624" s="230"/>
      <c r="OIM624" s="230"/>
      <c r="OIN624" s="230"/>
      <c r="OIO624" s="230"/>
      <c r="OIP624" s="230"/>
      <c r="OIQ624" s="230"/>
      <c r="OIR624" s="230"/>
      <c r="OIS624" s="230"/>
      <c r="OIT624" s="230"/>
      <c r="OIU624" s="230"/>
      <c r="OIV624" s="230"/>
      <c r="OIW624" s="230"/>
      <c r="OIX624" s="230"/>
      <c r="OIY624" s="230"/>
      <c r="OIZ624" s="230"/>
      <c r="OJA624" s="230"/>
      <c r="OJB624" s="230"/>
      <c r="OJC624" s="230"/>
      <c r="OJD624" s="230"/>
      <c r="OJE624" s="230"/>
      <c r="OJF624" s="230"/>
      <c r="OJG624" s="230"/>
      <c r="OJH624" s="230"/>
      <c r="OJI624" s="230"/>
      <c r="OJJ624" s="230"/>
      <c r="OJK624" s="230"/>
      <c r="OJL624" s="230"/>
      <c r="OJM624" s="230"/>
      <c r="OJN624" s="230"/>
      <c r="OJO624" s="230"/>
      <c r="OJP624" s="230"/>
      <c r="OJQ624" s="230"/>
      <c r="OJR624" s="230"/>
      <c r="OJS624" s="230"/>
      <c r="OJT624" s="230"/>
      <c r="OJU624" s="230"/>
      <c r="OJV624" s="230"/>
      <c r="OJW624" s="230"/>
      <c r="OJX624" s="230"/>
      <c r="OJY624" s="230"/>
      <c r="OJZ624" s="230"/>
      <c r="OKA624" s="230"/>
      <c r="OKB624" s="230"/>
      <c r="OKC624" s="230"/>
      <c r="OKD624" s="230"/>
      <c r="OKE624" s="230"/>
      <c r="OKF624" s="230"/>
      <c r="OKG624" s="230"/>
      <c r="OKH624" s="230"/>
      <c r="OKI624" s="230"/>
      <c r="OKJ624" s="230"/>
      <c r="OKK624" s="230"/>
      <c r="OKL624" s="230"/>
      <c r="OKM624" s="230"/>
      <c r="OKN624" s="230"/>
      <c r="OKO624" s="230"/>
      <c r="OKP624" s="230"/>
      <c r="OKQ624" s="230"/>
      <c r="OKR624" s="230"/>
      <c r="OKS624" s="230"/>
      <c r="OKT624" s="230"/>
      <c r="OKU624" s="230"/>
      <c r="OKV624" s="230"/>
      <c r="OKW624" s="230"/>
      <c r="OKX624" s="230"/>
      <c r="OKY624" s="230"/>
      <c r="OKZ624" s="230"/>
      <c r="OLA624" s="230"/>
      <c r="OLB624" s="230"/>
      <c r="OLC624" s="230"/>
      <c r="OLD624" s="230"/>
      <c r="OLE624" s="230"/>
      <c r="OLF624" s="230"/>
      <c r="OLG624" s="230"/>
      <c r="OLH624" s="230"/>
      <c r="OLI624" s="230"/>
      <c r="OLJ624" s="230"/>
      <c r="OLK624" s="230"/>
      <c r="OLL624" s="230"/>
      <c r="OLM624" s="230"/>
      <c r="OLN624" s="230"/>
      <c r="OLO624" s="230"/>
      <c r="OLP624" s="230"/>
      <c r="OLQ624" s="230"/>
      <c r="OLR624" s="230"/>
      <c r="OLS624" s="230"/>
      <c r="OLT624" s="230"/>
      <c r="OLU624" s="230"/>
      <c r="OLV624" s="230"/>
      <c r="OLW624" s="230"/>
      <c r="OLX624" s="230"/>
      <c r="OLY624" s="230"/>
      <c r="OLZ624" s="230"/>
      <c r="OMA624" s="230"/>
      <c r="OMB624" s="230"/>
      <c r="OMC624" s="230"/>
      <c r="OMD624" s="230"/>
      <c r="OME624" s="230"/>
      <c r="OMF624" s="230"/>
      <c r="OMG624" s="230"/>
      <c r="OMH624" s="230"/>
      <c r="OMI624" s="230"/>
      <c r="OMJ624" s="230"/>
      <c r="OMK624" s="230"/>
      <c r="OML624" s="230"/>
      <c r="OMM624" s="230"/>
      <c r="OMN624" s="230"/>
      <c r="OMO624" s="230"/>
      <c r="OMP624" s="230"/>
      <c r="OMQ624" s="230"/>
      <c r="OMR624" s="230"/>
      <c r="OMS624" s="230"/>
      <c r="OMT624" s="230"/>
      <c r="OMU624" s="230"/>
      <c r="OMV624" s="230"/>
      <c r="OMW624" s="230"/>
      <c r="OMX624" s="230"/>
      <c r="OMY624" s="230"/>
      <c r="OMZ624" s="230"/>
      <c r="ONA624" s="230"/>
      <c r="ONB624" s="230"/>
      <c r="ONC624" s="230"/>
      <c r="OND624" s="230"/>
      <c r="ONE624" s="230"/>
      <c r="ONF624" s="230"/>
      <c r="ONG624" s="230"/>
      <c r="ONH624" s="230"/>
      <c r="ONI624" s="230"/>
      <c r="ONJ624" s="230"/>
      <c r="ONK624" s="230"/>
      <c r="ONL624" s="230"/>
      <c r="ONM624" s="230"/>
      <c r="ONN624" s="230"/>
      <c r="ONO624" s="230"/>
      <c r="ONP624" s="230"/>
      <c r="ONQ624" s="230"/>
      <c r="ONR624" s="230"/>
      <c r="ONS624" s="230"/>
      <c r="ONT624" s="230"/>
      <c r="ONU624" s="230"/>
      <c r="ONV624" s="230"/>
      <c r="ONW624" s="230"/>
      <c r="ONX624" s="230"/>
      <c r="ONY624" s="230"/>
      <c r="ONZ624" s="230"/>
      <c r="OOA624" s="230"/>
      <c r="OOB624" s="230"/>
      <c r="OOC624" s="230"/>
      <c r="OOD624" s="230"/>
      <c r="OOE624" s="230"/>
      <c r="OOF624" s="230"/>
      <c r="OOG624" s="230"/>
      <c r="OOH624" s="230"/>
      <c r="OOI624" s="230"/>
      <c r="OOJ624" s="230"/>
      <c r="OOK624" s="230"/>
      <c r="OOL624" s="230"/>
      <c r="OOM624" s="230"/>
      <c r="OON624" s="230"/>
      <c r="OOO624" s="230"/>
      <c r="OOP624" s="230"/>
      <c r="OOQ624" s="230"/>
      <c r="OOR624" s="230"/>
      <c r="OOS624" s="230"/>
      <c r="OOT624" s="230"/>
      <c r="OOU624" s="230"/>
      <c r="OOV624" s="230"/>
      <c r="OOW624" s="230"/>
      <c r="OOX624" s="230"/>
      <c r="OOY624" s="230"/>
      <c r="OOZ624" s="230"/>
      <c r="OPA624" s="230"/>
      <c r="OPB624" s="230"/>
      <c r="OPC624" s="230"/>
      <c r="OPD624" s="230"/>
      <c r="OPE624" s="230"/>
      <c r="OPF624" s="230"/>
      <c r="OPG624" s="230"/>
      <c r="OPH624" s="230"/>
      <c r="OPI624" s="230"/>
      <c r="OPJ624" s="230"/>
      <c r="OPK624" s="230"/>
      <c r="OPL624" s="230"/>
      <c r="OPM624" s="230"/>
      <c r="OPN624" s="230"/>
      <c r="OPO624" s="230"/>
      <c r="OPP624" s="230"/>
      <c r="OPQ624" s="230"/>
      <c r="OPR624" s="230"/>
      <c r="OPS624" s="230"/>
      <c r="OPT624" s="230"/>
      <c r="OPU624" s="230"/>
      <c r="OPV624" s="230"/>
      <c r="OPW624" s="230"/>
      <c r="OPX624" s="230"/>
      <c r="OPY624" s="230"/>
      <c r="OPZ624" s="230"/>
      <c r="OQA624" s="230"/>
      <c r="OQB624" s="230"/>
      <c r="OQC624" s="230"/>
      <c r="OQD624" s="230"/>
      <c r="OQE624" s="230"/>
      <c r="OQF624" s="230"/>
      <c r="OQG624" s="230"/>
      <c r="OQH624" s="230"/>
      <c r="OQI624" s="230"/>
      <c r="OQJ624" s="230"/>
      <c r="OQK624" s="230"/>
      <c r="OQL624" s="230"/>
      <c r="OQM624" s="230"/>
      <c r="OQN624" s="230"/>
      <c r="OQO624" s="230"/>
      <c r="OQP624" s="230"/>
      <c r="OQQ624" s="230"/>
      <c r="OQR624" s="230"/>
      <c r="OQS624" s="230"/>
      <c r="OQT624" s="230"/>
      <c r="OQU624" s="230"/>
      <c r="OQV624" s="230"/>
      <c r="OQW624" s="230"/>
      <c r="OQX624" s="230"/>
      <c r="OQY624" s="230"/>
      <c r="OQZ624" s="230"/>
      <c r="ORA624" s="230"/>
      <c r="ORB624" s="230"/>
      <c r="ORC624" s="230"/>
      <c r="ORD624" s="230"/>
      <c r="ORE624" s="230"/>
      <c r="ORF624" s="230"/>
      <c r="ORG624" s="230"/>
      <c r="ORH624" s="230"/>
      <c r="ORI624" s="230"/>
      <c r="ORJ624" s="230"/>
      <c r="ORK624" s="230"/>
      <c r="ORL624" s="230"/>
      <c r="ORM624" s="230"/>
      <c r="ORN624" s="230"/>
      <c r="ORO624" s="230"/>
      <c r="ORP624" s="230"/>
      <c r="ORQ624" s="230"/>
      <c r="ORR624" s="230"/>
      <c r="ORS624" s="230"/>
      <c r="ORT624" s="230"/>
      <c r="ORU624" s="230"/>
      <c r="ORV624" s="230"/>
      <c r="ORW624" s="230"/>
      <c r="ORX624" s="230"/>
      <c r="ORY624" s="230"/>
      <c r="ORZ624" s="230"/>
      <c r="OSA624" s="230"/>
      <c r="OSB624" s="230"/>
      <c r="OSC624" s="230"/>
      <c r="OSD624" s="230"/>
      <c r="OSE624" s="230"/>
      <c r="OSF624" s="230"/>
      <c r="OSG624" s="230"/>
      <c r="OSH624" s="230"/>
      <c r="OSI624" s="230"/>
      <c r="OSJ624" s="230"/>
      <c r="OSK624" s="230"/>
      <c r="OSL624" s="230"/>
      <c r="OSM624" s="230"/>
      <c r="OSN624" s="230"/>
      <c r="OSO624" s="230"/>
      <c r="OSP624" s="230"/>
      <c r="OSQ624" s="230"/>
      <c r="OSR624" s="230"/>
      <c r="OSS624" s="230"/>
      <c r="OST624" s="230"/>
      <c r="OSU624" s="230"/>
      <c r="OSV624" s="230"/>
      <c r="OSW624" s="230"/>
      <c r="OSX624" s="230"/>
      <c r="OSY624" s="230"/>
      <c r="OSZ624" s="230"/>
      <c r="OTA624" s="230"/>
      <c r="OTB624" s="230"/>
      <c r="OTC624" s="230"/>
      <c r="OTD624" s="230"/>
      <c r="OTE624" s="230"/>
      <c r="OTF624" s="230"/>
      <c r="OTG624" s="230"/>
      <c r="OTH624" s="230"/>
      <c r="OTI624" s="230"/>
      <c r="OTJ624" s="230"/>
      <c r="OTK624" s="230"/>
      <c r="OTL624" s="230"/>
      <c r="OTM624" s="230"/>
      <c r="OTN624" s="230"/>
      <c r="OTO624" s="230"/>
      <c r="OTP624" s="230"/>
      <c r="OTQ624" s="230"/>
      <c r="OTR624" s="230"/>
      <c r="OTS624" s="230"/>
      <c r="OTT624" s="230"/>
      <c r="OTU624" s="230"/>
      <c r="OTV624" s="230"/>
      <c r="OTW624" s="230"/>
      <c r="OTX624" s="230"/>
      <c r="OTY624" s="230"/>
      <c r="OTZ624" s="230"/>
      <c r="OUA624" s="230"/>
      <c r="OUB624" s="230"/>
      <c r="OUC624" s="230"/>
      <c r="OUD624" s="230"/>
      <c r="OUE624" s="230"/>
      <c r="OUF624" s="230"/>
      <c r="OUG624" s="230"/>
      <c r="OUH624" s="230"/>
      <c r="OUI624" s="230"/>
      <c r="OUJ624" s="230"/>
      <c r="OUK624" s="230"/>
      <c r="OUL624" s="230"/>
      <c r="OUM624" s="230"/>
      <c r="OUN624" s="230"/>
      <c r="OUO624" s="230"/>
      <c r="OUP624" s="230"/>
      <c r="OUQ624" s="230"/>
      <c r="OUR624" s="230"/>
      <c r="OUS624" s="230"/>
      <c r="OUT624" s="230"/>
      <c r="OUU624" s="230"/>
      <c r="OUV624" s="230"/>
      <c r="OUW624" s="230"/>
      <c r="OUX624" s="230"/>
      <c r="OUY624" s="230"/>
      <c r="OUZ624" s="230"/>
      <c r="OVA624" s="230"/>
      <c r="OVB624" s="230"/>
      <c r="OVC624" s="230"/>
      <c r="OVD624" s="230"/>
      <c r="OVE624" s="230"/>
      <c r="OVF624" s="230"/>
      <c r="OVG624" s="230"/>
      <c r="OVH624" s="230"/>
      <c r="OVI624" s="230"/>
      <c r="OVJ624" s="230"/>
      <c r="OVK624" s="230"/>
      <c r="OVL624" s="230"/>
      <c r="OVM624" s="230"/>
      <c r="OVN624" s="230"/>
      <c r="OVO624" s="230"/>
      <c r="OVP624" s="230"/>
      <c r="OVQ624" s="230"/>
      <c r="OVR624" s="230"/>
      <c r="OVS624" s="230"/>
      <c r="OVT624" s="230"/>
      <c r="OVU624" s="230"/>
      <c r="OVV624" s="230"/>
      <c r="OVW624" s="230"/>
      <c r="OVX624" s="230"/>
      <c r="OVY624" s="230"/>
      <c r="OVZ624" s="230"/>
      <c r="OWA624" s="230"/>
      <c r="OWB624" s="230"/>
      <c r="OWC624" s="230"/>
      <c r="OWD624" s="230"/>
      <c r="OWE624" s="230"/>
      <c r="OWF624" s="230"/>
      <c r="OWG624" s="230"/>
      <c r="OWH624" s="230"/>
      <c r="OWI624" s="230"/>
      <c r="OWJ624" s="230"/>
      <c r="OWK624" s="230"/>
      <c r="OWL624" s="230"/>
      <c r="OWM624" s="230"/>
      <c r="OWN624" s="230"/>
      <c r="OWO624" s="230"/>
      <c r="OWP624" s="230"/>
      <c r="OWQ624" s="230"/>
      <c r="OWR624" s="230"/>
      <c r="OWS624" s="230"/>
      <c r="OWT624" s="230"/>
      <c r="OWU624" s="230"/>
      <c r="OWV624" s="230"/>
      <c r="OWW624" s="230"/>
      <c r="OWX624" s="230"/>
      <c r="OWY624" s="230"/>
      <c r="OWZ624" s="230"/>
      <c r="OXA624" s="230"/>
      <c r="OXB624" s="230"/>
      <c r="OXC624" s="230"/>
      <c r="OXD624" s="230"/>
      <c r="OXE624" s="230"/>
      <c r="OXF624" s="230"/>
      <c r="OXG624" s="230"/>
      <c r="OXH624" s="230"/>
      <c r="OXI624" s="230"/>
      <c r="OXJ624" s="230"/>
      <c r="OXK624" s="230"/>
      <c r="OXL624" s="230"/>
      <c r="OXM624" s="230"/>
      <c r="OXN624" s="230"/>
      <c r="OXO624" s="230"/>
      <c r="OXP624" s="230"/>
      <c r="OXQ624" s="230"/>
      <c r="OXR624" s="230"/>
      <c r="OXS624" s="230"/>
      <c r="OXT624" s="230"/>
      <c r="OXU624" s="230"/>
      <c r="OXV624" s="230"/>
      <c r="OXW624" s="230"/>
      <c r="OXX624" s="230"/>
      <c r="OXY624" s="230"/>
      <c r="OXZ624" s="230"/>
      <c r="OYA624" s="230"/>
      <c r="OYB624" s="230"/>
      <c r="OYC624" s="230"/>
      <c r="OYD624" s="230"/>
      <c r="OYE624" s="230"/>
      <c r="OYF624" s="230"/>
      <c r="OYG624" s="230"/>
      <c r="OYH624" s="230"/>
      <c r="OYI624" s="230"/>
      <c r="OYJ624" s="230"/>
      <c r="OYK624" s="230"/>
      <c r="OYL624" s="230"/>
      <c r="OYM624" s="230"/>
      <c r="OYN624" s="230"/>
      <c r="OYO624" s="230"/>
      <c r="OYP624" s="230"/>
      <c r="OYQ624" s="230"/>
      <c r="OYR624" s="230"/>
      <c r="OYS624" s="230"/>
      <c r="OYT624" s="230"/>
      <c r="OYU624" s="230"/>
      <c r="OYV624" s="230"/>
      <c r="OYW624" s="230"/>
      <c r="OYX624" s="230"/>
      <c r="OYY624" s="230"/>
      <c r="OYZ624" s="230"/>
      <c r="OZA624" s="230"/>
      <c r="OZB624" s="230"/>
      <c r="OZC624" s="230"/>
      <c r="OZD624" s="230"/>
      <c r="OZE624" s="230"/>
      <c r="OZF624" s="230"/>
      <c r="OZG624" s="230"/>
      <c r="OZH624" s="230"/>
      <c r="OZI624" s="230"/>
      <c r="OZJ624" s="230"/>
      <c r="OZK624" s="230"/>
      <c r="OZL624" s="230"/>
      <c r="OZM624" s="230"/>
      <c r="OZN624" s="230"/>
      <c r="OZO624" s="230"/>
      <c r="OZP624" s="230"/>
      <c r="OZQ624" s="230"/>
      <c r="OZR624" s="230"/>
      <c r="OZS624" s="230"/>
      <c r="OZT624" s="230"/>
      <c r="OZU624" s="230"/>
      <c r="OZV624" s="230"/>
      <c r="OZW624" s="230"/>
      <c r="OZX624" s="230"/>
      <c r="OZY624" s="230"/>
      <c r="OZZ624" s="230"/>
      <c r="PAA624" s="230"/>
      <c r="PAB624" s="230"/>
      <c r="PAC624" s="230"/>
      <c r="PAD624" s="230"/>
      <c r="PAE624" s="230"/>
      <c r="PAF624" s="230"/>
      <c r="PAG624" s="230"/>
      <c r="PAH624" s="230"/>
      <c r="PAI624" s="230"/>
      <c r="PAJ624" s="230"/>
      <c r="PAK624" s="230"/>
      <c r="PAL624" s="230"/>
      <c r="PAM624" s="230"/>
      <c r="PAN624" s="230"/>
      <c r="PAO624" s="230"/>
      <c r="PAP624" s="230"/>
      <c r="PAQ624" s="230"/>
      <c r="PAR624" s="230"/>
      <c r="PAS624" s="230"/>
      <c r="PAT624" s="230"/>
      <c r="PAU624" s="230"/>
      <c r="PAV624" s="230"/>
      <c r="PAW624" s="230"/>
      <c r="PAX624" s="230"/>
      <c r="PAY624" s="230"/>
      <c r="PAZ624" s="230"/>
      <c r="PBA624" s="230"/>
      <c r="PBB624" s="230"/>
      <c r="PBC624" s="230"/>
      <c r="PBD624" s="230"/>
      <c r="PBE624" s="230"/>
      <c r="PBF624" s="230"/>
      <c r="PBG624" s="230"/>
      <c r="PBH624" s="230"/>
      <c r="PBI624" s="230"/>
      <c r="PBJ624" s="230"/>
      <c r="PBK624" s="230"/>
      <c r="PBL624" s="230"/>
      <c r="PBM624" s="230"/>
      <c r="PBN624" s="230"/>
      <c r="PBO624" s="230"/>
      <c r="PBP624" s="230"/>
      <c r="PBQ624" s="230"/>
      <c r="PBR624" s="230"/>
      <c r="PBS624" s="230"/>
      <c r="PBT624" s="230"/>
      <c r="PBU624" s="230"/>
      <c r="PBV624" s="230"/>
      <c r="PBW624" s="230"/>
      <c r="PBX624" s="230"/>
      <c r="PBY624" s="230"/>
      <c r="PBZ624" s="230"/>
      <c r="PCA624" s="230"/>
      <c r="PCB624" s="230"/>
      <c r="PCC624" s="230"/>
      <c r="PCD624" s="230"/>
      <c r="PCE624" s="230"/>
      <c r="PCF624" s="230"/>
      <c r="PCG624" s="230"/>
      <c r="PCH624" s="230"/>
      <c r="PCI624" s="230"/>
      <c r="PCJ624" s="230"/>
      <c r="PCK624" s="230"/>
      <c r="PCL624" s="230"/>
      <c r="PCM624" s="230"/>
      <c r="PCN624" s="230"/>
      <c r="PCO624" s="230"/>
      <c r="PCP624" s="230"/>
      <c r="PCQ624" s="230"/>
      <c r="PCR624" s="230"/>
      <c r="PCS624" s="230"/>
      <c r="PCT624" s="230"/>
      <c r="PCU624" s="230"/>
      <c r="PCV624" s="230"/>
      <c r="PCW624" s="230"/>
      <c r="PCX624" s="230"/>
      <c r="PCY624" s="230"/>
      <c r="PCZ624" s="230"/>
      <c r="PDA624" s="230"/>
      <c r="PDB624" s="230"/>
      <c r="PDC624" s="230"/>
      <c r="PDD624" s="230"/>
      <c r="PDE624" s="230"/>
      <c r="PDF624" s="230"/>
      <c r="PDG624" s="230"/>
      <c r="PDH624" s="230"/>
      <c r="PDI624" s="230"/>
      <c r="PDJ624" s="230"/>
      <c r="PDK624" s="230"/>
      <c r="PDL624" s="230"/>
      <c r="PDM624" s="230"/>
      <c r="PDN624" s="230"/>
      <c r="PDO624" s="230"/>
      <c r="PDP624" s="230"/>
      <c r="PDQ624" s="230"/>
      <c r="PDR624" s="230"/>
      <c r="PDS624" s="230"/>
      <c r="PDT624" s="230"/>
      <c r="PDU624" s="230"/>
      <c r="PDV624" s="230"/>
      <c r="PDW624" s="230"/>
      <c r="PDX624" s="230"/>
      <c r="PDY624" s="230"/>
      <c r="PDZ624" s="230"/>
      <c r="PEA624" s="230"/>
      <c r="PEB624" s="230"/>
      <c r="PEC624" s="230"/>
      <c r="PED624" s="230"/>
      <c r="PEE624" s="230"/>
      <c r="PEF624" s="230"/>
      <c r="PEG624" s="230"/>
      <c r="PEH624" s="230"/>
      <c r="PEI624" s="230"/>
      <c r="PEJ624" s="230"/>
      <c r="PEK624" s="230"/>
      <c r="PEL624" s="230"/>
      <c r="PEM624" s="230"/>
      <c r="PEN624" s="230"/>
      <c r="PEO624" s="230"/>
      <c r="PEP624" s="230"/>
      <c r="PEQ624" s="230"/>
      <c r="PER624" s="230"/>
      <c r="PES624" s="230"/>
      <c r="PET624" s="230"/>
      <c r="PEU624" s="230"/>
      <c r="PEV624" s="230"/>
      <c r="PEW624" s="230"/>
      <c r="PEX624" s="230"/>
      <c r="PEY624" s="230"/>
      <c r="PEZ624" s="230"/>
      <c r="PFA624" s="230"/>
      <c r="PFB624" s="230"/>
      <c r="PFC624" s="230"/>
      <c r="PFD624" s="230"/>
      <c r="PFE624" s="230"/>
      <c r="PFF624" s="230"/>
      <c r="PFG624" s="230"/>
      <c r="PFH624" s="230"/>
      <c r="PFI624" s="230"/>
      <c r="PFJ624" s="230"/>
      <c r="PFK624" s="230"/>
      <c r="PFL624" s="230"/>
      <c r="PFM624" s="230"/>
      <c r="PFN624" s="230"/>
      <c r="PFO624" s="230"/>
      <c r="PFP624" s="230"/>
      <c r="PFQ624" s="230"/>
      <c r="PFR624" s="230"/>
      <c r="PFS624" s="230"/>
      <c r="PFT624" s="230"/>
      <c r="PFU624" s="230"/>
      <c r="PFV624" s="230"/>
      <c r="PFW624" s="230"/>
      <c r="PFX624" s="230"/>
      <c r="PFY624" s="230"/>
      <c r="PFZ624" s="230"/>
      <c r="PGA624" s="230"/>
      <c r="PGB624" s="230"/>
      <c r="PGC624" s="230"/>
      <c r="PGD624" s="230"/>
      <c r="PGE624" s="230"/>
      <c r="PGF624" s="230"/>
      <c r="PGG624" s="230"/>
      <c r="PGH624" s="230"/>
      <c r="PGI624" s="230"/>
      <c r="PGJ624" s="230"/>
      <c r="PGK624" s="230"/>
      <c r="PGL624" s="230"/>
      <c r="PGM624" s="230"/>
      <c r="PGN624" s="230"/>
      <c r="PGO624" s="230"/>
      <c r="PGP624" s="230"/>
      <c r="PGQ624" s="230"/>
      <c r="PGR624" s="230"/>
      <c r="PGS624" s="230"/>
      <c r="PGT624" s="230"/>
      <c r="PGU624" s="230"/>
      <c r="PGV624" s="230"/>
      <c r="PGW624" s="230"/>
      <c r="PGX624" s="230"/>
      <c r="PGY624" s="230"/>
      <c r="PGZ624" s="230"/>
      <c r="PHA624" s="230"/>
      <c r="PHB624" s="230"/>
      <c r="PHC624" s="230"/>
      <c r="PHD624" s="230"/>
      <c r="PHE624" s="230"/>
      <c r="PHF624" s="230"/>
      <c r="PHG624" s="230"/>
      <c r="PHH624" s="230"/>
      <c r="PHI624" s="230"/>
      <c r="PHJ624" s="230"/>
      <c r="PHK624" s="230"/>
      <c r="PHL624" s="230"/>
      <c r="PHM624" s="230"/>
      <c r="PHN624" s="230"/>
      <c r="PHO624" s="230"/>
      <c r="PHP624" s="230"/>
      <c r="PHQ624" s="230"/>
      <c r="PHR624" s="230"/>
      <c r="PHS624" s="230"/>
      <c r="PHT624" s="230"/>
      <c r="PHU624" s="230"/>
      <c r="PHV624" s="230"/>
      <c r="PHW624" s="230"/>
      <c r="PHX624" s="230"/>
      <c r="PHY624" s="230"/>
      <c r="PHZ624" s="230"/>
      <c r="PIA624" s="230"/>
      <c r="PIB624" s="230"/>
      <c r="PIC624" s="230"/>
      <c r="PID624" s="230"/>
      <c r="PIE624" s="230"/>
      <c r="PIF624" s="230"/>
      <c r="PIG624" s="230"/>
      <c r="PIH624" s="230"/>
      <c r="PII624" s="230"/>
      <c r="PIJ624" s="230"/>
      <c r="PIK624" s="230"/>
      <c r="PIL624" s="230"/>
      <c r="PIM624" s="230"/>
      <c r="PIN624" s="230"/>
      <c r="PIO624" s="230"/>
      <c r="PIP624" s="230"/>
      <c r="PIQ624" s="230"/>
      <c r="PIR624" s="230"/>
      <c r="PIS624" s="230"/>
      <c r="PIT624" s="230"/>
      <c r="PIU624" s="230"/>
      <c r="PIV624" s="230"/>
      <c r="PIW624" s="230"/>
      <c r="PIX624" s="230"/>
      <c r="PIY624" s="230"/>
      <c r="PIZ624" s="230"/>
      <c r="PJA624" s="230"/>
      <c r="PJB624" s="230"/>
      <c r="PJC624" s="230"/>
      <c r="PJD624" s="230"/>
      <c r="PJE624" s="230"/>
      <c r="PJF624" s="230"/>
      <c r="PJG624" s="230"/>
      <c r="PJH624" s="230"/>
      <c r="PJI624" s="230"/>
      <c r="PJJ624" s="230"/>
      <c r="PJK624" s="230"/>
      <c r="PJL624" s="230"/>
      <c r="PJM624" s="230"/>
      <c r="PJN624" s="230"/>
      <c r="PJO624" s="230"/>
      <c r="PJP624" s="230"/>
      <c r="PJQ624" s="230"/>
      <c r="PJR624" s="230"/>
      <c r="PJS624" s="230"/>
      <c r="PJT624" s="230"/>
      <c r="PJU624" s="230"/>
      <c r="PJV624" s="230"/>
      <c r="PJW624" s="230"/>
      <c r="PJX624" s="230"/>
      <c r="PJY624" s="230"/>
      <c r="PJZ624" s="230"/>
      <c r="PKA624" s="230"/>
      <c r="PKB624" s="230"/>
      <c r="PKC624" s="230"/>
      <c r="PKD624" s="230"/>
      <c r="PKE624" s="230"/>
      <c r="PKF624" s="230"/>
      <c r="PKG624" s="230"/>
      <c r="PKH624" s="230"/>
      <c r="PKI624" s="230"/>
      <c r="PKJ624" s="230"/>
      <c r="PKK624" s="230"/>
      <c r="PKL624" s="230"/>
      <c r="PKM624" s="230"/>
      <c r="PKN624" s="230"/>
      <c r="PKO624" s="230"/>
      <c r="PKP624" s="230"/>
      <c r="PKQ624" s="230"/>
      <c r="PKR624" s="230"/>
      <c r="PKS624" s="230"/>
      <c r="PKT624" s="230"/>
      <c r="PKU624" s="230"/>
      <c r="PKV624" s="230"/>
      <c r="PKW624" s="230"/>
      <c r="PKX624" s="230"/>
      <c r="PKY624" s="230"/>
      <c r="PKZ624" s="230"/>
      <c r="PLA624" s="230"/>
      <c r="PLB624" s="230"/>
      <c r="PLC624" s="230"/>
      <c r="PLD624" s="230"/>
      <c r="PLE624" s="230"/>
      <c r="PLF624" s="230"/>
      <c r="PLG624" s="230"/>
      <c r="PLH624" s="230"/>
      <c r="PLI624" s="230"/>
      <c r="PLJ624" s="230"/>
      <c r="PLK624" s="230"/>
      <c r="PLL624" s="230"/>
      <c r="PLM624" s="230"/>
      <c r="PLN624" s="230"/>
      <c r="PLO624" s="230"/>
      <c r="PLP624" s="230"/>
      <c r="PLQ624" s="230"/>
      <c r="PLR624" s="230"/>
      <c r="PLS624" s="230"/>
      <c r="PLT624" s="230"/>
      <c r="PLU624" s="230"/>
      <c r="PLV624" s="230"/>
      <c r="PLW624" s="230"/>
      <c r="PLX624" s="230"/>
      <c r="PLY624" s="230"/>
      <c r="PLZ624" s="230"/>
      <c r="PMA624" s="230"/>
      <c r="PMB624" s="230"/>
      <c r="PMC624" s="230"/>
      <c r="PMD624" s="230"/>
      <c r="PME624" s="230"/>
      <c r="PMF624" s="230"/>
      <c r="PMG624" s="230"/>
      <c r="PMH624" s="230"/>
      <c r="PMI624" s="230"/>
      <c r="PMJ624" s="230"/>
      <c r="PMK624" s="230"/>
      <c r="PML624" s="230"/>
      <c r="PMM624" s="230"/>
      <c r="PMN624" s="230"/>
      <c r="PMO624" s="230"/>
      <c r="PMP624" s="230"/>
      <c r="PMQ624" s="230"/>
      <c r="PMR624" s="230"/>
      <c r="PMS624" s="230"/>
      <c r="PMT624" s="230"/>
      <c r="PMU624" s="230"/>
      <c r="PMV624" s="230"/>
      <c r="PMW624" s="230"/>
      <c r="PMX624" s="230"/>
      <c r="PMY624" s="230"/>
      <c r="PMZ624" s="230"/>
      <c r="PNA624" s="230"/>
      <c r="PNB624" s="230"/>
      <c r="PNC624" s="230"/>
      <c r="PND624" s="230"/>
      <c r="PNE624" s="230"/>
      <c r="PNF624" s="230"/>
      <c r="PNG624" s="230"/>
      <c r="PNH624" s="230"/>
      <c r="PNI624" s="230"/>
      <c r="PNJ624" s="230"/>
      <c r="PNK624" s="230"/>
      <c r="PNL624" s="230"/>
      <c r="PNM624" s="230"/>
      <c r="PNN624" s="230"/>
      <c r="PNO624" s="230"/>
      <c r="PNP624" s="230"/>
      <c r="PNQ624" s="230"/>
      <c r="PNR624" s="230"/>
      <c r="PNS624" s="230"/>
      <c r="PNT624" s="230"/>
      <c r="PNU624" s="230"/>
      <c r="PNV624" s="230"/>
      <c r="PNW624" s="230"/>
      <c r="PNX624" s="230"/>
      <c r="PNY624" s="230"/>
      <c r="PNZ624" s="230"/>
      <c r="POA624" s="230"/>
      <c r="POB624" s="230"/>
      <c r="POC624" s="230"/>
      <c r="POD624" s="230"/>
      <c r="POE624" s="230"/>
      <c r="POF624" s="230"/>
      <c r="POG624" s="230"/>
      <c r="POH624" s="230"/>
      <c r="POI624" s="230"/>
      <c r="POJ624" s="230"/>
      <c r="POK624" s="230"/>
      <c r="POL624" s="230"/>
      <c r="POM624" s="230"/>
      <c r="PON624" s="230"/>
      <c r="POO624" s="230"/>
      <c r="POP624" s="230"/>
      <c r="POQ624" s="230"/>
      <c r="POR624" s="230"/>
      <c r="POS624" s="230"/>
      <c r="POT624" s="230"/>
      <c r="POU624" s="230"/>
      <c r="POV624" s="230"/>
      <c r="POW624" s="230"/>
      <c r="POX624" s="230"/>
      <c r="POY624" s="230"/>
      <c r="POZ624" s="230"/>
      <c r="PPA624" s="230"/>
      <c r="PPB624" s="230"/>
      <c r="PPC624" s="230"/>
      <c r="PPD624" s="230"/>
      <c r="PPE624" s="230"/>
      <c r="PPF624" s="230"/>
      <c r="PPG624" s="230"/>
      <c r="PPH624" s="230"/>
      <c r="PPI624" s="230"/>
      <c r="PPJ624" s="230"/>
      <c r="PPK624" s="230"/>
      <c r="PPL624" s="230"/>
      <c r="PPM624" s="230"/>
      <c r="PPN624" s="230"/>
      <c r="PPO624" s="230"/>
      <c r="PPP624" s="230"/>
      <c r="PPQ624" s="230"/>
      <c r="PPR624" s="230"/>
      <c r="PPS624" s="230"/>
      <c r="PPT624" s="230"/>
      <c r="PPU624" s="230"/>
      <c r="PPV624" s="230"/>
      <c r="PPW624" s="230"/>
      <c r="PPX624" s="230"/>
      <c r="PPY624" s="230"/>
      <c r="PPZ624" s="230"/>
      <c r="PQA624" s="230"/>
      <c r="PQB624" s="230"/>
      <c r="PQC624" s="230"/>
      <c r="PQD624" s="230"/>
      <c r="PQE624" s="230"/>
      <c r="PQF624" s="230"/>
      <c r="PQG624" s="230"/>
      <c r="PQH624" s="230"/>
      <c r="PQI624" s="230"/>
      <c r="PQJ624" s="230"/>
      <c r="PQK624" s="230"/>
      <c r="PQL624" s="230"/>
      <c r="PQM624" s="230"/>
      <c r="PQN624" s="230"/>
      <c r="PQO624" s="230"/>
      <c r="PQP624" s="230"/>
      <c r="PQQ624" s="230"/>
      <c r="PQR624" s="230"/>
      <c r="PQS624" s="230"/>
      <c r="PQT624" s="230"/>
      <c r="PQU624" s="230"/>
      <c r="PQV624" s="230"/>
      <c r="PQW624" s="230"/>
      <c r="PQX624" s="230"/>
      <c r="PQY624" s="230"/>
      <c r="PQZ624" s="230"/>
      <c r="PRA624" s="230"/>
      <c r="PRB624" s="230"/>
      <c r="PRC624" s="230"/>
      <c r="PRD624" s="230"/>
      <c r="PRE624" s="230"/>
      <c r="PRF624" s="230"/>
      <c r="PRG624" s="230"/>
      <c r="PRH624" s="230"/>
      <c r="PRI624" s="230"/>
      <c r="PRJ624" s="230"/>
      <c r="PRK624" s="230"/>
      <c r="PRL624" s="230"/>
      <c r="PRM624" s="230"/>
      <c r="PRN624" s="230"/>
      <c r="PRO624" s="230"/>
      <c r="PRP624" s="230"/>
      <c r="PRQ624" s="230"/>
      <c r="PRR624" s="230"/>
      <c r="PRS624" s="230"/>
      <c r="PRT624" s="230"/>
      <c r="PRU624" s="230"/>
      <c r="PRV624" s="230"/>
      <c r="PRW624" s="230"/>
      <c r="PRX624" s="230"/>
      <c r="PRY624" s="230"/>
      <c r="PRZ624" s="230"/>
      <c r="PSA624" s="230"/>
      <c r="PSB624" s="230"/>
      <c r="PSC624" s="230"/>
      <c r="PSD624" s="230"/>
      <c r="PSE624" s="230"/>
      <c r="PSF624" s="230"/>
      <c r="PSG624" s="230"/>
      <c r="PSH624" s="230"/>
      <c r="PSI624" s="230"/>
      <c r="PSJ624" s="230"/>
      <c r="PSK624" s="230"/>
      <c r="PSL624" s="230"/>
      <c r="PSM624" s="230"/>
      <c r="PSN624" s="230"/>
      <c r="PSO624" s="230"/>
      <c r="PSP624" s="230"/>
      <c r="PSQ624" s="230"/>
      <c r="PSR624" s="230"/>
      <c r="PSS624" s="230"/>
      <c r="PST624" s="230"/>
      <c r="PSU624" s="230"/>
      <c r="PSV624" s="230"/>
      <c r="PSW624" s="230"/>
      <c r="PSX624" s="230"/>
      <c r="PSY624" s="230"/>
      <c r="PSZ624" s="230"/>
      <c r="PTA624" s="230"/>
      <c r="PTB624" s="230"/>
      <c r="PTC624" s="230"/>
      <c r="PTD624" s="230"/>
      <c r="PTE624" s="230"/>
      <c r="PTF624" s="230"/>
      <c r="PTG624" s="230"/>
      <c r="PTH624" s="230"/>
      <c r="PTI624" s="230"/>
      <c r="PTJ624" s="230"/>
      <c r="PTK624" s="230"/>
      <c r="PTL624" s="230"/>
      <c r="PTM624" s="230"/>
      <c r="PTN624" s="230"/>
      <c r="PTO624" s="230"/>
      <c r="PTP624" s="230"/>
      <c r="PTQ624" s="230"/>
      <c r="PTR624" s="230"/>
      <c r="PTS624" s="230"/>
      <c r="PTT624" s="230"/>
      <c r="PTU624" s="230"/>
      <c r="PTV624" s="230"/>
      <c r="PTW624" s="230"/>
      <c r="PTX624" s="230"/>
      <c r="PTY624" s="230"/>
      <c r="PTZ624" s="230"/>
      <c r="PUA624" s="230"/>
      <c r="PUB624" s="230"/>
      <c r="PUC624" s="230"/>
      <c r="PUD624" s="230"/>
      <c r="PUE624" s="230"/>
      <c r="PUF624" s="230"/>
      <c r="PUG624" s="230"/>
      <c r="PUH624" s="230"/>
      <c r="PUI624" s="230"/>
      <c r="PUJ624" s="230"/>
      <c r="PUK624" s="230"/>
      <c r="PUL624" s="230"/>
      <c r="PUM624" s="230"/>
      <c r="PUN624" s="230"/>
      <c r="PUO624" s="230"/>
      <c r="PUP624" s="230"/>
      <c r="PUQ624" s="230"/>
      <c r="PUR624" s="230"/>
      <c r="PUS624" s="230"/>
      <c r="PUT624" s="230"/>
      <c r="PUU624" s="230"/>
      <c r="PUV624" s="230"/>
      <c r="PUW624" s="230"/>
      <c r="PUX624" s="230"/>
      <c r="PUY624" s="230"/>
      <c r="PUZ624" s="230"/>
      <c r="PVA624" s="230"/>
      <c r="PVB624" s="230"/>
      <c r="PVC624" s="230"/>
      <c r="PVD624" s="230"/>
      <c r="PVE624" s="230"/>
      <c r="PVF624" s="230"/>
      <c r="PVG624" s="230"/>
      <c r="PVH624" s="230"/>
      <c r="PVI624" s="230"/>
      <c r="PVJ624" s="230"/>
      <c r="PVK624" s="230"/>
      <c r="PVL624" s="230"/>
      <c r="PVM624" s="230"/>
      <c r="PVN624" s="230"/>
      <c r="PVO624" s="230"/>
      <c r="PVP624" s="230"/>
      <c r="PVQ624" s="230"/>
      <c r="PVR624" s="230"/>
      <c r="PVS624" s="230"/>
      <c r="PVT624" s="230"/>
      <c r="PVU624" s="230"/>
      <c r="PVV624" s="230"/>
      <c r="PVW624" s="230"/>
      <c r="PVX624" s="230"/>
      <c r="PVY624" s="230"/>
      <c r="PVZ624" s="230"/>
      <c r="PWA624" s="230"/>
      <c r="PWB624" s="230"/>
      <c r="PWC624" s="230"/>
      <c r="PWD624" s="230"/>
      <c r="PWE624" s="230"/>
      <c r="PWF624" s="230"/>
      <c r="PWG624" s="230"/>
      <c r="PWH624" s="230"/>
      <c r="PWI624" s="230"/>
      <c r="PWJ624" s="230"/>
      <c r="PWK624" s="230"/>
      <c r="PWL624" s="230"/>
      <c r="PWM624" s="230"/>
      <c r="PWN624" s="230"/>
      <c r="PWO624" s="230"/>
      <c r="PWP624" s="230"/>
      <c r="PWQ624" s="230"/>
      <c r="PWR624" s="230"/>
      <c r="PWS624" s="230"/>
      <c r="PWT624" s="230"/>
      <c r="PWU624" s="230"/>
      <c r="PWV624" s="230"/>
      <c r="PWW624" s="230"/>
      <c r="PWX624" s="230"/>
      <c r="PWY624" s="230"/>
      <c r="PWZ624" s="230"/>
      <c r="PXA624" s="230"/>
      <c r="PXB624" s="230"/>
      <c r="PXC624" s="230"/>
      <c r="PXD624" s="230"/>
      <c r="PXE624" s="230"/>
      <c r="PXF624" s="230"/>
      <c r="PXG624" s="230"/>
      <c r="PXH624" s="230"/>
      <c r="PXI624" s="230"/>
      <c r="PXJ624" s="230"/>
      <c r="PXK624" s="230"/>
      <c r="PXL624" s="230"/>
      <c r="PXM624" s="230"/>
      <c r="PXN624" s="230"/>
      <c r="PXO624" s="230"/>
      <c r="PXP624" s="230"/>
      <c r="PXQ624" s="230"/>
      <c r="PXR624" s="230"/>
      <c r="PXS624" s="230"/>
      <c r="PXT624" s="230"/>
      <c r="PXU624" s="230"/>
      <c r="PXV624" s="230"/>
      <c r="PXW624" s="230"/>
      <c r="PXX624" s="230"/>
      <c r="PXY624" s="230"/>
      <c r="PXZ624" s="230"/>
      <c r="PYA624" s="230"/>
      <c r="PYB624" s="230"/>
      <c r="PYC624" s="230"/>
      <c r="PYD624" s="230"/>
      <c r="PYE624" s="230"/>
      <c r="PYF624" s="230"/>
      <c r="PYG624" s="230"/>
      <c r="PYH624" s="230"/>
      <c r="PYI624" s="230"/>
      <c r="PYJ624" s="230"/>
      <c r="PYK624" s="230"/>
      <c r="PYL624" s="230"/>
      <c r="PYM624" s="230"/>
      <c r="PYN624" s="230"/>
      <c r="PYO624" s="230"/>
      <c r="PYP624" s="230"/>
      <c r="PYQ624" s="230"/>
      <c r="PYR624" s="230"/>
      <c r="PYS624" s="230"/>
      <c r="PYT624" s="230"/>
      <c r="PYU624" s="230"/>
      <c r="PYV624" s="230"/>
      <c r="PYW624" s="230"/>
      <c r="PYX624" s="230"/>
      <c r="PYY624" s="230"/>
      <c r="PYZ624" s="230"/>
      <c r="PZA624" s="230"/>
      <c r="PZB624" s="230"/>
      <c r="PZC624" s="230"/>
      <c r="PZD624" s="230"/>
      <c r="PZE624" s="230"/>
      <c r="PZF624" s="230"/>
      <c r="PZG624" s="230"/>
      <c r="PZH624" s="230"/>
      <c r="PZI624" s="230"/>
      <c r="PZJ624" s="230"/>
      <c r="PZK624" s="230"/>
      <c r="PZL624" s="230"/>
      <c r="PZM624" s="230"/>
      <c r="PZN624" s="230"/>
      <c r="PZO624" s="230"/>
      <c r="PZP624" s="230"/>
      <c r="PZQ624" s="230"/>
      <c r="PZR624" s="230"/>
      <c r="PZS624" s="230"/>
      <c r="PZT624" s="230"/>
      <c r="PZU624" s="230"/>
      <c r="PZV624" s="230"/>
      <c r="PZW624" s="230"/>
      <c r="PZX624" s="230"/>
      <c r="PZY624" s="230"/>
      <c r="PZZ624" s="230"/>
      <c r="QAA624" s="230"/>
      <c r="QAB624" s="230"/>
      <c r="QAC624" s="230"/>
      <c r="QAD624" s="230"/>
      <c r="QAE624" s="230"/>
      <c r="QAF624" s="230"/>
      <c r="QAG624" s="230"/>
      <c r="QAH624" s="230"/>
      <c r="QAI624" s="230"/>
      <c r="QAJ624" s="230"/>
      <c r="QAK624" s="230"/>
      <c r="QAL624" s="230"/>
      <c r="QAM624" s="230"/>
      <c r="QAN624" s="230"/>
      <c r="QAO624" s="230"/>
      <c r="QAP624" s="230"/>
      <c r="QAQ624" s="230"/>
      <c r="QAR624" s="230"/>
      <c r="QAS624" s="230"/>
      <c r="QAT624" s="230"/>
      <c r="QAU624" s="230"/>
      <c r="QAV624" s="230"/>
      <c r="QAW624" s="230"/>
      <c r="QAX624" s="230"/>
      <c r="QAY624" s="230"/>
      <c r="QAZ624" s="230"/>
      <c r="QBA624" s="230"/>
      <c r="QBB624" s="230"/>
      <c r="QBC624" s="230"/>
      <c r="QBD624" s="230"/>
      <c r="QBE624" s="230"/>
      <c r="QBF624" s="230"/>
      <c r="QBG624" s="230"/>
      <c r="QBH624" s="230"/>
      <c r="QBI624" s="230"/>
      <c r="QBJ624" s="230"/>
      <c r="QBK624" s="230"/>
      <c r="QBL624" s="230"/>
      <c r="QBM624" s="230"/>
      <c r="QBN624" s="230"/>
      <c r="QBO624" s="230"/>
      <c r="QBP624" s="230"/>
      <c r="QBQ624" s="230"/>
      <c r="QBR624" s="230"/>
      <c r="QBS624" s="230"/>
      <c r="QBT624" s="230"/>
      <c r="QBU624" s="230"/>
      <c r="QBV624" s="230"/>
      <c r="QBW624" s="230"/>
      <c r="QBX624" s="230"/>
      <c r="QBY624" s="230"/>
      <c r="QBZ624" s="230"/>
      <c r="QCA624" s="230"/>
      <c r="QCB624" s="230"/>
      <c r="QCC624" s="230"/>
      <c r="QCD624" s="230"/>
      <c r="QCE624" s="230"/>
      <c r="QCF624" s="230"/>
      <c r="QCG624" s="230"/>
      <c r="QCH624" s="230"/>
      <c r="QCI624" s="230"/>
      <c r="QCJ624" s="230"/>
      <c r="QCK624" s="230"/>
      <c r="QCL624" s="230"/>
      <c r="QCM624" s="230"/>
      <c r="QCN624" s="230"/>
      <c r="QCO624" s="230"/>
      <c r="QCP624" s="230"/>
      <c r="QCQ624" s="230"/>
      <c r="QCR624" s="230"/>
      <c r="QCS624" s="230"/>
      <c r="QCT624" s="230"/>
      <c r="QCU624" s="230"/>
      <c r="QCV624" s="230"/>
      <c r="QCW624" s="230"/>
      <c r="QCX624" s="230"/>
      <c r="QCY624" s="230"/>
      <c r="QCZ624" s="230"/>
      <c r="QDA624" s="230"/>
      <c r="QDB624" s="230"/>
      <c r="QDC624" s="230"/>
      <c r="QDD624" s="230"/>
      <c r="QDE624" s="230"/>
      <c r="QDF624" s="230"/>
      <c r="QDG624" s="230"/>
      <c r="QDH624" s="230"/>
      <c r="QDI624" s="230"/>
      <c r="QDJ624" s="230"/>
      <c r="QDK624" s="230"/>
      <c r="QDL624" s="230"/>
      <c r="QDM624" s="230"/>
      <c r="QDN624" s="230"/>
      <c r="QDO624" s="230"/>
      <c r="QDP624" s="230"/>
      <c r="QDQ624" s="230"/>
      <c r="QDR624" s="230"/>
      <c r="QDS624" s="230"/>
      <c r="QDT624" s="230"/>
      <c r="QDU624" s="230"/>
      <c r="QDV624" s="230"/>
      <c r="QDW624" s="230"/>
      <c r="QDX624" s="230"/>
      <c r="QDY624" s="230"/>
      <c r="QDZ624" s="230"/>
      <c r="QEA624" s="230"/>
      <c r="QEB624" s="230"/>
      <c r="QEC624" s="230"/>
      <c r="QED624" s="230"/>
      <c r="QEE624" s="230"/>
      <c r="QEF624" s="230"/>
      <c r="QEG624" s="230"/>
      <c r="QEH624" s="230"/>
      <c r="QEI624" s="230"/>
      <c r="QEJ624" s="230"/>
      <c r="QEK624" s="230"/>
      <c r="QEL624" s="230"/>
      <c r="QEM624" s="230"/>
      <c r="QEN624" s="230"/>
      <c r="QEO624" s="230"/>
      <c r="QEP624" s="230"/>
      <c r="QEQ624" s="230"/>
      <c r="QER624" s="230"/>
      <c r="QES624" s="230"/>
      <c r="QET624" s="230"/>
      <c r="QEU624" s="230"/>
      <c r="QEV624" s="230"/>
      <c r="QEW624" s="230"/>
      <c r="QEX624" s="230"/>
      <c r="QEY624" s="230"/>
      <c r="QEZ624" s="230"/>
      <c r="QFA624" s="230"/>
      <c r="QFB624" s="230"/>
      <c r="QFC624" s="230"/>
      <c r="QFD624" s="230"/>
      <c r="QFE624" s="230"/>
      <c r="QFF624" s="230"/>
      <c r="QFG624" s="230"/>
      <c r="QFH624" s="230"/>
      <c r="QFI624" s="230"/>
      <c r="QFJ624" s="230"/>
      <c r="QFK624" s="230"/>
      <c r="QFL624" s="230"/>
      <c r="QFM624" s="230"/>
      <c r="QFN624" s="230"/>
      <c r="QFO624" s="230"/>
      <c r="QFP624" s="230"/>
      <c r="QFQ624" s="230"/>
      <c r="QFR624" s="230"/>
      <c r="QFS624" s="230"/>
      <c r="QFT624" s="230"/>
      <c r="QFU624" s="230"/>
      <c r="QFV624" s="230"/>
      <c r="QFW624" s="230"/>
      <c r="QFX624" s="230"/>
      <c r="QFY624" s="230"/>
      <c r="QFZ624" s="230"/>
      <c r="QGA624" s="230"/>
      <c r="QGB624" s="230"/>
      <c r="QGC624" s="230"/>
      <c r="QGD624" s="230"/>
      <c r="QGE624" s="230"/>
      <c r="QGF624" s="230"/>
      <c r="QGG624" s="230"/>
      <c r="QGH624" s="230"/>
      <c r="QGI624" s="230"/>
      <c r="QGJ624" s="230"/>
      <c r="QGK624" s="230"/>
      <c r="QGL624" s="230"/>
      <c r="QGM624" s="230"/>
      <c r="QGN624" s="230"/>
      <c r="QGO624" s="230"/>
      <c r="QGP624" s="230"/>
      <c r="QGQ624" s="230"/>
      <c r="QGR624" s="230"/>
      <c r="QGS624" s="230"/>
      <c r="QGT624" s="230"/>
      <c r="QGU624" s="230"/>
      <c r="QGV624" s="230"/>
      <c r="QGW624" s="230"/>
      <c r="QGX624" s="230"/>
      <c r="QGY624" s="230"/>
      <c r="QGZ624" s="230"/>
      <c r="QHA624" s="230"/>
      <c r="QHB624" s="230"/>
      <c r="QHC624" s="230"/>
      <c r="QHD624" s="230"/>
      <c r="QHE624" s="230"/>
      <c r="QHF624" s="230"/>
      <c r="QHG624" s="230"/>
      <c r="QHH624" s="230"/>
      <c r="QHI624" s="230"/>
      <c r="QHJ624" s="230"/>
      <c r="QHK624" s="230"/>
      <c r="QHL624" s="230"/>
      <c r="QHM624" s="230"/>
      <c r="QHN624" s="230"/>
      <c r="QHO624" s="230"/>
      <c r="QHP624" s="230"/>
      <c r="QHQ624" s="230"/>
      <c r="QHR624" s="230"/>
      <c r="QHS624" s="230"/>
      <c r="QHT624" s="230"/>
      <c r="QHU624" s="230"/>
      <c r="QHV624" s="230"/>
      <c r="QHW624" s="230"/>
      <c r="QHX624" s="230"/>
      <c r="QHY624" s="230"/>
      <c r="QHZ624" s="230"/>
      <c r="QIA624" s="230"/>
      <c r="QIB624" s="230"/>
      <c r="QIC624" s="230"/>
      <c r="QID624" s="230"/>
      <c r="QIE624" s="230"/>
      <c r="QIF624" s="230"/>
      <c r="QIG624" s="230"/>
      <c r="QIH624" s="230"/>
      <c r="QII624" s="230"/>
      <c r="QIJ624" s="230"/>
      <c r="QIK624" s="230"/>
      <c r="QIL624" s="230"/>
      <c r="QIM624" s="230"/>
      <c r="QIN624" s="230"/>
      <c r="QIO624" s="230"/>
      <c r="QIP624" s="230"/>
      <c r="QIQ624" s="230"/>
      <c r="QIR624" s="230"/>
      <c r="QIS624" s="230"/>
      <c r="QIT624" s="230"/>
      <c r="QIU624" s="230"/>
      <c r="QIV624" s="230"/>
      <c r="QIW624" s="230"/>
      <c r="QIX624" s="230"/>
      <c r="QIY624" s="230"/>
      <c r="QIZ624" s="230"/>
      <c r="QJA624" s="230"/>
      <c r="QJB624" s="230"/>
      <c r="QJC624" s="230"/>
      <c r="QJD624" s="230"/>
      <c r="QJE624" s="230"/>
      <c r="QJF624" s="230"/>
      <c r="QJG624" s="230"/>
      <c r="QJH624" s="230"/>
      <c r="QJI624" s="230"/>
      <c r="QJJ624" s="230"/>
      <c r="QJK624" s="230"/>
      <c r="QJL624" s="230"/>
      <c r="QJM624" s="230"/>
      <c r="QJN624" s="230"/>
      <c r="QJO624" s="230"/>
      <c r="QJP624" s="230"/>
      <c r="QJQ624" s="230"/>
      <c r="QJR624" s="230"/>
      <c r="QJS624" s="230"/>
      <c r="QJT624" s="230"/>
      <c r="QJU624" s="230"/>
      <c r="QJV624" s="230"/>
      <c r="QJW624" s="230"/>
      <c r="QJX624" s="230"/>
      <c r="QJY624" s="230"/>
      <c r="QJZ624" s="230"/>
      <c r="QKA624" s="230"/>
      <c r="QKB624" s="230"/>
      <c r="QKC624" s="230"/>
      <c r="QKD624" s="230"/>
      <c r="QKE624" s="230"/>
      <c r="QKF624" s="230"/>
      <c r="QKG624" s="230"/>
      <c r="QKH624" s="230"/>
      <c r="QKI624" s="230"/>
      <c r="QKJ624" s="230"/>
      <c r="QKK624" s="230"/>
      <c r="QKL624" s="230"/>
      <c r="QKM624" s="230"/>
      <c r="QKN624" s="230"/>
      <c r="QKO624" s="230"/>
      <c r="QKP624" s="230"/>
      <c r="QKQ624" s="230"/>
      <c r="QKR624" s="230"/>
      <c r="QKS624" s="230"/>
      <c r="QKT624" s="230"/>
      <c r="QKU624" s="230"/>
      <c r="QKV624" s="230"/>
      <c r="QKW624" s="230"/>
      <c r="QKX624" s="230"/>
      <c r="QKY624" s="230"/>
      <c r="QKZ624" s="230"/>
      <c r="QLA624" s="230"/>
      <c r="QLB624" s="230"/>
      <c r="QLC624" s="230"/>
      <c r="QLD624" s="230"/>
      <c r="QLE624" s="230"/>
      <c r="QLF624" s="230"/>
      <c r="QLG624" s="230"/>
      <c r="QLH624" s="230"/>
      <c r="QLI624" s="230"/>
      <c r="QLJ624" s="230"/>
      <c r="QLK624" s="230"/>
      <c r="QLL624" s="230"/>
      <c r="QLM624" s="230"/>
      <c r="QLN624" s="230"/>
      <c r="QLO624" s="230"/>
      <c r="QLP624" s="230"/>
      <c r="QLQ624" s="230"/>
      <c r="QLR624" s="230"/>
      <c r="QLS624" s="230"/>
      <c r="QLT624" s="230"/>
      <c r="QLU624" s="230"/>
      <c r="QLV624" s="230"/>
      <c r="QLW624" s="230"/>
      <c r="QLX624" s="230"/>
      <c r="QLY624" s="230"/>
      <c r="QLZ624" s="230"/>
      <c r="QMA624" s="230"/>
      <c r="QMB624" s="230"/>
      <c r="QMC624" s="230"/>
      <c r="QMD624" s="230"/>
      <c r="QME624" s="230"/>
      <c r="QMF624" s="230"/>
      <c r="QMG624" s="230"/>
      <c r="QMH624" s="230"/>
      <c r="QMI624" s="230"/>
      <c r="QMJ624" s="230"/>
      <c r="QMK624" s="230"/>
      <c r="QML624" s="230"/>
      <c r="QMM624" s="230"/>
      <c r="QMN624" s="230"/>
      <c r="QMO624" s="230"/>
      <c r="QMP624" s="230"/>
      <c r="QMQ624" s="230"/>
      <c r="QMR624" s="230"/>
      <c r="QMS624" s="230"/>
      <c r="QMT624" s="230"/>
      <c r="QMU624" s="230"/>
      <c r="QMV624" s="230"/>
      <c r="QMW624" s="230"/>
      <c r="QMX624" s="230"/>
      <c r="QMY624" s="230"/>
      <c r="QMZ624" s="230"/>
      <c r="QNA624" s="230"/>
      <c r="QNB624" s="230"/>
      <c r="QNC624" s="230"/>
      <c r="QND624" s="230"/>
      <c r="QNE624" s="230"/>
      <c r="QNF624" s="230"/>
      <c r="QNG624" s="230"/>
      <c r="QNH624" s="230"/>
      <c r="QNI624" s="230"/>
      <c r="QNJ624" s="230"/>
      <c r="QNK624" s="230"/>
      <c r="QNL624" s="230"/>
      <c r="QNM624" s="230"/>
      <c r="QNN624" s="230"/>
      <c r="QNO624" s="230"/>
      <c r="QNP624" s="230"/>
      <c r="QNQ624" s="230"/>
      <c r="QNR624" s="230"/>
      <c r="QNS624" s="230"/>
      <c r="QNT624" s="230"/>
      <c r="QNU624" s="230"/>
      <c r="QNV624" s="230"/>
      <c r="QNW624" s="230"/>
      <c r="QNX624" s="230"/>
      <c r="QNY624" s="230"/>
      <c r="QNZ624" s="230"/>
      <c r="QOA624" s="230"/>
      <c r="QOB624" s="230"/>
      <c r="QOC624" s="230"/>
      <c r="QOD624" s="230"/>
      <c r="QOE624" s="230"/>
      <c r="QOF624" s="230"/>
      <c r="QOG624" s="230"/>
      <c r="QOH624" s="230"/>
      <c r="QOI624" s="230"/>
      <c r="QOJ624" s="230"/>
      <c r="QOK624" s="230"/>
      <c r="QOL624" s="230"/>
      <c r="QOM624" s="230"/>
      <c r="QON624" s="230"/>
      <c r="QOO624" s="230"/>
      <c r="QOP624" s="230"/>
      <c r="QOQ624" s="230"/>
      <c r="QOR624" s="230"/>
      <c r="QOS624" s="230"/>
      <c r="QOT624" s="230"/>
      <c r="QOU624" s="230"/>
      <c r="QOV624" s="230"/>
      <c r="QOW624" s="230"/>
      <c r="QOX624" s="230"/>
      <c r="QOY624" s="230"/>
      <c r="QOZ624" s="230"/>
      <c r="QPA624" s="230"/>
      <c r="QPB624" s="230"/>
      <c r="QPC624" s="230"/>
      <c r="QPD624" s="230"/>
      <c r="QPE624" s="230"/>
      <c r="QPF624" s="230"/>
      <c r="QPG624" s="230"/>
      <c r="QPH624" s="230"/>
      <c r="QPI624" s="230"/>
      <c r="QPJ624" s="230"/>
      <c r="QPK624" s="230"/>
      <c r="QPL624" s="230"/>
      <c r="QPM624" s="230"/>
      <c r="QPN624" s="230"/>
      <c r="QPO624" s="230"/>
      <c r="QPP624" s="230"/>
      <c r="QPQ624" s="230"/>
      <c r="QPR624" s="230"/>
      <c r="QPS624" s="230"/>
      <c r="QPT624" s="230"/>
      <c r="QPU624" s="230"/>
      <c r="QPV624" s="230"/>
      <c r="QPW624" s="230"/>
      <c r="QPX624" s="230"/>
      <c r="QPY624" s="230"/>
      <c r="QPZ624" s="230"/>
      <c r="QQA624" s="230"/>
      <c r="QQB624" s="230"/>
      <c r="QQC624" s="230"/>
      <c r="QQD624" s="230"/>
      <c r="QQE624" s="230"/>
      <c r="QQF624" s="230"/>
      <c r="QQG624" s="230"/>
      <c r="QQH624" s="230"/>
      <c r="QQI624" s="230"/>
      <c r="QQJ624" s="230"/>
      <c r="QQK624" s="230"/>
      <c r="QQL624" s="230"/>
      <c r="QQM624" s="230"/>
      <c r="QQN624" s="230"/>
      <c r="QQO624" s="230"/>
      <c r="QQP624" s="230"/>
      <c r="QQQ624" s="230"/>
      <c r="QQR624" s="230"/>
      <c r="QQS624" s="230"/>
      <c r="QQT624" s="230"/>
      <c r="QQU624" s="230"/>
      <c r="QQV624" s="230"/>
      <c r="QQW624" s="230"/>
      <c r="QQX624" s="230"/>
      <c r="QQY624" s="230"/>
      <c r="QQZ624" s="230"/>
      <c r="QRA624" s="230"/>
      <c r="QRB624" s="230"/>
      <c r="QRC624" s="230"/>
      <c r="QRD624" s="230"/>
      <c r="QRE624" s="230"/>
      <c r="QRF624" s="230"/>
      <c r="QRG624" s="230"/>
      <c r="QRH624" s="230"/>
      <c r="QRI624" s="230"/>
      <c r="QRJ624" s="230"/>
      <c r="QRK624" s="230"/>
      <c r="QRL624" s="230"/>
      <c r="QRM624" s="230"/>
      <c r="QRN624" s="230"/>
      <c r="QRO624" s="230"/>
      <c r="QRP624" s="230"/>
      <c r="QRQ624" s="230"/>
      <c r="QRR624" s="230"/>
      <c r="QRS624" s="230"/>
      <c r="QRT624" s="230"/>
      <c r="QRU624" s="230"/>
      <c r="QRV624" s="230"/>
      <c r="QRW624" s="230"/>
      <c r="QRX624" s="230"/>
      <c r="QRY624" s="230"/>
      <c r="QRZ624" s="230"/>
      <c r="QSA624" s="230"/>
      <c r="QSB624" s="230"/>
      <c r="QSC624" s="230"/>
      <c r="QSD624" s="230"/>
      <c r="QSE624" s="230"/>
      <c r="QSF624" s="230"/>
      <c r="QSG624" s="230"/>
      <c r="QSH624" s="230"/>
      <c r="QSI624" s="230"/>
      <c r="QSJ624" s="230"/>
      <c r="QSK624" s="230"/>
      <c r="QSL624" s="230"/>
      <c r="QSM624" s="230"/>
      <c r="QSN624" s="230"/>
      <c r="QSO624" s="230"/>
      <c r="QSP624" s="230"/>
      <c r="QSQ624" s="230"/>
      <c r="QSR624" s="230"/>
      <c r="QSS624" s="230"/>
      <c r="QST624" s="230"/>
      <c r="QSU624" s="230"/>
      <c r="QSV624" s="230"/>
      <c r="QSW624" s="230"/>
      <c r="QSX624" s="230"/>
      <c r="QSY624" s="230"/>
      <c r="QSZ624" s="230"/>
      <c r="QTA624" s="230"/>
      <c r="QTB624" s="230"/>
      <c r="QTC624" s="230"/>
      <c r="QTD624" s="230"/>
      <c r="QTE624" s="230"/>
      <c r="QTF624" s="230"/>
      <c r="QTG624" s="230"/>
      <c r="QTH624" s="230"/>
      <c r="QTI624" s="230"/>
      <c r="QTJ624" s="230"/>
      <c r="QTK624" s="230"/>
      <c r="QTL624" s="230"/>
      <c r="QTM624" s="230"/>
      <c r="QTN624" s="230"/>
      <c r="QTO624" s="230"/>
      <c r="QTP624" s="230"/>
      <c r="QTQ624" s="230"/>
      <c r="QTR624" s="230"/>
      <c r="QTS624" s="230"/>
      <c r="QTT624" s="230"/>
      <c r="QTU624" s="230"/>
      <c r="QTV624" s="230"/>
      <c r="QTW624" s="230"/>
      <c r="QTX624" s="230"/>
      <c r="QTY624" s="230"/>
      <c r="QTZ624" s="230"/>
      <c r="QUA624" s="230"/>
      <c r="QUB624" s="230"/>
      <c r="QUC624" s="230"/>
      <c r="QUD624" s="230"/>
      <c r="QUE624" s="230"/>
      <c r="QUF624" s="230"/>
      <c r="QUG624" s="230"/>
      <c r="QUH624" s="230"/>
      <c r="QUI624" s="230"/>
      <c r="QUJ624" s="230"/>
      <c r="QUK624" s="230"/>
      <c r="QUL624" s="230"/>
      <c r="QUM624" s="230"/>
      <c r="QUN624" s="230"/>
      <c r="QUO624" s="230"/>
      <c r="QUP624" s="230"/>
      <c r="QUQ624" s="230"/>
      <c r="QUR624" s="230"/>
      <c r="QUS624" s="230"/>
      <c r="QUT624" s="230"/>
      <c r="QUU624" s="230"/>
      <c r="QUV624" s="230"/>
      <c r="QUW624" s="230"/>
      <c r="QUX624" s="230"/>
      <c r="QUY624" s="230"/>
      <c r="QUZ624" s="230"/>
      <c r="QVA624" s="230"/>
      <c r="QVB624" s="230"/>
      <c r="QVC624" s="230"/>
      <c r="QVD624" s="230"/>
      <c r="QVE624" s="230"/>
      <c r="QVF624" s="230"/>
      <c r="QVG624" s="230"/>
      <c r="QVH624" s="230"/>
      <c r="QVI624" s="230"/>
      <c r="QVJ624" s="230"/>
      <c r="QVK624" s="230"/>
      <c r="QVL624" s="230"/>
      <c r="QVM624" s="230"/>
      <c r="QVN624" s="230"/>
      <c r="QVO624" s="230"/>
      <c r="QVP624" s="230"/>
      <c r="QVQ624" s="230"/>
      <c r="QVR624" s="230"/>
      <c r="QVS624" s="230"/>
      <c r="QVT624" s="230"/>
      <c r="QVU624" s="230"/>
      <c r="QVV624" s="230"/>
      <c r="QVW624" s="230"/>
      <c r="QVX624" s="230"/>
      <c r="QVY624" s="230"/>
      <c r="QVZ624" s="230"/>
      <c r="QWA624" s="230"/>
      <c r="QWB624" s="230"/>
      <c r="QWC624" s="230"/>
      <c r="QWD624" s="230"/>
      <c r="QWE624" s="230"/>
      <c r="QWF624" s="230"/>
      <c r="QWG624" s="230"/>
      <c r="QWH624" s="230"/>
      <c r="QWI624" s="230"/>
      <c r="QWJ624" s="230"/>
      <c r="QWK624" s="230"/>
      <c r="QWL624" s="230"/>
      <c r="QWM624" s="230"/>
      <c r="QWN624" s="230"/>
      <c r="QWO624" s="230"/>
      <c r="QWP624" s="230"/>
      <c r="QWQ624" s="230"/>
      <c r="QWR624" s="230"/>
      <c r="QWS624" s="230"/>
      <c r="QWT624" s="230"/>
      <c r="QWU624" s="230"/>
      <c r="QWV624" s="230"/>
      <c r="QWW624" s="230"/>
      <c r="QWX624" s="230"/>
      <c r="QWY624" s="230"/>
      <c r="QWZ624" s="230"/>
      <c r="QXA624" s="230"/>
      <c r="QXB624" s="230"/>
      <c r="QXC624" s="230"/>
      <c r="QXD624" s="230"/>
      <c r="QXE624" s="230"/>
      <c r="QXF624" s="230"/>
      <c r="QXG624" s="230"/>
      <c r="QXH624" s="230"/>
      <c r="QXI624" s="230"/>
      <c r="QXJ624" s="230"/>
      <c r="QXK624" s="230"/>
      <c r="QXL624" s="230"/>
      <c r="QXM624" s="230"/>
      <c r="QXN624" s="230"/>
      <c r="QXO624" s="230"/>
      <c r="QXP624" s="230"/>
      <c r="QXQ624" s="230"/>
      <c r="QXR624" s="230"/>
      <c r="QXS624" s="230"/>
      <c r="QXT624" s="230"/>
      <c r="QXU624" s="230"/>
      <c r="QXV624" s="230"/>
      <c r="QXW624" s="230"/>
      <c r="QXX624" s="230"/>
      <c r="QXY624" s="230"/>
      <c r="QXZ624" s="230"/>
      <c r="QYA624" s="230"/>
      <c r="QYB624" s="230"/>
      <c r="QYC624" s="230"/>
      <c r="QYD624" s="230"/>
      <c r="QYE624" s="230"/>
      <c r="QYF624" s="230"/>
      <c r="QYG624" s="230"/>
      <c r="QYH624" s="230"/>
      <c r="QYI624" s="230"/>
      <c r="QYJ624" s="230"/>
      <c r="QYK624" s="230"/>
      <c r="QYL624" s="230"/>
      <c r="QYM624" s="230"/>
      <c r="QYN624" s="230"/>
      <c r="QYO624" s="230"/>
      <c r="QYP624" s="230"/>
      <c r="QYQ624" s="230"/>
      <c r="QYR624" s="230"/>
      <c r="QYS624" s="230"/>
      <c r="QYT624" s="230"/>
      <c r="QYU624" s="230"/>
      <c r="QYV624" s="230"/>
      <c r="QYW624" s="230"/>
      <c r="QYX624" s="230"/>
      <c r="QYY624" s="230"/>
      <c r="QYZ624" s="230"/>
      <c r="QZA624" s="230"/>
      <c r="QZB624" s="230"/>
      <c r="QZC624" s="230"/>
      <c r="QZD624" s="230"/>
      <c r="QZE624" s="230"/>
      <c r="QZF624" s="230"/>
      <c r="QZG624" s="230"/>
      <c r="QZH624" s="230"/>
      <c r="QZI624" s="230"/>
      <c r="QZJ624" s="230"/>
      <c r="QZK624" s="230"/>
      <c r="QZL624" s="230"/>
      <c r="QZM624" s="230"/>
      <c r="QZN624" s="230"/>
      <c r="QZO624" s="230"/>
      <c r="QZP624" s="230"/>
      <c r="QZQ624" s="230"/>
      <c r="QZR624" s="230"/>
      <c r="QZS624" s="230"/>
      <c r="QZT624" s="230"/>
      <c r="QZU624" s="230"/>
      <c r="QZV624" s="230"/>
      <c r="QZW624" s="230"/>
      <c r="QZX624" s="230"/>
      <c r="QZY624" s="230"/>
      <c r="QZZ624" s="230"/>
      <c r="RAA624" s="230"/>
      <c r="RAB624" s="230"/>
      <c r="RAC624" s="230"/>
      <c r="RAD624" s="230"/>
      <c r="RAE624" s="230"/>
      <c r="RAF624" s="230"/>
      <c r="RAG624" s="230"/>
      <c r="RAH624" s="230"/>
      <c r="RAI624" s="230"/>
      <c r="RAJ624" s="230"/>
      <c r="RAK624" s="230"/>
      <c r="RAL624" s="230"/>
      <c r="RAM624" s="230"/>
      <c r="RAN624" s="230"/>
      <c r="RAO624" s="230"/>
      <c r="RAP624" s="230"/>
      <c r="RAQ624" s="230"/>
      <c r="RAR624" s="230"/>
      <c r="RAS624" s="230"/>
      <c r="RAT624" s="230"/>
      <c r="RAU624" s="230"/>
      <c r="RAV624" s="230"/>
      <c r="RAW624" s="230"/>
      <c r="RAX624" s="230"/>
      <c r="RAY624" s="230"/>
      <c r="RAZ624" s="230"/>
      <c r="RBA624" s="230"/>
      <c r="RBB624" s="230"/>
      <c r="RBC624" s="230"/>
      <c r="RBD624" s="230"/>
      <c r="RBE624" s="230"/>
      <c r="RBF624" s="230"/>
      <c r="RBG624" s="230"/>
      <c r="RBH624" s="230"/>
      <c r="RBI624" s="230"/>
      <c r="RBJ624" s="230"/>
      <c r="RBK624" s="230"/>
      <c r="RBL624" s="230"/>
      <c r="RBM624" s="230"/>
      <c r="RBN624" s="230"/>
      <c r="RBO624" s="230"/>
      <c r="RBP624" s="230"/>
      <c r="RBQ624" s="230"/>
      <c r="RBR624" s="230"/>
      <c r="RBS624" s="230"/>
      <c r="RBT624" s="230"/>
      <c r="RBU624" s="230"/>
      <c r="RBV624" s="230"/>
      <c r="RBW624" s="230"/>
      <c r="RBX624" s="230"/>
      <c r="RBY624" s="230"/>
      <c r="RBZ624" s="230"/>
      <c r="RCA624" s="230"/>
      <c r="RCB624" s="230"/>
      <c r="RCC624" s="230"/>
      <c r="RCD624" s="230"/>
      <c r="RCE624" s="230"/>
      <c r="RCF624" s="230"/>
      <c r="RCG624" s="230"/>
      <c r="RCH624" s="230"/>
      <c r="RCI624" s="230"/>
      <c r="RCJ624" s="230"/>
      <c r="RCK624" s="230"/>
      <c r="RCL624" s="230"/>
      <c r="RCM624" s="230"/>
      <c r="RCN624" s="230"/>
      <c r="RCO624" s="230"/>
      <c r="RCP624" s="230"/>
      <c r="RCQ624" s="230"/>
      <c r="RCR624" s="230"/>
      <c r="RCS624" s="230"/>
      <c r="RCT624" s="230"/>
      <c r="RCU624" s="230"/>
      <c r="RCV624" s="230"/>
      <c r="RCW624" s="230"/>
      <c r="RCX624" s="230"/>
      <c r="RCY624" s="230"/>
      <c r="RCZ624" s="230"/>
      <c r="RDA624" s="230"/>
      <c r="RDB624" s="230"/>
      <c r="RDC624" s="230"/>
      <c r="RDD624" s="230"/>
      <c r="RDE624" s="230"/>
      <c r="RDF624" s="230"/>
      <c r="RDG624" s="230"/>
      <c r="RDH624" s="230"/>
      <c r="RDI624" s="230"/>
      <c r="RDJ624" s="230"/>
      <c r="RDK624" s="230"/>
      <c r="RDL624" s="230"/>
      <c r="RDM624" s="230"/>
      <c r="RDN624" s="230"/>
      <c r="RDO624" s="230"/>
      <c r="RDP624" s="230"/>
      <c r="RDQ624" s="230"/>
      <c r="RDR624" s="230"/>
      <c r="RDS624" s="230"/>
      <c r="RDT624" s="230"/>
      <c r="RDU624" s="230"/>
      <c r="RDV624" s="230"/>
      <c r="RDW624" s="230"/>
      <c r="RDX624" s="230"/>
      <c r="RDY624" s="230"/>
      <c r="RDZ624" s="230"/>
      <c r="REA624" s="230"/>
      <c r="REB624" s="230"/>
      <c r="REC624" s="230"/>
      <c r="RED624" s="230"/>
      <c r="REE624" s="230"/>
      <c r="REF624" s="230"/>
      <c r="REG624" s="230"/>
      <c r="REH624" s="230"/>
      <c r="REI624" s="230"/>
      <c r="REJ624" s="230"/>
      <c r="REK624" s="230"/>
      <c r="REL624" s="230"/>
      <c r="REM624" s="230"/>
      <c r="REN624" s="230"/>
      <c r="REO624" s="230"/>
      <c r="REP624" s="230"/>
      <c r="REQ624" s="230"/>
      <c r="RER624" s="230"/>
      <c r="RES624" s="230"/>
      <c r="RET624" s="230"/>
      <c r="REU624" s="230"/>
      <c r="REV624" s="230"/>
      <c r="REW624" s="230"/>
      <c r="REX624" s="230"/>
      <c r="REY624" s="230"/>
      <c r="REZ624" s="230"/>
      <c r="RFA624" s="230"/>
      <c r="RFB624" s="230"/>
      <c r="RFC624" s="230"/>
      <c r="RFD624" s="230"/>
      <c r="RFE624" s="230"/>
      <c r="RFF624" s="230"/>
      <c r="RFG624" s="230"/>
      <c r="RFH624" s="230"/>
      <c r="RFI624" s="230"/>
      <c r="RFJ624" s="230"/>
      <c r="RFK624" s="230"/>
      <c r="RFL624" s="230"/>
      <c r="RFM624" s="230"/>
      <c r="RFN624" s="230"/>
      <c r="RFO624" s="230"/>
      <c r="RFP624" s="230"/>
      <c r="RFQ624" s="230"/>
      <c r="RFR624" s="230"/>
      <c r="RFS624" s="230"/>
      <c r="RFT624" s="230"/>
      <c r="RFU624" s="230"/>
      <c r="RFV624" s="230"/>
      <c r="RFW624" s="230"/>
      <c r="RFX624" s="230"/>
      <c r="RFY624" s="230"/>
      <c r="RFZ624" s="230"/>
      <c r="RGA624" s="230"/>
      <c r="RGB624" s="230"/>
      <c r="RGC624" s="230"/>
      <c r="RGD624" s="230"/>
      <c r="RGE624" s="230"/>
      <c r="RGF624" s="230"/>
      <c r="RGG624" s="230"/>
      <c r="RGH624" s="230"/>
      <c r="RGI624" s="230"/>
      <c r="RGJ624" s="230"/>
      <c r="RGK624" s="230"/>
      <c r="RGL624" s="230"/>
      <c r="RGM624" s="230"/>
      <c r="RGN624" s="230"/>
      <c r="RGO624" s="230"/>
      <c r="RGP624" s="230"/>
      <c r="RGQ624" s="230"/>
      <c r="RGR624" s="230"/>
      <c r="RGS624" s="230"/>
      <c r="RGT624" s="230"/>
      <c r="RGU624" s="230"/>
      <c r="RGV624" s="230"/>
      <c r="RGW624" s="230"/>
      <c r="RGX624" s="230"/>
      <c r="RGY624" s="230"/>
      <c r="RGZ624" s="230"/>
      <c r="RHA624" s="230"/>
      <c r="RHB624" s="230"/>
      <c r="RHC624" s="230"/>
      <c r="RHD624" s="230"/>
      <c r="RHE624" s="230"/>
      <c r="RHF624" s="230"/>
      <c r="RHG624" s="230"/>
      <c r="RHH624" s="230"/>
      <c r="RHI624" s="230"/>
      <c r="RHJ624" s="230"/>
      <c r="RHK624" s="230"/>
      <c r="RHL624" s="230"/>
      <c r="RHM624" s="230"/>
      <c r="RHN624" s="230"/>
      <c r="RHO624" s="230"/>
      <c r="RHP624" s="230"/>
      <c r="RHQ624" s="230"/>
      <c r="RHR624" s="230"/>
      <c r="RHS624" s="230"/>
      <c r="RHT624" s="230"/>
      <c r="RHU624" s="230"/>
      <c r="RHV624" s="230"/>
      <c r="RHW624" s="230"/>
      <c r="RHX624" s="230"/>
      <c r="RHY624" s="230"/>
      <c r="RHZ624" s="230"/>
      <c r="RIA624" s="230"/>
      <c r="RIB624" s="230"/>
      <c r="RIC624" s="230"/>
      <c r="RID624" s="230"/>
      <c r="RIE624" s="230"/>
      <c r="RIF624" s="230"/>
      <c r="RIG624" s="230"/>
      <c r="RIH624" s="230"/>
      <c r="RII624" s="230"/>
      <c r="RIJ624" s="230"/>
      <c r="RIK624" s="230"/>
      <c r="RIL624" s="230"/>
      <c r="RIM624" s="230"/>
      <c r="RIN624" s="230"/>
      <c r="RIO624" s="230"/>
      <c r="RIP624" s="230"/>
      <c r="RIQ624" s="230"/>
      <c r="RIR624" s="230"/>
      <c r="RIS624" s="230"/>
      <c r="RIT624" s="230"/>
      <c r="RIU624" s="230"/>
      <c r="RIV624" s="230"/>
      <c r="RIW624" s="230"/>
      <c r="RIX624" s="230"/>
      <c r="RIY624" s="230"/>
      <c r="RIZ624" s="230"/>
      <c r="RJA624" s="230"/>
      <c r="RJB624" s="230"/>
      <c r="RJC624" s="230"/>
      <c r="RJD624" s="230"/>
      <c r="RJE624" s="230"/>
      <c r="RJF624" s="230"/>
      <c r="RJG624" s="230"/>
      <c r="RJH624" s="230"/>
      <c r="RJI624" s="230"/>
      <c r="RJJ624" s="230"/>
      <c r="RJK624" s="230"/>
      <c r="RJL624" s="230"/>
      <c r="RJM624" s="230"/>
      <c r="RJN624" s="230"/>
      <c r="RJO624" s="230"/>
      <c r="RJP624" s="230"/>
      <c r="RJQ624" s="230"/>
      <c r="RJR624" s="230"/>
      <c r="RJS624" s="230"/>
      <c r="RJT624" s="230"/>
      <c r="RJU624" s="230"/>
      <c r="RJV624" s="230"/>
      <c r="RJW624" s="230"/>
      <c r="RJX624" s="230"/>
      <c r="RJY624" s="230"/>
      <c r="RJZ624" s="230"/>
      <c r="RKA624" s="230"/>
      <c r="RKB624" s="230"/>
      <c r="RKC624" s="230"/>
      <c r="RKD624" s="230"/>
      <c r="RKE624" s="230"/>
      <c r="RKF624" s="230"/>
      <c r="RKG624" s="230"/>
      <c r="RKH624" s="230"/>
      <c r="RKI624" s="230"/>
      <c r="RKJ624" s="230"/>
      <c r="RKK624" s="230"/>
      <c r="RKL624" s="230"/>
      <c r="RKM624" s="230"/>
      <c r="RKN624" s="230"/>
      <c r="RKO624" s="230"/>
      <c r="RKP624" s="230"/>
      <c r="RKQ624" s="230"/>
      <c r="RKR624" s="230"/>
      <c r="RKS624" s="230"/>
      <c r="RKT624" s="230"/>
      <c r="RKU624" s="230"/>
      <c r="RKV624" s="230"/>
      <c r="RKW624" s="230"/>
      <c r="RKX624" s="230"/>
      <c r="RKY624" s="230"/>
      <c r="RKZ624" s="230"/>
      <c r="RLA624" s="230"/>
      <c r="RLB624" s="230"/>
      <c r="RLC624" s="230"/>
      <c r="RLD624" s="230"/>
      <c r="RLE624" s="230"/>
      <c r="RLF624" s="230"/>
      <c r="RLG624" s="230"/>
      <c r="RLH624" s="230"/>
      <c r="RLI624" s="230"/>
      <c r="RLJ624" s="230"/>
      <c r="RLK624" s="230"/>
      <c r="RLL624" s="230"/>
      <c r="RLM624" s="230"/>
      <c r="RLN624" s="230"/>
      <c r="RLO624" s="230"/>
      <c r="RLP624" s="230"/>
      <c r="RLQ624" s="230"/>
      <c r="RLR624" s="230"/>
      <c r="RLS624" s="230"/>
      <c r="RLT624" s="230"/>
      <c r="RLU624" s="230"/>
      <c r="RLV624" s="230"/>
      <c r="RLW624" s="230"/>
      <c r="RLX624" s="230"/>
      <c r="RLY624" s="230"/>
      <c r="RLZ624" s="230"/>
      <c r="RMA624" s="230"/>
      <c r="RMB624" s="230"/>
      <c r="RMC624" s="230"/>
      <c r="RMD624" s="230"/>
      <c r="RME624" s="230"/>
      <c r="RMF624" s="230"/>
      <c r="RMG624" s="230"/>
      <c r="RMH624" s="230"/>
      <c r="RMI624" s="230"/>
      <c r="RMJ624" s="230"/>
      <c r="RMK624" s="230"/>
      <c r="RML624" s="230"/>
      <c r="RMM624" s="230"/>
      <c r="RMN624" s="230"/>
      <c r="RMO624" s="230"/>
      <c r="RMP624" s="230"/>
      <c r="RMQ624" s="230"/>
      <c r="RMR624" s="230"/>
      <c r="RMS624" s="230"/>
      <c r="RMT624" s="230"/>
      <c r="RMU624" s="230"/>
      <c r="RMV624" s="230"/>
      <c r="RMW624" s="230"/>
      <c r="RMX624" s="230"/>
      <c r="RMY624" s="230"/>
      <c r="RMZ624" s="230"/>
      <c r="RNA624" s="230"/>
      <c r="RNB624" s="230"/>
      <c r="RNC624" s="230"/>
      <c r="RND624" s="230"/>
      <c r="RNE624" s="230"/>
      <c r="RNF624" s="230"/>
      <c r="RNG624" s="230"/>
      <c r="RNH624" s="230"/>
      <c r="RNI624" s="230"/>
      <c r="RNJ624" s="230"/>
      <c r="RNK624" s="230"/>
      <c r="RNL624" s="230"/>
      <c r="RNM624" s="230"/>
      <c r="RNN624" s="230"/>
      <c r="RNO624" s="230"/>
      <c r="RNP624" s="230"/>
      <c r="RNQ624" s="230"/>
      <c r="RNR624" s="230"/>
      <c r="RNS624" s="230"/>
      <c r="RNT624" s="230"/>
      <c r="RNU624" s="230"/>
      <c r="RNV624" s="230"/>
      <c r="RNW624" s="230"/>
      <c r="RNX624" s="230"/>
      <c r="RNY624" s="230"/>
      <c r="RNZ624" s="230"/>
      <c r="ROA624" s="230"/>
      <c r="ROB624" s="230"/>
      <c r="ROC624" s="230"/>
      <c r="ROD624" s="230"/>
      <c r="ROE624" s="230"/>
      <c r="ROF624" s="230"/>
      <c r="ROG624" s="230"/>
      <c r="ROH624" s="230"/>
      <c r="ROI624" s="230"/>
      <c r="ROJ624" s="230"/>
      <c r="ROK624" s="230"/>
      <c r="ROL624" s="230"/>
      <c r="ROM624" s="230"/>
      <c r="RON624" s="230"/>
      <c r="ROO624" s="230"/>
      <c r="ROP624" s="230"/>
      <c r="ROQ624" s="230"/>
      <c r="ROR624" s="230"/>
      <c r="ROS624" s="230"/>
      <c r="ROT624" s="230"/>
      <c r="ROU624" s="230"/>
      <c r="ROV624" s="230"/>
      <c r="ROW624" s="230"/>
      <c r="ROX624" s="230"/>
      <c r="ROY624" s="230"/>
      <c r="ROZ624" s="230"/>
      <c r="RPA624" s="230"/>
      <c r="RPB624" s="230"/>
      <c r="RPC624" s="230"/>
      <c r="RPD624" s="230"/>
      <c r="RPE624" s="230"/>
      <c r="RPF624" s="230"/>
      <c r="RPG624" s="230"/>
      <c r="RPH624" s="230"/>
      <c r="RPI624" s="230"/>
      <c r="RPJ624" s="230"/>
      <c r="RPK624" s="230"/>
      <c r="RPL624" s="230"/>
      <c r="RPM624" s="230"/>
      <c r="RPN624" s="230"/>
      <c r="RPO624" s="230"/>
      <c r="RPP624" s="230"/>
      <c r="RPQ624" s="230"/>
      <c r="RPR624" s="230"/>
      <c r="RPS624" s="230"/>
      <c r="RPT624" s="230"/>
      <c r="RPU624" s="230"/>
      <c r="RPV624" s="230"/>
      <c r="RPW624" s="230"/>
      <c r="RPX624" s="230"/>
      <c r="RPY624" s="230"/>
      <c r="RPZ624" s="230"/>
      <c r="RQA624" s="230"/>
      <c r="RQB624" s="230"/>
      <c r="RQC624" s="230"/>
      <c r="RQD624" s="230"/>
      <c r="RQE624" s="230"/>
      <c r="RQF624" s="230"/>
      <c r="RQG624" s="230"/>
      <c r="RQH624" s="230"/>
      <c r="RQI624" s="230"/>
      <c r="RQJ624" s="230"/>
      <c r="RQK624" s="230"/>
      <c r="RQL624" s="230"/>
      <c r="RQM624" s="230"/>
      <c r="RQN624" s="230"/>
      <c r="RQO624" s="230"/>
      <c r="RQP624" s="230"/>
      <c r="RQQ624" s="230"/>
      <c r="RQR624" s="230"/>
      <c r="RQS624" s="230"/>
      <c r="RQT624" s="230"/>
      <c r="RQU624" s="230"/>
      <c r="RQV624" s="230"/>
      <c r="RQW624" s="230"/>
      <c r="RQX624" s="230"/>
      <c r="RQY624" s="230"/>
      <c r="RQZ624" s="230"/>
      <c r="RRA624" s="230"/>
      <c r="RRB624" s="230"/>
      <c r="RRC624" s="230"/>
      <c r="RRD624" s="230"/>
      <c r="RRE624" s="230"/>
      <c r="RRF624" s="230"/>
      <c r="RRG624" s="230"/>
      <c r="RRH624" s="230"/>
      <c r="RRI624" s="230"/>
      <c r="RRJ624" s="230"/>
      <c r="RRK624" s="230"/>
      <c r="RRL624" s="230"/>
      <c r="RRM624" s="230"/>
      <c r="RRN624" s="230"/>
      <c r="RRO624" s="230"/>
      <c r="RRP624" s="230"/>
      <c r="RRQ624" s="230"/>
      <c r="RRR624" s="230"/>
      <c r="RRS624" s="230"/>
      <c r="RRT624" s="230"/>
      <c r="RRU624" s="230"/>
      <c r="RRV624" s="230"/>
      <c r="RRW624" s="230"/>
      <c r="RRX624" s="230"/>
      <c r="RRY624" s="230"/>
      <c r="RRZ624" s="230"/>
      <c r="RSA624" s="230"/>
      <c r="RSB624" s="230"/>
      <c r="RSC624" s="230"/>
      <c r="RSD624" s="230"/>
      <c r="RSE624" s="230"/>
      <c r="RSF624" s="230"/>
      <c r="RSG624" s="230"/>
      <c r="RSH624" s="230"/>
      <c r="RSI624" s="230"/>
      <c r="RSJ624" s="230"/>
      <c r="RSK624" s="230"/>
      <c r="RSL624" s="230"/>
      <c r="RSM624" s="230"/>
      <c r="RSN624" s="230"/>
      <c r="RSO624" s="230"/>
      <c r="RSP624" s="230"/>
      <c r="RSQ624" s="230"/>
      <c r="RSR624" s="230"/>
      <c r="RSS624" s="230"/>
      <c r="RST624" s="230"/>
      <c r="RSU624" s="230"/>
      <c r="RSV624" s="230"/>
      <c r="RSW624" s="230"/>
      <c r="RSX624" s="230"/>
      <c r="RSY624" s="230"/>
      <c r="RSZ624" s="230"/>
      <c r="RTA624" s="230"/>
      <c r="RTB624" s="230"/>
      <c r="RTC624" s="230"/>
      <c r="RTD624" s="230"/>
      <c r="RTE624" s="230"/>
      <c r="RTF624" s="230"/>
      <c r="RTG624" s="230"/>
      <c r="RTH624" s="230"/>
      <c r="RTI624" s="230"/>
      <c r="RTJ624" s="230"/>
      <c r="RTK624" s="230"/>
      <c r="RTL624" s="230"/>
      <c r="RTM624" s="230"/>
      <c r="RTN624" s="230"/>
      <c r="RTO624" s="230"/>
      <c r="RTP624" s="230"/>
      <c r="RTQ624" s="230"/>
      <c r="RTR624" s="230"/>
      <c r="RTS624" s="230"/>
      <c r="RTT624" s="230"/>
      <c r="RTU624" s="230"/>
      <c r="RTV624" s="230"/>
      <c r="RTW624" s="230"/>
      <c r="RTX624" s="230"/>
      <c r="RTY624" s="230"/>
      <c r="RTZ624" s="230"/>
      <c r="RUA624" s="230"/>
      <c r="RUB624" s="230"/>
      <c r="RUC624" s="230"/>
      <c r="RUD624" s="230"/>
      <c r="RUE624" s="230"/>
      <c r="RUF624" s="230"/>
      <c r="RUG624" s="230"/>
      <c r="RUH624" s="230"/>
      <c r="RUI624" s="230"/>
      <c r="RUJ624" s="230"/>
      <c r="RUK624" s="230"/>
      <c r="RUL624" s="230"/>
      <c r="RUM624" s="230"/>
      <c r="RUN624" s="230"/>
      <c r="RUO624" s="230"/>
      <c r="RUP624" s="230"/>
      <c r="RUQ624" s="230"/>
      <c r="RUR624" s="230"/>
      <c r="RUS624" s="230"/>
      <c r="RUT624" s="230"/>
      <c r="RUU624" s="230"/>
      <c r="RUV624" s="230"/>
      <c r="RUW624" s="230"/>
      <c r="RUX624" s="230"/>
      <c r="RUY624" s="230"/>
      <c r="RUZ624" s="230"/>
      <c r="RVA624" s="230"/>
      <c r="RVB624" s="230"/>
      <c r="RVC624" s="230"/>
      <c r="RVD624" s="230"/>
      <c r="RVE624" s="230"/>
      <c r="RVF624" s="230"/>
      <c r="RVG624" s="230"/>
      <c r="RVH624" s="230"/>
      <c r="RVI624" s="230"/>
      <c r="RVJ624" s="230"/>
      <c r="RVK624" s="230"/>
      <c r="RVL624" s="230"/>
      <c r="RVM624" s="230"/>
      <c r="RVN624" s="230"/>
      <c r="RVO624" s="230"/>
      <c r="RVP624" s="230"/>
      <c r="RVQ624" s="230"/>
      <c r="RVR624" s="230"/>
      <c r="RVS624" s="230"/>
      <c r="RVT624" s="230"/>
      <c r="RVU624" s="230"/>
      <c r="RVV624" s="230"/>
      <c r="RVW624" s="230"/>
      <c r="RVX624" s="230"/>
      <c r="RVY624" s="230"/>
      <c r="RVZ624" s="230"/>
      <c r="RWA624" s="230"/>
      <c r="RWB624" s="230"/>
      <c r="RWC624" s="230"/>
      <c r="RWD624" s="230"/>
      <c r="RWE624" s="230"/>
      <c r="RWF624" s="230"/>
      <c r="RWG624" s="230"/>
      <c r="RWH624" s="230"/>
      <c r="RWI624" s="230"/>
      <c r="RWJ624" s="230"/>
      <c r="RWK624" s="230"/>
      <c r="RWL624" s="230"/>
      <c r="RWM624" s="230"/>
      <c r="RWN624" s="230"/>
      <c r="RWO624" s="230"/>
      <c r="RWP624" s="230"/>
      <c r="RWQ624" s="230"/>
      <c r="RWR624" s="230"/>
      <c r="RWS624" s="230"/>
      <c r="RWT624" s="230"/>
      <c r="RWU624" s="230"/>
      <c r="RWV624" s="230"/>
      <c r="RWW624" s="230"/>
      <c r="RWX624" s="230"/>
      <c r="RWY624" s="230"/>
      <c r="RWZ624" s="230"/>
      <c r="RXA624" s="230"/>
      <c r="RXB624" s="230"/>
      <c r="RXC624" s="230"/>
      <c r="RXD624" s="230"/>
      <c r="RXE624" s="230"/>
      <c r="RXF624" s="230"/>
      <c r="RXG624" s="230"/>
      <c r="RXH624" s="230"/>
      <c r="RXI624" s="230"/>
      <c r="RXJ624" s="230"/>
      <c r="RXK624" s="230"/>
      <c r="RXL624" s="230"/>
      <c r="RXM624" s="230"/>
      <c r="RXN624" s="230"/>
      <c r="RXO624" s="230"/>
      <c r="RXP624" s="230"/>
      <c r="RXQ624" s="230"/>
      <c r="RXR624" s="230"/>
      <c r="RXS624" s="230"/>
      <c r="RXT624" s="230"/>
      <c r="RXU624" s="230"/>
      <c r="RXV624" s="230"/>
      <c r="RXW624" s="230"/>
      <c r="RXX624" s="230"/>
      <c r="RXY624" s="230"/>
      <c r="RXZ624" s="230"/>
      <c r="RYA624" s="230"/>
      <c r="RYB624" s="230"/>
      <c r="RYC624" s="230"/>
      <c r="RYD624" s="230"/>
      <c r="RYE624" s="230"/>
      <c r="RYF624" s="230"/>
      <c r="RYG624" s="230"/>
      <c r="RYH624" s="230"/>
      <c r="RYI624" s="230"/>
      <c r="RYJ624" s="230"/>
      <c r="RYK624" s="230"/>
      <c r="RYL624" s="230"/>
      <c r="RYM624" s="230"/>
      <c r="RYN624" s="230"/>
      <c r="RYO624" s="230"/>
      <c r="RYP624" s="230"/>
      <c r="RYQ624" s="230"/>
      <c r="RYR624" s="230"/>
      <c r="RYS624" s="230"/>
      <c r="RYT624" s="230"/>
      <c r="RYU624" s="230"/>
      <c r="RYV624" s="230"/>
      <c r="RYW624" s="230"/>
      <c r="RYX624" s="230"/>
      <c r="RYY624" s="230"/>
      <c r="RYZ624" s="230"/>
      <c r="RZA624" s="230"/>
      <c r="RZB624" s="230"/>
      <c r="RZC624" s="230"/>
      <c r="RZD624" s="230"/>
      <c r="RZE624" s="230"/>
      <c r="RZF624" s="230"/>
      <c r="RZG624" s="230"/>
      <c r="RZH624" s="230"/>
      <c r="RZI624" s="230"/>
      <c r="RZJ624" s="230"/>
      <c r="RZK624" s="230"/>
      <c r="RZL624" s="230"/>
      <c r="RZM624" s="230"/>
      <c r="RZN624" s="230"/>
      <c r="RZO624" s="230"/>
      <c r="RZP624" s="230"/>
      <c r="RZQ624" s="230"/>
      <c r="RZR624" s="230"/>
      <c r="RZS624" s="230"/>
      <c r="RZT624" s="230"/>
      <c r="RZU624" s="230"/>
      <c r="RZV624" s="230"/>
      <c r="RZW624" s="230"/>
      <c r="RZX624" s="230"/>
      <c r="RZY624" s="230"/>
      <c r="RZZ624" s="230"/>
      <c r="SAA624" s="230"/>
      <c r="SAB624" s="230"/>
      <c r="SAC624" s="230"/>
      <c r="SAD624" s="230"/>
      <c r="SAE624" s="230"/>
      <c r="SAF624" s="230"/>
      <c r="SAG624" s="230"/>
      <c r="SAH624" s="230"/>
      <c r="SAI624" s="230"/>
      <c r="SAJ624" s="230"/>
      <c r="SAK624" s="230"/>
      <c r="SAL624" s="230"/>
      <c r="SAM624" s="230"/>
      <c r="SAN624" s="230"/>
      <c r="SAO624" s="230"/>
      <c r="SAP624" s="230"/>
      <c r="SAQ624" s="230"/>
      <c r="SAR624" s="230"/>
      <c r="SAS624" s="230"/>
      <c r="SAT624" s="230"/>
      <c r="SAU624" s="230"/>
      <c r="SAV624" s="230"/>
      <c r="SAW624" s="230"/>
      <c r="SAX624" s="230"/>
      <c r="SAY624" s="230"/>
      <c r="SAZ624" s="230"/>
      <c r="SBA624" s="230"/>
      <c r="SBB624" s="230"/>
      <c r="SBC624" s="230"/>
      <c r="SBD624" s="230"/>
      <c r="SBE624" s="230"/>
      <c r="SBF624" s="230"/>
      <c r="SBG624" s="230"/>
      <c r="SBH624" s="230"/>
      <c r="SBI624" s="230"/>
      <c r="SBJ624" s="230"/>
      <c r="SBK624" s="230"/>
      <c r="SBL624" s="230"/>
      <c r="SBM624" s="230"/>
      <c r="SBN624" s="230"/>
      <c r="SBO624" s="230"/>
      <c r="SBP624" s="230"/>
      <c r="SBQ624" s="230"/>
      <c r="SBR624" s="230"/>
      <c r="SBS624" s="230"/>
      <c r="SBT624" s="230"/>
      <c r="SBU624" s="230"/>
      <c r="SBV624" s="230"/>
      <c r="SBW624" s="230"/>
      <c r="SBX624" s="230"/>
      <c r="SBY624" s="230"/>
      <c r="SBZ624" s="230"/>
      <c r="SCA624" s="230"/>
      <c r="SCB624" s="230"/>
      <c r="SCC624" s="230"/>
      <c r="SCD624" s="230"/>
      <c r="SCE624" s="230"/>
      <c r="SCF624" s="230"/>
      <c r="SCG624" s="230"/>
      <c r="SCH624" s="230"/>
      <c r="SCI624" s="230"/>
      <c r="SCJ624" s="230"/>
      <c r="SCK624" s="230"/>
      <c r="SCL624" s="230"/>
      <c r="SCM624" s="230"/>
      <c r="SCN624" s="230"/>
      <c r="SCO624" s="230"/>
      <c r="SCP624" s="230"/>
      <c r="SCQ624" s="230"/>
      <c r="SCR624" s="230"/>
      <c r="SCS624" s="230"/>
      <c r="SCT624" s="230"/>
      <c r="SCU624" s="230"/>
      <c r="SCV624" s="230"/>
      <c r="SCW624" s="230"/>
      <c r="SCX624" s="230"/>
      <c r="SCY624" s="230"/>
      <c r="SCZ624" s="230"/>
      <c r="SDA624" s="230"/>
      <c r="SDB624" s="230"/>
      <c r="SDC624" s="230"/>
      <c r="SDD624" s="230"/>
      <c r="SDE624" s="230"/>
      <c r="SDF624" s="230"/>
      <c r="SDG624" s="230"/>
      <c r="SDH624" s="230"/>
      <c r="SDI624" s="230"/>
      <c r="SDJ624" s="230"/>
      <c r="SDK624" s="230"/>
      <c r="SDL624" s="230"/>
      <c r="SDM624" s="230"/>
      <c r="SDN624" s="230"/>
      <c r="SDO624" s="230"/>
      <c r="SDP624" s="230"/>
      <c r="SDQ624" s="230"/>
      <c r="SDR624" s="230"/>
      <c r="SDS624" s="230"/>
      <c r="SDT624" s="230"/>
      <c r="SDU624" s="230"/>
      <c r="SDV624" s="230"/>
      <c r="SDW624" s="230"/>
      <c r="SDX624" s="230"/>
      <c r="SDY624" s="230"/>
      <c r="SDZ624" s="230"/>
      <c r="SEA624" s="230"/>
      <c r="SEB624" s="230"/>
      <c r="SEC624" s="230"/>
      <c r="SED624" s="230"/>
      <c r="SEE624" s="230"/>
      <c r="SEF624" s="230"/>
      <c r="SEG624" s="230"/>
      <c r="SEH624" s="230"/>
      <c r="SEI624" s="230"/>
      <c r="SEJ624" s="230"/>
      <c r="SEK624" s="230"/>
      <c r="SEL624" s="230"/>
      <c r="SEM624" s="230"/>
      <c r="SEN624" s="230"/>
      <c r="SEO624" s="230"/>
      <c r="SEP624" s="230"/>
      <c r="SEQ624" s="230"/>
      <c r="SER624" s="230"/>
      <c r="SES624" s="230"/>
      <c r="SET624" s="230"/>
      <c r="SEU624" s="230"/>
      <c r="SEV624" s="230"/>
      <c r="SEW624" s="230"/>
      <c r="SEX624" s="230"/>
      <c r="SEY624" s="230"/>
      <c r="SEZ624" s="230"/>
      <c r="SFA624" s="230"/>
      <c r="SFB624" s="230"/>
      <c r="SFC624" s="230"/>
      <c r="SFD624" s="230"/>
      <c r="SFE624" s="230"/>
      <c r="SFF624" s="230"/>
      <c r="SFG624" s="230"/>
      <c r="SFH624" s="230"/>
      <c r="SFI624" s="230"/>
      <c r="SFJ624" s="230"/>
      <c r="SFK624" s="230"/>
      <c r="SFL624" s="230"/>
      <c r="SFM624" s="230"/>
      <c r="SFN624" s="230"/>
      <c r="SFO624" s="230"/>
      <c r="SFP624" s="230"/>
      <c r="SFQ624" s="230"/>
      <c r="SFR624" s="230"/>
      <c r="SFS624" s="230"/>
      <c r="SFT624" s="230"/>
      <c r="SFU624" s="230"/>
      <c r="SFV624" s="230"/>
      <c r="SFW624" s="230"/>
      <c r="SFX624" s="230"/>
      <c r="SFY624" s="230"/>
      <c r="SFZ624" s="230"/>
      <c r="SGA624" s="230"/>
      <c r="SGB624" s="230"/>
      <c r="SGC624" s="230"/>
      <c r="SGD624" s="230"/>
      <c r="SGE624" s="230"/>
      <c r="SGF624" s="230"/>
      <c r="SGG624" s="230"/>
      <c r="SGH624" s="230"/>
      <c r="SGI624" s="230"/>
      <c r="SGJ624" s="230"/>
      <c r="SGK624" s="230"/>
      <c r="SGL624" s="230"/>
      <c r="SGM624" s="230"/>
      <c r="SGN624" s="230"/>
      <c r="SGO624" s="230"/>
      <c r="SGP624" s="230"/>
      <c r="SGQ624" s="230"/>
      <c r="SGR624" s="230"/>
      <c r="SGS624" s="230"/>
      <c r="SGT624" s="230"/>
      <c r="SGU624" s="230"/>
      <c r="SGV624" s="230"/>
      <c r="SGW624" s="230"/>
      <c r="SGX624" s="230"/>
      <c r="SGY624" s="230"/>
      <c r="SGZ624" s="230"/>
      <c r="SHA624" s="230"/>
      <c r="SHB624" s="230"/>
      <c r="SHC624" s="230"/>
      <c r="SHD624" s="230"/>
      <c r="SHE624" s="230"/>
      <c r="SHF624" s="230"/>
      <c r="SHG624" s="230"/>
      <c r="SHH624" s="230"/>
      <c r="SHI624" s="230"/>
      <c r="SHJ624" s="230"/>
      <c r="SHK624" s="230"/>
      <c r="SHL624" s="230"/>
      <c r="SHM624" s="230"/>
      <c r="SHN624" s="230"/>
      <c r="SHO624" s="230"/>
      <c r="SHP624" s="230"/>
      <c r="SHQ624" s="230"/>
      <c r="SHR624" s="230"/>
      <c r="SHS624" s="230"/>
      <c r="SHT624" s="230"/>
      <c r="SHU624" s="230"/>
      <c r="SHV624" s="230"/>
      <c r="SHW624" s="230"/>
      <c r="SHX624" s="230"/>
      <c r="SHY624" s="230"/>
      <c r="SHZ624" s="230"/>
      <c r="SIA624" s="230"/>
      <c r="SIB624" s="230"/>
      <c r="SIC624" s="230"/>
      <c r="SID624" s="230"/>
      <c r="SIE624" s="230"/>
      <c r="SIF624" s="230"/>
      <c r="SIG624" s="230"/>
      <c r="SIH624" s="230"/>
      <c r="SII624" s="230"/>
      <c r="SIJ624" s="230"/>
      <c r="SIK624" s="230"/>
      <c r="SIL624" s="230"/>
      <c r="SIM624" s="230"/>
      <c r="SIN624" s="230"/>
      <c r="SIO624" s="230"/>
      <c r="SIP624" s="230"/>
      <c r="SIQ624" s="230"/>
      <c r="SIR624" s="230"/>
      <c r="SIS624" s="230"/>
      <c r="SIT624" s="230"/>
      <c r="SIU624" s="230"/>
      <c r="SIV624" s="230"/>
      <c r="SIW624" s="230"/>
      <c r="SIX624" s="230"/>
      <c r="SIY624" s="230"/>
      <c r="SIZ624" s="230"/>
      <c r="SJA624" s="230"/>
      <c r="SJB624" s="230"/>
      <c r="SJC624" s="230"/>
      <c r="SJD624" s="230"/>
      <c r="SJE624" s="230"/>
      <c r="SJF624" s="230"/>
      <c r="SJG624" s="230"/>
      <c r="SJH624" s="230"/>
      <c r="SJI624" s="230"/>
      <c r="SJJ624" s="230"/>
      <c r="SJK624" s="230"/>
      <c r="SJL624" s="230"/>
      <c r="SJM624" s="230"/>
      <c r="SJN624" s="230"/>
      <c r="SJO624" s="230"/>
      <c r="SJP624" s="230"/>
      <c r="SJQ624" s="230"/>
      <c r="SJR624" s="230"/>
      <c r="SJS624" s="230"/>
      <c r="SJT624" s="230"/>
      <c r="SJU624" s="230"/>
      <c r="SJV624" s="230"/>
      <c r="SJW624" s="230"/>
      <c r="SJX624" s="230"/>
      <c r="SJY624" s="230"/>
      <c r="SJZ624" s="230"/>
      <c r="SKA624" s="230"/>
      <c r="SKB624" s="230"/>
      <c r="SKC624" s="230"/>
      <c r="SKD624" s="230"/>
      <c r="SKE624" s="230"/>
      <c r="SKF624" s="230"/>
      <c r="SKG624" s="230"/>
      <c r="SKH624" s="230"/>
      <c r="SKI624" s="230"/>
      <c r="SKJ624" s="230"/>
      <c r="SKK624" s="230"/>
      <c r="SKL624" s="230"/>
      <c r="SKM624" s="230"/>
      <c r="SKN624" s="230"/>
      <c r="SKO624" s="230"/>
      <c r="SKP624" s="230"/>
      <c r="SKQ624" s="230"/>
      <c r="SKR624" s="230"/>
      <c r="SKS624" s="230"/>
      <c r="SKT624" s="230"/>
      <c r="SKU624" s="230"/>
      <c r="SKV624" s="230"/>
      <c r="SKW624" s="230"/>
      <c r="SKX624" s="230"/>
      <c r="SKY624" s="230"/>
      <c r="SKZ624" s="230"/>
      <c r="SLA624" s="230"/>
      <c r="SLB624" s="230"/>
      <c r="SLC624" s="230"/>
      <c r="SLD624" s="230"/>
      <c r="SLE624" s="230"/>
      <c r="SLF624" s="230"/>
      <c r="SLG624" s="230"/>
      <c r="SLH624" s="230"/>
      <c r="SLI624" s="230"/>
      <c r="SLJ624" s="230"/>
      <c r="SLK624" s="230"/>
      <c r="SLL624" s="230"/>
      <c r="SLM624" s="230"/>
      <c r="SLN624" s="230"/>
      <c r="SLO624" s="230"/>
      <c r="SLP624" s="230"/>
      <c r="SLQ624" s="230"/>
      <c r="SLR624" s="230"/>
      <c r="SLS624" s="230"/>
      <c r="SLT624" s="230"/>
      <c r="SLU624" s="230"/>
      <c r="SLV624" s="230"/>
      <c r="SLW624" s="230"/>
      <c r="SLX624" s="230"/>
      <c r="SLY624" s="230"/>
      <c r="SLZ624" s="230"/>
      <c r="SMA624" s="230"/>
      <c r="SMB624" s="230"/>
      <c r="SMC624" s="230"/>
      <c r="SMD624" s="230"/>
      <c r="SME624" s="230"/>
      <c r="SMF624" s="230"/>
      <c r="SMG624" s="230"/>
      <c r="SMH624" s="230"/>
      <c r="SMI624" s="230"/>
      <c r="SMJ624" s="230"/>
      <c r="SMK624" s="230"/>
      <c r="SML624" s="230"/>
      <c r="SMM624" s="230"/>
      <c r="SMN624" s="230"/>
      <c r="SMO624" s="230"/>
      <c r="SMP624" s="230"/>
      <c r="SMQ624" s="230"/>
      <c r="SMR624" s="230"/>
      <c r="SMS624" s="230"/>
      <c r="SMT624" s="230"/>
      <c r="SMU624" s="230"/>
      <c r="SMV624" s="230"/>
      <c r="SMW624" s="230"/>
      <c r="SMX624" s="230"/>
      <c r="SMY624" s="230"/>
      <c r="SMZ624" s="230"/>
      <c r="SNA624" s="230"/>
      <c r="SNB624" s="230"/>
      <c r="SNC624" s="230"/>
      <c r="SND624" s="230"/>
      <c r="SNE624" s="230"/>
      <c r="SNF624" s="230"/>
      <c r="SNG624" s="230"/>
      <c r="SNH624" s="230"/>
      <c r="SNI624" s="230"/>
      <c r="SNJ624" s="230"/>
      <c r="SNK624" s="230"/>
      <c r="SNL624" s="230"/>
      <c r="SNM624" s="230"/>
      <c r="SNN624" s="230"/>
      <c r="SNO624" s="230"/>
      <c r="SNP624" s="230"/>
      <c r="SNQ624" s="230"/>
      <c r="SNR624" s="230"/>
      <c r="SNS624" s="230"/>
      <c r="SNT624" s="230"/>
      <c r="SNU624" s="230"/>
      <c r="SNV624" s="230"/>
      <c r="SNW624" s="230"/>
      <c r="SNX624" s="230"/>
      <c r="SNY624" s="230"/>
      <c r="SNZ624" s="230"/>
      <c r="SOA624" s="230"/>
      <c r="SOB624" s="230"/>
      <c r="SOC624" s="230"/>
      <c r="SOD624" s="230"/>
      <c r="SOE624" s="230"/>
      <c r="SOF624" s="230"/>
      <c r="SOG624" s="230"/>
      <c r="SOH624" s="230"/>
      <c r="SOI624" s="230"/>
      <c r="SOJ624" s="230"/>
      <c r="SOK624" s="230"/>
      <c r="SOL624" s="230"/>
      <c r="SOM624" s="230"/>
      <c r="SON624" s="230"/>
      <c r="SOO624" s="230"/>
      <c r="SOP624" s="230"/>
      <c r="SOQ624" s="230"/>
      <c r="SOR624" s="230"/>
      <c r="SOS624" s="230"/>
      <c r="SOT624" s="230"/>
      <c r="SOU624" s="230"/>
      <c r="SOV624" s="230"/>
      <c r="SOW624" s="230"/>
      <c r="SOX624" s="230"/>
      <c r="SOY624" s="230"/>
      <c r="SOZ624" s="230"/>
      <c r="SPA624" s="230"/>
      <c r="SPB624" s="230"/>
      <c r="SPC624" s="230"/>
      <c r="SPD624" s="230"/>
      <c r="SPE624" s="230"/>
      <c r="SPF624" s="230"/>
      <c r="SPG624" s="230"/>
      <c r="SPH624" s="230"/>
      <c r="SPI624" s="230"/>
      <c r="SPJ624" s="230"/>
      <c r="SPK624" s="230"/>
      <c r="SPL624" s="230"/>
      <c r="SPM624" s="230"/>
      <c r="SPN624" s="230"/>
      <c r="SPO624" s="230"/>
      <c r="SPP624" s="230"/>
      <c r="SPQ624" s="230"/>
      <c r="SPR624" s="230"/>
      <c r="SPS624" s="230"/>
      <c r="SPT624" s="230"/>
      <c r="SPU624" s="230"/>
      <c r="SPV624" s="230"/>
      <c r="SPW624" s="230"/>
      <c r="SPX624" s="230"/>
      <c r="SPY624" s="230"/>
      <c r="SPZ624" s="230"/>
      <c r="SQA624" s="230"/>
      <c r="SQB624" s="230"/>
      <c r="SQC624" s="230"/>
      <c r="SQD624" s="230"/>
      <c r="SQE624" s="230"/>
      <c r="SQF624" s="230"/>
      <c r="SQG624" s="230"/>
      <c r="SQH624" s="230"/>
      <c r="SQI624" s="230"/>
      <c r="SQJ624" s="230"/>
      <c r="SQK624" s="230"/>
      <c r="SQL624" s="230"/>
      <c r="SQM624" s="230"/>
      <c r="SQN624" s="230"/>
      <c r="SQO624" s="230"/>
      <c r="SQP624" s="230"/>
      <c r="SQQ624" s="230"/>
      <c r="SQR624" s="230"/>
      <c r="SQS624" s="230"/>
      <c r="SQT624" s="230"/>
      <c r="SQU624" s="230"/>
      <c r="SQV624" s="230"/>
      <c r="SQW624" s="230"/>
      <c r="SQX624" s="230"/>
      <c r="SQY624" s="230"/>
      <c r="SQZ624" s="230"/>
      <c r="SRA624" s="230"/>
      <c r="SRB624" s="230"/>
      <c r="SRC624" s="230"/>
      <c r="SRD624" s="230"/>
      <c r="SRE624" s="230"/>
      <c r="SRF624" s="230"/>
      <c r="SRG624" s="230"/>
      <c r="SRH624" s="230"/>
      <c r="SRI624" s="230"/>
      <c r="SRJ624" s="230"/>
      <c r="SRK624" s="230"/>
      <c r="SRL624" s="230"/>
      <c r="SRM624" s="230"/>
      <c r="SRN624" s="230"/>
      <c r="SRO624" s="230"/>
      <c r="SRP624" s="230"/>
      <c r="SRQ624" s="230"/>
      <c r="SRR624" s="230"/>
      <c r="SRS624" s="230"/>
      <c r="SRT624" s="230"/>
      <c r="SRU624" s="230"/>
      <c r="SRV624" s="230"/>
      <c r="SRW624" s="230"/>
      <c r="SRX624" s="230"/>
      <c r="SRY624" s="230"/>
      <c r="SRZ624" s="230"/>
      <c r="SSA624" s="230"/>
      <c r="SSB624" s="230"/>
      <c r="SSC624" s="230"/>
      <c r="SSD624" s="230"/>
      <c r="SSE624" s="230"/>
      <c r="SSF624" s="230"/>
      <c r="SSG624" s="230"/>
      <c r="SSH624" s="230"/>
      <c r="SSI624" s="230"/>
      <c r="SSJ624" s="230"/>
      <c r="SSK624" s="230"/>
      <c r="SSL624" s="230"/>
      <c r="SSM624" s="230"/>
      <c r="SSN624" s="230"/>
      <c r="SSO624" s="230"/>
      <c r="SSP624" s="230"/>
      <c r="SSQ624" s="230"/>
      <c r="SSR624" s="230"/>
      <c r="SSS624" s="230"/>
      <c r="SST624" s="230"/>
      <c r="SSU624" s="230"/>
      <c r="SSV624" s="230"/>
      <c r="SSW624" s="230"/>
      <c r="SSX624" s="230"/>
      <c r="SSY624" s="230"/>
      <c r="SSZ624" s="230"/>
      <c r="STA624" s="230"/>
      <c r="STB624" s="230"/>
      <c r="STC624" s="230"/>
      <c r="STD624" s="230"/>
      <c r="STE624" s="230"/>
      <c r="STF624" s="230"/>
      <c r="STG624" s="230"/>
      <c r="STH624" s="230"/>
      <c r="STI624" s="230"/>
      <c r="STJ624" s="230"/>
      <c r="STK624" s="230"/>
      <c r="STL624" s="230"/>
      <c r="STM624" s="230"/>
      <c r="STN624" s="230"/>
      <c r="STO624" s="230"/>
      <c r="STP624" s="230"/>
      <c r="STQ624" s="230"/>
      <c r="STR624" s="230"/>
      <c r="STS624" s="230"/>
      <c r="STT624" s="230"/>
      <c r="STU624" s="230"/>
      <c r="STV624" s="230"/>
      <c r="STW624" s="230"/>
      <c r="STX624" s="230"/>
      <c r="STY624" s="230"/>
      <c r="STZ624" s="230"/>
      <c r="SUA624" s="230"/>
      <c r="SUB624" s="230"/>
      <c r="SUC624" s="230"/>
      <c r="SUD624" s="230"/>
      <c r="SUE624" s="230"/>
      <c r="SUF624" s="230"/>
      <c r="SUG624" s="230"/>
      <c r="SUH624" s="230"/>
      <c r="SUI624" s="230"/>
      <c r="SUJ624" s="230"/>
      <c r="SUK624" s="230"/>
      <c r="SUL624" s="230"/>
      <c r="SUM624" s="230"/>
      <c r="SUN624" s="230"/>
      <c r="SUO624" s="230"/>
      <c r="SUP624" s="230"/>
      <c r="SUQ624" s="230"/>
      <c r="SUR624" s="230"/>
      <c r="SUS624" s="230"/>
      <c r="SUT624" s="230"/>
      <c r="SUU624" s="230"/>
      <c r="SUV624" s="230"/>
      <c r="SUW624" s="230"/>
      <c r="SUX624" s="230"/>
      <c r="SUY624" s="230"/>
      <c r="SUZ624" s="230"/>
      <c r="SVA624" s="230"/>
      <c r="SVB624" s="230"/>
      <c r="SVC624" s="230"/>
      <c r="SVD624" s="230"/>
      <c r="SVE624" s="230"/>
      <c r="SVF624" s="230"/>
      <c r="SVG624" s="230"/>
      <c r="SVH624" s="230"/>
      <c r="SVI624" s="230"/>
      <c r="SVJ624" s="230"/>
      <c r="SVK624" s="230"/>
      <c r="SVL624" s="230"/>
      <c r="SVM624" s="230"/>
      <c r="SVN624" s="230"/>
      <c r="SVO624" s="230"/>
      <c r="SVP624" s="230"/>
      <c r="SVQ624" s="230"/>
      <c r="SVR624" s="230"/>
      <c r="SVS624" s="230"/>
      <c r="SVT624" s="230"/>
      <c r="SVU624" s="230"/>
      <c r="SVV624" s="230"/>
      <c r="SVW624" s="230"/>
      <c r="SVX624" s="230"/>
      <c r="SVY624" s="230"/>
      <c r="SVZ624" s="230"/>
      <c r="SWA624" s="230"/>
      <c r="SWB624" s="230"/>
      <c r="SWC624" s="230"/>
      <c r="SWD624" s="230"/>
      <c r="SWE624" s="230"/>
      <c r="SWF624" s="230"/>
      <c r="SWG624" s="230"/>
      <c r="SWH624" s="230"/>
      <c r="SWI624" s="230"/>
      <c r="SWJ624" s="230"/>
      <c r="SWK624" s="230"/>
      <c r="SWL624" s="230"/>
      <c r="SWM624" s="230"/>
      <c r="SWN624" s="230"/>
      <c r="SWO624" s="230"/>
      <c r="SWP624" s="230"/>
      <c r="SWQ624" s="230"/>
      <c r="SWR624" s="230"/>
      <c r="SWS624" s="230"/>
      <c r="SWT624" s="230"/>
      <c r="SWU624" s="230"/>
      <c r="SWV624" s="230"/>
      <c r="SWW624" s="230"/>
      <c r="SWX624" s="230"/>
      <c r="SWY624" s="230"/>
      <c r="SWZ624" s="230"/>
      <c r="SXA624" s="230"/>
      <c r="SXB624" s="230"/>
      <c r="SXC624" s="230"/>
      <c r="SXD624" s="230"/>
      <c r="SXE624" s="230"/>
      <c r="SXF624" s="230"/>
      <c r="SXG624" s="230"/>
      <c r="SXH624" s="230"/>
      <c r="SXI624" s="230"/>
      <c r="SXJ624" s="230"/>
      <c r="SXK624" s="230"/>
      <c r="SXL624" s="230"/>
      <c r="SXM624" s="230"/>
      <c r="SXN624" s="230"/>
      <c r="SXO624" s="230"/>
      <c r="SXP624" s="230"/>
      <c r="SXQ624" s="230"/>
      <c r="SXR624" s="230"/>
      <c r="SXS624" s="230"/>
      <c r="SXT624" s="230"/>
      <c r="SXU624" s="230"/>
      <c r="SXV624" s="230"/>
      <c r="SXW624" s="230"/>
      <c r="SXX624" s="230"/>
      <c r="SXY624" s="230"/>
      <c r="SXZ624" s="230"/>
      <c r="SYA624" s="230"/>
      <c r="SYB624" s="230"/>
      <c r="SYC624" s="230"/>
      <c r="SYD624" s="230"/>
      <c r="SYE624" s="230"/>
      <c r="SYF624" s="230"/>
      <c r="SYG624" s="230"/>
      <c r="SYH624" s="230"/>
      <c r="SYI624" s="230"/>
      <c r="SYJ624" s="230"/>
      <c r="SYK624" s="230"/>
      <c r="SYL624" s="230"/>
      <c r="SYM624" s="230"/>
      <c r="SYN624" s="230"/>
      <c r="SYO624" s="230"/>
      <c r="SYP624" s="230"/>
      <c r="SYQ624" s="230"/>
      <c r="SYR624" s="230"/>
      <c r="SYS624" s="230"/>
      <c r="SYT624" s="230"/>
      <c r="SYU624" s="230"/>
      <c r="SYV624" s="230"/>
      <c r="SYW624" s="230"/>
      <c r="SYX624" s="230"/>
      <c r="SYY624" s="230"/>
      <c r="SYZ624" s="230"/>
      <c r="SZA624" s="230"/>
      <c r="SZB624" s="230"/>
      <c r="SZC624" s="230"/>
      <c r="SZD624" s="230"/>
      <c r="SZE624" s="230"/>
      <c r="SZF624" s="230"/>
      <c r="SZG624" s="230"/>
      <c r="SZH624" s="230"/>
      <c r="SZI624" s="230"/>
      <c r="SZJ624" s="230"/>
      <c r="SZK624" s="230"/>
      <c r="SZL624" s="230"/>
      <c r="SZM624" s="230"/>
      <c r="SZN624" s="230"/>
      <c r="SZO624" s="230"/>
      <c r="SZP624" s="230"/>
      <c r="SZQ624" s="230"/>
      <c r="SZR624" s="230"/>
      <c r="SZS624" s="230"/>
      <c r="SZT624" s="230"/>
      <c r="SZU624" s="230"/>
      <c r="SZV624" s="230"/>
      <c r="SZW624" s="230"/>
      <c r="SZX624" s="230"/>
      <c r="SZY624" s="230"/>
      <c r="SZZ624" s="230"/>
      <c r="TAA624" s="230"/>
      <c r="TAB624" s="230"/>
      <c r="TAC624" s="230"/>
      <c r="TAD624" s="230"/>
      <c r="TAE624" s="230"/>
      <c r="TAF624" s="230"/>
      <c r="TAG624" s="230"/>
      <c r="TAH624" s="230"/>
      <c r="TAI624" s="230"/>
      <c r="TAJ624" s="230"/>
      <c r="TAK624" s="230"/>
      <c r="TAL624" s="230"/>
      <c r="TAM624" s="230"/>
      <c r="TAN624" s="230"/>
      <c r="TAO624" s="230"/>
      <c r="TAP624" s="230"/>
      <c r="TAQ624" s="230"/>
      <c r="TAR624" s="230"/>
      <c r="TAS624" s="230"/>
      <c r="TAT624" s="230"/>
      <c r="TAU624" s="230"/>
      <c r="TAV624" s="230"/>
      <c r="TAW624" s="230"/>
      <c r="TAX624" s="230"/>
      <c r="TAY624" s="230"/>
      <c r="TAZ624" s="230"/>
      <c r="TBA624" s="230"/>
      <c r="TBB624" s="230"/>
      <c r="TBC624" s="230"/>
      <c r="TBD624" s="230"/>
      <c r="TBE624" s="230"/>
      <c r="TBF624" s="230"/>
      <c r="TBG624" s="230"/>
      <c r="TBH624" s="230"/>
      <c r="TBI624" s="230"/>
      <c r="TBJ624" s="230"/>
      <c r="TBK624" s="230"/>
      <c r="TBL624" s="230"/>
      <c r="TBM624" s="230"/>
      <c r="TBN624" s="230"/>
      <c r="TBO624" s="230"/>
      <c r="TBP624" s="230"/>
      <c r="TBQ624" s="230"/>
      <c r="TBR624" s="230"/>
      <c r="TBS624" s="230"/>
      <c r="TBT624" s="230"/>
      <c r="TBU624" s="230"/>
      <c r="TBV624" s="230"/>
      <c r="TBW624" s="230"/>
      <c r="TBX624" s="230"/>
      <c r="TBY624" s="230"/>
      <c r="TBZ624" s="230"/>
      <c r="TCA624" s="230"/>
      <c r="TCB624" s="230"/>
      <c r="TCC624" s="230"/>
      <c r="TCD624" s="230"/>
      <c r="TCE624" s="230"/>
      <c r="TCF624" s="230"/>
      <c r="TCG624" s="230"/>
      <c r="TCH624" s="230"/>
      <c r="TCI624" s="230"/>
      <c r="TCJ624" s="230"/>
      <c r="TCK624" s="230"/>
      <c r="TCL624" s="230"/>
      <c r="TCM624" s="230"/>
      <c r="TCN624" s="230"/>
      <c r="TCO624" s="230"/>
      <c r="TCP624" s="230"/>
      <c r="TCQ624" s="230"/>
      <c r="TCR624" s="230"/>
      <c r="TCS624" s="230"/>
      <c r="TCT624" s="230"/>
      <c r="TCU624" s="230"/>
      <c r="TCV624" s="230"/>
      <c r="TCW624" s="230"/>
      <c r="TCX624" s="230"/>
      <c r="TCY624" s="230"/>
      <c r="TCZ624" s="230"/>
      <c r="TDA624" s="230"/>
      <c r="TDB624" s="230"/>
      <c r="TDC624" s="230"/>
      <c r="TDD624" s="230"/>
      <c r="TDE624" s="230"/>
      <c r="TDF624" s="230"/>
      <c r="TDG624" s="230"/>
      <c r="TDH624" s="230"/>
      <c r="TDI624" s="230"/>
      <c r="TDJ624" s="230"/>
      <c r="TDK624" s="230"/>
      <c r="TDL624" s="230"/>
      <c r="TDM624" s="230"/>
      <c r="TDN624" s="230"/>
      <c r="TDO624" s="230"/>
      <c r="TDP624" s="230"/>
      <c r="TDQ624" s="230"/>
      <c r="TDR624" s="230"/>
      <c r="TDS624" s="230"/>
      <c r="TDT624" s="230"/>
      <c r="TDU624" s="230"/>
      <c r="TDV624" s="230"/>
      <c r="TDW624" s="230"/>
      <c r="TDX624" s="230"/>
      <c r="TDY624" s="230"/>
      <c r="TDZ624" s="230"/>
      <c r="TEA624" s="230"/>
      <c r="TEB624" s="230"/>
      <c r="TEC624" s="230"/>
      <c r="TED624" s="230"/>
      <c r="TEE624" s="230"/>
      <c r="TEF624" s="230"/>
      <c r="TEG624" s="230"/>
      <c r="TEH624" s="230"/>
      <c r="TEI624" s="230"/>
      <c r="TEJ624" s="230"/>
      <c r="TEK624" s="230"/>
      <c r="TEL624" s="230"/>
      <c r="TEM624" s="230"/>
      <c r="TEN624" s="230"/>
      <c r="TEO624" s="230"/>
      <c r="TEP624" s="230"/>
      <c r="TEQ624" s="230"/>
      <c r="TER624" s="230"/>
      <c r="TES624" s="230"/>
      <c r="TET624" s="230"/>
      <c r="TEU624" s="230"/>
      <c r="TEV624" s="230"/>
      <c r="TEW624" s="230"/>
      <c r="TEX624" s="230"/>
      <c r="TEY624" s="230"/>
      <c r="TEZ624" s="230"/>
      <c r="TFA624" s="230"/>
      <c r="TFB624" s="230"/>
      <c r="TFC624" s="230"/>
      <c r="TFD624" s="230"/>
      <c r="TFE624" s="230"/>
      <c r="TFF624" s="230"/>
      <c r="TFG624" s="230"/>
      <c r="TFH624" s="230"/>
      <c r="TFI624" s="230"/>
      <c r="TFJ624" s="230"/>
      <c r="TFK624" s="230"/>
      <c r="TFL624" s="230"/>
      <c r="TFM624" s="230"/>
      <c r="TFN624" s="230"/>
      <c r="TFO624" s="230"/>
      <c r="TFP624" s="230"/>
      <c r="TFQ624" s="230"/>
      <c r="TFR624" s="230"/>
      <c r="TFS624" s="230"/>
      <c r="TFT624" s="230"/>
      <c r="TFU624" s="230"/>
      <c r="TFV624" s="230"/>
      <c r="TFW624" s="230"/>
      <c r="TFX624" s="230"/>
      <c r="TFY624" s="230"/>
      <c r="TFZ624" s="230"/>
      <c r="TGA624" s="230"/>
      <c r="TGB624" s="230"/>
      <c r="TGC624" s="230"/>
      <c r="TGD624" s="230"/>
      <c r="TGE624" s="230"/>
      <c r="TGF624" s="230"/>
      <c r="TGG624" s="230"/>
      <c r="TGH624" s="230"/>
      <c r="TGI624" s="230"/>
      <c r="TGJ624" s="230"/>
      <c r="TGK624" s="230"/>
      <c r="TGL624" s="230"/>
      <c r="TGM624" s="230"/>
      <c r="TGN624" s="230"/>
      <c r="TGO624" s="230"/>
      <c r="TGP624" s="230"/>
      <c r="TGQ624" s="230"/>
      <c r="TGR624" s="230"/>
      <c r="TGS624" s="230"/>
      <c r="TGT624" s="230"/>
      <c r="TGU624" s="230"/>
      <c r="TGV624" s="230"/>
      <c r="TGW624" s="230"/>
      <c r="TGX624" s="230"/>
      <c r="TGY624" s="230"/>
      <c r="TGZ624" s="230"/>
      <c r="THA624" s="230"/>
      <c r="THB624" s="230"/>
      <c r="THC624" s="230"/>
      <c r="THD624" s="230"/>
      <c r="THE624" s="230"/>
      <c r="THF624" s="230"/>
      <c r="THG624" s="230"/>
      <c r="THH624" s="230"/>
      <c r="THI624" s="230"/>
      <c r="THJ624" s="230"/>
      <c r="THK624" s="230"/>
      <c r="THL624" s="230"/>
      <c r="THM624" s="230"/>
      <c r="THN624" s="230"/>
      <c r="THO624" s="230"/>
      <c r="THP624" s="230"/>
      <c r="THQ624" s="230"/>
      <c r="THR624" s="230"/>
      <c r="THS624" s="230"/>
      <c r="THT624" s="230"/>
      <c r="THU624" s="230"/>
      <c r="THV624" s="230"/>
      <c r="THW624" s="230"/>
      <c r="THX624" s="230"/>
      <c r="THY624" s="230"/>
      <c r="THZ624" s="230"/>
      <c r="TIA624" s="230"/>
      <c r="TIB624" s="230"/>
      <c r="TIC624" s="230"/>
      <c r="TID624" s="230"/>
      <c r="TIE624" s="230"/>
      <c r="TIF624" s="230"/>
      <c r="TIG624" s="230"/>
      <c r="TIH624" s="230"/>
      <c r="TII624" s="230"/>
      <c r="TIJ624" s="230"/>
      <c r="TIK624" s="230"/>
      <c r="TIL624" s="230"/>
      <c r="TIM624" s="230"/>
      <c r="TIN624" s="230"/>
      <c r="TIO624" s="230"/>
      <c r="TIP624" s="230"/>
      <c r="TIQ624" s="230"/>
      <c r="TIR624" s="230"/>
      <c r="TIS624" s="230"/>
      <c r="TIT624" s="230"/>
      <c r="TIU624" s="230"/>
      <c r="TIV624" s="230"/>
      <c r="TIW624" s="230"/>
      <c r="TIX624" s="230"/>
      <c r="TIY624" s="230"/>
      <c r="TIZ624" s="230"/>
      <c r="TJA624" s="230"/>
      <c r="TJB624" s="230"/>
      <c r="TJC624" s="230"/>
      <c r="TJD624" s="230"/>
      <c r="TJE624" s="230"/>
      <c r="TJF624" s="230"/>
      <c r="TJG624" s="230"/>
      <c r="TJH624" s="230"/>
      <c r="TJI624" s="230"/>
      <c r="TJJ624" s="230"/>
      <c r="TJK624" s="230"/>
      <c r="TJL624" s="230"/>
      <c r="TJM624" s="230"/>
      <c r="TJN624" s="230"/>
      <c r="TJO624" s="230"/>
      <c r="TJP624" s="230"/>
      <c r="TJQ624" s="230"/>
      <c r="TJR624" s="230"/>
      <c r="TJS624" s="230"/>
      <c r="TJT624" s="230"/>
      <c r="TJU624" s="230"/>
      <c r="TJV624" s="230"/>
      <c r="TJW624" s="230"/>
      <c r="TJX624" s="230"/>
      <c r="TJY624" s="230"/>
      <c r="TJZ624" s="230"/>
      <c r="TKA624" s="230"/>
      <c r="TKB624" s="230"/>
      <c r="TKC624" s="230"/>
      <c r="TKD624" s="230"/>
      <c r="TKE624" s="230"/>
      <c r="TKF624" s="230"/>
      <c r="TKG624" s="230"/>
      <c r="TKH624" s="230"/>
      <c r="TKI624" s="230"/>
      <c r="TKJ624" s="230"/>
      <c r="TKK624" s="230"/>
      <c r="TKL624" s="230"/>
      <c r="TKM624" s="230"/>
      <c r="TKN624" s="230"/>
      <c r="TKO624" s="230"/>
      <c r="TKP624" s="230"/>
      <c r="TKQ624" s="230"/>
      <c r="TKR624" s="230"/>
      <c r="TKS624" s="230"/>
      <c r="TKT624" s="230"/>
      <c r="TKU624" s="230"/>
      <c r="TKV624" s="230"/>
      <c r="TKW624" s="230"/>
      <c r="TKX624" s="230"/>
      <c r="TKY624" s="230"/>
      <c r="TKZ624" s="230"/>
      <c r="TLA624" s="230"/>
      <c r="TLB624" s="230"/>
      <c r="TLC624" s="230"/>
      <c r="TLD624" s="230"/>
      <c r="TLE624" s="230"/>
      <c r="TLF624" s="230"/>
      <c r="TLG624" s="230"/>
      <c r="TLH624" s="230"/>
      <c r="TLI624" s="230"/>
      <c r="TLJ624" s="230"/>
      <c r="TLK624" s="230"/>
      <c r="TLL624" s="230"/>
      <c r="TLM624" s="230"/>
      <c r="TLN624" s="230"/>
      <c r="TLO624" s="230"/>
      <c r="TLP624" s="230"/>
      <c r="TLQ624" s="230"/>
      <c r="TLR624" s="230"/>
      <c r="TLS624" s="230"/>
      <c r="TLT624" s="230"/>
      <c r="TLU624" s="230"/>
      <c r="TLV624" s="230"/>
      <c r="TLW624" s="230"/>
      <c r="TLX624" s="230"/>
      <c r="TLY624" s="230"/>
      <c r="TLZ624" s="230"/>
      <c r="TMA624" s="230"/>
      <c r="TMB624" s="230"/>
      <c r="TMC624" s="230"/>
      <c r="TMD624" s="230"/>
      <c r="TME624" s="230"/>
      <c r="TMF624" s="230"/>
      <c r="TMG624" s="230"/>
      <c r="TMH624" s="230"/>
      <c r="TMI624" s="230"/>
      <c r="TMJ624" s="230"/>
      <c r="TMK624" s="230"/>
      <c r="TML624" s="230"/>
      <c r="TMM624" s="230"/>
      <c r="TMN624" s="230"/>
      <c r="TMO624" s="230"/>
      <c r="TMP624" s="230"/>
      <c r="TMQ624" s="230"/>
      <c r="TMR624" s="230"/>
      <c r="TMS624" s="230"/>
      <c r="TMT624" s="230"/>
      <c r="TMU624" s="230"/>
      <c r="TMV624" s="230"/>
      <c r="TMW624" s="230"/>
      <c r="TMX624" s="230"/>
      <c r="TMY624" s="230"/>
      <c r="TMZ624" s="230"/>
      <c r="TNA624" s="230"/>
      <c r="TNB624" s="230"/>
      <c r="TNC624" s="230"/>
      <c r="TND624" s="230"/>
      <c r="TNE624" s="230"/>
      <c r="TNF624" s="230"/>
      <c r="TNG624" s="230"/>
      <c r="TNH624" s="230"/>
      <c r="TNI624" s="230"/>
      <c r="TNJ624" s="230"/>
      <c r="TNK624" s="230"/>
      <c r="TNL624" s="230"/>
      <c r="TNM624" s="230"/>
      <c r="TNN624" s="230"/>
      <c r="TNO624" s="230"/>
      <c r="TNP624" s="230"/>
      <c r="TNQ624" s="230"/>
      <c r="TNR624" s="230"/>
      <c r="TNS624" s="230"/>
      <c r="TNT624" s="230"/>
      <c r="TNU624" s="230"/>
      <c r="TNV624" s="230"/>
      <c r="TNW624" s="230"/>
      <c r="TNX624" s="230"/>
      <c r="TNY624" s="230"/>
      <c r="TNZ624" s="230"/>
      <c r="TOA624" s="230"/>
      <c r="TOB624" s="230"/>
      <c r="TOC624" s="230"/>
      <c r="TOD624" s="230"/>
      <c r="TOE624" s="230"/>
      <c r="TOF624" s="230"/>
      <c r="TOG624" s="230"/>
      <c r="TOH624" s="230"/>
      <c r="TOI624" s="230"/>
      <c r="TOJ624" s="230"/>
      <c r="TOK624" s="230"/>
      <c r="TOL624" s="230"/>
      <c r="TOM624" s="230"/>
      <c r="TON624" s="230"/>
      <c r="TOO624" s="230"/>
      <c r="TOP624" s="230"/>
      <c r="TOQ624" s="230"/>
      <c r="TOR624" s="230"/>
      <c r="TOS624" s="230"/>
      <c r="TOT624" s="230"/>
      <c r="TOU624" s="230"/>
      <c r="TOV624" s="230"/>
      <c r="TOW624" s="230"/>
      <c r="TOX624" s="230"/>
      <c r="TOY624" s="230"/>
      <c r="TOZ624" s="230"/>
      <c r="TPA624" s="230"/>
      <c r="TPB624" s="230"/>
      <c r="TPC624" s="230"/>
      <c r="TPD624" s="230"/>
      <c r="TPE624" s="230"/>
      <c r="TPF624" s="230"/>
      <c r="TPG624" s="230"/>
      <c r="TPH624" s="230"/>
      <c r="TPI624" s="230"/>
      <c r="TPJ624" s="230"/>
      <c r="TPK624" s="230"/>
      <c r="TPL624" s="230"/>
      <c r="TPM624" s="230"/>
      <c r="TPN624" s="230"/>
      <c r="TPO624" s="230"/>
      <c r="TPP624" s="230"/>
      <c r="TPQ624" s="230"/>
      <c r="TPR624" s="230"/>
      <c r="TPS624" s="230"/>
      <c r="TPT624" s="230"/>
      <c r="TPU624" s="230"/>
      <c r="TPV624" s="230"/>
      <c r="TPW624" s="230"/>
      <c r="TPX624" s="230"/>
      <c r="TPY624" s="230"/>
      <c r="TPZ624" s="230"/>
      <c r="TQA624" s="230"/>
      <c r="TQB624" s="230"/>
      <c r="TQC624" s="230"/>
      <c r="TQD624" s="230"/>
      <c r="TQE624" s="230"/>
      <c r="TQF624" s="230"/>
      <c r="TQG624" s="230"/>
      <c r="TQH624" s="230"/>
      <c r="TQI624" s="230"/>
      <c r="TQJ624" s="230"/>
      <c r="TQK624" s="230"/>
      <c r="TQL624" s="230"/>
      <c r="TQM624" s="230"/>
      <c r="TQN624" s="230"/>
      <c r="TQO624" s="230"/>
      <c r="TQP624" s="230"/>
      <c r="TQQ624" s="230"/>
      <c r="TQR624" s="230"/>
      <c r="TQS624" s="230"/>
      <c r="TQT624" s="230"/>
      <c r="TQU624" s="230"/>
      <c r="TQV624" s="230"/>
      <c r="TQW624" s="230"/>
      <c r="TQX624" s="230"/>
      <c r="TQY624" s="230"/>
      <c r="TQZ624" s="230"/>
      <c r="TRA624" s="230"/>
      <c r="TRB624" s="230"/>
      <c r="TRC624" s="230"/>
      <c r="TRD624" s="230"/>
      <c r="TRE624" s="230"/>
      <c r="TRF624" s="230"/>
      <c r="TRG624" s="230"/>
      <c r="TRH624" s="230"/>
      <c r="TRI624" s="230"/>
      <c r="TRJ624" s="230"/>
      <c r="TRK624" s="230"/>
      <c r="TRL624" s="230"/>
      <c r="TRM624" s="230"/>
      <c r="TRN624" s="230"/>
      <c r="TRO624" s="230"/>
      <c r="TRP624" s="230"/>
      <c r="TRQ624" s="230"/>
      <c r="TRR624" s="230"/>
      <c r="TRS624" s="230"/>
      <c r="TRT624" s="230"/>
      <c r="TRU624" s="230"/>
      <c r="TRV624" s="230"/>
      <c r="TRW624" s="230"/>
      <c r="TRX624" s="230"/>
      <c r="TRY624" s="230"/>
      <c r="TRZ624" s="230"/>
      <c r="TSA624" s="230"/>
      <c r="TSB624" s="230"/>
      <c r="TSC624" s="230"/>
      <c r="TSD624" s="230"/>
      <c r="TSE624" s="230"/>
      <c r="TSF624" s="230"/>
      <c r="TSG624" s="230"/>
      <c r="TSH624" s="230"/>
      <c r="TSI624" s="230"/>
      <c r="TSJ624" s="230"/>
      <c r="TSK624" s="230"/>
      <c r="TSL624" s="230"/>
      <c r="TSM624" s="230"/>
      <c r="TSN624" s="230"/>
      <c r="TSO624" s="230"/>
      <c r="TSP624" s="230"/>
      <c r="TSQ624" s="230"/>
      <c r="TSR624" s="230"/>
      <c r="TSS624" s="230"/>
      <c r="TST624" s="230"/>
      <c r="TSU624" s="230"/>
      <c r="TSV624" s="230"/>
      <c r="TSW624" s="230"/>
      <c r="TSX624" s="230"/>
      <c r="TSY624" s="230"/>
      <c r="TSZ624" s="230"/>
      <c r="TTA624" s="230"/>
      <c r="TTB624" s="230"/>
      <c r="TTC624" s="230"/>
      <c r="TTD624" s="230"/>
      <c r="TTE624" s="230"/>
      <c r="TTF624" s="230"/>
      <c r="TTG624" s="230"/>
      <c r="TTH624" s="230"/>
      <c r="TTI624" s="230"/>
      <c r="TTJ624" s="230"/>
      <c r="TTK624" s="230"/>
      <c r="TTL624" s="230"/>
      <c r="TTM624" s="230"/>
      <c r="TTN624" s="230"/>
      <c r="TTO624" s="230"/>
      <c r="TTP624" s="230"/>
      <c r="TTQ624" s="230"/>
      <c r="TTR624" s="230"/>
      <c r="TTS624" s="230"/>
      <c r="TTT624" s="230"/>
      <c r="TTU624" s="230"/>
      <c r="TTV624" s="230"/>
      <c r="TTW624" s="230"/>
      <c r="TTX624" s="230"/>
      <c r="TTY624" s="230"/>
      <c r="TTZ624" s="230"/>
      <c r="TUA624" s="230"/>
      <c r="TUB624" s="230"/>
      <c r="TUC624" s="230"/>
      <c r="TUD624" s="230"/>
      <c r="TUE624" s="230"/>
      <c r="TUF624" s="230"/>
      <c r="TUG624" s="230"/>
      <c r="TUH624" s="230"/>
      <c r="TUI624" s="230"/>
      <c r="TUJ624" s="230"/>
      <c r="TUK624" s="230"/>
      <c r="TUL624" s="230"/>
      <c r="TUM624" s="230"/>
      <c r="TUN624" s="230"/>
      <c r="TUO624" s="230"/>
      <c r="TUP624" s="230"/>
      <c r="TUQ624" s="230"/>
      <c r="TUR624" s="230"/>
      <c r="TUS624" s="230"/>
      <c r="TUT624" s="230"/>
      <c r="TUU624" s="230"/>
      <c r="TUV624" s="230"/>
      <c r="TUW624" s="230"/>
      <c r="TUX624" s="230"/>
      <c r="TUY624" s="230"/>
      <c r="TUZ624" s="230"/>
      <c r="TVA624" s="230"/>
      <c r="TVB624" s="230"/>
      <c r="TVC624" s="230"/>
      <c r="TVD624" s="230"/>
      <c r="TVE624" s="230"/>
      <c r="TVF624" s="230"/>
      <c r="TVG624" s="230"/>
      <c r="TVH624" s="230"/>
      <c r="TVI624" s="230"/>
      <c r="TVJ624" s="230"/>
      <c r="TVK624" s="230"/>
      <c r="TVL624" s="230"/>
      <c r="TVM624" s="230"/>
      <c r="TVN624" s="230"/>
      <c r="TVO624" s="230"/>
      <c r="TVP624" s="230"/>
      <c r="TVQ624" s="230"/>
      <c r="TVR624" s="230"/>
      <c r="TVS624" s="230"/>
      <c r="TVT624" s="230"/>
      <c r="TVU624" s="230"/>
      <c r="TVV624" s="230"/>
      <c r="TVW624" s="230"/>
      <c r="TVX624" s="230"/>
      <c r="TVY624" s="230"/>
      <c r="TVZ624" s="230"/>
      <c r="TWA624" s="230"/>
      <c r="TWB624" s="230"/>
      <c r="TWC624" s="230"/>
      <c r="TWD624" s="230"/>
      <c r="TWE624" s="230"/>
      <c r="TWF624" s="230"/>
      <c r="TWG624" s="230"/>
      <c r="TWH624" s="230"/>
      <c r="TWI624" s="230"/>
      <c r="TWJ624" s="230"/>
      <c r="TWK624" s="230"/>
      <c r="TWL624" s="230"/>
      <c r="TWM624" s="230"/>
      <c r="TWN624" s="230"/>
      <c r="TWO624" s="230"/>
      <c r="TWP624" s="230"/>
      <c r="TWQ624" s="230"/>
      <c r="TWR624" s="230"/>
      <c r="TWS624" s="230"/>
      <c r="TWT624" s="230"/>
      <c r="TWU624" s="230"/>
      <c r="TWV624" s="230"/>
      <c r="TWW624" s="230"/>
      <c r="TWX624" s="230"/>
      <c r="TWY624" s="230"/>
      <c r="TWZ624" s="230"/>
      <c r="TXA624" s="230"/>
      <c r="TXB624" s="230"/>
      <c r="TXC624" s="230"/>
      <c r="TXD624" s="230"/>
      <c r="TXE624" s="230"/>
      <c r="TXF624" s="230"/>
      <c r="TXG624" s="230"/>
      <c r="TXH624" s="230"/>
      <c r="TXI624" s="230"/>
      <c r="TXJ624" s="230"/>
      <c r="TXK624" s="230"/>
      <c r="TXL624" s="230"/>
      <c r="TXM624" s="230"/>
      <c r="TXN624" s="230"/>
      <c r="TXO624" s="230"/>
      <c r="TXP624" s="230"/>
      <c r="TXQ624" s="230"/>
      <c r="TXR624" s="230"/>
      <c r="TXS624" s="230"/>
      <c r="TXT624" s="230"/>
      <c r="TXU624" s="230"/>
      <c r="TXV624" s="230"/>
      <c r="TXW624" s="230"/>
      <c r="TXX624" s="230"/>
      <c r="TXY624" s="230"/>
      <c r="TXZ624" s="230"/>
      <c r="TYA624" s="230"/>
      <c r="TYB624" s="230"/>
      <c r="TYC624" s="230"/>
      <c r="TYD624" s="230"/>
      <c r="TYE624" s="230"/>
      <c r="TYF624" s="230"/>
      <c r="TYG624" s="230"/>
      <c r="TYH624" s="230"/>
      <c r="TYI624" s="230"/>
      <c r="TYJ624" s="230"/>
      <c r="TYK624" s="230"/>
      <c r="TYL624" s="230"/>
      <c r="TYM624" s="230"/>
      <c r="TYN624" s="230"/>
      <c r="TYO624" s="230"/>
      <c r="TYP624" s="230"/>
      <c r="TYQ624" s="230"/>
      <c r="TYR624" s="230"/>
      <c r="TYS624" s="230"/>
      <c r="TYT624" s="230"/>
      <c r="TYU624" s="230"/>
      <c r="TYV624" s="230"/>
      <c r="TYW624" s="230"/>
      <c r="TYX624" s="230"/>
      <c r="TYY624" s="230"/>
      <c r="TYZ624" s="230"/>
      <c r="TZA624" s="230"/>
      <c r="TZB624" s="230"/>
      <c r="TZC624" s="230"/>
      <c r="TZD624" s="230"/>
      <c r="TZE624" s="230"/>
      <c r="TZF624" s="230"/>
      <c r="TZG624" s="230"/>
      <c r="TZH624" s="230"/>
      <c r="TZI624" s="230"/>
      <c r="TZJ624" s="230"/>
      <c r="TZK624" s="230"/>
      <c r="TZL624" s="230"/>
      <c r="TZM624" s="230"/>
      <c r="TZN624" s="230"/>
      <c r="TZO624" s="230"/>
      <c r="TZP624" s="230"/>
      <c r="TZQ624" s="230"/>
      <c r="TZR624" s="230"/>
      <c r="TZS624" s="230"/>
      <c r="TZT624" s="230"/>
      <c r="TZU624" s="230"/>
      <c r="TZV624" s="230"/>
      <c r="TZW624" s="230"/>
      <c r="TZX624" s="230"/>
      <c r="TZY624" s="230"/>
      <c r="TZZ624" s="230"/>
      <c r="UAA624" s="230"/>
      <c r="UAB624" s="230"/>
      <c r="UAC624" s="230"/>
      <c r="UAD624" s="230"/>
      <c r="UAE624" s="230"/>
      <c r="UAF624" s="230"/>
      <c r="UAG624" s="230"/>
      <c r="UAH624" s="230"/>
      <c r="UAI624" s="230"/>
      <c r="UAJ624" s="230"/>
      <c r="UAK624" s="230"/>
      <c r="UAL624" s="230"/>
      <c r="UAM624" s="230"/>
      <c r="UAN624" s="230"/>
      <c r="UAO624" s="230"/>
      <c r="UAP624" s="230"/>
      <c r="UAQ624" s="230"/>
      <c r="UAR624" s="230"/>
      <c r="UAS624" s="230"/>
      <c r="UAT624" s="230"/>
      <c r="UAU624" s="230"/>
      <c r="UAV624" s="230"/>
      <c r="UAW624" s="230"/>
      <c r="UAX624" s="230"/>
      <c r="UAY624" s="230"/>
      <c r="UAZ624" s="230"/>
      <c r="UBA624" s="230"/>
      <c r="UBB624" s="230"/>
      <c r="UBC624" s="230"/>
      <c r="UBD624" s="230"/>
      <c r="UBE624" s="230"/>
      <c r="UBF624" s="230"/>
      <c r="UBG624" s="230"/>
      <c r="UBH624" s="230"/>
      <c r="UBI624" s="230"/>
      <c r="UBJ624" s="230"/>
      <c r="UBK624" s="230"/>
      <c r="UBL624" s="230"/>
      <c r="UBM624" s="230"/>
      <c r="UBN624" s="230"/>
      <c r="UBO624" s="230"/>
      <c r="UBP624" s="230"/>
      <c r="UBQ624" s="230"/>
      <c r="UBR624" s="230"/>
      <c r="UBS624" s="230"/>
      <c r="UBT624" s="230"/>
      <c r="UBU624" s="230"/>
      <c r="UBV624" s="230"/>
      <c r="UBW624" s="230"/>
      <c r="UBX624" s="230"/>
      <c r="UBY624" s="230"/>
      <c r="UBZ624" s="230"/>
      <c r="UCA624" s="230"/>
      <c r="UCB624" s="230"/>
      <c r="UCC624" s="230"/>
      <c r="UCD624" s="230"/>
      <c r="UCE624" s="230"/>
      <c r="UCF624" s="230"/>
      <c r="UCG624" s="230"/>
      <c r="UCH624" s="230"/>
      <c r="UCI624" s="230"/>
      <c r="UCJ624" s="230"/>
      <c r="UCK624" s="230"/>
      <c r="UCL624" s="230"/>
      <c r="UCM624" s="230"/>
      <c r="UCN624" s="230"/>
      <c r="UCO624" s="230"/>
      <c r="UCP624" s="230"/>
      <c r="UCQ624" s="230"/>
      <c r="UCR624" s="230"/>
      <c r="UCS624" s="230"/>
      <c r="UCT624" s="230"/>
      <c r="UCU624" s="230"/>
      <c r="UCV624" s="230"/>
      <c r="UCW624" s="230"/>
      <c r="UCX624" s="230"/>
      <c r="UCY624" s="230"/>
      <c r="UCZ624" s="230"/>
      <c r="UDA624" s="230"/>
      <c r="UDB624" s="230"/>
      <c r="UDC624" s="230"/>
      <c r="UDD624" s="230"/>
      <c r="UDE624" s="230"/>
      <c r="UDF624" s="230"/>
      <c r="UDG624" s="230"/>
      <c r="UDH624" s="230"/>
      <c r="UDI624" s="230"/>
      <c r="UDJ624" s="230"/>
      <c r="UDK624" s="230"/>
      <c r="UDL624" s="230"/>
      <c r="UDM624" s="230"/>
      <c r="UDN624" s="230"/>
      <c r="UDO624" s="230"/>
      <c r="UDP624" s="230"/>
      <c r="UDQ624" s="230"/>
      <c r="UDR624" s="230"/>
      <c r="UDS624" s="230"/>
      <c r="UDT624" s="230"/>
      <c r="UDU624" s="230"/>
      <c r="UDV624" s="230"/>
      <c r="UDW624" s="230"/>
      <c r="UDX624" s="230"/>
      <c r="UDY624" s="230"/>
      <c r="UDZ624" s="230"/>
      <c r="UEA624" s="230"/>
      <c r="UEB624" s="230"/>
      <c r="UEC624" s="230"/>
      <c r="UED624" s="230"/>
      <c r="UEE624" s="230"/>
      <c r="UEF624" s="230"/>
      <c r="UEG624" s="230"/>
      <c r="UEH624" s="230"/>
      <c r="UEI624" s="230"/>
      <c r="UEJ624" s="230"/>
      <c r="UEK624" s="230"/>
      <c r="UEL624" s="230"/>
      <c r="UEM624" s="230"/>
      <c r="UEN624" s="230"/>
      <c r="UEO624" s="230"/>
      <c r="UEP624" s="230"/>
      <c r="UEQ624" s="230"/>
      <c r="UER624" s="230"/>
      <c r="UES624" s="230"/>
      <c r="UET624" s="230"/>
      <c r="UEU624" s="230"/>
      <c r="UEV624" s="230"/>
      <c r="UEW624" s="230"/>
      <c r="UEX624" s="230"/>
      <c r="UEY624" s="230"/>
      <c r="UEZ624" s="230"/>
      <c r="UFA624" s="230"/>
      <c r="UFB624" s="230"/>
      <c r="UFC624" s="230"/>
      <c r="UFD624" s="230"/>
      <c r="UFE624" s="230"/>
      <c r="UFF624" s="230"/>
      <c r="UFG624" s="230"/>
      <c r="UFH624" s="230"/>
      <c r="UFI624" s="230"/>
      <c r="UFJ624" s="230"/>
      <c r="UFK624" s="230"/>
      <c r="UFL624" s="230"/>
      <c r="UFM624" s="230"/>
      <c r="UFN624" s="230"/>
      <c r="UFO624" s="230"/>
      <c r="UFP624" s="230"/>
      <c r="UFQ624" s="230"/>
      <c r="UFR624" s="230"/>
      <c r="UFS624" s="230"/>
      <c r="UFT624" s="230"/>
      <c r="UFU624" s="230"/>
      <c r="UFV624" s="230"/>
      <c r="UFW624" s="230"/>
      <c r="UFX624" s="230"/>
      <c r="UFY624" s="230"/>
      <c r="UFZ624" s="230"/>
      <c r="UGA624" s="230"/>
      <c r="UGB624" s="230"/>
      <c r="UGC624" s="230"/>
      <c r="UGD624" s="230"/>
      <c r="UGE624" s="230"/>
      <c r="UGF624" s="230"/>
      <c r="UGG624" s="230"/>
      <c r="UGH624" s="230"/>
      <c r="UGI624" s="230"/>
      <c r="UGJ624" s="230"/>
      <c r="UGK624" s="230"/>
      <c r="UGL624" s="230"/>
      <c r="UGM624" s="230"/>
      <c r="UGN624" s="230"/>
      <c r="UGO624" s="230"/>
      <c r="UGP624" s="230"/>
      <c r="UGQ624" s="230"/>
      <c r="UGR624" s="230"/>
      <c r="UGS624" s="230"/>
      <c r="UGT624" s="230"/>
      <c r="UGU624" s="230"/>
      <c r="UGV624" s="230"/>
      <c r="UGW624" s="230"/>
      <c r="UGX624" s="230"/>
      <c r="UGY624" s="230"/>
      <c r="UGZ624" s="230"/>
      <c r="UHA624" s="230"/>
      <c r="UHB624" s="230"/>
      <c r="UHC624" s="230"/>
      <c r="UHD624" s="230"/>
      <c r="UHE624" s="230"/>
      <c r="UHF624" s="230"/>
      <c r="UHG624" s="230"/>
      <c r="UHH624" s="230"/>
      <c r="UHI624" s="230"/>
      <c r="UHJ624" s="230"/>
      <c r="UHK624" s="230"/>
      <c r="UHL624" s="230"/>
      <c r="UHM624" s="230"/>
      <c r="UHN624" s="230"/>
      <c r="UHO624" s="230"/>
      <c r="UHP624" s="230"/>
      <c r="UHQ624" s="230"/>
      <c r="UHR624" s="230"/>
      <c r="UHS624" s="230"/>
      <c r="UHT624" s="230"/>
      <c r="UHU624" s="230"/>
      <c r="UHV624" s="230"/>
      <c r="UHW624" s="230"/>
      <c r="UHX624" s="230"/>
      <c r="UHY624" s="230"/>
      <c r="UHZ624" s="230"/>
      <c r="UIA624" s="230"/>
      <c r="UIB624" s="230"/>
      <c r="UIC624" s="230"/>
      <c r="UID624" s="230"/>
      <c r="UIE624" s="230"/>
      <c r="UIF624" s="230"/>
      <c r="UIG624" s="230"/>
      <c r="UIH624" s="230"/>
      <c r="UII624" s="230"/>
      <c r="UIJ624" s="230"/>
      <c r="UIK624" s="230"/>
      <c r="UIL624" s="230"/>
      <c r="UIM624" s="230"/>
      <c r="UIN624" s="230"/>
      <c r="UIO624" s="230"/>
      <c r="UIP624" s="230"/>
      <c r="UIQ624" s="230"/>
      <c r="UIR624" s="230"/>
      <c r="UIS624" s="230"/>
      <c r="UIT624" s="230"/>
      <c r="UIU624" s="230"/>
      <c r="UIV624" s="230"/>
      <c r="UIW624" s="230"/>
      <c r="UIX624" s="230"/>
      <c r="UIY624" s="230"/>
      <c r="UIZ624" s="230"/>
      <c r="UJA624" s="230"/>
      <c r="UJB624" s="230"/>
      <c r="UJC624" s="230"/>
      <c r="UJD624" s="230"/>
      <c r="UJE624" s="230"/>
      <c r="UJF624" s="230"/>
      <c r="UJG624" s="230"/>
      <c r="UJH624" s="230"/>
      <c r="UJI624" s="230"/>
      <c r="UJJ624" s="230"/>
      <c r="UJK624" s="230"/>
      <c r="UJL624" s="230"/>
      <c r="UJM624" s="230"/>
      <c r="UJN624" s="230"/>
      <c r="UJO624" s="230"/>
      <c r="UJP624" s="230"/>
      <c r="UJQ624" s="230"/>
      <c r="UJR624" s="230"/>
      <c r="UJS624" s="230"/>
      <c r="UJT624" s="230"/>
      <c r="UJU624" s="230"/>
      <c r="UJV624" s="230"/>
      <c r="UJW624" s="230"/>
      <c r="UJX624" s="230"/>
      <c r="UJY624" s="230"/>
      <c r="UJZ624" s="230"/>
      <c r="UKA624" s="230"/>
      <c r="UKB624" s="230"/>
      <c r="UKC624" s="230"/>
      <c r="UKD624" s="230"/>
      <c r="UKE624" s="230"/>
      <c r="UKF624" s="230"/>
      <c r="UKG624" s="230"/>
      <c r="UKH624" s="230"/>
      <c r="UKI624" s="230"/>
      <c r="UKJ624" s="230"/>
      <c r="UKK624" s="230"/>
      <c r="UKL624" s="230"/>
      <c r="UKM624" s="230"/>
      <c r="UKN624" s="230"/>
      <c r="UKO624" s="230"/>
      <c r="UKP624" s="230"/>
      <c r="UKQ624" s="230"/>
      <c r="UKR624" s="230"/>
      <c r="UKS624" s="230"/>
      <c r="UKT624" s="230"/>
      <c r="UKU624" s="230"/>
      <c r="UKV624" s="230"/>
      <c r="UKW624" s="230"/>
      <c r="UKX624" s="230"/>
      <c r="UKY624" s="230"/>
      <c r="UKZ624" s="230"/>
      <c r="ULA624" s="230"/>
      <c r="ULB624" s="230"/>
      <c r="ULC624" s="230"/>
      <c r="ULD624" s="230"/>
      <c r="ULE624" s="230"/>
      <c r="ULF624" s="230"/>
      <c r="ULG624" s="230"/>
      <c r="ULH624" s="230"/>
      <c r="ULI624" s="230"/>
      <c r="ULJ624" s="230"/>
      <c r="ULK624" s="230"/>
      <c r="ULL624" s="230"/>
      <c r="ULM624" s="230"/>
      <c r="ULN624" s="230"/>
      <c r="ULO624" s="230"/>
      <c r="ULP624" s="230"/>
      <c r="ULQ624" s="230"/>
      <c r="ULR624" s="230"/>
      <c r="ULS624" s="230"/>
      <c r="ULT624" s="230"/>
      <c r="ULU624" s="230"/>
      <c r="ULV624" s="230"/>
      <c r="ULW624" s="230"/>
      <c r="ULX624" s="230"/>
      <c r="ULY624" s="230"/>
      <c r="ULZ624" s="230"/>
      <c r="UMA624" s="230"/>
      <c r="UMB624" s="230"/>
      <c r="UMC624" s="230"/>
      <c r="UMD624" s="230"/>
      <c r="UME624" s="230"/>
      <c r="UMF624" s="230"/>
      <c r="UMG624" s="230"/>
      <c r="UMH624" s="230"/>
      <c r="UMI624" s="230"/>
      <c r="UMJ624" s="230"/>
      <c r="UMK624" s="230"/>
      <c r="UML624" s="230"/>
      <c r="UMM624" s="230"/>
      <c r="UMN624" s="230"/>
      <c r="UMO624" s="230"/>
      <c r="UMP624" s="230"/>
      <c r="UMQ624" s="230"/>
      <c r="UMR624" s="230"/>
      <c r="UMS624" s="230"/>
      <c r="UMT624" s="230"/>
      <c r="UMU624" s="230"/>
      <c r="UMV624" s="230"/>
      <c r="UMW624" s="230"/>
      <c r="UMX624" s="230"/>
      <c r="UMY624" s="230"/>
      <c r="UMZ624" s="230"/>
      <c r="UNA624" s="230"/>
      <c r="UNB624" s="230"/>
      <c r="UNC624" s="230"/>
      <c r="UND624" s="230"/>
      <c r="UNE624" s="230"/>
      <c r="UNF624" s="230"/>
      <c r="UNG624" s="230"/>
      <c r="UNH624" s="230"/>
      <c r="UNI624" s="230"/>
      <c r="UNJ624" s="230"/>
      <c r="UNK624" s="230"/>
      <c r="UNL624" s="230"/>
      <c r="UNM624" s="230"/>
      <c r="UNN624" s="230"/>
      <c r="UNO624" s="230"/>
      <c r="UNP624" s="230"/>
      <c r="UNQ624" s="230"/>
      <c r="UNR624" s="230"/>
      <c r="UNS624" s="230"/>
      <c r="UNT624" s="230"/>
      <c r="UNU624" s="230"/>
      <c r="UNV624" s="230"/>
      <c r="UNW624" s="230"/>
      <c r="UNX624" s="230"/>
      <c r="UNY624" s="230"/>
      <c r="UNZ624" s="230"/>
      <c r="UOA624" s="230"/>
      <c r="UOB624" s="230"/>
      <c r="UOC624" s="230"/>
      <c r="UOD624" s="230"/>
      <c r="UOE624" s="230"/>
      <c r="UOF624" s="230"/>
      <c r="UOG624" s="230"/>
      <c r="UOH624" s="230"/>
      <c r="UOI624" s="230"/>
      <c r="UOJ624" s="230"/>
      <c r="UOK624" s="230"/>
      <c r="UOL624" s="230"/>
      <c r="UOM624" s="230"/>
      <c r="UON624" s="230"/>
      <c r="UOO624" s="230"/>
      <c r="UOP624" s="230"/>
      <c r="UOQ624" s="230"/>
      <c r="UOR624" s="230"/>
      <c r="UOS624" s="230"/>
      <c r="UOT624" s="230"/>
      <c r="UOU624" s="230"/>
      <c r="UOV624" s="230"/>
      <c r="UOW624" s="230"/>
      <c r="UOX624" s="230"/>
      <c r="UOY624" s="230"/>
      <c r="UOZ624" s="230"/>
      <c r="UPA624" s="230"/>
      <c r="UPB624" s="230"/>
      <c r="UPC624" s="230"/>
      <c r="UPD624" s="230"/>
      <c r="UPE624" s="230"/>
      <c r="UPF624" s="230"/>
      <c r="UPG624" s="230"/>
      <c r="UPH624" s="230"/>
      <c r="UPI624" s="230"/>
      <c r="UPJ624" s="230"/>
      <c r="UPK624" s="230"/>
      <c r="UPL624" s="230"/>
      <c r="UPM624" s="230"/>
      <c r="UPN624" s="230"/>
      <c r="UPO624" s="230"/>
      <c r="UPP624" s="230"/>
      <c r="UPQ624" s="230"/>
      <c r="UPR624" s="230"/>
      <c r="UPS624" s="230"/>
      <c r="UPT624" s="230"/>
      <c r="UPU624" s="230"/>
      <c r="UPV624" s="230"/>
      <c r="UPW624" s="230"/>
      <c r="UPX624" s="230"/>
      <c r="UPY624" s="230"/>
      <c r="UPZ624" s="230"/>
      <c r="UQA624" s="230"/>
      <c r="UQB624" s="230"/>
      <c r="UQC624" s="230"/>
      <c r="UQD624" s="230"/>
      <c r="UQE624" s="230"/>
      <c r="UQF624" s="230"/>
      <c r="UQG624" s="230"/>
      <c r="UQH624" s="230"/>
      <c r="UQI624" s="230"/>
      <c r="UQJ624" s="230"/>
      <c r="UQK624" s="230"/>
      <c r="UQL624" s="230"/>
      <c r="UQM624" s="230"/>
      <c r="UQN624" s="230"/>
      <c r="UQO624" s="230"/>
      <c r="UQP624" s="230"/>
      <c r="UQQ624" s="230"/>
      <c r="UQR624" s="230"/>
      <c r="UQS624" s="230"/>
      <c r="UQT624" s="230"/>
      <c r="UQU624" s="230"/>
      <c r="UQV624" s="230"/>
      <c r="UQW624" s="230"/>
      <c r="UQX624" s="230"/>
      <c r="UQY624" s="230"/>
      <c r="UQZ624" s="230"/>
      <c r="URA624" s="230"/>
      <c r="URB624" s="230"/>
      <c r="URC624" s="230"/>
      <c r="URD624" s="230"/>
      <c r="URE624" s="230"/>
      <c r="URF624" s="230"/>
      <c r="URG624" s="230"/>
      <c r="URH624" s="230"/>
      <c r="URI624" s="230"/>
      <c r="URJ624" s="230"/>
      <c r="URK624" s="230"/>
      <c r="URL624" s="230"/>
      <c r="URM624" s="230"/>
      <c r="URN624" s="230"/>
      <c r="URO624" s="230"/>
      <c r="URP624" s="230"/>
      <c r="URQ624" s="230"/>
      <c r="URR624" s="230"/>
      <c r="URS624" s="230"/>
      <c r="URT624" s="230"/>
      <c r="URU624" s="230"/>
      <c r="URV624" s="230"/>
      <c r="URW624" s="230"/>
      <c r="URX624" s="230"/>
      <c r="URY624" s="230"/>
      <c r="URZ624" s="230"/>
      <c r="USA624" s="230"/>
      <c r="USB624" s="230"/>
      <c r="USC624" s="230"/>
      <c r="USD624" s="230"/>
      <c r="USE624" s="230"/>
      <c r="USF624" s="230"/>
      <c r="USG624" s="230"/>
      <c r="USH624" s="230"/>
      <c r="USI624" s="230"/>
      <c r="USJ624" s="230"/>
      <c r="USK624" s="230"/>
      <c r="USL624" s="230"/>
      <c r="USM624" s="230"/>
      <c r="USN624" s="230"/>
      <c r="USO624" s="230"/>
      <c r="USP624" s="230"/>
      <c r="USQ624" s="230"/>
      <c r="USR624" s="230"/>
      <c r="USS624" s="230"/>
      <c r="UST624" s="230"/>
      <c r="USU624" s="230"/>
      <c r="USV624" s="230"/>
      <c r="USW624" s="230"/>
      <c r="USX624" s="230"/>
      <c r="USY624" s="230"/>
      <c r="USZ624" s="230"/>
      <c r="UTA624" s="230"/>
      <c r="UTB624" s="230"/>
      <c r="UTC624" s="230"/>
      <c r="UTD624" s="230"/>
      <c r="UTE624" s="230"/>
      <c r="UTF624" s="230"/>
      <c r="UTG624" s="230"/>
      <c r="UTH624" s="230"/>
      <c r="UTI624" s="230"/>
      <c r="UTJ624" s="230"/>
      <c r="UTK624" s="230"/>
      <c r="UTL624" s="230"/>
      <c r="UTM624" s="230"/>
      <c r="UTN624" s="230"/>
      <c r="UTO624" s="230"/>
      <c r="UTP624" s="230"/>
      <c r="UTQ624" s="230"/>
      <c r="UTR624" s="230"/>
      <c r="UTS624" s="230"/>
      <c r="UTT624" s="230"/>
      <c r="UTU624" s="230"/>
      <c r="UTV624" s="230"/>
      <c r="UTW624" s="230"/>
      <c r="UTX624" s="230"/>
      <c r="UTY624" s="230"/>
      <c r="UTZ624" s="230"/>
      <c r="UUA624" s="230"/>
      <c r="UUB624" s="230"/>
      <c r="UUC624" s="230"/>
      <c r="UUD624" s="230"/>
      <c r="UUE624" s="230"/>
      <c r="UUF624" s="230"/>
      <c r="UUG624" s="230"/>
      <c r="UUH624" s="230"/>
      <c r="UUI624" s="230"/>
      <c r="UUJ624" s="230"/>
      <c r="UUK624" s="230"/>
      <c r="UUL624" s="230"/>
      <c r="UUM624" s="230"/>
      <c r="UUN624" s="230"/>
      <c r="UUO624" s="230"/>
      <c r="UUP624" s="230"/>
      <c r="UUQ624" s="230"/>
      <c r="UUR624" s="230"/>
      <c r="UUS624" s="230"/>
      <c r="UUT624" s="230"/>
      <c r="UUU624" s="230"/>
      <c r="UUV624" s="230"/>
      <c r="UUW624" s="230"/>
      <c r="UUX624" s="230"/>
      <c r="UUY624" s="230"/>
      <c r="UUZ624" s="230"/>
      <c r="UVA624" s="230"/>
      <c r="UVB624" s="230"/>
      <c r="UVC624" s="230"/>
      <c r="UVD624" s="230"/>
      <c r="UVE624" s="230"/>
      <c r="UVF624" s="230"/>
      <c r="UVG624" s="230"/>
      <c r="UVH624" s="230"/>
      <c r="UVI624" s="230"/>
      <c r="UVJ624" s="230"/>
      <c r="UVK624" s="230"/>
      <c r="UVL624" s="230"/>
      <c r="UVM624" s="230"/>
      <c r="UVN624" s="230"/>
      <c r="UVO624" s="230"/>
      <c r="UVP624" s="230"/>
      <c r="UVQ624" s="230"/>
      <c r="UVR624" s="230"/>
      <c r="UVS624" s="230"/>
      <c r="UVT624" s="230"/>
      <c r="UVU624" s="230"/>
      <c r="UVV624" s="230"/>
      <c r="UVW624" s="230"/>
      <c r="UVX624" s="230"/>
      <c r="UVY624" s="230"/>
      <c r="UVZ624" s="230"/>
      <c r="UWA624" s="230"/>
      <c r="UWB624" s="230"/>
      <c r="UWC624" s="230"/>
      <c r="UWD624" s="230"/>
      <c r="UWE624" s="230"/>
      <c r="UWF624" s="230"/>
      <c r="UWG624" s="230"/>
      <c r="UWH624" s="230"/>
      <c r="UWI624" s="230"/>
      <c r="UWJ624" s="230"/>
      <c r="UWK624" s="230"/>
      <c r="UWL624" s="230"/>
      <c r="UWM624" s="230"/>
      <c r="UWN624" s="230"/>
      <c r="UWO624" s="230"/>
      <c r="UWP624" s="230"/>
      <c r="UWQ624" s="230"/>
      <c r="UWR624" s="230"/>
      <c r="UWS624" s="230"/>
      <c r="UWT624" s="230"/>
      <c r="UWU624" s="230"/>
      <c r="UWV624" s="230"/>
      <c r="UWW624" s="230"/>
      <c r="UWX624" s="230"/>
      <c r="UWY624" s="230"/>
      <c r="UWZ624" s="230"/>
      <c r="UXA624" s="230"/>
      <c r="UXB624" s="230"/>
      <c r="UXC624" s="230"/>
      <c r="UXD624" s="230"/>
      <c r="UXE624" s="230"/>
      <c r="UXF624" s="230"/>
      <c r="UXG624" s="230"/>
      <c r="UXH624" s="230"/>
      <c r="UXI624" s="230"/>
      <c r="UXJ624" s="230"/>
      <c r="UXK624" s="230"/>
      <c r="UXL624" s="230"/>
      <c r="UXM624" s="230"/>
      <c r="UXN624" s="230"/>
      <c r="UXO624" s="230"/>
      <c r="UXP624" s="230"/>
      <c r="UXQ624" s="230"/>
      <c r="UXR624" s="230"/>
      <c r="UXS624" s="230"/>
      <c r="UXT624" s="230"/>
      <c r="UXU624" s="230"/>
      <c r="UXV624" s="230"/>
      <c r="UXW624" s="230"/>
      <c r="UXX624" s="230"/>
      <c r="UXY624" s="230"/>
      <c r="UXZ624" s="230"/>
      <c r="UYA624" s="230"/>
      <c r="UYB624" s="230"/>
      <c r="UYC624" s="230"/>
      <c r="UYD624" s="230"/>
      <c r="UYE624" s="230"/>
      <c r="UYF624" s="230"/>
      <c r="UYG624" s="230"/>
      <c r="UYH624" s="230"/>
      <c r="UYI624" s="230"/>
      <c r="UYJ624" s="230"/>
      <c r="UYK624" s="230"/>
      <c r="UYL624" s="230"/>
      <c r="UYM624" s="230"/>
      <c r="UYN624" s="230"/>
      <c r="UYO624" s="230"/>
      <c r="UYP624" s="230"/>
      <c r="UYQ624" s="230"/>
      <c r="UYR624" s="230"/>
      <c r="UYS624" s="230"/>
      <c r="UYT624" s="230"/>
      <c r="UYU624" s="230"/>
      <c r="UYV624" s="230"/>
      <c r="UYW624" s="230"/>
      <c r="UYX624" s="230"/>
      <c r="UYY624" s="230"/>
      <c r="UYZ624" s="230"/>
      <c r="UZA624" s="230"/>
      <c r="UZB624" s="230"/>
      <c r="UZC624" s="230"/>
      <c r="UZD624" s="230"/>
      <c r="UZE624" s="230"/>
      <c r="UZF624" s="230"/>
      <c r="UZG624" s="230"/>
      <c r="UZH624" s="230"/>
      <c r="UZI624" s="230"/>
      <c r="UZJ624" s="230"/>
      <c r="UZK624" s="230"/>
      <c r="UZL624" s="230"/>
      <c r="UZM624" s="230"/>
      <c r="UZN624" s="230"/>
      <c r="UZO624" s="230"/>
      <c r="UZP624" s="230"/>
      <c r="UZQ624" s="230"/>
      <c r="UZR624" s="230"/>
      <c r="UZS624" s="230"/>
      <c r="UZT624" s="230"/>
      <c r="UZU624" s="230"/>
      <c r="UZV624" s="230"/>
      <c r="UZW624" s="230"/>
      <c r="UZX624" s="230"/>
      <c r="UZY624" s="230"/>
      <c r="UZZ624" s="230"/>
      <c r="VAA624" s="230"/>
      <c r="VAB624" s="230"/>
      <c r="VAC624" s="230"/>
      <c r="VAD624" s="230"/>
      <c r="VAE624" s="230"/>
      <c r="VAF624" s="230"/>
      <c r="VAG624" s="230"/>
      <c r="VAH624" s="230"/>
      <c r="VAI624" s="230"/>
      <c r="VAJ624" s="230"/>
      <c r="VAK624" s="230"/>
      <c r="VAL624" s="230"/>
      <c r="VAM624" s="230"/>
      <c r="VAN624" s="230"/>
      <c r="VAO624" s="230"/>
      <c r="VAP624" s="230"/>
      <c r="VAQ624" s="230"/>
      <c r="VAR624" s="230"/>
      <c r="VAS624" s="230"/>
      <c r="VAT624" s="230"/>
      <c r="VAU624" s="230"/>
      <c r="VAV624" s="230"/>
      <c r="VAW624" s="230"/>
      <c r="VAX624" s="230"/>
      <c r="VAY624" s="230"/>
      <c r="VAZ624" s="230"/>
      <c r="VBA624" s="230"/>
      <c r="VBB624" s="230"/>
      <c r="VBC624" s="230"/>
      <c r="VBD624" s="230"/>
      <c r="VBE624" s="230"/>
      <c r="VBF624" s="230"/>
      <c r="VBG624" s="230"/>
      <c r="VBH624" s="230"/>
      <c r="VBI624" s="230"/>
      <c r="VBJ624" s="230"/>
      <c r="VBK624" s="230"/>
      <c r="VBL624" s="230"/>
      <c r="VBM624" s="230"/>
      <c r="VBN624" s="230"/>
      <c r="VBO624" s="230"/>
      <c r="VBP624" s="230"/>
      <c r="VBQ624" s="230"/>
      <c r="VBR624" s="230"/>
      <c r="VBS624" s="230"/>
      <c r="VBT624" s="230"/>
      <c r="VBU624" s="230"/>
      <c r="VBV624" s="230"/>
      <c r="VBW624" s="230"/>
      <c r="VBX624" s="230"/>
      <c r="VBY624" s="230"/>
      <c r="VBZ624" s="230"/>
      <c r="VCA624" s="230"/>
      <c r="VCB624" s="230"/>
      <c r="VCC624" s="230"/>
      <c r="VCD624" s="230"/>
      <c r="VCE624" s="230"/>
      <c r="VCF624" s="230"/>
      <c r="VCG624" s="230"/>
      <c r="VCH624" s="230"/>
      <c r="VCI624" s="230"/>
      <c r="VCJ624" s="230"/>
      <c r="VCK624" s="230"/>
      <c r="VCL624" s="230"/>
      <c r="VCM624" s="230"/>
      <c r="VCN624" s="230"/>
      <c r="VCO624" s="230"/>
      <c r="VCP624" s="230"/>
      <c r="VCQ624" s="230"/>
      <c r="VCR624" s="230"/>
      <c r="VCS624" s="230"/>
      <c r="VCT624" s="230"/>
      <c r="VCU624" s="230"/>
      <c r="VCV624" s="230"/>
      <c r="VCW624" s="230"/>
      <c r="VCX624" s="230"/>
      <c r="VCY624" s="230"/>
      <c r="VCZ624" s="230"/>
      <c r="VDA624" s="230"/>
      <c r="VDB624" s="230"/>
      <c r="VDC624" s="230"/>
      <c r="VDD624" s="230"/>
      <c r="VDE624" s="230"/>
      <c r="VDF624" s="230"/>
      <c r="VDG624" s="230"/>
      <c r="VDH624" s="230"/>
      <c r="VDI624" s="230"/>
      <c r="VDJ624" s="230"/>
      <c r="VDK624" s="230"/>
      <c r="VDL624" s="230"/>
      <c r="VDM624" s="230"/>
      <c r="VDN624" s="230"/>
      <c r="VDO624" s="230"/>
      <c r="VDP624" s="230"/>
      <c r="VDQ624" s="230"/>
      <c r="VDR624" s="230"/>
      <c r="VDS624" s="230"/>
      <c r="VDT624" s="230"/>
      <c r="VDU624" s="230"/>
      <c r="VDV624" s="230"/>
      <c r="VDW624" s="230"/>
      <c r="VDX624" s="230"/>
      <c r="VDY624" s="230"/>
      <c r="VDZ624" s="230"/>
      <c r="VEA624" s="230"/>
      <c r="VEB624" s="230"/>
      <c r="VEC624" s="230"/>
      <c r="VED624" s="230"/>
      <c r="VEE624" s="230"/>
      <c r="VEF624" s="230"/>
      <c r="VEG624" s="230"/>
      <c r="VEH624" s="230"/>
      <c r="VEI624" s="230"/>
      <c r="VEJ624" s="230"/>
      <c r="VEK624" s="230"/>
      <c r="VEL624" s="230"/>
      <c r="VEM624" s="230"/>
      <c r="VEN624" s="230"/>
      <c r="VEO624" s="230"/>
      <c r="VEP624" s="230"/>
      <c r="VEQ624" s="230"/>
      <c r="VER624" s="230"/>
      <c r="VES624" s="230"/>
      <c r="VET624" s="230"/>
      <c r="VEU624" s="230"/>
      <c r="VEV624" s="230"/>
      <c r="VEW624" s="230"/>
      <c r="VEX624" s="230"/>
      <c r="VEY624" s="230"/>
      <c r="VEZ624" s="230"/>
      <c r="VFA624" s="230"/>
      <c r="VFB624" s="230"/>
      <c r="VFC624" s="230"/>
      <c r="VFD624" s="230"/>
      <c r="VFE624" s="230"/>
      <c r="VFF624" s="230"/>
      <c r="VFG624" s="230"/>
      <c r="VFH624" s="230"/>
      <c r="VFI624" s="230"/>
      <c r="VFJ624" s="230"/>
      <c r="VFK624" s="230"/>
      <c r="VFL624" s="230"/>
      <c r="VFM624" s="230"/>
      <c r="VFN624" s="230"/>
      <c r="VFO624" s="230"/>
      <c r="VFP624" s="230"/>
      <c r="VFQ624" s="230"/>
      <c r="VFR624" s="230"/>
      <c r="VFS624" s="230"/>
      <c r="VFT624" s="230"/>
      <c r="VFU624" s="230"/>
      <c r="VFV624" s="230"/>
      <c r="VFW624" s="230"/>
      <c r="VFX624" s="230"/>
      <c r="VFY624" s="230"/>
      <c r="VFZ624" s="230"/>
      <c r="VGA624" s="230"/>
      <c r="VGB624" s="230"/>
      <c r="VGC624" s="230"/>
      <c r="VGD624" s="230"/>
      <c r="VGE624" s="230"/>
      <c r="VGF624" s="230"/>
      <c r="VGG624" s="230"/>
      <c r="VGH624" s="230"/>
      <c r="VGI624" s="230"/>
      <c r="VGJ624" s="230"/>
      <c r="VGK624" s="230"/>
      <c r="VGL624" s="230"/>
      <c r="VGM624" s="230"/>
      <c r="VGN624" s="230"/>
      <c r="VGO624" s="230"/>
      <c r="VGP624" s="230"/>
      <c r="VGQ624" s="230"/>
      <c r="VGR624" s="230"/>
      <c r="VGS624" s="230"/>
      <c r="VGT624" s="230"/>
      <c r="VGU624" s="230"/>
      <c r="VGV624" s="230"/>
      <c r="VGW624" s="230"/>
      <c r="VGX624" s="230"/>
      <c r="VGY624" s="230"/>
      <c r="VGZ624" s="230"/>
      <c r="VHA624" s="230"/>
      <c r="VHB624" s="230"/>
      <c r="VHC624" s="230"/>
      <c r="VHD624" s="230"/>
      <c r="VHE624" s="230"/>
      <c r="VHF624" s="230"/>
      <c r="VHG624" s="230"/>
      <c r="VHH624" s="230"/>
      <c r="VHI624" s="230"/>
      <c r="VHJ624" s="230"/>
      <c r="VHK624" s="230"/>
      <c r="VHL624" s="230"/>
      <c r="VHM624" s="230"/>
      <c r="VHN624" s="230"/>
      <c r="VHO624" s="230"/>
      <c r="VHP624" s="230"/>
      <c r="VHQ624" s="230"/>
      <c r="VHR624" s="230"/>
      <c r="VHS624" s="230"/>
      <c r="VHT624" s="230"/>
      <c r="VHU624" s="230"/>
      <c r="VHV624" s="230"/>
      <c r="VHW624" s="230"/>
      <c r="VHX624" s="230"/>
      <c r="VHY624" s="230"/>
      <c r="VHZ624" s="230"/>
      <c r="VIA624" s="230"/>
      <c r="VIB624" s="230"/>
      <c r="VIC624" s="230"/>
      <c r="VID624" s="230"/>
      <c r="VIE624" s="230"/>
      <c r="VIF624" s="230"/>
      <c r="VIG624" s="230"/>
      <c r="VIH624" s="230"/>
      <c r="VII624" s="230"/>
      <c r="VIJ624" s="230"/>
      <c r="VIK624" s="230"/>
      <c r="VIL624" s="230"/>
      <c r="VIM624" s="230"/>
      <c r="VIN624" s="230"/>
      <c r="VIO624" s="230"/>
      <c r="VIP624" s="230"/>
      <c r="VIQ624" s="230"/>
      <c r="VIR624" s="230"/>
      <c r="VIS624" s="230"/>
      <c r="VIT624" s="230"/>
      <c r="VIU624" s="230"/>
      <c r="VIV624" s="230"/>
      <c r="VIW624" s="230"/>
      <c r="VIX624" s="230"/>
      <c r="VIY624" s="230"/>
      <c r="VIZ624" s="230"/>
      <c r="VJA624" s="230"/>
      <c r="VJB624" s="230"/>
      <c r="VJC624" s="230"/>
      <c r="VJD624" s="230"/>
      <c r="VJE624" s="230"/>
      <c r="VJF624" s="230"/>
      <c r="VJG624" s="230"/>
      <c r="VJH624" s="230"/>
      <c r="VJI624" s="230"/>
      <c r="VJJ624" s="230"/>
      <c r="VJK624" s="230"/>
      <c r="VJL624" s="230"/>
      <c r="VJM624" s="230"/>
      <c r="VJN624" s="230"/>
      <c r="VJO624" s="230"/>
      <c r="VJP624" s="230"/>
      <c r="VJQ624" s="230"/>
      <c r="VJR624" s="230"/>
      <c r="VJS624" s="230"/>
      <c r="VJT624" s="230"/>
      <c r="VJU624" s="230"/>
      <c r="VJV624" s="230"/>
      <c r="VJW624" s="230"/>
      <c r="VJX624" s="230"/>
      <c r="VJY624" s="230"/>
      <c r="VJZ624" s="230"/>
      <c r="VKA624" s="230"/>
      <c r="VKB624" s="230"/>
      <c r="VKC624" s="230"/>
      <c r="VKD624" s="230"/>
      <c r="VKE624" s="230"/>
      <c r="VKF624" s="230"/>
      <c r="VKG624" s="230"/>
      <c r="VKH624" s="230"/>
      <c r="VKI624" s="230"/>
      <c r="VKJ624" s="230"/>
      <c r="VKK624" s="230"/>
      <c r="VKL624" s="230"/>
      <c r="VKM624" s="230"/>
      <c r="VKN624" s="230"/>
      <c r="VKO624" s="230"/>
      <c r="VKP624" s="230"/>
      <c r="VKQ624" s="230"/>
      <c r="VKR624" s="230"/>
      <c r="VKS624" s="230"/>
      <c r="VKT624" s="230"/>
      <c r="VKU624" s="230"/>
      <c r="VKV624" s="230"/>
      <c r="VKW624" s="230"/>
      <c r="VKX624" s="230"/>
      <c r="VKY624" s="230"/>
      <c r="VKZ624" s="230"/>
      <c r="VLA624" s="230"/>
      <c r="VLB624" s="230"/>
      <c r="VLC624" s="230"/>
      <c r="VLD624" s="230"/>
      <c r="VLE624" s="230"/>
      <c r="VLF624" s="230"/>
      <c r="VLG624" s="230"/>
      <c r="VLH624" s="230"/>
      <c r="VLI624" s="230"/>
      <c r="VLJ624" s="230"/>
      <c r="VLK624" s="230"/>
      <c r="VLL624" s="230"/>
      <c r="VLM624" s="230"/>
      <c r="VLN624" s="230"/>
      <c r="VLO624" s="230"/>
      <c r="VLP624" s="230"/>
      <c r="VLQ624" s="230"/>
      <c r="VLR624" s="230"/>
      <c r="VLS624" s="230"/>
      <c r="VLT624" s="230"/>
      <c r="VLU624" s="230"/>
      <c r="VLV624" s="230"/>
      <c r="VLW624" s="230"/>
      <c r="VLX624" s="230"/>
      <c r="VLY624" s="230"/>
      <c r="VLZ624" s="230"/>
      <c r="VMA624" s="230"/>
      <c r="VMB624" s="230"/>
      <c r="VMC624" s="230"/>
      <c r="VMD624" s="230"/>
      <c r="VME624" s="230"/>
      <c r="VMF624" s="230"/>
      <c r="VMG624" s="230"/>
      <c r="VMH624" s="230"/>
      <c r="VMI624" s="230"/>
      <c r="VMJ624" s="230"/>
      <c r="VMK624" s="230"/>
      <c r="VML624" s="230"/>
      <c r="VMM624" s="230"/>
      <c r="VMN624" s="230"/>
      <c r="VMO624" s="230"/>
      <c r="VMP624" s="230"/>
      <c r="VMQ624" s="230"/>
      <c r="VMR624" s="230"/>
      <c r="VMS624" s="230"/>
      <c r="VMT624" s="230"/>
      <c r="VMU624" s="230"/>
      <c r="VMV624" s="230"/>
      <c r="VMW624" s="230"/>
      <c r="VMX624" s="230"/>
      <c r="VMY624" s="230"/>
      <c r="VMZ624" s="230"/>
      <c r="VNA624" s="230"/>
      <c r="VNB624" s="230"/>
      <c r="VNC624" s="230"/>
      <c r="VND624" s="230"/>
      <c r="VNE624" s="230"/>
      <c r="VNF624" s="230"/>
      <c r="VNG624" s="230"/>
      <c r="VNH624" s="230"/>
      <c r="VNI624" s="230"/>
      <c r="VNJ624" s="230"/>
      <c r="VNK624" s="230"/>
      <c r="VNL624" s="230"/>
      <c r="VNM624" s="230"/>
      <c r="VNN624" s="230"/>
      <c r="VNO624" s="230"/>
      <c r="VNP624" s="230"/>
      <c r="VNQ624" s="230"/>
      <c r="VNR624" s="230"/>
      <c r="VNS624" s="230"/>
      <c r="VNT624" s="230"/>
      <c r="VNU624" s="230"/>
      <c r="VNV624" s="230"/>
      <c r="VNW624" s="230"/>
      <c r="VNX624" s="230"/>
      <c r="VNY624" s="230"/>
      <c r="VNZ624" s="230"/>
      <c r="VOA624" s="230"/>
      <c r="VOB624" s="230"/>
      <c r="VOC624" s="230"/>
      <c r="VOD624" s="230"/>
      <c r="VOE624" s="230"/>
      <c r="VOF624" s="230"/>
      <c r="VOG624" s="230"/>
      <c r="VOH624" s="230"/>
      <c r="VOI624" s="230"/>
      <c r="VOJ624" s="230"/>
      <c r="VOK624" s="230"/>
      <c r="VOL624" s="230"/>
      <c r="VOM624" s="230"/>
      <c r="VON624" s="230"/>
      <c r="VOO624" s="230"/>
      <c r="VOP624" s="230"/>
      <c r="VOQ624" s="230"/>
      <c r="VOR624" s="230"/>
      <c r="VOS624" s="230"/>
      <c r="VOT624" s="230"/>
      <c r="VOU624" s="230"/>
      <c r="VOV624" s="230"/>
      <c r="VOW624" s="230"/>
      <c r="VOX624" s="230"/>
      <c r="VOY624" s="230"/>
      <c r="VOZ624" s="230"/>
      <c r="VPA624" s="230"/>
      <c r="VPB624" s="230"/>
      <c r="VPC624" s="230"/>
      <c r="VPD624" s="230"/>
      <c r="VPE624" s="230"/>
      <c r="VPF624" s="230"/>
      <c r="VPG624" s="230"/>
      <c r="VPH624" s="230"/>
      <c r="VPI624" s="230"/>
      <c r="VPJ624" s="230"/>
      <c r="VPK624" s="230"/>
      <c r="VPL624" s="230"/>
      <c r="VPM624" s="230"/>
      <c r="VPN624" s="230"/>
      <c r="VPO624" s="230"/>
      <c r="VPP624" s="230"/>
      <c r="VPQ624" s="230"/>
      <c r="VPR624" s="230"/>
      <c r="VPS624" s="230"/>
      <c r="VPT624" s="230"/>
      <c r="VPU624" s="230"/>
      <c r="VPV624" s="230"/>
      <c r="VPW624" s="230"/>
      <c r="VPX624" s="230"/>
      <c r="VPY624" s="230"/>
      <c r="VPZ624" s="230"/>
      <c r="VQA624" s="230"/>
      <c r="VQB624" s="230"/>
      <c r="VQC624" s="230"/>
      <c r="VQD624" s="230"/>
      <c r="VQE624" s="230"/>
      <c r="VQF624" s="230"/>
      <c r="VQG624" s="230"/>
      <c r="VQH624" s="230"/>
      <c r="VQI624" s="230"/>
      <c r="VQJ624" s="230"/>
      <c r="VQK624" s="230"/>
      <c r="VQL624" s="230"/>
      <c r="VQM624" s="230"/>
      <c r="VQN624" s="230"/>
      <c r="VQO624" s="230"/>
      <c r="VQP624" s="230"/>
      <c r="VQQ624" s="230"/>
      <c r="VQR624" s="230"/>
      <c r="VQS624" s="230"/>
      <c r="VQT624" s="230"/>
      <c r="VQU624" s="230"/>
      <c r="VQV624" s="230"/>
      <c r="VQW624" s="230"/>
      <c r="VQX624" s="230"/>
      <c r="VQY624" s="230"/>
      <c r="VQZ624" s="230"/>
      <c r="VRA624" s="230"/>
      <c r="VRB624" s="230"/>
      <c r="VRC624" s="230"/>
      <c r="VRD624" s="230"/>
      <c r="VRE624" s="230"/>
      <c r="VRF624" s="230"/>
      <c r="VRG624" s="230"/>
      <c r="VRH624" s="230"/>
      <c r="VRI624" s="230"/>
      <c r="VRJ624" s="230"/>
      <c r="VRK624" s="230"/>
      <c r="VRL624" s="230"/>
      <c r="VRM624" s="230"/>
      <c r="VRN624" s="230"/>
      <c r="VRO624" s="230"/>
      <c r="VRP624" s="230"/>
      <c r="VRQ624" s="230"/>
      <c r="VRR624" s="230"/>
      <c r="VRS624" s="230"/>
      <c r="VRT624" s="230"/>
      <c r="VRU624" s="230"/>
      <c r="VRV624" s="230"/>
      <c r="VRW624" s="230"/>
      <c r="VRX624" s="230"/>
      <c r="VRY624" s="230"/>
      <c r="VRZ624" s="230"/>
      <c r="VSA624" s="230"/>
      <c r="VSB624" s="230"/>
      <c r="VSC624" s="230"/>
      <c r="VSD624" s="230"/>
      <c r="VSE624" s="230"/>
      <c r="VSF624" s="230"/>
      <c r="VSG624" s="230"/>
      <c r="VSH624" s="230"/>
      <c r="VSI624" s="230"/>
      <c r="VSJ624" s="230"/>
      <c r="VSK624" s="230"/>
      <c r="VSL624" s="230"/>
      <c r="VSM624" s="230"/>
      <c r="VSN624" s="230"/>
      <c r="VSO624" s="230"/>
      <c r="VSP624" s="230"/>
      <c r="VSQ624" s="230"/>
      <c r="VSR624" s="230"/>
      <c r="VSS624" s="230"/>
      <c r="VST624" s="230"/>
      <c r="VSU624" s="230"/>
      <c r="VSV624" s="230"/>
      <c r="VSW624" s="230"/>
      <c r="VSX624" s="230"/>
      <c r="VSY624" s="230"/>
      <c r="VSZ624" s="230"/>
      <c r="VTA624" s="230"/>
      <c r="VTB624" s="230"/>
      <c r="VTC624" s="230"/>
      <c r="VTD624" s="230"/>
      <c r="VTE624" s="230"/>
      <c r="VTF624" s="230"/>
      <c r="VTG624" s="230"/>
      <c r="VTH624" s="230"/>
      <c r="VTI624" s="230"/>
      <c r="VTJ624" s="230"/>
      <c r="VTK624" s="230"/>
      <c r="VTL624" s="230"/>
      <c r="VTM624" s="230"/>
      <c r="VTN624" s="230"/>
      <c r="VTO624" s="230"/>
      <c r="VTP624" s="230"/>
      <c r="VTQ624" s="230"/>
      <c r="VTR624" s="230"/>
      <c r="VTS624" s="230"/>
      <c r="VTT624" s="230"/>
      <c r="VTU624" s="230"/>
      <c r="VTV624" s="230"/>
      <c r="VTW624" s="230"/>
      <c r="VTX624" s="230"/>
      <c r="VTY624" s="230"/>
      <c r="VTZ624" s="230"/>
      <c r="VUA624" s="230"/>
      <c r="VUB624" s="230"/>
      <c r="VUC624" s="230"/>
      <c r="VUD624" s="230"/>
      <c r="VUE624" s="230"/>
      <c r="VUF624" s="230"/>
      <c r="VUG624" s="230"/>
      <c r="VUH624" s="230"/>
      <c r="VUI624" s="230"/>
      <c r="VUJ624" s="230"/>
      <c r="VUK624" s="230"/>
      <c r="VUL624" s="230"/>
      <c r="VUM624" s="230"/>
      <c r="VUN624" s="230"/>
      <c r="VUO624" s="230"/>
      <c r="VUP624" s="230"/>
      <c r="VUQ624" s="230"/>
      <c r="VUR624" s="230"/>
      <c r="VUS624" s="230"/>
      <c r="VUT624" s="230"/>
      <c r="VUU624" s="230"/>
      <c r="VUV624" s="230"/>
      <c r="VUW624" s="230"/>
      <c r="VUX624" s="230"/>
      <c r="VUY624" s="230"/>
      <c r="VUZ624" s="230"/>
      <c r="VVA624" s="230"/>
      <c r="VVB624" s="230"/>
      <c r="VVC624" s="230"/>
      <c r="VVD624" s="230"/>
      <c r="VVE624" s="230"/>
      <c r="VVF624" s="230"/>
      <c r="VVG624" s="230"/>
      <c r="VVH624" s="230"/>
      <c r="VVI624" s="230"/>
      <c r="VVJ624" s="230"/>
      <c r="VVK624" s="230"/>
      <c r="VVL624" s="230"/>
      <c r="VVM624" s="230"/>
      <c r="VVN624" s="230"/>
      <c r="VVO624" s="230"/>
      <c r="VVP624" s="230"/>
      <c r="VVQ624" s="230"/>
      <c r="VVR624" s="230"/>
      <c r="VVS624" s="230"/>
      <c r="VVT624" s="230"/>
      <c r="VVU624" s="230"/>
      <c r="VVV624" s="230"/>
      <c r="VVW624" s="230"/>
      <c r="VVX624" s="230"/>
      <c r="VVY624" s="230"/>
      <c r="VVZ624" s="230"/>
      <c r="VWA624" s="230"/>
      <c r="VWB624" s="230"/>
      <c r="VWC624" s="230"/>
      <c r="VWD624" s="230"/>
      <c r="VWE624" s="230"/>
      <c r="VWF624" s="230"/>
      <c r="VWG624" s="230"/>
      <c r="VWH624" s="230"/>
      <c r="VWI624" s="230"/>
      <c r="VWJ624" s="230"/>
      <c r="VWK624" s="230"/>
      <c r="VWL624" s="230"/>
      <c r="VWM624" s="230"/>
      <c r="VWN624" s="230"/>
      <c r="VWO624" s="230"/>
      <c r="VWP624" s="230"/>
      <c r="VWQ624" s="230"/>
      <c r="VWR624" s="230"/>
      <c r="VWS624" s="230"/>
      <c r="VWT624" s="230"/>
      <c r="VWU624" s="230"/>
      <c r="VWV624" s="230"/>
      <c r="VWW624" s="230"/>
      <c r="VWX624" s="230"/>
      <c r="VWY624" s="230"/>
      <c r="VWZ624" s="230"/>
      <c r="VXA624" s="230"/>
      <c r="VXB624" s="230"/>
      <c r="VXC624" s="230"/>
      <c r="VXD624" s="230"/>
      <c r="VXE624" s="230"/>
      <c r="VXF624" s="230"/>
      <c r="VXG624" s="230"/>
      <c r="VXH624" s="230"/>
      <c r="VXI624" s="230"/>
      <c r="VXJ624" s="230"/>
      <c r="VXK624" s="230"/>
      <c r="VXL624" s="230"/>
      <c r="VXM624" s="230"/>
      <c r="VXN624" s="230"/>
      <c r="VXO624" s="230"/>
      <c r="VXP624" s="230"/>
      <c r="VXQ624" s="230"/>
      <c r="VXR624" s="230"/>
      <c r="VXS624" s="230"/>
      <c r="VXT624" s="230"/>
      <c r="VXU624" s="230"/>
      <c r="VXV624" s="230"/>
      <c r="VXW624" s="230"/>
      <c r="VXX624" s="230"/>
      <c r="VXY624" s="230"/>
      <c r="VXZ624" s="230"/>
      <c r="VYA624" s="230"/>
      <c r="VYB624" s="230"/>
      <c r="VYC624" s="230"/>
      <c r="VYD624" s="230"/>
      <c r="VYE624" s="230"/>
      <c r="VYF624" s="230"/>
      <c r="VYG624" s="230"/>
      <c r="VYH624" s="230"/>
      <c r="VYI624" s="230"/>
      <c r="VYJ624" s="230"/>
      <c r="VYK624" s="230"/>
      <c r="VYL624" s="230"/>
      <c r="VYM624" s="230"/>
      <c r="VYN624" s="230"/>
      <c r="VYO624" s="230"/>
      <c r="VYP624" s="230"/>
      <c r="VYQ624" s="230"/>
      <c r="VYR624" s="230"/>
      <c r="VYS624" s="230"/>
      <c r="VYT624" s="230"/>
      <c r="VYU624" s="230"/>
      <c r="VYV624" s="230"/>
      <c r="VYW624" s="230"/>
      <c r="VYX624" s="230"/>
      <c r="VYY624" s="230"/>
      <c r="VYZ624" s="230"/>
      <c r="VZA624" s="230"/>
      <c r="VZB624" s="230"/>
      <c r="VZC624" s="230"/>
      <c r="VZD624" s="230"/>
      <c r="VZE624" s="230"/>
      <c r="VZF624" s="230"/>
      <c r="VZG624" s="230"/>
      <c r="VZH624" s="230"/>
      <c r="VZI624" s="230"/>
      <c r="VZJ624" s="230"/>
      <c r="VZK624" s="230"/>
      <c r="VZL624" s="230"/>
      <c r="VZM624" s="230"/>
      <c r="VZN624" s="230"/>
      <c r="VZO624" s="230"/>
      <c r="VZP624" s="230"/>
      <c r="VZQ624" s="230"/>
      <c r="VZR624" s="230"/>
      <c r="VZS624" s="230"/>
      <c r="VZT624" s="230"/>
      <c r="VZU624" s="230"/>
      <c r="VZV624" s="230"/>
      <c r="VZW624" s="230"/>
      <c r="VZX624" s="230"/>
      <c r="VZY624" s="230"/>
      <c r="VZZ624" s="230"/>
      <c r="WAA624" s="230"/>
      <c r="WAB624" s="230"/>
      <c r="WAC624" s="230"/>
      <c r="WAD624" s="230"/>
      <c r="WAE624" s="230"/>
      <c r="WAF624" s="230"/>
      <c r="WAG624" s="230"/>
      <c r="WAH624" s="230"/>
      <c r="WAI624" s="230"/>
      <c r="WAJ624" s="230"/>
      <c r="WAK624" s="230"/>
      <c r="WAL624" s="230"/>
      <c r="WAM624" s="230"/>
      <c r="WAN624" s="230"/>
      <c r="WAO624" s="230"/>
      <c r="WAP624" s="230"/>
      <c r="WAQ624" s="230"/>
      <c r="WAR624" s="230"/>
      <c r="WAS624" s="230"/>
      <c r="WAT624" s="230"/>
      <c r="WAU624" s="230"/>
      <c r="WAV624" s="230"/>
      <c r="WAW624" s="230"/>
      <c r="WAX624" s="230"/>
      <c r="WAY624" s="230"/>
      <c r="WAZ624" s="230"/>
      <c r="WBA624" s="230"/>
      <c r="WBB624" s="230"/>
      <c r="WBC624" s="230"/>
      <c r="WBD624" s="230"/>
      <c r="WBE624" s="230"/>
      <c r="WBF624" s="230"/>
      <c r="WBG624" s="230"/>
      <c r="WBH624" s="230"/>
      <c r="WBI624" s="230"/>
      <c r="WBJ624" s="230"/>
      <c r="WBK624" s="230"/>
      <c r="WBL624" s="230"/>
      <c r="WBM624" s="230"/>
      <c r="WBN624" s="230"/>
      <c r="WBO624" s="230"/>
      <c r="WBP624" s="230"/>
      <c r="WBQ624" s="230"/>
      <c r="WBR624" s="230"/>
      <c r="WBS624" s="230"/>
      <c r="WBT624" s="230"/>
      <c r="WBU624" s="230"/>
      <c r="WBV624" s="230"/>
      <c r="WBW624" s="230"/>
      <c r="WBX624" s="230"/>
      <c r="WBY624" s="230"/>
      <c r="WBZ624" s="230"/>
      <c r="WCA624" s="230"/>
      <c r="WCB624" s="230"/>
      <c r="WCC624" s="230"/>
      <c r="WCD624" s="230"/>
      <c r="WCE624" s="230"/>
      <c r="WCF624" s="230"/>
      <c r="WCG624" s="230"/>
      <c r="WCH624" s="230"/>
      <c r="WCI624" s="230"/>
      <c r="WCJ624" s="230"/>
      <c r="WCK624" s="230"/>
      <c r="WCL624" s="230"/>
      <c r="WCM624" s="230"/>
      <c r="WCN624" s="230"/>
      <c r="WCO624" s="230"/>
      <c r="WCP624" s="230"/>
      <c r="WCQ624" s="230"/>
      <c r="WCR624" s="230"/>
      <c r="WCS624" s="230"/>
      <c r="WCT624" s="230"/>
      <c r="WCU624" s="230"/>
      <c r="WCV624" s="230"/>
      <c r="WCW624" s="230"/>
      <c r="WCX624" s="230"/>
      <c r="WCY624" s="230"/>
      <c r="WCZ624" s="230"/>
      <c r="WDA624" s="230"/>
      <c r="WDB624" s="230"/>
      <c r="WDC624" s="230"/>
      <c r="WDD624" s="230"/>
      <c r="WDE624" s="230"/>
      <c r="WDF624" s="230"/>
      <c r="WDG624" s="230"/>
      <c r="WDH624" s="230"/>
      <c r="WDI624" s="230"/>
      <c r="WDJ624" s="230"/>
      <c r="WDK624" s="230"/>
      <c r="WDL624" s="230"/>
      <c r="WDM624" s="230"/>
      <c r="WDN624" s="230"/>
      <c r="WDO624" s="230"/>
      <c r="WDP624" s="230"/>
      <c r="WDQ624" s="230"/>
      <c r="WDR624" s="230"/>
      <c r="WDS624" s="230"/>
      <c r="WDT624" s="230"/>
      <c r="WDU624" s="230"/>
      <c r="WDV624" s="230"/>
      <c r="WDW624" s="230"/>
      <c r="WDX624" s="230"/>
      <c r="WDY624" s="230"/>
      <c r="WDZ624" s="230"/>
      <c r="WEA624" s="230"/>
      <c r="WEB624" s="230"/>
      <c r="WEC624" s="230"/>
      <c r="WED624" s="230"/>
      <c r="WEE624" s="230"/>
      <c r="WEF624" s="230"/>
      <c r="WEG624" s="230"/>
      <c r="WEH624" s="230"/>
      <c r="WEI624" s="230"/>
      <c r="WEJ624" s="230"/>
      <c r="WEK624" s="230"/>
      <c r="WEL624" s="230"/>
      <c r="WEM624" s="230"/>
      <c r="WEN624" s="230"/>
      <c r="WEO624" s="230"/>
      <c r="WEP624" s="230"/>
      <c r="WEQ624" s="230"/>
      <c r="WER624" s="230"/>
      <c r="WES624" s="230"/>
      <c r="WET624" s="230"/>
      <c r="WEU624" s="230"/>
      <c r="WEV624" s="230"/>
      <c r="WEW624" s="230"/>
      <c r="WEX624" s="230"/>
      <c r="WEY624" s="230"/>
      <c r="WEZ624" s="230"/>
      <c r="WFA624" s="230"/>
      <c r="WFB624" s="230"/>
      <c r="WFC624" s="230"/>
      <c r="WFD624" s="230"/>
      <c r="WFE624" s="230"/>
      <c r="WFF624" s="230"/>
      <c r="WFG624" s="230"/>
      <c r="WFH624" s="230"/>
      <c r="WFI624" s="230"/>
      <c r="WFJ624" s="230"/>
      <c r="WFK624" s="230"/>
      <c r="WFL624" s="230"/>
      <c r="WFM624" s="230"/>
      <c r="WFN624" s="230"/>
      <c r="WFO624" s="230"/>
      <c r="WFP624" s="230"/>
      <c r="WFQ624" s="230"/>
      <c r="WFR624" s="230"/>
      <c r="WFS624" s="230"/>
      <c r="WFT624" s="230"/>
      <c r="WFU624" s="230"/>
      <c r="WFV624" s="230"/>
      <c r="WFW624" s="230"/>
      <c r="WFX624" s="230"/>
      <c r="WFY624" s="230"/>
      <c r="WFZ624" s="230"/>
      <c r="WGA624" s="230"/>
      <c r="WGB624" s="230"/>
      <c r="WGC624" s="230"/>
      <c r="WGD624" s="230"/>
      <c r="WGE624" s="230"/>
      <c r="WGF624" s="230"/>
      <c r="WGG624" s="230"/>
      <c r="WGH624" s="230"/>
      <c r="WGI624" s="230"/>
      <c r="WGJ624" s="230"/>
      <c r="WGK624" s="230"/>
      <c r="WGL624" s="230"/>
      <c r="WGM624" s="230"/>
      <c r="WGN624" s="230"/>
      <c r="WGO624" s="230"/>
      <c r="WGP624" s="230"/>
      <c r="WGQ624" s="230"/>
      <c r="WGR624" s="230"/>
      <c r="WGS624" s="230"/>
      <c r="WGT624" s="230"/>
      <c r="WGU624" s="230"/>
      <c r="WGV624" s="230"/>
      <c r="WGW624" s="230"/>
      <c r="WGX624" s="230"/>
      <c r="WGY624" s="230"/>
      <c r="WGZ624" s="230"/>
      <c r="WHA624" s="230"/>
      <c r="WHB624" s="230"/>
      <c r="WHC624" s="230"/>
      <c r="WHD624" s="230"/>
      <c r="WHE624" s="230"/>
      <c r="WHF624" s="230"/>
      <c r="WHG624" s="230"/>
      <c r="WHH624" s="230"/>
      <c r="WHI624" s="230"/>
      <c r="WHJ624" s="230"/>
      <c r="WHK624" s="230"/>
      <c r="WHL624" s="230"/>
      <c r="WHM624" s="230"/>
      <c r="WHN624" s="230"/>
      <c r="WHO624" s="230"/>
      <c r="WHP624" s="230"/>
      <c r="WHQ624" s="230"/>
      <c r="WHR624" s="230"/>
      <c r="WHS624" s="230"/>
      <c r="WHT624" s="230"/>
      <c r="WHU624" s="230"/>
      <c r="WHV624" s="230"/>
      <c r="WHW624" s="230"/>
      <c r="WHX624" s="230"/>
      <c r="WHY624" s="230"/>
      <c r="WHZ624" s="230"/>
      <c r="WIA624" s="230"/>
      <c r="WIB624" s="230"/>
      <c r="WIC624" s="230"/>
      <c r="WID624" s="230"/>
      <c r="WIE624" s="230"/>
      <c r="WIF624" s="230"/>
      <c r="WIG624" s="230"/>
      <c r="WIH624" s="230"/>
      <c r="WII624" s="230"/>
      <c r="WIJ624" s="230"/>
      <c r="WIK624" s="230"/>
      <c r="WIL624" s="230"/>
      <c r="WIM624" s="230"/>
      <c r="WIN624" s="230"/>
      <c r="WIO624" s="230"/>
      <c r="WIP624" s="230"/>
      <c r="WIQ624" s="230"/>
      <c r="WIR624" s="230"/>
      <c r="WIS624" s="230"/>
      <c r="WIT624" s="230"/>
      <c r="WIU624" s="230"/>
      <c r="WIV624" s="230"/>
      <c r="WIW624" s="230"/>
      <c r="WIX624" s="230"/>
      <c r="WIY624" s="230"/>
      <c r="WIZ624" s="230"/>
      <c r="WJA624" s="230"/>
      <c r="WJB624" s="230"/>
      <c r="WJC624" s="230"/>
      <c r="WJD624" s="230"/>
      <c r="WJE624" s="230"/>
      <c r="WJF624" s="230"/>
      <c r="WJG624" s="230"/>
      <c r="WJH624" s="230"/>
      <c r="WJI624" s="230"/>
      <c r="WJJ624" s="230"/>
      <c r="WJK624" s="230"/>
      <c r="WJL624" s="230"/>
      <c r="WJM624" s="230"/>
      <c r="WJN624" s="230"/>
      <c r="WJO624" s="230"/>
      <c r="WJP624" s="230"/>
      <c r="WJQ624" s="230"/>
      <c r="WJR624" s="230"/>
      <c r="WJS624" s="230"/>
      <c r="WJT624" s="230"/>
      <c r="WJU624" s="230"/>
      <c r="WJV624" s="230"/>
      <c r="WJW624" s="230"/>
      <c r="WJX624" s="230"/>
      <c r="WJY624" s="230"/>
      <c r="WJZ624" s="230"/>
      <c r="WKA624" s="230"/>
      <c r="WKB624" s="230"/>
      <c r="WKC624" s="230"/>
      <c r="WKD624" s="230"/>
      <c r="WKE624" s="230"/>
      <c r="WKF624" s="230"/>
      <c r="WKG624" s="230"/>
      <c r="WKH624" s="230"/>
      <c r="WKI624" s="230"/>
      <c r="WKJ624" s="230"/>
      <c r="WKK624" s="230"/>
      <c r="WKL624" s="230"/>
      <c r="WKM624" s="230"/>
      <c r="WKN624" s="230"/>
      <c r="WKO624" s="230"/>
      <c r="WKP624" s="230"/>
      <c r="WKQ624" s="230"/>
      <c r="WKR624" s="230"/>
      <c r="WKS624" s="230"/>
      <c r="WKT624" s="230"/>
      <c r="WKU624" s="230"/>
      <c r="WKV624" s="230"/>
      <c r="WKW624" s="230"/>
      <c r="WKX624" s="230"/>
      <c r="WKY624" s="230"/>
      <c r="WKZ624" s="230"/>
      <c r="WLA624" s="230"/>
      <c r="WLB624" s="230"/>
      <c r="WLC624" s="230"/>
      <c r="WLD624" s="230"/>
      <c r="WLE624" s="230"/>
      <c r="WLF624" s="230"/>
      <c r="WLG624" s="230"/>
      <c r="WLH624" s="230"/>
      <c r="WLI624" s="230"/>
      <c r="WLJ624" s="230"/>
      <c r="WLK624" s="230"/>
      <c r="WLL624" s="230"/>
      <c r="WLM624" s="230"/>
      <c r="WLN624" s="230"/>
      <c r="WLO624" s="230"/>
      <c r="WLP624" s="230"/>
      <c r="WLQ624" s="230"/>
      <c r="WLR624" s="230"/>
      <c r="WLS624" s="230"/>
      <c r="WLT624" s="230"/>
      <c r="WLU624" s="230"/>
      <c r="WLV624" s="230"/>
      <c r="WLW624" s="230"/>
      <c r="WLX624" s="230"/>
      <c r="WLY624" s="230"/>
      <c r="WLZ624" s="230"/>
      <c r="WMA624" s="230"/>
      <c r="WMB624" s="230"/>
      <c r="WMC624" s="230"/>
      <c r="WMD624" s="230"/>
      <c r="WME624" s="230"/>
      <c r="WMF624" s="230"/>
      <c r="WMG624" s="230"/>
      <c r="WMH624" s="230"/>
      <c r="WMI624" s="230"/>
      <c r="WMJ624" s="230"/>
      <c r="WMK624" s="230"/>
      <c r="WML624" s="230"/>
      <c r="WMM624" s="230"/>
      <c r="WMN624" s="230"/>
      <c r="WMO624" s="230"/>
      <c r="WMP624" s="230"/>
      <c r="WMQ624" s="230"/>
      <c r="WMR624" s="230"/>
      <c r="WMS624" s="230"/>
      <c r="WMT624" s="230"/>
      <c r="WMU624" s="230"/>
      <c r="WMV624" s="230"/>
      <c r="WMW624" s="230"/>
      <c r="WMX624" s="230"/>
      <c r="WMY624" s="230"/>
      <c r="WMZ624" s="230"/>
      <c r="WNA624" s="230"/>
      <c r="WNB624" s="230"/>
      <c r="WNC624" s="230"/>
      <c r="WND624" s="230"/>
      <c r="WNE624" s="230"/>
      <c r="WNF624" s="230"/>
      <c r="WNG624" s="230"/>
      <c r="WNH624" s="230"/>
      <c r="WNI624" s="230"/>
      <c r="WNJ624" s="230"/>
      <c r="WNK624" s="230"/>
      <c r="WNL624" s="230"/>
      <c r="WNM624" s="230"/>
      <c r="WNN624" s="230"/>
      <c r="WNO624" s="230"/>
      <c r="WNP624" s="230"/>
      <c r="WNQ624" s="230"/>
      <c r="WNR624" s="230"/>
      <c r="WNS624" s="230"/>
      <c r="WNT624" s="230"/>
      <c r="WNU624" s="230"/>
      <c r="WNV624" s="230"/>
      <c r="WNW624" s="230"/>
      <c r="WNX624" s="230"/>
      <c r="WNY624" s="230"/>
      <c r="WNZ624" s="230"/>
      <c r="WOA624" s="230"/>
      <c r="WOB624" s="230"/>
      <c r="WOC624" s="230"/>
      <c r="WOD624" s="230"/>
      <c r="WOE624" s="230"/>
      <c r="WOF624" s="230"/>
      <c r="WOG624" s="230"/>
      <c r="WOH624" s="230"/>
      <c r="WOI624" s="230"/>
      <c r="WOJ624" s="230"/>
      <c r="WOK624" s="230"/>
      <c r="WOL624" s="230"/>
      <c r="WOM624" s="230"/>
      <c r="WON624" s="230"/>
      <c r="WOO624" s="230"/>
      <c r="WOP624" s="230"/>
      <c r="WOQ624" s="230"/>
      <c r="WOR624" s="230"/>
      <c r="WOS624" s="230"/>
      <c r="WOT624" s="230"/>
      <c r="WOU624" s="230"/>
      <c r="WOV624" s="230"/>
      <c r="WOW624" s="230"/>
      <c r="WOX624" s="230"/>
      <c r="WOY624" s="230"/>
      <c r="WOZ624" s="230"/>
      <c r="WPA624" s="230"/>
      <c r="WPB624" s="230"/>
      <c r="WPC624" s="230"/>
      <c r="WPD624" s="230"/>
      <c r="WPE624" s="230"/>
      <c r="WPF624" s="230"/>
      <c r="WPG624" s="230"/>
      <c r="WPH624" s="230"/>
      <c r="WPI624" s="230"/>
      <c r="WPJ624" s="230"/>
      <c r="WPK624" s="230"/>
      <c r="WPL624" s="230"/>
      <c r="WPM624" s="230"/>
      <c r="WPN624" s="230"/>
      <c r="WPO624" s="230"/>
      <c r="WPP624" s="230"/>
      <c r="WPQ624" s="230"/>
      <c r="WPR624" s="230"/>
      <c r="WPS624" s="230"/>
      <c r="WPT624" s="230"/>
      <c r="WPU624" s="230"/>
      <c r="WPV624" s="230"/>
      <c r="WPW624" s="230"/>
      <c r="WPX624" s="230"/>
      <c r="WPY624" s="230"/>
      <c r="WPZ624" s="230"/>
      <c r="WQA624" s="230"/>
      <c r="WQB624" s="230"/>
      <c r="WQC624" s="230"/>
      <c r="WQD624" s="230"/>
      <c r="WQE624" s="230"/>
      <c r="WQF624" s="230"/>
      <c r="WQG624" s="230"/>
      <c r="WQH624" s="230"/>
      <c r="WQI624" s="230"/>
      <c r="WQJ624" s="230"/>
      <c r="WQK624" s="230"/>
      <c r="WQL624" s="230"/>
      <c r="WQM624" s="230"/>
      <c r="WQN624" s="230"/>
      <c r="WQO624" s="230"/>
      <c r="WQP624" s="230"/>
      <c r="WQQ624" s="230"/>
      <c r="WQR624" s="230"/>
      <c r="WQS624" s="230"/>
      <c r="WQT624" s="230"/>
      <c r="WQU624" s="230"/>
      <c r="WQV624" s="230"/>
      <c r="WQW624" s="230"/>
      <c r="WQX624" s="230"/>
      <c r="WQY624" s="230"/>
      <c r="WQZ624" s="230"/>
      <c r="WRA624" s="230"/>
      <c r="WRB624" s="230"/>
      <c r="WRC624" s="230"/>
      <c r="WRD624" s="230"/>
      <c r="WRE624" s="230"/>
      <c r="WRF624" s="230"/>
      <c r="WRG624" s="230"/>
      <c r="WRH624" s="230"/>
      <c r="WRI624" s="230"/>
      <c r="WRJ624" s="230"/>
      <c r="WRK624" s="230"/>
      <c r="WRL624" s="230"/>
      <c r="WRM624" s="230"/>
      <c r="WRN624" s="230"/>
      <c r="WRO624" s="230"/>
      <c r="WRP624" s="230"/>
      <c r="WRQ624" s="230"/>
      <c r="WRR624" s="230"/>
      <c r="WRS624" s="230"/>
      <c r="WRT624" s="230"/>
      <c r="WRU624" s="230"/>
      <c r="WRV624" s="230"/>
      <c r="WRW624" s="230"/>
      <c r="WRX624" s="230"/>
      <c r="WRY624" s="230"/>
      <c r="WRZ624" s="230"/>
      <c r="WSA624" s="230"/>
      <c r="WSB624" s="230"/>
      <c r="WSC624" s="230"/>
      <c r="WSD624" s="230"/>
      <c r="WSE624" s="230"/>
      <c r="WSF624" s="230"/>
      <c r="WSG624" s="230"/>
      <c r="WSH624" s="230"/>
      <c r="WSI624" s="230"/>
      <c r="WSJ624" s="230"/>
      <c r="WSK624" s="230"/>
      <c r="WSL624" s="230"/>
      <c r="WSM624" s="230"/>
      <c r="WSN624" s="230"/>
      <c r="WSO624" s="230"/>
      <c r="WSP624" s="230"/>
      <c r="WSQ624" s="230"/>
      <c r="WSR624" s="230"/>
      <c r="WSS624" s="230"/>
      <c r="WST624" s="230"/>
      <c r="WSU624" s="230"/>
      <c r="WSV624" s="230"/>
      <c r="WSW624" s="230"/>
      <c r="WSX624" s="230"/>
      <c r="WSY624" s="230"/>
      <c r="WSZ624" s="230"/>
      <c r="WTA624" s="230"/>
      <c r="WTB624" s="230"/>
      <c r="WTC624" s="230"/>
      <c r="WTD624" s="230"/>
      <c r="WTE624" s="230"/>
      <c r="WTF624" s="230"/>
      <c r="WTG624" s="230"/>
      <c r="WTH624" s="230"/>
      <c r="WTI624" s="230"/>
      <c r="WTJ624" s="230"/>
      <c r="WTK624" s="230"/>
      <c r="WTL624" s="230"/>
      <c r="WTM624" s="230"/>
      <c r="WTN624" s="230"/>
      <c r="WTO624" s="230"/>
      <c r="WTP624" s="230"/>
      <c r="WTQ624" s="230"/>
      <c r="WTR624" s="230"/>
      <c r="WTS624" s="230"/>
      <c r="WTT624" s="230"/>
      <c r="WTU624" s="230"/>
      <c r="WTV624" s="230"/>
      <c r="WTW624" s="230"/>
      <c r="WTX624" s="230"/>
      <c r="WTY624" s="230"/>
      <c r="WTZ624" s="230"/>
      <c r="WUA624" s="230"/>
      <c r="WUB624" s="230"/>
      <c r="WUC624" s="230"/>
      <c r="WUD624" s="230"/>
      <c r="WUE624" s="230"/>
      <c r="WUF624" s="230"/>
      <c r="WUG624" s="230"/>
      <c r="WUH624" s="230"/>
      <c r="WUI624" s="230"/>
      <c r="WUJ624" s="230"/>
      <c r="WUK624" s="230"/>
      <c r="WUL624" s="230"/>
      <c r="WUM624" s="230"/>
      <c r="WUN624" s="230"/>
      <c r="WUO624" s="230"/>
      <c r="WUP624" s="230"/>
      <c r="WUQ624" s="230"/>
      <c r="WUR624" s="230"/>
      <c r="WUS624" s="230"/>
      <c r="WUT624" s="230"/>
      <c r="WUU624" s="230"/>
      <c r="WUV624" s="230"/>
      <c r="WUW624" s="230"/>
      <c r="WUX624" s="230"/>
      <c r="WUY624" s="230"/>
      <c r="WUZ624" s="230"/>
      <c r="WVA624" s="230"/>
      <c r="WVB624" s="230"/>
      <c r="WVC624" s="230"/>
      <c r="WVD624" s="230"/>
      <c r="WVE624" s="230"/>
      <c r="WVF624" s="230"/>
      <c r="WVG624" s="230"/>
      <c r="WVH624" s="230"/>
      <c r="WVI624" s="230"/>
      <c r="WVJ624" s="230"/>
      <c r="WVK624" s="230"/>
      <c r="WVL624" s="230"/>
      <c r="WVM624" s="230"/>
      <c r="WVN624" s="230"/>
      <c r="WVO624" s="230"/>
      <c r="WVP624" s="230"/>
      <c r="WVQ624" s="230"/>
      <c r="WVR624" s="230"/>
      <c r="WVS624" s="230"/>
      <c r="WVT624" s="230"/>
      <c r="WVU624" s="230"/>
      <c r="WVV624" s="230"/>
      <c r="WVW624" s="230"/>
      <c r="WVX624" s="230"/>
      <c r="WVY624" s="230"/>
      <c r="WVZ624" s="230"/>
      <c r="WWA624" s="230"/>
      <c r="WWB624" s="230"/>
      <c r="WWC624" s="230"/>
      <c r="WWD624" s="230"/>
      <c r="WWE624" s="230"/>
      <c r="WWF624" s="230"/>
      <c r="WWG624" s="230"/>
      <c r="WWH624" s="230"/>
      <c r="WWI624" s="230"/>
      <c r="WWJ624" s="230"/>
      <c r="WWK624" s="230"/>
      <c r="WWL624" s="230"/>
      <c r="WWM624" s="230"/>
      <c r="WWN624" s="230"/>
      <c r="WWO624" s="230"/>
      <c r="WWP624" s="230"/>
      <c r="WWQ624" s="230"/>
      <c r="WWR624" s="230"/>
      <c r="WWS624" s="230"/>
      <c r="WWT624" s="230"/>
      <c r="WWU624" s="230"/>
      <c r="WWV624" s="230"/>
      <c r="WWW624" s="230"/>
      <c r="WWX624" s="230"/>
      <c r="WWY624" s="230"/>
      <c r="WWZ624" s="230"/>
      <c r="WXA624" s="230"/>
      <c r="WXB624" s="230"/>
      <c r="WXC624" s="230"/>
      <c r="WXD624" s="230"/>
      <c r="WXE624" s="230"/>
      <c r="WXF624" s="230"/>
      <c r="WXG624" s="230"/>
      <c r="WXH624" s="230"/>
      <c r="WXI624" s="230"/>
      <c r="WXJ624" s="230"/>
      <c r="WXK624" s="230"/>
      <c r="WXL624" s="230"/>
      <c r="WXM624" s="230"/>
      <c r="WXN624" s="230"/>
      <c r="WXO624" s="230"/>
      <c r="WXP624" s="230"/>
      <c r="WXQ624" s="230"/>
      <c r="WXR624" s="230"/>
      <c r="WXS624" s="230"/>
      <c r="WXT624" s="230"/>
      <c r="WXU624" s="230"/>
      <c r="WXV624" s="230"/>
      <c r="WXW624" s="230"/>
      <c r="WXX624" s="230"/>
      <c r="WXY624" s="230"/>
      <c r="WXZ624" s="230"/>
      <c r="WYA624" s="230"/>
      <c r="WYB624" s="230"/>
      <c r="WYC624" s="230"/>
      <c r="WYD624" s="230"/>
      <c r="WYE624" s="230"/>
      <c r="WYF624" s="230"/>
      <c r="WYG624" s="230"/>
      <c r="WYH624" s="230"/>
      <c r="WYI624" s="230"/>
      <c r="WYJ624" s="230"/>
      <c r="WYK624" s="230"/>
      <c r="WYL624" s="230"/>
      <c r="WYM624" s="230"/>
      <c r="WYN624" s="230"/>
      <c r="WYO624" s="230"/>
      <c r="WYP624" s="230"/>
      <c r="WYQ624" s="230"/>
      <c r="WYR624" s="230"/>
      <c r="WYS624" s="230"/>
      <c r="WYT624" s="230"/>
      <c r="WYU624" s="230"/>
      <c r="WYV624" s="230"/>
      <c r="WYW624" s="230"/>
      <c r="WYX624" s="230"/>
      <c r="WYY624" s="230"/>
      <c r="WYZ624" s="230"/>
      <c r="WZA624" s="230"/>
      <c r="WZB624" s="230"/>
      <c r="WZC624" s="230"/>
      <c r="WZD624" s="230"/>
      <c r="WZE624" s="230"/>
      <c r="WZF624" s="230"/>
      <c r="WZG624" s="230"/>
      <c r="WZH624" s="230"/>
      <c r="WZI624" s="230"/>
      <c r="WZJ624" s="230"/>
      <c r="WZK624" s="230"/>
      <c r="WZL624" s="230"/>
      <c r="WZM624" s="230"/>
      <c r="WZN624" s="230"/>
      <c r="WZO624" s="230"/>
      <c r="WZP624" s="230"/>
      <c r="WZQ624" s="230"/>
      <c r="WZR624" s="230"/>
      <c r="WZS624" s="230"/>
      <c r="WZT624" s="230"/>
      <c r="WZU624" s="230"/>
      <c r="WZV624" s="230"/>
      <c r="WZW624" s="230"/>
      <c r="WZX624" s="230"/>
      <c r="WZY624" s="230"/>
      <c r="WZZ624" s="230"/>
      <c r="XAA624" s="230"/>
      <c r="XAB624" s="230"/>
      <c r="XAC624" s="230"/>
      <c r="XAD624" s="230"/>
      <c r="XAE624" s="230"/>
      <c r="XAF624" s="230"/>
      <c r="XAG624" s="230"/>
      <c r="XAH624" s="230"/>
      <c r="XAI624" s="230"/>
      <c r="XAJ624" s="230"/>
      <c r="XAK624" s="230"/>
      <c r="XAL624" s="230"/>
      <c r="XAM624" s="230"/>
      <c r="XAN624" s="230"/>
      <c r="XAO624" s="230"/>
      <c r="XAP624" s="230"/>
      <c r="XAQ624" s="230"/>
      <c r="XAR624" s="230"/>
      <c r="XAS624" s="230"/>
      <c r="XAT624" s="230"/>
      <c r="XAU624" s="230"/>
      <c r="XAV624" s="230"/>
      <c r="XAW624" s="230"/>
      <c r="XAX624" s="230"/>
      <c r="XAY624" s="230"/>
      <c r="XAZ624" s="230"/>
      <c r="XBA624" s="230"/>
      <c r="XBB624" s="230"/>
      <c r="XBC624" s="230"/>
      <c r="XBD624" s="230"/>
      <c r="XBE624" s="230"/>
      <c r="XBF624" s="230"/>
      <c r="XBG624" s="230"/>
      <c r="XBH624" s="230"/>
      <c r="XBI624" s="230"/>
      <c r="XBJ624" s="230"/>
      <c r="XBK624" s="230"/>
      <c r="XBL624" s="230"/>
      <c r="XBM624" s="230"/>
      <c r="XBN624" s="230"/>
      <c r="XBO624" s="230"/>
      <c r="XBP624" s="230"/>
      <c r="XBQ624" s="230"/>
      <c r="XBR624" s="230"/>
      <c r="XBS624" s="230"/>
      <c r="XBT624" s="230"/>
      <c r="XBU624" s="230"/>
      <c r="XBV624" s="230"/>
      <c r="XBW624" s="230"/>
      <c r="XBX624" s="230"/>
      <c r="XBY624" s="230"/>
      <c r="XBZ624" s="230"/>
      <c r="XCA624" s="230"/>
      <c r="XCB624" s="230"/>
      <c r="XCC624" s="230"/>
      <c r="XCD624" s="230"/>
      <c r="XCE624" s="230"/>
      <c r="XCF624" s="230"/>
      <c r="XCG624" s="230"/>
      <c r="XCH624" s="230"/>
      <c r="XCI624" s="230"/>
      <c r="XCJ624" s="230"/>
      <c r="XCK624" s="230"/>
      <c r="XCL624" s="230"/>
      <c r="XCM624" s="230"/>
      <c r="XCN624" s="230"/>
      <c r="XCO624" s="230"/>
      <c r="XCP624" s="230"/>
      <c r="XCQ624" s="230"/>
      <c r="XCR624" s="230"/>
      <c r="XCS624" s="230"/>
      <c r="XCT624" s="230"/>
      <c r="XCU624" s="230"/>
      <c r="XCV624" s="230"/>
      <c r="XCW624" s="230"/>
      <c r="XCX624" s="230"/>
      <c r="XCY624" s="230"/>
      <c r="XCZ624" s="230"/>
      <c r="XDA624" s="230"/>
      <c r="XDB624" s="230"/>
      <c r="XDC624" s="230"/>
      <c r="XDD624" s="230"/>
      <c r="XDE624" s="230"/>
      <c r="XDF624" s="230"/>
      <c r="XDG624" s="230"/>
      <c r="XDH624" s="230"/>
      <c r="XDI624" s="230"/>
      <c r="XDJ624" s="230"/>
      <c r="XDK624" s="230"/>
      <c r="XDL624" s="230"/>
      <c r="XDM624" s="230"/>
      <c r="XDN624" s="230"/>
      <c r="XDO624" s="230"/>
      <c r="XDP624" s="230"/>
      <c r="XDQ624" s="230"/>
      <c r="XDR624" s="230"/>
      <c r="XDS624" s="230"/>
      <c r="XDT624" s="230"/>
      <c r="XDU624" s="230"/>
      <c r="XDV624" s="230"/>
      <c r="XDW624" s="230"/>
      <c r="XDX624" s="230"/>
      <c r="XDY624" s="230"/>
      <c r="XDZ624" s="230"/>
      <c r="XEA624" s="230"/>
      <c r="XEB624" s="230"/>
      <c r="XEC624" s="230"/>
      <c r="XED624" s="230"/>
      <c r="XEE624" s="230"/>
      <c r="XEF624" s="230"/>
      <c r="XEG624" s="230"/>
      <c r="XEH624" s="230"/>
      <c r="XEI624" s="230"/>
      <c r="XEJ624" s="230"/>
      <c r="XEK624" s="230"/>
      <c r="XEL624" s="230"/>
      <c r="XEM624" s="230"/>
      <c r="XEN624" s="230"/>
      <c r="XEO624" s="230"/>
      <c r="XEP624" s="230"/>
      <c r="XEQ624" s="230"/>
      <c r="XER624" s="230"/>
      <c r="XES624" s="230"/>
      <c r="XET624" s="230"/>
      <c r="XEU624" s="230"/>
      <c r="XEV624" s="230"/>
      <c r="XEW624" s="230"/>
      <c r="XEX624" s="230"/>
      <c r="XEY624" s="230"/>
      <c r="XEZ624" s="230"/>
      <c r="XFA624" s="230"/>
      <c r="XFB624" s="230"/>
      <c r="XFC624" s="230"/>
      <c r="XFD624" s="230"/>
    </row>
    <row r="625" spans="1:16384" s="531" customFormat="1">
      <c r="A625" s="333" t="s">
        <v>2379</v>
      </c>
      <c r="B625" s="333" t="s">
        <v>2478</v>
      </c>
      <c r="C625" s="333" t="s">
        <v>499</v>
      </c>
      <c r="D625" s="333" t="s">
        <v>2479</v>
      </c>
      <c r="E625" s="510">
        <v>8700</v>
      </c>
      <c r="F625" s="569">
        <v>3000</v>
      </c>
      <c r="G625" s="332">
        <f>E625-F625</f>
        <v>5700</v>
      </c>
      <c r="H625" s="533"/>
      <c r="I625" s="570"/>
      <c r="J625" s="570"/>
      <c r="K625" s="570"/>
      <c r="L625" s="570"/>
      <c r="M625" s="570"/>
      <c r="N625" s="570"/>
      <c r="O625" s="570"/>
      <c r="P625" s="570"/>
      <c r="Q625" s="570"/>
      <c r="R625" s="570"/>
      <c r="S625" s="570"/>
      <c r="T625" s="570"/>
      <c r="U625" s="570"/>
      <c r="V625" s="570"/>
      <c r="W625" s="570"/>
      <c r="X625" s="570"/>
      <c r="Y625" s="570"/>
      <c r="Z625" s="570"/>
      <c r="AA625" s="570"/>
      <c r="AB625" s="570"/>
      <c r="AC625" s="570"/>
      <c r="AD625" s="570"/>
      <c r="AE625" s="570"/>
      <c r="AF625" s="570"/>
      <c r="AG625" s="570"/>
      <c r="AH625" s="570"/>
      <c r="AI625" s="570"/>
      <c r="AJ625" s="570"/>
      <c r="AK625" s="570"/>
      <c r="AL625" s="570"/>
      <c r="AM625" s="570"/>
      <c r="AN625" s="570"/>
      <c r="AO625" s="570"/>
      <c r="AP625" s="570"/>
      <c r="AQ625" s="570"/>
      <c r="AR625" s="570"/>
      <c r="AS625" s="570"/>
      <c r="AT625" s="570"/>
      <c r="AU625" s="570"/>
      <c r="AV625" s="570"/>
      <c r="AW625" s="570"/>
      <c r="AX625" s="570"/>
      <c r="AY625" s="570"/>
      <c r="AZ625" s="570"/>
      <c r="BA625" s="570"/>
      <c r="BB625" s="570"/>
      <c r="BC625" s="570"/>
      <c r="BD625" s="570"/>
      <c r="BE625" s="570"/>
      <c r="BF625" s="570"/>
      <c r="BG625" s="570"/>
      <c r="BH625" s="570"/>
      <c r="BI625" s="570"/>
      <c r="BJ625" s="570"/>
      <c r="BK625" s="570"/>
      <c r="BL625" s="570"/>
      <c r="BM625" s="570"/>
      <c r="BN625" s="570"/>
      <c r="BO625" s="570"/>
      <c r="BP625" s="570"/>
      <c r="BQ625" s="570"/>
      <c r="BR625" s="570"/>
      <c r="BS625" s="570"/>
      <c r="BT625" s="570"/>
      <c r="BU625" s="570"/>
      <c r="BV625" s="570"/>
      <c r="BW625" s="570"/>
      <c r="BX625" s="570"/>
      <c r="BY625" s="570"/>
      <c r="BZ625" s="570"/>
      <c r="CA625" s="570"/>
      <c r="CB625" s="570"/>
      <c r="CC625" s="570"/>
      <c r="CD625" s="570"/>
      <c r="CE625" s="570"/>
      <c r="CF625" s="570"/>
      <c r="CG625" s="570"/>
      <c r="CH625" s="570"/>
      <c r="CI625" s="570"/>
      <c r="CJ625" s="570"/>
      <c r="CK625" s="570"/>
      <c r="CL625" s="570"/>
      <c r="CM625" s="570"/>
      <c r="CN625" s="570"/>
      <c r="CO625" s="570"/>
      <c r="CP625" s="570"/>
      <c r="CQ625" s="570"/>
      <c r="CR625" s="570"/>
      <c r="CS625" s="570"/>
      <c r="CT625" s="570"/>
      <c r="CU625" s="570"/>
      <c r="CV625" s="570"/>
      <c r="CW625" s="570"/>
      <c r="CX625" s="570"/>
      <c r="CY625" s="570"/>
      <c r="CZ625" s="570"/>
      <c r="DA625" s="570"/>
      <c r="DB625" s="570"/>
      <c r="DC625" s="570"/>
      <c r="DD625" s="570"/>
      <c r="DE625" s="570"/>
      <c r="DF625" s="570"/>
      <c r="DG625" s="570"/>
      <c r="DH625" s="570"/>
      <c r="DI625" s="570"/>
      <c r="DJ625" s="570"/>
      <c r="DK625" s="570"/>
      <c r="DL625" s="570"/>
      <c r="DM625" s="570"/>
      <c r="DN625" s="570"/>
      <c r="DO625" s="570"/>
      <c r="DP625" s="570"/>
      <c r="DQ625" s="570"/>
      <c r="DR625" s="570"/>
      <c r="DS625" s="570"/>
      <c r="DT625" s="570"/>
      <c r="DU625" s="570"/>
      <c r="DV625" s="570"/>
      <c r="DW625" s="570"/>
      <c r="DX625" s="570"/>
      <c r="DY625" s="570"/>
      <c r="DZ625" s="570"/>
      <c r="EA625" s="570"/>
      <c r="EB625" s="570"/>
      <c r="EC625" s="570"/>
      <c r="ED625" s="570"/>
      <c r="EE625" s="570"/>
      <c r="EF625" s="570"/>
      <c r="EG625" s="570"/>
      <c r="EH625" s="570"/>
      <c r="EI625" s="570"/>
      <c r="EJ625" s="570"/>
      <c r="EK625" s="570"/>
      <c r="EL625" s="570"/>
      <c r="EM625" s="570"/>
      <c r="EN625" s="570"/>
      <c r="EO625" s="570"/>
      <c r="EP625" s="570"/>
      <c r="EQ625" s="570"/>
      <c r="ER625" s="570"/>
      <c r="ES625" s="570"/>
      <c r="ET625" s="570"/>
      <c r="EU625" s="570"/>
      <c r="EV625" s="570"/>
      <c r="EW625" s="570"/>
      <c r="EX625" s="570"/>
      <c r="EY625" s="570"/>
      <c r="EZ625" s="570"/>
      <c r="FA625" s="570"/>
      <c r="FB625" s="570"/>
      <c r="FC625" s="570"/>
      <c r="FD625" s="570"/>
      <c r="FE625" s="570"/>
      <c r="FF625" s="570"/>
      <c r="FG625" s="570"/>
      <c r="FH625" s="570"/>
      <c r="FI625" s="570"/>
      <c r="FJ625" s="570"/>
      <c r="FK625" s="570"/>
      <c r="FL625" s="570"/>
      <c r="FM625" s="570"/>
      <c r="FN625" s="570"/>
      <c r="FO625" s="570"/>
      <c r="FP625" s="570"/>
      <c r="FQ625" s="570"/>
      <c r="FR625" s="570"/>
      <c r="FS625" s="570"/>
      <c r="FT625" s="570"/>
      <c r="FU625" s="570"/>
      <c r="FV625" s="570"/>
      <c r="FW625" s="570"/>
      <c r="FX625" s="570"/>
      <c r="FY625" s="570"/>
      <c r="FZ625" s="570"/>
      <c r="GA625" s="570"/>
      <c r="GB625" s="570"/>
      <c r="GC625" s="570"/>
      <c r="GD625" s="570"/>
      <c r="GE625" s="570"/>
      <c r="GF625" s="570"/>
      <c r="GG625" s="570"/>
      <c r="GH625" s="570"/>
      <c r="GI625" s="570"/>
      <c r="GJ625" s="570"/>
      <c r="GK625" s="570"/>
      <c r="GL625" s="570"/>
      <c r="GM625" s="570"/>
      <c r="GN625" s="570"/>
      <c r="GO625" s="570"/>
      <c r="GP625" s="570"/>
      <c r="GQ625" s="570"/>
      <c r="GR625" s="570"/>
      <c r="GS625" s="570"/>
      <c r="GT625" s="570"/>
      <c r="GU625" s="570"/>
      <c r="GV625" s="570"/>
      <c r="GW625" s="570"/>
      <c r="GX625" s="570"/>
      <c r="GY625" s="570"/>
      <c r="GZ625" s="570"/>
      <c r="HA625" s="570"/>
      <c r="HB625" s="570"/>
      <c r="HC625" s="570"/>
      <c r="HD625" s="570"/>
      <c r="HE625" s="570"/>
      <c r="HF625" s="570"/>
      <c r="HG625" s="570"/>
      <c r="HH625" s="570"/>
      <c r="HI625" s="570"/>
      <c r="HJ625" s="570"/>
      <c r="HK625" s="570"/>
      <c r="HL625" s="570"/>
      <c r="HM625" s="570"/>
      <c r="HN625" s="570"/>
      <c r="HO625" s="570"/>
      <c r="HP625" s="570"/>
      <c r="HQ625" s="570"/>
      <c r="HR625" s="570"/>
      <c r="HS625" s="570"/>
      <c r="HT625" s="570"/>
      <c r="HU625" s="570"/>
      <c r="HV625" s="570"/>
      <c r="HW625" s="570"/>
      <c r="HX625" s="570"/>
      <c r="HY625" s="570"/>
      <c r="HZ625" s="570"/>
      <c r="IA625" s="570"/>
      <c r="IB625" s="570"/>
      <c r="IC625" s="570"/>
      <c r="ID625" s="570"/>
      <c r="IE625" s="570"/>
      <c r="IF625" s="570"/>
      <c r="IG625" s="570"/>
      <c r="IH625" s="570"/>
      <c r="II625" s="570"/>
      <c r="IJ625" s="570"/>
      <c r="IK625" s="570"/>
      <c r="IL625" s="570"/>
      <c r="IM625" s="570"/>
      <c r="IN625" s="570"/>
      <c r="IO625" s="570"/>
      <c r="IP625" s="570"/>
      <c r="IQ625" s="570"/>
      <c r="IR625" s="570"/>
      <c r="IS625" s="570"/>
      <c r="IT625" s="570"/>
      <c r="IU625" s="570"/>
      <c r="IV625" s="570"/>
      <c r="IW625" s="570"/>
      <c r="IX625" s="570"/>
      <c r="IY625" s="570"/>
      <c r="IZ625" s="570"/>
      <c r="JA625" s="570"/>
      <c r="JB625" s="570"/>
      <c r="JC625" s="570"/>
      <c r="JD625" s="570"/>
      <c r="JE625" s="570"/>
      <c r="JF625" s="570"/>
      <c r="JG625" s="570"/>
      <c r="JH625" s="570"/>
      <c r="JI625" s="570"/>
      <c r="JJ625" s="570"/>
      <c r="JK625" s="570"/>
      <c r="JL625" s="570"/>
      <c r="JM625" s="570"/>
      <c r="JN625" s="570"/>
      <c r="JO625" s="570"/>
      <c r="JP625" s="570"/>
      <c r="JQ625" s="570"/>
      <c r="JR625" s="570"/>
      <c r="JS625" s="570"/>
      <c r="JT625" s="570"/>
      <c r="JU625" s="570"/>
      <c r="JV625" s="570"/>
      <c r="JW625" s="570"/>
      <c r="JX625" s="570"/>
      <c r="JY625" s="570"/>
      <c r="JZ625" s="570"/>
      <c r="KA625" s="570"/>
      <c r="KB625" s="570"/>
      <c r="KC625" s="570"/>
      <c r="KD625" s="570"/>
      <c r="KE625" s="570"/>
      <c r="KF625" s="570"/>
      <c r="KG625" s="570"/>
      <c r="KH625" s="570"/>
      <c r="KI625" s="570"/>
      <c r="KJ625" s="570"/>
      <c r="KK625" s="570"/>
      <c r="KL625" s="570"/>
      <c r="KM625" s="570"/>
      <c r="KN625" s="570"/>
      <c r="KO625" s="570"/>
      <c r="KP625" s="570"/>
      <c r="KQ625" s="570"/>
      <c r="KR625" s="570"/>
      <c r="KS625" s="570"/>
      <c r="KT625" s="570"/>
      <c r="KU625" s="570"/>
      <c r="KV625" s="570"/>
      <c r="KW625" s="570"/>
      <c r="KX625" s="570"/>
      <c r="KY625" s="570"/>
      <c r="KZ625" s="570"/>
      <c r="LA625" s="570"/>
      <c r="LB625" s="570"/>
      <c r="LC625" s="570"/>
      <c r="LD625" s="570"/>
      <c r="LE625" s="570"/>
      <c r="LF625" s="570"/>
      <c r="LG625" s="570"/>
      <c r="LH625" s="570"/>
      <c r="LI625" s="570"/>
      <c r="LJ625" s="570"/>
      <c r="LK625" s="570"/>
      <c r="LL625" s="570"/>
      <c r="LM625" s="570"/>
      <c r="LN625" s="570"/>
      <c r="LO625" s="570"/>
      <c r="LP625" s="570"/>
      <c r="LQ625" s="570"/>
      <c r="LR625" s="570"/>
      <c r="LS625" s="570"/>
      <c r="LT625" s="570"/>
      <c r="LU625" s="570"/>
      <c r="LV625" s="570"/>
      <c r="LW625" s="570"/>
      <c r="LX625" s="570"/>
      <c r="LY625" s="570"/>
      <c r="LZ625" s="570"/>
      <c r="MA625" s="570"/>
      <c r="MB625" s="570"/>
      <c r="MC625" s="570"/>
      <c r="MD625" s="570"/>
      <c r="ME625" s="570"/>
      <c r="MF625" s="570"/>
      <c r="MG625" s="570"/>
      <c r="MH625" s="570"/>
      <c r="MI625" s="570"/>
      <c r="MJ625" s="570"/>
      <c r="MK625" s="570"/>
      <c r="ML625" s="570"/>
      <c r="MM625" s="570"/>
      <c r="MN625" s="570"/>
      <c r="MO625" s="570"/>
      <c r="MP625" s="570"/>
      <c r="MQ625" s="570"/>
      <c r="MR625" s="570"/>
      <c r="MS625" s="570"/>
      <c r="MT625" s="570"/>
      <c r="MU625" s="570"/>
      <c r="MV625" s="570"/>
      <c r="MW625" s="570"/>
      <c r="MX625" s="570"/>
      <c r="MY625" s="570"/>
      <c r="MZ625" s="570"/>
      <c r="NA625" s="570"/>
      <c r="NB625" s="570"/>
      <c r="NC625" s="570"/>
      <c r="ND625" s="570"/>
      <c r="NE625" s="570"/>
      <c r="NF625" s="570"/>
      <c r="NG625" s="570"/>
      <c r="NH625" s="570"/>
      <c r="NI625" s="570"/>
      <c r="NJ625" s="570"/>
      <c r="NK625" s="570"/>
      <c r="NL625" s="570"/>
      <c r="NM625" s="570"/>
      <c r="NN625" s="570"/>
      <c r="NO625" s="570"/>
      <c r="NP625" s="570"/>
      <c r="NQ625" s="570"/>
      <c r="NR625" s="570"/>
      <c r="NS625" s="570"/>
      <c r="NT625" s="570"/>
      <c r="NU625" s="570"/>
      <c r="NV625" s="570"/>
      <c r="NW625" s="570"/>
      <c r="NX625" s="570"/>
      <c r="NY625" s="570"/>
      <c r="NZ625" s="570"/>
      <c r="OA625" s="570"/>
      <c r="OB625" s="570"/>
      <c r="OC625" s="570"/>
      <c r="OD625" s="570"/>
      <c r="OE625" s="570"/>
      <c r="OF625" s="570"/>
      <c r="OG625" s="570"/>
      <c r="OH625" s="570"/>
      <c r="OI625" s="570"/>
      <c r="OJ625" s="570"/>
      <c r="OK625" s="570"/>
      <c r="OL625" s="570"/>
      <c r="OM625" s="570"/>
      <c r="ON625" s="570"/>
      <c r="OO625" s="570"/>
      <c r="OP625" s="570"/>
      <c r="OQ625" s="570"/>
      <c r="OR625" s="570"/>
      <c r="OS625" s="570"/>
      <c r="OT625" s="570"/>
      <c r="OU625" s="570"/>
      <c r="OV625" s="570"/>
      <c r="OW625" s="570"/>
      <c r="OX625" s="570"/>
      <c r="OY625" s="570"/>
      <c r="OZ625" s="570"/>
      <c r="PA625" s="570"/>
      <c r="PB625" s="570"/>
      <c r="PC625" s="570"/>
      <c r="PD625" s="570"/>
      <c r="PE625" s="570"/>
      <c r="PF625" s="570"/>
      <c r="PG625" s="570"/>
      <c r="PH625" s="570"/>
      <c r="PI625" s="570"/>
      <c r="PJ625" s="570"/>
      <c r="PK625" s="570"/>
      <c r="PL625" s="570"/>
      <c r="PM625" s="570"/>
      <c r="PN625" s="570"/>
      <c r="PO625" s="570"/>
      <c r="PP625" s="570"/>
      <c r="PQ625" s="570"/>
      <c r="PR625" s="570"/>
      <c r="PS625" s="570"/>
      <c r="PT625" s="570"/>
      <c r="PU625" s="570"/>
      <c r="PV625" s="570"/>
      <c r="PW625" s="570"/>
      <c r="PX625" s="570"/>
      <c r="PY625" s="570"/>
      <c r="PZ625" s="570"/>
      <c r="QA625" s="570"/>
      <c r="QB625" s="570"/>
      <c r="QC625" s="570"/>
      <c r="QD625" s="570"/>
      <c r="QE625" s="570"/>
      <c r="QF625" s="570"/>
      <c r="QG625" s="570"/>
      <c r="QH625" s="570"/>
      <c r="QI625" s="570"/>
      <c r="QJ625" s="570"/>
      <c r="QK625" s="570"/>
      <c r="QL625" s="570"/>
      <c r="QM625" s="570"/>
      <c r="QN625" s="570"/>
      <c r="QO625" s="570"/>
      <c r="QP625" s="570"/>
      <c r="QQ625" s="570"/>
      <c r="QR625" s="570"/>
      <c r="QS625" s="570"/>
      <c r="QT625" s="570"/>
      <c r="QU625" s="570"/>
      <c r="QV625" s="570"/>
      <c r="QW625" s="570"/>
      <c r="QX625" s="570"/>
      <c r="QY625" s="570"/>
      <c r="QZ625" s="570"/>
      <c r="RA625" s="570"/>
      <c r="RB625" s="570"/>
      <c r="RC625" s="570"/>
      <c r="RD625" s="570"/>
      <c r="RE625" s="570"/>
      <c r="RF625" s="570"/>
      <c r="RG625" s="570"/>
      <c r="RH625" s="570"/>
      <c r="RI625" s="570"/>
      <c r="RJ625" s="570"/>
      <c r="RK625" s="570"/>
      <c r="RL625" s="570"/>
      <c r="RM625" s="570"/>
      <c r="RN625" s="570"/>
      <c r="RO625" s="570"/>
      <c r="RP625" s="570"/>
      <c r="RQ625" s="570"/>
      <c r="RR625" s="570"/>
      <c r="RS625" s="570"/>
      <c r="RT625" s="570"/>
      <c r="RU625" s="570"/>
      <c r="RV625" s="570"/>
      <c r="RW625" s="570"/>
      <c r="RX625" s="570"/>
      <c r="RY625" s="570"/>
      <c r="RZ625" s="570"/>
      <c r="SA625" s="570"/>
      <c r="SB625" s="570"/>
      <c r="SC625" s="570"/>
      <c r="SD625" s="570"/>
      <c r="SE625" s="570"/>
      <c r="SF625" s="570"/>
      <c r="SG625" s="570"/>
      <c r="SH625" s="570"/>
      <c r="SI625" s="570"/>
      <c r="SJ625" s="570"/>
      <c r="SK625" s="570"/>
      <c r="SL625" s="570"/>
      <c r="SM625" s="570"/>
      <c r="SN625" s="570"/>
      <c r="SO625" s="570"/>
      <c r="SP625" s="570"/>
      <c r="SQ625" s="570"/>
      <c r="SR625" s="570"/>
      <c r="SS625" s="570"/>
      <c r="ST625" s="570"/>
      <c r="SU625" s="570"/>
      <c r="SV625" s="570"/>
      <c r="SW625" s="570"/>
      <c r="SX625" s="570"/>
      <c r="SY625" s="570"/>
      <c r="SZ625" s="570"/>
      <c r="TA625" s="570"/>
      <c r="TB625" s="570"/>
      <c r="TC625" s="570"/>
      <c r="TD625" s="570"/>
      <c r="TE625" s="570"/>
      <c r="TF625" s="570"/>
      <c r="TG625" s="570"/>
      <c r="TH625" s="570"/>
      <c r="TI625" s="570"/>
      <c r="TJ625" s="570"/>
      <c r="TK625" s="570"/>
      <c r="TL625" s="570"/>
      <c r="TM625" s="570"/>
      <c r="TN625" s="570"/>
      <c r="TO625" s="570"/>
      <c r="TP625" s="570"/>
      <c r="TQ625" s="570"/>
      <c r="TR625" s="570"/>
      <c r="TS625" s="570"/>
      <c r="TT625" s="570"/>
      <c r="TU625" s="570"/>
      <c r="TV625" s="570"/>
      <c r="TW625" s="570"/>
      <c r="TX625" s="570"/>
      <c r="TY625" s="570"/>
      <c r="TZ625" s="570"/>
      <c r="UA625" s="570"/>
      <c r="UB625" s="570"/>
      <c r="UC625" s="570"/>
      <c r="UD625" s="570"/>
      <c r="UE625" s="570"/>
      <c r="UF625" s="570"/>
      <c r="UG625" s="570"/>
      <c r="UH625" s="570"/>
      <c r="UI625" s="570"/>
      <c r="UJ625" s="570"/>
      <c r="UK625" s="570"/>
      <c r="UL625" s="570"/>
      <c r="UM625" s="570"/>
      <c r="UN625" s="570"/>
      <c r="UO625" s="570"/>
      <c r="UP625" s="570"/>
      <c r="UQ625" s="570"/>
      <c r="UR625" s="570"/>
      <c r="US625" s="570"/>
      <c r="UT625" s="570"/>
      <c r="UU625" s="570"/>
      <c r="UV625" s="570"/>
      <c r="UW625" s="570"/>
      <c r="UX625" s="570"/>
      <c r="UY625" s="570"/>
      <c r="UZ625" s="570"/>
      <c r="VA625" s="570"/>
      <c r="VB625" s="570"/>
      <c r="VC625" s="570"/>
      <c r="VD625" s="570"/>
      <c r="VE625" s="570"/>
      <c r="VF625" s="570"/>
      <c r="VG625" s="570"/>
      <c r="VH625" s="570"/>
      <c r="VI625" s="570"/>
      <c r="VJ625" s="570"/>
      <c r="VK625" s="570"/>
      <c r="VL625" s="570"/>
      <c r="VM625" s="570"/>
      <c r="VN625" s="570"/>
      <c r="VO625" s="570"/>
      <c r="VP625" s="570"/>
      <c r="VQ625" s="570"/>
      <c r="VR625" s="570"/>
      <c r="VS625" s="570"/>
      <c r="VT625" s="570"/>
      <c r="VU625" s="570"/>
      <c r="VV625" s="570"/>
      <c r="VW625" s="570"/>
      <c r="VX625" s="570"/>
      <c r="VY625" s="570"/>
      <c r="VZ625" s="570"/>
      <c r="WA625" s="570"/>
      <c r="WB625" s="570"/>
      <c r="WC625" s="570"/>
      <c r="WD625" s="570"/>
      <c r="WE625" s="570"/>
      <c r="WF625" s="570"/>
      <c r="WG625" s="570"/>
      <c r="WH625" s="570"/>
      <c r="WI625" s="570"/>
      <c r="WJ625" s="570"/>
      <c r="WK625" s="570"/>
      <c r="WL625" s="570"/>
      <c r="WM625" s="570"/>
      <c r="WN625" s="570"/>
      <c r="WO625" s="570"/>
      <c r="WP625" s="570"/>
      <c r="WQ625" s="570"/>
      <c r="WR625" s="570"/>
      <c r="WS625" s="570"/>
      <c r="WT625" s="570"/>
      <c r="WU625" s="570"/>
      <c r="WV625" s="570"/>
      <c r="WW625" s="570"/>
      <c r="WX625" s="570"/>
      <c r="WY625" s="570"/>
      <c r="WZ625" s="570"/>
      <c r="XA625" s="570"/>
      <c r="XB625" s="570"/>
      <c r="XC625" s="570"/>
      <c r="XD625" s="570"/>
      <c r="XE625" s="570"/>
      <c r="XF625" s="570"/>
      <c r="XG625" s="570"/>
      <c r="XH625" s="570"/>
      <c r="XI625" s="570"/>
      <c r="XJ625" s="570"/>
      <c r="XK625" s="570"/>
      <c r="XL625" s="570"/>
      <c r="XM625" s="570"/>
      <c r="XN625" s="570"/>
      <c r="XO625" s="570"/>
      <c r="XP625" s="570"/>
      <c r="XQ625" s="570"/>
      <c r="XR625" s="570"/>
      <c r="XS625" s="570"/>
      <c r="XT625" s="570"/>
      <c r="XU625" s="570"/>
      <c r="XV625" s="570"/>
      <c r="XW625" s="570"/>
      <c r="XX625" s="570"/>
      <c r="XY625" s="570"/>
      <c r="XZ625" s="570"/>
      <c r="YA625" s="570"/>
      <c r="YB625" s="570"/>
      <c r="YC625" s="570"/>
      <c r="YD625" s="570"/>
      <c r="YE625" s="570"/>
      <c r="YF625" s="570"/>
      <c r="YG625" s="570"/>
      <c r="YH625" s="570"/>
      <c r="YI625" s="570"/>
      <c r="YJ625" s="570"/>
      <c r="YK625" s="570"/>
      <c r="YL625" s="570"/>
      <c r="YM625" s="570"/>
      <c r="YN625" s="570"/>
      <c r="YO625" s="570"/>
      <c r="YP625" s="570"/>
      <c r="YQ625" s="570"/>
      <c r="YR625" s="570"/>
      <c r="YS625" s="570"/>
      <c r="YT625" s="570"/>
      <c r="YU625" s="570"/>
      <c r="YV625" s="570"/>
      <c r="YW625" s="570"/>
      <c r="YX625" s="570"/>
      <c r="YY625" s="570"/>
      <c r="YZ625" s="570"/>
      <c r="ZA625" s="570"/>
      <c r="ZB625" s="570"/>
      <c r="ZC625" s="570"/>
      <c r="ZD625" s="570"/>
      <c r="ZE625" s="570"/>
      <c r="ZF625" s="570"/>
      <c r="ZG625" s="570"/>
      <c r="ZH625" s="570"/>
      <c r="ZI625" s="570"/>
      <c r="ZJ625" s="570"/>
      <c r="ZK625" s="570"/>
      <c r="ZL625" s="570"/>
      <c r="ZM625" s="570"/>
      <c r="ZN625" s="570"/>
      <c r="ZO625" s="570"/>
      <c r="ZP625" s="570"/>
      <c r="ZQ625" s="570"/>
      <c r="ZR625" s="570"/>
      <c r="ZS625" s="570"/>
      <c r="ZT625" s="570"/>
      <c r="ZU625" s="570"/>
      <c r="ZV625" s="570"/>
      <c r="ZW625" s="570"/>
      <c r="ZX625" s="570"/>
      <c r="ZY625" s="570"/>
      <c r="ZZ625" s="570"/>
      <c r="AAA625" s="570"/>
      <c r="AAB625" s="570"/>
      <c r="AAC625" s="570"/>
      <c r="AAD625" s="570"/>
      <c r="AAE625" s="570"/>
      <c r="AAF625" s="570"/>
      <c r="AAG625" s="570"/>
      <c r="AAH625" s="570"/>
      <c r="AAI625" s="570"/>
      <c r="AAJ625" s="570"/>
      <c r="AAK625" s="570"/>
      <c r="AAL625" s="570"/>
      <c r="AAM625" s="570"/>
      <c r="AAN625" s="570"/>
      <c r="AAO625" s="570"/>
      <c r="AAP625" s="570"/>
      <c r="AAQ625" s="570"/>
      <c r="AAR625" s="570"/>
      <c r="AAS625" s="570"/>
      <c r="AAT625" s="570"/>
      <c r="AAU625" s="570"/>
      <c r="AAV625" s="570"/>
      <c r="AAW625" s="570"/>
      <c r="AAX625" s="570"/>
      <c r="AAY625" s="570"/>
      <c r="AAZ625" s="570"/>
      <c r="ABA625" s="570"/>
      <c r="ABB625" s="570"/>
      <c r="ABC625" s="570"/>
      <c r="ABD625" s="570"/>
      <c r="ABE625" s="570"/>
      <c r="ABF625" s="570"/>
      <c r="ABG625" s="570"/>
      <c r="ABH625" s="570"/>
      <c r="ABI625" s="570"/>
      <c r="ABJ625" s="570"/>
      <c r="ABK625" s="570"/>
      <c r="ABL625" s="570"/>
      <c r="ABM625" s="570"/>
      <c r="ABN625" s="570"/>
      <c r="ABO625" s="570"/>
      <c r="ABP625" s="570"/>
      <c r="ABQ625" s="570"/>
      <c r="ABR625" s="570"/>
      <c r="ABS625" s="570"/>
      <c r="ABT625" s="570"/>
      <c r="ABU625" s="570"/>
      <c r="ABV625" s="570"/>
      <c r="ABW625" s="570"/>
      <c r="ABX625" s="570"/>
      <c r="ABY625" s="570"/>
      <c r="ABZ625" s="570"/>
      <c r="ACA625" s="570"/>
      <c r="ACB625" s="570"/>
      <c r="ACC625" s="570"/>
      <c r="ACD625" s="570"/>
      <c r="ACE625" s="570"/>
      <c r="ACF625" s="570"/>
      <c r="ACG625" s="570"/>
      <c r="ACH625" s="570"/>
      <c r="ACI625" s="570"/>
      <c r="ACJ625" s="570"/>
      <c r="ACK625" s="570"/>
      <c r="ACL625" s="570"/>
      <c r="ACM625" s="570"/>
      <c r="ACN625" s="570"/>
      <c r="ACO625" s="570"/>
      <c r="ACP625" s="570"/>
      <c r="ACQ625" s="570"/>
      <c r="ACR625" s="570"/>
      <c r="ACS625" s="570"/>
      <c r="ACT625" s="570"/>
      <c r="ACU625" s="570"/>
      <c r="ACV625" s="570"/>
      <c r="ACW625" s="570"/>
      <c r="ACX625" s="570"/>
      <c r="ACY625" s="570"/>
      <c r="ACZ625" s="570"/>
      <c r="ADA625" s="570"/>
      <c r="ADB625" s="570"/>
      <c r="ADC625" s="570"/>
      <c r="ADD625" s="570"/>
      <c r="ADE625" s="570"/>
      <c r="ADF625" s="570"/>
      <c r="ADG625" s="570"/>
      <c r="ADH625" s="570"/>
      <c r="ADI625" s="570"/>
      <c r="ADJ625" s="570"/>
      <c r="ADK625" s="570"/>
      <c r="ADL625" s="570"/>
      <c r="ADM625" s="570"/>
      <c r="ADN625" s="570"/>
      <c r="ADO625" s="570"/>
      <c r="ADP625" s="570"/>
      <c r="ADQ625" s="570"/>
      <c r="ADR625" s="570"/>
      <c r="ADS625" s="570"/>
      <c r="ADT625" s="570"/>
      <c r="ADU625" s="570"/>
      <c r="ADV625" s="570"/>
      <c r="ADW625" s="570"/>
      <c r="ADX625" s="570"/>
      <c r="ADY625" s="570"/>
      <c r="ADZ625" s="570"/>
      <c r="AEA625" s="570"/>
      <c r="AEB625" s="570"/>
      <c r="AEC625" s="570"/>
      <c r="AED625" s="570"/>
      <c r="AEE625" s="570"/>
      <c r="AEF625" s="570"/>
      <c r="AEG625" s="570"/>
      <c r="AEH625" s="570"/>
      <c r="AEI625" s="570"/>
      <c r="AEJ625" s="570"/>
      <c r="AEK625" s="570"/>
      <c r="AEL625" s="570"/>
      <c r="AEM625" s="570"/>
      <c r="AEN625" s="570"/>
      <c r="AEO625" s="570"/>
      <c r="AEP625" s="570"/>
      <c r="AEQ625" s="570"/>
      <c r="AER625" s="570"/>
      <c r="AES625" s="570"/>
      <c r="AET625" s="570"/>
      <c r="AEU625" s="570"/>
      <c r="AEV625" s="570"/>
      <c r="AEW625" s="570"/>
      <c r="AEX625" s="570"/>
      <c r="AEY625" s="570"/>
      <c r="AEZ625" s="570"/>
      <c r="AFA625" s="570"/>
      <c r="AFB625" s="570"/>
      <c r="AFC625" s="570"/>
      <c r="AFD625" s="570"/>
      <c r="AFE625" s="570"/>
      <c r="AFF625" s="570"/>
      <c r="AFG625" s="570"/>
      <c r="AFH625" s="570"/>
      <c r="AFI625" s="570"/>
      <c r="AFJ625" s="570"/>
      <c r="AFK625" s="570"/>
      <c r="AFL625" s="570"/>
      <c r="AFM625" s="570"/>
      <c r="AFN625" s="570"/>
      <c r="AFO625" s="570"/>
      <c r="AFP625" s="570"/>
      <c r="AFQ625" s="570"/>
      <c r="AFR625" s="570"/>
      <c r="AFS625" s="570"/>
      <c r="AFT625" s="570"/>
      <c r="AFU625" s="570"/>
      <c r="AFV625" s="570"/>
      <c r="AFW625" s="570"/>
      <c r="AFX625" s="570"/>
      <c r="AFY625" s="570"/>
      <c r="AFZ625" s="570"/>
      <c r="AGA625" s="570"/>
      <c r="AGB625" s="570"/>
      <c r="AGC625" s="570"/>
      <c r="AGD625" s="570"/>
      <c r="AGE625" s="570"/>
      <c r="AGF625" s="570"/>
      <c r="AGG625" s="570"/>
      <c r="AGH625" s="570"/>
      <c r="AGI625" s="570"/>
      <c r="AGJ625" s="570"/>
      <c r="AGK625" s="570"/>
      <c r="AGL625" s="570"/>
      <c r="AGM625" s="570"/>
      <c r="AGN625" s="570"/>
      <c r="AGO625" s="570"/>
      <c r="AGP625" s="570"/>
      <c r="AGQ625" s="570"/>
      <c r="AGR625" s="570"/>
      <c r="AGS625" s="570"/>
      <c r="AGT625" s="570"/>
      <c r="AGU625" s="570"/>
      <c r="AGV625" s="570"/>
      <c r="AGW625" s="570"/>
      <c r="AGX625" s="570"/>
      <c r="AGY625" s="570"/>
      <c r="AGZ625" s="570"/>
      <c r="AHA625" s="570"/>
      <c r="AHB625" s="570"/>
      <c r="AHC625" s="570"/>
      <c r="AHD625" s="570"/>
      <c r="AHE625" s="570"/>
      <c r="AHF625" s="570"/>
      <c r="AHG625" s="570"/>
      <c r="AHH625" s="570"/>
      <c r="AHI625" s="570"/>
      <c r="AHJ625" s="570"/>
      <c r="AHK625" s="570"/>
      <c r="AHL625" s="570"/>
      <c r="AHM625" s="570"/>
      <c r="AHN625" s="570"/>
      <c r="AHO625" s="570"/>
      <c r="AHP625" s="570"/>
      <c r="AHQ625" s="570"/>
      <c r="AHR625" s="570"/>
      <c r="AHS625" s="570"/>
      <c r="AHT625" s="570"/>
      <c r="AHU625" s="570"/>
      <c r="AHV625" s="570"/>
      <c r="AHW625" s="570"/>
      <c r="AHX625" s="570"/>
      <c r="AHY625" s="570"/>
      <c r="AHZ625" s="570"/>
      <c r="AIA625" s="570"/>
      <c r="AIB625" s="570"/>
      <c r="AIC625" s="570"/>
      <c r="AID625" s="570"/>
      <c r="AIE625" s="570"/>
      <c r="AIF625" s="570"/>
      <c r="AIG625" s="570"/>
      <c r="AIH625" s="570"/>
      <c r="AII625" s="570"/>
      <c r="AIJ625" s="570"/>
      <c r="AIK625" s="570"/>
      <c r="AIL625" s="570"/>
      <c r="AIM625" s="570"/>
      <c r="AIN625" s="570"/>
      <c r="AIO625" s="570"/>
      <c r="AIP625" s="570"/>
      <c r="AIQ625" s="570"/>
      <c r="AIR625" s="570"/>
      <c r="AIS625" s="570"/>
      <c r="AIT625" s="570"/>
      <c r="AIU625" s="570"/>
      <c r="AIV625" s="570"/>
      <c r="AIW625" s="570"/>
      <c r="AIX625" s="570"/>
      <c r="AIY625" s="570"/>
      <c r="AIZ625" s="570"/>
      <c r="AJA625" s="570"/>
      <c r="AJB625" s="570"/>
      <c r="AJC625" s="570"/>
      <c r="AJD625" s="570"/>
      <c r="AJE625" s="570"/>
      <c r="AJF625" s="570"/>
      <c r="AJG625" s="570"/>
      <c r="AJH625" s="570"/>
      <c r="AJI625" s="570"/>
      <c r="AJJ625" s="570"/>
      <c r="AJK625" s="570"/>
      <c r="AJL625" s="570"/>
      <c r="AJM625" s="570"/>
      <c r="AJN625" s="570"/>
      <c r="AJO625" s="570"/>
      <c r="AJP625" s="570"/>
      <c r="AJQ625" s="570"/>
      <c r="AJR625" s="570"/>
      <c r="AJS625" s="570"/>
      <c r="AJT625" s="570"/>
      <c r="AJU625" s="570"/>
      <c r="AJV625" s="570"/>
      <c r="AJW625" s="570"/>
      <c r="AJX625" s="570"/>
      <c r="AJY625" s="570"/>
      <c r="AJZ625" s="570"/>
      <c r="AKA625" s="570"/>
      <c r="AKB625" s="570"/>
      <c r="AKC625" s="570"/>
      <c r="AKD625" s="570"/>
      <c r="AKE625" s="570"/>
      <c r="AKF625" s="570"/>
      <c r="AKG625" s="570"/>
      <c r="AKH625" s="570"/>
      <c r="AKI625" s="570"/>
      <c r="AKJ625" s="570"/>
      <c r="AKK625" s="570"/>
      <c r="AKL625" s="570"/>
      <c r="AKM625" s="570"/>
      <c r="AKN625" s="570"/>
      <c r="AKO625" s="570"/>
      <c r="AKP625" s="570"/>
      <c r="AKQ625" s="570"/>
      <c r="AKR625" s="570"/>
      <c r="AKS625" s="570"/>
      <c r="AKT625" s="570"/>
      <c r="AKU625" s="570"/>
      <c r="AKV625" s="570"/>
      <c r="AKW625" s="570"/>
      <c r="AKX625" s="570"/>
      <c r="AKY625" s="570"/>
      <c r="AKZ625" s="570"/>
      <c r="ALA625" s="570"/>
      <c r="ALB625" s="570"/>
      <c r="ALC625" s="570"/>
      <c r="ALD625" s="570"/>
      <c r="ALE625" s="570"/>
      <c r="ALF625" s="570"/>
      <c r="ALG625" s="570"/>
      <c r="ALH625" s="570"/>
      <c r="ALI625" s="570"/>
      <c r="ALJ625" s="570"/>
      <c r="ALK625" s="570"/>
      <c r="ALL625" s="570"/>
      <c r="ALM625" s="570"/>
      <c r="ALN625" s="570"/>
      <c r="ALO625" s="570"/>
      <c r="ALP625" s="570"/>
      <c r="ALQ625" s="570"/>
      <c r="ALR625" s="570"/>
      <c r="ALS625" s="570"/>
      <c r="ALT625" s="570"/>
      <c r="ALU625" s="570"/>
      <c r="ALV625" s="570"/>
      <c r="ALW625" s="570"/>
      <c r="ALX625" s="570"/>
      <c r="ALY625" s="570"/>
      <c r="ALZ625" s="570"/>
      <c r="AMA625" s="570"/>
      <c r="AMB625" s="570"/>
      <c r="AMC625" s="570"/>
      <c r="AMD625" s="570"/>
      <c r="AME625" s="570"/>
      <c r="AMF625" s="570"/>
      <c r="AMG625" s="570"/>
      <c r="AMH625" s="570"/>
      <c r="AMI625" s="570"/>
      <c r="AMJ625" s="570"/>
      <c r="AMK625" s="570"/>
      <c r="AML625" s="570"/>
      <c r="AMM625" s="570"/>
      <c r="AMN625" s="570"/>
      <c r="AMO625" s="570"/>
      <c r="AMP625" s="570"/>
      <c r="AMQ625" s="570"/>
      <c r="AMR625" s="570"/>
      <c r="AMS625" s="570"/>
      <c r="AMT625" s="570"/>
      <c r="AMU625" s="570"/>
      <c r="AMV625" s="570"/>
      <c r="AMW625" s="570"/>
      <c r="AMX625" s="570"/>
      <c r="AMY625" s="570"/>
      <c r="AMZ625" s="570"/>
      <c r="ANA625" s="570"/>
      <c r="ANB625" s="570"/>
      <c r="ANC625" s="570"/>
      <c r="AND625" s="570"/>
      <c r="ANE625" s="570"/>
      <c r="ANF625" s="570"/>
      <c r="ANG625" s="570"/>
      <c r="ANH625" s="570"/>
      <c r="ANI625" s="570"/>
      <c r="ANJ625" s="570"/>
      <c r="ANK625" s="570"/>
      <c r="ANL625" s="570"/>
      <c r="ANM625" s="570"/>
      <c r="ANN625" s="570"/>
      <c r="ANO625" s="570"/>
      <c r="ANP625" s="570"/>
      <c r="ANQ625" s="570"/>
      <c r="ANR625" s="570"/>
      <c r="ANS625" s="570"/>
      <c r="ANT625" s="570"/>
      <c r="ANU625" s="570"/>
      <c r="ANV625" s="570"/>
      <c r="ANW625" s="570"/>
      <c r="ANX625" s="570"/>
      <c r="ANY625" s="570"/>
      <c r="ANZ625" s="570"/>
      <c r="AOA625" s="570"/>
      <c r="AOB625" s="570"/>
      <c r="AOC625" s="570"/>
      <c r="AOD625" s="570"/>
      <c r="AOE625" s="570"/>
      <c r="AOF625" s="570"/>
      <c r="AOG625" s="570"/>
      <c r="AOH625" s="570"/>
      <c r="AOI625" s="570"/>
      <c r="AOJ625" s="570"/>
      <c r="AOK625" s="570"/>
      <c r="AOL625" s="570"/>
      <c r="AOM625" s="570"/>
      <c r="AON625" s="570"/>
      <c r="AOO625" s="570"/>
      <c r="AOP625" s="570"/>
      <c r="AOQ625" s="570"/>
      <c r="AOR625" s="570"/>
      <c r="AOS625" s="570"/>
      <c r="AOT625" s="570"/>
      <c r="AOU625" s="570"/>
      <c r="AOV625" s="570"/>
      <c r="AOW625" s="570"/>
      <c r="AOX625" s="570"/>
      <c r="AOY625" s="570"/>
      <c r="AOZ625" s="570"/>
      <c r="APA625" s="570"/>
      <c r="APB625" s="570"/>
      <c r="APC625" s="570"/>
      <c r="APD625" s="570"/>
      <c r="APE625" s="570"/>
      <c r="APF625" s="570"/>
      <c r="APG625" s="570"/>
      <c r="APH625" s="570"/>
      <c r="API625" s="570"/>
      <c r="APJ625" s="570"/>
      <c r="APK625" s="570"/>
      <c r="APL625" s="570"/>
      <c r="APM625" s="570"/>
      <c r="APN625" s="570"/>
      <c r="APO625" s="570"/>
      <c r="APP625" s="570"/>
      <c r="APQ625" s="570"/>
      <c r="APR625" s="570"/>
      <c r="APS625" s="570"/>
      <c r="APT625" s="570"/>
      <c r="APU625" s="570"/>
      <c r="APV625" s="570"/>
      <c r="APW625" s="570"/>
      <c r="APX625" s="570"/>
      <c r="APY625" s="570"/>
      <c r="APZ625" s="570"/>
      <c r="AQA625" s="570"/>
      <c r="AQB625" s="570"/>
      <c r="AQC625" s="570"/>
      <c r="AQD625" s="570"/>
      <c r="AQE625" s="570"/>
      <c r="AQF625" s="570"/>
      <c r="AQG625" s="570"/>
      <c r="AQH625" s="570"/>
      <c r="AQI625" s="570"/>
      <c r="AQJ625" s="570"/>
      <c r="AQK625" s="570"/>
      <c r="AQL625" s="570"/>
      <c r="AQM625" s="570"/>
      <c r="AQN625" s="570"/>
      <c r="AQO625" s="570"/>
      <c r="AQP625" s="570"/>
      <c r="AQQ625" s="570"/>
      <c r="AQR625" s="570"/>
      <c r="AQS625" s="570"/>
      <c r="AQT625" s="570"/>
      <c r="AQU625" s="570"/>
      <c r="AQV625" s="570"/>
      <c r="AQW625" s="570"/>
      <c r="AQX625" s="570"/>
      <c r="AQY625" s="570"/>
      <c r="AQZ625" s="570"/>
      <c r="ARA625" s="570"/>
      <c r="ARB625" s="570"/>
      <c r="ARC625" s="570"/>
      <c r="ARD625" s="570"/>
      <c r="ARE625" s="570"/>
      <c r="ARF625" s="570"/>
      <c r="ARG625" s="570"/>
      <c r="ARH625" s="570"/>
      <c r="ARI625" s="570"/>
      <c r="ARJ625" s="570"/>
      <c r="ARK625" s="570"/>
      <c r="ARL625" s="570"/>
      <c r="ARM625" s="570"/>
      <c r="ARN625" s="570"/>
      <c r="ARO625" s="570"/>
      <c r="ARP625" s="570"/>
      <c r="ARQ625" s="570"/>
      <c r="ARR625" s="570"/>
      <c r="ARS625" s="570"/>
      <c r="ART625" s="570"/>
      <c r="ARU625" s="570"/>
      <c r="ARV625" s="570"/>
      <c r="ARW625" s="570"/>
      <c r="ARX625" s="570"/>
      <c r="ARY625" s="570"/>
      <c r="ARZ625" s="570"/>
      <c r="ASA625" s="570"/>
      <c r="ASB625" s="570"/>
      <c r="ASC625" s="570"/>
      <c r="ASD625" s="570"/>
      <c r="ASE625" s="570"/>
      <c r="ASF625" s="570"/>
      <c r="ASG625" s="570"/>
      <c r="ASH625" s="570"/>
      <c r="ASI625" s="570"/>
      <c r="ASJ625" s="570"/>
      <c r="ASK625" s="570"/>
      <c r="ASL625" s="570"/>
      <c r="ASM625" s="570"/>
      <c r="ASN625" s="570"/>
      <c r="ASO625" s="570"/>
      <c r="ASP625" s="570"/>
      <c r="ASQ625" s="570"/>
      <c r="ASR625" s="570"/>
      <c r="ASS625" s="570"/>
      <c r="AST625" s="570"/>
      <c r="ASU625" s="570"/>
      <c r="ASV625" s="570"/>
      <c r="ASW625" s="570"/>
      <c r="ASX625" s="570"/>
      <c r="ASY625" s="570"/>
      <c r="ASZ625" s="570"/>
      <c r="ATA625" s="570"/>
      <c r="ATB625" s="570"/>
      <c r="ATC625" s="570"/>
      <c r="ATD625" s="570"/>
      <c r="ATE625" s="570"/>
      <c r="ATF625" s="570"/>
      <c r="ATG625" s="570"/>
      <c r="ATH625" s="570"/>
      <c r="ATI625" s="570"/>
      <c r="ATJ625" s="570"/>
      <c r="ATK625" s="570"/>
      <c r="ATL625" s="570"/>
      <c r="ATM625" s="570"/>
      <c r="ATN625" s="570"/>
      <c r="ATO625" s="570"/>
      <c r="ATP625" s="570"/>
      <c r="ATQ625" s="570"/>
      <c r="ATR625" s="570"/>
      <c r="ATS625" s="570"/>
      <c r="ATT625" s="570"/>
      <c r="ATU625" s="570"/>
      <c r="ATV625" s="570"/>
      <c r="ATW625" s="570"/>
      <c r="ATX625" s="570"/>
      <c r="ATY625" s="570"/>
      <c r="ATZ625" s="570"/>
      <c r="AUA625" s="570"/>
      <c r="AUB625" s="570"/>
      <c r="AUC625" s="570"/>
      <c r="AUD625" s="570"/>
      <c r="AUE625" s="570"/>
      <c r="AUF625" s="570"/>
      <c r="AUG625" s="570"/>
      <c r="AUH625" s="570"/>
      <c r="AUI625" s="570"/>
      <c r="AUJ625" s="570"/>
      <c r="AUK625" s="570"/>
      <c r="AUL625" s="570"/>
      <c r="AUM625" s="570"/>
      <c r="AUN625" s="570"/>
      <c r="AUO625" s="570"/>
      <c r="AUP625" s="570"/>
      <c r="AUQ625" s="570"/>
      <c r="AUR625" s="570"/>
      <c r="AUS625" s="570"/>
      <c r="AUT625" s="570"/>
      <c r="AUU625" s="570"/>
      <c r="AUV625" s="570"/>
      <c r="AUW625" s="570"/>
      <c r="AUX625" s="570"/>
      <c r="AUY625" s="570"/>
      <c r="AUZ625" s="570"/>
      <c r="AVA625" s="570"/>
      <c r="AVB625" s="570"/>
      <c r="AVC625" s="570"/>
      <c r="AVD625" s="570"/>
      <c r="AVE625" s="570"/>
      <c r="AVF625" s="570"/>
      <c r="AVG625" s="570"/>
      <c r="AVH625" s="570"/>
      <c r="AVI625" s="570"/>
      <c r="AVJ625" s="570"/>
      <c r="AVK625" s="570"/>
      <c r="AVL625" s="570"/>
      <c r="AVM625" s="570"/>
      <c r="AVN625" s="570"/>
      <c r="AVO625" s="570"/>
      <c r="AVP625" s="570"/>
      <c r="AVQ625" s="570"/>
      <c r="AVR625" s="570"/>
      <c r="AVS625" s="570"/>
      <c r="AVT625" s="570"/>
      <c r="AVU625" s="570"/>
      <c r="AVV625" s="570"/>
      <c r="AVW625" s="570"/>
      <c r="AVX625" s="570"/>
      <c r="AVY625" s="570"/>
      <c r="AVZ625" s="570"/>
      <c r="AWA625" s="570"/>
      <c r="AWB625" s="570"/>
      <c r="AWC625" s="570"/>
      <c r="AWD625" s="570"/>
      <c r="AWE625" s="570"/>
      <c r="AWF625" s="570"/>
      <c r="AWG625" s="570"/>
      <c r="AWH625" s="570"/>
      <c r="AWI625" s="570"/>
      <c r="AWJ625" s="570"/>
      <c r="AWK625" s="570"/>
      <c r="AWL625" s="570"/>
      <c r="AWM625" s="570"/>
      <c r="AWN625" s="570"/>
      <c r="AWO625" s="570"/>
      <c r="AWP625" s="570"/>
      <c r="AWQ625" s="570"/>
      <c r="AWR625" s="570"/>
      <c r="AWS625" s="570"/>
      <c r="AWT625" s="570"/>
      <c r="AWU625" s="570"/>
      <c r="AWV625" s="570"/>
      <c r="AWW625" s="570"/>
      <c r="AWX625" s="570"/>
      <c r="AWY625" s="570"/>
      <c r="AWZ625" s="570"/>
      <c r="AXA625" s="570"/>
      <c r="AXB625" s="570"/>
      <c r="AXC625" s="570"/>
      <c r="AXD625" s="570"/>
      <c r="AXE625" s="570"/>
      <c r="AXF625" s="570"/>
      <c r="AXG625" s="570"/>
      <c r="AXH625" s="570"/>
      <c r="AXI625" s="570"/>
      <c r="AXJ625" s="570"/>
      <c r="AXK625" s="570"/>
      <c r="AXL625" s="570"/>
      <c r="AXM625" s="570"/>
      <c r="AXN625" s="570"/>
      <c r="AXO625" s="570"/>
      <c r="AXP625" s="570"/>
      <c r="AXQ625" s="570"/>
      <c r="AXR625" s="570"/>
      <c r="AXS625" s="570"/>
      <c r="AXT625" s="570"/>
      <c r="AXU625" s="570"/>
      <c r="AXV625" s="570"/>
      <c r="AXW625" s="570"/>
      <c r="AXX625" s="570"/>
      <c r="AXY625" s="570"/>
      <c r="AXZ625" s="570"/>
      <c r="AYA625" s="570"/>
      <c r="AYB625" s="570"/>
      <c r="AYC625" s="570"/>
      <c r="AYD625" s="570"/>
      <c r="AYE625" s="570"/>
      <c r="AYF625" s="570"/>
      <c r="AYG625" s="570"/>
      <c r="AYH625" s="570"/>
      <c r="AYI625" s="570"/>
      <c r="AYJ625" s="570"/>
      <c r="AYK625" s="570"/>
      <c r="AYL625" s="570"/>
      <c r="AYM625" s="570"/>
      <c r="AYN625" s="570"/>
      <c r="AYO625" s="570"/>
      <c r="AYP625" s="570"/>
      <c r="AYQ625" s="570"/>
      <c r="AYR625" s="570"/>
      <c r="AYS625" s="570"/>
      <c r="AYT625" s="570"/>
      <c r="AYU625" s="570"/>
      <c r="AYV625" s="570"/>
      <c r="AYW625" s="570"/>
      <c r="AYX625" s="570"/>
      <c r="AYY625" s="570"/>
      <c r="AYZ625" s="570"/>
      <c r="AZA625" s="570"/>
      <c r="AZB625" s="570"/>
      <c r="AZC625" s="570"/>
      <c r="AZD625" s="570"/>
      <c r="AZE625" s="570"/>
      <c r="AZF625" s="570"/>
      <c r="AZG625" s="570"/>
      <c r="AZH625" s="570"/>
      <c r="AZI625" s="570"/>
      <c r="AZJ625" s="570"/>
      <c r="AZK625" s="570"/>
      <c r="AZL625" s="570"/>
      <c r="AZM625" s="570"/>
      <c r="AZN625" s="570"/>
      <c r="AZO625" s="570"/>
      <c r="AZP625" s="570"/>
      <c r="AZQ625" s="570"/>
      <c r="AZR625" s="570"/>
      <c r="AZS625" s="570"/>
      <c r="AZT625" s="570"/>
      <c r="AZU625" s="570"/>
      <c r="AZV625" s="570"/>
      <c r="AZW625" s="570"/>
      <c r="AZX625" s="570"/>
      <c r="AZY625" s="570"/>
      <c r="AZZ625" s="570"/>
      <c r="BAA625" s="570"/>
      <c r="BAB625" s="570"/>
      <c r="BAC625" s="570"/>
      <c r="BAD625" s="570"/>
      <c r="BAE625" s="570"/>
      <c r="BAF625" s="570"/>
      <c r="BAG625" s="570"/>
      <c r="BAH625" s="570"/>
      <c r="BAI625" s="570"/>
      <c r="BAJ625" s="570"/>
      <c r="BAK625" s="570"/>
      <c r="BAL625" s="570"/>
      <c r="BAM625" s="570"/>
      <c r="BAN625" s="570"/>
      <c r="BAO625" s="570"/>
      <c r="BAP625" s="570"/>
      <c r="BAQ625" s="570"/>
      <c r="BAR625" s="570"/>
      <c r="BAS625" s="570"/>
      <c r="BAT625" s="570"/>
      <c r="BAU625" s="570"/>
      <c r="BAV625" s="570"/>
      <c r="BAW625" s="570"/>
      <c r="BAX625" s="570"/>
      <c r="BAY625" s="570"/>
      <c r="BAZ625" s="570"/>
      <c r="BBA625" s="570"/>
      <c r="BBB625" s="570"/>
      <c r="BBC625" s="570"/>
      <c r="BBD625" s="570"/>
      <c r="BBE625" s="570"/>
      <c r="BBF625" s="570"/>
      <c r="BBG625" s="570"/>
      <c r="BBH625" s="570"/>
      <c r="BBI625" s="570"/>
      <c r="BBJ625" s="570"/>
      <c r="BBK625" s="570"/>
      <c r="BBL625" s="570"/>
      <c r="BBM625" s="570"/>
      <c r="BBN625" s="570"/>
      <c r="BBO625" s="570"/>
      <c r="BBP625" s="570"/>
      <c r="BBQ625" s="570"/>
      <c r="BBR625" s="570"/>
      <c r="BBS625" s="570"/>
      <c r="BBT625" s="570"/>
      <c r="BBU625" s="570"/>
      <c r="BBV625" s="570"/>
      <c r="BBW625" s="570"/>
      <c r="BBX625" s="570"/>
      <c r="BBY625" s="570"/>
      <c r="BBZ625" s="570"/>
      <c r="BCA625" s="570"/>
      <c r="BCB625" s="570"/>
      <c r="BCC625" s="570"/>
      <c r="BCD625" s="570"/>
      <c r="BCE625" s="570"/>
      <c r="BCF625" s="570"/>
      <c r="BCG625" s="570"/>
      <c r="BCH625" s="570"/>
      <c r="BCI625" s="570"/>
      <c r="BCJ625" s="570"/>
      <c r="BCK625" s="570"/>
      <c r="BCL625" s="570"/>
      <c r="BCM625" s="570"/>
      <c r="BCN625" s="570"/>
      <c r="BCO625" s="570"/>
      <c r="BCP625" s="570"/>
      <c r="BCQ625" s="570"/>
      <c r="BCR625" s="570"/>
      <c r="BCS625" s="570"/>
      <c r="BCT625" s="570"/>
      <c r="BCU625" s="570"/>
      <c r="BCV625" s="570"/>
      <c r="BCW625" s="570"/>
      <c r="BCX625" s="570"/>
      <c r="BCY625" s="570"/>
      <c r="BCZ625" s="570"/>
      <c r="BDA625" s="570"/>
      <c r="BDB625" s="570"/>
      <c r="BDC625" s="570"/>
      <c r="BDD625" s="570"/>
      <c r="BDE625" s="570"/>
      <c r="BDF625" s="570"/>
      <c r="BDG625" s="570"/>
      <c r="BDH625" s="570"/>
      <c r="BDI625" s="570"/>
      <c r="BDJ625" s="570"/>
      <c r="BDK625" s="570"/>
      <c r="BDL625" s="570"/>
      <c r="BDM625" s="570"/>
      <c r="BDN625" s="570"/>
      <c r="BDO625" s="570"/>
      <c r="BDP625" s="570"/>
      <c r="BDQ625" s="570"/>
      <c r="BDR625" s="570"/>
      <c r="BDS625" s="570"/>
      <c r="BDT625" s="570"/>
      <c r="BDU625" s="570"/>
      <c r="BDV625" s="570"/>
      <c r="BDW625" s="570"/>
      <c r="BDX625" s="570"/>
      <c r="BDY625" s="570"/>
      <c r="BDZ625" s="570"/>
      <c r="BEA625" s="570"/>
      <c r="BEB625" s="570"/>
      <c r="BEC625" s="570"/>
      <c r="BED625" s="570"/>
      <c r="BEE625" s="570"/>
      <c r="BEF625" s="570"/>
      <c r="BEG625" s="570"/>
      <c r="BEH625" s="570"/>
      <c r="BEI625" s="570"/>
      <c r="BEJ625" s="570"/>
      <c r="BEK625" s="570"/>
      <c r="BEL625" s="570"/>
      <c r="BEM625" s="570"/>
      <c r="BEN625" s="570"/>
      <c r="BEO625" s="570"/>
      <c r="BEP625" s="570"/>
      <c r="BEQ625" s="570"/>
      <c r="BER625" s="570"/>
      <c r="BES625" s="570"/>
      <c r="BET625" s="570"/>
      <c r="BEU625" s="570"/>
      <c r="BEV625" s="570"/>
      <c r="BEW625" s="570"/>
      <c r="BEX625" s="570"/>
      <c r="BEY625" s="570"/>
      <c r="BEZ625" s="570"/>
      <c r="BFA625" s="570"/>
      <c r="BFB625" s="570"/>
      <c r="BFC625" s="570"/>
      <c r="BFD625" s="570"/>
      <c r="BFE625" s="570"/>
      <c r="BFF625" s="570"/>
      <c r="BFG625" s="570"/>
      <c r="BFH625" s="570"/>
      <c r="BFI625" s="570"/>
      <c r="BFJ625" s="570"/>
      <c r="BFK625" s="570"/>
      <c r="BFL625" s="570"/>
      <c r="BFM625" s="570"/>
      <c r="BFN625" s="570"/>
      <c r="BFO625" s="570"/>
      <c r="BFP625" s="570"/>
      <c r="BFQ625" s="570"/>
      <c r="BFR625" s="570"/>
      <c r="BFS625" s="570"/>
      <c r="BFT625" s="570"/>
      <c r="BFU625" s="570"/>
      <c r="BFV625" s="570"/>
      <c r="BFW625" s="570"/>
      <c r="BFX625" s="570"/>
      <c r="BFY625" s="570"/>
      <c r="BFZ625" s="570"/>
      <c r="BGA625" s="570"/>
      <c r="BGB625" s="570"/>
      <c r="BGC625" s="570"/>
      <c r="BGD625" s="570"/>
      <c r="BGE625" s="570"/>
      <c r="BGF625" s="570"/>
      <c r="BGG625" s="570"/>
      <c r="BGH625" s="570"/>
      <c r="BGI625" s="570"/>
      <c r="BGJ625" s="570"/>
      <c r="BGK625" s="570"/>
      <c r="BGL625" s="570"/>
      <c r="BGM625" s="570"/>
      <c r="BGN625" s="570"/>
      <c r="BGO625" s="570"/>
      <c r="BGP625" s="570"/>
      <c r="BGQ625" s="570"/>
      <c r="BGR625" s="570"/>
      <c r="BGS625" s="570"/>
      <c r="BGT625" s="570"/>
      <c r="BGU625" s="570"/>
      <c r="BGV625" s="570"/>
      <c r="BGW625" s="570"/>
      <c r="BGX625" s="570"/>
      <c r="BGY625" s="570"/>
      <c r="BGZ625" s="570"/>
      <c r="BHA625" s="570"/>
      <c r="BHB625" s="570"/>
      <c r="BHC625" s="570"/>
      <c r="BHD625" s="570"/>
      <c r="BHE625" s="570"/>
      <c r="BHF625" s="570"/>
      <c r="BHG625" s="570"/>
      <c r="BHH625" s="570"/>
      <c r="BHI625" s="570"/>
      <c r="BHJ625" s="570"/>
      <c r="BHK625" s="570"/>
      <c r="BHL625" s="570"/>
      <c r="BHM625" s="570"/>
      <c r="BHN625" s="570"/>
      <c r="BHO625" s="570"/>
      <c r="BHP625" s="570"/>
      <c r="BHQ625" s="570"/>
      <c r="BHR625" s="570"/>
      <c r="BHS625" s="570"/>
      <c r="BHT625" s="570"/>
      <c r="BHU625" s="570"/>
      <c r="BHV625" s="570"/>
      <c r="BHW625" s="570"/>
      <c r="BHX625" s="570"/>
      <c r="BHY625" s="570"/>
      <c r="BHZ625" s="570"/>
      <c r="BIA625" s="570"/>
      <c r="BIB625" s="570"/>
      <c r="BIC625" s="570"/>
      <c r="BID625" s="570"/>
      <c r="BIE625" s="570"/>
      <c r="BIF625" s="570"/>
      <c r="BIG625" s="570"/>
      <c r="BIH625" s="570"/>
      <c r="BII625" s="570"/>
      <c r="BIJ625" s="570"/>
      <c r="BIK625" s="570"/>
      <c r="BIL625" s="570"/>
      <c r="BIM625" s="570"/>
      <c r="BIN625" s="570"/>
      <c r="BIO625" s="570"/>
      <c r="BIP625" s="570"/>
      <c r="BIQ625" s="570"/>
      <c r="BIR625" s="570"/>
      <c r="BIS625" s="570"/>
      <c r="BIT625" s="570"/>
      <c r="BIU625" s="570"/>
      <c r="BIV625" s="570"/>
      <c r="BIW625" s="570"/>
      <c r="BIX625" s="570"/>
      <c r="BIY625" s="570"/>
      <c r="BIZ625" s="570"/>
      <c r="BJA625" s="570"/>
      <c r="BJB625" s="570"/>
      <c r="BJC625" s="570"/>
      <c r="BJD625" s="570"/>
      <c r="BJE625" s="570"/>
      <c r="BJF625" s="570"/>
      <c r="BJG625" s="570"/>
      <c r="BJH625" s="570"/>
      <c r="BJI625" s="570"/>
      <c r="BJJ625" s="570"/>
      <c r="BJK625" s="570"/>
      <c r="BJL625" s="570"/>
      <c r="BJM625" s="570"/>
      <c r="BJN625" s="570"/>
      <c r="BJO625" s="570"/>
      <c r="BJP625" s="570"/>
      <c r="BJQ625" s="570"/>
      <c r="BJR625" s="570"/>
      <c r="BJS625" s="570"/>
      <c r="BJT625" s="570"/>
      <c r="BJU625" s="570"/>
      <c r="BJV625" s="570"/>
      <c r="BJW625" s="570"/>
      <c r="BJX625" s="570"/>
      <c r="BJY625" s="570"/>
      <c r="BJZ625" s="570"/>
      <c r="BKA625" s="570"/>
      <c r="BKB625" s="570"/>
      <c r="BKC625" s="570"/>
      <c r="BKD625" s="570"/>
      <c r="BKE625" s="570"/>
      <c r="BKF625" s="570"/>
      <c r="BKG625" s="570"/>
      <c r="BKH625" s="570"/>
      <c r="BKI625" s="570"/>
      <c r="BKJ625" s="570"/>
      <c r="BKK625" s="570"/>
      <c r="BKL625" s="570"/>
      <c r="BKM625" s="570"/>
      <c r="BKN625" s="570"/>
      <c r="BKO625" s="570"/>
      <c r="BKP625" s="570"/>
      <c r="BKQ625" s="570"/>
      <c r="BKR625" s="570"/>
      <c r="BKS625" s="570"/>
      <c r="BKT625" s="570"/>
      <c r="BKU625" s="570"/>
      <c r="BKV625" s="570"/>
      <c r="BKW625" s="570"/>
      <c r="BKX625" s="570"/>
      <c r="BKY625" s="570"/>
      <c r="BKZ625" s="570"/>
      <c r="BLA625" s="570"/>
      <c r="BLB625" s="570"/>
      <c r="BLC625" s="570"/>
      <c r="BLD625" s="570"/>
      <c r="BLE625" s="570"/>
      <c r="BLF625" s="570"/>
      <c r="BLG625" s="570"/>
      <c r="BLH625" s="570"/>
      <c r="BLI625" s="570"/>
      <c r="BLJ625" s="570"/>
      <c r="BLK625" s="570"/>
      <c r="BLL625" s="570"/>
      <c r="BLM625" s="570"/>
      <c r="BLN625" s="570"/>
      <c r="BLO625" s="570"/>
      <c r="BLP625" s="570"/>
      <c r="BLQ625" s="570"/>
      <c r="BLR625" s="570"/>
      <c r="BLS625" s="570"/>
      <c r="BLT625" s="570"/>
      <c r="BLU625" s="570"/>
      <c r="BLV625" s="570"/>
      <c r="BLW625" s="570"/>
      <c r="BLX625" s="570"/>
      <c r="BLY625" s="570"/>
      <c r="BLZ625" s="570"/>
      <c r="BMA625" s="570"/>
      <c r="BMB625" s="570"/>
      <c r="BMC625" s="570"/>
      <c r="BMD625" s="570"/>
      <c r="BME625" s="570"/>
      <c r="BMF625" s="570"/>
      <c r="BMG625" s="570"/>
      <c r="BMH625" s="570"/>
      <c r="BMI625" s="570"/>
      <c r="BMJ625" s="570"/>
      <c r="BMK625" s="570"/>
      <c r="BML625" s="570"/>
      <c r="BMM625" s="570"/>
      <c r="BMN625" s="570"/>
      <c r="BMO625" s="570"/>
      <c r="BMP625" s="570"/>
      <c r="BMQ625" s="570"/>
      <c r="BMR625" s="570"/>
      <c r="BMS625" s="570"/>
      <c r="BMT625" s="570"/>
      <c r="BMU625" s="570"/>
      <c r="BMV625" s="570"/>
      <c r="BMW625" s="570"/>
      <c r="BMX625" s="570"/>
      <c r="BMY625" s="570"/>
      <c r="BMZ625" s="570"/>
      <c r="BNA625" s="570"/>
      <c r="BNB625" s="570"/>
      <c r="BNC625" s="570"/>
      <c r="BND625" s="570"/>
      <c r="BNE625" s="570"/>
      <c r="BNF625" s="570"/>
      <c r="BNG625" s="570"/>
      <c r="BNH625" s="570"/>
      <c r="BNI625" s="570"/>
      <c r="BNJ625" s="570"/>
      <c r="BNK625" s="570"/>
      <c r="BNL625" s="570"/>
      <c r="BNM625" s="570"/>
      <c r="BNN625" s="570"/>
      <c r="BNO625" s="570"/>
      <c r="BNP625" s="570"/>
      <c r="BNQ625" s="570"/>
      <c r="BNR625" s="570"/>
      <c r="BNS625" s="570"/>
      <c r="BNT625" s="570"/>
      <c r="BNU625" s="570"/>
      <c r="BNV625" s="570"/>
      <c r="BNW625" s="570"/>
      <c r="BNX625" s="570"/>
      <c r="BNY625" s="570"/>
      <c r="BNZ625" s="570"/>
      <c r="BOA625" s="570"/>
      <c r="BOB625" s="570"/>
      <c r="BOC625" s="570"/>
      <c r="BOD625" s="570"/>
      <c r="BOE625" s="570"/>
      <c r="BOF625" s="570"/>
      <c r="BOG625" s="570"/>
      <c r="BOH625" s="570"/>
      <c r="BOI625" s="570"/>
      <c r="BOJ625" s="570"/>
      <c r="BOK625" s="570"/>
      <c r="BOL625" s="570"/>
      <c r="BOM625" s="570"/>
      <c r="BON625" s="570"/>
      <c r="BOO625" s="570"/>
      <c r="BOP625" s="570"/>
      <c r="BOQ625" s="570"/>
      <c r="BOR625" s="570"/>
      <c r="BOS625" s="570"/>
      <c r="BOT625" s="570"/>
      <c r="BOU625" s="570"/>
      <c r="BOV625" s="570"/>
      <c r="BOW625" s="570"/>
      <c r="BOX625" s="570"/>
      <c r="BOY625" s="570"/>
      <c r="BOZ625" s="570"/>
      <c r="BPA625" s="570"/>
      <c r="BPB625" s="570"/>
      <c r="BPC625" s="570"/>
      <c r="BPD625" s="570"/>
      <c r="BPE625" s="570"/>
      <c r="BPF625" s="570"/>
      <c r="BPG625" s="570"/>
      <c r="BPH625" s="570"/>
      <c r="BPI625" s="570"/>
      <c r="BPJ625" s="570"/>
      <c r="BPK625" s="570"/>
      <c r="BPL625" s="570"/>
      <c r="BPM625" s="570"/>
      <c r="BPN625" s="570"/>
      <c r="BPO625" s="570"/>
      <c r="BPP625" s="570"/>
      <c r="BPQ625" s="570"/>
      <c r="BPR625" s="570"/>
      <c r="BPS625" s="570"/>
      <c r="BPT625" s="570"/>
      <c r="BPU625" s="570"/>
      <c r="BPV625" s="570"/>
      <c r="BPW625" s="570"/>
      <c r="BPX625" s="570"/>
      <c r="BPY625" s="570"/>
      <c r="BPZ625" s="570"/>
      <c r="BQA625" s="570"/>
      <c r="BQB625" s="570"/>
      <c r="BQC625" s="570"/>
      <c r="BQD625" s="570"/>
      <c r="BQE625" s="570"/>
      <c r="BQF625" s="570"/>
      <c r="BQG625" s="570"/>
      <c r="BQH625" s="570"/>
      <c r="BQI625" s="570"/>
      <c r="BQJ625" s="570"/>
      <c r="BQK625" s="570"/>
      <c r="BQL625" s="570"/>
      <c r="BQM625" s="570"/>
      <c r="BQN625" s="570"/>
      <c r="BQO625" s="570"/>
      <c r="BQP625" s="570"/>
      <c r="BQQ625" s="570"/>
      <c r="BQR625" s="570"/>
      <c r="BQS625" s="570"/>
      <c r="BQT625" s="570"/>
      <c r="BQU625" s="570"/>
      <c r="BQV625" s="570"/>
      <c r="BQW625" s="570"/>
      <c r="BQX625" s="570"/>
      <c r="BQY625" s="570"/>
      <c r="BQZ625" s="570"/>
      <c r="BRA625" s="570"/>
      <c r="BRB625" s="570"/>
      <c r="BRC625" s="570"/>
      <c r="BRD625" s="570"/>
      <c r="BRE625" s="570"/>
      <c r="BRF625" s="570"/>
      <c r="BRG625" s="570"/>
      <c r="BRH625" s="570"/>
      <c r="BRI625" s="570"/>
      <c r="BRJ625" s="570"/>
      <c r="BRK625" s="570"/>
      <c r="BRL625" s="570"/>
      <c r="BRM625" s="570"/>
      <c r="BRN625" s="570"/>
      <c r="BRO625" s="570"/>
      <c r="BRP625" s="570"/>
      <c r="BRQ625" s="570"/>
      <c r="BRR625" s="570"/>
      <c r="BRS625" s="570"/>
      <c r="BRT625" s="570"/>
      <c r="BRU625" s="570"/>
      <c r="BRV625" s="570"/>
      <c r="BRW625" s="570"/>
      <c r="BRX625" s="570"/>
      <c r="BRY625" s="570"/>
      <c r="BRZ625" s="570"/>
      <c r="BSA625" s="570"/>
      <c r="BSB625" s="570"/>
      <c r="BSC625" s="570"/>
      <c r="BSD625" s="570"/>
      <c r="BSE625" s="570"/>
      <c r="BSF625" s="570"/>
      <c r="BSG625" s="570"/>
      <c r="BSH625" s="570"/>
      <c r="BSI625" s="570"/>
      <c r="BSJ625" s="570"/>
      <c r="BSK625" s="570"/>
      <c r="BSL625" s="570"/>
      <c r="BSM625" s="570"/>
      <c r="BSN625" s="570"/>
      <c r="BSO625" s="570"/>
      <c r="BSP625" s="570"/>
      <c r="BSQ625" s="570"/>
      <c r="BSR625" s="570"/>
      <c r="BSS625" s="570"/>
      <c r="BST625" s="570"/>
      <c r="BSU625" s="570"/>
      <c r="BSV625" s="570"/>
      <c r="BSW625" s="570"/>
      <c r="BSX625" s="570"/>
      <c r="BSY625" s="570"/>
      <c r="BSZ625" s="570"/>
      <c r="BTA625" s="570"/>
      <c r="BTB625" s="570"/>
      <c r="BTC625" s="570"/>
      <c r="BTD625" s="570"/>
      <c r="BTE625" s="570"/>
      <c r="BTF625" s="570"/>
      <c r="BTG625" s="570"/>
      <c r="BTH625" s="570"/>
      <c r="BTI625" s="570"/>
      <c r="BTJ625" s="570"/>
      <c r="BTK625" s="570"/>
      <c r="BTL625" s="570"/>
      <c r="BTM625" s="570"/>
      <c r="BTN625" s="570"/>
      <c r="BTO625" s="570"/>
      <c r="BTP625" s="570"/>
      <c r="BTQ625" s="570"/>
      <c r="BTR625" s="570"/>
      <c r="BTS625" s="570"/>
      <c r="BTT625" s="570"/>
      <c r="BTU625" s="570"/>
      <c r="BTV625" s="570"/>
      <c r="BTW625" s="570"/>
      <c r="BTX625" s="570"/>
      <c r="BTY625" s="570"/>
      <c r="BTZ625" s="570"/>
      <c r="BUA625" s="570"/>
      <c r="BUB625" s="570"/>
      <c r="BUC625" s="570"/>
      <c r="BUD625" s="570"/>
      <c r="BUE625" s="570"/>
      <c r="BUF625" s="570"/>
      <c r="BUG625" s="570"/>
      <c r="BUH625" s="570"/>
      <c r="BUI625" s="570"/>
      <c r="BUJ625" s="570"/>
      <c r="BUK625" s="570"/>
      <c r="BUL625" s="570"/>
      <c r="BUM625" s="570"/>
      <c r="BUN625" s="570"/>
      <c r="BUO625" s="570"/>
      <c r="BUP625" s="570"/>
      <c r="BUQ625" s="570"/>
      <c r="BUR625" s="570"/>
      <c r="BUS625" s="570"/>
      <c r="BUT625" s="570"/>
      <c r="BUU625" s="570"/>
      <c r="BUV625" s="570"/>
      <c r="BUW625" s="570"/>
      <c r="BUX625" s="570"/>
      <c r="BUY625" s="570"/>
      <c r="BUZ625" s="570"/>
      <c r="BVA625" s="570"/>
      <c r="BVB625" s="570"/>
      <c r="BVC625" s="570"/>
      <c r="BVD625" s="570"/>
      <c r="BVE625" s="570"/>
      <c r="BVF625" s="570"/>
      <c r="BVG625" s="570"/>
      <c r="BVH625" s="570"/>
      <c r="BVI625" s="570"/>
      <c r="BVJ625" s="570"/>
      <c r="BVK625" s="570"/>
      <c r="BVL625" s="570"/>
      <c r="BVM625" s="570"/>
      <c r="BVN625" s="570"/>
      <c r="BVO625" s="570"/>
      <c r="BVP625" s="570"/>
      <c r="BVQ625" s="570"/>
      <c r="BVR625" s="570"/>
      <c r="BVS625" s="570"/>
      <c r="BVT625" s="570"/>
      <c r="BVU625" s="570"/>
      <c r="BVV625" s="570"/>
      <c r="BVW625" s="570"/>
      <c r="BVX625" s="570"/>
      <c r="BVY625" s="570"/>
      <c r="BVZ625" s="570"/>
      <c r="BWA625" s="570"/>
      <c r="BWB625" s="570"/>
      <c r="BWC625" s="570"/>
      <c r="BWD625" s="570"/>
      <c r="BWE625" s="570"/>
      <c r="BWF625" s="570"/>
      <c r="BWG625" s="570"/>
      <c r="BWH625" s="570"/>
      <c r="BWI625" s="570"/>
      <c r="BWJ625" s="570"/>
      <c r="BWK625" s="570"/>
      <c r="BWL625" s="570"/>
      <c r="BWM625" s="570"/>
      <c r="BWN625" s="570"/>
      <c r="BWO625" s="570"/>
      <c r="BWP625" s="570"/>
      <c r="BWQ625" s="570"/>
      <c r="BWR625" s="570"/>
      <c r="BWS625" s="570"/>
      <c r="BWT625" s="570"/>
      <c r="BWU625" s="570"/>
      <c r="BWV625" s="570"/>
      <c r="BWW625" s="570"/>
      <c r="BWX625" s="570"/>
      <c r="BWY625" s="570"/>
      <c r="BWZ625" s="570"/>
      <c r="BXA625" s="570"/>
      <c r="BXB625" s="570"/>
      <c r="BXC625" s="570"/>
      <c r="BXD625" s="570"/>
      <c r="BXE625" s="570"/>
      <c r="BXF625" s="570"/>
      <c r="BXG625" s="570"/>
      <c r="BXH625" s="570"/>
      <c r="BXI625" s="570"/>
      <c r="BXJ625" s="570"/>
      <c r="BXK625" s="570"/>
      <c r="BXL625" s="570"/>
      <c r="BXM625" s="570"/>
      <c r="BXN625" s="570"/>
      <c r="BXO625" s="570"/>
      <c r="BXP625" s="570"/>
      <c r="BXQ625" s="570"/>
      <c r="BXR625" s="570"/>
      <c r="BXS625" s="570"/>
      <c r="BXT625" s="570"/>
      <c r="BXU625" s="570"/>
      <c r="BXV625" s="570"/>
      <c r="BXW625" s="570"/>
      <c r="BXX625" s="570"/>
      <c r="BXY625" s="570"/>
      <c r="BXZ625" s="570"/>
      <c r="BYA625" s="570"/>
      <c r="BYB625" s="570"/>
      <c r="BYC625" s="570"/>
      <c r="BYD625" s="570"/>
      <c r="BYE625" s="570"/>
      <c r="BYF625" s="570"/>
      <c r="BYG625" s="570"/>
      <c r="BYH625" s="570"/>
      <c r="BYI625" s="570"/>
      <c r="BYJ625" s="570"/>
      <c r="BYK625" s="570"/>
      <c r="BYL625" s="570"/>
      <c r="BYM625" s="570"/>
      <c r="BYN625" s="570"/>
      <c r="BYO625" s="570"/>
      <c r="BYP625" s="570"/>
      <c r="BYQ625" s="570"/>
      <c r="BYR625" s="570"/>
      <c r="BYS625" s="570"/>
      <c r="BYT625" s="570"/>
      <c r="BYU625" s="570"/>
      <c r="BYV625" s="570"/>
      <c r="BYW625" s="570"/>
      <c r="BYX625" s="570"/>
      <c r="BYY625" s="570"/>
      <c r="BYZ625" s="570"/>
      <c r="BZA625" s="570"/>
      <c r="BZB625" s="570"/>
      <c r="BZC625" s="570"/>
      <c r="BZD625" s="570"/>
      <c r="BZE625" s="570"/>
      <c r="BZF625" s="570"/>
      <c r="BZG625" s="570"/>
      <c r="BZH625" s="570"/>
      <c r="BZI625" s="570"/>
      <c r="BZJ625" s="570"/>
      <c r="BZK625" s="570"/>
      <c r="BZL625" s="570"/>
      <c r="BZM625" s="570"/>
      <c r="BZN625" s="570"/>
      <c r="BZO625" s="570"/>
      <c r="BZP625" s="570"/>
      <c r="BZQ625" s="570"/>
      <c r="BZR625" s="570"/>
      <c r="BZS625" s="570"/>
      <c r="BZT625" s="570"/>
      <c r="BZU625" s="570"/>
      <c r="BZV625" s="570"/>
      <c r="BZW625" s="570"/>
      <c r="BZX625" s="570"/>
      <c r="BZY625" s="570"/>
      <c r="BZZ625" s="570"/>
      <c r="CAA625" s="570"/>
      <c r="CAB625" s="570"/>
      <c r="CAC625" s="570"/>
      <c r="CAD625" s="570"/>
      <c r="CAE625" s="570"/>
      <c r="CAF625" s="570"/>
      <c r="CAG625" s="570"/>
      <c r="CAH625" s="570"/>
      <c r="CAI625" s="570"/>
      <c r="CAJ625" s="570"/>
      <c r="CAK625" s="570"/>
      <c r="CAL625" s="570"/>
      <c r="CAM625" s="570"/>
      <c r="CAN625" s="570"/>
      <c r="CAO625" s="570"/>
      <c r="CAP625" s="570"/>
      <c r="CAQ625" s="570"/>
      <c r="CAR625" s="570"/>
      <c r="CAS625" s="570"/>
      <c r="CAT625" s="570"/>
      <c r="CAU625" s="570"/>
      <c r="CAV625" s="570"/>
      <c r="CAW625" s="570"/>
      <c r="CAX625" s="570"/>
      <c r="CAY625" s="570"/>
      <c r="CAZ625" s="570"/>
      <c r="CBA625" s="570"/>
      <c r="CBB625" s="570"/>
      <c r="CBC625" s="570"/>
      <c r="CBD625" s="570"/>
      <c r="CBE625" s="570"/>
      <c r="CBF625" s="570"/>
      <c r="CBG625" s="570"/>
      <c r="CBH625" s="570"/>
      <c r="CBI625" s="570"/>
      <c r="CBJ625" s="570"/>
      <c r="CBK625" s="570"/>
      <c r="CBL625" s="570"/>
      <c r="CBM625" s="570"/>
      <c r="CBN625" s="570"/>
      <c r="CBO625" s="570"/>
      <c r="CBP625" s="570"/>
      <c r="CBQ625" s="570"/>
      <c r="CBR625" s="570"/>
      <c r="CBS625" s="570"/>
      <c r="CBT625" s="570"/>
      <c r="CBU625" s="570"/>
      <c r="CBV625" s="570"/>
      <c r="CBW625" s="570"/>
      <c r="CBX625" s="570"/>
      <c r="CBY625" s="570"/>
      <c r="CBZ625" s="570"/>
      <c r="CCA625" s="570"/>
      <c r="CCB625" s="570"/>
      <c r="CCC625" s="570"/>
      <c r="CCD625" s="570"/>
      <c r="CCE625" s="570"/>
      <c r="CCF625" s="570"/>
      <c r="CCG625" s="570"/>
      <c r="CCH625" s="570"/>
      <c r="CCI625" s="570"/>
      <c r="CCJ625" s="570"/>
      <c r="CCK625" s="570"/>
      <c r="CCL625" s="570"/>
      <c r="CCM625" s="570"/>
      <c r="CCN625" s="570"/>
      <c r="CCO625" s="570"/>
      <c r="CCP625" s="570"/>
      <c r="CCQ625" s="570"/>
      <c r="CCR625" s="570"/>
      <c r="CCS625" s="570"/>
      <c r="CCT625" s="570"/>
      <c r="CCU625" s="570"/>
      <c r="CCV625" s="570"/>
      <c r="CCW625" s="570"/>
      <c r="CCX625" s="570"/>
      <c r="CCY625" s="570"/>
      <c r="CCZ625" s="570"/>
      <c r="CDA625" s="570"/>
      <c r="CDB625" s="570"/>
      <c r="CDC625" s="570"/>
      <c r="CDD625" s="570"/>
      <c r="CDE625" s="570"/>
      <c r="CDF625" s="570"/>
      <c r="CDG625" s="570"/>
      <c r="CDH625" s="570"/>
      <c r="CDI625" s="570"/>
      <c r="CDJ625" s="570"/>
      <c r="CDK625" s="570"/>
      <c r="CDL625" s="570"/>
      <c r="CDM625" s="570"/>
      <c r="CDN625" s="570"/>
      <c r="CDO625" s="570"/>
      <c r="CDP625" s="570"/>
      <c r="CDQ625" s="570"/>
      <c r="CDR625" s="570"/>
      <c r="CDS625" s="570"/>
      <c r="CDT625" s="570"/>
      <c r="CDU625" s="570"/>
      <c r="CDV625" s="570"/>
      <c r="CDW625" s="570"/>
      <c r="CDX625" s="570"/>
      <c r="CDY625" s="570"/>
      <c r="CDZ625" s="570"/>
      <c r="CEA625" s="570"/>
      <c r="CEB625" s="570"/>
      <c r="CEC625" s="570"/>
      <c r="CED625" s="570"/>
      <c r="CEE625" s="570"/>
      <c r="CEF625" s="570"/>
      <c r="CEG625" s="570"/>
      <c r="CEH625" s="570"/>
      <c r="CEI625" s="570"/>
      <c r="CEJ625" s="570"/>
      <c r="CEK625" s="570"/>
      <c r="CEL625" s="570"/>
      <c r="CEM625" s="570"/>
      <c r="CEN625" s="570"/>
      <c r="CEO625" s="570"/>
      <c r="CEP625" s="570"/>
      <c r="CEQ625" s="570"/>
      <c r="CER625" s="570"/>
      <c r="CES625" s="570"/>
      <c r="CET625" s="570"/>
      <c r="CEU625" s="570"/>
      <c r="CEV625" s="570"/>
      <c r="CEW625" s="570"/>
      <c r="CEX625" s="570"/>
      <c r="CEY625" s="570"/>
      <c r="CEZ625" s="570"/>
      <c r="CFA625" s="570"/>
      <c r="CFB625" s="570"/>
      <c r="CFC625" s="570"/>
      <c r="CFD625" s="570"/>
      <c r="CFE625" s="570"/>
      <c r="CFF625" s="570"/>
      <c r="CFG625" s="570"/>
      <c r="CFH625" s="570"/>
      <c r="CFI625" s="570"/>
      <c r="CFJ625" s="570"/>
      <c r="CFK625" s="570"/>
      <c r="CFL625" s="570"/>
      <c r="CFM625" s="570"/>
      <c r="CFN625" s="570"/>
      <c r="CFO625" s="570"/>
      <c r="CFP625" s="570"/>
      <c r="CFQ625" s="570"/>
      <c r="CFR625" s="570"/>
      <c r="CFS625" s="570"/>
      <c r="CFT625" s="570"/>
      <c r="CFU625" s="570"/>
      <c r="CFV625" s="570"/>
      <c r="CFW625" s="570"/>
      <c r="CFX625" s="570"/>
      <c r="CFY625" s="570"/>
      <c r="CFZ625" s="570"/>
      <c r="CGA625" s="570"/>
      <c r="CGB625" s="570"/>
      <c r="CGC625" s="570"/>
      <c r="CGD625" s="570"/>
      <c r="CGE625" s="570"/>
      <c r="CGF625" s="570"/>
      <c r="CGG625" s="570"/>
      <c r="CGH625" s="570"/>
      <c r="CGI625" s="570"/>
      <c r="CGJ625" s="570"/>
      <c r="CGK625" s="570"/>
      <c r="CGL625" s="570"/>
      <c r="CGM625" s="570"/>
      <c r="CGN625" s="570"/>
      <c r="CGO625" s="570"/>
      <c r="CGP625" s="570"/>
      <c r="CGQ625" s="570"/>
      <c r="CGR625" s="570"/>
      <c r="CGS625" s="570"/>
      <c r="CGT625" s="570"/>
      <c r="CGU625" s="570"/>
      <c r="CGV625" s="570"/>
      <c r="CGW625" s="570"/>
      <c r="CGX625" s="570"/>
      <c r="CGY625" s="570"/>
      <c r="CGZ625" s="570"/>
      <c r="CHA625" s="570"/>
      <c r="CHB625" s="570"/>
      <c r="CHC625" s="570"/>
      <c r="CHD625" s="570"/>
      <c r="CHE625" s="570"/>
      <c r="CHF625" s="570"/>
      <c r="CHG625" s="570"/>
      <c r="CHH625" s="570"/>
      <c r="CHI625" s="570"/>
      <c r="CHJ625" s="570"/>
      <c r="CHK625" s="570"/>
      <c r="CHL625" s="570"/>
      <c r="CHM625" s="570"/>
      <c r="CHN625" s="570"/>
      <c r="CHO625" s="570"/>
      <c r="CHP625" s="570"/>
      <c r="CHQ625" s="570"/>
      <c r="CHR625" s="570"/>
      <c r="CHS625" s="570"/>
      <c r="CHT625" s="570"/>
      <c r="CHU625" s="570"/>
      <c r="CHV625" s="570"/>
      <c r="CHW625" s="570"/>
      <c r="CHX625" s="570"/>
      <c r="CHY625" s="570"/>
      <c r="CHZ625" s="570"/>
      <c r="CIA625" s="570"/>
      <c r="CIB625" s="570"/>
      <c r="CIC625" s="570"/>
      <c r="CID625" s="570"/>
      <c r="CIE625" s="570"/>
      <c r="CIF625" s="570"/>
      <c r="CIG625" s="570"/>
      <c r="CIH625" s="570"/>
      <c r="CII625" s="570"/>
      <c r="CIJ625" s="570"/>
      <c r="CIK625" s="570"/>
      <c r="CIL625" s="570"/>
      <c r="CIM625" s="570"/>
      <c r="CIN625" s="570"/>
      <c r="CIO625" s="570"/>
      <c r="CIP625" s="570"/>
      <c r="CIQ625" s="570"/>
      <c r="CIR625" s="570"/>
      <c r="CIS625" s="570"/>
      <c r="CIT625" s="570"/>
      <c r="CIU625" s="570"/>
      <c r="CIV625" s="570"/>
      <c r="CIW625" s="570"/>
      <c r="CIX625" s="570"/>
      <c r="CIY625" s="570"/>
      <c r="CIZ625" s="570"/>
      <c r="CJA625" s="570"/>
      <c r="CJB625" s="570"/>
      <c r="CJC625" s="570"/>
      <c r="CJD625" s="570"/>
      <c r="CJE625" s="570"/>
      <c r="CJF625" s="570"/>
      <c r="CJG625" s="570"/>
      <c r="CJH625" s="570"/>
      <c r="CJI625" s="570"/>
      <c r="CJJ625" s="570"/>
      <c r="CJK625" s="570"/>
      <c r="CJL625" s="570"/>
      <c r="CJM625" s="570"/>
      <c r="CJN625" s="570"/>
      <c r="CJO625" s="570"/>
      <c r="CJP625" s="570"/>
      <c r="CJQ625" s="570"/>
      <c r="CJR625" s="570"/>
      <c r="CJS625" s="570"/>
      <c r="CJT625" s="570"/>
      <c r="CJU625" s="570"/>
      <c r="CJV625" s="570"/>
      <c r="CJW625" s="570"/>
      <c r="CJX625" s="570"/>
      <c r="CJY625" s="570"/>
      <c r="CJZ625" s="570"/>
      <c r="CKA625" s="570"/>
      <c r="CKB625" s="570"/>
      <c r="CKC625" s="570"/>
      <c r="CKD625" s="570"/>
      <c r="CKE625" s="570"/>
      <c r="CKF625" s="570"/>
      <c r="CKG625" s="570"/>
      <c r="CKH625" s="570"/>
      <c r="CKI625" s="570"/>
      <c r="CKJ625" s="570"/>
      <c r="CKK625" s="570"/>
      <c r="CKL625" s="570"/>
      <c r="CKM625" s="570"/>
      <c r="CKN625" s="570"/>
      <c r="CKO625" s="570"/>
      <c r="CKP625" s="570"/>
      <c r="CKQ625" s="570"/>
      <c r="CKR625" s="570"/>
      <c r="CKS625" s="570"/>
      <c r="CKT625" s="570"/>
      <c r="CKU625" s="570"/>
      <c r="CKV625" s="570"/>
      <c r="CKW625" s="570"/>
      <c r="CKX625" s="570"/>
      <c r="CKY625" s="570"/>
      <c r="CKZ625" s="570"/>
      <c r="CLA625" s="570"/>
      <c r="CLB625" s="570"/>
      <c r="CLC625" s="570"/>
      <c r="CLD625" s="570"/>
      <c r="CLE625" s="570"/>
      <c r="CLF625" s="570"/>
      <c r="CLG625" s="570"/>
      <c r="CLH625" s="570"/>
      <c r="CLI625" s="570"/>
      <c r="CLJ625" s="570"/>
      <c r="CLK625" s="570"/>
      <c r="CLL625" s="570"/>
      <c r="CLM625" s="570"/>
      <c r="CLN625" s="570"/>
      <c r="CLO625" s="570"/>
      <c r="CLP625" s="570"/>
      <c r="CLQ625" s="570"/>
      <c r="CLR625" s="570"/>
      <c r="CLS625" s="570"/>
      <c r="CLT625" s="570"/>
      <c r="CLU625" s="570"/>
      <c r="CLV625" s="570"/>
      <c r="CLW625" s="570"/>
      <c r="CLX625" s="570"/>
      <c r="CLY625" s="570"/>
      <c r="CLZ625" s="570"/>
      <c r="CMA625" s="570"/>
      <c r="CMB625" s="570"/>
      <c r="CMC625" s="570"/>
      <c r="CMD625" s="570"/>
      <c r="CME625" s="570"/>
      <c r="CMF625" s="570"/>
      <c r="CMG625" s="570"/>
      <c r="CMH625" s="570"/>
      <c r="CMI625" s="570"/>
      <c r="CMJ625" s="570"/>
      <c r="CMK625" s="570"/>
      <c r="CML625" s="570"/>
      <c r="CMM625" s="570"/>
      <c r="CMN625" s="570"/>
      <c r="CMO625" s="570"/>
      <c r="CMP625" s="570"/>
      <c r="CMQ625" s="570"/>
      <c r="CMR625" s="570"/>
      <c r="CMS625" s="570"/>
      <c r="CMT625" s="570"/>
      <c r="CMU625" s="570"/>
      <c r="CMV625" s="570"/>
      <c r="CMW625" s="570"/>
      <c r="CMX625" s="570"/>
      <c r="CMY625" s="570"/>
      <c r="CMZ625" s="570"/>
      <c r="CNA625" s="570"/>
      <c r="CNB625" s="570"/>
      <c r="CNC625" s="570"/>
      <c r="CND625" s="570"/>
      <c r="CNE625" s="570"/>
      <c r="CNF625" s="570"/>
      <c r="CNG625" s="570"/>
      <c r="CNH625" s="570"/>
      <c r="CNI625" s="570"/>
      <c r="CNJ625" s="570"/>
      <c r="CNK625" s="570"/>
      <c r="CNL625" s="570"/>
      <c r="CNM625" s="570"/>
      <c r="CNN625" s="570"/>
      <c r="CNO625" s="570"/>
      <c r="CNP625" s="570"/>
      <c r="CNQ625" s="570"/>
      <c r="CNR625" s="570"/>
      <c r="CNS625" s="570"/>
      <c r="CNT625" s="570"/>
      <c r="CNU625" s="570"/>
      <c r="CNV625" s="570"/>
      <c r="CNW625" s="570"/>
      <c r="CNX625" s="570"/>
      <c r="CNY625" s="570"/>
      <c r="CNZ625" s="570"/>
      <c r="COA625" s="570"/>
      <c r="COB625" s="570"/>
      <c r="COC625" s="570"/>
      <c r="COD625" s="570"/>
      <c r="COE625" s="570"/>
      <c r="COF625" s="570"/>
      <c r="COG625" s="570"/>
      <c r="COH625" s="570"/>
      <c r="COI625" s="570"/>
      <c r="COJ625" s="570"/>
      <c r="COK625" s="570"/>
      <c r="COL625" s="570"/>
      <c r="COM625" s="570"/>
      <c r="CON625" s="570"/>
      <c r="COO625" s="570"/>
      <c r="COP625" s="570"/>
      <c r="COQ625" s="570"/>
      <c r="COR625" s="570"/>
      <c r="COS625" s="570"/>
      <c r="COT625" s="570"/>
      <c r="COU625" s="570"/>
      <c r="COV625" s="570"/>
      <c r="COW625" s="570"/>
      <c r="COX625" s="570"/>
      <c r="COY625" s="570"/>
      <c r="COZ625" s="570"/>
      <c r="CPA625" s="570"/>
      <c r="CPB625" s="570"/>
      <c r="CPC625" s="570"/>
      <c r="CPD625" s="570"/>
      <c r="CPE625" s="570"/>
      <c r="CPF625" s="570"/>
      <c r="CPG625" s="570"/>
      <c r="CPH625" s="570"/>
      <c r="CPI625" s="570"/>
      <c r="CPJ625" s="570"/>
      <c r="CPK625" s="570"/>
      <c r="CPL625" s="570"/>
      <c r="CPM625" s="570"/>
      <c r="CPN625" s="570"/>
      <c r="CPO625" s="570"/>
      <c r="CPP625" s="570"/>
      <c r="CPQ625" s="570"/>
      <c r="CPR625" s="570"/>
      <c r="CPS625" s="570"/>
      <c r="CPT625" s="570"/>
      <c r="CPU625" s="570"/>
      <c r="CPV625" s="570"/>
      <c r="CPW625" s="570"/>
      <c r="CPX625" s="570"/>
      <c r="CPY625" s="570"/>
      <c r="CPZ625" s="570"/>
      <c r="CQA625" s="570"/>
      <c r="CQB625" s="570"/>
      <c r="CQC625" s="570"/>
      <c r="CQD625" s="570"/>
      <c r="CQE625" s="570"/>
      <c r="CQF625" s="570"/>
      <c r="CQG625" s="570"/>
      <c r="CQH625" s="570"/>
      <c r="CQI625" s="570"/>
      <c r="CQJ625" s="570"/>
      <c r="CQK625" s="570"/>
      <c r="CQL625" s="570"/>
      <c r="CQM625" s="570"/>
      <c r="CQN625" s="570"/>
      <c r="CQO625" s="570"/>
      <c r="CQP625" s="570"/>
      <c r="CQQ625" s="570"/>
      <c r="CQR625" s="570"/>
      <c r="CQS625" s="570"/>
      <c r="CQT625" s="570"/>
      <c r="CQU625" s="570"/>
      <c r="CQV625" s="570"/>
      <c r="CQW625" s="570"/>
      <c r="CQX625" s="570"/>
      <c r="CQY625" s="570"/>
      <c r="CQZ625" s="570"/>
      <c r="CRA625" s="570"/>
      <c r="CRB625" s="570"/>
      <c r="CRC625" s="570"/>
      <c r="CRD625" s="570"/>
      <c r="CRE625" s="570"/>
      <c r="CRF625" s="570"/>
      <c r="CRG625" s="570"/>
      <c r="CRH625" s="570"/>
      <c r="CRI625" s="570"/>
      <c r="CRJ625" s="570"/>
      <c r="CRK625" s="570"/>
      <c r="CRL625" s="570"/>
      <c r="CRM625" s="570"/>
      <c r="CRN625" s="570"/>
      <c r="CRO625" s="570"/>
      <c r="CRP625" s="570"/>
      <c r="CRQ625" s="570"/>
      <c r="CRR625" s="570"/>
      <c r="CRS625" s="570"/>
      <c r="CRT625" s="570"/>
      <c r="CRU625" s="570"/>
      <c r="CRV625" s="570"/>
      <c r="CRW625" s="570"/>
      <c r="CRX625" s="570"/>
      <c r="CRY625" s="570"/>
      <c r="CRZ625" s="570"/>
      <c r="CSA625" s="570"/>
      <c r="CSB625" s="570"/>
      <c r="CSC625" s="570"/>
      <c r="CSD625" s="570"/>
      <c r="CSE625" s="570"/>
      <c r="CSF625" s="570"/>
      <c r="CSG625" s="570"/>
      <c r="CSH625" s="570"/>
      <c r="CSI625" s="570"/>
      <c r="CSJ625" s="570"/>
      <c r="CSK625" s="570"/>
      <c r="CSL625" s="570"/>
      <c r="CSM625" s="570"/>
      <c r="CSN625" s="570"/>
      <c r="CSO625" s="570"/>
      <c r="CSP625" s="570"/>
      <c r="CSQ625" s="570"/>
      <c r="CSR625" s="570"/>
      <c r="CSS625" s="570"/>
      <c r="CST625" s="570"/>
      <c r="CSU625" s="570"/>
      <c r="CSV625" s="570"/>
      <c r="CSW625" s="570"/>
      <c r="CSX625" s="570"/>
      <c r="CSY625" s="570"/>
      <c r="CSZ625" s="570"/>
      <c r="CTA625" s="570"/>
      <c r="CTB625" s="570"/>
      <c r="CTC625" s="570"/>
      <c r="CTD625" s="570"/>
      <c r="CTE625" s="570"/>
      <c r="CTF625" s="570"/>
      <c r="CTG625" s="570"/>
      <c r="CTH625" s="570"/>
      <c r="CTI625" s="570"/>
      <c r="CTJ625" s="570"/>
      <c r="CTK625" s="570"/>
      <c r="CTL625" s="570"/>
      <c r="CTM625" s="570"/>
      <c r="CTN625" s="570"/>
      <c r="CTO625" s="570"/>
      <c r="CTP625" s="570"/>
      <c r="CTQ625" s="570"/>
      <c r="CTR625" s="570"/>
      <c r="CTS625" s="570"/>
      <c r="CTT625" s="570"/>
      <c r="CTU625" s="570"/>
      <c r="CTV625" s="570"/>
      <c r="CTW625" s="570"/>
      <c r="CTX625" s="570"/>
      <c r="CTY625" s="570"/>
      <c r="CTZ625" s="570"/>
      <c r="CUA625" s="570"/>
      <c r="CUB625" s="570"/>
      <c r="CUC625" s="570"/>
      <c r="CUD625" s="570"/>
      <c r="CUE625" s="570"/>
      <c r="CUF625" s="570"/>
      <c r="CUG625" s="570"/>
      <c r="CUH625" s="570"/>
      <c r="CUI625" s="570"/>
      <c r="CUJ625" s="570"/>
      <c r="CUK625" s="570"/>
      <c r="CUL625" s="570"/>
      <c r="CUM625" s="570"/>
      <c r="CUN625" s="570"/>
      <c r="CUO625" s="570"/>
      <c r="CUP625" s="570"/>
      <c r="CUQ625" s="570"/>
      <c r="CUR625" s="570"/>
      <c r="CUS625" s="570"/>
      <c r="CUT625" s="570"/>
      <c r="CUU625" s="570"/>
      <c r="CUV625" s="570"/>
      <c r="CUW625" s="570"/>
      <c r="CUX625" s="570"/>
      <c r="CUY625" s="570"/>
      <c r="CUZ625" s="570"/>
      <c r="CVA625" s="570"/>
      <c r="CVB625" s="570"/>
      <c r="CVC625" s="570"/>
      <c r="CVD625" s="570"/>
      <c r="CVE625" s="570"/>
      <c r="CVF625" s="570"/>
      <c r="CVG625" s="570"/>
      <c r="CVH625" s="570"/>
      <c r="CVI625" s="570"/>
      <c r="CVJ625" s="570"/>
      <c r="CVK625" s="570"/>
      <c r="CVL625" s="570"/>
      <c r="CVM625" s="570"/>
      <c r="CVN625" s="570"/>
      <c r="CVO625" s="570"/>
      <c r="CVP625" s="570"/>
      <c r="CVQ625" s="570"/>
      <c r="CVR625" s="570"/>
      <c r="CVS625" s="570"/>
      <c r="CVT625" s="570"/>
      <c r="CVU625" s="570"/>
      <c r="CVV625" s="570"/>
      <c r="CVW625" s="570"/>
      <c r="CVX625" s="570"/>
      <c r="CVY625" s="570"/>
      <c r="CVZ625" s="570"/>
      <c r="CWA625" s="570"/>
      <c r="CWB625" s="570"/>
      <c r="CWC625" s="570"/>
      <c r="CWD625" s="570"/>
      <c r="CWE625" s="570"/>
      <c r="CWF625" s="570"/>
      <c r="CWG625" s="570"/>
      <c r="CWH625" s="570"/>
      <c r="CWI625" s="570"/>
      <c r="CWJ625" s="570"/>
      <c r="CWK625" s="570"/>
      <c r="CWL625" s="570"/>
      <c r="CWM625" s="570"/>
      <c r="CWN625" s="570"/>
      <c r="CWO625" s="570"/>
      <c r="CWP625" s="570"/>
      <c r="CWQ625" s="570"/>
      <c r="CWR625" s="570"/>
      <c r="CWS625" s="570"/>
      <c r="CWT625" s="570"/>
      <c r="CWU625" s="570"/>
      <c r="CWV625" s="570"/>
      <c r="CWW625" s="570"/>
      <c r="CWX625" s="570"/>
      <c r="CWY625" s="570"/>
      <c r="CWZ625" s="570"/>
      <c r="CXA625" s="570"/>
      <c r="CXB625" s="570"/>
      <c r="CXC625" s="570"/>
      <c r="CXD625" s="570"/>
      <c r="CXE625" s="570"/>
      <c r="CXF625" s="570"/>
      <c r="CXG625" s="570"/>
      <c r="CXH625" s="570"/>
      <c r="CXI625" s="570"/>
      <c r="CXJ625" s="570"/>
      <c r="CXK625" s="570"/>
      <c r="CXL625" s="570"/>
      <c r="CXM625" s="570"/>
      <c r="CXN625" s="570"/>
      <c r="CXO625" s="570"/>
      <c r="CXP625" s="570"/>
      <c r="CXQ625" s="570"/>
      <c r="CXR625" s="570"/>
      <c r="CXS625" s="570"/>
      <c r="CXT625" s="570"/>
      <c r="CXU625" s="570"/>
      <c r="CXV625" s="570"/>
      <c r="CXW625" s="570"/>
      <c r="CXX625" s="570"/>
      <c r="CXY625" s="570"/>
      <c r="CXZ625" s="570"/>
      <c r="CYA625" s="570"/>
      <c r="CYB625" s="570"/>
      <c r="CYC625" s="570"/>
      <c r="CYD625" s="570"/>
      <c r="CYE625" s="570"/>
      <c r="CYF625" s="570"/>
      <c r="CYG625" s="570"/>
      <c r="CYH625" s="570"/>
      <c r="CYI625" s="570"/>
      <c r="CYJ625" s="570"/>
      <c r="CYK625" s="570"/>
      <c r="CYL625" s="570"/>
      <c r="CYM625" s="570"/>
      <c r="CYN625" s="570"/>
      <c r="CYO625" s="570"/>
      <c r="CYP625" s="570"/>
      <c r="CYQ625" s="570"/>
      <c r="CYR625" s="570"/>
      <c r="CYS625" s="570"/>
      <c r="CYT625" s="570"/>
      <c r="CYU625" s="570"/>
      <c r="CYV625" s="570"/>
      <c r="CYW625" s="570"/>
      <c r="CYX625" s="570"/>
      <c r="CYY625" s="570"/>
      <c r="CYZ625" s="570"/>
      <c r="CZA625" s="570"/>
      <c r="CZB625" s="570"/>
      <c r="CZC625" s="570"/>
      <c r="CZD625" s="570"/>
      <c r="CZE625" s="570"/>
      <c r="CZF625" s="570"/>
      <c r="CZG625" s="570"/>
      <c r="CZH625" s="570"/>
      <c r="CZI625" s="570"/>
      <c r="CZJ625" s="570"/>
      <c r="CZK625" s="570"/>
      <c r="CZL625" s="570"/>
      <c r="CZM625" s="570"/>
      <c r="CZN625" s="570"/>
      <c r="CZO625" s="570"/>
      <c r="CZP625" s="570"/>
      <c r="CZQ625" s="570"/>
      <c r="CZR625" s="570"/>
      <c r="CZS625" s="570"/>
      <c r="CZT625" s="570"/>
      <c r="CZU625" s="570"/>
      <c r="CZV625" s="570"/>
      <c r="CZW625" s="570"/>
      <c r="CZX625" s="570"/>
      <c r="CZY625" s="570"/>
      <c r="CZZ625" s="570"/>
      <c r="DAA625" s="570"/>
      <c r="DAB625" s="570"/>
      <c r="DAC625" s="570"/>
      <c r="DAD625" s="570"/>
      <c r="DAE625" s="570"/>
      <c r="DAF625" s="570"/>
      <c r="DAG625" s="570"/>
      <c r="DAH625" s="570"/>
      <c r="DAI625" s="570"/>
      <c r="DAJ625" s="570"/>
      <c r="DAK625" s="570"/>
      <c r="DAL625" s="570"/>
      <c r="DAM625" s="570"/>
      <c r="DAN625" s="570"/>
      <c r="DAO625" s="570"/>
      <c r="DAP625" s="570"/>
      <c r="DAQ625" s="570"/>
      <c r="DAR625" s="570"/>
      <c r="DAS625" s="570"/>
      <c r="DAT625" s="570"/>
      <c r="DAU625" s="570"/>
      <c r="DAV625" s="570"/>
      <c r="DAW625" s="570"/>
      <c r="DAX625" s="570"/>
      <c r="DAY625" s="570"/>
      <c r="DAZ625" s="570"/>
      <c r="DBA625" s="570"/>
      <c r="DBB625" s="570"/>
      <c r="DBC625" s="570"/>
      <c r="DBD625" s="570"/>
      <c r="DBE625" s="570"/>
      <c r="DBF625" s="570"/>
      <c r="DBG625" s="570"/>
      <c r="DBH625" s="570"/>
      <c r="DBI625" s="570"/>
      <c r="DBJ625" s="570"/>
      <c r="DBK625" s="570"/>
      <c r="DBL625" s="570"/>
      <c r="DBM625" s="570"/>
      <c r="DBN625" s="570"/>
      <c r="DBO625" s="570"/>
      <c r="DBP625" s="570"/>
      <c r="DBQ625" s="570"/>
      <c r="DBR625" s="570"/>
      <c r="DBS625" s="570"/>
      <c r="DBT625" s="570"/>
      <c r="DBU625" s="570"/>
      <c r="DBV625" s="570"/>
      <c r="DBW625" s="570"/>
      <c r="DBX625" s="570"/>
      <c r="DBY625" s="570"/>
      <c r="DBZ625" s="570"/>
      <c r="DCA625" s="570"/>
      <c r="DCB625" s="570"/>
      <c r="DCC625" s="570"/>
      <c r="DCD625" s="570"/>
      <c r="DCE625" s="570"/>
      <c r="DCF625" s="570"/>
      <c r="DCG625" s="570"/>
      <c r="DCH625" s="570"/>
      <c r="DCI625" s="570"/>
      <c r="DCJ625" s="570"/>
      <c r="DCK625" s="570"/>
      <c r="DCL625" s="570"/>
      <c r="DCM625" s="570"/>
      <c r="DCN625" s="570"/>
      <c r="DCO625" s="570"/>
      <c r="DCP625" s="570"/>
      <c r="DCQ625" s="570"/>
      <c r="DCR625" s="570"/>
      <c r="DCS625" s="570"/>
      <c r="DCT625" s="570"/>
      <c r="DCU625" s="570"/>
      <c r="DCV625" s="570"/>
      <c r="DCW625" s="570"/>
      <c r="DCX625" s="570"/>
      <c r="DCY625" s="570"/>
      <c r="DCZ625" s="570"/>
      <c r="DDA625" s="570"/>
      <c r="DDB625" s="570"/>
      <c r="DDC625" s="570"/>
      <c r="DDD625" s="570"/>
      <c r="DDE625" s="570"/>
      <c r="DDF625" s="570"/>
      <c r="DDG625" s="570"/>
      <c r="DDH625" s="570"/>
      <c r="DDI625" s="570"/>
      <c r="DDJ625" s="570"/>
      <c r="DDK625" s="570"/>
      <c r="DDL625" s="570"/>
      <c r="DDM625" s="570"/>
      <c r="DDN625" s="570"/>
      <c r="DDO625" s="570"/>
      <c r="DDP625" s="570"/>
      <c r="DDQ625" s="570"/>
      <c r="DDR625" s="570"/>
      <c r="DDS625" s="570"/>
      <c r="DDT625" s="570"/>
      <c r="DDU625" s="570"/>
      <c r="DDV625" s="570"/>
      <c r="DDW625" s="570"/>
      <c r="DDX625" s="570"/>
      <c r="DDY625" s="570"/>
      <c r="DDZ625" s="570"/>
      <c r="DEA625" s="570"/>
      <c r="DEB625" s="570"/>
      <c r="DEC625" s="570"/>
      <c r="DED625" s="570"/>
      <c r="DEE625" s="570"/>
      <c r="DEF625" s="570"/>
      <c r="DEG625" s="570"/>
      <c r="DEH625" s="570"/>
      <c r="DEI625" s="570"/>
      <c r="DEJ625" s="570"/>
      <c r="DEK625" s="570"/>
      <c r="DEL625" s="570"/>
      <c r="DEM625" s="570"/>
      <c r="DEN625" s="570"/>
      <c r="DEO625" s="570"/>
      <c r="DEP625" s="570"/>
      <c r="DEQ625" s="570"/>
      <c r="DER625" s="570"/>
      <c r="DES625" s="570"/>
      <c r="DET625" s="570"/>
      <c r="DEU625" s="570"/>
      <c r="DEV625" s="570"/>
      <c r="DEW625" s="570"/>
      <c r="DEX625" s="570"/>
      <c r="DEY625" s="570"/>
      <c r="DEZ625" s="570"/>
      <c r="DFA625" s="570"/>
      <c r="DFB625" s="570"/>
      <c r="DFC625" s="570"/>
      <c r="DFD625" s="570"/>
      <c r="DFE625" s="570"/>
      <c r="DFF625" s="570"/>
      <c r="DFG625" s="570"/>
      <c r="DFH625" s="570"/>
      <c r="DFI625" s="570"/>
      <c r="DFJ625" s="570"/>
      <c r="DFK625" s="570"/>
      <c r="DFL625" s="570"/>
      <c r="DFM625" s="570"/>
      <c r="DFN625" s="570"/>
      <c r="DFO625" s="570"/>
      <c r="DFP625" s="570"/>
      <c r="DFQ625" s="570"/>
      <c r="DFR625" s="570"/>
      <c r="DFS625" s="570"/>
      <c r="DFT625" s="570"/>
      <c r="DFU625" s="570"/>
      <c r="DFV625" s="570"/>
      <c r="DFW625" s="570"/>
      <c r="DFX625" s="570"/>
      <c r="DFY625" s="570"/>
      <c r="DFZ625" s="570"/>
      <c r="DGA625" s="570"/>
      <c r="DGB625" s="570"/>
      <c r="DGC625" s="570"/>
      <c r="DGD625" s="570"/>
      <c r="DGE625" s="570"/>
      <c r="DGF625" s="570"/>
      <c r="DGG625" s="570"/>
      <c r="DGH625" s="570"/>
      <c r="DGI625" s="570"/>
      <c r="DGJ625" s="570"/>
      <c r="DGK625" s="570"/>
      <c r="DGL625" s="570"/>
      <c r="DGM625" s="570"/>
      <c r="DGN625" s="570"/>
      <c r="DGO625" s="570"/>
      <c r="DGP625" s="570"/>
      <c r="DGQ625" s="570"/>
      <c r="DGR625" s="570"/>
      <c r="DGS625" s="570"/>
      <c r="DGT625" s="570"/>
      <c r="DGU625" s="570"/>
      <c r="DGV625" s="570"/>
      <c r="DGW625" s="570"/>
      <c r="DGX625" s="570"/>
      <c r="DGY625" s="570"/>
      <c r="DGZ625" s="570"/>
      <c r="DHA625" s="570"/>
      <c r="DHB625" s="570"/>
      <c r="DHC625" s="570"/>
      <c r="DHD625" s="570"/>
      <c r="DHE625" s="570"/>
      <c r="DHF625" s="570"/>
      <c r="DHG625" s="570"/>
      <c r="DHH625" s="570"/>
      <c r="DHI625" s="570"/>
      <c r="DHJ625" s="570"/>
      <c r="DHK625" s="570"/>
      <c r="DHL625" s="570"/>
      <c r="DHM625" s="570"/>
      <c r="DHN625" s="570"/>
      <c r="DHO625" s="570"/>
      <c r="DHP625" s="570"/>
      <c r="DHQ625" s="570"/>
      <c r="DHR625" s="570"/>
      <c r="DHS625" s="570"/>
      <c r="DHT625" s="570"/>
      <c r="DHU625" s="570"/>
      <c r="DHV625" s="570"/>
      <c r="DHW625" s="570"/>
      <c r="DHX625" s="570"/>
      <c r="DHY625" s="570"/>
      <c r="DHZ625" s="570"/>
      <c r="DIA625" s="570"/>
      <c r="DIB625" s="570"/>
      <c r="DIC625" s="570"/>
      <c r="DID625" s="570"/>
      <c r="DIE625" s="570"/>
      <c r="DIF625" s="570"/>
      <c r="DIG625" s="570"/>
      <c r="DIH625" s="570"/>
      <c r="DII625" s="570"/>
      <c r="DIJ625" s="570"/>
      <c r="DIK625" s="570"/>
      <c r="DIL625" s="570"/>
      <c r="DIM625" s="570"/>
      <c r="DIN625" s="570"/>
      <c r="DIO625" s="570"/>
      <c r="DIP625" s="570"/>
      <c r="DIQ625" s="570"/>
      <c r="DIR625" s="570"/>
      <c r="DIS625" s="570"/>
      <c r="DIT625" s="570"/>
      <c r="DIU625" s="570"/>
      <c r="DIV625" s="570"/>
      <c r="DIW625" s="570"/>
      <c r="DIX625" s="570"/>
      <c r="DIY625" s="570"/>
      <c r="DIZ625" s="570"/>
      <c r="DJA625" s="570"/>
      <c r="DJB625" s="570"/>
      <c r="DJC625" s="570"/>
      <c r="DJD625" s="570"/>
      <c r="DJE625" s="570"/>
      <c r="DJF625" s="570"/>
      <c r="DJG625" s="570"/>
      <c r="DJH625" s="570"/>
      <c r="DJI625" s="570"/>
      <c r="DJJ625" s="570"/>
      <c r="DJK625" s="570"/>
      <c r="DJL625" s="570"/>
      <c r="DJM625" s="570"/>
      <c r="DJN625" s="570"/>
      <c r="DJO625" s="570"/>
      <c r="DJP625" s="570"/>
      <c r="DJQ625" s="570"/>
      <c r="DJR625" s="570"/>
      <c r="DJS625" s="570"/>
      <c r="DJT625" s="570"/>
      <c r="DJU625" s="570"/>
      <c r="DJV625" s="570"/>
      <c r="DJW625" s="570"/>
      <c r="DJX625" s="570"/>
      <c r="DJY625" s="570"/>
      <c r="DJZ625" s="570"/>
      <c r="DKA625" s="570"/>
      <c r="DKB625" s="570"/>
      <c r="DKC625" s="570"/>
      <c r="DKD625" s="570"/>
      <c r="DKE625" s="570"/>
      <c r="DKF625" s="570"/>
      <c r="DKG625" s="570"/>
      <c r="DKH625" s="570"/>
      <c r="DKI625" s="570"/>
      <c r="DKJ625" s="570"/>
      <c r="DKK625" s="570"/>
      <c r="DKL625" s="570"/>
      <c r="DKM625" s="570"/>
      <c r="DKN625" s="570"/>
      <c r="DKO625" s="570"/>
      <c r="DKP625" s="570"/>
      <c r="DKQ625" s="570"/>
      <c r="DKR625" s="570"/>
      <c r="DKS625" s="570"/>
      <c r="DKT625" s="570"/>
      <c r="DKU625" s="570"/>
      <c r="DKV625" s="570"/>
      <c r="DKW625" s="570"/>
      <c r="DKX625" s="570"/>
      <c r="DKY625" s="570"/>
      <c r="DKZ625" s="570"/>
      <c r="DLA625" s="570"/>
      <c r="DLB625" s="570"/>
      <c r="DLC625" s="570"/>
      <c r="DLD625" s="570"/>
      <c r="DLE625" s="570"/>
      <c r="DLF625" s="570"/>
      <c r="DLG625" s="570"/>
      <c r="DLH625" s="570"/>
      <c r="DLI625" s="570"/>
      <c r="DLJ625" s="570"/>
      <c r="DLK625" s="570"/>
      <c r="DLL625" s="570"/>
      <c r="DLM625" s="570"/>
      <c r="DLN625" s="570"/>
      <c r="DLO625" s="570"/>
      <c r="DLP625" s="570"/>
      <c r="DLQ625" s="570"/>
      <c r="DLR625" s="570"/>
      <c r="DLS625" s="570"/>
      <c r="DLT625" s="570"/>
      <c r="DLU625" s="570"/>
      <c r="DLV625" s="570"/>
      <c r="DLW625" s="570"/>
      <c r="DLX625" s="570"/>
      <c r="DLY625" s="570"/>
      <c r="DLZ625" s="570"/>
      <c r="DMA625" s="570"/>
      <c r="DMB625" s="570"/>
      <c r="DMC625" s="570"/>
      <c r="DMD625" s="570"/>
      <c r="DME625" s="570"/>
      <c r="DMF625" s="570"/>
      <c r="DMG625" s="570"/>
      <c r="DMH625" s="570"/>
      <c r="DMI625" s="570"/>
      <c r="DMJ625" s="570"/>
      <c r="DMK625" s="570"/>
      <c r="DML625" s="570"/>
      <c r="DMM625" s="570"/>
      <c r="DMN625" s="570"/>
      <c r="DMO625" s="570"/>
      <c r="DMP625" s="570"/>
      <c r="DMQ625" s="570"/>
      <c r="DMR625" s="570"/>
      <c r="DMS625" s="570"/>
      <c r="DMT625" s="570"/>
      <c r="DMU625" s="570"/>
      <c r="DMV625" s="570"/>
      <c r="DMW625" s="570"/>
      <c r="DMX625" s="570"/>
      <c r="DMY625" s="570"/>
      <c r="DMZ625" s="570"/>
      <c r="DNA625" s="570"/>
      <c r="DNB625" s="570"/>
      <c r="DNC625" s="570"/>
      <c r="DND625" s="570"/>
      <c r="DNE625" s="570"/>
      <c r="DNF625" s="570"/>
      <c r="DNG625" s="570"/>
      <c r="DNH625" s="570"/>
      <c r="DNI625" s="570"/>
      <c r="DNJ625" s="570"/>
      <c r="DNK625" s="570"/>
      <c r="DNL625" s="570"/>
      <c r="DNM625" s="570"/>
      <c r="DNN625" s="570"/>
      <c r="DNO625" s="570"/>
      <c r="DNP625" s="570"/>
      <c r="DNQ625" s="570"/>
      <c r="DNR625" s="570"/>
      <c r="DNS625" s="570"/>
      <c r="DNT625" s="570"/>
      <c r="DNU625" s="570"/>
      <c r="DNV625" s="570"/>
      <c r="DNW625" s="570"/>
      <c r="DNX625" s="570"/>
      <c r="DNY625" s="570"/>
      <c r="DNZ625" s="570"/>
      <c r="DOA625" s="570"/>
      <c r="DOB625" s="570"/>
      <c r="DOC625" s="570"/>
      <c r="DOD625" s="570"/>
      <c r="DOE625" s="570"/>
      <c r="DOF625" s="570"/>
      <c r="DOG625" s="570"/>
      <c r="DOH625" s="570"/>
      <c r="DOI625" s="570"/>
      <c r="DOJ625" s="570"/>
      <c r="DOK625" s="570"/>
      <c r="DOL625" s="570"/>
      <c r="DOM625" s="570"/>
      <c r="DON625" s="570"/>
      <c r="DOO625" s="570"/>
      <c r="DOP625" s="570"/>
      <c r="DOQ625" s="570"/>
      <c r="DOR625" s="570"/>
      <c r="DOS625" s="570"/>
      <c r="DOT625" s="570"/>
      <c r="DOU625" s="570"/>
      <c r="DOV625" s="570"/>
      <c r="DOW625" s="570"/>
      <c r="DOX625" s="570"/>
      <c r="DOY625" s="570"/>
      <c r="DOZ625" s="570"/>
      <c r="DPA625" s="570"/>
      <c r="DPB625" s="570"/>
      <c r="DPC625" s="570"/>
      <c r="DPD625" s="570"/>
      <c r="DPE625" s="570"/>
      <c r="DPF625" s="570"/>
      <c r="DPG625" s="570"/>
      <c r="DPH625" s="570"/>
      <c r="DPI625" s="570"/>
      <c r="DPJ625" s="570"/>
      <c r="DPK625" s="570"/>
      <c r="DPL625" s="570"/>
      <c r="DPM625" s="570"/>
      <c r="DPN625" s="570"/>
      <c r="DPO625" s="570"/>
      <c r="DPP625" s="570"/>
      <c r="DPQ625" s="570"/>
      <c r="DPR625" s="570"/>
      <c r="DPS625" s="570"/>
      <c r="DPT625" s="570"/>
      <c r="DPU625" s="570"/>
      <c r="DPV625" s="570"/>
      <c r="DPW625" s="570"/>
      <c r="DPX625" s="570"/>
      <c r="DPY625" s="570"/>
      <c r="DPZ625" s="570"/>
      <c r="DQA625" s="570"/>
      <c r="DQB625" s="570"/>
      <c r="DQC625" s="570"/>
      <c r="DQD625" s="570"/>
      <c r="DQE625" s="570"/>
      <c r="DQF625" s="570"/>
      <c r="DQG625" s="570"/>
      <c r="DQH625" s="570"/>
      <c r="DQI625" s="570"/>
      <c r="DQJ625" s="570"/>
      <c r="DQK625" s="570"/>
      <c r="DQL625" s="570"/>
      <c r="DQM625" s="570"/>
      <c r="DQN625" s="570"/>
      <c r="DQO625" s="570"/>
      <c r="DQP625" s="570"/>
      <c r="DQQ625" s="570"/>
      <c r="DQR625" s="570"/>
      <c r="DQS625" s="570"/>
      <c r="DQT625" s="570"/>
      <c r="DQU625" s="570"/>
      <c r="DQV625" s="570"/>
      <c r="DQW625" s="570"/>
      <c r="DQX625" s="570"/>
      <c r="DQY625" s="570"/>
      <c r="DQZ625" s="570"/>
      <c r="DRA625" s="570"/>
      <c r="DRB625" s="570"/>
      <c r="DRC625" s="570"/>
      <c r="DRD625" s="570"/>
      <c r="DRE625" s="570"/>
      <c r="DRF625" s="570"/>
      <c r="DRG625" s="570"/>
      <c r="DRH625" s="570"/>
      <c r="DRI625" s="570"/>
      <c r="DRJ625" s="570"/>
      <c r="DRK625" s="570"/>
      <c r="DRL625" s="570"/>
      <c r="DRM625" s="570"/>
      <c r="DRN625" s="570"/>
      <c r="DRO625" s="570"/>
      <c r="DRP625" s="570"/>
      <c r="DRQ625" s="570"/>
      <c r="DRR625" s="570"/>
      <c r="DRS625" s="570"/>
      <c r="DRT625" s="570"/>
      <c r="DRU625" s="570"/>
      <c r="DRV625" s="570"/>
      <c r="DRW625" s="570"/>
      <c r="DRX625" s="570"/>
      <c r="DRY625" s="570"/>
      <c r="DRZ625" s="570"/>
      <c r="DSA625" s="570"/>
      <c r="DSB625" s="570"/>
      <c r="DSC625" s="570"/>
      <c r="DSD625" s="570"/>
      <c r="DSE625" s="570"/>
      <c r="DSF625" s="570"/>
      <c r="DSG625" s="570"/>
      <c r="DSH625" s="570"/>
      <c r="DSI625" s="570"/>
      <c r="DSJ625" s="570"/>
      <c r="DSK625" s="570"/>
      <c r="DSL625" s="570"/>
      <c r="DSM625" s="570"/>
      <c r="DSN625" s="570"/>
      <c r="DSO625" s="570"/>
      <c r="DSP625" s="570"/>
      <c r="DSQ625" s="570"/>
      <c r="DSR625" s="570"/>
      <c r="DSS625" s="570"/>
      <c r="DST625" s="570"/>
      <c r="DSU625" s="570"/>
      <c r="DSV625" s="570"/>
      <c r="DSW625" s="570"/>
      <c r="DSX625" s="570"/>
      <c r="DSY625" s="570"/>
      <c r="DSZ625" s="570"/>
      <c r="DTA625" s="570"/>
      <c r="DTB625" s="570"/>
      <c r="DTC625" s="570"/>
      <c r="DTD625" s="570"/>
      <c r="DTE625" s="570"/>
      <c r="DTF625" s="570"/>
      <c r="DTG625" s="570"/>
      <c r="DTH625" s="570"/>
      <c r="DTI625" s="570"/>
      <c r="DTJ625" s="570"/>
      <c r="DTK625" s="570"/>
      <c r="DTL625" s="570"/>
      <c r="DTM625" s="570"/>
      <c r="DTN625" s="570"/>
      <c r="DTO625" s="570"/>
      <c r="DTP625" s="570"/>
      <c r="DTQ625" s="570"/>
      <c r="DTR625" s="570"/>
      <c r="DTS625" s="570"/>
      <c r="DTT625" s="570"/>
      <c r="DTU625" s="570"/>
      <c r="DTV625" s="570"/>
      <c r="DTW625" s="570"/>
      <c r="DTX625" s="570"/>
      <c r="DTY625" s="570"/>
      <c r="DTZ625" s="570"/>
      <c r="DUA625" s="570"/>
      <c r="DUB625" s="570"/>
      <c r="DUC625" s="570"/>
      <c r="DUD625" s="570"/>
      <c r="DUE625" s="570"/>
      <c r="DUF625" s="570"/>
      <c r="DUG625" s="570"/>
      <c r="DUH625" s="570"/>
      <c r="DUI625" s="570"/>
      <c r="DUJ625" s="570"/>
      <c r="DUK625" s="570"/>
      <c r="DUL625" s="570"/>
      <c r="DUM625" s="570"/>
      <c r="DUN625" s="570"/>
      <c r="DUO625" s="570"/>
      <c r="DUP625" s="570"/>
      <c r="DUQ625" s="570"/>
      <c r="DUR625" s="570"/>
      <c r="DUS625" s="570"/>
      <c r="DUT625" s="570"/>
      <c r="DUU625" s="570"/>
      <c r="DUV625" s="570"/>
      <c r="DUW625" s="570"/>
      <c r="DUX625" s="570"/>
      <c r="DUY625" s="570"/>
      <c r="DUZ625" s="570"/>
      <c r="DVA625" s="570"/>
      <c r="DVB625" s="570"/>
      <c r="DVC625" s="570"/>
      <c r="DVD625" s="570"/>
      <c r="DVE625" s="570"/>
      <c r="DVF625" s="570"/>
      <c r="DVG625" s="570"/>
      <c r="DVH625" s="570"/>
      <c r="DVI625" s="570"/>
      <c r="DVJ625" s="570"/>
      <c r="DVK625" s="570"/>
      <c r="DVL625" s="570"/>
      <c r="DVM625" s="570"/>
      <c r="DVN625" s="570"/>
      <c r="DVO625" s="570"/>
      <c r="DVP625" s="570"/>
      <c r="DVQ625" s="570"/>
      <c r="DVR625" s="570"/>
      <c r="DVS625" s="570"/>
      <c r="DVT625" s="570"/>
      <c r="DVU625" s="570"/>
      <c r="DVV625" s="570"/>
      <c r="DVW625" s="570"/>
      <c r="DVX625" s="570"/>
      <c r="DVY625" s="570"/>
      <c r="DVZ625" s="570"/>
      <c r="DWA625" s="570"/>
      <c r="DWB625" s="570"/>
      <c r="DWC625" s="570"/>
      <c r="DWD625" s="570"/>
      <c r="DWE625" s="570"/>
      <c r="DWF625" s="570"/>
      <c r="DWG625" s="570"/>
      <c r="DWH625" s="570"/>
      <c r="DWI625" s="570"/>
      <c r="DWJ625" s="570"/>
      <c r="DWK625" s="570"/>
      <c r="DWL625" s="570"/>
      <c r="DWM625" s="570"/>
      <c r="DWN625" s="570"/>
      <c r="DWO625" s="570"/>
      <c r="DWP625" s="570"/>
      <c r="DWQ625" s="570"/>
      <c r="DWR625" s="570"/>
      <c r="DWS625" s="570"/>
      <c r="DWT625" s="570"/>
      <c r="DWU625" s="570"/>
      <c r="DWV625" s="570"/>
      <c r="DWW625" s="570"/>
      <c r="DWX625" s="570"/>
      <c r="DWY625" s="570"/>
      <c r="DWZ625" s="570"/>
      <c r="DXA625" s="570"/>
      <c r="DXB625" s="570"/>
      <c r="DXC625" s="570"/>
      <c r="DXD625" s="570"/>
      <c r="DXE625" s="570"/>
      <c r="DXF625" s="570"/>
      <c r="DXG625" s="570"/>
      <c r="DXH625" s="570"/>
      <c r="DXI625" s="570"/>
      <c r="DXJ625" s="570"/>
      <c r="DXK625" s="570"/>
      <c r="DXL625" s="570"/>
      <c r="DXM625" s="570"/>
      <c r="DXN625" s="570"/>
      <c r="DXO625" s="570"/>
      <c r="DXP625" s="570"/>
      <c r="DXQ625" s="570"/>
      <c r="DXR625" s="570"/>
      <c r="DXS625" s="570"/>
      <c r="DXT625" s="570"/>
      <c r="DXU625" s="570"/>
      <c r="DXV625" s="570"/>
      <c r="DXW625" s="570"/>
      <c r="DXX625" s="570"/>
      <c r="DXY625" s="570"/>
      <c r="DXZ625" s="570"/>
      <c r="DYA625" s="570"/>
      <c r="DYB625" s="570"/>
      <c r="DYC625" s="570"/>
      <c r="DYD625" s="570"/>
      <c r="DYE625" s="570"/>
      <c r="DYF625" s="570"/>
      <c r="DYG625" s="570"/>
      <c r="DYH625" s="570"/>
      <c r="DYI625" s="570"/>
      <c r="DYJ625" s="570"/>
      <c r="DYK625" s="570"/>
      <c r="DYL625" s="570"/>
      <c r="DYM625" s="570"/>
      <c r="DYN625" s="570"/>
      <c r="DYO625" s="570"/>
      <c r="DYP625" s="570"/>
      <c r="DYQ625" s="570"/>
      <c r="DYR625" s="570"/>
      <c r="DYS625" s="570"/>
      <c r="DYT625" s="570"/>
      <c r="DYU625" s="570"/>
      <c r="DYV625" s="570"/>
      <c r="DYW625" s="570"/>
      <c r="DYX625" s="570"/>
      <c r="DYY625" s="570"/>
      <c r="DYZ625" s="570"/>
      <c r="DZA625" s="570"/>
      <c r="DZB625" s="570"/>
      <c r="DZC625" s="570"/>
      <c r="DZD625" s="570"/>
      <c r="DZE625" s="570"/>
      <c r="DZF625" s="570"/>
      <c r="DZG625" s="570"/>
      <c r="DZH625" s="570"/>
      <c r="DZI625" s="570"/>
      <c r="DZJ625" s="570"/>
      <c r="DZK625" s="570"/>
      <c r="DZL625" s="570"/>
      <c r="DZM625" s="570"/>
      <c r="DZN625" s="570"/>
      <c r="DZO625" s="570"/>
      <c r="DZP625" s="570"/>
      <c r="DZQ625" s="570"/>
      <c r="DZR625" s="570"/>
      <c r="DZS625" s="570"/>
      <c r="DZT625" s="570"/>
      <c r="DZU625" s="570"/>
      <c r="DZV625" s="570"/>
      <c r="DZW625" s="570"/>
      <c r="DZX625" s="570"/>
      <c r="DZY625" s="570"/>
      <c r="DZZ625" s="570"/>
      <c r="EAA625" s="570"/>
      <c r="EAB625" s="570"/>
      <c r="EAC625" s="570"/>
      <c r="EAD625" s="570"/>
      <c r="EAE625" s="570"/>
      <c r="EAF625" s="570"/>
      <c r="EAG625" s="570"/>
      <c r="EAH625" s="570"/>
      <c r="EAI625" s="570"/>
      <c r="EAJ625" s="570"/>
      <c r="EAK625" s="570"/>
      <c r="EAL625" s="570"/>
      <c r="EAM625" s="570"/>
      <c r="EAN625" s="570"/>
      <c r="EAO625" s="570"/>
      <c r="EAP625" s="570"/>
      <c r="EAQ625" s="570"/>
      <c r="EAR625" s="570"/>
      <c r="EAS625" s="570"/>
      <c r="EAT625" s="570"/>
      <c r="EAU625" s="570"/>
      <c r="EAV625" s="570"/>
      <c r="EAW625" s="570"/>
      <c r="EAX625" s="570"/>
      <c r="EAY625" s="570"/>
      <c r="EAZ625" s="570"/>
      <c r="EBA625" s="570"/>
      <c r="EBB625" s="570"/>
      <c r="EBC625" s="570"/>
      <c r="EBD625" s="570"/>
      <c r="EBE625" s="570"/>
      <c r="EBF625" s="570"/>
      <c r="EBG625" s="570"/>
      <c r="EBH625" s="570"/>
      <c r="EBI625" s="570"/>
      <c r="EBJ625" s="570"/>
      <c r="EBK625" s="570"/>
      <c r="EBL625" s="570"/>
      <c r="EBM625" s="570"/>
      <c r="EBN625" s="570"/>
      <c r="EBO625" s="570"/>
      <c r="EBP625" s="570"/>
      <c r="EBQ625" s="570"/>
      <c r="EBR625" s="570"/>
      <c r="EBS625" s="570"/>
      <c r="EBT625" s="570"/>
      <c r="EBU625" s="570"/>
      <c r="EBV625" s="570"/>
      <c r="EBW625" s="570"/>
      <c r="EBX625" s="570"/>
      <c r="EBY625" s="570"/>
      <c r="EBZ625" s="570"/>
      <c r="ECA625" s="570"/>
      <c r="ECB625" s="570"/>
      <c r="ECC625" s="570"/>
      <c r="ECD625" s="570"/>
      <c r="ECE625" s="570"/>
      <c r="ECF625" s="570"/>
      <c r="ECG625" s="570"/>
      <c r="ECH625" s="570"/>
      <c r="ECI625" s="570"/>
      <c r="ECJ625" s="570"/>
      <c r="ECK625" s="570"/>
      <c r="ECL625" s="570"/>
      <c r="ECM625" s="570"/>
      <c r="ECN625" s="570"/>
      <c r="ECO625" s="570"/>
      <c r="ECP625" s="570"/>
      <c r="ECQ625" s="570"/>
      <c r="ECR625" s="570"/>
      <c r="ECS625" s="570"/>
      <c r="ECT625" s="570"/>
      <c r="ECU625" s="570"/>
      <c r="ECV625" s="570"/>
      <c r="ECW625" s="570"/>
      <c r="ECX625" s="570"/>
      <c r="ECY625" s="570"/>
      <c r="ECZ625" s="570"/>
      <c r="EDA625" s="570"/>
      <c r="EDB625" s="570"/>
      <c r="EDC625" s="570"/>
      <c r="EDD625" s="570"/>
      <c r="EDE625" s="570"/>
      <c r="EDF625" s="570"/>
      <c r="EDG625" s="570"/>
      <c r="EDH625" s="570"/>
      <c r="EDI625" s="570"/>
      <c r="EDJ625" s="570"/>
      <c r="EDK625" s="570"/>
      <c r="EDL625" s="570"/>
      <c r="EDM625" s="570"/>
      <c r="EDN625" s="570"/>
      <c r="EDO625" s="570"/>
      <c r="EDP625" s="570"/>
      <c r="EDQ625" s="570"/>
      <c r="EDR625" s="570"/>
      <c r="EDS625" s="570"/>
      <c r="EDT625" s="570"/>
      <c r="EDU625" s="570"/>
      <c r="EDV625" s="570"/>
      <c r="EDW625" s="570"/>
      <c r="EDX625" s="570"/>
      <c r="EDY625" s="570"/>
      <c r="EDZ625" s="570"/>
      <c r="EEA625" s="570"/>
      <c r="EEB625" s="570"/>
      <c r="EEC625" s="570"/>
      <c r="EED625" s="570"/>
      <c r="EEE625" s="570"/>
      <c r="EEF625" s="570"/>
      <c r="EEG625" s="570"/>
      <c r="EEH625" s="570"/>
      <c r="EEI625" s="570"/>
      <c r="EEJ625" s="570"/>
      <c r="EEK625" s="570"/>
      <c r="EEL625" s="570"/>
      <c r="EEM625" s="570"/>
      <c r="EEN625" s="570"/>
      <c r="EEO625" s="570"/>
      <c r="EEP625" s="570"/>
      <c r="EEQ625" s="570"/>
      <c r="EER625" s="570"/>
      <c r="EES625" s="570"/>
      <c r="EET625" s="570"/>
      <c r="EEU625" s="570"/>
      <c r="EEV625" s="570"/>
      <c r="EEW625" s="570"/>
      <c r="EEX625" s="570"/>
      <c r="EEY625" s="570"/>
      <c r="EEZ625" s="570"/>
      <c r="EFA625" s="570"/>
      <c r="EFB625" s="570"/>
      <c r="EFC625" s="570"/>
      <c r="EFD625" s="570"/>
      <c r="EFE625" s="570"/>
      <c r="EFF625" s="570"/>
      <c r="EFG625" s="570"/>
      <c r="EFH625" s="570"/>
      <c r="EFI625" s="570"/>
      <c r="EFJ625" s="570"/>
      <c r="EFK625" s="570"/>
      <c r="EFL625" s="570"/>
      <c r="EFM625" s="570"/>
      <c r="EFN625" s="570"/>
      <c r="EFO625" s="570"/>
      <c r="EFP625" s="570"/>
      <c r="EFQ625" s="570"/>
      <c r="EFR625" s="570"/>
      <c r="EFS625" s="570"/>
      <c r="EFT625" s="570"/>
      <c r="EFU625" s="570"/>
      <c r="EFV625" s="570"/>
      <c r="EFW625" s="570"/>
      <c r="EFX625" s="570"/>
      <c r="EFY625" s="570"/>
      <c r="EFZ625" s="570"/>
      <c r="EGA625" s="570"/>
      <c r="EGB625" s="570"/>
      <c r="EGC625" s="570"/>
      <c r="EGD625" s="570"/>
      <c r="EGE625" s="570"/>
      <c r="EGF625" s="570"/>
      <c r="EGG625" s="570"/>
      <c r="EGH625" s="570"/>
      <c r="EGI625" s="570"/>
      <c r="EGJ625" s="570"/>
      <c r="EGK625" s="570"/>
      <c r="EGL625" s="570"/>
      <c r="EGM625" s="570"/>
      <c r="EGN625" s="570"/>
      <c r="EGO625" s="570"/>
      <c r="EGP625" s="570"/>
      <c r="EGQ625" s="570"/>
      <c r="EGR625" s="570"/>
      <c r="EGS625" s="570"/>
      <c r="EGT625" s="570"/>
      <c r="EGU625" s="570"/>
      <c r="EGV625" s="570"/>
      <c r="EGW625" s="570"/>
      <c r="EGX625" s="570"/>
      <c r="EGY625" s="570"/>
      <c r="EGZ625" s="570"/>
      <c r="EHA625" s="570"/>
      <c r="EHB625" s="570"/>
      <c r="EHC625" s="570"/>
      <c r="EHD625" s="570"/>
      <c r="EHE625" s="570"/>
      <c r="EHF625" s="570"/>
      <c r="EHG625" s="570"/>
      <c r="EHH625" s="570"/>
      <c r="EHI625" s="570"/>
      <c r="EHJ625" s="570"/>
      <c r="EHK625" s="570"/>
      <c r="EHL625" s="570"/>
      <c r="EHM625" s="570"/>
      <c r="EHN625" s="570"/>
      <c r="EHO625" s="570"/>
      <c r="EHP625" s="570"/>
      <c r="EHQ625" s="570"/>
      <c r="EHR625" s="570"/>
      <c r="EHS625" s="570"/>
      <c r="EHT625" s="570"/>
      <c r="EHU625" s="570"/>
      <c r="EHV625" s="570"/>
      <c r="EHW625" s="570"/>
      <c r="EHX625" s="570"/>
      <c r="EHY625" s="570"/>
      <c r="EHZ625" s="570"/>
      <c r="EIA625" s="570"/>
      <c r="EIB625" s="570"/>
      <c r="EIC625" s="570"/>
      <c r="EID625" s="570"/>
      <c r="EIE625" s="570"/>
      <c r="EIF625" s="570"/>
      <c r="EIG625" s="570"/>
      <c r="EIH625" s="570"/>
      <c r="EII625" s="570"/>
      <c r="EIJ625" s="570"/>
      <c r="EIK625" s="570"/>
      <c r="EIL625" s="570"/>
      <c r="EIM625" s="570"/>
      <c r="EIN625" s="570"/>
      <c r="EIO625" s="570"/>
      <c r="EIP625" s="570"/>
      <c r="EIQ625" s="570"/>
      <c r="EIR625" s="570"/>
      <c r="EIS625" s="570"/>
      <c r="EIT625" s="570"/>
      <c r="EIU625" s="570"/>
      <c r="EIV625" s="570"/>
      <c r="EIW625" s="570"/>
      <c r="EIX625" s="570"/>
      <c r="EIY625" s="570"/>
      <c r="EIZ625" s="570"/>
      <c r="EJA625" s="570"/>
      <c r="EJB625" s="570"/>
      <c r="EJC625" s="570"/>
      <c r="EJD625" s="570"/>
      <c r="EJE625" s="570"/>
      <c r="EJF625" s="570"/>
      <c r="EJG625" s="570"/>
      <c r="EJH625" s="570"/>
      <c r="EJI625" s="570"/>
      <c r="EJJ625" s="570"/>
      <c r="EJK625" s="570"/>
      <c r="EJL625" s="570"/>
      <c r="EJM625" s="570"/>
      <c r="EJN625" s="570"/>
      <c r="EJO625" s="570"/>
      <c r="EJP625" s="570"/>
      <c r="EJQ625" s="570"/>
      <c r="EJR625" s="570"/>
      <c r="EJS625" s="570"/>
      <c r="EJT625" s="570"/>
      <c r="EJU625" s="570"/>
      <c r="EJV625" s="570"/>
      <c r="EJW625" s="570"/>
      <c r="EJX625" s="570"/>
      <c r="EJY625" s="570"/>
      <c r="EJZ625" s="570"/>
      <c r="EKA625" s="570"/>
      <c r="EKB625" s="570"/>
      <c r="EKC625" s="570"/>
      <c r="EKD625" s="570"/>
      <c r="EKE625" s="570"/>
      <c r="EKF625" s="570"/>
      <c r="EKG625" s="570"/>
      <c r="EKH625" s="570"/>
      <c r="EKI625" s="570"/>
      <c r="EKJ625" s="570"/>
      <c r="EKK625" s="570"/>
      <c r="EKL625" s="570"/>
      <c r="EKM625" s="570"/>
      <c r="EKN625" s="570"/>
      <c r="EKO625" s="570"/>
      <c r="EKP625" s="570"/>
      <c r="EKQ625" s="570"/>
      <c r="EKR625" s="570"/>
      <c r="EKS625" s="570"/>
      <c r="EKT625" s="570"/>
      <c r="EKU625" s="570"/>
      <c r="EKV625" s="570"/>
      <c r="EKW625" s="570"/>
      <c r="EKX625" s="570"/>
      <c r="EKY625" s="570"/>
      <c r="EKZ625" s="570"/>
      <c r="ELA625" s="570"/>
      <c r="ELB625" s="570"/>
      <c r="ELC625" s="570"/>
      <c r="ELD625" s="570"/>
      <c r="ELE625" s="570"/>
      <c r="ELF625" s="570"/>
      <c r="ELG625" s="570"/>
      <c r="ELH625" s="570"/>
      <c r="ELI625" s="570"/>
      <c r="ELJ625" s="570"/>
      <c r="ELK625" s="570"/>
      <c r="ELL625" s="570"/>
      <c r="ELM625" s="570"/>
      <c r="ELN625" s="570"/>
      <c r="ELO625" s="570"/>
      <c r="ELP625" s="570"/>
      <c r="ELQ625" s="570"/>
      <c r="ELR625" s="570"/>
      <c r="ELS625" s="570"/>
      <c r="ELT625" s="570"/>
      <c r="ELU625" s="570"/>
      <c r="ELV625" s="570"/>
      <c r="ELW625" s="570"/>
      <c r="ELX625" s="570"/>
      <c r="ELY625" s="570"/>
      <c r="ELZ625" s="570"/>
      <c r="EMA625" s="570"/>
      <c r="EMB625" s="570"/>
      <c r="EMC625" s="570"/>
      <c r="EMD625" s="570"/>
      <c r="EME625" s="570"/>
      <c r="EMF625" s="570"/>
      <c r="EMG625" s="570"/>
      <c r="EMH625" s="570"/>
      <c r="EMI625" s="570"/>
      <c r="EMJ625" s="570"/>
      <c r="EMK625" s="570"/>
      <c r="EML625" s="570"/>
      <c r="EMM625" s="570"/>
      <c r="EMN625" s="570"/>
      <c r="EMO625" s="570"/>
      <c r="EMP625" s="570"/>
      <c r="EMQ625" s="570"/>
      <c r="EMR625" s="570"/>
      <c r="EMS625" s="570"/>
      <c r="EMT625" s="570"/>
      <c r="EMU625" s="570"/>
      <c r="EMV625" s="570"/>
      <c r="EMW625" s="570"/>
      <c r="EMX625" s="570"/>
      <c r="EMY625" s="570"/>
      <c r="EMZ625" s="570"/>
      <c r="ENA625" s="570"/>
      <c r="ENB625" s="570"/>
      <c r="ENC625" s="570"/>
      <c r="END625" s="570"/>
      <c r="ENE625" s="570"/>
      <c r="ENF625" s="570"/>
      <c r="ENG625" s="570"/>
      <c r="ENH625" s="570"/>
      <c r="ENI625" s="570"/>
      <c r="ENJ625" s="570"/>
      <c r="ENK625" s="570"/>
      <c r="ENL625" s="570"/>
      <c r="ENM625" s="570"/>
      <c r="ENN625" s="570"/>
      <c r="ENO625" s="570"/>
      <c r="ENP625" s="570"/>
      <c r="ENQ625" s="570"/>
      <c r="ENR625" s="570"/>
      <c r="ENS625" s="570"/>
      <c r="ENT625" s="570"/>
      <c r="ENU625" s="570"/>
      <c r="ENV625" s="570"/>
      <c r="ENW625" s="570"/>
      <c r="ENX625" s="570"/>
      <c r="ENY625" s="570"/>
      <c r="ENZ625" s="570"/>
      <c r="EOA625" s="570"/>
      <c r="EOB625" s="570"/>
      <c r="EOC625" s="570"/>
      <c r="EOD625" s="570"/>
      <c r="EOE625" s="570"/>
      <c r="EOF625" s="570"/>
      <c r="EOG625" s="570"/>
      <c r="EOH625" s="570"/>
      <c r="EOI625" s="570"/>
      <c r="EOJ625" s="570"/>
      <c r="EOK625" s="570"/>
      <c r="EOL625" s="570"/>
      <c r="EOM625" s="570"/>
      <c r="EON625" s="570"/>
      <c r="EOO625" s="570"/>
      <c r="EOP625" s="570"/>
      <c r="EOQ625" s="570"/>
      <c r="EOR625" s="570"/>
      <c r="EOS625" s="570"/>
      <c r="EOT625" s="570"/>
      <c r="EOU625" s="570"/>
      <c r="EOV625" s="570"/>
      <c r="EOW625" s="570"/>
      <c r="EOX625" s="570"/>
      <c r="EOY625" s="570"/>
      <c r="EOZ625" s="570"/>
      <c r="EPA625" s="570"/>
      <c r="EPB625" s="570"/>
      <c r="EPC625" s="570"/>
      <c r="EPD625" s="570"/>
      <c r="EPE625" s="570"/>
      <c r="EPF625" s="570"/>
      <c r="EPG625" s="570"/>
      <c r="EPH625" s="570"/>
      <c r="EPI625" s="570"/>
      <c r="EPJ625" s="570"/>
      <c r="EPK625" s="570"/>
      <c r="EPL625" s="570"/>
      <c r="EPM625" s="570"/>
      <c r="EPN625" s="570"/>
      <c r="EPO625" s="570"/>
      <c r="EPP625" s="570"/>
      <c r="EPQ625" s="570"/>
      <c r="EPR625" s="570"/>
      <c r="EPS625" s="570"/>
      <c r="EPT625" s="570"/>
      <c r="EPU625" s="570"/>
      <c r="EPV625" s="570"/>
      <c r="EPW625" s="570"/>
      <c r="EPX625" s="570"/>
      <c r="EPY625" s="570"/>
      <c r="EPZ625" s="570"/>
      <c r="EQA625" s="570"/>
      <c r="EQB625" s="570"/>
      <c r="EQC625" s="570"/>
      <c r="EQD625" s="570"/>
      <c r="EQE625" s="570"/>
      <c r="EQF625" s="570"/>
      <c r="EQG625" s="570"/>
      <c r="EQH625" s="570"/>
      <c r="EQI625" s="570"/>
      <c r="EQJ625" s="570"/>
      <c r="EQK625" s="570"/>
      <c r="EQL625" s="570"/>
      <c r="EQM625" s="570"/>
      <c r="EQN625" s="570"/>
      <c r="EQO625" s="570"/>
      <c r="EQP625" s="570"/>
      <c r="EQQ625" s="570"/>
      <c r="EQR625" s="570"/>
      <c r="EQS625" s="570"/>
      <c r="EQT625" s="570"/>
      <c r="EQU625" s="570"/>
      <c r="EQV625" s="570"/>
      <c r="EQW625" s="570"/>
      <c r="EQX625" s="570"/>
      <c r="EQY625" s="570"/>
      <c r="EQZ625" s="570"/>
      <c r="ERA625" s="570"/>
      <c r="ERB625" s="570"/>
      <c r="ERC625" s="570"/>
      <c r="ERD625" s="570"/>
      <c r="ERE625" s="570"/>
      <c r="ERF625" s="570"/>
      <c r="ERG625" s="570"/>
      <c r="ERH625" s="570"/>
      <c r="ERI625" s="570"/>
      <c r="ERJ625" s="570"/>
      <c r="ERK625" s="570"/>
      <c r="ERL625" s="570"/>
      <c r="ERM625" s="570"/>
      <c r="ERN625" s="570"/>
      <c r="ERO625" s="570"/>
      <c r="ERP625" s="570"/>
      <c r="ERQ625" s="570"/>
      <c r="ERR625" s="570"/>
      <c r="ERS625" s="570"/>
      <c r="ERT625" s="570"/>
      <c r="ERU625" s="570"/>
      <c r="ERV625" s="570"/>
      <c r="ERW625" s="570"/>
      <c r="ERX625" s="570"/>
      <c r="ERY625" s="570"/>
      <c r="ERZ625" s="570"/>
      <c r="ESA625" s="570"/>
      <c r="ESB625" s="570"/>
      <c r="ESC625" s="570"/>
      <c r="ESD625" s="570"/>
      <c r="ESE625" s="570"/>
      <c r="ESF625" s="570"/>
      <c r="ESG625" s="570"/>
      <c r="ESH625" s="570"/>
      <c r="ESI625" s="570"/>
      <c r="ESJ625" s="570"/>
      <c r="ESK625" s="570"/>
      <c r="ESL625" s="570"/>
      <c r="ESM625" s="570"/>
      <c r="ESN625" s="570"/>
      <c r="ESO625" s="570"/>
      <c r="ESP625" s="570"/>
      <c r="ESQ625" s="570"/>
      <c r="ESR625" s="570"/>
      <c r="ESS625" s="570"/>
      <c r="EST625" s="570"/>
      <c r="ESU625" s="570"/>
      <c r="ESV625" s="570"/>
      <c r="ESW625" s="570"/>
      <c r="ESX625" s="570"/>
      <c r="ESY625" s="570"/>
      <c r="ESZ625" s="570"/>
      <c r="ETA625" s="570"/>
      <c r="ETB625" s="570"/>
      <c r="ETC625" s="570"/>
      <c r="ETD625" s="570"/>
      <c r="ETE625" s="570"/>
      <c r="ETF625" s="570"/>
      <c r="ETG625" s="570"/>
      <c r="ETH625" s="570"/>
      <c r="ETI625" s="570"/>
      <c r="ETJ625" s="570"/>
      <c r="ETK625" s="570"/>
      <c r="ETL625" s="570"/>
      <c r="ETM625" s="570"/>
      <c r="ETN625" s="570"/>
      <c r="ETO625" s="570"/>
      <c r="ETP625" s="570"/>
      <c r="ETQ625" s="570"/>
      <c r="ETR625" s="570"/>
      <c r="ETS625" s="570"/>
      <c r="ETT625" s="570"/>
      <c r="ETU625" s="570"/>
      <c r="ETV625" s="570"/>
      <c r="ETW625" s="570"/>
      <c r="ETX625" s="570"/>
      <c r="ETY625" s="570"/>
      <c r="ETZ625" s="570"/>
      <c r="EUA625" s="570"/>
      <c r="EUB625" s="570"/>
      <c r="EUC625" s="570"/>
      <c r="EUD625" s="570"/>
      <c r="EUE625" s="570"/>
      <c r="EUF625" s="570"/>
      <c r="EUG625" s="570"/>
      <c r="EUH625" s="570"/>
      <c r="EUI625" s="570"/>
      <c r="EUJ625" s="570"/>
      <c r="EUK625" s="570"/>
      <c r="EUL625" s="570"/>
      <c r="EUM625" s="570"/>
      <c r="EUN625" s="570"/>
      <c r="EUO625" s="570"/>
      <c r="EUP625" s="570"/>
      <c r="EUQ625" s="570"/>
      <c r="EUR625" s="570"/>
      <c r="EUS625" s="570"/>
      <c r="EUT625" s="570"/>
      <c r="EUU625" s="570"/>
      <c r="EUV625" s="570"/>
      <c r="EUW625" s="570"/>
      <c r="EUX625" s="570"/>
      <c r="EUY625" s="570"/>
      <c r="EUZ625" s="570"/>
      <c r="EVA625" s="570"/>
      <c r="EVB625" s="570"/>
      <c r="EVC625" s="570"/>
      <c r="EVD625" s="570"/>
      <c r="EVE625" s="570"/>
      <c r="EVF625" s="570"/>
      <c r="EVG625" s="570"/>
      <c r="EVH625" s="570"/>
      <c r="EVI625" s="570"/>
      <c r="EVJ625" s="570"/>
      <c r="EVK625" s="570"/>
      <c r="EVL625" s="570"/>
      <c r="EVM625" s="570"/>
      <c r="EVN625" s="570"/>
      <c r="EVO625" s="570"/>
      <c r="EVP625" s="570"/>
      <c r="EVQ625" s="570"/>
      <c r="EVR625" s="570"/>
      <c r="EVS625" s="570"/>
      <c r="EVT625" s="570"/>
      <c r="EVU625" s="570"/>
      <c r="EVV625" s="570"/>
      <c r="EVW625" s="570"/>
      <c r="EVX625" s="570"/>
      <c r="EVY625" s="570"/>
      <c r="EVZ625" s="570"/>
      <c r="EWA625" s="570"/>
      <c r="EWB625" s="570"/>
      <c r="EWC625" s="570"/>
      <c r="EWD625" s="570"/>
      <c r="EWE625" s="570"/>
      <c r="EWF625" s="570"/>
      <c r="EWG625" s="570"/>
      <c r="EWH625" s="570"/>
      <c r="EWI625" s="570"/>
      <c r="EWJ625" s="570"/>
      <c r="EWK625" s="570"/>
      <c r="EWL625" s="570"/>
      <c r="EWM625" s="570"/>
      <c r="EWN625" s="570"/>
      <c r="EWO625" s="570"/>
      <c r="EWP625" s="570"/>
      <c r="EWQ625" s="570"/>
      <c r="EWR625" s="570"/>
      <c r="EWS625" s="570"/>
      <c r="EWT625" s="570"/>
      <c r="EWU625" s="570"/>
      <c r="EWV625" s="570"/>
      <c r="EWW625" s="570"/>
      <c r="EWX625" s="570"/>
      <c r="EWY625" s="570"/>
      <c r="EWZ625" s="570"/>
      <c r="EXA625" s="570"/>
      <c r="EXB625" s="570"/>
      <c r="EXC625" s="570"/>
      <c r="EXD625" s="570"/>
      <c r="EXE625" s="570"/>
      <c r="EXF625" s="570"/>
      <c r="EXG625" s="570"/>
      <c r="EXH625" s="570"/>
      <c r="EXI625" s="570"/>
      <c r="EXJ625" s="570"/>
      <c r="EXK625" s="570"/>
      <c r="EXL625" s="570"/>
      <c r="EXM625" s="570"/>
      <c r="EXN625" s="570"/>
      <c r="EXO625" s="570"/>
      <c r="EXP625" s="570"/>
      <c r="EXQ625" s="570"/>
      <c r="EXR625" s="570"/>
      <c r="EXS625" s="570"/>
      <c r="EXT625" s="570"/>
      <c r="EXU625" s="570"/>
      <c r="EXV625" s="570"/>
      <c r="EXW625" s="570"/>
      <c r="EXX625" s="570"/>
      <c r="EXY625" s="570"/>
      <c r="EXZ625" s="570"/>
      <c r="EYA625" s="570"/>
      <c r="EYB625" s="570"/>
      <c r="EYC625" s="570"/>
      <c r="EYD625" s="570"/>
      <c r="EYE625" s="570"/>
      <c r="EYF625" s="570"/>
      <c r="EYG625" s="570"/>
      <c r="EYH625" s="570"/>
      <c r="EYI625" s="570"/>
      <c r="EYJ625" s="570"/>
      <c r="EYK625" s="570"/>
      <c r="EYL625" s="570"/>
      <c r="EYM625" s="570"/>
      <c r="EYN625" s="570"/>
      <c r="EYO625" s="570"/>
      <c r="EYP625" s="570"/>
      <c r="EYQ625" s="570"/>
      <c r="EYR625" s="570"/>
      <c r="EYS625" s="570"/>
      <c r="EYT625" s="570"/>
      <c r="EYU625" s="570"/>
      <c r="EYV625" s="570"/>
      <c r="EYW625" s="570"/>
      <c r="EYX625" s="570"/>
      <c r="EYY625" s="570"/>
      <c r="EYZ625" s="570"/>
      <c r="EZA625" s="570"/>
      <c r="EZB625" s="570"/>
      <c r="EZC625" s="570"/>
      <c r="EZD625" s="570"/>
      <c r="EZE625" s="570"/>
      <c r="EZF625" s="570"/>
      <c r="EZG625" s="570"/>
      <c r="EZH625" s="570"/>
      <c r="EZI625" s="570"/>
      <c r="EZJ625" s="570"/>
      <c r="EZK625" s="570"/>
      <c r="EZL625" s="570"/>
      <c r="EZM625" s="570"/>
      <c r="EZN625" s="570"/>
      <c r="EZO625" s="570"/>
      <c r="EZP625" s="570"/>
      <c r="EZQ625" s="570"/>
      <c r="EZR625" s="570"/>
      <c r="EZS625" s="570"/>
      <c r="EZT625" s="570"/>
      <c r="EZU625" s="570"/>
      <c r="EZV625" s="570"/>
      <c r="EZW625" s="570"/>
      <c r="EZX625" s="570"/>
      <c r="EZY625" s="570"/>
      <c r="EZZ625" s="570"/>
      <c r="FAA625" s="570"/>
      <c r="FAB625" s="570"/>
      <c r="FAC625" s="570"/>
      <c r="FAD625" s="570"/>
      <c r="FAE625" s="570"/>
      <c r="FAF625" s="570"/>
      <c r="FAG625" s="570"/>
      <c r="FAH625" s="570"/>
      <c r="FAI625" s="570"/>
      <c r="FAJ625" s="570"/>
      <c r="FAK625" s="570"/>
      <c r="FAL625" s="570"/>
      <c r="FAM625" s="570"/>
      <c r="FAN625" s="570"/>
      <c r="FAO625" s="570"/>
      <c r="FAP625" s="570"/>
      <c r="FAQ625" s="570"/>
      <c r="FAR625" s="570"/>
      <c r="FAS625" s="570"/>
      <c r="FAT625" s="570"/>
      <c r="FAU625" s="570"/>
      <c r="FAV625" s="570"/>
      <c r="FAW625" s="570"/>
      <c r="FAX625" s="570"/>
      <c r="FAY625" s="570"/>
      <c r="FAZ625" s="570"/>
      <c r="FBA625" s="570"/>
      <c r="FBB625" s="570"/>
      <c r="FBC625" s="570"/>
      <c r="FBD625" s="570"/>
      <c r="FBE625" s="570"/>
      <c r="FBF625" s="570"/>
      <c r="FBG625" s="570"/>
      <c r="FBH625" s="570"/>
      <c r="FBI625" s="570"/>
      <c r="FBJ625" s="570"/>
      <c r="FBK625" s="570"/>
      <c r="FBL625" s="570"/>
      <c r="FBM625" s="570"/>
      <c r="FBN625" s="570"/>
      <c r="FBO625" s="570"/>
      <c r="FBP625" s="570"/>
      <c r="FBQ625" s="570"/>
      <c r="FBR625" s="570"/>
      <c r="FBS625" s="570"/>
      <c r="FBT625" s="570"/>
      <c r="FBU625" s="570"/>
      <c r="FBV625" s="570"/>
      <c r="FBW625" s="570"/>
      <c r="FBX625" s="570"/>
      <c r="FBY625" s="570"/>
      <c r="FBZ625" s="570"/>
      <c r="FCA625" s="570"/>
      <c r="FCB625" s="570"/>
      <c r="FCC625" s="570"/>
      <c r="FCD625" s="570"/>
      <c r="FCE625" s="570"/>
      <c r="FCF625" s="570"/>
      <c r="FCG625" s="570"/>
      <c r="FCH625" s="570"/>
      <c r="FCI625" s="570"/>
      <c r="FCJ625" s="570"/>
      <c r="FCK625" s="570"/>
      <c r="FCL625" s="570"/>
      <c r="FCM625" s="570"/>
      <c r="FCN625" s="570"/>
      <c r="FCO625" s="570"/>
      <c r="FCP625" s="570"/>
      <c r="FCQ625" s="570"/>
      <c r="FCR625" s="570"/>
      <c r="FCS625" s="570"/>
      <c r="FCT625" s="570"/>
      <c r="FCU625" s="570"/>
      <c r="FCV625" s="570"/>
      <c r="FCW625" s="570"/>
      <c r="FCX625" s="570"/>
      <c r="FCY625" s="570"/>
      <c r="FCZ625" s="570"/>
      <c r="FDA625" s="570"/>
      <c r="FDB625" s="570"/>
      <c r="FDC625" s="570"/>
      <c r="FDD625" s="570"/>
      <c r="FDE625" s="570"/>
      <c r="FDF625" s="570"/>
      <c r="FDG625" s="570"/>
      <c r="FDH625" s="570"/>
      <c r="FDI625" s="570"/>
      <c r="FDJ625" s="570"/>
      <c r="FDK625" s="570"/>
      <c r="FDL625" s="570"/>
      <c r="FDM625" s="570"/>
      <c r="FDN625" s="570"/>
      <c r="FDO625" s="570"/>
      <c r="FDP625" s="570"/>
      <c r="FDQ625" s="570"/>
      <c r="FDR625" s="570"/>
      <c r="FDS625" s="570"/>
      <c r="FDT625" s="570"/>
      <c r="FDU625" s="570"/>
      <c r="FDV625" s="570"/>
      <c r="FDW625" s="570"/>
      <c r="FDX625" s="570"/>
      <c r="FDY625" s="570"/>
      <c r="FDZ625" s="570"/>
      <c r="FEA625" s="570"/>
      <c r="FEB625" s="570"/>
      <c r="FEC625" s="570"/>
      <c r="FED625" s="570"/>
      <c r="FEE625" s="570"/>
      <c r="FEF625" s="570"/>
      <c r="FEG625" s="570"/>
      <c r="FEH625" s="570"/>
      <c r="FEI625" s="570"/>
      <c r="FEJ625" s="570"/>
      <c r="FEK625" s="570"/>
      <c r="FEL625" s="570"/>
      <c r="FEM625" s="570"/>
      <c r="FEN625" s="570"/>
      <c r="FEO625" s="570"/>
      <c r="FEP625" s="570"/>
      <c r="FEQ625" s="570"/>
      <c r="FER625" s="570"/>
      <c r="FES625" s="570"/>
      <c r="FET625" s="570"/>
      <c r="FEU625" s="570"/>
      <c r="FEV625" s="570"/>
      <c r="FEW625" s="570"/>
      <c r="FEX625" s="570"/>
      <c r="FEY625" s="570"/>
      <c r="FEZ625" s="570"/>
      <c r="FFA625" s="570"/>
      <c r="FFB625" s="570"/>
      <c r="FFC625" s="570"/>
      <c r="FFD625" s="570"/>
      <c r="FFE625" s="570"/>
      <c r="FFF625" s="570"/>
      <c r="FFG625" s="570"/>
      <c r="FFH625" s="570"/>
      <c r="FFI625" s="570"/>
      <c r="FFJ625" s="570"/>
      <c r="FFK625" s="570"/>
      <c r="FFL625" s="570"/>
      <c r="FFM625" s="570"/>
      <c r="FFN625" s="570"/>
      <c r="FFO625" s="570"/>
      <c r="FFP625" s="570"/>
      <c r="FFQ625" s="570"/>
      <c r="FFR625" s="570"/>
      <c r="FFS625" s="570"/>
      <c r="FFT625" s="570"/>
      <c r="FFU625" s="570"/>
      <c r="FFV625" s="570"/>
      <c r="FFW625" s="570"/>
      <c r="FFX625" s="570"/>
      <c r="FFY625" s="570"/>
      <c r="FFZ625" s="570"/>
      <c r="FGA625" s="570"/>
      <c r="FGB625" s="570"/>
      <c r="FGC625" s="570"/>
      <c r="FGD625" s="570"/>
      <c r="FGE625" s="570"/>
      <c r="FGF625" s="570"/>
      <c r="FGG625" s="570"/>
      <c r="FGH625" s="570"/>
      <c r="FGI625" s="570"/>
      <c r="FGJ625" s="570"/>
      <c r="FGK625" s="570"/>
      <c r="FGL625" s="570"/>
      <c r="FGM625" s="570"/>
      <c r="FGN625" s="570"/>
      <c r="FGO625" s="570"/>
      <c r="FGP625" s="570"/>
      <c r="FGQ625" s="570"/>
      <c r="FGR625" s="570"/>
      <c r="FGS625" s="570"/>
      <c r="FGT625" s="570"/>
      <c r="FGU625" s="570"/>
      <c r="FGV625" s="570"/>
      <c r="FGW625" s="570"/>
      <c r="FGX625" s="570"/>
      <c r="FGY625" s="570"/>
      <c r="FGZ625" s="570"/>
      <c r="FHA625" s="570"/>
      <c r="FHB625" s="570"/>
      <c r="FHC625" s="570"/>
      <c r="FHD625" s="570"/>
      <c r="FHE625" s="570"/>
      <c r="FHF625" s="570"/>
      <c r="FHG625" s="570"/>
      <c r="FHH625" s="570"/>
      <c r="FHI625" s="570"/>
      <c r="FHJ625" s="570"/>
      <c r="FHK625" s="570"/>
      <c r="FHL625" s="570"/>
      <c r="FHM625" s="570"/>
      <c r="FHN625" s="570"/>
      <c r="FHO625" s="570"/>
      <c r="FHP625" s="570"/>
      <c r="FHQ625" s="570"/>
      <c r="FHR625" s="570"/>
      <c r="FHS625" s="570"/>
      <c r="FHT625" s="570"/>
      <c r="FHU625" s="570"/>
      <c r="FHV625" s="570"/>
      <c r="FHW625" s="570"/>
      <c r="FHX625" s="570"/>
      <c r="FHY625" s="570"/>
      <c r="FHZ625" s="570"/>
      <c r="FIA625" s="570"/>
      <c r="FIB625" s="570"/>
      <c r="FIC625" s="570"/>
      <c r="FID625" s="570"/>
      <c r="FIE625" s="570"/>
      <c r="FIF625" s="570"/>
      <c r="FIG625" s="570"/>
      <c r="FIH625" s="570"/>
      <c r="FII625" s="570"/>
      <c r="FIJ625" s="570"/>
      <c r="FIK625" s="570"/>
      <c r="FIL625" s="570"/>
      <c r="FIM625" s="570"/>
      <c r="FIN625" s="570"/>
      <c r="FIO625" s="570"/>
      <c r="FIP625" s="570"/>
      <c r="FIQ625" s="570"/>
      <c r="FIR625" s="570"/>
      <c r="FIS625" s="570"/>
      <c r="FIT625" s="570"/>
      <c r="FIU625" s="570"/>
      <c r="FIV625" s="570"/>
      <c r="FIW625" s="570"/>
      <c r="FIX625" s="570"/>
      <c r="FIY625" s="570"/>
      <c r="FIZ625" s="570"/>
      <c r="FJA625" s="570"/>
      <c r="FJB625" s="570"/>
      <c r="FJC625" s="570"/>
      <c r="FJD625" s="570"/>
      <c r="FJE625" s="570"/>
      <c r="FJF625" s="570"/>
      <c r="FJG625" s="570"/>
      <c r="FJH625" s="570"/>
      <c r="FJI625" s="570"/>
      <c r="FJJ625" s="570"/>
      <c r="FJK625" s="570"/>
      <c r="FJL625" s="570"/>
      <c r="FJM625" s="570"/>
      <c r="FJN625" s="570"/>
      <c r="FJO625" s="570"/>
      <c r="FJP625" s="570"/>
      <c r="FJQ625" s="570"/>
      <c r="FJR625" s="570"/>
      <c r="FJS625" s="570"/>
      <c r="FJT625" s="570"/>
      <c r="FJU625" s="570"/>
      <c r="FJV625" s="570"/>
      <c r="FJW625" s="570"/>
      <c r="FJX625" s="570"/>
      <c r="FJY625" s="570"/>
      <c r="FJZ625" s="570"/>
      <c r="FKA625" s="570"/>
      <c r="FKB625" s="570"/>
      <c r="FKC625" s="570"/>
      <c r="FKD625" s="570"/>
      <c r="FKE625" s="570"/>
      <c r="FKF625" s="570"/>
      <c r="FKG625" s="570"/>
      <c r="FKH625" s="570"/>
      <c r="FKI625" s="570"/>
      <c r="FKJ625" s="570"/>
      <c r="FKK625" s="570"/>
      <c r="FKL625" s="570"/>
      <c r="FKM625" s="570"/>
      <c r="FKN625" s="570"/>
      <c r="FKO625" s="570"/>
      <c r="FKP625" s="570"/>
      <c r="FKQ625" s="570"/>
      <c r="FKR625" s="570"/>
      <c r="FKS625" s="570"/>
      <c r="FKT625" s="570"/>
      <c r="FKU625" s="570"/>
      <c r="FKV625" s="570"/>
      <c r="FKW625" s="570"/>
      <c r="FKX625" s="570"/>
      <c r="FKY625" s="570"/>
      <c r="FKZ625" s="570"/>
      <c r="FLA625" s="570"/>
      <c r="FLB625" s="570"/>
      <c r="FLC625" s="570"/>
      <c r="FLD625" s="570"/>
      <c r="FLE625" s="570"/>
      <c r="FLF625" s="570"/>
      <c r="FLG625" s="570"/>
      <c r="FLH625" s="570"/>
      <c r="FLI625" s="570"/>
      <c r="FLJ625" s="570"/>
      <c r="FLK625" s="570"/>
      <c r="FLL625" s="570"/>
      <c r="FLM625" s="570"/>
      <c r="FLN625" s="570"/>
      <c r="FLO625" s="570"/>
      <c r="FLP625" s="570"/>
      <c r="FLQ625" s="570"/>
      <c r="FLR625" s="570"/>
      <c r="FLS625" s="570"/>
      <c r="FLT625" s="570"/>
      <c r="FLU625" s="570"/>
      <c r="FLV625" s="570"/>
      <c r="FLW625" s="570"/>
      <c r="FLX625" s="570"/>
      <c r="FLY625" s="570"/>
      <c r="FLZ625" s="570"/>
      <c r="FMA625" s="570"/>
      <c r="FMB625" s="570"/>
      <c r="FMC625" s="570"/>
      <c r="FMD625" s="570"/>
      <c r="FME625" s="570"/>
      <c r="FMF625" s="570"/>
      <c r="FMG625" s="570"/>
      <c r="FMH625" s="570"/>
      <c r="FMI625" s="570"/>
      <c r="FMJ625" s="570"/>
      <c r="FMK625" s="570"/>
      <c r="FML625" s="570"/>
      <c r="FMM625" s="570"/>
      <c r="FMN625" s="570"/>
      <c r="FMO625" s="570"/>
      <c r="FMP625" s="570"/>
      <c r="FMQ625" s="570"/>
      <c r="FMR625" s="570"/>
      <c r="FMS625" s="570"/>
      <c r="FMT625" s="570"/>
      <c r="FMU625" s="570"/>
      <c r="FMV625" s="570"/>
      <c r="FMW625" s="570"/>
      <c r="FMX625" s="570"/>
      <c r="FMY625" s="570"/>
      <c r="FMZ625" s="570"/>
      <c r="FNA625" s="570"/>
      <c r="FNB625" s="570"/>
      <c r="FNC625" s="570"/>
      <c r="FND625" s="570"/>
      <c r="FNE625" s="570"/>
      <c r="FNF625" s="570"/>
      <c r="FNG625" s="570"/>
      <c r="FNH625" s="570"/>
      <c r="FNI625" s="570"/>
      <c r="FNJ625" s="570"/>
      <c r="FNK625" s="570"/>
      <c r="FNL625" s="570"/>
      <c r="FNM625" s="570"/>
      <c r="FNN625" s="570"/>
      <c r="FNO625" s="570"/>
      <c r="FNP625" s="570"/>
      <c r="FNQ625" s="570"/>
      <c r="FNR625" s="570"/>
      <c r="FNS625" s="570"/>
      <c r="FNT625" s="570"/>
      <c r="FNU625" s="570"/>
      <c r="FNV625" s="570"/>
      <c r="FNW625" s="570"/>
      <c r="FNX625" s="570"/>
      <c r="FNY625" s="570"/>
      <c r="FNZ625" s="570"/>
      <c r="FOA625" s="570"/>
      <c r="FOB625" s="570"/>
      <c r="FOC625" s="570"/>
      <c r="FOD625" s="570"/>
      <c r="FOE625" s="570"/>
      <c r="FOF625" s="570"/>
      <c r="FOG625" s="570"/>
      <c r="FOH625" s="570"/>
      <c r="FOI625" s="570"/>
      <c r="FOJ625" s="570"/>
      <c r="FOK625" s="570"/>
      <c r="FOL625" s="570"/>
      <c r="FOM625" s="570"/>
      <c r="FON625" s="570"/>
      <c r="FOO625" s="570"/>
      <c r="FOP625" s="570"/>
      <c r="FOQ625" s="570"/>
      <c r="FOR625" s="570"/>
      <c r="FOS625" s="570"/>
      <c r="FOT625" s="570"/>
      <c r="FOU625" s="570"/>
      <c r="FOV625" s="570"/>
      <c r="FOW625" s="570"/>
      <c r="FOX625" s="570"/>
      <c r="FOY625" s="570"/>
      <c r="FOZ625" s="570"/>
      <c r="FPA625" s="570"/>
      <c r="FPB625" s="570"/>
      <c r="FPC625" s="570"/>
      <c r="FPD625" s="570"/>
      <c r="FPE625" s="570"/>
      <c r="FPF625" s="570"/>
      <c r="FPG625" s="570"/>
      <c r="FPH625" s="570"/>
      <c r="FPI625" s="570"/>
      <c r="FPJ625" s="570"/>
      <c r="FPK625" s="570"/>
      <c r="FPL625" s="570"/>
      <c r="FPM625" s="570"/>
      <c r="FPN625" s="570"/>
      <c r="FPO625" s="570"/>
      <c r="FPP625" s="570"/>
      <c r="FPQ625" s="570"/>
      <c r="FPR625" s="570"/>
      <c r="FPS625" s="570"/>
      <c r="FPT625" s="570"/>
      <c r="FPU625" s="570"/>
      <c r="FPV625" s="570"/>
      <c r="FPW625" s="570"/>
      <c r="FPX625" s="570"/>
      <c r="FPY625" s="570"/>
      <c r="FPZ625" s="570"/>
      <c r="FQA625" s="570"/>
      <c r="FQB625" s="570"/>
      <c r="FQC625" s="570"/>
      <c r="FQD625" s="570"/>
      <c r="FQE625" s="570"/>
      <c r="FQF625" s="570"/>
      <c r="FQG625" s="570"/>
      <c r="FQH625" s="570"/>
      <c r="FQI625" s="570"/>
      <c r="FQJ625" s="570"/>
      <c r="FQK625" s="570"/>
      <c r="FQL625" s="570"/>
      <c r="FQM625" s="570"/>
      <c r="FQN625" s="570"/>
      <c r="FQO625" s="570"/>
      <c r="FQP625" s="570"/>
      <c r="FQQ625" s="570"/>
      <c r="FQR625" s="570"/>
      <c r="FQS625" s="570"/>
      <c r="FQT625" s="570"/>
      <c r="FQU625" s="570"/>
      <c r="FQV625" s="570"/>
      <c r="FQW625" s="570"/>
      <c r="FQX625" s="570"/>
      <c r="FQY625" s="570"/>
      <c r="FQZ625" s="570"/>
      <c r="FRA625" s="570"/>
      <c r="FRB625" s="570"/>
      <c r="FRC625" s="570"/>
      <c r="FRD625" s="570"/>
      <c r="FRE625" s="570"/>
      <c r="FRF625" s="570"/>
      <c r="FRG625" s="570"/>
      <c r="FRH625" s="570"/>
      <c r="FRI625" s="570"/>
      <c r="FRJ625" s="570"/>
      <c r="FRK625" s="570"/>
      <c r="FRL625" s="570"/>
      <c r="FRM625" s="570"/>
      <c r="FRN625" s="570"/>
      <c r="FRO625" s="570"/>
      <c r="FRP625" s="570"/>
      <c r="FRQ625" s="570"/>
      <c r="FRR625" s="570"/>
      <c r="FRS625" s="570"/>
      <c r="FRT625" s="570"/>
      <c r="FRU625" s="570"/>
      <c r="FRV625" s="570"/>
      <c r="FRW625" s="570"/>
      <c r="FRX625" s="570"/>
      <c r="FRY625" s="570"/>
      <c r="FRZ625" s="570"/>
      <c r="FSA625" s="570"/>
      <c r="FSB625" s="570"/>
      <c r="FSC625" s="570"/>
      <c r="FSD625" s="570"/>
      <c r="FSE625" s="570"/>
      <c r="FSF625" s="570"/>
      <c r="FSG625" s="570"/>
      <c r="FSH625" s="570"/>
      <c r="FSI625" s="570"/>
      <c r="FSJ625" s="570"/>
      <c r="FSK625" s="570"/>
      <c r="FSL625" s="570"/>
      <c r="FSM625" s="570"/>
      <c r="FSN625" s="570"/>
      <c r="FSO625" s="570"/>
      <c r="FSP625" s="570"/>
      <c r="FSQ625" s="570"/>
      <c r="FSR625" s="570"/>
      <c r="FSS625" s="570"/>
      <c r="FST625" s="570"/>
      <c r="FSU625" s="570"/>
      <c r="FSV625" s="570"/>
      <c r="FSW625" s="570"/>
      <c r="FSX625" s="570"/>
      <c r="FSY625" s="570"/>
      <c r="FSZ625" s="570"/>
      <c r="FTA625" s="570"/>
      <c r="FTB625" s="570"/>
      <c r="FTC625" s="570"/>
      <c r="FTD625" s="570"/>
      <c r="FTE625" s="570"/>
      <c r="FTF625" s="570"/>
      <c r="FTG625" s="570"/>
      <c r="FTH625" s="570"/>
      <c r="FTI625" s="570"/>
      <c r="FTJ625" s="570"/>
      <c r="FTK625" s="570"/>
      <c r="FTL625" s="570"/>
      <c r="FTM625" s="570"/>
      <c r="FTN625" s="570"/>
      <c r="FTO625" s="570"/>
      <c r="FTP625" s="570"/>
      <c r="FTQ625" s="570"/>
      <c r="FTR625" s="570"/>
      <c r="FTS625" s="570"/>
      <c r="FTT625" s="570"/>
      <c r="FTU625" s="570"/>
      <c r="FTV625" s="570"/>
      <c r="FTW625" s="570"/>
      <c r="FTX625" s="570"/>
      <c r="FTY625" s="570"/>
      <c r="FTZ625" s="570"/>
      <c r="FUA625" s="570"/>
      <c r="FUB625" s="570"/>
      <c r="FUC625" s="570"/>
      <c r="FUD625" s="570"/>
      <c r="FUE625" s="570"/>
      <c r="FUF625" s="570"/>
      <c r="FUG625" s="570"/>
      <c r="FUH625" s="570"/>
      <c r="FUI625" s="570"/>
      <c r="FUJ625" s="570"/>
      <c r="FUK625" s="570"/>
      <c r="FUL625" s="570"/>
      <c r="FUM625" s="570"/>
      <c r="FUN625" s="570"/>
      <c r="FUO625" s="570"/>
      <c r="FUP625" s="570"/>
      <c r="FUQ625" s="570"/>
      <c r="FUR625" s="570"/>
      <c r="FUS625" s="570"/>
      <c r="FUT625" s="570"/>
      <c r="FUU625" s="570"/>
      <c r="FUV625" s="570"/>
      <c r="FUW625" s="570"/>
      <c r="FUX625" s="570"/>
      <c r="FUY625" s="570"/>
      <c r="FUZ625" s="570"/>
      <c r="FVA625" s="570"/>
      <c r="FVB625" s="570"/>
      <c r="FVC625" s="570"/>
      <c r="FVD625" s="570"/>
      <c r="FVE625" s="570"/>
      <c r="FVF625" s="570"/>
      <c r="FVG625" s="570"/>
      <c r="FVH625" s="570"/>
      <c r="FVI625" s="570"/>
      <c r="FVJ625" s="570"/>
      <c r="FVK625" s="570"/>
      <c r="FVL625" s="570"/>
      <c r="FVM625" s="570"/>
      <c r="FVN625" s="570"/>
      <c r="FVO625" s="570"/>
      <c r="FVP625" s="570"/>
      <c r="FVQ625" s="570"/>
      <c r="FVR625" s="570"/>
      <c r="FVS625" s="570"/>
      <c r="FVT625" s="570"/>
      <c r="FVU625" s="570"/>
      <c r="FVV625" s="570"/>
      <c r="FVW625" s="570"/>
      <c r="FVX625" s="570"/>
      <c r="FVY625" s="570"/>
      <c r="FVZ625" s="570"/>
      <c r="FWA625" s="570"/>
      <c r="FWB625" s="570"/>
      <c r="FWC625" s="570"/>
      <c r="FWD625" s="570"/>
      <c r="FWE625" s="570"/>
      <c r="FWF625" s="570"/>
      <c r="FWG625" s="570"/>
      <c r="FWH625" s="570"/>
      <c r="FWI625" s="570"/>
      <c r="FWJ625" s="570"/>
      <c r="FWK625" s="570"/>
      <c r="FWL625" s="570"/>
      <c r="FWM625" s="570"/>
      <c r="FWN625" s="570"/>
      <c r="FWO625" s="570"/>
      <c r="FWP625" s="570"/>
      <c r="FWQ625" s="570"/>
      <c r="FWR625" s="570"/>
      <c r="FWS625" s="570"/>
      <c r="FWT625" s="570"/>
      <c r="FWU625" s="570"/>
      <c r="FWV625" s="570"/>
      <c r="FWW625" s="570"/>
      <c r="FWX625" s="570"/>
      <c r="FWY625" s="570"/>
      <c r="FWZ625" s="570"/>
      <c r="FXA625" s="570"/>
      <c r="FXB625" s="570"/>
      <c r="FXC625" s="570"/>
      <c r="FXD625" s="570"/>
      <c r="FXE625" s="570"/>
      <c r="FXF625" s="570"/>
      <c r="FXG625" s="570"/>
      <c r="FXH625" s="570"/>
      <c r="FXI625" s="570"/>
      <c r="FXJ625" s="570"/>
      <c r="FXK625" s="570"/>
      <c r="FXL625" s="570"/>
      <c r="FXM625" s="570"/>
      <c r="FXN625" s="570"/>
      <c r="FXO625" s="570"/>
      <c r="FXP625" s="570"/>
      <c r="FXQ625" s="570"/>
      <c r="FXR625" s="570"/>
      <c r="FXS625" s="570"/>
      <c r="FXT625" s="570"/>
      <c r="FXU625" s="570"/>
      <c r="FXV625" s="570"/>
      <c r="FXW625" s="570"/>
      <c r="FXX625" s="570"/>
      <c r="FXY625" s="570"/>
      <c r="FXZ625" s="570"/>
      <c r="FYA625" s="570"/>
      <c r="FYB625" s="570"/>
      <c r="FYC625" s="570"/>
      <c r="FYD625" s="570"/>
      <c r="FYE625" s="570"/>
      <c r="FYF625" s="570"/>
      <c r="FYG625" s="570"/>
      <c r="FYH625" s="570"/>
      <c r="FYI625" s="570"/>
      <c r="FYJ625" s="570"/>
      <c r="FYK625" s="570"/>
      <c r="FYL625" s="570"/>
      <c r="FYM625" s="570"/>
      <c r="FYN625" s="570"/>
      <c r="FYO625" s="570"/>
      <c r="FYP625" s="570"/>
      <c r="FYQ625" s="570"/>
      <c r="FYR625" s="570"/>
      <c r="FYS625" s="570"/>
      <c r="FYT625" s="570"/>
      <c r="FYU625" s="570"/>
      <c r="FYV625" s="570"/>
      <c r="FYW625" s="570"/>
      <c r="FYX625" s="570"/>
      <c r="FYY625" s="570"/>
      <c r="FYZ625" s="570"/>
      <c r="FZA625" s="570"/>
      <c r="FZB625" s="570"/>
      <c r="FZC625" s="570"/>
      <c r="FZD625" s="570"/>
      <c r="FZE625" s="570"/>
      <c r="FZF625" s="570"/>
      <c r="FZG625" s="570"/>
      <c r="FZH625" s="570"/>
      <c r="FZI625" s="570"/>
      <c r="FZJ625" s="570"/>
      <c r="FZK625" s="570"/>
      <c r="FZL625" s="570"/>
      <c r="FZM625" s="570"/>
      <c r="FZN625" s="570"/>
      <c r="FZO625" s="570"/>
      <c r="FZP625" s="570"/>
      <c r="FZQ625" s="570"/>
      <c r="FZR625" s="570"/>
      <c r="FZS625" s="570"/>
      <c r="FZT625" s="570"/>
      <c r="FZU625" s="570"/>
      <c r="FZV625" s="570"/>
      <c r="FZW625" s="570"/>
      <c r="FZX625" s="570"/>
      <c r="FZY625" s="570"/>
      <c r="FZZ625" s="570"/>
      <c r="GAA625" s="570"/>
      <c r="GAB625" s="570"/>
      <c r="GAC625" s="570"/>
      <c r="GAD625" s="570"/>
      <c r="GAE625" s="570"/>
      <c r="GAF625" s="570"/>
      <c r="GAG625" s="570"/>
      <c r="GAH625" s="570"/>
      <c r="GAI625" s="570"/>
      <c r="GAJ625" s="570"/>
      <c r="GAK625" s="570"/>
      <c r="GAL625" s="570"/>
      <c r="GAM625" s="570"/>
      <c r="GAN625" s="570"/>
      <c r="GAO625" s="570"/>
      <c r="GAP625" s="570"/>
      <c r="GAQ625" s="570"/>
      <c r="GAR625" s="570"/>
      <c r="GAS625" s="570"/>
      <c r="GAT625" s="570"/>
      <c r="GAU625" s="570"/>
      <c r="GAV625" s="570"/>
      <c r="GAW625" s="570"/>
      <c r="GAX625" s="570"/>
      <c r="GAY625" s="570"/>
      <c r="GAZ625" s="570"/>
      <c r="GBA625" s="570"/>
      <c r="GBB625" s="570"/>
      <c r="GBC625" s="570"/>
      <c r="GBD625" s="570"/>
      <c r="GBE625" s="570"/>
      <c r="GBF625" s="570"/>
      <c r="GBG625" s="570"/>
      <c r="GBH625" s="570"/>
      <c r="GBI625" s="570"/>
      <c r="GBJ625" s="570"/>
      <c r="GBK625" s="570"/>
      <c r="GBL625" s="570"/>
      <c r="GBM625" s="570"/>
      <c r="GBN625" s="570"/>
      <c r="GBO625" s="570"/>
      <c r="GBP625" s="570"/>
      <c r="GBQ625" s="570"/>
      <c r="GBR625" s="570"/>
      <c r="GBS625" s="570"/>
      <c r="GBT625" s="570"/>
      <c r="GBU625" s="570"/>
      <c r="GBV625" s="570"/>
      <c r="GBW625" s="570"/>
      <c r="GBX625" s="570"/>
      <c r="GBY625" s="570"/>
      <c r="GBZ625" s="570"/>
      <c r="GCA625" s="570"/>
      <c r="GCB625" s="570"/>
      <c r="GCC625" s="570"/>
      <c r="GCD625" s="570"/>
      <c r="GCE625" s="570"/>
      <c r="GCF625" s="570"/>
      <c r="GCG625" s="570"/>
      <c r="GCH625" s="570"/>
      <c r="GCI625" s="570"/>
      <c r="GCJ625" s="570"/>
      <c r="GCK625" s="570"/>
      <c r="GCL625" s="570"/>
      <c r="GCM625" s="570"/>
      <c r="GCN625" s="570"/>
      <c r="GCO625" s="570"/>
      <c r="GCP625" s="570"/>
      <c r="GCQ625" s="570"/>
      <c r="GCR625" s="570"/>
      <c r="GCS625" s="570"/>
      <c r="GCT625" s="570"/>
      <c r="GCU625" s="570"/>
      <c r="GCV625" s="570"/>
      <c r="GCW625" s="570"/>
      <c r="GCX625" s="570"/>
      <c r="GCY625" s="570"/>
      <c r="GCZ625" s="570"/>
      <c r="GDA625" s="570"/>
      <c r="GDB625" s="570"/>
      <c r="GDC625" s="570"/>
      <c r="GDD625" s="570"/>
      <c r="GDE625" s="570"/>
      <c r="GDF625" s="570"/>
      <c r="GDG625" s="570"/>
      <c r="GDH625" s="570"/>
      <c r="GDI625" s="570"/>
      <c r="GDJ625" s="570"/>
      <c r="GDK625" s="570"/>
      <c r="GDL625" s="570"/>
      <c r="GDM625" s="570"/>
      <c r="GDN625" s="570"/>
      <c r="GDO625" s="570"/>
      <c r="GDP625" s="570"/>
      <c r="GDQ625" s="570"/>
      <c r="GDR625" s="570"/>
      <c r="GDS625" s="570"/>
      <c r="GDT625" s="570"/>
      <c r="GDU625" s="570"/>
      <c r="GDV625" s="570"/>
      <c r="GDW625" s="570"/>
      <c r="GDX625" s="570"/>
      <c r="GDY625" s="570"/>
      <c r="GDZ625" s="570"/>
      <c r="GEA625" s="570"/>
      <c r="GEB625" s="570"/>
      <c r="GEC625" s="570"/>
      <c r="GED625" s="570"/>
      <c r="GEE625" s="570"/>
      <c r="GEF625" s="570"/>
      <c r="GEG625" s="570"/>
      <c r="GEH625" s="570"/>
      <c r="GEI625" s="570"/>
      <c r="GEJ625" s="570"/>
      <c r="GEK625" s="570"/>
      <c r="GEL625" s="570"/>
      <c r="GEM625" s="570"/>
      <c r="GEN625" s="570"/>
      <c r="GEO625" s="570"/>
      <c r="GEP625" s="570"/>
      <c r="GEQ625" s="570"/>
      <c r="GER625" s="570"/>
      <c r="GES625" s="570"/>
      <c r="GET625" s="570"/>
      <c r="GEU625" s="570"/>
      <c r="GEV625" s="570"/>
      <c r="GEW625" s="570"/>
      <c r="GEX625" s="570"/>
      <c r="GEY625" s="570"/>
      <c r="GEZ625" s="570"/>
      <c r="GFA625" s="570"/>
      <c r="GFB625" s="570"/>
      <c r="GFC625" s="570"/>
      <c r="GFD625" s="570"/>
      <c r="GFE625" s="570"/>
      <c r="GFF625" s="570"/>
      <c r="GFG625" s="570"/>
      <c r="GFH625" s="570"/>
      <c r="GFI625" s="570"/>
      <c r="GFJ625" s="570"/>
      <c r="GFK625" s="570"/>
      <c r="GFL625" s="570"/>
      <c r="GFM625" s="570"/>
      <c r="GFN625" s="570"/>
      <c r="GFO625" s="570"/>
      <c r="GFP625" s="570"/>
      <c r="GFQ625" s="570"/>
      <c r="GFR625" s="570"/>
      <c r="GFS625" s="570"/>
      <c r="GFT625" s="570"/>
      <c r="GFU625" s="570"/>
      <c r="GFV625" s="570"/>
      <c r="GFW625" s="570"/>
      <c r="GFX625" s="570"/>
      <c r="GFY625" s="570"/>
      <c r="GFZ625" s="570"/>
      <c r="GGA625" s="570"/>
      <c r="GGB625" s="570"/>
      <c r="GGC625" s="570"/>
      <c r="GGD625" s="570"/>
      <c r="GGE625" s="570"/>
      <c r="GGF625" s="570"/>
      <c r="GGG625" s="570"/>
      <c r="GGH625" s="570"/>
      <c r="GGI625" s="570"/>
      <c r="GGJ625" s="570"/>
      <c r="GGK625" s="570"/>
      <c r="GGL625" s="570"/>
      <c r="GGM625" s="570"/>
      <c r="GGN625" s="570"/>
      <c r="GGO625" s="570"/>
      <c r="GGP625" s="570"/>
      <c r="GGQ625" s="570"/>
      <c r="GGR625" s="570"/>
      <c r="GGS625" s="570"/>
      <c r="GGT625" s="570"/>
      <c r="GGU625" s="570"/>
      <c r="GGV625" s="570"/>
      <c r="GGW625" s="570"/>
      <c r="GGX625" s="570"/>
      <c r="GGY625" s="570"/>
      <c r="GGZ625" s="570"/>
      <c r="GHA625" s="570"/>
      <c r="GHB625" s="570"/>
      <c r="GHC625" s="570"/>
      <c r="GHD625" s="570"/>
      <c r="GHE625" s="570"/>
      <c r="GHF625" s="570"/>
      <c r="GHG625" s="570"/>
      <c r="GHH625" s="570"/>
      <c r="GHI625" s="570"/>
      <c r="GHJ625" s="570"/>
      <c r="GHK625" s="570"/>
      <c r="GHL625" s="570"/>
      <c r="GHM625" s="570"/>
      <c r="GHN625" s="570"/>
      <c r="GHO625" s="570"/>
      <c r="GHP625" s="570"/>
      <c r="GHQ625" s="570"/>
      <c r="GHR625" s="570"/>
      <c r="GHS625" s="570"/>
      <c r="GHT625" s="570"/>
      <c r="GHU625" s="570"/>
      <c r="GHV625" s="570"/>
      <c r="GHW625" s="570"/>
      <c r="GHX625" s="570"/>
      <c r="GHY625" s="570"/>
      <c r="GHZ625" s="570"/>
      <c r="GIA625" s="570"/>
      <c r="GIB625" s="570"/>
      <c r="GIC625" s="570"/>
      <c r="GID625" s="570"/>
      <c r="GIE625" s="570"/>
      <c r="GIF625" s="570"/>
      <c r="GIG625" s="570"/>
      <c r="GIH625" s="570"/>
      <c r="GII625" s="570"/>
      <c r="GIJ625" s="570"/>
      <c r="GIK625" s="570"/>
      <c r="GIL625" s="570"/>
      <c r="GIM625" s="570"/>
      <c r="GIN625" s="570"/>
      <c r="GIO625" s="570"/>
      <c r="GIP625" s="570"/>
      <c r="GIQ625" s="570"/>
      <c r="GIR625" s="570"/>
      <c r="GIS625" s="570"/>
      <c r="GIT625" s="570"/>
      <c r="GIU625" s="570"/>
      <c r="GIV625" s="570"/>
      <c r="GIW625" s="570"/>
      <c r="GIX625" s="570"/>
      <c r="GIY625" s="570"/>
      <c r="GIZ625" s="570"/>
      <c r="GJA625" s="570"/>
      <c r="GJB625" s="570"/>
      <c r="GJC625" s="570"/>
      <c r="GJD625" s="570"/>
      <c r="GJE625" s="570"/>
      <c r="GJF625" s="570"/>
      <c r="GJG625" s="570"/>
      <c r="GJH625" s="570"/>
      <c r="GJI625" s="570"/>
      <c r="GJJ625" s="570"/>
      <c r="GJK625" s="570"/>
      <c r="GJL625" s="570"/>
      <c r="GJM625" s="570"/>
      <c r="GJN625" s="570"/>
      <c r="GJO625" s="570"/>
      <c r="GJP625" s="570"/>
      <c r="GJQ625" s="570"/>
      <c r="GJR625" s="570"/>
      <c r="GJS625" s="570"/>
      <c r="GJT625" s="570"/>
      <c r="GJU625" s="570"/>
      <c r="GJV625" s="570"/>
      <c r="GJW625" s="570"/>
      <c r="GJX625" s="570"/>
      <c r="GJY625" s="570"/>
      <c r="GJZ625" s="570"/>
      <c r="GKA625" s="570"/>
      <c r="GKB625" s="570"/>
      <c r="GKC625" s="570"/>
      <c r="GKD625" s="570"/>
      <c r="GKE625" s="570"/>
      <c r="GKF625" s="570"/>
      <c r="GKG625" s="570"/>
      <c r="GKH625" s="570"/>
      <c r="GKI625" s="570"/>
      <c r="GKJ625" s="570"/>
      <c r="GKK625" s="570"/>
      <c r="GKL625" s="570"/>
      <c r="GKM625" s="570"/>
      <c r="GKN625" s="570"/>
      <c r="GKO625" s="570"/>
      <c r="GKP625" s="570"/>
      <c r="GKQ625" s="570"/>
      <c r="GKR625" s="570"/>
      <c r="GKS625" s="570"/>
      <c r="GKT625" s="570"/>
      <c r="GKU625" s="570"/>
      <c r="GKV625" s="570"/>
      <c r="GKW625" s="570"/>
      <c r="GKX625" s="570"/>
      <c r="GKY625" s="570"/>
      <c r="GKZ625" s="570"/>
      <c r="GLA625" s="570"/>
      <c r="GLB625" s="570"/>
      <c r="GLC625" s="570"/>
      <c r="GLD625" s="570"/>
      <c r="GLE625" s="570"/>
      <c r="GLF625" s="570"/>
      <c r="GLG625" s="570"/>
      <c r="GLH625" s="570"/>
      <c r="GLI625" s="570"/>
      <c r="GLJ625" s="570"/>
      <c r="GLK625" s="570"/>
      <c r="GLL625" s="570"/>
      <c r="GLM625" s="570"/>
      <c r="GLN625" s="570"/>
      <c r="GLO625" s="570"/>
      <c r="GLP625" s="570"/>
      <c r="GLQ625" s="570"/>
      <c r="GLR625" s="570"/>
      <c r="GLS625" s="570"/>
      <c r="GLT625" s="570"/>
      <c r="GLU625" s="570"/>
      <c r="GLV625" s="570"/>
      <c r="GLW625" s="570"/>
      <c r="GLX625" s="570"/>
      <c r="GLY625" s="570"/>
      <c r="GLZ625" s="570"/>
      <c r="GMA625" s="570"/>
      <c r="GMB625" s="570"/>
      <c r="GMC625" s="570"/>
      <c r="GMD625" s="570"/>
      <c r="GME625" s="570"/>
      <c r="GMF625" s="570"/>
      <c r="GMG625" s="570"/>
      <c r="GMH625" s="570"/>
      <c r="GMI625" s="570"/>
      <c r="GMJ625" s="570"/>
      <c r="GMK625" s="570"/>
      <c r="GML625" s="570"/>
      <c r="GMM625" s="570"/>
      <c r="GMN625" s="570"/>
      <c r="GMO625" s="570"/>
      <c r="GMP625" s="570"/>
      <c r="GMQ625" s="570"/>
      <c r="GMR625" s="570"/>
      <c r="GMS625" s="570"/>
      <c r="GMT625" s="570"/>
      <c r="GMU625" s="570"/>
      <c r="GMV625" s="570"/>
      <c r="GMW625" s="570"/>
      <c r="GMX625" s="570"/>
      <c r="GMY625" s="570"/>
      <c r="GMZ625" s="570"/>
      <c r="GNA625" s="570"/>
      <c r="GNB625" s="570"/>
      <c r="GNC625" s="570"/>
      <c r="GND625" s="570"/>
      <c r="GNE625" s="570"/>
      <c r="GNF625" s="570"/>
      <c r="GNG625" s="570"/>
      <c r="GNH625" s="570"/>
      <c r="GNI625" s="570"/>
      <c r="GNJ625" s="570"/>
      <c r="GNK625" s="570"/>
      <c r="GNL625" s="570"/>
      <c r="GNM625" s="570"/>
      <c r="GNN625" s="570"/>
      <c r="GNO625" s="570"/>
      <c r="GNP625" s="570"/>
      <c r="GNQ625" s="570"/>
      <c r="GNR625" s="570"/>
      <c r="GNS625" s="570"/>
      <c r="GNT625" s="570"/>
      <c r="GNU625" s="570"/>
      <c r="GNV625" s="570"/>
      <c r="GNW625" s="570"/>
      <c r="GNX625" s="570"/>
      <c r="GNY625" s="570"/>
      <c r="GNZ625" s="570"/>
      <c r="GOA625" s="570"/>
      <c r="GOB625" s="570"/>
      <c r="GOC625" s="570"/>
      <c r="GOD625" s="570"/>
      <c r="GOE625" s="570"/>
      <c r="GOF625" s="570"/>
      <c r="GOG625" s="570"/>
      <c r="GOH625" s="570"/>
      <c r="GOI625" s="570"/>
      <c r="GOJ625" s="570"/>
      <c r="GOK625" s="570"/>
      <c r="GOL625" s="570"/>
      <c r="GOM625" s="570"/>
      <c r="GON625" s="570"/>
      <c r="GOO625" s="570"/>
      <c r="GOP625" s="570"/>
      <c r="GOQ625" s="570"/>
      <c r="GOR625" s="570"/>
      <c r="GOS625" s="570"/>
      <c r="GOT625" s="570"/>
      <c r="GOU625" s="570"/>
      <c r="GOV625" s="570"/>
      <c r="GOW625" s="570"/>
      <c r="GOX625" s="570"/>
      <c r="GOY625" s="570"/>
      <c r="GOZ625" s="570"/>
      <c r="GPA625" s="570"/>
      <c r="GPB625" s="570"/>
      <c r="GPC625" s="570"/>
      <c r="GPD625" s="570"/>
      <c r="GPE625" s="570"/>
      <c r="GPF625" s="570"/>
      <c r="GPG625" s="570"/>
      <c r="GPH625" s="570"/>
      <c r="GPI625" s="570"/>
      <c r="GPJ625" s="570"/>
      <c r="GPK625" s="570"/>
      <c r="GPL625" s="570"/>
      <c r="GPM625" s="570"/>
      <c r="GPN625" s="570"/>
      <c r="GPO625" s="570"/>
      <c r="GPP625" s="570"/>
      <c r="GPQ625" s="570"/>
      <c r="GPR625" s="570"/>
      <c r="GPS625" s="570"/>
      <c r="GPT625" s="570"/>
      <c r="GPU625" s="570"/>
      <c r="GPV625" s="570"/>
      <c r="GPW625" s="570"/>
      <c r="GPX625" s="570"/>
      <c r="GPY625" s="570"/>
      <c r="GPZ625" s="570"/>
      <c r="GQA625" s="570"/>
      <c r="GQB625" s="570"/>
      <c r="GQC625" s="570"/>
      <c r="GQD625" s="570"/>
      <c r="GQE625" s="570"/>
      <c r="GQF625" s="570"/>
      <c r="GQG625" s="570"/>
      <c r="GQH625" s="570"/>
      <c r="GQI625" s="570"/>
      <c r="GQJ625" s="570"/>
      <c r="GQK625" s="570"/>
      <c r="GQL625" s="570"/>
      <c r="GQM625" s="570"/>
      <c r="GQN625" s="570"/>
      <c r="GQO625" s="570"/>
      <c r="GQP625" s="570"/>
      <c r="GQQ625" s="570"/>
      <c r="GQR625" s="570"/>
      <c r="GQS625" s="570"/>
      <c r="GQT625" s="570"/>
      <c r="GQU625" s="570"/>
      <c r="GQV625" s="570"/>
      <c r="GQW625" s="570"/>
      <c r="GQX625" s="570"/>
      <c r="GQY625" s="570"/>
      <c r="GQZ625" s="570"/>
      <c r="GRA625" s="570"/>
      <c r="GRB625" s="570"/>
      <c r="GRC625" s="570"/>
      <c r="GRD625" s="570"/>
      <c r="GRE625" s="570"/>
      <c r="GRF625" s="570"/>
      <c r="GRG625" s="570"/>
      <c r="GRH625" s="570"/>
      <c r="GRI625" s="570"/>
      <c r="GRJ625" s="570"/>
      <c r="GRK625" s="570"/>
      <c r="GRL625" s="570"/>
      <c r="GRM625" s="570"/>
      <c r="GRN625" s="570"/>
      <c r="GRO625" s="570"/>
      <c r="GRP625" s="570"/>
      <c r="GRQ625" s="570"/>
      <c r="GRR625" s="570"/>
      <c r="GRS625" s="570"/>
      <c r="GRT625" s="570"/>
      <c r="GRU625" s="570"/>
      <c r="GRV625" s="570"/>
      <c r="GRW625" s="570"/>
      <c r="GRX625" s="570"/>
      <c r="GRY625" s="570"/>
      <c r="GRZ625" s="570"/>
      <c r="GSA625" s="570"/>
      <c r="GSB625" s="570"/>
      <c r="GSC625" s="570"/>
      <c r="GSD625" s="570"/>
      <c r="GSE625" s="570"/>
      <c r="GSF625" s="570"/>
      <c r="GSG625" s="570"/>
      <c r="GSH625" s="570"/>
      <c r="GSI625" s="570"/>
      <c r="GSJ625" s="570"/>
      <c r="GSK625" s="570"/>
      <c r="GSL625" s="570"/>
      <c r="GSM625" s="570"/>
      <c r="GSN625" s="570"/>
      <c r="GSO625" s="570"/>
      <c r="GSP625" s="570"/>
      <c r="GSQ625" s="570"/>
      <c r="GSR625" s="570"/>
      <c r="GSS625" s="570"/>
      <c r="GST625" s="570"/>
      <c r="GSU625" s="570"/>
      <c r="GSV625" s="570"/>
      <c r="GSW625" s="570"/>
      <c r="GSX625" s="570"/>
      <c r="GSY625" s="570"/>
      <c r="GSZ625" s="570"/>
      <c r="GTA625" s="570"/>
      <c r="GTB625" s="570"/>
      <c r="GTC625" s="570"/>
      <c r="GTD625" s="570"/>
      <c r="GTE625" s="570"/>
      <c r="GTF625" s="570"/>
      <c r="GTG625" s="570"/>
      <c r="GTH625" s="570"/>
      <c r="GTI625" s="570"/>
      <c r="GTJ625" s="570"/>
      <c r="GTK625" s="570"/>
      <c r="GTL625" s="570"/>
      <c r="GTM625" s="570"/>
      <c r="GTN625" s="570"/>
      <c r="GTO625" s="570"/>
      <c r="GTP625" s="570"/>
      <c r="GTQ625" s="570"/>
      <c r="GTR625" s="570"/>
      <c r="GTS625" s="570"/>
      <c r="GTT625" s="570"/>
      <c r="GTU625" s="570"/>
      <c r="GTV625" s="570"/>
      <c r="GTW625" s="570"/>
      <c r="GTX625" s="570"/>
      <c r="GTY625" s="570"/>
      <c r="GTZ625" s="570"/>
      <c r="GUA625" s="570"/>
      <c r="GUB625" s="570"/>
      <c r="GUC625" s="570"/>
      <c r="GUD625" s="570"/>
      <c r="GUE625" s="570"/>
      <c r="GUF625" s="570"/>
      <c r="GUG625" s="570"/>
      <c r="GUH625" s="570"/>
      <c r="GUI625" s="570"/>
      <c r="GUJ625" s="570"/>
      <c r="GUK625" s="570"/>
      <c r="GUL625" s="570"/>
      <c r="GUM625" s="570"/>
      <c r="GUN625" s="570"/>
      <c r="GUO625" s="570"/>
      <c r="GUP625" s="570"/>
      <c r="GUQ625" s="570"/>
      <c r="GUR625" s="570"/>
      <c r="GUS625" s="570"/>
      <c r="GUT625" s="570"/>
      <c r="GUU625" s="570"/>
      <c r="GUV625" s="570"/>
      <c r="GUW625" s="570"/>
      <c r="GUX625" s="570"/>
      <c r="GUY625" s="570"/>
      <c r="GUZ625" s="570"/>
      <c r="GVA625" s="570"/>
      <c r="GVB625" s="570"/>
      <c r="GVC625" s="570"/>
      <c r="GVD625" s="570"/>
      <c r="GVE625" s="570"/>
      <c r="GVF625" s="570"/>
      <c r="GVG625" s="570"/>
      <c r="GVH625" s="570"/>
      <c r="GVI625" s="570"/>
      <c r="GVJ625" s="570"/>
      <c r="GVK625" s="570"/>
      <c r="GVL625" s="570"/>
      <c r="GVM625" s="570"/>
      <c r="GVN625" s="570"/>
      <c r="GVO625" s="570"/>
      <c r="GVP625" s="570"/>
      <c r="GVQ625" s="570"/>
      <c r="GVR625" s="570"/>
      <c r="GVS625" s="570"/>
      <c r="GVT625" s="570"/>
      <c r="GVU625" s="570"/>
      <c r="GVV625" s="570"/>
      <c r="GVW625" s="570"/>
      <c r="GVX625" s="570"/>
      <c r="GVY625" s="570"/>
      <c r="GVZ625" s="570"/>
      <c r="GWA625" s="570"/>
      <c r="GWB625" s="570"/>
      <c r="GWC625" s="570"/>
      <c r="GWD625" s="570"/>
      <c r="GWE625" s="570"/>
      <c r="GWF625" s="570"/>
      <c r="GWG625" s="570"/>
      <c r="GWH625" s="570"/>
      <c r="GWI625" s="570"/>
      <c r="GWJ625" s="570"/>
      <c r="GWK625" s="570"/>
      <c r="GWL625" s="570"/>
      <c r="GWM625" s="570"/>
      <c r="GWN625" s="570"/>
      <c r="GWO625" s="570"/>
      <c r="GWP625" s="570"/>
      <c r="GWQ625" s="570"/>
      <c r="GWR625" s="570"/>
      <c r="GWS625" s="570"/>
      <c r="GWT625" s="570"/>
      <c r="GWU625" s="570"/>
      <c r="GWV625" s="570"/>
      <c r="GWW625" s="570"/>
      <c r="GWX625" s="570"/>
      <c r="GWY625" s="570"/>
      <c r="GWZ625" s="570"/>
      <c r="GXA625" s="570"/>
      <c r="GXB625" s="570"/>
      <c r="GXC625" s="570"/>
      <c r="GXD625" s="570"/>
      <c r="GXE625" s="570"/>
      <c r="GXF625" s="570"/>
      <c r="GXG625" s="570"/>
      <c r="GXH625" s="570"/>
      <c r="GXI625" s="570"/>
      <c r="GXJ625" s="570"/>
      <c r="GXK625" s="570"/>
      <c r="GXL625" s="570"/>
      <c r="GXM625" s="570"/>
      <c r="GXN625" s="570"/>
      <c r="GXO625" s="570"/>
      <c r="GXP625" s="570"/>
      <c r="GXQ625" s="570"/>
      <c r="GXR625" s="570"/>
      <c r="GXS625" s="570"/>
      <c r="GXT625" s="570"/>
      <c r="GXU625" s="570"/>
      <c r="GXV625" s="570"/>
      <c r="GXW625" s="570"/>
      <c r="GXX625" s="570"/>
      <c r="GXY625" s="570"/>
      <c r="GXZ625" s="570"/>
      <c r="GYA625" s="570"/>
      <c r="GYB625" s="570"/>
      <c r="GYC625" s="570"/>
      <c r="GYD625" s="570"/>
      <c r="GYE625" s="570"/>
      <c r="GYF625" s="570"/>
      <c r="GYG625" s="570"/>
      <c r="GYH625" s="570"/>
      <c r="GYI625" s="570"/>
      <c r="GYJ625" s="570"/>
      <c r="GYK625" s="570"/>
      <c r="GYL625" s="570"/>
      <c r="GYM625" s="570"/>
      <c r="GYN625" s="570"/>
      <c r="GYO625" s="570"/>
      <c r="GYP625" s="570"/>
      <c r="GYQ625" s="570"/>
      <c r="GYR625" s="570"/>
      <c r="GYS625" s="570"/>
      <c r="GYT625" s="570"/>
      <c r="GYU625" s="570"/>
      <c r="GYV625" s="570"/>
      <c r="GYW625" s="570"/>
      <c r="GYX625" s="570"/>
      <c r="GYY625" s="570"/>
      <c r="GYZ625" s="570"/>
      <c r="GZA625" s="570"/>
      <c r="GZB625" s="570"/>
      <c r="GZC625" s="570"/>
      <c r="GZD625" s="570"/>
      <c r="GZE625" s="570"/>
      <c r="GZF625" s="570"/>
      <c r="GZG625" s="570"/>
      <c r="GZH625" s="570"/>
      <c r="GZI625" s="570"/>
      <c r="GZJ625" s="570"/>
      <c r="GZK625" s="570"/>
      <c r="GZL625" s="570"/>
      <c r="GZM625" s="570"/>
      <c r="GZN625" s="570"/>
      <c r="GZO625" s="570"/>
      <c r="GZP625" s="570"/>
      <c r="GZQ625" s="570"/>
      <c r="GZR625" s="570"/>
      <c r="GZS625" s="570"/>
      <c r="GZT625" s="570"/>
      <c r="GZU625" s="570"/>
      <c r="GZV625" s="570"/>
      <c r="GZW625" s="570"/>
      <c r="GZX625" s="570"/>
      <c r="GZY625" s="570"/>
      <c r="GZZ625" s="570"/>
      <c r="HAA625" s="570"/>
      <c r="HAB625" s="570"/>
      <c r="HAC625" s="570"/>
      <c r="HAD625" s="570"/>
      <c r="HAE625" s="570"/>
      <c r="HAF625" s="570"/>
      <c r="HAG625" s="570"/>
      <c r="HAH625" s="570"/>
      <c r="HAI625" s="570"/>
      <c r="HAJ625" s="570"/>
      <c r="HAK625" s="570"/>
      <c r="HAL625" s="570"/>
      <c r="HAM625" s="570"/>
      <c r="HAN625" s="570"/>
      <c r="HAO625" s="570"/>
      <c r="HAP625" s="570"/>
      <c r="HAQ625" s="570"/>
      <c r="HAR625" s="570"/>
      <c r="HAS625" s="570"/>
      <c r="HAT625" s="570"/>
      <c r="HAU625" s="570"/>
      <c r="HAV625" s="570"/>
      <c r="HAW625" s="570"/>
      <c r="HAX625" s="570"/>
      <c r="HAY625" s="570"/>
      <c r="HAZ625" s="570"/>
      <c r="HBA625" s="570"/>
      <c r="HBB625" s="570"/>
      <c r="HBC625" s="570"/>
      <c r="HBD625" s="570"/>
      <c r="HBE625" s="570"/>
      <c r="HBF625" s="570"/>
      <c r="HBG625" s="570"/>
      <c r="HBH625" s="570"/>
      <c r="HBI625" s="570"/>
      <c r="HBJ625" s="570"/>
      <c r="HBK625" s="570"/>
      <c r="HBL625" s="570"/>
      <c r="HBM625" s="570"/>
      <c r="HBN625" s="570"/>
      <c r="HBO625" s="570"/>
      <c r="HBP625" s="570"/>
      <c r="HBQ625" s="570"/>
      <c r="HBR625" s="570"/>
      <c r="HBS625" s="570"/>
      <c r="HBT625" s="570"/>
      <c r="HBU625" s="570"/>
      <c r="HBV625" s="570"/>
      <c r="HBW625" s="570"/>
      <c r="HBX625" s="570"/>
      <c r="HBY625" s="570"/>
      <c r="HBZ625" s="570"/>
      <c r="HCA625" s="570"/>
      <c r="HCB625" s="570"/>
      <c r="HCC625" s="570"/>
      <c r="HCD625" s="570"/>
      <c r="HCE625" s="570"/>
      <c r="HCF625" s="570"/>
      <c r="HCG625" s="570"/>
      <c r="HCH625" s="570"/>
      <c r="HCI625" s="570"/>
      <c r="HCJ625" s="570"/>
      <c r="HCK625" s="570"/>
      <c r="HCL625" s="570"/>
      <c r="HCM625" s="570"/>
      <c r="HCN625" s="570"/>
      <c r="HCO625" s="570"/>
      <c r="HCP625" s="570"/>
      <c r="HCQ625" s="570"/>
      <c r="HCR625" s="570"/>
      <c r="HCS625" s="570"/>
      <c r="HCT625" s="570"/>
      <c r="HCU625" s="570"/>
      <c r="HCV625" s="570"/>
      <c r="HCW625" s="570"/>
      <c r="HCX625" s="570"/>
      <c r="HCY625" s="570"/>
      <c r="HCZ625" s="570"/>
      <c r="HDA625" s="570"/>
      <c r="HDB625" s="570"/>
      <c r="HDC625" s="570"/>
      <c r="HDD625" s="570"/>
      <c r="HDE625" s="570"/>
      <c r="HDF625" s="570"/>
      <c r="HDG625" s="570"/>
      <c r="HDH625" s="570"/>
      <c r="HDI625" s="570"/>
      <c r="HDJ625" s="570"/>
      <c r="HDK625" s="570"/>
      <c r="HDL625" s="570"/>
      <c r="HDM625" s="570"/>
      <c r="HDN625" s="570"/>
      <c r="HDO625" s="570"/>
      <c r="HDP625" s="570"/>
      <c r="HDQ625" s="570"/>
      <c r="HDR625" s="570"/>
      <c r="HDS625" s="570"/>
      <c r="HDT625" s="570"/>
      <c r="HDU625" s="570"/>
      <c r="HDV625" s="570"/>
      <c r="HDW625" s="570"/>
      <c r="HDX625" s="570"/>
      <c r="HDY625" s="570"/>
      <c r="HDZ625" s="570"/>
      <c r="HEA625" s="570"/>
      <c r="HEB625" s="570"/>
      <c r="HEC625" s="570"/>
      <c r="HED625" s="570"/>
      <c r="HEE625" s="570"/>
      <c r="HEF625" s="570"/>
      <c r="HEG625" s="570"/>
      <c r="HEH625" s="570"/>
      <c r="HEI625" s="570"/>
      <c r="HEJ625" s="570"/>
      <c r="HEK625" s="570"/>
      <c r="HEL625" s="570"/>
      <c r="HEM625" s="570"/>
      <c r="HEN625" s="570"/>
      <c r="HEO625" s="570"/>
      <c r="HEP625" s="570"/>
      <c r="HEQ625" s="570"/>
      <c r="HER625" s="570"/>
      <c r="HES625" s="570"/>
      <c r="HET625" s="570"/>
      <c r="HEU625" s="570"/>
      <c r="HEV625" s="570"/>
      <c r="HEW625" s="570"/>
      <c r="HEX625" s="570"/>
      <c r="HEY625" s="570"/>
      <c r="HEZ625" s="570"/>
      <c r="HFA625" s="570"/>
      <c r="HFB625" s="570"/>
      <c r="HFC625" s="570"/>
      <c r="HFD625" s="570"/>
      <c r="HFE625" s="570"/>
      <c r="HFF625" s="570"/>
      <c r="HFG625" s="570"/>
      <c r="HFH625" s="570"/>
      <c r="HFI625" s="570"/>
      <c r="HFJ625" s="570"/>
      <c r="HFK625" s="570"/>
      <c r="HFL625" s="570"/>
      <c r="HFM625" s="570"/>
      <c r="HFN625" s="570"/>
      <c r="HFO625" s="570"/>
      <c r="HFP625" s="570"/>
      <c r="HFQ625" s="570"/>
      <c r="HFR625" s="570"/>
      <c r="HFS625" s="570"/>
      <c r="HFT625" s="570"/>
      <c r="HFU625" s="570"/>
      <c r="HFV625" s="570"/>
      <c r="HFW625" s="570"/>
      <c r="HFX625" s="570"/>
      <c r="HFY625" s="570"/>
      <c r="HFZ625" s="570"/>
      <c r="HGA625" s="570"/>
      <c r="HGB625" s="570"/>
      <c r="HGC625" s="570"/>
      <c r="HGD625" s="570"/>
      <c r="HGE625" s="570"/>
      <c r="HGF625" s="570"/>
      <c r="HGG625" s="570"/>
      <c r="HGH625" s="570"/>
      <c r="HGI625" s="570"/>
      <c r="HGJ625" s="570"/>
      <c r="HGK625" s="570"/>
      <c r="HGL625" s="570"/>
      <c r="HGM625" s="570"/>
      <c r="HGN625" s="570"/>
      <c r="HGO625" s="570"/>
      <c r="HGP625" s="570"/>
      <c r="HGQ625" s="570"/>
      <c r="HGR625" s="570"/>
      <c r="HGS625" s="570"/>
      <c r="HGT625" s="570"/>
      <c r="HGU625" s="570"/>
      <c r="HGV625" s="570"/>
      <c r="HGW625" s="570"/>
      <c r="HGX625" s="570"/>
      <c r="HGY625" s="570"/>
      <c r="HGZ625" s="570"/>
      <c r="HHA625" s="570"/>
      <c r="HHB625" s="570"/>
      <c r="HHC625" s="570"/>
      <c r="HHD625" s="570"/>
      <c r="HHE625" s="570"/>
      <c r="HHF625" s="570"/>
      <c r="HHG625" s="570"/>
      <c r="HHH625" s="570"/>
      <c r="HHI625" s="570"/>
      <c r="HHJ625" s="570"/>
      <c r="HHK625" s="570"/>
      <c r="HHL625" s="570"/>
      <c r="HHM625" s="570"/>
      <c r="HHN625" s="570"/>
      <c r="HHO625" s="570"/>
      <c r="HHP625" s="570"/>
      <c r="HHQ625" s="570"/>
      <c r="HHR625" s="570"/>
      <c r="HHS625" s="570"/>
      <c r="HHT625" s="570"/>
      <c r="HHU625" s="570"/>
      <c r="HHV625" s="570"/>
      <c r="HHW625" s="570"/>
      <c r="HHX625" s="570"/>
      <c r="HHY625" s="570"/>
      <c r="HHZ625" s="570"/>
      <c r="HIA625" s="570"/>
      <c r="HIB625" s="570"/>
      <c r="HIC625" s="570"/>
      <c r="HID625" s="570"/>
      <c r="HIE625" s="570"/>
      <c r="HIF625" s="570"/>
      <c r="HIG625" s="570"/>
      <c r="HIH625" s="570"/>
      <c r="HII625" s="570"/>
      <c r="HIJ625" s="570"/>
      <c r="HIK625" s="570"/>
      <c r="HIL625" s="570"/>
      <c r="HIM625" s="570"/>
      <c r="HIN625" s="570"/>
      <c r="HIO625" s="570"/>
      <c r="HIP625" s="570"/>
      <c r="HIQ625" s="570"/>
      <c r="HIR625" s="570"/>
      <c r="HIS625" s="570"/>
      <c r="HIT625" s="570"/>
      <c r="HIU625" s="570"/>
      <c r="HIV625" s="570"/>
      <c r="HIW625" s="570"/>
      <c r="HIX625" s="570"/>
      <c r="HIY625" s="570"/>
      <c r="HIZ625" s="570"/>
      <c r="HJA625" s="570"/>
      <c r="HJB625" s="570"/>
      <c r="HJC625" s="570"/>
      <c r="HJD625" s="570"/>
      <c r="HJE625" s="570"/>
      <c r="HJF625" s="570"/>
      <c r="HJG625" s="570"/>
      <c r="HJH625" s="570"/>
      <c r="HJI625" s="570"/>
      <c r="HJJ625" s="570"/>
      <c r="HJK625" s="570"/>
      <c r="HJL625" s="570"/>
      <c r="HJM625" s="570"/>
      <c r="HJN625" s="570"/>
      <c r="HJO625" s="570"/>
      <c r="HJP625" s="570"/>
      <c r="HJQ625" s="570"/>
      <c r="HJR625" s="570"/>
      <c r="HJS625" s="570"/>
      <c r="HJT625" s="570"/>
      <c r="HJU625" s="570"/>
      <c r="HJV625" s="570"/>
      <c r="HJW625" s="570"/>
      <c r="HJX625" s="570"/>
      <c r="HJY625" s="570"/>
      <c r="HJZ625" s="570"/>
      <c r="HKA625" s="570"/>
      <c r="HKB625" s="570"/>
      <c r="HKC625" s="570"/>
      <c r="HKD625" s="570"/>
      <c r="HKE625" s="570"/>
      <c r="HKF625" s="570"/>
      <c r="HKG625" s="570"/>
      <c r="HKH625" s="570"/>
      <c r="HKI625" s="570"/>
      <c r="HKJ625" s="570"/>
      <c r="HKK625" s="570"/>
      <c r="HKL625" s="570"/>
      <c r="HKM625" s="570"/>
      <c r="HKN625" s="570"/>
      <c r="HKO625" s="570"/>
      <c r="HKP625" s="570"/>
      <c r="HKQ625" s="570"/>
      <c r="HKR625" s="570"/>
      <c r="HKS625" s="570"/>
      <c r="HKT625" s="570"/>
      <c r="HKU625" s="570"/>
      <c r="HKV625" s="570"/>
      <c r="HKW625" s="570"/>
      <c r="HKX625" s="570"/>
      <c r="HKY625" s="570"/>
      <c r="HKZ625" s="570"/>
      <c r="HLA625" s="570"/>
      <c r="HLB625" s="570"/>
      <c r="HLC625" s="570"/>
      <c r="HLD625" s="570"/>
      <c r="HLE625" s="570"/>
      <c r="HLF625" s="570"/>
      <c r="HLG625" s="570"/>
      <c r="HLH625" s="570"/>
      <c r="HLI625" s="570"/>
      <c r="HLJ625" s="570"/>
      <c r="HLK625" s="570"/>
      <c r="HLL625" s="570"/>
      <c r="HLM625" s="570"/>
      <c r="HLN625" s="570"/>
      <c r="HLO625" s="570"/>
      <c r="HLP625" s="570"/>
      <c r="HLQ625" s="570"/>
      <c r="HLR625" s="570"/>
      <c r="HLS625" s="570"/>
      <c r="HLT625" s="570"/>
      <c r="HLU625" s="570"/>
      <c r="HLV625" s="570"/>
      <c r="HLW625" s="570"/>
      <c r="HLX625" s="570"/>
      <c r="HLY625" s="570"/>
      <c r="HLZ625" s="570"/>
      <c r="HMA625" s="570"/>
      <c r="HMB625" s="570"/>
      <c r="HMC625" s="570"/>
      <c r="HMD625" s="570"/>
      <c r="HME625" s="570"/>
      <c r="HMF625" s="570"/>
      <c r="HMG625" s="570"/>
      <c r="HMH625" s="570"/>
      <c r="HMI625" s="570"/>
      <c r="HMJ625" s="570"/>
      <c r="HMK625" s="570"/>
      <c r="HML625" s="570"/>
      <c r="HMM625" s="570"/>
      <c r="HMN625" s="570"/>
      <c r="HMO625" s="570"/>
      <c r="HMP625" s="570"/>
      <c r="HMQ625" s="570"/>
      <c r="HMR625" s="570"/>
      <c r="HMS625" s="570"/>
      <c r="HMT625" s="570"/>
      <c r="HMU625" s="570"/>
      <c r="HMV625" s="570"/>
      <c r="HMW625" s="570"/>
      <c r="HMX625" s="570"/>
      <c r="HMY625" s="570"/>
      <c r="HMZ625" s="570"/>
      <c r="HNA625" s="570"/>
      <c r="HNB625" s="570"/>
      <c r="HNC625" s="570"/>
      <c r="HND625" s="570"/>
      <c r="HNE625" s="570"/>
      <c r="HNF625" s="570"/>
      <c r="HNG625" s="570"/>
      <c r="HNH625" s="570"/>
      <c r="HNI625" s="570"/>
      <c r="HNJ625" s="570"/>
      <c r="HNK625" s="570"/>
      <c r="HNL625" s="570"/>
      <c r="HNM625" s="570"/>
      <c r="HNN625" s="570"/>
      <c r="HNO625" s="570"/>
      <c r="HNP625" s="570"/>
      <c r="HNQ625" s="570"/>
      <c r="HNR625" s="570"/>
      <c r="HNS625" s="570"/>
      <c r="HNT625" s="570"/>
      <c r="HNU625" s="570"/>
      <c r="HNV625" s="570"/>
      <c r="HNW625" s="570"/>
      <c r="HNX625" s="570"/>
      <c r="HNY625" s="570"/>
      <c r="HNZ625" s="570"/>
      <c r="HOA625" s="570"/>
      <c r="HOB625" s="570"/>
      <c r="HOC625" s="570"/>
      <c r="HOD625" s="570"/>
      <c r="HOE625" s="570"/>
      <c r="HOF625" s="570"/>
      <c r="HOG625" s="570"/>
      <c r="HOH625" s="570"/>
      <c r="HOI625" s="570"/>
      <c r="HOJ625" s="570"/>
      <c r="HOK625" s="570"/>
      <c r="HOL625" s="570"/>
      <c r="HOM625" s="570"/>
      <c r="HON625" s="570"/>
      <c r="HOO625" s="570"/>
      <c r="HOP625" s="570"/>
      <c r="HOQ625" s="570"/>
      <c r="HOR625" s="570"/>
      <c r="HOS625" s="570"/>
      <c r="HOT625" s="570"/>
      <c r="HOU625" s="570"/>
      <c r="HOV625" s="570"/>
      <c r="HOW625" s="570"/>
      <c r="HOX625" s="570"/>
      <c r="HOY625" s="570"/>
      <c r="HOZ625" s="570"/>
      <c r="HPA625" s="570"/>
      <c r="HPB625" s="570"/>
      <c r="HPC625" s="570"/>
      <c r="HPD625" s="570"/>
      <c r="HPE625" s="570"/>
      <c r="HPF625" s="570"/>
      <c r="HPG625" s="570"/>
      <c r="HPH625" s="570"/>
      <c r="HPI625" s="570"/>
      <c r="HPJ625" s="570"/>
      <c r="HPK625" s="570"/>
      <c r="HPL625" s="570"/>
      <c r="HPM625" s="570"/>
      <c r="HPN625" s="570"/>
      <c r="HPO625" s="570"/>
      <c r="HPP625" s="570"/>
      <c r="HPQ625" s="570"/>
      <c r="HPR625" s="570"/>
      <c r="HPS625" s="570"/>
      <c r="HPT625" s="570"/>
      <c r="HPU625" s="570"/>
      <c r="HPV625" s="570"/>
      <c r="HPW625" s="570"/>
      <c r="HPX625" s="570"/>
      <c r="HPY625" s="570"/>
      <c r="HPZ625" s="570"/>
      <c r="HQA625" s="570"/>
      <c r="HQB625" s="570"/>
      <c r="HQC625" s="570"/>
      <c r="HQD625" s="570"/>
      <c r="HQE625" s="570"/>
      <c r="HQF625" s="570"/>
      <c r="HQG625" s="570"/>
      <c r="HQH625" s="570"/>
      <c r="HQI625" s="570"/>
      <c r="HQJ625" s="570"/>
      <c r="HQK625" s="570"/>
      <c r="HQL625" s="570"/>
      <c r="HQM625" s="570"/>
      <c r="HQN625" s="570"/>
      <c r="HQO625" s="570"/>
      <c r="HQP625" s="570"/>
      <c r="HQQ625" s="570"/>
      <c r="HQR625" s="570"/>
      <c r="HQS625" s="570"/>
      <c r="HQT625" s="570"/>
      <c r="HQU625" s="570"/>
      <c r="HQV625" s="570"/>
      <c r="HQW625" s="570"/>
      <c r="HQX625" s="570"/>
      <c r="HQY625" s="570"/>
      <c r="HQZ625" s="570"/>
      <c r="HRA625" s="570"/>
      <c r="HRB625" s="570"/>
      <c r="HRC625" s="570"/>
      <c r="HRD625" s="570"/>
      <c r="HRE625" s="570"/>
      <c r="HRF625" s="570"/>
      <c r="HRG625" s="570"/>
      <c r="HRH625" s="570"/>
      <c r="HRI625" s="570"/>
      <c r="HRJ625" s="570"/>
      <c r="HRK625" s="570"/>
      <c r="HRL625" s="570"/>
      <c r="HRM625" s="570"/>
      <c r="HRN625" s="570"/>
      <c r="HRO625" s="570"/>
      <c r="HRP625" s="570"/>
      <c r="HRQ625" s="570"/>
      <c r="HRR625" s="570"/>
      <c r="HRS625" s="570"/>
      <c r="HRT625" s="570"/>
      <c r="HRU625" s="570"/>
      <c r="HRV625" s="570"/>
      <c r="HRW625" s="570"/>
      <c r="HRX625" s="570"/>
      <c r="HRY625" s="570"/>
      <c r="HRZ625" s="570"/>
      <c r="HSA625" s="570"/>
      <c r="HSB625" s="570"/>
      <c r="HSC625" s="570"/>
      <c r="HSD625" s="570"/>
      <c r="HSE625" s="570"/>
      <c r="HSF625" s="570"/>
      <c r="HSG625" s="570"/>
      <c r="HSH625" s="570"/>
      <c r="HSI625" s="570"/>
      <c r="HSJ625" s="570"/>
      <c r="HSK625" s="570"/>
      <c r="HSL625" s="570"/>
      <c r="HSM625" s="570"/>
      <c r="HSN625" s="570"/>
      <c r="HSO625" s="570"/>
      <c r="HSP625" s="570"/>
      <c r="HSQ625" s="570"/>
      <c r="HSR625" s="570"/>
      <c r="HSS625" s="570"/>
      <c r="HST625" s="570"/>
      <c r="HSU625" s="570"/>
      <c r="HSV625" s="570"/>
      <c r="HSW625" s="570"/>
      <c r="HSX625" s="570"/>
      <c r="HSY625" s="570"/>
      <c r="HSZ625" s="570"/>
      <c r="HTA625" s="570"/>
      <c r="HTB625" s="570"/>
      <c r="HTC625" s="570"/>
      <c r="HTD625" s="570"/>
      <c r="HTE625" s="570"/>
      <c r="HTF625" s="570"/>
      <c r="HTG625" s="570"/>
      <c r="HTH625" s="570"/>
      <c r="HTI625" s="570"/>
      <c r="HTJ625" s="570"/>
      <c r="HTK625" s="570"/>
      <c r="HTL625" s="570"/>
      <c r="HTM625" s="570"/>
      <c r="HTN625" s="570"/>
      <c r="HTO625" s="570"/>
      <c r="HTP625" s="570"/>
      <c r="HTQ625" s="570"/>
      <c r="HTR625" s="570"/>
      <c r="HTS625" s="570"/>
      <c r="HTT625" s="570"/>
      <c r="HTU625" s="570"/>
      <c r="HTV625" s="570"/>
      <c r="HTW625" s="570"/>
      <c r="HTX625" s="570"/>
      <c r="HTY625" s="570"/>
      <c r="HTZ625" s="570"/>
      <c r="HUA625" s="570"/>
      <c r="HUB625" s="570"/>
      <c r="HUC625" s="570"/>
      <c r="HUD625" s="570"/>
      <c r="HUE625" s="570"/>
      <c r="HUF625" s="570"/>
      <c r="HUG625" s="570"/>
      <c r="HUH625" s="570"/>
      <c r="HUI625" s="570"/>
      <c r="HUJ625" s="570"/>
      <c r="HUK625" s="570"/>
      <c r="HUL625" s="570"/>
      <c r="HUM625" s="570"/>
      <c r="HUN625" s="570"/>
      <c r="HUO625" s="570"/>
      <c r="HUP625" s="570"/>
      <c r="HUQ625" s="570"/>
      <c r="HUR625" s="570"/>
      <c r="HUS625" s="570"/>
      <c r="HUT625" s="570"/>
      <c r="HUU625" s="570"/>
      <c r="HUV625" s="570"/>
      <c r="HUW625" s="570"/>
      <c r="HUX625" s="570"/>
      <c r="HUY625" s="570"/>
      <c r="HUZ625" s="570"/>
      <c r="HVA625" s="570"/>
      <c r="HVB625" s="570"/>
      <c r="HVC625" s="570"/>
      <c r="HVD625" s="570"/>
      <c r="HVE625" s="570"/>
      <c r="HVF625" s="570"/>
      <c r="HVG625" s="570"/>
      <c r="HVH625" s="570"/>
      <c r="HVI625" s="570"/>
      <c r="HVJ625" s="570"/>
      <c r="HVK625" s="570"/>
      <c r="HVL625" s="570"/>
      <c r="HVM625" s="570"/>
      <c r="HVN625" s="570"/>
      <c r="HVO625" s="570"/>
      <c r="HVP625" s="570"/>
      <c r="HVQ625" s="570"/>
      <c r="HVR625" s="570"/>
      <c r="HVS625" s="570"/>
      <c r="HVT625" s="570"/>
      <c r="HVU625" s="570"/>
      <c r="HVV625" s="570"/>
      <c r="HVW625" s="570"/>
      <c r="HVX625" s="570"/>
      <c r="HVY625" s="570"/>
      <c r="HVZ625" s="570"/>
      <c r="HWA625" s="570"/>
      <c r="HWB625" s="570"/>
      <c r="HWC625" s="570"/>
      <c r="HWD625" s="570"/>
      <c r="HWE625" s="570"/>
      <c r="HWF625" s="570"/>
      <c r="HWG625" s="570"/>
      <c r="HWH625" s="570"/>
      <c r="HWI625" s="570"/>
      <c r="HWJ625" s="570"/>
      <c r="HWK625" s="570"/>
      <c r="HWL625" s="570"/>
      <c r="HWM625" s="570"/>
      <c r="HWN625" s="570"/>
      <c r="HWO625" s="570"/>
      <c r="HWP625" s="570"/>
      <c r="HWQ625" s="570"/>
      <c r="HWR625" s="570"/>
      <c r="HWS625" s="570"/>
      <c r="HWT625" s="570"/>
      <c r="HWU625" s="570"/>
      <c r="HWV625" s="570"/>
      <c r="HWW625" s="570"/>
      <c r="HWX625" s="570"/>
      <c r="HWY625" s="570"/>
      <c r="HWZ625" s="570"/>
      <c r="HXA625" s="570"/>
      <c r="HXB625" s="570"/>
      <c r="HXC625" s="570"/>
      <c r="HXD625" s="570"/>
      <c r="HXE625" s="570"/>
      <c r="HXF625" s="570"/>
      <c r="HXG625" s="570"/>
      <c r="HXH625" s="570"/>
      <c r="HXI625" s="570"/>
      <c r="HXJ625" s="570"/>
      <c r="HXK625" s="570"/>
      <c r="HXL625" s="570"/>
      <c r="HXM625" s="570"/>
      <c r="HXN625" s="570"/>
      <c r="HXO625" s="570"/>
      <c r="HXP625" s="570"/>
      <c r="HXQ625" s="570"/>
      <c r="HXR625" s="570"/>
      <c r="HXS625" s="570"/>
      <c r="HXT625" s="570"/>
      <c r="HXU625" s="570"/>
      <c r="HXV625" s="570"/>
      <c r="HXW625" s="570"/>
      <c r="HXX625" s="570"/>
      <c r="HXY625" s="570"/>
      <c r="HXZ625" s="570"/>
      <c r="HYA625" s="570"/>
      <c r="HYB625" s="570"/>
      <c r="HYC625" s="570"/>
      <c r="HYD625" s="570"/>
      <c r="HYE625" s="570"/>
      <c r="HYF625" s="570"/>
      <c r="HYG625" s="570"/>
      <c r="HYH625" s="570"/>
      <c r="HYI625" s="570"/>
      <c r="HYJ625" s="570"/>
      <c r="HYK625" s="570"/>
      <c r="HYL625" s="570"/>
      <c r="HYM625" s="570"/>
      <c r="HYN625" s="570"/>
      <c r="HYO625" s="570"/>
      <c r="HYP625" s="570"/>
      <c r="HYQ625" s="570"/>
      <c r="HYR625" s="570"/>
      <c r="HYS625" s="570"/>
      <c r="HYT625" s="570"/>
      <c r="HYU625" s="570"/>
      <c r="HYV625" s="570"/>
      <c r="HYW625" s="570"/>
      <c r="HYX625" s="570"/>
      <c r="HYY625" s="570"/>
      <c r="HYZ625" s="570"/>
      <c r="HZA625" s="570"/>
      <c r="HZB625" s="570"/>
      <c r="HZC625" s="570"/>
      <c r="HZD625" s="570"/>
      <c r="HZE625" s="570"/>
      <c r="HZF625" s="570"/>
      <c r="HZG625" s="570"/>
      <c r="HZH625" s="570"/>
      <c r="HZI625" s="570"/>
      <c r="HZJ625" s="570"/>
      <c r="HZK625" s="570"/>
      <c r="HZL625" s="570"/>
      <c r="HZM625" s="570"/>
      <c r="HZN625" s="570"/>
      <c r="HZO625" s="570"/>
      <c r="HZP625" s="570"/>
      <c r="HZQ625" s="570"/>
      <c r="HZR625" s="570"/>
      <c r="HZS625" s="570"/>
      <c r="HZT625" s="570"/>
      <c r="HZU625" s="570"/>
      <c r="HZV625" s="570"/>
      <c r="HZW625" s="570"/>
      <c r="HZX625" s="570"/>
      <c r="HZY625" s="570"/>
      <c r="HZZ625" s="570"/>
      <c r="IAA625" s="570"/>
      <c r="IAB625" s="570"/>
      <c r="IAC625" s="570"/>
      <c r="IAD625" s="570"/>
      <c r="IAE625" s="570"/>
      <c r="IAF625" s="570"/>
      <c r="IAG625" s="570"/>
      <c r="IAH625" s="570"/>
      <c r="IAI625" s="570"/>
      <c r="IAJ625" s="570"/>
      <c r="IAK625" s="570"/>
      <c r="IAL625" s="570"/>
      <c r="IAM625" s="570"/>
      <c r="IAN625" s="570"/>
      <c r="IAO625" s="570"/>
      <c r="IAP625" s="570"/>
      <c r="IAQ625" s="570"/>
      <c r="IAR625" s="570"/>
      <c r="IAS625" s="570"/>
      <c r="IAT625" s="570"/>
      <c r="IAU625" s="570"/>
      <c r="IAV625" s="570"/>
      <c r="IAW625" s="570"/>
      <c r="IAX625" s="570"/>
      <c r="IAY625" s="570"/>
      <c r="IAZ625" s="570"/>
      <c r="IBA625" s="570"/>
      <c r="IBB625" s="570"/>
      <c r="IBC625" s="570"/>
      <c r="IBD625" s="570"/>
      <c r="IBE625" s="570"/>
      <c r="IBF625" s="570"/>
      <c r="IBG625" s="570"/>
      <c r="IBH625" s="570"/>
      <c r="IBI625" s="570"/>
      <c r="IBJ625" s="570"/>
      <c r="IBK625" s="570"/>
      <c r="IBL625" s="570"/>
      <c r="IBM625" s="570"/>
      <c r="IBN625" s="570"/>
      <c r="IBO625" s="570"/>
      <c r="IBP625" s="570"/>
      <c r="IBQ625" s="570"/>
      <c r="IBR625" s="570"/>
      <c r="IBS625" s="570"/>
      <c r="IBT625" s="570"/>
      <c r="IBU625" s="570"/>
      <c r="IBV625" s="570"/>
      <c r="IBW625" s="570"/>
      <c r="IBX625" s="570"/>
      <c r="IBY625" s="570"/>
      <c r="IBZ625" s="570"/>
      <c r="ICA625" s="570"/>
      <c r="ICB625" s="570"/>
      <c r="ICC625" s="570"/>
      <c r="ICD625" s="570"/>
      <c r="ICE625" s="570"/>
      <c r="ICF625" s="570"/>
      <c r="ICG625" s="570"/>
      <c r="ICH625" s="570"/>
      <c r="ICI625" s="570"/>
      <c r="ICJ625" s="570"/>
      <c r="ICK625" s="570"/>
      <c r="ICL625" s="570"/>
      <c r="ICM625" s="570"/>
      <c r="ICN625" s="570"/>
      <c r="ICO625" s="570"/>
      <c r="ICP625" s="570"/>
      <c r="ICQ625" s="570"/>
      <c r="ICR625" s="570"/>
      <c r="ICS625" s="570"/>
      <c r="ICT625" s="570"/>
      <c r="ICU625" s="570"/>
      <c r="ICV625" s="570"/>
      <c r="ICW625" s="570"/>
      <c r="ICX625" s="570"/>
      <c r="ICY625" s="570"/>
      <c r="ICZ625" s="570"/>
      <c r="IDA625" s="570"/>
      <c r="IDB625" s="570"/>
      <c r="IDC625" s="570"/>
      <c r="IDD625" s="570"/>
      <c r="IDE625" s="570"/>
      <c r="IDF625" s="570"/>
      <c r="IDG625" s="570"/>
      <c r="IDH625" s="570"/>
      <c r="IDI625" s="570"/>
      <c r="IDJ625" s="570"/>
      <c r="IDK625" s="570"/>
      <c r="IDL625" s="570"/>
      <c r="IDM625" s="570"/>
      <c r="IDN625" s="570"/>
      <c r="IDO625" s="570"/>
      <c r="IDP625" s="570"/>
      <c r="IDQ625" s="570"/>
      <c r="IDR625" s="570"/>
      <c r="IDS625" s="570"/>
      <c r="IDT625" s="570"/>
      <c r="IDU625" s="570"/>
      <c r="IDV625" s="570"/>
      <c r="IDW625" s="570"/>
      <c r="IDX625" s="570"/>
      <c r="IDY625" s="570"/>
      <c r="IDZ625" s="570"/>
      <c r="IEA625" s="570"/>
      <c r="IEB625" s="570"/>
      <c r="IEC625" s="570"/>
      <c r="IED625" s="570"/>
      <c r="IEE625" s="570"/>
      <c r="IEF625" s="570"/>
      <c r="IEG625" s="570"/>
      <c r="IEH625" s="570"/>
      <c r="IEI625" s="570"/>
      <c r="IEJ625" s="570"/>
      <c r="IEK625" s="570"/>
      <c r="IEL625" s="570"/>
      <c r="IEM625" s="570"/>
      <c r="IEN625" s="570"/>
      <c r="IEO625" s="570"/>
      <c r="IEP625" s="570"/>
      <c r="IEQ625" s="570"/>
      <c r="IER625" s="570"/>
      <c r="IES625" s="570"/>
      <c r="IET625" s="570"/>
      <c r="IEU625" s="570"/>
      <c r="IEV625" s="570"/>
      <c r="IEW625" s="570"/>
      <c r="IEX625" s="570"/>
      <c r="IEY625" s="570"/>
      <c r="IEZ625" s="570"/>
      <c r="IFA625" s="570"/>
      <c r="IFB625" s="570"/>
      <c r="IFC625" s="570"/>
      <c r="IFD625" s="570"/>
      <c r="IFE625" s="570"/>
      <c r="IFF625" s="570"/>
      <c r="IFG625" s="570"/>
      <c r="IFH625" s="570"/>
      <c r="IFI625" s="570"/>
      <c r="IFJ625" s="570"/>
      <c r="IFK625" s="570"/>
      <c r="IFL625" s="570"/>
      <c r="IFM625" s="570"/>
      <c r="IFN625" s="570"/>
      <c r="IFO625" s="570"/>
      <c r="IFP625" s="570"/>
      <c r="IFQ625" s="570"/>
      <c r="IFR625" s="570"/>
      <c r="IFS625" s="570"/>
      <c r="IFT625" s="570"/>
      <c r="IFU625" s="570"/>
      <c r="IFV625" s="570"/>
      <c r="IFW625" s="570"/>
      <c r="IFX625" s="570"/>
      <c r="IFY625" s="570"/>
      <c r="IFZ625" s="570"/>
      <c r="IGA625" s="570"/>
      <c r="IGB625" s="570"/>
      <c r="IGC625" s="570"/>
      <c r="IGD625" s="570"/>
      <c r="IGE625" s="570"/>
      <c r="IGF625" s="570"/>
      <c r="IGG625" s="570"/>
      <c r="IGH625" s="570"/>
      <c r="IGI625" s="570"/>
      <c r="IGJ625" s="570"/>
      <c r="IGK625" s="570"/>
      <c r="IGL625" s="570"/>
      <c r="IGM625" s="570"/>
      <c r="IGN625" s="570"/>
      <c r="IGO625" s="570"/>
      <c r="IGP625" s="570"/>
      <c r="IGQ625" s="570"/>
      <c r="IGR625" s="570"/>
      <c r="IGS625" s="570"/>
      <c r="IGT625" s="570"/>
      <c r="IGU625" s="570"/>
      <c r="IGV625" s="570"/>
      <c r="IGW625" s="570"/>
      <c r="IGX625" s="570"/>
      <c r="IGY625" s="570"/>
      <c r="IGZ625" s="570"/>
      <c r="IHA625" s="570"/>
      <c r="IHB625" s="570"/>
      <c r="IHC625" s="570"/>
      <c r="IHD625" s="570"/>
      <c r="IHE625" s="570"/>
      <c r="IHF625" s="570"/>
      <c r="IHG625" s="570"/>
      <c r="IHH625" s="570"/>
      <c r="IHI625" s="570"/>
      <c r="IHJ625" s="570"/>
      <c r="IHK625" s="570"/>
      <c r="IHL625" s="570"/>
      <c r="IHM625" s="570"/>
      <c r="IHN625" s="570"/>
      <c r="IHO625" s="570"/>
      <c r="IHP625" s="570"/>
      <c r="IHQ625" s="570"/>
      <c r="IHR625" s="570"/>
      <c r="IHS625" s="570"/>
      <c r="IHT625" s="570"/>
      <c r="IHU625" s="570"/>
      <c r="IHV625" s="570"/>
      <c r="IHW625" s="570"/>
      <c r="IHX625" s="570"/>
      <c r="IHY625" s="570"/>
      <c r="IHZ625" s="570"/>
      <c r="IIA625" s="570"/>
      <c r="IIB625" s="570"/>
      <c r="IIC625" s="570"/>
      <c r="IID625" s="570"/>
      <c r="IIE625" s="570"/>
      <c r="IIF625" s="570"/>
      <c r="IIG625" s="570"/>
      <c r="IIH625" s="570"/>
      <c r="III625" s="570"/>
      <c r="IIJ625" s="570"/>
      <c r="IIK625" s="570"/>
      <c r="IIL625" s="570"/>
      <c r="IIM625" s="570"/>
      <c r="IIN625" s="570"/>
      <c r="IIO625" s="570"/>
      <c r="IIP625" s="570"/>
      <c r="IIQ625" s="570"/>
      <c r="IIR625" s="570"/>
      <c r="IIS625" s="570"/>
      <c r="IIT625" s="570"/>
      <c r="IIU625" s="570"/>
      <c r="IIV625" s="570"/>
      <c r="IIW625" s="570"/>
      <c r="IIX625" s="570"/>
      <c r="IIY625" s="570"/>
      <c r="IIZ625" s="570"/>
      <c r="IJA625" s="570"/>
      <c r="IJB625" s="570"/>
      <c r="IJC625" s="570"/>
      <c r="IJD625" s="570"/>
      <c r="IJE625" s="570"/>
      <c r="IJF625" s="570"/>
      <c r="IJG625" s="570"/>
      <c r="IJH625" s="570"/>
      <c r="IJI625" s="570"/>
      <c r="IJJ625" s="570"/>
      <c r="IJK625" s="570"/>
      <c r="IJL625" s="570"/>
      <c r="IJM625" s="570"/>
      <c r="IJN625" s="570"/>
      <c r="IJO625" s="570"/>
      <c r="IJP625" s="570"/>
      <c r="IJQ625" s="570"/>
      <c r="IJR625" s="570"/>
      <c r="IJS625" s="570"/>
      <c r="IJT625" s="570"/>
      <c r="IJU625" s="570"/>
      <c r="IJV625" s="570"/>
      <c r="IJW625" s="570"/>
      <c r="IJX625" s="570"/>
      <c r="IJY625" s="570"/>
      <c r="IJZ625" s="570"/>
      <c r="IKA625" s="570"/>
      <c r="IKB625" s="570"/>
      <c r="IKC625" s="570"/>
      <c r="IKD625" s="570"/>
      <c r="IKE625" s="570"/>
      <c r="IKF625" s="570"/>
      <c r="IKG625" s="570"/>
      <c r="IKH625" s="570"/>
      <c r="IKI625" s="570"/>
      <c r="IKJ625" s="570"/>
      <c r="IKK625" s="570"/>
      <c r="IKL625" s="570"/>
      <c r="IKM625" s="570"/>
      <c r="IKN625" s="570"/>
      <c r="IKO625" s="570"/>
      <c r="IKP625" s="570"/>
      <c r="IKQ625" s="570"/>
      <c r="IKR625" s="570"/>
      <c r="IKS625" s="570"/>
      <c r="IKT625" s="570"/>
      <c r="IKU625" s="570"/>
      <c r="IKV625" s="570"/>
      <c r="IKW625" s="570"/>
      <c r="IKX625" s="570"/>
      <c r="IKY625" s="570"/>
      <c r="IKZ625" s="570"/>
      <c r="ILA625" s="570"/>
      <c r="ILB625" s="570"/>
      <c r="ILC625" s="570"/>
      <c r="ILD625" s="570"/>
      <c r="ILE625" s="570"/>
      <c r="ILF625" s="570"/>
      <c r="ILG625" s="570"/>
      <c r="ILH625" s="570"/>
      <c r="ILI625" s="570"/>
      <c r="ILJ625" s="570"/>
      <c r="ILK625" s="570"/>
      <c r="ILL625" s="570"/>
      <c r="ILM625" s="570"/>
      <c r="ILN625" s="570"/>
      <c r="ILO625" s="570"/>
      <c r="ILP625" s="570"/>
      <c r="ILQ625" s="570"/>
      <c r="ILR625" s="570"/>
      <c r="ILS625" s="570"/>
      <c r="ILT625" s="570"/>
      <c r="ILU625" s="570"/>
      <c r="ILV625" s="570"/>
      <c r="ILW625" s="570"/>
      <c r="ILX625" s="570"/>
      <c r="ILY625" s="570"/>
      <c r="ILZ625" s="570"/>
      <c r="IMA625" s="570"/>
      <c r="IMB625" s="570"/>
      <c r="IMC625" s="570"/>
      <c r="IMD625" s="570"/>
      <c r="IME625" s="570"/>
      <c r="IMF625" s="570"/>
      <c r="IMG625" s="570"/>
      <c r="IMH625" s="570"/>
      <c r="IMI625" s="570"/>
      <c r="IMJ625" s="570"/>
      <c r="IMK625" s="570"/>
      <c r="IML625" s="570"/>
      <c r="IMM625" s="570"/>
      <c r="IMN625" s="570"/>
      <c r="IMO625" s="570"/>
      <c r="IMP625" s="570"/>
      <c r="IMQ625" s="570"/>
      <c r="IMR625" s="570"/>
      <c r="IMS625" s="570"/>
      <c r="IMT625" s="570"/>
      <c r="IMU625" s="570"/>
      <c r="IMV625" s="570"/>
      <c r="IMW625" s="570"/>
      <c r="IMX625" s="570"/>
      <c r="IMY625" s="570"/>
      <c r="IMZ625" s="570"/>
      <c r="INA625" s="570"/>
      <c r="INB625" s="570"/>
      <c r="INC625" s="570"/>
      <c r="IND625" s="570"/>
      <c r="INE625" s="570"/>
      <c r="INF625" s="570"/>
      <c r="ING625" s="570"/>
      <c r="INH625" s="570"/>
      <c r="INI625" s="570"/>
      <c r="INJ625" s="570"/>
      <c r="INK625" s="570"/>
      <c r="INL625" s="570"/>
      <c r="INM625" s="570"/>
      <c r="INN625" s="570"/>
      <c r="INO625" s="570"/>
      <c r="INP625" s="570"/>
      <c r="INQ625" s="570"/>
      <c r="INR625" s="570"/>
      <c r="INS625" s="570"/>
      <c r="INT625" s="570"/>
      <c r="INU625" s="570"/>
      <c r="INV625" s="570"/>
      <c r="INW625" s="570"/>
      <c r="INX625" s="570"/>
      <c r="INY625" s="570"/>
      <c r="INZ625" s="570"/>
      <c r="IOA625" s="570"/>
      <c r="IOB625" s="570"/>
      <c r="IOC625" s="570"/>
      <c r="IOD625" s="570"/>
      <c r="IOE625" s="570"/>
      <c r="IOF625" s="570"/>
      <c r="IOG625" s="570"/>
      <c r="IOH625" s="570"/>
      <c r="IOI625" s="570"/>
      <c r="IOJ625" s="570"/>
      <c r="IOK625" s="570"/>
      <c r="IOL625" s="570"/>
      <c r="IOM625" s="570"/>
      <c r="ION625" s="570"/>
      <c r="IOO625" s="570"/>
      <c r="IOP625" s="570"/>
      <c r="IOQ625" s="570"/>
      <c r="IOR625" s="570"/>
      <c r="IOS625" s="570"/>
      <c r="IOT625" s="570"/>
      <c r="IOU625" s="570"/>
      <c r="IOV625" s="570"/>
      <c r="IOW625" s="570"/>
      <c r="IOX625" s="570"/>
      <c r="IOY625" s="570"/>
      <c r="IOZ625" s="570"/>
      <c r="IPA625" s="570"/>
      <c r="IPB625" s="570"/>
      <c r="IPC625" s="570"/>
      <c r="IPD625" s="570"/>
      <c r="IPE625" s="570"/>
      <c r="IPF625" s="570"/>
      <c r="IPG625" s="570"/>
      <c r="IPH625" s="570"/>
      <c r="IPI625" s="570"/>
      <c r="IPJ625" s="570"/>
      <c r="IPK625" s="570"/>
      <c r="IPL625" s="570"/>
      <c r="IPM625" s="570"/>
      <c r="IPN625" s="570"/>
      <c r="IPO625" s="570"/>
      <c r="IPP625" s="570"/>
      <c r="IPQ625" s="570"/>
      <c r="IPR625" s="570"/>
      <c r="IPS625" s="570"/>
      <c r="IPT625" s="570"/>
      <c r="IPU625" s="570"/>
      <c r="IPV625" s="570"/>
      <c r="IPW625" s="570"/>
      <c r="IPX625" s="570"/>
      <c r="IPY625" s="570"/>
      <c r="IPZ625" s="570"/>
      <c r="IQA625" s="570"/>
      <c r="IQB625" s="570"/>
      <c r="IQC625" s="570"/>
      <c r="IQD625" s="570"/>
      <c r="IQE625" s="570"/>
      <c r="IQF625" s="570"/>
      <c r="IQG625" s="570"/>
      <c r="IQH625" s="570"/>
      <c r="IQI625" s="570"/>
      <c r="IQJ625" s="570"/>
      <c r="IQK625" s="570"/>
      <c r="IQL625" s="570"/>
      <c r="IQM625" s="570"/>
      <c r="IQN625" s="570"/>
      <c r="IQO625" s="570"/>
      <c r="IQP625" s="570"/>
      <c r="IQQ625" s="570"/>
      <c r="IQR625" s="570"/>
      <c r="IQS625" s="570"/>
      <c r="IQT625" s="570"/>
      <c r="IQU625" s="570"/>
      <c r="IQV625" s="570"/>
      <c r="IQW625" s="570"/>
      <c r="IQX625" s="570"/>
      <c r="IQY625" s="570"/>
      <c r="IQZ625" s="570"/>
      <c r="IRA625" s="570"/>
      <c r="IRB625" s="570"/>
      <c r="IRC625" s="570"/>
      <c r="IRD625" s="570"/>
      <c r="IRE625" s="570"/>
      <c r="IRF625" s="570"/>
      <c r="IRG625" s="570"/>
      <c r="IRH625" s="570"/>
      <c r="IRI625" s="570"/>
      <c r="IRJ625" s="570"/>
      <c r="IRK625" s="570"/>
      <c r="IRL625" s="570"/>
      <c r="IRM625" s="570"/>
      <c r="IRN625" s="570"/>
      <c r="IRO625" s="570"/>
      <c r="IRP625" s="570"/>
      <c r="IRQ625" s="570"/>
      <c r="IRR625" s="570"/>
      <c r="IRS625" s="570"/>
      <c r="IRT625" s="570"/>
      <c r="IRU625" s="570"/>
      <c r="IRV625" s="570"/>
      <c r="IRW625" s="570"/>
      <c r="IRX625" s="570"/>
      <c r="IRY625" s="570"/>
      <c r="IRZ625" s="570"/>
      <c r="ISA625" s="570"/>
      <c r="ISB625" s="570"/>
      <c r="ISC625" s="570"/>
      <c r="ISD625" s="570"/>
      <c r="ISE625" s="570"/>
      <c r="ISF625" s="570"/>
      <c r="ISG625" s="570"/>
      <c r="ISH625" s="570"/>
      <c r="ISI625" s="570"/>
      <c r="ISJ625" s="570"/>
      <c r="ISK625" s="570"/>
      <c r="ISL625" s="570"/>
      <c r="ISM625" s="570"/>
      <c r="ISN625" s="570"/>
      <c r="ISO625" s="570"/>
      <c r="ISP625" s="570"/>
      <c r="ISQ625" s="570"/>
      <c r="ISR625" s="570"/>
      <c r="ISS625" s="570"/>
      <c r="IST625" s="570"/>
      <c r="ISU625" s="570"/>
      <c r="ISV625" s="570"/>
      <c r="ISW625" s="570"/>
      <c r="ISX625" s="570"/>
      <c r="ISY625" s="570"/>
      <c r="ISZ625" s="570"/>
      <c r="ITA625" s="570"/>
      <c r="ITB625" s="570"/>
      <c r="ITC625" s="570"/>
      <c r="ITD625" s="570"/>
      <c r="ITE625" s="570"/>
      <c r="ITF625" s="570"/>
      <c r="ITG625" s="570"/>
      <c r="ITH625" s="570"/>
      <c r="ITI625" s="570"/>
      <c r="ITJ625" s="570"/>
      <c r="ITK625" s="570"/>
      <c r="ITL625" s="570"/>
      <c r="ITM625" s="570"/>
      <c r="ITN625" s="570"/>
      <c r="ITO625" s="570"/>
      <c r="ITP625" s="570"/>
      <c r="ITQ625" s="570"/>
      <c r="ITR625" s="570"/>
      <c r="ITS625" s="570"/>
      <c r="ITT625" s="570"/>
      <c r="ITU625" s="570"/>
      <c r="ITV625" s="570"/>
      <c r="ITW625" s="570"/>
      <c r="ITX625" s="570"/>
      <c r="ITY625" s="570"/>
      <c r="ITZ625" s="570"/>
      <c r="IUA625" s="570"/>
      <c r="IUB625" s="570"/>
      <c r="IUC625" s="570"/>
      <c r="IUD625" s="570"/>
      <c r="IUE625" s="570"/>
      <c r="IUF625" s="570"/>
      <c r="IUG625" s="570"/>
      <c r="IUH625" s="570"/>
      <c r="IUI625" s="570"/>
      <c r="IUJ625" s="570"/>
      <c r="IUK625" s="570"/>
      <c r="IUL625" s="570"/>
      <c r="IUM625" s="570"/>
      <c r="IUN625" s="570"/>
      <c r="IUO625" s="570"/>
      <c r="IUP625" s="570"/>
      <c r="IUQ625" s="570"/>
      <c r="IUR625" s="570"/>
      <c r="IUS625" s="570"/>
      <c r="IUT625" s="570"/>
      <c r="IUU625" s="570"/>
      <c r="IUV625" s="570"/>
      <c r="IUW625" s="570"/>
      <c r="IUX625" s="570"/>
      <c r="IUY625" s="570"/>
      <c r="IUZ625" s="570"/>
      <c r="IVA625" s="570"/>
      <c r="IVB625" s="570"/>
      <c r="IVC625" s="570"/>
      <c r="IVD625" s="570"/>
      <c r="IVE625" s="570"/>
      <c r="IVF625" s="570"/>
      <c r="IVG625" s="570"/>
      <c r="IVH625" s="570"/>
      <c r="IVI625" s="570"/>
      <c r="IVJ625" s="570"/>
      <c r="IVK625" s="570"/>
      <c r="IVL625" s="570"/>
      <c r="IVM625" s="570"/>
      <c r="IVN625" s="570"/>
      <c r="IVO625" s="570"/>
      <c r="IVP625" s="570"/>
      <c r="IVQ625" s="570"/>
      <c r="IVR625" s="570"/>
      <c r="IVS625" s="570"/>
      <c r="IVT625" s="570"/>
      <c r="IVU625" s="570"/>
      <c r="IVV625" s="570"/>
      <c r="IVW625" s="570"/>
      <c r="IVX625" s="570"/>
      <c r="IVY625" s="570"/>
      <c r="IVZ625" s="570"/>
      <c r="IWA625" s="570"/>
      <c r="IWB625" s="570"/>
      <c r="IWC625" s="570"/>
      <c r="IWD625" s="570"/>
      <c r="IWE625" s="570"/>
      <c r="IWF625" s="570"/>
      <c r="IWG625" s="570"/>
      <c r="IWH625" s="570"/>
      <c r="IWI625" s="570"/>
      <c r="IWJ625" s="570"/>
      <c r="IWK625" s="570"/>
      <c r="IWL625" s="570"/>
      <c r="IWM625" s="570"/>
      <c r="IWN625" s="570"/>
      <c r="IWO625" s="570"/>
      <c r="IWP625" s="570"/>
      <c r="IWQ625" s="570"/>
      <c r="IWR625" s="570"/>
      <c r="IWS625" s="570"/>
      <c r="IWT625" s="570"/>
      <c r="IWU625" s="570"/>
      <c r="IWV625" s="570"/>
      <c r="IWW625" s="570"/>
      <c r="IWX625" s="570"/>
      <c r="IWY625" s="570"/>
      <c r="IWZ625" s="570"/>
      <c r="IXA625" s="570"/>
      <c r="IXB625" s="570"/>
      <c r="IXC625" s="570"/>
      <c r="IXD625" s="570"/>
      <c r="IXE625" s="570"/>
      <c r="IXF625" s="570"/>
      <c r="IXG625" s="570"/>
      <c r="IXH625" s="570"/>
      <c r="IXI625" s="570"/>
      <c r="IXJ625" s="570"/>
      <c r="IXK625" s="570"/>
      <c r="IXL625" s="570"/>
      <c r="IXM625" s="570"/>
      <c r="IXN625" s="570"/>
      <c r="IXO625" s="570"/>
      <c r="IXP625" s="570"/>
      <c r="IXQ625" s="570"/>
      <c r="IXR625" s="570"/>
      <c r="IXS625" s="570"/>
      <c r="IXT625" s="570"/>
      <c r="IXU625" s="570"/>
      <c r="IXV625" s="570"/>
      <c r="IXW625" s="570"/>
      <c r="IXX625" s="570"/>
      <c r="IXY625" s="570"/>
      <c r="IXZ625" s="570"/>
      <c r="IYA625" s="570"/>
      <c r="IYB625" s="570"/>
      <c r="IYC625" s="570"/>
      <c r="IYD625" s="570"/>
      <c r="IYE625" s="570"/>
      <c r="IYF625" s="570"/>
      <c r="IYG625" s="570"/>
      <c r="IYH625" s="570"/>
      <c r="IYI625" s="570"/>
      <c r="IYJ625" s="570"/>
      <c r="IYK625" s="570"/>
      <c r="IYL625" s="570"/>
      <c r="IYM625" s="570"/>
      <c r="IYN625" s="570"/>
      <c r="IYO625" s="570"/>
      <c r="IYP625" s="570"/>
      <c r="IYQ625" s="570"/>
      <c r="IYR625" s="570"/>
      <c r="IYS625" s="570"/>
      <c r="IYT625" s="570"/>
      <c r="IYU625" s="570"/>
      <c r="IYV625" s="570"/>
      <c r="IYW625" s="570"/>
      <c r="IYX625" s="570"/>
      <c r="IYY625" s="570"/>
      <c r="IYZ625" s="570"/>
      <c r="IZA625" s="570"/>
      <c r="IZB625" s="570"/>
      <c r="IZC625" s="570"/>
      <c r="IZD625" s="570"/>
      <c r="IZE625" s="570"/>
      <c r="IZF625" s="570"/>
      <c r="IZG625" s="570"/>
      <c r="IZH625" s="570"/>
      <c r="IZI625" s="570"/>
      <c r="IZJ625" s="570"/>
      <c r="IZK625" s="570"/>
      <c r="IZL625" s="570"/>
      <c r="IZM625" s="570"/>
      <c r="IZN625" s="570"/>
      <c r="IZO625" s="570"/>
      <c r="IZP625" s="570"/>
      <c r="IZQ625" s="570"/>
      <c r="IZR625" s="570"/>
      <c r="IZS625" s="570"/>
      <c r="IZT625" s="570"/>
      <c r="IZU625" s="570"/>
      <c r="IZV625" s="570"/>
      <c r="IZW625" s="570"/>
      <c r="IZX625" s="570"/>
      <c r="IZY625" s="570"/>
      <c r="IZZ625" s="570"/>
      <c r="JAA625" s="570"/>
      <c r="JAB625" s="570"/>
      <c r="JAC625" s="570"/>
      <c r="JAD625" s="570"/>
      <c r="JAE625" s="570"/>
      <c r="JAF625" s="570"/>
      <c r="JAG625" s="570"/>
      <c r="JAH625" s="570"/>
      <c r="JAI625" s="570"/>
      <c r="JAJ625" s="570"/>
      <c r="JAK625" s="570"/>
      <c r="JAL625" s="570"/>
      <c r="JAM625" s="570"/>
      <c r="JAN625" s="570"/>
      <c r="JAO625" s="570"/>
      <c r="JAP625" s="570"/>
      <c r="JAQ625" s="570"/>
      <c r="JAR625" s="570"/>
      <c r="JAS625" s="570"/>
      <c r="JAT625" s="570"/>
      <c r="JAU625" s="570"/>
      <c r="JAV625" s="570"/>
      <c r="JAW625" s="570"/>
      <c r="JAX625" s="570"/>
      <c r="JAY625" s="570"/>
      <c r="JAZ625" s="570"/>
      <c r="JBA625" s="570"/>
      <c r="JBB625" s="570"/>
      <c r="JBC625" s="570"/>
      <c r="JBD625" s="570"/>
      <c r="JBE625" s="570"/>
      <c r="JBF625" s="570"/>
      <c r="JBG625" s="570"/>
      <c r="JBH625" s="570"/>
      <c r="JBI625" s="570"/>
      <c r="JBJ625" s="570"/>
      <c r="JBK625" s="570"/>
      <c r="JBL625" s="570"/>
      <c r="JBM625" s="570"/>
      <c r="JBN625" s="570"/>
      <c r="JBO625" s="570"/>
      <c r="JBP625" s="570"/>
      <c r="JBQ625" s="570"/>
      <c r="JBR625" s="570"/>
      <c r="JBS625" s="570"/>
      <c r="JBT625" s="570"/>
      <c r="JBU625" s="570"/>
      <c r="JBV625" s="570"/>
      <c r="JBW625" s="570"/>
      <c r="JBX625" s="570"/>
      <c r="JBY625" s="570"/>
      <c r="JBZ625" s="570"/>
      <c r="JCA625" s="570"/>
      <c r="JCB625" s="570"/>
      <c r="JCC625" s="570"/>
      <c r="JCD625" s="570"/>
      <c r="JCE625" s="570"/>
      <c r="JCF625" s="570"/>
      <c r="JCG625" s="570"/>
      <c r="JCH625" s="570"/>
      <c r="JCI625" s="570"/>
      <c r="JCJ625" s="570"/>
      <c r="JCK625" s="570"/>
      <c r="JCL625" s="570"/>
      <c r="JCM625" s="570"/>
      <c r="JCN625" s="570"/>
      <c r="JCO625" s="570"/>
      <c r="JCP625" s="570"/>
      <c r="JCQ625" s="570"/>
      <c r="JCR625" s="570"/>
      <c r="JCS625" s="570"/>
      <c r="JCT625" s="570"/>
      <c r="JCU625" s="570"/>
      <c r="JCV625" s="570"/>
      <c r="JCW625" s="570"/>
      <c r="JCX625" s="570"/>
      <c r="JCY625" s="570"/>
      <c r="JCZ625" s="570"/>
      <c r="JDA625" s="570"/>
      <c r="JDB625" s="570"/>
      <c r="JDC625" s="570"/>
      <c r="JDD625" s="570"/>
      <c r="JDE625" s="570"/>
      <c r="JDF625" s="570"/>
      <c r="JDG625" s="570"/>
      <c r="JDH625" s="570"/>
      <c r="JDI625" s="570"/>
      <c r="JDJ625" s="570"/>
      <c r="JDK625" s="570"/>
      <c r="JDL625" s="570"/>
      <c r="JDM625" s="570"/>
      <c r="JDN625" s="570"/>
      <c r="JDO625" s="570"/>
      <c r="JDP625" s="570"/>
      <c r="JDQ625" s="570"/>
      <c r="JDR625" s="570"/>
      <c r="JDS625" s="570"/>
      <c r="JDT625" s="570"/>
      <c r="JDU625" s="570"/>
      <c r="JDV625" s="570"/>
      <c r="JDW625" s="570"/>
      <c r="JDX625" s="570"/>
      <c r="JDY625" s="570"/>
      <c r="JDZ625" s="570"/>
      <c r="JEA625" s="570"/>
      <c r="JEB625" s="570"/>
      <c r="JEC625" s="570"/>
      <c r="JED625" s="570"/>
      <c r="JEE625" s="570"/>
      <c r="JEF625" s="570"/>
      <c r="JEG625" s="570"/>
      <c r="JEH625" s="570"/>
      <c r="JEI625" s="570"/>
      <c r="JEJ625" s="570"/>
      <c r="JEK625" s="570"/>
      <c r="JEL625" s="570"/>
      <c r="JEM625" s="570"/>
      <c r="JEN625" s="570"/>
      <c r="JEO625" s="570"/>
      <c r="JEP625" s="570"/>
      <c r="JEQ625" s="570"/>
      <c r="JER625" s="570"/>
      <c r="JES625" s="570"/>
      <c r="JET625" s="570"/>
      <c r="JEU625" s="570"/>
      <c r="JEV625" s="570"/>
      <c r="JEW625" s="570"/>
      <c r="JEX625" s="570"/>
      <c r="JEY625" s="570"/>
      <c r="JEZ625" s="570"/>
      <c r="JFA625" s="570"/>
      <c r="JFB625" s="570"/>
      <c r="JFC625" s="570"/>
      <c r="JFD625" s="570"/>
      <c r="JFE625" s="570"/>
      <c r="JFF625" s="570"/>
      <c r="JFG625" s="570"/>
      <c r="JFH625" s="570"/>
      <c r="JFI625" s="570"/>
      <c r="JFJ625" s="570"/>
      <c r="JFK625" s="570"/>
      <c r="JFL625" s="570"/>
      <c r="JFM625" s="570"/>
      <c r="JFN625" s="570"/>
      <c r="JFO625" s="570"/>
      <c r="JFP625" s="570"/>
      <c r="JFQ625" s="570"/>
      <c r="JFR625" s="570"/>
      <c r="JFS625" s="570"/>
      <c r="JFT625" s="570"/>
      <c r="JFU625" s="570"/>
      <c r="JFV625" s="570"/>
      <c r="JFW625" s="570"/>
      <c r="JFX625" s="570"/>
      <c r="JFY625" s="570"/>
      <c r="JFZ625" s="570"/>
      <c r="JGA625" s="570"/>
      <c r="JGB625" s="570"/>
      <c r="JGC625" s="570"/>
      <c r="JGD625" s="570"/>
      <c r="JGE625" s="570"/>
      <c r="JGF625" s="570"/>
      <c r="JGG625" s="570"/>
      <c r="JGH625" s="570"/>
      <c r="JGI625" s="570"/>
      <c r="JGJ625" s="570"/>
      <c r="JGK625" s="570"/>
      <c r="JGL625" s="570"/>
      <c r="JGM625" s="570"/>
      <c r="JGN625" s="570"/>
      <c r="JGO625" s="570"/>
      <c r="JGP625" s="570"/>
      <c r="JGQ625" s="570"/>
      <c r="JGR625" s="570"/>
      <c r="JGS625" s="570"/>
      <c r="JGT625" s="570"/>
      <c r="JGU625" s="570"/>
      <c r="JGV625" s="570"/>
      <c r="JGW625" s="570"/>
      <c r="JGX625" s="570"/>
      <c r="JGY625" s="570"/>
      <c r="JGZ625" s="570"/>
      <c r="JHA625" s="570"/>
      <c r="JHB625" s="570"/>
      <c r="JHC625" s="570"/>
      <c r="JHD625" s="570"/>
      <c r="JHE625" s="570"/>
      <c r="JHF625" s="570"/>
      <c r="JHG625" s="570"/>
      <c r="JHH625" s="570"/>
      <c r="JHI625" s="570"/>
      <c r="JHJ625" s="570"/>
      <c r="JHK625" s="570"/>
      <c r="JHL625" s="570"/>
      <c r="JHM625" s="570"/>
      <c r="JHN625" s="570"/>
      <c r="JHO625" s="570"/>
      <c r="JHP625" s="570"/>
      <c r="JHQ625" s="570"/>
      <c r="JHR625" s="570"/>
      <c r="JHS625" s="570"/>
      <c r="JHT625" s="570"/>
      <c r="JHU625" s="570"/>
      <c r="JHV625" s="570"/>
      <c r="JHW625" s="570"/>
      <c r="JHX625" s="570"/>
      <c r="JHY625" s="570"/>
      <c r="JHZ625" s="570"/>
      <c r="JIA625" s="570"/>
      <c r="JIB625" s="570"/>
      <c r="JIC625" s="570"/>
      <c r="JID625" s="570"/>
      <c r="JIE625" s="570"/>
      <c r="JIF625" s="570"/>
      <c r="JIG625" s="570"/>
      <c r="JIH625" s="570"/>
      <c r="JII625" s="570"/>
      <c r="JIJ625" s="570"/>
      <c r="JIK625" s="570"/>
      <c r="JIL625" s="570"/>
      <c r="JIM625" s="570"/>
      <c r="JIN625" s="570"/>
      <c r="JIO625" s="570"/>
      <c r="JIP625" s="570"/>
      <c r="JIQ625" s="570"/>
      <c r="JIR625" s="570"/>
      <c r="JIS625" s="570"/>
      <c r="JIT625" s="570"/>
      <c r="JIU625" s="570"/>
      <c r="JIV625" s="570"/>
      <c r="JIW625" s="570"/>
      <c r="JIX625" s="570"/>
      <c r="JIY625" s="570"/>
      <c r="JIZ625" s="570"/>
      <c r="JJA625" s="570"/>
      <c r="JJB625" s="570"/>
      <c r="JJC625" s="570"/>
      <c r="JJD625" s="570"/>
      <c r="JJE625" s="570"/>
      <c r="JJF625" s="570"/>
      <c r="JJG625" s="570"/>
      <c r="JJH625" s="570"/>
      <c r="JJI625" s="570"/>
      <c r="JJJ625" s="570"/>
      <c r="JJK625" s="570"/>
      <c r="JJL625" s="570"/>
      <c r="JJM625" s="570"/>
      <c r="JJN625" s="570"/>
      <c r="JJO625" s="570"/>
      <c r="JJP625" s="570"/>
      <c r="JJQ625" s="570"/>
      <c r="JJR625" s="570"/>
      <c r="JJS625" s="570"/>
      <c r="JJT625" s="570"/>
      <c r="JJU625" s="570"/>
      <c r="JJV625" s="570"/>
      <c r="JJW625" s="570"/>
      <c r="JJX625" s="570"/>
      <c r="JJY625" s="570"/>
      <c r="JJZ625" s="570"/>
      <c r="JKA625" s="570"/>
      <c r="JKB625" s="570"/>
      <c r="JKC625" s="570"/>
      <c r="JKD625" s="570"/>
      <c r="JKE625" s="570"/>
      <c r="JKF625" s="570"/>
      <c r="JKG625" s="570"/>
      <c r="JKH625" s="570"/>
      <c r="JKI625" s="570"/>
      <c r="JKJ625" s="570"/>
      <c r="JKK625" s="570"/>
      <c r="JKL625" s="570"/>
      <c r="JKM625" s="570"/>
      <c r="JKN625" s="570"/>
      <c r="JKO625" s="570"/>
      <c r="JKP625" s="570"/>
      <c r="JKQ625" s="570"/>
      <c r="JKR625" s="570"/>
      <c r="JKS625" s="570"/>
      <c r="JKT625" s="570"/>
      <c r="JKU625" s="570"/>
      <c r="JKV625" s="570"/>
      <c r="JKW625" s="570"/>
      <c r="JKX625" s="570"/>
      <c r="JKY625" s="570"/>
      <c r="JKZ625" s="570"/>
      <c r="JLA625" s="570"/>
      <c r="JLB625" s="570"/>
      <c r="JLC625" s="570"/>
      <c r="JLD625" s="570"/>
      <c r="JLE625" s="570"/>
      <c r="JLF625" s="570"/>
      <c r="JLG625" s="570"/>
      <c r="JLH625" s="570"/>
      <c r="JLI625" s="570"/>
      <c r="JLJ625" s="570"/>
      <c r="JLK625" s="570"/>
      <c r="JLL625" s="570"/>
      <c r="JLM625" s="570"/>
      <c r="JLN625" s="570"/>
      <c r="JLO625" s="570"/>
      <c r="JLP625" s="570"/>
      <c r="JLQ625" s="570"/>
      <c r="JLR625" s="570"/>
      <c r="JLS625" s="570"/>
      <c r="JLT625" s="570"/>
      <c r="JLU625" s="570"/>
      <c r="JLV625" s="570"/>
      <c r="JLW625" s="570"/>
      <c r="JLX625" s="570"/>
      <c r="JLY625" s="570"/>
      <c r="JLZ625" s="570"/>
      <c r="JMA625" s="570"/>
      <c r="JMB625" s="570"/>
      <c r="JMC625" s="570"/>
      <c r="JMD625" s="570"/>
      <c r="JME625" s="570"/>
      <c r="JMF625" s="570"/>
      <c r="JMG625" s="570"/>
      <c r="JMH625" s="570"/>
      <c r="JMI625" s="570"/>
      <c r="JMJ625" s="570"/>
      <c r="JMK625" s="570"/>
      <c r="JML625" s="570"/>
      <c r="JMM625" s="570"/>
      <c r="JMN625" s="570"/>
      <c r="JMO625" s="570"/>
      <c r="JMP625" s="570"/>
      <c r="JMQ625" s="570"/>
      <c r="JMR625" s="570"/>
      <c r="JMS625" s="570"/>
      <c r="JMT625" s="570"/>
      <c r="JMU625" s="570"/>
      <c r="JMV625" s="570"/>
      <c r="JMW625" s="570"/>
      <c r="JMX625" s="570"/>
      <c r="JMY625" s="570"/>
      <c r="JMZ625" s="570"/>
      <c r="JNA625" s="570"/>
      <c r="JNB625" s="570"/>
      <c r="JNC625" s="570"/>
      <c r="JND625" s="570"/>
      <c r="JNE625" s="570"/>
      <c r="JNF625" s="570"/>
      <c r="JNG625" s="570"/>
      <c r="JNH625" s="570"/>
      <c r="JNI625" s="570"/>
      <c r="JNJ625" s="570"/>
      <c r="JNK625" s="570"/>
      <c r="JNL625" s="570"/>
      <c r="JNM625" s="570"/>
      <c r="JNN625" s="570"/>
      <c r="JNO625" s="570"/>
      <c r="JNP625" s="570"/>
      <c r="JNQ625" s="570"/>
      <c r="JNR625" s="570"/>
      <c r="JNS625" s="570"/>
      <c r="JNT625" s="570"/>
      <c r="JNU625" s="570"/>
      <c r="JNV625" s="570"/>
      <c r="JNW625" s="570"/>
      <c r="JNX625" s="570"/>
      <c r="JNY625" s="570"/>
      <c r="JNZ625" s="570"/>
      <c r="JOA625" s="570"/>
      <c r="JOB625" s="570"/>
      <c r="JOC625" s="570"/>
      <c r="JOD625" s="570"/>
      <c r="JOE625" s="570"/>
      <c r="JOF625" s="570"/>
      <c r="JOG625" s="570"/>
      <c r="JOH625" s="570"/>
      <c r="JOI625" s="570"/>
      <c r="JOJ625" s="570"/>
      <c r="JOK625" s="570"/>
      <c r="JOL625" s="570"/>
      <c r="JOM625" s="570"/>
      <c r="JON625" s="570"/>
      <c r="JOO625" s="570"/>
      <c r="JOP625" s="570"/>
      <c r="JOQ625" s="570"/>
      <c r="JOR625" s="570"/>
      <c r="JOS625" s="570"/>
      <c r="JOT625" s="570"/>
      <c r="JOU625" s="570"/>
      <c r="JOV625" s="570"/>
      <c r="JOW625" s="570"/>
      <c r="JOX625" s="570"/>
      <c r="JOY625" s="570"/>
      <c r="JOZ625" s="570"/>
      <c r="JPA625" s="570"/>
      <c r="JPB625" s="570"/>
      <c r="JPC625" s="570"/>
      <c r="JPD625" s="570"/>
      <c r="JPE625" s="570"/>
      <c r="JPF625" s="570"/>
      <c r="JPG625" s="570"/>
      <c r="JPH625" s="570"/>
      <c r="JPI625" s="570"/>
      <c r="JPJ625" s="570"/>
      <c r="JPK625" s="570"/>
      <c r="JPL625" s="570"/>
      <c r="JPM625" s="570"/>
      <c r="JPN625" s="570"/>
      <c r="JPO625" s="570"/>
      <c r="JPP625" s="570"/>
      <c r="JPQ625" s="570"/>
      <c r="JPR625" s="570"/>
      <c r="JPS625" s="570"/>
      <c r="JPT625" s="570"/>
      <c r="JPU625" s="570"/>
      <c r="JPV625" s="570"/>
      <c r="JPW625" s="570"/>
      <c r="JPX625" s="570"/>
      <c r="JPY625" s="570"/>
      <c r="JPZ625" s="570"/>
      <c r="JQA625" s="570"/>
      <c r="JQB625" s="570"/>
      <c r="JQC625" s="570"/>
      <c r="JQD625" s="570"/>
      <c r="JQE625" s="570"/>
      <c r="JQF625" s="570"/>
      <c r="JQG625" s="570"/>
      <c r="JQH625" s="570"/>
      <c r="JQI625" s="570"/>
      <c r="JQJ625" s="570"/>
      <c r="JQK625" s="570"/>
      <c r="JQL625" s="570"/>
      <c r="JQM625" s="570"/>
      <c r="JQN625" s="570"/>
      <c r="JQO625" s="570"/>
      <c r="JQP625" s="570"/>
      <c r="JQQ625" s="570"/>
      <c r="JQR625" s="570"/>
      <c r="JQS625" s="570"/>
      <c r="JQT625" s="570"/>
      <c r="JQU625" s="570"/>
      <c r="JQV625" s="570"/>
      <c r="JQW625" s="570"/>
      <c r="JQX625" s="570"/>
      <c r="JQY625" s="570"/>
      <c r="JQZ625" s="570"/>
      <c r="JRA625" s="570"/>
      <c r="JRB625" s="570"/>
      <c r="JRC625" s="570"/>
      <c r="JRD625" s="570"/>
      <c r="JRE625" s="570"/>
      <c r="JRF625" s="570"/>
      <c r="JRG625" s="570"/>
      <c r="JRH625" s="570"/>
      <c r="JRI625" s="570"/>
      <c r="JRJ625" s="570"/>
      <c r="JRK625" s="570"/>
      <c r="JRL625" s="570"/>
      <c r="JRM625" s="570"/>
      <c r="JRN625" s="570"/>
      <c r="JRO625" s="570"/>
      <c r="JRP625" s="570"/>
      <c r="JRQ625" s="570"/>
      <c r="JRR625" s="570"/>
      <c r="JRS625" s="570"/>
      <c r="JRT625" s="570"/>
      <c r="JRU625" s="570"/>
      <c r="JRV625" s="570"/>
      <c r="JRW625" s="570"/>
      <c r="JRX625" s="570"/>
      <c r="JRY625" s="570"/>
      <c r="JRZ625" s="570"/>
      <c r="JSA625" s="570"/>
      <c r="JSB625" s="570"/>
      <c r="JSC625" s="570"/>
      <c r="JSD625" s="570"/>
      <c r="JSE625" s="570"/>
      <c r="JSF625" s="570"/>
      <c r="JSG625" s="570"/>
      <c r="JSH625" s="570"/>
      <c r="JSI625" s="570"/>
      <c r="JSJ625" s="570"/>
      <c r="JSK625" s="570"/>
      <c r="JSL625" s="570"/>
      <c r="JSM625" s="570"/>
      <c r="JSN625" s="570"/>
      <c r="JSO625" s="570"/>
      <c r="JSP625" s="570"/>
      <c r="JSQ625" s="570"/>
      <c r="JSR625" s="570"/>
      <c r="JSS625" s="570"/>
      <c r="JST625" s="570"/>
      <c r="JSU625" s="570"/>
      <c r="JSV625" s="570"/>
      <c r="JSW625" s="570"/>
      <c r="JSX625" s="570"/>
      <c r="JSY625" s="570"/>
      <c r="JSZ625" s="570"/>
      <c r="JTA625" s="570"/>
      <c r="JTB625" s="570"/>
      <c r="JTC625" s="570"/>
      <c r="JTD625" s="570"/>
      <c r="JTE625" s="570"/>
      <c r="JTF625" s="570"/>
      <c r="JTG625" s="570"/>
      <c r="JTH625" s="570"/>
      <c r="JTI625" s="570"/>
      <c r="JTJ625" s="570"/>
      <c r="JTK625" s="570"/>
      <c r="JTL625" s="570"/>
      <c r="JTM625" s="570"/>
      <c r="JTN625" s="570"/>
      <c r="JTO625" s="570"/>
      <c r="JTP625" s="570"/>
      <c r="JTQ625" s="570"/>
      <c r="JTR625" s="570"/>
      <c r="JTS625" s="570"/>
      <c r="JTT625" s="570"/>
      <c r="JTU625" s="570"/>
      <c r="JTV625" s="570"/>
      <c r="JTW625" s="570"/>
      <c r="JTX625" s="570"/>
      <c r="JTY625" s="570"/>
      <c r="JTZ625" s="570"/>
      <c r="JUA625" s="570"/>
      <c r="JUB625" s="570"/>
      <c r="JUC625" s="570"/>
      <c r="JUD625" s="570"/>
      <c r="JUE625" s="570"/>
      <c r="JUF625" s="570"/>
      <c r="JUG625" s="570"/>
      <c r="JUH625" s="570"/>
      <c r="JUI625" s="570"/>
      <c r="JUJ625" s="570"/>
      <c r="JUK625" s="570"/>
      <c r="JUL625" s="570"/>
      <c r="JUM625" s="570"/>
      <c r="JUN625" s="570"/>
      <c r="JUO625" s="570"/>
      <c r="JUP625" s="570"/>
      <c r="JUQ625" s="570"/>
      <c r="JUR625" s="570"/>
      <c r="JUS625" s="570"/>
      <c r="JUT625" s="570"/>
      <c r="JUU625" s="570"/>
      <c r="JUV625" s="570"/>
      <c r="JUW625" s="570"/>
      <c r="JUX625" s="570"/>
      <c r="JUY625" s="570"/>
      <c r="JUZ625" s="570"/>
      <c r="JVA625" s="570"/>
      <c r="JVB625" s="570"/>
      <c r="JVC625" s="570"/>
      <c r="JVD625" s="570"/>
      <c r="JVE625" s="570"/>
      <c r="JVF625" s="570"/>
      <c r="JVG625" s="570"/>
      <c r="JVH625" s="570"/>
      <c r="JVI625" s="570"/>
      <c r="JVJ625" s="570"/>
      <c r="JVK625" s="570"/>
      <c r="JVL625" s="570"/>
      <c r="JVM625" s="570"/>
      <c r="JVN625" s="570"/>
      <c r="JVO625" s="570"/>
      <c r="JVP625" s="570"/>
      <c r="JVQ625" s="570"/>
      <c r="JVR625" s="570"/>
      <c r="JVS625" s="570"/>
      <c r="JVT625" s="570"/>
      <c r="JVU625" s="570"/>
      <c r="JVV625" s="570"/>
      <c r="JVW625" s="570"/>
      <c r="JVX625" s="570"/>
      <c r="JVY625" s="570"/>
      <c r="JVZ625" s="570"/>
      <c r="JWA625" s="570"/>
      <c r="JWB625" s="570"/>
      <c r="JWC625" s="570"/>
      <c r="JWD625" s="570"/>
      <c r="JWE625" s="570"/>
      <c r="JWF625" s="570"/>
      <c r="JWG625" s="570"/>
      <c r="JWH625" s="570"/>
      <c r="JWI625" s="570"/>
      <c r="JWJ625" s="570"/>
      <c r="JWK625" s="570"/>
      <c r="JWL625" s="570"/>
      <c r="JWM625" s="570"/>
      <c r="JWN625" s="570"/>
      <c r="JWO625" s="570"/>
      <c r="JWP625" s="570"/>
      <c r="JWQ625" s="570"/>
      <c r="JWR625" s="570"/>
      <c r="JWS625" s="570"/>
      <c r="JWT625" s="570"/>
      <c r="JWU625" s="570"/>
      <c r="JWV625" s="570"/>
      <c r="JWW625" s="570"/>
      <c r="JWX625" s="570"/>
      <c r="JWY625" s="570"/>
      <c r="JWZ625" s="570"/>
      <c r="JXA625" s="570"/>
      <c r="JXB625" s="570"/>
      <c r="JXC625" s="570"/>
      <c r="JXD625" s="570"/>
      <c r="JXE625" s="570"/>
      <c r="JXF625" s="570"/>
      <c r="JXG625" s="570"/>
      <c r="JXH625" s="570"/>
      <c r="JXI625" s="570"/>
      <c r="JXJ625" s="570"/>
      <c r="JXK625" s="570"/>
      <c r="JXL625" s="570"/>
      <c r="JXM625" s="570"/>
      <c r="JXN625" s="570"/>
      <c r="JXO625" s="570"/>
      <c r="JXP625" s="570"/>
      <c r="JXQ625" s="570"/>
      <c r="JXR625" s="570"/>
      <c r="JXS625" s="570"/>
      <c r="JXT625" s="570"/>
      <c r="JXU625" s="570"/>
      <c r="JXV625" s="570"/>
      <c r="JXW625" s="570"/>
      <c r="JXX625" s="570"/>
      <c r="JXY625" s="570"/>
      <c r="JXZ625" s="570"/>
      <c r="JYA625" s="570"/>
      <c r="JYB625" s="570"/>
      <c r="JYC625" s="570"/>
      <c r="JYD625" s="570"/>
      <c r="JYE625" s="570"/>
      <c r="JYF625" s="570"/>
      <c r="JYG625" s="570"/>
      <c r="JYH625" s="570"/>
      <c r="JYI625" s="570"/>
      <c r="JYJ625" s="570"/>
      <c r="JYK625" s="570"/>
      <c r="JYL625" s="570"/>
      <c r="JYM625" s="570"/>
      <c r="JYN625" s="570"/>
      <c r="JYO625" s="570"/>
      <c r="JYP625" s="570"/>
      <c r="JYQ625" s="570"/>
      <c r="JYR625" s="570"/>
      <c r="JYS625" s="570"/>
      <c r="JYT625" s="570"/>
      <c r="JYU625" s="570"/>
      <c r="JYV625" s="570"/>
      <c r="JYW625" s="570"/>
      <c r="JYX625" s="570"/>
      <c r="JYY625" s="570"/>
      <c r="JYZ625" s="570"/>
      <c r="JZA625" s="570"/>
      <c r="JZB625" s="570"/>
      <c r="JZC625" s="570"/>
      <c r="JZD625" s="570"/>
      <c r="JZE625" s="570"/>
      <c r="JZF625" s="570"/>
      <c r="JZG625" s="570"/>
      <c r="JZH625" s="570"/>
      <c r="JZI625" s="570"/>
      <c r="JZJ625" s="570"/>
      <c r="JZK625" s="570"/>
      <c r="JZL625" s="570"/>
      <c r="JZM625" s="570"/>
      <c r="JZN625" s="570"/>
      <c r="JZO625" s="570"/>
      <c r="JZP625" s="570"/>
      <c r="JZQ625" s="570"/>
      <c r="JZR625" s="570"/>
      <c r="JZS625" s="570"/>
      <c r="JZT625" s="570"/>
      <c r="JZU625" s="570"/>
      <c r="JZV625" s="570"/>
      <c r="JZW625" s="570"/>
      <c r="JZX625" s="570"/>
      <c r="JZY625" s="570"/>
      <c r="JZZ625" s="570"/>
      <c r="KAA625" s="570"/>
      <c r="KAB625" s="570"/>
      <c r="KAC625" s="570"/>
      <c r="KAD625" s="570"/>
      <c r="KAE625" s="570"/>
      <c r="KAF625" s="570"/>
      <c r="KAG625" s="570"/>
      <c r="KAH625" s="570"/>
      <c r="KAI625" s="570"/>
      <c r="KAJ625" s="570"/>
      <c r="KAK625" s="570"/>
      <c r="KAL625" s="570"/>
      <c r="KAM625" s="570"/>
      <c r="KAN625" s="570"/>
      <c r="KAO625" s="570"/>
      <c r="KAP625" s="570"/>
      <c r="KAQ625" s="570"/>
      <c r="KAR625" s="570"/>
      <c r="KAS625" s="570"/>
      <c r="KAT625" s="570"/>
      <c r="KAU625" s="570"/>
      <c r="KAV625" s="570"/>
      <c r="KAW625" s="570"/>
      <c r="KAX625" s="570"/>
      <c r="KAY625" s="570"/>
      <c r="KAZ625" s="570"/>
      <c r="KBA625" s="570"/>
      <c r="KBB625" s="570"/>
      <c r="KBC625" s="570"/>
      <c r="KBD625" s="570"/>
      <c r="KBE625" s="570"/>
      <c r="KBF625" s="570"/>
      <c r="KBG625" s="570"/>
      <c r="KBH625" s="570"/>
      <c r="KBI625" s="570"/>
      <c r="KBJ625" s="570"/>
      <c r="KBK625" s="570"/>
      <c r="KBL625" s="570"/>
      <c r="KBM625" s="570"/>
      <c r="KBN625" s="570"/>
      <c r="KBO625" s="570"/>
      <c r="KBP625" s="570"/>
      <c r="KBQ625" s="570"/>
      <c r="KBR625" s="570"/>
      <c r="KBS625" s="570"/>
      <c r="KBT625" s="570"/>
      <c r="KBU625" s="570"/>
      <c r="KBV625" s="570"/>
      <c r="KBW625" s="570"/>
      <c r="KBX625" s="570"/>
      <c r="KBY625" s="570"/>
      <c r="KBZ625" s="570"/>
      <c r="KCA625" s="570"/>
      <c r="KCB625" s="570"/>
      <c r="KCC625" s="570"/>
      <c r="KCD625" s="570"/>
      <c r="KCE625" s="570"/>
      <c r="KCF625" s="570"/>
      <c r="KCG625" s="570"/>
      <c r="KCH625" s="570"/>
      <c r="KCI625" s="570"/>
      <c r="KCJ625" s="570"/>
      <c r="KCK625" s="570"/>
      <c r="KCL625" s="570"/>
      <c r="KCM625" s="570"/>
      <c r="KCN625" s="570"/>
      <c r="KCO625" s="570"/>
      <c r="KCP625" s="570"/>
      <c r="KCQ625" s="570"/>
      <c r="KCR625" s="570"/>
      <c r="KCS625" s="570"/>
      <c r="KCT625" s="570"/>
      <c r="KCU625" s="570"/>
      <c r="KCV625" s="570"/>
      <c r="KCW625" s="570"/>
      <c r="KCX625" s="570"/>
      <c r="KCY625" s="570"/>
      <c r="KCZ625" s="570"/>
      <c r="KDA625" s="570"/>
      <c r="KDB625" s="570"/>
      <c r="KDC625" s="570"/>
      <c r="KDD625" s="570"/>
      <c r="KDE625" s="570"/>
      <c r="KDF625" s="570"/>
      <c r="KDG625" s="570"/>
      <c r="KDH625" s="570"/>
      <c r="KDI625" s="570"/>
      <c r="KDJ625" s="570"/>
      <c r="KDK625" s="570"/>
      <c r="KDL625" s="570"/>
      <c r="KDM625" s="570"/>
      <c r="KDN625" s="570"/>
      <c r="KDO625" s="570"/>
      <c r="KDP625" s="570"/>
      <c r="KDQ625" s="570"/>
      <c r="KDR625" s="570"/>
      <c r="KDS625" s="570"/>
      <c r="KDT625" s="570"/>
      <c r="KDU625" s="570"/>
      <c r="KDV625" s="570"/>
      <c r="KDW625" s="570"/>
      <c r="KDX625" s="570"/>
      <c r="KDY625" s="570"/>
      <c r="KDZ625" s="570"/>
      <c r="KEA625" s="570"/>
      <c r="KEB625" s="570"/>
      <c r="KEC625" s="570"/>
      <c r="KED625" s="570"/>
      <c r="KEE625" s="570"/>
      <c r="KEF625" s="570"/>
      <c r="KEG625" s="570"/>
      <c r="KEH625" s="570"/>
      <c r="KEI625" s="570"/>
      <c r="KEJ625" s="570"/>
      <c r="KEK625" s="570"/>
      <c r="KEL625" s="570"/>
      <c r="KEM625" s="570"/>
      <c r="KEN625" s="570"/>
      <c r="KEO625" s="570"/>
      <c r="KEP625" s="570"/>
      <c r="KEQ625" s="570"/>
      <c r="KER625" s="570"/>
      <c r="KES625" s="570"/>
      <c r="KET625" s="570"/>
      <c r="KEU625" s="570"/>
      <c r="KEV625" s="570"/>
      <c r="KEW625" s="570"/>
      <c r="KEX625" s="570"/>
      <c r="KEY625" s="570"/>
      <c r="KEZ625" s="570"/>
      <c r="KFA625" s="570"/>
      <c r="KFB625" s="570"/>
      <c r="KFC625" s="570"/>
      <c r="KFD625" s="570"/>
      <c r="KFE625" s="570"/>
      <c r="KFF625" s="570"/>
      <c r="KFG625" s="570"/>
      <c r="KFH625" s="570"/>
      <c r="KFI625" s="570"/>
      <c r="KFJ625" s="570"/>
      <c r="KFK625" s="570"/>
      <c r="KFL625" s="570"/>
      <c r="KFM625" s="570"/>
      <c r="KFN625" s="570"/>
      <c r="KFO625" s="570"/>
      <c r="KFP625" s="570"/>
      <c r="KFQ625" s="570"/>
      <c r="KFR625" s="570"/>
      <c r="KFS625" s="570"/>
      <c r="KFT625" s="570"/>
      <c r="KFU625" s="570"/>
      <c r="KFV625" s="570"/>
      <c r="KFW625" s="570"/>
      <c r="KFX625" s="570"/>
      <c r="KFY625" s="570"/>
      <c r="KFZ625" s="570"/>
      <c r="KGA625" s="570"/>
      <c r="KGB625" s="570"/>
      <c r="KGC625" s="570"/>
      <c r="KGD625" s="570"/>
      <c r="KGE625" s="570"/>
      <c r="KGF625" s="570"/>
      <c r="KGG625" s="570"/>
      <c r="KGH625" s="570"/>
      <c r="KGI625" s="570"/>
      <c r="KGJ625" s="570"/>
      <c r="KGK625" s="570"/>
      <c r="KGL625" s="570"/>
      <c r="KGM625" s="570"/>
      <c r="KGN625" s="570"/>
      <c r="KGO625" s="570"/>
      <c r="KGP625" s="570"/>
      <c r="KGQ625" s="570"/>
      <c r="KGR625" s="570"/>
      <c r="KGS625" s="570"/>
      <c r="KGT625" s="570"/>
      <c r="KGU625" s="570"/>
      <c r="KGV625" s="570"/>
      <c r="KGW625" s="570"/>
      <c r="KGX625" s="570"/>
      <c r="KGY625" s="570"/>
      <c r="KGZ625" s="570"/>
      <c r="KHA625" s="570"/>
      <c r="KHB625" s="570"/>
      <c r="KHC625" s="570"/>
      <c r="KHD625" s="570"/>
      <c r="KHE625" s="570"/>
      <c r="KHF625" s="570"/>
      <c r="KHG625" s="570"/>
      <c r="KHH625" s="570"/>
      <c r="KHI625" s="570"/>
      <c r="KHJ625" s="570"/>
      <c r="KHK625" s="570"/>
      <c r="KHL625" s="570"/>
      <c r="KHM625" s="570"/>
      <c r="KHN625" s="570"/>
      <c r="KHO625" s="570"/>
      <c r="KHP625" s="570"/>
      <c r="KHQ625" s="570"/>
      <c r="KHR625" s="570"/>
      <c r="KHS625" s="570"/>
      <c r="KHT625" s="570"/>
      <c r="KHU625" s="570"/>
      <c r="KHV625" s="570"/>
      <c r="KHW625" s="570"/>
      <c r="KHX625" s="570"/>
      <c r="KHY625" s="570"/>
      <c r="KHZ625" s="570"/>
      <c r="KIA625" s="570"/>
      <c r="KIB625" s="570"/>
      <c r="KIC625" s="570"/>
      <c r="KID625" s="570"/>
      <c r="KIE625" s="570"/>
      <c r="KIF625" s="570"/>
      <c r="KIG625" s="570"/>
      <c r="KIH625" s="570"/>
      <c r="KII625" s="570"/>
      <c r="KIJ625" s="570"/>
      <c r="KIK625" s="570"/>
      <c r="KIL625" s="570"/>
      <c r="KIM625" s="570"/>
      <c r="KIN625" s="570"/>
      <c r="KIO625" s="570"/>
      <c r="KIP625" s="570"/>
      <c r="KIQ625" s="570"/>
      <c r="KIR625" s="570"/>
      <c r="KIS625" s="570"/>
      <c r="KIT625" s="570"/>
      <c r="KIU625" s="570"/>
      <c r="KIV625" s="570"/>
      <c r="KIW625" s="570"/>
      <c r="KIX625" s="570"/>
      <c r="KIY625" s="570"/>
      <c r="KIZ625" s="570"/>
      <c r="KJA625" s="570"/>
      <c r="KJB625" s="570"/>
      <c r="KJC625" s="570"/>
      <c r="KJD625" s="570"/>
      <c r="KJE625" s="570"/>
      <c r="KJF625" s="570"/>
      <c r="KJG625" s="570"/>
      <c r="KJH625" s="570"/>
      <c r="KJI625" s="570"/>
      <c r="KJJ625" s="570"/>
      <c r="KJK625" s="570"/>
      <c r="KJL625" s="570"/>
      <c r="KJM625" s="570"/>
      <c r="KJN625" s="570"/>
      <c r="KJO625" s="570"/>
      <c r="KJP625" s="570"/>
      <c r="KJQ625" s="570"/>
      <c r="KJR625" s="570"/>
      <c r="KJS625" s="570"/>
      <c r="KJT625" s="570"/>
      <c r="KJU625" s="570"/>
      <c r="KJV625" s="570"/>
      <c r="KJW625" s="570"/>
      <c r="KJX625" s="570"/>
      <c r="KJY625" s="570"/>
      <c r="KJZ625" s="570"/>
      <c r="KKA625" s="570"/>
      <c r="KKB625" s="570"/>
      <c r="KKC625" s="570"/>
      <c r="KKD625" s="570"/>
      <c r="KKE625" s="570"/>
      <c r="KKF625" s="570"/>
      <c r="KKG625" s="570"/>
      <c r="KKH625" s="570"/>
      <c r="KKI625" s="570"/>
      <c r="KKJ625" s="570"/>
      <c r="KKK625" s="570"/>
      <c r="KKL625" s="570"/>
      <c r="KKM625" s="570"/>
      <c r="KKN625" s="570"/>
      <c r="KKO625" s="570"/>
      <c r="KKP625" s="570"/>
      <c r="KKQ625" s="570"/>
      <c r="KKR625" s="570"/>
      <c r="KKS625" s="570"/>
      <c r="KKT625" s="570"/>
      <c r="KKU625" s="570"/>
      <c r="KKV625" s="570"/>
      <c r="KKW625" s="570"/>
      <c r="KKX625" s="570"/>
      <c r="KKY625" s="570"/>
      <c r="KKZ625" s="570"/>
      <c r="KLA625" s="570"/>
      <c r="KLB625" s="570"/>
      <c r="KLC625" s="570"/>
      <c r="KLD625" s="570"/>
      <c r="KLE625" s="570"/>
      <c r="KLF625" s="570"/>
      <c r="KLG625" s="570"/>
      <c r="KLH625" s="570"/>
      <c r="KLI625" s="570"/>
      <c r="KLJ625" s="570"/>
      <c r="KLK625" s="570"/>
      <c r="KLL625" s="570"/>
      <c r="KLM625" s="570"/>
      <c r="KLN625" s="570"/>
      <c r="KLO625" s="570"/>
      <c r="KLP625" s="570"/>
      <c r="KLQ625" s="570"/>
      <c r="KLR625" s="570"/>
      <c r="KLS625" s="570"/>
      <c r="KLT625" s="570"/>
      <c r="KLU625" s="570"/>
      <c r="KLV625" s="570"/>
      <c r="KLW625" s="570"/>
      <c r="KLX625" s="570"/>
      <c r="KLY625" s="570"/>
      <c r="KLZ625" s="570"/>
      <c r="KMA625" s="570"/>
      <c r="KMB625" s="570"/>
      <c r="KMC625" s="570"/>
      <c r="KMD625" s="570"/>
      <c r="KME625" s="570"/>
      <c r="KMF625" s="570"/>
      <c r="KMG625" s="570"/>
      <c r="KMH625" s="570"/>
      <c r="KMI625" s="570"/>
      <c r="KMJ625" s="570"/>
      <c r="KMK625" s="570"/>
      <c r="KML625" s="570"/>
      <c r="KMM625" s="570"/>
      <c r="KMN625" s="570"/>
      <c r="KMO625" s="570"/>
      <c r="KMP625" s="570"/>
      <c r="KMQ625" s="570"/>
      <c r="KMR625" s="570"/>
      <c r="KMS625" s="570"/>
      <c r="KMT625" s="570"/>
      <c r="KMU625" s="570"/>
      <c r="KMV625" s="570"/>
      <c r="KMW625" s="570"/>
      <c r="KMX625" s="570"/>
      <c r="KMY625" s="570"/>
      <c r="KMZ625" s="570"/>
      <c r="KNA625" s="570"/>
      <c r="KNB625" s="570"/>
      <c r="KNC625" s="570"/>
      <c r="KND625" s="570"/>
      <c r="KNE625" s="570"/>
      <c r="KNF625" s="570"/>
      <c r="KNG625" s="570"/>
      <c r="KNH625" s="570"/>
      <c r="KNI625" s="570"/>
      <c r="KNJ625" s="570"/>
      <c r="KNK625" s="570"/>
      <c r="KNL625" s="570"/>
      <c r="KNM625" s="570"/>
      <c r="KNN625" s="570"/>
      <c r="KNO625" s="570"/>
      <c r="KNP625" s="570"/>
      <c r="KNQ625" s="570"/>
      <c r="KNR625" s="570"/>
      <c r="KNS625" s="570"/>
      <c r="KNT625" s="570"/>
      <c r="KNU625" s="570"/>
      <c r="KNV625" s="570"/>
      <c r="KNW625" s="570"/>
      <c r="KNX625" s="570"/>
      <c r="KNY625" s="570"/>
      <c r="KNZ625" s="570"/>
      <c r="KOA625" s="570"/>
      <c r="KOB625" s="570"/>
      <c r="KOC625" s="570"/>
      <c r="KOD625" s="570"/>
      <c r="KOE625" s="570"/>
      <c r="KOF625" s="570"/>
      <c r="KOG625" s="570"/>
      <c r="KOH625" s="570"/>
      <c r="KOI625" s="570"/>
      <c r="KOJ625" s="570"/>
      <c r="KOK625" s="570"/>
      <c r="KOL625" s="570"/>
      <c r="KOM625" s="570"/>
      <c r="KON625" s="570"/>
      <c r="KOO625" s="570"/>
      <c r="KOP625" s="570"/>
      <c r="KOQ625" s="570"/>
      <c r="KOR625" s="570"/>
      <c r="KOS625" s="570"/>
      <c r="KOT625" s="570"/>
      <c r="KOU625" s="570"/>
      <c r="KOV625" s="570"/>
      <c r="KOW625" s="570"/>
      <c r="KOX625" s="570"/>
      <c r="KOY625" s="570"/>
      <c r="KOZ625" s="570"/>
      <c r="KPA625" s="570"/>
      <c r="KPB625" s="570"/>
      <c r="KPC625" s="570"/>
      <c r="KPD625" s="570"/>
      <c r="KPE625" s="570"/>
      <c r="KPF625" s="570"/>
      <c r="KPG625" s="570"/>
      <c r="KPH625" s="570"/>
      <c r="KPI625" s="570"/>
      <c r="KPJ625" s="570"/>
      <c r="KPK625" s="570"/>
      <c r="KPL625" s="570"/>
      <c r="KPM625" s="570"/>
      <c r="KPN625" s="570"/>
      <c r="KPO625" s="570"/>
      <c r="KPP625" s="570"/>
      <c r="KPQ625" s="570"/>
      <c r="KPR625" s="570"/>
      <c r="KPS625" s="570"/>
      <c r="KPT625" s="570"/>
      <c r="KPU625" s="570"/>
      <c r="KPV625" s="570"/>
      <c r="KPW625" s="570"/>
      <c r="KPX625" s="570"/>
      <c r="KPY625" s="570"/>
      <c r="KPZ625" s="570"/>
      <c r="KQA625" s="570"/>
      <c r="KQB625" s="570"/>
      <c r="KQC625" s="570"/>
      <c r="KQD625" s="570"/>
      <c r="KQE625" s="570"/>
      <c r="KQF625" s="570"/>
      <c r="KQG625" s="570"/>
      <c r="KQH625" s="570"/>
      <c r="KQI625" s="570"/>
      <c r="KQJ625" s="570"/>
      <c r="KQK625" s="570"/>
      <c r="KQL625" s="570"/>
      <c r="KQM625" s="570"/>
      <c r="KQN625" s="570"/>
      <c r="KQO625" s="570"/>
      <c r="KQP625" s="570"/>
      <c r="KQQ625" s="570"/>
      <c r="KQR625" s="570"/>
      <c r="KQS625" s="570"/>
      <c r="KQT625" s="570"/>
      <c r="KQU625" s="570"/>
      <c r="KQV625" s="570"/>
      <c r="KQW625" s="570"/>
      <c r="KQX625" s="570"/>
      <c r="KQY625" s="570"/>
      <c r="KQZ625" s="570"/>
      <c r="KRA625" s="570"/>
      <c r="KRB625" s="570"/>
      <c r="KRC625" s="570"/>
      <c r="KRD625" s="570"/>
      <c r="KRE625" s="570"/>
      <c r="KRF625" s="570"/>
      <c r="KRG625" s="570"/>
      <c r="KRH625" s="570"/>
      <c r="KRI625" s="570"/>
      <c r="KRJ625" s="570"/>
      <c r="KRK625" s="570"/>
      <c r="KRL625" s="570"/>
      <c r="KRM625" s="570"/>
      <c r="KRN625" s="570"/>
      <c r="KRO625" s="570"/>
      <c r="KRP625" s="570"/>
      <c r="KRQ625" s="570"/>
      <c r="KRR625" s="570"/>
      <c r="KRS625" s="570"/>
      <c r="KRT625" s="570"/>
      <c r="KRU625" s="570"/>
      <c r="KRV625" s="570"/>
      <c r="KRW625" s="570"/>
      <c r="KRX625" s="570"/>
      <c r="KRY625" s="570"/>
      <c r="KRZ625" s="570"/>
      <c r="KSA625" s="570"/>
      <c r="KSB625" s="570"/>
      <c r="KSC625" s="570"/>
      <c r="KSD625" s="570"/>
      <c r="KSE625" s="570"/>
      <c r="KSF625" s="570"/>
      <c r="KSG625" s="570"/>
      <c r="KSH625" s="570"/>
      <c r="KSI625" s="570"/>
      <c r="KSJ625" s="570"/>
      <c r="KSK625" s="570"/>
      <c r="KSL625" s="570"/>
      <c r="KSM625" s="570"/>
      <c r="KSN625" s="570"/>
      <c r="KSO625" s="570"/>
      <c r="KSP625" s="570"/>
      <c r="KSQ625" s="570"/>
      <c r="KSR625" s="570"/>
      <c r="KSS625" s="570"/>
      <c r="KST625" s="570"/>
      <c r="KSU625" s="570"/>
      <c r="KSV625" s="570"/>
      <c r="KSW625" s="570"/>
      <c r="KSX625" s="570"/>
      <c r="KSY625" s="570"/>
      <c r="KSZ625" s="570"/>
      <c r="KTA625" s="570"/>
      <c r="KTB625" s="570"/>
      <c r="KTC625" s="570"/>
      <c r="KTD625" s="570"/>
      <c r="KTE625" s="570"/>
      <c r="KTF625" s="570"/>
      <c r="KTG625" s="570"/>
      <c r="KTH625" s="570"/>
      <c r="KTI625" s="570"/>
      <c r="KTJ625" s="570"/>
      <c r="KTK625" s="570"/>
      <c r="KTL625" s="570"/>
      <c r="KTM625" s="570"/>
      <c r="KTN625" s="570"/>
      <c r="KTO625" s="570"/>
      <c r="KTP625" s="570"/>
      <c r="KTQ625" s="570"/>
      <c r="KTR625" s="570"/>
      <c r="KTS625" s="570"/>
      <c r="KTT625" s="570"/>
      <c r="KTU625" s="570"/>
      <c r="KTV625" s="570"/>
      <c r="KTW625" s="570"/>
      <c r="KTX625" s="570"/>
      <c r="KTY625" s="570"/>
      <c r="KTZ625" s="570"/>
      <c r="KUA625" s="570"/>
      <c r="KUB625" s="570"/>
      <c r="KUC625" s="570"/>
      <c r="KUD625" s="570"/>
      <c r="KUE625" s="570"/>
      <c r="KUF625" s="570"/>
      <c r="KUG625" s="570"/>
      <c r="KUH625" s="570"/>
      <c r="KUI625" s="570"/>
      <c r="KUJ625" s="570"/>
      <c r="KUK625" s="570"/>
      <c r="KUL625" s="570"/>
      <c r="KUM625" s="570"/>
      <c r="KUN625" s="570"/>
      <c r="KUO625" s="570"/>
      <c r="KUP625" s="570"/>
      <c r="KUQ625" s="570"/>
      <c r="KUR625" s="570"/>
      <c r="KUS625" s="570"/>
      <c r="KUT625" s="570"/>
      <c r="KUU625" s="570"/>
      <c r="KUV625" s="570"/>
      <c r="KUW625" s="570"/>
      <c r="KUX625" s="570"/>
      <c r="KUY625" s="570"/>
      <c r="KUZ625" s="570"/>
      <c r="KVA625" s="570"/>
      <c r="KVB625" s="570"/>
      <c r="KVC625" s="570"/>
      <c r="KVD625" s="570"/>
      <c r="KVE625" s="570"/>
      <c r="KVF625" s="570"/>
      <c r="KVG625" s="570"/>
      <c r="KVH625" s="570"/>
      <c r="KVI625" s="570"/>
      <c r="KVJ625" s="570"/>
      <c r="KVK625" s="570"/>
      <c r="KVL625" s="570"/>
      <c r="KVM625" s="570"/>
      <c r="KVN625" s="570"/>
      <c r="KVO625" s="570"/>
      <c r="KVP625" s="570"/>
      <c r="KVQ625" s="570"/>
      <c r="KVR625" s="570"/>
      <c r="KVS625" s="570"/>
      <c r="KVT625" s="570"/>
      <c r="KVU625" s="570"/>
      <c r="KVV625" s="570"/>
      <c r="KVW625" s="570"/>
      <c r="KVX625" s="570"/>
      <c r="KVY625" s="570"/>
      <c r="KVZ625" s="570"/>
      <c r="KWA625" s="570"/>
      <c r="KWB625" s="570"/>
      <c r="KWC625" s="570"/>
      <c r="KWD625" s="570"/>
      <c r="KWE625" s="570"/>
      <c r="KWF625" s="570"/>
      <c r="KWG625" s="570"/>
      <c r="KWH625" s="570"/>
      <c r="KWI625" s="570"/>
      <c r="KWJ625" s="570"/>
      <c r="KWK625" s="570"/>
      <c r="KWL625" s="570"/>
      <c r="KWM625" s="570"/>
      <c r="KWN625" s="570"/>
      <c r="KWO625" s="570"/>
      <c r="KWP625" s="570"/>
      <c r="KWQ625" s="570"/>
      <c r="KWR625" s="570"/>
      <c r="KWS625" s="570"/>
      <c r="KWT625" s="570"/>
      <c r="KWU625" s="570"/>
      <c r="KWV625" s="570"/>
      <c r="KWW625" s="570"/>
      <c r="KWX625" s="570"/>
      <c r="KWY625" s="570"/>
      <c r="KWZ625" s="570"/>
      <c r="KXA625" s="570"/>
      <c r="KXB625" s="570"/>
      <c r="KXC625" s="570"/>
      <c r="KXD625" s="570"/>
      <c r="KXE625" s="570"/>
      <c r="KXF625" s="570"/>
      <c r="KXG625" s="570"/>
      <c r="KXH625" s="570"/>
      <c r="KXI625" s="570"/>
      <c r="KXJ625" s="570"/>
      <c r="KXK625" s="570"/>
      <c r="KXL625" s="570"/>
      <c r="KXM625" s="570"/>
      <c r="KXN625" s="570"/>
      <c r="KXO625" s="570"/>
      <c r="KXP625" s="570"/>
      <c r="KXQ625" s="570"/>
      <c r="KXR625" s="570"/>
      <c r="KXS625" s="570"/>
      <c r="KXT625" s="570"/>
      <c r="KXU625" s="570"/>
      <c r="KXV625" s="570"/>
      <c r="KXW625" s="570"/>
      <c r="KXX625" s="570"/>
      <c r="KXY625" s="570"/>
      <c r="KXZ625" s="570"/>
      <c r="KYA625" s="570"/>
      <c r="KYB625" s="570"/>
      <c r="KYC625" s="570"/>
      <c r="KYD625" s="570"/>
      <c r="KYE625" s="570"/>
      <c r="KYF625" s="570"/>
      <c r="KYG625" s="570"/>
      <c r="KYH625" s="570"/>
      <c r="KYI625" s="570"/>
      <c r="KYJ625" s="570"/>
      <c r="KYK625" s="570"/>
      <c r="KYL625" s="570"/>
      <c r="KYM625" s="570"/>
      <c r="KYN625" s="570"/>
      <c r="KYO625" s="570"/>
      <c r="KYP625" s="570"/>
      <c r="KYQ625" s="570"/>
      <c r="KYR625" s="570"/>
      <c r="KYS625" s="570"/>
      <c r="KYT625" s="570"/>
      <c r="KYU625" s="570"/>
      <c r="KYV625" s="570"/>
      <c r="KYW625" s="570"/>
      <c r="KYX625" s="570"/>
      <c r="KYY625" s="570"/>
      <c r="KYZ625" s="570"/>
      <c r="KZA625" s="570"/>
      <c r="KZB625" s="570"/>
      <c r="KZC625" s="570"/>
      <c r="KZD625" s="570"/>
      <c r="KZE625" s="570"/>
      <c r="KZF625" s="570"/>
      <c r="KZG625" s="570"/>
      <c r="KZH625" s="570"/>
      <c r="KZI625" s="570"/>
      <c r="KZJ625" s="570"/>
      <c r="KZK625" s="570"/>
      <c r="KZL625" s="570"/>
      <c r="KZM625" s="570"/>
      <c r="KZN625" s="570"/>
      <c r="KZO625" s="570"/>
      <c r="KZP625" s="570"/>
      <c r="KZQ625" s="570"/>
      <c r="KZR625" s="570"/>
      <c r="KZS625" s="570"/>
      <c r="KZT625" s="570"/>
      <c r="KZU625" s="570"/>
      <c r="KZV625" s="570"/>
      <c r="KZW625" s="570"/>
      <c r="KZX625" s="570"/>
      <c r="KZY625" s="570"/>
      <c r="KZZ625" s="570"/>
      <c r="LAA625" s="570"/>
      <c r="LAB625" s="570"/>
      <c r="LAC625" s="570"/>
      <c r="LAD625" s="570"/>
      <c r="LAE625" s="570"/>
      <c r="LAF625" s="570"/>
      <c r="LAG625" s="570"/>
      <c r="LAH625" s="570"/>
      <c r="LAI625" s="570"/>
      <c r="LAJ625" s="570"/>
      <c r="LAK625" s="570"/>
      <c r="LAL625" s="570"/>
      <c r="LAM625" s="570"/>
      <c r="LAN625" s="570"/>
      <c r="LAO625" s="570"/>
      <c r="LAP625" s="570"/>
      <c r="LAQ625" s="570"/>
      <c r="LAR625" s="570"/>
      <c r="LAS625" s="570"/>
      <c r="LAT625" s="570"/>
      <c r="LAU625" s="570"/>
      <c r="LAV625" s="570"/>
      <c r="LAW625" s="570"/>
      <c r="LAX625" s="570"/>
      <c r="LAY625" s="570"/>
      <c r="LAZ625" s="570"/>
      <c r="LBA625" s="570"/>
      <c r="LBB625" s="570"/>
      <c r="LBC625" s="570"/>
      <c r="LBD625" s="570"/>
      <c r="LBE625" s="570"/>
      <c r="LBF625" s="570"/>
      <c r="LBG625" s="570"/>
      <c r="LBH625" s="570"/>
      <c r="LBI625" s="570"/>
      <c r="LBJ625" s="570"/>
      <c r="LBK625" s="570"/>
      <c r="LBL625" s="570"/>
      <c r="LBM625" s="570"/>
      <c r="LBN625" s="570"/>
      <c r="LBO625" s="570"/>
      <c r="LBP625" s="570"/>
      <c r="LBQ625" s="570"/>
      <c r="LBR625" s="570"/>
      <c r="LBS625" s="570"/>
      <c r="LBT625" s="570"/>
      <c r="LBU625" s="570"/>
      <c r="LBV625" s="570"/>
      <c r="LBW625" s="570"/>
      <c r="LBX625" s="570"/>
      <c r="LBY625" s="570"/>
      <c r="LBZ625" s="570"/>
      <c r="LCA625" s="570"/>
      <c r="LCB625" s="570"/>
      <c r="LCC625" s="570"/>
      <c r="LCD625" s="570"/>
      <c r="LCE625" s="570"/>
      <c r="LCF625" s="570"/>
      <c r="LCG625" s="570"/>
      <c r="LCH625" s="570"/>
      <c r="LCI625" s="570"/>
      <c r="LCJ625" s="570"/>
      <c r="LCK625" s="570"/>
      <c r="LCL625" s="570"/>
      <c r="LCM625" s="570"/>
      <c r="LCN625" s="570"/>
      <c r="LCO625" s="570"/>
      <c r="LCP625" s="570"/>
      <c r="LCQ625" s="570"/>
      <c r="LCR625" s="570"/>
      <c r="LCS625" s="570"/>
      <c r="LCT625" s="570"/>
      <c r="LCU625" s="570"/>
      <c r="LCV625" s="570"/>
      <c r="LCW625" s="570"/>
      <c r="LCX625" s="570"/>
      <c r="LCY625" s="570"/>
      <c r="LCZ625" s="570"/>
      <c r="LDA625" s="570"/>
      <c r="LDB625" s="570"/>
      <c r="LDC625" s="570"/>
      <c r="LDD625" s="570"/>
      <c r="LDE625" s="570"/>
      <c r="LDF625" s="570"/>
      <c r="LDG625" s="570"/>
      <c r="LDH625" s="570"/>
      <c r="LDI625" s="570"/>
      <c r="LDJ625" s="570"/>
      <c r="LDK625" s="570"/>
      <c r="LDL625" s="570"/>
      <c r="LDM625" s="570"/>
      <c r="LDN625" s="570"/>
      <c r="LDO625" s="570"/>
      <c r="LDP625" s="570"/>
      <c r="LDQ625" s="570"/>
      <c r="LDR625" s="570"/>
      <c r="LDS625" s="570"/>
      <c r="LDT625" s="570"/>
      <c r="LDU625" s="570"/>
      <c r="LDV625" s="570"/>
      <c r="LDW625" s="570"/>
      <c r="LDX625" s="570"/>
      <c r="LDY625" s="570"/>
      <c r="LDZ625" s="570"/>
      <c r="LEA625" s="570"/>
      <c r="LEB625" s="570"/>
      <c r="LEC625" s="570"/>
      <c r="LED625" s="570"/>
      <c r="LEE625" s="570"/>
      <c r="LEF625" s="570"/>
      <c r="LEG625" s="570"/>
      <c r="LEH625" s="570"/>
      <c r="LEI625" s="570"/>
      <c r="LEJ625" s="570"/>
      <c r="LEK625" s="570"/>
      <c r="LEL625" s="570"/>
      <c r="LEM625" s="570"/>
      <c r="LEN625" s="570"/>
      <c r="LEO625" s="570"/>
      <c r="LEP625" s="570"/>
      <c r="LEQ625" s="570"/>
      <c r="LER625" s="570"/>
      <c r="LES625" s="570"/>
      <c r="LET625" s="570"/>
      <c r="LEU625" s="570"/>
      <c r="LEV625" s="570"/>
      <c r="LEW625" s="570"/>
      <c r="LEX625" s="570"/>
      <c r="LEY625" s="570"/>
      <c r="LEZ625" s="570"/>
      <c r="LFA625" s="570"/>
      <c r="LFB625" s="570"/>
      <c r="LFC625" s="570"/>
      <c r="LFD625" s="570"/>
      <c r="LFE625" s="570"/>
      <c r="LFF625" s="570"/>
      <c r="LFG625" s="570"/>
      <c r="LFH625" s="570"/>
      <c r="LFI625" s="570"/>
      <c r="LFJ625" s="570"/>
      <c r="LFK625" s="570"/>
      <c r="LFL625" s="570"/>
      <c r="LFM625" s="570"/>
      <c r="LFN625" s="570"/>
      <c r="LFO625" s="570"/>
      <c r="LFP625" s="570"/>
      <c r="LFQ625" s="570"/>
      <c r="LFR625" s="570"/>
      <c r="LFS625" s="570"/>
      <c r="LFT625" s="570"/>
      <c r="LFU625" s="570"/>
      <c r="LFV625" s="570"/>
      <c r="LFW625" s="570"/>
      <c r="LFX625" s="570"/>
      <c r="LFY625" s="570"/>
      <c r="LFZ625" s="570"/>
      <c r="LGA625" s="570"/>
      <c r="LGB625" s="570"/>
      <c r="LGC625" s="570"/>
      <c r="LGD625" s="570"/>
      <c r="LGE625" s="570"/>
      <c r="LGF625" s="570"/>
      <c r="LGG625" s="570"/>
      <c r="LGH625" s="570"/>
      <c r="LGI625" s="570"/>
      <c r="LGJ625" s="570"/>
      <c r="LGK625" s="570"/>
      <c r="LGL625" s="570"/>
      <c r="LGM625" s="570"/>
      <c r="LGN625" s="570"/>
      <c r="LGO625" s="570"/>
      <c r="LGP625" s="570"/>
      <c r="LGQ625" s="570"/>
      <c r="LGR625" s="570"/>
      <c r="LGS625" s="570"/>
      <c r="LGT625" s="570"/>
      <c r="LGU625" s="570"/>
      <c r="LGV625" s="570"/>
      <c r="LGW625" s="570"/>
      <c r="LGX625" s="570"/>
      <c r="LGY625" s="570"/>
      <c r="LGZ625" s="570"/>
      <c r="LHA625" s="570"/>
      <c r="LHB625" s="570"/>
      <c r="LHC625" s="570"/>
      <c r="LHD625" s="570"/>
      <c r="LHE625" s="570"/>
      <c r="LHF625" s="570"/>
      <c r="LHG625" s="570"/>
      <c r="LHH625" s="570"/>
      <c r="LHI625" s="570"/>
      <c r="LHJ625" s="570"/>
      <c r="LHK625" s="570"/>
      <c r="LHL625" s="570"/>
      <c r="LHM625" s="570"/>
      <c r="LHN625" s="570"/>
      <c r="LHO625" s="570"/>
      <c r="LHP625" s="570"/>
      <c r="LHQ625" s="570"/>
      <c r="LHR625" s="570"/>
      <c r="LHS625" s="570"/>
      <c r="LHT625" s="570"/>
      <c r="LHU625" s="570"/>
      <c r="LHV625" s="570"/>
      <c r="LHW625" s="570"/>
      <c r="LHX625" s="570"/>
      <c r="LHY625" s="570"/>
      <c r="LHZ625" s="570"/>
      <c r="LIA625" s="570"/>
      <c r="LIB625" s="570"/>
      <c r="LIC625" s="570"/>
      <c r="LID625" s="570"/>
      <c r="LIE625" s="570"/>
      <c r="LIF625" s="570"/>
      <c r="LIG625" s="570"/>
      <c r="LIH625" s="570"/>
      <c r="LII625" s="570"/>
      <c r="LIJ625" s="570"/>
      <c r="LIK625" s="570"/>
      <c r="LIL625" s="570"/>
      <c r="LIM625" s="570"/>
      <c r="LIN625" s="570"/>
      <c r="LIO625" s="570"/>
      <c r="LIP625" s="570"/>
      <c r="LIQ625" s="570"/>
      <c r="LIR625" s="570"/>
      <c r="LIS625" s="570"/>
      <c r="LIT625" s="570"/>
      <c r="LIU625" s="570"/>
      <c r="LIV625" s="570"/>
      <c r="LIW625" s="570"/>
      <c r="LIX625" s="570"/>
      <c r="LIY625" s="570"/>
      <c r="LIZ625" s="570"/>
      <c r="LJA625" s="570"/>
      <c r="LJB625" s="570"/>
      <c r="LJC625" s="570"/>
      <c r="LJD625" s="570"/>
      <c r="LJE625" s="570"/>
      <c r="LJF625" s="570"/>
      <c r="LJG625" s="570"/>
      <c r="LJH625" s="570"/>
      <c r="LJI625" s="570"/>
      <c r="LJJ625" s="570"/>
      <c r="LJK625" s="570"/>
      <c r="LJL625" s="570"/>
      <c r="LJM625" s="570"/>
      <c r="LJN625" s="570"/>
      <c r="LJO625" s="570"/>
      <c r="LJP625" s="570"/>
      <c r="LJQ625" s="570"/>
      <c r="LJR625" s="570"/>
      <c r="LJS625" s="570"/>
      <c r="LJT625" s="570"/>
      <c r="LJU625" s="570"/>
      <c r="LJV625" s="570"/>
      <c r="LJW625" s="570"/>
      <c r="LJX625" s="570"/>
      <c r="LJY625" s="570"/>
      <c r="LJZ625" s="570"/>
      <c r="LKA625" s="570"/>
      <c r="LKB625" s="570"/>
      <c r="LKC625" s="570"/>
      <c r="LKD625" s="570"/>
      <c r="LKE625" s="570"/>
      <c r="LKF625" s="570"/>
      <c r="LKG625" s="570"/>
      <c r="LKH625" s="570"/>
      <c r="LKI625" s="570"/>
      <c r="LKJ625" s="570"/>
      <c r="LKK625" s="570"/>
      <c r="LKL625" s="570"/>
      <c r="LKM625" s="570"/>
      <c r="LKN625" s="570"/>
      <c r="LKO625" s="570"/>
      <c r="LKP625" s="570"/>
      <c r="LKQ625" s="570"/>
      <c r="LKR625" s="570"/>
      <c r="LKS625" s="570"/>
      <c r="LKT625" s="570"/>
      <c r="LKU625" s="570"/>
      <c r="LKV625" s="570"/>
      <c r="LKW625" s="570"/>
      <c r="LKX625" s="570"/>
      <c r="LKY625" s="570"/>
      <c r="LKZ625" s="570"/>
      <c r="LLA625" s="570"/>
      <c r="LLB625" s="570"/>
      <c r="LLC625" s="570"/>
      <c r="LLD625" s="570"/>
      <c r="LLE625" s="570"/>
      <c r="LLF625" s="570"/>
      <c r="LLG625" s="570"/>
      <c r="LLH625" s="570"/>
      <c r="LLI625" s="570"/>
      <c r="LLJ625" s="570"/>
      <c r="LLK625" s="570"/>
      <c r="LLL625" s="570"/>
      <c r="LLM625" s="570"/>
      <c r="LLN625" s="570"/>
      <c r="LLO625" s="570"/>
      <c r="LLP625" s="570"/>
      <c r="LLQ625" s="570"/>
      <c r="LLR625" s="570"/>
      <c r="LLS625" s="570"/>
      <c r="LLT625" s="570"/>
      <c r="LLU625" s="570"/>
      <c r="LLV625" s="570"/>
      <c r="LLW625" s="570"/>
      <c r="LLX625" s="570"/>
      <c r="LLY625" s="570"/>
      <c r="LLZ625" s="570"/>
      <c r="LMA625" s="570"/>
      <c r="LMB625" s="570"/>
      <c r="LMC625" s="570"/>
      <c r="LMD625" s="570"/>
      <c r="LME625" s="570"/>
      <c r="LMF625" s="570"/>
      <c r="LMG625" s="570"/>
      <c r="LMH625" s="570"/>
      <c r="LMI625" s="570"/>
      <c r="LMJ625" s="570"/>
      <c r="LMK625" s="570"/>
      <c r="LML625" s="570"/>
      <c r="LMM625" s="570"/>
      <c r="LMN625" s="570"/>
      <c r="LMO625" s="570"/>
      <c r="LMP625" s="570"/>
      <c r="LMQ625" s="570"/>
      <c r="LMR625" s="570"/>
      <c r="LMS625" s="570"/>
      <c r="LMT625" s="570"/>
      <c r="LMU625" s="570"/>
      <c r="LMV625" s="570"/>
      <c r="LMW625" s="570"/>
      <c r="LMX625" s="570"/>
      <c r="LMY625" s="570"/>
      <c r="LMZ625" s="570"/>
      <c r="LNA625" s="570"/>
      <c r="LNB625" s="570"/>
      <c r="LNC625" s="570"/>
      <c r="LND625" s="570"/>
      <c r="LNE625" s="570"/>
      <c r="LNF625" s="570"/>
      <c r="LNG625" s="570"/>
      <c r="LNH625" s="570"/>
      <c r="LNI625" s="570"/>
      <c r="LNJ625" s="570"/>
      <c r="LNK625" s="570"/>
      <c r="LNL625" s="570"/>
      <c r="LNM625" s="570"/>
      <c r="LNN625" s="570"/>
      <c r="LNO625" s="570"/>
      <c r="LNP625" s="570"/>
      <c r="LNQ625" s="570"/>
      <c r="LNR625" s="570"/>
      <c r="LNS625" s="570"/>
      <c r="LNT625" s="570"/>
      <c r="LNU625" s="570"/>
      <c r="LNV625" s="570"/>
      <c r="LNW625" s="570"/>
      <c r="LNX625" s="570"/>
      <c r="LNY625" s="570"/>
      <c r="LNZ625" s="570"/>
      <c r="LOA625" s="570"/>
      <c r="LOB625" s="570"/>
      <c r="LOC625" s="570"/>
      <c r="LOD625" s="570"/>
      <c r="LOE625" s="570"/>
      <c r="LOF625" s="570"/>
      <c r="LOG625" s="570"/>
      <c r="LOH625" s="570"/>
      <c r="LOI625" s="570"/>
      <c r="LOJ625" s="570"/>
      <c r="LOK625" s="570"/>
      <c r="LOL625" s="570"/>
      <c r="LOM625" s="570"/>
      <c r="LON625" s="570"/>
      <c r="LOO625" s="570"/>
      <c r="LOP625" s="570"/>
      <c r="LOQ625" s="570"/>
      <c r="LOR625" s="570"/>
      <c r="LOS625" s="570"/>
      <c r="LOT625" s="570"/>
      <c r="LOU625" s="570"/>
      <c r="LOV625" s="570"/>
      <c r="LOW625" s="570"/>
      <c r="LOX625" s="570"/>
      <c r="LOY625" s="570"/>
      <c r="LOZ625" s="570"/>
      <c r="LPA625" s="570"/>
      <c r="LPB625" s="570"/>
      <c r="LPC625" s="570"/>
      <c r="LPD625" s="570"/>
      <c r="LPE625" s="570"/>
      <c r="LPF625" s="570"/>
      <c r="LPG625" s="570"/>
      <c r="LPH625" s="570"/>
      <c r="LPI625" s="570"/>
      <c r="LPJ625" s="570"/>
      <c r="LPK625" s="570"/>
      <c r="LPL625" s="570"/>
      <c r="LPM625" s="570"/>
      <c r="LPN625" s="570"/>
      <c r="LPO625" s="570"/>
      <c r="LPP625" s="570"/>
      <c r="LPQ625" s="570"/>
      <c r="LPR625" s="570"/>
      <c r="LPS625" s="570"/>
      <c r="LPT625" s="570"/>
      <c r="LPU625" s="570"/>
      <c r="LPV625" s="570"/>
      <c r="LPW625" s="570"/>
      <c r="LPX625" s="570"/>
      <c r="LPY625" s="570"/>
      <c r="LPZ625" s="570"/>
      <c r="LQA625" s="570"/>
      <c r="LQB625" s="570"/>
      <c r="LQC625" s="570"/>
      <c r="LQD625" s="570"/>
      <c r="LQE625" s="570"/>
      <c r="LQF625" s="570"/>
      <c r="LQG625" s="570"/>
      <c r="LQH625" s="570"/>
      <c r="LQI625" s="570"/>
      <c r="LQJ625" s="570"/>
      <c r="LQK625" s="570"/>
      <c r="LQL625" s="570"/>
      <c r="LQM625" s="570"/>
      <c r="LQN625" s="570"/>
      <c r="LQO625" s="570"/>
      <c r="LQP625" s="570"/>
      <c r="LQQ625" s="570"/>
      <c r="LQR625" s="570"/>
      <c r="LQS625" s="570"/>
      <c r="LQT625" s="570"/>
      <c r="LQU625" s="570"/>
      <c r="LQV625" s="570"/>
      <c r="LQW625" s="570"/>
      <c r="LQX625" s="570"/>
      <c r="LQY625" s="570"/>
      <c r="LQZ625" s="570"/>
      <c r="LRA625" s="570"/>
      <c r="LRB625" s="570"/>
      <c r="LRC625" s="570"/>
      <c r="LRD625" s="570"/>
      <c r="LRE625" s="570"/>
      <c r="LRF625" s="570"/>
      <c r="LRG625" s="570"/>
      <c r="LRH625" s="570"/>
      <c r="LRI625" s="570"/>
      <c r="LRJ625" s="570"/>
      <c r="LRK625" s="570"/>
      <c r="LRL625" s="570"/>
      <c r="LRM625" s="570"/>
      <c r="LRN625" s="570"/>
      <c r="LRO625" s="570"/>
      <c r="LRP625" s="570"/>
      <c r="LRQ625" s="570"/>
      <c r="LRR625" s="570"/>
      <c r="LRS625" s="570"/>
      <c r="LRT625" s="570"/>
      <c r="LRU625" s="570"/>
      <c r="LRV625" s="570"/>
      <c r="LRW625" s="570"/>
      <c r="LRX625" s="570"/>
      <c r="LRY625" s="570"/>
      <c r="LRZ625" s="570"/>
      <c r="LSA625" s="570"/>
      <c r="LSB625" s="570"/>
      <c r="LSC625" s="570"/>
      <c r="LSD625" s="570"/>
      <c r="LSE625" s="570"/>
      <c r="LSF625" s="570"/>
      <c r="LSG625" s="570"/>
      <c r="LSH625" s="570"/>
      <c r="LSI625" s="570"/>
      <c r="LSJ625" s="570"/>
      <c r="LSK625" s="570"/>
      <c r="LSL625" s="570"/>
      <c r="LSM625" s="570"/>
      <c r="LSN625" s="570"/>
      <c r="LSO625" s="570"/>
      <c r="LSP625" s="570"/>
      <c r="LSQ625" s="570"/>
      <c r="LSR625" s="570"/>
      <c r="LSS625" s="570"/>
      <c r="LST625" s="570"/>
      <c r="LSU625" s="570"/>
      <c r="LSV625" s="570"/>
      <c r="LSW625" s="570"/>
      <c r="LSX625" s="570"/>
      <c r="LSY625" s="570"/>
      <c r="LSZ625" s="570"/>
      <c r="LTA625" s="570"/>
      <c r="LTB625" s="570"/>
      <c r="LTC625" s="570"/>
      <c r="LTD625" s="570"/>
      <c r="LTE625" s="570"/>
      <c r="LTF625" s="570"/>
      <c r="LTG625" s="570"/>
      <c r="LTH625" s="570"/>
      <c r="LTI625" s="570"/>
      <c r="LTJ625" s="570"/>
      <c r="LTK625" s="570"/>
      <c r="LTL625" s="570"/>
      <c r="LTM625" s="570"/>
      <c r="LTN625" s="570"/>
      <c r="LTO625" s="570"/>
      <c r="LTP625" s="570"/>
      <c r="LTQ625" s="570"/>
      <c r="LTR625" s="570"/>
      <c r="LTS625" s="570"/>
      <c r="LTT625" s="570"/>
      <c r="LTU625" s="570"/>
      <c r="LTV625" s="570"/>
      <c r="LTW625" s="570"/>
      <c r="LTX625" s="570"/>
      <c r="LTY625" s="570"/>
      <c r="LTZ625" s="570"/>
      <c r="LUA625" s="570"/>
      <c r="LUB625" s="570"/>
      <c r="LUC625" s="570"/>
      <c r="LUD625" s="570"/>
      <c r="LUE625" s="570"/>
      <c r="LUF625" s="570"/>
      <c r="LUG625" s="570"/>
      <c r="LUH625" s="570"/>
      <c r="LUI625" s="570"/>
      <c r="LUJ625" s="570"/>
      <c r="LUK625" s="570"/>
      <c r="LUL625" s="570"/>
      <c r="LUM625" s="570"/>
      <c r="LUN625" s="570"/>
      <c r="LUO625" s="570"/>
      <c r="LUP625" s="570"/>
      <c r="LUQ625" s="570"/>
      <c r="LUR625" s="570"/>
      <c r="LUS625" s="570"/>
      <c r="LUT625" s="570"/>
      <c r="LUU625" s="570"/>
      <c r="LUV625" s="570"/>
      <c r="LUW625" s="570"/>
      <c r="LUX625" s="570"/>
      <c r="LUY625" s="570"/>
      <c r="LUZ625" s="570"/>
      <c r="LVA625" s="570"/>
      <c r="LVB625" s="570"/>
      <c r="LVC625" s="570"/>
      <c r="LVD625" s="570"/>
      <c r="LVE625" s="570"/>
      <c r="LVF625" s="570"/>
      <c r="LVG625" s="570"/>
      <c r="LVH625" s="570"/>
      <c r="LVI625" s="570"/>
      <c r="LVJ625" s="570"/>
      <c r="LVK625" s="570"/>
      <c r="LVL625" s="570"/>
      <c r="LVM625" s="570"/>
      <c r="LVN625" s="570"/>
      <c r="LVO625" s="570"/>
      <c r="LVP625" s="570"/>
      <c r="LVQ625" s="570"/>
      <c r="LVR625" s="570"/>
      <c r="LVS625" s="570"/>
      <c r="LVT625" s="570"/>
      <c r="LVU625" s="570"/>
      <c r="LVV625" s="570"/>
      <c r="LVW625" s="570"/>
      <c r="LVX625" s="570"/>
      <c r="LVY625" s="570"/>
      <c r="LVZ625" s="570"/>
      <c r="LWA625" s="570"/>
      <c r="LWB625" s="570"/>
      <c r="LWC625" s="570"/>
      <c r="LWD625" s="570"/>
      <c r="LWE625" s="570"/>
      <c r="LWF625" s="570"/>
      <c r="LWG625" s="570"/>
      <c r="LWH625" s="570"/>
      <c r="LWI625" s="570"/>
      <c r="LWJ625" s="570"/>
      <c r="LWK625" s="570"/>
      <c r="LWL625" s="570"/>
      <c r="LWM625" s="570"/>
      <c r="LWN625" s="570"/>
      <c r="LWO625" s="570"/>
      <c r="LWP625" s="570"/>
      <c r="LWQ625" s="570"/>
      <c r="LWR625" s="570"/>
      <c r="LWS625" s="570"/>
      <c r="LWT625" s="570"/>
      <c r="LWU625" s="570"/>
      <c r="LWV625" s="570"/>
      <c r="LWW625" s="570"/>
      <c r="LWX625" s="570"/>
      <c r="LWY625" s="570"/>
      <c r="LWZ625" s="570"/>
      <c r="LXA625" s="570"/>
      <c r="LXB625" s="570"/>
      <c r="LXC625" s="570"/>
      <c r="LXD625" s="570"/>
      <c r="LXE625" s="570"/>
      <c r="LXF625" s="570"/>
      <c r="LXG625" s="570"/>
      <c r="LXH625" s="570"/>
      <c r="LXI625" s="570"/>
      <c r="LXJ625" s="570"/>
      <c r="LXK625" s="570"/>
      <c r="LXL625" s="570"/>
      <c r="LXM625" s="570"/>
      <c r="LXN625" s="570"/>
      <c r="LXO625" s="570"/>
      <c r="LXP625" s="570"/>
      <c r="LXQ625" s="570"/>
      <c r="LXR625" s="570"/>
      <c r="LXS625" s="570"/>
      <c r="LXT625" s="570"/>
      <c r="LXU625" s="570"/>
      <c r="LXV625" s="570"/>
      <c r="LXW625" s="570"/>
      <c r="LXX625" s="570"/>
      <c r="LXY625" s="570"/>
      <c r="LXZ625" s="570"/>
      <c r="LYA625" s="570"/>
      <c r="LYB625" s="570"/>
      <c r="LYC625" s="570"/>
      <c r="LYD625" s="570"/>
      <c r="LYE625" s="570"/>
      <c r="LYF625" s="570"/>
      <c r="LYG625" s="570"/>
      <c r="LYH625" s="570"/>
      <c r="LYI625" s="570"/>
      <c r="LYJ625" s="570"/>
      <c r="LYK625" s="570"/>
      <c r="LYL625" s="570"/>
      <c r="LYM625" s="570"/>
      <c r="LYN625" s="570"/>
      <c r="LYO625" s="570"/>
      <c r="LYP625" s="570"/>
      <c r="LYQ625" s="570"/>
      <c r="LYR625" s="570"/>
      <c r="LYS625" s="570"/>
      <c r="LYT625" s="570"/>
      <c r="LYU625" s="570"/>
      <c r="LYV625" s="570"/>
      <c r="LYW625" s="570"/>
      <c r="LYX625" s="570"/>
      <c r="LYY625" s="570"/>
      <c r="LYZ625" s="570"/>
      <c r="LZA625" s="570"/>
      <c r="LZB625" s="570"/>
      <c r="LZC625" s="570"/>
      <c r="LZD625" s="570"/>
      <c r="LZE625" s="570"/>
      <c r="LZF625" s="570"/>
      <c r="LZG625" s="570"/>
      <c r="LZH625" s="570"/>
      <c r="LZI625" s="570"/>
      <c r="LZJ625" s="570"/>
      <c r="LZK625" s="570"/>
      <c r="LZL625" s="570"/>
      <c r="LZM625" s="570"/>
      <c r="LZN625" s="570"/>
      <c r="LZO625" s="570"/>
      <c r="LZP625" s="570"/>
      <c r="LZQ625" s="570"/>
      <c r="LZR625" s="570"/>
      <c r="LZS625" s="570"/>
      <c r="LZT625" s="570"/>
      <c r="LZU625" s="570"/>
      <c r="LZV625" s="570"/>
      <c r="LZW625" s="570"/>
      <c r="LZX625" s="570"/>
      <c r="LZY625" s="570"/>
      <c r="LZZ625" s="570"/>
      <c r="MAA625" s="570"/>
      <c r="MAB625" s="570"/>
      <c r="MAC625" s="570"/>
      <c r="MAD625" s="570"/>
      <c r="MAE625" s="570"/>
      <c r="MAF625" s="570"/>
      <c r="MAG625" s="570"/>
      <c r="MAH625" s="570"/>
      <c r="MAI625" s="570"/>
      <c r="MAJ625" s="570"/>
      <c r="MAK625" s="570"/>
      <c r="MAL625" s="570"/>
      <c r="MAM625" s="570"/>
      <c r="MAN625" s="570"/>
      <c r="MAO625" s="570"/>
      <c r="MAP625" s="570"/>
      <c r="MAQ625" s="570"/>
      <c r="MAR625" s="570"/>
      <c r="MAS625" s="570"/>
      <c r="MAT625" s="570"/>
      <c r="MAU625" s="570"/>
      <c r="MAV625" s="570"/>
      <c r="MAW625" s="570"/>
      <c r="MAX625" s="570"/>
      <c r="MAY625" s="570"/>
      <c r="MAZ625" s="570"/>
      <c r="MBA625" s="570"/>
      <c r="MBB625" s="570"/>
      <c r="MBC625" s="570"/>
      <c r="MBD625" s="570"/>
      <c r="MBE625" s="570"/>
      <c r="MBF625" s="570"/>
      <c r="MBG625" s="570"/>
      <c r="MBH625" s="570"/>
      <c r="MBI625" s="570"/>
      <c r="MBJ625" s="570"/>
      <c r="MBK625" s="570"/>
      <c r="MBL625" s="570"/>
      <c r="MBM625" s="570"/>
      <c r="MBN625" s="570"/>
      <c r="MBO625" s="570"/>
      <c r="MBP625" s="570"/>
      <c r="MBQ625" s="570"/>
      <c r="MBR625" s="570"/>
      <c r="MBS625" s="570"/>
      <c r="MBT625" s="570"/>
      <c r="MBU625" s="570"/>
      <c r="MBV625" s="570"/>
      <c r="MBW625" s="570"/>
      <c r="MBX625" s="570"/>
      <c r="MBY625" s="570"/>
      <c r="MBZ625" s="570"/>
      <c r="MCA625" s="570"/>
      <c r="MCB625" s="570"/>
      <c r="MCC625" s="570"/>
      <c r="MCD625" s="570"/>
      <c r="MCE625" s="570"/>
      <c r="MCF625" s="570"/>
      <c r="MCG625" s="570"/>
      <c r="MCH625" s="570"/>
      <c r="MCI625" s="570"/>
      <c r="MCJ625" s="570"/>
      <c r="MCK625" s="570"/>
      <c r="MCL625" s="570"/>
      <c r="MCM625" s="570"/>
      <c r="MCN625" s="570"/>
      <c r="MCO625" s="570"/>
      <c r="MCP625" s="570"/>
      <c r="MCQ625" s="570"/>
      <c r="MCR625" s="570"/>
      <c r="MCS625" s="570"/>
      <c r="MCT625" s="570"/>
      <c r="MCU625" s="570"/>
      <c r="MCV625" s="570"/>
      <c r="MCW625" s="570"/>
      <c r="MCX625" s="570"/>
      <c r="MCY625" s="570"/>
      <c r="MCZ625" s="570"/>
      <c r="MDA625" s="570"/>
      <c r="MDB625" s="570"/>
      <c r="MDC625" s="570"/>
      <c r="MDD625" s="570"/>
      <c r="MDE625" s="570"/>
      <c r="MDF625" s="570"/>
      <c r="MDG625" s="570"/>
      <c r="MDH625" s="570"/>
      <c r="MDI625" s="570"/>
      <c r="MDJ625" s="570"/>
      <c r="MDK625" s="570"/>
      <c r="MDL625" s="570"/>
      <c r="MDM625" s="570"/>
      <c r="MDN625" s="570"/>
      <c r="MDO625" s="570"/>
      <c r="MDP625" s="570"/>
      <c r="MDQ625" s="570"/>
      <c r="MDR625" s="570"/>
      <c r="MDS625" s="570"/>
      <c r="MDT625" s="570"/>
      <c r="MDU625" s="570"/>
      <c r="MDV625" s="570"/>
      <c r="MDW625" s="570"/>
      <c r="MDX625" s="570"/>
      <c r="MDY625" s="570"/>
      <c r="MDZ625" s="570"/>
      <c r="MEA625" s="570"/>
      <c r="MEB625" s="570"/>
      <c r="MEC625" s="570"/>
      <c r="MED625" s="570"/>
      <c r="MEE625" s="570"/>
      <c r="MEF625" s="570"/>
      <c r="MEG625" s="570"/>
      <c r="MEH625" s="570"/>
      <c r="MEI625" s="570"/>
      <c r="MEJ625" s="570"/>
      <c r="MEK625" s="570"/>
      <c r="MEL625" s="570"/>
      <c r="MEM625" s="570"/>
      <c r="MEN625" s="570"/>
      <c r="MEO625" s="570"/>
      <c r="MEP625" s="570"/>
      <c r="MEQ625" s="570"/>
      <c r="MER625" s="570"/>
      <c r="MES625" s="570"/>
      <c r="MET625" s="570"/>
      <c r="MEU625" s="570"/>
      <c r="MEV625" s="570"/>
      <c r="MEW625" s="570"/>
      <c r="MEX625" s="570"/>
      <c r="MEY625" s="570"/>
      <c r="MEZ625" s="570"/>
      <c r="MFA625" s="570"/>
      <c r="MFB625" s="570"/>
      <c r="MFC625" s="570"/>
      <c r="MFD625" s="570"/>
      <c r="MFE625" s="570"/>
      <c r="MFF625" s="570"/>
      <c r="MFG625" s="570"/>
      <c r="MFH625" s="570"/>
      <c r="MFI625" s="570"/>
      <c r="MFJ625" s="570"/>
      <c r="MFK625" s="570"/>
      <c r="MFL625" s="570"/>
      <c r="MFM625" s="570"/>
      <c r="MFN625" s="570"/>
      <c r="MFO625" s="570"/>
      <c r="MFP625" s="570"/>
      <c r="MFQ625" s="570"/>
      <c r="MFR625" s="570"/>
      <c r="MFS625" s="570"/>
      <c r="MFT625" s="570"/>
      <c r="MFU625" s="570"/>
      <c r="MFV625" s="570"/>
      <c r="MFW625" s="570"/>
      <c r="MFX625" s="570"/>
      <c r="MFY625" s="570"/>
      <c r="MFZ625" s="570"/>
      <c r="MGA625" s="570"/>
      <c r="MGB625" s="570"/>
      <c r="MGC625" s="570"/>
      <c r="MGD625" s="570"/>
      <c r="MGE625" s="570"/>
      <c r="MGF625" s="570"/>
      <c r="MGG625" s="570"/>
      <c r="MGH625" s="570"/>
      <c r="MGI625" s="570"/>
      <c r="MGJ625" s="570"/>
      <c r="MGK625" s="570"/>
      <c r="MGL625" s="570"/>
      <c r="MGM625" s="570"/>
      <c r="MGN625" s="570"/>
      <c r="MGO625" s="570"/>
      <c r="MGP625" s="570"/>
      <c r="MGQ625" s="570"/>
      <c r="MGR625" s="570"/>
      <c r="MGS625" s="570"/>
      <c r="MGT625" s="570"/>
      <c r="MGU625" s="570"/>
      <c r="MGV625" s="570"/>
      <c r="MGW625" s="570"/>
      <c r="MGX625" s="570"/>
      <c r="MGY625" s="570"/>
      <c r="MGZ625" s="570"/>
      <c r="MHA625" s="570"/>
      <c r="MHB625" s="570"/>
      <c r="MHC625" s="570"/>
      <c r="MHD625" s="570"/>
      <c r="MHE625" s="570"/>
      <c r="MHF625" s="570"/>
      <c r="MHG625" s="570"/>
      <c r="MHH625" s="570"/>
      <c r="MHI625" s="570"/>
      <c r="MHJ625" s="570"/>
      <c r="MHK625" s="570"/>
      <c r="MHL625" s="570"/>
      <c r="MHM625" s="570"/>
      <c r="MHN625" s="570"/>
      <c r="MHO625" s="570"/>
      <c r="MHP625" s="570"/>
      <c r="MHQ625" s="570"/>
      <c r="MHR625" s="570"/>
      <c r="MHS625" s="570"/>
      <c r="MHT625" s="570"/>
      <c r="MHU625" s="570"/>
      <c r="MHV625" s="570"/>
      <c r="MHW625" s="570"/>
      <c r="MHX625" s="570"/>
      <c r="MHY625" s="570"/>
      <c r="MHZ625" s="570"/>
      <c r="MIA625" s="570"/>
      <c r="MIB625" s="570"/>
      <c r="MIC625" s="570"/>
      <c r="MID625" s="570"/>
      <c r="MIE625" s="570"/>
      <c r="MIF625" s="570"/>
      <c r="MIG625" s="570"/>
      <c r="MIH625" s="570"/>
      <c r="MII625" s="570"/>
      <c r="MIJ625" s="570"/>
      <c r="MIK625" s="570"/>
      <c r="MIL625" s="570"/>
      <c r="MIM625" s="570"/>
      <c r="MIN625" s="570"/>
      <c r="MIO625" s="570"/>
      <c r="MIP625" s="570"/>
      <c r="MIQ625" s="570"/>
      <c r="MIR625" s="570"/>
      <c r="MIS625" s="570"/>
      <c r="MIT625" s="570"/>
      <c r="MIU625" s="570"/>
      <c r="MIV625" s="570"/>
      <c r="MIW625" s="570"/>
      <c r="MIX625" s="570"/>
      <c r="MIY625" s="570"/>
      <c r="MIZ625" s="570"/>
      <c r="MJA625" s="570"/>
      <c r="MJB625" s="570"/>
      <c r="MJC625" s="570"/>
      <c r="MJD625" s="570"/>
      <c r="MJE625" s="570"/>
      <c r="MJF625" s="570"/>
      <c r="MJG625" s="570"/>
      <c r="MJH625" s="570"/>
      <c r="MJI625" s="570"/>
      <c r="MJJ625" s="570"/>
      <c r="MJK625" s="570"/>
      <c r="MJL625" s="570"/>
      <c r="MJM625" s="570"/>
      <c r="MJN625" s="570"/>
      <c r="MJO625" s="570"/>
      <c r="MJP625" s="570"/>
      <c r="MJQ625" s="570"/>
      <c r="MJR625" s="570"/>
      <c r="MJS625" s="570"/>
      <c r="MJT625" s="570"/>
      <c r="MJU625" s="570"/>
      <c r="MJV625" s="570"/>
      <c r="MJW625" s="570"/>
      <c r="MJX625" s="570"/>
      <c r="MJY625" s="570"/>
      <c r="MJZ625" s="570"/>
      <c r="MKA625" s="570"/>
      <c r="MKB625" s="570"/>
      <c r="MKC625" s="570"/>
      <c r="MKD625" s="570"/>
      <c r="MKE625" s="570"/>
      <c r="MKF625" s="570"/>
      <c r="MKG625" s="570"/>
      <c r="MKH625" s="570"/>
      <c r="MKI625" s="570"/>
      <c r="MKJ625" s="570"/>
      <c r="MKK625" s="570"/>
      <c r="MKL625" s="570"/>
      <c r="MKM625" s="570"/>
      <c r="MKN625" s="570"/>
      <c r="MKO625" s="570"/>
      <c r="MKP625" s="570"/>
      <c r="MKQ625" s="570"/>
      <c r="MKR625" s="570"/>
      <c r="MKS625" s="570"/>
      <c r="MKT625" s="570"/>
      <c r="MKU625" s="570"/>
      <c r="MKV625" s="570"/>
      <c r="MKW625" s="570"/>
      <c r="MKX625" s="570"/>
      <c r="MKY625" s="570"/>
      <c r="MKZ625" s="570"/>
      <c r="MLA625" s="570"/>
      <c r="MLB625" s="570"/>
      <c r="MLC625" s="570"/>
      <c r="MLD625" s="570"/>
      <c r="MLE625" s="570"/>
      <c r="MLF625" s="570"/>
      <c r="MLG625" s="570"/>
      <c r="MLH625" s="570"/>
      <c r="MLI625" s="570"/>
      <c r="MLJ625" s="570"/>
      <c r="MLK625" s="570"/>
      <c r="MLL625" s="570"/>
      <c r="MLM625" s="570"/>
      <c r="MLN625" s="570"/>
      <c r="MLO625" s="570"/>
      <c r="MLP625" s="570"/>
      <c r="MLQ625" s="570"/>
      <c r="MLR625" s="570"/>
      <c r="MLS625" s="570"/>
      <c r="MLT625" s="570"/>
      <c r="MLU625" s="570"/>
      <c r="MLV625" s="570"/>
      <c r="MLW625" s="570"/>
      <c r="MLX625" s="570"/>
      <c r="MLY625" s="570"/>
      <c r="MLZ625" s="570"/>
      <c r="MMA625" s="570"/>
      <c r="MMB625" s="570"/>
      <c r="MMC625" s="570"/>
      <c r="MMD625" s="570"/>
      <c r="MME625" s="570"/>
      <c r="MMF625" s="570"/>
      <c r="MMG625" s="570"/>
      <c r="MMH625" s="570"/>
      <c r="MMI625" s="570"/>
      <c r="MMJ625" s="570"/>
      <c r="MMK625" s="570"/>
      <c r="MML625" s="570"/>
      <c r="MMM625" s="570"/>
      <c r="MMN625" s="570"/>
      <c r="MMO625" s="570"/>
      <c r="MMP625" s="570"/>
      <c r="MMQ625" s="570"/>
      <c r="MMR625" s="570"/>
      <c r="MMS625" s="570"/>
      <c r="MMT625" s="570"/>
      <c r="MMU625" s="570"/>
      <c r="MMV625" s="570"/>
      <c r="MMW625" s="570"/>
      <c r="MMX625" s="570"/>
      <c r="MMY625" s="570"/>
      <c r="MMZ625" s="570"/>
      <c r="MNA625" s="570"/>
      <c r="MNB625" s="570"/>
      <c r="MNC625" s="570"/>
      <c r="MND625" s="570"/>
      <c r="MNE625" s="570"/>
      <c r="MNF625" s="570"/>
      <c r="MNG625" s="570"/>
      <c r="MNH625" s="570"/>
      <c r="MNI625" s="570"/>
      <c r="MNJ625" s="570"/>
      <c r="MNK625" s="570"/>
      <c r="MNL625" s="570"/>
      <c r="MNM625" s="570"/>
      <c r="MNN625" s="570"/>
      <c r="MNO625" s="570"/>
      <c r="MNP625" s="570"/>
      <c r="MNQ625" s="570"/>
      <c r="MNR625" s="570"/>
      <c r="MNS625" s="570"/>
      <c r="MNT625" s="570"/>
      <c r="MNU625" s="570"/>
      <c r="MNV625" s="570"/>
      <c r="MNW625" s="570"/>
      <c r="MNX625" s="570"/>
      <c r="MNY625" s="570"/>
      <c r="MNZ625" s="570"/>
      <c r="MOA625" s="570"/>
      <c r="MOB625" s="570"/>
      <c r="MOC625" s="570"/>
      <c r="MOD625" s="570"/>
      <c r="MOE625" s="570"/>
      <c r="MOF625" s="570"/>
      <c r="MOG625" s="570"/>
      <c r="MOH625" s="570"/>
      <c r="MOI625" s="570"/>
      <c r="MOJ625" s="570"/>
      <c r="MOK625" s="570"/>
      <c r="MOL625" s="570"/>
      <c r="MOM625" s="570"/>
      <c r="MON625" s="570"/>
      <c r="MOO625" s="570"/>
      <c r="MOP625" s="570"/>
      <c r="MOQ625" s="570"/>
      <c r="MOR625" s="570"/>
      <c r="MOS625" s="570"/>
      <c r="MOT625" s="570"/>
      <c r="MOU625" s="570"/>
      <c r="MOV625" s="570"/>
      <c r="MOW625" s="570"/>
      <c r="MOX625" s="570"/>
      <c r="MOY625" s="570"/>
      <c r="MOZ625" s="570"/>
      <c r="MPA625" s="570"/>
      <c r="MPB625" s="570"/>
      <c r="MPC625" s="570"/>
      <c r="MPD625" s="570"/>
      <c r="MPE625" s="570"/>
      <c r="MPF625" s="570"/>
      <c r="MPG625" s="570"/>
      <c r="MPH625" s="570"/>
      <c r="MPI625" s="570"/>
      <c r="MPJ625" s="570"/>
      <c r="MPK625" s="570"/>
      <c r="MPL625" s="570"/>
      <c r="MPM625" s="570"/>
      <c r="MPN625" s="570"/>
      <c r="MPO625" s="570"/>
      <c r="MPP625" s="570"/>
      <c r="MPQ625" s="570"/>
      <c r="MPR625" s="570"/>
      <c r="MPS625" s="570"/>
      <c r="MPT625" s="570"/>
      <c r="MPU625" s="570"/>
      <c r="MPV625" s="570"/>
      <c r="MPW625" s="570"/>
      <c r="MPX625" s="570"/>
      <c r="MPY625" s="570"/>
      <c r="MPZ625" s="570"/>
      <c r="MQA625" s="570"/>
      <c r="MQB625" s="570"/>
      <c r="MQC625" s="570"/>
      <c r="MQD625" s="570"/>
      <c r="MQE625" s="570"/>
      <c r="MQF625" s="570"/>
      <c r="MQG625" s="570"/>
      <c r="MQH625" s="570"/>
      <c r="MQI625" s="570"/>
      <c r="MQJ625" s="570"/>
      <c r="MQK625" s="570"/>
      <c r="MQL625" s="570"/>
      <c r="MQM625" s="570"/>
      <c r="MQN625" s="570"/>
      <c r="MQO625" s="570"/>
      <c r="MQP625" s="570"/>
      <c r="MQQ625" s="570"/>
      <c r="MQR625" s="570"/>
      <c r="MQS625" s="570"/>
      <c r="MQT625" s="570"/>
      <c r="MQU625" s="570"/>
      <c r="MQV625" s="570"/>
      <c r="MQW625" s="570"/>
      <c r="MQX625" s="570"/>
      <c r="MQY625" s="570"/>
      <c r="MQZ625" s="570"/>
      <c r="MRA625" s="570"/>
      <c r="MRB625" s="570"/>
      <c r="MRC625" s="570"/>
      <c r="MRD625" s="570"/>
      <c r="MRE625" s="570"/>
      <c r="MRF625" s="570"/>
      <c r="MRG625" s="570"/>
      <c r="MRH625" s="570"/>
      <c r="MRI625" s="570"/>
      <c r="MRJ625" s="570"/>
      <c r="MRK625" s="570"/>
      <c r="MRL625" s="570"/>
      <c r="MRM625" s="570"/>
      <c r="MRN625" s="570"/>
      <c r="MRO625" s="570"/>
      <c r="MRP625" s="570"/>
      <c r="MRQ625" s="570"/>
      <c r="MRR625" s="570"/>
      <c r="MRS625" s="570"/>
      <c r="MRT625" s="570"/>
      <c r="MRU625" s="570"/>
      <c r="MRV625" s="570"/>
      <c r="MRW625" s="570"/>
      <c r="MRX625" s="570"/>
      <c r="MRY625" s="570"/>
      <c r="MRZ625" s="570"/>
      <c r="MSA625" s="570"/>
      <c r="MSB625" s="570"/>
      <c r="MSC625" s="570"/>
      <c r="MSD625" s="570"/>
      <c r="MSE625" s="570"/>
      <c r="MSF625" s="570"/>
      <c r="MSG625" s="570"/>
      <c r="MSH625" s="570"/>
      <c r="MSI625" s="570"/>
      <c r="MSJ625" s="570"/>
      <c r="MSK625" s="570"/>
      <c r="MSL625" s="570"/>
      <c r="MSM625" s="570"/>
      <c r="MSN625" s="570"/>
      <c r="MSO625" s="570"/>
      <c r="MSP625" s="570"/>
      <c r="MSQ625" s="570"/>
      <c r="MSR625" s="570"/>
      <c r="MSS625" s="570"/>
      <c r="MST625" s="570"/>
      <c r="MSU625" s="570"/>
      <c r="MSV625" s="570"/>
      <c r="MSW625" s="570"/>
      <c r="MSX625" s="570"/>
      <c r="MSY625" s="570"/>
      <c r="MSZ625" s="570"/>
      <c r="MTA625" s="570"/>
      <c r="MTB625" s="570"/>
      <c r="MTC625" s="570"/>
      <c r="MTD625" s="570"/>
      <c r="MTE625" s="570"/>
      <c r="MTF625" s="570"/>
      <c r="MTG625" s="570"/>
      <c r="MTH625" s="570"/>
      <c r="MTI625" s="570"/>
      <c r="MTJ625" s="570"/>
      <c r="MTK625" s="570"/>
      <c r="MTL625" s="570"/>
      <c r="MTM625" s="570"/>
      <c r="MTN625" s="570"/>
      <c r="MTO625" s="570"/>
      <c r="MTP625" s="570"/>
      <c r="MTQ625" s="570"/>
      <c r="MTR625" s="570"/>
      <c r="MTS625" s="570"/>
      <c r="MTT625" s="570"/>
      <c r="MTU625" s="570"/>
      <c r="MTV625" s="570"/>
      <c r="MTW625" s="570"/>
      <c r="MTX625" s="570"/>
      <c r="MTY625" s="570"/>
      <c r="MTZ625" s="570"/>
      <c r="MUA625" s="570"/>
      <c r="MUB625" s="570"/>
      <c r="MUC625" s="570"/>
      <c r="MUD625" s="570"/>
      <c r="MUE625" s="570"/>
      <c r="MUF625" s="570"/>
      <c r="MUG625" s="570"/>
      <c r="MUH625" s="570"/>
      <c r="MUI625" s="570"/>
      <c r="MUJ625" s="570"/>
      <c r="MUK625" s="570"/>
      <c r="MUL625" s="570"/>
      <c r="MUM625" s="570"/>
      <c r="MUN625" s="570"/>
      <c r="MUO625" s="570"/>
      <c r="MUP625" s="570"/>
      <c r="MUQ625" s="570"/>
      <c r="MUR625" s="570"/>
      <c r="MUS625" s="570"/>
      <c r="MUT625" s="570"/>
      <c r="MUU625" s="570"/>
      <c r="MUV625" s="570"/>
      <c r="MUW625" s="570"/>
      <c r="MUX625" s="570"/>
      <c r="MUY625" s="570"/>
      <c r="MUZ625" s="570"/>
      <c r="MVA625" s="570"/>
      <c r="MVB625" s="570"/>
      <c r="MVC625" s="570"/>
      <c r="MVD625" s="570"/>
      <c r="MVE625" s="570"/>
      <c r="MVF625" s="570"/>
      <c r="MVG625" s="570"/>
      <c r="MVH625" s="570"/>
      <c r="MVI625" s="570"/>
      <c r="MVJ625" s="570"/>
      <c r="MVK625" s="570"/>
      <c r="MVL625" s="570"/>
      <c r="MVM625" s="570"/>
      <c r="MVN625" s="570"/>
      <c r="MVO625" s="570"/>
      <c r="MVP625" s="570"/>
      <c r="MVQ625" s="570"/>
      <c r="MVR625" s="570"/>
      <c r="MVS625" s="570"/>
      <c r="MVT625" s="570"/>
      <c r="MVU625" s="570"/>
      <c r="MVV625" s="570"/>
      <c r="MVW625" s="570"/>
      <c r="MVX625" s="570"/>
      <c r="MVY625" s="570"/>
      <c r="MVZ625" s="570"/>
      <c r="MWA625" s="570"/>
      <c r="MWB625" s="570"/>
      <c r="MWC625" s="570"/>
      <c r="MWD625" s="570"/>
      <c r="MWE625" s="570"/>
      <c r="MWF625" s="570"/>
      <c r="MWG625" s="570"/>
      <c r="MWH625" s="570"/>
      <c r="MWI625" s="570"/>
      <c r="MWJ625" s="570"/>
      <c r="MWK625" s="570"/>
      <c r="MWL625" s="570"/>
      <c r="MWM625" s="570"/>
      <c r="MWN625" s="570"/>
      <c r="MWO625" s="570"/>
      <c r="MWP625" s="570"/>
      <c r="MWQ625" s="570"/>
      <c r="MWR625" s="570"/>
      <c r="MWS625" s="570"/>
      <c r="MWT625" s="570"/>
      <c r="MWU625" s="570"/>
      <c r="MWV625" s="570"/>
      <c r="MWW625" s="570"/>
      <c r="MWX625" s="570"/>
      <c r="MWY625" s="570"/>
      <c r="MWZ625" s="570"/>
      <c r="MXA625" s="570"/>
      <c r="MXB625" s="570"/>
      <c r="MXC625" s="570"/>
      <c r="MXD625" s="570"/>
      <c r="MXE625" s="570"/>
      <c r="MXF625" s="570"/>
      <c r="MXG625" s="570"/>
      <c r="MXH625" s="570"/>
      <c r="MXI625" s="570"/>
      <c r="MXJ625" s="570"/>
      <c r="MXK625" s="570"/>
      <c r="MXL625" s="570"/>
      <c r="MXM625" s="570"/>
      <c r="MXN625" s="570"/>
      <c r="MXO625" s="570"/>
      <c r="MXP625" s="570"/>
      <c r="MXQ625" s="570"/>
      <c r="MXR625" s="570"/>
      <c r="MXS625" s="570"/>
      <c r="MXT625" s="570"/>
      <c r="MXU625" s="570"/>
      <c r="MXV625" s="570"/>
      <c r="MXW625" s="570"/>
      <c r="MXX625" s="570"/>
      <c r="MXY625" s="570"/>
      <c r="MXZ625" s="570"/>
      <c r="MYA625" s="570"/>
      <c r="MYB625" s="570"/>
      <c r="MYC625" s="570"/>
      <c r="MYD625" s="570"/>
      <c r="MYE625" s="570"/>
      <c r="MYF625" s="570"/>
      <c r="MYG625" s="570"/>
      <c r="MYH625" s="570"/>
      <c r="MYI625" s="570"/>
      <c r="MYJ625" s="570"/>
      <c r="MYK625" s="570"/>
      <c r="MYL625" s="570"/>
      <c r="MYM625" s="570"/>
      <c r="MYN625" s="570"/>
      <c r="MYO625" s="570"/>
      <c r="MYP625" s="570"/>
      <c r="MYQ625" s="570"/>
      <c r="MYR625" s="570"/>
      <c r="MYS625" s="570"/>
      <c r="MYT625" s="570"/>
      <c r="MYU625" s="570"/>
      <c r="MYV625" s="570"/>
      <c r="MYW625" s="570"/>
      <c r="MYX625" s="570"/>
      <c r="MYY625" s="570"/>
      <c r="MYZ625" s="570"/>
      <c r="MZA625" s="570"/>
      <c r="MZB625" s="570"/>
      <c r="MZC625" s="570"/>
      <c r="MZD625" s="570"/>
      <c r="MZE625" s="570"/>
      <c r="MZF625" s="570"/>
      <c r="MZG625" s="570"/>
      <c r="MZH625" s="570"/>
      <c r="MZI625" s="570"/>
      <c r="MZJ625" s="570"/>
      <c r="MZK625" s="570"/>
      <c r="MZL625" s="570"/>
      <c r="MZM625" s="570"/>
      <c r="MZN625" s="570"/>
      <c r="MZO625" s="570"/>
      <c r="MZP625" s="570"/>
      <c r="MZQ625" s="570"/>
      <c r="MZR625" s="570"/>
      <c r="MZS625" s="570"/>
      <c r="MZT625" s="570"/>
      <c r="MZU625" s="570"/>
      <c r="MZV625" s="570"/>
      <c r="MZW625" s="570"/>
      <c r="MZX625" s="570"/>
      <c r="MZY625" s="570"/>
      <c r="MZZ625" s="570"/>
      <c r="NAA625" s="570"/>
      <c r="NAB625" s="570"/>
      <c r="NAC625" s="570"/>
      <c r="NAD625" s="570"/>
      <c r="NAE625" s="570"/>
      <c r="NAF625" s="570"/>
      <c r="NAG625" s="570"/>
      <c r="NAH625" s="570"/>
      <c r="NAI625" s="570"/>
      <c r="NAJ625" s="570"/>
      <c r="NAK625" s="570"/>
      <c r="NAL625" s="570"/>
      <c r="NAM625" s="570"/>
      <c r="NAN625" s="570"/>
      <c r="NAO625" s="570"/>
      <c r="NAP625" s="570"/>
      <c r="NAQ625" s="570"/>
      <c r="NAR625" s="570"/>
      <c r="NAS625" s="570"/>
      <c r="NAT625" s="570"/>
      <c r="NAU625" s="570"/>
      <c r="NAV625" s="570"/>
      <c r="NAW625" s="570"/>
      <c r="NAX625" s="570"/>
      <c r="NAY625" s="570"/>
      <c r="NAZ625" s="570"/>
      <c r="NBA625" s="570"/>
      <c r="NBB625" s="570"/>
      <c r="NBC625" s="570"/>
      <c r="NBD625" s="570"/>
      <c r="NBE625" s="570"/>
      <c r="NBF625" s="570"/>
      <c r="NBG625" s="570"/>
      <c r="NBH625" s="570"/>
      <c r="NBI625" s="570"/>
      <c r="NBJ625" s="570"/>
      <c r="NBK625" s="570"/>
      <c r="NBL625" s="570"/>
      <c r="NBM625" s="570"/>
      <c r="NBN625" s="570"/>
      <c r="NBO625" s="570"/>
      <c r="NBP625" s="570"/>
      <c r="NBQ625" s="570"/>
      <c r="NBR625" s="570"/>
      <c r="NBS625" s="570"/>
      <c r="NBT625" s="570"/>
      <c r="NBU625" s="570"/>
      <c r="NBV625" s="570"/>
      <c r="NBW625" s="570"/>
      <c r="NBX625" s="570"/>
      <c r="NBY625" s="570"/>
      <c r="NBZ625" s="570"/>
      <c r="NCA625" s="570"/>
      <c r="NCB625" s="570"/>
      <c r="NCC625" s="570"/>
      <c r="NCD625" s="570"/>
      <c r="NCE625" s="570"/>
      <c r="NCF625" s="570"/>
      <c r="NCG625" s="570"/>
      <c r="NCH625" s="570"/>
      <c r="NCI625" s="570"/>
      <c r="NCJ625" s="570"/>
      <c r="NCK625" s="570"/>
      <c r="NCL625" s="570"/>
      <c r="NCM625" s="570"/>
      <c r="NCN625" s="570"/>
      <c r="NCO625" s="570"/>
      <c r="NCP625" s="570"/>
      <c r="NCQ625" s="570"/>
      <c r="NCR625" s="570"/>
      <c r="NCS625" s="570"/>
      <c r="NCT625" s="570"/>
      <c r="NCU625" s="570"/>
      <c r="NCV625" s="570"/>
      <c r="NCW625" s="570"/>
      <c r="NCX625" s="570"/>
      <c r="NCY625" s="570"/>
      <c r="NCZ625" s="570"/>
      <c r="NDA625" s="570"/>
      <c r="NDB625" s="570"/>
      <c r="NDC625" s="570"/>
      <c r="NDD625" s="570"/>
      <c r="NDE625" s="570"/>
      <c r="NDF625" s="570"/>
      <c r="NDG625" s="570"/>
      <c r="NDH625" s="570"/>
      <c r="NDI625" s="570"/>
      <c r="NDJ625" s="570"/>
      <c r="NDK625" s="570"/>
      <c r="NDL625" s="570"/>
      <c r="NDM625" s="570"/>
      <c r="NDN625" s="570"/>
      <c r="NDO625" s="570"/>
      <c r="NDP625" s="570"/>
      <c r="NDQ625" s="570"/>
      <c r="NDR625" s="570"/>
      <c r="NDS625" s="570"/>
      <c r="NDT625" s="570"/>
      <c r="NDU625" s="570"/>
      <c r="NDV625" s="570"/>
      <c r="NDW625" s="570"/>
      <c r="NDX625" s="570"/>
      <c r="NDY625" s="570"/>
      <c r="NDZ625" s="570"/>
      <c r="NEA625" s="570"/>
      <c r="NEB625" s="570"/>
      <c r="NEC625" s="570"/>
      <c r="NED625" s="570"/>
      <c r="NEE625" s="570"/>
      <c r="NEF625" s="570"/>
      <c r="NEG625" s="570"/>
      <c r="NEH625" s="570"/>
      <c r="NEI625" s="570"/>
      <c r="NEJ625" s="570"/>
      <c r="NEK625" s="570"/>
      <c r="NEL625" s="570"/>
      <c r="NEM625" s="570"/>
      <c r="NEN625" s="570"/>
      <c r="NEO625" s="570"/>
      <c r="NEP625" s="570"/>
      <c r="NEQ625" s="570"/>
      <c r="NER625" s="570"/>
      <c r="NES625" s="570"/>
      <c r="NET625" s="570"/>
      <c r="NEU625" s="570"/>
      <c r="NEV625" s="570"/>
      <c r="NEW625" s="570"/>
      <c r="NEX625" s="570"/>
      <c r="NEY625" s="570"/>
      <c r="NEZ625" s="570"/>
      <c r="NFA625" s="570"/>
      <c r="NFB625" s="570"/>
      <c r="NFC625" s="570"/>
      <c r="NFD625" s="570"/>
      <c r="NFE625" s="570"/>
      <c r="NFF625" s="570"/>
      <c r="NFG625" s="570"/>
      <c r="NFH625" s="570"/>
      <c r="NFI625" s="570"/>
      <c r="NFJ625" s="570"/>
      <c r="NFK625" s="570"/>
      <c r="NFL625" s="570"/>
      <c r="NFM625" s="570"/>
      <c r="NFN625" s="570"/>
      <c r="NFO625" s="570"/>
      <c r="NFP625" s="570"/>
      <c r="NFQ625" s="570"/>
      <c r="NFR625" s="570"/>
      <c r="NFS625" s="570"/>
      <c r="NFT625" s="570"/>
      <c r="NFU625" s="570"/>
      <c r="NFV625" s="570"/>
      <c r="NFW625" s="570"/>
      <c r="NFX625" s="570"/>
      <c r="NFY625" s="570"/>
      <c r="NFZ625" s="570"/>
      <c r="NGA625" s="570"/>
      <c r="NGB625" s="570"/>
      <c r="NGC625" s="570"/>
      <c r="NGD625" s="570"/>
      <c r="NGE625" s="570"/>
      <c r="NGF625" s="570"/>
      <c r="NGG625" s="570"/>
      <c r="NGH625" s="570"/>
      <c r="NGI625" s="570"/>
      <c r="NGJ625" s="570"/>
      <c r="NGK625" s="570"/>
      <c r="NGL625" s="570"/>
      <c r="NGM625" s="570"/>
      <c r="NGN625" s="570"/>
      <c r="NGO625" s="570"/>
      <c r="NGP625" s="570"/>
      <c r="NGQ625" s="570"/>
      <c r="NGR625" s="570"/>
      <c r="NGS625" s="570"/>
      <c r="NGT625" s="570"/>
      <c r="NGU625" s="570"/>
      <c r="NGV625" s="570"/>
      <c r="NGW625" s="570"/>
      <c r="NGX625" s="570"/>
      <c r="NGY625" s="570"/>
      <c r="NGZ625" s="570"/>
      <c r="NHA625" s="570"/>
      <c r="NHB625" s="570"/>
      <c r="NHC625" s="570"/>
      <c r="NHD625" s="570"/>
      <c r="NHE625" s="570"/>
      <c r="NHF625" s="570"/>
      <c r="NHG625" s="570"/>
      <c r="NHH625" s="570"/>
      <c r="NHI625" s="570"/>
      <c r="NHJ625" s="570"/>
      <c r="NHK625" s="570"/>
      <c r="NHL625" s="570"/>
      <c r="NHM625" s="570"/>
      <c r="NHN625" s="570"/>
      <c r="NHO625" s="570"/>
      <c r="NHP625" s="570"/>
      <c r="NHQ625" s="570"/>
      <c r="NHR625" s="570"/>
      <c r="NHS625" s="570"/>
      <c r="NHT625" s="570"/>
      <c r="NHU625" s="570"/>
      <c r="NHV625" s="570"/>
      <c r="NHW625" s="570"/>
      <c r="NHX625" s="570"/>
      <c r="NHY625" s="570"/>
      <c r="NHZ625" s="570"/>
      <c r="NIA625" s="570"/>
      <c r="NIB625" s="570"/>
      <c r="NIC625" s="570"/>
      <c r="NID625" s="570"/>
      <c r="NIE625" s="570"/>
      <c r="NIF625" s="570"/>
      <c r="NIG625" s="570"/>
      <c r="NIH625" s="570"/>
      <c r="NII625" s="570"/>
      <c r="NIJ625" s="570"/>
      <c r="NIK625" s="570"/>
      <c r="NIL625" s="570"/>
      <c r="NIM625" s="570"/>
      <c r="NIN625" s="570"/>
      <c r="NIO625" s="570"/>
      <c r="NIP625" s="570"/>
      <c r="NIQ625" s="570"/>
      <c r="NIR625" s="570"/>
      <c r="NIS625" s="570"/>
      <c r="NIT625" s="570"/>
      <c r="NIU625" s="570"/>
      <c r="NIV625" s="570"/>
      <c r="NIW625" s="570"/>
      <c r="NIX625" s="570"/>
      <c r="NIY625" s="570"/>
      <c r="NIZ625" s="570"/>
      <c r="NJA625" s="570"/>
      <c r="NJB625" s="570"/>
      <c r="NJC625" s="570"/>
      <c r="NJD625" s="570"/>
      <c r="NJE625" s="570"/>
      <c r="NJF625" s="570"/>
      <c r="NJG625" s="570"/>
      <c r="NJH625" s="570"/>
      <c r="NJI625" s="570"/>
      <c r="NJJ625" s="570"/>
      <c r="NJK625" s="570"/>
      <c r="NJL625" s="570"/>
      <c r="NJM625" s="570"/>
      <c r="NJN625" s="570"/>
      <c r="NJO625" s="570"/>
      <c r="NJP625" s="570"/>
      <c r="NJQ625" s="570"/>
      <c r="NJR625" s="570"/>
      <c r="NJS625" s="570"/>
      <c r="NJT625" s="570"/>
      <c r="NJU625" s="570"/>
      <c r="NJV625" s="570"/>
      <c r="NJW625" s="570"/>
      <c r="NJX625" s="570"/>
      <c r="NJY625" s="570"/>
      <c r="NJZ625" s="570"/>
      <c r="NKA625" s="570"/>
      <c r="NKB625" s="570"/>
      <c r="NKC625" s="570"/>
      <c r="NKD625" s="570"/>
      <c r="NKE625" s="570"/>
      <c r="NKF625" s="570"/>
      <c r="NKG625" s="570"/>
      <c r="NKH625" s="570"/>
      <c r="NKI625" s="570"/>
      <c r="NKJ625" s="570"/>
      <c r="NKK625" s="570"/>
      <c r="NKL625" s="570"/>
      <c r="NKM625" s="570"/>
      <c r="NKN625" s="570"/>
      <c r="NKO625" s="570"/>
      <c r="NKP625" s="570"/>
      <c r="NKQ625" s="570"/>
      <c r="NKR625" s="570"/>
      <c r="NKS625" s="570"/>
      <c r="NKT625" s="570"/>
      <c r="NKU625" s="570"/>
      <c r="NKV625" s="570"/>
      <c r="NKW625" s="570"/>
      <c r="NKX625" s="570"/>
      <c r="NKY625" s="570"/>
      <c r="NKZ625" s="570"/>
      <c r="NLA625" s="570"/>
      <c r="NLB625" s="570"/>
      <c r="NLC625" s="570"/>
      <c r="NLD625" s="570"/>
      <c r="NLE625" s="570"/>
      <c r="NLF625" s="570"/>
      <c r="NLG625" s="570"/>
      <c r="NLH625" s="570"/>
      <c r="NLI625" s="570"/>
      <c r="NLJ625" s="570"/>
      <c r="NLK625" s="570"/>
      <c r="NLL625" s="570"/>
      <c r="NLM625" s="570"/>
      <c r="NLN625" s="570"/>
      <c r="NLO625" s="570"/>
      <c r="NLP625" s="570"/>
      <c r="NLQ625" s="570"/>
      <c r="NLR625" s="570"/>
      <c r="NLS625" s="570"/>
      <c r="NLT625" s="570"/>
      <c r="NLU625" s="570"/>
      <c r="NLV625" s="570"/>
      <c r="NLW625" s="570"/>
      <c r="NLX625" s="570"/>
      <c r="NLY625" s="570"/>
      <c r="NLZ625" s="570"/>
      <c r="NMA625" s="570"/>
      <c r="NMB625" s="570"/>
      <c r="NMC625" s="570"/>
      <c r="NMD625" s="570"/>
      <c r="NME625" s="570"/>
      <c r="NMF625" s="570"/>
      <c r="NMG625" s="570"/>
      <c r="NMH625" s="570"/>
      <c r="NMI625" s="570"/>
      <c r="NMJ625" s="570"/>
      <c r="NMK625" s="570"/>
      <c r="NML625" s="570"/>
      <c r="NMM625" s="570"/>
      <c r="NMN625" s="570"/>
      <c r="NMO625" s="570"/>
      <c r="NMP625" s="570"/>
      <c r="NMQ625" s="570"/>
      <c r="NMR625" s="570"/>
      <c r="NMS625" s="570"/>
      <c r="NMT625" s="570"/>
      <c r="NMU625" s="570"/>
      <c r="NMV625" s="570"/>
      <c r="NMW625" s="570"/>
      <c r="NMX625" s="570"/>
      <c r="NMY625" s="570"/>
      <c r="NMZ625" s="570"/>
      <c r="NNA625" s="570"/>
      <c r="NNB625" s="570"/>
      <c r="NNC625" s="570"/>
      <c r="NND625" s="570"/>
      <c r="NNE625" s="570"/>
      <c r="NNF625" s="570"/>
      <c r="NNG625" s="570"/>
      <c r="NNH625" s="570"/>
      <c r="NNI625" s="570"/>
      <c r="NNJ625" s="570"/>
      <c r="NNK625" s="570"/>
      <c r="NNL625" s="570"/>
      <c r="NNM625" s="570"/>
      <c r="NNN625" s="570"/>
      <c r="NNO625" s="570"/>
      <c r="NNP625" s="570"/>
      <c r="NNQ625" s="570"/>
      <c r="NNR625" s="570"/>
      <c r="NNS625" s="570"/>
      <c r="NNT625" s="570"/>
      <c r="NNU625" s="570"/>
      <c r="NNV625" s="570"/>
      <c r="NNW625" s="570"/>
      <c r="NNX625" s="570"/>
      <c r="NNY625" s="570"/>
      <c r="NNZ625" s="570"/>
      <c r="NOA625" s="570"/>
      <c r="NOB625" s="570"/>
      <c r="NOC625" s="570"/>
      <c r="NOD625" s="570"/>
      <c r="NOE625" s="570"/>
      <c r="NOF625" s="570"/>
      <c r="NOG625" s="570"/>
      <c r="NOH625" s="570"/>
      <c r="NOI625" s="570"/>
      <c r="NOJ625" s="570"/>
      <c r="NOK625" s="570"/>
      <c r="NOL625" s="570"/>
      <c r="NOM625" s="570"/>
      <c r="NON625" s="570"/>
      <c r="NOO625" s="570"/>
      <c r="NOP625" s="570"/>
      <c r="NOQ625" s="570"/>
      <c r="NOR625" s="570"/>
      <c r="NOS625" s="570"/>
      <c r="NOT625" s="570"/>
      <c r="NOU625" s="570"/>
      <c r="NOV625" s="570"/>
      <c r="NOW625" s="570"/>
      <c r="NOX625" s="570"/>
      <c r="NOY625" s="570"/>
      <c r="NOZ625" s="570"/>
      <c r="NPA625" s="570"/>
      <c r="NPB625" s="570"/>
      <c r="NPC625" s="570"/>
      <c r="NPD625" s="570"/>
      <c r="NPE625" s="570"/>
      <c r="NPF625" s="570"/>
      <c r="NPG625" s="570"/>
      <c r="NPH625" s="570"/>
      <c r="NPI625" s="570"/>
      <c r="NPJ625" s="570"/>
      <c r="NPK625" s="570"/>
      <c r="NPL625" s="570"/>
      <c r="NPM625" s="570"/>
      <c r="NPN625" s="570"/>
      <c r="NPO625" s="570"/>
      <c r="NPP625" s="570"/>
      <c r="NPQ625" s="570"/>
      <c r="NPR625" s="570"/>
      <c r="NPS625" s="570"/>
      <c r="NPT625" s="570"/>
      <c r="NPU625" s="570"/>
      <c r="NPV625" s="570"/>
      <c r="NPW625" s="570"/>
      <c r="NPX625" s="570"/>
      <c r="NPY625" s="570"/>
      <c r="NPZ625" s="570"/>
      <c r="NQA625" s="570"/>
      <c r="NQB625" s="570"/>
      <c r="NQC625" s="570"/>
      <c r="NQD625" s="570"/>
      <c r="NQE625" s="570"/>
      <c r="NQF625" s="570"/>
      <c r="NQG625" s="570"/>
      <c r="NQH625" s="570"/>
      <c r="NQI625" s="570"/>
      <c r="NQJ625" s="570"/>
      <c r="NQK625" s="570"/>
      <c r="NQL625" s="570"/>
      <c r="NQM625" s="570"/>
      <c r="NQN625" s="570"/>
      <c r="NQO625" s="570"/>
      <c r="NQP625" s="570"/>
      <c r="NQQ625" s="570"/>
      <c r="NQR625" s="570"/>
      <c r="NQS625" s="570"/>
      <c r="NQT625" s="570"/>
      <c r="NQU625" s="570"/>
      <c r="NQV625" s="570"/>
      <c r="NQW625" s="570"/>
      <c r="NQX625" s="570"/>
      <c r="NQY625" s="570"/>
      <c r="NQZ625" s="570"/>
      <c r="NRA625" s="570"/>
      <c r="NRB625" s="570"/>
      <c r="NRC625" s="570"/>
      <c r="NRD625" s="570"/>
      <c r="NRE625" s="570"/>
      <c r="NRF625" s="570"/>
      <c r="NRG625" s="570"/>
      <c r="NRH625" s="570"/>
      <c r="NRI625" s="570"/>
      <c r="NRJ625" s="570"/>
      <c r="NRK625" s="570"/>
      <c r="NRL625" s="570"/>
      <c r="NRM625" s="570"/>
      <c r="NRN625" s="570"/>
      <c r="NRO625" s="570"/>
      <c r="NRP625" s="570"/>
      <c r="NRQ625" s="570"/>
      <c r="NRR625" s="570"/>
      <c r="NRS625" s="570"/>
      <c r="NRT625" s="570"/>
      <c r="NRU625" s="570"/>
      <c r="NRV625" s="570"/>
      <c r="NRW625" s="570"/>
      <c r="NRX625" s="570"/>
      <c r="NRY625" s="570"/>
      <c r="NRZ625" s="570"/>
      <c r="NSA625" s="570"/>
      <c r="NSB625" s="570"/>
      <c r="NSC625" s="570"/>
      <c r="NSD625" s="570"/>
      <c r="NSE625" s="570"/>
      <c r="NSF625" s="570"/>
      <c r="NSG625" s="570"/>
      <c r="NSH625" s="570"/>
      <c r="NSI625" s="570"/>
      <c r="NSJ625" s="570"/>
      <c r="NSK625" s="570"/>
      <c r="NSL625" s="570"/>
      <c r="NSM625" s="570"/>
      <c r="NSN625" s="570"/>
      <c r="NSO625" s="570"/>
      <c r="NSP625" s="570"/>
      <c r="NSQ625" s="570"/>
      <c r="NSR625" s="570"/>
      <c r="NSS625" s="570"/>
      <c r="NST625" s="570"/>
      <c r="NSU625" s="570"/>
      <c r="NSV625" s="570"/>
      <c r="NSW625" s="570"/>
      <c r="NSX625" s="570"/>
      <c r="NSY625" s="570"/>
      <c r="NSZ625" s="570"/>
      <c r="NTA625" s="570"/>
      <c r="NTB625" s="570"/>
      <c r="NTC625" s="570"/>
      <c r="NTD625" s="570"/>
      <c r="NTE625" s="570"/>
      <c r="NTF625" s="570"/>
      <c r="NTG625" s="570"/>
      <c r="NTH625" s="570"/>
      <c r="NTI625" s="570"/>
      <c r="NTJ625" s="570"/>
      <c r="NTK625" s="570"/>
      <c r="NTL625" s="570"/>
      <c r="NTM625" s="570"/>
      <c r="NTN625" s="570"/>
      <c r="NTO625" s="570"/>
      <c r="NTP625" s="570"/>
      <c r="NTQ625" s="570"/>
      <c r="NTR625" s="570"/>
      <c r="NTS625" s="570"/>
      <c r="NTT625" s="570"/>
      <c r="NTU625" s="570"/>
      <c r="NTV625" s="570"/>
      <c r="NTW625" s="570"/>
      <c r="NTX625" s="570"/>
      <c r="NTY625" s="570"/>
      <c r="NTZ625" s="570"/>
      <c r="NUA625" s="570"/>
      <c r="NUB625" s="570"/>
      <c r="NUC625" s="570"/>
      <c r="NUD625" s="570"/>
      <c r="NUE625" s="570"/>
      <c r="NUF625" s="570"/>
      <c r="NUG625" s="570"/>
      <c r="NUH625" s="570"/>
      <c r="NUI625" s="570"/>
      <c r="NUJ625" s="570"/>
      <c r="NUK625" s="570"/>
      <c r="NUL625" s="570"/>
      <c r="NUM625" s="570"/>
      <c r="NUN625" s="570"/>
      <c r="NUO625" s="570"/>
      <c r="NUP625" s="570"/>
      <c r="NUQ625" s="570"/>
      <c r="NUR625" s="570"/>
      <c r="NUS625" s="570"/>
      <c r="NUT625" s="570"/>
      <c r="NUU625" s="570"/>
      <c r="NUV625" s="570"/>
      <c r="NUW625" s="570"/>
      <c r="NUX625" s="570"/>
      <c r="NUY625" s="570"/>
      <c r="NUZ625" s="570"/>
      <c r="NVA625" s="570"/>
      <c r="NVB625" s="570"/>
      <c r="NVC625" s="570"/>
      <c r="NVD625" s="570"/>
      <c r="NVE625" s="570"/>
      <c r="NVF625" s="570"/>
      <c r="NVG625" s="570"/>
      <c r="NVH625" s="570"/>
      <c r="NVI625" s="570"/>
      <c r="NVJ625" s="570"/>
      <c r="NVK625" s="570"/>
      <c r="NVL625" s="570"/>
      <c r="NVM625" s="570"/>
      <c r="NVN625" s="570"/>
      <c r="NVO625" s="570"/>
      <c r="NVP625" s="570"/>
      <c r="NVQ625" s="570"/>
      <c r="NVR625" s="570"/>
      <c r="NVS625" s="570"/>
      <c r="NVT625" s="570"/>
      <c r="NVU625" s="570"/>
      <c r="NVV625" s="570"/>
      <c r="NVW625" s="570"/>
      <c r="NVX625" s="570"/>
      <c r="NVY625" s="570"/>
      <c r="NVZ625" s="570"/>
      <c r="NWA625" s="570"/>
      <c r="NWB625" s="570"/>
      <c r="NWC625" s="570"/>
      <c r="NWD625" s="570"/>
      <c r="NWE625" s="570"/>
      <c r="NWF625" s="570"/>
      <c r="NWG625" s="570"/>
      <c r="NWH625" s="570"/>
      <c r="NWI625" s="570"/>
      <c r="NWJ625" s="570"/>
      <c r="NWK625" s="570"/>
      <c r="NWL625" s="570"/>
      <c r="NWM625" s="570"/>
      <c r="NWN625" s="570"/>
      <c r="NWO625" s="570"/>
      <c r="NWP625" s="570"/>
      <c r="NWQ625" s="570"/>
      <c r="NWR625" s="570"/>
      <c r="NWS625" s="570"/>
      <c r="NWT625" s="570"/>
      <c r="NWU625" s="570"/>
      <c r="NWV625" s="570"/>
      <c r="NWW625" s="570"/>
      <c r="NWX625" s="570"/>
      <c r="NWY625" s="570"/>
      <c r="NWZ625" s="570"/>
      <c r="NXA625" s="570"/>
      <c r="NXB625" s="570"/>
      <c r="NXC625" s="570"/>
      <c r="NXD625" s="570"/>
      <c r="NXE625" s="570"/>
      <c r="NXF625" s="570"/>
      <c r="NXG625" s="570"/>
      <c r="NXH625" s="570"/>
      <c r="NXI625" s="570"/>
      <c r="NXJ625" s="570"/>
      <c r="NXK625" s="570"/>
      <c r="NXL625" s="570"/>
      <c r="NXM625" s="570"/>
      <c r="NXN625" s="570"/>
      <c r="NXO625" s="570"/>
      <c r="NXP625" s="570"/>
      <c r="NXQ625" s="570"/>
      <c r="NXR625" s="570"/>
      <c r="NXS625" s="570"/>
      <c r="NXT625" s="570"/>
      <c r="NXU625" s="570"/>
      <c r="NXV625" s="570"/>
      <c r="NXW625" s="570"/>
      <c r="NXX625" s="570"/>
      <c r="NXY625" s="570"/>
      <c r="NXZ625" s="570"/>
      <c r="NYA625" s="570"/>
      <c r="NYB625" s="570"/>
      <c r="NYC625" s="570"/>
      <c r="NYD625" s="570"/>
      <c r="NYE625" s="570"/>
      <c r="NYF625" s="570"/>
      <c r="NYG625" s="570"/>
      <c r="NYH625" s="570"/>
      <c r="NYI625" s="570"/>
      <c r="NYJ625" s="570"/>
      <c r="NYK625" s="570"/>
      <c r="NYL625" s="570"/>
      <c r="NYM625" s="570"/>
      <c r="NYN625" s="570"/>
      <c r="NYO625" s="570"/>
      <c r="NYP625" s="570"/>
      <c r="NYQ625" s="570"/>
      <c r="NYR625" s="570"/>
      <c r="NYS625" s="570"/>
      <c r="NYT625" s="570"/>
      <c r="NYU625" s="570"/>
      <c r="NYV625" s="570"/>
      <c r="NYW625" s="570"/>
      <c r="NYX625" s="570"/>
      <c r="NYY625" s="570"/>
      <c r="NYZ625" s="570"/>
      <c r="NZA625" s="570"/>
      <c r="NZB625" s="570"/>
      <c r="NZC625" s="570"/>
      <c r="NZD625" s="570"/>
      <c r="NZE625" s="570"/>
      <c r="NZF625" s="570"/>
      <c r="NZG625" s="570"/>
      <c r="NZH625" s="570"/>
      <c r="NZI625" s="570"/>
      <c r="NZJ625" s="570"/>
      <c r="NZK625" s="570"/>
      <c r="NZL625" s="570"/>
      <c r="NZM625" s="570"/>
      <c r="NZN625" s="570"/>
      <c r="NZO625" s="570"/>
      <c r="NZP625" s="570"/>
      <c r="NZQ625" s="570"/>
      <c r="NZR625" s="570"/>
      <c r="NZS625" s="570"/>
      <c r="NZT625" s="570"/>
      <c r="NZU625" s="570"/>
      <c r="NZV625" s="570"/>
      <c r="NZW625" s="570"/>
      <c r="NZX625" s="570"/>
      <c r="NZY625" s="570"/>
      <c r="NZZ625" s="570"/>
      <c r="OAA625" s="570"/>
      <c r="OAB625" s="570"/>
      <c r="OAC625" s="570"/>
      <c r="OAD625" s="570"/>
      <c r="OAE625" s="570"/>
      <c r="OAF625" s="570"/>
      <c r="OAG625" s="570"/>
      <c r="OAH625" s="570"/>
      <c r="OAI625" s="570"/>
      <c r="OAJ625" s="570"/>
      <c r="OAK625" s="570"/>
      <c r="OAL625" s="570"/>
      <c r="OAM625" s="570"/>
      <c r="OAN625" s="570"/>
      <c r="OAO625" s="570"/>
      <c r="OAP625" s="570"/>
      <c r="OAQ625" s="570"/>
      <c r="OAR625" s="570"/>
      <c r="OAS625" s="570"/>
      <c r="OAT625" s="570"/>
      <c r="OAU625" s="570"/>
      <c r="OAV625" s="570"/>
      <c r="OAW625" s="570"/>
      <c r="OAX625" s="570"/>
      <c r="OAY625" s="570"/>
      <c r="OAZ625" s="570"/>
      <c r="OBA625" s="570"/>
      <c r="OBB625" s="570"/>
      <c r="OBC625" s="570"/>
      <c r="OBD625" s="570"/>
      <c r="OBE625" s="570"/>
      <c r="OBF625" s="570"/>
      <c r="OBG625" s="570"/>
      <c r="OBH625" s="570"/>
      <c r="OBI625" s="570"/>
      <c r="OBJ625" s="570"/>
      <c r="OBK625" s="570"/>
      <c r="OBL625" s="570"/>
      <c r="OBM625" s="570"/>
      <c r="OBN625" s="570"/>
      <c r="OBO625" s="570"/>
      <c r="OBP625" s="570"/>
      <c r="OBQ625" s="570"/>
      <c r="OBR625" s="570"/>
      <c r="OBS625" s="570"/>
      <c r="OBT625" s="570"/>
      <c r="OBU625" s="570"/>
      <c r="OBV625" s="570"/>
      <c r="OBW625" s="570"/>
      <c r="OBX625" s="570"/>
      <c r="OBY625" s="570"/>
      <c r="OBZ625" s="570"/>
      <c r="OCA625" s="570"/>
      <c r="OCB625" s="570"/>
      <c r="OCC625" s="570"/>
      <c r="OCD625" s="570"/>
      <c r="OCE625" s="570"/>
      <c r="OCF625" s="570"/>
      <c r="OCG625" s="570"/>
      <c r="OCH625" s="570"/>
      <c r="OCI625" s="570"/>
      <c r="OCJ625" s="570"/>
      <c r="OCK625" s="570"/>
      <c r="OCL625" s="570"/>
      <c r="OCM625" s="570"/>
      <c r="OCN625" s="570"/>
      <c r="OCO625" s="570"/>
      <c r="OCP625" s="570"/>
      <c r="OCQ625" s="570"/>
      <c r="OCR625" s="570"/>
      <c r="OCS625" s="570"/>
      <c r="OCT625" s="570"/>
      <c r="OCU625" s="570"/>
      <c r="OCV625" s="570"/>
      <c r="OCW625" s="570"/>
      <c r="OCX625" s="570"/>
      <c r="OCY625" s="570"/>
      <c r="OCZ625" s="570"/>
      <c r="ODA625" s="570"/>
      <c r="ODB625" s="570"/>
      <c r="ODC625" s="570"/>
      <c r="ODD625" s="570"/>
      <c r="ODE625" s="570"/>
      <c r="ODF625" s="570"/>
      <c r="ODG625" s="570"/>
      <c r="ODH625" s="570"/>
      <c r="ODI625" s="570"/>
      <c r="ODJ625" s="570"/>
      <c r="ODK625" s="570"/>
      <c r="ODL625" s="570"/>
      <c r="ODM625" s="570"/>
      <c r="ODN625" s="570"/>
      <c r="ODO625" s="570"/>
      <c r="ODP625" s="570"/>
      <c r="ODQ625" s="570"/>
      <c r="ODR625" s="570"/>
      <c r="ODS625" s="570"/>
      <c r="ODT625" s="570"/>
      <c r="ODU625" s="570"/>
      <c r="ODV625" s="570"/>
      <c r="ODW625" s="570"/>
      <c r="ODX625" s="570"/>
      <c r="ODY625" s="570"/>
      <c r="ODZ625" s="570"/>
      <c r="OEA625" s="570"/>
      <c r="OEB625" s="570"/>
      <c r="OEC625" s="570"/>
      <c r="OED625" s="570"/>
      <c r="OEE625" s="570"/>
      <c r="OEF625" s="570"/>
      <c r="OEG625" s="570"/>
      <c r="OEH625" s="570"/>
      <c r="OEI625" s="570"/>
      <c r="OEJ625" s="570"/>
      <c r="OEK625" s="570"/>
      <c r="OEL625" s="570"/>
      <c r="OEM625" s="570"/>
      <c r="OEN625" s="570"/>
      <c r="OEO625" s="570"/>
      <c r="OEP625" s="570"/>
      <c r="OEQ625" s="570"/>
      <c r="OER625" s="570"/>
      <c r="OES625" s="570"/>
      <c r="OET625" s="570"/>
      <c r="OEU625" s="570"/>
      <c r="OEV625" s="570"/>
      <c r="OEW625" s="570"/>
      <c r="OEX625" s="570"/>
      <c r="OEY625" s="570"/>
      <c r="OEZ625" s="570"/>
      <c r="OFA625" s="570"/>
      <c r="OFB625" s="570"/>
      <c r="OFC625" s="570"/>
      <c r="OFD625" s="570"/>
      <c r="OFE625" s="570"/>
      <c r="OFF625" s="570"/>
      <c r="OFG625" s="570"/>
      <c r="OFH625" s="570"/>
      <c r="OFI625" s="570"/>
      <c r="OFJ625" s="570"/>
      <c r="OFK625" s="570"/>
      <c r="OFL625" s="570"/>
      <c r="OFM625" s="570"/>
      <c r="OFN625" s="570"/>
      <c r="OFO625" s="570"/>
      <c r="OFP625" s="570"/>
      <c r="OFQ625" s="570"/>
      <c r="OFR625" s="570"/>
      <c r="OFS625" s="570"/>
      <c r="OFT625" s="570"/>
      <c r="OFU625" s="570"/>
      <c r="OFV625" s="570"/>
      <c r="OFW625" s="570"/>
      <c r="OFX625" s="570"/>
      <c r="OFY625" s="570"/>
      <c r="OFZ625" s="570"/>
      <c r="OGA625" s="570"/>
      <c r="OGB625" s="570"/>
      <c r="OGC625" s="570"/>
      <c r="OGD625" s="570"/>
      <c r="OGE625" s="570"/>
      <c r="OGF625" s="570"/>
      <c r="OGG625" s="570"/>
      <c r="OGH625" s="570"/>
      <c r="OGI625" s="570"/>
      <c r="OGJ625" s="570"/>
      <c r="OGK625" s="570"/>
      <c r="OGL625" s="570"/>
      <c r="OGM625" s="570"/>
      <c r="OGN625" s="570"/>
      <c r="OGO625" s="570"/>
      <c r="OGP625" s="570"/>
      <c r="OGQ625" s="570"/>
      <c r="OGR625" s="570"/>
      <c r="OGS625" s="570"/>
      <c r="OGT625" s="570"/>
      <c r="OGU625" s="570"/>
      <c r="OGV625" s="570"/>
      <c r="OGW625" s="570"/>
      <c r="OGX625" s="570"/>
      <c r="OGY625" s="570"/>
      <c r="OGZ625" s="570"/>
      <c r="OHA625" s="570"/>
      <c r="OHB625" s="570"/>
      <c r="OHC625" s="570"/>
      <c r="OHD625" s="570"/>
      <c r="OHE625" s="570"/>
      <c r="OHF625" s="570"/>
      <c r="OHG625" s="570"/>
      <c r="OHH625" s="570"/>
      <c r="OHI625" s="570"/>
      <c r="OHJ625" s="570"/>
      <c r="OHK625" s="570"/>
      <c r="OHL625" s="570"/>
      <c r="OHM625" s="570"/>
      <c r="OHN625" s="570"/>
      <c r="OHO625" s="570"/>
      <c r="OHP625" s="570"/>
      <c r="OHQ625" s="570"/>
      <c r="OHR625" s="570"/>
      <c r="OHS625" s="570"/>
      <c r="OHT625" s="570"/>
      <c r="OHU625" s="570"/>
      <c r="OHV625" s="570"/>
      <c r="OHW625" s="570"/>
      <c r="OHX625" s="570"/>
      <c r="OHY625" s="570"/>
      <c r="OHZ625" s="570"/>
      <c r="OIA625" s="570"/>
      <c r="OIB625" s="570"/>
      <c r="OIC625" s="570"/>
      <c r="OID625" s="570"/>
      <c r="OIE625" s="570"/>
      <c r="OIF625" s="570"/>
      <c r="OIG625" s="570"/>
      <c r="OIH625" s="570"/>
      <c r="OII625" s="570"/>
      <c r="OIJ625" s="570"/>
      <c r="OIK625" s="570"/>
      <c r="OIL625" s="570"/>
      <c r="OIM625" s="570"/>
      <c r="OIN625" s="570"/>
      <c r="OIO625" s="570"/>
      <c r="OIP625" s="570"/>
      <c r="OIQ625" s="570"/>
      <c r="OIR625" s="570"/>
      <c r="OIS625" s="570"/>
      <c r="OIT625" s="570"/>
      <c r="OIU625" s="570"/>
      <c r="OIV625" s="570"/>
      <c r="OIW625" s="570"/>
      <c r="OIX625" s="570"/>
      <c r="OIY625" s="570"/>
      <c r="OIZ625" s="570"/>
      <c r="OJA625" s="570"/>
      <c r="OJB625" s="570"/>
      <c r="OJC625" s="570"/>
      <c r="OJD625" s="570"/>
      <c r="OJE625" s="570"/>
      <c r="OJF625" s="570"/>
      <c r="OJG625" s="570"/>
      <c r="OJH625" s="570"/>
      <c r="OJI625" s="570"/>
      <c r="OJJ625" s="570"/>
      <c r="OJK625" s="570"/>
      <c r="OJL625" s="570"/>
      <c r="OJM625" s="570"/>
      <c r="OJN625" s="570"/>
      <c r="OJO625" s="570"/>
      <c r="OJP625" s="570"/>
      <c r="OJQ625" s="570"/>
      <c r="OJR625" s="570"/>
      <c r="OJS625" s="570"/>
      <c r="OJT625" s="570"/>
      <c r="OJU625" s="570"/>
      <c r="OJV625" s="570"/>
      <c r="OJW625" s="570"/>
      <c r="OJX625" s="570"/>
      <c r="OJY625" s="570"/>
      <c r="OJZ625" s="570"/>
      <c r="OKA625" s="570"/>
      <c r="OKB625" s="570"/>
      <c r="OKC625" s="570"/>
      <c r="OKD625" s="570"/>
      <c r="OKE625" s="570"/>
      <c r="OKF625" s="570"/>
      <c r="OKG625" s="570"/>
      <c r="OKH625" s="570"/>
      <c r="OKI625" s="570"/>
      <c r="OKJ625" s="570"/>
      <c r="OKK625" s="570"/>
      <c r="OKL625" s="570"/>
      <c r="OKM625" s="570"/>
      <c r="OKN625" s="570"/>
      <c r="OKO625" s="570"/>
      <c r="OKP625" s="570"/>
      <c r="OKQ625" s="570"/>
      <c r="OKR625" s="570"/>
      <c r="OKS625" s="570"/>
      <c r="OKT625" s="570"/>
      <c r="OKU625" s="570"/>
      <c r="OKV625" s="570"/>
      <c r="OKW625" s="570"/>
      <c r="OKX625" s="570"/>
      <c r="OKY625" s="570"/>
      <c r="OKZ625" s="570"/>
      <c r="OLA625" s="570"/>
      <c r="OLB625" s="570"/>
      <c r="OLC625" s="570"/>
      <c r="OLD625" s="570"/>
      <c r="OLE625" s="570"/>
      <c r="OLF625" s="570"/>
      <c r="OLG625" s="570"/>
      <c r="OLH625" s="570"/>
      <c r="OLI625" s="570"/>
      <c r="OLJ625" s="570"/>
      <c r="OLK625" s="570"/>
      <c r="OLL625" s="570"/>
      <c r="OLM625" s="570"/>
      <c r="OLN625" s="570"/>
      <c r="OLO625" s="570"/>
      <c r="OLP625" s="570"/>
      <c r="OLQ625" s="570"/>
      <c r="OLR625" s="570"/>
      <c r="OLS625" s="570"/>
      <c r="OLT625" s="570"/>
      <c r="OLU625" s="570"/>
      <c r="OLV625" s="570"/>
      <c r="OLW625" s="570"/>
      <c r="OLX625" s="570"/>
      <c r="OLY625" s="570"/>
      <c r="OLZ625" s="570"/>
      <c r="OMA625" s="570"/>
      <c r="OMB625" s="570"/>
      <c r="OMC625" s="570"/>
      <c r="OMD625" s="570"/>
      <c r="OME625" s="570"/>
      <c r="OMF625" s="570"/>
      <c r="OMG625" s="570"/>
      <c r="OMH625" s="570"/>
      <c r="OMI625" s="570"/>
      <c r="OMJ625" s="570"/>
      <c r="OMK625" s="570"/>
      <c r="OML625" s="570"/>
      <c r="OMM625" s="570"/>
      <c r="OMN625" s="570"/>
      <c r="OMO625" s="570"/>
      <c r="OMP625" s="570"/>
      <c r="OMQ625" s="570"/>
      <c r="OMR625" s="570"/>
      <c r="OMS625" s="570"/>
      <c r="OMT625" s="570"/>
      <c r="OMU625" s="570"/>
      <c r="OMV625" s="570"/>
      <c r="OMW625" s="570"/>
      <c r="OMX625" s="570"/>
      <c r="OMY625" s="570"/>
      <c r="OMZ625" s="570"/>
      <c r="ONA625" s="570"/>
      <c r="ONB625" s="570"/>
      <c r="ONC625" s="570"/>
      <c r="OND625" s="570"/>
      <c r="ONE625" s="570"/>
      <c r="ONF625" s="570"/>
      <c r="ONG625" s="570"/>
      <c r="ONH625" s="570"/>
      <c r="ONI625" s="570"/>
      <c r="ONJ625" s="570"/>
      <c r="ONK625" s="570"/>
      <c r="ONL625" s="570"/>
      <c r="ONM625" s="570"/>
      <c r="ONN625" s="570"/>
      <c r="ONO625" s="570"/>
      <c r="ONP625" s="570"/>
      <c r="ONQ625" s="570"/>
      <c r="ONR625" s="570"/>
      <c r="ONS625" s="570"/>
      <c r="ONT625" s="570"/>
      <c r="ONU625" s="570"/>
      <c r="ONV625" s="570"/>
      <c r="ONW625" s="570"/>
      <c r="ONX625" s="570"/>
      <c r="ONY625" s="570"/>
      <c r="ONZ625" s="570"/>
      <c r="OOA625" s="570"/>
      <c r="OOB625" s="570"/>
      <c r="OOC625" s="570"/>
      <c r="OOD625" s="570"/>
      <c r="OOE625" s="570"/>
      <c r="OOF625" s="570"/>
      <c r="OOG625" s="570"/>
      <c r="OOH625" s="570"/>
      <c r="OOI625" s="570"/>
      <c r="OOJ625" s="570"/>
      <c r="OOK625" s="570"/>
      <c r="OOL625" s="570"/>
      <c r="OOM625" s="570"/>
      <c r="OON625" s="570"/>
      <c r="OOO625" s="570"/>
      <c r="OOP625" s="570"/>
      <c r="OOQ625" s="570"/>
      <c r="OOR625" s="570"/>
      <c r="OOS625" s="570"/>
      <c r="OOT625" s="570"/>
      <c r="OOU625" s="570"/>
      <c r="OOV625" s="570"/>
      <c r="OOW625" s="570"/>
      <c r="OOX625" s="570"/>
      <c r="OOY625" s="570"/>
      <c r="OOZ625" s="570"/>
      <c r="OPA625" s="570"/>
      <c r="OPB625" s="570"/>
      <c r="OPC625" s="570"/>
      <c r="OPD625" s="570"/>
      <c r="OPE625" s="570"/>
      <c r="OPF625" s="570"/>
      <c r="OPG625" s="570"/>
      <c r="OPH625" s="570"/>
      <c r="OPI625" s="570"/>
      <c r="OPJ625" s="570"/>
      <c r="OPK625" s="570"/>
      <c r="OPL625" s="570"/>
      <c r="OPM625" s="570"/>
      <c r="OPN625" s="570"/>
      <c r="OPO625" s="570"/>
      <c r="OPP625" s="570"/>
      <c r="OPQ625" s="570"/>
      <c r="OPR625" s="570"/>
      <c r="OPS625" s="570"/>
      <c r="OPT625" s="570"/>
      <c r="OPU625" s="570"/>
      <c r="OPV625" s="570"/>
      <c r="OPW625" s="570"/>
      <c r="OPX625" s="570"/>
      <c r="OPY625" s="570"/>
      <c r="OPZ625" s="570"/>
      <c r="OQA625" s="570"/>
      <c r="OQB625" s="570"/>
      <c r="OQC625" s="570"/>
      <c r="OQD625" s="570"/>
      <c r="OQE625" s="570"/>
      <c r="OQF625" s="570"/>
      <c r="OQG625" s="570"/>
      <c r="OQH625" s="570"/>
      <c r="OQI625" s="570"/>
      <c r="OQJ625" s="570"/>
      <c r="OQK625" s="570"/>
      <c r="OQL625" s="570"/>
      <c r="OQM625" s="570"/>
      <c r="OQN625" s="570"/>
      <c r="OQO625" s="570"/>
      <c r="OQP625" s="570"/>
      <c r="OQQ625" s="570"/>
      <c r="OQR625" s="570"/>
      <c r="OQS625" s="570"/>
      <c r="OQT625" s="570"/>
      <c r="OQU625" s="570"/>
      <c r="OQV625" s="570"/>
      <c r="OQW625" s="570"/>
      <c r="OQX625" s="570"/>
      <c r="OQY625" s="570"/>
      <c r="OQZ625" s="570"/>
      <c r="ORA625" s="570"/>
      <c r="ORB625" s="570"/>
      <c r="ORC625" s="570"/>
      <c r="ORD625" s="570"/>
      <c r="ORE625" s="570"/>
      <c r="ORF625" s="570"/>
      <c r="ORG625" s="570"/>
      <c r="ORH625" s="570"/>
      <c r="ORI625" s="570"/>
      <c r="ORJ625" s="570"/>
      <c r="ORK625" s="570"/>
      <c r="ORL625" s="570"/>
      <c r="ORM625" s="570"/>
      <c r="ORN625" s="570"/>
      <c r="ORO625" s="570"/>
      <c r="ORP625" s="570"/>
      <c r="ORQ625" s="570"/>
      <c r="ORR625" s="570"/>
      <c r="ORS625" s="570"/>
      <c r="ORT625" s="570"/>
      <c r="ORU625" s="570"/>
      <c r="ORV625" s="570"/>
      <c r="ORW625" s="570"/>
      <c r="ORX625" s="570"/>
      <c r="ORY625" s="570"/>
      <c r="ORZ625" s="570"/>
      <c r="OSA625" s="570"/>
      <c r="OSB625" s="570"/>
      <c r="OSC625" s="570"/>
      <c r="OSD625" s="570"/>
      <c r="OSE625" s="570"/>
      <c r="OSF625" s="570"/>
      <c r="OSG625" s="570"/>
      <c r="OSH625" s="570"/>
      <c r="OSI625" s="570"/>
      <c r="OSJ625" s="570"/>
      <c r="OSK625" s="570"/>
      <c r="OSL625" s="570"/>
      <c r="OSM625" s="570"/>
      <c r="OSN625" s="570"/>
      <c r="OSO625" s="570"/>
      <c r="OSP625" s="570"/>
      <c r="OSQ625" s="570"/>
      <c r="OSR625" s="570"/>
      <c r="OSS625" s="570"/>
      <c r="OST625" s="570"/>
      <c r="OSU625" s="570"/>
      <c r="OSV625" s="570"/>
      <c r="OSW625" s="570"/>
      <c r="OSX625" s="570"/>
      <c r="OSY625" s="570"/>
      <c r="OSZ625" s="570"/>
      <c r="OTA625" s="570"/>
      <c r="OTB625" s="570"/>
      <c r="OTC625" s="570"/>
      <c r="OTD625" s="570"/>
      <c r="OTE625" s="570"/>
      <c r="OTF625" s="570"/>
      <c r="OTG625" s="570"/>
      <c r="OTH625" s="570"/>
      <c r="OTI625" s="570"/>
      <c r="OTJ625" s="570"/>
      <c r="OTK625" s="570"/>
      <c r="OTL625" s="570"/>
      <c r="OTM625" s="570"/>
      <c r="OTN625" s="570"/>
      <c r="OTO625" s="570"/>
      <c r="OTP625" s="570"/>
      <c r="OTQ625" s="570"/>
      <c r="OTR625" s="570"/>
      <c r="OTS625" s="570"/>
      <c r="OTT625" s="570"/>
      <c r="OTU625" s="570"/>
      <c r="OTV625" s="570"/>
      <c r="OTW625" s="570"/>
      <c r="OTX625" s="570"/>
      <c r="OTY625" s="570"/>
      <c r="OTZ625" s="570"/>
      <c r="OUA625" s="570"/>
      <c r="OUB625" s="570"/>
      <c r="OUC625" s="570"/>
      <c r="OUD625" s="570"/>
      <c r="OUE625" s="570"/>
      <c r="OUF625" s="570"/>
      <c r="OUG625" s="570"/>
      <c r="OUH625" s="570"/>
      <c r="OUI625" s="570"/>
      <c r="OUJ625" s="570"/>
      <c r="OUK625" s="570"/>
      <c r="OUL625" s="570"/>
      <c r="OUM625" s="570"/>
      <c r="OUN625" s="570"/>
      <c r="OUO625" s="570"/>
      <c r="OUP625" s="570"/>
      <c r="OUQ625" s="570"/>
      <c r="OUR625" s="570"/>
      <c r="OUS625" s="570"/>
      <c r="OUT625" s="570"/>
      <c r="OUU625" s="570"/>
      <c r="OUV625" s="570"/>
      <c r="OUW625" s="570"/>
      <c r="OUX625" s="570"/>
      <c r="OUY625" s="570"/>
      <c r="OUZ625" s="570"/>
      <c r="OVA625" s="570"/>
      <c r="OVB625" s="570"/>
      <c r="OVC625" s="570"/>
      <c r="OVD625" s="570"/>
      <c r="OVE625" s="570"/>
      <c r="OVF625" s="570"/>
      <c r="OVG625" s="570"/>
      <c r="OVH625" s="570"/>
      <c r="OVI625" s="570"/>
      <c r="OVJ625" s="570"/>
      <c r="OVK625" s="570"/>
      <c r="OVL625" s="570"/>
      <c r="OVM625" s="570"/>
      <c r="OVN625" s="570"/>
      <c r="OVO625" s="570"/>
      <c r="OVP625" s="570"/>
      <c r="OVQ625" s="570"/>
      <c r="OVR625" s="570"/>
      <c r="OVS625" s="570"/>
      <c r="OVT625" s="570"/>
      <c r="OVU625" s="570"/>
      <c r="OVV625" s="570"/>
      <c r="OVW625" s="570"/>
      <c r="OVX625" s="570"/>
      <c r="OVY625" s="570"/>
      <c r="OVZ625" s="570"/>
      <c r="OWA625" s="570"/>
      <c r="OWB625" s="570"/>
      <c r="OWC625" s="570"/>
      <c r="OWD625" s="570"/>
      <c r="OWE625" s="570"/>
      <c r="OWF625" s="570"/>
      <c r="OWG625" s="570"/>
      <c r="OWH625" s="570"/>
      <c r="OWI625" s="570"/>
      <c r="OWJ625" s="570"/>
      <c r="OWK625" s="570"/>
      <c r="OWL625" s="570"/>
      <c r="OWM625" s="570"/>
      <c r="OWN625" s="570"/>
      <c r="OWO625" s="570"/>
      <c r="OWP625" s="570"/>
      <c r="OWQ625" s="570"/>
      <c r="OWR625" s="570"/>
      <c r="OWS625" s="570"/>
      <c r="OWT625" s="570"/>
      <c r="OWU625" s="570"/>
      <c r="OWV625" s="570"/>
      <c r="OWW625" s="570"/>
      <c r="OWX625" s="570"/>
      <c r="OWY625" s="570"/>
      <c r="OWZ625" s="570"/>
      <c r="OXA625" s="570"/>
      <c r="OXB625" s="570"/>
      <c r="OXC625" s="570"/>
      <c r="OXD625" s="570"/>
      <c r="OXE625" s="570"/>
      <c r="OXF625" s="570"/>
      <c r="OXG625" s="570"/>
      <c r="OXH625" s="570"/>
      <c r="OXI625" s="570"/>
      <c r="OXJ625" s="570"/>
      <c r="OXK625" s="570"/>
      <c r="OXL625" s="570"/>
      <c r="OXM625" s="570"/>
      <c r="OXN625" s="570"/>
      <c r="OXO625" s="570"/>
      <c r="OXP625" s="570"/>
      <c r="OXQ625" s="570"/>
      <c r="OXR625" s="570"/>
      <c r="OXS625" s="570"/>
      <c r="OXT625" s="570"/>
      <c r="OXU625" s="570"/>
      <c r="OXV625" s="570"/>
      <c r="OXW625" s="570"/>
      <c r="OXX625" s="570"/>
      <c r="OXY625" s="570"/>
      <c r="OXZ625" s="570"/>
      <c r="OYA625" s="570"/>
      <c r="OYB625" s="570"/>
      <c r="OYC625" s="570"/>
      <c r="OYD625" s="570"/>
      <c r="OYE625" s="570"/>
      <c r="OYF625" s="570"/>
      <c r="OYG625" s="570"/>
      <c r="OYH625" s="570"/>
      <c r="OYI625" s="570"/>
      <c r="OYJ625" s="570"/>
      <c r="OYK625" s="570"/>
      <c r="OYL625" s="570"/>
      <c r="OYM625" s="570"/>
      <c r="OYN625" s="570"/>
      <c r="OYO625" s="570"/>
      <c r="OYP625" s="570"/>
      <c r="OYQ625" s="570"/>
      <c r="OYR625" s="570"/>
      <c r="OYS625" s="570"/>
      <c r="OYT625" s="570"/>
      <c r="OYU625" s="570"/>
      <c r="OYV625" s="570"/>
      <c r="OYW625" s="570"/>
      <c r="OYX625" s="570"/>
      <c r="OYY625" s="570"/>
      <c r="OYZ625" s="570"/>
      <c r="OZA625" s="570"/>
      <c r="OZB625" s="570"/>
      <c r="OZC625" s="570"/>
      <c r="OZD625" s="570"/>
      <c r="OZE625" s="570"/>
      <c r="OZF625" s="570"/>
      <c r="OZG625" s="570"/>
      <c r="OZH625" s="570"/>
      <c r="OZI625" s="570"/>
      <c r="OZJ625" s="570"/>
      <c r="OZK625" s="570"/>
      <c r="OZL625" s="570"/>
      <c r="OZM625" s="570"/>
      <c r="OZN625" s="570"/>
      <c r="OZO625" s="570"/>
      <c r="OZP625" s="570"/>
      <c r="OZQ625" s="570"/>
      <c r="OZR625" s="570"/>
      <c r="OZS625" s="570"/>
      <c r="OZT625" s="570"/>
      <c r="OZU625" s="570"/>
      <c r="OZV625" s="570"/>
      <c r="OZW625" s="570"/>
      <c r="OZX625" s="570"/>
      <c r="OZY625" s="570"/>
      <c r="OZZ625" s="570"/>
      <c r="PAA625" s="570"/>
      <c r="PAB625" s="570"/>
      <c r="PAC625" s="570"/>
      <c r="PAD625" s="570"/>
      <c r="PAE625" s="570"/>
      <c r="PAF625" s="570"/>
      <c r="PAG625" s="570"/>
      <c r="PAH625" s="570"/>
      <c r="PAI625" s="570"/>
      <c r="PAJ625" s="570"/>
      <c r="PAK625" s="570"/>
      <c r="PAL625" s="570"/>
      <c r="PAM625" s="570"/>
      <c r="PAN625" s="570"/>
      <c r="PAO625" s="570"/>
      <c r="PAP625" s="570"/>
      <c r="PAQ625" s="570"/>
      <c r="PAR625" s="570"/>
      <c r="PAS625" s="570"/>
      <c r="PAT625" s="570"/>
      <c r="PAU625" s="570"/>
      <c r="PAV625" s="570"/>
      <c r="PAW625" s="570"/>
      <c r="PAX625" s="570"/>
      <c r="PAY625" s="570"/>
      <c r="PAZ625" s="570"/>
      <c r="PBA625" s="570"/>
      <c r="PBB625" s="570"/>
      <c r="PBC625" s="570"/>
      <c r="PBD625" s="570"/>
      <c r="PBE625" s="570"/>
      <c r="PBF625" s="570"/>
      <c r="PBG625" s="570"/>
      <c r="PBH625" s="570"/>
      <c r="PBI625" s="570"/>
      <c r="PBJ625" s="570"/>
      <c r="PBK625" s="570"/>
      <c r="PBL625" s="570"/>
      <c r="PBM625" s="570"/>
      <c r="PBN625" s="570"/>
      <c r="PBO625" s="570"/>
      <c r="PBP625" s="570"/>
      <c r="PBQ625" s="570"/>
      <c r="PBR625" s="570"/>
      <c r="PBS625" s="570"/>
      <c r="PBT625" s="570"/>
      <c r="PBU625" s="570"/>
      <c r="PBV625" s="570"/>
      <c r="PBW625" s="570"/>
      <c r="PBX625" s="570"/>
      <c r="PBY625" s="570"/>
      <c r="PBZ625" s="570"/>
      <c r="PCA625" s="570"/>
      <c r="PCB625" s="570"/>
      <c r="PCC625" s="570"/>
      <c r="PCD625" s="570"/>
      <c r="PCE625" s="570"/>
      <c r="PCF625" s="570"/>
      <c r="PCG625" s="570"/>
      <c r="PCH625" s="570"/>
      <c r="PCI625" s="570"/>
      <c r="PCJ625" s="570"/>
      <c r="PCK625" s="570"/>
      <c r="PCL625" s="570"/>
      <c r="PCM625" s="570"/>
      <c r="PCN625" s="570"/>
      <c r="PCO625" s="570"/>
      <c r="PCP625" s="570"/>
      <c r="PCQ625" s="570"/>
      <c r="PCR625" s="570"/>
      <c r="PCS625" s="570"/>
      <c r="PCT625" s="570"/>
      <c r="PCU625" s="570"/>
      <c r="PCV625" s="570"/>
      <c r="PCW625" s="570"/>
      <c r="PCX625" s="570"/>
      <c r="PCY625" s="570"/>
      <c r="PCZ625" s="570"/>
      <c r="PDA625" s="570"/>
      <c r="PDB625" s="570"/>
      <c r="PDC625" s="570"/>
      <c r="PDD625" s="570"/>
      <c r="PDE625" s="570"/>
      <c r="PDF625" s="570"/>
      <c r="PDG625" s="570"/>
      <c r="PDH625" s="570"/>
      <c r="PDI625" s="570"/>
      <c r="PDJ625" s="570"/>
      <c r="PDK625" s="570"/>
      <c r="PDL625" s="570"/>
      <c r="PDM625" s="570"/>
      <c r="PDN625" s="570"/>
      <c r="PDO625" s="570"/>
      <c r="PDP625" s="570"/>
      <c r="PDQ625" s="570"/>
      <c r="PDR625" s="570"/>
      <c r="PDS625" s="570"/>
      <c r="PDT625" s="570"/>
      <c r="PDU625" s="570"/>
      <c r="PDV625" s="570"/>
      <c r="PDW625" s="570"/>
      <c r="PDX625" s="570"/>
      <c r="PDY625" s="570"/>
      <c r="PDZ625" s="570"/>
      <c r="PEA625" s="570"/>
      <c r="PEB625" s="570"/>
      <c r="PEC625" s="570"/>
      <c r="PED625" s="570"/>
      <c r="PEE625" s="570"/>
      <c r="PEF625" s="570"/>
      <c r="PEG625" s="570"/>
      <c r="PEH625" s="570"/>
      <c r="PEI625" s="570"/>
      <c r="PEJ625" s="570"/>
      <c r="PEK625" s="570"/>
      <c r="PEL625" s="570"/>
      <c r="PEM625" s="570"/>
      <c r="PEN625" s="570"/>
      <c r="PEO625" s="570"/>
      <c r="PEP625" s="570"/>
      <c r="PEQ625" s="570"/>
      <c r="PER625" s="570"/>
      <c r="PES625" s="570"/>
      <c r="PET625" s="570"/>
      <c r="PEU625" s="570"/>
      <c r="PEV625" s="570"/>
      <c r="PEW625" s="570"/>
      <c r="PEX625" s="570"/>
      <c r="PEY625" s="570"/>
      <c r="PEZ625" s="570"/>
      <c r="PFA625" s="570"/>
      <c r="PFB625" s="570"/>
      <c r="PFC625" s="570"/>
      <c r="PFD625" s="570"/>
      <c r="PFE625" s="570"/>
      <c r="PFF625" s="570"/>
      <c r="PFG625" s="570"/>
      <c r="PFH625" s="570"/>
      <c r="PFI625" s="570"/>
      <c r="PFJ625" s="570"/>
      <c r="PFK625" s="570"/>
      <c r="PFL625" s="570"/>
      <c r="PFM625" s="570"/>
      <c r="PFN625" s="570"/>
      <c r="PFO625" s="570"/>
      <c r="PFP625" s="570"/>
      <c r="PFQ625" s="570"/>
      <c r="PFR625" s="570"/>
      <c r="PFS625" s="570"/>
      <c r="PFT625" s="570"/>
      <c r="PFU625" s="570"/>
      <c r="PFV625" s="570"/>
      <c r="PFW625" s="570"/>
      <c r="PFX625" s="570"/>
      <c r="PFY625" s="570"/>
      <c r="PFZ625" s="570"/>
      <c r="PGA625" s="570"/>
      <c r="PGB625" s="570"/>
      <c r="PGC625" s="570"/>
      <c r="PGD625" s="570"/>
      <c r="PGE625" s="570"/>
      <c r="PGF625" s="570"/>
      <c r="PGG625" s="570"/>
      <c r="PGH625" s="570"/>
      <c r="PGI625" s="570"/>
      <c r="PGJ625" s="570"/>
      <c r="PGK625" s="570"/>
      <c r="PGL625" s="570"/>
      <c r="PGM625" s="570"/>
      <c r="PGN625" s="570"/>
      <c r="PGO625" s="570"/>
      <c r="PGP625" s="570"/>
      <c r="PGQ625" s="570"/>
      <c r="PGR625" s="570"/>
      <c r="PGS625" s="570"/>
      <c r="PGT625" s="570"/>
      <c r="PGU625" s="570"/>
      <c r="PGV625" s="570"/>
      <c r="PGW625" s="570"/>
      <c r="PGX625" s="570"/>
      <c r="PGY625" s="570"/>
      <c r="PGZ625" s="570"/>
      <c r="PHA625" s="570"/>
      <c r="PHB625" s="570"/>
      <c r="PHC625" s="570"/>
      <c r="PHD625" s="570"/>
      <c r="PHE625" s="570"/>
      <c r="PHF625" s="570"/>
      <c r="PHG625" s="570"/>
      <c r="PHH625" s="570"/>
      <c r="PHI625" s="570"/>
      <c r="PHJ625" s="570"/>
      <c r="PHK625" s="570"/>
      <c r="PHL625" s="570"/>
      <c r="PHM625" s="570"/>
      <c r="PHN625" s="570"/>
      <c r="PHO625" s="570"/>
      <c r="PHP625" s="570"/>
      <c r="PHQ625" s="570"/>
      <c r="PHR625" s="570"/>
      <c r="PHS625" s="570"/>
      <c r="PHT625" s="570"/>
      <c r="PHU625" s="570"/>
      <c r="PHV625" s="570"/>
      <c r="PHW625" s="570"/>
      <c r="PHX625" s="570"/>
      <c r="PHY625" s="570"/>
      <c r="PHZ625" s="570"/>
      <c r="PIA625" s="570"/>
      <c r="PIB625" s="570"/>
      <c r="PIC625" s="570"/>
      <c r="PID625" s="570"/>
      <c r="PIE625" s="570"/>
      <c r="PIF625" s="570"/>
      <c r="PIG625" s="570"/>
      <c r="PIH625" s="570"/>
      <c r="PII625" s="570"/>
      <c r="PIJ625" s="570"/>
      <c r="PIK625" s="570"/>
      <c r="PIL625" s="570"/>
      <c r="PIM625" s="570"/>
      <c r="PIN625" s="570"/>
      <c r="PIO625" s="570"/>
      <c r="PIP625" s="570"/>
      <c r="PIQ625" s="570"/>
      <c r="PIR625" s="570"/>
      <c r="PIS625" s="570"/>
      <c r="PIT625" s="570"/>
      <c r="PIU625" s="570"/>
      <c r="PIV625" s="570"/>
      <c r="PIW625" s="570"/>
      <c r="PIX625" s="570"/>
      <c r="PIY625" s="570"/>
      <c r="PIZ625" s="570"/>
      <c r="PJA625" s="570"/>
      <c r="PJB625" s="570"/>
      <c r="PJC625" s="570"/>
      <c r="PJD625" s="570"/>
      <c r="PJE625" s="570"/>
      <c r="PJF625" s="570"/>
      <c r="PJG625" s="570"/>
      <c r="PJH625" s="570"/>
      <c r="PJI625" s="570"/>
      <c r="PJJ625" s="570"/>
      <c r="PJK625" s="570"/>
      <c r="PJL625" s="570"/>
      <c r="PJM625" s="570"/>
      <c r="PJN625" s="570"/>
      <c r="PJO625" s="570"/>
      <c r="PJP625" s="570"/>
      <c r="PJQ625" s="570"/>
      <c r="PJR625" s="570"/>
      <c r="PJS625" s="570"/>
      <c r="PJT625" s="570"/>
      <c r="PJU625" s="570"/>
      <c r="PJV625" s="570"/>
      <c r="PJW625" s="570"/>
      <c r="PJX625" s="570"/>
      <c r="PJY625" s="570"/>
      <c r="PJZ625" s="570"/>
      <c r="PKA625" s="570"/>
      <c r="PKB625" s="570"/>
      <c r="PKC625" s="570"/>
      <c r="PKD625" s="570"/>
      <c r="PKE625" s="570"/>
      <c r="PKF625" s="570"/>
      <c r="PKG625" s="570"/>
      <c r="PKH625" s="570"/>
      <c r="PKI625" s="570"/>
      <c r="PKJ625" s="570"/>
      <c r="PKK625" s="570"/>
      <c r="PKL625" s="570"/>
      <c r="PKM625" s="570"/>
      <c r="PKN625" s="570"/>
      <c r="PKO625" s="570"/>
      <c r="PKP625" s="570"/>
      <c r="PKQ625" s="570"/>
      <c r="PKR625" s="570"/>
      <c r="PKS625" s="570"/>
      <c r="PKT625" s="570"/>
      <c r="PKU625" s="570"/>
      <c r="PKV625" s="570"/>
      <c r="PKW625" s="570"/>
      <c r="PKX625" s="570"/>
      <c r="PKY625" s="570"/>
      <c r="PKZ625" s="570"/>
      <c r="PLA625" s="570"/>
      <c r="PLB625" s="570"/>
      <c r="PLC625" s="570"/>
      <c r="PLD625" s="570"/>
      <c r="PLE625" s="570"/>
      <c r="PLF625" s="570"/>
      <c r="PLG625" s="570"/>
      <c r="PLH625" s="570"/>
      <c r="PLI625" s="570"/>
      <c r="PLJ625" s="570"/>
      <c r="PLK625" s="570"/>
      <c r="PLL625" s="570"/>
      <c r="PLM625" s="570"/>
      <c r="PLN625" s="570"/>
      <c r="PLO625" s="570"/>
      <c r="PLP625" s="570"/>
      <c r="PLQ625" s="570"/>
      <c r="PLR625" s="570"/>
      <c r="PLS625" s="570"/>
      <c r="PLT625" s="570"/>
      <c r="PLU625" s="570"/>
      <c r="PLV625" s="570"/>
      <c r="PLW625" s="570"/>
      <c r="PLX625" s="570"/>
      <c r="PLY625" s="570"/>
      <c r="PLZ625" s="570"/>
      <c r="PMA625" s="570"/>
      <c r="PMB625" s="570"/>
      <c r="PMC625" s="570"/>
      <c r="PMD625" s="570"/>
      <c r="PME625" s="570"/>
      <c r="PMF625" s="570"/>
      <c r="PMG625" s="570"/>
      <c r="PMH625" s="570"/>
      <c r="PMI625" s="570"/>
      <c r="PMJ625" s="570"/>
      <c r="PMK625" s="570"/>
      <c r="PML625" s="570"/>
      <c r="PMM625" s="570"/>
      <c r="PMN625" s="570"/>
      <c r="PMO625" s="570"/>
      <c r="PMP625" s="570"/>
      <c r="PMQ625" s="570"/>
      <c r="PMR625" s="570"/>
      <c r="PMS625" s="570"/>
      <c r="PMT625" s="570"/>
      <c r="PMU625" s="570"/>
      <c r="PMV625" s="570"/>
      <c r="PMW625" s="570"/>
      <c r="PMX625" s="570"/>
      <c r="PMY625" s="570"/>
      <c r="PMZ625" s="570"/>
      <c r="PNA625" s="570"/>
      <c r="PNB625" s="570"/>
      <c r="PNC625" s="570"/>
      <c r="PND625" s="570"/>
      <c r="PNE625" s="570"/>
      <c r="PNF625" s="570"/>
      <c r="PNG625" s="570"/>
      <c r="PNH625" s="570"/>
      <c r="PNI625" s="570"/>
      <c r="PNJ625" s="570"/>
      <c r="PNK625" s="570"/>
      <c r="PNL625" s="570"/>
      <c r="PNM625" s="570"/>
      <c r="PNN625" s="570"/>
      <c r="PNO625" s="570"/>
      <c r="PNP625" s="570"/>
      <c r="PNQ625" s="570"/>
      <c r="PNR625" s="570"/>
      <c r="PNS625" s="570"/>
      <c r="PNT625" s="570"/>
      <c r="PNU625" s="570"/>
      <c r="PNV625" s="570"/>
      <c r="PNW625" s="570"/>
      <c r="PNX625" s="570"/>
      <c r="PNY625" s="570"/>
      <c r="PNZ625" s="570"/>
      <c r="POA625" s="570"/>
      <c r="POB625" s="570"/>
      <c r="POC625" s="570"/>
      <c r="POD625" s="570"/>
      <c r="POE625" s="570"/>
      <c r="POF625" s="570"/>
      <c r="POG625" s="570"/>
      <c r="POH625" s="570"/>
      <c r="POI625" s="570"/>
      <c r="POJ625" s="570"/>
      <c r="POK625" s="570"/>
      <c r="POL625" s="570"/>
      <c r="POM625" s="570"/>
      <c r="PON625" s="570"/>
      <c r="POO625" s="570"/>
      <c r="POP625" s="570"/>
      <c r="POQ625" s="570"/>
      <c r="POR625" s="570"/>
      <c r="POS625" s="570"/>
      <c r="POT625" s="570"/>
      <c r="POU625" s="570"/>
      <c r="POV625" s="570"/>
      <c r="POW625" s="570"/>
      <c r="POX625" s="570"/>
      <c r="POY625" s="570"/>
      <c r="POZ625" s="570"/>
      <c r="PPA625" s="570"/>
      <c r="PPB625" s="570"/>
      <c r="PPC625" s="570"/>
      <c r="PPD625" s="570"/>
      <c r="PPE625" s="570"/>
      <c r="PPF625" s="570"/>
      <c r="PPG625" s="570"/>
      <c r="PPH625" s="570"/>
      <c r="PPI625" s="570"/>
      <c r="PPJ625" s="570"/>
      <c r="PPK625" s="570"/>
      <c r="PPL625" s="570"/>
      <c r="PPM625" s="570"/>
      <c r="PPN625" s="570"/>
      <c r="PPO625" s="570"/>
      <c r="PPP625" s="570"/>
      <c r="PPQ625" s="570"/>
      <c r="PPR625" s="570"/>
      <c r="PPS625" s="570"/>
      <c r="PPT625" s="570"/>
      <c r="PPU625" s="570"/>
      <c r="PPV625" s="570"/>
      <c r="PPW625" s="570"/>
      <c r="PPX625" s="570"/>
      <c r="PPY625" s="570"/>
      <c r="PPZ625" s="570"/>
      <c r="PQA625" s="570"/>
      <c r="PQB625" s="570"/>
      <c r="PQC625" s="570"/>
      <c r="PQD625" s="570"/>
      <c r="PQE625" s="570"/>
      <c r="PQF625" s="570"/>
      <c r="PQG625" s="570"/>
      <c r="PQH625" s="570"/>
      <c r="PQI625" s="570"/>
      <c r="PQJ625" s="570"/>
      <c r="PQK625" s="570"/>
      <c r="PQL625" s="570"/>
      <c r="PQM625" s="570"/>
      <c r="PQN625" s="570"/>
      <c r="PQO625" s="570"/>
      <c r="PQP625" s="570"/>
      <c r="PQQ625" s="570"/>
      <c r="PQR625" s="570"/>
      <c r="PQS625" s="570"/>
      <c r="PQT625" s="570"/>
      <c r="PQU625" s="570"/>
      <c r="PQV625" s="570"/>
      <c r="PQW625" s="570"/>
      <c r="PQX625" s="570"/>
      <c r="PQY625" s="570"/>
      <c r="PQZ625" s="570"/>
      <c r="PRA625" s="570"/>
      <c r="PRB625" s="570"/>
      <c r="PRC625" s="570"/>
      <c r="PRD625" s="570"/>
      <c r="PRE625" s="570"/>
      <c r="PRF625" s="570"/>
      <c r="PRG625" s="570"/>
      <c r="PRH625" s="570"/>
      <c r="PRI625" s="570"/>
      <c r="PRJ625" s="570"/>
      <c r="PRK625" s="570"/>
      <c r="PRL625" s="570"/>
      <c r="PRM625" s="570"/>
      <c r="PRN625" s="570"/>
      <c r="PRO625" s="570"/>
      <c r="PRP625" s="570"/>
      <c r="PRQ625" s="570"/>
      <c r="PRR625" s="570"/>
      <c r="PRS625" s="570"/>
      <c r="PRT625" s="570"/>
      <c r="PRU625" s="570"/>
      <c r="PRV625" s="570"/>
      <c r="PRW625" s="570"/>
      <c r="PRX625" s="570"/>
      <c r="PRY625" s="570"/>
      <c r="PRZ625" s="570"/>
      <c r="PSA625" s="570"/>
      <c r="PSB625" s="570"/>
      <c r="PSC625" s="570"/>
      <c r="PSD625" s="570"/>
      <c r="PSE625" s="570"/>
      <c r="PSF625" s="570"/>
      <c r="PSG625" s="570"/>
      <c r="PSH625" s="570"/>
      <c r="PSI625" s="570"/>
      <c r="PSJ625" s="570"/>
      <c r="PSK625" s="570"/>
      <c r="PSL625" s="570"/>
      <c r="PSM625" s="570"/>
      <c r="PSN625" s="570"/>
      <c r="PSO625" s="570"/>
      <c r="PSP625" s="570"/>
      <c r="PSQ625" s="570"/>
      <c r="PSR625" s="570"/>
      <c r="PSS625" s="570"/>
      <c r="PST625" s="570"/>
      <c r="PSU625" s="570"/>
      <c r="PSV625" s="570"/>
      <c r="PSW625" s="570"/>
      <c r="PSX625" s="570"/>
      <c r="PSY625" s="570"/>
      <c r="PSZ625" s="570"/>
      <c r="PTA625" s="570"/>
      <c r="PTB625" s="570"/>
      <c r="PTC625" s="570"/>
      <c r="PTD625" s="570"/>
      <c r="PTE625" s="570"/>
      <c r="PTF625" s="570"/>
      <c r="PTG625" s="570"/>
      <c r="PTH625" s="570"/>
      <c r="PTI625" s="570"/>
      <c r="PTJ625" s="570"/>
      <c r="PTK625" s="570"/>
      <c r="PTL625" s="570"/>
      <c r="PTM625" s="570"/>
      <c r="PTN625" s="570"/>
      <c r="PTO625" s="570"/>
      <c r="PTP625" s="570"/>
      <c r="PTQ625" s="570"/>
      <c r="PTR625" s="570"/>
      <c r="PTS625" s="570"/>
      <c r="PTT625" s="570"/>
      <c r="PTU625" s="570"/>
      <c r="PTV625" s="570"/>
      <c r="PTW625" s="570"/>
      <c r="PTX625" s="570"/>
      <c r="PTY625" s="570"/>
      <c r="PTZ625" s="570"/>
      <c r="PUA625" s="570"/>
      <c r="PUB625" s="570"/>
      <c r="PUC625" s="570"/>
      <c r="PUD625" s="570"/>
      <c r="PUE625" s="570"/>
      <c r="PUF625" s="570"/>
      <c r="PUG625" s="570"/>
      <c r="PUH625" s="570"/>
      <c r="PUI625" s="570"/>
      <c r="PUJ625" s="570"/>
      <c r="PUK625" s="570"/>
      <c r="PUL625" s="570"/>
      <c r="PUM625" s="570"/>
      <c r="PUN625" s="570"/>
      <c r="PUO625" s="570"/>
      <c r="PUP625" s="570"/>
      <c r="PUQ625" s="570"/>
      <c r="PUR625" s="570"/>
      <c r="PUS625" s="570"/>
      <c r="PUT625" s="570"/>
      <c r="PUU625" s="570"/>
      <c r="PUV625" s="570"/>
      <c r="PUW625" s="570"/>
      <c r="PUX625" s="570"/>
      <c r="PUY625" s="570"/>
      <c r="PUZ625" s="570"/>
      <c r="PVA625" s="570"/>
      <c r="PVB625" s="570"/>
      <c r="PVC625" s="570"/>
      <c r="PVD625" s="570"/>
      <c r="PVE625" s="570"/>
      <c r="PVF625" s="570"/>
      <c r="PVG625" s="570"/>
      <c r="PVH625" s="570"/>
      <c r="PVI625" s="570"/>
      <c r="PVJ625" s="570"/>
      <c r="PVK625" s="570"/>
      <c r="PVL625" s="570"/>
      <c r="PVM625" s="570"/>
      <c r="PVN625" s="570"/>
      <c r="PVO625" s="570"/>
      <c r="PVP625" s="570"/>
      <c r="PVQ625" s="570"/>
      <c r="PVR625" s="570"/>
      <c r="PVS625" s="570"/>
      <c r="PVT625" s="570"/>
      <c r="PVU625" s="570"/>
      <c r="PVV625" s="570"/>
      <c r="PVW625" s="570"/>
      <c r="PVX625" s="570"/>
      <c r="PVY625" s="570"/>
      <c r="PVZ625" s="570"/>
      <c r="PWA625" s="570"/>
      <c r="PWB625" s="570"/>
      <c r="PWC625" s="570"/>
      <c r="PWD625" s="570"/>
      <c r="PWE625" s="570"/>
      <c r="PWF625" s="570"/>
      <c r="PWG625" s="570"/>
      <c r="PWH625" s="570"/>
      <c r="PWI625" s="570"/>
      <c r="PWJ625" s="570"/>
      <c r="PWK625" s="570"/>
      <c r="PWL625" s="570"/>
      <c r="PWM625" s="570"/>
      <c r="PWN625" s="570"/>
      <c r="PWO625" s="570"/>
      <c r="PWP625" s="570"/>
      <c r="PWQ625" s="570"/>
      <c r="PWR625" s="570"/>
      <c r="PWS625" s="570"/>
      <c r="PWT625" s="570"/>
      <c r="PWU625" s="570"/>
      <c r="PWV625" s="570"/>
      <c r="PWW625" s="570"/>
      <c r="PWX625" s="570"/>
      <c r="PWY625" s="570"/>
      <c r="PWZ625" s="570"/>
      <c r="PXA625" s="570"/>
      <c r="PXB625" s="570"/>
      <c r="PXC625" s="570"/>
      <c r="PXD625" s="570"/>
      <c r="PXE625" s="570"/>
      <c r="PXF625" s="570"/>
      <c r="PXG625" s="570"/>
      <c r="PXH625" s="570"/>
      <c r="PXI625" s="570"/>
      <c r="PXJ625" s="570"/>
      <c r="PXK625" s="570"/>
      <c r="PXL625" s="570"/>
      <c r="PXM625" s="570"/>
      <c r="PXN625" s="570"/>
      <c r="PXO625" s="570"/>
      <c r="PXP625" s="570"/>
      <c r="PXQ625" s="570"/>
      <c r="PXR625" s="570"/>
      <c r="PXS625" s="570"/>
      <c r="PXT625" s="570"/>
      <c r="PXU625" s="570"/>
      <c r="PXV625" s="570"/>
      <c r="PXW625" s="570"/>
      <c r="PXX625" s="570"/>
      <c r="PXY625" s="570"/>
      <c r="PXZ625" s="570"/>
      <c r="PYA625" s="570"/>
      <c r="PYB625" s="570"/>
      <c r="PYC625" s="570"/>
      <c r="PYD625" s="570"/>
      <c r="PYE625" s="570"/>
      <c r="PYF625" s="570"/>
      <c r="PYG625" s="570"/>
      <c r="PYH625" s="570"/>
      <c r="PYI625" s="570"/>
      <c r="PYJ625" s="570"/>
      <c r="PYK625" s="570"/>
      <c r="PYL625" s="570"/>
      <c r="PYM625" s="570"/>
      <c r="PYN625" s="570"/>
      <c r="PYO625" s="570"/>
      <c r="PYP625" s="570"/>
      <c r="PYQ625" s="570"/>
      <c r="PYR625" s="570"/>
      <c r="PYS625" s="570"/>
      <c r="PYT625" s="570"/>
      <c r="PYU625" s="570"/>
      <c r="PYV625" s="570"/>
      <c r="PYW625" s="570"/>
      <c r="PYX625" s="570"/>
      <c r="PYY625" s="570"/>
      <c r="PYZ625" s="570"/>
      <c r="PZA625" s="570"/>
      <c r="PZB625" s="570"/>
      <c r="PZC625" s="570"/>
      <c r="PZD625" s="570"/>
      <c r="PZE625" s="570"/>
      <c r="PZF625" s="570"/>
      <c r="PZG625" s="570"/>
      <c r="PZH625" s="570"/>
      <c r="PZI625" s="570"/>
      <c r="PZJ625" s="570"/>
      <c r="PZK625" s="570"/>
      <c r="PZL625" s="570"/>
      <c r="PZM625" s="570"/>
      <c r="PZN625" s="570"/>
      <c r="PZO625" s="570"/>
      <c r="PZP625" s="570"/>
      <c r="PZQ625" s="570"/>
      <c r="PZR625" s="570"/>
      <c r="PZS625" s="570"/>
      <c r="PZT625" s="570"/>
      <c r="PZU625" s="570"/>
      <c r="PZV625" s="570"/>
      <c r="PZW625" s="570"/>
      <c r="PZX625" s="570"/>
      <c r="PZY625" s="570"/>
      <c r="PZZ625" s="570"/>
      <c r="QAA625" s="570"/>
      <c r="QAB625" s="570"/>
      <c r="QAC625" s="570"/>
      <c r="QAD625" s="570"/>
      <c r="QAE625" s="570"/>
      <c r="QAF625" s="570"/>
      <c r="QAG625" s="570"/>
      <c r="QAH625" s="570"/>
      <c r="QAI625" s="570"/>
      <c r="QAJ625" s="570"/>
      <c r="QAK625" s="570"/>
      <c r="QAL625" s="570"/>
      <c r="QAM625" s="570"/>
      <c r="QAN625" s="570"/>
      <c r="QAO625" s="570"/>
      <c r="QAP625" s="570"/>
      <c r="QAQ625" s="570"/>
      <c r="QAR625" s="570"/>
      <c r="QAS625" s="570"/>
      <c r="QAT625" s="570"/>
      <c r="QAU625" s="570"/>
      <c r="QAV625" s="570"/>
      <c r="QAW625" s="570"/>
      <c r="QAX625" s="570"/>
      <c r="QAY625" s="570"/>
      <c r="QAZ625" s="570"/>
      <c r="QBA625" s="570"/>
      <c r="QBB625" s="570"/>
      <c r="QBC625" s="570"/>
      <c r="QBD625" s="570"/>
      <c r="QBE625" s="570"/>
      <c r="QBF625" s="570"/>
      <c r="QBG625" s="570"/>
      <c r="QBH625" s="570"/>
      <c r="QBI625" s="570"/>
      <c r="QBJ625" s="570"/>
      <c r="QBK625" s="570"/>
      <c r="QBL625" s="570"/>
      <c r="QBM625" s="570"/>
      <c r="QBN625" s="570"/>
      <c r="QBO625" s="570"/>
      <c r="QBP625" s="570"/>
      <c r="QBQ625" s="570"/>
      <c r="QBR625" s="570"/>
      <c r="QBS625" s="570"/>
      <c r="QBT625" s="570"/>
      <c r="QBU625" s="570"/>
      <c r="QBV625" s="570"/>
      <c r="QBW625" s="570"/>
      <c r="QBX625" s="570"/>
      <c r="QBY625" s="570"/>
      <c r="QBZ625" s="570"/>
      <c r="QCA625" s="570"/>
      <c r="QCB625" s="570"/>
      <c r="QCC625" s="570"/>
      <c r="QCD625" s="570"/>
      <c r="QCE625" s="570"/>
      <c r="QCF625" s="570"/>
      <c r="QCG625" s="570"/>
      <c r="QCH625" s="570"/>
      <c r="QCI625" s="570"/>
      <c r="QCJ625" s="570"/>
      <c r="QCK625" s="570"/>
      <c r="QCL625" s="570"/>
      <c r="QCM625" s="570"/>
      <c r="QCN625" s="570"/>
      <c r="QCO625" s="570"/>
      <c r="QCP625" s="570"/>
      <c r="QCQ625" s="570"/>
      <c r="QCR625" s="570"/>
      <c r="QCS625" s="570"/>
      <c r="QCT625" s="570"/>
      <c r="QCU625" s="570"/>
      <c r="QCV625" s="570"/>
      <c r="QCW625" s="570"/>
      <c r="QCX625" s="570"/>
      <c r="QCY625" s="570"/>
      <c r="QCZ625" s="570"/>
      <c r="QDA625" s="570"/>
      <c r="QDB625" s="570"/>
      <c r="QDC625" s="570"/>
      <c r="QDD625" s="570"/>
      <c r="QDE625" s="570"/>
      <c r="QDF625" s="570"/>
      <c r="QDG625" s="570"/>
      <c r="QDH625" s="570"/>
      <c r="QDI625" s="570"/>
      <c r="QDJ625" s="570"/>
      <c r="QDK625" s="570"/>
      <c r="QDL625" s="570"/>
      <c r="QDM625" s="570"/>
      <c r="QDN625" s="570"/>
      <c r="QDO625" s="570"/>
      <c r="QDP625" s="570"/>
      <c r="QDQ625" s="570"/>
      <c r="QDR625" s="570"/>
      <c r="QDS625" s="570"/>
      <c r="QDT625" s="570"/>
      <c r="QDU625" s="570"/>
      <c r="QDV625" s="570"/>
      <c r="QDW625" s="570"/>
      <c r="QDX625" s="570"/>
      <c r="QDY625" s="570"/>
      <c r="QDZ625" s="570"/>
      <c r="QEA625" s="570"/>
      <c r="QEB625" s="570"/>
      <c r="QEC625" s="570"/>
      <c r="QED625" s="570"/>
      <c r="QEE625" s="570"/>
      <c r="QEF625" s="570"/>
      <c r="QEG625" s="570"/>
      <c r="QEH625" s="570"/>
      <c r="QEI625" s="570"/>
      <c r="QEJ625" s="570"/>
      <c r="QEK625" s="570"/>
      <c r="QEL625" s="570"/>
      <c r="QEM625" s="570"/>
      <c r="QEN625" s="570"/>
      <c r="QEO625" s="570"/>
      <c r="QEP625" s="570"/>
      <c r="QEQ625" s="570"/>
      <c r="QER625" s="570"/>
      <c r="QES625" s="570"/>
      <c r="QET625" s="570"/>
      <c r="QEU625" s="570"/>
      <c r="QEV625" s="570"/>
      <c r="QEW625" s="570"/>
      <c r="QEX625" s="570"/>
      <c r="QEY625" s="570"/>
      <c r="QEZ625" s="570"/>
      <c r="QFA625" s="570"/>
      <c r="QFB625" s="570"/>
      <c r="QFC625" s="570"/>
      <c r="QFD625" s="570"/>
      <c r="QFE625" s="570"/>
      <c r="QFF625" s="570"/>
      <c r="QFG625" s="570"/>
      <c r="QFH625" s="570"/>
      <c r="QFI625" s="570"/>
      <c r="QFJ625" s="570"/>
      <c r="QFK625" s="570"/>
      <c r="QFL625" s="570"/>
      <c r="QFM625" s="570"/>
      <c r="QFN625" s="570"/>
      <c r="QFO625" s="570"/>
      <c r="QFP625" s="570"/>
      <c r="QFQ625" s="570"/>
      <c r="QFR625" s="570"/>
      <c r="QFS625" s="570"/>
      <c r="QFT625" s="570"/>
      <c r="QFU625" s="570"/>
      <c r="QFV625" s="570"/>
      <c r="QFW625" s="570"/>
      <c r="QFX625" s="570"/>
      <c r="QFY625" s="570"/>
      <c r="QFZ625" s="570"/>
      <c r="QGA625" s="570"/>
      <c r="QGB625" s="570"/>
      <c r="QGC625" s="570"/>
      <c r="QGD625" s="570"/>
      <c r="QGE625" s="570"/>
      <c r="QGF625" s="570"/>
      <c r="QGG625" s="570"/>
      <c r="QGH625" s="570"/>
      <c r="QGI625" s="570"/>
      <c r="QGJ625" s="570"/>
      <c r="QGK625" s="570"/>
      <c r="QGL625" s="570"/>
      <c r="QGM625" s="570"/>
      <c r="QGN625" s="570"/>
      <c r="QGO625" s="570"/>
      <c r="QGP625" s="570"/>
      <c r="QGQ625" s="570"/>
      <c r="QGR625" s="570"/>
      <c r="QGS625" s="570"/>
      <c r="QGT625" s="570"/>
      <c r="QGU625" s="570"/>
      <c r="QGV625" s="570"/>
      <c r="QGW625" s="570"/>
      <c r="QGX625" s="570"/>
      <c r="QGY625" s="570"/>
      <c r="QGZ625" s="570"/>
      <c r="QHA625" s="570"/>
      <c r="QHB625" s="570"/>
      <c r="QHC625" s="570"/>
      <c r="QHD625" s="570"/>
      <c r="QHE625" s="570"/>
      <c r="QHF625" s="570"/>
      <c r="QHG625" s="570"/>
      <c r="QHH625" s="570"/>
      <c r="QHI625" s="570"/>
      <c r="QHJ625" s="570"/>
      <c r="QHK625" s="570"/>
      <c r="QHL625" s="570"/>
      <c r="QHM625" s="570"/>
      <c r="QHN625" s="570"/>
      <c r="QHO625" s="570"/>
      <c r="QHP625" s="570"/>
      <c r="QHQ625" s="570"/>
      <c r="QHR625" s="570"/>
      <c r="QHS625" s="570"/>
      <c r="QHT625" s="570"/>
      <c r="QHU625" s="570"/>
      <c r="QHV625" s="570"/>
      <c r="QHW625" s="570"/>
      <c r="QHX625" s="570"/>
      <c r="QHY625" s="570"/>
      <c r="QHZ625" s="570"/>
      <c r="QIA625" s="570"/>
      <c r="QIB625" s="570"/>
      <c r="QIC625" s="570"/>
      <c r="QID625" s="570"/>
      <c r="QIE625" s="570"/>
      <c r="QIF625" s="570"/>
      <c r="QIG625" s="570"/>
      <c r="QIH625" s="570"/>
      <c r="QII625" s="570"/>
      <c r="QIJ625" s="570"/>
      <c r="QIK625" s="570"/>
      <c r="QIL625" s="570"/>
      <c r="QIM625" s="570"/>
      <c r="QIN625" s="570"/>
      <c r="QIO625" s="570"/>
      <c r="QIP625" s="570"/>
      <c r="QIQ625" s="570"/>
      <c r="QIR625" s="570"/>
      <c r="QIS625" s="570"/>
      <c r="QIT625" s="570"/>
      <c r="QIU625" s="570"/>
      <c r="QIV625" s="570"/>
      <c r="QIW625" s="570"/>
      <c r="QIX625" s="570"/>
      <c r="QIY625" s="570"/>
      <c r="QIZ625" s="570"/>
      <c r="QJA625" s="570"/>
      <c r="QJB625" s="570"/>
      <c r="QJC625" s="570"/>
      <c r="QJD625" s="570"/>
      <c r="QJE625" s="570"/>
      <c r="QJF625" s="570"/>
      <c r="QJG625" s="570"/>
      <c r="QJH625" s="570"/>
      <c r="QJI625" s="570"/>
      <c r="QJJ625" s="570"/>
      <c r="QJK625" s="570"/>
      <c r="QJL625" s="570"/>
      <c r="QJM625" s="570"/>
      <c r="QJN625" s="570"/>
      <c r="QJO625" s="570"/>
      <c r="QJP625" s="570"/>
      <c r="QJQ625" s="570"/>
      <c r="QJR625" s="570"/>
      <c r="QJS625" s="570"/>
      <c r="QJT625" s="570"/>
      <c r="QJU625" s="570"/>
      <c r="QJV625" s="570"/>
      <c r="QJW625" s="570"/>
      <c r="QJX625" s="570"/>
      <c r="QJY625" s="570"/>
      <c r="QJZ625" s="570"/>
      <c r="QKA625" s="570"/>
      <c r="QKB625" s="570"/>
      <c r="QKC625" s="570"/>
      <c r="QKD625" s="570"/>
      <c r="QKE625" s="570"/>
      <c r="QKF625" s="570"/>
      <c r="QKG625" s="570"/>
      <c r="QKH625" s="570"/>
      <c r="QKI625" s="570"/>
      <c r="QKJ625" s="570"/>
      <c r="QKK625" s="570"/>
      <c r="QKL625" s="570"/>
      <c r="QKM625" s="570"/>
      <c r="QKN625" s="570"/>
      <c r="QKO625" s="570"/>
      <c r="QKP625" s="570"/>
      <c r="QKQ625" s="570"/>
      <c r="QKR625" s="570"/>
      <c r="QKS625" s="570"/>
      <c r="QKT625" s="570"/>
      <c r="QKU625" s="570"/>
      <c r="QKV625" s="570"/>
      <c r="QKW625" s="570"/>
      <c r="QKX625" s="570"/>
      <c r="QKY625" s="570"/>
      <c r="QKZ625" s="570"/>
      <c r="QLA625" s="570"/>
      <c r="QLB625" s="570"/>
      <c r="QLC625" s="570"/>
      <c r="QLD625" s="570"/>
      <c r="QLE625" s="570"/>
      <c r="QLF625" s="570"/>
      <c r="QLG625" s="570"/>
      <c r="QLH625" s="570"/>
      <c r="QLI625" s="570"/>
      <c r="QLJ625" s="570"/>
      <c r="QLK625" s="570"/>
      <c r="QLL625" s="570"/>
      <c r="QLM625" s="570"/>
      <c r="QLN625" s="570"/>
      <c r="QLO625" s="570"/>
      <c r="QLP625" s="570"/>
      <c r="QLQ625" s="570"/>
      <c r="QLR625" s="570"/>
      <c r="QLS625" s="570"/>
      <c r="QLT625" s="570"/>
      <c r="QLU625" s="570"/>
      <c r="QLV625" s="570"/>
      <c r="QLW625" s="570"/>
      <c r="QLX625" s="570"/>
      <c r="QLY625" s="570"/>
      <c r="QLZ625" s="570"/>
      <c r="QMA625" s="570"/>
      <c r="QMB625" s="570"/>
      <c r="QMC625" s="570"/>
      <c r="QMD625" s="570"/>
      <c r="QME625" s="570"/>
      <c r="QMF625" s="570"/>
      <c r="QMG625" s="570"/>
      <c r="QMH625" s="570"/>
      <c r="QMI625" s="570"/>
      <c r="QMJ625" s="570"/>
      <c r="QMK625" s="570"/>
      <c r="QML625" s="570"/>
      <c r="QMM625" s="570"/>
      <c r="QMN625" s="570"/>
      <c r="QMO625" s="570"/>
      <c r="QMP625" s="570"/>
      <c r="QMQ625" s="570"/>
      <c r="QMR625" s="570"/>
      <c r="QMS625" s="570"/>
      <c r="QMT625" s="570"/>
      <c r="QMU625" s="570"/>
      <c r="QMV625" s="570"/>
      <c r="QMW625" s="570"/>
      <c r="QMX625" s="570"/>
      <c r="QMY625" s="570"/>
      <c r="QMZ625" s="570"/>
      <c r="QNA625" s="570"/>
      <c r="QNB625" s="570"/>
      <c r="QNC625" s="570"/>
      <c r="QND625" s="570"/>
      <c r="QNE625" s="570"/>
      <c r="QNF625" s="570"/>
      <c r="QNG625" s="570"/>
      <c r="QNH625" s="570"/>
      <c r="QNI625" s="570"/>
      <c r="QNJ625" s="570"/>
      <c r="QNK625" s="570"/>
      <c r="QNL625" s="570"/>
      <c r="QNM625" s="570"/>
      <c r="QNN625" s="570"/>
      <c r="QNO625" s="570"/>
      <c r="QNP625" s="570"/>
      <c r="QNQ625" s="570"/>
      <c r="QNR625" s="570"/>
      <c r="QNS625" s="570"/>
      <c r="QNT625" s="570"/>
      <c r="QNU625" s="570"/>
      <c r="QNV625" s="570"/>
      <c r="QNW625" s="570"/>
      <c r="QNX625" s="570"/>
      <c r="QNY625" s="570"/>
      <c r="QNZ625" s="570"/>
      <c r="QOA625" s="570"/>
      <c r="QOB625" s="570"/>
      <c r="QOC625" s="570"/>
      <c r="QOD625" s="570"/>
      <c r="QOE625" s="570"/>
      <c r="QOF625" s="570"/>
      <c r="QOG625" s="570"/>
      <c r="QOH625" s="570"/>
      <c r="QOI625" s="570"/>
      <c r="QOJ625" s="570"/>
      <c r="QOK625" s="570"/>
      <c r="QOL625" s="570"/>
      <c r="QOM625" s="570"/>
      <c r="QON625" s="570"/>
      <c r="QOO625" s="570"/>
      <c r="QOP625" s="570"/>
      <c r="QOQ625" s="570"/>
      <c r="QOR625" s="570"/>
      <c r="QOS625" s="570"/>
      <c r="QOT625" s="570"/>
      <c r="QOU625" s="570"/>
      <c r="QOV625" s="570"/>
      <c r="QOW625" s="570"/>
      <c r="QOX625" s="570"/>
      <c r="QOY625" s="570"/>
      <c r="QOZ625" s="570"/>
      <c r="QPA625" s="570"/>
      <c r="QPB625" s="570"/>
      <c r="QPC625" s="570"/>
      <c r="QPD625" s="570"/>
      <c r="QPE625" s="570"/>
      <c r="QPF625" s="570"/>
      <c r="QPG625" s="570"/>
      <c r="QPH625" s="570"/>
      <c r="QPI625" s="570"/>
      <c r="QPJ625" s="570"/>
      <c r="QPK625" s="570"/>
      <c r="QPL625" s="570"/>
      <c r="QPM625" s="570"/>
      <c r="QPN625" s="570"/>
      <c r="QPO625" s="570"/>
      <c r="QPP625" s="570"/>
      <c r="QPQ625" s="570"/>
      <c r="QPR625" s="570"/>
      <c r="QPS625" s="570"/>
      <c r="QPT625" s="570"/>
      <c r="QPU625" s="570"/>
      <c r="QPV625" s="570"/>
      <c r="QPW625" s="570"/>
      <c r="QPX625" s="570"/>
      <c r="QPY625" s="570"/>
      <c r="QPZ625" s="570"/>
      <c r="QQA625" s="570"/>
      <c r="QQB625" s="570"/>
      <c r="QQC625" s="570"/>
      <c r="QQD625" s="570"/>
      <c r="QQE625" s="570"/>
      <c r="QQF625" s="570"/>
      <c r="QQG625" s="570"/>
      <c r="QQH625" s="570"/>
      <c r="QQI625" s="570"/>
      <c r="QQJ625" s="570"/>
      <c r="QQK625" s="570"/>
      <c r="QQL625" s="570"/>
      <c r="QQM625" s="570"/>
      <c r="QQN625" s="570"/>
      <c r="QQO625" s="570"/>
      <c r="QQP625" s="570"/>
      <c r="QQQ625" s="570"/>
      <c r="QQR625" s="570"/>
      <c r="QQS625" s="570"/>
      <c r="QQT625" s="570"/>
      <c r="QQU625" s="570"/>
      <c r="QQV625" s="570"/>
      <c r="QQW625" s="570"/>
      <c r="QQX625" s="570"/>
      <c r="QQY625" s="570"/>
      <c r="QQZ625" s="570"/>
      <c r="QRA625" s="570"/>
      <c r="QRB625" s="570"/>
      <c r="QRC625" s="570"/>
      <c r="QRD625" s="570"/>
      <c r="QRE625" s="570"/>
      <c r="QRF625" s="570"/>
      <c r="QRG625" s="570"/>
      <c r="QRH625" s="570"/>
      <c r="QRI625" s="570"/>
      <c r="QRJ625" s="570"/>
      <c r="QRK625" s="570"/>
      <c r="QRL625" s="570"/>
      <c r="QRM625" s="570"/>
      <c r="QRN625" s="570"/>
      <c r="QRO625" s="570"/>
      <c r="QRP625" s="570"/>
      <c r="QRQ625" s="570"/>
      <c r="QRR625" s="570"/>
      <c r="QRS625" s="570"/>
      <c r="QRT625" s="570"/>
      <c r="QRU625" s="570"/>
      <c r="QRV625" s="570"/>
      <c r="QRW625" s="570"/>
      <c r="QRX625" s="570"/>
      <c r="QRY625" s="570"/>
      <c r="QRZ625" s="570"/>
      <c r="QSA625" s="570"/>
      <c r="QSB625" s="570"/>
      <c r="QSC625" s="570"/>
      <c r="QSD625" s="570"/>
      <c r="QSE625" s="570"/>
      <c r="QSF625" s="570"/>
      <c r="QSG625" s="570"/>
      <c r="QSH625" s="570"/>
      <c r="QSI625" s="570"/>
      <c r="QSJ625" s="570"/>
      <c r="QSK625" s="570"/>
      <c r="QSL625" s="570"/>
      <c r="QSM625" s="570"/>
      <c r="QSN625" s="570"/>
      <c r="QSO625" s="570"/>
      <c r="QSP625" s="570"/>
      <c r="QSQ625" s="570"/>
      <c r="QSR625" s="570"/>
      <c r="QSS625" s="570"/>
      <c r="QST625" s="570"/>
      <c r="QSU625" s="570"/>
      <c r="QSV625" s="570"/>
      <c r="QSW625" s="570"/>
      <c r="QSX625" s="570"/>
      <c r="QSY625" s="570"/>
      <c r="QSZ625" s="570"/>
      <c r="QTA625" s="570"/>
      <c r="QTB625" s="570"/>
      <c r="QTC625" s="570"/>
      <c r="QTD625" s="570"/>
      <c r="QTE625" s="570"/>
      <c r="QTF625" s="570"/>
      <c r="QTG625" s="570"/>
      <c r="QTH625" s="570"/>
      <c r="QTI625" s="570"/>
      <c r="QTJ625" s="570"/>
      <c r="QTK625" s="570"/>
      <c r="QTL625" s="570"/>
      <c r="QTM625" s="570"/>
      <c r="QTN625" s="570"/>
      <c r="QTO625" s="570"/>
      <c r="QTP625" s="570"/>
      <c r="QTQ625" s="570"/>
      <c r="QTR625" s="570"/>
      <c r="QTS625" s="570"/>
      <c r="QTT625" s="570"/>
      <c r="QTU625" s="570"/>
      <c r="QTV625" s="570"/>
      <c r="QTW625" s="570"/>
      <c r="QTX625" s="570"/>
      <c r="QTY625" s="570"/>
      <c r="QTZ625" s="570"/>
      <c r="QUA625" s="570"/>
      <c r="QUB625" s="570"/>
      <c r="QUC625" s="570"/>
      <c r="QUD625" s="570"/>
      <c r="QUE625" s="570"/>
      <c r="QUF625" s="570"/>
      <c r="QUG625" s="570"/>
      <c r="QUH625" s="570"/>
      <c r="QUI625" s="570"/>
      <c r="QUJ625" s="570"/>
      <c r="QUK625" s="570"/>
      <c r="QUL625" s="570"/>
      <c r="QUM625" s="570"/>
      <c r="QUN625" s="570"/>
      <c r="QUO625" s="570"/>
      <c r="QUP625" s="570"/>
      <c r="QUQ625" s="570"/>
      <c r="QUR625" s="570"/>
      <c r="QUS625" s="570"/>
      <c r="QUT625" s="570"/>
      <c r="QUU625" s="570"/>
      <c r="QUV625" s="570"/>
      <c r="QUW625" s="570"/>
      <c r="QUX625" s="570"/>
      <c r="QUY625" s="570"/>
      <c r="QUZ625" s="570"/>
      <c r="QVA625" s="570"/>
      <c r="QVB625" s="570"/>
      <c r="QVC625" s="570"/>
      <c r="QVD625" s="570"/>
      <c r="QVE625" s="570"/>
      <c r="QVF625" s="570"/>
      <c r="QVG625" s="570"/>
      <c r="QVH625" s="570"/>
      <c r="QVI625" s="570"/>
      <c r="QVJ625" s="570"/>
      <c r="QVK625" s="570"/>
      <c r="QVL625" s="570"/>
      <c r="QVM625" s="570"/>
      <c r="QVN625" s="570"/>
      <c r="QVO625" s="570"/>
      <c r="QVP625" s="570"/>
      <c r="QVQ625" s="570"/>
      <c r="QVR625" s="570"/>
      <c r="QVS625" s="570"/>
      <c r="QVT625" s="570"/>
      <c r="QVU625" s="570"/>
      <c r="QVV625" s="570"/>
      <c r="QVW625" s="570"/>
      <c r="QVX625" s="570"/>
      <c r="QVY625" s="570"/>
      <c r="QVZ625" s="570"/>
      <c r="QWA625" s="570"/>
      <c r="QWB625" s="570"/>
      <c r="QWC625" s="570"/>
      <c r="QWD625" s="570"/>
      <c r="QWE625" s="570"/>
      <c r="QWF625" s="570"/>
      <c r="QWG625" s="570"/>
      <c r="QWH625" s="570"/>
      <c r="QWI625" s="570"/>
      <c r="QWJ625" s="570"/>
      <c r="QWK625" s="570"/>
      <c r="QWL625" s="570"/>
      <c r="QWM625" s="570"/>
      <c r="QWN625" s="570"/>
      <c r="QWO625" s="570"/>
      <c r="QWP625" s="570"/>
      <c r="QWQ625" s="570"/>
      <c r="QWR625" s="570"/>
      <c r="QWS625" s="570"/>
      <c r="QWT625" s="570"/>
      <c r="QWU625" s="570"/>
      <c r="QWV625" s="570"/>
      <c r="QWW625" s="570"/>
      <c r="QWX625" s="570"/>
      <c r="QWY625" s="570"/>
      <c r="QWZ625" s="570"/>
      <c r="QXA625" s="570"/>
      <c r="QXB625" s="570"/>
      <c r="QXC625" s="570"/>
      <c r="QXD625" s="570"/>
      <c r="QXE625" s="570"/>
      <c r="QXF625" s="570"/>
      <c r="QXG625" s="570"/>
      <c r="QXH625" s="570"/>
      <c r="QXI625" s="570"/>
      <c r="QXJ625" s="570"/>
      <c r="QXK625" s="570"/>
      <c r="QXL625" s="570"/>
      <c r="QXM625" s="570"/>
      <c r="QXN625" s="570"/>
      <c r="QXO625" s="570"/>
      <c r="QXP625" s="570"/>
      <c r="QXQ625" s="570"/>
      <c r="QXR625" s="570"/>
      <c r="QXS625" s="570"/>
      <c r="QXT625" s="570"/>
      <c r="QXU625" s="570"/>
      <c r="QXV625" s="570"/>
      <c r="QXW625" s="570"/>
      <c r="QXX625" s="570"/>
      <c r="QXY625" s="570"/>
      <c r="QXZ625" s="570"/>
      <c r="QYA625" s="570"/>
      <c r="QYB625" s="570"/>
      <c r="QYC625" s="570"/>
      <c r="QYD625" s="570"/>
      <c r="QYE625" s="570"/>
      <c r="QYF625" s="570"/>
      <c r="QYG625" s="570"/>
      <c r="QYH625" s="570"/>
      <c r="QYI625" s="570"/>
      <c r="QYJ625" s="570"/>
      <c r="QYK625" s="570"/>
      <c r="QYL625" s="570"/>
      <c r="QYM625" s="570"/>
      <c r="QYN625" s="570"/>
      <c r="QYO625" s="570"/>
      <c r="QYP625" s="570"/>
      <c r="QYQ625" s="570"/>
      <c r="QYR625" s="570"/>
      <c r="QYS625" s="570"/>
      <c r="QYT625" s="570"/>
      <c r="QYU625" s="570"/>
      <c r="QYV625" s="570"/>
      <c r="QYW625" s="570"/>
      <c r="QYX625" s="570"/>
      <c r="QYY625" s="570"/>
      <c r="QYZ625" s="570"/>
      <c r="QZA625" s="570"/>
      <c r="QZB625" s="570"/>
      <c r="QZC625" s="570"/>
      <c r="QZD625" s="570"/>
      <c r="QZE625" s="570"/>
      <c r="QZF625" s="570"/>
      <c r="QZG625" s="570"/>
      <c r="QZH625" s="570"/>
      <c r="QZI625" s="570"/>
      <c r="QZJ625" s="570"/>
      <c r="QZK625" s="570"/>
      <c r="QZL625" s="570"/>
      <c r="QZM625" s="570"/>
      <c r="QZN625" s="570"/>
      <c r="QZO625" s="570"/>
      <c r="QZP625" s="570"/>
      <c r="QZQ625" s="570"/>
      <c r="QZR625" s="570"/>
      <c r="QZS625" s="570"/>
      <c r="QZT625" s="570"/>
      <c r="QZU625" s="570"/>
      <c r="QZV625" s="570"/>
      <c r="QZW625" s="570"/>
      <c r="QZX625" s="570"/>
      <c r="QZY625" s="570"/>
      <c r="QZZ625" s="570"/>
      <c r="RAA625" s="570"/>
      <c r="RAB625" s="570"/>
      <c r="RAC625" s="570"/>
      <c r="RAD625" s="570"/>
      <c r="RAE625" s="570"/>
      <c r="RAF625" s="570"/>
      <c r="RAG625" s="570"/>
      <c r="RAH625" s="570"/>
      <c r="RAI625" s="570"/>
      <c r="RAJ625" s="570"/>
      <c r="RAK625" s="570"/>
      <c r="RAL625" s="570"/>
      <c r="RAM625" s="570"/>
      <c r="RAN625" s="570"/>
      <c r="RAO625" s="570"/>
      <c r="RAP625" s="570"/>
      <c r="RAQ625" s="570"/>
      <c r="RAR625" s="570"/>
      <c r="RAS625" s="570"/>
      <c r="RAT625" s="570"/>
      <c r="RAU625" s="570"/>
      <c r="RAV625" s="570"/>
      <c r="RAW625" s="570"/>
      <c r="RAX625" s="570"/>
      <c r="RAY625" s="570"/>
      <c r="RAZ625" s="570"/>
      <c r="RBA625" s="570"/>
      <c r="RBB625" s="570"/>
      <c r="RBC625" s="570"/>
      <c r="RBD625" s="570"/>
      <c r="RBE625" s="570"/>
      <c r="RBF625" s="570"/>
      <c r="RBG625" s="570"/>
      <c r="RBH625" s="570"/>
      <c r="RBI625" s="570"/>
      <c r="RBJ625" s="570"/>
      <c r="RBK625" s="570"/>
      <c r="RBL625" s="570"/>
      <c r="RBM625" s="570"/>
      <c r="RBN625" s="570"/>
      <c r="RBO625" s="570"/>
      <c r="RBP625" s="570"/>
      <c r="RBQ625" s="570"/>
      <c r="RBR625" s="570"/>
      <c r="RBS625" s="570"/>
      <c r="RBT625" s="570"/>
      <c r="RBU625" s="570"/>
      <c r="RBV625" s="570"/>
      <c r="RBW625" s="570"/>
      <c r="RBX625" s="570"/>
      <c r="RBY625" s="570"/>
      <c r="RBZ625" s="570"/>
      <c r="RCA625" s="570"/>
      <c r="RCB625" s="570"/>
      <c r="RCC625" s="570"/>
      <c r="RCD625" s="570"/>
      <c r="RCE625" s="570"/>
      <c r="RCF625" s="570"/>
      <c r="RCG625" s="570"/>
      <c r="RCH625" s="570"/>
      <c r="RCI625" s="570"/>
      <c r="RCJ625" s="570"/>
      <c r="RCK625" s="570"/>
      <c r="RCL625" s="570"/>
      <c r="RCM625" s="570"/>
      <c r="RCN625" s="570"/>
      <c r="RCO625" s="570"/>
      <c r="RCP625" s="570"/>
      <c r="RCQ625" s="570"/>
      <c r="RCR625" s="570"/>
      <c r="RCS625" s="570"/>
      <c r="RCT625" s="570"/>
      <c r="RCU625" s="570"/>
      <c r="RCV625" s="570"/>
      <c r="RCW625" s="570"/>
      <c r="RCX625" s="570"/>
      <c r="RCY625" s="570"/>
      <c r="RCZ625" s="570"/>
      <c r="RDA625" s="570"/>
      <c r="RDB625" s="570"/>
      <c r="RDC625" s="570"/>
      <c r="RDD625" s="570"/>
      <c r="RDE625" s="570"/>
      <c r="RDF625" s="570"/>
      <c r="RDG625" s="570"/>
      <c r="RDH625" s="570"/>
      <c r="RDI625" s="570"/>
      <c r="RDJ625" s="570"/>
      <c r="RDK625" s="570"/>
      <c r="RDL625" s="570"/>
      <c r="RDM625" s="570"/>
      <c r="RDN625" s="570"/>
      <c r="RDO625" s="570"/>
      <c r="RDP625" s="570"/>
      <c r="RDQ625" s="570"/>
      <c r="RDR625" s="570"/>
      <c r="RDS625" s="570"/>
      <c r="RDT625" s="570"/>
      <c r="RDU625" s="570"/>
      <c r="RDV625" s="570"/>
      <c r="RDW625" s="570"/>
      <c r="RDX625" s="570"/>
      <c r="RDY625" s="570"/>
      <c r="RDZ625" s="570"/>
      <c r="REA625" s="570"/>
      <c r="REB625" s="570"/>
      <c r="REC625" s="570"/>
      <c r="RED625" s="570"/>
      <c r="REE625" s="570"/>
      <c r="REF625" s="570"/>
      <c r="REG625" s="570"/>
      <c r="REH625" s="570"/>
      <c r="REI625" s="570"/>
      <c r="REJ625" s="570"/>
      <c r="REK625" s="570"/>
      <c r="REL625" s="570"/>
      <c r="REM625" s="570"/>
      <c r="REN625" s="570"/>
      <c r="REO625" s="570"/>
      <c r="REP625" s="570"/>
      <c r="REQ625" s="570"/>
      <c r="RER625" s="570"/>
      <c r="RES625" s="570"/>
      <c r="RET625" s="570"/>
      <c r="REU625" s="570"/>
      <c r="REV625" s="570"/>
      <c r="REW625" s="570"/>
      <c r="REX625" s="570"/>
      <c r="REY625" s="570"/>
      <c r="REZ625" s="570"/>
      <c r="RFA625" s="570"/>
      <c r="RFB625" s="570"/>
      <c r="RFC625" s="570"/>
      <c r="RFD625" s="570"/>
      <c r="RFE625" s="570"/>
      <c r="RFF625" s="570"/>
      <c r="RFG625" s="570"/>
      <c r="RFH625" s="570"/>
      <c r="RFI625" s="570"/>
      <c r="RFJ625" s="570"/>
      <c r="RFK625" s="570"/>
      <c r="RFL625" s="570"/>
      <c r="RFM625" s="570"/>
      <c r="RFN625" s="570"/>
      <c r="RFO625" s="570"/>
      <c r="RFP625" s="570"/>
      <c r="RFQ625" s="570"/>
      <c r="RFR625" s="570"/>
      <c r="RFS625" s="570"/>
      <c r="RFT625" s="570"/>
      <c r="RFU625" s="570"/>
      <c r="RFV625" s="570"/>
      <c r="RFW625" s="570"/>
      <c r="RFX625" s="570"/>
      <c r="RFY625" s="570"/>
      <c r="RFZ625" s="570"/>
      <c r="RGA625" s="570"/>
      <c r="RGB625" s="570"/>
      <c r="RGC625" s="570"/>
      <c r="RGD625" s="570"/>
      <c r="RGE625" s="570"/>
      <c r="RGF625" s="570"/>
      <c r="RGG625" s="570"/>
      <c r="RGH625" s="570"/>
      <c r="RGI625" s="570"/>
      <c r="RGJ625" s="570"/>
      <c r="RGK625" s="570"/>
      <c r="RGL625" s="570"/>
      <c r="RGM625" s="570"/>
      <c r="RGN625" s="570"/>
      <c r="RGO625" s="570"/>
      <c r="RGP625" s="570"/>
      <c r="RGQ625" s="570"/>
      <c r="RGR625" s="570"/>
      <c r="RGS625" s="570"/>
      <c r="RGT625" s="570"/>
      <c r="RGU625" s="570"/>
      <c r="RGV625" s="570"/>
      <c r="RGW625" s="570"/>
      <c r="RGX625" s="570"/>
      <c r="RGY625" s="570"/>
      <c r="RGZ625" s="570"/>
      <c r="RHA625" s="570"/>
      <c r="RHB625" s="570"/>
      <c r="RHC625" s="570"/>
      <c r="RHD625" s="570"/>
      <c r="RHE625" s="570"/>
      <c r="RHF625" s="570"/>
      <c r="RHG625" s="570"/>
      <c r="RHH625" s="570"/>
      <c r="RHI625" s="570"/>
      <c r="RHJ625" s="570"/>
      <c r="RHK625" s="570"/>
      <c r="RHL625" s="570"/>
      <c r="RHM625" s="570"/>
      <c r="RHN625" s="570"/>
      <c r="RHO625" s="570"/>
      <c r="RHP625" s="570"/>
      <c r="RHQ625" s="570"/>
      <c r="RHR625" s="570"/>
      <c r="RHS625" s="570"/>
      <c r="RHT625" s="570"/>
      <c r="RHU625" s="570"/>
      <c r="RHV625" s="570"/>
      <c r="RHW625" s="570"/>
      <c r="RHX625" s="570"/>
      <c r="RHY625" s="570"/>
      <c r="RHZ625" s="570"/>
      <c r="RIA625" s="570"/>
      <c r="RIB625" s="570"/>
      <c r="RIC625" s="570"/>
      <c r="RID625" s="570"/>
      <c r="RIE625" s="570"/>
      <c r="RIF625" s="570"/>
      <c r="RIG625" s="570"/>
      <c r="RIH625" s="570"/>
      <c r="RII625" s="570"/>
      <c r="RIJ625" s="570"/>
      <c r="RIK625" s="570"/>
      <c r="RIL625" s="570"/>
      <c r="RIM625" s="570"/>
      <c r="RIN625" s="570"/>
      <c r="RIO625" s="570"/>
      <c r="RIP625" s="570"/>
      <c r="RIQ625" s="570"/>
      <c r="RIR625" s="570"/>
      <c r="RIS625" s="570"/>
      <c r="RIT625" s="570"/>
      <c r="RIU625" s="570"/>
      <c r="RIV625" s="570"/>
      <c r="RIW625" s="570"/>
      <c r="RIX625" s="570"/>
      <c r="RIY625" s="570"/>
      <c r="RIZ625" s="570"/>
      <c r="RJA625" s="570"/>
      <c r="RJB625" s="570"/>
      <c r="RJC625" s="570"/>
      <c r="RJD625" s="570"/>
      <c r="RJE625" s="570"/>
      <c r="RJF625" s="570"/>
      <c r="RJG625" s="570"/>
      <c r="RJH625" s="570"/>
      <c r="RJI625" s="570"/>
      <c r="RJJ625" s="570"/>
      <c r="RJK625" s="570"/>
      <c r="RJL625" s="570"/>
      <c r="RJM625" s="570"/>
      <c r="RJN625" s="570"/>
      <c r="RJO625" s="570"/>
      <c r="RJP625" s="570"/>
      <c r="RJQ625" s="570"/>
      <c r="RJR625" s="570"/>
      <c r="RJS625" s="570"/>
      <c r="RJT625" s="570"/>
      <c r="RJU625" s="570"/>
      <c r="RJV625" s="570"/>
      <c r="RJW625" s="570"/>
      <c r="RJX625" s="570"/>
      <c r="RJY625" s="570"/>
      <c r="RJZ625" s="570"/>
      <c r="RKA625" s="570"/>
      <c r="RKB625" s="570"/>
      <c r="RKC625" s="570"/>
      <c r="RKD625" s="570"/>
      <c r="RKE625" s="570"/>
      <c r="RKF625" s="570"/>
      <c r="RKG625" s="570"/>
      <c r="RKH625" s="570"/>
      <c r="RKI625" s="570"/>
      <c r="RKJ625" s="570"/>
      <c r="RKK625" s="570"/>
      <c r="RKL625" s="570"/>
      <c r="RKM625" s="570"/>
      <c r="RKN625" s="570"/>
      <c r="RKO625" s="570"/>
      <c r="RKP625" s="570"/>
      <c r="RKQ625" s="570"/>
      <c r="RKR625" s="570"/>
      <c r="RKS625" s="570"/>
      <c r="RKT625" s="570"/>
      <c r="RKU625" s="570"/>
      <c r="RKV625" s="570"/>
      <c r="RKW625" s="570"/>
      <c r="RKX625" s="570"/>
      <c r="RKY625" s="570"/>
      <c r="RKZ625" s="570"/>
      <c r="RLA625" s="570"/>
      <c r="RLB625" s="570"/>
      <c r="RLC625" s="570"/>
      <c r="RLD625" s="570"/>
      <c r="RLE625" s="570"/>
      <c r="RLF625" s="570"/>
      <c r="RLG625" s="570"/>
      <c r="RLH625" s="570"/>
      <c r="RLI625" s="570"/>
      <c r="RLJ625" s="570"/>
      <c r="RLK625" s="570"/>
      <c r="RLL625" s="570"/>
      <c r="RLM625" s="570"/>
      <c r="RLN625" s="570"/>
      <c r="RLO625" s="570"/>
      <c r="RLP625" s="570"/>
      <c r="RLQ625" s="570"/>
      <c r="RLR625" s="570"/>
      <c r="RLS625" s="570"/>
      <c r="RLT625" s="570"/>
      <c r="RLU625" s="570"/>
      <c r="RLV625" s="570"/>
      <c r="RLW625" s="570"/>
      <c r="RLX625" s="570"/>
      <c r="RLY625" s="570"/>
      <c r="RLZ625" s="570"/>
      <c r="RMA625" s="570"/>
      <c r="RMB625" s="570"/>
      <c r="RMC625" s="570"/>
      <c r="RMD625" s="570"/>
      <c r="RME625" s="570"/>
      <c r="RMF625" s="570"/>
      <c r="RMG625" s="570"/>
      <c r="RMH625" s="570"/>
      <c r="RMI625" s="570"/>
      <c r="RMJ625" s="570"/>
      <c r="RMK625" s="570"/>
      <c r="RML625" s="570"/>
      <c r="RMM625" s="570"/>
      <c r="RMN625" s="570"/>
      <c r="RMO625" s="570"/>
      <c r="RMP625" s="570"/>
      <c r="RMQ625" s="570"/>
      <c r="RMR625" s="570"/>
      <c r="RMS625" s="570"/>
      <c r="RMT625" s="570"/>
      <c r="RMU625" s="570"/>
      <c r="RMV625" s="570"/>
      <c r="RMW625" s="570"/>
      <c r="RMX625" s="570"/>
      <c r="RMY625" s="570"/>
      <c r="RMZ625" s="570"/>
      <c r="RNA625" s="570"/>
      <c r="RNB625" s="570"/>
      <c r="RNC625" s="570"/>
      <c r="RND625" s="570"/>
      <c r="RNE625" s="570"/>
      <c r="RNF625" s="570"/>
      <c r="RNG625" s="570"/>
      <c r="RNH625" s="570"/>
      <c r="RNI625" s="570"/>
      <c r="RNJ625" s="570"/>
      <c r="RNK625" s="570"/>
      <c r="RNL625" s="570"/>
      <c r="RNM625" s="570"/>
      <c r="RNN625" s="570"/>
      <c r="RNO625" s="570"/>
      <c r="RNP625" s="570"/>
      <c r="RNQ625" s="570"/>
      <c r="RNR625" s="570"/>
      <c r="RNS625" s="570"/>
      <c r="RNT625" s="570"/>
      <c r="RNU625" s="570"/>
      <c r="RNV625" s="570"/>
      <c r="RNW625" s="570"/>
      <c r="RNX625" s="570"/>
      <c r="RNY625" s="570"/>
      <c r="RNZ625" s="570"/>
      <c r="ROA625" s="570"/>
      <c r="ROB625" s="570"/>
      <c r="ROC625" s="570"/>
      <c r="ROD625" s="570"/>
      <c r="ROE625" s="570"/>
      <c r="ROF625" s="570"/>
      <c r="ROG625" s="570"/>
      <c r="ROH625" s="570"/>
      <c r="ROI625" s="570"/>
      <c r="ROJ625" s="570"/>
      <c r="ROK625" s="570"/>
      <c r="ROL625" s="570"/>
      <c r="ROM625" s="570"/>
      <c r="RON625" s="570"/>
      <c r="ROO625" s="570"/>
      <c r="ROP625" s="570"/>
      <c r="ROQ625" s="570"/>
      <c r="ROR625" s="570"/>
      <c r="ROS625" s="570"/>
      <c r="ROT625" s="570"/>
      <c r="ROU625" s="570"/>
      <c r="ROV625" s="570"/>
      <c r="ROW625" s="570"/>
      <c r="ROX625" s="570"/>
      <c r="ROY625" s="570"/>
      <c r="ROZ625" s="570"/>
      <c r="RPA625" s="570"/>
      <c r="RPB625" s="570"/>
      <c r="RPC625" s="570"/>
      <c r="RPD625" s="570"/>
      <c r="RPE625" s="570"/>
      <c r="RPF625" s="570"/>
      <c r="RPG625" s="570"/>
      <c r="RPH625" s="570"/>
      <c r="RPI625" s="570"/>
      <c r="RPJ625" s="570"/>
      <c r="RPK625" s="570"/>
      <c r="RPL625" s="570"/>
      <c r="RPM625" s="570"/>
      <c r="RPN625" s="570"/>
      <c r="RPO625" s="570"/>
      <c r="RPP625" s="570"/>
      <c r="RPQ625" s="570"/>
      <c r="RPR625" s="570"/>
      <c r="RPS625" s="570"/>
      <c r="RPT625" s="570"/>
      <c r="RPU625" s="570"/>
      <c r="RPV625" s="570"/>
      <c r="RPW625" s="570"/>
      <c r="RPX625" s="570"/>
      <c r="RPY625" s="570"/>
      <c r="RPZ625" s="570"/>
      <c r="RQA625" s="570"/>
      <c r="RQB625" s="570"/>
      <c r="RQC625" s="570"/>
      <c r="RQD625" s="570"/>
      <c r="RQE625" s="570"/>
      <c r="RQF625" s="570"/>
      <c r="RQG625" s="570"/>
      <c r="RQH625" s="570"/>
      <c r="RQI625" s="570"/>
      <c r="RQJ625" s="570"/>
      <c r="RQK625" s="570"/>
      <c r="RQL625" s="570"/>
      <c r="RQM625" s="570"/>
      <c r="RQN625" s="570"/>
      <c r="RQO625" s="570"/>
      <c r="RQP625" s="570"/>
      <c r="RQQ625" s="570"/>
      <c r="RQR625" s="570"/>
      <c r="RQS625" s="570"/>
      <c r="RQT625" s="570"/>
      <c r="RQU625" s="570"/>
      <c r="RQV625" s="570"/>
      <c r="RQW625" s="570"/>
      <c r="RQX625" s="570"/>
      <c r="RQY625" s="570"/>
      <c r="RQZ625" s="570"/>
      <c r="RRA625" s="570"/>
      <c r="RRB625" s="570"/>
      <c r="RRC625" s="570"/>
      <c r="RRD625" s="570"/>
      <c r="RRE625" s="570"/>
      <c r="RRF625" s="570"/>
      <c r="RRG625" s="570"/>
      <c r="RRH625" s="570"/>
      <c r="RRI625" s="570"/>
      <c r="RRJ625" s="570"/>
      <c r="RRK625" s="570"/>
      <c r="RRL625" s="570"/>
      <c r="RRM625" s="570"/>
      <c r="RRN625" s="570"/>
      <c r="RRO625" s="570"/>
      <c r="RRP625" s="570"/>
      <c r="RRQ625" s="570"/>
      <c r="RRR625" s="570"/>
      <c r="RRS625" s="570"/>
      <c r="RRT625" s="570"/>
      <c r="RRU625" s="570"/>
      <c r="RRV625" s="570"/>
      <c r="RRW625" s="570"/>
      <c r="RRX625" s="570"/>
      <c r="RRY625" s="570"/>
      <c r="RRZ625" s="570"/>
      <c r="RSA625" s="570"/>
      <c r="RSB625" s="570"/>
      <c r="RSC625" s="570"/>
      <c r="RSD625" s="570"/>
      <c r="RSE625" s="570"/>
      <c r="RSF625" s="570"/>
      <c r="RSG625" s="570"/>
      <c r="RSH625" s="570"/>
      <c r="RSI625" s="570"/>
      <c r="RSJ625" s="570"/>
      <c r="RSK625" s="570"/>
      <c r="RSL625" s="570"/>
      <c r="RSM625" s="570"/>
      <c r="RSN625" s="570"/>
      <c r="RSO625" s="570"/>
      <c r="RSP625" s="570"/>
      <c r="RSQ625" s="570"/>
      <c r="RSR625" s="570"/>
      <c r="RSS625" s="570"/>
      <c r="RST625" s="570"/>
      <c r="RSU625" s="570"/>
      <c r="RSV625" s="570"/>
      <c r="RSW625" s="570"/>
      <c r="RSX625" s="570"/>
      <c r="RSY625" s="570"/>
      <c r="RSZ625" s="570"/>
      <c r="RTA625" s="570"/>
      <c r="RTB625" s="570"/>
      <c r="RTC625" s="570"/>
      <c r="RTD625" s="570"/>
      <c r="RTE625" s="570"/>
      <c r="RTF625" s="570"/>
      <c r="RTG625" s="570"/>
      <c r="RTH625" s="570"/>
      <c r="RTI625" s="570"/>
      <c r="RTJ625" s="570"/>
      <c r="RTK625" s="570"/>
      <c r="RTL625" s="570"/>
      <c r="RTM625" s="570"/>
      <c r="RTN625" s="570"/>
      <c r="RTO625" s="570"/>
      <c r="RTP625" s="570"/>
      <c r="RTQ625" s="570"/>
      <c r="RTR625" s="570"/>
      <c r="RTS625" s="570"/>
      <c r="RTT625" s="570"/>
      <c r="RTU625" s="570"/>
      <c r="RTV625" s="570"/>
      <c r="RTW625" s="570"/>
      <c r="RTX625" s="570"/>
      <c r="RTY625" s="570"/>
      <c r="RTZ625" s="570"/>
      <c r="RUA625" s="570"/>
      <c r="RUB625" s="570"/>
      <c r="RUC625" s="570"/>
      <c r="RUD625" s="570"/>
      <c r="RUE625" s="570"/>
      <c r="RUF625" s="570"/>
      <c r="RUG625" s="570"/>
      <c r="RUH625" s="570"/>
      <c r="RUI625" s="570"/>
      <c r="RUJ625" s="570"/>
      <c r="RUK625" s="570"/>
      <c r="RUL625" s="570"/>
      <c r="RUM625" s="570"/>
      <c r="RUN625" s="570"/>
      <c r="RUO625" s="570"/>
      <c r="RUP625" s="570"/>
      <c r="RUQ625" s="570"/>
      <c r="RUR625" s="570"/>
      <c r="RUS625" s="570"/>
      <c r="RUT625" s="570"/>
      <c r="RUU625" s="570"/>
      <c r="RUV625" s="570"/>
      <c r="RUW625" s="570"/>
      <c r="RUX625" s="570"/>
      <c r="RUY625" s="570"/>
      <c r="RUZ625" s="570"/>
      <c r="RVA625" s="570"/>
      <c r="RVB625" s="570"/>
      <c r="RVC625" s="570"/>
      <c r="RVD625" s="570"/>
      <c r="RVE625" s="570"/>
      <c r="RVF625" s="570"/>
      <c r="RVG625" s="570"/>
      <c r="RVH625" s="570"/>
      <c r="RVI625" s="570"/>
      <c r="RVJ625" s="570"/>
      <c r="RVK625" s="570"/>
      <c r="RVL625" s="570"/>
      <c r="RVM625" s="570"/>
      <c r="RVN625" s="570"/>
      <c r="RVO625" s="570"/>
      <c r="RVP625" s="570"/>
      <c r="RVQ625" s="570"/>
      <c r="RVR625" s="570"/>
      <c r="RVS625" s="570"/>
      <c r="RVT625" s="570"/>
      <c r="RVU625" s="570"/>
      <c r="RVV625" s="570"/>
      <c r="RVW625" s="570"/>
      <c r="RVX625" s="570"/>
      <c r="RVY625" s="570"/>
      <c r="RVZ625" s="570"/>
      <c r="RWA625" s="570"/>
      <c r="RWB625" s="570"/>
      <c r="RWC625" s="570"/>
      <c r="RWD625" s="570"/>
      <c r="RWE625" s="570"/>
      <c r="RWF625" s="570"/>
      <c r="RWG625" s="570"/>
      <c r="RWH625" s="570"/>
      <c r="RWI625" s="570"/>
      <c r="RWJ625" s="570"/>
      <c r="RWK625" s="570"/>
      <c r="RWL625" s="570"/>
      <c r="RWM625" s="570"/>
      <c r="RWN625" s="570"/>
      <c r="RWO625" s="570"/>
      <c r="RWP625" s="570"/>
      <c r="RWQ625" s="570"/>
      <c r="RWR625" s="570"/>
      <c r="RWS625" s="570"/>
      <c r="RWT625" s="570"/>
      <c r="RWU625" s="570"/>
      <c r="RWV625" s="570"/>
      <c r="RWW625" s="570"/>
      <c r="RWX625" s="570"/>
      <c r="RWY625" s="570"/>
      <c r="RWZ625" s="570"/>
      <c r="RXA625" s="570"/>
      <c r="RXB625" s="570"/>
      <c r="RXC625" s="570"/>
      <c r="RXD625" s="570"/>
      <c r="RXE625" s="570"/>
      <c r="RXF625" s="570"/>
      <c r="RXG625" s="570"/>
      <c r="RXH625" s="570"/>
      <c r="RXI625" s="570"/>
      <c r="RXJ625" s="570"/>
      <c r="RXK625" s="570"/>
      <c r="RXL625" s="570"/>
      <c r="RXM625" s="570"/>
      <c r="RXN625" s="570"/>
      <c r="RXO625" s="570"/>
      <c r="RXP625" s="570"/>
      <c r="RXQ625" s="570"/>
      <c r="RXR625" s="570"/>
      <c r="RXS625" s="570"/>
      <c r="RXT625" s="570"/>
      <c r="RXU625" s="570"/>
      <c r="RXV625" s="570"/>
      <c r="RXW625" s="570"/>
      <c r="RXX625" s="570"/>
      <c r="RXY625" s="570"/>
      <c r="RXZ625" s="570"/>
      <c r="RYA625" s="570"/>
      <c r="RYB625" s="570"/>
      <c r="RYC625" s="570"/>
      <c r="RYD625" s="570"/>
      <c r="RYE625" s="570"/>
      <c r="RYF625" s="570"/>
      <c r="RYG625" s="570"/>
      <c r="RYH625" s="570"/>
      <c r="RYI625" s="570"/>
      <c r="RYJ625" s="570"/>
      <c r="RYK625" s="570"/>
      <c r="RYL625" s="570"/>
      <c r="RYM625" s="570"/>
      <c r="RYN625" s="570"/>
      <c r="RYO625" s="570"/>
      <c r="RYP625" s="570"/>
      <c r="RYQ625" s="570"/>
      <c r="RYR625" s="570"/>
      <c r="RYS625" s="570"/>
      <c r="RYT625" s="570"/>
      <c r="RYU625" s="570"/>
      <c r="RYV625" s="570"/>
      <c r="RYW625" s="570"/>
      <c r="RYX625" s="570"/>
      <c r="RYY625" s="570"/>
      <c r="RYZ625" s="570"/>
      <c r="RZA625" s="570"/>
      <c r="RZB625" s="570"/>
      <c r="RZC625" s="570"/>
      <c r="RZD625" s="570"/>
      <c r="RZE625" s="570"/>
      <c r="RZF625" s="570"/>
      <c r="RZG625" s="570"/>
      <c r="RZH625" s="570"/>
      <c r="RZI625" s="570"/>
      <c r="RZJ625" s="570"/>
      <c r="RZK625" s="570"/>
      <c r="RZL625" s="570"/>
      <c r="RZM625" s="570"/>
      <c r="RZN625" s="570"/>
      <c r="RZO625" s="570"/>
      <c r="RZP625" s="570"/>
      <c r="RZQ625" s="570"/>
      <c r="RZR625" s="570"/>
      <c r="RZS625" s="570"/>
      <c r="RZT625" s="570"/>
      <c r="RZU625" s="570"/>
      <c r="RZV625" s="570"/>
      <c r="RZW625" s="570"/>
      <c r="RZX625" s="570"/>
      <c r="RZY625" s="570"/>
      <c r="RZZ625" s="570"/>
      <c r="SAA625" s="570"/>
      <c r="SAB625" s="570"/>
      <c r="SAC625" s="570"/>
      <c r="SAD625" s="570"/>
      <c r="SAE625" s="570"/>
      <c r="SAF625" s="570"/>
      <c r="SAG625" s="570"/>
      <c r="SAH625" s="570"/>
      <c r="SAI625" s="570"/>
      <c r="SAJ625" s="570"/>
      <c r="SAK625" s="570"/>
      <c r="SAL625" s="570"/>
      <c r="SAM625" s="570"/>
      <c r="SAN625" s="570"/>
      <c r="SAO625" s="570"/>
      <c r="SAP625" s="570"/>
      <c r="SAQ625" s="570"/>
      <c r="SAR625" s="570"/>
      <c r="SAS625" s="570"/>
      <c r="SAT625" s="570"/>
      <c r="SAU625" s="570"/>
      <c r="SAV625" s="570"/>
      <c r="SAW625" s="570"/>
      <c r="SAX625" s="570"/>
      <c r="SAY625" s="570"/>
      <c r="SAZ625" s="570"/>
      <c r="SBA625" s="570"/>
      <c r="SBB625" s="570"/>
      <c r="SBC625" s="570"/>
      <c r="SBD625" s="570"/>
      <c r="SBE625" s="570"/>
      <c r="SBF625" s="570"/>
      <c r="SBG625" s="570"/>
      <c r="SBH625" s="570"/>
      <c r="SBI625" s="570"/>
      <c r="SBJ625" s="570"/>
      <c r="SBK625" s="570"/>
      <c r="SBL625" s="570"/>
      <c r="SBM625" s="570"/>
      <c r="SBN625" s="570"/>
      <c r="SBO625" s="570"/>
      <c r="SBP625" s="570"/>
      <c r="SBQ625" s="570"/>
      <c r="SBR625" s="570"/>
      <c r="SBS625" s="570"/>
      <c r="SBT625" s="570"/>
      <c r="SBU625" s="570"/>
      <c r="SBV625" s="570"/>
      <c r="SBW625" s="570"/>
      <c r="SBX625" s="570"/>
      <c r="SBY625" s="570"/>
      <c r="SBZ625" s="570"/>
      <c r="SCA625" s="570"/>
      <c r="SCB625" s="570"/>
      <c r="SCC625" s="570"/>
      <c r="SCD625" s="570"/>
      <c r="SCE625" s="570"/>
      <c r="SCF625" s="570"/>
      <c r="SCG625" s="570"/>
      <c r="SCH625" s="570"/>
      <c r="SCI625" s="570"/>
      <c r="SCJ625" s="570"/>
      <c r="SCK625" s="570"/>
      <c r="SCL625" s="570"/>
      <c r="SCM625" s="570"/>
      <c r="SCN625" s="570"/>
      <c r="SCO625" s="570"/>
      <c r="SCP625" s="570"/>
      <c r="SCQ625" s="570"/>
      <c r="SCR625" s="570"/>
      <c r="SCS625" s="570"/>
      <c r="SCT625" s="570"/>
      <c r="SCU625" s="570"/>
      <c r="SCV625" s="570"/>
      <c r="SCW625" s="570"/>
      <c r="SCX625" s="570"/>
      <c r="SCY625" s="570"/>
      <c r="SCZ625" s="570"/>
      <c r="SDA625" s="570"/>
      <c r="SDB625" s="570"/>
      <c r="SDC625" s="570"/>
      <c r="SDD625" s="570"/>
      <c r="SDE625" s="570"/>
      <c r="SDF625" s="570"/>
      <c r="SDG625" s="570"/>
      <c r="SDH625" s="570"/>
      <c r="SDI625" s="570"/>
      <c r="SDJ625" s="570"/>
      <c r="SDK625" s="570"/>
      <c r="SDL625" s="570"/>
      <c r="SDM625" s="570"/>
      <c r="SDN625" s="570"/>
      <c r="SDO625" s="570"/>
      <c r="SDP625" s="570"/>
      <c r="SDQ625" s="570"/>
      <c r="SDR625" s="570"/>
      <c r="SDS625" s="570"/>
      <c r="SDT625" s="570"/>
      <c r="SDU625" s="570"/>
      <c r="SDV625" s="570"/>
      <c r="SDW625" s="570"/>
      <c r="SDX625" s="570"/>
      <c r="SDY625" s="570"/>
      <c r="SDZ625" s="570"/>
      <c r="SEA625" s="570"/>
      <c r="SEB625" s="570"/>
      <c r="SEC625" s="570"/>
      <c r="SED625" s="570"/>
      <c r="SEE625" s="570"/>
      <c r="SEF625" s="570"/>
      <c r="SEG625" s="570"/>
      <c r="SEH625" s="570"/>
      <c r="SEI625" s="570"/>
      <c r="SEJ625" s="570"/>
      <c r="SEK625" s="570"/>
      <c r="SEL625" s="570"/>
      <c r="SEM625" s="570"/>
      <c r="SEN625" s="570"/>
      <c r="SEO625" s="570"/>
      <c r="SEP625" s="570"/>
      <c r="SEQ625" s="570"/>
      <c r="SER625" s="570"/>
      <c r="SES625" s="570"/>
      <c r="SET625" s="570"/>
      <c r="SEU625" s="570"/>
      <c r="SEV625" s="570"/>
      <c r="SEW625" s="570"/>
      <c r="SEX625" s="570"/>
      <c r="SEY625" s="570"/>
      <c r="SEZ625" s="570"/>
      <c r="SFA625" s="570"/>
      <c r="SFB625" s="570"/>
      <c r="SFC625" s="570"/>
      <c r="SFD625" s="570"/>
      <c r="SFE625" s="570"/>
      <c r="SFF625" s="570"/>
      <c r="SFG625" s="570"/>
      <c r="SFH625" s="570"/>
      <c r="SFI625" s="570"/>
      <c r="SFJ625" s="570"/>
      <c r="SFK625" s="570"/>
      <c r="SFL625" s="570"/>
      <c r="SFM625" s="570"/>
      <c r="SFN625" s="570"/>
      <c r="SFO625" s="570"/>
      <c r="SFP625" s="570"/>
      <c r="SFQ625" s="570"/>
      <c r="SFR625" s="570"/>
      <c r="SFS625" s="570"/>
      <c r="SFT625" s="570"/>
      <c r="SFU625" s="570"/>
      <c r="SFV625" s="570"/>
      <c r="SFW625" s="570"/>
      <c r="SFX625" s="570"/>
      <c r="SFY625" s="570"/>
      <c r="SFZ625" s="570"/>
      <c r="SGA625" s="570"/>
      <c r="SGB625" s="570"/>
      <c r="SGC625" s="570"/>
      <c r="SGD625" s="570"/>
      <c r="SGE625" s="570"/>
      <c r="SGF625" s="570"/>
      <c r="SGG625" s="570"/>
      <c r="SGH625" s="570"/>
      <c r="SGI625" s="570"/>
      <c r="SGJ625" s="570"/>
      <c r="SGK625" s="570"/>
      <c r="SGL625" s="570"/>
      <c r="SGM625" s="570"/>
      <c r="SGN625" s="570"/>
      <c r="SGO625" s="570"/>
      <c r="SGP625" s="570"/>
      <c r="SGQ625" s="570"/>
      <c r="SGR625" s="570"/>
      <c r="SGS625" s="570"/>
      <c r="SGT625" s="570"/>
      <c r="SGU625" s="570"/>
      <c r="SGV625" s="570"/>
      <c r="SGW625" s="570"/>
      <c r="SGX625" s="570"/>
      <c r="SGY625" s="570"/>
      <c r="SGZ625" s="570"/>
      <c r="SHA625" s="570"/>
      <c r="SHB625" s="570"/>
      <c r="SHC625" s="570"/>
      <c r="SHD625" s="570"/>
      <c r="SHE625" s="570"/>
      <c r="SHF625" s="570"/>
      <c r="SHG625" s="570"/>
      <c r="SHH625" s="570"/>
      <c r="SHI625" s="570"/>
      <c r="SHJ625" s="570"/>
      <c r="SHK625" s="570"/>
      <c r="SHL625" s="570"/>
      <c r="SHM625" s="570"/>
      <c r="SHN625" s="570"/>
      <c r="SHO625" s="570"/>
      <c r="SHP625" s="570"/>
      <c r="SHQ625" s="570"/>
      <c r="SHR625" s="570"/>
      <c r="SHS625" s="570"/>
      <c r="SHT625" s="570"/>
      <c r="SHU625" s="570"/>
      <c r="SHV625" s="570"/>
      <c r="SHW625" s="570"/>
      <c r="SHX625" s="570"/>
      <c r="SHY625" s="570"/>
      <c r="SHZ625" s="570"/>
      <c r="SIA625" s="570"/>
      <c r="SIB625" s="570"/>
      <c r="SIC625" s="570"/>
      <c r="SID625" s="570"/>
      <c r="SIE625" s="570"/>
      <c r="SIF625" s="570"/>
      <c r="SIG625" s="570"/>
      <c r="SIH625" s="570"/>
      <c r="SII625" s="570"/>
      <c r="SIJ625" s="570"/>
      <c r="SIK625" s="570"/>
      <c r="SIL625" s="570"/>
      <c r="SIM625" s="570"/>
      <c r="SIN625" s="570"/>
      <c r="SIO625" s="570"/>
      <c r="SIP625" s="570"/>
      <c r="SIQ625" s="570"/>
      <c r="SIR625" s="570"/>
      <c r="SIS625" s="570"/>
      <c r="SIT625" s="570"/>
      <c r="SIU625" s="570"/>
      <c r="SIV625" s="570"/>
      <c r="SIW625" s="570"/>
      <c r="SIX625" s="570"/>
      <c r="SIY625" s="570"/>
      <c r="SIZ625" s="570"/>
      <c r="SJA625" s="570"/>
      <c r="SJB625" s="570"/>
      <c r="SJC625" s="570"/>
      <c r="SJD625" s="570"/>
      <c r="SJE625" s="570"/>
      <c r="SJF625" s="570"/>
      <c r="SJG625" s="570"/>
      <c r="SJH625" s="570"/>
      <c r="SJI625" s="570"/>
      <c r="SJJ625" s="570"/>
      <c r="SJK625" s="570"/>
      <c r="SJL625" s="570"/>
      <c r="SJM625" s="570"/>
      <c r="SJN625" s="570"/>
      <c r="SJO625" s="570"/>
      <c r="SJP625" s="570"/>
      <c r="SJQ625" s="570"/>
      <c r="SJR625" s="570"/>
      <c r="SJS625" s="570"/>
      <c r="SJT625" s="570"/>
      <c r="SJU625" s="570"/>
      <c r="SJV625" s="570"/>
      <c r="SJW625" s="570"/>
      <c r="SJX625" s="570"/>
      <c r="SJY625" s="570"/>
      <c r="SJZ625" s="570"/>
      <c r="SKA625" s="570"/>
      <c r="SKB625" s="570"/>
      <c r="SKC625" s="570"/>
      <c r="SKD625" s="570"/>
      <c r="SKE625" s="570"/>
      <c r="SKF625" s="570"/>
      <c r="SKG625" s="570"/>
      <c r="SKH625" s="570"/>
      <c r="SKI625" s="570"/>
      <c r="SKJ625" s="570"/>
      <c r="SKK625" s="570"/>
      <c r="SKL625" s="570"/>
      <c r="SKM625" s="570"/>
      <c r="SKN625" s="570"/>
      <c r="SKO625" s="570"/>
      <c r="SKP625" s="570"/>
      <c r="SKQ625" s="570"/>
      <c r="SKR625" s="570"/>
      <c r="SKS625" s="570"/>
      <c r="SKT625" s="570"/>
      <c r="SKU625" s="570"/>
      <c r="SKV625" s="570"/>
      <c r="SKW625" s="570"/>
      <c r="SKX625" s="570"/>
      <c r="SKY625" s="570"/>
      <c r="SKZ625" s="570"/>
      <c r="SLA625" s="570"/>
      <c r="SLB625" s="570"/>
      <c r="SLC625" s="570"/>
      <c r="SLD625" s="570"/>
      <c r="SLE625" s="570"/>
      <c r="SLF625" s="570"/>
      <c r="SLG625" s="570"/>
      <c r="SLH625" s="570"/>
      <c r="SLI625" s="570"/>
      <c r="SLJ625" s="570"/>
      <c r="SLK625" s="570"/>
      <c r="SLL625" s="570"/>
      <c r="SLM625" s="570"/>
      <c r="SLN625" s="570"/>
      <c r="SLO625" s="570"/>
      <c r="SLP625" s="570"/>
      <c r="SLQ625" s="570"/>
      <c r="SLR625" s="570"/>
      <c r="SLS625" s="570"/>
      <c r="SLT625" s="570"/>
      <c r="SLU625" s="570"/>
      <c r="SLV625" s="570"/>
      <c r="SLW625" s="570"/>
      <c r="SLX625" s="570"/>
      <c r="SLY625" s="570"/>
      <c r="SLZ625" s="570"/>
      <c r="SMA625" s="570"/>
      <c r="SMB625" s="570"/>
      <c r="SMC625" s="570"/>
      <c r="SMD625" s="570"/>
      <c r="SME625" s="570"/>
      <c r="SMF625" s="570"/>
      <c r="SMG625" s="570"/>
      <c r="SMH625" s="570"/>
      <c r="SMI625" s="570"/>
      <c r="SMJ625" s="570"/>
      <c r="SMK625" s="570"/>
      <c r="SML625" s="570"/>
      <c r="SMM625" s="570"/>
      <c r="SMN625" s="570"/>
      <c r="SMO625" s="570"/>
      <c r="SMP625" s="570"/>
      <c r="SMQ625" s="570"/>
      <c r="SMR625" s="570"/>
      <c r="SMS625" s="570"/>
      <c r="SMT625" s="570"/>
      <c r="SMU625" s="570"/>
      <c r="SMV625" s="570"/>
      <c r="SMW625" s="570"/>
      <c r="SMX625" s="570"/>
      <c r="SMY625" s="570"/>
      <c r="SMZ625" s="570"/>
      <c r="SNA625" s="570"/>
      <c r="SNB625" s="570"/>
      <c r="SNC625" s="570"/>
      <c r="SND625" s="570"/>
      <c r="SNE625" s="570"/>
      <c r="SNF625" s="570"/>
      <c r="SNG625" s="570"/>
      <c r="SNH625" s="570"/>
      <c r="SNI625" s="570"/>
      <c r="SNJ625" s="570"/>
      <c r="SNK625" s="570"/>
      <c r="SNL625" s="570"/>
      <c r="SNM625" s="570"/>
      <c r="SNN625" s="570"/>
      <c r="SNO625" s="570"/>
      <c r="SNP625" s="570"/>
      <c r="SNQ625" s="570"/>
      <c r="SNR625" s="570"/>
      <c r="SNS625" s="570"/>
      <c r="SNT625" s="570"/>
      <c r="SNU625" s="570"/>
      <c r="SNV625" s="570"/>
      <c r="SNW625" s="570"/>
      <c r="SNX625" s="570"/>
      <c r="SNY625" s="570"/>
      <c r="SNZ625" s="570"/>
      <c r="SOA625" s="570"/>
      <c r="SOB625" s="570"/>
      <c r="SOC625" s="570"/>
      <c r="SOD625" s="570"/>
      <c r="SOE625" s="570"/>
      <c r="SOF625" s="570"/>
      <c r="SOG625" s="570"/>
      <c r="SOH625" s="570"/>
      <c r="SOI625" s="570"/>
      <c r="SOJ625" s="570"/>
      <c r="SOK625" s="570"/>
      <c r="SOL625" s="570"/>
      <c r="SOM625" s="570"/>
      <c r="SON625" s="570"/>
      <c r="SOO625" s="570"/>
      <c r="SOP625" s="570"/>
      <c r="SOQ625" s="570"/>
      <c r="SOR625" s="570"/>
      <c r="SOS625" s="570"/>
      <c r="SOT625" s="570"/>
      <c r="SOU625" s="570"/>
      <c r="SOV625" s="570"/>
      <c r="SOW625" s="570"/>
      <c r="SOX625" s="570"/>
      <c r="SOY625" s="570"/>
      <c r="SOZ625" s="570"/>
      <c r="SPA625" s="570"/>
      <c r="SPB625" s="570"/>
      <c r="SPC625" s="570"/>
      <c r="SPD625" s="570"/>
      <c r="SPE625" s="570"/>
      <c r="SPF625" s="570"/>
      <c r="SPG625" s="570"/>
      <c r="SPH625" s="570"/>
      <c r="SPI625" s="570"/>
      <c r="SPJ625" s="570"/>
      <c r="SPK625" s="570"/>
      <c r="SPL625" s="570"/>
      <c r="SPM625" s="570"/>
      <c r="SPN625" s="570"/>
      <c r="SPO625" s="570"/>
      <c r="SPP625" s="570"/>
      <c r="SPQ625" s="570"/>
      <c r="SPR625" s="570"/>
      <c r="SPS625" s="570"/>
      <c r="SPT625" s="570"/>
      <c r="SPU625" s="570"/>
      <c r="SPV625" s="570"/>
      <c r="SPW625" s="570"/>
      <c r="SPX625" s="570"/>
      <c r="SPY625" s="570"/>
      <c r="SPZ625" s="570"/>
      <c r="SQA625" s="570"/>
      <c r="SQB625" s="570"/>
      <c r="SQC625" s="570"/>
      <c r="SQD625" s="570"/>
      <c r="SQE625" s="570"/>
      <c r="SQF625" s="570"/>
      <c r="SQG625" s="570"/>
      <c r="SQH625" s="570"/>
      <c r="SQI625" s="570"/>
      <c r="SQJ625" s="570"/>
      <c r="SQK625" s="570"/>
      <c r="SQL625" s="570"/>
      <c r="SQM625" s="570"/>
      <c r="SQN625" s="570"/>
      <c r="SQO625" s="570"/>
      <c r="SQP625" s="570"/>
      <c r="SQQ625" s="570"/>
      <c r="SQR625" s="570"/>
      <c r="SQS625" s="570"/>
      <c r="SQT625" s="570"/>
      <c r="SQU625" s="570"/>
      <c r="SQV625" s="570"/>
      <c r="SQW625" s="570"/>
      <c r="SQX625" s="570"/>
      <c r="SQY625" s="570"/>
      <c r="SQZ625" s="570"/>
      <c r="SRA625" s="570"/>
      <c r="SRB625" s="570"/>
      <c r="SRC625" s="570"/>
      <c r="SRD625" s="570"/>
      <c r="SRE625" s="570"/>
      <c r="SRF625" s="570"/>
      <c r="SRG625" s="570"/>
      <c r="SRH625" s="570"/>
      <c r="SRI625" s="570"/>
      <c r="SRJ625" s="570"/>
      <c r="SRK625" s="570"/>
      <c r="SRL625" s="570"/>
      <c r="SRM625" s="570"/>
      <c r="SRN625" s="570"/>
      <c r="SRO625" s="570"/>
      <c r="SRP625" s="570"/>
      <c r="SRQ625" s="570"/>
      <c r="SRR625" s="570"/>
      <c r="SRS625" s="570"/>
      <c r="SRT625" s="570"/>
      <c r="SRU625" s="570"/>
      <c r="SRV625" s="570"/>
      <c r="SRW625" s="570"/>
      <c r="SRX625" s="570"/>
      <c r="SRY625" s="570"/>
      <c r="SRZ625" s="570"/>
      <c r="SSA625" s="570"/>
      <c r="SSB625" s="570"/>
      <c r="SSC625" s="570"/>
      <c r="SSD625" s="570"/>
      <c r="SSE625" s="570"/>
      <c r="SSF625" s="570"/>
      <c r="SSG625" s="570"/>
      <c r="SSH625" s="570"/>
      <c r="SSI625" s="570"/>
      <c r="SSJ625" s="570"/>
      <c r="SSK625" s="570"/>
      <c r="SSL625" s="570"/>
      <c r="SSM625" s="570"/>
      <c r="SSN625" s="570"/>
      <c r="SSO625" s="570"/>
      <c r="SSP625" s="570"/>
      <c r="SSQ625" s="570"/>
      <c r="SSR625" s="570"/>
      <c r="SSS625" s="570"/>
      <c r="SST625" s="570"/>
      <c r="SSU625" s="570"/>
      <c r="SSV625" s="570"/>
      <c r="SSW625" s="570"/>
      <c r="SSX625" s="570"/>
      <c r="SSY625" s="570"/>
      <c r="SSZ625" s="570"/>
      <c r="STA625" s="570"/>
      <c r="STB625" s="570"/>
      <c r="STC625" s="570"/>
      <c r="STD625" s="570"/>
      <c r="STE625" s="570"/>
      <c r="STF625" s="570"/>
      <c r="STG625" s="570"/>
      <c r="STH625" s="570"/>
      <c r="STI625" s="570"/>
      <c r="STJ625" s="570"/>
      <c r="STK625" s="570"/>
      <c r="STL625" s="570"/>
      <c r="STM625" s="570"/>
      <c r="STN625" s="570"/>
      <c r="STO625" s="570"/>
      <c r="STP625" s="570"/>
      <c r="STQ625" s="570"/>
      <c r="STR625" s="570"/>
      <c r="STS625" s="570"/>
      <c r="STT625" s="570"/>
      <c r="STU625" s="570"/>
      <c r="STV625" s="570"/>
      <c r="STW625" s="570"/>
      <c r="STX625" s="570"/>
      <c r="STY625" s="570"/>
      <c r="STZ625" s="570"/>
      <c r="SUA625" s="570"/>
      <c r="SUB625" s="570"/>
      <c r="SUC625" s="570"/>
      <c r="SUD625" s="570"/>
      <c r="SUE625" s="570"/>
      <c r="SUF625" s="570"/>
      <c r="SUG625" s="570"/>
      <c r="SUH625" s="570"/>
      <c r="SUI625" s="570"/>
      <c r="SUJ625" s="570"/>
      <c r="SUK625" s="570"/>
      <c r="SUL625" s="570"/>
      <c r="SUM625" s="570"/>
      <c r="SUN625" s="570"/>
      <c r="SUO625" s="570"/>
      <c r="SUP625" s="570"/>
      <c r="SUQ625" s="570"/>
      <c r="SUR625" s="570"/>
      <c r="SUS625" s="570"/>
      <c r="SUT625" s="570"/>
      <c r="SUU625" s="570"/>
      <c r="SUV625" s="570"/>
      <c r="SUW625" s="570"/>
      <c r="SUX625" s="570"/>
      <c r="SUY625" s="570"/>
      <c r="SUZ625" s="570"/>
      <c r="SVA625" s="570"/>
      <c r="SVB625" s="570"/>
      <c r="SVC625" s="570"/>
      <c r="SVD625" s="570"/>
      <c r="SVE625" s="570"/>
      <c r="SVF625" s="570"/>
      <c r="SVG625" s="570"/>
      <c r="SVH625" s="570"/>
      <c r="SVI625" s="570"/>
      <c r="SVJ625" s="570"/>
      <c r="SVK625" s="570"/>
      <c r="SVL625" s="570"/>
      <c r="SVM625" s="570"/>
      <c r="SVN625" s="570"/>
      <c r="SVO625" s="570"/>
      <c r="SVP625" s="570"/>
      <c r="SVQ625" s="570"/>
      <c r="SVR625" s="570"/>
      <c r="SVS625" s="570"/>
      <c r="SVT625" s="570"/>
      <c r="SVU625" s="570"/>
      <c r="SVV625" s="570"/>
      <c r="SVW625" s="570"/>
      <c r="SVX625" s="570"/>
      <c r="SVY625" s="570"/>
      <c r="SVZ625" s="570"/>
      <c r="SWA625" s="570"/>
      <c r="SWB625" s="570"/>
      <c r="SWC625" s="570"/>
      <c r="SWD625" s="570"/>
      <c r="SWE625" s="570"/>
      <c r="SWF625" s="570"/>
      <c r="SWG625" s="570"/>
      <c r="SWH625" s="570"/>
      <c r="SWI625" s="570"/>
      <c r="SWJ625" s="570"/>
      <c r="SWK625" s="570"/>
      <c r="SWL625" s="570"/>
      <c r="SWM625" s="570"/>
      <c r="SWN625" s="570"/>
      <c r="SWO625" s="570"/>
      <c r="SWP625" s="570"/>
      <c r="SWQ625" s="570"/>
      <c r="SWR625" s="570"/>
      <c r="SWS625" s="570"/>
      <c r="SWT625" s="570"/>
      <c r="SWU625" s="570"/>
      <c r="SWV625" s="570"/>
      <c r="SWW625" s="570"/>
      <c r="SWX625" s="570"/>
      <c r="SWY625" s="570"/>
      <c r="SWZ625" s="570"/>
      <c r="SXA625" s="570"/>
      <c r="SXB625" s="570"/>
      <c r="SXC625" s="570"/>
      <c r="SXD625" s="570"/>
      <c r="SXE625" s="570"/>
      <c r="SXF625" s="570"/>
      <c r="SXG625" s="570"/>
      <c r="SXH625" s="570"/>
      <c r="SXI625" s="570"/>
      <c r="SXJ625" s="570"/>
      <c r="SXK625" s="570"/>
      <c r="SXL625" s="570"/>
      <c r="SXM625" s="570"/>
      <c r="SXN625" s="570"/>
      <c r="SXO625" s="570"/>
      <c r="SXP625" s="570"/>
      <c r="SXQ625" s="570"/>
      <c r="SXR625" s="570"/>
      <c r="SXS625" s="570"/>
      <c r="SXT625" s="570"/>
      <c r="SXU625" s="570"/>
      <c r="SXV625" s="570"/>
      <c r="SXW625" s="570"/>
      <c r="SXX625" s="570"/>
      <c r="SXY625" s="570"/>
      <c r="SXZ625" s="570"/>
      <c r="SYA625" s="570"/>
      <c r="SYB625" s="570"/>
      <c r="SYC625" s="570"/>
      <c r="SYD625" s="570"/>
      <c r="SYE625" s="570"/>
      <c r="SYF625" s="570"/>
      <c r="SYG625" s="570"/>
      <c r="SYH625" s="570"/>
      <c r="SYI625" s="570"/>
      <c r="SYJ625" s="570"/>
      <c r="SYK625" s="570"/>
      <c r="SYL625" s="570"/>
      <c r="SYM625" s="570"/>
      <c r="SYN625" s="570"/>
      <c r="SYO625" s="570"/>
      <c r="SYP625" s="570"/>
      <c r="SYQ625" s="570"/>
      <c r="SYR625" s="570"/>
      <c r="SYS625" s="570"/>
      <c r="SYT625" s="570"/>
      <c r="SYU625" s="570"/>
      <c r="SYV625" s="570"/>
      <c r="SYW625" s="570"/>
      <c r="SYX625" s="570"/>
      <c r="SYY625" s="570"/>
      <c r="SYZ625" s="570"/>
      <c r="SZA625" s="570"/>
      <c r="SZB625" s="570"/>
      <c r="SZC625" s="570"/>
      <c r="SZD625" s="570"/>
      <c r="SZE625" s="570"/>
      <c r="SZF625" s="570"/>
      <c r="SZG625" s="570"/>
      <c r="SZH625" s="570"/>
      <c r="SZI625" s="570"/>
      <c r="SZJ625" s="570"/>
      <c r="SZK625" s="570"/>
      <c r="SZL625" s="570"/>
      <c r="SZM625" s="570"/>
      <c r="SZN625" s="570"/>
      <c r="SZO625" s="570"/>
      <c r="SZP625" s="570"/>
      <c r="SZQ625" s="570"/>
      <c r="SZR625" s="570"/>
      <c r="SZS625" s="570"/>
      <c r="SZT625" s="570"/>
      <c r="SZU625" s="570"/>
      <c r="SZV625" s="570"/>
      <c r="SZW625" s="570"/>
      <c r="SZX625" s="570"/>
      <c r="SZY625" s="570"/>
      <c r="SZZ625" s="570"/>
      <c r="TAA625" s="570"/>
      <c r="TAB625" s="570"/>
      <c r="TAC625" s="570"/>
      <c r="TAD625" s="570"/>
      <c r="TAE625" s="570"/>
      <c r="TAF625" s="570"/>
      <c r="TAG625" s="570"/>
      <c r="TAH625" s="570"/>
      <c r="TAI625" s="570"/>
      <c r="TAJ625" s="570"/>
      <c r="TAK625" s="570"/>
      <c r="TAL625" s="570"/>
      <c r="TAM625" s="570"/>
      <c r="TAN625" s="570"/>
      <c r="TAO625" s="570"/>
      <c r="TAP625" s="570"/>
      <c r="TAQ625" s="570"/>
      <c r="TAR625" s="570"/>
      <c r="TAS625" s="570"/>
      <c r="TAT625" s="570"/>
      <c r="TAU625" s="570"/>
      <c r="TAV625" s="570"/>
      <c r="TAW625" s="570"/>
      <c r="TAX625" s="570"/>
      <c r="TAY625" s="570"/>
      <c r="TAZ625" s="570"/>
      <c r="TBA625" s="570"/>
      <c r="TBB625" s="570"/>
      <c r="TBC625" s="570"/>
      <c r="TBD625" s="570"/>
      <c r="TBE625" s="570"/>
      <c r="TBF625" s="570"/>
      <c r="TBG625" s="570"/>
      <c r="TBH625" s="570"/>
      <c r="TBI625" s="570"/>
      <c r="TBJ625" s="570"/>
      <c r="TBK625" s="570"/>
      <c r="TBL625" s="570"/>
      <c r="TBM625" s="570"/>
      <c r="TBN625" s="570"/>
      <c r="TBO625" s="570"/>
      <c r="TBP625" s="570"/>
      <c r="TBQ625" s="570"/>
      <c r="TBR625" s="570"/>
      <c r="TBS625" s="570"/>
      <c r="TBT625" s="570"/>
      <c r="TBU625" s="570"/>
      <c r="TBV625" s="570"/>
      <c r="TBW625" s="570"/>
      <c r="TBX625" s="570"/>
      <c r="TBY625" s="570"/>
      <c r="TBZ625" s="570"/>
      <c r="TCA625" s="570"/>
      <c r="TCB625" s="570"/>
      <c r="TCC625" s="570"/>
      <c r="TCD625" s="570"/>
      <c r="TCE625" s="570"/>
      <c r="TCF625" s="570"/>
      <c r="TCG625" s="570"/>
      <c r="TCH625" s="570"/>
      <c r="TCI625" s="570"/>
      <c r="TCJ625" s="570"/>
      <c r="TCK625" s="570"/>
      <c r="TCL625" s="570"/>
      <c r="TCM625" s="570"/>
      <c r="TCN625" s="570"/>
      <c r="TCO625" s="570"/>
      <c r="TCP625" s="570"/>
      <c r="TCQ625" s="570"/>
      <c r="TCR625" s="570"/>
      <c r="TCS625" s="570"/>
      <c r="TCT625" s="570"/>
      <c r="TCU625" s="570"/>
      <c r="TCV625" s="570"/>
      <c r="TCW625" s="570"/>
      <c r="TCX625" s="570"/>
      <c r="TCY625" s="570"/>
      <c r="TCZ625" s="570"/>
      <c r="TDA625" s="570"/>
      <c r="TDB625" s="570"/>
      <c r="TDC625" s="570"/>
      <c r="TDD625" s="570"/>
      <c r="TDE625" s="570"/>
      <c r="TDF625" s="570"/>
      <c r="TDG625" s="570"/>
      <c r="TDH625" s="570"/>
      <c r="TDI625" s="570"/>
      <c r="TDJ625" s="570"/>
      <c r="TDK625" s="570"/>
      <c r="TDL625" s="570"/>
      <c r="TDM625" s="570"/>
      <c r="TDN625" s="570"/>
      <c r="TDO625" s="570"/>
      <c r="TDP625" s="570"/>
      <c r="TDQ625" s="570"/>
      <c r="TDR625" s="570"/>
      <c r="TDS625" s="570"/>
      <c r="TDT625" s="570"/>
      <c r="TDU625" s="570"/>
      <c r="TDV625" s="570"/>
      <c r="TDW625" s="570"/>
      <c r="TDX625" s="570"/>
      <c r="TDY625" s="570"/>
      <c r="TDZ625" s="570"/>
      <c r="TEA625" s="570"/>
      <c r="TEB625" s="570"/>
      <c r="TEC625" s="570"/>
      <c r="TED625" s="570"/>
      <c r="TEE625" s="570"/>
      <c r="TEF625" s="570"/>
      <c r="TEG625" s="570"/>
      <c r="TEH625" s="570"/>
      <c r="TEI625" s="570"/>
      <c r="TEJ625" s="570"/>
      <c r="TEK625" s="570"/>
      <c r="TEL625" s="570"/>
      <c r="TEM625" s="570"/>
      <c r="TEN625" s="570"/>
      <c r="TEO625" s="570"/>
      <c r="TEP625" s="570"/>
      <c r="TEQ625" s="570"/>
      <c r="TER625" s="570"/>
      <c r="TES625" s="570"/>
      <c r="TET625" s="570"/>
      <c r="TEU625" s="570"/>
      <c r="TEV625" s="570"/>
      <c r="TEW625" s="570"/>
      <c r="TEX625" s="570"/>
      <c r="TEY625" s="570"/>
      <c r="TEZ625" s="570"/>
      <c r="TFA625" s="570"/>
      <c r="TFB625" s="570"/>
      <c r="TFC625" s="570"/>
      <c r="TFD625" s="570"/>
      <c r="TFE625" s="570"/>
      <c r="TFF625" s="570"/>
      <c r="TFG625" s="570"/>
      <c r="TFH625" s="570"/>
      <c r="TFI625" s="570"/>
      <c r="TFJ625" s="570"/>
      <c r="TFK625" s="570"/>
      <c r="TFL625" s="570"/>
      <c r="TFM625" s="570"/>
      <c r="TFN625" s="570"/>
      <c r="TFO625" s="570"/>
      <c r="TFP625" s="570"/>
      <c r="TFQ625" s="570"/>
      <c r="TFR625" s="570"/>
      <c r="TFS625" s="570"/>
      <c r="TFT625" s="570"/>
      <c r="TFU625" s="570"/>
      <c r="TFV625" s="570"/>
      <c r="TFW625" s="570"/>
      <c r="TFX625" s="570"/>
      <c r="TFY625" s="570"/>
      <c r="TFZ625" s="570"/>
      <c r="TGA625" s="570"/>
      <c r="TGB625" s="570"/>
      <c r="TGC625" s="570"/>
      <c r="TGD625" s="570"/>
      <c r="TGE625" s="570"/>
      <c r="TGF625" s="570"/>
      <c r="TGG625" s="570"/>
      <c r="TGH625" s="570"/>
      <c r="TGI625" s="570"/>
      <c r="TGJ625" s="570"/>
      <c r="TGK625" s="570"/>
      <c r="TGL625" s="570"/>
      <c r="TGM625" s="570"/>
      <c r="TGN625" s="570"/>
      <c r="TGO625" s="570"/>
      <c r="TGP625" s="570"/>
      <c r="TGQ625" s="570"/>
      <c r="TGR625" s="570"/>
      <c r="TGS625" s="570"/>
      <c r="TGT625" s="570"/>
      <c r="TGU625" s="570"/>
      <c r="TGV625" s="570"/>
      <c r="TGW625" s="570"/>
      <c r="TGX625" s="570"/>
      <c r="TGY625" s="570"/>
      <c r="TGZ625" s="570"/>
      <c r="THA625" s="570"/>
      <c r="THB625" s="570"/>
      <c r="THC625" s="570"/>
      <c r="THD625" s="570"/>
      <c r="THE625" s="570"/>
      <c r="THF625" s="570"/>
      <c r="THG625" s="570"/>
      <c r="THH625" s="570"/>
      <c r="THI625" s="570"/>
      <c r="THJ625" s="570"/>
      <c r="THK625" s="570"/>
      <c r="THL625" s="570"/>
      <c r="THM625" s="570"/>
      <c r="THN625" s="570"/>
      <c r="THO625" s="570"/>
      <c r="THP625" s="570"/>
      <c r="THQ625" s="570"/>
      <c r="THR625" s="570"/>
      <c r="THS625" s="570"/>
      <c r="THT625" s="570"/>
      <c r="THU625" s="570"/>
      <c r="THV625" s="570"/>
      <c r="THW625" s="570"/>
      <c r="THX625" s="570"/>
      <c r="THY625" s="570"/>
      <c r="THZ625" s="570"/>
      <c r="TIA625" s="570"/>
      <c r="TIB625" s="570"/>
      <c r="TIC625" s="570"/>
      <c r="TID625" s="570"/>
      <c r="TIE625" s="570"/>
      <c r="TIF625" s="570"/>
      <c r="TIG625" s="570"/>
      <c r="TIH625" s="570"/>
      <c r="TII625" s="570"/>
      <c r="TIJ625" s="570"/>
      <c r="TIK625" s="570"/>
      <c r="TIL625" s="570"/>
      <c r="TIM625" s="570"/>
      <c r="TIN625" s="570"/>
      <c r="TIO625" s="570"/>
      <c r="TIP625" s="570"/>
      <c r="TIQ625" s="570"/>
      <c r="TIR625" s="570"/>
      <c r="TIS625" s="570"/>
      <c r="TIT625" s="570"/>
      <c r="TIU625" s="570"/>
      <c r="TIV625" s="570"/>
      <c r="TIW625" s="570"/>
      <c r="TIX625" s="570"/>
      <c r="TIY625" s="570"/>
      <c r="TIZ625" s="570"/>
      <c r="TJA625" s="570"/>
      <c r="TJB625" s="570"/>
      <c r="TJC625" s="570"/>
      <c r="TJD625" s="570"/>
      <c r="TJE625" s="570"/>
      <c r="TJF625" s="570"/>
      <c r="TJG625" s="570"/>
      <c r="TJH625" s="570"/>
      <c r="TJI625" s="570"/>
      <c r="TJJ625" s="570"/>
      <c r="TJK625" s="570"/>
      <c r="TJL625" s="570"/>
      <c r="TJM625" s="570"/>
      <c r="TJN625" s="570"/>
      <c r="TJO625" s="570"/>
      <c r="TJP625" s="570"/>
      <c r="TJQ625" s="570"/>
      <c r="TJR625" s="570"/>
      <c r="TJS625" s="570"/>
      <c r="TJT625" s="570"/>
      <c r="TJU625" s="570"/>
      <c r="TJV625" s="570"/>
      <c r="TJW625" s="570"/>
      <c r="TJX625" s="570"/>
      <c r="TJY625" s="570"/>
      <c r="TJZ625" s="570"/>
      <c r="TKA625" s="570"/>
      <c r="TKB625" s="570"/>
      <c r="TKC625" s="570"/>
      <c r="TKD625" s="570"/>
      <c r="TKE625" s="570"/>
      <c r="TKF625" s="570"/>
      <c r="TKG625" s="570"/>
      <c r="TKH625" s="570"/>
      <c r="TKI625" s="570"/>
      <c r="TKJ625" s="570"/>
      <c r="TKK625" s="570"/>
      <c r="TKL625" s="570"/>
      <c r="TKM625" s="570"/>
      <c r="TKN625" s="570"/>
      <c r="TKO625" s="570"/>
      <c r="TKP625" s="570"/>
      <c r="TKQ625" s="570"/>
      <c r="TKR625" s="570"/>
      <c r="TKS625" s="570"/>
      <c r="TKT625" s="570"/>
      <c r="TKU625" s="570"/>
      <c r="TKV625" s="570"/>
      <c r="TKW625" s="570"/>
      <c r="TKX625" s="570"/>
      <c r="TKY625" s="570"/>
      <c r="TKZ625" s="570"/>
      <c r="TLA625" s="570"/>
      <c r="TLB625" s="570"/>
      <c r="TLC625" s="570"/>
      <c r="TLD625" s="570"/>
      <c r="TLE625" s="570"/>
      <c r="TLF625" s="570"/>
      <c r="TLG625" s="570"/>
      <c r="TLH625" s="570"/>
      <c r="TLI625" s="570"/>
      <c r="TLJ625" s="570"/>
      <c r="TLK625" s="570"/>
      <c r="TLL625" s="570"/>
      <c r="TLM625" s="570"/>
      <c r="TLN625" s="570"/>
      <c r="TLO625" s="570"/>
      <c r="TLP625" s="570"/>
      <c r="TLQ625" s="570"/>
      <c r="TLR625" s="570"/>
      <c r="TLS625" s="570"/>
      <c r="TLT625" s="570"/>
      <c r="TLU625" s="570"/>
      <c r="TLV625" s="570"/>
      <c r="TLW625" s="570"/>
      <c r="TLX625" s="570"/>
      <c r="TLY625" s="570"/>
      <c r="TLZ625" s="570"/>
      <c r="TMA625" s="570"/>
      <c r="TMB625" s="570"/>
      <c r="TMC625" s="570"/>
      <c r="TMD625" s="570"/>
      <c r="TME625" s="570"/>
      <c r="TMF625" s="570"/>
      <c r="TMG625" s="570"/>
      <c r="TMH625" s="570"/>
      <c r="TMI625" s="570"/>
      <c r="TMJ625" s="570"/>
      <c r="TMK625" s="570"/>
      <c r="TML625" s="570"/>
      <c r="TMM625" s="570"/>
      <c r="TMN625" s="570"/>
      <c r="TMO625" s="570"/>
      <c r="TMP625" s="570"/>
      <c r="TMQ625" s="570"/>
      <c r="TMR625" s="570"/>
      <c r="TMS625" s="570"/>
      <c r="TMT625" s="570"/>
      <c r="TMU625" s="570"/>
      <c r="TMV625" s="570"/>
      <c r="TMW625" s="570"/>
      <c r="TMX625" s="570"/>
      <c r="TMY625" s="570"/>
      <c r="TMZ625" s="570"/>
      <c r="TNA625" s="570"/>
      <c r="TNB625" s="570"/>
      <c r="TNC625" s="570"/>
      <c r="TND625" s="570"/>
      <c r="TNE625" s="570"/>
      <c r="TNF625" s="570"/>
      <c r="TNG625" s="570"/>
      <c r="TNH625" s="570"/>
      <c r="TNI625" s="570"/>
      <c r="TNJ625" s="570"/>
      <c r="TNK625" s="570"/>
      <c r="TNL625" s="570"/>
      <c r="TNM625" s="570"/>
      <c r="TNN625" s="570"/>
      <c r="TNO625" s="570"/>
      <c r="TNP625" s="570"/>
      <c r="TNQ625" s="570"/>
      <c r="TNR625" s="570"/>
      <c r="TNS625" s="570"/>
      <c r="TNT625" s="570"/>
      <c r="TNU625" s="570"/>
      <c r="TNV625" s="570"/>
      <c r="TNW625" s="570"/>
      <c r="TNX625" s="570"/>
      <c r="TNY625" s="570"/>
      <c r="TNZ625" s="570"/>
      <c r="TOA625" s="570"/>
      <c r="TOB625" s="570"/>
      <c r="TOC625" s="570"/>
      <c r="TOD625" s="570"/>
      <c r="TOE625" s="570"/>
      <c r="TOF625" s="570"/>
      <c r="TOG625" s="570"/>
      <c r="TOH625" s="570"/>
      <c r="TOI625" s="570"/>
      <c r="TOJ625" s="570"/>
      <c r="TOK625" s="570"/>
      <c r="TOL625" s="570"/>
      <c r="TOM625" s="570"/>
      <c r="TON625" s="570"/>
      <c r="TOO625" s="570"/>
      <c r="TOP625" s="570"/>
      <c r="TOQ625" s="570"/>
      <c r="TOR625" s="570"/>
      <c r="TOS625" s="570"/>
      <c r="TOT625" s="570"/>
      <c r="TOU625" s="570"/>
      <c r="TOV625" s="570"/>
      <c r="TOW625" s="570"/>
      <c r="TOX625" s="570"/>
      <c r="TOY625" s="570"/>
      <c r="TOZ625" s="570"/>
      <c r="TPA625" s="570"/>
      <c r="TPB625" s="570"/>
      <c r="TPC625" s="570"/>
      <c r="TPD625" s="570"/>
      <c r="TPE625" s="570"/>
      <c r="TPF625" s="570"/>
      <c r="TPG625" s="570"/>
      <c r="TPH625" s="570"/>
      <c r="TPI625" s="570"/>
      <c r="TPJ625" s="570"/>
      <c r="TPK625" s="570"/>
      <c r="TPL625" s="570"/>
      <c r="TPM625" s="570"/>
      <c r="TPN625" s="570"/>
      <c r="TPO625" s="570"/>
      <c r="TPP625" s="570"/>
      <c r="TPQ625" s="570"/>
      <c r="TPR625" s="570"/>
      <c r="TPS625" s="570"/>
      <c r="TPT625" s="570"/>
      <c r="TPU625" s="570"/>
      <c r="TPV625" s="570"/>
      <c r="TPW625" s="570"/>
      <c r="TPX625" s="570"/>
      <c r="TPY625" s="570"/>
      <c r="TPZ625" s="570"/>
      <c r="TQA625" s="570"/>
      <c r="TQB625" s="570"/>
      <c r="TQC625" s="570"/>
      <c r="TQD625" s="570"/>
      <c r="TQE625" s="570"/>
      <c r="TQF625" s="570"/>
      <c r="TQG625" s="570"/>
      <c r="TQH625" s="570"/>
      <c r="TQI625" s="570"/>
      <c r="TQJ625" s="570"/>
      <c r="TQK625" s="570"/>
      <c r="TQL625" s="570"/>
      <c r="TQM625" s="570"/>
      <c r="TQN625" s="570"/>
      <c r="TQO625" s="570"/>
      <c r="TQP625" s="570"/>
      <c r="TQQ625" s="570"/>
      <c r="TQR625" s="570"/>
      <c r="TQS625" s="570"/>
      <c r="TQT625" s="570"/>
      <c r="TQU625" s="570"/>
      <c r="TQV625" s="570"/>
      <c r="TQW625" s="570"/>
      <c r="TQX625" s="570"/>
      <c r="TQY625" s="570"/>
      <c r="TQZ625" s="570"/>
      <c r="TRA625" s="570"/>
      <c r="TRB625" s="570"/>
      <c r="TRC625" s="570"/>
      <c r="TRD625" s="570"/>
      <c r="TRE625" s="570"/>
      <c r="TRF625" s="570"/>
      <c r="TRG625" s="570"/>
      <c r="TRH625" s="570"/>
      <c r="TRI625" s="570"/>
      <c r="TRJ625" s="570"/>
      <c r="TRK625" s="570"/>
      <c r="TRL625" s="570"/>
      <c r="TRM625" s="570"/>
      <c r="TRN625" s="570"/>
      <c r="TRO625" s="570"/>
      <c r="TRP625" s="570"/>
      <c r="TRQ625" s="570"/>
      <c r="TRR625" s="570"/>
      <c r="TRS625" s="570"/>
      <c r="TRT625" s="570"/>
      <c r="TRU625" s="570"/>
      <c r="TRV625" s="570"/>
      <c r="TRW625" s="570"/>
      <c r="TRX625" s="570"/>
      <c r="TRY625" s="570"/>
      <c r="TRZ625" s="570"/>
      <c r="TSA625" s="570"/>
      <c r="TSB625" s="570"/>
      <c r="TSC625" s="570"/>
      <c r="TSD625" s="570"/>
      <c r="TSE625" s="570"/>
      <c r="TSF625" s="570"/>
      <c r="TSG625" s="570"/>
      <c r="TSH625" s="570"/>
      <c r="TSI625" s="570"/>
      <c r="TSJ625" s="570"/>
      <c r="TSK625" s="570"/>
      <c r="TSL625" s="570"/>
      <c r="TSM625" s="570"/>
      <c r="TSN625" s="570"/>
      <c r="TSO625" s="570"/>
      <c r="TSP625" s="570"/>
      <c r="TSQ625" s="570"/>
      <c r="TSR625" s="570"/>
      <c r="TSS625" s="570"/>
      <c r="TST625" s="570"/>
      <c r="TSU625" s="570"/>
      <c r="TSV625" s="570"/>
      <c r="TSW625" s="570"/>
      <c r="TSX625" s="570"/>
      <c r="TSY625" s="570"/>
      <c r="TSZ625" s="570"/>
      <c r="TTA625" s="570"/>
      <c r="TTB625" s="570"/>
      <c r="TTC625" s="570"/>
      <c r="TTD625" s="570"/>
      <c r="TTE625" s="570"/>
      <c r="TTF625" s="570"/>
      <c r="TTG625" s="570"/>
      <c r="TTH625" s="570"/>
      <c r="TTI625" s="570"/>
      <c r="TTJ625" s="570"/>
      <c r="TTK625" s="570"/>
      <c r="TTL625" s="570"/>
      <c r="TTM625" s="570"/>
      <c r="TTN625" s="570"/>
      <c r="TTO625" s="570"/>
      <c r="TTP625" s="570"/>
      <c r="TTQ625" s="570"/>
      <c r="TTR625" s="570"/>
      <c r="TTS625" s="570"/>
      <c r="TTT625" s="570"/>
      <c r="TTU625" s="570"/>
      <c r="TTV625" s="570"/>
      <c r="TTW625" s="570"/>
      <c r="TTX625" s="570"/>
      <c r="TTY625" s="570"/>
      <c r="TTZ625" s="570"/>
      <c r="TUA625" s="570"/>
      <c r="TUB625" s="570"/>
      <c r="TUC625" s="570"/>
      <c r="TUD625" s="570"/>
      <c r="TUE625" s="570"/>
      <c r="TUF625" s="570"/>
      <c r="TUG625" s="570"/>
      <c r="TUH625" s="570"/>
      <c r="TUI625" s="570"/>
      <c r="TUJ625" s="570"/>
      <c r="TUK625" s="570"/>
      <c r="TUL625" s="570"/>
      <c r="TUM625" s="570"/>
      <c r="TUN625" s="570"/>
      <c r="TUO625" s="570"/>
      <c r="TUP625" s="570"/>
      <c r="TUQ625" s="570"/>
      <c r="TUR625" s="570"/>
      <c r="TUS625" s="570"/>
      <c r="TUT625" s="570"/>
      <c r="TUU625" s="570"/>
      <c r="TUV625" s="570"/>
      <c r="TUW625" s="570"/>
      <c r="TUX625" s="570"/>
      <c r="TUY625" s="570"/>
      <c r="TUZ625" s="570"/>
      <c r="TVA625" s="570"/>
      <c r="TVB625" s="570"/>
      <c r="TVC625" s="570"/>
      <c r="TVD625" s="570"/>
      <c r="TVE625" s="570"/>
      <c r="TVF625" s="570"/>
      <c r="TVG625" s="570"/>
      <c r="TVH625" s="570"/>
      <c r="TVI625" s="570"/>
      <c r="TVJ625" s="570"/>
      <c r="TVK625" s="570"/>
      <c r="TVL625" s="570"/>
      <c r="TVM625" s="570"/>
      <c r="TVN625" s="570"/>
      <c r="TVO625" s="570"/>
      <c r="TVP625" s="570"/>
      <c r="TVQ625" s="570"/>
      <c r="TVR625" s="570"/>
      <c r="TVS625" s="570"/>
      <c r="TVT625" s="570"/>
      <c r="TVU625" s="570"/>
      <c r="TVV625" s="570"/>
      <c r="TVW625" s="570"/>
      <c r="TVX625" s="570"/>
      <c r="TVY625" s="570"/>
      <c r="TVZ625" s="570"/>
      <c r="TWA625" s="570"/>
      <c r="TWB625" s="570"/>
      <c r="TWC625" s="570"/>
      <c r="TWD625" s="570"/>
      <c r="TWE625" s="570"/>
      <c r="TWF625" s="570"/>
      <c r="TWG625" s="570"/>
      <c r="TWH625" s="570"/>
      <c r="TWI625" s="570"/>
      <c r="TWJ625" s="570"/>
      <c r="TWK625" s="570"/>
      <c r="TWL625" s="570"/>
      <c r="TWM625" s="570"/>
      <c r="TWN625" s="570"/>
      <c r="TWO625" s="570"/>
      <c r="TWP625" s="570"/>
      <c r="TWQ625" s="570"/>
      <c r="TWR625" s="570"/>
      <c r="TWS625" s="570"/>
      <c r="TWT625" s="570"/>
      <c r="TWU625" s="570"/>
      <c r="TWV625" s="570"/>
      <c r="TWW625" s="570"/>
      <c r="TWX625" s="570"/>
      <c r="TWY625" s="570"/>
      <c r="TWZ625" s="570"/>
      <c r="TXA625" s="570"/>
      <c r="TXB625" s="570"/>
      <c r="TXC625" s="570"/>
      <c r="TXD625" s="570"/>
      <c r="TXE625" s="570"/>
      <c r="TXF625" s="570"/>
      <c r="TXG625" s="570"/>
      <c r="TXH625" s="570"/>
      <c r="TXI625" s="570"/>
      <c r="TXJ625" s="570"/>
      <c r="TXK625" s="570"/>
      <c r="TXL625" s="570"/>
      <c r="TXM625" s="570"/>
      <c r="TXN625" s="570"/>
      <c r="TXO625" s="570"/>
      <c r="TXP625" s="570"/>
      <c r="TXQ625" s="570"/>
      <c r="TXR625" s="570"/>
      <c r="TXS625" s="570"/>
      <c r="TXT625" s="570"/>
      <c r="TXU625" s="570"/>
      <c r="TXV625" s="570"/>
      <c r="TXW625" s="570"/>
      <c r="TXX625" s="570"/>
      <c r="TXY625" s="570"/>
      <c r="TXZ625" s="570"/>
      <c r="TYA625" s="570"/>
      <c r="TYB625" s="570"/>
      <c r="TYC625" s="570"/>
      <c r="TYD625" s="570"/>
      <c r="TYE625" s="570"/>
      <c r="TYF625" s="570"/>
      <c r="TYG625" s="570"/>
      <c r="TYH625" s="570"/>
      <c r="TYI625" s="570"/>
      <c r="TYJ625" s="570"/>
      <c r="TYK625" s="570"/>
      <c r="TYL625" s="570"/>
      <c r="TYM625" s="570"/>
      <c r="TYN625" s="570"/>
      <c r="TYO625" s="570"/>
      <c r="TYP625" s="570"/>
      <c r="TYQ625" s="570"/>
      <c r="TYR625" s="570"/>
      <c r="TYS625" s="570"/>
      <c r="TYT625" s="570"/>
      <c r="TYU625" s="570"/>
      <c r="TYV625" s="570"/>
      <c r="TYW625" s="570"/>
      <c r="TYX625" s="570"/>
      <c r="TYY625" s="570"/>
      <c r="TYZ625" s="570"/>
      <c r="TZA625" s="570"/>
      <c r="TZB625" s="570"/>
      <c r="TZC625" s="570"/>
      <c r="TZD625" s="570"/>
      <c r="TZE625" s="570"/>
      <c r="TZF625" s="570"/>
      <c r="TZG625" s="570"/>
      <c r="TZH625" s="570"/>
      <c r="TZI625" s="570"/>
      <c r="TZJ625" s="570"/>
      <c r="TZK625" s="570"/>
      <c r="TZL625" s="570"/>
      <c r="TZM625" s="570"/>
      <c r="TZN625" s="570"/>
      <c r="TZO625" s="570"/>
      <c r="TZP625" s="570"/>
      <c r="TZQ625" s="570"/>
      <c r="TZR625" s="570"/>
      <c r="TZS625" s="570"/>
      <c r="TZT625" s="570"/>
      <c r="TZU625" s="570"/>
      <c r="TZV625" s="570"/>
      <c r="TZW625" s="570"/>
      <c r="TZX625" s="570"/>
      <c r="TZY625" s="570"/>
      <c r="TZZ625" s="570"/>
      <c r="UAA625" s="570"/>
      <c r="UAB625" s="570"/>
      <c r="UAC625" s="570"/>
      <c r="UAD625" s="570"/>
      <c r="UAE625" s="570"/>
      <c r="UAF625" s="570"/>
      <c r="UAG625" s="570"/>
      <c r="UAH625" s="570"/>
      <c r="UAI625" s="570"/>
      <c r="UAJ625" s="570"/>
      <c r="UAK625" s="570"/>
      <c r="UAL625" s="570"/>
      <c r="UAM625" s="570"/>
      <c r="UAN625" s="570"/>
      <c r="UAO625" s="570"/>
      <c r="UAP625" s="570"/>
      <c r="UAQ625" s="570"/>
      <c r="UAR625" s="570"/>
      <c r="UAS625" s="570"/>
      <c r="UAT625" s="570"/>
      <c r="UAU625" s="570"/>
      <c r="UAV625" s="570"/>
      <c r="UAW625" s="570"/>
      <c r="UAX625" s="570"/>
      <c r="UAY625" s="570"/>
      <c r="UAZ625" s="570"/>
      <c r="UBA625" s="570"/>
      <c r="UBB625" s="570"/>
      <c r="UBC625" s="570"/>
      <c r="UBD625" s="570"/>
      <c r="UBE625" s="570"/>
      <c r="UBF625" s="570"/>
      <c r="UBG625" s="570"/>
      <c r="UBH625" s="570"/>
      <c r="UBI625" s="570"/>
      <c r="UBJ625" s="570"/>
      <c r="UBK625" s="570"/>
      <c r="UBL625" s="570"/>
      <c r="UBM625" s="570"/>
      <c r="UBN625" s="570"/>
      <c r="UBO625" s="570"/>
      <c r="UBP625" s="570"/>
      <c r="UBQ625" s="570"/>
      <c r="UBR625" s="570"/>
      <c r="UBS625" s="570"/>
      <c r="UBT625" s="570"/>
      <c r="UBU625" s="570"/>
      <c r="UBV625" s="570"/>
      <c r="UBW625" s="570"/>
      <c r="UBX625" s="570"/>
      <c r="UBY625" s="570"/>
      <c r="UBZ625" s="570"/>
      <c r="UCA625" s="570"/>
      <c r="UCB625" s="570"/>
      <c r="UCC625" s="570"/>
      <c r="UCD625" s="570"/>
      <c r="UCE625" s="570"/>
      <c r="UCF625" s="570"/>
      <c r="UCG625" s="570"/>
      <c r="UCH625" s="570"/>
      <c r="UCI625" s="570"/>
      <c r="UCJ625" s="570"/>
      <c r="UCK625" s="570"/>
      <c r="UCL625" s="570"/>
      <c r="UCM625" s="570"/>
      <c r="UCN625" s="570"/>
      <c r="UCO625" s="570"/>
      <c r="UCP625" s="570"/>
      <c r="UCQ625" s="570"/>
      <c r="UCR625" s="570"/>
      <c r="UCS625" s="570"/>
      <c r="UCT625" s="570"/>
      <c r="UCU625" s="570"/>
      <c r="UCV625" s="570"/>
      <c r="UCW625" s="570"/>
      <c r="UCX625" s="570"/>
      <c r="UCY625" s="570"/>
      <c r="UCZ625" s="570"/>
      <c r="UDA625" s="570"/>
      <c r="UDB625" s="570"/>
      <c r="UDC625" s="570"/>
      <c r="UDD625" s="570"/>
      <c r="UDE625" s="570"/>
      <c r="UDF625" s="570"/>
      <c r="UDG625" s="570"/>
      <c r="UDH625" s="570"/>
      <c r="UDI625" s="570"/>
      <c r="UDJ625" s="570"/>
      <c r="UDK625" s="570"/>
      <c r="UDL625" s="570"/>
      <c r="UDM625" s="570"/>
      <c r="UDN625" s="570"/>
      <c r="UDO625" s="570"/>
      <c r="UDP625" s="570"/>
      <c r="UDQ625" s="570"/>
      <c r="UDR625" s="570"/>
      <c r="UDS625" s="570"/>
      <c r="UDT625" s="570"/>
      <c r="UDU625" s="570"/>
      <c r="UDV625" s="570"/>
      <c r="UDW625" s="570"/>
      <c r="UDX625" s="570"/>
      <c r="UDY625" s="570"/>
      <c r="UDZ625" s="570"/>
      <c r="UEA625" s="570"/>
      <c r="UEB625" s="570"/>
      <c r="UEC625" s="570"/>
      <c r="UED625" s="570"/>
      <c r="UEE625" s="570"/>
      <c r="UEF625" s="570"/>
      <c r="UEG625" s="570"/>
      <c r="UEH625" s="570"/>
      <c r="UEI625" s="570"/>
      <c r="UEJ625" s="570"/>
      <c r="UEK625" s="570"/>
      <c r="UEL625" s="570"/>
      <c r="UEM625" s="570"/>
      <c r="UEN625" s="570"/>
      <c r="UEO625" s="570"/>
      <c r="UEP625" s="570"/>
      <c r="UEQ625" s="570"/>
      <c r="UER625" s="570"/>
      <c r="UES625" s="570"/>
      <c r="UET625" s="570"/>
      <c r="UEU625" s="570"/>
      <c r="UEV625" s="570"/>
      <c r="UEW625" s="570"/>
      <c r="UEX625" s="570"/>
      <c r="UEY625" s="570"/>
      <c r="UEZ625" s="570"/>
      <c r="UFA625" s="570"/>
      <c r="UFB625" s="570"/>
      <c r="UFC625" s="570"/>
      <c r="UFD625" s="570"/>
      <c r="UFE625" s="570"/>
      <c r="UFF625" s="570"/>
      <c r="UFG625" s="570"/>
      <c r="UFH625" s="570"/>
      <c r="UFI625" s="570"/>
      <c r="UFJ625" s="570"/>
      <c r="UFK625" s="570"/>
      <c r="UFL625" s="570"/>
      <c r="UFM625" s="570"/>
      <c r="UFN625" s="570"/>
      <c r="UFO625" s="570"/>
      <c r="UFP625" s="570"/>
      <c r="UFQ625" s="570"/>
      <c r="UFR625" s="570"/>
      <c r="UFS625" s="570"/>
      <c r="UFT625" s="570"/>
      <c r="UFU625" s="570"/>
      <c r="UFV625" s="570"/>
      <c r="UFW625" s="570"/>
      <c r="UFX625" s="570"/>
      <c r="UFY625" s="570"/>
      <c r="UFZ625" s="570"/>
      <c r="UGA625" s="570"/>
      <c r="UGB625" s="570"/>
      <c r="UGC625" s="570"/>
      <c r="UGD625" s="570"/>
      <c r="UGE625" s="570"/>
      <c r="UGF625" s="570"/>
      <c r="UGG625" s="570"/>
      <c r="UGH625" s="570"/>
      <c r="UGI625" s="570"/>
      <c r="UGJ625" s="570"/>
      <c r="UGK625" s="570"/>
      <c r="UGL625" s="570"/>
      <c r="UGM625" s="570"/>
      <c r="UGN625" s="570"/>
      <c r="UGO625" s="570"/>
      <c r="UGP625" s="570"/>
      <c r="UGQ625" s="570"/>
      <c r="UGR625" s="570"/>
      <c r="UGS625" s="570"/>
      <c r="UGT625" s="570"/>
      <c r="UGU625" s="570"/>
      <c r="UGV625" s="570"/>
      <c r="UGW625" s="570"/>
      <c r="UGX625" s="570"/>
      <c r="UGY625" s="570"/>
      <c r="UGZ625" s="570"/>
      <c r="UHA625" s="570"/>
      <c r="UHB625" s="570"/>
      <c r="UHC625" s="570"/>
      <c r="UHD625" s="570"/>
      <c r="UHE625" s="570"/>
      <c r="UHF625" s="570"/>
      <c r="UHG625" s="570"/>
      <c r="UHH625" s="570"/>
      <c r="UHI625" s="570"/>
      <c r="UHJ625" s="570"/>
      <c r="UHK625" s="570"/>
      <c r="UHL625" s="570"/>
      <c r="UHM625" s="570"/>
      <c r="UHN625" s="570"/>
      <c r="UHO625" s="570"/>
      <c r="UHP625" s="570"/>
      <c r="UHQ625" s="570"/>
      <c r="UHR625" s="570"/>
      <c r="UHS625" s="570"/>
      <c r="UHT625" s="570"/>
      <c r="UHU625" s="570"/>
      <c r="UHV625" s="570"/>
      <c r="UHW625" s="570"/>
      <c r="UHX625" s="570"/>
      <c r="UHY625" s="570"/>
      <c r="UHZ625" s="570"/>
      <c r="UIA625" s="570"/>
      <c r="UIB625" s="570"/>
      <c r="UIC625" s="570"/>
      <c r="UID625" s="570"/>
      <c r="UIE625" s="570"/>
      <c r="UIF625" s="570"/>
      <c r="UIG625" s="570"/>
      <c r="UIH625" s="570"/>
      <c r="UII625" s="570"/>
      <c r="UIJ625" s="570"/>
      <c r="UIK625" s="570"/>
      <c r="UIL625" s="570"/>
      <c r="UIM625" s="570"/>
      <c r="UIN625" s="570"/>
      <c r="UIO625" s="570"/>
      <c r="UIP625" s="570"/>
      <c r="UIQ625" s="570"/>
      <c r="UIR625" s="570"/>
      <c r="UIS625" s="570"/>
      <c r="UIT625" s="570"/>
      <c r="UIU625" s="570"/>
      <c r="UIV625" s="570"/>
      <c r="UIW625" s="570"/>
      <c r="UIX625" s="570"/>
      <c r="UIY625" s="570"/>
      <c r="UIZ625" s="570"/>
      <c r="UJA625" s="570"/>
      <c r="UJB625" s="570"/>
      <c r="UJC625" s="570"/>
      <c r="UJD625" s="570"/>
      <c r="UJE625" s="570"/>
      <c r="UJF625" s="570"/>
      <c r="UJG625" s="570"/>
      <c r="UJH625" s="570"/>
      <c r="UJI625" s="570"/>
      <c r="UJJ625" s="570"/>
      <c r="UJK625" s="570"/>
      <c r="UJL625" s="570"/>
      <c r="UJM625" s="570"/>
      <c r="UJN625" s="570"/>
      <c r="UJO625" s="570"/>
      <c r="UJP625" s="570"/>
      <c r="UJQ625" s="570"/>
      <c r="UJR625" s="570"/>
      <c r="UJS625" s="570"/>
      <c r="UJT625" s="570"/>
      <c r="UJU625" s="570"/>
      <c r="UJV625" s="570"/>
      <c r="UJW625" s="570"/>
      <c r="UJX625" s="570"/>
      <c r="UJY625" s="570"/>
      <c r="UJZ625" s="570"/>
      <c r="UKA625" s="570"/>
      <c r="UKB625" s="570"/>
      <c r="UKC625" s="570"/>
      <c r="UKD625" s="570"/>
      <c r="UKE625" s="570"/>
      <c r="UKF625" s="570"/>
      <c r="UKG625" s="570"/>
      <c r="UKH625" s="570"/>
      <c r="UKI625" s="570"/>
      <c r="UKJ625" s="570"/>
      <c r="UKK625" s="570"/>
      <c r="UKL625" s="570"/>
      <c r="UKM625" s="570"/>
      <c r="UKN625" s="570"/>
      <c r="UKO625" s="570"/>
      <c r="UKP625" s="570"/>
      <c r="UKQ625" s="570"/>
      <c r="UKR625" s="570"/>
      <c r="UKS625" s="570"/>
      <c r="UKT625" s="570"/>
      <c r="UKU625" s="570"/>
      <c r="UKV625" s="570"/>
      <c r="UKW625" s="570"/>
      <c r="UKX625" s="570"/>
      <c r="UKY625" s="570"/>
      <c r="UKZ625" s="570"/>
      <c r="ULA625" s="570"/>
      <c r="ULB625" s="570"/>
      <c r="ULC625" s="570"/>
      <c r="ULD625" s="570"/>
      <c r="ULE625" s="570"/>
      <c r="ULF625" s="570"/>
      <c r="ULG625" s="570"/>
      <c r="ULH625" s="570"/>
      <c r="ULI625" s="570"/>
      <c r="ULJ625" s="570"/>
      <c r="ULK625" s="570"/>
      <c r="ULL625" s="570"/>
      <c r="ULM625" s="570"/>
      <c r="ULN625" s="570"/>
      <c r="ULO625" s="570"/>
      <c r="ULP625" s="570"/>
      <c r="ULQ625" s="570"/>
      <c r="ULR625" s="570"/>
      <c r="ULS625" s="570"/>
      <c r="ULT625" s="570"/>
      <c r="ULU625" s="570"/>
      <c r="ULV625" s="570"/>
      <c r="ULW625" s="570"/>
      <c r="ULX625" s="570"/>
      <c r="ULY625" s="570"/>
      <c r="ULZ625" s="570"/>
      <c r="UMA625" s="570"/>
      <c r="UMB625" s="570"/>
      <c r="UMC625" s="570"/>
      <c r="UMD625" s="570"/>
      <c r="UME625" s="570"/>
      <c r="UMF625" s="570"/>
      <c r="UMG625" s="570"/>
      <c r="UMH625" s="570"/>
      <c r="UMI625" s="570"/>
      <c r="UMJ625" s="570"/>
      <c r="UMK625" s="570"/>
      <c r="UML625" s="570"/>
      <c r="UMM625" s="570"/>
      <c r="UMN625" s="570"/>
      <c r="UMO625" s="570"/>
      <c r="UMP625" s="570"/>
      <c r="UMQ625" s="570"/>
      <c r="UMR625" s="570"/>
      <c r="UMS625" s="570"/>
      <c r="UMT625" s="570"/>
      <c r="UMU625" s="570"/>
      <c r="UMV625" s="570"/>
      <c r="UMW625" s="570"/>
      <c r="UMX625" s="570"/>
      <c r="UMY625" s="570"/>
      <c r="UMZ625" s="570"/>
      <c r="UNA625" s="570"/>
      <c r="UNB625" s="570"/>
      <c r="UNC625" s="570"/>
      <c r="UND625" s="570"/>
      <c r="UNE625" s="570"/>
      <c r="UNF625" s="570"/>
      <c r="UNG625" s="570"/>
      <c r="UNH625" s="570"/>
      <c r="UNI625" s="570"/>
      <c r="UNJ625" s="570"/>
      <c r="UNK625" s="570"/>
      <c r="UNL625" s="570"/>
      <c r="UNM625" s="570"/>
      <c r="UNN625" s="570"/>
      <c r="UNO625" s="570"/>
      <c r="UNP625" s="570"/>
      <c r="UNQ625" s="570"/>
      <c r="UNR625" s="570"/>
      <c r="UNS625" s="570"/>
      <c r="UNT625" s="570"/>
      <c r="UNU625" s="570"/>
      <c r="UNV625" s="570"/>
      <c r="UNW625" s="570"/>
      <c r="UNX625" s="570"/>
      <c r="UNY625" s="570"/>
      <c r="UNZ625" s="570"/>
      <c r="UOA625" s="570"/>
      <c r="UOB625" s="570"/>
      <c r="UOC625" s="570"/>
      <c r="UOD625" s="570"/>
      <c r="UOE625" s="570"/>
      <c r="UOF625" s="570"/>
      <c r="UOG625" s="570"/>
      <c r="UOH625" s="570"/>
      <c r="UOI625" s="570"/>
      <c r="UOJ625" s="570"/>
      <c r="UOK625" s="570"/>
      <c r="UOL625" s="570"/>
      <c r="UOM625" s="570"/>
      <c r="UON625" s="570"/>
      <c r="UOO625" s="570"/>
      <c r="UOP625" s="570"/>
      <c r="UOQ625" s="570"/>
      <c r="UOR625" s="570"/>
      <c r="UOS625" s="570"/>
      <c r="UOT625" s="570"/>
      <c r="UOU625" s="570"/>
      <c r="UOV625" s="570"/>
      <c r="UOW625" s="570"/>
      <c r="UOX625" s="570"/>
      <c r="UOY625" s="570"/>
      <c r="UOZ625" s="570"/>
      <c r="UPA625" s="570"/>
      <c r="UPB625" s="570"/>
      <c r="UPC625" s="570"/>
      <c r="UPD625" s="570"/>
      <c r="UPE625" s="570"/>
      <c r="UPF625" s="570"/>
      <c r="UPG625" s="570"/>
      <c r="UPH625" s="570"/>
      <c r="UPI625" s="570"/>
      <c r="UPJ625" s="570"/>
      <c r="UPK625" s="570"/>
      <c r="UPL625" s="570"/>
      <c r="UPM625" s="570"/>
      <c r="UPN625" s="570"/>
      <c r="UPO625" s="570"/>
      <c r="UPP625" s="570"/>
      <c r="UPQ625" s="570"/>
      <c r="UPR625" s="570"/>
      <c r="UPS625" s="570"/>
      <c r="UPT625" s="570"/>
      <c r="UPU625" s="570"/>
      <c r="UPV625" s="570"/>
      <c r="UPW625" s="570"/>
      <c r="UPX625" s="570"/>
      <c r="UPY625" s="570"/>
      <c r="UPZ625" s="570"/>
      <c r="UQA625" s="570"/>
      <c r="UQB625" s="570"/>
      <c r="UQC625" s="570"/>
      <c r="UQD625" s="570"/>
      <c r="UQE625" s="570"/>
      <c r="UQF625" s="570"/>
      <c r="UQG625" s="570"/>
      <c r="UQH625" s="570"/>
      <c r="UQI625" s="570"/>
      <c r="UQJ625" s="570"/>
      <c r="UQK625" s="570"/>
      <c r="UQL625" s="570"/>
      <c r="UQM625" s="570"/>
      <c r="UQN625" s="570"/>
      <c r="UQO625" s="570"/>
      <c r="UQP625" s="570"/>
      <c r="UQQ625" s="570"/>
      <c r="UQR625" s="570"/>
      <c r="UQS625" s="570"/>
      <c r="UQT625" s="570"/>
      <c r="UQU625" s="570"/>
      <c r="UQV625" s="570"/>
      <c r="UQW625" s="570"/>
      <c r="UQX625" s="570"/>
      <c r="UQY625" s="570"/>
      <c r="UQZ625" s="570"/>
      <c r="URA625" s="570"/>
      <c r="URB625" s="570"/>
      <c r="URC625" s="570"/>
      <c r="URD625" s="570"/>
      <c r="URE625" s="570"/>
      <c r="URF625" s="570"/>
      <c r="URG625" s="570"/>
      <c r="URH625" s="570"/>
      <c r="URI625" s="570"/>
      <c r="URJ625" s="570"/>
      <c r="URK625" s="570"/>
      <c r="URL625" s="570"/>
      <c r="URM625" s="570"/>
      <c r="URN625" s="570"/>
      <c r="URO625" s="570"/>
      <c r="URP625" s="570"/>
      <c r="URQ625" s="570"/>
      <c r="URR625" s="570"/>
      <c r="URS625" s="570"/>
      <c r="URT625" s="570"/>
      <c r="URU625" s="570"/>
      <c r="URV625" s="570"/>
      <c r="URW625" s="570"/>
      <c r="URX625" s="570"/>
      <c r="URY625" s="570"/>
      <c r="URZ625" s="570"/>
      <c r="USA625" s="570"/>
      <c r="USB625" s="570"/>
      <c r="USC625" s="570"/>
      <c r="USD625" s="570"/>
      <c r="USE625" s="570"/>
      <c r="USF625" s="570"/>
      <c r="USG625" s="570"/>
      <c r="USH625" s="570"/>
      <c r="USI625" s="570"/>
      <c r="USJ625" s="570"/>
      <c r="USK625" s="570"/>
      <c r="USL625" s="570"/>
      <c r="USM625" s="570"/>
      <c r="USN625" s="570"/>
      <c r="USO625" s="570"/>
      <c r="USP625" s="570"/>
      <c r="USQ625" s="570"/>
      <c r="USR625" s="570"/>
      <c r="USS625" s="570"/>
      <c r="UST625" s="570"/>
      <c r="USU625" s="570"/>
      <c r="USV625" s="570"/>
      <c r="USW625" s="570"/>
      <c r="USX625" s="570"/>
      <c r="USY625" s="570"/>
      <c r="USZ625" s="570"/>
      <c r="UTA625" s="570"/>
      <c r="UTB625" s="570"/>
      <c r="UTC625" s="570"/>
      <c r="UTD625" s="570"/>
      <c r="UTE625" s="570"/>
      <c r="UTF625" s="570"/>
      <c r="UTG625" s="570"/>
      <c r="UTH625" s="570"/>
      <c r="UTI625" s="570"/>
      <c r="UTJ625" s="570"/>
      <c r="UTK625" s="570"/>
      <c r="UTL625" s="570"/>
      <c r="UTM625" s="570"/>
      <c r="UTN625" s="570"/>
      <c r="UTO625" s="570"/>
      <c r="UTP625" s="570"/>
      <c r="UTQ625" s="570"/>
      <c r="UTR625" s="570"/>
      <c r="UTS625" s="570"/>
      <c r="UTT625" s="570"/>
      <c r="UTU625" s="570"/>
      <c r="UTV625" s="570"/>
      <c r="UTW625" s="570"/>
      <c r="UTX625" s="570"/>
      <c r="UTY625" s="570"/>
      <c r="UTZ625" s="570"/>
      <c r="UUA625" s="570"/>
      <c r="UUB625" s="570"/>
      <c r="UUC625" s="570"/>
      <c r="UUD625" s="570"/>
      <c r="UUE625" s="570"/>
      <c r="UUF625" s="570"/>
      <c r="UUG625" s="570"/>
      <c r="UUH625" s="570"/>
      <c r="UUI625" s="570"/>
      <c r="UUJ625" s="570"/>
      <c r="UUK625" s="570"/>
      <c r="UUL625" s="570"/>
      <c r="UUM625" s="570"/>
      <c r="UUN625" s="570"/>
      <c r="UUO625" s="570"/>
      <c r="UUP625" s="570"/>
      <c r="UUQ625" s="570"/>
      <c r="UUR625" s="570"/>
      <c r="UUS625" s="570"/>
      <c r="UUT625" s="570"/>
      <c r="UUU625" s="570"/>
      <c r="UUV625" s="570"/>
      <c r="UUW625" s="570"/>
      <c r="UUX625" s="570"/>
      <c r="UUY625" s="570"/>
      <c r="UUZ625" s="570"/>
      <c r="UVA625" s="570"/>
      <c r="UVB625" s="570"/>
      <c r="UVC625" s="570"/>
      <c r="UVD625" s="570"/>
      <c r="UVE625" s="570"/>
      <c r="UVF625" s="570"/>
      <c r="UVG625" s="570"/>
      <c r="UVH625" s="570"/>
      <c r="UVI625" s="570"/>
      <c r="UVJ625" s="570"/>
      <c r="UVK625" s="570"/>
      <c r="UVL625" s="570"/>
      <c r="UVM625" s="570"/>
      <c r="UVN625" s="570"/>
      <c r="UVO625" s="570"/>
      <c r="UVP625" s="570"/>
      <c r="UVQ625" s="570"/>
      <c r="UVR625" s="570"/>
      <c r="UVS625" s="570"/>
      <c r="UVT625" s="570"/>
      <c r="UVU625" s="570"/>
      <c r="UVV625" s="570"/>
      <c r="UVW625" s="570"/>
      <c r="UVX625" s="570"/>
      <c r="UVY625" s="570"/>
      <c r="UVZ625" s="570"/>
      <c r="UWA625" s="570"/>
      <c r="UWB625" s="570"/>
      <c r="UWC625" s="570"/>
      <c r="UWD625" s="570"/>
      <c r="UWE625" s="570"/>
      <c r="UWF625" s="570"/>
      <c r="UWG625" s="570"/>
      <c r="UWH625" s="570"/>
      <c r="UWI625" s="570"/>
      <c r="UWJ625" s="570"/>
      <c r="UWK625" s="570"/>
      <c r="UWL625" s="570"/>
      <c r="UWM625" s="570"/>
      <c r="UWN625" s="570"/>
      <c r="UWO625" s="570"/>
      <c r="UWP625" s="570"/>
      <c r="UWQ625" s="570"/>
      <c r="UWR625" s="570"/>
      <c r="UWS625" s="570"/>
      <c r="UWT625" s="570"/>
      <c r="UWU625" s="570"/>
      <c r="UWV625" s="570"/>
      <c r="UWW625" s="570"/>
      <c r="UWX625" s="570"/>
      <c r="UWY625" s="570"/>
      <c r="UWZ625" s="570"/>
      <c r="UXA625" s="570"/>
      <c r="UXB625" s="570"/>
      <c r="UXC625" s="570"/>
      <c r="UXD625" s="570"/>
      <c r="UXE625" s="570"/>
      <c r="UXF625" s="570"/>
      <c r="UXG625" s="570"/>
      <c r="UXH625" s="570"/>
      <c r="UXI625" s="570"/>
      <c r="UXJ625" s="570"/>
      <c r="UXK625" s="570"/>
      <c r="UXL625" s="570"/>
      <c r="UXM625" s="570"/>
      <c r="UXN625" s="570"/>
      <c r="UXO625" s="570"/>
      <c r="UXP625" s="570"/>
      <c r="UXQ625" s="570"/>
      <c r="UXR625" s="570"/>
      <c r="UXS625" s="570"/>
      <c r="UXT625" s="570"/>
      <c r="UXU625" s="570"/>
      <c r="UXV625" s="570"/>
      <c r="UXW625" s="570"/>
      <c r="UXX625" s="570"/>
      <c r="UXY625" s="570"/>
      <c r="UXZ625" s="570"/>
      <c r="UYA625" s="570"/>
      <c r="UYB625" s="570"/>
      <c r="UYC625" s="570"/>
      <c r="UYD625" s="570"/>
      <c r="UYE625" s="570"/>
      <c r="UYF625" s="570"/>
      <c r="UYG625" s="570"/>
      <c r="UYH625" s="570"/>
      <c r="UYI625" s="570"/>
      <c r="UYJ625" s="570"/>
      <c r="UYK625" s="570"/>
      <c r="UYL625" s="570"/>
      <c r="UYM625" s="570"/>
      <c r="UYN625" s="570"/>
      <c r="UYO625" s="570"/>
      <c r="UYP625" s="570"/>
      <c r="UYQ625" s="570"/>
      <c r="UYR625" s="570"/>
      <c r="UYS625" s="570"/>
      <c r="UYT625" s="570"/>
      <c r="UYU625" s="570"/>
      <c r="UYV625" s="570"/>
      <c r="UYW625" s="570"/>
      <c r="UYX625" s="570"/>
      <c r="UYY625" s="570"/>
      <c r="UYZ625" s="570"/>
      <c r="UZA625" s="570"/>
      <c r="UZB625" s="570"/>
      <c r="UZC625" s="570"/>
      <c r="UZD625" s="570"/>
      <c r="UZE625" s="570"/>
      <c r="UZF625" s="570"/>
      <c r="UZG625" s="570"/>
      <c r="UZH625" s="570"/>
      <c r="UZI625" s="570"/>
      <c r="UZJ625" s="570"/>
      <c r="UZK625" s="570"/>
      <c r="UZL625" s="570"/>
      <c r="UZM625" s="570"/>
      <c r="UZN625" s="570"/>
      <c r="UZO625" s="570"/>
      <c r="UZP625" s="570"/>
      <c r="UZQ625" s="570"/>
      <c r="UZR625" s="570"/>
      <c r="UZS625" s="570"/>
      <c r="UZT625" s="570"/>
      <c r="UZU625" s="570"/>
      <c r="UZV625" s="570"/>
      <c r="UZW625" s="570"/>
      <c r="UZX625" s="570"/>
      <c r="UZY625" s="570"/>
      <c r="UZZ625" s="570"/>
      <c r="VAA625" s="570"/>
      <c r="VAB625" s="570"/>
      <c r="VAC625" s="570"/>
      <c r="VAD625" s="570"/>
      <c r="VAE625" s="570"/>
      <c r="VAF625" s="570"/>
      <c r="VAG625" s="570"/>
      <c r="VAH625" s="570"/>
      <c r="VAI625" s="570"/>
      <c r="VAJ625" s="570"/>
      <c r="VAK625" s="570"/>
      <c r="VAL625" s="570"/>
      <c r="VAM625" s="570"/>
      <c r="VAN625" s="570"/>
      <c r="VAO625" s="570"/>
      <c r="VAP625" s="570"/>
      <c r="VAQ625" s="570"/>
      <c r="VAR625" s="570"/>
      <c r="VAS625" s="570"/>
      <c r="VAT625" s="570"/>
      <c r="VAU625" s="570"/>
      <c r="VAV625" s="570"/>
      <c r="VAW625" s="570"/>
      <c r="VAX625" s="570"/>
      <c r="VAY625" s="570"/>
      <c r="VAZ625" s="570"/>
      <c r="VBA625" s="570"/>
      <c r="VBB625" s="570"/>
      <c r="VBC625" s="570"/>
      <c r="VBD625" s="570"/>
      <c r="VBE625" s="570"/>
      <c r="VBF625" s="570"/>
      <c r="VBG625" s="570"/>
      <c r="VBH625" s="570"/>
      <c r="VBI625" s="570"/>
      <c r="VBJ625" s="570"/>
      <c r="VBK625" s="570"/>
      <c r="VBL625" s="570"/>
      <c r="VBM625" s="570"/>
      <c r="VBN625" s="570"/>
      <c r="VBO625" s="570"/>
      <c r="VBP625" s="570"/>
      <c r="VBQ625" s="570"/>
      <c r="VBR625" s="570"/>
      <c r="VBS625" s="570"/>
      <c r="VBT625" s="570"/>
      <c r="VBU625" s="570"/>
      <c r="VBV625" s="570"/>
      <c r="VBW625" s="570"/>
      <c r="VBX625" s="570"/>
      <c r="VBY625" s="570"/>
      <c r="VBZ625" s="570"/>
      <c r="VCA625" s="570"/>
      <c r="VCB625" s="570"/>
      <c r="VCC625" s="570"/>
      <c r="VCD625" s="570"/>
      <c r="VCE625" s="570"/>
      <c r="VCF625" s="570"/>
      <c r="VCG625" s="570"/>
      <c r="VCH625" s="570"/>
      <c r="VCI625" s="570"/>
      <c r="VCJ625" s="570"/>
      <c r="VCK625" s="570"/>
      <c r="VCL625" s="570"/>
      <c r="VCM625" s="570"/>
      <c r="VCN625" s="570"/>
      <c r="VCO625" s="570"/>
      <c r="VCP625" s="570"/>
      <c r="VCQ625" s="570"/>
      <c r="VCR625" s="570"/>
      <c r="VCS625" s="570"/>
      <c r="VCT625" s="570"/>
      <c r="VCU625" s="570"/>
      <c r="VCV625" s="570"/>
      <c r="VCW625" s="570"/>
      <c r="VCX625" s="570"/>
      <c r="VCY625" s="570"/>
      <c r="VCZ625" s="570"/>
      <c r="VDA625" s="570"/>
      <c r="VDB625" s="570"/>
      <c r="VDC625" s="570"/>
      <c r="VDD625" s="570"/>
      <c r="VDE625" s="570"/>
      <c r="VDF625" s="570"/>
      <c r="VDG625" s="570"/>
      <c r="VDH625" s="570"/>
      <c r="VDI625" s="570"/>
      <c r="VDJ625" s="570"/>
      <c r="VDK625" s="570"/>
      <c r="VDL625" s="570"/>
      <c r="VDM625" s="570"/>
      <c r="VDN625" s="570"/>
      <c r="VDO625" s="570"/>
      <c r="VDP625" s="570"/>
      <c r="VDQ625" s="570"/>
      <c r="VDR625" s="570"/>
      <c r="VDS625" s="570"/>
      <c r="VDT625" s="570"/>
      <c r="VDU625" s="570"/>
      <c r="VDV625" s="570"/>
      <c r="VDW625" s="570"/>
      <c r="VDX625" s="570"/>
      <c r="VDY625" s="570"/>
      <c r="VDZ625" s="570"/>
      <c r="VEA625" s="570"/>
      <c r="VEB625" s="570"/>
      <c r="VEC625" s="570"/>
      <c r="VED625" s="570"/>
      <c r="VEE625" s="570"/>
      <c r="VEF625" s="570"/>
      <c r="VEG625" s="570"/>
      <c r="VEH625" s="570"/>
      <c r="VEI625" s="570"/>
      <c r="VEJ625" s="570"/>
      <c r="VEK625" s="570"/>
      <c r="VEL625" s="570"/>
      <c r="VEM625" s="570"/>
      <c r="VEN625" s="570"/>
      <c r="VEO625" s="570"/>
      <c r="VEP625" s="570"/>
      <c r="VEQ625" s="570"/>
      <c r="VER625" s="570"/>
      <c r="VES625" s="570"/>
      <c r="VET625" s="570"/>
      <c r="VEU625" s="570"/>
      <c r="VEV625" s="570"/>
      <c r="VEW625" s="570"/>
      <c r="VEX625" s="570"/>
      <c r="VEY625" s="570"/>
      <c r="VEZ625" s="570"/>
      <c r="VFA625" s="570"/>
      <c r="VFB625" s="570"/>
      <c r="VFC625" s="570"/>
      <c r="VFD625" s="570"/>
      <c r="VFE625" s="570"/>
      <c r="VFF625" s="570"/>
      <c r="VFG625" s="570"/>
      <c r="VFH625" s="570"/>
      <c r="VFI625" s="570"/>
      <c r="VFJ625" s="570"/>
      <c r="VFK625" s="570"/>
      <c r="VFL625" s="570"/>
      <c r="VFM625" s="570"/>
      <c r="VFN625" s="570"/>
      <c r="VFO625" s="570"/>
      <c r="VFP625" s="570"/>
      <c r="VFQ625" s="570"/>
      <c r="VFR625" s="570"/>
      <c r="VFS625" s="570"/>
      <c r="VFT625" s="570"/>
      <c r="VFU625" s="570"/>
      <c r="VFV625" s="570"/>
      <c r="VFW625" s="570"/>
      <c r="VFX625" s="570"/>
      <c r="VFY625" s="570"/>
      <c r="VFZ625" s="570"/>
      <c r="VGA625" s="570"/>
      <c r="VGB625" s="570"/>
      <c r="VGC625" s="570"/>
      <c r="VGD625" s="570"/>
      <c r="VGE625" s="570"/>
      <c r="VGF625" s="570"/>
      <c r="VGG625" s="570"/>
      <c r="VGH625" s="570"/>
      <c r="VGI625" s="570"/>
      <c r="VGJ625" s="570"/>
      <c r="VGK625" s="570"/>
      <c r="VGL625" s="570"/>
      <c r="VGM625" s="570"/>
      <c r="VGN625" s="570"/>
      <c r="VGO625" s="570"/>
      <c r="VGP625" s="570"/>
      <c r="VGQ625" s="570"/>
      <c r="VGR625" s="570"/>
      <c r="VGS625" s="570"/>
      <c r="VGT625" s="570"/>
      <c r="VGU625" s="570"/>
      <c r="VGV625" s="570"/>
      <c r="VGW625" s="570"/>
      <c r="VGX625" s="570"/>
      <c r="VGY625" s="570"/>
      <c r="VGZ625" s="570"/>
      <c r="VHA625" s="570"/>
      <c r="VHB625" s="570"/>
      <c r="VHC625" s="570"/>
      <c r="VHD625" s="570"/>
      <c r="VHE625" s="570"/>
      <c r="VHF625" s="570"/>
      <c r="VHG625" s="570"/>
      <c r="VHH625" s="570"/>
      <c r="VHI625" s="570"/>
      <c r="VHJ625" s="570"/>
      <c r="VHK625" s="570"/>
      <c r="VHL625" s="570"/>
      <c r="VHM625" s="570"/>
      <c r="VHN625" s="570"/>
      <c r="VHO625" s="570"/>
      <c r="VHP625" s="570"/>
      <c r="VHQ625" s="570"/>
      <c r="VHR625" s="570"/>
      <c r="VHS625" s="570"/>
      <c r="VHT625" s="570"/>
      <c r="VHU625" s="570"/>
      <c r="VHV625" s="570"/>
      <c r="VHW625" s="570"/>
      <c r="VHX625" s="570"/>
      <c r="VHY625" s="570"/>
      <c r="VHZ625" s="570"/>
      <c r="VIA625" s="570"/>
      <c r="VIB625" s="570"/>
      <c r="VIC625" s="570"/>
      <c r="VID625" s="570"/>
      <c r="VIE625" s="570"/>
      <c r="VIF625" s="570"/>
      <c r="VIG625" s="570"/>
      <c r="VIH625" s="570"/>
      <c r="VII625" s="570"/>
      <c r="VIJ625" s="570"/>
      <c r="VIK625" s="570"/>
      <c r="VIL625" s="570"/>
      <c r="VIM625" s="570"/>
      <c r="VIN625" s="570"/>
      <c r="VIO625" s="570"/>
      <c r="VIP625" s="570"/>
      <c r="VIQ625" s="570"/>
      <c r="VIR625" s="570"/>
      <c r="VIS625" s="570"/>
      <c r="VIT625" s="570"/>
      <c r="VIU625" s="570"/>
      <c r="VIV625" s="570"/>
      <c r="VIW625" s="570"/>
      <c r="VIX625" s="570"/>
      <c r="VIY625" s="570"/>
      <c r="VIZ625" s="570"/>
      <c r="VJA625" s="570"/>
      <c r="VJB625" s="570"/>
      <c r="VJC625" s="570"/>
      <c r="VJD625" s="570"/>
      <c r="VJE625" s="570"/>
      <c r="VJF625" s="570"/>
      <c r="VJG625" s="570"/>
      <c r="VJH625" s="570"/>
      <c r="VJI625" s="570"/>
      <c r="VJJ625" s="570"/>
      <c r="VJK625" s="570"/>
      <c r="VJL625" s="570"/>
      <c r="VJM625" s="570"/>
      <c r="VJN625" s="570"/>
      <c r="VJO625" s="570"/>
      <c r="VJP625" s="570"/>
      <c r="VJQ625" s="570"/>
      <c r="VJR625" s="570"/>
      <c r="VJS625" s="570"/>
      <c r="VJT625" s="570"/>
      <c r="VJU625" s="570"/>
      <c r="VJV625" s="570"/>
      <c r="VJW625" s="570"/>
      <c r="VJX625" s="570"/>
      <c r="VJY625" s="570"/>
      <c r="VJZ625" s="570"/>
      <c r="VKA625" s="570"/>
      <c r="VKB625" s="570"/>
      <c r="VKC625" s="570"/>
      <c r="VKD625" s="570"/>
      <c r="VKE625" s="570"/>
      <c r="VKF625" s="570"/>
      <c r="VKG625" s="570"/>
      <c r="VKH625" s="570"/>
      <c r="VKI625" s="570"/>
      <c r="VKJ625" s="570"/>
      <c r="VKK625" s="570"/>
      <c r="VKL625" s="570"/>
      <c r="VKM625" s="570"/>
      <c r="VKN625" s="570"/>
      <c r="VKO625" s="570"/>
      <c r="VKP625" s="570"/>
      <c r="VKQ625" s="570"/>
      <c r="VKR625" s="570"/>
      <c r="VKS625" s="570"/>
      <c r="VKT625" s="570"/>
      <c r="VKU625" s="570"/>
      <c r="VKV625" s="570"/>
      <c r="VKW625" s="570"/>
      <c r="VKX625" s="570"/>
      <c r="VKY625" s="570"/>
      <c r="VKZ625" s="570"/>
      <c r="VLA625" s="570"/>
      <c r="VLB625" s="570"/>
      <c r="VLC625" s="570"/>
      <c r="VLD625" s="570"/>
      <c r="VLE625" s="570"/>
      <c r="VLF625" s="570"/>
      <c r="VLG625" s="570"/>
      <c r="VLH625" s="570"/>
      <c r="VLI625" s="570"/>
      <c r="VLJ625" s="570"/>
      <c r="VLK625" s="570"/>
      <c r="VLL625" s="570"/>
      <c r="VLM625" s="570"/>
      <c r="VLN625" s="570"/>
      <c r="VLO625" s="570"/>
      <c r="VLP625" s="570"/>
      <c r="VLQ625" s="570"/>
      <c r="VLR625" s="570"/>
      <c r="VLS625" s="570"/>
      <c r="VLT625" s="570"/>
      <c r="VLU625" s="570"/>
      <c r="VLV625" s="570"/>
      <c r="VLW625" s="570"/>
      <c r="VLX625" s="570"/>
      <c r="VLY625" s="570"/>
      <c r="VLZ625" s="570"/>
      <c r="VMA625" s="570"/>
      <c r="VMB625" s="570"/>
      <c r="VMC625" s="570"/>
      <c r="VMD625" s="570"/>
      <c r="VME625" s="570"/>
      <c r="VMF625" s="570"/>
      <c r="VMG625" s="570"/>
      <c r="VMH625" s="570"/>
      <c r="VMI625" s="570"/>
      <c r="VMJ625" s="570"/>
      <c r="VMK625" s="570"/>
      <c r="VML625" s="570"/>
      <c r="VMM625" s="570"/>
      <c r="VMN625" s="570"/>
      <c r="VMO625" s="570"/>
      <c r="VMP625" s="570"/>
      <c r="VMQ625" s="570"/>
      <c r="VMR625" s="570"/>
      <c r="VMS625" s="570"/>
      <c r="VMT625" s="570"/>
      <c r="VMU625" s="570"/>
      <c r="VMV625" s="570"/>
      <c r="VMW625" s="570"/>
      <c r="VMX625" s="570"/>
      <c r="VMY625" s="570"/>
      <c r="VMZ625" s="570"/>
      <c r="VNA625" s="570"/>
      <c r="VNB625" s="570"/>
      <c r="VNC625" s="570"/>
      <c r="VND625" s="570"/>
      <c r="VNE625" s="570"/>
      <c r="VNF625" s="570"/>
      <c r="VNG625" s="570"/>
      <c r="VNH625" s="570"/>
      <c r="VNI625" s="570"/>
      <c r="VNJ625" s="570"/>
      <c r="VNK625" s="570"/>
      <c r="VNL625" s="570"/>
      <c r="VNM625" s="570"/>
      <c r="VNN625" s="570"/>
      <c r="VNO625" s="570"/>
      <c r="VNP625" s="570"/>
      <c r="VNQ625" s="570"/>
      <c r="VNR625" s="570"/>
      <c r="VNS625" s="570"/>
      <c r="VNT625" s="570"/>
      <c r="VNU625" s="570"/>
      <c r="VNV625" s="570"/>
      <c r="VNW625" s="570"/>
      <c r="VNX625" s="570"/>
      <c r="VNY625" s="570"/>
      <c r="VNZ625" s="570"/>
      <c r="VOA625" s="570"/>
      <c r="VOB625" s="570"/>
      <c r="VOC625" s="570"/>
      <c r="VOD625" s="570"/>
      <c r="VOE625" s="570"/>
      <c r="VOF625" s="570"/>
      <c r="VOG625" s="570"/>
      <c r="VOH625" s="570"/>
      <c r="VOI625" s="570"/>
      <c r="VOJ625" s="570"/>
      <c r="VOK625" s="570"/>
      <c r="VOL625" s="570"/>
      <c r="VOM625" s="570"/>
      <c r="VON625" s="570"/>
      <c r="VOO625" s="570"/>
      <c r="VOP625" s="570"/>
      <c r="VOQ625" s="570"/>
      <c r="VOR625" s="570"/>
      <c r="VOS625" s="570"/>
      <c r="VOT625" s="570"/>
      <c r="VOU625" s="570"/>
      <c r="VOV625" s="570"/>
      <c r="VOW625" s="570"/>
      <c r="VOX625" s="570"/>
      <c r="VOY625" s="570"/>
      <c r="VOZ625" s="570"/>
      <c r="VPA625" s="570"/>
      <c r="VPB625" s="570"/>
      <c r="VPC625" s="570"/>
      <c r="VPD625" s="570"/>
      <c r="VPE625" s="570"/>
      <c r="VPF625" s="570"/>
      <c r="VPG625" s="570"/>
      <c r="VPH625" s="570"/>
      <c r="VPI625" s="570"/>
      <c r="VPJ625" s="570"/>
      <c r="VPK625" s="570"/>
      <c r="VPL625" s="570"/>
      <c r="VPM625" s="570"/>
      <c r="VPN625" s="570"/>
      <c r="VPO625" s="570"/>
      <c r="VPP625" s="570"/>
      <c r="VPQ625" s="570"/>
      <c r="VPR625" s="570"/>
      <c r="VPS625" s="570"/>
      <c r="VPT625" s="570"/>
      <c r="VPU625" s="570"/>
      <c r="VPV625" s="570"/>
      <c r="VPW625" s="570"/>
      <c r="VPX625" s="570"/>
      <c r="VPY625" s="570"/>
      <c r="VPZ625" s="570"/>
      <c r="VQA625" s="570"/>
      <c r="VQB625" s="570"/>
      <c r="VQC625" s="570"/>
      <c r="VQD625" s="570"/>
      <c r="VQE625" s="570"/>
      <c r="VQF625" s="570"/>
      <c r="VQG625" s="570"/>
      <c r="VQH625" s="570"/>
      <c r="VQI625" s="570"/>
      <c r="VQJ625" s="570"/>
      <c r="VQK625" s="570"/>
      <c r="VQL625" s="570"/>
      <c r="VQM625" s="570"/>
      <c r="VQN625" s="570"/>
      <c r="VQO625" s="570"/>
      <c r="VQP625" s="570"/>
      <c r="VQQ625" s="570"/>
      <c r="VQR625" s="570"/>
      <c r="VQS625" s="570"/>
      <c r="VQT625" s="570"/>
      <c r="VQU625" s="570"/>
      <c r="VQV625" s="570"/>
      <c r="VQW625" s="570"/>
      <c r="VQX625" s="570"/>
      <c r="VQY625" s="570"/>
      <c r="VQZ625" s="570"/>
      <c r="VRA625" s="570"/>
      <c r="VRB625" s="570"/>
      <c r="VRC625" s="570"/>
      <c r="VRD625" s="570"/>
      <c r="VRE625" s="570"/>
      <c r="VRF625" s="570"/>
      <c r="VRG625" s="570"/>
      <c r="VRH625" s="570"/>
      <c r="VRI625" s="570"/>
      <c r="VRJ625" s="570"/>
      <c r="VRK625" s="570"/>
      <c r="VRL625" s="570"/>
      <c r="VRM625" s="570"/>
      <c r="VRN625" s="570"/>
      <c r="VRO625" s="570"/>
      <c r="VRP625" s="570"/>
      <c r="VRQ625" s="570"/>
      <c r="VRR625" s="570"/>
      <c r="VRS625" s="570"/>
      <c r="VRT625" s="570"/>
      <c r="VRU625" s="570"/>
      <c r="VRV625" s="570"/>
      <c r="VRW625" s="570"/>
      <c r="VRX625" s="570"/>
      <c r="VRY625" s="570"/>
      <c r="VRZ625" s="570"/>
      <c r="VSA625" s="570"/>
      <c r="VSB625" s="570"/>
      <c r="VSC625" s="570"/>
      <c r="VSD625" s="570"/>
      <c r="VSE625" s="570"/>
      <c r="VSF625" s="570"/>
      <c r="VSG625" s="570"/>
      <c r="VSH625" s="570"/>
      <c r="VSI625" s="570"/>
      <c r="VSJ625" s="570"/>
      <c r="VSK625" s="570"/>
      <c r="VSL625" s="570"/>
      <c r="VSM625" s="570"/>
      <c r="VSN625" s="570"/>
      <c r="VSO625" s="570"/>
      <c r="VSP625" s="570"/>
      <c r="VSQ625" s="570"/>
      <c r="VSR625" s="570"/>
      <c r="VSS625" s="570"/>
      <c r="VST625" s="570"/>
      <c r="VSU625" s="570"/>
      <c r="VSV625" s="570"/>
      <c r="VSW625" s="570"/>
      <c r="VSX625" s="570"/>
      <c r="VSY625" s="570"/>
      <c r="VSZ625" s="570"/>
      <c r="VTA625" s="570"/>
      <c r="VTB625" s="570"/>
      <c r="VTC625" s="570"/>
      <c r="VTD625" s="570"/>
      <c r="VTE625" s="570"/>
      <c r="VTF625" s="570"/>
      <c r="VTG625" s="570"/>
      <c r="VTH625" s="570"/>
      <c r="VTI625" s="570"/>
      <c r="VTJ625" s="570"/>
      <c r="VTK625" s="570"/>
      <c r="VTL625" s="570"/>
      <c r="VTM625" s="570"/>
      <c r="VTN625" s="570"/>
      <c r="VTO625" s="570"/>
      <c r="VTP625" s="570"/>
      <c r="VTQ625" s="570"/>
      <c r="VTR625" s="570"/>
      <c r="VTS625" s="570"/>
      <c r="VTT625" s="570"/>
      <c r="VTU625" s="570"/>
      <c r="VTV625" s="570"/>
      <c r="VTW625" s="570"/>
      <c r="VTX625" s="570"/>
      <c r="VTY625" s="570"/>
      <c r="VTZ625" s="570"/>
      <c r="VUA625" s="570"/>
      <c r="VUB625" s="570"/>
      <c r="VUC625" s="570"/>
      <c r="VUD625" s="570"/>
      <c r="VUE625" s="570"/>
      <c r="VUF625" s="570"/>
      <c r="VUG625" s="570"/>
      <c r="VUH625" s="570"/>
      <c r="VUI625" s="570"/>
      <c r="VUJ625" s="570"/>
      <c r="VUK625" s="570"/>
      <c r="VUL625" s="570"/>
      <c r="VUM625" s="570"/>
      <c r="VUN625" s="570"/>
      <c r="VUO625" s="570"/>
      <c r="VUP625" s="570"/>
      <c r="VUQ625" s="570"/>
      <c r="VUR625" s="570"/>
      <c r="VUS625" s="570"/>
      <c r="VUT625" s="570"/>
      <c r="VUU625" s="570"/>
      <c r="VUV625" s="570"/>
      <c r="VUW625" s="570"/>
      <c r="VUX625" s="570"/>
      <c r="VUY625" s="570"/>
      <c r="VUZ625" s="570"/>
      <c r="VVA625" s="570"/>
      <c r="VVB625" s="570"/>
      <c r="VVC625" s="570"/>
      <c r="VVD625" s="570"/>
      <c r="VVE625" s="570"/>
      <c r="VVF625" s="570"/>
      <c r="VVG625" s="570"/>
      <c r="VVH625" s="570"/>
      <c r="VVI625" s="570"/>
      <c r="VVJ625" s="570"/>
      <c r="VVK625" s="570"/>
      <c r="VVL625" s="570"/>
      <c r="VVM625" s="570"/>
      <c r="VVN625" s="570"/>
      <c r="VVO625" s="570"/>
      <c r="VVP625" s="570"/>
      <c r="VVQ625" s="570"/>
      <c r="VVR625" s="570"/>
      <c r="VVS625" s="570"/>
      <c r="VVT625" s="570"/>
      <c r="VVU625" s="570"/>
      <c r="VVV625" s="570"/>
      <c r="VVW625" s="570"/>
      <c r="VVX625" s="570"/>
      <c r="VVY625" s="570"/>
      <c r="VVZ625" s="570"/>
      <c r="VWA625" s="570"/>
      <c r="VWB625" s="570"/>
      <c r="VWC625" s="570"/>
      <c r="VWD625" s="570"/>
      <c r="VWE625" s="570"/>
      <c r="VWF625" s="570"/>
      <c r="VWG625" s="570"/>
      <c r="VWH625" s="570"/>
      <c r="VWI625" s="570"/>
      <c r="VWJ625" s="570"/>
      <c r="VWK625" s="570"/>
      <c r="VWL625" s="570"/>
      <c r="VWM625" s="570"/>
      <c r="VWN625" s="570"/>
      <c r="VWO625" s="570"/>
      <c r="VWP625" s="570"/>
      <c r="VWQ625" s="570"/>
      <c r="VWR625" s="570"/>
      <c r="VWS625" s="570"/>
      <c r="VWT625" s="570"/>
      <c r="VWU625" s="570"/>
      <c r="VWV625" s="570"/>
      <c r="VWW625" s="570"/>
      <c r="VWX625" s="570"/>
      <c r="VWY625" s="570"/>
      <c r="VWZ625" s="570"/>
      <c r="VXA625" s="570"/>
      <c r="VXB625" s="570"/>
      <c r="VXC625" s="570"/>
      <c r="VXD625" s="570"/>
      <c r="VXE625" s="570"/>
      <c r="VXF625" s="570"/>
      <c r="VXG625" s="570"/>
      <c r="VXH625" s="570"/>
      <c r="VXI625" s="570"/>
      <c r="VXJ625" s="570"/>
      <c r="VXK625" s="570"/>
      <c r="VXL625" s="570"/>
      <c r="VXM625" s="570"/>
      <c r="VXN625" s="570"/>
      <c r="VXO625" s="570"/>
      <c r="VXP625" s="570"/>
      <c r="VXQ625" s="570"/>
      <c r="VXR625" s="570"/>
      <c r="VXS625" s="570"/>
      <c r="VXT625" s="570"/>
      <c r="VXU625" s="570"/>
      <c r="VXV625" s="570"/>
      <c r="VXW625" s="570"/>
      <c r="VXX625" s="570"/>
      <c r="VXY625" s="570"/>
      <c r="VXZ625" s="570"/>
      <c r="VYA625" s="570"/>
      <c r="VYB625" s="570"/>
      <c r="VYC625" s="570"/>
      <c r="VYD625" s="570"/>
      <c r="VYE625" s="570"/>
      <c r="VYF625" s="570"/>
      <c r="VYG625" s="570"/>
      <c r="VYH625" s="570"/>
      <c r="VYI625" s="570"/>
      <c r="VYJ625" s="570"/>
      <c r="VYK625" s="570"/>
      <c r="VYL625" s="570"/>
      <c r="VYM625" s="570"/>
      <c r="VYN625" s="570"/>
      <c r="VYO625" s="570"/>
      <c r="VYP625" s="570"/>
      <c r="VYQ625" s="570"/>
      <c r="VYR625" s="570"/>
      <c r="VYS625" s="570"/>
      <c r="VYT625" s="570"/>
      <c r="VYU625" s="570"/>
      <c r="VYV625" s="570"/>
      <c r="VYW625" s="570"/>
      <c r="VYX625" s="570"/>
      <c r="VYY625" s="570"/>
      <c r="VYZ625" s="570"/>
      <c r="VZA625" s="570"/>
      <c r="VZB625" s="570"/>
      <c r="VZC625" s="570"/>
      <c r="VZD625" s="570"/>
      <c r="VZE625" s="570"/>
      <c r="VZF625" s="570"/>
      <c r="VZG625" s="570"/>
      <c r="VZH625" s="570"/>
      <c r="VZI625" s="570"/>
      <c r="VZJ625" s="570"/>
      <c r="VZK625" s="570"/>
      <c r="VZL625" s="570"/>
      <c r="VZM625" s="570"/>
      <c r="VZN625" s="570"/>
      <c r="VZO625" s="570"/>
      <c r="VZP625" s="570"/>
      <c r="VZQ625" s="570"/>
      <c r="VZR625" s="570"/>
      <c r="VZS625" s="570"/>
      <c r="VZT625" s="570"/>
      <c r="VZU625" s="570"/>
      <c r="VZV625" s="570"/>
      <c r="VZW625" s="570"/>
      <c r="VZX625" s="570"/>
      <c r="VZY625" s="570"/>
      <c r="VZZ625" s="570"/>
      <c r="WAA625" s="570"/>
      <c r="WAB625" s="570"/>
      <c r="WAC625" s="570"/>
      <c r="WAD625" s="570"/>
      <c r="WAE625" s="570"/>
      <c r="WAF625" s="570"/>
      <c r="WAG625" s="570"/>
      <c r="WAH625" s="570"/>
      <c r="WAI625" s="570"/>
      <c r="WAJ625" s="570"/>
      <c r="WAK625" s="570"/>
      <c r="WAL625" s="570"/>
      <c r="WAM625" s="570"/>
      <c r="WAN625" s="570"/>
      <c r="WAO625" s="570"/>
      <c r="WAP625" s="570"/>
      <c r="WAQ625" s="570"/>
      <c r="WAR625" s="570"/>
      <c r="WAS625" s="570"/>
      <c r="WAT625" s="570"/>
      <c r="WAU625" s="570"/>
      <c r="WAV625" s="570"/>
      <c r="WAW625" s="570"/>
      <c r="WAX625" s="570"/>
      <c r="WAY625" s="570"/>
      <c r="WAZ625" s="570"/>
      <c r="WBA625" s="570"/>
      <c r="WBB625" s="570"/>
      <c r="WBC625" s="570"/>
      <c r="WBD625" s="570"/>
      <c r="WBE625" s="570"/>
      <c r="WBF625" s="570"/>
      <c r="WBG625" s="570"/>
      <c r="WBH625" s="570"/>
      <c r="WBI625" s="570"/>
      <c r="WBJ625" s="570"/>
      <c r="WBK625" s="570"/>
      <c r="WBL625" s="570"/>
      <c r="WBM625" s="570"/>
      <c r="WBN625" s="570"/>
      <c r="WBO625" s="570"/>
      <c r="WBP625" s="570"/>
      <c r="WBQ625" s="570"/>
      <c r="WBR625" s="570"/>
      <c r="WBS625" s="570"/>
      <c r="WBT625" s="570"/>
      <c r="WBU625" s="570"/>
      <c r="WBV625" s="570"/>
      <c r="WBW625" s="570"/>
      <c r="WBX625" s="570"/>
      <c r="WBY625" s="570"/>
      <c r="WBZ625" s="570"/>
      <c r="WCA625" s="570"/>
      <c r="WCB625" s="570"/>
      <c r="WCC625" s="570"/>
      <c r="WCD625" s="570"/>
      <c r="WCE625" s="570"/>
      <c r="WCF625" s="570"/>
      <c r="WCG625" s="570"/>
      <c r="WCH625" s="570"/>
      <c r="WCI625" s="570"/>
      <c r="WCJ625" s="570"/>
      <c r="WCK625" s="570"/>
      <c r="WCL625" s="570"/>
      <c r="WCM625" s="570"/>
      <c r="WCN625" s="570"/>
      <c r="WCO625" s="570"/>
      <c r="WCP625" s="570"/>
      <c r="WCQ625" s="570"/>
      <c r="WCR625" s="570"/>
      <c r="WCS625" s="570"/>
      <c r="WCT625" s="570"/>
      <c r="WCU625" s="570"/>
      <c r="WCV625" s="570"/>
      <c r="WCW625" s="570"/>
      <c r="WCX625" s="570"/>
      <c r="WCY625" s="570"/>
      <c r="WCZ625" s="570"/>
      <c r="WDA625" s="570"/>
      <c r="WDB625" s="570"/>
      <c r="WDC625" s="570"/>
      <c r="WDD625" s="570"/>
      <c r="WDE625" s="570"/>
      <c r="WDF625" s="570"/>
      <c r="WDG625" s="570"/>
      <c r="WDH625" s="570"/>
      <c r="WDI625" s="570"/>
      <c r="WDJ625" s="570"/>
      <c r="WDK625" s="570"/>
      <c r="WDL625" s="570"/>
      <c r="WDM625" s="570"/>
      <c r="WDN625" s="570"/>
      <c r="WDO625" s="570"/>
      <c r="WDP625" s="570"/>
      <c r="WDQ625" s="570"/>
      <c r="WDR625" s="570"/>
      <c r="WDS625" s="570"/>
      <c r="WDT625" s="570"/>
      <c r="WDU625" s="570"/>
      <c r="WDV625" s="570"/>
      <c r="WDW625" s="570"/>
      <c r="WDX625" s="570"/>
      <c r="WDY625" s="570"/>
      <c r="WDZ625" s="570"/>
      <c r="WEA625" s="570"/>
      <c r="WEB625" s="570"/>
      <c r="WEC625" s="570"/>
      <c r="WED625" s="570"/>
      <c r="WEE625" s="570"/>
      <c r="WEF625" s="570"/>
      <c r="WEG625" s="570"/>
      <c r="WEH625" s="570"/>
      <c r="WEI625" s="570"/>
      <c r="WEJ625" s="570"/>
      <c r="WEK625" s="570"/>
      <c r="WEL625" s="570"/>
      <c r="WEM625" s="570"/>
      <c r="WEN625" s="570"/>
      <c r="WEO625" s="570"/>
      <c r="WEP625" s="570"/>
      <c r="WEQ625" s="570"/>
      <c r="WER625" s="570"/>
      <c r="WES625" s="570"/>
      <c r="WET625" s="570"/>
      <c r="WEU625" s="570"/>
      <c r="WEV625" s="570"/>
      <c r="WEW625" s="570"/>
      <c r="WEX625" s="570"/>
      <c r="WEY625" s="570"/>
      <c r="WEZ625" s="570"/>
      <c r="WFA625" s="570"/>
      <c r="WFB625" s="570"/>
      <c r="WFC625" s="570"/>
      <c r="WFD625" s="570"/>
      <c r="WFE625" s="570"/>
      <c r="WFF625" s="570"/>
      <c r="WFG625" s="570"/>
      <c r="WFH625" s="570"/>
      <c r="WFI625" s="570"/>
      <c r="WFJ625" s="570"/>
      <c r="WFK625" s="570"/>
      <c r="WFL625" s="570"/>
      <c r="WFM625" s="570"/>
      <c r="WFN625" s="570"/>
      <c r="WFO625" s="570"/>
      <c r="WFP625" s="570"/>
      <c r="WFQ625" s="570"/>
      <c r="WFR625" s="570"/>
      <c r="WFS625" s="570"/>
      <c r="WFT625" s="570"/>
      <c r="WFU625" s="570"/>
      <c r="WFV625" s="570"/>
      <c r="WFW625" s="570"/>
      <c r="WFX625" s="570"/>
      <c r="WFY625" s="570"/>
      <c r="WFZ625" s="570"/>
      <c r="WGA625" s="570"/>
      <c r="WGB625" s="570"/>
      <c r="WGC625" s="570"/>
      <c r="WGD625" s="570"/>
      <c r="WGE625" s="570"/>
      <c r="WGF625" s="570"/>
      <c r="WGG625" s="570"/>
      <c r="WGH625" s="570"/>
      <c r="WGI625" s="570"/>
      <c r="WGJ625" s="570"/>
      <c r="WGK625" s="570"/>
      <c r="WGL625" s="570"/>
      <c r="WGM625" s="570"/>
      <c r="WGN625" s="570"/>
      <c r="WGO625" s="570"/>
      <c r="WGP625" s="570"/>
      <c r="WGQ625" s="570"/>
      <c r="WGR625" s="570"/>
      <c r="WGS625" s="570"/>
      <c r="WGT625" s="570"/>
      <c r="WGU625" s="570"/>
      <c r="WGV625" s="570"/>
      <c r="WGW625" s="570"/>
      <c r="WGX625" s="570"/>
      <c r="WGY625" s="570"/>
      <c r="WGZ625" s="570"/>
      <c r="WHA625" s="570"/>
      <c r="WHB625" s="570"/>
      <c r="WHC625" s="570"/>
      <c r="WHD625" s="570"/>
      <c r="WHE625" s="570"/>
      <c r="WHF625" s="570"/>
      <c r="WHG625" s="570"/>
      <c r="WHH625" s="570"/>
      <c r="WHI625" s="570"/>
      <c r="WHJ625" s="570"/>
      <c r="WHK625" s="570"/>
      <c r="WHL625" s="570"/>
      <c r="WHM625" s="570"/>
      <c r="WHN625" s="570"/>
      <c r="WHO625" s="570"/>
      <c r="WHP625" s="570"/>
      <c r="WHQ625" s="570"/>
      <c r="WHR625" s="570"/>
      <c r="WHS625" s="570"/>
      <c r="WHT625" s="570"/>
      <c r="WHU625" s="570"/>
      <c r="WHV625" s="570"/>
      <c r="WHW625" s="570"/>
      <c r="WHX625" s="570"/>
      <c r="WHY625" s="570"/>
      <c r="WHZ625" s="570"/>
      <c r="WIA625" s="570"/>
      <c r="WIB625" s="570"/>
      <c r="WIC625" s="570"/>
      <c r="WID625" s="570"/>
      <c r="WIE625" s="570"/>
      <c r="WIF625" s="570"/>
      <c r="WIG625" s="570"/>
      <c r="WIH625" s="570"/>
      <c r="WII625" s="570"/>
      <c r="WIJ625" s="570"/>
      <c r="WIK625" s="570"/>
      <c r="WIL625" s="570"/>
      <c r="WIM625" s="570"/>
      <c r="WIN625" s="570"/>
      <c r="WIO625" s="570"/>
      <c r="WIP625" s="570"/>
      <c r="WIQ625" s="570"/>
      <c r="WIR625" s="570"/>
      <c r="WIS625" s="570"/>
      <c r="WIT625" s="570"/>
      <c r="WIU625" s="570"/>
      <c r="WIV625" s="570"/>
      <c r="WIW625" s="570"/>
      <c r="WIX625" s="570"/>
      <c r="WIY625" s="570"/>
      <c r="WIZ625" s="570"/>
      <c r="WJA625" s="570"/>
      <c r="WJB625" s="570"/>
      <c r="WJC625" s="570"/>
      <c r="WJD625" s="570"/>
      <c r="WJE625" s="570"/>
      <c r="WJF625" s="570"/>
      <c r="WJG625" s="570"/>
      <c r="WJH625" s="570"/>
      <c r="WJI625" s="570"/>
      <c r="WJJ625" s="570"/>
      <c r="WJK625" s="570"/>
      <c r="WJL625" s="570"/>
      <c r="WJM625" s="570"/>
      <c r="WJN625" s="570"/>
      <c r="WJO625" s="570"/>
      <c r="WJP625" s="570"/>
      <c r="WJQ625" s="570"/>
      <c r="WJR625" s="570"/>
      <c r="WJS625" s="570"/>
      <c r="WJT625" s="570"/>
      <c r="WJU625" s="570"/>
      <c r="WJV625" s="570"/>
      <c r="WJW625" s="570"/>
      <c r="WJX625" s="570"/>
      <c r="WJY625" s="570"/>
      <c r="WJZ625" s="570"/>
      <c r="WKA625" s="570"/>
      <c r="WKB625" s="570"/>
      <c r="WKC625" s="570"/>
      <c r="WKD625" s="570"/>
      <c r="WKE625" s="570"/>
      <c r="WKF625" s="570"/>
      <c r="WKG625" s="570"/>
      <c r="WKH625" s="570"/>
      <c r="WKI625" s="570"/>
      <c r="WKJ625" s="570"/>
      <c r="WKK625" s="570"/>
      <c r="WKL625" s="570"/>
      <c r="WKM625" s="570"/>
      <c r="WKN625" s="570"/>
      <c r="WKO625" s="570"/>
      <c r="WKP625" s="570"/>
      <c r="WKQ625" s="570"/>
      <c r="WKR625" s="570"/>
      <c r="WKS625" s="570"/>
      <c r="WKT625" s="570"/>
      <c r="WKU625" s="570"/>
      <c r="WKV625" s="570"/>
      <c r="WKW625" s="570"/>
      <c r="WKX625" s="570"/>
      <c r="WKY625" s="570"/>
      <c r="WKZ625" s="570"/>
      <c r="WLA625" s="570"/>
      <c r="WLB625" s="570"/>
      <c r="WLC625" s="570"/>
      <c r="WLD625" s="570"/>
      <c r="WLE625" s="570"/>
      <c r="WLF625" s="570"/>
      <c r="WLG625" s="570"/>
      <c r="WLH625" s="570"/>
      <c r="WLI625" s="570"/>
      <c r="WLJ625" s="570"/>
      <c r="WLK625" s="570"/>
      <c r="WLL625" s="570"/>
      <c r="WLM625" s="570"/>
      <c r="WLN625" s="570"/>
      <c r="WLO625" s="570"/>
      <c r="WLP625" s="570"/>
      <c r="WLQ625" s="570"/>
      <c r="WLR625" s="570"/>
      <c r="WLS625" s="570"/>
      <c r="WLT625" s="570"/>
      <c r="WLU625" s="570"/>
      <c r="WLV625" s="570"/>
      <c r="WLW625" s="570"/>
      <c r="WLX625" s="570"/>
      <c r="WLY625" s="570"/>
      <c r="WLZ625" s="570"/>
      <c r="WMA625" s="570"/>
      <c r="WMB625" s="570"/>
      <c r="WMC625" s="570"/>
      <c r="WMD625" s="570"/>
      <c r="WME625" s="570"/>
      <c r="WMF625" s="570"/>
      <c r="WMG625" s="570"/>
      <c r="WMH625" s="570"/>
      <c r="WMI625" s="570"/>
      <c r="WMJ625" s="570"/>
      <c r="WMK625" s="570"/>
      <c r="WML625" s="570"/>
      <c r="WMM625" s="570"/>
      <c r="WMN625" s="570"/>
      <c r="WMO625" s="570"/>
      <c r="WMP625" s="570"/>
      <c r="WMQ625" s="570"/>
      <c r="WMR625" s="570"/>
      <c r="WMS625" s="570"/>
      <c r="WMT625" s="570"/>
      <c r="WMU625" s="570"/>
      <c r="WMV625" s="570"/>
      <c r="WMW625" s="570"/>
      <c r="WMX625" s="570"/>
      <c r="WMY625" s="570"/>
      <c r="WMZ625" s="570"/>
      <c r="WNA625" s="570"/>
      <c r="WNB625" s="570"/>
      <c r="WNC625" s="570"/>
      <c r="WND625" s="570"/>
      <c r="WNE625" s="570"/>
      <c r="WNF625" s="570"/>
      <c r="WNG625" s="570"/>
      <c r="WNH625" s="570"/>
      <c r="WNI625" s="570"/>
      <c r="WNJ625" s="570"/>
      <c r="WNK625" s="570"/>
      <c r="WNL625" s="570"/>
      <c r="WNM625" s="570"/>
      <c r="WNN625" s="570"/>
      <c r="WNO625" s="570"/>
      <c r="WNP625" s="570"/>
      <c r="WNQ625" s="570"/>
      <c r="WNR625" s="570"/>
      <c r="WNS625" s="570"/>
      <c r="WNT625" s="570"/>
      <c r="WNU625" s="570"/>
      <c r="WNV625" s="570"/>
      <c r="WNW625" s="570"/>
      <c r="WNX625" s="570"/>
      <c r="WNY625" s="570"/>
      <c r="WNZ625" s="570"/>
      <c r="WOA625" s="570"/>
      <c r="WOB625" s="570"/>
      <c r="WOC625" s="570"/>
      <c r="WOD625" s="570"/>
      <c r="WOE625" s="570"/>
      <c r="WOF625" s="570"/>
      <c r="WOG625" s="570"/>
      <c r="WOH625" s="570"/>
      <c r="WOI625" s="570"/>
      <c r="WOJ625" s="570"/>
      <c r="WOK625" s="570"/>
      <c r="WOL625" s="570"/>
      <c r="WOM625" s="570"/>
      <c r="WON625" s="570"/>
      <c r="WOO625" s="570"/>
      <c r="WOP625" s="570"/>
      <c r="WOQ625" s="570"/>
      <c r="WOR625" s="570"/>
      <c r="WOS625" s="570"/>
      <c r="WOT625" s="570"/>
      <c r="WOU625" s="570"/>
      <c r="WOV625" s="570"/>
      <c r="WOW625" s="570"/>
      <c r="WOX625" s="570"/>
      <c r="WOY625" s="570"/>
      <c r="WOZ625" s="570"/>
      <c r="WPA625" s="570"/>
      <c r="WPB625" s="570"/>
      <c r="WPC625" s="570"/>
      <c r="WPD625" s="570"/>
      <c r="WPE625" s="570"/>
      <c r="WPF625" s="570"/>
      <c r="WPG625" s="570"/>
      <c r="WPH625" s="570"/>
      <c r="WPI625" s="570"/>
      <c r="WPJ625" s="570"/>
      <c r="WPK625" s="570"/>
      <c r="WPL625" s="570"/>
      <c r="WPM625" s="570"/>
      <c r="WPN625" s="570"/>
      <c r="WPO625" s="570"/>
      <c r="WPP625" s="570"/>
      <c r="WPQ625" s="570"/>
      <c r="WPR625" s="570"/>
      <c r="WPS625" s="570"/>
      <c r="WPT625" s="570"/>
      <c r="WPU625" s="570"/>
      <c r="WPV625" s="570"/>
      <c r="WPW625" s="570"/>
      <c r="WPX625" s="570"/>
      <c r="WPY625" s="570"/>
      <c r="WPZ625" s="570"/>
      <c r="WQA625" s="570"/>
      <c r="WQB625" s="570"/>
      <c r="WQC625" s="570"/>
      <c r="WQD625" s="570"/>
      <c r="WQE625" s="570"/>
      <c r="WQF625" s="570"/>
      <c r="WQG625" s="570"/>
      <c r="WQH625" s="570"/>
      <c r="WQI625" s="570"/>
      <c r="WQJ625" s="570"/>
      <c r="WQK625" s="570"/>
      <c r="WQL625" s="570"/>
      <c r="WQM625" s="570"/>
      <c r="WQN625" s="570"/>
      <c r="WQO625" s="570"/>
      <c r="WQP625" s="570"/>
      <c r="WQQ625" s="570"/>
      <c r="WQR625" s="570"/>
      <c r="WQS625" s="570"/>
      <c r="WQT625" s="570"/>
      <c r="WQU625" s="570"/>
      <c r="WQV625" s="570"/>
      <c r="WQW625" s="570"/>
      <c r="WQX625" s="570"/>
      <c r="WQY625" s="570"/>
      <c r="WQZ625" s="570"/>
      <c r="WRA625" s="570"/>
      <c r="WRB625" s="570"/>
      <c r="WRC625" s="570"/>
      <c r="WRD625" s="570"/>
      <c r="WRE625" s="570"/>
      <c r="WRF625" s="570"/>
      <c r="WRG625" s="570"/>
      <c r="WRH625" s="570"/>
      <c r="WRI625" s="570"/>
      <c r="WRJ625" s="570"/>
      <c r="WRK625" s="570"/>
      <c r="WRL625" s="570"/>
      <c r="WRM625" s="570"/>
      <c r="WRN625" s="570"/>
      <c r="WRO625" s="570"/>
      <c r="WRP625" s="570"/>
      <c r="WRQ625" s="570"/>
      <c r="WRR625" s="570"/>
      <c r="WRS625" s="570"/>
      <c r="WRT625" s="570"/>
      <c r="WRU625" s="570"/>
      <c r="WRV625" s="570"/>
      <c r="WRW625" s="570"/>
      <c r="WRX625" s="570"/>
      <c r="WRY625" s="570"/>
      <c r="WRZ625" s="570"/>
      <c r="WSA625" s="570"/>
      <c r="WSB625" s="570"/>
      <c r="WSC625" s="570"/>
      <c r="WSD625" s="570"/>
      <c r="WSE625" s="570"/>
      <c r="WSF625" s="570"/>
      <c r="WSG625" s="570"/>
      <c r="WSH625" s="570"/>
      <c r="WSI625" s="570"/>
      <c r="WSJ625" s="570"/>
      <c r="WSK625" s="570"/>
      <c r="WSL625" s="570"/>
      <c r="WSM625" s="570"/>
      <c r="WSN625" s="570"/>
      <c r="WSO625" s="570"/>
      <c r="WSP625" s="570"/>
      <c r="WSQ625" s="570"/>
      <c r="WSR625" s="570"/>
      <c r="WSS625" s="570"/>
      <c r="WST625" s="570"/>
      <c r="WSU625" s="570"/>
      <c r="WSV625" s="570"/>
      <c r="WSW625" s="570"/>
      <c r="WSX625" s="570"/>
      <c r="WSY625" s="570"/>
      <c r="WSZ625" s="570"/>
      <c r="WTA625" s="570"/>
      <c r="WTB625" s="570"/>
      <c r="WTC625" s="570"/>
      <c r="WTD625" s="570"/>
      <c r="WTE625" s="570"/>
      <c r="WTF625" s="570"/>
      <c r="WTG625" s="570"/>
      <c r="WTH625" s="570"/>
      <c r="WTI625" s="570"/>
      <c r="WTJ625" s="570"/>
      <c r="WTK625" s="570"/>
      <c r="WTL625" s="570"/>
      <c r="WTM625" s="570"/>
      <c r="WTN625" s="570"/>
      <c r="WTO625" s="570"/>
      <c r="WTP625" s="570"/>
      <c r="WTQ625" s="570"/>
      <c r="WTR625" s="570"/>
      <c r="WTS625" s="570"/>
      <c r="WTT625" s="570"/>
      <c r="WTU625" s="570"/>
      <c r="WTV625" s="570"/>
      <c r="WTW625" s="570"/>
      <c r="WTX625" s="570"/>
      <c r="WTY625" s="570"/>
      <c r="WTZ625" s="570"/>
      <c r="WUA625" s="570"/>
      <c r="WUB625" s="570"/>
      <c r="WUC625" s="570"/>
      <c r="WUD625" s="570"/>
      <c r="WUE625" s="570"/>
      <c r="WUF625" s="570"/>
      <c r="WUG625" s="570"/>
      <c r="WUH625" s="570"/>
      <c r="WUI625" s="570"/>
      <c r="WUJ625" s="570"/>
      <c r="WUK625" s="570"/>
      <c r="WUL625" s="570"/>
      <c r="WUM625" s="570"/>
      <c r="WUN625" s="570"/>
      <c r="WUO625" s="570"/>
      <c r="WUP625" s="570"/>
      <c r="WUQ625" s="570"/>
      <c r="WUR625" s="570"/>
      <c r="WUS625" s="570"/>
      <c r="WUT625" s="570"/>
      <c r="WUU625" s="570"/>
      <c r="WUV625" s="570"/>
      <c r="WUW625" s="570"/>
      <c r="WUX625" s="570"/>
      <c r="WUY625" s="570"/>
      <c r="WUZ625" s="570"/>
      <c r="WVA625" s="570"/>
      <c r="WVB625" s="570"/>
      <c r="WVC625" s="570"/>
      <c r="WVD625" s="570"/>
      <c r="WVE625" s="570"/>
      <c r="WVF625" s="570"/>
      <c r="WVG625" s="570"/>
      <c r="WVH625" s="570"/>
      <c r="WVI625" s="570"/>
      <c r="WVJ625" s="570"/>
      <c r="WVK625" s="570"/>
      <c r="WVL625" s="570"/>
      <c r="WVM625" s="570"/>
      <c r="WVN625" s="570"/>
      <c r="WVO625" s="570"/>
      <c r="WVP625" s="570"/>
      <c r="WVQ625" s="570"/>
      <c r="WVR625" s="570"/>
      <c r="WVS625" s="570"/>
      <c r="WVT625" s="570"/>
      <c r="WVU625" s="570"/>
      <c r="WVV625" s="570"/>
      <c r="WVW625" s="570"/>
      <c r="WVX625" s="570"/>
      <c r="WVY625" s="570"/>
      <c r="WVZ625" s="570"/>
      <c r="WWA625" s="570"/>
      <c r="WWB625" s="570"/>
      <c r="WWC625" s="570"/>
      <c r="WWD625" s="570"/>
      <c r="WWE625" s="570"/>
      <c r="WWF625" s="570"/>
      <c r="WWG625" s="570"/>
      <c r="WWH625" s="570"/>
      <c r="WWI625" s="570"/>
      <c r="WWJ625" s="570"/>
      <c r="WWK625" s="570"/>
      <c r="WWL625" s="570"/>
      <c r="WWM625" s="570"/>
      <c r="WWN625" s="570"/>
      <c r="WWO625" s="570"/>
      <c r="WWP625" s="570"/>
      <c r="WWQ625" s="570"/>
      <c r="WWR625" s="570"/>
      <c r="WWS625" s="570"/>
      <c r="WWT625" s="570"/>
      <c r="WWU625" s="570"/>
      <c r="WWV625" s="570"/>
      <c r="WWW625" s="570"/>
      <c r="WWX625" s="570"/>
      <c r="WWY625" s="570"/>
      <c r="WWZ625" s="570"/>
      <c r="WXA625" s="570"/>
      <c r="WXB625" s="570"/>
      <c r="WXC625" s="570"/>
      <c r="WXD625" s="570"/>
      <c r="WXE625" s="570"/>
      <c r="WXF625" s="570"/>
      <c r="WXG625" s="570"/>
      <c r="WXH625" s="570"/>
      <c r="WXI625" s="570"/>
      <c r="WXJ625" s="570"/>
      <c r="WXK625" s="570"/>
      <c r="WXL625" s="570"/>
      <c r="WXM625" s="570"/>
      <c r="WXN625" s="570"/>
      <c r="WXO625" s="570"/>
      <c r="WXP625" s="570"/>
      <c r="WXQ625" s="570"/>
      <c r="WXR625" s="570"/>
      <c r="WXS625" s="570"/>
      <c r="WXT625" s="570"/>
      <c r="WXU625" s="570"/>
      <c r="WXV625" s="570"/>
      <c r="WXW625" s="570"/>
      <c r="WXX625" s="570"/>
      <c r="WXY625" s="570"/>
      <c r="WXZ625" s="570"/>
      <c r="WYA625" s="570"/>
      <c r="WYB625" s="570"/>
      <c r="WYC625" s="570"/>
      <c r="WYD625" s="570"/>
      <c r="WYE625" s="570"/>
      <c r="WYF625" s="570"/>
      <c r="WYG625" s="570"/>
      <c r="WYH625" s="570"/>
      <c r="WYI625" s="570"/>
      <c r="WYJ625" s="570"/>
      <c r="WYK625" s="570"/>
      <c r="WYL625" s="570"/>
      <c r="WYM625" s="570"/>
      <c r="WYN625" s="570"/>
      <c r="WYO625" s="570"/>
      <c r="WYP625" s="570"/>
      <c r="WYQ625" s="570"/>
      <c r="WYR625" s="570"/>
      <c r="WYS625" s="570"/>
      <c r="WYT625" s="570"/>
      <c r="WYU625" s="570"/>
      <c r="WYV625" s="570"/>
      <c r="WYW625" s="570"/>
      <c r="WYX625" s="570"/>
      <c r="WYY625" s="570"/>
      <c r="WYZ625" s="570"/>
      <c r="WZA625" s="570"/>
      <c r="WZB625" s="570"/>
      <c r="WZC625" s="570"/>
      <c r="WZD625" s="570"/>
      <c r="WZE625" s="570"/>
      <c r="WZF625" s="570"/>
      <c r="WZG625" s="570"/>
      <c r="WZH625" s="570"/>
      <c r="WZI625" s="570"/>
      <c r="WZJ625" s="570"/>
      <c r="WZK625" s="570"/>
      <c r="WZL625" s="570"/>
      <c r="WZM625" s="570"/>
      <c r="WZN625" s="570"/>
      <c r="WZO625" s="570"/>
      <c r="WZP625" s="570"/>
      <c r="WZQ625" s="570"/>
      <c r="WZR625" s="570"/>
      <c r="WZS625" s="570"/>
      <c r="WZT625" s="570"/>
      <c r="WZU625" s="570"/>
      <c r="WZV625" s="570"/>
      <c r="WZW625" s="570"/>
      <c r="WZX625" s="570"/>
      <c r="WZY625" s="570"/>
      <c r="WZZ625" s="570"/>
      <c r="XAA625" s="570"/>
      <c r="XAB625" s="570"/>
      <c r="XAC625" s="570"/>
      <c r="XAD625" s="570"/>
      <c r="XAE625" s="570"/>
      <c r="XAF625" s="570"/>
      <c r="XAG625" s="570"/>
      <c r="XAH625" s="570"/>
      <c r="XAI625" s="570"/>
      <c r="XAJ625" s="570"/>
      <c r="XAK625" s="570"/>
      <c r="XAL625" s="570"/>
      <c r="XAM625" s="570"/>
      <c r="XAN625" s="570"/>
      <c r="XAO625" s="570"/>
      <c r="XAP625" s="570"/>
      <c r="XAQ625" s="570"/>
      <c r="XAR625" s="570"/>
      <c r="XAS625" s="570"/>
      <c r="XAT625" s="570"/>
      <c r="XAU625" s="570"/>
      <c r="XAV625" s="570"/>
      <c r="XAW625" s="570"/>
      <c r="XAX625" s="570"/>
      <c r="XAY625" s="570"/>
      <c r="XAZ625" s="570"/>
      <c r="XBA625" s="570"/>
      <c r="XBB625" s="570"/>
      <c r="XBC625" s="570"/>
      <c r="XBD625" s="570"/>
      <c r="XBE625" s="570"/>
      <c r="XBF625" s="570"/>
      <c r="XBG625" s="570"/>
      <c r="XBH625" s="570"/>
      <c r="XBI625" s="570"/>
      <c r="XBJ625" s="570"/>
      <c r="XBK625" s="570"/>
      <c r="XBL625" s="570"/>
      <c r="XBM625" s="570"/>
      <c r="XBN625" s="570"/>
      <c r="XBO625" s="570"/>
      <c r="XBP625" s="570"/>
      <c r="XBQ625" s="570"/>
      <c r="XBR625" s="570"/>
      <c r="XBS625" s="570"/>
      <c r="XBT625" s="570"/>
      <c r="XBU625" s="570"/>
      <c r="XBV625" s="570"/>
      <c r="XBW625" s="570"/>
      <c r="XBX625" s="570"/>
      <c r="XBY625" s="570"/>
      <c r="XBZ625" s="570"/>
      <c r="XCA625" s="570"/>
      <c r="XCB625" s="570"/>
      <c r="XCC625" s="570"/>
      <c r="XCD625" s="570"/>
      <c r="XCE625" s="570"/>
      <c r="XCF625" s="570"/>
      <c r="XCG625" s="570"/>
      <c r="XCH625" s="570"/>
      <c r="XCI625" s="570"/>
      <c r="XCJ625" s="570"/>
      <c r="XCK625" s="570"/>
      <c r="XCL625" s="570"/>
      <c r="XCM625" s="570"/>
      <c r="XCN625" s="570"/>
      <c r="XCO625" s="570"/>
      <c r="XCP625" s="570"/>
      <c r="XCQ625" s="570"/>
      <c r="XCR625" s="570"/>
      <c r="XCS625" s="570"/>
      <c r="XCT625" s="570"/>
      <c r="XCU625" s="570"/>
      <c r="XCV625" s="570"/>
      <c r="XCW625" s="570"/>
      <c r="XCX625" s="570"/>
      <c r="XCY625" s="570"/>
      <c r="XCZ625" s="570"/>
      <c r="XDA625" s="570"/>
      <c r="XDB625" s="570"/>
      <c r="XDC625" s="570"/>
      <c r="XDD625" s="570"/>
      <c r="XDE625" s="570"/>
      <c r="XDF625" s="570"/>
      <c r="XDG625" s="570"/>
      <c r="XDH625" s="570"/>
      <c r="XDI625" s="570"/>
      <c r="XDJ625" s="570"/>
      <c r="XDK625" s="570"/>
      <c r="XDL625" s="570"/>
      <c r="XDM625" s="570"/>
      <c r="XDN625" s="570"/>
      <c r="XDO625" s="570"/>
      <c r="XDP625" s="570"/>
      <c r="XDQ625" s="570"/>
      <c r="XDR625" s="570"/>
      <c r="XDS625" s="570"/>
      <c r="XDT625" s="570"/>
      <c r="XDU625" s="570"/>
      <c r="XDV625" s="570"/>
      <c r="XDW625" s="570"/>
      <c r="XDX625" s="570"/>
      <c r="XDY625" s="570"/>
      <c r="XDZ625" s="570"/>
      <c r="XEA625" s="570"/>
      <c r="XEB625" s="570"/>
      <c r="XEC625" s="570"/>
      <c r="XED625" s="570"/>
      <c r="XEE625" s="570"/>
      <c r="XEF625" s="570"/>
      <c r="XEG625" s="570"/>
      <c r="XEH625" s="570"/>
      <c r="XEI625" s="570"/>
      <c r="XEJ625" s="570"/>
      <c r="XEK625" s="570"/>
      <c r="XEL625" s="570"/>
      <c r="XEM625" s="570"/>
      <c r="XEN625" s="570"/>
      <c r="XEO625" s="570"/>
      <c r="XEP625" s="570"/>
      <c r="XEQ625" s="570"/>
      <c r="XER625" s="570"/>
      <c r="XES625" s="570"/>
      <c r="XET625" s="570"/>
      <c r="XEU625" s="570"/>
      <c r="XEV625" s="570"/>
      <c r="XEW625" s="570"/>
      <c r="XEX625" s="570"/>
      <c r="XEY625" s="570"/>
      <c r="XEZ625" s="570"/>
      <c r="XFA625" s="570"/>
      <c r="XFB625" s="570"/>
      <c r="XFC625" s="570"/>
      <c r="XFD625" s="570"/>
    </row>
    <row r="626" spans="1:16384" s="531" customFormat="1">
      <c r="A626" s="1" t="s">
        <v>2541</v>
      </c>
      <c r="B626" s="1" t="s">
        <v>2579</v>
      </c>
      <c r="C626" s="1" t="s">
        <v>190</v>
      </c>
      <c r="D626" s="1" t="s">
        <v>2580</v>
      </c>
      <c r="E626" s="510"/>
      <c r="F626" s="569"/>
      <c r="G626" s="332"/>
      <c r="H626" s="533"/>
      <c r="I626" s="570"/>
      <c r="J626" s="570"/>
      <c r="K626" s="570"/>
      <c r="L626" s="570"/>
      <c r="M626" s="570"/>
      <c r="N626" s="570"/>
      <c r="O626" s="570"/>
      <c r="P626" s="570"/>
      <c r="Q626" s="570"/>
      <c r="R626" s="570"/>
      <c r="S626" s="570"/>
      <c r="T626" s="570"/>
      <c r="U626" s="570"/>
      <c r="V626" s="570"/>
      <c r="W626" s="570"/>
      <c r="X626" s="570"/>
      <c r="Y626" s="570"/>
      <c r="Z626" s="570"/>
      <c r="AA626" s="570"/>
      <c r="AB626" s="570"/>
      <c r="AC626" s="570"/>
      <c r="AD626" s="570"/>
      <c r="AE626" s="570"/>
      <c r="AF626" s="570"/>
      <c r="AG626" s="570"/>
      <c r="AH626" s="570"/>
      <c r="AI626" s="570"/>
      <c r="AJ626" s="570"/>
      <c r="AK626" s="570"/>
      <c r="AL626" s="570"/>
      <c r="AM626" s="570"/>
      <c r="AN626" s="570"/>
      <c r="AO626" s="570"/>
      <c r="AP626" s="570"/>
      <c r="AQ626" s="570"/>
      <c r="AR626" s="570"/>
      <c r="AS626" s="570"/>
      <c r="AT626" s="570"/>
      <c r="AU626" s="570"/>
      <c r="AV626" s="570"/>
      <c r="AW626" s="570"/>
      <c r="AX626" s="570"/>
      <c r="AY626" s="570"/>
      <c r="AZ626" s="570"/>
      <c r="BA626" s="570"/>
      <c r="BB626" s="570"/>
      <c r="BC626" s="570"/>
      <c r="BD626" s="570"/>
      <c r="BE626" s="570"/>
      <c r="BF626" s="570"/>
      <c r="BG626" s="570"/>
      <c r="BH626" s="570"/>
      <c r="BI626" s="570"/>
      <c r="BJ626" s="570"/>
      <c r="BK626" s="570"/>
      <c r="BL626" s="570"/>
      <c r="BM626" s="570"/>
      <c r="BN626" s="570"/>
      <c r="BO626" s="570"/>
      <c r="BP626" s="570"/>
      <c r="BQ626" s="570"/>
      <c r="BR626" s="570"/>
      <c r="BS626" s="570"/>
      <c r="BT626" s="570"/>
      <c r="BU626" s="570"/>
      <c r="BV626" s="570"/>
      <c r="BW626" s="570"/>
      <c r="BX626" s="570"/>
      <c r="BY626" s="570"/>
      <c r="BZ626" s="570"/>
      <c r="CA626" s="570"/>
      <c r="CB626" s="570"/>
      <c r="CC626" s="570"/>
      <c r="CD626" s="570"/>
      <c r="CE626" s="570"/>
      <c r="CF626" s="570"/>
      <c r="CG626" s="570"/>
      <c r="CH626" s="570"/>
      <c r="CI626" s="570"/>
      <c r="CJ626" s="570"/>
      <c r="CK626" s="570"/>
      <c r="CL626" s="570"/>
      <c r="CM626" s="570"/>
      <c r="CN626" s="570"/>
      <c r="CO626" s="570"/>
      <c r="CP626" s="570"/>
      <c r="CQ626" s="570"/>
      <c r="CR626" s="570"/>
      <c r="CS626" s="570"/>
      <c r="CT626" s="570"/>
      <c r="CU626" s="570"/>
      <c r="CV626" s="570"/>
      <c r="CW626" s="570"/>
      <c r="CX626" s="570"/>
      <c r="CY626" s="570"/>
      <c r="CZ626" s="570"/>
      <c r="DA626" s="570"/>
      <c r="DB626" s="570"/>
      <c r="DC626" s="570"/>
      <c r="DD626" s="570"/>
      <c r="DE626" s="570"/>
      <c r="DF626" s="570"/>
      <c r="DG626" s="570"/>
      <c r="DH626" s="570"/>
      <c r="DI626" s="570"/>
      <c r="DJ626" s="570"/>
      <c r="DK626" s="570"/>
      <c r="DL626" s="570"/>
      <c r="DM626" s="570"/>
      <c r="DN626" s="570"/>
      <c r="DO626" s="570"/>
      <c r="DP626" s="570"/>
      <c r="DQ626" s="570"/>
      <c r="DR626" s="570"/>
      <c r="DS626" s="570"/>
      <c r="DT626" s="570"/>
      <c r="DU626" s="570"/>
      <c r="DV626" s="570"/>
      <c r="DW626" s="570"/>
      <c r="DX626" s="570"/>
      <c r="DY626" s="570"/>
      <c r="DZ626" s="570"/>
      <c r="EA626" s="570"/>
      <c r="EB626" s="570"/>
      <c r="EC626" s="570"/>
      <c r="ED626" s="570"/>
      <c r="EE626" s="570"/>
      <c r="EF626" s="570"/>
      <c r="EG626" s="570"/>
      <c r="EH626" s="570"/>
      <c r="EI626" s="570"/>
      <c r="EJ626" s="570"/>
      <c r="EK626" s="570"/>
      <c r="EL626" s="570"/>
      <c r="EM626" s="570"/>
      <c r="EN626" s="570"/>
      <c r="EO626" s="570"/>
      <c r="EP626" s="570"/>
      <c r="EQ626" s="570"/>
      <c r="ER626" s="570"/>
      <c r="ES626" s="570"/>
      <c r="ET626" s="570"/>
      <c r="EU626" s="570"/>
      <c r="EV626" s="570"/>
      <c r="EW626" s="570"/>
      <c r="EX626" s="570"/>
      <c r="EY626" s="570"/>
      <c r="EZ626" s="570"/>
      <c r="FA626" s="570"/>
      <c r="FB626" s="570"/>
      <c r="FC626" s="570"/>
      <c r="FD626" s="570"/>
      <c r="FE626" s="570"/>
      <c r="FF626" s="570"/>
      <c r="FG626" s="570"/>
      <c r="FH626" s="570"/>
      <c r="FI626" s="570"/>
      <c r="FJ626" s="570"/>
      <c r="FK626" s="570"/>
      <c r="FL626" s="570"/>
      <c r="FM626" s="570"/>
      <c r="FN626" s="570"/>
      <c r="FO626" s="570"/>
      <c r="FP626" s="570"/>
      <c r="FQ626" s="570"/>
      <c r="FR626" s="570"/>
      <c r="FS626" s="570"/>
      <c r="FT626" s="570"/>
      <c r="FU626" s="570"/>
      <c r="FV626" s="570"/>
      <c r="FW626" s="570"/>
      <c r="FX626" s="570"/>
      <c r="FY626" s="570"/>
      <c r="FZ626" s="570"/>
      <c r="GA626" s="570"/>
      <c r="GB626" s="570"/>
      <c r="GC626" s="570"/>
      <c r="GD626" s="570"/>
      <c r="GE626" s="570"/>
      <c r="GF626" s="570"/>
      <c r="GG626" s="570"/>
      <c r="GH626" s="570"/>
      <c r="GI626" s="570"/>
      <c r="GJ626" s="570"/>
      <c r="GK626" s="570"/>
      <c r="GL626" s="570"/>
      <c r="GM626" s="570"/>
      <c r="GN626" s="570"/>
      <c r="GO626" s="570"/>
      <c r="GP626" s="570"/>
      <c r="GQ626" s="570"/>
      <c r="GR626" s="570"/>
      <c r="GS626" s="570"/>
      <c r="GT626" s="570"/>
      <c r="GU626" s="570"/>
      <c r="GV626" s="570"/>
      <c r="GW626" s="570"/>
      <c r="GX626" s="570"/>
      <c r="GY626" s="570"/>
      <c r="GZ626" s="570"/>
      <c r="HA626" s="570"/>
      <c r="HB626" s="570"/>
      <c r="HC626" s="570"/>
      <c r="HD626" s="570"/>
      <c r="HE626" s="570"/>
      <c r="HF626" s="570"/>
      <c r="HG626" s="570"/>
      <c r="HH626" s="570"/>
      <c r="HI626" s="570"/>
      <c r="HJ626" s="570"/>
      <c r="HK626" s="570"/>
      <c r="HL626" s="570"/>
      <c r="HM626" s="570"/>
      <c r="HN626" s="570"/>
      <c r="HO626" s="570"/>
      <c r="HP626" s="570"/>
      <c r="HQ626" s="570"/>
      <c r="HR626" s="570"/>
      <c r="HS626" s="570"/>
      <c r="HT626" s="570"/>
      <c r="HU626" s="570"/>
      <c r="HV626" s="570"/>
      <c r="HW626" s="570"/>
      <c r="HX626" s="570"/>
      <c r="HY626" s="570"/>
      <c r="HZ626" s="570"/>
      <c r="IA626" s="570"/>
      <c r="IB626" s="570"/>
      <c r="IC626" s="570"/>
      <c r="ID626" s="570"/>
      <c r="IE626" s="570"/>
      <c r="IF626" s="570"/>
      <c r="IG626" s="570"/>
      <c r="IH626" s="570"/>
      <c r="II626" s="570"/>
      <c r="IJ626" s="570"/>
      <c r="IK626" s="570"/>
      <c r="IL626" s="570"/>
      <c r="IM626" s="570"/>
      <c r="IN626" s="570"/>
      <c r="IO626" s="570"/>
      <c r="IP626" s="570"/>
      <c r="IQ626" s="570"/>
      <c r="IR626" s="570"/>
      <c r="IS626" s="570"/>
      <c r="IT626" s="570"/>
      <c r="IU626" s="570"/>
      <c r="IV626" s="570"/>
      <c r="IW626" s="570"/>
      <c r="IX626" s="570"/>
      <c r="IY626" s="570"/>
      <c r="IZ626" s="570"/>
      <c r="JA626" s="570"/>
      <c r="JB626" s="570"/>
      <c r="JC626" s="570"/>
      <c r="JD626" s="570"/>
      <c r="JE626" s="570"/>
      <c r="JF626" s="570"/>
      <c r="JG626" s="570"/>
      <c r="JH626" s="570"/>
      <c r="JI626" s="570"/>
      <c r="JJ626" s="570"/>
      <c r="JK626" s="570"/>
      <c r="JL626" s="570"/>
      <c r="JM626" s="570"/>
      <c r="JN626" s="570"/>
      <c r="JO626" s="570"/>
      <c r="JP626" s="570"/>
      <c r="JQ626" s="570"/>
      <c r="JR626" s="570"/>
      <c r="JS626" s="570"/>
      <c r="JT626" s="570"/>
      <c r="JU626" s="570"/>
      <c r="JV626" s="570"/>
      <c r="JW626" s="570"/>
      <c r="JX626" s="570"/>
      <c r="JY626" s="570"/>
      <c r="JZ626" s="570"/>
      <c r="KA626" s="570"/>
      <c r="KB626" s="570"/>
      <c r="KC626" s="570"/>
      <c r="KD626" s="570"/>
      <c r="KE626" s="570"/>
      <c r="KF626" s="570"/>
      <c r="KG626" s="570"/>
      <c r="KH626" s="570"/>
      <c r="KI626" s="570"/>
      <c r="KJ626" s="570"/>
      <c r="KK626" s="570"/>
      <c r="KL626" s="570"/>
      <c r="KM626" s="570"/>
      <c r="KN626" s="570"/>
      <c r="KO626" s="570"/>
      <c r="KP626" s="570"/>
      <c r="KQ626" s="570"/>
      <c r="KR626" s="570"/>
      <c r="KS626" s="570"/>
      <c r="KT626" s="570"/>
      <c r="KU626" s="570"/>
      <c r="KV626" s="570"/>
      <c r="KW626" s="570"/>
      <c r="KX626" s="570"/>
      <c r="KY626" s="570"/>
      <c r="KZ626" s="570"/>
      <c r="LA626" s="570"/>
      <c r="LB626" s="570"/>
      <c r="LC626" s="570"/>
      <c r="LD626" s="570"/>
      <c r="LE626" s="570"/>
      <c r="LF626" s="570"/>
      <c r="LG626" s="570"/>
      <c r="LH626" s="570"/>
      <c r="LI626" s="570"/>
      <c r="LJ626" s="570"/>
      <c r="LK626" s="570"/>
      <c r="LL626" s="570"/>
      <c r="LM626" s="570"/>
      <c r="LN626" s="570"/>
      <c r="LO626" s="570"/>
      <c r="LP626" s="570"/>
      <c r="LQ626" s="570"/>
      <c r="LR626" s="570"/>
      <c r="LS626" s="570"/>
      <c r="LT626" s="570"/>
      <c r="LU626" s="570"/>
      <c r="LV626" s="570"/>
      <c r="LW626" s="570"/>
      <c r="LX626" s="570"/>
      <c r="LY626" s="570"/>
      <c r="LZ626" s="570"/>
      <c r="MA626" s="570"/>
      <c r="MB626" s="570"/>
      <c r="MC626" s="570"/>
      <c r="MD626" s="570"/>
      <c r="ME626" s="570"/>
      <c r="MF626" s="570"/>
      <c r="MG626" s="570"/>
      <c r="MH626" s="570"/>
      <c r="MI626" s="570"/>
      <c r="MJ626" s="570"/>
      <c r="MK626" s="570"/>
      <c r="ML626" s="570"/>
      <c r="MM626" s="570"/>
      <c r="MN626" s="570"/>
      <c r="MO626" s="570"/>
      <c r="MP626" s="570"/>
      <c r="MQ626" s="570"/>
      <c r="MR626" s="570"/>
      <c r="MS626" s="570"/>
      <c r="MT626" s="570"/>
      <c r="MU626" s="570"/>
      <c r="MV626" s="570"/>
      <c r="MW626" s="570"/>
      <c r="MX626" s="570"/>
      <c r="MY626" s="570"/>
      <c r="MZ626" s="570"/>
      <c r="NA626" s="570"/>
      <c r="NB626" s="570"/>
      <c r="NC626" s="570"/>
      <c r="ND626" s="570"/>
      <c r="NE626" s="570"/>
      <c r="NF626" s="570"/>
      <c r="NG626" s="570"/>
      <c r="NH626" s="570"/>
      <c r="NI626" s="570"/>
      <c r="NJ626" s="570"/>
      <c r="NK626" s="570"/>
      <c r="NL626" s="570"/>
      <c r="NM626" s="570"/>
      <c r="NN626" s="570"/>
      <c r="NO626" s="570"/>
      <c r="NP626" s="570"/>
      <c r="NQ626" s="570"/>
      <c r="NR626" s="570"/>
      <c r="NS626" s="570"/>
      <c r="NT626" s="570"/>
      <c r="NU626" s="570"/>
      <c r="NV626" s="570"/>
      <c r="NW626" s="570"/>
      <c r="NX626" s="570"/>
      <c r="NY626" s="570"/>
      <c r="NZ626" s="570"/>
      <c r="OA626" s="570"/>
      <c r="OB626" s="570"/>
      <c r="OC626" s="570"/>
      <c r="OD626" s="570"/>
      <c r="OE626" s="570"/>
      <c r="OF626" s="570"/>
      <c r="OG626" s="570"/>
      <c r="OH626" s="570"/>
      <c r="OI626" s="570"/>
      <c r="OJ626" s="570"/>
      <c r="OK626" s="570"/>
      <c r="OL626" s="570"/>
      <c r="OM626" s="570"/>
      <c r="ON626" s="570"/>
      <c r="OO626" s="570"/>
      <c r="OP626" s="570"/>
      <c r="OQ626" s="570"/>
      <c r="OR626" s="570"/>
      <c r="OS626" s="570"/>
      <c r="OT626" s="570"/>
      <c r="OU626" s="570"/>
      <c r="OV626" s="570"/>
      <c r="OW626" s="570"/>
      <c r="OX626" s="570"/>
      <c r="OY626" s="570"/>
      <c r="OZ626" s="570"/>
      <c r="PA626" s="570"/>
      <c r="PB626" s="570"/>
      <c r="PC626" s="570"/>
      <c r="PD626" s="570"/>
      <c r="PE626" s="570"/>
      <c r="PF626" s="570"/>
      <c r="PG626" s="570"/>
      <c r="PH626" s="570"/>
      <c r="PI626" s="570"/>
      <c r="PJ626" s="570"/>
      <c r="PK626" s="570"/>
      <c r="PL626" s="570"/>
      <c r="PM626" s="570"/>
      <c r="PN626" s="570"/>
      <c r="PO626" s="570"/>
      <c r="PP626" s="570"/>
      <c r="PQ626" s="570"/>
      <c r="PR626" s="570"/>
      <c r="PS626" s="570"/>
      <c r="PT626" s="570"/>
      <c r="PU626" s="570"/>
      <c r="PV626" s="570"/>
      <c r="PW626" s="570"/>
      <c r="PX626" s="570"/>
      <c r="PY626" s="570"/>
      <c r="PZ626" s="570"/>
      <c r="QA626" s="570"/>
      <c r="QB626" s="570"/>
      <c r="QC626" s="570"/>
      <c r="QD626" s="570"/>
      <c r="QE626" s="570"/>
      <c r="QF626" s="570"/>
      <c r="QG626" s="570"/>
      <c r="QH626" s="570"/>
      <c r="QI626" s="570"/>
      <c r="QJ626" s="570"/>
      <c r="QK626" s="570"/>
      <c r="QL626" s="570"/>
      <c r="QM626" s="570"/>
      <c r="QN626" s="570"/>
      <c r="QO626" s="570"/>
      <c r="QP626" s="570"/>
      <c r="QQ626" s="570"/>
      <c r="QR626" s="570"/>
      <c r="QS626" s="570"/>
      <c r="QT626" s="570"/>
      <c r="QU626" s="570"/>
      <c r="QV626" s="570"/>
      <c r="QW626" s="570"/>
      <c r="QX626" s="570"/>
      <c r="QY626" s="570"/>
      <c r="QZ626" s="570"/>
      <c r="RA626" s="570"/>
      <c r="RB626" s="570"/>
      <c r="RC626" s="570"/>
      <c r="RD626" s="570"/>
      <c r="RE626" s="570"/>
      <c r="RF626" s="570"/>
      <c r="RG626" s="570"/>
      <c r="RH626" s="570"/>
      <c r="RI626" s="570"/>
      <c r="RJ626" s="570"/>
      <c r="RK626" s="570"/>
      <c r="RL626" s="570"/>
      <c r="RM626" s="570"/>
      <c r="RN626" s="570"/>
      <c r="RO626" s="570"/>
      <c r="RP626" s="570"/>
      <c r="RQ626" s="570"/>
      <c r="RR626" s="570"/>
      <c r="RS626" s="570"/>
      <c r="RT626" s="570"/>
      <c r="RU626" s="570"/>
      <c r="RV626" s="570"/>
      <c r="RW626" s="570"/>
      <c r="RX626" s="570"/>
      <c r="RY626" s="570"/>
      <c r="RZ626" s="570"/>
      <c r="SA626" s="570"/>
      <c r="SB626" s="570"/>
      <c r="SC626" s="570"/>
      <c r="SD626" s="570"/>
      <c r="SE626" s="570"/>
      <c r="SF626" s="570"/>
      <c r="SG626" s="570"/>
      <c r="SH626" s="570"/>
      <c r="SI626" s="570"/>
      <c r="SJ626" s="570"/>
      <c r="SK626" s="570"/>
      <c r="SL626" s="570"/>
      <c r="SM626" s="570"/>
      <c r="SN626" s="570"/>
      <c r="SO626" s="570"/>
      <c r="SP626" s="570"/>
      <c r="SQ626" s="570"/>
      <c r="SR626" s="570"/>
      <c r="SS626" s="570"/>
      <c r="ST626" s="570"/>
      <c r="SU626" s="570"/>
      <c r="SV626" s="570"/>
      <c r="SW626" s="570"/>
      <c r="SX626" s="570"/>
      <c r="SY626" s="570"/>
      <c r="SZ626" s="570"/>
      <c r="TA626" s="570"/>
      <c r="TB626" s="570"/>
      <c r="TC626" s="570"/>
      <c r="TD626" s="570"/>
      <c r="TE626" s="570"/>
      <c r="TF626" s="570"/>
      <c r="TG626" s="570"/>
      <c r="TH626" s="570"/>
      <c r="TI626" s="570"/>
      <c r="TJ626" s="570"/>
      <c r="TK626" s="570"/>
      <c r="TL626" s="570"/>
      <c r="TM626" s="570"/>
      <c r="TN626" s="570"/>
      <c r="TO626" s="570"/>
      <c r="TP626" s="570"/>
      <c r="TQ626" s="570"/>
      <c r="TR626" s="570"/>
      <c r="TS626" s="570"/>
      <c r="TT626" s="570"/>
      <c r="TU626" s="570"/>
      <c r="TV626" s="570"/>
      <c r="TW626" s="570"/>
      <c r="TX626" s="570"/>
      <c r="TY626" s="570"/>
      <c r="TZ626" s="570"/>
      <c r="UA626" s="570"/>
      <c r="UB626" s="570"/>
      <c r="UC626" s="570"/>
      <c r="UD626" s="570"/>
      <c r="UE626" s="570"/>
      <c r="UF626" s="570"/>
      <c r="UG626" s="570"/>
      <c r="UH626" s="570"/>
      <c r="UI626" s="570"/>
      <c r="UJ626" s="570"/>
      <c r="UK626" s="570"/>
      <c r="UL626" s="570"/>
      <c r="UM626" s="570"/>
      <c r="UN626" s="570"/>
      <c r="UO626" s="570"/>
      <c r="UP626" s="570"/>
      <c r="UQ626" s="570"/>
      <c r="UR626" s="570"/>
      <c r="US626" s="570"/>
      <c r="UT626" s="570"/>
      <c r="UU626" s="570"/>
      <c r="UV626" s="570"/>
      <c r="UW626" s="570"/>
      <c r="UX626" s="570"/>
      <c r="UY626" s="570"/>
      <c r="UZ626" s="570"/>
      <c r="VA626" s="570"/>
      <c r="VB626" s="570"/>
      <c r="VC626" s="570"/>
      <c r="VD626" s="570"/>
      <c r="VE626" s="570"/>
      <c r="VF626" s="570"/>
      <c r="VG626" s="570"/>
      <c r="VH626" s="570"/>
      <c r="VI626" s="570"/>
      <c r="VJ626" s="570"/>
      <c r="VK626" s="570"/>
      <c r="VL626" s="570"/>
      <c r="VM626" s="570"/>
      <c r="VN626" s="570"/>
      <c r="VO626" s="570"/>
      <c r="VP626" s="570"/>
      <c r="VQ626" s="570"/>
      <c r="VR626" s="570"/>
      <c r="VS626" s="570"/>
      <c r="VT626" s="570"/>
      <c r="VU626" s="570"/>
      <c r="VV626" s="570"/>
      <c r="VW626" s="570"/>
      <c r="VX626" s="570"/>
      <c r="VY626" s="570"/>
      <c r="VZ626" s="570"/>
      <c r="WA626" s="570"/>
      <c r="WB626" s="570"/>
      <c r="WC626" s="570"/>
      <c r="WD626" s="570"/>
      <c r="WE626" s="570"/>
      <c r="WF626" s="570"/>
      <c r="WG626" s="570"/>
      <c r="WH626" s="570"/>
      <c r="WI626" s="570"/>
      <c r="WJ626" s="570"/>
      <c r="WK626" s="570"/>
      <c r="WL626" s="570"/>
      <c r="WM626" s="570"/>
      <c r="WN626" s="570"/>
      <c r="WO626" s="570"/>
      <c r="WP626" s="570"/>
      <c r="WQ626" s="570"/>
      <c r="WR626" s="570"/>
      <c r="WS626" s="570"/>
      <c r="WT626" s="570"/>
      <c r="WU626" s="570"/>
      <c r="WV626" s="570"/>
      <c r="WW626" s="570"/>
      <c r="WX626" s="570"/>
      <c r="WY626" s="570"/>
      <c r="WZ626" s="570"/>
      <c r="XA626" s="570"/>
      <c r="XB626" s="570"/>
      <c r="XC626" s="570"/>
      <c r="XD626" s="570"/>
      <c r="XE626" s="570"/>
      <c r="XF626" s="570"/>
      <c r="XG626" s="570"/>
      <c r="XH626" s="570"/>
      <c r="XI626" s="570"/>
      <c r="XJ626" s="570"/>
      <c r="XK626" s="570"/>
      <c r="XL626" s="570"/>
      <c r="XM626" s="570"/>
      <c r="XN626" s="570"/>
      <c r="XO626" s="570"/>
      <c r="XP626" s="570"/>
      <c r="XQ626" s="570"/>
      <c r="XR626" s="570"/>
      <c r="XS626" s="570"/>
      <c r="XT626" s="570"/>
      <c r="XU626" s="570"/>
      <c r="XV626" s="570"/>
      <c r="XW626" s="570"/>
      <c r="XX626" s="570"/>
      <c r="XY626" s="570"/>
      <c r="XZ626" s="570"/>
      <c r="YA626" s="570"/>
      <c r="YB626" s="570"/>
      <c r="YC626" s="570"/>
      <c r="YD626" s="570"/>
      <c r="YE626" s="570"/>
      <c r="YF626" s="570"/>
      <c r="YG626" s="570"/>
      <c r="YH626" s="570"/>
      <c r="YI626" s="570"/>
      <c r="YJ626" s="570"/>
      <c r="YK626" s="570"/>
      <c r="YL626" s="570"/>
      <c r="YM626" s="570"/>
      <c r="YN626" s="570"/>
      <c r="YO626" s="570"/>
      <c r="YP626" s="570"/>
      <c r="YQ626" s="570"/>
      <c r="YR626" s="570"/>
      <c r="YS626" s="570"/>
      <c r="YT626" s="570"/>
      <c r="YU626" s="570"/>
      <c r="YV626" s="570"/>
      <c r="YW626" s="570"/>
      <c r="YX626" s="570"/>
      <c r="YY626" s="570"/>
      <c r="YZ626" s="570"/>
      <c r="ZA626" s="570"/>
      <c r="ZB626" s="570"/>
      <c r="ZC626" s="570"/>
      <c r="ZD626" s="570"/>
      <c r="ZE626" s="570"/>
      <c r="ZF626" s="570"/>
      <c r="ZG626" s="570"/>
      <c r="ZH626" s="570"/>
      <c r="ZI626" s="570"/>
      <c r="ZJ626" s="570"/>
      <c r="ZK626" s="570"/>
      <c r="ZL626" s="570"/>
      <c r="ZM626" s="570"/>
      <c r="ZN626" s="570"/>
      <c r="ZO626" s="570"/>
      <c r="ZP626" s="570"/>
      <c r="ZQ626" s="570"/>
      <c r="ZR626" s="570"/>
      <c r="ZS626" s="570"/>
      <c r="ZT626" s="570"/>
      <c r="ZU626" s="570"/>
      <c r="ZV626" s="570"/>
      <c r="ZW626" s="570"/>
      <c r="ZX626" s="570"/>
      <c r="ZY626" s="570"/>
      <c r="ZZ626" s="570"/>
      <c r="AAA626" s="570"/>
      <c r="AAB626" s="570"/>
      <c r="AAC626" s="570"/>
      <c r="AAD626" s="570"/>
      <c r="AAE626" s="570"/>
      <c r="AAF626" s="570"/>
      <c r="AAG626" s="570"/>
      <c r="AAH626" s="570"/>
      <c r="AAI626" s="570"/>
      <c r="AAJ626" s="570"/>
      <c r="AAK626" s="570"/>
      <c r="AAL626" s="570"/>
      <c r="AAM626" s="570"/>
      <c r="AAN626" s="570"/>
      <c r="AAO626" s="570"/>
      <c r="AAP626" s="570"/>
      <c r="AAQ626" s="570"/>
      <c r="AAR626" s="570"/>
      <c r="AAS626" s="570"/>
      <c r="AAT626" s="570"/>
      <c r="AAU626" s="570"/>
      <c r="AAV626" s="570"/>
      <c r="AAW626" s="570"/>
      <c r="AAX626" s="570"/>
      <c r="AAY626" s="570"/>
      <c r="AAZ626" s="570"/>
      <c r="ABA626" s="570"/>
      <c r="ABB626" s="570"/>
      <c r="ABC626" s="570"/>
      <c r="ABD626" s="570"/>
      <c r="ABE626" s="570"/>
      <c r="ABF626" s="570"/>
      <c r="ABG626" s="570"/>
      <c r="ABH626" s="570"/>
      <c r="ABI626" s="570"/>
      <c r="ABJ626" s="570"/>
      <c r="ABK626" s="570"/>
      <c r="ABL626" s="570"/>
      <c r="ABM626" s="570"/>
      <c r="ABN626" s="570"/>
      <c r="ABO626" s="570"/>
      <c r="ABP626" s="570"/>
      <c r="ABQ626" s="570"/>
      <c r="ABR626" s="570"/>
      <c r="ABS626" s="570"/>
      <c r="ABT626" s="570"/>
      <c r="ABU626" s="570"/>
      <c r="ABV626" s="570"/>
      <c r="ABW626" s="570"/>
      <c r="ABX626" s="570"/>
      <c r="ABY626" s="570"/>
      <c r="ABZ626" s="570"/>
      <c r="ACA626" s="570"/>
      <c r="ACB626" s="570"/>
      <c r="ACC626" s="570"/>
      <c r="ACD626" s="570"/>
      <c r="ACE626" s="570"/>
      <c r="ACF626" s="570"/>
      <c r="ACG626" s="570"/>
      <c r="ACH626" s="570"/>
      <c r="ACI626" s="570"/>
      <c r="ACJ626" s="570"/>
      <c r="ACK626" s="570"/>
      <c r="ACL626" s="570"/>
      <c r="ACM626" s="570"/>
      <c r="ACN626" s="570"/>
      <c r="ACO626" s="570"/>
      <c r="ACP626" s="570"/>
      <c r="ACQ626" s="570"/>
      <c r="ACR626" s="570"/>
      <c r="ACS626" s="570"/>
      <c r="ACT626" s="570"/>
      <c r="ACU626" s="570"/>
      <c r="ACV626" s="570"/>
      <c r="ACW626" s="570"/>
      <c r="ACX626" s="570"/>
      <c r="ACY626" s="570"/>
      <c r="ACZ626" s="570"/>
      <c r="ADA626" s="570"/>
      <c r="ADB626" s="570"/>
      <c r="ADC626" s="570"/>
      <c r="ADD626" s="570"/>
      <c r="ADE626" s="570"/>
      <c r="ADF626" s="570"/>
      <c r="ADG626" s="570"/>
      <c r="ADH626" s="570"/>
      <c r="ADI626" s="570"/>
      <c r="ADJ626" s="570"/>
      <c r="ADK626" s="570"/>
      <c r="ADL626" s="570"/>
      <c r="ADM626" s="570"/>
      <c r="ADN626" s="570"/>
      <c r="ADO626" s="570"/>
      <c r="ADP626" s="570"/>
      <c r="ADQ626" s="570"/>
      <c r="ADR626" s="570"/>
      <c r="ADS626" s="570"/>
      <c r="ADT626" s="570"/>
      <c r="ADU626" s="570"/>
      <c r="ADV626" s="570"/>
      <c r="ADW626" s="570"/>
      <c r="ADX626" s="570"/>
      <c r="ADY626" s="570"/>
      <c r="ADZ626" s="570"/>
      <c r="AEA626" s="570"/>
      <c r="AEB626" s="570"/>
      <c r="AEC626" s="570"/>
      <c r="AED626" s="570"/>
      <c r="AEE626" s="570"/>
      <c r="AEF626" s="570"/>
      <c r="AEG626" s="570"/>
      <c r="AEH626" s="570"/>
      <c r="AEI626" s="570"/>
      <c r="AEJ626" s="570"/>
      <c r="AEK626" s="570"/>
      <c r="AEL626" s="570"/>
      <c r="AEM626" s="570"/>
      <c r="AEN626" s="570"/>
      <c r="AEO626" s="570"/>
      <c r="AEP626" s="570"/>
      <c r="AEQ626" s="570"/>
      <c r="AER626" s="570"/>
      <c r="AES626" s="570"/>
      <c r="AET626" s="570"/>
      <c r="AEU626" s="570"/>
      <c r="AEV626" s="570"/>
      <c r="AEW626" s="570"/>
      <c r="AEX626" s="570"/>
      <c r="AEY626" s="570"/>
      <c r="AEZ626" s="570"/>
      <c r="AFA626" s="570"/>
      <c r="AFB626" s="570"/>
      <c r="AFC626" s="570"/>
      <c r="AFD626" s="570"/>
      <c r="AFE626" s="570"/>
      <c r="AFF626" s="570"/>
      <c r="AFG626" s="570"/>
      <c r="AFH626" s="570"/>
      <c r="AFI626" s="570"/>
      <c r="AFJ626" s="570"/>
      <c r="AFK626" s="570"/>
      <c r="AFL626" s="570"/>
      <c r="AFM626" s="570"/>
      <c r="AFN626" s="570"/>
      <c r="AFO626" s="570"/>
      <c r="AFP626" s="570"/>
      <c r="AFQ626" s="570"/>
      <c r="AFR626" s="570"/>
      <c r="AFS626" s="570"/>
      <c r="AFT626" s="570"/>
      <c r="AFU626" s="570"/>
      <c r="AFV626" s="570"/>
      <c r="AFW626" s="570"/>
      <c r="AFX626" s="570"/>
      <c r="AFY626" s="570"/>
      <c r="AFZ626" s="570"/>
      <c r="AGA626" s="570"/>
      <c r="AGB626" s="570"/>
      <c r="AGC626" s="570"/>
      <c r="AGD626" s="570"/>
      <c r="AGE626" s="570"/>
      <c r="AGF626" s="570"/>
      <c r="AGG626" s="570"/>
      <c r="AGH626" s="570"/>
      <c r="AGI626" s="570"/>
      <c r="AGJ626" s="570"/>
      <c r="AGK626" s="570"/>
      <c r="AGL626" s="570"/>
      <c r="AGM626" s="570"/>
      <c r="AGN626" s="570"/>
      <c r="AGO626" s="570"/>
      <c r="AGP626" s="570"/>
      <c r="AGQ626" s="570"/>
      <c r="AGR626" s="570"/>
      <c r="AGS626" s="570"/>
      <c r="AGT626" s="570"/>
      <c r="AGU626" s="570"/>
      <c r="AGV626" s="570"/>
      <c r="AGW626" s="570"/>
      <c r="AGX626" s="570"/>
      <c r="AGY626" s="570"/>
      <c r="AGZ626" s="570"/>
      <c r="AHA626" s="570"/>
      <c r="AHB626" s="570"/>
      <c r="AHC626" s="570"/>
      <c r="AHD626" s="570"/>
      <c r="AHE626" s="570"/>
      <c r="AHF626" s="570"/>
      <c r="AHG626" s="570"/>
      <c r="AHH626" s="570"/>
      <c r="AHI626" s="570"/>
      <c r="AHJ626" s="570"/>
      <c r="AHK626" s="570"/>
      <c r="AHL626" s="570"/>
      <c r="AHM626" s="570"/>
      <c r="AHN626" s="570"/>
      <c r="AHO626" s="570"/>
      <c r="AHP626" s="570"/>
      <c r="AHQ626" s="570"/>
      <c r="AHR626" s="570"/>
      <c r="AHS626" s="570"/>
      <c r="AHT626" s="570"/>
      <c r="AHU626" s="570"/>
      <c r="AHV626" s="570"/>
      <c r="AHW626" s="570"/>
      <c r="AHX626" s="570"/>
      <c r="AHY626" s="570"/>
      <c r="AHZ626" s="570"/>
      <c r="AIA626" s="570"/>
      <c r="AIB626" s="570"/>
      <c r="AIC626" s="570"/>
      <c r="AID626" s="570"/>
      <c r="AIE626" s="570"/>
      <c r="AIF626" s="570"/>
      <c r="AIG626" s="570"/>
      <c r="AIH626" s="570"/>
      <c r="AII626" s="570"/>
      <c r="AIJ626" s="570"/>
      <c r="AIK626" s="570"/>
      <c r="AIL626" s="570"/>
      <c r="AIM626" s="570"/>
      <c r="AIN626" s="570"/>
      <c r="AIO626" s="570"/>
      <c r="AIP626" s="570"/>
      <c r="AIQ626" s="570"/>
      <c r="AIR626" s="570"/>
      <c r="AIS626" s="570"/>
      <c r="AIT626" s="570"/>
      <c r="AIU626" s="570"/>
      <c r="AIV626" s="570"/>
      <c r="AIW626" s="570"/>
      <c r="AIX626" s="570"/>
      <c r="AIY626" s="570"/>
      <c r="AIZ626" s="570"/>
      <c r="AJA626" s="570"/>
      <c r="AJB626" s="570"/>
      <c r="AJC626" s="570"/>
      <c r="AJD626" s="570"/>
      <c r="AJE626" s="570"/>
      <c r="AJF626" s="570"/>
      <c r="AJG626" s="570"/>
      <c r="AJH626" s="570"/>
      <c r="AJI626" s="570"/>
      <c r="AJJ626" s="570"/>
      <c r="AJK626" s="570"/>
      <c r="AJL626" s="570"/>
      <c r="AJM626" s="570"/>
      <c r="AJN626" s="570"/>
      <c r="AJO626" s="570"/>
      <c r="AJP626" s="570"/>
      <c r="AJQ626" s="570"/>
      <c r="AJR626" s="570"/>
      <c r="AJS626" s="570"/>
      <c r="AJT626" s="570"/>
      <c r="AJU626" s="570"/>
      <c r="AJV626" s="570"/>
      <c r="AJW626" s="570"/>
      <c r="AJX626" s="570"/>
      <c r="AJY626" s="570"/>
      <c r="AJZ626" s="570"/>
      <c r="AKA626" s="570"/>
      <c r="AKB626" s="570"/>
      <c r="AKC626" s="570"/>
      <c r="AKD626" s="570"/>
      <c r="AKE626" s="570"/>
      <c r="AKF626" s="570"/>
      <c r="AKG626" s="570"/>
      <c r="AKH626" s="570"/>
      <c r="AKI626" s="570"/>
      <c r="AKJ626" s="570"/>
      <c r="AKK626" s="570"/>
      <c r="AKL626" s="570"/>
      <c r="AKM626" s="570"/>
      <c r="AKN626" s="570"/>
      <c r="AKO626" s="570"/>
      <c r="AKP626" s="570"/>
      <c r="AKQ626" s="570"/>
      <c r="AKR626" s="570"/>
      <c r="AKS626" s="570"/>
      <c r="AKT626" s="570"/>
      <c r="AKU626" s="570"/>
      <c r="AKV626" s="570"/>
      <c r="AKW626" s="570"/>
      <c r="AKX626" s="570"/>
      <c r="AKY626" s="570"/>
      <c r="AKZ626" s="570"/>
      <c r="ALA626" s="570"/>
      <c r="ALB626" s="570"/>
      <c r="ALC626" s="570"/>
      <c r="ALD626" s="570"/>
      <c r="ALE626" s="570"/>
      <c r="ALF626" s="570"/>
      <c r="ALG626" s="570"/>
      <c r="ALH626" s="570"/>
      <c r="ALI626" s="570"/>
      <c r="ALJ626" s="570"/>
      <c r="ALK626" s="570"/>
      <c r="ALL626" s="570"/>
      <c r="ALM626" s="570"/>
      <c r="ALN626" s="570"/>
      <c r="ALO626" s="570"/>
      <c r="ALP626" s="570"/>
      <c r="ALQ626" s="570"/>
      <c r="ALR626" s="570"/>
      <c r="ALS626" s="570"/>
      <c r="ALT626" s="570"/>
      <c r="ALU626" s="570"/>
      <c r="ALV626" s="570"/>
      <c r="ALW626" s="570"/>
      <c r="ALX626" s="570"/>
      <c r="ALY626" s="570"/>
      <c r="ALZ626" s="570"/>
      <c r="AMA626" s="570"/>
      <c r="AMB626" s="570"/>
      <c r="AMC626" s="570"/>
      <c r="AMD626" s="570"/>
      <c r="AME626" s="570"/>
      <c r="AMF626" s="570"/>
      <c r="AMG626" s="570"/>
      <c r="AMH626" s="570"/>
      <c r="AMI626" s="570"/>
      <c r="AMJ626" s="570"/>
      <c r="AMK626" s="570"/>
      <c r="AML626" s="570"/>
      <c r="AMM626" s="570"/>
      <c r="AMN626" s="570"/>
      <c r="AMO626" s="570"/>
      <c r="AMP626" s="570"/>
      <c r="AMQ626" s="570"/>
      <c r="AMR626" s="570"/>
      <c r="AMS626" s="570"/>
      <c r="AMT626" s="570"/>
      <c r="AMU626" s="570"/>
      <c r="AMV626" s="570"/>
      <c r="AMW626" s="570"/>
      <c r="AMX626" s="570"/>
      <c r="AMY626" s="570"/>
      <c r="AMZ626" s="570"/>
      <c r="ANA626" s="570"/>
      <c r="ANB626" s="570"/>
      <c r="ANC626" s="570"/>
      <c r="AND626" s="570"/>
      <c r="ANE626" s="570"/>
      <c r="ANF626" s="570"/>
      <c r="ANG626" s="570"/>
      <c r="ANH626" s="570"/>
      <c r="ANI626" s="570"/>
      <c r="ANJ626" s="570"/>
      <c r="ANK626" s="570"/>
      <c r="ANL626" s="570"/>
      <c r="ANM626" s="570"/>
      <c r="ANN626" s="570"/>
      <c r="ANO626" s="570"/>
      <c r="ANP626" s="570"/>
      <c r="ANQ626" s="570"/>
      <c r="ANR626" s="570"/>
      <c r="ANS626" s="570"/>
      <c r="ANT626" s="570"/>
      <c r="ANU626" s="570"/>
      <c r="ANV626" s="570"/>
      <c r="ANW626" s="570"/>
      <c r="ANX626" s="570"/>
      <c r="ANY626" s="570"/>
      <c r="ANZ626" s="570"/>
      <c r="AOA626" s="570"/>
      <c r="AOB626" s="570"/>
      <c r="AOC626" s="570"/>
      <c r="AOD626" s="570"/>
      <c r="AOE626" s="570"/>
      <c r="AOF626" s="570"/>
      <c r="AOG626" s="570"/>
      <c r="AOH626" s="570"/>
      <c r="AOI626" s="570"/>
      <c r="AOJ626" s="570"/>
      <c r="AOK626" s="570"/>
      <c r="AOL626" s="570"/>
      <c r="AOM626" s="570"/>
      <c r="AON626" s="570"/>
      <c r="AOO626" s="570"/>
      <c r="AOP626" s="570"/>
      <c r="AOQ626" s="570"/>
      <c r="AOR626" s="570"/>
      <c r="AOS626" s="570"/>
      <c r="AOT626" s="570"/>
      <c r="AOU626" s="570"/>
      <c r="AOV626" s="570"/>
      <c r="AOW626" s="570"/>
      <c r="AOX626" s="570"/>
      <c r="AOY626" s="570"/>
      <c r="AOZ626" s="570"/>
      <c r="APA626" s="570"/>
      <c r="APB626" s="570"/>
      <c r="APC626" s="570"/>
      <c r="APD626" s="570"/>
      <c r="APE626" s="570"/>
      <c r="APF626" s="570"/>
      <c r="APG626" s="570"/>
      <c r="APH626" s="570"/>
      <c r="API626" s="570"/>
      <c r="APJ626" s="570"/>
      <c r="APK626" s="570"/>
      <c r="APL626" s="570"/>
      <c r="APM626" s="570"/>
      <c r="APN626" s="570"/>
      <c r="APO626" s="570"/>
      <c r="APP626" s="570"/>
      <c r="APQ626" s="570"/>
      <c r="APR626" s="570"/>
      <c r="APS626" s="570"/>
      <c r="APT626" s="570"/>
      <c r="APU626" s="570"/>
      <c r="APV626" s="570"/>
      <c r="APW626" s="570"/>
      <c r="APX626" s="570"/>
      <c r="APY626" s="570"/>
      <c r="APZ626" s="570"/>
      <c r="AQA626" s="570"/>
      <c r="AQB626" s="570"/>
      <c r="AQC626" s="570"/>
      <c r="AQD626" s="570"/>
      <c r="AQE626" s="570"/>
      <c r="AQF626" s="570"/>
      <c r="AQG626" s="570"/>
      <c r="AQH626" s="570"/>
      <c r="AQI626" s="570"/>
      <c r="AQJ626" s="570"/>
      <c r="AQK626" s="570"/>
      <c r="AQL626" s="570"/>
      <c r="AQM626" s="570"/>
      <c r="AQN626" s="570"/>
      <c r="AQO626" s="570"/>
      <c r="AQP626" s="570"/>
      <c r="AQQ626" s="570"/>
      <c r="AQR626" s="570"/>
      <c r="AQS626" s="570"/>
      <c r="AQT626" s="570"/>
      <c r="AQU626" s="570"/>
      <c r="AQV626" s="570"/>
      <c r="AQW626" s="570"/>
      <c r="AQX626" s="570"/>
      <c r="AQY626" s="570"/>
      <c r="AQZ626" s="570"/>
      <c r="ARA626" s="570"/>
      <c r="ARB626" s="570"/>
      <c r="ARC626" s="570"/>
      <c r="ARD626" s="570"/>
      <c r="ARE626" s="570"/>
      <c r="ARF626" s="570"/>
      <c r="ARG626" s="570"/>
      <c r="ARH626" s="570"/>
      <c r="ARI626" s="570"/>
      <c r="ARJ626" s="570"/>
      <c r="ARK626" s="570"/>
      <c r="ARL626" s="570"/>
      <c r="ARM626" s="570"/>
      <c r="ARN626" s="570"/>
      <c r="ARO626" s="570"/>
      <c r="ARP626" s="570"/>
      <c r="ARQ626" s="570"/>
      <c r="ARR626" s="570"/>
      <c r="ARS626" s="570"/>
      <c r="ART626" s="570"/>
      <c r="ARU626" s="570"/>
      <c r="ARV626" s="570"/>
      <c r="ARW626" s="570"/>
      <c r="ARX626" s="570"/>
      <c r="ARY626" s="570"/>
      <c r="ARZ626" s="570"/>
      <c r="ASA626" s="570"/>
      <c r="ASB626" s="570"/>
      <c r="ASC626" s="570"/>
      <c r="ASD626" s="570"/>
      <c r="ASE626" s="570"/>
      <c r="ASF626" s="570"/>
      <c r="ASG626" s="570"/>
      <c r="ASH626" s="570"/>
      <c r="ASI626" s="570"/>
      <c r="ASJ626" s="570"/>
      <c r="ASK626" s="570"/>
      <c r="ASL626" s="570"/>
      <c r="ASM626" s="570"/>
      <c r="ASN626" s="570"/>
      <c r="ASO626" s="570"/>
      <c r="ASP626" s="570"/>
      <c r="ASQ626" s="570"/>
      <c r="ASR626" s="570"/>
      <c r="ASS626" s="570"/>
      <c r="AST626" s="570"/>
      <c r="ASU626" s="570"/>
      <c r="ASV626" s="570"/>
      <c r="ASW626" s="570"/>
      <c r="ASX626" s="570"/>
      <c r="ASY626" s="570"/>
      <c r="ASZ626" s="570"/>
      <c r="ATA626" s="570"/>
      <c r="ATB626" s="570"/>
      <c r="ATC626" s="570"/>
      <c r="ATD626" s="570"/>
      <c r="ATE626" s="570"/>
      <c r="ATF626" s="570"/>
      <c r="ATG626" s="570"/>
      <c r="ATH626" s="570"/>
      <c r="ATI626" s="570"/>
      <c r="ATJ626" s="570"/>
      <c r="ATK626" s="570"/>
      <c r="ATL626" s="570"/>
      <c r="ATM626" s="570"/>
      <c r="ATN626" s="570"/>
      <c r="ATO626" s="570"/>
      <c r="ATP626" s="570"/>
      <c r="ATQ626" s="570"/>
      <c r="ATR626" s="570"/>
      <c r="ATS626" s="570"/>
      <c r="ATT626" s="570"/>
      <c r="ATU626" s="570"/>
      <c r="ATV626" s="570"/>
      <c r="ATW626" s="570"/>
      <c r="ATX626" s="570"/>
      <c r="ATY626" s="570"/>
      <c r="ATZ626" s="570"/>
      <c r="AUA626" s="570"/>
      <c r="AUB626" s="570"/>
      <c r="AUC626" s="570"/>
      <c r="AUD626" s="570"/>
      <c r="AUE626" s="570"/>
      <c r="AUF626" s="570"/>
      <c r="AUG626" s="570"/>
      <c r="AUH626" s="570"/>
      <c r="AUI626" s="570"/>
      <c r="AUJ626" s="570"/>
      <c r="AUK626" s="570"/>
      <c r="AUL626" s="570"/>
      <c r="AUM626" s="570"/>
      <c r="AUN626" s="570"/>
      <c r="AUO626" s="570"/>
      <c r="AUP626" s="570"/>
      <c r="AUQ626" s="570"/>
      <c r="AUR626" s="570"/>
      <c r="AUS626" s="570"/>
      <c r="AUT626" s="570"/>
      <c r="AUU626" s="570"/>
      <c r="AUV626" s="570"/>
      <c r="AUW626" s="570"/>
      <c r="AUX626" s="570"/>
      <c r="AUY626" s="570"/>
      <c r="AUZ626" s="570"/>
      <c r="AVA626" s="570"/>
      <c r="AVB626" s="570"/>
      <c r="AVC626" s="570"/>
      <c r="AVD626" s="570"/>
      <c r="AVE626" s="570"/>
      <c r="AVF626" s="570"/>
      <c r="AVG626" s="570"/>
      <c r="AVH626" s="570"/>
      <c r="AVI626" s="570"/>
      <c r="AVJ626" s="570"/>
      <c r="AVK626" s="570"/>
      <c r="AVL626" s="570"/>
      <c r="AVM626" s="570"/>
      <c r="AVN626" s="570"/>
      <c r="AVO626" s="570"/>
      <c r="AVP626" s="570"/>
      <c r="AVQ626" s="570"/>
      <c r="AVR626" s="570"/>
      <c r="AVS626" s="570"/>
      <c r="AVT626" s="570"/>
      <c r="AVU626" s="570"/>
      <c r="AVV626" s="570"/>
      <c r="AVW626" s="570"/>
      <c r="AVX626" s="570"/>
      <c r="AVY626" s="570"/>
      <c r="AVZ626" s="570"/>
      <c r="AWA626" s="570"/>
      <c r="AWB626" s="570"/>
      <c r="AWC626" s="570"/>
      <c r="AWD626" s="570"/>
      <c r="AWE626" s="570"/>
      <c r="AWF626" s="570"/>
      <c r="AWG626" s="570"/>
      <c r="AWH626" s="570"/>
      <c r="AWI626" s="570"/>
      <c r="AWJ626" s="570"/>
      <c r="AWK626" s="570"/>
      <c r="AWL626" s="570"/>
      <c r="AWM626" s="570"/>
      <c r="AWN626" s="570"/>
      <c r="AWO626" s="570"/>
      <c r="AWP626" s="570"/>
      <c r="AWQ626" s="570"/>
      <c r="AWR626" s="570"/>
      <c r="AWS626" s="570"/>
      <c r="AWT626" s="570"/>
      <c r="AWU626" s="570"/>
      <c r="AWV626" s="570"/>
      <c r="AWW626" s="570"/>
      <c r="AWX626" s="570"/>
      <c r="AWY626" s="570"/>
      <c r="AWZ626" s="570"/>
      <c r="AXA626" s="570"/>
      <c r="AXB626" s="570"/>
      <c r="AXC626" s="570"/>
      <c r="AXD626" s="570"/>
      <c r="AXE626" s="570"/>
      <c r="AXF626" s="570"/>
      <c r="AXG626" s="570"/>
      <c r="AXH626" s="570"/>
      <c r="AXI626" s="570"/>
      <c r="AXJ626" s="570"/>
      <c r="AXK626" s="570"/>
      <c r="AXL626" s="570"/>
      <c r="AXM626" s="570"/>
      <c r="AXN626" s="570"/>
      <c r="AXO626" s="570"/>
      <c r="AXP626" s="570"/>
      <c r="AXQ626" s="570"/>
      <c r="AXR626" s="570"/>
      <c r="AXS626" s="570"/>
      <c r="AXT626" s="570"/>
      <c r="AXU626" s="570"/>
      <c r="AXV626" s="570"/>
      <c r="AXW626" s="570"/>
      <c r="AXX626" s="570"/>
      <c r="AXY626" s="570"/>
      <c r="AXZ626" s="570"/>
      <c r="AYA626" s="570"/>
      <c r="AYB626" s="570"/>
      <c r="AYC626" s="570"/>
      <c r="AYD626" s="570"/>
      <c r="AYE626" s="570"/>
      <c r="AYF626" s="570"/>
      <c r="AYG626" s="570"/>
      <c r="AYH626" s="570"/>
      <c r="AYI626" s="570"/>
      <c r="AYJ626" s="570"/>
      <c r="AYK626" s="570"/>
      <c r="AYL626" s="570"/>
      <c r="AYM626" s="570"/>
      <c r="AYN626" s="570"/>
      <c r="AYO626" s="570"/>
      <c r="AYP626" s="570"/>
      <c r="AYQ626" s="570"/>
      <c r="AYR626" s="570"/>
      <c r="AYS626" s="570"/>
      <c r="AYT626" s="570"/>
      <c r="AYU626" s="570"/>
      <c r="AYV626" s="570"/>
      <c r="AYW626" s="570"/>
      <c r="AYX626" s="570"/>
      <c r="AYY626" s="570"/>
      <c r="AYZ626" s="570"/>
      <c r="AZA626" s="570"/>
      <c r="AZB626" s="570"/>
      <c r="AZC626" s="570"/>
      <c r="AZD626" s="570"/>
      <c r="AZE626" s="570"/>
      <c r="AZF626" s="570"/>
      <c r="AZG626" s="570"/>
      <c r="AZH626" s="570"/>
      <c r="AZI626" s="570"/>
      <c r="AZJ626" s="570"/>
      <c r="AZK626" s="570"/>
      <c r="AZL626" s="570"/>
      <c r="AZM626" s="570"/>
      <c r="AZN626" s="570"/>
      <c r="AZO626" s="570"/>
      <c r="AZP626" s="570"/>
      <c r="AZQ626" s="570"/>
      <c r="AZR626" s="570"/>
      <c r="AZS626" s="570"/>
      <c r="AZT626" s="570"/>
      <c r="AZU626" s="570"/>
      <c r="AZV626" s="570"/>
      <c r="AZW626" s="570"/>
      <c r="AZX626" s="570"/>
      <c r="AZY626" s="570"/>
      <c r="AZZ626" s="570"/>
      <c r="BAA626" s="570"/>
      <c r="BAB626" s="570"/>
      <c r="BAC626" s="570"/>
      <c r="BAD626" s="570"/>
      <c r="BAE626" s="570"/>
      <c r="BAF626" s="570"/>
      <c r="BAG626" s="570"/>
      <c r="BAH626" s="570"/>
      <c r="BAI626" s="570"/>
      <c r="BAJ626" s="570"/>
      <c r="BAK626" s="570"/>
      <c r="BAL626" s="570"/>
      <c r="BAM626" s="570"/>
      <c r="BAN626" s="570"/>
      <c r="BAO626" s="570"/>
      <c r="BAP626" s="570"/>
      <c r="BAQ626" s="570"/>
      <c r="BAR626" s="570"/>
      <c r="BAS626" s="570"/>
      <c r="BAT626" s="570"/>
      <c r="BAU626" s="570"/>
      <c r="BAV626" s="570"/>
      <c r="BAW626" s="570"/>
      <c r="BAX626" s="570"/>
      <c r="BAY626" s="570"/>
      <c r="BAZ626" s="570"/>
      <c r="BBA626" s="570"/>
      <c r="BBB626" s="570"/>
      <c r="BBC626" s="570"/>
      <c r="BBD626" s="570"/>
      <c r="BBE626" s="570"/>
      <c r="BBF626" s="570"/>
      <c r="BBG626" s="570"/>
      <c r="BBH626" s="570"/>
      <c r="BBI626" s="570"/>
      <c r="BBJ626" s="570"/>
      <c r="BBK626" s="570"/>
      <c r="BBL626" s="570"/>
      <c r="BBM626" s="570"/>
      <c r="BBN626" s="570"/>
      <c r="BBO626" s="570"/>
      <c r="BBP626" s="570"/>
      <c r="BBQ626" s="570"/>
      <c r="BBR626" s="570"/>
      <c r="BBS626" s="570"/>
      <c r="BBT626" s="570"/>
      <c r="BBU626" s="570"/>
      <c r="BBV626" s="570"/>
      <c r="BBW626" s="570"/>
      <c r="BBX626" s="570"/>
      <c r="BBY626" s="570"/>
      <c r="BBZ626" s="570"/>
      <c r="BCA626" s="570"/>
      <c r="BCB626" s="570"/>
      <c r="BCC626" s="570"/>
      <c r="BCD626" s="570"/>
      <c r="BCE626" s="570"/>
      <c r="BCF626" s="570"/>
      <c r="BCG626" s="570"/>
      <c r="BCH626" s="570"/>
      <c r="BCI626" s="570"/>
      <c r="BCJ626" s="570"/>
      <c r="BCK626" s="570"/>
      <c r="BCL626" s="570"/>
      <c r="BCM626" s="570"/>
      <c r="BCN626" s="570"/>
      <c r="BCO626" s="570"/>
      <c r="BCP626" s="570"/>
      <c r="BCQ626" s="570"/>
      <c r="BCR626" s="570"/>
      <c r="BCS626" s="570"/>
      <c r="BCT626" s="570"/>
      <c r="BCU626" s="570"/>
      <c r="BCV626" s="570"/>
      <c r="BCW626" s="570"/>
      <c r="BCX626" s="570"/>
      <c r="BCY626" s="570"/>
      <c r="BCZ626" s="570"/>
      <c r="BDA626" s="570"/>
      <c r="BDB626" s="570"/>
      <c r="BDC626" s="570"/>
      <c r="BDD626" s="570"/>
      <c r="BDE626" s="570"/>
      <c r="BDF626" s="570"/>
      <c r="BDG626" s="570"/>
      <c r="BDH626" s="570"/>
      <c r="BDI626" s="570"/>
      <c r="BDJ626" s="570"/>
      <c r="BDK626" s="570"/>
      <c r="BDL626" s="570"/>
      <c r="BDM626" s="570"/>
      <c r="BDN626" s="570"/>
      <c r="BDO626" s="570"/>
      <c r="BDP626" s="570"/>
      <c r="BDQ626" s="570"/>
      <c r="BDR626" s="570"/>
      <c r="BDS626" s="570"/>
      <c r="BDT626" s="570"/>
      <c r="BDU626" s="570"/>
      <c r="BDV626" s="570"/>
      <c r="BDW626" s="570"/>
      <c r="BDX626" s="570"/>
      <c r="BDY626" s="570"/>
      <c r="BDZ626" s="570"/>
      <c r="BEA626" s="570"/>
      <c r="BEB626" s="570"/>
      <c r="BEC626" s="570"/>
      <c r="BED626" s="570"/>
      <c r="BEE626" s="570"/>
      <c r="BEF626" s="570"/>
      <c r="BEG626" s="570"/>
      <c r="BEH626" s="570"/>
      <c r="BEI626" s="570"/>
      <c r="BEJ626" s="570"/>
      <c r="BEK626" s="570"/>
      <c r="BEL626" s="570"/>
      <c r="BEM626" s="570"/>
      <c r="BEN626" s="570"/>
      <c r="BEO626" s="570"/>
      <c r="BEP626" s="570"/>
      <c r="BEQ626" s="570"/>
      <c r="BER626" s="570"/>
      <c r="BES626" s="570"/>
      <c r="BET626" s="570"/>
      <c r="BEU626" s="570"/>
      <c r="BEV626" s="570"/>
      <c r="BEW626" s="570"/>
      <c r="BEX626" s="570"/>
      <c r="BEY626" s="570"/>
      <c r="BEZ626" s="570"/>
      <c r="BFA626" s="570"/>
      <c r="BFB626" s="570"/>
      <c r="BFC626" s="570"/>
      <c r="BFD626" s="570"/>
      <c r="BFE626" s="570"/>
      <c r="BFF626" s="570"/>
      <c r="BFG626" s="570"/>
      <c r="BFH626" s="570"/>
      <c r="BFI626" s="570"/>
      <c r="BFJ626" s="570"/>
      <c r="BFK626" s="570"/>
      <c r="BFL626" s="570"/>
      <c r="BFM626" s="570"/>
      <c r="BFN626" s="570"/>
      <c r="BFO626" s="570"/>
      <c r="BFP626" s="570"/>
      <c r="BFQ626" s="570"/>
      <c r="BFR626" s="570"/>
      <c r="BFS626" s="570"/>
      <c r="BFT626" s="570"/>
      <c r="BFU626" s="570"/>
      <c r="BFV626" s="570"/>
      <c r="BFW626" s="570"/>
      <c r="BFX626" s="570"/>
      <c r="BFY626" s="570"/>
      <c r="BFZ626" s="570"/>
      <c r="BGA626" s="570"/>
      <c r="BGB626" s="570"/>
      <c r="BGC626" s="570"/>
      <c r="BGD626" s="570"/>
      <c r="BGE626" s="570"/>
      <c r="BGF626" s="570"/>
      <c r="BGG626" s="570"/>
      <c r="BGH626" s="570"/>
      <c r="BGI626" s="570"/>
      <c r="BGJ626" s="570"/>
      <c r="BGK626" s="570"/>
      <c r="BGL626" s="570"/>
      <c r="BGM626" s="570"/>
      <c r="BGN626" s="570"/>
      <c r="BGO626" s="570"/>
      <c r="BGP626" s="570"/>
      <c r="BGQ626" s="570"/>
      <c r="BGR626" s="570"/>
      <c r="BGS626" s="570"/>
      <c r="BGT626" s="570"/>
      <c r="BGU626" s="570"/>
      <c r="BGV626" s="570"/>
      <c r="BGW626" s="570"/>
      <c r="BGX626" s="570"/>
      <c r="BGY626" s="570"/>
      <c r="BGZ626" s="570"/>
      <c r="BHA626" s="570"/>
      <c r="BHB626" s="570"/>
      <c r="BHC626" s="570"/>
      <c r="BHD626" s="570"/>
      <c r="BHE626" s="570"/>
      <c r="BHF626" s="570"/>
      <c r="BHG626" s="570"/>
      <c r="BHH626" s="570"/>
      <c r="BHI626" s="570"/>
      <c r="BHJ626" s="570"/>
      <c r="BHK626" s="570"/>
      <c r="BHL626" s="570"/>
      <c r="BHM626" s="570"/>
      <c r="BHN626" s="570"/>
      <c r="BHO626" s="570"/>
      <c r="BHP626" s="570"/>
      <c r="BHQ626" s="570"/>
      <c r="BHR626" s="570"/>
      <c r="BHS626" s="570"/>
      <c r="BHT626" s="570"/>
      <c r="BHU626" s="570"/>
      <c r="BHV626" s="570"/>
      <c r="BHW626" s="570"/>
      <c r="BHX626" s="570"/>
      <c r="BHY626" s="570"/>
      <c r="BHZ626" s="570"/>
      <c r="BIA626" s="570"/>
      <c r="BIB626" s="570"/>
      <c r="BIC626" s="570"/>
      <c r="BID626" s="570"/>
      <c r="BIE626" s="570"/>
      <c r="BIF626" s="570"/>
      <c r="BIG626" s="570"/>
      <c r="BIH626" s="570"/>
      <c r="BII626" s="570"/>
      <c r="BIJ626" s="570"/>
      <c r="BIK626" s="570"/>
      <c r="BIL626" s="570"/>
      <c r="BIM626" s="570"/>
      <c r="BIN626" s="570"/>
      <c r="BIO626" s="570"/>
      <c r="BIP626" s="570"/>
      <c r="BIQ626" s="570"/>
      <c r="BIR626" s="570"/>
      <c r="BIS626" s="570"/>
      <c r="BIT626" s="570"/>
      <c r="BIU626" s="570"/>
      <c r="BIV626" s="570"/>
      <c r="BIW626" s="570"/>
      <c r="BIX626" s="570"/>
      <c r="BIY626" s="570"/>
      <c r="BIZ626" s="570"/>
      <c r="BJA626" s="570"/>
      <c r="BJB626" s="570"/>
      <c r="BJC626" s="570"/>
      <c r="BJD626" s="570"/>
      <c r="BJE626" s="570"/>
      <c r="BJF626" s="570"/>
      <c r="BJG626" s="570"/>
      <c r="BJH626" s="570"/>
      <c r="BJI626" s="570"/>
      <c r="BJJ626" s="570"/>
      <c r="BJK626" s="570"/>
      <c r="BJL626" s="570"/>
      <c r="BJM626" s="570"/>
      <c r="BJN626" s="570"/>
      <c r="BJO626" s="570"/>
      <c r="BJP626" s="570"/>
      <c r="BJQ626" s="570"/>
      <c r="BJR626" s="570"/>
      <c r="BJS626" s="570"/>
      <c r="BJT626" s="570"/>
      <c r="BJU626" s="570"/>
      <c r="BJV626" s="570"/>
      <c r="BJW626" s="570"/>
      <c r="BJX626" s="570"/>
      <c r="BJY626" s="570"/>
      <c r="BJZ626" s="570"/>
      <c r="BKA626" s="570"/>
      <c r="BKB626" s="570"/>
      <c r="BKC626" s="570"/>
      <c r="BKD626" s="570"/>
      <c r="BKE626" s="570"/>
      <c r="BKF626" s="570"/>
      <c r="BKG626" s="570"/>
      <c r="BKH626" s="570"/>
      <c r="BKI626" s="570"/>
      <c r="BKJ626" s="570"/>
      <c r="BKK626" s="570"/>
      <c r="BKL626" s="570"/>
      <c r="BKM626" s="570"/>
      <c r="BKN626" s="570"/>
      <c r="BKO626" s="570"/>
      <c r="BKP626" s="570"/>
      <c r="BKQ626" s="570"/>
      <c r="BKR626" s="570"/>
      <c r="BKS626" s="570"/>
      <c r="BKT626" s="570"/>
      <c r="BKU626" s="570"/>
      <c r="BKV626" s="570"/>
      <c r="BKW626" s="570"/>
      <c r="BKX626" s="570"/>
      <c r="BKY626" s="570"/>
      <c r="BKZ626" s="570"/>
      <c r="BLA626" s="570"/>
      <c r="BLB626" s="570"/>
      <c r="BLC626" s="570"/>
      <c r="BLD626" s="570"/>
      <c r="BLE626" s="570"/>
      <c r="BLF626" s="570"/>
      <c r="BLG626" s="570"/>
      <c r="BLH626" s="570"/>
      <c r="BLI626" s="570"/>
      <c r="BLJ626" s="570"/>
      <c r="BLK626" s="570"/>
      <c r="BLL626" s="570"/>
      <c r="BLM626" s="570"/>
      <c r="BLN626" s="570"/>
      <c r="BLO626" s="570"/>
      <c r="BLP626" s="570"/>
      <c r="BLQ626" s="570"/>
      <c r="BLR626" s="570"/>
      <c r="BLS626" s="570"/>
      <c r="BLT626" s="570"/>
      <c r="BLU626" s="570"/>
      <c r="BLV626" s="570"/>
      <c r="BLW626" s="570"/>
      <c r="BLX626" s="570"/>
      <c r="BLY626" s="570"/>
      <c r="BLZ626" s="570"/>
      <c r="BMA626" s="570"/>
      <c r="BMB626" s="570"/>
      <c r="BMC626" s="570"/>
      <c r="BMD626" s="570"/>
      <c r="BME626" s="570"/>
      <c r="BMF626" s="570"/>
      <c r="BMG626" s="570"/>
      <c r="BMH626" s="570"/>
      <c r="BMI626" s="570"/>
      <c r="BMJ626" s="570"/>
      <c r="BMK626" s="570"/>
      <c r="BML626" s="570"/>
      <c r="BMM626" s="570"/>
      <c r="BMN626" s="570"/>
      <c r="BMO626" s="570"/>
      <c r="BMP626" s="570"/>
      <c r="BMQ626" s="570"/>
      <c r="BMR626" s="570"/>
      <c r="BMS626" s="570"/>
      <c r="BMT626" s="570"/>
      <c r="BMU626" s="570"/>
      <c r="BMV626" s="570"/>
      <c r="BMW626" s="570"/>
      <c r="BMX626" s="570"/>
      <c r="BMY626" s="570"/>
      <c r="BMZ626" s="570"/>
      <c r="BNA626" s="570"/>
      <c r="BNB626" s="570"/>
      <c r="BNC626" s="570"/>
      <c r="BND626" s="570"/>
      <c r="BNE626" s="570"/>
      <c r="BNF626" s="570"/>
      <c r="BNG626" s="570"/>
      <c r="BNH626" s="570"/>
      <c r="BNI626" s="570"/>
      <c r="BNJ626" s="570"/>
      <c r="BNK626" s="570"/>
      <c r="BNL626" s="570"/>
      <c r="BNM626" s="570"/>
      <c r="BNN626" s="570"/>
      <c r="BNO626" s="570"/>
      <c r="BNP626" s="570"/>
      <c r="BNQ626" s="570"/>
      <c r="BNR626" s="570"/>
      <c r="BNS626" s="570"/>
      <c r="BNT626" s="570"/>
      <c r="BNU626" s="570"/>
      <c r="BNV626" s="570"/>
      <c r="BNW626" s="570"/>
      <c r="BNX626" s="570"/>
      <c r="BNY626" s="570"/>
      <c r="BNZ626" s="570"/>
      <c r="BOA626" s="570"/>
      <c r="BOB626" s="570"/>
      <c r="BOC626" s="570"/>
      <c r="BOD626" s="570"/>
      <c r="BOE626" s="570"/>
      <c r="BOF626" s="570"/>
      <c r="BOG626" s="570"/>
      <c r="BOH626" s="570"/>
      <c r="BOI626" s="570"/>
      <c r="BOJ626" s="570"/>
      <c r="BOK626" s="570"/>
      <c r="BOL626" s="570"/>
      <c r="BOM626" s="570"/>
      <c r="BON626" s="570"/>
      <c r="BOO626" s="570"/>
      <c r="BOP626" s="570"/>
      <c r="BOQ626" s="570"/>
      <c r="BOR626" s="570"/>
      <c r="BOS626" s="570"/>
      <c r="BOT626" s="570"/>
      <c r="BOU626" s="570"/>
      <c r="BOV626" s="570"/>
      <c r="BOW626" s="570"/>
      <c r="BOX626" s="570"/>
      <c r="BOY626" s="570"/>
      <c r="BOZ626" s="570"/>
      <c r="BPA626" s="570"/>
      <c r="BPB626" s="570"/>
      <c r="BPC626" s="570"/>
      <c r="BPD626" s="570"/>
      <c r="BPE626" s="570"/>
      <c r="BPF626" s="570"/>
      <c r="BPG626" s="570"/>
      <c r="BPH626" s="570"/>
      <c r="BPI626" s="570"/>
      <c r="BPJ626" s="570"/>
      <c r="BPK626" s="570"/>
      <c r="BPL626" s="570"/>
      <c r="BPM626" s="570"/>
      <c r="BPN626" s="570"/>
      <c r="BPO626" s="570"/>
      <c r="BPP626" s="570"/>
      <c r="BPQ626" s="570"/>
      <c r="BPR626" s="570"/>
      <c r="BPS626" s="570"/>
      <c r="BPT626" s="570"/>
      <c r="BPU626" s="570"/>
      <c r="BPV626" s="570"/>
      <c r="BPW626" s="570"/>
      <c r="BPX626" s="570"/>
      <c r="BPY626" s="570"/>
      <c r="BPZ626" s="570"/>
      <c r="BQA626" s="570"/>
      <c r="BQB626" s="570"/>
      <c r="BQC626" s="570"/>
      <c r="BQD626" s="570"/>
      <c r="BQE626" s="570"/>
      <c r="BQF626" s="570"/>
      <c r="BQG626" s="570"/>
      <c r="BQH626" s="570"/>
      <c r="BQI626" s="570"/>
      <c r="BQJ626" s="570"/>
      <c r="BQK626" s="570"/>
      <c r="BQL626" s="570"/>
      <c r="BQM626" s="570"/>
      <c r="BQN626" s="570"/>
      <c r="BQO626" s="570"/>
      <c r="BQP626" s="570"/>
      <c r="BQQ626" s="570"/>
      <c r="BQR626" s="570"/>
      <c r="BQS626" s="570"/>
      <c r="BQT626" s="570"/>
      <c r="BQU626" s="570"/>
      <c r="BQV626" s="570"/>
      <c r="BQW626" s="570"/>
      <c r="BQX626" s="570"/>
      <c r="BQY626" s="570"/>
      <c r="BQZ626" s="570"/>
      <c r="BRA626" s="570"/>
      <c r="BRB626" s="570"/>
      <c r="BRC626" s="570"/>
      <c r="BRD626" s="570"/>
      <c r="BRE626" s="570"/>
      <c r="BRF626" s="570"/>
      <c r="BRG626" s="570"/>
      <c r="BRH626" s="570"/>
      <c r="BRI626" s="570"/>
      <c r="BRJ626" s="570"/>
      <c r="BRK626" s="570"/>
      <c r="BRL626" s="570"/>
      <c r="BRM626" s="570"/>
      <c r="BRN626" s="570"/>
      <c r="BRO626" s="570"/>
      <c r="BRP626" s="570"/>
      <c r="BRQ626" s="570"/>
      <c r="BRR626" s="570"/>
      <c r="BRS626" s="570"/>
      <c r="BRT626" s="570"/>
      <c r="BRU626" s="570"/>
      <c r="BRV626" s="570"/>
      <c r="BRW626" s="570"/>
      <c r="BRX626" s="570"/>
      <c r="BRY626" s="570"/>
      <c r="BRZ626" s="570"/>
      <c r="BSA626" s="570"/>
      <c r="BSB626" s="570"/>
      <c r="BSC626" s="570"/>
      <c r="BSD626" s="570"/>
      <c r="BSE626" s="570"/>
      <c r="BSF626" s="570"/>
      <c r="BSG626" s="570"/>
      <c r="BSH626" s="570"/>
      <c r="BSI626" s="570"/>
      <c r="BSJ626" s="570"/>
      <c r="BSK626" s="570"/>
      <c r="BSL626" s="570"/>
      <c r="BSM626" s="570"/>
      <c r="BSN626" s="570"/>
      <c r="BSO626" s="570"/>
      <c r="BSP626" s="570"/>
      <c r="BSQ626" s="570"/>
      <c r="BSR626" s="570"/>
      <c r="BSS626" s="570"/>
      <c r="BST626" s="570"/>
      <c r="BSU626" s="570"/>
      <c r="BSV626" s="570"/>
      <c r="BSW626" s="570"/>
      <c r="BSX626" s="570"/>
      <c r="BSY626" s="570"/>
      <c r="BSZ626" s="570"/>
      <c r="BTA626" s="570"/>
      <c r="BTB626" s="570"/>
      <c r="BTC626" s="570"/>
      <c r="BTD626" s="570"/>
      <c r="BTE626" s="570"/>
      <c r="BTF626" s="570"/>
      <c r="BTG626" s="570"/>
      <c r="BTH626" s="570"/>
      <c r="BTI626" s="570"/>
      <c r="BTJ626" s="570"/>
      <c r="BTK626" s="570"/>
      <c r="BTL626" s="570"/>
      <c r="BTM626" s="570"/>
      <c r="BTN626" s="570"/>
      <c r="BTO626" s="570"/>
      <c r="BTP626" s="570"/>
      <c r="BTQ626" s="570"/>
      <c r="BTR626" s="570"/>
      <c r="BTS626" s="570"/>
      <c r="BTT626" s="570"/>
      <c r="BTU626" s="570"/>
      <c r="BTV626" s="570"/>
      <c r="BTW626" s="570"/>
      <c r="BTX626" s="570"/>
      <c r="BTY626" s="570"/>
      <c r="BTZ626" s="570"/>
      <c r="BUA626" s="570"/>
      <c r="BUB626" s="570"/>
      <c r="BUC626" s="570"/>
      <c r="BUD626" s="570"/>
      <c r="BUE626" s="570"/>
      <c r="BUF626" s="570"/>
      <c r="BUG626" s="570"/>
      <c r="BUH626" s="570"/>
      <c r="BUI626" s="570"/>
      <c r="BUJ626" s="570"/>
      <c r="BUK626" s="570"/>
      <c r="BUL626" s="570"/>
      <c r="BUM626" s="570"/>
      <c r="BUN626" s="570"/>
      <c r="BUO626" s="570"/>
      <c r="BUP626" s="570"/>
      <c r="BUQ626" s="570"/>
      <c r="BUR626" s="570"/>
      <c r="BUS626" s="570"/>
      <c r="BUT626" s="570"/>
      <c r="BUU626" s="570"/>
      <c r="BUV626" s="570"/>
      <c r="BUW626" s="570"/>
      <c r="BUX626" s="570"/>
      <c r="BUY626" s="570"/>
      <c r="BUZ626" s="570"/>
      <c r="BVA626" s="570"/>
      <c r="BVB626" s="570"/>
      <c r="BVC626" s="570"/>
      <c r="BVD626" s="570"/>
      <c r="BVE626" s="570"/>
      <c r="BVF626" s="570"/>
      <c r="BVG626" s="570"/>
      <c r="BVH626" s="570"/>
      <c r="BVI626" s="570"/>
      <c r="BVJ626" s="570"/>
      <c r="BVK626" s="570"/>
      <c r="BVL626" s="570"/>
      <c r="BVM626" s="570"/>
      <c r="BVN626" s="570"/>
      <c r="BVO626" s="570"/>
      <c r="BVP626" s="570"/>
      <c r="BVQ626" s="570"/>
      <c r="BVR626" s="570"/>
      <c r="BVS626" s="570"/>
      <c r="BVT626" s="570"/>
      <c r="BVU626" s="570"/>
      <c r="BVV626" s="570"/>
      <c r="BVW626" s="570"/>
      <c r="BVX626" s="570"/>
      <c r="BVY626" s="570"/>
      <c r="BVZ626" s="570"/>
      <c r="BWA626" s="570"/>
      <c r="BWB626" s="570"/>
      <c r="BWC626" s="570"/>
      <c r="BWD626" s="570"/>
      <c r="BWE626" s="570"/>
      <c r="BWF626" s="570"/>
      <c r="BWG626" s="570"/>
      <c r="BWH626" s="570"/>
      <c r="BWI626" s="570"/>
      <c r="BWJ626" s="570"/>
      <c r="BWK626" s="570"/>
      <c r="BWL626" s="570"/>
      <c r="BWM626" s="570"/>
      <c r="BWN626" s="570"/>
      <c r="BWO626" s="570"/>
      <c r="BWP626" s="570"/>
      <c r="BWQ626" s="570"/>
      <c r="BWR626" s="570"/>
      <c r="BWS626" s="570"/>
      <c r="BWT626" s="570"/>
      <c r="BWU626" s="570"/>
      <c r="BWV626" s="570"/>
      <c r="BWW626" s="570"/>
      <c r="BWX626" s="570"/>
      <c r="BWY626" s="570"/>
      <c r="BWZ626" s="570"/>
      <c r="BXA626" s="570"/>
      <c r="BXB626" s="570"/>
      <c r="BXC626" s="570"/>
      <c r="BXD626" s="570"/>
      <c r="BXE626" s="570"/>
      <c r="BXF626" s="570"/>
      <c r="BXG626" s="570"/>
      <c r="BXH626" s="570"/>
      <c r="BXI626" s="570"/>
      <c r="BXJ626" s="570"/>
      <c r="BXK626" s="570"/>
      <c r="BXL626" s="570"/>
      <c r="BXM626" s="570"/>
      <c r="BXN626" s="570"/>
      <c r="BXO626" s="570"/>
      <c r="BXP626" s="570"/>
      <c r="BXQ626" s="570"/>
      <c r="BXR626" s="570"/>
      <c r="BXS626" s="570"/>
      <c r="BXT626" s="570"/>
      <c r="BXU626" s="570"/>
      <c r="BXV626" s="570"/>
      <c r="BXW626" s="570"/>
      <c r="BXX626" s="570"/>
      <c r="BXY626" s="570"/>
      <c r="BXZ626" s="570"/>
      <c r="BYA626" s="570"/>
      <c r="BYB626" s="570"/>
      <c r="BYC626" s="570"/>
      <c r="BYD626" s="570"/>
      <c r="BYE626" s="570"/>
      <c r="BYF626" s="570"/>
      <c r="BYG626" s="570"/>
      <c r="BYH626" s="570"/>
      <c r="BYI626" s="570"/>
      <c r="BYJ626" s="570"/>
      <c r="BYK626" s="570"/>
      <c r="BYL626" s="570"/>
      <c r="BYM626" s="570"/>
      <c r="BYN626" s="570"/>
      <c r="BYO626" s="570"/>
      <c r="BYP626" s="570"/>
      <c r="BYQ626" s="570"/>
      <c r="BYR626" s="570"/>
      <c r="BYS626" s="570"/>
      <c r="BYT626" s="570"/>
      <c r="BYU626" s="570"/>
      <c r="BYV626" s="570"/>
      <c r="BYW626" s="570"/>
      <c r="BYX626" s="570"/>
      <c r="BYY626" s="570"/>
      <c r="BYZ626" s="570"/>
      <c r="BZA626" s="570"/>
      <c r="BZB626" s="570"/>
      <c r="BZC626" s="570"/>
      <c r="BZD626" s="570"/>
      <c r="BZE626" s="570"/>
      <c r="BZF626" s="570"/>
      <c r="BZG626" s="570"/>
      <c r="BZH626" s="570"/>
      <c r="BZI626" s="570"/>
      <c r="BZJ626" s="570"/>
      <c r="BZK626" s="570"/>
      <c r="BZL626" s="570"/>
      <c r="BZM626" s="570"/>
      <c r="BZN626" s="570"/>
      <c r="BZO626" s="570"/>
      <c r="BZP626" s="570"/>
      <c r="BZQ626" s="570"/>
      <c r="BZR626" s="570"/>
      <c r="BZS626" s="570"/>
      <c r="BZT626" s="570"/>
      <c r="BZU626" s="570"/>
      <c r="BZV626" s="570"/>
      <c r="BZW626" s="570"/>
      <c r="BZX626" s="570"/>
      <c r="BZY626" s="570"/>
      <c r="BZZ626" s="570"/>
      <c r="CAA626" s="570"/>
      <c r="CAB626" s="570"/>
      <c r="CAC626" s="570"/>
      <c r="CAD626" s="570"/>
      <c r="CAE626" s="570"/>
      <c r="CAF626" s="570"/>
      <c r="CAG626" s="570"/>
      <c r="CAH626" s="570"/>
      <c r="CAI626" s="570"/>
      <c r="CAJ626" s="570"/>
      <c r="CAK626" s="570"/>
      <c r="CAL626" s="570"/>
      <c r="CAM626" s="570"/>
      <c r="CAN626" s="570"/>
      <c r="CAO626" s="570"/>
      <c r="CAP626" s="570"/>
      <c r="CAQ626" s="570"/>
      <c r="CAR626" s="570"/>
      <c r="CAS626" s="570"/>
      <c r="CAT626" s="570"/>
      <c r="CAU626" s="570"/>
      <c r="CAV626" s="570"/>
      <c r="CAW626" s="570"/>
      <c r="CAX626" s="570"/>
      <c r="CAY626" s="570"/>
      <c r="CAZ626" s="570"/>
      <c r="CBA626" s="570"/>
      <c r="CBB626" s="570"/>
      <c r="CBC626" s="570"/>
      <c r="CBD626" s="570"/>
      <c r="CBE626" s="570"/>
      <c r="CBF626" s="570"/>
      <c r="CBG626" s="570"/>
      <c r="CBH626" s="570"/>
      <c r="CBI626" s="570"/>
      <c r="CBJ626" s="570"/>
      <c r="CBK626" s="570"/>
      <c r="CBL626" s="570"/>
      <c r="CBM626" s="570"/>
      <c r="CBN626" s="570"/>
      <c r="CBO626" s="570"/>
      <c r="CBP626" s="570"/>
      <c r="CBQ626" s="570"/>
      <c r="CBR626" s="570"/>
      <c r="CBS626" s="570"/>
      <c r="CBT626" s="570"/>
      <c r="CBU626" s="570"/>
      <c r="CBV626" s="570"/>
      <c r="CBW626" s="570"/>
      <c r="CBX626" s="570"/>
      <c r="CBY626" s="570"/>
      <c r="CBZ626" s="570"/>
      <c r="CCA626" s="570"/>
      <c r="CCB626" s="570"/>
      <c r="CCC626" s="570"/>
      <c r="CCD626" s="570"/>
      <c r="CCE626" s="570"/>
      <c r="CCF626" s="570"/>
      <c r="CCG626" s="570"/>
      <c r="CCH626" s="570"/>
      <c r="CCI626" s="570"/>
      <c r="CCJ626" s="570"/>
      <c r="CCK626" s="570"/>
      <c r="CCL626" s="570"/>
      <c r="CCM626" s="570"/>
      <c r="CCN626" s="570"/>
      <c r="CCO626" s="570"/>
      <c r="CCP626" s="570"/>
      <c r="CCQ626" s="570"/>
      <c r="CCR626" s="570"/>
      <c r="CCS626" s="570"/>
      <c r="CCT626" s="570"/>
      <c r="CCU626" s="570"/>
      <c r="CCV626" s="570"/>
      <c r="CCW626" s="570"/>
      <c r="CCX626" s="570"/>
      <c r="CCY626" s="570"/>
      <c r="CCZ626" s="570"/>
      <c r="CDA626" s="570"/>
      <c r="CDB626" s="570"/>
      <c r="CDC626" s="570"/>
      <c r="CDD626" s="570"/>
      <c r="CDE626" s="570"/>
      <c r="CDF626" s="570"/>
      <c r="CDG626" s="570"/>
      <c r="CDH626" s="570"/>
      <c r="CDI626" s="570"/>
      <c r="CDJ626" s="570"/>
      <c r="CDK626" s="570"/>
      <c r="CDL626" s="570"/>
      <c r="CDM626" s="570"/>
      <c r="CDN626" s="570"/>
      <c r="CDO626" s="570"/>
      <c r="CDP626" s="570"/>
      <c r="CDQ626" s="570"/>
      <c r="CDR626" s="570"/>
      <c r="CDS626" s="570"/>
      <c r="CDT626" s="570"/>
      <c r="CDU626" s="570"/>
      <c r="CDV626" s="570"/>
      <c r="CDW626" s="570"/>
      <c r="CDX626" s="570"/>
      <c r="CDY626" s="570"/>
      <c r="CDZ626" s="570"/>
      <c r="CEA626" s="570"/>
      <c r="CEB626" s="570"/>
      <c r="CEC626" s="570"/>
      <c r="CED626" s="570"/>
      <c r="CEE626" s="570"/>
      <c r="CEF626" s="570"/>
      <c r="CEG626" s="570"/>
      <c r="CEH626" s="570"/>
      <c r="CEI626" s="570"/>
      <c r="CEJ626" s="570"/>
      <c r="CEK626" s="570"/>
      <c r="CEL626" s="570"/>
      <c r="CEM626" s="570"/>
      <c r="CEN626" s="570"/>
      <c r="CEO626" s="570"/>
      <c r="CEP626" s="570"/>
      <c r="CEQ626" s="570"/>
      <c r="CER626" s="570"/>
      <c r="CES626" s="570"/>
      <c r="CET626" s="570"/>
      <c r="CEU626" s="570"/>
      <c r="CEV626" s="570"/>
      <c r="CEW626" s="570"/>
      <c r="CEX626" s="570"/>
      <c r="CEY626" s="570"/>
      <c r="CEZ626" s="570"/>
      <c r="CFA626" s="570"/>
      <c r="CFB626" s="570"/>
      <c r="CFC626" s="570"/>
      <c r="CFD626" s="570"/>
      <c r="CFE626" s="570"/>
      <c r="CFF626" s="570"/>
      <c r="CFG626" s="570"/>
      <c r="CFH626" s="570"/>
      <c r="CFI626" s="570"/>
      <c r="CFJ626" s="570"/>
      <c r="CFK626" s="570"/>
      <c r="CFL626" s="570"/>
      <c r="CFM626" s="570"/>
      <c r="CFN626" s="570"/>
      <c r="CFO626" s="570"/>
      <c r="CFP626" s="570"/>
      <c r="CFQ626" s="570"/>
      <c r="CFR626" s="570"/>
      <c r="CFS626" s="570"/>
      <c r="CFT626" s="570"/>
      <c r="CFU626" s="570"/>
      <c r="CFV626" s="570"/>
      <c r="CFW626" s="570"/>
      <c r="CFX626" s="570"/>
      <c r="CFY626" s="570"/>
      <c r="CFZ626" s="570"/>
      <c r="CGA626" s="570"/>
      <c r="CGB626" s="570"/>
      <c r="CGC626" s="570"/>
      <c r="CGD626" s="570"/>
      <c r="CGE626" s="570"/>
      <c r="CGF626" s="570"/>
      <c r="CGG626" s="570"/>
      <c r="CGH626" s="570"/>
      <c r="CGI626" s="570"/>
      <c r="CGJ626" s="570"/>
      <c r="CGK626" s="570"/>
      <c r="CGL626" s="570"/>
      <c r="CGM626" s="570"/>
      <c r="CGN626" s="570"/>
      <c r="CGO626" s="570"/>
      <c r="CGP626" s="570"/>
      <c r="CGQ626" s="570"/>
      <c r="CGR626" s="570"/>
      <c r="CGS626" s="570"/>
      <c r="CGT626" s="570"/>
      <c r="CGU626" s="570"/>
      <c r="CGV626" s="570"/>
      <c r="CGW626" s="570"/>
      <c r="CGX626" s="570"/>
      <c r="CGY626" s="570"/>
      <c r="CGZ626" s="570"/>
      <c r="CHA626" s="570"/>
      <c r="CHB626" s="570"/>
      <c r="CHC626" s="570"/>
      <c r="CHD626" s="570"/>
      <c r="CHE626" s="570"/>
      <c r="CHF626" s="570"/>
      <c r="CHG626" s="570"/>
      <c r="CHH626" s="570"/>
      <c r="CHI626" s="570"/>
      <c r="CHJ626" s="570"/>
      <c r="CHK626" s="570"/>
      <c r="CHL626" s="570"/>
      <c r="CHM626" s="570"/>
      <c r="CHN626" s="570"/>
      <c r="CHO626" s="570"/>
      <c r="CHP626" s="570"/>
      <c r="CHQ626" s="570"/>
      <c r="CHR626" s="570"/>
      <c r="CHS626" s="570"/>
      <c r="CHT626" s="570"/>
      <c r="CHU626" s="570"/>
      <c r="CHV626" s="570"/>
      <c r="CHW626" s="570"/>
      <c r="CHX626" s="570"/>
      <c r="CHY626" s="570"/>
      <c r="CHZ626" s="570"/>
      <c r="CIA626" s="570"/>
      <c r="CIB626" s="570"/>
      <c r="CIC626" s="570"/>
      <c r="CID626" s="570"/>
      <c r="CIE626" s="570"/>
      <c r="CIF626" s="570"/>
      <c r="CIG626" s="570"/>
      <c r="CIH626" s="570"/>
      <c r="CII626" s="570"/>
      <c r="CIJ626" s="570"/>
      <c r="CIK626" s="570"/>
      <c r="CIL626" s="570"/>
      <c r="CIM626" s="570"/>
      <c r="CIN626" s="570"/>
      <c r="CIO626" s="570"/>
      <c r="CIP626" s="570"/>
      <c r="CIQ626" s="570"/>
      <c r="CIR626" s="570"/>
      <c r="CIS626" s="570"/>
      <c r="CIT626" s="570"/>
      <c r="CIU626" s="570"/>
      <c r="CIV626" s="570"/>
      <c r="CIW626" s="570"/>
      <c r="CIX626" s="570"/>
      <c r="CIY626" s="570"/>
      <c r="CIZ626" s="570"/>
      <c r="CJA626" s="570"/>
      <c r="CJB626" s="570"/>
      <c r="CJC626" s="570"/>
      <c r="CJD626" s="570"/>
      <c r="CJE626" s="570"/>
      <c r="CJF626" s="570"/>
      <c r="CJG626" s="570"/>
      <c r="CJH626" s="570"/>
      <c r="CJI626" s="570"/>
      <c r="CJJ626" s="570"/>
      <c r="CJK626" s="570"/>
      <c r="CJL626" s="570"/>
      <c r="CJM626" s="570"/>
      <c r="CJN626" s="570"/>
      <c r="CJO626" s="570"/>
      <c r="CJP626" s="570"/>
      <c r="CJQ626" s="570"/>
      <c r="CJR626" s="570"/>
      <c r="CJS626" s="570"/>
      <c r="CJT626" s="570"/>
      <c r="CJU626" s="570"/>
      <c r="CJV626" s="570"/>
      <c r="CJW626" s="570"/>
      <c r="CJX626" s="570"/>
      <c r="CJY626" s="570"/>
      <c r="CJZ626" s="570"/>
      <c r="CKA626" s="570"/>
      <c r="CKB626" s="570"/>
      <c r="CKC626" s="570"/>
      <c r="CKD626" s="570"/>
      <c r="CKE626" s="570"/>
      <c r="CKF626" s="570"/>
      <c r="CKG626" s="570"/>
      <c r="CKH626" s="570"/>
      <c r="CKI626" s="570"/>
      <c r="CKJ626" s="570"/>
      <c r="CKK626" s="570"/>
      <c r="CKL626" s="570"/>
      <c r="CKM626" s="570"/>
      <c r="CKN626" s="570"/>
      <c r="CKO626" s="570"/>
      <c r="CKP626" s="570"/>
      <c r="CKQ626" s="570"/>
      <c r="CKR626" s="570"/>
      <c r="CKS626" s="570"/>
      <c r="CKT626" s="570"/>
      <c r="CKU626" s="570"/>
      <c r="CKV626" s="570"/>
      <c r="CKW626" s="570"/>
      <c r="CKX626" s="570"/>
      <c r="CKY626" s="570"/>
      <c r="CKZ626" s="570"/>
      <c r="CLA626" s="570"/>
      <c r="CLB626" s="570"/>
      <c r="CLC626" s="570"/>
      <c r="CLD626" s="570"/>
      <c r="CLE626" s="570"/>
      <c r="CLF626" s="570"/>
      <c r="CLG626" s="570"/>
      <c r="CLH626" s="570"/>
      <c r="CLI626" s="570"/>
      <c r="CLJ626" s="570"/>
      <c r="CLK626" s="570"/>
      <c r="CLL626" s="570"/>
      <c r="CLM626" s="570"/>
      <c r="CLN626" s="570"/>
      <c r="CLO626" s="570"/>
      <c r="CLP626" s="570"/>
      <c r="CLQ626" s="570"/>
      <c r="CLR626" s="570"/>
      <c r="CLS626" s="570"/>
      <c r="CLT626" s="570"/>
      <c r="CLU626" s="570"/>
      <c r="CLV626" s="570"/>
      <c r="CLW626" s="570"/>
      <c r="CLX626" s="570"/>
      <c r="CLY626" s="570"/>
      <c r="CLZ626" s="570"/>
      <c r="CMA626" s="570"/>
      <c r="CMB626" s="570"/>
      <c r="CMC626" s="570"/>
      <c r="CMD626" s="570"/>
      <c r="CME626" s="570"/>
      <c r="CMF626" s="570"/>
      <c r="CMG626" s="570"/>
      <c r="CMH626" s="570"/>
      <c r="CMI626" s="570"/>
      <c r="CMJ626" s="570"/>
      <c r="CMK626" s="570"/>
      <c r="CML626" s="570"/>
      <c r="CMM626" s="570"/>
      <c r="CMN626" s="570"/>
      <c r="CMO626" s="570"/>
      <c r="CMP626" s="570"/>
      <c r="CMQ626" s="570"/>
      <c r="CMR626" s="570"/>
      <c r="CMS626" s="570"/>
      <c r="CMT626" s="570"/>
      <c r="CMU626" s="570"/>
      <c r="CMV626" s="570"/>
      <c r="CMW626" s="570"/>
      <c r="CMX626" s="570"/>
      <c r="CMY626" s="570"/>
      <c r="CMZ626" s="570"/>
      <c r="CNA626" s="570"/>
      <c r="CNB626" s="570"/>
      <c r="CNC626" s="570"/>
      <c r="CND626" s="570"/>
      <c r="CNE626" s="570"/>
      <c r="CNF626" s="570"/>
      <c r="CNG626" s="570"/>
      <c r="CNH626" s="570"/>
      <c r="CNI626" s="570"/>
      <c r="CNJ626" s="570"/>
      <c r="CNK626" s="570"/>
      <c r="CNL626" s="570"/>
      <c r="CNM626" s="570"/>
      <c r="CNN626" s="570"/>
      <c r="CNO626" s="570"/>
      <c r="CNP626" s="570"/>
      <c r="CNQ626" s="570"/>
      <c r="CNR626" s="570"/>
      <c r="CNS626" s="570"/>
      <c r="CNT626" s="570"/>
      <c r="CNU626" s="570"/>
      <c r="CNV626" s="570"/>
      <c r="CNW626" s="570"/>
      <c r="CNX626" s="570"/>
      <c r="CNY626" s="570"/>
      <c r="CNZ626" s="570"/>
      <c r="COA626" s="570"/>
      <c r="COB626" s="570"/>
      <c r="COC626" s="570"/>
      <c r="COD626" s="570"/>
      <c r="COE626" s="570"/>
      <c r="COF626" s="570"/>
      <c r="COG626" s="570"/>
      <c r="COH626" s="570"/>
      <c r="COI626" s="570"/>
      <c r="COJ626" s="570"/>
      <c r="COK626" s="570"/>
      <c r="COL626" s="570"/>
      <c r="COM626" s="570"/>
      <c r="CON626" s="570"/>
      <c r="COO626" s="570"/>
      <c r="COP626" s="570"/>
      <c r="COQ626" s="570"/>
      <c r="COR626" s="570"/>
      <c r="COS626" s="570"/>
      <c r="COT626" s="570"/>
      <c r="COU626" s="570"/>
      <c r="COV626" s="570"/>
      <c r="COW626" s="570"/>
      <c r="COX626" s="570"/>
      <c r="COY626" s="570"/>
      <c r="COZ626" s="570"/>
      <c r="CPA626" s="570"/>
      <c r="CPB626" s="570"/>
      <c r="CPC626" s="570"/>
      <c r="CPD626" s="570"/>
      <c r="CPE626" s="570"/>
      <c r="CPF626" s="570"/>
      <c r="CPG626" s="570"/>
      <c r="CPH626" s="570"/>
      <c r="CPI626" s="570"/>
      <c r="CPJ626" s="570"/>
      <c r="CPK626" s="570"/>
      <c r="CPL626" s="570"/>
      <c r="CPM626" s="570"/>
      <c r="CPN626" s="570"/>
      <c r="CPO626" s="570"/>
      <c r="CPP626" s="570"/>
      <c r="CPQ626" s="570"/>
      <c r="CPR626" s="570"/>
      <c r="CPS626" s="570"/>
      <c r="CPT626" s="570"/>
      <c r="CPU626" s="570"/>
      <c r="CPV626" s="570"/>
      <c r="CPW626" s="570"/>
      <c r="CPX626" s="570"/>
      <c r="CPY626" s="570"/>
      <c r="CPZ626" s="570"/>
      <c r="CQA626" s="570"/>
      <c r="CQB626" s="570"/>
      <c r="CQC626" s="570"/>
      <c r="CQD626" s="570"/>
      <c r="CQE626" s="570"/>
      <c r="CQF626" s="570"/>
      <c r="CQG626" s="570"/>
      <c r="CQH626" s="570"/>
      <c r="CQI626" s="570"/>
      <c r="CQJ626" s="570"/>
      <c r="CQK626" s="570"/>
      <c r="CQL626" s="570"/>
      <c r="CQM626" s="570"/>
      <c r="CQN626" s="570"/>
      <c r="CQO626" s="570"/>
      <c r="CQP626" s="570"/>
      <c r="CQQ626" s="570"/>
      <c r="CQR626" s="570"/>
      <c r="CQS626" s="570"/>
      <c r="CQT626" s="570"/>
      <c r="CQU626" s="570"/>
      <c r="CQV626" s="570"/>
      <c r="CQW626" s="570"/>
      <c r="CQX626" s="570"/>
      <c r="CQY626" s="570"/>
      <c r="CQZ626" s="570"/>
      <c r="CRA626" s="570"/>
      <c r="CRB626" s="570"/>
      <c r="CRC626" s="570"/>
      <c r="CRD626" s="570"/>
      <c r="CRE626" s="570"/>
      <c r="CRF626" s="570"/>
      <c r="CRG626" s="570"/>
      <c r="CRH626" s="570"/>
      <c r="CRI626" s="570"/>
      <c r="CRJ626" s="570"/>
      <c r="CRK626" s="570"/>
      <c r="CRL626" s="570"/>
      <c r="CRM626" s="570"/>
      <c r="CRN626" s="570"/>
      <c r="CRO626" s="570"/>
      <c r="CRP626" s="570"/>
      <c r="CRQ626" s="570"/>
      <c r="CRR626" s="570"/>
      <c r="CRS626" s="570"/>
      <c r="CRT626" s="570"/>
      <c r="CRU626" s="570"/>
      <c r="CRV626" s="570"/>
      <c r="CRW626" s="570"/>
      <c r="CRX626" s="570"/>
      <c r="CRY626" s="570"/>
      <c r="CRZ626" s="570"/>
      <c r="CSA626" s="570"/>
      <c r="CSB626" s="570"/>
      <c r="CSC626" s="570"/>
      <c r="CSD626" s="570"/>
      <c r="CSE626" s="570"/>
      <c r="CSF626" s="570"/>
      <c r="CSG626" s="570"/>
      <c r="CSH626" s="570"/>
      <c r="CSI626" s="570"/>
      <c r="CSJ626" s="570"/>
      <c r="CSK626" s="570"/>
      <c r="CSL626" s="570"/>
      <c r="CSM626" s="570"/>
      <c r="CSN626" s="570"/>
      <c r="CSO626" s="570"/>
      <c r="CSP626" s="570"/>
      <c r="CSQ626" s="570"/>
      <c r="CSR626" s="570"/>
      <c r="CSS626" s="570"/>
      <c r="CST626" s="570"/>
      <c r="CSU626" s="570"/>
      <c r="CSV626" s="570"/>
      <c r="CSW626" s="570"/>
      <c r="CSX626" s="570"/>
      <c r="CSY626" s="570"/>
      <c r="CSZ626" s="570"/>
      <c r="CTA626" s="570"/>
      <c r="CTB626" s="570"/>
      <c r="CTC626" s="570"/>
      <c r="CTD626" s="570"/>
      <c r="CTE626" s="570"/>
      <c r="CTF626" s="570"/>
      <c r="CTG626" s="570"/>
      <c r="CTH626" s="570"/>
      <c r="CTI626" s="570"/>
      <c r="CTJ626" s="570"/>
      <c r="CTK626" s="570"/>
      <c r="CTL626" s="570"/>
      <c r="CTM626" s="570"/>
      <c r="CTN626" s="570"/>
      <c r="CTO626" s="570"/>
      <c r="CTP626" s="570"/>
      <c r="CTQ626" s="570"/>
      <c r="CTR626" s="570"/>
      <c r="CTS626" s="570"/>
      <c r="CTT626" s="570"/>
      <c r="CTU626" s="570"/>
      <c r="CTV626" s="570"/>
      <c r="CTW626" s="570"/>
      <c r="CTX626" s="570"/>
      <c r="CTY626" s="570"/>
      <c r="CTZ626" s="570"/>
      <c r="CUA626" s="570"/>
      <c r="CUB626" s="570"/>
      <c r="CUC626" s="570"/>
      <c r="CUD626" s="570"/>
      <c r="CUE626" s="570"/>
      <c r="CUF626" s="570"/>
      <c r="CUG626" s="570"/>
      <c r="CUH626" s="570"/>
      <c r="CUI626" s="570"/>
      <c r="CUJ626" s="570"/>
      <c r="CUK626" s="570"/>
      <c r="CUL626" s="570"/>
      <c r="CUM626" s="570"/>
      <c r="CUN626" s="570"/>
      <c r="CUO626" s="570"/>
      <c r="CUP626" s="570"/>
      <c r="CUQ626" s="570"/>
      <c r="CUR626" s="570"/>
      <c r="CUS626" s="570"/>
      <c r="CUT626" s="570"/>
      <c r="CUU626" s="570"/>
      <c r="CUV626" s="570"/>
      <c r="CUW626" s="570"/>
      <c r="CUX626" s="570"/>
      <c r="CUY626" s="570"/>
      <c r="CUZ626" s="570"/>
      <c r="CVA626" s="570"/>
      <c r="CVB626" s="570"/>
      <c r="CVC626" s="570"/>
      <c r="CVD626" s="570"/>
      <c r="CVE626" s="570"/>
      <c r="CVF626" s="570"/>
      <c r="CVG626" s="570"/>
      <c r="CVH626" s="570"/>
      <c r="CVI626" s="570"/>
      <c r="CVJ626" s="570"/>
      <c r="CVK626" s="570"/>
      <c r="CVL626" s="570"/>
      <c r="CVM626" s="570"/>
      <c r="CVN626" s="570"/>
      <c r="CVO626" s="570"/>
      <c r="CVP626" s="570"/>
      <c r="CVQ626" s="570"/>
      <c r="CVR626" s="570"/>
      <c r="CVS626" s="570"/>
      <c r="CVT626" s="570"/>
      <c r="CVU626" s="570"/>
      <c r="CVV626" s="570"/>
      <c r="CVW626" s="570"/>
      <c r="CVX626" s="570"/>
      <c r="CVY626" s="570"/>
      <c r="CVZ626" s="570"/>
      <c r="CWA626" s="570"/>
      <c r="CWB626" s="570"/>
      <c r="CWC626" s="570"/>
      <c r="CWD626" s="570"/>
      <c r="CWE626" s="570"/>
      <c r="CWF626" s="570"/>
      <c r="CWG626" s="570"/>
      <c r="CWH626" s="570"/>
      <c r="CWI626" s="570"/>
      <c r="CWJ626" s="570"/>
      <c r="CWK626" s="570"/>
      <c r="CWL626" s="570"/>
      <c r="CWM626" s="570"/>
      <c r="CWN626" s="570"/>
      <c r="CWO626" s="570"/>
      <c r="CWP626" s="570"/>
      <c r="CWQ626" s="570"/>
      <c r="CWR626" s="570"/>
      <c r="CWS626" s="570"/>
      <c r="CWT626" s="570"/>
      <c r="CWU626" s="570"/>
      <c r="CWV626" s="570"/>
      <c r="CWW626" s="570"/>
      <c r="CWX626" s="570"/>
      <c r="CWY626" s="570"/>
      <c r="CWZ626" s="570"/>
      <c r="CXA626" s="570"/>
      <c r="CXB626" s="570"/>
      <c r="CXC626" s="570"/>
      <c r="CXD626" s="570"/>
      <c r="CXE626" s="570"/>
      <c r="CXF626" s="570"/>
      <c r="CXG626" s="570"/>
      <c r="CXH626" s="570"/>
      <c r="CXI626" s="570"/>
      <c r="CXJ626" s="570"/>
      <c r="CXK626" s="570"/>
      <c r="CXL626" s="570"/>
      <c r="CXM626" s="570"/>
      <c r="CXN626" s="570"/>
      <c r="CXO626" s="570"/>
      <c r="CXP626" s="570"/>
      <c r="CXQ626" s="570"/>
      <c r="CXR626" s="570"/>
      <c r="CXS626" s="570"/>
      <c r="CXT626" s="570"/>
      <c r="CXU626" s="570"/>
      <c r="CXV626" s="570"/>
      <c r="CXW626" s="570"/>
      <c r="CXX626" s="570"/>
      <c r="CXY626" s="570"/>
      <c r="CXZ626" s="570"/>
      <c r="CYA626" s="570"/>
      <c r="CYB626" s="570"/>
      <c r="CYC626" s="570"/>
      <c r="CYD626" s="570"/>
      <c r="CYE626" s="570"/>
      <c r="CYF626" s="570"/>
      <c r="CYG626" s="570"/>
      <c r="CYH626" s="570"/>
      <c r="CYI626" s="570"/>
      <c r="CYJ626" s="570"/>
      <c r="CYK626" s="570"/>
      <c r="CYL626" s="570"/>
      <c r="CYM626" s="570"/>
      <c r="CYN626" s="570"/>
      <c r="CYO626" s="570"/>
      <c r="CYP626" s="570"/>
      <c r="CYQ626" s="570"/>
      <c r="CYR626" s="570"/>
      <c r="CYS626" s="570"/>
      <c r="CYT626" s="570"/>
      <c r="CYU626" s="570"/>
      <c r="CYV626" s="570"/>
      <c r="CYW626" s="570"/>
      <c r="CYX626" s="570"/>
      <c r="CYY626" s="570"/>
      <c r="CYZ626" s="570"/>
      <c r="CZA626" s="570"/>
      <c r="CZB626" s="570"/>
      <c r="CZC626" s="570"/>
      <c r="CZD626" s="570"/>
      <c r="CZE626" s="570"/>
      <c r="CZF626" s="570"/>
      <c r="CZG626" s="570"/>
      <c r="CZH626" s="570"/>
      <c r="CZI626" s="570"/>
      <c r="CZJ626" s="570"/>
      <c r="CZK626" s="570"/>
      <c r="CZL626" s="570"/>
      <c r="CZM626" s="570"/>
      <c r="CZN626" s="570"/>
      <c r="CZO626" s="570"/>
      <c r="CZP626" s="570"/>
      <c r="CZQ626" s="570"/>
      <c r="CZR626" s="570"/>
      <c r="CZS626" s="570"/>
      <c r="CZT626" s="570"/>
      <c r="CZU626" s="570"/>
      <c r="CZV626" s="570"/>
      <c r="CZW626" s="570"/>
      <c r="CZX626" s="570"/>
      <c r="CZY626" s="570"/>
      <c r="CZZ626" s="570"/>
      <c r="DAA626" s="570"/>
      <c r="DAB626" s="570"/>
      <c r="DAC626" s="570"/>
      <c r="DAD626" s="570"/>
      <c r="DAE626" s="570"/>
      <c r="DAF626" s="570"/>
      <c r="DAG626" s="570"/>
      <c r="DAH626" s="570"/>
      <c r="DAI626" s="570"/>
      <c r="DAJ626" s="570"/>
      <c r="DAK626" s="570"/>
      <c r="DAL626" s="570"/>
      <c r="DAM626" s="570"/>
      <c r="DAN626" s="570"/>
      <c r="DAO626" s="570"/>
      <c r="DAP626" s="570"/>
      <c r="DAQ626" s="570"/>
      <c r="DAR626" s="570"/>
      <c r="DAS626" s="570"/>
      <c r="DAT626" s="570"/>
      <c r="DAU626" s="570"/>
      <c r="DAV626" s="570"/>
      <c r="DAW626" s="570"/>
      <c r="DAX626" s="570"/>
      <c r="DAY626" s="570"/>
      <c r="DAZ626" s="570"/>
      <c r="DBA626" s="570"/>
      <c r="DBB626" s="570"/>
      <c r="DBC626" s="570"/>
      <c r="DBD626" s="570"/>
      <c r="DBE626" s="570"/>
      <c r="DBF626" s="570"/>
      <c r="DBG626" s="570"/>
      <c r="DBH626" s="570"/>
      <c r="DBI626" s="570"/>
      <c r="DBJ626" s="570"/>
      <c r="DBK626" s="570"/>
      <c r="DBL626" s="570"/>
      <c r="DBM626" s="570"/>
      <c r="DBN626" s="570"/>
      <c r="DBO626" s="570"/>
      <c r="DBP626" s="570"/>
      <c r="DBQ626" s="570"/>
      <c r="DBR626" s="570"/>
      <c r="DBS626" s="570"/>
      <c r="DBT626" s="570"/>
      <c r="DBU626" s="570"/>
      <c r="DBV626" s="570"/>
      <c r="DBW626" s="570"/>
      <c r="DBX626" s="570"/>
      <c r="DBY626" s="570"/>
      <c r="DBZ626" s="570"/>
      <c r="DCA626" s="570"/>
      <c r="DCB626" s="570"/>
      <c r="DCC626" s="570"/>
      <c r="DCD626" s="570"/>
      <c r="DCE626" s="570"/>
      <c r="DCF626" s="570"/>
      <c r="DCG626" s="570"/>
      <c r="DCH626" s="570"/>
      <c r="DCI626" s="570"/>
      <c r="DCJ626" s="570"/>
      <c r="DCK626" s="570"/>
      <c r="DCL626" s="570"/>
      <c r="DCM626" s="570"/>
      <c r="DCN626" s="570"/>
      <c r="DCO626" s="570"/>
      <c r="DCP626" s="570"/>
      <c r="DCQ626" s="570"/>
      <c r="DCR626" s="570"/>
      <c r="DCS626" s="570"/>
      <c r="DCT626" s="570"/>
      <c r="DCU626" s="570"/>
      <c r="DCV626" s="570"/>
      <c r="DCW626" s="570"/>
      <c r="DCX626" s="570"/>
      <c r="DCY626" s="570"/>
      <c r="DCZ626" s="570"/>
      <c r="DDA626" s="570"/>
      <c r="DDB626" s="570"/>
      <c r="DDC626" s="570"/>
      <c r="DDD626" s="570"/>
      <c r="DDE626" s="570"/>
      <c r="DDF626" s="570"/>
      <c r="DDG626" s="570"/>
      <c r="DDH626" s="570"/>
      <c r="DDI626" s="570"/>
      <c r="DDJ626" s="570"/>
      <c r="DDK626" s="570"/>
      <c r="DDL626" s="570"/>
      <c r="DDM626" s="570"/>
      <c r="DDN626" s="570"/>
      <c r="DDO626" s="570"/>
      <c r="DDP626" s="570"/>
      <c r="DDQ626" s="570"/>
      <c r="DDR626" s="570"/>
      <c r="DDS626" s="570"/>
      <c r="DDT626" s="570"/>
      <c r="DDU626" s="570"/>
      <c r="DDV626" s="570"/>
      <c r="DDW626" s="570"/>
      <c r="DDX626" s="570"/>
      <c r="DDY626" s="570"/>
      <c r="DDZ626" s="570"/>
      <c r="DEA626" s="570"/>
      <c r="DEB626" s="570"/>
      <c r="DEC626" s="570"/>
      <c r="DED626" s="570"/>
      <c r="DEE626" s="570"/>
      <c r="DEF626" s="570"/>
      <c r="DEG626" s="570"/>
      <c r="DEH626" s="570"/>
      <c r="DEI626" s="570"/>
      <c r="DEJ626" s="570"/>
      <c r="DEK626" s="570"/>
      <c r="DEL626" s="570"/>
      <c r="DEM626" s="570"/>
      <c r="DEN626" s="570"/>
      <c r="DEO626" s="570"/>
      <c r="DEP626" s="570"/>
      <c r="DEQ626" s="570"/>
      <c r="DER626" s="570"/>
      <c r="DES626" s="570"/>
      <c r="DET626" s="570"/>
      <c r="DEU626" s="570"/>
      <c r="DEV626" s="570"/>
      <c r="DEW626" s="570"/>
      <c r="DEX626" s="570"/>
      <c r="DEY626" s="570"/>
      <c r="DEZ626" s="570"/>
      <c r="DFA626" s="570"/>
      <c r="DFB626" s="570"/>
      <c r="DFC626" s="570"/>
      <c r="DFD626" s="570"/>
      <c r="DFE626" s="570"/>
      <c r="DFF626" s="570"/>
      <c r="DFG626" s="570"/>
      <c r="DFH626" s="570"/>
      <c r="DFI626" s="570"/>
      <c r="DFJ626" s="570"/>
      <c r="DFK626" s="570"/>
      <c r="DFL626" s="570"/>
      <c r="DFM626" s="570"/>
      <c r="DFN626" s="570"/>
      <c r="DFO626" s="570"/>
      <c r="DFP626" s="570"/>
      <c r="DFQ626" s="570"/>
      <c r="DFR626" s="570"/>
      <c r="DFS626" s="570"/>
      <c r="DFT626" s="570"/>
      <c r="DFU626" s="570"/>
      <c r="DFV626" s="570"/>
      <c r="DFW626" s="570"/>
      <c r="DFX626" s="570"/>
      <c r="DFY626" s="570"/>
      <c r="DFZ626" s="570"/>
      <c r="DGA626" s="570"/>
      <c r="DGB626" s="570"/>
      <c r="DGC626" s="570"/>
      <c r="DGD626" s="570"/>
      <c r="DGE626" s="570"/>
      <c r="DGF626" s="570"/>
      <c r="DGG626" s="570"/>
      <c r="DGH626" s="570"/>
      <c r="DGI626" s="570"/>
      <c r="DGJ626" s="570"/>
      <c r="DGK626" s="570"/>
      <c r="DGL626" s="570"/>
      <c r="DGM626" s="570"/>
      <c r="DGN626" s="570"/>
      <c r="DGO626" s="570"/>
      <c r="DGP626" s="570"/>
      <c r="DGQ626" s="570"/>
      <c r="DGR626" s="570"/>
      <c r="DGS626" s="570"/>
      <c r="DGT626" s="570"/>
      <c r="DGU626" s="570"/>
      <c r="DGV626" s="570"/>
      <c r="DGW626" s="570"/>
      <c r="DGX626" s="570"/>
      <c r="DGY626" s="570"/>
      <c r="DGZ626" s="570"/>
      <c r="DHA626" s="570"/>
      <c r="DHB626" s="570"/>
      <c r="DHC626" s="570"/>
      <c r="DHD626" s="570"/>
      <c r="DHE626" s="570"/>
      <c r="DHF626" s="570"/>
      <c r="DHG626" s="570"/>
      <c r="DHH626" s="570"/>
      <c r="DHI626" s="570"/>
      <c r="DHJ626" s="570"/>
      <c r="DHK626" s="570"/>
      <c r="DHL626" s="570"/>
      <c r="DHM626" s="570"/>
      <c r="DHN626" s="570"/>
      <c r="DHO626" s="570"/>
      <c r="DHP626" s="570"/>
      <c r="DHQ626" s="570"/>
      <c r="DHR626" s="570"/>
      <c r="DHS626" s="570"/>
      <c r="DHT626" s="570"/>
      <c r="DHU626" s="570"/>
      <c r="DHV626" s="570"/>
      <c r="DHW626" s="570"/>
      <c r="DHX626" s="570"/>
      <c r="DHY626" s="570"/>
      <c r="DHZ626" s="570"/>
      <c r="DIA626" s="570"/>
      <c r="DIB626" s="570"/>
      <c r="DIC626" s="570"/>
      <c r="DID626" s="570"/>
      <c r="DIE626" s="570"/>
      <c r="DIF626" s="570"/>
      <c r="DIG626" s="570"/>
      <c r="DIH626" s="570"/>
      <c r="DII626" s="570"/>
      <c r="DIJ626" s="570"/>
      <c r="DIK626" s="570"/>
      <c r="DIL626" s="570"/>
      <c r="DIM626" s="570"/>
      <c r="DIN626" s="570"/>
      <c r="DIO626" s="570"/>
      <c r="DIP626" s="570"/>
      <c r="DIQ626" s="570"/>
      <c r="DIR626" s="570"/>
      <c r="DIS626" s="570"/>
      <c r="DIT626" s="570"/>
      <c r="DIU626" s="570"/>
      <c r="DIV626" s="570"/>
      <c r="DIW626" s="570"/>
      <c r="DIX626" s="570"/>
      <c r="DIY626" s="570"/>
      <c r="DIZ626" s="570"/>
      <c r="DJA626" s="570"/>
      <c r="DJB626" s="570"/>
      <c r="DJC626" s="570"/>
      <c r="DJD626" s="570"/>
      <c r="DJE626" s="570"/>
      <c r="DJF626" s="570"/>
      <c r="DJG626" s="570"/>
      <c r="DJH626" s="570"/>
      <c r="DJI626" s="570"/>
      <c r="DJJ626" s="570"/>
      <c r="DJK626" s="570"/>
      <c r="DJL626" s="570"/>
      <c r="DJM626" s="570"/>
      <c r="DJN626" s="570"/>
      <c r="DJO626" s="570"/>
      <c r="DJP626" s="570"/>
      <c r="DJQ626" s="570"/>
      <c r="DJR626" s="570"/>
      <c r="DJS626" s="570"/>
      <c r="DJT626" s="570"/>
      <c r="DJU626" s="570"/>
      <c r="DJV626" s="570"/>
      <c r="DJW626" s="570"/>
      <c r="DJX626" s="570"/>
      <c r="DJY626" s="570"/>
      <c r="DJZ626" s="570"/>
      <c r="DKA626" s="570"/>
      <c r="DKB626" s="570"/>
      <c r="DKC626" s="570"/>
      <c r="DKD626" s="570"/>
      <c r="DKE626" s="570"/>
      <c r="DKF626" s="570"/>
      <c r="DKG626" s="570"/>
      <c r="DKH626" s="570"/>
      <c r="DKI626" s="570"/>
      <c r="DKJ626" s="570"/>
      <c r="DKK626" s="570"/>
      <c r="DKL626" s="570"/>
      <c r="DKM626" s="570"/>
      <c r="DKN626" s="570"/>
      <c r="DKO626" s="570"/>
      <c r="DKP626" s="570"/>
      <c r="DKQ626" s="570"/>
      <c r="DKR626" s="570"/>
      <c r="DKS626" s="570"/>
      <c r="DKT626" s="570"/>
      <c r="DKU626" s="570"/>
      <c r="DKV626" s="570"/>
      <c r="DKW626" s="570"/>
      <c r="DKX626" s="570"/>
      <c r="DKY626" s="570"/>
      <c r="DKZ626" s="570"/>
      <c r="DLA626" s="570"/>
      <c r="DLB626" s="570"/>
      <c r="DLC626" s="570"/>
      <c r="DLD626" s="570"/>
      <c r="DLE626" s="570"/>
      <c r="DLF626" s="570"/>
      <c r="DLG626" s="570"/>
      <c r="DLH626" s="570"/>
      <c r="DLI626" s="570"/>
      <c r="DLJ626" s="570"/>
      <c r="DLK626" s="570"/>
      <c r="DLL626" s="570"/>
      <c r="DLM626" s="570"/>
      <c r="DLN626" s="570"/>
      <c r="DLO626" s="570"/>
      <c r="DLP626" s="570"/>
      <c r="DLQ626" s="570"/>
      <c r="DLR626" s="570"/>
      <c r="DLS626" s="570"/>
      <c r="DLT626" s="570"/>
      <c r="DLU626" s="570"/>
      <c r="DLV626" s="570"/>
      <c r="DLW626" s="570"/>
      <c r="DLX626" s="570"/>
      <c r="DLY626" s="570"/>
      <c r="DLZ626" s="570"/>
      <c r="DMA626" s="570"/>
      <c r="DMB626" s="570"/>
      <c r="DMC626" s="570"/>
      <c r="DMD626" s="570"/>
      <c r="DME626" s="570"/>
      <c r="DMF626" s="570"/>
      <c r="DMG626" s="570"/>
      <c r="DMH626" s="570"/>
      <c r="DMI626" s="570"/>
      <c r="DMJ626" s="570"/>
      <c r="DMK626" s="570"/>
      <c r="DML626" s="570"/>
      <c r="DMM626" s="570"/>
      <c r="DMN626" s="570"/>
      <c r="DMO626" s="570"/>
      <c r="DMP626" s="570"/>
      <c r="DMQ626" s="570"/>
      <c r="DMR626" s="570"/>
      <c r="DMS626" s="570"/>
      <c r="DMT626" s="570"/>
      <c r="DMU626" s="570"/>
      <c r="DMV626" s="570"/>
      <c r="DMW626" s="570"/>
      <c r="DMX626" s="570"/>
      <c r="DMY626" s="570"/>
      <c r="DMZ626" s="570"/>
      <c r="DNA626" s="570"/>
      <c r="DNB626" s="570"/>
      <c r="DNC626" s="570"/>
      <c r="DND626" s="570"/>
      <c r="DNE626" s="570"/>
      <c r="DNF626" s="570"/>
      <c r="DNG626" s="570"/>
      <c r="DNH626" s="570"/>
      <c r="DNI626" s="570"/>
      <c r="DNJ626" s="570"/>
      <c r="DNK626" s="570"/>
      <c r="DNL626" s="570"/>
      <c r="DNM626" s="570"/>
      <c r="DNN626" s="570"/>
      <c r="DNO626" s="570"/>
      <c r="DNP626" s="570"/>
      <c r="DNQ626" s="570"/>
      <c r="DNR626" s="570"/>
      <c r="DNS626" s="570"/>
      <c r="DNT626" s="570"/>
      <c r="DNU626" s="570"/>
      <c r="DNV626" s="570"/>
      <c r="DNW626" s="570"/>
      <c r="DNX626" s="570"/>
      <c r="DNY626" s="570"/>
      <c r="DNZ626" s="570"/>
      <c r="DOA626" s="570"/>
      <c r="DOB626" s="570"/>
      <c r="DOC626" s="570"/>
      <c r="DOD626" s="570"/>
      <c r="DOE626" s="570"/>
      <c r="DOF626" s="570"/>
      <c r="DOG626" s="570"/>
      <c r="DOH626" s="570"/>
      <c r="DOI626" s="570"/>
      <c r="DOJ626" s="570"/>
      <c r="DOK626" s="570"/>
      <c r="DOL626" s="570"/>
      <c r="DOM626" s="570"/>
      <c r="DON626" s="570"/>
      <c r="DOO626" s="570"/>
      <c r="DOP626" s="570"/>
      <c r="DOQ626" s="570"/>
      <c r="DOR626" s="570"/>
      <c r="DOS626" s="570"/>
      <c r="DOT626" s="570"/>
      <c r="DOU626" s="570"/>
      <c r="DOV626" s="570"/>
      <c r="DOW626" s="570"/>
      <c r="DOX626" s="570"/>
      <c r="DOY626" s="570"/>
      <c r="DOZ626" s="570"/>
      <c r="DPA626" s="570"/>
      <c r="DPB626" s="570"/>
      <c r="DPC626" s="570"/>
      <c r="DPD626" s="570"/>
      <c r="DPE626" s="570"/>
      <c r="DPF626" s="570"/>
      <c r="DPG626" s="570"/>
      <c r="DPH626" s="570"/>
      <c r="DPI626" s="570"/>
      <c r="DPJ626" s="570"/>
      <c r="DPK626" s="570"/>
      <c r="DPL626" s="570"/>
      <c r="DPM626" s="570"/>
      <c r="DPN626" s="570"/>
      <c r="DPO626" s="570"/>
      <c r="DPP626" s="570"/>
      <c r="DPQ626" s="570"/>
      <c r="DPR626" s="570"/>
      <c r="DPS626" s="570"/>
      <c r="DPT626" s="570"/>
      <c r="DPU626" s="570"/>
      <c r="DPV626" s="570"/>
      <c r="DPW626" s="570"/>
      <c r="DPX626" s="570"/>
      <c r="DPY626" s="570"/>
      <c r="DPZ626" s="570"/>
      <c r="DQA626" s="570"/>
      <c r="DQB626" s="570"/>
      <c r="DQC626" s="570"/>
      <c r="DQD626" s="570"/>
      <c r="DQE626" s="570"/>
      <c r="DQF626" s="570"/>
      <c r="DQG626" s="570"/>
      <c r="DQH626" s="570"/>
      <c r="DQI626" s="570"/>
      <c r="DQJ626" s="570"/>
      <c r="DQK626" s="570"/>
      <c r="DQL626" s="570"/>
      <c r="DQM626" s="570"/>
      <c r="DQN626" s="570"/>
      <c r="DQO626" s="570"/>
      <c r="DQP626" s="570"/>
      <c r="DQQ626" s="570"/>
      <c r="DQR626" s="570"/>
      <c r="DQS626" s="570"/>
      <c r="DQT626" s="570"/>
      <c r="DQU626" s="570"/>
      <c r="DQV626" s="570"/>
      <c r="DQW626" s="570"/>
      <c r="DQX626" s="570"/>
      <c r="DQY626" s="570"/>
      <c r="DQZ626" s="570"/>
      <c r="DRA626" s="570"/>
      <c r="DRB626" s="570"/>
      <c r="DRC626" s="570"/>
      <c r="DRD626" s="570"/>
      <c r="DRE626" s="570"/>
      <c r="DRF626" s="570"/>
      <c r="DRG626" s="570"/>
      <c r="DRH626" s="570"/>
      <c r="DRI626" s="570"/>
      <c r="DRJ626" s="570"/>
      <c r="DRK626" s="570"/>
      <c r="DRL626" s="570"/>
      <c r="DRM626" s="570"/>
      <c r="DRN626" s="570"/>
      <c r="DRO626" s="570"/>
      <c r="DRP626" s="570"/>
      <c r="DRQ626" s="570"/>
      <c r="DRR626" s="570"/>
      <c r="DRS626" s="570"/>
      <c r="DRT626" s="570"/>
      <c r="DRU626" s="570"/>
      <c r="DRV626" s="570"/>
      <c r="DRW626" s="570"/>
      <c r="DRX626" s="570"/>
      <c r="DRY626" s="570"/>
      <c r="DRZ626" s="570"/>
      <c r="DSA626" s="570"/>
      <c r="DSB626" s="570"/>
      <c r="DSC626" s="570"/>
      <c r="DSD626" s="570"/>
      <c r="DSE626" s="570"/>
      <c r="DSF626" s="570"/>
      <c r="DSG626" s="570"/>
      <c r="DSH626" s="570"/>
      <c r="DSI626" s="570"/>
      <c r="DSJ626" s="570"/>
      <c r="DSK626" s="570"/>
      <c r="DSL626" s="570"/>
      <c r="DSM626" s="570"/>
      <c r="DSN626" s="570"/>
      <c r="DSO626" s="570"/>
      <c r="DSP626" s="570"/>
      <c r="DSQ626" s="570"/>
      <c r="DSR626" s="570"/>
      <c r="DSS626" s="570"/>
      <c r="DST626" s="570"/>
      <c r="DSU626" s="570"/>
      <c r="DSV626" s="570"/>
      <c r="DSW626" s="570"/>
      <c r="DSX626" s="570"/>
      <c r="DSY626" s="570"/>
      <c r="DSZ626" s="570"/>
      <c r="DTA626" s="570"/>
      <c r="DTB626" s="570"/>
      <c r="DTC626" s="570"/>
      <c r="DTD626" s="570"/>
      <c r="DTE626" s="570"/>
      <c r="DTF626" s="570"/>
      <c r="DTG626" s="570"/>
      <c r="DTH626" s="570"/>
      <c r="DTI626" s="570"/>
      <c r="DTJ626" s="570"/>
      <c r="DTK626" s="570"/>
      <c r="DTL626" s="570"/>
      <c r="DTM626" s="570"/>
      <c r="DTN626" s="570"/>
      <c r="DTO626" s="570"/>
      <c r="DTP626" s="570"/>
      <c r="DTQ626" s="570"/>
      <c r="DTR626" s="570"/>
      <c r="DTS626" s="570"/>
      <c r="DTT626" s="570"/>
      <c r="DTU626" s="570"/>
      <c r="DTV626" s="570"/>
      <c r="DTW626" s="570"/>
      <c r="DTX626" s="570"/>
      <c r="DTY626" s="570"/>
      <c r="DTZ626" s="570"/>
      <c r="DUA626" s="570"/>
      <c r="DUB626" s="570"/>
      <c r="DUC626" s="570"/>
      <c r="DUD626" s="570"/>
      <c r="DUE626" s="570"/>
      <c r="DUF626" s="570"/>
      <c r="DUG626" s="570"/>
      <c r="DUH626" s="570"/>
      <c r="DUI626" s="570"/>
      <c r="DUJ626" s="570"/>
      <c r="DUK626" s="570"/>
      <c r="DUL626" s="570"/>
      <c r="DUM626" s="570"/>
      <c r="DUN626" s="570"/>
      <c r="DUO626" s="570"/>
      <c r="DUP626" s="570"/>
      <c r="DUQ626" s="570"/>
      <c r="DUR626" s="570"/>
      <c r="DUS626" s="570"/>
      <c r="DUT626" s="570"/>
      <c r="DUU626" s="570"/>
      <c r="DUV626" s="570"/>
      <c r="DUW626" s="570"/>
      <c r="DUX626" s="570"/>
      <c r="DUY626" s="570"/>
      <c r="DUZ626" s="570"/>
      <c r="DVA626" s="570"/>
      <c r="DVB626" s="570"/>
      <c r="DVC626" s="570"/>
      <c r="DVD626" s="570"/>
      <c r="DVE626" s="570"/>
      <c r="DVF626" s="570"/>
      <c r="DVG626" s="570"/>
      <c r="DVH626" s="570"/>
      <c r="DVI626" s="570"/>
      <c r="DVJ626" s="570"/>
      <c r="DVK626" s="570"/>
      <c r="DVL626" s="570"/>
      <c r="DVM626" s="570"/>
      <c r="DVN626" s="570"/>
      <c r="DVO626" s="570"/>
      <c r="DVP626" s="570"/>
      <c r="DVQ626" s="570"/>
      <c r="DVR626" s="570"/>
      <c r="DVS626" s="570"/>
      <c r="DVT626" s="570"/>
      <c r="DVU626" s="570"/>
      <c r="DVV626" s="570"/>
      <c r="DVW626" s="570"/>
      <c r="DVX626" s="570"/>
      <c r="DVY626" s="570"/>
      <c r="DVZ626" s="570"/>
      <c r="DWA626" s="570"/>
      <c r="DWB626" s="570"/>
      <c r="DWC626" s="570"/>
      <c r="DWD626" s="570"/>
      <c r="DWE626" s="570"/>
      <c r="DWF626" s="570"/>
      <c r="DWG626" s="570"/>
      <c r="DWH626" s="570"/>
      <c r="DWI626" s="570"/>
      <c r="DWJ626" s="570"/>
      <c r="DWK626" s="570"/>
      <c r="DWL626" s="570"/>
      <c r="DWM626" s="570"/>
      <c r="DWN626" s="570"/>
      <c r="DWO626" s="570"/>
      <c r="DWP626" s="570"/>
      <c r="DWQ626" s="570"/>
      <c r="DWR626" s="570"/>
      <c r="DWS626" s="570"/>
      <c r="DWT626" s="570"/>
      <c r="DWU626" s="570"/>
      <c r="DWV626" s="570"/>
      <c r="DWW626" s="570"/>
      <c r="DWX626" s="570"/>
      <c r="DWY626" s="570"/>
      <c r="DWZ626" s="570"/>
      <c r="DXA626" s="570"/>
      <c r="DXB626" s="570"/>
      <c r="DXC626" s="570"/>
      <c r="DXD626" s="570"/>
      <c r="DXE626" s="570"/>
      <c r="DXF626" s="570"/>
      <c r="DXG626" s="570"/>
      <c r="DXH626" s="570"/>
      <c r="DXI626" s="570"/>
      <c r="DXJ626" s="570"/>
      <c r="DXK626" s="570"/>
      <c r="DXL626" s="570"/>
      <c r="DXM626" s="570"/>
      <c r="DXN626" s="570"/>
      <c r="DXO626" s="570"/>
      <c r="DXP626" s="570"/>
      <c r="DXQ626" s="570"/>
      <c r="DXR626" s="570"/>
      <c r="DXS626" s="570"/>
      <c r="DXT626" s="570"/>
      <c r="DXU626" s="570"/>
      <c r="DXV626" s="570"/>
      <c r="DXW626" s="570"/>
      <c r="DXX626" s="570"/>
      <c r="DXY626" s="570"/>
      <c r="DXZ626" s="570"/>
      <c r="DYA626" s="570"/>
      <c r="DYB626" s="570"/>
      <c r="DYC626" s="570"/>
      <c r="DYD626" s="570"/>
      <c r="DYE626" s="570"/>
      <c r="DYF626" s="570"/>
      <c r="DYG626" s="570"/>
      <c r="DYH626" s="570"/>
      <c r="DYI626" s="570"/>
      <c r="DYJ626" s="570"/>
      <c r="DYK626" s="570"/>
      <c r="DYL626" s="570"/>
      <c r="DYM626" s="570"/>
      <c r="DYN626" s="570"/>
      <c r="DYO626" s="570"/>
      <c r="DYP626" s="570"/>
      <c r="DYQ626" s="570"/>
      <c r="DYR626" s="570"/>
      <c r="DYS626" s="570"/>
      <c r="DYT626" s="570"/>
      <c r="DYU626" s="570"/>
      <c r="DYV626" s="570"/>
      <c r="DYW626" s="570"/>
      <c r="DYX626" s="570"/>
      <c r="DYY626" s="570"/>
      <c r="DYZ626" s="570"/>
      <c r="DZA626" s="570"/>
      <c r="DZB626" s="570"/>
      <c r="DZC626" s="570"/>
      <c r="DZD626" s="570"/>
      <c r="DZE626" s="570"/>
      <c r="DZF626" s="570"/>
      <c r="DZG626" s="570"/>
      <c r="DZH626" s="570"/>
      <c r="DZI626" s="570"/>
      <c r="DZJ626" s="570"/>
      <c r="DZK626" s="570"/>
      <c r="DZL626" s="570"/>
      <c r="DZM626" s="570"/>
      <c r="DZN626" s="570"/>
      <c r="DZO626" s="570"/>
      <c r="DZP626" s="570"/>
      <c r="DZQ626" s="570"/>
      <c r="DZR626" s="570"/>
      <c r="DZS626" s="570"/>
      <c r="DZT626" s="570"/>
      <c r="DZU626" s="570"/>
      <c r="DZV626" s="570"/>
      <c r="DZW626" s="570"/>
      <c r="DZX626" s="570"/>
      <c r="DZY626" s="570"/>
      <c r="DZZ626" s="570"/>
      <c r="EAA626" s="570"/>
      <c r="EAB626" s="570"/>
      <c r="EAC626" s="570"/>
      <c r="EAD626" s="570"/>
      <c r="EAE626" s="570"/>
      <c r="EAF626" s="570"/>
      <c r="EAG626" s="570"/>
      <c r="EAH626" s="570"/>
      <c r="EAI626" s="570"/>
      <c r="EAJ626" s="570"/>
      <c r="EAK626" s="570"/>
      <c r="EAL626" s="570"/>
      <c r="EAM626" s="570"/>
      <c r="EAN626" s="570"/>
      <c r="EAO626" s="570"/>
      <c r="EAP626" s="570"/>
      <c r="EAQ626" s="570"/>
      <c r="EAR626" s="570"/>
      <c r="EAS626" s="570"/>
      <c r="EAT626" s="570"/>
      <c r="EAU626" s="570"/>
      <c r="EAV626" s="570"/>
      <c r="EAW626" s="570"/>
      <c r="EAX626" s="570"/>
      <c r="EAY626" s="570"/>
      <c r="EAZ626" s="570"/>
      <c r="EBA626" s="570"/>
      <c r="EBB626" s="570"/>
      <c r="EBC626" s="570"/>
      <c r="EBD626" s="570"/>
      <c r="EBE626" s="570"/>
      <c r="EBF626" s="570"/>
      <c r="EBG626" s="570"/>
      <c r="EBH626" s="570"/>
      <c r="EBI626" s="570"/>
      <c r="EBJ626" s="570"/>
      <c r="EBK626" s="570"/>
      <c r="EBL626" s="570"/>
      <c r="EBM626" s="570"/>
      <c r="EBN626" s="570"/>
      <c r="EBO626" s="570"/>
      <c r="EBP626" s="570"/>
      <c r="EBQ626" s="570"/>
      <c r="EBR626" s="570"/>
      <c r="EBS626" s="570"/>
      <c r="EBT626" s="570"/>
      <c r="EBU626" s="570"/>
      <c r="EBV626" s="570"/>
      <c r="EBW626" s="570"/>
      <c r="EBX626" s="570"/>
      <c r="EBY626" s="570"/>
      <c r="EBZ626" s="570"/>
      <c r="ECA626" s="570"/>
      <c r="ECB626" s="570"/>
      <c r="ECC626" s="570"/>
      <c r="ECD626" s="570"/>
      <c r="ECE626" s="570"/>
      <c r="ECF626" s="570"/>
      <c r="ECG626" s="570"/>
      <c r="ECH626" s="570"/>
      <c r="ECI626" s="570"/>
      <c r="ECJ626" s="570"/>
      <c r="ECK626" s="570"/>
      <c r="ECL626" s="570"/>
      <c r="ECM626" s="570"/>
      <c r="ECN626" s="570"/>
      <c r="ECO626" s="570"/>
      <c r="ECP626" s="570"/>
      <c r="ECQ626" s="570"/>
      <c r="ECR626" s="570"/>
      <c r="ECS626" s="570"/>
      <c r="ECT626" s="570"/>
      <c r="ECU626" s="570"/>
      <c r="ECV626" s="570"/>
      <c r="ECW626" s="570"/>
      <c r="ECX626" s="570"/>
      <c r="ECY626" s="570"/>
      <c r="ECZ626" s="570"/>
      <c r="EDA626" s="570"/>
      <c r="EDB626" s="570"/>
      <c r="EDC626" s="570"/>
      <c r="EDD626" s="570"/>
      <c r="EDE626" s="570"/>
      <c r="EDF626" s="570"/>
      <c r="EDG626" s="570"/>
      <c r="EDH626" s="570"/>
      <c r="EDI626" s="570"/>
      <c r="EDJ626" s="570"/>
      <c r="EDK626" s="570"/>
      <c r="EDL626" s="570"/>
      <c r="EDM626" s="570"/>
      <c r="EDN626" s="570"/>
      <c r="EDO626" s="570"/>
      <c r="EDP626" s="570"/>
      <c r="EDQ626" s="570"/>
      <c r="EDR626" s="570"/>
      <c r="EDS626" s="570"/>
      <c r="EDT626" s="570"/>
      <c r="EDU626" s="570"/>
      <c r="EDV626" s="570"/>
      <c r="EDW626" s="570"/>
      <c r="EDX626" s="570"/>
      <c r="EDY626" s="570"/>
      <c r="EDZ626" s="570"/>
      <c r="EEA626" s="570"/>
      <c r="EEB626" s="570"/>
      <c r="EEC626" s="570"/>
      <c r="EED626" s="570"/>
      <c r="EEE626" s="570"/>
      <c r="EEF626" s="570"/>
      <c r="EEG626" s="570"/>
      <c r="EEH626" s="570"/>
      <c r="EEI626" s="570"/>
      <c r="EEJ626" s="570"/>
      <c r="EEK626" s="570"/>
      <c r="EEL626" s="570"/>
      <c r="EEM626" s="570"/>
      <c r="EEN626" s="570"/>
      <c r="EEO626" s="570"/>
      <c r="EEP626" s="570"/>
      <c r="EEQ626" s="570"/>
      <c r="EER626" s="570"/>
      <c r="EES626" s="570"/>
      <c r="EET626" s="570"/>
      <c r="EEU626" s="570"/>
      <c r="EEV626" s="570"/>
      <c r="EEW626" s="570"/>
      <c r="EEX626" s="570"/>
      <c r="EEY626" s="570"/>
      <c r="EEZ626" s="570"/>
      <c r="EFA626" s="570"/>
      <c r="EFB626" s="570"/>
      <c r="EFC626" s="570"/>
      <c r="EFD626" s="570"/>
      <c r="EFE626" s="570"/>
      <c r="EFF626" s="570"/>
      <c r="EFG626" s="570"/>
      <c r="EFH626" s="570"/>
      <c r="EFI626" s="570"/>
      <c r="EFJ626" s="570"/>
      <c r="EFK626" s="570"/>
      <c r="EFL626" s="570"/>
      <c r="EFM626" s="570"/>
      <c r="EFN626" s="570"/>
      <c r="EFO626" s="570"/>
      <c r="EFP626" s="570"/>
      <c r="EFQ626" s="570"/>
      <c r="EFR626" s="570"/>
      <c r="EFS626" s="570"/>
      <c r="EFT626" s="570"/>
      <c r="EFU626" s="570"/>
      <c r="EFV626" s="570"/>
      <c r="EFW626" s="570"/>
      <c r="EFX626" s="570"/>
      <c r="EFY626" s="570"/>
      <c r="EFZ626" s="570"/>
      <c r="EGA626" s="570"/>
      <c r="EGB626" s="570"/>
      <c r="EGC626" s="570"/>
      <c r="EGD626" s="570"/>
      <c r="EGE626" s="570"/>
      <c r="EGF626" s="570"/>
      <c r="EGG626" s="570"/>
      <c r="EGH626" s="570"/>
      <c r="EGI626" s="570"/>
      <c r="EGJ626" s="570"/>
      <c r="EGK626" s="570"/>
      <c r="EGL626" s="570"/>
      <c r="EGM626" s="570"/>
      <c r="EGN626" s="570"/>
      <c r="EGO626" s="570"/>
      <c r="EGP626" s="570"/>
      <c r="EGQ626" s="570"/>
      <c r="EGR626" s="570"/>
      <c r="EGS626" s="570"/>
      <c r="EGT626" s="570"/>
      <c r="EGU626" s="570"/>
      <c r="EGV626" s="570"/>
      <c r="EGW626" s="570"/>
      <c r="EGX626" s="570"/>
      <c r="EGY626" s="570"/>
      <c r="EGZ626" s="570"/>
      <c r="EHA626" s="570"/>
      <c r="EHB626" s="570"/>
      <c r="EHC626" s="570"/>
      <c r="EHD626" s="570"/>
      <c r="EHE626" s="570"/>
      <c r="EHF626" s="570"/>
      <c r="EHG626" s="570"/>
      <c r="EHH626" s="570"/>
      <c r="EHI626" s="570"/>
      <c r="EHJ626" s="570"/>
      <c r="EHK626" s="570"/>
      <c r="EHL626" s="570"/>
      <c r="EHM626" s="570"/>
      <c r="EHN626" s="570"/>
      <c r="EHO626" s="570"/>
      <c r="EHP626" s="570"/>
      <c r="EHQ626" s="570"/>
      <c r="EHR626" s="570"/>
      <c r="EHS626" s="570"/>
      <c r="EHT626" s="570"/>
      <c r="EHU626" s="570"/>
      <c r="EHV626" s="570"/>
      <c r="EHW626" s="570"/>
      <c r="EHX626" s="570"/>
      <c r="EHY626" s="570"/>
      <c r="EHZ626" s="570"/>
      <c r="EIA626" s="570"/>
      <c r="EIB626" s="570"/>
      <c r="EIC626" s="570"/>
      <c r="EID626" s="570"/>
      <c r="EIE626" s="570"/>
      <c r="EIF626" s="570"/>
      <c r="EIG626" s="570"/>
      <c r="EIH626" s="570"/>
      <c r="EII626" s="570"/>
      <c r="EIJ626" s="570"/>
      <c r="EIK626" s="570"/>
      <c r="EIL626" s="570"/>
      <c r="EIM626" s="570"/>
      <c r="EIN626" s="570"/>
      <c r="EIO626" s="570"/>
      <c r="EIP626" s="570"/>
      <c r="EIQ626" s="570"/>
      <c r="EIR626" s="570"/>
      <c r="EIS626" s="570"/>
      <c r="EIT626" s="570"/>
      <c r="EIU626" s="570"/>
      <c r="EIV626" s="570"/>
      <c r="EIW626" s="570"/>
      <c r="EIX626" s="570"/>
      <c r="EIY626" s="570"/>
      <c r="EIZ626" s="570"/>
      <c r="EJA626" s="570"/>
      <c r="EJB626" s="570"/>
      <c r="EJC626" s="570"/>
      <c r="EJD626" s="570"/>
      <c r="EJE626" s="570"/>
      <c r="EJF626" s="570"/>
      <c r="EJG626" s="570"/>
      <c r="EJH626" s="570"/>
      <c r="EJI626" s="570"/>
      <c r="EJJ626" s="570"/>
      <c r="EJK626" s="570"/>
      <c r="EJL626" s="570"/>
      <c r="EJM626" s="570"/>
      <c r="EJN626" s="570"/>
      <c r="EJO626" s="570"/>
      <c r="EJP626" s="570"/>
      <c r="EJQ626" s="570"/>
      <c r="EJR626" s="570"/>
      <c r="EJS626" s="570"/>
      <c r="EJT626" s="570"/>
      <c r="EJU626" s="570"/>
      <c r="EJV626" s="570"/>
      <c r="EJW626" s="570"/>
      <c r="EJX626" s="570"/>
      <c r="EJY626" s="570"/>
      <c r="EJZ626" s="570"/>
      <c r="EKA626" s="570"/>
      <c r="EKB626" s="570"/>
      <c r="EKC626" s="570"/>
      <c r="EKD626" s="570"/>
      <c r="EKE626" s="570"/>
      <c r="EKF626" s="570"/>
      <c r="EKG626" s="570"/>
      <c r="EKH626" s="570"/>
      <c r="EKI626" s="570"/>
      <c r="EKJ626" s="570"/>
      <c r="EKK626" s="570"/>
      <c r="EKL626" s="570"/>
      <c r="EKM626" s="570"/>
      <c r="EKN626" s="570"/>
      <c r="EKO626" s="570"/>
      <c r="EKP626" s="570"/>
      <c r="EKQ626" s="570"/>
      <c r="EKR626" s="570"/>
      <c r="EKS626" s="570"/>
      <c r="EKT626" s="570"/>
      <c r="EKU626" s="570"/>
      <c r="EKV626" s="570"/>
      <c r="EKW626" s="570"/>
      <c r="EKX626" s="570"/>
      <c r="EKY626" s="570"/>
      <c r="EKZ626" s="570"/>
      <c r="ELA626" s="570"/>
      <c r="ELB626" s="570"/>
      <c r="ELC626" s="570"/>
      <c r="ELD626" s="570"/>
      <c r="ELE626" s="570"/>
      <c r="ELF626" s="570"/>
      <c r="ELG626" s="570"/>
      <c r="ELH626" s="570"/>
      <c r="ELI626" s="570"/>
      <c r="ELJ626" s="570"/>
      <c r="ELK626" s="570"/>
      <c r="ELL626" s="570"/>
      <c r="ELM626" s="570"/>
      <c r="ELN626" s="570"/>
      <c r="ELO626" s="570"/>
      <c r="ELP626" s="570"/>
      <c r="ELQ626" s="570"/>
      <c r="ELR626" s="570"/>
      <c r="ELS626" s="570"/>
      <c r="ELT626" s="570"/>
      <c r="ELU626" s="570"/>
      <c r="ELV626" s="570"/>
      <c r="ELW626" s="570"/>
      <c r="ELX626" s="570"/>
      <c r="ELY626" s="570"/>
      <c r="ELZ626" s="570"/>
      <c r="EMA626" s="570"/>
      <c r="EMB626" s="570"/>
      <c r="EMC626" s="570"/>
      <c r="EMD626" s="570"/>
      <c r="EME626" s="570"/>
      <c r="EMF626" s="570"/>
      <c r="EMG626" s="570"/>
      <c r="EMH626" s="570"/>
      <c r="EMI626" s="570"/>
      <c r="EMJ626" s="570"/>
      <c r="EMK626" s="570"/>
      <c r="EML626" s="570"/>
      <c r="EMM626" s="570"/>
      <c r="EMN626" s="570"/>
      <c r="EMO626" s="570"/>
      <c r="EMP626" s="570"/>
      <c r="EMQ626" s="570"/>
      <c r="EMR626" s="570"/>
      <c r="EMS626" s="570"/>
      <c r="EMT626" s="570"/>
      <c r="EMU626" s="570"/>
      <c r="EMV626" s="570"/>
      <c r="EMW626" s="570"/>
      <c r="EMX626" s="570"/>
      <c r="EMY626" s="570"/>
      <c r="EMZ626" s="570"/>
      <c r="ENA626" s="570"/>
      <c r="ENB626" s="570"/>
      <c r="ENC626" s="570"/>
      <c r="END626" s="570"/>
      <c r="ENE626" s="570"/>
      <c r="ENF626" s="570"/>
      <c r="ENG626" s="570"/>
      <c r="ENH626" s="570"/>
      <c r="ENI626" s="570"/>
      <c r="ENJ626" s="570"/>
      <c r="ENK626" s="570"/>
      <c r="ENL626" s="570"/>
      <c r="ENM626" s="570"/>
      <c r="ENN626" s="570"/>
      <c r="ENO626" s="570"/>
      <c r="ENP626" s="570"/>
      <c r="ENQ626" s="570"/>
      <c r="ENR626" s="570"/>
      <c r="ENS626" s="570"/>
      <c r="ENT626" s="570"/>
      <c r="ENU626" s="570"/>
      <c r="ENV626" s="570"/>
      <c r="ENW626" s="570"/>
      <c r="ENX626" s="570"/>
      <c r="ENY626" s="570"/>
      <c r="ENZ626" s="570"/>
      <c r="EOA626" s="570"/>
      <c r="EOB626" s="570"/>
      <c r="EOC626" s="570"/>
      <c r="EOD626" s="570"/>
      <c r="EOE626" s="570"/>
      <c r="EOF626" s="570"/>
      <c r="EOG626" s="570"/>
      <c r="EOH626" s="570"/>
      <c r="EOI626" s="570"/>
      <c r="EOJ626" s="570"/>
      <c r="EOK626" s="570"/>
      <c r="EOL626" s="570"/>
      <c r="EOM626" s="570"/>
      <c r="EON626" s="570"/>
      <c r="EOO626" s="570"/>
      <c r="EOP626" s="570"/>
      <c r="EOQ626" s="570"/>
      <c r="EOR626" s="570"/>
      <c r="EOS626" s="570"/>
      <c r="EOT626" s="570"/>
      <c r="EOU626" s="570"/>
      <c r="EOV626" s="570"/>
      <c r="EOW626" s="570"/>
      <c r="EOX626" s="570"/>
      <c r="EOY626" s="570"/>
      <c r="EOZ626" s="570"/>
      <c r="EPA626" s="570"/>
      <c r="EPB626" s="570"/>
      <c r="EPC626" s="570"/>
      <c r="EPD626" s="570"/>
      <c r="EPE626" s="570"/>
      <c r="EPF626" s="570"/>
      <c r="EPG626" s="570"/>
      <c r="EPH626" s="570"/>
      <c r="EPI626" s="570"/>
      <c r="EPJ626" s="570"/>
      <c r="EPK626" s="570"/>
      <c r="EPL626" s="570"/>
      <c r="EPM626" s="570"/>
      <c r="EPN626" s="570"/>
      <c r="EPO626" s="570"/>
      <c r="EPP626" s="570"/>
      <c r="EPQ626" s="570"/>
      <c r="EPR626" s="570"/>
      <c r="EPS626" s="570"/>
      <c r="EPT626" s="570"/>
      <c r="EPU626" s="570"/>
      <c r="EPV626" s="570"/>
      <c r="EPW626" s="570"/>
      <c r="EPX626" s="570"/>
      <c r="EPY626" s="570"/>
      <c r="EPZ626" s="570"/>
      <c r="EQA626" s="570"/>
      <c r="EQB626" s="570"/>
      <c r="EQC626" s="570"/>
      <c r="EQD626" s="570"/>
      <c r="EQE626" s="570"/>
      <c r="EQF626" s="570"/>
      <c r="EQG626" s="570"/>
      <c r="EQH626" s="570"/>
      <c r="EQI626" s="570"/>
      <c r="EQJ626" s="570"/>
      <c r="EQK626" s="570"/>
      <c r="EQL626" s="570"/>
      <c r="EQM626" s="570"/>
      <c r="EQN626" s="570"/>
      <c r="EQO626" s="570"/>
      <c r="EQP626" s="570"/>
      <c r="EQQ626" s="570"/>
      <c r="EQR626" s="570"/>
      <c r="EQS626" s="570"/>
      <c r="EQT626" s="570"/>
      <c r="EQU626" s="570"/>
      <c r="EQV626" s="570"/>
      <c r="EQW626" s="570"/>
      <c r="EQX626" s="570"/>
      <c r="EQY626" s="570"/>
      <c r="EQZ626" s="570"/>
      <c r="ERA626" s="570"/>
      <c r="ERB626" s="570"/>
      <c r="ERC626" s="570"/>
      <c r="ERD626" s="570"/>
      <c r="ERE626" s="570"/>
      <c r="ERF626" s="570"/>
      <c r="ERG626" s="570"/>
      <c r="ERH626" s="570"/>
      <c r="ERI626" s="570"/>
      <c r="ERJ626" s="570"/>
      <c r="ERK626" s="570"/>
      <c r="ERL626" s="570"/>
      <c r="ERM626" s="570"/>
      <c r="ERN626" s="570"/>
      <c r="ERO626" s="570"/>
      <c r="ERP626" s="570"/>
      <c r="ERQ626" s="570"/>
      <c r="ERR626" s="570"/>
      <c r="ERS626" s="570"/>
      <c r="ERT626" s="570"/>
      <c r="ERU626" s="570"/>
      <c r="ERV626" s="570"/>
      <c r="ERW626" s="570"/>
      <c r="ERX626" s="570"/>
      <c r="ERY626" s="570"/>
      <c r="ERZ626" s="570"/>
      <c r="ESA626" s="570"/>
      <c r="ESB626" s="570"/>
      <c r="ESC626" s="570"/>
      <c r="ESD626" s="570"/>
      <c r="ESE626" s="570"/>
      <c r="ESF626" s="570"/>
      <c r="ESG626" s="570"/>
      <c r="ESH626" s="570"/>
      <c r="ESI626" s="570"/>
      <c r="ESJ626" s="570"/>
      <c r="ESK626" s="570"/>
      <c r="ESL626" s="570"/>
      <c r="ESM626" s="570"/>
      <c r="ESN626" s="570"/>
      <c r="ESO626" s="570"/>
      <c r="ESP626" s="570"/>
      <c r="ESQ626" s="570"/>
      <c r="ESR626" s="570"/>
      <c r="ESS626" s="570"/>
      <c r="EST626" s="570"/>
      <c r="ESU626" s="570"/>
      <c r="ESV626" s="570"/>
      <c r="ESW626" s="570"/>
      <c r="ESX626" s="570"/>
      <c r="ESY626" s="570"/>
      <c r="ESZ626" s="570"/>
      <c r="ETA626" s="570"/>
      <c r="ETB626" s="570"/>
      <c r="ETC626" s="570"/>
      <c r="ETD626" s="570"/>
      <c r="ETE626" s="570"/>
      <c r="ETF626" s="570"/>
      <c r="ETG626" s="570"/>
      <c r="ETH626" s="570"/>
      <c r="ETI626" s="570"/>
      <c r="ETJ626" s="570"/>
      <c r="ETK626" s="570"/>
      <c r="ETL626" s="570"/>
      <c r="ETM626" s="570"/>
      <c r="ETN626" s="570"/>
      <c r="ETO626" s="570"/>
      <c r="ETP626" s="570"/>
      <c r="ETQ626" s="570"/>
      <c r="ETR626" s="570"/>
      <c r="ETS626" s="570"/>
      <c r="ETT626" s="570"/>
      <c r="ETU626" s="570"/>
      <c r="ETV626" s="570"/>
      <c r="ETW626" s="570"/>
      <c r="ETX626" s="570"/>
      <c r="ETY626" s="570"/>
      <c r="ETZ626" s="570"/>
      <c r="EUA626" s="570"/>
      <c r="EUB626" s="570"/>
      <c r="EUC626" s="570"/>
      <c r="EUD626" s="570"/>
      <c r="EUE626" s="570"/>
      <c r="EUF626" s="570"/>
      <c r="EUG626" s="570"/>
      <c r="EUH626" s="570"/>
      <c r="EUI626" s="570"/>
      <c r="EUJ626" s="570"/>
      <c r="EUK626" s="570"/>
      <c r="EUL626" s="570"/>
      <c r="EUM626" s="570"/>
      <c r="EUN626" s="570"/>
      <c r="EUO626" s="570"/>
      <c r="EUP626" s="570"/>
      <c r="EUQ626" s="570"/>
      <c r="EUR626" s="570"/>
      <c r="EUS626" s="570"/>
      <c r="EUT626" s="570"/>
      <c r="EUU626" s="570"/>
      <c r="EUV626" s="570"/>
      <c r="EUW626" s="570"/>
      <c r="EUX626" s="570"/>
      <c r="EUY626" s="570"/>
      <c r="EUZ626" s="570"/>
      <c r="EVA626" s="570"/>
      <c r="EVB626" s="570"/>
      <c r="EVC626" s="570"/>
      <c r="EVD626" s="570"/>
      <c r="EVE626" s="570"/>
      <c r="EVF626" s="570"/>
      <c r="EVG626" s="570"/>
      <c r="EVH626" s="570"/>
      <c r="EVI626" s="570"/>
      <c r="EVJ626" s="570"/>
      <c r="EVK626" s="570"/>
      <c r="EVL626" s="570"/>
      <c r="EVM626" s="570"/>
      <c r="EVN626" s="570"/>
      <c r="EVO626" s="570"/>
      <c r="EVP626" s="570"/>
      <c r="EVQ626" s="570"/>
      <c r="EVR626" s="570"/>
      <c r="EVS626" s="570"/>
      <c r="EVT626" s="570"/>
      <c r="EVU626" s="570"/>
      <c r="EVV626" s="570"/>
      <c r="EVW626" s="570"/>
      <c r="EVX626" s="570"/>
      <c r="EVY626" s="570"/>
      <c r="EVZ626" s="570"/>
      <c r="EWA626" s="570"/>
      <c r="EWB626" s="570"/>
      <c r="EWC626" s="570"/>
      <c r="EWD626" s="570"/>
      <c r="EWE626" s="570"/>
      <c r="EWF626" s="570"/>
      <c r="EWG626" s="570"/>
      <c r="EWH626" s="570"/>
      <c r="EWI626" s="570"/>
      <c r="EWJ626" s="570"/>
      <c r="EWK626" s="570"/>
      <c r="EWL626" s="570"/>
      <c r="EWM626" s="570"/>
      <c r="EWN626" s="570"/>
      <c r="EWO626" s="570"/>
      <c r="EWP626" s="570"/>
      <c r="EWQ626" s="570"/>
      <c r="EWR626" s="570"/>
      <c r="EWS626" s="570"/>
      <c r="EWT626" s="570"/>
      <c r="EWU626" s="570"/>
      <c r="EWV626" s="570"/>
      <c r="EWW626" s="570"/>
      <c r="EWX626" s="570"/>
      <c r="EWY626" s="570"/>
      <c r="EWZ626" s="570"/>
      <c r="EXA626" s="570"/>
      <c r="EXB626" s="570"/>
      <c r="EXC626" s="570"/>
      <c r="EXD626" s="570"/>
      <c r="EXE626" s="570"/>
      <c r="EXF626" s="570"/>
      <c r="EXG626" s="570"/>
      <c r="EXH626" s="570"/>
      <c r="EXI626" s="570"/>
      <c r="EXJ626" s="570"/>
      <c r="EXK626" s="570"/>
      <c r="EXL626" s="570"/>
      <c r="EXM626" s="570"/>
      <c r="EXN626" s="570"/>
      <c r="EXO626" s="570"/>
      <c r="EXP626" s="570"/>
      <c r="EXQ626" s="570"/>
      <c r="EXR626" s="570"/>
      <c r="EXS626" s="570"/>
      <c r="EXT626" s="570"/>
      <c r="EXU626" s="570"/>
      <c r="EXV626" s="570"/>
      <c r="EXW626" s="570"/>
      <c r="EXX626" s="570"/>
      <c r="EXY626" s="570"/>
      <c r="EXZ626" s="570"/>
      <c r="EYA626" s="570"/>
      <c r="EYB626" s="570"/>
      <c r="EYC626" s="570"/>
      <c r="EYD626" s="570"/>
      <c r="EYE626" s="570"/>
      <c r="EYF626" s="570"/>
      <c r="EYG626" s="570"/>
      <c r="EYH626" s="570"/>
      <c r="EYI626" s="570"/>
      <c r="EYJ626" s="570"/>
      <c r="EYK626" s="570"/>
      <c r="EYL626" s="570"/>
      <c r="EYM626" s="570"/>
      <c r="EYN626" s="570"/>
      <c r="EYO626" s="570"/>
      <c r="EYP626" s="570"/>
      <c r="EYQ626" s="570"/>
      <c r="EYR626" s="570"/>
      <c r="EYS626" s="570"/>
      <c r="EYT626" s="570"/>
      <c r="EYU626" s="570"/>
      <c r="EYV626" s="570"/>
      <c r="EYW626" s="570"/>
      <c r="EYX626" s="570"/>
      <c r="EYY626" s="570"/>
      <c r="EYZ626" s="570"/>
      <c r="EZA626" s="570"/>
      <c r="EZB626" s="570"/>
      <c r="EZC626" s="570"/>
      <c r="EZD626" s="570"/>
      <c r="EZE626" s="570"/>
      <c r="EZF626" s="570"/>
      <c r="EZG626" s="570"/>
      <c r="EZH626" s="570"/>
      <c r="EZI626" s="570"/>
      <c r="EZJ626" s="570"/>
      <c r="EZK626" s="570"/>
      <c r="EZL626" s="570"/>
      <c r="EZM626" s="570"/>
      <c r="EZN626" s="570"/>
      <c r="EZO626" s="570"/>
      <c r="EZP626" s="570"/>
      <c r="EZQ626" s="570"/>
      <c r="EZR626" s="570"/>
      <c r="EZS626" s="570"/>
      <c r="EZT626" s="570"/>
      <c r="EZU626" s="570"/>
      <c r="EZV626" s="570"/>
      <c r="EZW626" s="570"/>
      <c r="EZX626" s="570"/>
      <c r="EZY626" s="570"/>
      <c r="EZZ626" s="570"/>
      <c r="FAA626" s="570"/>
      <c r="FAB626" s="570"/>
      <c r="FAC626" s="570"/>
      <c r="FAD626" s="570"/>
      <c r="FAE626" s="570"/>
      <c r="FAF626" s="570"/>
      <c r="FAG626" s="570"/>
      <c r="FAH626" s="570"/>
      <c r="FAI626" s="570"/>
      <c r="FAJ626" s="570"/>
      <c r="FAK626" s="570"/>
      <c r="FAL626" s="570"/>
      <c r="FAM626" s="570"/>
      <c r="FAN626" s="570"/>
      <c r="FAO626" s="570"/>
      <c r="FAP626" s="570"/>
      <c r="FAQ626" s="570"/>
      <c r="FAR626" s="570"/>
      <c r="FAS626" s="570"/>
      <c r="FAT626" s="570"/>
      <c r="FAU626" s="570"/>
      <c r="FAV626" s="570"/>
      <c r="FAW626" s="570"/>
      <c r="FAX626" s="570"/>
      <c r="FAY626" s="570"/>
      <c r="FAZ626" s="570"/>
      <c r="FBA626" s="570"/>
      <c r="FBB626" s="570"/>
      <c r="FBC626" s="570"/>
      <c r="FBD626" s="570"/>
      <c r="FBE626" s="570"/>
      <c r="FBF626" s="570"/>
      <c r="FBG626" s="570"/>
      <c r="FBH626" s="570"/>
      <c r="FBI626" s="570"/>
      <c r="FBJ626" s="570"/>
      <c r="FBK626" s="570"/>
      <c r="FBL626" s="570"/>
      <c r="FBM626" s="570"/>
      <c r="FBN626" s="570"/>
      <c r="FBO626" s="570"/>
      <c r="FBP626" s="570"/>
      <c r="FBQ626" s="570"/>
      <c r="FBR626" s="570"/>
      <c r="FBS626" s="570"/>
      <c r="FBT626" s="570"/>
      <c r="FBU626" s="570"/>
      <c r="FBV626" s="570"/>
      <c r="FBW626" s="570"/>
      <c r="FBX626" s="570"/>
      <c r="FBY626" s="570"/>
      <c r="FBZ626" s="570"/>
      <c r="FCA626" s="570"/>
      <c r="FCB626" s="570"/>
      <c r="FCC626" s="570"/>
      <c r="FCD626" s="570"/>
      <c r="FCE626" s="570"/>
      <c r="FCF626" s="570"/>
      <c r="FCG626" s="570"/>
      <c r="FCH626" s="570"/>
      <c r="FCI626" s="570"/>
      <c r="FCJ626" s="570"/>
      <c r="FCK626" s="570"/>
      <c r="FCL626" s="570"/>
      <c r="FCM626" s="570"/>
      <c r="FCN626" s="570"/>
      <c r="FCO626" s="570"/>
      <c r="FCP626" s="570"/>
      <c r="FCQ626" s="570"/>
      <c r="FCR626" s="570"/>
      <c r="FCS626" s="570"/>
      <c r="FCT626" s="570"/>
      <c r="FCU626" s="570"/>
      <c r="FCV626" s="570"/>
      <c r="FCW626" s="570"/>
      <c r="FCX626" s="570"/>
      <c r="FCY626" s="570"/>
      <c r="FCZ626" s="570"/>
      <c r="FDA626" s="570"/>
      <c r="FDB626" s="570"/>
      <c r="FDC626" s="570"/>
      <c r="FDD626" s="570"/>
      <c r="FDE626" s="570"/>
      <c r="FDF626" s="570"/>
      <c r="FDG626" s="570"/>
      <c r="FDH626" s="570"/>
      <c r="FDI626" s="570"/>
      <c r="FDJ626" s="570"/>
      <c r="FDK626" s="570"/>
      <c r="FDL626" s="570"/>
      <c r="FDM626" s="570"/>
      <c r="FDN626" s="570"/>
      <c r="FDO626" s="570"/>
      <c r="FDP626" s="570"/>
      <c r="FDQ626" s="570"/>
      <c r="FDR626" s="570"/>
      <c r="FDS626" s="570"/>
      <c r="FDT626" s="570"/>
      <c r="FDU626" s="570"/>
      <c r="FDV626" s="570"/>
      <c r="FDW626" s="570"/>
      <c r="FDX626" s="570"/>
      <c r="FDY626" s="570"/>
      <c r="FDZ626" s="570"/>
      <c r="FEA626" s="570"/>
      <c r="FEB626" s="570"/>
      <c r="FEC626" s="570"/>
      <c r="FED626" s="570"/>
      <c r="FEE626" s="570"/>
      <c r="FEF626" s="570"/>
      <c r="FEG626" s="570"/>
      <c r="FEH626" s="570"/>
      <c r="FEI626" s="570"/>
      <c r="FEJ626" s="570"/>
      <c r="FEK626" s="570"/>
      <c r="FEL626" s="570"/>
      <c r="FEM626" s="570"/>
      <c r="FEN626" s="570"/>
      <c r="FEO626" s="570"/>
      <c r="FEP626" s="570"/>
      <c r="FEQ626" s="570"/>
      <c r="FER626" s="570"/>
      <c r="FES626" s="570"/>
      <c r="FET626" s="570"/>
      <c r="FEU626" s="570"/>
      <c r="FEV626" s="570"/>
      <c r="FEW626" s="570"/>
      <c r="FEX626" s="570"/>
      <c r="FEY626" s="570"/>
      <c r="FEZ626" s="570"/>
      <c r="FFA626" s="570"/>
      <c r="FFB626" s="570"/>
      <c r="FFC626" s="570"/>
      <c r="FFD626" s="570"/>
      <c r="FFE626" s="570"/>
      <c r="FFF626" s="570"/>
      <c r="FFG626" s="570"/>
      <c r="FFH626" s="570"/>
      <c r="FFI626" s="570"/>
      <c r="FFJ626" s="570"/>
      <c r="FFK626" s="570"/>
      <c r="FFL626" s="570"/>
      <c r="FFM626" s="570"/>
      <c r="FFN626" s="570"/>
      <c r="FFO626" s="570"/>
      <c r="FFP626" s="570"/>
      <c r="FFQ626" s="570"/>
      <c r="FFR626" s="570"/>
      <c r="FFS626" s="570"/>
      <c r="FFT626" s="570"/>
      <c r="FFU626" s="570"/>
      <c r="FFV626" s="570"/>
      <c r="FFW626" s="570"/>
      <c r="FFX626" s="570"/>
      <c r="FFY626" s="570"/>
      <c r="FFZ626" s="570"/>
      <c r="FGA626" s="570"/>
      <c r="FGB626" s="570"/>
      <c r="FGC626" s="570"/>
      <c r="FGD626" s="570"/>
      <c r="FGE626" s="570"/>
      <c r="FGF626" s="570"/>
      <c r="FGG626" s="570"/>
      <c r="FGH626" s="570"/>
      <c r="FGI626" s="570"/>
      <c r="FGJ626" s="570"/>
      <c r="FGK626" s="570"/>
      <c r="FGL626" s="570"/>
      <c r="FGM626" s="570"/>
      <c r="FGN626" s="570"/>
      <c r="FGO626" s="570"/>
      <c r="FGP626" s="570"/>
      <c r="FGQ626" s="570"/>
      <c r="FGR626" s="570"/>
      <c r="FGS626" s="570"/>
      <c r="FGT626" s="570"/>
      <c r="FGU626" s="570"/>
      <c r="FGV626" s="570"/>
      <c r="FGW626" s="570"/>
      <c r="FGX626" s="570"/>
      <c r="FGY626" s="570"/>
      <c r="FGZ626" s="570"/>
      <c r="FHA626" s="570"/>
      <c r="FHB626" s="570"/>
      <c r="FHC626" s="570"/>
      <c r="FHD626" s="570"/>
      <c r="FHE626" s="570"/>
      <c r="FHF626" s="570"/>
      <c r="FHG626" s="570"/>
      <c r="FHH626" s="570"/>
      <c r="FHI626" s="570"/>
      <c r="FHJ626" s="570"/>
      <c r="FHK626" s="570"/>
      <c r="FHL626" s="570"/>
      <c r="FHM626" s="570"/>
      <c r="FHN626" s="570"/>
      <c r="FHO626" s="570"/>
      <c r="FHP626" s="570"/>
      <c r="FHQ626" s="570"/>
      <c r="FHR626" s="570"/>
      <c r="FHS626" s="570"/>
      <c r="FHT626" s="570"/>
      <c r="FHU626" s="570"/>
      <c r="FHV626" s="570"/>
      <c r="FHW626" s="570"/>
      <c r="FHX626" s="570"/>
      <c r="FHY626" s="570"/>
      <c r="FHZ626" s="570"/>
      <c r="FIA626" s="570"/>
      <c r="FIB626" s="570"/>
      <c r="FIC626" s="570"/>
      <c r="FID626" s="570"/>
      <c r="FIE626" s="570"/>
      <c r="FIF626" s="570"/>
      <c r="FIG626" s="570"/>
      <c r="FIH626" s="570"/>
      <c r="FII626" s="570"/>
      <c r="FIJ626" s="570"/>
      <c r="FIK626" s="570"/>
      <c r="FIL626" s="570"/>
      <c r="FIM626" s="570"/>
      <c r="FIN626" s="570"/>
      <c r="FIO626" s="570"/>
      <c r="FIP626" s="570"/>
      <c r="FIQ626" s="570"/>
      <c r="FIR626" s="570"/>
      <c r="FIS626" s="570"/>
      <c r="FIT626" s="570"/>
      <c r="FIU626" s="570"/>
      <c r="FIV626" s="570"/>
      <c r="FIW626" s="570"/>
      <c r="FIX626" s="570"/>
      <c r="FIY626" s="570"/>
      <c r="FIZ626" s="570"/>
      <c r="FJA626" s="570"/>
      <c r="FJB626" s="570"/>
      <c r="FJC626" s="570"/>
      <c r="FJD626" s="570"/>
      <c r="FJE626" s="570"/>
      <c r="FJF626" s="570"/>
      <c r="FJG626" s="570"/>
      <c r="FJH626" s="570"/>
      <c r="FJI626" s="570"/>
      <c r="FJJ626" s="570"/>
      <c r="FJK626" s="570"/>
      <c r="FJL626" s="570"/>
      <c r="FJM626" s="570"/>
      <c r="FJN626" s="570"/>
      <c r="FJO626" s="570"/>
      <c r="FJP626" s="570"/>
      <c r="FJQ626" s="570"/>
      <c r="FJR626" s="570"/>
      <c r="FJS626" s="570"/>
      <c r="FJT626" s="570"/>
      <c r="FJU626" s="570"/>
      <c r="FJV626" s="570"/>
      <c r="FJW626" s="570"/>
      <c r="FJX626" s="570"/>
      <c r="FJY626" s="570"/>
      <c r="FJZ626" s="570"/>
      <c r="FKA626" s="570"/>
      <c r="FKB626" s="570"/>
      <c r="FKC626" s="570"/>
      <c r="FKD626" s="570"/>
      <c r="FKE626" s="570"/>
      <c r="FKF626" s="570"/>
      <c r="FKG626" s="570"/>
      <c r="FKH626" s="570"/>
      <c r="FKI626" s="570"/>
      <c r="FKJ626" s="570"/>
      <c r="FKK626" s="570"/>
      <c r="FKL626" s="570"/>
      <c r="FKM626" s="570"/>
      <c r="FKN626" s="570"/>
      <c r="FKO626" s="570"/>
      <c r="FKP626" s="570"/>
      <c r="FKQ626" s="570"/>
      <c r="FKR626" s="570"/>
      <c r="FKS626" s="570"/>
      <c r="FKT626" s="570"/>
      <c r="FKU626" s="570"/>
      <c r="FKV626" s="570"/>
      <c r="FKW626" s="570"/>
      <c r="FKX626" s="570"/>
      <c r="FKY626" s="570"/>
      <c r="FKZ626" s="570"/>
      <c r="FLA626" s="570"/>
      <c r="FLB626" s="570"/>
      <c r="FLC626" s="570"/>
      <c r="FLD626" s="570"/>
      <c r="FLE626" s="570"/>
      <c r="FLF626" s="570"/>
      <c r="FLG626" s="570"/>
      <c r="FLH626" s="570"/>
      <c r="FLI626" s="570"/>
      <c r="FLJ626" s="570"/>
      <c r="FLK626" s="570"/>
      <c r="FLL626" s="570"/>
      <c r="FLM626" s="570"/>
      <c r="FLN626" s="570"/>
      <c r="FLO626" s="570"/>
      <c r="FLP626" s="570"/>
      <c r="FLQ626" s="570"/>
      <c r="FLR626" s="570"/>
      <c r="FLS626" s="570"/>
      <c r="FLT626" s="570"/>
      <c r="FLU626" s="570"/>
      <c r="FLV626" s="570"/>
      <c r="FLW626" s="570"/>
      <c r="FLX626" s="570"/>
      <c r="FLY626" s="570"/>
      <c r="FLZ626" s="570"/>
      <c r="FMA626" s="570"/>
      <c r="FMB626" s="570"/>
      <c r="FMC626" s="570"/>
      <c r="FMD626" s="570"/>
      <c r="FME626" s="570"/>
      <c r="FMF626" s="570"/>
      <c r="FMG626" s="570"/>
      <c r="FMH626" s="570"/>
      <c r="FMI626" s="570"/>
      <c r="FMJ626" s="570"/>
      <c r="FMK626" s="570"/>
      <c r="FML626" s="570"/>
      <c r="FMM626" s="570"/>
      <c r="FMN626" s="570"/>
      <c r="FMO626" s="570"/>
      <c r="FMP626" s="570"/>
      <c r="FMQ626" s="570"/>
      <c r="FMR626" s="570"/>
      <c r="FMS626" s="570"/>
      <c r="FMT626" s="570"/>
      <c r="FMU626" s="570"/>
      <c r="FMV626" s="570"/>
      <c r="FMW626" s="570"/>
      <c r="FMX626" s="570"/>
      <c r="FMY626" s="570"/>
      <c r="FMZ626" s="570"/>
      <c r="FNA626" s="570"/>
      <c r="FNB626" s="570"/>
      <c r="FNC626" s="570"/>
      <c r="FND626" s="570"/>
      <c r="FNE626" s="570"/>
      <c r="FNF626" s="570"/>
      <c r="FNG626" s="570"/>
      <c r="FNH626" s="570"/>
      <c r="FNI626" s="570"/>
      <c r="FNJ626" s="570"/>
      <c r="FNK626" s="570"/>
      <c r="FNL626" s="570"/>
      <c r="FNM626" s="570"/>
      <c r="FNN626" s="570"/>
      <c r="FNO626" s="570"/>
      <c r="FNP626" s="570"/>
      <c r="FNQ626" s="570"/>
      <c r="FNR626" s="570"/>
      <c r="FNS626" s="570"/>
      <c r="FNT626" s="570"/>
      <c r="FNU626" s="570"/>
      <c r="FNV626" s="570"/>
      <c r="FNW626" s="570"/>
      <c r="FNX626" s="570"/>
      <c r="FNY626" s="570"/>
      <c r="FNZ626" s="570"/>
      <c r="FOA626" s="570"/>
      <c r="FOB626" s="570"/>
      <c r="FOC626" s="570"/>
      <c r="FOD626" s="570"/>
      <c r="FOE626" s="570"/>
      <c r="FOF626" s="570"/>
      <c r="FOG626" s="570"/>
      <c r="FOH626" s="570"/>
      <c r="FOI626" s="570"/>
      <c r="FOJ626" s="570"/>
      <c r="FOK626" s="570"/>
      <c r="FOL626" s="570"/>
      <c r="FOM626" s="570"/>
      <c r="FON626" s="570"/>
      <c r="FOO626" s="570"/>
      <c r="FOP626" s="570"/>
      <c r="FOQ626" s="570"/>
      <c r="FOR626" s="570"/>
      <c r="FOS626" s="570"/>
      <c r="FOT626" s="570"/>
      <c r="FOU626" s="570"/>
      <c r="FOV626" s="570"/>
      <c r="FOW626" s="570"/>
      <c r="FOX626" s="570"/>
      <c r="FOY626" s="570"/>
      <c r="FOZ626" s="570"/>
      <c r="FPA626" s="570"/>
      <c r="FPB626" s="570"/>
      <c r="FPC626" s="570"/>
      <c r="FPD626" s="570"/>
      <c r="FPE626" s="570"/>
      <c r="FPF626" s="570"/>
      <c r="FPG626" s="570"/>
      <c r="FPH626" s="570"/>
      <c r="FPI626" s="570"/>
      <c r="FPJ626" s="570"/>
      <c r="FPK626" s="570"/>
      <c r="FPL626" s="570"/>
      <c r="FPM626" s="570"/>
      <c r="FPN626" s="570"/>
      <c r="FPO626" s="570"/>
      <c r="FPP626" s="570"/>
      <c r="FPQ626" s="570"/>
      <c r="FPR626" s="570"/>
      <c r="FPS626" s="570"/>
      <c r="FPT626" s="570"/>
      <c r="FPU626" s="570"/>
      <c r="FPV626" s="570"/>
      <c r="FPW626" s="570"/>
      <c r="FPX626" s="570"/>
      <c r="FPY626" s="570"/>
      <c r="FPZ626" s="570"/>
      <c r="FQA626" s="570"/>
      <c r="FQB626" s="570"/>
      <c r="FQC626" s="570"/>
      <c r="FQD626" s="570"/>
      <c r="FQE626" s="570"/>
      <c r="FQF626" s="570"/>
      <c r="FQG626" s="570"/>
      <c r="FQH626" s="570"/>
      <c r="FQI626" s="570"/>
      <c r="FQJ626" s="570"/>
      <c r="FQK626" s="570"/>
      <c r="FQL626" s="570"/>
      <c r="FQM626" s="570"/>
      <c r="FQN626" s="570"/>
      <c r="FQO626" s="570"/>
      <c r="FQP626" s="570"/>
      <c r="FQQ626" s="570"/>
      <c r="FQR626" s="570"/>
      <c r="FQS626" s="570"/>
      <c r="FQT626" s="570"/>
      <c r="FQU626" s="570"/>
      <c r="FQV626" s="570"/>
      <c r="FQW626" s="570"/>
      <c r="FQX626" s="570"/>
      <c r="FQY626" s="570"/>
      <c r="FQZ626" s="570"/>
      <c r="FRA626" s="570"/>
      <c r="FRB626" s="570"/>
      <c r="FRC626" s="570"/>
      <c r="FRD626" s="570"/>
      <c r="FRE626" s="570"/>
      <c r="FRF626" s="570"/>
      <c r="FRG626" s="570"/>
      <c r="FRH626" s="570"/>
      <c r="FRI626" s="570"/>
      <c r="FRJ626" s="570"/>
      <c r="FRK626" s="570"/>
      <c r="FRL626" s="570"/>
      <c r="FRM626" s="570"/>
      <c r="FRN626" s="570"/>
      <c r="FRO626" s="570"/>
      <c r="FRP626" s="570"/>
      <c r="FRQ626" s="570"/>
      <c r="FRR626" s="570"/>
      <c r="FRS626" s="570"/>
      <c r="FRT626" s="570"/>
      <c r="FRU626" s="570"/>
      <c r="FRV626" s="570"/>
      <c r="FRW626" s="570"/>
      <c r="FRX626" s="570"/>
      <c r="FRY626" s="570"/>
      <c r="FRZ626" s="570"/>
      <c r="FSA626" s="570"/>
      <c r="FSB626" s="570"/>
      <c r="FSC626" s="570"/>
      <c r="FSD626" s="570"/>
      <c r="FSE626" s="570"/>
      <c r="FSF626" s="570"/>
      <c r="FSG626" s="570"/>
      <c r="FSH626" s="570"/>
      <c r="FSI626" s="570"/>
      <c r="FSJ626" s="570"/>
      <c r="FSK626" s="570"/>
      <c r="FSL626" s="570"/>
      <c r="FSM626" s="570"/>
      <c r="FSN626" s="570"/>
      <c r="FSO626" s="570"/>
      <c r="FSP626" s="570"/>
      <c r="FSQ626" s="570"/>
      <c r="FSR626" s="570"/>
      <c r="FSS626" s="570"/>
      <c r="FST626" s="570"/>
      <c r="FSU626" s="570"/>
      <c r="FSV626" s="570"/>
      <c r="FSW626" s="570"/>
      <c r="FSX626" s="570"/>
      <c r="FSY626" s="570"/>
      <c r="FSZ626" s="570"/>
      <c r="FTA626" s="570"/>
      <c r="FTB626" s="570"/>
      <c r="FTC626" s="570"/>
      <c r="FTD626" s="570"/>
      <c r="FTE626" s="570"/>
      <c r="FTF626" s="570"/>
      <c r="FTG626" s="570"/>
      <c r="FTH626" s="570"/>
      <c r="FTI626" s="570"/>
      <c r="FTJ626" s="570"/>
      <c r="FTK626" s="570"/>
      <c r="FTL626" s="570"/>
      <c r="FTM626" s="570"/>
      <c r="FTN626" s="570"/>
      <c r="FTO626" s="570"/>
      <c r="FTP626" s="570"/>
      <c r="FTQ626" s="570"/>
      <c r="FTR626" s="570"/>
      <c r="FTS626" s="570"/>
      <c r="FTT626" s="570"/>
      <c r="FTU626" s="570"/>
      <c r="FTV626" s="570"/>
      <c r="FTW626" s="570"/>
      <c r="FTX626" s="570"/>
      <c r="FTY626" s="570"/>
      <c r="FTZ626" s="570"/>
      <c r="FUA626" s="570"/>
      <c r="FUB626" s="570"/>
      <c r="FUC626" s="570"/>
      <c r="FUD626" s="570"/>
      <c r="FUE626" s="570"/>
      <c r="FUF626" s="570"/>
      <c r="FUG626" s="570"/>
      <c r="FUH626" s="570"/>
      <c r="FUI626" s="570"/>
      <c r="FUJ626" s="570"/>
      <c r="FUK626" s="570"/>
      <c r="FUL626" s="570"/>
      <c r="FUM626" s="570"/>
      <c r="FUN626" s="570"/>
      <c r="FUO626" s="570"/>
      <c r="FUP626" s="570"/>
      <c r="FUQ626" s="570"/>
      <c r="FUR626" s="570"/>
      <c r="FUS626" s="570"/>
      <c r="FUT626" s="570"/>
      <c r="FUU626" s="570"/>
      <c r="FUV626" s="570"/>
      <c r="FUW626" s="570"/>
      <c r="FUX626" s="570"/>
      <c r="FUY626" s="570"/>
      <c r="FUZ626" s="570"/>
      <c r="FVA626" s="570"/>
      <c r="FVB626" s="570"/>
      <c r="FVC626" s="570"/>
      <c r="FVD626" s="570"/>
      <c r="FVE626" s="570"/>
      <c r="FVF626" s="570"/>
      <c r="FVG626" s="570"/>
      <c r="FVH626" s="570"/>
      <c r="FVI626" s="570"/>
      <c r="FVJ626" s="570"/>
      <c r="FVK626" s="570"/>
      <c r="FVL626" s="570"/>
      <c r="FVM626" s="570"/>
      <c r="FVN626" s="570"/>
      <c r="FVO626" s="570"/>
      <c r="FVP626" s="570"/>
      <c r="FVQ626" s="570"/>
      <c r="FVR626" s="570"/>
      <c r="FVS626" s="570"/>
      <c r="FVT626" s="570"/>
      <c r="FVU626" s="570"/>
      <c r="FVV626" s="570"/>
      <c r="FVW626" s="570"/>
      <c r="FVX626" s="570"/>
      <c r="FVY626" s="570"/>
      <c r="FVZ626" s="570"/>
      <c r="FWA626" s="570"/>
      <c r="FWB626" s="570"/>
      <c r="FWC626" s="570"/>
      <c r="FWD626" s="570"/>
      <c r="FWE626" s="570"/>
      <c r="FWF626" s="570"/>
      <c r="FWG626" s="570"/>
      <c r="FWH626" s="570"/>
      <c r="FWI626" s="570"/>
      <c r="FWJ626" s="570"/>
      <c r="FWK626" s="570"/>
      <c r="FWL626" s="570"/>
      <c r="FWM626" s="570"/>
      <c r="FWN626" s="570"/>
      <c r="FWO626" s="570"/>
      <c r="FWP626" s="570"/>
      <c r="FWQ626" s="570"/>
      <c r="FWR626" s="570"/>
      <c r="FWS626" s="570"/>
      <c r="FWT626" s="570"/>
      <c r="FWU626" s="570"/>
      <c r="FWV626" s="570"/>
      <c r="FWW626" s="570"/>
      <c r="FWX626" s="570"/>
      <c r="FWY626" s="570"/>
      <c r="FWZ626" s="570"/>
      <c r="FXA626" s="570"/>
      <c r="FXB626" s="570"/>
      <c r="FXC626" s="570"/>
      <c r="FXD626" s="570"/>
      <c r="FXE626" s="570"/>
      <c r="FXF626" s="570"/>
      <c r="FXG626" s="570"/>
      <c r="FXH626" s="570"/>
      <c r="FXI626" s="570"/>
      <c r="FXJ626" s="570"/>
      <c r="FXK626" s="570"/>
      <c r="FXL626" s="570"/>
      <c r="FXM626" s="570"/>
      <c r="FXN626" s="570"/>
      <c r="FXO626" s="570"/>
      <c r="FXP626" s="570"/>
      <c r="FXQ626" s="570"/>
      <c r="FXR626" s="570"/>
      <c r="FXS626" s="570"/>
      <c r="FXT626" s="570"/>
      <c r="FXU626" s="570"/>
      <c r="FXV626" s="570"/>
      <c r="FXW626" s="570"/>
      <c r="FXX626" s="570"/>
      <c r="FXY626" s="570"/>
      <c r="FXZ626" s="570"/>
      <c r="FYA626" s="570"/>
      <c r="FYB626" s="570"/>
      <c r="FYC626" s="570"/>
      <c r="FYD626" s="570"/>
      <c r="FYE626" s="570"/>
      <c r="FYF626" s="570"/>
      <c r="FYG626" s="570"/>
      <c r="FYH626" s="570"/>
      <c r="FYI626" s="570"/>
      <c r="FYJ626" s="570"/>
      <c r="FYK626" s="570"/>
      <c r="FYL626" s="570"/>
      <c r="FYM626" s="570"/>
      <c r="FYN626" s="570"/>
      <c r="FYO626" s="570"/>
      <c r="FYP626" s="570"/>
      <c r="FYQ626" s="570"/>
      <c r="FYR626" s="570"/>
      <c r="FYS626" s="570"/>
      <c r="FYT626" s="570"/>
      <c r="FYU626" s="570"/>
      <c r="FYV626" s="570"/>
      <c r="FYW626" s="570"/>
      <c r="FYX626" s="570"/>
      <c r="FYY626" s="570"/>
      <c r="FYZ626" s="570"/>
      <c r="FZA626" s="570"/>
      <c r="FZB626" s="570"/>
      <c r="FZC626" s="570"/>
      <c r="FZD626" s="570"/>
      <c r="FZE626" s="570"/>
      <c r="FZF626" s="570"/>
      <c r="FZG626" s="570"/>
      <c r="FZH626" s="570"/>
      <c r="FZI626" s="570"/>
      <c r="FZJ626" s="570"/>
      <c r="FZK626" s="570"/>
      <c r="FZL626" s="570"/>
      <c r="FZM626" s="570"/>
      <c r="FZN626" s="570"/>
      <c r="FZO626" s="570"/>
      <c r="FZP626" s="570"/>
      <c r="FZQ626" s="570"/>
      <c r="FZR626" s="570"/>
      <c r="FZS626" s="570"/>
      <c r="FZT626" s="570"/>
      <c r="FZU626" s="570"/>
      <c r="FZV626" s="570"/>
      <c r="FZW626" s="570"/>
      <c r="FZX626" s="570"/>
      <c r="FZY626" s="570"/>
      <c r="FZZ626" s="570"/>
      <c r="GAA626" s="570"/>
      <c r="GAB626" s="570"/>
      <c r="GAC626" s="570"/>
      <c r="GAD626" s="570"/>
      <c r="GAE626" s="570"/>
      <c r="GAF626" s="570"/>
      <c r="GAG626" s="570"/>
      <c r="GAH626" s="570"/>
      <c r="GAI626" s="570"/>
      <c r="GAJ626" s="570"/>
      <c r="GAK626" s="570"/>
      <c r="GAL626" s="570"/>
      <c r="GAM626" s="570"/>
      <c r="GAN626" s="570"/>
      <c r="GAO626" s="570"/>
      <c r="GAP626" s="570"/>
      <c r="GAQ626" s="570"/>
      <c r="GAR626" s="570"/>
      <c r="GAS626" s="570"/>
      <c r="GAT626" s="570"/>
      <c r="GAU626" s="570"/>
      <c r="GAV626" s="570"/>
      <c r="GAW626" s="570"/>
      <c r="GAX626" s="570"/>
      <c r="GAY626" s="570"/>
      <c r="GAZ626" s="570"/>
      <c r="GBA626" s="570"/>
      <c r="GBB626" s="570"/>
      <c r="GBC626" s="570"/>
      <c r="GBD626" s="570"/>
      <c r="GBE626" s="570"/>
      <c r="GBF626" s="570"/>
      <c r="GBG626" s="570"/>
      <c r="GBH626" s="570"/>
      <c r="GBI626" s="570"/>
      <c r="GBJ626" s="570"/>
      <c r="GBK626" s="570"/>
      <c r="GBL626" s="570"/>
      <c r="GBM626" s="570"/>
      <c r="GBN626" s="570"/>
      <c r="GBO626" s="570"/>
      <c r="GBP626" s="570"/>
      <c r="GBQ626" s="570"/>
      <c r="GBR626" s="570"/>
      <c r="GBS626" s="570"/>
      <c r="GBT626" s="570"/>
      <c r="GBU626" s="570"/>
      <c r="GBV626" s="570"/>
      <c r="GBW626" s="570"/>
      <c r="GBX626" s="570"/>
      <c r="GBY626" s="570"/>
      <c r="GBZ626" s="570"/>
      <c r="GCA626" s="570"/>
      <c r="GCB626" s="570"/>
      <c r="GCC626" s="570"/>
      <c r="GCD626" s="570"/>
      <c r="GCE626" s="570"/>
      <c r="GCF626" s="570"/>
      <c r="GCG626" s="570"/>
      <c r="GCH626" s="570"/>
      <c r="GCI626" s="570"/>
      <c r="GCJ626" s="570"/>
      <c r="GCK626" s="570"/>
      <c r="GCL626" s="570"/>
      <c r="GCM626" s="570"/>
      <c r="GCN626" s="570"/>
      <c r="GCO626" s="570"/>
      <c r="GCP626" s="570"/>
      <c r="GCQ626" s="570"/>
      <c r="GCR626" s="570"/>
      <c r="GCS626" s="570"/>
      <c r="GCT626" s="570"/>
      <c r="GCU626" s="570"/>
      <c r="GCV626" s="570"/>
      <c r="GCW626" s="570"/>
      <c r="GCX626" s="570"/>
      <c r="GCY626" s="570"/>
      <c r="GCZ626" s="570"/>
      <c r="GDA626" s="570"/>
      <c r="GDB626" s="570"/>
      <c r="GDC626" s="570"/>
      <c r="GDD626" s="570"/>
      <c r="GDE626" s="570"/>
      <c r="GDF626" s="570"/>
      <c r="GDG626" s="570"/>
      <c r="GDH626" s="570"/>
      <c r="GDI626" s="570"/>
      <c r="GDJ626" s="570"/>
      <c r="GDK626" s="570"/>
      <c r="GDL626" s="570"/>
      <c r="GDM626" s="570"/>
      <c r="GDN626" s="570"/>
      <c r="GDO626" s="570"/>
      <c r="GDP626" s="570"/>
      <c r="GDQ626" s="570"/>
      <c r="GDR626" s="570"/>
      <c r="GDS626" s="570"/>
      <c r="GDT626" s="570"/>
      <c r="GDU626" s="570"/>
      <c r="GDV626" s="570"/>
      <c r="GDW626" s="570"/>
      <c r="GDX626" s="570"/>
      <c r="GDY626" s="570"/>
      <c r="GDZ626" s="570"/>
      <c r="GEA626" s="570"/>
      <c r="GEB626" s="570"/>
      <c r="GEC626" s="570"/>
      <c r="GED626" s="570"/>
      <c r="GEE626" s="570"/>
      <c r="GEF626" s="570"/>
      <c r="GEG626" s="570"/>
      <c r="GEH626" s="570"/>
      <c r="GEI626" s="570"/>
      <c r="GEJ626" s="570"/>
      <c r="GEK626" s="570"/>
      <c r="GEL626" s="570"/>
      <c r="GEM626" s="570"/>
      <c r="GEN626" s="570"/>
      <c r="GEO626" s="570"/>
      <c r="GEP626" s="570"/>
      <c r="GEQ626" s="570"/>
      <c r="GER626" s="570"/>
      <c r="GES626" s="570"/>
      <c r="GET626" s="570"/>
      <c r="GEU626" s="570"/>
      <c r="GEV626" s="570"/>
      <c r="GEW626" s="570"/>
      <c r="GEX626" s="570"/>
      <c r="GEY626" s="570"/>
      <c r="GEZ626" s="570"/>
      <c r="GFA626" s="570"/>
      <c r="GFB626" s="570"/>
      <c r="GFC626" s="570"/>
      <c r="GFD626" s="570"/>
      <c r="GFE626" s="570"/>
      <c r="GFF626" s="570"/>
      <c r="GFG626" s="570"/>
      <c r="GFH626" s="570"/>
      <c r="GFI626" s="570"/>
      <c r="GFJ626" s="570"/>
      <c r="GFK626" s="570"/>
      <c r="GFL626" s="570"/>
      <c r="GFM626" s="570"/>
      <c r="GFN626" s="570"/>
      <c r="GFO626" s="570"/>
      <c r="GFP626" s="570"/>
      <c r="GFQ626" s="570"/>
      <c r="GFR626" s="570"/>
      <c r="GFS626" s="570"/>
      <c r="GFT626" s="570"/>
      <c r="GFU626" s="570"/>
      <c r="GFV626" s="570"/>
      <c r="GFW626" s="570"/>
      <c r="GFX626" s="570"/>
      <c r="GFY626" s="570"/>
      <c r="GFZ626" s="570"/>
      <c r="GGA626" s="570"/>
      <c r="GGB626" s="570"/>
      <c r="GGC626" s="570"/>
      <c r="GGD626" s="570"/>
      <c r="GGE626" s="570"/>
      <c r="GGF626" s="570"/>
      <c r="GGG626" s="570"/>
      <c r="GGH626" s="570"/>
      <c r="GGI626" s="570"/>
      <c r="GGJ626" s="570"/>
      <c r="GGK626" s="570"/>
      <c r="GGL626" s="570"/>
      <c r="GGM626" s="570"/>
      <c r="GGN626" s="570"/>
      <c r="GGO626" s="570"/>
      <c r="GGP626" s="570"/>
      <c r="GGQ626" s="570"/>
      <c r="GGR626" s="570"/>
      <c r="GGS626" s="570"/>
      <c r="GGT626" s="570"/>
      <c r="GGU626" s="570"/>
      <c r="GGV626" s="570"/>
      <c r="GGW626" s="570"/>
      <c r="GGX626" s="570"/>
      <c r="GGY626" s="570"/>
      <c r="GGZ626" s="570"/>
      <c r="GHA626" s="570"/>
      <c r="GHB626" s="570"/>
      <c r="GHC626" s="570"/>
      <c r="GHD626" s="570"/>
      <c r="GHE626" s="570"/>
      <c r="GHF626" s="570"/>
      <c r="GHG626" s="570"/>
      <c r="GHH626" s="570"/>
      <c r="GHI626" s="570"/>
      <c r="GHJ626" s="570"/>
      <c r="GHK626" s="570"/>
      <c r="GHL626" s="570"/>
      <c r="GHM626" s="570"/>
      <c r="GHN626" s="570"/>
      <c r="GHO626" s="570"/>
      <c r="GHP626" s="570"/>
      <c r="GHQ626" s="570"/>
      <c r="GHR626" s="570"/>
      <c r="GHS626" s="570"/>
      <c r="GHT626" s="570"/>
      <c r="GHU626" s="570"/>
      <c r="GHV626" s="570"/>
      <c r="GHW626" s="570"/>
      <c r="GHX626" s="570"/>
      <c r="GHY626" s="570"/>
      <c r="GHZ626" s="570"/>
      <c r="GIA626" s="570"/>
      <c r="GIB626" s="570"/>
      <c r="GIC626" s="570"/>
      <c r="GID626" s="570"/>
      <c r="GIE626" s="570"/>
      <c r="GIF626" s="570"/>
      <c r="GIG626" s="570"/>
      <c r="GIH626" s="570"/>
      <c r="GII626" s="570"/>
      <c r="GIJ626" s="570"/>
      <c r="GIK626" s="570"/>
      <c r="GIL626" s="570"/>
      <c r="GIM626" s="570"/>
      <c r="GIN626" s="570"/>
      <c r="GIO626" s="570"/>
      <c r="GIP626" s="570"/>
      <c r="GIQ626" s="570"/>
      <c r="GIR626" s="570"/>
      <c r="GIS626" s="570"/>
      <c r="GIT626" s="570"/>
      <c r="GIU626" s="570"/>
      <c r="GIV626" s="570"/>
      <c r="GIW626" s="570"/>
      <c r="GIX626" s="570"/>
      <c r="GIY626" s="570"/>
      <c r="GIZ626" s="570"/>
      <c r="GJA626" s="570"/>
      <c r="GJB626" s="570"/>
      <c r="GJC626" s="570"/>
      <c r="GJD626" s="570"/>
      <c r="GJE626" s="570"/>
      <c r="GJF626" s="570"/>
      <c r="GJG626" s="570"/>
      <c r="GJH626" s="570"/>
      <c r="GJI626" s="570"/>
      <c r="GJJ626" s="570"/>
      <c r="GJK626" s="570"/>
      <c r="GJL626" s="570"/>
      <c r="GJM626" s="570"/>
      <c r="GJN626" s="570"/>
      <c r="GJO626" s="570"/>
      <c r="GJP626" s="570"/>
      <c r="GJQ626" s="570"/>
      <c r="GJR626" s="570"/>
      <c r="GJS626" s="570"/>
      <c r="GJT626" s="570"/>
      <c r="GJU626" s="570"/>
      <c r="GJV626" s="570"/>
      <c r="GJW626" s="570"/>
      <c r="GJX626" s="570"/>
      <c r="GJY626" s="570"/>
      <c r="GJZ626" s="570"/>
      <c r="GKA626" s="570"/>
      <c r="GKB626" s="570"/>
      <c r="GKC626" s="570"/>
      <c r="GKD626" s="570"/>
      <c r="GKE626" s="570"/>
      <c r="GKF626" s="570"/>
      <c r="GKG626" s="570"/>
      <c r="GKH626" s="570"/>
      <c r="GKI626" s="570"/>
      <c r="GKJ626" s="570"/>
      <c r="GKK626" s="570"/>
      <c r="GKL626" s="570"/>
      <c r="GKM626" s="570"/>
      <c r="GKN626" s="570"/>
      <c r="GKO626" s="570"/>
      <c r="GKP626" s="570"/>
      <c r="GKQ626" s="570"/>
      <c r="GKR626" s="570"/>
      <c r="GKS626" s="570"/>
      <c r="GKT626" s="570"/>
      <c r="GKU626" s="570"/>
      <c r="GKV626" s="570"/>
      <c r="GKW626" s="570"/>
      <c r="GKX626" s="570"/>
      <c r="GKY626" s="570"/>
      <c r="GKZ626" s="570"/>
      <c r="GLA626" s="570"/>
      <c r="GLB626" s="570"/>
      <c r="GLC626" s="570"/>
      <c r="GLD626" s="570"/>
      <c r="GLE626" s="570"/>
      <c r="GLF626" s="570"/>
      <c r="GLG626" s="570"/>
      <c r="GLH626" s="570"/>
      <c r="GLI626" s="570"/>
      <c r="GLJ626" s="570"/>
      <c r="GLK626" s="570"/>
      <c r="GLL626" s="570"/>
      <c r="GLM626" s="570"/>
      <c r="GLN626" s="570"/>
      <c r="GLO626" s="570"/>
      <c r="GLP626" s="570"/>
      <c r="GLQ626" s="570"/>
      <c r="GLR626" s="570"/>
      <c r="GLS626" s="570"/>
      <c r="GLT626" s="570"/>
      <c r="GLU626" s="570"/>
      <c r="GLV626" s="570"/>
      <c r="GLW626" s="570"/>
      <c r="GLX626" s="570"/>
      <c r="GLY626" s="570"/>
      <c r="GLZ626" s="570"/>
      <c r="GMA626" s="570"/>
      <c r="GMB626" s="570"/>
      <c r="GMC626" s="570"/>
      <c r="GMD626" s="570"/>
      <c r="GME626" s="570"/>
      <c r="GMF626" s="570"/>
      <c r="GMG626" s="570"/>
      <c r="GMH626" s="570"/>
      <c r="GMI626" s="570"/>
      <c r="GMJ626" s="570"/>
      <c r="GMK626" s="570"/>
      <c r="GML626" s="570"/>
      <c r="GMM626" s="570"/>
      <c r="GMN626" s="570"/>
      <c r="GMO626" s="570"/>
      <c r="GMP626" s="570"/>
      <c r="GMQ626" s="570"/>
      <c r="GMR626" s="570"/>
      <c r="GMS626" s="570"/>
      <c r="GMT626" s="570"/>
      <c r="GMU626" s="570"/>
      <c r="GMV626" s="570"/>
      <c r="GMW626" s="570"/>
      <c r="GMX626" s="570"/>
      <c r="GMY626" s="570"/>
      <c r="GMZ626" s="570"/>
      <c r="GNA626" s="570"/>
      <c r="GNB626" s="570"/>
      <c r="GNC626" s="570"/>
      <c r="GND626" s="570"/>
      <c r="GNE626" s="570"/>
      <c r="GNF626" s="570"/>
      <c r="GNG626" s="570"/>
      <c r="GNH626" s="570"/>
      <c r="GNI626" s="570"/>
      <c r="GNJ626" s="570"/>
      <c r="GNK626" s="570"/>
      <c r="GNL626" s="570"/>
      <c r="GNM626" s="570"/>
      <c r="GNN626" s="570"/>
      <c r="GNO626" s="570"/>
      <c r="GNP626" s="570"/>
      <c r="GNQ626" s="570"/>
      <c r="GNR626" s="570"/>
      <c r="GNS626" s="570"/>
      <c r="GNT626" s="570"/>
      <c r="GNU626" s="570"/>
      <c r="GNV626" s="570"/>
      <c r="GNW626" s="570"/>
      <c r="GNX626" s="570"/>
      <c r="GNY626" s="570"/>
      <c r="GNZ626" s="570"/>
      <c r="GOA626" s="570"/>
      <c r="GOB626" s="570"/>
      <c r="GOC626" s="570"/>
      <c r="GOD626" s="570"/>
      <c r="GOE626" s="570"/>
      <c r="GOF626" s="570"/>
      <c r="GOG626" s="570"/>
      <c r="GOH626" s="570"/>
      <c r="GOI626" s="570"/>
      <c r="GOJ626" s="570"/>
      <c r="GOK626" s="570"/>
      <c r="GOL626" s="570"/>
      <c r="GOM626" s="570"/>
      <c r="GON626" s="570"/>
      <c r="GOO626" s="570"/>
      <c r="GOP626" s="570"/>
      <c r="GOQ626" s="570"/>
      <c r="GOR626" s="570"/>
      <c r="GOS626" s="570"/>
      <c r="GOT626" s="570"/>
      <c r="GOU626" s="570"/>
      <c r="GOV626" s="570"/>
      <c r="GOW626" s="570"/>
      <c r="GOX626" s="570"/>
      <c r="GOY626" s="570"/>
      <c r="GOZ626" s="570"/>
      <c r="GPA626" s="570"/>
      <c r="GPB626" s="570"/>
      <c r="GPC626" s="570"/>
      <c r="GPD626" s="570"/>
      <c r="GPE626" s="570"/>
      <c r="GPF626" s="570"/>
      <c r="GPG626" s="570"/>
      <c r="GPH626" s="570"/>
      <c r="GPI626" s="570"/>
      <c r="GPJ626" s="570"/>
      <c r="GPK626" s="570"/>
      <c r="GPL626" s="570"/>
      <c r="GPM626" s="570"/>
      <c r="GPN626" s="570"/>
      <c r="GPO626" s="570"/>
      <c r="GPP626" s="570"/>
      <c r="GPQ626" s="570"/>
      <c r="GPR626" s="570"/>
      <c r="GPS626" s="570"/>
      <c r="GPT626" s="570"/>
      <c r="GPU626" s="570"/>
      <c r="GPV626" s="570"/>
      <c r="GPW626" s="570"/>
      <c r="GPX626" s="570"/>
      <c r="GPY626" s="570"/>
      <c r="GPZ626" s="570"/>
      <c r="GQA626" s="570"/>
      <c r="GQB626" s="570"/>
      <c r="GQC626" s="570"/>
      <c r="GQD626" s="570"/>
      <c r="GQE626" s="570"/>
      <c r="GQF626" s="570"/>
      <c r="GQG626" s="570"/>
      <c r="GQH626" s="570"/>
      <c r="GQI626" s="570"/>
      <c r="GQJ626" s="570"/>
      <c r="GQK626" s="570"/>
      <c r="GQL626" s="570"/>
      <c r="GQM626" s="570"/>
      <c r="GQN626" s="570"/>
      <c r="GQO626" s="570"/>
      <c r="GQP626" s="570"/>
      <c r="GQQ626" s="570"/>
      <c r="GQR626" s="570"/>
      <c r="GQS626" s="570"/>
      <c r="GQT626" s="570"/>
      <c r="GQU626" s="570"/>
      <c r="GQV626" s="570"/>
      <c r="GQW626" s="570"/>
      <c r="GQX626" s="570"/>
      <c r="GQY626" s="570"/>
      <c r="GQZ626" s="570"/>
      <c r="GRA626" s="570"/>
      <c r="GRB626" s="570"/>
      <c r="GRC626" s="570"/>
      <c r="GRD626" s="570"/>
      <c r="GRE626" s="570"/>
      <c r="GRF626" s="570"/>
      <c r="GRG626" s="570"/>
      <c r="GRH626" s="570"/>
      <c r="GRI626" s="570"/>
      <c r="GRJ626" s="570"/>
      <c r="GRK626" s="570"/>
      <c r="GRL626" s="570"/>
      <c r="GRM626" s="570"/>
      <c r="GRN626" s="570"/>
      <c r="GRO626" s="570"/>
      <c r="GRP626" s="570"/>
      <c r="GRQ626" s="570"/>
      <c r="GRR626" s="570"/>
      <c r="GRS626" s="570"/>
      <c r="GRT626" s="570"/>
      <c r="GRU626" s="570"/>
      <c r="GRV626" s="570"/>
      <c r="GRW626" s="570"/>
      <c r="GRX626" s="570"/>
      <c r="GRY626" s="570"/>
      <c r="GRZ626" s="570"/>
      <c r="GSA626" s="570"/>
      <c r="GSB626" s="570"/>
      <c r="GSC626" s="570"/>
      <c r="GSD626" s="570"/>
      <c r="GSE626" s="570"/>
      <c r="GSF626" s="570"/>
      <c r="GSG626" s="570"/>
      <c r="GSH626" s="570"/>
      <c r="GSI626" s="570"/>
      <c r="GSJ626" s="570"/>
      <c r="GSK626" s="570"/>
      <c r="GSL626" s="570"/>
      <c r="GSM626" s="570"/>
      <c r="GSN626" s="570"/>
      <c r="GSO626" s="570"/>
      <c r="GSP626" s="570"/>
      <c r="GSQ626" s="570"/>
      <c r="GSR626" s="570"/>
      <c r="GSS626" s="570"/>
      <c r="GST626" s="570"/>
      <c r="GSU626" s="570"/>
      <c r="GSV626" s="570"/>
      <c r="GSW626" s="570"/>
      <c r="GSX626" s="570"/>
      <c r="GSY626" s="570"/>
      <c r="GSZ626" s="570"/>
      <c r="GTA626" s="570"/>
      <c r="GTB626" s="570"/>
      <c r="GTC626" s="570"/>
      <c r="GTD626" s="570"/>
      <c r="GTE626" s="570"/>
      <c r="GTF626" s="570"/>
      <c r="GTG626" s="570"/>
      <c r="GTH626" s="570"/>
      <c r="GTI626" s="570"/>
      <c r="GTJ626" s="570"/>
      <c r="GTK626" s="570"/>
      <c r="GTL626" s="570"/>
      <c r="GTM626" s="570"/>
      <c r="GTN626" s="570"/>
      <c r="GTO626" s="570"/>
      <c r="GTP626" s="570"/>
      <c r="GTQ626" s="570"/>
      <c r="GTR626" s="570"/>
      <c r="GTS626" s="570"/>
      <c r="GTT626" s="570"/>
      <c r="GTU626" s="570"/>
      <c r="GTV626" s="570"/>
      <c r="GTW626" s="570"/>
      <c r="GTX626" s="570"/>
      <c r="GTY626" s="570"/>
      <c r="GTZ626" s="570"/>
      <c r="GUA626" s="570"/>
      <c r="GUB626" s="570"/>
      <c r="GUC626" s="570"/>
      <c r="GUD626" s="570"/>
      <c r="GUE626" s="570"/>
      <c r="GUF626" s="570"/>
      <c r="GUG626" s="570"/>
      <c r="GUH626" s="570"/>
      <c r="GUI626" s="570"/>
      <c r="GUJ626" s="570"/>
      <c r="GUK626" s="570"/>
      <c r="GUL626" s="570"/>
      <c r="GUM626" s="570"/>
      <c r="GUN626" s="570"/>
      <c r="GUO626" s="570"/>
      <c r="GUP626" s="570"/>
      <c r="GUQ626" s="570"/>
      <c r="GUR626" s="570"/>
      <c r="GUS626" s="570"/>
      <c r="GUT626" s="570"/>
      <c r="GUU626" s="570"/>
      <c r="GUV626" s="570"/>
      <c r="GUW626" s="570"/>
      <c r="GUX626" s="570"/>
      <c r="GUY626" s="570"/>
      <c r="GUZ626" s="570"/>
      <c r="GVA626" s="570"/>
      <c r="GVB626" s="570"/>
      <c r="GVC626" s="570"/>
      <c r="GVD626" s="570"/>
      <c r="GVE626" s="570"/>
      <c r="GVF626" s="570"/>
      <c r="GVG626" s="570"/>
      <c r="GVH626" s="570"/>
      <c r="GVI626" s="570"/>
      <c r="GVJ626" s="570"/>
      <c r="GVK626" s="570"/>
      <c r="GVL626" s="570"/>
      <c r="GVM626" s="570"/>
      <c r="GVN626" s="570"/>
      <c r="GVO626" s="570"/>
      <c r="GVP626" s="570"/>
      <c r="GVQ626" s="570"/>
      <c r="GVR626" s="570"/>
      <c r="GVS626" s="570"/>
      <c r="GVT626" s="570"/>
      <c r="GVU626" s="570"/>
      <c r="GVV626" s="570"/>
      <c r="GVW626" s="570"/>
      <c r="GVX626" s="570"/>
      <c r="GVY626" s="570"/>
      <c r="GVZ626" s="570"/>
      <c r="GWA626" s="570"/>
      <c r="GWB626" s="570"/>
      <c r="GWC626" s="570"/>
      <c r="GWD626" s="570"/>
      <c r="GWE626" s="570"/>
      <c r="GWF626" s="570"/>
      <c r="GWG626" s="570"/>
      <c r="GWH626" s="570"/>
      <c r="GWI626" s="570"/>
      <c r="GWJ626" s="570"/>
      <c r="GWK626" s="570"/>
      <c r="GWL626" s="570"/>
      <c r="GWM626" s="570"/>
      <c r="GWN626" s="570"/>
      <c r="GWO626" s="570"/>
      <c r="GWP626" s="570"/>
      <c r="GWQ626" s="570"/>
      <c r="GWR626" s="570"/>
      <c r="GWS626" s="570"/>
      <c r="GWT626" s="570"/>
      <c r="GWU626" s="570"/>
      <c r="GWV626" s="570"/>
      <c r="GWW626" s="570"/>
      <c r="GWX626" s="570"/>
      <c r="GWY626" s="570"/>
      <c r="GWZ626" s="570"/>
      <c r="GXA626" s="570"/>
      <c r="GXB626" s="570"/>
      <c r="GXC626" s="570"/>
      <c r="GXD626" s="570"/>
      <c r="GXE626" s="570"/>
      <c r="GXF626" s="570"/>
      <c r="GXG626" s="570"/>
      <c r="GXH626" s="570"/>
      <c r="GXI626" s="570"/>
      <c r="GXJ626" s="570"/>
      <c r="GXK626" s="570"/>
      <c r="GXL626" s="570"/>
      <c r="GXM626" s="570"/>
      <c r="GXN626" s="570"/>
      <c r="GXO626" s="570"/>
      <c r="GXP626" s="570"/>
      <c r="GXQ626" s="570"/>
      <c r="GXR626" s="570"/>
      <c r="GXS626" s="570"/>
      <c r="GXT626" s="570"/>
      <c r="GXU626" s="570"/>
      <c r="GXV626" s="570"/>
      <c r="GXW626" s="570"/>
      <c r="GXX626" s="570"/>
      <c r="GXY626" s="570"/>
      <c r="GXZ626" s="570"/>
      <c r="GYA626" s="570"/>
      <c r="GYB626" s="570"/>
      <c r="GYC626" s="570"/>
      <c r="GYD626" s="570"/>
      <c r="GYE626" s="570"/>
      <c r="GYF626" s="570"/>
      <c r="GYG626" s="570"/>
      <c r="GYH626" s="570"/>
      <c r="GYI626" s="570"/>
      <c r="GYJ626" s="570"/>
      <c r="GYK626" s="570"/>
      <c r="GYL626" s="570"/>
      <c r="GYM626" s="570"/>
      <c r="GYN626" s="570"/>
      <c r="GYO626" s="570"/>
      <c r="GYP626" s="570"/>
      <c r="GYQ626" s="570"/>
      <c r="GYR626" s="570"/>
      <c r="GYS626" s="570"/>
      <c r="GYT626" s="570"/>
      <c r="GYU626" s="570"/>
      <c r="GYV626" s="570"/>
      <c r="GYW626" s="570"/>
      <c r="GYX626" s="570"/>
      <c r="GYY626" s="570"/>
      <c r="GYZ626" s="570"/>
      <c r="GZA626" s="570"/>
      <c r="GZB626" s="570"/>
      <c r="GZC626" s="570"/>
      <c r="GZD626" s="570"/>
      <c r="GZE626" s="570"/>
      <c r="GZF626" s="570"/>
      <c r="GZG626" s="570"/>
      <c r="GZH626" s="570"/>
      <c r="GZI626" s="570"/>
      <c r="GZJ626" s="570"/>
      <c r="GZK626" s="570"/>
      <c r="GZL626" s="570"/>
      <c r="GZM626" s="570"/>
      <c r="GZN626" s="570"/>
      <c r="GZO626" s="570"/>
      <c r="GZP626" s="570"/>
      <c r="GZQ626" s="570"/>
      <c r="GZR626" s="570"/>
      <c r="GZS626" s="570"/>
      <c r="GZT626" s="570"/>
      <c r="GZU626" s="570"/>
      <c r="GZV626" s="570"/>
      <c r="GZW626" s="570"/>
      <c r="GZX626" s="570"/>
      <c r="GZY626" s="570"/>
      <c r="GZZ626" s="570"/>
      <c r="HAA626" s="570"/>
      <c r="HAB626" s="570"/>
      <c r="HAC626" s="570"/>
      <c r="HAD626" s="570"/>
      <c r="HAE626" s="570"/>
      <c r="HAF626" s="570"/>
      <c r="HAG626" s="570"/>
      <c r="HAH626" s="570"/>
      <c r="HAI626" s="570"/>
      <c r="HAJ626" s="570"/>
      <c r="HAK626" s="570"/>
      <c r="HAL626" s="570"/>
      <c r="HAM626" s="570"/>
      <c r="HAN626" s="570"/>
      <c r="HAO626" s="570"/>
      <c r="HAP626" s="570"/>
      <c r="HAQ626" s="570"/>
      <c r="HAR626" s="570"/>
      <c r="HAS626" s="570"/>
      <c r="HAT626" s="570"/>
      <c r="HAU626" s="570"/>
      <c r="HAV626" s="570"/>
      <c r="HAW626" s="570"/>
      <c r="HAX626" s="570"/>
      <c r="HAY626" s="570"/>
      <c r="HAZ626" s="570"/>
      <c r="HBA626" s="570"/>
      <c r="HBB626" s="570"/>
      <c r="HBC626" s="570"/>
      <c r="HBD626" s="570"/>
      <c r="HBE626" s="570"/>
      <c r="HBF626" s="570"/>
      <c r="HBG626" s="570"/>
      <c r="HBH626" s="570"/>
      <c r="HBI626" s="570"/>
      <c r="HBJ626" s="570"/>
      <c r="HBK626" s="570"/>
      <c r="HBL626" s="570"/>
      <c r="HBM626" s="570"/>
      <c r="HBN626" s="570"/>
      <c r="HBO626" s="570"/>
      <c r="HBP626" s="570"/>
      <c r="HBQ626" s="570"/>
      <c r="HBR626" s="570"/>
      <c r="HBS626" s="570"/>
      <c r="HBT626" s="570"/>
      <c r="HBU626" s="570"/>
      <c r="HBV626" s="570"/>
      <c r="HBW626" s="570"/>
      <c r="HBX626" s="570"/>
      <c r="HBY626" s="570"/>
      <c r="HBZ626" s="570"/>
      <c r="HCA626" s="570"/>
      <c r="HCB626" s="570"/>
      <c r="HCC626" s="570"/>
      <c r="HCD626" s="570"/>
      <c r="HCE626" s="570"/>
      <c r="HCF626" s="570"/>
      <c r="HCG626" s="570"/>
      <c r="HCH626" s="570"/>
      <c r="HCI626" s="570"/>
      <c r="HCJ626" s="570"/>
      <c r="HCK626" s="570"/>
      <c r="HCL626" s="570"/>
      <c r="HCM626" s="570"/>
      <c r="HCN626" s="570"/>
      <c r="HCO626" s="570"/>
      <c r="HCP626" s="570"/>
      <c r="HCQ626" s="570"/>
      <c r="HCR626" s="570"/>
      <c r="HCS626" s="570"/>
      <c r="HCT626" s="570"/>
      <c r="HCU626" s="570"/>
      <c r="HCV626" s="570"/>
      <c r="HCW626" s="570"/>
      <c r="HCX626" s="570"/>
      <c r="HCY626" s="570"/>
      <c r="HCZ626" s="570"/>
      <c r="HDA626" s="570"/>
      <c r="HDB626" s="570"/>
      <c r="HDC626" s="570"/>
      <c r="HDD626" s="570"/>
      <c r="HDE626" s="570"/>
      <c r="HDF626" s="570"/>
      <c r="HDG626" s="570"/>
      <c r="HDH626" s="570"/>
      <c r="HDI626" s="570"/>
      <c r="HDJ626" s="570"/>
      <c r="HDK626" s="570"/>
      <c r="HDL626" s="570"/>
      <c r="HDM626" s="570"/>
      <c r="HDN626" s="570"/>
      <c r="HDO626" s="570"/>
      <c r="HDP626" s="570"/>
      <c r="HDQ626" s="570"/>
      <c r="HDR626" s="570"/>
      <c r="HDS626" s="570"/>
      <c r="HDT626" s="570"/>
      <c r="HDU626" s="570"/>
      <c r="HDV626" s="570"/>
      <c r="HDW626" s="570"/>
      <c r="HDX626" s="570"/>
      <c r="HDY626" s="570"/>
      <c r="HDZ626" s="570"/>
      <c r="HEA626" s="570"/>
      <c r="HEB626" s="570"/>
      <c r="HEC626" s="570"/>
      <c r="HED626" s="570"/>
      <c r="HEE626" s="570"/>
      <c r="HEF626" s="570"/>
      <c r="HEG626" s="570"/>
      <c r="HEH626" s="570"/>
      <c r="HEI626" s="570"/>
      <c r="HEJ626" s="570"/>
      <c r="HEK626" s="570"/>
      <c r="HEL626" s="570"/>
      <c r="HEM626" s="570"/>
      <c r="HEN626" s="570"/>
      <c r="HEO626" s="570"/>
      <c r="HEP626" s="570"/>
      <c r="HEQ626" s="570"/>
      <c r="HER626" s="570"/>
      <c r="HES626" s="570"/>
      <c r="HET626" s="570"/>
      <c r="HEU626" s="570"/>
      <c r="HEV626" s="570"/>
      <c r="HEW626" s="570"/>
      <c r="HEX626" s="570"/>
      <c r="HEY626" s="570"/>
      <c r="HEZ626" s="570"/>
      <c r="HFA626" s="570"/>
      <c r="HFB626" s="570"/>
      <c r="HFC626" s="570"/>
      <c r="HFD626" s="570"/>
      <c r="HFE626" s="570"/>
      <c r="HFF626" s="570"/>
      <c r="HFG626" s="570"/>
      <c r="HFH626" s="570"/>
      <c r="HFI626" s="570"/>
      <c r="HFJ626" s="570"/>
      <c r="HFK626" s="570"/>
      <c r="HFL626" s="570"/>
      <c r="HFM626" s="570"/>
      <c r="HFN626" s="570"/>
      <c r="HFO626" s="570"/>
      <c r="HFP626" s="570"/>
      <c r="HFQ626" s="570"/>
      <c r="HFR626" s="570"/>
      <c r="HFS626" s="570"/>
      <c r="HFT626" s="570"/>
      <c r="HFU626" s="570"/>
      <c r="HFV626" s="570"/>
      <c r="HFW626" s="570"/>
      <c r="HFX626" s="570"/>
      <c r="HFY626" s="570"/>
      <c r="HFZ626" s="570"/>
      <c r="HGA626" s="570"/>
      <c r="HGB626" s="570"/>
      <c r="HGC626" s="570"/>
      <c r="HGD626" s="570"/>
      <c r="HGE626" s="570"/>
      <c r="HGF626" s="570"/>
      <c r="HGG626" s="570"/>
      <c r="HGH626" s="570"/>
      <c r="HGI626" s="570"/>
      <c r="HGJ626" s="570"/>
      <c r="HGK626" s="570"/>
      <c r="HGL626" s="570"/>
      <c r="HGM626" s="570"/>
      <c r="HGN626" s="570"/>
      <c r="HGO626" s="570"/>
      <c r="HGP626" s="570"/>
      <c r="HGQ626" s="570"/>
      <c r="HGR626" s="570"/>
      <c r="HGS626" s="570"/>
      <c r="HGT626" s="570"/>
      <c r="HGU626" s="570"/>
      <c r="HGV626" s="570"/>
      <c r="HGW626" s="570"/>
      <c r="HGX626" s="570"/>
      <c r="HGY626" s="570"/>
      <c r="HGZ626" s="570"/>
      <c r="HHA626" s="570"/>
      <c r="HHB626" s="570"/>
      <c r="HHC626" s="570"/>
      <c r="HHD626" s="570"/>
      <c r="HHE626" s="570"/>
      <c r="HHF626" s="570"/>
      <c r="HHG626" s="570"/>
      <c r="HHH626" s="570"/>
      <c r="HHI626" s="570"/>
      <c r="HHJ626" s="570"/>
      <c r="HHK626" s="570"/>
      <c r="HHL626" s="570"/>
      <c r="HHM626" s="570"/>
      <c r="HHN626" s="570"/>
      <c r="HHO626" s="570"/>
      <c r="HHP626" s="570"/>
      <c r="HHQ626" s="570"/>
      <c r="HHR626" s="570"/>
      <c r="HHS626" s="570"/>
      <c r="HHT626" s="570"/>
      <c r="HHU626" s="570"/>
      <c r="HHV626" s="570"/>
      <c r="HHW626" s="570"/>
      <c r="HHX626" s="570"/>
      <c r="HHY626" s="570"/>
      <c r="HHZ626" s="570"/>
      <c r="HIA626" s="570"/>
      <c r="HIB626" s="570"/>
      <c r="HIC626" s="570"/>
      <c r="HID626" s="570"/>
      <c r="HIE626" s="570"/>
      <c r="HIF626" s="570"/>
      <c r="HIG626" s="570"/>
      <c r="HIH626" s="570"/>
      <c r="HII626" s="570"/>
      <c r="HIJ626" s="570"/>
      <c r="HIK626" s="570"/>
      <c r="HIL626" s="570"/>
      <c r="HIM626" s="570"/>
      <c r="HIN626" s="570"/>
      <c r="HIO626" s="570"/>
      <c r="HIP626" s="570"/>
      <c r="HIQ626" s="570"/>
      <c r="HIR626" s="570"/>
      <c r="HIS626" s="570"/>
      <c r="HIT626" s="570"/>
      <c r="HIU626" s="570"/>
      <c r="HIV626" s="570"/>
      <c r="HIW626" s="570"/>
      <c r="HIX626" s="570"/>
      <c r="HIY626" s="570"/>
      <c r="HIZ626" s="570"/>
      <c r="HJA626" s="570"/>
      <c r="HJB626" s="570"/>
      <c r="HJC626" s="570"/>
      <c r="HJD626" s="570"/>
      <c r="HJE626" s="570"/>
      <c r="HJF626" s="570"/>
      <c r="HJG626" s="570"/>
      <c r="HJH626" s="570"/>
      <c r="HJI626" s="570"/>
      <c r="HJJ626" s="570"/>
      <c r="HJK626" s="570"/>
      <c r="HJL626" s="570"/>
      <c r="HJM626" s="570"/>
      <c r="HJN626" s="570"/>
      <c r="HJO626" s="570"/>
      <c r="HJP626" s="570"/>
      <c r="HJQ626" s="570"/>
      <c r="HJR626" s="570"/>
      <c r="HJS626" s="570"/>
      <c r="HJT626" s="570"/>
      <c r="HJU626" s="570"/>
      <c r="HJV626" s="570"/>
      <c r="HJW626" s="570"/>
      <c r="HJX626" s="570"/>
      <c r="HJY626" s="570"/>
      <c r="HJZ626" s="570"/>
      <c r="HKA626" s="570"/>
      <c r="HKB626" s="570"/>
      <c r="HKC626" s="570"/>
      <c r="HKD626" s="570"/>
      <c r="HKE626" s="570"/>
      <c r="HKF626" s="570"/>
      <c r="HKG626" s="570"/>
      <c r="HKH626" s="570"/>
      <c r="HKI626" s="570"/>
      <c r="HKJ626" s="570"/>
      <c r="HKK626" s="570"/>
      <c r="HKL626" s="570"/>
      <c r="HKM626" s="570"/>
      <c r="HKN626" s="570"/>
      <c r="HKO626" s="570"/>
      <c r="HKP626" s="570"/>
      <c r="HKQ626" s="570"/>
      <c r="HKR626" s="570"/>
      <c r="HKS626" s="570"/>
      <c r="HKT626" s="570"/>
      <c r="HKU626" s="570"/>
      <c r="HKV626" s="570"/>
      <c r="HKW626" s="570"/>
      <c r="HKX626" s="570"/>
      <c r="HKY626" s="570"/>
      <c r="HKZ626" s="570"/>
      <c r="HLA626" s="570"/>
      <c r="HLB626" s="570"/>
      <c r="HLC626" s="570"/>
      <c r="HLD626" s="570"/>
      <c r="HLE626" s="570"/>
      <c r="HLF626" s="570"/>
      <c r="HLG626" s="570"/>
      <c r="HLH626" s="570"/>
      <c r="HLI626" s="570"/>
      <c r="HLJ626" s="570"/>
      <c r="HLK626" s="570"/>
      <c r="HLL626" s="570"/>
      <c r="HLM626" s="570"/>
      <c r="HLN626" s="570"/>
      <c r="HLO626" s="570"/>
      <c r="HLP626" s="570"/>
      <c r="HLQ626" s="570"/>
      <c r="HLR626" s="570"/>
      <c r="HLS626" s="570"/>
      <c r="HLT626" s="570"/>
      <c r="HLU626" s="570"/>
      <c r="HLV626" s="570"/>
      <c r="HLW626" s="570"/>
      <c r="HLX626" s="570"/>
      <c r="HLY626" s="570"/>
      <c r="HLZ626" s="570"/>
      <c r="HMA626" s="570"/>
      <c r="HMB626" s="570"/>
      <c r="HMC626" s="570"/>
      <c r="HMD626" s="570"/>
      <c r="HME626" s="570"/>
      <c r="HMF626" s="570"/>
      <c r="HMG626" s="570"/>
      <c r="HMH626" s="570"/>
      <c r="HMI626" s="570"/>
      <c r="HMJ626" s="570"/>
      <c r="HMK626" s="570"/>
      <c r="HML626" s="570"/>
      <c r="HMM626" s="570"/>
      <c r="HMN626" s="570"/>
      <c r="HMO626" s="570"/>
      <c r="HMP626" s="570"/>
      <c r="HMQ626" s="570"/>
      <c r="HMR626" s="570"/>
      <c r="HMS626" s="570"/>
      <c r="HMT626" s="570"/>
      <c r="HMU626" s="570"/>
      <c r="HMV626" s="570"/>
      <c r="HMW626" s="570"/>
      <c r="HMX626" s="570"/>
      <c r="HMY626" s="570"/>
      <c r="HMZ626" s="570"/>
      <c r="HNA626" s="570"/>
      <c r="HNB626" s="570"/>
      <c r="HNC626" s="570"/>
      <c r="HND626" s="570"/>
      <c r="HNE626" s="570"/>
      <c r="HNF626" s="570"/>
      <c r="HNG626" s="570"/>
      <c r="HNH626" s="570"/>
      <c r="HNI626" s="570"/>
      <c r="HNJ626" s="570"/>
      <c r="HNK626" s="570"/>
      <c r="HNL626" s="570"/>
      <c r="HNM626" s="570"/>
      <c r="HNN626" s="570"/>
      <c r="HNO626" s="570"/>
      <c r="HNP626" s="570"/>
      <c r="HNQ626" s="570"/>
      <c r="HNR626" s="570"/>
      <c r="HNS626" s="570"/>
      <c r="HNT626" s="570"/>
      <c r="HNU626" s="570"/>
      <c r="HNV626" s="570"/>
      <c r="HNW626" s="570"/>
      <c r="HNX626" s="570"/>
      <c r="HNY626" s="570"/>
      <c r="HNZ626" s="570"/>
      <c r="HOA626" s="570"/>
      <c r="HOB626" s="570"/>
      <c r="HOC626" s="570"/>
      <c r="HOD626" s="570"/>
      <c r="HOE626" s="570"/>
      <c r="HOF626" s="570"/>
      <c r="HOG626" s="570"/>
      <c r="HOH626" s="570"/>
      <c r="HOI626" s="570"/>
      <c r="HOJ626" s="570"/>
      <c r="HOK626" s="570"/>
      <c r="HOL626" s="570"/>
      <c r="HOM626" s="570"/>
      <c r="HON626" s="570"/>
      <c r="HOO626" s="570"/>
      <c r="HOP626" s="570"/>
      <c r="HOQ626" s="570"/>
      <c r="HOR626" s="570"/>
      <c r="HOS626" s="570"/>
      <c r="HOT626" s="570"/>
      <c r="HOU626" s="570"/>
      <c r="HOV626" s="570"/>
      <c r="HOW626" s="570"/>
      <c r="HOX626" s="570"/>
      <c r="HOY626" s="570"/>
      <c r="HOZ626" s="570"/>
      <c r="HPA626" s="570"/>
      <c r="HPB626" s="570"/>
      <c r="HPC626" s="570"/>
      <c r="HPD626" s="570"/>
      <c r="HPE626" s="570"/>
      <c r="HPF626" s="570"/>
      <c r="HPG626" s="570"/>
      <c r="HPH626" s="570"/>
      <c r="HPI626" s="570"/>
      <c r="HPJ626" s="570"/>
      <c r="HPK626" s="570"/>
      <c r="HPL626" s="570"/>
      <c r="HPM626" s="570"/>
      <c r="HPN626" s="570"/>
      <c r="HPO626" s="570"/>
      <c r="HPP626" s="570"/>
      <c r="HPQ626" s="570"/>
      <c r="HPR626" s="570"/>
      <c r="HPS626" s="570"/>
      <c r="HPT626" s="570"/>
      <c r="HPU626" s="570"/>
      <c r="HPV626" s="570"/>
      <c r="HPW626" s="570"/>
      <c r="HPX626" s="570"/>
      <c r="HPY626" s="570"/>
      <c r="HPZ626" s="570"/>
      <c r="HQA626" s="570"/>
      <c r="HQB626" s="570"/>
      <c r="HQC626" s="570"/>
      <c r="HQD626" s="570"/>
      <c r="HQE626" s="570"/>
      <c r="HQF626" s="570"/>
      <c r="HQG626" s="570"/>
      <c r="HQH626" s="570"/>
      <c r="HQI626" s="570"/>
      <c r="HQJ626" s="570"/>
      <c r="HQK626" s="570"/>
      <c r="HQL626" s="570"/>
      <c r="HQM626" s="570"/>
      <c r="HQN626" s="570"/>
      <c r="HQO626" s="570"/>
      <c r="HQP626" s="570"/>
      <c r="HQQ626" s="570"/>
      <c r="HQR626" s="570"/>
      <c r="HQS626" s="570"/>
      <c r="HQT626" s="570"/>
      <c r="HQU626" s="570"/>
      <c r="HQV626" s="570"/>
      <c r="HQW626" s="570"/>
      <c r="HQX626" s="570"/>
      <c r="HQY626" s="570"/>
      <c r="HQZ626" s="570"/>
      <c r="HRA626" s="570"/>
      <c r="HRB626" s="570"/>
      <c r="HRC626" s="570"/>
      <c r="HRD626" s="570"/>
      <c r="HRE626" s="570"/>
      <c r="HRF626" s="570"/>
      <c r="HRG626" s="570"/>
      <c r="HRH626" s="570"/>
      <c r="HRI626" s="570"/>
      <c r="HRJ626" s="570"/>
      <c r="HRK626" s="570"/>
      <c r="HRL626" s="570"/>
      <c r="HRM626" s="570"/>
      <c r="HRN626" s="570"/>
      <c r="HRO626" s="570"/>
      <c r="HRP626" s="570"/>
      <c r="HRQ626" s="570"/>
      <c r="HRR626" s="570"/>
      <c r="HRS626" s="570"/>
      <c r="HRT626" s="570"/>
      <c r="HRU626" s="570"/>
      <c r="HRV626" s="570"/>
      <c r="HRW626" s="570"/>
      <c r="HRX626" s="570"/>
      <c r="HRY626" s="570"/>
      <c r="HRZ626" s="570"/>
      <c r="HSA626" s="570"/>
      <c r="HSB626" s="570"/>
      <c r="HSC626" s="570"/>
      <c r="HSD626" s="570"/>
      <c r="HSE626" s="570"/>
      <c r="HSF626" s="570"/>
      <c r="HSG626" s="570"/>
      <c r="HSH626" s="570"/>
      <c r="HSI626" s="570"/>
      <c r="HSJ626" s="570"/>
      <c r="HSK626" s="570"/>
      <c r="HSL626" s="570"/>
      <c r="HSM626" s="570"/>
      <c r="HSN626" s="570"/>
      <c r="HSO626" s="570"/>
      <c r="HSP626" s="570"/>
      <c r="HSQ626" s="570"/>
      <c r="HSR626" s="570"/>
      <c r="HSS626" s="570"/>
      <c r="HST626" s="570"/>
      <c r="HSU626" s="570"/>
      <c r="HSV626" s="570"/>
      <c r="HSW626" s="570"/>
      <c r="HSX626" s="570"/>
      <c r="HSY626" s="570"/>
      <c r="HSZ626" s="570"/>
      <c r="HTA626" s="570"/>
      <c r="HTB626" s="570"/>
      <c r="HTC626" s="570"/>
      <c r="HTD626" s="570"/>
      <c r="HTE626" s="570"/>
      <c r="HTF626" s="570"/>
      <c r="HTG626" s="570"/>
      <c r="HTH626" s="570"/>
      <c r="HTI626" s="570"/>
      <c r="HTJ626" s="570"/>
      <c r="HTK626" s="570"/>
      <c r="HTL626" s="570"/>
      <c r="HTM626" s="570"/>
      <c r="HTN626" s="570"/>
      <c r="HTO626" s="570"/>
      <c r="HTP626" s="570"/>
      <c r="HTQ626" s="570"/>
      <c r="HTR626" s="570"/>
      <c r="HTS626" s="570"/>
      <c r="HTT626" s="570"/>
      <c r="HTU626" s="570"/>
      <c r="HTV626" s="570"/>
      <c r="HTW626" s="570"/>
      <c r="HTX626" s="570"/>
      <c r="HTY626" s="570"/>
      <c r="HTZ626" s="570"/>
      <c r="HUA626" s="570"/>
      <c r="HUB626" s="570"/>
      <c r="HUC626" s="570"/>
      <c r="HUD626" s="570"/>
      <c r="HUE626" s="570"/>
      <c r="HUF626" s="570"/>
      <c r="HUG626" s="570"/>
      <c r="HUH626" s="570"/>
      <c r="HUI626" s="570"/>
      <c r="HUJ626" s="570"/>
      <c r="HUK626" s="570"/>
      <c r="HUL626" s="570"/>
      <c r="HUM626" s="570"/>
      <c r="HUN626" s="570"/>
      <c r="HUO626" s="570"/>
      <c r="HUP626" s="570"/>
      <c r="HUQ626" s="570"/>
      <c r="HUR626" s="570"/>
      <c r="HUS626" s="570"/>
      <c r="HUT626" s="570"/>
      <c r="HUU626" s="570"/>
      <c r="HUV626" s="570"/>
      <c r="HUW626" s="570"/>
      <c r="HUX626" s="570"/>
      <c r="HUY626" s="570"/>
      <c r="HUZ626" s="570"/>
      <c r="HVA626" s="570"/>
      <c r="HVB626" s="570"/>
      <c r="HVC626" s="570"/>
      <c r="HVD626" s="570"/>
      <c r="HVE626" s="570"/>
      <c r="HVF626" s="570"/>
      <c r="HVG626" s="570"/>
      <c r="HVH626" s="570"/>
      <c r="HVI626" s="570"/>
      <c r="HVJ626" s="570"/>
      <c r="HVK626" s="570"/>
      <c r="HVL626" s="570"/>
      <c r="HVM626" s="570"/>
      <c r="HVN626" s="570"/>
      <c r="HVO626" s="570"/>
      <c r="HVP626" s="570"/>
      <c r="HVQ626" s="570"/>
      <c r="HVR626" s="570"/>
      <c r="HVS626" s="570"/>
      <c r="HVT626" s="570"/>
      <c r="HVU626" s="570"/>
      <c r="HVV626" s="570"/>
      <c r="HVW626" s="570"/>
      <c r="HVX626" s="570"/>
      <c r="HVY626" s="570"/>
      <c r="HVZ626" s="570"/>
      <c r="HWA626" s="570"/>
      <c r="HWB626" s="570"/>
      <c r="HWC626" s="570"/>
      <c r="HWD626" s="570"/>
      <c r="HWE626" s="570"/>
      <c r="HWF626" s="570"/>
      <c r="HWG626" s="570"/>
      <c r="HWH626" s="570"/>
      <c r="HWI626" s="570"/>
      <c r="HWJ626" s="570"/>
      <c r="HWK626" s="570"/>
      <c r="HWL626" s="570"/>
      <c r="HWM626" s="570"/>
      <c r="HWN626" s="570"/>
      <c r="HWO626" s="570"/>
      <c r="HWP626" s="570"/>
      <c r="HWQ626" s="570"/>
      <c r="HWR626" s="570"/>
      <c r="HWS626" s="570"/>
      <c r="HWT626" s="570"/>
      <c r="HWU626" s="570"/>
      <c r="HWV626" s="570"/>
      <c r="HWW626" s="570"/>
      <c r="HWX626" s="570"/>
      <c r="HWY626" s="570"/>
      <c r="HWZ626" s="570"/>
      <c r="HXA626" s="570"/>
      <c r="HXB626" s="570"/>
      <c r="HXC626" s="570"/>
      <c r="HXD626" s="570"/>
      <c r="HXE626" s="570"/>
      <c r="HXF626" s="570"/>
      <c r="HXG626" s="570"/>
      <c r="HXH626" s="570"/>
      <c r="HXI626" s="570"/>
      <c r="HXJ626" s="570"/>
      <c r="HXK626" s="570"/>
      <c r="HXL626" s="570"/>
      <c r="HXM626" s="570"/>
      <c r="HXN626" s="570"/>
      <c r="HXO626" s="570"/>
      <c r="HXP626" s="570"/>
      <c r="HXQ626" s="570"/>
      <c r="HXR626" s="570"/>
      <c r="HXS626" s="570"/>
      <c r="HXT626" s="570"/>
      <c r="HXU626" s="570"/>
      <c r="HXV626" s="570"/>
      <c r="HXW626" s="570"/>
      <c r="HXX626" s="570"/>
      <c r="HXY626" s="570"/>
      <c r="HXZ626" s="570"/>
      <c r="HYA626" s="570"/>
      <c r="HYB626" s="570"/>
      <c r="HYC626" s="570"/>
      <c r="HYD626" s="570"/>
      <c r="HYE626" s="570"/>
      <c r="HYF626" s="570"/>
      <c r="HYG626" s="570"/>
      <c r="HYH626" s="570"/>
      <c r="HYI626" s="570"/>
      <c r="HYJ626" s="570"/>
      <c r="HYK626" s="570"/>
      <c r="HYL626" s="570"/>
      <c r="HYM626" s="570"/>
      <c r="HYN626" s="570"/>
      <c r="HYO626" s="570"/>
      <c r="HYP626" s="570"/>
      <c r="HYQ626" s="570"/>
      <c r="HYR626" s="570"/>
      <c r="HYS626" s="570"/>
      <c r="HYT626" s="570"/>
      <c r="HYU626" s="570"/>
      <c r="HYV626" s="570"/>
      <c r="HYW626" s="570"/>
      <c r="HYX626" s="570"/>
      <c r="HYY626" s="570"/>
      <c r="HYZ626" s="570"/>
      <c r="HZA626" s="570"/>
      <c r="HZB626" s="570"/>
      <c r="HZC626" s="570"/>
      <c r="HZD626" s="570"/>
      <c r="HZE626" s="570"/>
      <c r="HZF626" s="570"/>
      <c r="HZG626" s="570"/>
      <c r="HZH626" s="570"/>
      <c r="HZI626" s="570"/>
      <c r="HZJ626" s="570"/>
      <c r="HZK626" s="570"/>
      <c r="HZL626" s="570"/>
      <c r="HZM626" s="570"/>
      <c r="HZN626" s="570"/>
      <c r="HZO626" s="570"/>
      <c r="HZP626" s="570"/>
      <c r="HZQ626" s="570"/>
      <c r="HZR626" s="570"/>
      <c r="HZS626" s="570"/>
      <c r="HZT626" s="570"/>
      <c r="HZU626" s="570"/>
      <c r="HZV626" s="570"/>
      <c r="HZW626" s="570"/>
      <c r="HZX626" s="570"/>
      <c r="HZY626" s="570"/>
      <c r="HZZ626" s="570"/>
      <c r="IAA626" s="570"/>
      <c r="IAB626" s="570"/>
      <c r="IAC626" s="570"/>
      <c r="IAD626" s="570"/>
      <c r="IAE626" s="570"/>
      <c r="IAF626" s="570"/>
      <c r="IAG626" s="570"/>
      <c r="IAH626" s="570"/>
      <c r="IAI626" s="570"/>
      <c r="IAJ626" s="570"/>
      <c r="IAK626" s="570"/>
      <c r="IAL626" s="570"/>
      <c r="IAM626" s="570"/>
      <c r="IAN626" s="570"/>
      <c r="IAO626" s="570"/>
      <c r="IAP626" s="570"/>
      <c r="IAQ626" s="570"/>
      <c r="IAR626" s="570"/>
      <c r="IAS626" s="570"/>
      <c r="IAT626" s="570"/>
      <c r="IAU626" s="570"/>
      <c r="IAV626" s="570"/>
      <c r="IAW626" s="570"/>
      <c r="IAX626" s="570"/>
      <c r="IAY626" s="570"/>
      <c r="IAZ626" s="570"/>
      <c r="IBA626" s="570"/>
      <c r="IBB626" s="570"/>
      <c r="IBC626" s="570"/>
      <c r="IBD626" s="570"/>
      <c r="IBE626" s="570"/>
      <c r="IBF626" s="570"/>
      <c r="IBG626" s="570"/>
      <c r="IBH626" s="570"/>
      <c r="IBI626" s="570"/>
      <c r="IBJ626" s="570"/>
      <c r="IBK626" s="570"/>
      <c r="IBL626" s="570"/>
      <c r="IBM626" s="570"/>
      <c r="IBN626" s="570"/>
      <c r="IBO626" s="570"/>
      <c r="IBP626" s="570"/>
      <c r="IBQ626" s="570"/>
      <c r="IBR626" s="570"/>
      <c r="IBS626" s="570"/>
      <c r="IBT626" s="570"/>
      <c r="IBU626" s="570"/>
      <c r="IBV626" s="570"/>
      <c r="IBW626" s="570"/>
      <c r="IBX626" s="570"/>
      <c r="IBY626" s="570"/>
      <c r="IBZ626" s="570"/>
      <c r="ICA626" s="570"/>
      <c r="ICB626" s="570"/>
      <c r="ICC626" s="570"/>
      <c r="ICD626" s="570"/>
      <c r="ICE626" s="570"/>
      <c r="ICF626" s="570"/>
      <c r="ICG626" s="570"/>
      <c r="ICH626" s="570"/>
      <c r="ICI626" s="570"/>
      <c r="ICJ626" s="570"/>
      <c r="ICK626" s="570"/>
      <c r="ICL626" s="570"/>
      <c r="ICM626" s="570"/>
      <c r="ICN626" s="570"/>
      <c r="ICO626" s="570"/>
      <c r="ICP626" s="570"/>
      <c r="ICQ626" s="570"/>
      <c r="ICR626" s="570"/>
      <c r="ICS626" s="570"/>
      <c r="ICT626" s="570"/>
      <c r="ICU626" s="570"/>
      <c r="ICV626" s="570"/>
      <c r="ICW626" s="570"/>
      <c r="ICX626" s="570"/>
      <c r="ICY626" s="570"/>
      <c r="ICZ626" s="570"/>
      <c r="IDA626" s="570"/>
      <c r="IDB626" s="570"/>
      <c r="IDC626" s="570"/>
      <c r="IDD626" s="570"/>
      <c r="IDE626" s="570"/>
      <c r="IDF626" s="570"/>
      <c r="IDG626" s="570"/>
      <c r="IDH626" s="570"/>
      <c r="IDI626" s="570"/>
      <c r="IDJ626" s="570"/>
      <c r="IDK626" s="570"/>
      <c r="IDL626" s="570"/>
      <c r="IDM626" s="570"/>
      <c r="IDN626" s="570"/>
      <c r="IDO626" s="570"/>
      <c r="IDP626" s="570"/>
      <c r="IDQ626" s="570"/>
      <c r="IDR626" s="570"/>
      <c r="IDS626" s="570"/>
      <c r="IDT626" s="570"/>
      <c r="IDU626" s="570"/>
      <c r="IDV626" s="570"/>
      <c r="IDW626" s="570"/>
      <c r="IDX626" s="570"/>
      <c r="IDY626" s="570"/>
      <c r="IDZ626" s="570"/>
      <c r="IEA626" s="570"/>
      <c r="IEB626" s="570"/>
      <c r="IEC626" s="570"/>
      <c r="IED626" s="570"/>
      <c r="IEE626" s="570"/>
      <c r="IEF626" s="570"/>
      <c r="IEG626" s="570"/>
      <c r="IEH626" s="570"/>
      <c r="IEI626" s="570"/>
      <c r="IEJ626" s="570"/>
      <c r="IEK626" s="570"/>
      <c r="IEL626" s="570"/>
      <c r="IEM626" s="570"/>
      <c r="IEN626" s="570"/>
      <c r="IEO626" s="570"/>
      <c r="IEP626" s="570"/>
      <c r="IEQ626" s="570"/>
      <c r="IER626" s="570"/>
      <c r="IES626" s="570"/>
      <c r="IET626" s="570"/>
      <c r="IEU626" s="570"/>
      <c r="IEV626" s="570"/>
      <c r="IEW626" s="570"/>
      <c r="IEX626" s="570"/>
      <c r="IEY626" s="570"/>
      <c r="IEZ626" s="570"/>
      <c r="IFA626" s="570"/>
      <c r="IFB626" s="570"/>
      <c r="IFC626" s="570"/>
      <c r="IFD626" s="570"/>
      <c r="IFE626" s="570"/>
      <c r="IFF626" s="570"/>
      <c r="IFG626" s="570"/>
      <c r="IFH626" s="570"/>
      <c r="IFI626" s="570"/>
      <c r="IFJ626" s="570"/>
      <c r="IFK626" s="570"/>
      <c r="IFL626" s="570"/>
      <c r="IFM626" s="570"/>
      <c r="IFN626" s="570"/>
      <c r="IFO626" s="570"/>
      <c r="IFP626" s="570"/>
      <c r="IFQ626" s="570"/>
      <c r="IFR626" s="570"/>
      <c r="IFS626" s="570"/>
      <c r="IFT626" s="570"/>
      <c r="IFU626" s="570"/>
      <c r="IFV626" s="570"/>
      <c r="IFW626" s="570"/>
      <c r="IFX626" s="570"/>
      <c r="IFY626" s="570"/>
      <c r="IFZ626" s="570"/>
      <c r="IGA626" s="570"/>
      <c r="IGB626" s="570"/>
      <c r="IGC626" s="570"/>
      <c r="IGD626" s="570"/>
      <c r="IGE626" s="570"/>
      <c r="IGF626" s="570"/>
      <c r="IGG626" s="570"/>
      <c r="IGH626" s="570"/>
      <c r="IGI626" s="570"/>
      <c r="IGJ626" s="570"/>
      <c r="IGK626" s="570"/>
      <c r="IGL626" s="570"/>
      <c r="IGM626" s="570"/>
      <c r="IGN626" s="570"/>
      <c r="IGO626" s="570"/>
      <c r="IGP626" s="570"/>
      <c r="IGQ626" s="570"/>
      <c r="IGR626" s="570"/>
      <c r="IGS626" s="570"/>
      <c r="IGT626" s="570"/>
      <c r="IGU626" s="570"/>
      <c r="IGV626" s="570"/>
      <c r="IGW626" s="570"/>
      <c r="IGX626" s="570"/>
      <c r="IGY626" s="570"/>
      <c r="IGZ626" s="570"/>
      <c r="IHA626" s="570"/>
      <c r="IHB626" s="570"/>
      <c r="IHC626" s="570"/>
      <c r="IHD626" s="570"/>
      <c r="IHE626" s="570"/>
      <c r="IHF626" s="570"/>
      <c r="IHG626" s="570"/>
      <c r="IHH626" s="570"/>
      <c r="IHI626" s="570"/>
      <c r="IHJ626" s="570"/>
      <c r="IHK626" s="570"/>
      <c r="IHL626" s="570"/>
      <c r="IHM626" s="570"/>
      <c r="IHN626" s="570"/>
      <c r="IHO626" s="570"/>
      <c r="IHP626" s="570"/>
      <c r="IHQ626" s="570"/>
      <c r="IHR626" s="570"/>
      <c r="IHS626" s="570"/>
      <c r="IHT626" s="570"/>
      <c r="IHU626" s="570"/>
      <c r="IHV626" s="570"/>
      <c r="IHW626" s="570"/>
      <c r="IHX626" s="570"/>
      <c r="IHY626" s="570"/>
      <c r="IHZ626" s="570"/>
      <c r="IIA626" s="570"/>
      <c r="IIB626" s="570"/>
      <c r="IIC626" s="570"/>
      <c r="IID626" s="570"/>
      <c r="IIE626" s="570"/>
      <c r="IIF626" s="570"/>
      <c r="IIG626" s="570"/>
      <c r="IIH626" s="570"/>
      <c r="III626" s="570"/>
      <c r="IIJ626" s="570"/>
      <c r="IIK626" s="570"/>
      <c r="IIL626" s="570"/>
      <c r="IIM626" s="570"/>
      <c r="IIN626" s="570"/>
      <c r="IIO626" s="570"/>
      <c r="IIP626" s="570"/>
      <c r="IIQ626" s="570"/>
      <c r="IIR626" s="570"/>
      <c r="IIS626" s="570"/>
      <c r="IIT626" s="570"/>
      <c r="IIU626" s="570"/>
      <c r="IIV626" s="570"/>
      <c r="IIW626" s="570"/>
      <c r="IIX626" s="570"/>
      <c r="IIY626" s="570"/>
      <c r="IIZ626" s="570"/>
      <c r="IJA626" s="570"/>
      <c r="IJB626" s="570"/>
      <c r="IJC626" s="570"/>
      <c r="IJD626" s="570"/>
      <c r="IJE626" s="570"/>
      <c r="IJF626" s="570"/>
      <c r="IJG626" s="570"/>
      <c r="IJH626" s="570"/>
      <c r="IJI626" s="570"/>
      <c r="IJJ626" s="570"/>
      <c r="IJK626" s="570"/>
      <c r="IJL626" s="570"/>
      <c r="IJM626" s="570"/>
      <c r="IJN626" s="570"/>
      <c r="IJO626" s="570"/>
      <c r="IJP626" s="570"/>
      <c r="IJQ626" s="570"/>
      <c r="IJR626" s="570"/>
      <c r="IJS626" s="570"/>
      <c r="IJT626" s="570"/>
      <c r="IJU626" s="570"/>
      <c r="IJV626" s="570"/>
      <c r="IJW626" s="570"/>
      <c r="IJX626" s="570"/>
      <c r="IJY626" s="570"/>
      <c r="IJZ626" s="570"/>
      <c r="IKA626" s="570"/>
      <c r="IKB626" s="570"/>
      <c r="IKC626" s="570"/>
      <c r="IKD626" s="570"/>
      <c r="IKE626" s="570"/>
      <c r="IKF626" s="570"/>
      <c r="IKG626" s="570"/>
      <c r="IKH626" s="570"/>
      <c r="IKI626" s="570"/>
      <c r="IKJ626" s="570"/>
      <c r="IKK626" s="570"/>
      <c r="IKL626" s="570"/>
      <c r="IKM626" s="570"/>
      <c r="IKN626" s="570"/>
      <c r="IKO626" s="570"/>
      <c r="IKP626" s="570"/>
      <c r="IKQ626" s="570"/>
      <c r="IKR626" s="570"/>
      <c r="IKS626" s="570"/>
      <c r="IKT626" s="570"/>
      <c r="IKU626" s="570"/>
      <c r="IKV626" s="570"/>
      <c r="IKW626" s="570"/>
      <c r="IKX626" s="570"/>
      <c r="IKY626" s="570"/>
      <c r="IKZ626" s="570"/>
      <c r="ILA626" s="570"/>
      <c r="ILB626" s="570"/>
      <c r="ILC626" s="570"/>
      <c r="ILD626" s="570"/>
      <c r="ILE626" s="570"/>
      <c r="ILF626" s="570"/>
      <c r="ILG626" s="570"/>
      <c r="ILH626" s="570"/>
      <c r="ILI626" s="570"/>
      <c r="ILJ626" s="570"/>
      <c r="ILK626" s="570"/>
      <c r="ILL626" s="570"/>
      <c r="ILM626" s="570"/>
      <c r="ILN626" s="570"/>
      <c r="ILO626" s="570"/>
      <c r="ILP626" s="570"/>
      <c r="ILQ626" s="570"/>
      <c r="ILR626" s="570"/>
      <c r="ILS626" s="570"/>
      <c r="ILT626" s="570"/>
      <c r="ILU626" s="570"/>
      <c r="ILV626" s="570"/>
      <c r="ILW626" s="570"/>
      <c r="ILX626" s="570"/>
      <c r="ILY626" s="570"/>
      <c r="ILZ626" s="570"/>
      <c r="IMA626" s="570"/>
      <c r="IMB626" s="570"/>
      <c r="IMC626" s="570"/>
      <c r="IMD626" s="570"/>
      <c r="IME626" s="570"/>
      <c r="IMF626" s="570"/>
      <c r="IMG626" s="570"/>
      <c r="IMH626" s="570"/>
      <c r="IMI626" s="570"/>
      <c r="IMJ626" s="570"/>
      <c r="IMK626" s="570"/>
      <c r="IML626" s="570"/>
      <c r="IMM626" s="570"/>
      <c r="IMN626" s="570"/>
      <c r="IMO626" s="570"/>
      <c r="IMP626" s="570"/>
      <c r="IMQ626" s="570"/>
      <c r="IMR626" s="570"/>
      <c r="IMS626" s="570"/>
      <c r="IMT626" s="570"/>
      <c r="IMU626" s="570"/>
      <c r="IMV626" s="570"/>
      <c r="IMW626" s="570"/>
      <c r="IMX626" s="570"/>
      <c r="IMY626" s="570"/>
      <c r="IMZ626" s="570"/>
      <c r="INA626" s="570"/>
      <c r="INB626" s="570"/>
      <c r="INC626" s="570"/>
      <c r="IND626" s="570"/>
      <c r="INE626" s="570"/>
      <c r="INF626" s="570"/>
      <c r="ING626" s="570"/>
      <c r="INH626" s="570"/>
      <c r="INI626" s="570"/>
      <c r="INJ626" s="570"/>
      <c r="INK626" s="570"/>
      <c r="INL626" s="570"/>
      <c r="INM626" s="570"/>
      <c r="INN626" s="570"/>
      <c r="INO626" s="570"/>
      <c r="INP626" s="570"/>
      <c r="INQ626" s="570"/>
      <c r="INR626" s="570"/>
      <c r="INS626" s="570"/>
      <c r="INT626" s="570"/>
      <c r="INU626" s="570"/>
      <c r="INV626" s="570"/>
      <c r="INW626" s="570"/>
      <c r="INX626" s="570"/>
      <c r="INY626" s="570"/>
      <c r="INZ626" s="570"/>
      <c r="IOA626" s="570"/>
      <c r="IOB626" s="570"/>
      <c r="IOC626" s="570"/>
      <c r="IOD626" s="570"/>
      <c r="IOE626" s="570"/>
      <c r="IOF626" s="570"/>
      <c r="IOG626" s="570"/>
      <c r="IOH626" s="570"/>
      <c r="IOI626" s="570"/>
      <c r="IOJ626" s="570"/>
      <c r="IOK626" s="570"/>
      <c r="IOL626" s="570"/>
      <c r="IOM626" s="570"/>
      <c r="ION626" s="570"/>
      <c r="IOO626" s="570"/>
      <c r="IOP626" s="570"/>
      <c r="IOQ626" s="570"/>
      <c r="IOR626" s="570"/>
      <c r="IOS626" s="570"/>
      <c r="IOT626" s="570"/>
      <c r="IOU626" s="570"/>
      <c r="IOV626" s="570"/>
      <c r="IOW626" s="570"/>
      <c r="IOX626" s="570"/>
      <c r="IOY626" s="570"/>
      <c r="IOZ626" s="570"/>
      <c r="IPA626" s="570"/>
      <c r="IPB626" s="570"/>
      <c r="IPC626" s="570"/>
      <c r="IPD626" s="570"/>
      <c r="IPE626" s="570"/>
      <c r="IPF626" s="570"/>
      <c r="IPG626" s="570"/>
      <c r="IPH626" s="570"/>
      <c r="IPI626" s="570"/>
      <c r="IPJ626" s="570"/>
      <c r="IPK626" s="570"/>
      <c r="IPL626" s="570"/>
      <c r="IPM626" s="570"/>
      <c r="IPN626" s="570"/>
      <c r="IPO626" s="570"/>
      <c r="IPP626" s="570"/>
      <c r="IPQ626" s="570"/>
      <c r="IPR626" s="570"/>
      <c r="IPS626" s="570"/>
      <c r="IPT626" s="570"/>
      <c r="IPU626" s="570"/>
      <c r="IPV626" s="570"/>
      <c r="IPW626" s="570"/>
      <c r="IPX626" s="570"/>
      <c r="IPY626" s="570"/>
      <c r="IPZ626" s="570"/>
      <c r="IQA626" s="570"/>
      <c r="IQB626" s="570"/>
      <c r="IQC626" s="570"/>
      <c r="IQD626" s="570"/>
      <c r="IQE626" s="570"/>
      <c r="IQF626" s="570"/>
      <c r="IQG626" s="570"/>
      <c r="IQH626" s="570"/>
      <c r="IQI626" s="570"/>
      <c r="IQJ626" s="570"/>
      <c r="IQK626" s="570"/>
      <c r="IQL626" s="570"/>
      <c r="IQM626" s="570"/>
      <c r="IQN626" s="570"/>
      <c r="IQO626" s="570"/>
      <c r="IQP626" s="570"/>
      <c r="IQQ626" s="570"/>
      <c r="IQR626" s="570"/>
      <c r="IQS626" s="570"/>
      <c r="IQT626" s="570"/>
      <c r="IQU626" s="570"/>
      <c r="IQV626" s="570"/>
      <c r="IQW626" s="570"/>
      <c r="IQX626" s="570"/>
      <c r="IQY626" s="570"/>
      <c r="IQZ626" s="570"/>
      <c r="IRA626" s="570"/>
      <c r="IRB626" s="570"/>
      <c r="IRC626" s="570"/>
      <c r="IRD626" s="570"/>
      <c r="IRE626" s="570"/>
      <c r="IRF626" s="570"/>
      <c r="IRG626" s="570"/>
      <c r="IRH626" s="570"/>
      <c r="IRI626" s="570"/>
      <c r="IRJ626" s="570"/>
      <c r="IRK626" s="570"/>
      <c r="IRL626" s="570"/>
      <c r="IRM626" s="570"/>
      <c r="IRN626" s="570"/>
      <c r="IRO626" s="570"/>
      <c r="IRP626" s="570"/>
      <c r="IRQ626" s="570"/>
      <c r="IRR626" s="570"/>
      <c r="IRS626" s="570"/>
      <c r="IRT626" s="570"/>
      <c r="IRU626" s="570"/>
      <c r="IRV626" s="570"/>
      <c r="IRW626" s="570"/>
      <c r="IRX626" s="570"/>
      <c r="IRY626" s="570"/>
      <c r="IRZ626" s="570"/>
      <c r="ISA626" s="570"/>
      <c r="ISB626" s="570"/>
      <c r="ISC626" s="570"/>
      <c r="ISD626" s="570"/>
      <c r="ISE626" s="570"/>
      <c r="ISF626" s="570"/>
      <c r="ISG626" s="570"/>
      <c r="ISH626" s="570"/>
      <c r="ISI626" s="570"/>
      <c r="ISJ626" s="570"/>
      <c r="ISK626" s="570"/>
      <c r="ISL626" s="570"/>
      <c r="ISM626" s="570"/>
      <c r="ISN626" s="570"/>
      <c r="ISO626" s="570"/>
      <c r="ISP626" s="570"/>
      <c r="ISQ626" s="570"/>
      <c r="ISR626" s="570"/>
      <c r="ISS626" s="570"/>
      <c r="IST626" s="570"/>
      <c r="ISU626" s="570"/>
      <c r="ISV626" s="570"/>
      <c r="ISW626" s="570"/>
      <c r="ISX626" s="570"/>
      <c r="ISY626" s="570"/>
      <c r="ISZ626" s="570"/>
      <c r="ITA626" s="570"/>
      <c r="ITB626" s="570"/>
      <c r="ITC626" s="570"/>
      <c r="ITD626" s="570"/>
      <c r="ITE626" s="570"/>
      <c r="ITF626" s="570"/>
      <c r="ITG626" s="570"/>
      <c r="ITH626" s="570"/>
      <c r="ITI626" s="570"/>
      <c r="ITJ626" s="570"/>
      <c r="ITK626" s="570"/>
      <c r="ITL626" s="570"/>
      <c r="ITM626" s="570"/>
      <c r="ITN626" s="570"/>
      <c r="ITO626" s="570"/>
      <c r="ITP626" s="570"/>
      <c r="ITQ626" s="570"/>
      <c r="ITR626" s="570"/>
      <c r="ITS626" s="570"/>
      <c r="ITT626" s="570"/>
      <c r="ITU626" s="570"/>
      <c r="ITV626" s="570"/>
      <c r="ITW626" s="570"/>
      <c r="ITX626" s="570"/>
      <c r="ITY626" s="570"/>
      <c r="ITZ626" s="570"/>
      <c r="IUA626" s="570"/>
      <c r="IUB626" s="570"/>
      <c r="IUC626" s="570"/>
      <c r="IUD626" s="570"/>
      <c r="IUE626" s="570"/>
      <c r="IUF626" s="570"/>
      <c r="IUG626" s="570"/>
      <c r="IUH626" s="570"/>
      <c r="IUI626" s="570"/>
      <c r="IUJ626" s="570"/>
      <c r="IUK626" s="570"/>
      <c r="IUL626" s="570"/>
      <c r="IUM626" s="570"/>
      <c r="IUN626" s="570"/>
      <c r="IUO626" s="570"/>
      <c r="IUP626" s="570"/>
      <c r="IUQ626" s="570"/>
      <c r="IUR626" s="570"/>
      <c r="IUS626" s="570"/>
      <c r="IUT626" s="570"/>
      <c r="IUU626" s="570"/>
      <c r="IUV626" s="570"/>
      <c r="IUW626" s="570"/>
      <c r="IUX626" s="570"/>
      <c r="IUY626" s="570"/>
      <c r="IUZ626" s="570"/>
      <c r="IVA626" s="570"/>
      <c r="IVB626" s="570"/>
      <c r="IVC626" s="570"/>
      <c r="IVD626" s="570"/>
      <c r="IVE626" s="570"/>
      <c r="IVF626" s="570"/>
      <c r="IVG626" s="570"/>
      <c r="IVH626" s="570"/>
      <c r="IVI626" s="570"/>
      <c r="IVJ626" s="570"/>
      <c r="IVK626" s="570"/>
      <c r="IVL626" s="570"/>
      <c r="IVM626" s="570"/>
      <c r="IVN626" s="570"/>
      <c r="IVO626" s="570"/>
      <c r="IVP626" s="570"/>
      <c r="IVQ626" s="570"/>
      <c r="IVR626" s="570"/>
      <c r="IVS626" s="570"/>
      <c r="IVT626" s="570"/>
      <c r="IVU626" s="570"/>
      <c r="IVV626" s="570"/>
      <c r="IVW626" s="570"/>
      <c r="IVX626" s="570"/>
      <c r="IVY626" s="570"/>
      <c r="IVZ626" s="570"/>
      <c r="IWA626" s="570"/>
      <c r="IWB626" s="570"/>
      <c r="IWC626" s="570"/>
      <c r="IWD626" s="570"/>
      <c r="IWE626" s="570"/>
      <c r="IWF626" s="570"/>
      <c r="IWG626" s="570"/>
      <c r="IWH626" s="570"/>
      <c r="IWI626" s="570"/>
      <c r="IWJ626" s="570"/>
      <c r="IWK626" s="570"/>
      <c r="IWL626" s="570"/>
      <c r="IWM626" s="570"/>
      <c r="IWN626" s="570"/>
      <c r="IWO626" s="570"/>
      <c r="IWP626" s="570"/>
      <c r="IWQ626" s="570"/>
      <c r="IWR626" s="570"/>
      <c r="IWS626" s="570"/>
      <c r="IWT626" s="570"/>
      <c r="IWU626" s="570"/>
      <c r="IWV626" s="570"/>
      <c r="IWW626" s="570"/>
      <c r="IWX626" s="570"/>
      <c r="IWY626" s="570"/>
      <c r="IWZ626" s="570"/>
      <c r="IXA626" s="570"/>
      <c r="IXB626" s="570"/>
      <c r="IXC626" s="570"/>
      <c r="IXD626" s="570"/>
      <c r="IXE626" s="570"/>
      <c r="IXF626" s="570"/>
      <c r="IXG626" s="570"/>
      <c r="IXH626" s="570"/>
      <c r="IXI626" s="570"/>
      <c r="IXJ626" s="570"/>
      <c r="IXK626" s="570"/>
      <c r="IXL626" s="570"/>
      <c r="IXM626" s="570"/>
      <c r="IXN626" s="570"/>
      <c r="IXO626" s="570"/>
      <c r="IXP626" s="570"/>
      <c r="IXQ626" s="570"/>
      <c r="IXR626" s="570"/>
      <c r="IXS626" s="570"/>
      <c r="IXT626" s="570"/>
      <c r="IXU626" s="570"/>
      <c r="IXV626" s="570"/>
      <c r="IXW626" s="570"/>
      <c r="IXX626" s="570"/>
      <c r="IXY626" s="570"/>
      <c r="IXZ626" s="570"/>
      <c r="IYA626" s="570"/>
      <c r="IYB626" s="570"/>
      <c r="IYC626" s="570"/>
      <c r="IYD626" s="570"/>
      <c r="IYE626" s="570"/>
      <c r="IYF626" s="570"/>
      <c r="IYG626" s="570"/>
      <c r="IYH626" s="570"/>
      <c r="IYI626" s="570"/>
      <c r="IYJ626" s="570"/>
      <c r="IYK626" s="570"/>
      <c r="IYL626" s="570"/>
      <c r="IYM626" s="570"/>
      <c r="IYN626" s="570"/>
      <c r="IYO626" s="570"/>
      <c r="IYP626" s="570"/>
      <c r="IYQ626" s="570"/>
      <c r="IYR626" s="570"/>
      <c r="IYS626" s="570"/>
      <c r="IYT626" s="570"/>
      <c r="IYU626" s="570"/>
      <c r="IYV626" s="570"/>
      <c r="IYW626" s="570"/>
      <c r="IYX626" s="570"/>
      <c r="IYY626" s="570"/>
      <c r="IYZ626" s="570"/>
      <c r="IZA626" s="570"/>
      <c r="IZB626" s="570"/>
      <c r="IZC626" s="570"/>
      <c r="IZD626" s="570"/>
      <c r="IZE626" s="570"/>
      <c r="IZF626" s="570"/>
      <c r="IZG626" s="570"/>
      <c r="IZH626" s="570"/>
      <c r="IZI626" s="570"/>
      <c r="IZJ626" s="570"/>
      <c r="IZK626" s="570"/>
      <c r="IZL626" s="570"/>
      <c r="IZM626" s="570"/>
      <c r="IZN626" s="570"/>
      <c r="IZO626" s="570"/>
      <c r="IZP626" s="570"/>
      <c r="IZQ626" s="570"/>
      <c r="IZR626" s="570"/>
      <c r="IZS626" s="570"/>
      <c r="IZT626" s="570"/>
      <c r="IZU626" s="570"/>
      <c r="IZV626" s="570"/>
      <c r="IZW626" s="570"/>
      <c r="IZX626" s="570"/>
      <c r="IZY626" s="570"/>
      <c r="IZZ626" s="570"/>
      <c r="JAA626" s="570"/>
      <c r="JAB626" s="570"/>
      <c r="JAC626" s="570"/>
      <c r="JAD626" s="570"/>
      <c r="JAE626" s="570"/>
      <c r="JAF626" s="570"/>
      <c r="JAG626" s="570"/>
      <c r="JAH626" s="570"/>
      <c r="JAI626" s="570"/>
      <c r="JAJ626" s="570"/>
      <c r="JAK626" s="570"/>
      <c r="JAL626" s="570"/>
      <c r="JAM626" s="570"/>
      <c r="JAN626" s="570"/>
      <c r="JAO626" s="570"/>
      <c r="JAP626" s="570"/>
      <c r="JAQ626" s="570"/>
      <c r="JAR626" s="570"/>
      <c r="JAS626" s="570"/>
      <c r="JAT626" s="570"/>
      <c r="JAU626" s="570"/>
      <c r="JAV626" s="570"/>
      <c r="JAW626" s="570"/>
      <c r="JAX626" s="570"/>
      <c r="JAY626" s="570"/>
      <c r="JAZ626" s="570"/>
      <c r="JBA626" s="570"/>
      <c r="JBB626" s="570"/>
      <c r="JBC626" s="570"/>
      <c r="JBD626" s="570"/>
      <c r="JBE626" s="570"/>
      <c r="JBF626" s="570"/>
      <c r="JBG626" s="570"/>
      <c r="JBH626" s="570"/>
      <c r="JBI626" s="570"/>
      <c r="JBJ626" s="570"/>
      <c r="JBK626" s="570"/>
      <c r="JBL626" s="570"/>
      <c r="JBM626" s="570"/>
      <c r="JBN626" s="570"/>
      <c r="JBO626" s="570"/>
      <c r="JBP626" s="570"/>
      <c r="JBQ626" s="570"/>
      <c r="JBR626" s="570"/>
      <c r="JBS626" s="570"/>
      <c r="JBT626" s="570"/>
      <c r="JBU626" s="570"/>
      <c r="JBV626" s="570"/>
      <c r="JBW626" s="570"/>
      <c r="JBX626" s="570"/>
      <c r="JBY626" s="570"/>
      <c r="JBZ626" s="570"/>
      <c r="JCA626" s="570"/>
      <c r="JCB626" s="570"/>
      <c r="JCC626" s="570"/>
      <c r="JCD626" s="570"/>
      <c r="JCE626" s="570"/>
      <c r="JCF626" s="570"/>
      <c r="JCG626" s="570"/>
      <c r="JCH626" s="570"/>
      <c r="JCI626" s="570"/>
      <c r="JCJ626" s="570"/>
      <c r="JCK626" s="570"/>
      <c r="JCL626" s="570"/>
      <c r="JCM626" s="570"/>
      <c r="JCN626" s="570"/>
      <c r="JCO626" s="570"/>
      <c r="JCP626" s="570"/>
      <c r="JCQ626" s="570"/>
      <c r="JCR626" s="570"/>
      <c r="JCS626" s="570"/>
      <c r="JCT626" s="570"/>
      <c r="JCU626" s="570"/>
      <c r="JCV626" s="570"/>
      <c r="JCW626" s="570"/>
      <c r="JCX626" s="570"/>
      <c r="JCY626" s="570"/>
      <c r="JCZ626" s="570"/>
      <c r="JDA626" s="570"/>
      <c r="JDB626" s="570"/>
      <c r="JDC626" s="570"/>
      <c r="JDD626" s="570"/>
      <c r="JDE626" s="570"/>
      <c r="JDF626" s="570"/>
      <c r="JDG626" s="570"/>
      <c r="JDH626" s="570"/>
      <c r="JDI626" s="570"/>
      <c r="JDJ626" s="570"/>
      <c r="JDK626" s="570"/>
      <c r="JDL626" s="570"/>
      <c r="JDM626" s="570"/>
      <c r="JDN626" s="570"/>
      <c r="JDO626" s="570"/>
      <c r="JDP626" s="570"/>
      <c r="JDQ626" s="570"/>
      <c r="JDR626" s="570"/>
      <c r="JDS626" s="570"/>
      <c r="JDT626" s="570"/>
      <c r="JDU626" s="570"/>
      <c r="JDV626" s="570"/>
      <c r="JDW626" s="570"/>
      <c r="JDX626" s="570"/>
      <c r="JDY626" s="570"/>
      <c r="JDZ626" s="570"/>
      <c r="JEA626" s="570"/>
      <c r="JEB626" s="570"/>
      <c r="JEC626" s="570"/>
      <c r="JED626" s="570"/>
      <c r="JEE626" s="570"/>
      <c r="JEF626" s="570"/>
      <c r="JEG626" s="570"/>
      <c r="JEH626" s="570"/>
      <c r="JEI626" s="570"/>
      <c r="JEJ626" s="570"/>
      <c r="JEK626" s="570"/>
      <c r="JEL626" s="570"/>
      <c r="JEM626" s="570"/>
      <c r="JEN626" s="570"/>
      <c r="JEO626" s="570"/>
      <c r="JEP626" s="570"/>
      <c r="JEQ626" s="570"/>
      <c r="JER626" s="570"/>
      <c r="JES626" s="570"/>
      <c r="JET626" s="570"/>
      <c r="JEU626" s="570"/>
      <c r="JEV626" s="570"/>
      <c r="JEW626" s="570"/>
      <c r="JEX626" s="570"/>
      <c r="JEY626" s="570"/>
      <c r="JEZ626" s="570"/>
      <c r="JFA626" s="570"/>
      <c r="JFB626" s="570"/>
      <c r="JFC626" s="570"/>
      <c r="JFD626" s="570"/>
      <c r="JFE626" s="570"/>
      <c r="JFF626" s="570"/>
      <c r="JFG626" s="570"/>
      <c r="JFH626" s="570"/>
      <c r="JFI626" s="570"/>
      <c r="JFJ626" s="570"/>
      <c r="JFK626" s="570"/>
      <c r="JFL626" s="570"/>
      <c r="JFM626" s="570"/>
      <c r="JFN626" s="570"/>
      <c r="JFO626" s="570"/>
      <c r="JFP626" s="570"/>
      <c r="JFQ626" s="570"/>
      <c r="JFR626" s="570"/>
      <c r="JFS626" s="570"/>
      <c r="JFT626" s="570"/>
      <c r="JFU626" s="570"/>
      <c r="JFV626" s="570"/>
      <c r="JFW626" s="570"/>
      <c r="JFX626" s="570"/>
      <c r="JFY626" s="570"/>
      <c r="JFZ626" s="570"/>
      <c r="JGA626" s="570"/>
      <c r="JGB626" s="570"/>
      <c r="JGC626" s="570"/>
      <c r="JGD626" s="570"/>
      <c r="JGE626" s="570"/>
      <c r="JGF626" s="570"/>
      <c r="JGG626" s="570"/>
      <c r="JGH626" s="570"/>
      <c r="JGI626" s="570"/>
      <c r="JGJ626" s="570"/>
      <c r="JGK626" s="570"/>
      <c r="JGL626" s="570"/>
      <c r="JGM626" s="570"/>
      <c r="JGN626" s="570"/>
      <c r="JGO626" s="570"/>
      <c r="JGP626" s="570"/>
      <c r="JGQ626" s="570"/>
      <c r="JGR626" s="570"/>
      <c r="JGS626" s="570"/>
      <c r="JGT626" s="570"/>
      <c r="JGU626" s="570"/>
      <c r="JGV626" s="570"/>
      <c r="JGW626" s="570"/>
      <c r="JGX626" s="570"/>
      <c r="JGY626" s="570"/>
      <c r="JGZ626" s="570"/>
      <c r="JHA626" s="570"/>
      <c r="JHB626" s="570"/>
      <c r="JHC626" s="570"/>
      <c r="JHD626" s="570"/>
      <c r="JHE626" s="570"/>
      <c r="JHF626" s="570"/>
      <c r="JHG626" s="570"/>
      <c r="JHH626" s="570"/>
      <c r="JHI626" s="570"/>
      <c r="JHJ626" s="570"/>
      <c r="JHK626" s="570"/>
      <c r="JHL626" s="570"/>
      <c r="JHM626" s="570"/>
      <c r="JHN626" s="570"/>
      <c r="JHO626" s="570"/>
      <c r="JHP626" s="570"/>
      <c r="JHQ626" s="570"/>
      <c r="JHR626" s="570"/>
      <c r="JHS626" s="570"/>
      <c r="JHT626" s="570"/>
      <c r="JHU626" s="570"/>
      <c r="JHV626" s="570"/>
      <c r="JHW626" s="570"/>
      <c r="JHX626" s="570"/>
      <c r="JHY626" s="570"/>
      <c r="JHZ626" s="570"/>
      <c r="JIA626" s="570"/>
      <c r="JIB626" s="570"/>
      <c r="JIC626" s="570"/>
      <c r="JID626" s="570"/>
      <c r="JIE626" s="570"/>
      <c r="JIF626" s="570"/>
      <c r="JIG626" s="570"/>
      <c r="JIH626" s="570"/>
      <c r="JII626" s="570"/>
      <c r="JIJ626" s="570"/>
      <c r="JIK626" s="570"/>
      <c r="JIL626" s="570"/>
      <c r="JIM626" s="570"/>
      <c r="JIN626" s="570"/>
      <c r="JIO626" s="570"/>
      <c r="JIP626" s="570"/>
      <c r="JIQ626" s="570"/>
      <c r="JIR626" s="570"/>
      <c r="JIS626" s="570"/>
      <c r="JIT626" s="570"/>
      <c r="JIU626" s="570"/>
      <c r="JIV626" s="570"/>
      <c r="JIW626" s="570"/>
      <c r="JIX626" s="570"/>
      <c r="JIY626" s="570"/>
      <c r="JIZ626" s="570"/>
      <c r="JJA626" s="570"/>
      <c r="JJB626" s="570"/>
      <c r="JJC626" s="570"/>
      <c r="JJD626" s="570"/>
      <c r="JJE626" s="570"/>
      <c r="JJF626" s="570"/>
      <c r="JJG626" s="570"/>
      <c r="JJH626" s="570"/>
      <c r="JJI626" s="570"/>
      <c r="JJJ626" s="570"/>
      <c r="JJK626" s="570"/>
      <c r="JJL626" s="570"/>
      <c r="JJM626" s="570"/>
      <c r="JJN626" s="570"/>
      <c r="JJO626" s="570"/>
      <c r="JJP626" s="570"/>
      <c r="JJQ626" s="570"/>
      <c r="JJR626" s="570"/>
      <c r="JJS626" s="570"/>
      <c r="JJT626" s="570"/>
      <c r="JJU626" s="570"/>
      <c r="JJV626" s="570"/>
      <c r="JJW626" s="570"/>
      <c r="JJX626" s="570"/>
      <c r="JJY626" s="570"/>
      <c r="JJZ626" s="570"/>
      <c r="JKA626" s="570"/>
      <c r="JKB626" s="570"/>
      <c r="JKC626" s="570"/>
      <c r="JKD626" s="570"/>
      <c r="JKE626" s="570"/>
      <c r="JKF626" s="570"/>
      <c r="JKG626" s="570"/>
      <c r="JKH626" s="570"/>
      <c r="JKI626" s="570"/>
      <c r="JKJ626" s="570"/>
      <c r="JKK626" s="570"/>
      <c r="JKL626" s="570"/>
      <c r="JKM626" s="570"/>
      <c r="JKN626" s="570"/>
      <c r="JKO626" s="570"/>
      <c r="JKP626" s="570"/>
      <c r="JKQ626" s="570"/>
      <c r="JKR626" s="570"/>
      <c r="JKS626" s="570"/>
      <c r="JKT626" s="570"/>
      <c r="JKU626" s="570"/>
      <c r="JKV626" s="570"/>
      <c r="JKW626" s="570"/>
      <c r="JKX626" s="570"/>
      <c r="JKY626" s="570"/>
      <c r="JKZ626" s="570"/>
      <c r="JLA626" s="570"/>
      <c r="JLB626" s="570"/>
      <c r="JLC626" s="570"/>
      <c r="JLD626" s="570"/>
      <c r="JLE626" s="570"/>
      <c r="JLF626" s="570"/>
      <c r="JLG626" s="570"/>
      <c r="JLH626" s="570"/>
      <c r="JLI626" s="570"/>
      <c r="JLJ626" s="570"/>
      <c r="JLK626" s="570"/>
      <c r="JLL626" s="570"/>
      <c r="JLM626" s="570"/>
      <c r="JLN626" s="570"/>
      <c r="JLO626" s="570"/>
      <c r="JLP626" s="570"/>
      <c r="JLQ626" s="570"/>
      <c r="JLR626" s="570"/>
      <c r="JLS626" s="570"/>
      <c r="JLT626" s="570"/>
      <c r="JLU626" s="570"/>
      <c r="JLV626" s="570"/>
      <c r="JLW626" s="570"/>
      <c r="JLX626" s="570"/>
      <c r="JLY626" s="570"/>
      <c r="JLZ626" s="570"/>
      <c r="JMA626" s="570"/>
      <c r="JMB626" s="570"/>
      <c r="JMC626" s="570"/>
      <c r="JMD626" s="570"/>
      <c r="JME626" s="570"/>
      <c r="JMF626" s="570"/>
      <c r="JMG626" s="570"/>
      <c r="JMH626" s="570"/>
      <c r="JMI626" s="570"/>
      <c r="JMJ626" s="570"/>
      <c r="JMK626" s="570"/>
      <c r="JML626" s="570"/>
      <c r="JMM626" s="570"/>
      <c r="JMN626" s="570"/>
      <c r="JMO626" s="570"/>
      <c r="JMP626" s="570"/>
      <c r="JMQ626" s="570"/>
      <c r="JMR626" s="570"/>
      <c r="JMS626" s="570"/>
      <c r="JMT626" s="570"/>
      <c r="JMU626" s="570"/>
      <c r="JMV626" s="570"/>
      <c r="JMW626" s="570"/>
      <c r="JMX626" s="570"/>
      <c r="JMY626" s="570"/>
      <c r="JMZ626" s="570"/>
      <c r="JNA626" s="570"/>
      <c r="JNB626" s="570"/>
      <c r="JNC626" s="570"/>
      <c r="JND626" s="570"/>
      <c r="JNE626" s="570"/>
      <c r="JNF626" s="570"/>
      <c r="JNG626" s="570"/>
      <c r="JNH626" s="570"/>
      <c r="JNI626" s="570"/>
      <c r="JNJ626" s="570"/>
      <c r="JNK626" s="570"/>
      <c r="JNL626" s="570"/>
      <c r="JNM626" s="570"/>
      <c r="JNN626" s="570"/>
      <c r="JNO626" s="570"/>
      <c r="JNP626" s="570"/>
      <c r="JNQ626" s="570"/>
      <c r="JNR626" s="570"/>
      <c r="JNS626" s="570"/>
      <c r="JNT626" s="570"/>
      <c r="JNU626" s="570"/>
      <c r="JNV626" s="570"/>
      <c r="JNW626" s="570"/>
      <c r="JNX626" s="570"/>
      <c r="JNY626" s="570"/>
      <c r="JNZ626" s="570"/>
      <c r="JOA626" s="570"/>
      <c r="JOB626" s="570"/>
      <c r="JOC626" s="570"/>
      <c r="JOD626" s="570"/>
      <c r="JOE626" s="570"/>
      <c r="JOF626" s="570"/>
      <c r="JOG626" s="570"/>
      <c r="JOH626" s="570"/>
      <c r="JOI626" s="570"/>
      <c r="JOJ626" s="570"/>
      <c r="JOK626" s="570"/>
      <c r="JOL626" s="570"/>
      <c r="JOM626" s="570"/>
      <c r="JON626" s="570"/>
      <c r="JOO626" s="570"/>
      <c r="JOP626" s="570"/>
      <c r="JOQ626" s="570"/>
      <c r="JOR626" s="570"/>
      <c r="JOS626" s="570"/>
      <c r="JOT626" s="570"/>
      <c r="JOU626" s="570"/>
      <c r="JOV626" s="570"/>
      <c r="JOW626" s="570"/>
      <c r="JOX626" s="570"/>
      <c r="JOY626" s="570"/>
      <c r="JOZ626" s="570"/>
      <c r="JPA626" s="570"/>
      <c r="JPB626" s="570"/>
      <c r="JPC626" s="570"/>
      <c r="JPD626" s="570"/>
      <c r="JPE626" s="570"/>
      <c r="JPF626" s="570"/>
      <c r="JPG626" s="570"/>
      <c r="JPH626" s="570"/>
      <c r="JPI626" s="570"/>
      <c r="JPJ626" s="570"/>
      <c r="JPK626" s="570"/>
      <c r="JPL626" s="570"/>
      <c r="JPM626" s="570"/>
      <c r="JPN626" s="570"/>
      <c r="JPO626" s="570"/>
      <c r="JPP626" s="570"/>
      <c r="JPQ626" s="570"/>
      <c r="JPR626" s="570"/>
      <c r="JPS626" s="570"/>
      <c r="JPT626" s="570"/>
      <c r="JPU626" s="570"/>
      <c r="JPV626" s="570"/>
      <c r="JPW626" s="570"/>
      <c r="JPX626" s="570"/>
      <c r="JPY626" s="570"/>
      <c r="JPZ626" s="570"/>
      <c r="JQA626" s="570"/>
      <c r="JQB626" s="570"/>
      <c r="JQC626" s="570"/>
      <c r="JQD626" s="570"/>
      <c r="JQE626" s="570"/>
      <c r="JQF626" s="570"/>
      <c r="JQG626" s="570"/>
      <c r="JQH626" s="570"/>
      <c r="JQI626" s="570"/>
      <c r="JQJ626" s="570"/>
      <c r="JQK626" s="570"/>
      <c r="JQL626" s="570"/>
      <c r="JQM626" s="570"/>
      <c r="JQN626" s="570"/>
      <c r="JQO626" s="570"/>
      <c r="JQP626" s="570"/>
      <c r="JQQ626" s="570"/>
      <c r="JQR626" s="570"/>
      <c r="JQS626" s="570"/>
      <c r="JQT626" s="570"/>
      <c r="JQU626" s="570"/>
      <c r="JQV626" s="570"/>
      <c r="JQW626" s="570"/>
      <c r="JQX626" s="570"/>
      <c r="JQY626" s="570"/>
      <c r="JQZ626" s="570"/>
      <c r="JRA626" s="570"/>
      <c r="JRB626" s="570"/>
      <c r="JRC626" s="570"/>
      <c r="JRD626" s="570"/>
      <c r="JRE626" s="570"/>
      <c r="JRF626" s="570"/>
      <c r="JRG626" s="570"/>
      <c r="JRH626" s="570"/>
      <c r="JRI626" s="570"/>
      <c r="JRJ626" s="570"/>
      <c r="JRK626" s="570"/>
      <c r="JRL626" s="570"/>
      <c r="JRM626" s="570"/>
      <c r="JRN626" s="570"/>
      <c r="JRO626" s="570"/>
      <c r="JRP626" s="570"/>
      <c r="JRQ626" s="570"/>
      <c r="JRR626" s="570"/>
      <c r="JRS626" s="570"/>
      <c r="JRT626" s="570"/>
      <c r="JRU626" s="570"/>
      <c r="JRV626" s="570"/>
      <c r="JRW626" s="570"/>
      <c r="JRX626" s="570"/>
      <c r="JRY626" s="570"/>
      <c r="JRZ626" s="570"/>
      <c r="JSA626" s="570"/>
      <c r="JSB626" s="570"/>
      <c r="JSC626" s="570"/>
      <c r="JSD626" s="570"/>
      <c r="JSE626" s="570"/>
      <c r="JSF626" s="570"/>
      <c r="JSG626" s="570"/>
      <c r="JSH626" s="570"/>
      <c r="JSI626" s="570"/>
      <c r="JSJ626" s="570"/>
      <c r="JSK626" s="570"/>
      <c r="JSL626" s="570"/>
      <c r="JSM626" s="570"/>
      <c r="JSN626" s="570"/>
      <c r="JSO626" s="570"/>
      <c r="JSP626" s="570"/>
      <c r="JSQ626" s="570"/>
      <c r="JSR626" s="570"/>
      <c r="JSS626" s="570"/>
      <c r="JST626" s="570"/>
      <c r="JSU626" s="570"/>
      <c r="JSV626" s="570"/>
      <c r="JSW626" s="570"/>
      <c r="JSX626" s="570"/>
      <c r="JSY626" s="570"/>
      <c r="JSZ626" s="570"/>
      <c r="JTA626" s="570"/>
      <c r="JTB626" s="570"/>
      <c r="JTC626" s="570"/>
      <c r="JTD626" s="570"/>
      <c r="JTE626" s="570"/>
      <c r="JTF626" s="570"/>
      <c r="JTG626" s="570"/>
      <c r="JTH626" s="570"/>
      <c r="JTI626" s="570"/>
      <c r="JTJ626" s="570"/>
      <c r="JTK626" s="570"/>
      <c r="JTL626" s="570"/>
      <c r="JTM626" s="570"/>
      <c r="JTN626" s="570"/>
      <c r="JTO626" s="570"/>
      <c r="JTP626" s="570"/>
      <c r="JTQ626" s="570"/>
      <c r="JTR626" s="570"/>
      <c r="JTS626" s="570"/>
      <c r="JTT626" s="570"/>
      <c r="JTU626" s="570"/>
      <c r="JTV626" s="570"/>
      <c r="JTW626" s="570"/>
      <c r="JTX626" s="570"/>
      <c r="JTY626" s="570"/>
      <c r="JTZ626" s="570"/>
      <c r="JUA626" s="570"/>
      <c r="JUB626" s="570"/>
      <c r="JUC626" s="570"/>
      <c r="JUD626" s="570"/>
      <c r="JUE626" s="570"/>
      <c r="JUF626" s="570"/>
      <c r="JUG626" s="570"/>
      <c r="JUH626" s="570"/>
      <c r="JUI626" s="570"/>
      <c r="JUJ626" s="570"/>
      <c r="JUK626" s="570"/>
      <c r="JUL626" s="570"/>
      <c r="JUM626" s="570"/>
      <c r="JUN626" s="570"/>
      <c r="JUO626" s="570"/>
      <c r="JUP626" s="570"/>
      <c r="JUQ626" s="570"/>
      <c r="JUR626" s="570"/>
      <c r="JUS626" s="570"/>
      <c r="JUT626" s="570"/>
      <c r="JUU626" s="570"/>
      <c r="JUV626" s="570"/>
      <c r="JUW626" s="570"/>
      <c r="JUX626" s="570"/>
      <c r="JUY626" s="570"/>
      <c r="JUZ626" s="570"/>
      <c r="JVA626" s="570"/>
      <c r="JVB626" s="570"/>
      <c r="JVC626" s="570"/>
      <c r="JVD626" s="570"/>
      <c r="JVE626" s="570"/>
      <c r="JVF626" s="570"/>
      <c r="JVG626" s="570"/>
      <c r="JVH626" s="570"/>
      <c r="JVI626" s="570"/>
      <c r="JVJ626" s="570"/>
      <c r="JVK626" s="570"/>
      <c r="JVL626" s="570"/>
      <c r="JVM626" s="570"/>
      <c r="JVN626" s="570"/>
      <c r="JVO626" s="570"/>
      <c r="JVP626" s="570"/>
      <c r="JVQ626" s="570"/>
      <c r="JVR626" s="570"/>
      <c r="JVS626" s="570"/>
      <c r="JVT626" s="570"/>
      <c r="JVU626" s="570"/>
      <c r="JVV626" s="570"/>
      <c r="JVW626" s="570"/>
      <c r="JVX626" s="570"/>
      <c r="JVY626" s="570"/>
      <c r="JVZ626" s="570"/>
      <c r="JWA626" s="570"/>
      <c r="JWB626" s="570"/>
      <c r="JWC626" s="570"/>
      <c r="JWD626" s="570"/>
      <c r="JWE626" s="570"/>
      <c r="JWF626" s="570"/>
      <c r="JWG626" s="570"/>
      <c r="JWH626" s="570"/>
      <c r="JWI626" s="570"/>
      <c r="JWJ626" s="570"/>
      <c r="JWK626" s="570"/>
      <c r="JWL626" s="570"/>
      <c r="JWM626" s="570"/>
      <c r="JWN626" s="570"/>
      <c r="JWO626" s="570"/>
      <c r="JWP626" s="570"/>
      <c r="JWQ626" s="570"/>
      <c r="JWR626" s="570"/>
      <c r="JWS626" s="570"/>
      <c r="JWT626" s="570"/>
      <c r="JWU626" s="570"/>
      <c r="JWV626" s="570"/>
      <c r="JWW626" s="570"/>
      <c r="JWX626" s="570"/>
      <c r="JWY626" s="570"/>
      <c r="JWZ626" s="570"/>
      <c r="JXA626" s="570"/>
      <c r="JXB626" s="570"/>
      <c r="JXC626" s="570"/>
      <c r="JXD626" s="570"/>
      <c r="JXE626" s="570"/>
      <c r="JXF626" s="570"/>
      <c r="JXG626" s="570"/>
      <c r="JXH626" s="570"/>
      <c r="JXI626" s="570"/>
      <c r="JXJ626" s="570"/>
      <c r="JXK626" s="570"/>
      <c r="JXL626" s="570"/>
      <c r="JXM626" s="570"/>
      <c r="JXN626" s="570"/>
      <c r="JXO626" s="570"/>
      <c r="JXP626" s="570"/>
      <c r="JXQ626" s="570"/>
      <c r="JXR626" s="570"/>
      <c r="JXS626" s="570"/>
      <c r="JXT626" s="570"/>
      <c r="JXU626" s="570"/>
      <c r="JXV626" s="570"/>
      <c r="JXW626" s="570"/>
      <c r="JXX626" s="570"/>
      <c r="JXY626" s="570"/>
      <c r="JXZ626" s="570"/>
      <c r="JYA626" s="570"/>
      <c r="JYB626" s="570"/>
      <c r="JYC626" s="570"/>
      <c r="JYD626" s="570"/>
      <c r="JYE626" s="570"/>
      <c r="JYF626" s="570"/>
      <c r="JYG626" s="570"/>
      <c r="JYH626" s="570"/>
      <c r="JYI626" s="570"/>
      <c r="JYJ626" s="570"/>
      <c r="JYK626" s="570"/>
      <c r="JYL626" s="570"/>
      <c r="JYM626" s="570"/>
      <c r="JYN626" s="570"/>
      <c r="JYO626" s="570"/>
      <c r="JYP626" s="570"/>
      <c r="JYQ626" s="570"/>
      <c r="JYR626" s="570"/>
      <c r="JYS626" s="570"/>
      <c r="JYT626" s="570"/>
      <c r="JYU626" s="570"/>
      <c r="JYV626" s="570"/>
      <c r="JYW626" s="570"/>
      <c r="JYX626" s="570"/>
      <c r="JYY626" s="570"/>
      <c r="JYZ626" s="570"/>
      <c r="JZA626" s="570"/>
      <c r="JZB626" s="570"/>
      <c r="JZC626" s="570"/>
      <c r="JZD626" s="570"/>
      <c r="JZE626" s="570"/>
      <c r="JZF626" s="570"/>
      <c r="JZG626" s="570"/>
      <c r="JZH626" s="570"/>
      <c r="JZI626" s="570"/>
      <c r="JZJ626" s="570"/>
      <c r="JZK626" s="570"/>
      <c r="JZL626" s="570"/>
      <c r="JZM626" s="570"/>
      <c r="JZN626" s="570"/>
      <c r="JZO626" s="570"/>
      <c r="JZP626" s="570"/>
      <c r="JZQ626" s="570"/>
      <c r="JZR626" s="570"/>
      <c r="JZS626" s="570"/>
      <c r="JZT626" s="570"/>
      <c r="JZU626" s="570"/>
      <c r="JZV626" s="570"/>
      <c r="JZW626" s="570"/>
      <c r="JZX626" s="570"/>
      <c r="JZY626" s="570"/>
      <c r="JZZ626" s="570"/>
      <c r="KAA626" s="570"/>
      <c r="KAB626" s="570"/>
      <c r="KAC626" s="570"/>
      <c r="KAD626" s="570"/>
      <c r="KAE626" s="570"/>
      <c r="KAF626" s="570"/>
      <c r="KAG626" s="570"/>
      <c r="KAH626" s="570"/>
      <c r="KAI626" s="570"/>
      <c r="KAJ626" s="570"/>
      <c r="KAK626" s="570"/>
      <c r="KAL626" s="570"/>
      <c r="KAM626" s="570"/>
      <c r="KAN626" s="570"/>
      <c r="KAO626" s="570"/>
      <c r="KAP626" s="570"/>
      <c r="KAQ626" s="570"/>
      <c r="KAR626" s="570"/>
      <c r="KAS626" s="570"/>
      <c r="KAT626" s="570"/>
      <c r="KAU626" s="570"/>
      <c r="KAV626" s="570"/>
      <c r="KAW626" s="570"/>
      <c r="KAX626" s="570"/>
      <c r="KAY626" s="570"/>
      <c r="KAZ626" s="570"/>
      <c r="KBA626" s="570"/>
      <c r="KBB626" s="570"/>
      <c r="KBC626" s="570"/>
      <c r="KBD626" s="570"/>
      <c r="KBE626" s="570"/>
      <c r="KBF626" s="570"/>
      <c r="KBG626" s="570"/>
      <c r="KBH626" s="570"/>
      <c r="KBI626" s="570"/>
      <c r="KBJ626" s="570"/>
      <c r="KBK626" s="570"/>
      <c r="KBL626" s="570"/>
      <c r="KBM626" s="570"/>
      <c r="KBN626" s="570"/>
      <c r="KBO626" s="570"/>
      <c r="KBP626" s="570"/>
      <c r="KBQ626" s="570"/>
      <c r="KBR626" s="570"/>
      <c r="KBS626" s="570"/>
      <c r="KBT626" s="570"/>
      <c r="KBU626" s="570"/>
      <c r="KBV626" s="570"/>
      <c r="KBW626" s="570"/>
      <c r="KBX626" s="570"/>
      <c r="KBY626" s="570"/>
      <c r="KBZ626" s="570"/>
      <c r="KCA626" s="570"/>
      <c r="KCB626" s="570"/>
      <c r="KCC626" s="570"/>
      <c r="KCD626" s="570"/>
      <c r="KCE626" s="570"/>
      <c r="KCF626" s="570"/>
      <c r="KCG626" s="570"/>
      <c r="KCH626" s="570"/>
      <c r="KCI626" s="570"/>
      <c r="KCJ626" s="570"/>
      <c r="KCK626" s="570"/>
      <c r="KCL626" s="570"/>
      <c r="KCM626" s="570"/>
      <c r="KCN626" s="570"/>
      <c r="KCO626" s="570"/>
      <c r="KCP626" s="570"/>
      <c r="KCQ626" s="570"/>
      <c r="KCR626" s="570"/>
      <c r="KCS626" s="570"/>
      <c r="KCT626" s="570"/>
      <c r="KCU626" s="570"/>
      <c r="KCV626" s="570"/>
      <c r="KCW626" s="570"/>
      <c r="KCX626" s="570"/>
      <c r="KCY626" s="570"/>
      <c r="KCZ626" s="570"/>
      <c r="KDA626" s="570"/>
      <c r="KDB626" s="570"/>
      <c r="KDC626" s="570"/>
      <c r="KDD626" s="570"/>
      <c r="KDE626" s="570"/>
      <c r="KDF626" s="570"/>
      <c r="KDG626" s="570"/>
      <c r="KDH626" s="570"/>
      <c r="KDI626" s="570"/>
      <c r="KDJ626" s="570"/>
      <c r="KDK626" s="570"/>
      <c r="KDL626" s="570"/>
      <c r="KDM626" s="570"/>
      <c r="KDN626" s="570"/>
      <c r="KDO626" s="570"/>
      <c r="KDP626" s="570"/>
      <c r="KDQ626" s="570"/>
      <c r="KDR626" s="570"/>
      <c r="KDS626" s="570"/>
      <c r="KDT626" s="570"/>
      <c r="KDU626" s="570"/>
      <c r="KDV626" s="570"/>
      <c r="KDW626" s="570"/>
      <c r="KDX626" s="570"/>
      <c r="KDY626" s="570"/>
      <c r="KDZ626" s="570"/>
      <c r="KEA626" s="570"/>
      <c r="KEB626" s="570"/>
      <c r="KEC626" s="570"/>
      <c r="KED626" s="570"/>
      <c r="KEE626" s="570"/>
      <c r="KEF626" s="570"/>
      <c r="KEG626" s="570"/>
      <c r="KEH626" s="570"/>
      <c r="KEI626" s="570"/>
      <c r="KEJ626" s="570"/>
      <c r="KEK626" s="570"/>
      <c r="KEL626" s="570"/>
      <c r="KEM626" s="570"/>
      <c r="KEN626" s="570"/>
      <c r="KEO626" s="570"/>
      <c r="KEP626" s="570"/>
      <c r="KEQ626" s="570"/>
      <c r="KER626" s="570"/>
      <c r="KES626" s="570"/>
      <c r="KET626" s="570"/>
      <c r="KEU626" s="570"/>
      <c r="KEV626" s="570"/>
      <c r="KEW626" s="570"/>
      <c r="KEX626" s="570"/>
      <c r="KEY626" s="570"/>
      <c r="KEZ626" s="570"/>
      <c r="KFA626" s="570"/>
      <c r="KFB626" s="570"/>
      <c r="KFC626" s="570"/>
      <c r="KFD626" s="570"/>
      <c r="KFE626" s="570"/>
      <c r="KFF626" s="570"/>
      <c r="KFG626" s="570"/>
      <c r="KFH626" s="570"/>
      <c r="KFI626" s="570"/>
      <c r="KFJ626" s="570"/>
      <c r="KFK626" s="570"/>
      <c r="KFL626" s="570"/>
      <c r="KFM626" s="570"/>
      <c r="KFN626" s="570"/>
      <c r="KFO626" s="570"/>
      <c r="KFP626" s="570"/>
      <c r="KFQ626" s="570"/>
      <c r="KFR626" s="570"/>
      <c r="KFS626" s="570"/>
      <c r="KFT626" s="570"/>
      <c r="KFU626" s="570"/>
      <c r="KFV626" s="570"/>
      <c r="KFW626" s="570"/>
      <c r="KFX626" s="570"/>
      <c r="KFY626" s="570"/>
      <c r="KFZ626" s="570"/>
      <c r="KGA626" s="570"/>
      <c r="KGB626" s="570"/>
      <c r="KGC626" s="570"/>
      <c r="KGD626" s="570"/>
      <c r="KGE626" s="570"/>
      <c r="KGF626" s="570"/>
      <c r="KGG626" s="570"/>
      <c r="KGH626" s="570"/>
      <c r="KGI626" s="570"/>
      <c r="KGJ626" s="570"/>
      <c r="KGK626" s="570"/>
      <c r="KGL626" s="570"/>
      <c r="KGM626" s="570"/>
      <c r="KGN626" s="570"/>
      <c r="KGO626" s="570"/>
      <c r="KGP626" s="570"/>
      <c r="KGQ626" s="570"/>
      <c r="KGR626" s="570"/>
      <c r="KGS626" s="570"/>
      <c r="KGT626" s="570"/>
      <c r="KGU626" s="570"/>
      <c r="KGV626" s="570"/>
      <c r="KGW626" s="570"/>
      <c r="KGX626" s="570"/>
      <c r="KGY626" s="570"/>
      <c r="KGZ626" s="570"/>
      <c r="KHA626" s="570"/>
      <c r="KHB626" s="570"/>
      <c r="KHC626" s="570"/>
      <c r="KHD626" s="570"/>
      <c r="KHE626" s="570"/>
      <c r="KHF626" s="570"/>
      <c r="KHG626" s="570"/>
      <c r="KHH626" s="570"/>
      <c r="KHI626" s="570"/>
      <c r="KHJ626" s="570"/>
      <c r="KHK626" s="570"/>
      <c r="KHL626" s="570"/>
      <c r="KHM626" s="570"/>
      <c r="KHN626" s="570"/>
      <c r="KHO626" s="570"/>
      <c r="KHP626" s="570"/>
      <c r="KHQ626" s="570"/>
      <c r="KHR626" s="570"/>
      <c r="KHS626" s="570"/>
      <c r="KHT626" s="570"/>
      <c r="KHU626" s="570"/>
      <c r="KHV626" s="570"/>
      <c r="KHW626" s="570"/>
      <c r="KHX626" s="570"/>
      <c r="KHY626" s="570"/>
      <c r="KHZ626" s="570"/>
      <c r="KIA626" s="570"/>
      <c r="KIB626" s="570"/>
      <c r="KIC626" s="570"/>
      <c r="KID626" s="570"/>
      <c r="KIE626" s="570"/>
      <c r="KIF626" s="570"/>
      <c r="KIG626" s="570"/>
      <c r="KIH626" s="570"/>
      <c r="KII626" s="570"/>
      <c r="KIJ626" s="570"/>
      <c r="KIK626" s="570"/>
      <c r="KIL626" s="570"/>
      <c r="KIM626" s="570"/>
      <c r="KIN626" s="570"/>
      <c r="KIO626" s="570"/>
      <c r="KIP626" s="570"/>
      <c r="KIQ626" s="570"/>
      <c r="KIR626" s="570"/>
      <c r="KIS626" s="570"/>
      <c r="KIT626" s="570"/>
      <c r="KIU626" s="570"/>
      <c r="KIV626" s="570"/>
      <c r="KIW626" s="570"/>
      <c r="KIX626" s="570"/>
      <c r="KIY626" s="570"/>
      <c r="KIZ626" s="570"/>
      <c r="KJA626" s="570"/>
      <c r="KJB626" s="570"/>
      <c r="KJC626" s="570"/>
      <c r="KJD626" s="570"/>
      <c r="KJE626" s="570"/>
      <c r="KJF626" s="570"/>
      <c r="KJG626" s="570"/>
      <c r="KJH626" s="570"/>
      <c r="KJI626" s="570"/>
      <c r="KJJ626" s="570"/>
      <c r="KJK626" s="570"/>
      <c r="KJL626" s="570"/>
      <c r="KJM626" s="570"/>
      <c r="KJN626" s="570"/>
      <c r="KJO626" s="570"/>
      <c r="KJP626" s="570"/>
      <c r="KJQ626" s="570"/>
      <c r="KJR626" s="570"/>
      <c r="KJS626" s="570"/>
      <c r="KJT626" s="570"/>
      <c r="KJU626" s="570"/>
      <c r="KJV626" s="570"/>
      <c r="KJW626" s="570"/>
      <c r="KJX626" s="570"/>
      <c r="KJY626" s="570"/>
      <c r="KJZ626" s="570"/>
      <c r="KKA626" s="570"/>
      <c r="KKB626" s="570"/>
      <c r="KKC626" s="570"/>
      <c r="KKD626" s="570"/>
      <c r="KKE626" s="570"/>
      <c r="KKF626" s="570"/>
      <c r="KKG626" s="570"/>
      <c r="KKH626" s="570"/>
      <c r="KKI626" s="570"/>
      <c r="KKJ626" s="570"/>
      <c r="KKK626" s="570"/>
      <c r="KKL626" s="570"/>
      <c r="KKM626" s="570"/>
      <c r="KKN626" s="570"/>
      <c r="KKO626" s="570"/>
      <c r="KKP626" s="570"/>
      <c r="KKQ626" s="570"/>
      <c r="KKR626" s="570"/>
      <c r="KKS626" s="570"/>
      <c r="KKT626" s="570"/>
      <c r="KKU626" s="570"/>
      <c r="KKV626" s="570"/>
      <c r="KKW626" s="570"/>
      <c r="KKX626" s="570"/>
      <c r="KKY626" s="570"/>
      <c r="KKZ626" s="570"/>
      <c r="KLA626" s="570"/>
      <c r="KLB626" s="570"/>
      <c r="KLC626" s="570"/>
      <c r="KLD626" s="570"/>
      <c r="KLE626" s="570"/>
      <c r="KLF626" s="570"/>
      <c r="KLG626" s="570"/>
      <c r="KLH626" s="570"/>
      <c r="KLI626" s="570"/>
      <c r="KLJ626" s="570"/>
      <c r="KLK626" s="570"/>
      <c r="KLL626" s="570"/>
      <c r="KLM626" s="570"/>
      <c r="KLN626" s="570"/>
      <c r="KLO626" s="570"/>
      <c r="KLP626" s="570"/>
      <c r="KLQ626" s="570"/>
      <c r="KLR626" s="570"/>
      <c r="KLS626" s="570"/>
      <c r="KLT626" s="570"/>
      <c r="KLU626" s="570"/>
      <c r="KLV626" s="570"/>
      <c r="KLW626" s="570"/>
      <c r="KLX626" s="570"/>
      <c r="KLY626" s="570"/>
      <c r="KLZ626" s="570"/>
      <c r="KMA626" s="570"/>
      <c r="KMB626" s="570"/>
      <c r="KMC626" s="570"/>
      <c r="KMD626" s="570"/>
      <c r="KME626" s="570"/>
      <c r="KMF626" s="570"/>
      <c r="KMG626" s="570"/>
      <c r="KMH626" s="570"/>
      <c r="KMI626" s="570"/>
      <c r="KMJ626" s="570"/>
      <c r="KMK626" s="570"/>
      <c r="KML626" s="570"/>
      <c r="KMM626" s="570"/>
      <c r="KMN626" s="570"/>
      <c r="KMO626" s="570"/>
      <c r="KMP626" s="570"/>
      <c r="KMQ626" s="570"/>
      <c r="KMR626" s="570"/>
      <c r="KMS626" s="570"/>
      <c r="KMT626" s="570"/>
      <c r="KMU626" s="570"/>
      <c r="KMV626" s="570"/>
      <c r="KMW626" s="570"/>
      <c r="KMX626" s="570"/>
      <c r="KMY626" s="570"/>
      <c r="KMZ626" s="570"/>
      <c r="KNA626" s="570"/>
      <c r="KNB626" s="570"/>
      <c r="KNC626" s="570"/>
      <c r="KND626" s="570"/>
      <c r="KNE626" s="570"/>
      <c r="KNF626" s="570"/>
      <c r="KNG626" s="570"/>
      <c r="KNH626" s="570"/>
      <c r="KNI626" s="570"/>
      <c r="KNJ626" s="570"/>
      <c r="KNK626" s="570"/>
      <c r="KNL626" s="570"/>
      <c r="KNM626" s="570"/>
      <c r="KNN626" s="570"/>
      <c r="KNO626" s="570"/>
      <c r="KNP626" s="570"/>
      <c r="KNQ626" s="570"/>
      <c r="KNR626" s="570"/>
      <c r="KNS626" s="570"/>
      <c r="KNT626" s="570"/>
      <c r="KNU626" s="570"/>
      <c r="KNV626" s="570"/>
      <c r="KNW626" s="570"/>
      <c r="KNX626" s="570"/>
      <c r="KNY626" s="570"/>
      <c r="KNZ626" s="570"/>
      <c r="KOA626" s="570"/>
      <c r="KOB626" s="570"/>
      <c r="KOC626" s="570"/>
      <c r="KOD626" s="570"/>
      <c r="KOE626" s="570"/>
      <c r="KOF626" s="570"/>
      <c r="KOG626" s="570"/>
      <c r="KOH626" s="570"/>
      <c r="KOI626" s="570"/>
      <c r="KOJ626" s="570"/>
      <c r="KOK626" s="570"/>
      <c r="KOL626" s="570"/>
      <c r="KOM626" s="570"/>
      <c r="KON626" s="570"/>
      <c r="KOO626" s="570"/>
      <c r="KOP626" s="570"/>
      <c r="KOQ626" s="570"/>
      <c r="KOR626" s="570"/>
      <c r="KOS626" s="570"/>
      <c r="KOT626" s="570"/>
      <c r="KOU626" s="570"/>
      <c r="KOV626" s="570"/>
      <c r="KOW626" s="570"/>
      <c r="KOX626" s="570"/>
      <c r="KOY626" s="570"/>
      <c r="KOZ626" s="570"/>
      <c r="KPA626" s="570"/>
      <c r="KPB626" s="570"/>
      <c r="KPC626" s="570"/>
      <c r="KPD626" s="570"/>
      <c r="KPE626" s="570"/>
      <c r="KPF626" s="570"/>
      <c r="KPG626" s="570"/>
      <c r="KPH626" s="570"/>
      <c r="KPI626" s="570"/>
      <c r="KPJ626" s="570"/>
      <c r="KPK626" s="570"/>
      <c r="KPL626" s="570"/>
      <c r="KPM626" s="570"/>
      <c r="KPN626" s="570"/>
      <c r="KPO626" s="570"/>
      <c r="KPP626" s="570"/>
      <c r="KPQ626" s="570"/>
      <c r="KPR626" s="570"/>
      <c r="KPS626" s="570"/>
      <c r="KPT626" s="570"/>
      <c r="KPU626" s="570"/>
      <c r="KPV626" s="570"/>
      <c r="KPW626" s="570"/>
      <c r="KPX626" s="570"/>
      <c r="KPY626" s="570"/>
      <c r="KPZ626" s="570"/>
      <c r="KQA626" s="570"/>
      <c r="KQB626" s="570"/>
      <c r="KQC626" s="570"/>
      <c r="KQD626" s="570"/>
      <c r="KQE626" s="570"/>
      <c r="KQF626" s="570"/>
      <c r="KQG626" s="570"/>
      <c r="KQH626" s="570"/>
      <c r="KQI626" s="570"/>
      <c r="KQJ626" s="570"/>
      <c r="KQK626" s="570"/>
      <c r="KQL626" s="570"/>
      <c r="KQM626" s="570"/>
      <c r="KQN626" s="570"/>
      <c r="KQO626" s="570"/>
      <c r="KQP626" s="570"/>
      <c r="KQQ626" s="570"/>
      <c r="KQR626" s="570"/>
      <c r="KQS626" s="570"/>
      <c r="KQT626" s="570"/>
      <c r="KQU626" s="570"/>
      <c r="KQV626" s="570"/>
      <c r="KQW626" s="570"/>
      <c r="KQX626" s="570"/>
      <c r="KQY626" s="570"/>
      <c r="KQZ626" s="570"/>
      <c r="KRA626" s="570"/>
      <c r="KRB626" s="570"/>
      <c r="KRC626" s="570"/>
      <c r="KRD626" s="570"/>
      <c r="KRE626" s="570"/>
      <c r="KRF626" s="570"/>
      <c r="KRG626" s="570"/>
      <c r="KRH626" s="570"/>
      <c r="KRI626" s="570"/>
      <c r="KRJ626" s="570"/>
      <c r="KRK626" s="570"/>
      <c r="KRL626" s="570"/>
      <c r="KRM626" s="570"/>
      <c r="KRN626" s="570"/>
      <c r="KRO626" s="570"/>
      <c r="KRP626" s="570"/>
      <c r="KRQ626" s="570"/>
      <c r="KRR626" s="570"/>
      <c r="KRS626" s="570"/>
      <c r="KRT626" s="570"/>
      <c r="KRU626" s="570"/>
      <c r="KRV626" s="570"/>
      <c r="KRW626" s="570"/>
      <c r="KRX626" s="570"/>
      <c r="KRY626" s="570"/>
      <c r="KRZ626" s="570"/>
      <c r="KSA626" s="570"/>
      <c r="KSB626" s="570"/>
      <c r="KSC626" s="570"/>
      <c r="KSD626" s="570"/>
      <c r="KSE626" s="570"/>
      <c r="KSF626" s="570"/>
      <c r="KSG626" s="570"/>
      <c r="KSH626" s="570"/>
      <c r="KSI626" s="570"/>
      <c r="KSJ626" s="570"/>
      <c r="KSK626" s="570"/>
      <c r="KSL626" s="570"/>
      <c r="KSM626" s="570"/>
      <c r="KSN626" s="570"/>
      <c r="KSO626" s="570"/>
      <c r="KSP626" s="570"/>
      <c r="KSQ626" s="570"/>
      <c r="KSR626" s="570"/>
      <c r="KSS626" s="570"/>
      <c r="KST626" s="570"/>
      <c r="KSU626" s="570"/>
      <c r="KSV626" s="570"/>
      <c r="KSW626" s="570"/>
      <c r="KSX626" s="570"/>
      <c r="KSY626" s="570"/>
      <c r="KSZ626" s="570"/>
      <c r="KTA626" s="570"/>
      <c r="KTB626" s="570"/>
      <c r="KTC626" s="570"/>
      <c r="KTD626" s="570"/>
      <c r="KTE626" s="570"/>
      <c r="KTF626" s="570"/>
      <c r="KTG626" s="570"/>
      <c r="KTH626" s="570"/>
      <c r="KTI626" s="570"/>
      <c r="KTJ626" s="570"/>
      <c r="KTK626" s="570"/>
      <c r="KTL626" s="570"/>
      <c r="KTM626" s="570"/>
      <c r="KTN626" s="570"/>
      <c r="KTO626" s="570"/>
      <c r="KTP626" s="570"/>
      <c r="KTQ626" s="570"/>
      <c r="KTR626" s="570"/>
      <c r="KTS626" s="570"/>
      <c r="KTT626" s="570"/>
      <c r="KTU626" s="570"/>
      <c r="KTV626" s="570"/>
      <c r="KTW626" s="570"/>
      <c r="KTX626" s="570"/>
      <c r="KTY626" s="570"/>
      <c r="KTZ626" s="570"/>
      <c r="KUA626" s="570"/>
      <c r="KUB626" s="570"/>
      <c r="KUC626" s="570"/>
      <c r="KUD626" s="570"/>
      <c r="KUE626" s="570"/>
      <c r="KUF626" s="570"/>
      <c r="KUG626" s="570"/>
      <c r="KUH626" s="570"/>
      <c r="KUI626" s="570"/>
      <c r="KUJ626" s="570"/>
      <c r="KUK626" s="570"/>
      <c r="KUL626" s="570"/>
      <c r="KUM626" s="570"/>
      <c r="KUN626" s="570"/>
      <c r="KUO626" s="570"/>
      <c r="KUP626" s="570"/>
      <c r="KUQ626" s="570"/>
      <c r="KUR626" s="570"/>
      <c r="KUS626" s="570"/>
      <c r="KUT626" s="570"/>
      <c r="KUU626" s="570"/>
      <c r="KUV626" s="570"/>
      <c r="KUW626" s="570"/>
      <c r="KUX626" s="570"/>
      <c r="KUY626" s="570"/>
      <c r="KUZ626" s="570"/>
      <c r="KVA626" s="570"/>
      <c r="KVB626" s="570"/>
      <c r="KVC626" s="570"/>
      <c r="KVD626" s="570"/>
      <c r="KVE626" s="570"/>
      <c r="KVF626" s="570"/>
      <c r="KVG626" s="570"/>
      <c r="KVH626" s="570"/>
      <c r="KVI626" s="570"/>
      <c r="KVJ626" s="570"/>
      <c r="KVK626" s="570"/>
      <c r="KVL626" s="570"/>
      <c r="KVM626" s="570"/>
      <c r="KVN626" s="570"/>
      <c r="KVO626" s="570"/>
      <c r="KVP626" s="570"/>
      <c r="KVQ626" s="570"/>
      <c r="KVR626" s="570"/>
      <c r="KVS626" s="570"/>
      <c r="KVT626" s="570"/>
      <c r="KVU626" s="570"/>
      <c r="KVV626" s="570"/>
      <c r="KVW626" s="570"/>
      <c r="KVX626" s="570"/>
      <c r="KVY626" s="570"/>
      <c r="KVZ626" s="570"/>
      <c r="KWA626" s="570"/>
      <c r="KWB626" s="570"/>
      <c r="KWC626" s="570"/>
      <c r="KWD626" s="570"/>
      <c r="KWE626" s="570"/>
      <c r="KWF626" s="570"/>
      <c r="KWG626" s="570"/>
      <c r="KWH626" s="570"/>
      <c r="KWI626" s="570"/>
      <c r="KWJ626" s="570"/>
      <c r="KWK626" s="570"/>
      <c r="KWL626" s="570"/>
      <c r="KWM626" s="570"/>
      <c r="KWN626" s="570"/>
      <c r="KWO626" s="570"/>
      <c r="KWP626" s="570"/>
      <c r="KWQ626" s="570"/>
      <c r="KWR626" s="570"/>
      <c r="KWS626" s="570"/>
      <c r="KWT626" s="570"/>
      <c r="KWU626" s="570"/>
      <c r="KWV626" s="570"/>
      <c r="KWW626" s="570"/>
      <c r="KWX626" s="570"/>
      <c r="KWY626" s="570"/>
      <c r="KWZ626" s="570"/>
      <c r="KXA626" s="570"/>
      <c r="KXB626" s="570"/>
      <c r="KXC626" s="570"/>
      <c r="KXD626" s="570"/>
      <c r="KXE626" s="570"/>
      <c r="KXF626" s="570"/>
      <c r="KXG626" s="570"/>
      <c r="KXH626" s="570"/>
      <c r="KXI626" s="570"/>
      <c r="KXJ626" s="570"/>
      <c r="KXK626" s="570"/>
      <c r="KXL626" s="570"/>
      <c r="KXM626" s="570"/>
      <c r="KXN626" s="570"/>
      <c r="KXO626" s="570"/>
      <c r="KXP626" s="570"/>
      <c r="KXQ626" s="570"/>
      <c r="KXR626" s="570"/>
      <c r="KXS626" s="570"/>
      <c r="KXT626" s="570"/>
      <c r="KXU626" s="570"/>
      <c r="KXV626" s="570"/>
      <c r="KXW626" s="570"/>
      <c r="KXX626" s="570"/>
      <c r="KXY626" s="570"/>
      <c r="KXZ626" s="570"/>
      <c r="KYA626" s="570"/>
      <c r="KYB626" s="570"/>
      <c r="KYC626" s="570"/>
      <c r="KYD626" s="570"/>
      <c r="KYE626" s="570"/>
      <c r="KYF626" s="570"/>
      <c r="KYG626" s="570"/>
      <c r="KYH626" s="570"/>
      <c r="KYI626" s="570"/>
      <c r="KYJ626" s="570"/>
      <c r="KYK626" s="570"/>
      <c r="KYL626" s="570"/>
      <c r="KYM626" s="570"/>
      <c r="KYN626" s="570"/>
      <c r="KYO626" s="570"/>
      <c r="KYP626" s="570"/>
      <c r="KYQ626" s="570"/>
      <c r="KYR626" s="570"/>
      <c r="KYS626" s="570"/>
      <c r="KYT626" s="570"/>
      <c r="KYU626" s="570"/>
      <c r="KYV626" s="570"/>
      <c r="KYW626" s="570"/>
      <c r="KYX626" s="570"/>
      <c r="KYY626" s="570"/>
      <c r="KYZ626" s="570"/>
      <c r="KZA626" s="570"/>
      <c r="KZB626" s="570"/>
      <c r="KZC626" s="570"/>
      <c r="KZD626" s="570"/>
      <c r="KZE626" s="570"/>
      <c r="KZF626" s="570"/>
      <c r="KZG626" s="570"/>
      <c r="KZH626" s="570"/>
      <c r="KZI626" s="570"/>
      <c r="KZJ626" s="570"/>
      <c r="KZK626" s="570"/>
      <c r="KZL626" s="570"/>
      <c r="KZM626" s="570"/>
      <c r="KZN626" s="570"/>
      <c r="KZO626" s="570"/>
      <c r="KZP626" s="570"/>
      <c r="KZQ626" s="570"/>
      <c r="KZR626" s="570"/>
      <c r="KZS626" s="570"/>
      <c r="KZT626" s="570"/>
      <c r="KZU626" s="570"/>
      <c r="KZV626" s="570"/>
      <c r="KZW626" s="570"/>
      <c r="KZX626" s="570"/>
      <c r="KZY626" s="570"/>
      <c r="KZZ626" s="570"/>
      <c r="LAA626" s="570"/>
      <c r="LAB626" s="570"/>
      <c r="LAC626" s="570"/>
      <c r="LAD626" s="570"/>
      <c r="LAE626" s="570"/>
      <c r="LAF626" s="570"/>
      <c r="LAG626" s="570"/>
      <c r="LAH626" s="570"/>
      <c r="LAI626" s="570"/>
      <c r="LAJ626" s="570"/>
      <c r="LAK626" s="570"/>
      <c r="LAL626" s="570"/>
      <c r="LAM626" s="570"/>
      <c r="LAN626" s="570"/>
      <c r="LAO626" s="570"/>
      <c r="LAP626" s="570"/>
      <c r="LAQ626" s="570"/>
      <c r="LAR626" s="570"/>
      <c r="LAS626" s="570"/>
      <c r="LAT626" s="570"/>
      <c r="LAU626" s="570"/>
      <c r="LAV626" s="570"/>
      <c r="LAW626" s="570"/>
      <c r="LAX626" s="570"/>
      <c r="LAY626" s="570"/>
      <c r="LAZ626" s="570"/>
      <c r="LBA626" s="570"/>
      <c r="LBB626" s="570"/>
      <c r="LBC626" s="570"/>
      <c r="LBD626" s="570"/>
      <c r="LBE626" s="570"/>
      <c r="LBF626" s="570"/>
      <c r="LBG626" s="570"/>
      <c r="LBH626" s="570"/>
      <c r="LBI626" s="570"/>
      <c r="LBJ626" s="570"/>
      <c r="LBK626" s="570"/>
      <c r="LBL626" s="570"/>
      <c r="LBM626" s="570"/>
      <c r="LBN626" s="570"/>
      <c r="LBO626" s="570"/>
      <c r="LBP626" s="570"/>
      <c r="LBQ626" s="570"/>
      <c r="LBR626" s="570"/>
      <c r="LBS626" s="570"/>
      <c r="LBT626" s="570"/>
      <c r="LBU626" s="570"/>
      <c r="LBV626" s="570"/>
      <c r="LBW626" s="570"/>
      <c r="LBX626" s="570"/>
      <c r="LBY626" s="570"/>
      <c r="LBZ626" s="570"/>
      <c r="LCA626" s="570"/>
      <c r="LCB626" s="570"/>
      <c r="LCC626" s="570"/>
      <c r="LCD626" s="570"/>
      <c r="LCE626" s="570"/>
      <c r="LCF626" s="570"/>
      <c r="LCG626" s="570"/>
      <c r="LCH626" s="570"/>
      <c r="LCI626" s="570"/>
      <c r="LCJ626" s="570"/>
      <c r="LCK626" s="570"/>
      <c r="LCL626" s="570"/>
      <c r="LCM626" s="570"/>
      <c r="LCN626" s="570"/>
      <c r="LCO626" s="570"/>
      <c r="LCP626" s="570"/>
      <c r="LCQ626" s="570"/>
      <c r="LCR626" s="570"/>
      <c r="LCS626" s="570"/>
      <c r="LCT626" s="570"/>
      <c r="LCU626" s="570"/>
      <c r="LCV626" s="570"/>
      <c r="LCW626" s="570"/>
      <c r="LCX626" s="570"/>
      <c r="LCY626" s="570"/>
      <c r="LCZ626" s="570"/>
      <c r="LDA626" s="570"/>
      <c r="LDB626" s="570"/>
      <c r="LDC626" s="570"/>
      <c r="LDD626" s="570"/>
      <c r="LDE626" s="570"/>
      <c r="LDF626" s="570"/>
      <c r="LDG626" s="570"/>
      <c r="LDH626" s="570"/>
      <c r="LDI626" s="570"/>
      <c r="LDJ626" s="570"/>
      <c r="LDK626" s="570"/>
      <c r="LDL626" s="570"/>
      <c r="LDM626" s="570"/>
      <c r="LDN626" s="570"/>
      <c r="LDO626" s="570"/>
      <c r="LDP626" s="570"/>
      <c r="LDQ626" s="570"/>
      <c r="LDR626" s="570"/>
      <c r="LDS626" s="570"/>
      <c r="LDT626" s="570"/>
      <c r="LDU626" s="570"/>
      <c r="LDV626" s="570"/>
      <c r="LDW626" s="570"/>
      <c r="LDX626" s="570"/>
      <c r="LDY626" s="570"/>
      <c r="LDZ626" s="570"/>
      <c r="LEA626" s="570"/>
      <c r="LEB626" s="570"/>
      <c r="LEC626" s="570"/>
      <c r="LED626" s="570"/>
      <c r="LEE626" s="570"/>
      <c r="LEF626" s="570"/>
      <c r="LEG626" s="570"/>
      <c r="LEH626" s="570"/>
      <c r="LEI626" s="570"/>
      <c r="LEJ626" s="570"/>
      <c r="LEK626" s="570"/>
      <c r="LEL626" s="570"/>
      <c r="LEM626" s="570"/>
      <c r="LEN626" s="570"/>
      <c r="LEO626" s="570"/>
      <c r="LEP626" s="570"/>
      <c r="LEQ626" s="570"/>
      <c r="LER626" s="570"/>
      <c r="LES626" s="570"/>
      <c r="LET626" s="570"/>
      <c r="LEU626" s="570"/>
      <c r="LEV626" s="570"/>
      <c r="LEW626" s="570"/>
      <c r="LEX626" s="570"/>
      <c r="LEY626" s="570"/>
      <c r="LEZ626" s="570"/>
      <c r="LFA626" s="570"/>
      <c r="LFB626" s="570"/>
      <c r="LFC626" s="570"/>
      <c r="LFD626" s="570"/>
      <c r="LFE626" s="570"/>
      <c r="LFF626" s="570"/>
      <c r="LFG626" s="570"/>
      <c r="LFH626" s="570"/>
      <c r="LFI626" s="570"/>
      <c r="LFJ626" s="570"/>
      <c r="LFK626" s="570"/>
      <c r="LFL626" s="570"/>
      <c r="LFM626" s="570"/>
      <c r="LFN626" s="570"/>
      <c r="LFO626" s="570"/>
      <c r="LFP626" s="570"/>
      <c r="LFQ626" s="570"/>
      <c r="LFR626" s="570"/>
      <c r="LFS626" s="570"/>
      <c r="LFT626" s="570"/>
      <c r="LFU626" s="570"/>
      <c r="LFV626" s="570"/>
      <c r="LFW626" s="570"/>
      <c r="LFX626" s="570"/>
      <c r="LFY626" s="570"/>
      <c r="LFZ626" s="570"/>
      <c r="LGA626" s="570"/>
      <c r="LGB626" s="570"/>
      <c r="LGC626" s="570"/>
      <c r="LGD626" s="570"/>
      <c r="LGE626" s="570"/>
      <c r="LGF626" s="570"/>
      <c r="LGG626" s="570"/>
      <c r="LGH626" s="570"/>
      <c r="LGI626" s="570"/>
      <c r="LGJ626" s="570"/>
      <c r="LGK626" s="570"/>
      <c r="LGL626" s="570"/>
      <c r="LGM626" s="570"/>
      <c r="LGN626" s="570"/>
      <c r="LGO626" s="570"/>
      <c r="LGP626" s="570"/>
      <c r="LGQ626" s="570"/>
      <c r="LGR626" s="570"/>
      <c r="LGS626" s="570"/>
      <c r="LGT626" s="570"/>
      <c r="LGU626" s="570"/>
      <c r="LGV626" s="570"/>
      <c r="LGW626" s="570"/>
      <c r="LGX626" s="570"/>
      <c r="LGY626" s="570"/>
      <c r="LGZ626" s="570"/>
      <c r="LHA626" s="570"/>
      <c r="LHB626" s="570"/>
      <c r="LHC626" s="570"/>
      <c r="LHD626" s="570"/>
      <c r="LHE626" s="570"/>
      <c r="LHF626" s="570"/>
      <c r="LHG626" s="570"/>
      <c r="LHH626" s="570"/>
      <c r="LHI626" s="570"/>
      <c r="LHJ626" s="570"/>
      <c r="LHK626" s="570"/>
      <c r="LHL626" s="570"/>
      <c r="LHM626" s="570"/>
      <c r="LHN626" s="570"/>
      <c r="LHO626" s="570"/>
      <c r="LHP626" s="570"/>
      <c r="LHQ626" s="570"/>
      <c r="LHR626" s="570"/>
      <c r="LHS626" s="570"/>
      <c r="LHT626" s="570"/>
      <c r="LHU626" s="570"/>
      <c r="LHV626" s="570"/>
      <c r="LHW626" s="570"/>
      <c r="LHX626" s="570"/>
      <c r="LHY626" s="570"/>
      <c r="LHZ626" s="570"/>
      <c r="LIA626" s="570"/>
      <c r="LIB626" s="570"/>
      <c r="LIC626" s="570"/>
      <c r="LID626" s="570"/>
      <c r="LIE626" s="570"/>
      <c r="LIF626" s="570"/>
      <c r="LIG626" s="570"/>
      <c r="LIH626" s="570"/>
      <c r="LII626" s="570"/>
      <c r="LIJ626" s="570"/>
      <c r="LIK626" s="570"/>
      <c r="LIL626" s="570"/>
      <c r="LIM626" s="570"/>
      <c r="LIN626" s="570"/>
      <c r="LIO626" s="570"/>
      <c r="LIP626" s="570"/>
      <c r="LIQ626" s="570"/>
      <c r="LIR626" s="570"/>
      <c r="LIS626" s="570"/>
      <c r="LIT626" s="570"/>
      <c r="LIU626" s="570"/>
      <c r="LIV626" s="570"/>
      <c r="LIW626" s="570"/>
      <c r="LIX626" s="570"/>
      <c r="LIY626" s="570"/>
      <c r="LIZ626" s="570"/>
      <c r="LJA626" s="570"/>
      <c r="LJB626" s="570"/>
      <c r="LJC626" s="570"/>
      <c r="LJD626" s="570"/>
      <c r="LJE626" s="570"/>
      <c r="LJF626" s="570"/>
      <c r="LJG626" s="570"/>
      <c r="LJH626" s="570"/>
      <c r="LJI626" s="570"/>
      <c r="LJJ626" s="570"/>
      <c r="LJK626" s="570"/>
      <c r="LJL626" s="570"/>
      <c r="LJM626" s="570"/>
      <c r="LJN626" s="570"/>
      <c r="LJO626" s="570"/>
      <c r="LJP626" s="570"/>
      <c r="LJQ626" s="570"/>
      <c r="LJR626" s="570"/>
      <c r="LJS626" s="570"/>
      <c r="LJT626" s="570"/>
      <c r="LJU626" s="570"/>
      <c r="LJV626" s="570"/>
      <c r="LJW626" s="570"/>
      <c r="LJX626" s="570"/>
      <c r="LJY626" s="570"/>
      <c r="LJZ626" s="570"/>
      <c r="LKA626" s="570"/>
      <c r="LKB626" s="570"/>
      <c r="LKC626" s="570"/>
      <c r="LKD626" s="570"/>
      <c r="LKE626" s="570"/>
      <c r="LKF626" s="570"/>
      <c r="LKG626" s="570"/>
      <c r="LKH626" s="570"/>
      <c r="LKI626" s="570"/>
      <c r="LKJ626" s="570"/>
      <c r="LKK626" s="570"/>
      <c r="LKL626" s="570"/>
      <c r="LKM626" s="570"/>
      <c r="LKN626" s="570"/>
      <c r="LKO626" s="570"/>
      <c r="LKP626" s="570"/>
      <c r="LKQ626" s="570"/>
      <c r="LKR626" s="570"/>
      <c r="LKS626" s="570"/>
      <c r="LKT626" s="570"/>
      <c r="LKU626" s="570"/>
      <c r="LKV626" s="570"/>
      <c r="LKW626" s="570"/>
      <c r="LKX626" s="570"/>
      <c r="LKY626" s="570"/>
      <c r="LKZ626" s="570"/>
      <c r="LLA626" s="570"/>
      <c r="LLB626" s="570"/>
      <c r="LLC626" s="570"/>
      <c r="LLD626" s="570"/>
      <c r="LLE626" s="570"/>
      <c r="LLF626" s="570"/>
      <c r="LLG626" s="570"/>
      <c r="LLH626" s="570"/>
      <c r="LLI626" s="570"/>
      <c r="LLJ626" s="570"/>
      <c r="LLK626" s="570"/>
      <c r="LLL626" s="570"/>
      <c r="LLM626" s="570"/>
      <c r="LLN626" s="570"/>
      <c r="LLO626" s="570"/>
      <c r="LLP626" s="570"/>
      <c r="LLQ626" s="570"/>
      <c r="LLR626" s="570"/>
      <c r="LLS626" s="570"/>
      <c r="LLT626" s="570"/>
      <c r="LLU626" s="570"/>
      <c r="LLV626" s="570"/>
      <c r="LLW626" s="570"/>
      <c r="LLX626" s="570"/>
      <c r="LLY626" s="570"/>
      <c r="LLZ626" s="570"/>
      <c r="LMA626" s="570"/>
      <c r="LMB626" s="570"/>
      <c r="LMC626" s="570"/>
      <c r="LMD626" s="570"/>
      <c r="LME626" s="570"/>
      <c r="LMF626" s="570"/>
      <c r="LMG626" s="570"/>
      <c r="LMH626" s="570"/>
      <c r="LMI626" s="570"/>
      <c r="LMJ626" s="570"/>
      <c r="LMK626" s="570"/>
      <c r="LML626" s="570"/>
      <c r="LMM626" s="570"/>
      <c r="LMN626" s="570"/>
      <c r="LMO626" s="570"/>
      <c r="LMP626" s="570"/>
      <c r="LMQ626" s="570"/>
      <c r="LMR626" s="570"/>
      <c r="LMS626" s="570"/>
      <c r="LMT626" s="570"/>
      <c r="LMU626" s="570"/>
      <c r="LMV626" s="570"/>
      <c r="LMW626" s="570"/>
      <c r="LMX626" s="570"/>
      <c r="LMY626" s="570"/>
      <c r="LMZ626" s="570"/>
      <c r="LNA626" s="570"/>
      <c r="LNB626" s="570"/>
      <c r="LNC626" s="570"/>
      <c r="LND626" s="570"/>
      <c r="LNE626" s="570"/>
      <c r="LNF626" s="570"/>
      <c r="LNG626" s="570"/>
      <c r="LNH626" s="570"/>
      <c r="LNI626" s="570"/>
      <c r="LNJ626" s="570"/>
      <c r="LNK626" s="570"/>
      <c r="LNL626" s="570"/>
      <c r="LNM626" s="570"/>
      <c r="LNN626" s="570"/>
      <c r="LNO626" s="570"/>
      <c r="LNP626" s="570"/>
      <c r="LNQ626" s="570"/>
      <c r="LNR626" s="570"/>
      <c r="LNS626" s="570"/>
      <c r="LNT626" s="570"/>
      <c r="LNU626" s="570"/>
      <c r="LNV626" s="570"/>
      <c r="LNW626" s="570"/>
      <c r="LNX626" s="570"/>
      <c r="LNY626" s="570"/>
      <c r="LNZ626" s="570"/>
      <c r="LOA626" s="570"/>
      <c r="LOB626" s="570"/>
      <c r="LOC626" s="570"/>
      <c r="LOD626" s="570"/>
      <c r="LOE626" s="570"/>
      <c r="LOF626" s="570"/>
      <c r="LOG626" s="570"/>
      <c r="LOH626" s="570"/>
      <c r="LOI626" s="570"/>
      <c r="LOJ626" s="570"/>
      <c r="LOK626" s="570"/>
      <c r="LOL626" s="570"/>
      <c r="LOM626" s="570"/>
      <c r="LON626" s="570"/>
      <c r="LOO626" s="570"/>
      <c r="LOP626" s="570"/>
      <c r="LOQ626" s="570"/>
      <c r="LOR626" s="570"/>
      <c r="LOS626" s="570"/>
      <c r="LOT626" s="570"/>
      <c r="LOU626" s="570"/>
      <c r="LOV626" s="570"/>
      <c r="LOW626" s="570"/>
      <c r="LOX626" s="570"/>
      <c r="LOY626" s="570"/>
      <c r="LOZ626" s="570"/>
      <c r="LPA626" s="570"/>
      <c r="LPB626" s="570"/>
      <c r="LPC626" s="570"/>
      <c r="LPD626" s="570"/>
      <c r="LPE626" s="570"/>
      <c r="LPF626" s="570"/>
      <c r="LPG626" s="570"/>
      <c r="LPH626" s="570"/>
      <c r="LPI626" s="570"/>
      <c r="LPJ626" s="570"/>
      <c r="LPK626" s="570"/>
      <c r="LPL626" s="570"/>
      <c r="LPM626" s="570"/>
      <c r="LPN626" s="570"/>
      <c r="LPO626" s="570"/>
      <c r="LPP626" s="570"/>
      <c r="LPQ626" s="570"/>
      <c r="LPR626" s="570"/>
      <c r="LPS626" s="570"/>
      <c r="LPT626" s="570"/>
      <c r="LPU626" s="570"/>
      <c r="LPV626" s="570"/>
      <c r="LPW626" s="570"/>
      <c r="LPX626" s="570"/>
      <c r="LPY626" s="570"/>
      <c r="LPZ626" s="570"/>
      <c r="LQA626" s="570"/>
      <c r="LQB626" s="570"/>
      <c r="LQC626" s="570"/>
      <c r="LQD626" s="570"/>
      <c r="LQE626" s="570"/>
      <c r="LQF626" s="570"/>
      <c r="LQG626" s="570"/>
      <c r="LQH626" s="570"/>
      <c r="LQI626" s="570"/>
      <c r="LQJ626" s="570"/>
      <c r="LQK626" s="570"/>
      <c r="LQL626" s="570"/>
      <c r="LQM626" s="570"/>
      <c r="LQN626" s="570"/>
      <c r="LQO626" s="570"/>
      <c r="LQP626" s="570"/>
      <c r="LQQ626" s="570"/>
      <c r="LQR626" s="570"/>
      <c r="LQS626" s="570"/>
      <c r="LQT626" s="570"/>
      <c r="LQU626" s="570"/>
      <c r="LQV626" s="570"/>
      <c r="LQW626" s="570"/>
      <c r="LQX626" s="570"/>
      <c r="LQY626" s="570"/>
      <c r="LQZ626" s="570"/>
      <c r="LRA626" s="570"/>
      <c r="LRB626" s="570"/>
      <c r="LRC626" s="570"/>
      <c r="LRD626" s="570"/>
      <c r="LRE626" s="570"/>
      <c r="LRF626" s="570"/>
      <c r="LRG626" s="570"/>
      <c r="LRH626" s="570"/>
      <c r="LRI626" s="570"/>
      <c r="LRJ626" s="570"/>
      <c r="LRK626" s="570"/>
      <c r="LRL626" s="570"/>
      <c r="LRM626" s="570"/>
      <c r="LRN626" s="570"/>
      <c r="LRO626" s="570"/>
      <c r="LRP626" s="570"/>
      <c r="LRQ626" s="570"/>
      <c r="LRR626" s="570"/>
      <c r="LRS626" s="570"/>
      <c r="LRT626" s="570"/>
      <c r="LRU626" s="570"/>
      <c r="LRV626" s="570"/>
      <c r="LRW626" s="570"/>
      <c r="LRX626" s="570"/>
      <c r="LRY626" s="570"/>
      <c r="LRZ626" s="570"/>
      <c r="LSA626" s="570"/>
      <c r="LSB626" s="570"/>
      <c r="LSC626" s="570"/>
      <c r="LSD626" s="570"/>
      <c r="LSE626" s="570"/>
      <c r="LSF626" s="570"/>
      <c r="LSG626" s="570"/>
      <c r="LSH626" s="570"/>
      <c r="LSI626" s="570"/>
      <c r="LSJ626" s="570"/>
      <c r="LSK626" s="570"/>
      <c r="LSL626" s="570"/>
      <c r="LSM626" s="570"/>
      <c r="LSN626" s="570"/>
      <c r="LSO626" s="570"/>
      <c r="LSP626" s="570"/>
      <c r="LSQ626" s="570"/>
      <c r="LSR626" s="570"/>
      <c r="LSS626" s="570"/>
      <c r="LST626" s="570"/>
      <c r="LSU626" s="570"/>
      <c r="LSV626" s="570"/>
      <c r="LSW626" s="570"/>
      <c r="LSX626" s="570"/>
      <c r="LSY626" s="570"/>
      <c r="LSZ626" s="570"/>
      <c r="LTA626" s="570"/>
      <c r="LTB626" s="570"/>
      <c r="LTC626" s="570"/>
      <c r="LTD626" s="570"/>
      <c r="LTE626" s="570"/>
      <c r="LTF626" s="570"/>
      <c r="LTG626" s="570"/>
      <c r="LTH626" s="570"/>
      <c r="LTI626" s="570"/>
      <c r="LTJ626" s="570"/>
      <c r="LTK626" s="570"/>
      <c r="LTL626" s="570"/>
      <c r="LTM626" s="570"/>
      <c r="LTN626" s="570"/>
      <c r="LTO626" s="570"/>
      <c r="LTP626" s="570"/>
      <c r="LTQ626" s="570"/>
      <c r="LTR626" s="570"/>
      <c r="LTS626" s="570"/>
      <c r="LTT626" s="570"/>
      <c r="LTU626" s="570"/>
      <c r="LTV626" s="570"/>
      <c r="LTW626" s="570"/>
      <c r="LTX626" s="570"/>
      <c r="LTY626" s="570"/>
      <c r="LTZ626" s="570"/>
      <c r="LUA626" s="570"/>
      <c r="LUB626" s="570"/>
      <c r="LUC626" s="570"/>
      <c r="LUD626" s="570"/>
      <c r="LUE626" s="570"/>
      <c r="LUF626" s="570"/>
      <c r="LUG626" s="570"/>
      <c r="LUH626" s="570"/>
      <c r="LUI626" s="570"/>
      <c r="LUJ626" s="570"/>
      <c r="LUK626" s="570"/>
      <c r="LUL626" s="570"/>
      <c r="LUM626" s="570"/>
      <c r="LUN626" s="570"/>
      <c r="LUO626" s="570"/>
      <c r="LUP626" s="570"/>
      <c r="LUQ626" s="570"/>
      <c r="LUR626" s="570"/>
      <c r="LUS626" s="570"/>
      <c r="LUT626" s="570"/>
      <c r="LUU626" s="570"/>
      <c r="LUV626" s="570"/>
      <c r="LUW626" s="570"/>
      <c r="LUX626" s="570"/>
      <c r="LUY626" s="570"/>
      <c r="LUZ626" s="570"/>
      <c r="LVA626" s="570"/>
      <c r="LVB626" s="570"/>
      <c r="LVC626" s="570"/>
      <c r="LVD626" s="570"/>
      <c r="LVE626" s="570"/>
      <c r="LVF626" s="570"/>
      <c r="LVG626" s="570"/>
      <c r="LVH626" s="570"/>
      <c r="LVI626" s="570"/>
      <c r="LVJ626" s="570"/>
      <c r="LVK626" s="570"/>
      <c r="LVL626" s="570"/>
      <c r="LVM626" s="570"/>
      <c r="LVN626" s="570"/>
      <c r="LVO626" s="570"/>
      <c r="LVP626" s="570"/>
      <c r="LVQ626" s="570"/>
      <c r="LVR626" s="570"/>
      <c r="LVS626" s="570"/>
      <c r="LVT626" s="570"/>
      <c r="LVU626" s="570"/>
      <c r="LVV626" s="570"/>
      <c r="LVW626" s="570"/>
      <c r="LVX626" s="570"/>
      <c r="LVY626" s="570"/>
      <c r="LVZ626" s="570"/>
      <c r="LWA626" s="570"/>
      <c r="LWB626" s="570"/>
      <c r="LWC626" s="570"/>
      <c r="LWD626" s="570"/>
      <c r="LWE626" s="570"/>
      <c r="LWF626" s="570"/>
      <c r="LWG626" s="570"/>
      <c r="LWH626" s="570"/>
      <c r="LWI626" s="570"/>
      <c r="LWJ626" s="570"/>
      <c r="LWK626" s="570"/>
      <c r="LWL626" s="570"/>
      <c r="LWM626" s="570"/>
      <c r="LWN626" s="570"/>
      <c r="LWO626" s="570"/>
      <c r="LWP626" s="570"/>
      <c r="LWQ626" s="570"/>
      <c r="LWR626" s="570"/>
      <c r="LWS626" s="570"/>
      <c r="LWT626" s="570"/>
      <c r="LWU626" s="570"/>
      <c r="LWV626" s="570"/>
      <c r="LWW626" s="570"/>
      <c r="LWX626" s="570"/>
      <c r="LWY626" s="570"/>
      <c r="LWZ626" s="570"/>
      <c r="LXA626" s="570"/>
      <c r="LXB626" s="570"/>
      <c r="LXC626" s="570"/>
      <c r="LXD626" s="570"/>
      <c r="LXE626" s="570"/>
      <c r="LXF626" s="570"/>
      <c r="LXG626" s="570"/>
      <c r="LXH626" s="570"/>
      <c r="LXI626" s="570"/>
      <c r="LXJ626" s="570"/>
      <c r="LXK626" s="570"/>
      <c r="LXL626" s="570"/>
      <c r="LXM626" s="570"/>
      <c r="LXN626" s="570"/>
      <c r="LXO626" s="570"/>
      <c r="LXP626" s="570"/>
      <c r="LXQ626" s="570"/>
      <c r="LXR626" s="570"/>
      <c r="LXS626" s="570"/>
      <c r="LXT626" s="570"/>
      <c r="LXU626" s="570"/>
      <c r="LXV626" s="570"/>
      <c r="LXW626" s="570"/>
      <c r="LXX626" s="570"/>
      <c r="LXY626" s="570"/>
      <c r="LXZ626" s="570"/>
      <c r="LYA626" s="570"/>
      <c r="LYB626" s="570"/>
      <c r="LYC626" s="570"/>
      <c r="LYD626" s="570"/>
      <c r="LYE626" s="570"/>
      <c r="LYF626" s="570"/>
      <c r="LYG626" s="570"/>
      <c r="LYH626" s="570"/>
      <c r="LYI626" s="570"/>
      <c r="LYJ626" s="570"/>
      <c r="LYK626" s="570"/>
      <c r="LYL626" s="570"/>
      <c r="LYM626" s="570"/>
      <c r="LYN626" s="570"/>
      <c r="LYO626" s="570"/>
      <c r="LYP626" s="570"/>
      <c r="LYQ626" s="570"/>
      <c r="LYR626" s="570"/>
      <c r="LYS626" s="570"/>
      <c r="LYT626" s="570"/>
      <c r="LYU626" s="570"/>
      <c r="LYV626" s="570"/>
      <c r="LYW626" s="570"/>
      <c r="LYX626" s="570"/>
      <c r="LYY626" s="570"/>
      <c r="LYZ626" s="570"/>
      <c r="LZA626" s="570"/>
      <c r="LZB626" s="570"/>
      <c r="LZC626" s="570"/>
      <c r="LZD626" s="570"/>
      <c r="LZE626" s="570"/>
      <c r="LZF626" s="570"/>
      <c r="LZG626" s="570"/>
      <c r="LZH626" s="570"/>
      <c r="LZI626" s="570"/>
      <c r="LZJ626" s="570"/>
      <c r="LZK626" s="570"/>
      <c r="LZL626" s="570"/>
      <c r="LZM626" s="570"/>
      <c r="LZN626" s="570"/>
      <c r="LZO626" s="570"/>
      <c r="LZP626" s="570"/>
      <c r="LZQ626" s="570"/>
      <c r="LZR626" s="570"/>
      <c r="LZS626" s="570"/>
      <c r="LZT626" s="570"/>
      <c r="LZU626" s="570"/>
      <c r="LZV626" s="570"/>
      <c r="LZW626" s="570"/>
      <c r="LZX626" s="570"/>
      <c r="LZY626" s="570"/>
      <c r="LZZ626" s="570"/>
      <c r="MAA626" s="570"/>
      <c r="MAB626" s="570"/>
      <c r="MAC626" s="570"/>
      <c r="MAD626" s="570"/>
      <c r="MAE626" s="570"/>
      <c r="MAF626" s="570"/>
      <c r="MAG626" s="570"/>
      <c r="MAH626" s="570"/>
      <c r="MAI626" s="570"/>
      <c r="MAJ626" s="570"/>
      <c r="MAK626" s="570"/>
      <c r="MAL626" s="570"/>
      <c r="MAM626" s="570"/>
      <c r="MAN626" s="570"/>
      <c r="MAO626" s="570"/>
      <c r="MAP626" s="570"/>
      <c r="MAQ626" s="570"/>
      <c r="MAR626" s="570"/>
      <c r="MAS626" s="570"/>
      <c r="MAT626" s="570"/>
      <c r="MAU626" s="570"/>
      <c r="MAV626" s="570"/>
      <c r="MAW626" s="570"/>
      <c r="MAX626" s="570"/>
      <c r="MAY626" s="570"/>
      <c r="MAZ626" s="570"/>
      <c r="MBA626" s="570"/>
      <c r="MBB626" s="570"/>
      <c r="MBC626" s="570"/>
      <c r="MBD626" s="570"/>
      <c r="MBE626" s="570"/>
      <c r="MBF626" s="570"/>
      <c r="MBG626" s="570"/>
      <c r="MBH626" s="570"/>
      <c r="MBI626" s="570"/>
      <c r="MBJ626" s="570"/>
      <c r="MBK626" s="570"/>
      <c r="MBL626" s="570"/>
      <c r="MBM626" s="570"/>
      <c r="MBN626" s="570"/>
      <c r="MBO626" s="570"/>
      <c r="MBP626" s="570"/>
      <c r="MBQ626" s="570"/>
      <c r="MBR626" s="570"/>
      <c r="MBS626" s="570"/>
      <c r="MBT626" s="570"/>
      <c r="MBU626" s="570"/>
      <c r="MBV626" s="570"/>
      <c r="MBW626" s="570"/>
      <c r="MBX626" s="570"/>
      <c r="MBY626" s="570"/>
      <c r="MBZ626" s="570"/>
      <c r="MCA626" s="570"/>
      <c r="MCB626" s="570"/>
      <c r="MCC626" s="570"/>
      <c r="MCD626" s="570"/>
      <c r="MCE626" s="570"/>
      <c r="MCF626" s="570"/>
      <c r="MCG626" s="570"/>
      <c r="MCH626" s="570"/>
      <c r="MCI626" s="570"/>
      <c r="MCJ626" s="570"/>
      <c r="MCK626" s="570"/>
      <c r="MCL626" s="570"/>
      <c r="MCM626" s="570"/>
      <c r="MCN626" s="570"/>
      <c r="MCO626" s="570"/>
      <c r="MCP626" s="570"/>
      <c r="MCQ626" s="570"/>
      <c r="MCR626" s="570"/>
      <c r="MCS626" s="570"/>
      <c r="MCT626" s="570"/>
      <c r="MCU626" s="570"/>
      <c r="MCV626" s="570"/>
      <c r="MCW626" s="570"/>
      <c r="MCX626" s="570"/>
      <c r="MCY626" s="570"/>
      <c r="MCZ626" s="570"/>
      <c r="MDA626" s="570"/>
      <c r="MDB626" s="570"/>
      <c r="MDC626" s="570"/>
      <c r="MDD626" s="570"/>
      <c r="MDE626" s="570"/>
      <c r="MDF626" s="570"/>
      <c r="MDG626" s="570"/>
      <c r="MDH626" s="570"/>
      <c r="MDI626" s="570"/>
      <c r="MDJ626" s="570"/>
      <c r="MDK626" s="570"/>
      <c r="MDL626" s="570"/>
      <c r="MDM626" s="570"/>
      <c r="MDN626" s="570"/>
      <c r="MDO626" s="570"/>
      <c r="MDP626" s="570"/>
      <c r="MDQ626" s="570"/>
      <c r="MDR626" s="570"/>
      <c r="MDS626" s="570"/>
      <c r="MDT626" s="570"/>
      <c r="MDU626" s="570"/>
      <c r="MDV626" s="570"/>
      <c r="MDW626" s="570"/>
      <c r="MDX626" s="570"/>
      <c r="MDY626" s="570"/>
      <c r="MDZ626" s="570"/>
      <c r="MEA626" s="570"/>
      <c r="MEB626" s="570"/>
      <c r="MEC626" s="570"/>
      <c r="MED626" s="570"/>
      <c r="MEE626" s="570"/>
      <c r="MEF626" s="570"/>
      <c r="MEG626" s="570"/>
      <c r="MEH626" s="570"/>
      <c r="MEI626" s="570"/>
      <c r="MEJ626" s="570"/>
      <c r="MEK626" s="570"/>
      <c r="MEL626" s="570"/>
      <c r="MEM626" s="570"/>
      <c r="MEN626" s="570"/>
      <c r="MEO626" s="570"/>
      <c r="MEP626" s="570"/>
      <c r="MEQ626" s="570"/>
      <c r="MER626" s="570"/>
      <c r="MES626" s="570"/>
      <c r="MET626" s="570"/>
      <c r="MEU626" s="570"/>
      <c r="MEV626" s="570"/>
      <c r="MEW626" s="570"/>
      <c r="MEX626" s="570"/>
      <c r="MEY626" s="570"/>
      <c r="MEZ626" s="570"/>
      <c r="MFA626" s="570"/>
      <c r="MFB626" s="570"/>
      <c r="MFC626" s="570"/>
      <c r="MFD626" s="570"/>
      <c r="MFE626" s="570"/>
      <c r="MFF626" s="570"/>
      <c r="MFG626" s="570"/>
      <c r="MFH626" s="570"/>
      <c r="MFI626" s="570"/>
      <c r="MFJ626" s="570"/>
      <c r="MFK626" s="570"/>
      <c r="MFL626" s="570"/>
      <c r="MFM626" s="570"/>
      <c r="MFN626" s="570"/>
      <c r="MFO626" s="570"/>
      <c r="MFP626" s="570"/>
      <c r="MFQ626" s="570"/>
      <c r="MFR626" s="570"/>
      <c r="MFS626" s="570"/>
      <c r="MFT626" s="570"/>
      <c r="MFU626" s="570"/>
      <c r="MFV626" s="570"/>
      <c r="MFW626" s="570"/>
      <c r="MFX626" s="570"/>
      <c r="MFY626" s="570"/>
      <c r="MFZ626" s="570"/>
      <c r="MGA626" s="570"/>
      <c r="MGB626" s="570"/>
      <c r="MGC626" s="570"/>
      <c r="MGD626" s="570"/>
      <c r="MGE626" s="570"/>
      <c r="MGF626" s="570"/>
      <c r="MGG626" s="570"/>
      <c r="MGH626" s="570"/>
      <c r="MGI626" s="570"/>
      <c r="MGJ626" s="570"/>
      <c r="MGK626" s="570"/>
      <c r="MGL626" s="570"/>
      <c r="MGM626" s="570"/>
      <c r="MGN626" s="570"/>
      <c r="MGO626" s="570"/>
      <c r="MGP626" s="570"/>
      <c r="MGQ626" s="570"/>
      <c r="MGR626" s="570"/>
      <c r="MGS626" s="570"/>
      <c r="MGT626" s="570"/>
      <c r="MGU626" s="570"/>
      <c r="MGV626" s="570"/>
      <c r="MGW626" s="570"/>
      <c r="MGX626" s="570"/>
      <c r="MGY626" s="570"/>
      <c r="MGZ626" s="570"/>
      <c r="MHA626" s="570"/>
      <c r="MHB626" s="570"/>
      <c r="MHC626" s="570"/>
      <c r="MHD626" s="570"/>
      <c r="MHE626" s="570"/>
      <c r="MHF626" s="570"/>
      <c r="MHG626" s="570"/>
      <c r="MHH626" s="570"/>
      <c r="MHI626" s="570"/>
      <c r="MHJ626" s="570"/>
      <c r="MHK626" s="570"/>
      <c r="MHL626" s="570"/>
      <c r="MHM626" s="570"/>
      <c r="MHN626" s="570"/>
      <c r="MHO626" s="570"/>
      <c r="MHP626" s="570"/>
      <c r="MHQ626" s="570"/>
      <c r="MHR626" s="570"/>
      <c r="MHS626" s="570"/>
      <c r="MHT626" s="570"/>
      <c r="MHU626" s="570"/>
      <c r="MHV626" s="570"/>
      <c r="MHW626" s="570"/>
      <c r="MHX626" s="570"/>
      <c r="MHY626" s="570"/>
      <c r="MHZ626" s="570"/>
      <c r="MIA626" s="570"/>
      <c r="MIB626" s="570"/>
      <c r="MIC626" s="570"/>
      <c r="MID626" s="570"/>
      <c r="MIE626" s="570"/>
      <c r="MIF626" s="570"/>
      <c r="MIG626" s="570"/>
      <c r="MIH626" s="570"/>
      <c r="MII626" s="570"/>
      <c r="MIJ626" s="570"/>
      <c r="MIK626" s="570"/>
      <c r="MIL626" s="570"/>
      <c r="MIM626" s="570"/>
      <c r="MIN626" s="570"/>
      <c r="MIO626" s="570"/>
      <c r="MIP626" s="570"/>
      <c r="MIQ626" s="570"/>
      <c r="MIR626" s="570"/>
      <c r="MIS626" s="570"/>
      <c r="MIT626" s="570"/>
      <c r="MIU626" s="570"/>
      <c r="MIV626" s="570"/>
      <c r="MIW626" s="570"/>
      <c r="MIX626" s="570"/>
      <c r="MIY626" s="570"/>
      <c r="MIZ626" s="570"/>
      <c r="MJA626" s="570"/>
      <c r="MJB626" s="570"/>
      <c r="MJC626" s="570"/>
      <c r="MJD626" s="570"/>
      <c r="MJE626" s="570"/>
      <c r="MJF626" s="570"/>
      <c r="MJG626" s="570"/>
      <c r="MJH626" s="570"/>
      <c r="MJI626" s="570"/>
      <c r="MJJ626" s="570"/>
      <c r="MJK626" s="570"/>
      <c r="MJL626" s="570"/>
      <c r="MJM626" s="570"/>
      <c r="MJN626" s="570"/>
      <c r="MJO626" s="570"/>
      <c r="MJP626" s="570"/>
      <c r="MJQ626" s="570"/>
      <c r="MJR626" s="570"/>
      <c r="MJS626" s="570"/>
      <c r="MJT626" s="570"/>
      <c r="MJU626" s="570"/>
      <c r="MJV626" s="570"/>
      <c r="MJW626" s="570"/>
      <c r="MJX626" s="570"/>
      <c r="MJY626" s="570"/>
      <c r="MJZ626" s="570"/>
      <c r="MKA626" s="570"/>
      <c r="MKB626" s="570"/>
      <c r="MKC626" s="570"/>
      <c r="MKD626" s="570"/>
      <c r="MKE626" s="570"/>
      <c r="MKF626" s="570"/>
      <c r="MKG626" s="570"/>
      <c r="MKH626" s="570"/>
      <c r="MKI626" s="570"/>
      <c r="MKJ626" s="570"/>
      <c r="MKK626" s="570"/>
      <c r="MKL626" s="570"/>
      <c r="MKM626" s="570"/>
      <c r="MKN626" s="570"/>
      <c r="MKO626" s="570"/>
      <c r="MKP626" s="570"/>
      <c r="MKQ626" s="570"/>
      <c r="MKR626" s="570"/>
      <c r="MKS626" s="570"/>
      <c r="MKT626" s="570"/>
      <c r="MKU626" s="570"/>
      <c r="MKV626" s="570"/>
      <c r="MKW626" s="570"/>
      <c r="MKX626" s="570"/>
      <c r="MKY626" s="570"/>
      <c r="MKZ626" s="570"/>
      <c r="MLA626" s="570"/>
      <c r="MLB626" s="570"/>
      <c r="MLC626" s="570"/>
      <c r="MLD626" s="570"/>
      <c r="MLE626" s="570"/>
      <c r="MLF626" s="570"/>
      <c r="MLG626" s="570"/>
      <c r="MLH626" s="570"/>
      <c r="MLI626" s="570"/>
      <c r="MLJ626" s="570"/>
      <c r="MLK626" s="570"/>
      <c r="MLL626" s="570"/>
      <c r="MLM626" s="570"/>
      <c r="MLN626" s="570"/>
      <c r="MLO626" s="570"/>
      <c r="MLP626" s="570"/>
      <c r="MLQ626" s="570"/>
      <c r="MLR626" s="570"/>
      <c r="MLS626" s="570"/>
      <c r="MLT626" s="570"/>
      <c r="MLU626" s="570"/>
      <c r="MLV626" s="570"/>
      <c r="MLW626" s="570"/>
      <c r="MLX626" s="570"/>
      <c r="MLY626" s="570"/>
      <c r="MLZ626" s="570"/>
      <c r="MMA626" s="570"/>
      <c r="MMB626" s="570"/>
      <c r="MMC626" s="570"/>
      <c r="MMD626" s="570"/>
      <c r="MME626" s="570"/>
      <c r="MMF626" s="570"/>
      <c r="MMG626" s="570"/>
      <c r="MMH626" s="570"/>
      <c r="MMI626" s="570"/>
      <c r="MMJ626" s="570"/>
      <c r="MMK626" s="570"/>
      <c r="MML626" s="570"/>
      <c r="MMM626" s="570"/>
      <c r="MMN626" s="570"/>
      <c r="MMO626" s="570"/>
      <c r="MMP626" s="570"/>
      <c r="MMQ626" s="570"/>
      <c r="MMR626" s="570"/>
      <c r="MMS626" s="570"/>
      <c r="MMT626" s="570"/>
      <c r="MMU626" s="570"/>
      <c r="MMV626" s="570"/>
      <c r="MMW626" s="570"/>
      <c r="MMX626" s="570"/>
      <c r="MMY626" s="570"/>
      <c r="MMZ626" s="570"/>
      <c r="MNA626" s="570"/>
      <c r="MNB626" s="570"/>
      <c r="MNC626" s="570"/>
      <c r="MND626" s="570"/>
      <c r="MNE626" s="570"/>
      <c r="MNF626" s="570"/>
      <c r="MNG626" s="570"/>
      <c r="MNH626" s="570"/>
      <c r="MNI626" s="570"/>
      <c r="MNJ626" s="570"/>
      <c r="MNK626" s="570"/>
      <c r="MNL626" s="570"/>
      <c r="MNM626" s="570"/>
      <c r="MNN626" s="570"/>
      <c r="MNO626" s="570"/>
      <c r="MNP626" s="570"/>
      <c r="MNQ626" s="570"/>
      <c r="MNR626" s="570"/>
      <c r="MNS626" s="570"/>
      <c r="MNT626" s="570"/>
      <c r="MNU626" s="570"/>
      <c r="MNV626" s="570"/>
      <c r="MNW626" s="570"/>
      <c r="MNX626" s="570"/>
      <c r="MNY626" s="570"/>
      <c r="MNZ626" s="570"/>
      <c r="MOA626" s="570"/>
      <c r="MOB626" s="570"/>
      <c r="MOC626" s="570"/>
      <c r="MOD626" s="570"/>
      <c r="MOE626" s="570"/>
      <c r="MOF626" s="570"/>
      <c r="MOG626" s="570"/>
      <c r="MOH626" s="570"/>
      <c r="MOI626" s="570"/>
      <c r="MOJ626" s="570"/>
      <c r="MOK626" s="570"/>
      <c r="MOL626" s="570"/>
      <c r="MOM626" s="570"/>
      <c r="MON626" s="570"/>
      <c r="MOO626" s="570"/>
      <c r="MOP626" s="570"/>
      <c r="MOQ626" s="570"/>
      <c r="MOR626" s="570"/>
      <c r="MOS626" s="570"/>
      <c r="MOT626" s="570"/>
      <c r="MOU626" s="570"/>
      <c r="MOV626" s="570"/>
      <c r="MOW626" s="570"/>
      <c r="MOX626" s="570"/>
      <c r="MOY626" s="570"/>
      <c r="MOZ626" s="570"/>
      <c r="MPA626" s="570"/>
      <c r="MPB626" s="570"/>
      <c r="MPC626" s="570"/>
      <c r="MPD626" s="570"/>
      <c r="MPE626" s="570"/>
      <c r="MPF626" s="570"/>
      <c r="MPG626" s="570"/>
      <c r="MPH626" s="570"/>
      <c r="MPI626" s="570"/>
      <c r="MPJ626" s="570"/>
      <c r="MPK626" s="570"/>
      <c r="MPL626" s="570"/>
      <c r="MPM626" s="570"/>
      <c r="MPN626" s="570"/>
      <c r="MPO626" s="570"/>
      <c r="MPP626" s="570"/>
      <c r="MPQ626" s="570"/>
      <c r="MPR626" s="570"/>
      <c r="MPS626" s="570"/>
      <c r="MPT626" s="570"/>
      <c r="MPU626" s="570"/>
      <c r="MPV626" s="570"/>
      <c r="MPW626" s="570"/>
      <c r="MPX626" s="570"/>
      <c r="MPY626" s="570"/>
      <c r="MPZ626" s="570"/>
      <c r="MQA626" s="570"/>
      <c r="MQB626" s="570"/>
      <c r="MQC626" s="570"/>
      <c r="MQD626" s="570"/>
      <c r="MQE626" s="570"/>
      <c r="MQF626" s="570"/>
      <c r="MQG626" s="570"/>
      <c r="MQH626" s="570"/>
      <c r="MQI626" s="570"/>
      <c r="MQJ626" s="570"/>
      <c r="MQK626" s="570"/>
      <c r="MQL626" s="570"/>
      <c r="MQM626" s="570"/>
      <c r="MQN626" s="570"/>
      <c r="MQO626" s="570"/>
      <c r="MQP626" s="570"/>
      <c r="MQQ626" s="570"/>
      <c r="MQR626" s="570"/>
      <c r="MQS626" s="570"/>
      <c r="MQT626" s="570"/>
      <c r="MQU626" s="570"/>
      <c r="MQV626" s="570"/>
      <c r="MQW626" s="570"/>
      <c r="MQX626" s="570"/>
      <c r="MQY626" s="570"/>
      <c r="MQZ626" s="570"/>
      <c r="MRA626" s="570"/>
      <c r="MRB626" s="570"/>
      <c r="MRC626" s="570"/>
      <c r="MRD626" s="570"/>
      <c r="MRE626" s="570"/>
      <c r="MRF626" s="570"/>
      <c r="MRG626" s="570"/>
      <c r="MRH626" s="570"/>
      <c r="MRI626" s="570"/>
      <c r="MRJ626" s="570"/>
      <c r="MRK626" s="570"/>
      <c r="MRL626" s="570"/>
      <c r="MRM626" s="570"/>
      <c r="MRN626" s="570"/>
      <c r="MRO626" s="570"/>
      <c r="MRP626" s="570"/>
      <c r="MRQ626" s="570"/>
      <c r="MRR626" s="570"/>
      <c r="MRS626" s="570"/>
      <c r="MRT626" s="570"/>
      <c r="MRU626" s="570"/>
      <c r="MRV626" s="570"/>
      <c r="MRW626" s="570"/>
      <c r="MRX626" s="570"/>
      <c r="MRY626" s="570"/>
      <c r="MRZ626" s="570"/>
      <c r="MSA626" s="570"/>
      <c r="MSB626" s="570"/>
      <c r="MSC626" s="570"/>
      <c r="MSD626" s="570"/>
      <c r="MSE626" s="570"/>
      <c r="MSF626" s="570"/>
      <c r="MSG626" s="570"/>
      <c r="MSH626" s="570"/>
      <c r="MSI626" s="570"/>
      <c r="MSJ626" s="570"/>
      <c r="MSK626" s="570"/>
      <c r="MSL626" s="570"/>
      <c r="MSM626" s="570"/>
      <c r="MSN626" s="570"/>
      <c r="MSO626" s="570"/>
      <c r="MSP626" s="570"/>
      <c r="MSQ626" s="570"/>
      <c r="MSR626" s="570"/>
      <c r="MSS626" s="570"/>
      <c r="MST626" s="570"/>
      <c r="MSU626" s="570"/>
      <c r="MSV626" s="570"/>
      <c r="MSW626" s="570"/>
      <c r="MSX626" s="570"/>
      <c r="MSY626" s="570"/>
      <c r="MSZ626" s="570"/>
      <c r="MTA626" s="570"/>
      <c r="MTB626" s="570"/>
      <c r="MTC626" s="570"/>
      <c r="MTD626" s="570"/>
      <c r="MTE626" s="570"/>
      <c r="MTF626" s="570"/>
      <c r="MTG626" s="570"/>
      <c r="MTH626" s="570"/>
      <c r="MTI626" s="570"/>
      <c r="MTJ626" s="570"/>
      <c r="MTK626" s="570"/>
      <c r="MTL626" s="570"/>
      <c r="MTM626" s="570"/>
      <c r="MTN626" s="570"/>
      <c r="MTO626" s="570"/>
      <c r="MTP626" s="570"/>
      <c r="MTQ626" s="570"/>
      <c r="MTR626" s="570"/>
      <c r="MTS626" s="570"/>
      <c r="MTT626" s="570"/>
      <c r="MTU626" s="570"/>
      <c r="MTV626" s="570"/>
      <c r="MTW626" s="570"/>
      <c r="MTX626" s="570"/>
      <c r="MTY626" s="570"/>
      <c r="MTZ626" s="570"/>
      <c r="MUA626" s="570"/>
      <c r="MUB626" s="570"/>
      <c r="MUC626" s="570"/>
      <c r="MUD626" s="570"/>
      <c r="MUE626" s="570"/>
      <c r="MUF626" s="570"/>
      <c r="MUG626" s="570"/>
      <c r="MUH626" s="570"/>
      <c r="MUI626" s="570"/>
      <c r="MUJ626" s="570"/>
      <c r="MUK626" s="570"/>
      <c r="MUL626" s="570"/>
      <c r="MUM626" s="570"/>
      <c r="MUN626" s="570"/>
      <c r="MUO626" s="570"/>
      <c r="MUP626" s="570"/>
      <c r="MUQ626" s="570"/>
      <c r="MUR626" s="570"/>
      <c r="MUS626" s="570"/>
      <c r="MUT626" s="570"/>
      <c r="MUU626" s="570"/>
      <c r="MUV626" s="570"/>
      <c r="MUW626" s="570"/>
      <c r="MUX626" s="570"/>
      <c r="MUY626" s="570"/>
      <c r="MUZ626" s="570"/>
      <c r="MVA626" s="570"/>
      <c r="MVB626" s="570"/>
      <c r="MVC626" s="570"/>
      <c r="MVD626" s="570"/>
      <c r="MVE626" s="570"/>
      <c r="MVF626" s="570"/>
      <c r="MVG626" s="570"/>
      <c r="MVH626" s="570"/>
      <c r="MVI626" s="570"/>
      <c r="MVJ626" s="570"/>
      <c r="MVK626" s="570"/>
      <c r="MVL626" s="570"/>
      <c r="MVM626" s="570"/>
      <c r="MVN626" s="570"/>
      <c r="MVO626" s="570"/>
      <c r="MVP626" s="570"/>
      <c r="MVQ626" s="570"/>
      <c r="MVR626" s="570"/>
      <c r="MVS626" s="570"/>
      <c r="MVT626" s="570"/>
      <c r="MVU626" s="570"/>
      <c r="MVV626" s="570"/>
      <c r="MVW626" s="570"/>
      <c r="MVX626" s="570"/>
      <c r="MVY626" s="570"/>
      <c r="MVZ626" s="570"/>
      <c r="MWA626" s="570"/>
      <c r="MWB626" s="570"/>
      <c r="MWC626" s="570"/>
      <c r="MWD626" s="570"/>
      <c r="MWE626" s="570"/>
      <c r="MWF626" s="570"/>
      <c r="MWG626" s="570"/>
      <c r="MWH626" s="570"/>
      <c r="MWI626" s="570"/>
      <c r="MWJ626" s="570"/>
      <c r="MWK626" s="570"/>
      <c r="MWL626" s="570"/>
      <c r="MWM626" s="570"/>
      <c r="MWN626" s="570"/>
      <c r="MWO626" s="570"/>
      <c r="MWP626" s="570"/>
      <c r="MWQ626" s="570"/>
      <c r="MWR626" s="570"/>
      <c r="MWS626" s="570"/>
      <c r="MWT626" s="570"/>
      <c r="MWU626" s="570"/>
      <c r="MWV626" s="570"/>
      <c r="MWW626" s="570"/>
      <c r="MWX626" s="570"/>
      <c r="MWY626" s="570"/>
      <c r="MWZ626" s="570"/>
      <c r="MXA626" s="570"/>
      <c r="MXB626" s="570"/>
      <c r="MXC626" s="570"/>
      <c r="MXD626" s="570"/>
      <c r="MXE626" s="570"/>
      <c r="MXF626" s="570"/>
      <c r="MXG626" s="570"/>
      <c r="MXH626" s="570"/>
      <c r="MXI626" s="570"/>
      <c r="MXJ626" s="570"/>
      <c r="MXK626" s="570"/>
      <c r="MXL626" s="570"/>
      <c r="MXM626" s="570"/>
      <c r="MXN626" s="570"/>
      <c r="MXO626" s="570"/>
      <c r="MXP626" s="570"/>
      <c r="MXQ626" s="570"/>
      <c r="MXR626" s="570"/>
      <c r="MXS626" s="570"/>
      <c r="MXT626" s="570"/>
      <c r="MXU626" s="570"/>
      <c r="MXV626" s="570"/>
      <c r="MXW626" s="570"/>
      <c r="MXX626" s="570"/>
      <c r="MXY626" s="570"/>
      <c r="MXZ626" s="570"/>
      <c r="MYA626" s="570"/>
      <c r="MYB626" s="570"/>
      <c r="MYC626" s="570"/>
      <c r="MYD626" s="570"/>
      <c r="MYE626" s="570"/>
      <c r="MYF626" s="570"/>
      <c r="MYG626" s="570"/>
      <c r="MYH626" s="570"/>
      <c r="MYI626" s="570"/>
      <c r="MYJ626" s="570"/>
      <c r="MYK626" s="570"/>
      <c r="MYL626" s="570"/>
      <c r="MYM626" s="570"/>
      <c r="MYN626" s="570"/>
      <c r="MYO626" s="570"/>
      <c r="MYP626" s="570"/>
      <c r="MYQ626" s="570"/>
      <c r="MYR626" s="570"/>
      <c r="MYS626" s="570"/>
      <c r="MYT626" s="570"/>
      <c r="MYU626" s="570"/>
      <c r="MYV626" s="570"/>
      <c r="MYW626" s="570"/>
      <c r="MYX626" s="570"/>
      <c r="MYY626" s="570"/>
      <c r="MYZ626" s="570"/>
      <c r="MZA626" s="570"/>
      <c r="MZB626" s="570"/>
      <c r="MZC626" s="570"/>
      <c r="MZD626" s="570"/>
      <c r="MZE626" s="570"/>
      <c r="MZF626" s="570"/>
      <c r="MZG626" s="570"/>
      <c r="MZH626" s="570"/>
      <c r="MZI626" s="570"/>
      <c r="MZJ626" s="570"/>
      <c r="MZK626" s="570"/>
      <c r="MZL626" s="570"/>
      <c r="MZM626" s="570"/>
      <c r="MZN626" s="570"/>
      <c r="MZO626" s="570"/>
      <c r="MZP626" s="570"/>
      <c r="MZQ626" s="570"/>
      <c r="MZR626" s="570"/>
      <c r="MZS626" s="570"/>
      <c r="MZT626" s="570"/>
      <c r="MZU626" s="570"/>
      <c r="MZV626" s="570"/>
      <c r="MZW626" s="570"/>
      <c r="MZX626" s="570"/>
      <c r="MZY626" s="570"/>
      <c r="MZZ626" s="570"/>
      <c r="NAA626" s="570"/>
      <c r="NAB626" s="570"/>
      <c r="NAC626" s="570"/>
      <c r="NAD626" s="570"/>
      <c r="NAE626" s="570"/>
      <c r="NAF626" s="570"/>
      <c r="NAG626" s="570"/>
      <c r="NAH626" s="570"/>
      <c r="NAI626" s="570"/>
      <c r="NAJ626" s="570"/>
      <c r="NAK626" s="570"/>
      <c r="NAL626" s="570"/>
      <c r="NAM626" s="570"/>
      <c r="NAN626" s="570"/>
      <c r="NAO626" s="570"/>
      <c r="NAP626" s="570"/>
      <c r="NAQ626" s="570"/>
      <c r="NAR626" s="570"/>
      <c r="NAS626" s="570"/>
      <c r="NAT626" s="570"/>
      <c r="NAU626" s="570"/>
      <c r="NAV626" s="570"/>
      <c r="NAW626" s="570"/>
      <c r="NAX626" s="570"/>
      <c r="NAY626" s="570"/>
      <c r="NAZ626" s="570"/>
      <c r="NBA626" s="570"/>
      <c r="NBB626" s="570"/>
      <c r="NBC626" s="570"/>
      <c r="NBD626" s="570"/>
      <c r="NBE626" s="570"/>
      <c r="NBF626" s="570"/>
      <c r="NBG626" s="570"/>
      <c r="NBH626" s="570"/>
      <c r="NBI626" s="570"/>
      <c r="NBJ626" s="570"/>
      <c r="NBK626" s="570"/>
      <c r="NBL626" s="570"/>
      <c r="NBM626" s="570"/>
      <c r="NBN626" s="570"/>
      <c r="NBO626" s="570"/>
      <c r="NBP626" s="570"/>
      <c r="NBQ626" s="570"/>
      <c r="NBR626" s="570"/>
      <c r="NBS626" s="570"/>
      <c r="NBT626" s="570"/>
      <c r="NBU626" s="570"/>
      <c r="NBV626" s="570"/>
      <c r="NBW626" s="570"/>
      <c r="NBX626" s="570"/>
      <c r="NBY626" s="570"/>
      <c r="NBZ626" s="570"/>
      <c r="NCA626" s="570"/>
      <c r="NCB626" s="570"/>
      <c r="NCC626" s="570"/>
      <c r="NCD626" s="570"/>
      <c r="NCE626" s="570"/>
      <c r="NCF626" s="570"/>
      <c r="NCG626" s="570"/>
      <c r="NCH626" s="570"/>
      <c r="NCI626" s="570"/>
      <c r="NCJ626" s="570"/>
      <c r="NCK626" s="570"/>
      <c r="NCL626" s="570"/>
      <c r="NCM626" s="570"/>
      <c r="NCN626" s="570"/>
      <c r="NCO626" s="570"/>
      <c r="NCP626" s="570"/>
      <c r="NCQ626" s="570"/>
      <c r="NCR626" s="570"/>
      <c r="NCS626" s="570"/>
      <c r="NCT626" s="570"/>
      <c r="NCU626" s="570"/>
      <c r="NCV626" s="570"/>
      <c r="NCW626" s="570"/>
      <c r="NCX626" s="570"/>
      <c r="NCY626" s="570"/>
      <c r="NCZ626" s="570"/>
      <c r="NDA626" s="570"/>
      <c r="NDB626" s="570"/>
      <c r="NDC626" s="570"/>
      <c r="NDD626" s="570"/>
      <c r="NDE626" s="570"/>
      <c r="NDF626" s="570"/>
      <c r="NDG626" s="570"/>
      <c r="NDH626" s="570"/>
      <c r="NDI626" s="570"/>
      <c r="NDJ626" s="570"/>
      <c r="NDK626" s="570"/>
      <c r="NDL626" s="570"/>
      <c r="NDM626" s="570"/>
      <c r="NDN626" s="570"/>
      <c r="NDO626" s="570"/>
      <c r="NDP626" s="570"/>
      <c r="NDQ626" s="570"/>
      <c r="NDR626" s="570"/>
      <c r="NDS626" s="570"/>
      <c r="NDT626" s="570"/>
      <c r="NDU626" s="570"/>
      <c r="NDV626" s="570"/>
      <c r="NDW626" s="570"/>
      <c r="NDX626" s="570"/>
      <c r="NDY626" s="570"/>
      <c r="NDZ626" s="570"/>
      <c r="NEA626" s="570"/>
      <c r="NEB626" s="570"/>
      <c r="NEC626" s="570"/>
      <c r="NED626" s="570"/>
      <c r="NEE626" s="570"/>
      <c r="NEF626" s="570"/>
      <c r="NEG626" s="570"/>
      <c r="NEH626" s="570"/>
      <c r="NEI626" s="570"/>
      <c r="NEJ626" s="570"/>
      <c r="NEK626" s="570"/>
      <c r="NEL626" s="570"/>
      <c r="NEM626" s="570"/>
      <c r="NEN626" s="570"/>
      <c r="NEO626" s="570"/>
      <c r="NEP626" s="570"/>
      <c r="NEQ626" s="570"/>
      <c r="NER626" s="570"/>
      <c r="NES626" s="570"/>
      <c r="NET626" s="570"/>
      <c r="NEU626" s="570"/>
      <c r="NEV626" s="570"/>
      <c r="NEW626" s="570"/>
      <c r="NEX626" s="570"/>
      <c r="NEY626" s="570"/>
      <c r="NEZ626" s="570"/>
      <c r="NFA626" s="570"/>
      <c r="NFB626" s="570"/>
      <c r="NFC626" s="570"/>
      <c r="NFD626" s="570"/>
      <c r="NFE626" s="570"/>
      <c r="NFF626" s="570"/>
      <c r="NFG626" s="570"/>
      <c r="NFH626" s="570"/>
      <c r="NFI626" s="570"/>
      <c r="NFJ626" s="570"/>
      <c r="NFK626" s="570"/>
      <c r="NFL626" s="570"/>
      <c r="NFM626" s="570"/>
      <c r="NFN626" s="570"/>
      <c r="NFO626" s="570"/>
      <c r="NFP626" s="570"/>
      <c r="NFQ626" s="570"/>
      <c r="NFR626" s="570"/>
      <c r="NFS626" s="570"/>
      <c r="NFT626" s="570"/>
      <c r="NFU626" s="570"/>
      <c r="NFV626" s="570"/>
      <c r="NFW626" s="570"/>
      <c r="NFX626" s="570"/>
      <c r="NFY626" s="570"/>
      <c r="NFZ626" s="570"/>
      <c r="NGA626" s="570"/>
      <c r="NGB626" s="570"/>
      <c r="NGC626" s="570"/>
      <c r="NGD626" s="570"/>
      <c r="NGE626" s="570"/>
      <c r="NGF626" s="570"/>
      <c r="NGG626" s="570"/>
      <c r="NGH626" s="570"/>
      <c r="NGI626" s="570"/>
      <c r="NGJ626" s="570"/>
      <c r="NGK626" s="570"/>
      <c r="NGL626" s="570"/>
      <c r="NGM626" s="570"/>
      <c r="NGN626" s="570"/>
      <c r="NGO626" s="570"/>
      <c r="NGP626" s="570"/>
      <c r="NGQ626" s="570"/>
      <c r="NGR626" s="570"/>
      <c r="NGS626" s="570"/>
      <c r="NGT626" s="570"/>
      <c r="NGU626" s="570"/>
      <c r="NGV626" s="570"/>
      <c r="NGW626" s="570"/>
      <c r="NGX626" s="570"/>
      <c r="NGY626" s="570"/>
      <c r="NGZ626" s="570"/>
      <c r="NHA626" s="570"/>
      <c r="NHB626" s="570"/>
      <c r="NHC626" s="570"/>
      <c r="NHD626" s="570"/>
      <c r="NHE626" s="570"/>
      <c r="NHF626" s="570"/>
      <c r="NHG626" s="570"/>
      <c r="NHH626" s="570"/>
      <c r="NHI626" s="570"/>
      <c r="NHJ626" s="570"/>
      <c r="NHK626" s="570"/>
      <c r="NHL626" s="570"/>
      <c r="NHM626" s="570"/>
      <c r="NHN626" s="570"/>
      <c r="NHO626" s="570"/>
      <c r="NHP626" s="570"/>
      <c r="NHQ626" s="570"/>
      <c r="NHR626" s="570"/>
      <c r="NHS626" s="570"/>
      <c r="NHT626" s="570"/>
      <c r="NHU626" s="570"/>
      <c r="NHV626" s="570"/>
      <c r="NHW626" s="570"/>
      <c r="NHX626" s="570"/>
      <c r="NHY626" s="570"/>
      <c r="NHZ626" s="570"/>
      <c r="NIA626" s="570"/>
      <c r="NIB626" s="570"/>
      <c r="NIC626" s="570"/>
      <c r="NID626" s="570"/>
      <c r="NIE626" s="570"/>
      <c r="NIF626" s="570"/>
      <c r="NIG626" s="570"/>
      <c r="NIH626" s="570"/>
      <c r="NII626" s="570"/>
      <c r="NIJ626" s="570"/>
      <c r="NIK626" s="570"/>
      <c r="NIL626" s="570"/>
      <c r="NIM626" s="570"/>
      <c r="NIN626" s="570"/>
      <c r="NIO626" s="570"/>
      <c r="NIP626" s="570"/>
      <c r="NIQ626" s="570"/>
      <c r="NIR626" s="570"/>
      <c r="NIS626" s="570"/>
      <c r="NIT626" s="570"/>
      <c r="NIU626" s="570"/>
      <c r="NIV626" s="570"/>
      <c r="NIW626" s="570"/>
      <c r="NIX626" s="570"/>
      <c r="NIY626" s="570"/>
      <c r="NIZ626" s="570"/>
      <c r="NJA626" s="570"/>
      <c r="NJB626" s="570"/>
      <c r="NJC626" s="570"/>
      <c r="NJD626" s="570"/>
      <c r="NJE626" s="570"/>
      <c r="NJF626" s="570"/>
      <c r="NJG626" s="570"/>
      <c r="NJH626" s="570"/>
      <c r="NJI626" s="570"/>
      <c r="NJJ626" s="570"/>
      <c r="NJK626" s="570"/>
      <c r="NJL626" s="570"/>
      <c r="NJM626" s="570"/>
      <c r="NJN626" s="570"/>
      <c r="NJO626" s="570"/>
      <c r="NJP626" s="570"/>
      <c r="NJQ626" s="570"/>
      <c r="NJR626" s="570"/>
      <c r="NJS626" s="570"/>
      <c r="NJT626" s="570"/>
      <c r="NJU626" s="570"/>
      <c r="NJV626" s="570"/>
      <c r="NJW626" s="570"/>
      <c r="NJX626" s="570"/>
      <c r="NJY626" s="570"/>
      <c r="NJZ626" s="570"/>
      <c r="NKA626" s="570"/>
      <c r="NKB626" s="570"/>
      <c r="NKC626" s="570"/>
      <c r="NKD626" s="570"/>
      <c r="NKE626" s="570"/>
      <c r="NKF626" s="570"/>
      <c r="NKG626" s="570"/>
      <c r="NKH626" s="570"/>
      <c r="NKI626" s="570"/>
      <c r="NKJ626" s="570"/>
      <c r="NKK626" s="570"/>
      <c r="NKL626" s="570"/>
      <c r="NKM626" s="570"/>
      <c r="NKN626" s="570"/>
      <c r="NKO626" s="570"/>
      <c r="NKP626" s="570"/>
      <c r="NKQ626" s="570"/>
      <c r="NKR626" s="570"/>
      <c r="NKS626" s="570"/>
      <c r="NKT626" s="570"/>
      <c r="NKU626" s="570"/>
      <c r="NKV626" s="570"/>
      <c r="NKW626" s="570"/>
      <c r="NKX626" s="570"/>
      <c r="NKY626" s="570"/>
      <c r="NKZ626" s="570"/>
      <c r="NLA626" s="570"/>
      <c r="NLB626" s="570"/>
      <c r="NLC626" s="570"/>
      <c r="NLD626" s="570"/>
      <c r="NLE626" s="570"/>
      <c r="NLF626" s="570"/>
      <c r="NLG626" s="570"/>
      <c r="NLH626" s="570"/>
      <c r="NLI626" s="570"/>
      <c r="NLJ626" s="570"/>
      <c r="NLK626" s="570"/>
      <c r="NLL626" s="570"/>
      <c r="NLM626" s="570"/>
      <c r="NLN626" s="570"/>
      <c r="NLO626" s="570"/>
      <c r="NLP626" s="570"/>
      <c r="NLQ626" s="570"/>
      <c r="NLR626" s="570"/>
      <c r="NLS626" s="570"/>
      <c r="NLT626" s="570"/>
      <c r="NLU626" s="570"/>
      <c r="NLV626" s="570"/>
      <c r="NLW626" s="570"/>
      <c r="NLX626" s="570"/>
      <c r="NLY626" s="570"/>
      <c r="NLZ626" s="570"/>
      <c r="NMA626" s="570"/>
      <c r="NMB626" s="570"/>
      <c r="NMC626" s="570"/>
      <c r="NMD626" s="570"/>
      <c r="NME626" s="570"/>
      <c r="NMF626" s="570"/>
      <c r="NMG626" s="570"/>
      <c r="NMH626" s="570"/>
      <c r="NMI626" s="570"/>
      <c r="NMJ626" s="570"/>
      <c r="NMK626" s="570"/>
      <c r="NML626" s="570"/>
      <c r="NMM626" s="570"/>
      <c r="NMN626" s="570"/>
      <c r="NMO626" s="570"/>
      <c r="NMP626" s="570"/>
      <c r="NMQ626" s="570"/>
      <c r="NMR626" s="570"/>
      <c r="NMS626" s="570"/>
      <c r="NMT626" s="570"/>
      <c r="NMU626" s="570"/>
      <c r="NMV626" s="570"/>
      <c r="NMW626" s="570"/>
      <c r="NMX626" s="570"/>
      <c r="NMY626" s="570"/>
      <c r="NMZ626" s="570"/>
      <c r="NNA626" s="570"/>
      <c r="NNB626" s="570"/>
      <c r="NNC626" s="570"/>
      <c r="NND626" s="570"/>
      <c r="NNE626" s="570"/>
      <c r="NNF626" s="570"/>
      <c r="NNG626" s="570"/>
      <c r="NNH626" s="570"/>
      <c r="NNI626" s="570"/>
      <c r="NNJ626" s="570"/>
      <c r="NNK626" s="570"/>
      <c r="NNL626" s="570"/>
      <c r="NNM626" s="570"/>
      <c r="NNN626" s="570"/>
      <c r="NNO626" s="570"/>
      <c r="NNP626" s="570"/>
      <c r="NNQ626" s="570"/>
      <c r="NNR626" s="570"/>
      <c r="NNS626" s="570"/>
      <c r="NNT626" s="570"/>
      <c r="NNU626" s="570"/>
      <c r="NNV626" s="570"/>
      <c r="NNW626" s="570"/>
      <c r="NNX626" s="570"/>
      <c r="NNY626" s="570"/>
      <c r="NNZ626" s="570"/>
      <c r="NOA626" s="570"/>
      <c r="NOB626" s="570"/>
      <c r="NOC626" s="570"/>
      <c r="NOD626" s="570"/>
      <c r="NOE626" s="570"/>
      <c r="NOF626" s="570"/>
      <c r="NOG626" s="570"/>
      <c r="NOH626" s="570"/>
      <c r="NOI626" s="570"/>
      <c r="NOJ626" s="570"/>
      <c r="NOK626" s="570"/>
      <c r="NOL626" s="570"/>
      <c r="NOM626" s="570"/>
      <c r="NON626" s="570"/>
      <c r="NOO626" s="570"/>
      <c r="NOP626" s="570"/>
      <c r="NOQ626" s="570"/>
      <c r="NOR626" s="570"/>
      <c r="NOS626" s="570"/>
      <c r="NOT626" s="570"/>
      <c r="NOU626" s="570"/>
      <c r="NOV626" s="570"/>
      <c r="NOW626" s="570"/>
      <c r="NOX626" s="570"/>
      <c r="NOY626" s="570"/>
      <c r="NOZ626" s="570"/>
      <c r="NPA626" s="570"/>
      <c r="NPB626" s="570"/>
      <c r="NPC626" s="570"/>
      <c r="NPD626" s="570"/>
      <c r="NPE626" s="570"/>
      <c r="NPF626" s="570"/>
      <c r="NPG626" s="570"/>
      <c r="NPH626" s="570"/>
      <c r="NPI626" s="570"/>
      <c r="NPJ626" s="570"/>
      <c r="NPK626" s="570"/>
      <c r="NPL626" s="570"/>
      <c r="NPM626" s="570"/>
      <c r="NPN626" s="570"/>
      <c r="NPO626" s="570"/>
      <c r="NPP626" s="570"/>
      <c r="NPQ626" s="570"/>
      <c r="NPR626" s="570"/>
      <c r="NPS626" s="570"/>
      <c r="NPT626" s="570"/>
      <c r="NPU626" s="570"/>
      <c r="NPV626" s="570"/>
      <c r="NPW626" s="570"/>
      <c r="NPX626" s="570"/>
      <c r="NPY626" s="570"/>
      <c r="NPZ626" s="570"/>
      <c r="NQA626" s="570"/>
      <c r="NQB626" s="570"/>
      <c r="NQC626" s="570"/>
      <c r="NQD626" s="570"/>
      <c r="NQE626" s="570"/>
      <c r="NQF626" s="570"/>
      <c r="NQG626" s="570"/>
      <c r="NQH626" s="570"/>
      <c r="NQI626" s="570"/>
      <c r="NQJ626" s="570"/>
      <c r="NQK626" s="570"/>
      <c r="NQL626" s="570"/>
      <c r="NQM626" s="570"/>
      <c r="NQN626" s="570"/>
      <c r="NQO626" s="570"/>
      <c r="NQP626" s="570"/>
      <c r="NQQ626" s="570"/>
      <c r="NQR626" s="570"/>
      <c r="NQS626" s="570"/>
      <c r="NQT626" s="570"/>
      <c r="NQU626" s="570"/>
      <c r="NQV626" s="570"/>
      <c r="NQW626" s="570"/>
      <c r="NQX626" s="570"/>
      <c r="NQY626" s="570"/>
      <c r="NQZ626" s="570"/>
      <c r="NRA626" s="570"/>
      <c r="NRB626" s="570"/>
      <c r="NRC626" s="570"/>
      <c r="NRD626" s="570"/>
      <c r="NRE626" s="570"/>
      <c r="NRF626" s="570"/>
      <c r="NRG626" s="570"/>
      <c r="NRH626" s="570"/>
      <c r="NRI626" s="570"/>
      <c r="NRJ626" s="570"/>
      <c r="NRK626" s="570"/>
      <c r="NRL626" s="570"/>
      <c r="NRM626" s="570"/>
      <c r="NRN626" s="570"/>
      <c r="NRO626" s="570"/>
      <c r="NRP626" s="570"/>
      <c r="NRQ626" s="570"/>
      <c r="NRR626" s="570"/>
      <c r="NRS626" s="570"/>
      <c r="NRT626" s="570"/>
      <c r="NRU626" s="570"/>
      <c r="NRV626" s="570"/>
      <c r="NRW626" s="570"/>
      <c r="NRX626" s="570"/>
      <c r="NRY626" s="570"/>
      <c r="NRZ626" s="570"/>
      <c r="NSA626" s="570"/>
      <c r="NSB626" s="570"/>
      <c r="NSC626" s="570"/>
      <c r="NSD626" s="570"/>
      <c r="NSE626" s="570"/>
      <c r="NSF626" s="570"/>
      <c r="NSG626" s="570"/>
      <c r="NSH626" s="570"/>
      <c r="NSI626" s="570"/>
      <c r="NSJ626" s="570"/>
      <c r="NSK626" s="570"/>
      <c r="NSL626" s="570"/>
      <c r="NSM626" s="570"/>
      <c r="NSN626" s="570"/>
      <c r="NSO626" s="570"/>
      <c r="NSP626" s="570"/>
      <c r="NSQ626" s="570"/>
      <c r="NSR626" s="570"/>
      <c r="NSS626" s="570"/>
      <c r="NST626" s="570"/>
      <c r="NSU626" s="570"/>
      <c r="NSV626" s="570"/>
      <c r="NSW626" s="570"/>
      <c r="NSX626" s="570"/>
      <c r="NSY626" s="570"/>
      <c r="NSZ626" s="570"/>
      <c r="NTA626" s="570"/>
      <c r="NTB626" s="570"/>
      <c r="NTC626" s="570"/>
      <c r="NTD626" s="570"/>
      <c r="NTE626" s="570"/>
      <c r="NTF626" s="570"/>
      <c r="NTG626" s="570"/>
      <c r="NTH626" s="570"/>
      <c r="NTI626" s="570"/>
      <c r="NTJ626" s="570"/>
      <c r="NTK626" s="570"/>
      <c r="NTL626" s="570"/>
      <c r="NTM626" s="570"/>
      <c r="NTN626" s="570"/>
      <c r="NTO626" s="570"/>
      <c r="NTP626" s="570"/>
      <c r="NTQ626" s="570"/>
      <c r="NTR626" s="570"/>
      <c r="NTS626" s="570"/>
      <c r="NTT626" s="570"/>
      <c r="NTU626" s="570"/>
      <c r="NTV626" s="570"/>
      <c r="NTW626" s="570"/>
      <c r="NTX626" s="570"/>
      <c r="NTY626" s="570"/>
      <c r="NTZ626" s="570"/>
      <c r="NUA626" s="570"/>
      <c r="NUB626" s="570"/>
      <c r="NUC626" s="570"/>
      <c r="NUD626" s="570"/>
      <c r="NUE626" s="570"/>
      <c r="NUF626" s="570"/>
      <c r="NUG626" s="570"/>
      <c r="NUH626" s="570"/>
      <c r="NUI626" s="570"/>
      <c r="NUJ626" s="570"/>
      <c r="NUK626" s="570"/>
      <c r="NUL626" s="570"/>
      <c r="NUM626" s="570"/>
      <c r="NUN626" s="570"/>
      <c r="NUO626" s="570"/>
      <c r="NUP626" s="570"/>
      <c r="NUQ626" s="570"/>
      <c r="NUR626" s="570"/>
      <c r="NUS626" s="570"/>
      <c r="NUT626" s="570"/>
      <c r="NUU626" s="570"/>
      <c r="NUV626" s="570"/>
      <c r="NUW626" s="570"/>
      <c r="NUX626" s="570"/>
      <c r="NUY626" s="570"/>
      <c r="NUZ626" s="570"/>
      <c r="NVA626" s="570"/>
      <c r="NVB626" s="570"/>
      <c r="NVC626" s="570"/>
      <c r="NVD626" s="570"/>
      <c r="NVE626" s="570"/>
      <c r="NVF626" s="570"/>
      <c r="NVG626" s="570"/>
      <c r="NVH626" s="570"/>
      <c r="NVI626" s="570"/>
      <c r="NVJ626" s="570"/>
      <c r="NVK626" s="570"/>
      <c r="NVL626" s="570"/>
      <c r="NVM626" s="570"/>
      <c r="NVN626" s="570"/>
      <c r="NVO626" s="570"/>
      <c r="NVP626" s="570"/>
      <c r="NVQ626" s="570"/>
      <c r="NVR626" s="570"/>
      <c r="NVS626" s="570"/>
      <c r="NVT626" s="570"/>
      <c r="NVU626" s="570"/>
      <c r="NVV626" s="570"/>
      <c r="NVW626" s="570"/>
      <c r="NVX626" s="570"/>
      <c r="NVY626" s="570"/>
      <c r="NVZ626" s="570"/>
      <c r="NWA626" s="570"/>
      <c r="NWB626" s="570"/>
      <c r="NWC626" s="570"/>
      <c r="NWD626" s="570"/>
      <c r="NWE626" s="570"/>
      <c r="NWF626" s="570"/>
      <c r="NWG626" s="570"/>
      <c r="NWH626" s="570"/>
      <c r="NWI626" s="570"/>
      <c r="NWJ626" s="570"/>
      <c r="NWK626" s="570"/>
      <c r="NWL626" s="570"/>
      <c r="NWM626" s="570"/>
      <c r="NWN626" s="570"/>
      <c r="NWO626" s="570"/>
      <c r="NWP626" s="570"/>
      <c r="NWQ626" s="570"/>
      <c r="NWR626" s="570"/>
      <c r="NWS626" s="570"/>
      <c r="NWT626" s="570"/>
      <c r="NWU626" s="570"/>
      <c r="NWV626" s="570"/>
      <c r="NWW626" s="570"/>
      <c r="NWX626" s="570"/>
      <c r="NWY626" s="570"/>
      <c r="NWZ626" s="570"/>
      <c r="NXA626" s="570"/>
      <c r="NXB626" s="570"/>
      <c r="NXC626" s="570"/>
      <c r="NXD626" s="570"/>
      <c r="NXE626" s="570"/>
      <c r="NXF626" s="570"/>
      <c r="NXG626" s="570"/>
      <c r="NXH626" s="570"/>
      <c r="NXI626" s="570"/>
      <c r="NXJ626" s="570"/>
      <c r="NXK626" s="570"/>
      <c r="NXL626" s="570"/>
      <c r="NXM626" s="570"/>
      <c r="NXN626" s="570"/>
      <c r="NXO626" s="570"/>
      <c r="NXP626" s="570"/>
      <c r="NXQ626" s="570"/>
      <c r="NXR626" s="570"/>
      <c r="NXS626" s="570"/>
      <c r="NXT626" s="570"/>
      <c r="NXU626" s="570"/>
      <c r="NXV626" s="570"/>
      <c r="NXW626" s="570"/>
      <c r="NXX626" s="570"/>
      <c r="NXY626" s="570"/>
      <c r="NXZ626" s="570"/>
      <c r="NYA626" s="570"/>
      <c r="NYB626" s="570"/>
      <c r="NYC626" s="570"/>
      <c r="NYD626" s="570"/>
      <c r="NYE626" s="570"/>
      <c r="NYF626" s="570"/>
      <c r="NYG626" s="570"/>
      <c r="NYH626" s="570"/>
      <c r="NYI626" s="570"/>
      <c r="NYJ626" s="570"/>
      <c r="NYK626" s="570"/>
      <c r="NYL626" s="570"/>
      <c r="NYM626" s="570"/>
      <c r="NYN626" s="570"/>
      <c r="NYO626" s="570"/>
      <c r="NYP626" s="570"/>
      <c r="NYQ626" s="570"/>
      <c r="NYR626" s="570"/>
      <c r="NYS626" s="570"/>
      <c r="NYT626" s="570"/>
      <c r="NYU626" s="570"/>
      <c r="NYV626" s="570"/>
      <c r="NYW626" s="570"/>
      <c r="NYX626" s="570"/>
      <c r="NYY626" s="570"/>
      <c r="NYZ626" s="570"/>
      <c r="NZA626" s="570"/>
      <c r="NZB626" s="570"/>
      <c r="NZC626" s="570"/>
      <c r="NZD626" s="570"/>
      <c r="NZE626" s="570"/>
      <c r="NZF626" s="570"/>
      <c r="NZG626" s="570"/>
      <c r="NZH626" s="570"/>
      <c r="NZI626" s="570"/>
      <c r="NZJ626" s="570"/>
      <c r="NZK626" s="570"/>
      <c r="NZL626" s="570"/>
      <c r="NZM626" s="570"/>
      <c r="NZN626" s="570"/>
      <c r="NZO626" s="570"/>
      <c r="NZP626" s="570"/>
      <c r="NZQ626" s="570"/>
      <c r="NZR626" s="570"/>
      <c r="NZS626" s="570"/>
      <c r="NZT626" s="570"/>
      <c r="NZU626" s="570"/>
      <c r="NZV626" s="570"/>
      <c r="NZW626" s="570"/>
      <c r="NZX626" s="570"/>
      <c r="NZY626" s="570"/>
      <c r="NZZ626" s="570"/>
      <c r="OAA626" s="570"/>
      <c r="OAB626" s="570"/>
      <c r="OAC626" s="570"/>
      <c r="OAD626" s="570"/>
      <c r="OAE626" s="570"/>
      <c r="OAF626" s="570"/>
      <c r="OAG626" s="570"/>
      <c r="OAH626" s="570"/>
      <c r="OAI626" s="570"/>
      <c r="OAJ626" s="570"/>
      <c r="OAK626" s="570"/>
      <c r="OAL626" s="570"/>
      <c r="OAM626" s="570"/>
      <c r="OAN626" s="570"/>
      <c r="OAO626" s="570"/>
      <c r="OAP626" s="570"/>
      <c r="OAQ626" s="570"/>
      <c r="OAR626" s="570"/>
      <c r="OAS626" s="570"/>
      <c r="OAT626" s="570"/>
      <c r="OAU626" s="570"/>
      <c r="OAV626" s="570"/>
      <c r="OAW626" s="570"/>
      <c r="OAX626" s="570"/>
      <c r="OAY626" s="570"/>
      <c r="OAZ626" s="570"/>
      <c r="OBA626" s="570"/>
      <c r="OBB626" s="570"/>
      <c r="OBC626" s="570"/>
      <c r="OBD626" s="570"/>
      <c r="OBE626" s="570"/>
      <c r="OBF626" s="570"/>
      <c r="OBG626" s="570"/>
      <c r="OBH626" s="570"/>
      <c r="OBI626" s="570"/>
      <c r="OBJ626" s="570"/>
      <c r="OBK626" s="570"/>
      <c r="OBL626" s="570"/>
      <c r="OBM626" s="570"/>
      <c r="OBN626" s="570"/>
      <c r="OBO626" s="570"/>
      <c r="OBP626" s="570"/>
      <c r="OBQ626" s="570"/>
      <c r="OBR626" s="570"/>
      <c r="OBS626" s="570"/>
      <c r="OBT626" s="570"/>
      <c r="OBU626" s="570"/>
      <c r="OBV626" s="570"/>
      <c r="OBW626" s="570"/>
      <c r="OBX626" s="570"/>
      <c r="OBY626" s="570"/>
      <c r="OBZ626" s="570"/>
      <c r="OCA626" s="570"/>
      <c r="OCB626" s="570"/>
      <c r="OCC626" s="570"/>
      <c r="OCD626" s="570"/>
      <c r="OCE626" s="570"/>
      <c r="OCF626" s="570"/>
      <c r="OCG626" s="570"/>
      <c r="OCH626" s="570"/>
      <c r="OCI626" s="570"/>
      <c r="OCJ626" s="570"/>
      <c r="OCK626" s="570"/>
      <c r="OCL626" s="570"/>
      <c r="OCM626" s="570"/>
      <c r="OCN626" s="570"/>
      <c r="OCO626" s="570"/>
      <c r="OCP626" s="570"/>
      <c r="OCQ626" s="570"/>
      <c r="OCR626" s="570"/>
      <c r="OCS626" s="570"/>
      <c r="OCT626" s="570"/>
      <c r="OCU626" s="570"/>
      <c r="OCV626" s="570"/>
      <c r="OCW626" s="570"/>
      <c r="OCX626" s="570"/>
      <c r="OCY626" s="570"/>
      <c r="OCZ626" s="570"/>
      <c r="ODA626" s="570"/>
      <c r="ODB626" s="570"/>
      <c r="ODC626" s="570"/>
      <c r="ODD626" s="570"/>
      <c r="ODE626" s="570"/>
      <c r="ODF626" s="570"/>
      <c r="ODG626" s="570"/>
      <c r="ODH626" s="570"/>
      <c r="ODI626" s="570"/>
      <c r="ODJ626" s="570"/>
      <c r="ODK626" s="570"/>
      <c r="ODL626" s="570"/>
      <c r="ODM626" s="570"/>
      <c r="ODN626" s="570"/>
      <c r="ODO626" s="570"/>
      <c r="ODP626" s="570"/>
      <c r="ODQ626" s="570"/>
      <c r="ODR626" s="570"/>
      <c r="ODS626" s="570"/>
      <c r="ODT626" s="570"/>
      <c r="ODU626" s="570"/>
      <c r="ODV626" s="570"/>
      <c r="ODW626" s="570"/>
      <c r="ODX626" s="570"/>
      <c r="ODY626" s="570"/>
      <c r="ODZ626" s="570"/>
      <c r="OEA626" s="570"/>
      <c r="OEB626" s="570"/>
      <c r="OEC626" s="570"/>
      <c r="OED626" s="570"/>
      <c r="OEE626" s="570"/>
      <c r="OEF626" s="570"/>
      <c r="OEG626" s="570"/>
      <c r="OEH626" s="570"/>
      <c r="OEI626" s="570"/>
      <c r="OEJ626" s="570"/>
      <c r="OEK626" s="570"/>
      <c r="OEL626" s="570"/>
      <c r="OEM626" s="570"/>
      <c r="OEN626" s="570"/>
      <c r="OEO626" s="570"/>
      <c r="OEP626" s="570"/>
      <c r="OEQ626" s="570"/>
      <c r="OER626" s="570"/>
      <c r="OES626" s="570"/>
      <c r="OET626" s="570"/>
      <c r="OEU626" s="570"/>
      <c r="OEV626" s="570"/>
      <c r="OEW626" s="570"/>
      <c r="OEX626" s="570"/>
      <c r="OEY626" s="570"/>
      <c r="OEZ626" s="570"/>
      <c r="OFA626" s="570"/>
      <c r="OFB626" s="570"/>
      <c r="OFC626" s="570"/>
      <c r="OFD626" s="570"/>
      <c r="OFE626" s="570"/>
      <c r="OFF626" s="570"/>
      <c r="OFG626" s="570"/>
      <c r="OFH626" s="570"/>
      <c r="OFI626" s="570"/>
      <c r="OFJ626" s="570"/>
      <c r="OFK626" s="570"/>
      <c r="OFL626" s="570"/>
      <c r="OFM626" s="570"/>
      <c r="OFN626" s="570"/>
      <c r="OFO626" s="570"/>
      <c r="OFP626" s="570"/>
      <c r="OFQ626" s="570"/>
      <c r="OFR626" s="570"/>
      <c r="OFS626" s="570"/>
      <c r="OFT626" s="570"/>
      <c r="OFU626" s="570"/>
      <c r="OFV626" s="570"/>
      <c r="OFW626" s="570"/>
      <c r="OFX626" s="570"/>
      <c r="OFY626" s="570"/>
      <c r="OFZ626" s="570"/>
      <c r="OGA626" s="570"/>
      <c r="OGB626" s="570"/>
      <c r="OGC626" s="570"/>
      <c r="OGD626" s="570"/>
      <c r="OGE626" s="570"/>
      <c r="OGF626" s="570"/>
      <c r="OGG626" s="570"/>
      <c r="OGH626" s="570"/>
      <c r="OGI626" s="570"/>
      <c r="OGJ626" s="570"/>
      <c r="OGK626" s="570"/>
      <c r="OGL626" s="570"/>
      <c r="OGM626" s="570"/>
      <c r="OGN626" s="570"/>
      <c r="OGO626" s="570"/>
      <c r="OGP626" s="570"/>
      <c r="OGQ626" s="570"/>
      <c r="OGR626" s="570"/>
      <c r="OGS626" s="570"/>
      <c r="OGT626" s="570"/>
      <c r="OGU626" s="570"/>
      <c r="OGV626" s="570"/>
      <c r="OGW626" s="570"/>
      <c r="OGX626" s="570"/>
      <c r="OGY626" s="570"/>
      <c r="OGZ626" s="570"/>
      <c r="OHA626" s="570"/>
      <c r="OHB626" s="570"/>
      <c r="OHC626" s="570"/>
      <c r="OHD626" s="570"/>
      <c r="OHE626" s="570"/>
      <c r="OHF626" s="570"/>
      <c r="OHG626" s="570"/>
      <c r="OHH626" s="570"/>
      <c r="OHI626" s="570"/>
      <c r="OHJ626" s="570"/>
      <c r="OHK626" s="570"/>
      <c r="OHL626" s="570"/>
      <c r="OHM626" s="570"/>
      <c r="OHN626" s="570"/>
      <c r="OHO626" s="570"/>
      <c r="OHP626" s="570"/>
      <c r="OHQ626" s="570"/>
      <c r="OHR626" s="570"/>
      <c r="OHS626" s="570"/>
      <c r="OHT626" s="570"/>
      <c r="OHU626" s="570"/>
      <c r="OHV626" s="570"/>
      <c r="OHW626" s="570"/>
      <c r="OHX626" s="570"/>
      <c r="OHY626" s="570"/>
      <c r="OHZ626" s="570"/>
      <c r="OIA626" s="570"/>
      <c r="OIB626" s="570"/>
      <c r="OIC626" s="570"/>
      <c r="OID626" s="570"/>
      <c r="OIE626" s="570"/>
      <c r="OIF626" s="570"/>
      <c r="OIG626" s="570"/>
      <c r="OIH626" s="570"/>
      <c r="OII626" s="570"/>
      <c r="OIJ626" s="570"/>
      <c r="OIK626" s="570"/>
      <c r="OIL626" s="570"/>
      <c r="OIM626" s="570"/>
      <c r="OIN626" s="570"/>
      <c r="OIO626" s="570"/>
      <c r="OIP626" s="570"/>
      <c r="OIQ626" s="570"/>
      <c r="OIR626" s="570"/>
      <c r="OIS626" s="570"/>
      <c r="OIT626" s="570"/>
      <c r="OIU626" s="570"/>
      <c r="OIV626" s="570"/>
      <c r="OIW626" s="570"/>
      <c r="OIX626" s="570"/>
      <c r="OIY626" s="570"/>
      <c r="OIZ626" s="570"/>
      <c r="OJA626" s="570"/>
      <c r="OJB626" s="570"/>
      <c r="OJC626" s="570"/>
      <c r="OJD626" s="570"/>
      <c r="OJE626" s="570"/>
      <c r="OJF626" s="570"/>
      <c r="OJG626" s="570"/>
      <c r="OJH626" s="570"/>
      <c r="OJI626" s="570"/>
      <c r="OJJ626" s="570"/>
      <c r="OJK626" s="570"/>
      <c r="OJL626" s="570"/>
      <c r="OJM626" s="570"/>
      <c r="OJN626" s="570"/>
      <c r="OJO626" s="570"/>
      <c r="OJP626" s="570"/>
      <c r="OJQ626" s="570"/>
      <c r="OJR626" s="570"/>
      <c r="OJS626" s="570"/>
      <c r="OJT626" s="570"/>
      <c r="OJU626" s="570"/>
      <c r="OJV626" s="570"/>
      <c r="OJW626" s="570"/>
      <c r="OJX626" s="570"/>
      <c r="OJY626" s="570"/>
      <c r="OJZ626" s="570"/>
      <c r="OKA626" s="570"/>
      <c r="OKB626" s="570"/>
      <c r="OKC626" s="570"/>
      <c r="OKD626" s="570"/>
      <c r="OKE626" s="570"/>
      <c r="OKF626" s="570"/>
      <c r="OKG626" s="570"/>
      <c r="OKH626" s="570"/>
      <c r="OKI626" s="570"/>
      <c r="OKJ626" s="570"/>
      <c r="OKK626" s="570"/>
      <c r="OKL626" s="570"/>
      <c r="OKM626" s="570"/>
      <c r="OKN626" s="570"/>
      <c r="OKO626" s="570"/>
      <c r="OKP626" s="570"/>
      <c r="OKQ626" s="570"/>
      <c r="OKR626" s="570"/>
      <c r="OKS626" s="570"/>
      <c r="OKT626" s="570"/>
      <c r="OKU626" s="570"/>
      <c r="OKV626" s="570"/>
      <c r="OKW626" s="570"/>
      <c r="OKX626" s="570"/>
      <c r="OKY626" s="570"/>
      <c r="OKZ626" s="570"/>
      <c r="OLA626" s="570"/>
      <c r="OLB626" s="570"/>
      <c r="OLC626" s="570"/>
      <c r="OLD626" s="570"/>
      <c r="OLE626" s="570"/>
      <c r="OLF626" s="570"/>
      <c r="OLG626" s="570"/>
      <c r="OLH626" s="570"/>
      <c r="OLI626" s="570"/>
      <c r="OLJ626" s="570"/>
      <c r="OLK626" s="570"/>
      <c r="OLL626" s="570"/>
      <c r="OLM626" s="570"/>
      <c r="OLN626" s="570"/>
      <c r="OLO626" s="570"/>
      <c r="OLP626" s="570"/>
      <c r="OLQ626" s="570"/>
      <c r="OLR626" s="570"/>
      <c r="OLS626" s="570"/>
      <c r="OLT626" s="570"/>
      <c r="OLU626" s="570"/>
      <c r="OLV626" s="570"/>
      <c r="OLW626" s="570"/>
      <c r="OLX626" s="570"/>
      <c r="OLY626" s="570"/>
      <c r="OLZ626" s="570"/>
      <c r="OMA626" s="570"/>
      <c r="OMB626" s="570"/>
      <c r="OMC626" s="570"/>
      <c r="OMD626" s="570"/>
      <c r="OME626" s="570"/>
      <c r="OMF626" s="570"/>
      <c r="OMG626" s="570"/>
      <c r="OMH626" s="570"/>
      <c r="OMI626" s="570"/>
      <c r="OMJ626" s="570"/>
      <c r="OMK626" s="570"/>
      <c r="OML626" s="570"/>
      <c r="OMM626" s="570"/>
      <c r="OMN626" s="570"/>
      <c r="OMO626" s="570"/>
      <c r="OMP626" s="570"/>
      <c r="OMQ626" s="570"/>
      <c r="OMR626" s="570"/>
      <c r="OMS626" s="570"/>
      <c r="OMT626" s="570"/>
      <c r="OMU626" s="570"/>
      <c r="OMV626" s="570"/>
      <c r="OMW626" s="570"/>
      <c r="OMX626" s="570"/>
      <c r="OMY626" s="570"/>
      <c r="OMZ626" s="570"/>
      <c r="ONA626" s="570"/>
      <c r="ONB626" s="570"/>
      <c r="ONC626" s="570"/>
      <c r="OND626" s="570"/>
      <c r="ONE626" s="570"/>
      <c r="ONF626" s="570"/>
      <c r="ONG626" s="570"/>
      <c r="ONH626" s="570"/>
      <c r="ONI626" s="570"/>
      <c r="ONJ626" s="570"/>
      <c r="ONK626" s="570"/>
      <c r="ONL626" s="570"/>
      <c r="ONM626" s="570"/>
      <c r="ONN626" s="570"/>
      <c r="ONO626" s="570"/>
      <c r="ONP626" s="570"/>
      <c r="ONQ626" s="570"/>
      <c r="ONR626" s="570"/>
      <c r="ONS626" s="570"/>
      <c r="ONT626" s="570"/>
      <c r="ONU626" s="570"/>
      <c r="ONV626" s="570"/>
      <c r="ONW626" s="570"/>
      <c r="ONX626" s="570"/>
      <c r="ONY626" s="570"/>
      <c r="ONZ626" s="570"/>
      <c r="OOA626" s="570"/>
      <c r="OOB626" s="570"/>
      <c r="OOC626" s="570"/>
      <c r="OOD626" s="570"/>
      <c r="OOE626" s="570"/>
      <c r="OOF626" s="570"/>
      <c r="OOG626" s="570"/>
      <c r="OOH626" s="570"/>
      <c r="OOI626" s="570"/>
      <c r="OOJ626" s="570"/>
      <c r="OOK626" s="570"/>
      <c r="OOL626" s="570"/>
      <c r="OOM626" s="570"/>
      <c r="OON626" s="570"/>
      <c r="OOO626" s="570"/>
      <c r="OOP626" s="570"/>
      <c r="OOQ626" s="570"/>
      <c r="OOR626" s="570"/>
      <c r="OOS626" s="570"/>
      <c r="OOT626" s="570"/>
      <c r="OOU626" s="570"/>
      <c r="OOV626" s="570"/>
      <c r="OOW626" s="570"/>
      <c r="OOX626" s="570"/>
      <c r="OOY626" s="570"/>
      <c r="OOZ626" s="570"/>
      <c r="OPA626" s="570"/>
      <c r="OPB626" s="570"/>
      <c r="OPC626" s="570"/>
      <c r="OPD626" s="570"/>
      <c r="OPE626" s="570"/>
      <c r="OPF626" s="570"/>
      <c r="OPG626" s="570"/>
      <c r="OPH626" s="570"/>
      <c r="OPI626" s="570"/>
      <c r="OPJ626" s="570"/>
      <c r="OPK626" s="570"/>
      <c r="OPL626" s="570"/>
      <c r="OPM626" s="570"/>
      <c r="OPN626" s="570"/>
      <c r="OPO626" s="570"/>
      <c r="OPP626" s="570"/>
      <c r="OPQ626" s="570"/>
      <c r="OPR626" s="570"/>
      <c r="OPS626" s="570"/>
      <c r="OPT626" s="570"/>
      <c r="OPU626" s="570"/>
      <c r="OPV626" s="570"/>
      <c r="OPW626" s="570"/>
      <c r="OPX626" s="570"/>
      <c r="OPY626" s="570"/>
      <c r="OPZ626" s="570"/>
      <c r="OQA626" s="570"/>
      <c r="OQB626" s="570"/>
      <c r="OQC626" s="570"/>
      <c r="OQD626" s="570"/>
      <c r="OQE626" s="570"/>
      <c r="OQF626" s="570"/>
      <c r="OQG626" s="570"/>
      <c r="OQH626" s="570"/>
      <c r="OQI626" s="570"/>
      <c r="OQJ626" s="570"/>
      <c r="OQK626" s="570"/>
      <c r="OQL626" s="570"/>
      <c r="OQM626" s="570"/>
      <c r="OQN626" s="570"/>
      <c r="OQO626" s="570"/>
      <c r="OQP626" s="570"/>
      <c r="OQQ626" s="570"/>
      <c r="OQR626" s="570"/>
      <c r="OQS626" s="570"/>
      <c r="OQT626" s="570"/>
      <c r="OQU626" s="570"/>
      <c r="OQV626" s="570"/>
      <c r="OQW626" s="570"/>
      <c r="OQX626" s="570"/>
      <c r="OQY626" s="570"/>
      <c r="OQZ626" s="570"/>
      <c r="ORA626" s="570"/>
      <c r="ORB626" s="570"/>
      <c r="ORC626" s="570"/>
      <c r="ORD626" s="570"/>
      <c r="ORE626" s="570"/>
      <c r="ORF626" s="570"/>
      <c r="ORG626" s="570"/>
      <c r="ORH626" s="570"/>
      <c r="ORI626" s="570"/>
      <c r="ORJ626" s="570"/>
      <c r="ORK626" s="570"/>
      <c r="ORL626" s="570"/>
      <c r="ORM626" s="570"/>
      <c r="ORN626" s="570"/>
      <c r="ORO626" s="570"/>
      <c r="ORP626" s="570"/>
      <c r="ORQ626" s="570"/>
      <c r="ORR626" s="570"/>
      <c r="ORS626" s="570"/>
      <c r="ORT626" s="570"/>
      <c r="ORU626" s="570"/>
      <c r="ORV626" s="570"/>
      <c r="ORW626" s="570"/>
      <c r="ORX626" s="570"/>
      <c r="ORY626" s="570"/>
      <c r="ORZ626" s="570"/>
      <c r="OSA626" s="570"/>
      <c r="OSB626" s="570"/>
      <c r="OSC626" s="570"/>
      <c r="OSD626" s="570"/>
      <c r="OSE626" s="570"/>
      <c r="OSF626" s="570"/>
      <c r="OSG626" s="570"/>
      <c r="OSH626" s="570"/>
      <c r="OSI626" s="570"/>
      <c r="OSJ626" s="570"/>
      <c r="OSK626" s="570"/>
      <c r="OSL626" s="570"/>
      <c r="OSM626" s="570"/>
      <c r="OSN626" s="570"/>
      <c r="OSO626" s="570"/>
      <c r="OSP626" s="570"/>
      <c r="OSQ626" s="570"/>
      <c r="OSR626" s="570"/>
      <c r="OSS626" s="570"/>
      <c r="OST626" s="570"/>
      <c r="OSU626" s="570"/>
      <c r="OSV626" s="570"/>
      <c r="OSW626" s="570"/>
      <c r="OSX626" s="570"/>
      <c r="OSY626" s="570"/>
      <c r="OSZ626" s="570"/>
      <c r="OTA626" s="570"/>
      <c r="OTB626" s="570"/>
      <c r="OTC626" s="570"/>
      <c r="OTD626" s="570"/>
      <c r="OTE626" s="570"/>
      <c r="OTF626" s="570"/>
      <c r="OTG626" s="570"/>
      <c r="OTH626" s="570"/>
      <c r="OTI626" s="570"/>
      <c r="OTJ626" s="570"/>
      <c r="OTK626" s="570"/>
      <c r="OTL626" s="570"/>
      <c r="OTM626" s="570"/>
      <c r="OTN626" s="570"/>
      <c r="OTO626" s="570"/>
      <c r="OTP626" s="570"/>
      <c r="OTQ626" s="570"/>
      <c r="OTR626" s="570"/>
      <c r="OTS626" s="570"/>
      <c r="OTT626" s="570"/>
      <c r="OTU626" s="570"/>
      <c r="OTV626" s="570"/>
      <c r="OTW626" s="570"/>
      <c r="OTX626" s="570"/>
      <c r="OTY626" s="570"/>
      <c r="OTZ626" s="570"/>
      <c r="OUA626" s="570"/>
      <c r="OUB626" s="570"/>
      <c r="OUC626" s="570"/>
      <c r="OUD626" s="570"/>
      <c r="OUE626" s="570"/>
      <c r="OUF626" s="570"/>
      <c r="OUG626" s="570"/>
      <c r="OUH626" s="570"/>
      <c r="OUI626" s="570"/>
      <c r="OUJ626" s="570"/>
      <c r="OUK626" s="570"/>
      <c r="OUL626" s="570"/>
      <c r="OUM626" s="570"/>
      <c r="OUN626" s="570"/>
      <c r="OUO626" s="570"/>
      <c r="OUP626" s="570"/>
      <c r="OUQ626" s="570"/>
      <c r="OUR626" s="570"/>
      <c r="OUS626" s="570"/>
      <c r="OUT626" s="570"/>
      <c r="OUU626" s="570"/>
      <c r="OUV626" s="570"/>
      <c r="OUW626" s="570"/>
      <c r="OUX626" s="570"/>
      <c r="OUY626" s="570"/>
      <c r="OUZ626" s="570"/>
      <c r="OVA626" s="570"/>
      <c r="OVB626" s="570"/>
      <c r="OVC626" s="570"/>
      <c r="OVD626" s="570"/>
      <c r="OVE626" s="570"/>
      <c r="OVF626" s="570"/>
      <c r="OVG626" s="570"/>
      <c r="OVH626" s="570"/>
      <c r="OVI626" s="570"/>
      <c r="OVJ626" s="570"/>
      <c r="OVK626" s="570"/>
      <c r="OVL626" s="570"/>
      <c r="OVM626" s="570"/>
      <c r="OVN626" s="570"/>
      <c r="OVO626" s="570"/>
      <c r="OVP626" s="570"/>
      <c r="OVQ626" s="570"/>
      <c r="OVR626" s="570"/>
      <c r="OVS626" s="570"/>
      <c r="OVT626" s="570"/>
      <c r="OVU626" s="570"/>
      <c r="OVV626" s="570"/>
      <c r="OVW626" s="570"/>
      <c r="OVX626" s="570"/>
      <c r="OVY626" s="570"/>
      <c r="OVZ626" s="570"/>
      <c r="OWA626" s="570"/>
      <c r="OWB626" s="570"/>
      <c r="OWC626" s="570"/>
      <c r="OWD626" s="570"/>
      <c r="OWE626" s="570"/>
      <c r="OWF626" s="570"/>
      <c r="OWG626" s="570"/>
      <c r="OWH626" s="570"/>
      <c r="OWI626" s="570"/>
      <c r="OWJ626" s="570"/>
      <c r="OWK626" s="570"/>
      <c r="OWL626" s="570"/>
      <c r="OWM626" s="570"/>
      <c r="OWN626" s="570"/>
      <c r="OWO626" s="570"/>
      <c r="OWP626" s="570"/>
      <c r="OWQ626" s="570"/>
      <c r="OWR626" s="570"/>
      <c r="OWS626" s="570"/>
      <c r="OWT626" s="570"/>
      <c r="OWU626" s="570"/>
      <c r="OWV626" s="570"/>
      <c r="OWW626" s="570"/>
      <c r="OWX626" s="570"/>
      <c r="OWY626" s="570"/>
      <c r="OWZ626" s="570"/>
      <c r="OXA626" s="570"/>
      <c r="OXB626" s="570"/>
      <c r="OXC626" s="570"/>
      <c r="OXD626" s="570"/>
      <c r="OXE626" s="570"/>
      <c r="OXF626" s="570"/>
      <c r="OXG626" s="570"/>
      <c r="OXH626" s="570"/>
      <c r="OXI626" s="570"/>
      <c r="OXJ626" s="570"/>
      <c r="OXK626" s="570"/>
      <c r="OXL626" s="570"/>
      <c r="OXM626" s="570"/>
      <c r="OXN626" s="570"/>
      <c r="OXO626" s="570"/>
      <c r="OXP626" s="570"/>
      <c r="OXQ626" s="570"/>
      <c r="OXR626" s="570"/>
      <c r="OXS626" s="570"/>
      <c r="OXT626" s="570"/>
      <c r="OXU626" s="570"/>
      <c r="OXV626" s="570"/>
      <c r="OXW626" s="570"/>
      <c r="OXX626" s="570"/>
      <c r="OXY626" s="570"/>
      <c r="OXZ626" s="570"/>
      <c r="OYA626" s="570"/>
      <c r="OYB626" s="570"/>
      <c r="OYC626" s="570"/>
      <c r="OYD626" s="570"/>
      <c r="OYE626" s="570"/>
      <c r="OYF626" s="570"/>
      <c r="OYG626" s="570"/>
      <c r="OYH626" s="570"/>
      <c r="OYI626" s="570"/>
      <c r="OYJ626" s="570"/>
      <c r="OYK626" s="570"/>
      <c r="OYL626" s="570"/>
      <c r="OYM626" s="570"/>
      <c r="OYN626" s="570"/>
      <c r="OYO626" s="570"/>
      <c r="OYP626" s="570"/>
      <c r="OYQ626" s="570"/>
      <c r="OYR626" s="570"/>
      <c r="OYS626" s="570"/>
      <c r="OYT626" s="570"/>
      <c r="OYU626" s="570"/>
      <c r="OYV626" s="570"/>
      <c r="OYW626" s="570"/>
      <c r="OYX626" s="570"/>
      <c r="OYY626" s="570"/>
      <c r="OYZ626" s="570"/>
      <c r="OZA626" s="570"/>
      <c r="OZB626" s="570"/>
      <c r="OZC626" s="570"/>
      <c r="OZD626" s="570"/>
      <c r="OZE626" s="570"/>
      <c r="OZF626" s="570"/>
      <c r="OZG626" s="570"/>
      <c r="OZH626" s="570"/>
      <c r="OZI626" s="570"/>
      <c r="OZJ626" s="570"/>
      <c r="OZK626" s="570"/>
      <c r="OZL626" s="570"/>
      <c r="OZM626" s="570"/>
      <c r="OZN626" s="570"/>
      <c r="OZO626" s="570"/>
      <c r="OZP626" s="570"/>
      <c r="OZQ626" s="570"/>
      <c r="OZR626" s="570"/>
      <c r="OZS626" s="570"/>
      <c r="OZT626" s="570"/>
      <c r="OZU626" s="570"/>
      <c r="OZV626" s="570"/>
      <c r="OZW626" s="570"/>
      <c r="OZX626" s="570"/>
      <c r="OZY626" s="570"/>
      <c r="OZZ626" s="570"/>
      <c r="PAA626" s="570"/>
      <c r="PAB626" s="570"/>
      <c r="PAC626" s="570"/>
      <c r="PAD626" s="570"/>
      <c r="PAE626" s="570"/>
      <c r="PAF626" s="570"/>
      <c r="PAG626" s="570"/>
      <c r="PAH626" s="570"/>
      <c r="PAI626" s="570"/>
      <c r="PAJ626" s="570"/>
      <c r="PAK626" s="570"/>
      <c r="PAL626" s="570"/>
      <c r="PAM626" s="570"/>
      <c r="PAN626" s="570"/>
      <c r="PAO626" s="570"/>
      <c r="PAP626" s="570"/>
      <c r="PAQ626" s="570"/>
      <c r="PAR626" s="570"/>
      <c r="PAS626" s="570"/>
      <c r="PAT626" s="570"/>
      <c r="PAU626" s="570"/>
      <c r="PAV626" s="570"/>
      <c r="PAW626" s="570"/>
      <c r="PAX626" s="570"/>
      <c r="PAY626" s="570"/>
      <c r="PAZ626" s="570"/>
      <c r="PBA626" s="570"/>
      <c r="PBB626" s="570"/>
      <c r="PBC626" s="570"/>
      <c r="PBD626" s="570"/>
      <c r="PBE626" s="570"/>
      <c r="PBF626" s="570"/>
      <c r="PBG626" s="570"/>
      <c r="PBH626" s="570"/>
      <c r="PBI626" s="570"/>
      <c r="PBJ626" s="570"/>
      <c r="PBK626" s="570"/>
      <c r="PBL626" s="570"/>
      <c r="PBM626" s="570"/>
      <c r="PBN626" s="570"/>
      <c r="PBO626" s="570"/>
      <c r="PBP626" s="570"/>
      <c r="PBQ626" s="570"/>
      <c r="PBR626" s="570"/>
      <c r="PBS626" s="570"/>
      <c r="PBT626" s="570"/>
      <c r="PBU626" s="570"/>
      <c r="PBV626" s="570"/>
      <c r="PBW626" s="570"/>
      <c r="PBX626" s="570"/>
      <c r="PBY626" s="570"/>
      <c r="PBZ626" s="570"/>
      <c r="PCA626" s="570"/>
      <c r="PCB626" s="570"/>
      <c r="PCC626" s="570"/>
      <c r="PCD626" s="570"/>
      <c r="PCE626" s="570"/>
      <c r="PCF626" s="570"/>
      <c r="PCG626" s="570"/>
      <c r="PCH626" s="570"/>
      <c r="PCI626" s="570"/>
      <c r="PCJ626" s="570"/>
      <c r="PCK626" s="570"/>
      <c r="PCL626" s="570"/>
      <c r="PCM626" s="570"/>
      <c r="PCN626" s="570"/>
      <c r="PCO626" s="570"/>
      <c r="PCP626" s="570"/>
      <c r="PCQ626" s="570"/>
      <c r="PCR626" s="570"/>
      <c r="PCS626" s="570"/>
      <c r="PCT626" s="570"/>
      <c r="PCU626" s="570"/>
      <c r="PCV626" s="570"/>
      <c r="PCW626" s="570"/>
      <c r="PCX626" s="570"/>
      <c r="PCY626" s="570"/>
      <c r="PCZ626" s="570"/>
      <c r="PDA626" s="570"/>
      <c r="PDB626" s="570"/>
      <c r="PDC626" s="570"/>
      <c r="PDD626" s="570"/>
      <c r="PDE626" s="570"/>
      <c r="PDF626" s="570"/>
      <c r="PDG626" s="570"/>
      <c r="PDH626" s="570"/>
      <c r="PDI626" s="570"/>
      <c r="PDJ626" s="570"/>
      <c r="PDK626" s="570"/>
      <c r="PDL626" s="570"/>
      <c r="PDM626" s="570"/>
      <c r="PDN626" s="570"/>
      <c r="PDO626" s="570"/>
      <c r="PDP626" s="570"/>
      <c r="PDQ626" s="570"/>
      <c r="PDR626" s="570"/>
      <c r="PDS626" s="570"/>
      <c r="PDT626" s="570"/>
      <c r="PDU626" s="570"/>
      <c r="PDV626" s="570"/>
      <c r="PDW626" s="570"/>
      <c r="PDX626" s="570"/>
      <c r="PDY626" s="570"/>
      <c r="PDZ626" s="570"/>
      <c r="PEA626" s="570"/>
      <c r="PEB626" s="570"/>
      <c r="PEC626" s="570"/>
      <c r="PED626" s="570"/>
      <c r="PEE626" s="570"/>
      <c r="PEF626" s="570"/>
      <c r="PEG626" s="570"/>
      <c r="PEH626" s="570"/>
      <c r="PEI626" s="570"/>
      <c r="PEJ626" s="570"/>
      <c r="PEK626" s="570"/>
      <c r="PEL626" s="570"/>
      <c r="PEM626" s="570"/>
      <c r="PEN626" s="570"/>
      <c r="PEO626" s="570"/>
      <c r="PEP626" s="570"/>
      <c r="PEQ626" s="570"/>
      <c r="PER626" s="570"/>
      <c r="PES626" s="570"/>
      <c r="PET626" s="570"/>
      <c r="PEU626" s="570"/>
      <c r="PEV626" s="570"/>
      <c r="PEW626" s="570"/>
      <c r="PEX626" s="570"/>
      <c r="PEY626" s="570"/>
      <c r="PEZ626" s="570"/>
      <c r="PFA626" s="570"/>
      <c r="PFB626" s="570"/>
      <c r="PFC626" s="570"/>
      <c r="PFD626" s="570"/>
      <c r="PFE626" s="570"/>
      <c r="PFF626" s="570"/>
      <c r="PFG626" s="570"/>
      <c r="PFH626" s="570"/>
      <c r="PFI626" s="570"/>
      <c r="PFJ626" s="570"/>
      <c r="PFK626" s="570"/>
      <c r="PFL626" s="570"/>
      <c r="PFM626" s="570"/>
      <c r="PFN626" s="570"/>
      <c r="PFO626" s="570"/>
      <c r="PFP626" s="570"/>
      <c r="PFQ626" s="570"/>
      <c r="PFR626" s="570"/>
      <c r="PFS626" s="570"/>
      <c r="PFT626" s="570"/>
      <c r="PFU626" s="570"/>
      <c r="PFV626" s="570"/>
      <c r="PFW626" s="570"/>
      <c r="PFX626" s="570"/>
      <c r="PFY626" s="570"/>
      <c r="PFZ626" s="570"/>
      <c r="PGA626" s="570"/>
      <c r="PGB626" s="570"/>
      <c r="PGC626" s="570"/>
      <c r="PGD626" s="570"/>
      <c r="PGE626" s="570"/>
      <c r="PGF626" s="570"/>
      <c r="PGG626" s="570"/>
      <c r="PGH626" s="570"/>
      <c r="PGI626" s="570"/>
      <c r="PGJ626" s="570"/>
      <c r="PGK626" s="570"/>
      <c r="PGL626" s="570"/>
      <c r="PGM626" s="570"/>
      <c r="PGN626" s="570"/>
      <c r="PGO626" s="570"/>
      <c r="PGP626" s="570"/>
      <c r="PGQ626" s="570"/>
      <c r="PGR626" s="570"/>
      <c r="PGS626" s="570"/>
      <c r="PGT626" s="570"/>
      <c r="PGU626" s="570"/>
      <c r="PGV626" s="570"/>
      <c r="PGW626" s="570"/>
      <c r="PGX626" s="570"/>
      <c r="PGY626" s="570"/>
      <c r="PGZ626" s="570"/>
      <c r="PHA626" s="570"/>
      <c r="PHB626" s="570"/>
      <c r="PHC626" s="570"/>
      <c r="PHD626" s="570"/>
      <c r="PHE626" s="570"/>
      <c r="PHF626" s="570"/>
      <c r="PHG626" s="570"/>
      <c r="PHH626" s="570"/>
      <c r="PHI626" s="570"/>
      <c r="PHJ626" s="570"/>
      <c r="PHK626" s="570"/>
      <c r="PHL626" s="570"/>
      <c r="PHM626" s="570"/>
      <c r="PHN626" s="570"/>
      <c r="PHO626" s="570"/>
      <c r="PHP626" s="570"/>
      <c r="PHQ626" s="570"/>
      <c r="PHR626" s="570"/>
      <c r="PHS626" s="570"/>
      <c r="PHT626" s="570"/>
      <c r="PHU626" s="570"/>
      <c r="PHV626" s="570"/>
      <c r="PHW626" s="570"/>
      <c r="PHX626" s="570"/>
      <c r="PHY626" s="570"/>
      <c r="PHZ626" s="570"/>
      <c r="PIA626" s="570"/>
      <c r="PIB626" s="570"/>
      <c r="PIC626" s="570"/>
      <c r="PID626" s="570"/>
      <c r="PIE626" s="570"/>
      <c r="PIF626" s="570"/>
      <c r="PIG626" s="570"/>
      <c r="PIH626" s="570"/>
      <c r="PII626" s="570"/>
      <c r="PIJ626" s="570"/>
      <c r="PIK626" s="570"/>
      <c r="PIL626" s="570"/>
      <c r="PIM626" s="570"/>
      <c r="PIN626" s="570"/>
      <c r="PIO626" s="570"/>
      <c r="PIP626" s="570"/>
      <c r="PIQ626" s="570"/>
      <c r="PIR626" s="570"/>
      <c r="PIS626" s="570"/>
      <c r="PIT626" s="570"/>
      <c r="PIU626" s="570"/>
      <c r="PIV626" s="570"/>
      <c r="PIW626" s="570"/>
      <c r="PIX626" s="570"/>
      <c r="PIY626" s="570"/>
      <c r="PIZ626" s="570"/>
      <c r="PJA626" s="570"/>
      <c r="PJB626" s="570"/>
      <c r="PJC626" s="570"/>
      <c r="PJD626" s="570"/>
      <c r="PJE626" s="570"/>
      <c r="PJF626" s="570"/>
      <c r="PJG626" s="570"/>
      <c r="PJH626" s="570"/>
      <c r="PJI626" s="570"/>
      <c r="PJJ626" s="570"/>
      <c r="PJK626" s="570"/>
      <c r="PJL626" s="570"/>
      <c r="PJM626" s="570"/>
      <c r="PJN626" s="570"/>
      <c r="PJO626" s="570"/>
      <c r="PJP626" s="570"/>
      <c r="PJQ626" s="570"/>
      <c r="PJR626" s="570"/>
      <c r="PJS626" s="570"/>
      <c r="PJT626" s="570"/>
      <c r="PJU626" s="570"/>
      <c r="PJV626" s="570"/>
      <c r="PJW626" s="570"/>
      <c r="PJX626" s="570"/>
      <c r="PJY626" s="570"/>
      <c r="PJZ626" s="570"/>
      <c r="PKA626" s="570"/>
      <c r="PKB626" s="570"/>
      <c r="PKC626" s="570"/>
      <c r="PKD626" s="570"/>
      <c r="PKE626" s="570"/>
      <c r="PKF626" s="570"/>
      <c r="PKG626" s="570"/>
      <c r="PKH626" s="570"/>
      <c r="PKI626" s="570"/>
      <c r="PKJ626" s="570"/>
      <c r="PKK626" s="570"/>
      <c r="PKL626" s="570"/>
      <c r="PKM626" s="570"/>
      <c r="PKN626" s="570"/>
      <c r="PKO626" s="570"/>
      <c r="PKP626" s="570"/>
      <c r="PKQ626" s="570"/>
      <c r="PKR626" s="570"/>
      <c r="PKS626" s="570"/>
      <c r="PKT626" s="570"/>
      <c r="PKU626" s="570"/>
      <c r="PKV626" s="570"/>
      <c r="PKW626" s="570"/>
      <c r="PKX626" s="570"/>
      <c r="PKY626" s="570"/>
      <c r="PKZ626" s="570"/>
      <c r="PLA626" s="570"/>
      <c r="PLB626" s="570"/>
      <c r="PLC626" s="570"/>
      <c r="PLD626" s="570"/>
      <c r="PLE626" s="570"/>
      <c r="PLF626" s="570"/>
      <c r="PLG626" s="570"/>
      <c r="PLH626" s="570"/>
      <c r="PLI626" s="570"/>
      <c r="PLJ626" s="570"/>
      <c r="PLK626" s="570"/>
      <c r="PLL626" s="570"/>
      <c r="PLM626" s="570"/>
      <c r="PLN626" s="570"/>
      <c r="PLO626" s="570"/>
      <c r="PLP626" s="570"/>
      <c r="PLQ626" s="570"/>
      <c r="PLR626" s="570"/>
      <c r="PLS626" s="570"/>
      <c r="PLT626" s="570"/>
      <c r="PLU626" s="570"/>
      <c r="PLV626" s="570"/>
      <c r="PLW626" s="570"/>
      <c r="PLX626" s="570"/>
      <c r="PLY626" s="570"/>
      <c r="PLZ626" s="570"/>
      <c r="PMA626" s="570"/>
      <c r="PMB626" s="570"/>
      <c r="PMC626" s="570"/>
      <c r="PMD626" s="570"/>
      <c r="PME626" s="570"/>
      <c r="PMF626" s="570"/>
      <c r="PMG626" s="570"/>
      <c r="PMH626" s="570"/>
      <c r="PMI626" s="570"/>
      <c r="PMJ626" s="570"/>
      <c r="PMK626" s="570"/>
      <c r="PML626" s="570"/>
      <c r="PMM626" s="570"/>
      <c r="PMN626" s="570"/>
      <c r="PMO626" s="570"/>
      <c r="PMP626" s="570"/>
      <c r="PMQ626" s="570"/>
      <c r="PMR626" s="570"/>
      <c r="PMS626" s="570"/>
      <c r="PMT626" s="570"/>
      <c r="PMU626" s="570"/>
      <c r="PMV626" s="570"/>
      <c r="PMW626" s="570"/>
      <c r="PMX626" s="570"/>
      <c r="PMY626" s="570"/>
      <c r="PMZ626" s="570"/>
      <c r="PNA626" s="570"/>
      <c r="PNB626" s="570"/>
      <c r="PNC626" s="570"/>
      <c r="PND626" s="570"/>
      <c r="PNE626" s="570"/>
      <c r="PNF626" s="570"/>
      <c r="PNG626" s="570"/>
      <c r="PNH626" s="570"/>
      <c r="PNI626" s="570"/>
      <c r="PNJ626" s="570"/>
      <c r="PNK626" s="570"/>
      <c r="PNL626" s="570"/>
      <c r="PNM626" s="570"/>
      <c r="PNN626" s="570"/>
      <c r="PNO626" s="570"/>
      <c r="PNP626" s="570"/>
      <c r="PNQ626" s="570"/>
      <c r="PNR626" s="570"/>
      <c r="PNS626" s="570"/>
      <c r="PNT626" s="570"/>
      <c r="PNU626" s="570"/>
      <c r="PNV626" s="570"/>
      <c r="PNW626" s="570"/>
      <c r="PNX626" s="570"/>
      <c r="PNY626" s="570"/>
      <c r="PNZ626" s="570"/>
      <c r="POA626" s="570"/>
      <c r="POB626" s="570"/>
      <c r="POC626" s="570"/>
      <c r="POD626" s="570"/>
      <c r="POE626" s="570"/>
      <c r="POF626" s="570"/>
      <c r="POG626" s="570"/>
      <c r="POH626" s="570"/>
      <c r="POI626" s="570"/>
      <c r="POJ626" s="570"/>
      <c r="POK626" s="570"/>
      <c r="POL626" s="570"/>
      <c r="POM626" s="570"/>
      <c r="PON626" s="570"/>
      <c r="POO626" s="570"/>
      <c r="POP626" s="570"/>
      <c r="POQ626" s="570"/>
      <c r="POR626" s="570"/>
      <c r="POS626" s="570"/>
      <c r="POT626" s="570"/>
      <c r="POU626" s="570"/>
      <c r="POV626" s="570"/>
      <c r="POW626" s="570"/>
      <c r="POX626" s="570"/>
      <c r="POY626" s="570"/>
      <c r="POZ626" s="570"/>
      <c r="PPA626" s="570"/>
      <c r="PPB626" s="570"/>
      <c r="PPC626" s="570"/>
      <c r="PPD626" s="570"/>
      <c r="PPE626" s="570"/>
      <c r="PPF626" s="570"/>
      <c r="PPG626" s="570"/>
      <c r="PPH626" s="570"/>
      <c r="PPI626" s="570"/>
      <c r="PPJ626" s="570"/>
      <c r="PPK626" s="570"/>
      <c r="PPL626" s="570"/>
      <c r="PPM626" s="570"/>
      <c r="PPN626" s="570"/>
      <c r="PPO626" s="570"/>
      <c r="PPP626" s="570"/>
      <c r="PPQ626" s="570"/>
      <c r="PPR626" s="570"/>
      <c r="PPS626" s="570"/>
      <c r="PPT626" s="570"/>
      <c r="PPU626" s="570"/>
      <c r="PPV626" s="570"/>
      <c r="PPW626" s="570"/>
      <c r="PPX626" s="570"/>
      <c r="PPY626" s="570"/>
      <c r="PPZ626" s="570"/>
      <c r="PQA626" s="570"/>
      <c r="PQB626" s="570"/>
      <c r="PQC626" s="570"/>
      <c r="PQD626" s="570"/>
      <c r="PQE626" s="570"/>
      <c r="PQF626" s="570"/>
      <c r="PQG626" s="570"/>
      <c r="PQH626" s="570"/>
      <c r="PQI626" s="570"/>
      <c r="PQJ626" s="570"/>
      <c r="PQK626" s="570"/>
      <c r="PQL626" s="570"/>
      <c r="PQM626" s="570"/>
      <c r="PQN626" s="570"/>
      <c r="PQO626" s="570"/>
      <c r="PQP626" s="570"/>
      <c r="PQQ626" s="570"/>
      <c r="PQR626" s="570"/>
      <c r="PQS626" s="570"/>
      <c r="PQT626" s="570"/>
      <c r="PQU626" s="570"/>
      <c r="PQV626" s="570"/>
      <c r="PQW626" s="570"/>
      <c r="PQX626" s="570"/>
      <c r="PQY626" s="570"/>
      <c r="PQZ626" s="570"/>
      <c r="PRA626" s="570"/>
      <c r="PRB626" s="570"/>
      <c r="PRC626" s="570"/>
      <c r="PRD626" s="570"/>
      <c r="PRE626" s="570"/>
      <c r="PRF626" s="570"/>
      <c r="PRG626" s="570"/>
      <c r="PRH626" s="570"/>
      <c r="PRI626" s="570"/>
      <c r="PRJ626" s="570"/>
      <c r="PRK626" s="570"/>
      <c r="PRL626" s="570"/>
      <c r="PRM626" s="570"/>
      <c r="PRN626" s="570"/>
      <c r="PRO626" s="570"/>
      <c r="PRP626" s="570"/>
      <c r="PRQ626" s="570"/>
      <c r="PRR626" s="570"/>
      <c r="PRS626" s="570"/>
      <c r="PRT626" s="570"/>
      <c r="PRU626" s="570"/>
      <c r="PRV626" s="570"/>
      <c r="PRW626" s="570"/>
      <c r="PRX626" s="570"/>
      <c r="PRY626" s="570"/>
      <c r="PRZ626" s="570"/>
      <c r="PSA626" s="570"/>
      <c r="PSB626" s="570"/>
      <c r="PSC626" s="570"/>
      <c r="PSD626" s="570"/>
      <c r="PSE626" s="570"/>
      <c r="PSF626" s="570"/>
      <c r="PSG626" s="570"/>
      <c r="PSH626" s="570"/>
      <c r="PSI626" s="570"/>
      <c r="PSJ626" s="570"/>
      <c r="PSK626" s="570"/>
      <c r="PSL626" s="570"/>
      <c r="PSM626" s="570"/>
      <c r="PSN626" s="570"/>
      <c r="PSO626" s="570"/>
      <c r="PSP626" s="570"/>
      <c r="PSQ626" s="570"/>
      <c r="PSR626" s="570"/>
      <c r="PSS626" s="570"/>
      <c r="PST626" s="570"/>
      <c r="PSU626" s="570"/>
      <c r="PSV626" s="570"/>
      <c r="PSW626" s="570"/>
      <c r="PSX626" s="570"/>
      <c r="PSY626" s="570"/>
      <c r="PSZ626" s="570"/>
      <c r="PTA626" s="570"/>
      <c r="PTB626" s="570"/>
      <c r="PTC626" s="570"/>
      <c r="PTD626" s="570"/>
      <c r="PTE626" s="570"/>
      <c r="PTF626" s="570"/>
      <c r="PTG626" s="570"/>
      <c r="PTH626" s="570"/>
      <c r="PTI626" s="570"/>
      <c r="PTJ626" s="570"/>
      <c r="PTK626" s="570"/>
      <c r="PTL626" s="570"/>
      <c r="PTM626" s="570"/>
      <c r="PTN626" s="570"/>
      <c r="PTO626" s="570"/>
      <c r="PTP626" s="570"/>
      <c r="PTQ626" s="570"/>
      <c r="PTR626" s="570"/>
      <c r="PTS626" s="570"/>
      <c r="PTT626" s="570"/>
      <c r="PTU626" s="570"/>
      <c r="PTV626" s="570"/>
      <c r="PTW626" s="570"/>
      <c r="PTX626" s="570"/>
      <c r="PTY626" s="570"/>
      <c r="PTZ626" s="570"/>
      <c r="PUA626" s="570"/>
      <c r="PUB626" s="570"/>
      <c r="PUC626" s="570"/>
      <c r="PUD626" s="570"/>
      <c r="PUE626" s="570"/>
      <c r="PUF626" s="570"/>
      <c r="PUG626" s="570"/>
      <c r="PUH626" s="570"/>
      <c r="PUI626" s="570"/>
      <c r="PUJ626" s="570"/>
      <c r="PUK626" s="570"/>
      <c r="PUL626" s="570"/>
      <c r="PUM626" s="570"/>
      <c r="PUN626" s="570"/>
      <c r="PUO626" s="570"/>
      <c r="PUP626" s="570"/>
      <c r="PUQ626" s="570"/>
      <c r="PUR626" s="570"/>
      <c r="PUS626" s="570"/>
      <c r="PUT626" s="570"/>
      <c r="PUU626" s="570"/>
      <c r="PUV626" s="570"/>
      <c r="PUW626" s="570"/>
      <c r="PUX626" s="570"/>
      <c r="PUY626" s="570"/>
      <c r="PUZ626" s="570"/>
      <c r="PVA626" s="570"/>
      <c r="PVB626" s="570"/>
      <c r="PVC626" s="570"/>
      <c r="PVD626" s="570"/>
      <c r="PVE626" s="570"/>
      <c r="PVF626" s="570"/>
      <c r="PVG626" s="570"/>
      <c r="PVH626" s="570"/>
      <c r="PVI626" s="570"/>
      <c r="PVJ626" s="570"/>
      <c r="PVK626" s="570"/>
      <c r="PVL626" s="570"/>
      <c r="PVM626" s="570"/>
      <c r="PVN626" s="570"/>
      <c r="PVO626" s="570"/>
      <c r="PVP626" s="570"/>
      <c r="PVQ626" s="570"/>
      <c r="PVR626" s="570"/>
      <c r="PVS626" s="570"/>
      <c r="PVT626" s="570"/>
      <c r="PVU626" s="570"/>
      <c r="PVV626" s="570"/>
      <c r="PVW626" s="570"/>
      <c r="PVX626" s="570"/>
      <c r="PVY626" s="570"/>
      <c r="PVZ626" s="570"/>
      <c r="PWA626" s="570"/>
      <c r="PWB626" s="570"/>
      <c r="PWC626" s="570"/>
      <c r="PWD626" s="570"/>
      <c r="PWE626" s="570"/>
      <c r="PWF626" s="570"/>
      <c r="PWG626" s="570"/>
      <c r="PWH626" s="570"/>
      <c r="PWI626" s="570"/>
      <c r="PWJ626" s="570"/>
      <c r="PWK626" s="570"/>
      <c r="PWL626" s="570"/>
      <c r="PWM626" s="570"/>
      <c r="PWN626" s="570"/>
      <c r="PWO626" s="570"/>
      <c r="PWP626" s="570"/>
      <c r="PWQ626" s="570"/>
      <c r="PWR626" s="570"/>
      <c r="PWS626" s="570"/>
      <c r="PWT626" s="570"/>
      <c r="PWU626" s="570"/>
      <c r="PWV626" s="570"/>
      <c r="PWW626" s="570"/>
      <c r="PWX626" s="570"/>
      <c r="PWY626" s="570"/>
      <c r="PWZ626" s="570"/>
      <c r="PXA626" s="570"/>
      <c r="PXB626" s="570"/>
      <c r="PXC626" s="570"/>
      <c r="PXD626" s="570"/>
      <c r="PXE626" s="570"/>
      <c r="PXF626" s="570"/>
      <c r="PXG626" s="570"/>
      <c r="PXH626" s="570"/>
      <c r="PXI626" s="570"/>
      <c r="PXJ626" s="570"/>
      <c r="PXK626" s="570"/>
      <c r="PXL626" s="570"/>
      <c r="PXM626" s="570"/>
      <c r="PXN626" s="570"/>
      <c r="PXO626" s="570"/>
      <c r="PXP626" s="570"/>
      <c r="PXQ626" s="570"/>
      <c r="PXR626" s="570"/>
      <c r="PXS626" s="570"/>
      <c r="PXT626" s="570"/>
      <c r="PXU626" s="570"/>
      <c r="PXV626" s="570"/>
      <c r="PXW626" s="570"/>
      <c r="PXX626" s="570"/>
      <c r="PXY626" s="570"/>
      <c r="PXZ626" s="570"/>
      <c r="PYA626" s="570"/>
      <c r="PYB626" s="570"/>
      <c r="PYC626" s="570"/>
      <c r="PYD626" s="570"/>
      <c r="PYE626" s="570"/>
      <c r="PYF626" s="570"/>
      <c r="PYG626" s="570"/>
      <c r="PYH626" s="570"/>
      <c r="PYI626" s="570"/>
      <c r="PYJ626" s="570"/>
      <c r="PYK626" s="570"/>
      <c r="PYL626" s="570"/>
      <c r="PYM626" s="570"/>
      <c r="PYN626" s="570"/>
      <c r="PYO626" s="570"/>
      <c r="PYP626" s="570"/>
      <c r="PYQ626" s="570"/>
      <c r="PYR626" s="570"/>
      <c r="PYS626" s="570"/>
      <c r="PYT626" s="570"/>
      <c r="PYU626" s="570"/>
      <c r="PYV626" s="570"/>
      <c r="PYW626" s="570"/>
      <c r="PYX626" s="570"/>
      <c r="PYY626" s="570"/>
      <c r="PYZ626" s="570"/>
      <c r="PZA626" s="570"/>
      <c r="PZB626" s="570"/>
      <c r="PZC626" s="570"/>
      <c r="PZD626" s="570"/>
      <c r="PZE626" s="570"/>
      <c r="PZF626" s="570"/>
      <c r="PZG626" s="570"/>
      <c r="PZH626" s="570"/>
      <c r="PZI626" s="570"/>
      <c r="PZJ626" s="570"/>
      <c r="PZK626" s="570"/>
      <c r="PZL626" s="570"/>
      <c r="PZM626" s="570"/>
      <c r="PZN626" s="570"/>
      <c r="PZO626" s="570"/>
      <c r="PZP626" s="570"/>
      <c r="PZQ626" s="570"/>
      <c r="PZR626" s="570"/>
      <c r="PZS626" s="570"/>
      <c r="PZT626" s="570"/>
      <c r="PZU626" s="570"/>
      <c r="PZV626" s="570"/>
      <c r="PZW626" s="570"/>
      <c r="PZX626" s="570"/>
      <c r="PZY626" s="570"/>
      <c r="PZZ626" s="570"/>
      <c r="QAA626" s="570"/>
      <c r="QAB626" s="570"/>
      <c r="QAC626" s="570"/>
      <c r="QAD626" s="570"/>
      <c r="QAE626" s="570"/>
      <c r="QAF626" s="570"/>
      <c r="QAG626" s="570"/>
      <c r="QAH626" s="570"/>
      <c r="QAI626" s="570"/>
      <c r="QAJ626" s="570"/>
      <c r="QAK626" s="570"/>
      <c r="QAL626" s="570"/>
      <c r="QAM626" s="570"/>
      <c r="QAN626" s="570"/>
      <c r="QAO626" s="570"/>
      <c r="QAP626" s="570"/>
      <c r="QAQ626" s="570"/>
      <c r="QAR626" s="570"/>
      <c r="QAS626" s="570"/>
      <c r="QAT626" s="570"/>
      <c r="QAU626" s="570"/>
      <c r="QAV626" s="570"/>
      <c r="QAW626" s="570"/>
      <c r="QAX626" s="570"/>
      <c r="QAY626" s="570"/>
      <c r="QAZ626" s="570"/>
      <c r="QBA626" s="570"/>
      <c r="QBB626" s="570"/>
      <c r="QBC626" s="570"/>
      <c r="QBD626" s="570"/>
      <c r="QBE626" s="570"/>
      <c r="QBF626" s="570"/>
      <c r="QBG626" s="570"/>
      <c r="QBH626" s="570"/>
      <c r="QBI626" s="570"/>
      <c r="QBJ626" s="570"/>
      <c r="QBK626" s="570"/>
      <c r="QBL626" s="570"/>
      <c r="QBM626" s="570"/>
      <c r="QBN626" s="570"/>
      <c r="QBO626" s="570"/>
      <c r="QBP626" s="570"/>
      <c r="QBQ626" s="570"/>
      <c r="QBR626" s="570"/>
      <c r="QBS626" s="570"/>
      <c r="QBT626" s="570"/>
      <c r="QBU626" s="570"/>
      <c r="QBV626" s="570"/>
      <c r="QBW626" s="570"/>
      <c r="QBX626" s="570"/>
      <c r="QBY626" s="570"/>
      <c r="QBZ626" s="570"/>
      <c r="QCA626" s="570"/>
      <c r="QCB626" s="570"/>
      <c r="QCC626" s="570"/>
      <c r="QCD626" s="570"/>
      <c r="QCE626" s="570"/>
      <c r="QCF626" s="570"/>
      <c r="QCG626" s="570"/>
      <c r="QCH626" s="570"/>
      <c r="QCI626" s="570"/>
      <c r="QCJ626" s="570"/>
      <c r="QCK626" s="570"/>
      <c r="QCL626" s="570"/>
      <c r="QCM626" s="570"/>
      <c r="QCN626" s="570"/>
      <c r="QCO626" s="570"/>
      <c r="QCP626" s="570"/>
      <c r="QCQ626" s="570"/>
      <c r="QCR626" s="570"/>
      <c r="QCS626" s="570"/>
      <c r="QCT626" s="570"/>
      <c r="QCU626" s="570"/>
      <c r="QCV626" s="570"/>
      <c r="QCW626" s="570"/>
      <c r="QCX626" s="570"/>
      <c r="QCY626" s="570"/>
      <c r="QCZ626" s="570"/>
      <c r="QDA626" s="570"/>
      <c r="QDB626" s="570"/>
      <c r="QDC626" s="570"/>
      <c r="QDD626" s="570"/>
      <c r="QDE626" s="570"/>
      <c r="QDF626" s="570"/>
      <c r="QDG626" s="570"/>
      <c r="QDH626" s="570"/>
      <c r="QDI626" s="570"/>
      <c r="QDJ626" s="570"/>
      <c r="QDK626" s="570"/>
      <c r="QDL626" s="570"/>
      <c r="QDM626" s="570"/>
      <c r="QDN626" s="570"/>
      <c r="QDO626" s="570"/>
      <c r="QDP626" s="570"/>
      <c r="QDQ626" s="570"/>
      <c r="QDR626" s="570"/>
      <c r="QDS626" s="570"/>
      <c r="QDT626" s="570"/>
      <c r="QDU626" s="570"/>
      <c r="QDV626" s="570"/>
      <c r="QDW626" s="570"/>
      <c r="QDX626" s="570"/>
      <c r="QDY626" s="570"/>
      <c r="QDZ626" s="570"/>
      <c r="QEA626" s="570"/>
      <c r="QEB626" s="570"/>
      <c r="QEC626" s="570"/>
      <c r="QED626" s="570"/>
      <c r="QEE626" s="570"/>
      <c r="QEF626" s="570"/>
      <c r="QEG626" s="570"/>
      <c r="QEH626" s="570"/>
      <c r="QEI626" s="570"/>
      <c r="QEJ626" s="570"/>
      <c r="QEK626" s="570"/>
      <c r="QEL626" s="570"/>
      <c r="QEM626" s="570"/>
      <c r="QEN626" s="570"/>
      <c r="QEO626" s="570"/>
      <c r="QEP626" s="570"/>
      <c r="QEQ626" s="570"/>
      <c r="QER626" s="570"/>
      <c r="QES626" s="570"/>
      <c r="QET626" s="570"/>
      <c r="QEU626" s="570"/>
      <c r="QEV626" s="570"/>
      <c r="QEW626" s="570"/>
      <c r="QEX626" s="570"/>
      <c r="QEY626" s="570"/>
      <c r="QEZ626" s="570"/>
      <c r="QFA626" s="570"/>
      <c r="QFB626" s="570"/>
      <c r="QFC626" s="570"/>
      <c r="QFD626" s="570"/>
      <c r="QFE626" s="570"/>
      <c r="QFF626" s="570"/>
      <c r="QFG626" s="570"/>
      <c r="QFH626" s="570"/>
      <c r="QFI626" s="570"/>
      <c r="QFJ626" s="570"/>
      <c r="QFK626" s="570"/>
      <c r="QFL626" s="570"/>
      <c r="QFM626" s="570"/>
      <c r="QFN626" s="570"/>
      <c r="QFO626" s="570"/>
      <c r="QFP626" s="570"/>
      <c r="QFQ626" s="570"/>
      <c r="QFR626" s="570"/>
      <c r="QFS626" s="570"/>
      <c r="QFT626" s="570"/>
      <c r="QFU626" s="570"/>
      <c r="QFV626" s="570"/>
      <c r="QFW626" s="570"/>
      <c r="QFX626" s="570"/>
      <c r="QFY626" s="570"/>
      <c r="QFZ626" s="570"/>
      <c r="QGA626" s="570"/>
      <c r="QGB626" s="570"/>
      <c r="QGC626" s="570"/>
      <c r="QGD626" s="570"/>
      <c r="QGE626" s="570"/>
      <c r="QGF626" s="570"/>
      <c r="QGG626" s="570"/>
      <c r="QGH626" s="570"/>
      <c r="QGI626" s="570"/>
      <c r="QGJ626" s="570"/>
      <c r="QGK626" s="570"/>
      <c r="QGL626" s="570"/>
      <c r="QGM626" s="570"/>
      <c r="QGN626" s="570"/>
      <c r="QGO626" s="570"/>
      <c r="QGP626" s="570"/>
      <c r="QGQ626" s="570"/>
      <c r="QGR626" s="570"/>
      <c r="QGS626" s="570"/>
      <c r="QGT626" s="570"/>
      <c r="QGU626" s="570"/>
      <c r="QGV626" s="570"/>
      <c r="QGW626" s="570"/>
      <c r="QGX626" s="570"/>
      <c r="QGY626" s="570"/>
      <c r="QGZ626" s="570"/>
      <c r="QHA626" s="570"/>
      <c r="QHB626" s="570"/>
      <c r="QHC626" s="570"/>
      <c r="QHD626" s="570"/>
      <c r="QHE626" s="570"/>
      <c r="QHF626" s="570"/>
      <c r="QHG626" s="570"/>
      <c r="QHH626" s="570"/>
      <c r="QHI626" s="570"/>
      <c r="QHJ626" s="570"/>
      <c r="QHK626" s="570"/>
      <c r="QHL626" s="570"/>
      <c r="QHM626" s="570"/>
      <c r="QHN626" s="570"/>
      <c r="QHO626" s="570"/>
      <c r="QHP626" s="570"/>
      <c r="QHQ626" s="570"/>
      <c r="QHR626" s="570"/>
      <c r="QHS626" s="570"/>
      <c r="QHT626" s="570"/>
      <c r="QHU626" s="570"/>
      <c r="QHV626" s="570"/>
      <c r="QHW626" s="570"/>
      <c r="QHX626" s="570"/>
      <c r="QHY626" s="570"/>
      <c r="QHZ626" s="570"/>
      <c r="QIA626" s="570"/>
      <c r="QIB626" s="570"/>
      <c r="QIC626" s="570"/>
      <c r="QID626" s="570"/>
      <c r="QIE626" s="570"/>
      <c r="QIF626" s="570"/>
      <c r="QIG626" s="570"/>
      <c r="QIH626" s="570"/>
      <c r="QII626" s="570"/>
      <c r="QIJ626" s="570"/>
      <c r="QIK626" s="570"/>
      <c r="QIL626" s="570"/>
      <c r="QIM626" s="570"/>
      <c r="QIN626" s="570"/>
      <c r="QIO626" s="570"/>
      <c r="QIP626" s="570"/>
      <c r="QIQ626" s="570"/>
      <c r="QIR626" s="570"/>
      <c r="QIS626" s="570"/>
      <c r="QIT626" s="570"/>
      <c r="QIU626" s="570"/>
      <c r="QIV626" s="570"/>
      <c r="QIW626" s="570"/>
      <c r="QIX626" s="570"/>
      <c r="QIY626" s="570"/>
      <c r="QIZ626" s="570"/>
      <c r="QJA626" s="570"/>
      <c r="QJB626" s="570"/>
      <c r="QJC626" s="570"/>
      <c r="QJD626" s="570"/>
      <c r="QJE626" s="570"/>
      <c r="QJF626" s="570"/>
      <c r="QJG626" s="570"/>
      <c r="QJH626" s="570"/>
      <c r="QJI626" s="570"/>
      <c r="QJJ626" s="570"/>
      <c r="QJK626" s="570"/>
      <c r="QJL626" s="570"/>
      <c r="QJM626" s="570"/>
      <c r="QJN626" s="570"/>
      <c r="QJO626" s="570"/>
      <c r="QJP626" s="570"/>
      <c r="QJQ626" s="570"/>
      <c r="QJR626" s="570"/>
      <c r="QJS626" s="570"/>
      <c r="QJT626" s="570"/>
      <c r="QJU626" s="570"/>
      <c r="QJV626" s="570"/>
      <c r="QJW626" s="570"/>
      <c r="QJX626" s="570"/>
      <c r="QJY626" s="570"/>
      <c r="QJZ626" s="570"/>
      <c r="QKA626" s="570"/>
      <c r="QKB626" s="570"/>
      <c r="QKC626" s="570"/>
      <c r="QKD626" s="570"/>
      <c r="QKE626" s="570"/>
      <c r="QKF626" s="570"/>
      <c r="QKG626" s="570"/>
      <c r="QKH626" s="570"/>
      <c r="QKI626" s="570"/>
      <c r="QKJ626" s="570"/>
      <c r="QKK626" s="570"/>
      <c r="QKL626" s="570"/>
      <c r="QKM626" s="570"/>
      <c r="QKN626" s="570"/>
      <c r="QKO626" s="570"/>
      <c r="QKP626" s="570"/>
      <c r="QKQ626" s="570"/>
      <c r="QKR626" s="570"/>
      <c r="QKS626" s="570"/>
      <c r="QKT626" s="570"/>
      <c r="QKU626" s="570"/>
      <c r="QKV626" s="570"/>
      <c r="QKW626" s="570"/>
      <c r="QKX626" s="570"/>
      <c r="QKY626" s="570"/>
      <c r="QKZ626" s="570"/>
      <c r="QLA626" s="570"/>
      <c r="QLB626" s="570"/>
      <c r="QLC626" s="570"/>
      <c r="QLD626" s="570"/>
      <c r="QLE626" s="570"/>
      <c r="QLF626" s="570"/>
      <c r="QLG626" s="570"/>
      <c r="QLH626" s="570"/>
      <c r="QLI626" s="570"/>
      <c r="QLJ626" s="570"/>
      <c r="QLK626" s="570"/>
      <c r="QLL626" s="570"/>
      <c r="QLM626" s="570"/>
      <c r="QLN626" s="570"/>
      <c r="QLO626" s="570"/>
      <c r="QLP626" s="570"/>
      <c r="QLQ626" s="570"/>
      <c r="QLR626" s="570"/>
      <c r="QLS626" s="570"/>
      <c r="QLT626" s="570"/>
      <c r="QLU626" s="570"/>
      <c r="QLV626" s="570"/>
      <c r="QLW626" s="570"/>
      <c r="QLX626" s="570"/>
      <c r="QLY626" s="570"/>
      <c r="QLZ626" s="570"/>
      <c r="QMA626" s="570"/>
      <c r="QMB626" s="570"/>
      <c r="QMC626" s="570"/>
      <c r="QMD626" s="570"/>
      <c r="QME626" s="570"/>
      <c r="QMF626" s="570"/>
      <c r="QMG626" s="570"/>
      <c r="QMH626" s="570"/>
      <c r="QMI626" s="570"/>
      <c r="QMJ626" s="570"/>
      <c r="QMK626" s="570"/>
      <c r="QML626" s="570"/>
      <c r="QMM626" s="570"/>
      <c r="QMN626" s="570"/>
      <c r="QMO626" s="570"/>
      <c r="QMP626" s="570"/>
      <c r="QMQ626" s="570"/>
      <c r="QMR626" s="570"/>
      <c r="QMS626" s="570"/>
      <c r="QMT626" s="570"/>
      <c r="QMU626" s="570"/>
      <c r="QMV626" s="570"/>
      <c r="QMW626" s="570"/>
      <c r="QMX626" s="570"/>
      <c r="QMY626" s="570"/>
      <c r="QMZ626" s="570"/>
      <c r="QNA626" s="570"/>
      <c r="QNB626" s="570"/>
      <c r="QNC626" s="570"/>
      <c r="QND626" s="570"/>
      <c r="QNE626" s="570"/>
      <c r="QNF626" s="570"/>
      <c r="QNG626" s="570"/>
      <c r="QNH626" s="570"/>
      <c r="QNI626" s="570"/>
      <c r="QNJ626" s="570"/>
      <c r="QNK626" s="570"/>
      <c r="QNL626" s="570"/>
      <c r="QNM626" s="570"/>
      <c r="QNN626" s="570"/>
      <c r="QNO626" s="570"/>
      <c r="QNP626" s="570"/>
      <c r="QNQ626" s="570"/>
      <c r="QNR626" s="570"/>
      <c r="QNS626" s="570"/>
      <c r="QNT626" s="570"/>
      <c r="QNU626" s="570"/>
      <c r="QNV626" s="570"/>
      <c r="QNW626" s="570"/>
      <c r="QNX626" s="570"/>
      <c r="QNY626" s="570"/>
      <c r="QNZ626" s="570"/>
      <c r="QOA626" s="570"/>
      <c r="QOB626" s="570"/>
      <c r="QOC626" s="570"/>
      <c r="QOD626" s="570"/>
      <c r="QOE626" s="570"/>
      <c r="QOF626" s="570"/>
      <c r="QOG626" s="570"/>
      <c r="QOH626" s="570"/>
      <c r="QOI626" s="570"/>
      <c r="QOJ626" s="570"/>
      <c r="QOK626" s="570"/>
      <c r="QOL626" s="570"/>
      <c r="QOM626" s="570"/>
      <c r="QON626" s="570"/>
      <c r="QOO626" s="570"/>
      <c r="QOP626" s="570"/>
      <c r="QOQ626" s="570"/>
      <c r="QOR626" s="570"/>
      <c r="QOS626" s="570"/>
      <c r="QOT626" s="570"/>
      <c r="QOU626" s="570"/>
      <c r="QOV626" s="570"/>
      <c r="QOW626" s="570"/>
      <c r="QOX626" s="570"/>
      <c r="QOY626" s="570"/>
      <c r="QOZ626" s="570"/>
      <c r="QPA626" s="570"/>
      <c r="QPB626" s="570"/>
      <c r="QPC626" s="570"/>
      <c r="QPD626" s="570"/>
      <c r="QPE626" s="570"/>
      <c r="QPF626" s="570"/>
      <c r="QPG626" s="570"/>
      <c r="QPH626" s="570"/>
      <c r="QPI626" s="570"/>
      <c r="QPJ626" s="570"/>
      <c r="QPK626" s="570"/>
      <c r="QPL626" s="570"/>
      <c r="QPM626" s="570"/>
      <c r="QPN626" s="570"/>
      <c r="QPO626" s="570"/>
      <c r="QPP626" s="570"/>
      <c r="QPQ626" s="570"/>
      <c r="QPR626" s="570"/>
      <c r="QPS626" s="570"/>
      <c r="QPT626" s="570"/>
      <c r="QPU626" s="570"/>
      <c r="QPV626" s="570"/>
      <c r="QPW626" s="570"/>
      <c r="QPX626" s="570"/>
      <c r="QPY626" s="570"/>
      <c r="QPZ626" s="570"/>
      <c r="QQA626" s="570"/>
      <c r="QQB626" s="570"/>
      <c r="QQC626" s="570"/>
      <c r="QQD626" s="570"/>
      <c r="QQE626" s="570"/>
      <c r="QQF626" s="570"/>
      <c r="QQG626" s="570"/>
      <c r="QQH626" s="570"/>
      <c r="QQI626" s="570"/>
      <c r="QQJ626" s="570"/>
      <c r="QQK626" s="570"/>
      <c r="QQL626" s="570"/>
      <c r="QQM626" s="570"/>
      <c r="QQN626" s="570"/>
      <c r="QQO626" s="570"/>
      <c r="QQP626" s="570"/>
      <c r="QQQ626" s="570"/>
      <c r="QQR626" s="570"/>
      <c r="QQS626" s="570"/>
      <c r="QQT626" s="570"/>
      <c r="QQU626" s="570"/>
      <c r="QQV626" s="570"/>
      <c r="QQW626" s="570"/>
      <c r="QQX626" s="570"/>
      <c r="QQY626" s="570"/>
      <c r="QQZ626" s="570"/>
      <c r="QRA626" s="570"/>
      <c r="QRB626" s="570"/>
      <c r="QRC626" s="570"/>
      <c r="QRD626" s="570"/>
      <c r="QRE626" s="570"/>
      <c r="QRF626" s="570"/>
      <c r="QRG626" s="570"/>
      <c r="QRH626" s="570"/>
      <c r="QRI626" s="570"/>
      <c r="QRJ626" s="570"/>
      <c r="QRK626" s="570"/>
      <c r="QRL626" s="570"/>
      <c r="QRM626" s="570"/>
      <c r="QRN626" s="570"/>
      <c r="QRO626" s="570"/>
      <c r="QRP626" s="570"/>
      <c r="QRQ626" s="570"/>
      <c r="QRR626" s="570"/>
      <c r="QRS626" s="570"/>
      <c r="QRT626" s="570"/>
      <c r="QRU626" s="570"/>
      <c r="QRV626" s="570"/>
      <c r="QRW626" s="570"/>
      <c r="QRX626" s="570"/>
      <c r="QRY626" s="570"/>
      <c r="QRZ626" s="570"/>
      <c r="QSA626" s="570"/>
      <c r="QSB626" s="570"/>
      <c r="QSC626" s="570"/>
      <c r="QSD626" s="570"/>
      <c r="QSE626" s="570"/>
      <c r="QSF626" s="570"/>
      <c r="QSG626" s="570"/>
      <c r="QSH626" s="570"/>
      <c r="QSI626" s="570"/>
      <c r="QSJ626" s="570"/>
      <c r="QSK626" s="570"/>
      <c r="QSL626" s="570"/>
      <c r="QSM626" s="570"/>
      <c r="QSN626" s="570"/>
      <c r="QSO626" s="570"/>
      <c r="QSP626" s="570"/>
      <c r="QSQ626" s="570"/>
      <c r="QSR626" s="570"/>
      <c r="QSS626" s="570"/>
      <c r="QST626" s="570"/>
      <c r="QSU626" s="570"/>
      <c r="QSV626" s="570"/>
      <c r="QSW626" s="570"/>
      <c r="QSX626" s="570"/>
      <c r="QSY626" s="570"/>
      <c r="QSZ626" s="570"/>
      <c r="QTA626" s="570"/>
      <c r="QTB626" s="570"/>
      <c r="QTC626" s="570"/>
      <c r="QTD626" s="570"/>
      <c r="QTE626" s="570"/>
      <c r="QTF626" s="570"/>
      <c r="QTG626" s="570"/>
      <c r="QTH626" s="570"/>
      <c r="QTI626" s="570"/>
      <c r="QTJ626" s="570"/>
      <c r="QTK626" s="570"/>
      <c r="QTL626" s="570"/>
      <c r="QTM626" s="570"/>
      <c r="QTN626" s="570"/>
      <c r="QTO626" s="570"/>
      <c r="QTP626" s="570"/>
      <c r="QTQ626" s="570"/>
      <c r="QTR626" s="570"/>
      <c r="QTS626" s="570"/>
      <c r="QTT626" s="570"/>
      <c r="QTU626" s="570"/>
      <c r="QTV626" s="570"/>
      <c r="QTW626" s="570"/>
      <c r="QTX626" s="570"/>
      <c r="QTY626" s="570"/>
      <c r="QTZ626" s="570"/>
      <c r="QUA626" s="570"/>
      <c r="QUB626" s="570"/>
      <c r="QUC626" s="570"/>
      <c r="QUD626" s="570"/>
      <c r="QUE626" s="570"/>
      <c r="QUF626" s="570"/>
      <c r="QUG626" s="570"/>
      <c r="QUH626" s="570"/>
      <c r="QUI626" s="570"/>
      <c r="QUJ626" s="570"/>
      <c r="QUK626" s="570"/>
      <c r="QUL626" s="570"/>
      <c r="QUM626" s="570"/>
      <c r="QUN626" s="570"/>
      <c r="QUO626" s="570"/>
      <c r="QUP626" s="570"/>
      <c r="QUQ626" s="570"/>
      <c r="QUR626" s="570"/>
      <c r="QUS626" s="570"/>
      <c r="QUT626" s="570"/>
      <c r="QUU626" s="570"/>
      <c r="QUV626" s="570"/>
      <c r="QUW626" s="570"/>
      <c r="QUX626" s="570"/>
      <c r="QUY626" s="570"/>
      <c r="QUZ626" s="570"/>
      <c r="QVA626" s="570"/>
      <c r="QVB626" s="570"/>
      <c r="QVC626" s="570"/>
      <c r="QVD626" s="570"/>
      <c r="QVE626" s="570"/>
      <c r="QVF626" s="570"/>
      <c r="QVG626" s="570"/>
      <c r="QVH626" s="570"/>
      <c r="QVI626" s="570"/>
      <c r="QVJ626" s="570"/>
      <c r="QVK626" s="570"/>
      <c r="QVL626" s="570"/>
      <c r="QVM626" s="570"/>
      <c r="QVN626" s="570"/>
      <c r="QVO626" s="570"/>
      <c r="QVP626" s="570"/>
      <c r="QVQ626" s="570"/>
      <c r="QVR626" s="570"/>
      <c r="QVS626" s="570"/>
      <c r="QVT626" s="570"/>
      <c r="QVU626" s="570"/>
      <c r="QVV626" s="570"/>
      <c r="QVW626" s="570"/>
      <c r="QVX626" s="570"/>
      <c r="QVY626" s="570"/>
      <c r="QVZ626" s="570"/>
      <c r="QWA626" s="570"/>
      <c r="QWB626" s="570"/>
      <c r="QWC626" s="570"/>
      <c r="QWD626" s="570"/>
      <c r="QWE626" s="570"/>
      <c r="QWF626" s="570"/>
      <c r="QWG626" s="570"/>
      <c r="QWH626" s="570"/>
      <c r="QWI626" s="570"/>
      <c r="QWJ626" s="570"/>
      <c r="QWK626" s="570"/>
      <c r="QWL626" s="570"/>
      <c r="QWM626" s="570"/>
      <c r="QWN626" s="570"/>
      <c r="QWO626" s="570"/>
      <c r="QWP626" s="570"/>
      <c r="QWQ626" s="570"/>
      <c r="QWR626" s="570"/>
      <c r="QWS626" s="570"/>
      <c r="QWT626" s="570"/>
      <c r="QWU626" s="570"/>
      <c r="QWV626" s="570"/>
      <c r="QWW626" s="570"/>
      <c r="QWX626" s="570"/>
      <c r="QWY626" s="570"/>
      <c r="QWZ626" s="570"/>
      <c r="QXA626" s="570"/>
      <c r="QXB626" s="570"/>
      <c r="QXC626" s="570"/>
      <c r="QXD626" s="570"/>
      <c r="QXE626" s="570"/>
      <c r="QXF626" s="570"/>
      <c r="QXG626" s="570"/>
      <c r="QXH626" s="570"/>
      <c r="QXI626" s="570"/>
      <c r="QXJ626" s="570"/>
      <c r="QXK626" s="570"/>
      <c r="QXL626" s="570"/>
      <c r="QXM626" s="570"/>
      <c r="QXN626" s="570"/>
      <c r="QXO626" s="570"/>
      <c r="QXP626" s="570"/>
      <c r="QXQ626" s="570"/>
      <c r="QXR626" s="570"/>
      <c r="QXS626" s="570"/>
      <c r="QXT626" s="570"/>
      <c r="QXU626" s="570"/>
      <c r="QXV626" s="570"/>
      <c r="QXW626" s="570"/>
      <c r="QXX626" s="570"/>
      <c r="QXY626" s="570"/>
      <c r="QXZ626" s="570"/>
      <c r="QYA626" s="570"/>
      <c r="QYB626" s="570"/>
      <c r="QYC626" s="570"/>
      <c r="QYD626" s="570"/>
      <c r="QYE626" s="570"/>
      <c r="QYF626" s="570"/>
      <c r="QYG626" s="570"/>
      <c r="QYH626" s="570"/>
      <c r="QYI626" s="570"/>
      <c r="QYJ626" s="570"/>
      <c r="QYK626" s="570"/>
      <c r="QYL626" s="570"/>
      <c r="QYM626" s="570"/>
      <c r="QYN626" s="570"/>
      <c r="QYO626" s="570"/>
      <c r="QYP626" s="570"/>
      <c r="QYQ626" s="570"/>
      <c r="QYR626" s="570"/>
      <c r="QYS626" s="570"/>
      <c r="QYT626" s="570"/>
      <c r="QYU626" s="570"/>
      <c r="QYV626" s="570"/>
      <c r="QYW626" s="570"/>
      <c r="QYX626" s="570"/>
      <c r="QYY626" s="570"/>
      <c r="QYZ626" s="570"/>
      <c r="QZA626" s="570"/>
      <c r="QZB626" s="570"/>
      <c r="QZC626" s="570"/>
      <c r="QZD626" s="570"/>
      <c r="QZE626" s="570"/>
      <c r="QZF626" s="570"/>
      <c r="QZG626" s="570"/>
      <c r="QZH626" s="570"/>
      <c r="QZI626" s="570"/>
      <c r="QZJ626" s="570"/>
      <c r="QZK626" s="570"/>
      <c r="QZL626" s="570"/>
      <c r="QZM626" s="570"/>
      <c r="QZN626" s="570"/>
      <c r="QZO626" s="570"/>
      <c r="QZP626" s="570"/>
      <c r="QZQ626" s="570"/>
      <c r="QZR626" s="570"/>
      <c r="QZS626" s="570"/>
      <c r="QZT626" s="570"/>
      <c r="QZU626" s="570"/>
      <c r="QZV626" s="570"/>
      <c r="QZW626" s="570"/>
      <c r="QZX626" s="570"/>
      <c r="QZY626" s="570"/>
      <c r="QZZ626" s="570"/>
      <c r="RAA626" s="570"/>
      <c r="RAB626" s="570"/>
      <c r="RAC626" s="570"/>
      <c r="RAD626" s="570"/>
      <c r="RAE626" s="570"/>
      <c r="RAF626" s="570"/>
      <c r="RAG626" s="570"/>
      <c r="RAH626" s="570"/>
      <c r="RAI626" s="570"/>
      <c r="RAJ626" s="570"/>
      <c r="RAK626" s="570"/>
      <c r="RAL626" s="570"/>
      <c r="RAM626" s="570"/>
      <c r="RAN626" s="570"/>
      <c r="RAO626" s="570"/>
      <c r="RAP626" s="570"/>
      <c r="RAQ626" s="570"/>
      <c r="RAR626" s="570"/>
      <c r="RAS626" s="570"/>
      <c r="RAT626" s="570"/>
      <c r="RAU626" s="570"/>
      <c r="RAV626" s="570"/>
      <c r="RAW626" s="570"/>
      <c r="RAX626" s="570"/>
      <c r="RAY626" s="570"/>
      <c r="RAZ626" s="570"/>
      <c r="RBA626" s="570"/>
      <c r="RBB626" s="570"/>
      <c r="RBC626" s="570"/>
      <c r="RBD626" s="570"/>
      <c r="RBE626" s="570"/>
      <c r="RBF626" s="570"/>
      <c r="RBG626" s="570"/>
      <c r="RBH626" s="570"/>
      <c r="RBI626" s="570"/>
      <c r="RBJ626" s="570"/>
      <c r="RBK626" s="570"/>
      <c r="RBL626" s="570"/>
      <c r="RBM626" s="570"/>
      <c r="RBN626" s="570"/>
      <c r="RBO626" s="570"/>
      <c r="RBP626" s="570"/>
      <c r="RBQ626" s="570"/>
      <c r="RBR626" s="570"/>
      <c r="RBS626" s="570"/>
      <c r="RBT626" s="570"/>
      <c r="RBU626" s="570"/>
      <c r="RBV626" s="570"/>
      <c r="RBW626" s="570"/>
      <c r="RBX626" s="570"/>
      <c r="RBY626" s="570"/>
      <c r="RBZ626" s="570"/>
      <c r="RCA626" s="570"/>
      <c r="RCB626" s="570"/>
      <c r="RCC626" s="570"/>
      <c r="RCD626" s="570"/>
      <c r="RCE626" s="570"/>
      <c r="RCF626" s="570"/>
      <c r="RCG626" s="570"/>
      <c r="RCH626" s="570"/>
      <c r="RCI626" s="570"/>
      <c r="RCJ626" s="570"/>
      <c r="RCK626" s="570"/>
      <c r="RCL626" s="570"/>
      <c r="RCM626" s="570"/>
      <c r="RCN626" s="570"/>
      <c r="RCO626" s="570"/>
      <c r="RCP626" s="570"/>
      <c r="RCQ626" s="570"/>
      <c r="RCR626" s="570"/>
      <c r="RCS626" s="570"/>
      <c r="RCT626" s="570"/>
      <c r="RCU626" s="570"/>
      <c r="RCV626" s="570"/>
      <c r="RCW626" s="570"/>
      <c r="RCX626" s="570"/>
      <c r="RCY626" s="570"/>
      <c r="RCZ626" s="570"/>
      <c r="RDA626" s="570"/>
      <c r="RDB626" s="570"/>
      <c r="RDC626" s="570"/>
      <c r="RDD626" s="570"/>
      <c r="RDE626" s="570"/>
      <c r="RDF626" s="570"/>
      <c r="RDG626" s="570"/>
      <c r="RDH626" s="570"/>
      <c r="RDI626" s="570"/>
      <c r="RDJ626" s="570"/>
      <c r="RDK626" s="570"/>
      <c r="RDL626" s="570"/>
      <c r="RDM626" s="570"/>
      <c r="RDN626" s="570"/>
      <c r="RDO626" s="570"/>
      <c r="RDP626" s="570"/>
      <c r="RDQ626" s="570"/>
      <c r="RDR626" s="570"/>
      <c r="RDS626" s="570"/>
      <c r="RDT626" s="570"/>
      <c r="RDU626" s="570"/>
      <c r="RDV626" s="570"/>
      <c r="RDW626" s="570"/>
      <c r="RDX626" s="570"/>
      <c r="RDY626" s="570"/>
      <c r="RDZ626" s="570"/>
      <c r="REA626" s="570"/>
      <c r="REB626" s="570"/>
      <c r="REC626" s="570"/>
      <c r="RED626" s="570"/>
      <c r="REE626" s="570"/>
      <c r="REF626" s="570"/>
      <c r="REG626" s="570"/>
      <c r="REH626" s="570"/>
      <c r="REI626" s="570"/>
      <c r="REJ626" s="570"/>
      <c r="REK626" s="570"/>
      <c r="REL626" s="570"/>
      <c r="REM626" s="570"/>
      <c r="REN626" s="570"/>
      <c r="REO626" s="570"/>
      <c r="REP626" s="570"/>
      <c r="REQ626" s="570"/>
      <c r="RER626" s="570"/>
      <c r="RES626" s="570"/>
      <c r="RET626" s="570"/>
      <c r="REU626" s="570"/>
      <c r="REV626" s="570"/>
      <c r="REW626" s="570"/>
      <c r="REX626" s="570"/>
      <c r="REY626" s="570"/>
      <c r="REZ626" s="570"/>
      <c r="RFA626" s="570"/>
      <c r="RFB626" s="570"/>
      <c r="RFC626" s="570"/>
      <c r="RFD626" s="570"/>
      <c r="RFE626" s="570"/>
      <c r="RFF626" s="570"/>
      <c r="RFG626" s="570"/>
      <c r="RFH626" s="570"/>
      <c r="RFI626" s="570"/>
      <c r="RFJ626" s="570"/>
      <c r="RFK626" s="570"/>
      <c r="RFL626" s="570"/>
      <c r="RFM626" s="570"/>
      <c r="RFN626" s="570"/>
      <c r="RFO626" s="570"/>
      <c r="RFP626" s="570"/>
      <c r="RFQ626" s="570"/>
      <c r="RFR626" s="570"/>
      <c r="RFS626" s="570"/>
      <c r="RFT626" s="570"/>
      <c r="RFU626" s="570"/>
      <c r="RFV626" s="570"/>
      <c r="RFW626" s="570"/>
      <c r="RFX626" s="570"/>
      <c r="RFY626" s="570"/>
      <c r="RFZ626" s="570"/>
      <c r="RGA626" s="570"/>
      <c r="RGB626" s="570"/>
      <c r="RGC626" s="570"/>
      <c r="RGD626" s="570"/>
      <c r="RGE626" s="570"/>
      <c r="RGF626" s="570"/>
      <c r="RGG626" s="570"/>
      <c r="RGH626" s="570"/>
      <c r="RGI626" s="570"/>
      <c r="RGJ626" s="570"/>
      <c r="RGK626" s="570"/>
      <c r="RGL626" s="570"/>
      <c r="RGM626" s="570"/>
      <c r="RGN626" s="570"/>
      <c r="RGO626" s="570"/>
      <c r="RGP626" s="570"/>
      <c r="RGQ626" s="570"/>
      <c r="RGR626" s="570"/>
      <c r="RGS626" s="570"/>
      <c r="RGT626" s="570"/>
      <c r="RGU626" s="570"/>
      <c r="RGV626" s="570"/>
      <c r="RGW626" s="570"/>
      <c r="RGX626" s="570"/>
      <c r="RGY626" s="570"/>
      <c r="RGZ626" s="570"/>
      <c r="RHA626" s="570"/>
      <c r="RHB626" s="570"/>
      <c r="RHC626" s="570"/>
      <c r="RHD626" s="570"/>
      <c r="RHE626" s="570"/>
      <c r="RHF626" s="570"/>
      <c r="RHG626" s="570"/>
      <c r="RHH626" s="570"/>
      <c r="RHI626" s="570"/>
      <c r="RHJ626" s="570"/>
      <c r="RHK626" s="570"/>
      <c r="RHL626" s="570"/>
      <c r="RHM626" s="570"/>
      <c r="RHN626" s="570"/>
      <c r="RHO626" s="570"/>
      <c r="RHP626" s="570"/>
      <c r="RHQ626" s="570"/>
      <c r="RHR626" s="570"/>
      <c r="RHS626" s="570"/>
      <c r="RHT626" s="570"/>
      <c r="RHU626" s="570"/>
      <c r="RHV626" s="570"/>
      <c r="RHW626" s="570"/>
      <c r="RHX626" s="570"/>
      <c r="RHY626" s="570"/>
      <c r="RHZ626" s="570"/>
      <c r="RIA626" s="570"/>
      <c r="RIB626" s="570"/>
      <c r="RIC626" s="570"/>
      <c r="RID626" s="570"/>
      <c r="RIE626" s="570"/>
      <c r="RIF626" s="570"/>
      <c r="RIG626" s="570"/>
      <c r="RIH626" s="570"/>
      <c r="RII626" s="570"/>
      <c r="RIJ626" s="570"/>
      <c r="RIK626" s="570"/>
      <c r="RIL626" s="570"/>
      <c r="RIM626" s="570"/>
      <c r="RIN626" s="570"/>
      <c r="RIO626" s="570"/>
      <c r="RIP626" s="570"/>
      <c r="RIQ626" s="570"/>
      <c r="RIR626" s="570"/>
      <c r="RIS626" s="570"/>
      <c r="RIT626" s="570"/>
      <c r="RIU626" s="570"/>
      <c r="RIV626" s="570"/>
      <c r="RIW626" s="570"/>
      <c r="RIX626" s="570"/>
      <c r="RIY626" s="570"/>
      <c r="RIZ626" s="570"/>
      <c r="RJA626" s="570"/>
      <c r="RJB626" s="570"/>
      <c r="RJC626" s="570"/>
      <c r="RJD626" s="570"/>
      <c r="RJE626" s="570"/>
      <c r="RJF626" s="570"/>
      <c r="RJG626" s="570"/>
      <c r="RJH626" s="570"/>
      <c r="RJI626" s="570"/>
      <c r="RJJ626" s="570"/>
      <c r="RJK626" s="570"/>
      <c r="RJL626" s="570"/>
      <c r="RJM626" s="570"/>
      <c r="RJN626" s="570"/>
      <c r="RJO626" s="570"/>
      <c r="RJP626" s="570"/>
      <c r="RJQ626" s="570"/>
      <c r="RJR626" s="570"/>
      <c r="RJS626" s="570"/>
      <c r="RJT626" s="570"/>
      <c r="RJU626" s="570"/>
      <c r="RJV626" s="570"/>
      <c r="RJW626" s="570"/>
      <c r="RJX626" s="570"/>
      <c r="RJY626" s="570"/>
      <c r="RJZ626" s="570"/>
      <c r="RKA626" s="570"/>
      <c r="RKB626" s="570"/>
      <c r="RKC626" s="570"/>
      <c r="RKD626" s="570"/>
      <c r="RKE626" s="570"/>
      <c r="RKF626" s="570"/>
      <c r="RKG626" s="570"/>
      <c r="RKH626" s="570"/>
      <c r="RKI626" s="570"/>
      <c r="RKJ626" s="570"/>
      <c r="RKK626" s="570"/>
      <c r="RKL626" s="570"/>
      <c r="RKM626" s="570"/>
      <c r="RKN626" s="570"/>
      <c r="RKO626" s="570"/>
      <c r="RKP626" s="570"/>
      <c r="RKQ626" s="570"/>
      <c r="RKR626" s="570"/>
      <c r="RKS626" s="570"/>
      <c r="RKT626" s="570"/>
      <c r="RKU626" s="570"/>
      <c r="RKV626" s="570"/>
      <c r="RKW626" s="570"/>
      <c r="RKX626" s="570"/>
      <c r="RKY626" s="570"/>
      <c r="RKZ626" s="570"/>
      <c r="RLA626" s="570"/>
      <c r="RLB626" s="570"/>
      <c r="RLC626" s="570"/>
      <c r="RLD626" s="570"/>
      <c r="RLE626" s="570"/>
      <c r="RLF626" s="570"/>
      <c r="RLG626" s="570"/>
      <c r="RLH626" s="570"/>
      <c r="RLI626" s="570"/>
      <c r="RLJ626" s="570"/>
      <c r="RLK626" s="570"/>
      <c r="RLL626" s="570"/>
      <c r="RLM626" s="570"/>
      <c r="RLN626" s="570"/>
      <c r="RLO626" s="570"/>
      <c r="RLP626" s="570"/>
      <c r="RLQ626" s="570"/>
      <c r="RLR626" s="570"/>
      <c r="RLS626" s="570"/>
      <c r="RLT626" s="570"/>
      <c r="RLU626" s="570"/>
      <c r="RLV626" s="570"/>
      <c r="RLW626" s="570"/>
      <c r="RLX626" s="570"/>
      <c r="RLY626" s="570"/>
      <c r="RLZ626" s="570"/>
      <c r="RMA626" s="570"/>
      <c r="RMB626" s="570"/>
      <c r="RMC626" s="570"/>
      <c r="RMD626" s="570"/>
      <c r="RME626" s="570"/>
      <c r="RMF626" s="570"/>
      <c r="RMG626" s="570"/>
      <c r="RMH626" s="570"/>
      <c r="RMI626" s="570"/>
      <c r="RMJ626" s="570"/>
      <c r="RMK626" s="570"/>
      <c r="RML626" s="570"/>
      <c r="RMM626" s="570"/>
      <c r="RMN626" s="570"/>
      <c r="RMO626" s="570"/>
      <c r="RMP626" s="570"/>
      <c r="RMQ626" s="570"/>
      <c r="RMR626" s="570"/>
      <c r="RMS626" s="570"/>
      <c r="RMT626" s="570"/>
      <c r="RMU626" s="570"/>
      <c r="RMV626" s="570"/>
      <c r="RMW626" s="570"/>
      <c r="RMX626" s="570"/>
      <c r="RMY626" s="570"/>
      <c r="RMZ626" s="570"/>
      <c r="RNA626" s="570"/>
      <c r="RNB626" s="570"/>
      <c r="RNC626" s="570"/>
      <c r="RND626" s="570"/>
      <c r="RNE626" s="570"/>
      <c r="RNF626" s="570"/>
      <c r="RNG626" s="570"/>
      <c r="RNH626" s="570"/>
      <c r="RNI626" s="570"/>
      <c r="RNJ626" s="570"/>
      <c r="RNK626" s="570"/>
      <c r="RNL626" s="570"/>
      <c r="RNM626" s="570"/>
      <c r="RNN626" s="570"/>
      <c r="RNO626" s="570"/>
      <c r="RNP626" s="570"/>
      <c r="RNQ626" s="570"/>
      <c r="RNR626" s="570"/>
      <c r="RNS626" s="570"/>
      <c r="RNT626" s="570"/>
      <c r="RNU626" s="570"/>
      <c r="RNV626" s="570"/>
      <c r="RNW626" s="570"/>
      <c r="RNX626" s="570"/>
      <c r="RNY626" s="570"/>
      <c r="RNZ626" s="570"/>
      <c r="ROA626" s="570"/>
      <c r="ROB626" s="570"/>
      <c r="ROC626" s="570"/>
      <c r="ROD626" s="570"/>
      <c r="ROE626" s="570"/>
      <c r="ROF626" s="570"/>
      <c r="ROG626" s="570"/>
      <c r="ROH626" s="570"/>
      <c r="ROI626" s="570"/>
      <c r="ROJ626" s="570"/>
      <c r="ROK626" s="570"/>
      <c r="ROL626" s="570"/>
      <c r="ROM626" s="570"/>
      <c r="RON626" s="570"/>
      <c r="ROO626" s="570"/>
      <c r="ROP626" s="570"/>
      <c r="ROQ626" s="570"/>
      <c r="ROR626" s="570"/>
      <c r="ROS626" s="570"/>
      <c r="ROT626" s="570"/>
      <c r="ROU626" s="570"/>
      <c r="ROV626" s="570"/>
      <c r="ROW626" s="570"/>
      <c r="ROX626" s="570"/>
      <c r="ROY626" s="570"/>
      <c r="ROZ626" s="570"/>
      <c r="RPA626" s="570"/>
      <c r="RPB626" s="570"/>
      <c r="RPC626" s="570"/>
      <c r="RPD626" s="570"/>
      <c r="RPE626" s="570"/>
      <c r="RPF626" s="570"/>
      <c r="RPG626" s="570"/>
      <c r="RPH626" s="570"/>
      <c r="RPI626" s="570"/>
      <c r="RPJ626" s="570"/>
      <c r="RPK626" s="570"/>
      <c r="RPL626" s="570"/>
      <c r="RPM626" s="570"/>
      <c r="RPN626" s="570"/>
      <c r="RPO626" s="570"/>
      <c r="RPP626" s="570"/>
      <c r="RPQ626" s="570"/>
      <c r="RPR626" s="570"/>
      <c r="RPS626" s="570"/>
      <c r="RPT626" s="570"/>
      <c r="RPU626" s="570"/>
      <c r="RPV626" s="570"/>
      <c r="RPW626" s="570"/>
      <c r="RPX626" s="570"/>
      <c r="RPY626" s="570"/>
      <c r="RPZ626" s="570"/>
      <c r="RQA626" s="570"/>
      <c r="RQB626" s="570"/>
      <c r="RQC626" s="570"/>
      <c r="RQD626" s="570"/>
      <c r="RQE626" s="570"/>
      <c r="RQF626" s="570"/>
      <c r="RQG626" s="570"/>
      <c r="RQH626" s="570"/>
      <c r="RQI626" s="570"/>
      <c r="RQJ626" s="570"/>
      <c r="RQK626" s="570"/>
      <c r="RQL626" s="570"/>
      <c r="RQM626" s="570"/>
      <c r="RQN626" s="570"/>
      <c r="RQO626" s="570"/>
      <c r="RQP626" s="570"/>
      <c r="RQQ626" s="570"/>
      <c r="RQR626" s="570"/>
      <c r="RQS626" s="570"/>
      <c r="RQT626" s="570"/>
      <c r="RQU626" s="570"/>
      <c r="RQV626" s="570"/>
      <c r="RQW626" s="570"/>
      <c r="RQX626" s="570"/>
      <c r="RQY626" s="570"/>
      <c r="RQZ626" s="570"/>
      <c r="RRA626" s="570"/>
      <c r="RRB626" s="570"/>
      <c r="RRC626" s="570"/>
      <c r="RRD626" s="570"/>
      <c r="RRE626" s="570"/>
      <c r="RRF626" s="570"/>
      <c r="RRG626" s="570"/>
      <c r="RRH626" s="570"/>
      <c r="RRI626" s="570"/>
      <c r="RRJ626" s="570"/>
      <c r="RRK626" s="570"/>
      <c r="RRL626" s="570"/>
      <c r="RRM626" s="570"/>
      <c r="RRN626" s="570"/>
      <c r="RRO626" s="570"/>
      <c r="RRP626" s="570"/>
      <c r="RRQ626" s="570"/>
      <c r="RRR626" s="570"/>
      <c r="RRS626" s="570"/>
      <c r="RRT626" s="570"/>
      <c r="RRU626" s="570"/>
      <c r="RRV626" s="570"/>
      <c r="RRW626" s="570"/>
      <c r="RRX626" s="570"/>
      <c r="RRY626" s="570"/>
      <c r="RRZ626" s="570"/>
      <c r="RSA626" s="570"/>
      <c r="RSB626" s="570"/>
      <c r="RSC626" s="570"/>
      <c r="RSD626" s="570"/>
      <c r="RSE626" s="570"/>
      <c r="RSF626" s="570"/>
      <c r="RSG626" s="570"/>
      <c r="RSH626" s="570"/>
      <c r="RSI626" s="570"/>
      <c r="RSJ626" s="570"/>
      <c r="RSK626" s="570"/>
      <c r="RSL626" s="570"/>
      <c r="RSM626" s="570"/>
      <c r="RSN626" s="570"/>
      <c r="RSO626" s="570"/>
      <c r="RSP626" s="570"/>
      <c r="RSQ626" s="570"/>
      <c r="RSR626" s="570"/>
      <c r="RSS626" s="570"/>
      <c r="RST626" s="570"/>
      <c r="RSU626" s="570"/>
      <c r="RSV626" s="570"/>
      <c r="RSW626" s="570"/>
      <c r="RSX626" s="570"/>
      <c r="RSY626" s="570"/>
      <c r="RSZ626" s="570"/>
      <c r="RTA626" s="570"/>
      <c r="RTB626" s="570"/>
      <c r="RTC626" s="570"/>
      <c r="RTD626" s="570"/>
      <c r="RTE626" s="570"/>
      <c r="RTF626" s="570"/>
      <c r="RTG626" s="570"/>
      <c r="RTH626" s="570"/>
      <c r="RTI626" s="570"/>
      <c r="RTJ626" s="570"/>
      <c r="RTK626" s="570"/>
      <c r="RTL626" s="570"/>
      <c r="RTM626" s="570"/>
      <c r="RTN626" s="570"/>
      <c r="RTO626" s="570"/>
      <c r="RTP626" s="570"/>
      <c r="RTQ626" s="570"/>
      <c r="RTR626" s="570"/>
      <c r="RTS626" s="570"/>
      <c r="RTT626" s="570"/>
      <c r="RTU626" s="570"/>
      <c r="RTV626" s="570"/>
      <c r="RTW626" s="570"/>
      <c r="RTX626" s="570"/>
      <c r="RTY626" s="570"/>
      <c r="RTZ626" s="570"/>
      <c r="RUA626" s="570"/>
      <c r="RUB626" s="570"/>
      <c r="RUC626" s="570"/>
      <c r="RUD626" s="570"/>
      <c r="RUE626" s="570"/>
      <c r="RUF626" s="570"/>
      <c r="RUG626" s="570"/>
      <c r="RUH626" s="570"/>
      <c r="RUI626" s="570"/>
      <c r="RUJ626" s="570"/>
      <c r="RUK626" s="570"/>
      <c r="RUL626" s="570"/>
      <c r="RUM626" s="570"/>
      <c r="RUN626" s="570"/>
      <c r="RUO626" s="570"/>
      <c r="RUP626" s="570"/>
      <c r="RUQ626" s="570"/>
      <c r="RUR626" s="570"/>
      <c r="RUS626" s="570"/>
      <c r="RUT626" s="570"/>
      <c r="RUU626" s="570"/>
      <c r="RUV626" s="570"/>
      <c r="RUW626" s="570"/>
      <c r="RUX626" s="570"/>
      <c r="RUY626" s="570"/>
      <c r="RUZ626" s="570"/>
      <c r="RVA626" s="570"/>
      <c r="RVB626" s="570"/>
      <c r="RVC626" s="570"/>
      <c r="RVD626" s="570"/>
      <c r="RVE626" s="570"/>
      <c r="RVF626" s="570"/>
      <c r="RVG626" s="570"/>
      <c r="RVH626" s="570"/>
      <c r="RVI626" s="570"/>
      <c r="RVJ626" s="570"/>
      <c r="RVK626" s="570"/>
      <c r="RVL626" s="570"/>
      <c r="RVM626" s="570"/>
      <c r="RVN626" s="570"/>
      <c r="RVO626" s="570"/>
      <c r="RVP626" s="570"/>
      <c r="RVQ626" s="570"/>
      <c r="RVR626" s="570"/>
      <c r="RVS626" s="570"/>
      <c r="RVT626" s="570"/>
      <c r="RVU626" s="570"/>
      <c r="RVV626" s="570"/>
      <c r="RVW626" s="570"/>
      <c r="RVX626" s="570"/>
      <c r="RVY626" s="570"/>
      <c r="RVZ626" s="570"/>
      <c r="RWA626" s="570"/>
      <c r="RWB626" s="570"/>
      <c r="RWC626" s="570"/>
      <c r="RWD626" s="570"/>
      <c r="RWE626" s="570"/>
      <c r="RWF626" s="570"/>
      <c r="RWG626" s="570"/>
      <c r="RWH626" s="570"/>
      <c r="RWI626" s="570"/>
      <c r="RWJ626" s="570"/>
      <c r="RWK626" s="570"/>
      <c r="RWL626" s="570"/>
      <c r="RWM626" s="570"/>
      <c r="RWN626" s="570"/>
      <c r="RWO626" s="570"/>
      <c r="RWP626" s="570"/>
      <c r="RWQ626" s="570"/>
      <c r="RWR626" s="570"/>
      <c r="RWS626" s="570"/>
      <c r="RWT626" s="570"/>
      <c r="RWU626" s="570"/>
      <c r="RWV626" s="570"/>
      <c r="RWW626" s="570"/>
      <c r="RWX626" s="570"/>
      <c r="RWY626" s="570"/>
      <c r="RWZ626" s="570"/>
      <c r="RXA626" s="570"/>
      <c r="RXB626" s="570"/>
      <c r="RXC626" s="570"/>
      <c r="RXD626" s="570"/>
      <c r="RXE626" s="570"/>
      <c r="RXF626" s="570"/>
      <c r="RXG626" s="570"/>
      <c r="RXH626" s="570"/>
      <c r="RXI626" s="570"/>
      <c r="RXJ626" s="570"/>
      <c r="RXK626" s="570"/>
      <c r="RXL626" s="570"/>
      <c r="RXM626" s="570"/>
      <c r="RXN626" s="570"/>
      <c r="RXO626" s="570"/>
      <c r="RXP626" s="570"/>
      <c r="RXQ626" s="570"/>
      <c r="RXR626" s="570"/>
      <c r="RXS626" s="570"/>
      <c r="RXT626" s="570"/>
      <c r="RXU626" s="570"/>
      <c r="RXV626" s="570"/>
      <c r="RXW626" s="570"/>
      <c r="RXX626" s="570"/>
      <c r="RXY626" s="570"/>
      <c r="RXZ626" s="570"/>
      <c r="RYA626" s="570"/>
      <c r="RYB626" s="570"/>
      <c r="RYC626" s="570"/>
      <c r="RYD626" s="570"/>
      <c r="RYE626" s="570"/>
      <c r="RYF626" s="570"/>
      <c r="RYG626" s="570"/>
      <c r="RYH626" s="570"/>
      <c r="RYI626" s="570"/>
      <c r="RYJ626" s="570"/>
      <c r="RYK626" s="570"/>
      <c r="RYL626" s="570"/>
      <c r="RYM626" s="570"/>
      <c r="RYN626" s="570"/>
      <c r="RYO626" s="570"/>
      <c r="RYP626" s="570"/>
      <c r="RYQ626" s="570"/>
      <c r="RYR626" s="570"/>
      <c r="RYS626" s="570"/>
      <c r="RYT626" s="570"/>
      <c r="RYU626" s="570"/>
      <c r="RYV626" s="570"/>
      <c r="RYW626" s="570"/>
      <c r="RYX626" s="570"/>
      <c r="RYY626" s="570"/>
      <c r="RYZ626" s="570"/>
      <c r="RZA626" s="570"/>
      <c r="RZB626" s="570"/>
      <c r="RZC626" s="570"/>
      <c r="RZD626" s="570"/>
      <c r="RZE626" s="570"/>
      <c r="RZF626" s="570"/>
      <c r="RZG626" s="570"/>
      <c r="RZH626" s="570"/>
      <c r="RZI626" s="570"/>
      <c r="RZJ626" s="570"/>
      <c r="RZK626" s="570"/>
      <c r="RZL626" s="570"/>
      <c r="RZM626" s="570"/>
      <c r="RZN626" s="570"/>
      <c r="RZO626" s="570"/>
      <c r="RZP626" s="570"/>
      <c r="RZQ626" s="570"/>
      <c r="RZR626" s="570"/>
      <c r="RZS626" s="570"/>
      <c r="RZT626" s="570"/>
      <c r="RZU626" s="570"/>
      <c r="RZV626" s="570"/>
      <c r="RZW626" s="570"/>
      <c r="RZX626" s="570"/>
      <c r="RZY626" s="570"/>
      <c r="RZZ626" s="570"/>
      <c r="SAA626" s="570"/>
      <c r="SAB626" s="570"/>
      <c r="SAC626" s="570"/>
      <c r="SAD626" s="570"/>
      <c r="SAE626" s="570"/>
      <c r="SAF626" s="570"/>
      <c r="SAG626" s="570"/>
      <c r="SAH626" s="570"/>
      <c r="SAI626" s="570"/>
      <c r="SAJ626" s="570"/>
      <c r="SAK626" s="570"/>
      <c r="SAL626" s="570"/>
      <c r="SAM626" s="570"/>
      <c r="SAN626" s="570"/>
      <c r="SAO626" s="570"/>
      <c r="SAP626" s="570"/>
      <c r="SAQ626" s="570"/>
      <c r="SAR626" s="570"/>
      <c r="SAS626" s="570"/>
      <c r="SAT626" s="570"/>
      <c r="SAU626" s="570"/>
      <c r="SAV626" s="570"/>
      <c r="SAW626" s="570"/>
      <c r="SAX626" s="570"/>
      <c r="SAY626" s="570"/>
      <c r="SAZ626" s="570"/>
      <c r="SBA626" s="570"/>
      <c r="SBB626" s="570"/>
      <c r="SBC626" s="570"/>
      <c r="SBD626" s="570"/>
      <c r="SBE626" s="570"/>
      <c r="SBF626" s="570"/>
      <c r="SBG626" s="570"/>
      <c r="SBH626" s="570"/>
      <c r="SBI626" s="570"/>
      <c r="SBJ626" s="570"/>
      <c r="SBK626" s="570"/>
      <c r="SBL626" s="570"/>
      <c r="SBM626" s="570"/>
      <c r="SBN626" s="570"/>
      <c r="SBO626" s="570"/>
      <c r="SBP626" s="570"/>
      <c r="SBQ626" s="570"/>
      <c r="SBR626" s="570"/>
      <c r="SBS626" s="570"/>
      <c r="SBT626" s="570"/>
      <c r="SBU626" s="570"/>
      <c r="SBV626" s="570"/>
      <c r="SBW626" s="570"/>
      <c r="SBX626" s="570"/>
      <c r="SBY626" s="570"/>
      <c r="SBZ626" s="570"/>
      <c r="SCA626" s="570"/>
      <c r="SCB626" s="570"/>
      <c r="SCC626" s="570"/>
      <c r="SCD626" s="570"/>
      <c r="SCE626" s="570"/>
      <c r="SCF626" s="570"/>
      <c r="SCG626" s="570"/>
      <c r="SCH626" s="570"/>
      <c r="SCI626" s="570"/>
      <c r="SCJ626" s="570"/>
      <c r="SCK626" s="570"/>
      <c r="SCL626" s="570"/>
      <c r="SCM626" s="570"/>
      <c r="SCN626" s="570"/>
      <c r="SCO626" s="570"/>
      <c r="SCP626" s="570"/>
      <c r="SCQ626" s="570"/>
      <c r="SCR626" s="570"/>
      <c r="SCS626" s="570"/>
      <c r="SCT626" s="570"/>
      <c r="SCU626" s="570"/>
      <c r="SCV626" s="570"/>
      <c r="SCW626" s="570"/>
      <c r="SCX626" s="570"/>
      <c r="SCY626" s="570"/>
      <c r="SCZ626" s="570"/>
      <c r="SDA626" s="570"/>
      <c r="SDB626" s="570"/>
      <c r="SDC626" s="570"/>
      <c r="SDD626" s="570"/>
      <c r="SDE626" s="570"/>
      <c r="SDF626" s="570"/>
      <c r="SDG626" s="570"/>
      <c r="SDH626" s="570"/>
      <c r="SDI626" s="570"/>
      <c r="SDJ626" s="570"/>
      <c r="SDK626" s="570"/>
      <c r="SDL626" s="570"/>
      <c r="SDM626" s="570"/>
      <c r="SDN626" s="570"/>
      <c r="SDO626" s="570"/>
      <c r="SDP626" s="570"/>
      <c r="SDQ626" s="570"/>
      <c r="SDR626" s="570"/>
      <c r="SDS626" s="570"/>
      <c r="SDT626" s="570"/>
      <c r="SDU626" s="570"/>
      <c r="SDV626" s="570"/>
      <c r="SDW626" s="570"/>
      <c r="SDX626" s="570"/>
      <c r="SDY626" s="570"/>
      <c r="SDZ626" s="570"/>
      <c r="SEA626" s="570"/>
      <c r="SEB626" s="570"/>
      <c r="SEC626" s="570"/>
      <c r="SED626" s="570"/>
      <c r="SEE626" s="570"/>
      <c r="SEF626" s="570"/>
      <c r="SEG626" s="570"/>
      <c r="SEH626" s="570"/>
      <c r="SEI626" s="570"/>
      <c r="SEJ626" s="570"/>
      <c r="SEK626" s="570"/>
      <c r="SEL626" s="570"/>
      <c r="SEM626" s="570"/>
      <c r="SEN626" s="570"/>
      <c r="SEO626" s="570"/>
      <c r="SEP626" s="570"/>
      <c r="SEQ626" s="570"/>
      <c r="SER626" s="570"/>
      <c r="SES626" s="570"/>
      <c r="SET626" s="570"/>
      <c r="SEU626" s="570"/>
      <c r="SEV626" s="570"/>
      <c r="SEW626" s="570"/>
      <c r="SEX626" s="570"/>
      <c r="SEY626" s="570"/>
      <c r="SEZ626" s="570"/>
      <c r="SFA626" s="570"/>
      <c r="SFB626" s="570"/>
      <c r="SFC626" s="570"/>
      <c r="SFD626" s="570"/>
      <c r="SFE626" s="570"/>
      <c r="SFF626" s="570"/>
      <c r="SFG626" s="570"/>
      <c r="SFH626" s="570"/>
      <c r="SFI626" s="570"/>
      <c r="SFJ626" s="570"/>
      <c r="SFK626" s="570"/>
      <c r="SFL626" s="570"/>
      <c r="SFM626" s="570"/>
      <c r="SFN626" s="570"/>
      <c r="SFO626" s="570"/>
      <c r="SFP626" s="570"/>
      <c r="SFQ626" s="570"/>
      <c r="SFR626" s="570"/>
      <c r="SFS626" s="570"/>
      <c r="SFT626" s="570"/>
      <c r="SFU626" s="570"/>
      <c r="SFV626" s="570"/>
      <c r="SFW626" s="570"/>
      <c r="SFX626" s="570"/>
      <c r="SFY626" s="570"/>
      <c r="SFZ626" s="570"/>
      <c r="SGA626" s="570"/>
      <c r="SGB626" s="570"/>
      <c r="SGC626" s="570"/>
      <c r="SGD626" s="570"/>
      <c r="SGE626" s="570"/>
      <c r="SGF626" s="570"/>
      <c r="SGG626" s="570"/>
      <c r="SGH626" s="570"/>
      <c r="SGI626" s="570"/>
      <c r="SGJ626" s="570"/>
      <c r="SGK626" s="570"/>
      <c r="SGL626" s="570"/>
      <c r="SGM626" s="570"/>
      <c r="SGN626" s="570"/>
      <c r="SGO626" s="570"/>
      <c r="SGP626" s="570"/>
      <c r="SGQ626" s="570"/>
      <c r="SGR626" s="570"/>
      <c r="SGS626" s="570"/>
      <c r="SGT626" s="570"/>
      <c r="SGU626" s="570"/>
      <c r="SGV626" s="570"/>
      <c r="SGW626" s="570"/>
      <c r="SGX626" s="570"/>
      <c r="SGY626" s="570"/>
      <c r="SGZ626" s="570"/>
      <c r="SHA626" s="570"/>
      <c r="SHB626" s="570"/>
      <c r="SHC626" s="570"/>
      <c r="SHD626" s="570"/>
      <c r="SHE626" s="570"/>
      <c r="SHF626" s="570"/>
      <c r="SHG626" s="570"/>
      <c r="SHH626" s="570"/>
      <c r="SHI626" s="570"/>
      <c r="SHJ626" s="570"/>
      <c r="SHK626" s="570"/>
      <c r="SHL626" s="570"/>
      <c r="SHM626" s="570"/>
      <c r="SHN626" s="570"/>
      <c r="SHO626" s="570"/>
      <c r="SHP626" s="570"/>
      <c r="SHQ626" s="570"/>
      <c r="SHR626" s="570"/>
      <c r="SHS626" s="570"/>
      <c r="SHT626" s="570"/>
      <c r="SHU626" s="570"/>
      <c r="SHV626" s="570"/>
      <c r="SHW626" s="570"/>
      <c r="SHX626" s="570"/>
      <c r="SHY626" s="570"/>
      <c r="SHZ626" s="570"/>
      <c r="SIA626" s="570"/>
      <c r="SIB626" s="570"/>
      <c r="SIC626" s="570"/>
      <c r="SID626" s="570"/>
      <c r="SIE626" s="570"/>
      <c r="SIF626" s="570"/>
      <c r="SIG626" s="570"/>
      <c r="SIH626" s="570"/>
      <c r="SII626" s="570"/>
      <c r="SIJ626" s="570"/>
      <c r="SIK626" s="570"/>
      <c r="SIL626" s="570"/>
      <c r="SIM626" s="570"/>
      <c r="SIN626" s="570"/>
      <c r="SIO626" s="570"/>
      <c r="SIP626" s="570"/>
      <c r="SIQ626" s="570"/>
      <c r="SIR626" s="570"/>
      <c r="SIS626" s="570"/>
      <c r="SIT626" s="570"/>
      <c r="SIU626" s="570"/>
      <c r="SIV626" s="570"/>
      <c r="SIW626" s="570"/>
      <c r="SIX626" s="570"/>
      <c r="SIY626" s="570"/>
      <c r="SIZ626" s="570"/>
      <c r="SJA626" s="570"/>
      <c r="SJB626" s="570"/>
      <c r="SJC626" s="570"/>
      <c r="SJD626" s="570"/>
      <c r="SJE626" s="570"/>
      <c r="SJF626" s="570"/>
      <c r="SJG626" s="570"/>
      <c r="SJH626" s="570"/>
      <c r="SJI626" s="570"/>
      <c r="SJJ626" s="570"/>
      <c r="SJK626" s="570"/>
      <c r="SJL626" s="570"/>
      <c r="SJM626" s="570"/>
      <c r="SJN626" s="570"/>
      <c r="SJO626" s="570"/>
      <c r="SJP626" s="570"/>
      <c r="SJQ626" s="570"/>
      <c r="SJR626" s="570"/>
      <c r="SJS626" s="570"/>
      <c r="SJT626" s="570"/>
      <c r="SJU626" s="570"/>
      <c r="SJV626" s="570"/>
      <c r="SJW626" s="570"/>
      <c r="SJX626" s="570"/>
      <c r="SJY626" s="570"/>
      <c r="SJZ626" s="570"/>
      <c r="SKA626" s="570"/>
      <c r="SKB626" s="570"/>
      <c r="SKC626" s="570"/>
      <c r="SKD626" s="570"/>
      <c r="SKE626" s="570"/>
      <c r="SKF626" s="570"/>
      <c r="SKG626" s="570"/>
      <c r="SKH626" s="570"/>
      <c r="SKI626" s="570"/>
      <c r="SKJ626" s="570"/>
      <c r="SKK626" s="570"/>
      <c r="SKL626" s="570"/>
      <c r="SKM626" s="570"/>
      <c r="SKN626" s="570"/>
      <c r="SKO626" s="570"/>
      <c r="SKP626" s="570"/>
      <c r="SKQ626" s="570"/>
      <c r="SKR626" s="570"/>
      <c r="SKS626" s="570"/>
      <c r="SKT626" s="570"/>
      <c r="SKU626" s="570"/>
      <c r="SKV626" s="570"/>
      <c r="SKW626" s="570"/>
      <c r="SKX626" s="570"/>
      <c r="SKY626" s="570"/>
      <c r="SKZ626" s="570"/>
      <c r="SLA626" s="570"/>
      <c r="SLB626" s="570"/>
      <c r="SLC626" s="570"/>
      <c r="SLD626" s="570"/>
      <c r="SLE626" s="570"/>
      <c r="SLF626" s="570"/>
      <c r="SLG626" s="570"/>
      <c r="SLH626" s="570"/>
      <c r="SLI626" s="570"/>
      <c r="SLJ626" s="570"/>
      <c r="SLK626" s="570"/>
      <c r="SLL626" s="570"/>
      <c r="SLM626" s="570"/>
      <c r="SLN626" s="570"/>
      <c r="SLO626" s="570"/>
      <c r="SLP626" s="570"/>
      <c r="SLQ626" s="570"/>
      <c r="SLR626" s="570"/>
      <c r="SLS626" s="570"/>
      <c r="SLT626" s="570"/>
      <c r="SLU626" s="570"/>
      <c r="SLV626" s="570"/>
      <c r="SLW626" s="570"/>
      <c r="SLX626" s="570"/>
      <c r="SLY626" s="570"/>
      <c r="SLZ626" s="570"/>
      <c r="SMA626" s="570"/>
      <c r="SMB626" s="570"/>
      <c r="SMC626" s="570"/>
      <c r="SMD626" s="570"/>
      <c r="SME626" s="570"/>
      <c r="SMF626" s="570"/>
      <c r="SMG626" s="570"/>
      <c r="SMH626" s="570"/>
      <c r="SMI626" s="570"/>
      <c r="SMJ626" s="570"/>
      <c r="SMK626" s="570"/>
      <c r="SML626" s="570"/>
      <c r="SMM626" s="570"/>
      <c r="SMN626" s="570"/>
      <c r="SMO626" s="570"/>
      <c r="SMP626" s="570"/>
      <c r="SMQ626" s="570"/>
      <c r="SMR626" s="570"/>
      <c r="SMS626" s="570"/>
      <c r="SMT626" s="570"/>
      <c r="SMU626" s="570"/>
      <c r="SMV626" s="570"/>
      <c r="SMW626" s="570"/>
      <c r="SMX626" s="570"/>
      <c r="SMY626" s="570"/>
      <c r="SMZ626" s="570"/>
      <c r="SNA626" s="570"/>
      <c r="SNB626" s="570"/>
      <c r="SNC626" s="570"/>
      <c r="SND626" s="570"/>
      <c r="SNE626" s="570"/>
      <c r="SNF626" s="570"/>
      <c r="SNG626" s="570"/>
      <c r="SNH626" s="570"/>
      <c r="SNI626" s="570"/>
      <c r="SNJ626" s="570"/>
      <c r="SNK626" s="570"/>
      <c r="SNL626" s="570"/>
      <c r="SNM626" s="570"/>
      <c r="SNN626" s="570"/>
      <c r="SNO626" s="570"/>
      <c r="SNP626" s="570"/>
      <c r="SNQ626" s="570"/>
      <c r="SNR626" s="570"/>
      <c r="SNS626" s="570"/>
      <c r="SNT626" s="570"/>
      <c r="SNU626" s="570"/>
      <c r="SNV626" s="570"/>
      <c r="SNW626" s="570"/>
      <c r="SNX626" s="570"/>
      <c r="SNY626" s="570"/>
      <c r="SNZ626" s="570"/>
      <c r="SOA626" s="570"/>
      <c r="SOB626" s="570"/>
      <c r="SOC626" s="570"/>
      <c r="SOD626" s="570"/>
      <c r="SOE626" s="570"/>
      <c r="SOF626" s="570"/>
      <c r="SOG626" s="570"/>
      <c r="SOH626" s="570"/>
      <c r="SOI626" s="570"/>
      <c r="SOJ626" s="570"/>
      <c r="SOK626" s="570"/>
      <c r="SOL626" s="570"/>
      <c r="SOM626" s="570"/>
      <c r="SON626" s="570"/>
      <c r="SOO626" s="570"/>
      <c r="SOP626" s="570"/>
      <c r="SOQ626" s="570"/>
      <c r="SOR626" s="570"/>
      <c r="SOS626" s="570"/>
      <c r="SOT626" s="570"/>
      <c r="SOU626" s="570"/>
      <c r="SOV626" s="570"/>
      <c r="SOW626" s="570"/>
      <c r="SOX626" s="570"/>
      <c r="SOY626" s="570"/>
      <c r="SOZ626" s="570"/>
      <c r="SPA626" s="570"/>
      <c r="SPB626" s="570"/>
      <c r="SPC626" s="570"/>
      <c r="SPD626" s="570"/>
      <c r="SPE626" s="570"/>
      <c r="SPF626" s="570"/>
      <c r="SPG626" s="570"/>
      <c r="SPH626" s="570"/>
      <c r="SPI626" s="570"/>
      <c r="SPJ626" s="570"/>
      <c r="SPK626" s="570"/>
      <c r="SPL626" s="570"/>
      <c r="SPM626" s="570"/>
      <c r="SPN626" s="570"/>
      <c r="SPO626" s="570"/>
      <c r="SPP626" s="570"/>
      <c r="SPQ626" s="570"/>
      <c r="SPR626" s="570"/>
      <c r="SPS626" s="570"/>
      <c r="SPT626" s="570"/>
      <c r="SPU626" s="570"/>
      <c r="SPV626" s="570"/>
      <c r="SPW626" s="570"/>
      <c r="SPX626" s="570"/>
      <c r="SPY626" s="570"/>
      <c r="SPZ626" s="570"/>
      <c r="SQA626" s="570"/>
      <c r="SQB626" s="570"/>
      <c r="SQC626" s="570"/>
      <c r="SQD626" s="570"/>
      <c r="SQE626" s="570"/>
      <c r="SQF626" s="570"/>
      <c r="SQG626" s="570"/>
      <c r="SQH626" s="570"/>
      <c r="SQI626" s="570"/>
      <c r="SQJ626" s="570"/>
      <c r="SQK626" s="570"/>
      <c r="SQL626" s="570"/>
      <c r="SQM626" s="570"/>
      <c r="SQN626" s="570"/>
      <c r="SQO626" s="570"/>
      <c r="SQP626" s="570"/>
      <c r="SQQ626" s="570"/>
      <c r="SQR626" s="570"/>
      <c r="SQS626" s="570"/>
      <c r="SQT626" s="570"/>
      <c r="SQU626" s="570"/>
      <c r="SQV626" s="570"/>
      <c r="SQW626" s="570"/>
      <c r="SQX626" s="570"/>
      <c r="SQY626" s="570"/>
      <c r="SQZ626" s="570"/>
      <c r="SRA626" s="570"/>
      <c r="SRB626" s="570"/>
      <c r="SRC626" s="570"/>
      <c r="SRD626" s="570"/>
      <c r="SRE626" s="570"/>
      <c r="SRF626" s="570"/>
      <c r="SRG626" s="570"/>
      <c r="SRH626" s="570"/>
      <c r="SRI626" s="570"/>
      <c r="SRJ626" s="570"/>
      <c r="SRK626" s="570"/>
      <c r="SRL626" s="570"/>
      <c r="SRM626" s="570"/>
      <c r="SRN626" s="570"/>
      <c r="SRO626" s="570"/>
      <c r="SRP626" s="570"/>
      <c r="SRQ626" s="570"/>
      <c r="SRR626" s="570"/>
      <c r="SRS626" s="570"/>
      <c r="SRT626" s="570"/>
      <c r="SRU626" s="570"/>
      <c r="SRV626" s="570"/>
      <c r="SRW626" s="570"/>
      <c r="SRX626" s="570"/>
      <c r="SRY626" s="570"/>
      <c r="SRZ626" s="570"/>
      <c r="SSA626" s="570"/>
      <c r="SSB626" s="570"/>
      <c r="SSC626" s="570"/>
      <c r="SSD626" s="570"/>
      <c r="SSE626" s="570"/>
      <c r="SSF626" s="570"/>
      <c r="SSG626" s="570"/>
      <c r="SSH626" s="570"/>
      <c r="SSI626" s="570"/>
      <c r="SSJ626" s="570"/>
      <c r="SSK626" s="570"/>
      <c r="SSL626" s="570"/>
      <c r="SSM626" s="570"/>
      <c r="SSN626" s="570"/>
      <c r="SSO626" s="570"/>
      <c r="SSP626" s="570"/>
      <c r="SSQ626" s="570"/>
      <c r="SSR626" s="570"/>
      <c r="SSS626" s="570"/>
      <c r="SST626" s="570"/>
      <c r="SSU626" s="570"/>
      <c r="SSV626" s="570"/>
      <c r="SSW626" s="570"/>
      <c r="SSX626" s="570"/>
      <c r="SSY626" s="570"/>
      <c r="SSZ626" s="570"/>
      <c r="STA626" s="570"/>
      <c r="STB626" s="570"/>
      <c r="STC626" s="570"/>
      <c r="STD626" s="570"/>
      <c r="STE626" s="570"/>
      <c r="STF626" s="570"/>
      <c r="STG626" s="570"/>
      <c r="STH626" s="570"/>
      <c r="STI626" s="570"/>
      <c r="STJ626" s="570"/>
      <c r="STK626" s="570"/>
      <c r="STL626" s="570"/>
      <c r="STM626" s="570"/>
      <c r="STN626" s="570"/>
      <c r="STO626" s="570"/>
      <c r="STP626" s="570"/>
      <c r="STQ626" s="570"/>
      <c r="STR626" s="570"/>
      <c r="STS626" s="570"/>
      <c r="STT626" s="570"/>
      <c r="STU626" s="570"/>
      <c r="STV626" s="570"/>
      <c r="STW626" s="570"/>
      <c r="STX626" s="570"/>
      <c r="STY626" s="570"/>
      <c r="STZ626" s="570"/>
      <c r="SUA626" s="570"/>
      <c r="SUB626" s="570"/>
      <c r="SUC626" s="570"/>
      <c r="SUD626" s="570"/>
      <c r="SUE626" s="570"/>
      <c r="SUF626" s="570"/>
      <c r="SUG626" s="570"/>
      <c r="SUH626" s="570"/>
      <c r="SUI626" s="570"/>
      <c r="SUJ626" s="570"/>
      <c r="SUK626" s="570"/>
      <c r="SUL626" s="570"/>
      <c r="SUM626" s="570"/>
      <c r="SUN626" s="570"/>
      <c r="SUO626" s="570"/>
      <c r="SUP626" s="570"/>
      <c r="SUQ626" s="570"/>
      <c r="SUR626" s="570"/>
      <c r="SUS626" s="570"/>
      <c r="SUT626" s="570"/>
      <c r="SUU626" s="570"/>
      <c r="SUV626" s="570"/>
      <c r="SUW626" s="570"/>
      <c r="SUX626" s="570"/>
      <c r="SUY626" s="570"/>
      <c r="SUZ626" s="570"/>
      <c r="SVA626" s="570"/>
      <c r="SVB626" s="570"/>
      <c r="SVC626" s="570"/>
      <c r="SVD626" s="570"/>
      <c r="SVE626" s="570"/>
      <c r="SVF626" s="570"/>
      <c r="SVG626" s="570"/>
      <c r="SVH626" s="570"/>
      <c r="SVI626" s="570"/>
      <c r="SVJ626" s="570"/>
      <c r="SVK626" s="570"/>
      <c r="SVL626" s="570"/>
      <c r="SVM626" s="570"/>
      <c r="SVN626" s="570"/>
      <c r="SVO626" s="570"/>
      <c r="SVP626" s="570"/>
      <c r="SVQ626" s="570"/>
      <c r="SVR626" s="570"/>
      <c r="SVS626" s="570"/>
      <c r="SVT626" s="570"/>
      <c r="SVU626" s="570"/>
      <c r="SVV626" s="570"/>
      <c r="SVW626" s="570"/>
      <c r="SVX626" s="570"/>
      <c r="SVY626" s="570"/>
      <c r="SVZ626" s="570"/>
      <c r="SWA626" s="570"/>
      <c r="SWB626" s="570"/>
      <c r="SWC626" s="570"/>
      <c r="SWD626" s="570"/>
      <c r="SWE626" s="570"/>
      <c r="SWF626" s="570"/>
      <c r="SWG626" s="570"/>
      <c r="SWH626" s="570"/>
      <c r="SWI626" s="570"/>
      <c r="SWJ626" s="570"/>
      <c r="SWK626" s="570"/>
      <c r="SWL626" s="570"/>
      <c r="SWM626" s="570"/>
      <c r="SWN626" s="570"/>
      <c r="SWO626" s="570"/>
      <c r="SWP626" s="570"/>
      <c r="SWQ626" s="570"/>
      <c r="SWR626" s="570"/>
      <c r="SWS626" s="570"/>
      <c r="SWT626" s="570"/>
      <c r="SWU626" s="570"/>
      <c r="SWV626" s="570"/>
      <c r="SWW626" s="570"/>
      <c r="SWX626" s="570"/>
      <c r="SWY626" s="570"/>
      <c r="SWZ626" s="570"/>
      <c r="SXA626" s="570"/>
      <c r="SXB626" s="570"/>
      <c r="SXC626" s="570"/>
      <c r="SXD626" s="570"/>
      <c r="SXE626" s="570"/>
      <c r="SXF626" s="570"/>
      <c r="SXG626" s="570"/>
      <c r="SXH626" s="570"/>
      <c r="SXI626" s="570"/>
      <c r="SXJ626" s="570"/>
      <c r="SXK626" s="570"/>
      <c r="SXL626" s="570"/>
      <c r="SXM626" s="570"/>
      <c r="SXN626" s="570"/>
      <c r="SXO626" s="570"/>
      <c r="SXP626" s="570"/>
      <c r="SXQ626" s="570"/>
      <c r="SXR626" s="570"/>
      <c r="SXS626" s="570"/>
      <c r="SXT626" s="570"/>
      <c r="SXU626" s="570"/>
      <c r="SXV626" s="570"/>
      <c r="SXW626" s="570"/>
      <c r="SXX626" s="570"/>
      <c r="SXY626" s="570"/>
      <c r="SXZ626" s="570"/>
      <c r="SYA626" s="570"/>
      <c r="SYB626" s="570"/>
      <c r="SYC626" s="570"/>
      <c r="SYD626" s="570"/>
      <c r="SYE626" s="570"/>
      <c r="SYF626" s="570"/>
      <c r="SYG626" s="570"/>
      <c r="SYH626" s="570"/>
      <c r="SYI626" s="570"/>
      <c r="SYJ626" s="570"/>
      <c r="SYK626" s="570"/>
      <c r="SYL626" s="570"/>
      <c r="SYM626" s="570"/>
      <c r="SYN626" s="570"/>
      <c r="SYO626" s="570"/>
      <c r="SYP626" s="570"/>
      <c r="SYQ626" s="570"/>
      <c r="SYR626" s="570"/>
      <c r="SYS626" s="570"/>
      <c r="SYT626" s="570"/>
      <c r="SYU626" s="570"/>
      <c r="SYV626" s="570"/>
      <c r="SYW626" s="570"/>
      <c r="SYX626" s="570"/>
      <c r="SYY626" s="570"/>
      <c r="SYZ626" s="570"/>
      <c r="SZA626" s="570"/>
      <c r="SZB626" s="570"/>
      <c r="SZC626" s="570"/>
      <c r="SZD626" s="570"/>
      <c r="SZE626" s="570"/>
      <c r="SZF626" s="570"/>
      <c r="SZG626" s="570"/>
      <c r="SZH626" s="570"/>
      <c r="SZI626" s="570"/>
      <c r="SZJ626" s="570"/>
      <c r="SZK626" s="570"/>
      <c r="SZL626" s="570"/>
      <c r="SZM626" s="570"/>
      <c r="SZN626" s="570"/>
      <c r="SZO626" s="570"/>
      <c r="SZP626" s="570"/>
      <c r="SZQ626" s="570"/>
      <c r="SZR626" s="570"/>
      <c r="SZS626" s="570"/>
      <c r="SZT626" s="570"/>
      <c r="SZU626" s="570"/>
      <c r="SZV626" s="570"/>
      <c r="SZW626" s="570"/>
      <c r="SZX626" s="570"/>
      <c r="SZY626" s="570"/>
      <c r="SZZ626" s="570"/>
      <c r="TAA626" s="570"/>
      <c r="TAB626" s="570"/>
      <c r="TAC626" s="570"/>
      <c r="TAD626" s="570"/>
      <c r="TAE626" s="570"/>
      <c r="TAF626" s="570"/>
      <c r="TAG626" s="570"/>
      <c r="TAH626" s="570"/>
      <c r="TAI626" s="570"/>
      <c r="TAJ626" s="570"/>
      <c r="TAK626" s="570"/>
      <c r="TAL626" s="570"/>
      <c r="TAM626" s="570"/>
      <c r="TAN626" s="570"/>
      <c r="TAO626" s="570"/>
      <c r="TAP626" s="570"/>
      <c r="TAQ626" s="570"/>
      <c r="TAR626" s="570"/>
      <c r="TAS626" s="570"/>
      <c r="TAT626" s="570"/>
      <c r="TAU626" s="570"/>
      <c r="TAV626" s="570"/>
      <c r="TAW626" s="570"/>
      <c r="TAX626" s="570"/>
      <c r="TAY626" s="570"/>
      <c r="TAZ626" s="570"/>
      <c r="TBA626" s="570"/>
      <c r="TBB626" s="570"/>
      <c r="TBC626" s="570"/>
      <c r="TBD626" s="570"/>
      <c r="TBE626" s="570"/>
      <c r="TBF626" s="570"/>
      <c r="TBG626" s="570"/>
      <c r="TBH626" s="570"/>
      <c r="TBI626" s="570"/>
      <c r="TBJ626" s="570"/>
      <c r="TBK626" s="570"/>
      <c r="TBL626" s="570"/>
      <c r="TBM626" s="570"/>
      <c r="TBN626" s="570"/>
      <c r="TBO626" s="570"/>
      <c r="TBP626" s="570"/>
      <c r="TBQ626" s="570"/>
      <c r="TBR626" s="570"/>
      <c r="TBS626" s="570"/>
      <c r="TBT626" s="570"/>
      <c r="TBU626" s="570"/>
      <c r="TBV626" s="570"/>
      <c r="TBW626" s="570"/>
      <c r="TBX626" s="570"/>
      <c r="TBY626" s="570"/>
      <c r="TBZ626" s="570"/>
      <c r="TCA626" s="570"/>
      <c r="TCB626" s="570"/>
      <c r="TCC626" s="570"/>
      <c r="TCD626" s="570"/>
      <c r="TCE626" s="570"/>
      <c r="TCF626" s="570"/>
      <c r="TCG626" s="570"/>
      <c r="TCH626" s="570"/>
      <c r="TCI626" s="570"/>
      <c r="TCJ626" s="570"/>
      <c r="TCK626" s="570"/>
      <c r="TCL626" s="570"/>
      <c r="TCM626" s="570"/>
      <c r="TCN626" s="570"/>
      <c r="TCO626" s="570"/>
      <c r="TCP626" s="570"/>
      <c r="TCQ626" s="570"/>
      <c r="TCR626" s="570"/>
      <c r="TCS626" s="570"/>
      <c r="TCT626" s="570"/>
      <c r="TCU626" s="570"/>
      <c r="TCV626" s="570"/>
      <c r="TCW626" s="570"/>
      <c r="TCX626" s="570"/>
      <c r="TCY626" s="570"/>
      <c r="TCZ626" s="570"/>
      <c r="TDA626" s="570"/>
      <c r="TDB626" s="570"/>
      <c r="TDC626" s="570"/>
      <c r="TDD626" s="570"/>
      <c r="TDE626" s="570"/>
      <c r="TDF626" s="570"/>
      <c r="TDG626" s="570"/>
      <c r="TDH626" s="570"/>
      <c r="TDI626" s="570"/>
      <c r="TDJ626" s="570"/>
      <c r="TDK626" s="570"/>
      <c r="TDL626" s="570"/>
      <c r="TDM626" s="570"/>
      <c r="TDN626" s="570"/>
      <c r="TDO626" s="570"/>
      <c r="TDP626" s="570"/>
      <c r="TDQ626" s="570"/>
      <c r="TDR626" s="570"/>
      <c r="TDS626" s="570"/>
      <c r="TDT626" s="570"/>
      <c r="TDU626" s="570"/>
      <c r="TDV626" s="570"/>
      <c r="TDW626" s="570"/>
      <c r="TDX626" s="570"/>
      <c r="TDY626" s="570"/>
      <c r="TDZ626" s="570"/>
      <c r="TEA626" s="570"/>
      <c r="TEB626" s="570"/>
      <c r="TEC626" s="570"/>
      <c r="TED626" s="570"/>
      <c r="TEE626" s="570"/>
      <c r="TEF626" s="570"/>
      <c r="TEG626" s="570"/>
      <c r="TEH626" s="570"/>
      <c r="TEI626" s="570"/>
      <c r="TEJ626" s="570"/>
      <c r="TEK626" s="570"/>
      <c r="TEL626" s="570"/>
      <c r="TEM626" s="570"/>
      <c r="TEN626" s="570"/>
      <c r="TEO626" s="570"/>
      <c r="TEP626" s="570"/>
      <c r="TEQ626" s="570"/>
      <c r="TER626" s="570"/>
      <c r="TES626" s="570"/>
      <c r="TET626" s="570"/>
      <c r="TEU626" s="570"/>
      <c r="TEV626" s="570"/>
      <c r="TEW626" s="570"/>
      <c r="TEX626" s="570"/>
      <c r="TEY626" s="570"/>
      <c r="TEZ626" s="570"/>
      <c r="TFA626" s="570"/>
      <c r="TFB626" s="570"/>
      <c r="TFC626" s="570"/>
      <c r="TFD626" s="570"/>
      <c r="TFE626" s="570"/>
      <c r="TFF626" s="570"/>
      <c r="TFG626" s="570"/>
      <c r="TFH626" s="570"/>
      <c r="TFI626" s="570"/>
      <c r="TFJ626" s="570"/>
      <c r="TFK626" s="570"/>
      <c r="TFL626" s="570"/>
      <c r="TFM626" s="570"/>
      <c r="TFN626" s="570"/>
      <c r="TFO626" s="570"/>
      <c r="TFP626" s="570"/>
      <c r="TFQ626" s="570"/>
      <c r="TFR626" s="570"/>
      <c r="TFS626" s="570"/>
      <c r="TFT626" s="570"/>
      <c r="TFU626" s="570"/>
      <c r="TFV626" s="570"/>
      <c r="TFW626" s="570"/>
      <c r="TFX626" s="570"/>
      <c r="TFY626" s="570"/>
      <c r="TFZ626" s="570"/>
      <c r="TGA626" s="570"/>
      <c r="TGB626" s="570"/>
      <c r="TGC626" s="570"/>
      <c r="TGD626" s="570"/>
      <c r="TGE626" s="570"/>
      <c r="TGF626" s="570"/>
      <c r="TGG626" s="570"/>
      <c r="TGH626" s="570"/>
      <c r="TGI626" s="570"/>
      <c r="TGJ626" s="570"/>
      <c r="TGK626" s="570"/>
      <c r="TGL626" s="570"/>
      <c r="TGM626" s="570"/>
      <c r="TGN626" s="570"/>
      <c r="TGO626" s="570"/>
      <c r="TGP626" s="570"/>
      <c r="TGQ626" s="570"/>
      <c r="TGR626" s="570"/>
      <c r="TGS626" s="570"/>
      <c r="TGT626" s="570"/>
      <c r="TGU626" s="570"/>
      <c r="TGV626" s="570"/>
      <c r="TGW626" s="570"/>
      <c r="TGX626" s="570"/>
      <c r="TGY626" s="570"/>
      <c r="TGZ626" s="570"/>
      <c r="THA626" s="570"/>
      <c r="THB626" s="570"/>
      <c r="THC626" s="570"/>
      <c r="THD626" s="570"/>
      <c r="THE626" s="570"/>
      <c r="THF626" s="570"/>
      <c r="THG626" s="570"/>
      <c r="THH626" s="570"/>
      <c r="THI626" s="570"/>
      <c r="THJ626" s="570"/>
      <c r="THK626" s="570"/>
      <c r="THL626" s="570"/>
      <c r="THM626" s="570"/>
      <c r="THN626" s="570"/>
      <c r="THO626" s="570"/>
      <c r="THP626" s="570"/>
      <c r="THQ626" s="570"/>
      <c r="THR626" s="570"/>
      <c r="THS626" s="570"/>
      <c r="THT626" s="570"/>
      <c r="THU626" s="570"/>
      <c r="THV626" s="570"/>
      <c r="THW626" s="570"/>
      <c r="THX626" s="570"/>
      <c r="THY626" s="570"/>
      <c r="THZ626" s="570"/>
      <c r="TIA626" s="570"/>
      <c r="TIB626" s="570"/>
      <c r="TIC626" s="570"/>
      <c r="TID626" s="570"/>
      <c r="TIE626" s="570"/>
      <c r="TIF626" s="570"/>
      <c r="TIG626" s="570"/>
      <c r="TIH626" s="570"/>
      <c r="TII626" s="570"/>
      <c r="TIJ626" s="570"/>
      <c r="TIK626" s="570"/>
      <c r="TIL626" s="570"/>
      <c r="TIM626" s="570"/>
      <c r="TIN626" s="570"/>
      <c r="TIO626" s="570"/>
      <c r="TIP626" s="570"/>
      <c r="TIQ626" s="570"/>
      <c r="TIR626" s="570"/>
      <c r="TIS626" s="570"/>
      <c r="TIT626" s="570"/>
      <c r="TIU626" s="570"/>
      <c r="TIV626" s="570"/>
      <c r="TIW626" s="570"/>
      <c r="TIX626" s="570"/>
      <c r="TIY626" s="570"/>
      <c r="TIZ626" s="570"/>
      <c r="TJA626" s="570"/>
      <c r="TJB626" s="570"/>
      <c r="TJC626" s="570"/>
      <c r="TJD626" s="570"/>
      <c r="TJE626" s="570"/>
      <c r="TJF626" s="570"/>
      <c r="TJG626" s="570"/>
      <c r="TJH626" s="570"/>
      <c r="TJI626" s="570"/>
      <c r="TJJ626" s="570"/>
      <c r="TJK626" s="570"/>
      <c r="TJL626" s="570"/>
      <c r="TJM626" s="570"/>
      <c r="TJN626" s="570"/>
      <c r="TJO626" s="570"/>
      <c r="TJP626" s="570"/>
      <c r="TJQ626" s="570"/>
      <c r="TJR626" s="570"/>
      <c r="TJS626" s="570"/>
      <c r="TJT626" s="570"/>
      <c r="TJU626" s="570"/>
      <c r="TJV626" s="570"/>
      <c r="TJW626" s="570"/>
      <c r="TJX626" s="570"/>
      <c r="TJY626" s="570"/>
      <c r="TJZ626" s="570"/>
      <c r="TKA626" s="570"/>
      <c r="TKB626" s="570"/>
      <c r="TKC626" s="570"/>
      <c r="TKD626" s="570"/>
      <c r="TKE626" s="570"/>
      <c r="TKF626" s="570"/>
      <c r="TKG626" s="570"/>
      <c r="TKH626" s="570"/>
      <c r="TKI626" s="570"/>
      <c r="TKJ626" s="570"/>
      <c r="TKK626" s="570"/>
      <c r="TKL626" s="570"/>
      <c r="TKM626" s="570"/>
      <c r="TKN626" s="570"/>
      <c r="TKO626" s="570"/>
      <c r="TKP626" s="570"/>
      <c r="TKQ626" s="570"/>
      <c r="TKR626" s="570"/>
      <c r="TKS626" s="570"/>
      <c r="TKT626" s="570"/>
      <c r="TKU626" s="570"/>
      <c r="TKV626" s="570"/>
      <c r="TKW626" s="570"/>
      <c r="TKX626" s="570"/>
      <c r="TKY626" s="570"/>
      <c r="TKZ626" s="570"/>
      <c r="TLA626" s="570"/>
      <c r="TLB626" s="570"/>
      <c r="TLC626" s="570"/>
      <c r="TLD626" s="570"/>
      <c r="TLE626" s="570"/>
      <c r="TLF626" s="570"/>
      <c r="TLG626" s="570"/>
      <c r="TLH626" s="570"/>
      <c r="TLI626" s="570"/>
      <c r="TLJ626" s="570"/>
      <c r="TLK626" s="570"/>
      <c r="TLL626" s="570"/>
      <c r="TLM626" s="570"/>
      <c r="TLN626" s="570"/>
      <c r="TLO626" s="570"/>
      <c r="TLP626" s="570"/>
      <c r="TLQ626" s="570"/>
      <c r="TLR626" s="570"/>
      <c r="TLS626" s="570"/>
      <c r="TLT626" s="570"/>
      <c r="TLU626" s="570"/>
      <c r="TLV626" s="570"/>
      <c r="TLW626" s="570"/>
      <c r="TLX626" s="570"/>
      <c r="TLY626" s="570"/>
      <c r="TLZ626" s="570"/>
      <c r="TMA626" s="570"/>
      <c r="TMB626" s="570"/>
      <c r="TMC626" s="570"/>
      <c r="TMD626" s="570"/>
      <c r="TME626" s="570"/>
      <c r="TMF626" s="570"/>
      <c r="TMG626" s="570"/>
      <c r="TMH626" s="570"/>
      <c r="TMI626" s="570"/>
      <c r="TMJ626" s="570"/>
      <c r="TMK626" s="570"/>
      <c r="TML626" s="570"/>
      <c r="TMM626" s="570"/>
      <c r="TMN626" s="570"/>
      <c r="TMO626" s="570"/>
      <c r="TMP626" s="570"/>
      <c r="TMQ626" s="570"/>
      <c r="TMR626" s="570"/>
      <c r="TMS626" s="570"/>
      <c r="TMT626" s="570"/>
      <c r="TMU626" s="570"/>
      <c r="TMV626" s="570"/>
      <c r="TMW626" s="570"/>
      <c r="TMX626" s="570"/>
      <c r="TMY626" s="570"/>
      <c r="TMZ626" s="570"/>
      <c r="TNA626" s="570"/>
      <c r="TNB626" s="570"/>
      <c r="TNC626" s="570"/>
      <c r="TND626" s="570"/>
      <c r="TNE626" s="570"/>
      <c r="TNF626" s="570"/>
      <c r="TNG626" s="570"/>
      <c r="TNH626" s="570"/>
      <c r="TNI626" s="570"/>
      <c r="TNJ626" s="570"/>
      <c r="TNK626" s="570"/>
      <c r="TNL626" s="570"/>
      <c r="TNM626" s="570"/>
      <c r="TNN626" s="570"/>
      <c r="TNO626" s="570"/>
      <c r="TNP626" s="570"/>
      <c r="TNQ626" s="570"/>
      <c r="TNR626" s="570"/>
      <c r="TNS626" s="570"/>
      <c r="TNT626" s="570"/>
      <c r="TNU626" s="570"/>
      <c r="TNV626" s="570"/>
      <c r="TNW626" s="570"/>
      <c r="TNX626" s="570"/>
      <c r="TNY626" s="570"/>
      <c r="TNZ626" s="570"/>
      <c r="TOA626" s="570"/>
      <c r="TOB626" s="570"/>
      <c r="TOC626" s="570"/>
      <c r="TOD626" s="570"/>
      <c r="TOE626" s="570"/>
      <c r="TOF626" s="570"/>
      <c r="TOG626" s="570"/>
      <c r="TOH626" s="570"/>
      <c r="TOI626" s="570"/>
      <c r="TOJ626" s="570"/>
      <c r="TOK626" s="570"/>
      <c r="TOL626" s="570"/>
      <c r="TOM626" s="570"/>
      <c r="TON626" s="570"/>
      <c r="TOO626" s="570"/>
      <c r="TOP626" s="570"/>
      <c r="TOQ626" s="570"/>
      <c r="TOR626" s="570"/>
      <c r="TOS626" s="570"/>
      <c r="TOT626" s="570"/>
      <c r="TOU626" s="570"/>
      <c r="TOV626" s="570"/>
      <c r="TOW626" s="570"/>
      <c r="TOX626" s="570"/>
      <c r="TOY626" s="570"/>
      <c r="TOZ626" s="570"/>
      <c r="TPA626" s="570"/>
      <c r="TPB626" s="570"/>
      <c r="TPC626" s="570"/>
      <c r="TPD626" s="570"/>
      <c r="TPE626" s="570"/>
      <c r="TPF626" s="570"/>
      <c r="TPG626" s="570"/>
      <c r="TPH626" s="570"/>
      <c r="TPI626" s="570"/>
      <c r="TPJ626" s="570"/>
      <c r="TPK626" s="570"/>
      <c r="TPL626" s="570"/>
      <c r="TPM626" s="570"/>
      <c r="TPN626" s="570"/>
      <c r="TPO626" s="570"/>
      <c r="TPP626" s="570"/>
      <c r="TPQ626" s="570"/>
      <c r="TPR626" s="570"/>
      <c r="TPS626" s="570"/>
      <c r="TPT626" s="570"/>
      <c r="TPU626" s="570"/>
      <c r="TPV626" s="570"/>
      <c r="TPW626" s="570"/>
      <c r="TPX626" s="570"/>
      <c r="TPY626" s="570"/>
      <c r="TPZ626" s="570"/>
      <c r="TQA626" s="570"/>
      <c r="TQB626" s="570"/>
      <c r="TQC626" s="570"/>
      <c r="TQD626" s="570"/>
      <c r="TQE626" s="570"/>
      <c r="TQF626" s="570"/>
      <c r="TQG626" s="570"/>
      <c r="TQH626" s="570"/>
      <c r="TQI626" s="570"/>
      <c r="TQJ626" s="570"/>
      <c r="TQK626" s="570"/>
      <c r="TQL626" s="570"/>
      <c r="TQM626" s="570"/>
      <c r="TQN626" s="570"/>
      <c r="TQO626" s="570"/>
      <c r="TQP626" s="570"/>
      <c r="TQQ626" s="570"/>
      <c r="TQR626" s="570"/>
      <c r="TQS626" s="570"/>
      <c r="TQT626" s="570"/>
      <c r="TQU626" s="570"/>
      <c r="TQV626" s="570"/>
      <c r="TQW626" s="570"/>
      <c r="TQX626" s="570"/>
      <c r="TQY626" s="570"/>
      <c r="TQZ626" s="570"/>
      <c r="TRA626" s="570"/>
      <c r="TRB626" s="570"/>
      <c r="TRC626" s="570"/>
      <c r="TRD626" s="570"/>
      <c r="TRE626" s="570"/>
      <c r="TRF626" s="570"/>
      <c r="TRG626" s="570"/>
      <c r="TRH626" s="570"/>
      <c r="TRI626" s="570"/>
      <c r="TRJ626" s="570"/>
      <c r="TRK626" s="570"/>
      <c r="TRL626" s="570"/>
      <c r="TRM626" s="570"/>
      <c r="TRN626" s="570"/>
      <c r="TRO626" s="570"/>
      <c r="TRP626" s="570"/>
      <c r="TRQ626" s="570"/>
      <c r="TRR626" s="570"/>
      <c r="TRS626" s="570"/>
      <c r="TRT626" s="570"/>
      <c r="TRU626" s="570"/>
      <c r="TRV626" s="570"/>
      <c r="TRW626" s="570"/>
      <c r="TRX626" s="570"/>
      <c r="TRY626" s="570"/>
      <c r="TRZ626" s="570"/>
      <c r="TSA626" s="570"/>
      <c r="TSB626" s="570"/>
      <c r="TSC626" s="570"/>
      <c r="TSD626" s="570"/>
      <c r="TSE626" s="570"/>
      <c r="TSF626" s="570"/>
      <c r="TSG626" s="570"/>
      <c r="TSH626" s="570"/>
      <c r="TSI626" s="570"/>
      <c r="TSJ626" s="570"/>
      <c r="TSK626" s="570"/>
      <c r="TSL626" s="570"/>
      <c r="TSM626" s="570"/>
      <c r="TSN626" s="570"/>
      <c r="TSO626" s="570"/>
      <c r="TSP626" s="570"/>
      <c r="TSQ626" s="570"/>
      <c r="TSR626" s="570"/>
      <c r="TSS626" s="570"/>
      <c r="TST626" s="570"/>
      <c r="TSU626" s="570"/>
      <c r="TSV626" s="570"/>
      <c r="TSW626" s="570"/>
      <c r="TSX626" s="570"/>
      <c r="TSY626" s="570"/>
      <c r="TSZ626" s="570"/>
      <c r="TTA626" s="570"/>
      <c r="TTB626" s="570"/>
      <c r="TTC626" s="570"/>
      <c r="TTD626" s="570"/>
      <c r="TTE626" s="570"/>
      <c r="TTF626" s="570"/>
      <c r="TTG626" s="570"/>
      <c r="TTH626" s="570"/>
      <c r="TTI626" s="570"/>
      <c r="TTJ626" s="570"/>
      <c r="TTK626" s="570"/>
      <c r="TTL626" s="570"/>
      <c r="TTM626" s="570"/>
      <c r="TTN626" s="570"/>
      <c r="TTO626" s="570"/>
      <c r="TTP626" s="570"/>
      <c r="TTQ626" s="570"/>
      <c r="TTR626" s="570"/>
      <c r="TTS626" s="570"/>
      <c r="TTT626" s="570"/>
      <c r="TTU626" s="570"/>
      <c r="TTV626" s="570"/>
      <c r="TTW626" s="570"/>
      <c r="TTX626" s="570"/>
      <c r="TTY626" s="570"/>
      <c r="TTZ626" s="570"/>
      <c r="TUA626" s="570"/>
      <c r="TUB626" s="570"/>
      <c r="TUC626" s="570"/>
      <c r="TUD626" s="570"/>
      <c r="TUE626" s="570"/>
      <c r="TUF626" s="570"/>
      <c r="TUG626" s="570"/>
      <c r="TUH626" s="570"/>
      <c r="TUI626" s="570"/>
      <c r="TUJ626" s="570"/>
      <c r="TUK626" s="570"/>
      <c r="TUL626" s="570"/>
      <c r="TUM626" s="570"/>
      <c r="TUN626" s="570"/>
      <c r="TUO626" s="570"/>
      <c r="TUP626" s="570"/>
      <c r="TUQ626" s="570"/>
      <c r="TUR626" s="570"/>
      <c r="TUS626" s="570"/>
      <c r="TUT626" s="570"/>
      <c r="TUU626" s="570"/>
      <c r="TUV626" s="570"/>
      <c r="TUW626" s="570"/>
      <c r="TUX626" s="570"/>
      <c r="TUY626" s="570"/>
      <c r="TUZ626" s="570"/>
      <c r="TVA626" s="570"/>
      <c r="TVB626" s="570"/>
      <c r="TVC626" s="570"/>
      <c r="TVD626" s="570"/>
      <c r="TVE626" s="570"/>
      <c r="TVF626" s="570"/>
      <c r="TVG626" s="570"/>
      <c r="TVH626" s="570"/>
      <c r="TVI626" s="570"/>
      <c r="TVJ626" s="570"/>
      <c r="TVK626" s="570"/>
      <c r="TVL626" s="570"/>
      <c r="TVM626" s="570"/>
      <c r="TVN626" s="570"/>
      <c r="TVO626" s="570"/>
      <c r="TVP626" s="570"/>
      <c r="TVQ626" s="570"/>
      <c r="TVR626" s="570"/>
      <c r="TVS626" s="570"/>
      <c r="TVT626" s="570"/>
      <c r="TVU626" s="570"/>
      <c r="TVV626" s="570"/>
      <c r="TVW626" s="570"/>
      <c r="TVX626" s="570"/>
      <c r="TVY626" s="570"/>
      <c r="TVZ626" s="570"/>
      <c r="TWA626" s="570"/>
      <c r="TWB626" s="570"/>
      <c r="TWC626" s="570"/>
      <c r="TWD626" s="570"/>
      <c r="TWE626" s="570"/>
      <c r="TWF626" s="570"/>
      <c r="TWG626" s="570"/>
      <c r="TWH626" s="570"/>
      <c r="TWI626" s="570"/>
      <c r="TWJ626" s="570"/>
      <c r="TWK626" s="570"/>
      <c r="TWL626" s="570"/>
      <c r="TWM626" s="570"/>
      <c r="TWN626" s="570"/>
      <c r="TWO626" s="570"/>
      <c r="TWP626" s="570"/>
      <c r="TWQ626" s="570"/>
      <c r="TWR626" s="570"/>
      <c r="TWS626" s="570"/>
      <c r="TWT626" s="570"/>
      <c r="TWU626" s="570"/>
      <c r="TWV626" s="570"/>
      <c r="TWW626" s="570"/>
      <c r="TWX626" s="570"/>
      <c r="TWY626" s="570"/>
      <c r="TWZ626" s="570"/>
      <c r="TXA626" s="570"/>
      <c r="TXB626" s="570"/>
      <c r="TXC626" s="570"/>
      <c r="TXD626" s="570"/>
      <c r="TXE626" s="570"/>
      <c r="TXF626" s="570"/>
      <c r="TXG626" s="570"/>
      <c r="TXH626" s="570"/>
      <c r="TXI626" s="570"/>
      <c r="TXJ626" s="570"/>
      <c r="TXK626" s="570"/>
      <c r="TXL626" s="570"/>
      <c r="TXM626" s="570"/>
      <c r="TXN626" s="570"/>
      <c r="TXO626" s="570"/>
      <c r="TXP626" s="570"/>
      <c r="TXQ626" s="570"/>
      <c r="TXR626" s="570"/>
      <c r="TXS626" s="570"/>
      <c r="TXT626" s="570"/>
      <c r="TXU626" s="570"/>
      <c r="TXV626" s="570"/>
      <c r="TXW626" s="570"/>
      <c r="TXX626" s="570"/>
      <c r="TXY626" s="570"/>
      <c r="TXZ626" s="570"/>
      <c r="TYA626" s="570"/>
      <c r="TYB626" s="570"/>
      <c r="TYC626" s="570"/>
      <c r="TYD626" s="570"/>
      <c r="TYE626" s="570"/>
      <c r="TYF626" s="570"/>
      <c r="TYG626" s="570"/>
      <c r="TYH626" s="570"/>
      <c r="TYI626" s="570"/>
      <c r="TYJ626" s="570"/>
      <c r="TYK626" s="570"/>
      <c r="TYL626" s="570"/>
      <c r="TYM626" s="570"/>
      <c r="TYN626" s="570"/>
      <c r="TYO626" s="570"/>
      <c r="TYP626" s="570"/>
      <c r="TYQ626" s="570"/>
      <c r="TYR626" s="570"/>
      <c r="TYS626" s="570"/>
      <c r="TYT626" s="570"/>
      <c r="TYU626" s="570"/>
      <c r="TYV626" s="570"/>
      <c r="TYW626" s="570"/>
      <c r="TYX626" s="570"/>
      <c r="TYY626" s="570"/>
      <c r="TYZ626" s="570"/>
      <c r="TZA626" s="570"/>
      <c r="TZB626" s="570"/>
      <c r="TZC626" s="570"/>
      <c r="TZD626" s="570"/>
      <c r="TZE626" s="570"/>
      <c r="TZF626" s="570"/>
      <c r="TZG626" s="570"/>
      <c r="TZH626" s="570"/>
      <c r="TZI626" s="570"/>
      <c r="TZJ626" s="570"/>
      <c r="TZK626" s="570"/>
      <c r="TZL626" s="570"/>
      <c r="TZM626" s="570"/>
      <c r="TZN626" s="570"/>
      <c r="TZO626" s="570"/>
      <c r="TZP626" s="570"/>
      <c r="TZQ626" s="570"/>
      <c r="TZR626" s="570"/>
      <c r="TZS626" s="570"/>
      <c r="TZT626" s="570"/>
      <c r="TZU626" s="570"/>
      <c r="TZV626" s="570"/>
      <c r="TZW626" s="570"/>
      <c r="TZX626" s="570"/>
      <c r="TZY626" s="570"/>
      <c r="TZZ626" s="570"/>
      <c r="UAA626" s="570"/>
      <c r="UAB626" s="570"/>
      <c r="UAC626" s="570"/>
      <c r="UAD626" s="570"/>
      <c r="UAE626" s="570"/>
      <c r="UAF626" s="570"/>
      <c r="UAG626" s="570"/>
      <c r="UAH626" s="570"/>
      <c r="UAI626" s="570"/>
      <c r="UAJ626" s="570"/>
      <c r="UAK626" s="570"/>
      <c r="UAL626" s="570"/>
      <c r="UAM626" s="570"/>
      <c r="UAN626" s="570"/>
      <c r="UAO626" s="570"/>
      <c r="UAP626" s="570"/>
      <c r="UAQ626" s="570"/>
      <c r="UAR626" s="570"/>
      <c r="UAS626" s="570"/>
      <c r="UAT626" s="570"/>
      <c r="UAU626" s="570"/>
      <c r="UAV626" s="570"/>
      <c r="UAW626" s="570"/>
      <c r="UAX626" s="570"/>
      <c r="UAY626" s="570"/>
      <c r="UAZ626" s="570"/>
      <c r="UBA626" s="570"/>
      <c r="UBB626" s="570"/>
      <c r="UBC626" s="570"/>
      <c r="UBD626" s="570"/>
      <c r="UBE626" s="570"/>
      <c r="UBF626" s="570"/>
      <c r="UBG626" s="570"/>
      <c r="UBH626" s="570"/>
      <c r="UBI626" s="570"/>
      <c r="UBJ626" s="570"/>
      <c r="UBK626" s="570"/>
      <c r="UBL626" s="570"/>
      <c r="UBM626" s="570"/>
      <c r="UBN626" s="570"/>
      <c r="UBO626" s="570"/>
      <c r="UBP626" s="570"/>
      <c r="UBQ626" s="570"/>
      <c r="UBR626" s="570"/>
      <c r="UBS626" s="570"/>
      <c r="UBT626" s="570"/>
      <c r="UBU626" s="570"/>
      <c r="UBV626" s="570"/>
      <c r="UBW626" s="570"/>
      <c r="UBX626" s="570"/>
      <c r="UBY626" s="570"/>
      <c r="UBZ626" s="570"/>
      <c r="UCA626" s="570"/>
      <c r="UCB626" s="570"/>
      <c r="UCC626" s="570"/>
      <c r="UCD626" s="570"/>
      <c r="UCE626" s="570"/>
      <c r="UCF626" s="570"/>
      <c r="UCG626" s="570"/>
      <c r="UCH626" s="570"/>
      <c r="UCI626" s="570"/>
      <c r="UCJ626" s="570"/>
      <c r="UCK626" s="570"/>
      <c r="UCL626" s="570"/>
      <c r="UCM626" s="570"/>
      <c r="UCN626" s="570"/>
      <c r="UCO626" s="570"/>
      <c r="UCP626" s="570"/>
      <c r="UCQ626" s="570"/>
      <c r="UCR626" s="570"/>
      <c r="UCS626" s="570"/>
      <c r="UCT626" s="570"/>
      <c r="UCU626" s="570"/>
      <c r="UCV626" s="570"/>
      <c r="UCW626" s="570"/>
      <c r="UCX626" s="570"/>
      <c r="UCY626" s="570"/>
      <c r="UCZ626" s="570"/>
      <c r="UDA626" s="570"/>
      <c r="UDB626" s="570"/>
      <c r="UDC626" s="570"/>
      <c r="UDD626" s="570"/>
      <c r="UDE626" s="570"/>
      <c r="UDF626" s="570"/>
      <c r="UDG626" s="570"/>
      <c r="UDH626" s="570"/>
      <c r="UDI626" s="570"/>
      <c r="UDJ626" s="570"/>
      <c r="UDK626" s="570"/>
      <c r="UDL626" s="570"/>
      <c r="UDM626" s="570"/>
      <c r="UDN626" s="570"/>
      <c r="UDO626" s="570"/>
      <c r="UDP626" s="570"/>
      <c r="UDQ626" s="570"/>
      <c r="UDR626" s="570"/>
      <c r="UDS626" s="570"/>
      <c r="UDT626" s="570"/>
      <c r="UDU626" s="570"/>
      <c r="UDV626" s="570"/>
      <c r="UDW626" s="570"/>
      <c r="UDX626" s="570"/>
      <c r="UDY626" s="570"/>
      <c r="UDZ626" s="570"/>
      <c r="UEA626" s="570"/>
      <c r="UEB626" s="570"/>
      <c r="UEC626" s="570"/>
      <c r="UED626" s="570"/>
      <c r="UEE626" s="570"/>
      <c r="UEF626" s="570"/>
      <c r="UEG626" s="570"/>
      <c r="UEH626" s="570"/>
      <c r="UEI626" s="570"/>
      <c r="UEJ626" s="570"/>
      <c r="UEK626" s="570"/>
      <c r="UEL626" s="570"/>
      <c r="UEM626" s="570"/>
      <c r="UEN626" s="570"/>
      <c r="UEO626" s="570"/>
      <c r="UEP626" s="570"/>
      <c r="UEQ626" s="570"/>
      <c r="UER626" s="570"/>
      <c r="UES626" s="570"/>
      <c r="UET626" s="570"/>
      <c r="UEU626" s="570"/>
      <c r="UEV626" s="570"/>
      <c r="UEW626" s="570"/>
      <c r="UEX626" s="570"/>
      <c r="UEY626" s="570"/>
      <c r="UEZ626" s="570"/>
      <c r="UFA626" s="570"/>
      <c r="UFB626" s="570"/>
      <c r="UFC626" s="570"/>
      <c r="UFD626" s="570"/>
      <c r="UFE626" s="570"/>
      <c r="UFF626" s="570"/>
      <c r="UFG626" s="570"/>
      <c r="UFH626" s="570"/>
      <c r="UFI626" s="570"/>
      <c r="UFJ626" s="570"/>
      <c r="UFK626" s="570"/>
      <c r="UFL626" s="570"/>
      <c r="UFM626" s="570"/>
      <c r="UFN626" s="570"/>
      <c r="UFO626" s="570"/>
      <c r="UFP626" s="570"/>
      <c r="UFQ626" s="570"/>
      <c r="UFR626" s="570"/>
      <c r="UFS626" s="570"/>
      <c r="UFT626" s="570"/>
      <c r="UFU626" s="570"/>
      <c r="UFV626" s="570"/>
      <c r="UFW626" s="570"/>
      <c r="UFX626" s="570"/>
      <c r="UFY626" s="570"/>
      <c r="UFZ626" s="570"/>
      <c r="UGA626" s="570"/>
      <c r="UGB626" s="570"/>
      <c r="UGC626" s="570"/>
      <c r="UGD626" s="570"/>
      <c r="UGE626" s="570"/>
      <c r="UGF626" s="570"/>
      <c r="UGG626" s="570"/>
      <c r="UGH626" s="570"/>
      <c r="UGI626" s="570"/>
      <c r="UGJ626" s="570"/>
      <c r="UGK626" s="570"/>
      <c r="UGL626" s="570"/>
      <c r="UGM626" s="570"/>
      <c r="UGN626" s="570"/>
      <c r="UGO626" s="570"/>
      <c r="UGP626" s="570"/>
      <c r="UGQ626" s="570"/>
      <c r="UGR626" s="570"/>
      <c r="UGS626" s="570"/>
      <c r="UGT626" s="570"/>
      <c r="UGU626" s="570"/>
      <c r="UGV626" s="570"/>
      <c r="UGW626" s="570"/>
      <c r="UGX626" s="570"/>
      <c r="UGY626" s="570"/>
      <c r="UGZ626" s="570"/>
      <c r="UHA626" s="570"/>
      <c r="UHB626" s="570"/>
      <c r="UHC626" s="570"/>
      <c r="UHD626" s="570"/>
      <c r="UHE626" s="570"/>
      <c r="UHF626" s="570"/>
      <c r="UHG626" s="570"/>
      <c r="UHH626" s="570"/>
      <c r="UHI626" s="570"/>
      <c r="UHJ626" s="570"/>
      <c r="UHK626" s="570"/>
      <c r="UHL626" s="570"/>
      <c r="UHM626" s="570"/>
      <c r="UHN626" s="570"/>
      <c r="UHO626" s="570"/>
      <c r="UHP626" s="570"/>
      <c r="UHQ626" s="570"/>
      <c r="UHR626" s="570"/>
      <c r="UHS626" s="570"/>
      <c r="UHT626" s="570"/>
      <c r="UHU626" s="570"/>
      <c r="UHV626" s="570"/>
      <c r="UHW626" s="570"/>
      <c r="UHX626" s="570"/>
      <c r="UHY626" s="570"/>
      <c r="UHZ626" s="570"/>
      <c r="UIA626" s="570"/>
      <c r="UIB626" s="570"/>
      <c r="UIC626" s="570"/>
      <c r="UID626" s="570"/>
      <c r="UIE626" s="570"/>
      <c r="UIF626" s="570"/>
      <c r="UIG626" s="570"/>
      <c r="UIH626" s="570"/>
      <c r="UII626" s="570"/>
      <c r="UIJ626" s="570"/>
      <c r="UIK626" s="570"/>
      <c r="UIL626" s="570"/>
      <c r="UIM626" s="570"/>
      <c r="UIN626" s="570"/>
      <c r="UIO626" s="570"/>
      <c r="UIP626" s="570"/>
      <c r="UIQ626" s="570"/>
      <c r="UIR626" s="570"/>
      <c r="UIS626" s="570"/>
      <c r="UIT626" s="570"/>
      <c r="UIU626" s="570"/>
      <c r="UIV626" s="570"/>
      <c r="UIW626" s="570"/>
      <c r="UIX626" s="570"/>
      <c r="UIY626" s="570"/>
      <c r="UIZ626" s="570"/>
      <c r="UJA626" s="570"/>
      <c r="UJB626" s="570"/>
      <c r="UJC626" s="570"/>
      <c r="UJD626" s="570"/>
      <c r="UJE626" s="570"/>
      <c r="UJF626" s="570"/>
      <c r="UJG626" s="570"/>
      <c r="UJH626" s="570"/>
      <c r="UJI626" s="570"/>
      <c r="UJJ626" s="570"/>
      <c r="UJK626" s="570"/>
      <c r="UJL626" s="570"/>
      <c r="UJM626" s="570"/>
      <c r="UJN626" s="570"/>
      <c r="UJO626" s="570"/>
      <c r="UJP626" s="570"/>
      <c r="UJQ626" s="570"/>
      <c r="UJR626" s="570"/>
      <c r="UJS626" s="570"/>
      <c r="UJT626" s="570"/>
      <c r="UJU626" s="570"/>
      <c r="UJV626" s="570"/>
      <c r="UJW626" s="570"/>
      <c r="UJX626" s="570"/>
      <c r="UJY626" s="570"/>
      <c r="UJZ626" s="570"/>
      <c r="UKA626" s="570"/>
      <c r="UKB626" s="570"/>
      <c r="UKC626" s="570"/>
      <c r="UKD626" s="570"/>
      <c r="UKE626" s="570"/>
      <c r="UKF626" s="570"/>
      <c r="UKG626" s="570"/>
      <c r="UKH626" s="570"/>
      <c r="UKI626" s="570"/>
      <c r="UKJ626" s="570"/>
      <c r="UKK626" s="570"/>
      <c r="UKL626" s="570"/>
      <c r="UKM626" s="570"/>
      <c r="UKN626" s="570"/>
      <c r="UKO626" s="570"/>
      <c r="UKP626" s="570"/>
      <c r="UKQ626" s="570"/>
      <c r="UKR626" s="570"/>
      <c r="UKS626" s="570"/>
      <c r="UKT626" s="570"/>
      <c r="UKU626" s="570"/>
      <c r="UKV626" s="570"/>
      <c r="UKW626" s="570"/>
      <c r="UKX626" s="570"/>
      <c r="UKY626" s="570"/>
      <c r="UKZ626" s="570"/>
      <c r="ULA626" s="570"/>
      <c r="ULB626" s="570"/>
      <c r="ULC626" s="570"/>
      <c r="ULD626" s="570"/>
      <c r="ULE626" s="570"/>
      <c r="ULF626" s="570"/>
      <c r="ULG626" s="570"/>
      <c r="ULH626" s="570"/>
      <c r="ULI626" s="570"/>
      <c r="ULJ626" s="570"/>
      <c r="ULK626" s="570"/>
      <c r="ULL626" s="570"/>
      <c r="ULM626" s="570"/>
      <c r="ULN626" s="570"/>
      <c r="ULO626" s="570"/>
      <c r="ULP626" s="570"/>
      <c r="ULQ626" s="570"/>
      <c r="ULR626" s="570"/>
      <c r="ULS626" s="570"/>
      <c r="ULT626" s="570"/>
      <c r="ULU626" s="570"/>
      <c r="ULV626" s="570"/>
      <c r="ULW626" s="570"/>
      <c r="ULX626" s="570"/>
      <c r="ULY626" s="570"/>
      <c r="ULZ626" s="570"/>
      <c r="UMA626" s="570"/>
      <c r="UMB626" s="570"/>
      <c r="UMC626" s="570"/>
      <c r="UMD626" s="570"/>
      <c r="UME626" s="570"/>
      <c r="UMF626" s="570"/>
      <c r="UMG626" s="570"/>
      <c r="UMH626" s="570"/>
      <c r="UMI626" s="570"/>
      <c r="UMJ626" s="570"/>
      <c r="UMK626" s="570"/>
      <c r="UML626" s="570"/>
      <c r="UMM626" s="570"/>
      <c r="UMN626" s="570"/>
      <c r="UMO626" s="570"/>
      <c r="UMP626" s="570"/>
      <c r="UMQ626" s="570"/>
      <c r="UMR626" s="570"/>
      <c r="UMS626" s="570"/>
      <c r="UMT626" s="570"/>
      <c r="UMU626" s="570"/>
      <c r="UMV626" s="570"/>
      <c r="UMW626" s="570"/>
      <c r="UMX626" s="570"/>
      <c r="UMY626" s="570"/>
      <c r="UMZ626" s="570"/>
      <c r="UNA626" s="570"/>
      <c r="UNB626" s="570"/>
      <c r="UNC626" s="570"/>
      <c r="UND626" s="570"/>
      <c r="UNE626" s="570"/>
      <c r="UNF626" s="570"/>
      <c r="UNG626" s="570"/>
      <c r="UNH626" s="570"/>
      <c r="UNI626" s="570"/>
      <c r="UNJ626" s="570"/>
      <c r="UNK626" s="570"/>
      <c r="UNL626" s="570"/>
      <c r="UNM626" s="570"/>
      <c r="UNN626" s="570"/>
      <c r="UNO626" s="570"/>
      <c r="UNP626" s="570"/>
      <c r="UNQ626" s="570"/>
      <c r="UNR626" s="570"/>
      <c r="UNS626" s="570"/>
      <c r="UNT626" s="570"/>
      <c r="UNU626" s="570"/>
      <c r="UNV626" s="570"/>
      <c r="UNW626" s="570"/>
      <c r="UNX626" s="570"/>
      <c r="UNY626" s="570"/>
      <c r="UNZ626" s="570"/>
      <c r="UOA626" s="570"/>
      <c r="UOB626" s="570"/>
      <c r="UOC626" s="570"/>
      <c r="UOD626" s="570"/>
      <c r="UOE626" s="570"/>
      <c r="UOF626" s="570"/>
      <c r="UOG626" s="570"/>
      <c r="UOH626" s="570"/>
      <c r="UOI626" s="570"/>
      <c r="UOJ626" s="570"/>
      <c r="UOK626" s="570"/>
      <c r="UOL626" s="570"/>
      <c r="UOM626" s="570"/>
      <c r="UON626" s="570"/>
      <c r="UOO626" s="570"/>
      <c r="UOP626" s="570"/>
      <c r="UOQ626" s="570"/>
      <c r="UOR626" s="570"/>
      <c r="UOS626" s="570"/>
      <c r="UOT626" s="570"/>
      <c r="UOU626" s="570"/>
      <c r="UOV626" s="570"/>
      <c r="UOW626" s="570"/>
      <c r="UOX626" s="570"/>
      <c r="UOY626" s="570"/>
      <c r="UOZ626" s="570"/>
      <c r="UPA626" s="570"/>
      <c r="UPB626" s="570"/>
      <c r="UPC626" s="570"/>
      <c r="UPD626" s="570"/>
      <c r="UPE626" s="570"/>
      <c r="UPF626" s="570"/>
      <c r="UPG626" s="570"/>
      <c r="UPH626" s="570"/>
      <c r="UPI626" s="570"/>
      <c r="UPJ626" s="570"/>
      <c r="UPK626" s="570"/>
      <c r="UPL626" s="570"/>
      <c r="UPM626" s="570"/>
      <c r="UPN626" s="570"/>
      <c r="UPO626" s="570"/>
      <c r="UPP626" s="570"/>
      <c r="UPQ626" s="570"/>
      <c r="UPR626" s="570"/>
      <c r="UPS626" s="570"/>
      <c r="UPT626" s="570"/>
      <c r="UPU626" s="570"/>
      <c r="UPV626" s="570"/>
      <c r="UPW626" s="570"/>
      <c r="UPX626" s="570"/>
      <c r="UPY626" s="570"/>
      <c r="UPZ626" s="570"/>
      <c r="UQA626" s="570"/>
      <c r="UQB626" s="570"/>
      <c r="UQC626" s="570"/>
      <c r="UQD626" s="570"/>
      <c r="UQE626" s="570"/>
      <c r="UQF626" s="570"/>
      <c r="UQG626" s="570"/>
      <c r="UQH626" s="570"/>
      <c r="UQI626" s="570"/>
      <c r="UQJ626" s="570"/>
      <c r="UQK626" s="570"/>
      <c r="UQL626" s="570"/>
      <c r="UQM626" s="570"/>
      <c r="UQN626" s="570"/>
      <c r="UQO626" s="570"/>
      <c r="UQP626" s="570"/>
      <c r="UQQ626" s="570"/>
      <c r="UQR626" s="570"/>
      <c r="UQS626" s="570"/>
      <c r="UQT626" s="570"/>
      <c r="UQU626" s="570"/>
      <c r="UQV626" s="570"/>
      <c r="UQW626" s="570"/>
      <c r="UQX626" s="570"/>
      <c r="UQY626" s="570"/>
      <c r="UQZ626" s="570"/>
      <c r="URA626" s="570"/>
      <c r="URB626" s="570"/>
      <c r="URC626" s="570"/>
      <c r="URD626" s="570"/>
      <c r="URE626" s="570"/>
      <c r="URF626" s="570"/>
      <c r="URG626" s="570"/>
      <c r="URH626" s="570"/>
      <c r="URI626" s="570"/>
      <c r="URJ626" s="570"/>
      <c r="URK626" s="570"/>
      <c r="URL626" s="570"/>
      <c r="URM626" s="570"/>
      <c r="URN626" s="570"/>
      <c r="URO626" s="570"/>
      <c r="URP626" s="570"/>
      <c r="URQ626" s="570"/>
      <c r="URR626" s="570"/>
      <c r="URS626" s="570"/>
      <c r="URT626" s="570"/>
      <c r="URU626" s="570"/>
      <c r="URV626" s="570"/>
      <c r="URW626" s="570"/>
      <c r="URX626" s="570"/>
      <c r="URY626" s="570"/>
      <c r="URZ626" s="570"/>
      <c r="USA626" s="570"/>
      <c r="USB626" s="570"/>
      <c r="USC626" s="570"/>
      <c r="USD626" s="570"/>
      <c r="USE626" s="570"/>
      <c r="USF626" s="570"/>
      <c r="USG626" s="570"/>
      <c r="USH626" s="570"/>
      <c r="USI626" s="570"/>
      <c r="USJ626" s="570"/>
      <c r="USK626" s="570"/>
      <c r="USL626" s="570"/>
      <c r="USM626" s="570"/>
      <c r="USN626" s="570"/>
      <c r="USO626" s="570"/>
      <c r="USP626" s="570"/>
      <c r="USQ626" s="570"/>
      <c r="USR626" s="570"/>
      <c r="USS626" s="570"/>
      <c r="UST626" s="570"/>
      <c r="USU626" s="570"/>
      <c r="USV626" s="570"/>
      <c r="USW626" s="570"/>
      <c r="USX626" s="570"/>
      <c r="USY626" s="570"/>
      <c r="USZ626" s="570"/>
      <c r="UTA626" s="570"/>
      <c r="UTB626" s="570"/>
      <c r="UTC626" s="570"/>
      <c r="UTD626" s="570"/>
      <c r="UTE626" s="570"/>
      <c r="UTF626" s="570"/>
      <c r="UTG626" s="570"/>
      <c r="UTH626" s="570"/>
      <c r="UTI626" s="570"/>
      <c r="UTJ626" s="570"/>
      <c r="UTK626" s="570"/>
      <c r="UTL626" s="570"/>
      <c r="UTM626" s="570"/>
      <c r="UTN626" s="570"/>
      <c r="UTO626" s="570"/>
      <c r="UTP626" s="570"/>
      <c r="UTQ626" s="570"/>
      <c r="UTR626" s="570"/>
      <c r="UTS626" s="570"/>
      <c r="UTT626" s="570"/>
      <c r="UTU626" s="570"/>
      <c r="UTV626" s="570"/>
      <c r="UTW626" s="570"/>
      <c r="UTX626" s="570"/>
      <c r="UTY626" s="570"/>
      <c r="UTZ626" s="570"/>
      <c r="UUA626" s="570"/>
      <c r="UUB626" s="570"/>
      <c r="UUC626" s="570"/>
      <c r="UUD626" s="570"/>
      <c r="UUE626" s="570"/>
      <c r="UUF626" s="570"/>
      <c r="UUG626" s="570"/>
      <c r="UUH626" s="570"/>
      <c r="UUI626" s="570"/>
      <c r="UUJ626" s="570"/>
      <c r="UUK626" s="570"/>
      <c r="UUL626" s="570"/>
      <c r="UUM626" s="570"/>
      <c r="UUN626" s="570"/>
      <c r="UUO626" s="570"/>
      <c r="UUP626" s="570"/>
      <c r="UUQ626" s="570"/>
      <c r="UUR626" s="570"/>
      <c r="UUS626" s="570"/>
      <c r="UUT626" s="570"/>
      <c r="UUU626" s="570"/>
      <c r="UUV626" s="570"/>
      <c r="UUW626" s="570"/>
      <c r="UUX626" s="570"/>
      <c r="UUY626" s="570"/>
      <c r="UUZ626" s="570"/>
      <c r="UVA626" s="570"/>
      <c r="UVB626" s="570"/>
      <c r="UVC626" s="570"/>
      <c r="UVD626" s="570"/>
      <c r="UVE626" s="570"/>
      <c r="UVF626" s="570"/>
      <c r="UVG626" s="570"/>
      <c r="UVH626" s="570"/>
      <c r="UVI626" s="570"/>
      <c r="UVJ626" s="570"/>
      <c r="UVK626" s="570"/>
      <c r="UVL626" s="570"/>
      <c r="UVM626" s="570"/>
      <c r="UVN626" s="570"/>
      <c r="UVO626" s="570"/>
      <c r="UVP626" s="570"/>
      <c r="UVQ626" s="570"/>
      <c r="UVR626" s="570"/>
      <c r="UVS626" s="570"/>
      <c r="UVT626" s="570"/>
      <c r="UVU626" s="570"/>
      <c r="UVV626" s="570"/>
      <c r="UVW626" s="570"/>
      <c r="UVX626" s="570"/>
      <c r="UVY626" s="570"/>
      <c r="UVZ626" s="570"/>
      <c r="UWA626" s="570"/>
      <c r="UWB626" s="570"/>
      <c r="UWC626" s="570"/>
      <c r="UWD626" s="570"/>
      <c r="UWE626" s="570"/>
      <c r="UWF626" s="570"/>
      <c r="UWG626" s="570"/>
      <c r="UWH626" s="570"/>
      <c r="UWI626" s="570"/>
      <c r="UWJ626" s="570"/>
      <c r="UWK626" s="570"/>
      <c r="UWL626" s="570"/>
      <c r="UWM626" s="570"/>
      <c r="UWN626" s="570"/>
      <c r="UWO626" s="570"/>
      <c r="UWP626" s="570"/>
      <c r="UWQ626" s="570"/>
      <c r="UWR626" s="570"/>
      <c r="UWS626" s="570"/>
      <c r="UWT626" s="570"/>
      <c r="UWU626" s="570"/>
      <c r="UWV626" s="570"/>
      <c r="UWW626" s="570"/>
      <c r="UWX626" s="570"/>
      <c r="UWY626" s="570"/>
      <c r="UWZ626" s="570"/>
      <c r="UXA626" s="570"/>
      <c r="UXB626" s="570"/>
      <c r="UXC626" s="570"/>
      <c r="UXD626" s="570"/>
      <c r="UXE626" s="570"/>
      <c r="UXF626" s="570"/>
      <c r="UXG626" s="570"/>
      <c r="UXH626" s="570"/>
      <c r="UXI626" s="570"/>
      <c r="UXJ626" s="570"/>
      <c r="UXK626" s="570"/>
      <c r="UXL626" s="570"/>
      <c r="UXM626" s="570"/>
      <c r="UXN626" s="570"/>
      <c r="UXO626" s="570"/>
      <c r="UXP626" s="570"/>
      <c r="UXQ626" s="570"/>
      <c r="UXR626" s="570"/>
      <c r="UXS626" s="570"/>
      <c r="UXT626" s="570"/>
      <c r="UXU626" s="570"/>
      <c r="UXV626" s="570"/>
      <c r="UXW626" s="570"/>
      <c r="UXX626" s="570"/>
      <c r="UXY626" s="570"/>
      <c r="UXZ626" s="570"/>
      <c r="UYA626" s="570"/>
      <c r="UYB626" s="570"/>
      <c r="UYC626" s="570"/>
      <c r="UYD626" s="570"/>
      <c r="UYE626" s="570"/>
      <c r="UYF626" s="570"/>
      <c r="UYG626" s="570"/>
      <c r="UYH626" s="570"/>
      <c r="UYI626" s="570"/>
      <c r="UYJ626" s="570"/>
      <c r="UYK626" s="570"/>
      <c r="UYL626" s="570"/>
      <c r="UYM626" s="570"/>
      <c r="UYN626" s="570"/>
      <c r="UYO626" s="570"/>
      <c r="UYP626" s="570"/>
      <c r="UYQ626" s="570"/>
      <c r="UYR626" s="570"/>
      <c r="UYS626" s="570"/>
      <c r="UYT626" s="570"/>
      <c r="UYU626" s="570"/>
      <c r="UYV626" s="570"/>
      <c r="UYW626" s="570"/>
      <c r="UYX626" s="570"/>
      <c r="UYY626" s="570"/>
      <c r="UYZ626" s="570"/>
      <c r="UZA626" s="570"/>
      <c r="UZB626" s="570"/>
      <c r="UZC626" s="570"/>
      <c r="UZD626" s="570"/>
      <c r="UZE626" s="570"/>
      <c r="UZF626" s="570"/>
      <c r="UZG626" s="570"/>
      <c r="UZH626" s="570"/>
      <c r="UZI626" s="570"/>
      <c r="UZJ626" s="570"/>
      <c r="UZK626" s="570"/>
      <c r="UZL626" s="570"/>
      <c r="UZM626" s="570"/>
      <c r="UZN626" s="570"/>
      <c r="UZO626" s="570"/>
      <c r="UZP626" s="570"/>
      <c r="UZQ626" s="570"/>
      <c r="UZR626" s="570"/>
      <c r="UZS626" s="570"/>
      <c r="UZT626" s="570"/>
      <c r="UZU626" s="570"/>
      <c r="UZV626" s="570"/>
      <c r="UZW626" s="570"/>
      <c r="UZX626" s="570"/>
      <c r="UZY626" s="570"/>
      <c r="UZZ626" s="570"/>
      <c r="VAA626" s="570"/>
      <c r="VAB626" s="570"/>
      <c r="VAC626" s="570"/>
      <c r="VAD626" s="570"/>
      <c r="VAE626" s="570"/>
      <c r="VAF626" s="570"/>
      <c r="VAG626" s="570"/>
      <c r="VAH626" s="570"/>
      <c r="VAI626" s="570"/>
      <c r="VAJ626" s="570"/>
      <c r="VAK626" s="570"/>
      <c r="VAL626" s="570"/>
      <c r="VAM626" s="570"/>
      <c r="VAN626" s="570"/>
      <c r="VAO626" s="570"/>
      <c r="VAP626" s="570"/>
      <c r="VAQ626" s="570"/>
      <c r="VAR626" s="570"/>
      <c r="VAS626" s="570"/>
      <c r="VAT626" s="570"/>
      <c r="VAU626" s="570"/>
      <c r="VAV626" s="570"/>
      <c r="VAW626" s="570"/>
      <c r="VAX626" s="570"/>
      <c r="VAY626" s="570"/>
      <c r="VAZ626" s="570"/>
      <c r="VBA626" s="570"/>
      <c r="VBB626" s="570"/>
      <c r="VBC626" s="570"/>
      <c r="VBD626" s="570"/>
      <c r="VBE626" s="570"/>
      <c r="VBF626" s="570"/>
      <c r="VBG626" s="570"/>
      <c r="VBH626" s="570"/>
      <c r="VBI626" s="570"/>
      <c r="VBJ626" s="570"/>
      <c r="VBK626" s="570"/>
      <c r="VBL626" s="570"/>
      <c r="VBM626" s="570"/>
      <c r="VBN626" s="570"/>
      <c r="VBO626" s="570"/>
      <c r="VBP626" s="570"/>
      <c r="VBQ626" s="570"/>
      <c r="VBR626" s="570"/>
      <c r="VBS626" s="570"/>
      <c r="VBT626" s="570"/>
      <c r="VBU626" s="570"/>
      <c r="VBV626" s="570"/>
      <c r="VBW626" s="570"/>
      <c r="VBX626" s="570"/>
      <c r="VBY626" s="570"/>
      <c r="VBZ626" s="570"/>
      <c r="VCA626" s="570"/>
      <c r="VCB626" s="570"/>
      <c r="VCC626" s="570"/>
      <c r="VCD626" s="570"/>
      <c r="VCE626" s="570"/>
      <c r="VCF626" s="570"/>
      <c r="VCG626" s="570"/>
      <c r="VCH626" s="570"/>
      <c r="VCI626" s="570"/>
      <c r="VCJ626" s="570"/>
      <c r="VCK626" s="570"/>
      <c r="VCL626" s="570"/>
      <c r="VCM626" s="570"/>
      <c r="VCN626" s="570"/>
      <c r="VCO626" s="570"/>
      <c r="VCP626" s="570"/>
      <c r="VCQ626" s="570"/>
      <c r="VCR626" s="570"/>
      <c r="VCS626" s="570"/>
      <c r="VCT626" s="570"/>
      <c r="VCU626" s="570"/>
      <c r="VCV626" s="570"/>
      <c r="VCW626" s="570"/>
      <c r="VCX626" s="570"/>
      <c r="VCY626" s="570"/>
      <c r="VCZ626" s="570"/>
      <c r="VDA626" s="570"/>
      <c r="VDB626" s="570"/>
      <c r="VDC626" s="570"/>
      <c r="VDD626" s="570"/>
      <c r="VDE626" s="570"/>
      <c r="VDF626" s="570"/>
      <c r="VDG626" s="570"/>
      <c r="VDH626" s="570"/>
      <c r="VDI626" s="570"/>
      <c r="VDJ626" s="570"/>
      <c r="VDK626" s="570"/>
      <c r="VDL626" s="570"/>
      <c r="VDM626" s="570"/>
      <c r="VDN626" s="570"/>
      <c r="VDO626" s="570"/>
      <c r="VDP626" s="570"/>
      <c r="VDQ626" s="570"/>
      <c r="VDR626" s="570"/>
      <c r="VDS626" s="570"/>
      <c r="VDT626" s="570"/>
      <c r="VDU626" s="570"/>
      <c r="VDV626" s="570"/>
      <c r="VDW626" s="570"/>
      <c r="VDX626" s="570"/>
      <c r="VDY626" s="570"/>
      <c r="VDZ626" s="570"/>
      <c r="VEA626" s="570"/>
      <c r="VEB626" s="570"/>
      <c r="VEC626" s="570"/>
      <c r="VED626" s="570"/>
      <c r="VEE626" s="570"/>
      <c r="VEF626" s="570"/>
      <c r="VEG626" s="570"/>
      <c r="VEH626" s="570"/>
      <c r="VEI626" s="570"/>
      <c r="VEJ626" s="570"/>
      <c r="VEK626" s="570"/>
      <c r="VEL626" s="570"/>
      <c r="VEM626" s="570"/>
      <c r="VEN626" s="570"/>
      <c r="VEO626" s="570"/>
      <c r="VEP626" s="570"/>
      <c r="VEQ626" s="570"/>
      <c r="VER626" s="570"/>
      <c r="VES626" s="570"/>
      <c r="VET626" s="570"/>
      <c r="VEU626" s="570"/>
      <c r="VEV626" s="570"/>
      <c r="VEW626" s="570"/>
      <c r="VEX626" s="570"/>
      <c r="VEY626" s="570"/>
      <c r="VEZ626" s="570"/>
      <c r="VFA626" s="570"/>
      <c r="VFB626" s="570"/>
      <c r="VFC626" s="570"/>
      <c r="VFD626" s="570"/>
      <c r="VFE626" s="570"/>
      <c r="VFF626" s="570"/>
      <c r="VFG626" s="570"/>
      <c r="VFH626" s="570"/>
      <c r="VFI626" s="570"/>
      <c r="VFJ626" s="570"/>
      <c r="VFK626" s="570"/>
      <c r="VFL626" s="570"/>
      <c r="VFM626" s="570"/>
      <c r="VFN626" s="570"/>
      <c r="VFO626" s="570"/>
      <c r="VFP626" s="570"/>
      <c r="VFQ626" s="570"/>
      <c r="VFR626" s="570"/>
      <c r="VFS626" s="570"/>
      <c r="VFT626" s="570"/>
      <c r="VFU626" s="570"/>
      <c r="VFV626" s="570"/>
      <c r="VFW626" s="570"/>
      <c r="VFX626" s="570"/>
      <c r="VFY626" s="570"/>
      <c r="VFZ626" s="570"/>
      <c r="VGA626" s="570"/>
      <c r="VGB626" s="570"/>
      <c r="VGC626" s="570"/>
      <c r="VGD626" s="570"/>
      <c r="VGE626" s="570"/>
      <c r="VGF626" s="570"/>
      <c r="VGG626" s="570"/>
      <c r="VGH626" s="570"/>
      <c r="VGI626" s="570"/>
      <c r="VGJ626" s="570"/>
      <c r="VGK626" s="570"/>
      <c r="VGL626" s="570"/>
      <c r="VGM626" s="570"/>
      <c r="VGN626" s="570"/>
      <c r="VGO626" s="570"/>
      <c r="VGP626" s="570"/>
      <c r="VGQ626" s="570"/>
      <c r="VGR626" s="570"/>
      <c r="VGS626" s="570"/>
      <c r="VGT626" s="570"/>
      <c r="VGU626" s="570"/>
      <c r="VGV626" s="570"/>
      <c r="VGW626" s="570"/>
      <c r="VGX626" s="570"/>
      <c r="VGY626" s="570"/>
      <c r="VGZ626" s="570"/>
      <c r="VHA626" s="570"/>
      <c r="VHB626" s="570"/>
      <c r="VHC626" s="570"/>
      <c r="VHD626" s="570"/>
      <c r="VHE626" s="570"/>
      <c r="VHF626" s="570"/>
      <c r="VHG626" s="570"/>
      <c r="VHH626" s="570"/>
      <c r="VHI626" s="570"/>
      <c r="VHJ626" s="570"/>
      <c r="VHK626" s="570"/>
      <c r="VHL626" s="570"/>
      <c r="VHM626" s="570"/>
      <c r="VHN626" s="570"/>
      <c r="VHO626" s="570"/>
      <c r="VHP626" s="570"/>
      <c r="VHQ626" s="570"/>
      <c r="VHR626" s="570"/>
      <c r="VHS626" s="570"/>
      <c r="VHT626" s="570"/>
      <c r="VHU626" s="570"/>
      <c r="VHV626" s="570"/>
      <c r="VHW626" s="570"/>
      <c r="VHX626" s="570"/>
      <c r="VHY626" s="570"/>
      <c r="VHZ626" s="570"/>
      <c r="VIA626" s="570"/>
      <c r="VIB626" s="570"/>
      <c r="VIC626" s="570"/>
      <c r="VID626" s="570"/>
      <c r="VIE626" s="570"/>
      <c r="VIF626" s="570"/>
      <c r="VIG626" s="570"/>
      <c r="VIH626" s="570"/>
      <c r="VII626" s="570"/>
      <c r="VIJ626" s="570"/>
      <c r="VIK626" s="570"/>
      <c r="VIL626" s="570"/>
      <c r="VIM626" s="570"/>
      <c r="VIN626" s="570"/>
      <c r="VIO626" s="570"/>
      <c r="VIP626" s="570"/>
      <c r="VIQ626" s="570"/>
      <c r="VIR626" s="570"/>
      <c r="VIS626" s="570"/>
      <c r="VIT626" s="570"/>
      <c r="VIU626" s="570"/>
      <c r="VIV626" s="570"/>
      <c r="VIW626" s="570"/>
      <c r="VIX626" s="570"/>
      <c r="VIY626" s="570"/>
      <c r="VIZ626" s="570"/>
      <c r="VJA626" s="570"/>
      <c r="VJB626" s="570"/>
      <c r="VJC626" s="570"/>
      <c r="VJD626" s="570"/>
      <c r="VJE626" s="570"/>
      <c r="VJF626" s="570"/>
      <c r="VJG626" s="570"/>
      <c r="VJH626" s="570"/>
      <c r="VJI626" s="570"/>
      <c r="VJJ626" s="570"/>
      <c r="VJK626" s="570"/>
      <c r="VJL626" s="570"/>
      <c r="VJM626" s="570"/>
      <c r="VJN626" s="570"/>
      <c r="VJO626" s="570"/>
      <c r="VJP626" s="570"/>
      <c r="VJQ626" s="570"/>
      <c r="VJR626" s="570"/>
      <c r="VJS626" s="570"/>
      <c r="VJT626" s="570"/>
      <c r="VJU626" s="570"/>
      <c r="VJV626" s="570"/>
      <c r="VJW626" s="570"/>
      <c r="VJX626" s="570"/>
      <c r="VJY626" s="570"/>
      <c r="VJZ626" s="570"/>
      <c r="VKA626" s="570"/>
      <c r="VKB626" s="570"/>
      <c r="VKC626" s="570"/>
      <c r="VKD626" s="570"/>
      <c r="VKE626" s="570"/>
      <c r="VKF626" s="570"/>
      <c r="VKG626" s="570"/>
      <c r="VKH626" s="570"/>
      <c r="VKI626" s="570"/>
      <c r="VKJ626" s="570"/>
      <c r="VKK626" s="570"/>
      <c r="VKL626" s="570"/>
      <c r="VKM626" s="570"/>
      <c r="VKN626" s="570"/>
      <c r="VKO626" s="570"/>
      <c r="VKP626" s="570"/>
      <c r="VKQ626" s="570"/>
      <c r="VKR626" s="570"/>
      <c r="VKS626" s="570"/>
      <c r="VKT626" s="570"/>
      <c r="VKU626" s="570"/>
      <c r="VKV626" s="570"/>
      <c r="VKW626" s="570"/>
      <c r="VKX626" s="570"/>
      <c r="VKY626" s="570"/>
      <c r="VKZ626" s="570"/>
      <c r="VLA626" s="570"/>
      <c r="VLB626" s="570"/>
      <c r="VLC626" s="570"/>
      <c r="VLD626" s="570"/>
      <c r="VLE626" s="570"/>
      <c r="VLF626" s="570"/>
      <c r="VLG626" s="570"/>
      <c r="VLH626" s="570"/>
      <c r="VLI626" s="570"/>
      <c r="VLJ626" s="570"/>
      <c r="VLK626" s="570"/>
      <c r="VLL626" s="570"/>
      <c r="VLM626" s="570"/>
      <c r="VLN626" s="570"/>
      <c r="VLO626" s="570"/>
      <c r="VLP626" s="570"/>
      <c r="VLQ626" s="570"/>
      <c r="VLR626" s="570"/>
      <c r="VLS626" s="570"/>
      <c r="VLT626" s="570"/>
      <c r="VLU626" s="570"/>
      <c r="VLV626" s="570"/>
      <c r="VLW626" s="570"/>
      <c r="VLX626" s="570"/>
      <c r="VLY626" s="570"/>
      <c r="VLZ626" s="570"/>
      <c r="VMA626" s="570"/>
      <c r="VMB626" s="570"/>
      <c r="VMC626" s="570"/>
      <c r="VMD626" s="570"/>
      <c r="VME626" s="570"/>
      <c r="VMF626" s="570"/>
      <c r="VMG626" s="570"/>
      <c r="VMH626" s="570"/>
      <c r="VMI626" s="570"/>
      <c r="VMJ626" s="570"/>
      <c r="VMK626" s="570"/>
      <c r="VML626" s="570"/>
      <c r="VMM626" s="570"/>
      <c r="VMN626" s="570"/>
      <c r="VMO626" s="570"/>
      <c r="VMP626" s="570"/>
      <c r="VMQ626" s="570"/>
      <c r="VMR626" s="570"/>
      <c r="VMS626" s="570"/>
      <c r="VMT626" s="570"/>
      <c r="VMU626" s="570"/>
      <c r="VMV626" s="570"/>
      <c r="VMW626" s="570"/>
      <c r="VMX626" s="570"/>
      <c r="VMY626" s="570"/>
      <c r="VMZ626" s="570"/>
      <c r="VNA626" s="570"/>
      <c r="VNB626" s="570"/>
      <c r="VNC626" s="570"/>
      <c r="VND626" s="570"/>
      <c r="VNE626" s="570"/>
      <c r="VNF626" s="570"/>
      <c r="VNG626" s="570"/>
      <c r="VNH626" s="570"/>
      <c r="VNI626" s="570"/>
      <c r="VNJ626" s="570"/>
      <c r="VNK626" s="570"/>
      <c r="VNL626" s="570"/>
      <c r="VNM626" s="570"/>
      <c r="VNN626" s="570"/>
      <c r="VNO626" s="570"/>
      <c r="VNP626" s="570"/>
      <c r="VNQ626" s="570"/>
      <c r="VNR626" s="570"/>
      <c r="VNS626" s="570"/>
      <c r="VNT626" s="570"/>
      <c r="VNU626" s="570"/>
      <c r="VNV626" s="570"/>
      <c r="VNW626" s="570"/>
      <c r="VNX626" s="570"/>
      <c r="VNY626" s="570"/>
      <c r="VNZ626" s="570"/>
      <c r="VOA626" s="570"/>
      <c r="VOB626" s="570"/>
      <c r="VOC626" s="570"/>
      <c r="VOD626" s="570"/>
      <c r="VOE626" s="570"/>
      <c r="VOF626" s="570"/>
      <c r="VOG626" s="570"/>
      <c r="VOH626" s="570"/>
      <c r="VOI626" s="570"/>
      <c r="VOJ626" s="570"/>
      <c r="VOK626" s="570"/>
      <c r="VOL626" s="570"/>
      <c r="VOM626" s="570"/>
      <c r="VON626" s="570"/>
      <c r="VOO626" s="570"/>
      <c r="VOP626" s="570"/>
      <c r="VOQ626" s="570"/>
      <c r="VOR626" s="570"/>
      <c r="VOS626" s="570"/>
      <c r="VOT626" s="570"/>
      <c r="VOU626" s="570"/>
      <c r="VOV626" s="570"/>
      <c r="VOW626" s="570"/>
      <c r="VOX626" s="570"/>
      <c r="VOY626" s="570"/>
      <c r="VOZ626" s="570"/>
      <c r="VPA626" s="570"/>
      <c r="VPB626" s="570"/>
      <c r="VPC626" s="570"/>
      <c r="VPD626" s="570"/>
      <c r="VPE626" s="570"/>
      <c r="VPF626" s="570"/>
      <c r="VPG626" s="570"/>
      <c r="VPH626" s="570"/>
      <c r="VPI626" s="570"/>
      <c r="VPJ626" s="570"/>
      <c r="VPK626" s="570"/>
      <c r="VPL626" s="570"/>
      <c r="VPM626" s="570"/>
      <c r="VPN626" s="570"/>
      <c r="VPO626" s="570"/>
      <c r="VPP626" s="570"/>
      <c r="VPQ626" s="570"/>
      <c r="VPR626" s="570"/>
      <c r="VPS626" s="570"/>
      <c r="VPT626" s="570"/>
      <c r="VPU626" s="570"/>
      <c r="VPV626" s="570"/>
      <c r="VPW626" s="570"/>
      <c r="VPX626" s="570"/>
      <c r="VPY626" s="570"/>
      <c r="VPZ626" s="570"/>
      <c r="VQA626" s="570"/>
      <c r="VQB626" s="570"/>
      <c r="VQC626" s="570"/>
      <c r="VQD626" s="570"/>
      <c r="VQE626" s="570"/>
      <c r="VQF626" s="570"/>
      <c r="VQG626" s="570"/>
      <c r="VQH626" s="570"/>
      <c r="VQI626" s="570"/>
      <c r="VQJ626" s="570"/>
      <c r="VQK626" s="570"/>
      <c r="VQL626" s="570"/>
      <c r="VQM626" s="570"/>
      <c r="VQN626" s="570"/>
      <c r="VQO626" s="570"/>
      <c r="VQP626" s="570"/>
      <c r="VQQ626" s="570"/>
      <c r="VQR626" s="570"/>
      <c r="VQS626" s="570"/>
      <c r="VQT626" s="570"/>
      <c r="VQU626" s="570"/>
      <c r="VQV626" s="570"/>
      <c r="VQW626" s="570"/>
      <c r="VQX626" s="570"/>
      <c r="VQY626" s="570"/>
      <c r="VQZ626" s="570"/>
      <c r="VRA626" s="570"/>
      <c r="VRB626" s="570"/>
      <c r="VRC626" s="570"/>
      <c r="VRD626" s="570"/>
      <c r="VRE626" s="570"/>
      <c r="VRF626" s="570"/>
      <c r="VRG626" s="570"/>
      <c r="VRH626" s="570"/>
      <c r="VRI626" s="570"/>
      <c r="VRJ626" s="570"/>
      <c r="VRK626" s="570"/>
      <c r="VRL626" s="570"/>
      <c r="VRM626" s="570"/>
      <c r="VRN626" s="570"/>
      <c r="VRO626" s="570"/>
      <c r="VRP626" s="570"/>
      <c r="VRQ626" s="570"/>
      <c r="VRR626" s="570"/>
      <c r="VRS626" s="570"/>
      <c r="VRT626" s="570"/>
      <c r="VRU626" s="570"/>
      <c r="VRV626" s="570"/>
      <c r="VRW626" s="570"/>
      <c r="VRX626" s="570"/>
      <c r="VRY626" s="570"/>
      <c r="VRZ626" s="570"/>
      <c r="VSA626" s="570"/>
      <c r="VSB626" s="570"/>
      <c r="VSC626" s="570"/>
      <c r="VSD626" s="570"/>
      <c r="VSE626" s="570"/>
      <c r="VSF626" s="570"/>
      <c r="VSG626" s="570"/>
      <c r="VSH626" s="570"/>
      <c r="VSI626" s="570"/>
      <c r="VSJ626" s="570"/>
      <c r="VSK626" s="570"/>
      <c r="VSL626" s="570"/>
      <c r="VSM626" s="570"/>
      <c r="VSN626" s="570"/>
      <c r="VSO626" s="570"/>
      <c r="VSP626" s="570"/>
      <c r="VSQ626" s="570"/>
      <c r="VSR626" s="570"/>
      <c r="VSS626" s="570"/>
      <c r="VST626" s="570"/>
      <c r="VSU626" s="570"/>
      <c r="VSV626" s="570"/>
      <c r="VSW626" s="570"/>
      <c r="VSX626" s="570"/>
      <c r="VSY626" s="570"/>
      <c r="VSZ626" s="570"/>
      <c r="VTA626" s="570"/>
      <c r="VTB626" s="570"/>
      <c r="VTC626" s="570"/>
      <c r="VTD626" s="570"/>
      <c r="VTE626" s="570"/>
      <c r="VTF626" s="570"/>
      <c r="VTG626" s="570"/>
      <c r="VTH626" s="570"/>
      <c r="VTI626" s="570"/>
      <c r="VTJ626" s="570"/>
      <c r="VTK626" s="570"/>
      <c r="VTL626" s="570"/>
      <c r="VTM626" s="570"/>
      <c r="VTN626" s="570"/>
      <c r="VTO626" s="570"/>
      <c r="VTP626" s="570"/>
      <c r="VTQ626" s="570"/>
      <c r="VTR626" s="570"/>
      <c r="VTS626" s="570"/>
      <c r="VTT626" s="570"/>
      <c r="VTU626" s="570"/>
      <c r="VTV626" s="570"/>
      <c r="VTW626" s="570"/>
      <c r="VTX626" s="570"/>
      <c r="VTY626" s="570"/>
      <c r="VTZ626" s="570"/>
      <c r="VUA626" s="570"/>
      <c r="VUB626" s="570"/>
      <c r="VUC626" s="570"/>
      <c r="VUD626" s="570"/>
      <c r="VUE626" s="570"/>
      <c r="VUF626" s="570"/>
      <c r="VUG626" s="570"/>
      <c r="VUH626" s="570"/>
      <c r="VUI626" s="570"/>
      <c r="VUJ626" s="570"/>
      <c r="VUK626" s="570"/>
      <c r="VUL626" s="570"/>
      <c r="VUM626" s="570"/>
      <c r="VUN626" s="570"/>
      <c r="VUO626" s="570"/>
      <c r="VUP626" s="570"/>
      <c r="VUQ626" s="570"/>
      <c r="VUR626" s="570"/>
      <c r="VUS626" s="570"/>
      <c r="VUT626" s="570"/>
      <c r="VUU626" s="570"/>
      <c r="VUV626" s="570"/>
      <c r="VUW626" s="570"/>
      <c r="VUX626" s="570"/>
      <c r="VUY626" s="570"/>
      <c r="VUZ626" s="570"/>
      <c r="VVA626" s="570"/>
      <c r="VVB626" s="570"/>
      <c r="VVC626" s="570"/>
      <c r="VVD626" s="570"/>
      <c r="VVE626" s="570"/>
      <c r="VVF626" s="570"/>
      <c r="VVG626" s="570"/>
      <c r="VVH626" s="570"/>
      <c r="VVI626" s="570"/>
      <c r="VVJ626" s="570"/>
      <c r="VVK626" s="570"/>
      <c r="VVL626" s="570"/>
      <c r="VVM626" s="570"/>
      <c r="VVN626" s="570"/>
      <c r="VVO626" s="570"/>
      <c r="VVP626" s="570"/>
      <c r="VVQ626" s="570"/>
      <c r="VVR626" s="570"/>
      <c r="VVS626" s="570"/>
      <c r="VVT626" s="570"/>
      <c r="VVU626" s="570"/>
      <c r="VVV626" s="570"/>
      <c r="VVW626" s="570"/>
      <c r="VVX626" s="570"/>
      <c r="VVY626" s="570"/>
      <c r="VVZ626" s="570"/>
      <c r="VWA626" s="570"/>
      <c r="VWB626" s="570"/>
      <c r="VWC626" s="570"/>
      <c r="VWD626" s="570"/>
      <c r="VWE626" s="570"/>
      <c r="VWF626" s="570"/>
      <c r="VWG626" s="570"/>
      <c r="VWH626" s="570"/>
      <c r="VWI626" s="570"/>
      <c r="VWJ626" s="570"/>
      <c r="VWK626" s="570"/>
      <c r="VWL626" s="570"/>
      <c r="VWM626" s="570"/>
      <c r="VWN626" s="570"/>
      <c r="VWO626" s="570"/>
      <c r="VWP626" s="570"/>
      <c r="VWQ626" s="570"/>
      <c r="VWR626" s="570"/>
      <c r="VWS626" s="570"/>
      <c r="VWT626" s="570"/>
      <c r="VWU626" s="570"/>
      <c r="VWV626" s="570"/>
      <c r="VWW626" s="570"/>
      <c r="VWX626" s="570"/>
      <c r="VWY626" s="570"/>
      <c r="VWZ626" s="570"/>
      <c r="VXA626" s="570"/>
      <c r="VXB626" s="570"/>
      <c r="VXC626" s="570"/>
      <c r="VXD626" s="570"/>
      <c r="VXE626" s="570"/>
      <c r="VXF626" s="570"/>
      <c r="VXG626" s="570"/>
      <c r="VXH626" s="570"/>
      <c r="VXI626" s="570"/>
      <c r="VXJ626" s="570"/>
      <c r="VXK626" s="570"/>
      <c r="VXL626" s="570"/>
      <c r="VXM626" s="570"/>
      <c r="VXN626" s="570"/>
      <c r="VXO626" s="570"/>
      <c r="VXP626" s="570"/>
      <c r="VXQ626" s="570"/>
      <c r="VXR626" s="570"/>
      <c r="VXS626" s="570"/>
      <c r="VXT626" s="570"/>
      <c r="VXU626" s="570"/>
      <c r="VXV626" s="570"/>
      <c r="VXW626" s="570"/>
      <c r="VXX626" s="570"/>
      <c r="VXY626" s="570"/>
      <c r="VXZ626" s="570"/>
      <c r="VYA626" s="570"/>
      <c r="VYB626" s="570"/>
      <c r="VYC626" s="570"/>
      <c r="VYD626" s="570"/>
      <c r="VYE626" s="570"/>
      <c r="VYF626" s="570"/>
      <c r="VYG626" s="570"/>
      <c r="VYH626" s="570"/>
      <c r="VYI626" s="570"/>
      <c r="VYJ626" s="570"/>
      <c r="VYK626" s="570"/>
      <c r="VYL626" s="570"/>
      <c r="VYM626" s="570"/>
      <c r="VYN626" s="570"/>
      <c r="VYO626" s="570"/>
      <c r="VYP626" s="570"/>
      <c r="VYQ626" s="570"/>
      <c r="VYR626" s="570"/>
      <c r="VYS626" s="570"/>
      <c r="VYT626" s="570"/>
      <c r="VYU626" s="570"/>
      <c r="VYV626" s="570"/>
      <c r="VYW626" s="570"/>
      <c r="VYX626" s="570"/>
      <c r="VYY626" s="570"/>
      <c r="VYZ626" s="570"/>
      <c r="VZA626" s="570"/>
      <c r="VZB626" s="570"/>
      <c r="VZC626" s="570"/>
      <c r="VZD626" s="570"/>
      <c r="VZE626" s="570"/>
      <c r="VZF626" s="570"/>
      <c r="VZG626" s="570"/>
      <c r="VZH626" s="570"/>
      <c r="VZI626" s="570"/>
      <c r="VZJ626" s="570"/>
      <c r="VZK626" s="570"/>
      <c r="VZL626" s="570"/>
      <c r="VZM626" s="570"/>
      <c r="VZN626" s="570"/>
      <c r="VZO626" s="570"/>
      <c r="VZP626" s="570"/>
      <c r="VZQ626" s="570"/>
      <c r="VZR626" s="570"/>
      <c r="VZS626" s="570"/>
      <c r="VZT626" s="570"/>
      <c r="VZU626" s="570"/>
      <c r="VZV626" s="570"/>
      <c r="VZW626" s="570"/>
      <c r="VZX626" s="570"/>
      <c r="VZY626" s="570"/>
      <c r="VZZ626" s="570"/>
      <c r="WAA626" s="570"/>
      <c r="WAB626" s="570"/>
      <c r="WAC626" s="570"/>
      <c r="WAD626" s="570"/>
      <c r="WAE626" s="570"/>
      <c r="WAF626" s="570"/>
      <c r="WAG626" s="570"/>
      <c r="WAH626" s="570"/>
      <c r="WAI626" s="570"/>
      <c r="WAJ626" s="570"/>
      <c r="WAK626" s="570"/>
      <c r="WAL626" s="570"/>
      <c r="WAM626" s="570"/>
      <c r="WAN626" s="570"/>
      <c r="WAO626" s="570"/>
      <c r="WAP626" s="570"/>
      <c r="WAQ626" s="570"/>
      <c r="WAR626" s="570"/>
      <c r="WAS626" s="570"/>
      <c r="WAT626" s="570"/>
      <c r="WAU626" s="570"/>
      <c r="WAV626" s="570"/>
      <c r="WAW626" s="570"/>
      <c r="WAX626" s="570"/>
      <c r="WAY626" s="570"/>
      <c r="WAZ626" s="570"/>
      <c r="WBA626" s="570"/>
      <c r="WBB626" s="570"/>
      <c r="WBC626" s="570"/>
      <c r="WBD626" s="570"/>
      <c r="WBE626" s="570"/>
      <c r="WBF626" s="570"/>
      <c r="WBG626" s="570"/>
      <c r="WBH626" s="570"/>
      <c r="WBI626" s="570"/>
      <c r="WBJ626" s="570"/>
      <c r="WBK626" s="570"/>
      <c r="WBL626" s="570"/>
      <c r="WBM626" s="570"/>
      <c r="WBN626" s="570"/>
      <c r="WBO626" s="570"/>
      <c r="WBP626" s="570"/>
      <c r="WBQ626" s="570"/>
      <c r="WBR626" s="570"/>
      <c r="WBS626" s="570"/>
      <c r="WBT626" s="570"/>
      <c r="WBU626" s="570"/>
      <c r="WBV626" s="570"/>
      <c r="WBW626" s="570"/>
      <c r="WBX626" s="570"/>
      <c r="WBY626" s="570"/>
      <c r="WBZ626" s="570"/>
      <c r="WCA626" s="570"/>
      <c r="WCB626" s="570"/>
      <c r="WCC626" s="570"/>
      <c r="WCD626" s="570"/>
      <c r="WCE626" s="570"/>
      <c r="WCF626" s="570"/>
      <c r="WCG626" s="570"/>
      <c r="WCH626" s="570"/>
      <c r="WCI626" s="570"/>
      <c r="WCJ626" s="570"/>
      <c r="WCK626" s="570"/>
      <c r="WCL626" s="570"/>
      <c r="WCM626" s="570"/>
      <c r="WCN626" s="570"/>
      <c r="WCO626" s="570"/>
      <c r="WCP626" s="570"/>
      <c r="WCQ626" s="570"/>
      <c r="WCR626" s="570"/>
      <c r="WCS626" s="570"/>
      <c r="WCT626" s="570"/>
      <c r="WCU626" s="570"/>
      <c r="WCV626" s="570"/>
      <c r="WCW626" s="570"/>
      <c r="WCX626" s="570"/>
      <c r="WCY626" s="570"/>
      <c r="WCZ626" s="570"/>
      <c r="WDA626" s="570"/>
      <c r="WDB626" s="570"/>
      <c r="WDC626" s="570"/>
      <c r="WDD626" s="570"/>
      <c r="WDE626" s="570"/>
      <c r="WDF626" s="570"/>
      <c r="WDG626" s="570"/>
      <c r="WDH626" s="570"/>
      <c r="WDI626" s="570"/>
      <c r="WDJ626" s="570"/>
      <c r="WDK626" s="570"/>
      <c r="WDL626" s="570"/>
      <c r="WDM626" s="570"/>
      <c r="WDN626" s="570"/>
      <c r="WDO626" s="570"/>
      <c r="WDP626" s="570"/>
      <c r="WDQ626" s="570"/>
      <c r="WDR626" s="570"/>
      <c r="WDS626" s="570"/>
      <c r="WDT626" s="570"/>
      <c r="WDU626" s="570"/>
      <c r="WDV626" s="570"/>
      <c r="WDW626" s="570"/>
      <c r="WDX626" s="570"/>
      <c r="WDY626" s="570"/>
      <c r="WDZ626" s="570"/>
      <c r="WEA626" s="570"/>
      <c r="WEB626" s="570"/>
      <c r="WEC626" s="570"/>
      <c r="WED626" s="570"/>
      <c r="WEE626" s="570"/>
      <c r="WEF626" s="570"/>
      <c r="WEG626" s="570"/>
      <c r="WEH626" s="570"/>
      <c r="WEI626" s="570"/>
      <c r="WEJ626" s="570"/>
      <c r="WEK626" s="570"/>
      <c r="WEL626" s="570"/>
      <c r="WEM626" s="570"/>
      <c r="WEN626" s="570"/>
      <c r="WEO626" s="570"/>
      <c r="WEP626" s="570"/>
      <c r="WEQ626" s="570"/>
      <c r="WER626" s="570"/>
      <c r="WES626" s="570"/>
      <c r="WET626" s="570"/>
      <c r="WEU626" s="570"/>
      <c r="WEV626" s="570"/>
      <c r="WEW626" s="570"/>
      <c r="WEX626" s="570"/>
      <c r="WEY626" s="570"/>
      <c r="WEZ626" s="570"/>
      <c r="WFA626" s="570"/>
      <c r="WFB626" s="570"/>
      <c r="WFC626" s="570"/>
      <c r="WFD626" s="570"/>
      <c r="WFE626" s="570"/>
      <c r="WFF626" s="570"/>
      <c r="WFG626" s="570"/>
      <c r="WFH626" s="570"/>
      <c r="WFI626" s="570"/>
      <c r="WFJ626" s="570"/>
      <c r="WFK626" s="570"/>
      <c r="WFL626" s="570"/>
      <c r="WFM626" s="570"/>
      <c r="WFN626" s="570"/>
      <c r="WFO626" s="570"/>
      <c r="WFP626" s="570"/>
      <c r="WFQ626" s="570"/>
      <c r="WFR626" s="570"/>
      <c r="WFS626" s="570"/>
      <c r="WFT626" s="570"/>
      <c r="WFU626" s="570"/>
      <c r="WFV626" s="570"/>
      <c r="WFW626" s="570"/>
      <c r="WFX626" s="570"/>
      <c r="WFY626" s="570"/>
      <c r="WFZ626" s="570"/>
      <c r="WGA626" s="570"/>
      <c r="WGB626" s="570"/>
      <c r="WGC626" s="570"/>
      <c r="WGD626" s="570"/>
      <c r="WGE626" s="570"/>
      <c r="WGF626" s="570"/>
      <c r="WGG626" s="570"/>
      <c r="WGH626" s="570"/>
      <c r="WGI626" s="570"/>
      <c r="WGJ626" s="570"/>
      <c r="WGK626" s="570"/>
      <c r="WGL626" s="570"/>
      <c r="WGM626" s="570"/>
      <c r="WGN626" s="570"/>
      <c r="WGO626" s="570"/>
      <c r="WGP626" s="570"/>
      <c r="WGQ626" s="570"/>
      <c r="WGR626" s="570"/>
      <c r="WGS626" s="570"/>
      <c r="WGT626" s="570"/>
      <c r="WGU626" s="570"/>
      <c r="WGV626" s="570"/>
      <c r="WGW626" s="570"/>
      <c r="WGX626" s="570"/>
      <c r="WGY626" s="570"/>
      <c r="WGZ626" s="570"/>
      <c r="WHA626" s="570"/>
      <c r="WHB626" s="570"/>
      <c r="WHC626" s="570"/>
      <c r="WHD626" s="570"/>
      <c r="WHE626" s="570"/>
      <c r="WHF626" s="570"/>
      <c r="WHG626" s="570"/>
      <c r="WHH626" s="570"/>
      <c r="WHI626" s="570"/>
      <c r="WHJ626" s="570"/>
      <c r="WHK626" s="570"/>
      <c r="WHL626" s="570"/>
      <c r="WHM626" s="570"/>
      <c r="WHN626" s="570"/>
      <c r="WHO626" s="570"/>
      <c r="WHP626" s="570"/>
      <c r="WHQ626" s="570"/>
      <c r="WHR626" s="570"/>
      <c r="WHS626" s="570"/>
      <c r="WHT626" s="570"/>
      <c r="WHU626" s="570"/>
      <c r="WHV626" s="570"/>
      <c r="WHW626" s="570"/>
      <c r="WHX626" s="570"/>
      <c r="WHY626" s="570"/>
      <c r="WHZ626" s="570"/>
      <c r="WIA626" s="570"/>
      <c r="WIB626" s="570"/>
      <c r="WIC626" s="570"/>
      <c r="WID626" s="570"/>
      <c r="WIE626" s="570"/>
      <c r="WIF626" s="570"/>
      <c r="WIG626" s="570"/>
      <c r="WIH626" s="570"/>
      <c r="WII626" s="570"/>
      <c r="WIJ626" s="570"/>
      <c r="WIK626" s="570"/>
      <c r="WIL626" s="570"/>
      <c r="WIM626" s="570"/>
      <c r="WIN626" s="570"/>
      <c r="WIO626" s="570"/>
      <c r="WIP626" s="570"/>
      <c r="WIQ626" s="570"/>
      <c r="WIR626" s="570"/>
      <c r="WIS626" s="570"/>
      <c r="WIT626" s="570"/>
      <c r="WIU626" s="570"/>
      <c r="WIV626" s="570"/>
      <c r="WIW626" s="570"/>
      <c r="WIX626" s="570"/>
      <c r="WIY626" s="570"/>
      <c r="WIZ626" s="570"/>
      <c r="WJA626" s="570"/>
      <c r="WJB626" s="570"/>
      <c r="WJC626" s="570"/>
      <c r="WJD626" s="570"/>
      <c r="WJE626" s="570"/>
      <c r="WJF626" s="570"/>
      <c r="WJG626" s="570"/>
      <c r="WJH626" s="570"/>
      <c r="WJI626" s="570"/>
      <c r="WJJ626" s="570"/>
      <c r="WJK626" s="570"/>
      <c r="WJL626" s="570"/>
      <c r="WJM626" s="570"/>
      <c r="WJN626" s="570"/>
      <c r="WJO626" s="570"/>
      <c r="WJP626" s="570"/>
      <c r="WJQ626" s="570"/>
      <c r="WJR626" s="570"/>
      <c r="WJS626" s="570"/>
      <c r="WJT626" s="570"/>
      <c r="WJU626" s="570"/>
      <c r="WJV626" s="570"/>
      <c r="WJW626" s="570"/>
      <c r="WJX626" s="570"/>
      <c r="WJY626" s="570"/>
      <c r="WJZ626" s="570"/>
      <c r="WKA626" s="570"/>
      <c r="WKB626" s="570"/>
      <c r="WKC626" s="570"/>
      <c r="WKD626" s="570"/>
      <c r="WKE626" s="570"/>
      <c r="WKF626" s="570"/>
      <c r="WKG626" s="570"/>
      <c r="WKH626" s="570"/>
      <c r="WKI626" s="570"/>
      <c r="WKJ626" s="570"/>
      <c r="WKK626" s="570"/>
      <c r="WKL626" s="570"/>
      <c r="WKM626" s="570"/>
      <c r="WKN626" s="570"/>
      <c r="WKO626" s="570"/>
      <c r="WKP626" s="570"/>
      <c r="WKQ626" s="570"/>
      <c r="WKR626" s="570"/>
      <c r="WKS626" s="570"/>
      <c r="WKT626" s="570"/>
      <c r="WKU626" s="570"/>
      <c r="WKV626" s="570"/>
      <c r="WKW626" s="570"/>
      <c r="WKX626" s="570"/>
      <c r="WKY626" s="570"/>
      <c r="WKZ626" s="570"/>
      <c r="WLA626" s="570"/>
      <c r="WLB626" s="570"/>
      <c r="WLC626" s="570"/>
      <c r="WLD626" s="570"/>
      <c r="WLE626" s="570"/>
      <c r="WLF626" s="570"/>
      <c r="WLG626" s="570"/>
      <c r="WLH626" s="570"/>
      <c r="WLI626" s="570"/>
      <c r="WLJ626" s="570"/>
      <c r="WLK626" s="570"/>
      <c r="WLL626" s="570"/>
      <c r="WLM626" s="570"/>
      <c r="WLN626" s="570"/>
      <c r="WLO626" s="570"/>
      <c r="WLP626" s="570"/>
      <c r="WLQ626" s="570"/>
      <c r="WLR626" s="570"/>
      <c r="WLS626" s="570"/>
      <c r="WLT626" s="570"/>
      <c r="WLU626" s="570"/>
      <c r="WLV626" s="570"/>
      <c r="WLW626" s="570"/>
      <c r="WLX626" s="570"/>
      <c r="WLY626" s="570"/>
      <c r="WLZ626" s="570"/>
      <c r="WMA626" s="570"/>
      <c r="WMB626" s="570"/>
      <c r="WMC626" s="570"/>
      <c r="WMD626" s="570"/>
      <c r="WME626" s="570"/>
      <c r="WMF626" s="570"/>
      <c r="WMG626" s="570"/>
      <c r="WMH626" s="570"/>
      <c r="WMI626" s="570"/>
      <c r="WMJ626" s="570"/>
      <c r="WMK626" s="570"/>
      <c r="WML626" s="570"/>
      <c r="WMM626" s="570"/>
      <c r="WMN626" s="570"/>
      <c r="WMO626" s="570"/>
      <c r="WMP626" s="570"/>
      <c r="WMQ626" s="570"/>
      <c r="WMR626" s="570"/>
      <c r="WMS626" s="570"/>
      <c r="WMT626" s="570"/>
      <c r="WMU626" s="570"/>
      <c r="WMV626" s="570"/>
      <c r="WMW626" s="570"/>
      <c r="WMX626" s="570"/>
      <c r="WMY626" s="570"/>
      <c r="WMZ626" s="570"/>
      <c r="WNA626" s="570"/>
      <c r="WNB626" s="570"/>
      <c r="WNC626" s="570"/>
      <c r="WND626" s="570"/>
      <c r="WNE626" s="570"/>
      <c r="WNF626" s="570"/>
      <c r="WNG626" s="570"/>
      <c r="WNH626" s="570"/>
      <c r="WNI626" s="570"/>
      <c r="WNJ626" s="570"/>
      <c r="WNK626" s="570"/>
      <c r="WNL626" s="570"/>
      <c r="WNM626" s="570"/>
      <c r="WNN626" s="570"/>
      <c r="WNO626" s="570"/>
      <c r="WNP626" s="570"/>
      <c r="WNQ626" s="570"/>
      <c r="WNR626" s="570"/>
      <c r="WNS626" s="570"/>
      <c r="WNT626" s="570"/>
      <c r="WNU626" s="570"/>
      <c r="WNV626" s="570"/>
      <c r="WNW626" s="570"/>
      <c r="WNX626" s="570"/>
      <c r="WNY626" s="570"/>
      <c r="WNZ626" s="570"/>
      <c r="WOA626" s="570"/>
      <c r="WOB626" s="570"/>
      <c r="WOC626" s="570"/>
      <c r="WOD626" s="570"/>
      <c r="WOE626" s="570"/>
      <c r="WOF626" s="570"/>
      <c r="WOG626" s="570"/>
      <c r="WOH626" s="570"/>
      <c r="WOI626" s="570"/>
      <c r="WOJ626" s="570"/>
      <c r="WOK626" s="570"/>
      <c r="WOL626" s="570"/>
      <c r="WOM626" s="570"/>
      <c r="WON626" s="570"/>
      <c r="WOO626" s="570"/>
      <c r="WOP626" s="570"/>
      <c r="WOQ626" s="570"/>
      <c r="WOR626" s="570"/>
      <c r="WOS626" s="570"/>
      <c r="WOT626" s="570"/>
      <c r="WOU626" s="570"/>
      <c r="WOV626" s="570"/>
      <c r="WOW626" s="570"/>
      <c r="WOX626" s="570"/>
      <c r="WOY626" s="570"/>
      <c r="WOZ626" s="570"/>
      <c r="WPA626" s="570"/>
      <c r="WPB626" s="570"/>
      <c r="WPC626" s="570"/>
      <c r="WPD626" s="570"/>
      <c r="WPE626" s="570"/>
      <c r="WPF626" s="570"/>
      <c r="WPG626" s="570"/>
      <c r="WPH626" s="570"/>
      <c r="WPI626" s="570"/>
      <c r="WPJ626" s="570"/>
      <c r="WPK626" s="570"/>
      <c r="WPL626" s="570"/>
      <c r="WPM626" s="570"/>
      <c r="WPN626" s="570"/>
      <c r="WPO626" s="570"/>
      <c r="WPP626" s="570"/>
      <c r="WPQ626" s="570"/>
      <c r="WPR626" s="570"/>
      <c r="WPS626" s="570"/>
      <c r="WPT626" s="570"/>
      <c r="WPU626" s="570"/>
      <c r="WPV626" s="570"/>
      <c r="WPW626" s="570"/>
      <c r="WPX626" s="570"/>
      <c r="WPY626" s="570"/>
      <c r="WPZ626" s="570"/>
      <c r="WQA626" s="570"/>
      <c r="WQB626" s="570"/>
      <c r="WQC626" s="570"/>
      <c r="WQD626" s="570"/>
      <c r="WQE626" s="570"/>
      <c r="WQF626" s="570"/>
      <c r="WQG626" s="570"/>
      <c r="WQH626" s="570"/>
      <c r="WQI626" s="570"/>
      <c r="WQJ626" s="570"/>
      <c r="WQK626" s="570"/>
      <c r="WQL626" s="570"/>
      <c r="WQM626" s="570"/>
      <c r="WQN626" s="570"/>
      <c r="WQO626" s="570"/>
      <c r="WQP626" s="570"/>
      <c r="WQQ626" s="570"/>
      <c r="WQR626" s="570"/>
      <c r="WQS626" s="570"/>
      <c r="WQT626" s="570"/>
      <c r="WQU626" s="570"/>
      <c r="WQV626" s="570"/>
      <c r="WQW626" s="570"/>
      <c r="WQX626" s="570"/>
      <c r="WQY626" s="570"/>
      <c r="WQZ626" s="570"/>
      <c r="WRA626" s="570"/>
      <c r="WRB626" s="570"/>
      <c r="WRC626" s="570"/>
      <c r="WRD626" s="570"/>
      <c r="WRE626" s="570"/>
      <c r="WRF626" s="570"/>
      <c r="WRG626" s="570"/>
      <c r="WRH626" s="570"/>
      <c r="WRI626" s="570"/>
      <c r="WRJ626" s="570"/>
      <c r="WRK626" s="570"/>
      <c r="WRL626" s="570"/>
      <c r="WRM626" s="570"/>
      <c r="WRN626" s="570"/>
      <c r="WRO626" s="570"/>
      <c r="WRP626" s="570"/>
      <c r="WRQ626" s="570"/>
      <c r="WRR626" s="570"/>
      <c r="WRS626" s="570"/>
      <c r="WRT626" s="570"/>
      <c r="WRU626" s="570"/>
      <c r="WRV626" s="570"/>
      <c r="WRW626" s="570"/>
      <c r="WRX626" s="570"/>
      <c r="WRY626" s="570"/>
      <c r="WRZ626" s="570"/>
      <c r="WSA626" s="570"/>
      <c r="WSB626" s="570"/>
      <c r="WSC626" s="570"/>
      <c r="WSD626" s="570"/>
      <c r="WSE626" s="570"/>
      <c r="WSF626" s="570"/>
      <c r="WSG626" s="570"/>
      <c r="WSH626" s="570"/>
      <c r="WSI626" s="570"/>
      <c r="WSJ626" s="570"/>
      <c r="WSK626" s="570"/>
      <c r="WSL626" s="570"/>
      <c r="WSM626" s="570"/>
      <c r="WSN626" s="570"/>
      <c r="WSO626" s="570"/>
      <c r="WSP626" s="570"/>
      <c r="WSQ626" s="570"/>
      <c r="WSR626" s="570"/>
      <c r="WSS626" s="570"/>
      <c r="WST626" s="570"/>
      <c r="WSU626" s="570"/>
      <c r="WSV626" s="570"/>
      <c r="WSW626" s="570"/>
      <c r="WSX626" s="570"/>
      <c r="WSY626" s="570"/>
      <c r="WSZ626" s="570"/>
      <c r="WTA626" s="570"/>
      <c r="WTB626" s="570"/>
      <c r="WTC626" s="570"/>
      <c r="WTD626" s="570"/>
      <c r="WTE626" s="570"/>
      <c r="WTF626" s="570"/>
      <c r="WTG626" s="570"/>
      <c r="WTH626" s="570"/>
      <c r="WTI626" s="570"/>
      <c r="WTJ626" s="570"/>
      <c r="WTK626" s="570"/>
      <c r="WTL626" s="570"/>
      <c r="WTM626" s="570"/>
      <c r="WTN626" s="570"/>
      <c r="WTO626" s="570"/>
      <c r="WTP626" s="570"/>
      <c r="WTQ626" s="570"/>
      <c r="WTR626" s="570"/>
      <c r="WTS626" s="570"/>
      <c r="WTT626" s="570"/>
      <c r="WTU626" s="570"/>
      <c r="WTV626" s="570"/>
      <c r="WTW626" s="570"/>
      <c r="WTX626" s="570"/>
      <c r="WTY626" s="570"/>
      <c r="WTZ626" s="570"/>
      <c r="WUA626" s="570"/>
      <c r="WUB626" s="570"/>
      <c r="WUC626" s="570"/>
      <c r="WUD626" s="570"/>
      <c r="WUE626" s="570"/>
      <c r="WUF626" s="570"/>
      <c r="WUG626" s="570"/>
      <c r="WUH626" s="570"/>
      <c r="WUI626" s="570"/>
      <c r="WUJ626" s="570"/>
      <c r="WUK626" s="570"/>
      <c r="WUL626" s="570"/>
      <c r="WUM626" s="570"/>
      <c r="WUN626" s="570"/>
      <c r="WUO626" s="570"/>
      <c r="WUP626" s="570"/>
      <c r="WUQ626" s="570"/>
      <c r="WUR626" s="570"/>
      <c r="WUS626" s="570"/>
      <c r="WUT626" s="570"/>
      <c r="WUU626" s="570"/>
      <c r="WUV626" s="570"/>
      <c r="WUW626" s="570"/>
      <c r="WUX626" s="570"/>
      <c r="WUY626" s="570"/>
      <c r="WUZ626" s="570"/>
      <c r="WVA626" s="570"/>
      <c r="WVB626" s="570"/>
      <c r="WVC626" s="570"/>
      <c r="WVD626" s="570"/>
      <c r="WVE626" s="570"/>
      <c r="WVF626" s="570"/>
      <c r="WVG626" s="570"/>
      <c r="WVH626" s="570"/>
      <c r="WVI626" s="570"/>
      <c r="WVJ626" s="570"/>
      <c r="WVK626" s="570"/>
      <c r="WVL626" s="570"/>
      <c r="WVM626" s="570"/>
      <c r="WVN626" s="570"/>
      <c r="WVO626" s="570"/>
      <c r="WVP626" s="570"/>
      <c r="WVQ626" s="570"/>
      <c r="WVR626" s="570"/>
      <c r="WVS626" s="570"/>
      <c r="WVT626" s="570"/>
      <c r="WVU626" s="570"/>
      <c r="WVV626" s="570"/>
      <c r="WVW626" s="570"/>
      <c r="WVX626" s="570"/>
      <c r="WVY626" s="570"/>
      <c r="WVZ626" s="570"/>
      <c r="WWA626" s="570"/>
      <c r="WWB626" s="570"/>
      <c r="WWC626" s="570"/>
      <c r="WWD626" s="570"/>
      <c r="WWE626" s="570"/>
      <c r="WWF626" s="570"/>
      <c r="WWG626" s="570"/>
      <c r="WWH626" s="570"/>
      <c r="WWI626" s="570"/>
      <c r="WWJ626" s="570"/>
      <c r="WWK626" s="570"/>
      <c r="WWL626" s="570"/>
      <c r="WWM626" s="570"/>
      <c r="WWN626" s="570"/>
      <c r="WWO626" s="570"/>
      <c r="WWP626" s="570"/>
      <c r="WWQ626" s="570"/>
      <c r="WWR626" s="570"/>
      <c r="WWS626" s="570"/>
      <c r="WWT626" s="570"/>
      <c r="WWU626" s="570"/>
      <c r="WWV626" s="570"/>
      <c r="WWW626" s="570"/>
      <c r="WWX626" s="570"/>
      <c r="WWY626" s="570"/>
      <c r="WWZ626" s="570"/>
      <c r="WXA626" s="570"/>
      <c r="WXB626" s="570"/>
      <c r="WXC626" s="570"/>
      <c r="WXD626" s="570"/>
      <c r="WXE626" s="570"/>
      <c r="WXF626" s="570"/>
      <c r="WXG626" s="570"/>
      <c r="WXH626" s="570"/>
      <c r="WXI626" s="570"/>
      <c r="WXJ626" s="570"/>
      <c r="WXK626" s="570"/>
      <c r="WXL626" s="570"/>
      <c r="WXM626" s="570"/>
      <c r="WXN626" s="570"/>
      <c r="WXO626" s="570"/>
      <c r="WXP626" s="570"/>
      <c r="WXQ626" s="570"/>
      <c r="WXR626" s="570"/>
      <c r="WXS626" s="570"/>
      <c r="WXT626" s="570"/>
      <c r="WXU626" s="570"/>
      <c r="WXV626" s="570"/>
      <c r="WXW626" s="570"/>
      <c r="WXX626" s="570"/>
      <c r="WXY626" s="570"/>
      <c r="WXZ626" s="570"/>
      <c r="WYA626" s="570"/>
      <c r="WYB626" s="570"/>
      <c r="WYC626" s="570"/>
      <c r="WYD626" s="570"/>
      <c r="WYE626" s="570"/>
      <c r="WYF626" s="570"/>
      <c r="WYG626" s="570"/>
      <c r="WYH626" s="570"/>
      <c r="WYI626" s="570"/>
      <c r="WYJ626" s="570"/>
      <c r="WYK626" s="570"/>
      <c r="WYL626" s="570"/>
      <c r="WYM626" s="570"/>
      <c r="WYN626" s="570"/>
      <c r="WYO626" s="570"/>
      <c r="WYP626" s="570"/>
      <c r="WYQ626" s="570"/>
      <c r="WYR626" s="570"/>
      <c r="WYS626" s="570"/>
      <c r="WYT626" s="570"/>
      <c r="WYU626" s="570"/>
      <c r="WYV626" s="570"/>
      <c r="WYW626" s="570"/>
      <c r="WYX626" s="570"/>
      <c r="WYY626" s="570"/>
      <c r="WYZ626" s="570"/>
      <c r="WZA626" s="570"/>
      <c r="WZB626" s="570"/>
      <c r="WZC626" s="570"/>
      <c r="WZD626" s="570"/>
      <c r="WZE626" s="570"/>
      <c r="WZF626" s="570"/>
      <c r="WZG626" s="570"/>
      <c r="WZH626" s="570"/>
      <c r="WZI626" s="570"/>
      <c r="WZJ626" s="570"/>
      <c r="WZK626" s="570"/>
      <c r="WZL626" s="570"/>
      <c r="WZM626" s="570"/>
      <c r="WZN626" s="570"/>
      <c r="WZO626" s="570"/>
      <c r="WZP626" s="570"/>
      <c r="WZQ626" s="570"/>
      <c r="WZR626" s="570"/>
      <c r="WZS626" s="570"/>
      <c r="WZT626" s="570"/>
      <c r="WZU626" s="570"/>
      <c r="WZV626" s="570"/>
      <c r="WZW626" s="570"/>
      <c r="WZX626" s="570"/>
      <c r="WZY626" s="570"/>
      <c r="WZZ626" s="570"/>
      <c r="XAA626" s="570"/>
      <c r="XAB626" s="570"/>
      <c r="XAC626" s="570"/>
      <c r="XAD626" s="570"/>
      <c r="XAE626" s="570"/>
      <c r="XAF626" s="570"/>
      <c r="XAG626" s="570"/>
      <c r="XAH626" s="570"/>
      <c r="XAI626" s="570"/>
      <c r="XAJ626" s="570"/>
      <c r="XAK626" s="570"/>
      <c r="XAL626" s="570"/>
      <c r="XAM626" s="570"/>
      <c r="XAN626" s="570"/>
      <c r="XAO626" s="570"/>
      <c r="XAP626" s="570"/>
      <c r="XAQ626" s="570"/>
      <c r="XAR626" s="570"/>
      <c r="XAS626" s="570"/>
      <c r="XAT626" s="570"/>
      <c r="XAU626" s="570"/>
      <c r="XAV626" s="570"/>
      <c r="XAW626" s="570"/>
      <c r="XAX626" s="570"/>
      <c r="XAY626" s="570"/>
      <c r="XAZ626" s="570"/>
      <c r="XBA626" s="570"/>
      <c r="XBB626" s="570"/>
      <c r="XBC626" s="570"/>
      <c r="XBD626" s="570"/>
      <c r="XBE626" s="570"/>
      <c r="XBF626" s="570"/>
      <c r="XBG626" s="570"/>
      <c r="XBH626" s="570"/>
      <c r="XBI626" s="570"/>
      <c r="XBJ626" s="570"/>
      <c r="XBK626" s="570"/>
      <c r="XBL626" s="570"/>
      <c r="XBM626" s="570"/>
      <c r="XBN626" s="570"/>
      <c r="XBO626" s="570"/>
      <c r="XBP626" s="570"/>
      <c r="XBQ626" s="570"/>
      <c r="XBR626" s="570"/>
      <c r="XBS626" s="570"/>
      <c r="XBT626" s="570"/>
      <c r="XBU626" s="570"/>
      <c r="XBV626" s="570"/>
      <c r="XBW626" s="570"/>
      <c r="XBX626" s="570"/>
      <c r="XBY626" s="570"/>
      <c r="XBZ626" s="570"/>
      <c r="XCA626" s="570"/>
      <c r="XCB626" s="570"/>
      <c r="XCC626" s="570"/>
      <c r="XCD626" s="570"/>
      <c r="XCE626" s="570"/>
      <c r="XCF626" s="570"/>
      <c r="XCG626" s="570"/>
      <c r="XCH626" s="570"/>
      <c r="XCI626" s="570"/>
      <c r="XCJ626" s="570"/>
      <c r="XCK626" s="570"/>
      <c r="XCL626" s="570"/>
      <c r="XCM626" s="570"/>
      <c r="XCN626" s="570"/>
      <c r="XCO626" s="570"/>
      <c r="XCP626" s="570"/>
      <c r="XCQ626" s="570"/>
      <c r="XCR626" s="570"/>
      <c r="XCS626" s="570"/>
      <c r="XCT626" s="570"/>
      <c r="XCU626" s="570"/>
      <c r="XCV626" s="570"/>
      <c r="XCW626" s="570"/>
      <c r="XCX626" s="570"/>
      <c r="XCY626" s="570"/>
      <c r="XCZ626" s="570"/>
      <c r="XDA626" s="570"/>
      <c r="XDB626" s="570"/>
      <c r="XDC626" s="570"/>
      <c r="XDD626" s="570"/>
      <c r="XDE626" s="570"/>
      <c r="XDF626" s="570"/>
      <c r="XDG626" s="570"/>
      <c r="XDH626" s="570"/>
      <c r="XDI626" s="570"/>
      <c r="XDJ626" s="570"/>
      <c r="XDK626" s="570"/>
      <c r="XDL626" s="570"/>
      <c r="XDM626" s="570"/>
      <c r="XDN626" s="570"/>
      <c r="XDO626" s="570"/>
      <c r="XDP626" s="570"/>
      <c r="XDQ626" s="570"/>
      <c r="XDR626" s="570"/>
      <c r="XDS626" s="570"/>
      <c r="XDT626" s="570"/>
      <c r="XDU626" s="570"/>
      <c r="XDV626" s="570"/>
      <c r="XDW626" s="570"/>
      <c r="XDX626" s="570"/>
      <c r="XDY626" s="570"/>
      <c r="XDZ626" s="570"/>
      <c r="XEA626" s="570"/>
      <c r="XEB626" s="570"/>
      <c r="XEC626" s="570"/>
      <c r="XED626" s="570"/>
      <c r="XEE626" s="570"/>
      <c r="XEF626" s="570"/>
      <c r="XEG626" s="570"/>
      <c r="XEH626" s="570"/>
      <c r="XEI626" s="570"/>
      <c r="XEJ626" s="570"/>
      <c r="XEK626" s="570"/>
      <c r="XEL626" s="570"/>
      <c r="XEM626" s="570"/>
      <c r="XEN626" s="570"/>
      <c r="XEO626" s="570"/>
      <c r="XEP626" s="570"/>
      <c r="XEQ626" s="570"/>
      <c r="XER626" s="570"/>
      <c r="XES626" s="570"/>
      <c r="XET626" s="570"/>
      <c r="XEU626" s="570"/>
      <c r="XEV626" s="570"/>
      <c r="XEW626" s="570"/>
      <c r="XEX626" s="570"/>
      <c r="XEY626" s="570"/>
      <c r="XEZ626" s="570"/>
      <c r="XFA626" s="570"/>
      <c r="XFB626" s="570"/>
      <c r="XFC626" s="570"/>
      <c r="XFD626" s="570"/>
    </row>
    <row r="627" spans="1:16384" s="531" customFormat="1">
      <c r="A627" s="1" t="s">
        <v>2551</v>
      </c>
      <c r="B627" s="1" t="s">
        <v>2552</v>
      </c>
      <c r="C627" s="1" t="s">
        <v>2553</v>
      </c>
      <c r="D627" s="1" t="s">
        <v>2554</v>
      </c>
      <c r="E627" s="510"/>
      <c r="F627" s="569"/>
      <c r="G627" s="332"/>
      <c r="H627" s="533"/>
      <c r="I627" s="570"/>
      <c r="J627" s="570"/>
      <c r="K627" s="570"/>
      <c r="L627" s="570"/>
      <c r="M627" s="570"/>
      <c r="N627" s="570"/>
      <c r="O627" s="570"/>
      <c r="P627" s="570"/>
      <c r="Q627" s="570"/>
      <c r="R627" s="570"/>
      <c r="S627" s="570"/>
      <c r="T627" s="570"/>
      <c r="U627" s="570"/>
      <c r="V627" s="570"/>
      <c r="W627" s="570"/>
      <c r="X627" s="570"/>
      <c r="Y627" s="570"/>
      <c r="Z627" s="570"/>
      <c r="AA627" s="570"/>
      <c r="AB627" s="570"/>
      <c r="AC627" s="570"/>
      <c r="AD627" s="570"/>
      <c r="AE627" s="570"/>
      <c r="AF627" s="570"/>
      <c r="AG627" s="570"/>
      <c r="AH627" s="570"/>
      <c r="AI627" s="570"/>
      <c r="AJ627" s="570"/>
      <c r="AK627" s="570"/>
      <c r="AL627" s="570"/>
      <c r="AM627" s="570"/>
      <c r="AN627" s="570"/>
      <c r="AO627" s="570"/>
      <c r="AP627" s="570"/>
      <c r="AQ627" s="570"/>
      <c r="AR627" s="570"/>
      <c r="AS627" s="570"/>
      <c r="AT627" s="570"/>
      <c r="AU627" s="570"/>
      <c r="AV627" s="570"/>
      <c r="AW627" s="570"/>
      <c r="AX627" s="570"/>
      <c r="AY627" s="570"/>
      <c r="AZ627" s="570"/>
      <c r="BA627" s="570"/>
      <c r="BB627" s="570"/>
      <c r="BC627" s="570"/>
      <c r="BD627" s="570"/>
      <c r="BE627" s="570"/>
      <c r="BF627" s="570"/>
      <c r="BG627" s="570"/>
      <c r="BH627" s="570"/>
      <c r="BI627" s="570"/>
      <c r="BJ627" s="570"/>
      <c r="BK627" s="570"/>
      <c r="BL627" s="570"/>
      <c r="BM627" s="570"/>
      <c r="BN627" s="570"/>
      <c r="BO627" s="570"/>
      <c r="BP627" s="570"/>
      <c r="BQ627" s="570"/>
      <c r="BR627" s="570"/>
      <c r="BS627" s="570"/>
      <c r="BT627" s="570"/>
      <c r="BU627" s="570"/>
      <c r="BV627" s="570"/>
      <c r="BW627" s="570"/>
      <c r="BX627" s="570"/>
      <c r="BY627" s="570"/>
      <c r="BZ627" s="570"/>
      <c r="CA627" s="570"/>
      <c r="CB627" s="570"/>
      <c r="CC627" s="570"/>
      <c r="CD627" s="570"/>
      <c r="CE627" s="570"/>
      <c r="CF627" s="570"/>
      <c r="CG627" s="570"/>
      <c r="CH627" s="570"/>
      <c r="CI627" s="570"/>
      <c r="CJ627" s="570"/>
      <c r="CK627" s="570"/>
      <c r="CL627" s="570"/>
      <c r="CM627" s="570"/>
      <c r="CN627" s="570"/>
      <c r="CO627" s="570"/>
      <c r="CP627" s="570"/>
      <c r="CQ627" s="570"/>
      <c r="CR627" s="570"/>
      <c r="CS627" s="570"/>
      <c r="CT627" s="570"/>
      <c r="CU627" s="570"/>
      <c r="CV627" s="570"/>
      <c r="CW627" s="570"/>
      <c r="CX627" s="570"/>
      <c r="CY627" s="570"/>
      <c r="CZ627" s="570"/>
      <c r="DA627" s="570"/>
      <c r="DB627" s="570"/>
      <c r="DC627" s="570"/>
      <c r="DD627" s="570"/>
      <c r="DE627" s="570"/>
      <c r="DF627" s="570"/>
      <c r="DG627" s="570"/>
      <c r="DH627" s="570"/>
      <c r="DI627" s="570"/>
      <c r="DJ627" s="570"/>
      <c r="DK627" s="570"/>
      <c r="DL627" s="570"/>
      <c r="DM627" s="570"/>
      <c r="DN627" s="570"/>
      <c r="DO627" s="570"/>
      <c r="DP627" s="570"/>
      <c r="DQ627" s="570"/>
      <c r="DR627" s="570"/>
      <c r="DS627" s="570"/>
      <c r="DT627" s="570"/>
      <c r="DU627" s="570"/>
      <c r="DV627" s="570"/>
      <c r="DW627" s="570"/>
      <c r="DX627" s="570"/>
      <c r="DY627" s="570"/>
      <c r="DZ627" s="570"/>
      <c r="EA627" s="570"/>
      <c r="EB627" s="570"/>
      <c r="EC627" s="570"/>
      <c r="ED627" s="570"/>
      <c r="EE627" s="570"/>
      <c r="EF627" s="570"/>
      <c r="EG627" s="570"/>
      <c r="EH627" s="570"/>
      <c r="EI627" s="570"/>
      <c r="EJ627" s="570"/>
      <c r="EK627" s="570"/>
      <c r="EL627" s="570"/>
      <c r="EM627" s="570"/>
      <c r="EN627" s="570"/>
      <c r="EO627" s="570"/>
      <c r="EP627" s="570"/>
      <c r="EQ627" s="570"/>
      <c r="ER627" s="570"/>
      <c r="ES627" s="570"/>
      <c r="ET627" s="570"/>
      <c r="EU627" s="570"/>
      <c r="EV627" s="570"/>
      <c r="EW627" s="570"/>
      <c r="EX627" s="570"/>
      <c r="EY627" s="570"/>
      <c r="EZ627" s="570"/>
      <c r="FA627" s="570"/>
      <c r="FB627" s="570"/>
      <c r="FC627" s="570"/>
      <c r="FD627" s="570"/>
      <c r="FE627" s="570"/>
      <c r="FF627" s="570"/>
      <c r="FG627" s="570"/>
      <c r="FH627" s="570"/>
      <c r="FI627" s="570"/>
      <c r="FJ627" s="570"/>
      <c r="FK627" s="570"/>
      <c r="FL627" s="570"/>
      <c r="FM627" s="570"/>
      <c r="FN627" s="570"/>
      <c r="FO627" s="570"/>
      <c r="FP627" s="570"/>
      <c r="FQ627" s="570"/>
      <c r="FR627" s="570"/>
      <c r="FS627" s="570"/>
      <c r="FT627" s="570"/>
      <c r="FU627" s="570"/>
      <c r="FV627" s="570"/>
      <c r="FW627" s="570"/>
      <c r="FX627" s="570"/>
      <c r="FY627" s="570"/>
      <c r="FZ627" s="570"/>
      <c r="GA627" s="570"/>
      <c r="GB627" s="570"/>
      <c r="GC627" s="570"/>
      <c r="GD627" s="570"/>
      <c r="GE627" s="570"/>
      <c r="GF627" s="570"/>
      <c r="GG627" s="570"/>
      <c r="GH627" s="570"/>
      <c r="GI627" s="570"/>
      <c r="GJ627" s="570"/>
      <c r="GK627" s="570"/>
      <c r="GL627" s="570"/>
      <c r="GM627" s="570"/>
      <c r="GN627" s="570"/>
      <c r="GO627" s="570"/>
      <c r="GP627" s="570"/>
      <c r="GQ627" s="570"/>
      <c r="GR627" s="570"/>
      <c r="GS627" s="570"/>
      <c r="GT627" s="570"/>
      <c r="GU627" s="570"/>
      <c r="GV627" s="570"/>
      <c r="GW627" s="570"/>
      <c r="GX627" s="570"/>
      <c r="GY627" s="570"/>
      <c r="GZ627" s="570"/>
      <c r="HA627" s="570"/>
      <c r="HB627" s="570"/>
      <c r="HC627" s="570"/>
      <c r="HD627" s="570"/>
      <c r="HE627" s="570"/>
      <c r="HF627" s="570"/>
      <c r="HG627" s="570"/>
      <c r="HH627" s="570"/>
      <c r="HI627" s="570"/>
      <c r="HJ627" s="570"/>
      <c r="HK627" s="570"/>
      <c r="HL627" s="570"/>
      <c r="HM627" s="570"/>
      <c r="HN627" s="570"/>
      <c r="HO627" s="570"/>
      <c r="HP627" s="570"/>
      <c r="HQ627" s="570"/>
      <c r="HR627" s="570"/>
      <c r="HS627" s="570"/>
      <c r="HT627" s="570"/>
      <c r="HU627" s="570"/>
      <c r="HV627" s="570"/>
      <c r="HW627" s="570"/>
      <c r="HX627" s="570"/>
      <c r="HY627" s="570"/>
      <c r="HZ627" s="570"/>
      <c r="IA627" s="570"/>
      <c r="IB627" s="570"/>
      <c r="IC627" s="570"/>
      <c r="ID627" s="570"/>
      <c r="IE627" s="570"/>
      <c r="IF627" s="570"/>
      <c r="IG627" s="570"/>
      <c r="IH627" s="570"/>
      <c r="II627" s="570"/>
      <c r="IJ627" s="570"/>
      <c r="IK627" s="570"/>
      <c r="IL627" s="570"/>
      <c r="IM627" s="570"/>
      <c r="IN627" s="570"/>
      <c r="IO627" s="570"/>
      <c r="IP627" s="570"/>
      <c r="IQ627" s="570"/>
      <c r="IR627" s="570"/>
      <c r="IS627" s="570"/>
      <c r="IT627" s="570"/>
      <c r="IU627" s="570"/>
      <c r="IV627" s="570"/>
      <c r="IW627" s="570"/>
      <c r="IX627" s="570"/>
      <c r="IY627" s="570"/>
      <c r="IZ627" s="570"/>
      <c r="JA627" s="570"/>
      <c r="JB627" s="570"/>
      <c r="JC627" s="570"/>
      <c r="JD627" s="570"/>
      <c r="JE627" s="570"/>
      <c r="JF627" s="570"/>
      <c r="JG627" s="570"/>
      <c r="JH627" s="570"/>
      <c r="JI627" s="570"/>
      <c r="JJ627" s="570"/>
      <c r="JK627" s="570"/>
      <c r="JL627" s="570"/>
      <c r="JM627" s="570"/>
      <c r="JN627" s="570"/>
      <c r="JO627" s="570"/>
      <c r="JP627" s="570"/>
      <c r="JQ627" s="570"/>
      <c r="JR627" s="570"/>
      <c r="JS627" s="570"/>
      <c r="JT627" s="570"/>
      <c r="JU627" s="570"/>
      <c r="JV627" s="570"/>
      <c r="JW627" s="570"/>
      <c r="JX627" s="570"/>
      <c r="JY627" s="570"/>
      <c r="JZ627" s="570"/>
      <c r="KA627" s="570"/>
      <c r="KB627" s="570"/>
      <c r="KC627" s="570"/>
      <c r="KD627" s="570"/>
      <c r="KE627" s="570"/>
      <c r="KF627" s="570"/>
      <c r="KG627" s="570"/>
      <c r="KH627" s="570"/>
      <c r="KI627" s="570"/>
      <c r="KJ627" s="570"/>
      <c r="KK627" s="570"/>
      <c r="KL627" s="570"/>
      <c r="KM627" s="570"/>
      <c r="KN627" s="570"/>
      <c r="KO627" s="570"/>
      <c r="KP627" s="570"/>
      <c r="KQ627" s="570"/>
      <c r="KR627" s="570"/>
      <c r="KS627" s="570"/>
      <c r="KT627" s="570"/>
      <c r="KU627" s="570"/>
      <c r="KV627" s="570"/>
      <c r="KW627" s="570"/>
      <c r="KX627" s="570"/>
      <c r="KY627" s="570"/>
      <c r="KZ627" s="570"/>
      <c r="LA627" s="570"/>
      <c r="LB627" s="570"/>
      <c r="LC627" s="570"/>
      <c r="LD627" s="570"/>
      <c r="LE627" s="570"/>
      <c r="LF627" s="570"/>
      <c r="LG627" s="570"/>
      <c r="LH627" s="570"/>
      <c r="LI627" s="570"/>
      <c r="LJ627" s="570"/>
      <c r="LK627" s="570"/>
      <c r="LL627" s="570"/>
      <c r="LM627" s="570"/>
      <c r="LN627" s="570"/>
      <c r="LO627" s="570"/>
      <c r="LP627" s="570"/>
      <c r="LQ627" s="570"/>
      <c r="LR627" s="570"/>
      <c r="LS627" s="570"/>
      <c r="LT627" s="570"/>
      <c r="LU627" s="570"/>
      <c r="LV627" s="570"/>
      <c r="LW627" s="570"/>
      <c r="LX627" s="570"/>
      <c r="LY627" s="570"/>
      <c r="LZ627" s="570"/>
      <c r="MA627" s="570"/>
      <c r="MB627" s="570"/>
      <c r="MC627" s="570"/>
      <c r="MD627" s="570"/>
      <c r="ME627" s="570"/>
      <c r="MF627" s="570"/>
      <c r="MG627" s="570"/>
      <c r="MH627" s="570"/>
      <c r="MI627" s="570"/>
      <c r="MJ627" s="570"/>
      <c r="MK627" s="570"/>
      <c r="ML627" s="570"/>
      <c r="MM627" s="570"/>
      <c r="MN627" s="570"/>
      <c r="MO627" s="570"/>
      <c r="MP627" s="570"/>
      <c r="MQ627" s="570"/>
      <c r="MR627" s="570"/>
      <c r="MS627" s="570"/>
      <c r="MT627" s="570"/>
      <c r="MU627" s="570"/>
      <c r="MV627" s="570"/>
      <c r="MW627" s="570"/>
      <c r="MX627" s="570"/>
      <c r="MY627" s="570"/>
      <c r="MZ627" s="570"/>
      <c r="NA627" s="570"/>
      <c r="NB627" s="570"/>
      <c r="NC627" s="570"/>
      <c r="ND627" s="570"/>
      <c r="NE627" s="570"/>
      <c r="NF627" s="570"/>
      <c r="NG627" s="570"/>
      <c r="NH627" s="570"/>
      <c r="NI627" s="570"/>
      <c r="NJ627" s="570"/>
      <c r="NK627" s="570"/>
      <c r="NL627" s="570"/>
      <c r="NM627" s="570"/>
      <c r="NN627" s="570"/>
      <c r="NO627" s="570"/>
      <c r="NP627" s="570"/>
      <c r="NQ627" s="570"/>
      <c r="NR627" s="570"/>
      <c r="NS627" s="570"/>
      <c r="NT627" s="570"/>
      <c r="NU627" s="570"/>
      <c r="NV627" s="570"/>
      <c r="NW627" s="570"/>
      <c r="NX627" s="570"/>
      <c r="NY627" s="570"/>
      <c r="NZ627" s="570"/>
      <c r="OA627" s="570"/>
      <c r="OB627" s="570"/>
      <c r="OC627" s="570"/>
      <c r="OD627" s="570"/>
      <c r="OE627" s="570"/>
      <c r="OF627" s="570"/>
      <c r="OG627" s="570"/>
      <c r="OH627" s="570"/>
      <c r="OI627" s="570"/>
      <c r="OJ627" s="570"/>
      <c r="OK627" s="570"/>
      <c r="OL627" s="570"/>
      <c r="OM627" s="570"/>
      <c r="ON627" s="570"/>
      <c r="OO627" s="570"/>
      <c r="OP627" s="570"/>
      <c r="OQ627" s="570"/>
      <c r="OR627" s="570"/>
      <c r="OS627" s="570"/>
      <c r="OT627" s="570"/>
      <c r="OU627" s="570"/>
      <c r="OV627" s="570"/>
      <c r="OW627" s="570"/>
      <c r="OX627" s="570"/>
      <c r="OY627" s="570"/>
      <c r="OZ627" s="570"/>
      <c r="PA627" s="570"/>
      <c r="PB627" s="570"/>
      <c r="PC627" s="570"/>
      <c r="PD627" s="570"/>
      <c r="PE627" s="570"/>
      <c r="PF627" s="570"/>
      <c r="PG627" s="570"/>
      <c r="PH627" s="570"/>
      <c r="PI627" s="570"/>
      <c r="PJ627" s="570"/>
      <c r="PK627" s="570"/>
      <c r="PL627" s="570"/>
      <c r="PM627" s="570"/>
      <c r="PN627" s="570"/>
      <c r="PO627" s="570"/>
      <c r="PP627" s="570"/>
      <c r="PQ627" s="570"/>
      <c r="PR627" s="570"/>
      <c r="PS627" s="570"/>
      <c r="PT627" s="570"/>
      <c r="PU627" s="570"/>
      <c r="PV627" s="570"/>
      <c r="PW627" s="570"/>
      <c r="PX627" s="570"/>
      <c r="PY627" s="570"/>
      <c r="PZ627" s="570"/>
      <c r="QA627" s="570"/>
      <c r="QB627" s="570"/>
      <c r="QC627" s="570"/>
      <c r="QD627" s="570"/>
      <c r="QE627" s="570"/>
      <c r="QF627" s="570"/>
      <c r="QG627" s="570"/>
      <c r="QH627" s="570"/>
      <c r="QI627" s="570"/>
      <c r="QJ627" s="570"/>
      <c r="QK627" s="570"/>
      <c r="QL627" s="570"/>
      <c r="QM627" s="570"/>
      <c r="QN627" s="570"/>
      <c r="QO627" s="570"/>
      <c r="QP627" s="570"/>
      <c r="QQ627" s="570"/>
      <c r="QR627" s="570"/>
      <c r="QS627" s="570"/>
      <c r="QT627" s="570"/>
      <c r="QU627" s="570"/>
      <c r="QV627" s="570"/>
      <c r="QW627" s="570"/>
      <c r="QX627" s="570"/>
      <c r="QY627" s="570"/>
      <c r="QZ627" s="570"/>
      <c r="RA627" s="570"/>
      <c r="RB627" s="570"/>
      <c r="RC627" s="570"/>
      <c r="RD627" s="570"/>
      <c r="RE627" s="570"/>
      <c r="RF627" s="570"/>
      <c r="RG627" s="570"/>
      <c r="RH627" s="570"/>
      <c r="RI627" s="570"/>
      <c r="RJ627" s="570"/>
      <c r="RK627" s="570"/>
      <c r="RL627" s="570"/>
      <c r="RM627" s="570"/>
      <c r="RN627" s="570"/>
      <c r="RO627" s="570"/>
      <c r="RP627" s="570"/>
      <c r="RQ627" s="570"/>
      <c r="RR627" s="570"/>
      <c r="RS627" s="570"/>
      <c r="RT627" s="570"/>
      <c r="RU627" s="570"/>
      <c r="RV627" s="570"/>
      <c r="RW627" s="570"/>
      <c r="RX627" s="570"/>
      <c r="RY627" s="570"/>
      <c r="RZ627" s="570"/>
      <c r="SA627" s="570"/>
      <c r="SB627" s="570"/>
      <c r="SC627" s="570"/>
      <c r="SD627" s="570"/>
      <c r="SE627" s="570"/>
      <c r="SF627" s="570"/>
      <c r="SG627" s="570"/>
      <c r="SH627" s="570"/>
      <c r="SI627" s="570"/>
      <c r="SJ627" s="570"/>
      <c r="SK627" s="570"/>
      <c r="SL627" s="570"/>
      <c r="SM627" s="570"/>
      <c r="SN627" s="570"/>
      <c r="SO627" s="570"/>
      <c r="SP627" s="570"/>
      <c r="SQ627" s="570"/>
      <c r="SR627" s="570"/>
      <c r="SS627" s="570"/>
      <c r="ST627" s="570"/>
      <c r="SU627" s="570"/>
      <c r="SV627" s="570"/>
      <c r="SW627" s="570"/>
      <c r="SX627" s="570"/>
      <c r="SY627" s="570"/>
      <c r="SZ627" s="570"/>
      <c r="TA627" s="570"/>
      <c r="TB627" s="570"/>
      <c r="TC627" s="570"/>
      <c r="TD627" s="570"/>
      <c r="TE627" s="570"/>
      <c r="TF627" s="570"/>
      <c r="TG627" s="570"/>
      <c r="TH627" s="570"/>
      <c r="TI627" s="570"/>
      <c r="TJ627" s="570"/>
      <c r="TK627" s="570"/>
      <c r="TL627" s="570"/>
      <c r="TM627" s="570"/>
      <c r="TN627" s="570"/>
      <c r="TO627" s="570"/>
      <c r="TP627" s="570"/>
      <c r="TQ627" s="570"/>
      <c r="TR627" s="570"/>
      <c r="TS627" s="570"/>
      <c r="TT627" s="570"/>
      <c r="TU627" s="570"/>
      <c r="TV627" s="570"/>
      <c r="TW627" s="570"/>
      <c r="TX627" s="570"/>
      <c r="TY627" s="570"/>
      <c r="TZ627" s="570"/>
      <c r="UA627" s="570"/>
      <c r="UB627" s="570"/>
      <c r="UC627" s="570"/>
      <c r="UD627" s="570"/>
      <c r="UE627" s="570"/>
      <c r="UF627" s="570"/>
      <c r="UG627" s="570"/>
      <c r="UH627" s="570"/>
      <c r="UI627" s="570"/>
      <c r="UJ627" s="570"/>
      <c r="UK627" s="570"/>
      <c r="UL627" s="570"/>
      <c r="UM627" s="570"/>
      <c r="UN627" s="570"/>
      <c r="UO627" s="570"/>
      <c r="UP627" s="570"/>
      <c r="UQ627" s="570"/>
      <c r="UR627" s="570"/>
      <c r="US627" s="570"/>
      <c r="UT627" s="570"/>
      <c r="UU627" s="570"/>
      <c r="UV627" s="570"/>
      <c r="UW627" s="570"/>
      <c r="UX627" s="570"/>
      <c r="UY627" s="570"/>
      <c r="UZ627" s="570"/>
      <c r="VA627" s="570"/>
      <c r="VB627" s="570"/>
      <c r="VC627" s="570"/>
      <c r="VD627" s="570"/>
      <c r="VE627" s="570"/>
      <c r="VF627" s="570"/>
      <c r="VG627" s="570"/>
      <c r="VH627" s="570"/>
      <c r="VI627" s="570"/>
      <c r="VJ627" s="570"/>
      <c r="VK627" s="570"/>
      <c r="VL627" s="570"/>
      <c r="VM627" s="570"/>
      <c r="VN627" s="570"/>
      <c r="VO627" s="570"/>
      <c r="VP627" s="570"/>
      <c r="VQ627" s="570"/>
      <c r="VR627" s="570"/>
      <c r="VS627" s="570"/>
      <c r="VT627" s="570"/>
      <c r="VU627" s="570"/>
      <c r="VV627" s="570"/>
      <c r="VW627" s="570"/>
      <c r="VX627" s="570"/>
      <c r="VY627" s="570"/>
      <c r="VZ627" s="570"/>
      <c r="WA627" s="570"/>
      <c r="WB627" s="570"/>
      <c r="WC627" s="570"/>
      <c r="WD627" s="570"/>
      <c r="WE627" s="570"/>
      <c r="WF627" s="570"/>
      <c r="WG627" s="570"/>
      <c r="WH627" s="570"/>
      <c r="WI627" s="570"/>
      <c r="WJ627" s="570"/>
      <c r="WK627" s="570"/>
      <c r="WL627" s="570"/>
      <c r="WM627" s="570"/>
      <c r="WN627" s="570"/>
      <c r="WO627" s="570"/>
      <c r="WP627" s="570"/>
      <c r="WQ627" s="570"/>
      <c r="WR627" s="570"/>
      <c r="WS627" s="570"/>
      <c r="WT627" s="570"/>
      <c r="WU627" s="570"/>
      <c r="WV627" s="570"/>
      <c r="WW627" s="570"/>
      <c r="WX627" s="570"/>
      <c r="WY627" s="570"/>
      <c r="WZ627" s="570"/>
      <c r="XA627" s="570"/>
      <c r="XB627" s="570"/>
      <c r="XC627" s="570"/>
      <c r="XD627" s="570"/>
      <c r="XE627" s="570"/>
      <c r="XF627" s="570"/>
      <c r="XG627" s="570"/>
      <c r="XH627" s="570"/>
      <c r="XI627" s="570"/>
      <c r="XJ627" s="570"/>
      <c r="XK627" s="570"/>
      <c r="XL627" s="570"/>
      <c r="XM627" s="570"/>
      <c r="XN627" s="570"/>
      <c r="XO627" s="570"/>
      <c r="XP627" s="570"/>
      <c r="XQ627" s="570"/>
      <c r="XR627" s="570"/>
      <c r="XS627" s="570"/>
      <c r="XT627" s="570"/>
      <c r="XU627" s="570"/>
      <c r="XV627" s="570"/>
      <c r="XW627" s="570"/>
      <c r="XX627" s="570"/>
      <c r="XY627" s="570"/>
      <c r="XZ627" s="570"/>
      <c r="YA627" s="570"/>
      <c r="YB627" s="570"/>
      <c r="YC627" s="570"/>
      <c r="YD627" s="570"/>
      <c r="YE627" s="570"/>
      <c r="YF627" s="570"/>
      <c r="YG627" s="570"/>
      <c r="YH627" s="570"/>
      <c r="YI627" s="570"/>
      <c r="YJ627" s="570"/>
      <c r="YK627" s="570"/>
      <c r="YL627" s="570"/>
      <c r="YM627" s="570"/>
      <c r="YN627" s="570"/>
      <c r="YO627" s="570"/>
      <c r="YP627" s="570"/>
      <c r="YQ627" s="570"/>
      <c r="YR627" s="570"/>
      <c r="YS627" s="570"/>
      <c r="YT627" s="570"/>
      <c r="YU627" s="570"/>
      <c r="YV627" s="570"/>
      <c r="YW627" s="570"/>
      <c r="YX627" s="570"/>
      <c r="YY627" s="570"/>
      <c r="YZ627" s="570"/>
      <c r="ZA627" s="570"/>
      <c r="ZB627" s="570"/>
      <c r="ZC627" s="570"/>
      <c r="ZD627" s="570"/>
      <c r="ZE627" s="570"/>
      <c r="ZF627" s="570"/>
      <c r="ZG627" s="570"/>
      <c r="ZH627" s="570"/>
      <c r="ZI627" s="570"/>
      <c r="ZJ627" s="570"/>
      <c r="ZK627" s="570"/>
      <c r="ZL627" s="570"/>
      <c r="ZM627" s="570"/>
      <c r="ZN627" s="570"/>
      <c r="ZO627" s="570"/>
      <c r="ZP627" s="570"/>
      <c r="ZQ627" s="570"/>
      <c r="ZR627" s="570"/>
      <c r="ZS627" s="570"/>
      <c r="ZT627" s="570"/>
      <c r="ZU627" s="570"/>
      <c r="ZV627" s="570"/>
      <c r="ZW627" s="570"/>
      <c r="ZX627" s="570"/>
      <c r="ZY627" s="570"/>
      <c r="ZZ627" s="570"/>
      <c r="AAA627" s="570"/>
      <c r="AAB627" s="570"/>
      <c r="AAC627" s="570"/>
      <c r="AAD627" s="570"/>
      <c r="AAE627" s="570"/>
      <c r="AAF627" s="570"/>
      <c r="AAG627" s="570"/>
      <c r="AAH627" s="570"/>
      <c r="AAI627" s="570"/>
      <c r="AAJ627" s="570"/>
      <c r="AAK627" s="570"/>
      <c r="AAL627" s="570"/>
      <c r="AAM627" s="570"/>
      <c r="AAN627" s="570"/>
      <c r="AAO627" s="570"/>
      <c r="AAP627" s="570"/>
      <c r="AAQ627" s="570"/>
      <c r="AAR627" s="570"/>
      <c r="AAS627" s="570"/>
      <c r="AAT627" s="570"/>
      <c r="AAU627" s="570"/>
      <c r="AAV627" s="570"/>
      <c r="AAW627" s="570"/>
      <c r="AAX627" s="570"/>
      <c r="AAY627" s="570"/>
      <c r="AAZ627" s="570"/>
      <c r="ABA627" s="570"/>
      <c r="ABB627" s="570"/>
      <c r="ABC627" s="570"/>
      <c r="ABD627" s="570"/>
      <c r="ABE627" s="570"/>
      <c r="ABF627" s="570"/>
      <c r="ABG627" s="570"/>
      <c r="ABH627" s="570"/>
      <c r="ABI627" s="570"/>
      <c r="ABJ627" s="570"/>
      <c r="ABK627" s="570"/>
      <c r="ABL627" s="570"/>
      <c r="ABM627" s="570"/>
      <c r="ABN627" s="570"/>
      <c r="ABO627" s="570"/>
      <c r="ABP627" s="570"/>
      <c r="ABQ627" s="570"/>
      <c r="ABR627" s="570"/>
      <c r="ABS627" s="570"/>
      <c r="ABT627" s="570"/>
      <c r="ABU627" s="570"/>
      <c r="ABV627" s="570"/>
      <c r="ABW627" s="570"/>
      <c r="ABX627" s="570"/>
      <c r="ABY627" s="570"/>
      <c r="ABZ627" s="570"/>
      <c r="ACA627" s="570"/>
      <c r="ACB627" s="570"/>
      <c r="ACC627" s="570"/>
      <c r="ACD627" s="570"/>
      <c r="ACE627" s="570"/>
      <c r="ACF627" s="570"/>
      <c r="ACG627" s="570"/>
      <c r="ACH627" s="570"/>
      <c r="ACI627" s="570"/>
      <c r="ACJ627" s="570"/>
      <c r="ACK627" s="570"/>
      <c r="ACL627" s="570"/>
      <c r="ACM627" s="570"/>
      <c r="ACN627" s="570"/>
      <c r="ACO627" s="570"/>
      <c r="ACP627" s="570"/>
      <c r="ACQ627" s="570"/>
      <c r="ACR627" s="570"/>
      <c r="ACS627" s="570"/>
      <c r="ACT627" s="570"/>
      <c r="ACU627" s="570"/>
      <c r="ACV627" s="570"/>
      <c r="ACW627" s="570"/>
      <c r="ACX627" s="570"/>
      <c r="ACY627" s="570"/>
      <c r="ACZ627" s="570"/>
      <c r="ADA627" s="570"/>
      <c r="ADB627" s="570"/>
      <c r="ADC627" s="570"/>
      <c r="ADD627" s="570"/>
      <c r="ADE627" s="570"/>
      <c r="ADF627" s="570"/>
      <c r="ADG627" s="570"/>
      <c r="ADH627" s="570"/>
      <c r="ADI627" s="570"/>
      <c r="ADJ627" s="570"/>
      <c r="ADK627" s="570"/>
      <c r="ADL627" s="570"/>
      <c r="ADM627" s="570"/>
      <c r="ADN627" s="570"/>
      <c r="ADO627" s="570"/>
      <c r="ADP627" s="570"/>
      <c r="ADQ627" s="570"/>
      <c r="ADR627" s="570"/>
      <c r="ADS627" s="570"/>
      <c r="ADT627" s="570"/>
      <c r="ADU627" s="570"/>
      <c r="ADV627" s="570"/>
      <c r="ADW627" s="570"/>
      <c r="ADX627" s="570"/>
      <c r="ADY627" s="570"/>
      <c r="ADZ627" s="570"/>
      <c r="AEA627" s="570"/>
      <c r="AEB627" s="570"/>
      <c r="AEC627" s="570"/>
      <c r="AED627" s="570"/>
      <c r="AEE627" s="570"/>
      <c r="AEF627" s="570"/>
      <c r="AEG627" s="570"/>
      <c r="AEH627" s="570"/>
      <c r="AEI627" s="570"/>
      <c r="AEJ627" s="570"/>
      <c r="AEK627" s="570"/>
      <c r="AEL627" s="570"/>
      <c r="AEM627" s="570"/>
      <c r="AEN627" s="570"/>
      <c r="AEO627" s="570"/>
      <c r="AEP627" s="570"/>
      <c r="AEQ627" s="570"/>
      <c r="AER627" s="570"/>
      <c r="AES627" s="570"/>
      <c r="AET627" s="570"/>
      <c r="AEU627" s="570"/>
      <c r="AEV627" s="570"/>
      <c r="AEW627" s="570"/>
      <c r="AEX627" s="570"/>
      <c r="AEY627" s="570"/>
      <c r="AEZ627" s="570"/>
      <c r="AFA627" s="570"/>
      <c r="AFB627" s="570"/>
      <c r="AFC627" s="570"/>
      <c r="AFD627" s="570"/>
      <c r="AFE627" s="570"/>
      <c r="AFF627" s="570"/>
      <c r="AFG627" s="570"/>
      <c r="AFH627" s="570"/>
      <c r="AFI627" s="570"/>
      <c r="AFJ627" s="570"/>
      <c r="AFK627" s="570"/>
      <c r="AFL627" s="570"/>
      <c r="AFM627" s="570"/>
      <c r="AFN627" s="570"/>
      <c r="AFO627" s="570"/>
      <c r="AFP627" s="570"/>
      <c r="AFQ627" s="570"/>
      <c r="AFR627" s="570"/>
      <c r="AFS627" s="570"/>
      <c r="AFT627" s="570"/>
      <c r="AFU627" s="570"/>
      <c r="AFV627" s="570"/>
      <c r="AFW627" s="570"/>
      <c r="AFX627" s="570"/>
      <c r="AFY627" s="570"/>
      <c r="AFZ627" s="570"/>
      <c r="AGA627" s="570"/>
      <c r="AGB627" s="570"/>
      <c r="AGC627" s="570"/>
      <c r="AGD627" s="570"/>
      <c r="AGE627" s="570"/>
      <c r="AGF627" s="570"/>
      <c r="AGG627" s="570"/>
      <c r="AGH627" s="570"/>
      <c r="AGI627" s="570"/>
      <c r="AGJ627" s="570"/>
      <c r="AGK627" s="570"/>
      <c r="AGL627" s="570"/>
      <c r="AGM627" s="570"/>
      <c r="AGN627" s="570"/>
      <c r="AGO627" s="570"/>
      <c r="AGP627" s="570"/>
      <c r="AGQ627" s="570"/>
      <c r="AGR627" s="570"/>
      <c r="AGS627" s="570"/>
      <c r="AGT627" s="570"/>
      <c r="AGU627" s="570"/>
      <c r="AGV627" s="570"/>
      <c r="AGW627" s="570"/>
      <c r="AGX627" s="570"/>
      <c r="AGY627" s="570"/>
      <c r="AGZ627" s="570"/>
      <c r="AHA627" s="570"/>
      <c r="AHB627" s="570"/>
      <c r="AHC627" s="570"/>
      <c r="AHD627" s="570"/>
      <c r="AHE627" s="570"/>
      <c r="AHF627" s="570"/>
      <c r="AHG627" s="570"/>
      <c r="AHH627" s="570"/>
      <c r="AHI627" s="570"/>
      <c r="AHJ627" s="570"/>
      <c r="AHK627" s="570"/>
      <c r="AHL627" s="570"/>
      <c r="AHM627" s="570"/>
      <c r="AHN627" s="570"/>
      <c r="AHO627" s="570"/>
      <c r="AHP627" s="570"/>
      <c r="AHQ627" s="570"/>
      <c r="AHR627" s="570"/>
      <c r="AHS627" s="570"/>
      <c r="AHT627" s="570"/>
      <c r="AHU627" s="570"/>
      <c r="AHV627" s="570"/>
      <c r="AHW627" s="570"/>
      <c r="AHX627" s="570"/>
      <c r="AHY627" s="570"/>
      <c r="AHZ627" s="570"/>
      <c r="AIA627" s="570"/>
      <c r="AIB627" s="570"/>
      <c r="AIC627" s="570"/>
      <c r="AID627" s="570"/>
      <c r="AIE627" s="570"/>
      <c r="AIF627" s="570"/>
      <c r="AIG627" s="570"/>
      <c r="AIH627" s="570"/>
      <c r="AII627" s="570"/>
      <c r="AIJ627" s="570"/>
      <c r="AIK627" s="570"/>
      <c r="AIL627" s="570"/>
      <c r="AIM627" s="570"/>
      <c r="AIN627" s="570"/>
      <c r="AIO627" s="570"/>
      <c r="AIP627" s="570"/>
      <c r="AIQ627" s="570"/>
      <c r="AIR627" s="570"/>
      <c r="AIS627" s="570"/>
      <c r="AIT627" s="570"/>
      <c r="AIU627" s="570"/>
      <c r="AIV627" s="570"/>
      <c r="AIW627" s="570"/>
      <c r="AIX627" s="570"/>
      <c r="AIY627" s="570"/>
      <c r="AIZ627" s="570"/>
      <c r="AJA627" s="570"/>
      <c r="AJB627" s="570"/>
      <c r="AJC627" s="570"/>
      <c r="AJD627" s="570"/>
      <c r="AJE627" s="570"/>
      <c r="AJF627" s="570"/>
      <c r="AJG627" s="570"/>
      <c r="AJH627" s="570"/>
      <c r="AJI627" s="570"/>
      <c r="AJJ627" s="570"/>
      <c r="AJK627" s="570"/>
      <c r="AJL627" s="570"/>
      <c r="AJM627" s="570"/>
      <c r="AJN627" s="570"/>
      <c r="AJO627" s="570"/>
      <c r="AJP627" s="570"/>
      <c r="AJQ627" s="570"/>
      <c r="AJR627" s="570"/>
      <c r="AJS627" s="570"/>
      <c r="AJT627" s="570"/>
      <c r="AJU627" s="570"/>
      <c r="AJV627" s="570"/>
      <c r="AJW627" s="570"/>
      <c r="AJX627" s="570"/>
      <c r="AJY627" s="570"/>
      <c r="AJZ627" s="570"/>
      <c r="AKA627" s="570"/>
      <c r="AKB627" s="570"/>
      <c r="AKC627" s="570"/>
      <c r="AKD627" s="570"/>
      <c r="AKE627" s="570"/>
      <c r="AKF627" s="570"/>
      <c r="AKG627" s="570"/>
      <c r="AKH627" s="570"/>
      <c r="AKI627" s="570"/>
      <c r="AKJ627" s="570"/>
      <c r="AKK627" s="570"/>
      <c r="AKL627" s="570"/>
      <c r="AKM627" s="570"/>
      <c r="AKN627" s="570"/>
      <c r="AKO627" s="570"/>
      <c r="AKP627" s="570"/>
      <c r="AKQ627" s="570"/>
      <c r="AKR627" s="570"/>
      <c r="AKS627" s="570"/>
      <c r="AKT627" s="570"/>
      <c r="AKU627" s="570"/>
      <c r="AKV627" s="570"/>
      <c r="AKW627" s="570"/>
      <c r="AKX627" s="570"/>
      <c r="AKY627" s="570"/>
      <c r="AKZ627" s="570"/>
      <c r="ALA627" s="570"/>
      <c r="ALB627" s="570"/>
      <c r="ALC627" s="570"/>
      <c r="ALD627" s="570"/>
      <c r="ALE627" s="570"/>
      <c r="ALF627" s="570"/>
      <c r="ALG627" s="570"/>
      <c r="ALH627" s="570"/>
      <c r="ALI627" s="570"/>
      <c r="ALJ627" s="570"/>
      <c r="ALK627" s="570"/>
      <c r="ALL627" s="570"/>
      <c r="ALM627" s="570"/>
      <c r="ALN627" s="570"/>
      <c r="ALO627" s="570"/>
      <c r="ALP627" s="570"/>
      <c r="ALQ627" s="570"/>
      <c r="ALR627" s="570"/>
      <c r="ALS627" s="570"/>
      <c r="ALT627" s="570"/>
      <c r="ALU627" s="570"/>
      <c r="ALV627" s="570"/>
      <c r="ALW627" s="570"/>
      <c r="ALX627" s="570"/>
      <c r="ALY627" s="570"/>
      <c r="ALZ627" s="570"/>
      <c r="AMA627" s="570"/>
      <c r="AMB627" s="570"/>
      <c r="AMC627" s="570"/>
      <c r="AMD627" s="570"/>
      <c r="AME627" s="570"/>
      <c r="AMF627" s="570"/>
      <c r="AMG627" s="570"/>
      <c r="AMH627" s="570"/>
      <c r="AMI627" s="570"/>
      <c r="AMJ627" s="570"/>
      <c r="AMK627" s="570"/>
      <c r="AML627" s="570"/>
      <c r="AMM627" s="570"/>
      <c r="AMN627" s="570"/>
      <c r="AMO627" s="570"/>
      <c r="AMP627" s="570"/>
      <c r="AMQ627" s="570"/>
      <c r="AMR627" s="570"/>
      <c r="AMS627" s="570"/>
      <c r="AMT627" s="570"/>
      <c r="AMU627" s="570"/>
      <c r="AMV627" s="570"/>
      <c r="AMW627" s="570"/>
      <c r="AMX627" s="570"/>
      <c r="AMY627" s="570"/>
      <c r="AMZ627" s="570"/>
      <c r="ANA627" s="570"/>
      <c r="ANB627" s="570"/>
      <c r="ANC627" s="570"/>
      <c r="AND627" s="570"/>
      <c r="ANE627" s="570"/>
      <c r="ANF627" s="570"/>
      <c r="ANG627" s="570"/>
      <c r="ANH627" s="570"/>
      <c r="ANI627" s="570"/>
      <c r="ANJ627" s="570"/>
      <c r="ANK627" s="570"/>
      <c r="ANL627" s="570"/>
      <c r="ANM627" s="570"/>
      <c r="ANN627" s="570"/>
      <c r="ANO627" s="570"/>
      <c r="ANP627" s="570"/>
      <c r="ANQ627" s="570"/>
      <c r="ANR627" s="570"/>
      <c r="ANS627" s="570"/>
      <c r="ANT627" s="570"/>
      <c r="ANU627" s="570"/>
      <c r="ANV627" s="570"/>
      <c r="ANW627" s="570"/>
      <c r="ANX627" s="570"/>
      <c r="ANY627" s="570"/>
      <c r="ANZ627" s="570"/>
      <c r="AOA627" s="570"/>
      <c r="AOB627" s="570"/>
      <c r="AOC627" s="570"/>
      <c r="AOD627" s="570"/>
      <c r="AOE627" s="570"/>
      <c r="AOF627" s="570"/>
      <c r="AOG627" s="570"/>
      <c r="AOH627" s="570"/>
      <c r="AOI627" s="570"/>
      <c r="AOJ627" s="570"/>
      <c r="AOK627" s="570"/>
      <c r="AOL627" s="570"/>
      <c r="AOM627" s="570"/>
      <c r="AON627" s="570"/>
      <c r="AOO627" s="570"/>
      <c r="AOP627" s="570"/>
      <c r="AOQ627" s="570"/>
      <c r="AOR627" s="570"/>
      <c r="AOS627" s="570"/>
      <c r="AOT627" s="570"/>
      <c r="AOU627" s="570"/>
      <c r="AOV627" s="570"/>
      <c r="AOW627" s="570"/>
      <c r="AOX627" s="570"/>
      <c r="AOY627" s="570"/>
      <c r="AOZ627" s="570"/>
      <c r="APA627" s="570"/>
      <c r="APB627" s="570"/>
      <c r="APC627" s="570"/>
      <c r="APD627" s="570"/>
      <c r="APE627" s="570"/>
      <c r="APF627" s="570"/>
      <c r="APG627" s="570"/>
      <c r="APH627" s="570"/>
      <c r="API627" s="570"/>
      <c r="APJ627" s="570"/>
      <c r="APK627" s="570"/>
      <c r="APL627" s="570"/>
      <c r="APM627" s="570"/>
      <c r="APN627" s="570"/>
      <c r="APO627" s="570"/>
      <c r="APP627" s="570"/>
      <c r="APQ627" s="570"/>
      <c r="APR627" s="570"/>
      <c r="APS627" s="570"/>
      <c r="APT627" s="570"/>
      <c r="APU627" s="570"/>
      <c r="APV627" s="570"/>
      <c r="APW627" s="570"/>
      <c r="APX627" s="570"/>
      <c r="APY627" s="570"/>
      <c r="APZ627" s="570"/>
      <c r="AQA627" s="570"/>
      <c r="AQB627" s="570"/>
      <c r="AQC627" s="570"/>
      <c r="AQD627" s="570"/>
      <c r="AQE627" s="570"/>
      <c r="AQF627" s="570"/>
      <c r="AQG627" s="570"/>
      <c r="AQH627" s="570"/>
      <c r="AQI627" s="570"/>
      <c r="AQJ627" s="570"/>
      <c r="AQK627" s="570"/>
      <c r="AQL627" s="570"/>
      <c r="AQM627" s="570"/>
      <c r="AQN627" s="570"/>
      <c r="AQO627" s="570"/>
      <c r="AQP627" s="570"/>
      <c r="AQQ627" s="570"/>
      <c r="AQR627" s="570"/>
      <c r="AQS627" s="570"/>
      <c r="AQT627" s="570"/>
      <c r="AQU627" s="570"/>
      <c r="AQV627" s="570"/>
      <c r="AQW627" s="570"/>
      <c r="AQX627" s="570"/>
      <c r="AQY627" s="570"/>
      <c r="AQZ627" s="570"/>
      <c r="ARA627" s="570"/>
      <c r="ARB627" s="570"/>
      <c r="ARC627" s="570"/>
      <c r="ARD627" s="570"/>
      <c r="ARE627" s="570"/>
      <c r="ARF627" s="570"/>
      <c r="ARG627" s="570"/>
      <c r="ARH627" s="570"/>
      <c r="ARI627" s="570"/>
      <c r="ARJ627" s="570"/>
      <c r="ARK627" s="570"/>
      <c r="ARL627" s="570"/>
      <c r="ARM627" s="570"/>
      <c r="ARN627" s="570"/>
      <c r="ARO627" s="570"/>
      <c r="ARP627" s="570"/>
      <c r="ARQ627" s="570"/>
      <c r="ARR627" s="570"/>
      <c r="ARS627" s="570"/>
      <c r="ART627" s="570"/>
      <c r="ARU627" s="570"/>
      <c r="ARV627" s="570"/>
      <c r="ARW627" s="570"/>
      <c r="ARX627" s="570"/>
      <c r="ARY627" s="570"/>
      <c r="ARZ627" s="570"/>
      <c r="ASA627" s="570"/>
      <c r="ASB627" s="570"/>
      <c r="ASC627" s="570"/>
      <c r="ASD627" s="570"/>
      <c r="ASE627" s="570"/>
      <c r="ASF627" s="570"/>
      <c r="ASG627" s="570"/>
      <c r="ASH627" s="570"/>
      <c r="ASI627" s="570"/>
      <c r="ASJ627" s="570"/>
      <c r="ASK627" s="570"/>
      <c r="ASL627" s="570"/>
      <c r="ASM627" s="570"/>
      <c r="ASN627" s="570"/>
      <c r="ASO627" s="570"/>
      <c r="ASP627" s="570"/>
      <c r="ASQ627" s="570"/>
      <c r="ASR627" s="570"/>
      <c r="ASS627" s="570"/>
      <c r="AST627" s="570"/>
      <c r="ASU627" s="570"/>
      <c r="ASV627" s="570"/>
      <c r="ASW627" s="570"/>
      <c r="ASX627" s="570"/>
      <c r="ASY627" s="570"/>
      <c r="ASZ627" s="570"/>
      <c r="ATA627" s="570"/>
      <c r="ATB627" s="570"/>
      <c r="ATC627" s="570"/>
      <c r="ATD627" s="570"/>
      <c r="ATE627" s="570"/>
      <c r="ATF627" s="570"/>
      <c r="ATG627" s="570"/>
      <c r="ATH627" s="570"/>
      <c r="ATI627" s="570"/>
      <c r="ATJ627" s="570"/>
      <c r="ATK627" s="570"/>
      <c r="ATL627" s="570"/>
      <c r="ATM627" s="570"/>
      <c r="ATN627" s="570"/>
      <c r="ATO627" s="570"/>
      <c r="ATP627" s="570"/>
      <c r="ATQ627" s="570"/>
      <c r="ATR627" s="570"/>
      <c r="ATS627" s="570"/>
      <c r="ATT627" s="570"/>
      <c r="ATU627" s="570"/>
      <c r="ATV627" s="570"/>
      <c r="ATW627" s="570"/>
      <c r="ATX627" s="570"/>
      <c r="ATY627" s="570"/>
      <c r="ATZ627" s="570"/>
      <c r="AUA627" s="570"/>
      <c r="AUB627" s="570"/>
      <c r="AUC627" s="570"/>
      <c r="AUD627" s="570"/>
      <c r="AUE627" s="570"/>
      <c r="AUF627" s="570"/>
      <c r="AUG627" s="570"/>
      <c r="AUH627" s="570"/>
      <c r="AUI627" s="570"/>
      <c r="AUJ627" s="570"/>
      <c r="AUK627" s="570"/>
      <c r="AUL627" s="570"/>
      <c r="AUM627" s="570"/>
      <c r="AUN627" s="570"/>
      <c r="AUO627" s="570"/>
      <c r="AUP627" s="570"/>
      <c r="AUQ627" s="570"/>
      <c r="AUR627" s="570"/>
      <c r="AUS627" s="570"/>
      <c r="AUT627" s="570"/>
      <c r="AUU627" s="570"/>
      <c r="AUV627" s="570"/>
      <c r="AUW627" s="570"/>
      <c r="AUX627" s="570"/>
      <c r="AUY627" s="570"/>
      <c r="AUZ627" s="570"/>
      <c r="AVA627" s="570"/>
      <c r="AVB627" s="570"/>
      <c r="AVC627" s="570"/>
      <c r="AVD627" s="570"/>
      <c r="AVE627" s="570"/>
      <c r="AVF627" s="570"/>
      <c r="AVG627" s="570"/>
      <c r="AVH627" s="570"/>
      <c r="AVI627" s="570"/>
      <c r="AVJ627" s="570"/>
      <c r="AVK627" s="570"/>
      <c r="AVL627" s="570"/>
      <c r="AVM627" s="570"/>
      <c r="AVN627" s="570"/>
      <c r="AVO627" s="570"/>
      <c r="AVP627" s="570"/>
      <c r="AVQ627" s="570"/>
      <c r="AVR627" s="570"/>
      <c r="AVS627" s="570"/>
      <c r="AVT627" s="570"/>
      <c r="AVU627" s="570"/>
      <c r="AVV627" s="570"/>
      <c r="AVW627" s="570"/>
      <c r="AVX627" s="570"/>
      <c r="AVY627" s="570"/>
      <c r="AVZ627" s="570"/>
      <c r="AWA627" s="570"/>
      <c r="AWB627" s="570"/>
      <c r="AWC627" s="570"/>
      <c r="AWD627" s="570"/>
      <c r="AWE627" s="570"/>
      <c r="AWF627" s="570"/>
      <c r="AWG627" s="570"/>
      <c r="AWH627" s="570"/>
      <c r="AWI627" s="570"/>
      <c r="AWJ627" s="570"/>
      <c r="AWK627" s="570"/>
      <c r="AWL627" s="570"/>
      <c r="AWM627" s="570"/>
      <c r="AWN627" s="570"/>
      <c r="AWO627" s="570"/>
      <c r="AWP627" s="570"/>
      <c r="AWQ627" s="570"/>
      <c r="AWR627" s="570"/>
      <c r="AWS627" s="570"/>
      <c r="AWT627" s="570"/>
      <c r="AWU627" s="570"/>
      <c r="AWV627" s="570"/>
      <c r="AWW627" s="570"/>
      <c r="AWX627" s="570"/>
      <c r="AWY627" s="570"/>
      <c r="AWZ627" s="570"/>
      <c r="AXA627" s="570"/>
      <c r="AXB627" s="570"/>
      <c r="AXC627" s="570"/>
      <c r="AXD627" s="570"/>
      <c r="AXE627" s="570"/>
      <c r="AXF627" s="570"/>
      <c r="AXG627" s="570"/>
      <c r="AXH627" s="570"/>
      <c r="AXI627" s="570"/>
      <c r="AXJ627" s="570"/>
      <c r="AXK627" s="570"/>
      <c r="AXL627" s="570"/>
      <c r="AXM627" s="570"/>
      <c r="AXN627" s="570"/>
      <c r="AXO627" s="570"/>
      <c r="AXP627" s="570"/>
      <c r="AXQ627" s="570"/>
      <c r="AXR627" s="570"/>
      <c r="AXS627" s="570"/>
      <c r="AXT627" s="570"/>
      <c r="AXU627" s="570"/>
      <c r="AXV627" s="570"/>
      <c r="AXW627" s="570"/>
      <c r="AXX627" s="570"/>
      <c r="AXY627" s="570"/>
      <c r="AXZ627" s="570"/>
      <c r="AYA627" s="570"/>
      <c r="AYB627" s="570"/>
      <c r="AYC627" s="570"/>
      <c r="AYD627" s="570"/>
      <c r="AYE627" s="570"/>
      <c r="AYF627" s="570"/>
      <c r="AYG627" s="570"/>
      <c r="AYH627" s="570"/>
      <c r="AYI627" s="570"/>
      <c r="AYJ627" s="570"/>
      <c r="AYK627" s="570"/>
      <c r="AYL627" s="570"/>
      <c r="AYM627" s="570"/>
      <c r="AYN627" s="570"/>
      <c r="AYO627" s="570"/>
      <c r="AYP627" s="570"/>
      <c r="AYQ627" s="570"/>
      <c r="AYR627" s="570"/>
      <c r="AYS627" s="570"/>
      <c r="AYT627" s="570"/>
      <c r="AYU627" s="570"/>
      <c r="AYV627" s="570"/>
      <c r="AYW627" s="570"/>
      <c r="AYX627" s="570"/>
      <c r="AYY627" s="570"/>
      <c r="AYZ627" s="570"/>
      <c r="AZA627" s="570"/>
      <c r="AZB627" s="570"/>
      <c r="AZC627" s="570"/>
      <c r="AZD627" s="570"/>
      <c r="AZE627" s="570"/>
      <c r="AZF627" s="570"/>
      <c r="AZG627" s="570"/>
      <c r="AZH627" s="570"/>
      <c r="AZI627" s="570"/>
      <c r="AZJ627" s="570"/>
      <c r="AZK627" s="570"/>
      <c r="AZL627" s="570"/>
      <c r="AZM627" s="570"/>
      <c r="AZN627" s="570"/>
      <c r="AZO627" s="570"/>
      <c r="AZP627" s="570"/>
      <c r="AZQ627" s="570"/>
      <c r="AZR627" s="570"/>
      <c r="AZS627" s="570"/>
      <c r="AZT627" s="570"/>
      <c r="AZU627" s="570"/>
      <c r="AZV627" s="570"/>
      <c r="AZW627" s="570"/>
      <c r="AZX627" s="570"/>
      <c r="AZY627" s="570"/>
      <c r="AZZ627" s="570"/>
      <c r="BAA627" s="570"/>
      <c r="BAB627" s="570"/>
      <c r="BAC627" s="570"/>
      <c r="BAD627" s="570"/>
      <c r="BAE627" s="570"/>
      <c r="BAF627" s="570"/>
      <c r="BAG627" s="570"/>
      <c r="BAH627" s="570"/>
      <c r="BAI627" s="570"/>
      <c r="BAJ627" s="570"/>
      <c r="BAK627" s="570"/>
      <c r="BAL627" s="570"/>
      <c r="BAM627" s="570"/>
      <c r="BAN627" s="570"/>
      <c r="BAO627" s="570"/>
      <c r="BAP627" s="570"/>
      <c r="BAQ627" s="570"/>
      <c r="BAR627" s="570"/>
      <c r="BAS627" s="570"/>
      <c r="BAT627" s="570"/>
      <c r="BAU627" s="570"/>
      <c r="BAV627" s="570"/>
      <c r="BAW627" s="570"/>
      <c r="BAX627" s="570"/>
      <c r="BAY627" s="570"/>
      <c r="BAZ627" s="570"/>
      <c r="BBA627" s="570"/>
      <c r="BBB627" s="570"/>
      <c r="BBC627" s="570"/>
      <c r="BBD627" s="570"/>
      <c r="BBE627" s="570"/>
      <c r="BBF627" s="570"/>
      <c r="BBG627" s="570"/>
      <c r="BBH627" s="570"/>
      <c r="BBI627" s="570"/>
      <c r="BBJ627" s="570"/>
      <c r="BBK627" s="570"/>
      <c r="BBL627" s="570"/>
      <c r="BBM627" s="570"/>
      <c r="BBN627" s="570"/>
      <c r="BBO627" s="570"/>
      <c r="BBP627" s="570"/>
      <c r="BBQ627" s="570"/>
      <c r="BBR627" s="570"/>
      <c r="BBS627" s="570"/>
      <c r="BBT627" s="570"/>
      <c r="BBU627" s="570"/>
      <c r="BBV627" s="570"/>
      <c r="BBW627" s="570"/>
      <c r="BBX627" s="570"/>
      <c r="BBY627" s="570"/>
      <c r="BBZ627" s="570"/>
      <c r="BCA627" s="570"/>
      <c r="BCB627" s="570"/>
      <c r="BCC627" s="570"/>
      <c r="BCD627" s="570"/>
      <c r="BCE627" s="570"/>
      <c r="BCF627" s="570"/>
      <c r="BCG627" s="570"/>
      <c r="BCH627" s="570"/>
      <c r="BCI627" s="570"/>
      <c r="BCJ627" s="570"/>
      <c r="BCK627" s="570"/>
      <c r="BCL627" s="570"/>
      <c r="BCM627" s="570"/>
      <c r="BCN627" s="570"/>
      <c r="BCO627" s="570"/>
      <c r="BCP627" s="570"/>
      <c r="BCQ627" s="570"/>
      <c r="BCR627" s="570"/>
      <c r="BCS627" s="570"/>
      <c r="BCT627" s="570"/>
      <c r="BCU627" s="570"/>
      <c r="BCV627" s="570"/>
      <c r="BCW627" s="570"/>
      <c r="BCX627" s="570"/>
      <c r="BCY627" s="570"/>
      <c r="BCZ627" s="570"/>
      <c r="BDA627" s="570"/>
      <c r="BDB627" s="570"/>
      <c r="BDC627" s="570"/>
      <c r="BDD627" s="570"/>
      <c r="BDE627" s="570"/>
      <c r="BDF627" s="570"/>
      <c r="BDG627" s="570"/>
      <c r="BDH627" s="570"/>
      <c r="BDI627" s="570"/>
      <c r="BDJ627" s="570"/>
      <c r="BDK627" s="570"/>
      <c r="BDL627" s="570"/>
      <c r="BDM627" s="570"/>
      <c r="BDN627" s="570"/>
      <c r="BDO627" s="570"/>
      <c r="BDP627" s="570"/>
      <c r="BDQ627" s="570"/>
      <c r="BDR627" s="570"/>
      <c r="BDS627" s="570"/>
      <c r="BDT627" s="570"/>
      <c r="BDU627" s="570"/>
      <c r="BDV627" s="570"/>
      <c r="BDW627" s="570"/>
      <c r="BDX627" s="570"/>
      <c r="BDY627" s="570"/>
      <c r="BDZ627" s="570"/>
      <c r="BEA627" s="570"/>
      <c r="BEB627" s="570"/>
      <c r="BEC627" s="570"/>
      <c r="BED627" s="570"/>
      <c r="BEE627" s="570"/>
      <c r="BEF627" s="570"/>
      <c r="BEG627" s="570"/>
      <c r="BEH627" s="570"/>
      <c r="BEI627" s="570"/>
      <c r="BEJ627" s="570"/>
      <c r="BEK627" s="570"/>
      <c r="BEL627" s="570"/>
      <c r="BEM627" s="570"/>
      <c r="BEN627" s="570"/>
      <c r="BEO627" s="570"/>
      <c r="BEP627" s="570"/>
      <c r="BEQ627" s="570"/>
      <c r="BER627" s="570"/>
      <c r="BES627" s="570"/>
      <c r="BET627" s="570"/>
      <c r="BEU627" s="570"/>
      <c r="BEV627" s="570"/>
      <c r="BEW627" s="570"/>
      <c r="BEX627" s="570"/>
      <c r="BEY627" s="570"/>
      <c r="BEZ627" s="570"/>
      <c r="BFA627" s="570"/>
      <c r="BFB627" s="570"/>
      <c r="BFC627" s="570"/>
      <c r="BFD627" s="570"/>
      <c r="BFE627" s="570"/>
      <c r="BFF627" s="570"/>
      <c r="BFG627" s="570"/>
      <c r="BFH627" s="570"/>
      <c r="BFI627" s="570"/>
      <c r="BFJ627" s="570"/>
      <c r="BFK627" s="570"/>
      <c r="BFL627" s="570"/>
      <c r="BFM627" s="570"/>
      <c r="BFN627" s="570"/>
      <c r="BFO627" s="570"/>
      <c r="BFP627" s="570"/>
      <c r="BFQ627" s="570"/>
      <c r="BFR627" s="570"/>
      <c r="BFS627" s="570"/>
      <c r="BFT627" s="570"/>
      <c r="BFU627" s="570"/>
      <c r="BFV627" s="570"/>
      <c r="BFW627" s="570"/>
      <c r="BFX627" s="570"/>
      <c r="BFY627" s="570"/>
      <c r="BFZ627" s="570"/>
      <c r="BGA627" s="570"/>
      <c r="BGB627" s="570"/>
      <c r="BGC627" s="570"/>
      <c r="BGD627" s="570"/>
      <c r="BGE627" s="570"/>
      <c r="BGF627" s="570"/>
      <c r="BGG627" s="570"/>
      <c r="BGH627" s="570"/>
      <c r="BGI627" s="570"/>
      <c r="BGJ627" s="570"/>
      <c r="BGK627" s="570"/>
      <c r="BGL627" s="570"/>
      <c r="BGM627" s="570"/>
      <c r="BGN627" s="570"/>
      <c r="BGO627" s="570"/>
      <c r="BGP627" s="570"/>
      <c r="BGQ627" s="570"/>
      <c r="BGR627" s="570"/>
      <c r="BGS627" s="570"/>
      <c r="BGT627" s="570"/>
      <c r="BGU627" s="570"/>
      <c r="BGV627" s="570"/>
      <c r="BGW627" s="570"/>
      <c r="BGX627" s="570"/>
      <c r="BGY627" s="570"/>
      <c r="BGZ627" s="570"/>
      <c r="BHA627" s="570"/>
      <c r="BHB627" s="570"/>
      <c r="BHC627" s="570"/>
      <c r="BHD627" s="570"/>
      <c r="BHE627" s="570"/>
      <c r="BHF627" s="570"/>
      <c r="BHG627" s="570"/>
      <c r="BHH627" s="570"/>
      <c r="BHI627" s="570"/>
      <c r="BHJ627" s="570"/>
      <c r="BHK627" s="570"/>
      <c r="BHL627" s="570"/>
      <c r="BHM627" s="570"/>
      <c r="BHN627" s="570"/>
      <c r="BHO627" s="570"/>
      <c r="BHP627" s="570"/>
      <c r="BHQ627" s="570"/>
      <c r="BHR627" s="570"/>
      <c r="BHS627" s="570"/>
      <c r="BHT627" s="570"/>
      <c r="BHU627" s="570"/>
      <c r="BHV627" s="570"/>
      <c r="BHW627" s="570"/>
      <c r="BHX627" s="570"/>
      <c r="BHY627" s="570"/>
      <c r="BHZ627" s="570"/>
      <c r="BIA627" s="570"/>
      <c r="BIB627" s="570"/>
      <c r="BIC627" s="570"/>
      <c r="BID627" s="570"/>
      <c r="BIE627" s="570"/>
      <c r="BIF627" s="570"/>
      <c r="BIG627" s="570"/>
      <c r="BIH627" s="570"/>
      <c r="BII627" s="570"/>
      <c r="BIJ627" s="570"/>
      <c r="BIK627" s="570"/>
      <c r="BIL627" s="570"/>
      <c r="BIM627" s="570"/>
      <c r="BIN627" s="570"/>
      <c r="BIO627" s="570"/>
      <c r="BIP627" s="570"/>
      <c r="BIQ627" s="570"/>
      <c r="BIR627" s="570"/>
      <c r="BIS627" s="570"/>
      <c r="BIT627" s="570"/>
      <c r="BIU627" s="570"/>
      <c r="BIV627" s="570"/>
      <c r="BIW627" s="570"/>
      <c r="BIX627" s="570"/>
      <c r="BIY627" s="570"/>
      <c r="BIZ627" s="570"/>
      <c r="BJA627" s="570"/>
      <c r="BJB627" s="570"/>
      <c r="BJC627" s="570"/>
      <c r="BJD627" s="570"/>
      <c r="BJE627" s="570"/>
      <c r="BJF627" s="570"/>
      <c r="BJG627" s="570"/>
      <c r="BJH627" s="570"/>
      <c r="BJI627" s="570"/>
      <c r="BJJ627" s="570"/>
      <c r="BJK627" s="570"/>
      <c r="BJL627" s="570"/>
      <c r="BJM627" s="570"/>
      <c r="BJN627" s="570"/>
      <c r="BJO627" s="570"/>
      <c r="BJP627" s="570"/>
      <c r="BJQ627" s="570"/>
      <c r="BJR627" s="570"/>
      <c r="BJS627" s="570"/>
      <c r="BJT627" s="570"/>
      <c r="BJU627" s="570"/>
      <c r="BJV627" s="570"/>
      <c r="BJW627" s="570"/>
      <c r="BJX627" s="570"/>
      <c r="BJY627" s="570"/>
      <c r="BJZ627" s="570"/>
      <c r="BKA627" s="570"/>
      <c r="BKB627" s="570"/>
      <c r="BKC627" s="570"/>
      <c r="BKD627" s="570"/>
      <c r="BKE627" s="570"/>
      <c r="BKF627" s="570"/>
      <c r="BKG627" s="570"/>
      <c r="BKH627" s="570"/>
      <c r="BKI627" s="570"/>
      <c r="BKJ627" s="570"/>
      <c r="BKK627" s="570"/>
      <c r="BKL627" s="570"/>
      <c r="BKM627" s="570"/>
      <c r="BKN627" s="570"/>
      <c r="BKO627" s="570"/>
      <c r="BKP627" s="570"/>
      <c r="BKQ627" s="570"/>
      <c r="BKR627" s="570"/>
      <c r="BKS627" s="570"/>
      <c r="BKT627" s="570"/>
      <c r="BKU627" s="570"/>
      <c r="BKV627" s="570"/>
      <c r="BKW627" s="570"/>
      <c r="BKX627" s="570"/>
      <c r="BKY627" s="570"/>
      <c r="BKZ627" s="570"/>
      <c r="BLA627" s="570"/>
      <c r="BLB627" s="570"/>
      <c r="BLC627" s="570"/>
      <c r="BLD627" s="570"/>
      <c r="BLE627" s="570"/>
      <c r="BLF627" s="570"/>
      <c r="BLG627" s="570"/>
      <c r="BLH627" s="570"/>
      <c r="BLI627" s="570"/>
      <c r="BLJ627" s="570"/>
      <c r="BLK627" s="570"/>
      <c r="BLL627" s="570"/>
      <c r="BLM627" s="570"/>
      <c r="BLN627" s="570"/>
      <c r="BLO627" s="570"/>
      <c r="BLP627" s="570"/>
      <c r="BLQ627" s="570"/>
      <c r="BLR627" s="570"/>
      <c r="BLS627" s="570"/>
      <c r="BLT627" s="570"/>
      <c r="BLU627" s="570"/>
      <c r="BLV627" s="570"/>
      <c r="BLW627" s="570"/>
      <c r="BLX627" s="570"/>
      <c r="BLY627" s="570"/>
      <c r="BLZ627" s="570"/>
      <c r="BMA627" s="570"/>
      <c r="BMB627" s="570"/>
      <c r="BMC627" s="570"/>
      <c r="BMD627" s="570"/>
      <c r="BME627" s="570"/>
      <c r="BMF627" s="570"/>
      <c r="BMG627" s="570"/>
      <c r="BMH627" s="570"/>
      <c r="BMI627" s="570"/>
      <c r="BMJ627" s="570"/>
      <c r="BMK627" s="570"/>
      <c r="BML627" s="570"/>
      <c r="BMM627" s="570"/>
      <c r="BMN627" s="570"/>
      <c r="BMO627" s="570"/>
      <c r="BMP627" s="570"/>
      <c r="BMQ627" s="570"/>
      <c r="BMR627" s="570"/>
      <c r="BMS627" s="570"/>
      <c r="BMT627" s="570"/>
      <c r="BMU627" s="570"/>
      <c r="BMV627" s="570"/>
      <c r="BMW627" s="570"/>
      <c r="BMX627" s="570"/>
      <c r="BMY627" s="570"/>
      <c r="BMZ627" s="570"/>
      <c r="BNA627" s="570"/>
      <c r="BNB627" s="570"/>
      <c r="BNC627" s="570"/>
      <c r="BND627" s="570"/>
      <c r="BNE627" s="570"/>
      <c r="BNF627" s="570"/>
      <c r="BNG627" s="570"/>
      <c r="BNH627" s="570"/>
      <c r="BNI627" s="570"/>
      <c r="BNJ627" s="570"/>
      <c r="BNK627" s="570"/>
      <c r="BNL627" s="570"/>
      <c r="BNM627" s="570"/>
      <c r="BNN627" s="570"/>
      <c r="BNO627" s="570"/>
      <c r="BNP627" s="570"/>
      <c r="BNQ627" s="570"/>
      <c r="BNR627" s="570"/>
      <c r="BNS627" s="570"/>
      <c r="BNT627" s="570"/>
      <c r="BNU627" s="570"/>
      <c r="BNV627" s="570"/>
      <c r="BNW627" s="570"/>
      <c r="BNX627" s="570"/>
      <c r="BNY627" s="570"/>
      <c r="BNZ627" s="570"/>
      <c r="BOA627" s="570"/>
      <c r="BOB627" s="570"/>
      <c r="BOC627" s="570"/>
      <c r="BOD627" s="570"/>
      <c r="BOE627" s="570"/>
      <c r="BOF627" s="570"/>
      <c r="BOG627" s="570"/>
      <c r="BOH627" s="570"/>
      <c r="BOI627" s="570"/>
      <c r="BOJ627" s="570"/>
      <c r="BOK627" s="570"/>
      <c r="BOL627" s="570"/>
      <c r="BOM627" s="570"/>
      <c r="BON627" s="570"/>
      <c r="BOO627" s="570"/>
      <c r="BOP627" s="570"/>
      <c r="BOQ627" s="570"/>
      <c r="BOR627" s="570"/>
      <c r="BOS627" s="570"/>
      <c r="BOT627" s="570"/>
      <c r="BOU627" s="570"/>
      <c r="BOV627" s="570"/>
      <c r="BOW627" s="570"/>
      <c r="BOX627" s="570"/>
      <c r="BOY627" s="570"/>
      <c r="BOZ627" s="570"/>
      <c r="BPA627" s="570"/>
      <c r="BPB627" s="570"/>
      <c r="BPC627" s="570"/>
      <c r="BPD627" s="570"/>
      <c r="BPE627" s="570"/>
      <c r="BPF627" s="570"/>
      <c r="BPG627" s="570"/>
      <c r="BPH627" s="570"/>
      <c r="BPI627" s="570"/>
      <c r="BPJ627" s="570"/>
      <c r="BPK627" s="570"/>
      <c r="BPL627" s="570"/>
      <c r="BPM627" s="570"/>
      <c r="BPN627" s="570"/>
      <c r="BPO627" s="570"/>
      <c r="BPP627" s="570"/>
      <c r="BPQ627" s="570"/>
      <c r="BPR627" s="570"/>
      <c r="BPS627" s="570"/>
      <c r="BPT627" s="570"/>
      <c r="BPU627" s="570"/>
      <c r="BPV627" s="570"/>
      <c r="BPW627" s="570"/>
      <c r="BPX627" s="570"/>
      <c r="BPY627" s="570"/>
      <c r="BPZ627" s="570"/>
      <c r="BQA627" s="570"/>
      <c r="BQB627" s="570"/>
      <c r="BQC627" s="570"/>
      <c r="BQD627" s="570"/>
      <c r="BQE627" s="570"/>
      <c r="BQF627" s="570"/>
      <c r="BQG627" s="570"/>
      <c r="BQH627" s="570"/>
      <c r="BQI627" s="570"/>
      <c r="BQJ627" s="570"/>
      <c r="BQK627" s="570"/>
      <c r="BQL627" s="570"/>
      <c r="BQM627" s="570"/>
      <c r="BQN627" s="570"/>
      <c r="BQO627" s="570"/>
      <c r="BQP627" s="570"/>
      <c r="BQQ627" s="570"/>
      <c r="BQR627" s="570"/>
      <c r="BQS627" s="570"/>
      <c r="BQT627" s="570"/>
      <c r="BQU627" s="570"/>
      <c r="BQV627" s="570"/>
      <c r="BQW627" s="570"/>
      <c r="BQX627" s="570"/>
      <c r="BQY627" s="570"/>
      <c r="BQZ627" s="570"/>
      <c r="BRA627" s="570"/>
      <c r="BRB627" s="570"/>
      <c r="BRC627" s="570"/>
      <c r="BRD627" s="570"/>
      <c r="BRE627" s="570"/>
      <c r="BRF627" s="570"/>
      <c r="BRG627" s="570"/>
      <c r="BRH627" s="570"/>
      <c r="BRI627" s="570"/>
      <c r="BRJ627" s="570"/>
      <c r="BRK627" s="570"/>
      <c r="BRL627" s="570"/>
      <c r="BRM627" s="570"/>
      <c r="BRN627" s="570"/>
      <c r="BRO627" s="570"/>
      <c r="BRP627" s="570"/>
      <c r="BRQ627" s="570"/>
      <c r="BRR627" s="570"/>
      <c r="BRS627" s="570"/>
      <c r="BRT627" s="570"/>
      <c r="BRU627" s="570"/>
      <c r="BRV627" s="570"/>
      <c r="BRW627" s="570"/>
      <c r="BRX627" s="570"/>
      <c r="BRY627" s="570"/>
      <c r="BRZ627" s="570"/>
      <c r="BSA627" s="570"/>
      <c r="BSB627" s="570"/>
      <c r="BSC627" s="570"/>
      <c r="BSD627" s="570"/>
      <c r="BSE627" s="570"/>
      <c r="BSF627" s="570"/>
      <c r="BSG627" s="570"/>
      <c r="BSH627" s="570"/>
      <c r="BSI627" s="570"/>
      <c r="BSJ627" s="570"/>
      <c r="BSK627" s="570"/>
      <c r="BSL627" s="570"/>
      <c r="BSM627" s="570"/>
      <c r="BSN627" s="570"/>
      <c r="BSO627" s="570"/>
      <c r="BSP627" s="570"/>
      <c r="BSQ627" s="570"/>
      <c r="BSR627" s="570"/>
      <c r="BSS627" s="570"/>
      <c r="BST627" s="570"/>
      <c r="BSU627" s="570"/>
      <c r="BSV627" s="570"/>
      <c r="BSW627" s="570"/>
      <c r="BSX627" s="570"/>
      <c r="BSY627" s="570"/>
      <c r="BSZ627" s="570"/>
      <c r="BTA627" s="570"/>
      <c r="BTB627" s="570"/>
      <c r="BTC627" s="570"/>
      <c r="BTD627" s="570"/>
      <c r="BTE627" s="570"/>
      <c r="BTF627" s="570"/>
      <c r="BTG627" s="570"/>
      <c r="BTH627" s="570"/>
      <c r="BTI627" s="570"/>
      <c r="BTJ627" s="570"/>
      <c r="BTK627" s="570"/>
      <c r="BTL627" s="570"/>
      <c r="BTM627" s="570"/>
      <c r="BTN627" s="570"/>
      <c r="BTO627" s="570"/>
      <c r="BTP627" s="570"/>
      <c r="BTQ627" s="570"/>
      <c r="BTR627" s="570"/>
      <c r="BTS627" s="570"/>
      <c r="BTT627" s="570"/>
      <c r="BTU627" s="570"/>
      <c r="BTV627" s="570"/>
      <c r="BTW627" s="570"/>
      <c r="BTX627" s="570"/>
      <c r="BTY627" s="570"/>
      <c r="BTZ627" s="570"/>
      <c r="BUA627" s="570"/>
      <c r="BUB627" s="570"/>
      <c r="BUC627" s="570"/>
      <c r="BUD627" s="570"/>
      <c r="BUE627" s="570"/>
      <c r="BUF627" s="570"/>
      <c r="BUG627" s="570"/>
      <c r="BUH627" s="570"/>
      <c r="BUI627" s="570"/>
      <c r="BUJ627" s="570"/>
      <c r="BUK627" s="570"/>
      <c r="BUL627" s="570"/>
      <c r="BUM627" s="570"/>
      <c r="BUN627" s="570"/>
      <c r="BUO627" s="570"/>
      <c r="BUP627" s="570"/>
      <c r="BUQ627" s="570"/>
      <c r="BUR627" s="570"/>
      <c r="BUS627" s="570"/>
      <c r="BUT627" s="570"/>
      <c r="BUU627" s="570"/>
      <c r="BUV627" s="570"/>
      <c r="BUW627" s="570"/>
      <c r="BUX627" s="570"/>
      <c r="BUY627" s="570"/>
      <c r="BUZ627" s="570"/>
      <c r="BVA627" s="570"/>
      <c r="BVB627" s="570"/>
      <c r="BVC627" s="570"/>
      <c r="BVD627" s="570"/>
      <c r="BVE627" s="570"/>
      <c r="BVF627" s="570"/>
      <c r="BVG627" s="570"/>
      <c r="BVH627" s="570"/>
      <c r="BVI627" s="570"/>
      <c r="BVJ627" s="570"/>
      <c r="BVK627" s="570"/>
      <c r="BVL627" s="570"/>
      <c r="BVM627" s="570"/>
      <c r="BVN627" s="570"/>
      <c r="BVO627" s="570"/>
      <c r="BVP627" s="570"/>
      <c r="BVQ627" s="570"/>
      <c r="BVR627" s="570"/>
      <c r="BVS627" s="570"/>
      <c r="BVT627" s="570"/>
      <c r="BVU627" s="570"/>
      <c r="BVV627" s="570"/>
      <c r="BVW627" s="570"/>
      <c r="BVX627" s="570"/>
      <c r="BVY627" s="570"/>
      <c r="BVZ627" s="570"/>
      <c r="BWA627" s="570"/>
      <c r="BWB627" s="570"/>
      <c r="BWC627" s="570"/>
      <c r="BWD627" s="570"/>
      <c r="BWE627" s="570"/>
      <c r="BWF627" s="570"/>
      <c r="BWG627" s="570"/>
      <c r="BWH627" s="570"/>
      <c r="BWI627" s="570"/>
      <c r="BWJ627" s="570"/>
      <c r="BWK627" s="570"/>
      <c r="BWL627" s="570"/>
      <c r="BWM627" s="570"/>
      <c r="BWN627" s="570"/>
      <c r="BWO627" s="570"/>
      <c r="BWP627" s="570"/>
      <c r="BWQ627" s="570"/>
      <c r="BWR627" s="570"/>
      <c r="BWS627" s="570"/>
      <c r="BWT627" s="570"/>
      <c r="BWU627" s="570"/>
      <c r="BWV627" s="570"/>
      <c r="BWW627" s="570"/>
      <c r="BWX627" s="570"/>
      <c r="BWY627" s="570"/>
      <c r="BWZ627" s="570"/>
      <c r="BXA627" s="570"/>
      <c r="BXB627" s="570"/>
      <c r="BXC627" s="570"/>
      <c r="BXD627" s="570"/>
      <c r="BXE627" s="570"/>
      <c r="BXF627" s="570"/>
      <c r="BXG627" s="570"/>
      <c r="BXH627" s="570"/>
      <c r="BXI627" s="570"/>
      <c r="BXJ627" s="570"/>
      <c r="BXK627" s="570"/>
      <c r="BXL627" s="570"/>
      <c r="BXM627" s="570"/>
      <c r="BXN627" s="570"/>
      <c r="BXO627" s="570"/>
      <c r="BXP627" s="570"/>
      <c r="BXQ627" s="570"/>
      <c r="BXR627" s="570"/>
      <c r="BXS627" s="570"/>
      <c r="BXT627" s="570"/>
      <c r="BXU627" s="570"/>
      <c r="BXV627" s="570"/>
      <c r="BXW627" s="570"/>
      <c r="BXX627" s="570"/>
      <c r="BXY627" s="570"/>
      <c r="BXZ627" s="570"/>
      <c r="BYA627" s="570"/>
      <c r="BYB627" s="570"/>
      <c r="BYC627" s="570"/>
      <c r="BYD627" s="570"/>
      <c r="BYE627" s="570"/>
      <c r="BYF627" s="570"/>
      <c r="BYG627" s="570"/>
      <c r="BYH627" s="570"/>
      <c r="BYI627" s="570"/>
      <c r="BYJ627" s="570"/>
      <c r="BYK627" s="570"/>
      <c r="BYL627" s="570"/>
      <c r="BYM627" s="570"/>
      <c r="BYN627" s="570"/>
      <c r="BYO627" s="570"/>
      <c r="BYP627" s="570"/>
      <c r="BYQ627" s="570"/>
      <c r="BYR627" s="570"/>
      <c r="BYS627" s="570"/>
      <c r="BYT627" s="570"/>
      <c r="BYU627" s="570"/>
      <c r="BYV627" s="570"/>
      <c r="BYW627" s="570"/>
      <c r="BYX627" s="570"/>
      <c r="BYY627" s="570"/>
      <c r="BYZ627" s="570"/>
      <c r="BZA627" s="570"/>
      <c r="BZB627" s="570"/>
      <c r="BZC627" s="570"/>
      <c r="BZD627" s="570"/>
      <c r="BZE627" s="570"/>
      <c r="BZF627" s="570"/>
      <c r="BZG627" s="570"/>
      <c r="BZH627" s="570"/>
      <c r="BZI627" s="570"/>
      <c r="BZJ627" s="570"/>
      <c r="BZK627" s="570"/>
      <c r="BZL627" s="570"/>
      <c r="BZM627" s="570"/>
      <c r="BZN627" s="570"/>
      <c r="BZO627" s="570"/>
      <c r="BZP627" s="570"/>
      <c r="BZQ627" s="570"/>
      <c r="BZR627" s="570"/>
      <c r="BZS627" s="570"/>
      <c r="BZT627" s="570"/>
      <c r="BZU627" s="570"/>
      <c r="BZV627" s="570"/>
      <c r="BZW627" s="570"/>
      <c r="BZX627" s="570"/>
      <c r="BZY627" s="570"/>
      <c r="BZZ627" s="570"/>
      <c r="CAA627" s="570"/>
      <c r="CAB627" s="570"/>
      <c r="CAC627" s="570"/>
      <c r="CAD627" s="570"/>
      <c r="CAE627" s="570"/>
      <c r="CAF627" s="570"/>
      <c r="CAG627" s="570"/>
      <c r="CAH627" s="570"/>
      <c r="CAI627" s="570"/>
      <c r="CAJ627" s="570"/>
      <c r="CAK627" s="570"/>
      <c r="CAL627" s="570"/>
      <c r="CAM627" s="570"/>
      <c r="CAN627" s="570"/>
      <c r="CAO627" s="570"/>
      <c r="CAP627" s="570"/>
      <c r="CAQ627" s="570"/>
      <c r="CAR627" s="570"/>
      <c r="CAS627" s="570"/>
      <c r="CAT627" s="570"/>
      <c r="CAU627" s="570"/>
      <c r="CAV627" s="570"/>
      <c r="CAW627" s="570"/>
      <c r="CAX627" s="570"/>
      <c r="CAY627" s="570"/>
      <c r="CAZ627" s="570"/>
      <c r="CBA627" s="570"/>
      <c r="CBB627" s="570"/>
      <c r="CBC627" s="570"/>
      <c r="CBD627" s="570"/>
      <c r="CBE627" s="570"/>
      <c r="CBF627" s="570"/>
      <c r="CBG627" s="570"/>
      <c r="CBH627" s="570"/>
      <c r="CBI627" s="570"/>
      <c r="CBJ627" s="570"/>
      <c r="CBK627" s="570"/>
      <c r="CBL627" s="570"/>
      <c r="CBM627" s="570"/>
      <c r="CBN627" s="570"/>
      <c r="CBO627" s="570"/>
      <c r="CBP627" s="570"/>
      <c r="CBQ627" s="570"/>
      <c r="CBR627" s="570"/>
      <c r="CBS627" s="570"/>
      <c r="CBT627" s="570"/>
      <c r="CBU627" s="570"/>
      <c r="CBV627" s="570"/>
      <c r="CBW627" s="570"/>
      <c r="CBX627" s="570"/>
      <c r="CBY627" s="570"/>
      <c r="CBZ627" s="570"/>
      <c r="CCA627" s="570"/>
      <c r="CCB627" s="570"/>
      <c r="CCC627" s="570"/>
      <c r="CCD627" s="570"/>
      <c r="CCE627" s="570"/>
      <c r="CCF627" s="570"/>
      <c r="CCG627" s="570"/>
      <c r="CCH627" s="570"/>
      <c r="CCI627" s="570"/>
      <c r="CCJ627" s="570"/>
      <c r="CCK627" s="570"/>
      <c r="CCL627" s="570"/>
      <c r="CCM627" s="570"/>
      <c r="CCN627" s="570"/>
      <c r="CCO627" s="570"/>
      <c r="CCP627" s="570"/>
      <c r="CCQ627" s="570"/>
      <c r="CCR627" s="570"/>
      <c r="CCS627" s="570"/>
      <c r="CCT627" s="570"/>
      <c r="CCU627" s="570"/>
      <c r="CCV627" s="570"/>
      <c r="CCW627" s="570"/>
      <c r="CCX627" s="570"/>
      <c r="CCY627" s="570"/>
      <c r="CCZ627" s="570"/>
      <c r="CDA627" s="570"/>
      <c r="CDB627" s="570"/>
      <c r="CDC627" s="570"/>
      <c r="CDD627" s="570"/>
      <c r="CDE627" s="570"/>
      <c r="CDF627" s="570"/>
      <c r="CDG627" s="570"/>
      <c r="CDH627" s="570"/>
      <c r="CDI627" s="570"/>
      <c r="CDJ627" s="570"/>
      <c r="CDK627" s="570"/>
      <c r="CDL627" s="570"/>
      <c r="CDM627" s="570"/>
      <c r="CDN627" s="570"/>
      <c r="CDO627" s="570"/>
      <c r="CDP627" s="570"/>
      <c r="CDQ627" s="570"/>
      <c r="CDR627" s="570"/>
      <c r="CDS627" s="570"/>
      <c r="CDT627" s="570"/>
      <c r="CDU627" s="570"/>
      <c r="CDV627" s="570"/>
      <c r="CDW627" s="570"/>
      <c r="CDX627" s="570"/>
      <c r="CDY627" s="570"/>
      <c r="CDZ627" s="570"/>
      <c r="CEA627" s="570"/>
      <c r="CEB627" s="570"/>
      <c r="CEC627" s="570"/>
      <c r="CED627" s="570"/>
      <c r="CEE627" s="570"/>
      <c r="CEF627" s="570"/>
      <c r="CEG627" s="570"/>
      <c r="CEH627" s="570"/>
      <c r="CEI627" s="570"/>
      <c r="CEJ627" s="570"/>
      <c r="CEK627" s="570"/>
      <c r="CEL627" s="570"/>
      <c r="CEM627" s="570"/>
      <c r="CEN627" s="570"/>
      <c r="CEO627" s="570"/>
      <c r="CEP627" s="570"/>
      <c r="CEQ627" s="570"/>
      <c r="CER627" s="570"/>
      <c r="CES627" s="570"/>
      <c r="CET627" s="570"/>
      <c r="CEU627" s="570"/>
      <c r="CEV627" s="570"/>
      <c r="CEW627" s="570"/>
      <c r="CEX627" s="570"/>
      <c r="CEY627" s="570"/>
      <c r="CEZ627" s="570"/>
      <c r="CFA627" s="570"/>
      <c r="CFB627" s="570"/>
      <c r="CFC627" s="570"/>
      <c r="CFD627" s="570"/>
      <c r="CFE627" s="570"/>
      <c r="CFF627" s="570"/>
      <c r="CFG627" s="570"/>
      <c r="CFH627" s="570"/>
      <c r="CFI627" s="570"/>
      <c r="CFJ627" s="570"/>
      <c r="CFK627" s="570"/>
      <c r="CFL627" s="570"/>
      <c r="CFM627" s="570"/>
      <c r="CFN627" s="570"/>
      <c r="CFO627" s="570"/>
      <c r="CFP627" s="570"/>
      <c r="CFQ627" s="570"/>
      <c r="CFR627" s="570"/>
      <c r="CFS627" s="570"/>
      <c r="CFT627" s="570"/>
      <c r="CFU627" s="570"/>
      <c r="CFV627" s="570"/>
      <c r="CFW627" s="570"/>
      <c r="CFX627" s="570"/>
      <c r="CFY627" s="570"/>
      <c r="CFZ627" s="570"/>
      <c r="CGA627" s="570"/>
      <c r="CGB627" s="570"/>
      <c r="CGC627" s="570"/>
      <c r="CGD627" s="570"/>
      <c r="CGE627" s="570"/>
      <c r="CGF627" s="570"/>
      <c r="CGG627" s="570"/>
      <c r="CGH627" s="570"/>
      <c r="CGI627" s="570"/>
      <c r="CGJ627" s="570"/>
      <c r="CGK627" s="570"/>
      <c r="CGL627" s="570"/>
      <c r="CGM627" s="570"/>
      <c r="CGN627" s="570"/>
      <c r="CGO627" s="570"/>
      <c r="CGP627" s="570"/>
      <c r="CGQ627" s="570"/>
      <c r="CGR627" s="570"/>
      <c r="CGS627" s="570"/>
      <c r="CGT627" s="570"/>
      <c r="CGU627" s="570"/>
      <c r="CGV627" s="570"/>
      <c r="CGW627" s="570"/>
      <c r="CGX627" s="570"/>
      <c r="CGY627" s="570"/>
      <c r="CGZ627" s="570"/>
      <c r="CHA627" s="570"/>
      <c r="CHB627" s="570"/>
      <c r="CHC627" s="570"/>
      <c r="CHD627" s="570"/>
      <c r="CHE627" s="570"/>
      <c r="CHF627" s="570"/>
      <c r="CHG627" s="570"/>
      <c r="CHH627" s="570"/>
      <c r="CHI627" s="570"/>
      <c r="CHJ627" s="570"/>
      <c r="CHK627" s="570"/>
      <c r="CHL627" s="570"/>
      <c r="CHM627" s="570"/>
      <c r="CHN627" s="570"/>
      <c r="CHO627" s="570"/>
      <c r="CHP627" s="570"/>
      <c r="CHQ627" s="570"/>
      <c r="CHR627" s="570"/>
      <c r="CHS627" s="570"/>
      <c r="CHT627" s="570"/>
      <c r="CHU627" s="570"/>
      <c r="CHV627" s="570"/>
      <c r="CHW627" s="570"/>
      <c r="CHX627" s="570"/>
      <c r="CHY627" s="570"/>
      <c r="CHZ627" s="570"/>
      <c r="CIA627" s="570"/>
      <c r="CIB627" s="570"/>
      <c r="CIC627" s="570"/>
      <c r="CID627" s="570"/>
      <c r="CIE627" s="570"/>
      <c r="CIF627" s="570"/>
      <c r="CIG627" s="570"/>
      <c r="CIH627" s="570"/>
      <c r="CII627" s="570"/>
      <c r="CIJ627" s="570"/>
      <c r="CIK627" s="570"/>
      <c r="CIL627" s="570"/>
      <c r="CIM627" s="570"/>
      <c r="CIN627" s="570"/>
      <c r="CIO627" s="570"/>
      <c r="CIP627" s="570"/>
      <c r="CIQ627" s="570"/>
      <c r="CIR627" s="570"/>
      <c r="CIS627" s="570"/>
      <c r="CIT627" s="570"/>
      <c r="CIU627" s="570"/>
      <c r="CIV627" s="570"/>
      <c r="CIW627" s="570"/>
      <c r="CIX627" s="570"/>
      <c r="CIY627" s="570"/>
      <c r="CIZ627" s="570"/>
      <c r="CJA627" s="570"/>
      <c r="CJB627" s="570"/>
      <c r="CJC627" s="570"/>
      <c r="CJD627" s="570"/>
      <c r="CJE627" s="570"/>
      <c r="CJF627" s="570"/>
      <c r="CJG627" s="570"/>
      <c r="CJH627" s="570"/>
      <c r="CJI627" s="570"/>
      <c r="CJJ627" s="570"/>
      <c r="CJK627" s="570"/>
      <c r="CJL627" s="570"/>
      <c r="CJM627" s="570"/>
      <c r="CJN627" s="570"/>
      <c r="CJO627" s="570"/>
      <c r="CJP627" s="570"/>
      <c r="CJQ627" s="570"/>
      <c r="CJR627" s="570"/>
      <c r="CJS627" s="570"/>
      <c r="CJT627" s="570"/>
      <c r="CJU627" s="570"/>
      <c r="CJV627" s="570"/>
      <c r="CJW627" s="570"/>
      <c r="CJX627" s="570"/>
      <c r="CJY627" s="570"/>
      <c r="CJZ627" s="570"/>
      <c r="CKA627" s="570"/>
      <c r="CKB627" s="570"/>
      <c r="CKC627" s="570"/>
      <c r="CKD627" s="570"/>
      <c r="CKE627" s="570"/>
      <c r="CKF627" s="570"/>
      <c r="CKG627" s="570"/>
      <c r="CKH627" s="570"/>
      <c r="CKI627" s="570"/>
      <c r="CKJ627" s="570"/>
      <c r="CKK627" s="570"/>
      <c r="CKL627" s="570"/>
      <c r="CKM627" s="570"/>
      <c r="CKN627" s="570"/>
      <c r="CKO627" s="570"/>
      <c r="CKP627" s="570"/>
      <c r="CKQ627" s="570"/>
      <c r="CKR627" s="570"/>
      <c r="CKS627" s="570"/>
      <c r="CKT627" s="570"/>
      <c r="CKU627" s="570"/>
      <c r="CKV627" s="570"/>
      <c r="CKW627" s="570"/>
      <c r="CKX627" s="570"/>
      <c r="CKY627" s="570"/>
      <c r="CKZ627" s="570"/>
      <c r="CLA627" s="570"/>
      <c r="CLB627" s="570"/>
      <c r="CLC627" s="570"/>
      <c r="CLD627" s="570"/>
      <c r="CLE627" s="570"/>
      <c r="CLF627" s="570"/>
      <c r="CLG627" s="570"/>
      <c r="CLH627" s="570"/>
      <c r="CLI627" s="570"/>
      <c r="CLJ627" s="570"/>
      <c r="CLK627" s="570"/>
      <c r="CLL627" s="570"/>
      <c r="CLM627" s="570"/>
      <c r="CLN627" s="570"/>
      <c r="CLO627" s="570"/>
      <c r="CLP627" s="570"/>
      <c r="CLQ627" s="570"/>
      <c r="CLR627" s="570"/>
      <c r="CLS627" s="570"/>
      <c r="CLT627" s="570"/>
      <c r="CLU627" s="570"/>
      <c r="CLV627" s="570"/>
      <c r="CLW627" s="570"/>
      <c r="CLX627" s="570"/>
      <c r="CLY627" s="570"/>
      <c r="CLZ627" s="570"/>
      <c r="CMA627" s="570"/>
      <c r="CMB627" s="570"/>
      <c r="CMC627" s="570"/>
      <c r="CMD627" s="570"/>
      <c r="CME627" s="570"/>
      <c r="CMF627" s="570"/>
      <c r="CMG627" s="570"/>
      <c r="CMH627" s="570"/>
      <c r="CMI627" s="570"/>
      <c r="CMJ627" s="570"/>
      <c r="CMK627" s="570"/>
      <c r="CML627" s="570"/>
      <c r="CMM627" s="570"/>
      <c r="CMN627" s="570"/>
      <c r="CMO627" s="570"/>
      <c r="CMP627" s="570"/>
      <c r="CMQ627" s="570"/>
      <c r="CMR627" s="570"/>
      <c r="CMS627" s="570"/>
      <c r="CMT627" s="570"/>
      <c r="CMU627" s="570"/>
      <c r="CMV627" s="570"/>
      <c r="CMW627" s="570"/>
      <c r="CMX627" s="570"/>
      <c r="CMY627" s="570"/>
      <c r="CMZ627" s="570"/>
      <c r="CNA627" s="570"/>
      <c r="CNB627" s="570"/>
      <c r="CNC627" s="570"/>
      <c r="CND627" s="570"/>
      <c r="CNE627" s="570"/>
      <c r="CNF627" s="570"/>
      <c r="CNG627" s="570"/>
      <c r="CNH627" s="570"/>
      <c r="CNI627" s="570"/>
      <c r="CNJ627" s="570"/>
      <c r="CNK627" s="570"/>
      <c r="CNL627" s="570"/>
      <c r="CNM627" s="570"/>
      <c r="CNN627" s="570"/>
      <c r="CNO627" s="570"/>
      <c r="CNP627" s="570"/>
      <c r="CNQ627" s="570"/>
      <c r="CNR627" s="570"/>
      <c r="CNS627" s="570"/>
      <c r="CNT627" s="570"/>
      <c r="CNU627" s="570"/>
      <c r="CNV627" s="570"/>
      <c r="CNW627" s="570"/>
      <c r="CNX627" s="570"/>
      <c r="CNY627" s="570"/>
      <c r="CNZ627" s="570"/>
      <c r="COA627" s="570"/>
      <c r="COB627" s="570"/>
      <c r="COC627" s="570"/>
      <c r="COD627" s="570"/>
      <c r="COE627" s="570"/>
      <c r="COF627" s="570"/>
      <c r="COG627" s="570"/>
      <c r="COH627" s="570"/>
      <c r="COI627" s="570"/>
      <c r="COJ627" s="570"/>
      <c r="COK627" s="570"/>
      <c r="COL627" s="570"/>
      <c r="COM627" s="570"/>
      <c r="CON627" s="570"/>
      <c r="COO627" s="570"/>
      <c r="COP627" s="570"/>
      <c r="COQ627" s="570"/>
      <c r="COR627" s="570"/>
      <c r="COS627" s="570"/>
      <c r="COT627" s="570"/>
      <c r="COU627" s="570"/>
      <c r="COV627" s="570"/>
      <c r="COW627" s="570"/>
      <c r="COX627" s="570"/>
      <c r="COY627" s="570"/>
      <c r="COZ627" s="570"/>
      <c r="CPA627" s="570"/>
      <c r="CPB627" s="570"/>
      <c r="CPC627" s="570"/>
      <c r="CPD627" s="570"/>
      <c r="CPE627" s="570"/>
      <c r="CPF627" s="570"/>
      <c r="CPG627" s="570"/>
      <c r="CPH627" s="570"/>
      <c r="CPI627" s="570"/>
      <c r="CPJ627" s="570"/>
      <c r="CPK627" s="570"/>
      <c r="CPL627" s="570"/>
      <c r="CPM627" s="570"/>
      <c r="CPN627" s="570"/>
      <c r="CPO627" s="570"/>
      <c r="CPP627" s="570"/>
      <c r="CPQ627" s="570"/>
      <c r="CPR627" s="570"/>
      <c r="CPS627" s="570"/>
      <c r="CPT627" s="570"/>
      <c r="CPU627" s="570"/>
      <c r="CPV627" s="570"/>
      <c r="CPW627" s="570"/>
      <c r="CPX627" s="570"/>
      <c r="CPY627" s="570"/>
      <c r="CPZ627" s="570"/>
      <c r="CQA627" s="570"/>
      <c r="CQB627" s="570"/>
      <c r="CQC627" s="570"/>
      <c r="CQD627" s="570"/>
      <c r="CQE627" s="570"/>
      <c r="CQF627" s="570"/>
      <c r="CQG627" s="570"/>
      <c r="CQH627" s="570"/>
      <c r="CQI627" s="570"/>
      <c r="CQJ627" s="570"/>
      <c r="CQK627" s="570"/>
      <c r="CQL627" s="570"/>
      <c r="CQM627" s="570"/>
      <c r="CQN627" s="570"/>
      <c r="CQO627" s="570"/>
      <c r="CQP627" s="570"/>
      <c r="CQQ627" s="570"/>
      <c r="CQR627" s="570"/>
      <c r="CQS627" s="570"/>
      <c r="CQT627" s="570"/>
      <c r="CQU627" s="570"/>
      <c r="CQV627" s="570"/>
      <c r="CQW627" s="570"/>
      <c r="CQX627" s="570"/>
      <c r="CQY627" s="570"/>
      <c r="CQZ627" s="570"/>
      <c r="CRA627" s="570"/>
      <c r="CRB627" s="570"/>
      <c r="CRC627" s="570"/>
      <c r="CRD627" s="570"/>
      <c r="CRE627" s="570"/>
      <c r="CRF627" s="570"/>
      <c r="CRG627" s="570"/>
      <c r="CRH627" s="570"/>
      <c r="CRI627" s="570"/>
      <c r="CRJ627" s="570"/>
      <c r="CRK627" s="570"/>
      <c r="CRL627" s="570"/>
      <c r="CRM627" s="570"/>
      <c r="CRN627" s="570"/>
      <c r="CRO627" s="570"/>
      <c r="CRP627" s="570"/>
      <c r="CRQ627" s="570"/>
      <c r="CRR627" s="570"/>
      <c r="CRS627" s="570"/>
      <c r="CRT627" s="570"/>
      <c r="CRU627" s="570"/>
      <c r="CRV627" s="570"/>
      <c r="CRW627" s="570"/>
      <c r="CRX627" s="570"/>
      <c r="CRY627" s="570"/>
      <c r="CRZ627" s="570"/>
      <c r="CSA627" s="570"/>
      <c r="CSB627" s="570"/>
      <c r="CSC627" s="570"/>
      <c r="CSD627" s="570"/>
      <c r="CSE627" s="570"/>
      <c r="CSF627" s="570"/>
      <c r="CSG627" s="570"/>
      <c r="CSH627" s="570"/>
      <c r="CSI627" s="570"/>
      <c r="CSJ627" s="570"/>
      <c r="CSK627" s="570"/>
      <c r="CSL627" s="570"/>
      <c r="CSM627" s="570"/>
      <c r="CSN627" s="570"/>
      <c r="CSO627" s="570"/>
      <c r="CSP627" s="570"/>
      <c r="CSQ627" s="570"/>
      <c r="CSR627" s="570"/>
      <c r="CSS627" s="570"/>
      <c r="CST627" s="570"/>
      <c r="CSU627" s="570"/>
      <c r="CSV627" s="570"/>
      <c r="CSW627" s="570"/>
      <c r="CSX627" s="570"/>
      <c r="CSY627" s="570"/>
      <c r="CSZ627" s="570"/>
      <c r="CTA627" s="570"/>
      <c r="CTB627" s="570"/>
      <c r="CTC627" s="570"/>
      <c r="CTD627" s="570"/>
      <c r="CTE627" s="570"/>
      <c r="CTF627" s="570"/>
      <c r="CTG627" s="570"/>
      <c r="CTH627" s="570"/>
      <c r="CTI627" s="570"/>
      <c r="CTJ627" s="570"/>
      <c r="CTK627" s="570"/>
      <c r="CTL627" s="570"/>
      <c r="CTM627" s="570"/>
      <c r="CTN627" s="570"/>
      <c r="CTO627" s="570"/>
      <c r="CTP627" s="570"/>
      <c r="CTQ627" s="570"/>
      <c r="CTR627" s="570"/>
      <c r="CTS627" s="570"/>
      <c r="CTT627" s="570"/>
      <c r="CTU627" s="570"/>
      <c r="CTV627" s="570"/>
      <c r="CTW627" s="570"/>
      <c r="CTX627" s="570"/>
      <c r="CTY627" s="570"/>
      <c r="CTZ627" s="570"/>
      <c r="CUA627" s="570"/>
      <c r="CUB627" s="570"/>
      <c r="CUC627" s="570"/>
      <c r="CUD627" s="570"/>
      <c r="CUE627" s="570"/>
      <c r="CUF627" s="570"/>
      <c r="CUG627" s="570"/>
      <c r="CUH627" s="570"/>
      <c r="CUI627" s="570"/>
      <c r="CUJ627" s="570"/>
      <c r="CUK627" s="570"/>
      <c r="CUL627" s="570"/>
      <c r="CUM627" s="570"/>
      <c r="CUN627" s="570"/>
      <c r="CUO627" s="570"/>
      <c r="CUP627" s="570"/>
      <c r="CUQ627" s="570"/>
      <c r="CUR627" s="570"/>
      <c r="CUS627" s="570"/>
      <c r="CUT627" s="570"/>
      <c r="CUU627" s="570"/>
      <c r="CUV627" s="570"/>
      <c r="CUW627" s="570"/>
      <c r="CUX627" s="570"/>
      <c r="CUY627" s="570"/>
      <c r="CUZ627" s="570"/>
      <c r="CVA627" s="570"/>
      <c r="CVB627" s="570"/>
      <c r="CVC627" s="570"/>
      <c r="CVD627" s="570"/>
      <c r="CVE627" s="570"/>
      <c r="CVF627" s="570"/>
      <c r="CVG627" s="570"/>
      <c r="CVH627" s="570"/>
      <c r="CVI627" s="570"/>
      <c r="CVJ627" s="570"/>
      <c r="CVK627" s="570"/>
      <c r="CVL627" s="570"/>
      <c r="CVM627" s="570"/>
      <c r="CVN627" s="570"/>
      <c r="CVO627" s="570"/>
      <c r="CVP627" s="570"/>
      <c r="CVQ627" s="570"/>
      <c r="CVR627" s="570"/>
      <c r="CVS627" s="570"/>
      <c r="CVT627" s="570"/>
      <c r="CVU627" s="570"/>
      <c r="CVV627" s="570"/>
      <c r="CVW627" s="570"/>
      <c r="CVX627" s="570"/>
      <c r="CVY627" s="570"/>
      <c r="CVZ627" s="570"/>
      <c r="CWA627" s="570"/>
      <c r="CWB627" s="570"/>
      <c r="CWC627" s="570"/>
      <c r="CWD627" s="570"/>
      <c r="CWE627" s="570"/>
      <c r="CWF627" s="570"/>
      <c r="CWG627" s="570"/>
      <c r="CWH627" s="570"/>
      <c r="CWI627" s="570"/>
      <c r="CWJ627" s="570"/>
      <c r="CWK627" s="570"/>
      <c r="CWL627" s="570"/>
      <c r="CWM627" s="570"/>
      <c r="CWN627" s="570"/>
      <c r="CWO627" s="570"/>
      <c r="CWP627" s="570"/>
      <c r="CWQ627" s="570"/>
      <c r="CWR627" s="570"/>
      <c r="CWS627" s="570"/>
      <c r="CWT627" s="570"/>
      <c r="CWU627" s="570"/>
      <c r="CWV627" s="570"/>
      <c r="CWW627" s="570"/>
      <c r="CWX627" s="570"/>
      <c r="CWY627" s="570"/>
      <c r="CWZ627" s="570"/>
      <c r="CXA627" s="570"/>
      <c r="CXB627" s="570"/>
      <c r="CXC627" s="570"/>
      <c r="CXD627" s="570"/>
      <c r="CXE627" s="570"/>
      <c r="CXF627" s="570"/>
      <c r="CXG627" s="570"/>
      <c r="CXH627" s="570"/>
      <c r="CXI627" s="570"/>
      <c r="CXJ627" s="570"/>
      <c r="CXK627" s="570"/>
      <c r="CXL627" s="570"/>
      <c r="CXM627" s="570"/>
      <c r="CXN627" s="570"/>
      <c r="CXO627" s="570"/>
      <c r="CXP627" s="570"/>
      <c r="CXQ627" s="570"/>
      <c r="CXR627" s="570"/>
      <c r="CXS627" s="570"/>
      <c r="CXT627" s="570"/>
      <c r="CXU627" s="570"/>
      <c r="CXV627" s="570"/>
      <c r="CXW627" s="570"/>
      <c r="CXX627" s="570"/>
      <c r="CXY627" s="570"/>
      <c r="CXZ627" s="570"/>
      <c r="CYA627" s="570"/>
      <c r="CYB627" s="570"/>
      <c r="CYC627" s="570"/>
      <c r="CYD627" s="570"/>
      <c r="CYE627" s="570"/>
      <c r="CYF627" s="570"/>
      <c r="CYG627" s="570"/>
      <c r="CYH627" s="570"/>
      <c r="CYI627" s="570"/>
      <c r="CYJ627" s="570"/>
      <c r="CYK627" s="570"/>
      <c r="CYL627" s="570"/>
      <c r="CYM627" s="570"/>
      <c r="CYN627" s="570"/>
      <c r="CYO627" s="570"/>
      <c r="CYP627" s="570"/>
      <c r="CYQ627" s="570"/>
      <c r="CYR627" s="570"/>
      <c r="CYS627" s="570"/>
      <c r="CYT627" s="570"/>
      <c r="CYU627" s="570"/>
      <c r="CYV627" s="570"/>
      <c r="CYW627" s="570"/>
      <c r="CYX627" s="570"/>
      <c r="CYY627" s="570"/>
      <c r="CYZ627" s="570"/>
      <c r="CZA627" s="570"/>
      <c r="CZB627" s="570"/>
      <c r="CZC627" s="570"/>
      <c r="CZD627" s="570"/>
      <c r="CZE627" s="570"/>
      <c r="CZF627" s="570"/>
      <c r="CZG627" s="570"/>
      <c r="CZH627" s="570"/>
      <c r="CZI627" s="570"/>
      <c r="CZJ627" s="570"/>
      <c r="CZK627" s="570"/>
      <c r="CZL627" s="570"/>
      <c r="CZM627" s="570"/>
      <c r="CZN627" s="570"/>
      <c r="CZO627" s="570"/>
      <c r="CZP627" s="570"/>
      <c r="CZQ627" s="570"/>
      <c r="CZR627" s="570"/>
      <c r="CZS627" s="570"/>
      <c r="CZT627" s="570"/>
      <c r="CZU627" s="570"/>
      <c r="CZV627" s="570"/>
      <c r="CZW627" s="570"/>
      <c r="CZX627" s="570"/>
      <c r="CZY627" s="570"/>
      <c r="CZZ627" s="570"/>
      <c r="DAA627" s="570"/>
      <c r="DAB627" s="570"/>
      <c r="DAC627" s="570"/>
      <c r="DAD627" s="570"/>
      <c r="DAE627" s="570"/>
      <c r="DAF627" s="570"/>
      <c r="DAG627" s="570"/>
      <c r="DAH627" s="570"/>
      <c r="DAI627" s="570"/>
      <c r="DAJ627" s="570"/>
      <c r="DAK627" s="570"/>
      <c r="DAL627" s="570"/>
      <c r="DAM627" s="570"/>
      <c r="DAN627" s="570"/>
      <c r="DAO627" s="570"/>
      <c r="DAP627" s="570"/>
      <c r="DAQ627" s="570"/>
      <c r="DAR627" s="570"/>
      <c r="DAS627" s="570"/>
      <c r="DAT627" s="570"/>
      <c r="DAU627" s="570"/>
      <c r="DAV627" s="570"/>
      <c r="DAW627" s="570"/>
      <c r="DAX627" s="570"/>
      <c r="DAY627" s="570"/>
      <c r="DAZ627" s="570"/>
      <c r="DBA627" s="570"/>
      <c r="DBB627" s="570"/>
      <c r="DBC627" s="570"/>
      <c r="DBD627" s="570"/>
      <c r="DBE627" s="570"/>
      <c r="DBF627" s="570"/>
      <c r="DBG627" s="570"/>
      <c r="DBH627" s="570"/>
      <c r="DBI627" s="570"/>
      <c r="DBJ627" s="570"/>
      <c r="DBK627" s="570"/>
      <c r="DBL627" s="570"/>
      <c r="DBM627" s="570"/>
      <c r="DBN627" s="570"/>
      <c r="DBO627" s="570"/>
      <c r="DBP627" s="570"/>
      <c r="DBQ627" s="570"/>
      <c r="DBR627" s="570"/>
      <c r="DBS627" s="570"/>
      <c r="DBT627" s="570"/>
      <c r="DBU627" s="570"/>
      <c r="DBV627" s="570"/>
      <c r="DBW627" s="570"/>
      <c r="DBX627" s="570"/>
      <c r="DBY627" s="570"/>
      <c r="DBZ627" s="570"/>
      <c r="DCA627" s="570"/>
      <c r="DCB627" s="570"/>
      <c r="DCC627" s="570"/>
      <c r="DCD627" s="570"/>
      <c r="DCE627" s="570"/>
      <c r="DCF627" s="570"/>
      <c r="DCG627" s="570"/>
      <c r="DCH627" s="570"/>
      <c r="DCI627" s="570"/>
      <c r="DCJ627" s="570"/>
      <c r="DCK627" s="570"/>
      <c r="DCL627" s="570"/>
      <c r="DCM627" s="570"/>
      <c r="DCN627" s="570"/>
      <c r="DCO627" s="570"/>
      <c r="DCP627" s="570"/>
      <c r="DCQ627" s="570"/>
      <c r="DCR627" s="570"/>
      <c r="DCS627" s="570"/>
      <c r="DCT627" s="570"/>
      <c r="DCU627" s="570"/>
      <c r="DCV627" s="570"/>
      <c r="DCW627" s="570"/>
      <c r="DCX627" s="570"/>
      <c r="DCY627" s="570"/>
      <c r="DCZ627" s="570"/>
      <c r="DDA627" s="570"/>
      <c r="DDB627" s="570"/>
      <c r="DDC627" s="570"/>
      <c r="DDD627" s="570"/>
      <c r="DDE627" s="570"/>
      <c r="DDF627" s="570"/>
      <c r="DDG627" s="570"/>
      <c r="DDH627" s="570"/>
      <c r="DDI627" s="570"/>
      <c r="DDJ627" s="570"/>
      <c r="DDK627" s="570"/>
      <c r="DDL627" s="570"/>
      <c r="DDM627" s="570"/>
      <c r="DDN627" s="570"/>
      <c r="DDO627" s="570"/>
      <c r="DDP627" s="570"/>
      <c r="DDQ627" s="570"/>
      <c r="DDR627" s="570"/>
      <c r="DDS627" s="570"/>
      <c r="DDT627" s="570"/>
      <c r="DDU627" s="570"/>
      <c r="DDV627" s="570"/>
      <c r="DDW627" s="570"/>
      <c r="DDX627" s="570"/>
      <c r="DDY627" s="570"/>
      <c r="DDZ627" s="570"/>
      <c r="DEA627" s="570"/>
      <c r="DEB627" s="570"/>
      <c r="DEC627" s="570"/>
      <c r="DED627" s="570"/>
      <c r="DEE627" s="570"/>
      <c r="DEF627" s="570"/>
      <c r="DEG627" s="570"/>
      <c r="DEH627" s="570"/>
      <c r="DEI627" s="570"/>
      <c r="DEJ627" s="570"/>
      <c r="DEK627" s="570"/>
      <c r="DEL627" s="570"/>
      <c r="DEM627" s="570"/>
      <c r="DEN627" s="570"/>
      <c r="DEO627" s="570"/>
      <c r="DEP627" s="570"/>
      <c r="DEQ627" s="570"/>
      <c r="DER627" s="570"/>
      <c r="DES627" s="570"/>
      <c r="DET627" s="570"/>
      <c r="DEU627" s="570"/>
      <c r="DEV627" s="570"/>
      <c r="DEW627" s="570"/>
      <c r="DEX627" s="570"/>
      <c r="DEY627" s="570"/>
      <c r="DEZ627" s="570"/>
      <c r="DFA627" s="570"/>
      <c r="DFB627" s="570"/>
      <c r="DFC627" s="570"/>
      <c r="DFD627" s="570"/>
      <c r="DFE627" s="570"/>
      <c r="DFF627" s="570"/>
      <c r="DFG627" s="570"/>
      <c r="DFH627" s="570"/>
      <c r="DFI627" s="570"/>
      <c r="DFJ627" s="570"/>
      <c r="DFK627" s="570"/>
      <c r="DFL627" s="570"/>
      <c r="DFM627" s="570"/>
      <c r="DFN627" s="570"/>
      <c r="DFO627" s="570"/>
      <c r="DFP627" s="570"/>
      <c r="DFQ627" s="570"/>
      <c r="DFR627" s="570"/>
      <c r="DFS627" s="570"/>
      <c r="DFT627" s="570"/>
      <c r="DFU627" s="570"/>
      <c r="DFV627" s="570"/>
      <c r="DFW627" s="570"/>
      <c r="DFX627" s="570"/>
      <c r="DFY627" s="570"/>
      <c r="DFZ627" s="570"/>
      <c r="DGA627" s="570"/>
      <c r="DGB627" s="570"/>
      <c r="DGC627" s="570"/>
      <c r="DGD627" s="570"/>
      <c r="DGE627" s="570"/>
      <c r="DGF627" s="570"/>
      <c r="DGG627" s="570"/>
      <c r="DGH627" s="570"/>
      <c r="DGI627" s="570"/>
      <c r="DGJ627" s="570"/>
      <c r="DGK627" s="570"/>
      <c r="DGL627" s="570"/>
      <c r="DGM627" s="570"/>
      <c r="DGN627" s="570"/>
      <c r="DGO627" s="570"/>
      <c r="DGP627" s="570"/>
      <c r="DGQ627" s="570"/>
      <c r="DGR627" s="570"/>
      <c r="DGS627" s="570"/>
      <c r="DGT627" s="570"/>
      <c r="DGU627" s="570"/>
      <c r="DGV627" s="570"/>
      <c r="DGW627" s="570"/>
      <c r="DGX627" s="570"/>
      <c r="DGY627" s="570"/>
      <c r="DGZ627" s="570"/>
      <c r="DHA627" s="570"/>
      <c r="DHB627" s="570"/>
      <c r="DHC627" s="570"/>
      <c r="DHD627" s="570"/>
      <c r="DHE627" s="570"/>
      <c r="DHF627" s="570"/>
      <c r="DHG627" s="570"/>
      <c r="DHH627" s="570"/>
      <c r="DHI627" s="570"/>
      <c r="DHJ627" s="570"/>
      <c r="DHK627" s="570"/>
      <c r="DHL627" s="570"/>
      <c r="DHM627" s="570"/>
      <c r="DHN627" s="570"/>
      <c r="DHO627" s="570"/>
      <c r="DHP627" s="570"/>
      <c r="DHQ627" s="570"/>
      <c r="DHR627" s="570"/>
      <c r="DHS627" s="570"/>
      <c r="DHT627" s="570"/>
      <c r="DHU627" s="570"/>
      <c r="DHV627" s="570"/>
      <c r="DHW627" s="570"/>
      <c r="DHX627" s="570"/>
      <c r="DHY627" s="570"/>
      <c r="DHZ627" s="570"/>
      <c r="DIA627" s="570"/>
      <c r="DIB627" s="570"/>
      <c r="DIC627" s="570"/>
      <c r="DID627" s="570"/>
      <c r="DIE627" s="570"/>
      <c r="DIF627" s="570"/>
      <c r="DIG627" s="570"/>
      <c r="DIH627" s="570"/>
      <c r="DII627" s="570"/>
      <c r="DIJ627" s="570"/>
      <c r="DIK627" s="570"/>
      <c r="DIL627" s="570"/>
      <c r="DIM627" s="570"/>
      <c r="DIN627" s="570"/>
      <c r="DIO627" s="570"/>
      <c r="DIP627" s="570"/>
      <c r="DIQ627" s="570"/>
      <c r="DIR627" s="570"/>
      <c r="DIS627" s="570"/>
      <c r="DIT627" s="570"/>
      <c r="DIU627" s="570"/>
      <c r="DIV627" s="570"/>
      <c r="DIW627" s="570"/>
      <c r="DIX627" s="570"/>
      <c r="DIY627" s="570"/>
      <c r="DIZ627" s="570"/>
      <c r="DJA627" s="570"/>
      <c r="DJB627" s="570"/>
      <c r="DJC627" s="570"/>
      <c r="DJD627" s="570"/>
      <c r="DJE627" s="570"/>
      <c r="DJF627" s="570"/>
      <c r="DJG627" s="570"/>
      <c r="DJH627" s="570"/>
      <c r="DJI627" s="570"/>
      <c r="DJJ627" s="570"/>
      <c r="DJK627" s="570"/>
      <c r="DJL627" s="570"/>
      <c r="DJM627" s="570"/>
      <c r="DJN627" s="570"/>
      <c r="DJO627" s="570"/>
      <c r="DJP627" s="570"/>
      <c r="DJQ627" s="570"/>
      <c r="DJR627" s="570"/>
      <c r="DJS627" s="570"/>
      <c r="DJT627" s="570"/>
      <c r="DJU627" s="570"/>
      <c r="DJV627" s="570"/>
      <c r="DJW627" s="570"/>
      <c r="DJX627" s="570"/>
      <c r="DJY627" s="570"/>
      <c r="DJZ627" s="570"/>
      <c r="DKA627" s="570"/>
      <c r="DKB627" s="570"/>
      <c r="DKC627" s="570"/>
      <c r="DKD627" s="570"/>
      <c r="DKE627" s="570"/>
      <c r="DKF627" s="570"/>
      <c r="DKG627" s="570"/>
      <c r="DKH627" s="570"/>
      <c r="DKI627" s="570"/>
      <c r="DKJ627" s="570"/>
      <c r="DKK627" s="570"/>
      <c r="DKL627" s="570"/>
      <c r="DKM627" s="570"/>
      <c r="DKN627" s="570"/>
      <c r="DKO627" s="570"/>
      <c r="DKP627" s="570"/>
      <c r="DKQ627" s="570"/>
      <c r="DKR627" s="570"/>
      <c r="DKS627" s="570"/>
      <c r="DKT627" s="570"/>
      <c r="DKU627" s="570"/>
      <c r="DKV627" s="570"/>
      <c r="DKW627" s="570"/>
      <c r="DKX627" s="570"/>
      <c r="DKY627" s="570"/>
      <c r="DKZ627" s="570"/>
      <c r="DLA627" s="570"/>
      <c r="DLB627" s="570"/>
      <c r="DLC627" s="570"/>
      <c r="DLD627" s="570"/>
      <c r="DLE627" s="570"/>
      <c r="DLF627" s="570"/>
      <c r="DLG627" s="570"/>
      <c r="DLH627" s="570"/>
      <c r="DLI627" s="570"/>
      <c r="DLJ627" s="570"/>
      <c r="DLK627" s="570"/>
      <c r="DLL627" s="570"/>
      <c r="DLM627" s="570"/>
      <c r="DLN627" s="570"/>
      <c r="DLO627" s="570"/>
      <c r="DLP627" s="570"/>
      <c r="DLQ627" s="570"/>
      <c r="DLR627" s="570"/>
      <c r="DLS627" s="570"/>
      <c r="DLT627" s="570"/>
      <c r="DLU627" s="570"/>
      <c r="DLV627" s="570"/>
      <c r="DLW627" s="570"/>
      <c r="DLX627" s="570"/>
      <c r="DLY627" s="570"/>
      <c r="DLZ627" s="570"/>
      <c r="DMA627" s="570"/>
      <c r="DMB627" s="570"/>
      <c r="DMC627" s="570"/>
      <c r="DMD627" s="570"/>
      <c r="DME627" s="570"/>
      <c r="DMF627" s="570"/>
      <c r="DMG627" s="570"/>
      <c r="DMH627" s="570"/>
      <c r="DMI627" s="570"/>
      <c r="DMJ627" s="570"/>
      <c r="DMK627" s="570"/>
      <c r="DML627" s="570"/>
      <c r="DMM627" s="570"/>
      <c r="DMN627" s="570"/>
      <c r="DMO627" s="570"/>
      <c r="DMP627" s="570"/>
      <c r="DMQ627" s="570"/>
      <c r="DMR627" s="570"/>
      <c r="DMS627" s="570"/>
      <c r="DMT627" s="570"/>
      <c r="DMU627" s="570"/>
      <c r="DMV627" s="570"/>
      <c r="DMW627" s="570"/>
      <c r="DMX627" s="570"/>
      <c r="DMY627" s="570"/>
      <c r="DMZ627" s="570"/>
      <c r="DNA627" s="570"/>
      <c r="DNB627" s="570"/>
      <c r="DNC627" s="570"/>
      <c r="DND627" s="570"/>
      <c r="DNE627" s="570"/>
      <c r="DNF627" s="570"/>
      <c r="DNG627" s="570"/>
      <c r="DNH627" s="570"/>
      <c r="DNI627" s="570"/>
      <c r="DNJ627" s="570"/>
      <c r="DNK627" s="570"/>
      <c r="DNL627" s="570"/>
      <c r="DNM627" s="570"/>
      <c r="DNN627" s="570"/>
      <c r="DNO627" s="570"/>
      <c r="DNP627" s="570"/>
      <c r="DNQ627" s="570"/>
      <c r="DNR627" s="570"/>
      <c r="DNS627" s="570"/>
      <c r="DNT627" s="570"/>
      <c r="DNU627" s="570"/>
      <c r="DNV627" s="570"/>
      <c r="DNW627" s="570"/>
      <c r="DNX627" s="570"/>
      <c r="DNY627" s="570"/>
      <c r="DNZ627" s="570"/>
      <c r="DOA627" s="570"/>
      <c r="DOB627" s="570"/>
      <c r="DOC627" s="570"/>
      <c r="DOD627" s="570"/>
      <c r="DOE627" s="570"/>
      <c r="DOF627" s="570"/>
      <c r="DOG627" s="570"/>
      <c r="DOH627" s="570"/>
      <c r="DOI627" s="570"/>
      <c r="DOJ627" s="570"/>
      <c r="DOK627" s="570"/>
      <c r="DOL627" s="570"/>
      <c r="DOM627" s="570"/>
      <c r="DON627" s="570"/>
      <c r="DOO627" s="570"/>
      <c r="DOP627" s="570"/>
      <c r="DOQ627" s="570"/>
      <c r="DOR627" s="570"/>
      <c r="DOS627" s="570"/>
      <c r="DOT627" s="570"/>
      <c r="DOU627" s="570"/>
      <c r="DOV627" s="570"/>
      <c r="DOW627" s="570"/>
      <c r="DOX627" s="570"/>
      <c r="DOY627" s="570"/>
      <c r="DOZ627" s="570"/>
      <c r="DPA627" s="570"/>
      <c r="DPB627" s="570"/>
      <c r="DPC627" s="570"/>
      <c r="DPD627" s="570"/>
      <c r="DPE627" s="570"/>
      <c r="DPF627" s="570"/>
      <c r="DPG627" s="570"/>
      <c r="DPH627" s="570"/>
      <c r="DPI627" s="570"/>
      <c r="DPJ627" s="570"/>
      <c r="DPK627" s="570"/>
      <c r="DPL627" s="570"/>
      <c r="DPM627" s="570"/>
      <c r="DPN627" s="570"/>
      <c r="DPO627" s="570"/>
      <c r="DPP627" s="570"/>
      <c r="DPQ627" s="570"/>
      <c r="DPR627" s="570"/>
      <c r="DPS627" s="570"/>
      <c r="DPT627" s="570"/>
      <c r="DPU627" s="570"/>
      <c r="DPV627" s="570"/>
      <c r="DPW627" s="570"/>
      <c r="DPX627" s="570"/>
      <c r="DPY627" s="570"/>
      <c r="DPZ627" s="570"/>
      <c r="DQA627" s="570"/>
      <c r="DQB627" s="570"/>
      <c r="DQC627" s="570"/>
      <c r="DQD627" s="570"/>
      <c r="DQE627" s="570"/>
      <c r="DQF627" s="570"/>
      <c r="DQG627" s="570"/>
      <c r="DQH627" s="570"/>
      <c r="DQI627" s="570"/>
      <c r="DQJ627" s="570"/>
      <c r="DQK627" s="570"/>
      <c r="DQL627" s="570"/>
      <c r="DQM627" s="570"/>
      <c r="DQN627" s="570"/>
      <c r="DQO627" s="570"/>
      <c r="DQP627" s="570"/>
      <c r="DQQ627" s="570"/>
      <c r="DQR627" s="570"/>
      <c r="DQS627" s="570"/>
      <c r="DQT627" s="570"/>
      <c r="DQU627" s="570"/>
      <c r="DQV627" s="570"/>
      <c r="DQW627" s="570"/>
      <c r="DQX627" s="570"/>
      <c r="DQY627" s="570"/>
      <c r="DQZ627" s="570"/>
      <c r="DRA627" s="570"/>
      <c r="DRB627" s="570"/>
      <c r="DRC627" s="570"/>
      <c r="DRD627" s="570"/>
      <c r="DRE627" s="570"/>
      <c r="DRF627" s="570"/>
      <c r="DRG627" s="570"/>
      <c r="DRH627" s="570"/>
      <c r="DRI627" s="570"/>
      <c r="DRJ627" s="570"/>
      <c r="DRK627" s="570"/>
      <c r="DRL627" s="570"/>
      <c r="DRM627" s="570"/>
      <c r="DRN627" s="570"/>
      <c r="DRO627" s="570"/>
      <c r="DRP627" s="570"/>
      <c r="DRQ627" s="570"/>
      <c r="DRR627" s="570"/>
      <c r="DRS627" s="570"/>
      <c r="DRT627" s="570"/>
      <c r="DRU627" s="570"/>
      <c r="DRV627" s="570"/>
      <c r="DRW627" s="570"/>
      <c r="DRX627" s="570"/>
      <c r="DRY627" s="570"/>
      <c r="DRZ627" s="570"/>
      <c r="DSA627" s="570"/>
      <c r="DSB627" s="570"/>
      <c r="DSC627" s="570"/>
      <c r="DSD627" s="570"/>
      <c r="DSE627" s="570"/>
      <c r="DSF627" s="570"/>
      <c r="DSG627" s="570"/>
      <c r="DSH627" s="570"/>
      <c r="DSI627" s="570"/>
      <c r="DSJ627" s="570"/>
      <c r="DSK627" s="570"/>
      <c r="DSL627" s="570"/>
      <c r="DSM627" s="570"/>
      <c r="DSN627" s="570"/>
      <c r="DSO627" s="570"/>
      <c r="DSP627" s="570"/>
      <c r="DSQ627" s="570"/>
      <c r="DSR627" s="570"/>
      <c r="DSS627" s="570"/>
      <c r="DST627" s="570"/>
      <c r="DSU627" s="570"/>
      <c r="DSV627" s="570"/>
      <c r="DSW627" s="570"/>
      <c r="DSX627" s="570"/>
      <c r="DSY627" s="570"/>
      <c r="DSZ627" s="570"/>
      <c r="DTA627" s="570"/>
      <c r="DTB627" s="570"/>
      <c r="DTC627" s="570"/>
      <c r="DTD627" s="570"/>
      <c r="DTE627" s="570"/>
      <c r="DTF627" s="570"/>
      <c r="DTG627" s="570"/>
      <c r="DTH627" s="570"/>
      <c r="DTI627" s="570"/>
      <c r="DTJ627" s="570"/>
      <c r="DTK627" s="570"/>
      <c r="DTL627" s="570"/>
      <c r="DTM627" s="570"/>
      <c r="DTN627" s="570"/>
      <c r="DTO627" s="570"/>
      <c r="DTP627" s="570"/>
      <c r="DTQ627" s="570"/>
      <c r="DTR627" s="570"/>
      <c r="DTS627" s="570"/>
      <c r="DTT627" s="570"/>
      <c r="DTU627" s="570"/>
      <c r="DTV627" s="570"/>
      <c r="DTW627" s="570"/>
      <c r="DTX627" s="570"/>
      <c r="DTY627" s="570"/>
      <c r="DTZ627" s="570"/>
      <c r="DUA627" s="570"/>
      <c r="DUB627" s="570"/>
      <c r="DUC627" s="570"/>
      <c r="DUD627" s="570"/>
      <c r="DUE627" s="570"/>
      <c r="DUF627" s="570"/>
      <c r="DUG627" s="570"/>
      <c r="DUH627" s="570"/>
      <c r="DUI627" s="570"/>
      <c r="DUJ627" s="570"/>
      <c r="DUK627" s="570"/>
      <c r="DUL627" s="570"/>
      <c r="DUM627" s="570"/>
      <c r="DUN627" s="570"/>
      <c r="DUO627" s="570"/>
      <c r="DUP627" s="570"/>
      <c r="DUQ627" s="570"/>
      <c r="DUR627" s="570"/>
      <c r="DUS627" s="570"/>
      <c r="DUT627" s="570"/>
      <c r="DUU627" s="570"/>
      <c r="DUV627" s="570"/>
      <c r="DUW627" s="570"/>
      <c r="DUX627" s="570"/>
      <c r="DUY627" s="570"/>
      <c r="DUZ627" s="570"/>
      <c r="DVA627" s="570"/>
      <c r="DVB627" s="570"/>
      <c r="DVC627" s="570"/>
      <c r="DVD627" s="570"/>
      <c r="DVE627" s="570"/>
      <c r="DVF627" s="570"/>
      <c r="DVG627" s="570"/>
      <c r="DVH627" s="570"/>
      <c r="DVI627" s="570"/>
      <c r="DVJ627" s="570"/>
      <c r="DVK627" s="570"/>
      <c r="DVL627" s="570"/>
      <c r="DVM627" s="570"/>
      <c r="DVN627" s="570"/>
      <c r="DVO627" s="570"/>
      <c r="DVP627" s="570"/>
      <c r="DVQ627" s="570"/>
      <c r="DVR627" s="570"/>
      <c r="DVS627" s="570"/>
      <c r="DVT627" s="570"/>
      <c r="DVU627" s="570"/>
      <c r="DVV627" s="570"/>
      <c r="DVW627" s="570"/>
      <c r="DVX627" s="570"/>
      <c r="DVY627" s="570"/>
      <c r="DVZ627" s="570"/>
      <c r="DWA627" s="570"/>
      <c r="DWB627" s="570"/>
      <c r="DWC627" s="570"/>
      <c r="DWD627" s="570"/>
      <c r="DWE627" s="570"/>
      <c r="DWF627" s="570"/>
      <c r="DWG627" s="570"/>
      <c r="DWH627" s="570"/>
      <c r="DWI627" s="570"/>
      <c r="DWJ627" s="570"/>
      <c r="DWK627" s="570"/>
      <c r="DWL627" s="570"/>
      <c r="DWM627" s="570"/>
      <c r="DWN627" s="570"/>
      <c r="DWO627" s="570"/>
      <c r="DWP627" s="570"/>
      <c r="DWQ627" s="570"/>
      <c r="DWR627" s="570"/>
      <c r="DWS627" s="570"/>
      <c r="DWT627" s="570"/>
      <c r="DWU627" s="570"/>
      <c r="DWV627" s="570"/>
      <c r="DWW627" s="570"/>
      <c r="DWX627" s="570"/>
      <c r="DWY627" s="570"/>
      <c r="DWZ627" s="570"/>
      <c r="DXA627" s="570"/>
      <c r="DXB627" s="570"/>
      <c r="DXC627" s="570"/>
      <c r="DXD627" s="570"/>
      <c r="DXE627" s="570"/>
      <c r="DXF627" s="570"/>
      <c r="DXG627" s="570"/>
      <c r="DXH627" s="570"/>
      <c r="DXI627" s="570"/>
      <c r="DXJ627" s="570"/>
      <c r="DXK627" s="570"/>
      <c r="DXL627" s="570"/>
      <c r="DXM627" s="570"/>
      <c r="DXN627" s="570"/>
      <c r="DXO627" s="570"/>
      <c r="DXP627" s="570"/>
      <c r="DXQ627" s="570"/>
      <c r="DXR627" s="570"/>
      <c r="DXS627" s="570"/>
      <c r="DXT627" s="570"/>
      <c r="DXU627" s="570"/>
      <c r="DXV627" s="570"/>
      <c r="DXW627" s="570"/>
      <c r="DXX627" s="570"/>
      <c r="DXY627" s="570"/>
      <c r="DXZ627" s="570"/>
      <c r="DYA627" s="570"/>
      <c r="DYB627" s="570"/>
      <c r="DYC627" s="570"/>
      <c r="DYD627" s="570"/>
      <c r="DYE627" s="570"/>
      <c r="DYF627" s="570"/>
      <c r="DYG627" s="570"/>
      <c r="DYH627" s="570"/>
      <c r="DYI627" s="570"/>
      <c r="DYJ627" s="570"/>
      <c r="DYK627" s="570"/>
      <c r="DYL627" s="570"/>
      <c r="DYM627" s="570"/>
      <c r="DYN627" s="570"/>
      <c r="DYO627" s="570"/>
      <c r="DYP627" s="570"/>
      <c r="DYQ627" s="570"/>
      <c r="DYR627" s="570"/>
      <c r="DYS627" s="570"/>
      <c r="DYT627" s="570"/>
      <c r="DYU627" s="570"/>
      <c r="DYV627" s="570"/>
      <c r="DYW627" s="570"/>
      <c r="DYX627" s="570"/>
      <c r="DYY627" s="570"/>
      <c r="DYZ627" s="570"/>
      <c r="DZA627" s="570"/>
      <c r="DZB627" s="570"/>
      <c r="DZC627" s="570"/>
      <c r="DZD627" s="570"/>
      <c r="DZE627" s="570"/>
      <c r="DZF627" s="570"/>
      <c r="DZG627" s="570"/>
      <c r="DZH627" s="570"/>
      <c r="DZI627" s="570"/>
      <c r="DZJ627" s="570"/>
      <c r="DZK627" s="570"/>
      <c r="DZL627" s="570"/>
      <c r="DZM627" s="570"/>
      <c r="DZN627" s="570"/>
      <c r="DZO627" s="570"/>
      <c r="DZP627" s="570"/>
      <c r="DZQ627" s="570"/>
      <c r="DZR627" s="570"/>
      <c r="DZS627" s="570"/>
      <c r="DZT627" s="570"/>
      <c r="DZU627" s="570"/>
      <c r="DZV627" s="570"/>
      <c r="DZW627" s="570"/>
      <c r="DZX627" s="570"/>
      <c r="DZY627" s="570"/>
      <c r="DZZ627" s="570"/>
      <c r="EAA627" s="570"/>
      <c r="EAB627" s="570"/>
      <c r="EAC627" s="570"/>
      <c r="EAD627" s="570"/>
      <c r="EAE627" s="570"/>
      <c r="EAF627" s="570"/>
      <c r="EAG627" s="570"/>
      <c r="EAH627" s="570"/>
      <c r="EAI627" s="570"/>
      <c r="EAJ627" s="570"/>
      <c r="EAK627" s="570"/>
      <c r="EAL627" s="570"/>
      <c r="EAM627" s="570"/>
      <c r="EAN627" s="570"/>
      <c r="EAO627" s="570"/>
      <c r="EAP627" s="570"/>
      <c r="EAQ627" s="570"/>
      <c r="EAR627" s="570"/>
      <c r="EAS627" s="570"/>
      <c r="EAT627" s="570"/>
      <c r="EAU627" s="570"/>
      <c r="EAV627" s="570"/>
      <c r="EAW627" s="570"/>
      <c r="EAX627" s="570"/>
      <c r="EAY627" s="570"/>
      <c r="EAZ627" s="570"/>
      <c r="EBA627" s="570"/>
      <c r="EBB627" s="570"/>
      <c r="EBC627" s="570"/>
      <c r="EBD627" s="570"/>
      <c r="EBE627" s="570"/>
      <c r="EBF627" s="570"/>
      <c r="EBG627" s="570"/>
      <c r="EBH627" s="570"/>
      <c r="EBI627" s="570"/>
      <c r="EBJ627" s="570"/>
      <c r="EBK627" s="570"/>
      <c r="EBL627" s="570"/>
      <c r="EBM627" s="570"/>
      <c r="EBN627" s="570"/>
      <c r="EBO627" s="570"/>
      <c r="EBP627" s="570"/>
      <c r="EBQ627" s="570"/>
      <c r="EBR627" s="570"/>
      <c r="EBS627" s="570"/>
      <c r="EBT627" s="570"/>
      <c r="EBU627" s="570"/>
      <c r="EBV627" s="570"/>
      <c r="EBW627" s="570"/>
      <c r="EBX627" s="570"/>
      <c r="EBY627" s="570"/>
      <c r="EBZ627" s="570"/>
      <c r="ECA627" s="570"/>
      <c r="ECB627" s="570"/>
      <c r="ECC627" s="570"/>
      <c r="ECD627" s="570"/>
      <c r="ECE627" s="570"/>
      <c r="ECF627" s="570"/>
      <c r="ECG627" s="570"/>
      <c r="ECH627" s="570"/>
      <c r="ECI627" s="570"/>
      <c r="ECJ627" s="570"/>
      <c r="ECK627" s="570"/>
      <c r="ECL627" s="570"/>
      <c r="ECM627" s="570"/>
      <c r="ECN627" s="570"/>
      <c r="ECO627" s="570"/>
      <c r="ECP627" s="570"/>
      <c r="ECQ627" s="570"/>
      <c r="ECR627" s="570"/>
      <c r="ECS627" s="570"/>
      <c r="ECT627" s="570"/>
      <c r="ECU627" s="570"/>
      <c r="ECV627" s="570"/>
      <c r="ECW627" s="570"/>
      <c r="ECX627" s="570"/>
      <c r="ECY627" s="570"/>
      <c r="ECZ627" s="570"/>
      <c r="EDA627" s="570"/>
      <c r="EDB627" s="570"/>
      <c r="EDC627" s="570"/>
      <c r="EDD627" s="570"/>
      <c r="EDE627" s="570"/>
      <c r="EDF627" s="570"/>
      <c r="EDG627" s="570"/>
      <c r="EDH627" s="570"/>
      <c r="EDI627" s="570"/>
      <c r="EDJ627" s="570"/>
      <c r="EDK627" s="570"/>
      <c r="EDL627" s="570"/>
      <c r="EDM627" s="570"/>
      <c r="EDN627" s="570"/>
      <c r="EDO627" s="570"/>
      <c r="EDP627" s="570"/>
      <c r="EDQ627" s="570"/>
      <c r="EDR627" s="570"/>
      <c r="EDS627" s="570"/>
      <c r="EDT627" s="570"/>
      <c r="EDU627" s="570"/>
      <c r="EDV627" s="570"/>
      <c r="EDW627" s="570"/>
      <c r="EDX627" s="570"/>
      <c r="EDY627" s="570"/>
      <c r="EDZ627" s="570"/>
      <c r="EEA627" s="570"/>
      <c r="EEB627" s="570"/>
      <c r="EEC627" s="570"/>
      <c r="EED627" s="570"/>
      <c r="EEE627" s="570"/>
      <c r="EEF627" s="570"/>
      <c r="EEG627" s="570"/>
      <c r="EEH627" s="570"/>
      <c r="EEI627" s="570"/>
      <c r="EEJ627" s="570"/>
      <c r="EEK627" s="570"/>
      <c r="EEL627" s="570"/>
      <c r="EEM627" s="570"/>
      <c r="EEN627" s="570"/>
      <c r="EEO627" s="570"/>
      <c r="EEP627" s="570"/>
      <c r="EEQ627" s="570"/>
      <c r="EER627" s="570"/>
      <c r="EES627" s="570"/>
      <c r="EET627" s="570"/>
      <c r="EEU627" s="570"/>
      <c r="EEV627" s="570"/>
      <c r="EEW627" s="570"/>
      <c r="EEX627" s="570"/>
      <c r="EEY627" s="570"/>
      <c r="EEZ627" s="570"/>
      <c r="EFA627" s="570"/>
      <c r="EFB627" s="570"/>
      <c r="EFC627" s="570"/>
      <c r="EFD627" s="570"/>
      <c r="EFE627" s="570"/>
      <c r="EFF627" s="570"/>
      <c r="EFG627" s="570"/>
      <c r="EFH627" s="570"/>
      <c r="EFI627" s="570"/>
      <c r="EFJ627" s="570"/>
      <c r="EFK627" s="570"/>
      <c r="EFL627" s="570"/>
      <c r="EFM627" s="570"/>
      <c r="EFN627" s="570"/>
      <c r="EFO627" s="570"/>
      <c r="EFP627" s="570"/>
      <c r="EFQ627" s="570"/>
      <c r="EFR627" s="570"/>
      <c r="EFS627" s="570"/>
      <c r="EFT627" s="570"/>
      <c r="EFU627" s="570"/>
      <c r="EFV627" s="570"/>
      <c r="EFW627" s="570"/>
      <c r="EFX627" s="570"/>
      <c r="EFY627" s="570"/>
      <c r="EFZ627" s="570"/>
      <c r="EGA627" s="570"/>
      <c r="EGB627" s="570"/>
      <c r="EGC627" s="570"/>
      <c r="EGD627" s="570"/>
      <c r="EGE627" s="570"/>
      <c r="EGF627" s="570"/>
      <c r="EGG627" s="570"/>
      <c r="EGH627" s="570"/>
      <c r="EGI627" s="570"/>
      <c r="EGJ627" s="570"/>
      <c r="EGK627" s="570"/>
      <c r="EGL627" s="570"/>
      <c r="EGM627" s="570"/>
      <c r="EGN627" s="570"/>
      <c r="EGO627" s="570"/>
      <c r="EGP627" s="570"/>
      <c r="EGQ627" s="570"/>
      <c r="EGR627" s="570"/>
      <c r="EGS627" s="570"/>
      <c r="EGT627" s="570"/>
      <c r="EGU627" s="570"/>
      <c r="EGV627" s="570"/>
      <c r="EGW627" s="570"/>
      <c r="EGX627" s="570"/>
      <c r="EGY627" s="570"/>
      <c r="EGZ627" s="570"/>
      <c r="EHA627" s="570"/>
      <c r="EHB627" s="570"/>
      <c r="EHC627" s="570"/>
      <c r="EHD627" s="570"/>
      <c r="EHE627" s="570"/>
      <c r="EHF627" s="570"/>
      <c r="EHG627" s="570"/>
      <c r="EHH627" s="570"/>
      <c r="EHI627" s="570"/>
      <c r="EHJ627" s="570"/>
      <c r="EHK627" s="570"/>
      <c r="EHL627" s="570"/>
      <c r="EHM627" s="570"/>
      <c r="EHN627" s="570"/>
      <c r="EHO627" s="570"/>
      <c r="EHP627" s="570"/>
      <c r="EHQ627" s="570"/>
      <c r="EHR627" s="570"/>
      <c r="EHS627" s="570"/>
      <c r="EHT627" s="570"/>
      <c r="EHU627" s="570"/>
      <c r="EHV627" s="570"/>
      <c r="EHW627" s="570"/>
      <c r="EHX627" s="570"/>
      <c r="EHY627" s="570"/>
      <c r="EHZ627" s="570"/>
      <c r="EIA627" s="570"/>
      <c r="EIB627" s="570"/>
      <c r="EIC627" s="570"/>
      <c r="EID627" s="570"/>
      <c r="EIE627" s="570"/>
      <c r="EIF627" s="570"/>
      <c r="EIG627" s="570"/>
      <c r="EIH627" s="570"/>
      <c r="EII627" s="570"/>
      <c r="EIJ627" s="570"/>
      <c r="EIK627" s="570"/>
      <c r="EIL627" s="570"/>
      <c r="EIM627" s="570"/>
      <c r="EIN627" s="570"/>
      <c r="EIO627" s="570"/>
      <c r="EIP627" s="570"/>
      <c r="EIQ627" s="570"/>
      <c r="EIR627" s="570"/>
      <c r="EIS627" s="570"/>
      <c r="EIT627" s="570"/>
      <c r="EIU627" s="570"/>
      <c r="EIV627" s="570"/>
      <c r="EIW627" s="570"/>
      <c r="EIX627" s="570"/>
      <c r="EIY627" s="570"/>
      <c r="EIZ627" s="570"/>
      <c r="EJA627" s="570"/>
      <c r="EJB627" s="570"/>
      <c r="EJC627" s="570"/>
      <c r="EJD627" s="570"/>
      <c r="EJE627" s="570"/>
      <c r="EJF627" s="570"/>
      <c r="EJG627" s="570"/>
      <c r="EJH627" s="570"/>
      <c r="EJI627" s="570"/>
      <c r="EJJ627" s="570"/>
      <c r="EJK627" s="570"/>
      <c r="EJL627" s="570"/>
      <c r="EJM627" s="570"/>
      <c r="EJN627" s="570"/>
      <c r="EJO627" s="570"/>
      <c r="EJP627" s="570"/>
      <c r="EJQ627" s="570"/>
      <c r="EJR627" s="570"/>
      <c r="EJS627" s="570"/>
      <c r="EJT627" s="570"/>
      <c r="EJU627" s="570"/>
      <c r="EJV627" s="570"/>
      <c r="EJW627" s="570"/>
      <c r="EJX627" s="570"/>
      <c r="EJY627" s="570"/>
      <c r="EJZ627" s="570"/>
      <c r="EKA627" s="570"/>
      <c r="EKB627" s="570"/>
      <c r="EKC627" s="570"/>
      <c r="EKD627" s="570"/>
      <c r="EKE627" s="570"/>
      <c r="EKF627" s="570"/>
      <c r="EKG627" s="570"/>
      <c r="EKH627" s="570"/>
      <c r="EKI627" s="570"/>
      <c r="EKJ627" s="570"/>
      <c r="EKK627" s="570"/>
      <c r="EKL627" s="570"/>
      <c r="EKM627" s="570"/>
      <c r="EKN627" s="570"/>
      <c r="EKO627" s="570"/>
      <c r="EKP627" s="570"/>
      <c r="EKQ627" s="570"/>
      <c r="EKR627" s="570"/>
      <c r="EKS627" s="570"/>
      <c r="EKT627" s="570"/>
      <c r="EKU627" s="570"/>
      <c r="EKV627" s="570"/>
      <c r="EKW627" s="570"/>
      <c r="EKX627" s="570"/>
      <c r="EKY627" s="570"/>
      <c r="EKZ627" s="570"/>
      <c r="ELA627" s="570"/>
      <c r="ELB627" s="570"/>
      <c r="ELC627" s="570"/>
      <c r="ELD627" s="570"/>
      <c r="ELE627" s="570"/>
      <c r="ELF627" s="570"/>
      <c r="ELG627" s="570"/>
      <c r="ELH627" s="570"/>
      <c r="ELI627" s="570"/>
      <c r="ELJ627" s="570"/>
      <c r="ELK627" s="570"/>
      <c r="ELL627" s="570"/>
      <c r="ELM627" s="570"/>
      <c r="ELN627" s="570"/>
      <c r="ELO627" s="570"/>
      <c r="ELP627" s="570"/>
      <c r="ELQ627" s="570"/>
      <c r="ELR627" s="570"/>
      <c r="ELS627" s="570"/>
      <c r="ELT627" s="570"/>
      <c r="ELU627" s="570"/>
      <c r="ELV627" s="570"/>
      <c r="ELW627" s="570"/>
      <c r="ELX627" s="570"/>
      <c r="ELY627" s="570"/>
      <c r="ELZ627" s="570"/>
      <c r="EMA627" s="570"/>
      <c r="EMB627" s="570"/>
      <c r="EMC627" s="570"/>
      <c r="EMD627" s="570"/>
      <c r="EME627" s="570"/>
      <c r="EMF627" s="570"/>
      <c r="EMG627" s="570"/>
      <c r="EMH627" s="570"/>
      <c r="EMI627" s="570"/>
      <c r="EMJ627" s="570"/>
      <c r="EMK627" s="570"/>
      <c r="EML627" s="570"/>
      <c r="EMM627" s="570"/>
      <c r="EMN627" s="570"/>
      <c r="EMO627" s="570"/>
      <c r="EMP627" s="570"/>
      <c r="EMQ627" s="570"/>
      <c r="EMR627" s="570"/>
      <c r="EMS627" s="570"/>
      <c r="EMT627" s="570"/>
      <c r="EMU627" s="570"/>
      <c r="EMV627" s="570"/>
      <c r="EMW627" s="570"/>
      <c r="EMX627" s="570"/>
      <c r="EMY627" s="570"/>
      <c r="EMZ627" s="570"/>
      <c r="ENA627" s="570"/>
      <c r="ENB627" s="570"/>
      <c r="ENC627" s="570"/>
      <c r="END627" s="570"/>
      <c r="ENE627" s="570"/>
      <c r="ENF627" s="570"/>
      <c r="ENG627" s="570"/>
      <c r="ENH627" s="570"/>
      <c r="ENI627" s="570"/>
      <c r="ENJ627" s="570"/>
      <c r="ENK627" s="570"/>
      <c r="ENL627" s="570"/>
      <c r="ENM627" s="570"/>
      <c r="ENN627" s="570"/>
      <c r="ENO627" s="570"/>
      <c r="ENP627" s="570"/>
      <c r="ENQ627" s="570"/>
      <c r="ENR627" s="570"/>
      <c r="ENS627" s="570"/>
      <c r="ENT627" s="570"/>
      <c r="ENU627" s="570"/>
      <c r="ENV627" s="570"/>
      <c r="ENW627" s="570"/>
      <c r="ENX627" s="570"/>
      <c r="ENY627" s="570"/>
      <c r="ENZ627" s="570"/>
      <c r="EOA627" s="570"/>
      <c r="EOB627" s="570"/>
      <c r="EOC627" s="570"/>
      <c r="EOD627" s="570"/>
      <c r="EOE627" s="570"/>
      <c r="EOF627" s="570"/>
      <c r="EOG627" s="570"/>
      <c r="EOH627" s="570"/>
      <c r="EOI627" s="570"/>
      <c r="EOJ627" s="570"/>
      <c r="EOK627" s="570"/>
      <c r="EOL627" s="570"/>
      <c r="EOM627" s="570"/>
      <c r="EON627" s="570"/>
      <c r="EOO627" s="570"/>
      <c r="EOP627" s="570"/>
      <c r="EOQ627" s="570"/>
      <c r="EOR627" s="570"/>
      <c r="EOS627" s="570"/>
      <c r="EOT627" s="570"/>
      <c r="EOU627" s="570"/>
      <c r="EOV627" s="570"/>
      <c r="EOW627" s="570"/>
      <c r="EOX627" s="570"/>
      <c r="EOY627" s="570"/>
      <c r="EOZ627" s="570"/>
      <c r="EPA627" s="570"/>
      <c r="EPB627" s="570"/>
      <c r="EPC627" s="570"/>
      <c r="EPD627" s="570"/>
      <c r="EPE627" s="570"/>
      <c r="EPF627" s="570"/>
      <c r="EPG627" s="570"/>
      <c r="EPH627" s="570"/>
      <c r="EPI627" s="570"/>
      <c r="EPJ627" s="570"/>
      <c r="EPK627" s="570"/>
      <c r="EPL627" s="570"/>
      <c r="EPM627" s="570"/>
      <c r="EPN627" s="570"/>
      <c r="EPO627" s="570"/>
      <c r="EPP627" s="570"/>
      <c r="EPQ627" s="570"/>
      <c r="EPR627" s="570"/>
      <c r="EPS627" s="570"/>
      <c r="EPT627" s="570"/>
      <c r="EPU627" s="570"/>
      <c r="EPV627" s="570"/>
      <c r="EPW627" s="570"/>
      <c r="EPX627" s="570"/>
      <c r="EPY627" s="570"/>
      <c r="EPZ627" s="570"/>
      <c r="EQA627" s="570"/>
      <c r="EQB627" s="570"/>
      <c r="EQC627" s="570"/>
      <c r="EQD627" s="570"/>
      <c r="EQE627" s="570"/>
      <c r="EQF627" s="570"/>
      <c r="EQG627" s="570"/>
      <c r="EQH627" s="570"/>
      <c r="EQI627" s="570"/>
      <c r="EQJ627" s="570"/>
      <c r="EQK627" s="570"/>
      <c r="EQL627" s="570"/>
      <c r="EQM627" s="570"/>
      <c r="EQN627" s="570"/>
      <c r="EQO627" s="570"/>
      <c r="EQP627" s="570"/>
      <c r="EQQ627" s="570"/>
      <c r="EQR627" s="570"/>
      <c r="EQS627" s="570"/>
      <c r="EQT627" s="570"/>
      <c r="EQU627" s="570"/>
      <c r="EQV627" s="570"/>
      <c r="EQW627" s="570"/>
      <c r="EQX627" s="570"/>
      <c r="EQY627" s="570"/>
      <c r="EQZ627" s="570"/>
      <c r="ERA627" s="570"/>
      <c r="ERB627" s="570"/>
      <c r="ERC627" s="570"/>
      <c r="ERD627" s="570"/>
      <c r="ERE627" s="570"/>
      <c r="ERF627" s="570"/>
      <c r="ERG627" s="570"/>
      <c r="ERH627" s="570"/>
      <c r="ERI627" s="570"/>
      <c r="ERJ627" s="570"/>
      <c r="ERK627" s="570"/>
      <c r="ERL627" s="570"/>
      <c r="ERM627" s="570"/>
      <c r="ERN627" s="570"/>
      <c r="ERO627" s="570"/>
      <c r="ERP627" s="570"/>
      <c r="ERQ627" s="570"/>
      <c r="ERR627" s="570"/>
      <c r="ERS627" s="570"/>
      <c r="ERT627" s="570"/>
      <c r="ERU627" s="570"/>
      <c r="ERV627" s="570"/>
      <c r="ERW627" s="570"/>
      <c r="ERX627" s="570"/>
      <c r="ERY627" s="570"/>
      <c r="ERZ627" s="570"/>
      <c r="ESA627" s="570"/>
      <c r="ESB627" s="570"/>
      <c r="ESC627" s="570"/>
      <c r="ESD627" s="570"/>
      <c r="ESE627" s="570"/>
      <c r="ESF627" s="570"/>
      <c r="ESG627" s="570"/>
      <c r="ESH627" s="570"/>
      <c r="ESI627" s="570"/>
      <c r="ESJ627" s="570"/>
      <c r="ESK627" s="570"/>
      <c r="ESL627" s="570"/>
      <c r="ESM627" s="570"/>
      <c r="ESN627" s="570"/>
      <c r="ESO627" s="570"/>
      <c r="ESP627" s="570"/>
      <c r="ESQ627" s="570"/>
      <c r="ESR627" s="570"/>
      <c r="ESS627" s="570"/>
      <c r="EST627" s="570"/>
      <c r="ESU627" s="570"/>
      <c r="ESV627" s="570"/>
      <c r="ESW627" s="570"/>
      <c r="ESX627" s="570"/>
      <c r="ESY627" s="570"/>
      <c r="ESZ627" s="570"/>
      <c r="ETA627" s="570"/>
      <c r="ETB627" s="570"/>
      <c r="ETC627" s="570"/>
      <c r="ETD627" s="570"/>
      <c r="ETE627" s="570"/>
      <c r="ETF627" s="570"/>
      <c r="ETG627" s="570"/>
      <c r="ETH627" s="570"/>
      <c r="ETI627" s="570"/>
      <c r="ETJ627" s="570"/>
      <c r="ETK627" s="570"/>
      <c r="ETL627" s="570"/>
      <c r="ETM627" s="570"/>
      <c r="ETN627" s="570"/>
      <c r="ETO627" s="570"/>
      <c r="ETP627" s="570"/>
      <c r="ETQ627" s="570"/>
      <c r="ETR627" s="570"/>
      <c r="ETS627" s="570"/>
      <c r="ETT627" s="570"/>
      <c r="ETU627" s="570"/>
      <c r="ETV627" s="570"/>
      <c r="ETW627" s="570"/>
      <c r="ETX627" s="570"/>
      <c r="ETY627" s="570"/>
      <c r="ETZ627" s="570"/>
      <c r="EUA627" s="570"/>
      <c r="EUB627" s="570"/>
      <c r="EUC627" s="570"/>
      <c r="EUD627" s="570"/>
      <c r="EUE627" s="570"/>
      <c r="EUF627" s="570"/>
      <c r="EUG627" s="570"/>
      <c r="EUH627" s="570"/>
      <c r="EUI627" s="570"/>
      <c r="EUJ627" s="570"/>
      <c r="EUK627" s="570"/>
      <c r="EUL627" s="570"/>
      <c r="EUM627" s="570"/>
      <c r="EUN627" s="570"/>
      <c r="EUO627" s="570"/>
      <c r="EUP627" s="570"/>
      <c r="EUQ627" s="570"/>
      <c r="EUR627" s="570"/>
      <c r="EUS627" s="570"/>
      <c r="EUT627" s="570"/>
      <c r="EUU627" s="570"/>
      <c r="EUV627" s="570"/>
      <c r="EUW627" s="570"/>
      <c r="EUX627" s="570"/>
      <c r="EUY627" s="570"/>
      <c r="EUZ627" s="570"/>
      <c r="EVA627" s="570"/>
      <c r="EVB627" s="570"/>
      <c r="EVC627" s="570"/>
      <c r="EVD627" s="570"/>
      <c r="EVE627" s="570"/>
      <c r="EVF627" s="570"/>
      <c r="EVG627" s="570"/>
      <c r="EVH627" s="570"/>
      <c r="EVI627" s="570"/>
      <c r="EVJ627" s="570"/>
      <c r="EVK627" s="570"/>
      <c r="EVL627" s="570"/>
      <c r="EVM627" s="570"/>
      <c r="EVN627" s="570"/>
      <c r="EVO627" s="570"/>
      <c r="EVP627" s="570"/>
      <c r="EVQ627" s="570"/>
      <c r="EVR627" s="570"/>
      <c r="EVS627" s="570"/>
      <c r="EVT627" s="570"/>
      <c r="EVU627" s="570"/>
      <c r="EVV627" s="570"/>
      <c r="EVW627" s="570"/>
      <c r="EVX627" s="570"/>
      <c r="EVY627" s="570"/>
      <c r="EVZ627" s="570"/>
      <c r="EWA627" s="570"/>
      <c r="EWB627" s="570"/>
      <c r="EWC627" s="570"/>
      <c r="EWD627" s="570"/>
      <c r="EWE627" s="570"/>
      <c r="EWF627" s="570"/>
      <c r="EWG627" s="570"/>
      <c r="EWH627" s="570"/>
      <c r="EWI627" s="570"/>
      <c r="EWJ627" s="570"/>
      <c r="EWK627" s="570"/>
      <c r="EWL627" s="570"/>
      <c r="EWM627" s="570"/>
      <c r="EWN627" s="570"/>
      <c r="EWO627" s="570"/>
      <c r="EWP627" s="570"/>
      <c r="EWQ627" s="570"/>
      <c r="EWR627" s="570"/>
      <c r="EWS627" s="570"/>
      <c r="EWT627" s="570"/>
      <c r="EWU627" s="570"/>
      <c r="EWV627" s="570"/>
      <c r="EWW627" s="570"/>
      <c r="EWX627" s="570"/>
      <c r="EWY627" s="570"/>
      <c r="EWZ627" s="570"/>
      <c r="EXA627" s="570"/>
      <c r="EXB627" s="570"/>
      <c r="EXC627" s="570"/>
      <c r="EXD627" s="570"/>
      <c r="EXE627" s="570"/>
      <c r="EXF627" s="570"/>
      <c r="EXG627" s="570"/>
      <c r="EXH627" s="570"/>
      <c r="EXI627" s="570"/>
      <c r="EXJ627" s="570"/>
      <c r="EXK627" s="570"/>
      <c r="EXL627" s="570"/>
      <c r="EXM627" s="570"/>
      <c r="EXN627" s="570"/>
      <c r="EXO627" s="570"/>
      <c r="EXP627" s="570"/>
      <c r="EXQ627" s="570"/>
      <c r="EXR627" s="570"/>
      <c r="EXS627" s="570"/>
      <c r="EXT627" s="570"/>
      <c r="EXU627" s="570"/>
      <c r="EXV627" s="570"/>
      <c r="EXW627" s="570"/>
      <c r="EXX627" s="570"/>
      <c r="EXY627" s="570"/>
      <c r="EXZ627" s="570"/>
      <c r="EYA627" s="570"/>
      <c r="EYB627" s="570"/>
      <c r="EYC627" s="570"/>
      <c r="EYD627" s="570"/>
      <c r="EYE627" s="570"/>
      <c r="EYF627" s="570"/>
      <c r="EYG627" s="570"/>
      <c r="EYH627" s="570"/>
      <c r="EYI627" s="570"/>
      <c r="EYJ627" s="570"/>
      <c r="EYK627" s="570"/>
      <c r="EYL627" s="570"/>
      <c r="EYM627" s="570"/>
      <c r="EYN627" s="570"/>
      <c r="EYO627" s="570"/>
      <c r="EYP627" s="570"/>
      <c r="EYQ627" s="570"/>
      <c r="EYR627" s="570"/>
      <c r="EYS627" s="570"/>
      <c r="EYT627" s="570"/>
      <c r="EYU627" s="570"/>
      <c r="EYV627" s="570"/>
      <c r="EYW627" s="570"/>
      <c r="EYX627" s="570"/>
      <c r="EYY627" s="570"/>
      <c r="EYZ627" s="570"/>
      <c r="EZA627" s="570"/>
      <c r="EZB627" s="570"/>
      <c r="EZC627" s="570"/>
      <c r="EZD627" s="570"/>
      <c r="EZE627" s="570"/>
      <c r="EZF627" s="570"/>
      <c r="EZG627" s="570"/>
      <c r="EZH627" s="570"/>
      <c r="EZI627" s="570"/>
      <c r="EZJ627" s="570"/>
      <c r="EZK627" s="570"/>
      <c r="EZL627" s="570"/>
      <c r="EZM627" s="570"/>
      <c r="EZN627" s="570"/>
      <c r="EZO627" s="570"/>
      <c r="EZP627" s="570"/>
      <c r="EZQ627" s="570"/>
      <c r="EZR627" s="570"/>
      <c r="EZS627" s="570"/>
      <c r="EZT627" s="570"/>
      <c r="EZU627" s="570"/>
      <c r="EZV627" s="570"/>
      <c r="EZW627" s="570"/>
      <c r="EZX627" s="570"/>
      <c r="EZY627" s="570"/>
      <c r="EZZ627" s="570"/>
      <c r="FAA627" s="570"/>
      <c r="FAB627" s="570"/>
      <c r="FAC627" s="570"/>
      <c r="FAD627" s="570"/>
      <c r="FAE627" s="570"/>
      <c r="FAF627" s="570"/>
      <c r="FAG627" s="570"/>
      <c r="FAH627" s="570"/>
      <c r="FAI627" s="570"/>
      <c r="FAJ627" s="570"/>
      <c r="FAK627" s="570"/>
      <c r="FAL627" s="570"/>
      <c r="FAM627" s="570"/>
      <c r="FAN627" s="570"/>
      <c r="FAO627" s="570"/>
      <c r="FAP627" s="570"/>
      <c r="FAQ627" s="570"/>
      <c r="FAR627" s="570"/>
      <c r="FAS627" s="570"/>
      <c r="FAT627" s="570"/>
      <c r="FAU627" s="570"/>
      <c r="FAV627" s="570"/>
      <c r="FAW627" s="570"/>
      <c r="FAX627" s="570"/>
      <c r="FAY627" s="570"/>
      <c r="FAZ627" s="570"/>
      <c r="FBA627" s="570"/>
      <c r="FBB627" s="570"/>
      <c r="FBC627" s="570"/>
      <c r="FBD627" s="570"/>
      <c r="FBE627" s="570"/>
      <c r="FBF627" s="570"/>
      <c r="FBG627" s="570"/>
      <c r="FBH627" s="570"/>
      <c r="FBI627" s="570"/>
      <c r="FBJ627" s="570"/>
      <c r="FBK627" s="570"/>
      <c r="FBL627" s="570"/>
      <c r="FBM627" s="570"/>
      <c r="FBN627" s="570"/>
      <c r="FBO627" s="570"/>
      <c r="FBP627" s="570"/>
      <c r="FBQ627" s="570"/>
      <c r="FBR627" s="570"/>
      <c r="FBS627" s="570"/>
      <c r="FBT627" s="570"/>
      <c r="FBU627" s="570"/>
      <c r="FBV627" s="570"/>
      <c r="FBW627" s="570"/>
      <c r="FBX627" s="570"/>
      <c r="FBY627" s="570"/>
      <c r="FBZ627" s="570"/>
      <c r="FCA627" s="570"/>
      <c r="FCB627" s="570"/>
      <c r="FCC627" s="570"/>
      <c r="FCD627" s="570"/>
      <c r="FCE627" s="570"/>
      <c r="FCF627" s="570"/>
      <c r="FCG627" s="570"/>
      <c r="FCH627" s="570"/>
      <c r="FCI627" s="570"/>
      <c r="FCJ627" s="570"/>
      <c r="FCK627" s="570"/>
      <c r="FCL627" s="570"/>
      <c r="FCM627" s="570"/>
      <c r="FCN627" s="570"/>
      <c r="FCO627" s="570"/>
      <c r="FCP627" s="570"/>
      <c r="FCQ627" s="570"/>
      <c r="FCR627" s="570"/>
      <c r="FCS627" s="570"/>
      <c r="FCT627" s="570"/>
      <c r="FCU627" s="570"/>
      <c r="FCV627" s="570"/>
      <c r="FCW627" s="570"/>
      <c r="FCX627" s="570"/>
      <c r="FCY627" s="570"/>
      <c r="FCZ627" s="570"/>
      <c r="FDA627" s="570"/>
      <c r="FDB627" s="570"/>
      <c r="FDC627" s="570"/>
      <c r="FDD627" s="570"/>
      <c r="FDE627" s="570"/>
      <c r="FDF627" s="570"/>
      <c r="FDG627" s="570"/>
      <c r="FDH627" s="570"/>
      <c r="FDI627" s="570"/>
      <c r="FDJ627" s="570"/>
      <c r="FDK627" s="570"/>
      <c r="FDL627" s="570"/>
      <c r="FDM627" s="570"/>
      <c r="FDN627" s="570"/>
      <c r="FDO627" s="570"/>
      <c r="FDP627" s="570"/>
      <c r="FDQ627" s="570"/>
      <c r="FDR627" s="570"/>
      <c r="FDS627" s="570"/>
      <c r="FDT627" s="570"/>
      <c r="FDU627" s="570"/>
      <c r="FDV627" s="570"/>
      <c r="FDW627" s="570"/>
      <c r="FDX627" s="570"/>
      <c r="FDY627" s="570"/>
      <c r="FDZ627" s="570"/>
      <c r="FEA627" s="570"/>
      <c r="FEB627" s="570"/>
      <c r="FEC627" s="570"/>
      <c r="FED627" s="570"/>
      <c r="FEE627" s="570"/>
      <c r="FEF627" s="570"/>
      <c r="FEG627" s="570"/>
      <c r="FEH627" s="570"/>
      <c r="FEI627" s="570"/>
      <c r="FEJ627" s="570"/>
      <c r="FEK627" s="570"/>
      <c r="FEL627" s="570"/>
      <c r="FEM627" s="570"/>
      <c r="FEN627" s="570"/>
      <c r="FEO627" s="570"/>
      <c r="FEP627" s="570"/>
      <c r="FEQ627" s="570"/>
      <c r="FER627" s="570"/>
      <c r="FES627" s="570"/>
      <c r="FET627" s="570"/>
      <c r="FEU627" s="570"/>
      <c r="FEV627" s="570"/>
      <c r="FEW627" s="570"/>
      <c r="FEX627" s="570"/>
      <c r="FEY627" s="570"/>
      <c r="FEZ627" s="570"/>
      <c r="FFA627" s="570"/>
      <c r="FFB627" s="570"/>
      <c r="FFC627" s="570"/>
      <c r="FFD627" s="570"/>
      <c r="FFE627" s="570"/>
      <c r="FFF627" s="570"/>
      <c r="FFG627" s="570"/>
      <c r="FFH627" s="570"/>
      <c r="FFI627" s="570"/>
      <c r="FFJ627" s="570"/>
      <c r="FFK627" s="570"/>
      <c r="FFL627" s="570"/>
      <c r="FFM627" s="570"/>
      <c r="FFN627" s="570"/>
      <c r="FFO627" s="570"/>
      <c r="FFP627" s="570"/>
      <c r="FFQ627" s="570"/>
      <c r="FFR627" s="570"/>
      <c r="FFS627" s="570"/>
      <c r="FFT627" s="570"/>
      <c r="FFU627" s="570"/>
      <c r="FFV627" s="570"/>
      <c r="FFW627" s="570"/>
      <c r="FFX627" s="570"/>
      <c r="FFY627" s="570"/>
      <c r="FFZ627" s="570"/>
      <c r="FGA627" s="570"/>
      <c r="FGB627" s="570"/>
      <c r="FGC627" s="570"/>
      <c r="FGD627" s="570"/>
      <c r="FGE627" s="570"/>
      <c r="FGF627" s="570"/>
      <c r="FGG627" s="570"/>
      <c r="FGH627" s="570"/>
      <c r="FGI627" s="570"/>
      <c r="FGJ627" s="570"/>
      <c r="FGK627" s="570"/>
      <c r="FGL627" s="570"/>
      <c r="FGM627" s="570"/>
      <c r="FGN627" s="570"/>
      <c r="FGO627" s="570"/>
      <c r="FGP627" s="570"/>
      <c r="FGQ627" s="570"/>
      <c r="FGR627" s="570"/>
      <c r="FGS627" s="570"/>
      <c r="FGT627" s="570"/>
      <c r="FGU627" s="570"/>
      <c r="FGV627" s="570"/>
      <c r="FGW627" s="570"/>
      <c r="FGX627" s="570"/>
      <c r="FGY627" s="570"/>
      <c r="FGZ627" s="570"/>
      <c r="FHA627" s="570"/>
      <c r="FHB627" s="570"/>
      <c r="FHC627" s="570"/>
      <c r="FHD627" s="570"/>
      <c r="FHE627" s="570"/>
      <c r="FHF627" s="570"/>
      <c r="FHG627" s="570"/>
      <c r="FHH627" s="570"/>
      <c r="FHI627" s="570"/>
      <c r="FHJ627" s="570"/>
      <c r="FHK627" s="570"/>
      <c r="FHL627" s="570"/>
      <c r="FHM627" s="570"/>
      <c r="FHN627" s="570"/>
      <c r="FHO627" s="570"/>
      <c r="FHP627" s="570"/>
      <c r="FHQ627" s="570"/>
      <c r="FHR627" s="570"/>
      <c r="FHS627" s="570"/>
      <c r="FHT627" s="570"/>
      <c r="FHU627" s="570"/>
      <c r="FHV627" s="570"/>
      <c r="FHW627" s="570"/>
      <c r="FHX627" s="570"/>
      <c r="FHY627" s="570"/>
      <c r="FHZ627" s="570"/>
      <c r="FIA627" s="570"/>
      <c r="FIB627" s="570"/>
      <c r="FIC627" s="570"/>
      <c r="FID627" s="570"/>
      <c r="FIE627" s="570"/>
      <c r="FIF627" s="570"/>
      <c r="FIG627" s="570"/>
      <c r="FIH627" s="570"/>
      <c r="FII627" s="570"/>
      <c r="FIJ627" s="570"/>
      <c r="FIK627" s="570"/>
      <c r="FIL627" s="570"/>
      <c r="FIM627" s="570"/>
      <c r="FIN627" s="570"/>
      <c r="FIO627" s="570"/>
      <c r="FIP627" s="570"/>
      <c r="FIQ627" s="570"/>
      <c r="FIR627" s="570"/>
      <c r="FIS627" s="570"/>
      <c r="FIT627" s="570"/>
      <c r="FIU627" s="570"/>
      <c r="FIV627" s="570"/>
      <c r="FIW627" s="570"/>
      <c r="FIX627" s="570"/>
      <c r="FIY627" s="570"/>
      <c r="FIZ627" s="570"/>
      <c r="FJA627" s="570"/>
      <c r="FJB627" s="570"/>
      <c r="FJC627" s="570"/>
      <c r="FJD627" s="570"/>
      <c r="FJE627" s="570"/>
      <c r="FJF627" s="570"/>
      <c r="FJG627" s="570"/>
      <c r="FJH627" s="570"/>
      <c r="FJI627" s="570"/>
      <c r="FJJ627" s="570"/>
      <c r="FJK627" s="570"/>
      <c r="FJL627" s="570"/>
      <c r="FJM627" s="570"/>
      <c r="FJN627" s="570"/>
      <c r="FJO627" s="570"/>
      <c r="FJP627" s="570"/>
      <c r="FJQ627" s="570"/>
      <c r="FJR627" s="570"/>
      <c r="FJS627" s="570"/>
      <c r="FJT627" s="570"/>
      <c r="FJU627" s="570"/>
      <c r="FJV627" s="570"/>
      <c r="FJW627" s="570"/>
      <c r="FJX627" s="570"/>
      <c r="FJY627" s="570"/>
      <c r="FJZ627" s="570"/>
      <c r="FKA627" s="570"/>
      <c r="FKB627" s="570"/>
      <c r="FKC627" s="570"/>
      <c r="FKD627" s="570"/>
      <c r="FKE627" s="570"/>
      <c r="FKF627" s="570"/>
      <c r="FKG627" s="570"/>
      <c r="FKH627" s="570"/>
      <c r="FKI627" s="570"/>
      <c r="FKJ627" s="570"/>
      <c r="FKK627" s="570"/>
      <c r="FKL627" s="570"/>
      <c r="FKM627" s="570"/>
      <c r="FKN627" s="570"/>
      <c r="FKO627" s="570"/>
      <c r="FKP627" s="570"/>
      <c r="FKQ627" s="570"/>
      <c r="FKR627" s="570"/>
      <c r="FKS627" s="570"/>
      <c r="FKT627" s="570"/>
      <c r="FKU627" s="570"/>
      <c r="FKV627" s="570"/>
      <c r="FKW627" s="570"/>
      <c r="FKX627" s="570"/>
      <c r="FKY627" s="570"/>
      <c r="FKZ627" s="570"/>
      <c r="FLA627" s="570"/>
      <c r="FLB627" s="570"/>
      <c r="FLC627" s="570"/>
      <c r="FLD627" s="570"/>
      <c r="FLE627" s="570"/>
      <c r="FLF627" s="570"/>
      <c r="FLG627" s="570"/>
      <c r="FLH627" s="570"/>
      <c r="FLI627" s="570"/>
      <c r="FLJ627" s="570"/>
      <c r="FLK627" s="570"/>
      <c r="FLL627" s="570"/>
      <c r="FLM627" s="570"/>
      <c r="FLN627" s="570"/>
      <c r="FLO627" s="570"/>
      <c r="FLP627" s="570"/>
      <c r="FLQ627" s="570"/>
      <c r="FLR627" s="570"/>
      <c r="FLS627" s="570"/>
      <c r="FLT627" s="570"/>
      <c r="FLU627" s="570"/>
      <c r="FLV627" s="570"/>
      <c r="FLW627" s="570"/>
      <c r="FLX627" s="570"/>
      <c r="FLY627" s="570"/>
      <c r="FLZ627" s="570"/>
      <c r="FMA627" s="570"/>
      <c r="FMB627" s="570"/>
      <c r="FMC627" s="570"/>
      <c r="FMD627" s="570"/>
      <c r="FME627" s="570"/>
      <c r="FMF627" s="570"/>
      <c r="FMG627" s="570"/>
      <c r="FMH627" s="570"/>
      <c r="FMI627" s="570"/>
      <c r="FMJ627" s="570"/>
      <c r="FMK627" s="570"/>
      <c r="FML627" s="570"/>
      <c r="FMM627" s="570"/>
      <c r="FMN627" s="570"/>
      <c r="FMO627" s="570"/>
      <c r="FMP627" s="570"/>
      <c r="FMQ627" s="570"/>
      <c r="FMR627" s="570"/>
      <c r="FMS627" s="570"/>
      <c r="FMT627" s="570"/>
      <c r="FMU627" s="570"/>
      <c r="FMV627" s="570"/>
      <c r="FMW627" s="570"/>
      <c r="FMX627" s="570"/>
      <c r="FMY627" s="570"/>
      <c r="FMZ627" s="570"/>
      <c r="FNA627" s="570"/>
      <c r="FNB627" s="570"/>
      <c r="FNC627" s="570"/>
      <c r="FND627" s="570"/>
      <c r="FNE627" s="570"/>
      <c r="FNF627" s="570"/>
      <c r="FNG627" s="570"/>
      <c r="FNH627" s="570"/>
      <c r="FNI627" s="570"/>
      <c r="FNJ627" s="570"/>
      <c r="FNK627" s="570"/>
      <c r="FNL627" s="570"/>
      <c r="FNM627" s="570"/>
      <c r="FNN627" s="570"/>
      <c r="FNO627" s="570"/>
      <c r="FNP627" s="570"/>
      <c r="FNQ627" s="570"/>
      <c r="FNR627" s="570"/>
      <c r="FNS627" s="570"/>
      <c r="FNT627" s="570"/>
      <c r="FNU627" s="570"/>
      <c r="FNV627" s="570"/>
      <c r="FNW627" s="570"/>
      <c r="FNX627" s="570"/>
      <c r="FNY627" s="570"/>
      <c r="FNZ627" s="570"/>
      <c r="FOA627" s="570"/>
      <c r="FOB627" s="570"/>
      <c r="FOC627" s="570"/>
      <c r="FOD627" s="570"/>
      <c r="FOE627" s="570"/>
      <c r="FOF627" s="570"/>
      <c r="FOG627" s="570"/>
      <c r="FOH627" s="570"/>
      <c r="FOI627" s="570"/>
      <c r="FOJ627" s="570"/>
      <c r="FOK627" s="570"/>
      <c r="FOL627" s="570"/>
      <c r="FOM627" s="570"/>
      <c r="FON627" s="570"/>
      <c r="FOO627" s="570"/>
      <c r="FOP627" s="570"/>
      <c r="FOQ627" s="570"/>
      <c r="FOR627" s="570"/>
      <c r="FOS627" s="570"/>
      <c r="FOT627" s="570"/>
      <c r="FOU627" s="570"/>
      <c r="FOV627" s="570"/>
      <c r="FOW627" s="570"/>
      <c r="FOX627" s="570"/>
      <c r="FOY627" s="570"/>
      <c r="FOZ627" s="570"/>
      <c r="FPA627" s="570"/>
      <c r="FPB627" s="570"/>
      <c r="FPC627" s="570"/>
      <c r="FPD627" s="570"/>
      <c r="FPE627" s="570"/>
      <c r="FPF627" s="570"/>
      <c r="FPG627" s="570"/>
      <c r="FPH627" s="570"/>
      <c r="FPI627" s="570"/>
      <c r="FPJ627" s="570"/>
      <c r="FPK627" s="570"/>
      <c r="FPL627" s="570"/>
      <c r="FPM627" s="570"/>
      <c r="FPN627" s="570"/>
      <c r="FPO627" s="570"/>
      <c r="FPP627" s="570"/>
      <c r="FPQ627" s="570"/>
      <c r="FPR627" s="570"/>
      <c r="FPS627" s="570"/>
      <c r="FPT627" s="570"/>
      <c r="FPU627" s="570"/>
      <c r="FPV627" s="570"/>
      <c r="FPW627" s="570"/>
      <c r="FPX627" s="570"/>
      <c r="FPY627" s="570"/>
      <c r="FPZ627" s="570"/>
      <c r="FQA627" s="570"/>
      <c r="FQB627" s="570"/>
      <c r="FQC627" s="570"/>
      <c r="FQD627" s="570"/>
      <c r="FQE627" s="570"/>
      <c r="FQF627" s="570"/>
      <c r="FQG627" s="570"/>
      <c r="FQH627" s="570"/>
      <c r="FQI627" s="570"/>
      <c r="FQJ627" s="570"/>
      <c r="FQK627" s="570"/>
      <c r="FQL627" s="570"/>
      <c r="FQM627" s="570"/>
      <c r="FQN627" s="570"/>
      <c r="FQO627" s="570"/>
      <c r="FQP627" s="570"/>
      <c r="FQQ627" s="570"/>
      <c r="FQR627" s="570"/>
      <c r="FQS627" s="570"/>
      <c r="FQT627" s="570"/>
      <c r="FQU627" s="570"/>
      <c r="FQV627" s="570"/>
      <c r="FQW627" s="570"/>
      <c r="FQX627" s="570"/>
      <c r="FQY627" s="570"/>
      <c r="FQZ627" s="570"/>
      <c r="FRA627" s="570"/>
      <c r="FRB627" s="570"/>
      <c r="FRC627" s="570"/>
      <c r="FRD627" s="570"/>
      <c r="FRE627" s="570"/>
      <c r="FRF627" s="570"/>
      <c r="FRG627" s="570"/>
      <c r="FRH627" s="570"/>
      <c r="FRI627" s="570"/>
      <c r="FRJ627" s="570"/>
      <c r="FRK627" s="570"/>
      <c r="FRL627" s="570"/>
      <c r="FRM627" s="570"/>
      <c r="FRN627" s="570"/>
      <c r="FRO627" s="570"/>
      <c r="FRP627" s="570"/>
      <c r="FRQ627" s="570"/>
      <c r="FRR627" s="570"/>
      <c r="FRS627" s="570"/>
      <c r="FRT627" s="570"/>
      <c r="FRU627" s="570"/>
      <c r="FRV627" s="570"/>
      <c r="FRW627" s="570"/>
      <c r="FRX627" s="570"/>
      <c r="FRY627" s="570"/>
      <c r="FRZ627" s="570"/>
      <c r="FSA627" s="570"/>
      <c r="FSB627" s="570"/>
      <c r="FSC627" s="570"/>
      <c r="FSD627" s="570"/>
      <c r="FSE627" s="570"/>
      <c r="FSF627" s="570"/>
      <c r="FSG627" s="570"/>
      <c r="FSH627" s="570"/>
      <c r="FSI627" s="570"/>
      <c r="FSJ627" s="570"/>
      <c r="FSK627" s="570"/>
      <c r="FSL627" s="570"/>
      <c r="FSM627" s="570"/>
      <c r="FSN627" s="570"/>
      <c r="FSO627" s="570"/>
      <c r="FSP627" s="570"/>
      <c r="FSQ627" s="570"/>
      <c r="FSR627" s="570"/>
      <c r="FSS627" s="570"/>
      <c r="FST627" s="570"/>
      <c r="FSU627" s="570"/>
      <c r="FSV627" s="570"/>
      <c r="FSW627" s="570"/>
      <c r="FSX627" s="570"/>
      <c r="FSY627" s="570"/>
      <c r="FSZ627" s="570"/>
      <c r="FTA627" s="570"/>
      <c r="FTB627" s="570"/>
      <c r="FTC627" s="570"/>
      <c r="FTD627" s="570"/>
      <c r="FTE627" s="570"/>
      <c r="FTF627" s="570"/>
      <c r="FTG627" s="570"/>
      <c r="FTH627" s="570"/>
      <c r="FTI627" s="570"/>
      <c r="FTJ627" s="570"/>
      <c r="FTK627" s="570"/>
      <c r="FTL627" s="570"/>
      <c r="FTM627" s="570"/>
      <c r="FTN627" s="570"/>
      <c r="FTO627" s="570"/>
      <c r="FTP627" s="570"/>
      <c r="FTQ627" s="570"/>
      <c r="FTR627" s="570"/>
      <c r="FTS627" s="570"/>
      <c r="FTT627" s="570"/>
      <c r="FTU627" s="570"/>
      <c r="FTV627" s="570"/>
      <c r="FTW627" s="570"/>
      <c r="FTX627" s="570"/>
      <c r="FTY627" s="570"/>
      <c r="FTZ627" s="570"/>
      <c r="FUA627" s="570"/>
      <c r="FUB627" s="570"/>
      <c r="FUC627" s="570"/>
      <c r="FUD627" s="570"/>
      <c r="FUE627" s="570"/>
      <c r="FUF627" s="570"/>
      <c r="FUG627" s="570"/>
      <c r="FUH627" s="570"/>
      <c r="FUI627" s="570"/>
      <c r="FUJ627" s="570"/>
      <c r="FUK627" s="570"/>
      <c r="FUL627" s="570"/>
      <c r="FUM627" s="570"/>
      <c r="FUN627" s="570"/>
      <c r="FUO627" s="570"/>
      <c r="FUP627" s="570"/>
      <c r="FUQ627" s="570"/>
      <c r="FUR627" s="570"/>
      <c r="FUS627" s="570"/>
      <c r="FUT627" s="570"/>
      <c r="FUU627" s="570"/>
      <c r="FUV627" s="570"/>
      <c r="FUW627" s="570"/>
      <c r="FUX627" s="570"/>
      <c r="FUY627" s="570"/>
      <c r="FUZ627" s="570"/>
      <c r="FVA627" s="570"/>
      <c r="FVB627" s="570"/>
      <c r="FVC627" s="570"/>
      <c r="FVD627" s="570"/>
      <c r="FVE627" s="570"/>
      <c r="FVF627" s="570"/>
      <c r="FVG627" s="570"/>
      <c r="FVH627" s="570"/>
      <c r="FVI627" s="570"/>
      <c r="FVJ627" s="570"/>
      <c r="FVK627" s="570"/>
      <c r="FVL627" s="570"/>
      <c r="FVM627" s="570"/>
      <c r="FVN627" s="570"/>
      <c r="FVO627" s="570"/>
      <c r="FVP627" s="570"/>
      <c r="FVQ627" s="570"/>
      <c r="FVR627" s="570"/>
      <c r="FVS627" s="570"/>
      <c r="FVT627" s="570"/>
      <c r="FVU627" s="570"/>
      <c r="FVV627" s="570"/>
      <c r="FVW627" s="570"/>
      <c r="FVX627" s="570"/>
      <c r="FVY627" s="570"/>
      <c r="FVZ627" s="570"/>
      <c r="FWA627" s="570"/>
      <c r="FWB627" s="570"/>
      <c r="FWC627" s="570"/>
      <c r="FWD627" s="570"/>
      <c r="FWE627" s="570"/>
      <c r="FWF627" s="570"/>
      <c r="FWG627" s="570"/>
      <c r="FWH627" s="570"/>
      <c r="FWI627" s="570"/>
      <c r="FWJ627" s="570"/>
      <c r="FWK627" s="570"/>
      <c r="FWL627" s="570"/>
      <c r="FWM627" s="570"/>
      <c r="FWN627" s="570"/>
      <c r="FWO627" s="570"/>
      <c r="FWP627" s="570"/>
      <c r="FWQ627" s="570"/>
      <c r="FWR627" s="570"/>
      <c r="FWS627" s="570"/>
      <c r="FWT627" s="570"/>
      <c r="FWU627" s="570"/>
      <c r="FWV627" s="570"/>
      <c r="FWW627" s="570"/>
      <c r="FWX627" s="570"/>
      <c r="FWY627" s="570"/>
      <c r="FWZ627" s="570"/>
      <c r="FXA627" s="570"/>
      <c r="FXB627" s="570"/>
      <c r="FXC627" s="570"/>
      <c r="FXD627" s="570"/>
      <c r="FXE627" s="570"/>
      <c r="FXF627" s="570"/>
      <c r="FXG627" s="570"/>
      <c r="FXH627" s="570"/>
      <c r="FXI627" s="570"/>
      <c r="FXJ627" s="570"/>
      <c r="FXK627" s="570"/>
      <c r="FXL627" s="570"/>
      <c r="FXM627" s="570"/>
      <c r="FXN627" s="570"/>
      <c r="FXO627" s="570"/>
      <c r="FXP627" s="570"/>
      <c r="FXQ627" s="570"/>
      <c r="FXR627" s="570"/>
      <c r="FXS627" s="570"/>
      <c r="FXT627" s="570"/>
      <c r="FXU627" s="570"/>
      <c r="FXV627" s="570"/>
      <c r="FXW627" s="570"/>
      <c r="FXX627" s="570"/>
      <c r="FXY627" s="570"/>
      <c r="FXZ627" s="570"/>
      <c r="FYA627" s="570"/>
      <c r="FYB627" s="570"/>
      <c r="FYC627" s="570"/>
      <c r="FYD627" s="570"/>
      <c r="FYE627" s="570"/>
      <c r="FYF627" s="570"/>
      <c r="FYG627" s="570"/>
      <c r="FYH627" s="570"/>
      <c r="FYI627" s="570"/>
      <c r="FYJ627" s="570"/>
      <c r="FYK627" s="570"/>
      <c r="FYL627" s="570"/>
      <c r="FYM627" s="570"/>
      <c r="FYN627" s="570"/>
      <c r="FYO627" s="570"/>
      <c r="FYP627" s="570"/>
      <c r="FYQ627" s="570"/>
      <c r="FYR627" s="570"/>
      <c r="FYS627" s="570"/>
      <c r="FYT627" s="570"/>
      <c r="FYU627" s="570"/>
      <c r="FYV627" s="570"/>
      <c r="FYW627" s="570"/>
      <c r="FYX627" s="570"/>
      <c r="FYY627" s="570"/>
      <c r="FYZ627" s="570"/>
      <c r="FZA627" s="570"/>
      <c r="FZB627" s="570"/>
      <c r="FZC627" s="570"/>
      <c r="FZD627" s="570"/>
      <c r="FZE627" s="570"/>
      <c r="FZF627" s="570"/>
      <c r="FZG627" s="570"/>
      <c r="FZH627" s="570"/>
      <c r="FZI627" s="570"/>
      <c r="FZJ627" s="570"/>
      <c r="FZK627" s="570"/>
      <c r="FZL627" s="570"/>
      <c r="FZM627" s="570"/>
      <c r="FZN627" s="570"/>
      <c r="FZO627" s="570"/>
      <c r="FZP627" s="570"/>
      <c r="FZQ627" s="570"/>
      <c r="FZR627" s="570"/>
      <c r="FZS627" s="570"/>
      <c r="FZT627" s="570"/>
      <c r="FZU627" s="570"/>
      <c r="FZV627" s="570"/>
      <c r="FZW627" s="570"/>
      <c r="FZX627" s="570"/>
      <c r="FZY627" s="570"/>
      <c r="FZZ627" s="570"/>
      <c r="GAA627" s="570"/>
      <c r="GAB627" s="570"/>
      <c r="GAC627" s="570"/>
      <c r="GAD627" s="570"/>
      <c r="GAE627" s="570"/>
      <c r="GAF627" s="570"/>
      <c r="GAG627" s="570"/>
      <c r="GAH627" s="570"/>
      <c r="GAI627" s="570"/>
      <c r="GAJ627" s="570"/>
      <c r="GAK627" s="570"/>
      <c r="GAL627" s="570"/>
      <c r="GAM627" s="570"/>
      <c r="GAN627" s="570"/>
      <c r="GAO627" s="570"/>
      <c r="GAP627" s="570"/>
      <c r="GAQ627" s="570"/>
      <c r="GAR627" s="570"/>
      <c r="GAS627" s="570"/>
      <c r="GAT627" s="570"/>
      <c r="GAU627" s="570"/>
      <c r="GAV627" s="570"/>
      <c r="GAW627" s="570"/>
      <c r="GAX627" s="570"/>
      <c r="GAY627" s="570"/>
      <c r="GAZ627" s="570"/>
      <c r="GBA627" s="570"/>
      <c r="GBB627" s="570"/>
      <c r="GBC627" s="570"/>
      <c r="GBD627" s="570"/>
      <c r="GBE627" s="570"/>
      <c r="GBF627" s="570"/>
      <c r="GBG627" s="570"/>
      <c r="GBH627" s="570"/>
      <c r="GBI627" s="570"/>
      <c r="GBJ627" s="570"/>
      <c r="GBK627" s="570"/>
      <c r="GBL627" s="570"/>
      <c r="GBM627" s="570"/>
      <c r="GBN627" s="570"/>
      <c r="GBO627" s="570"/>
      <c r="GBP627" s="570"/>
      <c r="GBQ627" s="570"/>
      <c r="GBR627" s="570"/>
      <c r="GBS627" s="570"/>
      <c r="GBT627" s="570"/>
      <c r="GBU627" s="570"/>
      <c r="GBV627" s="570"/>
      <c r="GBW627" s="570"/>
      <c r="GBX627" s="570"/>
      <c r="GBY627" s="570"/>
      <c r="GBZ627" s="570"/>
      <c r="GCA627" s="570"/>
      <c r="GCB627" s="570"/>
      <c r="GCC627" s="570"/>
      <c r="GCD627" s="570"/>
      <c r="GCE627" s="570"/>
      <c r="GCF627" s="570"/>
      <c r="GCG627" s="570"/>
      <c r="GCH627" s="570"/>
      <c r="GCI627" s="570"/>
      <c r="GCJ627" s="570"/>
      <c r="GCK627" s="570"/>
      <c r="GCL627" s="570"/>
      <c r="GCM627" s="570"/>
      <c r="GCN627" s="570"/>
      <c r="GCO627" s="570"/>
      <c r="GCP627" s="570"/>
      <c r="GCQ627" s="570"/>
      <c r="GCR627" s="570"/>
      <c r="GCS627" s="570"/>
      <c r="GCT627" s="570"/>
      <c r="GCU627" s="570"/>
      <c r="GCV627" s="570"/>
      <c r="GCW627" s="570"/>
      <c r="GCX627" s="570"/>
      <c r="GCY627" s="570"/>
      <c r="GCZ627" s="570"/>
      <c r="GDA627" s="570"/>
      <c r="GDB627" s="570"/>
      <c r="GDC627" s="570"/>
      <c r="GDD627" s="570"/>
      <c r="GDE627" s="570"/>
      <c r="GDF627" s="570"/>
      <c r="GDG627" s="570"/>
      <c r="GDH627" s="570"/>
      <c r="GDI627" s="570"/>
      <c r="GDJ627" s="570"/>
      <c r="GDK627" s="570"/>
      <c r="GDL627" s="570"/>
      <c r="GDM627" s="570"/>
      <c r="GDN627" s="570"/>
      <c r="GDO627" s="570"/>
      <c r="GDP627" s="570"/>
      <c r="GDQ627" s="570"/>
      <c r="GDR627" s="570"/>
      <c r="GDS627" s="570"/>
      <c r="GDT627" s="570"/>
      <c r="GDU627" s="570"/>
      <c r="GDV627" s="570"/>
      <c r="GDW627" s="570"/>
      <c r="GDX627" s="570"/>
      <c r="GDY627" s="570"/>
      <c r="GDZ627" s="570"/>
      <c r="GEA627" s="570"/>
      <c r="GEB627" s="570"/>
      <c r="GEC627" s="570"/>
      <c r="GED627" s="570"/>
      <c r="GEE627" s="570"/>
      <c r="GEF627" s="570"/>
      <c r="GEG627" s="570"/>
      <c r="GEH627" s="570"/>
      <c r="GEI627" s="570"/>
      <c r="GEJ627" s="570"/>
      <c r="GEK627" s="570"/>
      <c r="GEL627" s="570"/>
      <c r="GEM627" s="570"/>
      <c r="GEN627" s="570"/>
      <c r="GEO627" s="570"/>
      <c r="GEP627" s="570"/>
      <c r="GEQ627" s="570"/>
      <c r="GER627" s="570"/>
      <c r="GES627" s="570"/>
      <c r="GET627" s="570"/>
      <c r="GEU627" s="570"/>
      <c r="GEV627" s="570"/>
      <c r="GEW627" s="570"/>
      <c r="GEX627" s="570"/>
      <c r="GEY627" s="570"/>
      <c r="GEZ627" s="570"/>
      <c r="GFA627" s="570"/>
      <c r="GFB627" s="570"/>
      <c r="GFC627" s="570"/>
      <c r="GFD627" s="570"/>
      <c r="GFE627" s="570"/>
      <c r="GFF627" s="570"/>
      <c r="GFG627" s="570"/>
      <c r="GFH627" s="570"/>
      <c r="GFI627" s="570"/>
      <c r="GFJ627" s="570"/>
      <c r="GFK627" s="570"/>
      <c r="GFL627" s="570"/>
      <c r="GFM627" s="570"/>
      <c r="GFN627" s="570"/>
      <c r="GFO627" s="570"/>
      <c r="GFP627" s="570"/>
      <c r="GFQ627" s="570"/>
      <c r="GFR627" s="570"/>
      <c r="GFS627" s="570"/>
      <c r="GFT627" s="570"/>
      <c r="GFU627" s="570"/>
      <c r="GFV627" s="570"/>
      <c r="GFW627" s="570"/>
      <c r="GFX627" s="570"/>
      <c r="GFY627" s="570"/>
      <c r="GFZ627" s="570"/>
      <c r="GGA627" s="570"/>
      <c r="GGB627" s="570"/>
      <c r="GGC627" s="570"/>
      <c r="GGD627" s="570"/>
      <c r="GGE627" s="570"/>
      <c r="GGF627" s="570"/>
      <c r="GGG627" s="570"/>
      <c r="GGH627" s="570"/>
      <c r="GGI627" s="570"/>
      <c r="GGJ627" s="570"/>
      <c r="GGK627" s="570"/>
      <c r="GGL627" s="570"/>
      <c r="GGM627" s="570"/>
      <c r="GGN627" s="570"/>
      <c r="GGO627" s="570"/>
      <c r="GGP627" s="570"/>
      <c r="GGQ627" s="570"/>
      <c r="GGR627" s="570"/>
      <c r="GGS627" s="570"/>
      <c r="GGT627" s="570"/>
      <c r="GGU627" s="570"/>
      <c r="GGV627" s="570"/>
      <c r="GGW627" s="570"/>
      <c r="GGX627" s="570"/>
      <c r="GGY627" s="570"/>
      <c r="GGZ627" s="570"/>
      <c r="GHA627" s="570"/>
      <c r="GHB627" s="570"/>
      <c r="GHC627" s="570"/>
      <c r="GHD627" s="570"/>
      <c r="GHE627" s="570"/>
      <c r="GHF627" s="570"/>
      <c r="GHG627" s="570"/>
      <c r="GHH627" s="570"/>
      <c r="GHI627" s="570"/>
      <c r="GHJ627" s="570"/>
      <c r="GHK627" s="570"/>
      <c r="GHL627" s="570"/>
      <c r="GHM627" s="570"/>
      <c r="GHN627" s="570"/>
      <c r="GHO627" s="570"/>
      <c r="GHP627" s="570"/>
      <c r="GHQ627" s="570"/>
      <c r="GHR627" s="570"/>
      <c r="GHS627" s="570"/>
      <c r="GHT627" s="570"/>
      <c r="GHU627" s="570"/>
      <c r="GHV627" s="570"/>
      <c r="GHW627" s="570"/>
      <c r="GHX627" s="570"/>
      <c r="GHY627" s="570"/>
      <c r="GHZ627" s="570"/>
      <c r="GIA627" s="570"/>
      <c r="GIB627" s="570"/>
      <c r="GIC627" s="570"/>
      <c r="GID627" s="570"/>
      <c r="GIE627" s="570"/>
      <c r="GIF627" s="570"/>
      <c r="GIG627" s="570"/>
      <c r="GIH627" s="570"/>
      <c r="GII627" s="570"/>
      <c r="GIJ627" s="570"/>
      <c r="GIK627" s="570"/>
      <c r="GIL627" s="570"/>
      <c r="GIM627" s="570"/>
      <c r="GIN627" s="570"/>
      <c r="GIO627" s="570"/>
      <c r="GIP627" s="570"/>
      <c r="GIQ627" s="570"/>
      <c r="GIR627" s="570"/>
      <c r="GIS627" s="570"/>
      <c r="GIT627" s="570"/>
      <c r="GIU627" s="570"/>
      <c r="GIV627" s="570"/>
      <c r="GIW627" s="570"/>
      <c r="GIX627" s="570"/>
      <c r="GIY627" s="570"/>
      <c r="GIZ627" s="570"/>
      <c r="GJA627" s="570"/>
      <c r="GJB627" s="570"/>
      <c r="GJC627" s="570"/>
      <c r="GJD627" s="570"/>
      <c r="GJE627" s="570"/>
      <c r="GJF627" s="570"/>
      <c r="GJG627" s="570"/>
      <c r="GJH627" s="570"/>
      <c r="GJI627" s="570"/>
      <c r="GJJ627" s="570"/>
      <c r="GJK627" s="570"/>
      <c r="GJL627" s="570"/>
      <c r="GJM627" s="570"/>
      <c r="GJN627" s="570"/>
      <c r="GJO627" s="570"/>
      <c r="GJP627" s="570"/>
      <c r="GJQ627" s="570"/>
      <c r="GJR627" s="570"/>
      <c r="GJS627" s="570"/>
      <c r="GJT627" s="570"/>
      <c r="GJU627" s="570"/>
      <c r="GJV627" s="570"/>
      <c r="GJW627" s="570"/>
      <c r="GJX627" s="570"/>
      <c r="GJY627" s="570"/>
      <c r="GJZ627" s="570"/>
      <c r="GKA627" s="570"/>
      <c r="GKB627" s="570"/>
      <c r="GKC627" s="570"/>
      <c r="GKD627" s="570"/>
      <c r="GKE627" s="570"/>
      <c r="GKF627" s="570"/>
      <c r="GKG627" s="570"/>
      <c r="GKH627" s="570"/>
      <c r="GKI627" s="570"/>
      <c r="GKJ627" s="570"/>
      <c r="GKK627" s="570"/>
      <c r="GKL627" s="570"/>
      <c r="GKM627" s="570"/>
      <c r="GKN627" s="570"/>
      <c r="GKO627" s="570"/>
      <c r="GKP627" s="570"/>
      <c r="GKQ627" s="570"/>
      <c r="GKR627" s="570"/>
      <c r="GKS627" s="570"/>
      <c r="GKT627" s="570"/>
      <c r="GKU627" s="570"/>
      <c r="GKV627" s="570"/>
      <c r="GKW627" s="570"/>
      <c r="GKX627" s="570"/>
      <c r="GKY627" s="570"/>
      <c r="GKZ627" s="570"/>
      <c r="GLA627" s="570"/>
      <c r="GLB627" s="570"/>
      <c r="GLC627" s="570"/>
      <c r="GLD627" s="570"/>
      <c r="GLE627" s="570"/>
      <c r="GLF627" s="570"/>
      <c r="GLG627" s="570"/>
      <c r="GLH627" s="570"/>
      <c r="GLI627" s="570"/>
      <c r="GLJ627" s="570"/>
      <c r="GLK627" s="570"/>
      <c r="GLL627" s="570"/>
      <c r="GLM627" s="570"/>
      <c r="GLN627" s="570"/>
      <c r="GLO627" s="570"/>
      <c r="GLP627" s="570"/>
      <c r="GLQ627" s="570"/>
      <c r="GLR627" s="570"/>
      <c r="GLS627" s="570"/>
      <c r="GLT627" s="570"/>
      <c r="GLU627" s="570"/>
      <c r="GLV627" s="570"/>
      <c r="GLW627" s="570"/>
      <c r="GLX627" s="570"/>
      <c r="GLY627" s="570"/>
      <c r="GLZ627" s="570"/>
      <c r="GMA627" s="570"/>
      <c r="GMB627" s="570"/>
      <c r="GMC627" s="570"/>
      <c r="GMD627" s="570"/>
      <c r="GME627" s="570"/>
      <c r="GMF627" s="570"/>
      <c r="GMG627" s="570"/>
      <c r="GMH627" s="570"/>
      <c r="GMI627" s="570"/>
      <c r="GMJ627" s="570"/>
      <c r="GMK627" s="570"/>
      <c r="GML627" s="570"/>
      <c r="GMM627" s="570"/>
      <c r="GMN627" s="570"/>
      <c r="GMO627" s="570"/>
      <c r="GMP627" s="570"/>
      <c r="GMQ627" s="570"/>
      <c r="GMR627" s="570"/>
      <c r="GMS627" s="570"/>
      <c r="GMT627" s="570"/>
      <c r="GMU627" s="570"/>
      <c r="GMV627" s="570"/>
      <c r="GMW627" s="570"/>
      <c r="GMX627" s="570"/>
      <c r="GMY627" s="570"/>
      <c r="GMZ627" s="570"/>
      <c r="GNA627" s="570"/>
      <c r="GNB627" s="570"/>
      <c r="GNC627" s="570"/>
      <c r="GND627" s="570"/>
      <c r="GNE627" s="570"/>
      <c r="GNF627" s="570"/>
      <c r="GNG627" s="570"/>
      <c r="GNH627" s="570"/>
      <c r="GNI627" s="570"/>
      <c r="GNJ627" s="570"/>
      <c r="GNK627" s="570"/>
      <c r="GNL627" s="570"/>
      <c r="GNM627" s="570"/>
      <c r="GNN627" s="570"/>
      <c r="GNO627" s="570"/>
      <c r="GNP627" s="570"/>
      <c r="GNQ627" s="570"/>
      <c r="GNR627" s="570"/>
      <c r="GNS627" s="570"/>
      <c r="GNT627" s="570"/>
      <c r="GNU627" s="570"/>
      <c r="GNV627" s="570"/>
      <c r="GNW627" s="570"/>
      <c r="GNX627" s="570"/>
      <c r="GNY627" s="570"/>
      <c r="GNZ627" s="570"/>
      <c r="GOA627" s="570"/>
      <c r="GOB627" s="570"/>
      <c r="GOC627" s="570"/>
      <c r="GOD627" s="570"/>
      <c r="GOE627" s="570"/>
      <c r="GOF627" s="570"/>
      <c r="GOG627" s="570"/>
      <c r="GOH627" s="570"/>
      <c r="GOI627" s="570"/>
      <c r="GOJ627" s="570"/>
      <c r="GOK627" s="570"/>
      <c r="GOL627" s="570"/>
      <c r="GOM627" s="570"/>
      <c r="GON627" s="570"/>
      <c r="GOO627" s="570"/>
      <c r="GOP627" s="570"/>
      <c r="GOQ627" s="570"/>
      <c r="GOR627" s="570"/>
      <c r="GOS627" s="570"/>
      <c r="GOT627" s="570"/>
      <c r="GOU627" s="570"/>
      <c r="GOV627" s="570"/>
      <c r="GOW627" s="570"/>
      <c r="GOX627" s="570"/>
      <c r="GOY627" s="570"/>
      <c r="GOZ627" s="570"/>
      <c r="GPA627" s="570"/>
      <c r="GPB627" s="570"/>
      <c r="GPC627" s="570"/>
      <c r="GPD627" s="570"/>
      <c r="GPE627" s="570"/>
      <c r="GPF627" s="570"/>
      <c r="GPG627" s="570"/>
      <c r="GPH627" s="570"/>
      <c r="GPI627" s="570"/>
      <c r="GPJ627" s="570"/>
      <c r="GPK627" s="570"/>
      <c r="GPL627" s="570"/>
      <c r="GPM627" s="570"/>
      <c r="GPN627" s="570"/>
      <c r="GPO627" s="570"/>
      <c r="GPP627" s="570"/>
      <c r="GPQ627" s="570"/>
      <c r="GPR627" s="570"/>
      <c r="GPS627" s="570"/>
      <c r="GPT627" s="570"/>
      <c r="GPU627" s="570"/>
      <c r="GPV627" s="570"/>
      <c r="GPW627" s="570"/>
      <c r="GPX627" s="570"/>
      <c r="GPY627" s="570"/>
      <c r="GPZ627" s="570"/>
      <c r="GQA627" s="570"/>
      <c r="GQB627" s="570"/>
      <c r="GQC627" s="570"/>
      <c r="GQD627" s="570"/>
      <c r="GQE627" s="570"/>
      <c r="GQF627" s="570"/>
      <c r="GQG627" s="570"/>
      <c r="GQH627" s="570"/>
      <c r="GQI627" s="570"/>
      <c r="GQJ627" s="570"/>
      <c r="GQK627" s="570"/>
      <c r="GQL627" s="570"/>
      <c r="GQM627" s="570"/>
      <c r="GQN627" s="570"/>
      <c r="GQO627" s="570"/>
      <c r="GQP627" s="570"/>
      <c r="GQQ627" s="570"/>
      <c r="GQR627" s="570"/>
      <c r="GQS627" s="570"/>
      <c r="GQT627" s="570"/>
      <c r="GQU627" s="570"/>
      <c r="GQV627" s="570"/>
      <c r="GQW627" s="570"/>
      <c r="GQX627" s="570"/>
      <c r="GQY627" s="570"/>
      <c r="GQZ627" s="570"/>
      <c r="GRA627" s="570"/>
      <c r="GRB627" s="570"/>
      <c r="GRC627" s="570"/>
      <c r="GRD627" s="570"/>
      <c r="GRE627" s="570"/>
      <c r="GRF627" s="570"/>
      <c r="GRG627" s="570"/>
      <c r="GRH627" s="570"/>
      <c r="GRI627" s="570"/>
      <c r="GRJ627" s="570"/>
      <c r="GRK627" s="570"/>
      <c r="GRL627" s="570"/>
      <c r="GRM627" s="570"/>
      <c r="GRN627" s="570"/>
      <c r="GRO627" s="570"/>
      <c r="GRP627" s="570"/>
      <c r="GRQ627" s="570"/>
      <c r="GRR627" s="570"/>
      <c r="GRS627" s="570"/>
      <c r="GRT627" s="570"/>
      <c r="GRU627" s="570"/>
      <c r="GRV627" s="570"/>
      <c r="GRW627" s="570"/>
      <c r="GRX627" s="570"/>
      <c r="GRY627" s="570"/>
      <c r="GRZ627" s="570"/>
      <c r="GSA627" s="570"/>
      <c r="GSB627" s="570"/>
      <c r="GSC627" s="570"/>
      <c r="GSD627" s="570"/>
      <c r="GSE627" s="570"/>
      <c r="GSF627" s="570"/>
      <c r="GSG627" s="570"/>
      <c r="GSH627" s="570"/>
      <c r="GSI627" s="570"/>
      <c r="GSJ627" s="570"/>
      <c r="GSK627" s="570"/>
      <c r="GSL627" s="570"/>
      <c r="GSM627" s="570"/>
      <c r="GSN627" s="570"/>
      <c r="GSO627" s="570"/>
      <c r="GSP627" s="570"/>
      <c r="GSQ627" s="570"/>
      <c r="GSR627" s="570"/>
      <c r="GSS627" s="570"/>
      <c r="GST627" s="570"/>
      <c r="GSU627" s="570"/>
      <c r="GSV627" s="570"/>
      <c r="GSW627" s="570"/>
      <c r="GSX627" s="570"/>
      <c r="GSY627" s="570"/>
      <c r="GSZ627" s="570"/>
      <c r="GTA627" s="570"/>
      <c r="GTB627" s="570"/>
      <c r="GTC627" s="570"/>
      <c r="GTD627" s="570"/>
      <c r="GTE627" s="570"/>
      <c r="GTF627" s="570"/>
      <c r="GTG627" s="570"/>
      <c r="GTH627" s="570"/>
      <c r="GTI627" s="570"/>
      <c r="GTJ627" s="570"/>
      <c r="GTK627" s="570"/>
      <c r="GTL627" s="570"/>
      <c r="GTM627" s="570"/>
      <c r="GTN627" s="570"/>
      <c r="GTO627" s="570"/>
      <c r="GTP627" s="570"/>
      <c r="GTQ627" s="570"/>
      <c r="GTR627" s="570"/>
      <c r="GTS627" s="570"/>
      <c r="GTT627" s="570"/>
      <c r="GTU627" s="570"/>
      <c r="GTV627" s="570"/>
      <c r="GTW627" s="570"/>
      <c r="GTX627" s="570"/>
      <c r="GTY627" s="570"/>
      <c r="GTZ627" s="570"/>
      <c r="GUA627" s="570"/>
      <c r="GUB627" s="570"/>
      <c r="GUC627" s="570"/>
      <c r="GUD627" s="570"/>
      <c r="GUE627" s="570"/>
      <c r="GUF627" s="570"/>
      <c r="GUG627" s="570"/>
      <c r="GUH627" s="570"/>
      <c r="GUI627" s="570"/>
      <c r="GUJ627" s="570"/>
      <c r="GUK627" s="570"/>
      <c r="GUL627" s="570"/>
      <c r="GUM627" s="570"/>
      <c r="GUN627" s="570"/>
      <c r="GUO627" s="570"/>
      <c r="GUP627" s="570"/>
      <c r="GUQ627" s="570"/>
      <c r="GUR627" s="570"/>
      <c r="GUS627" s="570"/>
      <c r="GUT627" s="570"/>
      <c r="GUU627" s="570"/>
      <c r="GUV627" s="570"/>
      <c r="GUW627" s="570"/>
      <c r="GUX627" s="570"/>
      <c r="GUY627" s="570"/>
      <c r="GUZ627" s="570"/>
      <c r="GVA627" s="570"/>
      <c r="GVB627" s="570"/>
      <c r="GVC627" s="570"/>
      <c r="GVD627" s="570"/>
      <c r="GVE627" s="570"/>
      <c r="GVF627" s="570"/>
      <c r="GVG627" s="570"/>
      <c r="GVH627" s="570"/>
      <c r="GVI627" s="570"/>
      <c r="GVJ627" s="570"/>
      <c r="GVK627" s="570"/>
      <c r="GVL627" s="570"/>
      <c r="GVM627" s="570"/>
      <c r="GVN627" s="570"/>
      <c r="GVO627" s="570"/>
      <c r="GVP627" s="570"/>
      <c r="GVQ627" s="570"/>
      <c r="GVR627" s="570"/>
      <c r="GVS627" s="570"/>
      <c r="GVT627" s="570"/>
      <c r="GVU627" s="570"/>
      <c r="GVV627" s="570"/>
      <c r="GVW627" s="570"/>
      <c r="GVX627" s="570"/>
      <c r="GVY627" s="570"/>
      <c r="GVZ627" s="570"/>
      <c r="GWA627" s="570"/>
      <c r="GWB627" s="570"/>
      <c r="GWC627" s="570"/>
      <c r="GWD627" s="570"/>
      <c r="GWE627" s="570"/>
      <c r="GWF627" s="570"/>
      <c r="GWG627" s="570"/>
      <c r="GWH627" s="570"/>
      <c r="GWI627" s="570"/>
      <c r="GWJ627" s="570"/>
      <c r="GWK627" s="570"/>
      <c r="GWL627" s="570"/>
      <c r="GWM627" s="570"/>
      <c r="GWN627" s="570"/>
      <c r="GWO627" s="570"/>
      <c r="GWP627" s="570"/>
      <c r="GWQ627" s="570"/>
      <c r="GWR627" s="570"/>
      <c r="GWS627" s="570"/>
      <c r="GWT627" s="570"/>
      <c r="GWU627" s="570"/>
      <c r="GWV627" s="570"/>
      <c r="GWW627" s="570"/>
      <c r="GWX627" s="570"/>
      <c r="GWY627" s="570"/>
      <c r="GWZ627" s="570"/>
      <c r="GXA627" s="570"/>
      <c r="GXB627" s="570"/>
      <c r="GXC627" s="570"/>
      <c r="GXD627" s="570"/>
      <c r="GXE627" s="570"/>
      <c r="GXF627" s="570"/>
      <c r="GXG627" s="570"/>
      <c r="GXH627" s="570"/>
      <c r="GXI627" s="570"/>
      <c r="GXJ627" s="570"/>
      <c r="GXK627" s="570"/>
      <c r="GXL627" s="570"/>
      <c r="GXM627" s="570"/>
      <c r="GXN627" s="570"/>
      <c r="GXO627" s="570"/>
      <c r="GXP627" s="570"/>
      <c r="GXQ627" s="570"/>
      <c r="GXR627" s="570"/>
      <c r="GXS627" s="570"/>
      <c r="GXT627" s="570"/>
      <c r="GXU627" s="570"/>
      <c r="GXV627" s="570"/>
      <c r="GXW627" s="570"/>
      <c r="GXX627" s="570"/>
      <c r="GXY627" s="570"/>
      <c r="GXZ627" s="570"/>
      <c r="GYA627" s="570"/>
      <c r="GYB627" s="570"/>
      <c r="GYC627" s="570"/>
      <c r="GYD627" s="570"/>
      <c r="GYE627" s="570"/>
      <c r="GYF627" s="570"/>
      <c r="GYG627" s="570"/>
      <c r="GYH627" s="570"/>
      <c r="GYI627" s="570"/>
      <c r="GYJ627" s="570"/>
      <c r="GYK627" s="570"/>
      <c r="GYL627" s="570"/>
      <c r="GYM627" s="570"/>
      <c r="GYN627" s="570"/>
      <c r="GYO627" s="570"/>
      <c r="GYP627" s="570"/>
      <c r="GYQ627" s="570"/>
      <c r="GYR627" s="570"/>
      <c r="GYS627" s="570"/>
      <c r="GYT627" s="570"/>
      <c r="GYU627" s="570"/>
      <c r="GYV627" s="570"/>
      <c r="GYW627" s="570"/>
      <c r="GYX627" s="570"/>
      <c r="GYY627" s="570"/>
      <c r="GYZ627" s="570"/>
      <c r="GZA627" s="570"/>
      <c r="GZB627" s="570"/>
      <c r="GZC627" s="570"/>
      <c r="GZD627" s="570"/>
      <c r="GZE627" s="570"/>
      <c r="GZF627" s="570"/>
      <c r="GZG627" s="570"/>
      <c r="GZH627" s="570"/>
      <c r="GZI627" s="570"/>
      <c r="GZJ627" s="570"/>
      <c r="GZK627" s="570"/>
      <c r="GZL627" s="570"/>
      <c r="GZM627" s="570"/>
      <c r="GZN627" s="570"/>
      <c r="GZO627" s="570"/>
      <c r="GZP627" s="570"/>
      <c r="GZQ627" s="570"/>
      <c r="GZR627" s="570"/>
      <c r="GZS627" s="570"/>
      <c r="GZT627" s="570"/>
      <c r="GZU627" s="570"/>
      <c r="GZV627" s="570"/>
      <c r="GZW627" s="570"/>
      <c r="GZX627" s="570"/>
      <c r="GZY627" s="570"/>
      <c r="GZZ627" s="570"/>
      <c r="HAA627" s="570"/>
      <c r="HAB627" s="570"/>
      <c r="HAC627" s="570"/>
      <c r="HAD627" s="570"/>
      <c r="HAE627" s="570"/>
      <c r="HAF627" s="570"/>
      <c r="HAG627" s="570"/>
      <c r="HAH627" s="570"/>
      <c r="HAI627" s="570"/>
      <c r="HAJ627" s="570"/>
      <c r="HAK627" s="570"/>
      <c r="HAL627" s="570"/>
      <c r="HAM627" s="570"/>
      <c r="HAN627" s="570"/>
      <c r="HAO627" s="570"/>
      <c r="HAP627" s="570"/>
      <c r="HAQ627" s="570"/>
      <c r="HAR627" s="570"/>
      <c r="HAS627" s="570"/>
      <c r="HAT627" s="570"/>
      <c r="HAU627" s="570"/>
      <c r="HAV627" s="570"/>
      <c r="HAW627" s="570"/>
      <c r="HAX627" s="570"/>
      <c r="HAY627" s="570"/>
      <c r="HAZ627" s="570"/>
      <c r="HBA627" s="570"/>
      <c r="HBB627" s="570"/>
      <c r="HBC627" s="570"/>
      <c r="HBD627" s="570"/>
      <c r="HBE627" s="570"/>
      <c r="HBF627" s="570"/>
      <c r="HBG627" s="570"/>
      <c r="HBH627" s="570"/>
      <c r="HBI627" s="570"/>
      <c r="HBJ627" s="570"/>
      <c r="HBK627" s="570"/>
      <c r="HBL627" s="570"/>
      <c r="HBM627" s="570"/>
      <c r="HBN627" s="570"/>
      <c r="HBO627" s="570"/>
      <c r="HBP627" s="570"/>
      <c r="HBQ627" s="570"/>
      <c r="HBR627" s="570"/>
      <c r="HBS627" s="570"/>
      <c r="HBT627" s="570"/>
      <c r="HBU627" s="570"/>
      <c r="HBV627" s="570"/>
      <c r="HBW627" s="570"/>
      <c r="HBX627" s="570"/>
      <c r="HBY627" s="570"/>
      <c r="HBZ627" s="570"/>
      <c r="HCA627" s="570"/>
      <c r="HCB627" s="570"/>
      <c r="HCC627" s="570"/>
      <c r="HCD627" s="570"/>
      <c r="HCE627" s="570"/>
      <c r="HCF627" s="570"/>
      <c r="HCG627" s="570"/>
      <c r="HCH627" s="570"/>
      <c r="HCI627" s="570"/>
      <c r="HCJ627" s="570"/>
      <c r="HCK627" s="570"/>
      <c r="HCL627" s="570"/>
      <c r="HCM627" s="570"/>
      <c r="HCN627" s="570"/>
      <c r="HCO627" s="570"/>
      <c r="HCP627" s="570"/>
      <c r="HCQ627" s="570"/>
      <c r="HCR627" s="570"/>
      <c r="HCS627" s="570"/>
      <c r="HCT627" s="570"/>
      <c r="HCU627" s="570"/>
      <c r="HCV627" s="570"/>
      <c r="HCW627" s="570"/>
      <c r="HCX627" s="570"/>
      <c r="HCY627" s="570"/>
      <c r="HCZ627" s="570"/>
      <c r="HDA627" s="570"/>
      <c r="HDB627" s="570"/>
      <c r="HDC627" s="570"/>
      <c r="HDD627" s="570"/>
      <c r="HDE627" s="570"/>
      <c r="HDF627" s="570"/>
      <c r="HDG627" s="570"/>
      <c r="HDH627" s="570"/>
      <c r="HDI627" s="570"/>
      <c r="HDJ627" s="570"/>
      <c r="HDK627" s="570"/>
      <c r="HDL627" s="570"/>
      <c r="HDM627" s="570"/>
      <c r="HDN627" s="570"/>
      <c r="HDO627" s="570"/>
      <c r="HDP627" s="570"/>
      <c r="HDQ627" s="570"/>
      <c r="HDR627" s="570"/>
      <c r="HDS627" s="570"/>
      <c r="HDT627" s="570"/>
      <c r="HDU627" s="570"/>
      <c r="HDV627" s="570"/>
      <c r="HDW627" s="570"/>
      <c r="HDX627" s="570"/>
      <c r="HDY627" s="570"/>
      <c r="HDZ627" s="570"/>
      <c r="HEA627" s="570"/>
      <c r="HEB627" s="570"/>
      <c r="HEC627" s="570"/>
      <c r="HED627" s="570"/>
      <c r="HEE627" s="570"/>
      <c r="HEF627" s="570"/>
      <c r="HEG627" s="570"/>
      <c r="HEH627" s="570"/>
      <c r="HEI627" s="570"/>
      <c r="HEJ627" s="570"/>
      <c r="HEK627" s="570"/>
      <c r="HEL627" s="570"/>
      <c r="HEM627" s="570"/>
      <c r="HEN627" s="570"/>
      <c r="HEO627" s="570"/>
      <c r="HEP627" s="570"/>
      <c r="HEQ627" s="570"/>
      <c r="HER627" s="570"/>
      <c r="HES627" s="570"/>
      <c r="HET627" s="570"/>
      <c r="HEU627" s="570"/>
      <c r="HEV627" s="570"/>
      <c r="HEW627" s="570"/>
      <c r="HEX627" s="570"/>
      <c r="HEY627" s="570"/>
      <c r="HEZ627" s="570"/>
      <c r="HFA627" s="570"/>
      <c r="HFB627" s="570"/>
      <c r="HFC627" s="570"/>
      <c r="HFD627" s="570"/>
      <c r="HFE627" s="570"/>
      <c r="HFF627" s="570"/>
      <c r="HFG627" s="570"/>
      <c r="HFH627" s="570"/>
      <c r="HFI627" s="570"/>
      <c r="HFJ627" s="570"/>
      <c r="HFK627" s="570"/>
      <c r="HFL627" s="570"/>
      <c r="HFM627" s="570"/>
      <c r="HFN627" s="570"/>
      <c r="HFO627" s="570"/>
      <c r="HFP627" s="570"/>
      <c r="HFQ627" s="570"/>
      <c r="HFR627" s="570"/>
      <c r="HFS627" s="570"/>
      <c r="HFT627" s="570"/>
      <c r="HFU627" s="570"/>
      <c r="HFV627" s="570"/>
      <c r="HFW627" s="570"/>
      <c r="HFX627" s="570"/>
      <c r="HFY627" s="570"/>
      <c r="HFZ627" s="570"/>
      <c r="HGA627" s="570"/>
      <c r="HGB627" s="570"/>
      <c r="HGC627" s="570"/>
      <c r="HGD627" s="570"/>
      <c r="HGE627" s="570"/>
      <c r="HGF627" s="570"/>
      <c r="HGG627" s="570"/>
      <c r="HGH627" s="570"/>
      <c r="HGI627" s="570"/>
      <c r="HGJ627" s="570"/>
      <c r="HGK627" s="570"/>
      <c r="HGL627" s="570"/>
      <c r="HGM627" s="570"/>
      <c r="HGN627" s="570"/>
      <c r="HGO627" s="570"/>
      <c r="HGP627" s="570"/>
      <c r="HGQ627" s="570"/>
      <c r="HGR627" s="570"/>
      <c r="HGS627" s="570"/>
      <c r="HGT627" s="570"/>
      <c r="HGU627" s="570"/>
      <c r="HGV627" s="570"/>
      <c r="HGW627" s="570"/>
      <c r="HGX627" s="570"/>
      <c r="HGY627" s="570"/>
      <c r="HGZ627" s="570"/>
      <c r="HHA627" s="570"/>
      <c r="HHB627" s="570"/>
      <c r="HHC627" s="570"/>
      <c r="HHD627" s="570"/>
      <c r="HHE627" s="570"/>
      <c r="HHF627" s="570"/>
      <c r="HHG627" s="570"/>
      <c r="HHH627" s="570"/>
      <c r="HHI627" s="570"/>
      <c r="HHJ627" s="570"/>
      <c r="HHK627" s="570"/>
      <c r="HHL627" s="570"/>
      <c r="HHM627" s="570"/>
      <c r="HHN627" s="570"/>
      <c r="HHO627" s="570"/>
      <c r="HHP627" s="570"/>
      <c r="HHQ627" s="570"/>
      <c r="HHR627" s="570"/>
      <c r="HHS627" s="570"/>
      <c r="HHT627" s="570"/>
      <c r="HHU627" s="570"/>
      <c r="HHV627" s="570"/>
      <c r="HHW627" s="570"/>
      <c r="HHX627" s="570"/>
      <c r="HHY627" s="570"/>
      <c r="HHZ627" s="570"/>
      <c r="HIA627" s="570"/>
      <c r="HIB627" s="570"/>
      <c r="HIC627" s="570"/>
      <c r="HID627" s="570"/>
      <c r="HIE627" s="570"/>
      <c r="HIF627" s="570"/>
      <c r="HIG627" s="570"/>
      <c r="HIH627" s="570"/>
      <c r="HII627" s="570"/>
      <c r="HIJ627" s="570"/>
      <c r="HIK627" s="570"/>
      <c r="HIL627" s="570"/>
      <c r="HIM627" s="570"/>
      <c r="HIN627" s="570"/>
      <c r="HIO627" s="570"/>
      <c r="HIP627" s="570"/>
      <c r="HIQ627" s="570"/>
      <c r="HIR627" s="570"/>
      <c r="HIS627" s="570"/>
      <c r="HIT627" s="570"/>
      <c r="HIU627" s="570"/>
      <c r="HIV627" s="570"/>
      <c r="HIW627" s="570"/>
      <c r="HIX627" s="570"/>
      <c r="HIY627" s="570"/>
      <c r="HIZ627" s="570"/>
      <c r="HJA627" s="570"/>
      <c r="HJB627" s="570"/>
      <c r="HJC627" s="570"/>
      <c r="HJD627" s="570"/>
      <c r="HJE627" s="570"/>
      <c r="HJF627" s="570"/>
      <c r="HJG627" s="570"/>
      <c r="HJH627" s="570"/>
      <c r="HJI627" s="570"/>
      <c r="HJJ627" s="570"/>
      <c r="HJK627" s="570"/>
      <c r="HJL627" s="570"/>
      <c r="HJM627" s="570"/>
      <c r="HJN627" s="570"/>
      <c r="HJO627" s="570"/>
      <c r="HJP627" s="570"/>
      <c r="HJQ627" s="570"/>
      <c r="HJR627" s="570"/>
      <c r="HJS627" s="570"/>
      <c r="HJT627" s="570"/>
      <c r="HJU627" s="570"/>
      <c r="HJV627" s="570"/>
      <c r="HJW627" s="570"/>
      <c r="HJX627" s="570"/>
      <c r="HJY627" s="570"/>
      <c r="HJZ627" s="570"/>
      <c r="HKA627" s="570"/>
      <c r="HKB627" s="570"/>
      <c r="HKC627" s="570"/>
      <c r="HKD627" s="570"/>
      <c r="HKE627" s="570"/>
      <c r="HKF627" s="570"/>
      <c r="HKG627" s="570"/>
      <c r="HKH627" s="570"/>
      <c r="HKI627" s="570"/>
      <c r="HKJ627" s="570"/>
      <c r="HKK627" s="570"/>
      <c r="HKL627" s="570"/>
      <c r="HKM627" s="570"/>
      <c r="HKN627" s="570"/>
      <c r="HKO627" s="570"/>
      <c r="HKP627" s="570"/>
      <c r="HKQ627" s="570"/>
      <c r="HKR627" s="570"/>
      <c r="HKS627" s="570"/>
      <c r="HKT627" s="570"/>
      <c r="HKU627" s="570"/>
      <c r="HKV627" s="570"/>
      <c r="HKW627" s="570"/>
      <c r="HKX627" s="570"/>
      <c r="HKY627" s="570"/>
      <c r="HKZ627" s="570"/>
      <c r="HLA627" s="570"/>
      <c r="HLB627" s="570"/>
      <c r="HLC627" s="570"/>
      <c r="HLD627" s="570"/>
      <c r="HLE627" s="570"/>
      <c r="HLF627" s="570"/>
      <c r="HLG627" s="570"/>
      <c r="HLH627" s="570"/>
      <c r="HLI627" s="570"/>
      <c r="HLJ627" s="570"/>
      <c r="HLK627" s="570"/>
      <c r="HLL627" s="570"/>
      <c r="HLM627" s="570"/>
      <c r="HLN627" s="570"/>
      <c r="HLO627" s="570"/>
      <c r="HLP627" s="570"/>
      <c r="HLQ627" s="570"/>
      <c r="HLR627" s="570"/>
      <c r="HLS627" s="570"/>
      <c r="HLT627" s="570"/>
      <c r="HLU627" s="570"/>
      <c r="HLV627" s="570"/>
      <c r="HLW627" s="570"/>
      <c r="HLX627" s="570"/>
      <c r="HLY627" s="570"/>
      <c r="HLZ627" s="570"/>
      <c r="HMA627" s="570"/>
      <c r="HMB627" s="570"/>
      <c r="HMC627" s="570"/>
      <c r="HMD627" s="570"/>
      <c r="HME627" s="570"/>
      <c r="HMF627" s="570"/>
      <c r="HMG627" s="570"/>
      <c r="HMH627" s="570"/>
      <c r="HMI627" s="570"/>
      <c r="HMJ627" s="570"/>
      <c r="HMK627" s="570"/>
      <c r="HML627" s="570"/>
      <c r="HMM627" s="570"/>
      <c r="HMN627" s="570"/>
      <c r="HMO627" s="570"/>
      <c r="HMP627" s="570"/>
      <c r="HMQ627" s="570"/>
      <c r="HMR627" s="570"/>
      <c r="HMS627" s="570"/>
      <c r="HMT627" s="570"/>
      <c r="HMU627" s="570"/>
      <c r="HMV627" s="570"/>
      <c r="HMW627" s="570"/>
      <c r="HMX627" s="570"/>
      <c r="HMY627" s="570"/>
      <c r="HMZ627" s="570"/>
      <c r="HNA627" s="570"/>
      <c r="HNB627" s="570"/>
      <c r="HNC627" s="570"/>
      <c r="HND627" s="570"/>
      <c r="HNE627" s="570"/>
      <c r="HNF627" s="570"/>
      <c r="HNG627" s="570"/>
      <c r="HNH627" s="570"/>
      <c r="HNI627" s="570"/>
      <c r="HNJ627" s="570"/>
      <c r="HNK627" s="570"/>
      <c r="HNL627" s="570"/>
      <c r="HNM627" s="570"/>
      <c r="HNN627" s="570"/>
      <c r="HNO627" s="570"/>
      <c r="HNP627" s="570"/>
      <c r="HNQ627" s="570"/>
      <c r="HNR627" s="570"/>
      <c r="HNS627" s="570"/>
      <c r="HNT627" s="570"/>
      <c r="HNU627" s="570"/>
      <c r="HNV627" s="570"/>
      <c r="HNW627" s="570"/>
      <c r="HNX627" s="570"/>
      <c r="HNY627" s="570"/>
      <c r="HNZ627" s="570"/>
      <c r="HOA627" s="570"/>
      <c r="HOB627" s="570"/>
      <c r="HOC627" s="570"/>
      <c r="HOD627" s="570"/>
      <c r="HOE627" s="570"/>
      <c r="HOF627" s="570"/>
      <c r="HOG627" s="570"/>
      <c r="HOH627" s="570"/>
      <c r="HOI627" s="570"/>
      <c r="HOJ627" s="570"/>
      <c r="HOK627" s="570"/>
      <c r="HOL627" s="570"/>
      <c r="HOM627" s="570"/>
      <c r="HON627" s="570"/>
      <c r="HOO627" s="570"/>
      <c r="HOP627" s="570"/>
      <c r="HOQ627" s="570"/>
      <c r="HOR627" s="570"/>
      <c r="HOS627" s="570"/>
      <c r="HOT627" s="570"/>
      <c r="HOU627" s="570"/>
      <c r="HOV627" s="570"/>
      <c r="HOW627" s="570"/>
      <c r="HOX627" s="570"/>
      <c r="HOY627" s="570"/>
      <c r="HOZ627" s="570"/>
      <c r="HPA627" s="570"/>
      <c r="HPB627" s="570"/>
      <c r="HPC627" s="570"/>
      <c r="HPD627" s="570"/>
      <c r="HPE627" s="570"/>
      <c r="HPF627" s="570"/>
      <c r="HPG627" s="570"/>
      <c r="HPH627" s="570"/>
      <c r="HPI627" s="570"/>
      <c r="HPJ627" s="570"/>
      <c r="HPK627" s="570"/>
      <c r="HPL627" s="570"/>
      <c r="HPM627" s="570"/>
      <c r="HPN627" s="570"/>
      <c r="HPO627" s="570"/>
      <c r="HPP627" s="570"/>
      <c r="HPQ627" s="570"/>
      <c r="HPR627" s="570"/>
      <c r="HPS627" s="570"/>
      <c r="HPT627" s="570"/>
      <c r="HPU627" s="570"/>
      <c r="HPV627" s="570"/>
      <c r="HPW627" s="570"/>
      <c r="HPX627" s="570"/>
      <c r="HPY627" s="570"/>
      <c r="HPZ627" s="570"/>
      <c r="HQA627" s="570"/>
      <c r="HQB627" s="570"/>
      <c r="HQC627" s="570"/>
      <c r="HQD627" s="570"/>
      <c r="HQE627" s="570"/>
      <c r="HQF627" s="570"/>
      <c r="HQG627" s="570"/>
      <c r="HQH627" s="570"/>
      <c r="HQI627" s="570"/>
      <c r="HQJ627" s="570"/>
      <c r="HQK627" s="570"/>
      <c r="HQL627" s="570"/>
      <c r="HQM627" s="570"/>
      <c r="HQN627" s="570"/>
      <c r="HQO627" s="570"/>
      <c r="HQP627" s="570"/>
      <c r="HQQ627" s="570"/>
      <c r="HQR627" s="570"/>
      <c r="HQS627" s="570"/>
      <c r="HQT627" s="570"/>
      <c r="HQU627" s="570"/>
      <c r="HQV627" s="570"/>
      <c r="HQW627" s="570"/>
      <c r="HQX627" s="570"/>
      <c r="HQY627" s="570"/>
      <c r="HQZ627" s="570"/>
      <c r="HRA627" s="570"/>
      <c r="HRB627" s="570"/>
      <c r="HRC627" s="570"/>
      <c r="HRD627" s="570"/>
      <c r="HRE627" s="570"/>
      <c r="HRF627" s="570"/>
      <c r="HRG627" s="570"/>
      <c r="HRH627" s="570"/>
      <c r="HRI627" s="570"/>
      <c r="HRJ627" s="570"/>
      <c r="HRK627" s="570"/>
      <c r="HRL627" s="570"/>
      <c r="HRM627" s="570"/>
      <c r="HRN627" s="570"/>
      <c r="HRO627" s="570"/>
      <c r="HRP627" s="570"/>
      <c r="HRQ627" s="570"/>
      <c r="HRR627" s="570"/>
      <c r="HRS627" s="570"/>
      <c r="HRT627" s="570"/>
      <c r="HRU627" s="570"/>
      <c r="HRV627" s="570"/>
      <c r="HRW627" s="570"/>
      <c r="HRX627" s="570"/>
      <c r="HRY627" s="570"/>
      <c r="HRZ627" s="570"/>
      <c r="HSA627" s="570"/>
      <c r="HSB627" s="570"/>
      <c r="HSC627" s="570"/>
      <c r="HSD627" s="570"/>
      <c r="HSE627" s="570"/>
      <c r="HSF627" s="570"/>
      <c r="HSG627" s="570"/>
      <c r="HSH627" s="570"/>
      <c r="HSI627" s="570"/>
      <c r="HSJ627" s="570"/>
      <c r="HSK627" s="570"/>
      <c r="HSL627" s="570"/>
      <c r="HSM627" s="570"/>
      <c r="HSN627" s="570"/>
      <c r="HSO627" s="570"/>
      <c r="HSP627" s="570"/>
      <c r="HSQ627" s="570"/>
      <c r="HSR627" s="570"/>
      <c r="HSS627" s="570"/>
      <c r="HST627" s="570"/>
      <c r="HSU627" s="570"/>
      <c r="HSV627" s="570"/>
      <c r="HSW627" s="570"/>
      <c r="HSX627" s="570"/>
      <c r="HSY627" s="570"/>
      <c r="HSZ627" s="570"/>
      <c r="HTA627" s="570"/>
      <c r="HTB627" s="570"/>
      <c r="HTC627" s="570"/>
      <c r="HTD627" s="570"/>
      <c r="HTE627" s="570"/>
      <c r="HTF627" s="570"/>
      <c r="HTG627" s="570"/>
      <c r="HTH627" s="570"/>
      <c r="HTI627" s="570"/>
      <c r="HTJ627" s="570"/>
      <c r="HTK627" s="570"/>
      <c r="HTL627" s="570"/>
      <c r="HTM627" s="570"/>
      <c r="HTN627" s="570"/>
      <c r="HTO627" s="570"/>
      <c r="HTP627" s="570"/>
      <c r="HTQ627" s="570"/>
      <c r="HTR627" s="570"/>
      <c r="HTS627" s="570"/>
      <c r="HTT627" s="570"/>
      <c r="HTU627" s="570"/>
      <c r="HTV627" s="570"/>
      <c r="HTW627" s="570"/>
      <c r="HTX627" s="570"/>
      <c r="HTY627" s="570"/>
      <c r="HTZ627" s="570"/>
      <c r="HUA627" s="570"/>
      <c r="HUB627" s="570"/>
      <c r="HUC627" s="570"/>
      <c r="HUD627" s="570"/>
      <c r="HUE627" s="570"/>
      <c r="HUF627" s="570"/>
      <c r="HUG627" s="570"/>
      <c r="HUH627" s="570"/>
      <c r="HUI627" s="570"/>
      <c r="HUJ627" s="570"/>
      <c r="HUK627" s="570"/>
      <c r="HUL627" s="570"/>
      <c r="HUM627" s="570"/>
      <c r="HUN627" s="570"/>
      <c r="HUO627" s="570"/>
      <c r="HUP627" s="570"/>
      <c r="HUQ627" s="570"/>
      <c r="HUR627" s="570"/>
      <c r="HUS627" s="570"/>
      <c r="HUT627" s="570"/>
      <c r="HUU627" s="570"/>
      <c r="HUV627" s="570"/>
      <c r="HUW627" s="570"/>
      <c r="HUX627" s="570"/>
      <c r="HUY627" s="570"/>
      <c r="HUZ627" s="570"/>
      <c r="HVA627" s="570"/>
      <c r="HVB627" s="570"/>
      <c r="HVC627" s="570"/>
      <c r="HVD627" s="570"/>
      <c r="HVE627" s="570"/>
      <c r="HVF627" s="570"/>
      <c r="HVG627" s="570"/>
      <c r="HVH627" s="570"/>
      <c r="HVI627" s="570"/>
      <c r="HVJ627" s="570"/>
      <c r="HVK627" s="570"/>
      <c r="HVL627" s="570"/>
      <c r="HVM627" s="570"/>
      <c r="HVN627" s="570"/>
      <c r="HVO627" s="570"/>
      <c r="HVP627" s="570"/>
      <c r="HVQ627" s="570"/>
      <c r="HVR627" s="570"/>
      <c r="HVS627" s="570"/>
      <c r="HVT627" s="570"/>
      <c r="HVU627" s="570"/>
      <c r="HVV627" s="570"/>
      <c r="HVW627" s="570"/>
      <c r="HVX627" s="570"/>
      <c r="HVY627" s="570"/>
      <c r="HVZ627" s="570"/>
      <c r="HWA627" s="570"/>
      <c r="HWB627" s="570"/>
      <c r="HWC627" s="570"/>
      <c r="HWD627" s="570"/>
      <c r="HWE627" s="570"/>
      <c r="HWF627" s="570"/>
      <c r="HWG627" s="570"/>
      <c r="HWH627" s="570"/>
      <c r="HWI627" s="570"/>
      <c r="HWJ627" s="570"/>
      <c r="HWK627" s="570"/>
      <c r="HWL627" s="570"/>
      <c r="HWM627" s="570"/>
      <c r="HWN627" s="570"/>
      <c r="HWO627" s="570"/>
      <c r="HWP627" s="570"/>
      <c r="HWQ627" s="570"/>
      <c r="HWR627" s="570"/>
      <c r="HWS627" s="570"/>
      <c r="HWT627" s="570"/>
      <c r="HWU627" s="570"/>
      <c r="HWV627" s="570"/>
      <c r="HWW627" s="570"/>
      <c r="HWX627" s="570"/>
      <c r="HWY627" s="570"/>
      <c r="HWZ627" s="570"/>
      <c r="HXA627" s="570"/>
      <c r="HXB627" s="570"/>
      <c r="HXC627" s="570"/>
      <c r="HXD627" s="570"/>
      <c r="HXE627" s="570"/>
      <c r="HXF627" s="570"/>
      <c r="HXG627" s="570"/>
      <c r="HXH627" s="570"/>
      <c r="HXI627" s="570"/>
      <c r="HXJ627" s="570"/>
      <c r="HXK627" s="570"/>
      <c r="HXL627" s="570"/>
      <c r="HXM627" s="570"/>
      <c r="HXN627" s="570"/>
      <c r="HXO627" s="570"/>
      <c r="HXP627" s="570"/>
      <c r="HXQ627" s="570"/>
      <c r="HXR627" s="570"/>
      <c r="HXS627" s="570"/>
      <c r="HXT627" s="570"/>
      <c r="HXU627" s="570"/>
      <c r="HXV627" s="570"/>
      <c r="HXW627" s="570"/>
      <c r="HXX627" s="570"/>
      <c r="HXY627" s="570"/>
      <c r="HXZ627" s="570"/>
      <c r="HYA627" s="570"/>
      <c r="HYB627" s="570"/>
      <c r="HYC627" s="570"/>
      <c r="HYD627" s="570"/>
      <c r="HYE627" s="570"/>
      <c r="HYF627" s="570"/>
      <c r="HYG627" s="570"/>
      <c r="HYH627" s="570"/>
      <c r="HYI627" s="570"/>
      <c r="HYJ627" s="570"/>
      <c r="HYK627" s="570"/>
      <c r="HYL627" s="570"/>
      <c r="HYM627" s="570"/>
      <c r="HYN627" s="570"/>
      <c r="HYO627" s="570"/>
      <c r="HYP627" s="570"/>
      <c r="HYQ627" s="570"/>
      <c r="HYR627" s="570"/>
      <c r="HYS627" s="570"/>
      <c r="HYT627" s="570"/>
      <c r="HYU627" s="570"/>
      <c r="HYV627" s="570"/>
      <c r="HYW627" s="570"/>
      <c r="HYX627" s="570"/>
      <c r="HYY627" s="570"/>
      <c r="HYZ627" s="570"/>
      <c r="HZA627" s="570"/>
      <c r="HZB627" s="570"/>
      <c r="HZC627" s="570"/>
      <c r="HZD627" s="570"/>
      <c r="HZE627" s="570"/>
      <c r="HZF627" s="570"/>
      <c r="HZG627" s="570"/>
      <c r="HZH627" s="570"/>
      <c r="HZI627" s="570"/>
      <c r="HZJ627" s="570"/>
      <c r="HZK627" s="570"/>
      <c r="HZL627" s="570"/>
      <c r="HZM627" s="570"/>
      <c r="HZN627" s="570"/>
      <c r="HZO627" s="570"/>
      <c r="HZP627" s="570"/>
      <c r="HZQ627" s="570"/>
      <c r="HZR627" s="570"/>
      <c r="HZS627" s="570"/>
      <c r="HZT627" s="570"/>
      <c r="HZU627" s="570"/>
      <c r="HZV627" s="570"/>
      <c r="HZW627" s="570"/>
      <c r="HZX627" s="570"/>
      <c r="HZY627" s="570"/>
      <c r="HZZ627" s="570"/>
      <c r="IAA627" s="570"/>
      <c r="IAB627" s="570"/>
      <c r="IAC627" s="570"/>
      <c r="IAD627" s="570"/>
      <c r="IAE627" s="570"/>
      <c r="IAF627" s="570"/>
      <c r="IAG627" s="570"/>
      <c r="IAH627" s="570"/>
      <c r="IAI627" s="570"/>
      <c r="IAJ627" s="570"/>
      <c r="IAK627" s="570"/>
      <c r="IAL627" s="570"/>
      <c r="IAM627" s="570"/>
      <c r="IAN627" s="570"/>
      <c r="IAO627" s="570"/>
      <c r="IAP627" s="570"/>
      <c r="IAQ627" s="570"/>
      <c r="IAR627" s="570"/>
      <c r="IAS627" s="570"/>
      <c r="IAT627" s="570"/>
      <c r="IAU627" s="570"/>
      <c r="IAV627" s="570"/>
      <c r="IAW627" s="570"/>
      <c r="IAX627" s="570"/>
      <c r="IAY627" s="570"/>
      <c r="IAZ627" s="570"/>
      <c r="IBA627" s="570"/>
      <c r="IBB627" s="570"/>
      <c r="IBC627" s="570"/>
      <c r="IBD627" s="570"/>
      <c r="IBE627" s="570"/>
      <c r="IBF627" s="570"/>
      <c r="IBG627" s="570"/>
      <c r="IBH627" s="570"/>
      <c r="IBI627" s="570"/>
      <c r="IBJ627" s="570"/>
      <c r="IBK627" s="570"/>
      <c r="IBL627" s="570"/>
      <c r="IBM627" s="570"/>
      <c r="IBN627" s="570"/>
      <c r="IBO627" s="570"/>
      <c r="IBP627" s="570"/>
      <c r="IBQ627" s="570"/>
      <c r="IBR627" s="570"/>
      <c r="IBS627" s="570"/>
      <c r="IBT627" s="570"/>
      <c r="IBU627" s="570"/>
      <c r="IBV627" s="570"/>
      <c r="IBW627" s="570"/>
      <c r="IBX627" s="570"/>
      <c r="IBY627" s="570"/>
      <c r="IBZ627" s="570"/>
      <c r="ICA627" s="570"/>
      <c r="ICB627" s="570"/>
      <c r="ICC627" s="570"/>
      <c r="ICD627" s="570"/>
      <c r="ICE627" s="570"/>
      <c r="ICF627" s="570"/>
      <c r="ICG627" s="570"/>
      <c r="ICH627" s="570"/>
      <c r="ICI627" s="570"/>
      <c r="ICJ627" s="570"/>
      <c r="ICK627" s="570"/>
      <c r="ICL627" s="570"/>
      <c r="ICM627" s="570"/>
      <c r="ICN627" s="570"/>
      <c r="ICO627" s="570"/>
      <c r="ICP627" s="570"/>
      <c r="ICQ627" s="570"/>
      <c r="ICR627" s="570"/>
      <c r="ICS627" s="570"/>
      <c r="ICT627" s="570"/>
      <c r="ICU627" s="570"/>
      <c r="ICV627" s="570"/>
      <c r="ICW627" s="570"/>
      <c r="ICX627" s="570"/>
      <c r="ICY627" s="570"/>
      <c r="ICZ627" s="570"/>
      <c r="IDA627" s="570"/>
      <c r="IDB627" s="570"/>
      <c r="IDC627" s="570"/>
      <c r="IDD627" s="570"/>
      <c r="IDE627" s="570"/>
      <c r="IDF627" s="570"/>
      <c r="IDG627" s="570"/>
      <c r="IDH627" s="570"/>
      <c r="IDI627" s="570"/>
      <c r="IDJ627" s="570"/>
      <c r="IDK627" s="570"/>
      <c r="IDL627" s="570"/>
      <c r="IDM627" s="570"/>
      <c r="IDN627" s="570"/>
      <c r="IDO627" s="570"/>
      <c r="IDP627" s="570"/>
      <c r="IDQ627" s="570"/>
      <c r="IDR627" s="570"/>
      <c r="IDS627" s="570"/>
      <c r="IDT627" s="570"/>
      <c r="IDU627" s="570"/>
      <c r="IDV627" s="570"/>
      <c r="IDW627" s="570"/>
      <c r="IDX627" s="570"/>
      <c r="IDY627" s="570"/>
      <c r="IDZ627" s="570"/>
      <c r="IEA627" s="570"/>
      <c r="IEB627" s="570"/>
      <c r="IEC627" s="570"/>
      <c r="IED627" s="570"/>
      <c r="IEE627" s="570"/>
      <c r="IEF627" s="570"/>
      <c r="IEG627" s="570"/>
      <c r="IEH627" s="570"/>
      <c r="IEI627" s="570"/>
      <c r="IEJ627" s="570"/>
      <c r="IEK627" s="570"/>
      <c r="IEL627" s="570"/>
      <c r="IEM627" s="570"/>
      <c r="IEN627" s="570"/>
      <c r="IEO627" s="570"/>
      <c r="IEP627" s="570"/>
      <c r="IEQ627" s="570"/>
      <c r="IER627" s="570"/>
      <c r="IES627" s="570"/>
      <c r="IET627" s="570"/>
      <c r="IEU627" s="570"/>
      <c r="IEV627" s="570"/>
      <c r="IEW627" s="570"/>
      <c r="IEX627" s="570"/>
      <c r="IEY627" s="570"/>
      <c r="IEZ627" s="570"/>
      <c r="IFA627" s="570"/>
      <c r="IFB627" s="570"/>
      <c r="IFC627" s="570"/>
      <c r="IFD627" s="570"/>
      <c r="IFE627" s="570"/>
      <c r="IFF627" s="570"/>
      <c r="IFG627" s="570"/>
      <c r="IFH627" s="570"/>
      <c r="IFI627" s="570"/>
      <c r="IFJ627" s="570"/>
      <c r="IFK627" s="570"/>
      <c r="IFL627" s="570"/>
      <c r="IFM627" s="570"/>
      <c r="IFN627" s="570"/>
      <c r="IFO627" s="570"/>
      <c r="IFP627" s="570"/>
      <c r="IFQ627" s="570"/>
      <c r="IFR627" s="570"/>
      <c r="IFS627" s="570"/>
      <c r="IFT627" s="570"/>
      <c r="IFU627" s="570"/>
      <c r="IFV627" s="570"/>
      <c r="IFW627" s="570"/>
      <c r="IFX627" s="570"/>
      <c r="IFY627" s="570"/>
      <c r="IFZ627" s="570"/>
      <c r="IGA627" s="570"/>
      <c r="IGB627" s="570"/>
      <c r="IGC627" s="570"/>
      <c r="IGD627" s="570"/>
      <c r="IGE627" s="570"/>
      <c r="IGF627" s="570"/>
      <c r="IGG627" s="570"/>
      <c r="IGH627" s="570"/>
      <c r="IGI627" s="570"/>
      <c r="IGJ627" s="570"/>
      <c r="IGK627" s="570"/>
      <c r="IGL627" s="570"/>
      <c r="IGM627" s="570"/>
      <c r="IGN627" s="570"/>
      <c r="IGO627" s="570"/>
      <c r="IGP627" s="570"/>
      <c r="IGQ627" s="570"/>
      <c r="IGR627" s="570"/>
      <c r="IGS627" s="570"/>
      <c r="IGT627" s="570"/>
      <c r="IGU627" s="570"/>
      <c r="IGV627" s="570"/>
      <c r="IGW627" s="570"/>
      <c r="IGX627" s="570"/>
      <c r="IGY627" s="570"/>
      <c r="IGZ627" s="570"/>
      <c r="IHA627" s="570"/>
      <c r="IHB627" s="570"/>
      <c r="IHC627" s="570"/>
      <c r="IHD627" s="570"/>
      <c r="IHE627" s="570"/>
      <c r="IHF627" s="570"/>
      <c r="IHG627" s="570"/>
      <c r="IHH627" s="570"/>
      <c r="IHI627" s="570"/>
      <c r="IHJ627" s="570"/>
      <c r="IHK627" s="570"/>
      <c r="IHL627" s="570"/>
      <c r="IHM627" s="570"/>
      <c r="IHN627" s="570"/>
      <c r="IHO627" s="570"/>
      <c r="IHP627" s="570"/>
      <c r="IHQ627" s="570"/>
      <c r="IHR627" s="570"/>
      <c r="IHS627" s="570"/>
      <c r="IHT627" s="570"/>
      <c r="IHU627" s="570"/>
      <c r="IHV627" s="570"/>
      <c r="IHW627" s="570"/>
      <c r="IHX627" s="570"/>
      <c r="IHY627" s="570"/>
      <c r="IHZ627" s="570"/>
      <c r="IIA627" s="570"/>
      <c r="IIB627" s="570"/>
      <c r="IIC627" s="570"/>
      <c r="IID627" s="570"/>
      <c r="IIE627" s="570"/>
      <c r="IIF627" s="570"/>
      <c r="IIG627" s="570"/>
      <c r="IIH627" s="570"/>
      <c r="III627" s="570"/>
      <c r="IIJ627" s="570"/>
      <c r="IIK627" s="570"/>
      <c r="IIL627" s="570"/>
      <c r="IIM627" s="570"/>
      <c r="IIN627" s="570"/>
      <c r="IIO627" s="570"/>
      <c r="IIP627" s="570"/>
      <c r="IIQ627" s="570"/>
      <c r="IIR627" s="570"/>
      <c r="IIS627" s="570"/>
      <c r="IIT627" s="570"/>
      <c r="IIU627" s="570"/>
      <c r="IIV627" s="570"/>
      <c r="IIW627" s="570"/>
      <c r="IIX627" s="570"/>
      <c r="IIY627" s="570"/>
      <c r="IIZ627" s="570"/>
      <c r="IJA627" s="570"/>
      <c r="IJB627" s="570"/>
      <c r="IJC627" s="570"/>
      <c r="IJD627" s="570"/>
      <c r="IJE627" s="570"/>
      <c r="IJF627" s="570"/>
      <c r="IJG627" s="570"/>
      <c r="IJH627" s="570"/>
      <c r="IJI627" s="570"/>
      <c r="IJJ627" s="570"/>
      <c r="IJK627" s="570"/>
      <c r="IJL627" s="570"/>
      <c r="IJM627" s="570"/>
      <c r="IJN627" s="570"/>
      <c r="IJO627" s="570"/>
      <c r="IJP627" s="570"/>
      <c r="IJQ627" s="570"/>
      <c r="IJR627" s="570"/>
      <c r="IJS627" s="570"/>
      <c r="IJT627" s="570"/>
      <c r="IJU627" s="570"/>
      <c r="IJV627" s="570"/>
      <c r="IJW627" s="570"/>
      <c r="IJX627" s="570"/>
      <c r="IJY627" s="570"/>
      <c r="IJZ627" s="570"/>
      <c r="IKA627" s="570"/>
      <c r="IKB627" s="570"/>
      <c r="IKC627" s="570"/>
      <c r="IKD627" s="570"/>
      <c r="IKE627" s="570"/>
      <c r="IKF627" s="570"/>
      <c r="IKG627" s="570"/>
      <c r="IKH627" s="570"/>
      <c r="IKI627" s="570"/>
      <c r="IKJ627" s="570"/>
      <c r="IKK627" s="570"/>
      <c r="IKL627" s="570"/>
      <c r="IKM627" s="570"/>
      <c r="IKN627" s="570"/>
      <c r="IKO627" s="570"/>
      <c r="IKP627" s="570"/>
      <c r="IKQ627" s="570"/>
      <c r="IKR627" s="570"/>
      <c r="IKS627" s="570"/>
      <c r="IKT627" s="570"/>
      <c r="IKU627" s="570"/>
      <c r="IKV627" s="570"/>
      <c r="IKW627" s="570"/>
      <c r="IKX627" s="570"/>
      <c r="IKY627" s="570"/>
      <c r="IKZ627" s="570"/>
      <c r="ILA627" s="570"/>
      <c r="ILB627" s="570"/>
      <c r="ILC627" s="570"/>
      <c r="ILD627" s="570"/>
      <c r="ILE627" s="570"/>
      <c r="ILF627" s="570"/>
      <c r="ILG627" s="570"/>
      <c r="ILH627" s="570"/>
      <c r="ILI627" s="570"/>
      <c r="ILJ627" s="570"/>
      <c r="ILK627" s="570"/>
      <c r="ILL627" s="570"/>
      <c r="ILM627" s="570"/>
      <c r="ILN627" s="570"/>
      <c r="ILO627" s="570"/>
      <c r="ILP627" s="570"/>
      <c r="ILQ627" s="570"/>
      <c r="ILR627" s="570"/>
      <c r="ILS627" s="570"/>
      <c r="ILT627" s="570"/>
      <c r="ILU627" s="570"/>
      <c r="ILV627" s="570"/>
      <c r="ILW627" s="570"/>
      <c r="ILX627" s="570"/>
      <c r="ILY627" s="570"/>
      <c r="ILZ627" s="570"/>
      <c r="IMA627" s="570"/>
      <c r="IMB627" s="570"/>
      <c r="IMC627" s="570"/>
      <c r="IMD627" s="570"/>
      <c r="IME627" s="570"/>
      <c r="IMF627" s="570"/>
      <c r="IMG627" s="570"/>
      <c r="IMH627" s="570"/>
      <c r="IMI627" s="570"/>
      <c r="IMJ627" s="570"/>
      <c r="IMK627" s="570"/>
      <c r="IML627" s="570"/>
      <c r="IMM627" s="570"/>
      <c r="IMN627" s="570"/>
      <c r="IMO627" s="570"/>
      <c r="IMP627" s="570"/>
      <c r="IMQ627" s="570"/>
      <c r="IMR627" s="570"/>
      <c r="IMS627" s="570"/>
      <c r="IMT627" s="570"/>
      <c r="IMU627" s="570"/>
      <c r="IMV627" s="570"/>
      <c r="IMW627" s="570"/>
      <c r="IMX627" s="570"/>
      <c r="IMY627" s="570"/>
      <c r="IMZ627" s="570"/>
      <c r="INA627" s="570"/>
      <c r="INB627" s="570"/>
      <c r="INC627" s="570"/>
      <c r="IND627" s="570"/>
      <c r="INE627" s="570"/>
      <c r="INF627" s="570"/>
      <c r="ING627" s="570"/>
      <c r="INH627" s="570"/>
      <c r="INI627" s="570"/>
      <c r="INJ627" s="570"/>
      <c r="INK627" s="570"/>
      <c r="INL627" s="570"/>
      <c r="INM627" s="570"/>
      <c r="INN627" s="570"/>
      <c r="INO627" s="570"/>
      <c r="INP627" s="570"/>
      <c r="INQ627" s="570"/>
      <c r="INR627" s="570"/>
      <c r="INS627" s="570"/>
      <c r="INT627" s="570"/>
      <c r="INU627" s="570"/>
      <c r="INV627" s="570"/>
      <c r="INW627" s="570"/>
      <c r="INX627" s="570"/>
      <c r="INY627" s="570"/>
      <c r="INZ627" s="570"/>
      <c r="IOA627" s="570"/>
      <c r="IOB627" s="570"/>
      <c r="IOC627" s="570"/>
      <c r="IOD627" s="570"/>
      <c r="IOE627" s="570"/>
      <c r="IOF627" s="570"/>
      <c r="IOG627" s="570"/>
      <c r="IOH627" s="570"/>
      <c r="IOI627" s="570"/>
      <c r="IOJ627" s="570"/>
      <c r="IOK627" s="570"/>
      <c r="IOL627" s="570"/>
      <c r="IOM627" s="570"/>
      <c r="ION627" s="570"/>
      <c r="IOO627" s="570"/>
      <c r="IOP627" s="570"/>
      <c r="IOQ627" s="570"/>
      <c r="IOR627" s="570"/>
      <c r="IOS627" s="570"/>
      <c r="IOT627" s="570"/>
      <c r="IOU627" s="570"/>
      <c r="IOV627" s="570"/>
      <c r="IOW627" s="570"/>
      <c r="IOX627" s="570"/>
      <c r="IOY627" s="570"/>
      <c r="IOZ627" s="570"/>
      <c r="IPA627" s="570"/>
      <c r="IPB627" s="570"/>
      <c r="IPC627" s="570"/>
      <c r="IPD627" s="570"/>
      <c r="IPE627" s="570"/>
      <c r="IPF627" s="570"/>
      <c r="IPG627" s="570"/>
      <c r="IPH627" s="570"/>
      <c r="IPI627" s="570"/>
      <c r="IPJ627" s="570"/>
      <c r="IPK627" s="570"/>
      <c r="IPL627" s="570"/>
      <c r="IPM627" s="570"/>
      <c r="IPN627" s="570"/>
      <c r="IPO627" s="570"/>
      <c r="IPP627" s="570"/>
      <c r="IPQ627" s="570"/>
      <c r="IPR627" s="570"/>
      <c r="IPS627" s="570"/>
      <c r="IPT627" s="570"/>
      <c r="IPU627" s="570"/>
      <c r="IPV627" s="570"/>
      <c r="IPW627" s="570"/>
      <c r="IPX627" s="570"/>
      <c r="IPY627" s="570"/>
      <c r="IPZ627" s="570"/>
      <c r="IQA627" s="570"/>
      <c r="IQB627" s="570"/>
      <c r="IQC627" s="570"/>
      <c r="IQD627" s="570"/>
      <c r="IQE627" s="570"/>
      <c r="IQF627" s="570"/>
      <c r="IQG627" s="570"/>
      <c r="IQH627" s="570"/>
      <c r="IQI627" s="570"/>
      <c r="IQJ627" s="570"/>
      <c r="IQK627" s="570"/>
      <c r="IQL627" s="570"/>
      <c r="IQM627" s="570"/>
      <c r="IQN627" s="570"/>
      <c r="IQO627" s="570"/>
      <c r="IQP627" s="570"/>
      <c r="IQQ627" s="570"/>
      <c r="IQR627" s="570"/>
      <c r="IQS627" s="570"/>
      <c r="IQT627" s="570"/>
      <c r="IQU627" s="570"/>
      <c r="IQV627" s="570"/>
      <c r="IQW627" s="570"/>
      <c r="IQX627" s="570"/>
      <c r="IQY627" s="570"/>
      <c r="IQZ627" s="570"/>
      <c r="IRA627" s="570"/>
      <c r="IRB627" s="570"/>
      <c r="IRC627" s="570"/>
      <c r="IRD627" s="570"/>
      <c r="IRE627" s="570"/>
      <c r="IRF627" s="570"/>
      <c r="IRG627" s="570"/>
      <c r="IRH627" s="570"/>
      <c r="IRI627" s="570"/>
      <c r="IRJ627" s="570"/>
      <c r="IRK627" s="570"/>
      <c r="IRL627" s="570"/>
      <c r="IRM627" s="570"/>
      <c r="IRN627" s="570"/>
      <c r="IRO627" s="570"/>
      <c r="IRP627" s="570"/>
      <c r="IRQ627" s="570"/>
      <c r="IRR627" s="570"/>
      <c r="IRS627" s="570"/>
      <c r="IRT627" s="570"/>
      <c r="IRU627" s="570"/>
      <c r="IRV627" s="570"/>
      <c r="IRW627" s="570"/>
      <c r="IRX627" s="570"/>
      <c r="IRY627" s="570"/>
      <c r="IRZ627" s="570"/>
      <c r="ISA627" s="570"/>
      <c r="ISB627" s="570"/>
      <c r="ISC627" s="570"/>
      <c r="ISD627" s="570"/>
      <c r="ISE627" s="570"/>
      <c r="ISF627" s="570"/>
      <c r="ISG627" s="570"/>
      <c r="ISH627" s="570"/>
      <c r="ISI627" s="570"/>
      <c r="ISJ627" s="570"/>
      <c r="ISK627" s="570"/>
      <c r="ISL627" s="570"/>
      <c r="ISM627" s="570"/>
      <c r="ISN627" s="570"/>
      <c r="ISO627" s="570"/>
      <c r="ISP627" s="570"/>
      <c r="ISQ627" s="570"/>
      <c r="ISR627" s="570"/>
      <c r="ISS627" s="570"/>
      <c r="IST627" s="570"/>
      <c r="ISU627" s="570"/>
      <c r="ISV627" s="570"/>
      <c r="ISW627" s="570"/>
      <c r="ISX627" s="570"/>
      <c r="ISY627" s="570"/>
      <c r="ISZ627" s="570"/>
      <c r="ITA627" s="570"/>
      <c r="ITB627" s="570"/>
      <c r="ITC627" s="570"/>
      <c r="ITD627" s="570"/>
      <c r="ITE627" s="570"/>
      <c r="ITF627" s="570"/>
      <c r="ITG627" s="570"/>
      <c r="ITH627" s="570"/>
      <c r="ITI627" s="570"/>
      <c r="ITJ627" s="570"/>
      <c r="ITK627" s="570"/>
      <c r="ITL627" s="570"/>
      <c r="ITM627" s="570"/>
      <c r="ITN627" s="570"/>
      <c r="ITO627" s="570"/>
      <c r="ITP627" s="570"/>
      <c r="ITQ627" s="570"/>
      <c r="ITR627" s="570"/>
      <c r="ITS627" s="570"/>
      <c r="ITT627" s="570"/>
      <c r="ITU627" s="570"/>
      <c r="ITV627" s="570"/>
      <c r="ITW627" s="570"/>
      <c r="ITX627" s="570"/>
      <c r="ITY627" s="570"/>
      <c r="ITZ627" s="570"/>
      <c r="IUA627" s="570"/>
      <c r="IUB627" s="570"/>
      <c r="IUC627" s="570"/>
      <c r="IUD627" s="570"/>
      <c r="IUE627" s="570"/>
      <c r="IUF627" s="570"/>
      <c r="IUG627" s="570"/>
      <c r="IUH627" s="570"/>
      <c r="IUI627" s="570"/>
      <c r="IUJ627" s="570"/>
      <c r="IUK627" s="570"/>
      <c r="IUL627" s="570"/>
      <c r="IUM627" s="570"/>
      <c r="IUN627" s="570"/>
      <c r="IUO627" s="570"/>
      <c r="IUP627" s="570"/>
      <c r="IUQ627" s="570"/>
      <c r="IUR627" s="570"/>
      <c r="IUS627" s="570"/>
      <c r="IUT627" s="570"/>
      <c r="IUU627" s="570"/>
      <c r="IUV627" s="570"/>
      <c r="IUW627" s="570"/>
      <c r="IUX627" s="570"/>
      <c r="IUY627" s="570"/>
      <c r="IUZ627" s="570"/>
      <c r="IVA627" s="570"/>
      <c r="IVB627" s="570"/>
      <c r="IVC627" s="570"/>
      <c r="IVD627" s="570"/>
      <c r="IVE627" s="570"/>
      <c r="IVF627" s="570"/>
      <c r="IVG627" s="570"/>
      <c r="IVH627" s="570"/>
      <c r="IVI627" s="570"/>
      <c r="IVJ627" s="570"/>
      <c r="IVK627" s="570"/>
      <c r="IVL627" s="570"/>
      <c r="IVM627" s="570"/>
      <c r="IVN627" s="570"/>
      <c r="IVO627" s="570"/>
      <c r="IVP627" s="570"/>
      <c r="IVQ627" s="570"/>
      <c r="IVR627" s="570"/>
      <c r="IVS627" s="570"/>
      <c r="IVT627" s="570"/>
      <c r="IVU627" s="570"/>
      <c r="IVV627" s="570"/>
      <c r="IVW627" s="570"/>
      <c r="IVX627" s="570"/>
      <c r="IVY627" s="570"/>
      <c r="IVZ627" s="570"/>
      <c r="IWA627" s="570"/>
      <c r="IWB627" s="570"/>
      <c r="IWC627" s="570"/>
      <c r="IWD627" s="570"/>
      <c r="IWE627" s="570"/>
      <c r="IWF627" s="570"/>
      <c r="IWG627" s="570"/>
      <c r="IWH627" s="570"/>
      <c r="IWI627" s="570"/>
      <c r="IWJ627" s="570"/>
      <c r="IWK627" s="570"/>
      <c r="IWL627" s="570"/>
      <c r="IWM627" s="570"/>
      <c r="IWN627" s="570"/>
      <c r="IWO627" s="570"/>
      <c r="IWP627" s="570"/>
      <c r="IWQ627" s="570"/>
      <c r="IWR627" s="570"/>
      <c r="IWS627" s="570"/>
      <c r="IWT627" s="570"/>
      <c r="IWU627" s="570"/>
      <c r="IWV627" s="570"/>
      <c r="IWW627" s="570"/>
      <c r="IWX627" s="570"/>
      <c r="IWY627" s="570"/>
      <c r="IWZ627" s="570"/>
      <c r="IXA627" s="570"/>
      <c r="IXB627" s="570"/>
      <c r="IXC627" s="570"/>
      <c r="IXD627" s="570"/>
      <c r="IXE627" s="570"/>
      <c r="IXF627" s="570"/>
      <c r="IXG627" s="570"/>
      <c r="IXH627" s="570"/>
      <c r="IXI627" s="570"/>
      <c r="IXJ627" s="570"/>
      <c r="IXK627" s="570"/>
      <c r="IXL627" s="570"/>
      <c r="IXM627" s="570"/>
      <c r="IXN627" s="570"/>
      <c r="IXO627" s="570"/>
      <c r="IXP627" s="570"/>
      <c r="IXQ627" s="570"/>
      <c r="IXR627" s="570"/>
      <c r="IXS627" s="570"/>
      <c r="IXT627" s="570"/>
      <c r="IXU627" s="570"/>
      <c r="IXV627" s="570"/>
      <c r="IXW627" s="570"/>
      <c r="IXX627" s="570"/>
      <c r="IXY627" s="570"/>
      <c r="IXZ627" s="570"/>
      <c r="IYA627" s="570"/>
      <c r="IYB627" s="570"/>
      <c r="IYC627" s="570"/>
      <c r="IYD627" s="570"/>
      <c r="IYE627" s="570"/>
      <c r="IYF627" s="570"/>
      <c r="IYG627" s="570"/>
      <c r="IYH627" s="570"/>
      <c r="IYI627" s="570"/>
      <c r="IYJ627" s="570"/>
      <c r="IYK627" s="570"/>
      <c r="IYL627" s="570"/>
      <c r="IYM627" s="570"/>
      <c r="IYN627" s="570"/>
      <c r="IYO627" s="570"/>
      <c r="IYP627" s="570"/>
      <c r="IYQ627" s="570"/>
      <c r="IYR627" s="570"/>
      <c r="IYS627" s="570"/>
      <c r="IYT627" s="570"/>
      <c r="IYU627" s="570"/>
      <c r="IYV627" s="570"/>
      <c r="IYW627" s="570"/>
      <c r="IYX627" s="570"/>
      <c r="IYY627" s="570"/>
      <c r="IYZ627" s="570"/>
      <c r="IZA627" s="570"/>
      <c r="IZB627" s="570"/>
      <c r="IZC627" s="570"/>
      <c r="IZD627" s="570"/>
      <c r="IZE627" s="570"/>
      <c r="IZF627" s="570"/>
      <c r="IZG627" s="570"/>
      <c r="IZH627" s="570"/>
      <c r="IZI627" s="570"/>
      <c r="IZJ627" s="570"/>
      <c r="IZK627" s="570"/>
      <c r="IZL627" s="570"/>
      <c r="IZM627" s="570"/>
      <c r="IZN627" s="570"/>
      <c r="IZO627" s="570"/>
      <c r="IZP627" s="570"/>
      <c r="IZQ627" s="570"/>
      <c r="IZR627" s="570"/>
      <c r="IZS627" s="570"/>
      <c r="IZT627" s="570"/>
      <c r="IZU627" s="570"/>
      <c r="IZV627" s="570"/>
      <c r="IZW627" s="570"/>
      <c r="IZX627" s="570"/>
      <c r="IZY627" s="570"/>
      <c r="IZZ627" s="570"/>
      <c r="JAA627" s="570"/>
      <c r="JAB627" s="570"/>
      <c r="JAC627" s="570"/>
      <c r="JAD627" s="570"/>
      <c r="JAE627" s="570"/>
      <c r="JAF627" s="570"/>
      <c r="JAG627" s="570"/>
      <c r="JAH627" s="570"/>
      <c r="JAI627" s="570"/>
      <c r="JAJ627" s="570"/>
      <c r="JAK627" s="570"/>
      <c r="JAL627" s="570"/>
      <c r="JAM627" s="570"/>
      <c r="JAN627" s="570"/>
      <c r="JAO627" s="570"/>
      <c r="JAP627" s="570"/>
      <c r="JAQ627" s="570"/>
      <c r="JAR627" s="570"/>
      <c r="JAS627" s="570"/>
      <c r="JAT627" s="570"/>
      <c r="JAU627" s="570"/>
      <c r="JAV627" s="570"/>
      <c r="JAW627" s="570"/>
      <c r="JAX627" s="570"/>
      <c r="JAY627" s="570"/>
      <c r="JAZ627" s="570"/>
      <c r="JBA627" s="570"/>
      <c r="JBB627" s="570"/>
      <c r="JBC627" s="570"/>
      <c r="JBD627" s="570"/>
      <c r="JBE627" s="570"/>
      <c r="JBF627" s="570"/>
      <c r="JBG627" s="570"/>
      <c r="JBH627" s="570"/>
      <c r="JBI627" s="570"/>
      <c r="JBJ627" s="570"/>
      <c r="JBK627" s="570"/>
      <c r="JBL627" s="570"/>
      <c r="JBM627" s="570"/>
      <c r="JBN627" s="570"/>
      <c r="JBO627" s="570"/>
      <c r="JBP627" s="570"/>
      <c r="JBQ627" s="570"/>
      <c r="JBR627" s="570"/>
      <c r="JBS627" s="570"/>
      <c r="JBT627" s="570"/>
      <c r="JBU627" s="570"/>
      <c r="JBV627" s="570"/>
      <c r="JBW627" s="570"/>
      <c r="JBX627" s="570"/>
      <c r="JBY627" s="570"/>
      <c r="JBZ627" s="570"/>
      <c r="JCA627" s="570"/>
      <c r="JCB627" s="570"/>
      <c r="JCC627" s="570"/>
      <c r="JCD627" s="570"/>
      <c r="JCE627" s="570"/>
      <c r="JCF627" s="570"/>
      <c r="JCG627" s="570"/>
      <c r="JCH627" s="570"/>
      <c r="JCI627" s="570"/>
      <c r="JCJ627" s="570"/>
      <c r="JCK627" s="570"/>
      <c r="JCL627" s="570"/>
      <c r="JCM627" s="570"/>
      <c r="JCN627" s="570"/>
      <c r="JCO627" s="570"/>
      <c r="JCP627" s="570"/>
      <c r="JCQ627" s="570"/>
      <c r="JCR627" s="570"/>
      <c r="JCS627" s="570"/>
      <c r="JCT627" s="570"/>
      <c r="JCU627" s="570"/>
      <c r="JCV627" s="570"/>
      <c r="JCW627" s="570"/>
      <c r="JCX627" s="570"/>
      <c r="JCY627" s="570"/>
      <c r="JCZ627" s="570"/>
      <c r="JDA627" s="570"/>
      <c r="JDB627" s="570"/>
      <c r="JDC627" s="570"/>
      <c r="JDD627" s="570"/>
      <c r="JDE627" s="570"/>
      <c r="JDF627" s="570"/>
      <c r="JDG627" s="570"/>
      <c r="JDH627" s="570"/>
      <c r="JDI627" s="570"/>
      <c r="JDJ627" s="570"/>
      <c r="JDK627" s="570"/>
      <c r="JDL627" s="570"/>
      <c r="JDM627" s="570"/>
      <c r="JDN627" s="570"/>
      <c r="JDO627" s="570"/>
      <c r="JDP627" s="570"/>
      <c r="JDQ627" s="570"/>
      <c r="JDR627" s="570"/>
      <c r="JDS627" s="570"/>
      <c r="JDT627" s="570"/>
      <c r="JDU627" s="570"/>
      <c r="JDV627" s="570"/>
      <c r="JDW627" s="570"/>
      <c r="JDX627" s="570"/>
      <c r="JDY627" s="570"/>
      <c r="JDZ627" s="570"/>
      <c r="JEA627" s="570"/>
      <c r="JEB627" s="570"/>
      <c r="JEC627" s="570"/>
      <c r="JED627" s="570"/>
      <c r="JEE627" s="570"/>
      <c r="JEF627" s="570"/>
      <c r="JEG627" s="570"/>
      <c r="JEH627" s="570"/>
      <c r="JEI627" s="570"/>
      <c r="JEJ627" s="570"/>
      <c r="JEK627" s="570"/>
      <c r="JEL627" s="570"/>
      <c r="JEM627" s="570"/>
      <c r="JEN627" s="570"/>
      <c r="JEO627" s="570"/>
      <c r="JEP627" s="570"/>
      <c r="JEQ627" s="570"/>
      <c r="JER627" s="570"/>
      <c r="JES627" s="570"/>
      <c r="JET627" s="570"/>
      <c r="JEU627" s="570"/>
      <c r="JEV627" s="570"/>
      <c r="JEW627" s="570"/>
      <c r="JEX627" s="570"/>
      <c r="JEY627" s="570"/>
      <c r="JEZ627" s="570"/>
      <c r="JFA627" s="570"/>
      <c r="JFB627" s="570"/>
      <c r="JFC627" s="570"/>
      <c r="JFD627" s="570"/>
      <c r="JFE627" s="570"/>
      <c r="JFF627" s="570"/>
      <c r="JFG627" s="570"/>
      <c r="JFH627" s="570"/>
      <c r="JFI627" s="570"/>
      <c r="JFJ627" s="570"/>
      <c r="JFK627" s="570"/>
      <c r="JFL627" s="570"/>
      <c r="JFM627" s="570"/>
      <c r="JFN627" s="570"/>
      <c r="JFO627" s="570"/>
      <c r="JFP627" s="570"/>
      <c r="JFQ627" s="570"/>
      <c r="JFR627" s="570"/>
      <c r="JFS627" s="570"/>
      <c r="JFT627" s="570"/>
      <c r="JFU627" s="570"/>
      <c r="JFV627" s="570"/>
      <c r="JFW627" s="570"/>
      <c r="JFX627" s="570"/>
      <c r="JFY627" s="570"/>
      <c r="JFZ627" s="570"/>
      <c r="JGA627" s="570"/>
      <c r="JGB627" s="570"/>
      <c r="JGC627" s="570"/>
      <c r="JGD627" s="570"/>
      <c r="JGE627" s="570"/>
      <c r="JGF627" s="570"/>
      <c r="JGG627" s="570"/>
      <c r="JGH627" s="570"/>
      <c r="JGI627" s="570"/>
      <c r="JGJ627" s="570"/>
      <c r="JGK627" s="570"/>
      <c r="JGL627" s="570"/>
      <c r="JGM627" s="570"/>
      <c r="JGN627" s="570"/>
      <c r="JGO627" s="570"/>
      <c r="JGP627" s="570"/>
      <c r="JGQ627" s="570"/>
      <c r="JGR627" s="570"/>
      <c r="JGS627" s="570"/>
      <c r="JGT627" s="570"/>
      <c r="JGU627" s="570"/>
      <c r="JGV627" s="570"/>
      <c r="JGW627" s="570"/>
      <c r="JGX627" s="570"/>
      <c r="JGY627" s="570"/>
      <c r="JGZ627" s="570"/>
      <c r="JHA627" s="570"/>
      <c r="JHB627" s="570"/>
      <c r="JHC627" s="570"/>
      <c r="JHD627" s="570"/>
      <c r="JHE627" s="570"/>
      <c r="JHF627" s="570"/>
      <c r="JHG627" s="570"/>
      <c r="JHH627" s="570"/>
      <c r="JHI627" s="570"/>
      <c r="JHJ627" s="570"/>
      <c r="JHK627" s="570"/>
      <c r="JHL627" s="570"/>
      <c r="JHM627" s="570"/>
      <c r="JHN627" s="570"/>
      <c r="JHO627" s="570"/>
      <c r="JHP627" s="570"/>
      <c r="JHQ627" s="570"/>
      <c r="JHR627" s="570"/>
      <c r="JHS627" s="570"/>
      <c r="JHT627" s="570"/>
      <c r="JHU627" s="570"/>
      <c r="JHV627" s="570"/>
      <c r="JHW627" s="570"/>
      <c r="JHX627" s="570"/>
      <c r="JHY627" s="570"/>
      <c r="JHZ627" s="570"/>
      <c r="JIA627" s="570"/>
      <c r="JIB627" s="570"/>
      <c r="JIC627" s="570"/>
      <c r="JID627" s="570"/>
      <c r="JIE627" s="570"/>
      <c r="JIF627" s="570"/>
      <c r="JIG627" s="570"/>
      <c r="JIH627" s="570"/>
      <c r="JII627" s="570"/>
      <c r="JIJ627" s="570"/>
      <c r="JIK627" s="570"/>
      <c r="JIL627" s="570"/>
      <c r="JIM627" s="570"/>
      <c r="JIN627" s="570"/>
      <c r="JIO627" s="570"/>
      <c r="JIP627" s="570"/>
      <c r="JIQ627" s="570"/>
      <c r="JIR627" s="570"/>
      <c r="JIS627" s="570"/>
      <c r="JIT627" s="570"/>
      <c r="JIU627" s="570"/>
      <c r="JIV627" s="570"/>
      <c r="JIW627" s="570"/>
      <c r="JIX627" s="570"/>
      <c r="JIY627" s="570"/>
      <c r="JIZ627" s="570"/>
      <c r="JJA627" s="570"/>
      <c r="JJB627" s="570"/>
      <c r="JJC627" s="570"/>
      <c r="JJD627" s="570"/>
      <c r="JJE627" s="570"/>
      <c r="JJF627" s="570"/>
      <c r="JJG627" s="570"/>
      <c r="JJH627" s="570"/>
      <c r="JJI627" s="570"/>
      <c r="JJJ627" s="570"/>
      <c r="JJK627" s="570"/>
      <c r="JJL627" s="570"/>
      <c r="JJM627" s="570"/>
      <c r="JJN627" s="570"/>
      <c r="JJO627" s="570"/>
      <c r="JJP627" s="570"/>
      <c r="JJQ627" s="570"/>
      <c r="JJR627" s="570"/>
      <c r="JJS627" s="570"/>
      <c r="JJT627" s="570"/>
      <c r="JJU627" s="570"/>
      <c r="JJV627" s="570"/>
      <c r="JJW627" s="570"/>
      <c r="JJX627" s="570"/>
      <c r="JJY627" s="570"/>
      <c r="JJZ627" s="570"/>
      <c r="JKA627" s="570"/>
      <c r="JKB627" s="570"/>
      <c r="JKC627" s="570"/>
      <c r="JKD627" s="570"/>
      <c r="JKE627" s="570"/>
      <c r="JKF627" s="570"/>
      <c r="JKG627" s="570"/>
      <c r="JKH627" s="570"/>
      <c r="JKI627" s="570"/>
      <c r="JKJ627" s="570"/>
      <c r="JKK627" s="570"/>
      <c r="JKL627" s="570"/>
      <c r="JKM627" s="570"/>
      <c r="JKN627" s="570"/>
      <c r="JKO627" s="570"/>
      <c r="JKP627" s="570"/>
      <c r="JKQ627" s="570"/>
      <c r="JKR627" s="570"/>
      <c r="JKS627" s="570"/>
      <c r="JKT627" s="570"/>
      <c r="JKU627" s="570"/>
      <c r="JKV627" s="570"/>
      <c r="JKW627" s="570"/>
      <c r="JKX627" s="570"/>
      <c r="JKY627" s="570"/>
      <c r="JKZ627" s="570"/>
      <c r="JLA627" s="570"/>
      <c r="JLB627" s="570"/>
      <c r="JLC627" s="570"/>
      <c r="JLD627" s="570"/>
      <c r="JLE627" s="570"/>
      <c r="JLF627" s="570"/>
      <c r="JLG627" s="570"/>
      <c r="JLH627" s="570"/>
      <c r="JLI627" s="570"/>
      <c r="JLJ627" s="570"/>
      <c r="JLK627" s="570"/>
      <c r="JLL627" s="570"/>
      <c r="JLM627" s="570"/>
      <c r="JLN627" s="570"/>
      <c r="JLO627" s="570"/>
      <c r="JLP627" s="570"/>
      <c r="JLQ627" s="570"/>
      <c r="JLR627" s="570"/>
      <c r="JLS627" s="570"/>
      <c r="JLT627" s="570"/>
      <c r="JLU627" s="570"/>
      <c r="JLV627" s="570"/>
      <c r="JLW627" s="570"/>
      <c r="JLX627" s="570"/>
      <c r="JLY627" s="570"/>
      <c r="JLZ627" s="570"/>
      <c r="JMA627" s="570"/>
      <c r="JMB627" s="570"/>
      <c r="JMC627" s="570"/>
      <c r="JMD627" s="570"/>
      <c r="JME627" s="570"/>
      <c r="JMF627" s="570"/>
      <c r="JMG627" s="570"/>
      <c r="JMH627" s="570"/>
      <c r="JMI627" s="570"/>
      <c r="JMJ627" s="570"/>
      <c r="JMK627" s="570"/>
      <c r="JML627" s="570"/>
      <c r="JMM627" s="570"/>
      <c r="JMN627" s="570"/>
      <c r="JMO627" s="570"/>
      <c r="JMP627" s="570"/>
      <c r="JMQ627" s="570"/>
      <c r="JMR627" s="570"/>
      <c r="JMS627" s="570"/>
      <c r="JMT627" s="570"/>
      <c r="JMU627" s="570"/>
      <c r="JMV627" s="570"/>
      <c r="JMW627" s="570"/>
      <c r="JMX627" s="570"/>
      <c r="JMY627" s="570"/>
      <c r="JMZ627" s="570"/>
      <c r="JNA627" s="570"/>
      <c r="JNB627" s="570"/>
      <c r="JNC627" s="570"/>
      <c r="JND627" s="570"/>
      <c r="JNE627" s="570"/>
      <c r="JNF627" s="570"/>
      <c r="JNG627" s="570"/>
      <c r="JNH627" s="570"/>
      <c r="JNI627" s="570"/>
      <c r="JNJ627" s="570"/>
      <c r="JNK627" s="570"/>
      <c r="JNL627" s="570"/>
      <c r="JNM627" s="570"/>
      <c r="JNN627" s="570"/>
      <c r="JNO627" s="570"/>
      <c r="JNP627" s="570"/>
      <c r="JNQ627" s="570"/>
      <c r="JNR627" s="570"/>
      <c r="JNS627" s="570"/>
      <c r="JNT627" s="570"/>
      <c r="JNU627" s="570"/>
      <c r="JNV627" s="570"/>
      <c r="JNW627" s="570"/>
      <c r="JNX627" s="570"/>
      <c r="JNY627" s="570"/>
      <c r="JNZ627" s="570"/>
      <c r="JOA627" s="570"/>
      <c r="JOB627" s="570"/>
      <c r="JOC627" s="570"/>
      <c r="JOD627" s="570"/>
      <c r="JOE627" s="570"/>
      <c r="JOF627" s="570"/>
      <c r="JOG627" s="570"/>
      <c r="JOH627" s="570"/>
      <c r="JOI627" s="570"/>
      <c r="JOJ627" s="570"/>
      <c r="JOK627" s="570"/>
      <c r="JOL627" s="570"/>
      <c r="JOM627" s="570"/>
      <c r="JON627" s="570"/>
      <c r="JOO627" s="570"/>
      <c r="JOP627" s="570"/>
      <c r="JOQ627" s="570"/>
      <c r="JOR627" s="570"/>
      <c r="JOS627" s="570"/>
      <c r="JOT627" s="570"/>
      <c r="JOU627" s="570"/>
      <c r="JOV627" s="570"/>
      <c r="JOW627" s="570"/>
      <c r="JOX627" s="570"/>
      <c r="JOY627" s="570"/>
      <c r="JOZ627" s="570"/>
      <c r="JPA627" s="570"/>
      <c r="JPB627" s="570"/>
      <c r="JPC627" s="570"/>
      <c r="JPD627" s="570"/>
      <c r="JPE627" s="570"/>
      <c r="JPF627" s="570"/>
      <c r="JPG627" s="570"/>
      <c r="JPH627" s="570"/>
      <c r="JPI627" s="570"/>
      <c r="JPJ627" s="570"/>
      <c r="JPK627" s="570"/>
      <c r="JPL627" s="570"/>
      <c r="JPM627" s="570"/>
      <c r="JPN627" s="570"/>
      <c r="JPO627" s="570"/>
      <c r="JPP627" s="570"/>
      <c r="JPQ627" s="570"/>
      <c r="JPR627" s="570"/>
      <c r="JPS627" s="570"/>
      <c r="JPT627" s="570"/>
      <c r="JPU627" s="570"/>
      <c r="JPV627" s="570"/>
      <c r="JPW627" s="570"/>
      <c r="JPX627" s="570"/>
      <c r="JPY627" s="570"/>
      <c r="JPZ627" s="570"/>
      <c r="JQA627" s="570"/>
      <c r="JQB627" s="570"/>
      <c r="JQC627" s="570"/>
      <c r="JQD627" s="570"/>
      <c r="JQE627" s="570"/>
      <c r="JQF627" s="570"/>
      <c r="JQG627" s="570"/>
      <c r="JQH627" s="570"/>
      <c r="JQI627" s="570"/>
      <c r="JQJ627" s="570"/>
      <c r="JQK627" s="570"/>
      <c r="JQL627" s="570"/>
      <c r="JQM627" s="570"/>
      <c r="JQN627" s="570"/>
      <c r="JQO627" s="570"/>
      <c r="JQP627" s="570"/>
      <c r="JQQ627" s="570"/>
      <c r="JQR627" s="570"/>
      <c r="JQS627" s="570"/>
      <c r="JQT627" s="570"/>
      <c r="JQU627" s="570"/>
      <c r="JQV627" s="570"/>
      <c r="JQW627" s="570"/>
      <c r="JQX627" s="570"/>
      <c r="JQY627" s="570"/>
      <c r="JQZ627" s="570"/>
      <c r="JRA627" s="570"/>
      <c r="JRB627" s="570"/>
      <c r="JRC627" s="570"/>
      <c r="JRD627" s="570"/>
      <c r="JRE627" s="570"/>
      <c r="JRF627" s="570"/>
      <c r="JRG627" s="570"/>
      <c r="JRH627" s="570"/>
      <c r="JRI627" s="570"/>
      <c r="JRJ627" s="570"/>
      <c r="JRK627" s="570"/>
      <c r="JRL627" s="570"/>
      <c r="JRM627" s="570"/>
      <c r="JRN627" s="570"/>
      <c r="JRO627" s="570"/>
      <c r="JRP627" s="570"/>
      <c r="JRQ627" s="570"/>
      <c r="JRR627" s="570"/>
      <c r="JRS627" s="570"/>
      <c r="JRT627" s="570"/>
      <c r="JRU627" s="570"/>
      <c r="JRV627" s="570"/>
      <c r="JRW627" s="570"/>
      <c r="JRX627" s="570"/>
      <c r="JRY627" s="570"/>
      <c r="JRZ627" s="570"/>
      <c r="JSA627" s="570"/>
      <c r="JSB627" s="570"/>
      <c r="JSC627" s="570"/>
      <c r="JSD627" s="570"/>
      <c r="JSE627" s="570"/>
      <c r="JSF627" s="570"/>
      <c r="JSG627" s="570"/>
      <c r="JSH627" s="570"/>
      <c r="JSI627" s="570"/>
      <c r="JSJ627" s="570"/>
      <c r="JSK627" s="570"/>
      <c r="JSL627" s="570"/>
      <c r="JSM627" s="570"/>
      <c r="JSN627" s="570"/>
      <c r="JSO627" s="570"/>
      <c r="JSP627" s="570"/>
      <c r="JSQ627" s="570"/>
      <c r="JSR627" s="570"/>
      <c r="JSS627" s="570"/>
      <c r="JST627" s="570"/>
      <c r="JSU627" s="570"/>
      <c r="JSV627" s="570"/>
      <c r="JSW627" s="570"/>
      <c r="JSX627" s="570"/>
      <c r="JSY627" s="570"/>
      <c r="JSZ627" s="570"/>
      <c r="JTA627" s="570"/>
      <c r="JTB627" s="570"/>
      <c r="JTC627" s="570"/>
      <c r="JTD627" s="570"/>
      <c r="JTE627" s="570"/>
      <c r="JTF627" s="570"/>
      <c r="JTG627" s="570"/>
      <c r="JTH627" s="570"/>
      <c r="JTI627" s="570"/>
      <c r="JTJ627" s="570"/>
      <c r="JTK627" s="570"/>
      <c r="JTL627" s="570"/>
      <c r="JTM627" s="570"/>
      <c r="JTN627" s="570"/>
      <c r="JTO627" s="570"/>
      <c r="JTP627" s="570"/>
      <c r="JTQ627" s="570"/>
      <c r="JTR627" s="570"/>
      <c r="JTS627" s="570"/>
      <c r="JTT627" s="570"/>
      <c r="JTU627" s="570"/>
      <c r="JTV627" s="570"/>
      <c r="JTW627" s="570"/>
      <c r="JTX627" s="570"/>
      <c r="JTY627" s="570"/>
      <c r="JTZ627" s="570"/>
      <c r="JUA627" s="570"/>
      <c r="JUB627" s="570"/>
      <c r="JUC627" s="570"/>
      <c r="JUD627" s="570"/>
      <c r="JUE627" s="570"/>
      <c r="JUF627" s="570"/>
      <c r="JUG627" s="570"/>
      <c r="JUH627" s="570"/>
      <c r="JUI627" s="570"/>
      <c r="JUJ627" s="570"/>
      <c r="JUK627" s="570"/>
      <c r="JUL627" s="570"/>
      <c r="JUM627" s="570"/>
      <c r="JUN627" s="570"/>
      <c r="JUO627" s="570"/>
      <c r="JUP627" s="570"/>
      <c r="JUQ627" s="570"/>
      <c r="JUR627" s="570"/>
      <c r="JUS627" s="570"/>
      <c r="JUT627" s="570"/>
      <c r="JUU627" s="570"/>
      <c r="JUV627" s="570"/>
      <c r="JUW627" s="570"/>
      <c r="JUX627" s="570"/>
      <c r="JUY627" s="570"/>
      <c r="JUZ627" s="570"/>
      <c r="JVA627" s="570"/>
      <c r="JVB627" s="570"/>
      <c r="JVC627" s="570"/>
      <c r="JVD627" s="570"/>
      <c r="JVE627" s="570"/>
      <c r="JVF627" s="570"/>
      <c r="JVG627" s="570"/>
      <c r="JVH627" s="570"/>
      <c r="JVI627" s="570"/>
      <c r="JVJ627" s="570"/>
      <c r="JVK627" s="570"/>
      <c r="JVL627" s="570"/>
      <c r="JVM627" s="570"/>
      <c r="JVN627" s="570"/>
      <c r="JVO627" s="570"/>
      <c r="JVP627" s="570"/>
      <c r="JVQ627" s="570"/>
      <c r="JVR627" s="570"/>
      <c r="JVS627" s="570"/>
      <c r="JVT627" s="570"/>
      <c r="JVU627" s="570"/>
      <c r="JVV627" s="570"/>
      <c r="JVW627" s="570"/>
      <c r="JVX627" s="570"/>
      <c r="JVY627" s="570"/>
      <c r="JVZ627" s="570"/>
      <c r="JWA627" s="570"/>
      <c r="JWB627" s="570"/>
      <c r="JWC627" s="570"/>
      <c r="JWD627" s="570"/>
      <c r="JWE627" s="570"/>
      <c r="JWF627" s="570"/>
      <c r="JWG627" s="570"/>
      <c r="JWH627" s="570"/>
      <c r="JWI627" s="570"/>
      <c r="JWJ627" s="570"/>
      <c r="JWK627" s="570"/>
      <c r="JWL627" s="570"/>
      <c r="JWM627" s="570"/>
      <c r="JWN627" s="570"/>
      <c r="JWO627" s="570"/>
      <c r="JWP627" s="570"/>
      <c r="JWQ627" s="570"/>
      <c r="JWR627" s="570"/>
      <c r="JWS627" s="570"/>
      <c r="JWT627" s="570"/>
      <c r="JWU627" s="570"/>
      <c r="JWV627" s="570"/>
      <c r="JWW627" s="570"/>
      <c r="JWX627" s="570"/>
      <c r="JWY627" s="570"/>
      <c r="JWZ627" s="570"/>
      <c r="JXA627" s="570"/>
      <c r="JXB627" s="570"/>
      <c r="JXC627" s="570"/>
      <c r="JXD627" s="570"/>
      <c r="JXE627" s="570"/>
      <c r="JXF627" s="570"/>
      <c r="JXG627" s="570"/>
      <c r="JXH627" s="570"/>
      <c r="JXI627" s="570"/>
      <c r="JXJ627" s="570"/>
      <c r="JXK627" s="570"/>
      <c r="JXL627" s="570"/>
      <c r="JXM627" s="570"/>
      <c r="JXN627" s="570"/>
      <c r="JXO627" s="570"/>
      <c r="JXP627" s="570"/>
      <c r="JXQ627" s="570"/>
      <c r="JXR627" s="570"/>
      <c r="JXS627" s="570"/>
      <c r="JXT627" s="570"/>
      <c r="JXU627" s="570"/>
      <c r="JXV627" s="570"/>
      <c r="JXW627" s="570"/>
      <c r="JXX627" s="570"/>
      <c r="JXY627" s="570"/>
      <c r="JXZ627" s="570"/>
      <c r="JYA627" s="570"/>
      <c r="JYB627" s="570"/>
      <c r="JYC627" s="570"/>
      <c r="JYD627" s="570"/>
      <c r="JYE627" s="570"/>
      <c r="JYF627" s="570"/>
      <c r="JYG627" s="570"/>
      <c r="JYH627" s="570"/>
      <c r="JYI627" s="570"/>
      <c r="JYJ627" s="570"/>
      <c r="JYK627" s="570"/>
      <c r="JYL627" s="570"/>
      <c r="JYM627" s="570"/>
      <c r="JYN627" s="570"/>
      <c r="JYO627" s="570"/>
      <c r="JYP627" s="570"/>
      <c r="JYQ627" s="570"/>
      <c r="JYR627" s="570"/>
      <c r="JYS627" s="570"/>
      <c r="JYT627" s="570"/>
      <c r="JYU627" s="570"/>
      <c r="JYV627" s="570"/>
      <c r="JYW627" s="570"/>
      <c r="JYX627" s="570"/>
      <c r="JYY627" s="570"/>
      <c r="JYZ627" s="570"/>
      <c r="JZA627" s="570"/>
      <c r="JZB627" s="570"/>
      <c r="JZC627" s="570"/>
      <c r="JZD627" s="570"/>
      <c r="JZE627" s="570"/>
      <c r="JZF627" s="570"/>
      <c r="JZG627" s="570"/>
      <c r="JZH627" s="570"/>
      <c r="JZI627" s="570"/>
      <c r="JZJ627" s="570"/>
      <c r="JZK627" s="570"/>
      <c r="JZL627" s="570"/>
      <c r="JZM627" s="570"/>
      <c r="JZN627" s="570"/>
      <c r="JZO627" s="570"/>
      <c r="JZP627" s="570"/>
      <c r="JZQ627" s="570"/>
      <c r="JZR627" s="570"/>
      <c r="JZS627" s="570"/>
      <c r="JZT627" s="570"/>
      <c r="JZU627" s="570"/>
      <c r="JZV627" s="570"/>
      <c r="JZW627" s="570"/>
      <c r="JZX627" s="570"/>
      <c r="JZY627" s="570"/>
      <c r="JZZ627" s="570"/>
      <c r="KAA627" s="570"/>
      <c r="KAB627" s="570"/>
      <c r="KAC627" s="570"/>
      <c r="KAD627" s="570"/>
      <c r="KAE627" s="570"/>
      <c r="KAF627" s="570"/>
      <c r="KAG627" s="570"/>
      <c r="KAH627" s="570"/>
      <c r="KAI627" s="570"/>
      <c r="KAJ627" s="570"/>
      <c r="KAK627" s="570"/>
      <c r="KAL627" s="570"/>
      <c r="KAM627" s="570"/>
      <c r="KAN627" s="570"/>
      <c r="KAO627" s="570"/>
      <c r="KAP627" s="570"/>
      <c r="KAQ627" s="570"/>
      <c r="KAR627" s="570"/>
      <c r="KAS627" s="570"/>
      <c r="KAT627" s="570"/>
      <c r="KAU627" s="570"/>
      <c r="KAV627" s="570"/>
      <c r="KAW627" s="570"/>
      <c r="KAX627" s="570"/>
      <c r="KAY627" s="570"/>
      <c r="KAZ627" s="570"/>
      <c r="KBA627" s="570"/>
      <c r="KBB627" s="570"/>
      <c r="KBC627" s="570"/>
      <c r="KBD627" s="570"/>
      <c r="KBE627" s="570"/>
      <c r="KBF627" s="570"/>
      <c r="KBG627" s="570"/>
      <c r="KBH627" s="570"/>
      <c r="KBI627" s="570"/>
      <c r="KBJ627" s="570"/>
      <c r="KBK627" s="570"/>
      <c r="KBL627" s="570"/>
      <c r="KBM627" s="570"/>
      <c r="KBN627" s="570"/>
      <c r="KBO627" s="570"/>
      <c r="KBP627" s="570"/>
      <c r="KBQ627" s="570"/>
      <c r="KBR627" s="570"/>
      <c r="KBS627" s="570"/>
      <c r="KBT627" s="570"/>
      <c r="KBU627" s="570"/>
      <c r="KBV627" s="570"/>
      <c r="KBW627" s="570"/>
      <c r="KBX627" s="570"/>
      <c r="KBY627" s="570"/>
      <c r="KBZ627" s="570"/>
      <c r="KCA627" s="570"/>
      <c r="KCB627" s="570"/>
      <c r="KCC627" s="570"/>
      <c r="KCD627" s="570"/>
      <c r="KCE627" s="570"/>
      <c r="KCF627" s="570"/>
      <c r="KCG627" s="570"/>
      <c r="KCH627" s="570"/>
      <c r="KCI627" s="570"/>
      <c r="KCJ627" s="570"/>
      <c r="KCK627" s="570"/>
      <c r="KCL627" s="570"/>
      <c r="KCM627" s="570"/>
      <c r="KCN627" s="570"/>
      <c r="KCO627" s="570"/>
      <c r="KCP627" s="570"/>
      <c r="KCQ627" s="570"/>
      <c r="KCR627" s="570"/>
      <c r="KCS627" s="570"/>
      <c r="KCT627" s="570"/>
      <c r="KCU627" s="570"/>
      <c r="KCV627" s="570"/>
      <c r="KCW627" s="570"/>
      <c r="KCX627" s="570"/>
      <c r="KCY627" s="570"/>
      <c r="KCZ627" s="570"/>
      <c r="KDA627" s="570"/>
      <c r="KDB627" s="570"/>
      <c r="KDC627" s="570"/>
      <c r="KDD627" s="570"/>
      <c r="KDE627" s="570"/>
      <c r="KDF627" s="570"/>
      <c r="KDG627" s="570"/>
      <c r="KDH627" s="570"/>
      <c r="KDI627" s="570"/>
      <c r="KDJ627" s="570"/>
      <c r="KDK627" s="570"/>
      <c r="KDL627" s="570"/>
      <c r="KDM627" s="570"/>
      <c r="KDN627" s="570"/>
      <c r="KDO627" s="570"/>
      <c r="KDP627" s="570"/>
      <c r="KDQ627" s="570"/>
      <c r="KDR627" s="570"/>
      <c r="KDS627" s="570"/>
      <c r="KDT627" s="570"/>
      <c r="KDU627" s="570"/>
      <c r="KDV627" s="570"/>
      <c r="KDW627" s="570"/>
      <c r="KDX627" s="570"/>
      <c r="KDY627" s="570"/>
      <c r="KDZ627" s="570"/>
      <c r="KEA627" s="570"/>
      <c r="KEB627" s="570"/>
      <c r="KEC627" s="570"/>
      <c r="KED627" s="570"/>
      <c r="KEE627" s="570"/>
      <c r="KEF627" s="570"/>
      <c r="KEG627" s="570"/>
      <c r="KEH627" s="570"/>
      <c r="KEI627" s="570"/>
      <c r="KEJ627" s="570"/>
      <c r="KEK627" s="570"/>
      <c r="KEL627" s="570"/>
      <c r="KEM627" s="570"/>
      <c r="KEN627" s="570"/>
      <c r="KEO627" s="570"/>
      <c r="KEP627" s="570"/>
      <c r="KEQ627" s="570"/>
      <c r="KER627" s="570"/>
      <c r="KES627" s="570"/>
      <c r="KET627" s="570"/>
      <c r="KEU627" s="570"/>
      <c r="KEV627" s="570"/>
      <c r="KEW627" s="570"/>
      <c r="KEX627" s="570"/>
      <c r="KEY627" s="570"/>
      <c r="KEZ627" s="570"/>
      <c r="KFA627" s="570"/>
      <c r="KFB627" s="570"/>
      <c r="KFC627" s="570"/>
      <c r="KFD627" s="570"/>
      <c r="KFE627" s="570"/>
      <c r="KFF627" s="570"/>
      <c r="KFG627" s="570"/>
      <c r="KFH627" s="570"/>
      <c r="KFI627" s="570"/>
      <c r="KFJ627" s="570"/>
      <c r="KFK627" s="570"/>
      <c r="KFL627" s="570"/>
      <c r="KFM627" s="570"/>
      <c r="KFN627" s="570"/>
      <c r="KFO627" s="570"/>
      <c r="KFP627" s="570"/>
      <c r="KFQ627" s="570"/>
      <c r="KFR627" s="570"/>
      <c r="KFS627" s="570"/>
      <c r="KFT627" s="570"/>
      <c r="KFU627" s="570"/>
      <c r="KFV627" s="570"/>
      <c r="KFW627" s="570"/>
      <c r="KFX627" s="570"/>
      <c r="KFY627" s="570"/>
      <c r="KFZ627" s="570"/>
      <c r="KGA627" s="570"/>
      <c r="KGB627" s="570"/>
      <c r="KGC627" s="570"/>
      <c r="KGD627" s="570"/>
      <c r="KGE627" s="570"/>
      <c r="KGF627" s="570"/>
      <c r="KGG627" s="570"/>
      <c r="KGH627" s="570"/>
      <c r="KGI627" s="570"/>
      <c r="KGJ627" s="570"/>
      <c r="KGK627" s="570"/>
      <c r="KGL627" s="570"/>
      <c r="KGM627" s="570"/>
      <c r="KGN627" s="570"/>
      <c r="KGO627" s="570"/>
      <c r="KGP627" s="570"/>
      <c r="KGQ627" s="570"/>
      <c r="KGR627" s="570"/>
      <c r="KGS627" s="570"/>
      <c r="KGT627" s="570"/>
      <c r="KGU627" s="570"/>
      <c r="KGV627" s="570"/>
      <c r="KGW627" s="570"/>
      <c r="KGX627" s="570"/>
      <c r="KGY627" s="570"/>
      <c r="KGZ627" s="570"/>
      <c r="KHA627" s="570"/>
      <c r="KHB627" s="570"/>
      <c r="KHC627" s="570"/>
      <c r="KHD627" s="570"/>
      <c r="KHE627" s="570"/>
      <c r="KHF627" s="570"/>
      <c r="KHG627" s="570"/>
      <c r="KHH627" s="570"/>
      <c r="KHI627" s="570"/>
      <c r="KHJ627" s="570"/>
      <c r="KHK627" s="570"/>
      <c r="KHL627" s="570"/>
      <c r="KHM627" s="570"/>
      <c r="KHN627" s="570"/>
      <c r="KHO627" s="570"/>
      <c r="KHP627" s="570"/>
      <c r="KHQ627" s="570"/>
      <c r="KHR627" s="570"/>
      <c r="KHS627" s="570"/>
      <c r="KHT627" s="570"/>
      <c r="KHU627" s="570"/>
      <c r="KHV627" s="570"/>
      <c r="KHW627" s="570"/>
      <c r="KHX627" s="570"/>
      <c r="KHY627" s="570"/>
      <c r="KHZ627" s="570"/>
      <c r="KIA627" s="570"/>
      <c r="KIB627" s="570"/>
      <c r="KIC627" s="570"/>
      <c r="KID627" s="570"/>
      <c r="KIE627" s="570"/>
      <c r="KIF627" s="570"/>
      <c r="KIG627" s="570"/>
      <c r="KIH627" s="570"/>
      <c r="KII627" s="570"/>
      <c r="KIJ627" s="570"/>
      <c r="KIK627" s="570"/>
      <c r="KIL627" s="570"/>
      <c r="KIM627" s="570"/>
      <c r="KIN627" s="570"/>
      <c r="KIO627" s="570"/>
      <c r="KIP627" s="570"/>
      <c r="KIQ627" s="570"/>
      <c r="KIR627" s="570"/>
      <c r="KIS627" s="570"/>
      <c r="KIT627" s="570"/>
      <c r="KIU627" s="570"/>
      <c r="KIV627" s="570"/>
      <c r="KIW627" s="570"/>
      <c r="KIX627" s="570"/>
      <c r="KIY627" s="570"/>
      <c r="KIZ627" s="570"/>
      <c r="KJA627" s="570"/>
      <c r="KJB627" s="570"/>
      <c r="KJC627" s="570"/>
      <c r="KJD627" s="570"/>
      <c r="KJE627" s="570"/>
      <c r="KJF627" s="570"/>
      <c r="KJG627" s="570"/>
      <c r="KJH627" s="570"/>
      <c r="KJI627" s="570"/>
      <c r="KJJ627" s="570"/>
      <c r="KJK627" s="570"/>
      <c r="KJL627" s="570"/>
      <c r="KJM627" s="570"/>
      <c r="KJN627" s="570"/>
      <c r="KJO627" s="570"/>
      <c r="KJP627" s="570"/>
      <c r="KJQ627" s="570"/>
      <c r="KJR627" s="570"/>
      <c r="KJS627" s="570"/>
      <c r="KJT627" s="570"/>
      <c r="KJU627" s="570"/>
      <c r="KJV627" s="570"/>
      <c r="KJW627" s="570"/>
      <c r="KJX627" s="570"/>
      <c r="KJY627" s="570"/>
      <c r="KJZ627" s="570"/>
      <c r="KKA627" s="570"/>
      <c r="KKB627" s="570"/>
      <c r="KKC627" s="570"/>
      <c r="KKD627" s="570"/>
      <c r="KKE627" s="570"/>
      <c r="KKF627" s="570"/>
      <c r="KKG627" s="570"/>
      <c r="KKH627" s="570"/>
      <c r="KKI627" s="570"/>
      <c r="KKJ627" s="570"/>
      <c r="KKK627" s="570"/>
      <c r="KKL627" s="570"/>
      <c r="KKM627" s="570"/>
      <c r="KKN627" s="570"/>
      <c r="KKO627" s="570"/>
      <c r="KKP627" s="570"/>
      <c r="KKQ627" s="570"/>
      <c r="KKR627" s="570"/>
      <c r="KKS627" s="570"/>
      <c r="KKT627" s="570"/>
      <c r="KKU627" s="570"/>
      <c r="KKV627" s="570"/>
      <c r="KKW627" s="570"/>
      <c r="KKX627" s="570"/>
      <c r="KKY627" s="570"/>
      <c r="KKZ627" s="570"/>
      <c r="KLA627" s="570"/>
      <c r="KLB627" s="570"/>
      <c r="KLC627" s="570"/>
      <c r="KLD627" s="570"/>
      <c r="KLE627" s="570"/>
      <c r="KLF627" s="570"/>
      <c r="KLG627" s="570"/>
      <c r="KLH627" s="570"/>
      <c r="KLI627" s="570"/>
      <c r="KLJ627" s="570"/>
      <c r="KLK627" s="570"/>
      <c r="KLL627" s="570"/>
      <c r="KLM627" s="570"/>
      <c r="KLN627" s="570"/>
      <c r="KLO627" s="570"/>
      <c r="KLP627" s="570"/>
      <c r="KLQ627" s="570"/>
      <c r="KLR627" s="570"/>
      <c r="KLS627" s="570"/>
      <c r="KLT627" s="570"/>
      <c r="KLU627" s="570"/>
      <c r="KLV627" s="570"/>
      <c r="KLW627" s="570"/>
      <c r="KLX627" s="570"/>
      <c r="KLY627" s="570"/>
      <c r="KLZ627" s="570"/>
      <c r="KMA627" s="570"/>
      <c r="KMB627" s="570"/>
      <c r="KMC627" s="570"/>
      <c r="KMD627" s="570"/>
      <c r="KME627" s="570"/>
      <c r="KMF627" s="570"/>
      <c r="KMG627" s="570"/>
      <c r="KMH627" s="570"/>
      <c r="KMI627" s="570"/>
      <c r="KMJ627" s="570"/>
      <c r="KMK627" s="570"/>
      <c r="KML627" s="570"/>
      <c r="KMM627" s="570"/>
      <c r="KMN627" s="570"/>
      <c r="KMO627" s="570"/>
      <c r="KMP627" s="570"/>
      <c r="KMQ627" s="570"/>
      <c r="KMR627" s="570"/>
      <c r="KMS627" s="570"/>
      <c r="KMT627" s="570"/>
      <c r="KMU627" s="570"/>
      <c r="KMV627" s="570"/>
      <c r="KMW627" s="570"/>
      <c r="KMX627" s="570"/>
      <c r="KMY627" s="570"/>
      <c r="KMZ627" s="570"/>
      <c r="KNA627" s="570"/>
      <c r="KNB627" s="570"/>
      <c r="KNC627" s="570"/>
      <c r="KND627" s="570"/>
      <c r="KNE627" s="570"/>
      <c r="KNF627" s="570"/>
      <c r="KNG627" s="570"/>
      <c r="KNH627" s="570"/>
      <c r="KNI627" s="570"/>
      <c r="KNJ627" s="570"/>
      <c r="KNK627" s="570"/>
      <c r="KNL627" s="570"/>
      <c r="KNM627" s="570"/>
      <c r="KNN627" s="570"/>
      <c r="KNO627" s="570"/>
      <c r="KNP627" s="570"/>
      <c r="KNQ627" s="570"/>
      <c r="KNR627" s="570"/>
      <c r="KNS627" s="570"/>
      <c r="KNT627" s="570"/>
      <c r="KNU627" s="570"/>
      <c r="KNV627" s="570"/>
      <c r="KNW627" s="570"/>
      <c r="KNX627" s="570"/>
      <c r="KNY627" s="570"/>
      <c r="KNZ627" s="570"/>
      <c r="KOA627" s="570"/>
      <c r="KOB627" s="570"/>
      <c r="KOC627" s="570"/>
      <c r="KOD627" s="570"/>
      <c r="KOE627" s="570"/>
      <c r="KOF627" s="570"/>
      <c r="KOG627" s="570"/>
      <c r="KOH627" s="570"/>
      <c r="KOI627" s="570"/>
      <c r="KOJ627" s="570"/>
      <c r="KOK627" s="570"/>
      <c r="KOL627" s="570"/>
      <c r="KOM627" s="570"/>
      <c r="KON627" s="570"/>
      <c r="KOO627" s="570"/>
      <c r="KOP627" s="570"/>
      <c r="KOQ627" s="570"/>
      <c r="KOR627" s="570"/>
      <c r="KOS627" s="570"/>
      <c r="KOT627" s="570"/>
      <c r="KOU627" s="570"/>
      <c r="KOV627" s="570"/>
      <c r="KOW627" s="570"/>
      <c r="KOX627" s="570"/>
      <c r="KOY627" s="570"/>
      <c r="KOZ627" s="570"/>
      <c r="KPA627" s="570"/>
      <c r="KPB627" s="570"/>
      <c r="KPC627" s="570"/>
      <c r="KPD627" s="570"/>
      <c r="KPE627" s="570"/>
      <c r="KPF627" s="570"/>
      <c r="KPG627" s="570"/>
      <c r="KPH627" s="570"/>
      <c r="KPI627" s="570"/>
      <c r="KPJ627" s="570"/>
      <c r="KPK627" s="570"/>
      <c r="KPL627" s="570"/>
      <c r="KPM627" s="570"/>
      <c r="KPN627" s="570"/>
      <c r="KPO627" s="570"/>
      <c r="KPP627" s="570"/>
      <c r="KPQ627" s="570"/>
      <c r="KPR627" s="570"/>
      <c r="KPS627" s="570"/>
      <c r="KPT627" s="570"/>
      <c r="KPU627" s="570"/>
      <c r="KPV627" s="570"/>
      <c r="KPW627" s="570"/>
      <c r="KPX627" s="570"/>
      <c r="KPY627" s="570"/>
      <c r="KPZ627" s="570"/>
      <c r="KQA627" s="570"/>
      <c r="KQB627" s="570"/>
      <c r="KQC627" s="570"/>
      <c r="KQD627" s="570"/>
      <c r="KQE627" s="570"/>
      <c r="KQF627" s="570"/>
      <c r="KQG627" s="570"/>
      <c r="KQH627" s="570"/>
      <c r="KQI627" s="570"/>
      <c r="KQJ627" s="570"/>
      <c r="KQK627" s="570"/>
      <c r="KQL627" s="570"/>
      <c r="KQM627" s="570"/>
      <c r="KQN627" s="570"/>
      <c r="KQO627" s="570"/>
      <c r="KQP627" s="570"/>
      <c r="KQQ627" s="570"/>
      <c r="KQR627" s="570"/>
      <c r="KQS627" s="570"/>
      <c r="KQT627" s="570"/>
      <c r="KQU627" s="570"/>
      <c r="KQV627" s="570"/>
      <c r="KQW627" s="570"/>
      <c r="KQX627" s="570"/>
      <c r="KQY627" s="570"/>
      <c r="KQZ627" s="570"/>
      <c r="KRA627" s="570"/>
      <c r="KRB627" s="570"/>
      <c r="KRC627" s="570"/>
      <c r="KRD627" s="570"/>
      <c r="KRE627" s="570"/>
      <c r="KRF627" s="570"/>
      <c r="KRG627" s="570"/>
      <c r="KRH627" s="570"/>
      <c r="KRI627" s="570"/>
      <c r="KRJ627" s="570"/>
      <c r="KRK627" s="570"/>
      <c r="KRL627" s="570"/>
      <c r="KRM627" s="570"/>
      <c r="KRN627" s="570"/>
      <c r="KRO627" s="570"/>
      <c r="KRP627" s="570"/>
      <c r="KRQ627" s="570"/>
      <c r="KRR627" s="570"/>
      <c r="KRS627" s="570"/>
      <c r="KRT627" s="570"/>
      <c r="KRU627" s="570"/>
      <c r="KRV627" s="570"/>
      <c r="KRW627" s="570"/>
      <c r="KRX627" s="570"/>
      <c r="KRY627" s="570"/>
      <c r="KRZ627" s="570"/>
      <c r="KSA627" s="570"/>
      <c r="KSB627" s="570"/>
      <c r="KSC627" s="570"/>
      <c r="KSD627" s="570"/>
      <c r="KSE627" s="570"/>
      <c r="KSF627" s="570"/>
      <c r="KSG627" s="570"/>
      <c r="KSH627" s="570"/>
      <c r="KSI627" s="570"/>
      <c r="KSJ627" s="570"/>
      <c r="KSK627" s="570"/>
      <c r="KSL627" s="570"/>
      <c r="KSM627" s="570"/>
      <c r="KSN627" s="570"/>
      <c r="KSO627" s="570"/>
      <c r="KSP627" s="570"/>
      <c r="KSQ627" s="570"/>
      <c r="KSR627" s="570"/>
      <c r="KSS627" s="570"/>
      <c r="KST627" s="570"/>
      <c r="KSU627" s="570"/>
      <c r="KSV627" s="570"/>
      <c r="KSW627" s="570"/>
      <c r="KSX627" s="570"/>
      <c r="KSY627" s="570"/>
      <c r="KSZ627" s="570"/>
      <c r="KTA627" s="570"/>
      <c r="KTB627" s="570"/>
      <c r="KTC627" s="570"/>
      <c r="KTD627" s="570"/>
      <c r="KTE627" s="570"/>
      <c r="KTF627" s="570"/>
      <c r="KTG627" s="570"/>
      <c r="KTH627" s="570"/>
      <c r="KTI627" s="570"/>
      <c r="KTJ627" s="570"/>
      <c r="KTK627" s="570"/>
      <c r="KTL627" s="570"/>
      <c r="KTM627" s="570"/>
      <c r="KTN627" s="570"/>
      <c r="KTO627" s="570"/>
      <c r="KTP627" s="570"/>
      <c r="KTQ627" s="570"/>
      <c r="KTR627" s="570"/>
      <c r="KTS627" s="570"/>
      <c r="KTT627" s="570"/>
      <c r="KTU627" s="570"/>
      <c r="KTV627" s="570"/>
      <c r="KTW627" s="570"/>
      <c r="KTX627" s="570"/>
      <c r="KTY627" s="570"/>
      <c r="KTZ627" s="570"/>
      <c r="KUA627" s="570"/>
      <c r="KUB627" s="570"/>
      <c r="KUC627" s="570"/>
      <c r="KUD627" s="570"/>
      <c r="KUE627" s="570"/>
      <c r="KUF627" s="570"/>
      <c r="KUG627" s="570"/>
      <c r="KUH627" s="570"/>
      <c r="KUI627" s="570"/>
      <c r="KUJ627" s="570"/>
      <c r="KUK627" s="570"/>
      <c r="KUL627" s="570"/>
      <c r="KUM627" s="570"/>
      <c r="KUN627" s="570"/>
      <c r="KUO627" s="570"/>
      <c r="KUP627" s="570"/>
      <c r="KUQ627" s="570"/>
      <c r="KUR627" s="570"/>
      <c r="KUS627" s="570"/>
      <c r="KUT627" s="570"/>
      <c r="KUU627" s="570"/>
      <c r="KUV627" s="570"/>
      <c r="KUW627" s="570"/>
      <c r="KUX627" s="570"/>
      <c r="KUY627" s="570"/>
      <c r="KUZ627" s="570"/>
      <c r="KVA627" s="570"/>
      <c r="KVB627" s="570"/>
      <c r="KVC627" s="570"/>
      <c r="KVD627" s="570"/>
      <c r="KVE627" s="570"/>
      <c r="KVF627" s="570"/>
      <c r="KVG627" s="570"/>
      <c r="KVH627" s="570"/>
      <c r="KVI627" s="570"/>
      <c r="KVJ627" s="570"/>
      <c r="KVK627" s="570"/>
      <c r="KVL627" s="570"/>
      <c r="KVM627" s="570"/>
      <c r="KVN627" s="570"/>
      <c r="KVO627" s="570"/>
      <c r="KVP627" s="570"/>
      <c r="KVQ627" s="570"/>
      <c r="KVR627" s="570"/>
      <c r="KVS627" s="570"/>
      <c r="KVT627" s="570"/>
      <c r="KVU627" s="570"/>
      <c r="KVV627" s="570"/>
      <c r="KVW627" s="570"/>
      <c r="KVX627" s="570"/>
      <c r="KVY627" s="570"/>
      <c r="KVZ627" s="570"/>
      <c r="KWA627" s="570"/>
      <c r="KWB627" s="570"/>
      <c r="KWC627" s="570"/>
      <c r="KWD627" s="570"/>
      <c r="KWE627" s="570"/>
      <c r="KWF627" s="570"/>
      <c r="KWG627" s="570"/>
      <c r="KWH627" s="570"/>
      <c r="KWI627" s="570"/>
      <c r="KWJ627" s="570"/>
      <c r="KWK627" s="570"/>
      <c r="KWL627" s="570"/>
      <c r="KWM627" s="570"/>
      <c r="KWN627" s="570"/>
      <c r="KWO627" s="570"/>
      <c r="KWP627" s="570"/>
      <c r="KWQ627" s="570"/>
      <c r="KWR627" s="570"/>
      <c r="KWS627" s="570"/>
      <c r="KWT627" s="570"/>
      <c r="KWU627" s="570"/>
      <c r="KWV627" s="570"/>
      <c r="KWW627" s="570"/>
      <c r="KWX627" s="570"/>
      <c r="KWY627" s="570"/>
      <c r="KWZ627" s="570"/>
      <c r="KXA627" s="570"/>
      <c r="KXB627" s="570"/>
      <c r="KXC627" s="570"/>
      <c r="KXD627" s="570"/>
      <c r="KXE627" s="570"/>
      <c r="KXF627" s="570"/>
      <c r="KXG627" s="570"/>
      <c r="KXH627" s="570"/>
      <c r="KXI627" s="570"/>
      <c r="KXJ627" s="570"/>
      <c r="KXK627" s="570"/>
      <c r="KXL627" s="570"/>
      <c r="KXM627" s="570"/>
      <c r="KXN627" s="570"/>
      <c r="KXO627" s="570"/>
      <c r="KXP627" s="570"/>
      <c r="KXQ627" s="570"/>
      <c r="KXR627" s="570"/>
      <c r="KXS627" s="570"/>
      <c r="KXT627" s="570"/>
      <c r="KXU627" s="570"/>
      <c r="KXV627" s="570"/>
      <c r="KXW627" s="570"/>
      <c r="KXX627" s="570"/>
      <c r="KXY627" s="570"/>
      <c r="KXZ627" s="570"/>
      <c r="KYA627" s="570"/>
      <c r="KYB627" s="570"/>
      <c r="KYC627" s="570"/>
      <c r="KYD627" s="570"/>
      <c r="KYE627" s="570"/>
      <c r="KYF627" s="570"/>
      <c r="KYG627" s="570"/>
      <c r="KYH627" s="570"/>
      <c r="KYI627" s="570"/>
      <c r="KYJ627" s="570"/>
      <c r="KYK627" s="570"/>
      <c r="KYL627" s="570"/>
      <c r="KYM627" s="570"/>
      <c r="KYN627" s="570"/>
      <c r="KYO627" s="570"/>
      <c r="KYP627" s="570"/>
      <c r="KYQ627" s="570"/>
      <c r="KYR627" s="570"/>
      <c r="KYS627" s="570"/>
      <c r="KYT627" s="570"/>
      <c r="KYU627" s="570"/>
      <c r="KYV627" s="570"/>
      <c r="KYW627" s="570"/>
      <c r="KYX627" s="570"/>
      <c r="KYY627" s="570"/>
      <c r="KYZ627" s="570"/>
      <c r="KZA627" s="570"/>
      <c r="KZB627" s="570"/>
      <c r="KZC627" s="570"/>
      <c r="KZD627" s="570"/>
      <c r="KZE627" s="570"/>
      <c r="KZF627" s="570"/>
      <c r="KZG627" s="570"/>
      <c r="KZH627" s="570"/>
      <c r="KZI627" s="570"/>
      <c r="KZJ627" s="570"/>
      <c r="KZK627" s="570"/>
      <c r="KZL627" s="570"/>
      <c r="KZM627" s="570"/>
      <c r="KZN627" s="570"/>
      <c r="KZO627" s="570"/>
      <c r="KZP627" s="570"/>
      <c r="KZQ627" s="570"/>
      <c r="KZR627" s="570"/>
      <c r="KZS627" s="570"/>
      <c r="KZT627" s="570"/>
      <c r="KZU627" s="570"/>
      <c r="KZV627" s="570"/>
      <c r="KZW627" s="570"/>
      <c r="KZX627" s="570"/>
      <c r="KZY627" s="570"/>
      <c r="KZZ627" s="570"/>
      <c r="LAA627" s="570"/>
      <c r="LAB627" s="570"/>
      <c r="LAC627" s="570"/>
      <c r="LAD627" s="570"/>
      <c r="LAE627" s="570"/>
      <c r="LAF627" s="570"/>
      <c r="LAG627" s="570"/>
      <c r="LAH627" s="570"/>
      <c r="LAI627" s="570"/>
      <c r="LAJ627" s="570"/>
      <c r="LAK627" s="570"/>
      <c r="LAL627" s="570"/>
      <c r="LAM627" s="570"/>
      <c r="LAN627" s="570"/>
      <c r="LAO627" s="570"/>
      <c r="LAP627" s="570"/>
      <c r="LAQ627" s="570"/>
      <c r="LAR627" s="570"/>
      <c r="LAS627" s="570"/>
      <c r="LAT627" s="570"/>
      <c r="LAU627" s="570"/>
      <c r="LAV627" s="570"/>
      <c r="LAW627" s="570"/>
      <c r="LAX627" s="570"/>
      <c r="LAY627" s="570"/>
      <c r="LAZ627" s="570"/>
      <c r="LBA627" s="570"/>
      <c r="LBB627" s="570"/>
      <c r="LBC627" s="570"/>
      <c r="LBD627" s="570"/>
      <c r="LBE627" s="570"/>
      <c r="LBF627" s="570"/>
      <c r="LBG627" s="570"/>
      <c r="LBH627" s="570"/>
      <c r="LBI627" s="570"/>
      <c r="LBJ627" s="570"/>
      <c r="LBK627" s="570"/>
      <c r="LBL627" s="570"/>
      <c r="LBM627" s="570"/>
      <c r="LBN627" s="570"/>
      <c r="LBO627" s="570"/>
      <c r="LBP627" s="570"/>
      <c r="LBQ627" s="570"/>
      <c r="LBR627" s="570"/>
      <c r="LBS627" s="570"/>
      <c r="LBT627" s="570"/>
      <c r="LBU627" s="570"/>
      <c r="LBV627" s="570"/>
      <c r="LBW627" s="570"/>
      <c r="LBX627" s="570"/>
      <c r="LBY627" s="570"/>
      <c r="LBZ627" s="570"/>
      <c r="LCA627" s="570"/>
      <c r="LCB627" s="570"/>
      <c r="LCC627" s="570"/>
      <c r="LCD627" s="570"/>
      <c r="LCE627" s="570"/>
      <c r="LCF627" s="570"/>
      <c r="LCG627" s="570"/>
      <c r="LCH627" s="570"/>
      <c r="LCI627" s="570"/>
      <c r="LCJ627" s="570"/>
      <c r="LCK627" s="570"/>
      <c r="LCL627" s="570"/>
      <c r="LCM627" s="570"/>
      <c r="LCN627" s="570"/>
      <c r="LCO627" s="570"/>
      <c r="LCP627" s="570"/>
      <c r="LCQ627" s="570"/>
      <c r="LCR627" s="570"/>
      <c r="LCS627" s="570"/>
      <c r="LCT627" s="570"/>
      <c r="LCU627" s="570"/>
      <c r="LCV627" s="570"/>
      <c r="LCW627" s="570"/>
      <c r="LCX627" s="570"/>
      <c r="LCY627" s="570"/>
      <c r="LCZ627" s="570"/>
      <c r="LDA627" s="570"/>
      <c r="LDB627" s="570"/>
      <c r="LDC627" s="570"/>
      <c r="LDD627" s="570"/>
      <c r="LDE627" s="570"/>
      <c r="LDF627" s="570"/>
      <c r="LDG627" s="570"/>
      <c r="LDH627" s="570"/>
      <c r="LDI627" s="570"/>
      <c r="LDJ627" s="570"/>
      <c r="LDK627" s="570"/>
      <c r="LDL627" s="570"/>
      <c r="LDM627" s="570"/>
      <c r="LDN627" s="570"/>
      <c r="LDO627" s="570"/>
      <c r="LDP627" s="570"/>
      <c r="LDQ627" s="570"/>
      <c r="LDR627" s="570"/>
      <c r="LDS627" s="570"/>
      <c r="LDT627" s="570"/>
      <c r="LDU627" s="570"/>
      <c r="LDV627" s="570"/>
      <c r="LDW627" s="570"/>
      <c r="LDX627" s="570"/>
      <c r="LDY627" s="570"/>
      <c r="LDZ627" s="570"/>
      <c r="LEA627" s="570"/>
      <c r="LEB627" s="570"/>
      <c r="LEC627" s="570"/>
      <c r="LED627" s="570"/>
      <c r="LEE627" s="570"/>
      <c r="LEF627" s="570"/>
      <c r="LEG627" s="570"/>
      <c r="LEH627" s="570"/>
      <c r="LEI627" s="570"/>
      <c r="LEJ627" s="570"/>
      <c r="LEK627" s="570"/>
      <c r="LEL627" s="570"/>
      <c r="LEM627" s="570"/>
      <c r="LEN627" s="570"/>
      <c r="LEO627" s="570"/>
      <c r="LEP627" s="570"/>
      <c r="LEQ627" s="570"/>
      <c r="LER627" s="570"/>
      <c r="LES627" s="570"/>
      <c r="LET627" s="570"/>
      <c r="LEU627" s="570"/>
      <c r="LEV627" s="570"/>
      <c r="LEW627" s="570"/>
      <c r="LEX627" s="570"/>
      <c r="LEY627" s="570"/>
      <c r="LEZ627" s="570"/>
      <c r="LFA627" s="570"/>
      <c r="LFB627" s="570"/>
      <c r="LFC627" s="570"/>
      <c r="LFD627" s="570"/>
      <c r="LFE627" s="570"/>
      <c r="LFF627" s="570"/>
      <c r="LFG627" s="570"/>
      <c r="LFH627" s="570"/>
      <c r="LFI627" s="570"/>
      <c r="LFJ627" s="570"/>
      <c r="LFK627" s="570"/>
      <c r="LFL627" s="570"/>
      <c r="LFM627" s="570"/>
      <c r="LFN627" s="570"/>
      <c r="LFO627" s="570"/>
      <c r="LFP627" s="570"/>
      <c r="LFQ627" s="570"/>
      <c r="LFR627" s="570"/>
      <c r="LFS627" s="570"/>
      <c r="LFT627" s="570"/>
      <c r="LFU627" s="570"/>
      <c r="LFV627" s="570"/>
      <c r="LFW627" s="570"/>
      <c r="LFX627" s="570"/>
      <c r="LFY627" s="570"/>
      <c r="LFZ627" s="570"/>
      <c r="LGA627" s="570"/>
      <c r="LGB627" s="570"/>
      <c r="LGC627" s="570"/>
      <c r="LGD627" s="570"/>
      <c r="LGE627" s="570"/>
      <c r="LGF627" s="570"/>
      <c r="LGG627" s="570"/>
      <c r="LGH627" s="570"/>
      <c r="LGI627" s="570"/>
      <c r="LGJ627" s="570"/>
      <c r="LGK627" s="570"/>
      <c r="LGL627" s="570"/>
      <c r="LGM627" s="570"/>
      <c r="LGN627" s="570"/>
      <c r="LGO627" s="570"/>
      <c r="LGP627" s="570"/>
      <c r="LGQ627" s="570"/>
      <c r="LGR627" s="570"/>
      <c r="LGS627" s="570"/>
      <c r="LGT627" s="570"/>
      <c r="LGU627" s="570"/>
      <c r="LGV627" s="570"/>
      <c r="LGW627" s="570"/>
      <c r="LGX627" s="570"/>
      <c r="LGY627" s="570"/>
      <c r="LGZ627" s="570"/>
      <c r="LHA627" s="570"/>
      <c r="LHB627" s="570"/>
      <c r="LHC627" s="570"/>
      <c r="LHD627" s="570"/>
      <c r="LHE627" s="570"/>
      <c r="LHF627" s="570"/>
      <c r="LHG627" s="570"/>
      <c r="LHH627" s="570"/>
      <c r="LHI627" s="570"/>
      <c r="LHJ627" s="570"/>
      <c r="LHK627" s="570"/>
      <c r="LHL627" s="570"/>
      <c r="LHM627" s="570"/>
      <c r="LHN627" s="570"/>
      <c r="LHO627" s="570"/>
      <c r="LHP627" s="570"/>
      <c r="LHQ627" s="570"/>
      <c r="LHR627" s="570"/>
      <c r="LHS627" s="570"/>
      <c r="LHT627" s="570"/>
      <c r="LHU627" s="570"/>
      <c r="LHV627" s="570"/>
      <c r="LHW627" s="570"/>
      <c r="LHX627" s="570"/>
      <c r="LHY627" s="570"/>
      <c r="LHZ627" s="570"/>
      <c r="LIA627" s="570"/>
      <c r="LIB627" s="570"/>
      <c r="LIC627" s="570"/>
      <c r="LID627" s="570"/>
      <c r="LIE627" s="570"/>
      <c r="LIF627" s="570"/>
      <c r="LIG627" s="570"/>
      <c r="LIH627" s="570"/>
      <c r="LII627" s="570"/>
      <c r="LIJ627" s="570"/>
      <c r="LIK627" s="570"/>
      <c r="LIL627" s="570"/>
      <c r="LIM627" s="570"/>
      <c r="LIN627" s="570"/>
      <c r="LIO627" s="570"/>
      <c r="LIP627" s="570"/>
      <c r="LIQ627" s="570"/>
      <c r="LIR627" s="570"/>
      <c r="LIS627" s="570"/>
      <c r="LIT627" s="570"/>
      <c r="LIU627" s="570"/>
      <c r="LIV627" s="570"/>
      <c r="LIW627" s="570"/>
      <c r="LIX627" s="570"/>
      <c r="LIY627" s="570"/>
      <c r="LIZ627" s="570"/>
      <c r="LJA627" s="570"/>
      <c r="LJB627" s="570"/>
      <c r="LJC627" s="570"/>
      <c r="LJD627" s="570"/>
      <c r="LJE627" s="570"/>
      <c r="LJF627" s="570"/>
      <c r="LJG627" s="570"/>
      <c r="LJH627" s="570"/>
      <c r="LJI627" s="570"/>
      <c r="LJJ627" s="570"/>
      <c r="LJK627" s="570"/>
      <c r="LJL627" s="570"/>
      <c r="LJM627" s="570"/>
      <c r="LJN627" s="570"/>
      <c r="LJO627" s="570"/>
      <c r="LJP627" s="570"/>
      <c r="LJQ627" s="570"/>
      <c r="LJR627" s="570"/>
      <c r="LJS627" s="570"/>
      <c r="LJT627" s="570"/>
      <c r="LJU627" s="570"/>
      <c r="LJV627" s="570"/>
      <c r="LJW627" s="570"/>
      <c r="LJX627" s="570"/>
      <c r="LJY627" s="570"/>
      <c r="LJZ627" s="570"/>
      <c r="LKA627" s="570"/>
      <c r="LKB627" s="570"/>
      <c r="LKC627" s="570"/>
      <c r="LKD627" s="570"/>
      <c r="LKE627" s="570"/>
      <c r="LKF627" s="570"/>
      <c r="LKG627" s="570"/>
      <c r="LKH627" s="570"/>
      <c r="LKI627" s="570"/>
      <c r="LKJ627" s="570"/>
      <c r="LKK627" s="570"/>
      <c r="LKL627" s="570"/>
      <c r="LKM627" s="570"/>
      <c r="LKN627" s="570"/>
      <c r="LKO627" s="570"/>
      <c r="LKP627" s="570"/>
      <c r="LKQ627" s="570"/>
      <c r="LKR627" s="570"/>
      <c r="LKS627" s="570"/>
      <c r="LKT627" s="570"/>
      <c r="LKU627" s="570"/>
      <c r="LKV627" s="570"/>
      <c r="LKW627" s="570"/>
      <c r="LKX627" s="570"/>
      <c r="LKY627" s="570"/>
      <c r="LKZ627" s="570"/>
      <c r="LLA627" s="570"/>
      <c r="LLB627" s="570"/>
      <c r="LLC627" s="570"/>
      <c r="LLD627" s="570"/>
      <c r="LLE627" s="570"/>
      <c r="LLF627" s="570"/>
      <c r="LLG627" s="570"/>
      <c r="LLH627" s="570"/>
      <c r="LLI627" s="570"/>
      <c r="LLJ627" s="570"/>
      <c r="LLK627" s="570"/>
      <c r="LLL627" s="570"/>
      <c r="LLM627" s="570"/>
      <c r="LLN627" s="570"/>
      <c r="LLO627" s="570"/>
      <c r="LLP627" s="570"/>
      <c r="LLQ627" s="570"/>
      <c r="LLR627" s="570"/>
      <c r="LLS627" s="570"/>
      <c r="LLT627" s="570"/>
      <c r="LLU627" s="570"/>
      <c r="LLV627" s="570"/>
      <c r="LLW627" s="570"/>
      <c r="LLX627" s="570"/>
      <c r="LLY627" s="570"/>
      <c r="LLZ627" s="570"/>
      <c r="LMA627" s="570"/>
      <c r="LMB627" s="570"/>
      <c r="LMC627" s="570"/>
      <c r="LMD627" s="570"/>
      <c r="LME627" s="570"/>
      <c r="LMF627" s="570"/>
      <c r="LMG627" s="570"/>
      <c r="LMH627" s="570"/>
      <c r="LMI627" s="570"/>
      <c r="LMJ627" s="570"/>
      <c r="LMK627" s="570"/>
      <c r="LML627" s="570"/>
      <c r="LMM627" s="570"/>
      <c r="LMN627" s="570"/>
      <c r="LMO627" s="570"/>
      <c r="LMP627" s="570"/>
      <c r="LMQ627" s="570"/>
      <c r="LMR627" s="570"/>
      <c r="LMS627" s="570"/>
      <c r="LMT627" s="570"/>
      <c r="LMU627" s="570"/>
      <c r="LMV627" s="570"/>
      <c r="LMW627" s="570"/>
      <c r="LMX627" s="570"/>
      <c r="LMY627" s="570"/>
      <c r="LMZ627" s="570"/>
      <c r="LNA627" s="570"/>
      <c r="LNB627" s="570"/>
      <c r="LNC627" s="570"/>
      <c r="LND627" s="570"/>
      <c r="LNE627" s="570"/>
      <c r="LNF627" s="570"/>
      <c r="LNG627" s="570"/>
      <c r="LNH627" s="570"/>
      <c r="LNI627" s="570"/>
      <c r="LNJ627" s="570"/>
      <c r="LNK627" s="570"/>
      <c r="LNL627" s="570"/>
      <c r="LNM627" s="570"/>
      <c r="LNN627" s="570"/>
      <c r="LNO627" s="570"/>
      <c r="LNP627" s="570"/>
      <c r="LNQ627" s="570"/>
      <c r="LNR627" s="570"/>
      <c r="LNS627" s="570"/>
      <c r="LNT627" s="570"/>
      <c r="LNU627" s="570"/>
      <c r="LNV627" s="570"/>
      <c r="LNW627" s="570"/>
      <c r="LNX627" s="570"/>
      <c r="LNY627" s="570"/>
      <c r="LNZ627" s="570"/>
      <c r="LOA627" s="570"/>
      <c r="LOB627" s="570"/>
      <c r="LOC627" s="570"/>
      <c r="LOD627" s="570"/>
      <c r="LOE627" s="570"/>
      <c r="LOF627" s="570"/>
      <c r="LOG627" s="570"/>
      <c r="LOH627" s="570"/>
      <c r="LOI627" s="570"/>
      <c r="LOJ627" s="570"/>
      <c r="LOK627" s="570"/>
      <c r="LOL627" s="570"/>
      <c r="LOM627" s="570"/>
      <c r="LON627" s="570"/>
      <c r="LOO627" s="570"/>
      <c r="LOP627" s="570"/>
      <c r="LOQ627" s="570"/>
      <c r="LOR627" s="570"/>
      <c r="LOS627" s="570"/>
      <c r="LOT627" s="570"/>
      <c r="LOU627" s="570"/>
      <c r="LOV627" s="570"/>
      <c r="LOW627" s="570"/>
      <c r="LOX627" s="570"/>
      <c r="LOY627" s="570"/>
      <c r="LOZ627" s="570"/>
      <c r="LPA627" s="570"/>
      <c r="LPB627" s="570"/>
      <c r="LPC627" s="570"/>
      <c r="LPD627" s="570"/>
      <c r="LPE627" s="570"/>
      <c r="LPF627" s="570"/>
      <c r="LPG627" s="570"/>
      <c r="LPH627" s="570"/>
      <c r="LPI627" s="570"/>
      <c r="LPJ627" s="570"/>
      <c r="LPK627" s="570"/>
      <c r="LPL627" s="570"/>
      <c r="LPM627" s="570"/>
      <c r="LPN627" s="570"/>
      <c r="LPO627" s="570"/>
      <c r="LPP627" s="570"/>
      <c r="LPQ627" s="570"/>
      <c r="LPR627" s="570"/>
      <c r="LPS627" s="570"/>
      <c r="LPT627" s="570"/>
      <c r="LPU627" s="570"/>
      <c r="LPV627" s="570"/>
      <c r="LPW627" s="570"/>
      <c r="LPX627" s="570"/>
      <c r="LPY627" s="570"/>
      <c r="LPZ627" s="570"/>
      <c r="LQA627" s="570"/>
      <c r="LQB627" s="570"/>
      <c r="LQC627" s="570"/>
      <c r="LQD627" s="570"/>
      <c r="LQE627" s="570"/>
      <c r="LQF627" s="570"/>
      <c r="LQG627" s="570"/>
      <c r="LQH627" s="570"/>
      <c r="LQI627" s="570"/>
      <c r="LQJ627" s="570"/>
      <c r="LQK627" s="570"/>
      <c r="LQL627" s="570"/>
      <c r="LQM627" s="570"/>
      <c r="LQN627" s="570"/>
      <c r="LQO627" s="570"/>
      <c r="LQP627" s="570"/>
      <c r="LQQ627" s="570"/>
      <c r="LQR627" s="570"/>
      <c r="LQS627" s="570"/>
      <c r="LQT627" s="570"/>
      <c r="LQU627" s="570"/>
      <c r="LQV627" s="570"/>
      <c r="LQW627" s="570"/>
      <c r="LQX627" s="570"/>
      <c r="LQY627" s="570"/>
      <c r="LQZ627" s="570"/>
      <c r="LRA627" s="570"/>
      <c r="LRB627" s="570"/>
      <c r="LRC627" s="570"/>
      <c r="LRD627" s="570"/>
      <c r="LRE627" s="570"/>
      <c r="LRF627" s="570"/>
      <c r="LRG627" s="570"/>
      <c r="LRH627" s="570"/>
      <c r="LRI627" s="570"/>
      <c r="LRJ627" s="570"/>
      <c r="LRK627" s="570"/>
      <c r="LRL627" s="570"/>
      <c r="LRM627" s="570"/>
      <c r="LRN627" s="570"/>
      <c r="LRO627" s="570"/>
      <c r="LRP627" s="570"/>
      <c r="LRQ627" s="570"/>
      <c r="LRR627" s="570"/>
      <c r="LRS627" s="570"/>
      <c r="LRT627" s="570"/>
      <c r="LRU627" s="570"/>
      <c r="LRV627" s="570"/>
      <c r="LRW627" s="570"/>
      <c r="LRX627" s="570"/>
      <c r="LRY627" s="570"/>
      <c r="LRZ627" s="570"/>
      <c r="LSA627" s="570"/>
      <c r="LSB627" s="570"/>
      <c r="LSC627" s="570"/>
      <c r="LSD627" s="570"/>
      <c r="LSE627" s="570"/>
      <c r="LSF627" s="570"/>
      <c r="LSG627" s="570"/>
      <c r="LSH627" s="570"/>
      <c r="LSI627" s="570"/>
      <c r="LSJ627" s="570"/>
      <c r="LSK627" s="570"/>
      <c r="LSL627" s="570"/>
      <c r="LSM627" s="570"/>
      <c r="LSN627" s="570"/>
      <c r="LSO627" s="570"/>
      <c r="LSP627" s="570"/>
      <c r="LSQ627" s="570"/>
      <c r="LSR627" s="570"/>
      <c r="LSS627" s="570"/>
      <c r="LST627" s="570"/>
      <c r="LSU627" s="570"/>
      <c r="LSV627" s="570"/>
      <c r="LSW627" s="570"/>
      <c r="LSX627" s="570"/>
      <c r="LSY627" s="570"/>
      <c r="LSZ627" s="570"/>
      <c r="LTA627" s="570"/>
      <c r="LTB627" s="570"/>
      <c r="LTC627" s="570"/>
      <c r="LTD627" s="570"/>
      <c r="LTE627" s="570"/>
      <c r="LTF627" s="570"/>
      <c r="LTG627" s="570"/>
      <c r="LTH627" s="570"/>
      <c r="LTI627" s="570"/>
      <c r="LTJ627" s="570"/>
      <c r="LTK627" s="570"/>
      <c r="LTL627" s="570"/>
      <c r="LTM627" s="570"/>
      <c r="LTN627" s="570"/>
      <c r="LTO627" s="570"/>
      <c r="LTP627" s="570"/>
      <c r="LTQ627" s="570"/>
      <c r="LTR627" s="570"/>
      <c r="LTS627" s="570"/>
      <c r="LTT627" s="570"/>
      <c r="LTU627" s="570"/>
      <c r="LTV627" s="570"/>
      <c r="LTW627" s="570"/>
      <c r="LTX627" s="570"/>
      <c r="LTY627" s="570"/>
      <c r="LTZ627" s="570"/>
      <c r="LUA627" s="570"/>
      <c r="LUB627" s="570"/>
      <c r="LUC627" s="570"/>
      <c r="LUD627" s="570"/>
      <c r="LUE627" s="570"/>
      <c r="LUF627" s="570"/>
      <c r="LUG627" s="570"/>
      <c r="LUH627" s="570"/>
      <c r="LUI627" s="570"/>
      <c r="LUJ627" s="570"/>
      <c r="LUK627" s="570"/>
      <c r="LUL627" s="570"/>
      <c r="LUM627" s="570"/>
      <c r="LUN627" s="570"/>
      <c r="LUO627" s="570"/>
      <c r="LUP627" s="570"/>
      <c r="LUQ627" s="570"/>
      <c r="LUR627" s="570"/>
      <c r="LUS627" s="570"/>
      <c r="LUT627" s="570"/>
      <c r="LUU627" s="570"/>
      <c r="LUV627" s="570"/>
      <c r="LUW627" s="570"/>
      <c r="LUX627" s="570"/>
      <c r="LUY627" s="570"/>
      <c r="LUZ627" s="570"/>
      <c r="LVA627" s="570"/>
      <c r="LVB627" s="570"/>
      <c r="LVC627" s="570"/>
      <c r="LVD627" s="570"/>
      <c r="LVE627" s="570"/>
      <c r="LVF627" s="570"/>
      <c r="LVG627" s="570"/>
      <c r="LVH627" s="570"/>
      <c r="LVI627" s="570"/>
      <c r="LVJ627" s="570"/>
      <c r="LVK627" s="570"/>
      <c r="LVL627" s="570"/>
      <c r="LVM627" s="570"/>
      <c r="LVN627" s="570"/>
      <c r="LVO627" s="570"/>
      <c r="LVP627" s="570"/>
      <c r="LVQ627" s="570"/>
      <c r="LVR627" s="570"/>
      <c r="LVS627" s="570"/>
      <c r="LVT627" s="570"/>
      <c r="LVU627" s="570"/>
      <c r="LVV627" s="570"/>
      <c r="LVW627" s="570"/>
      <c r="LVX627" s="570"/>
      <c r="LVY627" s="570"/>
      <c r="LVZ627" s="570"/>
      <c r="LWA627" s="570"/>
      <c r="LWB627" s="570"/>
      <c r="LWC627" s="570"/>
      <c r="LWD627" s="570"/>
      <c r="LWE627" s="570"/>
      <c r="LWF627" s="570"/>
      <c r="LWG627" s="570"/>
      <c r="LWH627" s="570"/>
      <c r="LWI627" s="570"/>
      <c r="LWJ627" s="570"/>
      <c r="LWK627" s="570"/>
      <c r="LWL627" s="570"/>
      <c r="LWM627" s="570"/>
      <c r="LWN627" s="570"/>
      <c r="LWO627" s="570"/>
      <c r="LWP627" s="570"/>
      <c r="LWQ627" s="570"/>
      <c r="LWR627" s="570"/>
      <c r="LWS627" s="570"/>
      <c r="LWT627" s="570"/>
      <c r="LWU627" s="570"/>
      <c r="LWV627" s="570"/>
      <c r="LWW627" s="570"/>
      <c r="LWX627" s="570"/>
      <c r="LWY627" s="570"/>
      <c r="LWZ627" s="570"/>
      <c r="LXA627" s="570"/>
      <c r="LXB627" s="570"/>
      <c r="LXC627" s="570"/>
      <c r="LXD627" s="570"/>
      <c r="LXE627" s="570"/>
      <c r="LXF627" s="570"/>
      <c r="LXG627" s="570"/>
      <c r="LXH627" s="570"/>
      <c r="LXI627" s="570"/>
      <c r="LXJ627" s="570"/>
      <c r="LXK627" s="570"/>
      <c r="LXL627" s="570"/>
      <c r="LXM627" s="570"/>
      <c r="LXN627" s="570"/>
      <c r="LXO627" s="570"/>
      <c r="LXP627" s="570"/>
      <c r="LXQ627" s="570"/>
      <c r="LXR627" s="570"/>
      <c r="LXS627" s="570"/>
      <c r="LXT627" s="570"/>
      <c r="LXU627" s="570"/>
      <c r="LXV627" s="570"/>
      <c r="LXW627" s="570"/>
      <c r="LXX627" s="570"/>
      <c r="LXY627" s="570"/>
      <c r="LXZ627" s="570"/>
      <c r="LYA627" s="570"/>
      <c r="LYB627" s="570"/>
      <c r="LYC627" s="570"/>
      <c r="LYD627" s="570"/>
      <c r="LYE627" s="570"/>
      <c r="LYF627" s="570"/>
      <c r="LYG627" s="570"/>
      <c r="LYH627" s="570"/>
      <c r="LYI627" s="570"/>
      <c r="LYJ627" s="570"/>
      <c r="LYK627" s="570"/>
      <c r="LYL627" s="570"/>
      <c r="LYM627" s="570"/>
      <c r="LYN627" s="570"/>
      <c r="LYO627" s="570"/>
      <c r="LYP627" s="570"/>
      <c r="LYQ627" s="570"/>
      <c r="LYR627" s="570"/>
      <c r="LYS627" s="570"/>
      <c r="LYT627" s="570"/>
      <c r="LYU627" s="570"/>
      <c r="LYV627" s="570"/>
      <c r="LYW627" s="570"/>
      <c r="LYX627" s="570"/>
      <c r="LYY627" s="570"/>
      <c r="LYZ627" s="570"/>
      <c r="LZA627" s="570"/>
      <c r="LZB627" s="570"/>
      <c r="LZC627" s="570"/>
      <c r="LZD627" s="570"/>
      <c r="LZE627" s="570"/>
      <c r="LZF627" s="570"/>
      <c r="LZG627" s="570"/>
      <c r="LZH627" s="570"/>
      <c r="LZI627" s="570"/>
      <c r="LZJ627" s="570"/>
      <c r="LZK627" s="570"/>
      <c r="LZL627" s="570"/>
      <c r="LZM627" s="570"/>
      <c r="LZN627" s="570"/>
      <c r="LZO627" s="570"/>
      <c r="LZP627" s="570"/>
      <c r="LZQ627" s="570"/>
      <c r="LZR627" s="570"/>
      <c r="LZS627" s="570"/>
      <c r="LZT627" s="570"/>
      <c r="LZU627" s="570"/>
      <c r="LZV627" s="570"/>
      <c r="LZW627" s="570"/>
      <c r="LZX627" s="570"/>
      <c r="LZY627" s="570"/>
      <c r="LZZ627" s="570"/>
      <c r="MAA627" s="570"/>
      <c r="MAB627" s="570"/>
      <c r="MAC627" s="570"/>
      <c r="MAD627" s="570"/>
      <c r="MAE627" s="570"/>
      <c r="MAF627" s="570"/>
      <c r="MAG627" s="570"/>
      <c r="MAH627" s="570"/>
      <c r="MAI627" s="570"/>
      <c r="MAJ627" s="570"/>
      <c r="MAK627" s="570"/>
      <c r="MAL627" s="570"/>
      <c r="MAM627" s="570"/>
      <c r="MAN627" s="570"/>
      <c r="MAO627" s="570"/>
      <c r="MAP627" s="570"/>
      <c r="MAQ627" s="570"/>
      <c r="MAR627" s="570"/>
      <c r="MAS627" s="570"/>
      <c r="MAT627" s="570"/>
      <c r="MAU627" s="570"/>
      <c r="MAV627" s="570"/>
      <c r="MAW627" s="570"/>
      <c r="MAX627" s="570"/>
      <c r="MAY627" s="570"/>
      <c r="MAZ627" s="570"/>
      <c r="MBA627" s="570"/>
      <c r="MBB627" s="570"/>
      <c r="MBC627" s="570"/>
      <c r="MBD627" s="570"/>
      <c r="MBE627" s="570"/>
      <c r="MBF627" s="570"/>
      <c r="MBG627" s="570"/>
      <c r="MBH627" s="570"/>
      <c r="MBI627" s="570"/>
      <c r="MBJ627" s="570"/>
      <c r="MBK627" s="570"/>
      <c r="MBL627" s="570"/>
      <c r="MBM627" s="570"/>
      <c r="MBN627" s="570"/>
      <c r="MBO627" s="570"/>
      <c r="MBP627" s="570"/>
      <c r="MBQ627" s="570"/>
      <c r="MBR627" s="570"/>
      <c r="MBS627" s="570"/>
      <c r="MBT627" s="570"/>
      <c r="MBU627" s="570"/>
      <c r="MBV627" s="570"/>
      <c r="MBW627" s="570"/>
      <c r="MBX627" s="570"/>
      <c r="MBY627" s="570"/>
      <c r="MBZ627" s="570"/>
      <c r="MCA627" s="570"/>
      <c r="MCB627" s="570"/>
      <c r="MCC627" s="570"/>
      <c r="MCD627" s="570"/>
      <c r="MCE627" s="570"/>
      <c r="MCF627" s="570"/>
      <c r="MCG627" s="570"/>
      <c r="MCH627" s="570"/>
      <c r="MCI627" s="570"/>
      <c r="MCJ627" s="570"/>
      <c r="MCK627" s="570"/>
      <c r="MCL627" s="570"/>
      <c r="MCM627" s="570"/>
      <c r="MCN627" s="570"/>
      <c r="MCO627" s="570"/>
      <c r="MCP627" s="570"/>
      <c r="MCQ627" s="570"/>
      <c r="MCR627" s="570"/>
      <c r="MCS627" s="570"/>
      <c r="MCT627" s="570"/>
      <c r="MCU627" s="570"/>
      <c r="MCV627" s="570"/>
      <c r="MCW627" s="570"/>
      <c r="MCX627" s="570"/>
      <c r="MCY627" s="570"/>
      <c r="MCZ627" s="570"/>
      <c r="MDA627" s="570"/>
      <c r="MDB627" s="570"/>
      <c r="MDC627" s="570"/>
      <c r="MDD627" s="570"/>
      <c r="MDE627" s="570"/>
      <c r="MDF627" s="570"/>
      <c r="MDG627" s="570"/>
      <c r="MDH627" s="570"/>
      <c r="MDI627" s="570"/>
      <c r="MDJ627" s="570"/>
      <c r="MDK627" s="570"/>
      <c r="MDL627" s="570"/>
      <c r="MDM627" s="570"/>
      <c r="MDN627" s="570"/>
      <c r="MDO627" s="570"/>
      <c r="MDP627" s="570"/>
      <c r="MDQ627" s="570"/>
      <c r="MDR627" s="570"/>
      <c r="MDS627" s="570"/>
      <c r="MDT627" s="570"/>
      <c r="MDU627" s="570"/>
      <c r="MDV627" s="570"/>
      <c r="MDW627" s="570"/>
      <c r="MDX627" s="570"/>
      <c r="MDY627" s="570"/>
      <c r="MDZ627" s="570"/>
      <c r="MEA627" s="570"/>
      <c r="MEB627" s="570"/>
      <c r="MEC627" s="570"/>
      <c r="MED627" s="570"/>
      <c r="MEE627" s="570"/>
      <c r="MEF627" s="570"/>
      <c r="MEG627" s="570"/>
      <c r="MEH627" s="570"/>
      <c r="MEI627" s="570"/>
      <c r="MEJ627" s="570"/>
      <c r="MEK627" s="570"/>
      <c r="MEL627" s="570"/>
      <c r="MEM627" s="570"/>
      <c r="MEN627" s="570"/>
      <c r="MEO627" s="570"/>
      <c r="MEP627" s="570"/>
      <c r="MEQ627" s="570"/>
      <c r="MER627" s="570"/>
      <c r="MES627" s="570"/>
      <c r="MET627" s="570"/>
      <c r="MEU627" s="570"/>
      <c r="MEV627" s="570"/>
      <c r="MEW627" s="570"/>
      <c r="MEX627" s="570"/>
      <c r="MEY627" s="570"/>
      <c r="MEZ627" s="570"/>
      <c r="MFA627" s="570"/>
      <c r="MFB627" s="570"/>
      <c r="MFC627" s="570"/>
      <c r="MFD627" s="570"/>
      <c r="MFE627" s="570"/>
      <c r="MFF627" s="570"/>
      <c r="MFG627" s="570"/>
      <c r="MFH627" s="570"/>
      <c r="MFI627" s="570"/>
      <c r="MFJ627" s="570"/>
      <c r="MFK627" s="570"/>
      <c r="MFL627" s="570"/>
      <c r="MFM627" s="570"/>
      <c r="MFN627" s="570"/>
      <c r="MFO627" s="570"/>
      <c r="MFP627" s="570"/>
      <c r="MFQ627" s="570"/>
      <c r="MFR627" s="570"/>
      <c r="MFS627" s="570"/>
      <c r="MFT627" s="570"/>
      <c r="MFU627" s="570"/>
      <c r="MFV627" s="570"/>
      <c r="MFW627" s="570"/>
      <c r="MFX627" s="570"/>
      <c r="MFY627" s="570"/>
      <c r="MFZ627" s="570"/>
      <c r="MGA627" s="570"/>
      <c r="MGB627" s="570"/>
      <c r="MGC627" s="570"/>
      <c r="MGD627" s="570"/>
      <c r="MGE627" s="570"/>
      <c r="MGF627" s="570"/>
      <c r="MGG627" s="570"/>
      <c r="MGH627" s="570"/>
      <c r="MGI627" s="570"/>
      <c r="MGJ627" s="570"/>
      <c r="MGK627" s="570"/>
      <c r="MGL627" s="570"/>
      <c r="MGM627" s="570"/>
      <c r="MGN627" s="570"/>
      <c r="MGO627" s="570"/>
      <c r="MGP627" s="570"/>
      <c r="MGQ627" s="570"/>
      <c r="MGR627" s="570"/>
      <c r="MGS627" s="570"/>
      <c r="MGT627" s="570"/>
      <c r="MGU627" s="570"/>
      <c r="MGV627" s="570"/>
      <c r="MGW627" s="570"/>
      <c r="MGX627" s="570"/>
      <c r="MGY627" s="570"/>
      <c r="MGZ627" s="570"/>
      <c r="MHA627" s="570"/>
      <c r="MHB627" s="570"/>
      <c r="MHC627" s="570"/>
      <c r="MHD627" s="570"/>
      <c r="MHE627" s="570"/>
      <c r="MHF627" s="570"/>
      <c r="MHG627" s="570"/>
      <c r="MHH627" s="570"/>
      <c r="MHI627" s="570"/>
      <c r="MHJ627" s="570"/>
      <c r="MHK627" s="570"/>
      <c r="MHL627" s="570"/>
      <c r="MHM627" s="570"/>
      <c r="MHN627" s="570"/>
      <c r="MHO627" s="570"/>
      <c r="MHP627" s="570"/>
      <c r="MHQ627" s="570"/>
      <c r="MHR627" s="570"/>
      <c r="MHS627" s="570"/>
      <c r="MHT627" s="570"/>
      <c r="MHU627" s="570"/>
      <c r="MHV627" s="570"/>
      <c r="MHW627" s="570"/>
      <c r="MHX627" s="570"/>
      <c r="MHY627" s="570"/>
      <c r="MHZ627" s="570"/>
      <c r="MIA627" s="570"/>
      <c r="MIB627" s="570"/>
      <c r="MIC627" s="570"/>
      <c r="MID627" s="570"/>
      <c r="MIE627" s="570"/>
      <c r="MIF627" s="570"/>
      <c r="MIG627" s="570"/>
      <c r="MIH627" s="570"/>
      <c r="MII627" s="570"/>
      <c r="MIJ627" s="570"/>
      <c r="MIK627" s="570"/>
      <c r="MIL627" s="570"/>
      <c r="MIM627" s="570"/>
      <c r="MIN627" s="570"/>
      <c r="MIO627" s="570"/>
      <c r="MIP627" s="570"/>
      <c r="MIQ627" s="570"/>
      <c r="MIR627" s="570"/>
      <c r="MIS627" s="570"/>
      <c r="MIT627" s="570"/>
      <c r="MIU627" s="570"/>
      <c r="MIV627" s="570"/>
      <c r="MIW627" s="570"/>
      <c r="MIX627" s="570"/>
      <c r="MIY627" s="570"/>
      <c r="MIZ627" s="570"/>
      <c r="MJA627" s="570"/>
      <c r="MJB627" s="570"/>
      <c r="MJC627" s="570"/>
      <c r="MJD627" s="570"/>
      <c r="MJE627" s="570"/>
      <c r="MJF627" s="570"/>
      <c r="MJG627" s="570"/>
      <c r="MJH627" s="570"/>
      <c r="MJI627" s="570"/>
      <c r="MJJ627" s="570"/>
      <c r="MJK627" s="570"/>
      <c r="MJL627" s="570"/>
      <c r="MJM627" s="570"/>
      <c r="MJN627" s="570"/>
      <c r="MJO627" s="570"/>
      <c r="MJP627" s="570"/>
      <c r="MJQ627" s="570"/>
      <c r="MJR627" s="570"/>
      <c r="MJS627" s="570"/>
      <c r="MJT627" s="570"/>
      <c r="MJU627" s="570"/>
      <c r="MJV627" s="570"/>
      <c r="MJW627" s="570"/>
      <c r="MJX627" s="570"/>
      <c r="MJY627" s="570"/>
      <c r="MJZ627" s="570"/>
      <c r="MKA627" s="570"/>
      <c r="MKB627" s="570"/>
      <c r="MKC627" s="570"/>
      <c r="MKD627" s="570"/>
      <c r="MKE627" s="570"/>
      <c r="MKF627" s="570"/>
      <c r="MKG627" s="570"/>
      <c r="MKH627" s="570"/>
      <c r="MKI627" s="570"/>
      <c r="MKJ627" s="570"/>
      <c r="MKK627" s="570"/>
      <c r="MKL627" s="570"/>
      <c r="MKM627" s="570"/>
      <c r="MKN627" s="570"/>
      <c r="MKO627" s="570"/>
      <c r="MKP627" s="570"/>
      <c r="MKQ627" s="570"/>
      <c r="MKR627" s="570"/>
      <c r="MKS627" s="570"/>
      <c r="MKT627" s="570"/>
      <c r="MKU627" s="570"/>
      <c r="MKV627" s="570"/>
      <c r="MKW627" s="570"/>
      <c r="MKX627" s="570"/>
      <c r="MKY627" s="570"/>
      <c r="MKZ627" s="570"/>
      <c r="MLA627" s="570"/>
      <c r="MLB627" s="570"/>
      <c r="MLC627" s="570"/>
      <c r="MLD627" s="570"/>
      <c r="MLE627" s="570"/>
      <c r="MLF627" s="570"/>
      <c r="MLG627" s="570"/>
      <c r="MLH627" s="570"/>
      <c r="MLI627" s="570"/>
      <c r="MLJ627" s="570"/>
      <c r="MLK627" s="570"/>
      <c r="MLL627" s="570"/>
      <c r="MLM627" s="570"/>
      <c r="MLN627" s="570"/>
      <c r="MLO627" s="570"/>
      <c r="MLP627" s="570"/>
      <c r="MLQ627" s="570"/>
      <c r="MLR627" s="570"/>
      <c r="MLS627" s="570"/>
      <c r="MLT627" s="570"/>
      <c r="MLU627" s="570"/>
      <c r="MLV627" s="570"/>
      <c r="MLW627" s="570"/>
      <c r="MLX627" s="570"/>
      <c r="MLY627" s="570"/>
      <c r="MLZ627" s="570"/>
      <c r="MMA627" s="570"/>
      <c r="MMB627" s="570"/>
      <c r="MMC627" s="570"/>
      <c r="MMD627" s="570"/>
      <c r="MME627" s="570"/>
      <c r="MMF627" s="570"/>
      <c r="MMG627" s="570"/>
      <c r="MMH627" s="570"/>
      <c r="MMI627" s="570"/>
      <c r="MMJ627" s="570"/>
      <c r="MMK627" s="570"/>
      <c r="MML627" s="570"/>
      <c r="MMM627" s="570"/>
      <c r="MMN627" s="570"/>
      <c r="MMO627" s="570"/>
      <c r="MMP627" s="570"/>
      <c r="MMQ627" s="570"/>
      <c r="MMR627" s="570"/>
      <c r="MMS627" s="570"/>
      <c r="MMT627" s="570"/>
      <c r="MMU627" s="570"/>
      <c r="MMV627" s="570"/>
      <c r="MMW627" s="570"/>
      <c r="MMX627" s="570"/>
      <c r="MMY627" s="570"/>
      <c r="MMZ627" s="570"/>
      <c r="MNA627" s="570"/>
      <c r="MNB627" s="570"/>
      <c r="MNC627" s="570"/>
      <c r="MND627" s="570"/>
      <c r="MNE627" s="570"/>
      <c r="MNF627" s="570"/>
      <c r="MNG627" s="570"/>
      <c r="MNH627" s="570"/>
      <c r="MNI627" s="570"/>
      <c r="MNJ627" s="570"/>
      <c r="MNK627" s="570"/>
      <c r="MNL627" s="570"/>
      <c r="MNM627" s="570"/>
      <c r="MNN627" s="570"/>
      <c r="MNO627" s="570"/>
      <c r="MNP627" s="570"/>
      <c r="MNQ627" s="570"/>
      <c r="MNR627" s="570"/>
      <c r="MNS627" s="570"/>
      <c r="MNT627" s="570"/>
      <c r="MNU627" s="570"/>
      <c r="MNV627" s="570"/>
      <c r="MNW627" s="570"/>
      <c r="MNX627" s="570"/>
      <c r="MNY627" s="570"/>
      <c r="MNZ627" s="570"/>
      <c r="MOA627" s="570"/>
      <c r="MOB627" s="570"/>
      <c r="MOC627" s="570"/>
      <c r="MOD627" s="570"/>
      <c r="MOE627" s="570"/>
      <c r="MOF627" s="570"/>
      <c r="MOG627" s="570"/>
      <c r="MOH627" s="570"/>
      <c r="MOI627" s="570"/>
      <c r="MOJ627" s="570"/>
      <c r="MOK627" s="570"/>
      <c r="MOL627" s="570"/>
      <c r="MOM627" s="570"/>
      <c r="MON627" s="570"/>
      <c r="MOO627" s="570"/>
      <c r="MOP627" s="570"/>
      <c r="MOQ627" s="570"/>
      <c r="MOR627" s="570"/>
      <c r="MOS627" s="570"/>
      <c r="MOT627" s="570"/>
      <c r="MOU627" s="570"/>
      <c r="MOV627" s="570"/>
      <c r="MOW627" s="570"/>
      <c r="MOX627" s="570"/>
      <c r="MOY627" s="570"/>
      <c r="MOZ627" s="570"/>
      <c r="MPA627" s="570"/>
      <c r="MPB627" s="570"/>
      <c r="MPC627" s="570"/>
      <c r="MPD627" s="570"/>
      <c r="MPE627" s="570"/>
      <c r="MPF627" s="570"/>
      <c r="MPG627" s="570"/>
      <c r="MPH627" s="570"/>
      <c r="MPI627" s="570"/>
      <c r="MPJ627" s="570"/>
      <c r="MPK627" s="570"/>
      <c r="MPL627" s="570"/>
      <c r="MPM627" s="570"/>
      <c r="MPN627" s="570"/>
      <c r="MPO627" s="570"/>
      <c r="MPP627" s="570"/>
      <c r="MPQ627" s="570"/>
      <c r="MPR627" s="570"/>
      <c r="MPS627" s="570"/>
      <c r="MPT627" s="570"/>
      <c r="MPU627" s="570"/>
      <c r="MPV627" s="570"/>
      <c r="MPW627" s="570"/>
      <c r="MPX627" s="570"/>
      <c r="MPY627" s="570"/>
      <c r="MPZ627" s="570"/>
      <c r="MQA627" s="570"/>
      <c r="MQB627" s="570"/>
      <c r="MQC627" s="570"/>
      <c r="MQD627" s="570"/>
      <c r="MQE627" s="570"/>
      <c r="MQF627" s="570"/>
      <c r="MQG627" s="570"/>
      <c r="MQH627" s="570"/>
      <c r="MQI627" s="570"/>
      <c r="MQJ627" s="570"/>
      <c r="MQK627" s="570"/>
      <c r="MQL627" s="570"/>
      <c r="MQM627" s="570"/>
      <c r="MQN627" s="570"/>
      <c r="MQO627" s="570"/>
      <c r="MQP627" s="570"/>
      <c r="MQQ627" s="570"/>
      <c r="MQR627" s="570"/>
      <c r="MQS627" s="570"/>
      <c r="MQT627" s="570"/>
      <c r="MQU627" s="570"/>
      <c r="MQV627" s="570"/>
      <c r="MQW627" s="570"/>
      <c r="MQX627" s="570"/>
      <c r="MQY627" s="570"/>
      <c r="MQZ627" s="570"/>
      <c r="MRA627" s="570"/>
      <c r="MRB627" s="570"/>
      <c r="MRC627" s="570"/>
      <c r="MRD627" s="570"/>
      <c r="MRE627" s="570"/>
      <c r="MRF627" s="570"/>
      <c r="MRG627" s="570"/>
      <c r="MRH627" s="570"/>
      <c r="MRI627" s="570"/>
      <c r="MRJ627" s="570"/>
      <c r="MRK627" s="570"/>
      <c r="MRL627" s="570"/>
      <c r="MRM627" s="570"/>
      <c r="MRN627" s="570"/>
      <c r="MRO627" s="570"/>
      <c r="MRP627" s="570"/>
      <c r="MRQ627" s="570"/>
      <c r="MRR627" s="570"/>
      <c r="MRS627" s="570"/>
      <c r="MRT627" s="570"/>
      <c r="MRU627" s="570"/>
      <c r="MRV627" s="570"/>
      <c r="MRW627" s="570"/>
      <c r="MRX627" s="570"/>
      <c r="MRY627" s="570"/>
      <c r="MRZ627" s="570"/>
      <c r="MSA627" s="570"/>
      <c r="MSB627" s="570"/>
      <c r="MSC627" s="570"/>
      <c r="MSD627" s="570"/>
      <c r="MSE627" s="570"/>
      <c r="MSF627" s="570"/>
      <c r="MSG627" s="570"/>
      <c r="MSH627" s="570"/>
      <c r="MSI627" s="570"/>
      <c r="MSJ627" s="570"/>
      <c r="MSK627" s="570"/>
      <c r="MSL627" s="570"/>
      <c r="MSM627" s="570"/>
      <c r="MSN627" s="570"/>
      <c r="MSO627" s="570"/>
      <c r="MSP627" s="570"/>
      <c r="MSQ627" s="570"/>
      <c r="MSR627" s="570"/>
      <c r="MSS627" s="570"/>
      <c r="MST627" s="570"/>
      <c r="MSU627" s="570"/>
      <c r="MSV627" s="570"/>
      <c r="MSW627" s="570"/>
      <c r="MSX627" s="570"/>
      <c r="MSY627" s="570"/>
      <c r="MSZ627" s="570"/>
      <c r="MTA627" s="570"/>
      <c r="MTB627" s="570"/>
      <c r="MTC627" s="570"/>
      <c r="MTD627" s="570"/>
      <c r="MTE627" s="570"/>
      <c r="MTF627" s="570"/>
      <c r="MTG627" s="570"/>
      <c r="MTH627" s="570"/>
      <c r="MTI627" s="570"/>
      <c r="MTJ627" s="570"/>
      <c r="MTK627" s="570"/>
      <c r="MTL627" s="570"/>
      <c r="MTM627" s="570"/>
      <c r="MTN627" s="570"/>
      <c r="MTO627" s="570"/>
      <c r="MTP627" s="570"/>
      <c r="MTQ627" s="570"/>
      <c r="MTR627" s="570"/>
      <c r="MTS627" s="570"/>
      <c r="MTT627" s="570"/>
      <c r="MTU627" s="570"/>
      <c r="MTV627" s="570"/>
      <c r="MTW627" s="570"/>
      <c r="MTX627" s="570"/>
      <c r="MTY627" s="570"/>
      <c r="MTZ627" s="570"/>
      <c r="MUA627" s="570"/>
      <c r="MUB627" s="570"/>
      <c r="MUC627" s="570"/>
      <c r="MUD627" s="570"/>
      <c r="MUE627" s="570"/>
      <c r="MUF627" s="570"/>
      <c r="MUG627" s="570"/>
      <c r="MUH627" s="570"/>
      <c r="MUI627" s="570"/>
      <c r="MUJ627" s="570"/>
      <c r="MUK627" s="570"/>
      <c r="MUL627" s="570"/>
      <c r="MUM627" s="570"/>
      <c r="MUN627" s="570"/>
      <c r="MUO627" s="570"/>
      <c r="MUP627" s="570"/>
      <c r="MUQ627" s="570"/>
      <c r="MUR627" s="570"/>
      <c r="MUS627" s="570"/>
      <c r="MUT627" s="570"/>
      <c r="MUU627" s="570"/>
      <c r="MUV627" s="570"/>
      <c r="MUW627" s="570"/>
      <c r="MUX627" s="570"/>
      <c r="MUY627" s="570"/>
      <c r="MUZ627" s="570"/>
      <c r="MVA627" s="570"/>
      <c r="MVB627" s="570"/>
      <c r="MVC627" s="570"/>
      <c r="MVD627" s="570"/>
      <c r="MVE627" s="570"/>
      <c r="MVF627" s="570"/>
      <c r="MVG627" s="570"/>
      <c r="MVH627" s="570"/>
      <c r="MVI627" s="570"/>
      <c r="MVJ627" s="570"/>
      <c r="MVK627" s="570"/>
      <c r="MVL627" s="570"/>
      <c r="MVM627" s="570"/>
      <c r="MVN627" s="570"/>
      <c r="MVO627" s="570"/>
      <c r="MVP627" s="570"/>
      <c r="MVQ627" s="570"/>
      <c r="MVR627" s="570"/>
      <c r="MVS627" s="570"/>
      <c r="MVT627" s="570"/>
      <c r="MVU627" s="570"/>
      <c r="MVV627" s="570"/>
      <c r="MVW627" s="570"/>
      <c r="MVX627" s="570"/>
      <c r="MVY627" s="570"/>
      <c r="MVZ627" s="570"/>
      <c r="MWA627" s="570"/>
      <c r="MWB627" s="570"/>
      <c r="MWC627" s="570"/>
      <c r="MWD627" s="570"/>
      <c r="MWE627" s="570"/>
      <c r="MWF627" s="570"/>
      <c r="MWG627" s="570"/>
      <c r="MWH627" s="570"/>
      <c r="MWI627" s="570"/>
      <c r="MWJ627" s="570"/>
      <c r="MWK627" s="570"/>
      <c r="MWL627" s="570"/>
      <c r="MWM627" s="570"/>
      <c r="MWN627" s="570"/>
      <c r="MWO627" s="570"/>
      <c r="MWP627" s="570"/>
      <c r="MWQ627" s="570"/>
      <c r="MWR627" s="570"/>
      <c r="MWS627" s="570"/>
      <c r="MWT627" s="570"/>
      <c r="MWU627" s="570"/>
      <c r="MWV627" s="570"/>
      <c r="MWW627" s="570"/>
      <c r="MWX627" s="570"/>
      <c r="MWY627" s="570"/>
      <c r="MWZ627" s="570"/>
      <c r="MXA627" s="570"/>
      <c r="MXB627" s="570"/>
      <c r="MXC627" s="570"/>
      <c r="MXD627" s="570"/>
      <c r="MXE627" s="570"/>
      <c r="MXF627" s="570"/>
      <c r="MXG627" s="570"/>
      <c r="MXH627" s="570"/>
      <c r="MXI627" s="570"/>
      <c r="MXJ627" s="570"/>
      <c r="MXK627" s="570"/>
      <c r="MXL627" s="570"/>
      <c r="MXM627" s="570"/>
      <c r="MXN627" s="570"/>
      <c r="MXO627" s="570"/>
      <c r="MXP627" s="570"/>
      <c r="MXQ627" s="570"/>
      <c r="MXR627" s="570"/>
      <c r="MXS627" s="570"/>
      <c r="MXT627" s="570"/>
      <c r="MXU627" s="570"/>
      <c r="MXV627" s="570"/>
      <c r="MXW627" s="570"/>
      <c r="MXX627" s="570"/>
      <c r="MXY627" s="570"/>
      <c r="MXZ627" s="570"/>
      <c r="MYA627" s="570"/>
      <c r="MYB627" s="570"/>
      <c r="MYC627" s="570"/>
      <c r="MYD627" s="570"/>
      <c r="MYE627" s="570"/>
      <c r="MYF627" s="570"/>
      <c r="MYG627" s="570"/>
      <c r="MYH627" s="570"/>
      <c r="MYI627" s="570"/>
      <c r="MYJ627" s="570"/>
      <c r="MYK627" s="570"/>
      <c r="MYL627" s="570"/>
      <c r="MYM627" s="570"/>
      <c r="MYN627" s="570"/>
      <c r="MYO627" s="570"/>
      <c r="MYP627" s="570"/>
      <c r="MYQ627" s="570"/>
      <c r="MYR627" s="570"/>
      <c r="MYS627" s="570"/>
      <c r="MYT627" s="570"/>
      <c r="MYU627" s="570"/>
      <c r="MYV627" s="570"/>
      <c r="MYW627" s="570"/>
      <c r="MYX627" s="570"/>
      <c r="MYY627" s="570"/>
      <c r="MYZ627" s="570"/>
      <c r="MZA627" s="570"/>
      <c r="MZB627" s="570"/>
      <c r="MZC627" s="570"/>
      <c r="MZD627" s="570"/>
      <c r="MZE627" s="570"/>
      <c r="MZF627" s="570"/>
      <c r="MZG627" s="570"/>
      <c r="MZH627" s="570"/>
      <c r="MZI627" s="570"/>
      <c r="MZJ627" s="570"/>
      <c r="MZK627" s="570"/>
      <c r="MZL627" s="570"/>
      <c r="MZM627" s="570"/>
      <c r="MZN627" s="570"/>
      <c r="MZO627" s="570"/>
      <c r="MZP627" s="570"/>
      <c r="MZQ627" s="570"/>
      <c r="MZR627" s="570"/>
      <c r="MZS627" s="570"/>
      <c r="MZT627" s="570"/>
      <c r="MZU627" s="570"/>
      <c r="MZV627" s="570"/>
      <c r="MZW627" s="570"/>
      <c r="MZX627" s="570"/>
      <c r="MZY627" s="570"/>
      <c r="MZZ627" s="570"/>
      <c r="NAA627" s="570"/>
      <c r="NAB627" s="570"/>
      <c r="NAC627" s="570"/>
      <c r="NAD627" s="570"/>
      <c r="NAE627" s="570"/>
      <c r="NAF627" s="570"/>
      <c r="NAG627" s="570"/>
      <c r="NAH627" s="570"/>
      <c r="NAI627" s="570"/>
      <c r="NAJ627" s="570"/>
      <c r="NAK627" s="570"/>
      <c r="NAL627" s="570"/>
      <c r="NAM627" s="570"/>
      <c r="NAN627" s="570"/>
      <c r="NAO627" s="570"/>
      <c r="NAP627" s="570"/>
      <c r="NAQ627" s="570"/>
      <c r="NAR627" s="570"/>
      <c r="NAS627" s="570"/>
      <c r="NAT627" s="570"/>
      <c r="NAU627" s="570"/>
      <c r="NAV627" s="570"/>
      <c r="NAW627" s="570"/>
      <c r="NAX627" s="570"/>
      <c r="NAY627" s="570"/>
      <c r="NAZ627" s="570"/>
      <c r="NBA627" s="570"/>
      <c r="NBB627" s="570"/>
      <c r="NBC627" s="570"/>
      <c r="NBD627" s="570"/>
      <c r="NBE627" s="570"/>
      <c r="NBF627" s="570"/>
      <c r="NBG627" s="570"/>
      <c r="NBH627" s="570"/>
      <c r="NBI627" s="570"/>
      <c r="NBJ627" s="570"/>
      <c r="NBK627" s="570"/>
      <c r="NBL627" s="570"/>
      <c r="NBM627" s="570"/>
      <c r="NBN627" s="570"/>
      <c r="NBO627" s="570"/>
      <c r="NBP627" s="570"/>
      <c r="NBQ627" s="570"/>
      <c r="NBR627" s="570"/>
      <c r="NBS627" s="570"/>
      <c r="NBT627" s="570"/>
      <c r="NBU627" s="570"/>
      <c r="NBV627" s="570"/>
      <c r="NBW627" s="570"/>
      <c r="NBX627" s="570"/>
      <c r="NBY627" s="570"/>
      <c r="NBZ627" s="570"/>
      <c r="NCA627" s="570"/>
      <c r="NCB627" s="570"/>
      <c r="NCC627" s="570"/>
      <c r="NCD627" s="570"/>
      <c r="NCE627" s="570"/>
      <c r="NCF627" s="570"/>
      <c r="NCG627" s="570"/>
      <c r="NCH627" s="570"/>
      <c r="NCI627" s="570"/>
      <c r="NCJ627" s="570"/>
      <c r="NCK627" s="570"/>
      <c r="NCL627" s="570"/>
      <c r="NCM627" s="570"/>
      <c r="NCN627" s="570"/>
      <c r="NCO627" s="570"/>
      <c r="NCP627" s="570"/>
      <c r="NCQ627" s="570"/>
      <c r="NCR627" s="570"/>
      <c r="NCS627" s="570"/>
      <c r="NCT627" s="570"/>
      <c r="NCU627" s="570"/>
      <c r="NCV627" s="570"/>
      <c r="NCW627" s="570"/>
      <c r="NCX627" s="570"/>
      <c r="NCY627" s="570"/>
      <c r="NCZ627" s="570"/>
      <c r="NDA627" s="570"/>
      <c r="NDB627" s="570"/>
      <c r="NDC627" s="570"/>
      <c r="NDD627" s="570"/>
      <c r="NDE627" s="570"/>
      <c r="NDF627" s="570"/>
      <c r="NDG627" s="570"/>
      <c r="NDH627" s="570"/>
      <c r="NDI627" s="570"/>
      <c r="NDJ627" s="570"/>
      <c r="NDK627" s="570"/>
      <c r="NDL627" s="570"/>
      <c r="NDM627" s="570"/>
      <c r="NDN627" s="570"/>
      <c r="NDO627" s="570"/>
      <c r="NDP627" s="570"/>
      <c r="NDQ627" s="570"/>
      <c r="NDR627" s="570"/>
      <c r="NDS627" s="570"/>
      <c r="NDT627" s="570"/>
      <c r="NDU627" s="570"/>
      <c r="NDV627" s="570"/>
      <c r="NDW627" s="570"/>
      <c r="NDX627" s="570"/>
      <c r="NDY627" s="570"/>
      <c r="NDZ627" s="570"/>
      <c r="NEA627" s="570"/>
      <c r="NEB627" s="570"/>
      <c r="NEC627" s="570"/>
      <c r="NED627" s="570"/>
      <c r="NEE627" s="570"/>
      <c r="NEF627" s="570"/>
      <c r="NEG627" s="570"/>
      <c r="NEH627" s="570"/>
      <c r="NEI627" s="570"/>
      <c r="NEJ627" s="570"/>
      <c r="NEK627" s="570"/>
      <c r="NEL627" s="570"/>
      <c r="NEM627" s="570"/>
      <c r="NEN627" s="570"/>
      <c r="NEO627" s="570"/>
      <c r="NEP627" s="570"/>
      <c r="NEQ627" s="570"/>
      <c r="NER627" s="570"/>
      <c r="NES627" s="570"/>
      <c r="NET627" s="570"/>
      <c r="NEU627" s="570"/>
      <c r="NEV627" s="570"/>
      <c r="NEW627" s="570"/>
      <c r="NEX627" s="570"/>
      <c r="NEY627" s="570"/>
      <c r="NEZ627" s="570"/>
      <c r="NFA627" s="570"/>
      <c r="NFB627" s="570"/>
      <c r="NFC627" s="570"/>
      <c r="NFD627" s="570"/>
      <c r="NFE627" s="570"/>
      <c r="NFF627" s="570"/>
      <c r="NFG627" s="570"/>
      <c r="NFH627" s="570"/>
      <c r="NFI627" s="570"/>
      <c r="NFJ627" s="570"/>
      <c r="NFK627" s="570"/>
      <c r="NFL627" s="570"/>
      <c r="NFM627" s="570"/>
      <c r="NFN627" s="570"/>
      <c r="NFO627" s="570"/>
      <c r="NFP627" s="570"/>
      <c r="NFQ627" s="570"/>
      <c r="NFR627" s="570"/>
      <c r="NFS627" s="570"/>
      <c r="NFT627" s="570"/>
      <c r="NFU627" s="570"/>
      <c r="NFV627" s="570"/>
      <c r="NFW627" s="570"/>
      <c r="NFX627" s="570"/>
      <c r="NFY627" s="570"/>
      <c r="NFZ627" s="570"/>
      <c r="NGA627" s="570"/>
      <c r="NGB627" s="570"/>
      <c r="NGC627" s="570"/>
      <c r="NGD627" s="570"/>
      <c r="NGE627" s="570"/>
      <c r="NGF627" s="570"/>
      <c r="NGG627" s="570"/>
      <c r="NGH627" s="570"/>
      <c r="NGI627" s="570"/>
      <c r="NGJ627" s="570"/>
      <c r="NGK627" s="570"/>
      <c r="NGL627" s="570"/>
      <c r="NGM627" s="570"/>
      <c r="NGN627" s="570"/>
      <c r="NGO627" s="570"/>
      <c r="NGP627" s="570"/>
      <c r="NGQ627" s="570"/>
      <c r="NGR627" s="570"/>
      <c r="NGS627" s="570"/>
      <c r="NGT627" s="570"/>
      <c r="NGU627" s="570"/>
      <c r="NGV627" s="570"/>
      <c r="NGW627" s="570"/>
      <c r="NGX627" s="570"/>
      <c r="NGY627" s="570"/>
      <c r="NGZ627" s="570"/>
      <c r="NHA627" s="570"/>
      <c r="NHB627" s="570"/>
      <c r="NHC627" s="570"/>
      <c r="NHD627" s="570"/>
      <c r="NHE627" s="570"/>
      <c r="NHF627" s="570"/>
      <c r="NHG627" s="570"/>
      <c r="NHH627" s="570"/>
      <c r="NHI627" s="570"/>
      <c r="NHJ627" s="570"/>
      <c r="NHK627" s="570"/>
      <c r="NHL627" s="570"/>
      <c r="NHM627" s="570"/>
      <c r="NHN627" s="570"/>
      <c r="NHO627" s="570"/>
      <c r="NHP627" s="570"/>
      <c r="NHQ627" s="570"/>
      <c r="NHR627" s="570"/>
      <c r="NHS627" s="570"/>
      <c r="NHT627" s="570"/>
      <c r="NHU627" s="570"/>
      <c r="NHV627" s="570"/>
      <c r="NHW627" s="570"/>
      <c r="NHX627" s="570"/>
      <c r="NHY627" s="570"/>
      <c r="NHZ627" s="570"/>
      <c r="NIA627" s="570"/>
      <c r="NIB627" s="570"/>
      <c r="NIC627" s="570"/>
      <c r="NID627" s="570"/>
      <c r="NIE627" s="570"/>
      <c r="NIF627" s="570"/>
      <c r="NIG627" s="570"/>
      <c r="NIH627" s="570"/>
      <c r="NII627" s="570"/>
      <c r="NIJ627" s="570"/>
      <c r="NIK627" s="570"/>
      <c r="NIL627" s="570"/>
      <c r="NIM627" s="570"/>
      <c r="NIN627" s="570"/>
      <c r="NIO627" s="570"/>
      <c r="NIP627" s="570"/>
      <c r="NIQ627" s="570"/>
      <c r="NIR627" s="570"/>
      <c r="NIS627" s="570"/>
      <c r="NIT627" s="570"/>
      <c r="NIU627" s="570"/>
      <c r="NIV627" s="570"/>
      <c r="NIW627" s="570"/>
      <c r="NIX627" s="570"/>
      <c r="NIY627" s="570"/>
      <c r="NIZ627" s="570"/>
      <c r="NJA627" s="570"/>
      <c r="NJB627" s="570"/>
      <c r="NJC627" s="570"/>
      <c r="NJD627" s="570"/>
      <c r="NJE627" s="570"/>
      <c r="NJF627" s="570"/>
      <c r="NJG627" s="570"/>
      <c r="NJH627" s="570"/>
      <c r="NJI627" s="570"/>
      <c r="NJJ627" s="570"/>
      <c r="NJK627" s="570"/>
      <c r="NJL627" s="570"/>
      <c r="NJM627" s="570"/>
      <c r="NJN627" s="570"/>
      <c r="NJO627" s="570"/>
      <c r="NJP627" s="570"/>
      <c r="NJQ627" s="570"/>
      <c r="NJR627" s="570"/>
      <c r="NJS627" s="570"/>
      <c r="NJT627" s="570"/>
      <c r="NJU627" s="570"/>
      <c r="NJV627" s="570"/>
      <c r="NJW627" s="570"/>
      <c r="NJX627" s="570"/>
      <c r="NJY627" s="570"/>
      <c r="NJZ627" s="570"/>
      <c r="NKA627" s="570"/>
      <c r="NKB627" s="570"/>
      <c r="NKC627" s="570"/>
      <c r="NKD627" s="570"/>
      <c r="NKE627" s="570"/>
      <c r="NKF627" s="570"/>
      <c r="NKG627" s="570"/>
      <c r="NKH627" s="570"/>
      <c r="NKI627" s="570"/>
      <c r="NKJ627" s="570"/>
      <c r="NKK627" s="570"/>
      <c r="NKL627" s="570"/>
      <c r="NKM627" s="570"/>
      <c r="NKN627" s="570"/>
      <c r="NKO627" s="570"/>
      <c r="NKP627" s="570"/>
      <c r="NKQ627" s="570"/>
      <c r="NKR627" s="570"/>
      <c r="NKS627" s="570"/>
      <c r="NKT627" s="570"/>
      <c r="NKU627" s="570"/>
      <c r="NKV627" s="570"/>
      <c r="NKW627" s="570"/>
      <c r="NKX627" s="570"/>
      <c r="NKY627" s="570"/>
      <c r="NKZ627" s="570"/>
      <c r="NLA627" s="570"/>
      <c r="NLB627" s="570"/>
      <c r="NLC627" s="570"/>
      <c r="NLD627" s="570"/>
      <c r="NLE627" s="570"/>
      <c r="NLF627" s="570"/>
      <c r="NLG627" s="570"/>
      <c r="NLH627" s="570"/>
      <c r="NLI627" s="570"/>
      <c r="NLJ627" s="570"/>
      <c r="NLK627" s="570"/>
      <c r="NLL627" s="570"/>
      <c r="NLM627" s="570"/>
      <c r="NLN627" s="570"/>
      <c r="NLO627" s="570"/>
      <c r="NLP627" s="570"/>
      <c r="NLQ627" s="570"/>
      <c r="NLR627" s="570"/>
      <c r="NLS627" s="570"/>
      <c r="NLT627" s="570"/>
      <c r="NLU627" s="570"/>
      <c r="NLV627" s="570"/>
      <c r="NLW627" s="570"/>
      <c r="NLX627" s="570"/>
      <c r="NLY627" s="570"/>
      <c r="NLZ627" s="570"/>
      <c r="NMA627" s="570"/>
      <c r="NMB627" s="570"/>
      <c r="NMC627" s="570"/>
      <c r="NMD627" s="570"/>
      <c r="NME627" s="570"/>
      <c r="NMF627" s="570"/>
      <c r="NMG627" s="570"/>
      <c r="NMH627" s="570"/>
      <c r="NMI627" s="570"/>
      <c r="NMJ627" s="570"/>
      <c r="NMK627" s="570"/>
      <c r="NML627" s="570"/>
      <c r="NMM627" s="570"/>
      <c r="NMN627" s="570"/>
      <c r="NMO627" s="570"/>
      <c r="NMP627" s="570"/>
      <c r="NMQ627" s="570"/>
      <c r="NMR627" s="570"/>
      <c r="NMS627" s="570"/>
      <c r="NMT627" s="570"/>
      <c r="NMU627" s="570"/>
      <c r="NMV627" s="570"/>
      <c r="NMW627" s="570"/>
      <c r="NMX627" s="570"/>
      <c r="NMY627" s="570"/>
      <c r="NMZ627" s="570"/>
      <c r="NNA627" s="570"/>
      <c r="NNB627" s="570"/>
      <c r="NNC627" s="570"/>
      <c r="NND627" s="570"/>
      <c r="NNE627" s="570"/>
      <c r="NNF627" s="570"/>
      <c r="NNG627" s="570"/>
      <c r="NNH627" s="570"/>
      <c r="NNI627" s="570"/>
      <c r="NNJ627" s="570"/>
      <c r="NNK627" s="570"/>
      <c r="NNL627" s="570"/>
      <c r="NNM627" s="570"/>
      <c r="NNN627" s="570"/>
      <c r="NNO627" s="570"/>
      <c r="NNP627" s="570"/>
      <c r="NNQ627" s="570"/>
      <c r="NNR627" s="570"/>
      <c r="NNS627" s="570"/>
      <c r="NNT627" s="570"/>
      <c r="NNU627" s="570"/>
      <c r="NNV627" s="570"/>
      <c r="NNW627" s="570"/>
      <c r="NNX627" s="570"/>
      <c r="NNY627" s="570"/>
      <c r="NNZ627" s="570"/>
      <c r="NOA627" s="570"/>
      <c r="NOB627" s="570"/>
      <c r="NOC627" s="570"/>
      <c r="NOD627" s="570"/>
      <c r="NOE627" s="570"/>
      <c r="NOF627" s="570"/>
      <c r="NOG627" s="570"/>
      <c r="NOH627" s="570"/>
      <c r="NOI627" s="570"/>
      <c r="NOJ627" s="570"/>
      <c r="NOK627" s="570"/>
      <c r="NOL627" s="570"/>
      <c r="NOM627" s="570"/>
      <c r="NON627" s="570"/>
      <c r="NOO627" s="570"/>
      <c r="NOP627" s="570"/>
      <c r="NOQ627" s="570"/>
      <c r="NOR627" s="570"/>
      <c r="NOS627" s="570"/>
      <c r="NOT627" s="570"/>
      <c r="NOU627" s="570"/>
      <c r="NOV627" s="570"/>
      <c r="NOW627" s="570"/>
      <c r="NOX627" s="570"/>
      <c r="NOY627" s="570"/>
      <c r="NOZ627" s="570"/>
      <c r="NPA627" s="570"/>
      <c r="NPB627" s="570"/>
      <c r="NPC627" s="570"/>
      <c r="NPD627" s="570"/>
      <c r="NPE627" s="570"/>
      <c r="NPF627" s="570"/>
      <c r="NPG627" s="570"/>
      <c r="NPH627" s="570"/>
      <c r="NPI627" s="570"/>
      <c r="NPJ627" s="570"/>
      <c r="NPK627" s="570"/>
      <c r="NPL627" s="570"/>
      <c r="NPM627" s="570"/>
      <c r="NPN627" s="570"/>
      <c r="NPO627" s="570"/>
      <c r="NPP627" s="570"/>
      <c r="NPQ627" s="570"/>
      <c r="NPR627" s="570"/>
      <c r="NPS627" s="570"/>
      <c r="NPT627" s="570"/>
      <c r="NPU627" s="570"/>
      <c r="NPV627" s="570"/>
      <c r="NPW627" s="570"/>
      <c r="NPX627" s="570"/>
      <c r="NPY627" s="570"/>
      <c r="NPZ627" s="570"/>
      <c r="NQA627" s="570"/>
      <c r="NQB627" s="570"/>
      <c r="NQC627" s="570"/>
      <c r="NQD627" s="570"/>
      <c r="NQE627" s="570"/>
      <c r="NQF627" s="570"/>
      <c r="NQG627" s="570"/>
      <c r="NQH627" s="570"/>
      <c r="NQI627" s="570"/>
      <c r="NQJ627" s="570"/>
      <c r="NQK627" s="570"/>
      <c r="NQL627" s="570"/>
      <c r="NQM627" s="570"/>
      <c r="NQN627" s="570"/>
      <c r="NQO627" s="570"/>
      <c r="NQP627" s="570"/>
      <c r="NQQ627" s="570"/>
      <c r="NQR627" s="570"/>
      <c r="NQS627" s="570"/>
      <c r="NQT627" s="570"/>
      <c r="NQU627" s="570"/>
      <c r="NQV627" s="570"/>
      <c r="NQW627" s="570"/>
      <c r="NQX627" s="570"/>
      <c r="NQY627" s="570"/>
      <c r="NQZ627" s="570"/>
      <c r="NRA627" s="570"/>
      <c r="NRB627" s="570"/>
      <c r="NRC627" s="570"/>
      <c r="NRD627" s="570"/>
      <c r="NRE627" s="570"/>
      <c r="NRF627" s="570"/>
      <c r="NRG627" s="570"/>
      <c r="NRH627" s="570"/>
      <c r="NRI627" s="570"/>
      <c r="NRJ627" s="570"/>
      <c r="NRK627" s="570"/>
      <c r="NRL627" s="570"/>
      <c r="NRM627" s="570"/>
      <c r="NRN627" s="570"/>
      <c r="NRO627" s="570"/>
      <c r="NRP627" s="570"/>
      <c r="NRQ627" s="570"/>
      <c r="NRR627" s="570"/>
      <c r="NRS627" s="570"/>
      <c r="NRT627" s="570"/>
      <c r="NRU627" s="570"/>
      <c r="NRV627" s="570"/>
      <c r="NRW627" s="570"/>
      <c r="NRX627" s="570"/>
      <c r="NRY627" s="570"/>
      <c r="NRZ627" s="570"/>
      <c r="NSA627" s="570"/>
      <c r="NSB627" s="570"/>
      <c r="NSC627" s="570"/>
      <c r="NSD627" s="570"/>
      <c r="NSE627" s="570"/>
      <c r="NSF627" s="570"/>
      <c r="NSG627" s="570"/>
      <c r="NSH627" s="570"/>
      <c r="NSI627" s="570"/>
      <c r="NSJ627" s="570"/>
      <c r="NSK627" s="570"/>
      <c r="NSL627" s="570"/>
      <c r="NSM627" s="570"/>
      <c r="NSN627" s="570"/>
      <c r="NSO627" s="570"/>
      <c r="NSP627" s="570"/>
      <c r="NSQ627" s="570"/>
      <c r="NSR627" s="570"/>
      <c r="NSS627" s="570"/>
      <c r="NST627" s="570"/>
      <c r="NSU627" s="570"/>
      <c r="NSV627" s="570"/>
      <c r="NSW627" s="570"/>
      <c r="NSX627" s="570"/>
      <c r="NSY627" s="570"/>
      <c r="NSZ627" s="570"/>
      <c r="NTA627" s="570"/>
      <c r="NTB627" s="570"/>
      <c r="NTC627" s="570"/>
      <c r="NTD627" s="570"/>
      <c r="NTE627" s="570"/>
      <c r="NTF627" s="570"/>
      <c r="NTG627" s="570"/>
      <c r="NTH627" s="570"/>
      <c r="NTI627" s="570"/>
      <c r="NTJ627" s="570"/>
      <c r="NTK627" s="570"/>
      <c r="NTL627" s="570"/>
      <c r="NTM627" s="570"/>
      <c r="NTN627" s="570"/>
      <c r="NTO627" s="570"/>
      <c r="NTP627" s="570"/>
      <c r="NTQ627" s="570"/>
      <c r="NTR627" s="570"/>
      <c r="NTS627" s="570"/>
      <c r="NTT627" s="570"/>
      <c r="NTU627" s="570"/>
      <c r="NTV627" s="570"/>
      <c r="NTW627" s="570"/>
      <c r="NTX627" s="570"/>
      <c r="NTY627" s="570"/>
      <c r="NTZ627" s="570"/>
      <c r="NUA627" s="570"/>
      <c r="NUB627" s="570"/>
      <c r="NUC627" s="570"/>
      <c r="NUD627" s="570"/>
      <c r="NUE627" s="570"/>
      <c r="NUF627" s="570"/>
      <c r="NUG627" s="570"/>
      <c r="NUH627" s="570"/>
      <c r="NUI627" s="570"/>
      <c r="NUJ627" s="570"/>
      <c r="NUK627" s="570"/>
      <c r="NUL627" s="570"/>
      <c r="NUM627" s="570"/>
      <c r="NUN627" s="570"/>
      <c r="NUO627" s="570"/>
      <c r="NUP627" s="570"/>
      <c r="NUQ627" s="570"/>
      <c r="NUR627" s="570"/>
      <c r="NUS627" s="570"/>
      <c r="NUT627" s="570"/>
      <c r="NUU627" s="570"/>
      <c r="NUV627" s="570"/>
      <c r="NUW627" s="570"/>
      <c r="NUX627" s="570"/>
      <c r="NUY627" s="570"/>
      <c r="NUZ627" s="570"/>
      <c r="NVA627" s="570"/>
      <c r="NVB627" s="570"/>
      <c r="NVC627" s="570"/>
      <c r="NVD627" s="570"/>
      <c r="NVE627" s="570"/>
      <c r="NVF627" s="570"/>
      <c r="NVG627" s="570"/>
      <c r="NVH627" s="570"/>
      <c r="NVI627" s="570"/>
      <c r="NVJ627" s="570"/>
      <c r="NVK627" s="570"/>
      <c r="NVL627" s="570"/>
      <c r="NVM627" s="570"/>
      <c r="NVN627" s="570"/>
      <c r="NVO627" s="570"/>
      <c r="NVP627" s="570"/>
      <c r="NVQ627" s="570"/>
      <c r="NVR627" s="570"/>
      <c r="NVS627" s="570"/>
      <c r="NVT627" s="570"/>
      <c r="NVU627" s="570"/>
      <c r="NVV627" s="570"/>
      <c r="NVW627" s="570"/>
      <c r="NVX627" s="570"/>
      <c r="NVY627" s="570"/>
      <c r="NVZ627" s="570"/>
      <c r="NWA627" s="570"/>
      <c r="NWB627" s="570"/>
      <c r="NWC627" s="570"/>
      <c r="NWD627" s="570"/>
      <c r="NWE627" s="570"/>
      <c r="NWF627" s="570"/>
      <c r="NWG627" s="570"/>
      <c r="NWH627" s="570"/>
      <c r="NWI627" s="570"/>
      <c r="NWJ627" s="570"/>
      <c r="NWK627" s="570"/>
      <c r="NWL627" s="570"/>
      <c r="NWM627" s="570"/>
      <c r="NWN627" s="570"/>
      <c r="NWO627" s="570"/>
      <c r="NWP627" s="570"/>
      <c r="NWQ627" s="570"/>
      <c r="NWR627" s="570"/>
      <c r="NWS627" s="570"/>
      <c r="NWT627" s="570"/>
      <c r="NWU627" s="570"/>
      <c r="NWV627" s="570"/>
      <c r="NWW627" s="570"/>
      <c r="NWX627" s="570"/>
      <c r="NWY627" s="570"/>
      <c r="NWZ627" s="570"/>
      <c r="NXA627" s="570"/>
      <c r="NXB627" s="570"/>
      <c r="NXC627" s="570"/>
      <c r="NXD627" s="570"/>
      <c r="NXE627" s="570"/>
      <c r="NXF627" s="570"/>
      <c r="NXG627" s="570"/>
      <c r="NXH627" s="570"/>
      <c r="NXI627" s="570"/>
      <c r="NXJ627" s="570"/>
      <c r="NXK627" s="570"/>
      <c r="NXL627" s="570"/>
      <c r="NXM627" s="570"/>
      <c r="NXN627" s="570"/>
      <c r="NXO627" s="570"/>
      <c r="NXP627" s="570"/>
      <c r="NXQ627" s="570"/>
      <c r="NXR627" s="570"/>
      <c r="NXS627" s="570"/>
      <c r="NXT627" s="570"/>
      <c r="NXU627" s="570"/>
      <c r="NXV627" s="570"/>
      <c r="NXW627" s="570"/>
      <c r="NXX627" s="570"/>
      <c r="NXY627" s="570"/>
      <c r="NXZ627" s="570"/>
      <c r="NYA627" s="570"/>
      <c r="NYB627" s="570"/>
      <c r="NYC627" s="570"/>
      <c r="NYD627" s="570"/>
      <c r="NYE627" s="570"/>
      <c r="NYF627" s="570"/>
      <c r="NYG627" s="570"/>
      <c r="NYH627" s="570"/>
      <c r="NYI627" s="570"/>
      <c r="NYJ627" s="570"/>
      <c r="NYK627" s="570"/>
      <c r="NYL627" s="570"/>
      <c r="NYM627" s="570"/>
      <c r="NYN627" s="570"/>
      <c r="NYO627" s="570"/>
      <c r="NYP627" s="570"/>
      <c r="NYQ627" s="570"/>
      <c r="NYR627" s="570"/>
      <c r="NYS627" s="570"/>
      <c r="NYT627" s="570"/>
      <c r="NYU627" s="570"/>
      <c r="NYV627" s="570"/>
      <c r="NYW627" s="570"/>
      <c r="NYX627" s="570"/>
      <c r="NYY627" s="570"/>
      <c r="NYZ627" s="570"/>
      <c r="NZA627" s="570"/>
      <c r="NZB627" s="570"/>
      <c r="NZC627" s="570"/>
      <c r="NZD627" s="570"/>
      <c r="NZE627" s="570"/>
      <c r="NZF627" s="570"/>
      <c r="NZG627" s="570"/>
      <c r="NZH627" s="570"/>
      <c r="NZI627" s="570"/>
      <c r="NZJ627" s="570"/>
      <c r="NZK627" s="570"/>
      <c r="NZL627" s="570"/>
      <c r="NZM627" s="570"/>
      <c r="NZN627" s="570"/>
      <c r="NZO627" s="570"/>
      <c r="NZP627" s="570"/>
      <c r="NZQ627" s="570"/>
      <c r="NZR627" s="570"/>
      <c r="NZS627" s="570"/>
      <c r="NZT627" s="570"/>
      <c r="NZU627" s="570"/>
      <c r="NZV627" s="570"/>
      <c r="NZW627" s="570"/>
      <c r="NZX627" s="570"/>
      <c r="NZY627" s="570"/>
      <c r="NZZ627" s="570"/>
      <c r="OAA627" s="570"/>
      <c r="OAB627" s="570"/>
      <c r="OAC627" s="570"/>
      <c r="OAD627" s="570"/>
      <c r="OAE627" s="570"/>
      <c r="OAF627" s="570"/>
      <c r="OAG627" s="570"/>
      <c r="OAH627" s="570"/>
      <c r="OAI627" s="570"/>
      <c r="OAJ627" s="570"/>
      <c r="OAK627" s="570"/>
      <c r="OAL627" s="570"/>
      <c r="OAM627" s="570"/>
      <c r="OAN627" s="570"/>
      <c r="OAO627" s="570"/>
      <c r="OAP627" s="570"/>
      <c r="OAQ627" s="570"/>
      <c r="OAR627" s="570"/>
      <c r="OAS627" s="570"/>
      <c r="OAT627" s="570"/>
      <c r="OAU627" s="570"/>
      <c r="OAV627" s="570"/>
      <c r="OAW627" s="570"/>
      <c r="OAX627" s="570"/>
      <c r="OAY627" s="570"/>
      <c r="OAZ627" s="570"/>
      <c r="OBA627" s="570"/>
      <c r="OBB627" s="570"/>
      <c r="OBC627" s="570"/>
      <c r="OBD627" s="570"/>
      <c r="OBE627" s="570"/>
      <c r="OBF627" s="570"/>
      <c r="OBG627" s="570"/>
      <c r="OBH627" s="570"/>
      <c r="OBI627" s="570"/>
      <c r="OBJ627" s="570"/>
      <c r="OBK627" s="570"/>
      <c r="OBL627" s="570"/>
      <c r="OBM627" s="570"/>
      <c r="OBN627" s="570"/>
      <c r="OBO627" s="570"/>
      <c r="OBP627" s="570"/>
      <c r="OBQ627" s="570"/>
      <c r="OBR627" s="570"/>
      <c r="OBS627" s="570"/>
      <c r="OBT627" s="570"/>
      <c r="OBU627" s="570"/>
      <c r="OBV627" s="570"/>
      <c r="OBW627" s="570"/>
      <c r="OBX627" s="570"/>
      <c r="OBY627" s="570"/>
      <c r="OBZ627" s="570"/>
      <c r="OCA627" s="570"/>
      <c r="OCB627" s="570"/>
      <c r="OCC627" s="570"/>
      <c r="OCD627" s="570"/>
      <c r="OCE627" s="570"/>
      <c r="OCF627" s="570"/>
      <c r="OCG627" s="570"/>
      <c r="OCH627" s="570"/>
      <c r="OCI627" s="570"/>
      <c r="OCJ627" s="570"/>
      <c r="OCK627" s="570"/>
      <c r="OCL627" s="570"/>
      <c r="OCM627" s="570"/>
      <c r="OCN627" s="570"/>
      <c r="OCO627" s="570"/>
      <c r="OCP627" s="570"/>
      <c r="OCQ627" s="570"/>
      <c r="OCR627" s="570"/>
      <c r="OCS627" s="570"/>
      <c r="OCT627" s="570"/>
      <c r="OCU627" s="570"/>
      <c r="OCV627" s="570"/>
      <c r="OCW627" s="570"/>
      <c r="OCX627" s="570"/>
      <c r="OCY627" s="570"/>
      <c r="OCZ627" s="570"/>
      <c r="ODA627" s="570"/>
      <c r="ODB627" s="570"/>
      <c r="ODC627" s="570"/>
      <c r="ODD627" s="570"/>
      <c r="ODE627" s="570"/>
      <c r="ODF627" s="570"/>
      <c r="ODG627" s="570"/>
      <c r="ODH627" s="570"/>
      <c r="ODI627" s="570"/>
      <c r="ODJ627" s="570"/>
      <c r="ODK627" s="570"/>
      <c r="ODL627" s="570"/>
      <c r="ODM627" s="570"/>
      <c r="ODN627" s="570"/>
      <c r="ODO627" s="570"/>
      <c r="ODP627" s="570"/>
      <c r="ODQ627" s="570"/>
      <c r="ODR627" s="570"/>
      <c r="ODS627" s="570"/>
      <c r="ODT627" s="570"/>
      <c r="ODU627" s="570"/>
      <c r="ODV627" s="570"/>
      <c r="ODW627" s="570"/>
      <c r="ODX627" s="570"/>
      <c r="ODY627" s="570"/>
      <c r="ODZ627" s="570"/>
      <c r="OEA627" s="570"/>
      <c r="OEB627" s="570"/>
      <c r="OEC627" s="570"/>
      <c r="OED627" s="570"/>
      <c r="OEE627" s="570"/>
      <c r="OEF627" s="570"/>
      <c r="OEG627" s="570"/>
      <c r="OEH627" s="570"/>
      <c r="OEI627" s="570"/>
      <c r="OEJ627" s="570"/>
      <c r="OEK627" s="570"/>
      <c r="OEL627" s="570"/>
      <c r="OEM627" s="570"/>
      <c r="OEN627" s="570"/>
      <c r="OEO627" s="570"/>
      <c r="OEP627" s="570"/>
      <c r="OEQ627" s="570"/>
      <c r="OER627" s="570"/>
      <c r="OES627" s="570"/>
      <c r="OET627" s="570"/>
      <c r="OEU627" s="570"/>
      <c r="OEV627" s="570"/>
      <c r="OEW627" s="570"/>
      <c r="OEX627" s="570"/>
      <c r="OEY627" s="570"/>
      <c r="OEZ627" s="570"/>
      <c r="OFA627" s="570"/>
      <c r="OFB627" s="570"/>
      <c r="OFC627" s="570"/>
      <c r="OFD627" s="570"/>
      <c r="OFE627" s="570"/>
      <c r="OFF627" s="570"/>
      <c r="OFG627" s="570"/>
      <c r="OFH627" s="570"/>
      <c r="OFI627" s="570"/>
      <c r="OFJ627" s="570"/>
      <c r="OFK627" s="570"/>
      <c r="OFL627" s="570"/>
      <c r="OFM627" s="570"/>
      <c r="OFN627" s="570"/>
      <c r="OFO627" s="570"/>
      <c r="OFP627" s="570"/>
      <c r="OFQ627" s="570"/>
      <c r="OFR627" s="570"/>
      <c r="OFS627" s="570"/>
      <c r="OFT627" s="570"/>
      <c r="OFU627" s="570"/>
      <c r="OFV627" s="570"/>
      <c r="OFW627" s="570"/>
      <c r="OFX627" s="570"/>
      <c r="OFY627" s="570"/>
      <c r="OFZ627" s="570"/>
      <c r="OGA627" s="570"/>
      <c r="OGB627" s="570"/>
      <c r="OGC627" s="570"/>
      <c r="OGD627" s="570"/>
      <c r="OGE627" s="570"/>
      <c r="OGF627" s="570"/>
      <c r="OGG627" s="570"/>
      <c r="OGH627" s="570"/>
      <c r="OGI627" s="570"/>
      <c r="OGJ627" s="570"/>
      <c r="OGK627" s="570"/>
      <c r="OGL627" s="570"/>
      <c r="OGM627" s="570"/>
      <c r="OGN627" s="570"/>
      <c r="OGO627" s="570"/>
      <c r="OGP627" s="570"/>
      <c r="OGQ627" s="570"/>
      <c r="OGR627" s="570"/>
      <c r="OGS627" s="570"/>
      <c r="OGT627" s="570"/>
      <c r="OGU627" s="570"/>
      <c r="OGV627" s="570"/>
      <c r="OGW627" s="570"/>
      <c r="OGX627" s="570"/>
      <c r="OGY627" s="570"/>
      <c r="OGZ627" s="570"/>
      <c r="OHA627" s="570"/>
      <c r="OHB627" s="570"/>
      <c r="OHC627" s="570"/>
      <c r="OHD627" s="570"/>
      <c r="OHE627" s="570"/>
      <c r="OHF627" s="570"/>
      <c r="OHG627" s="570"/>
      <c r="OHH627" s="570"/>
      <c r="OHI627" s="570"/>
      <c r="OHJ627" s="570"/>
      <c r="OHK627" s="570"/>
      <c r="OHL627" s="570"/>
      <c r="OHM627" s="570"/>
      <c r="OHN627" s="570"/>
      <c r="OHO627" s="570"/>
      <c r="OHP627" s="570"/>
      <c r="OHQ627" s="570"/>
      <c r="OHR627" s="570"/>
      <c r="OHS627" s="570"/>
      <c r="OHT627" s="570"/>
      <c r="OHU627" s="570"/>
      <c r="OHV627" s="570"/>
      <c r="OHW627" s="570"/>
      <c r="OHX627" s="570"/>
      <c r="OHY627" s="570"/>
      <c r="OHZ627" s="570"/>
      <c r="OIA627" s="570"/>
      <c r="OIB627" s="570"/>
      <c r="OIC627" s="570"/>
      <c r="OID627" s="570"/>
      <c r="OIE627" s="570"/>
      <c r="OIF627" s="570"/>
      <c r="OIG627" s="570"/>
      <c r="OIH627" s="570"/>
      <c r="OII627" s="570"/>
      <c r="OIJ627" s="570"/>
      <c r="OIK627" s="570"/>
      <c r="OIL627" s="570"/>
      <c r="OIM627" s="570"/>
      <c r="OIN627" s="570"/>
      <c r="OIO627" s="570"/>
      <c r="OIP627" s="570"/>
      <c r="OIQ627" s="570"/>
      <c r="OIR627" s="570"/>
      <c r="OIS627" s="570"/>
      <c r="OIT627" s="570"/>
      <c r="OIU627" s="570"/>
      <c r="OIV627" s="570"/>
      <c r="OIW627" s="570"/>
      <c r="OIX627" s="570"/>
      <c r="OIY627" s="570"/>
      <c r="OIZ627" s="570"/>
      <c r="OJA627" s="570"/>
      <c r="OJB627" s="570"/>
      <c r="OJC627" s="570"/>
      <c r="OJD627" s="570"/>
      <c r="OJE627" s="570"/>
      <c r="OJF627" s="570"/>
      <c r="OJG627" s="570"/>
      <c r="OJH627" s="570"/>
      <c r="OJI627" s="570"/>
      <c r="OJJ627" s="570"/>
      <c r="OJK627" s="570"/>
      <c r="OJL627" s="570"/>
      <c r="OJM627" s="570"/>
      <c r="OJN627" s="570"/>
      <c r="OJO627" s="570"/>
      <c r="OJP627" s="570"/>
      <c r="OJQ627" s="570"/>
      <c r="OJR627" s="570"/>
      <c r="OJS627" s="570"/>
      <c r="OJT627" s="570"/>
      <c r="OJU627" s="570"/>
      <c r="OJV627" s="570"/>
      <c r="OJW627" s="570"/>
      <c r="OJX627" s="570"/>
      <c r="OJY627" s="570"/>
      <c r="OJZ627" s="570"/>
      <c r="OKA627" s="570"/>
      <c r="OKB627" s="570"/>
      <c r="OKC627" s="570"/>
      <c r="OKD627" s="570"/>
      <c r="OKE627" s="570"/>
      <c r="OKF627" s="570"/>
      <c r="OKG627" s="570"/>
      <c r="OKH627" s="570"/>
      <c r="OKI627" s="570"/>
      <c r="OKJ627" s="570"/>
      <c r="OKK627" s="570"/>
      <c r="OKL627" s="570"/>
      <c r="OKM627" s="570"/>
      <c r="OKN627" s="570"/>
      <c r="OKO627" s="570"/>
      <c r="OKP627" s="570"/>
      <c r="OKQ627" s="570"/>
      <c r="OKR627" s="570"/>
      <c r="OKS627" s="570"/>
      <c r="OKT627" s="570"/>
      <c r="OKU627" s="570"/>
      <c r="OKV627" s="570"/>
      <c r="OKW627" s="570"/>
      <c r="OKX627" s="570"/>
      <c r="OKY627" s="570"/>
      <c r="OKZ627" s="570"/>
      <c r="OLA627" s="570"/>
      <c r="OLB627" s="570"/>
      <c r="OLC627" s="570"/>
      <c r="OLD627" s="570"/>
      <c r="OLE627" s="570"/>
      <c r="OLF627" s="570"/>
      <c r="OLG627" s="570"/>
      <c r="OLH627" s="570"/>
      <c r="OLI627" s="570"/>
      <c r="OLJ627" s="570"/>
      <c r="OLK627" s="570"/>
      <c r="OLL627" s="570"/>
      <c r="OLM627" s="570"/>
      <c r="OLN627" s="570"/>
      <c r="OLO627" s="570"/>
      <c r="OLP627" s="570"/>
      <c r="OLQ627" s="570"/>
      <c r="OLR627" s="570"/>
      <c r="OLS627" s="570"/>
      <c r="OLT627" s="570"/>
      <c r="OLU627" s="570"/>
      <c r="OLV627" s="570"/>
      <c r="OLW627" s="570"/>
      <c r="OLX627" s="570"/>
      <c r="OLY627" s="570"/>
      <c r="OLZ627" s="570"/>
      <c r="OMA627" s="570"/>
      <c r="OMB627" s="570"/>
      <c r="OMC627" s="570"/>
      <c r="OMD627" s="570"/>
      <c r="OME627" s="570"/>
      <c r="OMF627" s="570"/>
      <c r="OMG627" s="570"/>
      <c r="OMH627" s="570"/>
      <c r="OMI627" s="570"/>
      <c r="OMJ627" s="570"/>
      <c r="OMK627" s="570"/>
      <c r="OML627" s="570"/>
      <c r="OMM627" s="570"/>
      <c r="OMN627" s="570"/>
      <c r="OMO627" s="570"/>
      <c r="OMP627" s="570"/>
      <c r="OMQ627" s="570"/>
      <c r="OMR627" s="570"/>
      <c r="OMS627" s="570"/>
      <c r="OMT627" s="570"/>
      <c r="OMU627" s="570"/>
      <c r="OMV627" s="570"/>
      <c r="OMW627" s="570"/>
      <c r="OMX627" s="570"/>
      <c r="OMY627" s="570"/>
      <c r="OMZ627" s="570"/>
      <c r="ONA627" s="570"/>
      <c r="ONB627" s="570"/>
      <c r="ONC627" s="570"/>
      <c r="OND627" s="570"/>
      <c r="ONE627" s="570"/>
      <c r="ONF627" s="570"/>
      <c r="ONG627" s="570"/>
      <c r="ONH627" s="570"/>
      <c r="ONI627" s="570"/>
      <c r="ONJ627" s="570"/>
      <c r="ONK627" s="570"/>
      <c r="ONL627" s="570"/>
      <c r="ONM627" s="570"/>
      <c r="ONN627" s="570"/>
      <c r="ONO627" s="570"/>
      <c r="ONP627" s="570"/>
      <c r="ONQ627" s="570"/>
      <c r="ONR627" s="570"/>
      <c r="ONS627" s="570"/>
      <c r="ONT627" s="570"/>
      <c r="ONU627" s="570"/>
      <c r="ONV627" s="570"/>
      <c r="ONW627" s="570"/>
      <c r="ONX627" s="570"/>
      <c r="ONY627" s="570"/>
      <c r="ONZ627" s="570"/>
      <c r="OOA627" s="570"/>
      <c r="OOB627" s="570"/>
      <c r="OOC627" s="570"/>
      <c r="OOD627" s="570"/>
      <c r="OOE627" s="570"/>
      <c r="OOF627" s="570"/>
      <c r="OOG627" s="570"/>
      <c r="OOH627" s="570"/>
      <c r="OOI627" s="570"/>
      <c r="OOJ627" s="570"/>
      <c r="OOK627" s="570"/>
      <c r="OOL627" s="570"/>
      <c r="OOM627" s="570"/>
      <c r="OON627" s="570"/>
      <c r="OOO627" s="570"/>
      <c r="OOP627" s="570"/>
      <c r="OOQ627" s="570"/>
      <c r="OOR627" s="570"/>
      <c r="OOS627" s="570"/>
      <c r="OOT627" s="570"/>
      <c r="OOU627" s="570"/>
      <c r="OOV627" s="570"/>
      <c r="OOW627" s="570"/>
      <c r="OOX627" s="570"/>
      <c r="OOY627" s="570"/>
      <c r="OOZ627" s="570"/>
      <c r="OPA627" s="570"/>
      <c r="OPB627" s="570"/>
      <c r="OPC627" s="570"/>
      <c r="OPD627" s="570"/>
      <c r="OPE627" s="570"/>
      <c r="OPF627" s="570"/>
      <c r="OPG627" s="570"/>
      <c r="OPH627" s="570"/>
      <c r="OPI627" s="570"/>
      <c r="OPJ627" s="570"/>
      <c r="OPK627" s="570"/>
      <c r="OPL627" s="570"/>
      <c r="OPM627" s="570"/>
      <c r="OPN627" s="570"/>
      <c r="OPO627" s="570"/>
      <c r="OPP627" s="570"/>
      <c r="OPQ627" s="570"/>
      <c r="OPR627" s="570"/>
      <c r="OPS627" s="570"/>
      <c r="OPT627" s="570"/>
      <c r="OPU627" s="570"/>
      <c r="OPV627" s="570"/>
      <c r="OPW627" s="570"/>
      <c r="OPX627" s="570"/>
      <c r="OPY627" s="570"/>
      <c r="OPZ627" s="570"/>
      <c r="OQA627" s="570"/>
      <c r="OQB627" s="570"/>
      <c r="OQC627" s="570"/>
      <c r="OQD627" s="570"/>
      <c r="OQE627" s="570"/>
      <c r="OQF627" s="570"/>
      <c r="OQG627" s="570"/>
      <c r="OQH627" s="570"/>
      <c r="OQI627" s="570"/>
      <c r="OQJ627" s="570"/>
      <c r="OQK627" s="570"/>
      <c r="OQL627" s="570"/>
      <c r="OQM627" s="570"/>
      <c r="OQN627" s="570"/>
      <c r="OQO627" s="570"/>
      <c r="OQP627" s="570"/>
      <c r="OQQ627" s="570"/>
      <c r="OQR627" s="570"/>
      <c r="OQS627" s="570"/>
      <c r="OQT627" s="570"/>
      <c r="OQU627" s="570"/>
      <c r="OQV627" s="570"/>
      <c r="OQW627" s="570"/>
      <c r="OQX627" s="570"/>
      <c r="OQY627" s="570"/>
      <c r="OQZ627" s="570"/>
      <c r="ORA627" s="570"/>
      <c r="ORB627" s="570"/>
      <c r="ORC627" s="570"/>
      <c r="ORD627" s="570"/>
      <c r="ORE627" s="570"/>
      <c r="ORF627" s="570"/>
      <c r="ORG627" s="570"/>
      <c r="ORH627" s="570"/>
      <c r="ORI627" s="570"/>
      <c r="ORJ627" s="570"/>
      <c r="ORK627" s="570"/>
      <c r="ORL627" s="570"/>
      <c r="ORM627" s="570"/>
      <c r="ORN627" s="570"/>
      <c r="ORO627" s="570"/>
      <c r="ORP627" s="570"/>
      <c r="ORQ627" s="570"/>
      <c r="ORR627" s="570"/>
      <c r="ORS627" s="570"/>
      <c r="ORT627" s="570"/>
      <c r="ORU627" s="570"/>
      <c r="ORV627" s="570"/>
      <c r="ORW627" s="570"/>
      <c r="ORX627" s="570"/>
      <c r="ORY627" s="570"/>
      <c r="ORZ627" s="570"/>
      <c r="OSA627" s="570"/>
      <c r="OSB627" s="570"/>
      <c r="OSC627" s="570"/>
      <c r="OSD627" s="570"/>
      <c r="OSE627" s="570"/>
      <c r="OSF627" s="570"/>
      <c r="OSG627" s="570"/>
      <c r="OSH627" s="570"/>
      <c r="OSI627" s="570"/>
      <c r="OSJ627" s="570"/>
      <c r="OSK627" s="570"/>
      <c r="OSL627" s="570"/>
      <c r="OSM627" s="570"/>
      <c r="OSN627" s="570"/>
      <c r="OSO627" s="570"/>
      <c r="OSP627" s="570"/>
      <c r="OSQ627" s="570"/>
      <c r="OSR627" s="570"/>
      <c r="OSS627" s="570"/>
      <c r="OST627" s="570"/>
      <c r="OSU627" s="570"/>
      <c r="OSV627" s="570"/>
      <c r="OSW627" s="570"/>
      <c r="OSX627" s="570"/>
      <c r="OSY627" s="570"/>
      <c r="OSZ627" s="570"/>
      <c r="OTA627" s="570"/>
      <c r="OTB627" s="570"/>
      <c r="OTC627" s="570"/>
      <c r="OTD627" s="570"/>
      <c r="OTE627" s="570"/>
      <c r="OTF627" s="570"/>
      <c r="OTG627" s="570"/>
      <c r="OTH627" s="570"/>
      <c r="OTI627" s="570"/>
      <c r="OTJ627" s="570"/>
      <c r="OTK627" s="570"/>
      <c r="OTL627" s="570"/>
      <c r="OTM627" s="570"/>
      <c r="OTN627" s="570"/>
      <c r="OTO627" s="570"/>
      <c r="OTP627" s="570"/>
      <c r="OTQ627" s="570"/>
      <c r="OTR627" s="570"/>
      <c r="OTS627" s="570"/>
      <c r="OTT627" s="570"/>
      <c r="OTU627" s="570"/>
      <c r="OTV627" s="570"/>
      <c r="OTW627" s="570"/>
      <c r="OTX627" s="570"/>
      <c r="OTY627" s="570"/>
      <c r="OTZ627" s="570"/>
      <c r="OUA627" s="570"/>
      <c r="OUB627" s="570"/>
      <c r="OUC627" s="570"/>
      <c r="OUD627" s="570"/>
      <c r="OUE627" s="570"/>
      <c r="OUF627" s="570"/>
      <c r="OUG627" s="570"/>
      <c r="OUH627" s="570"/>
      <c r="OUI627" s="570"/>
      <c r="OUJ627" s="570"/>
      <c r="OUK627" s="570"/>
      <c r="OUL627" s="570"/>
      <c r="OUM627" s="570"/>
      <c r="OUN627" s="570"/>
      <c r="OUO627" s="570"/>
      <c r="OUP627" s="570"/>
      <c r="OUQ627" s="570"/>
      <c r="OUR627" s="570"/>
      <c r="OUS627" s="570"/>
      <c r="OUT627" s="570"/>
      <c r="OUU627" s="570"/>
      <c r="OUV627" s="570"/>
      <c r="OUW627" s="570"/>
      <c r="OUX627" s="570"/>
      <c r="OUY627" s="570"/>
      <c r="OUZ627" s="570"/>
      <c r="OVA627" s="570"/>
      <c r="OVB627" s="570"/>
      <c r="OVC627" s="570"/>
      <c r="OVD627" s="570"/>
      <c r="OVE627" s="570"/>
      <c r="OVF627" s="570"/>
      <c r="OVG627" s="570"/>
      <c r="OVH627" s="570"/>
      <c r="OVI627" s="570"/>
      <c r="OVJ627" s="570"/>
      <c r="OVK627" s="570"/>
      <c r="OVL627" s="570"/>
      <c r="OVM627" s="570"/>
      <c r="OVN627" s="570"/>
      <c r="OVO627" s="570"/>
      <c r="OVP627" s="570"/>
      <c r="OVQ627" s="570"/>
      <c r="OVR627" s="570"/>
      <c r="OVS627" s="570"/>
      <c r="OVT627" s="570"/>
      <c r="OVU627" s="570"/>
      <c r="OVV627" s="570"/>
      <c r="OVW627" s="570"/>
      <c r="OVX627" s="570"/>
      <c r="OVY627" s="570"/>
      <c r="OVZ627" s="570"/>
      <c r="OWA627" s="570"/>
      <c r="OWB627" s="570"/>
      <c r="OWC627" s="570"/>
      <c r="OWD627" s="570"/>
      <c r="OWE627" s="570"/>
      <c r="OWF627" s="570"/>
      <c r="OWG627" s="570"/>
      <c r="OWH627" s="570"/>
      <c r="OWI627" s="570"/>
      <c r="OWJ627" s="570"/>
      <c r="OWK627" s="570"/>
      <c r="OWL627" s="570"/>
      <c r="OWM627" s="570"/>
      <c r="OWN627" s="570"/>
      <c r="OWO627" s="570"/>
      <c r="OWP627" s="570"/>
      <c r="OWQ627" s="570"/>
      <c r="OWR627" s="570"/>
      <c r="OWS627" s="570"/>
      <c r="OWT627" s="570"/>
      <c r="OWU627" s="570"/>
      <c r="OWV627" s="570"/>
      <c r="OWW627" s="570"/>
      <c r="OWX627" s="570"/>
      <c r="OWY627" s="570"/>
      <c r="OWZ627" s="570"/>
      <c r="OXA627" s="570"/>
      <c r="OXB627" s="570"/>
      <c r="OXC627" s="570"/>
      <c r="OXD627" s="570"/>
      <c r="OXE627" s="570"/>
      <c r="OXF627" s="570"/>
      <c r="OXG627" s="570"/>
      <c r="OXH627" s="570"/>
      <c r="OXI627" s="570"/>
      <c r="OXJ627" s="570"/>
      <c r="OXK627" s="570"/>
      <c r="OXL627" s="570"/>
      <c r="OXM627" s="570"/>
      <c r="OXN627" s="570"/>
      <c r="OXO627" s="570"/>
      <c r="OXP627" s="570"/>
      <c r="OXQ627" s="570"/>
      <c r="OXR627" s="570"/>
      <c r="OXS627" s="570"/>
      <c r="OXT627" s="570"/>
      <c r="OXU627" s="570"/>
      <c r="OXV627" s="570"/>
      <c r="OXW627" s="570"/>
      <c r="OXX627" s="570"/>
      <c r="OXY627" s="570"/>
      <c r="OXZ627" s="570"/>
      <c r="OYA627" s="570"/>
      <c r="OYB627" s="570"/>
      <c r="OYC627" s="570"/>
      <c r="OYD627" s="570"/>
      <c r="OYE627" s="570"/>
      <c r="OYF627" s="570"/>
      <c r="OYG627" s="570"/>
      <c r="OYH627" s="570"/>
      <c r="OYI627" s="570"/>
      <c r="OYJ627" s="570"/>
      <c r="OYK627" s="570"/>
      <c r="OYL627" s="570"/>
      <c r="OYM627" s="570"/>
      <c r="OYN627" s="570"/>
      <c r="OYO627" s="570"/>
      <c r="OYP627" s="570"/>
      <c r="OYQ627" s="570"/>
      <c r="OYR627" s="570"/>
      <c r="OYS627" s="570"/>
      <c r="OYT627" s="570"/>
      <c r="OYU627" s="570"/>
      <c r="OYV627" s="570"/>
      <c r="OYW627" s="570"/>
      <c r="OYX627" s="570"/>
      <c r="OYY627" s="570"/>
      <c r="OYZ627" s="570"/>
      <c r="OZA627" s="570"/>
      <c r="OZB627" s="570"/>
      <c r="OZC627" s="570"/>
      <c r="OZD627" s="570"/>
      <c r="OZE627" s="570"/>
      <c r="OZF627" s="570"/>
      <c r="OZG627" s="570"/>
      <c r="OZH627" s="570"/>
      <c r="OZI627" s="570"/>
      <c r="OZJ627" s="570"/>
      <c r="OZK627" s="570"/>
      <c r="OZL627" s="570"/>
      <c r="OZM627" s="570"/>
      <c r="OZN627" s="570"/>
      <c r="OZO627" s="570"/>
      <c r="OZP627" s="570"/>
      <c r="OZQ627" s="570"/>
      <c r="OZR627" s="570"/>
      <c r="OZS627" s="570"/>
      <c r="OZT627" s="570"/>
      <c r="OZU627" s="570"/>
      <c r="OZV627" s="570"/>
      <c r="OZW627" s="570"/>
      <c r="OZX627" s="570"/>
      <c r="OZY627" s="570"/>
      <c r="OZZ627" s="570"/>
      <c r="PAA627" s="570"/>
      <c r="PAB627" s="570"/>
      <c r="PAC627" s="570"/>
      <c r="PAD627" s="570"/>
      <c r="PAE627" s="570"/>
      <c r="PAF627" s="570"/>
      <c r="PAG627" s="570"/>
      <c r="PAH627" s="570"/>
      <c r="PAI627" s="570"/>
      <c r="PAJ627" s="570"/>
      <c r="PAK627" s="570"/>
      <c r="PAL627" s="570"/>
      <c r="PAM627" s="570"/>
      <c r="PAN627" s="570"/>
      <c r="PAO627" s="570"/>
      <c r="PAP627" s="570"/>
      <c r="PAQ627" s="570"/>
      <c r="PAR627" s="570"/>
      <c r="PAS627" s="570"/>
      <c r="PAT627" s="570"/>
      <c r="PAU627" s="570"/>
      <c r="PAV627" s="570"/>
      <c r="PAW627" s="570"/>
      <c r="PAX627" s="570"/>
      <c r="PAY627" s="570"/>
      <c r="PAZ627" s="570"/>
      <c r="PBA627" s="570"/>
      <c r="PBB627" s="570"/>
      <c r="PBC627" s="570"/>
      <c r="PBD627" s="570"/>
      <c r="PBE627" s="570"/>
      <c r="PBF627" s="570"/>
      <c r="PBG627" s="570"/>
      <c r="PBH627" s="570"/>
      <c r="PBI627" s="570"/>
      <c r="PBJ627" s="570"/>
      <c r="PBK627" s="570"/>
      <c r="PBL627" s="570"/>
      <c r="PBM627" s="570"/>
      <c r="PBN627" s="570"/>
      <c r="PBO627" s="570"/>
      <c r="PBP627" s="570"/>
      <c r="PBQ627" s="570"/>
      <c r="PBR627" s="570"/>
      <c r="PBS627" s="570"/>
      <c r="PBT627" s="570"/>
      <c r="PBU627" s="570"/>
      <c r="PBV627" s="570"/>
      <c r="PBW627" s="570"/>
      <c r="PBX627" s="570"/>
      <c r="PBY627" s="570"/>
      <c r="PBZ627" s="570"/>
      <c r="PCA627" s="570"/>
      <c r="PCB627" s="570"/>
      <c r="PCC627" s="570"/>
      <c r="PCD627" s="570"/>
      <c r="PCE627" s="570"/>
      <c r="PCF627" s="570"/>
      <c r="PCG627" s="570"/>
      <c r="PCH627" s="570"/>
      <c r="PCI627" s="570"/>
      <c r="PCJ627" s="570"/>
      <c r="PCK627" s="570"/>
      <c r="PCL627" s="570"/>
      <c r="PCM627" s="570"/>
      <c r="PCN627" s="570"/>
      <c r="PCO627" s="570"/>
      <c r="PCP627" s="570"/>
      <c r="PCQ627" s="570"/>
      <c r="PCR627" s="570"/>
      <c r="PCS627" s="570"/>
      <c r="PCT627" s="570"/>
      <c r="PCU627" s="570"/>
      <c r="PCV627" s="570"/>
      <c r="PCW627" s="570"/>
      <c r="PCX627" s="570"/>
      <c r="PCY627" s="570"/>
      <c r="PCZ627" s="570"/>
      <c r="PDA627" s="570"/>
      <c r="PDB627" s="570"/>
      <c r="PDC627" s="570"/>
      <c r="PDD627" s="570"/>
      <c r="PDE627" s="570"/>
      <c r="PDF627" s="570"/>
      <c r="PDG627" s="570"/>
      <c r="PDH627" s="570"/>
      <c r="PDI627" s="570"/>
      <c r="PDJ627" s="570"/>
      <c r="PDK627" s="570"/>
      <c r="PDL627" s="570"/>
      <c r="PDM627" s="570"/>
      <c r="PDN627" s="570"/>
      <c r="PDO627" s="570"/>
      <c r="PDP627" s="570"/>
      <c r="PDQ627" s="570"/>
      <c r="PDR627" s="570"/>
      <c r="PDS627" s="570"/>
      <c r="PDT627" s="570"/>
      <c r="PDU627" s="570"/>
      <c r="PDV627" s="570"/>
      <c r="PDW627" s="570"/>
      <c r="PDX627" s="570"/>
      <c r="PDY627" s="570"/>
      <c r="PDZ627" s="570"/>
      <c r="PEA627" s="570"/>
      <c r="PEB627" s="570"/>
      <c r="PEC627" s="570"/>
      <c r="PED627" s="570"/>
      <c r="PEE627" s="570"/>
      <c r="PEF627" s="570"/>
      <c r="PEG627" s="570"/>
      <c r="PEH627" s="570"/>
      <c r="PEI627" s="570"/>
      <c r="PEJ627" s="570"/>
      <c r="PEK627" s="570"/>
      <c r="PEL627" s="570"/>
      <c r="PEM627" s="570"/>
      <c r="PEN627" s="570"/>
      <c r="PEO627" s="570"/>
      <c r="PEP627" s="570"/>
      <c r="PEQ627" s="570"/>
      <c r="PER627" s="570"/>
      <c r="PES627" s="570"/>
      <c r="PET627" s="570"/>
      <c r="PEU627" s="570"/>
      <c r="PEV627" s="570"/>
      <c r="PEW627" s="570"/>
      <c r="PEX627" s="570"/>
      <c r="PEY627" s="570"/>
      <c r="PEZ627" s="570"/>
      <c r="PFA627" s="570"/>
      <c r="PFB627" s="570"/>
      <c r="PFC627" s="570"/>
      <c r="PFD627" s="570"/>
      <c r="PFE627" s="570"/>
      <c r="PFF627" s="570"/>
      <c r="PFG627" s="570"/>
      <c r="PFH627" s="570"/>
      <c r="PFI627" s="570"/>
      <c r="PFJ627" s="570"/>
      <c r="PFK627" s="570"/>
      <c r="PFL627" s="570"/>
      <c r="PFM627" s="570"/>
      <c r="PFN627" s="570"/>
      <c r="PFO627" s="570"/>
      <c r="PFP627" s="570"/>
      <c r="PFQ627" s="570"/>
      <c r="PFR627" s="570"/>
      <c r="PFS627" s="570"/>
      <c r="PFT627" s="570"/>
      <c r="PFU627" s="570"/>
      <c r="PFV627" s="570"/>
      <c r="PFW627" s="570"/>
      <c r="PFX627" s="570"/>
      <c r="PFY627" s="570"/>
      <c r="PFZ627" s="570"/>
      <c r="PGA627" s="570"/>
      <c r="PGB627" s="570"/>
      <c r="PGC627" s="570"/>
      <c r="PGD627" s="570"/>
      <c r="PGE627" s="570"/>
      <c r="PGF627" s="570"/>
      <c r="PGG627" s="570"/>
      <c r="PGH627" s="570"/>
      <c r="PGI627" s="570"/>
      <c r="PGJ627" s="570"/>
      <c r="PGK627" s="570"/>
      <c r="PGL627" s="570"/>
      <c r="PGM627" s="570"/>
      <c r="PGN627" s="570"/>
      <c r="PGO627" s="570"/>
      <c r="PGP627" s="570"/>
      <c r="PGQ627" s="570"/>
      <c r="PGR627" s="570"/>
      <c r="PGS627" s="570"/>
      <c r="PGT627" s="570"/>
      <c r="PGU627" s="570"/>
      <c r="PGV627" s="570"/>
      <c r="PGW627" s="570"/>
      <c r="PGX627" s="570"/>
      <c r="PGY627" s="570"/>
      <c r="PGZ627" s="570"/>
      <c r="PHA627" s="570"/>
      <c r="PHB627" s="570"/>
      <c r="PHC627" s="570"/>
      <c r="PHD627" s="570"/>
      <c r="PHE627" s="570"/>
      <c r="PHF627" s="570"/>
      <c r="PHG627" s="570"/>
      <c r="PHH627" s="570"/>
      <c r="PHI627" s="570"/>
      <c r="PHJ627" s="570"/>
      <c r="PHK627" s="570"/>
      <c r="PHL627" s="570"/>
      <c r="PHM627" s="570"/>
      <c r="PHN627" s="570"/>
      <c r="PHO627" s="570"/>
      <c r="PHP627" s="570"/>
      <c r="PHQ627" s="570"/>
      <c r="PHR627" s="570"/>
      <c r="PHS627" s="570"/>
      <c r="PHT627" s="570"/>
      <c r="PHU627" s="570"/>
      <c r="PHV627" s="570"/>
      <c r="PHW627" s="570"/>
      <c r="PHX627" s="570"/>
      <c r="PHY627" s="570"/>
      <c r="PHZ627" s="570"/>
      <c r="PIA627" s="570"/>
      <c r="PIB627" s="570"/>
      <c r="PIC627" s="570"/>
      <c r="PID627" s="570"/>
      <c r="PIE627" s="570"/>
      <c r="PIF627" s="570"/>
      <c r="PIG627" s="570"/>
      <c r="PIH627" s="570"/>
      <c r="PII627" s="570"/>
      <c r="PIJ627" s="570"/>
      <c r="PIK627" s="570"/>
      <c r="PIL627" s="570"/>
      <c r="PIM627" s="570"/>
      <c r="PIN627" s="570"/>
      <c r="PIO627" s="570"/>
      <c r="PIP627" s="570"/>
      <c r="PIQ627" s="570"/>
      <c r="PIR627" s="570"/>
      <c r="PIS627" s="570"/>
      <c r="PIT627" s="570"/>
      <c r="PIU627" s="570"/>
      <c r="PIV627" s="570"/>
      <c r="PIW627" s="570"/>
      <c r="PIX627" s="570"/>
      <c r="PIY627" s="570"/>
      <c r="PIZ627" s="570"/>
      <c r="PJA627" s="570"/>
      <c r="PJB627" s="570"/>
      <c r="PJC627" s="570"/>
      <c r="PJD627" s="570"/>
      <c r="PJE627" s="570"/>
      <c r="PJF627" s="570"/>
      <c r="PJG627" s="570"/>
      <c r="PJH627" s="570"/>
      <c r="PJI627" s="570"/>
      <c r="PJJ627" s="570"/>
      <c r="PJK627" s="570"/>
      <c r="PJL627" s="570"/>
      <c r="PJM627" s="570"/>
      <c r="PJN627" s="570"/>
      <c r="PJO627" s="570"/>
      <c r="PJP627" s="570"/>
      <c r="PJQ627" s="570"/>
      <c r="PJR627" s="570"/>
      <c r="PJS627" s="570"/>
      <c r="PJT627" s="570"/>
      <c r="PJU627" s="570"/>
      <c r="PJV627" s="570"/>
      <c r="PJW627" s="570"/>
      <c r="PJX627" s="570"/>
      <c r="PJY627" s="570"/>
      <c r="PJZ627" s="570"/>
      <c r="PKA627" s="570"/>
      <c r="PKB627" s="570"/>
      <c r="PKC627" s="570"/>
      <c r="PKD627" s="570"/>
      <c r="PKE627" s="570"/>
      <c r="PKF627" s="570"/>
      <c r="PKG627" s="570"/>
      <c r="PKH627" s="570"/>
      <c r="PKI627" s="570"/>
      <c r="PKJ627" s="570"/>
      <c r="PKK627" s="570"/>
      <c r="PKL627" s="570"/>
      <c r="PKM627" s="570"/>
      <c r="PKN627" s="570"/>
      <c r="PKO627" s="570"/>
      <c r="PKP627" s="570"/>
      <c r="PKQ627" s="570"/>
      <c r="PKR627" s="570"/>
      <c r="PKS627" s="570"/>
      <c r="PKT627" s="570"/>
      <c r="PKU627" s="570"/>
      <c r="PKV627" s="570"/>
      <c r="PKW627" s="570"/>
      <c r="PKX627" s="570"/>
      <c r="PKY627" s="570"/>
      <c r="PKZ627" s="570"/>
      <c r="PLA627" s="570"/>
      <c r="PLB627" s="570"/>
      <c r="PLC627" s="570"/>
      <c r="PLD627" s="570"/>
      <c r="PLE627" s="570"/>
      <c r="PLF627" s="570"/>
      <c r="PLG627" s="570"/>
      <c r="PLH627" s="570"/>
      <c r="PLI627" s="570"/>
      <c r="PLJ627" s="570"/>
      <c r="PLK627" s="570"/>
      <c r="PLL627" s="570"/>
      <c r="PLM627" s="570"/>
      <c r="PLN627" s="570"/>
      <c r="PLO627" s="570"/>
      <c r="PLP627" s="570"/>
      <c r="PLQ627" s="570"/>
      <c r="PLR627" s="570"/>
      <c r="PLS627" s="570"/>
      <c r="PLT627" s="570"/>
      <c r="PLU627" s="570"/>
      <c r="PLV627" s="570"/>
      <c r="PLW627" s="570"/>
      <c r="PLX627" s="570"/>
      <c r="PLY627" s="570"/>
      <c r="PLZ627" s="570"/>
      <c r="PMA627" s="570"/>
      <c r="PMB627" s="570"/>
      <c r="PMC627" s="570"/>
      <c r="PMD627" s="570"/>
      <c r="PME627" s="570"/>
      <c r="PMF627" s="570"/>
      <c r="PMG627" s="570"/>
      <c r="PMH627" s="570"/>
      <c r="PMI627" s="570"/>
      <c r="PMJ627" s="570"/>
      <c r="PMK627" s="570"/>
      <c r="PML627" s="570"/>
      <c r="PMM627" s="570"/>
      <c r="PMN627" s="570"/>
      <c r="PMO627" s="570"/>
      <c r="PMP627" s="570"/>
      <c r="PMQ627" s="570"/>
      <c r="PMR627" s="570"/>
      <c r="PMS627" s="570"/>
      <c r="PMT627" s="570"/>
      <c r="PMU627" s="570"/>
      <c r="PMV627" s="570"/>
      <c r="PMW627" s="570"/>
      <c r="PMX627" s="570"/>
      <c r="PMY627" s="570"/>
      <c r="PMZ627" s="570"/>
      <c r="PNA627" s="570"/>
      <c r="PNB627" s="570"/>
      <c r="PNC627" s="570"/>
      <c r="PND627" s="570"/>
      <c r="PNE627" s="570"/>
      <c r="PNF627" s="570"/>
      <c r="PNG627" s="570"/>
      <c r="PNH627" s="570"/>
      <c r="PNI627" s="570"/>
      <c r="PNJ627" s="570"/>
      <c r="PNK627" s="570"/>
      <c r="PNL627" s="570"/>
      <c r="PNM627" s="570"/>
      <c r="PNN627" s="570"/>
      <c r="PNO627" s="570"/>
      <c r="PNP627" s="570"/>
      <c r="PNQ627" s="570"/>
      <c r="PNR627" s="570"/>
      <c r="PNS627" s="570"/>
      <c r="PNT627" s="570"/>
      <c r="PNU627" s="570"/>
      <c r="PNV627" s="570"/>
      <c r="PNW627" s="570"/>
      <c r="PNX627" s="570"/>
      <c r="PNY627" s="570"/>
      <c r="PNZ627" s="570"/>
      <c r="POA627" s="570"/>
      <c r="POB627" s="570"/>
      <c r="POC627" s="570"/>
      <c r="POD627" s="570"/>
      <c r="POE627" s="570"/>
      <c r="POF627" s="570"/>
      <c r="POG627" s="570"/>
      <c r="POH627" s="570"/>
      <c r="POI627" s="570"/>
      <c r="POJ627" s="570"/>
      <c r="POK627" s="570"/>
      <c r="POL627" s="570"/>
      <c r="POM627" s="570"/>
      <c r="PON627" s="570"/>
      <c r="POO627" s="570"/>
      <c r="POP627" s="570"/>
      <c r="POQ627" s="570"/>
      <c r="POR627" s="570"/>
      <c r="POS627" s="570"/>
      <c r="POT627" s="570"/>
      <c r="POU627" s="570"/>
      <c r="POV627" s="570"/>
      <c r="POW627" s="570"/>
      <c r="POX627" s="570"/>
      <c r="POY627" s="570"/>
      <c r="POZ627" s="570"/>
      <c r="PPA627" s="570"/>
      <c r="PPB627" s="570"/>
      <c r="PPC627" s="570"/>
      <c r="PPD627" s="570"/>
      <c r="PPE627" s="570"/>
      <c r="PPF627" s="570"/>
      <c r="PPG627" s="570"/>
      <c r="PPH627" s="570"/>
      <c r="PPI627" s="570"/>
      <c r="PPJ627" s="570"/>
      <c r="PPK627" s="570"/>
      <c r="PPL627" s="570"/>
      <c r="PPM627" s="570"/>
      <c r="PPN627" s="570"/>
      <c r="PPO627" s="570"/>
      <c r="PPP627" s="570"/>
      <c r="PPQ627" s="570"/>
      <c r="PPR627" s="570"/>
      <c r="PPS627" s="570"/>
      <c r="PPT627" s="570"/>
      <c r="PPU627" s="570"/>
      <c r="PPV627" s="570"/>
      <c r="PPW627" s="570"/>
      <c r="PPX627" s="570"/>
      <c r="PPY627" s="570"/>
      <c r="PPZ627" s="570"/>
      <c r="PQA627" s="570"/>
      <c r="PQB627" s="570"/>
      <c r="PQC627" s="570"/>
      <c r="PQD627" s="570"/>
      <c r="PQE627" s="570"/>
      <c r="PQF627" s="570"/>
      <c r="PQG627" s="570"/>
      <c r="PQH627" s="570"/>
      <c r="PQI627" s="570"/>
      <c r="PQJ627" s="570"/>
      <c r="PQK627" s="570"/>
      <c r="PQL627" s="570"/>
      <c r="PQM627" s="570"/>
      <c r="PQN627" s="570"/>
      <c r="PQO627" s="570"/>
      <c r="PQP627" s="570"/>
      <c r="PQQ627" s="570"/>
      <c r="PQR627" s="570"/>
      <c r="PQS627" s="570"/>
      <c r="PQT627" s="570"/>
      <c r="PQU627" s="570"/>
      <c r="PQV627" s="570"/>
      <c r="PQW627" s="570"/>
      <c r="PQX627" s="570"/>
      <c r="PQY627" s="570"/>
      <c r="PQZ627" s="570"/>
      <c r="PRA627" s="570"/>
      <c r="PRB627" s="570"/>
      <c r="PRC627" s="570"/>
      <c r="PRD627" s="570"/>
      <c r="PRE627" s="570"/>
      <c r="PRF627" s="570"/>
      <c r="PRG627" s="570"/>
      <c r="PRH627" s="570"/>
      <c r="PRI627" s="570"/>
      <c r="PRJ627" s="570"/>
      <c r="PRK627" s="570"/>
      <c r="PRL627" s="570"/>
      <c r="PRM627" s="570"/>
      <c r="PRN627" s="570"/>
      <c r="PRO627" s="570"/>
      <c r="PRP627" s="570"/>
      <c r="PRQ627" s="570"/>
      <c r="PRR627" s="570"/>
      <c r="PRS627" s="570"/>
      <c r="PRT627" s="570"/>
      <c r="PRU627" s="570"/>
      <c r="PRV627" s="570"/>
      <c r="PRW627" s="570"/>
      <c r="PRX627" s="570"/>
      <c r="PRY627" s="570"/>
      <c r="PRZ627" s="570"/>
      <c r="PSA627" s="570"/>
      <c r="PSB627" s="570"/>
      <c r="PSC627" s="570"/>
      <c r="PSD627" s="570"/>
      <c r="PSE627" s="570"/>
      <c r="PSF627" s="570"/>
      <c r="PSG627" s="570"/>
      <c r="PSH627" s="570"/>
      <c r="PSI627" s="570"/>
      <c r="PSJ627" s="570"/>
      <c r="PSK627" s="570"/>
      <c r="PSL627" s="570"/>
      <c r="PSM627" s="570"/>
      <c r="PSN627" s="570"/>
      <c r="PSO627" s="570"/>
      <c r="PSP627" s="570"/>
      <c r="PSQ627" s="570"/>
      <c r="PSR627" s="570"/>
      <c r="PSS627" s="570"/>
      <c r="PST627" s="570"/>
      <c r="PSU627" s="570"/>
      <c r="PSV627" s="570"/>
      <c r="PSW627" s="570"/>
      <c r="PSX627" s="570"/>
      <c r="PSY627" s="570"/>
      <c r="PSZ627" s="570"/>
      <c r="PTA627" s="570"/>
      <c r="PTB627" s="570"/>
      <c r="PTC627" s="570"/>
      <c r="PTD627" s="570"/>
      <c r="PTE627" s="570"/>
      <c r="PTF627" s="570"/>
      <c r="PTG627" s="570"/>
      <c r="PTH627" s="570"/>
      <c r="PTI627" s="570"/>
      <c r="PTJ627" s="570"/>
      <c r="PTK627" s="570"/>
      <c r="PTL627" s="570"/>
      <c r="PTM627" s="570"/>
      <c r="PTN627" s="570"/>
      <c r="PTO627" s="570"/>
      <c r="PTP627" s="570"/>
      <c r="PTQ627" s="570"/>
      <c r="PTR627" s="570"/>
      <c r="PTS627" s="570"/>
      <c r="PTT627" s="570"/>
      <c r="PTU627" s="570"/>
      <c r="PTV627" s="570"/>
      <c r="PTW627" s="570"/>
      <c r="PTX627" s="570"/>
      <c r="PTY627" s="570"/>
      <c r="PTZ627" s="570"/>
      <c r="PUA627" s="570"/>
      <c r="PUB627" s="570"/>
      <c r="PUC627" s="570"/>
      <c r="PUD627" s="570"/>
      <c r="PUE627" s="570"/>
      <c r="PUF627" s="570"/>
      <c r="PUG627" s="570"/>
      <c r="PUH627" s="570"/>
      <c r="PUI627" s="570"/>
      <c r="PUJ627" s="570"/>
      <c r="PUK627" s="570"/>
      <c r="PUL627" s="570"/>
      <c r="PUM627" s="570"/>
      <c r="PUN627" s="570"/>
      <c r="PUO627" s="570"/>
      <c r="PUP627" s="570"/>
      <c r="PUQ627" s="570"/>
      <c r="PUR627" s="570"/>
      <c r="PUS627" s="570"/>
      <c r="PUT627" s="570"/>
      <c r="PUU627" s="570"/>
      <c r="PUV627" s="570"/>
      <c r="PUW627" s="570"/>
      <c r="PUX627" s="570"/>
      <c r="PUY627" s="570"/>
      <c r="PUZ627" s="570"/>
      <c r="PVA627" s="570"/>
      <c r="PVB627" s="570"/>
      <c r="PVC627" s="570"/>
      <c r="PVD627" s="570"/>
      <c r="PVE627" s="570"/>
      <c r="PVF627" s="570"/>
      <c r="PVG627" s="570"/>
      <c r="PVH627" s="570"/>
      <c r="PVI627" s="570"/>
      <c r="PVJ627" s="570"/>
      <c r="PVK627" s="570"/>
      <c r="PVL627" s="570"/>
      <c r="PVM627" s="570"/>
      <c r="PVN627" s="570"/>
      <c r="PVO627" s="570"/>
      <c r="PVP627" s="570"/>
      <c r="PVQ627" s="570"/>
      <c r="PVR627" s="570"/>
      <c r="PVS627" s="570"/>
      <c r="PVT627" s="570"/>
      <c r="PVU627" s="570"/>
      <c r="PVV627" s="570"/>
      <c r="PVW627" s="570"/>
      <c r="PVX627" s="570"/>
      <c r="PVY627" s="570"/>
      <c r="PVZ627" s="570"/>
      <c r="PWA627" s="570"/>
      <c r="PWB627" s="570"/>
      <c r="PWC627" s="570"/>
      <c r="PWD627" s="570"/>
      <c r="PWE627" s="570"/>
      <c r="PWF627" s="570"/>
      <c r="PWG627" s="570"/>
      <c r="PWH627" s="570"/>
      <c r="PWI627" s="570"/>
      <c r="PWJ627" s="570"/>
      <c r="PWK627" s="570"/>
      <c r="PWL627" s="570"/>
      <c r="PWM627" s="570"/>
      <c r="PWN627" s="570"/>
      <c r="PWO627" s="570"/>
      <c r="PWP627" s="570"/>
      <c r="PWQ627" s="570"/>
      <c r="PWR627" s="570"/>
      <c r="PWS627" s="570"/>
      <c r="PWT627" s="570"/>
      <c r="PWU627" s="570"/>
      <c r="PWV627" s="570"/>
      <c r="PWW627" s="570"/>
      <c r="PWX627" s="570"/>
      <c r="PWY627" s="570"/>
      <c r="PWZ627" s="570"/>
      <c r="PXA627" s="570"/>
      <c r="PXB627" s="570"/>
      <c r="PXC627" s="570"/>
      <c r="PXD627" s="570"/>
      <c r="PXE627" s="570"/>
      <c r="PXF627" s="570"/>
      <c r="PXG627" s="570"/>
      <c r="PXH627" s="570"/>
      <c r="PXI627" s="570"/>
      <c r="PXJ627" s="570"/>
      <c r="PXK627" s="570"/>
      <c r="PXL627" s="570"/>
      <c r="PXM627" s="570"/>
      <c r="PXN627" s="570"/>
      <c r="PXO627" s="570"/>
      <c r="PXP627" s="570"/>
      <c r="PXQ627" s="570"/>
      <c r="PXR627" s="570"/>
      <c r="PXS627" s="570"/>
      <c r="PXT627" s="570"/>
      <c r="PXU627" s="570"/>
      <c r="PXV627" s="570"/>
      <c r="PXW627" s="570"/>
      <c r="PXX627" s="570"/>
      <c r="PXY627" s="570"/>
      <c r="PXZ627" s="570"/>
      <c r="PYA627" s="570"/>
      <c r="PYB627" s="570"/>
      <c r="PYC627" s="570"/>
      <c r="PYD627" s="570"/>
      <c r="PYE627" s="570"/>
      <c r="PYF627" s="570"/>
      <c r="PYG627" s="570"/>
      <c r="PYH627" s="570"/>
      <c r="PYI627" s="570"/>
      <c r="PYJ627" s="570"/>
      <c r="PYK627" s="570"/>
      <c r="PYL627" s="570"/>
      <c r="PYM627" s="570"/>
      <c r="PYN627" s="570"/>
      <c r="PYO627" s="570"/>
      <c r="PYP627" s="570"/>
      <c r="PYQ627" s="570"/>
      <c r="PYR627" s="570"/>
      <c r="PYS627" s="570"/>
      <c r="PYT627" s="570"/>
      <c r="PYU627" s="570"/>
      <c r="PYV627" s="570"/>
      <c r="PYW627" s="570"/>
      <c r="PYX627" s="570"/>
      <c r="PYY627" s="570"/>
      <c r="PYZ627" s="570"/>
      <c r="PZA627" s="570"/>
      <c r="PZB627" s="570"/>
      <c r="PZC627" s="570"/>
      <c r="PZD627" s="570"/>
      <c r="PZE627" s="570"/>
      <c r="PZF627" s="570"/>
      <c r="PZG627" s="570"/>
      <c r="PZH627" s="570"/>
      <c r="PZI627" s="570"/>
      <c r="PZJ627" s="570"/>
      <c r="PZK627" s="570"/>
      <c r="PZL627" s="570"/>
      <c r="PZM627" s="570"/>
      <c r="PZN627" s="570"/>
      <c r="PZO627" s="570"/>
      <c r="PZP627" s="570"/>
      <c r="PZQ627" s="570"/>
      <c r="PZR627" s="570"/>
      <c r="PZS627" s="570"/>
      <c r="PZT627" s="570"/>
      <c r="PZU627" s="570"/>
      <c r="PZV627" s="570"/>
      <c r="PZW627" s="570"/>
      <c r="PZX627" s="570"/>
      <c r="PZY627" s="570"/>
      <c r="PZZ627" s="570"/>
      <c r="QAA627" s="570"/>
      <c r="QAB627" s="570"/>
      <c r="QAC627" s="570"/>
      <c r="QAD627" s="570"/>
      <c r="QAE627" s="570"/>
      <c r="QAF627" s="570"/>
      <c r="QAG627" s="570"/>
      <c r="QAH627" s="570"/>
      <c r="QAI627" s="570"/>
      <c r="QAJ627" s="570"/>
      <c r="QAK627" s="570"/>
      <c r="QAL627" s="570"/>
      <c r="QAM627" s="570"/>
      <c r="QAN627" s="570"/>
      <c r="QAO627" s="570"/>
      <c r="QAP627" s="570"/>
      <c r="QAQ627" s="570"/>
      <c r="QAR627" s="570"/>
      <c r="QAS627" s="570"/>
      <c r="QAT627" s="570"/>
      <c r="QAU627" s="570"/>
      <c r="QAV627" s="570"/>
      <c r="QAW627" s="570"/>
      <c r="QAX627" s="570"/>
      <c r="QAY627" s="570"/>
      <c r="QAZ627" s="570"/>
      <c r="QBA627" s="570"/>
      <c r="QBB627" s="570"/>
      <c r="QBC627" s="570"/>
      <c r="QBD627" s="570"/>
      <c r="QBE627" s="570"/>
      <c r="QBF627" s="570"/>
      <c r="QBG627" s="570"/>
      <c r="QBH627" s="570"/>
      <c r="QBI627" s="570"/>
      <c r="QBJ627" s="570"/>
      <c r="QBK627" s="570"/>
      <c r="QBL627" s="570"/>
      <c r="QBM627" s="570"/>
      <c r="QBN627" s="570"/>
      <c r="QBO627" s="570"/>
      <c r="QBP627" s="570"/>
      <c r="QBQ627" s="570"/>
      <c r="QBR627" s="570"/>
      <c r="QBS627" s="570"/>
      <c r="QBT627" s="570"/>
      <c r="QBU627" s="570"/>
      <c r="QBV627" s="570"/>
      <c r="QBW627" s="570"/>
      <c r="QBX627" s="570"/>
      <c r="QBY627" s="570"/>
      <c r="QBZ627" s="570"/>
      <c r="QCA627" s="570"/>
      <c r="QCB627" s="570"/>
      <c r="QCC627" s="570"/>
      <c r="QCD627" s="570"/>
      <c r="QCE627" s="570"/>
      <c r="QCF627" s="570"/>
      <c r="QCG627" s="570"/>
      <c r="QCH627" s="570"/>
      <c r="QCI627" s="570"/>
      <c r="QCJ627" s="570"/>
      <c r="QCK627" s="570"/>
      <c r="QCL627" s="570"/>
      <c r="QCM627" s="570"/>
      <c r="QCN627" s="570"/>
      <c r="QCO627" s="570"/>
      <c r="QCP627" s="570"/>
      <c r="QCQ627" s="570"/>
      <c r="QCR627" s="570"/>
      <c r="QCS627" s="570"/>
      <c r="QCT627" s="570"/>
      <c r="QCU627" s="570"/>
      <c r="QCV627" s="570"/>
      <c r="QCW627" s="570"/>
      <c r="QCX627" s="570"/>
      <c r="QCY627" s="570"/>
      <c r="QCZ627" s="570"/>
      <c r="QDA627" s="570"/>
      <c r="QDB627" s="570"/>
      <c r="QDC627" s="570"/>
      <c r="QDD627" s="570"/>
      <c r="QDE627" s="570"/>
      <c r="QDF627" s="570"/>
      <c r="QDG627" s="570"/>
      <c r="QDH627" s="570"/>
      <c r="QDI627" s="570"/>
      <c r="QDJ627" s="570"/>
      <c r="QDK627" s="570"/>
      <c r="QDL627" s="570"/>
      <c r="QDM627" s="570"/>
      <c r="QDN627" s="570"/>
      <c r="QDO627" s="570"/>
      <c r="QDP627" s="570"/>
      <c r="QDQ627" s="570"/>
      <c r="QDR627" s="570"/>
      <c r="QDS627" s="570"/>
      <c r="QDT627" s="570"/>
      <c r="QDU627" s="570"/>
      <c r="QDV627" s="570"/>
      <c r="QDW627" s="570"/>
      <c r="QDX627" s="570"/>
      <c r="QDY627" s="570"/>
      <c r="QDZ627" s="570"/>
      <c r="QEA627" s="570"/>
      <c r="QEB627" s="570"/>
      <c r="QEC627" s="570"/>
      <c r="QED627" s="570"/>
      <c r="QEE627" s="570"/>
      <c r="QEF627" s="570"/>
      <c r="QEG627" s="570"/>
      <c r="QEH627" s="570"/>
      <c r="QEI627" s="570"/>
      <c r="QEJ627" s="570"/>
      <c r="QEK627" s="570"/>
      <c r="QEL627" s="570"/>
      <c r="QEM627" s="570"/>
      <c r="QEN627" s="570"/>
      <c r="QEO627" s="570"/>
      <c r="QEP627" s="570"/>
      <c r="QEQ627" s="570"/>
      <c r="QER627" s="570"/>
      <c r="QES627" s="570"/>
      <c r="QET627" s="570"/>
      <c r="QEU627" s="570"/>
      <c r="QEV627" s="570"/>
      <c r="QEW627" s="570"/>
      <c r="QEX627" s="570"/>
      <c r="QEY627" s="570"/>
      <c r="QEZ627" s="570"/>
      <c r="QFA627" s="570"/>
      <c r="QFB627" s="570"/>
      <c r="QFC627" s="570"/>
      <c r="QFD627" s="570"/>
      <c r="QFE627" s="570"/>
      <c r="QFF627" s="570"/>
      <c r="QFG627" s="570"/>
      <c r="QFH627" s="570"/>
      <c r="QFI627" s="570"/>
      <c r="QFJ627" s="570"/>
      <c r="QFK627" s="570"/>
      <c r="QFL627" s="570"/>
      <c r="QFM627" s="570"/>
      <c r="QFN627" s="570"/>
      <c r="QFO627" s="570"/>
      <c r="QFP627" s="570"/>
      <c r="QFQ627" s="570"/>
      <c r="QFR627" s="570"/>
      <c r="QFS627" s="570"/>
      <c r="QFT627" s="570"/>
      <c r="QFU627" s="570"/>
      <c r="QFV627" s="570"/>
      <c r="QFW627" s="570"/>
      <c r="QFX627" s="570"/>
      <c r="QFY627" s="570"/>
      <c r="QFZ627" s="570"/>
      <c r="QGA627" s="570"/>
      <c r="QGB627" s="570"/>
      <c r="QGC627" s="570"/>
      <c r="QGD627" s="570"/>
      <c r="QGE627" s="570"/>
      <c r="QGF627" s="570"/>
      <c r="QGG627" s="570"/>
      <c r="QGH627" s="570"/>
      <c r="QGI627" s="570"/>
      <c r="QGJ627" s="570"/>
      <c r="QGK627" s="570"/>
      <c r="QGL627" s="570"/>
      <c r="QGM627" s="570"/>
      <c r="QGN627" s="570"/>
      <c r="QGO627" s="570"/>
      <c r="QGP627" s="570"/>
      <c r="QGQ627" s="570"/>
      <c r="QGR627" s="570"/>
      <c r="QGS627" s="570"/>
      <c r="QGT627" s="570"/>
      <c r="QGU627" s="570"/>
      <c r="QGV627" s="570"/>
      <c r="QGW627" s="570"/>
      <c r="QGX627" s="570"/>
      <c r="QGY627" s="570"/>
      <c r="QGZ627" s="570"/>
      <c r="QHA627" s="570"/>
      <c r="QHB627" s="570"/>
      <c r="QHC627" s="570"/>
      <c r="QHD627" s="570"/>
      <c r="QHE627" s="570"/>
      <c r="QHF627" s="570"/>
      <c r="QHG627" s="570"/>
      <c r="QHH627" s="570"/>
      <c r="QHI627" s="570"/>
      <c r="QHJ627" s="570"/>
      <c r="QHK627" s="570"/>
      <c r="QHL627" s="570"/>
      <c r="QHM627" s="570"/>
      <c r="QHN627" s="570"/>
      <c r="QHO627" s="570"/>
      <c r="QHP627" s="570"/>
      <c r="QHQ627" s="570"/>
      <c r="QHR627" s="570"/>
      <c r="QHS627" s="570"/>
      <c r="QHT627" s="570"/>
      <c r="QHU627" s="570"/>
      <c r="QHV627" s="570"/>
      <c r="QHW627" s="570"/>
      <c r="QHX627" s="570"/>
      <c r="QHY627" s="570"/>
      <c r="QHZ627" s="570"/>
      <c r="QIA627" s="570"/>
      <c r="QIB627" s="570"/>
      <c r="QIC627" s="570"/>
      <c r="QID627" s="570"/>
      <c r="QIE627" s="570"/>
      <c r="QIF627" s="570"/>
      <c r="QIG627" s="570"/>
      <c r="QIH627" s="570"/>
      <c r="QII627" s="570"/>
      <c r="QIJ627" s="570"/>
      <c r="QIK627" s="570"/>
      <c r="QIL627" s="570"/>
      <c r="QIM627" s="570"/>
      <c r="QIN627" s="570"/>
      <c r="QIO627" s="570"/>
      <c r="QIP627" s="570"/>
      <c r="QIQ627" s="570"/>
      <c r="QIR627" s="570"/>
      <c r="QIS627" s="570"/>
      <c r="QIT627" s="570"/>
      <c r="QIU627" s="570"/>
      <c r="QIV627" s="570"/>
      <c r="QIW627" s="570"/>
      <c r="QIX627" s="570"/>
      <c r="QIY627" s="570"/>
      <c r="QIZ627" s="570"/>
      <c r="QJA627" s="570"/>
      <c r="QJB627" s="570"/>
      <c r="QJC627" s="570"/>
      <c r="QJD627" s="570"/>
      <c r="QJE627" s="570"/>
      <c r="QJF627" s="570"/>
      <c r="QJG627" s="570"/>
      <c r="QJH627" s="570"/>
      <c r="QJI627" s="570"/>
      <c r="QJJ627" s="570"/>
      <c r="QJK627" s="570"/>
      <c r="QJL627" s="570"/>
      <c r="QJM627" s="570"/>
      <c r="QJN627" s="570"/>
      <c r="QJO627" s="570"/>
      <c r="QJP627" s="570"/>
      <c r="QJQ627" s="570"/>
      <c r="QJR627" s="570"/>
      <c r="QJS627" s="570"/>
      <c r="QJT627" s="570"/>
      <c r="QJU627" s="570"/>
      <c r="QJV627" s="570"/>
      <c r="QJW627" s="570"/>
      <c r="QJX627" s="570"/>
      <c r="QJY627" s="570"/>
      <c r="QJZ627" s="570"/>
      <c r="QKA627" s="570"/>
      <c r="QKB627" s="570"/>
      <c r="QKC627" s="570"/>
      <c r="QKD627" s="570"/>
      <c r="QKE627" s="570"/>
      <c r="QKF627" s="570"/>
      <c r="QKG627" s="570"/>
      <c r="QKH627" s="570"/>
      <c r="QKI627" s="570"/>
      <c r="QKJ627" s="570"/>
      <c r="QKK627" s="570"/>
      <c r="QKL627" s="570"/>
      <c r="QKM627" s="570"/>
      <c r="QKN627" s="570"/>
      <c r="QKO627" s="570"/>
      <c r="QKP627" s="570"/>
      <c r="QKQ627" s="570"/>
      <c r="QKR627" s="570"/>
      <c r="QKS627" s="570"/>
      <c r="QKT627" s="570"/>
      <c r="QKU627" s="570"/>
      <c r="QKV627" s="570"/>
      <c r="QKW627" s="570"/>
      <c r="QKX627" s="570"/>
      <c r="QKY627" s="570"/>
      <c r="QKZ627" s="570"/>
      <c r="QLA627" s="570"/>
      <c r="QLB627" s="570"/>
      <c r="QLC627" s="570"/>
      <c r="QLD627" s="570"/>
      <c r="QLE627" s="570"/>
      <c r="QLF627" s="570"/>
      <c r="QLG627" s="570"/>
      <c r="QLH627" s="570"/>
      <c r="QLI627" s="570"/>
      <c r="QLJ627" s="570"/>
      <c r="QLK627" s="570"/>
      <c r="QLL627" s="570"/>
      <c r="QLM627" s="570"/>
      <c r="QLN627" s="570"/>
      <c r="QLO627" s="570"/>
      <c r="QLP627" s="570"/>
      <c r="QLQ627" s="570"/>
      <c r="QLR627" s="570"/>
      <c r="QLS627" s="570"/>
      <c r="QLT627" s="570"/>
      <c r="QLU627" s="570"/>
      <c r="QLV627" s="570"/>
      <c r="QLW627" s="570"/>
      <c r="QLX627" s="570"/>
      <c r="QLY627" s="570"/>
      <c r="QLZ627" s="570"/>
      <c r="QMA627" s="570"/>
      <c r="QMB627" s="570"/>
      <c r="QMC627" s="570"/>
      <c r="QMD627" s="570"/>
      <c r="QME627" s="570"/>
      <c r="QMF627" s="570"/>
      <c r="QMG627" s="570"/>
      <c r="QMH627" s="570"/>
      <c r="QMI627" s="570"/>
      <c r="QMJ627" s="570"/>
      <c r="QMK627" s="570"/>
      <c r="QML627" s="570"/>
      <c r="QMM627" s="570"/>
      <c r="QMN627" s="570"/>
      <c r="QMO627" s="570"/>
      <c r="QMP627" s="570"/>
      <c r="QMQ627" s="570"/>
      <c r="QMR627" s="570"/>
      <c r="QMS627" s="570"/>
      <c r="QMT627" s="570"/>
      <c r="QMU627" s="570"/>
      <c r="QMV627" s="570"/>
      <c r="QMW627" s="570"/>
      <c r="QMX627" s="570"/>
      <c r="QMY627" s="570"/>
      <c r="QMZ627" s="570"/>
      <c r="QNA627" s="570"/>
      <c r="QNB627" s="570"/>
      <c r="QNC627" s="570"/>
      <c r="QND627" s="570"/>
      <c r="QNE627" s="570"/>
      <c r="QNF627" s="570"/>
      <c r="QNG627" s="570"/>
      <c r="QNH627" s="570"/>
      <c r="QNI627" s="570"/>
      <c r="QNJ627" s="570"/>
      <c r="QNK627" s="570"/>
      <c r="QNL627" s="570"/>
      <c r="QNM627" s="570"/>
      <c r="QNN627" s="570"/>
      <c r="QNO627" s="570"/>
      <c r="QNP627" s="570"/>
      <c r="QNQ627" s="570"/>
      <c r="QNR627" s="570"/>
      <c r="QNS627" s="570"/>
      <c r="QNT627" s="570"/>
      <c r="QNU627" s="570"/>
      <c r="QNV627" s="570"/>
      <c r="QNW627" s="570"/>
      <c r="QNX627" s="570"/>
      <c r="QNY627" s="570"/>
      <c r="QNZ627" s="570"/>
      <c r="QOA627" s="570"/>
      <c r="QOB627" s="570"/>
      <c r="QOC627" s="570"/>
      <c r="QOD627" s="570"/>
      <c r="QOE627" s="570"/>
      <c r="QOF627" s="570"/>
      <c r="QOG627" s="570"/>
      <c r="QOH627" s="570"/>
      <c r="QOI627" s="570"/>
      <c r="QOJ627" s="570"/>
      <c r="QOK627" s="570"/>
      <c r="QOL627" s="570"/>
      <c r="QOM627" s="570"/>
      <c r="QON627" s="570"/>
      <c r="QOO627" s="570"/>
      <c r="QOP627" s="570"/>
      <c r="QOQ627" s="570"/>
      <c r="QOR627" s="570"/>
      <c r="QOS627" s="570"/>
      <c r="QOT627" s="570"/>
      <c r="QOU627" s="570"/>
      <c r="QOV627" s="570"/>
      <c r="QOW627" s="570"/>
      <c r="QOX627" s="570"/>
      <c r="QOY627" s="570"/>
      <c r="QOZ627" s="570"/>
      <c r="QPA627" s="570"/>
      <c r="QPB627" s="570"/>
      <c r="QPC627" s="570"/>
      <c r="QPD627" s="570"/>
      <c r="QPE627" s="570"/>
      <c r="QPF627" s="570"/>
      <c r="QPG627" s="570"/>
      <c r="QPH627" s="570"/>
      <c r="QPI627" s="570"/>
      <c r="QPJ627" s="570"/>
      <c r="QPK627" s="570"/>
      <c r="QPL627" s="570"/>
      <c r="QPM627" s="570"/>
      <c r="QPN627" s="570"/>
      <c r="QPO627" s="570"/>
      <c r="QPP627" s="570"/>
      <c r="QPQ627" s="570"/>
      <c r="QPR627" s="570"/>
      <c r="QPS627" s="570"/>
      <c r="QPT627" s="570"/>
      <c r="QPU627" s="570"/>
      <c r="QPV627" s="570"/>
      <c r="QPW627" s="570"/>
      <c r="QPX627" s="570"/>
      <c r="QPY627" s="570"/>
      <c r="QPZ627" s="570"/>
      <c r="QQA627" s="570"/>
      <c r="QQB627" s="570"/>
      <c r="QQC627" s="570"/>
      <c r="QQD627" s="570"/>
      <c r="QQE627" s="570"/>
      <c r="QQF627" s="570"/>
      <c r="QQG627" s="570"/>
      <c r="QQH627" s="570"/>
      <c r="QQI627" s="570"/>
      <c r="QQJ627" s="570"/>
      <c r="QQK627" s="570"/>
      <c r="QQL627" s="570"/>
      <c r="QQM627" s="570"/>
      <c r="QQN627" s="570"/>
      <c r="QQO627" s="570"/>
      <c r="QQP627" s="570"/>
      <c r="QQQ627" s="570"/>
      <c r="QQR627" s="570"/>
      <c r="QQS627" s="570"/>
      <c r="QQT627" s="570"/>
      <c r="QQU627" s="570"/>
      <c r="QQV627" s="570"/>
      <c r="QQW627" s="570"/>
      <c r="QQX627" s="570"/>
      <c r="QQY627" s="570"/>
      <c r="QQZ627" s="570"/>
      <c r="QRA627" s="570"/>
      <c r="QRB627" s="570"/>
      <c r="QRC627" s="570"/>
      <c r="QRD627" s="570"/>
      <c r="QRE627" s="570"/>
      <c r="QRF627" s="570"/>
      <c r="QRG627" s="570"/>
      <c r="QRH627" s="570"/>
      <c r="QRI627" s="570"/>
      <c r="QRJ627" s="570"/>
      <c r="QRK627" s="570"/>
      <c r="QRL627" s="570"/>
      <c r="QRM627" s="570"/>
      <c r="QRN627" s="570"/>
      <c r="QRO627" s="570"/>
      <c r="QRP627" s="570"/>
      <c r="QRQ627" s="570"/>
      <c r="QRR627" s="570"/>
      <c r="QRS627" s="570"/>
      <c r="QRT627" s="570"/>
      <c r="QRU627" s="570"/>
      <c r="QRV627" s="570"/>
      <c r="QRW627" s="570"/>
      <c r="QRX627" s="570"/>
      <c r="QRY627" s="570"/>
      <c r="QRZ627" s="570"/>
      <c r="QSA627" s="570"/>
      <c r="QSB627" s="570"/>
      <c r="QSC627" s="570"/>
      <c r="QSD627" s="570"/>
      <c r="QSE627" s="570"/>
      <c r="QSF627" s="570"/>
      <c r="QSG627" s="570"/>
      <c r="QSH627" s="570"/>
      <c r="QSI627" s="570"/>
      <c r="QSJ627" s="570"/>
      <c r="QSK627" s="570"/>
      <c r="QSL627" s="570"/>
      <c r="QSM627" s="570"/>
      <c r="QSN627" s="570"/>
      <c r="QSO627" s="570"/>
      <c r="QSP627" s="570"/>
      <c r="QSQ627" s="570"/>
      <c r="QSR627" s="570"/>
      <c r="QSS627" s="570"/>
      <c r="QST627" s="570"/>
      <c r="QSU627" s="570"/>
      <c r="QSV627" s="570"/>
      <c r="QSW627" s="570"/>
      <c r="QSX627" s="570"/>
      <c r="QSY627" s="570"/>
      <c r="QSZ627" s="570"/>
      <c r="QTA627" s="570"/>
      <c r="QTB627" s="570"/>
      <c r="QTC627" s="570"/>
      <c r="QTD627" s="570"/>
      <c r="QTE627" s="570"/>
      <c r="QTF627" s="570"/>
      <c r="QTG627" s="570"/>
      <c r="QTH627" s="570"/>
      <c r="QTI627" s="570"/>
      <c r="QTJ627" s="570"/>
      <c r="QTK627" s="570"/>
      <c r="QTL627" s="570"/>
      <c r="QTM627" s="570"/>
      <c r="QTN627" s="570"/>
      <c r="QTO627" s="570"/>
      <c r="QTP627" s="570"/>
      <c r="QTQ627" s="570"/>
      <c r="QTR627" s="570"/>
      <c r="QTS627" s="570"/>
      <c r="QTT627" s="570"/>
      <c r="QTU627" s="570"/>
      <c r="QTV627" s="570"/>
      <c r="QTW627" s="570"/>
      <c r="QTX627" s="570"/>
      <c r="QTY627" s="570"/>
      <c r="QTZ627" s="570"/>
      <c r="QUA627" s="570"/>
      <c r="QUB627" s="570"/>
      <c r="QUC627" s="570"/>
      <c r="QUD627" s="570"/>
      <c r="QUE627" s="570"/>
      <c r="QUF627" s="570"/>
      <c r="QUG627" s="570"/>
      <c r="QUH627" s="570"/>
      <c r="QUI627" s="570"/>
      <c r="QUJ627" s="570"/>
      <c r="QUK627" s="570"/>
      <c r="QUL627" s="570"/>
      <c r="QUM627" s="570"/>
      <c r="QUN627" s="570"/>
      <c r="QUO627" s="570"/>
      <c r="QUP627" s="570"/>
      <c r="QUQ627" s="570"/>
      <c r="QUR627" s="570"/>
      <c r="QUS627" s="570"/>
      <c r="QUT627" s="570"/>
      <c r="QUU627" s="570"/>
      <c r="QUV627" s="570"/>
      <c r="QUW627" s="570"/>
      <c r="QUX627" s="570"/>
      <c r="QUY627" s="570"/>
      <c r="QUZ627" s="570"/>
      <c r="QVA627" s="570"/>
      <c r="QVB627" s="570"/>
      <c r="QVC627" s="570"/>
      <c r="QVD627" s="570"/>
      <c r="QVE627" s="570"/>
      <c r="QVF627" s="570"/>
      <c r="QVG627" s="570"/>
      <c r="QVH627" s="570"/>
      <c r="QVI627" s="570"/>
      <c r="QVJ627" s="570"/>
      <c r="QVK627" s="570"/>
      <c r="QVL627" s="570"/>
      <c r="QVM627" s="570"/>
      <c r="QVN627" s="570"/>
      <c r="QVO627" s="570"/>
      <c r="QVP627" s="570"/>
      <c r="QVQ627" s="570"/>
      <c r="QVR627" s="570"/>
      <c r="QVS627" s="570"/>
      <c r="QVT627" s="570"/>
      <c r="QVU627" s="570"/>
      <c r="QVV627" s="570"/>
      <c r="QVW627" s="570"/>
      <c r="QVX627" s="570"/>
      <c r="QVY627" s="570"/>
      <c r="QVZ627" s="570"/>
      <c r="QWA627" s="570"/>
      <c r="QWB627" s="570"/>
      <c r="QWC627" s="570"/>
      <c r="QWD627" s="570"/>
      <c r="QWE627" s="570"/>
      <c r="QWF627" s="570"/>
      <c r="QWG627" s="570"/>
      <c r="QWH627" s="570"/>
      <c r="QWI627" s="570"/>
      <c r="QWJ627" s="570"/>
      <c r="QWK627" s="570"/>
      <c r="QWL627" s="570"/>
      <c r="QWM627" s="570"/>
      <c r="QWN627" s="570"/>
      <c r="QWO627" s="570"/>
      <c r="QWP627" s="570"/>
      <c r="QWQ627" s="570"/>
      <c r="QWR627" s="570"/>
      <c r="QWS627" s="570"/>
      <c r="QWT627" s="570"/>
      <c r="QWU627" s="570"/>
      <c r="QWV627" s="570"/>
      <c r="QWW627" s="570"/>
      <c r="QWX627" s="570"/>
      <c r="QWY627" s="570"/>
      <c r="QWZ627" s="570"/>
      <c r="QXA627" s="570"/>
      <c r="QXB627" s="570"/>
      <c r="QXC627" s="570"/>
      <c r="QXD627" s="570"/>
      <c r="QXE627" s="570"/>
      <c r="QXF627" s="570"/>
      <c r="QXG627" s="570"/>
      <c r="QXH627" s="570"/>
      <c r="QXI627" s="570"/>
      <c r="QXJ627" s="570"/>
      <c r="QXK627" s="570"/>
      <c r="QXL627" s="570"/>
      <c r="QXM627" s="570"/>
      <c r="QXN627" s="570"/>
      <c r="QXO627" s="570"/>
      <c r="QXP627" s="570"/>
      <c r="QXQ627" s="570"/>
      <c r="QXR627" s="570"/>
      <c r="QXS627" s="570"/>
      <c r="QXT627" s="570"/>
      <c r="QXU627" s="570"/>
      <c r="QXV627" s="570"/>
      <c r="QXW627" s="570"/>
      <c r="QXX627" s="570"/>
      <c r="QXY627" s="570"/>
      <c r="QXZ627" s="570"/>
      <c r="QYA627" s="570"/>
      <c r="QYB627" s="570"/>
      <c r="QYC627" s="570"/>
      <c r="QYD627" s="570"/>
      <c r="QYE627" s="570"/>
      <c r="QYF627" s="570"/>
      <c r="QYG627" s="570"/>
      <c r="QYH627" s="570"/>
      <c r="QYI627" s="570"/>
      <c r="QYJ627" s="570"/>
      <c r="QYK627" s="570"/>
      <c r="QYL627" s="570"/>
      <c r="QYM627" s="570"/>
      <c r="QYN627" s="570"/>
      <c r="QYO627" s="570"/>
      <c r="QYP627" s="570"/>
      <c r="QYQ627" s="570"/>
      <c r="QYR627" s="570"/>
      <c r="QYS627" s="570"/>
      <c r="QYT627" s="570"/>
      <c r="QYU627" s="570"/>
      <c r="QYV627" s="570"/>
      <c r="QYW627" s="570"/>
      <c r="QYX627" s="570"/>
      <c r="QYY627" s="570"/>
      <c r="QYZ627" s="570"/>
      <c r="QZA627" s="570"/>
      <c r="QZB627" s="570"/>
      <c r="QZC627" s="570"/>
      <c r="QZD627" s="570"/>
      <c r="QZE627" s="570"/>
      <c r="QZF627" s="570"/>
      <c r="QZG627" s="570"/>
      <c r="QZH627" s="570"/>
      <c r="QZI627" s="570"/>
      <c r="QZJ627" s="570"/>
      <c r="QZK627" s="570"/>
      <c r="QZL627" s="570"/>
      <c r="QZM627" s="570"/>
      <c r="QZN627" s="570"/>
      <c r="QZO627" s="570"/>
      <c r="QZP627" s="570"/>
      <c r="QZQ627" s="570"/>
      <c r="QZR627" s="570"/>
      <c r="QZS627" s="570"/>
      <c r="QZT627" s="570"/>
      <c r="QZU627" s="570"/>
      <c r="QZV627" s="570"/>
      <c r="QZW627" s="570"/>
      <c r="QZX627" s="570"/>
      <c r="QZY627" s="570"/>
      <c r="QZZ627" s="570"/>
      <c r="RAA627" s="570"/>
      <c r="RAB627" s="570"/>
      <c r="RAC627" s="570"/>
      <c r="RAD627" s="570"/>
      <c r="RAE627" s="570"/>
      <c r="RAF627" s="570"/>
      <c r="RAG627" s="570"/>
      <c r="RAH627" s="570"/>
      <c r="RAI627" s="570"/>
      <c r="RAJ627" s="570"/>
      <c r="RAK627" s="570"/>
      <c r="RAL627" s="570"/>
      <c r="RAM627" s="570"/>
      <c r="RAN627" s="570"/>
      <c r="RAO627" s="570"/>
      <c r="RAP627" s="570"/>
      <c r="RAQ627" s="570"/>
      <c r="RAR627" s="570"/>
      <c r="RAS627" s="570"/>
      <c r="RAT627" s="570"/>
      <c r="RAU627" s="570"/>
      <c r="RAV627" s="570"/>
      <c r="RAW627" s="570"/>
      <c r="RAX627" s="570"/>
      <c r="RAY627" s="570"/>
      <c r="RAZ627" s="570"/>
      <c r="RBA627" s="570"/>
      <c r="RBB627" s="570"/>
      <c r="RBC627" s="570"/>
      <c r="RBD627" s="570"/>
      <c r="RBE627" s="570"/>
      <c r="RBF627" s="570"/>
      <c r="RBG627" s="570"/>
      <c r="RBH627" s="570"/>
      <c r="RBI627" s="570"/>
      <c r="RBJ627" s="570"/>
      <c r="RBK627" s="570"/>
      <c r="RBL627" s="570"/>
      <c r="RBM627" s="570"/>
      <c r="RBN627" s="570"/>
      <c r="RBO627" s="570"/>
      <c r="RBP627" s="570"/>
      <c r="RBQ627" s="570"/>
      <c r="RBR627" s="570"/>
      <c r="RBS627" s="570"/>
      <c r="RBT627" s="570"/>
      <c r="RBU627" s="570"/>
      <c r="RBV627" s="570"/>
      <c r="RBW627" s="570"/>
      <c r="RBX627" s="570"/>
      <c r="RBY627" s="570"/>
      <c r="RBZ627" s="570"/>
      <c r="RCA627" s="570"/>
      <c r="RCB627" s="570"/>
      <c r="RCC627" s="570"/>
      <c r="RCD627" s="570"/>
      <c r="RCE627" s="570"/>
      <c r="RCF627" s="570"/>
      <c r="RCG627" s="570"/>
      <c r="RCH627" s="570"/>
      <c r="RCI627" s="570"/>
      <c r="RCJ627" s="570"/>
      <c r="RCK627" s="570"/>
      <c r="RCL627" s="570"/>
      <c r="RCM627" s="570"/>
      <c r="RCN627" s="570"/>
      <c r="RCO627" s="570"/>
      <c r="RCP627" s="570"/>
      <c r="RCQ627" s="570"/>
      <c r="RCR627" s="570"/>
      <c r="RCS627" s="570"/>
      <c r="RCT627" s="570"/>
      <c r="RCU627" s="570"/>
      <c r="RCV627" s="570"/>
      <c r="RCW627" s="570"/>
      <c r="RCX627" s="570"/>
      <c r="RCY627" s="570"/>
      <c r="RCZ627" s="570"/>
      <c r="RDA627" s="570"/>
      <c r="RDB627" s="570"/>
      <c r="RDC627" s="570"/>
      <c r="RDD627" s="570"/>
      <c r="RDE627" s="570"/>
      <c r="RDF627" s="570"/>
      <c r="RDG627" s="570"/>
      <c r="RDH627" s="570"/>
      <c r="RDI627" s="570"/>
      <c r="RDJ627" s="570"/>
      <c r="RDK627" s="570"/>
      <c r="RDL627" s="570"/>
      <c r="RDM627" s="570"/>
      <c r="RDN627" s="570"/>
      <c r="RDO627" s="570"/>
      <c r="RDP627" s="570"/>
      <c r="RDQ627" s="570"/>
      <c r="RDR627" s="570"/>
      <c r="RDS627" s="570"/>
      <c r="RDT627" s="570"/>
      <c r="RDU627" s="570"/>
      <c r="RDV627" s="570"/>
      <c r="RDW627" s="570"/>
      <c r="RDX627" s="570"/>
      <c r="RDY627" s="570"/>
      <c r="RDZ627" s="570"/>
      <c r="REA627" s="570"/>
      <c r="REB627" s="570"/>
      <c r="REC627" s="570"/>
      <c r="RED627" s="570"/>
      <c r="REE627" s="570"/>
      <c r="REF627" s="570"/>
      <c r="REG627" s="570"/>
      <c r="REH627" s="570"/>
      <c r="REI627" s="570"/>
      <c r="REJ627" s="570"/>
      <c r="REK627" s="570"/>
      <c r="REL627" s="570"/>
      <c r="REM627" s="570"/>
      <c r="REN627" s="570"/>
      <c r="REO627" s="570"/>
      <c r="REP627" s="570"/>
      <c r="REQ627" s="570"/>
      <c r="RER627" s="570"/>
      <c r="RES627" s="570"/>
      <c r="RET627" s="570"/>
      <c r="REU627" s="570"/>
      <c r="REV627" s="570"/>
      <c r="REW627" s="570"/>
      <c r="REX627" s="570"/>
      <c r="REY627" s="570"/>
      <c r="REZ627" s="570"/>
      <c r="RFA627" s="570"/>
      <c r="RFB627" s="570"/>
      <c r="RFC627" s="570"/>
      <c r="RFD627" s="570"/>
      <c r="RFE627" s="570"/>
      <c r="RFF627" s="570"/>
      <c r="RFG627" s="570"/>
      <c r="RFH627" s="570"/>
      <c r="RFI627" s="570"/>
      <c r="RFJ627" s="570"/>
      <c r="RFK627" s="570"/>
      <c r="RFL627" s="570"/>
      <c r="RFM627" s="570"/>
      <c r="RFN627" s="570"/>
      <c r="RFO627" s="570"/>
      <c r="RFP627" s="570"/>
      <c r="RFQ627" s="570"/>
      <c r="RFR627" s="570"/>
      <c r="RFS627" s="570"/>
      <c r="RFT627" s="570"/>
      <c r="RFU627" s="570"/>
      <c r="RFV627" s="570"/>
      <c r="RFW627" s="570"/>
      <c r="RFX627" s="570"/>
      <c r="RFY627" s="570"/>
      <c r="RFZ627" s="570"/>
      <c r="RGA627" s="570"/>
      <c r="RGB627" s="570"/>
      <c r="RGC627" s="570"/>
      <c r="RGD627" s="570"/>
      <c r="RGE627" s="570"/>
      <c r="RGF627" s="570"/>
      <c r="RGG627" s="570"/>
      <c r="RGH627" s="570"/>
      <c r="RGI627" s="570"/>
      <c r="RGJ627" s="570"/>
      <c r="RGK627" s="570"/>
      <c r="RGL627" s="570"/>
      <c r="RGM627" s="570"/>
      <c r="RGN627" s="570"/>
      <c r="RGO627" s="570"/>
      <c r="RGP627" s="570"/>
      <c r="RGQ627" s="570"/>
      <c r="RGR627" s="570"/>
      <c r="RGS627" s="570"/>
      <c r="RGT627" s="570"/>
      <c r="RGU627" s="570"/>
      <c r="RGV627" s="570"/>
      <c r="RGW627" s="570"/>
      <c r="RGX627" s="570"/>
      <c r="RGY627" s="570"/>
      <c r="RGZ627" s="570"/>
      <c r="RHA627" s="570"/>
      <c r="RHB627" s="570"/>
      <c r="RHC627" s="570"/>
      <c r="RHD627" s="570"/>
      <c r="RHE627" s="570"/>
      <c r="RHF627" s="570"/>
      <c r="RHG627" s="570"/>
      <c r="RHH627" s="570"/>
      <c r="RHI627" s="570"/>
      <c r="RHJ627" s="570"/>
      <c r="RHK627" s="570"/>
      <c r="RHL627" s="570"/>
      <c r="RHM627" s="570"/>
      <c r="RHN627" s="570"/>
      <c r="RHO627" s="570"/>
      <c r="RHP627" s="570"/>
      <c r="RHQ627" s="570"/>
      <c r="RHR627" s="570"/>
      <c r="RHS627" s="570"/>
      <c r="RHT627" s="570"/>
      <c r="RHU627" s="570"/>
      <c r="RHV627" s="570"/>
      <c r="RHW627" s="570"/>
      <c r="RHX627" s="570"/>
      <c r="RHY627" s="570"/>
      <c r="RHZ627" s="570"/>
      <c r="RIA627" s="570"/>
      <c r="RIB627" s="570"/>
      <c r="RIC627" s="570"/>
      <c r="RID627" s="570"/>
      <c r="RIE627" s="570"/>
      <c r="RIF627" s="570"/>
      <c r="RIG627" s="570"/>
      <c r="RIH627" s="570"/>
      <c r="RII627" s="570"/>
      <c r="RIJ627" s="570"/>
      <c r="RIK627" s="570"/>
      <c r="RIL627" s="570"/>
      <c r="RIM627" s="570"/>
      <c r="RIN627" s="570"/>
      <c r="RIO627" s="570"/>
      <c r="RIP627" s="570"/>
      <c r="RIQ627" s="570"/>
      <c r="RIR627" s="570"/>
      <c r="RIS627" s="570"/>
      <c r="RIT627" s="570"/>
      <c r="RIU627" s="570"/>
      <c r="RIV627" s="570"/>
      <c r="RIW627" s="570"/>
      <c r="RIX627" s="570"/>
      <c r="RIY627" s="570"/>
      <c r="RIZ627" s="570"/>
      <c r="RJA627" s="570"/>
      <c r="RJB627" s="570"/>
      <c r="RJC627" s="570"/>
      <c r="RJD627" s="570"/>
      <c r="RJE627" s="570"/>
      <c r="RJF627" s="570"/>
      <c r="RJG627" s="570"/>
      <c r="RJH627" s="570"/>
      <c r="RJI627" s="570"/>
      <c r="RJJ627" s="570"/>
      <c r="RJK627" s="570"/>
      <c r="RJL627" s="570"/>
      <c r="RJM627" s="570"/>
      <c r="RJN627" s="570"/>
      <c r="RJO627" s="570"/>
      <c r="RJP627" s="570"/>
      <c r="RJQ627" s="570"/>
      <c r="RJR627" s="570"/>
      <c r="RJS627" s="570"/>
      <c r="RJT627" s="570"/>
      <c r="RJU627" s="570"/>
      <c r="RJV627" s="570"/>
      <c r="RJW627" s="570"/>
      <c r="RJX627" s="570"/>
      <c r="RJY627" s="570"/>
      <c r="RJZ627" s="570"/>
      <c r="RKA627" s="570"/>
      <c r="RKB627" s="570"/>
      <c r="RKC627" s="570"/>
      <c r="RKD627" s="570"/>
      <c r="RKE627" s="570"/>
      <c r="RKF627" s="570"/>
      <c r="RKG627" s="570"/>
      <c r="RKH627" s="570"/>
      <c r="RKI627" s="570"/>
      <c r="RKJ627" s="570"/>
      <c r="RKK627" s="570"/>
      <c r="RKL627" s="570"/>
      <c r="RKM627" s="570"/>
      <c r="RKN627" s="570"/>
      <c r="RKO627" s="570"/>
      <c r="RKP627" s="570"/>
      <c r="RKQ627" s="570"/>
      <c r="RKR627" s="570"/>
      <c r="RKS627" s="570"/>
      <c r="RKT627" s="570"/>
      <c r="RKU627" s="570"/>
      <c r="RKV627" s="570"/>
      <c r="RKW627" s="570"/>
      <c r="RKX627" s="570"/>
      <c r="RKY627" s="570"/>
      <c r="RKZ627" s="570"/>
      <c r="RLA627" s="570"/>
      <c r="RLB627" s="570"/>
      <c r="RLC627" s="570"/>
      <c r="RLD627" s="570"/>
      <c r="RLE627" s="570"/>
      <c r="RLF627" s="570"/>
      <c r="RLG627" s="570"/>
      <c r="RLH627" s="570"/>
      <c r="RLI627" s="570"/>
      <c r="RLJ627" s="570"/>
      <c r="RLK627" s="570"/>
      <c r="RLL627" s="570"/>
      <c r="RLM627" s="570"/>
      <c r="RLN627" s="570"/>
      <c r="RLO627" s="570"/>
      <c r="RLP627" s="570"/>
      <c r="RLQ627" s="570"/>
      <c r="RLR627" s="570"/>
      <c r="RLS627" s="570"/>
      <c r="RLT627" s="570"/>
      <c r="RLU627" s="570"/>
      <c r="RLV627" s="570"/>
      <c r="RLW627" s="570"/>
      <c r="RLX627" s="570"/>
      <c r="RLY627" s="570"/>
      <c r="RLZ627" s="570"/>
      <c r="RMA627" s="570"/>
      <c r="RMB627" s="570"/>
      <c r="RMC627" s="570"/>
      <c r="RMD627" s="570"/>
      <c r="RME627" s="570"/>
      <c r="RMF627" s="570"/>
      <c r="RMG627" s="570"/>
      <c r="RMH627" s="570"/>
      <c r="RMI627" s="570"/>
      <c r="RMJ627" s="570"/>
      <c r="RMK627" s="570"/>
      <c r="RML627" s="570"/>
      <c r="RMM627" s="570"/>
      <c r="RMN627" s="570"/>
      <c r="RMO627" s="570"/>
      <c r="RMP627" s="570"/>
      <c r="RMQ627" s="570"/>
      <c r="RMR627" s="570"/>
      <c r="RMS627" s="570"/>
      <c r="RMT627" s="570"/>
      <c r="RMU627" s="570"/>
      <c r="RMV627" s="570"/>
      <c r="RMW627" s="570"/>
      <c r="RMX627" s="570"/>
      <c r="RMY627" s="570"/>
      <c r="RMZ627" s="570"/>
      <c r="RNA627" s="570"/>
      <c r="RNB627" s="570"/>
      <c r="RNC627" s="570"/>
      <c r="RND627" s="570"/>
      <c r="RNE627" s="570"/>
      <c r="RNF627" s="570"/>
      <c r="RNG627" s="570"/>
      <c r="RNH627" s="570"/>
      <c r="RNI627" s="570"/>
      <c r="RNJ627" s="570"/>
      <c r="RNK627" s="570"/>
      <c r="RNL627" s="570"/>
      <c r="RNM627" s="570"/>
      <c r="RNN627" s="570"/>
      <c r="RNO627" s="570"/>
      <c r="RNP627" s="570"/>
      <c r="RNQ627" s="570"/>
      <c r="RNR627" s="570"/>
      <c r="RNS627" s="570"/>
      <c r="RNT627" s="570"/>
      <c r="RNU627" s="570"/>
      <c r="RNV627" s="570"/>
      <c r="RNW627" s="570"/>
      <c r="RNX627" s="570"/>
      <c r="RNY627" s="570"/>
      <c r="RNZ627" s="570"/>
      <c r="ROA627" s="570"/>
      <c r="ROB627" s="570"/>
      <c r="ROC627" s="570"/>
      <c r="ROD627" s="570"/>
      <c r="ROE627" s="570"/>
      <c r="ROF627" s="570"/>
      <c r="ROG627" s="570"/>
      <c r="ROH627" s="570"/>
      <c r="ROI627" s="570"/>
      <c r="ROJ627" s="570"/>
      <c r="ROK627" s="570"/>
      <c r="ROL627" s="570"/>
      <c r="ROM627" s="570"/>
      <c r="RON627" s="570"/>
      <c r="ROO627" s="570"/>
      <c r="ROP627" s="570"/>
      <c r="ROQ627" s="570"/>
      <c r="ROR627" s="570"/>
      <c r="ROS627" s="570"/>
      <c r="ROT627" s="570"/>
      <c r="ROU627" s="570"/>
      <c r="ROV627" s="570"/>
      <c r="ROW627" s="570"/>
      <c r="ROX627" s="570"/>
      <c r="ROY627" s="570"/>
      <c r="ROZ627" s="570"/>
      <c r="RPA627" s="570"/>
      <c r="RPB627" s="570"/>
      <c r="RPC627" s="570"/>
      <c r="RPD627" s="570"/>
      <c r="RPE627" s="570"/>
      <c r="RPF627" s="570"/>
      <c r="RPG627" s="570"/>
      <c r="RPH627" s="570"/>
      <c r="RPI627" s="570"/>
      <c r="RPJ627" s="570"/>
      <c r="RPK627" s="570"/>
      <c r="RPL627" s="570"/>
      <c r="RPM627" s="570"/>
      <c r="RPN627" s="570"/>
      <c r="RPO627" s="570"/>
      <c r="RPP627" s="570"/>
      <c r="RPQ627" s="570"/>
      <c r="RPR627" s="570"/>
      <c r="RPS627" s="570"/>
      <c r="RPT627" s="570"/>
      <c r="RPU627" s="570"/>
      <c r="RPV627" s="570"/>
      <c r="RPW627" s="570"/>
      <c r="RPX627" s="570"/>
      <c r="RPY627" s="570"/>
      <c r="RPZ627" s="570"/>
      <c r="RQA627" s="570"/>
      <c r="RQB627" s="570"/>
      <c r="RQC627" s="570"/>
      <c r="RQD627" s="570"/>
      <c r="RQE627" s="570"/>
      <c r="RQF627" s="570"/>
      <c r="RQG627" s="570"/>
      <c r="RQH627" s="570"/>
      <c r="RQI627" s="570"/>
      <c r="RQJ627" s="570"/>
      <c r="RQK627" s="570"/>
      <c r="RQL627" s="570"/>
      <c r="RQM627" s="570"/>
      <c r="RQN627" s="570"/>
      <c r="RQO627" s="570"/>
      <c r="RQP627" s="570"/>
      <c r="RQQ627" s="570"/>
      <c r="RQR627" s="570"/>
      <c r="RQS627" s="570"/>
      <c r="RQT627" s="570"/>
      <c r="RQU627" s="570"/>
      <c r="RQV627" s="570"/>
      <c r="RQW627" s="570"/>
      <c r="RQX627" s="570"/>
      <c r="RQY627" s="570"/>
      <c r="RQZ627" s="570"/>
      <c r="RRA627" s="570"/>
      <c r="RRB627" s="570"/>
      <c r="RRC627" s="570"/>
      <c r="RRD627" s="570"/>
      <c r="RRE627" s="570"/>
      <c r="RRF627" s="570"/>
      <c r="RRG627" s="570"/>
      <c r="RRH627" s="570"/>
      <c r="RRI627" s="570"/>
      <c r="RRJ627" s="570"/>
      <c r="RRK627" s="570"/>
      <c r="RRL627" s="570"/>
      <c r="RRM627" s="570"/>
      <c r="RRN627" s="570"/>
      <c r="RRO627" s="570"/>
      <c r="RRP627" s="570"/>
      <c r="RRQ627" s="570"/>
      <c r="RRR627" s="570"/>
      <c r="RRS627" s="570"/>
      <c r="RRT627" s="570"/>
      <c r="RRU627" s="570"/>
      <c r="RRV627" s="570"/>
      <c r="RRW627" s="570"/>
      <c r="RRX627" s="570"/>
      <c r="RRY627" s="570"/>
      <c r="RRZ627" s="570"/>
      <c r="RSA627" s="570"/>
      <c r="RSB627" s="570"/>
      <c r="RSC627" s="570"/>
      <c r="RSD627" s="570"/>
      <c r="RSE627" s="570"/>
      <c r="RSF627" s="570"/>
      <c r="RSG627" s="570"/>
      <c r="RSH627" s="570"/>
      <c r="RSI627" s="570"/>
      <c r="RSJ627" s="570"/>
      <c r="RSK627" s="570"/>
      <c r="RSL627" s="570"/>
      <c r="RSM627" s="570"/>
      <c r="RSN627" s="570"/>
      <c r="RSO627" s="570"/>
      <c r="RSP627" s="570"/>
      <c r="RSQ627" s="570"/>
      <c r="RSR627" s="570"/>
      <c r="RSS627" s="570"/>
      <c r="RST627" s="570"/>
      <c r="RSU627" s="570"/>
      <c r="RSV627" s="570"/>
      <c r="RSW627" s="570"/>
      <c r="RSX627" s="570"/>
      <c r="RSY627" s="570"/>
      <c r="RSZ627" s="570"/>
      <c r="RTA627" s="570"/>
      <c r="RTB627" s="570"/>
      <c r="RTC627" s="570"/>
      <c r="RTD627" s="570"/>
      <c r="RTE627" s="570"/>
      <c r="RTF627" s="570"/>
      <c r="RTG627" s="570"/>
      <c r="RTH627" s="570"/>
      <c r="RTI627" s="570"/>
      <c r="RTJ627" s="570"/>
      <c r="RTK627" s="570"/>
      <c r="RTL627" s="570"/>
      <c r="RTM627" s="570"/>
      <c r="RTN627" s="570"/>
      <c r="RTO627" s="570"/>
      <c r="RTP627" s="570"/>
      <c r="RTQ627" s="570"/>
      <c r="RTR627" s="570"/>
      <c r="RTS627" s="570"/>
      <c r="RTT627" s="570"/>
      <c r="RTU627" s="570"/>
      <c r="RTV627" s="570"/>
      <c r="RTW627" s="570"/>
      <c r="RTX627" s="570"/>
      <c r="RTY627" s="570"/>
      <c r="RTZ627" s="570"/>
      <c r="RUA627" s="570"/>
      <c r="RUB627" s="570"/>
      <c r="RUC627" s="570"/>
      <c r="RUD627" s="570"/>
      <c r="RUE627" s="570"/>
      <c r="RUF627" s="570"/>
      <c r="RUG627" s="570"/>
      <c r="RUH627" s="570"/>
      <c r="RUI627" s="570"/>
      <c r="RUJ627" s="570"/>
      <c r="RUK627" s="570"/>
      <c r="RUL627" s="570"/>
      <c r="RUM627" s="570"/>
      <c r="RUN627" s="570"/>
      <c r="RUO627" s="570"/>
      <c r="RUP627" s="570"/>
      <c r="RUQ627" s="570"/>
      <c r="RUR627" s="570"/>
      <c r="RUS627" s="570"/>
      <c r="RUT627" s="570"/>
      <c r="RUU627" s="570"/>
      <c r="RUV627" s="570"/>
      <c r="RUW627" s="570"/>
      <c r="RUX627" s="570"/>
      <c r="RUY627" s="570"/>
      <c r="RUZ627" s="570"/>
      <c r="RVA627" s="570"/>
      <c r="RVB627" s="570"/>
      <c r="RVC627" s="570"/>
      <c r="RVD627" s="570"/>
      <c r="RVE627" s="570"/>
      <c r="RVF627" s="570"/>
      <c r="RVG627" s="570"/>
      <c r="RVH627" s="570"/>
      <c r="RVI627" s="570"/>
      <c r="RVJ627" s="570"/>
      <c r="RVK627" s="570"/>
      <c r="RVL627" s="570"/>
      <c r="RVM627" s="570"/>
      <c r="RVN627" s="570"/>
      <c r="RVO627" s="570"/>
      <c r="RVP627" s="570"/>
      <c r="RVQ627" s="570"/>
      <c r="RVR627" s="570"/>
      <c r="RVS627" s="570"/>
      <c r="RVT627" s="570"/>
      <c r="RVU627" s="570"/>
      <c r="RVV627" s="570"/>
      <c r="RVW627" s="570"/>
      <c r="RVX627" s="570"/>
      <c r="RVY627" s="570"/>
      <c r="RVZ627" s="570"/>
      <c r="RWA627" s="570"/>
      <c r="RWB627" s="570"/>
      <c r="RWC627" s="570"/>
      <c r="RWD627" s="570"/>
      <c r="RWE627" s="570"/>
      <c r="RWF627" s="570"/>
      <c r="RWG627" s="570"/>
      <c r="RWH627" s="570"/>
      <c r="RWI627" s="570"/>
      <c r="RWJ627" s="570"/>
      <c r="RWK627" s="570"/>
      <c r="RWL627" s="570"/>
      <c r="RWM627" s="570"/>
      <c r="RWN627" s="570"/>
      <c r="RWO627" s="570"/>
      <c r="RWP627" s="570"/>
      <c r="RWQ627" s="570"/>
      <c r="RWR627" s="570"/>
      <c r="RWS627" s="570"/>
      <c r="RWT627" s="570"/>
      <c r="RWU627" s="570"/>
      <c r="RWV627" s="570"/>
      <c r="RWW627" s="570"/>
      <c r="RWX627" s="570"/>
      <c r="RWY627" s="570"/>
      <c r="RWZ627" s="570"/>
      <c r="RXA627" s="570"/>
      <c r="RXB627" s="570"/>
      <c r="RXC627" s="570"/>
      <c r="RXD627" s="570"/>
      <c r="RXE627" s="570"/>
      <c r="RXF627" s="570"/>
      <c r="RXG627" s="570"/>
      <c r="RXH627" s="570"/>
      <c r="RXI627" s="570"/>
      <c r="RXJ627" s="570"/>
      <c r="RXK627" s="570"/>
      <c r="RXL627" s="570"/>
      <c r="RXM627" s="570"/>
      <c r="RXN627" s="570"/>
      <c r="RXO627" s="570"/>
      <c r="RXP627" s="570"/>
      <c r="RXQ627" s="570"/>
      <c r="RXR627" s="570"/>
      <c r="RXS627" s="570"/>
      <c r="RXT627" s="570"/>
      <c r="RXU627" s="570"/>
      <c r="RXV627" s="570"/>
      <c r="RXW627" s="570"/>
      <c r="RXX627" s="570"/>
      <c r="RXY627" s="570"/>
      <c r="RXZ627" s="570"/>
      <c r="RYA627" s="570"/>
      <c r="RYB627" s="570"/>
      <c r="RYC627" s="570"/>
      <c r="RYD627" s="570"/>
      <c r="RYE627" s="570"/>
      <c r="RYF627" s="570"/>
      <c r="RYG627" s="570"/>
      <c r="RYH627" s="570"/>
      <c r="RYI627" s="570"/>
      <c r="RYJ627" s="570"/>
      <c r="RYK627" s="570"/>
      <c r="RYL627" s="570"/>
      <c r="RYM627" s="570"/>
      <c r="RYN627" s="570"/>
      <c r="RYO627" s="570"/>
      <c r="RYP627" s="570"/>
      <c r="RYQ627" s="570"/>
      <c r="RYR627" s="570"/>
      <c r="RYS627" s="570"/>
      <c r="RYT627" s="570"/>
      <c r="RYU627" s="570"/>
      <c r="RYV627" s="570"/>
      <c r="RYW627" s="570"/>
      <c r="RYX627" s="570"/>
      <c r="RYY627" s="570"/>
      <c r="RYZ627" s="570"/>
      <c r="RZA627" s="570"/>
      <c r="RZB627" s="570"/>
      <c r="RZC627" s="570"/>
      <c r="RZD627" s="570"/>
      <c r="RZE627" s="570"/>
      <c r="RZF627" s="570"/>
      <c r="RZG627" s="570"/>
      <c r="RZH627" s="570"/>
      <c r="RZI627" s="570"/>
      <c r="RZJ627" s="570"/>
      <c r="RZK627" s="570"/>
      <c r="RZL627" s="570"/>
      <c r="RZM627" s="570"/>
      <c r="RZN627" s="570"/>
      <c r="RZO627" s="570"/>
      <c r="RZP627" s="570"/>
      <c r="RZQ627" s="570"/>
      <c r="RZR627" s="570"/>
      <c r="RZS627" s="570"/>
      <c r="RZT627" s="570"/>
      <c r="RZU627" s="570"/>
      <c r="RZV627" s="570"/>
      <c r="RZW627" s="570"/>
      <c r="RZX627" s="570"/>
      <c r="RZY627" s="570"/>
      <c r="RZZ627" s="570"/>
      <c r="SAA627" s="570"/>
      <c r="SAB627" s="570"/>
      <c r="SAC627" s="570"/>
      <c r="SAD627" s="570"/>
      <c r="SAE627" s="570"/>
      <c r="SAF627" s="570"/>
      <c r="SAG627" s="570"/>
      <c r="SAH627" s="570"/>
      <c r="SAI627" s="570"/>
      <c r="SAJ627" s="570"/>
      <c r="SAK627" s="570"/>
      <c r="SAL627" s="570"/>
      <c r="SAM627" s="570"/>
      <c r="SAN627" s="570"/>
      <c r="SAO627" s="570"/>
      <c r="SAP627" s="570"/>
      <c r="SAQ627" s="570"/>
      <c r="SAR627" s="570"/>
      <c r="SAS627" s="570"/>
      <c r="SAT627" s="570"/>
      <c r="SAU627" s="570"/>
      <c r="SAV627" s="570"/>
      <c r="SAW627" s="570"/>
      <c r="SAX627" s="570"/>
      <c r="SAY627" s="570"/>
      <c r="SAZ627" s="570"/>
      <c r="SBA627" s="570"/>
      <c r="SBB627" s="570"/>
      <c r="SBC627" s="570"/>
      <c r="SBD627" s="570"/>
      <c r="SBE627" s="570"/>
      <c r="SBF627" s="570"/>
      <c r="SBG627" s="570"/>
      <c r="SBH627" s="570"/>
      <c r="SBI627" s="570"/>
      <c r="SBJ627" s="570"/>
      <c r="SBK627" s="570"/>
      <c r="SBL627" s="570"/>
      <c r="SBM627" s="570"/>
      <c r="SBN627" s="570"/>
      <c r="SBO627" s="570"/>
      <c r="SBP627" s="570"/>
      <c r="SBQ627" s="570"/>
      <c r="SBR627" s="570"/>
      <c r="SBS627" s="570"/>
      <c r="SBT627" s="570"/>
      <c r="SBU627" s="570"/>
      <c r="SBV627" s="570"/>
      <c r="SBW627" s="570"/>
      <c r="SBX627" s="570"/>
      <c r="SBY627" s="570"/>
      <c r="SBZ627" s="570"/>
      <c r="SCA627" s="570"/>
      <c r="SCB627" s="570"/>
      <c r="SCC627" s="570"/>
      <c r="SCD627" s="570"/>
      <c r="SCE627" s="570"/>
      <c r="SCF627" s="570"/>
      <c r="SCG627" s="570"/>
      <c r="SCH627" s="570"/>
      <c r="SCI627" s="570"/>
      <c r="SCJ627" s="570"/>
      <c r="SCK627" s="570"/>
      <c r="SCL627" s="570"/>
      <c r="SCM627" s="570"/>
      <c r="SCN627" s="570"/>
      <c r="SCO627" s="570"/>
      <c r="SCP627" s="570"/>
      <c r="SCQ627" s="570"/>
      <c r="SCR627" s="570"/>
      <c r="SCS627" s="570"/>
      <c r="SCT627" s="570"/>
      <c r="SCU627" s="570"/>
      <c r="SCV627" s="570"/>
      <c r="SCW627" s="570"/>
      <c r="SCX627" s="570"/>
      <c r="SCY627" s="570"/>
      <c r="SCZ627" s="570"/>
      <c r="SDA627" s="570"/>
      <c r="SDB627" s="570"/>
      <c r="SDC627" s="570"/>
      <c r="SDD627" s="570"/>
      <c r="SDE627" s="570"/>
      <c r="SDF627" s="570"/>
      <c r="SDG627" s="570"/>
      <c r="SDH627" s="570"/>
      <c r="SDI627" s="570"/>
      <c r="SDJ627" s="570"/>
      <c r="SDK627" s="570"/>
      <c r="SDL627" s="570"/>
      <c r="SDM627" s="570"/>
      <c r="SDN627" s="570"/>
      <c r="SDO627" s="570"/>
      <c r="SDP627" s="570"/>
      <c r="SDQ627" s="570"/>
      <c r="SDR627" s="570"/>
      <c r="SDS627" s="570"/>
      <c r="SDT627" s="570"/>
      <c r="SDU627" s="570"/>
      <c r="SDV627" s="570"/>
      <c r="SDW627" s="570"/>
      <c r="SDX627" s="570"/>
      <c r="SDY627" s="570"/>
      <c r="SDZ627" s="570"/>
      <c r="SEA627" s="570"/>
      <c r="SEB627" s="570"/>
      <c r="SEC627" s="570"/>
      <c r="SED627" s="570"/>
      <c r="SEE627" s="570"/>
      <c r="SEF627" s="570"/>
      <c r="SEG627" s="570"/>
      <c r="SEH627" s="570"/>
      <c r="SEI627" s="570"/>
      <c r="SEJ627" s="570"/>
      <c r="SEK627" s="570"/>
      <c r="SEL627" s="570"/>
      <c r="SEM627" s="570"/>
      <c r="SEN627" s="570"/>
      <c r="SEO627" s="570"/>
      <c r="SEP627" s="570"/>
      <c r="SEQ627" s="570"/>
      <c r="SER627" s="570"/>
      <c r="SES627" s="570"/>
      <c r="SET627" s="570"/>
      <c r="SEU627" s="570"/>
      <c r="SEV627" s="570"/>
      <c r="SEW627" s="570"/>
      <c r="SEX627" s="570"/>
      <c r="SEY627" s="570"/>
      <c r="SEZ627" s="570"/>
      <c r="SFA627" s="570"/>
      <c r="SFB627" s="570"/>
      <c r="SFC627" s="570"/>
      <c r="SFD627" s="570"/>
      <c r="SFE627" s="570"/>
      <c r="SFF627" s="570"/>
      <c r="SFG627" s="570"/>
      <c r="SFH627" s="570"/>
      <c r="SFI627" s="570"/>
      <c r="SFJ627" s="570"/>
      <c r="SFK627" s="570"/>
      <c r="SFL627" s="570"/>
      <c r="SFM627" s="570"/>
      <c r="SFN627" s="570"/>
      <c r="SFO627" s="570"/>
      <c r="SFP627" s="570"/>
      <c r="SFQ627" s="570"/>
      <c r="SFR627" s="570"/>
      <c r="SFS627" s="570"/>
      <c r="SFT627" s="570"/>
      <c r="SFU627" s="570"/>
      <c r="SFV627" s="570"/>
      <c r="SFW627" s="570"/>
      <c r="SFX627" s="570"/>
      <c r="SFY627" s="570"/>
      <c r="SFZ627" s="570"/>
      <c r="SGA627" s="570"/>
      <c r="SGB627" s="570"/>
      <c r="SGC627" s="570"/>
      <c r="SGD627" s="570"/>
      <c r="SGE627" s="570"/>
      <c r="SGF627" s="570"/>
      <c r="SGG627" s="570"/>
      <c r="SGH627" s="570"/>
      <c r="SGI627" s="570"/>
      <c r="SGJ627" s="570"/>
      <c r="SGK627" s="570"/>
      <c r="SGL627" s="570"/>
      <c r="SGM627" s="570"/>
      <c r="SGN627" s="570"/>
      <c r="SGO627" s="570"/>
      <c r="SGP627" s="570"/>
      <c r="SGQ627" s="570"/>
      <c r="SGR627" s="570"/>
      <c r="SGS627" s="570"/>
      <c r="SGT627" s="570"/>
      <c r="SGU627" s="570"/>
      <c r="SGV627" s="570"/>
      <c r="SGW627" s="570"/>
      <c r="SGX627" s="570"/>
      <c r="SGY627" s="570"/>
      <c r="SGZ627" s="570"/>
      <c r="SHA627" s="570"/>
      <c r="SHB627" s="570"/>
      <c r="SHC627" s="570"/>
      <c r="SHD627" s="570"/>
      <c r="SHE627" s="570"/>
      <c r="SHF627" s="570"/>
      <c r="SHG627" s="570"/>
      <c r="SHH627" s="570"/>
      <c r="SHI627" s="570"/>
      <c r="SHJ627" s="570"/>
      <c r="SHK627" s="570"/>
      <c r="SHL627" s="570"/>
      <c r="SHM627" s="570"/>
      <c r="SHN627" s="570"/>
      <c r="SHO627" s="570"/>
      <c r="SHP627" s="570"/>
      <c r="SHQ627" s="570"/>
      <c r="SHR627" s="570"/>
      <c r="SHS627" s="570"/>
      <c r="SHT627" s="570"/>
      <c r="SHU627" s="570"/>
      <c r="SHV627" s="570"/>
      <c r="SHW627" s="570"/>
      <c r="SHX627" s="570"/>
      <c r="SHY627" s="570"/>
      <c r="SHZ627" s="570"/>
      <c r="SIA627" s="570"/>
      <c r="SIB627" s="570"/>
      <c r="SIC627" s="570"/>
      <c r="SID627" s="570"/>
      <c r="SIE627" s="570"/>
      <c r="SIF627" s="570"/>
      <c r="SIG627" s="570"/>
      <c r="SIH627" s="570"/>
      <c r="SII627" s="570"/>
      <c r="SIJ627" s="570"/>
      <c r="SIK627" s="570"/>
      <c r="SIL627" s="570"/>
      <c r="SIM627" s="570"/>
      <c r="SIN627" s="570"/>
      <c r="SIO627" s="570"/>
      <c r="SIP627" s="570"/>
      <c r="SIQ627" s="570"/>
      <c r="SIR627" s="570"/>
      <c r="SIS627" s="570"/>
      <c r="SIT627" s="570"/>
      <c r="SIU627" s="570"/>
      <c r="SIV627" s="570"/>
      <c r="SIW627" s="570"/>
      <c r="SIX627" s="570"/>
      <c r="SIY627" s="570"/>
      <c r="SIZ627" s="570"/>
      <c r="SJA627" s="570"/>
      <c r="SJB627" s="570"/>
      <c r="SJC627" s="570"/>
      <c r="SJD627" s="570"/>
      <c r="SJE627" s="570"/>
      <c r="SJF627" s="570"/>
      <c r="SJG627" s="570"/>
      <c r="SJH627" s="570"/>
      <c r="SJI627" s="570"/>
      <c r="SJJ627" s="570"/>
      <c r="SJK627" s="570"/>
      <c r="SJL627" s="570"/>
      <c r="SJM627" s="570"/>
      <c r="SJN627" s="570"/>
      <c r="SJO627" s="570"/>
      <c r="SJP627" s="570"/>
      <c r="SJQ627" s="570"/>
      <c r="SJR627" s="570"/>
      <c r="SJS627" s="570"/>
      <c r="SJT627" s="570"/>
      <c r="SJU627" s="570"/>
      <c r="SJV627" s="570"/>
      <c r="SJW627" s="570"/>
      <c r="SJX627" s="570"/>
      <c r="SJY627" s="570"/>
      <c r="SJZ627" s="570"/>
      <c r="SKA627" s="570"/>
      <c r="SKB627" s="570"/>
      <c r="SKC627" s="570"/>
      <c r="SKD627" s="570"/>
      <c r="SKE627" s="570"/>
      <c r="SKF627" s="570"/>
      <c r="SKG627" s="570"/>
      <c r="SKH627" s="570"/>
      <c r="SKI627" s="570"/>
      <c r="SKJ627" s="570"/>
      <c r="SKK627" s="570"/>
      <c r="SKL627" s="570"/>
      <c r="SKM627" s="570"/>
      <c r="SKN627" s="570"/>
      <c r="SKO627" s="570"/>
      <c r="SKP627" s="570"/>
      <c r="SKQ627" s="570"/>
      <c r="SKR627" s="570"/>
      <c r="SKS627" s="570"/>
      <c r="SKT627" s="570"/>
      <c r="SKU627" s="570"/>
      <c r="SKV627" s="570"/>
      <c r="SKW627" s="570"/>
      <c r="SKX627" s="570"/>
      <c r="SKY627" s="570"/>
      <c r="SKZ627" s="570"/>
      <c r="SLA627" s="570"/>
      <c r="SLB627" s="570"/>
      <c r="SLC627" s="570"/>
      <c r="SLD627" s="570"/>
      <c r="SLE627" s="570"/>
      <c r="SLF627" s="570"/>
      <c r="SLG627" s="570"/>
      <c r="SLH627" s="570"/>
      <c r="SLI627" s="570"/>
      <c r="SLJ627" s="570"/>
      <c r="SLK627" s="570"/>
      <c r="SLL627" s="570"/>
      <c r="SLM627" s="570"/>
      <c r="SLN627" s="570"/>
      <c r="SLO627" s="570"/>
      <c r="SLP627" s="570"/>
      <c r="SLQ627" s="570"/>
      <c r="SLR627" s="570"/>
      <c r="SLS627" s="570"/>
      <c r="SLT627" s="570"/>
      <c r="SLU627" s="570"/>
      <c r="SLV627" s="570"/>
      <c r="SLW627" s="570"/>
      <c r="SLX627" s="570"/>
      <c r="SLY627" s="570"/>
      <c r="SLZ627" s="570"/>
      <c r="SMA627" s="570"/>
      <c r="SMB627" s="570"/>
      <c r="SMC627" s="570"/>
      <c r="SMD627" s="570"/>
      <c r="SME627" s="570"/>
      <c r="SMF627" s="570"/>
      <c r="SMG627" s="570"/>
      <c r="SMH627" s="570"/>
      <c r="SMI627" s="570"/>
      <c r="SMJ627" s="570"/>
      <c r="SMK627" s="570"/>
      <c r="SML627" s="570"/>
      <c r="SMM627" s="570"/>
      <c r="SMN627" s="570"/>
      <c r="SMO627" s="570"/>
      <c r="SMP627" s="570"/>
      <c r="SMQ627" s="570"/>
      <c r="SMR627" s="570"/>
      <c r="SMS627" s="570"/>
      <c r="SMT627" s="570"/>
      <c r="SMU627" s="570"/>
      <c r="SMV627" s="570"/>
      <c r="SMW627" s="570"/>
      <c r="SMX627" s="570"/>
      <c r="SMY627" s="570"/>
      <c r="SMZ627" s="570"/>
      <c r="SNA627" s="570"/>
      <c r="SNB627" s="570"/>
      <c r="SNC627" s="570"/>
      <c r="SND627" s="570"/>
      <c r="SNE627" s="570"/>
      <c r="SNF627" s="570"/>
      <c r="SNG627" s="570"/>
      <c r="SNH627" s="570"/>
      <c r="SNI627" s="570"/>
      <c r="SNJ627" s="570"/>
      <c r="SNK627" s="570"/>
      <c r="SNL627" s="570"/>
      <c r="SNM627" s="570"/>
      <c r="SNN627" s="570"/>
      <c r="SNO627" s="570"/>
      <c r="SNP627" s="570"/>
      <c r="SNQ627" s="570"/>
      <c r="SNR627" s="570"/>
      <c r="SNS627" s="570"/>
      <c r="SNT627" s="570"/>
      <c r="SNU627" s="570"/>
      <c r="SNV627" s="570"/>
      <c r="SNW627" s="570"/>
      <c r="SNX627" s="570"/>
      <c r="SNY627" s="570"/>
      <c r="SNZ627" s="570"/>
      <c r="SOA627" s="570"/>
      <c r="SOB627" s="570"/>
      <c r="SOC627" s="570"/>
      <c r="SOD627" s="570"/>
      <c r="SOE627" s="570"/>
      <c r="SOF627" s="570"/>
      <c r="SOG627" s="570"/>
      <c r="SOH627" s="570"/>
      <c r="SOI627" s="570"/>
      <c r="SOJ627" s="570"/>
      <c r="SOK627" s="570"/>
      <c r="SOL627" s="570"/>
      <c r="SOM627" s="570"/>
      <c r="SON627" s="570"/>
      <c r="SOO627" s="570"/>
      <c r="SOP627" s="570"/>
      <c r="SOQ627" s="570"/>
      <c r="SOR627" s="570"/>
      <c r="SOS627" s="570"/>
      <c r="SOT627" s="570"/>
      <c r="SOU627" s="570"/>
      <c r="SOV627" s="570"/>
      <c r="SOW627" s="570"/>
      <c r="SOX627" s="570"/>
      <c r="SOY627" s="570"/>
      <c r="SOZ627" s="570"/>
      <c r="SPA627" s="570"/>
      <c r="SPB627" s="570"/>
      <c r="SPC627" s="570"/>
      <c r="SPD627" s="570"/>
      <c r="SPE627" s="570"/>
      <c r="SPF627" s="570"/>
      <c r="SPG627" s="570"/>
      <c r="SPH627" s="570"/>
      <c r="SPI627" s="570"/>
      <c r="SPJ627" s="570"/>
      <c r="SPK627" s="570"/>
      <c r="SPL627" s="570"/>
      <c r="SPM627" s="570"/>
      <c r="SPN627" s="570"/>
      <c r="SPO627" s="570"/>
      <c r="SPP627" s="570"/>
      <c r="SPQ627" s="570"/>
      <c r="SPR627" s="570"/>
      <c r="SPS627" s="570"/>
      <c r="SPT627" s="570"/>
      <c r="SPU627" s="570"/>
      <c r="SPV627" s="570"/>
      <c r="SPW627" s="570"/>
      <c r="SPX627" s="570"/>
      <c r="SPY627" s="570"/>
      <c r="SPZ627" s="570"/>
      <c r="SQA627" s="570"/>
      <c r="SQB627" s="570"/>
      <c r="SQC627" s="570"/>
      <c r="SQD627" s="570"/>
      <c r="SQE627" s="570"/>
      <c r="SQF627" s="570"/>
      <c r="SQG627" s="570"/>
      <c r="SQH627" s="570"/>
      <c r="SQI627" s="570"/>
      <c r="SQJ627" s="570"/>
      <c r="SQK627" s="570"/>
      <c r="SQL627" s="570"/>
      <c r="SQM627" s="570"/>
      <c r="SQN627" s="570"/>
      <c r="SQO627" s="570"/>
      <c r="SQP627" s="570"/>
      <c r="SQQ627" s="570"/>
      <c r="SQR627" s="570"/>
      <c r="SQS627" s="570"/>
      <c r="SQT627" s="570"/>
      <c r="SQU627" s="570"/>
      <c r="SQV627" s="570"/>
      <c r="SQW627" s="570"/>
      <c r="SQX627" s="570"/>
      <c r="SQY627" s="570"/>
      <c r="SQZ627" s="570"/>
      <c r="SRA627" s="570"/>
      <c r="SRB627" s="570"/>
      <c r="SRC627" s="570"/>
      <c r="SRD627" s="570"/>
      <c r="SRE627" s="570"/>
      <c r="SRF627" s="570"/>
      <c r="SRG627" s="570"/>
      <c r="SRH627" s="570"/>
      <c r="SRI627" s="570"/>
      <c r="SRJ627" s="570"/>
      <c r="SRK627" s="570"/>
      <c r="SRL627" s="570"/>
      <c r="SRM627" s="570"/>
      <c r="SRN627" s="570"/>
      <c r="SRO627" s="570"/>
      <c r="SRP627" s="570"/>
      <c r="SRQ627" s="570"/>
      <c r="SRR627" s="570"/>
      <c r="SRS627" s="570"/>
      <c r="SRT627" s="570"/>
      <c r="SRU627" s="570"/>
      <c r="SRV627" s="570"/>
      <c r="SRW627" s="570"/>
      <c r="SRX627" s="570"/>
      <c r="SRY627" s="570"/>
      <c r="SRZ627" s="570"/>
      <c r="SSA627" s="570"/>
      <c r="SSB627" s="570"/>
      <c r="SSC627" s="570"/>
      <c r="SSD627" s="570"/>
      <c r="SSE627" s="570"/>
      <c r="SSF627" s="570"/>
      <c r="SSG627" s="570"/>
      <c r="SSH627" s="570"/>
      <c r="SSI627" s="570"/>
      <c r="SSJ627" s="570"/>
      <c r="SSK627" s="570"/>
      <c r="SSL627" s="570"/>
      <c r="SSM627" s="570"/>
      <c r="SSN627" s="570"/>
      <c r="SSO627" s="570"/>
      <c r="SSP627" s="570"/>
      <c r="SSQ627" s="570"/>
      <c r="SSR627" s="570"/>
      <c r="SSS627" s="570"/>
      <c r="SST627" s="570"/>
      <c r="SSU627" s="570"/>
      <c r="SSV627" s="570"/>
      <c r="SSW627" s="570"/>
      <c r="SSX627" s="570"/>
      <c r="SSY627" s="570"/>
      <c r="SSZ627" s="570"/>
      <c r="STA627" s="570"/>
      <c r="STB627" s="570"/>
      <c r="STC627" s="570"/>
      <c r="STD627" s="570"/>
      <c r="STE627" s="570"/>
      <c r="STF627" s="570"/>
      <c r="STG627" s="570"/>
      <c r="STH627" s="570"/>
      <c r="STI627" s="570"/>
      <c r="STJ627" s="570"/>
      <c r="STK627" s="570"/>
      <c r="STL627" s="570"/>
      <c r="STM627" s="570"/>
      <c r="STN627" s="570"/>
      <c r="STO627" s="570"/>
      <c r="STP627" s="570"/>
      <c r="STQ627" s="570"/>
      <c r="STR627" s="570"/>
      <c r="STS627" s="570"/>
      <c r="STT627" s="570"/>
      <c r="STU627" s="570"/>
      <c r="STV627" s="570"/>
      <c r="STW627" s="570"/>
      <c r="STX627" s="570"/>
      <c r="STY627" s="570"/>
      <c r="STZ627" s="570"/>
      <c r="SUA627" s="570"/>
      <c r="SUB627" s="570"/>
      <c r="SUC627" s="570"/>
      <c r="SUD627" s="570"/>
      <c r="SUE627" s="570"/>
      <c r="SUF627" s="570"/>
      <c r="SUG627" s="570"/>
      <c r="SUH627" s="570"/>
      <c r="SUI627" s="570"/>
      <c r="SUJ627" s="570"/>
      <c r="SUK627" s="570"/>
      <c r="SUL627" s="570"/>
      <c r="SUM627" s="570"/>
      <c r="SUN627" s="570"/>
      <c r="SUO627" s="570"/>
      <c r="SUP627" s="570"/>
      <c r="SUQ627" s="570"/>
      <c r="SUR627" s="570"/>
      <c r="SUS627" s="570"/>
      <c r="SUT627" s="570"/>
      <c r="SUU627" s="570"/>
      <c r="SUV627" s="570"/>
      <c r="SUW627" s="570"/>
      <c r="SUX627" s="570"/>
      <c r="SUY627" s="570"/>
      <c r="SUZ627" s="570"/>
      <c r="SVA627" s="570"/>
      <c r="SVB627" s="570"/>
      <c r="SVC627" s="570"/>
      <c r="SVD627" s="570"/>
      <c r="SVE627" s="570"/>
      <c r="SVF627" s="570"/>
      <c r="SVG627" s="570"/>
      <c r="SVH627" s="570"/>
      <c r="SVI627" s="570"/>
      <c r="SVJ627" s="570"/>
      <c r="SVK627" s="570"/>
      <c r="SVL627" s="570"/>
      <c r="SVM627" s="570"/>
      <c r="SVN627" s="570"/>
      <c r="SVO627" s="570"/>
      <c r="SVP627" s="570"/>
      <c r="SVQ627" s="570"/>
      <c r="SVR627" s="570"/>
      <c r="SVS627" s="570"/>
      <c r="SVT627" s="570"/>
      <c r="SVU627" s="570"/>
      <c r="SVV627" s="570"/>
      <c r="SVW627" s="570"/>
      <c r="SVX627" s="570"/>
      <c r="SVY627" s="570"/>
      <c r="SVZ627" s="570"/>
      <c r="SWA627" s="570"/>
      <c r="SWB627" s="570"/>
      <c r="SWC627" s="570"/>
      <c r="SWD627" s="570"/>
      <c r="SWE627" s="570"/>
      <c r="SWF627" s="570"/>
      <c r="SWG627" s="570"/>
      <c r="SWH627" s="570"/>
      <c r="SWI627" s="570"/>
      <c r="SWJ627" s="570"/>
      <c r="SWK627" s="570"/>
      <c r="SWL627" s="570"/>
      <c r="SWM627" s="570"/>
      <c r="SWN627" s="570"/>
      <c r="SWO627" s="570"/>
      <c r="SWP627" s="570"/>
      <c r="SWQ627" s="570"/>
      <c r="SWR627" s="570"/>
      <c r="SWS627" s="570"/>
      <c r="SWT627" s="570"/>
      <c r="SWU627" s="570"/>
      <c r="SWV627" s="570"/>
      <c r="SWW627" s="570"/>
      <c r="SWX627" s="570"/>
      <c r="SWY627" s="570"/>
      <c r="SWZ627" s="570"/>
      <c r="SXA627" s="570"/>
      <c r="SXB627" s="570"/>
      <c r="SXC627" s="570"/>
      <c r="SXD627" s="570"/>
      <c r="SXE627" s="570"/>
      <c r="SXF627" s="570"/>
      <c r="SXG627" s="570"/>
      <c r="SXH627" s="570"/>
      <c r="SXI627" s="570"/>
      <c r="SXJ627" s="570"/>
      <c r="SXK627" s="570"/>
      <c r="SXL627" s="570"/>
      <c r="SXM627" s="570"/>
      <c r="SXN627" s="570"/>
      <c r="SXO627" s="570"/>
      <c r="SXP627" s="570"/>
      <c r="SXQ627" s="570"/>
      <c r="SXR627" s="570"/>
      <c r="SXS627" s="570"/>
      <c r="SXT627" s="570"/>
      <c r="SXU627" s="570"/>
      <c r="SXV627" s="570"/>
      <c r="SXW627" s="570"/>
      <c r="SXX627" s="570"/>
      <c r="SXY627" s="570"/>
      <c r="SXZ627" s="570"/>
      <c r="SYA627" s="570"/>
      <c r="SYB627" s="570"/>
      <c r="SYC627" s="570"/>
      <c r="SYD627" s="570"/>
      <c r="SYE627" s="570"/>
      <c r="SYF627" s="570"/>
      <c r="SYG627" s="570"/>
      <c r="SYH627" s="570"/>
      <c r="SYI627" s="570"/>
      <c r="SYJ627" s="570"/>
      <c r="SYK627" s="570"/>
      <c r="SYL627" s="570"/>
      <c r="SYM627" s="570"/>
      <c r="SYN627" s="570"/>
      <c r="SYO627" s="570"/>
      <c r="SYP627" s="570"/>
      <c r="SYQ627" s="570"/>
      <c r="SYR627" s="570"/>
      <c r="SYS627" s="570"/>
      <c r="SYT627" s="570"/>
      <c r="SYU627" s="570"/>
      <c r="SYV627" s="570"/>
      <c r="SYW627" s="570"/>
      <c r="SYX627" s="570"/>
      <c r="SYY627" s="570"/>
      <c r="SYZ627" s="570"/>
      <c r="SZA627" s="570"/>
      <c r="SZB627" s="570"/>
      <c r="SZC627" s="570"/>
      <c r="SZD627" s="570"/>
      <c r="SZE627" s="570"/>
      <c r="SZF627" s="570"/>
      <c r="SZG627" s="570"/>
      <c r="SZH627" s="570"/>
      <c r="SZI627" s="570"/>
      <c r="SZJ627" s="570"/>
      <c r="SZK627" s="570"/>
      <c r="SZL627" s="570"/>
      <c r="SZM627" s="570"/>
      <c r="SZN627" s="570"/>
      <c r="SZO627" s="570"/>
      <c r="SZP627" s="570"/>
      <c r="SZQ627" s="570"/>
      <c r="SZR627" s="570"/>
      <c r="SZS627" s="570"/>
      <c r="SZT627" s="570"/>
      <c r="SZU627" s="570"/>
      <c r="SZV627" s="570"/>
      <c r="SZW627" s="570"/>
      <c r="SZX627" s="570"/>
      <c r="SZY627" s="570"/>
      <c r="SZZ627" s="570"/>
      <c r="TAA627" s="570"/>
      <c r="TAB627" s="570"/>
      <c r="TAC627" s="570"/>
      <c r="TAD627" s="570"/>
      <c r="TAE627" s="570"/>
      <c r="TAF627" s="570"/>
      <c r="TAG627" s="570"/>
      <c r="TAH627" s="570"/>
      <c r="TAI627" s="570"/>
      <c r="TAJ627" s="570"/>
      <c r="TAK627" s="570"/>
      <c r="TAL627" s="570"/>
      <c r="TAM627" s="570"/>
      <c r="TAN627" s="570"/>
      <c r="TAO627" s="570"/>
      <c r="TAP627" s="570"/>
      <c r="TAQ627" s="570"/>
      <c r="TAR627" s="570"/>
      <c r="TAS627" s="570"/>
      <c r="TAT627" s="570"/>
      <c r="TAU627" s="570"/>
      <c r="TAV627" s="570"/>
      <c r="TAW627" s="570"/>
      <c r="TAX627" s="570"/>
      <c r="TAY627" s="570"/>
      <c r="TAZ627" s="570"/>
      <c r="TBA627" s="570"/>
      <c r="TBB627" s="570"/>
      <c r="TBC627" s="570"/>
      <c r="TBD627" s="570"/>
      <c r="TBE627" s="570"/>
      <c r="TBF627" s="570"/>
      <c r="TBG627" s="570"/>
      <c r="TBH627" s="570"/>
      <c r="TBI627" s="570"/>
      <c r="TBJ627" s="570"/>
      <c r="TBK627" s="570"/>
      <c r="TBL627" s="570"/>
      <c r="TBM627" s="570"/>
      <c r="TBN627" s="570"/>
      <c r="TBO627" s="570"/>
      <c r="TBP627" s="570"/>
      <c r="TBQ627" s="570"/>
      <c r="TBR627" s="570"/>
      <c r="TBS627" s="570"/>
      <c r="TBT627" s="570"/>
      <c r="TBU627" s="570"/>
      <c r="TBV627" s="570"/>
      <c r="TBW627" s="570"/>
      <c r="TBX627" s="570"/>
      <c r="TBY627" s="570"/>
      <c r="TBZ627" s="570"/>
      <c r="TCA627" s="570"/>
      <c r="TCB627" s="570"/>
      <c r="TCC627" s="570"/>
      <c r="TCD627" s="570"/>
      <c r="TCE627" s="570"/>
      <c r="TCF627" s="570"/>
      <c r="TCG627" s="570"/>
      <c r="TCH627" s="570"/>
      <c r="TCI627" s="570"/>
      <c r="TCJ627" s="570"/>
      <c r="TCK627" s="570"/>
      <c r="TCL627" s="570"/>
      <c r="TCM627" s="570"/>
      <c r="TCN627" s="570"/>
      <c r="TCO627" s="570"/>
      <c r="TCP627" s="570"/>
      <c r="TCQ627" s="570"/>
      <c r="TCR627" s="570"/>
      <c r="TCS627" s="570"/>
      <c r="TCT627" s="570"/>
      <c r="TCU627" s="570"/>
      <c r="TCV627" s="570"/>
      <c r="TCW627" s="570"/>
      <c r="TCX627" s="570"/>
      <c r="TCY627" s="570"/>
      <c r="TCZ627" s="570"/>
      <c r="TDA627" s="570"/>
      <c r="TDB627" s="570"/>
      <c r="TDC627" s="570"/>
      <c r="TDD627" s="570"/>
      <c r="TDE627" s="570"/>
      <c r="TDF627" s="570"/>
      <c r="TDG627" s="570"/>
      <c r="TDH627" s="570"/>
      <c r="TDI627" s="570"/>
      <c r="TDJ627" s="570"/>
      <c r="TDK627" s="570"/>
      <c r="TDL627" s="570"/>
      <c r="TDM627" s="570"/>
      <c r="TDN627" s="570"/>
      <c r="TDO627" s="570"/>
      <c r="TDP627" s="570"/>
      <c r="TDQ627" s="570"/>
      <c r="TDR627" s="570"/>
      <c r="TDS627" s="570"/>
      <c r="TDT627" s="570"/>
      <c r="TDU627" s="570"/>
      <c r="TDV627" s="570"/>
      <c r="TDW627" s="570"/>
      <c r="TDX627" s="570"/>
      <c r="TDY627" s="570"/>
      <c r="TDZ627" s="570"/>
      <c r="TEA627" s="570"/>
      <c r="TEB627" s="570"/>
      <c r="TEC627" s="570"/>
      <c r="TED627" s="570"/>
      <c r="TEE627" s="570"/>
      <c r="TEF627" s="570"/>
      <c r="TEG627" s="570"/>
      <c r="TEH627" s="570"/>
      <c r="TEI627" s="570"/>
      <c r="TEJ627" s="570"/>
      <c r="TEK627" s="570"/>
      <c r="TEL627" s="570"/>
      <c r="TEM627" s="570"/>
      <c r="TEN627" s="570"/>
      <c r="TEO627" s="570"/>
      <c r="TEP627" s="570"/>
      <c r="TEQ627" s="570"/>
      <c r="TER627" s="570"/>
      <c r="TES627" s="570"/>
      <c r="TET627" s="570"/>
      <c r="TEU627" s="570"/>
      <c r="TEV627" s="570"/>
      <c r="TEW627" s="570"/>
      <c r="TEX627" s="570"/>
      <c r="TEY627" s="570"/>
      <c r="TEZ627" s="570"/>
      <c r="TFA627" s="570"/>
      <c r="TFB627" s="570"/>
      <c r="TFC627" s="570"/>
      <c r="TFD627" s="570"/>
      <c r="TFE627" s="570"/>
      <c r="TFF627" s="570"/>
      <c r="TFG627" s="570"/>
      <c r="TFH627" s="570"/>
      <c r="TFI627" s="570"/>
      <c r="TFJ627" s="570"/>
      <c r="TFK627" s="570"/>
      <c r="TFL627" s="570"/>
      <c r="TFM627" s="570"/>
      <c r="TFN627" s="570"/>
      <c r="TFO627" s="570"/>
      <c r="TFP627" s="570"/>
      <c r="TFQ627" s="570"/>
      <c r="TFR627" s="570"/>
      <c r="TFS627" s="570"/>
      <c r="TFT627" s="570"/>
      <c r="TFU627" s="570"/>
      <c r="TFV627" s="570"/>
      <c r="TFW627" s="570"/>
      <c r="TFX627" s="570"/>
      <c r="TFY627" s="570"/>
      <c r="TFZ627" s="570"/>
      <c r="TGA627" s="570"/>
      <c r="TGB627" s="570"/>
      <c r="TGC627" s="570"/>
      <c r="TGD627" s="570"/>
      <c r="TGE627" s="570"/>
      <c r="TGF627" s="570"/>
      <c r="TGG627" s="570"/>
      <c r="TGH627" s="570"/>
      <c r="TGI627" s="570"/>
      <c r="TGJ627" s="570"/>
      <c r="TGK627" s="570"/>
      <c r="TGL627" s="570"/>
      <c r="TGM627" s="570"/>
      <c r="TGN627" s="570"/>
      <c r="TGO627" s="570"/>
      <c r="TGP627" s="570"/>
      <c r="TGQ627" s="570"/>
      <c r="TGR627" s="570"/>
      <c r="TGS627" s="570"/>
      <c r="TGT627" s="570"/>
      <c r="TGU627" s="570"/>
      <c r="TGV627" s="570"/>
      <c r="TGW627" s="570"/>
      <c r="TGX627" s="570"/>
      <c r="TGY627" s="570"/>
      <c r="TGZ627" s="570"/>
      <c r="THA627" s="570"/>
      <c r="THB627" s="570"/>
      <c r="THC627" s="570"/>
      <c r="THD627" s="570"/>
      <c r="THE627" s="570"/>
      <c r="THF627" s="570"/>
      <c r="THG627" s="570"/>
      <c r="THH627" s="570"/>
      <c r="THI627" s="570"/>
      <c r="THJ627" s="570"/>
      <c r="THK627" s="570"/>
      <c r="THL627" s="570"/>
      <c r="THM627" s="570"/>
      <c r="THN627" s="570"/>
      <c r="THO627" s="570"/>
      <c r="THP627" s="570"/>
      <c r="THQ627" s="570"/>
      <c r="THR627" s="570"/>
      <c r="THS627" s="570"/>
      <c r="THT627" s="570"/>
      <c r="THU627" s="570"/>
      <c r="THV627" s="570"/>
      <c r="THW627" s="570"/>
      <c r="THX627" s="570"/>
      <c r="THY627" s="570"/>
      <c r="THZ627" s="570"/>
      <c r="TIA627" s="570"/>
      <c r="TIB627" s="570"/>
      <c r="TIC627" s="570"/>
      <c r="TID627" s="570"/>
      <c r="TIE627" s="570"/>
      <c r="TIF627" s="570"/>
      <c r="TIG627" s="570"/>
      <c r="TIH627" s="570"/>
      <c r="TII627" s="570"/>
      <c r="TIJ627" s="570"/>
      <c r="TIK627" s="570"/>
      <c r="TIL627" s="570"/>
      <c r="TIM627" s="570"/>
      <c r="TIN627" s="570"/>
      <c r="TIO627" s="570"/>
      <c r="TIP627" s="570"/>
      <c r="TIQ627" s="570"/>
      <c r="TIR627" s="570"/>
      <c r="TIS627" s="570"/>
      <c r="TIT627" s="570"/>
      <c r="TIU627" s="570"/>
      <c r="TIV627" s="570"/>
      <c r="TIW627" s="570"/>
      <c r="TIX627" s="570"/>
      <c r="TIY627" s="570"/>
      <c r="TIZ627" s="570"/>
      <c r="TJA627" s="570"/>
      <c r="TJB627" s="570"/>
      <c r="TJC627" s="570"/>
      <c r="TJD627" s="570"/>
      <c r="TJE627" s="570"/>
      <c r="TJF627" s="570"/>
      <c r="TJG627" s="570"/>
      <c r="TJH627" s="570"/>
      <c r="TJI627" s="570"/>
      <c r="TJJ627" s="570"/>
      <c r="TJK627" s="570"/>
      <c r="TJL627" s="570"/>
      <c r="TJM627" s="570"/>
      <c r="TJN627" s="570"/>
      <c r="TJO627" s="570"/>
      <c r="TJP627" s="570"/>
      <c r="TJQ627" s="570"/>
      <c r="TJR627" s="570"/>
      <c r="TJS627" s="570"/>
      <c r="TJT627" s="570"/>
      <c r="TJU627" s="570"/>
      <c r="TJV627" s="570"/>
      <c r="TJW627" s="570"/>
      <c r="TJX627" s="570"/>
      <c r="TJY627" s="570"/>
      <c r="TJZ627" s="570"/>
      <c r="TKA627" s="570"/>
      <c r="TKB627" s="570"/>
      <c r="TKC627" s="570"/>
      <c r="TKD627" s="570"/>
      <c r="TKE627" s="570"/>
      <c r="TKF627" s="570"/>
      <c r="TKG627" s="570"/>
      <c r="TKH627" s="570"/>
      <c r="TKI627" s="570"/>
      <c r="TKJ627" s="570"/>
      <c r="TKK627" s="570"/>
      <c r="TKL627" s="570"/>
      <c r="TKM627" s="570"/>
      <c r="TKN627" s="570"/>
      <c r="TKO627" s="570"/>
      <c r="TKP627" s="570"/>
      <c r="TKQ627" s="570"/>
      <c r="TKR627" s="570"/>
      <c r="TKS627" s="570"/>
      <c r="TKT627" s="570"/>
      <c r="TKU627" s="570"/>
      <c r="TKV627" s="570"/>
      <c r="TKW627" s="570"/>
      <c r="TKX627" s="570"/>
      <c r="TKY627" s="570"/>
      <c r="TKZ627" s="570"/>
      <c r="TLA627" s="570"/>
      <c r="TLB627" s="570"/>
      <c r="TLC627" s="570"/>
      <c r="TLD627" s="570"/>
      <c r="TLE627" s="570"/>
      <c r="TLF627" s="570"/>
      <c r="TLG627" s="570"/>
      <c r="TLH627" s="570"/>
      <c r="TLI627" s="570"/>
      <c r="TLJ627" s="570"/>
      <c r="TLK627" s="570"/>
      <c r="TLL627" s="570"/>
      <c r="TLM627" s="570"/>
      <c r="TLN627" s="570"/>
      <c r="TLO627" s="570"/>
      <c r="TLP627" s="570"/>
      <c r="TLQ627" s="570"/>
      <c r="TLR627" s="570"/>
      <c r="TLS627" s="570"/>
      <c r="TLT627" s="570"/>
      <c r="TLU627" s="570"/>
      <c r="TLV627" s="570"/>
      <c r="TLW627" s="570"/>
      <c r="TLX627" s="570"/>
      <c r="TLY627" s="570"/>
      <c r="TLZ627" s="570"/>
      <c r="TMA627" s="570"/>
      <c r="TMB627" s="570"/>
      <c r="TMC627" s="570"/>
      <c r="TMD627" s="570"/>
      <c r="TME627" s="570"/>
      <c r="TMF627" s="570"/>
      <c r="TMG627" s="570"/>
      <c r="TMH627" s="570"/>
      <c r="TMI627" s="570"/>
      <c r="TMJ627" s="570"/>
      <c r="TMK627" s="570"/>
      <c r="TML627" s="570"/>
      <c r="TMM627" s="570"/>
      <c r="TMN627" s="570"/>
      <c r="TMO627" s="570"/>
      <c r="TMP627" s="570"/>
      <c r="TMQ627" s="570"/>
      <c r="TMR627" s="570"/>
      <c r="TMS627" s="570"/>
      <c r="TMT627" s="570"/>
      <c r="TMU627" s="570"/>
      <c r="TMV627" s="570"/>
      <c r="TMW627" s="570"/>
      <c r="TMX627" s="570"/>
      <c r="TMY627" s="570"/>
      <c r="TMZ627" s="570"/>
      <c r="TNA627" s="570"/>
      <c r="TNB627" s="570"/>
      <c r="TNC627" s="570"/>
      <c r="TND627" s="570"/>
      <c r="TNE627" s="570"/>
      <c r="TNF627" s="570"/>
      <c r="TNG627" s="570"/>
      <c r="TNH627" s="570"/>
      <c r="TNI627" s="570"/>
      <c r="TNJ627" s="570"/>
      <c r="TNK627" s="570"/>
      <c r="TNL627" s="570"/>
      <c r="TNM627" s="570"/>
      <c r="TNN627" s="570"/>
      <c r="TNO627" s="570"/>
      <c r="TNP627" s="570"/>
      <c r="TNQ627" s="570"/>
      <c r="TNR627" s="570"/>
      <c r="TNS627" s="570"/>
      <c r="TNT627" s="570"/>
      <c r="TNU627" s="570"/>
      <c r="TNV627" s="570"/>
      <c r="TNW627" s="570"/>
      <c r="TNX627" s="570"/>
      <c r="TNY627" s="570"/>
      <c r="TNZ627" s="570"/>
      <c r="TOA627" s="570"/>
      <c r="TOB627" s="570"/>
      <c r="TOC627" s="570"/>
      <c r="TOD627" s="570"/>
      <c r="TOE627" s="570"/>
      <c r="TOF627" s="570"/>
      <c r="TOG627" s="570"/>
      <c r="TOH627" s="570"/>
      <c r="TOI627" s="570"/>
      <c r="TOJ627" s="570"/>
      <c r="TOK627" s="570"/>
      <c r="TOL627" s="570"/>
      <c r="TOM627" s="570"/>
      <c r="TON627" s="570"/>
      <c r="TOO627" s="570"/>
      <c r="TOP627" s="570"/>
      <c r="TOQ627" s="570"/>
      <c r="TOR627" s="570"/>
      <c r="TOS627" s="570"/>
      <c r="TOT627" s="570"/>
      <c r="TOU627" s="570"/>
      <c r="TOV627" s="570"/>
      <c r="TOW627" s="570"/>
      <c r="TOX627" s="570"/>
      <c r="TOY627" s="570"/>
      <c r="TOZ627" s="570"/>
      <c r="TPA627" s="570"/>
      <c r="TPB627" s="570"/>
      <c r="TPC627" s="570"/>
      <c r="TPD627" s="570"/>
      <c r="TPE627" s="570"/>
      <c r="TPF627" s="570"/>
      <c r="TPG627" s="570"/>
      <c r="TPH627" s="570"/>
      <c r="TPI627" s="570"/>
      <c r="TPJ627" s="570"/>
      <c r="TPK627" s="570"/>
      <c r="TPL627" s="570"/>
      <c r="TPM627" s="570"/>
      <c r="TPN627" s="570"/>
      <c r="TPO627" s="570"/>
      <c r="TPP627" s="570"/>
      <c r="TPQ627" s="570"/>
      <c r="TPR627" s="570"/>
      <c r="TPS627" s="570"/>
      <c r="TPT627" s="570"/>
      <c r="TPU627" s="570"/>
      <c r="TPV627" s="570"/>
      <c r="TPW627" s="570"/>
      <c r="TPX627" s="570"/>
      <c r="TPY627" s="570"/>
      <c r="TPZ627" s="570"/>
      <c r="TQA627" s="570"/>
      <c r="TQB627" s="570"/>
      <c r="TQC627" s="570"/>
      <c r="TQD627" s="570"/>
      <c r="TQE627" s="570"/>
      <c r="TQF627" s="570"/>
      <c r="TQG627" s="570"/>
      <c r="TQH627" s="570"/>
      <c r="TQI627" s="570"/>
      <c r="TQJ627" s="570"/>
      <c r="TQK627" s="570"/>
      <c r="TQL627" s="570"/>
      <c r="TQM627" s="570"/>
      <c r="TQN627" s="570"/>
      <c r="TQO627" s="570"/>
      <c r="TQP627" s="570"/>
      <c r="TQQ627" s="570"/>
      <c r="TQR627" s="570"/>
      <c r="TQS627" s="570"/>
      <c r="TQT627" s="570"/>
      <c r="TQU627" s="570"/>
      <c r="TQV627" s="570"/>
      <c r="TQW627" s="570"/>
      <c r="TQX627" s="570"/>
      <c r="TQY627" s="570"/>
      <c r="TQZ627" s="570"/>
      <c r="TRA627" s="570"/>
      <c r="TRB627" s="570"/>
      <c r="TRC627" s="570"/>
      <c r="TRD627" s="570"/>
      <c r="TRE627" s="570"/>
      <c r="TRF627" s="570"/>
      <c r="TRG627" s="570"/>
      <c r="TRH627" s="570"/>
      <c r="TRI627" s="570"/>
      <c r="TRJ627" s="570"/>
      <c r="TRK627" s="570"/>
      <c r="TRL627" s="570"/>
      <c r="TRM627" s="570"/>
      <c r="TRN627" s="570"/>
      <c r="TRO627" s="570"/>
      <c r="TRP627" s="570"/>
      <c r="TRQ627" s="570"/>
      <c r="TRR627" s="570"/>
      <c r="TRS627" s="570"/>
      <c r="TRT627" s="570"/>
      <c r="TRU627" s="570"/>
      <c r="TRV627" s="570"/>
      <c r="TRW627" s="570"/>
      <c r="TRX627" s="570"/>
      <c r="TRY627" s="570"/>
      <c r="TRZ627" s="570"/>
      <c r="TSA627" s="570"/>
      <c r="TSB627" s="570"/>
      <c r="TSC627" s="570"/>
      <c r="TSD627" s="570"/>
      <c r="TSE627" s="570"/>
      <c r="TSF627" s="570"/>
      <c r="TSG627" s="570"/>
      <c r="TSH627" s="570"/>
      <c r="TSI627" s="570"/>
      <c r="TSJ627" s="570"/>
      <c r="TSK627" s="570"/>
      <c r="TSL627" s="570"/>
      <c r="TSM627" s="570"/>
      <c r="TSN627" s="570"/>
      <c r="TSO627" s="570"/>
      <c r="TSP627" s="570"/>
      <c r="TSQ627" s="570"/>
      <c r="TSR627" s="570"/>
      <c r="TSS627" s="570"/>
      <c r="TST627" s="570"/>
      <c r="TSU627" s="570"/>
      <c r="TSV627" s="570"/>
      <c r="TSW627" s="570"/>
      <c r="TSX627" s="570"/>
      <c r="TSY627" s="570"/>
      <c r="TSZ627" s="570"/>
      <c r="TTA627" s="570"/>
      <c r="TTB627" s="570"/>
      <c r="TTC627" s="570"/>
      <c r="TTD627" s="570"/>
      <c r="TTE627" s="570"/>
      <c r="TTF627" s="570"/>
      <c r="TTG627" s="570"/>
      <c r="TTH627" s="570"/>
      <c r="TTI627" s="570"/>
      <c r="TTJ627" s="570"/>
      <c r="TTK627" s="570"/>
      <c r="TTL627" s="570"/>
      <c r="TTM627" s="570"/>
      <c r="TTN627" s="570"/>
      <c r="TTO627" s="570"/>
      <c r="TTP627" s="570"/>
      <c r="TTQ627" s="570"/>
      <c r="TTR627" s="570"/>
      <c r="TTS627" s="570"/>
      <c r="TTT627" s="570"/>
      <c r="TTU627" s="570"/>
      <c r="TTV627" s="570"/>
      <c r="TTW627" s="570"/>
      <c r="TTX627" s="570"/>
      <c r="TTY627" s="570"/>
      <c r="TTZ627" s="570"/>
      <c r="TUA627" s="570"/>
      <c r="TUB627" s="570"/>
      <c r="TUC627" s="570"/>
      <c r="TUD627" s="570"/>
      <c r="TUE627" s="570"/>
      <c r="TUF627" s="570"/>
      <c r="TUG627" s="570"/>
      <c r="TUH627" s="570"/>
      <c r="TUI627" s="570"/>
      <c r="TUJ627" s="570"/>
      <c r="TUK627" s="570"/>
      <c r="TUL627" s="570"/>
      <c r="TUM627" s="570"/>
      <c r="TUN627" s="570"/>
      <c r="TUO627" s="570"/>
      <c r="TUP627" s="570"/>
      <c r="TUQ627" s="570"/>
      <c r="TUR627" s="570"/>
      <c r="TUS627" s="570"/>
      <c r="TUT627" s="570"/>
      <c r="TUU627" s="570"/>
      <c r="TUV627" s="570"/>
      <c r="TUW627" s="570"/>
      <c r="TUX627" s="570"/>
      <c r="TUY627" s="570"/>
      <c r="TUZ627" s="570"/>
      <c r="TVA627" s="570"/>
      <c r="TVB627" s="570"/>
      <c r="TVC627" s="570"/>
      <c r="TVD627" s="570"/>
      <c r="TVE627" s="570"/>
      <c r="TVF627" s="570"/>
      <c r="TVG627" s="570"/>
      <c r="TVH627" s="570"/>
      <c r="TVI627" s="570"/>
      <c r="TVJ627" s="570"/>
      <c r="TVK627" s="570"/>
      <c r="TVL627" s="570"/>
      <c r="TVM627" s="570"/>
      <c r="TVN627" s="570"/>
      <c r="TVO627" s="570"/>
      <c r="TVP627" s="570"/>
      <c r="TVQ627" s="570"/>
      <c r="TVR627" s="570"/>
      <c r="TVS627" s="570"/>
      <c r="TVT627" s="570"/>
      <c r="TVU627" s="570"/>
      <c r="TVV627" s="570"/>
      <c r="TVW627" s="570"/>
      <c r="TVX627" s="570"/>
      <c r="TVY627" s="570"/>
      <c r="TVZ627" s="570"/>
      <c r="TWA627" s="570"/>
      <c r="TWB627" s="570"/>
      <c r="TWC627" s="570"/>
      <c r="TWD627" s="570"/>
      <c r="TWE627" s="570"/>
      <c r="TWF627" s="570"/>
      <c r="TWG627" s="570"/>
      <c r="TWH627" s="570"/>
      <c r="TWI627" s="570"/>
      <c r="TWJ627" s="570"/>
      <c r="TWK627" s="570"/>
      <c r="TWL627" s="570"/>
      <c r="TWM627" s="570"/>
      <c r="TWN627" s="570"/>
      <c r="TWO627" s="570"/>
      <c r="TWP627" s="570"/>
      <c r="TWQ627" s="570"/>
      <c r="TWR627" s="570"/>
      <c r="TWS627" s="570"/>
      <c r="TWT627" s="570"/>
      <c r="TWU627" s="570"/>
      <c r="TWV627" s="570"/>
      <c r="TWW627" s="570"/>
      <c r="TWX627" s="570"/>
      <c r="TWY627" s="570"/>
      <c r="TWZ627" s="570"/>
      <c r="TXA627" s="570"/>
      <c r="TXB627" s="570"/>
      <c r="TXC627" s="570"/>
      <c r="TXD627" s="570"/>
      <c r="TXE627" s="570"/>
      <c r="TXF627" s="570"/>
      <c r="TXG627" s="570"/>
      <c r="TXH627" s="570"/>
      <c r="TXI627" s="570"/>
      <c r="TXJ627" s="570"/>
      <c r="TXK627" s="570"/>
      <c r="TXL627" s="570"/>
      <c r="TXM627" s="570"/>
      <c r="TXN627" s="570"/>
      <c r="TXO627" s="570"/>
      <c r="TXP627" s="570"/>
      <c r="TXQ627" s="570"/>
      <c r="TXR627" s="570"/>
      <c r="TXS627" s="570"/>
      <c r="TXT627" s="570"/>
      <c r="TXU627" s="570"/>
      <c r="TXV627" s="570"/>
      <c r="TXW627" s="570"/>
      <c r="TXX627" s="570"/>
      <c r="TXY627" s="570"/>
      <c r="TXZ627" s="570"/>
      <c r="TYA627" s="570"/>
      <c r="TYB627" s="570"/>
      <c r="TYC627" s="570"/>
      <c r="TYD627" s="570"/>
      <c r="TYE627" s="570"/>
      <c r="TYF627" s="570"/>
      <c r="TYG627" s="570"/>
      <c r="TYH627" s="570"/>
      <c r="TYI627" s="570"/>
      <c r="TYJ627" s="570"/>
      <c r="TYK627" s="570"/>
      <c r="TYL627" s="570"/>
      <c r="TYM627" s="570"/>
      <c r="TYN627" s="570"/>
      <c r="TYO627" s="570"/>
      <c r="TYP627" s="570"/>
      <c r="TYQ627" s="570"/>
      <c r="TYR627" s="570"/>
      <c r="TYS627" s="570"/>
      <c r="TYT627" s="570"/>
      <c r="TYU627" s="570"/>
      <c r="TYV627" s="570"/>
      <c r="TYW627" s="570"/>
      <c r="TYX627" s="570"/>
      <c r="TYY627" s="570"/>
      <c r="TYZ627" s="570"/>
      <c r="TZA627" s="570"/>
      <c r="TZB627" s="570"/>
      <c r="TZC627" s="570"/>
      <c r="TZD627" s="570"/>
      <c r="TZE627" s="570"/>
      <c r="TZF627" s="570"/>
      <c r="TZG627" s="570"/>
      <c r="TZH627" s="570"/>
      <c r="TZI627" s="570"/>
      <c r="TZJ627" s="570"/>
      <c r="TZK627" s="570"/>
      <c r="TZL627" s="570"/>
      <c r="TZM627" s="570"/>
      <c r="TZN627" s="570"/>
      <c r="TZO627" s="570"/>
      <c r="TZP627" s="570"/>
      <c r="TZQ627" s="570"/>
      <c r="TZR627" s="570"/>
      <c r="TZS627" s="570"/>
      <c r="TZT627" s="570"/>
      <c r="TZU627" s="570"/>
      <c r="TZV627" s="570"/>
      <c r="TZW627" s="570"/>
      <c r="TZX627" s="570"/>
      <c r="TZY627" s="570"/>
      <c r="TZZ627" s="570"/>
      <c r="UAA627" s="570"/>
      <c r="UAB627" s="570"/>
      <c r="UAC627" s="570"/>
      <c r="UAD627" s="570"/>
      <c r="UAE627" s="570"/>
      <c r="UAF627" s="570"/>
      <c r="UAG627" s="570"/>
      <c r="UAH627" s="570"/>
      <c r="UAI627" s="570"/>
      <c r="UAJ627" s="570"/>
      <c r="UAK627" s="570"/>
      <c r="UAL627" s="570"/>
      <c r="UAM627" s="570"/>
      <c r="UAN627" s="570"/>
      <c r="UAO627" s="570"/>
      <c r="UAP627" s="570"/>
      <c r="UAQ627" s="570"/>
      <c r="UAR627" s="570"/>
      <c r="UAS627" s="570"/>
      <c r="UAT627" s="570"/>
      <c r="UAU627" s="570"/>
      <c r="UAV627" s="570"/>
      <c r="UAW627" s="570"/>
      <c r="UAX627" s="570"/>
      <c r="UAY627" s="570"/>
      <c r="UAZ627" s="570"/>
      <c r="UBA627" s="570"/>
      <c r="UBB627" s="570"/>
      <c r="UBC627" s="570"/>
      <c r="UBD627" s="570"/>
      <c r="UBE627" s="570"/>
      <c r="UBF627" s="570"/>
      <c r="UBG627" s="570"/>
      <c r="UBH627" s="570"/>
      <c r="UBI627" s="570"/>
      <c r="UBJ627" s="570"/>
      <c r="UBK627" s="570"/>
      <c r="UBL627" s="570"/>
      <c r="UBM627" s="570"/>
      <c r="UBN627" s="570"/>
      <c r="UBO627" s="570"/>
      <c r="UBP627" s="570"/>
      <c r="UBQ627" s="570"/>
      <c r="UBR627" s="570"/>
      <c r="UBS627" s="570"/>
      <c r="UBT627" s="570"/>
      <c r="UBU627" s="570"/>
      <c r="UBV627" s="570"/>
      <c r="UBW627" s="570"/>
      <c r="UBX627" s="570"/>
      <c r="UBY627" s="570"/>
      <c r="UBZ627" s="570"/>
      <c r="UCA627" s="570"/>
      <c r="UCB627" s="570"/>
      <c r="UCC627" s="570"/>
      <c r="UCD627" s="570"/>
      <c r="UCE627" s="570"/>
      <c r="UCF627" s="570"/>
      <c r="UCG627" s="570"/>
      <c r="UCH627" s="570"/>
      <c r="UCI627" s="570"/>
      <c r="UCJ627" s="570"/>
      <c r="UCK627" s="570"/>
      <c r="UCL627" s="570"/>
      <c r="UCM627" s="570"/>
      <c r="UCN627" s="570"/>
      <c r="UCO627" s="570"/>
      <c r="UCP627" s="570"/>
      <c r="UCQ627" s="570"/>
      <c r="UCR627" s="570"/>
      <c r="UCS627" s="570"/>
      <c r="UCT627" s="570"/>
      <c r="UCU627" s="570"/>
      <c r="UCV627" s="570"/>
      <c r="UCW627" s="570"/>
      <c r="UCX627" s="570"/>
      <c r="UCY627" s="570"/>
      <c r="UCZ627" s="570"/>
      <c r="UDA627" s="570"/>
      <c r="UDB627" s="570"/>
      <c r="UDC627" s="570"/>
      <c r="UDD627" s="570"/>
      <c r="UDE627" s="570"/>
      <c r="UDF627" s="570"/>
      <c r="UDG627" s="570"/>
      <c r="UDH627" s="570"/>
      <c r="UDI627" s="570"/>
      <c r="UDJ627" s="570"/>
      <c r="UDK627" s="570"/>
      <c r="UDL627" s="570"/>
      <c r="UDM627" s="570"/>
      <c r="UDN627" s="570"/>
      <c r="UDO627" s="570"/>
      <c r="UDP627" s="570"/>
      <c r="UDQ627" s="570"/>
      <c r="UDR627" s="570"/>
      <c r="UDS627" s="570"/>
      <c r="UDT627" s="570"/>
      <c r="UDU627" s="570"/>
      <c r="UDV627" s="570"/>
      <c r="UDW627" s="570"/>
      <c r="UDX627" s="570"/>
      <c r="UDY627" s="570"/>
      <c r="UDZ627" s="570"/>
      <c r="UEA627" s="570"/>
      <c r="UEB627" s="570"/>
      <c r="UEC627" s="570"/>
      <c r="UED627" s="570"/>
      <c r="UEE627" s="570"/>
      <c r="UEF627" s="570"/>
      <c r="UEG627" s="570"/>
      <c r="UEH627" s="570"/>
      <c r="UEI627" s="570"/>
      <c r="UEJ627" s="570"/>
      <c r="UEK627" s="570"/>
      <c r="UEL627" s="570"/>
      <c r="UEM627" s="570"/>
      <c r="UEN627" s="570"/>
      <c r="UEO627" s="570"/>
      <c r="UEP627" s="570"/>
      <c r="UEQ627" s="570"/>
      <c r="UER627" s="570"/>
      <c r="UES627" s="570"/>
      <c r="UET627" s="570"/>
      <c r="UEU627" s="570"/>
      <c r="UEV627" s="570"/>
      <c r="UEW627" s="570"/>
      <c r="UEX627" s="570"/>
      <c r="UEY627" s="570"/>
      <c r="UEZ627" s="570"/>
      <c r="UFA627" s="570"/>
      <c r="UFB627" s="570"/>
      <c r="UFC627" s="570"/>
      <c r="UFD627" s="570"/>
      <c r="UFE627" s="570"/>
      <c r="UFF627" s="570"/>
      <c r="UFG627" s="570"/>
      <c r="UFH627" s="570"/>
      <c r="UFI627" s="570"/>
      <c r="UFJ627" s="570"/>
      <c r="UFK627" s="570"/>
      <c r="UFL627" s="570"/>
      <c r="UFM627" s="570"/>
      <c r="UFN627" s="570"/>
      <c r="UFO627" s="570"/>
      <c r="UFP627" s="570"/>
      <c r="UFQ627" s="570"/>
      <c r="UFR627" s="570"/>
      <c r="UFS627" s="570"/>
      <c r="UFT627" s="570"/>
      <c r="UFU627" s="570"/>
      <c r="UFV627" s="570"/>
      <c r="UFW627" s="570"/>
      <c r="UFX627" s="570"/>
      <c r="UFY627" s="570"/>
      <c r="UFZ627" s="570"/>
      <c r="UGA627" s="570"/>
      <c r="UGB627" s="570"/>
      <c r="UGC627" s="570"/>
      <c r="UGD627" s="570"/>
      <c r="UGE627" s="570"/>
      <c r="UGF627" s="570"/>
      <c r="UGG627" s="570"/>
      <c r="UGH627" s="570"/>
      <c r="UGI627" s="570"/>
      <c r="UGJ627" s="570"/>
      <c r="UGK627" s="570"/>
      <c r="UGL627" s="570"/>
      <c r="UGM627" s="570"/>
      <c r="UGN627" s="570"/>
      <c r="UGO627" s="570"/>
      <c r="UGP627" s="570"/>
      <c r="UGQ627" s="570"/>
      <c r="UGR627" s="570"/>
      <c r="UGS627" s="570"/>
      <c r="UGT627" s="570"/>
      <c r="UGU627" s="570"/>
      <c r="UGV627" s="570"/>
      <c r="UGW627" s="570"/>
      <c r="UGX627" s="570"/>
      <c r="UGY627" s="570"/>
      <c r="UGZ627" s="570"/>
      <c r="UHA627" s="570"/>
      <c r="UHB627" s="570"/>
      <c r="UHC627" s="570"/>
      <c r="UHD627" s="570"/>
      <c r="UHE627" s="570"/>
      <c r="UHF627" s="570"/>
      <c r="UHG627" s="570"/>
      <c r="UHH627" s="570"/>
      <c r="UHI627" s="570"/>
      <c r="UHJ627" s="570"/>
      <c r="UHK627" s="570"/>
      <c r="UHL627" s="570"/>
      <c r="UHM627" s="570"/>
      <c r="UHN627" s="570"/>
      <c r="UHO627" s="570"/>
      <c r="UHP627" s="570"/>
      <c r="UHQ627" s="570"/>
      <c r="UHR627" s="570"/>
      <c r="UHS627" s="570"/>
      <c r="UHT627" s="570"/>
      <c r="UHU627" s="570"/>
      <c r="UHV627" s="570"/>
      <c r="UHW627" s="570"/>
      <c r="UHX627" s="570"/>
      <c r="UHY627" s="570"/>
      <c r="UHZ627" s="570"/>
      <c r="UIA627" s="570"/>
      <c r="UIB627" s="570"/>
      <c r="UIC627" s="570"/>
      <c r="UID627" s="570"/>
      <c r="UIE627" s="570"/>
      <c r="UIF627" s="570"/>
      <c r="UIG627" s="570"/>
      <c r="UIH627" s="570"/>
      <c r="UII627" s="570"/>
      <c r="UIJ627" s="570"/>
      <c r="UIK627" s="570"/>
      <c r="UIL627" s="570"/>
      <c r="UIM627" s="570"/>
      <c r="UIN627" s="570"/>
      <c r="UIO627" s="570"/>
      <c r="UIP627" s="570"/>
      <c r="UIQ627" s="570"/>
      <c r="UIR627" s="570"/>
      <c r="UIS627" s="570"/>
      <c r="UIT627" s="570"/>
      <c r="UIU627" s="570"/>
      <c r="UIV627" s="570"/>
      <c r="UIW627" s="570"/>
      <c r="UIX627" s="570"/>
      <c r="UIY627" s="570"/>
      <c r="UIZ627" s="570"/>
      <c r="UJA627" s="570"/>
      <c r="UJB627" s="570"/>
      <c r="UJC627" s="570"/>
      <c r="UJD627" s="570"/>
      <c r="UJE627" s="570"/>
      <c r="UJF627" s="570"/>
      <c r="UJG627" s="570"/>
      <c r="UJH627" s="570"/>
      <c r="UJI627" s="570"/>
      <c r="UJJ627" s="570"/>
      <c r="UJK627" s="570"/>
      <c r="UJL627" s="570"/>
      <c r="UJM627" s="570"/>
      <c r="UJN627" s="570"/>
      <c r="UJO627" s="570"/>
      <c r="UJP627" s="570"/>
      <c r="UJQ627" s="570"/>
      <c r="UJR627" s="570"/>
      <c r="UJS627" s="570"/>
      <c r="UJT627" s="570"/>
      <c r="UJU627" s="570"/>
      <c r="UJV627" s="570"/>
      <c r="UJW627" s="570"/>
      <c r="UJX627" s="570"/>
      <c r="UJY627" s="570"/>
      <c r="UJZ627" s="570"/>
      <c r="UKA627" s="570"/>
      <c r="UKB627" s="570"/>
      <c r="UKC627" s="570"/>
      <c r="UKD627" s="570"/>
      <c r="UKE627" s="570"/>
      <c r="UKF627" s="570"/>
      <c r="UKG627" s="570"/>
      <c r="UKH627" s="570"/>
      <c r="UKI627" s="570"/>
      <c r="UKJ627" s="570"/>
      <c r="UKK627" s="570"/>
      <c r="UKL627" s="570"/>
      <c r="UKM627" s="570"/>
      <c r="UKN627" s="570"/>
      <c r="UKO627" s="570"/>
      <c r="UKP627" s="570"/>
      <c r="UKQ627" s="570"/>
      <c r="UKR627" s="570"/>
      <c r="UKS627" s="570"/>
      <c r="UKT627" s="570"/>
      <c r="UKU627" s="570"/>
      <c r="UKV627" s="570"/>
      <c r="UKW627" s="570"/>
      <c r="UKX627" s="570"/>
      <c r="UKY627" s="570"/>
      <c r="UKZ627" s="570"/>
      <c r="ULA627" s="570"/>
      <c r="ULB627" s="570"/>
      <c r="ULC627" s="570"/>
      <c r="ULD627" s="570"/>
      <c r="ULE627" s="570"/>
      <c r="ULF627" s="570"/>
      <c r="ULG627" s="570"/>
      <c r="ULH627" s="570"/>
      <c r="ULI627" s="570"/>
      <c r="ULJ627" s="570"/>
      <c r="ULK627" s="570"/>
      <c r="ULL627" s="570"/>
      <c r="ULM627" s="570"/>
      <c r="ULN627" s="570"/>
      <c r="ULO627" s="570"/>
      <c r="ULP627" s="570"/>
      <c r="ULQ627" s="570"/>
      <c r="ULR627" s="570"/>
      <c r="ULS627" s="570"/>
      <c r="ULT627" s="570"/>
      <c r="ULU627" s="570"/>
      <c r="ULV627" s="570"/>
      <c r="ULW627" s="570"/>
      <c r="ULX627" s="570"/>
      <c r="ULY627" s="570"/>
      <c r="ULZ627" s="570"/>
      <c r="UMA627" s="570"/>
      <c r="UMB627" s="570"/>
      <c r="UMC627" s="570"/>
      <c r="UMD627" s="570"/>
      <c r="UME627" s="570"/>
      <c r="UMF627" s="570"/>
      <c r="UMG627" s="570"/>
      <c r="UMH627" s="570"/>
      <c r="UMI627" s="570"/>
      <c r="UMJ627" s="570"/>
      <c r="UMK627" s="570"/>
      <c r="UML627" s="570"/>
      <c r="UMM627" s="570"/>
      <c r="UMN627" s="570"/>
      <c r="UMO627" s="570"/>
      <c r="UMP627" s="570"/>
      <c r="UMQ627" s="570"/>
      <c r="UMR627" s="570"/>
      <c r="UMS627" s="570"/>
      <c r="UMT627" s="570"/>
      <c r="UMU627" s="570"/>
      <c r="UMV627" s="570"/>
      <c r="UMW627" s="570"/>
      <c r="UMX627" s="570"/>
      <c r="UMY627" s="570"/>
      <c r="UMZ627" s="570"/>
      <c r="UNA627" s="570"/>
      <c r="UNB627" s="570"/>
      <c r="UNC627" s="570"/>
      <c r="UND627" s="570"/>
      <c r="UNE627" s="570"/>
      <c r="UNF627" s="570"/>
      <c r="UNG627" s="570"/>
      <c r="UNH627" s="570"/>
      <c r="UNI627" s="570"/>
      <c r="UNJ627" s="570"/>
      <c r="UNK627" s="570"/>
      <c r="UNL627" s="570"/>
      <c r="UNM627" s="570"/>
      <c r="UNN627" s="570"/>
      <c r="UNO627" s="570"/>
      <c r="UNP627" s="570"/>
      <c r="UNQ627" s="570"/>
      <c r="UNR627" s="570"/>
      <c r="UNS627" s="570"/>
      <c r="UNT627" s="570"/>
      <c r="UNU627" s="570"/>
      <c r="UNV627" s="570"/>
      <c r="UNW627" s="570"/>
      <c r="UNX627" s="570"/>
      <c r="UNY627" s="570"/>
      <c r="UNZ627" s="570"/>
      <c r="UOA627" s="570"/>
      <c r="UOB627" s="570"/>
      <c r="UOC627" s="570"/>
      <c r="UOD627" s="570"/>
      <c r="UOE627" s="570"/>
      <c r="UOF627" s="570"/>
      <c r="UOG627" s="570"/>
      <c r="UOH627" s="570"/>
      <c r="UOI627" s="570"/>
      <c r="UOJ627" s="570"/>
      <c r="UOK627" s="570"/>
      <c r="UOL627" s="570"/>
      <c r="UOM627" s="570"/>
      <c r="UON627" s="570"/>
      <c r="UOO627" s="570"/>
      <c r="UOP627" s="570"/>
      <c r="UOQ627" s="570"/>
      <c r="UOR627" s="570"/>
      <c r="UOS627" s="570"/>
      <c r="UOT627" s="570"/>
      <c r="UOU627" s="570"/>
      <c r="UOV627" s="570"/>
      <c r="UOW627" s="570"/>
      <c r="UOX627" s="570"/>
      <c r="UOY627" s="570"/>
      <c r="UOZ627" s="570"/>
      <c r="UPA627" s="570"/>
      <c r="UPB627" s="570"/>
      <c r="UPC627" s="570"/>
      <c r="UPD627" s="570"/>
      <c r="UPE627" s="570"/>
      <c r="UPF627" s="570"/>
      <c r="UPG627" s="570"/>
      <c r="UPH627" s="570"/>
      <c r="UPI627" s="570"/>
      <c r="UPJ627" s="570"/>
      <c r="UPK627" s="570"/>
      <c r="UPL627" s="570"/>
      <c r="UPM627" s="570"/>
      <c r="UPN627" s="570"/>
      <c r="UPO627" s="570"/>
      <c r="UPP627" s="570"/>
      <c r="UPQ627" s="570"/>
      <c r="UPR627" s="570"/>
      <c r="UPS627" s="570"/>
      <c r="UPT627" s="570"/>
      <c r="UPU627" s="570"/>
      <c r="UPV627" s="570"/>
      <c r="UPW627" s="570"/>
      <c r="UPX627" s="570"/>
      <c r="UPY627" s="570"/>
      <c r="UPZ627" s="570"/>
      <c r="UQA627" s="570"/>
      <c r="UQB627" s="570"/>
      <c r="UQC627" s="570"/>
      <c r="UQD627" s="570"/>
      <c r="UQE627" s="570"/>
      <c r="UQF627" s="570"/>
      <c r="UQG627" s="570"/>
      <c r="UQH627" s="570"/>
      <c r="UQI627" s="570"/>
      <c r="UQJ627" s="570"/>
      <c r="UQK627" s="570"/>
      <c r="UQL627" s="570"/>
      <c r="UQM627" s="570"/>
      <c r="UQN627" s="570"/>
      <c r="UQO627" s="570"/>
      <c r="UQP627" s="570"/>
      <c r="UQQ627" s="570"/>
      <c r="UQR627" s="570"/>
      <c r="UQS627" s="570"/>
      <c r="UQT627" s="570"/>
      <c r="UQU627" s="570"/>
      <c r="UQV627" s="570"/>
      <c r="UQW627" s="570"/>
      <c r="UQX627" s="570"/>
      <c r="UQY627" s="570"/>
      <c r="UQZ627" s="570"/>
      <c r="URA627" s="570"/>
      <c r="URB627" s="570"/>
      <c r="URC627" s="570"/>
      <c r="URD627" s="570"/>
      <c r="URE627" s="570"/>
      <c r="URF627" s="570"/>
      <c r="URG627" s="570"/>
      <c r="URH627" s="570"/>
      <c r="URI627" s="570"/>
      <c r="URJ627" s="570"/>
      <c r="URK627" s="570"/>
      <c r="URL627" s="570"/>
      <c r="URM627" s="570"/>
      <c r="URN627" s="570"/>
      <c r="URO627" s="570"/>
      <c r="URP627" s="570"/>
      <c r="URQ627" s="570"/>
      <c r="URR627" s="570"/>
      <c r="URS627" s="570"/>
      <c r="URT627" s="570"/>
      <c r="URU627" s="570"/>
      <c r="URV627" s="570"/>
      <c r="URW627" s="570"/>
      <c r="URX627" s="570"/>
      <c r="URY627" s="570"/>
      <c r="URZ627" s="570"/>
      <c r="USA627" s="570"/>
      <c r="USB627" s="570"/>
      <c r="USC627" s="570"/>
      <c r="USD627" s="570"/>
      <c r="USE627" s="570"/>
      <c r="USF627" s="570"/>
      <c r="USG627" s="570"/>
      <c r="USH627" s="570"/>
      <c r="USI627" s="570"/>
      <c r="USJ627" s="570"/>
      <c r="USK627" s="570"/>
      <c r="USL627" s="570"/>
      <c r="USM627" s="570"/>
      <c r="USN627" s="570"/>
      <c r="USO627" s="570"/>
      <c r="USP627" s="570"/>
      <c r="USQ627" s="570"/>
      <c r="USR627" s="570"/>
      <c r="USS627" s="570"/>
      <c r="UST627" s="570"/>
      <c r="USU627" s="570"/>
      <c r="USV627" s="570"/>
      <c r="USW627" s="570"/>
      <c r="USX627" s="570"/>
      <c r="USY627" s="570"/>
      <c r="USZ627" s="570"/>
      <c r="UTA627" s="570"/>
      <c r="UTB627" s="570"/>
      <c r="UTC627" s="570"/>
      <c r="UTD627" s="570"/>
      <c r="UTE627" s="570"/>
      <c r="UTF627" s="570"/>
      <c r="UTG627" s="570"/>
      <c r="UTH627" s="570"/>
      <c r="UTI627" s="570"/>
      <c r="UTJ627" s="570"/>
      <c r="UTK627" s="570"/>
      <c r="UTL627" s="570"/>
      <c r="UTM627" s="570"/>
      <c r="UTN627" s="570"/>
      <c r="UTO627" s="570"/>
      <c r="UTP627" s="570"/>
      <c r="UTQ627" s="570"/>
      <c r="UTR627" s="570"/>
      <c r="UTS627" s="570"/>
      <c r="UTT627" s="570"/>
      <c r="UTU627" s="570"/>
      <c r="UTV627" s="570"/>
      <c r="UTW627" s="570"/>
      <c r="UTX627" s="570"/>
      <c r="UTY627" s="570"/>
      <c r="UTZ627" s="570"/>
      <c r="UUA627" s="570"/>
      <c r="UUB627" s="570"/>
      <c r="UUC627" s="570"/>
      <c r="UUD627" s="570"/>
      <c r="UUE627" s="570"/>
      <c r="UUF627" s="570"/>
      <c r="UUG627" s="570"/>
      <c r="UUH627" s="570"/>
      <c r="UUI627" s="570"/>
      <c r="UUJ627" s="570"/>
      <c r="UUK627" s="570"/>
      <c r="UUL627" s="570"/>
      <c r="UUM627" s="570"/>
      <c r="UUN627" s="570"/>
      <c r="UUO627" s="570"/>
      <c r="UUP627" s="570"/>
      <c r="UUQ627" s="570"/>
      <c r="UUR627" s="570"/>
      <c r="UUS627" s="570"/>
      <c r="UUT627" s="570"/>
      <c r="UUU627" s="570"/>
      <c r="UUV627" s="570"/>
      <c r="UUW627" s="570"/>
      <c r="UUX627" s="570"/>
      <c r="UUY627" s="570"/>
      <c r="UUZ627" s="570"/>
      <c r="UVA627" s="570"/>
      <c r="UVB627" s="570"/>
      <c r="UVC627" s="570"/>
      <c r="UVD627" s="570"/>
      <c r="UVE627" s="570"/>
      <c r="UVF627" s="570"/>
      <c r="UVG627" s="570"/>
      <c r="UVH627" s="570"/>
      <c r="UVI627" s="570"/>
      <c r="UVJ627" s="570"/>
      <c r="UVK627" s="570"/>
      <c r="UVL627" s="570"/>
      <c r="UVM627" s="570"/>
      <c r="UVN627" s="570"/>
      <c r="UVO627" s="570"/>
      <c r="UVP627" s="570"/>
      <c r="UVQ627" s="570"/>
      <c r="UVR627" s="570"/>
      <c r="UVS627" s="570"/>
      <c r="UVT627" s="570"/>
      <c r="UVU627" s="570"/>
      <c r="UVV627" s="570"/>
      <c r="UVW627" s="570"/>
      <c r="UVX627" s="570"/>
      <c r="UVY627" s="570"/>
      <c r="UVZ627" s="570"/>
      <c r="UWA627" s="570"/>
      <c r="UWB627" s="570"/>
      <c r="UWC627" s="570"/>
      <c r="UWD627" s="570"/>
      <c r="UWE627" s="570"/>
      <c r="UWF627" s="570"/>
      <c r="UWG627" s="570"/>
      <c r="UWH627" s="570"/>
      <c r="UWI627" s="570"/>
      <c r="UWJ627" s="570"/>
      <c r="UWK627" s="570"/>
      <c r="UWL627" s="570"/>
      <c r="UWM627" s="570"/>
      <c r="UWN627" s="570"/>
      <c r="UWO627" s="570"/>
      <c r="UWP627" s="570"/>
      <c r="UWQ627" s="570"/>
      <c r="UWR627" s="570"/>
      <c r="UWS627" s="570"/>
      <c r="UWT627" s="570"/>
      <c r="UWU627" s="570"/>
      <c r="UWV627" s="570"/>
      <c r="UWW627" s="570"/>
      <c r="UWX627" s="570"/>
      <c r="UWY627" s="570"/>
      <c r="UWZ627" s="570"/>
      <c r="UXA627" s="570"/>
      <c r="UXB627" s="570"/>
      <c r="UXC627" s="570"/>
      <c r="UXD627" s="570"/>
      <c r="UXE627" s="570"/>
      <c r="UXF627" s="570"/>
      <c r="UXG627" s="570"/>
      <c r="UXH627" s="570"/>
      <c r="UXI627" s="570"/>
      <c r="UXJ627" s="570"/>
      <c r="UXK627" s="570"/>
      <c r="UXL627" s="570"/>
      <c r="UXM627" s="570"/>
      <c r="UXN627" s="570"/>
      <c r="UXO627" s="570"/>
      <c r="UXP627" s="570"/>
      <c r="UXQ627" s="570"/>
      <c r="UXR627" s="570"/>
      <c r="UXS627" s="570"/>
      <c r="UXT627" s="570"/>
      <c r="UXU627" s="570"/>
      <c r="UXV627" s="570"/>
      <c r="UXW627" s="570"/>
      <c r="UXX627" s="570"/>
      <c r="UXY627" s="570"/>
      <c r="UXZ627" s="570"/>
      <c r="UYA627" s="570"/>
      <c r="UYB627" s="570"/>
      <c r="UYC627" s="570"/>
      <c r="UYD627" s="570"/>
      <c r="UYE627" s="570"/>
      <c r="UYF627" s="570"/>
      <c r="UYG627" s="570"/>
      <c r="UYH627" s="570"/>
      <c r="UYI627" s="570"/>
      <c r="UYJ627" s="570"/>
      <c r="UYK627" s="570"/>
      <c r="UYL627" s="570"/>
      <c r="UYM627" s="570"/>
      <c r="UYN627" s="570"/>
      <c r="UYO627" s="570"/>
      <c r="UYP627" s="570"/>
      <c r="UYQ627" s="570"/>
      <c r="UYR627" s="570"/>
      <c r="UYS627" s="570"/>
      <c r="UYT627" s="570"/>
      <c r="UYU627" s="570"/>
      <c r="UYV627" s="570"/>
      <c r="UYW627" s="570"/>
      <c r="UYX627" s="570"/>
      <c r="UYY627" s="570"/>
      <c r="UYZ627" s="570"/>
      <c r="UZA627" s="570"/>
      <c r="UZB627" s="570"/>
      <c r="UZC627" s="570"/>
      <c r="UZD627" s="570"/>
      <c r="UZE627" s="570"/>
      <c r="UZF627" s="570"/>
      <c r="UZG627" s="570"/>
      <c r="UZH627" s="570"/>
      <c r="UZI627" s="570"/>
      <c r="UZJ627" s="570"/>
      <c r="UZK627" s="570"/>
      <c r="UZL627" s="570"/>
      <c r="UZM627" s="570"/>
      <c r="UZN627" s="570"/>
      <c r="UZO627" s="570"/>
      <c r="UZP627" s="570"/>
      <c r="UZQ627" s="570"/>
      <c r="UZR627" s="570"/>
      <c r="UZS627" s="570"/>
      <c r="UZT627" s="570"/>
      <c r="UZU627" s="570"/>
      <c r="UZV627" s="570"/>
      <c r="UZW627" s="570"/>
      <c r="UZX627" s="570"/>
      <c r="UZY627" s="570"/>
      <c r="UZZ627" s="570"/>
      <c r="VAA627" s="570"/>
      <c r="VAB627" s="570"/>
      <c r="VAC627" s="570"/>
      <c r="VAD627" s="570"/>
      <c r="VAE627" s="570"/>
      <c r="VAF627" s="570"/>
      <c r="VAG627" s="570"/>
      <c r="VAH627" s="570"/>
      <c r="VAI627" s="570"/>
      <c r="VAJ627" s="570"/>
      <c r="VAK627" s="570"/>
      <c r="VAL627" s="570"/>
      <c r="VAM627" s="570"/>
      <c r="VAN627" s="570"/>
      <c r="VAO627" s="570"/>
      <c r="VAP627" s="570"/>
      <c r="VAQ627" s="570"/>
      <c r="VAR627" s="570"/>
      <c r="VAS627" s="570"/>
      <c r="VAT627" s="570"/>
      <c r="VAU627" s="570"/>
      <c r="VAV627" s="570"/>
      <c r="VAW627" s="570"/>
      <c r="VAX627" s="570"/>
      <c r="VAY627" s="570"/>
      <c r="VAZ627" s="570"/>
      <c r="VBA627" s="570"/>
      <c r="VBB627" s="570"/>
      <c r="VBC627" s="570"/>
      <c r="VBD627" s="570"/>
      <c r="VBE627" s="570"/>
      <c r="VBF627" s="570"/>
      <c r="VBG627" s="570"/>
      <c r="VBH627" s="570"/>
      <c r="VBI627" s="570"/>
      <c r="VBJ627" s="570"/>
      <c r="VBK627" s="570"/>
      <c r="VBL627" s="570"/>
      <c r="VBM627" s="570"/>
      <c r="VBN627" s="570"/>
      <c r="VBO627" s="570"/>
      <c r="VBP627" s="570"/>
      <c r="VBQ627" s="570"/>
      <c r="VBR627" s="570"/>
      <c r="VBS627" s="570"/>
      <c r="VBT627" s="570"/>
      <c r="VBU627" s="570"/>
      <c r="VBV627" s="570"/>
      <c r="VBW627" s="570"/>
      <c r="VBX627" s="570"/>
      <c r="VBY627" s="570"/>
      <c r="VBZ627" s="570"/>
      <c r="VCA627" s="570"/>
      <c r="VCB627" s="570"/>
      <c r="VCC627" s="570"/>
      <c r="VCD627" s="570"/>
      <c r="VCE627" s="570"/>
      <c r="VCF627" s="570"/>
      <c r="VCG627" s="570"/>
      <c r="VCH627" s="570"/>
      <c r="VCI627" s="570"/>
      <c r="VCJ627" s="570"/>
      <c r="VCK627" s="570"/>
      <c r="VCL627" s="570"/>
      <c r="VCM627" s="570"/>
      <c r="VCN627" s="570"/>
      <c r="VCO627" s="570"/>
      <c r="VCP627" s="570"/>
      <c r="VCQ627" s="570"/>
      <c r="VCR627" s="570"/>
      <c r="VCS627" s="570"/>
      <c r="VCT627" s="570"/>
      <c r="VCU627" s="570"/>
      <c r="VCV627" s="570"/>
      <c r="VCW627" s="570"/>
      <c r="VCX627" s="570"/>
      <c r="VCY627" s="570"/>
      <c r="VCZ627" s="570"/>
      <c r="VDA627" s="570"/>
      <c r="VDB627" s="570"/>
      <c r="VDC627" s="570"/>
      <c r="VDD627" s="570"/>
      <c r="VDE627" s="570"/>
      <c r="VDF627" s="570"/>
      <c r="VDG627" s="570"/>
      <c r="VDH627" s="570"/>
      <c r="VDI627" s="570"/>
      <c r="VDJ627" s="570"/>
      <c r="VDK627" s="570"/>
      <c r="VDL627" s="570"/>
      <c r="VDM627" s="570"/>
      <c r="VDN627" s="570"/>
      <c r="VDO627" s="570"/>
      <c r="VDP627" s="570"/>
      <c r="VDQ627" s="570"/>
      <c r="VDR627" s="570"/>
      <c r="VDS627" s="570"/>
      <c r="VDT627" s="570"/>
      <c r="VDU627" s="570"/>
      <c r="VDV627" s="570"/>
      <c r="VDW627" s="570"/>
      <c r="VDX627" s="570"/>
      <c r="VDY627" s="570"/>
      <c r="VDZ627" s="570"/>
      <c r="VEA627" s="570"/>
      <c r="VEB627" s="570"/>
      <c r="VEC627" s="570"/>
      <c r="VED627" s="570"/>
      <c r="VEE627" s="570"/>
      <c r="VEF627" s="570"/>
      <c r="VEG627" s="570"/>
      <c r="VEH627" s="570"/>
      <c r="VEI627" s="570"/>
      <c r="VEJ627" s="570"/>
      <c r="VEK627" s="570"/>
      <c r="VEL627" s="570"/>
      <c r="VEM627" s="570"/>
      <c r="VEN627" s="570"/>
      <c r="VEO627" s="570"/>
      <c r="VEP627" s="570"/>
      <c r="VEQ627" s="570"/>
      <c r="VER627" s="570"/>
      <c r="VES627" s="570"/>
      <c r="VET627" s="570"/>
      <c r="VEU627" s="570"/>
      <c r="VEV627" s="570"/>
      <c r="VEW627" s="570"/>
      <c r="VEX627" s="570"/>
      <c r="VEY627" s="570"/>
      <c r="VEZ627" s="570"/>
      <c r="VFA627" s="570"/>
      <c r="VFB627" s="570"/>
      <c r="VFC627" s="570"/>
      <c r="VFD627" s="570"/>
      <c r="VFE627" s="570"/>
      <c r="VFF627" s="570"/>
      <c r="VFG627" s="570"/>
      <c r="VFH627" s="570"/>
      <c r="VFI627" s="570"/>
      <c r="VFJ627" s="570"/>
      <c r="VFK627" s="570"/>
      <c r="VFL627" s="570"/>
      <c r="VFM627" s="570"/>
      <c r="VFN627" s="570"/>
      <c r="VFO627" s="570"/>
      <c r="VFP627" s="570"/>
      <c r="VFQ627" s="570"/>
      <c r="VFR627" s="570"/>
      <c r="VFS627" s="570"/>
      <c r="VFT627" s="570"/>
      <c r="VFU627" s="570"/>
      <c r="VFV627" s="570"/>
      <c r="VFW627" s="570"/>
      <c r="VFX627" s="570"/>
      <c r="VFY627" s="570"/>
      <c r="VFZ627" s="570"/>
      <c r="VGA627" s="570"/>
      <c r="VGB627" s="570"/>
      <c r="VGC627" s="570"/>
      <c r="VGD627" s="570"/>
      <c r="VGE627" s="570"/>
      <c r="VGF627" s="570"/>
      <c r="VGG627" s="570"/>
      <c r="VGH627" s="570"/>
      <c r="VGI627" s="570"/>
      <c r="VGJ627" s="570"/>
      <c r="VGK627" s="570"/>
      <c r="VGL627" s="570"/>
      <c r="VGM627" s="570"/>
      <c r="VGN627" s="570"/>
      <c r="VGO627" s="570"/>
      <c r="VGP627" s="570"/>
      <c r="VGQ627" s="570"/>
      <c r="VGR627" s="570"/>
      <c r="VGS627" s="570"/>
      <c r="VGT627" s="570"/>
      <c r="VGU627" s="570"/>
      <c r="VGV627" s="570"/>
      <c r="VGW627" s="570"/>
      <c r="VGX627" s="570"/>
      <c r="VGY627" s="570"/>
      <c r="VGZ627" s="570"/>
      <c r="VHA627" s="570"/>
      <c r="VHB627" s="570"/>
      <c r="VHC627" s="570"/>
      <c r="VHD627" s="570"/>
      <c r="VHE627" s="570"/>
      <c r="VHF627" s="570"/>
      <c r="VHG627" s="570"/>
      <c r="VHH627" s="570"/>
      <c r="VHI627" s="570"/>
      <c r="VHJ627" s="570"/>
      <c r="VHK627" s="570"/>
      <c r="VHL627" s="570"/>
      <c r="VHM627" s="570"/>
      <c r="VHN627" s="570"/>
      <c r="VHO627" s="570"/>
      <c r="VHP627" s="570"/>
      <c r="VHQ627" s="570"/>
      <c r="VHR627" s="570"/>
      <c r="VHS627" s="570"/>
      <c r="VHT627" s="570"/>
      <c r="VHU627" s="570"/>
      <c r="VHV627" s="570"/>
      <c r="VHW627" s="570"/>
      <c r="VHX627" s="570"/>
      <c r="VHY627" s="570"/>
      <c r="VHZ627" s="570"/>
      <c r="VIA627" s="570"/>
      <c r="VIB627" s="570"/>
      <c r="VIC627" s="570"/>
      <c r="VID627" s="570"/>
      <c r="VIE627" s="570"/>
      <c r="VIF627" s="570"/>
      <c r="VIG627" s="570"/>
      <c r="VIH627" s="570"/>
      <c r="VII627" s="570"/>
      <c r="VIJ627" s="570"/>
      <c r="VIK627" s="570"/>
      <c r="VIL627" s="570"/>
      <c r="VIM627" s="570"/>
      <c r="VIN627" s="570"/>
      <c r="VIO627" s="570"/>
      <c r="VIP627" s="570"/>
      <c r="VIQ627" s="570"/>
      <c r="VIR627" s="570"/>
      <c r="VIS627" s="570"/>
      <c r="VIT627" s="570"/>
      <c r="VIU627" s="570"/>
      <c r="VIV627" s="570"/>
      <c r="VIW627" s="570"/>
      <c r="VIX627" s="570"/>
      <c r="VIY627" s="570"/>
      <c r="VIZ627" s="570"/>
      <c r="VJA627" s="570"/>
      <c r="VJB627" s="570"/>
      <c r="VJC627" s="570"/>
      <c r="VJD627" s="570"/>
      <c r="VJE627" s="570"/>
      <c r="VJF627" s="570"/>
      <c r="VJG627" s="570"/>
      <c r="VJH627" s="570"/>
      <c r="VJI627" s="570"/>
      <c r="VJJ627" s="570"/>
      <c r="VJK627" s="570"/>
      <c r="VJL627" s="570"/>
      <c r="VJM627" s="570"/>
      <c r="VJN627" s="570"/>
      <c r="VJO627" s="570"/>
      <c r="VJP627" s="570"/>
      <c r="VJQ627" s="570"/>
      <c r="VJR627" s="570"/>
      <c r="VJS627" s="570"/>
      <c r="VJT627" s="570"/>
      <c r="VJU627" s="570"/>
      <c r="VJV627" s="570"/>
      <c r="VJW627" s="570"/>
      <c r="VJX627" s="570"/>
      <c r="VJY627" s="570"/>
      <c r="VJZ627" s="570"/>
      <c r="VKA627" s="570"/>
      <c r="VKB627" s="570"/>
      <c r="VKC627" s="570"/>
      <c r="VKD627" s="570"/>
      <c r="VKE627" s="570"/>
      <c r="VKF627" s="570"/>
      <c r="VKG627" s="570"/>
      <c r="VKH627" s="570"/>
      <c r="VKI627" s="570"/>
      <c r="VKJ627" s="570"/>
      <c r="VKK627" s="570"/>
      <c r="VKL627" s="570"/>
      <c r="VKM627" s="570"/>
      <c r="VKN627" s="570"/>
      <c r="VKO627" s="570"/>
      <c r="VKP627" s="570"/>
      <c r="VKQ627" s="570"/>
      <c r="VKR627" s="570"/>
      <c r="VKS627" s="570"/>
      <c r="VKT627" s="570"/>
      <c r="VKU627" s="570"/>
      <c r="VKV627" s="570"/>
      <c r="VKW627" s="570"/>
      <c r="VKX627" s="570"/>
      <c r="VKY627" s="570"/>
      <c r="VKZ627" s="570"/>
      <c r="VLA627" s="570"/>
      <c r="VLB627" s="570"/>
      <c r="VLC627" s="570"/>
      <c r="VLD627" s="570"/>
      <c r="VLE627" s="570"/>
      <c r="VLF627" s="570"/>
      <c r="VLG627" s="570"/>
      <c r="VLH627" s="570"/>
      <c r="VLI627" s="570"/>
      <c r="VLJ627" s="570"/>
      <c r="VLK627" s="570"/>
      <c r="VLL627" s="570"/>
      <c r="VLM627" s="570"/>
      <c r="VLN627" s="570"/>
      <c r="VLO627" s="570"/>
      <c r="VLP627" s="570"/>
      <c r="VLQ627" s="570"/>
      <c r="VLR627" s="570"/>
      <c r="VLS627" s="570"/>
      <c r="VLT627" s="570"/>
      <c r="VLU627" s="570"/>
      <c r="VLV627" s="570"/>
      <c r="VLW627" s="570"/>
      <c r="VLX627" s="570"/>
      <c r="VLY627" s="570"/>
      <c r="VLZ627" s="570"/>
      <c r="VMA627" s="570"/>
      <c r="VMB627" s="570"/>
      <c r="VMC627" s="570"/>
      <c r="VMD627" s="570"/>
      <c r="VME627" s="570"/>
      <c r="VMF627" s="570"/>
      <c r="VMG627" s="570"/>
      <c r="VMH627" s="570"/>
      <c r="VMI627" s="570"/>
      <c r="VMJ627" s="570"/>
      <c r="VMK627" s="570"/>
      <c r="VML627" s="570"/>
      <c r="VMM627" s="570"/>
      <c r="VMN627" s="570"/>
      <c r="VMO627" s="570"/>
      <c r="VMP627" s="570"/>
      <c r="VMQ627" s="570"/>
      <c r="VMR627" s="570"/>
      <c r="VMS627" s="570"/>
      <c r="VMT627" s="570"/>
      <c r="VMU627" s="570"/>
      <c r="VMV627" s="570"/>
      <c r="VMW627" s="570"/>
      <c r="VMX627" s="570"/>
      <c r="VMY627" s="570"/>
      <c r="VMZ627" s="570"/>
      <c r="VNA627" s="570"/>
      <c r="VNB627" s="570"/>
      <c r="VNC627" s="570"/>
      <c r="VND627" s="570"/>
      <c r="VNE627" s="570"/>
      <c r="VNF627" s="570"/>
      <c r="VNG627" s="570"/>
      <c r="VNH627" s="570"/>
      <c r="VNI627" s="570"/>
      <c r="VNJ627" s="570"/>
      <c r="VNK627" s="570"/>
      <c r="VNL627" s="570"/>
      <c r="VNM627" s="570"/>
      <c r="VNN627" s="570"/>
      <c r="VNO627" s="570"/>
      <c r="VNP627" s="570"/>
      <c r="VNQ627" s="570"/>
      <c r="VNR627" s="570"/>
      <c r="VNS627" s="570"/>
      <c r="VNT627" s="570"/>
      <c r="VNU627" s="570"/>
      <c r="VNV627" s="570"/>
      <c r="VNW627" s="570"/>
      <c r="VNX627" s="570"/>
      <c r="VNY627" s="570"/>
      <c r="VNZ627" s="570"/>
      <c r="VOA627" s="570"/>
      <c r="VOB627" s="570"/>
      <c r="VOC627" s="570"/>
      <c r="VOD627" s="570"/>
      <c r="VOE627" s="570"/>
      <c r="VOF627" s="570"/>
      <c r="VOG627" s="570"/>
      <c r="VOH627" s="570"/>
      <c r="VOI627" s="570"/>
      <c r="VOJ627" s="570"/>
      <c r="VOK627" s="570"/>
      <c r="VOL627" s="570"/>
      <c r="VOM627" s="570"/>
      <c r="VON627" s="570"/>
      <c r="VOO627" s="570"/>
      <c r="VOP627" s="570"/>
      <c r="VOQ627" s="570"/>
      <c r="VOR627" s="570"/>
      <c r="VOS627" s="570"/>
      <c r="VOT627" s="570"/>
      <c r="VOU627" s="570"/>
      <c r="VOV627" s="570"/>
      <c r="VOW627" s="570"/>
      <c r="VOX627" s="570"/>
      <c r="VOY627" s="570"/>
      <c r="VOZ627" s="570"/>
      <c r="VPA627" s="570"/>
      <c r="VPB627" s="570"/>
      <c r="VPC627" s="570"/>
      <c r="VPD627" s="570"/>
      <c r="VPE627" s="570"/>
      <c r="VPF627" s="570"/>
      <c r="VPG627" s="570"/>
      <c r="VPH627" s="570"/>
      <c r="VPI627" s="570"/>
      <c r="VPJ627" s="570"/>
      <c r="VPK627" s="570"/>
      <c r="VPL627" s="570"/>
      <c r="VPM627" s="570"/>
      <c r="VPN627" s="570"/>
      <c r="VPO627" s="570"/>
      <c r="VPP627" s="570"/>
      <c r="VPQ627" s="570"/>
      <c r="VPR627" s="570"/>
      <c r="VPS627" s="570"/>
      <c r="VPT627" s="570"/>
      <c r="VPU627" s="570"/>
      <c r="VPV627" s="570"/>
      <c r="VPW627" s="570"/>
      <c r="VPX627" s="570"/>
      <c r="VPY627" s="570"/>
      <c r="VPZ627" s="570"/>
      <c r="VQA627" s="570"/>
      <c r="VQB627" s="570"/>
      <c r="VQC627" s="570"/>
      <c r="VQD627" s="570"/>
      <c r="VQE627" s="570"/>
      <c r="VQF627" s="570"/>
      <c r="VQG627" s="570"/>
      <c r="VQH627" s="570"/>
      <c r="VQI627" s="570"/>
      <c r="VQJ627" s="570"/>
      <c r="VQK627" s="570"/>
      <c r="VQL627" s="570"/>
      <c r="VQM627" s="570"/>
      <c r="VQN627" s="570"/>
      <c r="VQO627" s="570"/>
      <c r="VQP627" s="570"/>
      <c r="VQQ627" s="570"/>
      <c r="VQR627" s="570"/>
      <c r="VQS627" s="570"/>
      <c r="VQT627" s="570"/>
      <c r="VQU627" s="570"/>
      <c r="VQV627" s="570"/>
      <c r="VQW627" s="570"/>
      <c r="VQX627" s="570"/>
      <c r="VQY627" s="570"/>
      <c r="VQZ627" s="570"/>
      <c r="VRA627" s="570"/>
      <c r="VRB627" s="570"/>
      <c r="VRC627" s="570"/>
      <c r="VRD627" s="570"/>
      <c r="VRE627" s="570"/>
      <c r="VRF627" s="570"/>
      <c r="VRG627" s="570"/>
      <c r="VRH627" s="570"/>
      <c r="VRI627" s="570"/>
      <c r="VRJ627" s="570"/>
      <c r="VRK627" s="570"/>
      <c r="VRL627" s="570"/>
      <c r="VRM627" s="570"/>
      <c r="VRN627" s="570"/>
      <c r="VRO627" s="570"/>
      <c r="VRP627" s="570"/>
      <c r="VRQ627" s="570"/>
      <c r="VRR627" s="570"/>
      <c r="VRS627" s="570"/>
      <c r="VRT627" s="570"/>
      <c r="VRU627" s="570"/>
      <c r="VRV627" s="570"/>
      <c r="VRW627" s="570"/>
      <c r="VRX627" s="570"/>
      <c r="VRY627" s="570"/>
      <c r="VRZ627" s="570"/>
      <c r="VSA627" s="570"/>
      <c r="VSB627" s="570"/>
      <c r="VSC627" s="570"/>
      <c r="VSD627" s="570"/>
      <c r="VSE627" s="570"/>
      <c r="VSF627" s="570"/>
      <c r="VSG627" s="570"/>
      <c r="VSH627" s="570"/>
      <c r="VSI627" s="570"/>
      <c r="VSJ627" s="570"/>
      <c r="VSK627" s="570"/>
      <c r="VSL627" s="570"/>
      <c r="VSM627" s="570"/>
      <c r="VSN627" s="570"/>
      <c r="VSO627" s="570"/>
      <c r="VSP627" s="570"/>
      <c r="VSQ627" s="570"/>
      <c r="VSR627" s="570"/>
      <c r="VSS627" s="570"/>
      <c r="VST627" s="570"/>
      <c r="VSU627" s="570"/>
      <c r="VSV627" s="570"/>
      <c r="VSW627" s="570"/>
      <c r="VSX627" s="570"/>
      <c r="VSY627" s="570"/>
      <c r="VSZ627" s="570"/>
      <c r="VTA627" s="570"/>
      <c r="VTB627" s="570"/>
      <c r="VTC627" s="570"/>
      <c r="VTD627" s="570"/>
      <c r="VTE627" s="570"/>
      <c r="VTF627" s="570"/>
      <c r="VTG627" s="570"/>
      <c r="VTH627" s="570"/>
      <c r="VTI627" s="570"/>
      <c r="VTJ627" s="570"/>
      <c r="VTK627" s="570"/>
      <c r="VTL627" s="570"/>
      <c r="VTM627" s="570"/>
      <c r="VTN627" s="570"/>
      <c r="VTO627" s="570"/>
      <c r="VTP627" s="570"/>
      <c r="VTQ627" s="570"/>
      <c r="VTR627" s="570"/>
      <c r="VTS627" s="570"/>
      <c r="VTT627" s="570"/>
      <c r="VTU627" s="570"/>
      <c r="VTV627" s="570"/>
      <c r="VTW627" s="570"/>
      <c r="VTX627" s="570"/>
      <c r="VTY627" s="570"/>
      <c r="VTZ627" s="570"/>
      <c r="VUA627" s="570"/>
      <c r="VUB627" s="570"/>
      <c r="VUC627" s="570"/>
      <c r="VUD627" s="570"/>
      <c r="VUE627" s="570"/>
      <c r="VUF627" s="570"/>
      <c r="VUG627" s="570"/>
      <c r="VUH627" s="570"/>
      <c r="VUI627" s="570"/>
      <c r="VUJ627" s="570"/>
      <c r="VUK627" s="570"/>
      <c r="VUL627" s="570"/>
      <c r="VUM627" s="570"/>
      <c r="VUN627" s="570"/>
      <c r="VUO627" s="570"/>
      <c r="VUP627" s="570"/>
      <c r="VUQ627" s="570"/>
      <c r="VUR627" s="570"/>
      <c r="VUS627" s="570"/>
      <c r="VUT627" s="570"/>
      <c r="VUU627" s="570"/>
      <c r="VUV627" s="570"/>
      <c r="VUW627" s="570"/>
      <c r="VUX627" s="570"/>
      <c r="VUY627" s="570"/>
      <c r="VUZ627" s="570"/>
      <c r="VVA627" s="570"/>
      <c r="VVB627" s="570"/>
      <c r="VVC627" s="570"/>
      <c r="VVD627" s="570"/>
      <c r="VVE627" s="570"/>
      <c r="VVF627" s="570"/>
      <c r="VVG627" s="570"/>
      <c r="VVH627" s="570"/>
      <c r="VVI627" s="570"/>
      <c r="VVJ627" s="570"/>
      <c r="VVK627" s="570"/>
      <c r="VVL627" s="570"/>
      <c r="VVM627" s="570"/>
      <c r="VVN627" s="570"/>
      <c r="VVO627" s="570"/>
      <c r="VVP627" s="570"/>
      <c r="VVQ627" s="570"/>
      <c r="VVR627" s="570"/>
      <c r="VVS627" s="570"/>
      <c r="VVT627" s="570"/>
      <c r="VVU627" s="570"/>
      <c r="VVV627" s="570"/>
      <c r="VVW627" s="570"/>
      <c r="VVX627" s="570"/>
      <c r="VVY627" s="570"/>
      <c r="VVZ627" s="570"/>
      <c r="VWA627" s="570"/>
      <c r="VWB627" s="570"/>
      <c r="VWC627" s="570"/>
      <c r="VWD627" s="570"/>
      <c r="VWE627" s="570"/>
      <c r="VWF627" s="570"/>
      <c r="VWG627" s="570"/>
      <c r="VWH627" s="570"/>
      <c r="VWI627" s="570"/>
      <c r="VWJ627" s="570"/>
      <c r="VWK627" s="570"/>
      <c r="VWL627" s="570"/>
      <c r="VWM627" s="570"/>
      <c r="VWN627" s="570"/>
      <c r="VWO627" s="570"/>
      <c r="VWP627" s="570"/>
      <c r="VWQ627" s="570"/>
      <c r="VWR627" s="570"/>
      <c r="VWS627" s="570"/>
      <c r="VWT627" s="570"/>
      <c r="VWU627" s="570"/>
      <c r="VWV627" s="570"/>
      <c r="VWW627" s="570"/>
      <c r="VWX627" s="570"/>
      <c r="VWY627" s="570"/>
      <c r="VWZ627" s="570"/>
      <c r="VXA627" s="570"/>
      <c r="VXB627" s="570"/>
      <c r="VXC627" s="570"/>
      <c r="VXD627" s="570"/>
      <c r="VXE627" s="570"/>
      <c r="VXF627" s="570"/>
      <c r="VXG627" s="570"/>
      <c r="VXH627" s="570"/>
      <c r="VXI627" s="570"/>
      <c r="VXJ627" s="570"/>
      <c r="VXK627" s="570"/>
      <c r="VXL627" s="570"/>
      <c r="VXM627" s="570"/>
      <c r="VXN627" s="570"/>
      <c r="VXO627" s="570"/>
      <c r="VXP627" s="570"/>
      <c r="VXQ627" s="570"/>
      <c r="VXR627" s="570"/>
      <c r="VXS627" s="570"/>
      <c r="VXT627" s="570"/>
      <c r="VXU627" s="570"/>
      <c r="VXV627" s="570"/>
      <c r="VXW627" s="570"/>
      <c r="VXX627" s="570"/>
      <c r="VXY627" s="570"/>
      <c r="VXZ627" s="570"/>
      <c r="VYA627" s="570"/>
      <c r="VYB627" s="570"/>
      <c r="VYC627" s="570"/>
      <c r="VYD627" s="570"/>
      <c r="VYE627" s="570"/>
      <c r="VYF627" s="570"/>
      <c r="VYG627" s="570"/>
      <c r="VYH627" s="570"/>
      <c r="VYI627" s="570"/>
      <c r="VYJ627" s="570"/>
      <c r="VYK627" s="570"/>
      <c r="VYL627" s="570"/>
      <c r="VYM627" s="570"/>
      <c r="VYN627" s="570"/>
      <c r="VYO627" s="570"/>
      <c r="VYP627" s="570"/>
      <c r="VYQ627" s="570"/>
      <c r="VYR627" s="570"/>
      <c r="VYS627" s="570"/>
      <c r="VYT627" s="570"/>
      <c r="VYU627" s="570"/>
      <c r="VYV627" s="570"/>
      <c r="VYW627" s="570"/>
      <c r="VYX627" s="570"/>
      <c r="VYY627" s="570"/>
      <c r="VYZ627" s="570"/>
      <c r="VZA627" s="570"/>
      <c r="VZB627" s="570"/>
      <c r="VZC627" s="570"/>
      <c r="VZD627" s="570"/>
      <c r="VZE627" s="570"/>
      <c r="VZF627" s="570"/>
      <c r="VZG627" s="570"/>
      <c r="VZH627" s="570"/>
      <c r="VZI627" s="570"/>
      <c r="VZJ627" s="570"/>
      <c r="VZK627" s="570"/>
      <c r="VZL627" s="570"/>
      <c r="VZM627" s="570"/>
      <c r="VZN627" s="570"/>
      <c r="VZO627" s="570"/>
      <c r="VZP627" s="570"/>
      <c r="VZQ627" s="570"/>
      <c r="VZR627" s="570"/>
      <c r="VZS627" s="570"/>
      <c r="VZT627" s="570"/>
      <c r="VZU627" s="570"/>
      <c r="VZV627" s="570"/>
      <c r="VZW627" s="570"/>
      <c r="VZX627" s="570"/>
      <c r="VZY627" s="570"/>
      <c r="VZZ627" s="570"/>
      <c r="WAA627" s="570"/>
      <c r="WAB627" s="570"/>
      <c r="WAC627" s="570"/>
      <c r="WAD627" s="570"/>
      <c r="WAE627" s="570"/>
      <c r="WAF627" s="570"/>
      <c r="WAG627" s="570"/>
      <c r="WAH627" s="570"/>
      <c r="WAI627" s="570"/>
      <c r="WAJ627" s="570"/>
      <c r="WAK627" s="570"/>
      <c r="WAL627" s="570"/>
      <c r="WAM627" s="570"/>
      <c r="WAN627" s="570"/>
      <c r="WAO627" s="570"/>
      <c r="WAP627" s="570"/>
      <c r="WAQ627" s="570"/>
      <c r="WAR627" s="570"/>
      <c r="WAS627" s="570"/>
      <c r="WAT627" s="570"/>
      <c r="WAU627" s="570"/>
      <c r="WAV627" s="570"/>
      <c r="WAW627" s="570"/>
      <c r="WAX627" s="570"/>
      <c r="WAY627" s="570"/>
      <c r="WAZ627" s="570"/>
      <c r="WBA627" s="570"/>
      <c r="WBB627" s="570"/>
      <c r="WBC627" s="570"/>
      <c r="WBD627" s="570"/>
      <c r="WBE627" s="570"/>
      <c r="WBF627" s="570"/>
      <c r="WBG627" s="570"/>
      <c r="WBH627" s="570"/>
      <c r="WBI627" s="570"/>
      <c r="WBJ627" s="570"/>
      <c r="WBK627" s="570"/>
      <c r="WBL627" s="570"/>
      <c r="WBM627" s="570"/>
      <c r="WBN627" s="570"/>
      <c r="WBO627" s="570"/>
      <c r="WBP627" s="570"/>
      <c r="WBQ627" s="570"/>
      <c r="WBR627" s="570"/>
      <c r="WBS627" s="570"/>
      <c r="WBT627" s="570"/>
      <c r="WBU627" s="570"/>
      <c r="WBV627" s="570"/>
      <c r="WBW627" s="570"/>
      <c r="WBX627" s="570"/>
      <c r="WBY627" s="570"/>
      <c r="WBZ627" s="570"/>
      <c r="WCA627" s="570"/>
      <c r="WCB627" s="570"/>
      <c r="WCC627" s="570"/>
      <c r="WCD627" s="570"/>
      <c r="WCE627" s="570"/>
      <c r="WCF627" s="570"/>
      <c r="WCG627" s="570"/>
      <c r="WCH627" s="570"/>
      <c r="WCI627" s="570"/>
      <c r="WCJ627" s="570"/>
      <c r="WCK627" s="570"/>
      <c r="WCL627" s="570"/>
      <c r="WCM627" s="570"/>
      <c r="WCN627" s="570"/>
      <c r="WCO627" s="570"/>
      <c r="WCP627" s="570"/>
      <c r="WCQ627" s="570"/>
      <c r="WCR627" s="570"/>
      <c r="WCS627" s="570"/>
      <c r="WCT627" s="570"/>
      <c r="WCU627" s="570"/>
      <c r="WCV627" s="570"/>
      <c r="WCW627" s="570"/>
      <c r="WCX627" s="570"/>
      <c r="WCY627" s="570"/>
      <c r="WCZ627" s="570"/>
      <c r="WDA627" s="570"/>
      <c r="WDB627" s="570"/>
      <c r="WDC627" s="570"/>
      <c r="WDD627" s="570"/>
      <c r="WDE627" s="570"/>
      <c r="WDF627" s="570"/>
      <c r="WDG627" s="570"/>
      <c r="WDH627" s="570"/>
      <c r="WDI627" s="570"/>
      <c r="WDJ627" s="570"/>
      <c r="WDK627" s="570"/>
      <c r="WDL627" s="570"/>
      <c r="WDM627" s="570"/>
      <c r="WDN627" s="570"/>
      <c r="WDO627" s="570"/>
      <c r="WDP627" s="570"/>
      <c r="WDQ627" s="570"/>
      <c r="WDR627" s="570"/>
      <c r="WDS627" s="570"/>
      <c r="WDT627" s="570"/>
      <c r="WDU627" s="570"/>
      <c r="WDV627" s="570"/>
      <c r="WDW627" s="570"/>
      <c r="WDX627" s="570"/>
      <c r="WDY627" s="570"/>
      <c r="WDZ627" s="570"/>
      <c r="WEA627" s="570"/>
      <c r="WEB627" s="570"/>
      <c r="WEC627" s="570"/>
      <c r="WED627" s="570"/>
      <c r="WEE627" s="570"/>
      <c r="WEF627" s="570"/>
      <c r="WEG627" s="570"/>
      <c r="WEH627" s="570"/>
      <c r="WEI627" s="570"/>
      <c r="WEJ627" s="570"/>
      <c r="WEK627" s="570"/>
      <c r="WEL627" s="570"/>
      <c r="WEM627" s="570"/>
      <c r="WEN627" s="570"/>
      <c r="WEO627" s="570"/>
      <c r="WEP627" s="570"/>
      <c r="WEQ627" s="570"/>
      <c r="WER627" s="570"/>
      <c r="WES627" s="570"/>
      <c r="WET627" s="570"/>
      <c r="WEU627" s="570"/>
      <c r="WEV627" s="570"/>
      <c r="WEW627" s="570"/>
      <c r="WEX627" s="570"/>
      <c r="WEY627" s="570"/>
      <c r="WEZ627" s="570"/>
      <c r="WFA627" s="570"/>
      <c r="WFB627" s="570"/>
      <c r="WFC627" s="570"/>
      <c r="WFD627" s="570"/>
      <c r="WFE627" s="570"/>
      <c r="WFF627" s="570"/>
      <c r="WFG627" s="570"/>
      <c r="WFH627" s="570"/>
      <c r="WFI627" s="570"/>
      <c r="WFJ627" s="570"/>
      <c r="WFK627" s="570"/>
      <c r="WFL627" s="570"/>
      <c r="WFM627" s="570"/>
      <c r="WFN627" s="570"/>
      <c r="WFO627" s="570"/>
      <c r="WFP627" s="570"/>
      <c r="WFQ627" s="570"/>
      <c r="WFR627" s="570"/>
      <c r="WFS627" s="570"/>
      <c r="WFT627" s="570"/>
      <c r="WFU627" s="570"/>
      <c r="WFV627" s="570"/>
      <c r="WFW627" s="570"/>
      <c r="WFX627" s="570"/>
      <c r="WFY627" s="570"/>
      <c r="WFZ627" s="570"/>
      <c r="WGA627" s="570"/>
      <c r="WGB627" s="570"/>
      <c r="WGC627" s="570"/>
      <c r="WGD627" s="570"/>
      <c r="WGE627" s="570"/>
      <c r="WGF627" s="570"/>
      <c r="WGG627" s="570"/>
      <c r="WGH627" s="570"/>
      <c r="WGI627" s="570"/>
      <c r="WGJ627" s="570"/>
      <c r="WGK627" s="570"/>
      <c r="WGL627" s="570"/>
      <c r="WGM627" s="570"/>
      <c r="WGN627" s="570"/>
      <c r="WGO627" s="570"/>
      <c r="WGP627" s="570"/>
      <c r="WGQ627" s="570"/>
      <c r="WGR627" s="570"/>
      <c r="WGS627" s="570"/>
      <c r="WGT627" s="570"/>
      <c r="WGU627" s="570"/>
      <c r="WGV627" s="570"/>
      <c r="WGW627" s="570"/>
      <c r="WGX627" s="570"/>
      <c r="WGY627" s="570"/>
      <c r="WGZ627" s="570"/>
      <c r="WHA627" s="570"/>
      <c r="WHB627" s="570"/>
      <c r="WHC627" s="570"/>
      <c r="WHD627" s="570"/>
      <c r="WHE627" s="570"/>
      <c r="WHF627" s="570"/>
      <c r="WHG627" s="570"/>
      <c r="WHH627" s="570"/>
      <c r="WHI627" s="570"/>
      <c r="WHJ627" s="570"/>
      <c r="WHK627" s="570"/>
      <c r="WHL627" s="570"/>
      <c r="WHM627" s="570"/>
      <c r="WHN627" s="570"/>
      <c r="WHO627" s="570"/>
      <c r="WHP627" s="570"/>
      <c r="WHQ627" s="570"/>
      <c r="WHR627" s="570"/>
      <c r="WHS627" s="570"/>
      <c r="WHT627" s="570"/>
      <c r="WHU627" s="570"/>
      <c r="WHV627" s="570"/>
      <c r="WHW627" s="570"/>
      <c r="WHX627" s="570"/>
      <c r="WHY627" s="570"/>
      <c r="WHZ627" s="570"/>
      <c r="WIA627" s="570"/>
      <c r="WIB627" s="570"/>
      <c r="WIC627" s="570"/>
      <c r="WID627" s="570"/>
      <c r="WIE627" s="570"/>
      <c r="WIF627" s="570"/>
      <c r="WIG627" s="570"/>
      <c r="WIH627" s="570"/>
      <c r="WII627" s="570"/>
      <c r="WIJ627" s="570"/>
      <c r="WIK627" s="570"/>
      <c r="WIL627" s="570"/>
      <c r="WIM627" s="570"/>
      <c r="WIN627" s="570"/>
      <c r="WIO627" s="570"/>
      <c r="WIP627" s="570"/>
      <c r="WIQ627" s="570"/>
      <c r="WIR627" s="570"/>
      <c r="WIS627" s="570"/>
      <c r="WIT627" s="570"/>
      <c r="WIU627" s="570"/>
      <c r="WIV627" s="570"/>
      <c r="WIW627" s="570"/>
      <c r="WIX627" s="570"/>
      <c r="WIY627" s="570"/>
      <c r="WIZ627" s="570"/>
      <c r="WJA627" s="570"/>
      <c r="WJB627" s="570"/>
      <c r="WJC627" s="570"/>
      <c r="WJD627" s="570"/>
      <c r="WJE627" s="570"/>
      <c r="WJF627" s="570"/>
      <c r="WJG627" s="570"/>
      <c r="WJH627" s="570"/>
      <c r="WJI627" s="570"/>
      <c r="WJJ627" s="570"/>
      <c r="WJK627" s="570"/>
      <c r="WJL627" s="570"/>
      <c r="WJM627" s="570"/>
      <c r="WJN627" s="570"/>
      <c r="WJO627" s="570"/>
      <c r="WJP627" s="570"/>
      <c r="WJQ627" s="570"/>
      <c r="WJR627" s="570"/>
      <c r="WJS627" s="570"/>
      <c r="WJT627" s="570"/>
      <c r="WJU627" s="570"/>
      <c r="WJV627" s="570"/>
      <c r="WJW627" s="570"/>
      <c r="WJX627" s="570"/>
      <c r="WJY627" s="570"/>
      <c r="WJZ627" s="570"/>
      <c r="WKA627" s="570"/>
      <c r="WKB627" s="570"/>
      <c r="WKC627" s="570"/>
      <c r="WKD627" s="570"/>
      <c r="WKE627" s="570"/>
      <c r="WKF627" s="570"/>
      <c r="WKG627" s="570"/>
      <c r="WKH627" s="570"/>
      <c r="WKI627" s="570"/>
      <c r="WKJ627" s="570"/>
      <c r="WKK627" s="570"/>
      <c r="WKL627" s="570"/>
      <c r="WKM627" s="570"/>
      <c r="WKN627" s="570"/>
      <c r="WKO627" s="570"/>
      <c r="WKP627" s="570"/>
      <c r="WKQ627" s="570"/>
      <c r="WKR627" s="570"/>
      <c r="WKS627" s="570"/>
      <c r="WKT627" s="570"/>
      <c r="WKU627" s="570"/>
      <c r="WKV627" s="570"/>
      <c r="WKW627" s="570"/>
      <c r="WKX627" s="570"/>
      <c r="WKY627" s="570"/>
      <c r="WKZ627" s="570"/>
      <c r="WLA627" s="570"/>
      <c r="WLB627" s="570"/>
      <c r="WLC627" s="570"/>
      <c r="WLD627" s="570"/>
      <c r="WLE627" s="570"/>
      <c r="WLF627" s="570"/>
      <c r="WLG627" s="570"/>
      <c r="WLH627" s="570"/>
      <c r="WLI627" s="570"/>
      <c r="WLJ627" s="570"/>
      <c r="WLK627" s="570"/>
      <c r="WLL627" s="570"/>
      <c r="WLM627" s="570"/>
      <c r="WLN627" s="570"/>
      <c r="WLO627" s="570"/>
      <c r="WLP627" s="570"/>
      <c r="WLQ627" s="570"/>
      <c r="WLR627" s="570"/>
      <c r="WLS627" s="570"/>
      <c r="WLT627" s="570"/>
      <c r="WLU627" s="570"/>
      <c r="WLV627" s="570"/>
      <c r="WLW627" s="570"/>
      <c r="WLX627" s="570"/>
      <c r="WLY627" s="570"/>
      <c r="WLZ627" s="570"/>
      <c r="WMA627" s="570"/>
      <c r="WMB627" s="570"/>
      <c r="WMC627" s="570"/>
      <c r="WMD627" s="570"/>
      <c r="WME627" s="570"/>
      <c r="WMF627" s="570"/>
      <c r="WMG627" s="570"/>
      <c r="WMH627" s="570"/>
      <c r="WMI627" s="570"/>
      <c r="WMJ627" s="570"/>
      <c r="WMK627" s="570"/>
      <c r="WML627" s="570"/>
      <c r="WMM627" s="570"/>
      <c r="WMN627" s="570"/>
      <c r="WMO627" s="570"/>
      <c r="WMP627" s="570"/>
      <c r="WMQ627" s="570"/>
      <c r="WMR627" s="570"/>
      <c r="WMS627" s="570"/>
      <c r="WMT627" s="570"/>
      <c r="WMU627" s="570"/>
      <c r="WMV627" s="570"/>
      <c r="WMW627" s="570"/>
      <c r="WMX627" s="570"/>
      <c r="WMY627" s="570"/>
      <c r="WMZ627" s="570"/>
      <c r="WNA627" s="570"/>
      <c r="WNB627" s="570"/>
      <c r="WNC627" s="570"/>
      <c r="WND627" s="570"/>
      <c r="WNE627" s="570"/>
      <c r="WNF627" s="570"/>
      <c r="WNG627" s="570"/>
      <c r="WNH627" s="570"/>
      <c r="WNI627" s="570"/>
      <c r="WNJ627" s="570"/>
      <c r="WNK627" s="570"/>
      <c r="WNL627" s="570"/>
      <c r="WNM627" s="570"/>
      <c r="WNN627" s="570"/>
      <c r="WNO627" s="570"/>
      <c r="WNP627" s="570"/>
      <c r="WNQ627" s="570"/>
      <c r="WNR627" s="570"/>
      <c r="WNS627" s="570"/>
      <c r="WNT627" s="570"/>
      <c r="WNU627" s="570"/>
      <c r="WNV627" s="570"/>
      <c r="WNW627" s="570"/>
      <c r="WNX627" s="570"/>
      <c r="WNY627" s="570"/>
      <c r="WNZ627" s="570"/>
      <c r="WOA627" s="570"/>
      <c r="WOB627" s="570"/>
      <c r="WOC627" s="570"/>
      <c r="WOD627" s="570"/>
      <c r="WOE627" s="570"/>
      <c r="WOF627" s="570"/>
      <c r="WOG627" s="570"/>
      <c r="WOH627" s="570"/>
      <c r="WOI627" s="570"/>
      <c r="WOJ627" s="570"/>
      <c r="WOK627" s="570"/>
      <c r="WOL627" s="570"/>
      <c r="WOM627" s="570"/>
      <c r="WON627" s="570"/>
      <c r="WOO627" s="570"/>
      <c r="WOP627" s="570"/>
      <c r="WOQ627" s="570"/>
      <c r="WOR627" s="570"/>
      <c r="WOS627" s="570"/>
      <c r="WOT627" s="570"/>
      <c r="WOU627" s="570"/>
      <c r="WOV627" s="570"/>
      <c r="WOW627" s="570"/>
      <c r="WOX627" s="570"/>
      <c r="WOY627" s="570"/>
      <c r="WOZ627" s="570"/>
      <c r="WPA627" s="570"/>
      <c r="WPB627" s="570"/>
      <c r="WPC627" s="570"/>
      <c r="WPD627" s="570"/>
      <c r="WPE627" s="570"/>
      <c r="WPF627" s="570"/>
      <c r="WPG627" s="570"/>
      <c r="WPH627" s="570"/>
      <c r="WPI627" s="570"/>
      <c r="WPJ627" s="570"/>
      <c r="WPK627" s="570"/>
      <c r="WPL627" s="570"/>
      <c r="WPM627" s="570"/>
      <c r="WPN627" s="570"/>
      <c r="WPO627" s="570"/>
      <c r="WPP627" s="570"/>
      <c r="WPQ627" s="570"/>
      <c r="WPR627" s="570"/>
      <c r="WPS627" s="570"/>
      <c r="WPT627" s="570"/>
      <c r="WPU627" s="570"/>
      <c r="WPV627" s="570"/>
      <c r="WPW627" s="570"/>
      <c r="WPX627" s="570"/>
      <c r="WPY627" s="570"/>
      <c r="WPZ627" s="570"/>
      <c r="WQA627" s="570"/>
      <c r="WQB627" s="570"/>
      <c r="WQC627" s="570"/>
      <c r="WQD627" s="570"/>
      <c r="WQE627" s="570"/>
      <c r="WQF627" s="570"/>
      <c r="WQG627" s="570"/>
      <c r="WQH627" s="570"/>
      <c r="WQI627" s="570"/>
      <c r="WQJ627" s="570"/>
      <c r="WQK627" s="570"/>
      <c r="WQL627" s="570"/>
      <c r="WQM627" s="570"/>
      <c r="WQN627" s="570"/>
      <c r="WQO627" s="570"/>
      <c r="WQP627" s="570"/>
      <c r="WQQ627" s="570"/>
      <c r="WQR627" s="570"/>
      <c r="WQS627" s="570"/>
      <c r="WQT627" s="570"/>
      <c r="WQU627" s="570"/>
      <c r="WQV627" s="570"/>
      <c r="WQW627" s="570"/>
      <c r="WQX627" s="570"/>
      <c r="WQY627" s="570"/>
      <c r="WQZ627" s="570"/>
      <c r="WRA627" s="570"/>
      <c r="WRB627" s="570"/>
      <c r="WRC627" s="570"/>
      <c r="WRD627" s="570"/>
      <c r="WRE627" s="570"/>
      <c r="WRF627" s="570"/>
      <c r="WRG627" s="570"/>
      <c r="WRH627" s="570"/>
      <c r="WRI627" s="570"/>
      <c r="WRJ627" s="570"/>
      <c r="WRK627" s="570"/>
      <c r="WRL627" s="570"/>
      <c r="WRM627" s="570"/>
      <c r="WRN627" s="570"/>
      <c r="WRO627" s="570"/>
      <c r="WRP627" s="570"/>
      <c r="WRQ627" s="570"/>
      <c r="WRR627" s="570"/>
      <c r="WRS627" s="570"/>
      <c r="WRT627" s="570"/>
      <c r="WRU627" s="570"/>
      <c r="WRV627" s="570"/>
      <c r="WRW627" s="570"/>
      <c r="WRX627" s="570"/>
      <c r="WRY627" s="570"/>
      <c r="WRZ627" s="570"/>
      <c r="WSA627" s="570"/>
      <c r="WSB627" s="570"/>
      <c r="WSC627" s="570"/>
      <c r="WSD627" s="570"/>
      <c r="WSE627" s="570"/>
      <c r="WSF627" s="570"/>
      <c r="WSG627" s="570"/>
      <c r="WSH627" s="570"/>
      <c r="WSI627" s="570"/>
      <c r="WSJ627" s="570"/>
      <c r="WSK627" s="570"/>
      <c r="WSL627" s="570"/>
      <c r="WSM627" s="570"/>
      <c r="WSN627" s="570"/>
      <c r="WSO627" s="570"/>
      <c r="WSP627" s="570"/>
      <c r="WSQ627" s="570"/>
      <c r="WSR627" s="570"/>
      <c r="WSS627" s="570"/>
      <c r="WST627" s="570"/>
      <c r="WSU627" s="570"/>
      <c r="WSV627" s="570"/>
      <c r="WSW627" s="570"/>
      <c r="WSX627" s="570"/>
      <c r="WSY627" s="570"/>
      <c r="WSZ627" s="570"/>
      <c r="WTA627" s="570"/>
      <c r="WTB627" s="570"/>
      <c r="WTC627" s="570"/>
      <c r="WTD627" s="570"/>
      <c r="WTE627" s="570"/>
      <c r="WTF627" s="570"/>
      <c r="WTG627" s="570"/>
      <c r="WTH627" s="570"/>
      <c r="WTI627" s="570"/>
      <c r="WTJ627" s="570"/>
      <c r="WTK627" s="570"/>
      <c r="WTL627" s="570"/>
      <c r="WTM627" s="570"/>
      <c r="WTN627" s="570"/>
      <c r="WTO627" s="570"/>
      <c r="WTP627" s="570"/>
      <c r="WTQ627" s="570"/>
      <c r="WTR627" s="570"/>
      <c r="WTS627" s="570"/>
      <c r="WTT627" s="570"/>
      <c r="WTU627" s="570"/>
      <c r="WTV627" s="570"/>
      <c r="WTW627" s="570"/>
      <c r="WTX627" s="570"/>
      <c r="WTY627" s="570"/>
      <c r="WTZ627" s="570"/>
      <c r="WUA627" s="570"/>
      <c r="WUB627" s="570"/>
      <c r="WUC627" s="570"/>
      <c r="WUD627" s="570"/>
      <c r="WUE627" s="570"/>
      <c r="WUF627" s="570"/>
      <c r="WUG627" s="570"/>
      <c r="WUH627" s="570"/>
      <c r="WUI627" s="570"/>
      <c r="WUJ627" s="570"/>
      <c r="WUK627" s="570"/>
      <c r="WUL627" s="570"/>
      <c r="WUM627" s="570"/>
      <c r="WUN627" s="570"/>
      <c r="WUO627" s="570"/>
      <c r="WUP627" s="570"/>
      <c r="WUQ627" s="570"/>
      <c r="WUR627" s="570"/>
      <c r="WUS627" s="570"/>
      <c r="WUT627" s="570"/>
      <c r="WUU627" s="570"/>
      <c r="WUV627" s="570"/>
      <c r="WUW627" s="570"/>
      <c r="WUX627" s="570"/>
      <c r="WUY627" s="570"/>
      <c r="WUZ627" s="570"/>
      <c r="WVA627" s="570"/>
      <c r="WVB627" s="570"/>
      <c r="WVC627" s="570"/>
      <c r="WVD627" s="570"/>
      <c r="WVE627" s="570"/>
      <c r="WVF627" s="570"/>
      <c r="WVG627" s="570"/>
      <c r="WVH627" s="570"/>
      <c r="WVI627" s="570"/>
      <c r="WVJ627" s="570"/>
      <c r="WVK627" s="570"/>
      <c r="WVL627" s="570"/>
      <c r="WVM627" s="570"/>
      <c r="WVN627" s="570"/>
      <c r="WVO627" s="570"/>
      <c r="WVP627" s="570"/>
      <c r="WVQ627" s="570"/>
      <c r="WVR627" s="570"/>
      <c r="WVS627" s="570"/>
      <c r="WVT627" s="570"/>
      <c r="WVU627" s="570"/>
      <c r="WVV627" s="570"/>
      <c r="WVW627" s="570"/>
      <c r="WVX627" s="570"/>
      <c r="WVY627" s="570"/>
      <c r="WVZ627" s="570"/>
      <c r="WWA627" s="570"/>
      <c r="WWB627" s="570"/>
      <c r="WWC627" s="570"/>
      <c r="WWD627" s="570"/>
      <c r="WWE627" s="570"/>
      <c r="WWF627" s="570"/>
      <c r="WWG627" s="570"/>
      <c r="WWH627" s="570"/>
      <c r="WWI627" s="570"/>
      <c r="WWJ627" s="570"/>
      <c r="WWK627" s="570"/>
      <c r="WWL627" s="570"/>
      <c r="WWM627" s="570"/>
      <c r="WWN627" s="570"/>
      <c r="WWO627" s="570"/>
      <c r="WWP627" s="570"/>
      <c r="WWQ627" s="570"/>
      <c r="WWR627" s="570"/>
      <c r="WWS627" s="570"/>
      <c r="WWT627" s="570"/>
      <c r="WWU627" s="570"/>
      <c r="WWV627" s="570"/>
      <c r="WWW627" s="570"/>
      <c r="WWX627" s="570"/>
      <c r="WWY627" s="570"/>
      <c r="WWZ627" s="570"/>
      <c r="WXA627" s="570"/>
      <c r="WXB627" s="570"/>
      <c r="WXC627" s="570"/>
      <c r="WXD627" s="570"/>
      <c r="WXE627" s="570"/>
      <c r="WXF627" s="570"/>
      <c r="WXG627" s="570"/>
      <c r="WXH627" s="570"/>
      <c r="WXI627" s="570"/>
      <c r="WXJ627" s="570"/>
      <c r="WXK627" s="570"/>
      <c r="WXL627" s="570"/>
      <c r="WXM627" s="570"/>
      <c r="WXN627" s="570"/>
      <c r="WXO627" s="570"/>
      <c r="WXP627" s="570"/>
      <c r="WXQ627" s="570"/>
      <c r="WXR627" s="570"/>
      <c r="WXS627" s="570"/>
      <c r="WXT627" s="570"/>
      <c r="WXU627" s="570"/>
      <c r="WXV627" s="570"/>
      <c r="WXW627" s="570"/>
      <c r="WXX627" s="570"/>
      <c r="WXY627" s="570"/>
      <c r="WXZ627" s="570"/>
      <c r="WYA627" s="570"/>
      <c r="WYB627" s="570"/>
      <c r="WYC627" s="570"/>
      <c r="WYD627" s="570"/>
      <c r="WYE627" s="570"/>
      <c r="WYF627" s="570"/>
      <c r="WYG627" s="570"/>
      <c r="WYH627" s="570"/>
      <c r="WYI627" s="570"/>
      <c r="WYJ627" s="570"/>
      <c r="WYK627" s="570"/>
      <c r="WYL627" s="570"/>
      <c r="WYM627" s="570"/>
      <c r="WYN627" s="570"/>
      <c r="WYO627" s="570"/>
      <c r="WYP627" s="570"/>
      <c r="WYQ627" s="570"/>
      <c r="WYR627" s="570"/>
      <c r="WYS627" s="570"/>
      <c r="WYT627" s="570"/>
      <c r="WYU627" s="570"/>
      <c r="WYV627" s="570"/>
      <c r="WYW627" s="570"/>
      <c r="WYX627" s="570"/>
      <c r="WYY627" s="570"/>
      <c r="WYZ627" s="570"/>
      <c r="WZA627" s="570"/>
      <c r="WZB627" s="570"/>
      <c r="WZC627" s="570"/>
      <c r="WZD627" s="570"/>
      <c r="WZE627" s="570"/>
      <c r="WZF627" s="570"/>
      <c r="WZG627" s="570"/>
      <c r="WZH627" s="570"/>
      <c r="WZI627" s="570"/>
      <c r="WZJ627" s="570"/>
      <c r="WZK627" s="570"/>
      <c r="WZL627" s="570"/>
      <c r="WZM627" s="570"/>
      <c r="WZN627" s="570"/>
      <c r="WZO627" s="570"/>
      <c r="WZP627" s="570"/>
      <c r="WZQ627" s="570"/>
      <c r="WZR627" s="570"/>
      <c r="WZS627" s="570"/>
      <c r="WZT627" s="570"/>
      <c r="WZU627" s="570"/>
      <c r="WZV627" s="570"/>
      <c r="WZW627" s="570"/>
      <c r="WZX627" s="570"/>
      <c r="WZY627" s="570"/>
      <c r="WZZ627" s="570"/>
      <c r="XAA627" s="570"/>
      <c r="XAB627" s="570"/>
      <c r="XAC627" s="570"/>
      <c r="XAD627" s="570"/>
      <c r="XAE627" s="570"/>
      <c r="XAF627" s="570"/>
      <c r="XAG627" s="570"/>
      <c r="XAH627" s="570"/>
      <c r="XAI627" s="570"/>
      <c r="XAJ627" s="570"/>
      <c r="XAK627" s="570"/>
      <c r="XAL627" s="570"/>
      <c r="XAM627" s="570"/>
      <c r="XAN627" s="570"/>
      <c r="XAO627" s="570"/>
      <c r="XAP627" s="570"/>
      <c r="XAQ627" s="570"/>
      <c r="XAR627" s="570"/>
      <c r="XAS627" s="570"/>
      <c r="XAT627" s="570"/>
      <c r="XAU627" s="570"/>
      <c r="XAV627" s="570"/>
      <c r="XAW627" s="570"/>
      <c r="XAX627" s="570"/>
      <c r="XAY627" s="570"/>
      <c r="XAZ627" s="570"/>
      <c r="XBA627" s="570"/>
      <c r="XBB627" s="570"/>
      <c r="XBC627" s="570"/>
      <c r="XBD627" s="570"/>
      <c r="XBE627" s="570"/>
      <c r="XBF627" s="570"/>
      <c r="XBG627" s="570"/>
      <c r="XBH627" s="570"/>
      <c r="XBI627" s="570"/>
      <c r="XBJ627" s="570"/>
      <c r="XBK627" s="570"/>
      <c r="XBL627" s="570"/>
      <c r="XBM627" s="570"/>
      <c r="XBN627" s="570"/>
      <c r="XBO627" s="570"/>
      <c r="XBP627" s="570"/>
      <c r="XBQ627" s="570"/>
      <c r="XBR627" s="570"/>
      <c r="XBS627" s="570"/>
      <c r="XBT627" s="570"/>
      <c r="XBU627" s="570"/>
      <c r="XBV627" s="570"/>
      <c r="XBW627" s="570"/>
      <c r="XBX627" s="570"/>
      <c r="XBY627" s="570"/>
      <c r="XBZ627" s="570"/>
      <c r="XCA627" s="570"/>
      <c r="XCB627" s="570"/>
      <c r="XCC627" s="570"/>
      <c r="XCD627" s="570"/>
      <c r="XCE627" s="570"/>
      <c r="XCF627" s="570"/>
      <c r="XCG627" s="570"/>
      <c r="XCH627" s="570"/>
      <c r="XCI627" s="570"/>
      <c r="XCJ627" s="570"/>
      <c r="XCK627" s="570"/>
      <c r="XCL627" s="570"/>
      <c r="XCM627" s="570"/>
      <c r="XCN627" s="570"/>
      <c r="XCO627" s="570"/>
      <c r="XCP627" s="570"/>
      <c r="XCQ627" s="570"/>
      <c r="XCR627" s="570"/>
      <c r="XCS627" s="570"/>
      <c r="XCT627" s="570"/>
      <c r="XCU627" s="570"/>
      <c r="XCV627" s="570"/>
      <c r="XCW627" s="570"/>
      <c r="XCX627" s="570"/>
      <c r="XCY627" s="570"/>
      <c r="XCZ627" s="570"/>
      <c r="XDA627" s="570"/>
      <c r="XDB627" s="570"/>
      <c r="XDC627" s="570"/>
      <c r="XDD627" s="570"/>
      <c r="XDE627" s="570"/>
      <c r="XDF627" s="570"/>
      <c r="XDG627" s="570"/>
      <c r="XDH627" s="570"/>
      <c r="XDI627" s="570"/>
      <c r="XDJ627" s="570"/>
      <c r="XDK627" s="570"/>
      <c r="XDL627" s="570"/>
      <c r="XDM627" s="570"/>
      <c r="XDN627" s="570"/>
      <c r="XDO627" s="570"/>
      <c r="XDP627" s="570"/>
      <c r="XDQ627" s="570"/>
      <c r="XDR627" s="570"/>
      <c r="XDS627" s="570"/>
      <c r="XDT627" s="570"/>
      <c r="XDU627" s="570"/>
      <c r="XDV627" s="570"/>
      <c r="XDW627" s="570"/>
      <c r="XDX627" s="570"/>
      <c r="XDY627" s="570"/>
      <c r="XDZ627" s="570"/>
      <c r="XEA627" s="570"/>
      <c r="XEB627" s="570"/>
      <c r="XEC627" s="570"/>
      <c r="XED627" s="570"/>
      <c r="XEE627" s="570"/>
      <c r="XEF627" s="570"/>
      <c r="XEG627" s="570"/>
      <c r="XEH627" s="570"/>
      <c r="XEI627" s="570"/>
      <c r="XEJ627" s="570"/>
      <c r="XEK627" s="570"/>
      <c r="XEL627" s="570"/>
      <c r="XEM627" s="570"/>
      <c r="XEN627" s="570"/>
      <c r="XEO627" s="570"/>
      <c r="XEP627" s="570"/>
      <c r="XEQ627" s="570"/>
      <c r="XER627" s="570"/>
      <c r="XES627" s="570"/>
      <c r="XET627" s="570"/>
      <c r="XEU627" s="570"/>
      <c r="XEV627" s="570"/>
      <c r="XEW627" s="570"/>
      <c r="XEX627" s="570"/>
      <c r="XEY627" s="570"/>
      <c r="XEZ627" s="570"/>
      <c r="XFA627" s="570"/>
      <c r="XFB627" s="570"/>
      <c r="XFC627" s="570"/>
      <c r="XFD627" s="570"/>
    </row>
    <row r="628" spans="1:16384">
      <c r="A628" s="608" t="s">
        <v>446</v>
      </c>
      <c r="B628" s="608"/>
      <c r="C628" s="608"/>
      <c r="D628" s="608"/>
      <c r="E628" s="608"/>
      <c r="F628" s="608"/>
      <c r="G628" s="608"/>
      <c r="H628" s="608"/>
      <c r="K628" s="231"/>
      <c r="L628" s="231"/>
      <c r="M628" s="231"/>
      <c r="N628" s="231"/>
    </row>
    <row r="629" spans="1:16384">
      <c r="A629" s="218" t="s">
        <v>1760</v>
      </c>
      <c r="B629" s="218" t="s">
        <v>1</v>
      </c>
      <c r="C629" s="218" t="s">
        <v>3</v>
      </c>
      <c r="D629" s="219" t="s">
        <v>4</v>
      </c>
      <c r="E629" s="256" t="s">
        <v>1776</v>
      </c>
      <c r="F629" s="220" t="s">
        <v>1727</v>
      </c>
      <c r="G629" s="220" t="s">
        <v>1728</v>
      </c>
      <c r="H629" s="218" t="s">
        <v>1784</v>
      </c>
    </row>
    <row r="630" spans="1:16384" s="274" customFormat="1">
      <c r="A630" s="270" t="s">
        <v>444</v>
      </c>
      <c r="B630" s="270" t="s">
        <v>445</v>
      </c>
      <c r="C630" s="270" t="s">
        <v>446</v>
      </c>
      <c r="D630" s="271" t="s">
        <v>447</v>
      </c>
      <c r="E630" s="272">
        <v>6000</v>
      </c>
      <c r="F630" s="273">
        <v>2000</v>
      </c>
      <c r="G630" s="273">
        <f>E630-F630</f>
        <v>4000</v>
      </c>
      <c r="H630" s="270"/>
    </row>
    <row r="631" spans="1:16384" s="366" customFormat="1">
      <c r="A631" s="362" t="s">
        <v>535</v>
      </c>
      <c r="B631" s="362" t="s">
        <v>536</v>
      </c>
      <c r="C631" s="362" t="s">
        <v>446</v>
      </c>
      <c r="D631" s="363" t="s">
        <v>537</v>
      </c>
      <c r="E631" s="364">
        <f>94490+5500</f>
        <v>99990</v>
      </c>
      <c r="F631" s="365">
        <v>70000</v>
      </c>
      <c r="G631" s="365">
        <f>E631-F631</f>
        <v>29990</v>
      </c>
      <c r="H631" s="362"/>
    </row>
    <row r="632" spans="1:16384" s="328" customFormat="1">
      <c r="A632" s="324" t="s">
        <v>693</v>
      </c>
      <c r="B632" s="324" t="s">
        <v>694</v>
      </c>
      <c r="C632" s="324" t="s">
        <v>446</v>
      </c>
      <c r="D632" s="325" t="s">
        <v>695</v>
      </c>
      <c r="E632" s="326">
        <v>38205</v>
      </c>
      <c r="F632" s="327">
        <v>10000</v>
      </c>
      <c r="G632" s="327">
        <f>E632-F632</f>
        <v>28205</v>
      </c>
      <c r="H632" s="324"/>
    </row>
    <row r="633" spans="1:16384" s="366" customFormat="1">
      <c r="A633" s="362" t="s">
        <v>702</v>
      </c>
      <c r="B633" s="362" t="s">
        <v>703</v>
      </c>
      <c r="C633" s="362" t="s">
        <v>446</v>
      </c>
      <c r="D633" s="363" t="s">
        <v>1757</v>
      </c>
      <c r="E633" s="364">
        <v>1000</v>
      </c>
      <c r="F633" s="365"/>
      <c r="G633" s="365"/>
      <c r="H633" s="362"/>
    </row>
    <row r="634" spans="1:16384" s="333" customFormat="1">
      <c r="A634" s="329" t="s">
        <v>725</v>
      </c>
      <c r="B634" s="329" t="s">
        <v>215</v>
      </c>
      <c r="C634" s="329" t="s">
        <v>446</v>
      </c>
      <c r="D634" s="330" t="s">
        <v>1757</v>
      </c>
      <c r="E634" s="331">
        <v>8750</v>
      </c>
      <c r="F634" s="332"/>
      <c r="G634" s="332"/>
      <c r="H634" s="329"/>
    </row>
    <row r="635" spans="1:16384" s="343" customFormat="1">
      <c r="A635" s="339" t="s">
        <v>1145</v>
      </c>
      <c r="B635" s="339" t="s">
        <v>1146</v>
      </c>
      <c r="C635" s="339" t="s">
        <v>446</v>
      </c>
      <c r="D635" s="340" t="s">
        <v>1147</v>
      </c>
      <c r="E635" s="341">
        <v>8490</v>
      </c>
      <c r="F635" s="342">
        <f>4000+2000</f>
        <v>6000</v>
      </c>
      <c r="G635" s="342">
        <f>E635-F635</f>
        <v>2490</v>
      </c>
      <c r="H635" s="339"/>
    </row>
    <row r="636" spans="1:16384" s="348" customFormat="1">
      <c r="A636" s="344" t="s">
        <v>1152</v>
      </c>
      <c r="B636" s="344" t="s">
        <v>1153</v>
      </c>
      <c r="C636" s="344" t="s">
        <v>446</v>
      </c>
      <c r="D636" s="345" t="s">
        <v>1154</v>
      </c>
      <c r="E636" s="346">
        <v>2920</v>
      </c>
      <c r="F636" s="347">
        <v>2920</v>
      </c>
      <c r="G636" s="347">
        <f>E636-F636</f>
        <v>0</v>
      </c>
      <c r="H636" s="344"/>
    </row>
    <row r="637" spans="1:16384" s="302" customFormat="1">
      <c r="A637" s="298" t="s">
        <v>1155</v>
      </c>
      <c r="B637" s="298" t="s">
        <v>1156</v>
      </c>
      <c r="C637" s="298" t="s">
        <v>446</v>
      </c>
      <c r="D637" s="299" t="s">
        <v>1157</v>
      </c>
      <c r="E637" s="300">
        <f>11830+1150</f>
        <v>12980</v>
      </c>
      <c r="F637" s="301">
        <v>5000</v>
      </c>
      <c r="G637" s="301">
        <f>E637-F637</f>
        <v>7980</v>
      </c>
      <c r="H637" s="298"/>
    </row>
    <row r="638" spans="1:16384" s="333" customFormat="1">
      <c r="A638" s="329" t="s">
        <v>1165</v>
      </c>
      <c r="B638" s="329" t="s">
        <v>943</v>
      </c>
      <c r="C638" s="329" t="s">
        <v>446</v>
      </c>
      <c r="D638" s="330" t="s">
        <v>1166</v>
      </c>
      <c r="E638" s="331">
        <v>103660</v>
      </c>
      <c r="F638" s="332">
        <f>70000+15850</f>
        <v>85850</v>
      </c>
      <c r="G638" s="332">
        <f>E638-F638</f>
        <v>17810</v>
      </c>
      <c r="H638" s="329"/>
    </row>
    <row r="639" spans="1:16384" s="343" customFormat="1">
      <c r="A639" s="339" t="s">
        <v>1183</v>
      </c>
      <c r="B639" s="339" t="s">
        <v>1184</v>
      </c>
      <c r="C639" s="339" t="s">
        <v>446</v>
      </c>
      <c r="D639" s="340" t="s">
        <v>1185</v>
      </c>
      <c r="E639" s="341">
        <v>25560</v>
      </c>
      <c r="F639" s="342">
        <v>15000</v>
      </c>
      <c r="G639" s="342">
        <f>E639-F639</f>
        <v>10560</v>
      </c>
      <c r="H639" s="339"/>
    </row>
    <row r="640" spans="1:16384" s="274" customFormat="1" ht="37.5">
      <c r="A640" s="270" t="s">
        <v>420</v>
      </c>
      <c r="B640" s="270" t="s">
        <v>421</v>
      </c>
      <c r="C640" s="427" t="s">
        <v>1778</v>
      </c>
      <c r="D640" s="271" t="s">
        <v>1757</v>
      </c>
      <c r="E640" s="272">
        <v>55000</v>
      </c>
      <c r="F640" s="273"/>
      <c r="G640" s="273"/>
      <c r="H640" s="270"/>
    </row>
    <row r="641" spans="1:9" s="333" customFormat="1">
      <c r="A641" s="329" t="s">
        <v>2029</v>
      </c>
      <c r="B641" s="329" t="s">
        <v>2028</v>
      </c>
      <c r="C641" s="474" t="s">
        <v>446</v>
      </c>
      <c r="D641" s="509">
        <v>1737550199</v>
      </c>
      <c r="E641" s="510">
        <v>6710</v>
      </c>
      <c r="F641" s="332"/>
      <c r="G641" s="332"/>
      <c r="H641" s="329"/>
    </row>
    <row r="642" spans="1:9" s="526" customFormat="1" ht="37.5">
      <c r="A642" s="512" t="s">
        <v>2103</v>
      </c>
      <c r="B642" s="436" t="s">
        <v>2148</v>
      </c>
      <c r="C642" s="512" t="s">
        <v>446</v>
      </c>
      <c r="D642" s="514" t="s">
        <v>2111</v>
      </c>
      <c r="E642" s="364">
        <v>6500</v>
      </c>
      <c r="F642" s="513"/>
      <c r="G642" s="513"/>
      <c r="H642" s="512"/>
    </row>
    <row r="643" spans="1:9" s="246" customFormat="1">
      <c r="A643" s="268" t="s">
        <v>2156</v>
      </c>
      <c r="B643" s="243" t="s">
        <v>2163</v>
      </c>
      <c r="C643" s="242" t="s">
        <v>446</v>
      </c>
      <c r="D643" s="244">
        <v>1704366360</v>
      </c>
      <c r="E643" s="258">
        <v>14250</v>
      </c>
      <c r="F643" s="245">
        <v>5000</v>
      </c>
      <c r="G643" s="245">
        <f t="shared" ref="G643" si="25">E643-F643</f>
        <v>9250</v>
      </c>
      <c r="H643" s="242"/>
    </row>
    <row r="644" spans="1:9" s="566" customFormat="1">
      <c r="A644" s="595" t="s">
        <v>2529</v>
      </c>
      <c r="B644" s="595" t="s">
        <v>436</v>
      </c>
      <c r="C644" s="595" t="s">
        <v>446</v>
      </c>
      <c r="D644" s="595" t="s">
        <v>2530</v>
      </c>
      <c r="E644" s="341">
        <v>5500</v>
      </c>
      <c r="F644" s="342">
        <v>50</v>
      </c>
      <c r="G644" s="342">
        <f>E644-F644</f>
        <v>5450</v>
      </c>
      <c r="H644" s="339"/>
    </row>
    <row r="645" spans="1:9">
      <c r="A645" s="608" t="s">
        <v>177</v>
      </c>
      <c r="B645" s="608"/>
      <c r="C645" s="608"/>
      <c r="D645" s="608"/>
      <c r="E645" s="608"/>
      <c r="F645" s="608"/>
      <c r="G645" s="608"/>
      <c r="H645" s="608"/>
    </row>
    <row r="646" spans="1:9">
      <c r="A646" s="218" t="s">
        <v>1760</v>
      </c>
      <c r="B646" s="218" t="s">
        <v>1</v>
      </c>
      <c r="C646" s="218" t="s">
        <v>3</v>
      </c>
      <c r="D646" s="219" t="s">
        <v>4</v>
      </c>
      <c r="E646" s="256" t="s">
        <v>1776</v>
      </c>
      <c r="F646" s="220" t="s">
        <v>1727</v>
      </c>
      <c r="G646" s="220" t="s">
        <v>1728</v>
      </c>
      <c r="H646" s="218" t="s">
        <v>1784</v>
      </c>
      <c r="I646" s="232"/>
    </row>
    <row r="647" spans="1:9" s="418" customFormat="1">
      <c r="A647" s="414" t="s">
        <v>175</v>
      </c>
      <c r="B647" s="414" t="s">
        <v>176</v>
      </c>
      <c r="C647" s="414" t="s">
        <v>177</v>
      </c>
      <c r="D647" s="415" t="s">
        <v>1757</v>
      </c>
      <c r="E647" s="416">
        <v>9500</v>
      </c>
      <c r="F647" s="417"/>
      <c r="G647" s="417"/>
      <c r="H647" s="414"/>
    </row>
    <row r="648" spans="1:9" s="333" customFormat="1">
      <c r="A648" s="329" t="s">
        <v>240</v>
      </c>
      <c r="B648" s="329" t="s">
        <v>241</v>
      </c>
      <c r="C648" s="329" t="s">
        <v>177</v>
      </c>
      <c r="D648" s="330" t="s">
        <v>242</v>
      </c>
      <c r="E648" s="331">
        <v>10000</v>
      </c>
      <c r="F648" s="332">
        <v>3000</v>
      </c>
      <c r="G648" s="332">
        <f>E648-F648</f>
        <v>7000</v>
      </c>
      <c r="H648" s="329"/>
    </row>
    <row r="649" spans="1:9" s="274" customFormat="1">
      <c r="A649" s="270" t="s">
        <v>252</v>
      </c>
      <c r="B649" s="270" t="s">
        <v>253</v>
      </c>
      <c r="C649" s="270" t="s">
        <v>177</v>
      </c>
      <c r="D649" s="271" t="s">
        <v>1757</v>
      </c>
      <c r="E649" s="272">
        <v>17000</v>
      </c>
      <c r="F649" s="273"/>
      <c r="G649" s="273"/>
      <c r="H649" s="270"/>
    </row>
    <row r="650" spans="1:9" s="418" customFormat="1">
      <c r="A650" s="414" t="s">
        <v>273</v>
      </c>
      <c r="B650" s="414" t="s">
        <v>274</v>
      </c>
      <c r="C650" s="414" t="s">
        <v>177</v>
      </c>
      <c r="D650" s="415" t="s">
        <v>1757</v>
      </c>
      <c r="E650" s="416">
        <v>8000</v>
      </c>
      <c r="F650" s="417"/>
      <c r="G650" s="417"/>
      <c r="H650" s="414"/>
    </row>
    <row r="651" spans="1:9" s="333" customFormat="1">
      <c r="A651" s="329" t="s">
        <v>283</v>
      </c>
      <c r="B651" s="329" t="s">
        <v>284</v>
      </c>
      <c r="C651" s="329" t="s">
        <v>177</v>
      </c>
      <c r="D651" s="330" t="s">
        <v>1757</v>
      </c>
      <c r="E651" s="331">
        <v>38000</v>
      </c>
      <c r="F651" s="332"/>
      <c r="G651" s="332"/>
      <c r="H651" s="329"/>
    </row>
    <row r="652" spans="1:9" s="328" customFormat="1">
      <c r="A652" s="324" t="s">
        <v>302</v>
      </c>
      <c r="B652" s="324" t="s">
        <v>303</v>
      </c>
      <c r="C652" s="324" t="s">
        <v>177</v>
      </c>
      <c r="D652" s="325" t="s">
        <v>1757</v>
      </c>
      <c r="E652" s="326">
        <v>24000</v>
      </c>
      <c r="F652" s="327"/>
      <c r="G652" s="327"/>
      <c r="H652" s="324"/>
    </row>
    <row r="653" spans="1:9" s="366" customFormat="1">
      <c r="A653" s="362" t="s">
        <v>311</v>
      </c>
      <c r="B653" s="362" t="s">
        <v>312</v>
      </c>
      <c r="C653" s="362" t="s">
        <v>177</v>
      </c>
      <c r="D653" s="363" t="s">
        <v>1757</v>
      </c>
      <c r="E653" s="364">
        <v>82500</v>
      </c>
      <c r="F653" s="365">
        <v>50000</v>
      </c>
      <c r="G653" s="365">
        <f>E653-F653</f>
        <v>32500</v>
      </c>
      <c r="H653" s="362"/>
    </row>
    <row r="654" spans="1:9" s="333" customFormat="1">
      <c r="A654" s="329" t="s">
        <v>334</v>
      </c>
      <c r="B654" s="329" t="s">
        <v>335</v>
      </c>
      <c r="C654" s="329" t="s">
        <v>177</v>
      </c>
      <c r="D654" s="330" t="s">
        <v>1757</v>
      </c>
      <c r="E654" s="331">
        <v>31500</v>
      </c>
      <c r="F654" s="332"/>
      <c r="G654" s="332"/>
      <c r="H654" s="329"/>
    </row>
    <row r="655" spans="1:9" s="343" customFormat="1">
      <c r="A655" s="339" t="s">
        <v>356</v>
      </c>
      <c r="B655" s="339" t="s">
        <v>357</v>
      </c>
      <c r="C655" s="339" t="s">
        <v>177</v>
      </c>
      <c r="D655" s="340" t="s">
        <v>1757</v>
      </c>
      <c r="E655" s="341">
        <v>1300490</v>
      </c>
      <c r="F655" s="342"/>
      <c r="G655" s="342"/>
      <c r="H655" s="339"/>
    </row>
    <row r="656" spans="1:9" s="366" customFormat="1">
      <c r="A656" s="362" t="s">
        <v>456</v>
      </c>
      <c r="B656" s="362" t="s">
        <v>457</v>
      </c>
      <c r="C656" s="362" t="s">
        <v>177</v>
      </c>
      <c r="D656" s="363" t="s">
        <v>458</v>
      </c>
      <c r="E656" s="364">
        <v>500</v>
      </c>
      <c r="F656" s="365"/>
      <c r="G656" s="365"/>
      <c r="H656" s="362"/>
    </row>
    <row r="657" spans="1:8" s="274" customFormat="1">
      <c r="A657" s="270" t="s">
        <v>468</v>
      </c>
      <c r="B657" s="270" t="s">
        <v>469</v>
      </c>
      <c r="C657" s="270" t="s">
        <v>177</v>
      </c>
      <c r="D657" s="271" t="s">
        <v>470</v>
      </c>
      <c r="E657" s="272">
        <v>39600</v>
      </c>
      <c r="F657" s="273"/>
      <c r="G657" s="273"/>
      <c r="H657" s="270"/>
    </row>
    <row r="658" spans="1:8" s="366" customFormat="1">
      <c r="A658" s="362" t="s">
        <v>471</v>
      </c>
      <c r="B658" s="362" t="s">
        <v>472</v>
      </c>
      <c r="C658" s="362" t="s">
        <v>177</v>
      </c>
      <c r="D658" s="363" t="s">
        <v>1757</v>
      </c>
      <c r="E658" s="364">
        <v>2500</v>
      </c>
      <c r="F658" s="365"/>
      <c r="G658" s="365"/>
      <c r="H658" s="362"/>
    </row>
    <row r="659" spans="1:8" s="328" customFormat="1">
      <c r="A659" s="324" t="s">
        <v>515</v>
      </c>
      <c r="B659" s="324" t="s">
        <v>516</v>
      </c>
      <c r="C659" s="324" t="s">
        <v>177</v>
      </c>
      <c r="D659" s="325" t="s">
        <v>1757</v>
      </c>
      <c r="E659" s="326">
        <v>25000</v>
      </c>
      <c r="F659" s="327">
        <v>15000</v>
      </c>
      <c r="G659" s="327">
        <f>E659-F659</f>
        <v>10000</v>
      </c>
      <c r="H659" s="324"/>
    </row>
    <row r="660" spans="1:8" s="366" customFormat="1">
      <c r="A660" s="362" t="s">
        <v>567</v>
      </c>
      <c r="B660" s="362" t="s">
        <v>568</v>
      </c>
      <c r="C660" s="362" t="s">
        <v>177</v>
      </c>
      <c r="D660" s="363" t="s">
        <v>569</v>
      </c>
      <c r="E660" s="364">
        <v>39840</v>
      </c>
      <c r="F660" s="365">
        <f>19000+5000</f>
        <v>24000</v>
      </c>
      <c r="G660" s="365">
        <f>E660-F660</f>
        <v>15840</v>
      </c>
      <c r="H660" s="362"/>
    </row>
    <row r="661" spans="1:8" s="328" customFormat="1">
      <c r="A661" s="324" t="s">
        <v>582</v>
      </c>
      <c r="B661" s="324" t="s">
        <v>583</v>
      </c>
      <c r="C661" s="324" t="s">
        <v>177</v>
      </c>
      <c r="D661" s="325" t="s">
        <v>584</v>
      </c>
      <c r="E661" s="326">
        <v>17500</v>
      </c>
      <c r="F661" s="327">
        <v>11000</v>
      </c>
      <c r="G661" s="327">
        <f>E661-F661</f>
        <v>6500</v>
      </c>
      <c r="H661" s="324"/>
    </row>
    <row r="662" spans="1:8" s="333" customFormat="1">
      <c r="A662" s="329" t="s">
        <v>622</v>
      </c>
      <c r="B662" s="329" t="s">
        <v>623</v>
      </c>
      <c r="C662" s="329" t="s">
        <v>177</v>
      </c>
      <c r="D662" s="330" t="s">
        <v>1757</v>
      </c>
      <c r="E662" s="331">
        <v>52000</v>
      </c>
      <c r="F662" s="332">
        <v>30000</v>
      </c>
      <c r="G662" s="332">
        <f>E662-F662</f>
        <v>22000</v>
      </c>
      <c r="H662" s="329"/>
    </row>
    <row r="663" spans="1:8" s="229" customFormat="1">
      <c r="A663" s="242" t="s">
        <v>628</v>
      </c>
      <c r="B663" s="242" t="s">
        <v>629</v>
      </c>
      <c r="C663" s="242" t="s">
        <v>177</v>
      </c>
      <c r="D663" s="244" t="s">
        <v>1757</v>
      </c>
      <c r="E663" s="258">
        <v>1000</v>
      </c>
      <c r="F663" s="245"/>
      <c r="G663" s="245"/>
      <c r="H663" s="242"/>
    </row>
    <row r="664" spans="1:8" s="348" customFormat="1">
      <c r="A664" s="344" t="s">
        <v>667</v>
      </c>
      <c r="B664" s="344" t="s">
        <v>137</v>
      </c>
      <c r="C664" s="344" t="s">
        <v>177</v>
      </c>
      <c r="D664" s="345" t="s">
        <v>668</v>
      </c>
      <c r="E664" s="346">
        <v>43800</v>
      </c>
      <c r="F664" s="347">
        <v>43800</v>
      </c>
      <c r="G664" s="347">
        <f>E664-F664</f>
        <v>0</v>
      </c>
      <c r="H664" s="344"/>
    </row>
    <row r="665" spans="1:8" s="318" customFormat="1">
      <c r="A665" s="314" t="s">
        <v>709</v>
      </c>
      <c r="B665" s="314" t="s">
        <v>710</v>
      </c>
      <c r="C665" s="314" t="s">
        <v>177</v>
      </c>
      <c r="D665" s="315" t="s">
        <v>711</v>
      </c>
      <c r="E665" s="316">
        <v>8200</v>
      </c>
      <c r="F665" s="317"/>
      <c r="G665" s="317"/>
      <c r="H665" s="314"/>
    </row>
    <row r="666" spans="1:8" s="333" customFormat="1">
      <c r="A666" s="329" t="s">
        <v>739</v>
      </c>
      <c r="B666" s="329" t="s">
        <v>713</v>
      </c>
      <c r="C666" s="329" t="s">
        <v>177</v>
      </c>
      <c r="D666" s="330" t="s">
        <v>1757</v>
      </c>
      <c r="E666" s="331">
        <v>700</v>
      </c>
      <c r="F666" s="332"/>
      <c r="G666" s="332"/>
      <c r="H666" s="329"/>
    </row>
    <row r="667" spans="1:8" s="318" customFormat="1">
      <c r="A667" s="314" t="s">
        <v>740</v>
      </c>
      <c r="B667" s="314" t="s">
        <v>741</v>
      </c>
      <c r="C667" s="314" t="s">
        <v>177</v>
      </c>
      <c r="D667" s="315" t="s">
        <v>1757</v>
      </c>
      <c r="E667" s="316">
        <v>250</v>
      </c>
      <c r="F667" s="317"/>
      <c r="G667" s="317"/>
      <c r="H667" s="314"/>
    </row>
    <row r="668" spans="1:8" s="333" customFormat="1">
      <c r="A668" s="329" t="s">
        <v>748</v>
      </c>
      <c r="B668" s="329" t="s">
        <v>749</v>
      </c>
      <c r="C668" s="329" t="s">
        <v>177</v>
      </c>
      <c r="D668" s="330" t="s">
        <v>750</v>
      </c>
      <c r="E668" s="331">
        <v>10970</v>
      </c>
      <c r="F668" s="332">
        <v>2000</v>
      </c>
      <c r="G668" s="332">
        <f>E668-F668</f>
        <v>8970</v>
      </c>
      <c r="H668" s="329"/>
    </row>
    <row r="669" spans="1:8" s="318" customFormat="1">
      <c r="A669" s="314" t="s">
        <v>764</v>
      </c>
      <c r="B669" s="314" t="s">
        <v>765</v>
      </c>
      <c r="C669" s="314" t="s">
        <v>177</v>
      </c>
      <c r="D669" s="315" t="s">
        <v>1757</v>
      </c>
      <c r="E669" s="316">
        <v>1100</v>
      </c>
      <c r="F669" s="317"/>
      <c r="G669" s="317"/>
      <c r="H669" s="314"/>
    </row>
    <row r="670" spans="1:8" s="313" customFormat="1">
      <c r="A670" s="309" t="s">
        <v>836</v>
      </c>
      <c r="B670" s="309" t="s">
        <v>837</v>
      </c>
      <c r="C670" s="309" t="s">
        <v>177</v>
      </c>
      <c r="D670" s="310" t="s">
        <v>1757</v>
      </c>
      <c r="E670" s="311">
        <v>450</v>
      </c>
      <c r="F670" s="312"/>
      <c r="G670" s="312"/>
      <c r="H670" s="309"/>
    </row>
    <row r="671" spans="1:8" s="229" customFormat="1">
      <c r="A671" s="242" t="s">
        <v>838</v>
      </c>
      <c r="B671" s="242" t="s">
        <v>839</v>
      </c>
      <c r="C671" s="242" t="s">
        <v>177</v>
      </c>
      <c r="D671" s="244" t="s">
        <v>1757</v>
      </c>
      <c r="E671" s="258">
        <v>11130</v>
      </c>
      <c r="F671" s="245"/>
      <c r="G671" s="245"/>
      <c r="H671" s="242"/>
    </row>
    <row r="672" spans="1:8" s="333" customFormat="1">
      <c r="A672" s="329" t="s">
        <v>840</v>
      </c>
      <c r="B672" s="329" t="s">
        <v>841</v>
      </c>
      <c r="C672" s="329" t="s">
        <v>842</v>
      </c>
      <c r="D672" s="330" t="s">
        <v>1757</v>
      </c>
      <c r="E672" s="331">
        <v>22060</v>
      </c>
      <c r="F672" s="332"/>
      <c r="G672" s="332"/>
      <c r="H672" s="329"/>
    </row>
    <row r="673" spans="1:21" s="274" customFormat="1">
      <c r="A673" s="270" t="s">
        <v>945</v>
      </c>
      <c r="B673" s="270" t="s">
        <v>946</v>
      </c>
      <c r="C673" s="270" t="s">
        <v>177</v>
      </c>
      <c r="D673" s="271" t="s">
        <v>1757</v>
      </c>
      <c r="E673" s="272">
        <v>1000</v>
      </c>
      <c r="F673" s="273"/>
      <c r="G673" s="273"/>
      <c r="H673" s="270"/>
    </row>
    <row r="674" spans="1:21" s="432" customFormat="1">
      <c r="A674" s="428" t="s">
        <v>947</v>
      </c>
      <c r="B674" s="428" t="s">
        <v>948</v>
      </c>
      <c r="C674" s="428" t="s">
        <v>177</v>
      </c>
      <c r="D674" s="429" t="s">
        <v>1757</v>
      </c>
      <c r="E674" s="430">
        <v>2000</v>
      </c>
      <c r="F674" s="431"/>
      <c r="G674" s="431"/>
      <c r="H674" s="428"/>
    </row>
    <row r="675" spans="1:21" s="366" customFormat="1">
      <c r="A675" s="600" t="s">
        <v>964</v>
      </c>
      <c r="B675" s="600" t="s">
        <v>965</v>
      </c>
      <c r="C675" s="600" t="s">
        <v>177</v>
      </c>
      <c r="D675" s="602" t="s">
        <v>1757</v>
      </c>
      <c r="E675" s="364">
        <v>4000</v>
      </c>
      <c r="F675" s="601"/>
      <c r="G675" s="601"/>
      <c r="H675" s="600"/>
    </row>
    <row r="676" spans="1:21" s="229" customFormat="1">
      <c r="A676" s="242" t="s">
        <v>974</v>
      </c>
      <c r="B676" s="242" t="s">
        <v>975</v>
      </c>
      <c r="C676" s="242" t="s">
        <v>177</v>
      </c>
      <c r="D676" s="244" t="s">
        <v>1757</v>
      </c>
      <c r="E676" s="258">
        <f>4950+6600+5500</f>
        <v>17050</v>
      </c>
      <c r="F676" s="245">
        <v>4950</v>
      </c>
      <c r="G676" s="245">
        <f>E676-F676</f>
        <v>12100</v>
      </c>
      <c r="H676" s="242"/>
    </row>
    <row r="677" spans="1:21" s="376" customFormat="1">
      <c r="A677" s="372" t="s">
        <v>976</v>
      </c>
      <c r="B677" s="372" t="s">
        <v>977</v>
      </c>
      <c r="C677" s="372" t="s">
        <v>177</v>
      </c>
      <c r="D677" s="373" t="s">
        <v>978</v>
      </c>
      <c r="E677" s="374">
        <v>15860</v>
      </c>
      <c r="F677" s="375">
        <v>14500</v>
      </c>
      <c r="G677" s="375">
        <f>E677-F677</f>
        <v>1360</v>
      </c>
      <c r="H677" s="372"/>
    </row>
    <row r="678" spans="1:21" s="229" customFormat="1">
      <c r="A678" s="242" t="s">
        <v>979</v>
      </c>
      <c r="B678" s="242" t="s">
        <v>980</v>
      </c>
      <c r="C678" s="242" t="s">
        <v>177</v>
      </c>
      <c r="D678" s="244" t="s">
        <v>1757</v>
      </c>
      <c r="E678" s="258">
        <v>19050</v>
      </c>
      <c r="F678" s="245"/>
      <c r="G678" s="245"/>
      <c r="H678" s="242"/>
    </row>
    <row r="679" spans="1:21" s="328" customFormat="1">
      <c r="A679" s="324" t="s">
        <v>983</v>
      </c>
      <c r="B679" s="324" t="s">
        <v>984</v>
      </c>
      <c r="C679" s="324" t="s">
        <v>177</v>
      </c>
      <c r="D679" s="325" t="s">
        <v>2499</v>
      </c>
      <c r="E679" s="326">
        <f>5660+10200+8820</f>
        <v>24680</v>
      </c>
      <c r="F679" s="327">
        <v>10000</v>
      </c>
      <c r="G679" s="327">
        <f>E679-F679</f>
        <v>14680</v>
      </c>
      <c r="H679" s="324"/>
    </row>
    <row r="680" spans="1:21" s="343" customFormat="1">
      <c r="A680" s="339" t="s">
        <v>987</v>
      </c>
      <c r="B680" s="339" t="s">
        <v>988</v>
      </c>
      <c r="C680" s="339" t="s">
        <v>177</v>
      </c>
      <c r="D680" s="340" t="s">
        <v>1757</v>
      </c>
      <c r="E680" s="341">
        <v>6950</v>
      </c>
      <c r="F680" s="342">
        <v>5000</v>
      </c>
      <c r="G680" s="342">
        <f>E680-F680</f>
        <v>1950</v>
      </c>
      <c r="H680" s="339"/>
    </row>
    <row r="681" spans="1:21" s="408" customFormat="1">
      <c r="A681" s="404" t="s">
        <v>989</v>
      </c>
      <c r="B681" s="404" t="s">
        <v>990</v>
      </c>
      <c r="C681" s="404" t="s">
        <v>177</v>
      </c>
      <c r="D681" s="405" t="s">
        <v>1757</v>
      </c>
      <c r="E681" s="406">
        <f>11880+560</f>
        <v>12440</v>
      </c>
      <c r="F681" s="407"/>
      <c r="G681" s="407"/>
      <c r="H681" s="404"/>
      <c r="I681" s="424">
        <v>45833</v>
      </c>
      <c r="J681" s="408" t="s">
        <v>1788</v>
      </c>
      <c r="K681" s="408" t="s">
        <v>1789</v>
      </c>
      <c r="L681" s="408">
        <v>44000</v>
      </c>
      <c r="M681" s="425">
        <v>45838</v>
      </c>
      <c r="N681" s="408" t="s">
        <v>1793</v>
      </c>
      <c r="O681" s="408">
        <v>11000</v>
      </c>
      <c r="P681" s="425">
        <v>45838</v>
      </c>
      <c r="Q681" s="408" t="s">
        <v>1794</v>
      </c>
      <c r="R681" s="408">
        <v>3300</v>
      </c>
      <c r="S681" s="425">
        <v>45839</v>
      </c>
      <c r="T681" s="408" t="s">
        <v>1795</v>
      </c>
      <c r="U681" s="408">
        <v>1100</v>
      </c>
    </row>
    <row r="682" spans="1:21" s="333" customFormat="1">
      <c r="A682" s="329" t="s">
        <v>1078</v>
      </c>
      <c r="B682" s="329" t="s">
        <v>1079</v>
      </c>
      <c r="C682" s="329" t="s">
        <v>177</v>
      </c>
      <c r="D682" s="330" t="s">
        <v>1080</v>
      </c>
      <c r="E682" s="331">
        <f>4700+8400</f>
        <v>13100</v>
      </c>
      <c r="F682" s="332">
        <f>4000+2000</f>
        <v>6000</v>
      </c>
      <c r="G682" s="332">
        <f>E682-F682</f>
        <v>7100</v>
      </c>
      <c r="H682" s="329"/>
    </row>
    <row r="683" spans="1:21" s="313" customFormat="1">
      <c r="A683" s="309" t="s">
        <v>1081</v>
      </c>
      <c r="B683" s="309" t="s">
        <v>1082</v>
      </c>
      <c r="C683" s="309" t="s">
        <v>177</v>
      </c>
      <c r="D683" s="310" t="s">
        <v>1757</v>
      </c>
      <c r="E683" s="311">
        <f>16800+44000+O681+R681+U681</f>
        <v>76200</v>
      </c>
      <c r="F683" s="312">
        <v>15500</v>
      </c>
      <c r="G683" s="312">
        <f>E683-F683</f>
        <v>60700</v>
      </c>
      <c r="H683" s="309"/>
    </row>
    <row r="684" spans="1:21" s="338" customFormat="1">
      <c r="A684" s="334" t="s">
        <v>1086</v>
      </c>
      <c r="B684" s="334" t="s">
        <v>1087</v>
      </c>
      <c r="C684" s="334" t="s">
        <v>177</v>
      </c>
      <c r="D684" s="335" t="s">
        <v>1757</v>
      </c>
      <c r="E684" s="336">
        <v>24800</v>
      </c>
      <c r="F684" s="337"/>
      <c r="G684" s="337"/>
      <c r="H684" s="334"/>
    </row>
    <row r="685" spans="1:21" s="328" customFormat="1">
      <c r="A685" s="324" t="s">
        <v>1088</v>
      </c>
      <c r="B685" s="324" t="s">
        <v>1089</v>
      </c>
      <c r="C685" s="324" t="s">
        <v>177</v>
      </c>
      <c r="D685" s="325" t="s">
        <v>1090</v>
      </c>
      <c r="E685" s="326">
        <v>12140</v>
      </c>
      <c r="F685" s="327">
        <v>9500</v>
      </c>
      <c r="G685" s="327">
        <f>E685-F685</f>
        <v>2640</v>
      </c>
      <c r="H685" s="324"/>
    </row>
    <row r="686" spans="1:21" s="328" customFormat="1">
      <c r="A686" s="324" t="s">
        <v>1091</v>
      </c>
      <c r="B686" s="324" t="s">
        <v>1092</v>
      </c>
      <c r="C686" s="324" t="s">
        <v>177</v>
      </c>
      <c r="D686" s="325" t="s">
        <v>1757</v>
      </c>
      <c r="E686" s="326">
        <v>8220</v>
      </c>
      <c r="F686" s="327">
        <v>3000</v>
      </c>
      <c r="G686" s="327">
        <f>E686-F686</f>
        <v>5220</v>
      </c>
      <c r="H686" s="324"/>
    </row>
    <row r="687" spans="1:21" s="403" customFormat="1">
      <c r="A687" s="399" t="s">
        <v>1093</v>
      </c>
      <c r="B687" s="399" t="s">
        <v>1094</v>
      </c>
      <c r="C687" s="399" t="s">
        <v>177</v>
      </c>
      <c r="D687" s="400" t="s">
        <v>1757</v>
      </c>
      <c r="E687" s="401">
        <v>6500</v>
      </c>
      <c r="F687" s="402"/>
      <c r="G687" s="402"/>
      <c r="H687" s="399"/>
    </row>
    <row r="688" spans="1:21" s="398" customFormat="1">
      <c r="A688" s="394" t="s">
        <v>1097</v>
      </c>
      <c r="B688" s="394" t="s">
        <v>276</v>
      </c>
      <c r="C688" s="394" t="s">
        <v>177</v>
      </c>
      <c r="D688" s="395" t="s">
        <v>1098</v>
      </c>
      <c r="E688" s="396">
        <f>5570+2900+2150</f>
        <v>10620</v>
      </c>
      <c r="F688" s="397">
        <v>1000</v>
      </c>
      <c r="G688" s="397">
        <f>E688-F688</f>
        <v>9620</v>
      </c>
      <c r="H688" s="394"/>
    </row>
    <row r="689" spans="1:8" s="393" customFormat="1">
      <c r="A689" s="389" t="s">
        <v>1099</v>
      </c>
      <c r="B689" s="389" t="s">
        <v>1100</v>
      </c>
      <c r="C689" s="389" t="s">
        <v>177</v>
      </c>
      <c r="D689" s="390" t="s">
        <v>1101</v>
      </c>
      <c r="E689" s="391">
        <v>5820</v>
      </c>
      <c r="F689" s="392">
        <v>4000</v>
      </c>
      <c r="G689" s="392">
        <f>E689-F689</f>
        <v>1820</v>
      </c>
      <c r="H689" s="389"/>
    </row>
    <row r="690" spans="1:8" s="333" customFormat="1">
      <c r="A690" s="329" t="s">
        <v>1105</v>
      </c>
      <c r="B690" s="329" t="s">
        <v>1106</v>
      </c>
      <c r="C690" s="329" t="s">
        <v>177</v>
      </c>
      <c r="D690" s="330" t="s">
        <v>1107</v>
      </c>
      <c r="E690" s="331">
        <v>34000</v>
      </c>
      <c r="F690" s="332">
        <v>25000</v>
      </c>
      <c r="G690" s="332">
        <f>E690-F690</f>
        <v>9000</v>
      </c>
      <c r="H690" s="329"/>
    </row>
    <row r="691" spans="1:8" s="343" customFormat="1">
      <c r="A691" s="339" t="s">
        <v>1134</v>
      </c>
      <c r="B691" s="339" t="s">
        <v>1135</v>
      </c>
      <c r="C691" s="339" t="s">
        <v>177</v>
      </c>
      <c r="D691" s="340" t="s">
        <v>1136</v>
      </c>
      <c r="E691" s="341">
        <v>25400</v>
      </c>
      <c r="F691" s="342">
        <v>25000</v>
      </c>
      <c r="G691" s="342">
        <f>E691-F691</f>
        <v>400</v>
      </c>
      <c r="H691" s="339"/>
    </row>
    <row r="692" spans="1:8" s="232" customFormat="1">
      <c r="A692" s="251" t="s">
        <v>1486</v>
      </c>
      <c r="B692" s="251" t="s">
        <v>1487</v>
      </c>
      <c r="C692" s="251" t="s">
        <v>177</v>
      </c>
      <c r="D692" s="252" t="s">
        <v>1757</v>
      </c>
      <c r="E692" s="259">
        <v>741350</v>
      </c>
      <c r="F692" s="253"/>
      <c r="G692" s="253"/>
      <c r="H692" s="251"/>
    </row>
    <row r="693" spans="1:8" s="229" customFormat="1">
      <c r="A693" s="242" t="s">
        <v>1488</v>
      </c>
      <c r="B693" s="242" t="s">
        <v>1489</v>
      </c>
      <c r="C693" s="242" t="s">
        <v>177</v>
      </c>
      <c r="D693" s="244" t="s">
        <v>1757</v>
      </c>
      <c r="E693" s="258">
        <v>30000</v>
      </c>
      <c r="F693" s="245"/>
      <c r="G693" s="245"/>
      <c r="H693" s="242"/>
    </row>
    <row r="694" spans="1:8" s="232" customFormat="1">
      <c r="A694" s="251" t="s">
        <v>1513</v>
      </c>
      <c r="B694" s="251" t="s">
        <v>1514</v>
      </c>
      <c r="C694" s="251" t="s">
        <v>177</v>
      </c>
      <c r="D694" s="252" t="s">
        <v>1515</v>
      </c>
      <c r="E694" s="259">
        <v>5490</v>
      </c>
      <c r="F694" s="253"/>
      <c r="G694" s="253"/>
      <c r="H694" s="251"/>
    </row>
    <row r="695" spans="1:8" s="229" customFormat="1">
      <c r="A695" s="242" t="s">
        <v>1586</v>
      </c>
      <c r="B695" s="242" t="s">
        <v>1587</v>
      </c>
      <c r="C695" s="242" t="s">
        <v>177</v>
      </c>
      <c r="D695" s="244" t="s">
        <v>1588</v>
      </c>
      <c r="E695" s="258">
        <v>30241</v>
      </c>
      <c r="F695" s="245"/>
      <c r="G695" s="245"/>
      <c r="H695" s="242"/>
    </row>
    <row r="696" spans="1:8" s="229" customFormat="1">
      <c r="A696" s="242" t="s">
        <v>349</v>
      </c>
      <c r="B696" s="242" t="s">
        <v>350</v>
      </c>
      <c r="C696" s="242" t="s">
        <v>351</v>
      </c>
      <c r="D696" s="244" t="s">
        <v>352</v>
      </c>
      <c r="E696" s="258">
        <v>50000</v>
      </c>
      <c r="F696" s="245"/>
      <c r="G696" s="245"/>
      <c r="H696" s="242"/>
    </row>
    <row r="697" spans="1:8" s="442" customFormat="1">
      <c r="A697" s="438" t="s">
        <v>817</v>
      </c>
      <c r="B697" s="438" t="s">
        <v>818</v>
      </c>
      <c r="C697" s="438" t="s">
        <v>819</v>
      </c>
      <c r="D697" s="439" t="s">
        <v>820</v>
      </c>
      <c r="E697" s="440">
        <v>31490</v>
      </c>
      <c r="F697" s="441"/>
      <c r="G697" s="441"/>
      <c r="H697" s="438"/>
    </row>
    <row r="698" spans="1:8" s="333" customFormat="1">
      <c r="A698" s="329" t="s">
        <v>1111</v>
      </c>
      <c r="B698" s="329" t="s">
        <v>1112</v>
      </c>
      <c r="C698" s="329" t="s">
        <v>1113</v>
      </c>
      <c r="D698" s="330" t="s">
        <v>1757</v>
      </c>
      <c r="E698" s="331">
        <v>13250</v>
      </c>
      <c r="F698" s="332">
        <v>10000</v>
      </c>
      <c r="G698" s="332">
        <f>E698-F698</f>
        <v>3250</v>
      </c>
      <c r="H698" s="329"/>
    </row>
    <row r="699" spans="1:8" s="333" customFormat="1">
      <c r="A699" s="329" t="s">
        <v>2004</v>
      </c>
      <c r="B699" s="329" t="s">
        <v>2005</v>
      </c>
      <c r="C699" s="329" t="s">
        <v>177</v>
      </c>
      <c r="D699" s="330">
        <v>1765079850</v>
      </c>
      <c r="E699" s="331">
        <v>4160</v>
      </c>
      <c r="F699" s="332">
        <v>3000</v>
      </c>
      <c r="G699" s="332">
        <f>E699-F699</f>
        <v>1160</v>
      </c>
      <c r="H699" s="329"/>
    </row>
    <row r="700" spans="1:8" s="267" customFormat="1">
      <c r="A700" s="266" t="s">
        <v>1987</v>
      </c>
      <c r="B700" s="251" t="s">
        <v>1988</v>
      </c>
      <c r="C700" s="251" t="s">
        <v>177</v>
      </c>
      <c r="D700" s="252">
        <v>1737851722</v>
      </c>
      <c r="E700" s="259">
        <v>22600</v>
      </c>
      <c r="F700" s="253"/>
      <c r="G700" s="253"/>
      <c r="H700" s="251"/>
    </row>
    <row r="701" spans="1:8" s="246" customFormat="1">
      <c r="A701" s="242" t="s">
        <v>2308</v>
      </c>
      <c r="B701" s="242" t="s">
        <v>2307</v>
      </c>
      <c r="C701" s="242" t="s">
        <v>177</v>
      </c>
      <c r="D701" s="244" t="s">
        <v>2306</v>
      </c>
      <c r="E701" s="258">
        <f>14500+17400</f>
        <v>31900</v>
      </c>
      <c r="F701" s="245"/>
      <c r="G701" s="245"/>
      <c r="H701" s="242"/>
    </row>
    <row r="702" spans="1:8" s="531" customFormat="1">
      <c r="A702" s="329" t="s">
        <v>2244</v>
      </c>
      <c r="B702" s="329" t="s">
        <v>2298</v>
      </c>
      <c r="C702" s="329" t="s">
        <v>177</v>
      </c>
      <c r="D702" s="330" t="s">
        <v>2175</v>
      </c>
      <c r="E702" s="331">
        <v>4450</v>
      </c>
      <c r="F702" s="332">
        <v>2800</v>
      </c>
      <c r="G702" s="332">
        <f t="shared" ref="G702:G703" si="26">E702-F702</f>
        <v>1650</v>
      </c>
      <c r="H702" s="329"/>
    </row>
    <row r="703" spans="1:8" s="246" customFormat="1">
      <c r="A703" s="242" t="s">
        <v>2291</v>
      </c>
      <c r="B703" s="242" t="s">
        <v>423</v>
      </c>
      <c r="C703" s="242" t="s">
        <v>177</v>
      </c>
      <c r="D703" s="244" t="s">
        <v>2290</v>
      </c>
      <c r="E703" s="258">
        <v>5300</v>
      </c>
      <c r="F703" s="245">
        <v>4000</v>
      </c>
      <c r="G703" s="245">
        <f t="shared" si="26"/>
        <v>1300</v>
      </c>
      <c r="H703" s="242"/>
    </row>
    <row r="704" spans="1:8" s="531" customFormat="1">
      <c r="A704" s="333" t="s">
        <v>2381</v>
      </c>
      <c r="B704" s="333" t="s">
        <v>2382</v>
      </c>
      <c r="C704" s="333" t="s">
        <v>177</v>
      </c>
      <c r="D704" s="333" t="s">
        <v>2383</v>
      </c>
      <c r="E704" s="567">
        <v>33000</v>
      </c>
      <c r="F704" s="568"/>
      <c r="G704" s="568"/>
      <c r="H704" s="333"/>
    </row>
    <row r="705" spans="1:8" s="546" customFormat="1">
      <c r="A705" s="418" t="s">
        <v>2423</v>
      </c>
      <c r="B705" s="418" t="s">
        <v>2424</v>
      </c>
      <c r="C705" s="418" t="s">
        <v>2425</v>
      </c>
      <c r="D705" s="418" t="s">
        <v>2426</v>
      </c>
      <c r="E705" s="576">
        <v>400</v>
      </c>
      <c r="F705" s="582"/>
      <c r="G705" s="582"/>
      <c r="H705" s="418"/>
    </row>
    <row r="706" spans="1:8">
      <c r="G706" s="215"/>
    </row>
    <row r="707" spans="1:8">
      <c r="A707" s="218" t="s">
        <v>1760</v>
      </c>
      <c r="B707" s="218" t="s">
        <v>1</v>
      </c>
      <c r="C707" s="218" t="s">
        <v>3</v>
      </c>
      <c r="D707" s="219" t="s">
        <v>4</v>
      </c>
      <c r="E707" s="256" t="s">
        <v>1776</v>
      </c>
      <c r="F707" s="220" t="s">
        <v>1727</v>
      </c>
      <c r="G707" s="220" t="s">
        <v>1728</v>
      </c>
      <c r="H707" s="218" t="s">
        <v>1784</v>
      </c>
    </row>
    <row r="708" spans="1:8" s="328" customFormat="1">
      <c r="A708" s="324" t="s">
        <v>338</v>
      </c>
      <c r="B708" s="324" t="s">
        <v>339</v>
      </c>
      <c r="C708" s="324" t="s">
        <v>340</v>
      </c>
      <c r="D708" s="325" t="s">
        <v>341</v>
      </c>
      <c r="E708" s="326">
        <f>10600+3780</f>
        <v>14380</v>
      </c>
      <c r="F708" s="327">
        <f>7000+1000</f>
        <v>8000</v>
      </c>
      <c r="G708" s="327">
        <f t="shared" ref="G708" si="27">E708-F708</f>
        <v>6380</v>
      </c>
      <c r="H708" s="324"/>
    </row>
    <row r="709" spans="1:8" s="366" customFormat="1">
      <c r="A709" s="362" t="s">
        <v>882</v>
      </c>
      <c r="B709" s="362" t="s">
        <v>883</v>
      </c>
      <c r="C709" s="362" t="s">
        <v>340</v>
      </c>
      <c r="D709" s="363" t="s">
        <v>1757</v>
      </c>
      <c r="E709" s="364">
        <v>990</v>
      </c>
      <c r="F709" s="365"/>
      <c r="G709" s="365"/>
      <c r="H709" s="362"/>
    </row>
    <row r="710" spans="1:8" s="418" customFormat="1">
      <c r="A710" s="414" t="s">
        <v>1009</v>
      </c>
      <c r="B710" s="414" t="s">
        <v>1010</v>
      </c>
      <c r="C710" s="414" t="s">
        <v>340</v>
      </c>
      <c r="D710" s="415" t="s">
        <v>1757</v>
      </c>
      <c r="E710" s="416">
        <v>80</v>
      </c>
      <c r="F710" s="417"/>
      <c r="G710" s="417"/>
      <c r="H710" s="414"/>
    </row>
    <row r="711" spans="1:8" s="371" customFormat="1">
      <c r="A711" s="367" t="s">
        <v>1203</v>
      </c>
      <c r="B711" s="367" t="s">
        <v>1204</v>
      </c>
      <c r="C711" s="367" t="s">
        <v>340</v>
      </c>
      <c r="D711" s="368" t="s">
        <v>1757</v>
      </c>
      <c r="E711" s="369">
        <v>8470</v>
      </c>
      <c r="F711" s="370">
        <v>7720</v>
      </c>
      <c r="G711" s="370">
        <f>E711-F711</f>
        <v>750</v>
      </c>
      <c r="H711" s="367"/>
    </row>
    <row r="712" spans="1:8" s="343" customFormat="1">
      <c r="A712" s="339" t="s">
        <v>1225</v>
      </c>
      <c r="B712" s="339" t="s">
        <v>1226</v>
      </c>
      <c r="C712" s="339" t="s">
        <v>340</v>
      </c>
      <c r="D712" s="340" t="s">
        <v>1227</v>
      </c>
      <c r="E712" s="341">
        <v>4250</v>
      </c>
      <c r="F712" s="342"/>
      <c r="G712" s="342"/>
      <c r="H712" s="339"/>
    </row>
    <row r="713" spans="1:8" s="354" customFormat="1">
      <c r="A713" s="350" t="s">
        <v>1244</v>
      </c>
      <c r="B713" s="350" t="s">
        <v>1245</v>
      </c>
      <c r="C713" s="350" t="s">
        <v>340</v>
      </c>
      <c r="D713" s="351" t="s">
        <v>1246</v>
      </c>
      <c r="E713" s="352">
        <f>36270+7800+8320+13000</f>
        <v>65390</v>
      </c>
      <c r="F713" s="353">
        <f>20000+3000+5000+5000+1000</f>
        <v>34000</v>
      </c>
      <c r="G713" s="353">
        <f t="shared" ref="G713:G716" si="28">E713-F713</f>
        <v>31390</v>
      </c>
      <c r="H713" s="350"/>
    </row>
    <row r="714" spans="1:8" s="328" customFormat="1">
      <c r="A714" s="324" t="s">
        <v>1247</v>
      </c>
      <c r="B714" s="324" t="s">
        <v>1219</v>
      </c>
      <c r="C714" s="324" t="s">
        <v>340</v>
      </c>
      <c r="D714" s="325" t="s">
        <v>1248</v>
      </c>
      <c r="E714" s="326">
        <v>25700</v>
      </c>
      <c r="F714" s="327">
        <v>24000</v>
      </c>
      <c r="G714" s="327">
        <f t="shared" si="28"/>
        <v>1700</v>
      </c>
      <c r="H714" s="324"/>
    </row>
    <row r="715" spans="1:8" s="343" customFormat="1">
      <c r="A715" s="339" t="s">
        <v>1267</v>
      </c>
      <c r="B715" s="339" t="s">
        <v>1268</v>
      </c>
      <c r="C715" s="339" t="s">
        <v>340</v>
      </c>
      <c r="D715" s="340" t="s">
        <v>1269</v>
      </c>
      <c r="E715" s="341">
        <v>158650</v>
      </c>
      <c r="F715" s="342">
        <v>55000</v>
      </c>
      <c r="G715" s="342">
        <f t="shared" si="28"/>
        <v>103650</v>
      </c>
      <c r="H715" s="339"/>
    </row>
    <row r="716" spans="1:8" s="232" customFormat="1">
      <c r="A716" s="251" t="s">
        <v>1493</v>
      </c>
      <c r="B716" s="251" t="s">
        <v>1494</v>
      </c>
      <c r="C716" s="251" t="s">
        <v>340</v>
      </c>
      <c r="D716" s="252" t="s">
        <v>1495</v>
      </c>
      <c r="E716" s="259">
        <v>22648</v>
      </c>
      <c r="F716" s="253">
        <v>10000</v>
      </c>
      <c r="G716" s="253">
        <f t="shared" si="28"/>
        <v>12648</v>
      </c>
      <c r="H716" s="251"/>
    </row>
    <row r="717" spans="1:8" s="366" customFormat="1">
      <c r="A717" s="362" t="s">
        <v>2043</v>
      </c>
      <c r="B717" s="362" t="s">
        <v>2044</v>
      </c>
      <c r="C717" s="362" t="s">
        <v>340</v>
      </c>
      <c r="D717" s="504">
        <v>1737049640</v>
      </c>
      <c r="E717" s="364">
        <v>18450</v>
      </c>
      <c r="F717" s="365"/>
      <c r="G717" s="365"/>
      <c r="H717" s="362"/>
    </row>
    <row r="718" spans="1:8" s="555" customFormat="1">
      <c r="A718" s="348" t="s">
        <v>2459</v>
      </c>
      <c r="B718" s="348" t="s">
        <v>897</v>
      </c>
      <c r="C718" s="348" t="s">
        <v>340</v>
      </c>
      <c r="D718" s="348" t="s">
        <v>2460</v>
      </c>
      <c r="E718" s="577">
        <v>31000</v>
      </c>
      <c r="F718" s="577">
        <v>31000</v>
      </c>
      <c r="G718" s="347">
        <f>E718-F718</f>
        <v>0</v>
      </c>
      <c r="H718" s="344"/>
    </row>
    <row r="719" spans="1:8" s="531" customFormat="1">
      <c r="A719" s="591" t="s">
        <v>2570</v>
      </c>
      <c r="B719" s="591" t="s">
        <v>2571</v>
      </c>
      <c r="C719" s="591" t="s">
        <v>340</v>
      </c>
      <c r="D719" s="591" t="s">
        <v>2572</v>
      </c>
      <c r="E719" s="567">
        <v>26200</v>
      </c>
      <c r="F719" s="567">
        <v>15000</v>
      </c>
      <c r="G719" s="332">
        <f>E719-F719</f>
        <v>11200</v>
      </c>
      <c r="H719" s="329"/>
    </row>
    <row r="720" spans="1:8">
      <c r="A720" s="609" t="s">
        <v>50</v>
      </c>
      <c r="B720" s="609"/>
      <c r="C720" s="609"/>
      <c r="D720" s="609"/>
      <c r="E720" s="609"/>
      <c r="F720" s="609"/>
      <c r="G720" s="609"/>
      <c r="H720" s="609"/>
    </row>
    <row r="721" spans="1:8">
      <c r="A721" s="218" t="s">
        <v>1760</v>
      </c>
      <c r="B721" s="218" t="s">
        <v>1</v>
      </c>
      <c r="C721" s="218" t="s">
        <v>3</v>
      </c>
      <c r="D721" s="219" t="s">
        <v>4</v>
      </c>
      <c r="E721" s="256" t="s">
        <v>1776</v>
      </c>
      <c r="F721" s="220" t="s">
        <v>1727</v>
      </c>
      <c r="G721" s="220" t="s">
        <v>1728</v>
      </c>
      <c r="H721" s="218" t="s">
        <v>1784</v>
      </c>
    </row>
    <row r="722" spans="1:8" s="418" customFormat="1">
      <c r="A722" s="414" t="s">
        <v>48</v>
      </c>
      <c r="B722" s="414" t="s">
        <v>49</v>
      </c>
      <c r="C722" s="414" t="s">
        <v>50</v>
      </c>
      <c r="D722" s="415" t="s">
        <v>51</v>
      </c>
      <c r="E722" s="416">
        <v>4000</v>
      </c>
      <c r="F722" s="417"/>
      <c r="G722" s="417"/>
      <c r="H722" s="414"/>
    </row>
    <row r="723" spans="1:8" s="328" customFormat="1">
      <c r="A723" s="324" t="s">
        <v>985</v>
      </c>
      <c r="B723" s="324" t="s">
        <v>986</v>
      </c>
      <c r="C723" s="324" t="s">
        <v>50</v>
      </c>
      <c r="D723" s="325" t="s">
        <v>1757</v>
      </c>
      <c r="E723" s="326">
        <v>8400</v>
      </c>
      <c r="F723" s="327">
        <v>2000</v>
      </c>
      <c r="G723" s="327">
        <f>E723-F723</f>
        <v>6400</v>
      </c>
      <c r="H723" s="324"/>
    </row>
    <row r="724" spans="1:8" s="343" customFormat="1">
      <c r="A724" s="339" t="s">
        <v>1177</v>
      </c>
      <c r="B724" s="339" t="s">
        <v>1178</v>
      </c>
      <c r="C724" s="339" t="s">
        <v>50</v>
      </c>
      <c r="D724" s="340" t="s">
        <v>1179</v>
      </c>
      <c r="E724" s="341">
        <v>1700</v>
      </c>
      <c r="F724" s="342"/>
      <c r="G724" s="342">
        <f>E724-F724</f>
        <v>1700</v>
      </c>
      <c r="H724" s="339"/>
    </row>
    <row r="725" spans="1:8" s="246" customFormat="1">
      <c r="A725" s="242" t="s">
        <v>1540</v>
      </c>
      <c r="B725" s="242" t="s">
        <v>1541</v>
      </c>
      <c r="C725" s="242" t="s">
        <v>2196</v>
      </c>
      <c r="D725" s="244"/>
      <c r="E725" s="258">
        <v>1450050</v>
      </c>
      <c r="F725" s="262">
        <f>807900+20000+20000</f>
        <v>847900</v>
      </c>
      <c r="G725" s="245">
        <f>E725-F725</f>
        <v>602150</v>
      </c>
      <c r="H725" s="242"/>
    </row>
    <row r="726" spans="1:8" s="546" customFormat="1">
      <c r="A726" s="418" t="s">
        <v>2427</v>
      </c>
      <c r="B726" s="418" t="s">
        <v>747</v>
      </c>
      <c r="C726" s="418" t="s">
        <v>50</v>
      </c>
      <c r="D726" s="418" t="s">
        <v>210</v>
      </c>
      <c r="E726" s="416">
        <v>1150</v>
      </c>
      <c r="F726" s="545"/>
      <c r="G726" s="417"/>
      <c r="H726" s="414"/>
    </row>
    <row r="727" spans="1:8">
      <c r="A727" s="608" t="s">
        <v>1198</v>
      </c>
      <c r="B727" s="608"/>
      <c r="C727" s="608"/>
      <c r="D727" s="608"/>
      <c r="E727" s="608"/>
      <c r="F727" s="608"/>
      <c r="G727" s="608"/>
      <c r="H727" s="608"/>
    </row>
    <row r="728" spans="1:8">
      <c r="A728" s="218" t="s">
        <v>1760</v>
      </c>
      <c r="B728" s="218" t="s">
        <v>1</v>
      </c>
      <c r="C728" s="218" t="s">
        <v>3</v>
      </c>
      <c r="D728" s="219" t="s">
        <v>4</v>
      </c>
      <c r="E728" s="256" t="s">
        <v>1776</v>
      </c>
      <c r="F728" s="220" t="s">
        <v>1727</v>
      </c>
      <c r="G728" s="220" t="s">
        <v>1728</v>
      </c>
      <c r="H728" s="218" t="s">
        <v>1784</v>
      </c>
    </row>
    <row r="729" spans="1:8" s="343" customFormat="1">
      <c r="A729" s="339" t="s">
        <v>1196</v>
      </c>
      <c r="B729" s="339" t="s">
        <v>1197</v>
      </c>
      <c r="C729" s="339" t="s">
        <v>1198</v>
      </c>
      <c r="D729" s="340" t="s">
        <v>1199</v>
      </c>
      <c r="E729" s="341">
        <v>9800</v>
      </c>
      <c r="F729" s="342">
        <v>5000</v>
      </c>
      <c r="G729" s="342">
        <f>E729-F729</f>
        <v>4800</v>
      </c>
      <c r="H729" s="339"/>
    </row>
    <row r="730" spans="1:8" s="229" customFormat="1">
      <c r="A730" s="242" t="s">
        <v>1579</v>
      </c>
      <c r="B730" s="242" t="s">
        <v>1532</v>
      </c>
      <c r="C730" s="242" t="s">
        <v>1198</v>
      </c>
      <c r="D730" s="244" t="s">
        <v>1580</v>
      </c>
      <c r="E730" s="258">
        <f>20850-1600</f>
        <v>19250</v>
      </c>
      <c r="F730" s="245">
        <v>15000</v>
      </c>
      <c r="G730" s="245">
        <f>E730-F730</f>
        <v>4250</v>
      </c>
      <c r="H730" s="242"/>
    </row>
    <row r="731" spans="1:8" s="274" customFormat="1">
      <c r="A731" s="270" t="s">
        <v>442</v>
      </c>
      <c r="B731" s="270" t="s">
        <v>32</v>
      </c>
      <c r="C731" s="270" t="s">
        <v>1198</v>
      </c>
      <c r="D731" s="271" t="s">
        <v>443</v>
      </c>
      <c r="E731" s="272">
        <v>1450</v>
      </c>
      <c r="F731" s="273"/>
      <c r="G731" s="273"/>
      <c r="H731" s="270"/>
    </row>
    <row r="732" spans="1:8" s="229" customFormat="1">
      <c r="A732" s="242" t="s">
        <v>1595</v>
      </c>
      <c r="B732" s="242" t="s">
        <v>1596</v>
      </c>
      <c r="C732" s="242" t="s">
        <v>1198</v>
      </c>
      <c r="D732" s="244" t="s">
        <v>1597</v>
      </c>
      <c r="E732" s="258">
        <f>105845+10750+11560+2550+60650+1300</f>
        <v>192655</v>
      </c>
      <c r="F732" s="245">
        <f>50000+19000+14000+5000</f>
        <v>88000</v>
      </c>
      <c r="G732" s="245">
        <f>E732-F732</f>
        <v>104655</v>
      </c>
      <c r="H732" s="242"/>
    </row>
    <row r="733" spans="1:8" s="418" customFormat="1">
      <c r="A733" s="414" t="s">
        <v>1618</v>
      </c>
      <c r="B733" s="414" t="s">
        <v>1619</v>
      </c>
      <c r="C733" s="414" t="s">
        <v>1198</v>
      </c>
      <c r="D733" s="415" t="s">
        <v>1620</v>
      </c>
      <c r="E733" s="416">
        <f>201454+6120+3150</f>
        <v>210724</v>
      </c>
      <c r="F733" s="417">
        <v>194000</v>
      </c>
      <c r="G733" s="417">
        <f>E733-F733</f>
        <v>16724</v>
      </c>
      <c r="H733" s="414"/>
    </row>
    <row r="734" spans="1:8" s="366" customFormat="1">
      <c r="A734" s="362" t="s">
        <v>1828</v>
      </c>
      <c r="B734" s="362" t="s">
        <v>1829</v>
      </c>
      <c r="C734" s="362" t="s">
        <v>1198</v>
      </c>
      <c r="D734" s="363" t="s">
        <v>1830</v>
      </c>
      <c r="E734" s="364">
        <f>17910+9080+17440+14850+2220</f>
        <v>61500</v>
      </c>
      <c r="F734" s="365"/>
      <c r="G734" s="365"/>
      <c r="H734" s="362"/>
    </row>
    <row r="735" spans="1:8">
      <c r="A735" s="1" t="s">
        <v>2558</v>
      </c>
      <c r="B735" s="1" t="s">
        <v>778</v>
      </c>
      <c r="C735" s="1" t="s">
        <v>2559</v>
      </c>
      <c r="D735" s="1" t="s">
        <v>2560</v>
      </c>
      <c r="E735" s="235"/>
      <c r="F735" s="224"/>
      <c r="G735" s="224">
        <f>E735-F735</f>
        <v>0</v>
      </c>
      <c r="H735" s="222"/>
    </row>
    <row r="736" spans="1:8" s="221" customFormat="1">
      <c r="A736" s="222"/>
      <c r="B736" s="222"/>
      <c r="C736" s="222"/>
      <c r="D736" s="223"/>
      <c r="E736" s="235"/>
      <c r="F736" s="224"/>
      <c r="G736" s="224">
        <f>E736-F736</f>
        <v>0</v>
      </c>
      <c r="H736" s="222"/>
    </row>
    <row r="737" spans="1:10">
      <c r="A737" s="609" t="s">
        <v>626</v>
      </c>
      <c r="B737" s="609"/>
      <c r="C737" s="609"/>
      <c r="D737" s="609"/>
      <c r="E737" s="609"/>
      <c r="F737" s="609"/>
      <c r="G737" s="609"/>
      <c r="H737" s="609"/>
    </row>
    <row r="738" spans="1:10">
      <c r="A738" s="218" t="s">
        <v>1760</v>
      </c>
      <c r="B738" s="218" t="s">
        <v>1</v>
      </c>
      <c r="C738" s="218" t="s">
        <v>3</v>
      </c>
      <c r="D738" s="219" t="s">
        <v>4</v>
      </c>
      <c r="E738" s="256" t="s">
        <v>1776</v>
      </c>
      <c r="F738" s="220" t="s">
        <v>1727</v>
      </c>
      <c r="G738" s="220" t="s">
        <v>1728</v>
      </c>
      <c r="H738" s="218" t="s">
        <v>1784</v>
      </c>
    </row>
    <row r="739" spans="1:10" s="229" customFormat="1">
      <c r="A739" s="242" t="s">
        <v>624</v>
      </c>
      <c r="B739" s="242" t="s">
        <v>625</v>
      </c>
      <c r="C739" s="242" t="s">
        <v>626</v>
      </c>
      <c r="D739" s="244" t="s">
        <v>627</v>
      </c>
      <c r="E739" s="258">
        <v>91060</v>
      </c>
      <c r="F739" s="245">
        <v>20000</v>
      </c>
      <c r="G739" s="245">
        <f t="shared" ref="G739:G747" si="29">E739-F739</f>
        <v>71060</v>
      </c>
      <c r="H739" s="242"/>
      <c r="I739" s="229" t="s">
        <v>1813</v>
      </c>
      <c r="J739" s="229">
        <v>4200</v>
      </c>
    </row>
    <row r="740" spans="1:10" s="348" customFormat="1">
      <c r="A740" s="344" t="s">
        <v>1218</v>
      </c>
      <c r="B740" s="344" t="s">
        <v>1219</v>
      </c>
      <c r="C740" s="344" t="s">
        <v>1208</v>
      </c>
      <c r="D740" s="345" t="s">
        <v>1220</v>
      </c>
      <c r="E740" s="346">
        <v>11550</v>
      </c>
      <c r="F740" s="347">
        <v>11550</v>
      </c>
      <c r="G740" s="347">
        <f t="shared" si="29"/>
        <v>0</v>
      </c>
      <c r="H740" s="344"/>
    </row>
    <row r="741" spans="1:10" s="359" customFormat="1">
      <c r="A741" s="355" t="s">
        <v>1234</v>
      </c>
      <c r="B741" s="355" t="s">
        <v>1235</v>
      </c>
      <c r="C741" s="355" t="s">
        <v>1208</v>
      </c>
      <c r="D741" s="356" t="s">
        <v>1236</v>
      </c>
      <c r="E741" s="357">
        <f>15300+J739</f>
        <v>19500</v>
      </c>
      <c r="F741" s="358">
        <v>10000</v>
      </c>
      <c r="G741" s="358">
        <f t="shared" si="29"/>
        <v>9500</v>
      </c>
      <c r="H741" s="355"/>
    </row>
    <row r="742" spans="1:10" s="354" customFormat="1">
      <c r="A742" s="350" t="s">
        <v>1237</v>
      </c>
      <c r="B742" s="350" t="s">
        <v>1238</v>
      </c>
      <c r="C742" s="350" t="s">
        <v>1208</v>
      </c>
      <c r="D742" s="351" t="s">
        <v>1239</v>
      </c>
      <c r="E742" s="352">
        <v>25700</v>
      </c>
      <c r="F742" s="353">
        <v>15700</v>
      </c>
      <c r="G742" s="353">
        <f t="shared" si="29"/>
        <v>10000</v>
      </c>
      <c r="H742" s="350"/>
    </row>
    <row r="743" spans="1:10" s="328" customFormat="1">
      <c r="A743" s="324" t="s">
        <v>1251</v>
      </c>
      <c r="B743" s="324" t="s">
        <v>1252</v>
      </c>
      <c r="C743" s="324" t="s">
        <v>1208</v>
      </c>
      <c r="D743" s="325" t="s">
        <v>1253</v>
      </c>
      <c r="E743" s="326">
        <v>50030</v>
      </c>
      <c r="F743" s="327">
        <v>20000</v>
      </c>
      <c r="G743" s="327">
        <f t="shared" si="29"/>
        <v>30030</v>
      </c>
      <c r="H743" s="324"/>
    </row>
    <row r="744" spans="1:10" s="333" customFormat="1">
      <c r="A744" s="329" t="s">
        <v>1280</v>
      </c>
      <c r="B744" s="329" t="s">
        <v>804</v>
      </c>
      <c r="C744" s="329" t="s">
        <v>1208</v>
      </c>
      <c r="D744" s="330" t="s">
        <v>1757</v>
      </c>
      <c r="E744" s="331">
        <v>33410</v>
      </c>
      <c r="F744" s="332">
        <v>14000</v>
      </c>
      <c r="G744" s="332">
        <f t="shared" si="29"/>
        <v>19410</v>
      </c>
      <c r="H744" s="329"/>
      <c r="I744" s="333">
        <v>7570</v>
      </c>
    </row>
    <row r="745" spans="1:10" s="323" customFormat="1">
      <c r="A745" s="319" t="s">
        <v>1293</v>
      </c>
      <c r="B745" s="319" t="s">
        <v>1294</v>
      </c>
      <c r="C745" s="319" t="s">
        <v>1208</v>
      </c>
      <c r="D745" s="320" t="s">
        <v>1295</v>
      </c>
      <c r="E745" s="321">
        <v>19910</v>
      </c>
      <c r="F745" s="322">
        <v>10000</v>
      </c>
      <c r="G745" s="322">
        <f t="shared" si="29"/>
        <v>9910</v>
      </c>
      <c r="H745" s="319"/>
      <c r="I745" s="323">
        <v>1750</v>
      </c>
    </row>
    <row r="746" spans="1:10" s="229" customFormat="1">
      <c r="A746" s="242" t="s">
        <v>2177</v>
      </c>
      <c r="B746" s="242" t="s">
        <v>137</v>
      </c>
      <c r="C746" s="242" t="s">
        <v>1208</v>
      </c>
      <c r="D746" s="244" t="s">
        <v>1297</v>
      </c>
      <c r="E746" s="258">
        <f>28120+1750+1700+1090+550+1600+2900+550</f>
        <v>38260</v>
      </c>
      <c r="F746" s="245">
        <v>20000</v>
      </c>
      <c r="G746" s="245">
        <f t="shared" si="29"/>
        <v>18260</v>
      </c>
      <c r="H746" s="242"/>
      <c r="I746" s="229">
        <v>1700</v>
      </c>
    </row>
    <row r="747" spans="1:10" s="318" customFormat="1">
      <c r="A747" s="314" t="s">
        <v>1324</v>
      </c>
      <c r="B747" s="314" t="s">
        <v>1325</v>
      </c>
      <c r="C747" s="314" t="s">
        <v>1208</v>
      </c>
      <c r="D747" s="315" t="s">
        <v>2497</v>
      </c>
      <c r="E747" s="316">
        <f>24520+1550</f>
        <v>26070</v>
      </c>
      <c r="F747" s="317">
        <v>15000</v>
      </c>
      <c r="G747" s="317">
        <f t="shared" si="29"/>
        <v>11070</v>
      </c>
      <c r="H747" s="314"/>
      <c r="I747" s="318">
        <f>7570+1750</f>
        <v>9320</v>
      </c>
    </row>
    <row r="748" spans="1:10" s="229" customFormat="1">
      <c r="A748" s="242" t="s">
        <v>890</v>
      </c>
      <c r="B748" s="242" t="s">
        <v>891</v>
      </c>
      <c r="C748" s="242" t="s">
        <v>892</v>
      </c>
      <c r="D748" s="244" t="s">
        <v>893</v>
      </c>
      <c r="E748" s="258">
        <v>2100</v>
      </c>
      <c r="F748" s="245"/>
      <c r="G748" s="245"/>
      <c r="H748" s="242"/>
    </row>
    <row r="749" spans="1:10" s="333" customFormat="1">
      <c r="A749" s="329" t="s">
        <v>1262</v>
      </c>
      <c r="B749" s="329" t="s">
        <v>1263</v>
      </c>
      <c r="C749" s="329" t="s">
        <v>892</v>
      </c>
      <c r="D749" s="330" t="s">
        <v>1264</v>
      </c>
      <c r="E749" s="331">
        <v>87950</v>
      </c>
      <c r="F749" s="332">
        <v>40000</v>
      </c>
      <c r="G749" s="332">
        <f>E749-F749</f>
        <v>47950</v>
      </c>
      <c r="H749" s="329"/>
    </row>
    <row r="750" spans="1:10" s="318" customFormat="1">
      <c r="A750" s="314" t="s">
        <v>1329</v>
      </c>
      <c r="B750" s="314" t="s">
        <v>1330</v>
      </c>
      <c r="C750" s="314" t="s">
        <v>892</v>
      </c>
      <c r="D750" s="315" t="s">
        <v>1331</v>
      </c>
      <c r="E750" s="316">
        <f>15730+25020</f>
        <v>40750</v>
      </c>
      <c r="F750" s="317">
        <f>22000+15000</f>
        <v>37000</v>
      </c>
      <c r="G750" s="317">
        <f>E750-F750</f>
        <v>3750</v>
      </c>
      <c r="H750" s="314"/>
    </row>
    <row r="751" spans="1:10" s="343" customFormat="1">
      <c r="A751" s="339" t="s">
        <v>1823</v>
      </c>
      <c r="B751" s="339" t="s">
        <v>1824</v>
      </c>
      <c r="C751" s="339" t="s">
        <v>626</v>
      </c>
      <c r="D751" s="340">
        <v>1738099392</v>
      </c>
      <c r="E751" s="341">
        <f>10980+1600+5200</f>
        <v>17780</v>
      </c>
      <c r="F751" s="342"/>
      <c r="G751" s="342"/>
      <c r="H751" s="339"/>
      <c r="I751" s="502" t="s">
        <v>951</v>
      </c>
    </row>
    <row r="752" spans="1:10" s="246" customFormat="1">
      <c r="A752" s="242" t="s">
        <v>2015</v>
      </c>
      <c r="B752" s="242" t="s">
        <v>2016</v>
      </c>
      <c r="C752" s="242" t="s">
        <v>626</v>
      </c>
      <c r="D752" s="244">
        <v>1717782615</v>
      </c>
      <c r="E752" s="258">
        <f>22530+600+1600+47525</f>
        <v>72255</v>
      </c>
      <c r="F752" s="242">
        <v>10000</v>
      </c>
      <c r="G752" s="245">
        <f t="shared" ref="G752:G753" si="30">E752-F752</f>
        <v>62255</v>
      </c>
      <c r="H752" s="242"/>
    </row>
    <row r="753" spans="1:8" s="553" customFormat="1">
      <c r="A753" s="372" t="s">
        <v>2227</v>
      </c>
      <c r="B753" s="372" t="s">
        <v>2228</v>
      </c>
      <c r="C753" s="372" t="s">
        <v>2229</v>
      </c>
      <c r="D753" s="373" t="s">
        <v>2230</v>
      </c>
      <c r="E753" s="374">
        <f>17660+97540</f>
        <v>115200</v>
      </c>
      <c r="F753" s="372">
        <f>5000+12000</f>
        <v>17000</v>
      </c>
      <c r="G753" s="375">
        <f t="shared" si="30"/>
        <v>98200</v>
      </c>
      <c r="H753" s="372"/>
    </row>
    <row r="754" spans="1:8" s="553" customFormat="1">
      <c r="A754" s="376" t="s">
        <v>2464</v>
      </c>
      <c r="B754" s="376" t="s">
        <v>1245</v>
      </c>
      <c r="C754" s="376" t="s">
        <v>2465</v>
      </c>
      <c r="D754" s="376" t="s">
        <v>2466</v>
      </c>
      <c r="E754" s="374">
        <v>5950</v>
      </c>
      <c r="F754" s="372"/>
      <c r="G754" s="375"/>
      <c r="H754" s="372"/>
    </row>
    <row r="755" spans="1:8" s="246" customFormat="1">
      <c r="A755" s="593" t="s">
        <v>2523</v>
      </c>
      <c r="B755" s="593" t="s">
        <v>2524</v>
      </c>
      <c r="C755" s="593" t="s">
        <v>2525</v>
      </c>
      <c r="D755" s="593" t="s">
        <v>2526</v>
      </c>
      <c r="E755" s="258">
        <v>48490</v>
      </c>
      <c r="F755" s="596">
        <v>30010</v>
      </c>
      <c r="G755" s="245">
        <f>E755-F755</f>
        <v>18480</v>
      </c>
      <c r="H755" s="242"/>
    </row>
    <row r="756" spans="1:8">
      <c r="A756" s="608" t="s">
        <v>461</v>
      </c>
      <c r="B756" s="608"/>
      <c r="C756" s="608"/>
      <c r="D756" s="608"/>
      <c r="E756" s="608"/>
      <c r="F756" s="608"/>
      <c r="G756" s="608"/>
      <c r="H756" s="608"/>
    </row>
    <row r="757" spans="1:8">
      <c r="A757" s="218" t="s">
        <v>1760</v>
      </c>
      <c r="B757" s="218" t="s">
        <v>1</v>
      </c>
      <c r="C757" s="218" t="s">
        <v>3</v>
      </c>
      <c r="D757" s="219" t="s">
        <v>4</v>
      </c>
      <c r="E757" s="256" t="s">
        <v>1776</v>
      </c>
      <c r="F757" s="220" t="s">
        <v>1727</v>
      </c>
      <c r="G757" s="220" t="s">
        <v>1728</v>
      </c>
      <c r="H757" s="218" t="s">
        <v>1784</v>
      </c>
    </row>
    <row r="758" spans="1:8" s="274" customFormat="1">
      <c r="A758" s="270" t="s">
        <v>459</v>
      </c>
      <c r="B758" s="270" t="s">
        <v>460</v>
      </c>
      <c r="C758" s="270" t="s">
        <v>461</v>
      </c>
      <c r="D758" s="271" t="s">
        <v>1757</v>
      </c>
      <c r="E758" s="272">
        <v>25350</v>
      </c>
      <c r="F758" s="273"/>
      <c r="G758" s="273"/>
      <c r="H758" s="270"/>
    </row>
    <row r="759" spans="1:8" s="366" customFormat="1">
      <c r="A759" s="362" t="s">
        <v>531</v>
      </c>
      <c r="B759" s="362" t="s">
        <v>532</v>
      </c>
      <c r="C759" s="362" t="s">
        <v>533</v>
      </c>
      <c r="D759" s="363" t="s">
        <v>534</v>
      </c>
      <c r="E759" s="364">
        <v>29230</v>
      </c>
      <c r="F759" s="365"/>
      <c r="G759" s="365"/>
      <c r="H759" s="362"/>
    </row>
    <row r="760" spans="1:8" s="328" customFormat="1">
      <c r="A760" s="324" t="s">
        <v>720</v>
      </c>
      <c r="B760" s="324" t="s">
        <v>721</v>
      </c>
      <c r="C760" s="324" t="s">
        <v>461</v>
      </c>
      <c r="D760" s="325" t="s">
        <v>1757</v>
      </c>
      <c r="E760" s="326">
        <v>360</v>
      </c>
      <c r="F760" s="327"/>
      <c r="G760" s="327"/>
      <c r="H760" s="324"/>
    </row>
    <row r="761" spans="1:8" s="408" customFormat="1">
      <c r="A761" s="404" t="s">
        <v>993</v>
      </c>
      <c r="B761" s="404" t="s">
        <v>994</v>
      </c>
      <c r="C761" s="404" t="s">
        <v>461</v>
      </c>
      <c r="D761" s="405" t="s">
        <v>995</v>
      </c>
      <c r="E761" s="406">
        <v>9600</v>
      </c>
      <c r="F761" s="407"/>
      <c r="G761" s="407"/>
      <c r="H761" s="404"/>
    </row>
    <row r="762" spans="1:8" s="366" customFormat="1">
      <c r="A762" s="362" t="s">
        <v>996</v>
      </c>
      <c r="B762" s="362" t="s">
        <v>997</v>
      </c>
      <c r="C762" s="362" t="s">
        <v>461</v>
      </c>
      <c r="D762" s="363" t="s">
        <v>998</v>
      </c>
      <c r="E762" s="364">
        <v>5750</v>
      </c>
      <c r="F762" s="365"/>
      <c r="G762" s="365"/>
      <c r="H762" s="362"/>
    </row>
    <row r="763" spans="1:8" s="313" customFormat="1">
      <c r="A763" s="309" t="s">
        <v>1167</v>
      </c>
      <c r="B763" s="309" t="s">
        <v>1168</v>
      </c>
      <c r="C763" s="309" t="s">
        <v>461</v>
      </c>
      <c r="D763" s="310" t="s">
        <v>1757</v>
      </c>
      <c r="E763" s="311">
        <f>5670+1300+1950+2250+2900</f>
        <v>14070</v>
      </c>
      <c r="F763" s="312">
        <v>2590</v>
      </c>
      <c r="G763" s="312">
        <f>E763-F763</f>
        <v>11480</v>
      </c>
      <c r="H763" s="309"/>
    </row>
    <row r="764" spans="1:8" s="343" customFormat="1">
      <c r="A764" s="339" t="s">
        <v>1174</v>
      </c>
      <c r="B764" s="339" t="s">
        <v>1175</v>
      </c>
      <c r="C764" s="339" t="s">
        <v>461</v>
      </c>
      <c r="D764" s="340" t="s">
        <v>1176</v>
      </c>
      <c r="E764" s="341">
        <v>44960</v>
      </c>
      <c r="F764" s="342">
        <v>40300</v>
      </c>
      <c r="G764" s="342">
        <f>E764-F764</f>
        <v>4660</v>
      </c>
      <c r="H764" s="339"/>
    </row>
    <row r="765" spans="1:8" s="246" customFormat="1">
      <c r="A765" s="242" t="s">
        <v>2286</v>
      </c>
      <c r="B765" s="242" t="s">
        <v>2285</v>
      </c>
      <c r="C765" s="242" t="s">
        <v>461</v>
      </c>
      <c r="D765" s="244" t="s">
        <v>2284</v>
      </c>
      <c r="E765" s="258">
        <v>7800</v>
      </c>
      <c r="F765" s="245">
        <v>5000</v>
      </c>
      <c r="G765" s="245">
        <f>E765-F765</f>
        <v>2800</v>
      </c>
      <c r="H765" s="242"/>
    </row>
    <row r="766" spans="1:8" s="221" customFormat="1">
      <c r="A766" s="222"/>
      <c r="B766" s="222"/>
      <c r="C766" s="222"/>
      <c r="D766" s="223"/>
      <c r="E766" s="235"/>
      <c r="F766" s="224"/>
      <c r="G766" s="224"/>
      <c r="H766" s="222"/>
    </row>
    <row r="767" spans="1:8">
      <c r="A767" s="608" t="s">
        <v>587</v>
      </c>
      <c r="B767" s="608"/>
      <c r="C767" s="608"/>
      <c r="D767" s="608"/>
      <c r="E767" s="608"/>
      <c r="F767" s="608"/>
      <c r="G767" s="608"/>
      <c r="H767" s="608"/>
    </row>
    <row r="768" spans="1:8">
      <c r="A768" s="218" t="s">
        <v>1760</v>
      </c>
      <c r="B768" s="218" t="s">
        <v>1</v>
      </c>
      <c r="C768" s="218" t="s">
        <v>3</v>
      </c>
      <c r="D768" s="219" t="s">
        <v>4</v>
      </c>
      <c r="E768" s="256" t="s">
        <v>1776</v>
      </c>
      <c r="F768" s="220" t="s">
        <v>1727</v>
      </c>
      <c r="G768" s="220" t="s">
        <v>1728</v>
      </c>
      <c r="H768" s="218" t="s">
        <v>1784</v>
      </c>
    </row>
    <row r="769" spans="1:8" s="229" customFormat="1">
      <c r="A769" s="242" t="s">
        <v>428</v>
      </c>
      <c r="B769" s="242" t="s">
        <v>429</v>
      </c>
      <c r="C769" s="242" t="s">
        <v>430</v>
      </c>
      <c r="D769" s="244"/>
      <c r="E769" s="258">
        <v>5000</v>
      </c>
      <c r="F769" s="245"/>
      <c r="G769" s="245"/>
      <c r="H769" s="242"/>
    </row>
    <row r="770" spans="1:8" s="366" customFormat="1">
      <c r="A770" s="362" t="s">
        <v>585</v>
      </c>
      <c r="B770" s="362" t="s">
        <v>586</v>
      </c>
      <c r="C770" s="362" t="s">
        <v>587</v>
      </c>
      <c r="D770" s="363"/>
      <c r="E770" s="364">
        <v>8000</v>
      </c>
      <c r="F770" s="365"/>
      <c r="G770" s="365"/>
      <c r="H770" s="362"/>
    </row>
    <row r="771" spans="1:8" s="348" customFormat="1">
      <c r="A771" s="344" t="s">
        <v>1039</v>
      </c>
      <c r="B771" s="344" t="s">
        <v>1040</v>
      </c>
      <c r="C771" s="344" t="s">
        <v>587</v>
      </c>
      <c r="D771" s="345" t="s">
        <v>1041</v>
      </c>
      <c r="E771" s="346">
        <v>12000</v>
      </c>
      <c r="F771" s="347">
        <v>12000</v>
      </c>
      <c r="G771" s="347">
        <f>E771-F771</f>
        <v>0</v>
      </c>
      <c r="H771" s="344"/>
    </row>
    <row r="772" spans="1:8">
      <c r="A772" s="222"/>
      <c r="B772" s="222"/>
      <c r="C772" s="222"/>
      <c r="D772" s="223"/>
      <c r="E772" s="235"/>
      <c r="F772" s="224"/>
      <c r="G772" s="224"/>
      <c r="H772" s="222"/>
    </row>
    <row r="773" spans="1:8" s="221" customFormat="1">
      <c r="A773" s="222"/>
      <c r="B773" s="222"/>
      <c r="C773" s="222"/>
      <c r="D773" s="223"/>
      <c r="E773" s="235"/>
      <c r="F773" s="224"/>
      <c r="G773" s="224"/>
      <c r="H773" s="222"/>
    </row>
    <row r="774" spans="1:8">
      <c r="A774" s="608" t="s">
        <v>117</v>
      </c>
      <c r="B774" s="608"/>
      <c r="C774" s="608"/>
      <c r="D774" s="608"/>
      <c r="E774" s="608"/>
      <c r="F774" s="608"/>
      <c r="G774" s="608"/>
      <c r="H774" s="608"/>
    </row>
    <row r="775" spans="1:8">
      <c r="A775" s="218" t="s">
        <v>1760</v>
      </c>
      <c r="B775" s="218" t="s">
        <v>1</v>
      </c>
      <c r="C775" s="218" t="s">
        <v>3</v>
      </c>
      <c r="D775" s="219" t="s">
        <v>4</v>
      </c>
      <c r="E775" s="256" t="s">
        <v>1776</v>
      </c>
      <c r="F775" s="220" t="s">
        <v>1727</v>
      </c>
      <c r="G775" s="220" t="s">
        <v>1728</v>
      </c>
      <c r="H775" s="218" t="s">
        <v>1784</v>
      </c>
    </row>
    <row r="776" spans="1:8">
      <c r="A776" s="222"/>
      <c r="B776" s="222"/>
      <c r="C776" s="222"/>
      <c r="D776" s="223"/>
      <c r="E776" s="235"/>
      <c r="F776" s="224"/>
      <c r="G776" s="224"/>
      <c r="H776" s="222"/>
    </row>
    <row r="777" spans="1:8" s="333" customFormat="1">
      <c r="A777" s="329" t="s">
        <v>115</v>
      </c>
      <c r="B777" s="329" t="s">
        <v>116</v>
      </c>
      <c r="C777" s="329" t="s">
        <v>117</v>
      </c>
      <c r="D777" s="330" t="s">
        <v>1757</v>
      </c>
      <c r="E777" s="331">
        <v>44000</v>
      </c>
      <c r="F777" s="332"/>
      <c r="G777" s="332"/>
      <c r="H777" s="329"/>
    </row>
    <row r="778" spans="1:8" s="308" customFormat="1">
      <c r="A778" s="269" t="s">
        <v>136</v>
      </c>
      <c r="B778" s="269" t="s">
        <v>137</v>
      </c>
      <c r="C778" s="269" t="s">
        <v>117</v>
      </c>
      <c r="D778" s="305" t="s">
        <v>138</v>
      </c>
      <c r="E778" s="306">
        <v>8000</v>
      </c>
      <c r="F778" s="307"/>
      <c r="G778" s="307"/>
      <c r="H778" s="269"/>
    </row>
    <row r="779" spans="1:8" s="333" customFormat="1">
      <c r="A779" s="329" t="s">
        <v>162</v>
      </c>
      <c r="B779" s="329" t="s">
        <v>163</v>
      </c>
      <c r="C779" s="329" t="s">
        <v>164</v>
      </c>
      <c r="D779" s="330" t="s">
        <v>1757</v>
      </c>
      <c r="E779" s="331">
        <v>15280</v>
      </c>
      <c r="F779" s="332"/>
      <c r="G779" s="332"/>
      <c r="H779" s="329"/>
    </row>
    <row r="780" spans="1:8" s="408" customFormat="1">
      <c r="A780" s="404" t="s">
        <v>229</v>
      </c>
      <c r="B780" s="404" t="s">
        <v>230</v>
      </c>
      <c r="C780" s="404" t="s">
        <v>164</v>
      </c>
      <c r="D780" s="405" t="s">
        <v>231</v>
      </c>
      <c r="E780" s="406">
        <v>12100</v>
      </c>
      <c r="F780" s="407"/>
      <c r="G780" s="407"/>
      <c r="H780" s="404"/>
    </row>
    <row r="781" spans="1:8" s="333" customFormat="1">
      <c r="A781" s="329" t="s">
        <v>232</v>
      </c>
      <c r="B781" s="329" t="s">
        <v>233</v>
      </c>
      <c r="C781" s="329" t="s">
        <v>117</v>
      </c>
      <c r="D781" s="330" t="s">
        <v>1757</v>
      </c>
      <c r="E781" s="331">
        <v>100000</v>
      </c>
      <c r="F781" s="332">
        <v>60000</v>
      </c>
      <c r="G781" s="332">
        <f>E781-F781</f>
        <v>40000</v>
      </c>
      <c r="H781" s="329"/>
    </row>
    <row r="782" spans="1:8" s="328" customFormat="1">
      <c r="A782" s="324" t="s">
        <v>336</v>
      </c>
      <c r="B782" s="324" t="s">
        <v>45</v>
      </c>
      <c r="C782" s="324" t="s">
        <v>164</v>
      </c>
      <c r="D782" s="325" t="s">
        <v>337</v>
      </c>
      <c r="E782" s="326">
        <v>36600</v>
      </c>
      <c r="F782" s="327"/>
      <c r="G782" s="327"/>
      <c r="H782" s="324"/>
    </row>
    <row r="783" spans="1:8" s="229" customFormat="1">
      <c r="A783" s="242" t="s">
        <v>371</v>
      </c>
      <c r="B783" s="242" t="s">
        <v>372</v>
      </c>
      <c r="C783" s="242" t="s">
        <v>164</v>
      </c>
      <c r="D783" s="244" t="s">
        <v>373</v>
      </c>
      <c r="E783" s="258">
        <v>17150</v>
      </c>
      <c r="F783" s="245">
        <v>3000</v>
      </c>
      <c r="G783" s="245">
        <f>E783-F783</f>
        <v>14150</v>
      </c>
      <c r="H783" s="242"/>
    </row>
    <row r="784" spans="1:8" s="366" customFormat="1">
      <c r="A784" s="362" t="s">
        <v>384</v>
      </c>
      <c r="B784" s="362" t="s">
        <v>385</v>
      </c>
      <c r="C784" s="362" t="s">
        <v>164</v>
      </c>
      <c r="D784" s="363" t="s">
        <v>386</v>
      </c>
      <c r="E784" s="364">
        <v>63850</v>
      </c>
      <c r="F784" s="365">
        <v>15000</v>
      </c>
      <c r="G784" s="365">
        <f>E784-F784</f>
        <v>48850</v>
      </c>
      <c r="H784" s="362"/>
    </row>
    <row r="785" spans="1:8" s="348" customFormat="1">
      <c r="A785" s="344" t="s">
        <v>575</v>
      </c>
      <c r="B785" s="344" t="s">
        <v>137</v>
      </c>
      <c r="C785" s="344" t="s">
        <v>164</v>
      </c>
      <c r="D785" s="345" t="s">
        <v>1757</v>
      </c>
      <c r="E785" s="346">
        <v>19450</v>
      </c>
      <c r="F785" s="347">
        <v>19450</v>
      </c>
      <c r="G785" s="347">
        <f>E785-F785</f>
        <v>0</v>
      </c>
      <c r="H785" s="344"/>
    </row>
    <row r="786" spans="1:8" s="366" customFormat="1">
      <c r="A786" s="362" t="s">
        <v>660</v>
      </c>
      <c r="B786" s="362" t="s">
        <v>661</v>
      </c>
      <c r="C786" s="362" t="s">
        <v>164</v>
      </c>
      <c r="D786" s="363" t="s">
        <v>662</v>
      </c>
      <c r="E786" s="364">
        <v>4000</v>
      </c>
      <c r="F786" s="365"/>
      <c r="G786" s="365"/>
      <c r="H786" s="362"/>
    </row>
    <row r="787" spans="1:8" s="348" customFormat="1">
      <c r="A787" s="344" t="s">
        <v>663</v>
      </c>
      <c r="B787" s="344" t="s">
        <v>664</v>
      </c>
      <c r="C787" s="344" t="s">
        <v>164</v>
      </c>
      <c r="D787" s="345" t="s">
        <v>1757</v>
      </c>
      <c r="E787" s="346">
        <v>25000</v>
      </c>
      <c r="F787" s="347"/>
      <c r="G787" s="347"/>
      <c r="H787" s="344"/>
    </row>
    <row r="788" spans="1:8" s="333" customFormat="1">
      <c r="A788" s="329" t="s">
        <v>806</v>
      </c>
      <c r="B788" s="329" t="s">
        <v>291</v>
      </c>
      <c r="C788" s="329" t="s">
        <v>164</v>
      </c>
      <c r="D788" s="330" t="s">
        <v>1757</v>
      </c>
      <c r="E788" s="331">
        <v>5240</v>
      </c>
      <c r="F788" s="332"/>
      <c r="G788" s="332"/>
      <c r="H788" s="329"/>
    </row>
    <row r="789" spans="1:8" s="359" customFormat="1">
      <c r="A789" s="355" t="s">
        <v>807</v>
      </c>
      <c r="B789" s="355" t="s">
        <v>808</v>
      </c>
      <c r="C789" s="355" t="s">
        <v>164</v>
      </c>
      <c r="D789" s="356" t="s">
        <v>1757</v>
      </c>
      <c r="E789" s="357">
        <v>290</v>
      </c>
      <c r="F789" s="358"/>
      <c r="G789" s="358"/>
      <c r="H789" s="355"/>
    </row>
    <row r="790" spans="1:8" s="229" customFormat="1">
      <c r="A790" s="242" t="s">
        <v>849</v>
      </c>
      <c r="B790" s="242" t="s">
        <v>2502</v>
      </c>
      <c r="C790" s="242" t="s">
        <v>164</v>
      </c>
      <c r="D790" s="244" t="s">
        <v>851</v>
      </c>
      <c r="E790" s="258">
        <v>1740</v>
      </c>
      <c r="F790" s="245"/>
      <c r="G790" s="245"/>
      <c r="H790" s="242"/>
    </row>
    <row r="791" spans="1:8" s="333" customFormat="1">
      <c r="A791" s="329" t="s">
        <v>854</v>
      </c>
      <c r="B791" s="329" t="s">
        <v>855</v>
      </c>
      <c r="C791" s="329" t="s">
        <v>164</v>
      </c>
      <c r="D791" s="330" t="s">
        <v>1757</v>
      </c>
      <c r="E791" s="331">
        <v>7400</v>
      </c>
      <c r="F791" s="332"/>
      <c r="G791" s="332"/>
      <c r="H791" s="329"/>
    </row>
    <row r="792" spans="1:8" s="229" customFormat="1">
      <c r="A792" s="242" t="s">
        <v>856</v>
      </c>
      <c r="B792" s="242" t="s">
        <v>857</v>
      </c>
      <c r="C792" s="242" t="s">
        <v>164</v>
      </c>
      <c r="D792" s="244" t="s">
        <v>1757</v>
      </c>
      <c r="E792" s="258">
        <v>3700</v>
      </c>
      <c r="F792" s="245"/>
      <c r="G792" s="245"/>
      <c r="H792" s="242"/>
    </row>
    <row r="793" spans="1:8" s="343" customFormat="1">
      <c r="A793" s="339" t="s">
        <v>858</v>
      </c>
      <c r="B793" s="339" t="s">
        <v>859</v>
      </c>
      <c r="C793" s="339" t="s">
        <v>164</v>
      </c>
      <c r="D793" s="340" t="s">
        <v>1757</v>
      </c>
      <c r="E793" s="341">
        <v>5000</v>
      </c>
      <c r="F793" s="342"/>
      <c r="G793" s="342"/>
      <c r="H793" s="339"/>
    </row>
    <row r="794" spans="1:8" s="333" customFormat="1">
      <c r="A794" s="329" t="s">
        <v>910</v>
      </c>
      <c r="B794" s="329" t="s">
        <v>911</v>
      </c>
      <c r="C794" s="329" t="s">
        <v>164</v>
      </c>
      <c r="D794" s="330" t="s">
        <v>1757</v>
      </c>
      <c r="E794" s="331">
        <v>80</v>
      </c>
      <c r="F794" s="332"/>
      <c r="G794" s="332"/>
      <c r="H794" s="329"/>
    </row>
    <row r="795" spans="1:8" s="418" customFormat="1">
      <c r="A795" s="414" t="s">
        <v>1011</v>
      </c>
      <c r="B795" s="414" t="s">
        <v>1012</v>
      </c>
      <c r="C795" s="414" t="s">
        <v>164</v>
      </c>
      <c r="D795" s="415" t="s">
        <v>1757</v>
      </c>
      <c r="E795" s="416">
        <v>7500</v>
      </c>
      <c r="F795" s="417"/>
      <c r="G795" s="417"/>
      <c r="H795" s="414"/>
    </row>
    <row r="796" spans="1:8" s="333" customFormat="1">
      <c r="A796" s="329" t="s">
        <v>1013</v>
      </c>
      <c r="B796" s="329" t="s">
        <v>1014</v>
      </c>
      <c r="C796" s="329" t="s">
        <v>164</v>
      </c>
      <c r="D796" s="330" t="s">
        <v>1757</v>
      </c>
      <c r="E796" s="331">
        <v>560</v>
      </c>
      <c r="F796" s="332"/>
      <c r="G796" s="332"/>
      <c r="H796" s="329"/>
    </row>
    <row r="797" spans="1:8" s="423" customFormat="1">
      <c r="A797" s="419" t="s">
        <v>1017</v>
      </c>
      <c r="B797" s="419" t="s">
        <v>1018</v>
      </c>
      <c r="C797" s="419" t="s">
        <v>164</v>
      </c>
      <c r="D797" s="420" t="s">
        <v>1757</v>
      </c>
      <c r="E797" s="421">
        <v>4170</v>
      </c>
      <c r="F797" s="422"/>
      <c r="G797" s="422"/>
      <c r="H797" s="419"/>
    </row>
    <row r="798" spans="1:8" s="333" customFormat="1">
      <c r="A798" s="329" t="s">
        <v>1019</v>
      </c>
      <c r="B798" s="329" t="s">
        <v>1020</v>
      </c>
      <c r="C798" s="329" t="s">
        <v>164</v>
      </c>
      <c r="D798" s="330" t="s">
        <v>1757</v>
      </c>
      <c r="E798" s="331">
        <v>5450</v>
      </c>
      <c r="F798" s="332"/>
      <c r="G798" s="332"/>
      <c r="H798" s="329"/>
    </row>
    <row r="799" spans="1:8" s="408" customFormat="1">
      <c r="A799" s="404" t="s">
        <v>1021</v>
      </c>
      <c r="B799" s="404" t="s">
        <v>1022</v>
      </c>
      <c r="C799" s="404" t="s">
        <v>164</v>
      </c>
      <c r="D799" s="405" t="s">
        <v>1757</v>
      </c>
      <c r="E799" s="406">
        <f>6300+250</f>
        <v>6550</v>
      </c>
      <c r="F799" s="407"/>
      <c r="G799" s="407"/>
      <c r="H799" s="404"/>
    </row>
    <row r="800" spans="1:8" s="328" customFormat="1">
      <c r="A800" s="324" t="s">
        <v>1023</v>
      </c>
      <c r="B800" s="324" t="s">
        <v>859</v>
      </c>
      <c r="C800" s="324" t="s">
        <v>164</v>
      </c>
      <c r="D800" s="325" t="s">
        <v>1024</v>
      </c>
      <c r="E800" s="326">
        <v>11200</v>
      </c>
      <c r="F800" s="327"/>
      <c r="G800" s="327"/>
      <c r="H800" s="324"/>
    </row>
    <row r="801" spans="1:8" s="333" customFormat="1">
      <c r="A801" s="329" t="s">
        <v>1025</v>
      </c>
      <c r="B801" s="329" t="s">
        <v>1026</v>
      </c>
      <c r="C801" s="329" t="s">
        <v>164</v>
      </c>
      <c r="D801" s="330" t="s">
        <v>1757</v>
      </c>
      <c r="E801" s="331">
        <v>7940</v>
      </c>
      <c r="F801" s="332">
        <v>7000</v>
      </c>
      <c r="G801" s="332">
        <f>E801-F801</f>
        <v>940</v>
      </c>
      <c r="H801" s="329"/>
    </row>
    <row r="802" spans="1:8" s="318" customFormat="1">
      <c r="A802" s="314" t="s">
        <v>1332</v>
      </c>
      <c r="B802" s="314" t="s">
        <v>1333</v>
      </c>
      <c r="C802" s="314" t="s">
        <v>164</v>
      </c>
      <c r="D802" s="315" t="s">
        <v>1334</v>
      </c>
      <c r="E802" s="316">
        <v>4800</v>
      </c>
      <c r="F802" s="317">
        <v>3000</v>
      </c>
      <c r="G802" s="317">
        <f>E802-F802</f>
        <v>1800</v>
      </c>
      <c r="H802" s="314"/>
    </row>
    <row r="803" spans="1:8" s="302" customFormat="1">
      <c r="A803" s="298" t="s">
        <v>1357</v>
      </c>
      <c r="B803" s="298" t="s">
        <v>1358</v>
      </c>
      <c r="C803" s="298" t="s">
        <v>164</v>
      </c>
      <c r="D803" s="299" t="s">
        <v>1757</v>
      </c>
      <c r="E803" s="300">
        <v>20460</v>
      </c>
      <c r="F803" s="301">
        <v>10000</v>
      </c>
      <c r="G803" s="301">
        <f>E803-F803</f>
        <v>10460</v>
      </c>
      <c r="H803" s="298"/>
    </row>
    <row r="804" spans="1:8" s="229" customFormat="1">
      <c r="A804" s="242" t="s">
        <v>1359</v>
      </c>
      <c r="B804" s="242" t="s">
        <v>1360</v>
      </c>
      <c r="C804" s="242" t="s">
        <v>164</v>
      </c>
      <c r="D804" s="244" t="s">
        <v>1757</v>
      </c>
      <c r="E804" s="258">
        <v>58120</v>
      </c>
      <c r="F804" s="245">
        <v>42000</v>
      </c>
      <c r="G804" s="245">
        <f>E804-F804</f>
        <v>16120</v>
      </c>
      <c r="H804" s="242"/>
    </row>
    <row r="805" spans="1:8" s="279" customFormat="1">
      <c r="A805" s="275" t="s">
        <v>1361</v>
      </c>
      <c r="B805" s="275" t="s">
        <v>1362</v>
      </c>
      <c r="C805" s="275" t="s">
        <v>164</v>
      </c>
      <c r="D805" s="276" t="s">
        <v>1757</v>
      </c>
      <c r="E805" s="277">
        <f>49010+1600</f>
        <v>50610</v>
      </c>
      <c r="F805" s="278">
        <v>21000</v>
      </c>
      <c r="G805" s="278">
        <f>E805-F805</f>
        <v>29610</v>
      </c>
      <c r="H805" s="275"/>
    </row>
    <row r="806" spans="1:8" s="274" customFormat="1">
      <c r="A806" s="270" t="s">
        <v>1363</v>
      </c>
      <c r="B806" s="270" t="s">
        <v>1364</v>
      </c>
      <c r="C806" s="270" t="s">
        <v>164</v>
      </c>
      <c r="D806" s="271" t="s">
        <v>1757</v>
      </c>
      <c r="E806" s="272">
        <v>3580</v>
      </c>
      <c r="F806" s="273"/>
      <c r="G806" s="273"/>
      <c r="H806" s="270"/>
    </row>
    <row r="807" spans="1:8" s="366" customFormat="1">
      <c r="A807" s="362" t="s">
        <v>308</v>
      </c>
      <c r="B807" s="362" t="s">
        <v>309</v>
      </c>
      <c r="C807" s="362" t="s">
        <v>310</v>
      </c>
      <c r="D807" s="363" t="s">
        <v>1757</v>
      </c>
      <c r="E807" s="364">
        <v>24000</v>
      </c>
      <c r="F807" s="365"/>
      <c r="G807" s="365"/>
      <c r="H807" s="362"/>
    </row>
    <row r="808" spans="1:8" s="366" customFormat="1">
      <c r="A808" s="362" t="s">
        <v>2046</v>
      </c>
      <c r="B808" s="362" t="s">
        <v>2047</v>
      </c>
      <c r="C808" s="362" t="s">
        <v>2048</v>
      </c>
      <c r="D808" s="504" t="s">
        <v>2045</v>
      </c>
      <c r="E808" s="364">
        <v>7750</v>
      </c>
      <c r="F808" s="365"/>
      <c r="G808" s="365"/>
      <c r="H808" s="362"/>
    </row>
    <row r="809" spans="1:8" s="246" customFormat="1">
      <c r="A809" s="242" t="s">
        <v>2160</v>
      </c>
      <c r="B809" s="242" t="s">
        <v>2167</v>
      </c>
      <c r="C809" s="242" t="s">
        <v>2168</v>
      </c>
      <c r="D809" s="244" t="s">
        <v>2169</v>
      </c>
      <c r="E809" s="258">
        <v>9520</v>
      </c>
      <c r="F809" s="245">
        <v>2000</v>
      </c>
      <c r="G809" s="245">
        <f t="shared" ref="G809" si="31">E809-F809</f>
        <v>7520</v>
      </c>
      <c r="H809" s="242"/>
    </row>
    <row r="810" spans="1:8">
      <c r="A810" s="608" t="s">
        <v>83</v>
      </c>
      <c r="B810" s="608"/>
      <c r="C810" s="608"/>
      <c r="D810" s="608"/>
      <c r="E810" s="608"/>
      <c r="F810" s="608"/>
      <c r="G810" s="608"/>
      <c r="H810" s="608"/>
    </row>
    <row r="811" spans="1:8">
      <c r="A811" s="218" t="s">
        <v>1760</v>
      </c>
      <c r="B811" s="218" t="s">
        <v>1</v>
      </c>
      <c r="C811" s="218" t="s">
        <v>3</v>
      </c>
      <c r="D811" s="219" t="s">
        <v>4</v>
      </c>
      <c r="E811" s="256" t="s">
        <v>1776</v>
      </c>
      <c r="F811" s="220" t="s">
        <v>1727</v>
      </c>
      <c r="G811" s="220" t="s">
        <v>1728</v>
      </c>
      <c r="H811" s="218" t="s">
        <v>1784</v>
      </c>
    </row>
    <row r="812" spans="1:8" s="229" customFormat="1">
      <c r="A812" s="242" t="s">
        <v>81</v>
      </c>
      <c r="B812" s="242" t="s">
        <v>82</v>
      </c>
      <c r="C812" s="242" t="s">
        <v>83</v>
      </c>
      <c r="D812" s="244" t="s">
        <v>84</v>
      </c>
      <c r="E812" s="258">
        <v>135640</v>
      </c>
      <c r="F812" s="245">
        <f>66000+40000</f>
        <v>106000</v>
      </c>
      <c r="G812" s="245">
        <f>E812-F812</f>
        <v>29640</v>
      </c>
      <c r="H812" s="242"/>
    </row>
    <row r="813" spans="1:8" s="418" customFormat="1">
      <c r="A813" s="414" t="s">
        <v>202</v>
      </c>
      <c r="B813" s="414" t="s">
        <v>203</v>
      </c>
      <c r="C813" s="414" t="s">
        <v>83</v>
      </c>
      <c r="D813" s="415" t="s">
        <v>1757</v>
      </c>
      <c r="E813" s="416">
        <v>14260</v>
      </c>
      <c r="F813" s="417"/>
      <c r="G813" s="417"/>
      <c r="H813" s="414"/>
    </row>
    <row r="814" spans="1:8" s="343" customFormat="1">
      <c r="A814" s="339" t="s">
        <v>860</v>
      </c>
      <c r="B814" s="339" t="s">
        <v>861</v>
      </c>
      <c r="C814" s="339" t="s">
        <v>862</v>
      </c>
      <c r="D814" s="340" t="s">
        <v>863</v>
      </c>
      <c r="E814" s="341">
        <v>3000</v>
      </c>
      <c r="F814" s="342"/>
      <c r="G814" s="342"/>
      <c r="H814" s="339"/>
    </row>
    <row r="815" spans="1:8" s="308" customFormat="1">
      <c r="A815" s="269" t="s">
        <v>1341</v>
      </c>
      <c r="B815" s="269" t="s">
        <v>1342</v>
      </c>
      <c r="C815" s="269" t="s">
        <v>862</v>
      </c>
      <c r="D815" s="305" t="s">
        <v>1757</v>
      </c>
      <c r="E815" s="306">
        <v>4800</v>
      </c>
      <c r="F815" s="307"/>
      <c r="G815" s="307"/>
      <c r="H815" s="269"/>
    </row>
    <row r="816" spans="1:8" s="221" customFormat="1">
      <c r="A816" s="222"/>
      <c r="B816" s="222"/>
      <c r="C816" s="222"/>
      <c r="D816" s="223"/>
      <c r="E816" s="235"/>
      <c r="F816" s="224"/>
      <c r="G816" s="224"/>
      <c r="H816" s="222"/>
    </row>
    <row r="817" spans="1:9">
      <c r="A817" s="608" t="s">
        <v>145</v>
      </c>
      <c r="B817" s="608"/>
      <c r="C817" s="608"/>
      <c r="D817" s="608"/>
      <c r="E817" s="608"/>
      <c r="F817" s="608"/>
      <c r="G817" s="608"/>
      <c r="H817" s="608"/>
    </row>
    <row r="818" spans="1:9">
      <c r="A818" s="218" t="s">
        <v>1760</v>
      </c>
      <c r="B818" s="218" t="s">
        <v>1</v>
      </c>
      <c r="C818" s="218" t="s">
        <v>3</v>
      </c>
      <c r="D818" s="219" t="s">
        <v>4</v>
      </c>
      <c r="E818" s="256" t="s">
        <v>1776</v>
      </c>
      <c r="F818" s="220" t="s">
        <v>1727</v>
      </c>
      <c r="G818" s="220" t="s">
        <v>1728</v>
      </c>
      <c r="H818" s="218" t="s">
        <v>1784</v>
      </c>
    </row>
    <row r="819" spans="1:9" s="348" customFormat="1">
      <c r="A819" s="344" t="s">
        <v>143</v>
      </c>
      <c r="B819" s="344" t="s">
        <v>144</v>
      </c>
      <c r="C819" s="344" t="s">
        <v>145</v>
      </c>
      <c r="D819" s="345" t="s">
        <v>146</v>
      </c>
      <c r="E819" s="346">
        <v>17000</v>
      </c>
      <c r="F819" s="347">
        <v>17000</v>
      </c>
      <c r="G819" s="347">
        <v>0</v>
      </c>
      <c r="H819" s="344"/>
    </row>
    <row r="820" spans="1:9">
      <c r="A820" s="222"/>
      <c r="B820" s="222"/>
      <c r="C820" s="222"/>
      <c r="D820" s="223"/>
      <c r="E820" s="235"/>
      <c r="F820" s="224"/>
      <c r="G820" s="224"/>
      <c r="H820" s="222"/>
    </row>
    <row r="821" spans="1:9" s="221" customFormat="1">
      <c r="A821" s="222"/>
      <c r="B821" s="222"/>
      <c r="C821" s="222"/>
      <c r="D821" s="223"/>
      <c r="E821" s="235"/>
      <c r="F821" s="224"/>
      <c r="G821" s="224"/>
      <c r="H821" s="222"/>
    </row>
    <row r="822" spans="1:9">
      <c r="A822" s="608" t="s">
        <v>554</v>
      </c>
      <c r="B822" s="608"/>
      <c r="C822" s="608"/>
      <c r="D822" s="608"/>
      <c r="E822" s="608"/>
      <c r="F822" s="608"/>
      <c r="G822" s="608"/>
      <c r="H822" s="608"/>
    </row>
    <row r="823" spans="1:9">
      <c r="A823" s="218" t="s">
        <v>1760</v>
      </c>
      <c r="B823" s="218" t="s">
        <v>1</v>
      </c>
      <c r="C823" s="218" t="s">
        <v>3</v>
      </c>
      <c r="D823" s="219" t="s">
        <v>4</v>
      </c>
      <c r="E823" s="256" t="s">
        <v>1776</v>
      </c>
      <c r="F823" s="220" t="s">
        <v>1727</v>
      </c>
      <c r="G823" s="220" t="s">
        <v>1728</v>
      </c>
      <c r="H823" s="218" t="s">
        <v>1784</v>
      </c>
    </row>
    <row r="824" spans="1:9" s="328" customFormat="1">
      <c r="A824" s="324" t="s">
        <v>552</v>
      </c>
      <c r="B824" s="324" t="s">
        <v>553</v>
      </c>
      <c r="C824" s="324" t="s">
        <v>554</v>
      </c>
      <c r="D824" s="325" t="s">
        <v>555</v>
      </c>
      <c r="E824" s="326">
        <v>82200</v>
      </c>
      <c r="F824" s="327">
        <f>15000+5000+10000</f>
        <v>30000</v>
      </c>
      <c r="G824" s="327">
        <f>E824-F824</f>
        <v>52200</v>
      </c>
      <c r="H824" s="324"/>
    </row>
    <row r="825" spans="1:9" s="313" customFormat="1">
      <c r="A825" s="309" t="s">
        <v>936</v>
      </c>
      <c r="B825" s="309" t="s">
        <v>937</v>
      </c>
      <c r="C825" s="309" t="s">
        <v>554</v>
      </c>
      <c r="D825" s="310" t="s">
        <v>1757</v>
      </c>
      <c r="E825" s="311">
        <v>2880</v>
      </c>
      <c r="F825" s="312"/>
      <c r="G825" s="312"/>
      <c r="H825" s="309"/>
    </row>
    <row r="826" spans="1:9" s="229" customFormat="1">
      <c r="A826" s="242" t="s">
        <v>1524</v>
      </c>
      <c r="B826" s="242" t="s">
        <v>1525</v>
      </c>
      <c r="C826" s="242" t="s">
        <v>554</v>
      </c>
      <c r="D826" s="244" t="s">
        <v>1757</v>
      </c>
      <c r="E826" s="258">
        <v>3800</v>
      </c>
      <c r="F826" s="245"/>
      <c r="G826" s="245"/>
      <c r="H826" s="242"/>
      <c r="I826" s="241">
        <v>1000</v>
      </c>
    </row>
    <row r="827" spans="1:9" s="343" customFormat="1">
      <c r="A827" s="377" t="s">
        <v>1180</v>
      </c>
      <c r="B827" s="339" t="s">
        <v>1994</v>
      </c>
      <c r="C827" s="339" t="s">
        <v>1995</v>
      </c>
      <c r="D827" s="340"/>
      <c r="E827" s="378">
        <v>38210</v>
      </c>
      <c r="F827" s="378">
        <f>24460+6000</f>
        <v>30460</v>
      </c>
      <c r="G827" s="342">
        <f t="shared" ref="G827" si="32">E827-F827</f>
        <v>7750</v>
      </c>
      <c r="H827" s="339"/>
    </row>
    <row r="828" spans="1:9" s="221" customFormat="1">
      <c r="A828" s="1" t="s">
        <v>2555</v>
      </c>
      <c r="B828" s="1" t="s">
        <v>2556</v>
      </c>
      <c r="C828" s="1" t="s">
        <v>1182</v>
      </c>
      <c r="D828" s="1" t="s">
        <v>2557</v>
      </c>
      <c r="E828" s="235"/>
      <c r="F828" s="224"/>
      <c r="G828" s="224"/>
      <c r="H828" s="222"/>
    </row>
    <row r="829" spans="1:9">
      <c r="A829" s="608" t="s">
        <v>270</v>
      </c>
      <c r="B829" s="608"/>
      <c r="C829" s="608"/>
      <c r="D829" s="608"/>
      <c r="E829" s="608"/>
      <c r="F829" s="608"/>
      <c r="G829" s="608"/>
      <c r="H829" s="608"/>
    </row>
    <row r="830" spans="1:9">
      <c r="A830" s="218" t="s">
        <v>1760</v>
      </c>
      <c r="B830" s="218" t="s">
        <v>1</v>
      </c>
      <c r="C830" s="218" t="s">
        <v>3</v>
      </c>
      <c r="D830" s="219" t="s">
        <v>4</v>
      </c>
      <c r="E830" s="256" t="s">
        <v>1776</v>
      </c>
      <c r="F830" s="220" t="s">
        <v>1727</v>
      </c>
      <c r="G830" s="220" t="s">
        <v>1728</v>
      </c>
      <c r="H830" s="218" t="s">
        <v>1784</v>
      </c>
    </row>
    <row r="831" spans="1:9" s="333" customFormat="1">
      <c r="A831" s="329" t="s">
        <v>969</v>
      </c>
      <c r="B831" s="329" t="s">
        <v>970</v>
      </c>
      <c r="C831" s="329" t="s">
        <v>971</v>
      </c>
      <c r="D831" s="330" t="s">
        <v>1757</v>
      </c>
      <c r="E831" s="331">
        <v>1290</v>
      </c>
      <c r="F831" s="332"/>
      <c r="G831" s="332"/>
      <c r="H831" s="329"/>
    </row>
    <row r="832" spans="1:9" s="333" customFormat="1">
      <c r="A832" s="329" t="s">
        <v>1119</v>
      </c>
      <c r="B832" s="329" t="s">
        <v>1120</v>
      </c>
      <c r="C832" s="329" t="s">
        <v>1121</v>
      </c>
      <c r="D832" s="330" t="s">
        <v>1757</v>
      </c>
      <c r="E832" s="331">
        <v>53040</v>
      </c>
      <c r="F832" s="332">
        <v>5500</v>
      </c>
      <c r="G832" s="332">
        <f>E832-F832</f>
        <v>47540</v>
      </c>
      <c r="H832" s="329"/>
    </row>
    <row r="833" spans="1:8" s="229" customFormat="1">
      <c r="A833" s="242" t="s">
        <v>1122</v>
      </c>
      <c r="B833" s="242" t="s">
        <v>1123</v>
      </c>
      <c r="C833" s="242" t="s">
        <v>1124</v>
      </c>
      <c r="D833" s="244" t="s">
        <v>1125</v>
      </c>
      <c r="E833" s="258">
        <f>27420+4750+7220+4750+1750</f>
        <v>45890</v>
      </c>
      <c r="F833" s="245">
        <f>18000+400</f>
        <v>18400</v>
      </c>
      <c r="G833" s="245">
        <f>E833-F833</f>
        <v>27490</v>
      </c>
      <c r="H833" s="242"/>
    </row>
    <row r="834" spans="1:8">
      <c r="A834" s="222"/>
      <c r="B834" s="222"/>
      <c r="C834" s="222"/>
      <c r="D834" s="223"/>
      <c r="E834" s="235"/>
      <c r="F834" s="224"/>
      <c r="G834" s="224"/>
      <c r="H834" s="222"/>
    </row>
    <row r="835" spans="1:8">
      <c r="A835" s="218"/>
      <c r="B835" s="218"/>
      <c r="C835" s="218"/>
      <c r="D835" s="219"/>
      <c r="E835" s="256"/>
      <c r="F835" s="218"/>
      <c r="G835" s="218"/>
      <c r="H835" s="218"/>
    </row>
    <row r="836" spans="1:8" s="423" customFormat="1">
      <c r="A836" s="419" t="s">
        <v>268</v>
      </c>
      <c r="B836" s="419" t="s">
        <v>269</v>
      </c>
      <c r="C836" s="419" t="s">
        <v>270</v>
      </c>
      <c r="D836" s="420" t="s">
        <v>1757</v>
      </c>
      <c r="E836" s="421">
        <v>34500</v>
      </c>
      <c r="F836" s="422"/>
      <c r="G836" s="422"/>
      <c r="H836" s="419"/>
    </row>
    <row r="837" spans="1:8" s="366" customFormat="1">
      <c r="A837" s="362" t="s">
        <v>318</v>
      </c>
      <c r="B837" s="362" t="s">
        <v>319</v>
      </c>
      <c r="C837" s="362" t="s">
        <v>270</v>
      </c>
      <c r="D837" s="363" t="s">
        <v>1757</v>
      </c>
      <c r="E837" s="364">
        <f>59950+5360+1700+900</f>
        <v>67910</v>
      </c>
      <c r="F837" s="365">
        <v>50000</v>
      </c>
      <c r="G837" s="365">
        <f t="shared" ref="G837:G838" si="33">E837-F837</f>
        <v>17910</v>
      </c>
      <c r="H837" s="362"/>
    </row>
    <row r="838" spans="1:8" s="229" customFormat="1">
      <c r="A838" s="242" t="s">
        <v>640</v>
      </c>
      <c r="B838" s="242" t="s">
        <v>641</v>
      </c>
      <c r="C838" s="242" t="s">
        <v>270</v>
      </c>
      <c r="D838" s="244" t="s">
        <v>1757</v>
      </c>
      <c r="E838" s="258">
        <f>8710+2900+4300</f>
        <v>15910</v>
      </c>
      <c r="F838" s="245">
        <v>3500</v>
      </c>
      <c r="G838" s="245">
        <f t="shared" si="33"/>
        <v>12410</v>
      </c>
      <c r="H838" s="242"/>
    </row>
    <row r="839" spans="1:8" s="313" customFormat="1">
      <c r="A839" s="309" t="s">
        <v>929</v>
      </c>
      <c r="B839" s="309" t="s">
        <v>930</v>
      </c>
      <c r="C839" s="309" t="s">
        <v>270</v>
      </c>
      <c r="D839" s="310" t="s">
        <v>931</v>
      </c>
      <c r="E839" s="311">
        <v>42390</v>
      </c>
      <c r="F839" s="312"/>
      <c r="G839" s="312"/>
      <c r="H839" s="309"/>
    </row>
    <row r="840" spans="1:8" s="393" customFormat="1">
      <c r="A840" s="389" t="s">
        <v>1102</v>
      </c>
      <c r="B840" s="389" t="s">
        <v>1103</v>
      </c>
      <c r="C840" s="389" t="s">
        <v>270</v>
      </c>
      <c r="D840" s="390" t="s">
        <v>1104</v>
      </c>
      <c r="E840" s="391">
        <v>6200</v>
      </c>
      <c r="F840" s="392">
        <v>4000</v>
      </c>
      <c r="G840" s="392">
        <f>E840-F840</f>
        <v>2200</v>
      </c>
      <c r="H840" s="389"/>
    </row>
    <row r="841" spans="1:8" s="333" customFormat="1">
      <c r="A841" s="329" t="s">
        <v>1114</v>
      </c>
      <c r="B841" s="329" t="s">
        <v>1115</v>
      </c>
      <c r="C841" s="329" t="s">
        <v>270</v>
      </c>
      <c r="D841" s="330" t="s">
        <v>1757</v>
      </c>
      <c r="E841" s="331">
        <v>30120</v>
      </c>
      <c r="F841" s="332"/>
      <c r="G841" s="332"/>
      <c r="H841" s="329"/>
    </row>
    <row r="842" spans="1:8" s="229" customFormat="1">
      <c r="A842" s="242" t="s">
        <v>1132</v>
      </c>
      <c r="B842" s="242" t="s">
        <v>1133</v>
      </c>
      <c r="C842" s="242" t="s">
        <v>270</v>
      </c>
      <c r="D842" s="244" t="s">
        <v>1757</v>
      </c>
      <c r="E842" s="258">
        <v>187980</v>
      </c>
      <c r="F842" s="245">
        <v>150000</v>
      </c>
      <c r="G842" s="245">
        <f>E842-F842</f>
        <v>37980</v>
      </c>
      <c r="H842" s="242"/>
    </row>
    <row r="843" spans="1:8" s="343" customFormat="1">
      <c r="A843" s="339" t="s">
        <v>1137</v>
      </c>
      <c r="B843" s="339" t="s">
        <v>215</v>
      </c>
      <c r="C843" s="339" t="s">
        <v>270</v>
      </c>
      <c r="D843" s="340" t="s">
        <v>1138</v>
      </c>
      <c r="E843" s="341">
        <f>72740+9150-6600+2410+270</f>
        <v>77970</v>
      </c>
      <c r="F843" s="342">
        <f>40000+13700</f>
        <v>53700</v>
      </c>
      <c r="G843" s="342">
        <f>E843-F843</f>
        <v>24270</v>
      </c>
      <c r="H843" s="339"/>
    </row>
    <row r="844" spans="1:8" s="221" customFormat="1">
      <c r="A844" s="222"/>
      <c r="B844" s="222"/>
      <c r="C844" s="222"/>
      <c r="D844" s="223"/>
      <c r="E844" s="235"/>
      <c r="F844" s="224"/>
      <c r="G844" s="224"/>
      <c r="H844" s="222"/>
    </row>
    <row r="845" spans="1:8">
      <c r="A845" s="608" t="s">
        <v>1603</v>
      </c>
      <c r="B845" s="608"/>
      <c r="C845" s="608"/>
      <c r="D845" s="608"/>
      <c r="E845" s="608"/>
      <c r="F845" s="608"/>
      <c r="G845" s="608"/>
      <c r="H845" s="608"/>
    </row>
    <row r="846" spans="1:8">
      <c r="A846" s="218" t="s">
        <v>1760</v>
      </c>
      <c r="B846" s="218" t="s">
        <v>1</v>
      </c>
      <c r="C846" s="218" t="s">
        <v>3</v>
      </c>
      <c r="D846" s="219" t="s">
        <v>4</v>
      </c>
      <c r="E846" s="256" t="s">
        <v>1776</v>
      </c>
      <c r="F846" s="220" t="s">
        <v>1727</v>
      </c>
      <c r="G846" s="220" t="s">
        <v>1728</v>
      </c>
      <c r="H846" s="218" t="s">
        <v>1784</v>
      </c>
    </row>
    <row r="847" spans="1:8" s="246" customFormat="1">
      <c r="A847" s="242" t="s">
        <v>1601</v>
      </c>
      <c r="B847" s="242" t="s">
        <v>1602</v>
      </c>
      <c r="C847" s="242" t="s">
        <v>1603</v>
      </c>
      <c r="D847" s="244" t="s">
        <v>1757</v>
      </c>
      <c r="E847" s="258">
        <v>50535</v>
      </c>
      <c r="F847" s="245">
        <v>30000</v>
      </c>
      <c r="G847" s="245">
        <f>E847-F847</f>
        <v>20535</v>
      </c>
      <c r="H847" s="242"/>
    </row>
    <row r="848" spans="1:8">
      <c r="A848" s="608" t="s">
        <v>11</v>
      </c>
      <c r="B848" s="608"/>
      <c r="C848" s="608"/>
      <c r="D848" s="608"/>
      <c r="E848" s="608"/>
      <c r="F848" s="608"/>
      <c r="G848" s="608"/>
      <c r="H848" s="608"/>
    </row>
    <row r="849" spans="1:10">
      <c r="A849" s="218" t="s">
        <v>1760</v>
      </c>
      <c r="B849" s="218" t="s">
        <v>1</v>
      </c>
      <c r="C849" s="218" t="s">
        <v>3</v>
      </c>
      <c r="D849" s="219" t="s">
        <v>4</v>
      </c>
      <c r="E849" s="256" t="s">
        <v>1776</v>
      </c>
      <c r="F849" s="220" t="s">
        <v>1727</v>
      </c>
      <c r="G849" s="220" t="s">
        <v>1728</v>
      </c>
      <c r="H849" s="218" t="s">
        <v>1784</v>
      </c>
    </row>
    <row r="850" spans="1:10" s="318" customFormat="1">
      <c r="A850" s="314" t="s">
        <v>234</v>
      </c>
      <c r="B850" s="314" t="s">
        <v>235</v>
      </c>
      <c r="C850" s="314" t="s">
        <v>236</v>
      </c>
      <c r="D850" s="315" t="s">
        <v>1757</v>
      </c>
      <c r="E850" s="316">
        <v>1800</v>
      </c>
      <c r="F850" s="317"/>
      <c r="G850" s="317"/>
      <c r="H850" s="314"/>
    </row>
    <row r="851" spans="1:10" s="366" customFormat="1">
      <c r="A851" s="362" t="s">
        <v>396</v>
      </c>
      <c r="B851" s="362" t="s">
        <v>397</v>
      </c>
      <c r="C851" s="362" t="s">
        <v>11</v>
      </c>
      <c r="D851" s="363" t="s">
        <v>1757</v>
      </c>
      <c r="E851" s="364">
        <v>53040</v>
      </c>
      <c r="F851" s="365"/>
      <c r="G851" s="365"/>
      <c r="H851" s="362"/>
    </row>
    <row r="852" spans="1:10" s="449" customFormat="1">
      <c r="A852" s="444" t="s">
        <v>777</v>
      </c>
      <c r="B852" s="444" t="s">
        <v>778</v>
      </c>
      <c r="C852" s="444" t="s">
        <v>779</v>
      </c>
      <c r="D852" s="445" t="s">
        <v>780</v>
      </c>
      <c r="E852" s="446">
        <v>2856</v>
      </c>
      <c r="F852" s="447"/>
      <c r="G852" s="447"/>
      <c r="H852" s="444"/>
    </row>
    <row r="853" spans="1:10" s="318" customFormat="1">
      <c r="A853" s="314" t="s">
        <v>796</v>
      </c>
      <c r="B853" s="314" t="s">
        <v>797</v>
      </c>
      <c r="C853" s="314" t="s">
        <v>798</v>
      </c>
      <c r="D853" s="315" t="s">
        <v>1757</v>
      </c>
      <c r="E853" s="316">
        <v>2600</v>
      </c>
      <c r="F853" s="317"/>
      <c r="G853" s="317"/>
      <c r="H853" s="314"/>
    </row>
    <row r="854" spans="1:10" s="229" customFormat="1">
      <c r="A854" s="242" t="s">
        <v>887</v>
      </c>
      <c r="B854" s="242" t="s">
        <v>691</v>
      </c>
      <c r="C854" s="242" t="s">
        <v>888</v>
      </c>
      <c r="D854" s="244" t="s">
        <v>889</v>
      </c>
      <c r="E854" s="258">
        <v>3470</v>
      </c>
      <c r="F854" s="245"/>
      <c r="G854" s="245"/>
      <c r="H854" s="242"/>
    </row>
    <row r="855" spans="1:10" s="328" customFormat="1">
      <c r="A855" s="324" t="s">
        <v>1249</v>
      </c>
      <c r="B855" s="324" t="s">
        <v>1250</v>
      </c>
      <c r="C855" s="324" t="s">
        <v>11</v>
      </c>
      <c r="D855" s="325" t="s">
        <v>1757</v>
      </c>
      <c r="E855" s="326">
        <v>200</v>
      </c>
      <c r="F855" s="327"/>
      <c r="G855" s="327"/>
      <c r="H855" s="324"/>
    </row>
    <row r="856" spans="1:10" s="333" customFormat="1">
      <c r="A856" s="329" t="s">
        <v>1265</v>
      </c>
      <c r="B856" s="329" t="s">
        <v>1266</v>
      </c>
      <c r="C856" s="329" t="s">
        <v>11</v>
      </c>
      <c r="D856" s="330" t="s">
        <v>1757</v>
      </c>
      <c r="E856" s="331">
        <f>31900+10300+800</f>
        <v>43000</v>
      </c>
      <c r="F856" s="332">
        <f>27000</f>
        <v>27000</v>
      </c>
      <c r="G856" s="332">
        <f>E856-F856</f>
        <v>16000</v>
      </c>
      <c r="H856" s="329"/>
    </row>
    <row r="857" spans="1:10" s="274" customFormat="1">
      <c r="A857" s="270" t="s">
        <v>1278</v>
      </c>
      <c r="B857" s="270" t="s">
        <v>599</v>
      </c>
      <c r="C857" s="270" t="s">
        <v>11</v>
      </c>
      <c r="D857" s="271" t="s">
        <v>1279</v>
      </c>
      <c r="E857" s="272">
        <v>36640</v>
      </c>
      <c r="F857" s="273">
        <v>20000</v>
      </c>
      <c r="G857" s="273">
        <f>E857-F857</f>
        <v>16640</v>
      </c>
      <c r="H857" s="270"/>
      <c r="I857" s="274" t="s">
        <v>1805</v>
      </c>
      <c r="J857" s="274">
        <v>1700</v>
      </c>
    </row>
    <row r="858" spans="1:10" s="333" customFormat="1">
      <c r="A858" s="329" t="s">
        <v>1281</v>
      </c>
      <c r="B858" s="329" t="s">
        <v>1282</v>
      </c>
      <c r="C858" s="329" t="s">
        <v>11</v>
      </c>
      <c r="D858" s="330" t="s">
        <v>1283</v>
      </c>
      <c r="E858" s="331">
        <v>125750</v>
      </c>
      <c r="F858" s="332">
        <v>50000</v>
      </c>
      <c r="G858" s="332">
        <f>E858-F858</f>
        <v>75750</v>
      </c>
      <c r="H858" s="329"/>
    </row>
    <row r="859" spans="1:10" s="323" customFormat="1">
      <c r="A859" s="319" t="s">
        <v>1317</v>
      </c>
      <c r="B859" s="319" t="s">
        <v>1318</v>
      </c>
      <c r="C859" s="319" t="s">
        <v>1319</v>
      </c>
      <c r="D859" s="320" t="s">
        <v>1320</v>
      </c>
      <c r="E859" s="321">
        <f>131080-7250+1580+4800+8100+1950+12800+550+1300</f>
        <v>154910</v>
      </c>
      <c r="F859" s="322">
        <v>50000</v>
      </c>
      <c r="G859" s="322">
        <f>E859-F859</f>
        <v>104910</v>
      </c>
      <c r="H859" s="319"/>
    </row>
    <row r="860" spans="1:10" s="318" customFormat="1">
      <c r="A860" s="314" t="s">
        <v>1321</v>
      </c>
      <c r="B860" s="314" t="s">
        <v>449</v>
      </c>
      <c r="C860" s="314" t="s">
        <v>11</v>
      </c>
      <c r="D860" s="315" t="s">
        <v>1757</v>
      </c>
      <c r="E860" s="316">
        <v>55800</v>
      </c>
      <c r="F860" s="317">
        <v>35000</v>
      </c>
      <c r="G860" s="317">
        <f>E860-F860</f>
        <v>20800</v>
      </c>
      <c r="H860" s="314"/>
    </row>
    <row r="861" spans="1:10" s="274" customFormat="1">
      <c r="A861" s="270" t="s">
        <v>1832</v>
      </c>
      <c r="B861" s="270" t="s">
        <v>1833</v>
      </c>
      <c r="C861" s="270" t="s">
        <v>1834</v>
      </c>
      <c r="D861" s="271" t="s">
        <v>1835</v>
      </c>
      <c r="E861" s="272">
        <v>43750</v>
      </c>
      <c r="F861" s="273"/>
      <c r="G861" s="273"/>
      <c r="H861" s="270"/>
    </row>
    <row r="862" spans="1:10" s="229" customFormat="1">
      <c r="A862" s="242" t="s">
        <v>2014</v>
      </c>
      <c r="B862" s="242" t="s">
        <v>691</v>
      </c>
      <c r="C862" s="242" t="s">
        <v>11</v>
      </c>
      <c r="D862" s="244">
        <v>1734058480</v>
      </c>
      <c r="E862" s="258">
        <v>24300</v>
      </c>
      <c r="F862" s="245">
        <v>14000</v>
      </c>
      <c r="G862" s="245">
        <f t="shared" ref="G862:G867" si="34">E862-F862</f>
        <v>10300</v>
      </c>
      <c r="H862" s="242"/>
    </row>
    <row r="863" spans="1:10" s="333" customFormat="1" ht="56.25">
      <c r="A863" s="329" t="s">
        <v>2056</v>
      </c>
      <c r="B863" s="329" t="s">
        <v>2057</v>
      </c>
      <c r="C863" s="474" t="s">
        <v>2058</v>
      </c>
      <c r="D863" s="330">
        <v>1750910025</v>
      </c>
      <c r="E863" s="331">
        <v>9450</v>
      </c>
      <c r="F863" s="332"/>
      <c r="G863" s="332"/>
      <c r="H863" s="329"/>
    </row>
    <row r="864" spans="1:10" s="348" customFormat="1">
      <c r="A864" s="344" t="s">
        <v>2100</v>
      </c>
      <c r="B864" s="344" t="s">
        <v>2104</v>
      </c>
      <c r="C864" s="344" t="s">
        <v>1211</v>
      </c>
      <c r="D864" s="345" t="s">
        <v>2105</v>
      </c>
      <c r="E864" s="346">
        <v>11020</v>
      </c>
      <c r="F864" s="501">
        <v>11020</v>
      </c>
      <c r="G864" s="347">
        <f t="shared" si="34"/>
        <v>0</v>
      </c>
      <c r="H864" s="344"/>
    </row>
    <row r="865" spans="1:8" s="526" customFormat="1">
      <c r="A865" s="512" t="s">
        <v>2071</v>
      </c>
      <c r="B865" s="512" t="s">
        <v>2130</v>
      </c>
      <c r="C865" s="512" t="s">
        <v>2131</v>
      </c>
      <c r="D865" s="514" t="s">
        <v>2132</v>
      </c>
      <c r="E865" s="364">
        <v>5740</v>
      </c>
      <c r="F865" s="513"/>
      <c r="G865" s="513"/>
      <c r="H865" s="512"/>
    </row>
    <row r="866" spans="1:8" s="246" customFormat="1">
      <c r="A866" s="242" t="s">
        <v>2164</v>
      </c>
      <c r="B866" s="242" t="s">
        <v>2170</v>
      </c>
      <c r="C866" s="242" t="s">
        <v>2171</v>
      </c>
      <c r="D866" s="244" t="s">
        <v>2172</v>
      </c>
      <c r="E866" s="258">
        <v>15000</v>
      </c>
      <c r="F866" s="245">
        <v>4000</v>
      </c>
      <c r="G866" s="245">
        <f t="shared" si="34"/>
        <v>11000</v>
      </c>
      <c r="H866" s="242"/>
    </row>
    <row r="867" spans="1:8" s="246" customFormat="1">
      <c r="A867" s="229" t="s">
        <v>1209</v>
      </c>
      <c r="B867" s="229" t="s">
        <v>2582</v>
      </c>
      <c r="C867" s="344" t="s">
        <v>1211</v>
      </c>
      <c r="D867" s="645" t="s">
        <v>1212</v>
      </c>
      <c r="E867" s="258">
        <v>2400</v>
      </c>
      <c r="F867" s="245">
        <v>2360</v>
      </c>
      <c r="G867" s="245">
        <f t="shared" si="34"/>
        <v>40</v>
      </c>
      <c r="H867" s="242"/>
    </row>
    <row r="868" spans="1:8" s="267" customFormat="1">
      <c r="A868" s="653" t="s">
        <v>2074</v>
      </c>
      <c r="B868" s="232" t="s">
        <v>2137</v>
      </c>
      <c r="C868" s="251" t="s">
        <v>1834</v>
      </c>
      <c r="D868" s="654" t="s">
        <v>2138</v>
      </c>
      <c r="E868" s="259">
        <v>40750</v>
      </c>
      <c r="F868" s="253"/>
      <c r="G868" s="253"/>
      <c r="H868" s="251"/>
    </row>
    <row r="869" spans="1:8" s="546" customFormat="1">
      <c r="A869" s="418" t="s">
        <v>2431</v>
      </c>
      <c r="B869" s="418" t="s">
        <v>2432</v>
      </c>
      <c r="C869" s="418" t="s">
        <v>11</v>
      </c>
      <c r="D869" s="418"/>
      <c r="E869" s="416">
        <v>8740</v>
      </c>
      <c r="F869" s="417"/>
      <c r="G869" s="417"/>
      <c r="H869" s="414"/>
    </row>
    <row r="870" spans="1:8">
      <c r="A870" s="650" t="s">
        <v>391</v>
      </c>
      <c r="B870" s="651"/>
      <c r="C870" s="651"/>
      <c r="D870" s="651"/>
      <c r="E870" s="651"/>
      <c r="F870" s="651"/>
      <c r="G870" s="651"/>
      <c r="H870" s="652"/>
    </row>
    <row r="871" spans="1:8">
      <c r="A871" s="218" t="s">
        <v>1760</v>
      </c>
      <c r="B871" s="218" t="s">
        <v>1</v>
      </c>
      <c r="C871" s="218" t="s">
        <v>3</v>
      </c>
      <c r="D871" s="219" t="s">
        <v>4</v>
      </c>
      <c r="E871" s="256" t="s">
        <v>1776</v>
      </c>
      <c r="F871" s="220" t="s">
        <v>1727</v>
      </c>
      <c r="G871" s="220" t="s">
        <v>1728</v>
      </c>
      <c r="H871" s="218" t="s">
        <v>1784</v>
      </c>
    </row>
    <row r="872" spans="1:8" s="366" customFormat="1">
      <c r="A872" s="362" t="s">
        <v>389</v>
      </c>
      <c r="B872" s="362" t="s">
        <v>390</v>
      </c>
      <c r="C872" s="362" t="s">
        <v>391</v>
      </c>
      <c r="D872" s="363" t="s">
        <v>392</v>
      </c>
      <c r="E872" s="364">
        <f>24980+2200</f>
        <v>27180</v>
      </c>
      <c r="F872" s="365">
        <v>5000</v>
      </c>
      <c r="G872" s="365">
        <f>E872-F872</f>
        <v>22180</v>
      </c>
      <c r="H872" s="362"/>
    </row>
    <row r="873" spans="1:8" s="274" customFormat="1">
      <c r="A873" s="270" t="s">
        <v>465</v>
      </c>
      <c r="B873" s="270" t="s">
        <v>466</v>
      </c>
      <c r="C873" s="270" t="s">
        <v>391</v>
      </c>
      <c r="D873" s="271" t="s">
        <v>467</v>
      </c>
      <c r="E873" s="272">
        <v>5820</v>
      </c>
      <c r="F873" s="273"/>
      <c r="G873" s="273"/>
      <c r="H873" s="270"/>
    </row>
    <row r="874" spans="1:8" s="333" customFormat="1">
      <c r="A874" s="329" t="s">
        <v>644</v>
      </c>
      <c r="B874" s="329" t="s">
        <v>645</v>
      </c>
      <c r="C874" s="329" t="s">
        <v>391</v>
      </c>
      <c r="D874" s="330" t="s">
        <v>646</v>
      </c>
      <c r="E874" s="331">
        <v>19000</v>
      </c>
      <c r="F874" s="332"/>
      <c r="G874" s="332"/>
      <c r="H874" s="329"/>
    </row>
    <row r="875" spans="1:8" s="432" customFormat="1">
      <c r="A875" s="428" t="s">
        <v>949</v>
      </c>
      <c r="B875" s="428" t="s">
        <v>950</v>
      </c>
      <c r="C875" s="428" t="s">
        <v>391</v>
      </c>
      <c r="D875" s="429" t="s">
        <v>1757</v>
      </c>
      <c r="E875" s="430">
        <v>1610</v>
      </c>
      <c r="F875" s="431"/>
      <c r="G875" s="431"/>
      <c r="H875" s="428"/>
    </row>
    <row r="876" spans="1:8" s="313" customFormat="1">
      <c r="A876" s="309" t="s">
        <v>1083</v>
      </c>
      <c r="B876" s="309" t="s">
        <v>1084</v>
      </c>
      <c r="C876" s="309" t="s">
        <v>391</v>
      </c>
      <c r="D876" s="310" t="s">
        <v>1085</v>
      </c>
      <c r="E876" s="311">
        <v>7200</v>
      </c>
      <c r="F876" s="312">
        <v>5500</v>
      </c>
      <c r="G876" s="312">
        <f>E876-F876</f>
        <v>1700</v>
      </c>
      <c r="H876" s="309"/>
    </row>
    <row r="877" spans="1:8" s="343" customFormat="1">
      <c r="A877" s="339" t="s">
        <v>1139</v>
      </c>
      <c r="B877" s="339" t="s">
        <v>1140</v>
      </c>
      <c r="C877" s="339" t="s">
        <v>391</v>
      </c>
      <c r="D877" s="340" t="s">
        <v>1141</v>
      </c>
      <c r="E877" s="341">
        <v>4720</v>
      </c>
      <c r="F877" s="342"/>
      <c r="G877" s="342"/>
      <c r="H877" s="339"/>
    </row>
    <row r="878" spans="1:8" s="229" customFormat="1">
      <c r="A878" s="242" t="s">
        <v>1464</v>
      </c>
      <c r="B878" s="242" t="s">
        <v>1465</v>
      </c>
      <c r="C878" s="242" t="s">
        <v>391</v>
      </c>
      <c r="D878" s="244" t="s">
        <v>1466</v>
      </c>
      <c r="E878" s="258">
        <v>956000</v>
      </c>
      <c r="F878" s="245">
        <v>170000</v>
      </c>
      <c r="G878" s="245">
        <f>E878-F878</f>
        <v>786000</v>
      </c>
      <c r="H878" s="242"/>
    </row>
    <row r="879" spans="1:8" s="232" customFormat="1">
      <c r="A879" s="251" t="s">
        <v>1498</v>
      </c>
      <c r="B879" s="251" t="s">
        <v>1499</v>
      </c>
      <c r="C879" s="251" t="s">
        <v>391</v>
      </c>
      <c r="D879" s="252"/>
      <c r="E879" s="259">
        <v>232751</v>
      </c>
      <c r="F879" s="253"/>
      <c r="G879" s="253"/>
      <c r="H879" s="251"/>
    </row>
    <row r="880" spans="1:8" s="229" customFormat="1">
      <c r="A880" s="242" t="s">
        <v>1584</v>
      </c>
      <c r="B880" s="242" t="s">
        <v>1585</v>
      </c>
      <c r="C880" s="242" t="s">
        <v>391</v>
      </c>
      <c r="D880" s="244" t="s">
        <v>1757</v>
      </c>
      <c r="E880" s="258">
        <v>186950</v>
      </c>
      <c r="F880" s="245">
        <v>70000</v>
      </c>
      <c r="G880" s="245">
        <f>E880-F880</f>
        <v>116950</v>
      </c>
      <c r="H880" s="242"/>
    </row>
    <row r="881" spans="1:8" s="343" customFormat="1">
      <c r="A881" s="339" t="s">
        <v>2039</v>
      </c>
      <c r="B881" s="339" t="s">
        <v>2038</v>
      </c>
      <c r="C881" s="339" t="s">
        <v>391</v>
      </c>
      <c r="D881" s="340">
        <v>1738754862</v>
      </c>
      <c r="E881" s="341">
        <f>1630+2710</f>
        <v>4340</v>
      </c>
      <c r="F881" s="342"/>
      <c r="G881" s="342"/>
      <c r="H881" s="339"/>
    </row>
    <row r="882" spans="1:8" s="522" customFormat="1">
      <c r="A882" s="270" t="s">
        <v>2059</v>
      </c>
      <c r="B882" s="270" t="s">
        <v>2060</v>
      </c>
      <c r="C882" s="270" t="s">
        <v>391</v>
      </c>
      <c r="D882" s="271">
        <v>1724780109</v>
      </c>
      <c r="E882" s="272">
        <f>7100+1840</f>
        <v>8940</v>
      </c>
      <c r="F882" s="273"/>
      <c r="G882" s="273"/>
      <c r="H882" s="270"/>
    </row>
    <row r="883" spans="1:8" s="526" customFormat="1">
      <c r="A883" s="515" t="s">
        <v>2231</v>
      </c>
      <c r="B883" s="515" t="s">
        <v>394</v>
      </c>
      <c r="C883" s="515" t="s">
        <v>391</v>
      </c>
      <c r="D883" s="516" t="s">
        <v>2232</v>
      </c>
      <c r="E883" s="364">
        <v>5500</v>
      </c>
      <c r="F883" s="517"/>
      <c r="G883" s="517"/>
      <c r="H883" s="515"/>
    </row>
    <row r="884" spans="1:8" s="246" customFormat="1">
      <c r="A884" s="229" t="s">
        <v>2378</v>
      </c>
      <c r="B884" s="229" t="s">
        <v>2399</v>
      </c>
      <c r="C884" s="229" t="s">
        <v>391</v>
      </c>
      <c r="D884" s="229" t="s">
        <v>2400</v>
      </c>
      <c r="E884" s="258">
        <v>24300</v>
      </c>
      <c r="F884" s="245">
        <v>5000</v>
      </c>
      <c r="G884" s="245">
        <f>E884-F884</f>
        <v>19300</v>
      </c>
      <c r="H884" s="242"/>
    </row>
    <row r="885" spans="1:8" s="566" customFormat="1">
      <c r="A885" s="343" t="s">
        <v>2452</v>
      </c>
      <c r="B885" s="343" t="s">
        <v>2453</v>
      </c>
      <c r="C885" s="343" t="s">
        <v>391</v>
      </c>
      <c r="D885" s="343" t="s">
        <v>2454</v>
      </c>
      <c r="E885" s="341">
        <v>54500</v>
      </c>
      <c r="F885" s="342">
        <v>20000</v>
      </c>
      <c r="G885" s="342">
        <f>E885-F885</f>
        <v>34500</v>
      </c>
      <c r="H885" s="339"/>
    </row>
    <row r="886" spans="1:8">
      <c r="A886" s="608" t="s">
        <v>1783</v>
      </c>
      <c r="B886" s="608"/>
      <c r="C886" s="608"/>
      <c r="D886" s="608"/>
      <c r="E886" s="608"/>
      <c r="F886" s="608"/>
      <c r="G886" s="608"/>
      <c r="H886" s="608"/>
    </row>
    <row r="887" spans="1:8">
      <c r="A887" s="218" t="s">
        <v>1760</v>
      </c>
      <c r="B887" s="218" t="s">
        <v>1</v>
      </c>
      <c r="C887" s="218" t="s">
        <v>3</v>
      </c>
      <c r="D887" s="219" t="s">
        <v>4</v>
      </c>
      <c r="E887" s="256" t="s">
        <v>1776</v>
      </c>
      <c r="F887" s="220" t="s">
        <v>1727</v>
      </c>
      <c r="G887" s="220" t="s">
        <v>1728</v>
      </c>
      <c r="H887" s="218" t="s">
        <v>1784</v>
      </c>
    </row>
    <row r="888" spans="1:8" s="229" customFormat="1">
      <c r="A888" s="242" t="s">
        <v>88</v>
      </c>
      <c r="B888" s="242" t="s">
        <v>89</v>
      </c>
      <c r="C888" s="242" t="s">
        <v>90</v>
      </c>
      <c r="D888" s="244" t="s">
        <v>1757</v>
      </c>
      <c r="E888" s="258">
        <v>3000</v>
      </c>
      <c r="F888" s="245"/>
      <c r="G888" s="245"/>
      <c r="H888" s="242"/>
    </row>
    <row r="889" spans="1:8" s="333" customFormat="1">
      <c r="A889" s="329" t="s">
        <v>104</v>
      </c>
      <c r="B889" s="329" t="s">
        <v>105</v>
      </c>
      <c r="C889" s="329"/>
      <c r="D889" s="330" t="s">
        <v>1757</v>
      </c>
      <c r="E889" s="331">
        <v>23000</v>
      </c>
      <c r="F889" s="332"/>
      <c r="G889" s="332"/>
      <c r="H889" s="329"/>
    </row>
    <row r="890" spans="1:8" s="318" customFormat="1">
      <c r="A890" s="314" t="s">
        <v>106</v>
      </c>
      <c r="B890" s="314" t="s">
        <v>107</v>
      </c>
      <c r="C890" s="314"/>
      <c r="D890" s="315" t="s">
        <v>1757</v>
      </c>
      <c r="E890" s="316">
        <v>13000</v>
      </c>
      <c r="F890" s="317"/>
      <c r="G890" s="317"/>
      <c r="H890" s="314"/>
    </row>
    <row r="891" spans="1:8" s="333" customFormat="1">
      <c r="A891" s="329" t="s">
        <v>154</v>
      </c>
      <c r="B891" s="329" t="s">
        <v>155</v>
      </c>
      <c r="C891" s="329" t="s">
        <v>156</v>
      </c>
      <c r="D891" s="330" t="s">
        <v>157</v>
      </c>
      <c r="E891" s="331">
        <v>54000</v>
      </c>
      <c r="F891" s="332">
        <v>35000</v>
      </c>
      <c r="G891" s="332">
        <f>E891-F891</f>
        <v>19000</v>
      </c>
      <c r="H891" s="329"/>
    </row>
    <row r="892" spans="1:8" s="418" customFormat="1">
      <c r="A892" s="414" t="s">
        <v>185</v>
      </c>
      <c r="B892" s="414" t="s">
        <v>186</v>
      </c>
      <c r="C892" s="414" t="s">
        <v>187</v>
      </c>
      <c r="D892" s="415" t="s">
        <v>1757</v>
      </c>
      <c r="E892" s="416">
        <v>9000</v>
      </c>
      <c r="F892" s="417"/>
      <c r="G892" s="417"/>
      <c r="H892" s="414"/>
    </row>
    <row r="893" spans="1:8" s="348" customFormat="1">
      <c r="A893" s="344" t="s">
        <v>198</v>
      </c>
      <c r="B893" s="344" t="s">
        <v>199</v>
      </c>
      <c r="C893" s="344" t="s">
        <v>200</v>
      </c>
      <c r="D893" s="345" t="s">
        <v>201</v>
      </c>
      <c r="E893" s="346">
        <v>8000</v>
      </c>
      <c r="F893" s="347">
        <v>8000</v>
      </c>
      <c r="G893" s="347">
        <v>0</v>
      </c>
      <c r="H893" s="344"/>
    </row>
    <row r="894" spans="1:8" s="348" customFormat="1">
      <c r="A894" s="344" t="s">
        <v>330</v>
      </c>
      <c r="B894" s="344" t="s">
        <v>331</v>
      </c>
      <c r="C894" s="344" t="s">
        <v>332</v>
      </c>
      <c r="D894" s="345" t="s">
        <v>333</v>
      </c>
      <c r="E894" s="346">
        <v>5000</v>
      </c>
      <c r="F894" s="347">
        <v>5000</v>
      </c>
      <c r="G894" s="347">
        <v>0</v>
      </c>
      <c r="H894" s="344"/>
    </row>
    <row r="895" spans="1:8" s="343" customFormat="1">
      <c r="A895" s="339" t="s">
        <v>353</v>
      </c>
      <c r="B895" s="339" t="s">
        <v>354</v>
      </c>
      <c r="C895" s="339" t="s">
        <v>355</v>
      </c>
      <c r="D895" s="340" t="s">
        <v>333</v>
      </c>
      <c r="E895" s="341">
        <f>51680+5500+2750</f>
        <v>59930</v>
      </c>
      <c r="F895" s="342">
        <v>40000</v>
      </c>
      <c r="G895" s="342">
        <f>E895-F895</f>
        <v>19930</v>
      </c>
      <c r="H895" s="339"/>
    </row>
    <row r="896" spans="1:8" s="229" customFormat="1">
      <c r="A896" s="242" t="s">
        <v>374</v>
      </c>
      <c r="B896" s="242" t="s">
        <v>375</v>
      </c>
      <c r="C896" s="242" t="s">
        <v>332</v>
      </c>
      <c r="D896" s="244" t="s">
        <v>376</v>
      </c>
      <c r="E896" s="258">
        <v>10500</v>
      </c>
      <c r="F896" s="245">
        <f>5000+3000</f>
        <v>8000</v>
      </c>
      <c r="G896" s="245">
        <f>E896-F896</f>
        <v>2500</v>
      </c>
      <c r="H896" s="242"/>
    </row>
    <row r="897" spans="1:9" s="366" customFormat="1">
      <c r="A897" s="362" t="s">
        <v>393</v>
      </c>
      <c r="B897" s="362" t="s">
        <v>394</v>
      </c>
      <c r="C897" s="362"/>
      <c r="D897" s="363" t="s">
        <v>395</v>
      </c>
      <c r="E897" s="364">
        <v>77300</v>
      </c>
      <c r="F897" s="365"/>
      <c r="G897" s="365"/>
      <c r="H897" s="362"/>
    </row>
    <row r="898" spans="1:9" s="229" customFormat="1">
      <c r="A898" s="242" t="s">
        <v>431</v>
      </c>
      <c r="B898" s="242" t="s">
        <v>432</v>
      </c>
      <c r="C898" s="242" t="s">
        <v>433</v>
      </c>
      <c r="D898" s="244" t="s">
        <v>434</v>
      </c>
      <c r="E898" s="258">
        <v>4000</v>
      </c>
      <c r="F898" s="245"/>
      <c r="G898" s="245"/>
      <c r="H898" s="242"/>
    </row>
    <row r="899" spans="1:9" s="274" customFormat="1">
      <c r="A899" s="270" t="s">
        <v>440</v>
      </c>
      <c r="B899" s="270" t="s">
        <v>441</v>
      </c>
      <c r="C899" s="270" t="s">
        <v>90</v>
      </c>
      <c r="D899" s="271" t="s">
        <v>1757</v>
      </c>
      <c r="E899" s="272">
        <v>50130</v>
      </c>
      <c r="F899" s="273"/>
      <c r="G899" s="273"/>
      <c r="H899" s="270"/>
    </row>
    <row r="900" spans="1:9" s="348" customFormat="1">
      <c r="A900" s="344" t="s">
        <v>560</v>
      </c>
      <c r="B900" s="344" t="s">
        <v>561</v>
      </c>
      <c r="C900" s="344" t="s">
        <v>562</v>
      </c>
      <c r="D900" s="345" t="s">
        <v>563</v>
      </c>
      <c r="E900" s="346">
        <v>20000</v>
      </c>
      <c r="F900" s="347">
        <f>13000+7000</f>
        <v>20000</v>
      </c>
      <c r="G900" s="347">
        <f>E900-F900</f>
        <v>0</v>
      </c>
      <c r="H900" s="344"/>
      <c r="I900" s="477"/>
    </row>
    <row r="901" spans="1:9" s="328" customFormat="1">
      <c r="A901" s="324" t="s">
        <v>564</v>
      </c>
      <c r="B901" s="324" t="s">
        <v>565</v>
      </c>
      <c r="C901" s="324" t="s">
        <v>562</v>
      </c>
      <c r="D901" s="325" t="s">
        <v>566</v>
      </c>
      <c r="E901" s="326">
        <v>21840</v>
      </c>
      <c r="F901" s="327">
        <v>8000</v>
      </c>
      <c r="G901" s="327">
        <f>E901-F901</f>
        <v>13840</v>
      </c>
      <c r="H901" s="324"/>
      <c r="I901" s="464"/>
    </row>
    <row r="902" spans="1:9" s="229" customFormat="1">
      <c r="A902" s="242" t="s">
        <v>612</v>
      </c>
      <c r="B902" s="242" t="s">
        <v>613</v>
      </c>
      <c r="C902" s="242" t="s">
        <v>614</v>
      </c>
      <c r="D902" s="244" t="s">
        <v>1757</v>
      </c>
      <c r="E902" s="258">
        <f>24000+1000</f>
        <v>25000</v>
      </c>
      <c r="F902" s="245"/>
      <c r="G902" s="245"/>
      <c r="H902" s="242"/>
      <c r="I902" s="475"/>
    </row>
    <row r="903" spans="1:9" s="333" customFormat="1">
      <c r="A903" s="329" t="s">
        <v>647</v>
      </c>
      <c r="B903" s="329" t="s">
        <v>648</v>
      </c>
      <c r="C903" s="329" t="s">
        <v>649</v>
      </c>
      <c r="D903" s="330" t="s">
        <v>650</v>
      </c>
      <c r="E903" s="331">
        <v>40000</v>
      </c>
      <c r="F903" s="332">
        <v>19000</v>
      </c>
      <c r="G903" s="332">
        <f>E903-F903</f>
        <v>21000</v>
      </c>
      <c r="H903" s="329"/>
      <c r="I903" s="456"/>
    </row>
    <row r="904" spans="1:9" s="328" customFormat="1">
      <c r="A904" s="324" t="s">
        <v>683</v>
      </c>
      <c r="B904" s="324" t="s">
        <v>684</v>
      </c>
      <c r="C904" s="324" t="s">
        <v>685</v>
      </c>
      <c r="D904" s="325" t="s">
        <v>686</v>
      </c>
      <c r="E904" s="326">
        <v>10500</v>
      </c>
      <c r="F904" s="327"/>
      <c r="G904" s="327"/>
      <c r="H904" s="324"/>
      <c r="I904" s="464"/>
    </row>
    <row r="905" spans="1:9" s="333" customFormat="1">
      <c r="A905" s="329" t="s">
        <v>712</v>
      </c>
      <c r="B905" s="329" t="s">
        <v>713</v>
      </c>
      <c r="C905" s="329" t="s">
        <v>714</v>
      </c>
      <c r="D905" s="330" t="s">
        <v>1757</v>
      </c>
      <c r="E905" s="331">
        <v>650</v>
      </c>
      <c r="F905" s="332"/>
      <c r="G905" s="332"/>
      <c r="H905" s="329"/>
      <c r="I905" s="456"/>
    </row>
    <row r="906" spans="1:9" s="455" customFormat="1">
      <c r="A906" s="450" t="s">
        <v>736</v>
      </c>
      <c r="B906" s="450" t="s">
        <v>737</v>
      </c>
      <c r="C906" s="450" t="s">
        <v>738</v>
      </c>
      <c r="D906" s="451" t="s">
        <v>1757</v>
      </c>
      <c r="E906" s="452">
        <v>4500</v>
      </c>
      <c r="F906" s="453"/>
      <c r="G906" s="453"/>
      <c r="H906" s="450"/>
      <c r="I906" s="454"/>
    </row>
    <row r="907" spans="1:9" s="318" customFormat="1">
      <c r="A907" s="314" t="s">
        <v>766</v>
      </c>
      <c r="B907" s="314" t="s">
        <v>455</v>
      </c>
      <c r="C907" s="314" t="s">
        <v>767</v>
      </c>
      <c r="D907" s="315" t="s">
        <v>1757</v>
      </c>
      <c r="E907" s="316">
        <v>3525</v>
      </c>
      <c r="F907" s="317"/>
      <c r="G907" s="317"/>
      <c r="H907" s="314"/>
      <c r="I907" s="443"/>
    </row>
    <row r="908" spans="1:9" s="449" customFormat="1">
      <c r="A908" s="444" t="s">
        <v>781</v>
      </c>
      <c r="B908" s="444" t="s">
        <v>782</v>
      </c>
      <c r="C908" s="444" t="s">
        <v>156</v>
      </c>
      <c r="D908" s="445" t="s">
        <v>1757</v>
      </c>
      <c r="E908" s="446">
        <v>250</v>
      </c>
      <c r="F908" s="447"/>
      <c r="G908" s="447"/>
      <c r="H908" s="444"/>
      <c r="I908" s="448"/>
    </row>
    <row r="909" spans="1:9" s="318" customFormat="1">
      <c r="A909" s="314" t="s">
        <v>783</v>
      </c>
      <c r="B909" s="314" t="s">
        <v>432</v>
      </c>
      <c r="C909" s="314" t="s">
        <v>156</v>
      </c>
      <c r="D909" s="315" t="s">
        <v>784</v>
      </c>
      <c r="E909" s="316">
        <v>5675</v>
      </c>
      <c r="F909" s="317"/>
      <c r="G909" s="317"/>
      <c r="H909" s="314"/>
      <c r="I909" s="443"/>
    </row>
    <row r="910" spans="1:9" s="333" customFormat="1">
      <c r="A910" s="329" t="s">
        <v>788</v>
      </c>
      <c r="B910" s="329" t="s">
        <v>789</v>
      </c>
      <c r="C910" s="329" t="s">
        <v>156</v>
      </c>
      <c r="D910" s="330" t="s">
        <v>790</v>
      </c>
      <c r="E910" s="331">
        <v>23070</v>
      </c>
      <c r="F910" s="332"/>
      <c r="G910" s="332"/>
      <c r="H910" s="329"/>
    </row>
    <row r="911" spans="1:9" s="318" customFormat="1">
      <c r="A911" s="314" t="s">
        <v>803</v>
      </c>
      <c r="B911" s="314" t="s">
        <v>804</v>
      </c>
      <c r="C911" s="314" t="s">
        <v>562</v>
      </c>
      <c r="D911" s="315" t="s">
        <v>805</v>
      </c>
      <c r="E911" s="316">
        <v>2200</v>
      </c>
      <c r="F911" s="317"/>
      <c r="G911" s="317"/>
      <c r="H911" s="314"/>
    </row>
    <row r="912" spans="1:9" s="333" customFormat="1">
      <c r="A912" s="329" t="s">
        <v>821</v>
      </c>
      <c r="B912" s="329" t="s">
        <v>631</v>
      </c>
      <c r="C912" s="329" t="s">
        <v>822</v>
      </c>
      <c r="D912" s="330" t="s">
        <v>1757</v>
      </c>
      <c r="E912" s="331">
        <v>42700</v>
      </c>
      <c r="F912" s="332"/>
      <c r="G912" s="332"/>
      <c r="H912" s="329"/>
    </row>
    <row r="913" spans="1:8" s="313" customFormat="1">
      <c r="A913" s="309" t="s">
        <v>938</v>
      </c>
      <c r="B913" s="309" t="s">
        <v>939</v>
      </c>
      <c r="C913" s="309" t="s">
        <v>940</v>
      </c>
      <c r="D913" s="310" t="s">
        <v>941</v>
      </c>
      <c r="E913" s="311">
        <v>23090</v>
      </c>
      <c r="F913" s="312"/>
      <c r="G913" s="312"/>
      <c r="H913" s="309"/>
    </row>
    <row r="914" spans="1:8" s="398" customFormat="1">
      <c r="A914" s="394" t="s">
        <v>1095</v>
      </c>
      <c r="B914" s="394" t="s">
        <v>844</v>
      </c>
      <c r="C914" s="394" t="s">
        <v>1096</v>
      </c>
      <c r="D914" s="395" t="s">
        <v>1757</v>
      </c>
      <c r="E914" s="396">
        <v>410</v>
      </c>
      <c r="F914" s="397"/>
      <c r="G914" s="397"/>
      <c r="H914" s="394"/>
    </row>
    <row r="915" spans="1:8" s="229" customFormat="1">
      <c r="A915" s="242" t="s">
        <v>1589</v>
      </c>
      <c r="B915" s="242" t="s">
        <v>1590</v>
      </c>
      <c r="C915" s="242" t="s">
        <v>1591</v>
      </c>
      <c r="D915" s="244" t="s">
        <v>1757</v>
      </c>
      <c r="E915" s="258">
        <f>24475</f>
        <v>24475</v>
      </c>
      <c r="F915" s="245">
        <v>18000</v>
      </c>
      <c r="G915" s="245">
        <f>E915-F915</f>
        <v>6475</v>
      </c>
      <c r="H915" s="242"/>
    </row>
    <row r="916" spans="1:8" s="484" customFormat="1">
      <c r="A916" s="480" t="s">
        <v>475</v>
      </c>
      <c r="B916" s="480" t="s">
        <v>476</v>
      </c>
      <c r="C916" s="480" t="s">
        <v>477</v>
      </c>
      <c r="D916" s="481" t="s">
        <v>1757</v>
      </c>
      <c r="E916" s="482">
        <v>1900</v>
      </c>
      <c r="F916" s="483"/>
      <c r="G916" s="483"/>
      <c r="H916" s="480"/>
    </row>
    <row r="917" spans="1:8" s="343" customFormat="1">
      <c r="A917" s="339" t="s">
        <v>1148</v>
      </c>
      <c r="B917" s="339" t="s">
        <v>1149</v>
      </c>
      <c r="C917" s="339" t="s">
        <v>1150</v>
      </c>
      <c r="D917" s="340" t="s">
        <v>1151</v>
      </c>
      <c r="E917" s="341">
        <v>12000</v>
      </c>
      <c r="F917" s="342"/>
      <c r="G917" s="342"/>
      <c r="H917" s="339"/>
    </row>
    <row r="918" spans="1:8" s="229" customFormat="1">
      <c r="A918" s="242" t="s">
        <v>1476</v>
      </c>
      <c r="B918" s="242" t="s">
        <v>1477</v>
      </c>
      <c r="C918" s="242" t="s">
        <v>1478</v>
      </c>
      <c r="D918" s="244" t="s">
        <v>1757</v>
      </c>
      <c r="E918" s="258">
        <v>11943</v>
      </c>
      <c r="F918" s="245"/>
      <c r="G918" s="245"/>
      <c r="H918" s="242"/>
    </row>
    <row r="919" spans="1:8" s="418" customFormat="1">
      <c r="A919" s="414" t="s">
        <v>921</v>
      </c>
      <c r="B919" s="414" t="s">
        <v>2500</v>
      </c>
      <c r="C919" s="414" t="s">
        <v>923</v>
      </c>
      <c r="D919" s="415" t="s">
        <v>924</v>
      </c>
      <c r="E919" s="416">
        <v>8000</v>
      </c>
      <c r="F919" s="417"/>
      <c r="G919" s="417"/>
      <c r="H919" s="414"/>
    </row>
    <row r="920" spans="1:8" s="333" customFormat="1">
      <c r="A920" s="329" t="s">
        <v>1074</v>
      </c>
      <c r="B920" s="329" t="s">
        <v>1075</v>
      </c>
      <c r="C920" s="329" t="s">
        <v>1076</v>
      </c>
      <c r="D920" s="330" t="s">
        <v>1077</v>
      </c>
      <c r="E920" s="331">
        <v>4490</v>
      </c>
      <c r="F920" s="332">
        <v>4000</v>
      </c>
      <c r="G920" s="332"/>
      <c r="H920" s="329"/>
    </row>
    <row r="921" spans="1:8" s="274" customFormat="1">
      <c r="A921" s="270" t="s">
        <v>264</v>
      </c>
      <c r="B921" s="270" t="s">
        <v>265</v>
      </c>
      <c r="C921" s="270" t="s">
        <v>266</v>
      </c>
      <c r="D921" s="271" t="s">
        <v>267</v>
      </c>
      <c r="E921" s="272">
        <v>24500</v>
      </c>
      <c r="F921" s="273">
        <v>20000</v>
      </c>
      <c r="G921" s="273">
        <f>E921-F921</f>
        <v>4500</v>
      </c>
      <c r="H921" s="270"/>
    </row>
    <row r="922" spans="1:8" s="333" customFormat="1">
      <c r="A922" s="329" t="s">
        <v>617</v>
      </c>
      <c r="B922" s="329" t="s">
        <v>618</v>
      </c>
      <c r="C922" s="329" t="s">
        <v>266</v>
      </c>
      <c r="D922" s="330" t="s">
        <v>619</v>
      </c>
      <c r="E922" s="331">
        <v>100000</v>
      </c>
      <c r="F922" s="332"/>
      <c r="G922" s="332"/>
      <c r="H922" s="329"/>
    </row>
    <row r="923" spans="1:8" s="229" customFormat="1">
      <c r="A923" s="242" t="s">
        <v>1570</v>
      </c>
      <c r="B923" s="242" t="s">
        <v>1571</v>
      </c>
      <c r="C923" s="242" t="s">
        <v>1572</v>
      </c>
      <c r="D923" s="244" t="s">
        <v>1757</v>
      </c>
      <c r="E923" s="258">
        <v>901966</v>
      </c>
      <c r="F923" s="245">
        <f>66450+8000+10000+10000+20000+20000+10000+10000+10000+10000</f>
        <v>174450</v>
      </c>
      <c r="G923" s="245">
        <f>E923-F923</f>
        <v>727516</v>
      </c>
      <c r="H923" s="242"/>
    </row>
    <row r="924" spans="1:8" s="318" customFormat="1">
      <c r="A924" s="314" t="s">
        <v>214</v>
      </c>
      <c r="B924" s="314" t="s">
        <v>215</v>
      </c>
      <c r="C924" s="314" t="s">
        <v>216</v>
      </c>
      <c r="D924" s="315" t="s">
        <v>1757</v>
      </c>
      <c r="E924" s="316">
        <v>500</v>
      </c>
      <c r="F924" s="317"/>
      <c r="G924" s="317"/>
      <c r="H924" s="314"/>
    </row>
    <row r="925" spans="1:8" s="333" customFormat="1">
      <c r="A925" s="329" t="s">
        <v>558</v>
      </c>
      <c r="B925" s="329" t="s">
        <v>559</v>
      </c>
      <c r="C925" s="329" t="s">
        <v>216</v>
      </c>
      <c r="D925" s="330" t="s">
        <v>1757</v>
      </c>
      <c r="E925" s="331">
        <v>900</v>
      </c>
      <c r="F925" s="332"/>
      <c r="G925" s="332"/>
      <c r="H925" s="329"/>
    </row>
    <row r="926" spans="1:8" s="229" customFormat="1">
      <c r="A926" s="242" t="s">
        <v>1581</v>
      </c>
      <c r="B926" s="242" t="s">
        <v>1582</v>
      </c>
      <c r="C926" s="242" t="s">
        <v>1583</v>
      </c>
      <c r="D926" s="244" t="s">
        <v>1757</v>
      </c>
      <c r="E926" s="258">
        <v>114000</v>
      </c>
      <c r="F926" s="245">
        <f>60000+20000</f>
        <v>80000</v>
      </c>
      <c r="G926" s="245">
        <f>E926-F926</f>
        <v>34000</v>
      </c>
      <c r="H926" s="242"/>
    </row>
    <row r="927" spans="1:8" s="232" customFormat="1">
      <c r="A927" s="251" t="s">
        <v>1483</v>
      </c>
      <c r="B927" s="251" t="s">
        <v>1484</v>
      </c>
      <c r="C927" s="251" t="s">
        <v>1485</v>
      </c>
      <c r="D927" s="252" t="s">
        <v>1757</v>
      </c>
      <c r="E927" s="259">
        <v>955</v>
      </c>
      <c r="F927" s="253"/>
      <c r="G927" s="253"/>
      <c r="H927" s="251"/>
    </row>
    <row r="928" spans="1:8" s="250" customFormat="1">
      <c r="A928" s="247" t="s">
        <v>1576</v>
      </c>
      <c r="B928" s="247" t="s">
        <v>1577</v>
      </c>
      <c r="C928" s="247" t="s">
        <v>1578</v>
      </c>
      <c r="D928" s="248" t="s">
        <v>1757</v>
      </c>
      <c r="E928" s="261">
        <v>54240</v>
      </c>
      <c r="F928" s="249">
        <v>54000</v>
      </c>
      <c r="G928" s="249">
        <f>E928-F928</f>
        <v>240</v>
      </c>
      <c r="H928" s="247"/>
    </row>
    <row r="929" spans="1:9" s="229" customFormat="1">
      <c r="A929" s="242" t="s">
        <v>1598</v>
      </c>
      <c r="B929" s="242" t="s">
        <v>1599</v>
      </c>
      <c r="C929" s="242" t="s">
        <v>714</v>
      </c>
      <c r="D929" s="244" t="s">
        <v>1600</v>
      </c>
      <c r="E929" s="258">
        <v>108005</v>
      </c>
      <c r="F929" s="245">
        <v>65000</v>
      </c>
      <c r="G929" s="245">
        <f>E929-F929</f>
        <v>43005</v>
      </c>
      <c r="H929" s="242"/>
    </row>
    <row r="930" spans="1:9" s="333" customFormat="1">
      <c r="A930" s="329" t="s">
        <v>1652</v>
      </c>
      <c r="B930" s="329" t="s">
        <v>1653</v>
      </c>
      <c r="C930" s="329" t="s">
        <v>714</v>
      </c>
      <c r="D930" s="330" t="s">
        <v>1654</v>
      </c>
      <c r="E930" s="331">
        <v>33304</v>
      </c>
      <c r="F930" s="332">
        <v>33000</v>
      </c>
      <c r="G930" s="332">
        <f>E930-F930</f>
        <v>304</v>
      </c>
      <c r="H930" s="329"/>
    </row>
    <row r="931" spans="1:9" s="318" customFormat="1">
      <c r="A931" s="314" t="s">
        <v>1335</v>
      </c>
      <c r="B931" s="314" t="s">
        <v>1315</v>
      </c>
      <c r="C931" s="314" t="s">
        <v>1336</v>
      </c>
      <c r="D931" s="315" t="s">
        <v>1337</v>
      </c>
      <c r="E931" s="316">
        <v>24000</v>
      </c>
      <c r="F931" s="317">
        <v>10000</v>
      </c>
      <c r="G931" s="317">
        <f>E931-F931</f>
        <v>14000</v>
      </c>
      <c r="H931" s="314"/>
    </row>
    <row r="932" spans="1:9" s="308" customFormat="1">
      <c r="A932" s="269" t="s">
        <v>1343</v>
      </c>
      <c r="B932" s="269" t="s">
        <v>1344</v>
      </c>
      <c r="C932" s="269" t="s">
        <v>1336</v>
      </c>
      <c r="D932" s="305" t="s">
        <v>1345</v>
      </c>
      <c r="E932" s="306">
        <v>13970</v>
      </c>
      <c r="F932" s="307"/>
      <c r="G932" s="307"/>
      <c r="H932" s="269"/>
    </row>
    <row r="933" spans="1:9" s="366" customFormat="1">
      <c r="A933" s="362" t="s">
        <v>1820</v>
      </c>
      <c r="B933" s="362" t="s">
        <v>1821</v>
      </c>
      <c r="C933" s="362" t="s">
        <v>1591</v>
      </c>
      <c r="D933" s="363" t="s">
        <v>1822</v>
      </c>
      <c r="E933" s="364">
        <v>20400</v>
      </c>
      <c r="F933" s="365"/>
      <c r="G933" s="365"/>
      <c r="H933" s="362"/>
    </row>
    <row r="934" spans="1:9" s="333" customFormat="1">
      <c r="A934" s="533" t="s">
        <v>1589</v>
      </c>
      <c r="B934" s="329" t="s">
        <v>1986</v>
      </c>
      <c r="C934" s="329" t="s">
        <v>1591</v>
      </c>
      <c r="D934" s="330"/>
      <c r="E934" s="331">
        <v>24475</v>
      </c>
      <c r="F934" s="332">
        <f>15000+3000</f>
        <v>18000</v>
      </c>
      <c r="G934" s="332">
        <f>E934-F934</f>
        <v>6475</v>
      </c>
      <c r="H934" s="329"/>
    </row>
    <row r="935" spans="1:9" s="229" customFormat="1">
      <c r="A935" s="268" t="s">
        <v>1991</v>
      </c>
      <c r="B935" s="242" t="s">
        <v>1986</v>
      </c>
      <c r="C935" s="242" t="s">
        <v>1992</v>
      </c>
      <c r="D935" s="244"/>
      <c r="E935" s="258">
        <v>30750</v>
      </c>
      <c r="F935" s="245"/>
      <c r="G935" s="245"/>
      <c r="H935" s="242"/>
    </row>
    <row r="936" spans="1:9" s="333" customFormat="1">
      <c r="A936" s="329" t="s">
        <v>2021</v>
      </c>
      <c r="B936" s="329" t="s">
        <v>2022</v>
      </c>
      <c r="C936" s="329" t="s">
        <v>2023</v>
      </c>
      <c r="D936" s="509">
        <v>1719541146</v>
      </c>
      <c r="E936" s="331">
        <v>7100</v>
      </c>
      <c r="F936" s="332"/>
      <c r="G936" s="332"/>
      <c r="H936" s="329"/>
    </row>
    <row r="937" spans="1:9" s="343" customFormat="1">
      <c r="A937" s="339" t="s">
        <v>2036</v>
      </c>
      <c r="B937" s="377" t="s">
        <v>2034</v>
      </c>
      <c r="C937" s="377" t="s">
        <v>2035</v>
      </c>
      <c r="D937" s="340">
        <v>1723994646</v>
      </c>
      <c r="E937" s="341">
        <f>5250+5000</f>
        <v>10250</v>
      </c>
      <c r="F937" s="342"/>
      <c r="G937" s="342"/>
      <c r="H937" s="339"/>
    </row>
    <row r="938" spans="1:9" s="348" customFormat="1">
      <c r="A938" s="344" t="s">
        <v>2069</v>
      </c>
      <c r="B938" s="344" t="s">
        <v>288</v>
      </c>
      <c r="C938" s="344" t="s">
        <v>2126</v>
      </c>
      <c r="D938" s="345" t="s">
        <v>2127</v>
      </c>
      <c r="E938" s="346">
        <v>6350</v>
      </c>
      <c r="F938" s="346">
        <v>6350</v>
      </c>
      <c r="G938" s="347">
        <f t="shared" ref="G938:G947" si="35">E938-F938</f>
        <v>0</v>
      </c>
      <c r="H938" s="344"/>
    </row>
    <row r="939" spans="1:9" s="229" customFormat="1" ht="56.25">
      <c r="A939" s="242" t="s">
        <v>2179</v>
      </c>
      <c r="B939" s="242" t="s">
        <v>2183</v>
      </c>
      <c r="C939" s="242" t="s">
        <v>2126</v>
      </c>
      <c r="D939" s="535" t="s">
        <v>2184</v>
      </c>
      <c r="E939" s="258">
        <f>5400+230</f>
        <v>5630</v>
      </c>
      <c r="F939" s="245"/>
      <c r="G939" s="245"/>
      <c r="H939" s="242"/>
    </row>
    <row r="940" spans="1:9" s="333" customFormat="1" ht="56.25">
      <c r="A940" s="329" t="s">
        <v>2180</v>
      </c>
      <c r="B940" s="329" t="s">
        <v>2185</v>
      </c>
      <c r="C940" s="329" t="s">
        <v>562</v>
      </c>
      <c r="D940" s="536" t="s">
        <v>2186</v>
      </c>
      <c r="E940" s="331">
        <f>22220+27700</f>
        <v>49920</v>
      </c>
      <c r="F940" s="332">
        <v>22220</v>
      </c>
      <c r="G940" s="332">
        <f>E940-F940</f>
        <v>27700</v>
      </c>
      <c r="H940" s="329"/>
    </row>
    <row r="941" spans="1:9" s="229" customFormat="1">
      <c r="A941" s="242" t="s">
        <v>2188</v>
      </c>
      <c r="B941" s="242" t="s">
        <v>2209</v>
      </c>
      <c r="C941" s="242" t="s">
        <v>2035</v>
      </c>
      <c r="D941" s="244" t="s">
        <v>2210</v>
      </c>
      <c r="E941" s="258">
        <f>1500+550</f>
        <v>2050</v>
      </c>
      <c r="F941" s="245"/>
      <c r="G941" s="245"/>
      <c r="H941" s="242"/>
    </row>
    <row r="942" spans="1:9" s="242" customFormat="1">
      <c r="A942" s="268" t="s">
        <v>2202</v>
      </c>
      <c r="B942" s="242" t="s">
        <v>2217</v>
      </c>
      <c r="C942" s="242" t="s">
        <v>2218</v>
      </c>
      <c r="D942" s="244" t="s">
        <v>2219</v>
      </c>
      <c r="E942" s="258">
        <f>5200+10400+5200+7800+10400+36400+2600+5200+7800+7800+5200</f>
        <v>104000</v>
      </c>
      <c r="F942" s="245">
        <f>5200+10400+5200+7800+10400+20000</f>
        <v>59000</v>
      </c>
      <c r="G942" s="245">
        <f t="shared" si="35"/>
        <v>45000</v>
      </c>
      <c r="I942" s="552"/>
    </row>
    <row r="943" spans="1:9" s="366" customFormat="1">
      <c r="A943" s="505" t="s">
        <v>2223</v>
      </c>
      <c r="B943" s="512" t="s">
        <v>2236</v>
      </c>
      <c r="C943" s="512" t="s">
        <v>2237</v>
      </c>
      <c r="D943" s="514" t="s">
        <v>2238</v>
      </c>
      <c r="E943" s="537">
        <v>13750</v>
      </c>
      <c r="F943" s="513">
        <v>2000</v>
      </c>
      <c r="G943" s="513">
        <f t="shared" si="35"/>
        <v>11750</v>
      </c>
      <c r="H943" s="512"/>
    </row>
    <row r="944" spans="1:9" s="229" customFormat="1">
      <c r="A944" s="242" t="s">
        <v>2297</v>
      </c>
      <c r="B944" s="242" t="s">
        <v>2296</v>
      </c>
      <c r="C944" s="242" t="s">
        <v>266</v>
      </c>
      <c r="D944" s="244" t="s">
        <v>2295</v>
      </c>
      <c r="E944" s="258">
        <v>33600</v>
      </c>
      <c r="F944" s="245">
        <v>15000</v>
      </c>
      <c r="G944" s="245">
        <f t="shared" si="35"/>
        <v>18600</v>
      </c>
      <c r="H944" s="242"/>
    </row>
    <row r="945" spans="1:8" s="343" customFormat="1">
      <c r="A945" s="339" t="s">
        <v>2313</v>
      </c>
      <c r="B945" s="339" t="s">
        <v>2312</v>
      </c>
      <c r="C945" s="339" t="s">
        <v>281</v>
      </c>
      <c r="D945" s="340"/>
      <c r="E945" s="341" t="s">
        <v>2330</v>
      </c>
      <c r="F945" s="342"/>
      <c r="G945" s="342"/>
      <c r="H945" s="339"/>
    </row>
    <row r="946" spans="1:8" s="343" customFormat="1">
      <c r="A946" s="339" t="s">
        <v>2318</v>
      </c>
      <c r="B946" s="339" t="s">
        <v>2317</v>
      </c>
      <c r="C946" s="339" t="s">
        <v>2316</v>
      </c>
      <c r="D946" s="340"/>
      <c r="E946" s="341" t="s">
        <v>2331</v>
      </c>
      <c r="F946" s="342"/>
      <c r="G946" s="342"/>
      <c r="H946" s="339"/>
    </row>
    <row r="947" spans="1:8" s="229" customFormat="1">
      <c r="A947" s="242" t="s">
        <v>2289</v>
      </c>
      <c r="B947" s="242" t="s">
        <v>2288</v>
      </c>
      <c r="C947" s="242" t="s">
        <v>714</v>
      </c>
      <c r="D947" s="244" t="s">
        <v>2287</v>
      </c>
      <c r="E947" s="258">
        <v>16500</v>
      </c>
      <c r="F947" s="245">
        <v>10000</v>
      </c>
      <c r="G947" s="245">
        <f t="shared" si="35"/>
        <v>6500</v>
      </c>
      <c r="H947" s="242"/>
    </row>
    <row r="948" spans="1:8" s="376" customFormat="1">
      <c r="A948" s="372" t="s">
        <v>2278</v>
      </c>
      <c r="B948" s="372" t="s">
        <v>2277</v>
      </c>
      <c r="C948" s="372" t="s">
        <v>550</v>
      </c>
      <c r="D948" s="373" t="s">
        <v>2276</v>
      </c>
      <c r="E948" s="374">
        <v>2200</v>
      </c>
      <c r="F948" s="375"/>
      <c r="G948" s="375"/>
      <c r="H948" s="372"/>
    </row>
    <row r="949" spans="1:8" s="343" customFormat="1">
      <c r="A949" s="339" t="s">
        <v>2321</v>
      </c>
      <c r="B949" s="339" t="s">
        <v>2320</v>
      </c>
      <c r="C949" s="339" t="s">
        <v>2319</v>
      </c>
      <c r="D949" s="340"/>
      <c r="E949" s="341">
        <v>1100</v>
      </c>
      <c r="F949" s="342"/>
      <c r="G949" s="342"/>
      <c r="H949" s="339"/>
    </row>
    <row r="950" spans="1:8" s="333" customFormat="1">
      <c r="A950" s="333" t="s">
        <v>2326</v>
      </c>
      <c r="B950" s="333" t="s">
        <v>2484</v>
      </c>
      <c r="C950" s="333" t="s">
        <v>2485</v>
      </c>
      <c r="D950" s="333" t="s">
        <v>2486</v>
      </c>
      <c r="E950" s="567">
        <v>18550</v>
      </c>
      <c r="F950" s="568">
        <v>2000</v>
      </c>
      <c r="G950" s="568">
        <f>E950-F950</f>
        <v>16550</v>
      </c>
    </row>
    <row r="951" spans="1:8" s="418" customFormat="1">
      <c r="A951" s="418" t="s">
        <v>2420</v>
      </c>
      <c r="B951" s="418" t="s">
        <v>2421</v>
      </c>
      <c r="C951" s="418" t="s">
        <v>2422</v>
      </c>
      <c r="E951" s="576">
        <v>670</v>
      </c>
      <c r="F951" s="582"/>
      <c r="G951" s="582"/>
    </row>
    <row r="952" spans="1:8" s="343" customFormat="1">
      <c r="A952" s="578" t="s">
        <v>2441</v>
      </c>
      <c r="B952" s="578" t="s">
        <v>2442</v>
      </c>
      <c r="C952" s="578"/>
      <c r="D952" s="579"/>
      <c r="E952" s="580">
        <v>900</v>
      </c>
      <c r="F952" s="581">
        <v>500</v>
      </c>
      <c r="G952" s="581">
        <f>E952-F952</f>
        <v>400</v>
      </c>
    </row>
    <row r="953" spans="1:8" s="229" customFormat="1">
      <c r="A953" s="593" t="s">
        <v>2520</v>
      </c>
      <c r="B953" s="593" t="s">
        <v>2521</v>
      </c>
      <c r="C953" s="593" t="s">
        <v>1037</v>
      </c>
      <c r="D953" s="593" t="s">
        <v>2522</v>
      </c>
      <c r="E953" s="597">
        <v>11000</v>
      </c>
      <c r="F953" s="598"/>
      <c r="G953" s="598"/>
    </row>
    <row r="954" spans="1:8">
      <c r="A954" s="1" t="s">
        <v>2576</v>
      </c>
      <c r="B954" s="1" t="s">
        <v>2577</v>
      </c>
      <c r="C954" s="1" t="s">
        <v>236</v>
      </c>
      <c r="D954" s="1" t="s">
        <v>2578</v>
      </c>
    </row>
    <row r="955" spans="1:8">
      <c r="A955" s="1" t="s">
        <v>2561</v>
      </c>
      <c r="B955" s="1" t="s">
        <v>2562</v>
      </c>
      <c r="C955" s="1" t="s">
        <v>1242</v>
      </c>
      <c r="D955" s="1" t="s">
        <v>2563</v>
      </c>
    </row>
    <row r="956" spans="1:8">
      <c r="A956" s="1" t="s">
        <v>2573</v>
      </c>
      <c r="B956" s="1" t="s">
        <v>2574</v>
      </c>
      <c r="C956" s="1" t="s">
        <v>562</v>
      </c>
      <c r="D956" s="1" t="s">
        <v>2575</v>
      </c>
    </row>
    <row r="957" spans="1:8" s="232" customFormat="1">
      <c r="A957" s="655" t="s">
        <v>2519</v>
      </c>
      <c r="B957" s="653" t="s">
        <v>2587</v>
      </c>
      <c r="C957" s="653" t="s">
        <v>101</v>
      </c>
      <c r="D957" s="654" t="s">
        <v>2588</v>
      </c>
      <c r="E957" s="656">
        <v>305190</v>
      </c>
      <c r="F957" s="657"/>
      <c r="G957" s="657"/>
    </row>
  </sheetData>
  <autoFilter ref="C1:C764"/>
  <mergeCells count="52">
    <mergeCell ref="A848:H848"/>
    <mergeCell ref="A870:H870"/>
    <mergeCell ref="A886:H886"/>
    <mergeCell ref="A810:H810"/>
    <mergeCell ref="A817:H817"/>
    <mergeCell ref="A822:H822"/>
    <mergeCell ref="A829:H829"/>
    <mergeCell ref="A845:H845"/>
    <mergeCell ref="A727:H727"/>
    <mergeCell ref="A737:H737"/>
    <mergeCell ref="A756:H756"/>
    <mergeCell ref="A767:H767"/>
    <mergeCell ref="A774:H774"/>
    <mergeCell ref="A523:H523"/>
    <mergeCell ref="A628:H628"/>
    <mergeCell ref="A645:H645"/>
    <mergeCell ref="A720:H720"/>
    <mergeCell ref="A606:A607"/>
    <mergeCell ref="B606:B607"/>
    <mergeCell ref="C606:C607"/>
    <mergeCell ref="D607:G607"/>
    <mergeCell ref="A281:H281"/>
    <mergeCell ref="A312:H312"/>
    <mergeCell ref="A436:H436"/>
    <mergeCell ref="A463:H463"/>
    <mergeCell ref="A510:H510"/>
    <mergeCell ref="A203:H203"/>
    <mergeCell ref="A227:H227"/>
    <mergeCell ref="A232:H232"/>
    <mergeCell ref="A253:H253"/>
    <mergeCell ref="A262:H262"/>
    <mergeCell ref="G197:G198"/>
    <mergeCell ref="A1:H1"/>
    <mergeCell ref="A22:H22"/>
    <mergeCell ref="A41:H41"/>
    <mergeCell ref="A51:H51"/>
    <mergeCell ref="A61:H61"/>
    <mergeCell ref="A70:H70"/>
    <mergeCell ref="A77:H77"/>
    <mergeCell ref="A89:H89"/>
    <mergeCell ref="A100:H100"/>
    <mergeCell ref="A148:H148"/>
    <mergeCell ref="A160:H160"/>
    <mergeCell ref="A169:H169"/>
    <mergeCell ref="A176:H176"/>
    <mergeCell ref="A181:H181"/>
    <mergeCell ref="A192:H192"/>
    <mergeCell ref="A197:A198"/>
    <mergeCell ref="B197:B198"/>
    <mergeCell ref="C197:C198"/>
    <mergeCell ref="D197:D198"/>
    <mergeCell ref="F197:F198"/>
  </mergeCells>
  <pageMargins left="0.19685039370078741" right="0.19685039370078741" top="0.19685039370078741" bottom="0.19685039370078741" header="0" footer="0"/>
  <pageSetup paperSize="9" scale="4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5"/>
  <sheetViews>
    <sheetView tabSelected="1" topLeftCell="D1" workbookViewId="0">
      <selection activeCell="H13" sqref="H13"/>
    </sheetView>
  </sheetViews>
  <sheetFormatPr defaultRowHeight="21"/>
  <cols>
    <col min="1" max="1" width="13" style="29" customWidth="1"/>
    <col min="2" max="2" width="15" style="29" bestFit="1" customWidth="1"/>
    <col min="3" max="3" width="16.140625" style="32" bestFit="1" customWidth="1"/>
    <col min="4" max="4" width="15.5703125" style="29" customWidth="1"/>
    <col min="5" max="5" width="19.42578125" style="29" customWidth="1"/>
    <col min="6" max="6" width="16.28515625" style="29" bestFit="1" customWidth="1"/>
    <col min="7" max="7" width="9.140625" style="29"/>
    <col min="8" max="8" width="18.140625" style="29" customWidth="1"/>
    <col min="9" max="9" width="27.28515625" style="29" customWidth="1"/>
    <col min="10" max="11" width="52" style="29" customWidth="1"/>
    <col min="12" max="12" width="36.42578125" style="29" customWidth="1"/>
    <col min="13" max="13" width="18.140625" style="29" customWidth="1"/>
    <col min="14" max="14" width="23.42578125" style="29" customWidth="1"/>
    <col min="15" max="18" width="18.140625" style="29" customWidth="1"/>
    <col min="19" max="19" width="19.42578125" style="29" customWidth="1"/>
    <col min="20" max="16384" width="9.140625" style="29"/>
  </cols>
  <sheetData>
    <row r="1" spans="1:19">
      <c r="A1" s="152" t="s">
        <v>0</v>
      </c>
      <c r="B1" s="152" t="s">
        <v>1</v>
      </c>
      <c r="C1" s="152" t="s">
        <v>3</v>
      </c>
      <c r="D1" s="152" t="s">
        <v>4</v>
      </c>
      <c r="E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>
      <c r="A2" s="68"/>
      <c r="B2" s="68"/>
      <c r="C2" s="68"/>
      <c r="D2" s="68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>
      <c r="J3" s="498" t="s">
        <v>2507</v>
      </c>
    </row>
    <row r="4" spans="1:19">
      <c r="A4" s="236"/>
      <c r="B4" s="29" t="s">
        <v>2487</v>
      </c>
      <c r="C4" s="324" t="s">
        <v>2401</v>
      </c>
      <c r="E4" s="236" t="s">
        <v>2147</v>
      </c>
      <c r="F4" s="237">
        <v>45983</v>
      </c>
    </row>
    <row r="5" spans="1:19">
      <c r="H5" s="85"/>
      <c r="I5" s="361" t="s">
        <v>2498</v>
      </c>
    </row>
    <row r="6" spans="1:19">
      <c r="E6" s="181" t="s">
        <v>2539</v>
      </c>
    </row>
    <row r="7" spans="1:19">
      <c r="E7" s="85" t="s">
        <v>654</v>
      </c>
      <c r="H7" s="29" t="s">
        <v>2492</v>
      </c>
    </row>
    <row r="8" spans="1:19">
      <c r="E8" s="85" t="s">
        <v>1632</v>
      </c>
      <c r="I8" s="81" t="s">
        <v>2084</v>
      </c>
      <c r="J8" s="29" t="s">
        <v>2581</v>
      </c>
    </row>
    <row r="9" spans="1:19">
      <c r="E9" s="85" t="s">
        <v>2407</v>
      </c>
      <c r="H9" s="30"/>
      <c r="J9" s="30" t="s">
        <v>2096</v>
      </c>
    </row>
    <row r="10" spans="1:19">
      <c r="E10" s="85" t="s">
        <v>2527</v>
      </c>
      <c r="H10" s="85"/>
      <c r="J10" s="30" t="s">
        <v>1551</v>
      </c>
    </row>
    <row r="11" spans="1:19">
      <c r="E11" s="85" t="s">
        <v>606</v>
      </c>
      <c r="H11" s="30"/>
      <c r="J11" s="30" t="s">
        <v>2093</v>
      </c>
    </row>
    <row r="12" spans="1:19">
      <c r="E12" s="85" t="s">
        <v>1908</v>
      </c>
      <c r="H12" s="30"/>
      <c r="J12" s="30" t="s">
        <v>1169</v>
      </c>
    </row>
    <row r="13" spans="1:19">
      <c r="E13" s="85" t="s">
        <v>1180</v>
      </c>
      <c r="H13" s="30"/>
      <c r="J13" s="30" t="s">
        <v>2092</v>
      </c>
    </row>
    <row r="14" spans="1:19">
      <c r="E14" s="85" t="s">
        <v>1592</v>
      </c>
      <c r="H14" s="30"/>
      <c r="J14" s="29" t="s">
        <v>1056</v>
      </c>
    </row>
    <row r="15" spans="1:19">
      <c r="E15" s="85" t="s">
        <v>1595</v>
      </c>
      <c r="J15" s="29" t="s">
        <v>1035</v>
      </c>
    </row>
    <row r="16" spans="1:19">
      <c r="E16" s="85" t="s">
        <v>2327</v>
      </c>
      <c r="J16" s="29" t="s">
        <v>2088</v>
      </c>
    </row>
    <row r="17" spans="5:10">
      <c r="E17" s="85" t="s">
        <v>398</v>
      </c>
      <c r="J17" s="29" t="s">
        <v>968</v>
      </c>
    </row>
    <row r="18" spans="5:10">
      <c r="E18" s="85" t="s">
        <v>1329</v>
      </c>
      <c r="J18" s="85" t="s">
        <v>2087</v>
      </c>
    </row>
    <row r="19" spans="5:10">
      <c r="E19" s="85" t="s">
        <v>1351</v>
      </c>
      <c r="J19" s="29" t="s">
        <v>325</v>
      </c>
    </row>
    <row r="20" spans="5:10">
      <c r="E20" s="85" t="s">
        <v>1428</v>
      </c>
      <c r="J20" s="29" t="s">
        <v>322</v>
      </c>
    </row>
    <row r="21" spans="5:10">
      <c r="E21" s="85" t="s">
        <v>1592</v>
      </c>
      <c r="J21" s="29" t="s">
        <v>275</v>
      </c>
    </row>
    <row r="22" spans="5:10">
      <c r="E22" s="85" t="s">
        <v>976</v>
      </c>
      <c r="J22" s="29" t="s">
        <v>2085</v>
      </c>
    </row>
    <row r="23" spans="5:10">
      <c r="E23" s="85" t="s">
        <v>2540</v>
      </c>
      <c r="J23" s="29" t="s">
        <v>99</v>
      </c>
    </row>
    <row r="24" spans="5:10">
      <c r="E24" s="85" t="s">
        <v>1183</v>
      </c>
      <c r="J24" s="29" t="s">
        <v>9</v>
      </c>
    </row>
    <row r="25" spans="5:10">
      <c r="E25" s="85" t="s">
        <v>1259</v>
      </c>
      <c r="H25" s="85"/>
      <c r="J25" s="29" t="s">
        <v>2081</v>
      </c>
    </row>
    <row r="26" spans="5:10">
      <c r="E26" s="85" t="s">
        <v>1641</v>
      </c>
    </row>
    <row r="27" spans="5:10">
      <c r="E27" s="85" t="s">
        <v>1453</v>
      </c>
    </row>
    <row r="28" spans="5:10">
      <c r="E28" s="85" t="s">
        <v>2541</v>
      </c>
    </row>
    <row r="29" spans="5:10">
      <c r="E29" s="85" t="s">
        <v>2308</v>
      </c>
    </row>
    <row r="30" spans="5:10">
      <c r="E30" s="85" t="s">
        <v>2308</v>
      </c>
    </row>
    <row r="31" spans="5:10" ht="21.75" thickBot="1">
      <c r="E31" s="197" t="s">
        <v>2018</v>
      </c>
      <c r="F31" s="82"/>
      <c r="H31" s="85"/>
    </row>
    <row r="32" spans="5:10">
      <c r="E32" s="85" t="s">
        <v>1595</v>
      </c>
      <c r="H32" s="85"/>
    </row>
    <row r="33" spans="5:10">
      <c r="E33" s="603" t="s">
        <v>1270</v>
      </c>
      <c r="H33" s="85"/>
    </row>
    <row r="34" spans="5:10">
      <c r="E34" s="85" t="s">
        <v>575</v>
      </c>
    </row>
    <row r="35" spans="5:10">
      <c r="E35" s="85" t="s">
        <v>1908</v>
      </c>
    </row>
    <row r="36" spans="5:10">
      <c r="E36" s="85" t="s">
        <v>2381</v>
      </c>
    </row>
    <row r="37" spans="5:10">
      <c r="H37" s="236"/>
      <c r="J37" s="649" t="s">
        <v>2586</v>
      </c>
    </row>
    <row r="38" spans="5:10">
      <c r="J38" s="503" t="s">
        <v>2512</v>
      </c>
    </row>
    <row r="39" spans="5:10">
      <c r="J39" s="29" t="s">
        <v>2513</v>
      </c>
    </row>
    <row r="40" spans="5:10">
      <c r="J40" s="29" t="s">
        <v>2514</v>
      </c>
    </row>
    <row r="41" spans="5:10">
      <c r="J41" s="29" t="s">
        <v>2515</v>
      </c>
    </row>
    <row r="42" spans="5:10">
      <c r="J42" s="29" t="s">
        <v>2516</v>
      </c>
    </row>
    <row r="43" spans="5:10">
      <c r="H43" s="649" t="s">
        <v>2509</v>
      </c>
      <c r="J43" s="29" t="s">
        <v>2088</v>
      </c>
    </row>
    <row r="44" spans="5:10">
      <c r="J44" s="236" t="s">
        <v>2503</v>
      </c>
    </row>
    <row r="45" spans="5:10">
      <c r="J45" s="29" t="s">
        <v>2511</v>
      </c>
    </row>
    <row r="46" spans="5:10">
      <c r="J46" s="29" t="s">
        <v>2518</v>
      </c>
    </row>
    <row r="48" spans="5:10">
      <c r="H48" s="85"/>
    </row>
    <row r="49" spans="8:8">
      <c r="H49" s="242" t="s">
        <v>2062</v>
      </c>
    </row>
    <row r="51" spans="8:8">
      <c r="H51" s="85"/>
    </row>
    <row r="52" spans="8:8">
      <c r="H52" s="85"/>
    </row>
    <row r="53" spans="8:8">
      <c r="H53" s="85" t="s">
        <v>1641</v>
      </c>
    </row>
    <row r="163" spans="1:9">
      <c r="A163" s="33"/>
    </row>
    <row r="164" spans="1:9">
      <c r="C164" s="31"/>
      <c r="D164" s="30"/>
      <c r="E164" s="30"/>
      <c r="H164" s="30"/>
      <c r="I164" s="30"/>
    </row>
    <row r="526" spans="1:9">
      <c r="A526" s="236"/>
      <c r="B526" s="29" t="s">
        <v>2487</v>
      </c>
      <c r="C526" s="242" t="s">
        <v>486</v>
      </c>
      <c r="E526" s="236" t="s">
        <v>2147</v>
      </c>
      <c r="F526" s="237">
        <v>45977</v>
      </c>
    </row>
    <row r="527" spans="1:9">
      <c r="H527" s="85"/>
      <c r="I527" s="361" t="s">
        <v>2498</v>
      </c>
    </row>
    <row r="528" spans="1:9">
      <c r="E528" s="85"/>
    </row>
    <row r="529" spans="5:8">
      <c r="E529" s="85"/>
      <c r="H529" s="29" t="s">
        <v>2492</v>
      </c>
    </row>
    <row r="530" spans="5:8">
      <c r="E530" s="85"/>
      <c r="H530" s="30" t="s">
        <v>2096</v>
      </c>
    </row>
    <row r="531" spans="5:8">
      <c r="E531" s="85"/>
      <c r="H531" s="30" t="s">
        <v>1551</v>
      </c>
    </row>
    <row r="532" spans="5:8">
      <c r="E532" s="85"/>
      <c r="H532" s="85" t="s">
        <v>1221</v>
      </c>
    </row>
    <row r="533" spans="5:8">
      <c r="E533" s="85"/>
      <c r="H533" s="30" t="s">
        <v>1209</v>
      </c>
    </row>
    <row r="534" spans="5:8">
      <c r="E534" s="85"/>
      <c r="H534" s="30" t="s">
        <v>2093</v>
      </c>
    </row>
    <row r="535" spans="5:8">
      <c r="H535" s="30" t="s">
        <v>1169</v>
      </c>
    </row>
    <row r="536" spans="5:8">
      <c r="H536" s="30" t="s">
        <v>2092</v>
      </c>
    </row>
    <row r="537" spans="5:8">
      <c r="H537" s="29" t="s">
        <v>2091</v>
      </c>
    </row>
    <row r="538" spans="5:8">
      <c r="H538" s="29" t="s">
        <v>1056</v>
      </c>
    </row>
    <row r="539" spans="5:8">
      <c r="H539" s="29" t="s">
        <v>1035</v>
      </c>
    </row>
    <row r="540" spans="5:8">
      <c r="H540" s="29" t="s">
        <v>2089</v>
      </c>
    </row>
    <row r="541" spans="5:8">
      <c r="H541" s="29" t="s">
        <v>1015</v>
      </c>
    </row>
    <row r="542" spans="5:8">
      <c r="H542" s="29" t="s">
        <v>1013</v>
      </c>
    </row>
    <row r="543" spans="5:8">
      <c r="H543" s="29" t="s">
        <v>1011</v>
      </c>
    </row>
    <row r="544" spans="5:8">
      <c r="H544" s="29" t="s">
        <v>1009</v>
      </c>
    </row>
    <row r="545" spans="8:8">
      <c r="H545" s="29" t="s">
        <v>1005</v>
      </c>
    </row>
    <row r="546" spans="8:8">
      <c r="H546" s="29" t="s">
        <v>2088</v>
      </c>
    </row>
    <row r="547" spans="8:8">
      <c r="H547" s="85" t="s">
        <v>983</v>
      </c>
    </row>
    <row r="548" spans="8:8">
      <c r="H548" s="29" t="s">
        <v>969</v>
      </c>
    </row>
    <row r="549" spans="8:8">
      <c r="H549" s="29" t="s">
        <v>968</v>
      </c>
    </row>
    <row r="550" spans="8:8">
      <c r="H550" s="29" t="s">
        <v>966</v>
      </c>
    </row>
    <row r="551" spans="8:8">
      <c r="H551" s="29" t="s">
        <v>964</v>
      </c>
    </row>
    <row r="552" spans="8:8">
      <c r="H552" s="29" t="s">
        <v>961</v>
      </c>
    </row>
    <row r="553" spans="8:8">
      <c r="H553" s="85" t="s">
        <v>637</v>
      </c>
    </row>
    <row r="554" spans="8:8">
      <c r="H554" s="85" t="s">
        <v>606</v>
      </c>
    </row>
    <row r="555" spans="8:8">
      <c r="H555" s="85" t="s">
        <v>2087</v>
      </c>
    </row>
  </sheetData>
  <autoFilter ref="A1:S16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C11" sqref="C11"/>
    </sheetView>
  </sheetViews>
  <sheetFormatPr defaultRowHeight="18.75"/>
  <cols>
    <col min="1" max="1" width="15.28515625" style="1" bestFit="1" customWidth="1"/>
    <col min="2" max="2" width="36.5703125" style="1" bestFit="1" customWidth="1"/>
    <col min="3" max="3" width="30.5703125" style="1" bestFit="1" customWidth="1"/>
    <col min="4" max="4" width="17.140625" style="1" bestFit="1" customWidth="1"/>
    <col min="5" max="5" width="20" style="1" bestFit="1" customWidth="1"/>
    <col min="6" max="6" width="28.140625" style="1" bestFit="1" customWidth="1"/>
    <col min="7" max="15" width="20.5703125" style="1" bestFit="1" customWidth="1"/>
    <col min="16" max="16" width="22" style="1" bestFit="1" customWidth="1"/>
    <col min="17" max="16384" width="9.140625" style="1"/>
  </cols>
  <sheetData>
    <row r="1" spans="1:16">
      <c r="A1" s="214" t="s">
        <v>0</v>
      </c>
      <c r="B1" s="214" t="s">
        <v>1</v>
      </c>
      <c r="C1" s="214" t="s">
        <v>3</v>
      </c>
      <c r="D1" s="214" t="s">
        <v>4</v>
      </c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</sheetData>
  <autoFilter ref="A1:D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55"/>
  <sheetViews>
    <sheetView topLeftCell="B4" workbookViewId="0">
      <selection activeCell="D27" sqref="D27"/>
    </sheetView>
  </sheetViews>
  <sheetFormatPr defaultRowHeight="15"/>
  <cols>
    <col min="4" max="4" width="32.28515625" customWidth="1"/>
    <col min="6" max="6" width="10.7109375" bestFit="1" customWidth="1"/>
    <col min="7" max="7" width="20" bestFit="1" customWidth="1"/>
    <col min="8" max="8" width="17.140625" bestFit="1" customWidth="1"/>
    <col min="9" max="9" width="14.85546875" bestFit="1" customWidth="1"/>
    <col min="10" max="10" width="10.7109375" bestFit="1" customWidth="1"/>
  </cols>
  <sheetData>
    <row r="3" spans="2:20">
      <c r="B3" s="85"/>
      <c r="C3" s="81"/>
      <c r="D3" s="179"/>
      <c r="E3" s="179"/>
    </row>
    <row r="4" spans="2:20">
      <c r="B4" s="85"/>
      <c r="C4" s="81"/>
      <c r="D4" s="179"/>
      <c r="E4" s="179"/>
    </row>
    <row r="5" spans="2:20">
      <c r="B5" s="181"/>
      <c r="C5" s="184"/>
      <c r="D5" s="185"/>
      <c r="E5" s="179"/>
    </row>
    <row r="6" spans="2:20">
      <c r="B6" s="181"/>
      <c r="C6" s="186" t="s">
        <v>40</v>
      </c>
      <c r="D6" s="185" t="s">
        <v>2159</v>
      </c>
      <c r="E6" s="179"/>
    </row>
    <row r="7" spans="2:20">
      <c r="B7" s="85"/>
      <c r="C7" s="81"/>
      <c r="D7" s="179"/>
      <c r="E7" s="179"/>
      <c r="G7" t="s">
        <v>2245</v>
      </c>
      <c r="H7" t="s">
        <v>2246</v>
      </c>
    </row>
    <row r="8" spans="2:20">
      <c r="B8" s="85"/>
      <c r="C8" s="183"/>
      <c r="D8" s="179"/>
      <c r="E8" s="179"/>
      <c r="L8" s="110"/>
      <c r="M8" s="110"/>
      <c r="N8" s="110"/>
      <c r="O8" s="110"/>
      <c r="P8" s="110"/>
    </row>
    <row r="9" spans="2:20" ht="18.75">
      <c r="B9" s="85"/>
      <c r="C9" s="85"/>
      <c r="D9" s="179"/>
      <c r="E9" s="179"/>
      <c r="L9" s="110"/>
      <c r="M9" s="190" t="s">
        <v>2176</v>
      </c>
      <c r="N9" s="189" t="s">
        <v>1296</v>
      </c>
      <c r="O9" s="110"/>
      <c r="P9" s="110"/>
    </row>
    <row r="10" spans="2:20">
      <c r="B10" s="85"/>
      <c r="C10" s="85"/>
      <c r="D10" s="179"/>
      <c r="E10" s="179"/>
      <c r="L10" s="110"/>
      <c r="M10" s="110"/>
      <c r="N10" s="110"/>
      <c r="O10" s="110"/>
      <c r="P10" s="110"/>
    </row>
    <row r="11" spans="2:20">
      <c r="B11" s="81"/>
      <c r="C11" s="188"/>
      <c r="D11" s="179"/>
      <c r="E11" s="179"/>
      <c r="L11" s="110"/>
      <c r="M11" s="188"/>
      <c r="N11" s="179"/>
      <c r="O11" s="179"/>
      <c r="P11" s="110"/>
      <c r="T11" s="85" t="s">
        <v>2177</v>
      </c>
    </row>
    <row r="12" spans="2:20">
      <c r="B12" s="85"/>
      <c r="C12" s="188"/>
      <c r="D12" s="85" t="s">
        <v>2062</v>
      </c>
      <c r="L12" s="110"/>
      <c r="M12" s="188"/>
      <c r="N12" s="85" t="s">
        <v>2062</v>
      </c>
      <c r="O12" s="611" t="s">
        <v>2177</v>
      </c>
      <c r="P12" s="110"/>
    </row>
    <row r="13" spans="2:20">
      <c r="B13" s="85"/>
      <c r="C13" s="85"/>
      <c r="D13" s="85" t="s">
        <v>1296</v>
      </c>
      <c r="L13" s="110"/>
      <c r="M13" s="85"/>
      <c r="N13" s="85" t="s">
        <v>1296</v>
      </c>
      <c r="O13" s="611"/>
      <c r="P13" s="110"/>
    </row>
    <row r="14" spans="2:20">
      <c r="B14" s="81"/>
      <c r="C14" s="187"/>
      <c r="L14" s="110"/>
      <c r="M14" s="191"/>
      <c r="N14" s="110"/>
      <c r="O14" s="110"/>
      <c r="P14" s="110"/>
    </row>
    <row r="15" spans="2:20">
      <c r="B15" s="85"/>
      <c r="C15" s="187"/>
    </row>
    <row r="16" spans="2:20">
      <c r="B16" s="85"/>
      <c r="C16" s="183"/>
      <c r="D16" s="180"/>
    </row>
    <row r="17" spans="2:10">
      <c r="B17" s="85"/>
      <c r="C17" s="85"/>
      <c r="J17" s="182"/>
    </row>
    <row r="18" spans="2:10">
      <c r="B18" s="181"/>
      <c r="C18" s="85"/>
    </row>
    <row r="19" spans="2:10">
      <c r="B19" s="85"/>
      <c r="C19" s="85"/>
      <c r="F19" t="s">
        <v>2175</v>
      </c>
    </row>
    <row r="20" spans="2:10" ht="23.25">
      <c r="C20" s="85"/>
      <c r="D20" s="192" t="s">
        <v>2178</v>
      </c>
      <c r="H20" s="199" t="s">
        <v>2242</v>
      </c>
      <c r="I20" s="200">
        <v>45962</v>
      </c>
      <c r="J20" t="s">
        <v>2328</v>
      </c>
    </row>
    <row r="21" spans="2:10">
      <c r="C21" s="85"/>
      <c r="D21" s="85" t="s">
        <v>1522</v>
      </c>
    </row>
    <row r="22" spans="2:10">
      <c r="D22" s="85" t="s">
        <v>13</v>
      </c>
    </row>
    <row r="23" spans="2:10">
      <c r="C23" s="85"/>
      <c r="D23" s="85" t="s">
        <v>2380</v>
      </c>
    </row>
    <row r="24" spans="2:10">
      <c r="C24" s="85"/>
      <c r="D24" s="85" t="s">
        <v>1629</v>
      </c>
    </row>
    <row r="25" spans="2:10">
      <c r="C25" s="85"/>
      <c r="D25" s="85" t="s">
        <v>1540</v>
      </c>
    </row>
    <row r="26" spans="2:10">
      <c r="C26" s="85"/>
      <c r="D26" s="85" t="s">
        <v>2379</v>
      </c>
    </row>
    <row r="27" spans="2:10">
      <c r="C27" s="85"/>
      <c r="D27" s="85" t="s">
        <v>353</v>
      </c>
      <c r="J27" t="s">
        <v>2329</v>
      </c>
    </row>
    <row r="28" spans="2:10">
      <c r="C28" s="85"/>
      <c r="D28" s="85" t="s">
        <v>2150</v>
      </c>
    </row>
    <row r="29" spans="2:10">
      <c r="C29" s="85"/>
      <c r="D29" s="85" t="s">
        <v>1027</v>
      </c>
    </row>
    <row r="30" spans="2:10">
      <c r="C30" s="183"/>
      <c r="D30" s="85" t="s">
        <v>398</v>
      </c>
    </row>
    <row r="31" spans="2:10">
      <c r="C31" s="85"/>
      <c r="D31" s="85" t="s">
        <v>2243</v>
      </c>
    </row>
    <row r="32" spans="2:10">
      <c r="D32" s="85" t="s">
        <v>1122</v>
      </c>
    </row>
    <row r="33" spans="4:8">
      <c r="D33" s="85" t="s">
        <v>1351</v>
      </c>
    </row>
    <row r="34" spans="4:8">
      <c r="D34" s="85" t="s">
        <v>1244</v>
      </c>
    </row>
    <row r="35" spans="4:8" ht="15.75" thickBot="1">
      <c r="D35" s="85" t="s">
        <v>2378</v>
      </c>
      <c r="E35" s="82"/>
    </row>
    <row r="36" spans="4:8">
      <c r="D36" s="85" t="s">
        <v>2243</v>
      </c>
    </row>
    <row r="37" spans="4:8">
      <c r="D37" s="85" t="s">
        <v>2041</v>
      </c>
    </row>
    <row r="38" spans="4:8">
      <c r="D38" s="85" t="s">
        <v>318</v>
      </c>
    </row>
    <row r="39" spans="4:8">
      <c r="D39" s="85" t="s">
        <v>1595</v>
      </c>
      <c r="H39" s="85"/>
    </row>
    <row r="40" spans="4:8">
      <c r="D40" s="85" t="s">
        <v>2308</v>
      </c>
    </row>
    <row r="41" spans="4:8">
      <c r="D41" s="85" t="s">
        <v>1614</v>
      </c>
    </row>
    <row r="42" spans="4:8">
      <c r="D42" s="85" t="s">
        <v>2202</v>
      </c>
    </row>
    <row r="43" spans="4:8">
      <c r="D43" s="85" t="s">
        <v>318</v>
      </c>
    </row>
    <row r="44" spans="4:8">
      <c r="D44" s="85" t="s">
        <v>2068</v>
      </c>
    </row>
    <row r="45" spans="4:8">
      <c r="D45" s="85" t="s">
        <v>2239</v>
      </c>
    </row>
    <row r="46" spans="4:8">
      <c r="D46" s="85" t="s">
        <v>2253</v>
      </c>
    </row>
    <row r="47" spans="4:8">
      <c r="D47" s="85" t="s">
        <v>1545</v>
      </c>
    </row>
    <row r="48" spans="4:8">
      <c r="D48" s="85" t="s">
        <v>2255</v>
      </c>
    </row>
    <row r="49" spans="4:8">
      <c r="D49" s="85" t="s">
        <v>1535</v>
      </c>
    </row>
    <row r="50" spans="4:8">
      <c r="D50" s="85" t="s">
        <v>1254</v>
      </c>
    </row>
    <row r="51" spans="4:8">
      <c r="D51" s="85" t="s">
        <v>654</v>
      </c>
    </row>
    <row r="52" spans="4:8">
      <c r="D52" s="85" t="s">
        <v>1298</v>
      </c>
    </row>
    <row r="53" spans="4:8" ht="15.75" thickBot="1">
      <c r="D53" s="212" t="s">
        <v>400</v>
      </c>
      <c r="E53" s="213"/>
    </row>
    <row r="54" spans="4:8">
      <c r="D54" s="85" t="s">
        <v>2202</v>
      </c>
      <c r="G54" s="94" t="s">
        <v>2192</v>
      </c>
      <c r="H54" s="182">
        <v>45945</v>
      </c>
    </row>
    <row r="55" spans="4:8">
      <c r="D55" s="85" t="s">
        <v>398</v>
      </c>
    </row>
    <row r="56" spans="4:8">
      <c r="D56" s="85" t="s">
        <v>2326</v>
      </c>
    </row>
    <row r="57" spans="4:8">
      <c r="D57" s="85" t="s">
        <v>1635</v>
      </c>
    </row>
    <row r="58" spans="4:8">
      <c r="D58" s="85" t="s">
        <v>2327</v>
      </c>
    </row>
    <row r="59" spans="4:8">
      <c r="D59" s="85" t="s">
        <v>2150</v>
      </c>
    </row>
    <row r="60" spans="4:8">
      <c r="D60" s="85" t="s">
        <v>974</v>
      </c>
    </row>
    <row r="61" spans="4:8">
      <c r="D61" s="85" t="s">
        <v>264</v>
      </c>
    </row>
    <row r="62" spans="4:8">
      <c r="D62" s="85" t="s">
        <v>1616</v>
      </c>
    </row>
    <row r="63" spans="4:8">
      <c r="D63" s="85" t="s">
        <v>27</v>
      </c>
    </row>
    <row r="64" spans="4:8">
      <c r="D64" s="85" t="s">
        <v>192</v>
      </c>
    </row>
    <row r="65" spans="4:6">
      <c r="D65" s="85" t="s">
        <v>1540</v>
      </c>
    </row>
    <row r="66" spans="4:6">
      <c r="D66" s="85" t="s">
        <v>2018</v>
      </c>
    </row>
    <row r="67" spans="4:6">
      <c r="D67" s="85" t="s">
        <v>1545</v>
      </c>
    </row>
    <row r="68" spans="4:6">
      <c r="D68" s="85" t="s">
        <v>2017</v>
      </c>
    </row>
    <row r="69" spans="4:6">
      <c r="D69" s="85" t="s">
        <v>2327</v>
      </c>
    </row>
    <row r="70" spans="4:6">
      <c r="D70" s="85" t="s">
        <v>2068</v>
      </c>
    </row>
    <row r="71" spans="4:6">
      <c r="D71" s="85" t="s">
        <v>2202</v>
      </c>
    </row>
    <row r="72" spans="4:6">
      <c r="D72" s="85" t="s">
        <v>2180</v>
      </c>
    </row>
    <row r="73" spans="4:6">
      <c r="D73" s="85" t="s">
        <v>1592</v>
      </c>
    </row>
    <row r="74" spans="4:6">
      <c r="D74" s="85" t="s">
        <v>1685</v>
      </c>
    </row>
    <row r="75" spans="4:6">
      <c r="D75" s="85" t="s">
        <v>1685</v>
      </c>
    </row>
    <row r="76" spans="4:6">
      <c r="D76" s="85" t="s">
        <v>2243</v>
      </c>
    </row>
    <row r="77" spans="4:6">
      <c r="D77" s="85" t="s">
        <v>1244</v>
      </c>
    </row>
    <row r="78" spans="4:6">
      <c r="D78" s="85" t="s">
        <v>13</v>
      </c>
      <c r="F78" s="198">
        <v>45949</v>
      </c>
    </row>
    <row r="79" spans="4:6">
      <c r="D79" s="85" t="s">
        <v>1540</v>
      </c>
    </row>
    <row r="80" spans="4:6">
      <c r="D80" s="85"/>
    </row>
    <row r="81" spans="4:5">
      <c r="D81" s="85" t="s">
        <v>642</v>
      </c>
    </row>
    <row r="82" spans="4:5">
      <c r="D82" s="85" t="s">
        <v>40</v>
      </c>
    </row>
    <row r="83" spans="4:5">
      <c r="D83" s="85" t="s">
        <v>2323</v>
      </c>
    </row>
    <row r="84" spans="4:5">
      <c r="D84" s="85" t="s">
        <v>1440</v>
      </c>
    </row>
    <row r="85" spans="4:5" ht="15.75" thickBot="1">
      <c r="D85" s="85" t="s">
        <v>2154</v>
      </c>
      <c r="E85" s="82"/>
    </row>
    <row r="86" spans="4:5">
      <c r="D86" s="85" t="s">
        <v>2327</v>
      </c>
    </row>
    <row r="87" spans="4:5">
      <c r="D87" s="85" t="s">
        <v>1828</v>
      </c>
    </row>
    <row r="88" spans="4:5">
      <c r="D88" s="85" t="s">
        <v>2150</v>
      </c>
    </row>
    <row r="89" spans="4:5">
      <c r="D89" s="85" t="s">
        <v>2091</v>
      </c>
    </row>
    <row r="90" spans="4:5">
      <c r="D90" s="85" t="s">
        <v>1021</v>
      </c>
    </row>
    <row r="91" spans="4:5">
      <c r="D91" s="85" t="s">
        <v>1606</v>
      </c>
    </row>
    <row r="92" spans="4:5">
      <c r="D92" s="85" t="s">
        <v>2051</v>
      </c>
    </row>
    <row r="93" spans="4:5">
      <c r="D93" s="85" t="s">
        <v>389</v>
      </c>
    </row>
    <row r="94" spans="4:5">
      <c r="D94" s="85" t="s">
        <v>188</v>
      </c>
    </row>
    <row r="95" spans="4:5">
      <c r="D95" s="85" t="s">
        <v>1373</v>
      </c>
    </row>
    <row r="96" spans="4:5">
      <c r="D96" s="85" t="s">
        <v>1688</v>
      </c>
    </row>
    <row r="97" spans="4:4">
      <c r="D97" s="85" t="s">
        <v>1536</v>
      </c>
    </row>
    <row r="98" spans="4:4">
      <c r="D98" s="85" t="s">
        <v>5</v>
      </c>
    </row>
    <row r="99" spans="4:4">
      <c r="D99" s="85" t="s">
        <v>2059</v>
      </c>
    </row>
    <row r="100" spans="4:4">
      <c r="D100" s="85" t="s">
        <v>2265</v>
      </c>
    </row>
    <row r="101" spans="4:4">
      <c r="D101" s="85" t="s">
        <v>2075</v>
      </c>
    </row>
    <row r="102" spans="4:4">
      <c r="D102" s="85" t="s">
        <v>612</v>
      </c>
    </row>
    <row r="103" spans="4:4">
      <c r="D103" s="85" t="s">
        <v>1641</v>
      </c>
    </row>
    <row r="104" spans="4:4">
      <c r="D104" s="85" t="s">
        <v>989</v>
      </c>
    </row>
    <row r="105" spans="4:4">
      <c r="D105" s="85" t="s">
        <v>2179</v>
      </c>
    </row>
    <row r="106" spans="4:4">
      <c r="D106" s="85" t="s">
        <v>313</v>
      </c>
    </row>
    <row r="107" spans="4:4">
      <c r="D107" s="85" t="s">
        <v>313</v>
      </c>
    </row>
    <row r="108" spans="4:4">
      <c r="D108" s="85" t="s">
        <v>634</v>
      </c>
    </row>
    <row r="109" spans="4:4">
      <c r="D109" s="85" t="s">
        <v>1200</v>
      </c>
    </row>
    <row r="110" spans="4:4">
      <c r="D110" s="85" t="s">
        <v>1386</v>
      </c>
    </row>
    <row r="111" spans="4:4">
      <c r="D111" s="85" t="s">
        <v>579</v>
      </c>
    </row>
    <row r="112" spans="4:4">
      <c r="D112" s="85"/>
    </row>
    <row r="113" spans="4:5">
      <c r="D113" s="85" t="s">
        <v>1614</v>
      </c>
    </row>
    <row r="114" spans="4:5">
      <c r="D114" s="85" t="s">
        <v>2253</v>
      </c>
    </row>
    <row r="115" spans="4:5">
      <c r="D115" s="85" t="s">
        <v>111</v>
      </c>
    </row>
    <row r="116" spans="4:5">
      <c r="D116" s="85" t="s">
        <v>19</v>
      </c>
    </row>
    <row r="117" spans="4:5">
      <c r="D117" s="85" t="s">
        <v>1685</v>
      </c>
    </row>
    <row r="118" spans="4:5">
      <c r="D118" s="85" t="s">
        <v>1346</v>
      </c>
    </row>
    <row r="119" spans="4:5">
      <c r="D119" s="85" t="s">
        <v>642</v>
      </c>
    </row>
    <row r="120" spans="4:5">
      <c r="D120" s="85" t="s">
        <v>1607</v>
      </c>
    </row>
    <row r="121" spans="4:5">
      <c r="D121" s="85" t="s">
        <v>1428</v>
      </c>
    </row>
    <row r="122" spans="4:5" ht="15.75" thickBot="1">
      <c r="D122" s="197" t="s">
        <v>2332</v>
      </c>
      <c r="E122" s="82"/>
    </row>
    <row r="123" spans="4:5">
      <c r="D123" s="85"/>
    </row>
    <row r="124" spans="4:5">
      <c r="D124" s="85" t="s">
        <v>1027</v>
      </c>
    </row>
    <row r="125" spans="4:5">
      <c r="D125" s="85" t="s">
        <v>1641</v>
      </c>
    </row>
    <row r="126" spans="4:5">
      <c r="D126" s="85" t="s">
        <v>2203</v>
      </c>
    </row>
    <row r="127" spans="4:5">
      <c r="D127" s="85" t="s">
        <v>1614</v>
      </c>
    </row>
    <row r="128" spans="4:5">
      <c r="D128" s="85" t="s">
        <v>2255</v>
      </c>
    </row>
    <row r="129" spans="4:5">
      <c r="D129" s="85" t="s">
        <v>1535</v>
      </c>
    </row>
    <row r="130" spans="4:5">
      <c r="D130" s="85"/>
    </row>
    <row r="131" spans="4:5">
      <c r="D131" s="85" t="s">
        <v>2255</v>
      </c>
    </row>
    <row r="132" spans="4:5">
      <c r="D132" s="85" t="s">
        <v>1540</v>
      </c>
    </row>
    <row r="133" spans="4:5">
      <c r="D133" s="85" t="s">
        <v>1254</v>
      </c>
    </row>
    <row r="134" spans="4:5">
      <c r="D134" s="85" t="s">
        <v>1317</v>
      </c>
    </row>
    <row r="135" spans="4:5">
      <c r="D135" s="85" t="s">
        <v>1298</v>
      </c>
    </row>
    <row r="136" spans="4:5" ht="15.75" thickBot="1">
      <c r="D136" s="212" t="s">
        <v>2150</v>
      </c>
      <c r="E136" s="213"/>
    </row>
    <row r="137" spans="4:5">
      <c r="D137" s="85" t="s">
        <v>2201</v>
      </c>
    </row>
    <row r="138" spans="4:5">
      <c r="D138" s="85"/>
    </row>
    <row r="139" spans="4:5">
      <c r="D139" s="85" t="s">
        <v>1351</v>
      </c>
    </row>
    <row r="140" spans="4:5">
      <c r="D140" s="85" t="s">
        <v>1027</v>
      </c>
    </row>
    <row r="141" spans="4:5">
      <c r="D141" s="85"/>
    </row>
    <row r="142" spans="4:5">
      <c r="D142" s="85" t="s">
        <v>1607</v>
      </c>
    </row>
    <row r="143" spans="4:5">
      <c r="D143" s="85" t="s">
        <v>654</v>
      </c>
    </row>
    <row r="144" spans="4:5">
      <c r="D144" s="85"/>
    </row>
    <row r="145" spans="4:6">
      <c r="D145" s="85"/>
    </row>
    <row r="146" spans="4:6">
      <c r="D146" s="85"/>
    </row>
    <row r="147" spans="4:6">
      <c r="D147" s="85"/>
    </row>
    <row r="148" spans="4:6">
      <c r="D148" s="85"/>
    </row>
    <row r="149" spans="4:6">
      <c r="D149" s="85" t="s">
        <v>2327</v>
      </c>
    </row>
    <row r="150" spans="4:6">
      <c r="D150" s="85"/>
      <c r="E150" s="81"/>
      <c r="F150" s="179"/>
    </row>
    <row r="151" spans="4:6">
      <c r="D151" s="85" t="s">
        <v>2376</v>
      </c>
    </row>
    <row r="152" spans="4:6">
      <c r="D152" s="85"/>
    </row>
    <row r="153" spans="4:6">
      <c r="D153" s="85"/>
    </row>
    <row r="154" spans="4:6">
      <c r="D154" s="85"/>
    </row>
    <row r="155" spans="4:6">
      <c r="D155" s="85"/>
    </row>
  </sheetData>
  <mergeCells count="1">
    <mergeCell ref="O12:O13"/>
  </mergeCells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topLeftCell="A282" workbookViewId="0">
      <selection activeCell="B303" sqref="B303"/>
    </sheetView>
  </sheetViews>
  <sheetFormatPr defaultRowHeight="15"/>
  <cols>
    <col min="1" max="1" width="9" style="208" customWidth="1"/>
    <col min="2" max="2" width="34.7109375" style="208" bestFit="1" customWidth="1"/>
    <col min="3" max="3" width="31.28515625" style="208" bestFit="1" customWidth="1"/>
    <col min="4" max="4" width="20.42578125" style="208" customWidth="1"/>
    <col min="5" max="5" width="32.85546875" style="208" customWidth="1"/>
    <col min="6" max="16384" width="9.140625" style="208"/>
  </cols>
  <sheetData>
    <row r="1" spans="1:5" ht="84.75" customHeight="1">
      <c r="A1" s="612" t="s">
        <v>2333</v>
      </c>
      <c r="B1" s="613"/>
      <c r="C1" s="613"/>
      <c r="D1" s="613"/>
      <c r="E1" s="613"/>
    </row>
    <row r="2" spans="1:5" ht="20.25">
      <c r="A2" s="209" t="s">
        <v>2334</v>
      </c>
      <c r="B2" s="210" t="s">
        <v>2335</v>
      </c>
      <c r="C2" s="210" t="s">
        <v>2336</v>
      </c>
      <c r="D2" s="209" t="s">
        <v>2337</v>
      </c>
      <c r="E2" s="209" t="s">
        <v>2338</v>
      </c>
    </row>
    <row r="3" spans="1:5" ht="18.75">
      <c r="A3" s="211"/>
      <c r="B3" s="206" t="s">
        <v>151</v>
      </c>
      <c r="C3" s="206" t="s">
        <v>152</v>
      </c>
      <c r="D3" s="207" t="s">
        <v>153</v>
      </c>
      <c r="E3" s="211"/>
    </row>
    <row r="4" spans="1:5" ht="18.75">
      <c r="A4" s="211"/>
      <c r="B4" s="206" t="s">
        <v>166</v>
      </c>
      <c r="C4" s="206" t="s">
        <v>152</v>
      </c>
      <c r="D4" s="207" t="s">
        <v>167</v>
      </c>
      <c r="E4" s="211"/>
    </row>
    <row r="5" spans="1:5" ht="18.75">
      <c r="A5" s="211"/>
      <c r="B5" s="206" t="s">
        <v>1491</v>
      </c>
      <c r="C5" s="206" t="s">
        <v>152</v>
      </c>
      <c r="D5" s="207" t="s">
        <v>1492</v>
      </c>
      <c r="E5" s="211"/>
    </row>
    <row r="6" spans="1:5" ht="18.75">
      <c r="A6" s="211"/>
      <c r="B6" s="206" t="s">
        <v>1543</v>
      </c>
      <c r="C6" s="206" t="s">
        <v>152</v>
      </c>
      <c r="D6" s="207" t="s">
        <v>1544</v>
      </c>
      <c r="E6" s="211"/>
    </row>
    <row r="7" spans="1:5" ht="18.75">
      <c r="A7" s="211"/>
      <c r="B7" s="206" t="s">
        <v>1624</v>
      </c>
      <c r="C7" s="206" t="s">
        <v>152</v>
      </c>
      <c r="D7" s="207" t="s">
        <v>1625</v>
      </c>
      <c r="E7" s="211"/>
    </row>
    <row r="8" spans="1:5" ht="18.75">
      <c r="A8" s="211"/>
      <c r="B8" s="206" t="s">
        <v>1650</v>
      </c>
      <c r="C8" s="206" t="s">
        <v>152</v>
      </c>
      <c r="D8" s="207" t="s">
        <v>1651</v>
      </c>
      <c r="E8" s="211"/>
    </row>
    <row r="9" spans="1:5" ht="18.75">
      <c r="A9" s="211"/>
      <c r="B9" s="206" t="s">
        <v>1659</v>
      </c>
      <c r="C9" s="206" t="s">
        <v>152</v>
      </c>
      <c r="D9" s="207" t="s">
        <v>1660</v>
      </c>
      <c r="E9" s="211"/>
    </row>
    <row r="10" spans="1:5" ht="18.75">
      <c r="A10" s="211"/>
      <c r="B10" s="206" t="s">
        <v>1664</v>
      </c>
      <c r="C10" s="206" t="s">
        <v>152</v>
      </c>
      <c r="D10" s="207" t="s">
        <v>1665</v>
      </c>
      <c r="E10" s="211"/>
    </row>
    <row r="11" spans="1:5" ht="18.75">
      <c r="A11" s="211"/>
      <c r="B11" s="206" t="s">
        <v>1060</v>
      </c>
      <c r="C11" s="206" t="s">
        <v>1061</v>
      </c>
      <c r="D11" s="207" t="s">
        <v>1062</v>
      </c>
      <c r="E11" s="211"/>
    </row>
    <row r="12" spans="1:5" ht="18.75">
      <c r="A12" s="211"/>
      <c r="B12" s="206" t="s">
        <v>1070</v>
      </c>
      <c r="C12" s="206" t="s">
        <v>1061</v>
      </c>
      <c r="D12" s="207" t="s">
        <v>1071</v>
      </c>
      <c r="E12" s="211"/>
    </row>
    <row r="13" spans="1:5" ht="18.75">
      <c r="A13" s="211"/>
      <c r="B13" s="206" t="s">
        <v>1043</v>
      </c>
      <c r="C13" s="206" t="s">
        <v>1044</v>
      </c>
      <c r="D13" s="207" t="s">
        <v>1045</v>
      </c>
      <c r="E13" s="211"/>
    </row>
    <row r="14" spans="1:5" ht="18.75">
      <c r="A14" s="211"/>
      <c r="B14" s="206" t="s">
        <v>6</v>
      </c>
      <c r="C14" s="206" t="s">
        <v>1044</v>
      </c>
      <c r="D14" s="207" t="s">
        <v>1480</v>
      </c>
      <c r="E14" s="211"/>
    </row>
    <row r="15" spans="1:5" ht="18.75">
      <c r="A15" s="211"/>
      <c r="B15" s="206" t="s">
        <v>401</v>
      </c>
      <c r="C15" s="206" t="s">
        <v>327</v>
      </c>
      <c r="D15" s="207" t="s">
        <v>402</v>
      </c>
      <c r="E15" s="211"/>
    </row>
    <row r="16" spans="1:5" ht="18.75">
      <c r="A16" s="211"/>
      <c r="B16" s="206" t="s">
        <v>404</v>
      </c>
      <c r="C16" s="206" t="s">
        <v>327</v>
      </c>
      <c r="D16" s="207" t="s">
        <v>405</v>
      </c>
      <c r="E16" s="211"/>
    </row>
    <row r="17" spans="1:5" ht="37.5">
      <c r="A17" s="211"/>
      <c r="B17" s="206" t="s">
        <v>412</v>
      </c>
      <c r="C17" s="42" t="s">
        <v>1759</v>
      </c>
      <c r="D17" s="207" t="s">
        <v>413</v>
      </c>
      <c r="E17" s="211"/>
    </row>
    <row r="18" spans="1:5" ht="18.75">
      <c r="A18" s="211"/>
      <c r="B18" s="206" t="s">
        <v>481</v>
      </c>
      <c r="C18" s="206" t="s">
        <v>327</v>
      </c>
      <c r="D18" s="207" t="s">
        <v>482</v>
      </c>
      <c r="E18" s="211"/>
    </row>
    <row r="19" spans="1:5" ht="18.75">
      <c r="A19" s="211"/>
      <c r="B19" s="206" t="s">
        <v>2247</v>
      </c>
      <c r="C19" s="206" t="s">
        <v>327</v>
      </c>
      <c r="D19" s="207" t="s">
        <v>2248</v>
      </c>
      <c r="E19" s="211"/>
    </row>
    <row r="20" spans="1:5" ht="18.75">
      <c r="A20" s="211"/>
      <c r="B20" s="206" t="s">
        <v>880</v>
      </c>
      <c r="C20" s="206" t="s">
        <v>327</v>
      </c>
      <c r="D20" s="207" t="s">
        <v>881</v>
      </c>
      <c r="E20" s="211"/>
    </row>
    <row r="21" spans="1:5" ht="18.75">
      <c r="A21" s="211"/>
      <c r="B21" s="206" t="s">
        <v>1047</v>
      </c>
      <c r="C21" s="206" t="s">
        <v>327</v>
      </c>
      <c r="D21" s="207" t="s">
        <v>1048</v>
      </c>
      <c r="E21" s="211"/>
    </row>
    <row r="22" spans="1:5" ht="18.75">
      <c r="A22" s="211"/>
      <c r="B22" s="206" t="s">
        <v>2002</v>
      </c>
      <c r="C22" s="206" t="s">
        <v>2003</v>
      </c>
      <c r="D22" s="207" t="s">
        <v>2344</v>
      </c>
      <c r="E22" s="211"/>
    </row>
    <row r="23" spans="1:5" ht="18.75">
      <c r="A23" s="211"/>
      <c r="B23" s="104" t="s">
        <v>2153</v>
      </c>
      <c r="C23" s="206" t="s">
        <v>2003</v>
      </c>
      <c r="D23" s="193" t="s">
        <v>2343</v>
      </c>
      <c r="E23" s="211"/>
    </row>
    <row r="24" spans="1:5" ht="18.75">
      <c r="A24" s="211"/>
      <c r="B24" s="206" t="s">
        <v>853</v>
      </c>
      <c r="C24" s="206" t="s">
        <v>327</v>
      </c>
      <c r="D24" s="206" t="s">
        <v>2272</v>
      </c>
      <c r="E24" s="211"/>
    </row>
    <row r="25" spans="1:5" ht="18.75">
      <c r="A25" s="211"/>
      <c r="B25" s="206" t="s">
        <v>134</v>
      </c>
      <c r="C25" s="206" t="s">
        <v>8</v>
      </c>
      <c r="D25" s="207" t="s">
        <v>135</v>
      </c>
      <c r="E25" s="211"/>
    </row>
    <row r="26" spans="1:5" ht="18.75">
      <c r="A26" s="211"/>
      <c r="B26" s="206" t="s">
        <v>510</v>
      </c>
      <c r="C26" s="206" t="s">
        <v>8</v>
      </c>
      <c r="D26" s="207" t="s">
        <v>511</v>
      </c>
      <c r="E26" s="211"/>
    </row>
    <row r="27" spans="1:5" ht="18.75">
      <c r="A27" s="211"/>
      <c r="B27" s="206" t="s">
        <v>844</v>
      </c>
      <c r="C27" s="206" t="s">
        <v>772</v>
      </c>
      <c r="D27" s="207" t="s">
        <v>845</v>
      </c>
      <c r="E27" s="211"/>
    </row>
    <row r="28" spans="1:5" ht="18.75">
      <c r="A28" s="211"/>
      <c r="B28" s="206" t="s">
        <v>847</v>
      </c>
      <c r="C28" s="206" t="s">
        <v>772</v>
      </c>
      <c r="D28" s="207" t="s">
        <v>848</v>
      </c>
      <c r="E28" s="211"/>
    </row>
    <row r="29" spans="1:5" ht="18.75">
      <c r="A29" s="211"/>
      <c r="B29" s="206" t="s">
        <v>962</v>
      </c>
      <c r="C29" s="206" t="s">
        <v>772</v>
      </c>
      <c r="D29" s="207" t="s">
        <v>963</v>
      </c>
      <c r="E29" s="211"/>
    </row>
    <row r="30" spans="1:5" ht="18.75">
      <c r="A30" s="211"/>
      <c r="B30" s="206" t="s">
        <v>438</v>
      </c>
      <c r="C30" s="206" t="s">
        <v>206</v>
      </c>
      <c r="D30" s="207" t="s">
        <v>439</v>
      </c>
      <c r="E30" s="211"/>
    </row>
    <row r="31" spans="1:5" ht="18.75">
      <c r="A31" s="211"/>
      <c r="B31" s="206" t="s">
        <v>527</v>
      </c>
      <c r="C31" s="206" t="s">
        <v>206</v>
      </c>
      <c r="D31" s="207" t="s">
        <v>528</v>
      </c>
      <c r="E31" s="211"/>
    </row>
    <row r="32" spans="1:5" ht="18.75">
      <c r="A32" s="211"/>
      <c r="B32" s="206" t="s">
        <v>1633</v>
      </c>
      <c r="C32" s="206" t="s">
        <v>206</v>
      </c>
      <c r="D32" s="207" t="s">
        <v>1634</v>
      </c>
      <c r="E32" s="211"/>
    </row>
    <row r="33" spans="1:5" ht="18.75">
      <c r="A33" s="211"/>
      <c r="B33" s="206" t="s">
        <v>2339</v>
      </c>
      <c r="C33" s="206" t="s">
        <v>29</v>
      </c>
      <c r="D33" s="207" t="s">
        <v>30</v>
      </c>
      <c r="E33" s="211"/>
    </row>
    <row r="34" spans="1:5" ht="18.75">
      <c r="A34" s="211"/>
      <c r="B34" s="206" t="s">
        <v>674</v>
      </c>
      <c r="C34" s="206" t="s">
        <v>29</v>
      </c>
      <c r="D34" s="207" t="s">
        <v>675</v>
      </c>
      <c r="E34" s="211"/>
    </row>
    <row r="35" spans="1:5" ht="18.75">
      <c r="B35" s="206" t="s">
        <v>691</v>
      </c>
      <c r="C35" s="206" t="s">
        <v>29</v>
      </c>
      <c r="D35" s="207" t="s">
        <v>692</v>
      </c>
    </row>
    <row r="36" spans="1:5" ht="18.75">
      <c r="B36" s="206" t="s">
        <v>872</v>
      </c>
      <c r="C36" s="206" t="s">
        <v>29</v>
      </c>
      <c r="D36" s="207" t="s">
        <v>873</v>
      </c>
    </row>
    <row r="37" spans="1:5" ht="18.75">
      <c r="B37" s="206" t="s">
        <v>100</v>
      </c>
      <c r="C37" s="206" t="s">
        <v>29</v>
      </c>
      <c r="D37" s="207" t="s">
        <v>873</v>
      </c>
    </row>
    <row r="38" spans="1:5" ht="18.75">
      <c r="B38" s="206" t="s">
        <v>140</v>
      </c>
      <c r="C38" s="206" t="s">
        <v>141</v>
      </c>
      <c r="D38" s="207" t="s">
        <v>142</v>
      </c>
    </row>
    <row r="39" spans="1:5" ht="18.75">
      <c r="B39" s="206" t="s">
        <v>655</v>
      </c>
      <c r="C39" s="206" t="s">
        <v>141</v>
      </c>
      <c r="D39" s="207" t="s">
        <v>656</v>
      </c>
    </row>
    <row r="40" spans="1:5" ht="18.75">
      <c r="B40" s="206" t="s">
        <v>1064</v>
      </c>
      <c r="C40" s="206" t="s">
        <v>141</v>
      </c>
      <c r="D40" s="207" t="s">
        <v>1065</v>
      </c>
    </row>
    <row r="41" spans="1:5" ht="18.75">
      <c r="B41" s="206" t="s">
        <v>399</v>
      </c>
      <c r="C41" s="206" t="s">
        <v>141</v>
      </c>
      <c r="D41" s="207" t="s">
        <v>2345</v>
      </c>
    </row>
    <row r="42" spans="1:5" ht="18.75">
      <c r="B42" s="206" t="s">
        <v>2340</v>
      </c>
      <c r="C42" s="206" t="s">
        <v>141</v>
      </c>
      <c r="D42" s="206" t="s">
        <v>2299</v>
      </c>
    </row>
    <row r="43" spans="1:5" ht="18.75">
      <c r="B43" s="206" t="s">
        <v>140</v>
      </c>
      <c r="C43" s="206" t="s">
        <v>141</v>
      </c>
      <c r="D43" s="207" t="s">
        <v>142</v>
      </c>
    </row>
    <row r="44" spans="1:5" ht="18.75">
      <c r="B44" s="206" t="s">
        <v>655</v>
      </c>
      <c r="C44" s="206" t="s">
        <v>141</v>
      </c>
      <c r="D44" s="207" t="s">
        <v>656</v>
      </c>
    </row>
    <row r="45" spans="1:5" ht="18.75">
      <c r="B45" s="206" t="s">
        <v>1064</v>
      </c>
      <c r="C45" s="206" t="s">
        <v>141</v>
      </c>
      <c r="D45" s="207" t="s">
        <v>1065</v>
      </c>
    </row>
    <row r="46" spans="1:5" ht="18.75">
      <c r="B46" s="206" t="s">
        <v>399</v>
      </c>
      <c r="C46" s="206" t="s">
        <v>141</v>
      </c>
      <c r="D46" s="207" t="s">
        <v>2345</v>
      </c>
    </row>
    <row r="47" spans="1:5" ht="18.75">
      <c r="B47" s="206" t="s">
        <v>2340</v>
      </c>
      <c r="C47" s="206" t="s">
        <v>141</v>
      </c>
      <c r="D47" s="206" t="s">
        <v>2299</v>
      </c>
    </row>
    <row r="48" spans="1:5" ht="18.75">
      <c r="B48" s="206" t="s">
        <v>212</v>
      </c>
      <c r="C48" s="206" t="s">
        <v>24</v>
      </c>
      <c r="D48" s="207" t="s">
        <v>213</v>
      </c>
    </row>
    <row r="49" spans="2:4" ht="18.75">
      <c r="B49" s="206" t="s">
        <v>258</v>
      </c>
      <c r="C49" s="206" t="s">
        <v>24</v>
      </c>
      <c r="D49" s="207" t="s">
        <v>259</v>
      </c>
    </row>
    <row r="50" spans="2:4" ht="18.75">
      <c r="B50" s="206" t="s">
        <v>347</v>
      </c>
      <c r="C50" s="206" t="s">
        <v>24</v>
      </c>
      <c r="D50" s="207" t="s">
        <v>348</v>
      </c>
    </row>
    <row r="51" spans="2:4" ht="18.75">
      <c r="B51" s="206" t="s">
        <v>544</v>
      </c>
      <c r="C51" s="206" t="s">
        <v>24</v>
      </c>
      <c r="D51" s="207" t="s">
        <v>545</v>
      </c>
    </row>
    <row r="52" spans="2:4" ht="37.5">
      <c r="B52" s="206" t="s">
        <v>804</v>
      </c>
      <c r="C52" s="42" t="s">
        <v>1763</v>
      </c>
      <c r="D52" s="207" t="s">
        <v>878</v>
      </c>
    </row>
    <row r="53" spans="2:4" ht="37.5">
      <c r="B53" s="206" t="s">
        <v>1054</v>
      </c>
      <c r="C53" s="42" t="s">
        <v>1765</v>
      </c>
      <c r="D53" s="207" t="s">
        <v>1055</v>
      </c>
    </row>
    <row r="54" spans="2:4" ht="37.5">
      <c r="B54" s="206" t="s">
        <v>1489</v>
      </c>
      <c r="C54" s="42" t="s">
        <v>1764</v>
      </c>
      <c r="D54" s="207" t="s">
        <v>1605</v>
      </c>
    </row>
    <row r="55" spans="2:4" ht="37.5">
      <c r="B55" s="206" t="s">
        <v>291</v>
      </c>
      <c r="C55" s="42" t="s">
        <v>1736</v>
      </c>
      <c r="D55" s="207" t="s">
        <v>292</v>
      </c>
    </row>
    <row r="56" spans="2:4" ht="18.75">
      <c r="B56" s="206" t="s">
        <v>2135</v>
      </c>
      <c r="C56" s="206" t="s">
        <v>24</v>
      </c>
      <c r="D56" s="207" t="s">
        <v>2136</v>
      </c>
    </row>
    <row r="57" spans="2:4" ht="18.75">
      <c r="B57" s="206" t="s">
        <v>125</v>
      </c>
      <c r="C57" s="206" t="s">
        <v>110</v>
      </c>
      <c r="D57" s="207" t="s">
        <v>126</v>
      </c>
    </row>
    <row r="58" spans="2:4" ht="18.75">
      <c r="B58" s="206" t="s">
        <v>116</v>
      </c>
      <c r="C58" s="206" t="s">
        <v>110</v>
      </c>
      <c r="D58" s="207" t="s">
        <v>159</v>
      </c>
    </row>
    <row r="59" spans="2:4" ht="18.75">
      <c r="B59" s="206" t="s">
        <v>171</v>
      </c>
      <c r="C59" s="206" t="s">
        <v>110</v>
      </c>
      <c r="D59" s="207" t="s">
        <v>172</v>
      </c>
    </row>
    <row r="60" spans="2:4" ht="18.75">
      <c r="B60" s="206" t="s">
        <v>227</v>
      </c>
      <c r="C60" s="206" t="s">
        <v>110</v>
      </c>
      <c r="D60" s="207" t="s">
        <v>228</v>
      </c>
    </row>
    <row r="61" spans="2:4" ht="18.75">
      <c r="B61" s="206" t="s">
        <v>1473</v>
      </c>
      <c r="C61" s="206" t="s">
        <v>1474</v>
      </c>
      <c r="D61" s="207" t="s">
        <v>1475</v>
      </c>
    </row>
    <row r="62" spans="2:4" ht="18.75">
      <c r="B62" s="206" t="s">
        <v>179</v>
      </c>
      <c r="C62" s="206" t="s">
        <v>87</v>
      </c>
      <c r="D62" s="207" t="s">
        <v>180</v>
      </c>
    </row>
    <row r="63" spans="2:4" ht="37.5">
      <c r="B63" s="206" t="s">
        <v>261</v>
      </c>
      <c r="C63" s="42" t="s">
        <v>1768</v>
      </c>
      <c r="D63" s="207" t="s">
        <v>263</v>
      </c>
    </row>
    <row r="64" spans="2:4" ht="18.75">
      <c r="B64" s="206" t="s">
        <v>2341</v>
      </c>
      <c r="C64" s="206" t="s">
        <v>87</v>
      </c>
      <c r="D64" s="207" t="s">
        <v>2342</v>
      </c>
    </row>
    <row r="65" spans="2:4" ht="18.75">
      <c r="B65" s="206" t="s">
        <v>112</v>
      </c>
      <c r="C65" s="206" t="s">
        <v>113</v>
      </c>
      <c r="D65" s="207" t="s">
        <v>114</v>
      </c>
    </row>
    <row r="66" spans="2:4" ht="18.75">
      <c r="B66" s="206" t="s">
        <v>109</v>
      </c>
      <c r="C66" s="206" t="s">
        <v>113</v>
      </c>
      <c r="D66" s="207" t="s">
        <v>298</v>
      </c>
    </row>
    <row r="67" spans="2:4" ht="18.75">
      <c r="B67" s="206" t="s">
        <v>2347</v>
      </c>
      <c r="C67" s="206" t="s">
        <v>113</v>
      </c>
      <c r="D67" s="207" t="s">
        <v>317</v>
      </c>
    </row>
    <row r="68" spans="2:4" ht="18.75">
      <c r="B68" s="206" t="s">
        <v>2346</v>
      </c>
      <c r="C68" s="206" t="s">
        <v>113</v>
      </c>
      <c r="D68" s="207" t="s">
        <v>2166</v>
      </c>
    </row>
    <row r="69" spans="2:4" ht="18.75">
      <c r="B69" s="206" t="s">
        <v>67</v>
      </c>
      <c r="C69" s="206" t="s">
        <v>64</v>
      </c>
      <c r="D69" s="207" t="s">
        <v>194</v>
      </c>
    </row>
    <row r="70" spans="2:4" ht="18.75">
      <c r="B70" s="206" t="s">
        <v>1501</v>
      </c>
      <c r="C70" s="206" t="s">
        <v>64</v>
      </c>
      <c r="D70" s="207" t="s">
        <v>1502</v>
      </c>
    </row>
    <row r="71" spans="2:4">
      <c r="B71" s="614" t="s">
        <v>1534</v>
      </c>
      <c r="C71" s="614" t="s">
        <v>64</v>
      </c>
      <c r="D71" s="615" t="s">
        <v>65</v>
      </c>
    </row>
    <row r="72" spans="2:4">
      <c r="B72" s="614"/>
      <c r="C72" s="614"/>
      <c r="D72" s="615"/>
    </row>
    <row r="73" spans="2:4" ht="37.5">
      <c r="B73" s="206" t="s">
        <v>1723</v>
      </c>
      <c r="C73" s="42" t="s">
        <v>1743</v>
      </c>
      <c r="D73" s="207" t="s">
        <v>1724</v>
      </c>
    </row>
    <row r="74" spans="2:4" ht="18.75">
      <c r="B74" s="206" t="s">
        <v>288</v>
      </c>
      <c r="C74" s="206" t="s">
        <v>42</v>
      </c>
      <c r="D74" s="207" t="s">
        <v>289</v>
      </c>
    </row>
    <row r="75" spans="2:4" ht="18.75">
      <c r="B75" s="206" t="s">
        <v>1380</v>
      </c>
      <c r="C75" s="206" t="s">
        <v>42</v>
      </c>
      <c r="D75" s="207" t="s">
        <v>1381</v>
      </c>
    </row>
    <row r="76" spans="2:4" ht="37.5">
      <c r="B76" s="206" t="s">
        <v>1408</v>
      </c>
      <c r="C76" s="42" t="s">
        <v>1739</v>
      </c>
      <c r="D76" s="207" t="s">
        <v>1409</v>
      </c>
    </row>
    <row r="77" spans="2:4" ht="18.75">
      <c r="B77" s="206" t="s">
        <v>1413</v>
      </c>
      <c r="C77" s="206" t="s">
        <v>42</v>
      </c>
      <c r="D77" s="207" t="s">
        <v>1414</v>
      </c>
    </row>
    <row r="78" spans="2:4" ht="37.5">
      <c r="B78" s="206" t="s">
        <v>1562</v>
      </c>
      <c r="C78" s="42" t="s">
        <v>1740</v>
      </c>
      <c r="D78" s="207" t="s">
        <v>1563</v>
      </c>
    </row>
    <row r="79" spans="2:4" ht="18.75">
      <c r="B79" s="206" t="s">
        <v>1639</v>
      </c>
      <c r="C79" s="206" t="s">
        <v>42</v>
      </c>
      <c r="D79" s="207" t="s">
        <v>1640</v>
      </c>
    </row>
    <row r="80" spans="2:4" ht="18.75">
      <c r="B80" s="206" t="s">
        <v>1656</v>
      </c>
      <c r="C80" s="206" t="s">
        <v>42</v>
      </c>
      <c r="D80" s="207" t="s">
        <v>1657</v>
      </c>
    </row>
    <row r="81" spans="2:4" ht="18.75">
      <c r="B81" s="206" t="s">
        <v>1667</v>
      </c>
      <c r="C81" s="206" t="s">
        <v>42</v>
      </c>
      <c r="D81" s="207" t="s">
        <v>1668</v>
      </c>
    </row>
    <row r="82" spans="2:4" ht="37.5">
      <c r="B82" s="206" t="s">
        <v>1707</v>
      </c>
      <c r="C82" s="42" t="s">
        <v>1741</v>
      </c>
      <c r="D82" s="207" t="s">
        <v>1708</v>
      </c>
    </row>
    <row r="83" spans="2:4" ht="18.75">
      <c r="B83" s="206" t="s">
        <v>41</v>
      </c>
      <c r="C83" s="206" t="s">
        <v>42</v>
      </c>
      <c r="D83" s="207" t="s">
        <v>43</v>
      </c>
    </row>
    <row r="84" spans="2:4" ht="18.75">
      <c r="B84" s="206" t="s">
        <v>2207</v>
      </c>
      <c r="C84" s="206" t="s">
        <v>42</v>
      </c>
      <c r="D84" s="207" t="s">
        <v>2208</v>
      </c>
    </row>
    <row r="85" spans="2:4" ht="18.75">
      <c r="B85" s="206" t="s">
        <v>2225</v>
      </c>
      <c r="C85" s="206" t="s">
        <v>42</v>
      </c>
      <c r="D85" s="207" t="s">
        <v>2226</v>
      </c>
    </row>
    <row r="86" spans="2:4" ht="18.75">
      <c r="B86" s="206" t="s">
        <v>67</v>
      </c>
      <c r="C86" s="206" t="s">
        <v>68</v>
      </c>
      <c r="D86" s="207" t="s">
        <v>69</v>
      </c>
    </row>
    <row r="87" spans="2:4" ht="18.75">
      <c r="B87" s="206" t="s">
        <v>109</v>
      </c>
      <c r="C87" s="206" t="s">
        <v>68</v>
      </c>
      <c r="D87" s="207" t="s">
        <v>329</v>
      </c>
    </row>
    <row r="88" spans="2:4" ht="18.75">
      <c r="B88" s="206" t="s">
        <v>489</v>
      </c>
      <c r="C88" s="206" t="s">
        <v>68</v>
      </c>
      <c r="D88" s="207" t="s">
        <v>490</v>
      </c>
    </row>
    <row r="89" spans="2:4" ht="18.75">
      <c r="B89" s="206" t="s">
        <v>658</v>
      </c>
      <c r="C89" s="206" t="s">
        <v>68</v>
      </c>
      <c r="D89" s="207" t="s">
        <v>659</v>
      </c>
    </row>
    <row r="90" spans="2:4" ht="18.75">
      <c r="B90" s="206" t="s">
        <v>786</v>
      </c>
      <c r="C90" s="206" t="s">
        <v>68</v>
      </c>
      <c r="D90" s="207" t="s">
        <v>787</v>
      </c>
    </row>
    <row r="91" spans="2:4" ht="18.75">
      <c r="B91" s="206" t="s">
        <v>1206</v>
      </c>
      <c r="C91" s="206" t="s">
        <v>68</v>
      </c>
      <c r="D91" s="207" t="s">
        <v>1207</v>
      </c>
    </row>
    <row r="92" spans="2:4" ht="18.75">
      <c r="B92" s="206" t="s">
        <v>1214</v>
      </c>
      <c r="C92" s="206" t="s">
        <v>68</v>
      </c>
      <c r="D92" s="207" t="s">
        <v>1757</v>
      </c>
    </row>
    <row r="93" spans="2:4" ht="37.5">
      <c r="B93" s="206" t="s">
        <v>2348</v>
      </c>
      <c r="C93" s="42" t="s">
        <v>1748</v>
      </c>
      <c r="D93" s="207" t="s">
        <v>1233</v>
      </c>
    </row>
    <row r="94" spans="2:4" ht="18.75">
      <c r="B94" s="206" t="s">
        <v>1299</v>
      </c>
      <c r="C94" s="206" t="s">
        <v>68</v>
      </c>
      <c r="D94" s="207" t="s">
        <v>1300</v>
      </c>
    </row>
    <row r="95" spans="2:4" ht="18.75">
      <c r="B95" s="206" t="s">
        <v>1304</v>
      </c>
      <c r="C95" s="206" t="s">
        <v>68</v>
      </c>
      <c r="D95" s="207" t="s">
        <v>1305</v>
      </c>
    </row>
    <row r="96" spans="2:4" ht="37.5">
      <c r="B96" s="206" t="s">
        <v>1713</v>
      </c>
      <c r="C96" s="42" t="s">
        <v>1747</v>
      </c>
      <c r="D96" s="207" t="s">
        <v>1714</v>
      </c>
    </row>
    <row r="97" spans="2:4" ht="18.75">
      <c r="B97" s="206" t="s">
        <v>2013</v>
      </c>
      <c r="C97" s="206" t="s">
        <v>68</v>
      </c>
      <c r="D97" s="207">
        <v>1833831959</v>
      </c>
    </row>
    <row r="98" spans="2:4" ht="18.75">
      <c r="B98" s="206" t="s">
        <v>2027</v>
      </c>
      <c r="C98" s="206" t="s">
        <v>68</v>
      </c>
      <c r="D98" s="194">
        <v>1721385679</v>
      </c>
    </row>
    <row r="99" spans="2:4" ht="18.75">
      <c r="B99" s="206" t="s">
        <v>1630</v>
      </c>
      <c r="C99" s="206" t="s">
        <v>197</v>
      </c>
      <c r="D99" s="207" t="s">
        <v>1631</v>
      </c>
    </row>
    <row r="100" spans="2:4" ht="18.75">
      <c r="B100" s="206" t="s">
        <v>407</v>
      </c>
      <c r="C100" s="206" t="s">
        <v>101</v>
      </c>
      <c r="D100" s="207" t="s">
        <v>408</v>
      </c>
    </row>
    <row r="101" spans="2:4" ht="18.75">
      <c r="B101" s="206" t="s">
        <v>2349</v>
      </c>
      <c r="C101" s="206" t="s">
        <v>2182</v>
      </c>
      <c r="D101" s="207" t="s">
        <v>1471</v>
      </c>
    </row>
    <row r="102" spans="2:4" ht="37.5">
      <c r="B102" s="206" t="s">
        <v>1506</v>
      </c>
      <c r="C102" s="42" t="s">
        <v>1771</v>
      </c>
      <c r="D102" s="207" t="s">
        <v>1757</v>
      </c>
    </row>
    <row r="103" spans="2:4" ht="18.75">
      <c r="B103" s="206" t="s">
        <v>45</v>
      </c>
      <c r="C103" s="206" t="s">
        <v>46</v>
      </c>
      <c r="D103" s="207" t="s">
        <v>47</v>
      </c>
    </row>
    <row r="104" spans="2:4" ht="18.75">
      <c r="B104" s="206" t="s">
        <v>1117</v>
      </c>
      <c r="C104" s="206" t="s">
        <v>46</v>
      </c>
      <c r="D104" s="207" t="s">
        <v>1118</v>
      </c>
    </row>
    <row r="105" spans="2:4" ht="18.75">
      <c r="B105" s="206" t="s">
        <v>2350</v>
      </c>
      <c r="C105" s="206" t="s">
        <v>122</v>
      </c>
      <c r="D105" s="207" t="s">
        <v>1757</v>
      </c>
    </row>
    <row r="106" spans="2:4" ht="18.75">
      <c r="B106" s="206" t="s">
        <v>2351</v>
      </c>
      <c r="C106" s="206" t="s">
        <v>678</v>
      </c>
      <c r="D106" s="207" t="s">
        <v>679</v>
      </c>
    </row>
    <row r="107" spans="2:4" ht="18.75">
      <c r="B107" s="206" t="s">
        <v>697</v>
      </c>
      <c r="C107" s="206" t="s">
        <v>698</v>
      </c>
      <c r="D107" s="207" t="s">
        <v>699</v>
      </c>
    </row>
    <row r="108" spans="2:4" ht="18.75">
      <c r="B108" s="206" t="s">
        <v>831</v>
      </c>
      <c r="C108" s="206" t="s">
        <v>698</v>
      </c>
      <c r="D108" s="207" t="s">
        <v>1757</v>
      </c>
    </row>
    <row r="109" spans="2:4" ht="18.75">
      <c r="B109" s="206" t="s">
        <v>919</v>
      </c>
      <c r="C109" s="206" t="s">
        <v>698</v>
      </c>
      <c r="D109" s="207" t="s">
        <v>920</v>
      </c>
    </row>
    <row r="110" spans="2:4" ht="37.5">
      <c r="B110" s="206" t="s">
        <v>1143</v>
      </c>
      <c r="C110" s="42" t="s">
        <v>1772</v>
      </c>
      <c r="D110" s="207" t="s">
        <v>1144</v>
      </c>
    </row>
    <row r="111" spans="2:4" ht="37.5">
      <c r="B111" s="206" t="s">
        <v>1255</v>
      </c>
      <c r="C111" s="42" t="s">
        <v>1773</v>
      </c>
      <c r="D111" s="207" t="s">
        <v>1256</v>
      </c>
    </row>
    <row r="112" spans="2:4" ht="18.75">
      <c r="B112" s="206" t="s">
        <v>1999</v>
      </c>
      <c r="C112" s="206" t="s">
        <v>2000</v>
      </c>
      <c r="D112" s="207"/>
    </row>
    <row r="113" spans="2:4" ht="18.75">
      <c r="B113" s="206" t="s">
        <v>2007</v>
      </c>
      <c r="C113" s="206" t="s">
        <v>2008</v>
      </c>
      <c r="D113" s="207">
        <v>1713713223</v>
      </c>
    </row>
    <row r="114" spans="2:4" ht="18.75">
      <c r="B114" s="206" t="s">
        <v>2128</v>
      </c>
      <c r="C114" s="206" t="s">
        <v>678</v>
      </c>
      <c r="D114" s="207" t="s">
        <v>2129</v>
      </c>
    </row>
    <row r="115" spans="2:4" ht="18.75">
      <c r="B115" s="206" t="s">
        <v>658</v>
      </c>
      <c r="C115" s="206" t="s">
        <v>2144</v>
      </c>
      <c r="D115" s="207" t="s">
        <v>2145</v>
      </c>
    </row>
    <row r="116" spans="2:4" ht="18.75">
      <c r="B116" s="206" t="s">
        <v>2162</v>
      </c>
      <c r="C116" s="206" t="s">
        <v>2000</v>
      </c>
      <c r="D116" s="207">
        <v>1737126922</v>
      </c>
    </row>
    <row r="117" spans="2:4" ht="18.75">
      <c r="B117" s="206" t="s">
        <v>2151</v>
      </c>
      <c r="C117" s="206" t="s">
        <v>2234</v>
      </c>
      <c r="D117" s="207" t="s">
        <v>2235</v>
      </c>
    </row>
    <row r="118" spans="2:4" ht="18.75">
      <c r="B118" s="206" t="s">
        <v>137</v>
      </c>
      <c r="C118" s="206" t="s">
        <v>2144</v>
      </c>
      <c r="D118" s="207" t="s">
        <v>2174</v>
      </c>
    </row>
    <row r="119" spans="2:4" ht="18.75">
      <c r="B119" s="206" t="s">
        <v>814</v>
      </c>
      <c r="C119" s="206" t="s">
        <v>2240</v>
      </c>
      <c r="D119" s="207" t="s">
        <v>551</v>
      </c>
    </row>
    <row r="120" spans="2:4" ht="18.75">
      <c r="B120" s="206" t="s">
        <v>2310</v>
      </c>
      <c r="C120" s="206" t="s">
        <v>698</v>
      </c>
      <c r="D120" s="206" t="s">
        <v>2309</v>
      </c>
    </row>
    <row r="121" spans="2:4" ht="18.75">
      <c r="B121" s="206" t="s">
        <v>2304</v>
      </c>
      <c r="C121" s="206" t="s">
        <v>2303</v>
      </c>
      <c r="D121" s="206" t="s">
        <v>2302</v>
      </c>
    </row>
    <row r="122" spans="2:4" ht="18.75">
      <c r="B122" s="206" t="s">
        <v>148</v>
      </c>
      <c r="C122" s="206" t="s">
        <v>18</v>
      </c>
      <c r="D122" s="207" t="s">
        <v>149</v>
      </c>
    </row>
    <row r="123" spans="2:4" ht="18.75">
      <c r="B123" s="206" t="s">
        <v>169</v>
      </c>
      <c r="C123" s="206" t="s">
        <v>21</v>
      </c>
      <c r="D123" s="207" t="s">
        <v>2205</v>
      </c>
    </row>
    <row r="124" spans="2:4" ht="18.75">
      <c r="B124" s="206" t="s">
        <v>222</v>
      </c>
      <c r="C124" s="206" t="s">
        <v>174</v>
      </c>
      <c r="D124" s="207" t="s">
        <v>223</v>
      </c>
    </row>
    <row r="125" spans="2:4" ht="18.75">
      <c r="B125" s="206" t="s">
        <v>246</v>
      </c>
      <c r="C125" s="206" t="s">
        <v>247</v>
      </c>
      <c r="D125" s="207" t="s">
        <v>248</v>
      </c>
    </row>
    <row r="126" spans="2:4" ht="18.75">
      <c r="B126" s="206" t="s">
        <v>250</v>
      </c>
      <c r="C126" s="206" t="s">
        <v>174</v>
      </c>
      <c r="D126" s="207" t="s">
        <v>251</v>
      </c>
    </row>
    <row r="127" spans="2:4" ht="18.75">
      <c r="B127" s="206" t="s">
        <v>280</v>
      </c>
      <c r="C127" s="206" t="s">
        <v>281</v>
      </c>
      <c r="D127" s="207" t="s">
        <v>282</v>
      </c>
    </row>
    <row r="128" spans="2:4" ht="18.75">
      <c r="B128" s="206" t="s">
        <v>415</v>
      </c>
      <c r="C128" s="206" t="s">
        <v>416</v>
      </c>
      <c r="D128" s="207" t="s">
        <v>417</v>
      </c>
    </row>
    <row r="129" spans="2:4" ht="18.75">
      <c r="B129" s="206" t="s">
        <v>451</v>
      </c>
      <c r="C129" s="206" t="s">
        <v>281</v>
      </c>
      <c r="D129" s="207" t="s">
        <v>452</v>
      </c>
    </row>
    <row r="130" spans="2:4" ht="18.75">
      <c r="B130" s="206" t="s">
        <v>463</v>
      </c>
      <c r="C130" s="206" t="s">
        <v>416</v>
      </c>
      <c r="D130" s="207" t="s">
        <v>464</v>
      </c>
    </row>
    <row r="131" spans="2:4" ht="18.75">
      <c r="B131" s="206" t="s">
        <v>166</v>
      </c>
      <c r="C131" s="206" t="s">
        <v>520</v>
      </c>
      <c r="D131" s="207" t="s">
        <v>521</v>
      </c>
    </row>
    <row r="132" spans="2:4" ht="18.75">
      <c r="B132" s="206" t="s">
        <v>469</v>
      </c>
      <c r="C132" s="206" t="s">
        <v>539</v>
      </c>
      <c r="D132" s="207" t="s">
        <v>540</v>
      </c>
    </row>
    <row r="133" spans="2:4" ht="18.75">
      <c r="B133" s="206" t="s">
        <v>589</v>
      </c>
      <c r="C133" s="206" t="s">
        <v>590</v>
      </c>
      <c r="D133" s="207" t="s">
        <v>591</v>
      </c>
    </row>
    <row r="134" spans="2:4" ht="18.75">
      <c r="B134" s="206" t="s">
        <v>593</v>
      </c>
      <c r="C134" s="206" t="s">
        <v>594</v>
      </c>
      <c r="D134" s="207" t="s">
        <v>595</v>
      </c>
    </row>
    <row r="135" spans="2:4" ht="18.75">
      <c r="B135" s="206" t="s">
        <v>603</v>
      </c>
      <c r="C135" s="206" t="s">
        <v>604</v>
      </c>
      <c r="D135" s="207" t="s">
        <v>605</v>
      </c>
    </row>
    <row r="136" spans="2:4" ht="18.75">
      <c r="B136" s="206" t="s">
        <v>814</v>
      </c>
      <c r="C136" s="206" t="s">
        <v>815</v>
      </c>
      <c r="D136" s="207" t="s">
        <v>816</v>
      </c>
    </row>
    <row r="137" spans="2:4" ht="18.75">
      <c r="B137" s="206" t="s">
        <v>833</v>
      </c>
      <c r="C137" s="206" t="s">
        <v>834</v>
      </c>
      <c r="D137" s="207" t="s">
        <v>835</v>
      </c>
    </row>
    <row r="138" spans="2:4" ht="18.75">
      <c r="B138" s="206" t="s">
        <v>933</v>
      </c>
      <c r="C138" s="206" t="s">
        <v>934</v>
      </c>
      <c r="D138" s="207" t="s">
        <v>935</v>
      </c>
    </row>
    <row r="139" spans="2:4" ht="18.75">
      <c r="B139" s="206" t="s">
        <v>943</v>
      </c>
      <c r="C139" s="206" t="s">
        <v>416</v>
      </c>
      <c r="D139" s="207" t="s">
        <v>944</v>
      </c>
    </row>
    <row r="140" spans="2:4" ht="18.75">
      <c r="B140" s="206" t="s">
        <v>952</v>
      </c>
      <c r="C140" s="206" t="s">
        <v>416</v>
      </c>
      <c r="D140" s="207" t="s">
        <v>953</v>
      </c>
    </row>
    <row r="141" spans="2:4" ht="18.75">
      <c r="B141" s="206" t="s">
        <v>1030</v>
      </c>
      <c r="C141" s="206" t="s">
        <v>174</v>
      </c>
      <c r="D141" s="207" t="s">
        <v>1031</v>
      </c>
    </row>
    <row r="142" spans="2:4" ht="18.75">
      <c r="B142" s="206" t="s">
        <v>1033</v>
      </c>
      <c r="C142" s="206" t="s">
        <v>174</v>
      </c>
      <c r="D142" s="207" t="s">
        <v>1034</v>
      </c>
    </row>
    <row r="143" spans="2:4" ht="18.75">
      <c r="B143" s="206" t="s">
        <v>1241</v>
      </c>
      <c r="C143" s="206" t="s">
        <v>1242</v>
      </c>
      <c r="D143" s="207" t="s">
        <v>1243</v>
      </c>
    </row>
    <row r="144" spans="2:4" ht="18.75">
      <c r="B144" s="206" t="s">
        <v>1347</v>
      </c>
      <c r="C144" s="206" t="s">
        <v>281</v>
      </c>
      <c r="D144" s="207" t="s">
        <v>1348</v>
      </c>
    </row>
    <row r="145" spans="2:4" ht="18.75">
      <c r="B145" s="206" t="s">
        <v>625</v>
      </c>
      <c r="C145" s="206" t="s">
        <v>1371</v>
      </c>
      <c r="D145" s="207" t="s">
        <v>1372</v>
      </c>
    </row>
    <row r="146" spans="2:4" ht="18.75">
      <c r="B146" s="206" t="s">
        <v>1374</v>
      </c>
      <c r="C146" s="206" t="s">
        <v>21</v>
      </c>
      <c r="D146" s="207" t="s">
        <v>1375</v>
      </c>
    </row>
    <row r="147" spans="2:4" ht="18.75">
      <c r="B147" s="206" t="s">
        <v>1385</v>
      </c>
      <c r="C147" s="206" t="s">
        <v>416</v>
      </c>
      <c r="D147" s="207" t="s">
        <v>816</v>
      </c>
    </row>
    <row r="148" spans="2:4" ht="18.75">
      <c r="B148" s="206" t="s">
        <v>1397</v>
      </c>
      <c r="C148" s="206" t="s">
        <v>594</v>
      </c>
      <c r="D148" s="207" t="s">
        <v>1398</v>
      </c>
    </row>
    <row r="149" spans="2:4" ht="18.75">
      <c r="B149" s="206" t="s">
        <v>1400</v>
      </c>
      <c r="C149" s="206" t="s">
        <v>1401</v>
      </c>
      <c r="D149" s="207" t="s">
        <v>1402</v>
      </c>
    </row>
    <row r="150" spans="2:4" ht="18.75">
      <c r="B150" s="206" t="s">
        <v>565</v>
      </c>
      <c r="C150" s="206" t="s">
        <v>520</v>
      </c>
      <c r="D150" s="207" t="s">
        <v>1404</v>
      </c>
    </row>
    <row r="151" spans="2:4" ht="18.75">
      <c r="B151" s="206" t="s">
        <v>1416</v>
      </c>
      <c r="C151" s="206" t="s">
        <v>1391</v>
      </c>
      <c r="D151" s="207" t="s">
        <v>1417</v>
      </c>
    </row>
    <row r="152" spans="2:4" ht="18.75">
      <c r="B152" s="206" t="s">
        <v>2364</v>
      </c>
      <c r="C152" s="206" t="s">
        <v>1391</v>
      </c>
      <c r="D152" s="207" t="s">
        <v>1420</v>
      </c>
    </row>
    <row r="153" spans="2:4" ht="18.75">
      <c r="B153" s="206" t="s">
        <v>1425</v>
      </c>
      <c r="C153" s="206" t="s">
        <v>1426</v>
      </c>
      <c r="D153" s="207" t="s">
        <v>1427</v>
      </c>
    </row>
    <row r="154" spans="2:4" ht="18.75">
      <c r="B154" s="206" t="s">
        <v>2352</v>
      </c>
      <c r="C154" s="206" t="s">
        <v>1391</v>
      </c>
      <c r="D154" s="207" t="s">
        <v>1430</v>
      </c>
    </row>
    <row r="155" spans="2:4" ht="18.75">
      <c r="B155" s="206" t="s">
        <v>1432</v>
      </c>
      <c r="C155" s="206" t="s">
        <v>1433</v>
      </c>
      <c r="D155" s="207" t="s">
        <v>1434</v>
      </c>
    </row>
    <row r="156" spans="2:4" ht="18.75">
      <c r="B156" s="206" t="s">
        <v>1441</v>
      </c>
      <c r="C156" s="206" t="s">
        <v>21</v>
      </c>
      <c r="D156" s="207" t="s">
        <v>1442</v>
      </c>
    </row>
    <row r="157" spans="2:4" ht="18.75">
      <c r="B157" s="206" t="s">
        <v>1446</v>
      </c>
      <c r="C157" s="206" t="s">
        <v>174</v>
      </c>
      <c r="D157" s="207" t="s">
        <v>1447</v>
      </c>
    </row>
    <row r="158" spans="2:4" ht="18.75">
      <c r="B158" s="206" t="s">
        <v>1449</v>
      </c>
      <c r="C158" s="206" t="s">
        <v>1391</v>
      </c>
      <c r="D158" s="207" t="s">
        <v>1450</v>
      </c>
    </row>
    <row r="159" spans="2:4" ht="18.75">
      <c r="B159" s="206" t="s">
        <v>1454</v>
      </c>
      <c r="C159" s="206" t="s">
        <v>1391</v>
      </c>
      <c r="D159" s="207" t="s">
        <v>1455</v>
      </c>
    </row>
    <row r="160" spans="2:4" ht="18.75">
      <c r="B160" s="206" t="s">
        <v>220</v>
      </c>
      <c r="C160" s="206" t="s">
        <v>1391</v>
      </c>
      <c r="D160" s="207" t="s">
        <v>1458</v>
      </c>
    </row>
    <row r="161" spans="2:4" ht="18.75">
      <c r="B161" s="206" t="s">
        <v>1460</v>
      </c>
      <c r="C161" s="206" t="s">
        <v>1433</v>
      </c>
      <c r="D161" s="207" t="s">
        <v>1461</v>
      </c>
    </row>
    <row r="162" spans="2:4" ht="18.75">
      <c r="B162" s="206" t="s">
        <v>1567</v>
      </c>
      <c r="C162" s="206" t="s">
        <v>1568</v>
      </c>
      <c r="D162" s="207" t="s">
        <v>1569</v>
      </c>
    </row>
    <row r="163" spans="2:4" ht="18.75">
      <c r="B163" s="206" t="s">
        <v>1611</v>
      </c>
      <c r="C163" s="206" t="s">
        <v>21</v>
      </c>
      <c r="D163" s="207" t="s">
        <v>1609</v>
      </c>
    </row>
    <row r="164" spans="2:4" ht="18.75">
      <c r="B164" s="206" t="s">
        <v>1680</v>
      </c>
      <c r="C164" s="206" t="s">
        <v>1391</v>
      </c>
      <c r="D164" s="207" t="s">
        <v>1681</v>
      </c>
    </row>
    <row r="165" spans="2:4" ht="18.75">
      <c r="B165" s="206" t="s">
        <v>1135</v>
      </c>
      <c r="C165" s="206" t="s">
        <v>1703</v>
      </c>
      <c r="D165" s="207" t="s">
        <v>1704</v>
      </c>
    </row>
    <row r="166" spans="2:4" ht="18.75">
      <c r="B166" s="206" t="s">
        <v>1710</v>
      </c>
      <c r="C166" s="206" t="s">
        <v>1703</v>
      </c>
      <c r="D166" s="207" t="s">
        <v>1711</v>
      </c>
    </row>
    <row r="167" spans="2:4" ht="18.75">
      <c r="B167" s="206" t="s">
        <v>208</v>
      </c>
      <c r="C167" s="206" t="s">
        <v>209</v>
      </c>
      <c r="D167" s="207" t="s">
        <v>210</v>
      </c>
    </row>
    <row r="168" spans="2:4" ht="18.75">
      <c r="B168" s="206" t="s">
        <v>1327</v>
      </c>
      <c r="C168" s="206" t="s">
        <v>209</v>
      </c>
      <c r="D168" s="207" t="s">
        <v>1328</v>
      </c>
    </row>
    <row r="169" spans="2:4" ht="18.75">
      <c r="B169" s="206" t="s">
        <v>1555</v>
      </c>
      <c r="C169" s="206" t="s">
        <v>866</v>
      </c>
      <c r="D169" s="207" t="s">
        <v>1556</v>
      </c>
    </row>
    <row r="170" spans="2:4" ht="18.75">
      <c r="B170" s="206" t="s">
        <v>549</v>
      </c>
      <c r="C170" s="206" t="s">
        <v>550</v>
      </c>
      <c r="D170" s="207" t="s">
        <v>551</v>
      </c>
    </row>
    <row r="171" spans="2:4" ht="18.75">
      <c r="B171" s="206" t="s">
        <v>599</v>
      </c>
      <c r="C171" s="206" t="s">
        <v>600</v>
      </c>
      <c r="D171" s="207" t="s">
        <v>601</v>
      </c>
    </row>
    <row r="172" spans="2:4" ht="18.75">
      <c r="B172" s="206" t="s">
        <v>804</v>
      </c>
      <c r="C172" s="206" t="s">
        <v>1916</v>
      </c>
      <c r="D172" s="207" t="s">
        <v>2355</v>
      </c>
    </row>
    <row r="173" spans="2:4" ht="18.75">
      <c r="B173" s="206" t="s">
        <v>625</v>
      </c>
      <c r="C173" s="206" t="s">
        <v>416</v>
      </c>
      <c r="D173" s="195" t="s">
        <v>2356</v>
      </c>
    </row>
    <row r="174" spans="2:4" ht="18.75">
      <c r="B174" s="206" t="s">
        <v>1022</v>
      </c>
      <c r="C174" s="206" t="s">
        <v>18</v>
      </c>
      <c r="D174" s="195" t="s">
        <v>2357</v>
      </c>
    </row>
    <row r="175" spans="2:4" ht="18.75">
      <c r="B175" s="206" t="s">
        <v>2052</v>
      </c>
      <c r="C175" s="206" t="s">
        <v>2053</v>
      </c>
      <c r="D175" s="195" t="s">
        <v>2358</v>
      </c>
    </row>
    <row r="176" spans="2:4" ht="18.75">
      <c r="B176" s="206" t="s">
        <v>793</v>
      </c>
      <c r="C176" s="206" t="s">
        <v>794</v>
      </c>
      <c r="D176" s="207" t="s">
        <v>795</v>
      </c>
    </row>
    <row r="177" spans="2:4" ht="18.75">
      <c r="B177" s="206" t="s">
        <v>800</v>
      </c>
      <c r="C177" s="206" t="s">
        <v>801</v>
      </c>
      <c r="D177" s="207" t="s">
        <v>802</v>
      </c>
    </row>
    <row r="178" spans="2:4" ht="18.75">
      <c r="B178" s="206" t="s">
        <v>885</v>
      </c>
      <c r="C178" s="206" t="s">
        <v>794</v>
      </c>
      <c r="D178" s="207" t="s">
        <v>886</v>
      </c>
    </row>
    <row r="179" spans="2:4" ht="18.75">
      <c r="B179" s="206" t="s">
        <v>2363</v>
      </c>
      <c r="C179" s="206" t="s">
        <v>801</v>
      </c>
      <c r="D179" s="207" t="s">
        <v>1217</v>
      </c>
    </row>
    <row r="180" spans="2:4" ht="18.75">
      <c r="B180" s="206" t="s">
        <v>625</v>
      </c>
      <c r="C180" s="206" t="s">
        <v>1229</v>
      </c>
      <c r="D180" s="207" t="s">
        <v>1230</v>
      </c>
    </row>
    <row r="181" spans="2:4" ht="18.75">
      <c r="B181" s="206" t="s">
        <v>288</v>
      </c>
      <c r="C181" s="206" t="s">
        <v>801</v>
      </c>
      <c r="D181" s="207" t="s">
        <v>1258</v>
      </c>
    </row>
    <row r="182" spans="2:4" ht="18.75">
      <c r="B182" s="206" t="s">
        <v>1260</v>
      </c>
      <c r="C182" s="206" t="s">
        <v>794</v>
      </c>
      <c r="D182" s="207" t="s">
        <v>1261</v>
      </c>
    </row>
    <row r="183" spans="2:4" ht="18.75">
      <c r="B183" s="206" t="s">
        <v>1271</v>
      </c>
      <c r="C183" s="206" t="s">
        <v>794</v>
      </c>
      <c r="D183" s="207" t="s">
        <v>1272</v>
      </c>
    </row>
    <row r="184" spans="2:4" ht="18.75">
      <c r="B184" s="206" t="s">
        <v>1274</v>
      </c>
      <c r="C184" s="206" t="s">
        <v>794</v>
      </c>
      <c r="D184" s="207" t="s">
        <v>1275</v>
      </c>
    </row>
    <row r="185" spans="2:4" ht="18.75">
      <c r="B185" s="206" t="s">
        <v>1750</v>
      </c>
      <c r="C185" s="206" t="s">
        <v>801</v>
      </c>
      <c r="D185" s="207" t="s">
        <v>1277</v>
      </c>
    </row>
    <row r="186" spans="2:4" ht="18.75">
      <c r="B186" s="206" t="s">
        <v>1285</v>
      </c>
      <c r="C186" s="206" t="s">
        <v>801</v>
      </c>
      <c r="D186" s="207" t="s">
        <v>1286</v>
      </c>
    </row>
    <row r="187" spans="2:4" ht="18.75">
      <c r="B187" s="206" t="s">
        <v>1288</v>
      </c>
      <c r="C187" s="206" t="s">
        <v>801</v>
      </c>
      <c r="D187" s="207" t="s">
        <v>1289</v>
      </c>
    </row>
    <row r="188" spans="2:4" ht="18.75">
      <c r="B188" s="206" t="s">
        <v>1291</v>
      </c>
      <c r="C188" s="206" t="s">
        <v>801</v>
      </c>
      <c r="D188" s="207" t="s">
        <v>1292</v>
      </c>
    </row>
    <row r="189" spans="2:4" ht="18.75">
      <c r="B189" s="206" t="s">
        <v>215</v>
      </c>
      <c r="C189" s="206" t="s">
        <v>801</v>
      </c>
      <c r="D189" s="207" t="s">
        <v>1302</v>
      </c>
    </row>
    <row r="190" spans="2:4" ht="18.75">
      <c r="B190" s="206" t="s">
        <v>1309</v>
      </c>
      <c r="C190" s="206" t="s">
        <v>801</v>
      </c>
      <c r="D190" s="207" t="s">
        <v>1310</v>
      </c>
    </row>
    <row r="191" spans="2:4" ht="18.75">
      <c r="B191" s="206" t="s">
        <v>1312</v>
      </c>
      <c r="C191" s="206" t="s">
        <v>801</v>
      </c>
      <c r="D191" s="207" t="s">
        <v>1313</v>
      </c>
    </row>
    <row r="192" spans="2:4" ht="18.75">
      <c r="B192" s="206" t="s">
        <v>1315</v>
      </c>
      <c r="C192" s="206" t="s">
        <v>801</v>
      </c>
      <c r="D192" s="207" t="s">
        <v>1316</v>
      </c>
    </row>
    <row r="193" spans="2:4" ht="18.75">
      <c r="B193" s="206" t="s">
        <v>41</v>
      </c>
      <c r="C193" s="206" t="s">
        <v>60</v>
      </c>
      <c r="D193" s="207" t="s">
        <v>61</v>
      </c>
    </row>
    <row r="194" spans="2:4" ht="18.75">
      <c r="B194" s="206" t="s">
        <v>79</v>
      </c>
      <c r="C194" s="206" t="s">
        <v>60</v>
      </c>
      <c r="D194" s="207" t="s">
        <v>80</v>
      </c>
    </row>
    <row r="195" spans="2:4" ht="18.75">
      <c r="B195" s="206" t="s">
        <v>432</v>
      </c>
      <c r="C195" s="206" t="s">
        <v>757</v>
      </c>
      <c r="D195" s="207" t="s">
        <v>758</v>
      </c>
    </row>
    <row r="196" spans="2:4" ht="18.75">
      <c r="B196" s="206" t="s">
        <v>1159</v>
      </c>
      <c r="C196" s="206" t="s">
        <v>1160</v>
      </c>
      <c r="D196" s="207" t="s">
        <v>1161</v>
      </c>
    </row>
    <row r="197" spans="2:4" ht="18.75">
      <c r="B197" s="206" t="s">
        <v>1188</v>
      </c>
      <c r="C197" s="206" t="s">
        <v>1189</v>
      </c>
      <c r="D197" s="207" t="s">
        <v>1190</v>
      </c>
    </row>
    <row r="198" spans="2:4" ht="18.75">
      <c r="B198" s="206" t="s">
        <v>1201</v>
      </c>
      <c r="C198" s="206" t="s">
        <v>60</v>
      </c>
      <c r="D198" s="207" t="s">
        <v>1202</v>
      </c>
    </row>
    <row r="199" spans="2:4" ht="18.75">
      <c r="B199" s="206" t="s">
        <v>1689</v>
      </c>
      <c r="C199" s="206" t="s">
        <v>1690</v>
      </c>
      <c r="D199" s="207" t="s">
        <v>1691</v>
      </c>
    </row>
    <row r="200" spans="2:4" ht="18.75">
      <c r="B200" s="206" t="s">
        <v>2361</v>
      </c>
      <c r="C200" s="206" t="s">
        <v>505</v>
      </c>
      <c r="D200" s="207" t="s">
        <v>506</v>
      </c>
    </row>
    <row r="201" spans="2:4" ht="18.75">
      <c r="B201" s="206" t="s">
        <v>523</v>
      </c>
      <c r="C201" s="206" t="s">
        <v>524</v>
      </c>
      <c r="D201" s="207" t="s">
        <v>525</v>
      </c>
    </row>
    <row r="202" spans="2:4" ht="18.75">
      <c r="B202" s="206" t="s">
        <v>2362</v>
      </c>
      <c r="C202" s="206" t="s">
        <v>524</v>
      </c>
      <c r="D202" s="207" t="s">
        <v>689</v>
      </c>
    </row>
    <row r="203" spans="2:4" ht="18.75">
      <c r="B203" s="206" t="s">
        <v>2359</v>
      </c>
      <c r="C203" s="206" t="s">
        <v>524</v>
      </c>
      <c r="D203" s="207" t="s">
        <v>1164</v>
      </c>
    </row>
    <row r="204" spans="2:4" ht="18.75">
      <c r="B204" s="206" t="s">
        <v>1172</v>
      </c>
      <c r="C204" s="206" t="s">
        <v>524</v>
      </c>
      <c r="D204" s="207" t="s">
        <v>1173</v>
      </c>
    </row>
    <row r="205" spans="2:4" ht="18.75">
      <c r="B205" s="206" t="s">
        <v>41</v>
      </c>
      <c r="C205" s="206" t="s">
        <v>72</v>
      </c>
      <c r="D205" s="207" t="s">
        <v>92</v>
      </c>
    </row>
    <row r="206" spans="2:4" ht="18.75">
      <c r="B206" s="206" t="s">
        <v>2354</v>
      </c>
      <c r="C206" s="206" t="s">
        <v>72</v>
      </c>
      <c r="D206" s="207" t="s">
        <v>763</v>
      </c>
    </row>
    <row r="207" spans="2:4" ht="18.75">
      <c r="B207" s="206" t="s">
        <v>495</v>
      </c>
      <c r="C207" s="206" t="s">
        <v>496</v>
      </c>
      <c r="D207" s="207" t="s">
        <v>497</v>
      </c>
    </row>
    <row r="208" spans="2:4" ht="18.75">
      <c r="B208" s="206" t="s">
        <v>727</v>
      </c>
      <c r="C208" s="206" t="s">
        <v>496</v>
      </c>
      <c r="D208" s="207" t="s">
        <v>728</v>
      </c>
    </row>
    <row r="209" spans="2:4" ht="18.75">
      <c r="B209" s="206" t="s">
        <v>2031</v>
      </c>
      <c r="C209" s="206" t="s">
        <v>2032</v>
      </c>
      <c r="D209" s="195">
        <v>1717074200</v>
      </c>
    </row>
    <row r="210" spans="2:4" ht="18.75">
      <c r="B210" s="206" t="s">
        <v>2055</v>
      </c>
      <c r="C210" s="206" t="s">
        <v>524</v>
      </c>
      <c r="D210" s="195">
        <v>1792831601</v>
      </c>
    </row>
    <row r="211" spans="2:4" ht="18.75">
      <c r="B211" s="206" t="s">
        <v>2139</v>
      </c>
      <c r="C211" s="206" t="s">
        <v>2140</v>
      </c>
      <c r="D211" s="207" t="s">
        <v>2141</v>
      </c>
    </row>
    <row r="212" spans="2:4" ht="18.75">
      <c r="B212" s="206" t="s">
        <v>2353</v>
      </c>
      <c r="C212" s="206" t="s">
        <v>524</v>
      </c>
      <c r="D212" s="207" t="s">
        <v>2107</v>
      </c>
    </row>
    <row r="213" spans="2:4" ht="18">
      <c r="B213" s="78" t="s">
        <v>2199</v>
      </c>
      <c r="C213" s="78" t="s">
        <v>505</v>
      </c>
      <c r="D213" s="78">
        <v>1742741518</v>
      </c>
    </row>
    <row r="214" spans="2:4" ht="18.75">
      <c r="B214" s="206" t="s">
        <v>1511</v>
      </c>
      <c r="C214" s="206" t="s">
        <v>992</v>
      </c>
      <c r="D214" s="207" t="s">
        <v>1512</v>
      </c>
    </row>
    <row r="215" spans="2:4" ht="18.75">
      <c r="B215" s="206" t="s">
        <v>2117</v>
      </c>
      <c r="C215" s="206" t="s">
        <v>992</v>
      </c>
      <c r="D215" s="207" t="s">
        <v>2118</v>
      </c>
    </row>
    <row r="216" spans="2:4" ht="18.75">
      <c r="B216" s="206" t="s">
        <v>2293</v>
      </c>
      <c r="C216" s="206" t="s">
        <v>992</v>
      </c>
      <c r="D216" s="206" t="s">
        <v>2292</v>
      </c>
    </row>
    <row r="217" spans="2:4" ht="18.75">
      <c r="B217" s="206" t="s">
        <v>2283</v>
      </c>
      <c r="C217" s="206" t="s">
        <v>992</v>
      </c>
      <c r="D217" s="206" t="s">
        <v>2282</v>
      </c>
    </row>
    <row r="218" spans="2:4" ht="18.75">
      <c r="B218" s="206" t="s">
        <v>37</v>
      </c>
      <c r="C218" s="206" t="s">
        <v>38</v>
      </c>
      <c r="D218" s="207" t="s">
        <v>39</v>
      </c>
    </row>
    <row r="219" spans="2:4" ht="18.75">
      <c r="B219" s="206" t="s">
        <v>53</v>
      </c>
      <c r="C219" s="206" t="s">
        <v>38</v>
      </c>
      <c r="D219" s="207" t="s">
        <v>54</v>
      </c>
    </row>
    <row r="220" spans="2:4" ht="18.75">
      <c r="B220" s="206" t="s">
        <v>56</v>
      </c>
      <c r="C220" s="206" t="s">
        <v>57</v>
      </c>
      <c r="D220" s="207" t="s">
        <v>58</v>
      </c>
    </row>
    <row r="221" spans="2:4" ht="18.75">
      <c r="B221" s="206" t="s">
        <v>94</v>
      </c>
      <c r="C221" s="206" t="s">
        <v>38</v>
      </c>
      <c r="D221" s="207" t="s">
        <v>95</v>
      </c>
    </row>
    <row r="222" spans="2:4" ht="18.75">
      <c r="B222" s="206" t="s">
        <v>189</v>
      </c>
      <c r="C222" s="206" t="s">
        <v>190</v>
      </c>
      <c r="D222" s="207" t="s">
        <v>191</v>
      </c>
    </row>
    <row r="223" spans="2:4" ht="18.75">
      <c r="B223" s="206" t="s">
        <v>1627</v>
      </c>
      <c r="C223" s="206" t="s">
        <v>382</v>
      </c>
      <c r="D223" s="207" t="s">
        <v>1628</v>
      </c>
    </row>
    <row r="224" spans="2:4" ht="18.75">
      <c r="B224" s="206" t="s">
        <v>1627</v>
      </c>
      <c r="C224" s="206" t="s">
        <v>382</v>
      </c>
      <c r="D224" s="207" t="s">
        <v>1628</v>
      </c>
    </row>
    <row r="225" spans="2:4" ht="18.75">
      <c r="B225" s="206" t="s">
        <v>1647</v>
      </c>
      <c r="C225" s="206" t="s">
        <v>190</v>
      </c>
      <c r="D225" s="207" t="s">
        <v>1648</v>
      </c>
    </row>
    <row r="226" spans="2:4" ht="18.75">
      <c r="B226" s="206" t="s">
        <v>1670</v>
      </c>
      <c r="C226" s="206" t="s">
        <v>190</v>
      </c>
      <c r="D226" s="207" t="s">
        <v>1671</v>
      </c>
    </row>
    <row r="227" spans="2:4" ht="18.75">
      <c r="B227" s="206" t="s">
        <v>1667</v>
      </c>
      <c r="C227" s="206" t="s">
        <v>190</v>
      </c>
      <c r="D227" s="207" t="s">
        <v>1673</v>
      </c>
    </row>
    <row r="228" spans="2:4" ht="18.75">
      <c r="B228" s="206" t="s">
        <v>1677</v>
      </c>
      <c r="C228" s="206" t="s">
        <v>190</v>
      </c>
      <c r="D228" s="207" t="s">
        <v>1678</v>
      </c>
    </row>
    <row r="229" spans="2:4" ht="18.75">
      <c r="B229" s="206" t="s">
        <v>1683</v>
      </c>
      <c r="C229" s="206" t="s">
        <v>301</v>
      </c>
      <c r="D229" s="207" t="s">
        <v>1684</v>
      </c>
    </row>
    <row r="230" spans="2:4" ht="18.75">
      <c r="B230" s="206" t="s">
        <v>1686</v>
      </c>
      <c r="C230" s="206" t="s">
        <v>190</v>
      </c>
      <c r="D230" s="207" t="s">
        <v>1687</v>
      </c>
    </row>
    <row r="231" spans="2:4" ht="18.75">
      <c r="B231" s="206" t="s">
        <v>426</v>
      </c>
      <c r="C231" s="206" t="s">
        <v>424</v>
      </c>
      <c r="D231" s="207" t="s">
        <v>427</v>
      </c>
    </row>
    <row r="232" spans="2:4" ht="18.75">
      <c r="B232" s="206" t="s">
        <v>492</v>
      </c>
      <c r="C232" s="206" t="s">
        <v>424</v>
      </c>
      <c r="D232" s="207" t="s">
        <v>493</v>
      </c>
    </row>
    <row r="233" spans="2:4" ht="18.75">
      <c r="B233" s="206" t="s">
        <v>638</v>
      </c>
      <c r="C233" s="206" t="s">
        <v>424</v>
      </c>
      <c r="D233" s="207" t="s">
        <v>639</v>
      </c>
    </row>
    <row r="234" spans="2:4" ht="18.75">
      <c r="B234" s="206" t="s">
        <v>652</v>
      </c>
      <c r="C234" s="206" t="s">
        <v>424</v>
      </c>
      <c r="D234" s="207" t="s">
        <v>653</v>
      </c>
    </row>
    <row r="235" spans="2:4" ht="18.75">
      <c r="B235" s="206" t="s">
        <v>691</v>
      </c>
      <c r="C235" s="206" t="s">
        <v>499</v>
      </c>
      <c r="D235" s="207" t="s">
        <v>2121</v>
      </c>
    </row>
    <row r="236" spans="2:4" ht="18.75">
      <c r="B236" s="206" t="s">
        <v>2122</v>
      </c>
      <c r="C236" s="206" t="s">
        <v>382</v>
      </c>
      <c r="D236" s="207" t="s">
        <v>2123</v>
      </c>
    </row>
    <row r="237" spans="2:4" ht="18.75">
      <c r="B237" s="206" t="s">
        <v>449</v>
      </c>
      <c r="C237" s="206" t="s">
        <v>424</v>
      </c>
      <c r="D237" s="207" t="s">
        <v>2125</v>
      </c>
    </row>
    <row r="238" spans="2:4" ht="18.75">
      <c r="B238" s="78" t="s">
        <v>2360</v>
      </c>
      <c r="C238" s="206" t="s">
        <v>1720</v>
      </c>
      <c r="D238" s="78">
        <v>1730852366</v>
      </c>
    </row>
    <row r="239" spans="2:4" ht="18.75">
      <c r="B239" s="206" t="s">
        <v>2359</v>
      </c>
      <c r="C239" s="206" t="s">
        <v>190</v>
      </c>
      <c r="D239" s="206" t="s">
        <v>2251</v>
      </c>
    </row>
    <row r="240" spans="2:4" ht="18.75">
      <c r="B240" s="206" t="s">
        <v>445</v>
      </c>
      <c r="C240" s="206" t="s">
        <v>446</v>
      </c>
      <c r="D240" s="207" t="s">
        <v>447</v>
      </c>
    </row>
    <row r="241" spans="2:4" ht="18.75">
      <c r="B241" s="206" t="s">
        <v>536</v>
      </c>
      <c r="C241" s="206" t="s">
        <v>446</v>
      </c>
      <c r="D241" s="207" t="s">
        <v>537</v>
      </c>
    </row>
    <row r="242" spans="2:4" ht="18.75">
      <c r="B242" s="206" t="s">
        <v>694</v>
      </c>
      <c r="C242" s="206" t="s">
        <v>446</v>
      </c>
      <c r="D242" s="207" t="s">
        <v>695</v>
      </c>
    </row>
    <row r="243" spans="2:4" ht="18.75">
      <c r="B243" s="206" t="s">
        <v>1146</v>
      </c>
      <c r="C243" s="206" t="s">
        <v>446</v>
      </c>
      <c r="D243" s="207" t="s">
        <v>1147</v>
      </c>
    </row>
    <row r="244" spans="2:4" ht="18.75">
      <c r="B244" s="206" t="s">
        <v>2372</v>
      </c>
      <c r="C244" s="206" t="s">
        <v>446</v>
      </c>
      <c r="D244" s="207" t="s">
        <v>1154</v>
      </c>
    </row>
    <row r="245" spans="2:4" ht="18.75">
      <c r="B245" s="206" t="s">
        <v>1156</v>
      </c>
      <c r="C245" s="206" t="s">
        <v>446</v>
      </c>
      <c r="D245" s="207" t="s">
        <v>1157</v>
      </c>
    </row>
    <row r="246" spans="2:4" ht="18.75">
      <c r="B246" s="206" t="s">
        <v>943</v>
      </c>
      <c r="C246" s="206" t="s">
        <v>446</v>
      </c>
      <c r="D246" s="207" t="s">
        <v>1166</v>
      </c>
    </row>
    <row r="247" spans="2:4" ht="18.75">
      <c r="B247" s="206" t="s">
        <v>1184</v>
      </c>
      <c r="C247" s="206" t="s">
        <v>446</v>
      </c>
      <c r="D247" s="207" t="s">
        <v>1185</v>
      </c>
    </row>
    <row r="248" spans="2:4" ht="18.75">
      <c r="B248" s="206" t="s">
        <v>457</v>
      </c>
      <c r="C248" s="206" t="s">
        <v>177</v>
      </c>
      <c r="D248" s="207" t="s">
        <v>458</v>
      </c>
    </row>
    <row r="249" spans="2:4" ht="18.75">
      <c r="B249" s="206" t="s">
        <v>469</v>
      </c>
      <c r="C249" s="206" t="s">
        <v>177</v>
      </c>
      <c r="D249" s="207" t="s">
        <v>470</v>
      </c>
    </row>
    <row r="250" spans="2:4" ht="18.75">
      <c r="B250" s="206" t="s">
        <v>568</v>
      </c>
      <c r="C250" s="206" t="s">
        <v>177</v>
      </c>
      <c r="D250" s="207" t="s">
        <v>569</v>
      </c>
    </row>
    <row r="251" spans="2:4" ht="18.75">
      <c r="B251" s="206" t="s">
        <v>583</v>
      </c>
      <c r="C251" s="206" t="s">
        <v>177</v>
      </c>
      <c r="D251" s="207" t="s">
        <v>584</v>
      </c>
    </row>
    <row r="252" spans="2:4" ht="18.75">
      <c r="B252" s="206" t="s">
        <v>137</v>
      </c>
      <c r="C252" s="206" t="s">
        <v>177</v>
      </c>
      <c r="D252" s="207" t="s">
        <v>668</v>
      </c>
    </row>
    <row r="253" spans="2:4" ht="18.75">
      <c r="B253" s="206" t="s">
        <v>710</v>
      </c>
      <c r="C253" s="206" t="s">
        <v>177</v>
      </c>
      <c r="D253" s="207" t="s">
        <v>711</v>
      </c>
    </row>
    <row r="254" spans="2:4" ht="18.75">
      <c r="B254" s="206" t="s">
        <v>2365</v>
      </c>
      <c r="C254" s="206" t="s">
        <v>177</v>
      </c>
      <c r="D254" s="207" t="s">
        <v>750</v>
      </c>
    </row>
    <row r="255" spans="2:4" ht="18.75">
      <c r="B255" s="206" t="s">
        <v>2366</v>
      </c>
      <c r="C255" s="206" t="s">
        <v>177</v>
      </c>
      <c r="D255" s="207" t="s">
        <v>978</v>
      </c>
    </row>
    <row r="256" spans="2:4" ht="18.75">
      <c r="B256" s="206" t="s">
        <v>1079</v>
      </c>
      <c r="C256" s="206" t="s">
        <v>177</v>
      </c>
      <c r="D256" s="207" t="s">
        <v>1080</v>
      </c>
    </row>
    <row r="257" spans="2:4" ht="18.75">
      <c r="B257" s="206" t="s">
        <v>645</v>
      </c>
      <c r="C257" s="206" t="s">
        <v>177</v>
      </c>
      <c r="D257" s="207" t="s">
        <v>1090</v>
      </c>
    </row>
    <row r="258" spans="2:4" ht="18.75">
      <c r="B258" s="206" t="s">
        <v>276</v>
      </c>
      <c r="C258" s="206" t="s">
        <v>177</v>
      </c>
      <c r="D258" s="207" t="s">
        <v>1098</v>
      </c>
    </row>
    <row r="259" spans="2:4" ht="18.75">
      <c r="B259" s="206" t="s">
        <v>1100</v>
      </c>
      <c r="C259" s="206" t="s">
        <v>177</v>
      </c>
      <c r="D259" s="207" t="s">
        <v>1101</v>
      </c>
    </row>
    <row r="260" spans="2:4" ht="18.75">
      <c r="B260" s="206" t="s">
        <v>1106</v>
      </c>
      <c r="C260" s="206" t="s">
        <v>177</v>
      </c>
      <c r="D260" s="207" t="s">
        <v>1107</v>
      </c>
    </row>
    <row r="261" spans="2:4" ht="18.75">
      <c r="B261" s="206" t="s">
        <v>1135</v>
      </c>
      <c r="C261" s="206" t="s">
        <v>177</v>
      </c>
      <c r="D261" s="207" t="s">
        <v>1136</v>
      </c>
    </row>
    <row r="262" spans="2:4" ht="18.75">
      <c r="B262" s="206" t="s">
        <v>2367</v>
      </c>
      <c r="C262" s="206" t="s">
        <v>177</v>
      </c>
      <c r="D262" s="207" t="s">
        <v>1515</v>
      </c>
    </row>
    <row r="263" spans="2:4" ht="18.75">
      <c r="B263" s="206" t="s">
        <v>1587</v>
      </c>
      <c r="C263" s="206" t="s">
        <v>177</v>
      </c>
      <c r="D263" s="207" t="s">
        <v>1588</v>
      </c>
    </row>
    <row r="264" spans="2:4" ht="18.75">
      <c r="B264" s="206" t="s">
        <v>2368</v>
      </c>
      <c r="C264" s="206" t="s">
        <v>2370</v>
      </c>
      <c r="D264" s="207" t="s">
        <v>352</v>
      </c>
    </row>
    <row r="265" spans="2:4" ht="18.75">
      <c r="B265" s="206" t="s">
        <v>189</v>
      </c>
      <c r="C265" s="206" t="s">
        <v>177</v>
      </c>
      <c r="D265" s="207">
        <v>1765079850</v>
      </c>
    </row>
    <row r="266" spans="2:4" ht="18.75">
      <c r="B266" s="206" t="s">
        <v>1988</v>
      </c>
      <c r="C266" s="206" t="s">
        <v>177</v>
      </c>
      <c r="D266" s="207">
        <v>1737851722</v>
      </c>
    </row>
    <row r="267" spans="2:4" ht="18.75">
      <c r="B267" s="206" t="s">
        <v>2369</v>
      </c>
      <c r="C267" s="206" t="s">
        <v>177</v>
      </c>
      <c r="D267" s="206" t="s">
        <v>2306</v>
      </c>
    </row>
    <row r="268" spans="2:4" ht="18.75">
      <c r="B268" s="206" t="s">
        <v>423</v>
      </c>
      <c r="C268" s="206" t="s">
        <v>177</v>
      </c>
      <c r="D268" s="206" t="s">
        <v>2290</v>
      </c>
    </row>
    <row r="269" spans="2:4" ht="18.75">
      <c r="B269" s="206" t="s">
        <v>2371</v>
      </c>
      <c r="C269" s="206" t="s">
        <v>340</v>
      </c>
      <c r="D269" s="207" t="s">
        <v>1227</v>
      </c>
    </row>
    <row r="270" spans="2:4" ht="18.75">
      <c r="B270" s="206" t="s">
        <v>1245</v>
      </c>
      <c r="C270" s="206" t="s">
        <v>340</v>
      </c>
      <c r="D270" s="207" t="s">
        <v>1246</v>
      </c>
    </row>
    <row r="271" spans="2:4" ht="18.75">
      <c r="B271" s="206" t="s">
        <v>1219</v>
      </c>
      <c r="C271" s="206" t="s">
        <v>340</v>
      </c>
      <c r="D271" s="207" t="s">
        <v>1248</v>
      </c>
    </row>
    <row r="272" spans="2:4" ht="18.75">
      <c r="B272" s="206" t="s">
        <v>1268</v>
      </c>
      <c r="C272" s="206" t="s">
        <v>340</v>
      </c>
      <c r="D272" s="207" t="s">
        <v>1269</v>
      </c>
    </row>
    <row r="273" spans="2:4" ht="18.75">
      <c r="B273" s="206" t="s">
        <v>1494</v>
      </c>
      <c r="C273" s="206" t="s">
        <v>340</v>
      </c>
      <c r="D273" s="207" t="s">
        <v>1495</v>
      </c>
    </row>
    <row r="274" spans="2:4" ht="18.75">
      <c r="B274" s="206" t="s">
        <v>2044</v>
      </c>
      <c r="C274" s="206" t="s">
        <v>340</v>
      </c>
      <c r="D274" s="195">
        <v>1737049640</v>
      </c>
    </row>
    <row r="275" spans="2:4" ht="18.75">
      <c r="B275" s="206" t="s">
        <v>1197</v>
      </c>
      <c r="C275" s="206" t="s">
        <v>1198</v>
      </c>
      <c r="D275" s="207" t="s">
        <v>1199</v>
      </c>
    </row>
    <row r="276" spans="2:4" ht="18.75">
      <c r="B276" s="206" t="s">
        <v>1532</v>
      </c>
      <c r="C276" s="206" t="s">
        <v>1198</v>
      </c>
      <c r="D276" s="207" t="s">
        <v>1580</v>
      </c>
    </row>
    <row r="277" spans="2:4" ht="18.75">
      <c r="B277" s="206" t="s">
        <v>32</v>
      </c>
      <c r="C277" s="206" t="s">
        <v>1198</v>
      </c>
      <c r="D277" s="207" t="s">
        <v>443</v>
      </c>
    </row>
    <row r="278" spans="2:4" ht="18.75">
      <c r="B278" s="206" t="s">
        <v>1596</v>
      </c>
      <c r="C278" s="206" t="s">
        <v>1198</v>
      </c>
      <c r="D278" s="207" t="s">
        <v>1597</v>
      </c>
    </row>
    <row r="279" spans="2:4" ht="18.75">
      <c r="B279" s="206" t="s">
        <v>1619</v>
      </c>
      <c r="C279" s="206" t="s">
        <v>1198</v>
      </c>
      <c r="D279" s="207" t="s">
        <v>1620</v>
      </c>
    </row>
    <row r="280" spans="2:4" ht="18.75">
      <c r="B280" s="206" t="s">
        <v>1829</v>
      </c>
      <c r="C280" s="206" t="s">
        <v>1198</v>
      </c>
      <c r="D280" s="207" t="s">
        <v>1830</v>
      </c>
    </row>
    <row r="281" spans="2:4" ht="18.75">
      <c r="B281" s="206" t="s">
        <v>625</v>
      </c>
      <c r="C281" s="206" t="s">
        <v>626</v>
      </c>
      <c r="D281" s="207" t="s">
        <v>627</v>
      </c>
    </row>
    <row r="282" spans="2:4" ht="18.75">
      <c r="B282" s="206" t="s">
        <v>1219</v>
      </c>
      <c r="C282" s="206" t="s">
        <v>2373</v>
      </c>
      <c r="D282" s="207" t="s">
        <v>1220</v>
      </c>
    </row>
    <row r="283" spans="2:4" ht="18.75">
      <c r="B283" s="206" t="s">
        <v>1235</v>
      </c>
      <c r="C283" s="206" t="s">
        <v>2373</v>
      </c>
      <c r="D283" s="207" t="s">
        <v>1236</v>
      </c>
    </row>
    <row r="284" spans="2:4" ht="18.75">
      <c r="B284" s="206" t="s">
        <v>1238</v>
      </c>
      <c r="C284" s="206" t="s">
        <v>2373</v>
      </c>
      <c r="D284" s="207" t="s">
        <v>1239</v>
      </c>
    </row>
    <row r="285" spans="2:4" ht="18.75">
      <c r="B285" s="206" t="s">
        <v>1252</v>
      </c>
      <c r="C285" s="206" t="s">
        <v>2373</v>
      </c>
      <c r="D285" s="207" t="s">
        <v>1253</v>
      </c>
    </row>
    <row r="286" spans="2:4" ht="18.75">
      <c r="B286" s="206" t="s">
        <v>804</v>
      </c>
      <c r="C286" s="206" t="s">
        <v>2373</v>
      </c>
      <c r="D286" s="207" t="s">
        <v>1757</v>
      </c>
    </row>
    <row r="287" spans="2:4" ht="18.75">
      <c r="B287" s="206" t="s">
        <v>1294</v>
      </c>
      <c r="C287" s="206" t="s">
        <v>2373</v>
      </c>
      <c r="D287" s="207" t="s">
        <v>1295</v>
      </c>
    </row>
    <row r="288" spans="2:4" ht="18.75">
      <c r="B288" s="206" t="s">
        <v>137</v>
      </c>
      <c r="C288" s="206" t="s">
        <v>2373</v>
      </c>
      <c r="D288" s="207" t="s">
        <v>1297</v>
      </c>
    </row>
    <row r="289" spans="2:4" ht="18.75">
      <c r="B289" s="206" t="s">
        <v>1325</v>
      </c>
      <c r="C289" s="206" t="s">
        <v>2373</v>
      </c>
      <c r="D289" s="207" t="s">
        <v>1757</v>
      </c>
    </row>
    <row r="290" spans="2:4" ht="18.75">
      <c r="B290" s="206" t="s">
        <v>891</v>
      </c>
      <c r="C290" s="206" t="s">
        <v>2373</v>
      </c>
      <c r="D290" s="207" t="s">
        <v>893</v>
      </c>
    </row>
    <row r="291" spans="2:4" ht="18.75">
      <c r="B291" s="206" t="s">
        <v>1263</v>
      </c>
      <c r="C291" s="206" t="s">
        <v>2373</v>
      </c>
      <c r="D291" s="207" t="s">
        <v>1264</v>
      </c>
    </row>
    <row r="292" spans="2:4" ht="18.75">
      <c r="B292" s="206" t="s">
        <v>1330</v>
      </c>
      <c r="C292" s="206" t="s">
        <v>2373</v>
      </c>
      <c r="D292" s="207" t="s">
        <v>1331</v>
      </c>
    </row>
    <row r="293" spans="2:4" ht="18.75">
      <c r="B293" s="206" t="s">
        <v>1824</v>
      </c>
      <c r="C293" s="206" t="s">
        <v>2373</v>
      </c>
      <c r="D293" s="207">
        <v>1738099392</v>
      </c>
    </row>
    <row r="294" spans="2:4" ht="18.75">
      <c r="B294" s="206" t="s">
        <v>2016</v>
      </c>
      <c r="C294" s="206" t="s">
        <v>2373</v>
      </c>
      <c r="D294" s="207">
        <v>1717782615</v>
      </c>
    </row>
    <row r="295" spans="2:4" ht="18.75">
      <c r="B295" s="206" t="s">
        <v>532</v>
      </c>
      <c r="C295" s="206" t="s">
        <v>2374</v>
      </c>
      <c r="D295" s="207" t="s">
        <v>534</v>
      </c>
    </row>
    <row r="296" spans="2:4" ht="18.75">
      <c r="B296" s="206" t="s">
        <v>994</v>
      </c>
      <c r="C296" s="206" t="s">
        <v>461</v>
      </c>
      <c r="D296" s="207" t="s">
        <v>995</v>
      </c>
    </row>
    <row r="297" spans="2:4" ht="18.75">
      <c r="B297" s="206" t="s">
        <v>2375</v>
      </c>
      <c r="C297" s="206" t="s">
        <v>461</v>
      </c>
      <c r="D297" s="207" t="s">
        <v>998</v>
      </c>
    </row>
  </sheetData>
  <mergeCells count="4">
    <mergeCell ref="A1:E1"/>
    <mergeCell ref="B71:B72"/>
    <mergeCell ref="C71:C72"/>
    <mergeCell ref="D71:D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C18" sqref="C18"/>
    </sheetView>
  </sheetViews>
  <sheetFormatPr defaultRowHeight="18.75"/>
  <cols>
    <col min="1" max="1" width="11.7109375" style="1" bestFit="1" customWidth="1"/>
    <col min="2" max="2" width="21" style="1" bestFit="1" customWidth="1"/>
    <col min="3" max="3" width="24.28515625" style="1" bestFit="1" customWidth="1"/>
    <col min="4" max="4" width="18.7109375" style="1" bestFit="1" customWidth="1"/>
    <col min="5" max="5" width="14.28515625" style="1" bestFit="1" customWidth="1"/>
    <col min="6" max="6" width="15.42578125" style="1" bestFit="1" customWidth="1"/>
    <col min="7" max="7" width="12.7109375" style="1" bestFit="1" customWidth="1"/>
    <col min="8" max="8" width="13.5703125" style="1" bestFit="1" customWidth="1"/>
    <col min="9" max="16384" width="9.140625" style="1"/>
  </cols>
  <sheetData>
    <row r="1" spans="1:8">
      <c r="A1" s="616" t="s">
        <v>1746</v>
      </c>
      <c r="B1" s="616"/>
      <c r="C1" s="616"/>
      <c r="D1" s="616"/>
      <c r="E1" s="616"/>
      <c r="F1" s="616"/>
      <c r="G1" s="616"/>
      <c r="H1" s="616"/>
    </row>
    <row r="2" spans="1:8">
      <c r="A2" s="201" t="s">
        <v>1760</v>
      </c>
      <c r="B2" s="201" t="s">
        <v>1</v>
      </c>
      <c r="C2" s="201" t="s">
        <v>3</v>
      </c>
      <c r="D2" s="196" t="s">
        <v>4</v>
      </c>
      <c r="E2" s="205" t="s">
        <v>1776</v>
      </c>
      <c r="F2" s="205" t="s">
        <v>1727</v>
      </c>
      <c r="G2" s="205" t="s">
        <v>1728</v>
      </c>
      <c r="H2" s="201" t="s">
        <v>1784</v>
      </c>
    </row>
    <row r="3" spans="1:8">
      <c r="A3" s="202" t="s">
        <v>66</v>
      </c>
      <c r="B3" s="202" t="s">
        <v>67</v>
      </c>
      <c r="C3" s="202" t="s">
        <v>68</v>
      </c>
      <c r="D3" s="204" t="s">
        <v>69</v>
      </c>
      <c r="E3" s="203">
        <f>14750+5500</f>
        <v>20250</v>
      </c>
      <c r="F3" s="203"/>
      <c r="G3" s="203"/>
      <c r="H3" s="202"/>
    </row>
    <row r="4" spans="1:8">
      <c r="A4" s="202" t="s">
        <v>183</v>
      </c>
      <c r="B4" s="202" t="s">
        <v>184</v>
      </c>
      <c r="C4" s="202" t="s">
        <v>68</v>
      </c>
      <c r="D4" s="204" t="s">
        <v>1757</v>
      </c>
      <c r="E4" s="203">
        <f>185000+400+550</f>
        <v>185950</v>
      </c>
      <c r="F4" s="203">
        <v>50000</v>
      </c>
      <c r="G4" s="203">
        <f>E4-F4</f>
        <v>135950</v>
      </c>
      <c r="H4" s="202"/>
    </row>
    <row r="5" spans="1:8">
      <c r="A5" s="202" t="s">
        <v>328</v>
      </c>
      <c r="B5" s="202" t="s">
        <v>109</v>
      </c>
      <c r="C5" s="202" t="s">
        <v>68</v>
      </c>
      <c r="D5" s="204" t="s">
        <v>329</v>
      </c>
      <c r="E5" s="203">
        <v>16000</v>
      </c>
      <c r="F5" s="203">
        <v>6000</v>
      </c>
      <c r="G5" s="203">
        <f t="shared" ref="G5:G19" si="0">E5-F5</f>
        <v>10000</v>
      </c>
      <c r="H5" s="202"/>
    </row>
    <row r="6" spans="1:8">
      <c r="A6" s="202" t="s">
        <v>488</v>
      </c>
      <c r="B6" s="202" t="s">
        <v>489</v>
      </c>
      <c r="C6" s="202" t="s">
        <v>68</v>
      </c>
      <c r="D6" s="204" t="s">
        <v>490</v>
      </c>
      <c r="E6" s="203">
        <v>2710</v>
      </c>
      <c r="F6" s="203"/>
      <c r="G6" s="203"/>
      <c r="H6" s="202"/>
    </row>
    <row r="7" spans="1:8">
      <c r="A7" s="202" t="s">
        <v>657</v>
      </c>
      <c r="B7" s="202" t="s">
        <v>658</v>
      </c>
      <c r="C7" s="202" t="s">
        <v>68</v>
      </c>
      <c r="D7" s="204" t="s">
        <v>659</v>
      </c>
      <c r="E7" s="203">
        <v>61040</v>
      </c>
      <c r="F7" s="203"/>
      <c r="G7" s="203"/>
      <c r="H7" s="202"/>
    </row>
    <row r="8" spans="1:8">
      <c r="A8" s="202" t="s">
        <v>785</v>
      </c>
      <c r="B8" s="202" t="s">
        <v>786</v>
      </c>
      <c r="C8" s="202" t="s">
        <v>68</v>
      </c>
      <c r="D8" s="204" t="s">
        <v>787</v>
      </c>
      <c r="E8" s="203">
        <v>1150</v>
      </c>
      <c r="F8" s="203"/>
      <c r="G8" s="203"/>
      <c r="H8" s="202"/>
    </row>
    <row r="9" spans="1:8">
      <c r="A9" s="202" t="s">
        <v>1205</v>
      </c>
      <c r="B9" s="202" t="s">
        <v>1206</v>
      </c>
      <c r="C9" s="202" t="s">
        <v>68</v>
      </c>
      <c r="D9" s="204" t="s">
        <v>1207</v>
      </c>
      <c r="E9" s="203">
        <v>6500</v>
      </c>
      <c r="F9" s="203"/>
      <c r="G9" s="203"/>
      <c r="H9" s="202"/>
    </row>
    <row r="10" spans="1:8">
      <c r="A10" s="202" t="s">
        <v>1213</v>
      </c>
      <c r="B10" s="202" t="s">
        <v>1214</v>
      </c>
      <c r="C10" s="202" t="s">
        <v>68</v>
      </c>
      <c r="D10" s="204" t="s">
        <v>1757</v>
      </c>
      <c r="E10" s="203">
        <v>34290</v>
      </c>
      <c r="F10" s="203">
        <f>25000+5000</f>
        <v>30000</v>
      </c>
      <c r="G10" s="203">
        <f t="shared" si="0"/>
        <v>4290</v>
      </c>
      <c r="H10" s="202"/>
    </row>
    <row r="11" spans="1:8" ht="37.5">
      <c r="A11" s="202" t="s">
        <v>1231</v>
      </c>
      <c r="B11" s="202" t="s">
        <v>1232</v>
      </c>
      <c r="C11" s="42" t="s">
        <v>1748</v>
      </c>
      <c r="D11" s="204" t="s">
        <v>1233</v>
      </c>
      <c r="E11" s="203">
        <v>15540</v>
      </c>
      <c r="F11" s="203">
        <f>9000+6540</f>
        <v>15540</v>
      </c>
      <c r="G11" s="203">
        <f t="shared" si="0"/>
        <v>0</v>
      </c>
      <c r="H11" s="202"/>
    </row>
    <row r="12" spans="1:8">
      <c r="A12" s="202" t="s">
        <v>1298</v>
      </c>
      <c r="B12" s="202" t="s">
        <v>1299</v>
      </c>
      <c r="C12" s="202" t="s">
        <v>68</v>
      </c>
      <c r="D12" s="204" t="s">
        <v>1300</v>
      </c>
      <c r="E12" s="203">
        <f>84660+5100+9500+15750</f>
        <v>115010</v>
      </c>
      <c r="F12" s="203">
        <v>50000</v>
      </c>
      <c r="G12" s="203">
        <f t="shared" si="0"/>
        <v>65010</v>
      </c>
      <c r="H12" s="202"/>
    </row>
    <row r="13" spans="1:8">
      <c r="A13" s="202" t="s">
        <v>1303</v>
      </c>
      <c r="B13" s="202" t="s">
        <v>1304</v>
      </c>
      <c r="C13" s="202" t="s">
        <v>68</v>
      </c>
      <c r="D13" s="204" t="s">
        <v>1305</v>
      </c>
      <c r="E13" s="203">
        <v>75600</v>
      </c>
      <c r="F13" s="203"/>
      <c r="G13" s="203"/>
      <c r="H13" s="202"/>
    </row>
    <row r="14" spans="1:8">
      <c r="A14" s="202" t="s">
        <v>1322</v>
      </c>
      <c r="B14" s="202" t="s">
        <v>1323</v>
      </c>
      <c r="C14" s="202" t="s">
        <v>68</v>
      </c>
      <c r="D14" s="204" t="s">
        <v>1757</v>
      </c>
      <c r="E14" s="203">
        <v>671780</v>
      </c>
      <c r="F14" s="203"/>
      <c r="G14" s="203"/>
      <c r="H14" s="202"/>
    </row>
    <row r="15" spans="1:8">
      <c r="A15" s="202" t="s">
        <v>1661</v>
      </c>
      <c r="B15" s="202" t="s">
        <v>1662</v>
      </c>
      <c r="C15" s="202" t="s">
        <v>68</v>
      </c>
      <c r="D15" s="204" t="s">
        <v>1757</v>
      </c>
      <c r="E15" s="203">
        <v>212250</v>
      </c>
      <c r="F15" s="203">
        <f>80000+20000</f>
        <v>100000</v>
      </c>
      <c r="G15" s="203">
        <f t="shared" si="0"/>
        <v>112250</v>
      </c>
      <c r="H15" s="202"/>
    </row>
    <row r="16" spans="1:8" ht="37.5">
      <c r="A16" s="202" t="s">
        <v>1712</v>
      </c>
      <c r="B16" s="202" t="s">
        <v>1713</v>
      </c>
      <c r="C16" s="42" t="s">
        <v>1747</v>
      </c>
      <c r="D16" s="204" t="s">
        <v>1714</v>
      </c>
      <c r="E16" s="203">
        <v>26235</v>
      </c>
      <c r="F16" s="203">
        <f>16000+2000</f>
        <v>18000</v>
      </c>
      <c r="G16" s="203">
        <f t="shared" si="0"/>
        <v>8235</v>
      </c>
      <c r="H16" s="202"/>
    </row>
    <row r="17" spans="1:8">
      <c r="A17" s="202" t="s">
        <v>254</v>
      </c>
      <c r="B17" s="202" t="s">
        <v>255</v>
      </c>
      <c r="C17" s="202" t="s">
        <v>256</v>
      </c>
      <c r="D17" s="204" t="s">
        <v>1757</v>
      </c>
      <c r="E17" s="203">
        <v>47000</v>
      </c>
      <c r="F17" s="203"/>
      <c r="G17" s="203">
        <f t="shared" si="0"/>
        <v>47000</v>
      </c>
      <c r="H17" s="202"/>
    </row>
    <row r="18" spans="1:8">
      <c r="A18" s="202" t="s">
        <v>1540</v>
      </c>
      <c r="B18" s="202" t="s">
        <v>1541</v>
      </c>
      <c r="C18" s="202" t="s">
        <v>2196</v>
      </c>
      <c r="D18" s="204"/>
      <c r="E18" s="56">
        <f>812050+178500</f>
        <v>990550</v>
      </c>
      <c r="F18" s="65">
        <f>413250+20000+20000+20000+30000+20000+20000+10000+8050+20000+20000+15000</f>
        <v>616300</v>
      </c>
      <c r="G18" s="203">
        <f t="shared" si="0"/>
        <v>374250</v>
      </c>
      <c r="H18" s="202"/>
    </row>
    <row r="19" spans="1:8">
      <c r="A19" s="202" t="s">
        <v>2012</v>
      </c>
      <c r="B19" s="202" t="s">
        <v>2013</v>
      </c>
      <c r="C19" s="202" t="s">
        <v>68</v>
      </c>
      <c r="D19" s="204">
        <v>1833831959</v>
      </c>
      <c r="E19" s="203">
        <v>20690</v>
      </c>
      <c r="F19" s="203">
        <v>7000</v>
      </c>
      <c r="G19" s="203">
        <f t="shared" si="0"/>
        <v>13690</v>
      </c>
      <c r="H19" s="202"/>
    </row>
    <row r="20" spans="1:8">
      <c r="A20" s="202" t="s">
        <v>2026</v>
      </c>
      <c r="B20" s="202" t="s">
        <v>2027</v>
      </c>
      <c r="C20" s="202" t="s">
        <v>68</v>
      </c>
      <c r="D20" s="194">
        <v>1721385679</v>
      </c>
      <c r="E20" s="100">
        <f>33900+2400</f>
        <v>36300</v>
      </c>
      <c r="F20" s="203"/>
      <c r="G20" s="203"/>
      <c r="H20" s="202"/>
    </row>
    <row r="21" spans="1:8">
      <c r="A21" s="105" t="s">
        <v>2323</v>
      </c>
      <c r="B21" s="105" t="s">
        <v>2324</v>
      </c>
      <c r="C21" s="202" t="s">
        <v>68</v>
      </c>
      <c r="D21" s="204" t="s">
        <v>2325</v>
      </c>
      <c r="E21" s="203">
        <v>9250</v>
      </c>
      <c r="F21" s="203"/>
      <c r="G21" s="203"/>
      <c r="H21" s="202"/>
    </row>
    <row r="22" spans="1:8">
      <c r="A22" s="616" t="s">
        <v>340</v>
      </c>
      <c r="B22" s="616"/>
      <c r="C22" s="616"/>
      <c r="D22" s="616"/>
      <c r="E22" s="616"/>
      <c r="F22" s="616"/>
      <c r="G22" s="616"/>
      <c r="H22" s="616"/>
    </row>
    <row r="23" spans="1:8">
      <c r="A23" s="201" t="s">
        <v>1760</v>
      </c>
      <c r="B23" s="201" t="s">
        <v>1</v>
      </c>
      <c r="C23" s="201" t="s">
        <v>3</v>
      </c>
      <c r="D23" s="196" t="s">
        <v>4</v>
      </c>
      <c r="E23" s="205" t="s">
        <v>1776</v>
      </c>
      <c r="F23" s="205" t="s">
        <v>1727</v>
      </c>
      <c r="G23" s="205" t="s">
        <v>1728</v>
      </c>
      <c r="H23" s="201" t="s">
        <v>1784</v>
      </c>
    </row>
    <row r="24" spans="1:8">
      <c r="A24" s="202" t="s">
        <v>338</v>
      </c>
      <c r="B24" s="202" t="s">
        <v>339</v>
      </c>
      <c r="C24" s="202" t="s">
        <v>340</v>
      </c>
      <c r="D24" s="204" t="s">
        <v>341</v>
      </c>
      <c r="E24" s="203">
        <f>10600+3780</f>
        <v>14380</v>
      </c>
      <c r="F24" s="203">
        <f>7000+1000</f>
        <v>8000</v>
      </c>
      <c r="G24" s="203">
        <f t="shared" ref="G24" si="1">E24-F24</f>
        <v>6380</v>
      </c>
      <c r="H24" s="202"/>
    </row>
    <row r="25" spans="1:8">
      <c r="A25" s="202" t="s">
        <v>882</v>
      </c>
      <c r="B25" s="202" t="s">
        <v>883</v>
      </c>
      <c r="C25" s="202" t="s">
        <v>340</v>
      </c>
      <c r="D25" s="204" t="s">
        <v>1757</v>
      </c>
      <c r="E25" s="203">
        <v>990</v>
      </c>
      <c r="F25" s="203"/>
      <c r="G25" s="203"/>
      <c r="H25" s="202"/>
    </row>
    <row r="26" spans="1:8">
      <c r="A26" s="202" t="s">
        <v>1009</v>
      </c>
      <c r="B26" s="202" t="s">
        <v>1010</v>
      </c>
      <c r="C26" s="202" t="s">
        <v>340</v>
      </c>
      <c r="D26" s="204" t="s">
        <v>1757</v>
      </c>
      <c r="E26" s="203">
        <v>80</v>
      </c>
      <c r="F26" s="203"/>
      <c r="G26" s="203"/>
      <c r="H26" s="202"/>
    </row>
    <row r="27" spans="1:8">
      <c r="A27" s="202" t="s">
        <v>1203</v>
      </c>
      <c r="B27" s="202" t="s">
        <v>1204</v>
      </c>
      <c r="C27" s="202" t="s">
        <v>340</v>
      </c>
      <c r="D27" s="204" t="s">
        <v>1757</v>
      </c>
      <c r="E27" s="203">
        <v>8470</v>
      </c>
      <c r="F27" s="203">
        <v>7720</v>
      </c>
      <c r="G27" s="203">
        <f>E27-F27</f>
        <v>750</v>
      </c>
      <c r="H27" s="202"/>
    </row>
    <row r="28" spans="1:8">
      <c r="A28" s="202" t="s">
        <v>1225</v>
      </c>
      <c r="B28" s="202" t="s">
        <v>1226</v>
      </c>
      <c r="C28" s="202" t="s">
        <v>340</v>
      </c>
      <c r="D28" s="204" t="s">
        <v>1227</v>
      </c>
      <c r="E28" s="203">
        <v>4250</v>
      </c>
      <c r="F28" s="203"/>
      <c r="G28" s="203"/>
      <c r="H28" s="202"/>
    </row>
    <row r="29" spans="1:8">
      <c r="A29" s="202" t="s">
        <v>1244</v>
      </c>
      <c r="B29" s="202" t="s">
        <v>1245</v>
      </c>
      <c r="C29" s="202" t="s">
        <v>340</v>
      </c>
      <c r="D29" s="204" t="s">
        <v>1246</v>
      </c>
      <c r="E29" s="203">
        <v>36270</v>
      </c>
      <c r="F29" s="203">
        <f>20000+3000</f>
        <v>23000</v>
      </c>
      <c r="G29" s="203">
        <f t="shared" ref="G29:G32" si="2">E29-F29</f>
        <v>13270</v>
      </c>
      <c r="H29" s="202"/>
    </row>
    <row r="30" spans="1:8">
      <c r="A30" s="202" t="s">
        <v>1247</v>
      </c>
      <c r="B30" s="202" t="s">
        <v>1219</v>
      </c>
      <c r="C30" s="202" t="s">
        <v>340</v>
      </c>
      <c r="D30" s="204" t="s">
        <v>1248</v>
      </c>
      <c r="E30" s="203">
        <v>25700</v>
      </c>
      <c r="F30" s="203">
        <v>24000</v>
      </c>
      <c r="G30" s="203">
        <f t="shared" si="2"/>
        <v>1700</v>
      </c>
      <c r="H30" s="202"/>
    </row>
    <row r="31" spans="1:8">
      <c r="A31" s="202" t="s">
        <v>1267</v>
      </c>
      <c r="B31" s="202" t="s">
        <v>1268</v>
      </c>
      <c r="C31" s="202" t="s">
        <v>340</v>
      </c>
      <c r="D31" s="204" t="s">
        <v>1269</v>
      </c>
      <c r="E31" s="203">
        <v>158650</v>
      </c>
      <c r="F31" s="203">
        <v>55000</v>
      </c>
      <c r="G31" s="203">
        <f t="shared" si="2"/>
        <v>103650</v>
      </c>
      <c r="H31" s="202"/>
    </row>
    <row r="32" spans="1:8">
      <c r="A32" s="202" t="s">
        <v>1493</v>
      </c>
      <c r="B32" s="202" t="s">
        <v>1494</v>
      </c>
      <c r="C32" s="202" t="s">
        <v>340</v>
      </c>
      <c r="D32" s="204" t="s">
        <v>1495</v>
      </c>
      <c r="E32" s="203">
        <v>22648</v>
      </c>
      <c r="F32" s="203">
        <v>10000</v>
      </c>
      <c r="G32" s="203">
        <f t="shared" si="2"/>
        <v>12648</v>
      </c>
      <c r="H32" s="202"/>
    </row>
    <row r="33" spans="1:8">
      <c r="A33" s="202" t="s">
        <v>2043</v>
      </c>
      <c r="B33" s="202" t="s">
        <v>2044</v>
      </c>
      <c r="C33" s="202" t="s">
        <v>340</v>
      </c>
      <c r="D33" s="195">
        <v>1737049640</v>
      </c>
      <c r="E33" s="203">
        <v>18450</v>
      </c>
      <c r="F33" s="203"/>
      <c r="G33" s="203"/>
      <c r="H33" s="202"/>
    </row>
    <row r="34" spans="1:8">
      <c r="A34" s="616" t="s">
        <v>626</v>
      </c>
      <c r="B34" s="616"/>
      <c r="C34" s="616"/>
      <c r="D34" s="616"/>
      <c r="E34" s="616"/>
      <c r="F34" s="616"/>
      <c r="G34" s="616"/>
      <c r="H34" s="616"/>
    </row>
    <row r="35" spans="1:8">
      <c r="A35" s="201" t="s">
        <v>1760</v>
      </c>
      <c r="B35" s="201" t="s">
        <v>1</v>
      </c>
      <c r="C35" s="201" t="s">
        <v>3</v>
      </c>
      <c r="D35" s="196" t="s">
        <v>4</v>
      </c>
      <c r="E35" s="205" t="s">
        <v>1776</v>
      </c>
      <c r="F35" s="205" t="s">
        <v>1727</v>
      </c>
      <c r="G35" s="205" t="s">
        <v>1728</v>
      </c>
      <c r="H35" s="201" t="s">
        <v>1784</v>
      </c>
    </row>
    <row r="36" spans="1:8">
      <c r="A36" s="202" t="s">
        <v>624</v>
      </c>
      <c r="B36" s="202" t="s">
        <v>625</v>
      </c>
      <c r="C36" s="202" t="s">
        <v>626</v>
      </c>
      <c r="D36" s="204" t="s">
        <v>627</v>
      </c>
      <c r="E36" s="203">
        <v>91060</v>
      </c>
      <c r="F36" s="203">
        <v>20000</v>
      </c>
      <c r="G36" s="203">
        <f t="shared" ref="G36:G44" si="3">E36-F36</f>
        <v>71060</v>
      </c>
      <c r="H36" s="202"/>
    </row>
    <row r="37" spans="1:8">
      <c r="A37" s="202" t="s">
        <v>1218</v>
      </c>
      <c r="B37" s="202" t="s">
        <v>1219</v>
      </c>
      <c r="C37" s="202" t="s">
        <v>1208</v>
      </c>
      <c r="D37" s="204" t="s">
        <v>1220</v>
      </c>
      <c r="E37" s="203">
        <v>11550</v>
      </c>
      <c r="F37" s="203">
        <v>11550</v>
      </c>
      <c r="G37" s="203">
        <f t="shared" si="3"/>
        <v>0</v>
      </c>
      <c r="H37" s="202"/>
    </row>
    <row r="38" spans="1:8">
      <c r="A38" s="202" t="s">
        <v>1234</v>
      </c>
      <c r="B38" s="202" t="s">
        <v>1235</v>
      </c>
      <c r="C38" s="202" t="s">
        <v>1208</v>
      </c>
      <c r="D38" s="204" t="s">
        <v>1236</v>
      </c>
      <c r="E38" s="203">
        <f>15300+J36</f>
        <v>15300</v>
      </c>
      <c r="F38" s="203">
        <v>10000</v>
      </c>
      <c r="G38" s="203">
        <f t="shared" si="3"/>
        <v>5300</v>
      </c>
      <c r="H38" s="202"/>
    </row>
    <row r="39" spans="1:8">
      <c r="A39" s="202" t="s">
        <v>1237</v>
      </c>
      <c r="B39" s="202" t="s">
        <v>1238</v>
      </c>
      <c r="C39" s="202" t="s">
        <v>1208</v>
      </c>
      <c r="D39" s="204" t="s">
        <v>1239</v>
      </c>
      <c r="E39" s="203">
        <v>25700</v>
      </c>
      <c r="F39" s="203">
        <v>15700</v>
      </c>
      <c r="G39" s="203">
        <f t="shared" si="3"/>
        <v>10000</v>
      </c>
      <c r="H39" s="202"/>
    </row>
    <row r="40" spans="1:8">
      <c r="A40" s="202" t="s">
        <v>1251</v>
      </c>
      <c r="B40" s="202" t="s">
        <v>1252</v>
      </c>
      <c r="C40" s="202" t="s">
        <v>1208</v>
      </c>
      <c r="D40" s="204" t="s">
        <v>1253</v>
      </c>
      <c r="E40" s="203">
        <v>50030</v>
      </c>
      <c r="F40" s="203">
        <v>20000</v>
      </c>
      <c r="G40" s="203">
        <f t="shared" si="3"/>
        <v>30030</v>
      </c>
      <c r="H40" s="202"/>
    </row>
    <row r="41" spans="1:8">
      <c r="A41" s="202" t="s">
        <v>1280</v>
      </c>
      <c r="B41" s="202" t="s">
        <v>804</v>
      </c>
      <c r="C41" s="202" t="s">
        <v>1208</v>
      </c>
      <c r="D41" s="204" t="s">
        <v>1757</v>
      </c>
      <c r="E41" s="203">
        <v>33410</v>
      </c>
      <c r="F41" s="203">
        <v>14000</v>
      </c>
      <c r="G41" s="203">
        <f t="shared" si="3"/>
        <v>19410</v>
      </c>
      <c r="H41" s="202"/>
    </row>
    <row r="42" spans="1:8">
      <c r="A42" s="202" t="s">
        <v>1293</v>
      </c>
      <c r="B42" s="202" t="s">
        <v>1294</v>
      </c>
      <c r="C42" s="202" t="s">
        <v>1208</v>
      </c>
      <c r="D42" s="204" t="s">
        <v>1295</v>
      </c>
      <c r="E42" s="203">
        <v>19910</v>
      </c>
      <c r="F42" s="203">
        <v>10000</v>
      </c>
      <c r="G42" s="203">
        <f t="shared" si="3"/>
        <v>9910</v>
      </c>
      <c r="H42" s="202"/>
    </row>
    <row r="43" spans="1:8">
      <c r="A43" s="202" t="s">
        <v>2177</v>
      </c>
      <c r="B43" s="202" t="s">
        <v>137</v>
      </c>
      <c r="C43" s="202" t="s">
        <v>1208</v>
      </c>
      <c r="D43" s="204" t="s">
        <v>1297</v>
      </c>
      <c r="E43" s="203">
        <f>28120+1750+1700+1090+550+1600+2900+550</f>
        <v>38260</v>
      </c>
      <c r="F43" s="203">
        <v>20000</v>
      </c>
      <c r="G43" s="203">
        <f t="shared" si="3"/>
        <v>18260</v>
      </c>
      <c r="H43" s="202"/>
    </row>
    <row r="44" spans="1:8">
      <c r="A44" s="202" t="s">
        <v>1324</v>
      </c>
      <c r="B44" s="202" t="s">
        <v>1325</v>
      </c>
      <c r="C44" s="202" t="s">
        <v>1208</v>
      </c>
      <c r="D44" s="204" t="s">
        <v>1757</v>
      </c>
      <c r="E44" s="203">
        <f>24520+1550</f>
        <v>26070</v>
      </c>
      <c r="F44" s="203">
        <v>15000</v>
      </c>
      <c r="G44" s="203">
        <f t="shared" si="3"/>
        <v>11070</v>
      </c>
      <c r="H44" s="202"/>
    </row>
    <row r="45" spans="1:8">
      <c r="A45" s="202" t="s">
        <v>890</v>
      </c>
      <c r="B45" s="202" t="s">
        <v>891</v>
      </c>
      <c r="C45" s="202" t="s">
        <v>892</v>
      </c>
      <c r="D45" s="204" t="s">
        <v>893</v>
      </c>
      <c r="E45" s="203">
        <v>2100</v>
      </c>
      <c r="F45" s="203"/>
      <c r="G45" s="203"/>
      <c r="H45" s="202"/>
    </row>
    <row r="46" spans="1:8">
      <c r="A46" s="202" t="s">
        <v>1262</v>
      </c>
      <c r="B46" s="202" t="s">
        <v>1263</v>
      </c>
      <c r="C46" s="202" t="s">
        <v>892</v>
      </c>
      <c r="D46" s="204" t="s">
        <v>1264</v>
      </c>
      <c r="E46" s="203">
        <f>83100-900+1600</f>
        <v>83800</v>
      </c>
      <c r="F46" s="203">
        <v>39100</v>
      </c>
      <c r="G46" s="203">
        <f>E46-F46</f>
        <v>44700</v>
      </c>
      <c r="H46" s="202"/>
    </row>
    <row r="47" spans="1:8">
      <c r="A47" s="202" t="s">
        <v>1329</v>
      </c>
      <c r="B47" s="202" t="s">
        <v>1330</v>
      </c>
      <c r="C47" s="202" t="s">
        <v>892</v>
      </c>
      <c r="D47" s="204" t="s">
        <v>1331</v>
      </c>
      <c r="E47" s="203">
        <f>15730+25020</f>
        <v>40750</v>
      </c>
      <c r="F47" s="203">
        <v>22000</v>
      </c>
      <c r="G47" s="203">
        <f>E47-F47</f>
        <v>18750</v>
      </c>
      <c r="H47" s="202"/>
    </row>
    <row r="48" spans="1:8">
      <c r="A48" s="202" t="s">
        <v>1823</v>
      </c>
      <c r="B48" s="202" t="s">
        <v>1824</v>
      </c>
      <c r="C48" s="202" t="s">
        <v>626</v>
      </c>
      <c r="D48" s="204">
        <v>1738099392</v>
      </c>
      <c r="E48" s="56">
        <f>10980+1600+5200</f>
        <v>17780</v>
      </c>
      <c r="F48" s="203"/>
      <c r="G48" s="203"/>
      <c r="H48" s="202"/>
    </row>
    <row r="49" spans="1:8">
      <c r="A49" s="202" t="s">
        <v>2015</v>
      </c>
      <c r="B49" s="202" t="s">
        <v>2016</v>
      </c>
      <c r="C49" s="202" t="s">
        <v>626</v>
      </c>
      <c r="D49" s="204">
        <v>1717782615</v>
      </c>
      <c r="E49" s="56">
        <f>22530+600+1600</f>
        <v>24730</v>
      </c>
      <c r="F49" s="202">
        <v>10000</v>
      </c>
      <c r="G49" s="203">
        <f t="shared" ref="G49:G50" si="4">E49-F49</f>
        <v>14730</v>
      </c>
      <c r="H49" s="202"/>
    </row>
    <row r="50" spans="1:8">
      <c r="A50" s="202" t="s">
        <v>2227</v>
      </c>
      <c r="B50" s="202" t="s">
        <v>2228</v>
      </c>
      <c r="C50" s="202" t="s">
        <v>2229</v>
      </c>
      <c r="D50" s="204" t="s">
        <v>2230</v>
      </c>
      <c r="E50" s="56">
        <v>17660</v>
      </c>
      <c r="F50" s="202">
        <v>5000</v>
      </c>
      <c r="G50" s="203">
        <f t="shared" si="4"/>
        <v>12660</v>
      </c>
      <c r="H50" s="202"/>
    </row>
  </sheetData>
  <mergeCells count="3">
    <mergeCell ref="A1:H1"/>
    <mergeCell ref="A22:H22"/>
    <mergeCell ref="A34:H34"/>
  </mergeCells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48576"/>
  <sheetViews>
    <sheetView zoomScaleNormal="100" workbookViewId="0">
      <selection activeCell="C13" sqref="C13"/>
    </sheetView>
  </sheetViews>
  <sheetFormatPr defaultRowHeight="18.75"/>
  <cols>
    <col min="1" max="1" width="11.7109375" style="38" bestFit="1" customWidth="1"/>
    <col min="2" max="2" width="34.7109375" style="38" bestFit="1" customWidth="1"/>
    <col min="3" max="3" width="35.28515625" style="38" bestFit="1" customWidth="1"/>
    <col min="4" max="4" width="18.7109375" style="38" bestFit="1" customWidth="1"/>
    <col min="5" max="6" width="15.42578125" style="49" bestFit="1" customWidth="1"/>
    <col min="7" max="7" width="16.42578125" style="49" customWidth="1"/>
    <col min="8" max="8" width="13.85546875" style="38" bestFit="1" customWidth="1"/>
    <col min="9" max="9" width="58.42578125" style="38" bestFit="1" customWidth="1"/>
    <col min="10" max="10" width="14.85546875" style="38" bestFit="1" customWidth="1"/>
    <col min="11" max="11" width="20.140625" style="38" bestFit="1" customWidth="1"/>
    <col min="12" max="13" width="9.140625" style="38"/>
    <col min="14" max="14" width="15.42578125" style="38" bestFit="1" customWidth="1"/>
    <col min="15" max="16384" width="9.140625" style="38"/>
  </cols>
  <sheetData>
    <row r="1" spans="1:9">
      <c r="A1" s="126" t="s">
        <v>152</v>
      </c>
      <c r="B1" s="127"/>
      <c r="C1" s="127"/>
      <c r="D1" s="127"/>
      <c r="E1" s="127"/>
      <c r="F1" s="127"/>
      <c r="G1" s="127"/>
      <c r="H1" s="128"/>
    </row>
    <row r="2" spans="1:9" s="40" customFormat="1" ht="21">
      <c r="A2" s="89" t="s">
        <v>1760</v>
      </c>
      <c r="B2" s="89" t="s">
        <v>1</v>
      </c>
      <c r="C2" s="89" t="s">
        <v>3</v>
      </c>
      <c r="D2" s="89" t="s">
        <v>4</v>
      </c>
      <c r="E2" s="39" t="s">
        <v>1776</v>
      </c>
      <c r="F2" s="39" t="s">
        <v>1727</v>
      </c>
      <c r="G2" s="39" t="s">
        <v>1728</v>
      </c>
      <c r="H2" s="89" t="s">
        <v>1784</v>
      </c>
      <c r="I2" s="129"/>
    </row>
    <row r="3" spans="1:9">
      <c r="A3" s="91" t="s">
        <v>150</v>
      </c>
      <c r="B3" s="91" t="s">
        <v>151</v>
      </c>
      <c r="C3" s="91" t="s">
        <v>152</v>
      </c>
      <c r="D3" s="91" t="s">
        <v>153</v>
      </c>
      <c r="E3" s="92">
        <v>18000</v>
      </c>
      <c r="F3" s="41">
        <v>5000</v>
      </c>
      <c r="G3" s="92">
        <f>E3-F3</f>
        <v>13000</v>
      </c>
      <c r="H3" s="91"/>
    </row>
    <row r="4" spans="1:9">
      <c r="A4" s="91" t="s">
        <v>165</v>
      </c>
      <c r="B4" s="91" t="s">
        <v>166</v>
      </c>
      <c r="C4" s="91" t="s">
        <v>152</v>
      </c>
      <c r="D4" s="91" t="s">
        <v>167</v>
      </c>
      <c r="E4" s="92">
        <v>65200</v>
      </c>
      <c r="F4" s="92"/>
      <c r="G4" s="92"/>
      <c r="H4" s="91"/>
    </row>
    <row r="5" spans="1:9">
      <c r="A5" s="91" t="s">
        <v>744</v>
      </c>
      <c r="B5" s="91" t="s">
        <v>745</v>
      </c>
      <c r="C5" s="91" t="s">
        <v>152</v>
      </c>
      <c r="D5" s="91" t="s">
        <v>1730</v>
      </c>
      <c r="E5" s="92">
        <v>5800</v>
      </c>
      <c r="F5" s="92"/>
      <c r="G5" s="92"/>
      <c r="H5" s="91"/>
    </row>
    <row r="6" spans="1:9">
      <c r="A6" s="91" t="s">
        <v>1490</v>
      </c>
      <c r="B6" s="91" t="s">
        <v>1491</v>
      </c>
      <c r="C6" s="91" t="s">
        <v>152</v>
      </c>
      <c r="D6" s="91" t="s">
        <v>1492</v>
      </c>
      <c r="E6" s="92">
        <v>21990</v>
      </c>
      <c r="F6" s="92"/>
      <c r="G6" s="92"/>
      <c r="H6" s="91"/>
    </row>
    <row r="7" spans="1:9">
      <c r="A7" s="91" t="s">
        <v>1522</v>
      </c>
      <c r="B7" s="91" t="s">
        <v>1523</v>
      </c>
      <c r="C7" s="91" t="s">
        <v>152</v>
      </c>
      <c r="D7" s="91" t="s">
        <v>1730</v>
      </c>
      <c r="E7" s="92">
        <v>21220</v>
      </c>
      <c r="F7" s="92">
        <v>15000</v>
      </c>
      <c r="G7" s="92">
        <f>E7-F7</f>
        <v>6220</v>
      </c>
      <c r="H7" s="91"/>
    </row>
    <row r="8" spans="1:9">
      <c r="A8" s="91" t="s">
        <v>1542</v>
      </c>
      <c r="B8" s="91" t="s">
        <v>1543</v>
      </c>
      <c r="C8" s="91" t="s">
        <v>152</v>
      </c>
      <c r="D8" s="91" t="s">
        <v>1544</v>
      </c>
      <c r="E8" s="92">
        <v>56332</v>
      </c>
      <c r="F8" s="92">
        <v>47000</v>
      </c>
      <c r="G8" s="92">
        <f>E8-F8</f>
        <v>9332</v>
      </c>
      <c r="H8" s="91"/>
    </row>
    <row r="9" spans="1:9">
      <c r="A9" s="91" t="s">
        <v>1623</v>
      </c>
      <c r="B9" s="91" t="s">
        <v>1624</v>
      </c>
      <c r="C9" s="91" t="s">
        <v>152</v>
      </c>
      <c r="D9" s="91" t="s">
        <v>1625</v>
      </c>
      <c r="E9" s="92">
        <v>135145</v>
      </c>
      <c r="F9" s="41">
        <f>115000+5000+5000</f>
        <v>125000</v>
      </c>
      <c r="G9" s="92">
        <f>E9-F9</f>
        <v>10145</v>
      </c>
      <c r="H9" s="91"/>
      <c r="I9" s="49">
        <f>E3:E12</f>
        <v>135145</v>
      </c>
    </row>
    <row r="10" spans="1:9">
      <c r="A10" s="91" t="s">
        <v>1649</v>
      </c>
      <c r="B10" s="91" t="s">
        <v>1650</v>
      </c>
      <c r="C10" s="91" t="s">
        <v>152</v>
      </c>
      <c r="D10" s="91" t="s">
        <v>1651</v>
      </c>
      <c r="E10" s="92">
        <v>200</v>
      </c>
      <c r="F10" s="92"/>
      <c r="G10" s="92"/>
      <c r="H10" s="91"/>
    </row>
    <row r="11" spans="1:9">
      <c r="A11" s="91" t="s">
        <v>1658</v>
      </c>
      <c r="B11" s="91" t="s">
        <v>1659</v>
      </c>
      <c r="C11" s="91" t="s">
        <v>152</v>
      </c>
      <c r="D11" s="91" t="s">
        <v>1660</v>
      </c>
      <c r="E11" s="100">
        <v>55597</v>
      </c>
      <c r="F11" s="41">
        <v>50000</v>
      </c>
      <c r="G11" s="92">
        <f>E11-F11</f>
        <v>5597</v>
      </c>
      <c r="H11" s="91"/>
    </row>
    <row r="12" spans="1:9">
      <c r="A12" s="91" t="s">
        <v>1663</v>
      </c>
      <c r="B12" s="91" t="s">
        <v>1664</v>
      </c>
      <c r="C12" s="91" t="s">
        <v>152</v>
      </c>
      <c r="D12" s="91" t="s">
        <v>1665</v>
      </c>
      <c r="E12" s="92">
        <v>95935</v>
      </c>
      <c r="F12" s="41">
        <v>40000</v>
      </c>
      <c r="G12" s="92">
        <f>E12-F12</f>
        <v>55935</v>
      </c>
      <c r="H12" s="91"/>
    </row>
    <row r="13" spans="1:9">
      <c r="A13" s="91"/>
      <c r="B13" s="91"/>
      <c r="C13" s="91"/>
      <c r="D13" s="91"/>
      <c r="E13" s="92"/>
      <c r="F13" s="92"/>
      <c r="G13" s="92"/>
      <c r="H13" s="91"/>
    </row>
    <row r="14" spans="1:9">
      <c r="A14" s="91"/>
      <c r="B14" s="91"/>
      <c r="C14" s="91"/>
      <c r="D14" s="91"/>
      <c r="E14" s="92"/>
      <c r="F14" s="92"/>
      <c r="G14" s="92"/>
      <c r="H14" s="91"/>
    </row>
    <row r="15" spans="1:9">
      <c r="A15" s="91"/>
      <c r="B15" s="91"/>
      <c r="C15" s="91"/>
      <c r="D15" s="91"/>
      <c r="E15" s="92"/>
      <c r="F15" s="92"/>
      <c r="G15" s="92"/>
      <c r="H15" s="91"/>
    </row>
    <row r="16" spans="1:9">
      <c r="A16" s="111" t="s">
        <v>1729</v>
      </c>
      <c r="B16" s="112"/>
      <c r="C16" s="112"/>
      <c r="D16" s="112"/>
      <c r="E16" s="112"/>
      <c r="F16" s="112"/>
      <c r="G16" s="112"/>
      <c r="H16" s="113"/>
    </row>
    <row r="17" spans="1:8" s="40" customFormat="1" ht="21">
      <c r="A17" s="89" t="s">
        <v>1760</v>
      </c>
      <c r="B17" s="89" t="s">
        <v>1</v>
      </c>
      <c r="C17" s="89" t="s">
        <v>3</v>
      </c>
      <c r="D17" s="89" t="s">
        <v>4</v>
      </c>
      <c r="E17" s="39" t="s">
        <v>1776</v>
      </c>
      <c r="F17" s="39" t="s">
        <v>1727</v>
      </c>
      <c r="G17" s="39" t="s">
        <v>1728</v>
      </c>
      <c r="H17" s="89" t="s">
        <v>1784</v>
      </c>
    </row>
    <row r="18" spans="1:8">
      <c r="A18" s="91" t="s">
        <v>1059</v>
      </c>
      <c r="B18" s="91" t="s">
        <v>1060</v>
      </c>
      <c r="C18" s="91" t="s">
        <v>1061</v>
      </c>
      <c r="D18" s="91" t="s">
        <v>1062</v>
      </c>
      <c r="E18" s="92">
        <v>3050</v>
      </c>
      <c r="F18" s="92">
        <v>2000</v>
      </c>
      <c r="G18" s="92">
        <f>E18-F18</f>
        <v>1050</v>
      </c>
      <c r="H18" s="91"/>
    </row>
    <row r="19" spans="1:8">
      <c r="A19" s="91" t="s">
        <v>1069</v>
      </c>
      <c r="B19" s="91" t="s">
        <v>1070</v>
      </c>
      <c r="C19" s="91" t="s">
        <v>1061</v>
      </c>
      <c r="D19" s="91" t="s">
        <v>1071</v>
      </c>
      <c r="E19" s="92">
        <v>8840</v>
      </c>
      <c r="F19" s="92">
        <v>8840</v>
      </c>
      <c r="G19" s="92">
        <f>E19-F19</f>
        <v>0</v>
      </c>
      <c r="H19" s="91"/>
    </row>
    <row r="20" spans="1:8">
      <c r="A20" s="91"/>
      <c r="B20" s="91"/>
      <c r="C20" s="91"/>
      <c r="D20" s="91"/>
      <c r="E20" s="92"/>
      <c r="F20" s="92"/>
      <c r="G20" s="92"/>
      <c r="H20" s="91"/>
    </row>
    <row r="21" spans="1:8" ht="21">
      <c r="A21" s="114" t="s">
        <v>1044</v>
      </c>
      <c r="B21" s="115"/>
      <c r="C21" s="115"/>
      <c r="D21" s="115"/>
      <c r="E21" s="115"/>
      <c r="F21" s="115"/>
      <c r="G21" s="115"/>
      <c r="H21" s="116"/>
    </row>
    <row r="22" spans="1:8" s="40" customFormat="1" ht="21">
      <c r="A22" s="89" t="s">
        <v>1760</v>
      </c>
      <c r="B22" s="89" t="s">
        <v>1</v>
      </c>
      <c r="C22" s="89" t="s">
        <v>3</v>
      </c>
      <c r="D22" s="89" t="s">
        <v>4</v>
      </c>
      <c r="E22" s="39" t="s">
        <v>1776</v>
      </c>
      <c r="F22" s="39" t="s">
        <v>1727</v>
      </c>
      <c r="G22" s="39" t="s">
        <v>1728</v>
      </c>
      <c r="H22" s="89" t="s">
        <v>1784</v>
      </c>
    </row>
    <row r="23" spans="1:8">
      <c r="A23" s="91" t="s">
        <v>1042</v>
      </c>
      <c r="B23" s="91" t="s">
        <v>1043</v>
      </c>
      <c r="C23" s="91" t="s">
        <v>1044</v>
      </c>
      <c r="D23" s="91" t="s">
        <v>1045</v>
      </c>
      <c r="E23" s="92">
        <v>5400</v>
      </c>
      <c r="F23" s="92"/>
      <c r="G23" s="92"/>
      <c r="H23" s="91"/>
    </row>
    <row r="24" spans="1:8">
      <c r="A24" s="91" t="s">
        <v>1479</v>
      </c>
      <c r="B24" s="91" t="s">
        <v>6</v>
      </c>
      <c r="C24" s="91" t="s">
        <v>1044</v>
      </c>
      <c r="D24" s="91" t="s">
        <v>1480</v>
      </c>
      <c r="E24" s="92">
        <v>123000</v>
      </c>
      <c r="F24" s="92">
        <f>40000+20000</f>
        <v>60000</v>
      </c>
      <c r="G24" s="92">
        <f>E24-F24</f>
        <v>63000</v>
      </c>
      <c r="H24" s="91"/>
    </row>
    <row r="25" spans="1:8">
      <c r="A25" s="91"/>
      <c r="B25" s="91"/>
      <c r="C25" s="91"/>
      <c r="D25" s="91"/>
      <c r="E25" s="92"/>
      <c r="F25" s="92"/>
      <c r="G25" s="92"/>
      <c r="H25" s="91"/>
    </row>
    <row r="26" spans="1:8">
      <c r="A26" s="91"/>
      <c r="B26" s="91"/>
      <c r="C26" s="91"/>
      <c r="D26" s="91"/>
      <c r="E26" s="92"/>
      <c r="F26" s="92"/>
      <c r="G26" s="92"/>
      <c r="H26" s="91"/>
    </row>
    <row r="27" spans="1:8">
      <c r="A27" s="91"/>
      <c r="B27" s="91"/>
      <c r="C27" s="91"/>
      <c r="D27" s="91"/>
      <c r="E27" s="92"/>
      <c r="F27" s="92"/>
      <c r="G27" s="92"/>
      <c r="H27" s="91"/>
    </row>
    <row r="28" spans="1:8">
      <c r="A28" s="111" t="s">
        <v>327</v>
      </c>
      <c r="B28" s="112"/>
      <c r="C28" s="112"/>
      <c r="D28" s="112"/>
      <c r="E28" s="112"/>
      <c r="F28" s="112"/>
      <c r="G28" s="112"/>
      <c r="H28" s="113"/>
    </row>
    <row r="29" spans="1:8" s="40" customFormat="1" ht="21">
      <c r="A29" s="89" t="s">
        <v>1760</v>
      </c>
      <c r="B29" s="89" t="s">
        <v>1</v>
      </c>
      <c r="C29" s="89" t="s">
        <v>3</v>
      </c>
      <c r="D29" s="89" t="s">
        <v>4</v>
      </c>
      <c r="E29" s="39" t="s">
        <v>1776</v>
      </c>
      <c r="F29" s="39" t="s">
        <v>1727</v>
      </c>
      <c r="G29" s="39" t="s">
        <v>1728</v>
      </c>
      <c r="H29" s="89"/>
    </row>
    <row r="30" spans="1:8">
      <c r="A30" s="91" t="s">
        <v>400</v>
      </c>
      <c r="B30" s="91" t="s">
        <v>401</v>
      </c>
      <c r="C30" s="91" t="s">
        <v>327</v>
      </c>
      <c r="D30" s="91" t="s">
        <v>402</v>
      </c>
      <c r="E30" s="92">
        <v>30500</v>
      </c>
      <c r="F30" s="92"/>
      <c r="G30" s="92"/>
      <c r="H30" s="91"/>
    </row>
    <row r="31" spans="1:8">
      <c r="A31" s="91" t="s">
        <v>403</v>
      </c>
      <c r="B31" s="91" t="s">
        <v>404</v>
      </c>
      <c r="C31" s="91" t="s">
        <v>327</v>
      </c>
      <c r="D31" s="91" t="s">
        <v>405</v>
      </c>
      <c r="E31" s="92">
        <v>49000</v>
      </c>
      <c r="F31" s="92"/>
      <c r="G31" s="92"/>
      <c r="H31" s="91"/>
    </row>
    <row r="32" spans="1:8" ht="37.5">
      <c r="A32" s="91" t="s">
        <v>411</v>
      </c>
      <c r="B32" s="91" t="s">
        <v>412</v>
      </c>
      <c r="C32" s="42" t="s">
        <v>1759</v>
      </c>
      <c r="D32" s="91" t="s">
        <v>413</v>
      </c>
      <c r="E32" s="92">
        <v>15000</v>
      </c>
      <c r="F32" s="92"/>
      <c r="G32" s="92"/>
      <c r="H32" s="91"/>
    </row>
    <row r="33" spans="1:8">
      <c r="A33" s="91" t="s">
        <v>418</v>
      </c>
      <c r="B33" s="91" t="s">
        <v>419</v>
      </c>
      <c r="C33" s="91" t="s">
        <v>327</v>
      </c>
      <c r="D33" s="91" t="s">
        <v>1730</v>
      </c>
      <c r="E33" s="92">
        <v>3000</v>
      </c>
      <c r="F33" s="92"/>
      <c r="G33" s="92"/>
      <c r="H33" s="91"/>
    </row>
    <row r="34" spans="1:8">
      <c r="A34" s="91" t="s">
        <v>480</v>
      </c>
      <c r="B34" s="91" t="s">
        <v>481</v>
      </c>
      <c r="C34" s="91" t="s">
        <v>327</v>
      </c>
      <c r="D34" s="91" t="s">
        <v>482</v>
      </c>
      <c r="E34" s="92">
        <v>52500</v>
      </c>
      <c r="F34" s="92">
        <v>18000</v>
      </c>
      <c r="G34" s="92">
        <f>E34-F34</f>
        <v>34500</v>
      </c>
      <c r="H34" s="91"/>
    </row>
    <row r="35" spans="1:8">
      <c r="A35" s="91" t="s">
        <v>634</v>
      </c>
      <c r="B35" s="91" t="s">
        <v>635</v>
      </c>
      <c r="C35" s="91" t="s">
        <v>327</v>
      </c>
      <c r="D35" s="91" t="s">
        <v>636</v>
      </c>
      <c r="E35" s="92">
        <v>10000</v>
      </c>
      <c r="F35" s="92">
        <v>5000</v>
      </c>
      <c r="G35" s="92">
        <f>E35-F35</f>
        <v>5000</v>
      </c>
      <c r="H35" s="91"/>
    </row>
    <row r="36" spans="1:8">
      <c r="A36" s="91" t="s">
        <v>735</v>
      </c>
      <c r="B36" s="91" t="s">
        <v>713</v>
      </c>
      <c r="C36" s="91" t="s">
        <v>327</v>
      </c>
      <c r="D36" s="91" t="s">
        <v>1730</v>
      </c>
      <c r="E36" s="92">
        <v>300</v>
      </c>
      <c r="F36" s="92"/>
      <c r="G36" s="92"/>
      <c r="H36" s="91"/>
    </row>
    <row r="37" spans="1:8">
      <c r="A37" s="91" t="s">
        <v>879</v>
      </c>
      <c r="B37" s="91" t="s">
        <v>880</v>
      </c>
      <c r="C37" s="91" t="s">
        <v>327</v>
      </c>
      <c r="D37" s="91" t="s">
        <v>881</v>
      </c>
      <c r="E37" s="92">
        <v>11250</v>
      </c>
      <c r="F37" s="92">
        <v>5000</v>
      </c>
      <c r="G37" s="92">
        <f>E37-F37</f>
        <v>6250</v>
      </c>
      <c r="H37" s="91"/>
    </row>
    <row r="38" spans="1:8">
      <c r="A38" s="91" t="s">
        <v>958</v>
      </c>
      <c r="B38" s="91" t="s">
        <v>32</v>
      </c>
      <c r="C38" s="91" t="s">
        <v>327</v>
      </c>
      <c r="D38" s="91" t="s">
        <v>1730</v>
      </c>
      <c r="E38" s="92">
        <v>12212</v>
      </c>
      <c r="F38" s="92">
        <v>7000</v>
      </c>
      <c r="G38" s="92">
        <f>E38-F38</f>
        <v>5212</v>
      </c>
      <c r="H38" s="91"/>
    </row>
    <row r="39" spans="1:8">
      <c r="A39" s="91" t="s">
        <v>959</v>
      </c>
      <c r="B39" s="91" t="s">
        <v>960</v>
      </c>
      <c r="C39" s="91" t="s">
        <v>327</v>
      </c>
      <c r="D39" s="91" t="s">
        <v>1730</v>
      </c>
      <c r="E39" s="92">
        <v>650</v>
      </c>
      <c r="F39" s="92"/>
      <c r="G39" s="92"/>
      <c r="H39" s="91"/>
    </row>
    <row r="40" spans="1:8">
      <c r="A40" s="91" t="s">
        <v>1046</v>
      </c>
      <c r="B40" s="91" t="s">
        <v>1047</v>
      </c>
      <c r="C40" s="91" t="s">
        <v>327</v>
      </c>
      <c r="D40" s="91" t="s">
        <v>1048</v>
      </c>
      <c r="E40" s="92">
        <v>200</v>
      </c>
      <c r="F40" s="92"/>
      <c r="G40" s="92"/>
      <c r="H40" s="91"/>
    </row>
    <row r="41" spans="1:8">
      <c r="A41" s="91" t="s">
        <v>730</v>
      </c>
      <c r="B41" s="91" t="s">
        <v>731</v>
      </c>
      <c r="C41" s="91" t="s">
        <v>732</v>
      </c>
      <c r="D41" s="91" t="s">
        <v>1757</v>
      </c>
      <c r="E41" s="92">
        <v>1590</v>
      </c>
      <c r="F41" s="92"/>
      <c r="G41" s="92"/>
      <c r="H41" s="91"/>
    </row>
    <row r="42" spans="1:8">
      <c r="A42" s="91" t="s">
        <v>2001</v>
      </c>
      <c r="B42" s="91" t="s">
        <v>2002</v>
      </c>
      <c r="C42" s="91" t="s">
        <v>2003</v>
      </c>
      <c r="D42" s="91">
        <v>1740846865</v>
      </c>
      <c r="E42" s="92">
        <v>10800</v>
      </c>
      <c r="F42" s="92">
        <v>5000</v>
      </c>
      <c r="G42" s="92">
        <f t="shared" ref="G42" si="0">E42-F42</f>
        <v>5800</v>
      </c>
      <c r="H42" s="91"/>
    </row>
    <row r="43" spans="1:8">
      <c r="A43" s="111" t="s">
        <v>1733</v>
      </c>
      <c r="B43" s="112"/>
      <c r="C43" s="112"/>
      <c r="D43" s="112"/>
      <c r="E43" s="112"/>
      <c r="F43" s="112"/>
      <c r="G43" s="112"/>
      <c r="H43" s="113"/>
    </row>
    <row r="44" spans="1:8" s="40" customFormat="1" ht="21">
      <c r="A44" s="89" t="s">
        <v>1760</v>
      </c>
      <c r="B44" s="89" t="s">
        <v>1</v>
      </c>
      <c r="C44" s="89" t="s">
        <v>3</v>
      </c>
      <c r="D44" s="89" t="s">
        <v>4</v>
      </c>
      <c r="E44" s="39" t="s">
        <v>1776</v>
      </c>
      <c r="F44" s="39" t="s">
        <v>1727</v>
      </c>
      <c r="G44" s="39" t="s">
        <v>1728</v>
      </c>
      <c r="H44" s="89" t="s">
        <v>1784</v>
      </c>
    </row>
    <row r="45" spans="1:8" s="46" customFormat="1" ht="21">
      <c r="A45" s="91" t="s">
        <v>5</v>
      </c>
      <c r="B45" s="91" t="s">
        <v>6</v>
      </c>
      <c r="C45" s="91" t="s">
        <v>8</v>
      </c>
      <c r="D45" s="91" t="s">
        <v>1757</v>
      </c>
      <c r="E45" s="92">
        <v>7575</v>
      </c>
      <c r="F45" s="92"/>
      <c r="G45" s="92"/>
      <c r="H45" s="45"/>
    </row>
    <row r="46" spans="1:8" s="46" customFormat="1" ht="21">
      <c r="A46" s="91" t="s">
        <v>31</v>
      </c>
      <c r="B46" s="91" t="s">
        <v>32</v>
      </c>
      <c r="C46" s="91" t="s">
        <v>8</v>
      </c>
      <c r="D46" s="91" t="s">
        <v>1757</v>
      </c>
      <c r="E46" s="92">
        <v>2300</v>
      </c>
      <c r="F46" s="92"/>
      <c r="G46" s="92"/>
      <c r="H46" s="45"/>
    </row>
    <row r="47" spans="1:8" s="46" customFormat="1" ht="21">
      <c r="A47" s="91" t="s">
        <v>133</v>
      </c>
      <c r="B47" s="91" t="s">
        <v>134</v>
      </c>
      <c r="C47" s="91" t="s">
        <v>8</v>
      </c>
      <c r="D47" s="91" t="s">
        <v>135</v>
      </c>
      <c r="E47" s="92">
        <v>24200</v>
      </c>
      <c r="F47" s="92"/>
      <c r="G47" s="92"/>
      <c r="H47" s="45"/>
    </row>
    <row r="48" spans="1:8" s="46" customFormat="1" ht="21">
      <c r="A48" s="91" t="s">
        <v>507</v>
      </c>
      <c r="B48" s="91" t="s">
        <v>508</v>
      </c>
      <c r="C48" s="91" t="s">
        <v>8</v>
      </c>
      <c r="D48" s="91" t="s">
        <v>1757</v>
      </c>
      <c r="E48" s="92">
        <v>2300</v>
      </c>
      <c r="F48" s="92"/>
      <c r="G48" s="92"/>
      <c r="H48" s="45"/>
    </row>
    <row r="49" spans="1:8" s="46" customFormat="1" ht="21">
      <c r="A49" s="91" t="s">
        <v>509</v>
      </c>
      <c r="B49" s="91" t="s">
        <v>510</v>
      </c>
      <c r="C49" s="91" t="s">
        <v>8</v>
      </c>
      <c r="D49" s="91" t="s">
        <v>511</v>
      </c>
      <c r="E49" s="92">
        <v>12250</v>
      </c>
      <c r="F49" s="92">
        <f>7000+5250</f>
        <v>12250</v>
      </c>
      <c r="G49" s="92">
        <f>E49-F49</f>
        <v>0</v>
      </c>
      <c r="H49" s="45"/>
    </row>
    <row r="50" spans="1:8" s="46" customFormat="1" ht="21">
      <c r="A50" s="91" t="s">
        <v>875</v>
      </c>
      <c r="B50" s="91" t="s">
        <v>876</v>
      </c>
      <c r="C50" s="91" t="s">
        <v>8</v>
      </c>
      <c r="D50" s="91" t="s">
        <v>1757</v>
      </c>
      <c r="E50" s="92">
        <v>370</v>
      </c>
      <c r="F50" s="92"/>
      <c r="G50" s="92"/>
      <c r="H50" s="45"/>
    </row>
    <row r="51" spans="1:8" s="46" customFormat="1" ht="21">
      <c r="A51" s="91" t="s">
        <v>1607</v>
      </c>
      <c r="B51" s="91" t="s">
        <v>1608</v>
      </c>
      <c r="C51" s="91" t="s">
        <v>8</v>
      </c>
      <c r="D51" s="91" t="s">
        <v>1757</v>
      </c>
      <c r="E51" s="92">
        <v>250300</v>
      </c>
      <c r="F51" s="92">
        <v>89000</v>
      </c>
      <c r="G51" s="92">
        <f>E51-F51</f>
        <v>161300</v>
      </c>
      <c r="H51" s="45"/>
    </row>
    <row r="52" spans="1:8" s="46" customFormat="1" ht="21">
      <c r="A52" s="91" t="s">
        <v>1816</v>
      </c>
      <c r="B52" s="91" t="s">
        <v>1817</v>
      </c>
      <c r="C52" s="91" t="s">
        <v>8</v>
      </c>
      <c r="D52" s="91" t="s">
        <v>1818</v>
      </c>
      <c r="E52" s="91" t="s">
        <v>1819</v>
      </c>
      <c r="F52" s="92"/>
      <c r="G52" s="92"/>
      <c r="H52" s="45"/>
    </row>
    <row r="53" spans="1:8" s="46" customFormat="1" ht="21">
      <c r="A53" s="111" t="s">
        <v>1734</v>
      </c>
      <c r="B53" s="112"/>
      <c r="C53" s="112"/>
      <c r="D53" s="112"/>
      <c r="E53" s="112"/>
      <c r="F53" s="112"/>
      <c r="G53" s="112"/>
      <c r="H53" s="113"/>
    </row>
    <row r="54" spans="1:8" s="40" customFormat="1" ht="21">
      <c r="A54" s="89" t="s">
        <v>1760</v>
      </c>
      <c r="B54" s="89" t="s">
        <v>1</v>
      </c>
      <c r="C54" s="89" t="s">
        <v>3</v>
      </c>
      <c r="D54" s="89" t="s">
        <v>4</v>
      </c>
      <c r="E54" s="39" t="s">
        <v>1776</v>
      </c>
      <c r="F54" s="39" t="s">
        <v>1727</v>
      </c>
      <c r="G54" s="39" t="s">
        <v>1728</v>
      </c>
      <c r="H54" s="89" t="s">
        <v>1784</v>
      </c>
    </row>
    <row r="55" spans="1:8" s="46" customFormat="1" ht="21">
      <c r="A55" s="91" t="s">
        <v>770</v>
      </c>
      <c r="B55" s="91" t="s">
        <v>771</v>
      </c>
      <c r="C55" s="91" t="s">
        <v>772</v>
      </c>
      <c r="D55" s="91" t="s">
        <v>1757</v>
      </c>
      <c r="E55" s="92">
        <v>400</v>
      </c>
      <c r="F55" s="92"/>
      <c r="G55" s="92"/>
      <c r="H55" s="45"/>
    </row>
    <row r="56" spans="1:8" s="46" customFormat="1" ht="21">
      <c r="A56" s="91" t="s">
        <v>843</v>
      </c>
      <c r="B56" s="91" t="s">
        <v>844</v>
      </c>
      <c r="C56" s="91" t="s">
        <v>772</v>
      </c>
      <c r="D56" s="91" t="s">
        <v>845</v>
      </c>
      <c r="E56" s="92">
        <v>6000</v>
      </c>
      <c r="F56" s="92"/>
      <c r="G56" s="92"/>
      <c r="H56" s="45"/>
    </row>
    <row r="57" spans="1:8" s="46" customFormat="1" ht="21">
      <c r="A57" s="91" t="s">
        <v>846</v>
      </c>
      <c r="B57" s="91" t="s">
        <v>847</v>
      </c>
      <c r="C57" s="91" t="s">
        <v>772</v>
      </c>
      <c r="D57" s="91" t="s">
        <v>848</v>
      </c>
      <c r="E57" s="92">
        <v>3480</v>
      </c>
      <c r="F57" s="92"/>
      <c r="G57" s="92"/>
      <c r="H57" s="45"/>
    </row>
    <row r="58" spans="1:8" s="46" customFormat="1" ht="21">
      <c r="A58" s="91" t="s">
        <v>961</v>
      </c>
      <c r="B58" s="91" t="s">
        <v>962</v>
      </c>
      <c r="C58" s="91" t="s">
        <v>772</v>
      </c>
      <c r="D58" s="91" t="s">
        <v>963</v>
      </c>
      <c r="E58" s="92">
        <v>25110</v>
      </c>
      <c r="F58" s="92">
        <v>10000</v>
      </c>
      <c r="G58" s="92">
        <f>E58-F58</f>
        <v>15110</v>
      </c>
      <c r="H58" s="45"/>
    </row>
    <row r="59" spans="1:8" s="46" customFormat="1" ht="21">
      <c r="A59" s="91" t="s">
        <v>1066</v>
      </c>
      <c r="B59" s="91" t="s">
        <v>1067</v>
      </c>
      <c r="C59" s="91" t="s">
        <v>1068</v>
      </c>
      <c r="D59" s="91" t="s">
        <v>1757</v>
      </c>
      <c r="E59" s="92">
        <v>16820</v>
      </c>
      <c r="F59" s="92">
        <v>15000</v>
      </c>
      <c r="G59" s="92">
        <f>E59-F59</f>
        <v>1820</v>
      </c>
      <c r="H59" s="45"/>
    </row>
    <row r="60" spans="1:8" s="46" customFormat="1" ht="21">
      <c r="A60" s="91" t="s">
        <v>1072</v>
      </c>
      <c r="B60" s="91" t="s">
        <v>1073</v>
      </c>
      <c r="C60" s="91" t="s">
        <v>772</v>
      </c>
      <c r="D60" s="91" t="s">
        <v>1757</v>
      </c>
      <c r="E60" s="92">
        <v>3300</v>
      </c>
      <c r="F60" s="92"/>
      <c r="G60" s="92">
        <f>E60-F60</f>
        <v>3300</v>
      </c>
      <c r="H60" s="45"/>
    </row>
    <row r="61" spans="1:8">
      <c r="A61" s="117" t="s">
        <v>206</v>
      </c>
      <c r="B61" s="118"/>
      <c r="C61" s="118"/>
      <c r="D61" s="118"/>
      <c r="E61" s="118"/>
      <c r="F61" s="118"/>
      <c r="G61" s="118"/>
      <c r="H61" s="119"/>
    </row>
    <row r="62" spans="1:8" s="46" customFormat="1" ht="21">
      <c r="A62" s="45" t="s">
        <v>1760</v>
      </c>
      <c r="B62" s="45" t="s">
        <v>1</v>
      </c>
      <c r="C62" s="45" t="s">
        <v>3</v>
      </c>
      <c r="D62" s="45" t="s">
        <v>4</v>
      </c>
      <c r="E62" s="47" t="s">
        <v>1776</v>
      </c>
      <c r="F62" s="47" t="s">
        <v>1727</v>
      </c>
      <c r="G62" s="47" t="s">
        <v>1728</v>
      </c>
      <c r="H62" s="45" t="s">
        <v>1784</v>
      </c>
    </row>
    <row r="63" spans="1:8">
      <c r="A63" s="91" t="s">
        <v>204</v>
      </c>
      <c r="B63" s="91" t="s">
        <v>205</v>
      </c>
      <c r="C63" s="91" t="s">
        <v>206</v>
      </c>
      <c r="D63" s="91" t="s">
        <v>1757</v>
      </c>
      <c r="E63" s="92">
        <v>83260</v>
      </c>
      <c r="F63" s="92">
        <v>69000</v>
      </c>
      <c r="G63" s="92">
        <f>E63-F63</f>
        <v>14260</v>
      </c>
      <c r="H63" s="91"/>
    </row>
    <row r="64" spans="1:8">
      <c r="A64" s="91" t="s">
        <v>437</v>
      </c>
      <c r="B64" s="91" t="s">
        <v>438</v>
      </c>
      <c r="C64" s="91" t="s">
        <v>206</v>
      </c>
      <c r="D64" s="91" t="s">
        <v>439</v>
      </c>
      <c r="E64" s="92">
        <v>36550</v>
      </c>
      <c r="F64" s="92"/>
      <c r="G64" s="92"/>
      <c r="H64" s="91"/>
    </row>
    <row r="65" spans="1:8">
      <c r="A65" s="91" t="s">
        <v>526</v>
      </c>
      <c r="B65" s="91" t="s">
        <v>527</v>
      </c>
      <c r="C65" s="91" t="s">
        <v>206</v>
      </c>
      <c r="D65" s="91" t="s">
        <v>528</v>
      </c>
      <c r="E65" s="92">
        <v>36000</v>
      </c>
      <c r="F65" s="92">
        <v>18000</v>
      </c>
      <c r="G65" s="92">
        <f>E65-F65</f>
        <v>18000</v>
      </c>
      <c r="H65" s="91"/>
    </row>
    <row r="66" spans="1:8">
      <c r="A66" s="91" t="s">
        <v>1516</v>
      </c>
      <c r="B66" s="91" t="s">
        <v>1517</v>
      </c>
      <c r="C66" s="91" t="s">
        <v>206</v>
      </c>
      <c r="D66" s="91" t="s">
        <v>1757</v>
      </c>
      <c r="E66" s="92">
        <v>88940</v>
      </c>
      <c r="F66" s="92">
        <f>50000+10000</f>
        <v>60000</v>
      </c>
      <c r="G66" s="92">
        <f>E66-F66</f>
        <v>28940</v>
      </c>
      <c r="H66" s="91"/>
    </row>
    <row r="67" spans="1:8">
      <c r="A67" s="91" t="s">
        <v>1632</v>
      </c>
      <c r="B67" s="91" t="s">
        <v>1633</v>
      </c>
      <c r="C67" s="91" t="s">
        <v>206</v>
      </c>
      <c r="D67" s="91" t="s">
        <v>1634</v>
      </c>
      <c r="E67" s="92">
        <v>261460</v>
      </c>
      <c r="F67" s="92">
        <v>230000</v>
      </c>
      <c r="G67" s="92">
        <f>E67-F67</f>
        <v>31460</v>
      </c>
      <c r="H67" s="91"/>
    </row>
    <row r="68" spans="1:8" ht="37.5">
      <c r="A68" s="91" t="s">
        <v>708</v>
      </c>
      <c r="B68" s="91" t="s">
        <v>345</v>
      </c>
      <c r="C68" s="42" t="s">
        <v>1779</v>
      </c>
      <c r="D68" s="91" t="s">
        <v>1757</v>
      </c>
      <c r="E68" s="92">
        <v>800</v>
      </c>
      <c r="F68" s="92"/>
      <c r="G68" s="92"/>
      <c r="H68" s="91"/>
    </row>
    <row r="69" spans="1:8">
      <c r="A69" s="91"/>
      <c r="B69" s="91"/>
      <c r="C69" s="91"/>
      <c r="D69" s="91"/>
      <c r="E69" s="92"/>
      <c r="F69" s="92"/>
      <c r="G69" s="92"/>
      <c r="H69" s="91"/>
    </row>
    <row r="70" spans="1:8">
      <c r="A70" s="117" t="s">
        <v>1735</v>
      </c>
      <c r="B70" s="118"/>
      <c r="C70" s="118"/>
      <c r="D70" s="118"/>
      <c r="E70" s="118"/>
      <c r="F70" s="118"/>
      <c r="G70" s="118"/>
      <c r="H70" s="119"/>
    </row>
    <row r="71" spans="1:8" s="40" customFormat="1" ht="21">
      <c r="A71" s="89" t="s">
        <v>1760</v>
      </c>
      <c r="B71" s="89" t="s">
        <v>1</v>
      </c>
      <c r="C71" s="89" t="s">
        <v>3</v>
      </c>
      <c r="D71" s="89" t="s">
        <v>4</v>
      </c>
      <c r="E71" s="39" t="s">
        <v>1776</v>
      </c>
      <c r="F71" s="39" t="s">
        <v>1727</v>
      </c>
      <c r="G71" s="39" t="s">
        <v>1728</v>
      </c>
      <c r="H71" s="89" t="s">
        <v>1784</v>
      </c>
    </row>
    <row r="72" spans="1:8">
      <c r="A72" s="91" t="s">
        <v>127</v>
      </c>
      <c r="B72" s="91" t="s">
        <v>128</v>
      </c>
      <c r="C72" s="91" t="s">
        <v>129</v>
      </c>
      <c r="D72" s="91" t="s">
        <v>130</v>
      </c>
      <c r="E72" s="92">
        <v>8950</v>
      </c>
      <c r="F72" s="92"/>
      <c r="G72" s="92"/>
      <c r="H72" s="91"/>
    </row>
    <row r="73" spans="1:8">
      <c r="A73" s="91" t="s">
        <v>1526</v>
      </c>
      <c r="B73" s="91" t="s">
        <v>1527</v>
      </c>
      <c r="C73" s="91" t="s">
        <v>1528</v>
      </c>
      <c r="D73" s="91" t="s">
        <v>1757</v>
      </c>
      <c r="E73" s="92">
        <v>74990</v>
      </c>
      <c r="F73" s="92">
        <f>57000+3990</f>
        <v>60990</v>
      </c>
      <c r="G73" s="92">
        <f>E73-F73</f>
        <v>14000</v>
      </c>
      <c r="H73" s="91"/>
    </row>
    <row r="74" spans="1:8">
      <c r="A74" s="91"/>
      <c r="B74" s="91"/>
      <c r="C74" s="91"/>
      <c r="D74" s="91"/>
      <c r="E74" s="92"/>
      <c r="F74" s="92"/>
      <c r="G74" s="92"/>
      <c r="H74" s="91"/>
    </row>
    <row r="75" spans="1:8">
      <c r="A75" s="91"/>
      <c r="B75" s="91"/>
      <c r="C75" s="91"/>
      <c r="D75" s="91"/>
      <c r="E75" s="92"/>
      <c r="F75" s="92"/>
      <c r="G75" s="92"/>
      <c r="H75" s="91"/>
    </row>
    <row r="76" spans="1:8">
      <c r="A76" s="91"/>
      <c r="B76" s="91"/>
      <c r="C76" s="91"/>
      <c r="D76" s="91"/>
      <c r="E76" s="92"/>
      <c r="F76" s="92"/>
      <c r="G76" s="92"/>
      <c r="H76" s="91"/>
    </row>
    <row r="77" spans="1:8">
      <c r="A77" s="117" t="s">
        <v>29</v>
      </c>
      <c r="B77" s="118"/>
      <c r="C77" s="118"/>
      <c r="D77" s="118"/>
      <c r="E77" s="118"/>
      <c r="F77" s="118"/>
      <c r="G77" s="118"/>
      <c r="H77" s="119"/>
    </row>
    <row r="78" spans="1:8" s="40" customFormat="1" ht="21">
      <c r="A78" s="89" t="s">
        <v>1760</v>
      </c>
      <c r="B78" s="89" t="s">
        <v>1</v>
      </c>
      <c r="C78" s="89" t="s">
        <v>3</v>
      </c>
      <c r="D78" s="89" t="s">
        <v>4</v>
      </c>
      <c r="E78" s="39" t="s">
        <v>1776</v>
      </c>
      <c r="F78" s="39" t="s">
        <v>1727</v>
      </c>
      <c r="G78" s="39" t="s">
        <v>1728</v>
      </c>
      <c r="H78" s="89" t="s">
        <v>1784</v>
      </c>
    </row>
    <row r="79" spans="1:8">
      <c r="A79" s="91" t="s">
        <v>27</v>
      </c>
      <c r="B79" s="91" t="s">
        <v>28</v>
      </c>
      <c r="C79" s="91" t="s">
        <v>29</v>
      </c>
      <c r="D79" s="91" t="s">
        <v>30</v>
      </c>
      <c r="E79" s="92">
        <v>44400</v>
      </c>
      <c r="F79" s="92">
        <v>34400</v>
      </c>
      <c r="G79" s="92">
        <f>E79-F79</f>
        <v>10000</v>
      </c>
      <c r="H79" s="91"/>
    </row>
    <row r="80" spans="1:8">
      <c r="A80" s="91" t="s">
        <v>671</v>
      </c>
      <c r="B80" s="91" t="s">
        <v>672</v>
      </c>
      <c r="C80" s="91" t="s">
        <v>29</v>
      </c>
      <c r="D80" s="91" t="s">
        <v>1757</v>
      </c>
      <c r="E80" s="92">
        <v>50500</v>
      </c>
      <c r="F80" s="92">
        <v>30000</v>
      </c>
      <c r="G80" s="92">
        <f>E80-F80</f>
        <v>20500</v>
      </c>
      <c r="H80" s="91"/>
    </row>
    <row r="81" spans="1:8">
      <c r="A81" s="91" t="s">
        <v>673</v>
      </c>
      <c r="B81" s="91" t="s">
        <v>674</v>
      </c>
      <c r="C81" s="91" t="s">
        <v>29</v>
      </c>
      <c r="D81" s="91" t="s">
        <v>675</v>
      </c>
      <c r="E81" s="92">
        <v>14000</v>
      </c>
      <c r="F81" s="92">
        <v>13000</v>
      </c>
      <c r="G81" s="92">
        <f>E81-F81</f>
        <v>1000</v>
      </c>
      <c r="H81" s="91"/>
    </row>
    <row r="82" spans="1:8">
      <c r="A82" s="91" t="s">
        <v>690</v>
      </c>
      <c r="B82" s="91" t="s">
        <v>691</v>
      </c>
      <c r="C82" s="91" t="s">
        <v>29</v>
      </c>
      <c r="D82" s="91" t="s">
        <v>692</v>
      </c>
      <c r="E82" s="92">
        <v>10400</v>
      </c>
      <c r="F82" s="92">
        <v>9000</v>
      </c>
      <c r="G82" s="92">
        <f>E82-F82</f>
        <v>1400</v>
      </c>
      <c r="H82" s="91"/>
    </row>
    <row r="83" spans="1:8">
      <c r="A83" s="91" t="s">
        <v>871</v>
      </c>
      <c r="B83" s="91" t="s">
        <v>872</v>
      </c>
      <c r="C83" s="91" t="s">
        <v>29</v>
      </c>
      <c r="D83" s="91" t="s">
        <v>873</v>
      </c>
      <c r="E83" s="92">
        <v>3330</v>
      </c>
      <c r="F83" s="92"/>
      <c r="G83" s="92"/>
      <c r="H83" s="91"/>
    </row>
    <row r="84" spans="1:8">
      <c r="A84" s="91" t="s">
        <v>874</v>
      </c>
      <c r="B84" s="91" t="s">
        <v>100</v>
      </c>
      <c r="C84" s="91" t="s">
        <v>29</v>
      </c>
      <c r="D84" s="91" t="s">
        <v>873</v>
      </c>
      <c r="E84" s="92">
        <v>7445</v>
      </c>
      <c r="F84" s="92"/>
      <c r="G84" s="92"/>
      <c r="H84" s="91"/>
    </row>
    <row r="85" spans="1:8">
      <c r="A85" s="91" t="s">
        <v>954</v>
      </c>
      <c r="B85" s="91" t="s">
        <v>955</v>
      </c>
      <c r="C85" s="91" t="s">
        <v>29</v>
      </c>
      <c r="D85" s="91" t="s">
        <v>1757</v>
      </c>
      <c r="E85" s="92">
        <v>6500</v>
      </c>
      <c r="F85" s="92"/>
      <c r="G85" s="92"/>
      <c r="H85" s="91"/>
    </row>
    <row r="86" spans="1:8">
      <c r="A86" s="91"/>
      <c r="B86" s="91"/>
      <c r="C86" s="91"/>
      <c r="D86" s="91"/>
      <c r="E86" s="92"/>
      <c r="F86" s="92"/>
      <c r="G86" s="92"/>
      <c r="H86" s="91"/>
    </row>
    <row r="87" spans="1:8">
      <c r="A87" s="91"/>
      <c r="B87" s="91"/>
      <c r="C87" s="91"/>
      <c r="D87" s="91"/>
      <c r="E87" s="92"/>
      <c r="F87" s="92"/>
      <c r="G87" s="92"/>
      <c r="H87" s="91"/>
    </row>
    <row r="88" spans="1:8">
      <c r="A88" s="91"/>
      <c r="B88" s="91"/>
      <c r="C88" s="91"/>
      <c r="D88" s="91"/>
      <c r="E88" s="92"/>
      <c r="F88" s="92"/>
      <c r="G88" s="92"/>
      <c r="H88" s="91"/>
    </row>
    <row r="89" spans="1:8">
      <c r="A89" s="117" t="s">
        <v>141</v>
      </c>
      <c r="B89" s="118"/>
      <c r="C89" s="118"/>
      <c r="D89" s="118"/>
      <c r="E89" s="118"/>
      <c r="F89" s="118"/>
      <c r="G89" s="118"/>
      <c r="H89" s="119"/>
    </row>
    <row r="90" spans="1:8" s="40" customFormat="1" ht="21">
      <c r="A90" s="89" t="s">
        <v>1760</v>
      </c>
      <c r="B90" s="89" t="s">
        <v>1</v>
      </c>
      <c r="C90" s="89" t="s">
        <v>3</v>
      </c>
      <c r="D90" s="89" t="s">
        <v>4</v>
      </c>
      <c r="E90" s="39" t="s">
        <v>1776</v>
      </c>
      <c r="F90" s="39" t="s">
        <v>1727</v>
      </c>
      <c r="G90" s="39" t="s">
        <v>1728</v>
      </c>
      <c r="H90" s="89" t="s">
        <v>1784</v>
      </c>
    </row>
    <row r="91" spans="1:8">
      <c r="A91" s="91" t="s">
        <v>139</v>
      </c>
      <c r="B91" s="91" t="s">
        <v>140</v>
      </c>
      <c r="C91" s="91" t="s">
        <v>141</v>
      </c>
      <c r="D91" s="91" t="s">
        <v>142</v>
      </c>
      <c r="E91" s="92">
        <v>57000</v>
      </c>
      <c r="F91" s="92"/>
      <c r="G91" s="92"/>
      <c r="H91" s="91"/>
    </row>
    <row r="92" spans="1:8">
      <c r="A92" s="91" t="s">
        <v>243</v>
      </c>
      <c r="B92" s="91" t="s">
        <v>244</v>
      </c>
      <c r="C92" s="91" t="s">
        <v>141</v>
      </c>
      <c r="D92" s="91" t="s">
        <v>1757</v>
      </c>
      <c r="E92" s="92">
        <v>3000</v>
      </c>
      <c r="F92" s="92"/>
      <c r="G92" s="92"/>
      <c r="H92" s="91"/>
    </row>
    <row r="93" spans="1:8">
      <c r="A93" s="91" t="s">
        <v>369</v>
      </c>
      <c r="B93" s="91" t="s">
        <v>370</v>
      </c>
      <c r="C93" s="91" t="s">
        <v>141</v>
      </c>
      <c r="D93" s="91" t="s">
        <v>1757</v>
      </c>
      <c r="E93" s="92">
        <v>23500</v>
      </c>
      <c r="F93" s="92"/>
      <c r="G93" s="92"/>
      <c r="H93" s="91"/>
    </row>
    <row r="94" spans="1:8">
      <c r="A94" s="91" t="s">
        <v>654</v>
      </c>
      <c r="B94" s="91" t="s">
        <v>655</v>
      </c>
      <c r="C94" s="91" t="s">
        <v>141</v>
      </c>
      <c r="D94" s="91" t="s">
        <v>656</v>
      </c>
      <c r="E94" s="92">
        <v>50000</v>
      </c>
      <c r="F94" s="92">
        <v>36000</v>
      </c>
      <c r="G94" s="92">
        <f>E94-F94</f>
        <v>14000</v>
      </c>
      <c r="H94" s="91"/>
    </row>
    <row r="95" spans="1:8">
      <c r="A95" s="91" t="s">
        <v>1063</v>
      </c>
      <c r="B95" s="91" t="s">
        <v>1064</v>
      </c>
      <c r="C95" s="91" t="s">
        <v>141</v>
      </c>
      <c r="D95" s="91" t="s">
        <v>1065</v>
      </c>
      <c r="E95" s="92">
        <v>28270</v>
      </c>
      <c r="F95" s="92">
        <f>23000+5270</f>
        <v>28270</v>
      </c>
      <c r="G95" s="92">
        <f>E95-F95</f>
        <v>0</v>
      </c>
      <c r="H95" s="91"/>
    </row>
    <row r="96" spans="1:8">
      <c r="A96" s="91" t="s">
        <v>398</v>
      </c>
      <c r="B96" s="91" t="s">
        <v>399</v>
      </c>
      <c r="C96" s="91" t="s">
        <v>141</v>
      </c>
      <c r="D96" s="91">
        <v>1718949755</v>
      </c>
      <c r="E96" s="92">
        <v>100600</v>
      </c>
      <c r="F96" s="92">
        <v>75000</v>
      </c>
      <c r="G96" s="92">
        <f>E96-F96</f>
        <v>25600</v>
      </c>
      <c r="H96" s="91"/>
    </row>
    <row r="97" spans="1:8">
      <c r="A97" s="91"/>
      <c r="B97" s="91"/>
      <c r="C97" s="91"/>
      <c r="D97" s="91"/>
      <c r="E97" s="92"/>
      <c r="F97" s="92"/>
      <c r="G97" s="92"/>
      <c r="H97" s="91"/>
    </row>
    <row r="98" spans="1:8">
      <c r="A98" s="91"/>
      <c r="B98" s="91"/>
      <c r="C98" s="91"/>
      <c r="D98" s="91"/>
      <c r="E98" s="92"/>
      <c r="F98" s="92"/>
      <c r="G98" s="92"/>
      <c r="H98" s="91"/>
    </row>
    <row r="99" spans="1:8">
      <c r="A99" s="117" t="s">
        <v>24</v>
      </c>
      <c r="B99" s="118"/>
      <c r="C99" s="118"/>
      <c r="D99" s="118"/>
      <c r="E99" s="118"/>
      <c r="F99" s="118"/>
      <c r="G99" s="118"/>
      <c r="H99" s="119"/>
    </row>
    <row r="100" spans="1:8" s="40" customFormat="1" ht="21">
      <c r="A100" s="89" t="s">
        <v>1760</v>
      </c>
      <c r="B100" s="89" t="s">
        <v>1</v>
      </c>
      <c r="C100" s="89" t="s">
        <v>3</v>
      </c>
      <c r="D100" s="89" t="s">
        <v>4</v>
      </c>
      <c r="E100" s="39" t="s">
        <v>1776</v>
      </c>
      <c r="F100" s="39" t="s">
        <v>1727</v>
      </c>
      <c r="G100" s="39" t="s">
        <v>1728</v>
      </c>
      <c r="H100" s="89" t="s">
        <v>1784</v>
      </c>
    </row>
    <row r="101" spans="1:8">
      <c r="A101" s="91" t="s">
        <v>22</v>
      </c>
      <c r="B101" s="91" t="s">
        <v>23</v>
      </c>
      <c r="C101" s="91" t="s">
        <v>24</v>
      </c>
      <c r="D101" s="91" t="s">
        <v>1757</v>
      </c>
      <c r="E101" s="92">
        <v>2000</v>
      </c>
      <c r="F101" s="92"/>
      <c r="G101" s="92"/>
      <c r="H101" s="91"/>
    </row>
    <row r="102" spans="1:8">
      <c r="A102" s="91" t="s">
        <v>25</v>
      </c>
      <c r="B102" s="91" t="s">
        <v>26</v>
      </c>
      <c r="C102" s="91" t="s">
        <v>24</v>
      </c>
      <c r="D102" s="91" t="s">
        <v>1757</v>
      </c>
      <c r="E102" s="92">
        <v>2000</v>
      </c>
      <c r="F102" s="92"/>
      <c r="G102" s="92"/>
      <c r="H102" s="91"/>
    </row>
    <row r="103" spans="1:8">
      <c r="A103" s="91" t="s">
        <v>74</v>
      </c>
      <c r="B103" s="91" t="s">
        <v>75</v>
      </c>
      <c r="C103" s="91" t="s">
        <v>24</v>
      </c>
      <c r="D103" s="91" t="s">
        <v>1757</v>
      </c>
      <c r="E103" s="92">
        <v>1000</v>
      </c>
      <c r="F103" s="92"/>
      <c r="G103" s="92"/>
      <c r="H103" s="91"/>
    </row>
    <row r="104" spans="1:8" ht="37.5">
      <c r="A104" s="91" t="s">
        <v>76</v>
      </c>
      <c r="B104" s="91" t="s">
        <v>77</v>
      </c>
      <c r="C104" s="42" t="s">
        <v>1761</v>
      </c>
      <c r="D104" s="91" t="s">
        <v>1757</v>
      </c>
      <c r="E104" s="92">
        <v>23000</v>
      </c>
      <c r="F104" s="92"/>
      <c r="G104" s="92"/>
      <c r="H104" s="91"/>
    </row>
    <row r="105" spans="1:8" ht="37.5">
      <c r="A105" s="91" t="s">
        <v>131</v>
      </c>
      <c r="B105" s="91" t="s">
        <v>132</v>
      </c>
      <c r="C105" s="42" t="s">
        <v>1762</v>
      </c>
      <c r="D105" s="91" t="s">
        <v>1757</v>
      </c>
      <c r="E105" s="92">
        <v>6000</v>
      </c>
      <c r="F105" s="92"/>
      <c r="G105" s="92"/>
      <c r="H105" s="91"/>
    </row>
    <row r="106" spans="1:8">
      <c r="A106" s="91" t="s">
        <v>160</v>
      </c>
      <c r="B106" s="91" t="s">
        <v>161</v>
      </c>
      <c r="C106" s="91" t="s">
        <v>24</v>
      </c>
      <c r="D106" s="91" t="s">
        <v>1757</v>
      </c>
      <c r="E106" s="92">
        <v>25400</v>
      </c>
      <c r="F106" s="92"/>
      <c r="G106" s="92"/>
      <c r="H106" s="91"/>
    </row>
    <row r="107" spans="1:8">
      <c r="A107" s="91" t="s">
        <v>181</v>
      </c>
      <c r="B107" s="91" t="s">
        <v>182</v>
      </c>
      <c r="C107" s="91" t="s">
        <v>24</v>
      </c>
      <c r="D107" s="91" t="s">
        <v>1757</v>
      </c>
      <c r="E107" s="92">
        <v>3500</v>
      </c>
      <c r="F107" s="92"/>
      <c r="G107" s="92"/>
      <c r="H107" s="91"/>
    </row>
    <row r="108" spans="1:8">
      <c r="A108" s="91" t="s">
        <v>211</v>
      </c>
      <c r="B108" s="91" t="s">
        <v>212</v>
      </c>
      <c r="C108" s="91" t="s">
        <v>24</v>
      </c>
      <c r="D108" s="91" t="s">
        <v>213</v>
      </c>
      <c r="E108" s="92">
        <v>28000</v>
      </c>
      <c r="F108" s="92"/>
      <c r="G108" s="92"/>
      <c r="H108" s="91"/>
    </row>
    <row r="109" spans="1:8">
      <c r="A109" s="91" t="s">
        <v>217</v>
      </c>
      <c r="B109" s="91" t="s">
        <v>218</v>
      </c>
      <c r="C109" s="91" t="s">
        <v>24</v>
      </c>
      <c r="D109" s="91" t="s">
        <v>1757</v>
      </c>
      <c r="E109" s="92">
        <v>138000</v>
      </c>
      <c r="F109" s="92">
        <v>60000</v>
      </c>
      <c r="G109" s="92">
        <f>E109-F109</f>
        <v>78000</v>
      </c>
      <c r="H109" s="91"/>
    </row>
    <row r="110" spans="1:8">
      <c r="A110" s="91" t="s">
        <v>224</v>
      </c>
      <c r="B110" s="91" t="s">
        <v>225</v>
      </c>
      <c r="C110" s="91" t="s">
        <v>24</v>
      </c>
      <c r="D110" s="91" t="s">
        <v>1757</v>
      </c>
      <c r="E110" s="92">
        <v>34000</v>
      </c>
      <c r="F110" s="92"/>
      <c r="G110" s="92"/>
      <c r="H110" s="91"/>
    </row>
    <row r="111" spans="1:8">
      <c r="A111" s="91" t="s">
        <v>257</v>
      </c>
      <c r="B111" s="91" t="s">
        <v>258</v>
      </c>
      <c r="C111" s="91" t="s">
        <v>24</v>
      </c>
      <c r="D111" s="91" t="s">
        <v>259</v>
      </c>
      <c r="E111" s="92">
        <v>6600</v>
      </c>
      <c r="F111" s="92"/>
      <c r="G111" s="92"/>
      <c r="H111" s="91"/>
    </row>
    <row r="112" spans="1:8">
      <c r="A112" s="91" t="s">
        <v>285</v>
      </c>
      <c r="B112" s="91" t="s">
        <v>286</v>
      </c>
      <c r="C112" s="91" t="s">
        <v>24</v>
      </c>
      <c r="D112" s="91" t="s">
        <v>1757</v>
      </c>
      <c r="E112" s="92">
        <v>1000</v>
      </c>
      <c r="F112" s="92"/>
      <c r="G112" s="92"/>
      <c r="H112" s="91"/>
    </row>
    <row r="113" spans="1:8">
      <c r="A113" s="91" t="s">
        <v>295</v>
      </c>
      <c r="B113" s="91" t="s">
        <v>296</v>
      </c>
      <c r="C113" s="91" t="s">
        <v>24</v>
      </c>
      <c r="D113" s="91" t="s">
        <v>1757</v>
      </c>
      <c r="E113" s="92">
        <v>21400</v>
      </c>
      <c r="F113" s="92"/>
      <c r="G113" s="92"/>
      <c r="H113" s="91"/>
    </row>
    <row r="114" spans="1:8">
      <c r="A114" s="91" t="s">
        <v>306</v>
      </c>
      <c r="B114" s="91" t="s">
        <v>307</v>
      </c>
      <c r="C114" s="91" t="s">
        <v>24</v>
      </c>
      <c r="D114" s="91" t="s">
        <v>1757</v>
      </c>
      <c r="E114" s="92">
        <v>103500</v>
      </c>
      <c r="F114" s="92">
        <v>50000</v>
      </c>
      <c r="G114" s="92">
        <f>E114-F114</f>
        <v>53500</v>
      </c>
      <c r="H114" s="91"/>
    </row>
    <row r="115" spans="1:8">
      <c r="A115" s="91" t="s">
        <v>344</v>
      </c>
      <c r="B115" s="91" t="s">
        <v>345</v>
      </c>
      <c r="C115" s="91" t="s">
        <v>24</v>
      </c>
      <c r="D115" s="91" t="s">
        <v>1757</v>
      </c>
      <c r="E115" s="92">
        <v>21400</v>
      </c>
      <c r="F115" s="92"/>
      <c r="G115" s="92"/>
      <c r="H115" s="91"/>
    </row>
    <row r="116" spans="1:8">
      <c r="A116" s="91" t="s">
        <v>346</v>
      </c>
      <c r="B116" s="91" t="s">
        <v>347</v>
      </c>
      <c r="C116" s="91" t="s">
        <v>24</v>
      </c>
      <c r="D116" s="91" t="s">
        <v>348</v>
      </c>
      <c r="E116" s="92">
        <v>58500</v>
      </c>
      <c r="F116" s="92">
        <v>10000</v>
      </c>
      <c r="G116" s="92">
        <f>E116-F116</f>
        <v>48500</v>
      </c>
      <c r="H116" s="91"/>
    </row>
    <row r="117" spans="1:8">
      <c r="A117" s="91" t="s">
        <v>363</v>
      </c>
      <c r="B117" s="91" t="s">
        <v>364</v>
      </c>
      <c r="C117" s="91" t="s">
        <v>24</v>
      </c>
      <c r="D117" s="91" t="s">
        <v>1757</v>
      </c>
      <c r="E117" s="92">
        <v>8000</v>
      </c>
      <c r="F117" s="92"/>
      <c r="G117" s="92"/>
      <c r="H117" s="91"/>
    </row>
    <row r="118" spans="1:8">
      <c r="A118" s="91" t="s">
        <v>367</v>
      </c>
      <c r="B118" s="91" t="s">
        <v>368</v>
      </c>
      <c r="C118" s="91" t="s">
        <v>24</v>
      </c>
      <c r="D118" s="91" t="s">
        <v>1757</v>
      </c>
      <c r="E118" s="92">
        <v>2700</v>
      </c>
      <c r="F118" s="92"/>
      <c r="G118" s="92"/>
      <c r="H118" s="91"/>
    </row>
    <row r="119" spans="1:8">
      <c r="A119" s="91" t="s">
        <v>435</v>
      </c>
      <c r="B119" s="91" t="s">
        <v>436</v>
      </c>
      <c r="C119" s="91" t="s">
        <v>24</v>
      </c>
      <c r="D119" s="91" t="s">
        <v>1757</v>
      </c>
      <c r="E119" s="92">
        <v>8000</v>
      </c>
      <c r="F119" s="92"/>
      <c r="G119" s="92"/>
      <c r="H119" s="91"/>
    </row>
    <row r="120" spans="1:8">
      <c r="A120" s="91" t="s">
        <v>473</v>
      </c>
      <c r="B120" s="91" t="s">
        <v>474</v>
      </c>
      <c r="C120" s="91" t="s">
        <v>24</v>
      </c>
      <c r="D120" s="91" t="s">
        <v>1757</v>
      </c>
      <c r="E120" s="92">
        <v>2000</v>
      </c>
      <c r="F120" s="92"/>
      <c r="G120" s="92"/>
      <c r="H120" s="91"/>
    </row>
    <row r="121" spans="1:8">
      <c r="A121" s="91" t="s">
        <v>478</v>
      </c>
      <c r="B121" s="91" t="s">
        <v>479</v>
      </c>
      <c r="C121" s="91" t="s">
        <v>24</v>
      </c>
      <c r="D121" s="91" t="s">
        <v>1757</v>
      </c>
      <c r="E121" s="92">
        <v>1000</v>
      </c>
      <c r="F121" s="92"/>
      <c r="G121" s="92"/>
      <c r="H121" s="91"/>
    </row>
    <row r="122" spans="1:8">
      <c r="A122" s="91" t="s">
        <v>512</v>
      </c>
      <c r="B122" s="91" t="s">
        <v>513</v>
      </c>
      <c r="C122" s="91" t="s">
        <v>24</v>
      </c>
      <c r="D122" s="91" t="s">
        <v>1757</v>
      </c>
      <c r="E122" s="92">
        <v>98000</v>
      </c>
      <c r="F122" s="92">
        <v>49000</v>
      </c>
      <c r="G122" s="92">
        <f>E122-F122</f>
        <v>49000</v>
      </c>
      <c r="H122" s="91"/>
    </row>
    <row r="123" spans="1:8">
      <c r="A123" s="91" t="s">
        <v>529</v>
      </c>
      <c r="B123" s="91" t="s">
        <v>530</v>
      </c>
      <c r="C123" s="91" t="s">
        <v>24</v>
      </c>
      <c r="D123" s="91" t="s">
        <v>1757</v>
      </c>
      <c r="E123" s="92">
        <v>4500</v>
      </c>
      <c r="F123" s="92"/>
      <c r="G123" s="92"/>
      <c r="H123" s="91"/>
    </row>
    <row r="124" spans="1:8">
      <c r="A124" s="91" t="s">
        <v>543</v>
      </c>
      <c r="B124" s="91" t="s">
        <v>544</v>
      </c>
      <c r="C124" s="91" t="s">
        <v>24</v>
      </c>
      <c r="D124" s="91" t="s">
        <v>545</v>
      </c>
      <c r="E124" s="92">
        <v>750</v>
      </c>
      <c r="F124" s="92"/>
      <c r="G124" s="92"/>
      <c r="H124" s="91"/>
    </row>
    <row r="125" spans="1:8">
      <c r="A125" s="91" t="s">
        <v>576</v>
      </c>
      <c r="B125" s="91" t="s">
        <v>577</v>
      </c>
      <c r="C125" s="91" t="s">
        <v>578</v>
      </c>
      <c r="D125" s="91" t="s">
        <v>1757</v>
      </c>
      <c r="E125" s="92">
        <v>11500</v>
      </c>
      <c r="F125" s="92"/>
      <c r="G125" s="92"/>
      <c r="H125" s="91"/>
    </row>
    <row r="126" spans="1:8" ht="37.5">
      <c r="A126" s="91" t="s">
        <v>620</v>
      </c>
      <c r="B126" s="91" t="s">
        <v>77</v>
      </c>
      <c r="C126" s="42" t="s">
        <v>1763</v>
      </c>
      <c r="D126" s="91" t="s">
        <v>1757</v>
      </c>
      <c r="E126" s="92">
        <v>211850</v>
      </c>
      <c r="F126" s="92"/>
      <c r="G126" s="92"/>
      <c r="H126" s="91"/>
    </row>
    <row r="127" spans="1:8">
      <c r="A127" s="91" t="s">
        <v>768</v>
      </c>
      <c r="B127" s="91" t="s">
        <v>769</v>
      </c>
      <c r="C127" s="91" t="s">
        <v>578</v>
      </c>
      <c r="D127" s="91" t="s">
        <v>1757</v>
      </c>
      <c r="E127" s="92">
        <v>900</v>
      </c>
      <c r="F127" s="92"/>
      <c r="G127" s="92"/>
      <c r="H127" s="91"/>
    </row>
    <row r="128" spans="1:8">
      <c r="A128" s="91" t="s">
        <v>775</v>
      </c>
      <c r="B128" s="91" t="s">
        <v>776</v>
      </c>
      <c r="C128" s="91" t="s">
        <v>578</v>
      </c>
      <c r="D128" s="91" t="s">
        <v>1757</v>
      </c>
      <c r="E128" s="92">
        <v>680</v>
      </c>
      <c r="F128" s="92"/>
      <c r="G128" s="92"/>
      <c r="H128" s="91"/>
    </row>
    <row r="129" spans="1:11">
      <c r="A129" s="91" t="s">
        <v>870</v>
      </c>
      <c r="B129" s="91" t="s">
        <v>436</v>
      </c>
      <c r="C129" s="91" t="s">
        <v>578</v>
      </c>
      <c r="D129" s="91" t="s">
        <v>1757</v>
      </c>
      <c r="E129" s="92">
        <v>2250</v>
      </c>
      <c r="F129" s="92"/>
      <c r="G129" s="92"/>
      <c r="H129" s="91"/>
    </row>
    <row r="130" spans="1:11" ht="37.5">
      <c r="A130" s="91" t="s">
        <v>877</v>
      </c>
      <c r="B130" s="91" t="s">
        <v>804</v>
      </c>
      <c r="C130" s="42" t="s">
        <v>1763</v>
      </c>
      <c r="D130" s="91" t="s">
        <v>878</v>
      </c>
      <c r="E130" s="92">
        <v>25500</v>
      </c>
      <c r="F130" s="92">
        <v>5000</v>
      </c>
      <c r="G130" s="92">
        <f>E130-F130</f>
        <v>20500</v>
      </c>
      <c r="H130" s="91"/>
    </row>
    <row r="131" spans="1:11" ht="37.5">
      <c r="A131" s="91" t="s">
        <v>956</v>
      </c>
      <c r="B131" s="91" t="s">
        <v>957</v>
      </c>
      <c r="C131" s="42" t="s">
        <v>1764</v>
      </c>
      <c r="D131" s="91" t="s">
        <v>1757</v>
      </c>
      <c r="E131" s="92">
        <v>20960</v>
      </c>
      <c r="F131" s="92"/>
      <c r="G131" s="92"/>
      <c r="H131" s="91"/>
    </row>
    <row r="132" spans="1:11">
      <c r="A132" s="91" t="s">
        <v>1051</v>
      </c>
      <c r="B132" s="91" t="s">
        <v>1052</v>
      </c>
      <c r="C132" s="91" t="s">
        <v>24</v>
      </c>
      <c r="D132" s="91" t="s">
        <v>1757</v>
      </c>
      <c r="E132" s="92">
        <v>6450</v>
      </c>
      <c r="F132" s="92"/>
      <c r="G132" s="92"/>
      <c r="H132" s="91"/>
    </row>
    <row r="133" spans="1:11" ht="37.5">
      <c r="A133" s="91" t="s">
        <v>1053</v>
      </c>
      <c r="B133" s="91" t="s">
        <v>1054</v>
      </c>
      <c r="C133" s="42" t="s">
        <v>1765</v>
      </c>
      <c r="D133" s="91" t="s">
        <v>1055</v>
      </c>
      <c r="E133" s="92">
        <v>20600</v>
      </c>
      <c r="F133" s="92">
        <v>10000</v>
      </c>
      <c r="G133" s="92">
        <f>E133-F133</f>
        <v>10600</v>
      </c>
      <c r="H133" s="91"/>
    </row>
    <row r="134" spans="1:11" ht="37.5">
      <c r="A134" s="91" t="s">
        <v>1529</v>
      </c>
      <c r="B134" s="91" t="s">
        <v>1530</v>
      </c>
      <c r="C134" s="42" t="s">
        <v>1764</v>
      </c>
      <c r="D134" s="91" t="s">
        <v>1757</v>
      </c>
      <c r="E134" s="92">
        <f>196880+J134+K134</f>
        <v>237440</v>
      </c>
      <c r="F134" s="92">
        <v>160500</v>
      </c>
      <c r="G134" s="92">
        <f>E134-F134</f>
        <v>76940</v>
      </c>
      <c r="H134" s="91"/>
      <c r="I134" s="38" t="s">
        <v>1802</v>
      </c>
      <c r="J134" s="38">
        <v>29560</v>
      </c>
      <c r="K134" s="38">
        <v>11000</v>
      </c>
    </row>
    <row r="135" spans="1:11" ht="37.5">
      <c r="A135" s="91" t="s">
        <v>1535</v>
      </c>
      <c r="B135" s="91" t="s">
        <v>1525</v>
      </c>
      <c r="C135" s="42" t="s">
        <v>1766</v>
      </c>
      <c r="D135" s="91" t="s">
        <v>1757</v>
      </c>
      <c r="E135" s="92">
        <v>452370</v>
      </c>
      <c r="F135" s="92">
        <v>248960</v>
      </c>
      <c r="G135" s="92">
        <f>E135-F135</f>
        <v>203410</v>
      </c>
      <c r="H135" s="91"/>
    </row>
    <row r="136" spans="1:11" ht="37.5">
      <c r="A136" s="91" t="s">
        <v>1547</v>
      </c>
      <c r="B136" s="91" t="s">
        <v>1548</v>
      </c>
      <c r="C136" s="42" t="s">
        <v>1764</v>
      </c>
      <c r="D136" s="91" t="s">
        <v>1757</v>
      </c>
      <c r="E136" s="92">
        <v>171975</v>
      </c>
      <c r="F136" s="92">
        <v>150000</v>
      </c>
      <c r="G136" s="58">
        <f>E136-F136+J136</f>
        <v>28975</v>
      </c>
      <c r="H136" s="91"/>
      <c r="I136" s="38" t="s">
        <v>1804</v>
      </c>
      <c r="J136" s="38">
        <v>7000</v>
      </c>
    </row>
    <row r="137" spans="1:11" ht="37.5">
      <c r="A137" s="91" t="s">
        <v>1560</v>
      </c>
      <c r="B137" s="91" t="s">
        <v>565</v>
      </c>
      <c r="C137" s="42" t="s">
        <v>1761</v>
      </c>
      <c r="D137" s="91" t="s">
        <v>1757</v>
      </c>
      <c r="E137" s="92">
        <v>82730</v>
      </c>
      <c r="F137" s="92">
        <v>50000</v>
      </c>
      <c r="G137" s="92">
        <f>E137-F137</f>
        <v>32730</v>
      </c>
      <c r="H137" s="91"/>
    </row>
    <row r="138" spans="1:11" ht="37.5">
      <c r="A138" s="91" t="s">
        <v>1604</v>
      </c>
      <c r="B138" s="91" t="s">
        <v>1489</v>
      </c>
      <c r="C138" s="42" t="s">
        <v>1764</v>
      </c>
      <c r="D138" s="91" t="s">
        <v>1605</v>
      </c>
      <c r="E138" s="92">
        <v>50380</v>
      </c>
      <c r="F138" s="92">
        <v>40000</v>
      </c>
      <c r="G138" s="92">
        <f>E138-F138</f>
        <v>10380</v>
      </c>
      <c r="H138" s="91"/>
    </row>
    <row r="139" spans="1:11">
      <c r="A139" s="91" t="s">
        <v>1614</v>
      </c>
      <c r="B139" s="91" t="s">
        <v>1615</v>
      </c>
      <c r="C139" s="91" t="s">
        <v>24</v>
      </c>
      <c r="D139" s="91" t="s">
        <v>1757</v>
      </c>
      <c r="E139" s="92">
        <v>830776</v>
      </c>
      <c r="F139" s="92">
        <f>550000+60000</f>
        <v>610000</v>
      </c>
      <c r="G139" s="92">
        <f>E139-F139</f>
        <v>220776</v>
      </c>
      <c r="H139" s="91"/>
    </row>
    <row r="140" spans="1:11" ht="37.5">
      <c r="A140" s="91" t="s">
        <v>546</v>
      </c>
      <c r="B140" s="91" t="s">
        <v>547</v>
      </c>
      <c r="C140" s="42" t="s">
        <v>1767</v>
      </c>
      <c r="D140" s="90">
        <v>0</v>
      </c>
      <c r="E140" s="92">
        <f>71800+87810</f>
        <v>159610</v>
      </c>
      <c r="F140" s="92">
        <v>70000</v>
      </c>
      <c r="G140" s="92">
        <f>E140-F140</f>
        <v>89610</v>
      </c>
      <c r="H140" s="91"/>
    </row>
    <row r="141" spans="1:11" ht="37.5">
      <c r="A141" s="91" t="s">
        <v>290</v>
      </c>
      <c r="B141" s="91" t="s">
        <v>291</v>
      </c>
      <c r="C141" s="42" t="s">
        <v>1736</v>
      </c>
      <c r="D141" s="91" t="s">
        <v>292</v>
      </c>
      <c r="E141" s="92">
        <v>40800</v>
      </c>
      <c r="F141" s="92"/>
      <c r="G141" s="92"/>
      <c r="H141" s="91"/>
    </row>
    <row r="142" spans="1:11" ht="37.5">
      <c r="A142" s="78" t="s">
        <v>1989</v>
      </c>
      <c r="B142" s="91" t="s">
        <v>1990</v>
      </c>
      <c r="C142" s="42" t="s">
        <v>1764</v>
      </c>
      <c r="D142" s="91"/>
      <c r="E142" s="92">
        <v>1730</v>
      </c>
      <c r="F142" s="92"/>
      <c r="G142" s="92"/>
      <c r="H142" s="91"/>
    </row>
    <row r="143" spans="1:11">
      <c r="A143" s="91" t="s">
        <v>33</v>
      </c>
      <c r="B143" s="91" t="s">
        <v>34</v>
      </c>
      <c r="C143" s="91" t="s">
        <v>35</v>
      </c>
      <c r="D143" s="91" t="s">
        <v>1757</v>
      </c>
      <c r="E143" s="92">
        <v>8000</v>
      </c>
      <c r="F143" s="92"/>
      <c r="G143" s="92"/>
      <c r="H143" s="91"/>
    </row>
    <row r="144" spans="1:11">
      <c r="A144" s="617" t="s">
        <v>110</v>
      </c>
      <c r="B144" s="617"/>
      <c r="C144" s="617"/>
      <c r="D144" s="617"/>
      <c r="E144" s="617"/>
      <c r="F144" s="617"/>
      <c r="G144" s="617"/>
      <c r="H144" s="617"/>
    </row>
    <row r="145" spans="1:8" s="40" customFormat="1" ht="21">
      <c r="A145" s="89" t="s">
        <v>1760</v>
      </c>
      <c r="B145" s="89" t="s">
        <v>1</v>
      </c>
      <c r="C145" s="89" t="s">
        <v>3</v>
      </c>
      <c r="D145" s="89" t="s">
        <v>4</v>
      </c>
      <c r="E145" s="39" t="s">
        <v>1776</v>
      </c>
      <c r="F145" s="39" t="s">
        <v>1727</v>
      </c>
      <c r="G145" s="39" t="s">
        <v>1728</v>
      </c>
      <c r="H145" s="89" t="s">
        <v>1784</v>
      </c>
    </row>
    <row r="146" spans="1:8">
      <c r="A146" s="91" t="s">
        <v>108</v>
      </c>
      <c r="B146" s="91" t="s">
        <v>109</v>
      </c>
      <c r="C146" s="91" t="s">
        <v>110</v>
      </c>
      <c r="D146" s="91" t="s">
        <v>1757</v>
      </c>
      <c r="E146" s="92">
        <v>63000</v>
      </c>
      <c r="F146" s="92"/>
      <c r="G146" s="92"/>
      <c r="H146" s="91"/>
    </row>
    <row r="147" spans="1:8">
      <c r="A147" s="91" t="s">
        <v>124</v>
      </c>
      <c r="B147" s="91" t="s">
        <v>125</v>
      </c>
      <c r="C147" s="91" t="s">
        <v>110</v>
      </c>
      <c r="D147" s="91" t="s">
        <v>126</v>
      </c>
      <c r="E147" s="92">
        <v>51000</v>
      </c>
      <c r="F147" s="92">
        <v>10000</v>
      </c>
      <c r="G147" s="92">
        <f>E147-F147</f>
        <v>41000</v>
      </c>
      <c r="H147" s="91"/>
    </row>
    <row r="148" spans="1:8">
      <c r="A148" s="91" t="s">
        <v>158</v>
      </c>
      <c r="B148" s="91" t="s">
        <v>116</v>
      </c>
      <c r="C148" s="91" t="s">
        <v>110</v>
      </c>
      <c r="D148" s="91" t="s">
        <v>159</v>
      </c>
      <c r="E148" s="92">
        <v>90400</v>
      </c>
      <c r="F148" s="92">
        <v>84000</v>
      </c>
      <c r="G148" s="92">
        <f>E148-F148</f>
        <v>6400</v>
      </c>
      <c r="H148" s="91"/>
    </row>
    <row r="149" spans="1:8">
      <c r="A149" s="91" t="s">
        <v>170</v>
      </c>
      <c r="B149" s="91" t="s">
        <v>171</v>
      </c>
      <c r="C149" s="91" t="s">
        <v>110</v>
      </c>
      <c r="D149" s="91" t="s">
        <v>172</v>
      </c>
      <c r="E149" s="92">
        <v>66500</v>
      </c>
      <c r="F149" s="92"/>
      <c r="G149" s="92"/>
      <c r="H149" s="91"/>
    </row>
    <row r="150" spans="1:8">
      <c r="A150" s="91" t="s">
        <v>226</v>
      </c>
      <c r="B150" s="91" t="s">
        <v>227</v>
      </c>
      <c r="C150" s="91" t="s">
        <v>110</v>
      </c>
      <c r="D150" s="91" t="s">
        <v>228</v>
      </c>
      <c r="E150" s="92">
        <v>46000</v>
      </c>
      <c r="F150" s="92"/>
      <c r="G150" s="92"/>
      <c r="H150" s="91"/>
    </row>
    <row r="151" spans="1:8">
      <c r="A151" s="91" t="s">
        <v>514</v>
      </c>
      <c r="B151" s="91" t="s">
        <v>1777</v>
      </c>
      <c r="C151" s="91" t="s">
        <v>110</v>
      </c>
      <c r="D151" s="91" t="s">
        <v>1757</v>
      </c>
      <c r="E151" s="92">
        <v>16000</v>
      </c>
      <c r="F151" s="92"/>
      <c r="G151" s="92"/>
      <c r="H151" s="91"/>
    </row>
    <row r="152" spans="1:8">
      <c r="A152" s="91" t="s">
        <v>773</v>
      </c>
      <c r="B152" s="91" t="s">
        <v>774</v>
      </c>
      <c r="C152" s="91" t="s">
        <v>110</v>
      </c>
      <c r="D152" s="91" t="s">
        <v>1757</v>
      </c>
      <c r="E152" s="92">
        <v>400</v>
      </c>
      <c r="F152" s="92"/>
      <c r="G152" s="92"/>
      <c r="H152" s="91"/>
    </row>
    <row r="153" spans="1:8">
      <c r="A153" s="91" t="s">
        <v>1472</v>
      </c>
      <c r="B153" s="91" t="s">
        <v>1473</v>
      </c>
      <c r="C153" s="91" t="s">
        <v>1474</v>
      </c>
      <c r="D153" s="91" t="s">
        <v>1475</v>
      </c>
      <c r="E153" s="92">
        <v>5195</v>
      </c>
      <c r="F153" s="92"/>
      <c r="G153" s="92"/>
      <c r="H153" s="91"/>
    </row>
    <row r="154" spans="1:8">
      <c r="A154" s="91" t="s">
        <v>1621</v>
      </c>
      <c r="B154" s="91" t="s">
        <v>1622</v>
      </c>
      <c r="C154" s="91" t="s">
        <v>110</v>
      </c>
      <c r="D154" s="91" t="s">
        <v>1757</v>
      </c>
      <c r="E154" s="92">
        <v>5400</v>
      </c>
      <c r="F154" s="92"/>
      <c r="G154" s="92"/>
      <c r="H154" s="91"/>
    </row>
    <row r="155" spans="1:8">
      <c r="A155" s="91"/>
      <c r="B155" s="91"/>
      <c r="C155" s="91"/>
      <c r="D155" s="91"/>
      <c r="E155" s="92"/>
      <c r="F155" s="92"/>
      <c r="G155" s="92"/>
      <c r="H155" s="91"/>
    </row>
    <row r="156" spans="1:8">
      <c r="A156" s="117" t="s">
        <v>262</v>
      </c>
      <c r="B156" s="118"/>
      <c r="C156" s="118"/>
      <c r="D156" s="118"/>
      <c r="E156" s="118"/>
      <c r="F156" s="118"/>
      <c r="G156" s="118"/>
      <c r="H156" s="119"/>
    </row>
    <row r="157" spans="1:8" s="40" customFormat="1" ht="21">
      <c r="A157" s="89" t="s">
        <v>1760</v>
      </c>
      <c r="B157" s="89" t="s">
        <v>1</v>
      </c>
      <c r="C157" s="89" t="s">
        <v>3</v>
      </c>
      <c r="D157" s="89" t="s">
        <v>4</v>
      </c>
      <c r="E157" s="39" t="s">
        <v>1776</v>
      </c>
      <c r="F157" s="39" t="s">
        <v>1727</v>
      </c>
      <c r="G157" s="39" t="s">
        <v>1728</v>
      </c>
      <c r="H157" s="89" t="s">
        <v>1784</v>
      </c>
    </row>
    <row r="158" spans="1:8">
      <c r="A158" s="91" t="s">
        <v>85</v>
      </c>
      <c r="B158" s="91" t="s">
        <v>86</v>
      </c>
      <c r="C158" s="91" t="s">
        <v>87</v>
      </c>
      <c r="D158" s="91" t="s">
        <v>1757</v>
      </c>
      <c r="E158" s="92">
        <v>3600</v>
      </c>
      <c r="F158" s="92"/>
      <c r="G158" s="92"/>
      <c r="H158" s="91"/>
    </row>
    <row r="159" spans="1:8">
      <c r="A159" s="91" t="s">
        <v>178</v>
      </c>
      <c r="B159" s="91" t="s">
        <v>179</v>
      </c>
      <c r="C159" s="91" t="s">
        <v>87</v>
      </c>
      <c r="D159" s="91" t="s">
        <v>180</v>
      </c>
      <c r="E159" s="92">
        <v>38450</v>
      </c>
      <c r="F159" s="92"/>
      <c r="G159" s="92"/>
      <c r="H159" s="91"/>
    </row>
    <row r="160" spans="1:8" ht="37.5">
      <c r="A160" s="91" t="s">
        <v>260</v>
      </c>
      <c r="B160" s="91" t="s">
        <v>261</v>
      </c>
      <c r="C160" s="42" t="s">
        <v>1768</v>
      </c>
      <c r="D160" s="91" t="s">
        <v>263</v>
      </c>
      <c r="E160" s="92">
        <v>51000</v>
      </c>
      <c r="F160" s="92"/>
      <c r="G160" s="92"/>
      <c r="H160" s="91"/>
    </row>
    <row r="161" spans="1:8">
      <c r="A161" s="91" t="s">
        <v>365</v>
      </c>
      <c r="B161" s="91" t="s">
        <v>366</v>
      </c>
      <c r="C161" s="91" t="s">
        <v>87</v>
      </c>
      <c r="D161" s="91" t="s">
        <v>1757</v>
      </c>
      <c r="E161" s="92">
        <v>6950</v>
      </c>
      <c r="F161" s="92"/>
      <c r="G161" s="92"/>
      <c r="H161" s="91"/>
    </row>
    <row r="162" spans="1:8">
      <c r="A162" s="91"/>
      <c r="B162" s="91"/>
      <c r="C162" s="91"/>
      <c r="D162" s="91"/>
      <c r="E162" s="92"/>
      <c r="F162" s="92"/>
      <c r="G162" s="92"/>
      <c r="H162" s="91"/>
    </row>
    <row r="163" spans="1:8">
      <c r="A163" s="91"/>
      <c r="B163" s="91"/>
      <c r="C163" s="91"/>
      <c r="D163" s="91"/>
      <c r="E163" s="92"/>
      <c r="F163" s="92"/>
      <c r="G163" s="92"/>
      <c r="H163" s="91"/>
    </row>
    <row r="164" spans="1:8">
      <c r="A164" s="117" t="s">
        <v>239</v>
      </c>
      <c r="B164" s="118"/>
      <c r="C164" s="118"/>
      <c r="D164" s="118"/>
      <c r="E164" s="118"/>
      <c r="F164" s="118"/>
      <c r="G164" s="118"/>
      <c r="H164" s="119"/>
    </row>
    <row r="165" spans="1:8" s="40" customFormat="1" ht="21">
      <c r="A165" s="89" t="s">
        <v>1760</v>
      </c>
      <c r="B165" s="89" t="s">
        <v>1</v>
      </c>
      <c r="C165" s="89" t="s">
        <v>3</v>
      </c>
      <c r="D165" s="89" t="s">
        <v>4</v>
      </c>
      <c r="E165" s="39" t="s">
        <v>1776</v>
      </c>
      <c r="F165" s="39" t="s">
        <v>1727</v>
      </c>
      <c r="G165" s="39" t="s">
        <v>1728</v>
      </c>
      <c r="H165" s="89" t="s">
        <v>1784</v>
      </c>
    </row>
    <row r="166" spans="1:8">
      <c r="A166" s="91" t="s">
        <v>237</v>
      </c>
      <c r="B166" s="91" t="s">
        <v>238</v>
      </c>
      <c r="C166" s="91" t="s">
        <v>239</v>
      </c>
      <c r="D166" s="91" t="s">
        <v>1757</v>
      </c>
      <c r="E166" s="92">
        <v>22500</v>
      </c>
      <c r="F166" s="92"/>
      <c r="G166" s="92"/>
      <c r="H166" s="91"/>
    </row>
    <row r="167" spans="1:8">
      <c r="A167" s="91" t="s">
        <v>320</v>
      </c>
      <c r="B167" s="91" t="s">
        <v>321</v>
      </c>
      <c r="C167" s="91" t="s">
        <v>239</v>
      </c>
      <c r="D167" s="91" t="s">
        <v>1757</v>
      </c>
      <c r="E167" s="92">
        <v>3400</v>
      </c>
      <c r="F167" s="92"/>
      <c r="G167" s="92"/>
      <c r="H167" s="91"/>
    </row>
    <row r="168" spans="1:8">
      <c r="A168" s="91" t="s">
        <v>680</v>
      </c>
      <c r="B168" s="91" t="s">
        <v>681</v>
      </c>
      <c r="C168" s="91" t="s">
        <v>239</v>
      </c>
      <c r="D168" s="91" t="s">
        <v>682</v>
      </c>
      <c r="E168" s="92">
        <v>3600</v>
      </c>
      <c r="F168" s="92"/>
      <c r="G168" s="92"/>
      <c r="H168" s="91"/>
    </row>
    <row r="169" spans="1:8">
      <c r="A169" s="91"/>
      <c r="B169" s="91"/>
      <c r="C169" s="91"/>
      <c r="D169" s="91"/>
      <c r="E169" s="92"/>
      <c r="F169" s="92"/>
      <c r="G169" s="92"/>
      <c r="H169" s="91"/>
    </row>
    <row r="170" spans="1:8">
      <c r="A170" s="91"/>
      <c r="B170" s="91"/>
      <c r="C170" s="91"/>
      <c r="D170" s="91"/>
      <c r="E170" s="92"/>
      <c r="F170" s="92"/>
      <c r="G170" s="92"/>
      <c r="H170" s="91"/>
    </row>
    <row r="171" spans="1:8">
      <c r="A171" s="117" t="s">
        <v>1538</v>
      </c>
      <c r="B171" s="118"/>
      <c r="C171" s="118"/>
      <c r="D171" s="118"/>
      <c r="E171" s="118"/>
      <c r="F171" s="118"/>
      <c r="G171" s="118"/>
      <c r="H171" s="119"/>
    </row>
    <row r="172" spans="1:8" s="40" customFormat="1" ht="21">
      <c r="A172" s="89" t="s">
        <v>1760</v>
      </c>
      <c r="B172" s="89" t="s">
        <v>1</v>
      </c>
      <c r="C172" s="89" t="s">
        <v>3</v>
      </c>
      <c r="D172" s="89" t="s">
        <v>4</v>
      </c>
      <c r="E172" s="39" t="s">
        <v>1776</v>
      </c>
      <c r="F172" s="39" t="s">
        <v>1727</v>
      </c>
      <c r="G172" s="39" t="s">
        <v>1728</v>
      </c>
      <c r="H172" s="89" t="s">
        <v>1784</v>
      </c>
    </row>
    <row r="173" spans="1:8" ht="37.5">
      <c r="A173" s="91" t="s">
        <v>1536</v>
      </c>
      <c r="B173" s="91" t="s">
        <v>1537</v>
      </c>
      <c r="C173" s="42" t="s">
        <v>1781</v>
      </c>
      <c r="D173" s="91" t="s">
        <v>1539</v>
      </c>
      <c r="E173" s="92">
        <f>30400+7000</f>
        <v>37400</v>
      </c>
      <c r="F173" s="92">
        <f>15000+15000</f>
        <v>30000</v>
      </c>
      <c r="G173" s="92">
        <f>E173-F173</f>
        <v>7400</v>
      </c>
      <c r="H173" s="91"/>
    </row>
    <row r="174" spans="1:8" ht="37.5">
      <c r="A174" s="91" t="s">
        <v>1549</v>
      </c>
      <c r="B174" s="91" t="s">
        <v>1550</v>
      </c>
      <c r="C174" s="42" t="s">
        <v>1782</v>
      </c>
      <c r="D174" s="91" t="s">
        <v>1757</v>
      </c>
      <c r="E174" s="92">
        <v>1600</v>
      </c>
      <c r="F174" s="92"/>
      <c r="G174" s="92">
        <f>E174-F174</f>
        <v>1600</v>
      </c>
      <c r="H174" s="91"/>
    </row>
    <row r="175" spans="1:8">
      <c r="A175" s="91"/>
      <c r="B175" s="91"/>
      <c r="C175" s="91"/>
      <c r="D175" s="91"/>
      <c r="E175" s="92"/>
      <c r="F175" s="92"/>
      <c r="G175" s="92">
        <f>E175-F175</f>
        <v>0</v>
      </c>
      <c r="H175" s="91"/>
    </row>
    <row r="176" spans="1:8">
      <c r="A176" s="618"/>
      <c r="B176" s="618"/>
      <c r="C176" s="618"/>
      <c r="D176" s="618"/>
      <c r="E176" s="618"/>
      <c r="F176" s="618"/>
      <c r="G176" s="618"/>
      <c r="H176" s="618"/>
    </row>
    <row r="177" spans="1:8" s="40" customFormat="1" ht="21">
      <c r="A177" s="89" t="s">
        <v>1760</v>
      </c>
      <c r="B177" s="89" t="s">
        <v>1</v>
      </c>
      <c r="C177" s="89" t="s">
        <v>3</v>
      </c>
      <c r="D177" s="89" t="s">
        <v>4</v>
      </c>
      <c r="E177" s="39" t="s">
        <v>1776</v>
      </c>
      <c r="F177" s="39" t="s">
        <v>1727</v>
      </c>
      <c r="G177" s="39" t="s">
        <v>1728</v>
      </c>
      <c r="H177" s="89" t="s">
        <v>1784</v>
      </c>
    </row>
    <row r="178" spans="1:8" s="46" customFormat="1" ht="21">
      <c r="A178" s="91" t="s">
        <v>111</v>
      </c>
      <c r="B178" s="91" t="s">
        <v>112</v>
      </c>
      <c r="C178" s="91" t="s">
        <v>113</v>
      </c>
      <c r="D178" s="91" t="s">
        <v>114</v>
      </c>
      <c r="E178" s="92">
        <v>89600</v>
      </c>
      <c r="F178" s="47">
        <v>50000</v>
      </c>
      <c r="G178" s="92">
        <f>E178-F178</f>
        <v>39600</v>
      </c>
      <c r="H178" s="45"/>
    </row>
    <row r="179" spans="1:8">
      <c r="A179" s="91" t="s">
        <v>297</v>
      </c>
      <c r="B179" s="91" t="s">
        <v>109</v>
      </c>
      <c r="C179" s="91" t="s">
        <v>113</v>
      </c>
      <c r="D179" s="91" t="s">
        <v>298</v>
      </c>
      <c r="E179" s="92">
        <v>8500</v>
      </c>
      <c r="F179" s="92"/>
      <c r="G179" s="92"/>
      <c r="H179" s="91"/>
    </row>
    <row r="180" spans="1:8">
      <c r="A180" s="91" t="s">
        <v>315</v>
      </c>
      <c r="B180" s="91" t="s">
        <v>316</v>
      </c>
      <c r="C180" s="91" t="s">
        <v>113</v>
      </c>
      <c r="D180" s="91" t="s">
        <v>317</v>
      </c>
      <c r="E180" s="92">
        <v>9000</v>
      </c>
      <c r="F180" s="92"/>
      <c r="G180" s="92"/>
      <c r="H180" s="91"/>
    </row>
    <row r="181" spans="1:8">
      <c r="A181" s="91" t="s">
        <v>361</v>
      </c>
      <c r="B181" s="91" t="s">
        <v>362</v>
      </c>
      <c r="C181" s="91" t="s">
        <v>113</v>
      </c>
      <c r="D181" s="91" t="s">
        <v>1757</v>
      </c>
      <c r="E181" s="92">
        <v>22000</v>
      </c>
      <c r="F181" s="92"/>
      <c r="G181" s="92"/>
      <c r="H181" s="91"/>
    </row>
    <row r="182" spans="1:8">
      <c r="A182" s="91" t="s">
        <v>501</v>
      </c>
      <c r="B182" s="91" t="s">
        <v>502</v>
      </c>
      <c r="C182" s="91" t="s">
        <v>113</v>
      </c>
      <c r="D182" s="91" t="s">
        <v>1757</v>
      </c>
      <c r="E182" s="92">
        <v>14000</v>
      </c>
      <c r="F182" s="92"/>
      <c r="G182" s="92"/>
      <c r="H182" s="91"/>
    </row>
    <row r="183" spans="1:8">
      <c r="A183" s="91" t="s">
        <v>733</v>
      </c>
      <c r="B183" s="91" t="s">
        <v>734</v>
      </c>
      <c r="C183" s="91" t="s">
        <v>113</v>
      </c>
      <c r="D183" s="91" t="s">
        <v>1757</v>
      </c>
      <c r="E183" s="92">
        <v>2440</v>
      </c>
      <c r="F183" s="92"/>
      <c r="G183" s="92"/>
      <c r="H183" s="91"/>
    </row>
    <row r="184" spans="1:8">
      <c r="A184" s="91" t="s">
        <v>33</v>
      </c>
      <c r="B184" s="91" t="s">
        <v>34</v>
      </c>
      <c r="C184" s="91" t="s">
        <v>35</v>
      </c>
      <c r="D184" s="91" t="s">
        <v>1757</v>
      </c>
      <c r="E184" s="92">
        <v>8000</v>
      </c>
      <c r="F184" s="92"/>
      <c r="G184" s="92"/>
      <c r="H184" s="91"/>
    </row>
    <row r="185" spans="1:8">
      <c r="A185" s="91"/>
      <c r="B185" s="91"/>
      <c r="C185" s="91"/>
      <c r="D185" s="91"/>
      <c r="E185" s="92"/>
      <c r="F185" s="92"/>
      <c r="G185" s="92"/>
      <c r="H185" s="91"/>
    </row>
    <row r="186" spans="1:8">
      <c r="A186" s="91"/>
      <c r="B186" s="91"/>
      <c r="C186" s="91"/>
      <c r="D186" s="91"/>
      <c r="E186" s="92"/>
      <c r="F186" s="92"/>
      <c r="G186" s="92"/>
      <c r="H186" s="91"/>
    </row>
    <row r="187" spans="1:8" ht="21">
      <c r="A187" s="120" t="s">
        <v>1737</v>
      </c>
      <c r="B187" s="121"/>
      <c r="C187" s="121"/>
      <c r="D187" s="121"/>
      <c r="E187" s="121"/>
      <c r="F187" s="121"/>
      <c r="G187" s="121"/>
      <c r="H187" s="122"/>
    </row>
    <row r="188" spans="1:8" s="40" customFormat="1" ht="21">
      <c r="A188" s="89" t="s">
        <v>1760</v>
      </c>
      <c r="B188" s="89" t="s">
        <v>1</v>
      </c>
      <c r="C188" s="89" t="s">
        <v>3</v>
      </c>
      <c r="D188" s="89" t="s">
        <v>4</v>
      </c>
      <c r="E188" s="39" t="s">
        <v>1776</v>
      </c>
      <c r="F188" s="39" t="s">
        <v>1727</v>
      </c>
      <c r="G188" s="39" t="s">
        <v>1728</v>
      </c>
      <c r="H188" s="89" t="s">
        <v>1784</v>
      </c>
    </row>
    <row r="189" spans="1:8">
      <c r="A189" s="91" t="s">
        <v>192</v>
      </c>
      <c r="B189" s="91" t="s">
        <v>193</v>
      </c>
      <c r="C189" s="91" t="s">
        <v>64</v>
      </c>
      <c r="D189" s="91" t="s">
        <v>194</v>
      </c>
      <c r="E189" s="92">
        <v>122000</v>
      </c>
      <c r="F189" s="92"/>
      <c r="G189" s="92">
        <f>E189-F189</f>
        <v>122000</v>
      </c>
      <c r="H189" s="91"/>
    </row>
    <row r="190" spans="1:8" ht="37.5">
      <c r="A190" s="91" t="s">
        <v>1376</v>
      </c>
      <c r="B190" s="91" t="s">
        <v>32</v>
      </c>
      <c r="C190" s="42" t="s">
        <v>1744</v>
      </c>
      <c r="D190" s="91" t="s">
        <v>1757</v>
      </c>
      <c r="E190" s="92">
        <v>28360</v>
      </c>
      <c r="F190" s="92">
        <v>15000</v>
      </c>
      <c r="G190" s="92">
        <f>E190-F190</f>
        <v>13360</v>
      </c>
      <c r="H190" s="91"/>
    </row>
    <row r="191" spans="1:8">
      <c r="A191" s="91" t="s">
        <v>1500</v>
      </c>
      <c r="B191" s="91" t="s">
        <v>1501</v>
      </c>
      <c r="C191" s="91" t="s">
        <v>64</v>
      </c>
      <c r="D191" s="91" t="s">
        <v>1502</v>
      </c>
      <c r="E191" s="92">
        <v>49560</v>
      </c>
      <c r="F191" s="92"/>
      <c r="G191" s="92"/>
      <c r="H191" s="91"/>
    </row>
    <row r="192" spans="1:8">
      <c r="A192" s="614" t="s">
        <v>1533</v>
      </c>
      <c r="B192" s="614" t="s">
        <v>1534</v>
      </c>
      <c r="C192" s="614" t="s">
        <v>64</v>
      </c>
      <c r="D192" s="614" t="s">
        <v>65</v>
      </c>
      <c r="E192" s="92">
        <v>35432</v>
      </c>
      <c r="F192" s="619">
        <v>10000</v>
      </c>
      <c r="G192" s="619">
        <f>E192+26990-10000</f>
        <v>52422</v>
      </c>
      <c r="H192" s="91"/>
    </row>
    <row r="193" spans="1:12">
      <c r="A193" s="614"/>
      <c r="B193" s="614"/>
      <c r="C193" s="614"/>
      <c r="D193" s="614"/>
      <c r="E193" s="92" t="s">
        <v>1787</v>
      </c>
      <c r="F193" s="619"/>
      <c r="G193" s="619"/>
      <c r="H193" s="91"/>
    </row>
    <row r="194" spans="1:12" ht="37.5">
      <c r="A194" s="91" t="s">
        <v>1722</v>
      </c>
      <c r="B194" s="91" t="s">
        <v>1723</v>
      </c>
      <c r="C194" s="42" t="s">
        <v>1743</v>
      </c>
      <c r="D194" s="91" t="s">
        <v>1724</v>
      </c>
      <c r="E194" s="92">
        <f>247805+J194+17250</f>
        <v>283105</v>
      </c>
      <c r="F194" s="92">
        <f>15000+53040+50000</f>
        <v>118040</v>
      </c>
      <c r="G194" s="92">
        <f>E194-F194</f>
        <v>165065</v>
      </c>
      <c r="H194" s="91"/>
      <c r="I194" s="38" t="s">
        <v>1790</v>
      </c>
      <c r="J194" s="38">
        <v>18050</v>
      </c>
      <c r="K194" s="51">
        <v>45837</v>
      </c>
      <c r="L194" s="38">
        <v>17250</v>
      </c>
    </row>
    <row r="195" spans="1:12">
      <c r="A195" s="91"/>
      <c r="B195" s="91"/>
      <c r="C195" s="91"/>
      <c r="D195" s="91"/>
      <c r="E195" s="92"/>
      <c r="F195" s="92"/>
      <c r="G195" s="92"/>
      <c r="H195" s="91"/>
    </row>
    <row r="196" spans="1:12">
      <c r="A196" s="91"/>
      <c r="B196" s="91"/>
      <c r="C196" s="91"/>
      <c r="D196" s="91"/>
      <c r="E196" s="92"/>
      <c r="F196" s="92"/>
      <c r="G196" s="92"/>
      <c r="H196" s="91"/>
    </row>
    <row r="197" spans="1:12">
      <c r="A197" s="91"/>
      <c r="B197" s="91"/>
      <c r="C197" s="91"/>
      <c r="D197" s="91"/>
      <c r="E197" s="92"/>
      <c r="F197" s="92"/>
      <c r="G197" s="92"/>
      <c r="H197" s="91"/>
    </row>
    <row r="198" spans="1:12">
      <c r="A198" s="117" t="s">
        <v>1738</v>
      </c>
      <c r="B198" s="118"/>
      <c r="C198" s="118"/>
      <c r="D198" s="118"/>
      <c r="E198" s="118"/>
      <c r="F198" s="118"/>
      <c r="G198" s="118"/>
      <c r="H198" s="119"/>
    </row>
    <row r="199" spans="1:12" s="40" customFormat="1" ht="21">
      <c r="A199" s="89" t="s">
        <v>1760</v>
      </c>
      <c r="B199" s="89" t="s">
        <v>1</v>
      </c>
      <c r="C199" s="89" t="s">
        <v>3</v>
      </c>
      <c r="D199" s="89" t="s">
        <v>4</v>
      </c>
      <c r="E199" s="39" t="s">
        <v>1776</v>
      </c>
      <c r="F199" s="39" t="s">
        <v>1727</v>
      </c>
      <c r="G199" s="39" t="s">
        <v>1728</v>
      </c>
      <c r="H199" s="89" t="s">
        <v>1784</v>
      </c>
    </row>
    <row r="200" spans="1:12">
      <c r="A200" s="91" t="s">
        <v>287</v>
      </c>
      <c r="B200" s="91" t="s">
        <v>288</v>
      </c>
      <c r="C200" s="91" t="s">
        <v>42</v>
      </c>
      <c r="D200" s="91" t="s">
        <v>289</v>
      </c>
      <c r="E200" s="92">
        <v>10000</v>
      </c>
      <c r="F200" s="92">
        <v>3000</v>
      </c>
      <c r="G200" s="92">
        <f>E200-F200</f>
        <v>7000</v>
      </c>
      <c r="H200" s="91"/>
    </row>
    <row r="201" spans="1:12">
      <c r="A201" s="91" t="s">
        <v>304</v>
      </c>
      <c r="B201" s="91" t="s">
        <v>305</v>
      </c>
      <c r="C201" s="91" t="s">
        <v>42</v>
      </c>
      <c r="D201" s="91" t="s">
        <v>1757</v>
      </c>
      <c r="E201" s="92">
        <v>15000</v>
      </c>
      <c r="F201" s="92">
        <f>5000+5000</f>
        <v>10000</v>
      </c>
      <c r="G201" s="92">
        <f>E201-F201</f>
        <v>5000</v>
      </c>
      <c r="H201" s="91"/>
    </row>
    <row r="202" spans="1:12" ht="37.5">
      <c r="A202" s="91" t="s">
        <v>517</v>
      </c>
      <c r="B202" s="91" t="s">
        <v>518</v>
      </c>
      <c r="C202" s="42" t="s">
        <v>1742</v>
      </c>
      <c r="D202" s="91" t="s">
        <v>1757</v>
      </c>
      <c r="E202" s="92">
        <v>62000</v>
      </c>
      <c r="F202" s="92"/>
      <c r="G202" s="92"/>
      <c r="H202" s="91"/>
    </row>
    <row r="203" spans="1:12">
      <c r="A203" s="91" t="s">
        <v>1379</v>
      </c>
      <c r="B203" s="91" t="s">
        <v>1380</v>
      </c>
      <c r="C203" s="91" t="s">
        <v>42</v>
      </c>
      <c r="D203" s="91" t="s">
        <v>1381</v>
      </c>
      <c r="E203" s="92">
        <v>8070</v>
      </c>
      <c r="F203" s="92">
        <v>7000</v>
      </c>
      <c r="G203" s="92">
        <f>E203-F203</f>
        <v>1070</v>
      </c>
      <c r="H203" s="91"/>
    </row>
    <row r="204" spans="1:12" ht="37.5">
      <c r="A204" s="91" t="s">
        <v>1407</v>
      </c>
      <c r="B204" s="91" t="s">
        <v>1408</v>
      </c>
      <c r="C204" s="42" t="s">
        <v>1739</v>
      </c>
      <c r="D204" s="91" t="s">
        <v>1409</v>
      </c>
      <c r="E204" s="92">
        <v>121490</v>
      </c>
      <c r="F204" s="92"/>
      <c r="G204" s="92"/>
      <c r="H204" s="91"/>
    </row>
    <row r="205" spans="1:12">
      <c r="A205" s="91" t="s">
        <v>1412</v>
      </c>
      <c r="B205" s="91" t="s">
        <v>1413</v>
      </c>
      <c r="C205" s="91" t="s">
        <v>42</v>
      </c>
      <c r="D205" s="91" t="s">
        <v>1414</v>
      </c>
      <c r="E205" s="92">
        <v>16990</v>
      </c>
      <c r="F205" s="92">
        <v>15000</v>
      </c>
      <c r="G205" s="92">
        <f>E205-F205</f>
        <v>1990</v>
      </c>
      <c r="H205" s="91"/>
    </row>
    <row r="206" spans="1:12">
      <c r="A206" s="91" t="s">
        <v>1462</v>
      </c>
      <c r="B206" s="91" t="s">
        <v>1463</v>
      </c>
      <c r="C206" s="91" t="s">
        <v>42</v>
      </c>
      <c r="D206" s="91" t="s">
        <v>1757</v>
      </c>
      <c r="E206" s="92">
        <v>37950</v>
      </c>
      <c r="F206" s="92">
        <f>9000+5000</f>
        <v>14000</v>
      </c>
      <c r="G206" s="92">
        <f t="shared" ref="G206:G247" si="1">E206-F206</f>
        <v>23950</v>
      </c>
      <c r="H206" s="91"/>
    </row>
    <row r="207" spans="1:12">
      <c r="A207" s="91" t="s">
        <v>1467</v>
      </c>
      <c r="B207" s="91" t="s">
        <v>1468</v>
      </c>
      <c r="C207" s="91" t="s">
        <v>42</v>
      </c>
      <c r="D207" s="91" t="s">
        <v>1757</v>
      </c>
      <c r="E207" s="92">
        <f>25750+25875</f>
        <v>51625</v>
      </c>
      <c r="F207" s="92">
        <f>20000+20000</f>
        <v>40000</v>
      </c>
      <c r="G207" s="92">
        <f t="shared" si="1"/>
        <v>11625</v>
      </c>
      <c r="H207" s="91"/>
      <c r="I207" s="38" t="s">
        <v>1811</v>
      </c>
    </row>
    <row r="208" spans="1:12">
      <c r="A208" s="91" t="s">
        <v>1503</v>
      </c>
      <c r="B208" s="91" t="s">
        <v>1504</v>
      </c>
      <c r="C208" s="91" t="s">
        <v>42</v>
      </c>
      <c r="D208" s="91" t="s">
        <v>1757</v>
      </c>
      <c r="E208" s="92">
        <v>8320</v>
      </c>
      <c r="F208" s="92"/>
      <c r="G208" s="92">
        <f t="shared" si="1"/>
        <v>8320</v>
      </c>
      <c r="H208" s="91"/>
    </row>
    <row r="209" spans="1:9" ht="37.5">
      <c r="A209" s="91" t="s">
        <v>1561</v>
      </c>
      <c r="B209" s="91" t="s">
        <v>1562</v>
      </c>
      <c r="C209" s="42" t="s">
        <v>1740</v>
      </c>
      <c r="D209" s="91" t="s">
        <v>1563</v>
      </c>
      <c r="E209" s="92">
        <v>130000</v>
      </c>
      <c r="F209" s="92"/>
      <c r="G209" s="92"/>
      <c r="H209" s="91"/>
    </row>
    <row r="210" spans="1:9">
      <c r="A210" s="91" t="s">
        <v>1638</v>
      </c>
      <c r="B210" s="91" t="s">
        <v>1639</v>
      </c>
      <c r="C210" s="91" t="s">
        <v>42</v>
      </c>
      <c r="D210" s="91" t="s">
        <v>1640</v>
      </c>
      <c r="E210" s="92">
        <v>31320</v>
      </c>
      <c r="F210" s="92">
        <f>25000+6000</f>
        <v>31000</v>
      </c>
      <c r="G210" s="92">
        <f t="shared" si="1"/>
        <v>320</v>
      </c>
      <c r="H210" s="91"/>
      <c r="I210" s="50"/>
    </row>
    <row r="211" spans="1:9">
      <c r="A211" s="91" t="s">
        <v>1655</v>
      </c>
      <c r="B211" s="91" t="s">
        <v>1656</v>
      </c>
      <c r="C211" s="91" t="s">
        <v>42</v>
      </c>
      <c r="D211" s="91" t="s">
        <v>1657</v>
      </c>
      <c r="E211" s="92">
        <f>101623+1450</f>
        <v>103073</v>
      </c>
      <c r="F211" s="92">
        <v>90000</v>
      </c>
      <c r="G211" s="92">
        <f t="shared" si="1"/>
        <v>13073</v>
      </c>
      <c r="H211" s="91"/>
    </row>
    <row r="212" spans="1:9">
      <c r="A212" s="91" t="s">
        <v>1666</v>
      </c>
      <c r="B212" s="91" t="s">
        <v>1667</v>
      </c>
      <c r="C212" s="91" t="s">
        <v>42</v>
      </c>
      <c r="D212" s="91" t="s">
        <v>1668</v>
      </c>
      <c r="E212" s="92">
        <f>295915+2950</f>
        <v>298865</v>
      </c>
      <c r="F212" s="92">
        <f>190000+10000</f>
        <v>200000</v>
      </c>
      <c r="G212" s="92">
        <f t="shared" si="1"/>
        <v>98865</v>
      </c>
      <c r="H212" s="91"/>
      <c r="I212" s="38" t="s">
        <v>1914</v>
      </c>
    </row>
    <row r="213" spans="1:9" ht="37.5">
      <c r="A213" s="91" t="s">
        <v>1706</v>
      </c>
      <c r="B213" s="91" t="s">
        <v>1707</v>
      </c>
      <c r="C213" s="42" t="s">
        <v>1741</v>
      </c>
      <c r="D213" s="91" t="s">
        <v>1708</v>
      </c>
      <c r="E213" s="92">
        <v>19400</v>
      </c>
      <c r="F213" s="92"/>
      <c r="G213" s="92">
        <f t="shared" si="1"/>
        <v>19400</v>
      </c>
      <c r="H213" s="91"/>
    </row>
    <row r="214" spans="1:9">
      <c r="A214" s="91" t="s">
        <v>40</v>
      </c>
      <c r="B214" s="91" t="s">
        <v>41</v>
      </c>
      <c r="C214" s="91" t="s">
        <v>42</v>
      </c>
      <c r="D214" s="91" t="s">
        <v>43</v>
      </c>
      <c r="E214" s="92">
        <v>500</v>
      </c>
      <c r="F214" s="92"/>
      <c r="G214" s="92">
        <f t="shared" si="1"/>
        <v>500</v>
      </c>
      <c r="H214" s="91"/>
    </row>
    <row r="215" spans="1:9">
      <c r="A215" s="91" t="s">
        <v>1814</v>
      </c>
      <c r="B215" s="91" t="s">
        <v>1815</v>
      </c>
      <c r="C215" s="91" t="s">
        <v>42</v>
      </c>
      <c r="D215" s="91"/>
      <c r="E215" s="56">
        <v>10400.01</v>
      </c>
      <c r="F215" s="92"/>
      <c r="G215" s="92"/>
      <c r="H215" s="91"/>
    </row>
    <row r="216" spans="1:9">
      <c r="A216" s="91"/>
      <c r="B216" s="91"/>
      <c r="C216" s="91"/>
      <c r="D216" s="91"/>
      <c r="E216" s="92"/>
      <c r="F216" s="92"/>
      <c r="G216" s="92">
        <f t="shared" si="1"/>
        <v>0</v>
      </c>
      <c r="H216" s="91"/>
    </row>
    <row r="217" spans="1:9">
      <c r="A217" s="117" t="s">
        <v>1745</v>
      </c>
      <c r="B217" s="118"/>
      <c r="C217" s="118"/>
      <c r="D217" s="118"/>
      <c r="E217" s="118"/>
      <c r="F217" s="118"/>
      <c r="G217" s="118"/>
      <c r="H217" s="119"/>
    </row>
    <row r="218" spans="1:9" s="40" customFormat="1" ht="21">
      <c r="A218" s="89" t="s">
        <v>1760</v>
      </c>
      <c r="B218" s="89" t="s">
        <v>1</v>
      </c>
      <c r="C218" s="89" t="s">
        <v>3</v>
      </c>
      <c r="D218" s="89" t="s">
        <v>4</v>
      </c>
      <c r="E218" s="39" t="s">
        <v>1776</v>
      </c>
      <c r="F218" s="39" t="s">
        <v>1727</v>
      </c>
      <c r="G218" s="39" t="s">
        <v>1728</v>
      </c>
      <c r="H218" s="89" t="s">
        <v>1784</v>
      </c>
    </row>
    <row r="219" spans="1:9">
      <c r="A219" s="91" t="s">
        <v>1643</v>
      </c>
      <c r="B219" s="91" t="s">
        <v>1644</v>
      </c>
      <c r="C219" s="91" t="s">
        <v>1645</v>
      </c>
      <c r="D219" s="91" t="s">
        <v>1757</v>
      </c>
      <c r="E219" s="92">
        <v>231600</v>
      </c>
      <c r="F219" s="92"/>
      <c r="G219" s="92">
        <f t="shared" si="1"/>
        <v>231600</v>
      </c>
      <c r="H219" s="91"/>
    </row>
    <row r="220" spans="1:9">
      <c r="A220" s="91"/>
      <c r="B220" s="91"/>
      <c r="C220" s="91"/>
      <c r="D220" s="91"/>
      <c r="E220" s="92"/>
      <c r="F220" s="92"/>
      <c r="G220" s="92">
        <f t="shared" si="1"/>
        <v>0</v>
      </c>
      <c r="H220" s="91"/>
    </row>
    <row r="221" spans="1:9">
      <c r="A221" s="91"/>
      <c r="B221" s="91"/>
      <c r="C221" s="91"/>
      <c r="D221" s="91"/>
      <c r="E221" s="92"/>
      <c r="F221" s="92"/>
      <c r="G221" s="92">
        <f t="shared" si="1"/>
        <v>0</v>
      </c>
      <c r="H221" s="91"/>
    </row>
    <row r="222" spans="1:9">
      <c r="A222" s="117" t="s">
        <v>1746</v>
      </c>
      <c r="B222" s="118"/>
      <c r="C222" s="118"/>
      <c r="D222" s="118"/>
      <c r="E222" s="118"/>
      <c r="F222" s="118"/>
      <c r="G222" s="118"/>
      <c r="H222" s="119"/>
    </row>
    <row r="223" spans="1:9" s="40" customFormat="1" ht="21">
      <c r="A223" s="89" t="s">
        <v>1760</v>
      </c>
      <c r="B223" s="89" t="s">
        <v>1</v>
      </c>
      <c r="C223" s="89" t="s">
        <v>3</v>
      </c>
      <c r="D223" s="89" t="s">
        <v>4</v>
      </c>
      <c r="E223" s="39" t="s">
        <v>1776</v>
      </c>
      <c r="F223" s="39" t="s">
        <v>1727</v>
      </c>
      <c r="G223" s="39" t="s">
        <v>1728</v>
      </c>
      <c r="H223" s="89" t="s">
        <v>1784</v>
      </c>
    </row>
    <row r="224" spans="1:9">
      <c r="A224" s="91" t="s">
        <v>66</v>
      </c>
      <c r="B224" s="91" t="s">
        <v>67</v>
      </c>
      <c r="C224" s="91" t="s">
        <v>68</v>
      </c>
      <c r="D224" s="91" t="s">
        <v>69</v>
      </c>
      <c r="E224" s="92">
        <v>14750</v>
      </c>
      <c r="F224" s="92"/>
      <c r="G224" s="92">
        <f t="shared" si="1"/>
        <v>14750</v>
      </c>
      <c r="H224" s="91"/>
    </row>
    <row r="225" spans="1:9">
      <c r="A225" s="91" t="s">
        <v>183</v>
      </c>
      <c r="B225" s="91" t="s">
        <v>184</v>
      </c>
      <c r="C225" s="91" t="s">
        <v>68</v>
      </c>
      <c r="D225" s="91" t="s">
        <v>1757</v>
      </c>
      <c r="E225" s="92">
        <f>180000+400</f>
        <v>180400</v>
      </c>
      <c r="F225" s="92">
        <v>50000</v>
      </c>
      <c r="G225" s="92">
        <f t="shared" si="1"/>
        <v>130400</v>
      </c>
      <c r="H225" s="91"/>
      <c r="I225" s="38" t="s">
        <v>1807</v>
      </c>
    </row>
    <row r="226" spans="1:9">
      <c r="A226" s="91" t="s">
        <v>328</v>
      </c>
      <c r="B226" s="91" t="s">
        <v>109</v>
      </c>
      <c r="C226" s="91" t="s">
        <v>68</v>
      </c>
      <c r="D226" s="91" t="s">
        <v>329</v>
      </c>
      <c r="E226" s="92">
        <v>16000</v>
      </c>
      <c r="F226" s="92">
        <v>6000</v>
      </c>
      <c r="G226" s="92">
        <f t="shared" si="1"/>
        <v>10000</v>
      </c>
      <c r="H226" s="91"/>
    </row>
    <row r="227" spans="1:9">
      <c r="A227" s="91" t="s">
        <v>488</v>
      </c>
      <c r="B227" s="91" t="s">
        <v>489</v>
      </c>
      <c r="C227" s="91" t="s">
        <v>68</v>
      </c>
      <c r="D227" s="91" t="s">
        <v>490</v>
      </c>
      <c r="E227" s="92">
        <v>2710</v>
      </c>
      <c r="F227" s="92"/>
      <c r="G227" s="92"/>
      <c r="H227" s="91"/>
    </row>
    <row r="228" spans="1:9">
      <c r="A228" s="91" t="s">
        <v>657</v>
      </c>
      <c r="B228" s="91" t="s">
        <v>658</v>
      </c>
      <c r="C228" s="91" t="s">
        <v>68</v>
      </c>
      <c r="D228" s="91" t="s">
        <v>659</v>
      </c>
      <c r="E228" s="92">
        <v>61040</v>
      </c>
      <c r="F228" s="92"/>
      <c r="G228" s="92"/>
      <c r="H228" s="91"/>
    </row>
    <row r="229" spans="1:9">
      <c r="A229" s="91" t="s">
        <v>785</v>
      </c>
      <c r="B229" s="91" t="s">
        <v>786</v>
      </c>
      <c r="C229" s="91" t="s">
        <v>68</v>
      </c>
      <c r="D229" s="91" t="s">
        <v>787</v>
      </c>
      <c r="E229" s="92">
        <v>1150</v>
      </c>
      <c r="F229" s="92"/>
      <c r="G229" s="92"/>
      <c r="H229" s="91"/>
    </row>
    <row r="230" spans="1:9">
      <c r="A230" s="91" t="s">
        <v>1205</v>
      </c>
      <c r="B230" s="91" t="s">
        <v>1206</v>
      </c>
      <c r="C230" s="91" t="s">
        <v>68</v>
      </c>
      <c r="D230" s="91" t="s">
        <v>1207</v>
      </c>
      <c r="E230" s="92">
        <v>6500</v>
      </c>
      <c r="F230" s="92"/>
      <c r="G230" s="92"/>
      <c r="H230" s="91"/>
    </row>
    <row r="231" spans="1:9">
      <c r="A231" s="91" t="s">
        <v>1213</v>
      </c>
      <c r="B231" s="91" t="s">
        <v>1214</v>
      </c>
      <c r="C231" s="91" t="s">
        <v>68</v>
      </c>
      <c r="D231" s="91" t="s">
        <v>1757</v>
      </c>
      <c r="E231" s="92">
        <v>34290</v>
      </c>
      <c r="F231" s="92">
        <f>25000+5000</f>
        <v>30000</v>
      </c>
      <c r="G231" s="92">
        <f t="shared" si="1"/>
        <v>4290</v>
      </c>
      <c r="H231" s="91"/>
    </row>
    <row r="232" spans="1:9" ht="37.5">
      <c r="A232" s="91" t="s">
        <v>1231</v>
      </c>
      <c r="B232" s="91" t="s">
        <v>1232</v>
      </c>
      <c r="C232" s="42" t="s">
        <v>1748</v>
      </c>
      <c r="D232" s="91" t="s">
        <v>1233</v>
      </c>
      <c r="E232" s="92">
        <v>15540</v>
      </c>
      <c r="F232" s="92">
        <f>9000+6540</f>
        <v>15540</v>
      </c>
      <c r="G232" s="92">
        <f t="shared" si="1"/>
        <v>0</v>
      </c>
      <c r="H232" s="91"/>
    </row>
    <row r="233" spans="1:9">
      <c r="A233" s="91" t="s">
        <v>1298</v>
      </c>
      <c r="B233" s="91" t="s">
        <v>1299</v>
      </c>
      <c r="C233" s="91" t="s">
        <v>68</v>
      </c>
      <c r="D233" s="91" t="s">
        <v>1300</v>
      </c>
      <c r="E233" s="92">
        <v>84640</v>
      </c>
      <c r="F233" s="92">
        <v>50000</v>
      </c>
      <c r="G233" s="92">
        <f t="shared" si="1"/>
        <v>34640</v>
      </c>
      <c r="H233" s="91"/>
    </row>
    <row r="234" spans="1:9">
      <c r="A234" s="91" t="s">
        <v>1303</v>
      </c>
      <c r="B234" s="91" t="s">
        <v>1304</v>
      </c>
      <c r="C234" s="91" t="s">
        <v>68</v>
      </c>
      <c r="D234" s="91" t="s">
        <v>1305</v>
      </c>
      <c r="E234" s="92">
        <v>75600</v>
      </c>
      <c r="F234" s="92"/>
      <c r="G234" s="92"/>
      <c r="H234" s="91"/>
    </row>
    <row r="235" spans="1:9">
      <c r="A235" s="91" t="s">
        <v>1322</v>
      </c>
      <c r="B235" s="91" t="s">
        <v>1323</v>
      </c>
      <c r="C235" s="91" t="s">
        <v>68</v>
      </c>
      <c r="D235" s="91" t="s">
        <v>1757</v>
      </c>
      <c r="E235" s="92">
        <v>671780</v>
      </c>
      <c r="F235" s="92"/>
      <c r="G235" s="92"/>
      <c r="H235" s="91"/>
    </row>
    <row r="236" spans="1:9">
      <c r="A236" s="91" t="s">
        <v>1661</v>
      </c>
      <c r="B236" s="91" t="s">
        <v>1662</v>
      </c>
      <c r="C236" s="91" t="s">
        <v>68</v>
      </c>
      <c r="D236" s="91" t="s">
        <v>1757</v>
      </c>
      <c r="E236" s="92">
        <v>212250</v>
      </c>
      <c r="F236" s="92">
        <v>80000</v>
      </c>
      <c r="G236" s="92">
        <f t="shared" si="1"/>
        <v>132250</v>
      </c>
      <c r="H236" s="91"/>
    </row>
    <row r="237" spans="1:9" ht="37.5">
      <c r="A237" s="91" t="s">
        <v>1712</v>
      </c>
      <c r="B237" s="91" t="s">
        <v>1713</v>
      </c>
      <c r="C237" s="42" t="s">
        <v>1747</v>
      </c>
      <c r="D237" s="91" t="s">
        <v>1714</v>
      </c>
      <c r="E237" s="92">
        <v>26235</v>
      </c>
      <c r="F237" s="92">
        <f>16000+2000</f>
        <v>18000</v>
      </c>
      <c r="G237" s="92">
        <f t="shared" si="1"/>
        <v>8235</v>
      </c>
      <c r="H237" s="91"/>
    </row>
    <row r="238" spans="1:9">
      <c r="A238" s="91" t="s">
        <v>254</v>
      </c>
      <c r="B238" s="91" t="s">
        <v>255</v>
      </c>
      <c r="C238" s="91" t="s">
        <v>256</v>
      </c>
      <c r="D238" s="91" t="s">
        <v>1757</v>
      </c>
      <c r="E238" s="92">
        <v>47000</v>
      </c>
      <c r="F238" s="92"/>
      <c r="G238" s="92">
        <f t="shared" si="1"/>
        <v>47000</v>
      </c>
      <c r="H238" s="91"/>
    </row>
    <row r="239" spans="1:9">
      <c r="A239" s="91" t="s">
        <v>1540</v>
      </c>
      <c r="B239" s="91" t="s">
        <v>1541</v>
      </c>
      <c r="C239" s="91" t="s">
        <v>68</v>
      </c>
      <c r="D239" s="91"/>
      <c r="E239" s="56">
        <v>608050.02</v>
      </c>
      <c r="F239" s="65">
        <f>413250+20000</f>
        <v>433250</v>
      </c>
      <c r="G239" s="92">
        <f t="shared" si="1"/>
        <v>174800.02000000002</v>
      </c>
      <c r="H239" s="91"/>
    </row>
    <row r="240" spans="1:9">
      <c r="A240" s="91" t="s">
        <v>2012</v>
      </c>
      <c r="B240" s="91" t="s">
        <v>2013</v>
      </c>
      <c r="C240" s="91" t="s">
        <v>68</v>
      </c>
      <c r="D240" s="91">
        <v>1833831959</v>
      </c>
      <c r="E240" s="92">
        <v>20690</v>
      </c>
      <c r="F240" s="92">
        <v>7000</v>
      </c>
      <c r="G240" s="92">
        <f t="shared" si="1"/>
        <v>13690</v>
      </c>
      <c r="H240" s="91"/>
    </row>
    <row r="241" spans="1:9" s="98" customFormat="1">
      <c r="A241" s="96" t="s">
        <v>2026</v>
      </c>
      <c r="B241" s="96" t="s">
        <v>2027</v>
      </c>
      <c r="C241" s="91" t="s">
        <v>68</v>
      </c>
      <c r="D241" s="101">
        <v>1721385679</v>
      </c>
      <c r="E241" s="100">
        <v>33900</v>
      </c>
      <c r="F241" s="97"/>
      <c r="G241" s="97"/>
      <c r="H241" s="96"/>
    </row>
    <row r="242" spans="1:9">
      <c r="A242" s="91"/>
      <c r="B242" s="91"/>
      <c r="C242" s="91"/>
      <c r="D242" s="91"/>
      <c r="E242" s="92"/>
      <c r="F242" s="92"/>
      <c r="G242" s="92"/>
      <c r="H242" s="91"/>
    </row>
    <row r="243" spans="1:9">
      <c r="A243" s="117" t="s">
        <v>197</v>
      </c>
      <c r="B243" s="118"/>
      <c r="C243" s="118"/>
      <c r="D243" s="118"/>
      <c r="E243" s="118"/>
      <c r="F243" s="118"/>
      <c r="G243" s="118"/>
      <c r="H243" s="119"/>
    </row>
    <row r="244" spans="1:9" s="40" customFormat="1" ht="21">
      <c r="A244" s="89" t="s">
        <v>1760</v>
      </c>
      <c r="B244" s="89" t="s">
        <v>1</v>
      </c>
      <c r="C244" s="89" t="s">
        <v>3</v>
      </c>
      <c r="D244" s="89" t="s">
        <v>4</v>
      </c>
      <c r="E244" s="39" t="s">
        <v>1776</v>
      </c>
      <c r="F244" s="39" t="s">
        <v>1727</v>
      </c>
      <c r="G244" s="39" t="s">
        <v>1728</v>
      </c>
      <c r="H244" s="89" t="s">
        <v>1784</v>
      </c>
    </row>
    <row r="245" spans="1:9">
      <c r="A245" s="91" t="s">
        <v>195</v>
      </c>
      <c r="B245" s="91" t="s">
        <v>196</v>
      </c>
      <c r="C245" s="91" t="s">
        <v>197</v>
      </c>
      <c r="D245" s="91" t="s">
        <v>1757</v>
      </c>
      <c r="E245" s="92">
        <v>345000</v>
      </c>
      <c r="F245" s="92"/>
      <c r="G245" s="92"/>
      <c r="H245" s="91"/>
      <c r="I245" s="95">
        <v>1721385679</v>
      </c>
    </row>
    <row r="246" spans="1:9">
      <c r="A246" s="91" t="s">
        <v>791</v>
      </c>
      <c r="B246" s="91" t="s">
        <v>618</v>
      </c>
      <c r="C246" s="91" t="s">
        <v>197</v>
      </c>
      <c r="D246" s="91" t="s">
        <v>1757</v>
      </c>
      <c r="E246" s="92">
        <v>5200</v>
      </c>
      <c r="F246" s="92"/>
      <c r="G246" s="92"/>
      <c r="H246" s="91"/>
    </row>
    <row r="247" spans="1:9">
      <c r="A247" s="91" t="s">
        <v>1629</v>
      </c>
      <c r="B247" s="91" t="s">
        <v>1630</v>
      </c>
      <c r="C247" s="91" t="s">
        <v>197</v>
      </c>
      <c r="D247" s="91" t="s">
        <v>1631</v>
      </c>
      <c r="E247" s="92">
        <v>112762</v>
      </c>
      <c r="F247" s="92">
        <f>80000+17000</f>
        <v>97000</v>
      </c>
      <c r="G247" s="92">
        <f t="shared" si="1"/>
        <v>15762</v>
      </c>
      <c r="H247" s="91"/>
    </row>
    <row r="248" spans="1:9" ht="37.5">
      <c r="A248" s="91" t="s">
        <v>358</v>
      </c>
      <c r="B248" s="91" t="s">
        <v>137</v>
      </c>
      <c r="C248" s="42" t="s">
        <v>1749</v>
      </c>
      <c r="D248" s="91" t="s">
        <v>1757</v>
      </c>
      <c r="E248" s="92">
        <v>125180</v>
      </c>
      <c r="F248" s="92"/>
      <c r="G248" s="92"/>
      <c r="H248" s="91"/>
    </row>
    <row r="249" spans="1:9">
      <c r="A249" s="91"/>
      <c r="B249" s="91"/>
      <c r="C249" s="91"/>
      <c r="D249" s="91"/>
      <c r="E249" s="92"/>
      <c r="F249" s="92"/>
      <c r="G249" s="92"/>
      <c r="H249" s="91"/>
    </row>
    <row r="250" spans="1:9">
      <c r="A250" s="91"/>
      <c r="B250" s="91"/>
      <c r="C250" s="91"/>
      <c r="D250" s="91"/>
      <c r="E250" s="92"/>
      <c r="F250" s="92"/>
      <c r="G250" s="92"/>
      <c r="H250" s="91"/>
    </row>
    <row r="251" spans="1:9">
      <c r="A251" s="91"/>
      <c r="B251" s="91"/>
      <c r="C251" s="91"/>
      <c r="D251" s="91"/>
      <c r="E251" s="92"/>
      <c r="F251" s="92"/>
      <c r="G251" s="92"/>
      <c r="H251" s="91"/>
    </row>
    <row r="252" spans="1:9">
      <c r="A252" s="117" t="s">
        <v>101</v>
      </c>
      <c r="B252" s="118"/>
      <c r="C252" s="118"/>
      <c r="D252" s="118"/>
      <c r="E252" s="118"/>
      <c r="F252" s="118"/>
      <c r="G252" s="118"/>
      <c r="H252" s="119"/>
    </row>
    <row r="253" spans="1:9" s="40" customFormat="1" ht="21">
      <c r="A253" s="89" t="s">
        <v>1760</v>
      </c>
      <c r="B253" s="89" t="s">
        <v>1</v>
      </c>
      <c r="C253" s="89" t="s">
        <v>3</v>
      </c>
      <c r="D253" s="89" t="s">
        <v>4</v>
      </c>
      <c r="E253" s="39" t="s">
        <v>1776</v>
      </c>
      <c r="F253" s="39" t="s">
        <v>1727</v>
      </c>
      <c r="G253" s="39" t="s">
        <v>1728</v>
      </c>
      <c r="H253" s="89" t="s">
        <v>1784</v>
      </c>
    </row>
    <row r="254" spans="1:9" ht="37.5">
      <c r="A254" s="91" t="s">
        <v>387</v>
      </c>
      <c r="B254" s="91" t="s">
        <v>388</v>
      </c>
      <c r="C254" s="42" t="s">
        <v>1769</v>
      </c>
      <c r="D254" s="91" t="s">
        <v>1757</v>
      </c>
      <c r="E254" s="92">
        <v>245040</v>
      </c>
      <c r="F254" s="92">
        <v>50000</v>
      </c>
      <c r="G254" s="92">
        <f>E254-F254</f>
        <v>195040</v>
      </c>
      <c r="H254" s="91"/>
    </row>
    <row r="255" spans="1:9">
      <c r="A255" s="91" t="s">
        <v>406</v>
      </c>
      <c r="B255" s="91" t="s">
        <v>407</v>
      </c>
      <c r="C255" s="91" t="s">
        <v>101</v>
      </c>
      <c r="D255" s="91" t="s">
        <v>408</v>
      </c>
      <c r="E255" s="92">
        <v>17000</v>
      </c>
      <c r="F255" s="92"/>
      <c r="G255" s="92"/>
      <c r="H255" s="91"/>
    </row>
    <row r="256" spans="1:9" ht="37.5">
      <c r="A256" s="91" t="s">
        <v>454</v>
      </c>
      <c r="B256" s="91" t="s">
        <v>455</v>
      </c>
      <c r="C256" s="42" t="s">
        <v>1770</v>
      </c>
      <c r="D256" s="91" t="s">
        <v>1757</v>
      </c>
      <c r="E256" s="92">
        <v>1400</v>
      </c>
      <c r="F256" s="92"/>
      <c r="G256" s="92"/>
      <c r="H256" s="91"/>
    </row>
    <row r="257" spans="1:13">
      <c r="A257" s="91" t="s">
        <v>572</v>
      </c>
      <c r="B257" s="91" t="s">
        <v>573</v>
      </c>
      <c r="C257" s="91" t="s">
        <v>574</v>
      </c>
      <c r="D257" s="91" t="s">
        <v>1757</v>
      </c>
      <c r="E257" s="92">
        <v>48000</v>
      </c>
      <c r="F257" s="92"/>
      <c r="G257" s="92"/>
      <c r="H257" s="91"/>
    </row>
    <row r="258" spans="1:13">
      <c r="A258" s="91" t="s">
        <v>596</v>
      </c>
      <c r="B258" s="91" t="s">
        <v>597</v>
      </c>
      <c r="C258" s="91" t="s">
        <v>101</v>
      </c>
      <c r="D258" s="91" t="s">
        <v>1757</v>
      </c>
      <c r="E258" s="92">
        <v>128800</v>
      </c>
      <c r="F258" s="92"/>
      <c r="G258" s="92"/>
      <c r="H258" s="91"/>
    </row>
    <row r="259" spans="1:13">
      <c r="A259" s="91" t="s">
        <v>642</v>
      </c>
      <c r="B259" s="91" t="s">
        <v>643</v>
      </c>
      <c r="C259" s="91" t="s">
        <v>101</v>
      </c>
      <c r="D259" s="91" t="s">
        <v>1757</v>
      </c>
      <c r="E259" s="92">
        <v>16000</v>
      </c>
      <c r="F259" s="92"/>
      <c r="G259" s="92"/>
      <c r="H259" s="91"/>
    </row>
    <row r="260" spans="1:13">
      <c r="A260" s="91" t="s">
        <v>669</v>
      </c>
      <c r="B260" s="91" t="s">
        <v>670</v>
      </c>
      <c r="C260" s="91" t="s">
        <v>101</v>
      </c>
      <c r="D260" s="91" t="s">
        <v>1757</v>
      </c>
      <c r="E260" s="92">
        <v>222724</v>
      </c>
      <c r="F260" s="92"/>
      <c r="G260" s="92"/>
      <c r="H260" s="91"/>
    </row>
    <row r="261" spans="1:13">
      <c r="A261" s="91" t="s">
        <v>903</v>
      </c>
      <c r="B261" s="91" t="s">
        <v>904</v>
      </c>
      <c r="C261" s="91" t="s">
        <v>101</v>
      </c>
      <c r="D261" s="91" t="s">
        <v>1757</v>
      </c>
      <c r="E261" s="92">
        <v>1450</v>
      </c>
      <c r="F261" s="92"/>
      <c r="G261" s="92"/>
      <c r="H261" s="91"/>
    </row>
    <row r="262" spans="1:13">
      <c r="A262" s="91" t="s">
        <v>1469</v>
      </c>
      <c r="B262" s="91" t="s">
        <v>1470</v>
      </c>
      <c r="C262" s="91" t="s">
        <v>101</v>
      </c>
      <c r="D262" s="91" t="s">
        <v>1471</v>
      </c>
      <c r="E262" s="92">
        <v>195905</v>
      </c>
      <c r="F262" s="92"/>
      <c r="G262" s="92"/>
      <c r="H262" s="91"/>
      <c r="I262" s="79"/>
      <c r="J262" s="79"/>
      <c r="K262" s="79"/>
      <c r="L262" s="79"/>
      <c r="M262" s="79"/>
    </row>
    <row r="263" spans="1:13" ht="37.5">
      <c r="A263" s="91" t="s">
        <v>1505</v>
      </c>
      <c r="B263" s="91" t="s">
        <v>1506</v>
      </c>
      <c r="C263" s="42" t="s">
        <v>1771</v>
      </c>
      <c r="D263" s="91" t="s">
        <v>1757</v>
      </c>
      <c r="E263" s="92">
        <v>27810</v>
      </c>
      <c r="F263" s="92"/>
      <c r="G263" s="92"/>
      <c r="H263" s="91"/>
    </row>
    <row r="264" spans="1:13">
      <c r="A264" s="91" t="s">
        <v>44</v>
      </c>
      <c r="B264" s="91" t="s">
        <v>45</v>
      </c>
      <c r="C264" s="91" t="s">
        <v>46</v>
      </c>
      <c r="D264" s="91" t="s">
        <v>47</v>
      </c>
      <c r="E264" s="92">
        <v>3220</v>
      </c>
      <c r="F264" s="92"/>
      <c r="G264" s="92"/>
      <c r="H264" s="91"/>
    </row>
    <row r="265" spans="1:13">
      <c r="A265" s="91" t="s">
        <v>1116</v>
      </c>
      <c r="B265" s="91" t="s">
        <v>1117</v>
      </c>
      <c r="C265" s="91" t="s">
        <v>46</v>
      </c>
      <c r="D265" s="91" t="s">
        <v>1118</v>
      </c>
      <c r="E265" s="92">
        <f>66370+8650</f>
        <v>75020</v>
      </c>
      <c r="F265" s="92">
        <v>50000</v>
      </c>
      <c r="G265" s="92">
        <f>E265-F265</f>
        <v>25020</v>
      </c>
      <c r="H265" s="91"/>
    </row>
    <row r="266" spans="1:13" ht="37.5">
      <c r="A266" s="91" t="s">
        <v>1507</v>
      </c>
      <c r="B266" s="91" t="s">
        <v>1508</v>
      </c>
      <c r="C266" s="42" t="s">
        <v>1780</v>
      </c>
      <c r="D266" s="91" t="s">
        <v>1509</v>
      </c>
      <c r="E266" s="92">
        <v>47538</v>
      </c>
      <c r="F266" s="92"/>
      <c r="G266" s="92"/>
      <c r="H266" s="91"/>
      <c r="K266" s="81" t="s">
        <v>19</v>
      </c>
    </row>
    <row r="267" spans="1:13">
      <c r="A267" s="91" t="s">
        <v>1129</v>
      </c>
      <c r="B267" s="91" t="s">
        <v>1130</v>
      </c>
      <c r="C267" s="91" t="s">
        <v>46</v>
      </c>
      <c r="D267" s="91" t="s">
        <v>1131</v>
      </c>
      <c r="E267" s="92">
        <v>8630</v>
      </c>
      <c r="F267" s="92">
        <v>4000</v>
      </c>
      <c r="G267" s="92">
        <f>E267-F267</f>
        <v>4630</v>
      </c>
      <c r="H267" s="91"/>
      <c r="K267" s="81"/>
    </row>
    <row r="268" spans="1:13">
      <c r="A268" s="91" t="s">
        <v>2024</v>
      </c>
      <c r="B268" s="91" t="s">
        <v>2025</v>
      </c>
      <c r="C268" s="91" t="s">
        <v>101</v>
      </c>
      <c r="D268" s="91"/>
      <c r="E268" s="92">
        <v>9900</v>
      </c>
      <c r="F268" s="92"/>
      <c r="G268" s="92"/>
      <c r="H268" s="91"/>
      <c r="K268" s="81"/>
    </row>
    <row r="269" spans="1:13">
      <c r="A269" s="91" t="s">
        <v>2041</v>
      </c>
      <c r="B269" s="91" t="s">
        <v>2042</v>
      </c>
      <c r="C269" s="91" t="s">
        <v>2040</v>
      </c>
      <c r="D269" s="91"/>
      <c r="E269" s="92">
        <v>350</v>
      </c>
      <c r="F269" s="92"/>
      <c r="G269" s="92"/>
      <c r="H269" s="91"/>
      <c r="K269" s="81"/>
    </row>
    <row r="270" spans="1:13" ht="19.5" thickBot="1">
      <c r="A270" s="123" t="s">
        <v>678</v>
      </c>
      <c r="B270" s="124"/>
      <c r="C270" s="124"/>
      <c r="D270" s="124"/>
      <c r="E270" s="124"/>
      <c r="F270" s="124"/>
      <c r="G270" s="124"/>
      <c r="H270" s="125"/>
      <c r="K270" s="83" t="s">
        <v>936</v>
      </c>
      <c r="L270" s="82"/>
    </row>
    <row r="271" spans="1:13" s="40" customFormat="1" ht="21">
      <c r="A271" s="89" t="s">
        <v>1760</v>
      </c>
      <c r="B271" s="89" t="s">
        <v>1</v>
      </c>
      <c r="C271" s="89" t="s">
        <v>3</v>
      </c>
      <c r="D271" s="89" t="s">
        <v>4</v>
      </c>
      <c r="E271" s="39" t="s">
        <v>1776</v>
      </c>
      <c r="F271" s="39" t="s">
        <v>1727</v>
      </c>
      <c r="G271" s="39" t="s">
        <v>1728</v>
      </c>
      <c r="H271" s="89" t="s">
        <v>1784</v>
      </c>
      <c r="K271" s="81" t="s">
        <v>1399</v>
      </c>
    </row>
    <row r="272" spans="1:13">
      <c r="A272" s="91" t="s">
        <v>120</v>
      </c>
      <c r="B272" s="91" t="s">
        <v>121</v>
      </c>
      <c r="C272" s="91" t="s">
        <v>122</v>
      </c>
      <c r="D272" s="91" t="s">
        <v>1757</v>
      </c>
      <c r="E272" s="92">
        <v>46000</v>
      </c>
      <c r="F272" s="92"/>
      <c r="G272" s="92"/>
      <c r="H272" s="91"/>
      <c r="K272" s="81" t="s">
        <v>183</v>
      </c>
    </row>
    <row r="273" spans="1:11">
      <c r="A273" s="91" t="s">
        <v>676</v>
      </c>
      <c r="B273" s="91" t="s">
        <v>677</v>
      </c>
      <c r="C273" s="91" t="s">
        <v>678</v>
      </c>
      <c r="D273" s="91" t="s">
        <v>679</v>
      </c>
      <c r="E273" s="92">
        <v>18770</v>
      </c>
      <c r="F273" s="92">
        <v>16050</v>
      </c>
      <c r="G273" s="92">
        <f>E273-F273</f>
        <v>2720</v>
      </c>
      <c r="H273" s="91"/>
      <c r="K273" s="81" t="s">
        <v>1685</v>
      </c>
    </row>
    <row r="274" spans="1:11">
      <c r="A274" s="91" t="s">
        <v>696</v>
      </c>
      <c r="B274" s="91" t="s">
        <v>697</v>
      </c>
      <c r="C274" s="91" t="s">
        <v>698</v>
      </c>
      <c r="D274" s="91" t="s">
        <v>699</v>
      </c>
      <c r="E274" s="92">
        <v>56200</v>
      </c>
      <c r="F274" s="92">
        <v>20000</v>
      </c>
      <c r="G274" s="92">
        <f>E274-F274</f>
        <v>36200</v>
      </c>
      <c r="H274" s="91"/>
      <c r="K274" s="81" t="s">
        <v>1259</v>
      </c>
    </row>
    <row r="275" spans="1:11">
      <c r="A275" s="91" t="s">
        <v>830</v>
      </c>
      <c r="B275" s="91" t="s">
        <v>831</v>
      </c>
      <c r="C275" s="91" t="s">
        <v>698</v>
      </c>
      <c r="D275" s="91" t="s">
        <v>1757</v>
      </c>
      <c r="E275" s="92">
        <v>240</v>
      </c>
      <c r="F275" s="92"/>
      <c r="G275" s="92"/>
      <c r="H275" s="91"/>
      <c r="I275" s="94" t="s">
        <v>2024</v>
      </c>
      <c r="K275" s="81" t="s">
        <v>596</v>
      </c>
    </row>
    <row r="276" spans="1:11">
      <c r="A276" s="91" t="s">
        <v>918</v>
      </c>
      <c r="B276" s="91" t="s">
        <v>919</v>
      </c>
      <c r="C276" s="91" t="s">
        <v>698</v>
      </c>
      <c r="D276" s="91" t="s">
        <v>920</v>
      </c>
      <c r="E276" s="92">
        <v>400</v>
      </c>
      <c r="F276" s="92"/>
      <c r="G276" s="92"/>
      <c r="H276" s="91"/>
      <c r="K276" s="81" t="s">
        <v>1540</v>
      </c>
    </row>
    <row r="277" spans="1:11">
      <c r="A277" s="91" t="s">
        <v>1015</v>
      </c>
      <c r="B277" s="91" t="s">
        <v>1016</v>
      </c>
      <c r="C277" s="91" t="s">
        <v>698</v>
      </c>
      <c r="D277" s="91" t="s">
        <v>1757</v>
      </c>
      <c r="E277" s="92">
        <v>980</v>
      </c>
      <c r="F277" s="92"/>
      <c r="G277" s="92"/>
      <c r="H277" s="91"/>
      <c r="K277" s="81" t="s">
        <v>387</v>
      </c>
    </row>
    <row r="278" spans="1:11" ht="37.5">
      <c r="A278" s="91" t="s">
        <v>1142</v>
      </c>
      <c r="B278" s="91" t="s">
        <v>1143</v>
      </c>
      <c r="C278" s="42" t="s">
        <v>1772</v>
      </c>
      <c r="D278" s="91" t="s">
        <v>1144</v>
      </c>
      <c r="E278" s="92">
        <v>16650</v>
      </c>
      <c r="F278" s="92"/>
      <c r="G278" s="92"/>
      <c r="H278" s="91"/>
      <c r="K278" s="81" t="s">
        <v>78</v>
      </c>
    </row>
    <row r="279" spans="1:11" ht="37.5">
      <c r="A279" s="91" t="s">
        <v>1254</v>
      </c>
      <c r="B279" s="91" t="s">
        <v>1255</v>
      </c>
      <c r="C279" s="42" t="s">
        <v>1773</v>
      </c>
      <c r="D279" s="91" t="s">
        <v>1256</v>
      </c>
      <c r="E279" s="92">
        <v>14360</v>
      </c>
      <c r="F279" s="92">
        <v>9470</v>
      </c>
      <c r="G279" s="92">
        <f>E279-F279</f>
        <v>4890</v>
      </c>
      <c r="H279" s="91"/>
    </row>
    <row r="280" spans="1:11">
      <c r="A280" s="91" t="s">
        <v>1349</v>
      </c>
      <c r="B280" s="91" t="s">
        <v>1350</v>
      </c>
      <c r="C280" s="91" t="s">
        <v>698</v>
      </c>
      <c r="D280" s="91" t="s">
        <v>1757</v>
      </c>
      <c r="E280" s="92">
        <v>27850</v>
      </c>
      <c r="F280" s="92">
        <v>10000</v>
      </c>
      <c r="G280" s="92">
        <f>E280-F280</f>
        <v>17850</v>
      </c>
      <c r="H280" s="91"/>
    </row>
    <row r="281" spans="1:11">
      <c r="A281" s="91" t="s">
        <v>1825</v>
      </c>
      <c r="B281" s="91" t="s">
        <v>1826</v>
      </c>
      <c r="C281" s="91" t="s">
        <v>678</v>
      </c>
      <c r="D281" s="91" t="s">
        <v>1827</v>
      </c>
      <c r="E281" s="56">
        <v>22000</v>
      </c>
      <c r="F281" s="92"/>
      <c r="G281" s="92"/>
      <c r="H281" s="91"/>
    </row>
    <row r="282" spans="1:11">
      <c r="A282" s="91" t="s">
        <v>1908</v>
      </c>
      <c r="B282" s="91" t="s">
        <v>1909</v>
      </c>
      <c r="C282" s="91" t="s">
        <v>678</v>
      </c>
      <c r="D282" s="91"/>
      <c r="E282" s="65">
        <v>101908</v>
      </c>
      <c r="F282" s="100">
        <v>67708</v>
      </c>
      <c r="G282" s="92">
        <f>E282-F282</f>
        <v>34200</v>
      </c>
      <c r="H282" s="91"/>
      <c r="I282" s="38" t="s">
        <v>1910</v>
      </c>
      <c r="J282" s="38">
        <v>500</v>
      </c>
      <c r="K282" s="85" t="s">
        <v>123</v>
      </c>
    </row>
    <row r="283" spans="1:11">
      <c r="A283" s="91" t="s">
        <v>1998</v>
      </c>
      <c r="B283" s="91" t="s">
        <v>1999</v>
      </c>
      <c r="C283" s="91" t="s">
        <v>2000</v>
      </c>
      <c r="D283" s="91"/>
      <c r="E283" s="92">
        <v>16200</v>
      </c>
      <c r="F283" s="92">
        <v>10000</v>
      </c>
      <c r="G283" s="92">
        <f t="shared" ref="G283:G284" si="2">E283-F283</f>
        <v>6200</v>
      </c>
      <c r="H283" s="91"/>
    </row>
    <row r="284" spans="1:11">
      <c r="A284" s="91" t="s">
        <v>2006</v>
      </c>
      <c r="B284" s="91" t="s">
        <v>2007</v>
      </c>
      <c r="C284" s="91" t="s">
        <v>2008</v>
      </c>
      <c r="D284" s="91">
        <v>1713713223</v>
      </c>
      <c r="E284" s="92">
        <v>5300</v>
      </c>
      <c r="F284" s="92">
        <v>1000</v>
      </c>
      <c r="G284" s="92">
        <f t="shared" si="2"/>
        <v>4300</v>
      </c>
      <c r="H284" s="91"/>
    </row>
    <row r="285" spans="1:11">
      <c r="A285" s="111" t="s">
        <v>174</v>
      </c>
      <c r="B285" s="112"/>
      <c r="C285" s="112"/>
      <c r="D285" s="112"/>
      <c r="E285" s="112"/>
      <c r="F285" s="112"/>
      <c r="G285" s="112"/>
      <c r="H285" s="113"/>
    </row>
    <row r="286" spans="1:11" s="40" customFormat="1" ht="21">
      <c r="A286" s="89" t="s">
        <v>1760</v>
      </c>
      <c r="B286" s="89" t="s">
        <v>1</v>
      </c>
      <c r="C286" s="89" t="s">
        <v>3</v>
      </c>
      <c r="D286" s="89" t="s">
        <v>4</v>
      </c>
      <c r="E286" s="39" t="s">
        <v>1776</v>
      </c>
      <c r="F286" s="39" t="s">
        <v>1727</v>
      </c>
      <c r="G286" s="39" t="s">
        <v>1728</v>
      </c>
      <c r="H286" s="89" t="s">
        <v>1784</v>
      </c>
    </row>
    <row r="287" spans="1:11" ht="37.5">
      <c r="A287" s="91" t="s">
        <v>13</v>
      </c>
      <c r="B287" s="91" t="s">
        <v>14</v>
      </c>
      <c r="C287" s="42" t="s">
        <v>1774</v>
      </c>
      <c r="D287" s="91" t="s">
        <v>1757</v>
      </c>
      <c r="E287" s="92">
        <v>800</v>
      </c>
      <c r="F287" s="92"/>
      <c r="G287" s="92"/>
      <c r="H287" s="91"/>
    </row>
    <row r="288" spans="1:11">
      <c r="A288" s="91" t="s">
        <v>16</v>
      </c>
      <c r="B288" s="91" t="s">
        <v>17</v>
      </c>
      <c r="C288" s="91" t="s">
        <v>18</v>
      </c>
      <c r="D288" s="91" t="s">
        <v>1757</v>
      </c>
      <c r="E288" s="92">
        <v>500</v>
      </c>
      <c r="F288" s="92"/>
      <c r="G288" s="92"/>
      <c r="H288" s="91"/>
    </row>
    <row r="289" spans="1:9" ht="37.5">
      <c r="A289" s="91" t="s">
        <v>19</v>
      </c>
      <c r="B289" s="91" t="s">
        <v>20</v>
      </c>
      <c r="C289" s="42" t="s">
        <v>1775</v>
      </c>
      <c r="D289" s="91" t="s">
        <v>1757</v>
      </c>
      <c r="E289" s="92">
        <v>13140</v>
      </c>
      <c r="F289" s="92">
        <v>10000</v>
      </c>
      <c r="G289" s="92">
        <f>E289-F289</f>
        <v>3140</v>
      </c>
      <c r="H289" s="91"/>
    </row>
    <row r="290" spans="1:9">
      <c r="A290" s="91" t="s">
        <v>123</v>
      </c>
      <c r="B290" s="91" t="s">
        <v>37</v>
      </c>
      <c r="C290" s="91" t="s">
        <v>21</v>
      </c>
      <c r="D290" s="91" t="s">
        <v>1757</v>
      </c>
      <c r="E290" s="92">
        <v>10200</v>
      </c>
      <c r="F290" s="92">
        <v>5000</v>
      </c>
      <c r="G290" s="92">
        <f>E290-F290</f>
        <v>5200</v>
      </c>
      <c r="H290" s="91"/>
    </row>
    <row r="291" spans="1:9">
      <c r="A291" s="91" t="s">
        <v>147</v>
      </c>
      <c r="B291" s="91" t="s">
        <v>148</v>
      </c>
      <c r="C291" s="91" t="s">
        <v>18</v>
      </c>
      <c r="D291" s="91" t="s">
        <v>149</v>
      </c>
      <c r="E291" s="92">
        <v>29000</v>
      </c>
      <c r="F291" s="92"/>
      <c r="G291" s="92"/>
      <c r="H291" s="91"/>
    </row>
    <row r="292" spans="1:9">
      <c r="A292" s="91" t="s">
        <v>168</v>
      </c>
      <c r="B292" s="91" t="s">
        <v>169</v>
      </c>
      <c r="C292" s="91" t="s">
        <v>21</v>
      </c>
      <c r="D292" s="91" t="s">
        <v>1757</v>
      </c>
      <c r="E292" s="92">
        <f>96730+820</f>
        <v>97550</v>
      </c>
      <c r="F292" s="92"/>
      <c r="G292" s="92"/>
      <c r="H292" s="91"/>
      <c r="I292" s="38" t="s">
        <v>1806</v>
      </c>
    </row>
    <row r="293" spans="1:9">
      <c r="A293" s="91" t="s">
        <v>173</v>
      </c>
      <c r="B293" s="91" t="s">
        <v>77</v>
      </c>
      <c r="C293" s="91" t="s">
        <v>174</v>
      </c>
      <c r="D293" s="91" t="s">
        <v>1757</v>
      </c>
      <c r="E293" s="92">
        <v>16000</v>
      </c>
      <c r="F293" s="92"/>
      <c r="G293" s="92"/>
      <c r="H293" s="91"/>
    </row>
    <row r="294" spans="1:9">
      <c r="A294" s="91" t="s">
        <v>221</v>
      </c>
      <c r="B294" s="91" t="s">
        <v>222</v>
      </c>
      <c r="C294" s="91" t="s">
        <v>174</v>
      </c>
      <c r="D294" s="91" t="s">
        <v>223</v>
      </c>
      <c r="E294" s="92">
        <v>30410</v>
      </c>
      <c r="F294" s="92">
        <v>15000</v>
      </c>
      <c r="G294" s="92">
        <f>E294-F294</f>
        <v>15410</v>
      </c>
      <c r="H294" s="91"/>
    </row>
    <row r="295" spans="1:9">
      <c r="A295" s="91" t="s">
        <v>245</v>
      </c>
      <c r="B295" s="91" t="s">
        <v>246</v>
      </c>
      <c r="C295" s="91" t="s">
        <v>247</v>
      </c>
      <c r="D295" s="91" t="s">
        <v>248</v>
      </c>
      <c r="E295" s="92">
        <v>25000</v>
      </c>
      <c r="F295" s="92">
        <v>10000</v>
      </c>
      <c r="G295" s="92">
        <f>E295-F295</f>
        <v>15000</v>
      </c>
      <c r="H295" s="55"/>
    </row>
    <row r="296" spans="1:9">
      <c r="A296" s="91" t="s">
        <v>249</v>
      </c>
      <c r="B296" s="91" t="s">
        <v>250</v>
      </c>
      <c r="C296" s="91" t="s">
        <v>174</v>
      </c>
      <c r="D296" s="91" t="s">
        <v>251</v>
      </c>
      <c r="E296" s="92">
        <v>5360</v>
      </c>
      <c r="F296" s="92"/>
      <c r="G296" s="92"/>
      <c r="H296" s="91"/>
    </row>
    <row r="297" spans="1:9">
      <c r="A297" s="91" t="s">
        <v>271</v>
      </c>
      <c r="B297" s="91" t="s">
        <v>272</v>
      </c>
      <c r="C297" s="91" t="s">
        <v>174</v>
      </c>
      <c r="D297" s="91" t="s">
        <v>1757</v>
      </c>
      <c r="E297" s="92">
        <v>19760</v>
      </c>
      <c r="F297" s="92"/>
      <c r="G297" s="92"/>
      <c r="H297" s="91"/>
    </row>
    <row r="298" spans="1:9">
      <c r="A298" s="91" t="s">
        <v>279</v>
      </c>
      <c r="B298" s="91" t="s">
        <v>280</v>
      </c>
      <c r="C298" s="91" t="s">
        <v>281</v>
      </c>
      <c r="D298" s="91" t="s">
        <v>282</v>
      </c>
      <c r="E298" s="92">
        <v>31400</v>
      </c>
      <c r="F298" s="92"/>
      <c r="G298" s="92"/>
      <c r="H298" s="91"/>
    </row>
    <row r="299" spans="1:9">
      <c r="A299" s="91" t="s">
        <v>313</v>
      </c>
      <c r="B299" s="91" t="s">
        <v>314</v>
      </c>
      <c r="C299" s="91" t="s">
        <v>15</v>
      </c>
      <c r="D299" s="91" t="s">
        <v>1757</v>
      </c>
      <c r="E299" s="92">
        <v>10000</v>
      </c>
      <c r="F299" s="92">
        <v>5000</v>
      </c>
      <c r="G299" s="92">
        <f t="shared" ref="G299" si="3">E299-F299</f>
        <v>5000</v>
      </c>
      <c r="H299" s="91"/>
    </row>
    <row r="300" spans="1:9">
      <c r="A300" s="91" t="s">
        <v>359</v>
      </c>
      <c r="B300" s="91" t="s">
        <v>360</v>
      </c>
      <c r="C300" s="91" t="s">
        <v>174</v>
      </c>
      <c r="D300" s="91" t="s">
        <v>1757</v>
      </c>
      <c r="E300" s="92">
        <v>1500</v>
      </c>
      <c r="F300" s="92"/>
      <c r="G300" s="92"/>
      <c r="H300" s="91"/>
    </row>
    <row r="301" spans="1:9">
      <c r="A301" s="91" t="s">
        <v>414</v>
      </c>
      <c r="B301" s="91" t="s">
        <v>415</v>
      </c>
      <c r="C301" s="91" t="s">
        <v>416</v>
      </c>
      <c r="D301" s="91" t="s">
        <v>417</v>
      </c>
      <c r="E301" s="92">
        <v>6100</v>
      </c>
      <c r="F301" s="92"/>
      <c r="G301" s="92"/>
      <c r="H301" s="91"/>
    </row>
    <row r="302" spans="1:9">
      <c r="A302" s="91" t="s">
        <v>450</v>
      </c>
      <c r="B302" s="91" t="s">
        <v>451</v>
      </c>
      <c r="C302" s="91" t="s">
        <v>281</v>
      </c>
      <c r="D302" s="91" t="s">
        <v>452</v>
      </c>
      <c r="E302" s="92">
        <v>20000</v>
      </c>
      <c r="F302" s="92"/>
      <c r="G302" s="92"/>
      <c r="H302" s="91"/>
    </row>
    <row r="303" spans="1:9">
      <c r="A303" s="91" t="s">
        <v>462</v>
      </c>
      <c r="B303" s="91" t="s">
        <v>463</v>
      </c>
      <c r="C303" s="91" t="s">
        <v>416</v>
      </c>
      <c r="D303" s="91" t="s">
        <v>464</v>
      </c>
      <c r="E303" s="92">
        <v>9830</v>
      </c>
      <c r="F303" s="92"/>
      <c r="G303" s="92"/>
      <c r="H303" s="91"/>
    </row>
    <row r="304" spans="1:9">
      <c r="A304" s="91" t="s">
        <v>519</v>
      </c>
      <c r="B304" s="91" t="s">
        <v>166</v>
      </c>
      <c r="C304" s="91" t="s">
        <v>520</v>
      </c>
      <c r="D304" s="91" t="s">
        <v>521</v>
      </c>
      <c r="E304" s="92">
        <v>30375</v>
      </c>
      <c r="F304" s="92">
        <v>10000</v>
      </c>
      <c r="G304" s="92">
        <f>E304-F304</f>
        <v>20375</v>
      </c>
      <c r="H304" s="91"/>
    </row>
    <row r="305" spans="1:8">
      <c r="A305" s="91" t="s">
        <v>538</v>
      </c>
      <c r="B305" s="91" t="s">
        <v>469</v>
      </c>
      <c r="C305" s="91" t="s">
        <v>539</v>
      </c>
      <c r="D305" s="91" t="s">
        <v>540</v>
      </c>
      <c r="E305" s="92">
        <v>4000</v>
      </c>
      <c r="F305" s="92"/>
      <c r="G305" s="92"/>
      <c r="H305" s="91"/>
    </row>
    <row r="306" spans="1:8">
      <c r="A306" s="91" t="s">
        <v>588</v>
      </c>
      <c r="B306" s="91" t="s">
        <v>589</v>
      </c>
      <c r="C306" s="91" t="s">
        <v>590</v>
      </c>
      <c r="D306" s="91" t="s">
        <v>591</v>
      </c>
      <c r="E306" s="92">
        <v>6200</v>
      </c>
      <c r="F306" s="92"/>
      <c r="G306" s="92"/>
      <c r="H306" s="91"/>
    </row>
    <row r="307" spans="1:8">
      <c r="A307" s="91" t="s">
        <v>592</v>
      </c>
      <c r="B307" s="91" t="s">
        <v>593</v>
      </c>
      <c r="C307" s="91" t="s">
        <v>594</v>
      </c>
      <c r="D307" s="91" t="s">
        <v>595</v>
      </c>
      <c r="E307" s="92">
        <v>6200</v>
      </c>
      <c r="F307" s="92"/>
      <c r="G307" s="92"/>
      <c r="H307" s="91"/>
    </row>
    <row r="308" spans="1:8">
      <c r="A308" s="91" t="s">
        <v>602</v>
      </c>
      <c r="B308" s="91" t="s">
        <v>603</v>
      </c>
      <c r="C308" s="91" t="s">
        <v>604</v>
      </c>
      <c r="D308" s="91" t="s">
        <v>605</v>
      </c>
      <c r="E308" s="92">
        <v>22000</v>
      </c>
      <c r="F308" s="92"/>
      <c r="G308" s="92"/>
      <c r="H308" s="91"/>
    </row>
    <row r="309" spans="1:8">
      <c r="A309" s="91" t="s">
        <v>609</v>
      </c>
      <c r="B309" s="91" t="s">
        <v>610</v>
      </c>
      <c r="C309" s="91" t="s">
        <v>611</v>
      </c>
      <c r="D309" s="91" t="s">
        <v>1757</v>
      </c>
      <c r="E309" s="92">
        <v>24280</v>
      </c>
      <c r="F309" s="92"/>
      <c r="G309" s="92"/>
      <c r="H309" s="91"/>
    </row>
    <row r="310" spans="1:8">
      <c r="A310" s="91" t="s">
        <v>615</v>
      </c>
      <c r="B310" s="91" t="s">
        <v>616</v>
      </c>
      <c r="C310" s="91" t="s">
        <v>174</v>
      </c>
      <c r="D310" s="91" t="s">
        <v>1757</v>
      </c>
      <c r="E310" s="92">
        <v>17100</v>
      </c>
      <c r="F310" s="92"/>
      <c r="G310" s="92"/>
      <c r="H310" s="91"/>
    </row>
    <row r="311" spans="1:8">
      <c r="A311" s="91" t="s">
        <v>809</v>
      </c>
      <c r="B311" s="91" t="s">
        <v>810</v>
      </c>
      <c r="C311" s="91" t="s">
        <v>174</v>
      </c>
      <c r="D311" s="91" t="s">
        <v>1757</v>
      </c>
      <c r="E311" s="92">
        <v>320</v>
      </c>
      <c r="F311" s="92"/>
      <c r="G311" s="92"/>
      <c r="H311" s="91"/>
    </row>
    <row r="312" spans="1:8">
      <c r="A312" s="91" t="s">
        <v>811</v>
      </c>
      <c r="B312" s="91" t="s">
        <v>137</v>
      </c>
      <c r="C312" s="91" t="s">
        <v>174</v>
      </c>
      <c r="D312" s="91" t="s">
        <v>1757</v>
      </c>
      <c r="E312" s="92">
        <v>150</v>
      </c>
      <c r="F312" s="92"/>
      <c r="G312" s="92"/>
      <c r="H312" s="91"/>
    </row>
    <row r="313" spans="1:8">
      <c r="A313" s="91" t="s">
        <v>812</v>
      </c>
      <c r="B313" s="91" t="s">
        <v>161</v>
      </c>
      <c r="C313" s="91" t="s">
        <v>174</v>
      </c>
      <c r="D313" s="91" t="s">
        <v>1757</v>
      </c>
      <c r="E313" s="92">
        <v>4620</v>
      </c>
      <c r="F313" s="92"/>
      <c r="G313" s="92"/>
      <c r="H313" s="91"/>
    </row>
    <row r="314" spans="1:8">
      <c r="A314" s="91" t="s">
        <v>813</v>
      </c>
      <c r="B314" s="91" t="s">
        <v>814</v>
      </c>
      <c r="C314" s="91" t="s">
        <v>815</v>
      </c>
      <c r="D314" s="91" t="s">
        <v>816</v>
      </c>
      <c r="E314" s="92">
        <v>3520</v>
      </c>
      <c r="F314" s="92"/>
      <c r="G314" s="92"/>
      <c r="H314" s="91"/>
    </row>
    <row r="315" spans="1:8">
      <c r="A315" s="91" t="s">
        <v>832</v>
      </c>
      <c r="B315" s="91" t="s">
        <v>833</v>
      </c>
      <c r="C315" s="91" t="s">
        <v>834</v>
      </c>
      <c r="D315" s="91" t="s">
        <v>835</v>
      </c>
      <c r="E315" s="92">
        <v>3050</v>
      </c>
      <c r="F315" s="92"/>
      <c r="G315" s="92"/>
      <c r="H315" s="91"/>
    </row>
    <row r="316" spans="1:8">
      <c r="A316" s="91" t="s">
        <v>852</v>
      </c>
      <c r="B316" s="91" t="s">
        <v>853</v>
      </c>
      <c r="C316" s="91" t="s">
        <v>174</v>
      </c>
      <c r="D316" s="91" t="s">
        <v>1757</v>
      </c>
      <c r="E316" s="92">
        <v>875</v>
      </c>
      <c r="F316" s="92"/>
      <c r="G316" s="92"/>
      <c r="H316" s="91"/>
    </row>
    <row r="317" spans="1:8">
      <c r="A317" s="91" t="s">
        <v>896</v>
      </c>
      <c r="B317" s="91" t="s">
        <v>897</v>
      </c>
      <c r="C317" s="91" t="s">
        <v>898</v>
      </c>
      <c r="D317" s="91" t="s">
        <v>1757</v>
      </c>
      <c r="E317" s="92">
        <v>8750</v>
      </c>
      <c r="F317" s="92">
        <v>5000</v>
      </c>
      <c r="G317" s="92">
        <f>E317-F317</f>
        <v>3750</v>
      </c>
      <c r="H317" s="91"/>
    </row>
    <row r="318" spans="1:8">
      <c r="A318" s="91" t="s">
        <v>899</v>
      </c>
      <c r="B318" s="91" t="s">
        <v>900</v>
      </c>
      <c r="C318" s="91" t="s">
        <v>898</v>
      </c>
      <c r="D318" s="91" t="s">
        <v>1757</v>
      </c>
      <c r="E318" s="92">
        <v>200</v>
      </c>
      <c r="F318" s="92"/>
      <c r="G318" s="92"/>
      <c r="H318" s="91"/>
    </row>
    <row r="319" spans="1:8">
      <c r="A319" s="91" t="s">
        <v>901</v>
      </c>
      <c r="B319" s="91" t="s">
        <v>902</v>
      </c>
      <c r="C319" s="91" t="s">
        <v>604</v>
      </c>
      <c r="D319" s="91" t="s">
        <v>1757</v>
      </c>
      <c r="E319" s="92">
        <v>390</v>
      </c>
      <c r="F319" s="92"/>
      <c r="G319" s="92"/>
      <c r="H319" s="91"/>
    </row>
    <row r="320" spans="1:8">
      <c r="A320" s="91" t="s">
        <v>907</v>
      </c>
      <c r="B320" s="91" t="s">
        <v>908</v>
      </c>
      <c r="C320" s="91" t="s">
        <v>909</v>
      </c>
      <c r="D320" s="91" t="s">
        <v>1757</v>
      </c>
      <c r="E320" s="92">
        <v>3070</v>
      </c>
      <c r="F320" s="92"/>
      <c r="G320" s="92"/>
      <c r="H320" s="91"/>
    </row>
    <row r="321" spans="1:11">
      <c r="A321" s="91" t="s">
        <v>932</v>
      </c>
      <c r="B321" s="91" t="s">
        <v>933</v>
      </c>
      <c r="C321" s="91" t="s">
        <v>934</v>
      </c>
      <c r="D321" s="91" t="s">
        <v>935</v>
      </c>
      <c r="E321" s="92">
        <v>108680</v>
      </c>
      <c r="F321" s="92"/>
      <c r="G321" s="92"/>
      <c r="H321" s="91"/>
    </row>
    <row r="322" spans="1:11">
      <c r="A322" s="91" t="s">
        <v>942</v>
      </c>
      <c r="B322" s="91" t="s">
        <v>943</v>
      </c>
      <c r="C322" s="91" t="s">
        <v>416</v>
      </c>
      <c r="D322" s="91" t="s">
        <v>944</v>
      </c>
      <c r="E322" s="92">
        <v>8260</v>
      </c>
      <c r="F322" s="92"/>
      <c r="G322" s="92"/>
      <c r="H322" s="91"/>
    </row>
    <row r="323" spans="1:11">
      <c r="A323" s="91" t="s">
        <v>951</v>
      </c>
      <c r="B323" s="91" t="s">
        <v>952</v>
      </c>
      <c r="C323" s="91" t="s">
        <v>416</v>
      </c>
      <c r="D323" s="91" t="s">
        <v>953</v>
      </c>
      <c r="E323" s="92">
        <v>21960</v>
      </c>
      <c r="F323" s="92"/>
      <c r="G323" s="92"/>
      <c r="H323" s="91"/>
    </row>
    <row r="324" spans="1:11">
      <c r="A324" s="91" t="s">
        <v>1027</v>
      </c>
      <c r="B324" s="91" t="s">
        <v>1028</v>
      </c>
      <c r="C324" s="91" t="s">
        <v>174</v>
      </c>
      <c r="D324" s="91" t="s">
        <v>1757</v>
      </c>
      <c r="E324" s="92">
        <v>1150</v>
      </c>
      <c r="F324" s="92"/>
      <c r="G324" s="92"/>
      <c r="H324" s="91"/>
    </row>
    <row r="325" spans="1:11">
      <c r="A325" s="91" t="s">
        <v>1029</v>
      </c>
      <c r="B325" s="91" t="s">
        <v>1030</v>
      </c>
      <c r="C325" s="91" t="s">
        <v>174</v>
      </c>
      <c r="D325" s="91" t="s">
        <v>1031</v>
      </c>
      <c r="E325" s="92">
        <v>4200</v>
      </c>
      <c r="F325" s="92">
        <v>2500</v>
      </c>
      <c r="G325" s="92">
        <f>E325-F325</f>
        <v>1700</v>
      </c>
      <c r="H325" s="91"/>
    </row>
    <row r="326" spans="1:11">
      <c r="A326" s="91" t="s">
        <v>1032</v>
      </c>
      <c r="B326" s="91" t="s">
        <v>1033</v>
      </c>
      <c r="C326" s="91" t="s">
        <v>174</v>
      </c>
      <c r="D326" s="91" t="s">
        <v>1034</v>
      </c>
      <c r="E326" s="92">
        <v>3380</v>
      </c>
      <c r="F326" s="92">
        <v>3000</v>
      </c>
      <c r="G326" s="92">
        <v>380</v>
      </c>
      <c r="H326" s="91"/>
    </row>
    <row r="327" spans="1:11">
      <c r="A327" s="91" t="s">
        <v>1240</v>
      </c>
      <c r="B327" s="91" t="s">
        <v>1241</v>
      </c>
      <c r="C327" s="91" t="s">
        <v>1242</v>
      </c>
      <c r="D327" s="91" t="s">
        <v>1243</v>
      </c>
      <c r="E327" s="92">
        <v>20400</v>
      </c>
      <c r="F327" s="92"/>
      <c r="G327" s="92"/>
      <c r="H327" s="91"/>
    </row>
    <row r="328" spans="1:11">
      <c r="A328" s="91" t="s">
        <v>1340</v>
      </c>
      <c r="B328" s="91" t="s">
        <v>645</v>
      </c>
      <c r="C328" s="91" t="s">
        <v>281</v>
      </c>
      <c r="D328" s="91" t="s">
        <v>1757</v>
      </c>
      <c r="E328" s="92">
        <v>5070</v>
      </c>
      <c r="F328" s="92">
        <v>4000</v>
      </c>
      <c r="G328" s="92">
        <v>1070</v>
      </c>
      <c r="H328" s="91"/>
    </row>
    <row r="329" spans="1:11">
      <c r="A329" s="91" t="s">
        <v>1346</v>
      </c>
      <c r="B329" s="91" t="s">
        <v>1347</v>
      </c>
      <c r="C329" s="91" t="s">
        <v>281</v>
      </c>
      <c r="D329" s="91" t="s">
        <v>1348</v>
      </c>
      <c r="E329" s="92">
        <v>3500</v>
      </c>
      <c r="F329" s="92">
        <v>2000</v>
      </c>
      <c r="G329" s="92">
        <v>1500</v>
      </c>
      <c r="H329" s="91"/>
    </row>
    <row r="330" spans="1:11">
      <c r="A330" s="91" t="s">
        <v>1370</v>
      </c>
      <c r="B330" s="91" t="s">
        <v>625</v>
      </c>
      <c r="C330" s="91" t="s">
        <v>1371</v>
      </c>
      <c r="D330" s="91" t="s">
        <v>1372</v>
      </c>
      <c r="E330" s="92">
        <v>5800</v>
      </c>
      <c r="F330" s="92">
        <v>5000</v>
      </c>
      <c r="G330" s="92">
        <v>800</v>
      </c>
      <c r="H330" s="91"/>
    </row>
    <row r="331" spans="1:11">
      <c r="A331" s="91" t="s">
        <v>1373</v>
      </c>
      <c r="B331" s="91" t="s">
        <v>1374</v>
      </c>
      <c r="C331" s="91" t="s">
        <v>21</v>
      </c>
      <c r="D331" s="91" t="s">
        <v>1375</v>
      </c>
      <c r="E331" s="92">
        <v>18480</v>
      </c>
      <c r="F331" s="92">
        <v>15000</v>
      </c>
      <c r="G331" s="92">
        <f>E331-F331</f>
        <v>3480</v>
      </c>
      <c r="H331" s="91"/>
    </row>
    <row r="332" spans="1:11">
      <c r="A332" s="91" t="s">
        <v>1377</v>
      </c>
      <c r="B332" s="91" t="s">
        <v>1378</v>
      </c>
      <c r="C332" s="91" t="s">
        <v>416</v>
      </c>
      <c r="D332" s="91" t="s">
        <v>1757</v>
      </c>
      <c r="E332" s="92">
        <v>19140</v>
      </c>
      <c r="F332" s="92">
        <v>14000</v>
      </c>
      <c r="G332" s="92">
        <f>E332-F332</f>
        <v>5140</v>
      </c>
      <c r="H332" s="91"/>
    </row>
    <row r="333" spans="1:11">
      <c r="A333" s="91" t="s">
        <v>1382</v>
      </c>
      <c r="B333" s="91" t="s">
        <v>1383</v>
      </c>
      <c r="C333" s="91" t="s">
        <v>594</v>
      </c>
      <c r="D333" s="91" t="s">
        <v>1757</v>
      </c>
      <c r="E333" s="92">
        <v>23250</v>
      </c>
      <c r="F333" s="92"/>
      <c r="G333" s="92"/>
      <c r="H333" s="91"/>
    </row>
    <row r="334" spans="1:11">
      <c r="A334" s="91" t="s">
        <v>1384</v>
      </c>
      <c r="B334" s="91" t="s">
        <v>1385</v>
      </c>
      <c r="C334" s="91" t="s">
        <v>416</v>
      </c>
      <c r="D334" s="91" t="s">
        <v>816</v>
      </c>
      <c r="E334" s="92">
        <v>20450</v>
      </c>
      <c r="F334" s="92">
        <v>15000</v>
      </c>
      <c r="G334" s="92">
        <f t="shared" ref="G334:G353" si="4">E334-F334</f>
        <v>5450</v>
      </c>
      <c r="H334" s="91"/>
      <c r="J334" s="93"/>
      <c r="K334" s="85" t="s">
        <v>1632</v>
      </c>
    </row>
    <row r="335" spans="1:11">
      <c r="A335" s="91" t="s">
        <v>1386</v>
      </c>
      <c r="B335" s="91" t="s">
        <v>1387</v>
      </c>
      <c r="C335" s="91" t="s">
        <v>1388</v>
      </c>
      <c r="D335" s="91" t="s">
        <v>1757</v>
      </c>
      <c r="E335" s="92">
        <v>21000</v>
      </c>
      <c r="F335" s="92">
        <v>10500</v>
      </c>
      <c r="G335" s="92">
        <f t="shared" si="4"/>
        <v>10500</v>
      </c>
      <c r="H335" s="91"/>
      <c r="J335" s="93"/>
      <c r="K335" s="85" t="s">
        <v>78</v>
      </c>
    </row>
    <row r="336" spans="1:11">
      <c r="A336" s="91" t="s">
        <v>1389</v>
      </c>
      <c r="B336" s="91" t="s">
        <v>1390</v>
      </c>
      <c r="C336" s="91" t="s">
        <v>1391</v>
      </c>
      <c r="D336" s="91" t="s">
        <v>1757</v>
      </c>
      <c r="E336" s="92">
        <v>14030</v>
      </c>
      <c r="F336" s="92">
        <v>10000</v>
      </c>
      <c r="G336" s="92">
        <f t="shared" si="4"/>
        <v>4030</v>
      </c>
      <c r="H336" s="91"/>
      <c r="J336" s="93"/>
      <c r="K336" s="93"/>
    </row>
    <row r="337" spans="1:11">
      <c r="A337" s="91" t="s">
        <v>1392</v>
      </c>
      <c r="B337" s="91" t="s">
        <v>1393</v>
      </c>
      <c r="C337" s="91" t="s">
        <v>1391</v>
      </c>
      <c r="D337" s="91" t="s">
        <v>1757</v>
      </c>
      <c r="E337" s="92">
        <v>4880</v>
      </c>
      <c r="F337" s="92">
        <v>4000</v>
      </c>
      <c r="G337" s="92">
        <f t="shared" si="4"/>
        <v>880</v>
      </c>
      <c r="H337" s="91"/>
      <c r="J337" s="93"/>
      <c r="K337" s="93"/>
    </row>
    <row r="338" spans="1:11">
      <c r="A338" s="91" t="s">
        <v>1394</v>
      </c>
      <c r="B338" s="91" t="s">
        <v>1395</v>
      </c>
      <c r="C338" s="91" t="s">
        <v>15</v>
      </c>
      <c r="D338" s="91" t="s">
        <v>1757</v>
      </c>
      <c r="E338" s="92">
        <v>5700</v>
      </c>
      <c r="F338" s="92">
        <v>4700</v>
      </c>
      <c r="G338" s="92">
        <f t="shared" si="4"/>
        <v>1000</v>
      </c>
      <c r="H338" s="91"/>
      <c r="J338" s="93"/>
      <c r="K338" s="93"/>
    </row>
    <row r="339" spans="1:11">
      <c r="A339" s="91" t="s">
        <v>1396</v>
      </c>
      <c r="B339" s="91" t="s">
        <v>1397</v>
      </c>
      <c r="C339" s="91" t="s">
        <v>594</v>
      </c>
      <c r="D339" s="91" t="s">
        <v>1398</v>
      </c>
      <c r="E339" s="92">
        <v>3800</v>
      </c>
      <c r="F339" s="92">
        <v>3000</v>
      </c>
      <c r="G339" s="92">
        <f t="shared" si="4"/>
        <v>800</v>
      </c>
      <c r="H339" s="91"/>
      <c r="J339" s="93"/>
      <c r="K339" s="93"/>
    </row>
    <row r="340" spans="1:11">
      <c r="A340" s="91" t="s">
        <v>1399</v>
      </c>
      <c r="B340" s="91" t="s">
        <v>1400</v>
      </c>
      <c r="C340" s="91" t="s">
        <v>1401</v>
      </c>
      <c r="D340" s="91" t="s">
        <v>1402</v>
      </c>
      <c r="E340" s="92">
        <v>38590</v>
      </c>
      <c r="F340" s="92">
        <v>30000</v>
      </c>
      <c r="G340" s="92">
        <f t="shared" si="4"/>
        <v>8590</v>
      </c>
      <c r="H340" s="91"/>
      <c r="J340" s="93"/>
      <c r="K340" s="93"/>
    </row>
    <row r="341" spans="1:11">
      <c r="A341" s="91" t="s">
        <v>1403</v>
      </c>
      <c r="B341" s="91" t="s">
        <v>565</v>
      </c>
      <c r="C341" s="91" t="s">
        <v>520</v>
      </c>
      <c r="D341" s="91" t="s">
        <v>1404</v>
      </c>
      <c r="E341" s="92">
        <v>29050</v>
      </c>
      <c r="F341" s="92">
        <v>14000</v>
      </c>
      <c r="G341" s="92">
        <f t="shared" si="4"/>
        <v>15050</v>
      </c>
      <c r="H341" s="91"/>
      <c r="J341" s="93"/>
      <c r="K341" s="93"/>
    </row>
    <row r="342" spans="1:11">
      <c r="A342" s="91" t="s">
        <v>1405</v>
      </c>
      <c r="B342" s="91" t="s">
        <v>1406</v>
      </c>
      <c r="C342" s="91" t="s">
        <v>594</v>
      </c>
      <c r="D342" s="91" t="s">
        <v>1757</v>
      </c>
      <c r="E342" s="92">
        <v>2970</v>
      </c>
      <c r="F342" s="92">
        <v>2000</v>
      </c>
      <c r="G342" s="92">
        <f t="shared" si="4"/>
        <v>970</v>
      </c>
      <c r="H342" s="91"/>
      <c r="J342" s="93"/>
      <c r="K342" s="93"/>
    </row>
    <row r="343" spans="1:11">
      <c r="A343" s="91" t="s">
        <v>1410</v>
      </c>
      <c r="B343" s="91" t="s">
        <v>1411</v>
      </c>
      <c r="C343" s="91" t="s">
        <v>1391</v>
      </c>
      <c r="D343" s="91" t="s">
        <v>1757</v>
      </c>
      <c r="E343" s="92">
        <v>9480</v>
      </c>
      <c r="F343" s="92">
        <v>5000</v>
      </c>
      <c r="G343" s="92">
        <f t="shared" si="4"/>
        <v>4480</v>
      </c>
      <c r="H343" s="91"/>
      <c r="J343" s="93"/>
      <c r="K343" s="93"/>
    </row>
    <row r="344" spans="1:11">
      <c r="A344" s="91" t="s">
        <v>1415</v>
      </c>
      <c r="B344" s="91" t="s">
        <v>1416</v>
      </c>
      <c r="C344" s="91" t="s">
        <v>1391</v>
      </c>
      <c r="D344" s="91" t="s">
        <v>1417</v>
      </c>
      <c r="E344" s="92">
        <v>11110</v>
      </c>
      <c r="F344" s="92">
        <v>6000</v>
      </c>
      <c r="G344" s="92">
        <f t="shared" si="4"/>
        <v>5110</v>
      </c>
      <c r="H344" s="91"/>
      <c r="J344" s="93"/>
      <c r="K344" s="93"/>
    </row>
    <row r="345" spans="1:11">
      <c r="A345" s="91" t="s">
        <v>1418</v>
      </c>
      <c r="B345" s="91" t="s">
        <v>1419</v>
      </c>
      <c r="C345" s="91" t="s">
        <v>1391</v>
      </c>
      <c r="D345" s="91" t="s">
        <v>1420</v>
      </c>
      <c r="E345" s="92">
        <v>22750</v>
      </c>
      <c r="F345" s="92">
        <v>17000</v>
      </c>
      <c r="G345" s="92">
        <f t="shared" si="4"/>
        <v>5750</v>
      </c>
      <c r="H345" s="91"/>
      <c r="J345" s="93"/>
      <c r="K345" s="93"/>
    </row>
    <row r="346" spans="1:11">
      <c r="A346" s="91" t="s">
        <v>1421</v>
      </c>
      <c r="B346" s="91" t="s">
        <v>1422</v>
      </c>
      <c r="C346" s="91" t="s">
        <v>1423</v>
      </c>
      <c r="D346" s="91" t="s">
        <v>1757</v>
      </c>
      <c r="E346" s="92">
        <v>3810</v>
      </c>
      <c r="F346" s="92">
        <v>3000</v>
      </c>
      <c r="G346" s="92">
        <f t="shared" si="4"/>
        <v>810</v>
      </c>
      <c r="H346" s="91"/>
      <c r="J346" s="93"/>
      <c r="K346" s="93"/>
    </row>
    <row r="347" spans="1:11">
      <c r="A347" s="91" t="s">
        <v>1424</v>
      </c>
      <c r="B347" s="91" t="s">
        <v>1425</v>
      </c>
      <c r="C347" s="91" t="s">
        <v>1426</v>
      </c>
      <c r="D347" s="91" t="s">
        <v>1427</v>
      </c>
      <c r="E347" s="92">
        <v>22940</v>
      </c>
      <c r="F347" s="92"/>
      <c r="G347" s="92">
        <f t="shared" si="4"/>
        <v>22940</v>
      </c>
      <c r="H347" s="91"/>
    </row>
    <row r="348" spans="1:11">
      <c r="A348" s="91" t="s">
        <v>1428</v>
      </c>
      <c r="B348" s="91" t="s">
        <v>1429</v>
      </c>
      <c r="C348" s="91" t="s">
        <v>1391</v>
      </c>
      <c r="D348" s="91" t="s">
        <v>1430</v>
      </c>
      <c r="E348" s="92">
        <v>121890</v>
      </c>
      <c r="F348" s="92">
        <f>105000+4000+10000</f>
        <v>119000</v>
      </c>
      <c r="G348" s="92">
        <f t="shared" si="4"/>
        <v>2890</v>
      </c>
      <c r="H348" s="91"/>
    </row>
    <row r="349" spans="1:11">
      <c r="A349" s="91" t="s">
        <v>1431</v>
      </c>
      <c r="B349" s="91" t="s">
        <v>1432</v>
      </c>
      <c r="C349" s="91" t="s">
        <v>1433</v>
      </c>
      <c r="D349" s="91" t="s">
        <v>1434</v>
      </c>
      <c r="E349" s="92">
        <f>52000+30600</f>
        <v>82600</v>
      </c>
      <c r="F349" s="92">
        <v>50000</v>
      </c>
      <c r="G349" s="92">
        <f>E349-F349+1515</f>
        <v>34115</v>
      </c>
      <c r="H349" s="91"/>
      <c r="I349" s="38" t="s">
        <v>1809</v>
      </c>
      <c r="J349" s="38">
        <v>30600</v>
      </c>
    </row>
    <row r="350" spans="1:11">
      <c r="A350" s="91" t="s">
        <v>1435</v>
      </c>
      <c r="B350" s="91" t="s">
        <v>1436</v>
      </c>
      <c r="C350" s="91" t="s">
        <v>1437</v>
      </c>
      <c r="D350" s="91" t="s">
        <v>1757</v>
      </c>
      <c r="E350" s="92">
        <v>41920</v>
      </c>
      <c r="F350" s="92">
        <v>40000</v>
      </c>
      <c r="G350" s="92">
        <f t="shared" si="4"/>
        <v>1920</v>
      </c>
      <c r="H350" s="91"/>
    </row>
    <row r="351" spans="1:11">
      <c r="A351" s="91" t="s">
        <v>1438</v>
      </c>
      <c r="B351" s="91" t="s">
        <v>1439</v>
      </c>
      <c r="C351" s="91" t="s">
        <v>174</v>
      </c>
      <c r="D351" s="91" t="s">
        <v>1757</v>
      </c>
      <c r="E351" s="92">
        <v>33140</v>
      </c>
      <c r="F351" s="92">
        <v>20000</v>
      </c>
      <c r="G351" s="92">
        <f t="shared" si="4"/>
        <v>13140</v>
      </c>
      <c r="H351" s="91"/>
    </row>
    <row r="352" spans="1:11">
      <c r="A352" s="91" t="s">
        <v>1440</v>
      </c>
      <c r="B352" s="91" t="s">
        <v>1441</v>
      </c>
      <c r="C352" s="91" t="s">
        <v>21</v>
      </c>
      <c r="D352" s="91" t="s">
        <v>1442</v>
      </c>
      <c r="E352" s="92">
        <v>80530</v>
      </c>
      <c r="F352" s="92">
        <v>70000</v>
      </c>
      <c r="G352" s="92">
        <f t="shared" si="4"/>
        <v>10530</v>
      </c>
      <c r="H352" s="91"/>
    </row>
    <row r="353" spans="1:12">
      <c r="A353" s="91" t="s">
        <v>1443</v>
      </c>
      <c r="B353" s="91" t="s">
        <v>1444</v>
      </c>
      <c r="C353" s="91" t="s">
        <v>1423</v>
      </c>
      <c r="D353" s="91" t="s">
        <v>1757</v>
      </c>
      <c r="E353" s="92">
        <v>80990</v>
      </c>
      <c r="F353" s="92">
        <v>75000</v>
      </c>
      <c r="G353" s="92">
        <f t="shared" si="4"/>
        <v>5990</v>
      </c>
      <c r="H353" s="91"/>
    </row>
    <row r="354" spans="1:12">
      <c r="A354" s="91" t="s">
        <v>1445</v>
      </c>
      <c r="B354" s="91" t="s">
        <v>1446</v>
      </c>
      <c r="C354" s="91" t="s">
        <v>174</v>
      </c>
      <c r="D354" s="91" t="s">
        <v>1447</v>
      </c>
      <c r="E354" s="92">
        <v>3450</v>
      </c>
      <c r="F354" s="92"/>
      <c r="G354" s="92"/>
      <c r="H354" s="91"/>
    </row>
    <row r="355" spans="1:12">
      <c r="A355" s="91" t="s">
        <v>1448</v>
      </c>
      <c r="B355" s="91" t="s">
        <v>1449</v>
      </c>
      <c r="C355" s="91" t="s">
        <v>1391</v>
      </c>
      <c r="D355" s="91" t="s">
        <v>1450</v>
      </c>
      <c r="E355" s="92">
        <v>26090</v>
      </c>
      <c r="F355" s="92">
        <v>24000</v>
      </c>
      <c r="G355" s="92">
        <f t="shared" ref="G355:G362" si="5">E355-F355</f>
        <v>2090</v>
      </c>
      <c r="H355" s="91"/>
    </row>
    <row r="356" spans="1:12">
      <c r="A356" s="91" t="s">
        <v>1451</v>
      </c>
      <c r="B356" s="91" t="s">
        <v>1452</v>
      </c>
      <c r="C356" s="91" t="s">
        <v>1391</v>
      </c>
      <c r="D356" s="91" t="s">
        <v>1757</v>
      </c>
      <c r="E356" s="92">
        <v>44500</v>
      </c>
      <c r="F356" s="92">
        <v>30000</v>
      </c>
      <c r="G356" s="92">
        <f t="shared" si="5"/>
        <v>14500</v>
      </c>
      <c r="H356" s="91"/>
    </row>
    <row r="357" spans="1:12">
      <c r="A357" s="91" t="s">
        <v>1453</v>
      </c>
      <c r="B357" s="91" t="s">
        <v>1454</v>
      </c>
      <c r="C357" s="91" t="s">
        <v>1391</v>
      </c>
      <c r="D357" s="91" t="s">
        <v>1455</v>
      </c>
      <c r="E357" s="92">
        <f>402680+J357+L357</f>
        <v>408030</v>
      </c>
      <c r="F357" s="92">
        <v>230000</v>
      </c>
      <c r="G357" s="92">
        <f>E357-F357</f>
        <v>178030</v>
      </c>
      <c r="H357" s="91"/>
      <c r="I357" s="38" t="s">
        <v>1803</v>
      </c>
      <c r="J357" s="38">
        <v>3350</v>
      </c>
      <c r="K357" s="38" t="s">
        <v>1812</v>
      </c>
      <c r="L357" s="38">
        <v>2000</v>
      </c>
    </row>
    <row r="358" spans="1:12">
      <c r="A358" s="91" t="s">
        <v>1456</v>
      </c>
      <c r="B358" s="91" t="s">
        <v>1374</v>
      </c>
      <c r="C358" s="91" t="s">
        <v>1391</v>
      </c>
      <c r="D358" s="91" t="s">
        <v>1757</v>
      </c>
      <c r="E358" s="92">
        <v>550</v>
      </c>
      <c r="F358" s="92"/>
      <c r="G358" s="92">
        <f t="shared" si="5"/>
        <v>550</v>
      </c>
      <c r="H358" s="91"/>
    </row>
    <row r="359" spans="1:12">
      <c r="A359" s="91" t="s">
        <v>1457</v>
      </c>
      <c r="B359" s="91" t="s">
        <v>220</v>
      </c>
      <c r="C359" s="91" t="s">
        <v>1391</v>
      </c>
      <c r="D359" s="91" t="s">
        <v>1458</v>
      </c>
      <c r="E359" s="92">
        <v>19660</v>
      </c>
      <c r="F359" s="92">
        <v>15000</v>
      </c>
      <c r="G359" s="92">
        <f t="shared" si="5"/>
        <v>4660</v>
      </c>
      <c r="H359" s="91"/>
    </row>
    <row r="360" spans="1:12">
      <c r="A360" s="91" t="s">
        <v>1459</v>
      </c>
      <c r="B360" s="91" t="s">
        <v>1460</v>
      </c>
      <c r="C360" s="91" t="s">
        <v>1433</v>
      </c>
      <c r="D360" s="91" t="s">
        <v>1461</v>
      </c>
      <c r="E360" s="92">
        <v>28560</v>
      </c>
      <c r="F360" s="92">
        <v>10000</v>
      </c>
      <c r="G360" s="92">
        <f t="shared" si="5"/>
        <v>18560</v>
      </c>
      <c r="H360" s="91"/>
    </row>
    <row r="361" spans="1:12">
      <c r="A361" s="91" t="s">
        <v>1481</v>
      </c>
      <c r="B361" s="91" t="s">
        <v>1482</v>
      </c>
      <c r="C361" s="91" t="s">
        <v>594</v>
      </c>
      <c r="D361" s="91" t="s">
        <v>1757</v>
      </c>
      <c r="E361" s="92">
        <v>1850</v>
      </c>
      <c r="F361" s="92"/>
      <c r="G361" s="92">
        <f t="shared" si="5"/>
        <v>1850</v>
      </c>
      <c r="H361" s="91"/>
    </row>
    <row r="362" spans="1:12">
      <c r="A362" s="91" t="s">
        <v>1557</v>
      </c>
      <c r="B362" s="91" t="s">
        <v>1558</v>
      </c>
      <c r="C362" s="91" t="s">
        <v>1559</v>
      </c>
      <c r="D362" s="91" t="s">
        <v>1757</v>
      </c>
      <c r="E362" s="92">
        <v>155470</v>
      </c>
      <c r="F362" s="92">
        <v>100000</v>
      </c>
      <c r="G362" s="92">
        <f t="shared" si="5"/>
        <v>55470</v>
      </c>
      <c r="H362" s="91"/>
    </row>
    <row r="363" spans="1:12">
      <c r="A363" s="91" t="s">
        <v>1566</v>
      </c>
      <c r="B363" s="91" t="s">
        <v>1567</v>
      </c>
      <c r="C363" s="91" t="s">
        <v>1568</v>
      </c>
      <c r="D363" s="91" t="s">
        <v>1569</v>
      </c>
      <c r="E363" s="92">
        <v>27000</v>
      </c>
      <c r="F363" s="92"/>
      <c r="G363" s="92"/>
      <c r="H363" s="91"/>
    </row>
    <row r="364" spans="1:12">
      <c r="A364" s="91" t="s">
        <v>1610</v>
      </c>
      <c r="B364" s="91" t="s">
        <v>1611</v>
      </c>
      <c r="C364" s="91" t="s">
        <v>21</v>
      </c>
      <c r="D364" s="91" t="s">
        <v>1609</v>
      </c>
      <c r="E364" s="92">
        <v>65000</v>
      </c>
      <c r="F364" s="92">
        <v>50000</v>
      </c>
      <c r="G364" s="92">
        <f>E364-F364</f>
        <v>15000</v>
      </c>
      <c r="H364" s="91"/>
    </row>
    <row r="365" spans="1:12">
      <c r="A365" s="91" t="s">
        <v>1612</v>
      </c>
      <c r="B365" s="91" t="s">
        <v>1613</v>
      </c>
      <c r="C365" s="91" t="s">
        <v>21</v>
      </c>
      <c r="D365" s="91" t="s">
        <v>1757</v>
      </c>
      <c r="E365" s="92">
        <v>100375</v>
      </c>
      <c r="F365" s="92">
        <v>25000</v>
      </c>
      <c r="G365" s="92">
        <f>E365-F365</f>
        <v>75375</v>
      </c>
      <c r="H365" s="91"/>
    </row>
    <row r="366" spans="1:12">
      <c r="A366" s="91" t="s">
        <v>1616</v>
      </c>
      <c r="B366" s="91" t="s">
        <v>1617</v>
      </c>
      <c r="C366" s="91" t="s">
        <v>21</v>
      </c>
      <c r="D366" s="91" t="s">
        <v>1757</v>
      </c>
      <c r="E366" s="92">
        <v>447020</v>
      </c>
      <c r="F366" s="92">
        <v>400000</v>
      </c>
      <c r="G366" s="92">
        <f>E366-F366</f>
        <v>47020</v>
      </c>
      <c r="H366" s="91"/>
    </row>
    <row r="367" spans="1:12">
      <c r="A367" s="91" t="s">
        <v>1674</v>
      </c>
      <c r="B367" s="91" t="s">
        <v>1675</v>
      </c>
      <c r="C367" s="91" t="s">
        <v>1391</v>
      </c>
      <c r="D367" s="91" t="s">
        <v>1757</v>
      </c>
      <c r="E367" s="92">
        <v>16200</v>
      </c>
      <c r="F367" s="92"/>
      <c r="G367" s="92">
        <f>E367-F367</f>
        <v>16200</v>
      </c>
      <c r="H367" s="91"/>
    </row>
    <row r="368" spans="1:12">
      <c r="A368" s="91" t="s">
        <v>1679</v>
      </c>
      <c r="B368" s="91" t="s">
        <v>1680</v>
      </c>
      <c r="C368" s="91" t="s">
        <v>1391</v>
      </c>
      <c r="D368" s="91" t="s">
        <v>1681</v>
      </c>
      <c r="E368" s="92">
        <v>554068</v>
      </c>
      <c r="F368" s="92">
        <v>370000</v>
      </c>
      <c r="G368" s="92">
        <f>E368-F368</f>
        <v>184068</v>
      </c>
      <c r="H368" s="91"/>
    </row>
    <row r="369" spans="1:8">
      <c r="A369" s="91" t="s">
        <v>1701</v>
      </c>
      <c r="B369" s="91" t="s">
        <v>1702</v>
      </c>
      <c r="C369" s="91" t="s">
        <v>1703</v>
      </c>
      <c r="D369" s="91" t="s">
        <v>1704</v>
      </c>
      <c r="E369" s="92">
        <v>17550</v>
      </c>
      <c r="F369" s="92"/>
      <c r="G369" s="92"/>
      <c r="H369" s="91"/>
    </row>
    <row r="370" spans="1:8">
      <c r="A370" s="91" t="s">
        <v>1705</v>
      </c>
      <c r="B370" s="91" t="s">
        <v>1585</v>
      </c>
      <c r="C370" s="91" t="s">
        <v>1703</v>
      </c>
      <c r="D370" s="91"/>
      <c r="E370" s="92">
        <v>315535</v>
      </c>
      <c r="F370" s="92"/>
      <c r="G370" s="92"/>
      <c r="H370" s="91"/>
    </row>
    <row r="371" spans="1:8">
      <c r="A371" s="91" t="s">
        <v>1709</v>
      </c>
      <c r="B371" s="91" t="s">
        <v>1710</v>
      </c>
      <c r="C371" s="91" t="s">
        <v>1703</v>
      </c>
      <c r="D371" s="91" t="s">
        <v>1711</v>
      </c>
      <c r="E371" s="92">
        <v>49450</v>
      </c>
      <c r="F371" s="92"/>
      <c r="G371" s="92"/>
      <c r="H371" s="91"/>
    </row>
    <row r="372" spans="1:8">
      <c r="A372" s="91" t="s">
        <v>207</v>
      </c>
      <c r="B372" s="91" t="s">
        <v>208</v>
      </c>
      <c r="C372" s="91" t="s">
        <v>209</v>
      </c>
      <c r="D372" s="91" t="s">
        <v>210</v>
      </c>
      <c r="E372" s="92">
        <v>13500</v>
      </c>
      <c r="F372" s="92"/>
      <c r="G372" s="92"/>
      <c r="H372" s="91"/>
    </row>
    <row r="373" spans="1:8">
      <c r="A373" s="91" t="s">
        <v>1326</v>
      </c>
      <c r="B373" s="91" t="s">
        <v>1327</v>
      </c>
      <c r="C373" s="91" t="s">
        <v>209</v>
      </c>
      <c r="D373" s="91" t="s">
        <v>1328</v>
      </c>
      <c r="E373" s="92">
        <v>7120</v>
      </c>
      <c r="F373" s="92">
        <v>5000</v>
      </c>
      <c r="G373" s="92">
        <f>E373-F373</f>
        <v>2120</v>
      </c>
      <c r="H373" s="91"/>
    </row>
    <row r="374" spans="1:8">
      <c r="A374" s="91" t="s">
        <v>1715</v>
      </c>
      <c r="B374" s="91" t="s">
        <v>1716</v>
      </c>
      <c r="C374" s="91" t="s">
        <v>1717</v>
      </c>
      <c r="D374" s="91" t="s">
        <v>1718</v>
      </c>
      <c r="E374" s="92">
        <v>53380</v>
      </c>
      <c r="F374" s="92">
        <v>30000</v>
      </c>
      <c r="G374" s="92">
        <f>E374-F374</f>
        <v>23380</v>
      </c>
      <c r="H374" s="90"/>
    </row>
    <row r="375" spans="1:8">
      <c r="A375" s="91" t="s">
        <v>864</v>
      </c>
      <c r="B375" s="91" t="s">
        <v>865</v>
      </c>
      <c r="C375" s="91" t="s">
        <v>866</v>
      </c>
      <c r="D375" s="91" t="s">
        <v>1757</v>
      </c>
      <c r="E375" s="92">
        <v>600</v>
      </c>
      <c r="F375" s="92"/>
      <c r="G375" s="92"/>
      <c r="H375" s="90"/>
    </row>
    <row r="376" spans="1:8">
      <c r="A376" s="91" t="s">
        <v>1554</v>
      </c>
      <c r="B376" s="91" t="s">
        <v>1555</v>
      </c>
      <c r="C376" s="91" t="s">
        <v>866</v>
      </c>
      <c r="D376" s="91" t="s">
        <v>1556</v>
      </c>
      <c r="E376" s="92">
        <v>65000</v>
      </c>
      <c r="F376" s="92">
        <v>61000</v>
      </c>
      <c r="G376" s="92">
        <f>E376-F376</f>
        <v>4000</v>
      </c>
      <c r="H376" s="90"/>
    </row>
    <row r="377" spans="1:8">
      <c r="A377" s="91" t="s">
        <v>548</v>
      </c>
      <c r="B377" s="91" t="s">
        <v>549</v>
      </c>
      <c r="C377" s="91" t="s">
        <v>550</v>
      </c>
      <c r="D377" s="91" t="s">
        <v>551</v>
      </c>
      <c r="E377" s="92">
        <v>2000</v>
      </c>
      <c r="F377" s="92"/>
      <c r="G377" s="92"/>
      <c r="H377" s="90"/>
    </row>
    <row r="378" spans="1:8">
      <c r="A378" s="91" t="s">
        <v>598</v>
      </c>
      <c r="B378" s="91" t="s">
        <v>599</v>
      </c>
      <c r="C378" s="91" t="s">
        <v>600</v>
      </c>
      <c r="D378" s="91" t="s">
        <v>601</v>
      </c>
      <c r="E378" s="92">
        <v>60000</v>
      </c>
      <c r="F378" s="92">
        <v>35000</v>
      </c>
      <c r="G378" s="92">
        <f>E378-F378</f>
        <v>25000</v>
      </c>
      <c r="H378" s="90"/>
    </row>
    <row r="379" spans="1:8">
      <c r="A379" s="91" t="s">
        <v>630</v>
      </c>
      <c r="B379" s="91" t="s">
        <v>631</v>
      </c>
      <c r="C379" s="91" t="s">
        <v>550</v>
      </c>
      <c r="D379" s="91" t="s">
        <v>1757</v>
      </c>
      <c r="E379" s="92">
        <v>6550</v>
      </c>
      <c r="F379" s="92">
        <v>5000</v>
      </c>
      <c r="G379" s="92">
        <f>E379-F379</f>
        <v>1550</v>
      </c>
      <c r="H379" s="90"/>
    </row>
    <row r="380" spans="1:8">
      <c r="A380" s="91" t="s">
        <v>916</v>
      </c>
      <c r="B380" s="91" t="s">
        <v>917</v>
      </c>
      <c r="C380" s="91" t="s">
        <v>550</v>
      </c>
      <c r="D380" s="91" t="s">
        <v>1757</v>
      </c>
      <c r="E380" s="92">
        <v>15600</v>
      </c>
      <c r="F380" s="92">
        <v>9500</v>
      </c>
      <c r="G380" s="92">
        <f>E380-F380</f>
        <v>6100</v>
      </c>
      <c r="H380" s="90"/>
    </row>
    <row r="381" spans="1:8">
      <c r="A381" s="102" t="s">
        <v>1996</v>
      </c>
      <c r="B381" s="91" t="s">
        <v>1997</v>
      </c>
      <c r="C381" s="91" t="s">
        <v>416</v>
      </c>
      <c r="D381" s="91">
        <v>1744761339</v>
      </c>
      <c r="E381" s="92">
        <v>1150</v>
      </c>
      <c r="F381" s="92"/>
      <c r="G381" s="92"/>
      <c r="H381" s="90"/>
    </row>
    <row r="382" spans="1:8">
      <c r="A382" s="91" t="s">
        <v>1913</v>
      </c>
      <c r="B382" s="91" t="s">
        <v>804</v>
      </c>
      <c r="C382" s="91" t="s">
        <v>1916</v>
      </c>
      <c r="D382" s="91">
        <v>1737587031</v>
      </c>
      <c r="E382" s="56">
        <v>11680</v>
      </c>
      <c r="F382" s="92"/>
      <c r="G382" s="92"/>
      <c r="H382" s="90"/>
    </row>
    <row r="383" spans="1:8">
      <c r="A383" s="91" t="s">
        <v>2009</v>
      </c>
      <c r="B383" s="91" t="s">
        <v>2010</v>
      </c>
      <c r="C383" s="91" t="s">
        <v>2011</v>
      </c>
      <c r="D383" s="91"/>
      <c r="E383" s="56">
        <v>7150</v>
      </c>
      <c r="F383" s="92"/>
      <c r="G383" s="92"/>
      <c r="H383" s="90"/>
    </row>
    <row r="384" spans="1:8">
      <c r="A384" s="91" t="s">
        <v>2017</v>
      </c>
      <c r="B384" s="91" t="s">
        <v>625</v>
      </c>
      <c r="C384" s="91" t="s">
        <v>416</v>
      </c>
      <c r="D384" s="102">
        <v>1766459182</v>
      </c>
      <c r="E384" s="100">
        <v>4870</v>
      </c>
      <c r="F384" s="92"/>
      <c r="G384" s="92"/>
      <c r="H384" s="90"/>
    </row>
    <row r="385" spans="1:8">
      <c r="A385" s="91" t="s">
        <v>2033</v>
      </c>
      <c r="B385" s="91" t="s">
        <v>1022</v>
      </c>
      <c r="C385" s="91" t="s">
        <v>18</v>
      </c>
      <c r="D385" s="102">
        <v>1737475221</v>
      </c>
      <c r="E385" s="100">
        <v>4500</v>
      </c>
      <c r="F385" s="92"/>
      <c r="G385" s="92"/>
      <c r="H385" s="90"/>
    </row>
    <row r="386" spans="1:8">
      <c r="A386" s="111" t="s">
        <v>1223</v>
      </c>
      <c r="B386" s="112"/>
      <c r="C386" s="112"/>
      <c r="D386" s="112"/>
      <c r="E386" s="112"/>
      <c r="F386" s="112"/>
      <c r="G386" s="112"/>
      <c r="H386" s="113"/>
    </row>
    <row r="387" spans="1:8" s="40" customFormat="1" ht="21">
      <c r="A387" s="89" t="s">
        <v>1760</v>
      </c>
      <c r="B387" s="89" t="s">
        <v>1</v>
      </c>
      <c r="C387" s="89" t="s">
        <v>3</v>
      </c>
      <c r="D387" s="89" t="s">
        <v>4</v>
      </c>
      <c r="E387" s="39" t="s">
        <v>1776</v>
      </c>
      <c r="F387" s="39" t="s">
        <v>1727</v>
      </c>
      <c r="G387" s="39" t="s">
        <v>1728</v>
      </c>
      <c r="H387" s="89" t="s">
        <v>1784</v>
      </c>
    </row>
    <row r="388" spans="1:8">
      <c r="A388" s="91" t="s">
        <v>792</v>
      </c>
      <c r="B388" s="91" t="s">
        <v>793</v>
      </c>
      <c r="C388" s="91" t="s">
        <v>794</v>
      </c>
      <c r="D388" s="91" t="s">
        <v>795</v>
      </c>
      <c r="E388" s="92">
        <v>14850</v>
      </c>
      <c r="F388" s="92"/>
      <c r="G388" s="92"/>
      <c r="H388" s="91"/>
    </row>
    <row r="389" spans="1:8">
      <c r="A389" s="91" t="s">
        <v>799</v>
      </c>
      <c r="B389" s="91" t="s">
        <v>800</v>
      </c>
      <c r="C389" s="91" t="s">
        <v>801</v>
      </c>
      <c r="D389" s="91" t="s">
        <v>802</v>
      </c>
      <c r="E389" s="92">
        <v>10550</v>
      </c>
      <c r="F389" s="92"/>
      <c r="G389" s="92"/>
      <c r="H389" s="91"/>
    </row>
    <row r="390" spans="1:8">
      <c r="A390" s="91" t="s">
        <v>884</v>
      </c>
      <c r="B390" s="91" t="s">
        <v>885</v>
      </c>
      <c r="C390" s="91" t="s">
        <v>794</v>
      </c>
      <c r="D390" s="91" t="s">
        <v>886</v>
      </c>
      <c r="E390" s="92">
        <v>2500</v>
      </c>
      <c r="F390" s="92"/>
      <c r="G390" s="92"/>
      <c r="H390" s="91"/>
    </row>
    <row r="391" spans="1:8">
      <c r="A391" s="91" t="s">
        <v>894</v>
      </c>
      <c r="B391" s="91" t="s">
        <v>804</v>
      </c>
      <c r="C391" s="91" t="s">
        <v>801</v>
      </c>
      <c r="D391" s="91" t="s">
        <v>895</v>
      </c>
      <c r="E391" s="92">
        <v>9100</v>
      </c>
      <c r="F391" s="92"/>
      <c r="G391" s="92"/>
      <c r="H391" s="91"/>
    </row>
    <row r="392" spans="1:8">
      <c r="A392" s="91" t="s">
        <v>1005</v>
      </c>
      <c r="B392" s="91" t="s">
        <v>1006</v>
      </c>
      <c r="C392" s="91" t="s">
        <v>801</v>
      </c>
      <c r="D392" s="91" t="s">
        <v>1757</v>
      </c>
      <c r="E392" s="92">
        <v>250</v>
      </c>
      <c r="F392" s="92"/>
      <c r="G392" s="92"/>
      <c r="H392" s="91"/>
    </row>
    <row r="393" spans="1:8">
      <c r="A393" s="91" t="s">
        <v>1215</v>
      </c>
      <c r="B393" s="91" t="s">
        <v>1216</v>
      </c>
      <c r="C393" s="91" t="s">
        <v>801</v>
      </c>
      <c r="D393" s="91" t="s">
        <v>1217</v>
      </c>
      <c r="E393" s="92">
        <v>13720</v>
      </c>
      <c r="F393" s="92">
        <v>6000</v>
      </c>
      <c r="G393" s="92">
        <f>E393-F393</f>
        <v>7720</v>
      </c>
      <c r="H393" s="91"/>
    </row>
    <row r="394" spans="1:8">
      <c r="A394" s="91" t="s">
        <v>1228</v>
      </c>
      <c r="B394" s="91" t="s">
        <v>625</v>
      </c>
      <c r="C394" s="91" t="s">
        <v>1229</v>
      </c>
      <c r="D394" s="91" t="s">
        <v>1230</v>
      </c>
      <c r="E394" s="92">
        <v>58060</v>
      </c>
      <c r="F394" s="92"/>
      <c r="G394" s="92"/>
      <c r="H394" s="91"/>
    </row>
    <row r="395" spans="1:8">
      <c r="A395" s="91" t="s">
        <v>1257</v>
      </c>
      <c r="B395" s="91" t="s">
        <v>288</v>
      </c>
      <c r="C395" s="91" t="s">
        <v>801</v>
      </c>
      <c r="D395" s="91" t="s">
        <v>1258</v>
      </c>
      <c r="E395" s="92">
        <v>160530</v>
      </c>
      <c r="F395" s="92">
        <v>10000</v>
      </c>
      <c r="G395" s="92">
        <f>E395-F395</f>
        <v>150530</v>
      </c>
      <c r="H395" s="91"/>
    </row>
    <row r="396" spans="1:8">
      <c r="A396" s="91" t="s">
        <v>1259</v>
      </c>
      <c r="B396" s="91" t="s">
        <v>1260</v>
      </c>
      <c r="C396" s="91" t="s">
        <v>1223</v>
      </c>
      <c r="D396" s="91" t="s">
        <v>1261</v>
      </c>
      <c r="E396" s="92">
        <v>32200</v>
      </c>
      <c r="F396" s="92">
        <f>15000+2000</f>
        <v>17000</v>
      </c>
      <c r="G396" s="92">
        <f>E396-F396</f>
        <v>15200</v>
      </c>
      <c r="H396" s="91"/>
    </row>
    <row r="397" spans="1:8">
      <c r="A397" s="91" t="s">
        <v>1270</v>
      </c>
      <c r="B397" s="91" t="s">
        <v>1271</v>
      </c>
      <c r="C397" s="91" t="s">
        <v>1223</v>
      </c>
      <c r="D397" s="91" t="s">
        <v>1272</v>
      </c>
      <c r="E397" s="92">
        <v>27270</v>
      </c>
      <c r="F397" s="92">
        <v>2000</v>
      </c>
      <c r="G397" s="92">
        <f>E397-F397</f>
        <v>25270</v>
      </c>
      <c r="H397" s="91"/>
    </row>
    <row r="398" spans="1:8">
      <c r="A398" s="91" t="s">
        <v>1273</v>
      </c>
      <c r="B398" s="91" t="s">
        <v>1274</v>
      </c>
      <c r="C398" s="91" t="s">
        <v>1223</v>
      </c>
      <c r="D398" s="91" t="s">
        <v>1275</v>
      </c>
      <c r="E398" s="92">
        <v>16870</v>
      </c>
      <c r="F398" s="92">
        <v>6000</v>
      </c>
      <c r="G398" s="92">
        <f>E398-F398</f>
        <v>10870</v>
      </c>
      <c r="H398" s="91"/>
    </row>
    <row r="399" spans="1:8">
      <c r="A399" s="91" t="s">
        <v>1276</v>
      </c>
      <c r="B399" s="91" t="s">
        <v>1750</v>
      </c>
      <c r="C399" s="91" t="s">
        <v>801</v>
      </c>
      <c r="D399" s="91" t="s">
        <v>1277</v>
      </c>
      <c r="E399" s="92">
        <v>74010</v>
      </c>
      <c r="F399" s="92"/>
      <c r="G399" s="92"/>
      <c r="H399" s="91"/>
    </row>
    <row r="400" spans="1:8">
      <c r="A400" s="91" t="s">
        <v>1284</v>
      </c>
      <c r="B400" s="91" t="s">
        <v>1285</v>
      </c>
      <c r="C400" s="91" t="s">
        <v>801</v>
      </c>
      <c r="D400" s="91" t="s">
        <v>1286</v>
      </c>
      <c r="E400" s="92">
        <v>4210</v>
      </c>
      <c r="F400" s="92">
        <v>1000</v>
      </c>
      <c r="G400" s="92">
        <f>E400-F400</f>
        <v>3210</v>
      </c>
      <c r="H400" s="91"/>
    </row>
    <row r="401" spans="1:8">
      <c r="A401" s="91" t="s">
        <v>1287</v>
      </c>
      <c r="B401" s="91" t="s">
        <v>1288</v>
      </c>
      <c r="C401" s="91" t="s">
        <v>801</v>
      </c>
      <c r="D401" s="91" t="s">
        <v>1289</v>
      </c>
      <c r="E401" s="92">
        <v>66080</v>
      </c>
      <c r="F401" s="92"/>
      <c r="G401" s="92">
        <f>E401-F401</f>
        <v>66080</v>
      </c>
      <c r="H401" s="91"/>
    </row>
    <row r="402" spans="1:8">
      <c r="A402" s="91" t="s">
        <v>1290</v>
      </c>
      <c r="B402" s="91" t="s">
        <v>1291</v>
      </c>
      <c r="C402" s="91" t="s">
        <v>801</v>
      </c>
      <c r="D402" s="91" t="s">
        <v>1292</v>
      </c>
      <c r="E402" s="92">
        <v>46060</v>
      </c>
      <c r="F402" s="92"/>
      <c r="G402" s="92">
        <f>E402-F402</f>
        <v>46060</v>
      </c>
      <c r="H402" s="91"/>
    </row>
    <row r="403" spans="1:8">
      <c r="A403" s="91" t="s">
        <v>1301</v>
      </c>
      <c r="B403" s="91" t="s">
        <v>215</v>
      </c>
      <c r="C403" s="91" t="s">
        <v>801</v>
      </c>
      <c r="D403" s="91" t="s">
        <v>1302</v>
      </c>
      <c r="E403" s="92">
        <v>56350</v>
      </c>
      <c r="F403" s="92">
        <v>20000</v>
      </c>
      <c r="G403" s="92">
        <f>E403-F403</f>
        <v>36350</v>
      </c>
      <c r="H403" s="91"/>
    </row>
    <row r="404" spans="1:8">
      <c r="A404" s="91" t="s">
        <v>1306</v>
      </c>
      <c r="B404" s="91" t="s">
        <v>1307</v>
      </c>
      <c r="C404" s="91" t="s">
        <v>801</v>
      </c>
      <c r="D404" s="91" t="s">
        <v>1757</v>
      </c>
      <c r="E404" s="92">
        <v>152515</v>
      </c>
      <c r="F404" s="92"/>
      <c r="G404" s="92"/>
      <c r="H404" s="91"/>
    </row>
    <row r="405" spans="1:8">
      <c r="A405" s="91" t="s">
        <v>1308</v>
      </c>
      <c r="B405" s="91" t="s">
        <v>1309</v>
      </c>
      <c r="C405" s="91" t="s">
        <v>801</v>
      </c>
      <c r="D405" s="91" t="s">
        <v>1310</v>
      </c>
      <c r="E405" s="92">
        <v>19900</v>
      </c>
      <c r="F405" s="92">
        <v>8000</v>
      </c>
      <c r="G405" s="92">
        <f>E405-F405</f>
        <v>11900</v>
      </c>
      <c r="H405" s="91"/>
    </row>
    <row r="406" spans="1:8">
      <c r="A406" s="91" t="s">
        <v>1311</v>
      </c>
      <c r="B406" s="91" t="s">
        <v>1312</v>
      </c>
      <c r="C406" s="91" t="s">
        <v>801</v>
      </c>
      <c r="D406" s="91" t="s">
        <v>1313</v>
      </c>
      <c r="E406" s="92">
        <v>31330</v>
      </c>
      <c r="F406" s="92"/>
      <c r="G406" s="92"/>
      <c r="H406" s="91"/>
    </row>
    <row r="407" spans="1:8">
      <c r="A407" s="91" t="s">
        <v>1314</v>
      </c>
      <c r="B407" s="91" t="s">
        <v>1315</v>
      </c>
      <c r="C407" s="91" t="s">
        <v>801</v>
      </c>
      <c r="D407" s="91" t="s">
        <v>1316</v>
      </c>
      <c r="E407" s="92">
        <v>121130</v>
      </c>
      <c r="F407" s="92">
        <v>35000</v>
      </c>
      <c r="G407" s="92">
        <f>E407-F407</f>
        <v>86130</v>
      </c>
      <c r="H407" s="91"/>
    </row>
    <row r="408" spans="1:8">
      <c r="A408" s="91" t="s">
        <v>1592</v>
      </c>
      <c r="B408" s="91" t="s">
        <v>1593</v>
      </c>
      <c r="C408" s="91" t="s">
        <v>1594</v>
      </c>
      <c r="D408" s="91" t="s">
        <v>1757</v>
      </c>
      <c r="E408" s="92">
        <v>54170</v>
      </c>
      <c r="F408" s="92">
        <v>20000</v>
      </c>
      <c r="G408" s="92">
        <f>E408-F408</f>
        <v>34170</v>
      </c>
      <c r="H408" s="91"/>
    </row>
    <row r="409" spans="1:8">
      <c r="A409" s="90"/>
      <c r="B409" s="91"/>
      <c r="C409" s="91"/>
      <c r="D409" s="91"/>
      <c r="E409" s="92"/>
      <c r="F409" s="92"/>
      <c r="G409" s="92"/>
      <c r="H409" s="91"/>
    </row>
    <row r="410" spans="1:8">
      <c r="A410" s="91"/>
      <c r="B410" s="91"/>
      <c r="C410" s="91"/>
      <c r="D410" s="91"/>
      <c r="E410" s="92"/>
      <c r="F410" s="92"/>
      <c r="G410" s="92"/>
      <c r="H410" s="91"/>
    </row>
    <row r="411" spans="1:8">
      <c r="A411" s="91"/>
      <c r="B411" s="91"/>
      <c r="C411" s="91"/>
      <c r="D411" s="91"/>
      <c r="E411" s="92"/>
      <c r="F411" s="92"/>
      <c r="G411" s="92"/>
      <c r="H411" s="91"/>
    </row>
    <row r="412" spans="1:8">
      <c r="A412" s="111" t="s">
        <v>60</v>
      </c>
      <c r="B412" s="112"/>
      <c r="C412" s="112"/>
      <c r="D412" s="112"/>
      <c r="E412" s="112"/>
      <c r="F412" s="112"/>
      <c r="G412" s="112"/>
      <c r="H412" s="113"/>
    </row>
    <row r="413" spans="1:8" s="40" customFormat="1" ht="21">
      <c r="A413" s="89" t="s">
        <v>1760</v>
      </c>
      <c r="B413" s="89" t="s">
        <v>1</v>
      </c>
      <c r="C413" s="89" t="s">
        <v>3</v>
      </c>
      <c r="D413" s="89" t="s">
        <v>4</v>
      </c>
      <c r="E413" s="39" t="s">
        <v>1776</v>
      </c>
      <c r="F413" s="39" t="s">
        <v>1727</v>
      </c>
      <c r="G413" s="39" t="s">
        <v>1728</v>
      </c>
      <c r="H413" s="89" t="s">
        <v>1784</v>
      </c>
    </row>
    <row r="414" spans="1:8">
      <c r="A414" s="91" t="s">
        <v>59</v>
      </c>
      <c r="B414" s="91" t="s">
        <v>41</v>
      </c>
      <c r="C414" s="91" t="s">
        <v>60</v>
      </c>
      <c r="D414" s="91" t="s">
        <v>61</v>
      </c>
      <c r="E414" s="92">
        <v>2350</v>
      </c>
      <c r="F414" s="92"/>
      <c r="G414" s="92"/>
      <c r="H414" s="91"/>
    </row>
    <row r="415" spans="1:8">
      <c r="A415" s="91" t="s">
        <v>78</v>
      </c>
      <c r="B415" s="91" t="s">
        <v>79</v>
      </c>
      <c r="C415" s="91" t="s">
        <v>60</v>
      </c>
      <c r="D415" s="91" t="s">
        <v>80</v>
      </c>
      <c r="E415" s="92">
        <v>22000</v>
      </c>
      <c r="F415" s="92">
        <v>10000</v>
      </c>
      <c r="G415" s="92">
        <f t="shared" ref="G415" si="6">E415-F415</f>
        <v>12000</v>
      </c>
      <c r="H415" s="91"/>
    </row>
    <row r="416" spans="1:8">
      <c r="A416" s="91" t="s">
        <v>722</v>
      </c>
      <c r="B416" s="91" t="s">
        <v>137</v>
      </c>
      <c r="C416" s="91" t="s">
        <v>60</v>
      </c>
      <c r="D416" s="91" t="s">
        <v>1757</v>
      </c>
      <c r="E416" s="92">
        <v>780</v>
      </c>
      <c r="F416" s="92"/>
      <c r="G416" s="92"/>
      <c r="H416" s="91"/>
    </row>
    <row r="417" spans="1:10">
      <c r="A417" s="91" t="s">
        <v>723</v>
      </c>
      <c r="B417" s="91" t="s">
        <v>724</v>
      </c>
      <c r="C417" s="91" t="s">
        <v>60</v>
      </c>
      <c r="D417" s="91" t="s">
        <v>1757</v>
      </c>
      <c r="E417" s="92">
        <v>140</v>
      </c>
      <c r="F417" s="92"/>
      <c r="G417" s="92"/>
      <c r="H417" s="91"/>
    </row>
    <row r="418" spans="1:10">
      <c r="A418" s="91" t="s">
        <v>756</v>
      </c>
      <c r="B418" s="91" t="s">
        <v>432</v>
      </c>
      <c r="C418" s="91" t="s">
        <v>757</v>
      </c>
      <c r="D418" s="91" t="s">
        <v>758</v>
      </c>
      <c r="E418" s="92">
        <v>480</v>
      </c>
      <c r="F418" s="92"/>
      <c r="G418" s="92"/>
      <c r="H418" s="91"/>
    </row>
    <row r="419" spans="1:10">
      <c r="A419" s="91" t="s">
        <v>1158</v>
      </c>
      <c r="B419" s="91" t="s">
        <v>1159</v>
      </c>
      <c r="C419" s="91" t="s">
        <v>1160</v>
      </c>
      <c r="D419" s="91" t="s">
        <v>1161</v>
      </c>
      <c r="E419" s="92">
        <v>10560</v>
      </c>
      <c r="F419" s="92">
        <v>3000</v>
      </c>
      <c r="G419" s="92">
        <f t="shared" ref="G419:G428" si="7">E419-F419</f>
        <v>7560</v>
      </c>
      <c r="H419" s="91"/>
    </row>
    <row r="420" spans="1:10">
      <c r="A420" s="91" t="s">
        <v>1187</v>
      </c>
      <c r="B420" s="91" t="s">
        <v>1188</v>
      </c>
      <c r="C420" s="91" t="s">
        <v>1189</v>
      </c>
      <c r="D420" s="91" t="s">
        <v>1190</v>
      </c>
      <c r="E420" s="92">
        <f>79340+34150</f>
        <v>113490</v>
      </c>
      <c r="F420" s="92">
        <v>50000</v>
      </c>
      <c r="G420" s="92">
        <f t="shared" si="7"/>
        <v>63490</v>
      </c>
      <c r="H420" s="91"/>
      <c r="I420" s="38" t="s">
        <v>1810</v>
      </c>
      <c r="J420" s="38">
        <v>34150</v>
      </c>
    </row>
    <row r="421" spans="1:10">
      <c r="A421" s="91" t="s">
        <v>1193</v>
      </c>
      <c r="B421" s="91" t="s">
        <v>1194</v>
      </c>
      <c r="C421" s="91" t="s">
        <v>1195</v>
      </c>
      <c r="D421" s="91" t="s">
        <v>1757</v>
      </c>
      <c r="E421" s="92">
        <v>21850</v>
      </c>
      <c r="F421" s="92">
        <f>6000+15000</f>
        <v>21000</v>
      </c>
      <c r="G421" s="92">
        <f t="shared" si="7"/>
        <v>850</v>
      </c>
      <c r="H421" s="91"/>
    </row>
    <row r="422" spans="1:10">
      <c r="A422" s="91" t="s">
        <v>1200</v>
      </c>
      <c r="B422" s="91" t="s">
        <v>1201</v>
      </c>
      <c r="C422" s="91" t="s">
        <v>60</v>
      </c>
      <c r="D422" s="91" t="s">
        <v>1202</v>
      </c>
      <c r="E422" s="92">
        <v>14420</v>
      </c>
      <c r="F422" s="92">
        <v>1000</v>
      </c>
      <c r="G422" s="92">
        <f t="shared" si="7"/>
        <v>13420</v>
      </c>
      <c r="H422" s="91"/>
    </row>
    <row r="423" spans="1:10">
      <c r="A423" s="91" t="s">
        <v>1573</v>
      </c>
      <c r="B423" s="91" t="s">
        <v>1574</v>
      </c>
      <c r="C423" s="91" t="s">
        <v>1575</v>
      </c>
      <c r="D423" s="91" t="s">
        <v>1757</v>
      </c>
      <c r="E423" s="92">
        <v>110600</v>
      </c>
      <c r="F423" s="92">
        <v>25000</v>
      </c>
      <c r="G423" s="92">
        <f t="shared" si="7"/>
        <v>85600</v>
      </c>
      <c r="H423" s="91"/>
    </row>
    <row r="424" spans="1:10">
      <c r="A424" s="91" t="s">
        <v>1641</v>
      </c>
      <c r="B424" s="91" t="s">
        <v>1617</v>
      </c>
      <c r="C424" s="91" t="s">
        <v>1642</v>
      </c>
      <c r="D424" s="91" t="s">
        <v>1757</v>
      </c>
      <c r="E424" s="92">
        <v>562580</v>
      </c>
      <c r="F424" s="92">
        <v>10000</v>
      </c>
      <c r="G424" s="92">
        <f t="shared" si="7"/>
        <v>552580</v>
      </c>
      <c r="H424" s="91"/>
    </row>
    <row r="425" spans="1:10">
      <c r="A425" s="91" t="s">
        <v>1688</v>
      </c>
      <c r="B425" s="91" t="s">
        <v>1689</v>
      </c>
      <c r="C425" s="91" t="s">
        <v>1690</v>
      </c>
      <c r="D425" s="91" t="s">
        <v>1691</v>
      </c>
      <c r="E425" s="92">
        <v>151577</v>
      </c>
      <c r="F425" s="92">
        <v>80000</v>
      </c>
      <c r="G425" s="92">
        <f t="shared" si="7"/>
        <v>71577</v>
      </c>
      <c r="H425" s="91"/>
    </row>
    <row r="426" spans="1:10">
      <c r="A426" s="91" t="s">
        <v>1695</v>
      </c>
      <c r="B426" s="91" t="s">
        <v>1696</v>
      </c>
      <c r="C426" s="91" t="s">
        <v>1697</v>
      </c>
      <c r="D426" s="91" t="s">
        <v>1757</v>
      </c>
      <c r="E426" s="92">
        <v>309381</v>
      </c>
      <c r="F426" s="92">
        <v>200000</v>
      </c>
      <c r="G426" s="92">
        <f t="shared" si="7"/>
        <v>109381</v>
      </c>
      <c r="H426" s="91"/>
    </row>
    <row r="427" spans="1:10">
      <c r="A427" s="91" t="s">
        <v>503</v>
      </c>
      <c r="B427" s="91" t="s">
        <v>504</v>
      </c>
      <c r="C427" s="91" t="s">
        <v>505</v>
      </c>
      <c r="D427" s="91" t="s">
        <v>506</v>
      </c>
      <c r="E427" s="92">
        <v>31000</v>
      </c>
      <c r="F427" s="92">
        <v>8410</v>
      </c>
      <c r="G427" s="92">
        <f t="shared" si="7"/>
        <v>22590</v>
      </c>
      <c r="H427" s="91"/>
    </row>
    <row r="428" spans="1:10">
      <c r="A428" s="91" t="s">
        <v>522</v>
      </c>
      <c r="B428" s="91" t="s">
        <v>523</v>
      </c>
      <c r="C428" s="91" t="s">
        <v>524</v>
      </c>
      <c r="D428" s="91" t="s">
        <v>525</v>
      </c>
      <c r="E428" s="92">
        <v>17800</v>
      </c>
      <c r="F428" s="92">
        <v>11000</v>
      </c>
      <c r="G428" s="92">
        <f t="shared" si="7"/>
        <v>6800</v>
      </c>
      <c r="H428" s="91"/>
    </row>
    <row r="429" spans="1:10">
      <c r="A429" s="91" t="s">
        <v>687</v>
      </c>
      <c r="B429" s="91" t="s">
        <v>688</v>
      </c>
      <c r="C429" s="91" t="s">
        <v>524</v>
      </c>
      <c r="D429" s="91" t="s">
        <v>689</v>
      </c>
      <c r="E429" s="92">
        <v>9210</v>
      </c>
      <c r="F429" s="92"/>
      <c r="G429" s="92"/>
      <c r="H429" s="91"/>
    </row>
    <row r="430" spans="1:10">
      <c r="A430" s="91" t="s">
        <v>715</v>
      </c>
      <c r="B430" s="91" t="s">
        <v>716</v>
      </c>
      <c r="C430" s="91" t="s">
        <v>717</v>
      </c>
      <c r="D430" s="91" t="s">
        <v>1757</v>
      </c>
      <c r="E430" s="92">
        <v>680</v>
      </c>
      <c r="F430" s="92"/>
      <c r="G430" s="92"/>
      <c r="H430" s="91"/>
    </row>
    <row r="431" spans="1:10">
      <c r="A431" s="91" t="s">
        <v>999</v>
      </c>
      <c r="B431" s="91" t="s">
        <v>6</v>
      </c>
      <c r="C431" s="91" t="s">
        <v>524</v>
      </c>
      <c r="D431" s="91" t="s">
        <v>1000</v>
      </c>
      <c r="E431" s="92">
        <v>7500</v>
      </c>
      <c r="F431" s="92"/>
      <c r="G431" s="92"/>
      <c r="H431" s="91"/>
    </row>
    <row r="432" spans="1:10">
      <c r="A432" s="91" t="s">
        <v>1001</v>
      </c>
      <c r="B432" s="91" t="s">
        <v>118</v>
      </c>
      <c r="C432" s="91" t="s">
        <v>524</v>
      </c>
      <c r="D432" s="91" t="s">
        <v>1757</v>
      </c>
      <c r="E432" s="92">
        <v>52150</v>
      </c>
      <c r="F432" s="92"/>
      <c r="G432" s="92"/>
      <c r="H432" s="91"/>
    </row>
    <row r="433" spans="1:8">
      <c r="A433" s="91" t="s">
        <v>1002</v>
      </c>
      <c r="B433" s="91" t="s">
        <v>1003</v>
      </c>
      <c r="C433" s="91" t="s">
        <v>524</v>
      </c>
      <c r="D433" s="91" t="s">
        <v>1757</v>
      </c>
      <c r="E433" s="92">
        <v>14850</v>
      </c>
      <c r="F433" s="92"/>
      <c r="G433" s="92"/>
      <c r="H433" s="91"/>
    </row>
    <row r="434" spans="1:8">
      <c r="A434" s="91" t="s">
        <v>1004</v>
      </c>
      <c r="B434" s="91" t="s">
        <v>345</v>
      </c>
      <c r="C434" s="91" t="s">
        <v>524</v>
      </c>
      <c r="D434" s="91" t="s">
        <v>1757</v>
      </c>
      <c r="E434" s="92">
        <v>8750</v>
      </c>
      <c r="F434" s="92"/>
      <c r="G434" s="92"/>
      <c r="H434" s="91"/>
    </row>
    <row r="435" spans="1:8">
      <c r="A435" s="91" t="s">
        <v>1162</v>
      </c>
      <c r="B435" s="91" t="s">
        <v>1163</v>
      </c>
      <c r="C435" s="91" t="s">
        <v>524</v>
      </c>
      <c r="D435" s="91" t="s">
        <v>1164</v>
      </c>
      <c r="E435" s="92">
        <v>5270</v>
      </c>
      <c r="F435" s="92">
        <v>4000</v>
      </c>
      <c r="G435" s="92">
        <f>E435-F435</f>
        <v>1270</v>
      </c>
      <c r="H435" s="91"/>
    </row>
    <row r="436" spans="1:8">
      <c r="A436" s="91" t="s">
        <v>1171</v>
      </c>
      <c r="B436" s="91" t="s">
        <v>1172</v>
      </c>
      <c r="C436" s="91" t="s">
        <v>524</v>
      </c>
      <c r="D436" s="91" t="s">
        <v>1173</v>
      </c>
      <c r="E436" s="92">
        <v>3200</v>
      </c>
      <c r="F436" s="92">
        <v>2000</v>
      </c>
      <c r="G436" s="92">
        <f>E436-F436</f>
        <v>1200</v>
      </c>
      <c r="H436" s="91"/>
    </row>
    <row r="437" spans="1:8">
      <c r="A437" s="91" t="s">
        <v>70</v>
      </c>
      <c r="B437" s="91" t="s">
        <v>71</v>
      </c>
      <c r="C437" s="91" t="s">
        <v>72</v>
      </c>
      <c r="D437" s="91" t="s">
        <v>73</v>
      </c>
      <c r="E437" s="92">
        <v>110000</v>
      </c>
      <c r="F437" s="92">
        <v>70000</v>
      </c>
      <c r="G437" s="92">
        <f>E437-F437</f>
        <v>40000</v>
      </c>
      <c r="H437" s="91"/>
    </row>
    <row r="438" spans="1:8">
      <c r="A438" s="91" t="s">
        <v>91</v>
      </c>
      <c r="B438" s="91" t="s">
        <v>41</v>
      </c>
      <c r="C438" s="91" t="s">
        <v>72</v>
      </c>
      <c r="D438" s="91" t="s">
        <v>92</v>
      </c>
      <c r="E438" s="92">
        <v>500</v>
      </c>
      <c r="F438" s="92"/>
      <c r="G438" s="92"/>
      <c r="H438" s="91"/>
    </row>
    <row r="439" spans="1:8">
      <c r="A439" s="91" t="s">
        <v>96</v>
      </c>
      <c r="B439" s="91" t="s">
        <v>97</v>
      </c>
      <c r="C439" s="91" t="s">
        <v>72</v>
      </c>
      <c r="D439" s="91" t="s">
        <v>98</v>
      </c>
      <c r="E439" s="92">
        <v>24000</v>
      </c>
      <c r="F439" s="92">
        <v>10000</v>
      </c>
      <c r="G439" s="92">
        <f>E439-F439</f>
        <v>14000</v>
      </c>
      <c r="H439" s="91"/>
    </row>
    <row r="440" spans="1:8">
      <c r="A440" s="91" t="s">
        <v>102</v>
      </c>
      <c r="B440" s="91" t="s">
        <v>103</v>
      </c>
      <c r="C440" s="91" t="s">
        <v>72</v>
      </c>
      <c r="D440" s="91" t="s">
        <v>1757</v>
      </c>
      <c r="E440" s="92">
        <v>11000</v>
      </c>
      <c r="F440" s="92">
        <v>10000</v>
      </c>
      <c r="G440" s="92">
        <f>E440-F440</f>
        <v>1000</v>
      </c>
      <c r="H440" s="91"/>
    </row>
    <row r="441" spans="1:8">
      <c r="A441" s="91" t="s">
        <v>761</v>
      </c>
      <c r="B441" s="91" t="s">
        <v>762</v>
      </c>
      <c r="C441" s="91" t="s">
        <v>72</v>
      </c>
      <c r="D441" s="91" t="s">
        <v>763</v>
      </c>
      <c r="E441" s="92">
        <v>24555</v>
      </c>
      <c r="F441" s="92"/>
      <c r="G441" s="92"/>
      <c r="H441" s="91"/>
    </row>
    <row r="442" spans="1:8">
      <c r="A442" s="91" t="s">
        <v>494</v>
      </c>
      <c r="B442" s="91" t="s">
        <v>495</v>
      </c>
      <c r="C442" s="91" t="s">
        <v>496</v>
      </c>
      <c r="D442" s="91" t="s">
        <v>497</v>
      </c>
      <c r="E442" s="92">
        <v>750</v>
      </c>
      <c r="F442" s="92"/>
      <c r="G442" s="92"/>
      <c r="H442" s="91"/>
    </row>
    <row r="443" spans="1:8">
      <c r="A443" s="91" t="s">
        <v>726</v>
      </c>
      <c r="B443" s="91" t="s">
        <v>727</v>
      </c>
      <c r="C443" s="91" t="s">
        <v>496</v>
      </c>
      <c r="D443" s="91" t="s">
        <v>728</v>
      </c>
      <c r="E443" s="92">
        <v>7530</v>
      </c>
      <c r="F443" s="92"/>
      <c r="G443" s="92"/>
      <c r="H443" s="91"/>
    </row>
    <row r="444" spans="1:8">
      <c r="A444" s="91" t="s">
        <v>729</v>
      </c>
      <c r="B444" s="91" t="s">
        <v>161</v>
      </c>
      <c r="C444" s="91" t="s">
        <v>496</v>
      </c>
      <c r="D444" s="91" t="s">
        <v>1757</v>
      </c>
      <c r="E444" s="92">
        <v>1920</v>
      </c>
      <c r="F444" s="92"/>
      <c r="G444" s="92"/>
      <c r="H444" s="91"/>
    </row>
    <row r="445" spans="1:8">
      <c r="A445" s="91" t="s">
        <v>1531</v>
      </c>
      <c r="B445" s="91" t="s">
        <v>1532</v>
      </c>
      <c r="C445" s="91" t="s">
        <v>496</v>
      </c>
      <c r="D445" s="91" t="s">
        <v>1757</v>
      </c>
      <c r="E445" s="92">
        <v>127740</v>
      </c>
      <c r="F445" s="92">
        <v>80000</v>
      </c>
      <c r="G445" s="92">
        <f>E445-F445</f>
        <v>47740</v>
      </c>
      <c r="H445" s="91"/>
    </row>
    <row r="446" spans="1:8">
      <c r="A446" s="91" t="s">
        <v>2018</v>
      </c>
      <c r="B446" s="91" t="s">
        <v>2019</v>
      </c>
      <c r="C446" s="91" t="s">
        <v>2020</v>
      </c>
      <c r="D446" s="91"/>
      <c r="E446" s="92">
        <v>4200</v>
      </c>
      <c r="F446" s="92"/>
      <c r="G446" s="92"/>
      <c r="H446" s="91"/>
    </row>
    <row r="447" spans="1:8">
      <c r="A447" s="91" t="s">
        <v>2030</v>
      </c>
      <c r="B447" s="91" t="s">
        <v>2031</v>
      </c>
      <c r="C447" s="91" t="s">
        <v>2032</v>
      </c>
      <c r="D447" s="102">
        <v>1717074200</v>
      </c>
      <c r="E447" s="103">
        <v>3330</v>
      </c>
      <c r="F447" s="92"/>
      <c r="G447" s="92"/>
      <c r="H447" s="91"/>
    </row>
    <row r="448" spans="1:8">
      <c r="A448" s="117" t="s">
        <v>992</v>
      </c>
      <c r="B448" s="118"/>
      <c r="C448" s="118"/>
      <c r="D448" s="118"/>
      <c r="E448" s="118"/>
      <c r="F448" s="118"/>
      <c r="G448" s="118"/>
      <c r="H448" s="119"/>
    </row>
    <row r="449" spans="1:9" s="40" customFormat="1" ht="21">
      <c r="A449" s="89" t="s">
        <v>1760</v>
      </c>
      <c r="B449" s="89" t="s">
        <v>1</v>
      </c>
      <c r="C449" s="89" t="s">
        <v>3</v>
      </c>
      <c r="D449" s="89" t="s">
        <v>4</v>
      </c>
      <c r="E449" s="39" t="s">
        <v>1776</v>
      </c>
      <c r="F449" s="39" t="s">
        <v>1727</v>
      </c>
      <c r="G449" s="39" t="s">
        <v>1728</v>
      </c>
      <c r="H449" s="89" t="s">
        <v>1784</v>
      </c>
    </row>
    <row r="450" spans="1:9">
      <c r="A450" s="91" t="s">
        <v>759</v>
      </c>
      <c r="B450" s="91" t="s">
        <v>760</v>
      </c>
      <c r="C450" s="91" t="s">
        <v>992</v>
      </c>
      <c r="D450" s="91" t="s">
        <v>1757</v>
      </c>
      <c r="E450" s="92">
        <v>500</v>
      </c>
      <c r="F450" s="92"/>
      <c r="G450" s="92">
        <f>E450-F450</f>
        <v>500</v>
      </c>
      <c r="H450" s="91"/>
    </row>
    <row r="451" spans="1:9">
      <c r="A451" s="91" t="s">
        <v>972</v>
      </c>
      <c r="B451" s="91" t="s">
        <v>973</v>
      </c>
      <c r="C451" s="91" t="s">
        <v>1751</v>
      </c>
      <c r="D451" s="91" t="s">
        <v>1757</v>
      </c>
      <c r="E451" s="92">
        <v>7500</v>
      </c>
      <c r="F451" s="92">
        <v>7000</v>
      </c>
      <c r="G451" s="92">
        <f>E451-F451</f>
        <v>500</v>
      </c>
      <c r="H451" s="91"/>
    </row>
    <row r="452" spans="1:9">
      <c r="A452" s="91" t="s">
        <v>991</v>
      </c>
      <c r="B452" s="91" t="s">
        <v>109</v>
      </c>
      <c r="C452" s="91" t="s">
        <v>992</v>
      </c>
      <c r="D452" s="91" t="s">
        <v>1757</v>
      </c>
      <c r="E452" s="92">
        <v>16010</v>
      </c>
      <c r="F452" s="92">
        <v>9000</v>
      </c>
      <c r="G452" s="92">
        <f>E452-F452</f>
        <v>7010</v>
      </c>
      <c r="H452" s="91"/>
      <c r="I452" s="60">
        <v>45868</v>
      </c>
    </row>
    <row r="453" spans="1:9">
      <c r="A453" s="91" t="s">
        <v>1186</v>
      </c>
      <c r="B453" s="91" t="s">
        <v>618</v>
      </c>
      <c r="C453" s="91" t="s">
        <v>992</v>
      </c>
      <c r="D453" s="91" t="s">
        <v>1757</v>
      </c>
      <c r="E453" s="92">
        <v>30410</v>
      </c>
      <c r="F453" s="92">
        <f>15000+10000</f>
        <v>25000</v>
      </c>
      <c r="G453" s="92">
        <f>E453-F453</f>
        <v>5410</v>
      </c>
      <c r="H453" s="91"/>
    </row>
    <row r="454" spans="1:9">
      <c r="A454" s="91" t="s">
        <v>1510</v>
      </c>
      <c r="B454" s="91" t="s">
        <v>1511</v>
      </c>
      <c r="C454" s="91" t="s">
        <v>992</v>
      </c>
      <c r="D454" s="91" t="s">
        <v>1512</v>
      </c>
      <c r="E454" s="92">
        <v>76000</v>
      </c>
      <c r="F454" s="92"/>
      <c r="G454" s="92"/>
      <c r="H454" s="91"/>
    </row>
    <row r="455" spans="1:9">
      <c r="A455" s="91"/>
      <c r="B455" s="91"/>
      <c r="C455" s="91"/>
      <c r="D455" s="91"/>
      <c r="E455" s="92"/>
      <c r="F455" s="92"/>
      <c r="G455" s="92"/>
      <c r="H455" s="91"/>
    </row>
    <row r="456" spans="1:9">
      <c r="A456" s="91"/>
      <c r="B456" s="91"/>
      <c r="C456" s="91"/>
      <c r="D456" s="91"/>
      <c r="E456" s="92"/>
      <c r="F456" s="92"/>
      <c r="G456" s="92"/>
      <c r="H456" s="91"/>
    </row>
    <row r="457" spans="1:9">
      <c r="A457" s="111" t="s">
        <v>190</v>
      </c>
      <c r="B457" s="112"/>
      <c r="C457" s="112"/>
      <c r="D457" s="112"/>
      <c r="E457" s="112"/>
      <c r="F457" s="112"/>
      <c r="G457" s="112"/>
      <c r="H457" s="113"/>
    </row>
    <row r="458" spans="1:9" s="40" customFormat="1" ht="21">
      <c r="A458" s="89" t="s">
        <v>1760</v>
      </c>
      <c r="B458" s="89" t="s">
        <v>1</v>
      </c>
      <c r="C458" s="89" t="s">
        <v>3</v>
      </c>
      <c r="D458" s="89" t="s">
        <v>4</v>
      </c>
      <c r="E458" s="39" t="s">
        <v>1776</v>
      </c>
      <c r="F458" s="39" t="s">
        <v>1727</v>
      </c>
      <c r="G458" s="39" t="s">
        <v>1728</v>
      </c>
      <c r="H458" s="89" t="s">
        <v>1784</v>
      </c>
    </row>
    <row r="459" spans="1:9">
      <c r="A459" s="91" t="s">
        <v>36</v>
      </c>
      <c r="B459" s="91" t="s">
        <v>37</v>
      </c>
      <c r="C459" s="91" t="s">
        <v>38</v>
      </c>
      <c r="D459" s="91" t="s">
        <v>39</v>
      </c>
      <c r="E459" s="92">
        <v>1320</v>
      </c>
      <c r="F459" s="92"/>
      <c r="G459" s="92"/>
      <c r="H459" s="91"/>
    </row>
    <row r="460" spans="1:9">
      <c r="A460" s="91" t="s">
        <v>52</v>
      </c>
      <c r="B460" s="91" t="s">
        <v>53</v>
      </c>
      <c r="C460" s="91" t="s">
        <v>38</v>
      </c>
      <c r="D460" s="91" t="s">
        <v>54</v>
      </c>
      <c r="E460" s="92">
        <v>33320</v>
      </c>
      <c r="F460" s="92"/>
      <c r="G460" s="92"/>
      <c r="H460" s="91"/>
    </row>
    <row r="461" spans="1:9">
      <c r="A461" s="91" t="s">
        <v>55</v>
      </c>
      <c r="B461" s="91" t="s">
        <v>56</v>
      </c>
      <c r="C461" s="91" t="s">
        <v>57</v>
      </c>
      <c r="D461" s="91" t="s">
        <v>58</v>
      </c>
      <c r="E461" s="92">
        <v>1000</v>
      </c>
      <c r="F461" s="92"/>
      <c r="G461" s="92"/>
      <c r="H461" s="91"/>
    </row>
    <row r="462" spans="1:9">
      <c r="A462" s="91" t="s">
        <v>93</v>
      </c>
      <c r="B462" s="91" t="s">
        <v>94</v>
      </c>
      <c r="C462" s="91" t="s">
        <v>38</v>
      </c>
      <c r="D462" s="91" t="s">
        <v>95</v>
      </c>
      <c r="E462" s="92">
        <v>23000</v>
      </c>
      <c r="F462" s="92"/>
      <c r="G462" s="92"/>
      <c r="H462" s="91"/>
    </row>
    <row r="463" spans="1:9">
      <c r="A463" s="91" t="s">
        <v>188</v>
      </c>
      <c r="B463" s="91" t="s">
        <v>189</v>
      </c>
      <c r="C463" s="91" t="s">
        <v>190</v>
      </c>
      <c r="D463" s="91" t="s">
        <v>191</v>
      </c>
      <c r="E463" s="92">
        <v>22000</v>
      </c>
      <c r="F463" s="92"/>
      <c r="G463" s="92"/>
      <c r="H463" s="91"/>
    </row>
    <row r="464" spans="1:9">
      <c r="A464" s="91" t="s">
        <v>219</v>
      </c>
      <c r="B464" s="91" t="s">
        <v>220</v>
      </c>
      <c r="C464" s="91" t="s">
        <v>38</v>
      </c>
      <c r="D464" s="91" t="s">
        <v>1757</v>
      </c>
      <c r="E464" s="92">
        <v>30000</v>
      </c>
      <c r="F464" s="92">
        <v>18000</v>
      </c>
      <c r="G464" s="92">
        <f>E464-F464</f>
        <v>12000</v>
      </c>
      <c r="H464" s="91"/>
    </row>
    <row r="465" spans="1:8">
      <c r="A465" s="91" t="s">
        <v>293</v>
      </c>
      <c r="B465" s="91" t="s">
        <v>294</v>
      </c>
      <c r="C465" s="91" t="s">
        <v>190</v>
      </c>
      <c r="D465" s="91" t="s">
        <v>1757</v>
      </c>
      <c r="E465" s="92">
        <v>11000</v>
      </c>
      <c r="F465" s="92"/>
      <c r="G465" s="92"/>
      <c r="H465" s="91"/>
    </row>
    <row r="466" spans="1:8">
      <c r="A466" s="91" t="s">
        <v>299</v>
      </c>
      <c r="B466" s="91" t="s">
        <v>300</v>
      </c>
      <c r="C466" s="91" t="s">
        <v>301</v>
      </c>
      <c r="D466" s="91" t="s">
        <v>1757</v>
      </c>
      <c r="E466" s="92">
        <v>16000</v>
      </c>
      <c r="F466" s="92"/>
      <c r="G466" s="92"/>
      <c r="H466" s="91"/>
    </row>
    <row r="467" spans="1:8">
      <c r="A467" s="91" t="s">
        <v>342</v>
      </c>
      <c r="B467" s="91" t="s">
        <v>343</v>
      </c>
      <c r="C467" s="91" t="s">
        <v>190</v>
      </c>
      <c r="D467" s="91" t="s">
        <v>1757</v>
      </c>
      <c r="E467" s="92">
        <v>16590</v>
      </c>
      <c r="F467" s="92"/>
      <c r="G467" s="92"/>
      <c r="H467" s="91"/>
    </row>
    <row r="468" spans="1:8">
      <c r="A468" s="91" t="s">
        <v>380</v>
      </c>
      <c r="B468" s="91" t="s">
        <v>381</v>
      </c>
      <c r="C468" s="91" t="s">
        <v>382</v>
      </c>
      <c r="D468" s="91" t="s">
        <v>383</v>
      </c>
      <c r="E468" s="92">
        <v>75650</v>
      </c>
      <c r="F468" s="92">
        <v>20000</v>
      </c>
      <c r="G468" s="92">
        <f>E468-F468</f>
        <v>55650</v>
      </c>
      <c r="H468" s="91"/>
    </row>
    <row r="469" spans="1:8">
      <c r="A469" s="91" t="s">
        <v>409</v>
      </c>
      <c r="B469" s="91" t="s">
        <v>410</v>
      </c>
      <c r="C469" s="91" t="s">
        <v>190</v>
      </c>
      <c r="D469" s="91" t="s">
        <v>1757</v>
      </c>
      <c r="E469" s="92">
        <v>44000</v>
      </c>
      <c r="F469" s="92"/>
      <c r="G469" s="92"/>
      <c r="H469" s="91"/>
    </row>
    <row r="470" spans="1:8">
      <c r="A470" s="91" t="s">
        <v>448</v>
      </c>
      <c r="B470" s="91" t="s">
        <v>449</v>
      </c>
      <c r="C470" s="91" t="s">
        <v>190</v>
      </c>
      <c r="D470" s="91" t="s">
        <v>1757</v>
      </c>
      <c r="E470" s="92">
        <v>20000</v>
      </c>
      <c r="F470" s="92"/>
      <c r="G470" s="92"/>
      <c r="H470" s="91"/>
    </row>
    <row r="471" spans="1:8">
      <c r="A471" s="91" t="s">
        <v>453</v>
      </c>
      <c r="B471" s="91" t="s">
        <v>345</v>
      </c>
      <c r="C471" s="91" t="s">
        <v>190</v>
      </c>
      <c r="D471" s="91" t="s">
        <v>1757</v>
      </c>
      <c r="E471" s="92">
        <v>5700</v>
      </c>
      <c r="F471" s="92"/>
      <c r="G471" s="92"/>
      <c r="H471" s="91"/>
    </row>
    <row r="472" spans="1:8">
      <c r="A472" s="91" t="s">
        <v>483</v>
      </c>
      <c r="B472" s="91" t="s">
        <v>484</v>
      </c>
      <c r="C472" s="91" t="s">
        <v>301</v>
      </c>
      <c r="D472" s="91" t="s">
        <v>485</v>
      </c>
      <c r="E472" s="92">
        <v>10000</v>
      </c>
      <c r="F472" s="92"/>
      <c r="G472" s="92"/>
      <c r="H472" s="91"/>
    </row>
    <row r="473" spans="1:8">
      <c r="A473" s="91" t="s">
        <v>486</v>
      </c>
      <c r="B473" s="91" t="s">
        <v>487</v>
      </c>
      <c r="C473" s="91" t="s">
        <v>190</v>
      </c>
      <c r="D473" s="91" t="s">
        <v>1757</v>
      </c>
      <c r="E473" s="92">
        <v>17020</v>
      </c>
      <c r="F473" s="92">
        <v>9000</v>
      </c>
      <c r="G473" s="92">
        <f>E473-F473</f>
        <v>8020</v>
      </c>
      <c r="H473" s="91"/>
    </row>
    <row r="474" spans="1:8">
      <c r="A474" s="91" t="s">
        <v>498</v>
      </c>
      <c r="B474" s="91" t="s">
        <v>161</v>
      </c>
      <c r="C474" s="91" t="s">
        <v>499</v>
      </c>
      <c r="D474" s="91" t="s">
        <v>500</v>
      </c>
      <c r="E474" s="92">
        <v>10310</v>
      </c>
      <c r="F474" s="92"/>
      <c r="G474" s="92"/>
      <c r="H474" s="91"/>
    </row>
    <row r="475" spans="1:8">
      <c r="A475" s="91" t="s">
        <v>541</v>
      </c>
      <c r="B475" s="91" t="s">
        <v>542</v>
      </c>
      <c r="C475" s="91" t="s">
        <v>190</v>
      </c>
      <c r="D475" s="91" t="s">
        <v>1757</v>
      </c>
      <c r="E475" s="92">
        <v>36900</v>
      </c>
      <c r="F475" s="92"/>
      <c r="G475" s="92"/>
      <c r="H475" s="91"/>
    </row>
    <row r="476" spans="1:8">
      <c r="A476" s="91" t="s">
        <v>556</v>
      </c>
      <c r="B476" s="91" t="s">
        <v>557</v>
      </c>
      <c r="C476" s="91" t="s">
        <v>382</v>
      </c>
      <c r="D476" s="91" t="s">
        <v>1757</v>
      </c>
      <c r="E476" s="92">
        <v>6500</v>
      </c>
      <c r="F476" s="92"/>
      <c r="G476" s="92"/>
      <c r="H476" s="91"/>
    </row>
    <row r="477" spans="1:8">
      <c r="A477" s="91" t="s">
        <v>570</v>
      </c>
      <c r="B477" s="91" t="s">
        <v>571</v>
      </c>
      <c r="C477" s="91" t="s">
        <v>190</v>
      </c>
      <c r="D477" s="91" t="s">
        <v>1757</v>
      </c>
      <c r="E477" s="92">
        <v>3000</v>
      </c>
      <c r="F477" s="92"/>
      <c r="G477" s="92"/>
      <c r="H477" s="91"/>
    </row>
    <row r="478" spans="1:8">
      <c r="A478" s="91" t="s">
        <v>579</v>
      </c>
      <c r="B478" s="91" t="s">
        <v>580</v>
      </c>
      <c r="C478" s="91" t="s">
        <v>190</v>
      </c>
      <c r="D478" s="91" t="s">
        <v>581</v>
      </c>
      <c r="E478" s="92">
        <v>40000</v>
      </c>
      <c r="F478" s="92"/>
      <c r="G478" s="92"/>
      <c r="H478" s="91"/>
    </row>
    <row r="479" spans="1:8">
      <c r="A479" s="91" t="s">
        <v>606</v>
      </c>
      <c r="B479" s="91" t="s">
        <v>607</v>
      </c>
      <c r="C479" s="91" t="s">
        <v>190</v>
      </c>
      <c r="D479" s="91" t="s">
        <v>608</v>
      </c>
      <c r="E479" s="92">
        <v>108495</v>
      </c>
      <c r="F479" s="92">
        <v>50000</v>
      </c>
      <c r="G479" s="92">
        <f>E479-F479</f>
        <v>58495</v>
      </c>
      <c r="H479" s="91"/>
    </row>
    <row r="480" spans="1:8">
      <c r="A480" s="91" t="s">
        <v>621</v>
      </c>
      <c r="B480" s="91" t="s">
        <v>432</v>
      </c>
      <c r="C480" s="91" t="s">
        <v>38</v>
      </c>
      <c r="D480" s="91" t="s">
        <v>1757</v>
      </c>
      <c r="E480" s="92">
        <v>39100</v>
      </c>
      <c r="F480" s="92">
        <v>20000</v>
      </c>
      <c r="G480" s="92">
        <f>E480-F480</f>
        <v>19100</v>
      </c>
      <c r="H480" s="91"/>
    </row>
    <row r="481" spans="1:8">
      <c r="A481" s="91" t="s">
        <v>632</v>
      </c>
      <c r="B481" s="91" t="s">
        <v>633</v>
      </c>
      <c r="C481" s="91" t="s">
        <v>190</v>
      </c>
      <c r="D481" s="91" t="s">
        <v>1757</v>
      </c>
      <c r="E481" s="92">
        <v>22000</v>
      </c>
      <c r="F481" s="92"/>
      <c r="G481" s="92"/>
      <c r="H481" s="91"/>
    </row>
    <row r="482" spans="1:8">
      <c r="A482" s="91" t="s">
        <v>700</v>
      </c>
      <c r="B482" s="91" t="s">
        <v>701</v>
      </c>
      <c r="C482" s="91" t="s">
        <v>190</v>
      </c>
      <c r="D482" s="91" t="s">
        <v>1757</v>
      </c>
      <c r="E482" s="92">
        <v>85405</v>
      </c>
      <c r="F482" s="92">
        <f>30000+20000</f>
        <v>50000</v>
      </c>
      <c r="G482" s="92">
        <f>E482-F482</f>
        <v>35405</v>
      </c>
      <c r="H482" s="91"/>
    </row>
    <row r="483" spans="1:8">
      <c r="A483" s="91" t="s">
        <v>704</v>
      </c>
      <c r="B483" s="91" t="s">
        <v>705</v>
      </c>
      <c r="C483" s="91" t="s">
        <v>301</v>
      </c>
      <c r="D483" s="91" t="s">
        <v>1757</v>
      </c>
      <c r="E483" s="92">
        <v>20500</v>
      </c>
      <c r="F483" s="92">
        <v>5000</v>
      </c>
      <c r="G483" s="92">
        <f>E483-F483</f>
        <v>15500</v>
      </c>
      <c r="H483" s="91"/>
    </row>
    <row r="484" spans="1:8">
      <c r="A484" s="91" t="s">
        <v>706</v>
      </c>
      <c r="B484" s="91" t="s">
        <v>707</v>
      </c>
      <c r="C484" s="91" t="s">
        <v>301</v>
      </c>
      <c r="D484" s="91" t="s">
        <v>1757</v>
      </c>
      <c r="E484" s="92">
        <v>100000</v>
      </c>
      <c r="F484" s="92">
        <v>30000</v>
      </c>
      <c r="G484" s="92">
        <f>E484-F484</f>
        <v>70000</v>
      </c>
      <c r="H484" s="91"/>
    </row>
    <row r="485" spans="1:8">
      <c r="A485" s="91" t="s">
        <v>718</v>
      </c>
      <c r="B485" s="91" t="s">
        <v>719</v>
      </c>
      <c r="C485" s="91" t="s">
        <v>382</v>
      </c>
      <c r="D485" s="91" t="s">
        <v>1757</v>
      </c>
      <c r="E485" s="92">
        <v>300</v>
      </c>
      <c r="F485" s="92"/>
      <c r="G485" s="92"/>
      <c r="H485" s="91"/>
    </row>
    <row r="486" spans="1:8">
      <c r="A486" s="91" t="s">
        <v>742</v>
      </c>
      <c r="B486" s="91" t="s">
        <v>743</v>
      </c>
      <c r="C486" s="91" t="s">
        <v>190</v>
      </c>
      <c r="D486" s="91" t="s">
        <v>1757</v>
      </c>
      <c r="E486" s="92">
        <v>6500</v>
      </c>
      <c r="F486" s="92"/>
      <c r="G486" s="92"/>
      <c r="H486" s="91"/>
    </row>
    <row r="487" spans="1:8">
      <c r="A487" s="91" t="s">
        <v>746</v>
      </c>
      <c r="B487" s="91" t="s">
        <v>747</v>
      </c>
      <c r="C487" s="91" t="s">
        <v>57</v>
      </c>
      <c r="D487" s="91" t="s">
        <v>1757</v>
      </c>
      <c r="E487" s="92">
        <v>3200</v>
      </c>
      <c r="F487" s="92"/>
      <c r="G487" s="92"/>
      <c r="H487" s="91"/>
    </row>
    <row r="488" spans="1:8">
      <c r="A488" s="91" t="s">
        <v>751</v>
      </c>
      <c r="B488" s="91" t="s">
        <v>752</v>
      </c>
      <c r="C488" s="91" t="s">
        <v>38</v>
      </c>
      <c r="D488" s="91" t="s">
        <v>1757</v>
      </c>
      <c r="E488" s="92">
        <v>240</v>
      </c>
      <c r="F488" s="92"/>
      <c r="G488" s="92"/>
      <c r="H488" s="91"/>
    </row>
    <row r="489" spans="1:8">
      <c r="A489" s="91" t="s">
        <v>753</v>
      </c>
      <c r="B489" s="91" t="s">
        <v>754</v>
      </c>
      <c r="C489" s="91" t="s">
        <v>190</v>
      </c>
      <c r="D489" s="91" t="s">
        <v>1757</v>
      </c>
      <c r="E489" s="92">
        <v>960</v>
      </c>
      <c r="F489" s="92"/>
      <c r="G489" s="92"/>
      <c r="H489" s="91"/>
    </row>
    <row r="490" spans="1:8">
      <c r="A490" s="91" t="s">
        <v>823</v>
      </c>
      <c r="B490" s="91" t="s">
        <v>824</v>
      </c>
      <c r="C490" s="91" t="s">
        <v>301</v>
      </c>
      <c r="D490" s="91" t="s">
        <v>1757</v>
      </c>
      <c r="E490" s="92">
        <v>210</v>
      </c>
      <c r="F490" s="92"/>
      <c r="G490" s="92">
        <f t="shared" ref="G490:G504" si="8">E490-F490</f>
        <v>210</v>
      </c>
      <c r="H490" s="91"/>
    </row>
    <row r="491" spans="1:8">
      <c r="A491" s="91" t="s">
        <v>825</v>
      </c>
      <c r="B491" s="91" t="s">
        <v>826</v>
      </c>
      <c r="C491" s="91" t="s">
        <v>827</v>
      </c>
      <c r="D491" s="91" t="s">
        <v>1757</v>
      </c>
      <c r="E491" s="92">
        <v>740</v>
      </c>
      <c r="F491" s="92"/>
      <c r="G491" s="92">
        <f t="shared" si="8"/>
        <v>740</v>
      </c>
      <c r="H491" s="91"/>
    </row>
    <row r="492" spans="1:8">
      <c r="A492" s="91" t="s">
        <v>828</v>
      </c>
      <c r="B492" s="91" t="s">
        <v>829</v>
      </c>
      <c r="C492" s="91" t="s">
        <v>190</v>
      </c>
      <c r="D492" s="91" t="s">
        <v>1757</v>
      </c>
      <c r="E492" s="92">
        <v>1200</v>
      </c>
      <c r="F492" s="92"/>
      <c r="G492" s="92">
        <f t="shared" si="8"/>
        <v>1200</v>
      </c>
      <c r="H492" s="91"/>
    </row>
    <row r="493" spans="1:8">
      <c r="A493" s="91" t="s">
        <v>867</v>
      </c>
      <c r="B493" s="91" t="s">
        <v>868</v>
      </c>
      <c r="C493" s="91" t="s">
        <v>38</v>
      </c>
      <c r="D493" s="91" t="s">
        <v>869</v>
      </c>
      <c r="E493" s="92">
        <v>14370</v>
      </c>
      <c r="F493" s="92"/>
      <c r="G493" s="92">
        <f t="shared" si="8"/>
        <v>14370</v>
      </c>
      <c r="H493" s="91"/>
    </row>
    <row r="494" spans="1:8">
      <c r="A494" s="91" t="s">
        <v>905</v>
      </c>
      <c r="B494" s="91" t="s">
        <v>906</v>
      </c>
      <c r="C494" s="91" t="s">
        <v>190</v>
      </c>
      <c r="D494" s="91" t="s">
        <v>1757</v>
      </c>
      <c r="E494" s="92">
        <v>152650</v>
      </c>
      <c r="F494" s="92"/>
      <c r="G494" s="92">
        <f t="shared" si="8"/>
        <v>152650</v>
      </c>
      <c r="H494" s="91"/>
    </row>
    <row r="495" spans="1:8">
      <c r="A495" s="91" t="s">
        <v>912</v>
      </c>
      <c r="B495" s="91" t="s">
        <v>913</v>
      </c>
      <c r="C495" s="91" t="s">
        <v>190</v>
      </c>
      <c r="D495" s="91" t="s">
        <v>1757</v>
      </c>
      <c r="E495" s="92">
        <v>27000</v>
      </c>
      <c r="F495" s="92">
        <v>10000</v>
      </c>
      <c r="G495" s="92">
        <f t="shared" si="8"/>
        <v>17000</v>
      </c>
      <c r="H495" s="91"/>
    </row>
    <row r="496" spans="1:8">
      <c r="A496" s="91" t="s">
        <v>925</v>
      </c>
      <c r="B496" s="91" t="s">
        <v>926</v>
      </c>
      <c r="C496" s="91" t="s">
        <v>190</v>
      </c>
      <c r="D496" s="91" t="s">
        <v>1757</v>
      </c>
      <c r="E496" s="92">
        <v>7240</v>
      </c>
      <c r="F496" s="92"/>
      <c r="G496" s="92">
        <f t="shared" si="8"/>
        <v>7240</v>
      </c>
      <c r="H496" s="91"/>
    </row>
    <row r="497" spans="1:8">
      <c r="A497" s="91" t="s">
        <v>927</v>
      </c>
      <c r="B497" s="91" t="s">
        <v>928</v>
      </c>
      <c r="C497" s="91" t="s">
        <v>190</v>
      </c>
      <c r="D497" s="91" t="s">
        <v>1757</v>
      </c>
      <c r="E497" s="92">
        <v>16500</v>
      </c>
      <c r="F497" s="92"/>
      <c r="G497" s="92">
        <f t="shared" si="8"/>
        <v>16500</v>
      </c>
      <c r="H497" s="91"/>
    </row>
    <row r="498" spans="1:8">
      <c r="A498" s="91" t="s">
        <v>966</v>
      </c>
      <c r="B498" s="91" t="s">
        <v>967</v>
      </c>
      <c r="C498" s="91" t="s">
        <v>301</v>
      </c>
      <c r="D498" s="91" t="s">
        <v>1757</v>
      </c>
      <c r="E498" s="92">
        <v>2650</v>
      </c>
      <c r="F498" s="92"/>
      <c r="G498" s="92">
        <f t="shared" si="8"/>
        <v>2650</v>
      </c>
      <c r="H498" s="91"/>
    </row>
    <row r="499" spans="1:8">
      <c r="A499" s="91" t="s">
        <v>968</v>
      </c>
      <c r="B499" s="91" t="s">
        <v>532</v>
      </c>
      <c r="C499" s="91" t="s">
        <v>57</v>
      </c>
      <c r="D499" s="91" t="s">
        <v>1757</v>
      </c>
      <c r="E499" s="92">
        <v>17215</v>
      </c>
      <c r="F499" s="92">
        <v>10000</v>
      </c>
      <c r="G499" s="92">
        <f t="shared" si="8"/>
        <v>7215</v>
      </c>
      <c r="H499" s="91"/>
    </row>
    <row r="500" spans="1:8">
      <c r="A500" s="91" t="s">
        <v>981</v>
      </c>
      <c r="B500" s="91" t="s">
        <v>982</v>
      </c>
      <c r="C500" s="91" t="s">
        <v>382</v>
      </c>
      <c r="D500" s="91" t="s">
        <v>1757</v>
      </c>
      <c r="E500" s="92">
        <v>7000</v>
      </c>
      <c r="F500" s="92"/>
      <c r="G500" s="92">
        <f t="shared" si="8"/>
        <v>7000</v>
      </c>
      <c r="H500" s="91"/>
    </row>
    <row r="501" spans="1:8">
      <c r="A501" s="91" t="s">
        <v>1049</v>
      </c>
      <c r="B501" s="91" t="s">
        <v>1050</v>
      </c>
      <c r="C501" s="91" t="s">
        <v>190</v>
      </c>
      <c r="D501" s="91" t="s">
        <v>1757</v>
      </c>
      <c r="E501" s="92">
        <v>6700</v>
      </c>
      <c r="F501" s="92"/>
      <c r="G501" s="92">
        <f t="shared" si="8"/>
        <v>6700</v>
      </c>
      <c r="H501" s="91"/>
    </row>
    <row r="502" spans="1:8">
      <c r="A502" s="91" t="s">
        <v>1108</v>
      </c>
      <c r="B502" s="91" t="s">
        <v>1109</v>
      </c>
      <c r="C502" s="91" t="s">
        <v>382</v>
      </c>
      <c r="D502" s="91" t="s">
        <v>1110</v>
      </c>
      <c r="E502" s="92">
        <v>550</v>
      </c>
      <c r="F502" s="92"/>
      <c r="G502" s="92">
        <f t="shared" si="8"/>
        <v>550</v>
      </c>
      <c r="H502" s="91"/>
    </row>
    <row r="503" spans="1:8">
      <c r="A503" s="91" t="s">
        <v>1126</v>
      </c>
      <c r="B503" s="91" t="s">
        <v>1127</v>
      </c>
      <c r="C503" s="91" t="s">
        <v>382</v>
      </c>
      <c r="D503" s="91" t="s">
        <v>1128</v>
      </c>
      <c r="E503" s="92">
        <v>1290</v>
      </c>
      <c r="F503" s="92">
        <v>1000</v>
      </c>
      <c r="G503" s="92">
        <f t="shared" si="8"/>
        <v>290</v>
      </c>
      <c r="H503" s="91"/>
    </row>
    <row r="504" spans="1:8">
      <c r="A504" s="91" t="s">
        <v>1191</v>
      </c>
      <c r="B504" s="91" t="s">
        <v>481</v>
      </c>
      <c r="C504" s="91" t="s">
        <v>499</v>
      </c>
      <c r="D504" s="91" t="s">
        <v>1192</v>
      </c>
      <c r="E504" s="92">
        <v>11550</v>
      </c>
      <c r="F504" s="92">
        <f>5000+6550</f>
        <v>11550</v>
      </c>
      <c r="G504" s="92">
        <f t="shared" si="8"/>
        <v>0</v>
      </c>
      <c r="H504" s="91"/>
    </row>
    <row r="505" spans="1:8">
      <c r="A505" s="91" t="s">
        <v>1338</v>
      </c>
      <c r="B505" s="91" t="s">
        <v>1339</v>
      </c>
      <c r="C505" s="91" t="s">
        <v>57</v>
      </c>
      <c r="D505" s="91" t="s">
        <v>1757</v>
      </c>
      <c r="E505" s="92">
        <v>38400</v>
      </c>
      <c r="F505" s="92"/>
      <c r="G505" s="92"/>
      <c r="H505" s="91"/>
    </row>
    <row r="506" spans="1:8">
      <c r="A506" s="91" t="s">
        <v>1351</v>
      </c>
      <c r="B506" s="91" t="s">
        <v>1352</v>
      </c>
      <c r="C506" s="91" t="s">
        <v>190</v>
      </c>
      <c r="D506" s="91" t="s">
        <v>1757</v>
      </c>
      <c r="E506" s="92">
        <v>9800</v>
      </c>
      <c r="F506" s="92">
        <v>7000</v>
      </c>
      <c r="G506" s="92">
        <f>E506-F506</f>
        <v>2800</v>
      </c>
      <c r="H506" s="91"/>
    </row>
    <row r="507" spans="1:8">
      <c r="A507" s="91" t="s">
        <v>1353</v>
      </c>
      <c r="B507" s="91" t="s">
        <v>1354</v>
      </c>
      <c r="C507" s="91" t="s">
        <v>190</v>
      </c>
      <c r="D507" s="91" t="s">
        <v>1757</v>
      </c>
      <c r="E507" s="92">
        <v>19300</v>
      </c>
      <c r="F507" s="92"/>
      <c r="G507" s="92"/>
      <c r="H507" s="91"/>
    </row>
    <row r="508" spans="1:8">
      <c r="A508" s="91" t="s">
        <v>1355</v>
      </c>
      <c r="B508" s="91" t="s">
        <v>1356</v>
      </c>
      <c r="C508" s="91" t="s">
        <v>190</v>
      </c>
      <c r="D508" s="91" t="s">
        <v>1757</v>
      </c>
      <c r="E508" s="92">
        <v>9550</v>
      </c>
      <c r="F508" s="92"/>
      <c r="G508" s="92">
        <f>E508-F508</f>
        <v>9550</v>
      </c>
      <c r="H508" s="91"/>
    </row>
    <row r="509" spans="1:8">
      <c r="A509" s="91" t="s">
        <v>1365</v>
      </c>
      <c r="B509" s="91" t="s">
        <v>1366</v>
      </c>
      <c r="C509" s="91" t="s">
        <v>57</v>
      </c>
      <c r="D509" s="91" t="s">
        <v>1757</v>
      </c>
      <c r="E509" s="92">
        <v>30370</v>
      </c>
      <c r="F509" s="92">
        <v>10000</v>
      </c>
      <c r="G509" s="92">
        <f>E509-F509</f>
        <v>20370</v>
      </c>
      <c r="H509" s="91"/>
    </row>
    <row r="510" spans="1:8">
      <c r="A510" s="91" t="s">
        <v>1367</v>
      </c>
      <c r="B510" s="91" t="s">
        <v>1368</v>
      </c>
      <c r="C510" s="91" t="s">
        <v>57</v>
      </c>
      <c r="D510" s="91" t="s">
        <v>1369</v>
      </c>
      <c r="E510" s="92">
        <v>84470</v>
      </c>
      <c r="F510" s="92">
        <v>55000</v>
      </c>
      <c r="G510" s="92">
        <f>E510-F510</f>
        <v>29470</v>
      </c>
      <c r="H510" s="91"/>
    </row>
    <row r="511" spans="1:8">
      <c r="A511" s="91" t="s">
        <v>1496</v>
      </c>
      <c r="B511" s="91" t="s">
        <v>1497</v>
      </c>
      <c r="C511" s="91" t="s">
        <v>190</v>
      </c>
      <c r="D511" s="91" t="s">
        <v>1757</v>
      </c>
      <c r="E511" s="92">
        <v>19179</v>
      </c>
      <c r="F511" s="92"/>
      <c r="G511" s="92">
        <f>E511-F511</f>
        <v>19179</v>
      </c>
      <c r="H511" s="91"/>
    </row>
    <row r="512" spans="1:8">
      <c r="A512" s="91" t="s">
        <v>1518</v>
      </c>
      <c r="B512" s="91" t="s">
        <v>1519</v>
      </c>
      <c r="C512" s="91" t="s">
        <v>190</v>
      </c>
      <c r="D512" s="91" t="s">
        <v>1757</v>
      </c>
      <c r="E512" s="92">
        <v>55250</v>
      </c>
      <c r="F512" s="92">
        <v>55000</v>
      </c>
      <c r="G512" s="92">
        <f>E512-F512</f>
        <v>250</v>
      </c>
      <c r="H512" s="91"/>
    </row>
    <row r="513" spans="1:18">
      <c r="A513" s="91" t="s">
        <v>1520</v>
      </c>
      <c r="B513" s="91" t="s">
        <v>1521</v>
      </c>
      <c r="C513" s="91" t="s">
        <v>301</v>
      </c>
      <c r="D513" s="91" t="s">
        <v>1757</v>
      </c>
      <c r="E513" s="92">
        <v>124690</v>
      </c>
      <c r="F513" s="92"/>
      <c r="G513" s="92">
        <v>1700</v>
      </c>
      <c r="H513" s="91"/>
      <c r="I513" s="38" t="s">
        <v>1808</v>
      </c>
    </row>
    <row r="514" spans="1:18">
      <c r="A514" s="91" t="s">
        <v>1545</v>
      </c>
      <c r="B514" s="91" t="s">
        <v>1546</v>
      </c>
      <c r="C514" s="91" t="s">
        <v>190</v>
      </c>
      <c r="D514" s="91" t="s">
        <v>1757</v>
      </c>
      <c r="E514" s="92">
        <f>241250+102000+102000</f>
        <v>445250</v>
      </c>
      <c r="F514" s="92">
        <v>339250</v>
      </c>
      <c r="G514" s="92">
        <f t="shared" ref="G514:G528" si="9">E514-F514</f>
        <v>106000</v>
      </c>
      <c r="H514" s="91"/>
      <c r="I514" s="38" t="s">
        <v>1791</v>
      </c>
      <c r="J514" s="51">
        <v>45846</v>
      </c>
      <c r="K514" s="38" t="s">
        <v>1792</v>
      </c>
      <c r="L514" s="52">
        <v>45847</v>
      </c>
      <c r="M514" s="38">
        <v>10000</v>
      </c>
      <c r="N514" s="52">
        <v>45850</v>
      </c>
      <c r="O514" s="38">
        <v>18000</v>
      </c>
      <c r="P514" s="52">
        <v>45853</v>
      </c>
      <c r="Q514" s="38">
        <v>10000</v>
      </c>
      <c r="R514" s="38">
        <f>Q514+O514+M514+10000</f>
        <v>48000</v>
      </c>
    </row>
    <row r="515" spans="1:18">
      <c r="A515" s="91" t="s">
        <v>1564</v>
      </c>
      <c r="B515" s="91" t="s">
        <v>1565</v>
      </c>
      <c r="C515" s="91" t="s">
        <v>38</v>
      </c>
      <c r="D515" s="91" t="s">
        <v>1757</v>
      </c>
      <c r="E515" s="92">
        <v>23957</v>
      </c>
      <c r="F515" s="92">
        <v>15000</v>
      </c>
      <c r="G515" s="92">
        <f t="shared" si="9"/>
        <v>8957</v>
      </c>
      <c r="H515" s="91"/>
    </row>
    <row r="516" spans="1:18">
      <c r="A516" s="91" t="s">
        <v>1606</v>
      </c>
      <c r="B516" s="91" t="s">
        <v>1590</v>
      </c>
      <c r="C516" s="91" t="s">
        <v>38</v>
      </c>
      <c r="D516" s="91" t="s">
        <v>1757</v>
      </c>
      <c r="E516" s="92">
        <v>5255</v>
      </c>
      <c r="F516" s="92"/>
      <c r="G516" s="92">
        <f t="shared" si="9"/>
        <v>5255</v>
      </c>
      <c r="H516" s="91"/>
    </row>
    <row r="517" spans="1:18">
      <c r="A517" s="91" t="s">
        <v>1626</v>
      </c>
      <c r="B517" s="91" t="s">
        <v>1627</v>
      </c>
      <c r="C517" s="91" t="s">
        <v>382</v>
      </c>
      <c r="D517" s="91" t="s">
        <v>1628</v>
      </c>
      <c r="E517" s="92">
        <v>114140</v>
      </c>
      <c r="F517" s="92"/>
      <c r="G517" s="92">
        <f t="shared" si="9"/>
        <v>114140</v>
      </c>
      <c r="H517" s="91"/>
    </row>
    <row r="518" spans="1:18">
      <c r="A518" s="91" t="s">
        <v>1635</v>
      </c>
      <c r="B518" s="91" t="s">
        <v>1636</v>
      </c>
      <c r="C518" s="91" t="s">
        <v>38</v>
      </c>
      <c r="D518" s="91" t="s">
        <v>1637</v>
      </c>
      <c r="E518" s="92">
        <v>90165</v>
      </c>
      <c r="F518" s="92">
        <v>19000</v>
      </c>
      <c r="G518" s="92">
        <f t="shared" si="9"/>
        <v>71165</v>
      </c>
      <c r="H518" s="91"/>
    </row>
    <row r="519" spans="1:18">
      <c r="A519" s="91" t="s">
        <v>1646</v>
      </c>
      <c r="B519" s="91" t="s">
        <v>1647</v>
      </c>
      <c r="C519" s="91" t="s">
        <v>190</v>
      </c>
      <c r="D519" s="91" t="s">
        <v>1648</v>
      </c>
      <c r="E519" s="92">
        <v>29250</v>
      </c>
      <c r="F519" s="92"/>
      <c r="G519" s="92">
        <f t="shared" si="9"/>
        <v>29250</v>
      </c>
      <c r="H519" s="91"/>
    </row>
    <row r="520" spans="1:18">
      <c r="A520" s="91" t="s">
        <v>1669</v>
      </c>
      <c r="B520" s="91" t="s">
        <v>1670</v>
      </c>
      <c r="C520" s="91" t="s">
        <v>190</v>
      </c>
      <c r="D520" s="91" t="s">
        <v>1671</v>
      </c>
      <c r="E520" s="92">
        <v>201942</v>
      </c>
      <c r="F520" s="92">
        <v>200000</v>
      </c>
      <c r="G520" s="92">
        <f t="shared" si="9"/>
        <v>1942</v>
      </c>
      <c r="H520" s="91"/>
    </row>
    <row r="521" spans="1:18">
      <c r="A521" s="91" t="s">
        <v>1672</v>
      </c>
      <c r="B521" s="91" t="s">
        <v>1667</v>
      </c>
      <c r="C521" s="91" t="s">
        <v>190</v>
      </c>
      <c r="D521" s="91" t="s">
        <v>1673</v>
      </c>
      <c r="E521" s="92">
        <v>562789</v>
      </c>
      <c r="F521" s="92">
        <v>310000</v>
      </c>
      <c r="G521" s="92">
        <f t="shared" si="9"/>
        <v>252789</v>
      </c>
      <c r="H521" s="91"/>
    </row>
    <row r="522" spans="1:18">
      <c r="A522" s="91" t="s">
        <v>1676</v>
      </c>
      <c r="B522" s="91" t="s">
        <v>1677</v>
      </c>
      <c r="C522" s="91" t="s">
        <v>190</v>
      </c>
      <c r="D522" s="91" t="s">
        <v>1678</v>
      </c>
      <c r="E522" s="92">
        <v>197164</v>
      </c>
      <c r="F522" s="92">
        <v>130000</v>
      </c>
      <c r="G522" s="92">
        <f t="shared" si="9"/>
        <v>67164</v>
      </c>
      <c r="H522" s="91"/>
    </row>
    <row r="523" spans="1:18">
      <c r="A523" s="91" t="s">
        <v>1682</v>
      </c>
      <c r="B523" s="91" t="s">
        <v>1683</v>
      </c>
      <c r="C523" s="91" t="s">
        <v>301</v>
      </c>
      <c r="D523" s="91" t="s">
        <v>1684</v>
      </c>
      <c r="E523" s="92">
        <v>227245</v>
      </c>
      <c r="F523" s="92">
        <v>160000</v>
      </c>
      <c r="G523" s="92">
        <f t="shared" si="9"/>
        <v>67245</v>
      </c>
      <c r="H523" s="91"/>
    </row>
    <row r="524" spans="1:18">
      <c r="A524" s="91" t="s">
        <v>1685</v>
      </c>
      <c r="B524" s="91" t="s">
        <v>1686</v>
      </c>
      <c r="C524" s="91" t="s">
        <v>190</v>
      </c>
      <c r="D524" s="91" t="s">
        <v>1687</v>
      </c>
      <c r="E524" s="92">
        <v>330859</v>
      </c>
      <c r="F524" s="92">
        <f>200000+6000</f>
        <v>206000</v>
      </c>
      <c r="G524" s="92">
        <f t="shared" si="9"/>
        <v>124859</v>
      </c>
      <c r="H524" s="91"/>
    </row>
    <row r="525" spans="1:18">
      <c r="A525" s="91" t="s">
        <v>1692</v>
      </c>
      <c r="B525" s="91" t="s">
        <v>1693</v>
      </c>
      <c r="C525" s="91" t="s">
        <v>301</v>
      </c>
      <c r="D525" s="91" t="s">
        <v>1694</v>
      </c>
      <c r="E525" s="92">
        <v>74505</v>
      </c>
      <c r="F525" s="92">
        <v>35000</v>
      </c>
      <c r="G525" s="92">
        <f t="shared" si="9"/>
        <v>39505</v>
      </c>
      <c r="H525" s="91"/>
    </row>
    <row r="526" spans="1:18">
      <c r="A526" s="91" t="s">
        <v>1698</v>
      </c>
      <c r="B526" s="91" t="s">
        <v>1699</v>
      </c>
      <c r="C526" s="91" t="s">
        <v>1700</v>
      </c>
      <c r="D526" s="91">
        <v>1</v>
      </c>
      <c r="E526" s="92">
        <f>188205+J526</f>
        <v>353205</v>
      </c>
      <c r="F526" s="92">
        <v>140000</v>
      </c>
      <c r="G526" s="92">
        <f>E526-F526</f>
        <v>213205</v>
      </c>
      <c r="H526" s="91"/>
      <c r="I526" s="38" t="s">
        <v>1911</v>
      </c>
      <c r="J526" s="38">
        <v>165000</v>
      </c>
      <c r="K526" s="38" t="s">
        <v>1912</v>
      </c>
    </row>
    <row r="527" spans="1:18">
      <c r="A527" s="91" t="s">
        <v>1719</v>
      </c>
      <c r="B527" s="91" t="s">
        <v>1593</v>
      </c>
      <c r="C527" s="91" t="s">
        <v>1720</v>
      </c>
      <c r="D527" s="91" t="s">
        <v>1721</v>
      </c>
      <c r="E527" s="92">
        <v>1750</v>
      </c>
      <c r="F527" s="92"/>
      <c r="G527" s="92">
        <f t="shared" si="9"/>
        <v>1750</v>
      </c>
      <c r="H527" s="91"/>
    </row>
    <row r="528" spans="1:18">
      <c r="A528" s="91" t="s">
        <v>1725</v>
      </c>
      <c r="B528" s="91" t="s">
        <v>1484</v>
      </c>
      <c r="C528" s="91" t="s">
        <v>1720</v>
      </c>
      <c r="D528" s="91" t="s">
        <v>1726</v>
      </c>
      <c r="E528" s="92">
        <v>193023</v>
      </c>
      <c r="F528" s="92">
        <f>80000+10000</f>
        <v>90000</v>
      </c>
      <c r="G528" s="92">
        <f t="shared" si="9"/>
        <v>103023</v>
      </c>
      <c r="H528" s="91"/>
    </row>
    <row r="529" spans="1:14" ht="15" customHeight="1">
      <c r="A529" s="91" t="s">
        <v>914</v>
      </c>
      <c r="B529" s="91" t="s">
        <v>915</v>
      </c>
      <c r="C529" s="91"/>
      <c r="D529" s="91" t="s">
        <v>1757</v>
      </c>
      <c r="E529" s="92">
        <v>5300</v>
      </c>
      <c r="F529" s="92"/>
      <c r="G529" s="92"/>
      <c r="H529" s="91"/>
      <c r="K529" s="66"/>
      <c r="L529" s="66"/>
      <c r="M529" s="66"/>
      <c r="N529" s="66"/>
    </row>
    <row r="530" spans="1:14">
      <c r="A530" s="91" t="s">
        <v>377</v>
      </c>
      <c r="B530" s="91" t="s">
        <v>378</v>
      </c>
      <c r="C530" s="91" t="s">
        <v>379</v>
      </c>
      <c r="D530" s="91" t="s">
        <v>1757</v>
      </c>
      <c r="E530" s="92">
        <v>26550</v>
      </c>
      <c r="F530" s="92"/>
      <c r="G530" s="92"/>
      <c r="H530" s="91"/>
      <c r="K530" s="66"/>
      <c r="L530" s="66"/>
      <c r="M530" s="66"/>
      <c r="N530" s="66"/>
    </row>
    <row r="531" spans="1:14">
      <c r="A531" s="91" t="s">
        <v>422</v>
      </c>
      <c r="B531" s="91" t="s">
        <v>423</v>
      </c>
      <c r="C531" s="91" t="s">
        <v>424</v>
      </c>
      <c r="D531" s="91" t="s">
        <v>1757</v>
      </c>
      <c r="E531" s="92">
        <v>1880</v>
      </c>
      <c r="F531" s="92"/>
      <c r="G531" s="92"/>
      <c r="H531" s="91"/>
      <c r="K531" s="66"/>
      <c r="L531" s="66"/>
      <c r="M531" s="66"/>
      <c r="N531" s="66"/>
    </row>
    <row r="532" spans="1:14">
      <c r="A532" s="91" t="s">
        <v>425</v>
      </c>
      <c r="B532" s="91" t="s">
        <v>426</v>
      </c>
      <c r="C532" s="91" t="s">
        <v>424</v>
      </c>
      <c r="D532" s="91" t="s">
        <v>427</v>
      </c>
      <c r="E532" s="92">
        <v>2700</v>
      </c>
      <c r="F532" s="92"/>
      <c r="G532" s="92"/>
      <c r="H532" s="91"/>
      <c r="K532" s="66"/>
      <c r="L532" s="66"/>
      <c r="M532" s="80"/>
      <c r="N532" s="66"/>
    </row>
    <row r="533" spans="1:14">
      <c r="A533" s="91" t="s">
        <v>491</v>
      </c>
      <c r="B533" s="91" t="s">
        <v>492</v>
      </c>
      <c r="C533" s="91" t="s">
        <v>424</v>
      </c>
      <c r="D533" s="91" t="s">
        <v>493</v>
      </c>
      <c r="E533" s="92">
        <v>10200</v>
      </c>
      <c r="F533" s="92"/>
      <c r="G533" s="92"/>
      <c r="H533" s="91"/>
      <c r="K533" s="66"/>
      <c r="L533" s="66"/>
      <c r="M533" s="80"/>
      <c r="N533" s="66"/>
    </row>
    <row r="534" spans="1:14" s="84" customFormat="1">
      <c r="A534" s="86" t="s">
        <v>637</v>
      </c>
      <c r="B534" s="86" t="s">
        <v>638</v>
      </c>
      <c r="C534" s="86" t="s">
        <v>424</v>
      </c>
      <c r="D534" s="86" t="s">
        <v>639</v>
      </c>
      <c r="E534" s="87">
        <f>9920+4320</f>
        <v>14240</v>
      </c>
      <c r="F534" s="87">
        <f>8000+1500+3000</f>
        <v>12500</v>
      </c>
      <c r="G534" s="87">
        <f>E534-F534</f>
        <v>1740</v>
      </c>
      <c r="H534" s="86"/>
      <c r="I534" s="84" t="s">
        <v>1993</v>
      </c>
      <c r="M534" s="88" t="s">
        <v>1915</v>
      </c>
    </row>
    <row r="535" spans="1:14">
      <c r="A535" s="91" t="s">
        <v>651</v>
      </c>
      <c r="B535" s="91" t="s">
        <v>652</v>
      </c>
      <c r="C535" s="91" t="s">
        <v>424</v>
      </c>
      <c r="D535" s="91" t="s">
        <v>653</v>
      </c>
      <c r="E535" s="92">
        <v>29800</v>
      </c>
      <c r="F535" s="92">
        <v>10000</v>
      </c>
      <c r="G535" s="92">
        <f>E535-F535</f>
        <v>19800</v>
      </c>
      <c r="H535" s="91"/>
      <c r="K535" s="66"/>
      <c r="L535" s="66"/>
      <c r="M535" s="66"/>
      <c r="N535" s="66"/>
    </row>
    <row r="536" spans="1:14">
      <c r="A536" s="91" t="s">
        <v>665</v>
      </c>
      <c r="B536" s="91" t="s">
        <v>666</v>
      </c>
      <c r="C536" s="91" t="s">
        <v>424</v>
      </c>
      <c r="D536" s="91" t="s">
        <v>1757</v>
      </c>
      <c r="E536" s="92">
        <v>60950</v>
      </c>
      <c r="F536" s="92">
        <v>34000</v>
      </c>
      <c r="G536" s="92">
        <f>E536-F536</f>
        <v>26950</v>
      </c>
      <c r="H536" s="91"/>
      <c r="K536" s="66"/>
      <c r="L536" s="66"/>
      <c r="M536" s="66"/>
      <c r="N536" s="66"/>
    </row>
    <row r="537" spans="1:14">
      <c r="A537" s="91" t="s">
        <v>2049</v>
      </c>
      <c r="B537" s="91" t="s">
        <v>2050</v>
      </c>
      <c r="C537" s="91" t="s">
        <v>190</v>
      </c>
      <c r="D537" s="91"/>
      <c r="E537" s="92">
        <v>1942</v>
      </c>
      <c r="F537" s="92"/>
      <c r="G537" s="92"/>
      <c r="H537" s="91"/>
      <c r="K537" s="66"/>
      <c r="L537" s="66"/>
      <c r="M537" s="66"/>
      <c r="N537" s="66"/>
    </row>
    <row r="538" spans="1:14">
      <c r="A538" s="104" t="s">
        <v>1533</v>
      </c>
      <c r="B538" s="91" t="s">
        <v>1917</v>
      </c>
      <c r="C538" s="91" t="s">
        <v>190</v>
      </c>
      <c r="D538" s="91" t="s">
        <v>1918</v>
      </c>
      <c r="E538" s="92">
        <v>350</v>
      </c>
      <c r="F538" s="92"/>
      <c r="G538" s="92"/>
      <c r="H538" s="91"/>
      <c r="K538" s="66"/>
      <c r="L538" s="66"/>
      <c r="M538" s="66"/>
      <c r="N538" s="66"/>
    </row>
    <row r="539" spans="1:14">
      <c r="A539" s="111" t="s">
        <v>446</v>
      </c>
      <c r="B539" s="112"/>
      <c r="C539" s="112"/>
      <c r="D539" s="112"/>
      <c r="E539" s="112"/>
      <c r="F539" s="112"/>
      <c r="G539" s="112"/>
      <c r="H539" s="113"/>
      <c r="K539" s="66"/>
      <c r="L539" s="66"/>
      <c r="M539" s="66"/>
      <c r="N539" s="66"/>
    </row>
    <row r="540" spans="1:14" s="40" customFormat="1" ht="21">
      <c r="A540" s="89" t="s">
        <v>1760</v>
      </c>
      <c r="B540" s="89" t="s">
        <v>1</v>
      </c>
      <c r="C540" s="89" t="s">
        <v>3</v>
      </c>
      <c r="D540" s="89" t="s">
        <v>4</v>
      </c>
      <c r="E540" s="39" t="s">
        <v>1776</v>
      </c>
      <c r="F540" s="39" t="s">
        <v>1727</v>
      </c>
      <c r="G540" s="39" t="s">
        <v>1728</v>
      </c>
      <c r="H540" s="89" t="s">
        <v>1784</v>
      </c>
      <c r="K540" s="67"/>
      <c r="L540" s="67"/>
      <c r="M540" s="67"/>
      <c r="N540" s="67"/>
    </row>
    <row r="541" spans="1:14">
      <c r="A541" s="91" t="s">
        <v>444</v>
      </c>
      <c r="B541" s="91" t="s">
        <v>445</v>
      </c>
      <c r="C541" s="91" t="s">
        <v>446</v>
      </c>
      <c r="D541" s="91" t="s">
        <v>447</v>
      </c>
      <c r="E541" s="92">
        <v>6000</v>
      </c>
      <c r="F541" s="92">
        <v>2000</v>
      </c>
      <c r="G541" s="92">
        <f>E541-F541</f>
        <v>4000</v>
      </c>
      <c r="H541" s="91"/>
      <c r="K541" s="66"/>
      <c r="L541" s="66"/>
      <c r="M541" s="66"/>
      <c r="N541" s="66"/>
    </row>
    <row r="542" spans="1:14">
      <c r="A542" s="91" t="s">
        <v>535</v>
      </c>
      <c r="B542" s="91" t="s">
        <v>536</v>
      </c>
      <c r="C542" s="91" t="s">
        <v>446</v>
      </c>
      <c r="D542" s="91" t="s">
        <v>537</v>
      </c>
      <c r="E542" s="92">
        <v>70640</v>
      </c>
      <c r="F542" s="92">
        <v>50000</v>
      </c>
      <c r="G542" s="92">
        <f>E542-F542</f>
        <v>20640</v>
      </c>
      <c r="H542" s="91"/>
    </row>
    <row r="543" spans="1:14">
      <c r="A543" s="91" t="s">
        <v>693</v>
      </c>
      <c r="B543" s="91" t="s">
        <v>694</v>
      </c>
      <c r="C543" s="91" t="s">
        <v>446</v>
      </c>
      <c r="D543" s="91" t="s">
        <v>695</v>
      </c>
      <c r="E543" s="92">
        <v>38205</v>
      </c>
      <c r="F543" s="92">
        <v>10000</v>
      </c>
      <c r="G543" s="92">
        <f>E543-F543</f>
        <v>28205</v>
      </c>
      <c r="H543" s="91"/>
    </row>
    <row r="544" spans="1:14">
      <c r="A544" s="91" t="s">
        <v>702</v>
      </c>
      <c r="B544" s="91" t="s">
        <v>703</v>
      </c>
      <c r="C544" s="91" t="s">
        <v>446</v>
      </c>
      <c r="D544" s="91" t="s">
        <v>1757</v>
      </c>
      <c r="E544" s="92">
        <v>1000</v>
      </c>
      <c r="F544" s="92"/>
      <c r="G544" s="92"/>
      <c r="H544" s="91"/>
    </row>
    <row r="545" spans="1:8">
      <c r="A545" s="91" t="s">
        <v>725</v>
      </c>
      <c r="B545" s="91" t="s">
        <v>215</v>
      </c>
      <c r="C545" s="91" t="s">
        <v>446</v>
      </c>
      <c r="D545" s="91" t="s">
        <v>1757</v>
      </c>
      <c r="E545" s="92">
        <v>8750</v>
      </c>
      <c r="F545" s="92"/>
      <c r="G545" s="92"/>
      <c r="H545" s="91"/>
    </row>
    <row r="546" spans="1:8">
      <c r="A546" s="91" t="s">
        <v>1145</v>
      </c>
      <c r="B546" s="91" t="s">
        <v>1146</v>
      </c>
      <c r="C546" s="91" t="s">
        <v>446</v>
      </c>
      <c r="D546" s="91" t="s">
        <v>1147</v>
      </c>
      <c r="E546" s="92">
        <v>8490</v>
      </c>
      <c r="F546" s="92">
        <f>4000+2000</f>
        <v>6000</v>
      </c>
      <c r="G546" s="92">
        <f>E546-F546</f>
        <v>2490</v>
      </c>
      <c r="H546" s="91"/>
    </row>
    <row r="547" spans="1:8">
      <c r="A547" s="91" t="s">
        <v>1152</v>
      </c>
      <c r="B547" s="91" t="s">
        <v>1153</v>
      </c>
      <c r="C547" s="91" t="s">
        <v>446</v>
      </c>
      <c r="D547" s="91" t="s">
        <v>1154</v>
      </c>
      <c r="E547" s="92">
        <v>2920</v>
      </c>
      <c r="F547" s="92">
        <v>1500</v>
      </c>
      <c r="G547" s="92">
        <f>E547-F547</f>
        <v>1420</v>
      </c>
      <c r="H547" s="91"/>
    </row>
    <row r="548" spans="1:8">
      <c r="A548" s="91" t="s">
        <v>1155</v>
      </c>
      <c r="B548" s="91" t="s">
        <v>1156</v>
      </c>
      <c r="C548" s="91" t="s">
        <v>446</v>
      </c>
      <c r="D548" s="91" t="s">
        <v>1157</v>
      </c>
      <c r="E548" s="92">
        <v>11830</v>
      </c>
      <c r="F548" s="92">
        <v>5000</v>
      </c>
      <c r="G548" s="92">
        <f>E548-F548</f>
        <v>6830</v>
      </c>
      <c r="H548" s="91"/>
    </row>
    <row r="549" spans="1:8">
      <c r="A549" s="91" t="s">
        <v>1165</v>
      </c>
      <c r="B549" s="91" t="s">
        <v>943</v>
      </c>
      <c r="C549" s="91" t="s">
        <v>446</v>
      </c>
      <c r="D549" s="91" t="s">
        <v>1166</v>
      </c>
      <c r="E549" s="92">
        <v>103660</v>
      </c>
      <c r="F549" s="92">
        <f>70000+15850</f>
        <v>85850</v>
      </c>
      <c r="G549" s="92">
        <f>E549-F549</f>
        <v>17810</v>
      </c>
      <c r="H549" s="91"/>
    </row>
    <row r="550" spans="1:8">
      <c r="A550" s="91" t="s">
        <v>1183</v>
      </c>
      <c r="B550" s="91" t="s">
        <v>1184</v>
      </c>
      <c r="C550" s="91" t="s">
        <v>446</v>
      </c>
      <c r="D550" s="91" t="s">
        <v>1185</v>
      </c>
      <c r="E550" s="92">
        <v>25560</v>
      </c>
      <c r="F550" s="92">
        <v>15000</v>
      </c>
      <c r="G550" s="92">
        <f>E550-F550</f>
        <v>10560</v>
      </c>
      <c r="H550" s="91"/>
    </row>
    <row r="551" spans="1:8" ht="37.5">
      <c r="A551" s="91" t="s">
        <v>420</v>
      </c>
      <c r="B551" s="91" t="s">
        <v>421</v>
      </c>
      <c r="C551" s="42" t="s">
        <v>1778</v>
      </c>
      <c r="D551" s="91" t="s">
        <v>1757</v>
      </c>
      <c r="E551" s="92">
        <v>55000</v>
      </c>
      <c r="F551" s="92"/>
      <c r="G551" s="92"/>
      <c r="H551" s="91"/>
    </row>
    <row r="552" spans="1:8">
      <c r="A552" s="91" t="s">
        <v>2029</v>
      </c>
      <c r="B552" s="91" t="s">
        <v>2028</v>
      </c>
      <c r="C552" s="42" t="s">
        <v>446</v>
      </c>
      <c r="D552" s="78">
        <v>1737550199</v>
      </c>
      <c r="E552" s="100">
        <v>6710</v>
      </c>
      <c r="F552" s="92"/>
      <c r="G552" s="92"/>
      <c r="H552" s="91"/>
    </row>
    <row r="553" spans="1:8">
      <c r="A553" s="111" t="s">
        <v>177</v>
      </c>
      <c r="B553" s="112"/>
      <c r="C553" s="112"/>
      <c r="D553" s="112"/>
      <c r="E553" s="112"/>
      <c r="F553" s="112"/>
      <c r="G553" s="112"/>
      <c r="H553" s="113"/>
    </row>
    <row r="554" spans="1:8" s="40" customFormat="1" ht="21">
      <c r="A554" s="89" t="s">
        <v>1760</v>
      </c>
      <c r="B554" s="89" t="s">
        <v>1</v>
      </c>
      <c r="C554" s="89" t="s">
        <v>3</v>
      </c>
      <c r="D554" s="89" t="s">
        <v>4</v>
      </c>
      <c r="E554" s="39" t="s">
        <v>1776</v>
      </c>
      <c r="F554" s="39" t="s">
        <v>1727</v>
      </c>
      <c r="G554" s="39" t="s">
        <v>1728</v>
      </c>
      <c r="H554" s="89" t="s">
        <v>1784</v>
      </c>
    </row>
    <row r="555" spans="1:8">
      <c r="A555" s="91" t="s">
        <v>175</v>
      </c>
      <c r="B555" s="91" t="s">
        <v>176</v>
      </c>
      <c r="C555" s="91" t="s">
        <v>177</v>
      </c>
      <c r="D555" s="91" t="s">
        <v>1757</v>
      </c>
      <c r="E555" s="92">
        <v>9500</v>
      </c>
      <c r="F555" s="92"/>
      <c r="G555" s="92"/>
      <c r="H555" s="91"/>
    </row>
    <row r="556" spans="1:8">
      <c r="A556" s="91" t="s">
        <v>240</v>
      </c>
      <c r="B556" s="91" t="s">
        <v>241</v>
      </c>
      <c r="C556" s="91" t="s">
        <v>177</v>
      </c>
      <c r="D556" s="91" t="s">
        <v>242</v>
      </c>
      <c r="E556" s="92">
        <v>10000</v>
      </c>
      <c r="F556" s="92"/>
      <c r="G556" s="92"/>
      <c r="H556" s="91"/>
    </row>
    <row r="557" spans="1:8">
      <c r="A557" s="91" t="s">
        <v>252</v>
      </c>
      <c r="B557" s="91" t="s">
        <v>253</v>
      </c>
      <c r="C557" s="91" t="s">
        <v>177</v>
      </c>
      <c r="D557" s="91" t="s">
        <v>1757</v>
      </c>
      <c r="E557" s="92">
        <v>17000</v>
      </c>
      <c r="F557" s="92"/>
      <c r="G557" s="92"/>
      <c r="H557" s="91"/>
    </row>
    <row r="558" spans="1:8">
      <c r="A558" s="91" t="s">
        <v>273</v>
      </c>
      <c r="B558" s="91" t="s">
        <v>274</v>
      </c>
      <c r="C558" s="91" t="s">
        <v>177</v>
      </c>
      <c r="D558" s="91" t="s">
        <v>1757</v>
      </c>
      <c r="E558" s="92">
        <v>8000</v>
      </c>
      <c r="F558" s="92"/>
      <c r="G558" s="92"/>
      <c r="H558" s="91"/>
    </row>
    <row r="559" spans="1:8">
      <c r="A559" s="91" t="s">
        <v>283</v>
      </c>
      <c r="B559" s="91" t="s">
        <v>284</v>
      </c>
      <c r="C559" s="91" t="s">
        <v>177</v>
      </c>
      <c r="D559" s="91" t="s">
        <v>1757</v>
      </c>
      <c r="E559" s="92">
        <v>38000</v>
      </c>
      <c r="F559" s="92"/>
      <c r="G559" s="92"/>
      <c r="H559" s="91"/>
    </row>
    <row r="560" spans="1:8">
      <c r="A560" s="91" t="s">
        <v>302</v>
      </c>
      <c r="B560" s="91" t="s">
        <v>303</v>
      </c>
      <c r="C560" s="91" t="s">
        <v>177</v>
      </c>
      <c r="D560" s="91" t="s">
        <v>1757</v>
      </c>
      <c r="E560" s="92">
        <v>24000</v>
      </c>
      <c r="F560" s="92"/>
      <c r="G560" s="92"/>
      <c r="H560" s="91"/>
    </row>
    <row r="561" spans="1:8">
      <c r="A561" s="91" t="s">
        <v>311</v>
      </c>
      <c r="B561" s="91" t="s">
        <v>312</v>
      </c>
      <c r="C561" s="91" t="s">
        <v>177</v>
      </c>
      <c r="D561" s="91" t="s">
        <v>1757</v>
      </c>
      <c r="E561" s="92">
        <v>82500</v>
      </c>
      <c r="F561" s="92"/>
      <c r="G561" s="92"/>
      <c r="H561" s="91"/>
    </row>
    <row r="562" spans="1:8">
      <c r="A562" s="91" t="s">
        <v>334</v>
      </c>
      <c r="B562" s="91" t="s">
        <v>335</v>
      </c>
      <c r="C562" s="91" t="s">
        <v>177</v>
      </c>
      <c r="D562" s="91" t="s">
        <v>1757</v>
      </c>
      <c r="E562" s="92">
        <v>31500</v>
      </c>
      <c r="F562" s="92"/>
      <c r="G562" s="92"/>
      <c r="H562" s="91"/>
    </row>
    <row r="563" spans="1:8">
      <c r="A563" s="91" t="s">
        <v>356</v>
      </c>
      <c r="B563" s="91" t="s">
        <v>357</v>
      </c>
      <c r="C563" s="91" t="s">
        <v>177</v>
      </c>
      <c r="D563" s="91" t="s">
        <v>1757</v>
      </c>
      <c r="E563" s="92">
        <v>1300490</v>
      </c>
      <c r="F563" s="92"/>
      <c r="G563" s="92"/>
      <c r="H563" s="91"/>
    </row>
    <row r="564" spans="1:8">
      <c r="A564" s="91" t="s">
        <v>456</v>
      </c>
      <c r="B564" s="91" t="s">
        <v>457</v>
      </c>
      <c r="C564" s="91" t="s">
        <v>177</v>
      </c>
      <c r="D564" s="91" t="s">
        <v>458</v>
      </c>
      <c r="E564" s="92">
        <v>500</v>
      </c>
      <c r="F564" s="92"/>
      <c r="G564" s="92"/>
      <c r="H564" s="91"/>
    </row>
    <row r="565" spans="1:8">
      <c r="A565" s="91" t="s">
        <v>468</v>
      </c>
      <c r="B565" s="91" t="s">
        <v>469</v>
      </c>
      <c r="C565" s="91" t="s">
        <v>177</v>
      </c>
      <c r="D565" s="91" t="s">
        <v>470</v>
      </c>
      <c r="E565" s="92">
        <v>39600</v>
      </c>
      <c r="F565" s="92"/>
      <c r="G565" s="92"/>
      <c r="H565" s="91"/>
    </row>
    <row r="566" spans="1:8">
      <c r="A566" s="91" t="s">
        <v>471</v>
      </c>
      <c r="B566" s="91" t="s">
        <v>472</v>
      </c>
      <c r="C566" s="91" t="s">
        <v>177</v>
      </c>
      <c r="D566" s="91" t="s">
        <v>1757</v>
      </c>
      <c r="E566" s="92">
        <v>2500</v>
      </c>
      <c r="F566" s="92"/>
      <c r="G566" s="92"/>
      <c r="H566" s="91"/>
    </row>
    <row r="567" spans="1:8">
      <c r="A567" s="91" t="s">
        <v>515</v>
      </c>
      <c r="B567" s="91" t="s">
        <v>516</v>
      </c>
      <c r="C567" s="91" t="s">
        <v>177</v>
      </c>
      <c r="D567" s="91" t="s">
        <v>1757</v>
      </c>
      <c r="E567" s="92">
        <v>25000</v>
      </c>
      <c r="F567" s="92">
        <v>15000</v>
      </c>
      <c r="G567" s="92">
        <f>E567-F567</f>
        <v>10000</v>
      </c>
      <c r="H567" s="91"/>
    </row>
    <row r="568" spans="1:8">
      <c r="A568" s="91" t="s">
        <v>567</v>
      </c>
      <c r="B568" s="91" t="s">
        <v>568</v>
      </c>
      <c r="C568" s="91" t="s">
        <v>177</v>
      </c>
      <c r="D568" s="91" t="s">
        <v>569</v>
      </c>
      <c r="E568" s="92">
        <v>39840</v>
      </c>
      <c r="F568" s="92">
        <f>19000+5000</f>
        <v>24000</v>
      </c>
      <c r="G568" s="92">
        <f>E568-F568</f>
        <v>15840</v>
      </c>
      <c r="H568" s="91"/>
    </row>
    <row r="569" spans="1:8">
      <c r="A569" s="91" t="s">
        <v>582</v>
      </c>
      <c r="B569" s="91" t="s">
        <v>583</v>
      </c>
      <c r="C569" s="91" t="s">
        <v>177</v>
      </c>
      <c r="D569" s="91" t="s">
        <v>584</v>
      </c>
      <c r="E569" s="92">
        <v>17500</v>
      </c>
      <c r="F569" s="92">
        <v>11000</v>
      </c>
      <c r="G569" s="92">
        <f>E569-F569</f>
        <v>6500</v>
      </c>
      <c r="H569" s="91"/>
    </row>
    <row r="570" spans="1:8">
      <c r="A570" s="91" t="s">
        <v>622</v>
      </c>
      <c r="B570" s="91" t="s">
        <v>623</v>
      </c>
      <c r="C570" s="91" t="s">
        <v>177</v>
      </c>
      <c r="D570" s="91" t="s">
        <v>1757</v>
      </c>
      <c r="E570" s="92">
        <v>52000</v>
      </c>
      <c r="F570" s="92">
        <v>30000</v>
      </c>
      <c r="G570" s="92">
        <f>E570-F570</f>
        <v>22000</v>
      </c>
      <c r="H570" s="91"/>
    </row>
    <row r="571" spans="1:8">
      <c r="A571" s="91" t="s">
        <v>628</v>
      </c>
      <c r="B571" s="91" t="s">
        <v>629</v>
      </c>
      <c r="C571" s="91" t="s">
        <v>177</v>
      </c>
      <c r="D571" s="91" t="s">
        <v>1757</v>
      </c>
      <c r="E571" s="92">
        <v>1000</v>
      </c>
      <c r="F571" s="92"/>
      <c r="G571" s="92"/>
      <c r="H571" s="91"/>
    </row>
    <row r="572" spans="1:8">
      <c r="A572" s="91" t="s">
        <v>667</v>
      </c>
      <c r="B572" s="91" t="s">
        <v>137</v>
      </c>
      <c r="C572" s="91" t="s">
        <v>177</v>
      </c>
      <c r="D572" s="91" t="s">
        <v>668</v>
      </c>
      <c r="E572" s="92">
        <v>43800</v>
      </c>
      <c r="F572" s="92">
        <v>35000</v>
      </c>
      <c r="G572" s="92">
        <f>E572-F572</f>
        <v>8800</v>
      </c>
      <c r="H572" s="91"/>
    </row>
    <row r="573" spans="1:8">
      <c r="A573" s="91" t="s">
        <v>709</v>
      </c>
      <c r="B573" s="91" t="s">
        <v>710</v>
      </c>
      <c r="C573" s="91" t="s">
        <v>177</v>
      </c>
      <c r="D573" s="91" t="s">
        <v>711</v>
      </c>
      <c r="E573" s="92">
        <v>8200</v>
      </c>
      <c r="F573" s="92"/>
      <c r="G573" s="92"/>
      <c r="H573" s="91"/>
    </row>
    <row r="574" spans="1:8">
      <c r="A574" s="91" t="s">
        <v>739</v>
      </c>
      <c r="B574" s="91" t="s">
        <v>713</v>
      </c>
      <c r="C574" s="91" t="s">
        <v>177</v>
      </c>
      <c r="D574" s="91" t="s">
        <v>1757</v>
      </c>
      <c r="E574" s="92">
        <v>700</v>
      </c>
      <c r="F574" s="92"/>
      <c r="G574" s="92"/>
      <c r="H574" s="91"/>
    </row>
    <row r="575" spans="1:8">
      <c r="A575" s="91" t="s">
        <v>740</v>
      </c>
      <c r="B575" s="91" t="s">
        <v>741</v>
      </c>
      <c r="C575" s="91" t="s">
        <v>177</v>
      </c>
      <c r="D575" s="91" t="s">
        <v>1757</v>
      </c>
      <c r="E575" s="92">
        <v>250</v>
      </c>
      <c r="F575" s="92"/>
      <c r="G575" s="92"/>
      <c r="H575" s="91"/>
    </row>
    <row r="576" spans="1:8">
      <c r="A576" s="91" t="s">
        <v>748</v>
      </c>
      <c r="B576" s="91" t="s">
        <v>749</v>
      </c>
      <c r="C576" s="91" t="s">
        <v>177</v>
      </c>
      <c r="D576" s="91" t="s">
        <v>750</v>
      </c>
      <c r="E576" s="92">
        <v>10970</v>
      </c>
      <c r="F576" s="92">
        <v>2000</v>
      </c>
      <c r="G576" s="92">
        <f>E576-F576</f>
        <v>8970</v>
      </c>
      <c r="H576" s="91"/>
    </row>
    <row r="577" spans="1:21">
      <c r="A577" s="91" t="s">
        <v>764</v>
      </c>
      <c r="B577" s="91" t="s">
        <v>765</v>
      </c>
      <c r="C577" s="91" t="s">
        <v>177</v>
      </c>
      <c r="D577" s="91" t="s">
        <v>1757</v>
      </c>
      <c r="E577" s="92">
        <v>1100</v>
      </c>
      <c r="F577" s="92"/>
      <c r="G577" s="92"/>
      <c r="H577" s="91"/>
    </row>
    <row r="578" spans="1:21">
      <c r="A578" s="91" t="s">
        <v>836</v>
      </c>
      <c r="B578" s="91" t="s">
        <v>837</v>
      </c>
      <c r="C578" s="91" t="s">
        <v>177</v>
      </c>
      <c r="D578" s="91" t="s">
        <v>1757</v>
      </c>
      <c r="E578" s="92">
        <v>450</v>
      </c>
      <c r="F578" s="92"/>
      <c r="G578" s="92"/>
      <c r="H578" s="91"/>
    </row>
    <row r="579" spans="1:21">
      <c r="A579" s="91" t="s">
        <v>838</v>
      </c>
      <c r="B579" s="91" t="s">
        <v>839</v>
      </c>
      <c r="C579" s="91" t="s">
        <v>177</v>
      </c>
      <c r="D579" s="91" t="s">
        <v>1757</v>
      </c>
      <c r="E579" s="92">
        <v>11130</v>
      </c>
      <c r="F579" s="92"/>
      <c r="G579" s="92"/>
      <c r="H579" s="91"/>
    </row>
    <row r="580" spans="1:21">
      <c r="A580" s="91" t="s">
        <v>840</v>
      </c>
      <c r="B580" s="91" t="s">
        <v>841</v>
      </c>
      <c r="C580" s="91" t="s">
        <v>842</v>
      </c>
      <c r="D580" s="91" t="s">
        <v>1757</v>
      </c>
      <c r="E580" s="92">
        <v>22060</v>
      </c>
      <c r="F580" s="92"/>
      <c r="G580" s="92"/>
      <c r="H580" s="91"/>
    </row>
    <row r="581" spans="1:21">
      <c r="A581" s="91" t="s">
        <v>945</v>
      </c>
      <c r="B581" s="91" t="s">
        <v>946</v>
      </c>
      <c r="C581" s="91" t="s">
        <v>177</v>
      </c>
      <c r="D581" s="91" t="s">
        <v>1757</v>
      </c>
      <c r="E581" s="92">
        <v>1000</v>
      </c>
      <c r="F581" s="92"/>
      <c r="G581" s="92"/>
      <c r="H581" s="91"/>
    </row>
    <row r="582" spans="1:21">
      <c r="A582" s="91" t="s">
        <v>947</v>
      </c>
      <c r="B582" s="91" t="s">
        <v>948</v>
      </c>
      <c r="C582" s="91" t="s">
        <v>177</v>
      </c>
      <c r="D582" s="91" t="s">
        <v>1757</v>
      </c>
      <c r="E582" s="92">
        <v>2000</v>
      </c>
      <c r="F582" s="92"/>
      <c r="G582" s="92"/>
      <c r="H582" s="91"/>
    </row>
    <row r="583" spans="1:21">
      <c r="A583" s="91" t="s">
        <v>964</v>
      </c>
      <c r="B583" s="91" t="s">
        <v>965</v>
      </c>
      <c r="C583" s="91" t="s">
        <v>177</v>
      </c>
      <c r="D583" s="91" t="s">
        <v>1757</v>
      </c>
      <c r="E583" s="92">
        <v>4000</v>
      </c>
      <c r="F583" s="92"/>
      <c r="G583" s="92"/>
      <c r="H583" s="91"/>
    </row>
    <row r="584" spans="1:21">
      <c r="A584" s="91" t="s">
        <v>974</v>
      </c>
      <c r="B584" s="91" t="s">
        <v>975</v>
      </c>
      <c r="C584" s="91" t="s">
        <v>177</v>
      </c>
      <c r="D584" s="91" t="s">
        <v>1757</v>
      </c>
      <c r="E584" s="92">
        <v>4950</v>
      </c>
      <c r="F584" s="92"/>
      <c r="G584" s="92"/>
      <c r="H584" s="91"/>
    </row>
    <row r="585" spans="1:21">
      <c r="A585" s="91" t="s">
        <v>976</v>
      </c>
      <c r="B585" s="91" t="s">
        <v>977</v>
      </c>
      <c r="C585" s="91" t="s">
        <v>177</v>
      </c>
      <c r="D585" s="91" t="s">
        <v>978</v>
      </c>
      <c r="E585" s="92">
        <v>15860</v>
      </c>
      <c r="F585" s="92">
        <v>14500</v>
      </c>
      <c r="G585" s="92">
        <f>E585-F585</f>
        <v>1360</v>
      </c>
      <c r="H585" s="91"/>
    </row>
    <row r="586" spans="1:21">
      <c r="A586" s="91" t="s">
        <v>979</v>
      </c>
      <c r="B586" s="91" t="s">
        <v>980</v>
      </c>
      <c r="C586" s="91" t="s">
        <v>177</v>
      </c>
      <c r="D586" s="91" t="s">
        <v>1757</v>
      </c>
      <c r="E586" s="92">
        <v>19050</v>
      </c>
      <c r="F586" s="92"/>
      <c r="G586" s="92"/>
      <c r="H586" s="91"/>
    </row>
    <row r="587" spans="1:21">
      <c r="A587" s="91" t="s">
        <v>983</v>
      </c>
      <c r="B587" s="91" t="s">
        <v>984</v>
      </c>
      <c r="C587" s="91" t="s">
        <v>177</v>
      </c>
      <c r="D587" s="91" t="s">
        <v>1757</v>
      </c>
      <c r="E587" s="92">
        <v>5660</v>
      </c>
      <c r="F587" s="92"/>
      <c r="G587" s="92"/>
      <c r="H587" s="91"/>
    </row>
    <row r="588" spans="1:21">
      <c r="A588" s="91" t="s">
        <v>987</v>
      </c>
      <c r="B588" s="91" t="s">
        <v>988</v>
      </c>
      <c r="C588" s="91" t="s">
        <v>177</v>
      </c>
      <c r="D588" s="91" t="s">
        <v>1757</v>
      </c>
      <c r="E588" s="92">
        <v>6950</v>
      </c>
      <c r="F588" s="92">
        <v>5000</v>
      </c>
      <c r="G588" s="92">
        <f>E588-F588</f>
        <v>1950</v>
      </c>
      <c r="H588" s="91"/>
    </row>
    <row r="589" spans="1:21">
      <c r="A589" s="91" t="s">
        <v>989</v>
      </c>
      <c r="B589" s="91" t="s">
        <v>990</v>
      </c>
      <c r="C589" s="91" t="s">
        <v>177</v>
      </c>
      <c r="D589" s="91" t="s">
        <v>1757</v>
      </c>
      <c r="E589" s="92">
        <v>11880</v>
      </c>
      <c r="F589" s="92"/>
      <c r="G589" s="92"/>
      <c r="H589" s="91"/>
    </row>
    <row r="590" spans="1:21">
      <c r="A590" s="91" t="s">
        <v>1078</v>
      </c>
      <c r="B590" s="91" t="s">
        <v>1079</v>
      </c>
      <c r="C590" s="91" t="s">
        <v>177</v>
      </c>
      <c r="D590" s="91" t="s">
        <v>1080</v>
      </c>
      <c r="E590" s="92">
        <v>4700</v>
      </c>
      <c r="F590" s="92">
        <v>4000</v>
      </c>
      <c r="G590" s="92">
        <f>E590-F590</f>
        <v>700</v>
      </c>
      <c r="H590" s="91"/>
    </row>
    <row r="591" spans="1:21">
      <c r="A591" s="91" t="s">
        <v>1081</v>
      </c>
      <c r="B591" s="91" t="s">
        <v>1082</v>
      </c>
      <c r="C591" s="91" t="s">
        <v>177</v>
      </c>
      <c r="D591" s="91" t="s">
        <v>1757</v>
      </c>
      <c r="E591" s="92">
        <f>16800+44000+O591+R591+U591</f>
        <v>76200</v>
      </c>
      <c r="F591" s="92">
        <v>15500</v>
      </c>
      <c r="G591" s="92">
        <f>E591-F591</f>
        <v>60700</v>
      </c>
      <c r="H591" s="91"/>
      <c r="I591" s="51">
        <v>45833</v>
      </c>
      <c r="J591" s="38" t="s">
        <v>1788</v>
      </c>
      <c r="K591" s="38" t="s">
        <v>1789</v>
      </c>
      <c r="L591" s="38">
        <v>44000</v>
      </c>
      <c r="M591" s="52">
        <v>45838</v>
      </c>
      <c r="N591" s="38" t="s">
        <v>1793</v>
      </c>
      <c r="O591" s="38">
        <v>11000</v>
      </c>
      <c r="P591" s="52">
        <v>45838</v>
      </c>
      <c r="Q591" s="38" t="s">
        <v>1794</v>
      </c>
      <c r="R591" s="38">
        <v>3300</v>
      </c>
      <c r="S591" s="52">
        <v>45839</v>
      </c>
      <c r="T591" s="38" t="s">
        <v>1795</v>
      </c>
      <c r="U591" s="38">
        <v>1100</v>
      </c>
    </row>
    <row r="592" spans="1:21">
      <c r="A592" s="91" t="s">
        <v>1086</v>
      </c>
      <c r="B592" s="91" t="s">
        <v>1087</v>
      </c>
      <c r="C592" s="91" t="s">
        <v>177</v>
      </c>
      <c r="D592" s="91" t="s">
        <v>1757</v>
      </c>
      <c r="E592" s="92">
        <v>24800</v>
      </c>
      <c r="F592" s="92"/>
      <c r="G592" s="92"/>
      <c r="H592" s="91"/>
    </row>
    <row r="593" spans="1:8">
      <c r="A593" s="91" t="s">
        <v>1088</v>
      </c>
      <c r="B593" s="91" t="s">
        <v>1089</v>
      </c>
      <c r="C593" s="91" t="s">
        <v>177</v>
      </c>
      <c r="D593" s="91" t="s">
        <v>1090</v>
      </c>
      <c r="E593" s="92">
        <v>12140</v>
      </c>
      <c r="F593" s="92">
        <v>9500</v>
      </c>
      <c r="G593" s="92">
        <f>E593-F593</f>
        <v>2640</v>
      </c>
      <c r="H593" s="91"/>
    </row>
    <row r="594" spans="1:8">
      <c r="A594" s="91" t="s">
        <v>1091</v>
      </c>
      <c r="B594" s="91" t="s">
        <v>1092</v>
      </c>
      <c r="C594" s="91" t="s">
        <v>177</v>
      </c>
      <c r="D594" s="91" t="s">
        <v>1757</v>
      </c>
      <c r="E594" s="92">
        <v>8220</v>
      </c>
      <c r="F594" s="92">
        <v>3000</v>
      </c>
      <c r="G594" s="92">
        <f>E594-F594</f>
        <v>5220</v>
      </c>
      <c r="H594" s="91"/>
    </row>
    <row r="595" spans="1:8">
      <c r="A595" s="91" t="s">
        <v>1093</v>
      </c>
      <c r="B595" s="91" t="s">
        <v>1094</v>
      </c>
      <c r="C595" s="91" t="s">
        <v>177</v>
      </c>
      <c r="D595" s="91" t="s">
        <v>1757</v>
      </c>
      <c r="E595" s="92">
        <v>6500</v>
      </c>
      <c r="F595" s="92"/>
      <c r="G595" s="92"/>
      <c r="H595" s="91"/>
    </row>
    <row r="596" spans="1:8">
      <c r="A596" s="91" t="s">
        <v>1097</v>
      </c>
      <c r="B596" s="91" t="s">
        <v>276</v>
      </c>
      <c r="C596" s="91" t="s">
        <v>177</v>
      </c>
      <c r="D596" s="91" t="s">
        <v>1098</v>
      </c>
      <c r="E596" s="92">
        <v>1540</v>
      </c>
      <c r="F596" s="92"/>
      <c r="G596" s="92"/>
      <c r="H596" s="91"/>
    </row>
    <row r="597" spans="1:8">
      <c r="A597" s="91" t="s">
        <v>1099</v>
      </c>
      <c r="B597" s="91" t="s">
        <v>1100</v>
      </c>
      <c r="C597" s="91" t="s">
        <v>177</v>
      </c>
      <c r="D597" s="91" t="s">
        <v>1101</v>
      </c>
      <c r="E597" s="92">
        <v>5820</v>
      </c>
      <c r="F597" s="92">
        <v>4000</v>
      </c>
      <c r="G597" s="92">
        <f>E597-F597</f>
        <v>1820</v>
      </c>
      <c r="H597" s="91"/>
    </row>
    <row r="598" spans="1:8">
      <c r="A598" s="91" t="s">
        <v>1105</v>
      </c>
      <c r="B598" s="91" t="s">
        <v>1106</v>
      </c>
      <c r="C598" s="91" t="s">
        <v>177</v>
      </c>
      <c r="D598" s="91" t="s">
        <v>1107</v>
      </c>
      <c r="E598" s="92">
        <v>34000</v>
      </c>
      <c r="F598" s="92">
        <v>25000</v>
      </c>
      <c r="G598" s="92">
        <f>E598-F598</f>
        <v>9000</v>
      </c>
      <c r="H598" s="91"/>
    </row>
    <row r="599" spans="1:8">
      <c r="A599" s="91" t="s">
        <v>1134</v>
      </c>
      <c r="B599" s="91" t="s">
        <v>1135</v>
      </c>
      <c r="C599" s="91" t="s">
        <v>177</v>
      </c>
      <c r="D599" s="91" t="s">
        <v>1136</v>
      </c>
      <c r="E599" s="92">
        <v>25400</v>
      </c>
      <c r="F599" s="92">
        <v>25000</v>
      </c>
      <c r="G599" s="92">
        <f>E599-F599</f>
        <v>400</v>
      </c>
      <c r="H599" s="91"/>
    </row>
    <row r="600" spans="1:8">
      <c r="A600" s="91" t="s">
        <v>1486</v>
      </c>
      <c r="B600" s="91" t="s">
        <v>1487</v>
      </c>
      <c r="C600" s="91" t="s">
        <v>177</v>
      </c>
      <c r="D600" s="91" t="s">
        <v>1757</v>
      </c>
      <c r="E600" s="92">
        <v>741350</v>
      </c>
      <c r="F600" s="92"/>
      <c r="G600" s="92"/>
      <c r="H600" s="91"/>
    </row>
    <row r="601" spans="1:8">
      <c r="A601" s="91" t="s">
        <v>1488</v>
      </c>
      <c r="B601" s="91" t="s">
        <v>1489</v>
      </c>
      <c r="C601" s="91" t="s">
        <v>177</v>
      </c>
      <c r="D601" s="91" t="s">
        <v>1757</v>
      </c>
      <c r="E601" s="92">
        <v>30000</v>
      </c>
      <c r="F601" s="92"/>
      <c r="G601" s="92"/>
      <c r="H601" s="91"/>
    </row>
    <row r="602" spans="1:8">
      <c r="A602" s="91" t="s">
        <v>1513</v>
      </c>
      <c r="B602" s="91" t="s">
        <v>1514</v>
      </c>
      <c r="C602" s="91" t="s">
        <v>177</v>
      </c>
      <c r="D602" s="91" t="s">
        <v>1515</v>
      </c>
      <c r="E602" s="92">
        <v>5490</v>
      </c>
      <c r="F602" s="92"/>
      <c r="G602" s="92"/>
      <c r="H602" s="91"/>
    </row>
    <row r="603" spans="1:8">
      <c r="A603" s="91" t="s">
        <v>1586</v>
      </c>
      <c r="B603" s="91" t="s">
        <v>1587</v>
      </c>
      <c r="C603" s="91" t="s">
        <v>177</v>
      </c>
      <c r="D603" s="91" t="s">
        <v>1588</v>
      </c>
      <c r="E603" s="92">
        <v>30241</v>
      </c>
      <c r="F603" s="92"/>
      <c r="G603" s="92"/>
      <c r="H603" s="91"/>
    </row>
    <row r="604" spans="1:8">
      <c r="A604" s="91" t="s">
        <v>349</v>
      </c>
      <c r="B604" s="91" t="s">
        <v>350</v>
      </c>
      <c r="C604" s="91" t="s">
        <v>351</v>
      </c>
      <c r="D604" s="91" t="s">
        <v>352</v>
      </c>
      <c r="E604" s="92">
        <v>50000</v>
      </c>
      <c r="F604" s="92"/>
      <c r="G604" s="92">
        <f>E604-F604</f>
        <v>50000</v>
      </c>
      <c r="H604" s="91"/>
    </row>
    <row r="605" spans="1:8">
      <c r="A605" s="91" t="s">
        <v>817</v>
      </c>
      <c r="B605" s="91" t="s">
        <v>818</v>
      </c>
      <c r="C605" s="91" t="s">
        <v>819</v>
      </c>
      <c r="D605" s="91" t="s">
        <v>820</v>
      </c>
      <c r="E605" s="92">
        <v>31490</v>
      </c>
      <c r="F605" s="92"/>
      <c r="G605" s="92"/>
      <c r="H605" s="91"/>
    </row>
    <row r="606" spans="1:8">
      <c r="A606" s="91" t="s">
        <v>1111</v>
      </c>
      <c r="B606" s="91" t="s">
        <v>1112</v>
      </c>
      <c r="C606" s="91" t="s">
        <v>1113</v>
      </c>
      <c r="D606" s="91" t="s">
        <v>1757</v>
      </c>
      <c r="E606" s="92">
        <v>13250</v>
      </c>
      <c r="F606" s="92">
        <v>10000</v>
      </c>
      <c r="G606" s="92">
        <f>E606-F606</f>
        <v>3250</v>
      </c>
      <c r="H606" s="91"/>
    </row>
    <row r="607" spans="1:8">
      <c r="A607" s="91" t="s">
        <v>2004</v>
      </c>
      <c r="B607" s="91" t="s">
        <v>2005</v>
      </c>
      <c r="C607" s="91" t="s">
        <v>177</v>
      </c>
      <c r="D607" s="91">
        <v>1765079850</v>
      </c>
      <c r="E607" s="92">
        <v>4160</v>
      </c>
      <c r="F607" s="92">
        <v>3000</v>
      </c>
      <c r="G607" s="92">
        <f>E607-F607</f>
        <v>1160</v>
      </c>
      <c r="H607" s="91"/>
    </row>
    <row r="608" spans="1:8">
      <c r="A608" s="78" t="s">
        <v>1987</v>
      </c>
      <c r="B608" s="91" t="s">
        <v>1988</v>
      </c>
      <c r="C608" s="91" t="s">
        <v>177</v>
      </c>
      <c r="D608" s="91">
        <v>1737851722</v>
      </c>
      <c r="E608" s="92">
        <v>22600</v>
      </c>
      <c r="F608" s="92"/>
      <c r="G608" s="92"/>
      <c r="H608" s="91"/>
    </row>
    <row r="609" spans="1:8">
      <c r="A609" s="117" t="s">
        <v>340</v>
      </c>
      <c r="B609" s="118"/>
      <c r="C609" s="118"/>
      <c r="D609" s="118"/>
      <c r="E609" s="118"/>
      <c r="F609" s="118"/>
      <c r="G609" s="118"/>
      <c r="H609" s="119"/>
    </row>
    <row r="610" spans="1:8" s="40" customFormat="1" ht="21">
      <c r="A610" s="89" t="s">
        <v>1760</v>
      </c>
      <c r="B610" s="89" t="s">
        <v>1</v>
      </c>
      <c r="C610" s="89" t="s">
        <v>3</v>
      </c>
      <c r="D610" s="89" t="s">
        <v>4</v>
      </c>
      <c r="E610" s="39" t="s">
        <v>1776</v>
      </c>
      <c r="F610" s="39" t="s">
        <v>1727</v>
      </c>
      <c r="G610" s="39" t="s">
        <v>1728</v>
      </c>
      <c r="H610" s="89" t="s">
        <v>1784</v>
      </c>
    </row>
    <row r="611" spans="1:8">
      <c r="A611" s="91" t="s">
        <v>338</v>
      </c>
      <c r="B611" s="91" t="s">
        <v>339</v>
      </c>
      <c r="C611" s="91" t="s">
        <v>340</v>
      </c>
      <c r="D611" s="91" t="s">
        <v>341</v>
      </c>
      <c r="E611" s="92">
        <v>10600</v>
      </c>
      <c r="F611" s="92"/>
      <c r="G611" s="92"/>
      <c r="H611" s="91"/>
    </row>
    <row r="612" spans="1:8">
      <c r="A612" s="91" t="s">
        <v>882</v>
      </c>
      <c r="B612" s="91" t="s">
        <v>883</v>
      </c>
      <c r="C612" s="91" t="s">
        <v>340</v>
      </c>
      <c r="D612" s="91" t="s">
        <v>1757</v>
      </c>
      <c r="E612" s="92">
        <v>990</v>
      </c>
      <c r="F612" s="92"/>
      <c r="G612" s="92"/>
      <c r="H612" s="91"/>
    </row>
    <row r="613" spans="1:8">
      <c r="A613" s="91" t="s">
        <v>1009</v>
      </c>
      <c r="B613" s="91" t="s">
        <v>1010</v>
      </c>
      <c r="C613" s="91" t="s">
        <v>340</v>
      </c>
      <c r="D613" s="91" t="s">
        <v>1757</v>
      </c>
      <c r="E613" s="92">
        <v>80</v>
      </c>
      <c r="F613" s="92"/>
      <c r="G613" s="92"/>
      <c r="H613" s="91"/>
    </row>
    <row r="614" spans="1:8">
      <c r="A614" s="91" t="s">
        <v>1203</v>
      </c>
      <c r="B614" s="91" t="s">
        <v>1204</v>
      </c>
      <c r="C614" s="91" t="s">
        <v>340</v>
      </c>
      <c r="D614" s="91" t="s">
        <v>1757</v>
      </c>
      <c r="E614" s="92">
        <v>8470</v>
      </c>
      <c r="F614" s="92">
        <v>7720</v>
      </c>
      <c r="G614" s="92">
        <f>E614-F614</f>
        <v>750</v>
      </c>
      <c r="H614" s="91"/>
    </row>
    <row r="615" spans="1:8">
      <c r="A615" s="91" t="s">
        <v>1225</v>
      </c>
      <c r="B615" s="91" t="s">
        <v>1226</v>
      </c>
      <c r="C615" s="91" t="s">
        <v>340</v>
      </c>
      <c r="D615" s="91" t="s">
        <v>1227</v>
      </c>
      <c r="E615" s="92">
        <v>4250</v>
      </c>
      <c r="F615" s="92"/>
      <c r="G615" s="92"/>
      <c r="H615" s="91"/>
    </row>
    <row r="616" spans="1:8">
      <c r="A616" s="91" t="s">
        <v>1244</v>
      </c>
      <c r="B616" s="91" t="s">
        <v>1245</v>
      </c>
      <c r="C616" s="91" t="s">
        <v>340</v>
      </c>
      <c r="D616" s="91" t="s">
        <v>1246</v>
      </c>
      <c r="E616" s="92">
        <v>23020</v>
      </c>
      <c r="F616" s="92">
        <v>20000</v>
      </c>
      <c r="G616" s="92">
        <f t="shared" ref="G616:G621" si="10">E616-F616</f>
        <v>3020</v>
      </c>
      <c r="H616" s="91"/>
    </row>
    <row r="617" spans="1:8">
      <c r="A617" s="91" t="s">
        <v>1247</v>
      </c>
      <c r="B617" s="91" t="s">
        <v>1219</v>
      </c>
      <c r="C617" s="91" t="s">
        <v>340</v>
      </c>
      <c r="D617" s="91" t="s">
        <v>1248</v>
      </c>
      <c r="E617" s="92">
        <v>25700</v>
      </c>
      <c r="F617" s="92">
        <v>24000</v>
      </c>
      <c r="G617" s="92">
        <f t="shared" si="10"/>
        <v>1700</v>
      </c>
      <c r="H617" s="91"/>
    </row>
    <row r="618" spans="1:8">
      <c r="A618" s="91" t="s">
        <v>1267</v>
      </c>
      <c r="B618" s="91" t="s">
        <v>1268</v>
      </c>
      <c r="C618" s="91" t="s">
        <v>340</v>
      </c>
      <c r="D618" s="91" t="s">
        <v>1269</v>
      </c>
      <c r="E618" s="92">
        <v>158650</v>
      </c>
      <c r="F618" s="92">
        <v>55000</v>
      </c>
      <c r="G618" s="92">
        <f t="shared" si="10"/>
        <v>103650</v>
      </c>
      <c r="H618" s="91"/>
    </row>
    <row r="619" spans="1:8">
      <c r="A619" s="91" t="s">
        <v>1493</v>
      </c>
      <c r="B619" s="91" t="s">
        <v>1494</v>
      </c>
      <c r="C619" s="91" t="s">
        <v>340</v>
      </c>
      <c r="D619" s="91" t="s">
        <v>1495</v>
      </c>
      <c r="E619" s="92">
        <v>22648</v>
      </c>
      <c r="F619" s="92">
        <v>10000</v>
      </c>
      <c r="G619" s="92">
        <f t="shared" si="10"/>
        <v>12648</v>
      </c>
      <c r="H619" s="91"/>
    </row>
    <row r="620" spans="1:8">
      <c r="A620" s="91" t="s">
        <v>2043</v>
      </c>
      <c r="B620" s="91" t="s">
        <v>2044</v>
      </c>
      <c r="C620" s="91" t="s">
        <v>340</v>
      </c>
      <c r="D620" s="105">
        <v>1737049640</v>
      </c>
      <c r="E620" s="92">
        <v>18450</v>
      </c>
      <c r="F620" s="92"/>
      <c r="G620" s="92"/>
      <c r="H620" s="91"/>
    </row>
    <row r="621" spans="1:8">
      <c r="A621" s="91"/>
      <c r="B621" s="91"/>
      <c r="C621" s="91"/>
      <c r="D621" s="91"/>
      <c r="E621" s="92"/>
      <c r="F621" s="92"/>
      <c r="G621" s="92">
        <f t="shared" si="10"/>
        <v>0</v>
      </c>
      <c r="H621" s="91"/>
    </row>
    <row r="622" spans="1:8">
      <c r="A622" s="117" t="s">
        <v>50</v>
      </c>
      <c r="B622" s="118"/>
      <c r="C622" s="118"/>
      <c r="D622" s="118"/>
      <c r="E622" s="118"/>
      <c r="F622" s="118"/>
      <c r="G622" s="118"/>
      <c r="H622" s="119"/>
    </row>
    <row r="623" spans="1:8" s="40" customFormat="1" ht="21">
      <c r="A623" s="89" t="s">
        <v>1760</v>
      </c>
      <c r="B623" s="89" t="s">
        <v>1</v>
      </c>
      <c r="C623" s="89" t="s">
        <v>3</v>
      </c>
      <c r="D623" s="89" t="s">
        <v>4</v>
      </c>
      <c r="E623" s="39" t="s">
        <v>1776</v>
      </c>
      <c r="F623" s="39" t="s">
        <v>1727</v>
      </c>
      <c r="G623" s="39" t="s">
        <v>1728</v>
      </c>
      <c r="H623" s="89" t="s">
        <v>1784</v>
      </c>
    </row>
    <row r="624" spans="1:8">
      <c r="A624" s="91" t="s">
        <v>48</v>
      </c>
      <c r="B624" s="91" t="s">
        <v>49</v>
      </c>
      <c r="C624" s="91" t="s">
        <v>50</v>
      </c>
      <c r="D624" s="91" t="s">
        <v>51</v>
      </c>
      <c r="E624" s="92">
        <v>4000</v>
      </c>
      <c r="F624" s="92"/>
      <c r="G624" s="92"/>
      <c r="H624" s="91"/>
    </row>
    <row r="625" spans="1:8">
      <c r="A625" s="91" t="s">
        <v>985</v>
      </c>
      <c r="B625" s="91" t="s">
        <v>986</v>
      </c>
      <c r="C625" s="91" t="s">
        <v>50</v>
      </c>
      <c r="D625" s="91" t="s">
        <v>1757</v>
      </c>
      <c r="E625" s="92">
        <v>8400</v>
      </c>
      <c r="F625" s="92">
        <v>2000</v>
      </c>
      <c r="G625" s="92">
        <f>E625-F625</f>
        <v>6400</v>
      </c>
      <c r="H625" s="91"/>
    </row>
    <row r="626" spans="1:8">
      <c r="A626" s="91" t="s">
        <v>1177</v>
      </c>
      <c r="B626" s="91" t="s">
        <v>1178</v>
      </c>
      <c r="C626" s="91" t="s">
        <v>50</v>
      </c>
      <c r="D626" s="91" t="s">
        <v>1179</v>
      </c>
      <c r="E626" s="92">
        <v>1700</v>
      </c>
      <c r="F626" s="92"/>
      <c r="G626" s="92">
        <f>E626-F626</f>
        <v>1700</v>
      </c>
      <c r="H626" s="91"/>
    </row>
    <row r="627" spans="1:8">
      <c r="A627" s="91"/>
      <c r="B627" s="91"/>
      <c r="C627" s="91"/>
      <c r="D627" s="91"/>
      <c r="E627" s="92"/>
      <c r="F627" s="92"/>
      <c r="G627" s="92">
        <f>E627-F627</f>
        <v>0</v>
      </c>
      <c r="H627" s="91"/>
    </row>
    <row r="628" spans="1:8">
      <c r="A628" s="111" t="s">
        <v>1198</v>
      </c>
      <c r="B628" s="112"/>
      <c r="C628" s="112"/>
      <c r="D628" s="112"/>
      <c r="E628" s="112"/>
      <c r="F628" s="112"/>
      <c r="G628" s="112"/>
      <c r="H628" s="113"/>
    </row>
    <row r="629" spans="1:8" s="40" customFormat="1" ht="21">
      <c r="A629" s="89" t="s">
        <v>1760</v>
      </c>
      <c r="B629" s="89" t="s">
        <v>1</v>
      </c>
      <c r="C629" s="89" t="s">
        <v>3</v>
      </c>
      <c r="D629" s="89" t="s">
        <v>4</v>
      </c>
      <c r="E629" s="39" t="s">
        <v>1776</v>
      </c>
      <c r="F629" s="39" t="s">
        <v>1727</v>
      </c>
      <c r="G629" s="39" t="s">
        <v>1728</v>
      </c>
      <c r="H629" s="89" t="s">
        <v>1784</v>
      </c>
    </row>
    <row r="630" spans="1:8">
      <c r="A630" s="91" t="s">
        <v>1196</v>
      </c>
      <c r="B630" s="91" t="s">
        <v>1197</v>
      </c>
      <c r="C630" s="91" t="s">
        <v>1198</v>
      </c>
      <c r="D630" s="91" t="s">
        <v>1199</v>
      </c>
      <c r="E630" s="92">
        <v>9800</v>
      </c>
      <c r="F630" s="92">
        <v>5000</v>
      </c>
      <c r="G630" s="92">
        <f>E630-F630</f>
        <v>4800</v>
      </c>
      <c r="H630" s="91"/>
    </row>
    <row r="631" spans="1:8">
      <c r="A631" s="91" t="s">
        <v>1579</v>
      </c>
      <c r="B631" s="91" t="s">
        <v>1532</v>
      </c>
      <c r="C631" s="91" t="s">
        <v>1198</v>
      </c>
      <c r="D631" s="91" t="s">
        <v>1580</v>
      </c>
      <c r="E631" s="92">
        <v>20850</v>
      </c>
      <c r="F631" s="92">
        <v>10000</v>
      </c>
      <c r="G631" s="92">
        <f>E631-F631</f>
        <v>10850</v>
      </c>
      <c r="H631" s="91"/>
    </row>
    <row r="632" spans="1:8">
      <c r="A632" s="91" t="s">
        <v>442</v>
      </c>
      <c r="B632" s="91" t="s">
        <v>32</v>
      </c>
      <c r="C632" s="91" t="s">
        <v>1198</v>
      </c>
      <c r="D632" s="91" t="s">
        <v>443</v>
      </c>
      <c r="E632" s="92">
        <v>1450</v>
      </c>
      <c r="F632" s="92"/>
      <c r="G632" s="92"/>
      <c r="H632" s="91"/>
    </row>
    <row r="633" spans="1:8">
      <c r="A633" s="91" t="s">
        <v>1595</v>
      </c>
      <c r="B633" s="91" t="s">
        <v>1596</v>
      </c>
      <c r="C633" s="91" t="s">
        <v>1198</v>
      </c>
      <c r="D633" s="91" t="s">
        <v>1597</v>
      </c>
      <c r="E633" s="92">
        <v>105845</v>
      </c>
      <c r="F633" s="92">
        <f>50000+19000</f>
        <v>69000</v>
      </c>
      <c r="G633" s="92">
        <f>E633-F633</f>
        <v>36845</v>
      </c>
      <c r="H633" s="91"/>
    </row>
    <row r="634" spans="1:8">
      <c r="A634" s="91" t="s">
        <v>1618</v>
      </c>
      <c r="B634" s="91" t="s">
        <v>1619</v>
      </c>
      <c r="C634" s="91" t="s">
        <v>1198</v>
      </c>
      <c r="D634" s="91" t="s">
        <v>1620</v>
      </c>
      <c r="E634" s="92">
        <v>199404</v>
      </c>
      <c r="F634" s="92">
        <v>190000</v>
      </c>
      <c r="G634" s="92">
        <f>E634-F634</f>
        <v>9404</v>
      </c>
      <c r="H634" s="91"/>
    </row>
    <row r="635" spans="1:8">
      <c r="A635" s="91" t="s">
        <v>1828</v>
      </c>
      <c r="B635" s="91" t="s">
        <v>1829</v>
      </c>
      <c r="C635" s="91" t="s">
        <v>1198</v>
      </c>
      <c r="D635" s="91" t="s">
        <v>1830</v>
      </c>
      <c r="E635" s="91" t="s">
        <v>1831</v>
      </c>
      <c r="F635" s="92"/>
      <c r="G635" s="92"/>
      <c r="H635" s="91"/>
    </row>
    <row r="636" spans="1:8">
      <c r="A636" s="91"/>
      <c r="B636" s="91"/>
      <c r="C636" s="91"/>
      <c r="D636" s="91"/>
      <c r="E636" s="92"/>
      <c r="F636" s="92"/>
      <c r="G636" s="92">
        <f>E636-F636</f>
        <v>0</v>
      </c>
      <c r="H636" s="91"/>
    </row>
    <row r="637" spans="1:8">
      <c r="A637" s="91"/>
      <c r="B637" s="91"/>
      <c r="C637" s="91"/>
      <c r="D637" s="91"/>
      <c r="E637" s="92"/>
      <c r="F637" s="92"/>
      <c r="G637" s="92">
        <f>E637-F637</f>
        <v>0</v>
      </c>
      <c r="H637" s="91"/>
    </row>
    <row r="638" spans="1:8">
      <c r="A638" s="117" t="s">
        <v>626</v>
      </c>
      <c r="B638" s="118"/>
      <c r="C638" s="118"/>
      <c r="D638" s="118"/>
      <c r="E638" s="118"/>
      <c r="F638" s="118"/>
      <c r="G638" s="118"/>
      <c r="H638" s="119"/>
    </row>
    <row r="639" spans="1:8" s="40" customFormat="1" ht="21">
      <c r="A639" s="89" t="s">
        <v>1760</v>
      </c>
      <c r="B639" s="89" t="s">
        <v>1</v>
      </c>
      <c r="C639" s="89" t="s">
        <v>3</v>
      </c>
      <c r="D639" s="89" t="s">
        <v>4</v>
      </c>
      <c r="E639" s="39" t="s">
        <v>1776</v>
      </c>
      <c r="F639" s="39" t="s">
        <v>1727</v>
      </c>
      <c r="G639" s="39" t="s">
        <v>1728</v>
      </c>
      <c r="H639" s="89" t="s">
        <v>1784</v>
      </c>
    </row>
    <row r="640" spans="1:8">
      <c r="A640" s="91" t="s">
        <v>624</v>
      </c>
      <c r="B640" s="91" t="s">
        <v>625</v>
      </c>
      <c r="C640" s="91" t="s">
        <v>626</v>
      </c>
      <c r="D640" s="91" t="s">
        <v>627</v>
      </c>
      <c r="E640" s="92">
        <v>91060</v>
      </c>
      <c r="F640" s="92">
        <v>20000</v>
      </c>
      <c r="G640" s="92">
        <f t="shared" ref="G640:G648" si="11">E640-F640</f>
        <v>71060</v>
      </c>
      <c r="H640" s="91"/>
    </row>
    <row r="641" spans="1:16384">
      <c r="A641" s="91" t="s">
        <v>1218</v>
      </c>
      <c r="B641" s="91" t="s">
        <v>1219</v>
      </c>
      <c r="C641" s="91" t="s">
        <v>1208</v>
      </c>
      <c r="D641" s="91" t="s">
        <v>1220</v>
      </c>
      <c r="E641" s="92">
        <v>11550</v>
      </c>
      <c r="F641" s="92">
        <v>7000</v>
      </c>
      <c r="G641" s="92">
        <f t="shared" si="11"/>
        <v>4550</v>
      </c>
      <c r="H641" s="91"/>
    </row>
    <row r="642" spans="1:16384">
      <c r="A642" s="91" t="s">
        <v>1234</v>
      </c>
      <c r="B642" s="91" t="s">
        <v>1235</v>
      </c>
      <c r="C642" s="91" t="s">
        <v>1208</v>
      </c>
      <c r="D642" s="91" t="s">
        <v>1236</v>
      </c>
      <c r="E642" s="92">
        <f>15300+J642</f>
        <v>19500</v>
      </c>
      <c r="F642" s="92">
        <v>10000</v>
      </c>
      <c r="G642" s="92">
        <f t="shared" si="11"/>
        <v>9500</v>
      </c>
      <c r="H642" s="91"/>
      <c r="I642" s="38" t="s">
        <v>1813</v>
      </c>
      <c r="J642" s="38">
        <v>4200</v>
      </c>
    </row>
    <row r="643" spans="1:16384">
      <c r="A643" s="91" t="s">
        <v>1237</v>
      </c>
      <c r="B643" s="91" t="s">
        <v>1238</v>
      </c>
      <c r="C643" s="91" t="s">
        <v>1208</v>
      </c>
      <c r="D643" s="91" t="s">
        <v>1239</v>
      </c>
      <c r="E643" s="92">
        <v>25700</v>
      </c>
      <c r="F643" s="92">
        <v>15700</v>
      </c>
      <c r="G643" s="92">
        <f t="shared" si="11"/>
        <v>10000</v>
      </c>
      <c r="H643" s="91"/>
    </row>
    <row r="644" spans="1:16384">
      <c r="A644" s="91" t="s">
        <v>1251</v>
      </c>
      <c r="B644" s="91" t="s">
        <v>1252</v>
      </c>
      <c r="C644" s="91" t="s">
        <v>1208</v>
      </c>
      <c r="D644" s="91" t="s">
        <v>1253</v>
      </c>
      <c r="E644" s="92">
        <v>50030</v>
      </c>
      <c r="F644" s="92">
        <v>20000</v>
      </c>
      <c r="G644" s="92">
        <f t="shared" si="11"/>
        <v>30030</v>
      </c>
      <c r="H644" s="91"/>
    </row>
    <row r="645" spans="1:16384">
      <c r="A645" s="91" t="s">
        <v>1280</v>
      </c>
      <c r="B645" s="91" t="s">
        <v>804</v>
      </c>
      <c r="C645" s="91" t="s">
        <v>1208</v>
      </c>
      <c r="D645" s="91" t="s">
        <v>1757</v>
      </c>
      <c r="E645" s="92">
        <v>25910</v>
      </c>
      <c r="F645" s="92">
        <v>14000</v>
      </c>
      <c r="G645" s="92">
        <f t="shared" si="11"/>
        <v>11910</v>
      </c>
      <c r="H645" s="91"/>
    </row>
    <row r="646" spans="1:16384">
      <c r="A646" s="91" t="s">
        <v>1293</v>
      </c>
      <c r="B646" s="91" t="s">
        <v>1294</v>
      </c>
      <c r="C646" s="91" t="s">
        <v>1208</v>
      </c>
      <c r="D646" s="91" t="s">
        <v>1295</v>
      </c>
      <c r="E646" s="92">
        <v>19910</v>
      </c>
      <c r="F646" s="92">
        <v>10000</v>
      </c>
      <c r="G646" s="92">
        <f t="shared" si="11"/>
        <v>9910</v>
      </c>
      <c r="H646" s="91"/>
    </row>
    <row r="647" spans="1:16384">
      <c r="A647" s="91" t="s">
        <v>1296</v>
      </c>
      <c r="B647" s="91" t="s">
        <v>137</v>
      </c>
      <c r="C647" s="91" t="s">
        <v>1208</v>
      </c>
      <c r="D647" s="91" t="s">
        <v>1297</v>
      </c>
      <c r="E647" s="92">
        <v>26310</v>
      </c>
      <c r="F647" s="92">
        <v>20000</v>
      </c>
      <c r="G647" s="92">
        <f t="shared" si="11"/>
        <v>6310</v>
      </c>
      <c r="H647" s="91"/>
    </row>
    <row r="648" spans="1:16384">
      <c r="A648" s="91" t="s">
        <v>1324</v>
      </c>
      <c r="B648" s="91" t="s">
        <v>1325</v>
      </c>
      <c r="C648" s="91" t="s">
        <v>1208</v>
      </c>
      <c r="D648" s="91" t="s">
        <v>1757</v>
      </c>
      <c r="E648" s="92">
        <v>24520</v>
      </c>
      <c r="F648" s="92">
        <v>9520</v>
      </c>
      <c r="G648" s="92">
        <f t="shared" si="11"/>
        <v>15000</v>
      </c>
      <c r="H648" s="91"/>
    </row>
    <row r="649" spans="1:16384">
      <c r="A649" s="91" t="s">
        <v>890</v>
      </c>
      <c r="B649" s="91" t="s">
        <v>891</v>
      </c>
      <c r="C649" s="91" t="s">
        <v>892</v>
      </c>
      <c r="D649" s="91" t="s">
        <v>893</v>
      </c>
      <c r="E649" s="92">
        <v>2100</v>
      </c>
      <c r="F649" s="92"/>
      <c r="G649" s="92"/>
      <c r="H649" s="91"/>
    </row>
    <row r="650" spans="1:16384">
      <c r="A650" s="91" t="s">
        <v>1262</v>
      </c>
      <c r="B650" s="91" t="s">
        <v>1263</v>
      </c>
      <c r="C650" s="91" t="s">
        <v>892</v>
      </c>
      <c r="D650" s="91" t="s">
        <v>1264</v>
      </c>
      <c r="E650" s="92">
        <f>83100-900+1600</f>
        <v>83800</v>
      </c>
      <c r="F650" s="92">
        <v>40000</v>
      </c>
      <c r="G650" s="92">
        <f>E650-F650</f>
        <v>43800</v>
      </c>
      <c r="H650" s="91"/>
    </row>
    <row r="651" spans="1:16384">
      <c r="A651" s="91" t="s">
        <v>1329</v>
      </c>
      <c r="B651" s="91" t="s">
        <v>1330</v>
      </c>
      <c r="C651" s="91" t="s">
        <v>892</v>
      </c>
      <c r="D651" s="91" t="s">
        <v>1331</v>
      </c>
      <c r="E651" s="92">
        <f>15730+25020</f>
        <v>40750</v>
      </c>
      <c r="F651" s="92">
        <v>22000</v>
      </c>
      <c r="G651" s="92">
        <f>E651-F651</f>
        <v>18750</v>
      </c>
      <c r="H651" s="91"/>
      <c r="I651" s="94"/>
    </row>
    <row r="652" spans="1:16384">
      <c r="A652" s="91" t="s">
        <v>1823</v>
      </c>
      <c r="B652" s="91" t="s">
        <v>1824</v>
      </c>
      <c r="C652" s="91" t="s">
        <v>626</v>
      </c>
      <c r="D652" s="91">
        <v>1738099392</v>
      </c>
      <c r="E652" s="56">
        <f>10980+1600+5200</f>
        <v>17780</v>
      </c>
      <c r="F652" s="92"/>
      <c r="G652" s="92"/>
      <c r="H652" s="91"/>
    </row>
    <row r="653" spans="1:16384">
      <c r="A653" s="20" t="s">
        <v>2015</v>
      </c>
      <c r="B653" s="91" t="s">
        <v>2016</v>
      </c>
      <c r="C653" s="91" t="s">
        <v>626</v>
      </c>
      <c r="D653" s="16">
        <v>1717782615</v>
      </c>
      <c r="E653" s="56">
        <v>18750</v>
      </c>
      <c r="F653" s="20">
        <v>10000</v>
      </c>
      <c r="G653" s="92">
        <f t="shared" ref="G653" si="12">E653-F653</f>
        <v>8750</v>
      </c>
      <c r="H653" s="106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 s="68"/>
      <c r="BZ653" s="68"/>
      <c r="CA653" s="68"/>
      <c r="CB653" s="68"/>
      <c r="CC653" s="68"/>
      <c r="CD653" s="68"/>
      <c r="CE653" s="68"/>
      <c r="CF653" s="68"/>
      <c r="CG653" s="68"/>
      <c r="CH653" s="68"/>
      <c r="CI653" s="68"/>
      <c r="CJ653" s="68"/>
      <c r="CK653" s="68"/>
      <c r="CL653" s="68"/>
      <c r="CM653" s="68"/>
      <c r="CN653" s="68"/>
      <c r="CO653" s="68"/>
      <c r="CP653" s="68"/>
      <c r="CQ653" s="68"/>
      <c r="CR653" s="68"/>
      <c r="CS653" s="68"/>
      <c r="CT653" s="68"/>
      <c r="CU653" s="68"/>
      <c r="CV653" s="68"/>
      <c r="CW653" s="68"/>
      <c r="CX653" s="68"/>
      <c r="CY653" s="68"/>
      <c r="CZ653" s="68"/>
      <c r="DA653" s="68"/>
      <c r="DB653" s="68"/>
      <c r="DC653" s="68"/>
      <c r="DD653" s="68"/>
      <c r="DE653" s="68"/>
      <c r="DF653" s="68"/>
      <c r="DG653" s="68"/>
      <c r="DH653" s="68"/>
      <c r="DI653" s="68"/>
      <c r="DJ653" s="68"/>
      <c r="DK653" s="68"/>
      <c r="DL653" s="68"/>
      <c r="DM653" s="68"/>
      <c r="DN653" s="68"/>
      <c r="DO653" s="68"/>
      <c r="DP653" s="68"/>
      <c r="DQ653" s="68"/>
      <c r="DR653" s="68"/>
      <c r="DS653" s="68"/>
      <c r="DT653" s="68"/>
      <c r="DU653" s="68"/>
      <c r="DV653" s="68"/>
      <c r="DW653" s="68"/>
      <c r="DX653" s="68"/>
      <c r="DY653" s="68"/>
      <c r="DZ653" s="68"/>
      <c r="EA653" s="68"/>
      <c r="EB653" s="68"/>
      <c r="EC653" s="68"/>
      <c r="ED653" s="68"/>
      <c r="EE653" s="68"/>
      <c r="EF653" s="68"/>
      <c r="EG653" s="68"/>
      <c r="EH653" s="68"/>
      <c r="EI653" s="68"/>
      <c r="EJ653" s="68"/>
      <c r="EK653" s="68"/>
      <c r="EL653" s="68"/>
      <c r="EM653" s="68"/>
      <c r="EN653" s="68"/>
      <c r="EO653" s="68"/>
      <c r="EP653" s="68"/>
      <c r="EQ653" s="68"/>
      <c r="ER653" s="68"/>
      <c r="ES653" s="68"/>
      <c r="ET653" s="68"/>
      <c r="EU653" s="68"/>
      <c r="EV653" s="68"/>
      <c r="EW653" s="68"/>
      <c r="EX653" s="68"/>
      <c r="EY653" s="68"/>
      <c r="EZ653" s="68"/>
      <c r="FA653" s="68"/>
      <c r="FB653" s="68"/>
      <c r="FC653" s="68"/>
      <c r="FD653" s="68"/>
      <c r="FE653" s="68"/>
      <c r="FF653" s="68"/>
      <c r="FG653" s="68"/>
      <c r="FH653" s="68"/>
      <c r="FI653" s="68"/>
      <c r="FJ653" s="68"/>
      <c r="FK653" s="68"/>
      <c r="FL653" s="68"/>
      <c r="FM653" s="68"/>
      <c r="FN653" s="68"/>
      <c r="FO653" s="68"/>
      <c r="FP653" s="68"/>
      <c r="FQ653" s="68"/>
      <c r="FR653" s="68"/>
      <c r="FS653" s="68"/>
      <c r="FT653" s="68"/>
      <c r="FU653" s="68"/>
      <c r="FV653" s="68"/>
      <c r="FW653" s="68"/>
      <c r="FX653" s="68"/>
      <c r="FY653" s="68"/>
      <c r="FZ653" s="68"/>
      <c r="GA653" s="68"/>
      <c r="GB653" s="68"/>
      <c r="GC653" s="68"/>
      <c r="GD653" s="68"/>
      <c r="GE653" s="68"/>
      <c r="GF653" s="68"/>
      <c r="GG653" s="68"/>
      <c r="GH653" s="68"/>
      <c r="GI653" s="68"/>
      <c r="GJ653" s="68"/>
      <c r="GK653" s="68"/>
      <c r="GL653" s="68"/>
      <c r="GM653" s="68"/>
      <c r="GN653" s="68"/>
      <c r="GO653" s="68"/>
      <c r="GP653" s="68"/>
      <c r="GQ653" s="68"/>
      <c r="GR653" s="68"/>
      <c r="GS653" s="68"/>
      <c r="GT653" s="68"/>
      <c r="GU653" s="68"/>
      <c r="GV653" s="68"/>
      <c r="GW653" s="68"/>
      <c r="GX653" s="68"/>
      <c r="GY653" s="68"/>
      <c r="GZ653" s="68"/>
      <c r="HA653" s="68"/>
      <c r="HB653" s="68"/>
      <c r="HC653" s="68"/>
      <c r="HD653" s="68"/>
      <c r="HE653" s="68"/>
      <c r="HF653" s="68"/>
      <c r="HG653" s="68"/>
      <c r="HH653" s="68"/>
      <c r="HI653" s="68"/>
      <c r="HJ653" s="68"/>
      <c r="HK653" s="68"/>
      <c r="HL653" s="68"/>
      <c r="HM653" s="68"/>
      <c r="HN653" s="68"/>
      <c r="HO653" s="68"/>
      <c r="HP653" s="68"/>
      <c r="HQ653" s="68"/>
      <c r="HR653" s="68"/>
      <c r="HS653" s="68"/>
      <c r="HT653" s="68"/>
      <c r="HU653" s="68"/>
      <c r="HV653" s="68"/>
      <c r="HW653" s="68"/>
      <c r="HX653" s="68"/>
      <c r="HY653" s="68"/>
      <c r="HZ653" s="68"/>
      <c r="IA653" s="68"/>
      <c r="IB653" s="68"/>
      <c r="IC653" s="68"/>
      <c r="ID653" s="68"/>
      <c r="IE653" s="68"/>
      <c r="IF653" s="68"/>
      <c r="IG653" s="68"/>
      <c r="IH653" s="68"/>
      <c r="II653" s="68"/>
      <c r="IJ653" s="68"/>
      <c r="IK653" s="68"/>
      <c r="IL653" s="68"/>
      <c r="IM653" s="68"/>
      <c r="IN653" s="68"/>
      <c r="IO653" s="68"/>
      <c r="IP653" s="68"/>
      <c r="IQ653" s="68"/>
      <c r="IR653" s="68"/>
      <c r="IS653" s="68"/>
      <c r="IT653" s="68"/>
      <c r="IU653" s="68"/>
      <c r="IV653" s="68"/>
      <c r="IW653" s="68"/>
      <c r="IX653" s="68"/>
      <c r="IY653" s="68"/>
      <c r="IZ653" s="68"/>
      <c r="JA653" s="68"/>
      <c r="JB653" s="68"/>
      <c r="JC653" s="68"/>
      <c r="JD653" s="68"/>
      <c r="JE653" s="68"/>
      <c r="JF653" s="68"/>
      <c r="JG653" s="68"/>
      <c r="JH653" s="68"/>
      <c r="JI653" s="68"/>
      <c r="JJ653" s="68"/>
      <c r="JK653" s="68"/>
      <c r="JL653" s="68"/>
      <c r="JM653" s="68"/>
      <c r="JN653" s="68"/>
      <c r="JO653" s="68"/>
      <c r="JP653" s="68"/>
      <c r="JQ653" s="68"/>
      <c r="JR653" s="68"/>
      <c r="JS653" s="68"/>
      <c r="JT653" s="68"/>
      <c r="JU653" s="68"/>
      <c r="JV653" s="68"/>
      <c r="JW653" s="68"/>
      <c r="JX653" s="68"/>
      <c r="JY653" s="68"/>
      <c r="JZ653" s="68"/>
      <c r="KA653" s="68"/>
      <c r="KB653" s="68"/>
      <c r="KC653" s="68"/>
      <c r="KD653" s="68"/>
      <c r="KE653" s="68"/>
      <c r="KF653" s="68"/>
      <c r="KG653" s="68"/>
      <c r="KH653" s="68"/>
      <c r="KI653" s="68"/>
      <c r="KJ653" s="68"/>
      <c r="KK653" s="68"/>
      <c r="KL653" s="68"/>
      <c r="KM653" s="68"/>
      <c r="KN653" s="68"/>
      <c r="KO653" s="68"/>
      <c r="KP653" s="68"/>
      <c r="KQ653" s="68"/>
      <c r="KR653" s="68"/>
      <c r="KS653" s="68"/>
      <c r="KT653" s="68"/>
      <c r="KU653" s="68"/>
      <c r="KV653" s="68"/>
      <c r="KW653" s="68"/>
      <c r="KX653" s="68"/>
      <c r="KY653" s="68"/>
      <c r="KZ653" s="68"/>
      <c r="LA653" s="68"/>
      <c r="LB653" s="68"/>
      <c r="LC653" s="68"/>
      <c r="LD653" s="68"/>
      <c r="LE653" s="68"/>
      <c r="LF653" s="68"/>
      <c r="LG653" s="68"/>
      <c r="LH653" s="68"/>
      <c r="LI653" s="68"/>
      <c r="LJ653" s="68"/>
      <c r="LK653" s="68"/>
      <c r="LL653" s="68"/>
      <c r="LM653" s="68"/>
      <c r="LN653" s="68"/>
      <c r="LO653" s="68"/>
      <c r="LP653" s="68"/>
      <c r="LQ653" s="68"/>
      <c r="LR653" s="68"/>
      <c r="LS653" s="68"/>
      <c r="LT653" s="68"/>
      <c r="LU653" s="68"/>
      <c r="LV653" s="68"/>
      <c r="LW653" s="68"/>
      <c r="LX653" s="68"/>
      <c r="LY653" s="68"/>
      <c r="LZ653" s="68"/>
      <c r="MA653" s="68"/>
      <c r="MB653" s="68"/>
      <c r="MC653" s="68"/>
      <c r="MD653" s="68"/>
      <c r="ME653" s="68"/>
      <c r="MF653" s="68"/>
      <c r="MG653" s="68"/>
      <c r="MH653" s="68"/>
      <c r="MI653" s="68"/>
      <c r="MJ653" s="68"/>
      <c r="MK653" s="68"/>
      <c r="ML653" s="68"/>
      <c r="MM653" s="68"/>
      <c r="MN653" s="68"/>
      <c r="MO653" s="68"/>
      <c r="MP653" s="68"/>
      <c r="MQ653" s="68"/>
      <c r="MR653" s="68"/>
      <c r="MS653" s="68"/>
      <c r="MT653" s="68"/>
      <c r="MU653" s="68"/>
      <c r="MV653" s="68"/>
      <c r="MW653" s="68"/>
      <c r="MX653" s="68"/>
      <c r="MY653" s="68"/>
      <c r="MZ653" s="68"/>
      <c r="NA653" s="68"/>
      <c r="NB653" s="68"/>
      <c r="NC653" s="68"/>
      <c r="ND653" s="68"/>
      <c r="NE653" s="68"/>
      <c r="NF653" s="68"/>
      <c r="NG653" s="68"/>
      <c r="NH653" s="68"/>
      <c r="NI653" s="68"/>
      <c r="NJ653" s="68"/>
      <c r="NK653" s="68"/>
      <c r="NL653" s="68"/>
      <c r="NM653" s="68"/>
      <c r="NN653" s="68"/>
      <c r="NO653" s="68"/>
      <c r="NP653" s="68"/>
      <c r="NQ653" s="68"/>
      <c r="NR653" s="68"/>
      <c r="NS653" s="68"/>
      <c r="NT653" s="68"/>
      <c r="NU653" s="68"/>
      <c r="NV653" s="68"/>
      <c r="NW653" s="68"/>
      <c r="NX653" s="68"/>
      <c r="NY653" s="68"/>
      <c r="NZ653" s="68"/>
      <c r="OA653" s="68"/>
      <c r="OB653" s="68"/>
      <c r="OC653" s="68"/>
      <c r="OD653" s="68"/>
      <c r="OE653" s="68"/>
      <c r="OF653" s="68"/>
      <c r="OG653" s="68"/>
      <c r="OH653" s="68"/>
      <c r="OI653" s="68"/>
      <c r="OJ653" s="68"/>
      <c r="OK653" s="68"/>
      <c r="OL653" s="68"/>
      <c r="OM653" s="68"/>
      <c r="ON653" s="68"/>
      <c r="OO653" s="68"/>
      <c r="OP653" s="68"/>
      <c r="OQ653" s="68"/>
      <c r="OR653" s="68"/>
      <c r="OS653" s="68"/>
      <c r="OT653" s="68"/>
      <c r="OU653" s="68"/>
      <c r="OV653" s="68"/>
      <c r="OW653" s="68"/>
      <c r="OX653" s="68"/>
      <c r="OY653" s="68"/>
      <c r="OZ653" s="68"/>
      <c r="PA653" s="68"/>
      <c r="PB653" s="68"/>
      <c r="PC653" s="68"/>
      <c r="PD653" s="68"/>
      <c r="PE653" s="68"/>
      <c r="PF653" s="68"/>
      <c r="PG653" s="68"/>
      <c r="PH653" s="68"/>
      <c r="PI653" s="68"/>
      <c r="PJ653" s="68"/>
      <c r="PK653" s="68"/>
      <c r="PL653" s="68"/>
      <c r="PM653" s="68"/>
      <c r="PN653" s="68"/>
      <c r="PO653" s="68"/>
      <c r="PP653" s="68"/>
      <c r="PQ653" s="68"/>
      <c r="PR653" s="68"/>
      <c r="PS653" s="68"/>
      <c r="PT653" s="68"/>
      <c r="PU653" s="68"/>
      <c r="PV653" s="68"/>
      <c r="PW653" s="68"/>
      <c r="PX653" s="68"/>
      <c r="PY653" s="68"/>
      <c r="PZ653" s="68"/>
      <c r="QA653" s="68"/>
      <c r="QB653" s="68"/>
      <c r="QC653" s="68"/>
      <c r="QD653" s="68"/>
      <c r="QE653" s="68"/>
      <c r="QF653" s="68"/>
      <c r="QG653" s="68"/>
      <c r="QH653" s="68"/>
      <c r="QI653" s="68"/>
      <c r="QJ653" s="68"/>
      <c r="QK653" s="68"/>
      <c r="QL653" s="68"/>
      <c r="QM653" s="68"/>
      <c r="QN653" s="68"/>
      <c r="QO653" s="68"/>
      <c r="QP653" s="68"/>
      <c r="QQ653" s="68"/>
      <c r="QR653" s="68"/>
      <c r="QS653" s="68"/>
      <c r="QT653" s="68"/>
      <c r="QU653" s="68"/>
      <c r="QV653" s="68"/>
      <c r="QW653" s="68"/>
      <c r="QX653" s="68"/>
      <c r="QY653" s="68"/>
      <c r="QZ653" s="68"/>
      <c r="RA653" s="68"/>
      <c r="RB653" s="68"/>
      <c r="RC653" s="68"/>
      <c r="RD653" s="68"/>
      <c r="RE653" s="68"/>
      <c r="RF653" s="68"/>
      <c r="RG653" s="68"/>
      <c r="RH653" s="68"/>
      <c r="RI653" s="68"/>
      <c r="RJ653" s="68"/>
      <c r="RK653" s="68"/>
      <c r="RL653" s="68"/>
      <c r="RM653" s="68"/>
      <c r="RN653" s="68"/>
      <c r="RO653" s="68"/>
      <c r="RP653" s="68"/>
      <c r="RQ653" s="68"/>
      <c r="RR653" s="68"/>
      <c r="RS653" s="68"/>
      <c r="RT653" s="68"/>
      <c r="RU653" s="68"/>
      <c r="RV653" s="68"/>
      <c r="RW653" s="68"/>
      <c r="RX653" s="68"/>
      <c r="RY653" s="68"/>
      <c r="RZ653" s="68"/>
      <c r="SA653" s="68"/>
      <c r="SB653" s="68"/>
      <c r="SC653" s="68"/>
      <c r="SD653" s="68"/>
      <c r="SE653" s="68"/>
      <c r="SF653" s="68"/>
      <c r="SG653" s="68"/>
      <c r="SH653" s="68"/>
      <c r="SI653" s="68"/>
      <c r="SJ653" s="68"/>
      <c r="SK653" s="68"/>
      <c r="SL653" s="68"/>
      <c r="SM653" s="68"/>
      <c r="SN653" s="68"/>
      <c r="SO653" s="68"/>
      <c r="SP653" s="68"/>
      <c r="SQ653" s="68"/>
      <c r="SR653" s="68"/>
      <c r="SS653" s="68"/>
      <c r="ST653" s="68"/>
      <c r="SU653" s="68"/>
      <c r="SV653" s="68"/>
      <c r="SW653" s="68"/>
      <c r="SX653" s="68"/>
      <c r="SY653" s="68"/>
      <c r="SZ653" s="68"/>
      <c r="TA653" s="68"/>
      <c r="TB653" s="68"/>
      <c r="TC653" s="68"/>
      <c r="TD653" s="68"/>
      <c r="TE653" s="68"/>
      <c r="TF653" s="68"/>
      <c r="TG653" s="68"/>
      <c r="TH653" s="68"/>
      <c r="TI653" s="68"/>
      <c r="TJ653" s="68"/>
      <c r="TK653" s="68"/>
      <c r="TL653" s="68"/>
      <c r="TM653" s="68"/>
      <c r="TN653" s="68"/>
      <c r="TO653" s="68"/>
      <c r="TP653" s="68"/>
      <c r="TQ653" s="68"/>
      <c r="TR653" s="68"/>
      <c r="TS653" s="68"/>
      <c r="TT653" s="68"/>
      <c r="TU653" s="68"/>
      <c r="TV653" s="68"/>
      <c r="TW653" s="68"/>
      <c r="TX653" s="68"/>
      <c r="TY653" s="68"/>
      <c r="TZ653" s="68"/>
      <c r="UA653" s="68"/>
      <c r="UB653" s="68"/>
      <c r="UC653" s="68"/>
      <c r="UD653" s="68"/>
      <c r="UE653" s="68"/>
      <c r="UF653" s="68"/>
      <c r="UG653" s="68"/>
      <c r="UH653" s="68"/>
      <c r="UI653" s="68"/>
      <c r="UJ653" s="68"/>
      <c r="UK653" s="68"/>
      <c r="UL653" s="68"/>
      <c r="UM653" s="68"/>
      <c r="UN653" s="68"/>
      <c r="UO653" s="68"/>
      <c r="UP653" s="68"/>
      <c r="UQ653" s="68"/>
      <c r="UR653" s="68"/>
      <c r="US653" s="68"/>
      <c r="UT653" s="68"/>
      <c r="UU653" s="68"/>
      <c r="UV653" s="68"/>
      <c r="UW653" s="68"/>
      <c r="UX653" s="68"/>
      <c r="UY653" s="68"/>
      <c r="UZ653" s="68"/>
      <c r="VA653" s="68"/>
      <c r="VB653" s="68"/>
      <c r="VC653" s="68"/>
      <c r="VD653" s="68"/>
      <c r="VE653" s="68"/>
      <c r="VF653" s="68"/>
      <c r="VG653" s="68"/>
      <c r="VH653" s="68"/>
      <c r="VI653" s="68"/>
      <c r="VJ653" s="68"/>
      <c r="VK653" s="68"/>
      <c r="VL653" s="68"/>
      <c r="VM653" s="68"/>
      <c r="VN653" s="68"/>
      <c r="VO653" s="68"/>
      <c r="VP653" s="68"/>
      <c r="VQ653" s="68"/>
      <c r="VR653" s="68"/>
      <c r="VS653" s="68"/>
      <c r="VT653" s="68"/>
      <c r="VU653" s="68"/>
      <c r="VV653" s="68"/>
      <c r="VW653" s="68"/>
      <c r="VX653" s="68"/>
      <c r="VY653" s="68"/>
      <c r="VZ653" s="68"/>
      <c r="WA653" s="68"/>
      <c r="WB653" s="68"/>
      <c r="WC653" s="68"/>
      <c r="WD653" s="68"/>
      <c r="WE653" s="68"/>
      <c r="WF653" s="68"/>
      <c r="WG653" s="68"/>
      <c r="WH653" s="68"/>
      <c r="WI653" s="68"/>
      <c r="WJ653" s="68"/>
      <c r="WK653" s="68"/>
      <c r="WL653" s="68"/>
      <c r="WM653" s="68"/>
      <c r="WN653" s="68"/>
      <c r="WO653" s="68"/>
      <c r="WP653" s="68"/>
      <c r="WQ653" s="68"/>
      <c r="WR653" s="68"/>
      <c r="WS653" s="68"/>
      <c r="WT653" s="68"/>
      <c r="WU653" s="68"/>
      <c r="WV653" s="68"/>
      <c r="WW653" s="68"/>
      <c r="WX653" s="68"/>
      <c r="WY653" s="68"/>
      <c r="WZ653" s="68"/>
      <c r="XA653" s="68"/>
      <c r="XB653" s="68"/>
      <c r="XC653" s="68"/>
      <c r="XD653" s="68"/>
      <c r="XE653" s="68"/>
      <c r="XF653" s="68"/>
      <c r="XG653" s="68"/>
      <c r="XH653" s="68"/>
      <c r="XI653" s="68"/>
      <c r="XJ653" s="68"/>
      <c r="XK653" s="68"/>
      <c r="XL653" s="68"/>
      <c r="XM653" s="68"/>
      <c r="XN653" s="68"/>
      <c r="XO653" s="68"/>
      <c r="XP653" s="68"/>
      <c r="XQ653" s="68"/>
      <c r="XR653" s="68"/>
      <c r="XS653" s="68"/>
      <c r="XT653" s="68"/>
      <c r="XU653" s="68"/>
      <c r="XV653" s="68"/>
      <c r="XW653" s="68"/>
      <c r="XX653" s="68"/>
      <c r="XY653" s="68"/>
      <c r="XZ653" s="68"/>
      <c r="YA653" s="68"/>
      <c r="YB653" s="68"/>
      <c r="YC653" s="68"/>
      <c r="YD653" s="68"/>
      <c r="YE653" s="68"/>
      <c r="YF653" s="68"/>
      <c r="YG653" s="68"/>
      <c r="YH653" s="68"/>
      <c r="YI653" s="68"/>
      <c r="YJ653" s="68"/>
      <c r="YK653" s="68"/>
      <c r="YL653" s="68"/>
      <c r="YM653" s="68"/>
      <c r="YN653" s="68"/>
      <c r="YO653" s="68"/>
      <c r="YP653" s="68"/>
      <c r="YQ653" s="68"/>
      <c r="YR653" s="68"/>
      <c r="YS653" s="68"/>
      <c r="YT653" s="68"/>
      <c r="YU653" s="68"/>
      <c r="YV653" s="68"/>
      <c r="YW653" s="68"/>
      <c r="YX653" s="68"/>
      <c r="YY653" s="68"/>
      <c r="YZ653" s="68"/>
      <c r="ZA653" s="68"/>
      <c r="ZB653" s="68"/>
      <c r="ZC653" s="68"/>
      <c r="ZD653" s="68"/>
      <c r="ZE653" s="68"/>
      <c r="ZF653" s="68"/>
      <c r="ZG653" s="68"/>
      <c r="ZH653" s="68"/>
      <c r="ZI653" s="68"/>
      <c r="ZJ653" s="68"/>
      <c r="ZK653" s="68"/>
      <c r="ZL653" s="68"/>
      <c r="ZM653" s="68"/>
      <c r="ZN653" s="68"/>
      <c r="ZO653" s="68"/>
      <c r="ZP653" s="68"/>
      <c r="ZQ653" s="68"/>
      <c r="ZR653" s="68"/>
      <c r="ZS653" s="68"/>
      <c r="ZT653" s="68"/>
      <c r="ZU653" s="68"/>
      <c r="ZV653" s="68"/>
      <c r="ZW653" s="68"/>
      <c r="ZX653" s="68"/>
      <c r="ZY653" s="68"/>
      <c r="ZZ653" s="68"/>
      <c r="AAA653" s="68"/>
      <c r="AAB653" s="68"/>
      <c r="AAC653" s="68"/>
      <c r="AAD653" s="68"/>
      <c r="AAE653" s="68"/>
      <c r="AAF653" s="68"/>
      <c r="AAG653" s="68"/>
      <c r="AAH653" s="68"/>
      <c r="AAI653" s="68"/>
      <c r="AAJ653" s="68"/>
      <c r="AAK653" s="68"/>
      <c r="AAL653" s="68"/>
      <c r="AAM653" s="68"/>
      <c r="AAN653" s="68"/>
      <c r="AAO653" s="68"/>
      <c r="AAP653" s="68"/>
      <c r="AAQ653" s="68"/>
      <c r="AAR653" s="68"/>
      <c r="AAS653" s="68"/>
      <c r="AAT653" s="68"/>
      <c r="AAU653" s="68"/>
      <c r="AAV653" s="68"/>
      <c r="AAW653" s="68"/>
      <c r="AAX653" s="68"/>
      <c r="AAY653" s="68"/>
      <c r="AAZ653" s="68"/>
      <c r="ABA653" s="68"/>
      <c r="ABB653" s="68"/>
      <c r="ABC653" s="68"/>
      <c r="ABD653" s="68"/>
      <c r="ABE653" s="68"/>
      <c r="ABF653" s="68"/>
      <c r="ABG653" s="68"/>
      <c r="ABH653" s="68"/>
      <c r="ABI653" s="68"/>
      <c r="ABJ653" s="68"/>
      <c r="ABK653" s="68"/>
      <c r="ABL653" s="68"/>
      <c r="ABM653" s="68"/>
      <c r="ABN653" s="68"/>
      <c r="ABO653" s="68"/>
      <c r="ABP653" s="68"/>
      <c r="ABQ653" s="68"/>
      <c r="ABR653" s="68"/>
      <c r="ABS653" s="68"/>
      <c r="ABT653" s="68"/>
      <c r="ABU653" s="68"/>
      <c r="ABV653" s="68"/>
      <c r="ABW653" s="68"/>
      <c r="ABX653" s="68"/>
      <c r="ABY653" s="68"/>
      <c r="ABZ653" s="68"/>
      <c r="ACA653" s="68"/>
      <c r="ACB653" s="68"/>
      <c r="ACC653" s="68"/>
      <c r="ACD653" s="68"/>
      <c r="ACE653" s="68"/>
      <c r="ACF653" s="68"/>
      <c r="ACG653" s="68"/>
      <c r="ACH653" s="68"/>
      <c r="ACI653" s="68"/>
      <c r="ACJ653" s="68"/>
      <c r="ACK653" s="68"/>
      <c r="ACL653" s="68"/>
      <c r="ACM653" s="68"/>
      <c r="ACN653" s="68"/>
      <c r="ACO653" s="68"/>
      <c r="ACP653" s="68"/>
      <c r="ACQ653" s="68"/>
      <c r="ACR653" s="68"/>
      <c r="ACS653" s="68"/>
      <c r="ACT653" s="68"/>
      <c r="ACU653" s="68"/>
      <c r="ACV653" s="68"/>
      <c r="ACW653" s="68"/>
      <c r="ACX653" s="68"/>
      <c r="ACY653" s="68"/>
      <c r="ACZ653" s="68"/>
      <c r="ADA653" s="68"/>
      <c r="ADB653" s="68"/>
      <c r="ADC653" s="68"/>
      <c r="ADD653" s="68"/>
      <c r="ADE653" s="68"/>
      <c r="ADF653" s="68"/>
      <c r="ADG653" s="68"/>
      <c r="ADH653" s="68"/>
      <c r="ADI653" s="68"/>
      <c r="ADJ653" s="68"/>
      <c r="ADK653" s="68"/>
      <c r="ADL653" s="68"/>
      <c r="ADM653" s="68"/>
      <c r="ADN653" s="68"/>
      <c r="ADO653" s="68"/>
      <c r="ADP653" s="68"/>
      <c r="ADQ653" s="68"/>
      <c r="ADR653" s="68"/>
      <c r="ADS653" s="68"/>
      <c r="ADT653" s="68"/>
      <c r="ADU653" s="68"/>
      <c r="ADV653" s="68"/>
      <c r="ADW653" s="68"/>
      <c r="ADX653" s="68"/>
      <c r="ADY653" s="68"/>
      <c r="ADZ653" s="68"/>
      <c r="AEA653" s="68"/>
      <c r="AEB653" s="68"/>
      <c r="AEC653" s="68"/>
      <c r="AED653" s="68"/>
      <c r="AEE653" s="68"/>
      <c r="AEF653" s="68"/>
      <c r="AEG653" s="68"/>
      <c r="AEH653" s="68"/>
      <c r="AEI653" s="68"/>
      <c r="AEJ653" s="68"/>
      <c r="AEK653" s="68"/>
      <c r="AEL653" s="68"/>
      <c r="AEM653" s="68"/>
      <c r="AEN653" s="68"/>
      <c r="AEO653" s="68"/>
      <c r="AEP653" s="68"/>
      <c r="AEQ653" s="68"/>
      <c r="AER653" s="68"/>
      <c r="AES653" s="68"/>
      <c r="AET653" s="68"/>
      <c r="AEU653" s="68"/>
      <c r="AEV653" s="68"/>
      <c r="AEW653" s="68"/>
      <c r="AEX653" s="68"/>
      <c r="AEY653" s="68"/>
      <c r="AEZ653" s="68"/>
      <c r="AFA653" s="68"/>
      <c r="AFB653" s="68"/>
      <c r="AFC653" s="68"/>
      <c r="AFD653" s="68"/>
      <c r="AFE653" s="68"/>
      <c r="AFF653" s="68"/>
      <c r="AFG653" s="68"/>
      <c r="AFH653" s="68"/>
      <c r="AFI653" s="68"/>
      <c r="AFJ653" s="68"/>
      <c r="AFK653" s="68"/>
      <c r="AFL653" s="68"/>
      <c r="AFM653" s="68"/>
      <c r="AFN653" s="68"/>
      <c r="AFO653" s="68"/>
      <c r="AFP653" s="68"/>
      <c r="AFQ653" s="68"/>
      <c r="AFR653" s="68"/>
      <c r="AFS653" s="68"/>
      <c r="AFT653" s="68"/>
      <c r="AFU653" s="68"/>
      <c r="AFV653" s="68"/>
      <c r="AFW653" s="68"/>
      <c r="AFX653" s="68"/>
      <c r="AFY653" s="68"/>
      <c r="AFZ653" s="68"/>
      <c r="AGA653" s="68"/>
      <c r="AGB653" s="68"/>
      <c r="AGC653" s="68"/>
      <c r="AGD653" s="68"/>
      <c r="AGE653" s="68"/>
      <c r="AGF653" s="68"/>
      <c r="AGG653" s="68"/>
      <c r="AGH653" s="68"/>
      <c r="AGI653" s="68"/>
      <c r="AGJ653" s="68"/>
      <c r="AGK653" s="68"/>
      <c r="AGL653" s="68"/>
      <c r="AGM653" s="68"/>
      <c r="AGN653" s="68"/>
      <c r="AGO653" s="68"/>
      <c r="AGP653" s="68"/>
      <c r="AGQ653" s="68"/>
      <c r="AGR653" s="68"/>
      <c r="AGS653" s="68"/>
      <c r="AGT653" s="68"/>
      <c r="AGU653" s="68"/>
      <c r="AGV653" s="68"/>
      <c r="AGW653" s="68"/>
      <c r="AGX653" s="68"/>
      <c r="AGY653" s="68"/>
      <c r="AGZ653" s="68"/>
      <c r="AHA653" s="68"/>
      <c r="AHB653" s="68"/>
      <c r="AHC653" s="68"/>
      <c r="AHD653" s="68"/>
      <c r="AHE653" s="68"/>
      <c r="AHF653" s="68"/>
      <c r="AHG653" s="68"/>
      <c r="AHH653" s="68"/>
      <c r="AHI653" s="68"/>
      <c r="AHJ653" s="68"/>
      <c r="AHK653" s="68"/>
      <c r="AHL653" s="68"/>
      <c r="AHM653" s="68"/>
      <c r="AHN653" s="68"/>
      <c r="AHO653" s="68"/>
      <c r="AHP653" s="68"/>
      <c r="AHQ653" s="68"/>
      <c r="AHR653" s="68"/>
      <c r="AHS653" s="68"/>
      <c r="AHT653" s="68"/>
      <c r="AHU653" s="68"/>
      <c r="AHV653" s="68"/>
      <c r="AHW653" s="68"/>
      <c r="AHX653" s="68"/>
      <c r="AHY653" s="68"/>
      <c r="AHZ653" s="68"/>
      <c r="AIA653" s="68"/>
      <c r="AIB653" s="68"/>
      <c r="AIC653" s="68"/>
      <c r="AID653" s="68"/>
      <c r="AIE653" s="68"/>
      <c r="AIF653" s="68"/>
      <c r="AIG653" s="68"/>
      <c r="AIH653" s="68"/>
      <c r="AII653" s="68"/>
      <c r="AIJ653" s="68"/>
      <c r="AIK653" s="68"/>
      <c r="AIL653" s="68"/>
      <c r="AIM653" s="68"/>
      <c r="AIN653" s="68"/>
      <c r="AIO653" s="68"/>
      <c r="AIP653" s="68"/>
      <c r="AIQ653" s="68"/>
      <c r="AIR653" s="68"/>
      <c r="AIS653" s="68"/>
      <c r="AIT653" s="68"/>
      <c r="AIU653" s="68"/>
      <c r="AIV653" s="68"/>
      <c r="AIW653" s="68"/>
      <c r="AIX653" s="68"/>
      <c r="AIY653" s="68"/>
      <c r="AIZ653" s="68"/>
      <c r="AJA653" s="68"/>
      <c r="AJB653" s="68"/>
      <c r="AJC653" s="68"/>
      <c r="AJD653" s="68"/>
      <c r="AJE653" s="68"/>
      <c r="AJF653" s="68"/>
      <c r="AJG653" s="68"/>
      <c r="AJH653" s="68"/>
      <c r="AJI653" s="68"/>
      <c r="AJJ653" s="68"/>
      <c r="AJK653" s="68"/>
      <c r="AJL653" s="68"/>
      <c r="AJM653" s="68"/>
      <c r="AJN653" s="68"/>
      <c r="AJO653" s="68"/>
      <c r="AJP653" s="68"/>
      <c r="AJQ653" s="68"/>
      <c r="AJR653" s="68"/>
      <c r="AJS653" s="68"/>
      <c r="AJT653" s="68"/>
      <c r="AJU653" s="68"/>
      <c r="AJV653" s="68"/>
      <c r="AJW653" s="68"/>
      <c r="AJX653" s="68"/>
      <c r="AJY653" s="68"/>
      <c r="AJZ653" s="68"/>
      <c r="AKA653" s="68"/>
      <c r="AKB653" s="68"/>
      <c r="AKC653" s="68"/>
      <c r="AKD653" s="68"/>
      <c r="AKE653" s="68"/>
      <c r="AKF653" s="68"/>
      <c r="AKG653" s="68"/>
      <c r="AKH653" s="68"/>
      <c r="AKI653" s="68"/>
      <c r="AKJ653" s="68"/>
      <c r="AKK653" s="68"/>
      <c r="AKL653" s="68"/>
      <c r="AKM653" s="68"/>
      <c r="AKN653" s="68"/>
      <c r="AKO653" s="68"/>
      <c r="AKP653" s="68"/>
      <c r="AKQ653" s="68"/>
      <c r="AKR653" s="68"/>
      <c r="AKS653" s="68"/>
      <c r="AKT653" s="68"/>
      <c r="AKU653" s="68"/>
      <c r="AKV653" s="68"/>
      <c r="AKW653" s="68"/>
      <c r="AKX653" s="68"/>
      <c r="AKY653" s="68"/>
      <c r="AKZ653" s="68"/>
      <c r="ALA653" s="68"/>
      <c r="ALB653" s="68"/>
      <c r="ALC653" s="68"/>
      <c r="ALD653" s="68"/>
      <c r="ALE653" s="68"/>
      <c r="ALF653" s="68"/>
      <c r="ALG653" s="68"/>
      <c r="ALH653" s="68"/>
      <c r="ALI653" s="68"/>
      <c r="ALJ653" s="68"/>
      <c r="ALK653" s="68"/>
      <c r="ALL653" s="68"/>
      <c r="ALM653" s="68"/>
      <c r="ALN653" s="68"/>
      <c r="ALO653" s="68"/>
      <c r="ALP653" s="68"/>
      <c r="ALQ653" s="68"/>
      <c r="ALR653" s="68"/>
      <c r="ALS653" s="68"/>
      <c r="ALT653" s="68"/>
      <c r="ALU653" s="68"/>
      <c r="ALV653" s="68"/>
      <c r="ALW653" s="68"/>
      <c r="ALX653" s="68"/>
      <c r="ALY653" s="68"/>
      <c r="ALZ653" s="68"/>
      <c r="AMA653" s="68"/>
      <c r="AMB653" s="68"/>
      <c r="AMC653" s="68"/>
      <c r="AMD653" s="68"/>
      <c r="AME653" s="68"/>
      <c r="AMF653" s="68"/>
      <c r="AMG653" s="68"/>
      <c r="AMH653" s="68"/>
      <c r="AMI653" s="68"/>
      <c r="AMJ653" s="68"/>
      <c r="AMK653" s="68"/>
      <c r="AML653" s="68"/>
      <c r="AMM653" s="68"/>
      <c r="AMN653" s="68"/>
      <c r="AMO653" s="68"/>
      <c r="AMP653" s="68"/>
      <c r="AMQ653" s="68"/>
      <c r="AMR653" s="68"/>
      <c r="AMS653" s="68"/>
      <c r="AMT653" s="68"/>
      <c r="AMU653" s="68"/>
      <c r="AMV653" s="68"/>
      <c r="AMW653" s="68"/>
      <c r="AMX653" s="68"/>
      <c r="AMY653" s="68"/>
      <c r="AMZ653" s="68"/>
      <c r="ANA653" s="68"/>
      <c r="ANB653" s="68"/>
      <c r="ANC653" s="68"/>
      <c r="AND653" s="68"/>
      <c r="ANE653" s="68"/>
      <c r="ANF653" s="68"/>
      <c r="ANG653" s="68"/>
      <c r="ANH653" s="68"/>
      <c r="ANI653" s="68"/>
      <c r="ANJ653" s="68"/>
      <c r="ANK653" s="68"/>
      <c r="ANL653" s="68"/>
      <c r="ANM653" s="68"/>
      <c r="ANN653" s="68"/>
      <c r="ANO653" s="68"/>
      <c r="ANP653" s="68"/>
      <c r="ANQ653" s="68"/>
      <c r="ANR653" s="68"/>
      <c r="ANS653" s="68"/>
      <c r="ANT653" s="68"/>
      <c r="ANU653" s="68"/>
      <c r="ANV653" s="68"/>
      <c r="ANW653" s="68"/>
      <c r="ANX653" s="68"/>
      <c r="ANY653" s="68"/>
      <c r="ANZ653" s="68"/>
      <c r="AOA653" s="68"/>
      <c r="AOB653" s="68"/>
      <c r="AOC653" s="68"/>
      <c r="AOD653" s="68"/>
      <c r="AOE653" s="68"/>
      <c r="AOF653" s="68"/>
      <c r="AOG653" s="68"/>
      <c r="AOH653" s="68"/>
      <c r="AOI653" s="68"/>
      <c r="AOJ653" s="68"/>
      <c r="AOK653" s="68"/>
      <c r="AOL653" s="68"/>
      <c r="AOM653" s="68"/>
      <c r="AON653" s="68"/>
      <c r="AOO653" s="68"/>
      <c r="AOP653" s="68"/>
      <c r="AOQ653" s="68"/>
      <c r="AOR653" s="68"/>
      <c r="AOS653" s="68"/>
      <c r="AOT653" s="68"/>
      <c r="AOU653" s="68"/>
      <c r="AOV653" s="68"/>
      <c r="AOW653" s="68"/>
      <c r="AOX653" s="68"/>
      <c r="AOY653" s="68"/>
      <c r="AOZ653" s="68"/>
      <c r="APA653" s="68"/>
      <c r="APB653" s="68"/>
      <c r="APC653" s="68"/>
      <c r="APD653" s="68"/>
      <c r="APE653" s="68"/>
      <c r="APF653" s="68"/>
      <c r="APG653" s="68"/>
      <c r="APH653" s="68"/>
      <c r="API653" s="68"/>
      <c r="APJ653" s="68"/>
      <c r="APK653" s="68"/>
      <c r="APL653" s="68"/>
      <c r="APM653" s="68"/>
      <c r="APN653" s="68"/>
      <c r="APO653" s="68"/>
      <c r="APP653" s="68"/>
      <c r="APQ653" s="68"/>
      <c r="APR653" s="68"/>
      <c r="APS653" s="68"/>
      <c r="APT653" s="68"/>
      <c r="APU653" s="68"/>
      <c r="APV653" s="68"/>
      <c r="APW653" s="68"/>
      <c r="APX653" s="68"/>
      <c r="APY653" s="68"/>
      <c r="APZ653" s="68"/>
      <c r="AQA653" s="68"/>
      <c r="AQB653" s="68"/>
      <c r="AQC653" s="68"/>
      <c r="AQD653" s="68"/>
      <c r="AQE653" s="68"/>
      <c r="AQF653" s="68"/>
      <c r="AQG653" s="68"/>
      <c r="AQH653" s="68"/>
      <c r="AQI653" s="68"/>
      <c r="AQJ653" s="68"/>
      <c r="AQK653" s="68"/>
      <c r="AQL653" s="68"/>
      <c r="AQM653" s="68"/>
      <c r="AQN653" s="68"/>
      <c r="AQO653" s="68"/>
      <c r="AQP653" s="68"/>
      <c r="AQQ653" s="68"/>
      <c r="AQR653" s="68"/>
      <c r="AQS653" s="68"/>
      <c r="AQT653" s="68"/>
      <c r="AQU653" s="68"/>
      <c r="AQV653" s="68"/>
      <c r="AQW653" s="68"/>
      <c r="AQX653" s="68"/>
      <c r="AQY653" s="68"/>
      <c r="AQZ653" s="68"/>
      <c r="ARA653" s="68"/>
      <c r="ARB653" s="68"/>
      <c r="ARC653" s="68"/>
      <c r="ARD653" s="68"/>
      <c r="ARE653" s="68"/>
      <c r="ARF653" s="68"/>
      <c r="ARG653" s="68"/>
      <c r="ARH653" s="68"/>
      <c r="ARI653" s="68"/>
      <c r="ARJ653" s="68"/>
      <c r="ARK653" s="68"/>
      <c r="ARL653" s="68"/>
      <c r="ARM653" s="68"/>
      <c r="ARN653" s="68"/>
      <c r="ARO653" s="68"/>
      <c r="ARP653" s="68"/>
      <c r="ARQ653" s="68"/>
      <c r="ARR653" s="68"/>
      <c r="ARS653" s="68"/>
      <c r="ART653" s="68"/>
      <c r="ARU653" s="68"/>
      <c r="ARV653" s="68"/>
      <c r="ARW653" s="68"/>
      <c r="ARX653" s="68"/>
      <c r="ARY653" s="68"/>
      <c r="ARZ653" s="68"/>
      <c r="ASA653" s="68"/>
      <c r="ASB653" s="68"/>
      <c r="ASC653" s="68"/>
      <c r="ASD653" s="68"/>
      <c r="ASE653" s="68"/>
      <c r="ASF653" s="68"/>
      <c r="ASG653" s="68"/>
      <c r="ASH653" s="68"/>
      <c r="ASI653" s="68"/>
      <c r="ASJ653" s="68"/>
      <c r="ASK653" s="68"/>
      <c r="ASL653" s="68"/>
      <c r="ASM653" s="68"/>
      <c r="ASN653" s="68"/>
      <c r="ASO653" s="68"/>
      <c r="ASP653" s="68"/>
      <c r="ASQ653" s="68"/>
      <c r="ASR653" s="68"/>
      <c r="ASS653" s="68"/>
      <c r="AST653" s="68"/>
      <c r="ASU653" s="68"/>
      <c r="ASV653" s="68"/>
      <c r="ASW653" s="68"/>
      <c r="ASX653" s="68"/>
      <c r="ASY653" s="68"/>
      <c r="ASZ653" s="68"/>
      <c r="ATA653" s="68"/>
      <c r="ATB653" s="68"/>
      <c r="ATC653" s="68"/>
      <c r="ATD653" s="68"/>
      <c r="ATE653" s="68"/>
      <c r="ATF653" s="68"/>
      <c r="ATG653" s="68"/>
      <c r="ATH653" s="68"/>
      <c r="ATI653" s="68"/>
      <c r="ATJ653" s="68"/>
      <c r="ATK653" s="68"/>
      <c r="ATL653" s="68"/>
      <c r="ATM653" s="68"/>
      <c r="ATN653" s="68"/>
      <c r="ATO653" s="68"/>
      <c r="ATP653" s="68"/>
      <c r="ATQ653" s="68"/>
      <c r="ATR653" s="68"/>
      <c r="ATS653" s="68"/>
      <c r="ATT653" s="68"/>
      <c r="ATU653" s="68"/>
      <c r="ATV653" s="68"/>
      <c r="ATW653" s="68"/>
      <c r="ATX653" s="68"/>
      <c r="ATY653" s="68"/>
      <c r="ATZ653" s="68"/>
      <c r="AUA653" s="68"/>
      <c r="AUB653" s="68"/>
      <c r="AUC653" s="68"/>
      <c r="AUD653" s="68"/>
      <c r="AUE653" s="68"/>
      <c r="AUF653" s="68"/>
      <c r="AUG653" s="68"/>
      <c r="AUH653" s="68"/>
      <c r="AUI653" s="68"/>
      <c r="AUJ653" s="68"/>
      <c r="AUK653" s="68"/>
      <c r="AUL653" s="68"/>
      <c r="AUM653" s="68"/>
      <c r="AUN653" s="68"/>
      <c r="AUO653" s="68"/>
      <c r="AUP653" s="68"/>
      <c r="AUQ653" s="68"/>
      <c r="AUR653" s="68"/>
      <c r="AUS653" s="68"/>
      <c r="AUT653" s="68"/>
      <c r="AUU653" s="68"/>
      <c r="AUV653" s="68"/>
      <c r="AUW653" s="68"/>
      <c r="AUX653" s="68"/>
      <c r="AUY653" s="68"/>
      <c r="AUZ653" s="68"/>
      <c r="AVA653" s="68"/>
      <c r="AVB653" s="68"/>
      <c r="AVC653" s="68"/>
      <c r="AVD653" s="68"/>
      <c r="AVE653" s="68"/>
      <c r="AVF653" s="68"/>
      <c r="AVG653" s="68"/>
      <c r="AVH653" s="68"/>
      <c r="AVI653" s="68"/>
      <c r="AVJ653" s="68"/>
      <c r="AVK653" s="68"/>
      <c r="AVL653" s="68"/>
      <c r="AVM653" s="68"/>
      <c r="AVN653" s="68"/>
      <c r="AVO653" s="68"/>
      <c r="AVP653" s="68"/>
      <c r="AVQ653" s="68"/>
      <c r="AVR653" s="68"/>
      <c r="AVS653" s="68"/>
      <c r="AVT653" s="68"/>
      <c r="AVU653" s="68"/>
      <c r="AVV653" s="68"/>
      <c r="AVW653" s="68"/>
      <c r="AVX653" s="68"/>
      <c r="AVY653" s="68"/>
      <c r="AVZ653" s="68"/>
      <c r="AWA653" s="68"/>
      <c r="AWB653" s="68"/>
      <c r="AWC653" s="68"/>
      <c r="AWD653" s="68"/>
      <c r="AWE653" s="68"/>
      <c r="AWF653" s="68"/>
      <c r="AWG653" s="68"/>
      <c r="AWH653" s="68"/>
      <c r="AWI653" s="68"/>
      <c r="AWJ653" s="68"/>
      <c r="AWK653" s="68"/>
      <c r="AWL653" s="68"/>
      <c r="AWM653" s="68"/>
      <c r="AWN653" s="68"/>
      <c r="AWO653" s="68"/>
      <c r="AWP653" s="68"/>
      <c r="AWQ653" s="68"/>
      <c r="AWR653" s="68"/>
      <c r="AWS653" s="68"/>
      <c r="AWT653" s="68"/>
      <c r="AWU653" s="68"/>
      <c r="AWV653" s="68"/>
      <c r="AWW653" s="68"/>
      <c r="AWX653" s="68"/>
      <c r="AWY653" s="68"/>
      <c r="AWZ653" s="68"/>
      <c r="AXA653" s="68"/>
      <c r="AXB653" s="68"/>
      <c r="AXC653" s="68"/>
      <c r="AXD653" s="68"/>
      <c r="AXE653" s="68"/>
      <c r="AXF653" s="68"/>
      <c r="AXG653" s="68"/>
      <c r="AXH653" s="68"/>
      <c r="AXI653" s="68"/>
      <c r="AXJ653" s="68"/>
      <c r="AXK653" s="68"/>
      <c r="AXL653" s="68"/>
      <c r="AXM653" s="68"/>
      <c r="AXN653" s="68"/>
      <c r="AXO653" s="68"/>
      <c r="AXP653" s="68"/>
      <c r="AXQ653" s="68"/>
      <c r="AXR653" s="68"/>
      <c r="AXS653" s="68"/>
      <c r="AXT653" s="68"/>
      <c r="AXU653" s="68"/>
      <c r="AXV653" s="68"/>
      <c r="AXW653" s="68"/>
      <c r="AXX653" s="68"/>
      <c r="AXY653" s="68"/>
      <c r="AXZ653" s="68"/>
      <c r="AYA653" s="68"/>
      <c r="AYB653" s="68"/>
      <c r="AYC653" s="68"/>
      <c r="AYD653" s="68"/>
      <c r="AYE653" s="68"/>
      <c r="AYF653" s="68"/>
      <c r="AYG653" s="68"/>
      <c r="AYH653" s="68"/>
      <c r="AYI653" s="68"/>
      <c r="AYJ653" s="68"/>
      <c r="AYK653" s="68"/>
      <c r="AYL653" s="68"/>
      <c r="AYM653" s="68"/>
      <c r="AYN653" s="68"/>
      <c r="AYO653" s="68"/>
      <c r="AYP653" s="68"/>
      <c r="AYQ653" s="68"/>
      <c r="AYR653" s="68"/>
      <c r="AYS653" s="68"/>
      <c r="AYT653" s="68"/>
      <c r="AYU653" s="68"/>
      <c r="AYV653" s="68"/>
      <c r="AYW653" s="68"/>
      <c r="AYX653" s="68"/>
      <c r="AYY653" s="68"/>
      <c r="AYZ653" s="68"/>
      <c r="AZA653" s="68"/>
      <c r="AZB653" s="68"/>
      <c r="AZC653" s="68"/>
      <c r="AZD653" s="68"/>
      <c r="AZE653" s="68"/>
      <c r="AZF653" s="68"/>
      <c r="AZG653" s="68"/>
      <c r="AZH653" s="68"/>
      <c r="AZI653" s="68"/>
      <c r="AZJ653" s="68"/>
      <c r="AZK653" s="68"/>
      <c r="AZL653" s="68"/>
      <c r="AZM653" s="68"/>
      <c r="AZN653" s="68"/>
      <c r="AZO653" s="68"/>
      <c r="AZP653" s="68"/>
      <c r="AZQ653" s="68"/>
      <c r="AZR653" s="68"/>
      <c r="AZS653" s="68"/>
      <c r="AZT653" s="68"/>
      <c r="AZU653" s="68"/>
      <c r="AZV653" s="68"/>
      <c r="AZW653" s="68"/>
      <c r="AZX653" s="68"/>
      <c r="AZY653" s="68"/>
      <c r="AZZ653" s="68"/>
      <c r="BAA653" s="68"/>
      <c r="BAB653" s="68"/>
      <c r="BAC653" s="68"/>
      <c r="BAD653" s="68"/>
      <c r="BAE653" s="68"/>
      <c r="BAF653" s="68"/>
      <c r="BAG653" s="68"/>
      <c r="BAH653" s="68"/>
      <c r="BAI653" s="68"/>
      <c r="BAJ653" s="68"/>
      <c r="BAK653" s="68"/>
      <c r="BAL653" s="68"/>
      <c r="BAM653" s="68"/>
      <c r="BAN653" s="68"/>
      <c r="BAO653" s="68"/>
      <c r="BAP653" s="68"/>
      <c r="BAQ653" s="68"/>
      <c r="BAR653" s="68"/>
      <c r="BAS653" s="68"/>
      <c r="BAT653" s="68"/>
      <c r="BAU653" s="68"/>
      <c r="BAV653" s="68"/>
      <c r="BAW653" s="68"/>
      <c r="BAX653" s="68"/>
      <c r="BAY653" s="68"/>
      <c r="BAZ653" s="68"/>
      <c r="BBA653" s="68"/>
      <c r="BBB653" s="68"/>
      <c r="BBC653" s="68"/>
      <c r="BBD653" s="68"/>
      <c r="BBE653" s="68"/>
      <c r="BBF653" s="68"/>
      <c r="BBG653" s="68"/>
      <c r="BBH653" s="68"/>
      <c r="BBI653" s="68"/>
      <c r="BBJ653" s="68"/>
      <c r="BBK653" s="68"/>
      <c r="BBL653" s="68"/>
      <c r="BBM653" s="68"/>
      <c r="BBN653" s="68"/>
      <c r="BBO653" s="68"/>
      <c r="BBP653" s="68"/>
      <c r="BBQ653" s="68"/>
      <c r="BBR653" s="68"/>
      <c r="BBS653" s="68"/>
      <c r="BBT653" s="68"/>
      <c r="BBU653" s="68"/>
      <c r="BBV653" s="68"/>
      <c r="BBW653" s="68"/>
      <c r="BBX653" s="68"/>
      <c r="BBY653" s="68"/>
      <c r="BBZ653" s="68"/>
      <c r="BCA653" s="68"/>
      <c r="BCB653" s="68"/>
      <c r="BCC653" s="68"/>
      <c r="BCD653" s="68"/>
      <c r="BCE653" s="68"/>
      <c r="BCF653" s="68"/>
      <c r="BCG653" s="68"/>
      <c r="BCH653" s="68"/>
      <c r="BCI653" s="68"/>
      <c r="BCJ653" s="68"/>
      <c r="BCK653" s="68"/>
      <c r="BCL653" s="68"/>
      <c r="BCM653" s="68"/>
      <c r="BCN653" s="68"/>
      <c r="BCO653" s="68"/>
      <c r="BCP653" s="68"/>
      <c r="BCQ653" s="68"/>
      <c r="BCR653" s="68"/>
      <c r="BCS653" s="68"/>
      <c r="BCT653" s="68"/>
      <c r="BCU653" s="68"/>
      <c r="BCV653" s="68"/>
      <c r="BCW653" s="68"/>
      <c r="BCX653" s="68"/>
      <c r="BCY653" s="68"/>
      <c r="BCZ653" s="68"/>
      <c r="BDA653" s="68"/>
      <c r="BDB653" s="68"/>
      <c r="BDC653" s="68"/>
      <c r="BDD653" s="68"/>
      <c r="BDE653" s="68"/>
      <c r="BDF653" s="68"/>
      <c r="BDG653" s="68"/>
      <c r="BDH653" s="68"/>
      <c r="BDI653" s="68"/>
      <c r="BDJ653" s="68"/>
      <c r="BDK653" s="68"/>
      <c r="BDL653" s="68"/>
      <c r="BDM653" s="68"/>
      <c r="BDN653" s="68"/>
      <c r="BDO653" s="68"/>
      <c r="BDP653" s="68"/>
      <c r="BDQ653" s="68"/>
      <c r="BDR653" s="68"/>
      <c r="BDS653" s="68"/>
      <c r="BDT653" s="68"/>
      <c r="BDU653" s="68"/>
      <c r="BDV653" s="68"/>
      <c r="BDW653" s="68"/>
      <c r="BDX653" s="68"/>
      <c r="BDY653" s="68"/>
      <c r="BDZ653" s="68"/>
      <c r="BEA653" s="68"/>
      <c r="BEB653" s="68"/>
      <c r="BEC653" s="68"/>
      <c r="BED653" s="68"/>
      <c r="BEE653" s="68"/>
      <c r="BEF653" s="68"/>
      <c r="BEG653" s="68"/>
      <c r="BEH653" s="68"/>
      <c r="BEI653" s="68"/>
      <c r="BEJ653" s="68"/>
      <c r="BEK653" s="68"/>
      <c r="BEL653" s="68"/>
      <c r="BEM653" s="68"/>
      <c r="BEN653" s="68"/>
      <c r="BEO653" s="68"/>
      <c r="BEP653" s="68"/>
      <c r="BEQ653" s="68"/>
      <c r="BER653" s="68"/>
      <c r="BES653" s="68"/>
      <c r="BET653" s="68"/>
      <c r="BEU653" s="68"/>
      <c r="BEV653" s="68"/>
      <c r="BEW653" s="68"/>
      <c r="BEX653" s="68"/>
      <c r="BEY653" s="68"/>
      <c r="BEZ653" s="68"/>
      <c r="BFA653" s="68"/>
      <c r="BFB653" s="68"/>
      <c r="BFC653" s="68"/>
      <c r="BFD653" s="68"/>
      <c r="BFE653" s="68"/>
      <c r="BFF653" s="68"/>
      <c r="BFG653" s="68"/>
      <c r="BFH653" s="68"/>
      <c r="BFI653" s="68"/>
      <c r="BFJ653" s="68"/>
      <c r="BFK653" s="68"/>
      <c r="BFL653" s="68"/>
      <c r="BFM653" s="68"/>
      <c r="BFN653" s="68"/>
      <c r="BFO653" s="68"/>
      <c r="BFP653" s="68"/>
      <c r="BFQ653" s="68"/>
      <c r="BFR653" s="68"/>
      <c r="BFS653" s="68"/>
      <c r="BFT653" s="68"/>
      <c r="BFU653" s="68"/>
      <c r="BFV653" s="68"/>
      <c r="BFW653" s="68"/>
      <c r="BFX653" s="68"/>
      <c r="BFY653" s="68"/>
      <c r="BFZ653" s="68"/>
      <c r="BGA653" s="68"/>
      <c r="BGB653" s="68"/>
      <c r="BGC653" s="68"/>
      <c r="BGD653" s="68"/>
      <c r="BGE653" s="68"/>
      <c r="BGF653" s="68"/>
      <c r="BGG653" s="68"/>
      <c r="BGH653" s="68"/>
      <c r="BGI653" s="68"/>
      <c r="BGJ653" s="68"/>
      <c r="BGK653" s="68"/>
      <c r="BGL653" s="68"/>
      <c r="BGM653" s="68"/>
      <c r="BGN653" s="68"/>
      <c r="BGO653" s="68"/>
      <c r="BGP653" s="68"/>
      <c r="BGQ653" s="68"/>
      <c r="BGR653" s="68"/>
      <c r="BGS653" s="68"/>
      <c r="BGT653" s="68"/>
      <c r="BGU653" s="68"/>
      <c r="BGV653" s="68"/>
      <c r="BGW653" s="68"/>
      <c r="BGX653" s="68"/>
      <c r="BGY653" s="68"/>
      <c r="BGZ653" s="68"/>
      <c r="BHA653" s="68"/>
      <c r="BHB653" s="68"/>
      <c r="BHC653" s="68"/>
      <c r="BHD653" s="68"/>
      <c r="BHE653" s="68"/>
      <c r="BHF653" s="68"/>
      <c r="BHG653" s="68"/>
      <c r="BHH653" s="68"/>
      <c r="BHI653" s="68"/>
      <c r="BHJ653" s="68"/>
      <c r="BHK653" s="68"/>
      <c r="BHL653" s="68"/>
      <c r="BHM653" s="68"/>
      <c r="BHN653" s="68"/>
      <c r="BHO653" s="68"/>
      <c r="BHP653" s="68"/>
      <c r="BHQ653" s="68"/>
      <c r="BHR653" s="68"/>
      <c r="BHS653" s="68"/>
      <c r="BHT653" s="68"/>
      <c r="BHU653" s="68"/>
      <c r="BHV653" s="68"/>
      <c r="BHW653" s="68"/>
      <c r="BHX653" s="68"/>
      <c r="BHY653" s="68"/>
      <c r="BHZ653" s="68"/>
      <c r="BIA653" s="68"/>
      <c r="BIB653" s="68"/>
      <c r="BIC653" s="68"/>
      <c r="BID653" s="68"/>
      <c r="BIE653" s="68"/>
      <c r="BIF653" s="68"/>
      <c r="BIG653" s="68"/>
      <c r="BIH653" s="68"/>
      <c r="BII653" s="68"/>
      <c r="BIJ653" s="68"/>
      <c r="BIK653" s="68"/>
      <c r="BIL653" s="68"/>
      <c r="BIM653" s="68"/>
      <c r="BIN653" s="68"/>
      <c r="BIO653" s="68"/>
      <c r="BIP653" s="68"/>
      <c r="BIQ653" s="68"/>
      <c r="BIR653" s="68"/>
      <c r="BIS653" s="68"/>
      <c r="BIT653" s="68"/>
      <c r="BIU653" s="68"/>
      <c r="BIV653" s="68"/>
      <c r="BIW653" s="68"/>
      <c r="BIX653" s="68"/>
      <c r="BIY653" s="68"/>
      <c r="BIZ653" s="68"/>
      <c r="BJA653" s="68"/>
      <c r="BJB653" s="68"/>
      <c r="BJC653" s="68"/>
      <c r="BJD653" s="68"/>
      <c r="BJE653" s="68"/>
      <c r="BJF653" s="68"/>
      <c r="BJG653" s="68"/>
      <c r="BJH653" s="68"/>
      <c r="BJI653" s="68"/>
      <c r="BJJ653" s="68"/>
      <c r="BJK653" s="68"/>
      <c r="BJL653" s="68"/>
      <c r="BJM653" s="68"/>
      <c r="BJN653" s="68"/>
      <c r="BJO653" s="68"/>
      <c r="BJP653" s="68"/>
      <c r="BJQ653" s="68"/>
      <c r="BJR653" s="68"/>
      <c r="BJS653" s="68"/>
      <c r="BJT653" s="68"/>
      <c r="BJU653" s="68"/>
      <c r="BJV653" s="68"/>
      <c r="BJW653" s="68"/>
      <c r="BJX653" s="68"/>
      <c r="BJY653" s="68"/>
      <c r="BJZ653" s="68"/>
      <c r="BKA653" s="68"/>
      <c r="BKB653" s="68"/>
      <c r="BKC653" s="68"/>
      <c r="BKD653" s="68"/>
      <c r="BKE653" s="68"/>
      <c r="BKF653" s="68"/>
      <c r="BKG653" s="68"/>
      <c r="BKH653" s="68"/>
      <c r="BKI653" s="68"/>
      <c r="BKJ653" s="68"/>
      <c r="BKK653" s="68"/>
      <c r="BKL653" s="68"/>
      <c r="BKM653" s="68"/>
      <c r="BKN653" s="68"/>
      <c r="BKO653" s="68"/>
      <c r="BKP653" s="68"/>
      <c r="BKQ653" s="68"/>
      <c r="BKR653" s="68"/>
      <c r="BKS653" s="68"/>
      <c r="BKT653" s="68"/>
      <c r="BKU653" s="68"/>
      <c r="BKV653" s="68"/>
      <c r="BKW653" s="68"/>
      <c r="BKX653" s="68"/>
      <c r="BKY653" s="68"/>
      <c r="BKZ653" s="68"/>
      <c r="BLA653" s="68"/>
      <c r="BLB653" s="68"/>
      <c r="BLC653" s="68"/>
      <c r="BLD653" s="68"/>
      <c r="BLE653" s="68"/>
      <c r="BLF653" s="68"/>
      <c r="BLG653" s="68"/>
      <c r="BLH653" s="68"/>
      <c r="BLI653" s="68"/>
      <c r="BLJ653" s="68"/>
      <c r="BLK653" s="68"/>
      <c r="BLL653" s="68"/>
      <c r="BLM653" s="68"/>
      <c r="BLN653" s="68"/>
      <c r="BLO653" s="68"/>
      <c r="BLP653" s="68"/>
      <c r="BLQ653" s="68"/>
      <c r="BLR653" s="68"/>
      <c r="BLS653" s="68"/>
      <c r="BLT653" s="68"/>
      <c r="BLU653" s="68"/>
      <c r="BLV653" s="68"/>
      <c r="BLW653" s="68"/>
      <c r="BLX653" s="68"/>
      <c r="BLY653" s="68"/>
      <c r="BLZ653" s="68"/>
      <c r="BMA653" s="68"/>
      <c r="BMB653" s="68"/>
      <c r="BMC653" s="68"/>
      <c r="BMD653" s="68"/>
      <c r="BME653" s="68"/>
      <c r="BMF653" s="68"/>
      <c r="BMG653" s="68"/>
      <c r="BMH653" s="68"/>
      <c r="BMI653" s="68"/>
      <c r="BMJ653" s="68"/>
      <c r="BMK653" s="68"/>
      <c r="BML653" s="68"/>
      <c r="BMM653" s="68"/>
      <c r="BMN653" s="68"/>
      <c r="BMO653" s="68"/>
      <c r="BMP653" s="68"/>
      <c r="BMQ653" s="68"/>
      <c r="BMR653" s="68"/>
      <c r="BMS653" s="68"/>
      <c r="BMT653" s="68"/>
      <c r="BMU653" s="68"/>
      <c r="BMV653" s="68"/>
      <c r="BMW653" s="68"/>
      <c r="BMX653" s="68"/>
      <c r="BMY653" s="68"/>
      <c r="BMZ653" s="68"/>
      <c r="BNA653" s="68"/>
      <c r="BNB653" s="68"/>
      <c r="BNC653" s="68"/>
      <c r="BND653" s="68"/>
      <c r="BNE653" s="68"/>
      <c r="BNF653" s="68"/>
      <c r="BNG653" s="68"/>
      <c r="BNH653" s="68"/>
      <c r="BNI653" s="68"/>
      <c r="BNJ653" s="68"/>
      <c r="BNK653" s="68"/>
      <c r="BNL653" s="68"/>
      <c r="BNM653" s="68"/>
      <c r="BNN653" s="68"/>
      <c r="BNO653" s="68"/>
      <c r="BNP653" s="68"/>
      <c r="BNQ653" s="68"/>
      <c r="BNR653" s="68"/>
      <c r="BNS653" s="68"/>
      <c r="BNT653" s="68"/>
      <c r="BNU653" s="68"/>
      <c r="BNV653" s="68"/>
      <c r="BNW653" s="68"/>
      <c r="BNX653" s="68"/>
      <c r="BNY653" s="68"/>
      <c r="BNZ653" s="68"/>
      <c r="BOA653" s="68"/>
      <c r="BOB653" s="68"/>
      <c r="BOC653" s="68"/>
      <c r="BOD653" s="68"/>
      <c r="BOE653" s="68"/>
      <c r="BOF653" s="68"/>
      <c r="BOG653" s="68"/>
      <c r="BOH653" s="68"/>
      <c r="BOI653" s="68"/>
      <c r="BOJ653" s="68"/>
      <c r="BOK653" s="68"/>
      <c r="BOL653" s="68"/>
      <c r="BOM653" s="68"/>
      <c r="BON653" s="68"/>
      <c r="BOO653" s="68"/>
      <c r="BOP653" s="68"/>
      <c r="BOQ653" s="68"/>
      <c r="BOR653" s="68"/>
      <c r="BOS653" s="68"/>
      <c r="BOT653" s="68"/>
      <c r="BOU653" s="68"/>
      <c r="BOV653" s="68"/>
      <c r="BOW653" s="68"/>
      <c r="BOX653" s="68"/>
      <c r="BOY653" s="68"/>
      <c r="BOZ653" s="68"/>
      <c r="BPA653" s="68"/>
      <c r="BPB653" s="68"/>
      <c r="BPC653" s="68"/>
      <c r="BPD653" s="68"/>
      <c r="BPE653" s="68"/>
      <c r="BPF653" s="68"/>
      <c r="BPG653" s="68"/>
      <c r="BPH653" s="68"/>
      <c r="BPI653" s="68"/>
      <c r="BPJ653" s="68"/>
      <c r="BPK653" s="68"/>
      <c r="BPL653" s="68"/>
      <c r="BPM653" s="68"/>
      <c r="BPN653" s="68"/>
      <c r="BPO653" s="68"/>
      <c r="BPP653" s="68"/>
      <c r="BPQ653" s="68"/>
      <c r="BPR653" s="68"/>
      <c r="BPS653" s="68"/>
      <c r="BPT653" s="68"/>
      <c r="BPU653" s="68"/>
      <c r="BPV653" s="68"/>
      <c r="BPW653" s="68"/>
      <c r="BPX653" s="68"/>
      <c r="BPY653" s="68"/>
      <c r="BPZ653" s="68"/>
      <c r="BQA653" s="68"/>
      <c r="BQB653" s="68"/>
      <c r="BQC653" s="68"/>
      <c r="BQD653" s="68"/>
      <c r="BQE653" s="68"/>
      <c r="BQF653" s="68"/>
      <c r="BQG653" s="68"/>
      <c r="BQH653" s="68"/>
      <c r="BQI653" s="68"/>
      <c r="BQJ653" s="68"/>
      <c r="BQK653" s="68"/>
      <c r="BQL653" s="68"/>
      <c r="BQM653" s="68"/>
      <c r="BQN653" s="68"/>
      <c r="BQO653" s="68"/>
      <c r="BQP653" s="68"/>
      <c r="BQQ653" s="68"/>
      <c r="BQR653" s="68"/>
      <c r="BQS653" s="68"/>
      <c r="BQT653" s="68"/>
      <c r="BQU653" s="68"/>
      <c r="BQV653" s="68"/>
      <c r="BQW653" s="68"/>
      <c r="BQX653" s="68"/>
      <c r="BQY653" s="68"/>
      <c r="BQZ653" s="68"/>
      <c r="BRA653" s="68"/>
      <c r="BRB653" s="68"/>
      <c r="BRC653" s="68"/>
      <c r="BRD653" s="68"/>
      <c r="BRE653" s="68"/>
      <c r="BRF653" s="68"/>
      <c r="BRG653" s="68"/>
      <c r="BRH653" s="68"/>
      <c r="BRI653" s="68"/>
      <c r="BRJ653" s="68"/>
      <c r="BRK653" s="68"/>
      <c r="BRL653" s="68"/>
      <c r="BRM653" s="68"/>
      <c r="BRN653" s="68"/>
      <c r="BRO653" s="68"/>
      <c r="BRP653" s="68"/>
      <c r="BRQ653" s="68"/>
      <c r="BRR653" s="68"/>
      <c r="BRS653" s="68"/>
      <c r="BRT653" s="68"/>
      <c r="BRU653" s="68"/>
      <c r="BRV653" s="68"/>
      <c r="BRW653" s="68"/>
      <c r="BRX653" s="68"/>
      <c r="BRY653" s="68"/>
      <c r="BRZ653" s="68"/>
      <c r="BSA653" s="68"/>
      <c r="BSB653" s="68"/>
      <c r="BSC653" s="68"/>
      <c r="BSD653" s="68"/>
      <c r="BSE653" s="68"/>
      <c r="BSF653" s="68"/>
      <c r="BSG653" s="68"/>
      <c r="BSH653" s="68"/>
      <c r="BSI653" s="68"/>
      <c r="BSJ653" s="68"/>
      <c r="BSK653" s="68"/>
      <c r="BSL653" s="68"/>
      <c r="BSM653" s="68"/>
      <c r="BSN653" s="68"/>
      <c r="BSO653" s="68"/>
      <c r="BSP653" s="68"/>
      <c r="BSQ653" s="68"/>
      <c r="BSR653" s="68"/>
      <c r="BSS653" s="68"/>
      <c r="BST653" s="68"/>
      <c r="BSU653" s="68"/>
      <c r="BSV653" s="68"/>
      <c r="BSW653" s="68"/>
      <c r="BSX653" s="68"/>
      <c r="BSY653" s="68"/>
      <c r="BSZ653" s="68"/>
      <c r="BTA653" s="68"/>
      <c r="BTB653" s="68"/>
      <c r="BTC653" s="68"/>
      <c r="BTD653" s="68"/>
      <c r="BTE653" s="68"/>
      <c r="BTF653" s="68"/>
      <c r="BTG653" s="68"/>
      <c r="BTH653" s="68"/>
      <c r="BTI653" s="68"/>
      <c r="BTJ653" s="68"/>
      <c r="BTK653" s="68"/>
      <c r="BTL653" s="68"/>
      <c r="BTM653" s="68"/>
      <c r="BTN653" s="68"/>
      <c r="BTO653" s="68"/>
      <c r="BTP653" s="68"/>
      <c r="BTQ653" s="68"/>
      <c r="BTR653" s="68"/>
      <c r="BTS653" s="68"/>
      <c r="BTT653" s="68"/>
      <c r="BTU653" s="68"/>
      <c r="BTV653" s="68"/>
      <c r="BTW653" s="68"/>
      <c r="BTX653" s="68"/>
      <c r="BTY653" s="68"/>
      <c r="BTZ653" s="68"/>
      <c r="BUA653" s="68"/>
      <c r="BUB653" s="68"/>
      <c r="BUC653" s="68"/>
      <c r="BUD653" s="68"/>
      <c r="BUE653" s="68"/>
      <c r="BUF653" s="68"/>
      <c r="BUG653" s="68"/>
      <c r="BUH653" s="68"/>
      <c r="BUI653" s="68"/>
      <c r="BUJ653" s="68"/>
      <c r="BUK653" s="68"/>
      <c r="BUL653" s="68"/>
      <c r="BUM653" s="68"/>
      <c r="BUN653" s="68"/>
      <c r="BUO653" s="68"/>
      <c r="BUP653" s="68"/>
      <c r="BUQ653" s="68"/>
      <c r="BUR653" s="68"/>
      <c r="BUS653" s="68"/>
      <c r="BUT653" s="68"/>
      <c r="BUU653" s="68"/>
      <c r="BUV653" s="68"/>
      <c r="BUW653" s="68"/>
      <c r="BUX653" s="68"/>
      <c r="BUY653" s="68"/>
      <c r="BUZ653" s="68"/>
      <c r="BVA653" s="68"/>
      <c r="BVB653" s="68"/>
      <c r="BVC653" s="68"/>
      <c r="BVD653" s="68"/>
      <c r="BVE653" s="68"/>
      <c r="BVF653" s="68"/>
      <c r="BVG653" s="68"/>
      <c r="BVH653" s="68"/>
      <c r="BVI653" s="68"/>
      <c r="BVJ653" s="68"/>
      <c r="BVK653" s="68"/>
      <c r="BVL653" s="68"/>
      <c r="BVM653" s="68"/>
      <c r="BVN653" s="68"/>
      <c r="BVO653" s="68"/>
      <c r="BVP653" s="68"/>
      <c r="BVQ653" s="68"/>
      <c r="BVR653" s="68"/>
      <c r="BVS653" s="68"/>
      <c r="BVT653" s="68"/>
      <c r="BVU653" s="68"/>
      <c r="BVV653" s="68"/>
      <c r="BVW653" s="68"/>
      <c r="BVX653" s="68"/>
      <c r="BVY653" s="68"/>
      <c r="BVZ653" s="68"/>
      <c r="BWA653" s="68"/>
      <c r="BWB653" s="68"/>
      <c r="BWC653" s="68"/>
      <c r="BWD653" s="68"/>
      <c r="BWE653" s="68"/>
      <c r="BWF653" s="68"/>
      <c r="BWG653" s="68"/>
      <c r="BWH653" s="68"/>
      <c r="BWI653" s="68"/>
      <c r="BWJ653" s="68"/>
      <c r="BWK653" s="68"/>
      <c r="BWL653" s="68"/>
      <c r="BWM653" s="68"/>
      <c r="BWN653" s="68"/>
      <c r="BWO653" s="68"/>
      <c r="BWP653" s="68"/>
      <c r="BWQ653" s="68"/>
      <c r="BWR653" s="68"/>
      <c r="BWS653" s="68"/>
      <c r="BWT653" s="68"/>
      <c r="BWU653" s="68"/>
      <c r="BWV653" s="68"/>
      <c r="BWW653" s="68"/>
      <c r="BWX653" s="68"/>
      <c r="BWY653" s="68"/>
      <c r="BWZ653" s="68"/>
      <c r="BXA653" s="68"/>
      <c r="BXB653" s="68"/>
      <c r="BXC653" s="68"/>
      <c r="BXD653" s="68"/>
      <c r="BXE653" s="68"/>
      <c r="BXF653" s="68"/>
      <c r="BXG653" s="68"/>
      <c r="BXH653" s="68"/>
      <c r="BXI653" s="68"/>
      <c r="BXJ653" s="68"/>
      <c r="BXK653" s="68"/>
      <c r="BXL653" s="68"/>
      <c r="BXM653" s="68"/>
      <c r="BXN653" s="68"/>
      <c r="BXO653" s="68"/>
      <c r="BXP653" s="68"/>
      <c r="BXQ653" s="68"/>
      <c r="BXR653" s="68"/>
      <c r="BXS653" s="68"/>
      <c r="BXT653" s="68"/>
      <c r="BXU653" s="68"/>
      <c r="BXV653" s="68"/>
      <c r="BXW653" s="68"/>
      <c r="BXX653" s="68"/>
      <c r="BXY653" s="68"/>
      <c r="BXZ653" s="68"/>
      <c r="BYA653" s="68"/>
      <c r="BYB653" s="68"/>
      <c r="BYC653" s="68"/>
      <c r="BYD653" s="68"/>
      <c r="BYE653" s="68"/>
      <c r="BYF653" s="68"/>
      <c r="BYG653" s="68"/>
      <c r="BYH653" s="68"/>
      <c r="BYI653" s="68"/>
      <c r="BYJ653" s="68"/>
      <c r="BYK653" s="68"/>
      <c r="BYL653" s="68"/>
      <c r="BYM653" s="68"/>
      <c r="BYN653" s="68"/>
      <c r="BYO653" s="68"/>
      <c r="BYP653" s="68"/>
      <c r="BYQ653" s="68"/>
      <c r="BYR653" s="68"/>
      <c r="BYS653" s="68"/>
      <c r="BYT653" s="68"/>
      <c r="BYU653" s="68"/>
      <c r="BYV653" s="68"/>
      <c r="BYW653" s="68"/>
      <c r="BYX653" s="68"/>
      <c r="BYY653" s="68"/>
      <c r="BYZ653" s="68"/>
      <c r="BZA653" s="68"/>
      <c r="BZB653" s="68"/>
      <c r="BZC653" s="68"/>
      <c r="BZD653" s="68"/>
      <c r="BZE653" s="68"/>
      <c r="BZF653" s="68"/>
      <c r="BZG653" s="68"/>
      <c r="BZH653" s="68"/>
      <c r="BZI653" s="68"/>
      <c r="BZJ653" s="68"/>
      <c r="BZK653" s="68"/>
      <c r="BZL653" s="68"/>
      <c r="BZM653" s="68"/>
      <c r="BZN653" s="68"/>
      <c r="BZO653" s="68"/>
      <c r="BZP653" s="68"/>
      <c r="BZQ653" s="68"/>
      <c r="BZR653" s="68"/>
      <c r="BZS653" s="68"/>
      <c r="BZT653" s="68"/>
      <c r="BZU653" s="68"/>
      <c r="BZV653" s="68"/>
      <c r="BZW653" s="68"/>
      <c r="BZX653" s="68"/>
      <c r="BZY653" s="68"/>
      <c r="BZZ653" s="68"/>
      <c r="CAA653" s="68"/>
      <c r="CAB653" s="68"/>
      <c r="CAC653" s="68"/>
      <c r="CAD653" s="68"/>
      <c r="CAE653" s="68"/>
      <c r="CAF653" s="68"/>
      <c r="CAG653" s="68"/>
      <c r="CAH653" s="68"/>
      <c r="CAI653" s="68"/>
      <c r="CAJ653" s="68"/>
      <c r="CAK653" s="68"/>
      <c r="CAL653" s="68"/>
      <c r="CAM653" s="68"/>
      <c r="CAN653" s="68"/>
      <c r="CAO653" s="68"/>
      <c r="CAP653" s="68"/>
      <c r="CAQ653" s="68"/>
      <c r="CAR653" s="68"/>
      <c r="CAS653" s="68"/>
      <c r="CAT653" s="68"/>
      <c r="CAU653" s="68"/>
      <c r="CAV653" s="68"/>
      <c r="CAW653" s="68"/>
      <c r="CAX653" s="68"/>
      <c r="CAY653" s="68"/>
      <c r="CAZ653" s="68"/>
      <c r="CBA653" s="68"/>
      <c r="CBB653" s="68"/>
      <c r="CBC653" s="68"/>
      <c r="CBD653" s="68"/>
      <c r="CBE653" s="68"/>
      <c r="CBF653" s="68"/>
      <c r="CBG653" s="68"/>
      <c r="CBH653" s="68"/>
      <c r="CBI653" s="68"/>
      <c r="CBJ653" s="68"/>
      <c r="CBK653" s="68"/>
      <c r="CBL653" s="68"/>
      <c r="CBM653" s="68"/>
      <c r="CBN653" s="68"/>
      <c r="CBO653" s="68"/>
      <c r="CBP653" s="68"/>
      <c r="CBQ653" s="68"/>
      <c r="CBR653" s="68"/>
      <c r="CBS653" s="68"/>
      <c r="CBT653" s="68"/>
      <c r="CBU653" s="68"/>
      <c r="CBV653" s="68"/>
      <c r="CBW653" s="68"/>
      <c r="CBX653" s="68"/>
      <c r="CBY653" s="68"/>
      <c r="CBZ653" s="68"/>
      <c r="CCA653" s="68"/>
      <c r="CCB653" s="68"/>
      <c r="CCC653" s="68"/>
      <c r="CCD653" s="68"/>
      <c r="CCE653" s="68"/>
      <c r="CCF653" s="68"/>
      <c r="CCG653" s="68"/>
      <c r="CCH653" s="68"/>
      <c r="CCI653" s="68"/>
      <c r="CCJ653" s="68"/>
      <c r="CCK653" s="68"/>
      <c r="CCL653" s="68"/>
      <c r="CCM653" s="68"/>
      <c r="CCN653" s="68"/>
      <c r="CCO653" s="68"/>
      <c r="CCP653" s="68"/>
      <c r="CCQ653" s="68"/>
      <c r="CCR653" s="68"/>
      <c r="CCS653" s="68"/>
      <c r="CCT653" s="68"/>
      <c r="CCU653" s="68"/>
      <c r="CCV653" s="68"/>
      <c r="CCW653" s="68"/>
      <c r="CCX653" s="68"/>
      <c r="CCY653" s="68"/>
      <c r="CCZ653" s="68"/>
      <c r="CDA653" s="68"/>
      <c r="CDB653" s="68"/>
      <c r="CDC653" s="68"/>
      <c r="CDD653" s="68"/>
      <c r="CDE653" s="68"/>
      <c r="CDF653" s="68"/>
      <c r="CDG653" s="68"/>
      <c r="CDH653" s="68"/>
      <c r="CDI653" s="68"/>
      <c r="CDJ653" s="68"/>
      <c r="CDK653" s="68"/>
      <c r="CDL653" s="68"/>
      <c r="CDM653" s="68"/>
      <c r="CDN653" s="68"/>
      <c r="CDO653" s="68"/>
      <c r="CDP653" s="68"/>
      <c r="CDQ653" s="68"/>
      <c r="CDR653" s="68"/>
      <c r="CDS653" s="68"/>
      <c r="CDT653" s="68"/>
      <c r="CDU653" s="68"/>
      <c r="CDV653" s="68"/>
      <c r="CDW653" s="68"/>
      <c r="CDX653" s="68"/>
      <c r="CDY653" s="68"/>
      <c r="CDZ653" s="68"/>
      <c r="CEA653" s="68"/>
      <c r="CEB653" s="68"/>
      <c r="CEC653" s="68"/>
      <c r="CED653" s="68"/>
      <c r="CEE653" s="68"/>
      <c r="CEF653" s="68"/>
      <c r="CEG653" s="68"/>
      <c r="CEH653" s="68"/>
      <c r="CEI653" s="68"/>
      <c r="CEJ653" s="68"/>
      <c r="CEK653" s="68"/>
      <c r="CEL653" s="68"/>
      <c r="CEM653" s="68"/>
      <c r="CEN653" s="68"/>
      <c r="CEO653" s="68"/>
      <c r="CEP653" s="68"/>
      <c r="CEQ653" s="68"/>
      <c r="CER653" s="68"/>
      <c r="CES653" s="68"/>
      <c r="CET653" s="68"/>
      <c r="CEU653" s="68"/>
      <c r="CEV653" s="68"/>
      <c r="CEW653" s="68"/>
      <c r="CEX653" s="68"/>
      <c r="CEY653" s="68"/>
      <c r="CEZ653" s="68"/>
      <c r="CFA653" s="68"/>
      <c r="CFB653" s="68"/>
      <c r="CFC653" s="68"/>
      <c r="CFD653" s="68"/>
      <c r="CFE653" s="68"/>
      <c r="CFF653" s="68"/>
      <c r="CFG653" s="68"/>
      <c r="CFH653" s="68"/>
      <c r="CFI653" s="68"/>
      <c r="CFJ653" s="68"/>
      <c r="CFK653" s="68"/>
      <c r="CFL653" s="68"/>
      <c r="CFM653" s="68"/>
      <c r="CFN653" s="68"/>
      <c r="CFO653" s="68"/>
      <c r="CFP653" s="68"/>
      <c r="CFQ653" s="68"/>
      <c r="CFR653" s="68"/>
      <c r="CFS653" s="68"/>
      <c r="CFT653" s="68"/>
      <c r="CFU653" s="68"/>
      <c r="CFV653" s="68"/>
      <c r="CFW653" s="68"/>
      <c r="CFX653" s="68"/>
      <c r="CFY653" s="68"/>
      <c r="CFZ653" s="68"/>
      <c r="CGA653" s="68"/>
      <c r="CGB653" s="68"/>
      <c r="CGC653" s="68"/>
      <c r="CGD653" s="68"/>
      <c r="CGE653" s="68"/>
      <c r="CGF653" s="68"/>
      <c r="CGG653" s="68"/>
      <c r="CGH653" s="68"/>
      <c r="CGI653" s="68"/>
      <c r="CGJ653" s="68"/>
      <c r="CGK653" s="68"/>
      <c r="CGL653" s="68"/>
      <c r="CGM653" s="68"/>
      <c r="CGN653" s="68"/>
      <c r="CGO653" s="68"/>
      <c r="CGP653" s="68"/>
      <c r="CGQ653" s="68"/>
      <c r="CGR653" s="68"/>
      <c r="CGS653" s="68"/>
      <c r="CGT653" s="68"/>
      <c r="CGU653" s="68"/>
      <c r="CGV653" s="68"/>
      <c r="CGW653" s="68"/>
      <c r="CGX653" s="68"/>
      <c r="CGY653" s="68"/>
      <c r="CGZ653" s="68"/>
      <c r="CHA653" s="68"/>
      <c r="CHB653" s="68"/>
      <c r="CHC653" s="68"/>
      <c r="CHD653" s="68"/>
      <c r="CHE653" s="68"/>
      <c r="CHF653" s="68"/>
      <c r="CHG653" s="68"/>
      <c r="CHH653" s="68"/>
      <c r="CHI653" s="68"/>
      <c r="CHJ653" s="68"/>
      <c r="CHK653" s="68"/>
      <c r="CHL653" s="68"/>
      <c r="CHM653" s="68"/>
      <c r="CHN653" s="68"/>
      <c r="CHO653" s="68"/>
      <c r="CHP653" s="68"/>
      <c r="CHQ653" s="68"/>
      <c r="CHR653" s="68"/>
      <c r="CHS653" s="68"/>
      <c r="CHT653" s="68"/>
      <c r="CHU653" s="68"/>
      <c r="CHV653" s="68"/>
      <c r="CHW653" s="68"/>
      <c r="CHX653" s="68"/>
      <c r="CHY653" s="68"/>
      <c r="CHZ653" s="68"/>
      <c r="CIA653" s="68"/>
      <c r="CIB653" s="68"/>
      <c r="CIC653" s="68"/>
      <c r="CID653" s="68"/>
      <c r="CIE653" s="68"/>
      <c r="CIF653" s="68"/>
      <c r="CIG653" s="68"/>
      <c r="CIH653" s="68"/>
      <c r="CII653" s="68"/>
      <c r="CIJ653" s="68"/>
      <c r="CIK653" s="68"/>
      <c r="CIL653" s="68"/>
      <c r="CIM653" s="68"/>
      <c r="CIN653" s="68"/>
      <c r="CIO653" s="68"/>
      <c r="CIP653" s="68"/>
      <c r="CIQ653" s="68"/>
      <c r="CIR653" s="68"/>
      <c r="CIS653" s="68"/>
      <c r="CIT653" s="68"/>
      <c r="CIU653" s="68"/>
      <c r="CIV653" s="68"/>
      <c r="CIW653" s="68"/>
      <c r="CIX653" s="68"/>
      <c r="CIY653" s="68"/>
      <c r="CIZ653" s="68"/>
      <c r="CJA653" s="68"/>
      <c r="CJB653" s="68"/>
      <c r="CJC653" s="68"/>
      <c r="CJD653" s="68"/>
      <c r="CJE653" s="68"/>
      <c r="CJF653" s="68"/>
      <c r="CJG653" s="68"/>
      <c r="CJH653" s="68"/>
      <c r="CJI653" s="68"/>
      <c r="CJJ653" s="68"/>
      <c r="CJK653" s="68"/>
      <c r="CJL653" s="68"/>
      <c r="CJM653" s="68"/>
      <c r="CJN653" s="68"/>
      <c r="CJO653" s="68"/>
      <c r="CJP653" s="68"/>
      <c r="CJQ653" s="68"/>
      <c r="CJR653" s="68"/>
      <c r="CJS653" s="68"/>
      <c r="CJT653" s="68"/>
      <c r="CJU653" s="68"/>
      <c r="CJV653" s="68"/>
      <c r="CJW653" s="68"/>
      <c r="CJX653" s="68"/>
      <c r="CJY653" s="68"/>
      <c r="CJZ653" s="68"/>
      <c r="CKA653" s="68"/>
      <c r="CKB653" s="68"/>
      <c r="CKC653" s="68"/>
      <c r="CKD653" s="68"/>
      <c r="CKE653" s="68"/>
      <c r="CKF653" s="68"/>
      <c r="CKG653" s="68"/>
      <c r="CKH653" s="68"/>
      <c r="CKI653" s="68"/>
      <c r="CKJ653" s="68"/>
      <c r="CKK653" s="68"/>
      <c r="CKL653" s="68"/>
      <c r="CKM653" s="68"/>
      <c r="CKN653" s="68"/>
      <c r="CKO653" s="68"/>
      <c r="CKP653" s="68"/>
      <c r="CKQ653" s="68"/>
      <c r="CKR653" s="68"/>
      <c r="CKS653" s="68"/>
      <c r="CKT653" s="68"/>
      <c r="CKU653" s="68"/>
      <c r="CKV653" s="68"/>
      <c r="CKW653" s="68"/>
      <c r="CKX653" s="68"/>
      <c r="CKY653" s="68"/>
      <c r="CKZ653" s="68"/>
      <c r="CLA653" s="68"/>
      <c r="CLB653" s="68"/>
      <c r="CLC653" s="68"/>
      <c r="CLD653" s="68"/>
      <c r="CLE653" s="68"/>
      <c r="CLF653" s="68"/>
      <c r="CLG653" s="68"/>
      <c r="CLH653" s="68"/>
      <c r="CLI653" s="68"/>
      <c r="CLJ653" s="68"/>
      <c r="CLK653" s="68"/>
      <c r="CLL653" s="68"/>
      <c r="CLM653" s="68"/>
      <c r="CLN653" s="68"/>
      <c r="CLO653" s="68"/>
      <c r="CLP653" s="68"/>
      <c r="CLQ653" s="68"/>
      <c r="CLR653" s="68"/>
      <c r="CLS653" s="68"/>
      <c r="CLT653" s="68"/>
      <c r="CLU653" s="68"/>
      <c r="CLV653" s="68"/>
      <c r="CLW653" s="68"/>
      <c r="CLX653" s="68"/>
      <c r="CLY653" s="68"/>
      <c r="CLZ653" s="68"/>
      <c r="CMA653" s="68"/>
      <c r="CMB653" s="68"/>
      <c r="CMC653" s="68"/>
      <c r="CMD653" s="68"/>
      <c r="CME653" s="68"/>
      <c r="CMF653" s="68"/>
      <c r="CMG653" s="68"/>
      <c r="CMH653" s="68"/>
      <c r="CMI653" s="68"/>
      <c r="CMJ653" s="68"/>
      <c r="CMK653" s="68"/>
      <c r="CML653" s="68"/>
      <c r="CMM653" s="68"/>
      <c r="CMN653" s="68"/>
      <c r="CMO653" s="68"/>
      <c r="CMP653" s="68"/>
      <c r="CMQ653" s="68"/>
      <c r="CMR653" s="68"/>
      <c r="CMS653" s="68"/>
      <c r="CMT653" s="68"/>
      <c r="CMU653" s="68"/>
      <c r="CMV653" s="68"/>
      <c r="CMW653" s="68"/>
      <c r="CMX653" s="68"/>
      <c r="CMY653" s="68"/>
      <c r="CMZ653" s="68"/>
      <c r="CNA653" s="68"/>
      <c r="CNB653" s="68"/>
      <c r="CNC653" s="68"/>
      <c r="CND653" s="68"/>
      <c r="CNE653" s="68"/>
      <c r="CNF653" s="68"/>
      <c r="CNG653" s="68"/>
      <c r="CNH653" s="68"/>
      <c r="CNI653" s="68"/>
      <c r="CNJ653" s="68"/>
      <c r="CNK653" s="68"/>
      <c r="CNL653" s="68"/>
      <c r="CNM653" s="68"/>
      <c r="CNN653" s="68"/>
      <c r="CNO653" s="68"/>
      <c r="CNP653" s="68"/>
      <c r="CNQ653" s="68"/>
      <c r="CNR653" s="68"/>
      <c r="CNS653" s="68"/>
      <c r="CNT653" s="68"/>
      <c r="CNU653" s="68"/>
      <c r="CNV653" s="68"/>
      <c r="CNW653" s="68"/>
      <c r="CNX653" s="68"/>
      <c r="CNY653" s="68"/>
      <c r="CNZ653" s="68"/>
      <c r="COA653" s="68"/>
      <c r="COB653" s="68"/>
      <c r="COC653" s="68"/>
      <c r="COD653" s="68"/>
      <c r="COE653" s="68"/>
      <c r="COF653" s="68"/>
      <c r="COG653" s="68"/>
      <c r="COH653" s="68"/>
      <c r="COI653" s="68"/>
      <c r="COJ653" s="68"/>
      <c r="COK653" s="68"/>
      <c r="COL653" s="68"/>
      <c r="COM653" s="68"/>
      <c r="CON653" s="68"/>
      <c r="COO653" s="68"/>
      <c r="COP653" s="68"/>
      <c r="COQ653" s="68"/>
      <c r="COR653" s="68"/>
      <c r="COS653" s="68"/>
      <c r="COT653" s="68"/>
      <c r="COU653" s="68"/>
      <c r="COV653" s="68"/>
      <c r="COW653" s="68"/>
      <c r="COX653" s="68"/>
      <c r="COY653" s="68"/>
      <c r="COZ653" s="68"/>
      <c r="CPA653" s="68"/>
      <c r="CPB653" s="68"/>
      <c r="CPC653" s="68"/>
      <c r="CPD653" s="68"/>
      <c r="CPE653" s="68"/>
      <c r="CPF653" s="68"/>
      <c r="CPG653" s="68"/>
      <c r="CPH653" s="68"/>
      <c r="CPI653" s="68"/>
      <c r="CPJ653" s="68"/>
      <c r="CPK653" s="68"/>
      <c r="CPL653" s="68"/>
      <c r="CPM653" s="68"/>
      <c r="CPN653" s="68"/>
      <c r="CPO653" s="68"/>
      <c r="CPP653" s="68"/>
      <c r="CPQ653" s="68"/>
      <c r="CPR653" s="68"/>
      <c r="CPS653" s="68"/>
      <c r="CPT653" s="68"/>
      <c r="CPU653" s="68"/>
      <c r="CPV653" s="68"/>
      <c r="CPW653" s="68"/>
      <c r="CPX653" s="68"/>
      <c r="CPY653" s="68"/>
      <c r="CPZ653" s="68"/>
      <c r="CQA653" s="68"/>
      <c r="CQB653" s="68"/>
      <c r="CQC653" s="68"/>
      <c r="CQD653" s="68"/>
      <c r="CQE653" s="68"/>
      <c r="CQF653" s="68"/>
      <c r="CQG653" s="68"/>
      <c r="CQH653" s="68"/>
      <c r="CQI653" s="68"/>
      <c r="CQJ653" s="68"/>
      <c r="CQK653" s="68"/>
      <c r="CQL653" s="68"/>
      <c r="CQM653" s="68"/>
      <c r="CQN653" s="68"/>
      <c r="CQO653" s="68"/>
      <c r="CQP653" s="68"/>
      <c r="CQQ653" s="68"/>
      <c r="CQR653" s="68"/>
      <c r="CQS653" s="68"/>
      <c r="CQT653" s="68"/>
      <c r="CQU653" s="68"/>
      <c r="CQV653" s="68"/>
      <c r="CQW653" s="68"/>
      <c r="CQX653" s="68"/>
      <c r="CQY653" s="68"/>
      <c r="CQZ653" s="68"/>
      <c r="CRA653" s="68"/>
      <c r="CRB653" s="68"/>
      <c r="CRC653" s="68"/>
      <c r="CRD653" s="68"/>
      <c r="CRE653" s="68"/>
      <c r="CRF653" s="68"/>
      <c r="CRG653" s="68"/>
      <c r="CRH653" s="68"/>
      <c r="CRI653" s="68"/>
      <c r="CRJ653" s="68"/>
      <c r="CRK653" s="68"/>
      <c r="CRL653" s="68"/>
      <c r="CRM653" s="68"/>
      <c r="CRN653" s="68"/>
      <c r="CRO653" s="68"/>
      <c r="CRP653" s="68"/>
      <c r="CRQ653" s="68"/>
      <c r="CRR653" s="68"/>
      <c r="CRS653" s="68"/>
      <c r="CRT653" s="68"/>
      <c r="CRU653" s="68"/>
      <c r="CRV653" s="68"/>
      <c r="CRW653" s="68"/>
      <c r="CRX653" s="68"/>
      <c r="CRY653" s="68"/>
      <c r="CRZ653" s="68"/>
      <c r="CSA653" s="68"/>
      <c r="CSB653" s="68"/>
      <c r="CSC653" s="68"/>
      <c r="CSD653" s="68"/>
      <c r="CSE653" s="68"/>
      <c r="CSF653" s="68"/>
      <c r="CSG653" s="68"/>
      <c r="CSH653" s="68"/>
      <c r="CSI653" s="68"/>
      <c r="CSJ653" s="68"/>
      <c r="CSK653" s="68"/>
      <c r="CSL653" s="68"/>
      <c r="CSM653" s="68"/>
      <c r="CSN653" s="68"/>
      <c r="CSO653" s="68"/>
      <c r="CSP653" s="68"/>
      <c r="CSQ653" s="68"/>
      <c r="CSR653" s="68"/>
      <c r="CSS653" s="68"/>
      <c r="CST653" s="68"/>
      <c r="CSU653" s="68"/>
      <c r="CSV653" s="68"/>
      <c r="CSW653" s="68"/>
      <c r="CSX653" s="68"/>
      <c r="CSY653" s="68"/>
      <c r="CSZ653" s="68"/>
      <c r="CTA653" s="68"/>
      <c r="CTB653" s="68"/>
      <c r="CTC653" s="68"/>
      <c r="CTD653" s="68"/>
      <c r="CTE653" s="68"/>
      <c r="CTF653" s="68"/>
      <c r="CTG653" s="68"/>
      <c r="CTH653" s="68"/>
      <c r="CTI653" s="68"/>
      <c r="CTJ653" s="68"/>
      <c r="CTK653" s="68"/>
      <c r="CTL653" s="68"/>
      <c r="CTM653" s="68"/>
      <c r="CTN653" s="68"/>
      <c r="CTO653" s="68"/>
      <c r="CTP653" s="68"/>
      <c r="CTQ653" s="68"/>
      <c r="CTR653" s="68"/>
      <c r="CTS653" s="68"/>
      <c r="CTT653" s="68"/>
      <c r="CTU653" s="68"/>
      <c r="CTV653" s="68"/>
      <c r="CTW653" s="68"/>
      <c r="CTX653" s="68"/>
      <c r="CTY653" s="68"/>
      <c r="CTZ653" s="68"/>
      <c r="CUA653" s="68"/>
      <c r="CUB653" s="68"/>
      <c r="CUC653" s="68"/>
      <c r="CUD653" s="68"/>
      <c r="CUE653" s="68"/>
      <c r="CUF653" s="68"/>
      <c r="CUG653" s="68"/>
      <c r="CUH653" s="68"/>
      <c r="CUI653" s="68"/>
      <c r="CUJ653" s="68"/>
      <c r="CUK653" s="68"/>
      <c r="CUL653" s="68"/>
      <c r="CUM653" s="68"/>
      <c r="CUN653" s="68"/>
      <c r="CUO653" s="68"/>
      <c r="CUP653" s="68"/>
      <c r="CUQ653" s="68"/>
      <c r="CUR653" s="68"/>
      <c r="CUS653" s="68"/>
      <c r="CUT653" s="68"/>
      <c r="CUU653" s="68"/>
      <c r="CUV653" s="68"/>
      <c r="CUW653" s="68"/>
      <c r="CUX653" s="68"/>
      <c r="CUY653" s="68"/>
      <c r="CUZ653" s="68"/>
      <c r="CVA653" s="68"/>
      <c r="CVB653" s="68"/>
      <c r="CVC653" s="68"/>
      <c r="CVD653" s="68"/>
      <c r="CVE653" s="68"/>
      <c r="CVF653" s="68"/>
      <c r="CVG653" s="68"/>
      <c r="CVH653" s="68"/>
      <c r="CVI653" s="68"/>
      <c r="CVJ653" s="68"/>
      <c r="CVK653" s="68"/>
      <c r="CVL653" s="68"/>
      <c r="CVM653" s="68"/>
      <c r="CVN653" s="68"/>
      <c r="CVO653" s="68"/>
      <c r="CVP653" s="68"/>
      <c r="CVQ653" s="68"/>
      <c r="CVR653" s="68"/>
      <c r="CVS653" s="68"/>
      <c r="CVT653" s="68"/>
      <c r="CVU653" s="68"/>
      <c r="CVV653" s="68"/>
      <c r="CVW653" s="68"/>
      <c r="CVX653" s="68"/>
      <c r="CVY653" s="68"/>
      <c r="CVZ653" s="68"/>
      <c r="CWA653" s="68"/>
      <c r="CWB653" s="68"/>
      <c r="CWC653" s="68"/>
      <c r="CWD653" s="68"/>
      <c r="CWE653" s="68"/>
      <c r="CWF653" s="68"/>
      <c r="CWG653" s="68"/>
      <c r="CWH653" s="68"/>
      <c r="CWI653" s="68"/>
      <c r="CWJ653" s="68"/>
      <c r="CWK653" s="68"/>
      <c r="CWL653" s="68"/>
      <c r="CWM653" s="68"/>
      <c r="CWN653" s="68"/>
      <c r="CWO653" s="68"/>
      <c r="CWP653" s="68"/>
      <c r="CWQ653" s="68"/>
      <c r="CWR653" s="68"/>
      <c r="CWS653" s="68"/>
      <c r="CWT653" s="68"/>
      <c r="CWU653" s="68"/>
      <c r="CWV653" s="68"/>
      <c r="CWW653" s="68"/>
      <c r="CWX653" s="68"/>
      <c r="CWY653" s="68"/>
      <c r="CWZ653" s="68"/>
      <c r="CXA653" s="68"/>
      <c r="CXB653" s="68"/>
      <c r="CXC653" s="68"/>
      <c r="CXD653" s="68"/>
      <c r="CXE653" s="68"/>
      <c r="CXF653" s="68"/>
      <c r="CXG653" s="68"/>
      <c r="CXH653" s="68"/>
      <c r="CXI653" s="68"/>
      <c r="CXJ653" s="68"/>
      <c r="CXK653" s="68"/>
      <c r="CXL653" s="68"/>
      <c r="CXM653" s="68"/>
      <c r="CXN653" s="68"/>
      <c r="CXO653" s="68"/>
      <c r="CXP653" s="68"/>
      <c r="CXQ653" s="68"/>
      <c r="CXR653" s="68"/>
      <c r="CXS653" s="68"/>
      <c r="CXT653" s="68"/>
      <c r="CXU653" s="68"/>
      <c r="CXV653" s="68"/>
      <c r="CXW653" s="68"/>
      <c r="CXX653" s="68"/>
      <c r="CXY653" s="68"/>
      <c r="CXZ653" s="68"/>
      <c r="CYA653" s="68"/>
      <c r="CYB653" s="68"/>
      <c r="CYC653" s="68"/>
      <c r="CYD653" s="68"/>
      <c r="CYE653" s="68"/>
      <c r="CYF653" s="68"/>
      <c r="CYG653" s="68"/>
      <c r="CYH653" s="68"/>
      <c r="CYI653" s="68"/>
      <c r="CYJ653" s="68"/>
      <c r="CYK653" s="68"/>
      <c r="CYL653" s="68"/>
      <c r="CYM653" s="68"/>
      <c r="CYN653" s="68"/>
      <c r="CYO653" s="68"/>
      <c r="CYP653" s="68"/>
      <c r="CYQ653" s="68"/>
      <c r="CYR653" s="68"/>
      <c r="CYS653" s="68"/>
      <c r="CYT653" s="68"/>
      <c r="CYU653" s="68"/>
      <c r="CYV653" s="68"/>
      <c r="CYW653" s="68"/>
      <c r="CYX653" s="68"/>
      <c r="CYY653" s="68"/>
      <c r="CYZ653" s="68"/>
      <c r="CZA653" s="68"/>
      <c r="CZB653" s="68"/>
      <c r="CZC653" s="68"/>
      <c r="CZD653" s="68"/>
      <c r="CZE653" s="68"/>
      <c r="CZF653" s="68"/>
      <c r="CZG653" s="68"/>
      <c r="CZH653" s="68"/>
      <c r="CZI653" s="68"/>
      <c r="CZJ653" s="68"/>
      <c r="CZK653" s="68"/>
      <c r="CZL653" s="68"/>
      <c r="CZM653" s="68"/>
      <c r="CZN653" s="68"/>
      <c r="CZO653" s="68"/>
      <c r="CZP653" s="68"/>
      <c r="CZQ653" s="68"/>
      <c r="CZR653" s="68"/>
      <c r="CZS653" s="68"/>
      <c r="CZT653" s="68"/>
      <c r="CZU653" s="68"/>
      <c r="CZV653" s="68"/>
      <c r="CZW653" s="68"/>
      <c r="CZX653" s="68"/>
      <c r="CZY653" s="68"/>
      <c r="CZZ653" s="68"/>
      <c r="DAA653" s="68"/>
      <c r="DAB653" s="68"/>
      <c r="DAC653" s="68"/>
      <c r="DAD653" s="68"/>
      <c r="DAE653" s="68"/>
      <c r="DAF653" s="68"/>
      <c r="DAG653" s="68"/>
      <c r="DAH653" s="68"/>
      <c r="DAI653" s="68"/>
      <c r="DAJ653" s="68"/>
      <c r="DAK653" s="68"/>
      <c r="DAL653" s="68"/>
      <c r="DAM653" s="68"/>
      <c r="DAN653" s="68"/>
      <c r="DAO653" s="68"/>
      <c r="DAP653" s="68"/>
      <c r="DAQ653" s="68"/>
      <c r="DAR653" s="68"/>
      <c r="DAS653" s="68"/>
      <c r="DAT653" s="68"/>
      <c r="DAU653" s="68"/>
      <c r="DAV653" s="68"/>
      <c r="DAW653" s="68"/>
      <c r="DAX653" s="68"/>
      <c r="DAY653" s="68"/>
      <c r="DAZ653" s="68"/>
      <c r="DBA653" s="68"/>
      <c r="DBB653" s="68"/>
      <c r="DBC653" s="68"/>
      <c r="DBD653" s="68"/>
      <c r="DBE653" s="68"/>
      <c r="DBF653" s="68"/>
      <c r="DBG653" s="68"/>
      <c r="DBH653" s="68"/>
      <c r="DBI653" s="68"/>
      <c r="DBJ653" s="68"/>
      <c r="DBK653" s="68"/>
      <c r="DBL653" s="68"/>
      <c r="DBM653" s="68"/>
      <c r="DBN653" s="68"/>
      <c r="DBO653" s="68"/>
      <c r="DBP653" s="68"/>
      <c r="DBQ653" s="68"/>
      <c r="DBR653" s="68"/>
      <c r="DBS653" s="68"/>
      <c r="DBT653" s="68"/>
      <c r="DBU653" s="68"/>
      <c r="DBV653" s="68"/>
      <c r="DBW653" s="68"/>
      <c r="DBX653" s="68"/>
      <c r="DBY653" s="68"/>
      <c r="DBZ653" s="68"/>
      <c r="DCA653" s="68"/>
      <c r="DCB653" s="68"/>
      <c r="DCC653" s="68"/>
      <c r="DCD653" s="68"/>
      <c r="DCE653" s="68"/>
      <c r="DCF653" s="68"/>
      <c r="DCG653" s="68"/>
      <c r="DCH653" s="68"/>
      <c r="DCI653" s="68"/>
      <c r="DCJ653" s="68"/>
      <c r="DCK653" s="68"/>
      <c r="DCL653" s="68"/>
      <c r="DCM653" s="68"/>
      <c r="DCN653" s="68"/>
      <c r="DCO653" s="68"/>
      <c r="DCP653" s="68"/>
      <c r="DCQ653" s="68"/>
      <c r="DCR653" s="68"/>
      <c r="DCS653" s="68"/>
      <c r="DCT653" s="68"/>
      <c r="DCU653" s="68"/>
      <c r="DCV653" s="68"/>
      <c r="DCW653" s="68"/>
      <c r="DCX653" s="68"/>
      <c r="DCY653" s="68"/>
      <c r="DCZ653" s="68"/>
      <c r="DDA653" s="68"/>
      <c r="DDB653" s="68"/>
      <c r="DDC653" s="68"/>
      <c r="DDD653" s="68"/>
      <c r="DDE653" s="68"/>
      <c r="DDF653" s="68"/>
      <c r="DDG653" s="68"/>
      <c r="DDH653" s="68"/>
      <c r="DDI653" s="68"/>
      <c r="DDJ653" s="68"/>
      <c r="DDK653" s="68"/>
      <c r="DDL653" s="68"/>
      <c r="DDM653" s="68"/>
      <c r="DDN653" s="68"/>
      <c r="DDO653" s="68"/>
      <c r="DDP653" s="68"/>
      <c r="DDQ653" s="68"/>
      <c r="DDR653" s="68"/>
      <c r="DDS653" s="68"/>
      <c r="DDT653" s="68"/>
      <c r="DDU653" s="68"/>
      <c r="DDV653" s="68"/>
      <c r="DDW653" s="68"/>
      <c r="DDX653" s="68"/>
      <c r="DDY653" s="68"/>
      <c r="DDZ653" s="68"/>
      <c r="DEA653" s="68"/>
      <c r="DEB653" s="68"/>
      <c r="DEC653" s="68"/>
      <c r="DED653" s="68"/>
      <c r="DEE653" s="68"/>
      <c r="DEF653" s="68"/>
      <c r="DEG653" s="68"/>
      <c r="DEH653" s="68"/>
      <c r="DEI653" s="68"/>
      <c r="DEJ653" s="68"/>
      <c r="DEK653" s="68"/>
      <c r="DEL653" s="68"/>
      <c r="DEM653" s="68"/>
      <c r="DEN653" s="68"/>
      <c r="DEO653" s="68"/>
      <c r="DEP653" s="68"/>
      <c r="DEQ653" s="68"/>
      <c r="DER653" s="68"/>
      <c r="DES653" s="68"/>
      <c r="DET653" s="68"/>
      <c r="DEU653" s="68"/>
      <c r="DEV653" s="68"/>
      <c r="DEW653" s="68"/>
      <c r="DEX653" s="68"/>
      <c r="DEY653" s="68"/>
      <c r="DEZ653" s="68"/>
      <c r="DFA653" s="68"/>
      <c r="DFB653" s="68"/>
      <c r="DFC653" s="68"/>
      <c r="DFD653" s="68"/>
      <c r="DFE653" s="68"/>
      <c r="DFF653" s="68"/>
      <c r="DFG653" s="68"/>
      <c r="DFH653" s="68"/>
      <c r="DFI653" s="68"/>
      <c r="DFJ653" s="68"/>
      <c r="DFK653" s="68"/>
      <c r="DFL653" s="68"/>
      <c r="DFM653" s="68"/>
      <c r="DFN653" s="68"/>
      <c r="DFO653" s="68"/>
      <c r="DFP653" s="68"/>
      <c r="DFQ653" s="68"/>
      <c r="DFR653" s="68"/>
      <c r="DFS653" s="68"/>
      <c r="DFT653" s="68"/>
      <c r="DFU653" s="68"/>
      <c r="DFV653" s="68"/>
      <c r="DFW653" s="68"/>
      <c r="DFX653" s="68"/>
      <c r="DFY653" s="68"/>
      <c r="DFZ653" s="68"/>
      <c r="DGA653" s="68"/>
      <c r="DGB653" s="68"/>
      <c r="DGC653" s="68"/>
      <c r="DGD653" s="68"/>
      <c r="DGE653" s="68"/>
      <c r="DGF653" s="68"/>
      <c r="DGG653" s="68"/>
      <c r="DGH653" s="68"/>
      <c r="DGI653" s="68"/>
      <c r="DGJ653" s="68"/>
      <c r="DGK653" s="68"/>
      <c r="DGL653" s="68"/>
      <c r="DGM653" s="68"/>
      <c r="DGN653" s="68"/>
      <c r="DGO653" s="68"/>
      <c r="DGP653" s="68"/>
      <c r="DGQ653" s="68"/>
      <c r="DGR653" s="68"/>
      <c r="DGS653" s="68"/>
      <c r="DGT653" s="68"/>
      <c r="DGU653" s="68"/>
      <c r="DGV653" s="68"/>
      <c r="DGW653" s="68"/>
      <c r="DGX653" s="68"/>
      <c r="DGY653" s="68"/>
      <c r="DGZ653" s="68"/>
      <c r="DHA653" s="68"/>
      <c r="DHB653" s="68"/>
      <c r="DHC653" s="68"/>
      <c r="DHD653" s="68"/>
      <c r="DHE653" s="68"/>
      <c r="DHF653" s="68"/>
      <c r="DHG653" s="68"/>
      <c r="DHH653" s="68"/>
      <c r="DHI653" s="68"/>
      <c r="DHJ653" s="68"/>
      <c r="DHK653" s="68"/>
      <c r="DHL653" s="68"/>
      <c r="DHM653" s="68"/>
      <c r="DHN653" s="68"/>
      <c r="DHO653" s="68"/>
      <c r="DHP653" s="68"/>
      <c r="DHQ653" s="68"/>
      <c r="DHR653" s="68"/>
      <c r="DHS653" s="68"/>
      <c r="DHT653" s="68"/>
      <c r="DHU653" s="68"/>
      <c r="DHV653" s="68"/>
      <c r="DHW653" s="68"/>
      <c r="DHX653" s="68"/>
      <c r="DHY653" s="68"/>
      <c r="DHZ653" s="68"/>
      <c r="DIA653" s="68"/>
      <c r="DIB653" s="68"/>
      <c r="DIC653" s="68"/>
      <c r="DID653" s="68"/>
      <c r="DIE653" s="68"/>
      <c r="DIF653" s="68"/>
      <c r="DIG653" s="68"/>
      <c r="DIH653" s="68"/>
      <c r="DII653" s="68"/>
      <c r="DIJ653" s="68"/>
      <c r="DIK653" s="68"/>
      <c r="DIL653" s="68"/>
      <c r="DIM653" s="68"/>
      <c r="DIN653" s="68"/>
      <c r="DIO653" s="68"/>
      <c r="DIP653" s="68"/>
      <c r="DIQ653" s="68"/>
      <c r="DIR653" s="68"/>
      <c r="DIS653" s="68"/>
      <c r="DIT653" s="68"/>
      <c r="DIU653" s="68"/>
      <c r="DIV653" s="68"/>
      <c r="DIW653" s="68"/>
      <c r="DIX653" s="68"/>
      <c r="DIY653" s="68"/>
      <c r="DIZ653" s="68"/>
      <c r="DJA653" s="68"/>
      <c r="DJB653" s="68"/>
      <c r="DJC653" s="68"/>
      <c r="DJD653" s="68"/>
      <c r="DJE653" s="68"/>
      <c r="DJF653" s="68"/>
      <c r="DJG653" s="68"/>
      <c r="DJH653" s="68"/>
      <c r="DJI653" s="68"/>
      <c r="DJJ653" s="68"/>
      <c r="DJK653" s="68"/>
      <c r="DJL653" s="68"/>
      <c r="DJM653" s="68"/>
      <c r="DJN653" s="68"/>
      <c r="DJO653" s="68"/>
      <c r="DJP653" s="68"/>
      <c r="DJQ653" s="68"/>
      <c r="DJR653" s="68"/>
      <c r="DJS653" s="68"/>
      <c r="DJT653" s="68"/>
      <c r="DJU653" s="68"/>
      <c r="DJV653" s="68"/>
      <c r="DJW653" s="68"/>
      <c r="DJX653" s="68"/>
      <c r="DJY653" s="68"/>
      <c r="DJZ653" s="68"/>
      <c r="DKA653" s="68"/>
      <c r="DKB653" s="68"/>
      <c r="DKC653" s="68"/>
      <c r="DKD653" s="68"/>
      <c r="DKE653" s="68"/>
      <c r="DKF653" s="68"/>
      <c r="DKG653" s="68"/>
      <c r="DKH653" s="68"/>
      <c r="DKI653" s="68"/>
      <c r="DKJ653" s="68"/>
      <c r="DKK653" s="68"/>
      <c r="DKL653" s="68"/>
      <c r="DKM653" s="68"/>
      <c r="DKN653" s="68"/>
      <c r="DKO653" s="68"/>
      <c r="DKP653" s="68"/>
      <c r="DKQ653" s="68"/>
      <c r="DKR653" s="68"/>
      <c r="DKS653" s="68"/>
      <c r="DKT653" s="68"/>
      <c r="DKU653" s="68"/>
      <c r="DKV653" s="68"/>
      <c r="DKW653" s="68"/>
      <c r="DKX653" s="68"/>
      <c r="DKY653" s="68"/>
      <c r="DKZ653" s="68"/>
      <c r="DLA653" s="68"/>
      <c r="DLB653" s="68"/>
      <c r="DLC653" s="68"/>
      <c r="DLD653" s="68"/>
      <c r="DLE653" s="68"/>
      <c r="DLF653" s="68"/>
      <c r="DLG653" s="68"/>
      <c r="DLH653" s="68"/>
      <c r="DLI653" s="68"/>
      <c r="DLJ653" s="68"/>
      <c r="DLK653" s="68"/>
      <c r="DLL653" s="68"/>
      <c r="DLM653" s="68"/>
      <c r="DLN653" s="68"/>
      <c r="DLO653" s="68"/>
      <c r="DLP653" s="68"/>
      <c r="DLQ653" s="68"/>
      <c r="DLR653" s="68"/>
      <c r="DLS653" s="68"/>
      <c r="DLT653" s="68"/>
      <c r="DLU653" s="68"/>
      <c r="DLV653" s="68"/>
      <c r="DLW653" s="68"/>
      <c r="DLX653" s="68"/>
      <c r="DLY653" s="68"/>
      <c r="DLZ653" s="68"/>
      <c r="DMA653" s="68"/>
      <c r="DMB653" s="68"/>
      <c r="DMC653" s="68"/>
      <c r="DMD653" s="68"/>
      <c r="DME653" s="68"/>
      <c r="DMF653" s="68"/>
      <c r="DMG653" s="68"/>
      <c r="DMH653" s="68"/>
      <c r="DMI653" s="68"/>
      <c r="DMJ653" s="68"/>
      <c r="DMK653" s="68"/>
      <c r="DML653" s="68"/>
      <c r="DMM653" s="68"/>
      <c r="DMN653" s="68"/>
      <c r="DMO653" s="68"/>
      <c r="DMP653" s="68"/>
      <c r="DMQ653" s="68"/>
      <c r="DMR653" s="68"/>
      <c r="DMS653" s="68"/>
      <c r="DMT653" s="68"/>
      <c r="DMU653" s="68"/>
      <c r="DMV653" s="68"/>
      <c r="DMW653" s="68"/>
      <c r="DMX653" s="68"/>
      <c r="DMY653" s="68"/>
      <c r="DMZ653" s="68"/>
      <c r="DNA653" s="68"/>
      <c r="DNB653" s="68"/>
      <c r="DNC653" s="68"/>
      <c r="DND653" s="68"/>
      <c r="DNE653" s="68"/>
      <c r="DNF653" s="68"/>
      <c r="DNG653" s="68"/>
      <c r="DNH653" s="68"/>
      <c r="DNI653" s="68"/>
      <c r="DNJ653" s="68"/>
      <c r="DNK653" s="68"/>
      <c r="DNL653" s="68"/>
      <c r="DNM653" s="68"/>
      <c r="DNN653" s="68"/>
      <c r="DNO653" s="68"/>
      <c r="DNP653" s="68"/>
      <c r="DNQ653" s="68"/>
      <c r="DNR653" s="68"/>
      <c r="DNS653" s="68"/>
      <c r="DNT653" s="68"/>
      <c r="DNU653" s="68"/>
      <c r="DNV653" s="68"/>
      <c r="DNW653" s="68"/>
      <c r="DNX653" s="68"/>
      <c r="DNY653" s="68"/>
      <c r="DNZ653" s="68"/>
      <c r="DOA653" s="68"/>
      <c r="DOB653" s="68"/>
      <c r="DOC653" s="68"/>
      <c r="DOD653" s="68"/>
      <c r="DOE653" s="68"/>
      <c r="DOF653" s="68"/>
      <c r="DOG653" s="68"/>
      <c r="DOH653" s="68"/>
      <c r="DOI653" s="68"/>
      <c r="DOJ653" s="68"/>
      <c r="DOK653" s="68"/>
      <c r="DOL653" s="68"/>
      <c r="DOM653" s="68"/>
      <c r="DON653" s="68"/>
      <c r="DOO653" s="68"/>
      <c r="DOP653" s="68"/>
      <c r="DOQ653" s="68"/>
      <c r="DOR653" s="68"/>
      <c r="DOS653" s="68"/>
      <c r="DOT653" s="68"/>
      <c r="DOU653" s="68"/>
      <c r="DOV653" s="68"/>
      <c r="DOW653" s="68"/>
      <c r="DOX653" s="68"/>
      <c r="DOY653" s="68"/>
      <c r="DOZ653" s="68"/>
      <c r="DPA653" s="68"/>
      <c r="DPB653" s="68"/>
      <c r="DPC653" s="68"/>
      <c r="DPD653" s="68"/>
      <c r="DPE653" s="68"/>
      <c r="DPF653" s="68"/>
      <c r="DPG653" s="68"/>
      <c r="DPH653" s="68"/>
      <c r="DPI653" s="68"/>
      <c r="DPJ653" s="68"/>
      <c r="DPK653" s="68"/>
      <c r="DPL653" s="68"/>
      <c r="DPM653" s="68"/>
      <c r="DPN653" s="68"/>
      <c r="DPO653" s="68"/>
      <c r="DPP653" s="68"/>
      <c r="DPQ653" s="68"/>
      <c r="DPR653" s="68"/>
      <c r="DPS653" s="68"/>
      <c r="DPT653" s="68"/>
      <c r="DPU653" s="68"/>
      <c r="DPV653" s="68"/>
      <c r="DPW653" s="68"/>
      <c r="DPX653" s="68"/>
      <c r="DPY653" s="68"/>
      <c r="DPZ653" s="68"/>
      <c r="DQA653" s="68"/>
      <c r="DQB653" s="68"/>
      <c r="DQC653" s="68"/>
      <c r="DQD653" s="68"/>
      <c r="DQE653" s="68"/>
      <c r="DQF653" s="68"/>
      <c r="DQG653" s="68"/>
      <c r="DQH653" s="68"/>
      <c r="DQI653" s="68"/>
      <c r="DQJ653" s="68"/>
      <c r="DQK653" s="68"/>
      <c r="DQL653" s="68"/>
      <c r="DQM653" s="68"/>
      <c r="DQN653" s="68"/>
      <c r="DQO653" s="68"/>
      <c r="DQP653" s="68"/>
      <c r="DQQ653" s="68"/>
      <c r="DQR653" s="68"/>
      <c r="DQS653" s="68"/>
      <c r="DQT653" s="68"/>
      <c r="DQU653" s="68"/>
      <c r="DQV653" s="68"/>
      <c r="DQW653" s="68"/>
      <c r="DQX653" s="68"/>
      <c r="DQY653" s="68"/>
      <c r="DQZ653" s="68"/>
      <c r="DRA653" s="68"/>
      <c r="DRB653" s="68"/>
      <c r="DRC653" s="68"/>
      <c r="DRD653" s="68"/>
      <c r="DRE653" s="68"/>
      <c r="DRF653" s="68"/>
      <c r="DRG653" s="68"/>
      <c r="DRH653" s="68"/>
      <c r="DRI653" s="68"/>
      <c r="DRJ653" s="68"/>
      <c r="DRK653" s="68"/>
      <c r="DRL653" s="68"/>
      <c r="DRM653" s="68"/>
      <c r="DRN653" s="68"/>
      <c r="DRO653" s="68"/>
      <c r="DRP653" s="68"/>
      <c r="DRQ653" s="68"/>
      <c r="DRR653" s="68"/>
      <c r="DRS653" s="68"/>
      <c r="DRT653" s="68"/>
      <c r="DRU653" s="68"/>
      <c r="DRV653" s="68"/>
      <c r="DRW653" s="68"/>
      <c r="DRX653" s="68"/>
      <c r="DRY653" s="68"/>
      <c r="DRZ653" s="68"/>
      <c r="DSA653" s="68"/>
      <c r="DSB653" s="68"/>
      <c r="DSC653" s="68"/>
      <c r="DSD653" s="68"/>
      <c r="DSE653" s="68"/>
      <c r="DSF653" s="68"/>
      <c r="DSG653" s="68"/>
      <c r="DSH653" s="68"/>
      <c r="DSI653" s="68"/>
      <c r="DSJ653" s="68"/>
      <c r="DSK653" s="68"/>
      <c r="DSL653" s="68"/>
      <c r="DSM653" s="68"/>
      <c r="DSN653" s="68"/>
      <c r="DSO653" s="68"/>
      <c r="DSP653" s="68"/>
      <c r="DSQ653" s="68"/>
      <c r="DSR653" s="68"/>
      <c r="DSS653" s="68"/>
      <c r="DST653" s="68"/>
      <c r="DSU653" s="68"/>
      <c r="DSV653" s="68"/>
      <c r="DSW653" s="68"/>
      <c r="DSX653" s="68"/>
      <c r="DSY653" s="68"/>
      <c r="DSZ653" s="68"/>
      <c r="DTA653" s="68"/>
      <c r="DTB653" s="68"/>
      <c r="DTC653" s="68"/>
      <c r="DTD653" s="68"/>
      <c r="DTE653" s="68"/>
      <c r="DTF653" s="68"/>
      <c r="DTG653" s="68"/>
      <c r="DTH653" s="68"/>
      <c r="DTI653" s="68"/>
      <c r="DTJ653" s="68"/>
      <c r="DTK653" s="68"/>
      <c r="DTL653" s="68"/>
      <c r="DTM653" s="68"/>
      <c r="DTN653" s="68"/>
      <c r="DTO653" s="68"/>
      <c r="DTP653" s="68"/>
      <c r="DTQ653" s="68"/>
      <c r="DTR653" s="68"/>
      <c r="DTS653" s="68"/>
      <c r="DTT653" s="68"/>
      <c r="DTU653" s="68"/>
      <c r="DTV653" s="68"/>
      <c r="DTW653" s="68"/>
      <c r="DTX653" s="68"/>
      <c r="DTY653" s="68"/>
      <c r="DTZ653" s="68"/>
      <c r="DUA653" s="68"/>
      <c r="DUB653" s="68"/>
      <c r="DUC653" s="68"/>
      <c r="DUD653" s="68"/>
      <c r="DUE653" s="68"/>
      <c r="DUF653" s="68"/>
      <c r="DUG653" s="68"/>
      <c r="DUH653" s="68"/>
      <c r="DUI653" s="68"/>
      <c r="DUJ653" s="68"/>
      <c r="DUK653" s="68"/>
      <c r="DUL653" s="68"/>
      <c r="DUM653" s="68"/>
      <c r="DUN653" s="68"/>
      <c r="DUO653" s="68"/>
      <c r="DUP653" s="68"/>
      <c r="DUQ653" s="68"/>
      <c r="DUR653" s="68"/>
      <c r="DUS653" s="68"/>
      <c r="DUT653" s="68"/>
      <c r="DUU653" s="68"/>
      <c r="DUV653" s="68"/>
      <c r="DUW653" s="68"/>
      <c r="DUX653" s="68"/>
      <c r="DUY653" s="68"/>
      <c r="DUZ653" s="68"/>
      <c r="DVA653" s="68"/>
      <c r="DVB653" s="68"/>
      <c r="DVC653" s="68"/>
      <c r="DVD653" s="68"/>
      <c r="DVE653" s="68"/>
      <c r="DVF653" s="68"/>
      <c r="DVG653" s="68"/>
      <c r="DVH653" s="68"/>
      <c r="DVI653" s="68"/>
      <c r="DVJ653" s="68"/>
      <c r="DVK653" s="68"/>
      <c r="DVL653" s="68"/>
      <c r="DVM653" s="68"/>
      <c r="DVN653" s="68"/>
      <c r="DVO653" s="68"/>
      <c r="DVP653" s="68"/>
      <c r="DVQ653" s="68"/>
      <c r="DVR653" s="68"/>
      <c r="DVS653" s="68"/>
      <c r="DVT653" s="68"/>
      <c r="DVU653" s="68"/>
      <c r="DVV653" s="68"/>
      <c r="DVW653" s="68"/>
      <c r="DVX653" s="68"/>
      <c r="DVY653" s="68"/>
      <c r="DVZ653" s="68"/>
      <c r="DWA653" s="68"/>
      <c r="DWB653" s="68"/>
      <c r="DWC653" s="68"/>
      <c r="DWD653" s="68"/>
      <c r="DWE653" s="68"/>
      <c r="DWF653" s="68"/>
      <c r="DWG653" s="68"/>
      <c r="DWH653" s="68"/>
      <c r="DWI653" s="68"/>
      <c r="DWJ653" s="68"/>
      <c r="DWK653" s="68"/>
      <c r="DWL653" s="68"/>
      <c r="DWM653" s="68"/>
      <c r="DWN653" s="68"/>
      <c r="DWO653" s="68"/>
      <c r="DWP653" s="68"/>
      <c r="DWQ653" s="68"/>
      <c r="DWR653" s="68"/>
      <c r="DWS653" s="68"/>
      <c r="DWT653" s="68"/>
      <c r="DWU653" s="68"/>
      <c r="DWV653" s="68"/>
      <c r="DWW653" s="68"/>
      <c r="DWX653" s="68"/>
      <c r="DWY653" s="68"/>
      <c r="DWZ653" s="68"/>
      <c r="DXA653" s="68"/>
      <c r="DXB653" s="68"/>
      <c r="DXC653" s="68"/>
      <c r="DXD653" s="68"/>
      <c r="DXE653" s="68"/>
      <c r="DXF653" s="68"/>
      <c r="DXG653" s="68"/>
      <c r="DXH653" s="68"/>
      <c r="DXI653" s="68"/>
      <c r="DXJ653" s="68"/>
      <c r="DXK653" s="68"/>
      <c r="DXL653" s="68"/>
      <c r="DXM653" s="68"/>
      <c r="DXN653" s="68"/>
      <c r="DXO653" s="68"/>
      <c r="DXP653" s="68"/>
      <c r="DXQ653" s="68"/>
      <c r="DXR653" s="68"/>
      <c r="DXS653" s="68"/>
      <c r="DXT653" s="68"/>
      <c r="DXU653" s="68"/>
      <c r="DXV653" s="68"/>
      <c r="DXW653" s="68"/>
      <c r="DXX653" s="68"/>
      <c r="DXY653" s="68"/>
      <c r="DXZ653" s="68"/>
      <c r="DYA653" s="68"/>
      <c r="DYB653" s="68"/>
      <c r="DYC653" s="68"/>
      <c r="DYD653" s="68"/>
      <c r="DYE653" s="68"/>
      <c r="DYF653" s="68"/>
      <c r="DYG653" s="68"/>
      <c r="DYH653" s="68"/>
      <c r="DYI653" s="68"/>
      <c r="DYJ653" s="68"/>
      <c r="DYK653" s="68"/>
      <c r="DYL653" s="68"/>
      <c r="DYM653" s="68"/>
      <c r="DYN653" s="68"/>
      <c r="DYO653" s="68"/>
      <c r="DYP653" s="68"/>
      <c r="DYQ653" s="68"/>
      <c r="DYR653" s="68"/>
      <c r="DYS653" s="68"/>
      <c r="DYT653" s="68"/>
      <c r="DYU653" s="68"/>
      <c r="DYV653" s="68"/>
      <c r="DYW653" s="68"/>
      <c r="DYX653" s="68"/>
      <c r="DYY653" s="68"/>
      <c r="DYZ653" s="68"/>
      <c r="DZA653" s="68"/>
      <c r="DZB653" s="68"/>
      <c r="DZC653" s="68"/>
      <c r="DZD653" s="68"/>
      <c r="DZE653" s="68"/>
      <c r="DZF653" s="68"/>
      <c r="DZG653" s="68"/>
      <c r="DZH653" s="68"/>
      <c r="DZI653" s="68"/>
      <c r="DZJ653" s="68"/>
      <c r="DZK653" s="68"/>
      <c r="DZL653" s="68"/>
      <c r="DZM653" s="68"/>
      <c r="DZN653" s="68"/>
      <c r="DZO653" s="68"/>
      <c r="DZP653" s="68"/>
      <c r="DZQ653" s="68"/>
      <c r="DZR653" s="68"/>
      <c r="DZS653" s="68"/>
      <c r="DZT653" s="68"/>
      <c r="DZU653" s="68"/>
      <c r="DZV653" s="68"/>
      <c r="DZW653" s="68"/>
      <c r="DZX653" s="68"/>
      <c r="DZY653" s="68"/>
      <c r="DZZ653" s="68"/>
      <c r="EAA653" s="68"/>
      <c r="EAB653" s="68"/>
      <c r="EAC653" s="68"/>
      <c r="EAD653" s="68"/>
      <c r="EAE653" s="68"/>
      <c r="EAF653" s="68"/>
      <c r="EAG653" s="68"/>
      <c r="EAH653" s="68"/>
      <c r="EAI653" s="68"/>
      <c r="EAJ653" s="68"/>
      <c r="EAK653" s="68"/>
      <c r="EAL653" s="68"/>
      <c r="EAM653" s="68"/>
      <c r="EAN653" s="68"/>
      <c r="EAO653" s="68"/>
      <c r="EAP653" s="68"/>
      <c r="EAQ653" s="68"/>
      <c r="EAR653" s="68"/>
      <c r="EAS653" s="68"/>
      <c r="EAT653" s="68"/>
      <c r="EAU653" s="68"/>
      <c r="EAV653" s="68"/>
      <c r="EAW653" s="68"/>
      <c r="EAX653" s="68"/>
      <c r="EAY653" s="68"/>
      <c r="EAZ653" s="68"/>
      <c r="EBA653" s="68"/>
      <c r="EBB653" s="68"/>
      <c r="EBC653" s="68"/>
      <c r="EBD653" s="68"/>
      <c r="EBE653" s="68"/>
      <c r="EBF653" s="68"/>
      <c r="EBG653" s="68"/>
      <c r="EBH653" s="68"/>
      <c r="EBI653" s="68"/>
      <c r="EBJ653" s="68"/>
      <c r="EBK653" s="68"/>
      <c r="EBL653" s="68"/>
      <c r="EBM653" s="68"/>
      <c r="EBN653" s="68"/>
      <c r="EBO653" s="68"/>
      <c r="EBP653" s="68"/>
      <c r="EBQ653" s="68"/>
      <c r="EBR653" s="68"/>
      <c r="EBS653" s="68"/>
      <c r="EBT653" s="68"/>
      <c r="EBU653" s="68"/>
      <c r="EBV653" s="68"/>
      <c r="EBW653" s="68"/>
      <c r="EBX653" s="68"/>
      <c r="EBY653" s="68"/>
      <c r="EBZ653" s="68"/>
      <c r="ECA653" s="68"/>
      <c r="ECB653" s="68"/>
      <c r="ECC653" s="68"/>
      <c r="ECD653" s="68"/>
      <c r="ECE653" s="68"/>
      <c r="ECF653" s="68"/>
      <c r="ECG653" s="68"/>
      <c r="ECH653" s="68"/>
      <c r="ECI653" s="68"/>
      <c r="ECJ653" s="68"/>
      <c r="ECK653" s="68"/>
      <c r="ECL653" s="68"/>
      <c r="ECM653" s="68"/>
      <c r="ECN653" s="68"/>
      <c r="ECO653" s="68"/>
      <c r="ECP653" s="68"/>
      <c r="ECQ653" s="68"/>
      <c r="ECR653" s="68"/>
      <c r="ECS653" s="68"/>
      <c r="ECT653" s="68"/>
      <c r="ECU653" s="68"/>
      <c r="ECV653" s="68"/>
      <c r="ECW653" s="68"/>
      <c r="ECX653" s="68"/>
      <c r="ECY653" s="68"/>
      <c r="ECZ653" s="68"/>
      <c r="EDA653" s="68"/>
      <c r="EDB653" s="68"/>
      <c r="EDC653" s="68"/>
      <c r="EDD653" s="68"/>
      <c r="EDE653" s="68"/>
      <c r="EDF653" s="68"/>
      <c r="EDG653" s="68"/>
      <c r="EDH653" s="68"/>
      <c r="EDI653" s="68"/>
      <c r="EDJ653" s="68"/>
      <c r="EDK653" s="68"/>
      <c r="EDL653" s="68"/>
      <c r="EDM653" s="68"/>
      <c r="EDN653" s="68"/>
      <c r="EDO653" s="68"/>
      <c r="EDP653" s="68"/>
      <c r="EDQ653" s="68"/>
      <c r="EDR653" s="68"/>
      <c r="EDS653" s="68"/>
      <c r="EDT653" s="68"/>
      <c r="EDU653" s="68"/>
      <c r="EDV653" s="68"/>
      <c r="EDW653" s="68"/>
      <c r="EDX653" s="68"/>
      <c r="EDY653" s="68"/>
      <c r="EDZ653" s="68"/>
      <c r="EEA653" s="68"/>
      <c r="EEB653" s="68"/>
      <c r="EEC653" s="68"/>
      <c r="EED653" s="68"/>
      <c r="EEE653" s="68"/>
      <c r="EEF653" s="68"/>
      <c r="EEG653" s="68"/>
      <c r="EEH653" s="68"/>
      <c r="EEI653" s="68"/>
      <c r="EEJ653" s="68"/>
      <c r="EEK653" s="68"/>
      <c r="EEL653" s="68"/>
      <c r="EEM653" s="68"/>
      <c r="EEN653" s="68"/>
      <c r="EEO653" s="68"/>
      <c r="EEP653" s="68"/>
      <c r="EEQ653" s="68"/>
      <c r="EER653" s="68"/>
      <c r="EES653" s="68"/>
      <c r="EET653" s="68"/>
      <c r="EEU653" s="68"/>
      <c r="EEV653" s="68"/>
      <c r="EEW653" s="68"/>
      <c r="EEX653" s="68"/>
      <c r="EEY653" s="68"/>
      <c r="EEZ653" s="68"/>
      <c r="EFA653" s="68"/>
      <c r="EFB653" s="68"/>
      <c r="EFC653" s="68"/>
      <c r="EFD653" s="68"/>
      <c r="EFE653" s="68"/>
      <c r="EFF653" s="68"/>
      <c r="EFG653" s="68"/>
      <c r="EFH653" s="68"/>
      <c r="EFI653" s="68"/>
      <c r="EFJ653" s="68"/>
      <c r="EFK653" s="68"/>
      <c r="EFL653" s="68"/>
      <c r="EFM653" s="68"/>
      <c r="EFN653" s="68"/>
      <c r="EFO653" s="68"/>
      <c r="EFP653" s="68"/>
      <c r="EFQ653" s="68"/>
      <c r="EFR653" s="68"/>
      <c r="EFS653" s="68"/>
      <c r="EFT653" s="68"/>
      <c r="EFU653" s="68"/>
      <c r="EFV653" s="68"/>
      <c r="EFW653" s="68"/>
      <c r="EFX653" s="68"/>
      <c r="EFY653" s="68"/>
      <c r="EFZ653" s="68"/>
      <c r="EGA653" s="68"/>
      <c r="EGB653" s="68"/>
      <c r="EGC653" s="68"/>
      <c r="EGD653" s="68"/>
      <c r="EGE653" s="68"/>
      <c r="EGF653" s="68"/>
      <c r="EGG653" s="68"/>
      <c r="EGH653" s="68"/>
      <c r="EGI653" s="68"/>
      <c r="EGJ653" s="68"/>
      <c r="EGK653" s="68"/>
      <c r="EGL653" s="68"/>
      <c r="EGM653" s="68"/>
      <c r="EGN653" s="68"/>
      <c r="EGO653" s="68"/>
      <c r="EGP653" s="68"/>
      <c r="EGQ653" s="68"/>
      <c r="EGR653" s="68"/>
      <c r="EGS653" s="68"/>
      <c r="EGT653" s="68"/>
      <c r="EGU653" s="68"/>
      <c r="EGV653" s="68"/>
      <c r="EGW653" s="68"/>
      <c r="EGX653" s="68"/>
      <c r="EGY653" s="68"/>
      <c r="EGZ653" s="68"/>
      <c r="EHA653" s="68"/>
      <c r="EHB653" s="68"/>
      <c r="EHC653" s="68"/>
      <c r="EHD653" s="68"/>
      <c r="EHE653" s="68"/>
      <c r="EHF653" s="68"/>
      <c r="EHG653" s="68"/>
      <c r="EHH653" s="68"/>
      <c r="EHI653" s="68"/>
      <c r="EHJ653" s="68"/>
      <c r="EHK653" s="68"/>
      <c r="EHL653" s="68"/>
      <c r="EHM653" s="68"/>
      <c r="EHN653" s="68"/>
      <c r="EHO653" s="68"/>
      <c r="EHP653" s="68"/>
      <c r="EHQ653" s="68"/>
      <c r="EHR653" s="68"/>
      <c r="EHS653" s="68"/>
      <c r="EHT653" s="68"/>
      <c r="EHU653" s="68"/>
      <c r="EHV653" s="68"/>
      <c r="EHW653" s="68"/>
      <c r="EHX653" s="68"/>
      <c r="EHY653" s="68"/>
      <c r="EHZ653" s="68"/>
      <c r="EIA653" s="68"/>
      <c r="EIB653" s="68"/>
      <c r="EIC653" s="68"/>
      <c r="EID653" s="68"/>
      <c r="EIE653" s="68"/>
      <c r="EIF653" s="68"/>
      <c r="EIG653" s="68"/>
      <c r="EIH653" s="68"/>
      <c r="EII653" s="68"/>
      <c r="EIJ653" s="68"/>
      <c r="EIK653" s="68"/>
      <c r="EIL653" s="68"/>
      <c r="EIM653" s="68"/>
      <c r="EIN653" s="68"/>
      <c r="EIO653" s="68"/>
      <c r="EIP653" s="68"/>
      <c r="EIQ653" s="68"/>
      <c r="EIR653" s="68"/>
      <c r="EIS653" s="68"/>
      <c r="EIT653" s="68"/>
      <c r="EIU653" s="68"/>
      <c r="EIV653" s="68"/>
      <c r="EIW653" s="68"/>
      <c r="EIX653" s="68"/>
      <c r="EIY653" s="68"/>
      <c r="EIZ653" s="68"/>
      <c r="EJA653" s="68"/>
      <c r="EJB653" s="68"/>
      <c r="EJC653" s="68"/>
      <c r="EJD653" s="68"/>
      <c r="EJE653" s="68"/>
      <c r="EJF653" s="68"/>
      <c r="EJG653" s="68"/>
      <c r="EJH653" s="68"/>
      <c r="EJI653" s="68"/>
      <c r="EJJ653" s="68"/>
      <c r="EJK653" s="68"/>
      <c r="EJL653" s="68"/>
      <c r="EJM653" s="68"/>
      <c r="EJN653" s="68"/>
      <c r="EJO653" s="68"/>
      <c r="EJP653" s="68"/>
      <c r="EJQ653" s="68"/>
      <c r="EJR653" s="68"/>
      <c r="EJS653" s="68"/>
      <c r="EJT653" s="68"/>
      <c r="EJU653" s="68"/>
      <c r="EJV653" s="68"/>
      <c r="EJW653" s="68"/>
      <c r="EJX653" s="68"/>
      <c r="EJY653" s="68"/>
      <c r="EJZ653" s="68"/>
      <c r="EKA653" s="68"/>
      <c r="EKB653" s="68"/>
      <c r="EKC653" s="68"/>
      <c r="EKD653" s="68"/>
      <c r="EKE653" s="68"/>
      <c r="EKF653" s="68"/>
      <c r="EKG653" s="68"/>
      <c r="EKH653" s="68"/>
      <c r="EKI653" s="68"/>
      <c r="EKJ653" s="68"/>
      <c r="EKK653" s="68"/>
      <c r="EKL653" s="68"/>
      <c r="EKM653" s="68"/>
      <c r="EKN653" s="68"/>
      <c r="EKO653" s="68"/>
      <c r="EKP653" s="68"/>
      <c r="EKQ653" s="68"/>
      <c r="EKR653" s="68"/>
      <c r="EKS653" s="68"/>
      <c r="EKT653" s="68"/>
      <c r="EKU653" s="68"/>
      <c r="EKV653" s="68"/>
      <c r="EKW653" s="68"/>
      <c r="EKX653" s="68"/>
      <c r="EKY653" s="68"/>
      <c r="EKZ653" s="68"/>
      <c r="ELA653" s="68"/>
      <c r="ELB653" s="68"/>
      <c r="ELC653" s="68"/>
      <c r="ELD653" s="68"/>
      <c r="ELE653" s="68"/>
      <c r="ELF653" s="68"/>
      <c r="ELG653" s="68"/>
      <c r="ELH653" s="68"/>
      <c r="ELI653" s="68"/>
      <c r="ELJ653" s="68"/>
      <c r="ELK653" s="68"/>
      <c r="ELL653" s="68"/>
      <c r="ELM653" s="68"/>
      <c r="ELN653" s="68"/>
      <c r="ELO653" s="68"/>
      <c r="ELP653" s="68"/>
      <c r="ELQ653" s="68"/>
      <c r="ELR653" s="68"/>
      <c r="ELS653" s="68"/>
      <c r="ELT653" s="68"/>
      <c r="ELU653" s="68"/>
      <c r="ELV653" s="68"/>
      <c r="ELW653" s="68"/>
      <c r="ELX653" s="68"/>
      <c r="ELY653" s="68"/>
      <c r="ELZ653" s="68"/>
      <c r="EMA653" s="68"/>
      <c r="EMB653" s="68"/>
      <c r="EMC653" s="68"/>
      <c r="EMD653" s="68"/>
      <c r="EME653" s="68"/>
      <c r="EMF653" s="68"/>
      <c r="EMG653" s="68"/>
      <c r="EMH653" s="68"/>
      <c r="EMI653" s="68"/>
      <c r="EMJ653" s="68"/>
      <c r="EMK653" s="68"/>
      <c r="EML653" s="68"/>
      <c r="EMM653" s="68"/>
      <c r="EMN653" s="68"/>
      <c r="EMO653" s="68"/>
      <c r="EMP653" s="68"/>
      <c r="EMQ653" s="68"/>
      <c r="EMR653" s="68"/>
      <c r="EMS653" s="68"/>
      <c r="EMT653" s="68"/>
      <c r="EMU653" s="68"/>
      <c r="EMV653" s="68"/>
      <c r="EMW653" s="68"/>
      <c r="EMX653" s="68"/>
      <c r="EMY653" s="68"/>
      <c r="EMZ653" s="68"/>
      <c r="ENA653" s="68"/>
      <c r="ENB653" s="68"/>
      <c r="ENC653" s="68"/>
      <c r="END653" s="68"/>
      <c r="ENE653" s="68"/>
      <c r="ENF653" s="68"/>
      <c r="ENG653" s="68"/>
      <c r="ENH653" s="68"/>
      <c r="ENI653" s="68"/>
      <c r="ENJ653" s="68"/>
      <c r="ENK653" s="68"/>
      <c r="ENL653" s="68"/>
      <c r="ENM653" s="68"/>
      <c r="ENN653" s="68"/>
      <c r="ENO653" s="68"/>
      <c r="ENP653" s="68"/>
      <c r="ENQ653" s="68"/>
      <c r="ENR653" s="68"/>
      <c r="ENS653" s="68"/>
      <c r="ENT653" s="68"/>
      <c r="ENU653" s="68"/>
      <c r="ENV653" s="68"/>
      <c r="ENW653" s="68"/>
      <c r="ENX653" s="68"/>
      <c r="ENY653" s="68"/>
      <c r="ENZ653" s="68"/>
      <c r="EOA653" s="68"/>
      <c r="EOB653" s="68"/>
      <c r="EOC653" s="68"/>
      <c r="EOD653" s="68"/>
      <c r="EOE653" s="68"/>
      <c r="EOF653" s="68"/>
      <c r="EOG653" s="68"/>
      <c r="EOH653" s="68"/>
      <c r="EOI653" s="68"/>
      <c r="EOJ653" s="68"/>
      <c r="EOK653" s="68"/>
      <c r="EOL653" s="68"/>
      <c r="EOM653" s="68"/>
      <c r="EON653" s="68"/>
      <c r="EOO653" s="68"/>
      <c r="EOP653" s="68"/>
      <c r="EOQ653" s="68"/>
      <c r="EOR653" s="68"/>
      <c r="EOS653" s="68"/>
      <c r="EOT653" s="68"/>
      <c r="EOU653" s="68"/>
      <c r="EOV653" s="68"/>
      <c r="EOW653" s="68"/>
      <c r="EOX653" s="68"/>
      <c r="EOY653" s="68"/>
      <c r="EOZ653" s="68"/>
      <c r="EPA653" s="68"/>
      <c r="EPB653" s="68"/>
      <c r="EPC653" s="68"/>
      <c r="EPD653" s="68"/>
      <c r="EPE653" s="68"/>
      <c r="EPF653" s="68"/>
      <c r="EPG653" s="68"/>
      <c r="EPH653" s="68"/>
      <c r="EPI653" s="68"/>
      <c r="EPJ653" s="68"/>
      <c r="EPK653" s="68"/>
      <c r="EPL653" s="68"/>
      <c r="EPM653" s="68"/>
      <c r="EPN653" s="68"/>
      <c r="EPO653" s="68"/>
      <c r="EPP653" s="68"/>
      <c r="EPQ653" s="68"/>
      <c r="EPR653" s="68"/>
      <c r="EPS653" s="68"/>
      <c r="EPT653" s="68"/>
      <c r="EPU653" s="68"/>
      <c r="EPV653" s="68"/>
      <c r="EPW653" s="68"/>
      <c r="EPX653" s="68"/>
      <c r="EPY653" s="68"/>
      <c r="EPZ653" s="68"/>
      <c r="EQA653" s="68"/>
      <c r="EQB653" s="68"/>
      <c r="EQC653" s="68"/>
      <c r="EQD653" s="68"/>
      <c r="EQE653" s="68"/>
      <c r="EQF653" s="68"/>
      <c r="EQG653" s="68"/>
      <c r="EQH653" s="68"/>
      <c r="EQI653" s="68"/>
      <c r="EQJ653" s="68"/>
      <c r="EQK653" s="68"/>
      <c r="EQL653" s="68"/>
      <c r="EQM653" s="68"/>
      <c r="EQN653" s="68"/>
      <c r="EQO653" s="68"/>
      <c r="EQP653" s="68"/>
      <c r="EQQ653" s="68"/>
      <c r="EQR653" s="68"/>
      <c r="EQS653" s="68"/>
      <c r="EQT653" s="68"/>
      <c r="EQU653" s="68"/>
      <c r="EQV653" s="68"/>
      <c r="EQW653" s="68"/>
      <c r="EQX653" s="68"/>
      <c r="EQY653" s="68"/>
      <c r="EQZ653" s="68"/>
      <c r="ERA653" s="68"/>
      <c r="ERB653" s="68"/>
      <c r="ERC653" s="68"/>
      <c r="ERD653" s="68"/>
      <c r="ERE653" s="68"/>
      <c r="ERF653" s="68"/>
      <c r="ERG653" s="68"/>
      <c r="ERH653" s="68"/>
      <c r="ERI653" s="68"/>
      <c r="ERJ653" s="68"/>
      <c r="ERK653" s="68"/>
      <c r="ERL653" s="68"/>
      <c r="ERM653" s="68"/>
      <c r="ERN653" s="68"/>
      <c r="ERO653" s="68"/>
      <c r="ERP653" s="68"/>
      <c r="ERQ653" s="68"/>
      <c r="ERR653" s="68"/>
      <c r="ERS653" s="68"/>
      <c r="ERT653" s="68"/>
      <c r="ERU653" s="68"/>
      <c r="ERV653" s="68"/>
      <c r="ERW653" s="68"/>
      <c r="ERX653" s="68"/>
      <c r="ERY653" s="68"/>
      <c r="ERZ653" s="68"/>
      <c r="ESA653" s="68"/>
      <c r="ESB653" s="68"/>
      <c r="ESC653" s="68"/>
      <c r="ESD653" s="68"/>
      <c r="ESE653" s="68"/>
      <c r="ESF653" s="68"/>
      <c r="ESG653" s="68"/>
      <c r="ESH653" s="68"/>
      <c r="ESI653" s="68"/>
      <c r="ESJ653" s="68"/>
      <c r="ESK653" s="68"/>
      <c r="ESL653" s="68"/>
      <c r="ESM653" s="68"/>
      <c r="ESN653" s="68"/>
      <c r="ESO653" s="68"/>
      <c r="ESP653" s="68"/>
      <c r="ESQ653" s="68"/>
      <c r="ESR653" s="68"/>
      <c r="ESS653" s="68"/>
      <c r="EST653" s="68"/>
      <c r="ESU653" s="68"/>
      <c r="ESV653" s="68"/>
      <c r="ESW653" s="68"/>
      <c r="ESX653" s="68"/>
      <c r="ESY653" s="68"/>
      <c r="ESZ653" s="68"/>
      <c r="ETA653" s="68"/>
      <c r="ETB653" s="68"/>
      <c r="ETC653" s="68"/>
      <c r="ETD653" s="68"/>
      <c r="ETE653" s="68"/>
      <c r="ETF653" s="68"/>
      <c r="ETG653" s="68"/>
      <c r="ETH653" s="68"/>
      <c r="ETI653" s="68"/>
      <c r="ETJ653" s="68"/>
      <c r="ETK653" s="68"/>
      <c r="ETL653" s="68"/>
      <c r="ETM653" s="68"/>
      <c r="ETN653" s="68"/>
      <c r="ETO653" s="68"/>
      <c r="ETP653" s="68"/>
      <c r="ETQ653" s="68"/>
      <c r="ETR653" s="68"/>
      <c r="ETS653" s="68"/>
      <c r="ETT653" s="68"/>
      <c r="ETU653" s="68"/>
      <c r="ETV653" s="68"/>
      <c r="ETW653" s="68"/>
      <c r="ETX653" s="68"/>
      <c r="ETY653" s="68"/>
      <c r="ETZ653" s="68"/>
      <c r="EUA653" s="68"/>
      <c r="EUB653" s="68"/>
      <c r="EUC653" s="68"/>
      <c r="EUD653" s="68"/>
      <c r="EUE653" s="68"/>
      <c r="EUF653" s="68"/>
      <c r="EUG653" s="68"/>
      <c r="EUH653" s="68"/>
      <c r="EUI653" s="68"/>
      <c r="EUJ653" s="68"/>
      <c r="EUK653" s="68"/>
      <c r="EUL653" s="68"/>
      <c r="EUM653" s="68"/>
      <c r="EUN653" s="68"/>
      <c r="EUO653" s="68"/>
      <c r="EUP653" s="68"/>
      <c r="EUQ653" s="68"/>
      <c r="EUR653" s="68"/>
      <c r="EUS653" s="68"/>
      <c r="EUT653" s="68"/>
      <c r="EUU653" s="68"/>
      <c r="EUV653" s="68"/>
      <c r="EUW653" s="68"/>
      <c r="EUX653" s="68"/>
      <c r="EUY653" s="68"/>
      <c r="EUZ653" s="68"/>
      <c r="EVA653" s="68"/>
      <c r="EVB653" s="68"/>
      <c r="EVC653" s="68"/>
      <c r="EVD653" s="68"/>
      <c r="EVE653" s="68"/>
      <c r="EVF653" s="68"/>
      <c r="EVG653" s="68"/>
      <c r="EVH653" s="68"/>
      <c r="EVI653" s="68"/>
      <c r="EVJ653" s="68"/>
      <c r="EVK653" s="68"/>
      <c r="EVL653" s="68"/>
      <c r="EVM653" s="68"/>
      <c r="EVN653" s="68"/>
      <c r="EVO653" s="68"/>
      <c r="EVP653" s="68"/>
      <c r="EVQ653" s="68"/>
      <c r="EVR653" s="68"/>
      <c r="EVS653" s="68"/>
      <c r="EVT653" s="68"/>
      <c r="EVU653" s="68"/>
      <c r="EVV653" s="68"/>
      <c r="EVW653" s="68"/>
      <c r="EVX653" s="68"/>
      <c r="EVY653" s="68"/>
      <c r="EVZ653" s="68"/>
      <c r="EWA653" s="68"/>
      <c r="EWB653" s="68"/>
      <c r="EWC653" s="68"/>
      <c r="EWD653" s="68"/>
      <c r="EWE653" s="68"/>
      <c r="EWF653" s="68"/>
      <c r="EWG653" s="68"/>
      <c r="EWH653" s="68"/>
      <c r="EWI653" s="68"/>
      <c r="EWJ653" s="68"/>
      <c r="EWK653" s="68"/>
      <c r="EWL653" s="68"/>
      <c r="EWM653" s="68"/>
      <c r="EWN653" s="68"/>
      <c r="EWO653" s="68"/>
      <c r="EWP653" s="68"/>
      <c r="EWQ653" s="68"/>
      <c r="EWR653" s="68"/>
      <c r="EWS653" s="68"/>
      <c r="EWT653" s="68"/>
      <c r="EWU653" s="68"/>
      <c r="EWV653" s="68"/>
      <c r="EWW653" s="68"/>
      <c r="EWX653" s="68"/>
      <c r="EWY653" s="68"/>
      <c r="EWZ653" s="68"/>
      <c r="EXA653" s="68"/>
      <c r="EXB653" s="68"/>
      <c r="EXC653" s="68"/>
      <c r="EXD653" s="68"/>
      <c r="EXE653" s="68"/>
      <c r="EXF653" s="68"/>
      <c r="EXG653" s="68"/>
      <c r="EXH653" s="68"/>
      <c r="EXI653" s="68"/>
      <c r="EXJ653" s="68"/>
      <c r="EXK653" s="68"/>
      <c r="EXL653" s="68"/>
      <c r="EXM653" s="68"/>
      <c r="EXN653" s="68"/>
      <c r="EXO653" s="68"/>
      <c r="EXP653" s="68"/>
      <c r="EXQ653" s="68"/>
      <c r="EXR653" s="68"/>
      <c r="EXS653" s="68"/>
      <c r="EXT653" s="68"/>
      <c r="EXU653" s="68"/>
      <c r="EXV653" s="68"/>
      <c r="EXW653" s="68"/>
      <c r="EXX653" s="68"/>
      <c r="EXY653" s="68"/>
      <c r="EXZ653" s="68"/>
      <c r="EYA653" s="68"/>
      <c r="EYB653" s="68"/>
      <c r="EYC653" s="68"/>
      <c r="EYD653" s="68"/>
      <c r="EYE653" s="68"/>
      <c r="EYF653" s="68"/>
      <c r="EYG653" s="68"/>
      <c r="EYH653" s="68"/>
      <c r="EYI653" s="68"/>
      <c r="EYJ653" s="68"/>
      <c r="EYK653" s="68"/>
      <c r="EYL653" s="68"/>
      <c r="EYM653" s="68"/>
      <c r="EYN653" s="68"/>
      <c r="EYO653" s="68"/>
      <c r="EYP653" s="68"/>
      <c r="EYQ653" s="68"/>
      <c r="EYR653" s="68"/>
      <c r="EYS653" s="68"/>
      <c r="EYT653" s="68"/>
      <c r="EYU653" s="68"/>
      <c r="EYV653" s="68"/>
      <c r="EYW653" s="68"/>
      <c r="EYX653" s="68"/>
      <c r="EYY653" s="68"/>
      <c r="EYZ653" s="68"/>
      <c r="EZA653" s="68"/>
      <c r="EZB653" s="68"/>
      <c r="EZC653" s="68"/>
      <c r="EZD653" s="68"/>
      <c r="EZE653" s="68"/>
      <c r="EZF653" s="68"/>
      <c r="EZG653" s="68"/>
      <c r="EZH653" s="68"/>
      <c r="EZI653" s="68"/>
      <c r="EZJ653" s="68"/>
      <c r="EZK653" s="68"/>
      <c r="EZL653" s="68"/>
      <c r="EZM653" s="68"/>
      <c r="EZN653" s="68"/>
      <c r="EZO653" s="68"/>
      <c r="EZP653" s="68"/>
      <c r="EZQ653" s="68"/>
      <c r="EZR653" s="68"/>
      <c r="EZS653" s="68"/>
      <c r="EZT653" s="68"/>
      <c r="EZU653" s="68"/>
      <c r="EZV653" s="68"/>
      <c r="EZW653" s="68"/>
      <c r="EZX653" s="68"/>
      <c r="EZY653" s="68"/>
      <c r="EZZ653" s="68"/>
      <c r="FAA653" s="68"/>
      <c r="FAB653" s="68"/>
      <c r="FAC653" s="68"/>
      <c r="FAD653" s="68"/>
      <c r="FAE653" s="68"/>
      <c r="FAF653" s="68"/>
      <c r="FAG653" s="68"/>
      <c r="FAH653" s="68"/>
      <c r="FAI653" s="68"/>
      <c r="FAJ653" s="68"/>
      <c r="FAK653" s="68"/>
      <c r="FAL653" s="68"/>
      <c r="FAM653" s="68"/>
      <c r="FAN653" s="68"/>
      <c r="FAO653" s="68"/>
      <c r="FAP653" s="68"/>
      <c r="FAQ653" s="68"/>
      <c r="FAR653" s="68"/>
      <c r="FAS653" s="68"/>
      <c r="FAT653" s="68"/>
      <c r="FAU653" s="68"/>
      <c r="FAV653" s="68"/>
      <c r="FAW653" s="68"/>
      <c r="FAX653" s="68"/>
      <c r="FAY653" s="68"/>
      <c r="FAZ653" s="68"/>
      <c r="FBA653" s="68"/>
      <c r="FBB653" s="68"/>
      <c r="FBC653" s="68"/>
      <c r="FBD653" s="68"/>
      <c r="FBE653" s="68"/>
      <c r="FBF653" s="68"/>
      <c r="FBG653" s="68"/>
      <c r="FBH653" s="68"/>
      <c r="FBI653" s="68"/>
      <c r="FBJ653" s="68"/>
      <c r="FBK653" s="68"/>
      <c r="FBL653" s="68"/>
      <c r="FBM653" s="68"/>
      <c r="FBN653" s="68"/>
      <c r="FBO653" s="68"/>
      <c r="FBP653" s="68"/>
      <c r="FBQ653" s="68"/>
      <c r="FBR653" s="68"/>
      <c r="FBS653" s="68"/>
      <c r="FBT653" s="68"/>
      <c r="FBU653" s="68"/>
      <c r="FBV653" s="68"/>
      <c r="FBW653" s="68"/>
      <c r="FBX653" s="68"/>
      <c r="FBY653" s="68"/>
      <c r="FBZ653" s="68"/>
      <c r="FCA653" s="68"/>
      <c r="FCB653" s="68"/>
      <c r="FCC653" s="68"/>
      <c r="FCD653" s="68"/>
      <c r="FCE653" s="68"/>
      <c r="FCF653" s="68"/>
      <c r="FCG653" s="68"/>
      <c r="FCH653" s="68"/>
      <c r="FCI653" s="68"/>
      <c r="FCJ653" s="68"/>
      <c r="FCK653" s="68"/>
      <c r="FCL653" s="68"/>
      <c r="FCM653" s="68"/>
      <c r="FCN653" s="68"/>
      <c r="FCO653" s="68"/>
      <c r="FCP653" s="68"/>
      <c r="FCQ653" s="68"/>
      <c r="FCR653" s="68"/>
      <c r="FCS653" s="68"/>
      <c r="FCT653" s="68"/>
      <c r="FCU653" s="68"/>
      <c r="FCV653" s="68"/>
      <c r="FCW653" s="68"/>
      <c r="FCX653" s="68"/>
      <c r="FCY653" s="68"/>
      <c r="FCZ653" s="68"/>
      <c r="FDA653" s="68"/>
      <c r="FDB653" s="68"/>
      <c r="FDC653" s="68"/>
      <c r="FDD653" s="68"/>
      <c r="FDE653" s="68"/>
      <c r="FDF653" s="68"/>
      <c r="FDG653" s="68"/>
      <c r="FDH653" s="68"/>
      <c r="FDI653" s="68"/>
      <c r="FDJ653" s="68"/>
      <c r="FDK653" s="68"/>
      <c r="FDL653" s="68"/>
      <c r="FDM653" s="68"/>
      <c r="FDN653" s="68"/>
      <c r="FDO653" s="68"/>
      <c r="FDP653" s="68"/>
      <c r="FDQ653" s="68"/>
      <c r="FDR653" s="68"/>
      <c r="FDS653" s="68"/>
      <c r="FDT653" s="68"/>
      <c r="FDU653" s="68"/>
      <c r="FDV653" s="68"/>
      <c r="FDW653" s="68"/>
      <c r="FDX653" s="68"/>
      <c r="FDY653" s="68"/>
      <c r="FDZ653" s="68"/>
      <c r="FEA653" s="68"/>
      <c r="FEB653" s="68"/>
      <c r="FEC653" s="68"/>
      <c r="FED653" s="68"/>
      <c r="FEE653" s="68"/>
      <c r="FEF653" s="68"/>
      <c r="FEG653" s="68"/>
      <c r="FEH653" s="68"/>
      <c r="FEI653" s="68"/>
      <c r="FEJ653" s="68"/>
      <c r="FEK653" s="68"/>
      <c r="FEL653" s="68"/>
      <c r="FEM653" s="68"/>
      <c r="FEN653" s="68"/>
      <c r="FEO653" s="68"/>
      <c r="FEP653" s="68"/>
      <c r="FEQ653" s="68"/>
      <c r="FER653" s="68"/>
      <c r="FES653" s="68"/>
      <c r="FET653" s="68"/>
      <c r="FEU653" s="68"/>
      <c r="FEV653" s="68"/>
      <c r="FEW653" s="68"/>
      <c r="FEX653" s="68"/>
      <c r="FEY653" s="68"/>
      <c r="FEZ653" s="68"/>
      <c r="FFA653" s="68"/>
      <c r="FFB653" s="68"/>
      <c r="FFC653" s="68"/>
      <c r="FFD653" s="68"/>
      <c r="FFE653" s="68"/>
      <c r="FFF653" s="68"/>
      <c r="FFG653" s="68"/>
      <c r="FFH653" s="68"/>
      <c r="FFI653" s="68"/>
      <c r="FFJ653" s="68"/>
      <c r="FFK653" s="68"/>
      <c r="FFL653" s="68"/>
      <c r="FFM653" s="68"/>
      <c r="FFN653" s="68"/>
      <c r="FFO653" s="68"/>
      <c r="FFP653" s="68"/>
      <c r="FFQ653" s="68"/>
      <c r="FFR653" s="68"/>
      <c r="FFS653" s="68"/>
      <c r="FFT653" s="68"/>
      <c r="FFU653" s="68"/>
      <c r="FFV653" s="68"/>
      <c r="FFW653" s="68"/>
      <c r="FFX653" s="68"/>
      <c r="FFY653" s="68"/>
      <c r="FFZ653" s="68"/>
      <c r="FGA653" s="68"/>
      <c r="FGB653" s="68"/>
      <c r="FGC653" s="68"/>
      <c r="FGD653" s="68"/>
      <c r="FGE653" s="68"/>
      <c r="FGF653" s="68"/>
      <c r="FGG653" s="68"/>
      <c r="FGH653" s="68"/>
      <c r="FGI653" s="68"/>
      <c r="FGJ653" s="68"/>
      <c r="FGK653" s="68"/>
      <c r="FGL653" s="68"/>
      <c r="FGM653" s="68"/>
      <c r="FGN653" s="68"/>
      <c r="FGO653" s="68"/>
      <c r="FGP653" s="68"/>
      <c r="FGQ653" s="68"/>
      <c r="FGR653" s="68"/>
      <c r="FGS653" s="68"/>
      <c r="FGT653" s="68"/>
      <c r="FGU653" s="68"/>
      <c r="FGV653" s="68"/>
      <c r="FGW653" s="68"/>
      <c r="FGX653" s="68"/>
      <c r="FGY653" s="68"/>
      <c r="FGZ653" s="68"/>
      <c r="FHA653" s="68"/>
      <c r="FHB653" s="68"/>
      <c r="FHC653" s="68"/>
      <c r="FHD653" s="68"/>
      <c r="FHE653" s="68"/>
      <c r="FHF653" s="68"/>
      <c r="FHG653" s="68"/>
      <c r="FHH653" s="68"/>
      <c r="FHI653" s="68"/>
      <c r="FHJ653" s="68"/>
      <c r="FHK653" s="68"/>
      <c r="FHL653" s="68"/>
      <c r="FHM653" s="68"/>
      <c r="FHN653" s="68"/>
      <c r="FHO653" s="68"/>
      <c r="FHP653" s="68"/>
      <c r="FHQ653" s="68"/>
      <c r="FHR653" s="68"/>
      <c r="FHS653" s="68"/>
      <c r="FHT653" s="68"/>
      <c r="FHU653" s="68"/>
      <c r="FHV653" s="68"/>
      <c r="FHW653" s="68"/>
      <c r="FHX653" s="68"/>
      <c r="FHY653" s="68"/>
      <c r="FHZ653" s="68"/>
      <c r="FIA653" s="68"/>
      <c r="FIB653" s="68"/>
      <c r="FIC653" s="68"/>
      <c r="FID653" s="68"/>
      <c r="FIE653" s="68"/>
      <c r="FIF653" s="68"/>
      <c r="FIG653" s="68"/>
      <c r="FIH653" s="68"/>
      <c r="FII653" s="68"/>
      <c r="FIJ653" s="68"/>
      <c r="FIK653" s="68"/>
      <c r="FIL653" s="68"/>
      <c r="FIM653" s="68"/>
      <c r="FIN653" s="68"/>
      <c r="FIO653" s="68"/>
      <c r="FIP653" s="68"/>
      <c r="FIQ653" s="68"/>
      <c r="FIR653" s="68"/>
      <c r="FIS653" s="68"/>
      <c r="FIT653" s="68"/>
      <c r="FIU653" s="68"/>
      <c r="FIV653" s="68"/>
      <c r="FIW653" s="68"/>
      <c r="FIX653" s="68"/>
      <c r="FIY653" s="68"/>
      <c r="FIZ653" s="68"/>
      <c r="FJA653" s="68"/>
      <c r="FJB653" s="68"/>
      <c r="FJC653" s="68"/>
      <c r="FJD653" s="68"/>
      <c r="FJE653" s="68"/>
      <c r="FJF653" s="68"/>
      <c r="FJG653" s="68"/>
      <c r="FJH653" s="68"/>
      <c r="FJI653" s="68"/>
      <c r="FJJ653" s="68"/>
      <c r="FJK653" s="68"/>
      <c r="FJL653" s="68"/>
      <c r="FJM653" s="68"/>
      <c r="FJN653" s="68"/>
      <c r="FJO653" s="68"/>
      <c r="FJP653" s="68"/>
      <c r="FJQ653" s="68"/>
      <c r="FJR653" s="68"/>
      <c r="FJS653" s="68"/>
      <c r="FJT653" s="68"/>
      <c r="FJU653" s="68"/>
      <c r="FJV653" s="68"/>
      <c r="FJW653" s="68"/>
      <c r="FJX653" s="68"/>
      <c r="FJY653" s="68"/>
      <c r="FJZ653" s="68"/>
      <c r="FKA653" s="68"/>
      <c r="FKB653" s="68"/>
      <c r="FKC653" s="68"/>
      <c r="FKD653" s="68"/>
      <c r="FKE653" s="68"/>
      <c r="FKF653" s="68"/>
      <c r="FKG653" s="68"/>
      <c r="FKH653" s="68"/>
      <c r="FKI653" s="68"/>
      <c r="FKJ653" s="68"/>
      <c r="FKK653" s="68"/>
      <c r="FKL653" s="68"/>
      <c r="FKM653" s="68"/>
      <c r="FKN653" s="68"/>
      <c r="FKO653" s="68"/>
      <c r="FKP653" s="68"/>
      <c r="FKQ653" s="68"/>
      <c r="FKR653" s="68"/>
      <c r="FKS653" s="68"/>
      <c r="FKT653" s="68"/>
      <c r="FKU653" s="68"/>
      <c r="FKV653" s="68"/>
      <c r="FKW653" s="68"/>
      <c r="FKX653" s="68"/>
      <c r="FKY653" s="68"/>
      <c r="FKZ653" s="68"/>
      <c r="FLA653" s="68"/>
      <c r="FLB653" s="68"/>
      <c r="FLC653" s="68"/>
      <c r="FLD653" s="68"/>
      <c r="FLE653" s="68"/>
      <c r="FLF653" s="68"/>
      <c r="FLG653" s="68"/>
      <c r="FLH653" s="68"/>
      <c r="FLI653" s="68"/>
      <c r="FLJ653" s="68"/>
      <c r="FLK653" s="68"/>
      <c r="FLL653" s="68"/>
      <c r="FLM653" s="68"/>
      <c r="FLN653" s="68"/>
      <c r="FLO653" s="68"/>
      <c r="FLP653" s="68"/>
      <c r="FLQ653" s="68"/>
      <c r="FLR653" s="68"/>
      <c r="FLS653" s="68"/>
      <c r="FLT653" s="68"/>
      <c r="FLU653" s="68"/>
      <c r="FLV653" s="68"/>
      <c r="FLW653" s="68"/>
      <c r="FLX653" s="68"/>
      <c r="FLY653" s="68"/>
      <c r="FLZ653" s="68"/>
      <c r="FMA653" s="68"/>
      <c r="FMB653" s="68"/>
      <c r="FMC653" s="68"/>
      <c r="FMD653" s="68"/>
      <c r="FME653" s="68"/>
      <c r="FMF653" s="68"/>
      <c r="FMG653" s="68"/>
      <c r="FMH653" s="68"/>
      <c r="FMI653" s="68"/>
      <c r="FMJ653" s="68"/>
      <c r="FMK653" s="68"/>
      <c r="FML653" s="68"/>
      <c r="FMM653" s="68"/>
      <c r="FMN653" s="68"/>
      <c r="FMO653" s="68"/>
      <c r="FMP653" s="68"/>
      <c r="FMQ653" s="68"/>
      <c r="FMR653" s="68"/>
      <c r="FMS653" s="68"/>
      <c r="FMT653" s="68"/>
      <c r="FMU653" s="68"/>
      <c r="FMV653" s="68"/>
      <c r="FMW653" s="68"/>
      <c r="FMX653" s="68"/>
      <c r="FMY653" s="68"/>
      <c r="FMZ653" s="68"/>
      <c r="FNA653" s="68"/>
      <c r="FNB653" s="68"/>
      <c r="FNC653" s="68"/>
      <c r="FND653" s="68"/>
      <c r="FNE653" s="68"/>
      <c r="FNF653" s="68"/>
      <c r="FNG653" s="68"/>
      <c r="FNH653" s="68"/>
      <c r="FNI653" s="68"/>
      <c r="FNJ653" s="68"/>
      <c r="FNK653" s="68"/>
      <c r="FNL653" s="68"/>
      <c r="FNM653" s="68"/>
      <c r="FNN653" s="68"/>
      <c r="FNO653" s="68"/>
      <c r="FNP653" s="68"/>
      <c r="FNQ653" s="68"/>
      <c r="FNR653" s="68"/>
      <c r="FNS653" s="68"/>
      <c r="FNT653" s="68"/>
      <c r="FNU653" s="68"/>
      <c r="FNV653" s="68"/>
      <c r="FNW653" s="68"/>
      <c r="FNX653" s="68"/>
      <c r="FNY653" s="68"/>
      <c r="FNZ653" s="68"/>
      <c r="FOA653" s="68"/>
      <c r="FOB653" s="68"/>
      <c r="FOC653" s="68"/>
      <c r="FOD653" s="68"/>
      <c r="FOE653" s="68"/>
      <c r="FOF653" s="68"/>
      <c r="FOG653" s="68"/>
      <c r="FOH653" s="68"/>
      <c r="FOI653" s="68"/>
      <c r="FOJ653" s="68"/>
      <c r="FOK653" s="68"/>
      <c r="FOL653" s="68"/>
      <c r="FOM653" s="68"/>
      <c r="FON653" s="68"/>
      <c r="FOO653" s="68"/>
      <c r="FOP653" s="68"/>
      <c r="FOQ653" s="68"/>
      <c r="FOR653" s="68"/>
      <c r="FOS653" s="68"/>
      <c r="FOT653" s="68"/>
      <c r="FOU653" s="68"/>
      <c r="FOV653" s="68"/>
      <c r="FOW653" s="68"/>
      <c r="FOX653" s="68"/>
      <c r="FOY653" s="68"/>
      <c r="FOZ653" s="68"/>
      <c r="FPA653" s="68"/>
      <c r="FPB653" s="68"/>
      <c r="FPC653" s="68"/>
      <c r="FPD653" s="68"/>
      <c r="FPE653" s="68"/>
      <c r="FPF653" s="68"/>
      <c r="FPG653" s="68"/>
      <c r="FPH653" s="68"/>
      <c r="FPI653" s="68"/>
      <c r="FPJ653" s="68"/>
      <c r="FPK653" s="68"/>
      <c r="FPL653" s="68"/>
      <c r="FPM653" s="68"/>
      <c r="FPN653" s="68"/>
      <c r="FPO653" s="68"/>
      <c r="FPP653" s="68"/>
      <c r="FPQ653" s="68"/>
      <c r="FPR653" s="68"/>
      <c r="FPS653" s="68"/>
      <c r="FPT653" s="68"/>
      <c r="FPU653" s="68"/>
      <c r="FPV653" s="68"/>
      <c r="FPW653" s="68"/>
      <c r="FPX653" s="68"/>
      <c r="FPY653" s="68"/>
      <c r="FPZ653" s="68"/>
      <c r="FQA653" s="68"/>
      <c r="FQB653" s="68"/>
      <c r="FQC653" s="68"/>
      <c r="FQD653" s="68"/>
      <c r="FQE653" s="68"/>
      <c r="FQF653" s="68"/>
      <c r="FQG653" s="68"/>
      <c r="FQH653" s="68"/>
      <c r="FQI653" s="68"/>
      <c r="FQJ653" s="68"/>
      <c r="FQK653" s="68"/>
      <c r="FQL653" s="68"/>
      <c r="FQM653" s="68"/>
      <c r="FQN653" s="68"/>
      <c r="FQO653" s="68"/>
      <c r="FQP653" s="68"/>
      <c r="FQQ653" s="68"/>
      <c r="FQR653" s="68"/>
      <c r="FQS653" s="68"/>
      <c r="FQT653" s="68"/>
      <c r="FQU653" s="68"/>
      <c r="FQV653" s="68"/>
      <c r="FQW653" s="68"/>
      <c r="FQX653" s="68"/>
      <c r="FQY653" s="68"/>
      <c r="FQZ653" s="68"/>
      <c r="FRA653" s="68"/>
      <c r="FRB653" s="68"/>
      <c r="FRC653" s="68"/>
      <c r="FRD653" s="68"/>
      <c r="FRE653" s="68"/>
      <c r="FRF653" s="68"/>
      <c r="FRG653" s="68"/>
      <c r="FRH653" s="68"/>
      <c r="FRI653" s="68"/>
      <c r="FRJ653" s="68"/>
      <c r="FRK653" s="68"/>
      <c r="FRL653" s="68"/>
      <c r="FRM653" s="68"/>
      <c r="FRN653" s="68"/>
      <c r="FRO653" s="68"/>
      <c r="FRP653" s="68"/>
      <c r="FRQ653" s="68"/>
      <c r="FRR653" s="68"/>
      <c r="FRS653" s="68"/>
      <c r="FRT653" s="68"/>
      <c r="FRU653" s="68"/>
      <c r="FRV653" s="68"/>
      <c r="FRW653" s="68"/>
      <c r="FRX653" s="68"/>
      <c r="FRY653" s="68"/>
      <c r="FRZ653" s="68"/>
      <c r="FSA653" s="68"/>
      <c r="FSB653" s="68"/>
      <c r="FSC653" s="68"/>
      <c r="FSD653" s="68"/>
      <c r="FSE653" s="68"/>
      <c r="FSF653" s="68"/>
      <c r="FSG653" s="68"/>
      <c r="FSH653" s="68"/>
      <c r="FSI653" s="68"/>
      <c r="FSJ653" s="68"/>
      <c r="FSK653" s="68"/>
      <c r="FSL653" s="68"/>
      <c r="FSM653" s="68"/>
      <c r="FSN653" s="68"/>
      <c r="FSO653" s="68"/>
      <c r="FSP653" s="68"/>
      <c r="FSQ653" s="68"/>
      <c r="FSR653" s="68"/>
      <c r="FSS653" s="68"/>
      <c r="FST653" s="68"/>
      <c r="FSU653" s="68"/>
      <c r="FSV653" s="68"/>
      <c r="FSW653" s="68"/>
      <c r="FSX653" s="68"/>
      <c r="FSY653" s="68"/>
      <c r="FSZ653" s="68"/>
      <c r="FTA653" s="68"/>
      <c r="FTB653" s="68"/>
      <c r="FTC653" s="68"/>
      <c r="FTD653" s="68"/>
      <c r="FTE653" s="68"/>
      <c r="FTF653" s="68"/>
      <c r="FTG653" s="68"/>
      <c r="FTH653" s="68"/>
      <c r="FTI653" s="68"/>
      <c r="FTJ653" s="68"/>
      <c r="FTK653" s="68"/>
      <c r="FTL653" s="68"/>
      <c r="FTM653" s="68"/>
      <c r="FTN653" s="68"/>
      <c r="FTO653" s="68"/>
      <c r="FTP653" s="68"/>
      <c r="FTQ653" s="68"/>
      <c r="FTR653" s="68"/>
      <c r="FTS653" s="68"/>
      <c r="FTT653" s="68"/>
      <c r="FTU653" s="68"/>
      <c r="FTV653" s="68"/>
      <c r="FTW653" s="68"/>
      <c r="FTX653" s="68"/>
      <c r="FTY653" s="68"/>
      <c r="FTZ653" s="68"/>
      <c r="FUA653" s="68"/>
      <c r="FUB653" s="68"/>
      <c r="FUC653" s="68"/>
      <c r="FUD653" s="68"/>
      <c r="FUE653" s="68"/>
      <c r="FUF653" s="68"/>
      <c r="FUG653" s="68"/>
      <c r="FUH653" s="68"/>
      <c r="FUI653" s="68"/>
      <c r="FUJ653" s="68"/>
      <c r="FUK653" s="68"/>
      <c r="FUL653" s="68"/>
      <c r="FUM653" s="68"/>
      <c r="FUN653" s="68"/>
      <c r="FUO653" s="68"/>
      <c r="FUP653" s="68"/>
      <c r="FUQ653" s="68"/>
      <c r="FUR653" s="68"/>
      <c r="FUS653" s="68"/>
      <c r="FUT653" s="68"/>
      <c r="FUU653" s="68"/>
      <c r="FUV653" s="68"/>
      <c r="FUW653" s="68"/>
      <c r="FUX653" s="68"/>
      <c r="FUY653" s="68"/>
      <c r="FUZ653" s="68"/>
      <c r="FVA653" s="68"/>
      <c r="FVB653" s="68"/>
      <c r="FVC653" s="68"/>
      <c r="FVD653" s="68"/>
      <c r="FVE653" s="68"/>
      <c r="FVF653" s="68"/>
      <c r="FVG653" s="68"/>
      <c r="FVH653" s="68"/>
      <c r="FVI653" s="68"/>
      <c r="FVJ653" s="68"/>
      <c r="FVK653" s="68"/>
      <c r="FVL653" s="68"/>
      <c r="FVM653" s="68"/>
      <c r="FVN653" s="68"/>
      <c r="FVO653" s="68"/>
      <c r="FVP653" s="68"/>
      <c r="FVQ653" s="68"/>
      <c r="FVR653" s="68"/>
      <c r="FVS653" s="68"/>
      <c r="FVT653" s="68"/>
      <c r="FVU653" s="68"/>
      <c r="FVV653" s="68"/>
      <c r="FVW653" s="68"/>
      <c r="FVX653" s="68"/>
      <c r="FVY653" s="68"/>
      <c r="FVZ653" s="68"/>
      <c r="FWA653" s="68"/>
      <c r="FWB653" s="68"/>
      <c r="FWC653" s="68"/>
      <c r="FWD653" s="68"/>
      <c r="FWE653" s="68"/>
      <c r="FWF653" s="68"/>
      <c r="FWG653" s="68"/>
      <c r="FWH653" s="68"/>
      <c r="FWI653" s="68"/>
      <c r="FWJ653" s="68"/>
      <c r="FWK653" s="68"/>
      <c r="FWL653" s="68"/>
      <c r="FWM653" s="68"/>
      <c r="FWN653" s="68"/>
      <c r="FWO653" s="68"/>
      <c r="FWP653" s="68"/>
      <c r="FWQ653" s="68"/>
      <c r="FWR653" s="68"/>
      <c r="FWS653" s="68"/>
      <c r="FWT653" s="68"/>
      <c r="FWU653" s="68"/>
      <c r="FWV653" s="68"/>
      <c r="FWW653" s="68"/>
      <c r="FWX653" s="68"/>
      <c r="FWY653" s="68"/>
      <c r="FWZ653" s="68"/>
      <c r="FXA653" s="68"/>
      <c r="FXB653" s="68"/>
      <c r="FXC653" s="68"/>
      <c r="FXD653" s="68"/>
      <c r="FXE653" s="68"/>
      <c r="FXF653" s="68"/>
      <c r="FXG653" s="68"/>
      <c r="FXH653" s="68"/>
      <c r="FXI653" s="68"/>
      <c r="FXJ653" s="68"/>
      <c r="FXK653" s="68"/>
      <c r="FXL653" s="68"/>
      <c r="FXM653" s="68"/>
      <c r="FXN653" s="68"/>
      <c r="FXO653" s="68"/>
      <c r="FXP653" s="68"/>
      <c r="FXQ653" s="68"/>
      <c r="FXR653" s="68"/>
      <c r="FXS653" s="68"/>
      <c r="FXT653" s="68"/>
      <c r="FXU653" s="68"/>
      <c r="FXV653" s="68"/>
      <c r="FXW653" s="68"/>
      <c r="FXX653" s="68"/>
      <c r="FXY653" s="68"/>
      <c r="FXZ653" s="68"/>
      <c r="FYA653" s="68"/>
      <c r="FYB653" s="68"/>
      <c r="FYC653" s="68"/>
      <c r="FYD653" s="68"/>
      <c r="FYE653" s="68"/>
      <c r="FYF653" s="68"/>
      <c r="FYG653" s="68"/>
      <c r="FYH653" s="68"/>
      <c r="FYI653" s="68"/>
      <c r="FYJ653" s="68"/>
      <c r="FYK653" s="68"/>
      <c r="FYL653" s="68"/>
      <c r="FYM653" s="68"/>
      <c r="FYN653" s="68"/>
      <c r="FYO653" s="68"/>
      <c r="FYP653" s="68"/>
      <c r="FYQ653" s="68"/>
      <c r="FYR653" s="68"/>
      <c r="FYS653" s="68"/>
      <c r="FYT653" s="68"/>
      <c r="FYU653" s="68"/>
      <c r="FYV653" s="68"/>
      <c r="FYW653" s="68"/>
      <c r="FYX653" s="68"/>
      <c r="FYY653" s="68"/>
      <c r="FYZ653" s="68"/>
      <c r="FZA653" s="68"/>
      <c r="FZB653" s="68"/>
      <c r="FZC653" s="68"/>
      <c r="FZD653" s="68"/>
      <c r="FZE653" s="68"/>
      <c r="FZF653" s="68"/>
      <c r="FZG653" s="68"/>
      <c r="FZH653" s="68"/>
      <c r="FZI653" s="68"/>
      <c r="FZJ653" s="68"/>
      <c r="FZK653" s="68"/>
      <c r="FZL653" s="68"/>
      <c r="FZM653" s="68"/>
      <c r="FZN653" s="68"/>
      <c r="FZO653" s="68"/>
      <c r="FZP653" s="68"/>
      <c r="FZQ653" s="68"/>
      <c r="FZR653" s="68"/>
      <c r="FZS653" s="68"/>
      <c r="FZT653" s="68"/>
      <c r="FZU653" s="68"/>
      <c r="FZV653" s="68"/>
      <c r="FZW653" s="68"/>
      <c r="FZX653" s="68"/>
      <c r="FZY653" s="68"/>
      <c r="FZZ653" s="68"/>
      <c r="GAA653" s="68"/>
      <c r="GAB653" s="68"/>
      <c r="GAC653" s="68"/>
      <c r="GAD653" s="68"/>
      <c r="GAE653" s="68"/>
      <c r="GAF653" s="68"/>
      <c r="GAG653" s="68"/>
      <c r="GAH653" s="68"/>
      <c r="GAI653" s="68"/>
      <c r="GAJ653" s="68"/>
      <c r="GAK653" s="68"/>
      <c r="GAL653" s="68"/>
      <c r="GAM653" s="68"/>
      <c r="GAN653" s="68"/>
      <c r="GAO653" s="68"/>
      <c r="GAP653" s="68"/>
      <c r="GAQ653" s="68"/>
      <c r="GAR653" s="68"/>
      <c r="GAS653" s="68"/>
      <c r="GAT653" s="68"/>
      <c r="GAU653" s="68"/>
      <c r="GAV653" s="68"/>
      <c r="GAW653" s="68"/>
      <c r="GAX653" s="68"/>
      <c r="GAY653" s="68"/>
      <c r="GAZ653" s="68"/>
      <c r="GBA653" s="68"/>
      <c r="GBB653" s="68"/>
      <c r="GBC653" s="68"/>
      <c r="GBD653" s="68"/>
      <c r="GBE653" s="68"/>
      <c r="GBF653" s="68"/>
      <c r="GBG653" s="68"/>
      <c r="GBH653" s="68"/>
      <c r="GBI653" s="68"/>
      <c r="GBJ653" s="68"/>
      <c r="GBK653" s="68"/>
      <c r="GBL653" s="68"/>
      <c r="GBM653" s="68"/>
      <c r="GBN653" s="68"/>
      <c r="GBO653" s="68"/>
      <c r="GBP653" s="68"/>
      <c r="GBQ653" s="68"/>
      <c r="GBR653" s="68"/>
      <c r="GBS653" s="68"/>
      <c r="GBT653" s="68"/>
      <c r="GBU653" s="68"/>
      <c r="GBV653" s="68"/>
      <c r="GBW653" s="68"/>
      <c r="GBX653" s="68"/>
      <c r="GBY653" s="68"/>
      <c r="GBZ653" s="68"/>
      <c r="GCA653" s="68"/>
      <c r="GCB653" s="68"/>
      <c r="GCC653" s="68"/>
      <c r="GCD653" s="68"/>
      <c r="GCE653" s="68"/>
      <c r="GCF653" s="68"/>
      <c r="GCG653" s="68"/>
      <c r="GCH653" s="68"/>
      <c r="GCI653" s="68"/>
      <c r="GCJ653" s="68"/>
      <c r="GCK653" s="68"/>
      <c r="GCL653" s="68"/>
      <c r="GCM653" s="68"/>
      <c r="GCN653" s="68"/>
      <c r="GCO653" s="68"/>
      <c r="GCP653" s="68"/>
      <c r="GCQ653" s="68"/>
      <c r="GCR653" s="68"/>
      <c r="GCS653" s="68"/>
      <c r="GCT653" s="68"/>
      <c r="GCU653" s="68"/>
      <c r="GCV653" s="68"/>
      <c r="GCW653" s="68"/>
      <c r="GCX653" s="68"/>
      <c r="GCY653" s="68"/>
      <c r="GCZ653" s="68"/>
      <c r="GDA653" s="68"/>
      <c r="GDB653" s="68"/>
      <c r="GDC653" s="68"/>
      <c r="GDD653" s="68"/>
      <c r="GDE653" s="68"/>
      <c r="GDF653" s="68"/>
      <c r="GDG653" s="68"/>
      <c r="GDH653" s="68"/>
      <c r="GDI653" s="68"/>
      <c r="GDJ653" s="68"/>
      <c r="GDK653" s="68"/>
      <c r="GDL653" s="68"/>
      <c r="GDM653" s="68"/>
      <c r="GDN653" s="68"/>
      <c r="GDO653" s="68"/>
      <c r="GDP653" s="68"/>
      <c r="GDQ653" s="68"/>
      <c r="GDR653" s="68"/>
      <c r="GDS653" s="68"/>
      <c r="GDT653" s="68"/>
      <c r="GDU653" s="68"/>
      <c r="GDV653" s="68"/>
      <c r="GDW653" s="68"/>
      <c r="GDX653" s="68"/>
      <c r="GDY653" s="68"/>
      <c r="GDZ653" s="68"/>
      <c r="GEA653" s="68"/>
      <c r="GEB653" s="68"/>
      <c r="GEC653" s="68"/>
      <c r="GED653" s="68"/>
      <c r="GEE653" s="68"/>
      <c r="GEF653" s="68"/>
      <c r="GEG653" s="68"/>
      <c r="GEH653" s="68"/>
      <c r="GEI653" s="68"/>
      <c r="GEJ653" s="68"/>
      <c r="GEK653" s="68"/>
      <c r="GEL653" s="68"/>
      <c r="GEM653" s="68"/>
      <c r="GEN653" s="68"/>
      <c r="GEO653" s="68"/>
      <c r="GEP653" s="68"/>
      <c r="GEQ653" s="68"/>
      <c r="GER653" s="68"/>
      <c r="GES653" s="68"/>
      <c r="GET653" s="68"/>
      <c r="GEU653" s="68"/>
      <c r="GEV653" s="68"/>
      <c r="GEW653" s="68"/>
      <c r="GEX653" s="68"/>
      <c r="GEY653" s="68"/>
      <c r="GEZ653" s="68"/>
      <c r="GFA653" s="68"/>
      <c r="GFB653" s="68"/>
      <c r="GFC653" s="68"/>
      <c r="GFD653" s="68"/>
      <c r="GFE653" s="68"/>
      <c r="GFF653" s="68"/>
      <c r="GFG653" s="68"/>
      <c r="GFH653" s="68"/>
      <c r="GFI653" s="68"/>
      <c r="GFJ653" s="68"/>
      <c r="GFK653" s="68"/>
      <c r="GFL653" s="68"/>
      <c r="GFM653" s="68"/>
      <c r="GFN653" s="68"/>
      <c r="GFO653" s="68"/>
      <c r="GFP653" s="68"/>
      <c r="GFQ653" s="68"/>
      <c r="GFR653" s="68"/>
      <c r="GFS653" s="68"/>
      <c r="GFT653" s="68"/>
      <c r="GFU653" s="68"/>
      <c r="GFV653" s="68"/>
      <c r="GFW653" s="68"/>
      <c r="GFX653" s="68"/>
      <c r="GFY653" s="68"/>
      <c r="GFZ653" s="68"/>
      <c r="GGA653" s="68"/>
      <c r="GGB653" s="68"/>
      <c r="GGC653" s="68"/>
      <c r="GGD653" s="68"/>
      <c r="GGE653" s="68"/>
      <c r="GGF653" s="68"/>
      <c r="GGG653" s="68"/>
      <c r="GGH653" s="68"/>
      <c r="GGI653" s="68"/>
      <c r="GGJ653" s="68"/>
      <c r="GGK653" s="68"/>
      <c r="GGL653" s="68"/>
      <c r="GGM653" s="68"/>
      <c r="GGN653" s="68"/>
      <c r="GGO653" s="68"/>
      <c r="GGP653" s="68"/>
      <c r="GGQ653" s="68"/>
      <c r="GGR653" s="68"/>
      <c r="GGS653" s="68"/>
      <c r="GGT653" s="68"/>
      <c r="GGU653" s="68"/>
      <c r="GGV653" s="68"/>
      <c r="GGW653" s="68"/>
      <c r="GGX653" s="68"/>
      <c r="GGY653" s="68"/>
      <c r="GGZ653" s="68"/>
      <c r="GHA653" s="68"/>
      <c r="GHB653" s="68"/>
      <c r="GHC653" s="68"/>
      <c r="GHD653" s="68"/>
      <c r="GHE653" s="68"/>
      <c r="GHF653" s="68"/>
      <c r="GHG653" s="68"/>
      <c r="GHH653" s="68"/>
      <c r="GHI653" s="68"/>
      <c r="GHJ653" s="68"/>
      <c r="GHK653" s="68"/>
      <c r="GHL653" s="68"/>
      <c r="GHM653" s="68"/>
      <c r="GHN653" s="68"/>
      <c r="GHO653" s="68"/>
      <c r="GHP653" s="68"/>
      <c r="GHQ653" s="68"/>
      <c r="GHR653" s="68"/>
      <c r="GHS653" s="68"/>
      <c r="GHT653" s="68"/>
      <c r="GHU653" s="68"/>
      <c r="GHV653" s="68"/>
      <c r="GHW653" s="68"/>
      <c r="GHX653" s="68"/>
      <c r="GHY653" s="68"/>
      <c r="GHZ653" s="68"/>
      <c r="GIA653" s="68"/>
      <c r="GIB653" s="68"/>
      <c r="GIC653" s="68"/>
      <c r="GID653" s="68"/>
      <c r="GIE653" s="68"/>
      <c r="GIF653" s="68"/>
      <c r="GIG653" s="68"/>
      <c r="GIH653" s="68"/>
      <c r="GII653" s="68"/>
      <c r="GIJ653" s="68"/>
      <c r="GIK653" s="68"/>
      <c r="GIL653" s="68"/>
      <c r="GIM653" s="68"/>
      <c r="GIN653" s="68"/>
      <c r="GIO653" s="68"/>
      <c r="GIP653" s="68"/>
      <c r="GIQ653" s="68"/>
      <c r="GIR653" s="68"/>
      <c r="GIS653" s="68"/>
      <c r="GIT653" s="68"/>
      <c r="GIU653" s="68"/>
      <c r="GIV653" s="68"/>
      <c r="GIW653" s="68"/>
      <c r="GIX653" s="68"/>
      <c r="GIY653" s="68"/>
      <c r="GIZ653" s="68"/>
      <c r="GJA653" s="68"/>
      <c r="GJB653" s="68"/>
      <c r="GJC653" s="68"/>
      <c r="GJD653" s="68"/>
      <c r="GJE653" s="68"/>
      <c r="GJF653" s="68"/>
      <c r="GJG653" s="68"/>
      <c r="GJH653" s="68"/>
      <c r="GJI653" s="68"/>
      <c r="GJJ653" s="68"/>
      <c r="GJK653" s="68"/>
      <c r="GJL653" s="68"/>
      <c r="GJM653" s="68"/>
      <c r="GJN653" s="68"/>
      <c r="GJO653" s="68"/>
      <c r="GJP653" s="68"/>
      <c r="GJQ653" s="68"/>
      <c r="GJR653" s="68"/>
      <c r="GJS653" s="68"/>
      <c r="GJT653" s="68"/>
      <c r="GJU653" s="68"/>
      <c r="GJV653" s="68"/>
      <c r="GJW653" s="68"/>
      <c r="GJX653" s="68"/>
      <c r="GJY653" s="68"/>
      <c r="GJZ653" s="68"/>
      <c r="GKA653" s="68"/>
      <c r="GKB653" s="68"/>
      <c r="GKC653" s="68"/>
      <c r="GKD653" s="68"/>
      <c r="GKE653" s="68"/>
      <c r="GKF653" s="68"/>
      <c r="GKG653" s="68"/>
      <c r="GKH653" s="68"/>
      <c r="GKI653" s="68"/>
      <c r="GKJ653" s="68"/>
      <c r="GKK653" s="68"/>
      <c r="GKL653" s="68"/>
      <c r="GKM653" s="68"/>
      <c r="GKN653" s="68"/>
      <c r="GKO653" s="68"/>
      <c r="GKP653" s="68"/>
      <c r="GKQ653" s="68"/>
      <c r="GKR653" s="68"/>
      <c r="GKS653" s="68"/>
      <c r="GKT653" s="68"/>
      <c r="GKU653" s="68"/>
      <c r="GKV653" s="68"/>
      <c r="GKW653" s="68"/>
      <c r="GKX653" s="68"/>
      <c r="GKY653" s="68"/>
      <c r="GKZ653" s="68"/>
      <c r="GLA653" s="68"/>
      <c r="GLB653" s="68"/>
      <c r="GLC653" s="68"/>
      <c r="GLD653" s="68"/>
      <c r="GLE653" s="68"/>
      <c r="GLF653" s="68"/>
      <c r="GLG653" s="68"/>
      <c r="GLH653" s="68"/>
      <c r="GLI653" s="68"/>
      <c r="GLJ653" s="68"/>
      <c r="GLK653" s="68"/>
      <c r="GLL653" s="68"/>
      <c r="GLM653" s="68"/>
      <c r="GLN653" s="68"/>
      <c r="GLO653" s="68"/>
      <c r="GLP653" s="68"/>
      <c r="GLQ653" s="68"/>
      <c r="GLR653" s="68"/>
      <c r="GLS653" s="68"/>
      <c r="GLT653" s="68"/>
      <c r="GLU653" s="68"/>
      <c r="GLV653" s="68"/>
      <c r="GLW653" s="68"/>
      <c r="GLX653" s="68"/>
      <c r="GLY653" s="68"/>
      <c r="GLZ653" s="68"/>
      <c r="GMA653" s="68"/>
      <c r="GMB653" s="68"/>
      <c r="GMC653" s="68"/>
      <c r="GMD653" s="68"/>
      <c r="GME653" s="68"/>
      <c r="GMF653" s="68"/>
      <c r="GMG653" s="68"/>
      <c r="GMH653" s="68"/>
      <c r="GMI653" s="68"/>
      <c r="GMJ653" s="68"/>
      <c r="GMK653" s="68"/>
      <c r="GML653" s="68"/>
      <c r="GMM653" s="68"/>
      <c r="GMN653" s="68"/>
      <c r="GMO653" s="68"/>
      <c r="GMP653" s="68"/>
      <c r="GMQ653" s="68"/>
      <c r="GMR653" s="68"/>
      <c r="GMS653" s="68"/>
      <c r="GMT653" s="68"/>
      <c r="GMU653" s="68"/>
      <c r="GMV653" s="68"/>
      <c r="GMW653" s="68"/>
      <c r="GMX653" s="68"/>
      <c r="GMY653" s="68"/>
      <c r="GMZ653" s="68"/>
      <c r="GNA653" s="68"/>
      <c r="GNB653" s="68"/>
      <c r="GNC653" s="68"/>
      <c r="GND653" s="68"/>
      <c r="GNE653" s="68"/>
      <c r="GNF653" s="68"/>
      <c r="GNG653" s="68"/>
      <c r="GNH653" s="68"/>
      <c r="GNI653" s="68"/>
      <c r="GNJ653" s="68"/>
      <c r="GNK653" s="68"/>
      <c r="GNL653" s="68"/>
      <c r="GNM653" s="68"/>
      <c r="GNN653" s="68"/>
      <c r="GNO653" s="68"/>
      <c r="GNP653" s="68"/>
      <c r="GNQ653" s="68"/>
      <c r="GNR653" s="68"/>
      <c r="GNS653" s="68"/>
      <c r="GNT653" s="68"/>
      <c r="GNU653" s="68"/>
      <c r="GNV653" s="68"/>
      <c r="GNW653" s="68"/>
      <c r="GNX653" s="68"/>
      <c r="GNY653" s="68"/>
      <c r="GNZ653" s="68"/>
      <c r="GOA653" s="68"/>
      <c r="GOB653" s="68"/>
      <c r="GOC653" s="68"/>
      <c r="GOD653" s="68"/>
      <c r="GOE653" s="68"/>
      <c r="GOF653" s="68"/>
      <c r="GOG653" s="68"/>
      <c r="GOH653" s="68"/>
      <c r="GOI653" s="68"/>
      <c r="GOJ653" s="68"/>
      <c r="GOK653" s="68"/>
      <c r="GOL653" s="68"/>
      <c r="GOM653" s="68"/>
      <c r="GON653" s="68"/>
      <c r="GOO653" s="68"/>
      <c r="GOP653" s="68"/>
      <c r="GOQ653" s="68"/>
      <c r="GOR653" s="68"/>
      <c r="GOS653" s="68"/>
      <c r="GOT653" s="68"/>
      <c r="GOU653" s="68"/>
      <c r="GOV653" s="68"/>
      <c r="GOW653" s="68"/>
      <c r="GOX653" s="68"/>
      <c r="GOY653" s="68"/>
      <c r="GOZ653" s="68"/>
      <c r="GPA653" s="68"/>
      <c r="GPB653" s="68"/>
      <c r="GPC653" s="68"/>
      <c r="GPD653" s="68"/>
      <c r="GPE653" s="68"/>
      <c r="GPF653" s="68"/>
      <c r="GPG653" s="68"/>
      <c r="GPH653" s="68"/>
      <c r="GPI653" s="68"/>
      <c r="GPJ653" s="68"/>
      <c r="GPK653" s="68"/>
      <c r="GPL653" s="68"/>
      <c r="GPM653" s="68"/>
      <c r="GPN653" s="68"/>
      <c r="GPO653" s="68"/>
      <c r="GPP653" s="68"/>
      <c r="GPQ653" s="68"/>
      <c r="GPR653" s="68"/>
      <c r="GPS653" s="68"/>
      <c r="GPT653" s="68"/>
      <c r="GPU653" s="68"/>
      <c r="GPV653" s="68"/>
      <c r="GPW653" s="68"/>
      <c r="GPX653" s="68"/>
      <c r="GPY653" s="68"/>
      <c r="GPZ653" s="68"/>
      <c r="GQA653" s="68"/>
      <c r="GQB653" s="68"/>
      <c r="GQC653" s="68"/>
      <c r="GQD653" s="68"/>
      <c r="GQE653" s="68"/>
      <c r="GQF653" s="68"/>
      <c r="GQG653" s="68"/>
      <c r="GQH653" s="68"/>
      <c r="GQI653" s="68"/>
      <c r="GQJ653" s="68"/>
      <c r="GQK653" s="68"/>
      <c r="GQL653" s="68"/>
      <c r="GQM653" s="68"/>
      <c r="GQN653" s="68"/>
      <c r="GQO653" s="68"/>
      <c r="GQP653" s="68"/>
      <c r="GQQ653" s="68"/>
      <c r="GQR653" s="68"/>
      <c r="GQS653" s="68"/>
      <c r="GQT653" s="68"/>
      <c r="GQU653" s="68"/>
      <c r="GQV653" s="68"/>
      <c r="GQW653" s="68"/>
      <c r="GQX653" s="68"/>
      <c r="GQY653" s="68"/>
      <c r="GQZ653" s="68"/>
      <c r="GRA653" s="68"/>
      <c r="GRB653" s="68"/>
      <c r="GRC653" s="68"/>
      <c r="GRD653" s="68"/>
      <c r="GRE653" s="68"/>
      <c r="GRF653" s="68"/>
      <c r="GRG653" s="68"/>
      <c r="GRH653" s="68"/>
      <c r="GRI653" s="68"/>
      <c r="GRJ653" s="68"/>
      <c r="GRK653" s="68"/>
      <c r="GRL653" s="68"/>
      <c r="GRM653" s="68"/>
      <c r="GRN653" s="68"/>
      <c r="GRO653" s="68"/>
      <c r="GRP653" s="68"/>
      <c r="GRQ653" s="68"/>
      <c r="GRR653" s="68"/>
      <c r="GRS653" s="68"/>
      <c r="GRT653" s="68"/>
      <c r="GRU653" s="68"/>
      <c r="GRV653" s="68"/>
      <c r="GRW653" s="68"/>
      <c r="GRX653" s="68"/>
      <c r="GRY653" s="68"/>
      <c r="GRZ653" s="68"/>
      <c r="GSA653" s="68"/>
      <c r="GSB653" s="68"/>
      <c r="GSC653" s="68"/>
      <c r="GSD653" s="68"/>
      <c r="GSE653" s="68"/>
      <c r="GSF653" s="68"/>
      <c r="GSG653" s="68"/>
      <c r="GSH653" s="68"/>
      <c r="GSI653" s="68"/>
      <c r="GSJ653" s="68"/>
      <c r="GSK653" s="68"/>
      <c r="GSL653" s="68"/>
      <c r="GSM653" s="68"/>
      <c r="GSN653" s="68"/>
      <c r="GSO653" s="68"/>
      <c r="GSP653" s="68"/>
      <c r="GSQ653" s="68"/>
      <c r="GSR653" s="68"/>
      <c r="GSS653" s="68"/>
      <c r="GST653" s="68"/>
      <c r="GSU653" s="68"/>
      <c r="GSV653" s="68"/>
      <c r="GSW653" s="68"/>
      <c r="GSX653" s="68"/>
      <c r="GSY653" s="68"/>
      <c r="GSZ653" s="68"/>
      <c r="GTA653" s="68"/>
      <c r="GTB653" s="68"/>
      <c r="GTC653" s="68"/>
      <c r="GTD653" s="68"/>
      <c r="GTE653" s="68"/>
      <c r="GTF653" s="68"/>
      <c r="GTG653" s="68"/>
      <c r="GTH653" s="68"/>
      <c r="GTI653" s="68"/>
      <c r="GTJ653" s="68"/>
      <c r="GTK653" s="68"/>
      <c r="GTL653" s="68"/>
      <c r="GTM653" s="68"/>
      <c r="GTN653" s="68"/>
      <c r="GTO653" s="68"/>
      <c r="GTP653" s="68"/>
      <c r="GTQ653" s="68"/>
      <c r="GTR653" s="68"/>
      <c r="GTS653" s="68"/>
      <c r="GTT653" s="68"/>
      <c r="GTU653" s="68"/>
      <c r="GTV653" s="68"/>
      <c r="GTW653" s="68"/>
      <c r="GTX653" s="68"/>
      <c r="GTY653" s="68"/>
      <c r="GTZ653" s="68"/>
      <c r="GUA653" s="68"/>
      <c r="GUB653" s="68"/>
      <c r="GUC653" s="68"/>
      <c r="GUD653" s="68"/>
      <c r="GUE653" s="68"/>
      <c r="GUF653" s="68"/>
      <c r="GUG653" s="68"/>
      <c r="GUH653" s="68"/>
      <c r="GUI653" s="68"/>
      <c r="GUJ653" s="68"/>
      <c r="GUK653" s="68"/>
      <c r="GUL653" s="68"/>
      <c r="GUM653" s="68"/>
      <c r="GUN653" s="68"/>
      <c r="GUO653" s="68"/>
      <c r="GUP653" s="68"/>
      <c r="GUQ653" s="68"/>
      <c r="GUR653" s="68"/>
      <c r="GUS653" s="68"/>
      <c r="GUT653" s="68"/>
      <c r="GUU653" s="68"/>
      <c r="GUV653" s="68"/>
      <c r="GUW653" s="68"/>
      <c r="GUX653" s="68"/>
      <c r="GUY653" s="68"/>
      <c r="GUZ653" s="68"/>
      <c r="GVA653" s="68"/>
      <c r="GVB653" s="68"/>
      <c r="GVC653" s="68"/>
      <c r="GVD653" s="68"/>
      <c r="GVE653" s="68"/>
      <c r="GVF653" s="68"/>
      <c r="GVG653" s="68"/>
      <c r="GVH653" s="68"/>
      <c r="GVI653" s="68"/>
      <c r="GVJ653" s="68"/>
      <c r="GVK653" s="68"/>
      <c r="GVL653" s="68"/>
      <c r="GVM653" s="68"/>
      <c r="GVN653" s="68"/>
      <c r="GVO653" s="68"/>
      <c r="GVP653" s="68"/>
      <c r="GVQ653" s="68"/>
      <c r="GVR653" s="68"/>
      <c r="GVS653" s="68"/>
      <c r="GVT653" s="68"/>
      <c r="GVU653" s="68"/>
      <c r="GVV653" s="68"/>
      <c r="GVW653" s="68"/>
      <c r="GVX653" s="68"/>
      <c r="GVY653" s="68"/>
      <c r="GVZ653" s="68"/>
      <c r="GWA653" s="68"/>
      <c r="GWB653" s="68"/>
      <c r="GWC653" s="68"/>
      <c r="GWD653" s="68"/>
      <c r="GWE653" s="68"/>
      <c r="GWF653" s="68"/>
      <c r="GWG653" s="68"/>
      <c r="GWH653" s="68"/>
      <c r="GWI653" s="68"/>
      <c r="GWJ653" s="68"/>
      <c r="GWK653" s="68"/>
      <c r="GWL653" s="68"/>
      <c r="GWM653" s="68"/>
      <c r="GWN653" s="68"/>
      <c r="GWO653" s="68"/>
      <c r="GWP653" s="68"/>
      <c r="GWQ653" s="68"/>
      <c r="GWR653" s="68"/>
      <c r="GWS653" s="68"/>
      <c r="GWT653" s="68"/>
      <c r="GWU653" s="68"/>
      <c r="GWV653" s="68"/>
      <c r="GWW653" s="68"/>
      <c r="GWX653" s="68"/>
      <c r="GWY653" s="68"/>
      <c r="GWZ653" s="68"/>
      <c r="GXA653" s="68"/>
      <c r="GXB653" s="68"/>
      <c r="GXC653" s="68"/>
      <c r="GXD653" s="68"/>
      <c r="GXE653" s="68"/>
      <c r="GXF653" s="68"/>
      <c r="GXG653" s="68"/>
      <c r="GXH653" s="68"/>
      <c r="GXI653" s="68"/>
      <c r="GXJ653" s="68"/>
      <c r="GXK653" s="68"/>
      <c r="GXL653" s="68"/>
      <c r="GXM653" s="68"/>
      <c r="GXN653" s="68"/>
      <c r="GXO653" s="68"/>
      <c r="GXP653" s="68"/>
      <c r="GXQ653" s="68"/>
      <c r="GXR653" s="68"/>
      <c r="GXS653" s="68"/>
      <c r="GXT653" s="68"/>
      <c r="GXU653" s="68"/>
      <c r="GXV653" s="68"/>
      <c r="GXW653" s="68"/>
      <c r="GXX653" s="68"/>
      <c r="GXY653" s="68"/>
      <c r="GXZ653" s="68"/>
      <c r="GYA653" s="68"/>
      <c r="GYB653" s="68"/>
      <c r="GYC653" s="68"/>
      <c r="GYD653" s="68"/>
      <c r="GYE653" s="68"/>
      <c r="GYF653" s="68"/>
      <c r="GYG653" s="68"/>
      <c r="GYH653" s="68"/>
      <c r="GYI653" s="68"/>
      <c r="GYJ653" s="68"/>
      <c r="GYK653" s="68"/>
      <c r="GYL653" s="68"/>
      <c r="GYM653" s="68"/>
      <c r="GYN653" s="68"/>
      <c r="GYO653" s="68"/>
      <c r="GYP653" s="68"/>
      <c r="GYQ653" s="68"/>
      <c r="GYR653" s="68"/>
      <c r="GYS653" s="68"/>
      <c r="GYT653" s="68"/>
      <c r="GYU653" s="68"/>
      <c r="GYV653" s="68"/>
      <c r="GYW653" s="68"/>
      <c r="GYX653" s="68"/>
      <c r="GYY653" s="68"/>
      <c r="GYZ653" s="68"/>
      <c r="GZA653" s="68"/>
      <c r="GZB653" s="68"/>
      <c r="GZC653" s="68"/>
      <c r="GZD653" s="68"/>
      <c r="GZE653" s="68"/>
      <c r="GZF653" s="68"/>
      <c r="GZG653" s="68"/>
      <c r="GZH653" s="68"/>
      <c r="GZI653" s="68"/>
      <c r="GZJ653" s="68"/>
      <c r="GZK653" s="68"/>
      <c r="GZL653" s="68"/>
      <c r="GZM653" s="68"/>
      <c r="GZN653" s="68"/>
      <c r="GZO653" s="68"/>
      <c r="GZP653" s="68"/>
      <c r="GZQ653" s="68"/>
      <c r="GZR653" s="68"/>
      <c r="GZS653" s="68"/>
      <c r="GZT653" s="68"/>
      <c r="GZU653" s="68"/>
      <c r="GZV653" s="68"/>
      <c r="GZW653" s="68"/>
      <c r="GZX653" s="68"/>
      <c r="GZY653" s="68"/>
      <c r="GZZ653" s="68"/>
      <c r="HAA653" s="68"/>
      <c r="HAB653" s="68"/>
      <c r="HAC653" s="68"/>
      <c r="HAD653" s="68"/>
      <c r="HAE653" s="68"/>
      <c r="HAF653" s="68"/>
      <c r="HAG653" s="68"/>
      <c r="HAH653" s="68"/>
      <c r="HAI653" s="68"/>
      <c r="HAJ653" s="68"/>
      <c r="HAK653" s="68"/>
      <c r="HAL653" s="68"/>
      <c r="HAM653" s="68"/>
      <c r="HAN653" s="68"/>
      <c r="HAO653" s="68"/>
      <c r="HAP653" s="68"/>
      <c r="HAQ653" s="68"/>
      <c r="HAR653" s="68"/>
      <c r="HAS653" s="68"/>
      <c r="HAT653" s="68"/>
      <c r="HAU653" s="68"/>
      <c r="HAV653" s="68"/>
      <c r="HAW653" s="68"/>
      <c r="HAX653" s="68"/>
      <c r="HAY653" s="68"/>
      <c r="HAZ653" s="68"/>
      <c r="HBA653" s="68"/>
      <c r="HBB653" s="68"/>
      <c r="HBC653" s="68"/>
      <c r="HBD653" s="68"/>
      <c r="HBE653" s="68"/>
      <c r="HBF653" s="68"/>
      <c r="HBG653" s="68"/>
      <c r="HBH653" s="68"/>
      <c r="HBI653" s="68"/>
      <c r="HBJ653" s="68"/>
      <c r="HBK653" s="68"/>
      <c r="HBL653" s="68"/>
      <c r="HBM653" s="68"/>
      <c r="HBN653" s="68"/>
      <c r="HBO653" s="68"/>
      <c r="HBP653" s="68"/>
      <c r="HBQ653" s="68"/>
      <c r="HBR653" s="68"/>
      <c r="HBS653" s="68"/>
      <c r="HBT653" s="68"/>
      <c r="HBU653" s="68"/>
      <c r="HBV653" s="68"/>
      <c r="HBW653" s="68"/>
      <c r="HBX653" s="68"/>
      <c r="HBY653" s="68"/>
      <c r="HBZ653" s="68"/>
      <c r="HCA653" s="68"/>
      <c r="HCB653" s="68"/>
      <c r="HCC653" s="68"/>
      <c r="HCD653" s="68"/>
      <c r="HCE653" s="68"/>
      <c r="HCF653" s="68"/>
      <c r="HCG653" s="68"/>
      <c r="HCH653" s="68"/>
      <c r="HCI653" s="68"/>
      <c r="HCJ653" s="68"/>
      <c r="HCK653" s="68"/>
      <c r="HCL653" s="68"/>
      <c r="HCM653" s="68"/>
      <c r="HCN653" s="68"/>
      <c r="HCO653" s="68"/>
      <c r="HCP653" s="68"/>
      <c r="HCQ653" s="68"/>
      <c r="HCR653" s="68"/>
      <c r="HCS653" s="68"/>
      <c r="HCT653" s="68"/>
      <c r="HCU653" s="68"/>
      <c r="HCV653" s="68"/>
      <c r="HCW653" s="68"/>
      <c r="HCX653" s="68"/>
      <c r="HCY653" s="68"/>
      <c r="HCZ653" s="68"/>
      <c r="HDA653" s="68"/>
      <c r="HDB653" s="68"/>
      <c r="HDC653" s="68"/>
      <c r="HDD653" s="68"/>
      <c r="HDE653" s="68"/>
      <c r="HDF653" s="68"/>
      <c r="HDG653" s="68"/>
      <c r="HDH653" s="68"/>
      <c r="HDI653" s="68"/>
      <c r="HDJ653" s="68"/>
      <c r="HDK653" s="68"/>
      <c r="HDL653" s="68"/>
      <c r="HDM653" s="68"/>
      <c r="HDN653" s="68"/>
      <c r="HDO653" s="68"/>
      <c r="HDP653" s="68"/>
      <c r="HDQ653" s="68"/>
      <c r="HDR653" s="68"/>
      <c r="HDS653" s="68"/>
      <c r="HDT653" s="68"/>
      <c r="HDU653" s="68"/>
      <c r="HDV653" s="68"/>
      <c r="HDW653" s="68"/>
      <c r="HDX653" s="68"/>
      <c r="HDY653" s="68"/>
      <c r="HDZ653" s="68"/>
      <c r="HEA653" s="68"/>
      <c r="HEB653" s="68"/>
      <c r="HEC653" s="68"/>
      <c r="HED653" s="68"/>
      <c r="HEE653" s="68"/>
      <c r="HEF653" s="68"/>
      <c r="HEG653" s="68"/>
      <c r="HEH653" s="68"/>
      <c r="HEI653" s="68"/>
      <c r="HEJ653" s="68"/>
      <c r="HEK653" s="68"/>
      <c r="HEL653" s="68"/>
      <c r="HEM653" s="68"/>
      <c r="HEN653" s="68"/>
      <c r="HEO653" s="68"/>
      <c r="HEP653" s="68"/>
      <c r="HEQ653" s="68"/>
      <c r="HER653" s="68"/>
      <c r="HES653" s="68"/>
      <c r="HET653" s="68"/>
      <c r="HEU653" s="68"/>
      <c r="HEV653" s="68"/>
      <c r="HEW653" s="68"/>
      <c r="HEX653" s="68"/>
      <c r="HEY653" s="68"/>
      <c r="HEZ653" s="68"/>
      <c r="HFA653" s="68"/>
      <c r="HFB653" s="68"/>
      <c r="HFC653" s="68"/>
      <c r="HFD653" s="68"/>
      <c r="HFE653" s="68"/>
      <c r="HFF653" s="68"/>
      <c r="HFG653" s="68"/>
      <c r="HFH653" s="68"/>
      <c r="HFI653" s="68"/>
      <c r="HFJ653" s="68"/>
      <c r="HFK653" s="68"/>
      <c r="HFL653" s="68"/>
      <c r="HFM653" s="68"/>
      <c r="HFN653" s="68"/>
      <c r="HFO653" s="68"/>
      <c r="HFP653" s="68"/>
      <c r="HFQ653" s="68"/>
      <c r="HFR653" s="68"/>
      <c r="HFS653" s="68"/>
      <c r="HFT653" s="68"/>
      <c r="HFU653" s="68"/>
      <c r="HFV653" s="68"/>
      <c r="HFW653" s="68"/>
      <c r="HFX653" s="68"/>
      <c r="HFY653" s="68"/>
      <c r="HFZ653" s="68"/>
      <c r="HGA653" s="68"/>
      <c r="HGB653" s="68"/>
      <c r="HGC653" s="68"/>
      <c r="HGD653" s="68"/>
      <c r="HGE653" s="68"/>
      <c r="HGF653" s="68"/>
      <c r="HGG653" s="68"/>
      <c r="HGH653" s="68"/>
      <c r="HGI653" s="68"/>
      <c r="HGJ653" s="68"/>
      <c r="HGK653" s="68"/>
      <c r="HGL653" s="68"/>
      <c r="HGM653" s="68"/>
      <c r="HGN653" s="68"/>
      <c r="HGO653" s="68"/>
      <c r="HGP653" s="68"/>
      <c r="HGQ653" s="68"/>
      <c r="HGR653" s="68"/>
      <c r="HGS653" s="68"/>
      <c r="HGT653" s="68"/>
      <c r="HGU653" s="68"/>
      <c r="HGV653" s="68"/>
      <c r="HGW653" s="68"/>
      <c r="HGX653" s="68"/>
      <c r="HGY653" s="68"/>
      <c r="HGZ653" s="68"/>
      <c r="HHA653" s="68"/>
      <c r="HHB653" s="68"/>
      <c r="HHC653" s="68"/>
      <c r="HHD653" s="68"/>
      <c r="HHE653" s="68"/>
      <c r="HHF653" s="68"/>
      <c r="HHG653" s="68"/>
      <c r="HHH653" s="68"/>
      <c r="HHI653" s="68"/>
      <c r="HHJ653" s="68"/>
      <c r="HHK653" s="68"/>
      <c r="HHL653" s="68"/>
      <c r="HHM653" s="68"/>
      <c r="HHN653" s="68"/>
      <c r="HHO653" s="68"/>
      <c r="HHP653" s="68"/>
      <c r="HHQ653" s="68"/>
      <c r="HHR653" s="68"/>
      <c r="HHS653" s="68"/>
      <c r="HHT653" s="68"/>
      <c r="HHU653" s="68"/>
      <c r="HHV653" s="68"/>
      <c r="HHW653" s="68"/>
      <c r="HHX653" s="68"/>
      <c r="HHY653" s="68"/>
      <c r="HHZ653" s="68"/>
      <c r="HIA653" s="68"/>
      <c r="HIB653" s="68"/>
      <c r="HIC653" s="68"/>
      <c r="HID653" s="68"/>
      <c r="HIE653" s="68"/>
      <c r="HIF653" s="68"/>
      <c r="HIG653" s="68"/>
      <c r="HIH653" s="68"/>
      <c r="HII653" s="68"/>
      <c r="HIJ653" s="68"/>
      <c r="HIK653" s="68"/>
      <c r="HIL653" s="68"/>
      <c r="HIM653" s="68"/>
      <c r="HIN653" s="68"/>
      <c r="HIO653" s="68"/>
      <c r="HIP653" s="68"/>
      <c r="HIQ653" s="68"/>
      <c r="HIR653" s="68"/>
      <c r="HIS653" s="68"/>
      <c r="HIT653" s="68"/>
      <c r="HIU653" s="68"/>
      <c r="HIV653" s="68"/>
      <c r="HIW653" s="68"/>
      <c r="HIX653" s="68"/>
      <c r="HIY653" s="68"/>
      <c r="HIZ653" s="68"/>
      <c r="HJA653" s="68"/>
      <c r="HJB653" s="68"/>
      <c r="HJC653" s="68"/>
      <c r="HJD653" s="68"/>
      <c r="HJE653" s="68"/>
      <c r="HJF653" s="68"/>
      <c r="HJG653" s="68"/>
      <c r="HJH653" s="68"/>
      <c r="HJI653" s="68"/>
      <c r="HJJ653" s="68"/>
      <c r="HJK653" s="68"/>
      <c r="HJL653" s="68"/>
      <c r="HJM653" s="68"/>
      <c r="HJN653" s="68"/>
      <c r="HJO653" s="68"/>
      <c r="HJP653" s="68"/>
      <c r="HJQ653" s="68"/>
      <c r="HJR653" s="68"/>
      <c r="HJS653" s="68"/>
      <c r="HJT653" s="68"/>
      <c r="HJU653" s="68"/>
      <c r="HJV653" s="68"/>
      <c r="HJW653" s="68"/>
      <c r="HJX653" s="68"/>
      <c r="HJY653" s="68"/>
      <c r="HJZ653" s="68"/>
      <c r="HKA653" s="68"/>
      <c r="HKB653" s="68"/>
      <c r="HKC653" s="68"/>
      <c r="HKD653" s="68"/>
      <c r="HKE653" s="68"/>
      <c r="HKF653" s="68"/>
      <c r="HKG653" s="68"/>
      <c r="HKH653" s="68"/>
      <c r="HKI653" s="68"/>
      <c r="HKJ653" s="68"/>
      <c r="HKK653" s="68"/>
      <c r="HKL653" s="68"/>
      <c r="HKM653" s="68"/>
      <c r="HKN653" s="68"/>
      <c r="HKO653" s="68"/>
      <c r="HKP653" s="68"/>
      <c r="HKQ653" s="68"/>
      <c r="HKR653" s="68"/>
      <c r="HKS653" s="68"/>
      <c r="HKT653" s="68"/>
      <c r="HKU653" s="68"/>
      <c r="HKV653" s="68"/>
      <c r="HKW653" s="68"/>
      <c r="HKX653" s="68"/>
      <c r="HKY653" s="68"/>
      <c r="HKZ653" s="68"/>
      <c r="HLA653" s="68"/>
      <c r="HLB653" s="68"/>
      <c r="HLC653" s="68"/>
      <c r="HLD653" s="68"/>
      <c r="HLE653" s="68"/>
      <c r="HLF653" s="68"/>
      <c r="HLG653" s="68"/>
      <c r="HLH653" s="68"/>
      <c r="HLI653" s="68"/>
      <c r="HLJ653" s="68"/>
      <c r="HLK653" s="68"/>
      <c r="HLL653" s="68"/>
      <c r="HLM653" s="68"/>
      <c r="HLN653" s="68"/>
      <c r="HLO653" s="68"/>
      <c r="HLP653" s="68"/>
      <c r="HLQ653" s="68"/>
      <c r="HLR653" s="68"/>
      <c r="HLS653" s="68"/>
      <c r="HLT653" s="68"/>
      <c r="HLU653" s="68"/>
      <c r="HLV653" s="68"/>
      <c r="HLW653" s="68"/>
      <c r="HLX653" s="68"/>
      <c r="HLY653" s="68"/>
      <c r="HLZ653" s="68"/>
      <c r="HMA653" s="68"/>
      <c r="HMB653" s="68"/>
      <c r="HMC653" s="68"/>
      <c r="HMD653" s="68"/>
      <c r="HME653" s="68"/>
      <c r="HMF653" s="68"/>
      <c r="HMG653" s="68"/>
      <c r="HMH653" s="68"/>
      <c r="HMI653" s="68"/>
      <c r="HMJ653" s="68"/>
      <c r="HMK653" s="68"/>
      <c r="HML653" s="68"/>
      <c r="HMM653" s="68"/>
      <c r="HMN653" s="68"/>
      <c r="HMO653" s="68"/>
      <c r="HMP653" s="68"/>
      <c r="HMQ653" s="68"/>
      <c r="HMR653" s="68"/>
      <c r="HMS653" s="68"/>
      <c r="HMT653" s="68"/>
      <c r="HMU653" s="68"/>
      <c r="HMV653" s="68"/>
      <c r="HMW653" s="68"/>
      <c r="HMX653" s="68"/>
      <c r="HMY653" s="68"/>
      <c r="HMZ653" s="68"/>
      <c r="HNA653" s="68"/>
      <c r="HNB653" s="68"/>
      <c r="HNC653" s="68"/>
      <c r="HND653" s="68"/>
      <c r="HNE653" s="68"/>
      <c r="HNF653" s="68"/>
      <c r="HNG653" s="68"/>
      <c r="HNH653" s="68"/>
      <c r="HNI653" s="68"/>
      <c r="HNJ653" s="68"/>
      <c r="HNK653" s="68"/>
      <c r="HNL653" s="68"/>
      <c r="HNM653" s="68"/>
      <c r="HNN653" s="68"/>
      <c r="HNO653" s="68"/>
      <c r="HNP653" s="68"/>
      <c r="HNQ653" s="68"/>
      <c r="HNR653" s="68"/>
      <c r="HNS653" s="68"/>
      <c r="HNT653" s="68"/>
      <c r="HNU653" s="68"/>
      <c r="HNV653" s="68"/>
      <c r="HNW653" s="68"/>
      <c r="HNX653" s="68"/>
      <c r="HNY653" s="68"/>
      <c r="HNZ653" s="68"/>
      <c r="HOA653" s="68"/>
      <c r="HOB653" s="68"/>
      <c r="HOC653" s="68"/>
      <c r="HOD653" s="68"/>
      <c r="HOE653" s="68"/>
      <c r="HOF653" s="68"/>
      <c r="HOG653" s="68"/>
      <c r="HOH653" s="68"/>
      <c r="HOI653" s="68"/>
      <c r="HOJ653" s="68"/>
      <c r="HOK653" s="68"/>
      <c r="HOL653" s="68"/>
      <c r="HOM653" s="68"/>
      <c r="HON653" s="68"/>
      <c r="HOO653" s="68"/>
      <c r="HOP653" s="68"/>
      <c r="HOQ653" s="68"/>
      <c r="HOR653" s="68"/>
      <c r="HOS653" s="68"/>
      <c r="HOT653" s="68"/>
      <c r="HOU653" s="68"/>
      <c r="HOV653" s="68"/>
      <c r="HOW653" s="68"/>
      <c r="HOX653" s="68"/>
      <c r="HOY653" s="68"/>
      <c r="HOZ653" s="68"/>
      <c r="HPA653" s="68"/>
      <c r="HPB653" s="68"/>
      <c r="HPC653" s="68"/>
      <c r="HPD653" s="68"/>
      <c r="HPE653" s="68"/>
      <c r="HPF653" s="68"/>
      <c r="HPG653" s="68"/>
      <c r="HPH653" s="68"/>
      <c r="HPI653" s="68"/>
      <c r="HPJ653" s="68"/>
      <c r="HPK653" s="68"/>
      <c r="HPL653" s="68"/>
      <c r="HPM653" s="68"/>
      <c r="HPN653" s="68"/>
      <c r="HPO653" s="68"/>
      <c r="HPP653" s="68"/>
      <c r="HPQ653" s="68"/>
      <c r="HPR653" s="68"/>
      <c r="HPS653" s="68"/>
      <c r="HPT653" s="68"/>
      <c r="HPU653" s="68"/>
      <c r="HPV653" s="68"/>
      <c r="HPW653" s="68"/>
      <c r="HPX653" s="68"/>
      <c r="HPY653" s="68"/>
      <c r="HPZ653" s="68"/>
      <c r="HQA653" s="68"/>
      <c r="HQB653" s="68"/>
      <c r="HQC653" s="68"/>
      <c r="HQD653" s="68"/>
      <c r="HQE653" s="68"/>
      <c r="HQF653" s="68"/>
      <c r="HQG653" s="68"/>
      <c r="HQH653" s="68"/>
      <c r="HQI653" s="68"/>
      <c r="HQJ653" s="68"/>
      <c r="HQK653" s="68"/>
      <c r="HQL653" s="68"/>
      <c r="HQM653" s="68"/>
      <c r="HQN653" s="68"/>
      <c r="HQO653" s="68"/>
      <c r="HQP653" s="68"/>
      <c r="HQQ653" s="68"/>
      <c r="HQR653" s="68"/>
      <c r="HQS653" s="68"/>
      <c r="HQT653" s="68"/>
      <c r="HQU653" s="68"/>
      <c r="HQV653" s="68"/>
      <c r="HQW653" s="68"/>
      <c r="HQX653" s="68"/>
      <c r="HQY653" s="68"/>
      <c r="HQZ653" s="68"/>
      <c r="HRA653" s="68"/>
      <c r="HRB653" s="68"/>
      <c r="HRC653" s="68"/>
      <c r="HRD653" s="68"/>
      <c r="HRE653" s="68"/>
      <c r="HRF653" s="68"/>
      <c r="HRG653" s="68"/>
      <c r="HRH653" s="68"/>
      <c r="HRI653" s="68"/>
      <c r="HRJ653" s="68"/>
      <c r="HRK653" s="68"/>
      <c r="HRL653" s="68"/>
      <c r="HRM653" s="68"/>
      <c r="HRN653" s="68"/>
      <c r="HRO653" s="68"/>
      <c r="HRP653" s="68"/>
      <c r="HRQ653" s="68"/>
      <c r="HRR653" s="68"/>
      <c r="HRS653" s="68"/>
      <c r="HRT653" s="68"/>
      <c r="HRU653" s="68"/>
      <c r="HRV653" s="68"/>
      <c r="HRW653" s="68"/>
      <c r="HRX653" s="68"/>
      <c r="HRY653" s="68"/>
      <c r="HRZ653" s="68"/>
      <c r="HSA653" s="68"/>
      <c r="HSB653" s="68"/>
      <c r="HSC653" s="68"/>
      <c r="HSD653" s="68"/>
      <c r="HSE653" s="68"/>
      <c r="HSF653" s="68"/>
      <c r="HSG653" s="68"/>
      <c r="HSH653" s="68"/>
      <c r="HSI653" s="68"/>
      <c r="HSJ653" s="68"/>
      <c r="HSK653" s="68"/>
      <c r="HSL653" s="68"/>
      <c r="HSM653" s="68"/>
      <c r="HSN653" s="68"/>
      <c r="HSO653" s="68"/>
      <c r="HSP653" s="68"/>
      <c r="HSQ653" s="68"/>
      <c r="HSR653" s="68"/>
      <c r="HSS653" s="68"/>
      <c r="HST653" s="68"/>
      <c r="HSU653" s="68"/>
      <c r="HSV653" s="68"/>
      <c r="HSW653" s="68"/>
      <c r="HSX653" s="68"/>
      <c r="HSY653" s="68"/>
      <c r="HSZ653" s="68"/>
      <c r="HTA653" s="68"/>
      <c r="HTB653" s="68"/>
      <c r="HTC653" s="68"/>
      <c r="HTD653" s="68"/>
      <c r="HTE653" s="68"/>
      <c r="HTF653" s="68"/>
      <c r="HTG653" s="68"/>
      <c r="HTH653" s="68"/>
      <c r="HTI653" s="68"/>
      <c r="HTJ653" s="68"/>
      <c r="HTK653" s="68"/>
      <c r="HTL653" s="68"/>
      <c r="HTM653" s="68"/>
      <c r="HTN653" s="68"/>
      <c r="HTO653" s="68"/>
      <c r="HTP653" s="68"/>
      <c r="HTQ653" s="68"/>
      <c r="HTR653" s="68"/>
      <c r="HTS653" s="68"/>
      <c r="HTT653" s="68"/>
      <c r="HTU653" s="68"/>
      <c r="HTV653" s="68"/>
      <c r="HTW653" s="68"/>
      <c r="HTX653" s="68"/>
      <c r="HTY653" s="68"/>
      <c r="HTZ653" s="68"/>
      <c r="HUA653" s="68"/>
      <c r="HUB653" s="68"/>
      <c r="HUC653" s="68"/>
      <c r="HUD653" s="68"/>
      <c r="HUE653" s="68"/>
      <c r="HUF653" s="68"/>
      <c r="HUG653" s="68"/>
      <c r="HUH653" s="68"/>
      <c r="HUI653" s="68"/>
      <c r="HUJ653" s="68"/>
      <c r="HUK653" s="68"/>
      <c r="HUL653" s="68"/>
      <c r="HUM653" s="68"/>
      <c r="HUN653" s="68"/>
      <c r="HUO653" s="68"/>
      <c r="HUP653" s="68"/>
      <c r="HUQ653" s="68"/>
      <c r="HUR653" s="68"/>
      <c r="HUS653" s="68"/>
      <c r="HUT653" s="68"/>
      <c r="HUU653" s="68"/>
      <c r="HUV653" s="68"/>
      <c r="HUW653" s="68"/>
      <c r="HUX653" s="68"/>
      <c r="HUY653" s="68"/>
      <c r="HUZ653" s="68"/>
      <c r="HVA653" s="68"/>
      <c r="HVB653" s="68"/>
      <c r="HVC653" s="68"/>
      <c r="HVD653" s="68"/>
      <c r="HVE653" s="68"/>
      <c r="HVF653" s="68"/>
      <c r="HVG653" s="68"/>
      <c r="HVH653" s="68"/>
      <c r="HVI653" s="68"/>
      <c r="HVJ653" s="68"/>
      <c r="HVK653" s="68"/>
      <c r="HVL653" s="68"/>
      <c r="HVM653" s="68"/>
      <c r="HVN653" s="68"/>
      <c r="HVO653" s="68"/>
      <c r="HVP653" s="68"/>
      <c r="HVQ653" s="68"/>
      <c r="HVR653" s="68"/>
      <c r="HVS653" s="68"/>
      <c r="HVT653" s="68"/>
      <c r="HVU653" s="68"/>
      <c r="HVV653" s="68"/>
      <c r="HVW653" s="68"/>
      <c r="HVX653" s="68"/>
      <c r="HVY653" s="68"/>
      <c r="HVZ653" s="68"/>
      <c r="HWA653" s="68"/>
      <c r="HWB653" s="68"/>
      <c r="HWC653" s="68"/>
      <c r="HWD653" s="68"/>
      <c r="HWE653" s="68"/>
      <c r="HWF653" s="68"/>
      <c r="HWG653" s="68"/>
      <c r="HWH653" s="68"/>
      <c r="HWI653" s="68"/>
      <c r="HWJ653" s="68"/>
      <c r="HWK653" s="68"/>
      <c r="HWL653" s="68"/>
      <c r="HWM653" s="68"/>
      <c r="HWN653" s="68"/>
      <c r="HWO653" s="68"/>
      <c r="HWP653" s="68"/>
      <c r="HWQ653" s="68"/>
      <c r="HWR653" s="68"/>
      <c r="HWS653" s="68"/>
      <c r="HWT653" s="68"/>
      <c r="HWU653" s="68"/>
      <c r="HWV653" s="68"/>
      <c r="HWW653" s="68"/>
      <c r="HWX653" s="68"/>
      <c r="HWY653" s="68"/>
      <c r="HWZ653" s="68"/>
      <c r="HXA653" s="68"/>
      <c r="HXB653" s="68"/>
      <c r="HXC653" s="68"/>
      <c r="HXD653" s="68"/>
      <c r="HXE653" s="68"/>
      <c r="HXF653" s="68"/>
      <c r="HXG653" s="68"/>
      <c r="HXH653" s="68"/>
      <c r="HXI653" s="68"/>
      <c r="HXJ653" s="68"/>
      <c r="HXK653" s="68"/>
      <c r="HXL653" s="68"/>
      <c r="HXM653" s="68"/>
      <c r="HXN653" s="68"/>
      <c r="HXO653" s="68"/>
      <c r="HXP653" s="68"/>
      <c r="HXQ653" s="68"/>
      <c r="HXR653" s="68"/>
      <c r="HXS653" s="68"/>
      <c r="HXT653" s="68"/>
      <c r="HXU653" s="68"/>
      <c r="HXV653" s="68"/>
      <c r="HXW653" s="68"/>
      <c r="HXX653" s="68"/>
      <c r="HXY653" s="68"/>
      <c r="HXZ653" s="68"/>
      <c r="HYA653" s="68"/>
      <c r="HYB653" s="68"/>
      <c r="HYC653" s="68"/>
      <c r="HYD653" s="68"/>
      <c r="HYE653" s="68"/>
      <c r="HYF653" s="68"/>
      <c r="HYG653" s="68"/>
      <c r="HYH653" s="68"/>
      <c r="HYI653" s="68"/>
      <c r="HYJ653" s="68"/>
      <c r="HYK653" s="68"/>
      <c r="HYL653" s="68"/>
      <c r="HYM653" s="68"/>
      <c r="HYN653" s="68"/>
      <c r="HYO653" s="68"/>
      <c r="HYP653" s="68"/>
      <c r="HYQ653" s="68"/>
      <c r="HYR653" s="68"/>
      <c r="HYS653" s="68"/>
      <c r="HYT653" s="68"/>
      <c r="HYU653" s="68"/>
      <c r="HYV653" s="68"/>
      <c r="HYW653" s="68"/>
      <c r="HYX653" s="68"/>
      <c r="HYY653" s="68"/>
      <c r="HYZ653" s="68"/>
      <c r="HZA653" s="68"/>
      <c r="HZB653" s="68"/>
      <c r="HZC653" s="68"/>
      <c r="HZD653" s="68"/>
      <c r="HZE653" s="68"/>
      <c r="HZF653" s="68"/>
      <c r="HZG653" s="68"/>
      <c r="HZH653" s="68"/>
      <c r="HZI653" s="68"/>
      <c r="HZJ653" s="68"/>
      <c r="HZK653" s="68"/>
      <c r="HZL653" s="68"/>
      <c r="HZM653" s="68"/>
      <c r="HZN653" s="68"/>
      <c r="HZO653" s="68"/>
      <c r="HZP653" s="68"/>
      <c r="HZQ653" s="68"/>
      <c r="HZR653" s="68"/>
      <c r="HZS653" s="68"/>
      <c r="HZT653" s="68"/>
      <c r="HZU653" s="68"/>
      <c r="HZV653" s="68"/>
      <c r="HZW653" s="68"/>
      <c r="HZX653" s="68"/>
      <c r="HZY653" s="68"/>
      <c r="HZZ653" s="68"/>
      <c r="IAA653" s="68"/>
      <c r="IAB653" s="68"/>
      <c r="IAC653" s="68"/>
      <c r="IAD653" s="68"/>
      <c r="IAE653" s="68"/>
      <c r="IAF653" s="68"/>
      <c r="IAG653" s="68"/>
      <c r="IAH653" s="68"/>
      <c r="IAI653" s="68"/>
      <c r="IAJ653" s="68"/>
      <c r="IAK653" s="68"/>
      <c r="IAL653" s="68"/>
      <c r="IAM653" s="68"/>
      <c r="IAN653" s="68"/>
      <c r="IAO653" s="68"/>
      <c r="IAP653" s="68"/>
      <c r="IAQ653" s="68"/>
      <c r="IAR653" s="68"/>
      <c r="IAS653" s="68"/>
      <c r="IAT653" s="68"/>
      <c r="IAU653" s="68"/>
      <c r="IAV653" s="68"/>
      <c r="IAW653" s="68"/>
      <c r="IAX653" s="68"/>
      <c r="IAY653" s="68"/>
      <c r="IAZ653" s="68"/>
      <c r="IBA653" s="68"/>
      <c r="IBB653" s="68"/>
      <c r="IBC653" s="68"/>
      <c r="IBD653" s="68"/>
      <c r="IBE653" s="68"/>
      <c r="IBF653" s="68"/>
      <c r="IBG653" s="68"/>
      <c r="IBH653" s="68"/>
      <c r="IBI653" s="68"/>
      <c r="IBJ653" s="68"/>
      <c r="IBK653" s="68"/>
      <c r="IBL653" s="68"/>
      <c r="IBM653" s="68"/>
      <c r="IBN653" s="68"/>
      <c r="IBO653" s="68"/>
      <c r="IBP653" s="68"/>
      <c r="IBQ653" s="68"/>
      <c r="IBR653" s="68"/>
      <c r="IBS653" s="68"/>
      <c r="IBT653" s="68"/>
      <c r="IBU653" s="68"/>
      <c r="IBV653" s="68"/>
      <c r="IBW653" s="68"/>
      <c r="IBX653" s="68"/>
      <c r="IBY653" s="68"/>
      <c r="IBZ653" s="68"/>
      <c r="ICA653" s="68"/>
      <c r="ICB653" s="68"/>
      <c r="ICC653" s="68"/>
      <c r="ICD653" s="68"/>
      <c r="ICE653" s="68"/>
      <c r="ICF653" s="68"/>
      <c r="ICG653" s="68"/>
      <c r="ICH653" s="68"/>
      <c r="ICI653" s="68"/>
      <c r="ICJ653" s="68"/>
      <c r="ICK653" s="68"/>
      <c r="ICL653" s="68"/>
      <c r="ICM653" s="68"/>
      <c r="ICN653" s="68"/>
      <c r="ICO653" s="68"/>
      <c r="ICP653" s="68"/>
      <c r="ICQ653" s="68"/>
      <c r="ICR653" s="68"/>
      <c r="ICS653" s="68"/>
      <c r="ICT653" s="68"/>
      <c r="ICU653" s="68"/>
      <c r="ICV653" s="68"/>
      <c r="ICW653" s="68"/>
      <c r="ICX653" s="68"/>
      <c r="ICY653" s="68"/>
      <c r="ICZ653" s="68"/>
      <c r="IDA653" s="68"/>
      <c r="IDB653" s="68"/>
      <c r="IDC653" s="68"/>
      <c r="IDD653" s="68"/>
      <c r="IDE653" s="68"/>
      <c r="IDF653" s="68"/>
      <c r="IDG653" s="68"/>
      <c r="IDH653" s="68"/>
      <c r="IDI653" s="68"/>
      <c r="IDJ653" s="68"/>
      <c r="IDK653" s="68"/>
      <c r="IDL653" s="68"/>
      <c r="IDM653" s="68"/>
      <c r="IDN653" s="68"/>
      <c r="IDO653" s="68"/>
      <c r="IDP653" s="68"/>
      <c r="IDQ653" s="68"/>
      <c r="IDR653" s="68"/>
      <c r="IDS653" s="68"/>
      <c r="IDT653" s="68"/>
      <c r="IDU653" s="68"/>
      <c r="IDV653" s="68"/>
      <c r="IDW653" s="68"/>
      <c r="IDX653" s="68"/>
      <c r="IDY653" s="68"/>
      <c r="IDZ653" s="68"/>
      <c r="IEA653" s="68"/>
      <c r="IEB653" s="68"/>
      <c r="IEC653" s="68"/>
      <c r="IED653" s="68"/>
      <c r="IEE653" s="68"/>
      <c r="IEF653" s="68"/>
      <c r="IEG653" s="68"/>
      <c r="IEH653" s="68"/>
      <c r="IEI653" s="68"/>
      <c r="IEJ653" s="68"/>
      <c r="IEK653" s="68"/>
      <c r="IEL653" s="68"/>
      <c r="IEM653" s="68"/>
      <c r="IEN653" s="68"/>
      <c r="IEO653" s="68"/>
      <c r="IEP653" s="68"/>
      <c r="IEQ653" s="68"/>
      <c r="IER653" s="68"/>
      <c r="IES653" s="68"/>
      <c r="IET653" s="68"/>
      <c r="IEU653" s="68"/>
      <c r="IEV653" s="68"/>
      <c r="IEW653" s="68"/>
      <c r="IEX653" s="68"/>
      <c r="IEY653" s="68"/>
      <c r="IEZ653" s="68"/>
      <c r="IFA653" s="68"/>
      <c r="IFB653" s="68"/>
      <c r="IFC653" s="68"/>
      <c r="IFD653" s="68"/>
      <c r="IFE653" s="68"/>
      <c r="IFF653" s="68"/>
      <c r="IFG653" s="68"/>
      <c r="IFH653" s="68"/>
      <c r="IFI653" s="68"/>
      <c r="IFJ653" s="68"/>
      <c r="IFK653" s="68"/>
      <c r="IFL653" s="68"/>
      <c r="IFM653" s="68"/>
      <c r="IFN653" s="68"/>
      <c r="IFO653" s="68"/>
      <c r="IFP653" s="68"/>
      <c r="IFQ653" s="68"/>
      <c r="IFR653" s="68"/>
      <c r="IFS653" s="68"/>
      <c r="IFT653" s="68"/>
      <c r="IFU653" s="68"/>
      <c r="IFV653" s="68"/>
      <c r="IFW653" s="68"/>
      <c r="IFX653" s="68"/>
      <c r="IFY653" s="68"/>
      <c r="IFZ653" s="68"/>
      <c r="IGA653" s="68"/>
      <c r="IGB653" s="68"/>
      <c r="IGC653" s="68"/>
      <c r="IGD653" s="68"/>
      <c r="IGE653" s="68"/>
      <c r="IGF653" s="68"/>
      <c r="IGG653" s="68"/>
      <c r="IGH653" s="68"/>
      <c r="IGI653" s="68"/>
      <c r="IGJ653" s="68"/>
      <c r="IGK653" s="68"/>
      <c r="IGL653" s="68"/>
      <c r="IGM653" s="68"/>
      <c r="IGN653" s="68"/>
      <c r="IGO653" s="68"/>
      <c r="IGP653" s="68"/>
      <c r="IGQ653" s="68"/>
      <c r="IGR653" s="68"/>
      <c r="IGS653" s="68"/>
      <c r="IGT653" s="68"/>
      <c r="IGU653" s="68"/>
      <c r="IGV653" s="68"/>
      <c r="IGW653" s="68"/>
      <c r="IGX653" s="68"/>
      <c r="IGY653" s="68"/>
      <c r="IGZ653" s="68"/>
      <c r="IHA653" s="68"/>
      <c r="IHB653" s="68"/>
      <c r="IHC653" s="68"/>
      <c r="IHD653" s="68"/>
      <c r="IHE653" s="68"/>
      <c r="IHF653" s="68"/>
      <c r="IHG653" s="68"/>
      <c r="IHH653" s="68"/>
      <c r="IHI653" s="68"/>
      <c r="IHJ653" s="68"/>
      <c r="IHK653" s="68"/>
      <c r="IHL653" s="68"/>
      <c r="IHM653" s="68"/>
      <c r="IHN653" s="68"/>
      <c r="IHO653" s="68"/>
      <c r="IHP653" s="68"/>
      <c r="IHQ653" s="68"/>
      <c r="IHR653" s="68"/>
      <c r="IHS653" s="68"/>
      <c r="IHT653" s="68"/>
      <c r="IHU653" s="68"/>
      <c r="IHV653" s="68"/>
      <c r="IHW653" s="68"/>
      <c r="IHX653" s="68"/>
      <c r="IHY653" s="68"/>
      <c r="IHZ653" s="68"/>
      <c r="IIA653" s="68"/>
      <c r="IIB653" s="68"/>
      <c r="IIC653" s="68"/>
      <c r="IID653" s="68"/>
      <c r="IIE653" s="68"/>
      <c r="IIF653" s="68"/>
      <c r="IIG653" s="68"/>
      <c r="IIH653" s="68"/>
      <c r="III653" s="68"/>
      <c r="IIJ653" s="68"/>
      <c r="IIK653" s="68"/>
      <c r="IIL653" s="68"/>
      <c r="IIM653" s="68"/>
      <c r="IIN653" s="68"/>
      <c r="IIO653" s="68"/>
      <c r="IIP653" s="68"/>
      <c r="IIQ653" s="68"/>
      <c r="IIR653" s="68"/>
      <c r="IIS653" s="68"/>
      <c r="IIT653" s="68"/>
      <c r="IIU653" s="68"/>
      <c r="IIV653" s="68"/>
      <c r="IIW653" s="68"/>
      <c r="IIX653" s="68"/>
      <c r="IIY653" s="68"/>
      <c r="IIZ653" s="68"/>
      <c r="IJA653" s="68"/>
      <c r="IJB653" s="68"/>
      <c r="IJC653" s="68"/>
      <c r="IJD653" s="68"/>
      <c r="IJE653" s="68"/>
      <c r="IJF653" s="68"/>
      <c r="IJG653" s="68"/>
      <c r="IJH653" s="68"/>
      <c r="IJI653" s="68"/>
      <c r="IJJ653" s="68"/>
      <c r="IJK653" s="68"/>
      <c r="IJL653" s="68"/>
      <c r="IJM653" s="68"/>
      <c r="IJN653" s="68"/>
      <c r="IJO653" s="68"/>
      <c r="IJP653" s="68"/>
      <c r="IJQ653" s="68"/>
      <c r="IJR653" s="68"/>
      <c r="IJS653" s="68"/>
      <c r="IJT653" s="68"/>
      <c r="IJU653" s="68"/>
      <c r="IJV653" s="68"/>
      <c r="IJW653" s="68"/>
      <c r="IJX653" s="68"/>
      <c r="IJY653" s="68"/>
      <c r="IJZ653" s="68"/>
      <c r="IKA653" s="68"/>
      <c r="IKB653" s="68"/>
      <c r="IKC653" s="68"/>
      <c r="IKD653" s="68"/>
      <c r="IKE653" s="68"/>
      <c r="IKF653" s="68"/>
      <c r="IKG653" s="68"/>
      <c r="IKH653" s="68"/>
      <c r="IKI653" s="68"/>
      <c r="IKJ653" s="68"/>
      <c r="IKK653" s="68"/>
      <c r="IKL653" s="68"/>
      <c r="IKM653" s="68"/>
      <c r="IKN653" s="68"/>
      <c r="IKO653" s="68"/>
      <c r="IKP653" s="68"/>
      <c r="IKQ653" s="68"/>
      <c r="IKR653" s="68"/>
      <c r="IKS653" s="68"/>
      <c r="IKT653" s="68"/>
      <c r="IKU653" s="68"/>
      <c r="IKV653" s="68"/>
      <c r="IKW653" s="68"/>
      <c r="IKX653" s="68"/>
      <c r="IKY653" s="68"/>
      <c r="IKZ653" s="68"/>
      <c r="ILA653" s="68"/>
      <c r="ILB653" s="68"/>
      <c r="ILC653" s="68"/>
      <c r="ILD653" s="68"/>
      <c r="ILE653" s="68"/>
      <c r="ILF653" s="68"/>
      <c r="ILG653" s="68"/>
      <c r="ILH653" s="68"/>
      <c r="ILI653" s="68"/>
      <c r="ILJ653" s="68"/>
      <c r="ILK653" s="68"/>
      <c r="ILL653" s="68"/>
      <c r="ILM653" s="68"/>
      <c r="ILN653" s="68"/>
      <c r="ILO653" s="68"/>
      <c r="ILP653" s="68"/>
      <c r="ILQ653" s="68"/>
      <c r="ILR653" s="68"/>
      <c r="ILS653" s="68"/>
      <c r="ILT653" s="68"/>
      <c r="ILU653" s="68"/>
      <c r="ILV653" s="68"/>
      <c r="ILW653" s="68"/>
      <c r="ILX653" s="68"/>
      <c r="ILY653" s="68"/>
      <c r="ILZ653" s="68"/>
      <c r="IMA653" s="68"/>
      <c r="IMB653" s="68"/>
      <c r="IMC653" s="68"/>
      <c r="IMD653" s="68"/>
      <c r="IME653" s="68"/>
      <c r="IMF653" s="68"/>
      <c r="IMG653" s="68"/>
      <c r="IMH653" s="68"/>
      <c r="IMI653" s="68"/>
      <c r="IMJ653" s="68"/>
      <c r="IMK653" s="68"/>
      <c r="IML653" s="68"/>
      <c r="IMM653" s="68"/>
      <c r="IMN653" s="68"/>
      <c r="IMO653" s="68"/>
      <c r="IMP653" s="68"/>
      <c r="IMQ653" s="68"/>
      <c r="IMR653" s="68"/>
      <c r="IMS653" s="68"/>
      <c r="IMT653" s="68"/>
      <c r="IMU653" s="68"/>
      <c r="IMV653" s="68"/>
      <c r="IMW653" s="68"/>
      <c r="IMX653" s="68"/>
      <c r="IMY653" s="68"/>
      <c r="IMZ653" s="68"/>
      <c r="INA653" s="68"/>
      <c r="INB653" s="68"/>
      <c r="INC653" s="68"/>
      <c r="IND653" s="68"/>
      <c r="INE653" s="68"/>
      <c r="INF653" s="68"/>
      <c r="ING653" s="68"/>
      <c r="INH653" s="68"/>
      <c r="INI653" s="68"/>
      <c r="INJ653" s="68"/>
      <c r="INK653" s="68"/>
      <c r="INL653" s="68"/>
      <c r="INM653" s="68"/>
      <c r="INN653" s="68"/>
      <c r="INO653" s="68"/>
      <c r="INP653" s="68"/>
      <c r="INQ653" s="68"/>
      <c r="INR653" s="68"/>
      <c r="INS653" s="68"/>
      <c r="INT653" s="68"/>
      <c r="INU653" s="68"/>
      <c r="INV653" s="68"/>
      <c r="INW653" s="68"/>
      <c r="INX653" s="68"/>
      <c r="INY653" s="68"/>
      <c r="INZ653" s="68"/>
      <c r="IOA653" s="68"/>
      <c r="IOB653" s="68"/>
      <c r="IOC653" s="68"/>
      <c r="IOD653" s="68"/>
      <c r="IOE653" s="68"/>
      <c r="IOF653" s="68"/>
      <c r="IOG653" s="68"/>
      <c r="IOH653" s="68"/>
      <c r="IOI653" s="68"/>
      <c r="IOJ653" s="68"/>
      <c r="IOK653" s="68"/>
      <c r="IOL653" s="68"/>
      <c r="IOM653" s="68"/>
      <c r="ION653" s="68"/>
      <c r="IOO653" s="68"/>
      <c r="IOP653" s="68"/>
      <c r="IOQ653" s="68"/>
      <c r="IOR653" s="68"/>
      <c r="IOS653" s="68"/>
      <c r="IOT653" s="68"/>
      <c r="IOU653" s="68"/>
      <c r="IOV653" s="68"/>
      <c r="IOW653" s="68"/>
      <c r="IOX653" s="68"/>
      <c r="IOY653" s="68"/>
      <c r="IOZ653" s="68"/>
      <c r="IPA653" s="68"/>
      <c r="IPB653" s="68"/>
      <c r="IPC653" s="68"/>
      <c r="IPD653" s="68"/>
      <c r="IPE653" s="68"/>
      <c r="IPF653" s="68"/>
      <c r="IPG653" s="68"/>
      <c r="IPH653" s="68"/>
      <c r="IPI653" s="68"/>
      <c r="IPJ653" s="68"/>
      <c r="IPK653" s="68"/>
      <c r="IPL653" s="68"/>
      <c r="IPM653" s="68"/>
      <c r="IPN653" s="68"/>
      <c r="IPO653" s="68"/>
      <c r="IPP653" s="68"/>
      <c r="IPQ653" s="68"/>
      <c r="IPR653" s="68"/>
      <c r="IPS653" s="68"/>
      <c r="IPT653" s="68"/>
      <c r="IPU653" s="68"/>
      <c r="IPV653" s="68"/>
      <c r="IPW653" s="68"/>
      <c r="IPX653" s="68"/>
      <c r="IPY653" s="68"/>
      <c r="IPZ653" s="68"/>
      <c r="IQA653" s="68"/>
      <c r="IQB653" s="68"/>
      <c r="IQC653" s="68"/>
      <c r="IQD653" s="68"/>
      <c r="IQE653" s="68"/>
      <c r="IQF653" s="68"/>
      <c r="IQG653" s="68"/>
      <c r="IQH653" s="68"/>
      <c r="IQI653" s="68"/>
      <c r="IQJ653" s="68"/>
      <c r="IQK653" s="68"/>
      <c r="IQL653" s="68"/>
      <c r="IQM653" s="68"/>
      <c r="IQN653" s="68"/>
      <c r="IQO653" s="68"/>
      <c r="IQP653" s="68"/>
      <c r="IQQ653" s="68"/>
      <c r="IQR653" s="68"/>
      <c r="IQS653" s="68"/>
      <c r="IQT653" s="68"/>
      <c r="IQU653" s="68"/>
      <c r="IQV653" s="68"/>
      <c r="IQW653" s="68"/>
      <c r="IQX653" s="68"/>
      <c r="IQY653" s="68"/>
      <c r="IQZ653" s="68"/>
      <c r="IRA653" s="68"/>
      <c r="IRB653" s="68"/>
      <c r="IRC653" s="68"/>
      <c r="IRD653" s="68"/>
      <c r="IRE653" s="68"/>
      <c r="IRF653" s="68"/>
      <c r="IRG653" s="68"/>
      <c r="IRH653" s="68"/>
      <c r="IRI653" s="68"/>
      <c r="IRJ653" s="68"/>
      <c r="IRK653" s="68"/>
      <c r="IRL653" s="68"/>
      <c r="IRM653" s="68"/>
      <c r="IRN653" s="68"/>
      <c r="IRO653" s="68"/>
      <c r="IRP653" s="68"/>
      <c r="IRQ653" s="68"/>
      <c r="IRR653" s="68"/>
      <c r="IRS653" s="68"/>
      <c r="IRT653" s="68"/>
      <c r="IRU653" s="68"/>
      <c r="IRV653" s="68"/>
      <c r="IRW653" s="68"/>
      <c r="IRX653" s="68"/>
      <c r="IRY653" s="68"/>
      <c r="IRZ653" s="68"/>
      <c r="ISA653" s="68"/>
      <c r="ISB653" s="68"/>
      <c r="ISC653" s="68"/>
      <c r="ISD653" s="68"/>
      <c r="ISE653" s="68"/>
      <c r="ISF653" s="68"/>
      <c r="ISG653" s="68"/>
      <c r="ISH653" s="68"/>
      <c r="ISI653" s="68"/>
      <c r="ISJ653" s="68"/>
      <c r="ISK653" s="68"/>
      <c r="ISL653" s="68"/>
      <c r="ISM653" s="68"/>
      <c r="ISN653" s="68"/>
      <c r="ISO653" s="68"/>
      <c r="ISP653" s="68"/>
      <c r="ISQ653" s="68"/>
      <c r="ISR653" s="68"/>
      <c r="ISS653" s="68"/>
      <c r="IST653" s="68"/>
      <c r="ISU653" s="68"/>
      <c r="ISV653" s="68"/>
      <c r="ISW653" s="68"/>
      <c r="ISX653" s="68"/>
      <c r="ISY653" s="68"/>
      <c r="ISZ653" s="68"/>
      <c r="ITA653" s="68"/>
      <c r="ITB653" s="68"/>
      <c r="ITC653" s="68"/>
      <c r="ITD653" s="68"/>
      <c r="ITE653" s="68"/>
      <c r="ITF653" s="68"/>
      <c r="ITG653" s="68"/>
      <c r="ITH653" s="68"/>
      <c r="ITI653" s="68"/>
      <c r="ITJ653" s="68"/>
      <c r="ITK653" s="68"/>
      <c r="ITL653" s="68"/>
      <c r="ITM653" s="68"/>
      <c r="ITN653" s="68"/>
      <c r="ITO653" s="68"/>
      <c r="ITP653" s="68"/>
      <c r="ITQ653" s="68"/>
      <c r="ITR653" s="68"/>
      <c r="ITS653" s="68"/>
      <c r="ITT653" s="68"/>
      <c r="ITU653" s="68"/>
      <c r="ITV653" s="68"/>
      <c r="ITW653" s="68"/>
      <c r="ITX653" s="68"/>
      <c r="ITY653" s="68"/>
      <c r="ITZ653" s="68"/>
      <c r="IUA653" s="68"/>
      <c r="IUB653" s="68"/>
      <c r="IUC653" s="68"/>
      <c r="IUD653" s="68"/>
      <c r="IUE653" s="68"/>
      <c r="IUF653" s="68"/>
      <c r="IUG653" s="68"/>
      <c r="IUH653" s="68"/>
      <c r="IUI653" s="68"/>
      <c r="IUJ653" s="68"/>
      <c r="IUK653" s="68"/>
      <c r="IUL653" s="68"/>
      <c r="IUM653" s="68"/>
      <c r="IUN653" s="68"/>
      <c r="IUO653" s="68"/>
      <c r="IUP653" s="68"/>
      <c r="IUQ653" s="68"/>
      <c r="IUR653" s="68"/>
      <c r="IUS653" s="68"/>
      <c r="IUT653" s="68"/>
      <c r="IUU653" s="68"/>
      <c r="IUV653" s="68"/>
      <c r="IUW653" s="68"/>
      <c r="IUX653" s="68"/>
      <c r="IUY653" s="68"/>
      <c r="IUZ653" s="68"/>
      <c r="IVA653" s="68"/>
      <c r="IVB653" s="68"/>
      <c r="IVC653" s="68"/>
      <c r="IVD653" s="68"/>
      <c r="IVE653" s="68"/>
      <c r="IVF653" s="68"/>
      <c r="IVG653" s="68"/>
      <c r="IVH653" s="68"/>
      <c r="IVI653" s="68"/>
      <c r="IVJ653" s="68"/>
      <c r="IVK653" s="68"/>
      <c r="IVL653" s="68"/>
      <c r="IVM653" s="68"/>
      <c r="IVN653" s="68"/>
      <c r="IVO653" s="68"/>
      <c r="IVP653" s="68"/>
      <c r="IVQ653" s="68"/>
      <c r="IVR653" s="68"/>
      <c r="IVS653" s="68"/>
      <c r="IVT653" s="68"/>
      <c r="IVU653" s="68"/>
      <c r="IVV653" s="68"/>
      <c r="IVW653" s="68"/>
      <c r="IVX653" s="68"/>
      <c r="IVY653" s="68"/>
      <c r="IVZ653" s="68"/>
      <c r="IWA653" s="68"/>
      <c r="IWB653" s="68"/>
      <c r="IWC653" s="68"/>
      <c r="IWD653" s="68"/>
      <c r="IWE653" s="68"/>
      <c r="IWF653" s="68"/>
      <c r="IWG653" s="68"/>
      <c r="IWH653" s="68"/>
      <c r="IWI653" s="68"/>
      <c r="IWJ653" s="68"/>
      <c r="IWK653" s="68"/>
      <c r="IWL653" s="68"/>
      <c r="IWM653" s="68"/>
      <c r="IWN653" s="68"/>
      <c r="IWO653" s="68"/>
      <c r="IWP653" s="68"/>
      <c r="IWQ653" s="68"/>
      <c r="IWR653" s="68"/>
      <c r="IWS653" s="68"/>
      <c r="IWT653" s="68"/>
      <c r="IWU653" s="68"/>
      <c r="IWV653" s="68"/>
      <c r="IWW653" s="68"/>
      <c r="IWX653" s="68"/>
      <c r="IWY653" s="68"/>
      <c r="IWZ653" s="68"/>
      <c r="IXA653" s="68"/>
      <c r="IXB653" s="68"/>
      <c r="IXC653" s="68"/>
      <c r="IXD653" s="68"/>
      <c r="IXE653" s="68"/>
      <c r="IXF653" s="68"/>
      <c r="IXG653" s="68"/>
      <c r="IXH653" s="68"/>
      <c r="IXI653" s="68"/>
      <c r="IXJ653" s="68"/>
      <c r="IXK653" s="68"/>
      <c r="IXL653" s="68"/>
      <c r="IXM653" s="68"/>
      <c r="IXN653" s="68"/>
      <c r="IXO653" s="68"/>
      <c r="IXP653" s="68"/>
      <c r="IXQ653" s="68"/>
      <c r="IXR653" s="68"/>
      <c r="IXS653" s="68"/>
      <c r="IXT653" s="68"/>
      <c r="IXU653" s="68"/>
      <c r="IXV653" s="68"/>
      <c r="IXW653" s="68"/>
      <c r="IXX653" s="68"/>
      <c r="IXY653" s="68"/>
      <c r="IXZ653" s="68"/>
      <c r="IYA653" s="68"/>
      <c r="IYB653" s="68"/>
      <c r="IYC653" s="68"/>
      <c r="IYD653" s="68"/>
      <c r="IYE653" s="68"/>
      <c r="IYF653" s="68"/>
      <c r="IYG653" s="68"/>
      <c r="IYH653" s="68"/>
      <c r="IYI653" s="68"/>
      <c r="IYJ653" s="68"/>
      <c r="IYK653" s="68"/>
      <c r="IYL653" s="68"/>
      <c r="IYM653" s="68"/>
      <c r="IYN653" s="68"/>
      <c r="IYO653" s="68"/>
      <c r="IYP653" s="68"/>
      <c r="IYQ653" s="68"/>
      <c r="IYR653" s="68"/>
      <c r="IYS653" s="68"/>
      <c r="IYT653" s="68"/>
      <c r="IYU653" s="68"/>
      <c r="IYV653" s="68"/>
      <c r="IYW653" s="68"/>
      <c r="IYX653" s="68"/>
      <c r="IYY653" s="68"/>
      <c r="IYZ653" s="68"/>
      <c r="IZA653" s="68"/>
      <c r="IZB653" s="68"/>
      <c r="IZC653" s="68"/>
      <c r="IZD653" s="68"/>
      <c r="IZE653" s="68"/>
      <c r="IZF653" s="68"/>
      <c r="IZG653" s="68"/>
      <c r="IZH653" s="68"/>
      <c r="IZI653" s="68"/>
      <c r="IZJ653" s="68"/>
      <c r="IZK653" s="68"/>
      <c r="IZL653" s="68"/>
      <c r="IZM653" s="68"/>
      <c r="IZN653" s="68"/>
      <c r="IZO653" s="68"/>
      <c r="IZP653" s="68"/>
      <c r="IZQ653" s="68"/>
      <c r="IZR653" s="68"/>
      <c r="IZS653" s="68"/>
      <c r="IZT653" s="68"/>
      <c r="IZU653" s="68"/>
      <c r="IZV653" s="68"/>
      <c r="IZW653" s="68"/>
      <c r="IZX653" s="68"/>
      <c r="IZY653" s="68"/>
      <c r="IZZ653" s="68"/>
      <c r="JAA653" s="68"/>
      <c r="JAB653" s="68"/>
      <c r="JAC653" s="68"/>
      <c r="JAD653" s="68"/>
      <c r="JAE653" s="68"/>
      <c r="JAF653" s="68"/>
      <c r="JAG653" s="68"/>
      <c r="JAH653" s="68"/>
      <c r="JAI653" s="68"/>
      <c r="JAJ653" s="68"/>
      <c r="JAK653" s="68"/>
      <c r="JAL653" s="68"/>
      <c r="JAM653" s="68"/>
      <c r="JAN653" s="68"/>
      <c r="JAO653" s="68"/>
      <c r="JAP653" s="68"/>
      <c r="JAQ653" s="68"/>
      <c r="JAR653" s="68"/>
      <c r="JAS653" s="68"/>
      <c r="JAT653" s="68"/>
      <c r="JAU653" s="68"/>
      <c r="JAV653" s="68"/>
      <c r="JAW653" s="68"/>
      <c r="JAX653" s="68"/>
      <c r="JAY653" s="68"/>
      <c r="JAZ653" s="68"/>
      <c r="JBA653" s="68"/>
      <c r="JBB653" s="68"/>
      <c r="JBC653" s="68"/>
      <c r="JBD653" s="68"/>
      <c r="JBE653" s="68"/>
      <c r="JBF653" s="68"/>
      <c r="JBG653" s="68"/>
      <c r="JBH653" s="68"/>
      <c r="JBI653" s="68"/>
      <c r="JBJ653" s="68"/>
      <c r="JBK653" s="68"/>
      <c r="JBL653" s="68"/>
      <c r="JBM653" s="68"/>
      <c r="JBN653" s="68"/>
      <c r="JBO653" s="68"/>
      <c r="JBP653" s="68"/>
      <c r="JBQ653" s="68"/>
      <c r="JBR653" s="68"/>
      <c r="JBS653" s="68"/>
      <c r="JBT653" s="68"/>
      <c r="JBU653" s="68"/>
      <c r="JBV653" s="68"/>
      <c r="JBW653" s="68"/>
      <c r="JBX653" s="68"/>
      <c r="JBY653" s="68"/>
      <c r="JBZ653" s="68"/>
      <c r="JCA653" s="68"/>
      <c r="JCB653" s="68"/>
      <c r="JCC653" s="68"/>
      <c r="JCD653" s="68"/>
      <c r="JCE653" s="68"/>
      <c r="JCF653" s="68"/>
      <c r="JCG653" s="68"/>
      <c r="JCH653" s="68"/>
      <c r="JCI653" s="68"/>
      <c r="JCJ653" s="68"/>
      <c r="JCK653" s="68"/>
      <c r="JCL653" s="68"/>
      <c r="JCM653" s="68"/>
      <c r="JCN653" s="68"/>
      <c r="JCO653" s="68"/>
      <c r="JCP653" s="68"/>
      <c r="JCQ653" s="68"/>
      <c r="JCR653" s="68"/>
      <c r="JCS653" s="68"/>
      <c r="JCT653" s="68"/>
      <c r="JCU653" s="68"/>
      <c r="JCV653" s="68"/>
      <c r="JCW653" s="68"/>
      <c r="JCX653" s="68"/>
      <c r="JCY653" s="68"/>
      <c r="JCZ653" s="68"/>
      <c r="JDA653" s="68"/>
      <c r="JDB653" s="68"/>
      <c r="JDC653" s="68"/>
      <c r="JDD653" s="68"/>
      <c r="JDE653" s="68"/>
      <c r="JDF653" s="68"/>
      <c r="JDG653" s="68"/>
      <c r="JDH653" s="68"/>
      <c r="JDI653" s="68"/>
      <c r="JDJ653" s="68"/>
      <c r="JDK653" s="68"/>
      <c r="JDL653" s="68"/>
      <c r="JDM653" s="68"/>
      <c r="JDN653" s="68"/>
      <c r="JDO653" s="68"/>
      <c r="JDP653" s="68"/>
      <c r="JDQ653" s="68"/>
      <c r="JDR653" s="68"/>
      <c r="JDS653" s="68"/>
      <c r="JDT653" s="68"/>
      <c r="JDU653" s="68"/>
      <c r="JDV653" s="68"/>
      <c r="JDW653" s="68"/>
      <c r="JDX653" s="68"/>
      <c r="JDY653" s="68"/>
      <c r="JDZ653" s="68"/>
      <c r="JEA653" s="68"/>
      <c r="JEB653" s="68"/>
      <c r="JEC653" s="68"/>
      <c r="JED653" s="68"/>
      <c r="JEE653" s="68"/>
      <c r="JEF653" s="68"/>
      <c r="JEG653" s="68"/>
      <c r="JEH653" s="68"/>
      <c r="JEI653" s="68"/>
      <c r="JEJ653" s="68"/>
      <c r="JEK653" s="68"/>
      <c r="JEL653" s="68"/>
      <c r="JEM653" s="68"/>
      <c r="JEN653" s="68"/>
      <c r="JEO653" s="68"/>
      <c r="JEP653" s="68"/>
      <c r="JEQ653" s="68"/>
      <c r="JER653" s="68"/>
      <c r="JES653" s="68"/>
      <c r="JET653" s="68"/>
      <c r="JEU653" s="68"/>
      <c r="JEV653" s="68"/>
      <c r="JEW653" s="68"/>
      <c r="JEX653" s="68"/>
      <c r="JEY653" s="68"/>
      <c r="JEZ653" s="68"/>
      <c r="JFA653" s="68"/>
      <c r="JFB653" s="68"/>
      <c r="JFC653" s="68"/>
      <c r="JFD653" s="68"/>
      <c r="JFE653" s="68"/>
      <c r="JFF653" s="68"/>
      <c r="JFG653" s="68"/>
      <c r="JFH653" s="68"/>
      <c r="JFI653" s="68"/>
      <c r="JFJ653" s="68"/>
      <c r="JFK653" s="68"/>
      <c r="JFL653" s="68"/>
      <c r="JFM653" s="68"/>
      <c r="JFN653" s="68"/>
      <c r="JFO653" s="68"/>
      <c r="JFP653" s="68"/>
      <c r="JFQ653" s="68"/>
      <c r="JFR653" s="68"/>
      <c r="JFS653" s="68"/>
      <c r="JFT653" s="68"/>
      <c r="JFU653" s="68"/>
      <c r="JFV653" s="68"/>
      <c r="JFW653" s="68"/>
      <c r="JFX653" s="68"/>
      <c r="JFY653" s="68"/>
      <c r="JFZ653" s="68"/>
      <c r="JGA653" s="68"/>
      <c r="JGB653" s="68"/>
      <c r="JGC653" s="68"/>
      <c r="JGD653" s="68"/>
      <c r="JGE653" s="68"/>
      <c r="JGF653" s="68"/>
      <c r="JGG653" s="68"/>
      <c r="JGH653" s="68"/>
      <c r="JGI653" s="68"/>
      <c r="JGJ653" s="68"/>
      <c r="JGK653" s="68"/>
      <c r="JGL653" s="68"/>
      <c r="JGM653" s="68"/>
      <c r="JGN653" s="68"/>
      <c r="JGO653" s="68"/>
      <c r="JGP653" s="68"/>
      <c r="JGQ653" s="68"/>
      <c r="JGR653" s="68"/>
      <c r="JGS653" s="68"/>
      <c r="JGT653" s="68"/>
      <c r="JGU653" s="68"/>
      <c r="JGV653" s="68"/>
      <c r="JGW653" s="68"/>
      <c r="JGX653" s="68"/>
      <c r="JGY653" s="68"/>
      <c r="JGZ653" s="68"/>
      <c r="JHA653" s="68"/>
      <c r="JHB653" s="68"/>
      <c r="JHC653" s="68"/>
      <c r="JHD653" s="68"/>
      <c r="JHE653" s="68"/>
      <c r="JHF653" s="68"/>
      <c r="JHG653" s="68"/>
      <c r="JHH653" s="68"/>
      <c r="JHI653" s="68"/>
      <c r="JHJ653" s="68"/>
      <c r="JHK653" s="68"/>
      <c r="JHL653" s="68"/>
      <c r="JHM653" s="68"/>
      <c r="JHN653" s="68"/>
      <c r="JHO653" s="68"/>
      <c r="JHP653" s="68"/>
      <c r="JHQ653" s="68"/>
      <c r="JHR653" s="68"/>
      <c r="JHS653" s="68"/>
      <c r="JHT653" s="68"/>
      <c r="JHU653" s="68"/>
      <c r="JHV653" s="68"/>
      <c r="JHW653" s="68"/>
      <c r="JHX653" s="68"/>
      <c r="JHY653" s="68"/>
      <c r="JHZ653" s="68"/>
      <c r="JIA653" s="68"/>
      <c r="JIB653" s="68"/>
      <c r="JIC653" s="68"/>
      <c r="JID653" s="68"/>
      <c r="JIE653" s="68"/>
      <c r="JIF653" s="68"/>
      <c r="JIG653" s="68"/>
      <c r="JIH653" s="68"/>
      <c r="JII653" s="68"/>
      <c r="JIJ653" s="68"/>
      <c r="JIK653" s="68"/>
      <c r="JIL653" s="68"/>
      <c r="JIM653" s="68"/>
      <c r="JIN653" s="68"/>
      <c r="JIO653" s="68"/>
      <c r="JIP653" s="68"/>
      <c r="JIQ653" s="68"/>
      <c r="JIR653" s="68"/>
      <c r="JIS653" s="68"/>
      <c r="JIT653" s="68"/>
      <c r="JIU653" s="68"/>
      <c r="JIV653" s="68"/>
      <c r="JIW653" s="68"/>
      <c r="JIX653" s="68"/>
      <c r="JIY653" s="68"/>
      <c r="JIZ653" s="68"/>
      <c r="JJA653" s="68"/>
      <c r="JJB653" s="68"/>
      <c r="JJC653" s="68"/>
      <c r="JJD653" s="68"/>
      <c r="JJE653" s="68"/>
      <c r="JJF653" s="68"/>
      <c r="JJG653" s="68"/>
      <c r="JJH653" s="68"/>
      <c r="JJI653" s="68"/>
      <c r="JJJ653" s="68"/>
      <c r="JJK653" s="68"/>
      <c r="JJL653" s="68"/>
      <c r="JJM653" s="68"/>
      <c r="JJN653" s="68"/>
      <c r="JJO653" s="68"/>
      <c r="JJP653" s="68"/>
      <c r="JJQ653" s="68"/>
      <c r="JJR653" s="68"/>
      <c r="JJS653" s="68"/>
      <c r="JJT653" s="68"/>
      <c r="JJU653" s="68"/>
      <c r="JJV653" s="68"/>
      <c r="JJW653" s="68"/>
      <c r="JJX653" s="68"/>
      <c r="JJY653" s="68"/>
      <c r="JJZ653" s="68"/>
      <c r="JKA653" s="68"/>
      <c r="JKB653" s="68"/>
      <c r="JKC653" s="68"/>
      <c r="JKD653" s="68"/>
      <c r="JKE653" s="68"/>
      <c r="JKF653" s="68"/>
      <c r="JKG653" s="68"/>
      <c r="JKH653" s="68"/>
      <c r="JKI653" s="68"/>
      <c r="JKJ653" s="68"/>
      <c r="JKK653" s="68"/>
      <c r="JKL653" s="68"/>
      <c r="JKM653" s="68"/>
      <c r="JKN653" s="68"/>
      <c r="JKO653" s="68"/>
      <c r="JKP653" s="68"/>
      <c r="JKQ653" s="68"/>
      <c r="JKR653" s="68"/>
      <c r="JKS653" s="68"/>
      <c r="JKT653" s="68"/>
      <c r="JKU653" s="68"/>
      <c r="JKV653" s="68"/>
      <c r="JKW653" s="68"/>
      <c r="JKX653" s="68"/>
      <c r="JKY653" s="68"/>
      <c r="JKZ653" s="68"/>
      <c r="JLA653" s="68"/>
      <c r="JLB653" s="68"/>
      <c r="JLC653" s="68"/>
      <c r="JLD653" s="68"/>
      <c r="JLE653" s="68"/>
      <c r="JLF653" s="68"/>
      <c r="JLG653" s="68"/>
      <c r="JLH653" s="68"/>
      <c r="JLI653" s="68"/>
      <c r="JLJ653" s="68"/>
      <c r="JLK653" s="68"/>
      <c r="JLL653" s="68"/>
      <c r="JLM653" s="68"/>
      <c r="JLN653" s="68"/>
      <c r="JLO653" s="68"/>
      <c r="JLP653" s="68"/>
      <c r="JLQ653" s="68"/>
      <c r="JLR653" s="68"/>
      <c r="JLS653" s="68"/>
      <c r="JLT653" s="68"/>
      <c r="JLU653" s="68"/>
      <c r="JLV653" s="68"/>
      <c r="JLW653" s="68"/>
      <c r="JLX653" s="68"/>
      <c r="JLY653" s="68"/>
      <c r="JLZ653" s="68"/>
      <c r="JMA653" s="68"/>
      <c r="JMB653" s="68"/>
      <c r="JMC653" s="68"/>
      <c r="JMD653" s="68"/>
      <c r="JME653" s="68"/>
      <c r="JMF653" s="68"/>
      <c r="JMG653" s="68"/>
      <c r="JMH653" s="68"/>
      <c r="JMI653" s="68"/>
      <c r="JMJ653" s="68"/>
      <c r="JMK653" s="68"/>
      <c r="JML653" s="68"/>
      <c r="JMM653" s="68"/>
      <c r="JMN653" s="68"/>
      <c r="JMO653" s="68"/>
      <c r="JMP653" s="68"/>
      <c r="JMQ653" s="68"/>
      <c r="JMR653" s="68"/>
      <c r="JMS653" s="68"/>
      <c r="JMT653" s="68"/>
      <c r="JMU653" s="68"/>
      <c r="JMV653" s="68"/>
      <c r="JMW653" s="68"/>
      <c r="JMX653" s="68"/>
      <c r="JMY653" s="68"/>
      <c r="JMZ653" s="68"/>
      <c r="JNA653" s="68"/>
      <c r="JNB653" s="68"/>
      <c r="JNC653" s="68"/>
      <c r="JND653" s="68"/>
      <c r="JNE653" s="68"/>
      <c r="JNF653" s="68"/>
      <c r="JNG653" s="68"/>
      <c r="JNH653" s="68"/>
      <c r="JNI653" s="68"/>
      <c r="JNJ653" s="68"/>
      <c r="JNK653" s="68"/>
      <c r="JNL653" s="68"/>
      <c r="JNM653" s="68"/>
      <c r="JNN653" s="68"/>
      <c r="JNO653" s="68"/>
      <c r="JNP653" s="68"/>
      <c r="JNQ653" s="68"/>
      <c r="JNR653" s="68"/>
      <c r="JNS653" s="68"/>
      <c r="JNT653" s="68"/>
      <c r="JNU653" s="68"/>
      <c r="JNV653" s="68"/>
      <c r="JNW653" s="68"/>
      <c r="JNX653" s="68"/>
      <c r="JNY653" s="68"/>
      <c r="JNZ653" s="68"/>
      <c r="JOA653" s="68"/>
      <c r="JOB653" s="68"/>
      <c r="JOC653" s="68"/>
      <c r="JOD653" s="68"/>
      <c r="JOE653" s="68"/>
      <c r="JOF653" s="68"/>
      <c r="JOG653" s="68"/>
      <c r="JOH653" s="68"/>
      <c r="JOI653" s="68"/>
      <c r="JOJ653" s="68"/>
      <c r="JOK653" s="68"/>
      <c r="JOL653" s="68"/>
      <c r="JOM653" s="68"/>
      <c r="JON653" s="68"/>
      <c r="JOO653" s="68"/>
      <c r="JOP653" s="68"/>
      <c r="JOQ653" s="68"/>
      <c r="JOR653" s="68"/>
      <c r="JOS653" s="68"/>
      <c r="JOT653" s="68"/>
      <c r="JOU653" s="68"/>
      <c r="JOV653" s="68"/>
      <c r="JOW653" s="68"/>
      <c r="JOX653" s="68"/>
      <c r="JOY653" s="68"/>
      <c r="JOZ653" s="68"/>
      <c r="JPA653" s="68"/>
      <c r="JPB653" s="68"/>
      <c r="JPC653" s="68"/>
      <c r="JPD653" s="68"/>
      <c r="JPE653" s="68"/>
      <c r="JPF653" s="68"/>
      <c r="JPG653" s="68"/>
      <c r="JPH653" s="68"/>
      <c r="JPI653" s="68"/>
      <c r="JPJ653" s="68"/>
      <c r="JPK653" s="68"/>
      <c r="JPL653" s="68"/>
      <c r="JPM653" s="68"/>
      <c r="JPN653" s="68"/>
      <c r="JPO653" s="68"/>
      <c r="JPP653" s="68"/>
      <c r="JPQ653" s="68"/>
      <c r="JPR653" s="68"/>
      <c r="JPS653" s="68"/>
      <c r="JPT653" s="68"/>
      <c r="JPU653" s="68"/>
      <c r="JPV653" s="68"/>
      <c r="JPW653" s="68"/>
      <c r="JPX653" s="68"/>
      <c r="JPY653" s="68"/>
      <c r="JPZ653" s="68"/>
      <c r="JQA653" s="68"/>
      <c r="JQB653" s="68"/>
      <c r="JQC653" s="68"/>
      <c r="JQD653" s="68"/>
      <c r="JQE653" s="68"/>
      <c r="JQF653" s="68"/>
      <c r="JQG653" s="68"/>
      <c r="JQH653" s="68"/>
      <c r="JQI653" s="68"/>
      <c r="JQJ653" s="68"/>
      <c r="JQK653" s="68"/>
      <c r="JQL653" s="68"/>
      <c r="JQM653" s="68"/>
      <c r="JQN653" s="68"/>
      <c r="JQO653" s="68"/>
      <c r="JQP653" s="68"/>
      <c r="JQQ653" s="68"/>
      <c r="JQR653" s="68"/>
      <c r="JQS653" s="68"/>
      <c r="JQT653" s="68"/>
      <c r="JQU653" s="68"/>
      <c r="JQV653" s="68"/>
      <c r="JQW653" s="68"/>
      <c r="JQX653" s="68"/>
      <c r="JQY653" s="68"/>
      <c r="JQZ653" s="68"/>
      <c r="JRA653" s="68"/>
      <c r="JRB653" s="68"/>
      <c r="JRC653" s="68"/>
      <c r="JRD653" s="68"/>
      <c r="JRE653" s="68"/>
      <c r="JRF653" s="68"/>
      <c r="JRG653" s="68"/>
      <c r="JRH653" s="68"/>
      <c r="JRI653" s="68"/>
      <c r="JRJ653" s="68"/>
      <c r="JRK653" s="68"/>
      <c r="JRL653" s="68"/>
      <c r="JRM653" s="68"/>
      <c r="JRN653" s="68"/>
      <c r="JRO653" s="68"/>
      <c r="JRP653" s="68"/>
      <c r="JRQ653" s="68"/>
      <c r="JRR653" s="68"/>
      <c r="JRS653" s="68"/>
      <c r="JRT653" s="68"/>
      <c r="JRU653" s="68"/>
      <c r="JRV653" s="68"/>
      <c r="JRW653" s="68"/>
      <c r="JRX653" s="68"/>
      <c r="JRY653" s="68"/>
      <c r="JRZ653" s="68"/>
      <c r="JSA653" s="68"/>
      <c r="JSB653" s="68"/>
      <c r="JSC653" s="68"/>
      <c r="JSD653" s="68"/>
      <c r="JSE653" s="68"/>
      <c r="JSF653" s="68"/>
      <c r="JSG653" s="68"/>
      <c r="JSH653" s="68"/>
      <c r="JSI653" s="68"/>
      <c r="JSJ653" s="68"/>
      <c r="JSK653" s="68"/>
      <c r="JSL653" s="68"/>
      <c r="JSM653" s="68"/>
      <c r="JSN653" s="68"/>
      <c r="JSO653" s="68"/>
      <c r="JSP653" s="68"/>
      <c r="JSQ653" s="68"/>
      <c r="JSR653" s="68"/>
      <c r="JSS653" s="68"/>
      <c r="JST653" s="68"/>
      <c r="JSU653" s="68"/>
      <c r="JSV653" s="68"/>
      <c r="JSW653" s="68"/>
      <c r="JSX653" s="68"/>
      <c r="JSY653" s="68"/>
      <c r="JSZ653" s="68"/>
      <c r="JTA653" s="68"/>
      <c r="JTB653" s="68"/>
      <c r="JTC653" s="68"/>
      <c r="JTD653" s="68"/>
      <c r="JTE653" s="68"/>
      <c r="JTF653" s="68"/>
      <c r="JTG653" s="68"/>
      <c r="JTH653" s="68"/>
      <c r="JTI653" s="68"/>
      <c r="JTJ653" s="68"/>
      <c r="JTK653" s="68"/>
      <c r="JTL653" s="68"/>
      <c r="JTM653" s="68"/>
      <c r="JTN653" s="68"/>
      <c r="JTO653" s="68"/>
      <c r="JTP653" s="68"/>
      <c r="JTQ653" s="68"/>
      <c r="JTR653" s="68"/>
      <c r="JTS653" s="68"/>
      <c r="JTT653" s="68"/>
      <c r="JTU653" s="68"/>
      <c r="JTV653" s="68"/>
      <c r="JTW653" s="68"/>
      <c r="JTX653" s="68"/>
      <c r="JTY653" s="68"/>
      <c r="JTZ653" s="68"/>
      <c r="JUA653" s="68"/>
      <c r="JUB653" s="68"/>
      <c r="JUC653" s="68"/>
      <c r="JUD653" s="68"/>
      <c r="JUE653" s="68"/>
      <c r="JUF653" s="68"/>
      <c r="JUG653" s="68"/>
      <c r="JUH653" s="68"/>
      <c r="JUI653" s="68"/>
      <c r="JUJ653" s="68"/>
      <c r="JUK653" s="68"/>
      <c r="JUL653" s="68"/>
      <c r="JUM653" s="68"/>
      <c r="JUN653" s="68"/>
      <c r="JUO653" s="68"/>
      <c r="JUP653" s="68"/>
      <c r="JUQ653" s="68"/>
      <c r="JUR653" s="68"/>
      <c r="JUS653" s="68"/>
      <c r="JUT653" s="68"/>
      <c r="JUU653" s="68"/>
      <c r="JUV653" s="68"/>
      <c r="JUW653" s="68"/>
      <c r="JUX653" s="68"/>
      <c r="JUY653" s="68"/>
      <c r="JUZ653" s="68"/>
      <c r="JVA653" s="68"/>
      <c r="JVB653" s="68"/>
      <c r="JVC653" s="68"/>
      <c r="JVD653" s="68"/>
      <c r="JVE653" s="68"/>
      <c r="JVF653" s="68"/>
      <c r="JVG653" s="68"/>
      <c r="JVH653" s="68"/>
      <c r="JVI653" s="68"/>
      <c r="JVJ653" s="68"/>
      <c r="JVK653" s="68"/>
      <c r="JVL653" s="68"/>
      <c r="JVM653" s="68"/>
      <c r="JVN653" s="68"/>
      <c r="JVO653" s="68"/>
      <c r="JVP653" s="68"/>
      <c r="JVQ653" s="68"/>
      <c r="JVR653" s="68"/>
      <c r="JVS653" s="68"/>
      <c r="JVT653" s="68"/>
      <c r="JVU653" s="68"/>
      <c r="JVV653" s="68"/>
      <c r="JVW653" s="68"/>
      <c r="JVX653" s="68"/>
      <c r="JVY653" s="68"/>
      <c r="JVZ653" s="68"/>
      <c r="JWA653" s="68"/>
      <c r="JWB653" s="68"/>
      <c r="JWC653" s="68"/>
      <c r="JWD653" s="68"/>
      <c r="JWE653" s="68"/>
      <c r="JWF653" s="68"/>
      <c r="JWG653" s="68"/>
      <c r="JWH653" s="68"/>
      <c r="JWI653" s="68"/>
      <c r="JWJ653" s="68"/>
      <c r="JWK653" s="68"/>
      <c r="JWL653" s="68"/>
      <c r="JWM653" s="68"/>
      <c r="JWN653" s="68"/>
      <c r="JWO653" s="68"/>
      <c r="JWP653" s="68"/>
      <c r="JWQ653" s="68"/>
      <c r="JWR653" s="68"/>
      <c r="JWS653" s="68"/>
      <c r="JWT653" s="68"/>
      <c r="JWU653" s="68"/>
      <c r="JWV653" s="68"/>
      <c r="JWW653" s="68"/>
      <c r="JWX653" s="68"/>
      <c r="JWY653" s="68"/>
      <c r="JWZ653" s="68"/>
      <c r="JXA653" s="68"/>
      <c r="JXB653" s="68"/>
      <c r="JXC653" s="68"/>
      <c r="JXD653" s="68"/>
      <c r="JXE653" s="68"/>
      <c r="JXF653" s="68"/>
      <c r="JXG653" s="68"/>
      <c r="JXH653" s="68"/>
      <c r="JXI653" s="68"/>
      <c r="JXJ653" s="68"/>
      <c r="JXK653" s="68"/>
      <c r="JXL653" s="68"/>
      <c r="JXM653" s="68"/>
      <c r="JXN653" s="68"/>
      <c r="JXO653" s="68"/>
      <c r="JXP653" s="68"/>
      <c r="JXQ653" s="68"/>
      <c r="JXR653" s="68"/>
      <c r="JXS653" s="68"/>
      <c r="JXT653" s="68"/>
      <c r="JXU653" s="68"/>
      <c r="JXV653" s="68"/>
      <c r="JXW653" s="68"/>
      <c r="JXX653" s="68"/>
      <c r="JXY653" s="68"/>
      <c r="JXZ653" s="68"/>
      <c r="JYA653" s="68"/>
      <c r="JYB653" s="68"/>
      <c r="JYC653" s="68"/>
      <c r="JYD653" s="68"/>
      <c r="JYE653" s="68"/>
      <c r="JYF653" s="68"/>
      <c r="JYG653" s="68"/>
      <c r="JYH653" s="68"/>
      <c r="JYI653" s="68"/>
      <c r="JYJ653" s="68"/>
      <c r="JYK653" s="68"/>
      <c r="JYL653" s="68"/>
      <c r="JYM653" s="68"/>
      <c r="JYN653" s="68"/>
      <c r="JYO653" s="68"/>
      <c r="JYP653" s="68"/>
      <c r="JYQ653" s="68"/>
      <c r="JYR653" s="68"/>
      <c r="JYS653" s="68"/>
      <c r="JYT653" s="68"/>
      <c r="JYU653" s="68"/>
      <c r="JYV653" s="68"/>
      <c r="JYW653" s="68"/>
      <c r="JYX653" s="68"/>
      <c r="JYY653" s="68"/>
      <c r="JYZ653" s="68"/>
      <c r="JZA653" s="68"/>
      <c r="JZB653" s="68"/>
      <c r="JZC653" s="68"/>
      <c r="JZD653" s="68"/>
      <c r="JZE653" s="68"/>
      <c r="JZF653" s="68"/>
      <c r="JZG653" s="68"/>
      <c r="JZH653" s="68"/>
      <c r="JZI653" s="68"/>
      <c r="JZJ653" s="68"/>
      <c r="JZK653" s="68"/>
      <c r="JZL653" s="68"/>
      <c r="JZM653" s="68"/>
      <c r="JZN653" s="68"/>
      <c r="JZO653" s="68"/>
      <c r="JZP653" s="68"/>
      <c r="JZQ653" s="68"/>
      <c r="JZR653" s="68"/>
      <c r="JZS653" s="68"/>
      <c r="JZT653" s="68"/>
      <c r="JZU653" s="68"/>
      <c r="JZV653" s="68"/>
      <c r="JZW653" s="68"/>
      <c r="JZX653" s="68"/>
      <c r="JZY653" s="68"/>
      <c r="JZZ653" s="68"/>
      <c r="KAA653" s="68"/>
      <c r="KAB653" s="68"/>
      <c r="KAC653" s="68"/>
      <c r="KAD653" s="68"/>
      <c r="KAE653" s="68"/>
      <c r="KAF653" s="68"/>
      <c r="KAG653" s="68"/>
      <c r="KAH653" s="68"/>
      <c r="KAI653" s="68"/>
      <c r="KAJ653" s="68"/>
      <c r="KAK653" s="68"/>
      <c r="KAL653" s="68"/>
      <c r="KAM653" s="68"/>
      <c r="KAN653" s="68"/>
      <c r="KAO653" s="68"/>
      <c r="KAP653" s="68"/>
      <c r="KAQ653" s="68"/>
      <c r="KAR653" s="68"/>
      <c r="KAS653" s="68"/>
      <c r="KAT653" s="68"/>
      <c r="KAU653" s="68"/>
      <c r="KAV653" s="68"/>
      <c r="KAW653" s="68"/>
      <c r="KAX653" s="68"/>
      <c r="KAY653" s="68"/>
      <c r="KAZ653" s="68"/>
      <c r="KBA653" s="68"/>
      <c r="KBB653" s="68"/>
      <c r="KBC653" s="68"/>
      <c r="KBD653" s="68"/>
      <c r="KBE653" s="68"/>
      <c r="KBF653" s="68"/>
      <c r="KBG653" s="68"/>
      <c r="KBH653" s="68"/>
      <c r="KBI653" s="68"/>
      <c r="KBJ653" s="68"/>
      <c r="KBK653" s="68"/>
      <c r="KBL653" s="68"/>
      <c r="KBM653" s="68"/>
      <c r="KBN653" s="68"/>
      <c r="KBO653" s="68"/>
      <c r="KBP653" s="68"/>
      <c r="KBQ653" s="68"/>
      <c r="KBR653" s="68"/>
      <c r="KBS653" s="68"/>
      <c r="KBT653" s="68"/>
      <c r="KBU653" s="68"/>
      <c r="KBV653" s="68"/>
      <c r="KBW653" s="68"/>
      <c r="KBX653" s="68"/>
      <c r="KBY653" s="68"/>
      <c r="KBZ653" s="68"/>
      <c r="KCA653" s="68"/>
      <c r="KCB653" s="68"/>
      <c r="KCC653" s="68"/>
      <c r="KCD653" s="68"/>
      <c r="KCE653" s="68"/>
      <c r="KCF653" s="68"/>
      <c r="KCG653" s="68"/>
      <c r="KCH653" s="68"/>
      <c r="KCI653" s="68"/>
      <c r="KCJ653" s="68"/>
      <c r="KCK653" s="68"/>
      <c r="KCL653" s="68"/>
      <c r="KCM653" s="68"/>
      <c r="KCN653" s="68"/>
      <c r="KCO653" s="68"/>
      <c r="KCP653" s="68"/>
      <c r="KCQ653" s="68"/>
      <c r="KCR653" s="68"/>
      <c r="KCS653" s="68"/>
      <c r="KCT653" s="68"/>
      <c r="KCU653" s="68"/>
      <c r="KCV653" s="68"/>
      <c r="KCW653" s="68"/>
      <c r="KCX653" s="68"/>
      <c r="KCY653" s="68"/>
      <c r="KCZ653" s="68"/>
      <c r="KDA653" s="68"/>
      <c r="KDB653" s="68"/>
      <c r="KDC653" s="68"/>
      <c r="KDD653" s="68"/>
      <c r="KDE653" s="68"/>
      <c r="KDF653" s="68"/>
      <c r="KDG653" s="68"/>
      <c r="KDH653" s="68"/>
      <c r="KDI653" s="68"/>
      <c r="KDJ653" s="68"/>
      <c r="KDK653" s="68"/>
      <c r="KDL653" s="68"/>
      <c r="KDM653" s="68"/>
      <c r="KDN653" s="68"/>
      <c r="KDO653" s="68"/>
      <c r="KDP653" s="68"/>
      <c r="KDQ653" s="68"/>
      <c r="KDR653" s="68"/>
      <c r="KDS653" s="68"/>
      <c r="KDT653" s="68"/>
      <c r="KDU653" s="68"/>
      <c r="KDV653" s="68"/>
      <c r="KDW653" s="68"/>
      <c r="KDX653" s="68"/>
      <c r="KDY653" s="68"/>
      <c r="KDZ653" s="68"/>
      <c r="KEA653" s="68"/>
      <c r="KEB653" s="68"/>
      <c r="KEC653" s="68"/>
      <c r="KED653" s="68"/>
      <c r="KEE653" s="68"/>
      <c r="KEF653" s="68"/>
      <c r="KEG653" s="68"/>
      <c r="KEH653" s="68"/>
      <c r="KEI653" s="68"/>
      <c r="KEJ653" s="68"/>
      <c r="KEK653" s="68"/>
      <c r="KEL653" s="68"/>
      <c r="KEM653" s="68"/>
      <c r="KEN653" s="68"/>
      <c r="KEO653" s="68"/>
      <c r="KEP653" s="68"/>
      <c r="KEQ653" s="68"/>
      <c r="KER653" s="68"/>
      <c r="KES653" s="68"/>
      <c r="KET653" s="68"/>
      <c r="KEU653" s="68"/>
      <c r="KEV653" s="68"/>
      <c r="KEW653" s="68"/>
      <c r="KEX653" s="68"/>
      <c r="KEY653" s="68"/>
      <c r="KEZ653" s="68"/>
      <c r="KFA653" s="68"/>
      <c r="KFB653" s="68"/>
      <c r="KFC653" s="68"/>
      <c r="KFD653" s="68"/>
      <c r="KFE653" s="68"/>
      <c r="KFF653" s="68"/>
      <c r="KFG653" s="68"/>
      <c r="KFH653" s="68"/>
      <c r="KFI653" s="68"/>
      <c r="KFJ653" s="68"/>
      <c r="KFK653" s="68"/>
      <c r="KFL653" s="68"/>
      <c r="KFM653" s="68"/>
      <c r="KFN653" s="68"/>
      <c r="KFO653" s="68"/>
      <c r="KFP653" s="68"/>
      <c r="KFQ653" s="68"/>
      <c r="KFR653" s="68"/>
      <c r="KFS653" s="68"/>
      <c r="KFT653" s="68"/>
      <c r="KFU653" s="68"/>
      <c r="KFV653" s="68"/>
      <c r="KFW653" s="68"/>
      <c r="KFX653" s="68"/>
      <c r="KFY653" s="68"/>
      <c r="KFZ653" s="68"/>
      <c r="KGA653" s="68"/>
      <c r="KGB653" s="68"/>
      <c r="KGC653" s="68"/>
      <c r="KGD653" s="68"/>
      <c r="KGE653" s="68"/>
      <c r="KGF653" s="68"/>
      <c r="KGG653" s="68"/>
      <c r="KGH653" s="68"/>
      <c r="KGI653" s="68"/>
      <c r="KGJ653" s="68"/>
      <c r="KGK653" s="68"/>
      <c r="KGL653" s="68"/>
      <c r="KGM653" s="68"/>
      <c r="KGN653" s="68"/>
      <c r="KGO653" s="68"/>
      <c r="KGP653" s="68"/>
      <c r="KGQ653" s="68"/>
      <c r="KGR653" s="68"/>
      <c r="KGS653" s="68"/>
      <c r="KGT653" s="68"/>
      <c r="KGU653" s="68"/>
      <c r="KGV653" s="68"/>
      <c r="KGW653" s="68"/>
      <c r="KGX653" s="68"/>
      <c r="KGY653" s="68"/>
      <c r="KGZ653" s="68"/>
      <c r="KHA653" s="68"/>
      <c r="KHB653" s="68"/>
      <c r="KHC653" s="68"/>
      <c r="KHD653" s="68"/>
      <c r="KHE653" s="68"/>
      <c r="KHF653" s="68"/>
      <c r="KHG653" s="68"/>
      <c r="KHH653" s="68"/>
      <c r="KHI653" s="68"/>
      <c r="KHJ653" s="68"/>
      <c r="KHK653" s="68"/>
      <c r="KHL653" s="68"/>
      <c r="KHM653" s="68"/>
      <c r="KHN653" s="68"/>
      <c r="KHO653" s="68"/>
      <c r="KHP653" s="68"/>
      <c r="KHQ653" s="68"/>
      <c r="KHR653" s="68"/>
      <c r="KHS653" s="68"/>
      <c r="KHT653" s="68"/>
      <c r="KHU653" s="68"/>
      <c r="KHV653" s="68"/>
      <c r="KHW653" s="68"/>
      <c r="KHX653" s="68"/>
      <c r="KHY653" s="68"/>
      <c r="KHZ653" s="68"/>
      <c r="KIA653" s="68"/>
      <c r="KIB653" s="68"/>
      <c r="KIC653" s="68"/>
      <c r="KID653" s="68"/>
      <c r="KIE653" s="68"/>
      <c r="KIF653" s="68"/>
      <c r="KIG653" s="68"/>
      <c r="KIH653" s="68"/>
      <c r="KII653" s="68"/>
      <c r="KIJ653" s="68"/>
      <c r="KIK653" s="68"/>
      <c r="KIL653" s="68"/>
      <c r="KIM653" s="68"/>
      <c r="KIN653" s="68"/>
      <c r="KIO653" s="68"/>
      <c r="KIP653" s="68"/>
      <c r="KIQ653" s="68"/>
      <c r="KIR653" s="68"/>
      <c r="KIS653" s="68"/>
      <c r="KIT653" s="68"/>
      <c r="KIU653" s="68"/>
      <c r="KIV653" s="68"/>
      <c r="KIW653" s="68"/>
      <c r="KIX653" s="68"/>
      <c r="KIY653" s="68"/>
      <c r="KIZ653" s="68"/>
      <c r="KJA653" s="68"/>
      <c r="KJB653" s="68"/>
      <c r="KJC653" s="68"/>
      <c r="KJD653" s="68"/>
      <c r="KJE653" s="68"/>
      <c r="KJF653" s="68"/>
      <c r="KJG653" s="68"/>
      <c r="KJH653" s="68"/>
      <c r="KJI653" s="68"/>
      <c r="KJJ653" s="68"/>
      <c r="KJK653" s="68"/>
      <c r="KJL653" s="68"/>
      <c r="KJM653" s="68"/>
      <c r="KJN653" s="68"/>
      <c r="KJO653" s="68"/>
      <c r="KJP653" s="68"/>
      <c r="KJQ653" s="68"/>
      <c r="KJR653" s="68"/>
      <c r="KJS653" s="68"/>
      <c r="KJT653" s="68"/>
      <c r="KJU653" s="68"/>
      <c r="KJV653" s="68"/>
      <c r="KJW653" s="68"/>
      <c r="KJX653" s="68"/>
      <c r="KJY653" s="68"/>
      <c r="KJZ653" s="68"/>
      <c r="KKA653" s="68"/>
      <c r="KKB653" s="68"/>
      <c r="KKC653" s="68"/>
      <c r="KKD653" s="68"/>
      <c r="KKE653" s="68"/>
      <c r="KKF653" s="68"/>
      <c r="KKG653" s="68"/>
      <c r="KKH653" s="68"/>
      <c r="KKI653" s="68"/>
      <c r="KKJ653" s="68"/>
      <c r="KKK653" s="68"/>
      <c r="KKL653" s="68"/>
      <c r="KKM653" s="68"/>
      <c r="KKN653" s="68"/>
      <c r="KKO653" s="68"/>
      <c r="KKP653" s="68"/>
      <c r="KKQ653" s="68"/>
      <c r="KKR653" s="68"/>
      <c r="KKS653" s="68"/>
      <c r="KKT653" s="68"/>
      <c r="KKU653" s="68"/>
      <c r="KKV653" s="68"/>
      <c r="KKW653" s="68"/>
      <c r="KKX653" s="68"/>
      <c r="KKY653" s="68"/>
      <c r="KKZ653" s="68"/>
      <c r="KLA653" s="68"/>
      <c r="KLB653" s="68"/>
      <c r="KLC653" s="68"/>
      <c r="KLD653" s="68"/>
      <c r="KLE653" s="68"/>
      <c r="KLF653" s="68"/>
      <c r="KLG653" s="68"/>
      <c r="KLH653" s="68"/>
      <c r="KLI653" s="68"/>
      <c r="KLJ653" s="68"/>
      <c r="KLK653" s="68"/>
      <c r="KLL653" s="68"/>
      <c r="KLM653" s="68"/>
      <c r="KLN653" s="68"/>
      <c r="KLO653" s="68"/>
      <c r="KLP653" s="68"/>
      <c r="KLQ653" s="68"/>
      <c r="KLR653" s="68"/>
      <c r="KLS653" s="68"/>
      <c r="KLT653" s="68"/>
      <c r="KLU653" s="68"/>
      <c r="KLV653" s="68"/>
      <c r="KLW653" s="68"/>
      <c r="KLX653" s="68"/>
      <c r="KLY653" s="68"/>
      <c r="KLZ653" s="68"/>
      <c r="KMA653" s="68"/>
      <c r="KMB653" s="68"/>
      <c r="KMC653" s="68"/>
      <c r="KMD653" s="68"/>
      <c r="KME653" s="68"/>
      <c r="KMF653" s="68"/>
      <c r="KMG653" s="68"/>
      <c r="KMH653" s="68"/>
      <c r="KMI653" s="68"/>
      <c r="KMJ653" s="68"/>
      <c r="KMK653" s="68"/>
      <c r="KML653" s="68"/>
      <c r="KMM653" s="68"/>
      <c r="KMN653" s="68"/>
      <c r="KMO653" s="68"/>
      <c r="KMP653" s="68"/>
      <c r="KMQ653" s="68"/>
      <c r="KMR653" s="68"/>
      <c r="KMS653" s="68"/>
      <c r="KMT653" s="68"/>
      <c r="KMU653" s="68"/>
      <c r="KMV653" s="68"/>
      <c r="KMW653" s="68"/>
      <c r="KMX653" s="68"/>
      <c r="KMY653" s="68"/>
      <c r="KMZ653" s="68"/>
      <c r="KNA653" s="68"/>
      <c r="KNB653" s="68"/>
      <c r="KNC653" s="68"/>
      <c r="KND653" s="68"/>
      <c r="KNE653" s="68"/>
      <c r="KNF653" s="68"/>
      <c r="KNG653" s="68"/>
      <c r="KNH653" s="68"/>
      <c r="KNI653" s="68"/>
      <c r="KNJ653" s="68"/>
      <c r="KNK653" s="68"/>
      <c r="KNL653" s="68"/>
      <c r="KNM653" s="68"/>
      <c r="KNN653" s="68"/>
      <c r="KNO653" s="68"/>
      <c r="KNP653" s="68"/>
      <c r="KNQ653" s="68"/>
      <c r="KNR653" s="68"/>
      <c r="KNS653" s="68"/>
      <c r="KNT653" s="68"/>
      <c r="KNU653" s="68"/>
      <c r="KNV653" s="68"/>
      <c r="KNW653" s="68"/>
      <c r="KNX653" s="68"/>
      <c r="KNY653" s="68"/>
      <c r="KNZ653" s="68"/>
      <c r="KOA653" s="68"/>
      <c r="KOB653" s="68"/>
      <c r="KOC653" s="68"/>
      <c r="KOD653" s="68"/>
      <c r="KOE653" s="68"/>
      <c r="KOF653" s="68"/>
      <c r="KOG653" s="68"/>
      <c r="KOH653" s="68"/>
      <c r="KOI653" s="68"/>
      <c r="KOJ653" s="68"/>
      <c r="KOK653" s="68"/>
      <c r="KOL653" s="68"/>
      <c r="KOM653" s="68"/>
      <c r="KON653" s="68"/>
      <c r="KOO653" s="68"/>
      <c r="KOP653" s="68"/>
      <c r="KOQ653" s="68"/>
      <c r="KOR653" s="68"/>
      <c r="KOS653" s="68"/>
      <c r="KOT653" s="68"/>
      <c r="KOU653" s="68"/>
      <c r="KOV653" s="68"/>
      <c r="KOW653" s="68"/>
      <c r="KOX653" s="68"/>
      <c r="KOY653" s="68"/>
      <c r="KOZ653" s="68"/>
      <c r="KPA653" s="68"/>
      <c r="KPB653" s="68"/>
      <c r="KPC653" s="68"/>
      <c r="KPD653" s="68"/>
      <c r="KPE653" s="68"/>
      <c r="KPF653" s="68"/>
      <c r="KPG653" s="68"/>
      <c r="KPH653" s="68"/>
      <c r="KPI653" s="68"/>
      <c r="KPJ653" s="68"/>
      <c r="KPK653" s="68"/>
      <c r="KPL653" s="68"/>
      <c r="KPM653" s="68"/>
      <c r="KPN653" s="68"/>
      <c r="KPO653" s="68"/>
      <c r="KPP653" s="68"/>
      <c r="KPQ653" s="68"/>
      <c r="KPR653" s="68"/>
      <c r="KPS653" s="68"/>
      <c r="KPT653" s="68"/>
      <c r="KPU653" s="68"/>
      <c r="KPV653" s="68"/>
      <c r="KPW653" s="68"/>
      <c r="KPX653" s="68"/>
      <c r="KPY653" s="68"/>
      <c r="KPZ653" s="68"/>
      <c r="KQA653" s="68"/>
      <c r="KQB653" s="68"/>
      <c r="KQC653" s="68"/>
      <c r="KQD653" s="68"/>
      <c r="KQE653" s="68"/>
      <c r="KQF653" s="68"/>
      <c r="KQG653" s="68"/>
      <c r="KQH653" s="68"/>
      <c r="KQI653" s="68"/>
      <c r="KQJ653" s="68"/>
      <c r="KQK653" s="68"/>
      <c r="KQL653" s="68"/>
      <c r="KQM653" s="68"/>
      <c r="KQN653" s="68"/>
      <c r="KQO653" s="68"/>
      <c r="KQP653" s="68"/>
      <c r="KQQ653" s="68"/>
      <c r="KQR653" s="68"/>
      <c r="KQS653" s="68"/>
      <c r="KQT653" s="68"/>
      <c r="KQU653" s="68"/>
      <c r="KQV653" s="68"/>
      <c r="KQW653" s="68"/>
      <c r="KQX653" s="68"/>
      <c r="KQY653" s="68"/>
      <c r="KQZ653" s="68"/>
      <c r="KRA653" s="68"/>
      <c r="KRB653" s="68"/>
      <c r="KRC653" s="68"/>
      <c r="KRD653" s="68"/>
      <c r="KRE653" s="68"/>
      <c r="KRF653" s="68"/>
      <c r="KRG653" s="68"/>
      <c r="KRH653" s="68"/>
      <c r="KRI653" s="68"/>
      <c r="KRJ653" s="68"/>
      <c r="KRK653" s="68"/>
      <c r="KRL653" s="68"/>
      <c r="KRM653" s="68"/>
      <c r="KRN653" s="68"/>
      <c r="KRO653" s="68"/>
      <c r="KRP653" s="68"/>
      <c r="KRQ653" s="68"/>
      <c r="KRR653" s="68"/>
      <c r="KRS653" s="68"/>
      <c r="KRT653" s="68"/>
      <c r="KRU653" s="68"/>
      <c r="KRV653" s="68"/>
      <c r="KRW653" s="68"/>
      <c r="KRX653" s="68"/>
      <c r="KRY653" s="68"/>
      <c r="KRZ653" s="68"/>
      <c r="KSA653" s="68"/>
      <c r="KSB653" s="68"/>
      <c r="KSC653" s="68"/>
      <c r="KSD653" s="68"/>
      <c r="KSE653" s="68"/>
      <c r="KSF653" s="68"/>
      <c r="KSG653" s="68"/>
      <c r="KSH653" s="68"/>
      <c r="KSI653" s="68"/>
      <c r="KSJ653" s="68"/>
      <c r="KSK653" s="68"/>
      <c r="KSL653" s="68"/>
      <c r="KSM653" s="68"/>
      <c r="KSN653" s="68"/>
      <c r="KSO653" s="68"/>
      <c r="KSP653" s="68"/>
      <c r="KSQ653" s="68"/>
      <c r="KSR653" s="68"/>
      <c r="KSS653" s="68"/>
      <c r="KST653" s="68"/>
      <c r="KSU653" s="68"/>
      <c r="KSV653" s="68"/>
      <c r="KSW653" s="68"/>
      <c r="KSX653" s="68"/>
      <c r="KSY653" s="68"/>
      <c r="KSZ653" s="68"/>
      <c r="KTA653" s="68"/>
      <c r="KTB653" s="68"/>
      <c r="KTC653" s="68"/>
      <c r="KTD653" s="68"/>
      <c r="KTE653" s="68"/>
      <c r="KTF653" s="68"/>
      <c r="KTG653" s="68"/>
      <c r="KTH653" s="68"/>
      <c r="KTI653" s="68"/>
      <c r="KTJ653" s="68"/>
      <c r="KTK653" s="68"/>
      <c r="KTL653" s="68"/>
      <c r="KTM653" s="68"/>
      <c r="KTN653" s="68"/>
      <c r="KTO653" s="68"/>
      <c r="KTP653" s="68"/>
      <c r="KTQ653" s="68"/>
      <c r="KTR653" s="68"/>
      <c r="KTS653" s="68"/>
      <c r="KTT653" s="68"/>
      <c r="KTU653" s="68"/>
      <c r="KTV653" s="68"/>
      <c r="KTW653" s="68"/>
      <c r="KTX653" s="68"/>
      <c r="KTY653" s="68"/>
      <c r="KTZ653" s="68"/>
      <c r="KUA653" s="68"/>
      <c r="KUB653" s="68"/>
      <c r="KUC653" s="68"/>
      <c r="KUD653" s="68"/>
      <c r="KUE653" s="68"/>
      <c r="KUF653" s="68"/>
      <c r="KUG653" s="68"/>
      <c r="KUH653" s="68"/>
      <c r="KUI653" s="68"/>
      <c r="KUJ653" s="68"/>
      <c r="KUK653" s="68"/>
      <c r="KUL653" s="68"/>
      <c r="KUM653" s="68"/>
      <c r="KUN653" s="68"/>
      <c r="KUO653" s="68"/>
      <c r="KUP653" s="68"/>
      <c r="KUQ653" s="68"/>
      <c r="KUR653" s="68"/>
      <c r="KUS653" s="68"/>
      <c r="KUT653" s="68"/>
      <c r="KUU653" s="68"/>
      <c r="KUV653" s="68"/>
      <c r="KUW653" s="68"/>
      <c r="KUX653" s="68"/>
      <c r="KUY653" s="68"/>
      <c r="KUZ653" s="68"/>
      <c r="KVA653" s="68"/>
      <c r="KVB653" s="68"/>
      <c r="KVC653" s="68"/>
      <c r="KVD653" s="68"/>
      <c r="KVE653" s="68"/>
      <c r="KVF653" s="68"/>
      <c r="KVG653" s="68"/>
      <c r="KVH653" s="68"/>
      <c r="KVI653" s="68"/>
      <c r="KVJ653" s="68"/>
      <c r="KVK653" s="68"/>
      <c r="KVL653" s="68"/>
      <c r="KVM653" s="68"/>
      <c r="KVN653" s="68"/>
      <c r="KVO653" s="68"/>
      <c r="KVP653" s="68"/>
      <c r="KVQ653" s="68"/>
      <c r="KVR653" s="68"/>
      <c r="KVS653" s="68"/>
      <c r="KVT653" s="68"/>
      <c r="KVU653" s="68"/>
      <c r="KVV653" s="68"/>
      <c r="KVW653" s="68"/>
      <c r="KVX653" s="68"/>
      <c r="KVY653" s="68"/>
      <c r="KVZ653" s="68"/>
      <c r="KWA653" s="68"/>
      <c r="KWB653" s="68"/>
      <c r="KWC653" s="68"/>
      <c r="KWD653" s="68"/>
      <c r="KWE653" s="68"/>
      <c r="KWF653" s="68"/>
      <c r="KWG653" s="68"/>
      <c r="KWH653" s="68"/>
      <c r="KWI653" s="68"/>
      <c r="KWJ653" s="68"/>
      <c r="KWK653" s="68"/>
      <c r="KWL653" s="68"/>
      <c r="KWM653" s="68"/>
      <c r="KWN653" s="68"/>
      <c r="KWO653" s="68"/>
      <c r="KWP653" s="68"/>
      <c r="KWQ653" s="68"/>
      <c r="KWR653" s="68"/>
      <c r="KWS653" s="68"/>
      <c r="KWT653" s="68"/>
      <c r="KWU653" s="68"/>
      <c r="KWV653" s="68"/>
      <c r="KWW653" s="68"/>
      <c r="KWX653" s="68"/>
      <c r="KWY653" s="68"/>
      <c r="KWZ653" s="68"/>
      <c r="KXA653" s="68"/>
      <c r="KXB653" s="68"/>
      <c r="KXC653" s="68"/>
      <c r="KXD653" s="68"/>
      <c r="KXE653" s="68"/>
      <c r="KXF653" s="68"/>
      <c r="KXG653" s="68"/>
      <c r="KXH653" s="68"/>
      <c r="KXI653" s="68"/>
      <c r="KXJ653" s="68"/>
      <c r="KXK653" s="68"/>
      <c r="KXL653" s="68"/>
      <c r="KXM653" s="68"/>
      <c r="KXN653" s="68"/>
      <c r="KXO653" s="68"/>
      <c r="KXP653" s="68"/>
      <c r="KXQ653" s="68"/>
      <c r="KXR653" s="68"/>
      <c r="KXS653" s="68"/>
      <c r="KXT653" s="68"/>
      <c r="KXU653" s="68"/>
      <c r="KXV653" s="68"/>
      <c r="KXW653" s="68"/>
      <c r="KXX653" s="68"/>
      <c r="KXY653" s="68"/>
      <c r="KXZ653" s="68"/>
      <c r="KYA653" s="68"/>
      <c r="KYB653" s="68"/>
      <c r="KYC653" s="68"/>
      <c r="KYD653" s="68"/>
      <c r="KYE653" s="68"/>
      <c r="KYF653" s="68"/>
      <c r="KYG653" s="68"/>
      <c r="KYH653" s="68"/>
      <c r="KYI653" s="68"/>
      <c r="KYJ653" s="68"/>
      <c r="KYK653" s="68"/>
      <c r="KYL653" s="68"/>
      <c r="KYM653" s="68"/>
      <c r="KYN653" s="68"/>
      <c r="KYO653" s="68"/>
      <c r="KYP653" s="68"/>
      <c r="KYQ653" s="68"/>
      <c r="KYR653" s="68"/>
      <c r="KYS653" s="68"/>
      <c r="KYT653" s="68"/>
      <c r="KYU653" s="68"/>
      <c r="KYV653" s="68"/>
      <c r="KYW653" s="68"/>
      <c r="KYX653" s="68"/>
      <c r="KYY653" s="68"/>
      <c r="KYZ653" s="68"/>
      <c r="KZA653" s="68"/>
      <c r="KZB653" s="68"/>
      <c r="KZC653" s="68"/>
      <c r="KZD653" s="68"/>
      <c r="KZE653" s="68"/>
      <c r="KZF653" s="68"/>
      <c r="KZG653" s="68"/>
      <c r="KZH653" s="68"/>
      <c r="KZI653" s="68"/>
      <c r="KZJ653" s="68"/>
      <c r="KZK653" s="68"/>
      <c r="KZL653" s="68"/>
      <c r="KZM653" s="68"/>
      <c r="KZN653" s="68"/>
      <c r="KZO653" s="68"/>
      <c r="KZP653" s="68"/>
      <c r="KZQ653" s="68"/>
      <c r="KZR653" s="68"/>
      <c r="KZS653" s="68"/>
      <c r="KZT653" s="68"/>
      <c r="KZU653" s="68"/>
      <c r="KZV653" s="68"/>
      <c r="KZW653" s="68"/>
      <c r="KZX653" s="68"/>
      <c r="KZY653" s="68"/>
      <c r="KZZ653" s="68"/>
      <c r="LAA653" s="68"/>
      <c r="LAB653" s="68"/>
      <c r="LAC653" s="68"/>
      <c r="LAD653" s="68"/>
      <c r="LAE653" s="68"/>
      <c r="LAF653" s="68"/>
      <c r="LAG653" s="68"/>
      <c r="LAH653" s="68"/>
      <c r="LAI653" s="68"/>
      <c r="LAJ653" s="68"/>
      <c r="LAK653" s="68"/>
      <c r="LAL653" s="68"/>
      <c r="LAM653" s="68"/>
      <c r="LAN653" s="68"/>
      <c r="LAO653" s="68"/>
      <c r="LAP653" s="68"/>
      <c r="LAQ653" s="68"/>
      <c r="LAR653" s="68"/>
      <c r="LAS653" s="68"/>
      <c r="LAT653" s="68"/>
      <c r="LAU653" s="68"/>
      <c r="LAV653" s="68"/>
      <c r="LAW653" s="68"/>
      <c r="LAX653" s="68"/>
      <c r="LAY653" s="68"/>
      <c r="LAZ653" s="68"/>
      <c r="LBA653" s="68"/>
      <c r="LBB653" s="68"/>
      <c r="LBC653" s="68"/>
      <c r="LBD653" s="68"/>
      <c r="LBE653" s="68"/>
      <c r="LBF653" s="68"/>
      <c r="LBG653" s="68"/>
      <c r="LBH653" s="68"/>
      <c r="LBI653" s="68"/>
      <c r="LBJ653" s="68"/>
      <c r="LBK653" s="68"/>
      <c r="LBL653" s="68"/>
      <c r="LBM653" s="68"/>
      <c r="LBN653" s="68"/>
      <c r="LBO653" s="68"/>
      <c r="LBP653" s="68"/>
      <c r="LBQ653" s="68"/>
      <c r="LBR653" s="68"/>
      <c r="LBS653" s="68"/>
      <c r="LBT653" s="68"/>
      <c r="LBU653" s="68"/>
      <c r="LBV653" s="68"/>
      <c r="LBW653" s="68"/>
      <c r="LBX653" s="68"/>
      <c r="LBY653" s="68"/>
      <c r="LBZ653" s="68"/>
      <c r="LCA653" s="68"/>
      <c r="LCB653" s="68"/>
      <c r="LCC653" s="68"/>
      <c r="LCD653" s="68"/>
      <c r="LCE653" s="68"/>
      <c r="LCF653" s="68"/>
      <c r="LCG653" s="68"/>
      <c r="LCH653" s="68"/>
      <c r="LCI653" s="68"/>
      <c r="LCJ653" s="68"/>
      <c r="LCK653" s="68"/>
      <c r="LCL653" s="68"/>
      <c r="LCM653" s="68"/>
      <c r="LCN653" s="68"/>
      <c r="LCO653" s="68"/>
      <c r="LCP653" s="68"/>
      <c r="LCQ653" s="68"/>
      <c r="LCR653" s="68"/>
      <c r="LCS653" s="68"/>
      <c r="LCT653" s="68"/>
      <c r="LCU653" s="68"/>
      <c r="LCV653" s="68"/>
      <c r="LCW653" s="68"/>
      <c r="LCX653" s="68"/>
      <c r="LCY653" s="68"/>
      <c r="LCZ653" s="68"/>
      <c r="LDA653" s="68"/>
      <c r="LDB653" s="68"/>
      <c r="LDC653" s="68"/>
      <c r="LDD653" s="68"/>
      <c r="LDE653" s="68"/>
      <c r="LDF653" s="68"/>
      <c r="LDG653" s="68"/>
      <c r="LDH653" s="68"/>
      <c r="LDI653" s="68"/>
      <c r="LDJ653" s="68"/>
      <c r="LDK653" s="68"/>
      <c r="LDL653" s="68"/>
      <c r="LDM653" s="68"/>
      <c r="LDN653" s="68"/>
      <c r="LDO653" s="68"/>
      <c r="LDP653" s="68"/>
      <c r="LDQ653" s="68"/>
      <c r="LDR653" s="68"/>
      <c r="LDS653" s="68"/>
      <c r="LDT653" s="68"/>
      <c r="LDU653" s="68"/>
      <c r="LDV653" s="68"/>
      <c r="LDW653" s="68"/>
      <c r="LDX653" s="68"/>
      <c r="LDY653" s="68"/>
      <c r="LDZ653" s="68"/>
      <c r="LEA653" s="68"/>
      <c r="LEB653" s="68"/>
      <c r="LEC653" s="68"/>
      <c r="LED653" s="68"/>
      <c r="LEE653" s="68"/>
      <c r="LEF653" s="68"/>
      <c r="LEG653" s="68"/>
      <c r="LEH653" s="68"/>
      <c r="LEI653" s="68"/>
      <c r="LEJ653" s="68"/>
      <c r="LEK653" s="68"/>
      <c r="LEL653" s="68"/>
      <c r="LEM653" s="68"/>
      <c r="LEN653" s="68"/>
      <c r="LEO653" s="68"/>
      <c r="LEP653" s="68"/>
      <c r="LEQ653" s="68"/>
      <c r="LER653" s="68"/>
      <c r="LES653" s="68"/>
      <c r="LET653" s="68"/>
      <c r="LEU653" s="68"/>
      <c r="LEV653" s="68"/>
      <c r="LEW653" s="68"/>
      <c r="LEX653" s="68"/>
      <c r="LEY653" s="68"/>
      <c r="LEZ653" s="68"/>
      <c r="LFA653" s="68"/>
      <c r="LFB653" s="68"/>
      <c r="LFC653" s="68"/>
      <c r="LFD653" s="68"/>
      <c r="LFE653" s="68"/>
      <c r="LFF653" s="68"/>
      <c r="LFG653" s="68"/>
      <c r="LFH653" s="68"/>
      <c r="LFI653" s="68"/>
      <c r="LFJ653" s="68"/>
      <c r="LFK653" s="68"/>
      <c r="LFL653" s="68"/>
      <c r="LFM653" s="68"/>
      <c r="LFN653" s="68"/>
      <c r="LFO653" s="68"/>
      <c r="LFP653" s="68"/>
      <c r="LFQ653" s="68"/>
      <c r="LFR653" s="68"/>
      <c r="LFS653" s="68"/>
      <c r="LFT653" s="68"/>
      <c r="LFU653" s="68"/>
      <c r="LFV653" s="68"/>
      <c r="LFW653" s="68"/>
      <c r="LFX653" s="68"/>
      <c r="LFY653" s="68"/>
      <c r="LFZ653" s="68"/>
      <c r="LGA653" s="68"/>
      <c r="LGB653" s="68"/>
      <c r="LGC653" s="68"/>
      <c r="LGD653" s="68"/>
      <c r="LGE653" s="68"/>
      <c r="LGF653" s="68"/>
      <c r="LGG653" s="68"/>
      <c r="LGH653" s="68"/>
      <c r="LGI653" s="68"/>
      <c r="LGJ653" s="68"/>
      <c r="LGK653" s="68"/>
      <c r="LGL653" s="68"/>
      <c r="LGM653" s="68"/>
      <c r="LGN653" s="68"/>
      <c r="LGO653" s="68"/>
      <c r="LGP653" s="68"/>
      <c r="LGQ653" s="68"/>
      <c r="LGR653" s="68"/>
      <c r="LGS653" s="68"/>
      <c r="LGT653" s="68"/>
      <c r="LGU653" s="68"/>
      <c r="LGV653" s="68"/>
      <c r="LGW653" s="68"/>
      <c r="LGX653" s="68"/>
      <c r="LGY653" s="68"/>
      <c r="LGZ653" s="68"/>
      <c r="LHA653" s="68"/>
      <c r="LHB653" s="68"/>
      <c r="LHC653" s="68"/>
      <c r="LHD653" s="68"/>
      <c r="LHE653" s="68"/>
      <c r="LHF653" s="68"/>
      <c r="LHG653" s="68"/>
      <c r="LHH653" s="68"/>
      <c r="LHI653" s="68"/>
      <c r="LHJ653" s="68"/>
      <c r="LHK653" s="68"/>
      <c r="LHL653" s="68"/>
      <c r="LHM653" s="68"/>
      <c r="LHN653" s="68"/>
      <c r="LHO653" s="68"/>
      <c r="LHP653" s="68"/>
      <c r="LHQ653" s="68"/>
      <c r="LHR653" s="68"/>
      <c r="LHS653" s="68"/>
      <c r="LHT653" s="68"/>
      <c r="LHU653" s="68"/>
      <c r="LHV653" s="68"/>
      <c r="LHW653" s="68"/>
      <c r="LHX653" s="68"/>
      <c r="LHY653" s="68"/>
      <c r="LHZ653" s="68"/>
      <c r="LIA653" s="68"/>
      <c r="LIB653" s="68"/>
      <c r="LIC653" s="68"/>
      <c r="LID653" s="68"/>
      <c r="LIE653" s="68"/>
      <c r="LIF653" s="68"/>
      <c r="LIG653" s="68"/>
      <c r="LIH653" s="68"/>
      <c r="LII653" s="68"/>
      <c r="LIJ653" s="68"/>
      <c r="LIK653" s="68"/>
      <c r="LIL653" s="68"/>
      <c r="LIM653" s="68"/>
      <c r="LIN653" s="68"/>
      <c r="LIO653" s="68"/>
      <c r="LIP653" s="68"/>
      <c r="LIQ653" s="68"/>
      <c r="LIR653" s="68"/>
      <c r="LIS653" s="68"/>
      <c r="LIT653" s="68"/>
      <c r="LIU653" s="68"/>
      <c r="LIV653" s="68"/>
      <c r="LIW653" s="68"/>
      <c r="LIX653" s="68"/>
      <c r="LIY653" s="68"/>
      <c r="LIZ653" s="68"/>
      <c r="LJA653" s="68"/>
      <c r="LJB653" s="68"/>
      <c r="LJC653" s="68"/>
      <c r="LJD653" s="68"/>
      <c r="LJE653" s="68"/>
      <c r="LJF653" s="68"/>
      <c r="LJG653" s="68"/>
      <c r="LJH653" s="68"/>
      <c r="LJI653" s="68"/>
      <c r="LJJ653" s="68"/>
      <c r="LJK653" s="68"/>
      <c r="LJL653" s="68"/>
      <c r="LJM653" s="68"/>
      <c r="LJN653" s="68"/>
      <c r="LJO653" s="68"/>
      <c r="LJP653" s="68"/>
      <c r="LJQ653" s="68"/>
      <c r="LJR653" s="68"/>
      <c r="LJS653" s="68"/>
      <c r="LJT653" s="68"/>
      <c r="LJU653" s="68"/>
      <c r="LJV653" s="68"/>
      <c r="LJW653" s="68"/>
      <c r="LJX653" s="68"/>
      <c r="LJY653" s="68"/>
      <c r="LJZ653" s="68"/>
      <c r="LKA653" s="68"/>
      <c r="LKB653" s="68"/>
      <c r="LKC653" s="68"/>
      <c r="LKD653" s="68"/>
      <c r="LKE653" s="68"/>
      <c r="LKF653" s="68"/>
      <c r="LKG653" s="68"/>
      <c r="LKH653" s="68"/>
      <c r="LKI653" s="68"/>
      <c r="LKJ653" s="68"/>
      <c r="LKK653" s="68"/>
      <c r="LKL653" s="68"/>
      <c r="LKM653" s="68"/>
      <c r="LKN653" s="68"/>
      <c r="LKO653" s="68"/>
      <c r="LKP653" s="68"/>
      <c r="LKQ653" s="68"/>
      <c r="LKR653" s="68"/>
      <c r="LKS653" s="68"/>
      <c r="LKT653" s="68"/>
      <c r="LKU653" s="68"/>
      <c r="LKV653" s="68"/>
      <c r="LKW653" s="68"/>
      <c r="LKX653" s="68"/>
      <c r="LKY653" s="68"/>
      <c r="LKZ653" s="68"/>
      <c r="LLA653" s="68"/>
      <c r="LLB653" s="68"/>
      <c r="LLC653" s="68"/>
      <c r="LLD653" s="68"/>
      <c r="LLE653" s="68"/>
      <c r="LLF653" s="68"/>
      <c r="LLG653" s="68"/>
      <c r="LLH653" s="68"/>
      <c r="LLI653" s="68"/>
      <c r="LLJ653" s="68"/>
      <c r="LLK653" s="68"/>
      <c r="LLL653" s="68"/>
      <c r="LLM653" s="68"/>
      <c r="LLN653" s="68"/>
      <c r="LLO653" s="68"/>
      <c r="LLP653" s="68"/>
      <c r="LLQ653" s="68"/>
      <c r="LLR653" s="68"/>
      <c r="LLS653" s="68"/>
      <c r="LLT653" s="68"/>
      <c r="LLU653" s="68"/>
      <c r="LLV653" s="68"/>
      <c r="LLW653" s="68"/>
      <c r="LLX653" s="68"/>
      <c r="LLY653" s="68"/>
      <c r="LLZ653" s="68"/>
      <c r="LMA653" s="68"/>
      <c r="LMB653" s="68"/>
      <c r="LMC653" s="68"/>
      <c r="LMD653" s="68"/>
      <c r="LME653" s="68"/>
      <c r="LMF653" s="68"/>
      <c r="LMG653" s="68"/>
      <c r="LMH653" s="68"/>
      <c r="LMI653" s="68"/>
      <c r="LMJ653" s="68"/>
      <c r="LMK653" s="68"/>
      <c r="LML653" s="68"/>
      <c r="LMM653" s="68"/>
      <c r="LMN653" s="68"/>
      <c r="LMO653" s="68"/>
      <c r="LMP653" s="68"/>
      <c r="LMQ653" s="68"/>
      <c r="LMR653" s="68"/>
      <c r="LMS653" s="68"/>
      <c r="LMT653" s="68"/>
      <c r="LMU653" s="68"/>
      <c r="LMV653" s="68"/>
      <c r="LMW653" s="68"/>
      <c r="LMX653" s="68"/>
      <c r="LMY653" s="68"/>
      <c r="LMZ653" s="68"/>
      <c r="LNA653" s="68"/>
      <c r="LNB653" s="68"/>
      <c r="LNC653" s="68"/>
      <c r="LND653" s="68"/>
      <c r="LNE653" s="68"/>
      <c r="LNF653" s="68"/>
      <c r="LNG653" s="68"/>
      <c r="LNH653" s="68"/>
      <c r="LNI653" s="68"/>
      <c r="LNJ653" s="68"/>
      <c r="LNK653" s="68"/>
      <c r="LNL653" s="68"/>
      <c r="LNM653" s="68"/>
      <c r="LNN653" s="68"/>
      <c r="LNO653" s="68"/>
      <c r="LNP653" s="68"/>
      <c r="LNQ653" s="68"/>
      <c r="LNR653" s="68"/>
      <c r="LNS653" s="68"/>
      <c r="LNT653" s="68"/>
      <c r="LNU653" s="68"/>
      <c r="LNV653" s="68"/>
      <c r="LNW653" s="68"/>
      <c r="LNX653" s="68"/>
      <c r="LNY653" s="68"/>
      <c r="LNZ653" s="68"/>
      <c r="LOA653" s="68"/>
      <c r="LOB653" s="68"/>
      <c r="LOC653" s="68"/>
      <c r="LOD653" s="68"/>
      <c r="LOE653" s="68"/>
      <c r="LOF653" s="68"/>
      <c r="LOG653" s="68"/>
      <c r="LOH653" s="68"/>
      <c r="LOI653" s="68"/>
      <c r="LOJ653" s="68"/>
      <c r="LOK653" s="68"/>
      <c r="LOL653" s="68"/>
      <c r="LOM653" s="68"/>
      <c r="LON653" s="68"/>
      <c r="LOO653" s="68"/>
      <c r="LOP653" s="68"/>
      <c r="LOQ653" s="68"/>
      <c r="LOR653" s="68"/>
      <c r="LOS653" s="68"/>
      <c r="LOT653" s="68"/>
      <c r="LOU653" s="68"/>
      <c r="LOV653" s="68"/>
      <c r="LOW653" s="68"/>
      <c r="LOX653" s="68"/>
      <c r="LOY653" s="68"/>
      <c r="LOZ653" s="68"/>
      <c r="LPA653" s="68"/>
      <c r="LPB653" s="68"/>
      <c r="LPC653" s="68"/>
      <c r="LPD653" s="68"/>
      <c r="LPE653" s="68"/>
      <c r="LPF653" s="68"/>
      <c r="LPG653" s="68"/>
      <c r="LPH653" s="68"/>
      <c r="LPI653" s="68"/>
      <c r="LPJ653" s="68"/>
      <c r="LPK653" s="68"/>
      <c r="LPL653" s="68"/>
      <c r="LPM653" s="68"/>
      <c r="LPN653" s="68"/>
      <c r="LPO653" s="68"/>
      <c r="LPP653" s="68"/>
      <c r="LPQ653" s="68"/>
      <c r="LPR653" s="68"/>
      <c r="LPS653" s="68"/>
      <c r="LPT653" s="68"/>
      <c r="LPU653" s="68"/>
      <c r="LPV653" s="68"/>
      <c r="LPW653" s="68"/>
      <c r="LPX653" s="68"/>
      <c r="LPY653" s="68"/>
      <c r="LPZ653" s="68"/>
      <c r="LQA653" s="68"/>
      <c r="LQB653" s="68"/>
      <c r="LQC653" s="68"/>
      <c r="LQD653" s="68"/>
      <c r="LQE653" s="68"/>
      <c r="LQF653" s="68"/>
      <c r="LQG653" s="68"/>
      <c r="LQH653" s="68"/>
      <c r="LQI653" s="68"/>
      <c r="LQJ653" s="68"/>
      <c r="LQK653" s="68"/>
      <c r="LQL653" s="68"/>
      <c r="LQM653" s="68"/>
      <c r="LQN653" s="68"/>
      <c r="LQO653" s="68"/>
      <c r="LQP653" s="68"/>
      <c r="LQQ653" s="68"/>
      <c r="LQR653" s="68"/>
      <c r="LQS653" s="68"/>
      <c r="LQT653" s="68"/>
      <c r="LQU653" s="68"/>
      <c r="LQV653" s="68"/>
      <c r="LQW653" s="68"/>
      <c r="LQX653" s="68"/>
      <c r="LQY653" s="68"/>
      <c r="LQZ653" s="68"/>
      <c r="LRA653" s="68"/>
      <c r="LRB653" s="68"/>
      <c r="LRC653" s="68"/>
      <c r="LRD653" s="68"/>
      <c r="LRE653" s="68"/>
      <c r="LRF653" s="68"/>
      <c r="LRG653" s="68"/>
      <c r="LRH653" s="68"/>
      <c r="LRI653" s="68"/>
      <c r="LRJ653" s="68"/>
      <c r="LRK653" s="68"/>
      <c r="LRL653" s="68"/>
      <c r="LRM653" s="68"/>
      <c r="LRN653" s="68"/>
      <c r="LRO653" s="68"/>
      <c r="LRP653" s="68"/>
      <c r="LRQ653" s="68"/>
      <c r="LRR653" s="68"/>
      <c r="LRS653" s="68"/>
      <c r="LRT653" s="68"/>
      <c r="LRU653" s="68"/>
      <c r="LRV653" s="68"/>
      <c r="LRW653" s="68"/>
      <c r="LRX653" s="68"/>
      <c r="LRY653" s="68"/>
      <c r="LRZ653" s="68"/>
      <c r="LSA653" s="68"/>
      <c r="LSB653" s="68"/>
      <c r="LSC653" s="68"/>
      <c r="LSD653" s="68"/>
      <c r="LSE653" s="68"/>
      <c r="LSF653" s="68"/>
      <c r="LSG653" s="68"/>
      <c r="LSH653" s="68"/>
      <c r="LSI653" s="68"/>
      <c r="LSJ653" s="68"/>
      <c r="LSK653" s="68"/>
      <c r="LSL653" s="68"/>
      <c r="LSM653" s="68"/>
      <c r="LSN653" s="68"/>
      <c r="LSO653" s="68"/>
      <c r="LSP653" s="68"/>
      <c r="LSQ653" s="68"/>
      <c r="LSR653" s="68"/>
      <c r="LSS653" s="68"/>
      <c r="LST653" s="68"/>
      <c r="LSU653" s="68"/>
      <c r="LSV653" s="68"/>
      <c r="LSW653" s="68"/>
      <c r="LSX653" s="68"/>
      <c r="LSY653" s="68"/>
      <c r="LSZ653" s="68"/>
      <c r="LTA653" s="68"/>
      <c r="LTB653" s="68"/>
      <c r="LTC653" s="68"/>
      <c r="LTD653" s="68"/>
      <c r="LTE653" s="68"/>
      <c r="LTF653" s="68"/>
      <c r="LTG653" s="68"/>
      <c r="LTH653" s="68"/>
      <c r="LTI653" s="68"/>
      <c r="LTJ653" s="68"/>
      <c r="LTK653" s="68"/>
      <c r="LTL653" s="68"/>
      <c r="LTM653" s="68"/>
      <c r="LTN653" s="68"/>
      <c r="LTO653" s="68"/>
      <c r="LTP653" s="68"/>
      <c r="LTQ653" s="68"/>
      <c r="LTR653" s="68"/>
      <c r="LTS653" s="68"/>
      <c r="LTT653" s="68"/>
      <c r="LTU653" s="68"/>
      <c r="LTV653" s="68"/>
      <c r="LTW653" s="68"/>
      <c r="LTX653" s="68"/>
      <c r="LTY653" s="68"/>
      <c r="LTZ653" s="68"/>
      <c r="LUA653" s="68"/>
      <c r="LUB653" s="68"/>
      <c r="LUC653" s="68"/>
      <c r="LUD653" s="68"/>
      <c r="LUE653" s="68"/>
      <c r="LUF653" s="68"/>
      <c r="LUG653" s="68"/>
      <c r="LUH653" s="68"/>
      <c r="LUI653" s="68"/>
      <c r="LUJ653" s="68"/>
      <c r="LUK653" s="68"/>
      <c r="LUL653" s="68"/>
      <c r="LUM653" s="68"/>
      <c r="LUN653" s="68"/>
      <c r="LUO653" s="68"/>
      <c r="LUP653" s="68"/>
      <c r="LUQ653" s="68"/>
      <c r="LUR653" s="68"/>
      <c r="LUS653" s="68"/>
      <c r="LUT653" s="68"/>
      <c r="LUU653" s="68"/>
      <c r="LUV653" s="68"/>
      <c r="LUW653" s="68"/>
      <c r="LUX653" s="68"/>
      <c r="LUY653" s="68"/>
      <c r="LUZ653" s="68"/>
      <c r="LVA653" s="68"/>
      <c r="LVB653" s="68"/>
      <c r="LVC653" s="68"/>
      <c r="LVD653" s="68"/>
      <c r="LVE653" s="68"/>
      <c r="LVF653" s="68"/>
      <c r="LVG653" s="68"/>
      <c r="LVH653" s="68"/>
      <c r="LVI653" s="68"/>
      <c r="LVJ653" s="68"/>
      <c r="LVK653" s="68"/>
      <c r="LVL653" s="68"/>
      <c r="LVM653" s="68"/>
      <c r="LVN653" s="68"/>
      <c r="LVO653" s="68"/>
      <c r="LVP653" s="68"/>
      <c r="LVQ653" s="68"/>
      <c r="LVR653" s="68"/>
      <c r="LVS653" s="68"/>
      <c r="LVT653" s="68"/>
      <c r="LVU653" s="68"/>
      <c r="LVV653" s="68"/>
      <c r="LVW653" s="68"/>
      <c r="LVX653" s="68"/>
      <c r="LVY653" s="68"/>
      <c r="LVZ653" s="68"/>
      <c r="LWA653" s="68"/>
      <c r="LWB653" s="68"/>
      <c r="LWC653" s="68"/>
      <c r="LWD653" s="68"/>
      <c r="LWE653" s="68"/>
      <c r="LWF653" s="68"/>
      <c r="LWG653" s="68"/>
      <c r="LWH653" s="68"/>
      <c r="LWI653" s="68"/>
      <c r="LWJ653" s="68"/>
      <c r="LWK653" s="68"/>
      <c r="LWL653" s="68"/>
      <c r="LWM653" s="68"/>
      <c r="LWN653" s="68"/>
      <c r="LWO653" s="68"/>
      <c r="LWP653" s="68"/>
      <c r="LWQ653" s="68"/>
      <c r="LWR653" s="68"/>
      <c r="LWS653" s="68"/>
      <c r="LWT653" s="68"/>
      <c r="LWU653" s="68"/>
      <c r="LWV653" s="68"/>
      <c r="LWW653" s="68"/>
      <c r="LWX653" s="68"/>
      <c r="LWY653" s="68"/>
      <c r="LWZ653" s="68"/>
      <c r="LXA653" s="68"/>
      <c r="LXB653" s="68"/>
      <c r="LXC653" s="68"/>
      <c r="LXD653" s="68"/>
      <c r="LXE653" s="68"/>
      <c r="LXF653" s="68"/>
      <c r="LXG653" s="68"/>
      <c r="LXH653" s="68"/>
      <c r="LXI653" s="68"/>
      <c r="LXJ653" s="68"/>
      <c r="LXK653" s="68"/>
      <c r="LXL653" s="68"/>
      <c r="LXM653" s="68"/>
      <c r="LXN653" s="68"/>
      <c r="LXO653" s="68"/>
      <c r="LXP653" s="68"/>
      <c r="LXQ653" s="68"/>
      <c r="LXR653" s="68"/>
      <c r="LXS653" s="68"/>
      <c r="LXT653" s="68"/>
      <c r="LXU653" s="68"/>
      <c r="LXV653" s="68"/>
      <c r="LXW653" s="68"/>
      <c r="LXX653" s="68"/>
      <c r="LXY653" s="68"/>
      <c r="LXZ653" s="68"/>
      <c r="LYA653" s="68"/>
      <c r="LYB653" s="68"/>
      <c r="LYC653" s="68"/>
      <c r="LYD653" s="68"/>
      <c r="LYE653" s="68"/>
      <c r="LYF653" s="68"/>
      <c r="LYG653" s="68"/>
      <c r="LYH653" s="68"/>
      <c r="LYI653" s="68"/>
      <c r="LYJ653" s="68"/>
      <c r="LYK653" s="68"/>
      <c r="LYL653" s="68"/>
      <c r="LYM653" s="68"/>
      <c r="LYN653" s="68"/>
      <c r="LYO653" s="68"/>
      <c r="LYP653" s="68"/>
      <c r="LYQ653" s="68"/>
      <c r="LYR653" s="68"/>
      <c r="LYS653" s="68"/>
      <c r="LYT653" s="68"/>
      <c r="LYU653" s="68"/>
      <c r="LYV653" s="68"/>
      <c r="LYW653" s="68"/>
      <c r="LYX653" s="68"/>
      <c r="LYY653" s="68"/>
      <c r="LYZ653" s="68"/>
      <c r="LZA653" s="68"/>
      <c r="LZB653" s="68"/>
      <c r="LZC653" s="68"/>
      <c r="LZD653" s="68"/>
      <c r="LZE653" s="68"/>
      <c r="LZF653" s="68"/>
      <c r="LZG653" s="68"/>
      <c r="LZH653" s="68"/>
      <c r="LZI653" s="68"/>
      <c r="LZJ653" s="68"/>
      <c r="LZK653" s="68"/>
      <c r="LZL653" s="68"/>
      <c r="LZM653" s="68"/>
      <c r="LZN653" s="68"/>
      <c r="LZO653" s="68"/>
      <c r="LZP653" s="68"/>
      <c r="LZQ653" s="68"/>
      <c r="LZR653" s="68"/>
      <c r="LZS653" s="68"/>
      <c r="LZT653" s="68"/>
      <c r="LZU653" s="68"/>
      <c r="LZV653" s="68"/>
      <c r="LZW653" s="68"/>
      <c r="LZX653" s="68"/>
      <c r="LZY653" s="68"/>
      <c r="LZZ653" s="68"/>
      <c r="MAA653" s="68"/>
      <c r="MAB653" s="68"/>
      <c r="MAC653" s="68"/>
      <c r="MAD653" s="68"/>
      <c r="MAE653" s="68"/>
      <c r="MAF653" s="68"/>
      <c r="MAG653" s="68"/>
      <c r="MAH653" s="68"/>
      <c r="MAI653" s="68"/>
      <c r="MAJ653" s="68"/>
      <c r="MAK653" s="68"/>
      <c r="MAL653" s="68"/>
      <c r="MAM653" s="68"/>
      <c r="MAN653" s="68"/>
      <c r="MAO653" s="68"/>
      <c r="MAP653" s="68"/>
      <c r="MAQ653" s="68"/>
      <c r="MAR653" s="68"/>
      <c r="MAS653" s="68"/>
      <c r="MAT653" s="68"/>
      <c r="MAU653" s="68"/>
      <c r="MAV653" s="68"/>
      <c r="MAW653" s="68"/>
      <c r="MAX653" s="68"/>
      <c r="MAY653" s="68"/>
      <c r="MAZ653" s="68"/>
      <c r="MBA653" s="68"/>
      <c r="MBB653" s="68"/>
      <c r="MBC653" s="68"/>
      <c r="MBD653" s="68"/>
      <c r="MBE653" s="68"/>
      <c r="MBF653" s="68"/>
      <c r="MBG653" s="68"/>
      <c r="MBH653" s="68"/>
      <c r="MBI653" s="68"/>
      <c r="MBJ653" s="68"/>
      <c r="MBK653" s="68"/>
      <c r="MBL653" s="68"/>
      <c r="MBM653" s="68"/>
      <c r="MBN653" s="68"/>
      <c r="MBO653" s="68"/>
      <c r="MBP653" s="68"/>
      <c r="MBQ653" s="68"/>
      <c r="MBR653" s="68"/>
      <c r="MBS653" s="68"/>
      <c r="MBT653" s="68"/>
      <c r="MBU653" s="68"/>
      <c r="MBV653" s="68"/>
      <c r="MBW653" s="68"/>
      <c r="MBX653" s="68"/>
      <c r="MBY653" s="68"/>
      <c r="MBZ653" s="68"/>
      <c r="MCA653" s="68"/>
      <c r="MCB653" s="68"/>
      <c r="MCC653" s="68"/>
      <c r="MCD653" s="68"/>
      <c r="MCE653" s="68"/>
      <c r="MCF653" s="68"/>
      <c r="MCG653" s="68"/>
      <c r="MCH653" s="68"/>
      <c r="MCI653" s="68"/>
      <c r="MCJ653" s="68"/>
      <c r="MCK653" s="68"/>
      <c r="MCL653" s="68"/>
      <c r="MCM653" s="68"/>
      <c r="MCN653" s="68"/>
      <c r="MCO653" s="68"/>
      <c r="MCP653" s="68"/>
      <c r="MCQ653" s="68"/>
      <c r="MCR653" s="68"/>
      <c r="MCS653" s="68"/>
      <c r="MCT653" s="68"/>
      <c r="MCU653" s="68"/>
      <c r="MCV653" s="68"/>
      <c r="MCW653" s="68"/>
      <c r="MCX653" s="68"/>
      <c r="MCY653" s="68"/>
      <c r="MCZ653" s="68"/>
      <c r="MDA653" s="68"/>
      <c r="MDB653" s="68"/>
      <c r="MDC653" s="68"/>
      <c r="MDD653" s="68"/>
      <c r="MDE653" s="68"/>
      <c r="MDF653" s="68"/>
      <c r="MDG653" s="68"/>
      <c r="MDH653" s="68"/>
      <c r="MDI653" s="68"/>
      <c r="MDJ653" s="68"/>
      <c r="MDK653" s="68"/>
      <c r="MDL653" s="68"/>
      <c r="MDM653" s="68"/>
      <c r="MDN653" s="68"/>
      <c r="MDO653" s="68"/>
      <c r="MDP653" s="68"/>
      <c r="MDQ653" s="68"/>
      <c r="MDR653" s="68"/>
      <c r="MDS653" s="68"/>
      <c r="MDT653" s="68"/>
      <c r="MDU653" s="68"/>
      <c r="MDV653" s="68"/>
      <c r="MDW653" s="68"/>
      <c r="MDX653" s="68"/>
      <c r="MDY653" s="68"/>
      <c r="MDZ653" s="68"/>
      <c r="MEA653" s="68"/>
      <c r="MEB653" s="68"/>
      <c r="MEC653" s="68"/>
      <c r="MED653" s="68"/>
      <c r="MEE653" s="68"/>
      <c r="MEF653" s="68"/>
      <c r="MEG653" s="68"/>
      <c r="MEH653" s="68"/>
      <c r="MEI653" s="68"/>
      <c r="MEJ653" s="68"/>
      <c r="MEK653" s="68"/>
      <c r="MEL653" s="68"/>
      <c r="MEM653" s="68"/>
      <c r="MEN653" s="68"/>
      <c r="MEO653" s="68"/>
      <c r="MEP653" s="68"/>
      <c r="MEQ653" s="68"/>
      <c r="MER653" s="68"/>
      <c r="MES653" s="68"/>
      <c r="MET653" s="68"/>
      <c r="MEU653" s="68"/>
      <c r="MEV653" s="68"/>
      <c r="MEW653" s="68"/>
      <c r="MEX653" s="68"/>
      <c r="MEY653" s="68"/>
      <c r="MEZ653" s="68"/>
      <c r="MFA653" s="68"/>
      <c r="MFB653" s="68"/>
      <c r="MFC653" s="68"/>
      <c r="MFD653" s="68"/>
      <c r="MFE653" s="68"/>
      <c r="MFF653" s="68"/>
      <c r="MFG653" s="68"/>
      <c r="MFH653" s="68"/>
      <c r="MFI653" s="68"/>
      <c r="MFJ653" s="68"/>
      <c r="MFK653" s="68"/>
      <c r="MFL653" s="68"/>
      <c r="MFM653" s="68"/>
      <c r="MFN653" s="68"/>
      <c r="MFO653" s="68"/>
      <c r="MFP653" s="68"/>
      <c r="MFQ653" s="68"/>
      <c r="MFR653" s="68"/>
      <c r="MFS653" s="68"/>
      <c r="MFT653" s="68"/>
      <c r="MFU653" s="68"/>
      <c r="MFV653" s="68"/>
      <c r="MFW653" s="68"/>
      <c r="MFX653" s="68"/>
      <c r="MFY653" s="68"/>
      <c r="MFZ653" s="68"/>
      <c r="MGA653" s="68"/>
      <c r="MGB653" s="68"/>
      <c r="MGC653" s="68"/>
      <c r="MGD653" s="68"/>
      <c r="MGE653" s="68"/>
      <c r="MGF653" s="68"/>
      <c r="MGG653" s="68"/>
      <c r="MGH653" s="68"/>
      <c r="MGI653" s="68"/>
      <c r="MGJ653" s="68"/>
      <c r="MGK653" s="68"/>
      <c r="MGL653" s="68"/>
      <c r="MGM653" s="68"/>
      <c r="MGN653" s="68"/>
      <c r="MGO653" s="68"/>
      <c r="MGP653" s="68"/>
      <c r="MGQ653" s="68"/>
      <c r="MGR653" s="68"/>
      <c r="MGS653" s="68"/>
      <c r="MGT653" s="68"/>
      <c r="MGU653" s="68"/>
      <c r="MGV653" s="68"/>
      <c r="MGW653" s="68"/>
      <c r="MGX653" s="68"/>
      <c r="MGY653" s="68"/>
      <c r="MGZ653" s="68"/>
      <c r="MHA653" s="68"/>
      <c r="MHB653" s="68"/>
      <c r="MHC653" s="68"/>
      <c r="MHD653" s="68"/>
      <c r="MHE653" s="68"/>
      <c r="MHF653" s="68"/>
      <c r="MHG653" s="68"/>
      <c r="MHH653" s="68"/>
      <c r="MHI653" s="68"/>
      <c r="MHJ653" s="68"/>
      <c r="MHK653" s="68"/>
      <c r="MHL653" s="68"/>
      <c r="MHM653" s="68"/>
      <c r="MHN653" s="68"/>
      <c r="MHO653" s="68"/>
      <c r="MHP653" s="68"/>
      <c r="MHQ653" s="68"/>
      <c r="MHR653" s="68"/>
      <c r="MHS653" s="68"/>
      <c r="MHT653" s="68"/>
      <c r="MHU653" s="68"/>
      <c r="MHV653" s="68"/>
      <c r="MHW653" s="68"/>
      <c r="MHX653" s="68"/>
      <c r="MHY653" s="68"/>
      <c r="MHZ653" s="68"/>
      <c r="MIA653" s="68"/>
      <c r="MIB653" s="68"/>
      <c r="MIC653" s="68"/>
      <c r="MID653" s="68"/>
      <c r="MIE653" s="68"/>
      <c r="MIF653" s="68"/>
      <c r="MIG653" s="68"/>
      <c r="MIH653" s="68"/>
      <c r="MII653" s="68"/>
      <c r="MIJ653" s="68"/>
      <c r="MIK653" s="68"/>
      <c r="MIL653" s="68"/>
      <c r="MIM653" s="68"/>
      <c r="MIN653" s="68"/>
      <c r="MIO653" s="68"/>
      <c r="MIP653" s="68"/>
      <c r="MIQ653" s="68"/>
      <c r="MIR653" s="68"/>
      <c r="MIS653" s="68"/>
      <c r="MIT653" s="68"/>
      <c r="MIU653" s="68"/>
      <c r="MIV653" s="68"/>
      <c r="MIW653" s="68"/>
      <c r="MIX653" s="68"/>
      <c r="MIY653" s="68"/>
      <c r="MIZ653" s="68"/>
      <c r="MJA653" s="68"/>
      <c r="MJB653" s="68"/>
      <c r="MJC653" s="68"/>
      <c r="MJD653" s="68"/>
      <c r="MJE653" s="68"/>
      <c r="MJF653" s="68"/>
      <c r="MJG653" s="68"/>
      <c r="MJH653" s="68"/>
      <c r="MJI653" s="68"/>
      <c r="MJJ653" s="68"/>
      <c r="MJK653" s="68"/>
      <c r="MJL653" s="68"/>
      <c r="MJM653" s="68"/>
      <c r="MJN653" s="68"/>
      <c r="MJO653" s="68"/>
      <c r="MJP653" s="68"/>
      <c r="MJQ653" s="68"/>
      <c r="MJR653" s="68"/>
      <c r="MJS653" s="68"/>
      <c r="MJT653" s="68"/>
      <c r="MJU653" s="68"/>
      <c r="MJV653" s="68"/>
      <c r="MJW653" s="68"/>
      <c r="MJX653" s="68"/>
      <c r="MJY653" s="68"/>
      <c r="MJZ653" s="68"/>
      <c r="MKA653" s="68"/>
      <c r="MKB653" s="68"/>
      <c r="MKC653" s="68"/>
      <c r="MKD653" s="68"/>
      <c r="MKE653" s="68"/>
      <c r="MKF653" s="68"/>
      <c r="MKG653" s="68"/>
      <c r="MKH653" s="68"/>
      <c r="MKI653" s="68"/>
      <c r="MKJ653" s="68"/>
      <c r="MKK653" s="68"/>
      <c r="MKL653" s="68"/>
      <c r="MKM653" s="68"/>
      <c r="MKN653" s="68"/>
      <c r="MKO653" s="68"/>
      <c r="MKP653" s="68"/>
      <c r="MKQ653" s="68"/>
      <c r="MKR653" s="68"/>
      <c r="MKS653" s="68"/>
      <c r="MKT653" s="68"/>
      <c r="MKU653" s="68"/>
      <c r="MKV653" s="68"/>
      <c r="MKW653" s="68"/>
      <c r="MKX653" s="68"/>
      <c r="MKY653" s="68"/>
      <c r="MKZ653" s="68"/>
      <c r="MLA653" s="68"/>
      <c r="MLB653" s="68"/>
      <c r="MLC653" s="68"/>
      <c r="MLD653" s="68"/>
      <c r="MLE653" s="68"/>
      <c r="MLF653" s="68"/>
      <c r="MLG653" s="68"/>
      <c r="MLH653" s="68"/>
      <c r="MLI653" s="68"/>
      <c r="MLJ653" s="68"/>
      <c r="MLK653" s="68"/>
      <c r="MLL653" s="68"/>
      <c r="MLM653" s="68"/>
      <c r="MLN653" s="68"/>
      <c r="MLO653" s="68"/>
      <c r="MLP653" s="68"/>
      <c r="MLQ653" s="68"/>
      <c r="MLR653" s="68"/>
      <c r="MLS653" s="68"/>
      <c r="MLT653" s="68"/>
      <c r="MLU653" s="68"/>
      <c r="MLV653" s="68"/>
      <c r="MLW653" s="68"/>
      <c r="MLX653" s="68"/>
      <c r="MLY653" s="68"/>
      <c r="MLZ653" s="68"/>
      <c r="MMA653" s="68"/>
      <c r="MMB653" s="68"/>
      <c r="MMC653" s="68"/>
      <c r="MMD653" s="68"/>
      <c r="MME653" s="68"/>
      <c r="MMF653" s="68"/>
      <c r="MMG653" s="68"/>
      <c r="MMH653" s="68"/>
      <c r="MMI653" s="68"/>
      <c r="MMJ653" s="68"/>
      <c r="MMK653" s="68"/>
      <c r="MML653" s="68"/>
      <c r="MMM653" s="68"/>
      <c r="MMN653" s="68"/>
      <c r="MMO653" s="68"/>
      <c r="MMP653" s="68"/>
      <c r="MMQ653" s="68"/>
      <c r="MMR653" s="68"/>
      <c r="MMS653" s="68"/>
      <c r="MMT653" s="68"/>
      <c r="MMU653" s="68"/>
      <c r="MMV653" s="68"/>
      <c r="MMW653" s="68"/>
      <c r="MMX653" s="68"/>
      <c r="MMY653" s="68"/>
      <c r="MMZ653" s="68"/>
      <c r="MNA653" s="68"/>
      <c r="MNB653" s="68"/>
      <c r="MNC653" s="68"/>
      <c r="MND653" s="68"/>
      <c r="MNE653" s="68"/>
      <c r="MNF653" s="68"/>
      <c r="MNG653" s="68"/>
      <c r="MNH653" s="68"/>
      <c r="MNI653" s="68"/>
      <c r="MNJ653" s="68"/>
      <c r="MNK653" s="68"/>
      <c r="MNL653" s="68"/>
      <c r="MNM653" s="68"/>
      <c r="MNN653" s="68"/>
      <c r="MNO653" s="68"/>
      <c r="MNP653" s="68"/>
      <c r="MNQ653" s="68"/>
      <c r="MNR653" s="68"/>
      <c r="MNS653" s="68"/>
      <c r="MNT653" s="68"/>
      <c r="MNU653" s="68"/>
      <c r="MNV653" s="68"/>
      <c r="MNW653" s="68"/>
      <c r="MNX653" s="68"/>
      <c r="MNY653" s="68"/>
      <c r="MNZ653" s="68"/>
      <c r="MOA653" s="68"/>
      <c r="MOB653" s="68"/>
      <c r="MOC653" s="68"/>
      <c r="MOD653" s="68"/>
      <c r="MOE653" s="68"/>
      <c r="MOF653" s="68"/>
      <c r="MOG653" s="68"/>
      <c r="MOH653" s="68"/>
      <c r="MOI653" s="68"/>
      <c r="MOJ653" s="68"/>
      <c r="MOK653" s="68"/>
      <c r="MOL653" s="68"/>
      <c r="MOM653" s="68"/>
      <c r="MON653" s="68"/>
      <c r="MOO653" s="68"/>
      <c r="MOP653" s="68"/>
      <c r="MOQ653" s="68"/>
      <c r="MOR653" s="68"/>
      <c r="MOS653" s="68"/>
      <c r="MOT653" s="68"/>
      <c r="MOU653" s="68"/>
      <c r="MOV653" s="68"/>
      <c r="MOW653" s="68"/>
      <c r="MOX653" s="68"/>
      <c r="MOY653" s="68"/>
      <c r="MOZ653" s="68"/>
      <c r="MPA653" s="68"/>
      <c r="MPB653" s="68"/>
      <c r="MPC653" s="68"/>
      <c r="MPD653" s="68"/>
      <c r="MPE653" s="68"/>
      <c r="MPF653" s="68"/>
      <c r="MPG653" s="68"/>
      <c r="MPH653" s="68"/>
      <c r="MPI653" s="68"/>
      <c r="MPJ653" s="68"/>
      <c r="MPK653" s="68"/>
      <c r="MPL653" s="68"/>
      <c r="MPM653" s="68"/>
      <c r="MPN653" s="68"/>
      <c r="MPO653" s="68"/>
      <c r="MPP653" s="68"/>
      <c r="MPQ653" s="68"/>
      <c r="MPR653" s="68"/>
      <c r="MPS653" s="68"/>
      <c r="MPT653" s="68"/>
      <c r="MPU653" s="68"/>
      <c r="MPV653" s="68"/>
      <c r="MPW653" s="68"/>
      <c r="MPX653" s="68"/>
      <c r="MPY653" s="68"/>
      <c r="MPZ653" s="68"/>
      <c r="MQA653" s="68"/>
      <c r="MQB653" s="68"/>
      <c r="MQC653" s="68"/>
      <c r="MQD653" s="68"/>
      <c r="MQE653" s="68"/>
      <c r="MQF653" s="68"/>
      <c r="MQG653" s="68"/>
      <c r="MQH653" s="68"/>
      <c r="MQI653" s="68"/>
      <c r="MQJ653" s="68"/>
      <c r="MQK653" s="68"/>
      <c r="MQL653" s="68"/>
      <c r="MQM653" s="68"/>
      <c r="MQN653" s="68"/>
      <c r="MQO653" s="68"/>
      <c r="MQP653" s="68"/>
      <c r="MQQ653" s="68"/>
      <c r="MQR653" s="68"/>
      <c r="MQS653" s="68"/>
      <c r="MQT653" s="68"/>
      <c r="MQU653" s="68"/>
      <c r="MQV653" s="68"/>
      <c r="MQW653" s="68"/>
      <c r="MQX653" s="68"/>
      <c r="MQY653" s="68"/>
      <c r="MQZ653" s="68"/>
      <c r="MRA653" s="68"/>
      <c r="MRB653" s="68"/>
      <c r="MRC653" s="68"/>
      <c r="MRD653" s="68"/>
      <c r="MRE653" s="68"/>
      <c r="MRF653" s="68"/>
      <c r="MRG653" s="68"/>
      <c r="MRH653" s="68"/>
      <c r="MRI653" s="68"/>
      <c r="MRJ653" s="68"/>
      <c r="MRK653" s="68"/>
      <c r="MRL653" s="68"/>
      <c r="MRM653" s="68"/>
      <c r="MRN653" s="68"/>
      <c r="MRO653" s="68"/>
      <c r="MRP653" s="68"/>
      <c r="MRQ653" s="68"/>
      <c r="MRR653" s="68"/>
      <c r="MRS653" s="68"/>
      <c r="MRT653" s="68"/>
      <c r="MRU653" s="68"/>
      <c r="MRV653" s="68"/>
      <c r="MRW653" s="68"/>
      <c r="MRX653" s="68"/>
      <c r="MRY653" s="68"/>
      <c r="MRZ653" s="68"/>
      <c r="MSA653" s="68"/>
      <c r="MSB653" s="68"/>
      <c r="MSC653" s="68"/>
      <c r="MSD653" s="68"/>
      <c r="MSE653" s="68"/>
      <c r="MSF653" s="68"/>
      <c r="MSG653" s="68"/>
      <c r="MSH653" s="68"/>
      <c r="MSI653" s="68"/>
      <c r="MSJ653" s="68"/>
      <c r="MSK653" s="68"/>
      <c r="MSL653" s="68"/>
      <c r="MSM653" s="68"/>
      <c r="MSN653" s="68"/>
      <c r="MSO653" s="68"/>
      <c r="MSP653" s="68"/>
      <c r="MSQ653" s="68"/>
      <c r="MSR653" s="68"/>
      <c r="MSS653" s="68"/>
      <c r="MST653" s="68"/>
      <c r="MSU653" s="68"/>
      <c r="MSV653" s="68"/>
      <c r="MSW653" s="68"/>
      <c r="MSX653" s="68"/>
      <c r="MSY653" s="68"/>
      <c r="MSZ653" s="68"/>
      <c r="MTA653" s="68"/>
      <c r="MTB653" s="68"/>
      <c r="MTC653" s="68"/>
      <c r="MTD653" s="68"/>
      <c r="MTE653" s="68"/>
      <c r="MTF653" s="68"/>
      <c r="MTG653" s="68"/>
      <c r="MTH653" s="68"/>
      <c r="MTI653" s="68"/>
      <c r="MTJ653" s="68"/>
      <c r="MTK653" s="68"/>
      <c r="MTL653" s="68"/>
      <c r="MTM653" s="68"/>
      <c r="MTN653" s="68"/>
      <c r="MTO653" s="68"/>
      <c r="MTP653" s="68"/>
      <c r="MTQ653" s="68"/>
      <c r="MTR653" s="68"/>
      <c r="MTS653" s="68"/>
      <c r="MTT653" s="68"/>
      <c r="MTU653" s="68"/>
      <c r="MTV653" s="68"/>
      <c r="MTW653" s="68"/>
      <c r="MTX653" s="68"/>
      <c r="MTY653" s="68"/>
      <c r="MTZ653" s="68"/>
      <c r="MUA653" s="68"/>
      <c r="MUB653" s="68"/>
      <c r="MUC653" s="68"/>
      <c r="MUD653" s="68"/>
      <c r="MUE653" s="68"/>
      <c r="MUF653" s="68"/>
      <c r="MUG653" s="68"/>
      <c r="MUH653" s="68"/>
      <c r="MUI653" s="68"/>
      <c r="MUJ653" s="68"/>
      <c r="MUK653" s="68"/>
      <c r="MUL653" s="68"/>
      <c r="MUM653" s="68"/>
      <c r="MUN653" s="68"/>
      <c r="MUO653" s="68"/>
      <c r="MUP653" s="68"/>
      <c r="MUQ653" s="68"/>
      <c r="MUR653" s="68"/>
      <c r="MUS653" s="68"/>
      <c r="MUT653" s="68"/>
      <c r="MUU653" s="68"/>
      <c r="MUV653" s="68"/>
      <c r="MUW653" s="68"/>
      <c r="MUX653" s="68"/>
      <c r="MUY653" s="68"/>
      <c r="MUZ653" s="68"/>
      <c r="MVA653" s="68"/>
      <c r="MVB653" s="68"/>
      <c r="MVC653" s="68"/>
      <c r="MVD653" s="68"/>
      <c r="MVE653" s="68"/>
      <c r="MVF653" s="68"/>
      <c r="MVG653" s="68"/>
      <c r="MVH653" s="68"/>
      <c r="MVI653" s="68"/>
      <c r="MVJ653" s="68"/>
      <c r="MVK653" s="68"/>
      <c r="MVL653" s="68"/>
      <c r="MVM653" s="68"/>
      <c r="MVN653" s="68"/>
      <c r="MVO653" s="68"/>
      <c r="MVP653" s="68"/>
      <c r="MVQ653" s="68"/>
      <c r="MVR653" s="68"/>
      <c r="MVS653" s="68"/>
      <c r="MVT653" s="68"/>
      <c r="MVU653" s="68"/>
      <c r="MVV653" s="68"/>
      <c r="MVW653" s="68"/>
      <c r="MVX653" s="68"/>
      <c r="MVY653" s="68"/>
      <c r="MVZ653" s="68"/>
      <c r="MWA653" s="68"/>
      <c r="MWB653" s="68"/>
      <c r="MWC653" s="68"/>
      <c r="MWD653" s="68"/>
      <c r="MWE653" s="68"/>
      <c r="MWF653" s="68"/>
      <c r="MWG653" s="68"/>
      <c r="MWH653" s="68"/>
      <c r="MWI653" s="68"/>
      <c r="MWJ653" s="68"/>
      <c r="MWK653" s="68"/>
      <c r="MWL653" s="68"/>
      <c r="MWM653" s="68"/>
      <c r="MWN653" s="68"/>
      <c r="MWO653" s="68"/>
      <c r="MWP653" s="68"/>
      <c r="MWQ653" s="68"/>
      <c r="MWR653" s="68"/>
      <c r="MWS653" s="68"/>
      <c r="MWT653" s="68"/>
      <c r="MWU653" s="68"/>
      <c r="MWV653" s="68"/>
      <c r="MWW653" s="68"/>
      <c r="MWX653" s="68"/>
      <c r="MWY653" s="68"/>
      <c r="MWZ653" s="68"/>
      <c r="MXA653" s="68"/>
      <c r="MXB653" s="68"/>
      <c r="MXC653" s="68"/>
      <c r="MXD653" s="68"/>
      <c r="MXE653" s="68"/>
      <c r="MXF653" s="68"/>
      <c r="MXG653" s="68"/>
      <c r="MXH653" s="68"/>
      <c r="MXI653" s="68"/>
      <c r="MXJ653" s="68"/>
      <c r="MXK653" s="68"/>
      <c r="MXL653" s="68"/>
      <c r="MXM653" s="68"/>
      <c r="MXN653" s="68"/>
      <c r="MXO653" s="68"/>
      <c r="MXP653" s="68"/>
      <c r="MXQ653" s="68"/>
      <c r="MXR653" s="68"/>
      <c r="MXS653" s="68"/>
      <c r="MXT653" s="68"/>
      <c r="MXU653" s="68"/>
      <c r="MXV653" s="68"/>
      <c r="MXW653" s="68"/>
      <c r="MXX653" s="68"/>
      <c r="MXY653" s="68"/>
      <c r="MXZ653" s="68"/>
      <c r="MYA653" s="68"/>
      <c r="MYB653" s="68"/>
      <c r="MYC653" s="68"/>
      <c r="MYD653" s="68"/>
      <c r="MYE653" s="68"/>
      <c r="MYF653" s="68"/>
      <c r="MYG653" s="68"/>
      <c r="MYH653" s="68"/>
      <c r="MYI653" s="68"/>
      <c r="MYJ653" s="68"/>
      <c r="MYK653" s="68"/>
      <c r="MYL653" s="68"/>
      <c r="MYM653" s="68"/>
      <c r="MYN653" s="68"/>
      <c r="MYO653" s="68"/>
      <c r="MYP653" s="68"/>
      <c r="MYQ653" s="68"/>
      <c r="MYR653" s="68"/>
      <c r="MYS653" s="68"/>
      <c r="MYT653" s="68"/>
      <c r="MYU653" s="68"/>
      <c r="MYV653" s="68"/>
      <c r="MYW653" s="68"/>
      <c r="MYX653" s="68"/>
      <c r="MYY653" s="68"/>
      <c r="MYZ653" s="68"/>
      <c r="MZA653" s="68"/>
      <c r="MZB653" s="68"/>
      <c r="MZC653" s="68"/>
      <c r="MZD653" s="68"/>
      <c r="MZE653" s="68"/>
      <c r="MZF653" s="68"/>
      <c r="MZG653" s="68"/>
      <c r="MZH653" s="68"/>
      <c r="MZI653" s="68"/>
      <c r="MZJ653" s="68"/>
      <c r="MZK653" s="68"/>
      <c r="MZL653" s="68"/>
      <c r="MZM653" s="68"/>
      <c r="MZN653" s="68"/>
      <c r="MZO653" s="68"/>
      <c r="MZP653" s="68"/>
      <c r="MZQ653" s="68"/>
      <c r="MZR653" s="68"/>
      <c r="MZS653" s="68"/>
      <c r="MZT653" s="68"/>
      <c r="MZU653" s="68"/>
      <c r="MZV653" s="68"/>
      <c r="MZW653" s="68"/>
      <c r="MZX653" s="68"/>
      <c r="MZY653" s="68"/>
      <c r="MZZ653" s="68"/>
      <c r="NAA653" s="68"/>
      <c r="NAB653" s="68"/>
      <c r="NAC653" s="68"/>
      <c r="NAD653" s="68"/>
      <c r="NAE653" s="68"/>
      <c r="NAF653" s="68"/>
      <c r="NAG653" s="68"/>
      <c r="NAH653" s="68"/>
      <c r="NAI653" s="68"/>
      <c r="NAJ653" s="68"/>
      <c r="NAK653" s="68"/>
      <c r="NAL653" s="68"/>
      <c r="NAM653" s="68"/>
      <c r="NAN653" s="68"/>
      <c r="NAO653" s="68"/>
      <c r="NAP653" s="68"/>
      <c r="NAQ653" s="68"/>
      <c r="NAR653" s="68"/>
      <c r="NAS653" s="68"/>
      <c r="NAT653" s="68"/>
      <c r="NAU653" s="68"/>
      <c r="NAV653" s="68"/>
      <c r="NAW653" s="68"/>
      <c r="NAX653" s="68"/>
      <c r="NAY653" s="68"/>
      <c r="NAZ653" s="68"/>
      <c r="NBA653" s="68"/>
      <c r="NBB653" s="68"/>
      <c r="NBC653" s="68"/>
      <c r="NBD653" s="68"/>
      <c r="NBE653" s="68"/>
      <c r="NBF653" s="68"/>
      <c r="NBG653" s="68"/>
      <c r="NBH653" s="68"/>
      <c r="NBI653" s="68"/>
      <c r="NBJ653" s="68"/>
      <c r="NBK653" s="68"/>
      <c r="NBL653" s="68"/>
      <c r="NBM653" s="68"/>
      <c r="NBN653" s="68"/>
      <c r="NBO653" s="68"/>
      <c r="NBP653" s="68"/>
      <c r="NBQ653" s="68"/>
      <c r="NBR653" s="68"/>
      <c r="NBS653" s="68"/>
      <c r="NBT653" s="68"/>
      <c r="NBU653" s="68"/>
      <c r="NBV653" s="68"/>
      <c r="NBW653" s="68"/>
      <c r="NBX653" s="68"/>
      <c r="NBY653" s="68"/>
      <c r="NBZ653" s="68"/>
      <c r="NCA653" s="68"/>
      <c r="NCB653" s="68"/>
      <c r="NCC653" s="68"/>
      <c r="NCD653" s="68"/>
      <c r="NCE653" s="68"/>
      <c r="NCF653" s="68"/>
      <c r="NCG653" s="68"/>
      <c r="NCH653" s="68"/>
      <c r="NCI653" s="68"/>
      <c r="NCJ653" s="68"/>
      <c r="NCK653" s="68"/>
      <c r="NCL653" s="68"/>
      <c r="NCM653" s="68"/>
      <c r="NCN653" s="68"/>
      <c r="NCO653" s="68"/>
      <c r="NCP653" s="68"/>
      <c r="NCQ653" s="68"/>
      <c r="NCR653" s="68"/>
      <c r="NCS653" s="68"/>
      <c r="NCT653" s="68"/>
      <c r="NCU653" s="68"/>
      <c r="NCV653" s="68"/>
      <c r="NCW653" s="68"/>
      <c r="NCX653" s="68"/>
      <c r="NCY653" s="68"/>
      <c r="NCZ653" s="68"/>
      <c r="NDA653" s="68"/>
      <c r="NDB653" s="68"/>
      <c r="NDC653" s="68"/>
      <c r="NDD653" s="68"/>
      <c r="NDE653" s="68"/>
      <c r="NDF653" s="68"/>
      <c r="NDG653" s="68"/>
      <c r="NDH653" s="68"/>
      <c r="NDI653" s="68"/>
      <c r="NDJ653" s="68"/>
      <c r="NDK653" s="68"/>
      <c r="NDL653" s="68"/>
      <c r="NDM653" s="68"/>
      <c r="NDN653" s="68"/>
      <c r="NDO653" s="68"/>
      <c r="NDP653" s="68"/>
      <c r="NDQ653" s="68"/>
      <c r="NDR653" s="68"/>
      <c r="NDS653" s="68"/>
      <c r="NDT653" s="68"/>
      <c r="NDU653" s="68"/>
      <c r="NDV653" s="68"/>
      <c r="NDW653" s="68"/>
      <c r="NDX653" s="68"/>
      <c r="NDY653" s="68"/>
      <c r="NDZ653" s="68"/>
      <c r="NEA653" s="68"/>
      <c r="NEB653" s="68"/>
      <c r="NEC653" s="68"/>
      <c r="NED653" s="68"/>
      <c r="NEE653" s="68"/>
      <c r="NEF653" s="68"/>
      <c r="NEG653" s="68"/>
      <c r="NEH653" s="68"/>
      <c r="NEI653" s="68"/>
      <c r="NEJ653" s="68"/>
      <c r="NEK653" s="68"/>
      <c r="NEL653" s="68"/>
      <c r="NEM653" s="68"/>
      <c r="NEN653" s="68"/>
      <c r="NEO653" s="68"/>
      <c r="NEP653" s="68"/>
      <c r="NEQ653" s="68"/>
      <c r="NER653" s="68"/>
      <c r="NES653" s="68"/>
      <c r="NET653" s="68"/>
      <c r="NEU653" s="68"/>
      <c r="NEV653" s="68"/>
      <c r="NEW653" s="68"/>
      <c r="NEX653" s="68"/>
      <c r="NEY653" s="68"/>
      <c r="NEZ653" s="68"/>
      <c r="NFA653" s="68"/>
      <c r="NFB653" s="68"/>
      <c r="NFC653" s="68"/>
      <c r="NFD653" s="68"/>
      <c r="NFE653" s="68"/>
      <c r="NFF653" s="68"/>
      <c r="NFG653" s="68"/>
      <c r="NFH653" s="68"/>
      <c r="NFI653" s="68"/>
      <c r="NFJ653" s="68"/>
      <c r="NFK653" s="68"/>
      <c r="NFL653" s="68"/>
      <c r="NFM653" s="68"/>
      <c r="NFN653" s="68"/>
      <c r="NFO653" s="68"/>
      <c r="NFP653" s="68"/>
      <c r="NFQ653" s="68"/>
      <c r="NFR653" s="68"/>
      <c r="NFS653" s="68"/>
      <c r="NFT653" s="68"/>
      <c r="NFU653" s="68"/>
      <c r="NFV653" s="68"/>
      <c r="NFW653" s="68"/>
      <c r="NFX653" s="68"/>
      <c r="NFY653" s="68"/>
      <c r="NFZ653" s="68"/>
      <c r="NGA653" s="68"/>
      <c r="NGB653" s="68"/>
      <c r="NGC653" s="68"/>
      <c r="NGD653" s="68"/>
      <c r="NGE653" s="68"/>
      <c r="NGF653" s="68"/>
      <c r="NGG653" s="68"/>
      <c r="NGH653" s="68"/>
      <c r="NGI653" s="68"/>
      <c r="NGJ653" s="68"/>
      <c r="NGK653" s="68"/>
      <c r="NGL653" s="68"/>
      <c r="NGM653" s="68"/>
      <c r="NGN653" s="68"/>
      <c r="NGO653" s="68"/>
      <c r="NGP653" s="68"/>
      <c r="NGQ653" s="68"/>
      <c r="NGR653" s="68"/>
      <c r="NGS653" s="68"/>
      <c r="NGT653" s="68"/>
      <c r="NGU653" s="68"/>
      <c r="NGV653" s="68"/>
      <c r="NGW653" s="68"/>
      <c r="NGX653" s="68"/>
      <c r="NGY653" s="68"/>
      <c r="NGZ653" s="68"/>
      <c r="NHA653" s="68"/>
      <c r="NHB653" s="68"/>
      <c r="NHC653" s="68"/>
      <c r="NHD653" s="68"/>
      <c r="NHE653" s="68"/>
      <c r="NHF653" s="68"/>
      <c r="NHG653" s="68"/>
      <c r="NHH653" s="68"/>
      <c r="NHI653" s="68"/>
      <c r="NHJ653" s="68"/>
      <c r="NHK653" s="68"/>
      <c r="NHL653" s="68"/>
      <c r="NHM653" s="68"/>
      <c r="NHN653" s="68"/>
      <c r="NHO653" s="68"/>
      <c r="NHP653" s="68"/>
      <c r="NHQ653" s="68"/>
      <c r="NHR653" s="68"/>
      <c r="NHS653" s="68"/>
      <c r="NHT653" s="68"/>
      <c r="NHU653" s="68"/>
      <c r="NHV653" s="68"/>
      <c r="NHW653" s="68"/>
      <c r="NHX653" s="68"/>
      <c r="NHY653" s="68"/>
      <c r="NHZ653" s="68"/>
      <c r="NIA653" s="68"/>
      <c r="NIB653" s="68"/>
      <c r="NIC653" s="68"/>
      <c r="NID653" s="68"/>
      <c r="NIE653" s="68"/>
      <c r="NIF653" s="68"/>
      <c r="NIG653" s="68"/>
      <c r="NIH653" s="68"/>
      <c r="NII653" s="68"/>
      <c r="NIJ653" s="68"/>
      <c r="NIK653" s="68"/>
      <c r="NIL653" s="68"/>
      <c r="NIM653" s="68"/>
      <c r="NIN653" s="68"/>
      <c r="NIO653" s="68"/>
      <c r="NIP653" s="68"/>
      <c r="NIQ653" s="68"/>
      <c r="NIR653" s="68"/>
      <c r="NIS653" s="68"/>
      <c r="NIT653" s="68"/>
      <c r="NIU653" s="68"/>
      <c r="NIV653" s="68"/>
      <c r="NIW653" s="68"/>
      <c r="NIX653" s="68"/>
      <c r="NIY653" s="68"/>
      <c r="NIZ653" s="68"/>
      <c r="NJA653" s="68"/>
      <c r="NJB653" s="68"/>
      <c r="NJC653" s="68"/>
      <c r="NJD653" s="68"/>
      <c r="NJE653" s="68"/>
      <c r="NJF653" s="68"/>
      <c r="NJG653" s="68"/>
      <c r="NJH653" s="68"/>
      <c r="NJI653" s="68"/>
      <c r="NJJ653" s="68"/>
      <c r="NJK653" s="68"/>
      <c r="NJL653" s="68"/>
      <c r="NJM653" s="68"/>
      <c r="NJN653" s="68"/>
      <c r="NJO653" s="68"/>
      <c r="NJP653" s="68"/>
      <c r="NJQ653" s="68"/>
      <c r="NJR653" s="68"/>
      <c r="NJS653" s="68"/>
      <c r="NJT653" s="68"/>
      <c r="NJU653" s="68"/>
      <c r="NJV653" s="68"/>
      <c r="NJW653" s="68"/>
      <c r="NJX653" s="68"/>
      <c r="NJY653" s="68"/>
      <c r="NJZ653" s="68"/>
      <c r="NKA653" s="68"/>
      <c r="NKB653" s="68"/>
      <c r="NKC653" s="68"/>
      <c r="NKD653" s="68"/>
      <c r="NKE653" s="68"/>
      <c r="NKF653" s="68"/>
      <c r="NKG653" s="68"/>
      <c r="NKH653" s="68"/>
      <c r="NKI653" s="68"/>
      <c r="NKJ653" s="68"/>
      <c r="NKK653" s="68"/>
      <c r="NKL653" s="68"/>
      <c r="NKM653" s="68"/>
      <c r="NKN653" s="68"/>
      <c r="NKO653" s="68"/>
      <c r="NKP653" s="68"/>
      <c r="NKQ653" s="68"/>
      <c r="NKR653" s="68"/>
      <c r="NKS653" s="68"/>
      <c r="NKT653" s="68"/>
      <c r="NKU653" s="68"/>
      <c r="NKV653" s="68"/>
      <c r="NKW653" s="68"/>
      <c r="NKX653" s="68"/>
      <c r="NKY653" s="68"/>
      <c r="NKZ653" s="68"/>
      <c r="NLA653" s="68"/>
      <c r="NLB653" s="68"/>
      <c r="NLC653" s="68"/>
      <c r="NLD653" s="68"/>
      <c r="NLE653" s="68"/>
      <c r="NLF653" s="68"/>
      <c r="NLG653" s="68"/>
      <c r="NLH653" s="68"/>
      <c r="NLI653" s="68"/>
      <c r="NLJ653" s="68"/>
      <c r="NLK653" s="68"/>
      <c r="NLL653" s="68"/>
      <c r="NLM653" s="68"/>
      <c r="NLN653" s="68"/>
      <c r="NLO653" s="68"/>
      <c r="NLP653" s="68"/>
      <c r="NLQ653" s="68"/>
      <c r="NLR653" s="68"/>
      <c r="NLS653" s="68"/>
      <c r="NLT653" s="68"/>
      <c r="NLU653" s="68"/>
      <c r="NLV653" s="68"/>
      <c r="NLW653" s="68"/>
      <c r="NLX653" s="68"/>
      <c r="NLY653" s="68"/>
      <c r="NLZ653" s="68"/>
      <c r="NMA653" s="68"/>
      <c r="NMB653" s="68"/>
      <c r="NMC653" s="68"/>
      <c r="NMD653" s="68"/>
      <c r="NME653" s="68"/>
      <c r="NMF653" s="68"/>
      <c r="NMG653" s="68"/>
      <c r="NMH653" s="68"/>
      <c r="NMI653" s="68"/>
      <c r="NMJ653" s="68"/>
      <c r="NMK653" s="68"/>
      <c r="NML653" s="68"/>
      <c r="NMM653" s="68"/>
      <c r="NMN653" s="68"/>
      <c r="NMO653" s="68"/>
      <c r="NMP653" s="68"/>
      <c r="NMQ653" s="68"/>
      <c r="NMR653" s="68"/>
      <c r="NMS653" s="68"/>
      <c r="NMT653" s="68"/>
      <c r="NMU653" s="68"/>
      <c r="NMV653" s="68"/>
      <c r="NMW653" s="68"/>
      <c r="NMX653" s="68"/>
      <c r="NMY653" s="68"/>
      <c r="NMZ653" s="68"/>
      <c r="NNA653" s="68"/>
      <c r="NNB653" s="68"/>
      <c r="NNC653" s="68"/>
      <c r="NND653" s="68"/>
      <c r="NNE653" s="68"/>
      <c r="NNF653" s="68"/>
      <c r="NNG653" s="68"/>
      <c r="NNH653" s="68"/>
      <c r="NNI653" s="68"/>
      <c r="NNJ653" s="68"/>
      <c r="NNK653" s="68"/>
      <c r="NNL653" s="68"/>
      <c r="NNM653" s="68"/>
      <c r="NNN653" s="68"/>
      <c r="NNO653" s="68"/>
      <c r="NNP653" s="68"/>
      <c r="NNQ653" s="68"/>
      <c r="NNR653" s="68"/>
      <c r="NNS653" s="68"/>
      <c r="NNT653" s="68"/>
      <c r="NNU653" s="68"/>
      <c r="NNV653" s="68"/>
      <c r="NNW653" s="68"/>
      <c r="NNX653" s="68"/>
      <c r="NNY653" s="68"/>
      <c r="NNZ653" s="68"/>
      <c r="NOA653" s="68"/>
      <c r="NOB653" s="68"/>
      <c r="NOC653" s="68"/>
      <c r="NOD653" s="68"/>
      <c r="NOE653" s="68"/>
      <c r="NOF653" s="68"/>
      <c r="NOG653" s="68"/>
      <c r="NOH653" s="68"/>
      <c r="NOI653" s="68"/>
      <c r="NOJ653" s="68"/>
      <c r="NOK653" s="68"/>
      <c r="NOL653" s="68"/>
      <c r="NOM653" s="68"/>
      <c r="NON653" s="68"/>
      <c r="NOO653" s="68"/>
      <c r="NOP653" s="68"/>
      <c r="NOQ653" s="68"/>
      <c r="NOR653" s="68"/>
      <c r="NOS653" s="68"/>
      <c r="NOT653" s="68"/>
      <c r="NOU653" s="68"/>
      <c r="NOV653" s="68"/>
      <c r="NOW653" s="68"/>
      <c r="NOX653" s="68"/>
      <c r="NOY653" s="68"/>
      <c r="NOZ653" s="68"/>
      <c r="NPA653" s="68"/>
      <c r="NPB653" s="68"/>
      <c r="NPC653" s="68"/>
      <c r="NPD653" s="68"/>
      <c r="NPE653" s="68"/>
      <c r="NPF653" s="68"/>
      <c r="NPG653" s="68"/>
      <c r="NPH653" s="68"/>
      <c r="NPI653" s="68"/>
      <c r="NPJ653" s="68"/>
      <c r="NPK653" s="68"/>
      <c r="NPL653" s="68"/>
      <c r="NPM653" s="68"/>
      <c r="NPN653" s="68"/>
      <c r="NPO653" s="68"/>
      <c r="NPP653" s="68"/>
      <c r="NPQ653" s="68"/>
      <c r="NPR653" s="68"/>
      <c r="NPS653" s="68"/>
      <c r="NPT653" s="68"/>
      <c r="NPU653" s="68"/>
      <c r="NPV653" s="68"/>
      <c r="NPW653" s="68"/>
      <c r="NPX653" s="68"/>
      <c r="NPY653" s="68"/>
      <c r="NPZ653" s="68"/>
      <c r="NQA653" s="68"/>
      <c r="NQB653" s="68"/>
      <c r="NQC653" s="68"/>
      <c r="NQD653" s="68"/>
      <c r="NQE653" s="68"/>
      <c r="NQF653" s="68"/>
      <c r="NQG653" s="68"/>
      <c r="NQH653" s="68"/>
      <c r="NQI653" s="68"/>
      <c r="NQJ653" s="68"/>
      <c r="NQK653" s="68"/>
      <c r="NQL653" s="68"/>
      <c r="NQM653" s="68"/>
      <c r="NQN653" s="68"/>
      <c r="NQO653" s="68"/>
      <c r="NQP653" s="68"/>
      <c r="NQQ653" s="68"/>
      <c r="NQR653" s="68"/>
      <c r="NQS653" s="68"/>
      <c r="NQT653" s="68"/>
      <c r="NQU653" s="68"/>
      <c r="NQV653" s="68"/>
      <c r="NQW653" s="68"/>
      <c r="NQX653" s="68"/>
      <c r="NQY653" s="68"/>
      <c r="NQZ653" s="68"/>
      <c r="NRA653" s="68"/>
      <c r="NRB653" s="68"/>
      <c r="NRC653" s="68"/>
      <c r="NRD653" s="68"/>
      <c r="NRE653" s="68"/>
      <c r="NRF653" s="68"/>
      <c r="NRG653" s="68"/>
      <c r="NRH653" s="68"/>
      <c r="NRI653" s="68"/>
      <c r="NRJ653" s="68"/>
      <c r="NRK653" s="68"/>
      <c r="NRL653" s="68"/>
      <c r="NRM653" s="68"/>
      <c r="NRN653" s="68"/>
      <c r="NRO653" s="68"/>
      <c r="NRP653" s="68"/>
      <c r="NRQ653" s="68"/>
      <c r="NRR653" s="68"/>
      <c r="NRS653" s="68"/>
      <c r="NRT653" s="68"/>
      <c r="NRU653" s="68"/>
      <c r="NRV653" s="68"/>
      <c r="NRW653" s="68"/>
      <c r="NRX653" s="68"/>
      <c r="NRY653" s="68"/>
      <c r="NRZ653" s="68"/>
      <c r="NSA653" s="68"/>
      <c r="NSB653" s="68"/>
      <c r="NSC653" s="68"/>
      <c r="NSD653" s="68"/>
      <c r="NSE653" s="68"/>
      <c r="NSF653" s="68"/>
      <c r="NSG653" s="68"/>
      <c r="NSH653" s="68"/>
      <c r="NSI653" s="68"/>
      <c r="NSJ653" s="68"/>
      <c r="NSK653" s="68"/>
      <c r="NSL653" s="68"/>
      <c r="NSM653" s="68"/>
      <c r="NSN653" s="68"/>
      <c r="NSO653" s="68"/>
      <c r="NSP653" s="68"/>
      <c r="NSQ653" s="68"/>
      <c r="NSR653" s="68"/>
      <c r="NSS653" s="68"/>
      <c r="NST653" s="68"/>
      <c r="NSU653" s="68"/>
      <c r="NSV653" s="68"/>
      <c r="NSW653" s="68"/>
      <c r="NSX653" s="68"/>
      <c r="NSY653" s="68"/>
      <c r="NSZ653" s="68"/>
      <c r="NTA653" s="68"/>
      <c r="NTB653" s="68"/>
      <c r="NTC653" s="68"/>
      <c r="NTD653" s="68"/>
      <c r="NTE653" s="68"/>
      <c r="NTF653" s="68"/>
      <c r="NTG653" s="68"/>
      <c r="NTH653" s="68"/>
      <c r="NTI653" s="68"/>
      <c r="NTJ653" s="68"/>
      <c r="NTK653" s="68"/>
      <c r="NTL653" s="68"/>
      <c r="NTM653" s="68"/>
      <c r="NTN653" s="68"/>
      <c r="NTO653" s="68"/>
      <c r="NTP653" s="68"/>
      <c r="NTQ653" s="68"/>
      <c r="NTR653" s="68"/>
      <c r="NTS653" s="68"/>
      <c r="NTT653" s="68"/>
      <c r="NTU653" s="68"/>
      <c r="NTV653" s="68"/>
      <c r="NTW653" s="68"/>
      <c r="NTX653" s="68"/>
      <c r="NTY653" s="68"/>
      <c r="NTZ653" s="68"/>
      <c r="NUA653" s="68"/>
      <c r="NUB653" s="68"/>
      <c r="NUC653" s="68"/>
      <c r="NUD653" s="68"/>
      <c r="NUE653" s="68"/>
      <c r="NUF653" s="68"/>
      <c r="NUG653" s="68"/>
      <c r="NUH653" s="68"/>
      <c r="NUI653" s="68"/>
      <c r="NUJ653" s="68"/>
      <c r="NUK653" s="68"/>
      <c r="NUL653" s="68"/>
      <c r="NUM653" s="68"/>
      <c r="NUN653" s="68"/>
      <c r="NUO653" s="68"/>
      <c r="NUP653" s="68"/>
      <c r="NUQ653" s="68"/>
      <c r="NUR653" s="68"/>
      <c r="NUS653" s="68"/>
      <c r="NUT653" s="68"/>
      <c r="NUU653" s="68"/>
      <c r="NUV653" s="68"/>
      <c r="NUW653" s="68"/>
      <c r="NUX653" s="68"/>
      <c r="NUY653" s="68"/>
      <c r="NUZ653" s="68"/>
      <c r="NVA653" s="68"/>
      <c r="NVB653" s="68"/>
      <c r="NVC653" s="68"/>
      <c r="NVD653" s="68"/>
      <c r="NVE653" s="68"/>
      <c r="NVF653" s="68"/>
      <c r="NVG653" s="68"/>
      <c r="NVH653" s="68"/>
      <c r="NVI653" s="68"/>
      <c r="NVJ653" s="68"/>
      <c r="NVK653" s="68"/>
      <c r="NVL653" s="68"/>
      <c r="NVM653" s="68"/>
      <c r="NVN653" s="68"/>
      <c r="NVO653" s="68"/>
      <c r="NVP653" s="68"/>
      <c r="NVQ653" s="68"/>
      <c r="NVR653" s="68"/>
      <c r="NVS653" s="68"/>
      <c r="NVT653" s="68"/>
      <c r="NVU653" s="68"/>
      <c r="NVV653" s="68"/>
      <c r="NVW653" s="68"/>
      <c r="NVX653" s="68"/>
      <c r="NVY653" s="68"/>
      <c r="NVZ653" s="68"/>
      <c r="NWA653" s="68"/>
      <c r="NWB653" s="68"/>
      <c r="NWC653" s="68"/>
      <c r="NWD653" s="68"/>
      <c r="NWE653" s="68"/>
      <c r="NWF653" s="68"/>
      <c r="NWG653" s="68"/>
      <c r="NWH653" s="68"/>
      <c r="NWI653" s="68"/>
      <c r="NWJ653" s="68"/>
      <c r="NWK653" s="68"/>
      <c r="NWL653" s="68"/>
      <c r="NWM653" s="68"/>
      <c r="NWN653" s="68"/>
      <c r="NWO653" s="68"/>
      <c r="NWP653" s="68"/>
      <c r="NWQ653" s="68"/>
      <c r="NWR653" s="68"/>
      <c r="NWS653" s="68"/>
      <c r="NWT653" s="68"/>
      <c r="NWU653" s="68"/>
      <c r="NWV653" s="68"/>
      <c r="NWW653" s="68"/>
      <c r="NWX653" s="68"/>
      <c r="NWY653" s="68"/>
      <c r="NWZ653" s="68"/>
      <c r="NXA653" s="68"/>
      <c r="NXB653" s="68"/>
      <c r="NXC653" s="68"/>
      <c r="NXD653" s="68"/>
      <c r="NXE653" s="68"/>
      <c r="NXF653" s="68"/>
      <c r="NXG653" s="68"/>
      <c r="NXH653" s="68"/>
      <c r="NXI653" s="68"/>
      <c r="NXJ653" s="68"/>
      <c r="NXK653" s="68"/>
      <c r="NXL653" s="68"/>
      <c r="NXM653" s="68"/>
      <c r="NXN653" s="68"/>
      <c r="NXO653" s="68"/>
      <c r="NXP653" s="68"/>
      <c r="NXQ653" s="68"/>
      <c r="NXR653" s="68"/>
      <c r="NXS653" s="68"/>
      <c r="NXT653" s="68"/>
      <c r="NXU653" s="68"/>
      <c r="NXV653" s="68"/>
      <c r="NXW653" s="68"/>
      <c r="NXX653" s="68"/>
      <c r="NXY653" s="68"/>
      <c r="NXZ653" s="68"/>
      <c r="NYA653" s="68"/>
      <c r="NYB653" s="68"/>
      <c r="NYC653" s="68"/>
      <c r="NYD653" s="68"/>
      <c r="NYE653" s="68"/>
      <c r="NYF653" s="68"/>
      <c r="NYG653" s="68"/>
      <c r="NYH653" s="68"/>
      <c r="NYI653" s="68"/>
      <c r="NYJ653" s="68"/>
      <c r="NYK653" s="68"/>
      <c r="NYL653" s="68"/>
      <c r="NYM653" s="68"/>
      <c r="NYN653" s="68"/>
      <c r="NYO653" s="68"/>
      <c r="NYP653" s="68"/>
      <c r="NYQ653" s="68"/>
      <c r="NYR653" s="68"/>
      <c r="NYS653" s="68"/>
      <c r="NYT653" s="68"/>
      <c r="NYU653" s="68"/>
      <c r="NYV653" s="68"/>
      <c r="NYW653" s="68"/>
      <c r="NYX653" s="68"/>
      <c r="NYY653" s="68"/>
      <c r="NYZ653" s="68"/>
      <c r="NZA653" s="68"/>
      <c r="NZB653" s="68"/>
      <c r="NZC653" s="68"/>
      <c r="NZD653" s="68"/>
      <c r="NZE653" s="68"/>
      <c r="NZF653" s="68"/>
      <c r="NZG653" s="68"/>
      <c r="NZH653" s="68"/>
      <c r="NZI653" s="68"/>
      <c r="NZJ653" s="68"/>
      <c r="NZK653" s="68"/>
      <c r="NZL653" s="68"/>
      <c r="NZM653" s="68"/>
      <c r="NZN653" s="68"/>
      <c r="NZO653" s="68"/>
      <c r="NZP653" s="68"/>
      <c r="NZQ653" s="68"/>
      <c r="NZR653" s="68"/>
      <c r="NZS653" s="68"/>
      <c r="NZT653" s="68"/>
      <c r="NZU653" s="68"/>
      <c r="NZV653" s="68"/>
      <c r="NZW653" s="68"/>
      <c r="NZX653" s="68"/>
      <c r="NZY653" s="68"/>
      <c r="NZZ653" s="68"/>
      <c r="OAA653" s="68"/>
      <c r="OAB653" s="68"/>
      <c r="OAC653" s="68"/>
      <c r="OAD653" s="68"/>
      <c r="OAE653" s="68"/>
      <c r="OAF653" s="68"/>
      <c r="OAG653" s="68"/>
      <c r="OAH653" s="68"/>
      <c r="OAI653" s="68"/>
      <c r="OAJ653" s="68"/>
      <c r="OAK653" s="68"/>
      <c r="OAL653" s="68"/>
      <c r="OAM653" s="68"/>
      <c r="OAN653" s="68"/>
      <c r="OAO653" s="68"/>
      <c r="OAP653" s="68"/>
      <c r="OAQ653" s="68"/>
      <c r="OAR653" s="68"/>
      <c r="OAS653" s="68"/>
      <c r="OAT653" s="68"/>
      <c r="OAU653" s="68"/>
      <c r="OAV653" s="68"/>
      <c r="OAW653" s="68"/>
      <c r="OAX653" s="68"/>
      <c r="OAY653" s="68"/>
      <c r="OAZ653" s="68"/>
      <c r="OBA653" s="68"/>
      <c r="OBB653" s="68"/>
      <c r="OBC653" s="68"/>
      <c r="OBD653" s="68"/>
      <c r="OBE653" s="68"/>
      <c r="OBF653" s="68"/>
      <c r="OBG653" s="68"/>
      <c r="OBH653" s="68"/>
      <c r="OBI653" s="68"/>
      <c r="OBJ653" s="68"/>
      <c r="OBK653" s="68"/>
      <c r="OBL653" s="68"/>
      <c r="OBM653" s="68"/>
      <c r="OBN653" s="68"/>
      <c r="OBO653" s="68"/>
      <c r="OBP653" s="68"/>
      <c r="OBQ653" s="68"/>
      <c r="OBR653" s="68"/>
      <c r="OBS653" s="68"/>
      <c r="OBT653" s="68"/>
      <c r="OBU653" s="68"/>
      <c r="OBV653" s="68"/>
      <c r="OBW653" s="68"/>
      <c r="OBX653" s="68"/>
      <c r="OBY653" s="68"/>
      <c r="OBZ653" s="68"/>
      <c r="OCA653" s="68"/>
      <c r="OCB653" s="68"/>
      <c r="OCC653" s="68"/>
      <c r="OCD653" s="68"/>
      <c r="OCE653" s="68"/>
      <c r="OCF653" s="68"/>
      <c r="OCG653" s="68"/>
      <c r="OCH653" s="68"/>
      <c r="OCI653" s="68"/>
      <c r="OCJ653" s="68"/>
      <c r="OCK653" s="68"/>
      <c r="OCL653" s="68"/>
      <c r="OCM653" s="68"/>
      <c r="OCN653" s="68"/>
      <c r="OCO653" s="68"/>
      <c r="OCP653" s="68"/>
      <c r="OCQ653" s="68"/>
      <c r="OCR653" s="68"/>
      <c r="OCS653" s="68"/>
      <c r="OCT653" s="68"/>
      <c r="OCU653" s="68"/>
      <c r="OCV653" s="68"/>
      <c r="OCW653" s="68"/>
      <c r="OCX653" s="68"/>
      <c r="OCY653" s="68"/>
      <c r="OCZ653" s="68"/>
      <c r="ODA653" s="68"/>
      <c r="ODB653" s="68"/>
      <c r="ODC653" s="68"/>
      <c r="ODD653" s="68"/>
      <c r="ODE653" s="68"/>
      <c r="ODF653" s="68"/>
      <c r="ODG653" s="68"/>
      <c r="ODH653" s="68"/>
      <c r="ODI653" s="68"/>
      <c r="ODJ653" s="68"/>
      <c r="ODK653" s="68"/>
      <c r="ODL653" s="68"/>
      <c r="ODM653" s="68"/>
      <c r="ODN653" s="68"/>
      <c r="ODO653" s="68"/>
      <c r="ODP653" s="68"/>
      <c r="ODQ653" s="68"/>
      <c r="ODR653" s="68"/>
      <c r="ODS653" s="68"/>
      <c r="ODT653" s="68"/>
      <c r="ODU653" s="68"/>
      <c r="ODV653" s="68"/>
      <c r="ODW653" s="68"/>
      <c r="ODX653" s="68"/>
      <c r="ODY653" s="68"/>
      <c r="ODZ653" s="68"/>
      <c r="OEA653" s="68"/>
      <c r="OEB653" s="68"/>
      <c r="OEC653" s="68"/>
      <c r="OED653" s="68"/>
      <c r="OEE653" s="68"/>
      <c r="OEF653" s="68"/>
      <c r="OEG653" s="68"/>
      <c r="OEH653" s="68"/>
      <c r="OEI653" s="68"/>
      <c r="OEJ653" s="68"/>
      <c r="OEK653" s="68"/>
      <c r="OEL653" s="68"/>
      <c r="OEM653" s="68"/>
      <c r="OEN653" s="68"/>
      <c r="OEO653" s="68"/>
      <c r="OEP653" s="68"/>
      <c r="OEQ653" s="68"/>
      <c r="OER653" s="68"/>
      <c r="OES653" s="68"/>
      <c r="OET653" s="68"/>
      <c r="OEU653" s="68"/>
      <c r="OEV653" s="68"/>
      <c r="OEW653" s="68"/>
      <c r="OEX653" s="68"/>
      <c r="OEY653" s="68"/>
      <c r="OEZ653" s="68"/>
      <c r="OFA653" s="68"/>
      <c r="OFB653" s="68"/>
      <c r="OFC653" s="68"/>
      <c r="OFD653" s="68"/>
      <c r="OFE653" s="68"/>
      <c r="OFF653" s="68"/>
      <c r="OFG653" s="68"/>
      <c r="OFH653" s="68"/>
      <c r="OFI653" s="68"/>
      <c r="OFJ653" s="68"/>
      <c r="OFK653" s="68"/>
      <c r="OFL653" s="68"/>
      <c r="OFM653" s="68"/>
      <c r="OFN653" s="68"/>
      <c r="OFO653" s="68"/>
      <c r="OFP653" s="68"/>
      <c r="OFQ653" s="68"/>
      <c r="OFR653" s="68"/>
      <c r="OFS653" s="68"/>
      <c r="OFT653" s="68"/>
      <c r="OFU653" s="68"/>
      <c r="OFV653" s="68"/>
      <c r="OFW653" s="68"/>
      <c r="OFX653" s="68"/>
      <c r="OFY653" s="68"/>
      <c r="OFZ653" s="68"/>
      <c r="OGA653" s="68"/>
      <c r="OGB653" s="68"/>
      <c r="OGC653" s="68"/>
      <c r="OGD653" s="68"/>
      <c r="OGE653" s="68"/>
      <c r="OGF653" s="68"/>
      <c r="OGG653" s="68"/>
      <c r="OGH653" s="68"/>
      <c r="OGI653" s="68"/>
      <c r="OGJ653" s="68"/>
      <c r="OGK653" s="68"/>
      <c r="OGL653" s="68"/>
      <c r="OGM653" s="68"/>
      <c r="OGN653" s="68"/>
      <c r="OGO653" s="68"/>
      <c r="OGP653" s="68"/>
      <c r="OGQ653" s="68"/>
      <c r="OGR653" s="68"/>
      <c r="OGS653" s="68"/>
      <c r="OGT653" s="68"/>
      <c r="OGU653" s="68"/>
      <c r="OGV653" s="68"/>
      <c r="OGW653" s="68"/>
      <c r="OGX653" s="68"/>
      <c r="OGY653" s="68"/>
      <c r="OGZ653" s="68"/>
      <c r="OHA653" s="68"/>
      <c r="OHB653" s="68"/>
      <c r="OHC653" s="68"/>
      <c r="OHD653" s="68"/>
      <c r="OHE653" s="68"/>
      <c r="OHF653" s="68"/>
      <c r="OHG653" s="68"/>
      <c r="OHH653" s="68"/>
      <c r="OHI653" s="68"/>
      <c r="OHJ653" s="68"/>
      <c r="OHK653" s="68"/>
      <c r="OHL653" s="68"/>
      <c r="OHM653" s="68"/>
      <c r="OHN653" s="68"/>
      <c r="OHO653" s="68"/>
      <c r="OHP653" s="68"/>
      <c r="OHQ653" s="68"/>
      <c r="OHR653" s="68"/>
      <c r="OHS653" s="68"/>
      <c r="OHT653" s="68"/>
      <c r="OHU653" s="68"/>
      <c r="OHV653" s="68"/>
      <c r="OHW653" s="68"/>
      <c r="OHX653" s="68"/>
      <c r="OHY653" s="68"/>
      <c r="OHZ653" s="68"/>
      <c r="OIA653" s="68"/>
      <c r="OIB653" s="68"/>
      <c r="OIC653" s="68"/>
      <c r="OID653" s="68"/>
      <c r="OIE653" s="68"/>
      <c r="OIF653" s="68"/>
      <c r="OIG653" s="68"/>
      <c r="OIH653" s="68"/>
      <c r="OII653" s="68"/>
      <c r="OIJ653" s="68"/>
      <c r="OIK653" s="68"/>
      <c r="OIL653" s="68"/>
      <c r="OIM653" s="68"/>
      <c r="OIN653" s="68"/>
      <c r="OIO653" s="68"/>
      <c r="OIP653" s="68"/>
      <c r="OIQ653" s="68"/>
      <c r="OIR653" s="68"/>
      <c r="OIS653" s="68"/>
      <c r="OIT653" s="68"/>
      <c r="OIU653" s="68"/>
      <c r="OIV653" s="68"/>
      <c r="OIW653" s="68"/>
      <c r="OIX653" s="68"/>
      <c r="OIY653" s="68"/>
      <c r="OIZ653" s="68"/>
      <c r="OJA653" s="68"/>
      <c r="OJB653" s="68"/>
      <c r="OJC653" s="68"/>
      <c r="OJD653" s="68"/>
      <c r="OJE653" s="68"/>
      <c r="OJF653" s="68"/>
      <c r="OJG653" s="68"/>
      <c r="OJH653" s="68"/>
      <c r="OJI653" s="68"/>
      <c r="OJJ653" s="68"/>
      <c r="OJK653" s="68"/>
      <c r="OJL653" s="68"/>
      <c r="OJM653" s="68"/>
      <c r="OJN653" s="68"/>
      <c r="OJO653" s="68"/>
      <c r="OJP653" s="68"/>
      <c r="OJQ653" s="68"/>
      <c r="OJR653" s="68"/>
      <c r="OJS653" s="68"/>
      <c r="OJT653" s="68"/>
      <c r="OJU653" s="68"/>
      <c r="OJV653" s="68"/>
      <c r="OJW653" s="68"/>
      <c r="OJX653" s="68"/>
      <c r="OJY653" s="68"/>
      <c r="OJZ653" s="68"/>
      <c r="OKA653" s="68"/>
      <c r="OKB653" s="68"/>
      <c r="OKC653" s="68"/>
      <c r="OKD653" s="68"/>
      <c r="OKE653" s="68"/>
      <c r="OKF653" s="68"/>
      <c r="OKG653" s="68"/>
      <c r="OKH653" s="68"/>
      <c r="OKI653" s="68"/>
      <c r="OKJ653" s="68"/>
      <c r="OKK653" s="68"/>
      <c r="OKL653" s="68"/>
      <c r="OKM653" s="68"/>
      <c r="OKN653" s="68"/>
      <c r="OKO653" s="68"/>
      <c r="OKP653" s="68"/>
      <c r="OKQ653" s="68"/>
      <c r="OKR653" s="68"/>
      <c r="OKS653" s="68"/>
      <c r="OKT653" s="68"/>
      <c r="OKU653" s="68"/>
      <c r="OKV653" s="68"/>
      <c r="OKW653" s="68"/>
      <c r="OKX653" s="68"/>
      <c r="OKY653" s="68"/>
      <c r="OKZ653" s="68"/>
      <c r="OLA653" s="68"/>
      <c r="OLB653" s="68"/>
      <c r="OLC653" s="68"/>
      <c r="OLD653" s="68"/>
      <c r="OLE653" s="68"/>
      <c r="OLF653" s="68"/>
      <c r="OLG653" s="68"/>
      <c r="OLH653" s="68"/>
      <c r="OLI653" s="68"/>
      <c r="OLJ653" s="68"/>
      <c r="OLK653" s="68"/>
      <c r="OLL653" s="68"/>
      <c r="OLM653" s="68"/>
      <c r="OLN653" s="68"/>
      <c r="OLO653" s="68"/>
      <c r="OLP653" s="68"/>
      <c r="OLQ653" s="68"/>
      <c r="OLR653" s="68"/>
      <c r="OLS653" s="68"/>
      <c r="OLT653" s="68"/>
      <c r="OLU653" s="68"/>
      <c r="OLV653" s="68"/>
      <c r="OLW653" s="68"/>
      <c r="OLX653" s="68"/>
      <c r="OLY653" s="68"/>
      <c r="OLZ653" s="68"/>
      <c r="OMA653" s="68"/>
      <c r="OMB653" s="68"/>
      <c r="OMC653" s="68"/>
      <c r="OMD653" s="68"/>
      <c r="OME653" s="68"/>
      <c r="OMF653" s="68"/>
      <c r="OMG653" s="68"/>
      <c r="OMH653" s="68"/>
      <c r="OMI653" s="68"/>
      <c r="OMJ653" s="68"/>
      <c r="OMK653" s="68"/>
      <c r="OML653" s="68"/>
      <c r="OMM653" s="68"/>
      <c r="OMN653" s="68"/>
      <c r="OMO653" s="68"/>
      <c r="OMP653" s="68"/>
      <c r="OMQ653" s="68"/>
      <c r="OMR653" s="68"/>
      <c r="OMS653" s="68"/>
      <c r="OMT653" s="68"/>
      <c r="OMU653" s="68"/>
      <c r="OMV653" s="68"/>
      <c r="OMW653" s="68"/>
      <c r="OMX653" s="68"/>
      <c r="OMY653" s="68"/>
      <c r="OMZ653" s="68"/>
      <c r="ONA653" s="68"/>
      <c r="ONB653" s="68"/>
      <c r="ONC653" s="68"/>
      <c r="OND653" s="68"/>
      <c r="ONE653" s="68"/>
      <c r="ONF653" s="68"/>
      <c r="ONG653" s="68"/>
      <c r="ONH653" s="68"/>
      <c r="ONI653" s="68"/>
      <c r="ONJ653" s="68"/>
      <c r="ONK653" s="68"/>
      <c r="ONL653" s="68"/>
      <c r="ONM653" s="68"/>
      <c r="ONN653" s="68"/>
      <c r="ONO653" s="68"/>
      <c r="ONP653" s="68"/>
      <c r="ONQ653" s="68"/>
      <c r="ONR653" s="68"/>
      <c r="ONS653" s="68"/>
      <c r="ONT653" s="68"/>
      <c r="ONU653" s="68"/>
      <c r="ONV653" s="68"/>
      <c r="ONW653" s="68"/>
      <c r="ONX653" s="68"/>
      <c r="ONY653" s="68"/>
      <c r="ONZ653" s="68"/>
      <c r="OOA653" s="68"/>
      <c r="OOB653" s="68"/>
      <c r="OOC653" s="68"/>
      <c r="OOD653" s="68"/>
      <c r="OOE653" s="68"/>
      <c r="OOF653" s="68"/>
      <c r="OOG653" s="68"/>
      <c r="OOH653" s="68"/>
      <c r="OOI653" s="68"/>
      <c r="OOJ653" s="68"/>
      <c r="OOK653" s="68"/>
      <c r="OOL653" s="68"/>
      <c r="OOM653" s="68"/>
      <c r="OON653" s="68"/>
      <c r="OOO653" s="68"/>
      <c r="OOP653" s="68"/>
      <c r="OOQ653" s="68"/>
      <c r="OOR653" s="68"/>
      <c r="OOS653" s="68"/>
      <c r="OOT653" s="68"/>
      <c r="OOU653" s="68"/>
      <c r="OOV653" s="68"/>
      <c r="OOW653" s="68"/>
      <c r="OOX653" s="68"/>
      <c r="OOY653" s="68"/>
      <c r="OOZ653" s="68"/>
      <c r="OPA653" s="68"/>
      <c r="OPB653" s="68"/>
      <c r="OPC653" s="68"/>
      <c r="OPD653" s="68"/>
      <c r="OPE653" s="68"/>
      <c r="OPF653" s="68"/>
      <c r="OPG653" s="68"/>
      <c r="OPH653" s="68"/>
      <c r="OPI653" s="68"/>
      <c r="OPJ653" s="68"/>
      <c r="OPK653" s="68"/>
      <c r="OPL653" s="68"/>
      <c r="OPM653" s="68"/>
      <c r="OPN653" s="68"/>
      <c r="OPO653" s="68"/>
      <c r="OPP653" s="68"/>
      <c r="OPQ653" s="68"/>
      <c r="OPR653" s="68"/>
      <c r="OPS653" s="68"/>
      <c r="OPT653" s="68"/>
      <c r="OPU653" s="68"/>
      <c r="OPV653" s="68"/>
      <c r="OPW653" s="68"/>
      <c r="OPX653" s="68"/>
      <c r="OPY653" s="68"/>
      <c r="OPZ653" s="68"/>
      <c r="OQA653" s="68"/>
      <c r="OQB653" s="68"/>
      <c r="OQC653" s="68"/>
      <c r="OQD653" s="68"/>
      <c r="OQE653" s="68"/>
      <c r="OQF653" s="68"/>
      <c r="OQG653" s="68"/>
      <c r="OQH653" s="68"/>
      <c r="OQI653" s="68"/>
      <c r="OQJ653" s="68"/>
      <c r="OQK653" s="68"/>
      <c r="OQL653" s="68"/>
      <c r="OQM653" s="68"/>
      <c r="OQN653" s="68"/>
      <c r="OQO653" s="68"/>
      <c r="OQP653" s="68"/>
      <c r="OQQ653" s="68"/>
      <c r="OQR653" s="68"/>
      <c r="OQS653" s="68"/>
      <c r="OQT653" s="68"/>
      <c r="OQU653" s="68"/>
      <c r="OQV653" s="68"/>
      <c r="OQW653" s="68"/>
      <c r="OQX653" s="68"/>
      <c r="OQY653" s="68"/>
      <c r="OQZ653" s="68"/>
      <c r="ORA653" s="68"/>
      <c r="ORB653" s="68"/>
      <c r="ORC653" s="68"/>
      <c r="ORD653" s="68"/>
      <c r="ORE653" s="68"/>
      <c r="ORF653" s="68"/>
      <c r="ORG653" s="68"/>
      <c r="ORH653" s="68"/>
      <c r="ORI653" s="68"/>
      <c r="ORJ653" s="68"/>
      <c r="ORK653" s="68"/>
      <c r="ORL653" s="68"/>
      <c r="ORM653" s="68"/>
      <c r="ORN653" s="68"/>
      <c r="ORO653" s="68"/>
      <c r="ORP653" s="68"/>
      <c r="ORQ653" s="68"/>
      <c r="ORR653" s="68"/>
      <c r="ORS653" s="68"/>
      <c r="ORT653" s="68"/>
      <c r="ORU653" s="68"/>
      <c r="ORV653" s="68"/>
      <c r="ORW653" s="68"/>
      <c r="ORX653" s="68"/>
      <c r="ORY653" s="68"/>
      <c r="ORZ653" s="68"/>
      <c r="OSA653" s="68"/>
      <c r="OSB653" s="68"/>
      <c r="OSC653" s="68"/>
      <c r="OSD653" s="68"/>
      <c r="OSE653" s="68"/>
      <c r="OSF653" s="68"/>
      <c r="OSG653" s="68"/>
      <c r="OSH653" s="68"/>
      <c r="OSI653" s="68"/>
      <c r="OSJ653" s="68"/>
      <c r="OSK653" s="68"/>
      <c r="OSL653" s="68"/>
      <c r="OSM653" s="68"/>
      <c r="OSN653" s="68"/>
      <c r="OSO653" s="68"/>
      <c r="OSP653" s="68"/>
      <c r="OSQ653" s="68"/>
      <c r="OSR653" s="68"/>
      <c r="OSS653" s="68"/>
      <c r="OST653" s="68"/>
      <c r="OSU653" s="68"/>
      <c r="OSV653" s="68"/>
      <c r="OSW653" s="68"/>
      <c r="OSX653" s="68"/>
      <c r="OSY653" s="68"/>
      <c r="OSZ653" s="68"/>
      <c r="OTA653" s="68"/>
      <c r="OTB653" s="68"/>
      <c r="OTC653" s="68"/>
      <c r="OTD653" s="68"/>
      <c r="OTE653" s="68"/>
      <c r="OTF653" s="68"/>
      <c r="OTG653" s="68"/>
      <c r="OTH653" s="68"/>
      <c r="OTI653" s="68"/>
      <c r="OTJ653" s="68"/>
      <c r="OTK653" s="68"/>
      <c r="OTL653" s="68"/>
      <c r="OTM653" s="68"/>
      <c r="OTN653" s="68"/>
      <c r="OTO653" s="68"/>
      <c r="OTP653" s="68"/>
      <c r="OTQ653" s="68"/>
      <c r="OTR653" s="68"/>
      <c r="OTS653" s="68"/>
      <c r="OTT653" s="68"/>
      <c r="OTU653" s="68"/>
      <c r="OTV653" s="68"/>
      <c r="OTW653" s="68"/>
      <c r="OTX653" s="68"/>
      <c r="OTY653" s="68"/>
      <c r="OTZ653" s="68"/>
      <c r="OUA653" s="68"/>
      <c r="OUB653" s="68"/>
      <c r="OUC653" s="68"/>
      <c r="OUD653" s="68"/>
      <c r="OUE653" s="68"/>
      <c r="OUF653" s="68"/>
      <c r="OUG653" s="68"/>
      <c r="OUH653" s="68"/>
      <c r="OUI653" s="68"/>
      <c r="OUJ653" s="68"/>
      <c r="OUK653" s="68"/>
      <c r="OUL653" s="68"/>
      <c r="OUM653" s="68"/>
      <c r="OUN653" s="68"/>
      <c r="OUO653" s="68"/>
      <c r="OUP653" s="68"/>
      <c r="OUQ653" s="68"/>
      <c r="OUR653" s="68"/>
      <c r="OUS653" s="68"/>
      <c r="OUT653" s="68"/>
      <c r="OUU653" s="68"/>
      <c r="OUV653" s="68"/>
      <c r="OUW653" s="68"/>
      <c r="OUX653" s="68"/>
      <c r="OUY653" s="68"/>
      <c r="OUZ653" s="68"/>
      <c r="OVA653" s="68"/>
      <c r="OVB653" s="68"/>
      <c r="OVC653" s="68"/>
      <c r="OVD653" s="68"/>
      <c r="OVE653" s="68"/>
      <c r="OVF653" s="68"/>
      <c r="OVG653" s="68"/>
      <c r="OVH653" s="68"/>
      <c r="OVI653" s="68"/>
      <c r="OVJ653" s="68"/>
      <c r="OVK653" s="68"/>
      <c r="OVL653" s="68"/>
      <c r="OVM653" s="68"/>
      <c r="OVN653" s="68"/>
      <c r="OVO653" s="68"/>
      <c r="OVP653" s="68"/>
      <c r="OVQ653" s="68"/>
      <c r="OVR653" s="68"/>
      <c r="OVS653" s="68"/>
      <c r="OVT653" s="68"/>
      <c r="OVU653" s="68"/>
      <c r="OVV653" s="68"/>
      <c r="OVW653" s="68"/>
      <c r="OVX653" s="68"/>
      <c r="OVY653" s="68"/>
      <c r="OVZ653" s="68"/>
      <c r="OWA653" s="68"/>
      <c r="OWB653" s="68"/>
      <c r="OWC653" s="68"/>
      <c r="OWD653" s="68"/>
      <c r="OWE653" s="68"/>
      <c r="OWF653" s="68"/>
      <c r="OWG653" s="68"/>
      <c r="OWH653" s="68"/>
      <c r="OWI653" s="68"/>
      <c r="OWJ653" s="68"/>
      <c r="OWK653" s="68"/>
      <c r="OWL653" s="68"/>
      <c r="OWM653" s="68"/>
      <c r="OWN653" s="68"/>
      <c r="OWO653" s="68"/>
      <c r="OWP653" s="68"/>
      <c r="OWQ653" s="68"/>
      <c r="OWR653" s="68"/>
      <c r="OWS653" s="68"/>
      <c r="OWT653" s="68"/>
      <c r="OWU653" s="68"/>
      <c r="OWV653" s="68"/>
      <c r="OWW653" s="68"/>
      <c r="OWX653" s="68"/>
      <c r="OWY653" s="68"/>
      <c r="OWZ653" s="68"/>
      <c r="OXA653" s="68"/>
      <c r="OXB653" s="68"/>
      <c r="OXC653" s="68"/>
      <c r="OXD653" s="68"/>
      <c r="OXE653" s="68"/>
      <c r="OXF653" s="68"/>
      <c r="OXG653" s="68"/>
      <c r="OXH653" s="68"/>
      <c r="OXI653" s="68"/>
      <c r="OXJ653" s="68"/>
      <c r="OXK653" s="68"/>
      <c r="OXL653" s="68"/>
      <c r="OXM653" s="68"/>
      <c r="OXN653" s="68"/>
      <c r="OXO653" s="68"/>
      <c r="OXP653" s="68"/>
      <c r="OXQ653" s="68"/>
      <c r="OXR653" s="68"/>
      <c r="OXS653" s="68"/>
      <c r="OXT653" s="68"/>
      <c r="OXU653" s="68"/>
      <c r="OXV653" s="68"/>
      <c r="OXW653" s="68"/>
      <c r="OXX653" s="68"/>
      <c r="OXY653" s="68"/>
      <c r="OXZ653" s="68"/>
      <c r="OYA653" s="68"/>
      <c r="OYB653" s="68"/>
      <c r="OYC653" s="68"/>
      <c r="OYD653" s="68"/>
      <c r="OYE653" s="68"/>
      <c r="OYF653" s="68"/>
      <c r="OYG653" s="68"/>
      <c r="OYH653" s="68"/>
      <c r="OYI653" s="68"/>
      <c r="OYJ653" s="68"/>
      <c r="OYK653" s="68"/>
      <c r="OYL653" s="68"/>
      <c r="OYM653" s="68"/>
      <c r="OYN653" s="68"/>
      <c r="OYO653" s="68"/>
      <c r="OYP653" s="68"/>
      <c r="OYQ653" s="68"/>
      <c r="OYR653" s="68"/>
      <c r="OYS653" s="68"/>
      <c r="OYT653" s="68"/>
      <c r="OYU653" s="68"/>
      <c r="OYV653" s="68"/>
      <c r="OYW653" s="68"/>
      <c r="OYX653" s="68"/>
      <c r="OYY653" s="68"/>
      <c r="OYZ653" s="68"/>
      <c r="OZA653" s="68"/>
      <c r="OZB653" s="68"/>
      <c r="OZC653" s="68"/>
      <c r="OZD653" s="68"/>
      <c r="OZE653" s="68"/>
      <c r="OZF653" s="68"/>
      <c r="OZG653" s="68"/>
      <c r="OZH653" s="68"/>
      <c r="OZI653" s="68"/>
      <c r="OZJ653" s="68"/>
      <c r="OZK653" s="68"/>
      <c r="OZL653" s="68"/>
      <c r="OZM653" s="68"/>
      <c r="OZN653" s="68"/>
      <c r="OZO653" s="68"/>
      <c r="OZP653" s="68"/>
      <c r="OZQ653" s="68"/>
      <c r="OZR653" s="68"/>
      <c r="OZS653" s="68"/>
      <c r="OZT653" s="68"/>
      <c r="OZU653" s="68"/>
      <c r="OZV653" s="68"/>
      <c r="OZW653" s="68"/>
      <c r="OZX653" s="68"/>
      <c r="OZY653" s="68"/>
      <c r="OZZ653" s="68"/>
      <c r="PAA653" s="68"/>
      <c r="PAB653" s="68"/>
      <c r="PAC653" s="68"/>
      <c r="PAD653" s="68"/>
      <c r="PAE653" s="68"/>
      <c r="PAF653" s="68"/>
      <c r="PAG653" s="68"/>
      <c r="PAH653" s="68"/>
      <c r="PAI653" s="68"/>
      <c r="PAJ653" s="68"/>
      <c r="PAK653" s="68"/>
      <c r="PAL653" s="68"/>
      <c r="PAM653" s="68"/>
      <c r="PAN653" s="68"/>
      <c r="PAO653" s="68"/>
      <c r="PAP653" s="68"/>
      <c r="PAQ653" s="68"/>
      <c r="PAR653" s="68"/>
      <c r="PAS653" s="68"/>
      <c r="PAT653" s="68"/>
      <c r="PAU653" s="68"/>
      <c r="PAV653" s="68"/>
      <c r="PAW653" s="68"/>
      <c r="PAX653" s="68"/>
      <c r="PAY653" s="68"/>
      <c r="PAZ653" s="68"/>
      <c r="PBA653" s="68"/>
      <c r="PBB653" s="68"/>
      <c r="PBC653" s="68"/>
      <c r="PBD653" s="68"/>
      <c r="PBE653" s="68"/>
      <c r="PBF653" s="68"/>
      <c r="PBG653" s="68"/>
      <c r="PBH653" s="68"/>
      <c r="PBI653" s="68"/>
      <c r="PBJ653" s="68"/>
      <c r="PBK653" s="68"/>
      <c r="PBL653" s="68"/>
      <c r="PBM653" s="68"/>
      <c r="PBN653" s="68"/>
      <c r="PBO653" s="68"/>
      <c r="PBP653" s="68"/>
      <c r="PBQ653" s="68"/>
      <c r="PBR653" s="68"/>
      <c r="PBS653" s="68"/>
      <c r="PBT653" s="68"/>
      <c r="PBU653" s="68"/>
      <c r="PBV653" s="68"/>
      <c r="PBW653" s="68"/>
      <c r="PBX653" s="68"/>
      <c r="PBY653" s="68"/>
      <c r="PBZ653" s="68"/>
      <c r="PCA653" s="68"/>
      <c r="PCB653" s="68"/>
      <c r="PCC653" s="68"/>
      <c r="PCD653" s="68"/>
      <c r="PCE653" s="68"/>
      <c r="PCF653" s="68"/>
      <c r="PCG653" s="68"/>
      <c r="PCH653" s="68"/>
      <c r="PCI653" s="68"/>
      <c r="PCJ653" s="68"/>
      <c r="PCK653" s="68"/>
      <c r="PCL653" s="68"/>
      <c r="PCM653" s="68"/>
      <c r="PCN653" s="68"/>
      <c r="PCO653" s="68"/>
      <c r="PCP653" s="68"/>
      <c r="PCQ653" s="68"/>
      <c r="PCR653" s="68"/>
      <c r="PCS653" s="68"/>
      <c r="PCT653" s="68"/>
      <c r="PCU653" s="68"/>
      <c r="PCV653" s="68"/>
      <c r="PCW653" s="68"/>
      <c r="PCX653" s="68"/>
      <c r="PCY653" s="68"/>
      <c r="PCZ653" s="68"/>
      <c r="PDA653" s="68"/>
      <c r="PDB653" s="68"/>
      <c r="PDC653" s="68"/>
      <c r="PDD653" s="68"/>
      <c r="PDE653" s="68"/>
      <c r="PDF653" s="68"/>
      <c r="PDG653" s="68"/>
      <c r="PDH653" s="68"/>
      <c r="PDI653" s="68"/>
      <c r="PDJ653" s="68"/>
      <c r="PDK653" s="68"/>
      <c r="PDL653" s="68"/>
      <c r="PDM653" s="68"/>
      <c r="PDN653" s="68"/>
      <c r="PDO653" s="68"/>
      <c r="PDP653" s="68"/>
      <c r="PDQ653" s="68"/>
      <c r="PDR653" s="68"/>
      <c r="PDS653" s="68"/>
      <c r="PDT653" s="68"/>
      <c r="PDU653" s="68"/>
      <c r="PDV653" s="68"/>
      <c r="PDW653" s="68"/>
      <c r="PDX653" s="68"/>
      <c r="PDY653" s="68"/>
      <c r="PDZ653" s="68"/>
      <c r="PEA653" s="68"/>
      <c r="PEB653" s="68"/>
      <c r="PEC653" s="68"/>
      <c r="PED653" s="68"/>
      <c r="PEE653" s="68"/>
      <c r="PEF653" s="68"/>
      <c r="PEG653" s="68"/>
      <c r="PEH653" s="68"/>
      <c r="PEI653" s="68"/>
      <c r="PEJ653" s="68"/>
      <c r="PEK653" s="68"/>
      <c r="PEL653" s="68"/>
      <c r="PEM653" s="68"/>
      <c r="PEN653" s="68"/>
      <c r="PEO653" s="68"/>
      <c r="PEP653" s="68"/>
      <c r="PEQ653" s="68"/>
      <c r="PER653" s="68"/>
      <c r="PES653" s="68"/>
      <c r="PET653" s="68"/>
      <c r="PEU653" s="68"/>
      <c r="PEV653" s="68"/>
      <c r="PEW653" s="68"/>
      <c r="PEX653" s="68"/>
      <c r="PEY653" s="68"/>
      <c r="PEZ653" s="68"/>
      <c r="PFA653" s="68"/>
      <c r="PFB653" s="68"/>
      <c r="PFC653" s="68"/>
      <c r="PFD653" s="68"/>
      <c r="PFE653" s="68"/>
      <c r="PFF653" s="68"/>
      <c r="PFG653" s="68"/>
      <c r="PFH653" s="68"/>
      <c r="PFI653" s="68"/>
      <c r="PFJ653" s="68"/>
      <c r="PFK653" s="68"/>
      <c r="PFL653" s="68"/>
      <c r="PFM653" s="68"/>
      <c r="PFN653" s="68"/>
      <c r="PFO653" s="68"/>
      <c r="PFP653" s="68"/>
      <c r="PFQ653" s="68"/>
      <c r="PFR653" s="68"/>
      <c r="PFS653" s="68"/>
      <c r="PFT653" s="68"/>
      <c r="PFU653" s="68"/>
      <c r="PFV653" s="68"/>
      <c r="PFW653" s="68"/>
      <c r="PFX653" s="68"/>
      <c r="PFY653" s="68"/>
      <c r="PFZ653" s="68"/>
      <c r="PGA653" s="68"/>
      <c r="PGB653" s="68"/>
      <c r="PGC653" s="68"/>
      <c r="PGD653" s="68"/>
      <c r="PGE653" s="68"/>
      <c r="PGF653" s="68"/>
      <c r="PGG653" s="68"/>
      <c r="PGH653" s="68"/>
      <c r="PGI653" s="68"/>
      <c r="PGJ653" s="68"/>
      <c r="PGK653" s="68"/>
      <c r="PGL653" s="68"/>
      <c r="PGM653" s="68"/>
      <c r="PGN653" s="68"/>
      <c r="PGO653" s="68"/>
      <c r="PGP653" s="68"/>
      <c r="PGQ653" s="68"/>
      <c r="PGR653" s="68"/>
      <c r="PGS653" s="68"/>
      <c r="PGT653" s="68"/>
      <c r="PGU653" s="68"/>
      <c r="PGV653" s="68"/>
      <c r="PGW653" s="68"/>
      <c r="PGX653" s="68"/>
      <c r="PGY653" s="68"/>
      <c r="PGZ653" s="68"/>
      <c r="PHA653" s="68"/>
      <c r="PHB653" s="68"/>
      <c r="PHC653" s="68"/>
      <c r="PHD653" s="68"/>
      <c r="PHE653" s="68"/>
      <c r="PHF653" s="68"/>
      <c r="PHG653" s="68"/>
      <c r="PHH653" s="68"/>
      <c r="PHI653" s="68"/>
      <c r="PHJ653" s="68"/>
      <c r="PHK653" s="68"/>
      <c r="PHL653" s="68"/>
      <c r="PHM653" s="68"/>
      <c r="PHN653" s="68"/>
      <c r="PHO653" s="68"/>
      <c r="PHP653" s="68"/>
      <c r="PHQ653" s="68"/>
      <c r="PHR653" s="68"/>
      <c r="PHS653" s="68"/>
      <c r="PHT653" s="68"/>
      <c r="PHU653" s="68"/>
      <c r="PHV653" s="68"/>
      <c r="PHW653" s="68"/>
      <c r="PHX653" s="68"/>
      <c r="PHY653" s="68"/>
      <c r="PHZ653" s="68"/>
      <c r="PIA653" s="68"/>
      <c r="PIB653" s="68"/>
      <c r="PIC653" s="68"/>
      <c r="PID653" s="68"/>
      <c r="PIE653" s="68"/>
      <c r="PIF653" s="68"/>
      <c r="PIG653" s="68"/>
      <c r="PIH653" s="68"/>
      <c r="PII653" s="68"/>
      <c r="PIJ653" s="68"/>
      <c r="PIK653" s="68"/>
      <c r="PIL653" s="68"/>
      <c r="PIM653" s="68"/>
      <c r="PIN653" s="68"/>
      <c r="PIO653" s="68"/>
      <c r="PIP653" s="68"/>
      <c r="PIQ653" s="68"/>
      <c r="PIR653" s="68"/>
      <c r="PIS653" s="68"/>
      <c r="PIT653" s="68"/>
      <c r="PIU653" s="68"/>
      <c r="PIV653" s="68"/>
      <c r="PIW653" s="68"/>
      <c r="PIX653" s="68"/>
      <c r="PIY653" s="68"/>
      <c r="PIZ653" s="68"/>
      <c r="PJA653" s="68"/>
      <c r="PJB653" s="68"/>
      <c r="PJC653" s="68"/>
      <c r="PJD653" s="68"/>
      <c r="PJE653" s="68"/>
      <c r="PJF653" s="68"/>
      <c r="PJG653" s="68"/>
      <c r="PJH653" s="68"/>
      <c r="PJI653" s="68"/>
      <c r="PJJ653" s="68"/>
      <c r="PJK653" s="68"/>
      <c r="PJL653" s="68"/>
      <c r="PJM653" s="68"/>
      <c r="PJN653" s="68"/>
      <c r="PJO653" s="68"/>
      <c r="PJP653" s="68"/>
      <c r="PJQ653" s="68"/>
      <c r="PJR653" s="68"/>
      <c r="PJS653" s="68"/>
      <c r="PJT653" s="68"/>
      <c r="PJU653" s="68"/>
      <c r="PJV653" s="68"/>
      <c r="PJW653" s="68"/>
      <c r="PJX653" s="68"/>
      <c r="PJY653" s="68"/>
      <c r="PJZ653" s="68"/>
      <c r="PKA653" s="68"/>
      <c r="PKB653" s="68"/>
      <c r="PKC653" s="68"/>
      <c r="PKD653" s="68"/>
      <c r="PKE653" s="68"/>
      <c r="PKF653" s="68"/>
      <c r="PKG653" s="68"/>
      <c r="PKH653" s="68"/>
      <c r="PKI653" s="68"/>
      <c r="PKJ653" s="68"/>
      <c r="PKK653" s="68"/>
      <c r="PKL653" s="68"/>
      <c r="PKM653" s="68"/>
      <c r="PKN653" s="68"/>
      <c r="PKO653" s="68"/>
      <c r="PKP653" s="68"/>
      <c r="PKQ653" s="68"/>
      <c r="PKR653" s="68"/>
      <c r="PKS653" s="68"/>
      <c r="PKT653" s="68"/>
      <c r="PKU653" s="68"/>
      <c r="PKV653" s="68"/>
      <c r="PKW653" s="68"/>
      <c r="PKX653" s="68"/>
      <c r="PKY653" s="68"/>
      <c r="PKZ653" s="68"/>
      <c r="PLA653" s="68"/>
      <c r="PLB653" s="68"/>
      <c r="PLC653" s="68"/>
      <c r="PLD653" s="68"/>
      <c r="PLE653" s="68"/>
      <c r="PLF653" s="68"/>
      <c r="PLG653" s="68"/>
      <c r="PLH653" s="68"/>
      <c r="PLI653" s="68"/>
      <c r="PLJ653" s="68"/>
      <c r="PLK653" s="68"/>
      <c r="PLL653" s="68"/>
      <c r="PLM653" s="68"/>
      <c r="PLN653" s="68"/>
      <c r="PLO653" s="68"/>
      <c r="PLP653" s="68"/>
      <c r="PLQ653" s="68"/>
      <c r="PLR653" s="68"/>
      <c r="PLS653" s="68"/>
      <c r="PLT653" s="68"/>
      <c r="PLU653" s="68"/>
      <c r="PLV653" s="68"/>
      <c r="PLW653" s="68"/>
      <c r="PLX653" s="68"/>
      <c r="PLY653" s="68"/>
      <c r="PLZ653" s="68"/>
      <c r="PMA653" s="68"/>
      <c r="PMB653" s="68"/>
      <c r="PMC653" s="68"/>
      <c r="PMD653" s="68"/>
      <c r="PME653" s="68"/>
      <c r="PMF653" s="68"/>
      <c r="PMG653" s="68"/>
      <c r="PMH653" s="68"/>
      <c r="PMI653" s="68"/>
      <c r="PMJ653" s="68"/>
      <c r="PMK653" s="68"/>
      <c r="PML653" s="68"/>
      <c r="PMM653" s="68"/>
      <c r="PMN653" s="68"/>
      <c r="PMO653" s="68"/>
      <c r="PMP653" s="68"/>
      <c r="PMQ653" s="68"/>
      <c r="PMR653" s="68"/>
      <c r="PMS653" s="68"/>
      <c r="PMT653" s="68"/>
      <c r="PMU653" s="68"/>
      <c r="PMV653" s="68"/>
      <c r="PMW653" s="68"/>
      <c r="PMX653" s="68"/>
      <c r="PMY653" s="68"/>
      <c r="PMZ653" s="68"/>
      <c r="PNA653" s="68"/>
      <c r="PNB653" s="68"/>
      <c r="PNC653" s="68"/>
      <c r="PND653" s="68"/>
      <c r="PNE653" s="68"/>
      <c r="PNF653" s="68"/>
      <c r="PNG653" s="68"/>
      <c r="PNH653" s="68"/>
      <c r="PNI653" s="68"/>
      <c r="PNJ653" s="68"/>
      <c r="PNK653" s="68"/>
      <c r="PNL653" s="68"/>
      <c r="PNM653" s="68"/>
      <c r="PNN653" s="68"/>
      <c r="PNO653" s="68"/>
      <c r="PNP653" s="68"/>
      <c r="PNQ653" s="68"/>
      <c r="PNR653" s="68"/>
      <c r="PNS653" s="68"/>
      <c r="PNT653" s="68"/>
      <c r="PNU653" s="68"/>
      <c r="PNV653" s="68"/>
      <c r="PNW653" s="68"/>
      <c r="PNX653" s="68"/>
      <c r="PNY653" s="68"/>
      <c r="PNZ653" s="68"/>
      <c r="POA653" s="68"/>
      <c r="POB653" s="68"/>
      <c r="POC653" s="68"/>
      <c r="POD653" s="68"/>
      <c r="POE653" s="68"/>
      <c r="POF653" s="68"/>
      <c r="POG653" s="68"/>
      <c r="POH653" s="68"/>
      <c r="POI653" s="68"/>
      <c r="POJ653" s="68"/>
      <c r="POK653" s="68"/>
      <c r="POL653" s="68"/>
      <c r="POM653" s="68"/>
      <c r="PON653" s="68"/>
      <c r="POO653" s="68"/>
      <c r="POP653" s="68"/>
      <c r="POQ653" s="68"/>
      <c r="POR653" s="68"/>
      <c r="POS653" s="68"/>
      <c r="POT653" s="68"/>
      <c r="POU653" s="68"/>
      <c r="POV653" s="68"/>
      <c r="POW653" s="68"/>
      <c r="POX653" s="68"/>
      <c r="POY653" s="68"/>
      <c r="POZ653" s="68"/>
      <c r="PPA653" s="68"/>
      <c r="PPB653" s="68"/>
      <c r="PPC653" s="68"/>
      <c r="PPD653" s="68"/>
      <c r="PPE653" s="68"/>
      <c r="PPF653" s="68"/>
      <c r="PPG653" s="68"/>
      <c r="PPH653" s="68"/>
      <c r="PPI653" s="68"/>
      <c r="PPJ653" s="68"/>
      <c r="PPK653" s="68"/>
      <c r="PPL653" s="68"/>
      <c r="PPM653" s="68"/>
      <c r="PPN653" s="68"/>
      <c r="PPO653" s="68"/>
      <c r="PPP653" s="68"/>
      <c r="PPQ653" s="68"/>
      <c r="PPR653" s="68"/>
      <c r="PPS653" s="68"/>
      <c r="PPT653" s="68"/>
      <c r="PPU653" s="68"/>
      <c r="PPV653" s="68"/>
      <c r="PPW653" s="68"/>
      <c r="PPX653" s="68"/>
      <c r="PPY653" s="68"/>
      <c r="PPZ653" s="68"/>
      <c r="PQA653" s="68"/>
      <c r="PQB653" s="68"/>
      <c r="PQC653" s="68"/>
      <c r="PQD653" s="68"/>
      <c r="PQE653" s="68"/>
      <c r="PQF653" s="68"/>
      <c r="PQG653" s="68"/>
      <c r="PQH653" s="68"/>
      <c r="PQI653" s="68"/>
      <c r="PQJ653" s="68"/>
      <c r="PQK653" s="68"/>
      <c r="PQL653" s="68"/>
      <c r="PQM653" s="68"/>
      <c r="PQN653" s="68"/>
      <c r="PQO653" s="68"/>
      <c r="PQP653" s="68"/>
      <c r="PQQ653" s="68"/>
      <c r="PQR653" s="68"/>
      <c r="PQS653" s="68"/>
      <c r="PQT653" s="68"/>
      <c r="PQU653" s="68"/>
      <c r="PQV653" s="68"/>
      <c r="PQW653" s="68"/>
      <c r="PQX653" s="68"/>
      <c r="PQY653" s="68"/>
      <c r="PQZ653" s="68"/>
      <c r="PRA653" s="68"/>
      <c r="PRB653" s="68"/>
      <c r="PRC653" s="68"/>
      <c r="PRD653" s="68"/>
      <c r="PRE653" s="68"/>
      <c r="PRF653" s="68"/>
      <c r="PRG653" s="68"/>
      <c r="PRH653" s="68"/>
      <c r="PRI653" s="68"/>
      <c r="PRJ653" s="68"/>
      <c r="PRK653" s="68"/>
      <c r="PRL653" s="68"/>
      <c r="PRM653" s="68"/>
      <c r="PRN653" s="68"/>
      <c r="PRO653" s="68"/>
      <c r="PRP653" s="68"/>
      <c r="PRQ653" s="68"/>
      <c r="PRR653" s="68"/>
      <c r="PRS653" s="68"/>
      <c r="PRT653" s="68"/>
      <c r="PRU653" s="68"/>
      <c r="PRV653" s="68"/>
      <c r="PRW653" s="68"/>
      <c r="PRX653" s="68"/>
      <c r="PRY653" s="68"/>
      <c r="PRZ653" s="68"/>
      <c r="PSA653" s="68"/>
      <c r="PSB653" s="68"/>
      <c r="PSC653" s="68"/>
      <c r="PSD653" s="68"/>
      <c r="PSE653" s="68"/>
      <c r="PSF653" s="68"/>
      <c r="PSG653" s="68"/>
      <c r="PSH653" s="68"/>
      <c r="PSI653" s="68"/>
      <c r="PSJ653" s="68"/>
      <c r="PSK653" s="68"/>
      <c r="PSL653" s="68"/>
      <c r="PSM653" s="68"/>
      <c r="PSN653" s="68"/>
      <c r="PSO653" s="68"/>
      <c r="PSP653" s="68"/>
      <c r="PSQ653" s="68"/>
      <c r="PSR653" s="68"/>
      <c r="PSS653" s="68"/>
      <c r="PST653" s="68"/>
      <c r="PSU653" s="68"/>
      <c r="PSV653" s="68"/>
      <c r="PSW653" s="68"/>
      <c r="PSX653" s="68"/>
      <c r="PSY653" s="68"/>
      <c r="PSZ653" s="68"/>
      <c r="PTA653" s="68"/>
      <c r="PTB653" s="68"/>
      <c r="PTC653" s="68"/>
      <c r="PTD653" s="68"/>
      <c r="PTE653" s="68"/>
      <c r="PTF653" s="68"/>
      <c r="PTG653" s="68"/>
      <c r="PTH653" s="68"/>
      <c r="PTI653" s="68"/>
      <c r="PTJ653" s="68"/>
      <c r="PTK653" s="68"/>
      <c r="PTL653" s="68"/>
      <c r="PTM653" s="68"/>
      <c r="PTN653" s="68"/>
      <c r="PTO653" s="68"/>
      <c r="PTP653" s="68"/>
      <c r="PTQ653" s="68"/>
      <c r="PTR653" s="68"/>
      <c r="PTS653" s="68"/>
      <c r="PTT653" s="68"/>
      <c r="PTU653" s="68"/>
      <c r="PTV653" s="68"/>
      <c r="PTW653" s="68"/>
      <c r="PTX653" s="68"/>
      <c r="PTY653" s="68"/>
      <c r="PTZ653" s="68"/>
      <c r="PUA653" s="68"/>
      <c r="PUB653" s="68"/>
      <c r="PUC653" s="68"/>
      <c r="PUD653" s="68"/>
      <c r="PUE653" s="68"/>
      <c r="PUF653" s="68"/>
      <c r="PUG653" s="68"/>
      <c r="PUH653" s="68"/>
      <c r="PUI653" s="68"/>
      <c r="PUJ653" s="68"/>
      <c r="PUK653" s="68"/>
      <c r="PUL653" s="68"/>
      <c r="PUM653" s="68"/>
      <c r="PUN653" s="68"/>
      <c r="PUO653" s="68"/>
      <c r="PUP653" s="68"/>
      <c r="PUQ653" s="68"/>
      <c r="PUR653" s="68"/>
      <c r="PUS653" s="68"/>
      <c r="PUT653" s="68"/>
      <c r="PUU653" s="68"/>
      <c r="PUV653" s="68"/>
      <c r="PUW653" s="68"/>
      <c r="PUX653" s="68"/>
      <c r="PUY653" s="68"/>
      <c r="PUZ653" s="68"/>
      <c r="PVA653" s="68"/>
      <c r="PVB653" s="68"/>
      <c r="PVC653" s="68"/>
      <c r="PVD653" s="68"/>
      <c r="PVE653" s="68"/>
      <c r="PVF653" s="68"/>
      <c r="PVG653" s="68"/>
      <c r="PVH653" s="68"/>
      <c r="PVI653" s="68"/>
      <c r="PVJ653" s="68"/>
      <c r="PVK653" s="68"/>
      <c r="PVL653" s="68"/>
      <c r="PVM653" s="68"/>
      <c r="PVN653" s="68"/>
      <c r="PVO653" s="68"/>
      <c r="PVP653" s="68"/>
      <c r="PVQ653" s="68"/>
      <c r="PVR653" s="68"/>
      <c r="PVS653" s="68"/>
      <c r="PVT653" s="68"/>
      <c r="PVU653" s="68"/>
      <c r="PVV653" s="68"/>
      <c r="PVW653" s="68"/>
      <c r="PVX653" s="68"/>
      <c r="PVY653" s="68"/>
      <c r="PVZ653" s="68"/>
      <c r="PWA653" s="68"/>
      <c r="PWB653" s="68"/>
      <c r="PWC653" s="68"/>
      <c r="PWD653" s="68"/>
      <c r="PWE653" s="68"/>
      <c r="PWF653" s="68"/>
      <c r="PWG653" s="68"/>
      <c r="PWH653" s="68"/>
      <c r="PWI653" s="68"/>
      <c r="PWJ653" s="68"/>
      <c r="PWK653" s="68"/>
      <c r="PWL653" s="68"/>
      <c r="PWM653" s="68"/>
      <c r="PWN653" s="68"/>
      <c r="PWO653" s="68"/>
      <c r="PWP653" s="68"/>
      <c r="PWQ653" s="68"/>
      <c r="PWR653" s="68"/>
      <c r="PWS653" s="68"/>
      <c r="PWT653" s="68"/>
      <c r="PWU653" s="68"/>
      <c r="PWV653" s="68"/>
      <c r="PWW653" s="68"/>
      <c r="PWX653" s="68"/>
      <c r="PWY653" s="68"/>
      <c r="PWZ653" s="68"/>
      <c r="PXA653" s="68"/>
      <c r="PXB653" s="68"/>
      <c r="PXC653" s="68"/>
      <c r="PXD653" s="68"/>
      <c r="PXE653" s="68"/>
      <c r="PXF653" s="68"/>
      <c r="PXG653" s="68"/>
      <c r="PXH653" s="68"/>
      <c r="PXI653" s="68"/>
      <c r="PXJ653" s="68"/>
      <c r="PXK653" s="68"/>
      <c r="PXL653" s="68"/>
      <c r="PXM653" s="68"/>
      <c r="PXN653" s="68"/>
      <c r="PXO653" s="68"/>
      <c r="PXP653" s="68"/>
      <c r="PXQ653" s="68"/>
      <c r="PXR653" s="68"/>
      <c r="PXS653" s="68"/>
      <c r="PXT653" s="68"/>
      <c r="PXU653" s="68"/>
      <c r="PXV653" s="68"/>
      <c r="PXW653" s="68"/>
      <c r="PXX653" s="68"/>
      <c r="PXY653" s="68"/>
      <c r="PXZ653" s="68"/>
      <c r="PYA653" s="68"/>
      <c r="PYB653" s="68"/>
      <c r="PYC653" s="68"/>
      <c r="PYD653" s="68"/>
      <c r="PYE653" s="68"/>
      <c r="PYF653" s="68"/>
      <c r="PYG653" s="68"/>
      <c r="PYH653" s="68"/>
      <c r="PYI653" s="68"/>
      <c r="PYJ653" s="68"/>
      <c r="PYK653" s="68"/>
      <c r="PYL653" s="68"/>
      <c r="PYM653" s="68"/>
      <c r="PYN653" s="68"/>
      <c r="PYO653" s="68"/>
      <c r="PYP653" s="68"/>
      <c r="PYQ653" s="68"/>
      <c r="PYR653" s="68"/>
      <c r="PYS653" s="68"/>
      <c r="PYT653" s="68"/>
      <c r="PYU653" s="68"/>
      <c r="PYV653" s="68"/>
      <c r="PYW653" s="68"/>
      <c r="PYX653" s="68"/>
      <c r="PYY653" s="68"/>
      <c r="PYZ653" s="68"/>
      <c r="PZA653" s="68"/>
      <c r="PZB653" s="68"/>
      <c r="PZC653" s="68"/>
      <c r="PZD653" s="68"/>
      <c r="PZE653" s="68"/>
      <c r="PZF653" s="68"/>
      <c r="PZG653" s="68"/>
      <c r="PZH653" s="68"/>
      <c r="PZI653" s="68"/>
      <c r="PZJ653" s="68"/>
      <c r="PZK653" s="68"/>
      <c r="PZL653" s="68"/>
      <c r="PZM653" s="68"/>
      <c r="PZN653" s="68"/>
      <c r="PZO653" s="68"/>
      <c r="PZP653" s="68"/>
      <c r="PZQ653" s="68"/>
      <c r="PZR653" s="68"/>
      <c r="PZS653" s="68"/>
      <c r="PZT653" s="68"/>
      <c r="PZU653" s="68"/>
      <c r="PZV653" s="68"/>
      <c r="PZW653" s="68"/>
      <c r="PZX653" s="68"/>
      <c r="PZY653" s="68"/>
      <c r="PZZ653" s="68"/>
      <c r="QAA653" s="68"/>
      <c r="QAB653" s="68"/>
      <c r="QAC653" s="68"/>
      <c r="QAD653" s="68"/>
      <c r="QAE653" s="68"/>
      <c r="QAF653" s="68"/>
      <c r="QAG653" s="68"/>
      <c r="QAH653" s="68"/>
      <c r="QAI653" s="68"/>
      <c r="QAJ653" s="68"/>
      <c r="QAK653" s="68"/>
      <c r="QAL653" s="68"/>
      <c r="QAM653" s="68"/>
      <c r="QAN653" s="68"/>
      <c r="QAO653" s="68"/>
      <c r="QAP653" s="68"/>
      <c r="QAQ653" s="68"/>
      <c r="QAR653" s="68"/>
      <c r="QAS653" s="68"/>
      <c r="QAT653" s="68"/>
      <c r="QAU653" s="68"/>
      <c r="QAV653" s="68"/>
      <c r="QAW653" s="68"/>
      <c r="QAX653" s="68"/>
      <c r="QAY653" s="68"/>
      <c r="QAZ653" s="68"/>
      <c r="QBA653" s="68"/>
      <c r="QBB653" s="68"/>
      <c r="QBC653" s="68"/>
      <c r="QBD653" s="68"/>
      <c r="QBE653" s="68"/>
      <c r="QBF653" s="68"/>
      <c r="QBG653" s="68"/>
      <c r="QBH653" s="68"/>
      <c r="QBI653" s="68"/>
      <c r="QBJ653" s="68"/>
      <c r="QBK653" s="68"/>
      <c r="QBL653" s="68"/>
      <c r="QBM653" s="68"/>
      <c r="QBN653" s="68"/>
      <c r="QBO653" s="68"/>
      <c r="QBP653" s="68"/>
      <c r="QBQ653" s="68"/>
      <c r="QBR653" s="68"/>
      <c r="QBS653" s="68"/>
      <c r="QBT653" s="68"/>
      <c r="QBU653" s="68"/>
      <c r="QBV653" s="68"/>
      <c r="QBW653" s="68"/>
      <c r="QBX653" s="68"/>
      <c r="QBY653" s="68"/>
      <c r="QBZ653" s="68"/>
      <c r="QCA653" s="68"/>
      <c r="QCB653" s="68"/>
      <c r="QCC653" s="68"/>
      <c r="QCD653" s="68"/>
      <c r="QCE653" s="68"/>
      <c r="QCF653" s="68"/>
      <c r="QCG653" s="68"/>
      <c r="QCH653" s="68"/>
      <c r="QCI653" s="68"/>
      <c r="QCJ653" s="68"/>
      <c r="QCK653" s="68"/>
      <c r="QCL653" s="68"/>
      <c r="QCM653" s="68"/>
      <c r="QCN653" s="68"/>
      <c r="QCO653" s="68"/>
      <c r="QCP653" s="68"/>
      <c r="QCQ653" s="68"/>
      <c r="QCR653" s="68"/>
      <c r="QCS653" s="68"/>
      <c r="QCT653" s="68"/>
      <c r="QCU653" s="68"/>
      <c r="QCV653" s="68"/>
      <c r="QCW653" s="68"/>
      <c r="QCX653" s="68"/>
      <c r="QCY653" s="68"/>
      <c r="QCZ653" s="68"/>
      <c r="QDA653" s="68"/>
      <c r="QDB653" s="68"/>
      <c r="QDC653" s="68"/>
      <c r="QDD653" s="68"/>
      <c r="QDE653" s="68"/>
      <c r="QDF653" s="68"/>
      <c r="QDG653" s="68"/>
      <c r="QDH653" s="68"/>
      <c r="QDI653" s="68"/>
      <c r="QDJ653" s="68"/>
      <c r="QDK653" s="68"/>
      <c r="QDL653" s="68"/>
      <c r="QDM653" s="68"/>
      <c r="QDN653" s="68"/>
      <c r="QDO653" s="68"/>
      <c r="QDP653" s="68"/>
      <c r="QDQ653" s="68"/>
      <c r="QDR653" s="68"/>
      <c r="QDS653" s="68"/>
      <c r="QDT653" s="68"/>
      <c r="QDU653" s="68"/>
      <c r="QDV653" s="68"/>
      <c r="QDW653" s="68"/>
      <c r="QDX653" s="68"/>
      <c r="QDY653" s="68"/>
      <c r="QDZ653" s="68"/>
      <c r="QEA653" s="68"/>
      <c r="QEB653" s="68"/>
      <c r="QEC653" s="68"/>
      <c r="QED653" s="68"/>
      <c r="QEE653" s="68"/>
      <c r="QEF653" s="68"/>
      <c r="QEG653" s="68"/>
      <c r="QEH653" s="68"/>
      <c r="QEI653" s="68"/>
      <c r="QEJ653" s="68"/>
      <c r="QEK653" s="68"/>
      <c r="QEL653" s="68"/>
      <c r="QEM653" s="68"/>
      <c r="QEN653" s="68"/>
      <c r="QEO653" s="68"/>
      <c r="QEP653" s="68"/>
      <c r="QEQ653" s="68"/>
      <c r="QER653" s="68"/>
      <c r="QES653" s="68"/>
      <c r="QET653" s="68"/>
      <c r="QEU653" s="68"/>
      <c r="QEV653" s="68"/>
      <c r="QEW653" s="68"/>
      <c r="QEX653" s="68"/>
      <c r="QEY653" s="68"/>
      <c r="QEZ653" s="68"/>
      <c r="QFA653" s="68"/>
      <c r="QFB653" s="68"/>
      <c r="QFC653" s="68"/>
      <c r="QFD653" s="68"/>
      <c r="QFE653" s="68"/>
      <c r="QFF653" s="68"/>
      <c r="QFG653" s="68"/>
      <c r="QFH653" s="68"/>
      <c r="QFI653" s="68"/>
      <c r="QFJ653" s="68"/>
      <c r="QFK653" s="68"/>
      <c r="QFL653" s="68"/>
      <c r="QFM653" s="68"/>
      <c r="QFN653" s="68"/>
      <c r="QFO653" s="68"/>
      <c r="QFP653" s="68"/>
      <c r="QFQ653" s="68"/>
      <c r="QFR653" s="68"/>
      <c r="QFS653" s="68"/>
      <c r="QFT653" s="68"/>
      <c r="QFU653" s="68"/>
      <c r="QFV653" s="68"/>
      <c r="QFW653" s="68"/>
      <c r="QFX653" s="68"/>
      <c r="QFY653" s="68"/>
      <c r="QFZ653" s="68"/>
      <c r="QGA653" s="68"/>
      <c r="QGB653" s="68"/>
      <c r="QGC653" s="68"/>
      <c r="QGD653" s="68"/>
      <c r="QGE653" s="68"/>
      <c r="QGF653" s="68"/>
      <c r="QGG653" s="68"/>
      <c r="QGH653" s="68"/>
      <c r="QGI653" s="68"/>
      <c r="QGJ653" s="68"/>
      <c r="QGK653" s="68"/>
      <c r="QGL653" s="68"/>
      <c r="QGM653" s="68"/>
      <c r="QGN653" s="68"/>
      <c r="QGO653" s="68"/>
      <c r="QGP653" s="68"/>
      <c r="QGQ653" s="68"/>
      <c r="QGR653" s="68"/>
      <c r="QGS653" s="68"/>
      <c r="QGT653" s="68"/>
      <c r="QGU653" s="68"/>
      <c r="QGV653" s="68"/>
      <c r="QGW653" s="68"/>
      <c r="QGX653" s="68"/>
      <c r="QGY653" s="68"/>
      <c r="QGZ653" s="68"/>
      <c r="QHA653" s="68"/>
      <c r="QHB653" s="68"/>
      <c r="QHC653" s="68"/>
      <c r="QHD653" s="68"/>
      <c r="QHE653" s="68"/>
      <c r="QHF653" s="68"/>
      <c r="QHG653" s="68"/>
      <c r="QHH653" s="68"/>
      <c r="QHI653" s="68"/>
      <c r="QHJ653" s="68"/>
      <c r="QHK653" s="68"/>
      <c r="QHL653" s="68"/>
      <c r="QHM653" s="68"/>
      <c r="QHN653" s="68"/>
      <c r="QHO653" s="68"/>
      <c r="QHP653" s="68"/>
      <c r="QHQ653" s="68"/>
      <c r="QHR653" s="68"/>
      <c r="QHS653" s="68"/>
      <c r="QHT653" s="68"/>
      <c r="QHU653" s="68"/>
      <c r="QHV653" s="68"/>
      <c r="QHW653" s="68"/>
      <c r="QHX653" s="68"/>
      <c r="QHY653" s="68"/>
      <c r="QHZ653" s="68"/>
      <c r="QIA653" s="68"/>
      <c r="QIB653" s="68"/>
      <c r="QIC653" s="68"/>
      <c r="QID653" s="68"/>
      <c r="QIE653" s="68"/>
      <c r="QIF653" s="68"/>
      <c r="QIG653" s="68"/>
      <c r="QIH653" s="68"/>
      <c r="QII653" s="68"/>
      <c r="QIJ653" s="68"/>
      <c r="QIK653" s="68"/>
      <c r="QIL653" s="68"/>
      <c r="QIM653" s="68"/>
      <c r="QIN653" s="68"/>
      <c r="QIO653" s="68"/>
      <c r="QIP653" s="68"/>
      <c r="QIQ653" s="68"/>
      <c r="QIR653" s="68"/>
      <c r="QIS653" s="68"/>
      <c r="QIT653" s="68"/>
      <c r="QIU653" s="68"/>
      <c r="QIV653" s="68"/>
      <c r="QIW653" s="68"/>
      <c r="QIX653" s="68"/>
      <c r="QIY653" s="68"/>
      <c r="QIZ653" s="68"/>
      <c r="QJA653" s="68"/>
      <c r="QJB653" s="68"/>
      <c r="QJC653" s="68"/>
      <c r="QJD653" s="68"/>
      <c r="QJE653" s="68"/>
      <c r="QJF653" s="68"/>
      <c r="QJG653" s="68"/>
      <c r="QJH653" s="68"/>
      <c r="QJI653" s="68"/>
      <c r="QJJ653" s="68"/>
      <c r="QJK653" s="68"/>
      <c r="QJL653" s="68"/>
      <c r="QJM653" s="68"/>
      <c r="QJN653" s="68"/>
      <c r="QJO653" s="68"/>
      <c r="QJP653" s="68"/>
      <c r="QJQ653" s="68"/>
      <c r="QJR653" s="68"/>
      <c r="QJS653" s="68"/>
      <c r="QJT653" s="68"/>
      <c r="QJU653" s="68"/>
      <c r="QJV653" s="68"/>
      <c r="QJW653" s="68"/>
      <c r="QJX653" s="68"/>
      <c r="QJY653" s="68"/>
      <c r="QJZ653" s="68"/>
      <c r="QKA653" s="68"/>
      <c r="QKB653" s="68"/>
      <c r="QKC653" s="68"/>
      <c r="QKD653" s="68"/>
      <c r="QKE653" s="68"/>
      <c r="QKF653" s="68"/>
      <c r="QKG653" s="68"/>
      <c r="QKH653" s="68"/>
      <c r="QKI653" s="68"/>
      <c r="QKJ653" s="68"/>
      <c r="QKK653" s="68"/>
      <c r="QKL653" s="68"/>
      <c r="QKM653" s="68"/>
      <c r="QKN653" s="68"/>
      <c r="QKO653" s="68"/>
      <c r="QKP653" s="68"/>
      <c r="QKQ653" s="68"/>
      <c r="QKR653" s="68"/>
      <c r="QKS653" s="68"/>
      <c r="QKT653" s="68"/>
      <c r="QKU653" s="68"/>
      <c r="QKV653" s="68"/>
      <c r="QKW653" s="68"/>
      <c r="QKX653" s="68"/>
      <c r="QKY653" s="68"/>
      <c r="QKZ653" s="68"/>
      <c r="QLA653" s="68"/>
      <c r="QLB653" s="68"/>
      <c r="QLC653" s="68"/>
      <c r="QLD653" s="68"/>
      <c r="QLE653" s="68"/>
      <c r="QLF653" s="68"/>
      <c r="QLG653" s="68"/>
      <c r="QLH653" s="68"/>
      <c r="QLI653" s="68"/>
      <c r="QLJ653" s="68"/>
      <c r="QLK653" s="68"/>
      <c r="QLL653" s="68"/>
      <c r="QLM653" s="68"/>
      <c r="QLN653" s="68"/>
      <c r="QLO653" s="68"/>
      <c r="QLP653" s="68"/>
      <c r="QLQ653" s="68"/>
      <c r="QLR653" s="68"/>
      <c r="QLS653" s="68"/>
      <c r="QLT653" s="68"/>
      <c r="QLU653" s="68"/>
      <c r="QLV653" s="68"/>
      <c r="QLW653" s="68"/>
      <c r="QLX653" s="68"/>
      <c r="QLY653" s="68"/>
      <c r="QLZ653" s="68"/>
      <c r="QMA653" s="68"/>
      <c r="QMB653" s="68"/>
      <c r="QMC653" s="68"/>
      <c r="QMD653" s="68"/>
      <c r="QME653" s="68"/>
      <c r="QMF653" s="68"/>
      <c r="QMG653" s="68"/>
      <c r="QMH653" s="68"/>
      <c r="QMI653" s="68"/>
      <c r="QMJ653" s="68"/>
      <c r="QMK653" s="68"/>
      <c r="QML653" s="68"/>
      <c r="QMM653" s="68"/>
      <c r="QMN653" s="68"/>
      <c r="QMO653" s="68"/>
      <c r="QMP653" s="68"/>
      <c r="QMQ653" s="68"/>
      <c r="QMR653" s="68"/>
      <c r="QMS653" s="68"/>
      <c r="QMT653" s="68"/>
      <c r="QMU653" s="68"/>
      <c r="QMV653" s="68"/>
      <c r="QMW653" s="68"/>
      <c r="QMX653" s="68"/>
      <c r="QMY653" s="68"/>
      <c r="QMZ653" s="68"/>
      <c r="QNA653" s="68"/>
      <c r="QNB653" s="68"/>
      <c r="QNC653" s="68"/>
      <c r="QND653" s="68"/>
      <c r="QNE653" s="68"/>
      <c r="QNF653" s="68"/>
      <c r="QNG653" s="68"/>
      <c r="QNH653" s="68"/>
      <c r="QNI653" s="68"/>
      <c r="QNJ653" s="68"/>
      <c r="QNK653" s="68"/>
      <c r="QNL653" s="68"/>
      <c r="QNM653" s="68"/>
      <c r="QNN653" s="68"/>
      <c r="QNO653" s="68"/>
      <c r="QNP653" s="68"/>
      <c r="QNQ653" s="68"/>
      <c r="QNR653" s="68"/>
      <c r="QNS653" s="68"/>
      <c r="QNT653" s="68"/>
      <c r="QNU653" s="68"/>
      <c r="QNV653" s="68"/>
      <c r="QNW653" s="68"/>
      <c r="QNX653" s="68"/>
      <c r="QNY653" s="68"/>
      <c r="QNZ653" s="68"/>
      <c r="QOA653" s="68"/>
      <c r="QOB653" s="68"/>
      <c r="QOC653" s="68"/>
      <c r="QOD653" s="68"/>
      <c r="QOE653" s="68"/>
      <c r="QOF653" s="68"/>
      <c r="QOG653" s="68"/>
      <c r="QOH653" s="68"/>
      <c r="QOI653" s="68"/>
      <c r="QOJ653" s="68"/>
      <c r="QOK653" s="68"/>
      <c r="QOL653" s="68"/>
      <c r="QOM653" s="68"/>
      <c r="QON653" s="68"/>
      <c r="QOO653" s="68"/>
      <c r="QOP653" s="68"/>
      <c r="QOQ653" s="68"/>
      <c r="QOR653" s="68"/>
      <c r="QOS653" s="68"/>
      <c r="QOT653" s="68"/>
      <c r="QOU653" s="68"/>
      <c r="QOV653" s="68"/>
      <c r="QOW653" s="68"/>
      <c r="QOX653" s="68"/>
      <c r="QOY653" s="68"/>
      <c r="QOZ653" s="68"/>
      <c r="QPA653" s="68"/>
      <c r="QPB653" s="68"/>
      <c r="QPC653" s="68"/>
      <c r="QPD653" s="68"/>
      <c r="QPE653" s="68"/>
      <c r="QPF653" s="68"/>
      <c r="QPG653" s="68"/>
      <c r="QPH653" s="68"/>
      <c r="QPI653" s="68"/>
      <c r="QPJ653" s="68"/>
      <c r="QPK653" s="68"/>
      <c r="QPL653" s="68"/>
      <c r="QPM653" s="68"/>
      <c r="QPN653" s="68"/>
      <c r="QPO653" s="68"/>
      <c r="QPP653" s="68"/>
      <c r="QPQ653" s="68"/>
      <c r="QPR653" s="68"/>
      <c r="QPS653" s="68"/>
      <c r="QPT653" s="68"/>
      <c r="QPU653" s="68"/>
      <c r="QPV653" s="68"/>
      <c r="QPW653" s="68"/>
      <c r="QPX653" s="68"/>
      <c r="QPY653" s="68"/>
      <c r="QPZ653" s="68"/>
      <c r="QQA653" s="68"/>
      <c r="QQB653" s="68"/>
      <c r="QQC653" s="68"/>
      <c r="QQD653" s="68"/>
      <c r="QQE653" s="68"/>
      <c r="QQF653" s="68"/>
      <c r="QQG653" s="68"/>
      <c r="QQH653" s="68"/>
      <c r="QQI653" s="68"/>
      <c r="QQJ653" s="68"/>
      <c r="QQK653" s="68"/>
      <c r="QQL653" s="68"/>
      <c r="QQM653" s="68"/>
      <c r="QQN653" s="68"/>
      <c r="QQO653" s="68"/>
      <c r="QQP653" s="68"/>
      <c r="QQQ653" s="68"/>
      <c r="QQR653" s="68"/>
      <c r="QQS653" s="68"/>
      <c r="QQT653" s="68"/>
      <c r="QQU653" s="68"/>
      <c r="QQV653" s="68"/>
      <c r="QQW653" s="68"/>
      <c r="QQX653" s="68"/>
      <c r="QQY653" s="68"/>
      <c r="QQZ653" s="68"/>
      <c r="QRA653" s="68"/>
      <c r="QRB653" s="68"/>
      <c r="QRC653" s="68"/>
      <c r="QRD653" s="68"/>
      <c r="QRE653" s="68"/>
      <c r="QRF653" s="68"/>
      <c r="QRG653" s="68"/>
      <c r="QRH653" s="68"/>
      <c r="QRI653" s="68"/>
      <c r="QRJ653" s="68"/>
      <c r="QRK653" s="68"/>
      <c r="QRL653" s="68"/>
      <c r="QRM653" s="68"/>
      <c r="QRN653" s="68"/>
      <c r="QRO653" s="68"/>
      <c r="QRP653" s="68"/>
      <c r="QRQ653" s="68"/>
      <c r="QRR653" s="68"/>
      <c r="QRS653" s="68"/>
      <c r="QRT653" s="68"/>
      <c r="QRU653" s="68"/>
      <c r="QRV653" s="68"/>
      <c r="QRW653" s="68"/>
      <c r="QRX653" s="68"/>
      <c r="QRY653" s="68"/>
      <c r="QRZ653" s="68"/>
      <c r="QSA653" s="68"/>
      <c r="QSB653" s="68"/>
      <c r="QSC653" s="68"/>
      <c r="QSD653" s="68"/>
      <c r="QSE653" s="68"/>
      <c r="QSF653" s="68"/>
      <c r="QSG653" s="68"/>
      <c r="QSH653" s="68"/>
      <c r="QSI653" s="68"/>
      <c r="QSJ653" s="68"/>
      <c r="QSK653" s="68"/>
      <c r="QSL653" s="68"/>
      <c r="QSM653" s="68"/>
      <c r="QSN653" s="68"/>
      <c r="QSO653" s="68"/>
      <c r="QSP653" s="68"/>
      <c r="QSQ653" s="68"/>
      <c r="QSR653" s="68"/>
      <c r="QSS653" s="68"/>
      <c r="QST653" s="68"/>
      <c r="QSU653" s="68"/>
      <c r="QSV653" s="68"/>
      <c r="QSW653" s="68"/>
      <c r="QSX653" s="68"/>
      <c r="QSY653" s="68"/>
      <c r="QSZ653" s="68"/>
      <c r="QTA653" s="68"/>
      <c r="QTB653" s="68"/>
      <c r="QTC653" s="68"/>
      <c r="QTD653" s="68"/>
      <c r="QTE653" s="68"/>
      <c r="QTF653" s="68"/>
      <c r="QTG653" s="68"/>
      <c r="QTH653" s="68"/>
      <c r="QTI653" s="68"/>
      <c r="QTJ653" s="68"/>
      <c r="QTK653" s="68"/>
      <c r="QTL653" s="68"/>
      <c r="QTM653" s="68"/>
      <c r="QTN653" s="68"/>
      <c r="QTO653" s="68"/>
      <c r="QTP653" s="68"/>
      <c r="QTQ653" s="68"/>
      <c r="QTR653" s="68"/>
      <c r="QTS653" s="68"/>
      <c r="QTT653" s="68"/>
      <c r="QTU653" s="68"/>
      <c r="QTV653" s="68"/>
      <c r="QTW653" s="68"/>
      <c r="QTX653" s="68"/>
      <c r="QTY653" s="68"/>
      <c r="QTZ653" s="68"/>
      <c r="QUA653" s="68"/>
      <c r="QUB653" s="68"/>
      <c r="QUC653" s="68"/>
      <c r="QUD653" s="68"/>
      <c r="QUE653" s="68"/>
      <c r="QUF653" s="68"/>
      <c r="QUG653" s="68"/>
      <c r="QUH653" s="68"/>
      <c r="QUI653" s="68"/>
      <c r="QUJ653" s="68"/>
      <c r="QUK653" s="68"/>
      <c r="QUL653" s="68"/>
      <c r="QUM653" s="68"/>
      <c r="QUN653" s="68"/>
      <c r="QUO653" s="68"/>
      <c r="QUP653" s="68"/>
      <c r="QUQ653" s="68"/>
      <c r="QUR653" s="68"/>
      <c r="QUS653" s="68"/>
      <c r="QUT653" s="68"/>
      <c r="QUU653" s="68"/>
      <c r="QUV653" s="68"/>
      <c r="QUW653" s="68"/>
      <c r="QUX653" s="68"/>
      <c r="QUY653" s="68"/>
      <c r="QUZ653" s="68"/>
      <c r="QVA653" s="68"/>
      <c r="QVB653" s="68"/>
      <c r="QVC653" s="68"/>
      <c r="QVD653" s="68"/>
      <c r="QVE653" s="68"/>
      <c r="QVF653" s="68"/>
      <c r="QVG653" s="68"/>
      <c r="QVH653" s="68"/>
      <c r="QVI653" s="68"/>
      <c r="QVJ653" s="68"/>
      <c r="QVK653" s="68"/>
      <c r="QVL653" s="68"/>
      <c r="QVM653" s="68"/>
      <c r="QVN653" s="68"/>
      <c r="QVO653" s="68"/>
      <c r="QVP653" s="68"/>
      <c r="QVQ653" s="68"/>
      <c r="QVR653" s="68"/>
      <c r="QVS653" s="68"/>
      <c r="QVT653" s="68"/>
      <c r="QVU653" s="68"/>
      <c r="QVV653" s="68"/>
      <c r="QVW653" s="68"/>
      <c r="QVX653" s="68"/>
      <c r="QVY653" s="68"/>
      <c r="QVZ653" s="68"/>
      <c r="QWA653" s="68"/>
      <c r="QWB653" s="68"/>
      <c r="QWC653" s="68"/>
      <c r="QWD653" s="68"/>
      <c r="QWE653" s="68"/>
      <c r="QWF653" s="68"/>
      <c r="QWG653" s="68"/>
      <c r="QWH653" s="68"/>
      <c r="QWI653" s="68"/>
      <c r="QWJ653" s="68"/>
      <c r="QWK653" s="68"/>
      <c r="QWL653" s="68"/>
      <c r="QWM653" s="68"/>
      <c r="QWN653" s="68"/>
      <c r="QWO653" s="68"/>
      <c r="QWP653" s="68"/>
      <c r="QWQ653" s="68"/>
      <c r="QWR653" s="68"/>
      <c r="QWS653" s="68"/>
      <c r="QWT653" s="68"/>
      <c r="QWU653" s="68"/>
      <c r="QWV653" s="68"/>
      <c r="QWW653" s="68"/>
      <c r="QWX653" s="68"/>
      <c r="QWY653" s="68"/>
      <c r="QWZ653" s="68"/>
      <c r="QXA653" s="68"/>
      <c r="QXB653" s="68"/>
      <c r="QXC653" s="68"/>
      <c r="QXD653" s="68"/>
      <c r="QXE653" s="68"/>
      <c r="QXF653" s="68"/>
      <c r="QXG653" s="68"/>
      <c r="QXH653" s="68"/>
      <c r="QXI653" s="68"/>
      <c r="QXJ653" s="68"/>
      <c r="QXK653" s="68"/>
      <c r="QXL653" s="68"/>
      <c r="QXM653" s="68"/>
      <c r="QXN653" s="68"/>
      <c r="QXO653" s="68"/>
      <c r="QXP653" s="68"/>
      <c r="QXQ653" s="68"/>
      <c r="QXR653" s="68"/>
      <c r="QXS653" s="68"/>
      <c r="QXT653" s="68"/>
      <c r="QXU653" s="68"/>
      <c r="QXV653" s="68"/>
      <c r="QXW653" s="68"/>
      <c r="QXX653" s="68"/>
      <c r="QXY653" s="68"/>
      <c r="QXZ653" s="68"/>
      <c r="QYA653" s="68"/>
      <c r="QYB653" s="68"/>
      <c r="QYC653" s="68"/>
      <c r="QYD653" s="68"/>
      <c r="QYE653" s="68"/>
      <c r="QYF653" s="68"/>
      <c r="QYG653" s="68"/>
      <c r="QYH653" s="68"/>
      <c r="QYI653" s="68"/>
      <c r="QYJ653" s="68"/>
      <c r="QYK653" s="68"/>
      <c r="QYL653" s="68"/>
      <c r="QYM653" s="68"/>
      <c r="QYN653" s="68"/>
      <c r="QYO653" s="68"/>
      <c r="QYP653" s="68"/>
      <c r="QYQ653" s="68"/>
      <c r="QYR653" s="68"/>
      <c r="QYS653" s="68"/>
      <c r="QYT653" s="68"/>
      <c r="QYU653" s="68"/>
      <c r="QYV653" s="68"/>
      <c r="QYW653" s="68"/>
      <c r="QYX653" s="68"/>
      <c r="QYY653" s="68"/>
      <c r="QYZ653" s="68"/>
      <c r="QZA653" s="68"/>
      <c r="QZB653" s="68"/>
      <c r="QZC653" s="68"/>
      <c r="QZD653" s="68"/>
      <c r="QZE653" s="68"/>
      <c r="QZF653" s="68"/>
      <c r="QZG653" s="68"/>
      <c r="QZH653" s="68"/>
      <c r="QZI653" s="68"/>
      <c r="QZJ653" s="68"/>
      <c r="QZK653" s="68"/>
      <c r="QZL653" s="68"/>
      <c r="QZM653" s="68"/>
      <c r="QZN653" s="68"/>
      <c r="QZO653" s="68"/>
      <c r="QZP653" s="68"/>
      <c r="QZQ653" s="68"/>
      <c r="QZR653" s="68"/>
      <c r="QZS653" s="68"/>
      <c r="QZT653" s="68"/>
      <c r="QZU653" s="68"/>
      <c r="QZV653" s="68"/>
      <c r="QZW653" s="68"/>
      <c r="QZX653" s="68"/>
      <c r="QZY653" s="68"/>
      <c r="QZZ653" s="68"/>
      <c r="RAA653" s="68"/>
      <c r="RAB653" s="68"/>
      <c r="RAC653" s="68"/>
      <c r="RAD653" s="68"/>
      <c r="RAE653" s="68"/>
      <c r="RAF653" s="68"/>
      <c r="RAG653" s="68"/>
      <c r="RAH653" s="68"/>
      <c r="RAI653" s="68"/>
      <c r="RAJ653" s="68"/>
      <c r="RAK653" s="68"/>
      <c r="RAL653" s="68"/>
      <c r="RAM653" s="68"/>
      <c r="RAN653" s="68"/>
      <c r="RAO653" s="68"/>
      <c r="RAP653" s="68"/>
      <c r="RAQ653" s="68"/>
      <c r="RAR653" s="68"/>
      <c r="RAS653" s="68"/>
      <c r="RAT653" s="68"/>
      <c r="RAU653" s="68"/>
      <c r="RAV653" s="68"/>
      <c r="RAW653" s="68"/>
      <c r="RAX653" s="68"/>
      <c r="RAY653" s="68"/>
      <c r="RAZ653" s="68"/>
      <c r="RBA653" s="68"/>
      <c r="RBB653" s="68"/>
      <c r="RBC653" s="68"/>
      <c r="RBD653" s="68"/>
      <c r="RBE653" s="68"/>
      <c r="RBF653" s="68"/>
      <c r="RBG653" s="68"/>
      <c r="RBH653" s="68"/>
      <c r="RBI653" s="68"/>
      <c r="RBJ653" s="68"/>
      <c r="RBK653" s="68"/>
      <c r="RBL653" s="68"/>
      <c r="RBM653" s="68"/>
      <c r="RBN653" s="68"/>
      <c r="RBO653" s="68"/>
      <c r="RBP653" s="68"/>
      <c r="RBQ653" s="68"/>
      <c r="RBR653" s="68"/>
      <c r="RBS653" s="68"/>
      <c r="RBT653" s="68"/>
      <c r="RBU653" s="68"/>
      <c r="RBV653" s="68"/>
      <c r="RBW653" s="68"/>
      <c r="RBX653" s="68"/>
      <c r="RBY653" s="68"/>
      <c r="RBZ653" s="68"/>
      <c r="RCA653" s="68"/>
      <c r="RCB653" s="68"/>
      <c r="RCC653" s="68"/>
      <c r="RCD653" s="68"/>
      <c r="RCE653" s="68"/>
      <c r="RCF653" s="68"/>
      <c r="RCG653" s="68"/>
      <c r="RCH653" s="68"/>
      <c r="RCI653" s="68"/>
      <c r="RCJ653" s="68"/>
      <c r="RCK653" s="68"/>
      <c r="RCL653" s="68"/>
      <c r="RCM653" s="68"/>
      <c r="RCN653" s="68"/>
      <c r="RCO653" s="68"/>
      <c r="RCP653" s="68"/>
      <c r="RCQ653" s="68"/>
      <c r="RCR653" s="68"/>
      <c r="RCS653" s="68"/>
      <c r="RCT653" s="68"/>
      <c r="RCU653" s="68"/>
      <c r="RCV653" s="68"/>
      <c r="RCW653" s="68"/>
      <c r="RCX653" s="68"/>
      <c r="RCY653" s="68"/>
      <c r="RCZ653" s="68"/>
      <c r="RDA653" s="68"/>
      <c r="RDB653" s="68"/>
      <c r="RDC653" s="68"/>
      <c r="RDD653" s="68"/>
      <c r="RDE653" s="68"/>
      <c r="RDF653" s="68"/>
      <c r="RDG653" s="68"/>
      <c r="RDH653" s="68"/>
      <c r="RDI653" s="68"/>
      <c r="RDJ653" s="68"/>
      <c r="RDK653" s="68"/>
      <c r="RDL653" s="68"/>
      <c r="RDM653" s="68"/>
      <c r="RDN653" s="68"/>
      <c r="RDO653" s="68"/>
      <c r="RDP653" s="68"/>
      <c r="RDQ653" s="68"/>
      <c r="RDR653" s="68"/>
      <c r="RDS653" s="68"/>
      <c r="RDT653" s="68"/>
      <c r="RDU653" s="68"/>
      <c r="RDV653" s="68"/>
      <c r="RDW653" s="68"/>
      <c r="RDX653" s="68"/>
      <c r="RDY653" s="68"/>
      <c r="RDZ653" s="68"/>
      <c r="REA653" s="68"/>
      <c r="REB653" s="68"/>
      <c r="REC653" s="68"/>
      <c r="RED653" s="68"/>
      <c r="REE653" s="68"/>
      <c r="REF653" s="68"/>
      <c r="REG653" s="68"/>
      <c r="REH653" s="68"/>
      <c r="REI653" s="68"/>
      <c r="REJ653" s="68"/>
      <c r="REK653" s="68"/>
      <c r="REL653" s="68"/>
      <c r="REM653" s="68"/>
      <c r="REN653" s="68"/>
      <c r="REO653" s="68"/>
      <c r="REP653" s="68"/>
      <c r="REQ653" s="68"/>
      <c r="RER653" s="68"/>
      <c r="RES653" s="68"/>
      <c r="RET653" s="68"/>
      <c r="REU653" s="68"/>
      <c r="REV653" s="68"/>
      <c r="REW653" s="68"/>
      <c r="REX653" s="68"/>
      <c r="REY653" s="68"/>
      <c r="REZ653" s="68"/>
      <c r="RFA653" s="68"/>
      <c r="RFB653" s="68"/>
      <c r="RFC653" s="68"/>
      <c r="RFD653" s="68"/>
      <c r="RFE653" s="68"/>
      <c r="RFF653" s="68"/>
      <c r="RFG653" s="68"/>
      <c r="RFH653" s="68"/>
      <c r="RFI653" s="68"/>
      <c r="RFJ653" s="68"/>
      <c r="RFK653" s="68"/>
      <c r="RFL653" s="68"/>
      <c r="RFM653" s="68"/>
      <c r="RFN653" s="68"/>
      <c r="RFO653" s="68"/>
      <c r="RFP653" s="68"/>
      <c r="RFQ653" s="68"/>
      <c r="RFR653" s="68"/>
      <c r="RFS653" s="68"/>
      <c r="RFT653" s="68"/>
      <c r="RFU653" s="68"/>
      <c r="RFV653" s="68"/>
      <c r="RFW653" s="68"/>
      <c r="RFX653" s="68"/>
      <c r="RFY653" s="68"/>
      <c r="RFZ653" s="68"/>
      <c r="RGA653" s="68"/>
      <c r="RGB653" s="68"/>
      <c r="RGC653" s="68"/>
      <c r="RGD653" s="68"/>
      <c r="RGE653" s="68"/>
      <c r="RGF653" s="68"/>
      <c r="RGG653" s="68"/>
      <c r="RGH653" s="68"/>
      <c r="RGI653" s="68"/>
      <c r="RGJ653" s="68"/>
      <c r="RGK653" s="68"/>
      <c r="RGL653" s="68"/>
      <c r="RGM653" s="68"/>
      <c r="RGN653" s="68"/>
      <c r="RGO653" s="68"/>
      <c r="RGP653" s="68"/>
      <c r="RGQ653" s="68"/>
      <c r="RGR653" s="68"/>
      <c r="RGS653" s="68"/>
      <c r="RGT653" s="68"/>
      <c r="RGU653" s="68"/>
      <c r="RGV653" s="68"/>
      <c r="RGW653" s="68"/>
      <c r="RGX653" s="68"/>
      <c r="RGY653" s="68"/>
      <c r="RGZ653" s="68"/>
      <c r="RHA653" s="68"/>
      <c r="RHB653" s="68"/>
      <c r="RHC653" s="68"/>
      <c r="RHD653" s="68"/>
      <c r="RHE653" s="68"/>
      <c r="RHF653" s="68"/>
      <c r="RHG653" s="68"/>
      <c r="RHH653" s="68"/>
      <c r="RHI653" s="68"/>
      <c r="RHJ653" s="68"/>
      <c r="RHK653" s="68"/>
      <c r="RHL653" s="68"/>
      <c r="RHM653" s="68"/>
      <c r="RHN653" s="68"/>
      <c r="RHO653" s="68"/>
      <c r="RHP653" s="68"/>
      <c r="RHQ653" s="68"/>
      <c r="RHR653" s="68"/>
      <c r="RHS653" s="68"/>
      <c r="RHT653" s="68"/>
      <c r="RHU653" s="68"/>
      <c r="RHV653" s="68"/>
      <c r="RHW653" s="68"/>
      <c r="RHX653" s="68"/>
      <c r="RHY653" s="68"/>
      <c r="RHZ653" s="68"/>
      <c r="RIA653" s="68"/>
      <c r="RIB653" s="68"/>
      <c r="RIC653" s="68"/>
      <c r="RID653" s="68"/>
      <c r="RIE653" s="68"/>
      <c r="RIF653" s="68"/>
      <c r="RIG653" s="68"/>
      <c r="RIH653" s="68"/>
      <c r="RII653" s="68"/>
      <c r="RIJ653" s="68"/>
      <c r="RIK653" s="68"/>
      <c r="RIL653" s="68"/>
      <c r="RIM653" s="68"/>
      <c r="RIN653" s="68"/>
      <c r="RIO653" s="68"/>
      <c r="RIP653" s="68"/>
      <c r="RIQ653" s="68"/>
      <c r="RIR653" s="68"/>
      <c r="RIS653" s="68"/>
      <c r="RIT653" s="68"/>
      <c r="RIU653" s="68"/>
      <c r="RIV653" s="68"/>
      <c r="RIW653" s="68"/>
      <c r="RIX653" s="68"/>
      <c r="RIY653" s="68"/>
      <c r="RIZ653" s="68"/>
      <c r="RJA653" s="68"/>
      <c r="RJB653" s="68"/>
      <c r="RJC653" s="68"/>
      <c r="RJD653" s="68"/>
      <c r="RJE653" s="68"/>
      <c r="RJF653" s="68"/>
      <c r="RJG653" s="68"/>
      <c r="RJH653" s="68"/>
      <c r="RJI653" s="68"/>
      <c r="RJJ653" s="68"/>
      <c r="RJK653" s="68"/>
      <c r="RJL653" s="68"/>
      <c r="RJM653" s="68"/>
      <c r="RJN653" s="68"/>
      <c r="RJO653" s="68"/>
      <c r="RJP653" s="68"/>
      <c r="RJQ653" s="68"/>
      <c r="RJR653" s="68"/>
      <c r="RJS653" s="68"/>
      <c r="RJT653" s="68"/>
      <c r="RJU653" s="68"/>
      <c r="RJV653" s="68"/>
      <c r="RJW653" s="68"/>
      <c r="RJX653" s="68"/>
      <c r="RJY653" s="68"/>
      <c r="RJZ653" s="68"/>
      <c r="RKA653" s="68"/>
      <c r="RKB653" s="68"/>
      <c r="RKC653" s="68"/>
      <c r="RKD653" s="68"/>
      <c r="RKE653" s="68"/>
      <c r="RKF653" s="68"/>
      <c r="RKG653" s="68"/>
      <c r="RKH653" s="68"/>
      <c r="RKI653" s="68"/>
      <c r="RKJ653" s="68"/>
      <c r="RKK653" s="68"/>
      <c r="RKL653" s="68"/>
      <c r="RKM653" s="68"/>
      <c r="RKN653" s="68"/>
      <c r="RKO653" s="68"/>
      <c r="RKP653" s="68"/>
      <c r="RKQ653" s="68"/>
      <c r="RKR653" s="68"/>
      <c r="RKS653" s="68"/>
      <c r="RKT653" s="68"/>
      <c r="RKU653" s="68"/>
      <c r="RKV653" s="68"/>
      <c r="RKW653" s="68"/>
      <c r="RKX653" s="68"/>
      <c r="RKY653" s="68"/>
      <c r="RKZ653" s="68"/>
      <c r="RLA653" s="68"/>
      <c r="RLB653" s="68"/>
      <c r="RLC653" s="68"/>
      <c r="RLD653" s="68"/>
      <c r="RLE653" s="68"/>
      <c r="RLF653" s="68"/>
      <c r="RLG653" s="68"/>
      <c r="RLH653" s="68"/>
      <c r="RLI653" s="68"/>
      <c r="RLJ653" s="68"/>
      <c r="RLK653" s="68"/>
      <c r="RLL653" s="68"/>
      <c r="RLM653" s="68"/>
      <c r="RLN653" s="68"/>
      <c r="RLO653" s="68"/>
      <c r="RLP653" s="68"/>
      <c r="RLQ653" s="68"/>
      <c r="RLR653" s="68"/>
      <c r="RLS653" s="68"/>
      <c r="RLT653" s="68"/>
      <c r="RLU653" s="68"/>
      <c r="RLV653" s="68"/>
      <c r="RLW653" s="68"/>
      <c r="RLX653" s="68"/>
      <c r="RLY653" s="68"/>
      <c r="RLZ653" s="68"/>
      <c r="RMA653" s="68"/>
      <c r="RMB653" s="68"/>
      <c r="RMC653" s="68"/>
      <c r="RMD653" s="68"/>
      <c r="RME653" s="68"/>
      <c r="RMF653" s="68"/>
      <c r="RMG653" s="68"/>
      <c r="RMH653" s="68"/>
      <c r="RMI653" s="68"/>
      <c r="RMJ653" s="68"/>
      <c r="RMK653" s="68"/>
      <c r="RML653" s="68"/>
      <c r="RMM653" s="68"/>
      <c r="RMN653" s="68"/>
      <c r="RMO653" s="68"/>
      <c r="RMP653" s="68"/>
      <c r="RMQ653" s="68"/>
      <c r="RMR653" s="68"/>
      <c r="RMS653" s="68"/>
      <c r="RMT653" s="68"/>
      <c r="RMU653" s="68"/>
      <c r="RMV653" s="68"/>
      <c r="RMW653" s="68"/>
      <c r="RMX653" s="68"/>
      <c r="RMY653" s="68"/>
      <c r="RMZ653" s="68"/>
      <c r="RNA653" s="68"/>
      <c r="RNB653" s="68"/>
      <c r="RNC653" s="68"/>
      <c r="RND653" s="68"/>
      <c r="RNE653" s="68"/>
      <c r="RNF653" s="68"/>
      <c r="RNG653" s="68"/>
      <c r="RNH653" s="68"/>
      <c r="RNI653" s="68"/>
      <c r="RNJ653" s="68"/>
      <c r="RNK653" s="68"/>
      <c r="RNL653" s="68"/>
      <c r="RNM653" s="68"/>
      <c r="RNN653" s="68"/>
      <c r="RNO653" s="68"/>
      <c r="RNP653" s="68"/>
      <c r="RNQ653" s="68"/>
      <c r="RNR653" s="68"/>
      <c r="RNS653" s="68"/>
      <c r="RNT653" s="68"/>
      <c r="RNU653" s="68"/>
      <c r="RNV653" s="68"/>
      <c r="RNW653" s="68"/>
      <c r="RNX653" s="68"/>
      <c r="RNY653" s="68"/>
      <c r="RNZ653" s="68"/>
      <c r="ROA653" s="68"/>
      <c r="ROB653" s="68"/>
      <c r="ROC653" s="68"/>
      <c r="ROD653" s="68"/>
      <c r="ROE653" s="68"/>
      <c r="ROF653" s="68"/>
      <c r="ROG653" s="68"/>
      <c r="ROH653" s="68"/>
      <c r="ROI653" s="68"/>
      <c r="ROJ653" s="68"/>
      <c r="ROK653" s="68"/>
      <c r="ROL653" s="68"/>
      <c r="ROM653" s="68"/>
      <c r="RON653" s="68"/>
      <c r="ROO653" s="68"/>
      <c r="ROP653" s="68"/>
      <c r="ROQ653" s="68"/>
      <c r="ROR653" s="68"/>
      <c r="ROS653" s="68"/>
      <c r="ROT653" s="68"/>
      <c r="ROU653" s="68"/>
      <c r="ROV653" s="68"/>
      <c r="ROW653" s="68"/>
      <c r="ROX653" s="68"/>
      <c r="ROY653" s="68"/>
      <c r="ROZ653" s="68"/>
      <c r="RPA653" s="68"/>
      <c r="RPB653" s="68"/>
      <c r="RPC653" s="68"/>
      <c r="RPD653" s="68"/>
      <c r="RPE653" s="68"/>
      <c r="RPF653" s="68"/>
      <c r="RPG653" s="68"/>
      <c r="RPH653" s="68"/>
      <c r="RPI653" s="68"/>
      <c r="RPJ653" s="68"/>
      <c r="RPK653" s="68"/>
      <c r="RPL653" s="68"/>
      <c r="RPM653" s="68"/>
      <c r="RPN653" s="68"/>
      <c r="RPO653" s="68"/>
      <c r="RPP653" s="68"/>
      <c r="RPQ653" s="68"/>
      <c r="RPR653" s="68"/>
      <c r="RPS653" s="68"/>
      <c r="RPT653" s="68"/>
      <c r="RPU653" s="68"/>
      <c r="RPV653" s="68"/>
      <c r="RPW653" s="68"/>
      <c r="RPX653" s="68"/>
      <c r="RPY653" s="68"/>
      <c r="RPZ653" s="68"/>
      <c r="RQA653" s="68"/>
      <c r="RQB653" s="68"/>
      <c r="RQC653" s="68"/>
      <c r="RQD653" s="68"/>
      <c r="RQE653" s="68"/>
      <c r="RQF653" s="68"/>
      <c r="RQG653" s="68"/>
      <c r="RQH653" s="68"/>
      <c r="RQI653" s="68"/>
      <c r="RQJ653" s="68"/>
      <c r="RQK653" s="68"/>
      <c r="RQL653" s="68"/>
      <c r="RQM653" s="68"/>
      <c r="RQN653" s="68"/>
      <c r="RQO653" s="68"/>
      <c r="RQP653" s="68"/>
      <c r="RQQ653" s="68"/>
      <c r="RQR653" s="68"/>
      <c r="RQS653" s="68"/>
      <c r="RQT653" s="68"/>
      <c r="RQU653" s="68"/>
      <c r="RQV653" s="68"/>
      <c r="RQW653" s="68"/>
      <c r="RQX653" s="68"/>
      <c r="RQY653" s="68"/>
      <c r="RQZ653" s="68"/>
      <c r="RRA653" s="68"/>
      <c r="RRB653" s="68"/>
      <c r="RRC653" s="68"/>
      <c r="RRD653" s="68"/>
      <c r="RRE653" s="68"/>
      <c r="RRF653" s="68"/>
      <c r="RRG653" s="68"/>
      <c r="RRH653" s="68"/>
      <c r="RRI653" s="68"/>
      <c r="RRJ653" s="68"/>
      <c r="RRK653" s="68"/>
      <c r="RRL653" s="68"/>
      <c r="RRM653" s="68"/>
      <c r="RRN653" s="68"/>
      <c r="RRO653" s="68"/>
      <c r="RRP653" s="68"/>
      <c r="RRQ653" s="68"/>
      <c r="RRR653" s="68"/>
      <c r="RRS653" s="68"/>
      <c r="RRT653" s="68"/>
      <c r="RRU653" s="68"/>
      <c r="RRV653" s="68"/>
      <c r="RRW653" s="68"/>
      <c r="RRX653" s="68"/>
      <c r="RRY653" s="68"/>
      <c r="RRZ653" s="68"/>
      <c r="RSA653" s="68"/>
      <c r="RSB653" s="68"/>
      <c r="RSC653" s="68"/>
      <c r="RSD653" s="68"/>
      <c r="RSE653" s="68"/>
      <c r="RSF653" s="68"/>
      <c r="RSG653" s="68"/>
      <c r="RSH653" s="68"/>
      <c r="RSI653" s="68"/>
      <c r="RSJ653" s="68"/>
      <c r="RSK653" s="68"/>
      <c r="RSL653" s="68"/>
      <c r="RSM653" s="68"/>
      <c r="RSN653" s="68"/>
      <c r="RSO653" s="68"/>
      <c r="RSP653" s="68"/>
      <c r="RSQ653" s="68"/>
      <c r="RSR653" s="68"/>
      <c r="RSS653" s="68"/>
      <c r="RST653" s="68"/>
      <c r="RSU653" s="68"/>
      <c r="RSV653" s="68"/>
      <c r="RSW653" s="68"/>
      <c r="RSX653" s="68"/>
      <c r="RSY653" s="68"/>
      <c r="RSZ653" s="68"/>
      <c r="RTA653" s="68"/>
      <c r="RTB653" s="68"/>
      <c r="RTC653" s="68"/>
      <c r="RTD653" s="68"/>
      <c r="RTE653" s="68"/>
      <c r="RTF653" s="68"/>
      <c r="RTG653" s="68"/>
      <c r="RTH653" s="68"/>
      <c r="RTI653" s="68"/>
      <c r="RTJ653" s="68"/>
      <c r="RTK653" s="68"/>
      <c r="RTL653" s="68"/>
      <c r="RTM653" s="68"/>
      <c r="RTN653" s="68"/>
      <c r="RTO653" s="68"/>
      <c r="RTP653" s="68"/>
      <c r="RTQ653" s="68"/>
      <c r="RTR653" s="68"/>
      <c r="RTS653" s="68"/>
      <c r="RTT653" s="68"/>
      <c r="RTU653" s="68"/>
      <c r="RTV653" s="68"/>
      <c r="RTW653" s="68"/>
      <c r="RTX653" s="68"/>
      <c r="RTY653" s="68"/>
      <c r="RTZ653" s="68"/>
      <c r="RUA653" s="68"/>
      <c r="RUB653" s="68"/>
      <c r="RUC653" s="68"/>
      <c r="RUD653" s="68"/>
      <c r="RUE653" s="68"/>
      <c r="RUF653" s="68"/>
      <c r="RUG653" s="68"/>
      <c r="RUH653" s="68"/>
      <c r="RUI653" s="68"/>
      <c r="RUJ653" s="68"/>
      <c r="RUK653" s="68"/>
      <c r="RUL653" s="68"/>
      <c r="RUM653" s="68"/>
      <c r="RUN653" s="68"/>
      <c r="RUO653" s="68"/>
      <c r="RUP653" s="68"/>
      <c r="RUQ653" s="68"/>
      <c r="RUR653" s="68"/>
      <c r="RUS653" s="68"/>
      <c r="RUT653" s="68"/>
      <c r="RUU653" s="68"/>
      <c r="RUV653" s="68"/>
      <c r="RUW653" s="68"/>
      <c r="RUX653" s="68"/>
      <c r="RUY653" s="68"/>
      <c r="RUZ653" s="68"/>
      <c r="RVA653" s="68"/>
      <c r="RVB653" s="68"/>
      <c r="RVC653" s="68"/>
      <c r="RVD653" s="68"/>
      <c r="RVE653" s="68"/>
      <c r="RVF653" s="68"/>
      <c r="RVG653" s="68"/>
      <c r="RVH653" s="68"/>
      <c r="RVI653" s="68"/>
      <c r="RVJ653" s="68"/>
      <c r="RVK653" s="68"/>
      <c r="RVL653" s="68"/>
      <c r="RVM653" s="68"/>
      <c r="RVN653" s="68"/>
      <c r="RVO653" s="68"/>
      <c r="RVP653" s="68"/>
      <c r="RVQ653" s="68"/>
      <c r="RVR653" s="68"/>
      <c r="RVS653" s="68"/>
      <c r="RVT653" s="68"/>
      <c r="RVU653" s="68"/>
      <c r="RVV653" s="68"/>
      <c r="RVW653" s="68"/>
      <c r="RVX653" s="68"/>
      <c r="RVY653" s="68"/>
      <c r="RVZ653" s="68"/>
      <c r="RWA653" s="68"/>
      <c r="RWB653" s="68"/>
      <c r="RWC653" s="68"/>
      <c r="RWD653" s="68"/>
      <c r="RWE653" s="68"/>
      <c r="RWF653" s="68"/>
      <c r="RWG653" s="68"/>
      <c r="RWH653" s="68"/>
      <c r="RWI653" s="68"/>
      <c r="RWJ653" s="68"/>
      <c r="RWK653" s="68"/>
      <c r="RWL653" s="68"/>
      <c r="RWM653" s="68"/>
      <c r="RWN653" s="68"/>
      <c r="RWO653" s="68"/>
      <c r="RWP653" s="68"/>
      <c r="RWQ653" s="68"/>
      <c r="RWR653" s="68"/>
      <c r="RWS653" s="68"/>
      <c r="RWT653" s="68"/>
      <c r="RWU653" s="68"/>
      <c r="RWV653" s="68"/>
      <c r="RWW653" s="68"/>
      <c r="RWX653" s="68"/>
      <c r="RWY653" s="68"/>
      <c r="RWZ653" s="68"/>
      <c r="RXA653" s="68"/>
      <c r="RXB653" s="68"/>
      <c r="RXC653" s="68"/>
      <c r="RXD653" s="68"/>
      <c r="RXE653" s="68"/>
      <c r="RXF653" s="68"/>
      <c r="RXG653" s="68"/>
      <c r="RXH653" s="68"/>
      <c r="RXI653" s="68"/>
      <c r="RXJ653" s="68"/>
      <c r="RXK653" s="68"/>
      <c r="RXL653" s="68"/>
      <c r="RXM653" s="68"/>
      <c r="RXN653" s="68"/>
      <c r="RXO653" s="68"/>
      <c r="RXP653" s="68"/>
      <c r="RXQ653" s="68"/>
      <c r="RXR653" s="68"/>
      <c r="RXS653" s="68"/>
      <c r="RXT653" s="68"/>
      <c r="RXU653" s="68"/>
      <c r="RXV653" s="68"/>
      <c r="RXW653" s="68"/>
      <c r="RXX653" s="68"/>
      <c r="RXY653" s="68"/>
      <c r="RXZ653" s="68"/>
      <c r="RYA653" s="68"/>
      <c r="RYB653" s="68"/>
      <c r="RYC653" s="68"/>
      <c r="RYD653" s="68"/>
      <c r="RYE653" s="68"/>
      <c r="RYF653" s="68"/>
      <c r="RYG653" s="68"/>
      <c r="RYH653" s="68"/>
      <c r="RYI653" s="68"/>
      <c r="RYJ653" s="68"/>
      <c r="RYK653" s="68"/>
      <c r="RYL653" s="68"/>
      <c r="RYM653" s="68"/>
      <c r="RYN653" s="68"/>
      <c r="RYO653" s="68"/>
      <c r="RYP653" s="68"/>
      <c r="RYQ653" s="68"/>
      <c r="RYR653" s="68"/>
      <c r="RYS653" s="68"/>
      <c r="RYT653" s="68"/>
      <c r="RYU653" s="68"/>
      <c r="RYV653" s="68"/>
      <c r="RYW653" s="68"/>
      <c r="RYX653" s="68"/>
      <c r="RYY653" s="68"/>
      <c r="RYZ653" s="68"/>
      <c r="RZA653" s="68"/>
      <c r="RZB653" s="68"/>
      <c r="RZC653" s="68"/>
      <c r="RZD653" s="68"/>
      <c r="RZE653" s="68"/>
      <c r="RZF653" s="68"/>
      <c r="RZG653" s="68"/>
      <c r="RZH653" s="68"/>
      <c r="RZI653" s="68"/>
      <c r="RZJ653" s="68"/>
      <c r="RZK653" s="68"/>
      <c r="RZL653" s="68"/>
      <c r="RZM653" s="68"/>
      <c r="RZN653" s="68"/>
      <c r="RZO653" s="68"/>
      <c r="RZP653" s="68"/>
      <c r="RZQ653" s="68"/>
      <c r="RZR653" s="68"/>
      <c r="RZS653" s="68"/>
      <c r="RZT653" s="68"/>
      <c r="RZU653" s="68"/>
      <c r="RZV653" s="68"/>
      <c r="RZW653" s="68"/>
      <c r="RZX653" s="68"/>
      <c r="RZY653" s="68"/>
      <c r="RZZ653" s="68"/>
      <c r="SAA653" s="68"/>
      <c r="SAB653" s="68"/>
      <c r="SAC653" s="68"/>
      <c r="SAD653" s="68"/>
      <c r="SAE653" s="68"/>
      <c r="SAF653" s="68"/>
      <c r="SAG653" s="68"/>
      <c r="SAH653" s="68"/>
      <c r="SAI653" s="68"/>
      <c r="SAJ653" s="68"/>
      <c r="SAK653" s="68"/>
      <c r="SAL653" s="68"/>
      <c r="SAM653" s="68"/>
      <c r="SAN653" s="68"/>
      <c r="SAO653" s="68"/>
      <c r="SAP653" s="68"/>
      <c r="SAQ653" s="68"/>
      <c r="SAR653" s="68"/>
      <c r="SAS653" s="68"/>
      <c r="SAT653" s="68"/>
      <c r="SAU653" s="68"/>
      <c r="SAV653" s="68"/>
      <c r="SAW653" s="68"/>
      <c r="SAX653" s="68"/>
      <c r="SAY653" s="68"/>
      <c r="SAZ653" s="68"/>
      <c r="SBA653" s="68"/>
      <c r="SBB653" s="68"/>
      <c r="SBC653" s="68"/>
      <c r="SBD653" s="68"/>
      <c r="SBE653" s="68"/>
      <c r="SBF653" s="68"/>
      <c r="SBG653" s="68"/>
      <c r="SBH653" s="68"/>
      <c r="SBI653" s="68"/>
      <c r="SBJ653" s="68"/>
      <c r="SBK653" s="68"/>
      <c r="SBL653" s="68"/>
      <c r="SBM653" s="68"/>
      <c r="SBN653" s="68"/>
      <c r="SBO653" s="68"/>
      <c r="SBP653" s="68"/>
      <c r="SBQ653" s="68"/>
      <c r="SBR653" s="68"/>
      <c r="SBS653" s="68"/>
      <c r="SBT653" s="68"/>
      <c r="SBU653" s="68"/>
      <c r="SBV653" s="68"/>
      <c r="SBW653" s="68"/>
      <c r="SBX653" s="68"/>
      <c r="SBY653" s="68"/>
      <c r="SBZ653" s="68"/>
      <c r="SCA653" s="68"/>
      <c r="SCB653" s="68"/>
      <c r="SCC653" s="68"/>
      <c r="SCD653" s="68"/>
      <c r="SCE653" s="68"/>
      <c r="SCF653" s="68"/>
      <c r="SCG653" s="68"/>
      <c r="SCH653" s="68"/>
      <c r="SCI653" s="68"/>
      <c r="SCJ653" s="68"/>
      <c r="SCK653" s="68"/>
      <c r="SCL653" s="68"/>
      <c r="SCM653" s="68"/>
      <c r="SCN653" s="68"/>
      <c r="SCO653" s="68"/>
      <c r="SCP653" s="68"/>
      <c r="SCQ653" s="68"/>
      <c r="SCR653" s="68"/>
      <c r="SCS653" s="68"/>
      <c r="SCT653" s="68"/>
      <c r="SCU653" s="68"/>
      <c r="SCV653" s="68"/>
      <c r="SCW653" s="68"/>
      <c r="SCX653" s="68"/>
      <c r="SCY653" s="68"/>
      <c r="SCZ653" s="68"/>
      <c r="SDA653" s="68"/>
      <c r="SDB653" s="68"/>
      <c r="SDC653" s="68"/>
      <c r="SDD653" s="68"/>
      <c r="SDE653" s="68"/>
      <c r="SDF653" s="68"/>
      <c r="SDG653" s="68"/>
      <c r="SDH653" s="68"/>
      <c r="SDI653" s="68"/>
      <c r="SDJ653" s="68"/>
      <c r="SDK653" s="68"/>
      <c r="SDL653" s="68"/>
      <c r="SDM653" s="68"/>
      <c r="SDN653" s="68"/>
      <c r="SDO653" s="68"/>
      <c r="SDP653" s="68"/>
      <c r="SDQ653" s="68"/>
      <c r="SDR653" s="68"/>
      <c r="SDS653" s="68"/>
      <c r="SDT653" s="68"/>
      <c r="SDU653" s="68"/>
      <c r="SDV653" s="68"/>
      <c r="SDW653" s="68"/>
      <c r="SDX653" s="68"/>
      <c r="SDY653" s="68"/>
      <c r="SDZ653" s="68"/>
      <c r="SEA653" s="68"/>
      <c r="SEB653" s="68"/>
      <c r="SEC653" s="68"/>
      <c r="SED653" s="68"/>
      <c r="SEE653" s="68"/>
      <c r="SEF653" s="68"/>
      <c r="SEG653" s="68"/>
      <c r="SEH653" s="68"/>
      <c r="SEI653" s="68"/>
      <c r="SEJ653" s="68"/>
      <c r="SEK653" s="68"/>
      <c r="SEL653" s="68"/>
      <c r="SEM653" s="68"/>
      <c r="SEN653" s="68"/>
      <c r="SEO653" s="68"/>
      <c r="SEP653" s="68"/>
      <c r="SEQ653" s="68"/>
      <c r="SER653" s="68"/>
      <c r="SES653" s="68"/>
      <c r="SET653" s="68"/>
      <c r="SEU653" s="68"/>
      <c r="SEV653" s="68"/>
      <c r="SEW653" s="68"/>
      <c r="SEX653" s="68"/>
      <c r="SEY653" s="68"/>
      <c r="SEZ653" s="68"/>
      <c r="SFA653" s="68"/>
      <c r="SFB653" s="68"/>
      <c r="SFC653" s="68"/>
      <c r="SFD653" s="68"/>
      <c r="SFE653" s="68"/>
      <c r="SFF653" s="68"/>
      <c r="SFG653" s="68"/>
      <c r="SFH653" s="68"/>
      <c r="SFI653" s="68"/>
      <c r="SFJ653" s="68"/>
      <c r="SFK653" s="68"/>
      <c r="SFL653" s="68"/>
      <c r="SFM653" s="68"/>
      <c r="SFN653" s="68"/>
      <c r="SFO653" s="68"/>
      <c r="SFP653" s="68"/>
      <c r="SFQ653" s="68"/>
      <c r="SFR653" s="68"/>
      <c r="SFS653" s="68"/>
      <c r="SFT653" s="68"/>
      <c r="SFU653" s="68"/>
      <c r="SFV653" s="68"/>
      <c r="SFW653" s="68"/>
      <c r="SFX653" s="68"/>
      <c r="SFY653" s="68"/>
      <c r="SFZ653" s="68"/>
      <c r="SGA653" s="68"/>
      <c r="SGB653" s="68"/>
      <c r="SGC653" s="68"/>
      <c r="SGD653" s="68"/>
      <c r="SGE653" s="68"/>
      <c r="SGF653" s="68"/>
      <c r="SGG653" s="68"/>
      <c r="SGH653" s="68"/>
      <c r="SGI653" s="68"/>
      <c r="SGJ653" s="68"/>
      <c r="SGK653" s="68"/>
      <c r="SGL653" s="68"/>
      <c r="SGM653" s="68"/>
      <c r="SGN653" s="68"/>
      <c r="SGO653" s="68"/>
      <c r="SGP653" s="68"/>
      <c r="SGQ653" s="68"/>
      <c r="SGR653" s="68"/>
      <c r="SGS653" s="68"/>
      <c r="SGT653" s="68"/>
      <c r="SGU653" s="68"/>
      <c r="SGV653" s="68"/>
      <c r="SGW653" s="68"/>
      <c r="SGX653" s="68"/>
      <c r="SGY653" s="68"/>
      <c r="SGZ653" s="68"/>
      <c r="SHA653" s="68"/>
      <c r="SHB653" s="68"/>
      <c r="SHC653" s="68"/>
      <c r="SHD653" s="68"/>
      <c r="SHE653" s="68"/>
      <c r="SHF653" s="68"/>
      <c r="SHG653" s="68"/>
      <c r="SHH653" s="68"/>
      <c r="SHI653" s="68"/>
      <c r="SHJ653" s="68"/>
      <c r="SHK653" s="68"/>
      <c r="SHL653" s="68"/>
      <c r="SHM653" s="68"/>
      <c r="SHN653" s="68"/>
      <c r="SHO653" s="68"/>
      <c r="SHP653" s="68"/>
      <c r="SHQ653" s="68"/>
      <c r="SHR653" s="68"/>
      <c r="SHS653" s="68"/>
      <c r="SHT653" s="68"/>
      <c r="SHU653" s="68"/>
      <c r="SHV653" s="68"/>
      <c r="SHW653" s="68"/>
      <c r="SHX653" s="68"/>
      <c r="SHY653" s="68"/>
      <c r="SHZ653" s="68"/>
      <c r="SIA653" s="68"/>
      <c r="SIB653" s="68"/>
      <c r="SIC653" s="68"/>
      <c r="SID653" s="68"/>
      <c r="SIE653" s="68"/>
      <c r="SIF653" s="68"/>
      <c r="SIG653" s="68"/>
      <c r="SIH653" s="68"/>
      <c r="SII653" s="68"/>
      <c r="SIJ653" s="68"/>
      <c r="SIK653" s="68"/>
      <c r="SIL653" s="68"/>
      <c r="SIM653" s="68"/>
      <c r="SIN653" s="68"/>
      <c r="SIO653" s="68"/>
      <c r="SIP653" s="68"/>
      <c r="SIQ653" s="68"/>
      <c r="SIR653" s="68"/>
      <c r="SIS653" s="68"/>
      <c r="SIT653" s="68"/>
      <c r="SIU653" s="68"/>
      <c r="SIV653" s="68"/>
      <c r="SIW653" s="68"/>
      <c r="SIX653" s="68"/>
      <c r="SIY653" s="68"/>
      <c r="SIZ653" s="68"/>
      <c r="SJA653" s="68"/>
      <c r="SJB653" s="68"/>
      <c r="SJC653" s="68"/>
      <c r="SJD653" s="68"/>
      <c r="SJE653" s="68"/>
      <c r="SJF653" s="68"/>
      <c r="SJG653" s="68"/>
      <c r="SJH653" s="68"/>
      <c r="SJI653" s="68"/>
      <c r="SJJ653" s="68"/>
      <c r="SJK653" s="68"/>
      <c r="SJL653" s="68"/>
      <c r="SJM653" s="68"/>
      <c r="SJN653" s="68"/>
      <c r="SJO653" s="68"/>
      <c r="SJP653" s="68"/>
      <c r="SJQ653" s="68"/>
      <c r="SJR653" s="68"/>
      <c r="SJS653" s="68"/>
      <c r="SJT653" s="68"/>
      <c r="SJU653" s="68"/>
      <c r="SJV653" s="68"/>
      <c r="SJW653" s="68"/>
      <c r="SJX653" s="68"/>
      <c r="SJY653" s="68"/>
      <c r="SJZ653" s="68"/>
      <c r="SKA653" s="68"/>
      <c r="SKB653" s="68"/>
      <c r="SKC653" s="68"/>
      <c r="SKD653" s="68"/>
      <c r="SKE653" s="68"/>
      <c r="SKF653" s="68"/>
      <c r="SKG653" s="68"/>
      <c r="SKH653" s="68"/>
      <c r="SKI653" s="68"/>
      <c r="SKJ653" s="68"/>
      <c r="SKK653" s="68"/>
      <c r="SKL653" s="68"/>
      <c r="SKM653" s="68"/>
      <c r="SKN653" s="68"/>
      <c r="SKO653" s="68"/>
      <c r="SKP653" s="68"/>
      <c r="SKQ653" s="68"/>
      <c r="SKR653" s="68"/>
      <c r="SKS653" s="68"/>
      <c r="SKT653" s="68"/>
      <c r="SKU653" s="68"/>
      <c r="SKV653" s="68"/>
      <c r="SKW653" s="68"/>
      <c r="SKX653" s="68"/>
      <c r="SKY653" s="68"/>
      <c r="SKZ653" s="68"/>
      <c r="SLA653" s="68"/>
      <c r="SLB653" s="68"/>
      <c r="SLC653" s="68"/>
      <c r="SLD653" s="68"/>
      <c r="SLE653" s="68"/>
      <c r="SLF653" s="68"/>
      <c r="SLG653" s="68"/>
      <c r="SLH653" s="68"/>
      <c r="SLI653" s="68"/>
      <c r="SLJ653" s="68"/>
      <c r="SLK653" s="68"/>
      <c r="SLL653" s="68"/>
      <c r="SLM653" s="68"/>
      <c r="SLN653" s="68"/>
      <c r="SLO653" s="68"/>
      <c r="SLP653" s="68"/>
      <c r="SLQ653" s="68"/>
      <c r="SLR653" s="68"/>
      <c r="SLS653" s="68"/>
      <c r="SLT653" s="68"/>
      <c r="SLU653" s="68"/>
      <c r="SLV653" s="68"/>
      <c r="SLW653" s="68"/>
      <c r="SLX653" s="68"/>
      <c r="SLY653" s="68"/>
      <c r="SLZ653" s="68"/>
      <c r="SMA653" s="68"/>
      <c r="SMB653" s="68"/>
      <c r="SMC653" s="68"/>
      <c r="SMD653" s="68"/>
      <c r="SME653" s="68"/>
      <c r="SMF653" s="68"/>
      <c r="SMG653" s="68"/>
      <c r="SMH653" s="68"/>
      <c r="SMI653" s="68"/>
      <c r="SMJ653" s="68"/>
      <c r="SMK653" s="68"/>
      <c r="SML653" s="68"/>
      <c r="SMM653" s="68"/>
      <c r="SMN653" s="68"/>
      <c r="SMO653" s="68"/>
      <c r="SMP653" s="68"/>
      <c r="SMQ653" s="68"/>
      <c r="SMR653" s="68"/>
      <c r="SMS653" s="68"/>
      <c r="SMT653" s="68"/>
      <c r="SMU653" s="68"/>
      <c r="SMV653" s="68"/>
      <c r="SMW653" s="68"/>
      <c r="SMX653" s="68"/>
      <c r="SMY653" s="68"/>
      <c r="SMZ653" s="68"/>
      <c r="SNA653" s="68"/>
      <c r="SNB653" s="68"/>
      <c r="SNC653" s="68"/>
      <c r="SND653" s="68"/>
      <c r="SNE653" s="68"/>
      <c r="SNF653" s="68"/>
      <c r="SNG653" s="68"/>
      <c r="SNH653" s="68"/>
      <c r="SNI653" s="68"/>
      <c r="SNJ653" s="68"/>
      <c r="SNK653" s="68"/>
      <c r="SNL653" s="68"/>
      <c r="SNM653" s="68"/>
      <c r="SNN653" s="68"/>
      <c r="SNO653" s="68"/>
      <c r="SNP653" s="68"/>
      <c r="SNQ653" s="68"/>
      <c r="SNR653" s="68"/>
      <c r="SNS653" s="68"/>
      <c r="SNT653" s="68"/>
      <c r="SNU653" s="68"/>
      <c r="SNV653" s="68"/>
      <c r="SNW653" s="68"/>
      <c r="SNX653" s="68"/>
      <c r="SNY653" s="68"/>
      <c r="SNZ653" s="68"/>
      <c r="SOA653" s="68"/>
      <c r="SOB653" s="68"/>
      <c r="SOC653" s="68"/>
      <c r="SOD653" s="68"/>
      <c r="SOE653" s="68"/>
      <c r="SOF653" s="68"/>
      <c r="SOG653" s="68"/>
      <c r="SOH653" s="68"/>
      <c r="SOI653" s="68"/>
      <c r="SOJ653" s="68"/>
      <c r="SOK653" s="68"/>
      <c r="SOL653" s="68"/>
      <c r="SOM653" s="68"/>
      <c r="SON653" s="68"/>
      <c r="SOO653" s="68"/>
      <c r="SOP653" s="68"/>
      <c r="SOQ653" s="68"/>
      <c r="SOR653" s="68"/>
      <c r="SOS653" s="68"/>
      <c r="SOT653" s="68"/>
      <c r="SOU653" s="68"/>
      <c r="SOV653" s="68"/>
      <c r="SOW653" s="68"/>
      <c r="SOX653" s="68"/>
      <c r="SOY653" s="68"/>
      <c r="SOZ653" s="68"/>
      <c r="SPA653" s="68"/>
      <c r="SPB653" s="68"/>
      <c r="SPC653" s="68"/>
      <c r="SPD653" s="68"/>
      <c r="SPE653" s="68"/>
      <c r="SPF653" s="68"/>
      <c r="SPG653" s="68"/>
      <c r="SPH653" s="68"/>
      <c r="SPI653" s="68"/>
      <c r="SPJ653" s="68"/>
      <c r="SPK653" s="68"/>
      <c r="SPL653" s="68"/>
      <c r="SPM653" s="68"/>
      <c r="SPN653" s="68"/>
      <c r="SPO653" s="68"/>
      <c r="SPP653" s="68"/>
      <c r="SPQ653" s="68"/>
      <c r="SPR653" s="68"/>
      <c r="SPS653" s="68"/>
      <c r="SPT653" s="68"/>
      <c r="SPU653" s="68"/>
      <c r="SPV653" s="68"/>
      <c r="SPW653" s="68"/>
      <c r="SPX653" s="68"/>
      <c r="SPY653" s="68"/>
      <c r="SPZ653" s="68"/>
      <c r="SQA653" s="68"/>
      <c r="SQB653" s="68"/>
      <c r="SQC653" s="68"/>
      <c r="SQD653" s="68"/>
      <c r="SQE653" s="68"/>
      <c r="SQF653" s="68"/>
      <c r="SQG653" s="68"/>
      <c r="SQH653" s="68"/>
      <c r="SQI653" s="68"/>
      <c r="SQJ653" s="68"/>
      <c r="SQK653" s="68"/>
      <c r="SQL653" s="68"/>
      <c r="SQM653" s="68"/>
      <c r="SQN653" s="68"/>
      <c r="SQO653" s="68"/>
      <c r="SQP653" s="68"/>
      <c r="SQQ653" s="68"/>
      <c r="SQR653" s="68"/>
      <c r="SQS653" s="68"/>
      <c r="SQT653" s="68"/>
      <c r="SQU653" s="68"/>
      <c r="SQV653" s="68"/>
      <c r="SQW653" s="68"/>
      <c r="SQX653" s="68"/>
      <c r="SQY653" s="68"/>
      <c r="SQZ653" s="68"/>
      <c r="SRA653" s="68"/>
      <c r="SRB653" s="68"/>
      <c r="SRC653" s="68"/>
      <c r="SRD653" s="68"/>
      <c r="SRE653" s="68"/>
      <c r="SRF653" s="68"/>
      <c r="SRG653" s="68"/>
      <c r="SRH653" s="68"/>
      <c r="SRI653" s="68"/>
      <c r="SRJ653" s="68"/>
      <c r="SRK653" s="68"/>
      <c r="SRL653" s="68"/>
      <c r="SRM653" s="68"/>
      <c r="SRN653" s="68"/>
      <c r="SRO653" s="68"/>
      <c r="SRP653" s="68"/>
      <c r="SRQ653" s="68"/>
      <c r="SRR653" s="68"/>
      <c r="SRS653" s="68"/>
      <c r="SRT653" s="68"/>
      <c r="SRU653" s="68"/>
      <c r="SRV653" s="68"/>
      <c r="SRW653" s="68"/>
      <c r="SRX653" s="68"/>
      <c r="SRY653" s="68"/>
      <c r="SRZ653" s="68"/>
      <c r="SSA653" s="68"/>
      <c r="SSB653" s="68"/>
      <c r="SSC653" s="68"/>
      <c r="SSD653" s="68"/>
      <c r="SSE653" s="68"/>
      <c r="SSF653" s="68"/>
      <c r="SSG653" s="68"/>
      <c r="SSH653" s="68"/>
      <c r="SSI653" s="68"/>
      <c r="SSJ653" s="68"/>
      <c r="SSK653" s="68"/>
      <c r="SSL653" s="68"/>
      <c r="SSM653" s="68"/>
      <c r="SSN653" s="68"/>
      <c r="SSO653" s="68"/>
      <c r="SSP653" s="68"/>
      <c r="SSQ653" s="68"/>
      <c r="SSR653" s="68"/>
      <c r="SSS653" s="68"/>
      <c r="SST653" s="68"/>
      <c r="SSU653" s="68"/>
      <c r="SSV653" s="68"/>
      <c r="SSW653" s="68"/>
      <c r="SSX653" s="68"/>
      <c r="SSY653" s="68"/>
      <c r="SSZ653" s="68"/>
      <c r="STA653" s="68"/>
      <c r="STB653" s="68"/>
      <c r="STC653" s="68"/>
      <c r="STD653" s="68"/>
      <c r="STE653" s="68"/>
      <c r="STF653" s="68"/>
      <c r="STG653" s="68"/>
      <c r="STH653" s="68"/>
      <c r="STI653" s="68"/>
      <c r="STJ653" s="68"/>
      <c r="STK653" s="68"/>
      <c r="STL653" s="68"/>
      <c r="STM653" s="68"/>
      <c r="STN653" s="68"/>
      <c r="STO653" s="68"/>
      <c r="STP653" s="68"/>
      <c r="STQ653" s="68"/>
      <c r="STR653" s="68"/>
      <c r="STS653" s="68"/>
      <c r="STT653" s="68"/>
      <c r="STU653" s="68"/>
      <c r="STV653" s="68"/>
      <c r="STW653" s="68"/>
      <c r="STX653" s="68"/>
      <c r="STY653" s="68"/>
      <c r="STZ653" s="68"/>
      <c r="SUA653" s="68"/>
      <c r="SUB653" s="68"/>
      <c r="SUC653" s="68"/>
      <c r="SUD653" s="68"/>
      <c r="SUE653" s="68"/>
      <c r="SUF653" s="68"/>
      <c r="SUG653" s="68"/>
      <c r="SUH653" s="68"/>
      <c r="SUI653" s="68"/>
      <c r="SUJ653" s="68"/>
      <c r="SUK653" s="68"/>
      <c r="SUL653" s="68"/>
      <c r="SUM653" s="68"/>
      <c r="SUN653" s="68"/>
      <c r="SUO653" s="68"/>
      <c r="SUP653" s="68"/>
      <c r="SUQ653" s="68"/>
      <c r="SUR653" s="68"/>
      <c r="SUS653" s="68"/>
      <c r="SUT653" s="68"/>
      <c r="SUU653" s="68"/>
      <c r="SUV653" s="68"/>
      <c r="SUW653" s="68"/>
      <c r="SUX653" s="68"/>
      <c r="SUY653" s="68"/>
      <c r="SUZ653" s="68"/>
      <c r="SVA653" s="68"/>
      <c r="SVB653" s="68"/>
      <c r="SVC653" s="68"/>
      <c r="SVD653" s="68"/>
      <c r="SVE653" s="68"/>
      <c r="SVF653" s="68"/>
      <c r="SVG653" s="68"/>
      <c r="SVH653" s="68"/>
      <c r="SVI653" s="68"/>
      <c r="SVJ653" s="68"/>
      <c r="SVK653" s="68"/>
      <c r="SVL653" s="68"/>
      <c r="SVM653" s="68"/>
      <c r="SVN653" s="68"/>
      <c r="SVO653" s="68"/>
      <c r="SVP653" s="68"/>
      <c r="SVQ653" s="68"/>
      <c r="SVR653" s="68"/>
      <c r="SVS653" s="68"/>
      <c r="SVT653" s="68"/>
      <c r="SVU653" s="68"/>
      <c r="SVV653" s="68"/>
      <c r="SVW653" s="68"/>
      <c r="SVX653" s="68"/>
      <c r="SVY653" s="68"/>
      <c r="SVZ653" s="68"/>
      <c r="SWA653" s="68"/>
      <c r="SWB653" s="68"/>
      <c r="SWC653" s="68"/>
      <c r="SWD653" s="68"/>
      <c r="SWE653" s="68"/>
      <c r="SWF653" s="68"/>
      <c r="SWG653" s="68"/>
      <c r="SWH653" s="68"/>
      <c r="SWI653" s="68"/>
      <c r="SWJ653" s="68"/>
      <c r="SWK653" s="68"/>
      <c r="SWL653" s="68"/>
      <c r="SWM653" s="68"/>
      <c r="SWN653" s="68"/>
      <c r="SWO653" s="68"/>
      <c r="SWP653" s="68"/>
      <c r="SWQ653" s="68"/>
      <c r="SWR653" s="68"/>
      <c r="SWS653" s="68"/>
      <c r="SWT653" s="68"/>
      <c r="SWU653" s="68"/>
      <c r="SWV653" s="68"/>
      <c r="SWW653" s="68"/>
      <c r="SWX653" s="68"/>
      <c r="SWY653" s="68"/>
      <c r="SWZ653" s="68"/>
      <c r="SXA653" s="68"/>
      <c r="SXB653" s="68"/>
      <c r="SXC653" s="68"/>
      <c r="SXD653" s="68"/>
      <c r="SXE653" s="68"/>
      <c r="SXF653" s="68"/>
      <c r="SXG653" s="68"/>
      <c r="SXH653" s="68"/>
      <c r="SXI653" s="68"/>
      <c r="SXJ653" s="68"/>
      <c r="SXK653" s="68"/>
      <c r="SXL653" s="68"/>
      <c r="SXM653" s="68"/>
      <c r="SXN653" s="68"/>
      <c r="SXO653" s="68"/>
      <c r="SXP653" s="68"/>
      <c r="SXQ653" s="68"/>
      <c r="SXR653" s="68"/>
      <c r="SXS653" s="68"/>
      <c r="SXT653" s="68"/>
      <c r="SXU653" s="68"/>
      <c r="SXV653" s="68"/>
      <c r="SXW653" s="68"/>
      <c r="SXX653" s="68"/>
      <c r="SXY653" s="68"/>
      <c r="SXZ653" s="68"/>
      <c r="SYA653" s="68"/>
      <c r="SYB653" s="68"/>
      <c r="SYC653" s="68"/>
      <c r="SYD653" s="68"/>
      <c r="SYE653" s="68"/>
      <c r="SYF653" s="68"/>
      <c r="SYG653" s="68"/>
      <c r="SYH653" s="68"/>
      <c r="SYI653" s="68"/>
      <c r="SYJ653" s="68"/>
      <c r="SYK653" s="68"/>
      <c r="SYL653" s="68"/>
      <c r="SYM653" s="68"/>
      <c r="SYN653" s="68"/>
      <c r="SYO653" s="68"/>
      <c r="SYP653" s="68"/>
      <c r="SYQ653" s="68"/>
      <c r="SYR653" s="68"/>
      <c r="SYS653" s="68"/>
      <c r="SYT653" s="68"/>
      <c r="SYU653" s="68"/>
      <c r="SYV653" s="68"/>
      <c r="SYW653" s="68"/>
      <c r="SYX653" s="68"/>
      <c r="SYY653" s="68"/>
      <c r="SYZ653" s="68"/>
      <c r="SZA653" s="68"/>
      <c r="SZB653" s="68"/>
      <c r="SZC653" s="68"/>
      <c r="SZD653" s="68"/>
      <c r="SZE653" s="68"/>
      <c r="SZF653" s="68"/>
      <c r="SZG653" s="68"/>
      <c r="SZH653" s="68"/>
      <c r="SZI653" s="68"/>
      <c r="SZJ653" s="68"/>
      <c r="SZK653" s="68"/>
      <c r="SZL653" s="68"/>
      <c r="SZM653" s="68"/>
      <c r="SZN653" s="68"/>
      <c r="SZO653" s="68"/>
      <c r="SZP653" s="68"/>
      <c r="SZQ653" s="68"/>
      <c r="SZR653" s="68"/>
      <c r="SZS653" s="68"/>
      <c r="SZT653" s="68"/>
      <c r="SZU653" s="68"/>
      <c r="SZV653" s="68"/>
      <c r="SZW653" s="68"/>
      <c r="SZX653" s="68"/>
      <c r="SZY653" s="68"/>
      <c r="SZZ653" s="68"/>
      <c r="TAA653" s="68"/>
      <c r="TAB653" s="68"/>
      <c r="TAC653" s="68"/>
      <c r="TAD653" s="68"/>
      <c r="TAE653" s="68"/>
      <c r="TAF653" s="68"/>
      <c r="TAG653" s="68"/>
      <c r="TAH653" s="68"/>
      <c r="TAI653" s="68"/>
      <c r="TAJ653" s="68"/>
      <c r="TAK653" s="68"/>
      <c r="TAL653" s="68"/>
      <c r="TAM653" s="68"/>
      <c r="TAN653" s="68"/>
      <c r="TAO653" s="68"/>
      <c r="TAP653" s="68"/>
      <c r="TAQ653" s="68"/>
      <c r="TAR653" s="68"/>
      <c r="TAS653" s="68"/>
      <c r="TAT653" s="68"/>
      <c r="TAU653" s="68"/>
      <c r="TAV653" s="68"/>
      <c r="TAW653" s="68"/>
      <c r="TAX653" s="68"/>
      <c r="TAY653" s="68"/>
      <c r="TAZ653" s="68"/>
      <c r="TBA653" s="68"/>
      <c r="TBB653" s="68"/>
      <c r="TBC653" s="68"/>
      <c r="TBD653" s="68"/>
      <c r="TBE653" s="68"/>
      <c r="TBF653" s="68"/>
      <c r="TBG653" s="68"/>
      <c r="TBH653" s="68"/>
      <c r="TBI653" s="68"/>
      <c r="TBJ653" s="68"/>
      <c r="TBK653" s="68"/>
      <c r="TBL653" s="68"/>
      <c r="TBM653" s="68"/>
      <c r="TBN653" s="68"/>
      <c r="TBO653" s="68"/>
      <c r="TBP653" s="68"/>
      <c r="TBQ653" s="68"/>
      <c r="TBR653" s="68"/>
      <c r="TBS653" s="68"/>
      <c r="TBT653" s="68"/>
      <c r="TBU653" s="68"/>
      <c r="TBV653" s="68"/>
      <c r="TBW653" s="68"/>
      <c r="TBX653" s="68"/>
      <c r="TBY653" s="68"/>
      <c r="TBZ653" s="68"/>
      <c r="TCA653" s="68"/>
      <c r="TCB653" s="68"/>
      <c r="TCC653" s="68"/>
      <c r="TCD653" s="68"/>
      <c r="TCE653" s="68"/>
      <c r="TCF653" s="68"/>
      <c r="TCG653" s="68"/>
      <c r="TCH653" s="68"/>
      <c r="TCI653" s="68"/>
      <c r="TCJ653" s="68"/>
      <c r="TCK653" s="68"/>
      <c r="TCL653" s="68"/>
      <c r="TCM653" s="68"/>
      <c r="TCN653" s="68"/>
      <c r="TCO653" s="68"/>
      <c r="TCP653" s="68"/>
      <c r="TCQ653" s="68"/>
      <c r="TCR653" s="68"/>
      <c r="TCS653" s="68"/>
      <c r="TCT653" s="68"/>
      <c r="TCU653" s="68"/>
      <c r="TCV653" s="68"/>
      <c r="TCW653" s="68"/>
      <c r="TCX653" s="68"/>
      <c r="TCY653" s="68"/>
      <c r="TCZ653" s="68"/>
      <c r="TDA653" s="68"/>
      <c r="TDB653" s="68"/>
      <c r="TDC653" s="68"/>
      <c r="TDD653" s="68"/>
      <c r="TDE653" s="68"/>
      <c r="TDF653" s="68"/>
      <c r="TDG653" s="68"/>
      <c r="TDH653" s="68"/>
      <c r="TDI653" s="68"/>
      <c r="TDJ653" s="68"/>
      <c r="TDK653" s="68"/>
      <c r="TDL653" s="68"/>
      <c r="TDM653" s="68"/>
      <c r="TDN653" s="68"/>
      <c r="TDO653" s="68"/>
      <c r="TDP653" s="68"/>
      <c r="TDQ653" s="68"/>
      <c r="TDR653" s="68"/>
      <c r="TDS653" s="68"/>
      <c r="TDT653" s="68"/>
      <c r="TDU653" s="68"/>
      <c r="TDV653" s="68"/>
      <c r="TDW653" s="68"/>
      <c r="TDX653" s="68"/>
      <c r="TDY653" s="68"/>
      <c r="TDZ653" s="68"/>
      <c r="TEA653" s="68"/>
      <c r="TEB653" s="68"/>
      <c r="TEC653" s="68"/>
      <c r="TED653" s="68"/>
      <c r="TEE653" s="68"/>
      <c r="TEF653" s="68"/>
      <c r="TEG653" s="68"/>
      <c r="TEH653" s="68"/>
      <c r="TEI653" s="68"/>
      <c r="TEJ653" s="68"/>
      <c r="TEK653" s="68"/>
      <c r="TEL653" s="68"/>
      <c r="TEM653" s="68"/>
      <c r="TEN653" s="68"/>
      <c r="TEO653" s="68"/>
      <c r="TEP653" s="68"/>
      <c r="TEQ653" s="68"/>
      <c r="TER653" s="68"/>
      <c r="TES653" s="68"/>
      <c r="TET653" s="68"/>
      <c r="TEU653" s="68"/>
      <c r="TEV653" s="68"/>
      <c r="TEW653" s="68"/>
      <c r="TEX653" s="68"/>
      <c r="TEY653" s="68"/>
      <c r="TEZ653" s="68"/>
      <c r="TFA653" s="68"/>
      <c r="TFB653" s="68"/>
      <c r="TFC653" s="68"/>
      <c r="TFD653" s="68"/>
      <c r="TFE653" s="68"/>
      <c r="TFF653" s="68"/>
      <c r="TFG653" s="68"/>
      <c r="TFH653" s="68"/>
      <c r="TFI653" s="68"/>
      <c r="TFJ653" s="68"/>
      <c r="TFK653" s="68"/>
      <c r="TFL653" s="68"/>
      <c r="TFM653" s="68"/>
      <c r="TFN653" s="68"/>
      <c r="TFO653" s="68"/>
      <c r="TFP653" s="68"/>
      <c r="TFQ653" s="68"/>
      <c r="TFR653" s="68"/>
      <c r="TFS653" s="68"/>
      <c r="TFT653" s="68"/>
      <c r="TFU653" s="68"/>
      <c r="TFV653" s="68"/>
      <c r="TFW653" s="68"/>
      <c r="TFX653" s="68"/>
      <c r="TFY653" s="68"/>
      <c r="TFZ653" s="68"/>
      <c r="TGA653" s="68"/>
      <c r="TGB653" s="68"/>
      <c r="TGC653" s="68"/>
      <c r="TGD653" s="68"/>
      <c r="TGE653" s="68"/>
      <c r="TGF653" s="68"/>
      <c r="TGG653" s="68"/>
      <c r="TGH653" s="68"/>
      <c r="TGI653" s="68"/>
      <c r="TGJ653" s="68"/>
      <c r="TGK653" s="68"/>
      <c r="TGL653" s="68"/>
      <c r="TGM653" s="68"/>
      <c r="TGN653" s="68"/>
      <c r="TGO653" s="68"/>
      <c r="TGP653" s="68"/>
      <c r="TGQ653" s="68"/>
      <c r="TGR653" s="68"/>
      <c r="TGS653" s="68"/>
      <c r="TGT653" s="68"/>
      <c r="TGU653" s="68"/>
      <c r="TGV653" s="68"/>
      <c r="TGW653" s="68"/>
      <c r="TGX653" s="68"/>
      <c r="TGY653" s="68"/>
      <c r="TGZ653" s="68"/>
      <c r="THA653" s="68"/>
      <c r="THB653" s="68"/>
      <c r="THC653" s="68"/>
      <c r="THD653" s="68"/>
      <c r="THE653" s="68"/>
      <c r="THF653" s="68"/>
      <c r="THG653" s="68"/>
      <c r="THH653" s="68"/>
      <c r="THI653" s="68"/>
      <c r="THJ653" s="68"/>
      <c r="THK653" s="68"/>
      <c r="THL653" s="68"/>
      <c r="THM653" s="68"/>
      <c r="THN653" s="68"/>
      <c r="THO653" s="68"/>
      <c r="THP653" s="68"/>
      <c r="THQ653" s="68"/>
      <c r="THR653" s="68"/>
      <c r="THS653" s="68"/>
      <c r="THT653" s="68"/>
      <c r="THU653" s="68"/>
      <c r="THV653" s="68"/>
      <c r="THW653" s="68"/>
      <c r="THX653" s="68"/>
      <c r="THY653" s="68"/>
      <c r="THZ653" s="68"/>
      <c r="TIA653" s="68"/>
      <c r="TIB653" s="68"/>
      <c r="TIC653" s="68"/>
      <c r="TID653" s="68"/>
      <c r="TIE653" s="68"/>
      <c r="TIF653" s="68"/>
      <c r="TIG653" s="68"/>
      <c r="TIH653" s="68"/>
      <c r="TII653" s="68"/>
      <c r="TIJ653" s="68"/>
      <c r="TIK653" s="68"/>
      <c r="TIL653" s="68"/>
      <c r="TIM653" s="68"/>
      <c r="TIN653" s="68"/>
      <c r="TIO653" s="68"/>
      <c r="TIP653" s="68"/>
      <c r="TIQ653" s="68"/>
      <c r="TIR653" s="68"/>
      <c r="TIS653" s="68"/>
      <c r="TIT653" s="68"/>
      <c r="TIU653" s="68"/>
      <c r="TIV653" s="68"/>
      <c r="TIW653" s="68"/>
      <c r="TIX653" s="68"/>
      <c r="TIY653" s="68"/>
      <c r="TIZ653" s="68"/>
      <c r="TJA653" s="68"/>
      <c r="TJB653" s="68"/>
      <c r="TJC653" s="68"/>
      <c r="TJD653" s="68"/>
      <c r="TJE653" s="68"/>
      <c r="TJF653" s="68"/>
      <c r="TJG653" s="68"/>
      <c r="TJH653" s="68"/>
      <c r="TJI653" s="68"/>
      <c r="TJJ653" s="68"/>
      <c r="TJK653" s="68"/>
      <c r="TJL653" s="68"/>
      <c r="TJM653" s="68"/>
      <c r="TJN653" s="68"/>
      <c r="TJO653" s="68"/>
      <c r="TJP653" s="68"/>
      <c r="TJQ653" s="68"/>
      <c r="TJR653" s="68"/>
      <c r="TJS653" s="68"/>
      <c r="TJT653" s="68"/>
      <c r="TJU653" s="68"/>
      <c r="TJV653" s="68"/>
      <c r="TJW653" s="68"/>
      <c r="TJX653" s="68"/>
      <c r="TJY653" s="68"/>
      <c r="TJZ653" s="68"/>
      <c r="TKA653" s="68"/>
      <c r="TKB653" s="68"/>
      <c r="TKC653" s="68"/>
      <c r="TKD653" s="68"/>
      <c r="TKE653" s="68"/>
      <c r="TKF653" s="68"/>
      <c r="TKG653" s="68"/>
      <c r="TKH653" s="68"/>
      <c r="TKI653" s="68"/>
      <c r="TKJ653" s="68"/>
      <c r="TKK653" s="68"/>
      <c r="TKL653" s="68"/>
      <c r="TKM653" s="68"/>
      <c r="TKN653" s="68"/>
      <c r="TKO653" s="68"/>
      <c r="TKP653" s="68"/>
      <c r="TKQ653" s="68"/>
      <c r="TKR653" s="68"/>
      <c r="TKS653" s="68"/>
      <c r="TKT653" s="68"/>
      <c r="TKU653" s="68"/>
      <c r="TKV653" s="68"/>
      <c r="TKW653" s="68"/>
      <c r="TKX653" s="68"/>
      <c r="TKY653" s="68"/>
      <c r="TKZ653" s="68"/>
      <c r="TLA653" s="68"/>
      <c r="TLB653" s="68"/>
      <c r="TLC653" s="68"/>
      <c r="TLD653" s="68"/>
      <c r="TLE653" s="68"/>
      <c r="TLF653" s="68"/>
      <c r="TLG653" s="68"/>
      <c r="TLH653" s="68"/>
      <c r="TLI653" s="68"/>
      <c r="TLJ653" s="68"/>
      <c r="TLK653" s="68"/>
      <c r="TLL653" s="68"/>
      <c r="TLM653" s="68"/>
      <c r="TLN653" s="68"/>
      <c r="TLO653" s="68"/>
      <c r="TLP653" s="68"/>
      <c r="TLQ653" s="68"/>
      <c r="TLR653" s="68"/>
      <c r="TLS653" s="68"/>
      <c r="TLT653" s="68"/>
      <c r="TLU653" s="68"/>
      <c r="TLV653" s="68"/>
      <c r="TLW653" s="68"/>
      <c r="TLX653" s="68"/>
      <c r="TLY653" s="68"/>
      <c r="TLZ653" s="68"/>
      <c r="TMA653" s="68"/>
      <c r="TMB653" s="68"/>
      <c r="TMC653" s="68"/>
      <c r="TMD653" s="68"/>
      <c r="TME653" s="68"/>
      <c r="TMF653" s="68"/>
      <c r="TMG653" s="68"/>
      <c r="TMH653" s="68"/>
      <c r="TMI653" s="68"/>
      <c r="TMJ653" s="68"/>
      <c r="TMK653" s="68"/>
      <c r="TML653" s="68"/>
      <c r="TMM653" s="68"/>
      <c r="TMN653" s="68"/>
      <c r="TMO653" s="68"/>
      <c r="TMP653" s="68"/>
      <c r="TMQ653" s="68"/>
      <c r="TMR653" s="68"/>
      <c r="TMS653" s="68"/>
      <c r="TMT653" s="68"/>
      <c r="TMU653" s="68"/>
      <c r="TMV653" s="68"/>
      <c r="TMW653" s="68"/>
      <c r="TMX653" s="68"/>
      <c r="TMY653" s="68"/>
      <c r="TMZ653" s="68"/>
      <c r="TNA653" s="68"/>
      <c r="TNB653" s="68"/>
      <c r="TNC653" s="68"/>
      <c r="TND653" s="68"/>
      <c r="TNE653" s="68"/>
      <c r="TNF653" s="68"/>
      <c r="TNG653" s="68"/>
      <c r="TNH653" s="68"/>
      <c r="TNI653" s="68"/>
      <c r="TNJ653" s="68"/>
      <c r="TNK653" s="68"/>
      <c r="TNL653" s="68"/>
      <c r="TNM653" s="68"/>
      <c r="TNN653" s="68"/>
      <c r="TNO653" s="68"/>
      <c r="TNP653" s="68"/>
      <c r="TNQ653" s="68"/>
      <c r="TNR653" s="68"/>
      <c r="TNS653" s="68"/>
      <c r="TNT653" s="68"/>
      <c r="TNU653" s="68"/>
      <c r="TNV653" s="68"/>
      <c r="TNW653" s="68"/>
      <c r="TNX653" s="68"/>
      <c r="TNY653" s="68"/>
      <c r="TNZ653" s="68"/>
      <c r="TOA653" s="68"/>
      <c r="TOB653" s="68"/>
      <c r="TOC653" s="68"/>
      <c r="TOD653" s="68"/>
      <c r="TOE653" s="68"/>
      <c r="TOF653" s="68"/>
      <c r="TOG653" s="68"/>
      <c r="TOH653" s="68"/>
      <c r="TOI653" s="68"/>
      <c r="TOJ653" s="68"/>
      <c r="TOK653" s="68"/>
      <c r="TOL653" s="68"/>
      <c r="TOM653" s="68"/>
      <c r="TON653" s="68"/>
      <c r="TOO653" s="68"/>
      <c r="TOP653" s="68"/>
      <c r="TOQ653" s="68"/>
      <c r="TOR653" s="68"/>
      <c r="TOS653" s="68"/>
      <c r="TOT653" s="68"/>
      <c r="TOU653" s="68"/>
      <c r="TOV653" s="68"/>
      <c r="TOW653" s="68"/>
      <c r="TOX653" s="68"/>
      <c r="TOY653" s="68"/>
      <c r="TOZ653" s="68"/>
      <c r="TPA653" s="68"/>
      <c r="TPB653" s="68"/>
      <c r="TPC653" s="68"/>
      <c r="TPD653" s="68"/>
      <c r="TPE653" s="68"/>
      <c r="TPF653" s="68"/>
      <c r="TPG653" s="68"/>
      <c r="TPH653" s="68"/>
      <c r="TPI653" s="68"/>
      <c r="TPJ653" s="68"/>
      <c r="TPK653" s="68"/>
      <c r="TPL653" s="68"/>
      <c r="TPM653" s="68"/>
      <c r="TPN653" s="68"/>
      <c r="TPO653" s="68"/>
      <c r="TPP653" s="68"/>
      <c r="TPQ653" s="68"/>
      <c r="TPR653" s="68"/>
      <c r="TPS653" s="68"/>
      <c r="TPT653" s="68"/>
      <c r="TPU653" s="68"/>
      <c r="TPV653" s="68"/>
      <c r="TPW653" s="68"/>
      <c r="TPX653" s="68"/>
      <c r="TPY653" s="68"/>
      <c r="TPZ653" s="68"/>
      <c r="TQA653" s="68"/>
      <c r="TQB653" s="68"/>
      <c r="TQC653" s="68"/>
      <c r="TQD653" s="68"/>
      <c r="TQE653" s="68"/>
      <c r="TQF653" s="68"/>
      <c r="TQG653" s="68"/>
      <c r="TQH653" s="68"/>
      <c r="TQI653" s="68"/>
      <c r="TQJ653" s="68"/>
      <c r="TQK653" s="68"/>
      <c r="TQL653" s="68"/>
      <c r="TQM653" s="68"/>
      <c r="TQN653" s="68"/>
      <c r="TQO653" s="68"/>
      <c r="TQP653" s="68"/>
      <c r="TQQ653" s="68"/>
      <c r="TQR653" s="68"/>
      <c r="TQS653" s="68"/>
      <c r="TQT653" s="68"/>
      <c r="TQU653" s="68"/>
      <c r="TQV653" s="68"/>
      <c r="TQW653" s="68"/>
      <c r="TQX653" s="68"/>
      <c r="TQY653" s="68"/>
      <c r="TQZ653" s="68"/>
      <c r="TRA653" s="68"/>
      <c r="TRB653" s="68"/>
      <c r="TRC653" s="68"/>
      <c r="TRD653" s="68"/>
      <c r="TRE653" s="68"/>
      <c r="TRF653" s="68"/>
      <c r="TRG653" s="68"/>
      <c r="TRH653" s="68"/>
      <c r="TRI653" s="68"/>
      <c r="TRJ653" s="68"/>
      <c r="TRK653" s="68"/>
      <c r="TRL653" s="68"/>
      <c r="TRM653" s="68"/>
      <c r="TRN653" s="68"/>
      <c r="TRO653" s="68"/>
      <c r="TRP653" s="68"/>
      <c r="TRQ653" s="68"/>
      <c r="TRR653" s="68"/>
      <c r="TRS653" s="68"/>
      <c r="TRT653" s="68"/>
      <c r="TRU653" s="68"/>
      <c r="TRV653" s="68"/>
      <c r="TRW653" s="68"/>
      <c r="TRX653" s="68"/>
      <c r="TRY653" s="68"/>
      <c r="TRZ653" s="68"/>
      <c r="TSA653" s="68"/>
      <c r="TSB653" s="68"/>
      <c r="TSC653" s="68"/>
      <c r="TSD653" s="68"/>
      <c r="TSE653" s="68"/>
      <c r="TSF653" s="68"/>
      <c r="TSG653" s="68"/>
      <c r="TSH653" s="68"/>
      <c r="TSI653" s="68"/>
      <c r="TSJ653" s="68"/>
      <c r="TSK653" s="68"/>
      <c r="TSL653" s="68"/>
      <c r="TSM653" s="68"/>
      <c r="TSN653" s="68"/>
      <c r="TSO653" s="68"/>
      <c r="TSP653" s="68"/>
      <c r="TSQ653" s="68"/>
      <c r="TSR653" s="68"/>
      <c r="TSS653" s="68"/>
      <c r="TST653" s="68"/>
      <c r="TSU653" s="68"/>
      <c r="TSV653" s="68"/>
      <c r="TSW653" s="68"/>
      <c r="TSX653" s="68"/>
      <c r="TSY653" s="68"/>
      <c r="TSZ653" s="68"/>
      <c r="TTA653" s="68"/>
      <c r="TTB653" s="68"/>
      <c r="TTC653" s="68"/>
      <c r="TTD653" s="68"/>
      <c r="TTE653" s="68"/>
      <c r="TTF653" s="68"/>
      <c r="TTG653" s="68"/>
      <c r="TTH653" s="68"/>
      <c r="TTI653" s="68"/>
      <c r="TTJ653" s="68"/>
      <c r="TTK653" s="68"/>
      <c r="TTL653" s="68"/>
      <c r="TTM653" s="68"/>
      <c r="TTN653" s="68"/>
      <c r="TTO653" s="68"/>
      <c r="TTP653" s="68"/>
      <c r="TTQ653" s="68"/>
      <c r="TTR653" s="68"/>
      <c r="TTS653" s="68"/>
      <c r="TTT653" s="68"/>
      <c r="TTU653" s="68"/>
      <c r="TTV653" s="68"/>
      <c r="TTW653" s="68"/>
      <c r="TTX653" s="68"/>
      <c r="TTY653" s="68"/>
      <c r="TTZ653" s="68"/>
      <c r="TUA653" s="68"/>
      <c r="TUB653" s="68"/>
      <c r="TUC653" s="68"/>
      <c r="TUD653" s="68"/>
      <c r="TUE653" s="68"/>
      <c r="TUF653" s="68"/>
      <c r="TUG653" s="68"/>
      <c r="TUH653" s="68"/>
      <c r="TUI653" s="68"/>
      <c r="TUJ653" s="68"/>
      <c r="TUK653" s="68"/>
      <c r="TUL653" s="68"/>
      <c r="TUM653" s="68"/>
      <c r="TUN653" s="68"/>
      <c r="TUO653" s="68"/>
      <c r="TUP653" s="68"/>
      <c r="TUQ653" s="68"/>
      <c r="TUR653" s="68"/>
      <c r="TUS653" s="68"/>
      <c r="TUT653" s="68"/>
      <c r="TUU653" s="68"/>
      <c r="TUV653" s="68"/>
      <c r="TUW653" s="68"/>
      <c r="TUX653" s="68"/>
      <c r="TUY653" s="68"/>
      <c r="TUZ653" s="68"/>
      <c r="TVA653" s="68"/>
      <c r="TVB653" s="68"/>
      <c r="TVC653" s="68"/>
      <c r="TVD653" s="68"/>
      <c r="TVE653" s="68"/>
      <c r="TVF653" s="68"/>
      <c r="TVG653" s="68"/>
      <c r="TVH653" s="68"/>
      <c r="TVI653" s="68"/>
      <c r="TVJ653" s="68"/>
      <c r="TVK653" s="68"/>
      <c r="TVL653" s="68"/>
      <c r="TVM653" s="68"/>
      <c r="TVN653" s="68"/>
      <c r="TVO653" s="68"/>
      <c r="TVP653" s="68"/>
      <c r="TVQ653" s="68"/>
      <c r="TVR653" s="68"/>
      <c r="TVS653" s="68"/>
      <c r="TVT653" s="68"/>
      <c r="TVU653" s="68"/>
      <c r="TVV653" s="68"/>
      <c r="TVW653" s="68"/>
      <c r="TVX653" s="68"/>
      <c r="TVY653" s="68"/>
      <c r="TVZ653" s="68"/>
      <c r="TWA653" s="68"/>
      <c r="TWB653" s="68"/>
      <c r="TWC653" s="68"/>
      <c r="TWD653" s="68"/>
      <c r="TWE653" s="68"/>
      <c r="TWF653" s="68"/>
      <c r="TWG653" s="68"/>
      <c r="TWH653" s="68"/>
      <c r="TWI653" s="68"/>
      <c r="TWJ653" s="68"/>
      <c r="TWK653" s="68"/>
      <c r="TWL653" s="68"/>
      <c r="TWM653" s="68"/>
      <c r="TWN653" s="68"/>
      <c r="TWO653" s="68"/>
      <c r="TWP653" s="68"/>
      <c r="TWQ653" s="68"/>
      <c r="TWR653" s="68"/>
      <c r="TWS653" s="68"/>
      <c r="TWT653" s="68"/>
      <c r="TWU653" s="68"/>
      <c r="TWV653" s="68"/>
      <c r="TWW653" s="68"/>
      <c r="TWX653" s="68"/>
      <c r="TWY653" s="68"/>
      <c r="TWZ653" s="68"/>
      <c r="TXA653" s="68"/>
      <c r="TXB653" s="68"/>
      <c r="TXC653" s="68"/>
      <c r="TXD653" s="68"/>
      <c r="TXE653" s="68"/>
      <c r="TXF653" s="68"/>
      <c r="TXG653" s="68"/>
      <c r="TXH653" s="68"/>
      <c r="TXI653" s="68"/>
      <c r="TXJ653" s="68"/>
      <c r="TXK653" s="68"/>
      <c r="TXL653" s="68"/>
      <c r="TXM653" s="68"/>
      <c r="TXN653" s="68"/>
      <c r="TXO653" s="68"/>
      <c r="TXP653" s="68"/>
      <c r="TXQ653" s="68"/>
      <c r="TXR653" s="68"/>
      <c r="TXS653" s="68"/>
      <c r="TXT653" s="68"/>
      <c r="TXU653" s="68"/>
      <c r="TXV653" s="68"/>
      <c r="TXW653" s="68"/>
      <c r="TXX653" s="68"/>
      <c r="TXY653" s="68"/>
      <c r="TXZ653" s="68"/>
      <c r="TYA653" s="68"/>
      <c r="TYB653" s="68"/>
      <c r="TYC653" s="68"/>
      <c r="TYD653" s="68"/>
      <c r="TYE653" s="68"/>
      <c r="TYF653" s="68"/>
      <c r="TYG653" s="68"/>
      <c r="TYH653" s="68"/>
      <c r="TYI653" s="68"/>
      <c r="TYJ653" s="68"/>
      <c r="TYK653" s="68"/>
      <c r="TYL653" s="68"/>
      <c r="TYM653" s="68"/>
      <c r="TYN653" s="68"/>
      <c r="TYO653" s="68"/>
      <c r="TYP653" s="68"/>
      <c r="TYQ653" s="68"/>
      <c r="TYR653" s="68"/>
      <c r="TYS653" s="68"/>
      <c r="TYT653" s="68"/>
      <c r="TYU653" s="68"/>
      <c r="TYV653" s="68"/>
      <c r="TYW653" s="68"/>
      <c r="TYX653" s="68"/>
      <c r="TYY653" s="68"/>
      <c r="TYZ653" s="68"/>
      <c r="TZA653" s="68"/>
      <c r="TZB653" s="68"/>
      <c r="TZC653" s="68"/>
      <c r="TZD653" s="68"/>
      <c r="TZE653" s="68"/>
      <c r="TZF653" s="68"/>
      <c r="TZG653" s="68"/>
      <c r="TZH653" s="68"/>
      <c r="TZI653" s="68"/>
      <c r="TZJ653" s="68"/>
      <c r="TZK653" s="68"/>
      <c r="TZL653" s="68"/>
      <c r="TZM653" s="68"/>
      <c r="TZN653" s="68"/>
      <c r="TZO653" s="68"/>
      <c r="TZP653" s="68"/>
      <c r="TZQ653" s="68"/>
      <c r="TZR653" s="68"/>
      <c r="TZS653" s="68"/>
      <c r="TZT653" s="68"/>
      <c r="TZU653" s="68"/>
      <c r="TZV653" s="68"/>
      <c r="TZW653" s="68"/>
      <c r="TZX653" s="68"/>
      <c r="TZY653" s="68"/>
      <c r="TZZ653" s="68"/>
      <c r="UAA653" s="68"/>
      <c r="UAB653" s="68"/>
      <c r="UAC653" s="68"/>
      <c r="UAD653" s="68"/>
      <c r="UAE653" s="68"/>
      <c r="UAF653" s="68"/>
      <c r="UAG653" s="68"/>
      <c r="UAH653" s="68"/>
      <c r="UAI653" s="68"/>
      <c r="UAJ653" s="68"/>
      <c r="UAK653" s="68"/>
      <c r="UAL653" s="68"/>
      <c r="UAM653" s="68"/>
      <c r="UAN653" s="68"/>
      <c r="UAO653" s="68"/>
      <c r="UAP653" s="68"/>
      <c r="UAQ653" s="68"/>
      <c r="UAR653" s="68"/>
      <c r="UAS653" s="68"/>
      <c r="UAT653" s="68"/>
      <c r="UAU653" s="68"/>
      <c r="UAV653" s="68"/>
      <c r="UAW653" s="68"/>
      <c r="UAX653" s="68"/>
      <c r="UAY653" s="68"/>
      <c r="UAZ653" s="68"/>
      <c r="UBA653" s="68"/>
      <c r="UBB653" s="68"/>
      <c r="UBC653" s="68"/>
      <c r="UBD653" s="68"/>
      <c r="UBE653" s="68"/>
      <c r="UBF653" s="68"/>
      <c r="UBG653" s="68"/>
      <c r="UBH653" s="68"/>
      <c r="UBI653" s="68"/>
      <c r="UBJ653" s="68"/>
      <c r="UBK653" s="68"/>
      <c r="UBL653" s="68"/>
      <c r="UBM653" s="68"/>
      <c r="UBN653" s="68"/>
      <c r="UBO653" s="68"/>
      <c r="UBP653" s="68"/>
      <c r="UBQ653" s="68"/>
      <c r="UBR653" s="68"/>
      <c r="UBS653" s="68"/>
      <c r="UBT653" s="68"/>
      <c r="UBU653" s="68"/>
      <c r="UBV653" s="68"/>
      <c r="UBW653" s="68"/>
      <c r="UBX653" s="68"/>
      <c r="UBY653" s="68"/>
      <c r="UBZ653" s="68"/>
      <c r="UCA653" s="68"/>
      <c r="UCB653" s="68"/>
      <c r="UCC653" s="68"/>
      <c r="UCD653" s="68"/>
      <c r="UCE653" s="68"/>
      <c r="UCF653" s="68"/>
      <c r="UCG653" s="68"/>
      <c r="UCH653" s="68"/>
      <c r="UCI653" s="68"/>
      <c r="UCJ653" s="68"/>
      <c r="UCK653" s="68"/>
      <c r="UCL653" s="68"/>
      <c r="UCM653" s="68"/>
      <c r="UCN653" s="68"/>
      <c r="UCO653" s="68"/>
      <c r="UCP653" s="68"/>
      <c r="UCQ653" s="68"/>
      <c r="UCR653" s="68"/>
      <c r="UCS653" s="68"/>
      <c r="UCT653" s="68"/>
      <c r="UCU653" s="68"/>
      <c r="UCV653" s="68"/>
      <c r="UCW653" s="68"/>
      <c r="UCX653" s="68"/>
      <c r="UCY653" s="68"/>
      <c r="UCZ653" s="68"/>
      <c r="UDA653" s="68"/>
      <c r="UDB653" s="68"/>
      <c r="UDC653" s="68"/>
      <c r="UDD653" s="68"/>
      <c r="UDE653" s="68"/>
      <c r="UDF653" s="68"/>
      <c r="UDG653" s="68"/>
      <c r="UDH653" s="68"/>
      <c r="UDI653" s="68"/>
      <c r="UDJ653" s="68"/>
      <c r="UDK653" s="68"/>
      <c r="UDL653" s="68"/>
      <c r="UDM653" s="68"/>
      <c r="UDN653" s="68"/>
      <c r="UDO653" s="68"/>
      <c r="UDP653" s="68"/>
      <c r="UDQ653" s="68"/>
      <c r="UDR653" s="68"/>
      <c r="UDS653" s="68"/>
      <c r="UDT653" s="68"/>
      <c r="UDU653" s="68"/>
      <c r="UDV653" s="68"/>
      <c r="UDW653" s="68"/>
      <c r="UDX653" s="68"/>
      <c r="UDY653" s="68"/>
      <c r="UDZ653" s="68"/>
      <c r="UEA653" s="68"/>
      <c r="UEB653" s="68"/>
      <c r="UEC653" s="68"/>
      <c r="UED653" s="68"/>
      <c r="UEE653" s="68"/>
      <c r="UEF653" s="68"/>
      <c r="UEG653" s="68"/>
      <c r="UEH653" s="68"/>
      <c r="UEI653" s="68"/>
      <c r="UEJ653" s="68"/>
      <c r="UEK653" s="68"/>
      <c r="UEL653" s="68"/>
      <c r="UEM653" s="68"/>
      <c r="UEN653" s="68"/>
      <c r="UEO653" s="68"/>
      <c r="UEP653" s="68"/>
      <c r="UEQ653" s="68"/>
      <c r="UER653" s="68"/>
      <c r="UES653" s="68"/>
      <c r="UET653" s="68"/>
      <c r="UEU653" s="68"/>
      <c r="UEV653" s="68"/>
      <c r="UEW653" s="68"/>
      <c r="UEX653" s="68"/>
      <c r="UEY653" s="68"/>
      <c r="UEZ653" s="68"/>
      <c r="UFA653" s="68"/>
      <c r="UFB653" s="68"/>
      <c r="UFC653" s="68"/>
      <c r="UFD653" s="68"/>
      <c r="UFE653" s="68"/>
      <c r="UFF653" s="68"/>
      <c r="UFG653" s="68"/>
      <c r="UFH653" s="68"/>
      <c r="UFI653" s="68"/>
      <c r="UFJ653" s="68"/>
      <c r="UFK653" s="68"/>
      <c r="UFL653" s="68"/>
      <c r="UFM653" s="68"/>
      <c r="UFN653" s="68"/>
      <c r="UFO653" s="68"/>
      <c r="UFP653" s="68"/>
      <c r="UFQ653" s="68"/>
      <c r="UFR653" s="68"/>
      <c r="UFS653" s="68"/>
      <c r="UFT653" s="68"/>
      <c r="UFU653" s="68"/>
      <c r="UFV653" s="68"/>
      <c r="UFW653" s="68"/>
      <c r="UFX653" s="68"/>
      <c r="UFY653" s="68"/>
      <c r="UFZ653" s="68"/>
      <c r="UGA653" s="68"/>
      <c r="UGB653" s="68"/>
      <c r="UGC653" s="68"/>
      <c r="UGD653" s="68"/>
      <c r="UGE653" s="68"/>
      <c r="UGF653" s="68"/>
      <c r="UGG653" s="68"/>
      <c r="UGH653" s="68"/>
      <c r="UGI653" s="68"/>
      <c r="UGJ653" s="68"/>
      <c r="UGK653" s="68"/>
      <c r="UGL653" s="68"/>
      <c r="UGM653" s="68"/>
      <c r="UGN653" s="68"/>
      <c r="UGO653" s="68"/>
      <c r="UGP653" s="68"/>
      <c r="UGQ653" s="68"/>
      <c r="UGR653" s="68"/>
      <c r="UGS653" s="68"/>
      <c r="UGT653" s="68"/>
      <c r="UGU653" s="68"/>
      <c r="UGV653" s="68"/>
      <c r="UGW653" s="68"/>
      <c r="UGX653" s="68"/>
      <c r="UGY653" s="68"/>
      <c r="UGZ653" s="68"/>
      <c r="UHA653" s="68"/>
      <c r="UHB653" s="68"/>
      <c r="UHC653" s="68"/>
      <c r="UHD653" s="68"/>
      <c r="UHE653" s="68"/>
      <c r="UHF653" s="68"/>
      <c r="UHG653" s="68"/>
      <c r="UHH653" s="68"/>
      <c r="UHI653" s="68"/>
      <c r="UHJ653" s="68"/>
      <c r="UHK653" s="68"/>
      <c r="UHL653" s="68"/>
      <c r="UHM653" s="68"/>
      <c r="UHN653" s="68"/>
      <c r="UHO653" s="68"/>
      <c r="UHP653" s="68"/>
      <c r="UHQ653" s="68"/>
      <c r="UHR653" s="68"/>
      <c r="UHS653" s="68"/>
      <c r="UHT653" s="68"/>
      <c r="UHU653" s="68"/>
      <c r="UHV653" s="68"/>
      <c r="UHW653" s="68"/>
      <c r="UHX653" s="68"/>
      <c r="UHY653" s="68"/>
      <c r="UHZ653" s="68"/>
      <c r="UIA653" s="68"/>
      <c r="UIB653" s="68"/>
      <c r="UIC653" s="68"/>
      <c r="UID653" s="68"/>
      <c r="UIE653" s="68"/>
      <c r="UIF653" s="68"/>
      <c r="UIG653" s="68"/>
      <c r="UIH653" s="68"/>
      <c r="UII653" s="68"/>
      <c r="UIJ653" s="68"/>
      <c r="UIK653" s="68"/>
      <c r="UIL653" s="68"/>
      <c r="UIM653" s="68"/>
      <c r="UIN653" s="68"/>
      <c r="UIO653" s="68"/>
      <c r="UIP653" s="68"/>
      <c r="UIQ653" s="68"/>
      <c r="UIR653" s="68"/>
      <c r="UIS653" s="68"/>
      <c r="UIT653" s="68"/>
      <c r="UIU653" s="68"/>
      <c r="UIV653" s="68"/>
      <c r="UIW653" s="68"/>
      <c r="UIX653" s="68"/>
      <c r="UIY653" s="68"/>
      <c r="UIZ653" s="68"/>
      <c r="UJA653" s="68"/>
      <c r="UJB653" s="68"/>
      <c r="UJC653" s="68"/>
      <c r="UJD653" s="68"/>
      <c r="UJE653" s="68"/>
      <c r="UJF653" s="68"/>
      <c r="UJG653" s="68"/>
      <c r="UJH653" s="68"/>
      <c r="UJI653" s="68"/>
      <c r="UJJ653" s="68"/>
      <c r="UJK653" s="68"/>
      <c r="UJL653" s="68"/>
      <c r="UJM653" s="68"/>
      <c r="UJN653" s="68"/>
      <c r="UJO653" s="68"/>
      <c r="UJP653" s="68"/>
      <c r="UJQ653" s="68"/>
      <c r="UJR653" s="68"/>
      <c r="UJS653" s="68"/>
      <c r="UJT653" s="68"/>
      <c r="UJU653" s="68"/>
      <c r="UJV653" s="68"/>
      <c r="UJW653" s="68"/>
      <c r="UJX653" s="68"/>
      <c r="UJY653" s="68"/>
      <c r="UJZ653" s="68"/>
      <c r="UKA653" s="68"/>
      <c r="UKB653" s="68"/>
      <c r="UKC653" s="68"/>
      <c r="UKD653" s="68"/>
      <c r="UKE653" s="68"/>
      <c r="UKF653" s="68"/>
      <c r="UKG653" s="68"/>
      <c r="UKH653" s="68"/>
      <c r="UKI653" s="68"/>
      <c r="UKJ653" s="68"/>
      <c r="UKK653" s="68"/>
      <c r="UKL653" s="68"/>
      <c r="UKM653" s="68"/>
      <c r="UKN653" s="68"/>
      <c r="UKO653" s="68"/>
      <c r="UKP653" s="68"/>
      <c r="UKQ653" s="68"/>
      <c r="UKR653" s="68"/>
      <c r="UKS653" s="68"/>
      <c r="UKT653" s="68"/>
      <c r="UKU653" s="68"/>
      <c r="UKV653" s="68"/>
      <c r="UKW653" s="68"/>
      <c r="UKX653" s="68"/>
      <c r="UKY653" s="68"/>
      <c r="UKZ653" s="68"/>
      <c r="ULA653" s="68"/>
      <c r="ULB653" s="68"/>
      <c r="ULC653" s="68"/>
      <c r="ULD653" s="68"/>
      <c r="ULE653" s="68"/>
      <c r="ULF653" s="68"/>
      <c r="ULG653" s="68"/>
      <c r="ULH653" s="68"/>
      <c r="ULI653" s="68"/>
      <c r="ULJ653" s="68"/>
      <c r="ULK653" s="68"/>
      <c r="ULL653" s="68"/>
      <c r="ULM653" s="68"/>
      <c r="ULN653" s="68"/>
      <c r="ULO653" s="68"/>
      <c r="ULP653" s="68"/>
      <c r="ULQ653" s="68"/>
      <c r="ULR653" s="68"/>
      <c r="ULS653" s="68"/>
      <c r="ULT653" s="68"/>
      <c r="ULU653" s="68"/>
      <c r="ULV653" s="68"/>
      <c r="ULW653" s="68"/>
      <c r="ULX653" s="68"/>
      <c r="ULY653" s="68"/>
      <c r="ULZ653" s="68"/>
      <c r="UMA653" s="68"/>
      <c r="UMB653" s="68"/>
      <c r="UMC653" s="68"/>
      <c r="UMD653" s="68"/>
      <c r="UME653" s="68"/>
      <c r="UMF653" s="68"/>
      <c r="UMG653" s="68"/>
      <c r="UMH653" s="68"/>
      <c r="UMI653" s="68"/>
      <c r="UMJ653" s="68"/>
      <c r="UMK653" s="68"/>
      <c r="UML653" s="68"/>
      <c r="UMM653" s="68"/>
      <c r="UMN653" s="68"/>
      <c r="UMO653" s="68"/>
      <c r="UMP653" s="68"/>
      <c r="UMQ653" s="68"/>
      <c r="UMR653" s="68"/>
      <c r="UMS653" s="68"/>
      <c r="UMT653" s="68"/>
      <c r="UMU653" s="68"/>
      <c r="UMV653" s="68"/>
      <c r="UMW653" s="68"/>
      <c r="UMX653" s="68"/>
      <c r="UMY653" s="68"/>
      <c r="UMZ653" s="68"/>
      <c r="UNA653" s="68"/>
      <c r="UNB653" s="68"/>
      <c r="UNC653" s="68"/>
      <c r="UND653" s="68"/>
      <c r="UNE653" s="68"/>
      <c r="UNF653" s="68"/>
      <c r="UNG653" s="68"/>
      <c r="UNH653" s="68"/>
      <c r="UNI653" s="68"/>
      <c r="UNJ653" s="68"/>
      <c r="UNK653" s="68"/>
      <c r="UNL653" s="68"/>
      <c r="UNM653" s="68"/>
      <c r="UNN653" s="68"/>
      <c r="UNO653" s="68"/>
      <c r="UNP653" s="68"/>
      <c r="UNQ653" s="68"/>
      <c r="UNR653" s="68"/>
      <c r="UNS653" s="68"/>
      <c r="UNT653" s="68"/>
      <c r="UNU653" s="68"/>
      <c r="UNV653" s="68"/>
      <c r="UNW653" s="68"/>
      <c r="UNX653" s="68"/>
      <c r="UNY653" s="68"/>
      <c r="UNZ653" s="68"/>
      <c r="UOA653" s="68"/>
      <c r="UOB653" s="68"/>
      <c r="UOC653" s="68"/>
      <c r="UOD653" s="68"/>
      <c r="UOE653" s="68"/>
      <c r="UOF653" s="68"/>
      <c r="UOG653" s="68"/>
      <c r="UOH653" s="68"/>
      <c r="UOI653" s="68"/>
      <c r="UOJ653" s="68"/>
      <c r="UOK653" s="68"/>
      <c r="UOL653" s="68"/>
      <c r="UOM653" s="68"/>
      <c r="UON653" s="68"/>
      <c r="UOO653" s="68"/>
      <c r="UOP653" s="68"/>
      <c r="UOQ653" s="68"/>
      <c r="UOR653" s="68"/>
      <c r="UOS653" s="68"/>
      <c r="UOT653" s="68"/>
      <c r="UOU653" s="68"/>
      <c r="UOV653" s="68"/>
      <c r="UOW653" s="68"/>
      <c r="UOX653" s="68"/>
      <c r="UOY653" s="68"/>
      <c r="UOZ653" s="68"/>
      <c r="UPA653" s="68"/>
      <c r="UPB653" s="68"/>
      <c r="UPC653" s="68"/>
      <c r="UPD653" s="68"/>
      <c r="UPE653" s="68"/>
      <c r="UPF653" s="68"/>
      <c r="UPG653" s="68"/>
      <c r="UPH653" s="68"/>
      <c r="UPI653" s="68"/>
      <c r="UPJ653" s="68"/>
      <c r="UPK653" s="68"/>
      <c r="UPL653" s="68"/>
      <c r="UPM653" s="68"/>
      <c r="UPN653" s="68"/>
      <c r="UPO653" s="68"/>
      <c r="UPP653" s="68"/>
      <c r="UPQ653" s="68"/>
      <c r="UPR653" s="68"/>
      <c r="UPS653" s="68"/>
      <c r="UPT653" s="68"/>
      <c r="UPU653" s="68"/>
      <c r="UPV653" s="68"/>
      <c r="UPW653" s="68"/>
      <c r="UPX653" s="68"/>
      <c r="UPY653" s="68"/>
      <c r="UPZ653" s="68"/>
      <c r="UQA653" s="68"/>
      <c r="UQB653" s="68"/>
      <c r="UQC653" s="68"/>
      <c r="UQD653" s="68"/>
      <c r="UQE653" s="68"/>
      <c r="UQF653" s="68"/>
      <c r="UQG653" s="68"/>
      <c r="UQH653" s="68"/>
      <c r="UQI653" s="68"/>
      <c r="UQJ653" s="68"/>
      <c r="UQK653" s="68"/>
      <c r="UQL653" s="68"/>
      <c r="UQM653" s="68"/>
      <c r="UQN653" s="68"/>
      <c r="UQO653" s="68"/>
      <c r="UQP653" s="68"/>
      <c r="UQQ653" s="68"/>
      <c r="UQR653" s="68"/>
      <c r="UQS653" s="68"/>
      <c r="UQT653" s="68"/>
      <c r="UQU653" s="68"/>
      <c r="UQV653" s="68"/>
      <c r="UQW653" s="68"/>
      <c r="UQX653" s="68"/>
      <c r="UQY653" s="68"/>
      <c r="UQZ653" s="68"/>
      <c r="URA653" s="68"/>
      <c r="URB653" s="68"/>
      <c r="URC653" s="68"/>
      <c r="URD653" s="68"/>
      <c r="URE653" s="68"/>
      <c r="URF653" s="68"/>
      <c r="URG653" s="68"/>
      <c r="URH653" s="68"/>
      <c r="URI653" s="68"/>
      <c r="URJ653" s="68"/>
      <c r="URK653" s="68"/>
      <c r="URL653" s="68"/>
      <c r="URM653" s="68"/>
      <c r="URN653" s="68"/>
      <c r="URO653" s="68"/>
      <c r="URP653" s="68"/>
      <c r="URQ653" s="68"/>
      <c r="URR653" s="68"/>
      <c r="URS653" s="68"/>
      <c r="URT653" s="68"/>
      <c r="URU653" s="68"/>
      <c r="URV653" s="68"/>
      <c r="URW653" s="68"/>
      <c r="URX653" s="68"/>
      <c r="URY653" s="68"/>
      <c r="URZ653" s="68"/>
      <c r="USA653" s="68"/>
      <c r="USB653" s="68"/>
      <c r="USC653" s="68"/>
      <c r="USD653" s="68"/>
      <c r="USE653" s="68"/>
      <c r="USF653" s="68"/>
      <c r="USG653" s="68"/>
      <c r="USH653" s="68"/>
      <c r="USI653" s="68"/>
      <c r="USJ653" s="68"/>
      <c r="USK653" s="68"/>
      <c r="USL653" s="68"/>
      <c r="USM653" s="68"/>
      <c r="USN653" s="68"/>
      <c r="USO653" s="68"/>
      <c r="USP653" s="68"/>
      <c r="USQ653" s="68"/>
      <c r="USR653" s="68"/>
      <c r="USS653" s="68"/>
      <c r="UST653" s="68"/>
      <c r="USU653" s="68"/>
      <c r="USV653" s="68"/>
      <c r="USW653" s="68"/>
      <c r="USX653" s="68"/>
      <c r="USY653" s="68"/>
      <c r="USZ653" s="68"/>
      <c r="UTA653" s="68"/>
      <c r="UTB653" s="68"/>
      <c r="UTC653" s="68"/>
      <c r="UTD653" s="68"/>
      <c r="UTE653" s="68"/>
      <c r="UTF653" s="68"/>
      <c r="UTG653" s="68"/>
      <c r="UTH653" s="68"/>
      <c r="UTI653" s="68"/>
      <c r="UTJ653" s="68"/>
      <c r="UTK653" s="68"/>
      <c r="UTL653" s="68"/>
      <c r="UTM653" s="68"/>
      <c r="UTN653" s="68"/>
      <c r="UTO653" s="68"/>
      <c r="UTP653" s="68"/>
      <c r="UTQ653" s="68"/>
      <c r="UTR653" s="68"/>
      <c r="UTS653" s="68"/>
      <c r="UTT653" s="68"/>
      <c r="UTU653" s="68"/>
      <c r="UTV653" s="68"/>
      <c r="UTW653" s="68"/>
      <c r="UTX653" s="68"/>
      <c r="UTY653" s="68"/>
      <c r="UTZ653" s="68"/>
      <c r="UUA653" s="68"/>
      <c r="UUB653" s="68"/>
      <c r="UUC653" s="68"/>
      <c r="UUD653" s="68"/>
      <c r="UUE653" s="68"/>
      <c r="UUF653" s="68"/>
      <c r="UUG653" s="68"/>
      <c r="UUH653" s="68"/>
      <c r="UUI653" s="68"/>
      <c r="UUJ653" s="68"/>
      <c r="UUK653" s="68"/>
      <c r="UUL653" s="68"/>
      <c r="UUM653" s="68"/>
      <c r="UUN653" s="68"/>
      <c r="UUO653" s="68"/>
      <c r="UUP653" s="68"/>
      <c r="UUQ653" s="68"/>
      <c r="UUR653" s="68"/>
      <c r="UUS653" s="68"/>
      <c r="UUT653" s="68"/>
      <c r="UUU653" s="68"/>
      <c r="UUV653" s="68"/>
      <c r="UUW653" s="68"/>
      <c r="UUX653" s="68"/>
      <c r="UUY653" s="68"/>
      <c r="UUZ653" s="68"/>
      <c r="UVA653" s="68"/>
      <c r="UVB653" s="68"/>
      <c r="UVC653" s="68"/>
      <c r="UVD653" s="68"/>
      <c r="UVE653" s="68"/>
      <c r="UVF653" s="68"/>
      <c r="UVG653" s="68"/>
      <c r="UVH653" s="68"/>
      <c r="UVI653" s="68"/>
      <c r="UVJ653" s="68"/>
      <c r="UVK653" s="68"/>
      <c r="UVL653" s="68"/>
      <c r="UVM653" s="68"/>
      <c r="UVN653" s="68"/>
      <c r="UVO653" s="68"/>
      <c r="UVP653" s="68"/>
      <c r="UVQ653" s="68"/>
      <c r="UVR653" s="68"/>
      <c r="UVS653" s="68"/>
      <c r="UVT653" s="68"/>
      <c r="UVU653" s="68"/>
      <c r="UVV653" s="68"/>
      <c r="UVW653" s="68"/>
      <c r="UVX653" s="68"/>
      <c r="UVY653" s="68"/>
      <c r="UVZ653" s="68"/>
      <c r="UWA653" s="68"/>
      <c r="UWB653" s="68"/>
      <c r="UWC653" s="68"/>
      <c r="UWD653" s="68"/>
      <c r="UWE653" s="68"/>
      <c r="UWF653" s="68"/>
      <c r="UWG653" s="68"/>
      <c r="UWH653" s="68"/>
      <c r="UWI653" s="68"/>
      <c r="UWJ653" s="68"/>
      <c r="UWK653" s="68"/>
      <c r="UWL653" s="68"/>
      <c r="UWM653" s="68"/>
      <c r="UWN653" s="68"/>
      <c r="UWO653" s="68"/>
      <c r="UWP653" s="68"/>
      <c r="UWQ653" s="68"/>
      <c r="UWR653" s="68"/>
      <c r="UWS653" s="68"/>
      <c r="UWT653" s="68"/>
      <c r="UWU653" s="68"/>
      <c r="UWV653" s="68"/>
      <c r="UWW653" s="68"/>
      <c r="UWX653" s="68"/>
      <c r="UWY653" s="68"/>
      <c r="UWZ653" s="68"/>
      <c r="UXA653" s="68"/>
      <c r="UXB653" s="68"/>
      <c r="UXC653" s="68"/>
      <c r="UXD653" s="68"/>
      <c r="UXE653" s="68"/>
      <c r="UXF653" s="68"/>
      <c r="UXG653" s="68"/>
      <c r="UXH653" s="68"/>
      <c r="UXI653" s="68"/>
      <c r="UXJ653" s="68"/>
      <c r="UXK653" s="68"/>
      <c r="UXL653" s="68"/>
      <c r="UXM653" s="68"/>
      <c r="UXN653" s="68"/>
      <c r="UXO653" s="68"/>
      <c r="UXP653" s="68"/>
      <c r="UXQ653" s="68"/>
      <c r="UXR653" s="68"/>
      <c r="UXS653" s="68"/>
      <c r="UXT653" s="68"/>
      <c r="UXU653" s="68"/>
      <c r="UXV653" s="68"/>
      <c r="UXW653" s="68"/>
      <c r="UXX653" s="68"/>
      <c r="UXY653" s="68"/>
      <c r="UXZ653" s="68"/>
      <c r="UYA653" s="68"/>
      <c r="UYB653" s="68"/>
      <c r="UYC653" s="68"/>
      <c r="UYD653" s="68"/>
      <c r="UYE653" s="68"/>
      <c r="UYF653" s="68"/>
      <c r="UYG653" s="68"/>
      <c r="UYH653" s="68"/>
      <c r="UYI653" s="68"/>
      <c r="UYJ653" s="68"/>
      <c r="UYK653" s="68"/>
      <c r="UYL653" s="68"/>
      <c r="UYM653" s="68"/>
      <c r="UYN653" s="68"/>
      <c r="UYO653" s="68"/>
      <c r="UYP653" s="68"/>
      <c r="UYQ653" s="68"/>
      <c r="UYR653" s="68"/>
      <c r="UYS653" s="68"/>
      <c r="UYT653" s="68"/>
      <c r="UYU653" s="68"/>
      <c r="UYV653" s="68"/>
      <c r="UYW653" s="68"/>
      <c r="UYX653" s="68"/>
      <c r="UYY653" s="68"/>
      <c r="UYZ653" s="68"/>
      <c r="UZA653" s="68"/>
      <c r="UZB653" s="68"/>
      <c r="UZC653" s="68"/>
      <c r="UZD653" s="68"/>
      <c r="UZE653" s="68"/>
      <c r="UZF653" s="68"/>
      <c r="UZG653" s="68"/>
      <c r="UZH653" s="68"/>
      <c r="UZI653" s="68"/>
      <c r="UZJ653" s="68"/>
      <c r="UZK653" s="68"/>
      <c r="UZL653" s="68"/>
      <c r="UZM653" s="68"/>
      <c r="UZN653" s="68"/>
      <c r="UZO653" s="68"/>
      <c r="UZP653" s="68"/>
      <c r="UZQ653" s="68"/>
      <c r="UZR653" s="68"/>
      <c r="UZS653" s="68"/>
      <c r="UZT653" s="68"/>
      <c r="UZU653" s="68"/>
      <c r="UZV653" s="68"/>
      <c r="UZW653" s="68"/>
      <c r="UZX653" s="68"/>
      <c r="UZY653" s="68"/>
      <c r="UZZ653" s="68"/>
      <c r="VAA653" s="68"/>
      <c r="VAB653" s="68"/>
      <c r="VAC653" s="68"/>
      <c r="VAD653" s="68"/>
      <c r="VAE653" s="68"/>
      <c r="VAF653" s="68"/>
      <c r="VAG653" s="68"/>
      <c r="VAH653" s="68"/>
      <c r="VAI653" s="68"/>
      <c r="VAJ653" s="68"/>
      <c r="VAK653" s="68"/>
      <c r="VAL653" s="68"/>
      <c r="VAM653" s="68"/>
      <c r="VAN653" s="68"/>
      <c r="VAO653" s="68"/>
      <c r="VAP653" s="68"/>
      <c r="VAQ653" s="68"/>
      <c r="VAR653" s="68"/>
      <c r="VAS653" s="68"/>
      <c r="VAT653" s="68"/>
      <c r="VAU653" s="68"/>
      <c r="VAV653" s="68"/>
      <c r="VAW653" s="68"/>
      <c r="VAX653" s="68"/>
      <c r="VAY653" s="68"/>
      <c r="VAZ653" s="68"/>
      <c r="VBA653" s="68"/>
      <c r="VBB653" s="68"/>
      <c r="VBC653" s="68"/>
      <c r="VBD653" s="68"/>
      <c r="VBE653" s="68"/>
      <c r="VBF653" s="68"/>
      <c r="VBG653" s="68"/>
      <c r="VBH653" s="68"/>
      <c r="VBI653" s="68"/>
      <c r="VBJ653" s="68"/>
      <c r="VBK653" s="68"/>
      <c r="VBL653" s="68"/>
      <c r="VBM653" s="68"/>
      <c r="VBN653" s="68"/>
      <c r="VBO653" s="68"/>
      <c r="VBP653" s="68"/>
      <c r="VBQ653" s="68"/>
      <c r="VBR653" s="68"/>
      <c r="VBS653" s="68"/>
      <c r="VBT653" s="68"/>
      <c r="VBU653" s="68"/>
      <c r="VBV653" s="68"/>
      <c r="VBW653" s="68"/>
      <c r="VBX653" s="68"/>
      <c r="VBY653" s="68"/>
      <c r="VBZ653" s="68"/>
      <c r="VCA653" s="68"/>
      <c r="VCB653" s="68"/>
      <c r="VCC653" s="68"/>
      <c r="VCD653" s="68"/>
      <c r="VCE653" s="68"/>
      <c r="VCF653" s="68"/>
      <c r="VCG653" s="68"/>
      <c r="VCH653" s="68"/>
      <c r="VCI653" s="68"/>
      <c r="VCJ653" s="68"/>
      <c r="VCK653" s="68"/>
      <c r="VCL653" s="68"/>
      <c r="VCM653" s="68"/>
      <c r="VCN653" s="68"/>
      <c r="VCO653" s="68"/>
      <c r="VCP653" s="68"/>
      <c r="VCQ653" s="68"/>
      <c r="VCR653" s="68"/>
      <c r="VCS653" s="68"/>
      <c r="VCT653" s="68"/>
      <c r="VCU653" s="68"/>
      <c r="VCV653" s="68"/>
      <c r="VCW653" s="68"/>
      <c r="VCX653" s="68"/>
      <c r="VCY653" s="68"/>
      <c r="VCZ653" s="68"/>
      <c r="VDA653" s="68"/>
      <c r="VDB653" s="68"/>
      <c r="VDC653" s="68"/>
      <c r="VDD653" s="68"/>
      <c r="VDE653" s="68"/>
      <c r="VDF653" s="68"/>
      <c r="VDG653" s="68"/>
      <c r="VDH653" s="68"/>
      <c r="VDI653" s="68"/>
      <c r="VDJ653" s="68"/>
      <c r="VDK653" s="68"/>
      <c r="VDL653" s="68"/>
      <c r="VDM653" s="68"/>
      <c r="VDN653" s="68"/>
      <c r="VDO653" s="68"/>
      <c r="VDP653" s="68"/>
      <c r="VDQ653" s="68"/>
      <c r="VDR653" s="68"/>
      <c r="VDS653" s="68"/>
      <c r="VDT653" s="68"/>
      <c r="VDU653" s="68"/>
      <c r="VDV653" s="68"/>
      <c r="VDW653" s="68"/>
      <c r="VDX653" s="68"/>
      <c r="VDY653" s="68"/>
      <c r="VDZ653" s="68"/>
      <c r="VEA653" s="68"/>
      <c r="VEB653" s="68"/>
      <c r="VEC653" s="68"/>
      <c r="VED653" s="68"/>
      <c r="VEE653" s="68"/>
      <c r="VEF653" s="68"/>
      <c r="VEG653" s="68"/>
      <c r="VEH653" s="68"/>
      <c r="VEI653" s="68"/>
      <c r="VEJ653" s="68"/>
      <c r="VEK653" s="68"/>
      <c r="VEL653" s="68"/>
      <c r="VEM653" s="68"/>
      <c r="VEN653" s="68"/>
      <c r="VEO653" s="68"/>
      <c r="VEP653" s="68"/>
      <c r="VEQ653" s="68"/>
      <c r="VER653" s="68"/>
      <c r="VES653" s="68"/>
      <c r="VET653" s="68"/>
      <c r="VEU653" s="68"/>
      <c r="VEV653" s="68"/>
      <c r="VEW653" s="68"/>
      <c r="VEX653" s="68"/>
      <c r="VEY653" s="68"/>
      <c r="VEZ653" s="68"/>
      <c r="VFA653" s="68"/>
      <c r="VFB653" s="68"/>
      <c r="VFC653" s="68"/>
      <c r="VFD653" s="68"/>
      <c r="VFE653" s="68"/>
      <c r="VFF653" s="68"/>
      <c r="VFG653" s="68"/>
      <c r="VFH653" s="68"/>
      <c r="VFI653" s="68"/>
      <c r="VFJ653" s="68"/>
      <c r="VFK653" s="68"/>
      <c r="VFL653" s="68"/>
      <c r="VFM653" s="68"/>
      <c r="VFN653" s="68"/>
      <c r="VFO653" s="68"/>
      <c r="VFP653" s="68"/>
      <c r="VFQ653" s="68"/>
      <c r="VFR653" s="68"/>
      <c r="VFS653" s="68"/>
      <c r="VFT653" s="68"/>
      <c r="VFU653" s="68"/>
      <c r="VFV653" s="68"/>
      <c r="VFW653" s="68"/>
      <c r="VFX653" s="68"/>
      <c r="VFY653" s="68"/>
      <c r="VFZ653" s="68"/>
      <c r="VGA653" s="68"/>
      <c r="VGB653" s="68"/>
      <c r="VGC653" s="68"/>
      <c r="VGD653" s="68"/>
      <c r="VGE653" s="68"/>
      <c r="VGF653" s="68"/>
      <c r="VGG653" s="68"/>
      <c r="VGH653" s="68"/>
      <c r="VGI653" s="68"/>
      <c r="VGJ653" s="68"/>
      <c r="VGK653" s="68"/>
      <c r="VGL653" s="68"/>
      <c r="VGM653" s="68"/>
      <c r="VGN653" s="68"/>
      <c r="VGO653" s="68"/>
      <c r="VGP653" s="68"/>
      <c r="VGQ653" s="68"/>
      <c r="VGR653" s="68"/>
      <c r="VGS653" s="68"/>
      <c r="VGT653" s="68"/>
      <c r="VGU653" s="68"/>
      <c r="VGV653" s="68"/>
      <c r="VGW653" s="68"/>
      <c r="VGX653" s="68"/>
      <c r="VGY653" s="68"/>
      <c r="VGZ653" s="68"/>
      <c r="VHA653" s="68"/>
      <c r="VHB653" s="68"/>
      <c r="VHC653" s="68"/>
      <c r="VHD653" s="68"/>
      <c r="VHE653" s="68"/>
      <c r="VHF653" s="68"/>
      <c r="VHG653" s="68"/>
      <c r="VHH653" s="68"/>
      <c r="VHI653" s="68"/>
      <c r="VHJ653" s="68"/>
      <c r="VHK653" s="68"/>
      <c r="VHL653" s="68"/>
      <c r="VHM653" s="68"/>
      <c r="VHN653" s="68"/>
      <c r="VHO653" s="68"/>
      <c r="VHP653" s="68"/>
      <c r="VHQ653" s="68"/>
      <c r="VHR653" s="68"/>
      <c r="VHS653" s="68"/>
      <c r="VHT653" s="68"/>
      <c r="VHU653" s="68"/>
      <c r="VHV653" s="68"/>
      <c r="VHW653" s="68"/>
      <c r="VHX653" s="68"/>
      <c r="VHY653" s="68"/>
      <c r="VHZ653" s="68"/>
      <c r="VIA653" s="68"/>
      <c r="VIB653" s="68"/>
      <c r="VIC653" s="68"/>
      <c r="VID653" s="68"/>
      <c r="VIE653" s="68"/>
      <c r="VIF653" s="68"/>
      <c r="VIG653" s="68"/>
      <c r="VIH653" s="68"/>
      <c r="VII653" s="68"/>
      <c r="VIJ653" s="68"/>
      <c r="VIK653" s="68"/>
      <c r="VIL653" s="68"/>
      <c r="VIM653" s="68"/>
      <c r="VIN653" s="68"/>
      <c r="VIO653" s="68"/>
      <c r="VIP653" s="68"/>
      <c r="VIQ653" s="68"/>
      <c r="VIR653" s="68"/>
      <c r="VIS653" s="68"/>
      <c r="VIT653" s="68"/>
      <c r="VIU653" s="68"/>
      <c r="VIV653" s="68"/>
      <c r="VIW653" s="68"/>
      <c r="VIX653" s="68"/>
      <c r="VIY653" s="68"/>
      <c r="VIZ653" s="68"/>
      <c r="VJA653" s="68"/>
      <c r="VJB653" s="68"/>
      <c r="VJC653" s="68"/>
      <c r="VJD653" s="68"/>
      <c r="VJE653" s="68"/>
      <c r="VJF653" s="68"/>
      <c r="VJG653" s="68"/>
      <c r="VJH653" s="68"/>
      <c r="VJI653" s="68"/>
      <c r="VJJ653" s="68"/>
      <c r="VJK653" s="68"/>
      <c r="VJL653" s="68"/>
      <c r="VJM653" s="68"/>
      <c r="VJN653" s="68"/>
      <c r="VJO653" s="68"/>
      <c r="VJP653" s="68"/>
      <c r="VJQ653" s="68"/>
      <c r="VJR653" s="68"/>
      <c r="VJS653" s="68"/>
      <c r="VJT653" s="68"/>
      <c r="VJU653" s="68"/>
      <c r="VJV653" s="68"/>
      <c r="VJW653" s="68"/>
      <c r="VJX653" s="68"/>
      <c r="VJY653" s="68"/>
      <c r="VJZ653" s="68"/>
      <c r="VKA653" s="68"/>
      <c r="VKB653" s="68"/>
      <c r="VKC653" s="68"/>
      <c r="VKD653" s="68"/>
      <c r="VKE653" s="68"/>
      <c r="VKF653" s="68"/>
      <c r="VKG653" s="68"/>
      <c r="VKH653" s="68"/>
      <c r="VKI653" s="68"/>
      <c r="VKJ653" s="68"/>
      <c r="VKK653" s="68"/>
      <c r="VKL653" s="68"/>
      <c r="VKM653" s="68"/>
      <c r="VKN653" s="68"/>
      <c r="VKO653" s="68"/>
      <c r="VKP653" s="68"/>
      <c r="VKQ653" s="68"/>
      <c r="VKR653" s="68"/>
      <c r="VKS653" s="68"/>
      <c r="VKT653" s="68"/>
      <c r="VKU653" s="68"/>
      <c r="VKV653" s="68"/>
      <c r="VKW653" s="68"/>
      <c r="VKX653" s="68"/>
      <c r="VKY653" s="68"/>
      <c r="VKZ653" s="68"/>
      <c r="VLA653" s="68"/>
      <c r="VLB653" s="68"/>
      <c r="VLC653" s="68"/>
      <c r="VLD653" s="68"/>
      <c r="VLE653" s="68"/>
      <c r="VLF653" s="68"/>
      <c r="VLG653" s="68"/>
      <c r="VLH653" s="68"/>
      <c r="VLI653" s="68"/>
      <c r="VLJ653" s="68"/>
      <c r="VLK653" s="68"/>
      <c r="VLL653" s="68"/>
      <c r="VLM653" s="68"/>
      <c r="VLN653" s="68"/>
      <c r="VLO653" s="68"/>
      <c r="VLP653" s="68"/>
      <c r="VLQ653" s="68"/>
      <c r="VLR653" s="68"/>
      <c r="VLS653" s="68"/>
      <c r="VLT653" s="68"/>
      <c r="VLU653" s="68"/>
      <c r="VLV653" s="68"/>
      <c r="VLW653" s="68"/>
      <c r="VLX653" s="68"/>
      <c r="VLY653" s="68"/>
      <c r="VLZ653" s="68"/>
      <c r="VMA653" s="68"/>
      <c r="VMB653" s="68"/>
      <c r="VMC653" s="68"/>
      <c r="VMD653" s="68"/>
      <c r="VME653" s="68"/>
      <c r="VMF653" s="68"/>
      <c r="VMG653" s="68"/>
      <c r="VMH653" s="68"/>
      <c r="VMI653" s="68"/>
      <c r="VMJ653" s="68"/>
      <c r="VMK653" s="68"/>
      <c r="VML653" s="68"/>
      <c r="VMM653" s="68"/>
      <c r="VMN653" s="68"/>
      <c r="VMO653" s="68"/>
      <c r="VMP653" s="68"/>
      <c r="VMQ653" s="68"/>
      <c r="VMR653" s="68"/>
      <c r="VMS653" s="68"/>
      <c r="VMT653" s="68"/>
      <c r="VMU653" s="68"/>
      <c r="VMV653" s="68"/>
      <c r="VMW653" s="68"/>
      <c r="VMX653" s="68"/>
      <c r="VMY653" s="68"/>
      <c r="VMZ653" s="68"/>
      <c r="VNA653" s="68"/>
      <c r="VNB653" s="68"/>
      <c r="VNC653" s="68"/>
      <c r="VND653" s="68"/>
      <c r="VNE653" s="68"/>
      <c r="VNF653" s="68"/>
      <c r="VNG653" s="68"/>
      <c r="VNH653" s="68"/>
      <c r="VNI653" s="68"/>
      <c r="VNJ653" s="68"/>
      <c r="VNK653" s="68"/>
      <c r="VNL653" s="68"/>
      <c r="VNM653" s="68"/>
      <c r="VNN653" s="68"/>
      <c r="VNO653" s="68"/>
      <c r="VNP653" s="68"/>
      <c r="VNQ653" s="68"/>
      <c r="VNR653" s="68"/>
      <c r="VNS653" s="68"/>
      <c r="VNT653" s="68"/>
      <c r="VNU653" s="68"/>
      <c r="VNV653" s="68"/>
      <c r="VNW653" s="68"/>
      <c r="VNX653" s="68"/>
      <c r="VNY653" s="68"/>
      <c r="VNZ653" s="68"/>
      <c r="VOA653" s="68"/>
      <c r="VOB653" s="68"/>
      <c r="VOC653" s="68"/>
      <c r="VOD653" s="68"/>
      <c r="VOE653" s="68"/>
      <c r="VOF653" s="68"/>
      <c r="VOG653" s="68"/>
      <c r="VOH653" s="68"/>
      <c r="VOI653" s="68"/>
      <c r="VOJ653" s="68"/>
      <c r="VOK653" s="68"/>
      <c r="VOL653" s="68"/>
      <c r="VOM653" s="68"/>
      <c r="VON653" s="68"/>
      <c r="VOO653" s="68"/>
      <c r="VOP653" s="68"/>
      <c r="VOQ653" s="68"/>
      <c r="VOR653" s="68"/>
      <c r="VOS653" s="68"/>
      <c r="VOT653" s="68"/>
      <c r="VOU653" s="68"/>
      <c r="VOV653" s="68"/>
      <c r="VOW653" s="68"/>
      <c r="VOX653" s="68"/>
      <c r="VOY653" s="68"/>
      <c r="VOZ653" s="68"/>
      <c r="VPA653" s="68"/>
      <c r="VPB653" s="68"/>
      <c r="VPC653" s="68"/>
      <c r="VPD653" s="68"/>
      <c r="VPE653" s="68"/>
      <c r="VPF653" s="68"/>
      <c r="VPG653" s="68"/>
      <c r="VPH653" s="68"/>
      <c r="VPI653" s="68"/>
      <c r="VPJ653" s="68"/>
      <c r="VPK653" s="68"/>
      <c r="VPL653" s="68"/>
      <c r="VPM653" s="68"/>
      <c r="VPN653" s="68"/>
      <c r="VPO653" s="68"/>
      <c r="VPP653" s="68"/>
      <c r="VPQ653" s="68"/>
      <c r="VPR653" s="68"/>
      <c r="VPS653" s="68"/>
      <c r="VPT653" s="68"/>
      <c r="VPU653" s="68"/>
      <c r="VPV653" s="68"/>
      <c r="VPW653" s="68"/>
      <c r="VPX653" s="68"/>
      <c r="VPY653" s="68"/>
      <c r="VPZ653" s="68"/>
      <c r="VQA653" s="68"/>
      <c r="VQB653" s="68"/>
      <c r="VQC653" s="68"/>
      <c r="VQD653" s="68"/>
      <c r="VQE653" s="68"/>
      <c r="VQF653" s="68"/>
      <c r="VQG653" s="68"/>
      <c r="VQH653" s="68"/>
      <c r="VQI653" s="68"/>
      <c r="VQJ653" s="68"/>
      <c r="VQK653" s="68"/>
      <c r="VQL653" s="68"/>
      <c r="VQM653" s="68"/>
      <c r="VQN653" s="68"/>
      <c r="VQO653" s="68"/>
      <c r="VQP653" s="68"/>
      <c r="VQQ653" s="68"/>
      <c r="VQR653" s="68"/>
      <c r="VQS653" s="68"/>
      <c r="VQT653" s="68"/>
      <c r="VQU653" s="68"/>
      <c r="VQV653" s="68"/>
      <c r="VQW653" s="68"/>
      <c r="VQX653" s="68"/>
      <c r="VQY653" s="68"/>
      <c r="VQZ653" s="68"/>
      <c r="VRA653" s="68"/>
      <c r="VRB653" s="68"/>
      <c r="VRC653" s="68"/>
      <c r="VRD653" s="68"/>
      <c r="VRE653" s="68"/>
      <c r="VRF653" s="68"/>
      <c r="VRG653" s="68"/>
      <c r="VRH653" s="68"/>
      <c r="VRI653" s="68"/>
      <c r="VRJ653" s="68"/>
      <c r="VRK653" s="68"/>
      <c r="VRL653" s="68"/>
      <c r="VRM653" s="68"/>
      <c r="VRN653" s="68"/>
      <c r="VRO653" s="68"/>
      <c r="VRP653" s="68"/>
      <c r="VRQ653" s="68"/>
      <c r="VRR653" s="68"/>
      <c r="VRS653" s="68"/>
      <c r="VRT653" s="68"/>
      <c r="VRU653" s="68"/>
      <c r="VRV653" s="68"/>
      <c r="VRW653" s="68"/>
      <c r="VRX653" s="68"/>
      <c r="VRY653" s="68"/>
      <c r="VRZ653" s="68"/>
      <c r="VSA653" s="68"/>
      <c r="VSB653" s="68"/>
      <c r="VSC653" s="68"/>
      <c r="VSD653" s="68"/>
      <c r="VSE653" s="68"/>
      <c r="VSF653" s="68"/>
      <c r="VSG653" s="68"/>
      <c r="VSH653" s="68"/>
      <c r="VSI653" s="68"/>
      <c r="VSJ653" s="68"/>
      <c r="VSK653" s="68"/>
      <c r="VSL653" s="68"/>
      <c r="VSM653" s="68"/>
      <c r="VSN653" s="68"/>
      <c r="VSO653" s="68"/>
      <c r="VSP653" s="68"/>
      <c r="VSQ653" s="68"/>
      <c r="VSR653" s="68"/>
      <c r="VSS653" s="68"/>
      <c r="VST653" s="68"/>
      <c r="VSU653" s="68"/>
      <c r="VSV653" s="68"/>
      <c r="VSW653" s="68"/>
      <c r="VSX653" s="68"/>
      <c r="VSY653" s="68"/>
      <c r="VSZ653" s="68"/>
      <c r="VTA653" s="68"/>
      <c r="VTB653" s="68"/>
      <c r="VTC653" s="68"/>
      <c r="VTD653" s="68"/>
      <c r="VTE653" s="68"/>
      <c r="VTF653" s="68"/>
      <c r="VTG653" s="68"/>
      <c r="VTH653" s="68"/>
      <c r="VTI653" s="68"/>
      <c r="VTJ653" s="68"/>
      <c r="VTK653" s="68"/>
      <c r="VTL653" s="68"/>
      <c r="VTM653" s="68"/>
      <c r="VTN653" s="68"/>
      <c r="VTO653" s="68"/>
      <c r="VTP653" s="68"/>
      <c r="VTQ653" s="68"/>
      <c r="VTR653" s="68"/>
      <c r="VTS653" s="68"/>
      <c r="VTT653" s="68"/>
      <c r="VTU653" s="68"/>
      <c r="VTV653" s="68"/>
      <c r="VTW653" s="68"/>
      <c r="VTX653" s="68"/>
      <c r="VTY653" s="68"/>
      <c r="VTZ653" s="68"/>
      <c r="VUA653" s="68"/>
      <c r="VUB653" s="68"/>
      <c r="VUC653" s="68"/>
      <c r="VUD653" s="68"/>
      <c r="VUE653" s="68"/>
      <c r="VUF653" s="68"/>
      <c r="VUG653" s="68"/>
      <c r="VUH653" s="68"/>
      <c r="VUI653" s="68"/>
      <c r="VUJ653" s="68"/>
      <c r="VUK653" s="68"/>
      <c r="VUL653" s="68"/>
      <c r="VUM653" s="68"/>
      <c r="VUN653" s="68"/>
      <c r="VUO653" s="68"/>
      <c r="VUP653" s="68"/>
      <c r="VUQ653" s="68"/>
      <c r="VUR653" s="68"/>
      <c r="VUS653" s="68"/>
      <c r="VUT653" s="68"/>
      <c r="VUU653" s="68"/>
      <c r="VUV653" s="68"/>
      <c r="VUW653" s="68"/>
      <c r="VUX653" s="68"/>
      <c r="VUY653" s="68"/>
      <c r="VUZ653" s="68"/>
      <c r="VVA653" s="68"/>
      <c r="VVB653" s="68"/>
      <c r="VVC653" s="68"/>
      <c r="VVD653" s="68"/>
      <c r="VVE653" s="68"/>
      <c r="VVF653" s="68"/>
      <c r="VVG653" s="68"/>
      <c r="VVH653" s="68"/>
      <c r="VVI653" s="68"/>
      <c r="VVJ653" s="68"/>
      <c r="VVK653" s="68"/>
      <c r="VVL653" s="68"/>
      <c r="VVM653" s="68"/>
      <c r="VVN653" s="68"/>
      <c r="VVO653" s="68"/>
      <c r="VVP653" s="68"/>
      <c r="VVQ653" s="68"/>
      <c r="VVR653" s="68"/>
      <c r="VVS653" s="68"/>
      <c r="VVT653" s="68"/>
      <c r="VVU653" s="68"/>
      <c r="VVV653" s="68"/>
      <c r="VVW653" s="68"/>
      <c r="VVX653" s="68"/>
      <c r="VVY653" s="68"/>
      <c r="VVZ653" s="68"/>
      <c r="VWA653" s="68"/>
      <c r="VWB653" s="68"/>
      <c r="VWC653" s="68"/>
      <c r="VWD653" s="68"/>
      <c r="VWE653" s="68"/>
      <c r="VWF653" s="68"/>
      <c r="VWG653" s="68"/>
      <c r="VWH653" s="68"/>
      <c r="VWI653" s="68"/>
      <c r="VWJ653" s="68"/>
      <c r="VWK653" s="68"/>
      <c r="VWL653" s="68"/>
      <c r="VWM653" s="68"/>
      <c r="VWN653" s="68"/>
      <c r="VWO653" s="68"/>
      <c r="VWP653" s="68"/>
      <c r="VWQ653" s="68"/>
      <c r="VWR653" s="68"/>
      <c r="VWS653" s="68"/>
      <c r="VWT653" s="68"/>
      <c r="VWU653" s="68"/>
      <c r="VWV653" s="68"/>
      <c r="VWW653" s="68"/>
      <c r="VWX653" s="68"/>
      <c r="VWY653" s="68"/>
      <c r="VWZ653" s="68"/>
      <c r="VXA653" s="68"/>
      <c r="VXB653" s="68"/>
      <c r="VXC653" s="68"/>
      <c r="VXD653" s="68"/>
      <c r="VXE653" s="68"/>
      <c r="VXF653" s="68"/>
      <c r="VXG653" s="68"/>
      <c r="VXH653" s="68"/>
      <c r="VXI653" s="68"/>
      <c r="VXJ653" s="68"/>
      <c r="VXK653" s="68"/>
      <c r="VXL653" s="68"/>
      <c r="VXM653" s="68"/>
      <c r="VXN653" s="68"/>
      <c r="VXO653" s="68"/>
      <c r="VXP653" s="68"/>
      <c r="VXQ653" s="68"/>
      <c r="VXR653" s="68"/>
      <c r="VXS653" s="68"/>
      <c r="VXT653" s="68"/>
      <c r="VXU653" s="68"/>
      <c r="VXV653" s="68"/>
      <c r="VXW653" s="68"/>
      <c r="VXX653" s="68"/>
      <c r="VXY653" s="68"/>
      <c r="VXZ653" s="68"/>
      <c r="VYA653" s="68"/>
      <c r="VYB653" s="68"/>
      <c r="VYC653" s="68"/>
      <c r="VYD653" s="68"/>
      <c r="VYE653" s="68"/>
      <c r="VYF653" s="68"/>
      <c r="VYG653" s="68"/>
      <c r="VYH653" s="68"/>
      <c r="VYI653" s="68"/>
      <c r="VYJ653" s="68"/>
      <c r="VYK653" s="68"/>
      <c r="VYL653" s="68"/>
      <c r="VYM653" s="68"/>
      <c r="VYN653" s="68"/>
      <c r="VYO653" s="68"/>
      <c r="VYP653" s="68"/>
      <c r="VYQ653" s="68"/>
      <c r="VYR653" s="68"/>
      <c r="VYS653" s="68"/>
      <c r="VYT653" s="68"/>
      <c r="VYU653" s="68"/>
      <c r="VYV653" s="68"/>
      <c r="VYW653" s="68"/>
      <c r="VYX653" s="68"/>
      <c r="VYY653" s="68"/>
      <c r="VYZ653" s="68"/>
      <c r="VZA653" s="68"/>
      <c r="VZB653" s="68"/>
      <c r="VZC653" s="68"/>
      <c r="VZD653" s="68"/>
      <c r="VZE653" s="68"/>
      <c r="VZF653" s="68"/>
      <c r="VZG653" s="68"/>
      <c r="VZH653" s="68"/>
      <c r="VZI653" s="68"/>
      <c r="VZJ653" s="68"/>
      <c r="VZK653" s="68"/>
      <c r="VZL653" s="68"/>
      <c r="VZM653" s="68"/>
      <c r="VZN653" s="68"/>
      <c r="VZO653" s="68"/>
      <c r="VZP653" s="68"/>
      <c r="VZQ653" s="68"/>
      <c r="VZR653" s="68"/>
      <c r="VZS653" s="68"/>
      <c r="VZT653" s="68"/>
      <c r="VZU653" s="68"/>
      <c r="VZV653" s="68"/>
      <c r="VZW653" s="68"/>
      <c r="VZX653" s="68"/>
      <c r="VZY653" s="68"/>
      <c r="VZZ653" s="68"/>
      <c r="WAA653" s="68"/>
      <c r="WAB653" s="68"/>
      <c r="WAC653" s="68"/>
      <c r="WAD653" s="68"/>
      <c r="WAE653" s="68"/>
      <c r="WAF653" s="68"/>
      <c r="WAG653" s="68"/>
      <c r="WAH653" s="68"/>
      <c r="WAI653" s="68"/>
      <c r="WAJ653" s="68"/>
      <c r="WAK653" s="68"/>
      <c r="WAL653" s="68"/>
      <c r="WAM653" s="68"/>
      <c r="WAN653" s="68"/>
      <c r="WAO653" s="68"/>
      <c r="WAP653" s="68"/>
      <c r="WAQ653" s="68"/>
      <c r="WAR653" s="68"/>
      <c r="WAS653" s="68"/>
      <c r="WAT653" s="68"/>
      <c r="WAU653" s="68"/>
      <c r="WAV653" s="68"/>
      <c r="WAW653" s="68"/>
      <c r="WAX653" s="68"/>
      <c r="WAY653" s="68"/>
      <c r="WAZ653" s="68"/>
      <c r="WBA653" s="68"/>
      <c r="WBB653" s="68"/>
      <c r="WBC653" s="68"/>
      <c r="WBD653" s="68"/>
      <c r="WBE653" s="68"/>
      <c r="WBF653" s="68"/>
      <c r="WBG653" s="68"/>
      <c r="WBH653" s="68"/>
      <c r="WBI653" s="68"/>
      <c r="WBJ653" s="68"/>
      <c r="WBK653" s="68"/>
      <c r="WBL653" s="68"/>
      <c r="WBM653" s="68"/>
      <c r="WBN653" s="68"/>
      <c r="WBO653" s="68"/>
      <c r="WBP653" s="68"/>
      <c r="WBQ653" s="68"/>
      <c r="WBR653" s="68"/>
      <c r="WBS653" s="68"/>
      <c r="WBT653" s="68"/>
      <c r="WBU653" s="68"/>
      <c r="WBV653" s="68"/>
      <c r="WBW653" s="68"/>
      <c r="WBX653" s="68"/>
      <c r="WBY653" s="68"/>
      <c r="WBZ653" s="68"/>
      <c r="WCA653" s="68"/>
      <c r="WCB653" s="68"/>
      <c r="WCC653" s="68"/>
      <c r="WCD653" s="68"/>
      <c r="WCE653" s="68"/>
      <c r="WCF653" s="68"/>
      <c r="WCG653" s="68"/>
      <c r="WCH653" s="68"/>
      <c r="WCI653" s="68"/>
      <c r="WCJ653" s="68"/>
      <c r="WCK653" s="68"/>
      <c r="WCL653" s="68"/>
      <c r="WCM653" s="68"/>
      <c r="WCN653" s="68"/>
      <c r="WCO653" s="68"/>
      <c r="WCP653" s="68"/>
      <c r="WCQ653" s="68"/>
      <c r="WCR653" s="68"/>
      <c r="WCS653" s="68"/>
      <c r="WCT653" s="68"/>
      <c r="WCU653" s="68"/>
      <c r="WCV653" s="68"/>
      <c r="WCW653" s="68"/>
      <c r="WCX653" s="68"/>
      <c r="WCY653" s="68"/>
      <c r="WCZ653" s="68"/>
      <c r="WDA653" s="68"/>
      <c r="WDB653" s="68"/>
      <c r="WDC653" s="68"/>
      <c r="WDD653" s="68"/>
      <c r="WDE653" s="68"/>
      <c r="WDF653" s="68"/>
      <c r="WDG653" s="68"/>
      <c r="WDH653" s="68"/>
      <c r="WDI653" s="68"/>
      <c r="WDJ653" s="68"/>
      <c r="WDK653" s="68"/>
      <c r="WDL653" s="68"/>
      <c r="WDM653" s="68"/>
      <c r="WDN653" s="68"/>
      <c r="WDO653" s="68"/>
      <c r="WDP653" s="68"/>
      <c r="WDQ653" s="68"/>
      <c r="WDR653" s="68"/>
      <c r="WDS653" s="68"/>
      <c r="WDT653" s="68"/>
      <c r="WDU653" s="68"/>
      <c r="WDV653" s="68"/>
      <c r="WDW653" s="68"/>
      <c r="WDX653" s="68"/>
      <c r="WDY653" s="68"/>
      <c r="WDZ653" s="68"/>
      <c r="WEA653" s="68"/>
      <c r="WEB653" s="68"/>
      <c r="WEC653" s="68"/>
      <c r="WED653" s="68"/>
      <c r="WEE653" s="68"/>
      <c r="WEF653" s="68"/>
      <c r="WEG653" s="68"/>
      <c r="WEH653" s="68"/>
      <c r="WEI653" s="68"/>
      <c r="WEJ653" s="68"/>
      <c r="WEK653" s="68"/>
      <c r="WEL653" s="68"/>
      <c r="WEM653" s="68"/>
      <c r="WEN653" s="68"/>
      <c r="WEO653" s="68"/>
      <c r="WEP653" s="68"/>
      <c r="WEQ653" s="68"/>
      <c r="WER653" s="68"/>
      <c r="WES653" s="68"/>
      <c r="WET653" s="68"/>
      <c r="WEU653" s="68"/>
      <c r="WEV653" s="68"/>
      <c r="WEW653" s="68"/>
      <c r="WEX653" s="68"/>
      <c r="WEY653" s="68"/>
      <c r="WEZ653" s="68"/>
      <c r="WFA653" s="68"/>
      <c r="WFB653" s="68"/>
      <c r="WFC653" s="68"/>
      <c r="WFD653" s="68"/>
      <c r="WFE653" s="68"/>
      <c r="WFF653" s="68"/>
      <c r="WFG653" s="68"/>
      <c r="WFH653" s="68"/>
      <c r="WFI653" s="68"/>
      <c r="WFJ653" s="68"/>
      <c r="WFK653" s="68"/>
      <c r="WFL653" s="68"/>
      <c r="WFM653" s="68"/>
      <c r="WFN653" s="68"/>
      <c r="WFO653" s="68"/>
      <c r="WFP653" s="68"/>
      <c r="WFQ653" s="68"/>
      <c r="WFR653" s="68"/>
      <c r="WFS653" s="68"/>
      <c r="WFT653" s="68"/>
      <c r="WFU653" s="68"/>
      <c r="WFV653" s="68"/>
      <c r="WFW653" s="68"/>
      <c r="WFX653" s="68"/>
      <c r="WFY653" s="68"/>
      <c r="WFZ653" s="68"/>
      <c r="WGA653" s="68"/>
      <c r="WGB653" s="68"/>
      <c r="WGC653" s="68"/>
      <c r="WGD653" s="68"/>
      <c r="WGE653" s="68"/>
      <c r="WGF653" s="68"/>
      <c r="WGG653" s="68"/>
      <c r="WGH653" s="68"/>
      <c r="WGI653" s="68"/>
      <c r="WGJ653" s="68"/>
      <c r="WGK653" s="68"/>
      <c r="WGL653" s="68"/>
      <c r="WGM653" s="68"/>
      <c r="WGN653" s="68"/>
      <c r="WGO653" s="68"/>
      <c r="WGP653" s="68"/>
      <c r="WGQ653" s="68"/>
      <c r="WGR653" s="68"/>
      <c r="WGS653" s="68"/>
      <c r="WGT653" s="68"/>
      <c r="WGU653" s="68"/>
      <c r="WGV653" s="68"/>
      <c r="WGW653" s="68"/>
      <c r="WGX653" s="68"/>
      <c r="WGY653" s="68"/>
      <c r="WGZ653" s="68"/>
      <c r="WHA653" s="68"/>
      <c r="WHB653" s="68"/>
      <c r="WHC653" s="68"/>
      <c r="WHD653" s="68"/>
      <c r="WHE653" s="68"/>
      <c r="WHF653" s="68"/>
      <c r="WHG653" s="68"/>
      <c r="WHH653" s="68"/>
      <c r="WHI653" s="68"/>
      <c r="WHJ653" s="68"/>
      <c r="WHK653" s="68"/>
      <c r="WHL653" s="68"/>
      <c r="WHM653" s="68"/>
      <c r="WHN653" s="68"/>
      <c r="WHO653" s="68"/>
      <c r="WHP653" s="68"/>
      <c r="WHQ653" s="68"/>
      <c r="WHR653" s="68"/>
      <c r="WHS653" s="68"/>
      <c r="WHT653" s="68"/>
      <c r="WHU653" s="68"/>
      <c r="WHV653" s="68"/>
      <c r="WHW653" s="68"/>
      <c r="WHX653" s="68"/>
      <c r="WHY653" s="68"/>
      <c r="WHZ653" s="68"/>
      <c r="WIA653" s="68"/>
      <c r="WIB653" s="68"/>
      <c r="WIC653" s="68"/>
      <c r="WID653" s="68"/>
      <c r="WIE653" s="68"/>
      <c r="WIF653" s="68"/>
      <c r="WIG653" s="68"/>
      <c r="WIH653" s="68"/>
      <c r="WII653" s="68"/>
      <c r="WIJ653" s="68"/>
      <c r="WIK653" s="68"/>
      <c r="WIL653" s="68"/>
      <c r="WIM653" s="68"/>
      <c r="WIN653" s="68"/>
      <c r="WIO653" s="68"/>
      <c r="WIP653" s="68"/>
      <c r="WIQ653" s="68"/>
      <c r="WIR653" s="68"/>
      <c r="WIS653" s="68"/>
      <c r="WIT653" s="68"/>
      <c r="WIU653" s="68"/>
      <c r="WIV653" s="68"/>
      <c r="WIW653" s="68"/>
      <c r="WIX653" s="68"/>
      <c r="WIY653" s="68"/>
      <c r="WIZ653" s="68"/>
      <c r="WJA653" s="68"/>
      <c r="WJB653" s="68"/>
      <c r="WJC653" s="68"/>
      <c r="WJD653" s="68"/>
      <c r="WJE653" s="68"/>
      <c r="WJF653" s="68"/>
      <c r="WJG653" s="68"/>
      <c r="WJH653" s="68"/>
      <c r="WJI653" s="68"/>
      <c r="WJJ653" s="68"/>
      <c r="WJK653" s="68"/>
      <c r="WJL653" s="68"/>
      <c r="WJM653" s="68"/>
      <c r="WJN653" s="68"/>
      <c r="WJO653" s="68"/>
      <c r="WJP653" s="68"/>
      <c r="WJQ653" s="68"/>
      <c r="WJR653" s="68"/>
      <c r="WJS653" s="68"/>
      <c r="WJT653" s="68"/>
      <c r="WJU653" s="68"/>
      <c r="WJV653" s="68"/>
      <c r="WJW653" s="68"/>
      <c r="WJX653" s="68"/>
      <c r="WJY653" s="68"/>
      <c r="WJZ653" s="68"/>
      <c r="WKA653" s="68"/>
      <c r="WKB653" s="68"/>
      <c r="WKC653" s="68"/>
      <c r="WKD653" s="68"/>
      <c r="WKE653" s="68"/>
      <c r="WKF653" s="68"/>
      <c r="WKG653" s="68"/>
      <c r="WKH653" s="68"/>
      <c r="WKI653" s="68"/>
      <c r="WKJ653" s="68"/>
      <c r="WKK653" s="68"/>
      <c r="WKL653" s="68"/>
      <c r="WKM653" s="68"/>
      <c r="WKN653" s="68"/>
      <c r="WKO653" s="68"/>
      <c r="WKP653" s="68"/>
      <c r="WKQ653" s="68"/>
      <c r="WKR653" s="68"/>
      <c r="WKS653" s="68"/>
      <c r="WKT653" s="68"/>
      <c r="WKU653" s="68"/>
      <c r="WKV653" s="68"/>
      <c r="WKW653" s="68"/>
      <c r="WKX653" s="68"/>
      <c r="WKY653" s="68"/>
      <c r="WKZ653" s="68"/>
      <c r="WLA653" s="68"/>
      <c r="WLB653" s="68"/>
      <c r="WLC653" s="68"/>
      <c r="WLD653" s="68"/>
      <c r="WLE653" s="68"/>
      <c r="WLF653" s="68"/>
      <c r="WLG653" s="68"/>
      <c r="WLH653" s="68"/>
      <c r="WLI653" s="68"/>
      <c r="WLJ653" s="68"/>
      <c r="WLK653" s="68"/>
      <c r="WLL653" s="68"/>
      <c r="WLM653" s="68"/>
      <c r="WLN653" s="68"/>
      <c r="WLO653" s="68"/>
      <c r="WLP653" s="68"/>
      <c r="WLQ653" s="68"/>
      <c r="WLR653" s="68"/>
      <c r="WLS653" s="68"/>
      <c r="WLT653" s="68"/>
      <c r="WLU653" s="68"/>
      <c r="WLV653" s="68"/>
      <c r="WLW653" s="68"/>
      <c r="WLX653" s="68"/>
      <c r="WLY653" s="68"/>
      <c r="WLZ653" s="68"/>
      <c r="WMA653" s="68"/>
      <c r="WMB653" s="68"/>
      <c r="WMC653" s="68"/>
      <c r="WMD653" s="68"/>
      <c r="WME653" s="68"/>
      <c r="WMF653" s="68"/>
      <c r="WMG653" s="68"/>
      <c r="WMH653" s="68"/>
      <c r="WMI653" s="68"/>
      <c r="WMJ653" s="68"/>
      <c r="WMK653" s="68"/>
      <c r="WML653" s="68"/>
      <c r="WMM653" s="68"/>
      <c r="WMN653" s="68"/>
      <c r="WMO653" s="68"/>
      <c r="WMP653" s="68"/>
      <c r="WMQ653" s="68"/>
      <c r="WMR653" s="68"/>
      <c r="WMS653" s="68"/>
      <c r="WMT653" s="68"/>
      <c r="WMU653" s="68"/>
      <c r="WMV653" s="68"/>
      <c r="WMW653" s="68"/>
      <c r="WMX653" s="68"/>
      <c r="WMY653" s="68"/>
      <c r="WMZ653" s="68"/>
      <c r="WNA653" s="68"/>
      <c r="WNB653" s="68"/>
      <c r="WNC653" s="68"/>
      <c r="WND653" s="68"/>
      <c r="WNE653" s="68"/>
      <c r="WNF653" s="68"/>
      <c r="WNG653" s="68"/>
      <c r="WNH653" s="68"/>
      <c r="WNI653" s="68"/>
      <c r="WNJ653" s="68"/>
      <c r="WNK653" s="68"/>
      <c r="WNL653" s="68"/>
      <c r="WNM653" s="68"/>
      <c r="WNN653" s="68"/>
      <c r="WNO653" s="68"/>
      <c r="WNP653" s="68"/>
      <c r="WNQ653" s="68"/>
      <c r="WNR653" s="68"/>
      <c r="WNS653" s="68"/>
      <c r="WNT653" s="68"/>
      <c r="WNU653" s="68"/>
      <c r="WNV653" s="68"/>
      <c r="WNW653" s="68"/>
      <c r="WNX653" s="68"/>
      <c r="WNY653" s="68"/>
      <c r="WNZ653" s="68"/>
      <c r="WOA653" s="68"/>
      <c r="WOB653" s="68"/>
      <c r="WOC653" s="68"/>
      <c r="WOD653" s="68"/>
      <c r="WOE653" s="68"/>
      <c r="WOF653" s="68"/>
      <c r="WOG653" s="68"/>
      <c r="WOH653" s="68"/>
      <c r="WOI653" s="68"/>
      <c r="WOJ653" s="68"/>
      <c r="WOK653" s="68"/>
      <c r="WOL653" s="68"/>
      <c r="WOM653" s="68"/>
      <c r="WON653" s="68"/>
      <c r="WOO653" s="68"/>
      <c r="WOP653" s="68"/>
      <c r="WOQ653" s="68"/>
      <c r="WOR653" s="68"/>
      <c r="WOS653" s="68"/>
      <c r="WOT653" s="68"/>
      <c r="WOU653" s="68"/>
      <c r="WOV653" s="68"/>
      <c r="WOW653" s="68"/>
      <c r="WOX653" s="68"/>
      <c r="WOY653" s="68"/>
      <c r="WOZ653" s="68"/>
      <c r="WPA653" s="68"/>
      <c r="WPB653" s="68"/>
      <c r="WPC653" s="68"/>
      <c r="WPD653" s="68"/>
      <c r="WPE653" s="68"/>
      <c r="WPF653" s="68"/>
      <c r="WPG653" s="68"/>
      <c r="WPH653" s="68"/>
      <c r="WPI653" s="68"/>
      <c r="WPJ653" s="68"/>
      <c r="WPK653" s="68"/>
      <c r="WPL653" s="68"/>
      <c r="WPM653" s="68"/>
      <c r="WPN653" s="68"/>
      <c r="WPO653" s="68"/>
      <c r="WPP653" s="68"/>
      <c r="WPQ653" s="68"/>
      <c r="WPR653" s="68"/>
      <c r="WPS653" s="68"/>
      <c r="WPT653" s="68"/>
      <c r="WPU653" s="68"/>
      <c r="WPV653" s="68"/>
      <c r="WPW653" s="68"/>
      <c r="WPX653" s="68"/>
      <c r="WPY653" s="68"/>
      <c r="WPZ653" s="68"/>
      <c r="WQA653" s="68"/>
      <c r="WQB653" s="68"/>
      <c r="WQC653" s="68"/>
      <c r="WQD653" s="68"/>
      <c r="WQE653" s="68"/>
      <c r="WQF653" s="68"/>
      <c r="WQG653" s="68"/>
      <c r="WQH653" s="68"/>
      <c r="WQI653" s="68"/>
      <c r="WQJ653" s="68"/>
      <c r="WQK653" s="68"/>
      <c r="WQL653" s="68"/>
      <c r="WQM653" s="68"/>
      <c r="WQN653" s="68"/>
      <c r="WQO653" s="68"/>
      <c r="WQP653" s="68"/>
      <c r="WQQ653" s="68"/>
      <c r="WQR653" s="68"/>
      <c r="WQS653" s="68"/>
      <c r="WQT653" s="68"/>
      <c r="WQU653" s="68"/>
      <c r="WQV653" s="68"/>
      <c r="WQW653" s="68"/>
      <c r="WQX653" s="68"/>
      <c r="WQY653" s="68"/>
      <c r="WQZ653" s="68"/>
      <c r="WRA653" s="68"/>
      <c r="WRB653" s="68"/>
      <c r="WRC653" s="68"/>
      <c r="WRD653" s="68"/>
      <c r="WRE653" s="68"/>
      <c r="WRF653" s="68"/>
      <c r="WRG653" s="68"/>
      <c r="WRH653" s="68"/>
      <c r="WRI653" s="68"/>
      <c r="WRJ653" s="68"/>
      <c r="WRK653" s="68"/>
      <c r="WRL653" s="68"/>
      <c r="WRM653" s="68"/>
      <c r="WRN653" s="68"/>
      <c r="WRO653" s="68"/>
      <c r="WRP653" s="68"/>
      <c r="WRQ653" s="68"/>
      <c r="WRR653" s="68"/>
      <c r="WRS653" s="68"/>
      <c r="WRT653" s="68"/>
      <c r="WRU653" s="68"/>
      <c r="WRV653" s="68"/>
      <c r="WRW653" s="68"/>
      <c r="WRX653" s="68"/>
      <c r="WRY653" s="68"/>
      <c r="WRZ653" s="68"/>
      <c r="WSA653" s="68"/>
      <c r="WSB653" s="68"/>
      <c r="WSC653" s="68"/>
      <c r="WSD653" s="68"/>
      <c r="WSE653" s="68"/>
      <c r="WSF653" s="68"/>
      <c r="WSG653" s="68"/>
      <c r="WSH653" s="68"/>
      <c r="WSI653" s="68"/>
      <c r="WSJ653" s="68"/>
      <c r="WSK653" s="68"/>
      <c r="WSL653" s="68"/>
      <c r="WSM653" s="68"/>
      <c r="WSN653" s="68"/>
      <c r="WSO653" s="68"/>
      <c r="WSP653" s="68"/>
      <c r="WSQ653" s="68"/>
      <c r="WSR653" s="68"/>
      <c r="WSS653" s="68"/>
      <c r="WST653" s="68"/>
      <c r="WSU653" s="68"/>
      <c r="WSV653" s="68"/>
      <c r="WSW653" s="68"/>
      <c r="WSX653" s="68"/>
      <c r="WSY653" s="68"/>
      <c r="WSZ653" s="68"/>
      <c r="WTA653" s="68"/>
      <c r="WTB653" s="68"/>
      <c r="WTC653" s="68"/>
      <c r="WTD653" s="68"/>
      <c r="WTE653" s="68"/>
      <c r="WTF653" s="68"/>
      <c r="WTG653" s="68"/>
      <c r="WTH653" s="68"/>
      <c r="WTI653" s="68"/>
      <c r="WTJ653" s="68"/>
      <c r="WTK653" s="68"/>
      <c r="WTL653" s="68"/>
      <c r="WTM653" s="68"/>
      <c r="WTN653" s="68"/>
      <c r="WTO653" s="68"/>
      <c r="WTP653" s="68"/>
      <c r="WTQ653" s="68"/>
      <c r="WTR653" s="68"/>
      <c r="WTS653" s="68"/>
      <c r="WTT653" s="68"/>
      <c r="WTU653" s="68"/>
      <c r="WTV653" s="68"/>
      <c r="WTW653" s="68"/>
      <c r="WTX653" s="68"/>
      <c r="WTY653" s="68"/>
      <c r="WTZ653" s="68"/>
      <c r="WUA653" s="68"/>
      <c r="WUB653" s="68"/>
      <c r="WUC653" s="68"/>
      <c r="WUD653" s="68"/>
      <c r="WUE653" s="68"/>
      <c r="WUF653" s="68"/>
      <c r="WUG653" s="68"/>
      <c r="WUH653" s="68"/>
      <c r="WUI653" s="68"/>
      <c r="WUJ653" s="68"/>
      <c r="WUK653" s="68"/>
      <c r="WUL653" s="68"/>
      <c r="WUM653" s="68"/>
      <c r="WUN653" s="68"/>
      <c r="WUO653" s="68"/>
      <c r="WUP653" s="68"/>
      <c r="WUQ653" s="68"/>
      <c r="WUR653" s="68"/>
      <c r="WUS653" s="68"/>
      <c r="WUT653" s="68"/>
      <c r="WUU653" s="68"/>
      <c r="WUV653" s="68"/>
      <c r="WUW653" s="68"/>
      <c r="WUX653" s="68"/>
      <c r="WUY653" s="68"/>
      <c r="WUZ653" s="68"/>
      <c r="WVA653" s="68"/>
      <c r="WVB653" s="68"/>
      <c r="WVC653" s="68"/>
      <c r="WVD653" s="68"/>
      <c r="WVE653" s="68"/>
      <c r="WVF653" s="68"/>
      <c r="WVG653" s="68"/>
      <c r="WVH653" s="68"/>
      <c r="WVI653" s="68"/>
      <c r="WVJ653" s="68"/>
      <c r="WVK653" s="68"/>
      <c r="WVL653" s="68"/>
      <c r="WVM653" s="68"/>
      <c r="WVN653" s="68"/>
      <c r="WVO653" s="68"/>
      <c r="WVP653" s="68"/>
      <c r="WVQ653" s="68"/>
      <c r="WVR653" s="68"/>
      <c r="WVS653" s="68"/>
      <c r="WVT653" s="68"/>
      <c r="WVU653" s="68"/>
      <c r="WVV653" s="68"/>
      <c r="WVW653" s="68"/>
      <c r="WVX653" s="68"/>
      <c r="WVY653" s="68"/>
      <c r="WVZ653" s="68"/>
      <c r="WWA653" s="68"/>
      <c r="WWB653" s="68"/>
      <c r="WWC653" s="68"/>
      <c r="WWD653" s="68"/>
      <c r="WWE653" s="68"/>
      <c r="WWF653" s="68"/>
      <c r="WWG653" s="68"/>
      <c r="WWH653" s="68"/>
      <c r="WWI653" s="68"/>
      <c r="WWJ653" s="68"/>
      <c r="WWK653" s="68"/>
      <c r="WWL653" s="68"/>
      <c r="WWM653" s="68"/>
      <c r="WWN653" s="68"/>
      <c r="WWO653" s="68"/>
      <c r="WWP653" s="68"/>
      <c r="WWQ653" s="68"/>
      <c r="WWR653" s="68"/>
      <c r="WWS653" s="68"/>
      <c r="WWT653" s="68"/>
      <c r="WWU653" s="68"/>
      <c r="WWV653" s="68"/>
      <c r="WWW653" s="68"/>
      <c r="WWX653" s="68"/>
      <c r="WWY653" s="68"/>
      <c r="WWZ653" s="68"/>
      <c r="WXA653" s="68"/>
      <c r="WXB653" s="68"/>
      <c r="WXC653" s="68"/>
      <c r="WXD653" s="68"/>
      <c r="WXE653" s="68"/>
      <c r="WXF653" s="68"/>
      <c r="WXG653" s="68"/>
      <c r="WXH653" s="68"/>
      <c r="WXI653" s="68"/>
      <c r="WXJ653" s="68"/>
      <c r="WXK653" s="68"/>
      <c r="WXL653" s="68"/>
      <c r="WXM653" s="68"/>
      <c r="WXN653" s="68"/>
      <c r="WXO653" s="68"/>
      <c r="WXP653" s="68"/>
      <c r="WXQ653" s="68"/>
      <c r="WXR653" s="68"/>
      <c r="WXS653" s="68"/>
      <c r="WXT653" s="68"/>
      <c r="WXU653" s="68"/>
      <c r="WXV653" s="68"/>
      <c r="WXW653" s="68"/>
      <c r="WXX653" s="68"/>
      <c r="WXY653" s="68"/>
      <c r="WXZ653" s="68"/>
      <c r="WYA653" s="68"/>
      <c r="WYB653" s="68"/>
      <c r="WYC653" s="68"/>
      <c r="WYD653" s="68"/>
      <c r="WYE653" s="68"/>
      <c r="WYF653" s="68"/>
      <c r="WYG653" s="68"/>
      <c r="WYH653" s="68"/>
      <c r="WYI653" s="68"/>
      <c r="WYJ653" s="68"/>
      <c r="WYK653" s="68"/>
      <c r="WYL653" s="68"/>
      <c r="WYM653" s="68"/>
      <c r="WYN653" s="68"/>
      <c r="WYO653" s="68"/>
      <c r="WYP653" s="68"/>
      <c r="WYQ653" s="68"/>
      <c r="WYR653" s="68"/>
      <c r="WYS653" s="68"/>
      <c r="WYT653" s="68"/>
      <c r="WYU653" s="68"/>
      <c r="WYV653" s="68"/>
      <c r="WYW653" s="68"/>
      <c r="WYX653" s="68"/>
      <c r="WYY653" s="68"/>
      <c r="WYZ653" s="68"/>
      <c r="WZA653" s="68"/>
      <c r="WZB653" s="68"/>
      <c r="WZC653" s="68"/>
      <c r="WZD653" s="68"/>
      <c r="WZE653" s="68"/>
      <c r="WZF653" s="68"/>
      <c r="WZG653" s="68"/>
      <c r="WZH653" s="68"/>
      <c r="WZI653" s="68"/>
      <c r="WZJ653" s="68"/>
      <c r="WZK653" s="68"/>
      <c r="WZL653" s="68"/>
      <c r="WZM653" s="68"/>
      <c r="WZN653" s="68"/>
      <c r="WZO653" s="68"/>
      <c r="WZP653" s="68"/>
      <c r="WZQ653" s="68"/>
      <c r="WZR653" s="68"/>
      <c r="WZS653" s="68"/>
      <c r="WZT653" s="68"/>
      <c r="WZU653" s="68"/>
      <c r="WZV653" s="68"/>
      <c r="WZW653" s="68"/>
      <c r="WZX653" s="68"/>
      <c r="WZY653" s="68"/>
      <c r="WZZ653" s="68"/>
      <c r="XAA653" s="68"/>
      <c r="XAB653" s="68"/>
      <c r="XAC653" s="68"/>
      <c r="XAD653" s="68"/>
      <c r="XAE653" s="68"/>
      <c r="XAF653" s="68"/>
      <c r="XAG653" s="68"/>
      <c r="XAH653" s="68"/>
      <c r="XAI653" s="68"/>
      <c r="XAJ653" s="68"/>
      <c r="XAK653" s="68"/>
      <c r="XAL653" s="68"/>
      <c r="XAM653" s="68"/>
      <c r="XAN653" s="68"/>
      <c r="XAO653" s="68"/>
      <c r="XAP653" s="68"/>
      <c r="XAQ653" s="68"/>
      <c r="XAR653" s="68"/>
      <c r="XAS653" s="68"/>
      <c r="XAT653" s="68"/>
      <c r="XAU653" s="68"/>
      <c r="XAV653" s="68"/>
      <c r="XAW653" s="68"/>
      <c r="XAX653" s="68"/>
      <c r="XAY653" s="68"/>
      <c r="XAZ653" s="68"/>
      <c r="XBA653" s="68"/>
      <c r="XBB653" s="68"/>
      <c r="XBC653" s="68"/>
      <c r="XBD653" s="68"/>
      <c r="XBE653" s="68"/>
      <c r="XBF653" s="68"/>
      <c r="XBG653" s="68"/>
      <c r="XBH653" s="68"/>
      <c r="XBI653" s="68"/>
      <c r="XBJ653" s="68"/>
      <c r="XBK653" s="68"/>
      <c r="XBL653" s="68"/>
      <c r="XBM653" s="68"/>
      <c r="XBN653" s="68"/>
      <c r="XBO653" s="68"/>
      <c r="XBP653" s="68"/>
      <c r="XBQ653" s="68"/>
      <c r="XBR653" s="68"/>
      <c r="XBS653" s="68"/>
      <c r="XBT653" s="68"/>
      <c r="XBU653" s="68"/>
      <c r="XBV653" s="68"/>
      <c r="XBW653" s="68"/>
      <c r="XBX653" s="68"/>
      <c r="XBY653" s="68"/>
      <c r="XBZ653" s="68"/>
      <c r="XCA653" s="68"/>
      <c r="XCB653" s="68"/>
      <c r="XCC653" s="68"/>
      <c r="XCD653" s="68"/>
      <c r="XCE653" s="68"/>
      <c r="XCF653" s="68"/>
      <c r="XCG653" s="68"/>
      <c r="XCH653" s="68"/>
      <c r="XCI653" s="68"/>
      <c r="XCJ653" s="68"/>
      <c r="XCK653" s="68"/>
      <c r="XCL653" s="68"/>
      <c r="XCM653" s="68"/>
      <c r="XCN653" s="68"/>
      <c r="XCO653" s="68"/>
      <c r="XCP653" s="68"/>
      <c r="XCQ653" s="68"/>
      <c r="XCR653" s="68"/>
      <c r="XCS653" s="68"/>
      <c r="XCT653" s="68"/>
      <c r="XCU653" s="68"/>
      <c r="XCV653" s="68"/>
      <c r="XCW653" s="68"/>
      <c r="XCX653" s="68"/>
      <c r="XCY653" s="68"/>
      <c r="XCZ653" s="68"/>
      <c r="XDA653" s="68"/>
      <c r="XDB653" s="68"/>
      <c r="XDC653" s="68"/>
      <c r="XDD653" s="68"/>
      <c r="XDE653" s="68"/>
      <c r="XDF653" s="68"/>
      <c r="XDG653" s="68"/>
      <c r="XDH653" s="68"/>
      <c r="XDI653" s="68"/>
      <c r="XDJ653" s="68"/>
      <c r="XDK653" s="68"/>
      <c r="XDL653" s="68"/>
      <c r="XDM653" s="68"/>
      <c r="XDN653" s="68"/>
      <c r="XDO653" s="68"/>
      <c r="XDP653" s="68"/>
      <c r="XDQ653" s="68"/>
      <c r="XDR653" s="68"/>
      <c r="XDS653" s="68"/>
      <c r="XDT653" s="68"/>
      <c r="XDU653" s="68"/>
      <c r="XDV653" s="68"/>
      <c r="XDW653" s="68"/>
      <c r="XDX653" s="68"/>
      <c r="XDY653" s="68"/>
      <c r="XDZ653" s="68"/>
      <c r="XEA653" s="68"/>
      <c r="XEB653" s="68"/>
      <c r="XEC653" s="68"/>
      <c r="XED653" s="68"/>
      <c r="XEE653" s="68"/>
      <c r="XEF653" s="68"/>
      <c r="XEG653" s="68"/>
      <c r="XEH653" s="68"/>
      <c r="XEI653" s="68"/>
      <c r="XEJ653" s="68"/>
      <c r="XEK653" s="68"/>
      <c r="XEL653" s="68"/>
      <c r="XEM653" s="68"/>
      <c r="XEN653" s="68"/>
      <c r="XEO653" s="68"/>
      <c r="XEP653" s="68"/>
      <c r="XEQ653" s="68"/>
      <c r="XER653" s="68"/>
      <c r="XES653" s="68"/>
      <c r="XET653" s="68"/>
      <c r="XEU653" s="68"/>
      <c r="XEV653" s="68"/>
      <c r="XEW653" s="68"/>
      <c r="XEX653" s="68"/>
      <c r="XEY653" s="68"/>
      <c r="XEZ653" s="68"/>
      <c r="XFA653" s="68"/>
      <c r="XFB653" s="68"/>
      <c r="XFC653" s="68"/>
      <c r="XFD653" s="68"/>
    </row>
    <row r="654" spans="1:16384">
      <c r="A654" s="111" t="s">
        <v>461</v>
      </c>
      <c r="B654" s="112"/>
      <c r="C654" s="112"/>
      <c r="D654" s="112"/>
      <c r="E654" s="112"/>
      <c r="F654" s="112"/>
      <c r="G654" s="112"/>
      <c r="H654" s="113"/>
    </row>
    <row r="655" spans="1:16384" s="40" customFormat="1" ht="21">
      <c r="A655" s="89" t="s">
        <v>1760</v>
      </c>
      <c r="B655" s="89" t="s">
        <v>1</v>
      </c>
      <c r="C655" s="89" t="s">
        <v>3</v>
      </c>
      <c r="D655" s="89" t="s">
        <v>4</v>
      </c>
      <c r="E655" s="39" t="s">
        <v>1776</v>
      </c>
      <c r="F655" s="39" t="s">
        <v>1727</v>
      </c>
      <c r="G655" s="39" t="s">
        <v>1728</v>
      </c>
      <c r="H655" s="89" t="s">
        <v>1784</v>
      </c>
    </row>
    <row r="656" spans="1:16384">
      <c r="A656" s="91" t="s">
        <v>459</v>
      </c>
      <c r="B656" s="91" t="s">
        <v>460</v>
      </c>
      <c r="C656" s="91" t="s">
        <v>461</v>
      </c>
      <c r="D656" s="91" t="s">
        <v>1757</v>
      </c>
      <c r="E656" s="92">
        <v>25350</v>
      </c>
      <c r="F656" s="92"/>
      <c r="G656" s="92"/>
      <c r="H656" s="91"/>
    </row>
    <row r="657" spans="1:8">
      <c r="A657" s="91" t="s">
        <v>531</v>
      </c>
      <c r="B657" s="91" t="s">
        <v>532</v>
      </c>
      <c r="C657" s="91" t="s">
        <v>533</v>
      </c>
      <c r="D657" s="91" t="s">
        <v>534</v>
      </c>
      <c r="E657" s="92">
        <v>29230</v>
      </c>
      <c r="F657" s="92"/>
      <c r="G657" s="92"/>
      <c r="H657" s="91"/>
    </row>
    <row r="658" spans="1:8">
      <c r="A658" s="91" t="s">
        <v>720</v>
      </c>
      <c r="B658" s="91" t="s">
        <v>721</v>
      </c>
      <c r="C658" s="91" t="s">
        <v>461</v>
      </c>
      <c r="D658" s="91" t="s">
        <v>1757</v>
      </c>
      <c r="E658" s="92">
        <v>360</v>
      </c>
      <c r="F658" s="92"/>
      <c r="G658" s="92"/>
      <c r="H658" s="91"/>
    </row>
    <row r="659" spans="1:8">
      <c r="A659" s="91" t="s">
        <v>993</v>
      </c>
      <c r="B659" s="91" t="s">
        <v>994</v>
      </c>
      <c r="C659" s="91" t="s">
        <v>461</v>
      </c>
      <c r="D659" s="91" t="s">
        <v>995</v>
      </c>
      <c r="E659" s="92">
        <v>9600</v>
      </c>
      <c r="F659" s="92"/>
      <c r="G659" s="92"/>
      <c r="H659" s="91"/>
    </row>
    <row r="660" spans="1:8">
      <c r="A660" s="91" t="s">
        <v>996</v>
      </c>
      <c r="B660" s="91" t="s">
        <v>997</v>
      </c>
      <c r="C660" s="91" t="s">
        <v>461</v>
      </c>
      <c r="D660" s="91" t="s">
        <v>998</v>
      </c>
      <c r="E660" s="92">
        <v>5750</v>
      </c>
      <c r="F660" s="92"/>
      <c r="G660" s="92"/>
      <c r="H660" s="91"/>
    </row>
    <row r="661" spans="1:8">
      <c r="A661" s="91" t="s">
        <v>1167</v>
      </c>
      <c r="B661" s="91" t="s">
        <v>1168</v>
      </c>
      <c r="C661" s="91" t="s">
        <v>461</v>
      </c>
      <c r="D661" s="91" t="s">
        <v>1757</v>
      </c>
      <c r="E661" s="92">
        <v>2590</v>
      </c>
      <c r="F661" s="92"/>
      <c r="G661" s="92"/>
      <c r="H661" s="91"/>
    </row>
    <row r="662" spans="1:8">
      <c r="A662" s="91" t="s">
        <v>1174</v>
      </c>
      <c r="B662" s="91" t="s">
        <v>1175</v>
      </c>
      <c r="C662" s="91" t="s">
        <v>461</v>
      </c>
      <c r="D662" s="91" t="s">
        <v>1176</v>
      </c>
      <c r="E662" s="92">
        <v>40320</v>
      </c>
      <c r="F662" s="92">
        <v>35000</v>
      </c>
      <c r="G662" s="92">
        <f>E662-F662</f>
        <v>5320</v>
      </c>
      <c r="H662" s="91"/>
    </row>
    <row r="663" spans="1:8">
      <c r="A663" s="91"/>
      <c r="B663" s="91"/>
      <c r="C663" s="91"/>
      <c r="D663" s="91"/>
      <c r="E663" s="92"/>
      <c r="F663" s="92"/>
      <c r="G663" s="92"/>
      <c r="H663" s="91"/>
    </row>
    <row r="664" spans="1:8">
      <c r="A664" s="111" t="s">
        <v>587</v>
      </c>
      <c r="B664" s="112"/>
      <c r="C664" s="112"/>
      <c r="D664" s="112"/>
      <c r="E664" s="112"/>
      <c r="F664" s="112"/>
      <c r="G664" s="112"/>
      <c r="H664" s="113"/>
    </row>
    <row r="665" spans="1:8" s="40" customFormat="1" ht="21">
      <c r="A665" s="89" t="s">
        <v>1760</v>
      </c>
      <c r="B665" s="89" t="s">
        <v>1</v>
      </c>
      <c r="C665" s="89" t="s">
        <v>3</v>
      </c>
      <c r="D665" s="89" t="s">
        <v>4</v>
      </c>
      <c r="E665" s="39" t="s">
        <v>1776</v>
      </c>
      <c r="F665" s="39" t="s">
        <v>1727</v>
      </c>
      <c r="G665" s="39" t="s">
        <v>1728</v>
      </c>
      <c r="H665" s="89" t="s">
        <v>1784</v>
      </c>
    </row>
    <row r="666" spans="1:8">
      <c r="A666" s="91" t="s">
        <v>428</v>
      </c>
      <c r="B666" s="91" t="s">
        <v>429</v>
      </c>
      <c r="C666" s="91" t="s">
        <v>430</v>
      </c>
      <c r="D666" s="91"/>
      <c r="E666" s="92">
        <v>5000</v>
      </c>
      <c r="F666" s="92"/>
      <c r="G666" s="92"/>
      <c r="H666" s="91"/>
    </row>
    <row r="667" spans="1:8">
      <c r="A667" s="91" t="s">
        <v>585</v>
      </c>
      <c r="B667" s="91" t="s">
        <v>586</v>
      </c>
      <c r="C667" s="91" t="s">
        <v>587</v>
      </c>
      <c r="D667" s="91"/>
      <c r="E667" s="92">
        <v>8000</v>
      </c>
      <c r="F667" s="92"/>
      <c r="G667" s="92"/>
      <c r="H667" s="91"/>
    </row>
    <row r="668" spans="1:8">
      <c r="A668" s="91" t="s">
        <v>1039</v>
      </c>
      <c r="B668" s="91" t="s">
        <v>1040</v>
      </c>
      <c r="C668" s="91" t="s">
        <v>587</v>
      </c>
      <c r="D668" s="91" t="s">
        <v>1041</v>
      </c>
      <c r="E668" s="92">
        <v>12000</v>
      </c>
      <c r="F668" s="92">
        <v>6000</v>
      </c>
      <c r="G668" s="92">
        <f>E668-F668</f>
        <v>6000</v>
      </c>
      <c r="H668" s="91"/>
    </row>
    <row r="669" spans="1:8">
      <c r="A669" s="91"/>
      <c r="B669" s="91"/>
      <c r="C669" s="91"/>
      <c r="D669" s="91"/>
      <c r="E669" s="92"/>
      <c r="F669" s="92"/>
      <c r="G669" s="92"/>
      <c r="H669" s="91"/>
    </row>
    <row r="670" spans="1:8">
      <c r="A670" s="91"/>
      <c r="B670" s="91"/>
      <c r="C670" s="91"/>
      <c r="D670" s="91"/>
      <c r="E670" s="92"/>
      <c r="F670" s="92"/>
      <c r="G670" s="92"/>
      <c r="H670" s="91"/>
    </row>
    <row r="671" spans="1:8">
      <c r="A671" s="111" t="s">
        <v>117</v>
      </c>
      <c r="B671" s="112"/>
      <c r="C671" s="112"/>
      <c r="D671" s="112"/>
      <c r="E671" s="112"/>
      <c r="F671" s="112"/>
      <c r="G671" s="112"/>
      <c r="H671" s="113"/>
    </row>
    <row r="672" spans="1:8" s="40" customFormat="1" ht="21">
      <c r="A672" s="89" t="s">
        <v>1760</v>
      </c>
      <c r="B672" s="89" t="s">
        <v>1</v>
      </c>
      <c r="C672" s="89" t="s">
        <v>3</v>
      </c>
      <c r="D672" s="89" t="s">
        <v>4</v>
      </c>
      <c r="E672" s="39" t="s">
        <v>1776</v>
      </c>
      <c r="F672" s="39" t="s">
        <v>1727</v>
      </c>
      <c r="G672" s="39" t="s">
        <v>1728</v>
      </c>
      <c r="H672" s="89" t="s">
        <v>1784</v>
      </c>
    </row>
    <row r="673" spans="1:8">
      <c r="A673" s="91"/>
      <c r="B673" s="91"/>
      <c r="C673" s="91"/>
      <c r="D673" s="91"/>
      <c r="E673" s="92"/>
      <c r="F673" s="92"/>
      <c r="G673" s="92"/>
      <c r="H673" s="91"/>
    </row>
    <row r="674" spans="1:8">
      <c r="A674" s="91" t="s">
        <v>115</v>
      </c>
      <c r="B674" s="91" t="s">
        <v>116</v>
      </c>
      <c r="C674" s="91" t="s">
        <v>117</v>
      </c>
      <c r="D674" s="91" t="s">
        <v>1757</v>
      </c>
      <c r="E674" s="92">
        <v>44000</v>
      </c>
      <c r="F674" s="92"/>
      <c r="G674" s="92"/>
      <c r="H674" s="91"/>
    </row>
    <row r="675" spans="1:8">
      <c r="A675" s="91" t="s">
        <v>136</v>
      </c>
      <c r="B675" s="91" t="s">
        <v>137</v>
      </c>
      <c r="C675" s="91" t="s">
        <v>117</v>
      </c>
      <c r="D675" s="91" t="s">
        <v>138</v>
      </c>
      <c r="E675" s="92">
        <v>8000</v>
      </c>
      <c r="F675" s="92"/>
      <c r="G675" s="92"/>
      <c r="H675" s="91"/>
    </row>
    <row r="676" spans="1:8">
      <c r="A676" s="91" t="s">
        <v>162</v>
      </c>
      <c r="B676" s="91" t="s">
        <v>163</v>
      </c>
      <c r="C676" s="91" t="s">
        <v>164</v>
      </c>
      <c r="D676" s="91" t="s">
        <v>1757</v>
      </c>
      <c r="E676" s="92">
        <v>15280</v>
      </c>
      <c r="F676" s="92"/>
      <c r="G676" s="92"/>
      <c r="H676" s="91"/>
    </row>
    <row r="677" spans="1:8">
      <c r="A677" s="91" t="s">
        <v>229</v>
      </c>
      <c r="B677" s="91" t="s">
        <v>230</v>
      </c>
      <c r="C677" s="91" t="s">
        <v>164</v>
      </c>
      <c r="D677" s="91" t="s">
        <v>231</v>
      </c>
      <c r="E677" s="92">
        <v>12100</v>
      </c>
      <c r="F677" s="92"/>
      <c r="G677" s="92"/>
      <c r="H677" s="91"/>
    </row>
    <row r="678" spans="1:8">
      <c r="A678" s="91" t="s">
        <v>232</v>
      </c>
      <c r="B678" s="91" t="s">
        <v>233</v>
      </c>
      <c r="C678" s="91" t="s">
        <v>117</v>
      </c>
      <c r="D678" s="91" t="s">
        <v>1757</v>
      </c>
      <c r="E678" s="92">
        <v>100000</v>
      </c>
      <c r="F678" s="92">
        <v>60000</v>
      </c>
      <c r="G678" s="92">
        <f>E678-F678</f>
        <v>40000</v>
      </c>
      <c r="H678" s="91"/>
    </row>
    <row r="679" spans="1:8">
      <c r="A679" s="91" t="s">
        <v>336</v>
      </c>
      <c r="B679" s="91" t="s">
        <v>45</v>
      </c>
      <c r="C679" s="91" t="s">
        <v>164</v>
      </c>
      <c r="D679" s="91" t="s">
        <v>337</v>
      </c>
      <c r="E679" s="92">
        <v>36600</v>
      </c>
      <c r="F679" s="92"/>
      <c r="G679" s="92"/>
      <c r="H679" s="91"/>
    </row>
    <row r="680" spans="1:8">
      <c r="A680" s="91" t="s">
        <v>371</v>
      </c>
      <c r="B680" s="91" t="s">
        <v>372</v>
      </c>
      <c r="C680" s="91" t="s">
        <v>164</v>
      </c>
      <c r="D680" s="91" t="s">
        <v>373</v>
      </c>
      <c r="E680" s="92">
        <v>17150</v>
      </c>
      <c r="F680" s="92">
        <v>3000</v>
      </c>
      <c r="G680" s="92">
        <f>E680-F680</f>
        <v>14150</v>
      </c>
      <c r="H680" s="91"/>
    </row>
    <row r="681" spans="1:8">
      <c r="A681" s="91" t="s">
        <v>384</v>
      </c>
      <c r="B681" s="91" t="s">
        <v>385</v>
      </c>
      <c r="C681" s="91" t="s">
        <v>164</v>
      </c>
      <c r="D681" s="91" t="s">
        <v>386</v>
      </c>
      <c r="E681" s="92">
        <v>63850</v>
      </c>
      <c r="F681" s="92">
        <v>15000</v>
      </c>
      <c r="G681" s="92">
        <f>E681-F681</f>
        <v>48850</v>
      </c>
      <c r="H681" s="91"/>
    </row>
    <row r="682" spans="1:8">
      <c r="A682" s="91" t="s">
        <v>575</v>
      </c>
      <c r="B682" s="91" t="s">
        <v>137</v>
      </c>
      <c r="C682" s="91" t="s">
        <v>164</v>
      </c>
      <c r="D682" s="91" t="s">
        <v>1757</v>
      </c>
      <c r="E682" s="92">
        <v>19450</v>
      </c>
      <c r="F682" s="92">
        <v>10000</v>
      </c>
      <c r="G682" s="92">
        <f>E682-F682</f>
        <v>9450</v>
      </c>
      <c r="H682" s="91"/>
    </row>
    <row r="683" spans="1:8">
      <c r="A683" s="91" t="s">
        <v>660</v>
      </c>
      <c r="B683" s="91" t="s">
        <v>661</v>
      </c>
      <c r="C683" s="91" t="s">
        <v>164</v>
      </c>
      <c r="D683" s="91" t="s">
        <v>662</v>
      </c>
      <c r="E683" s="92">
        <v>4000</v>
      </c>
      <c r="F683" s="92"/>
      <c r="G683" s="92"/>
      <c r="H683" s="91"/>
    </row>
    <row r="684" spans="1:8">
      <c r="A684" s="91" t="s">
        <v>663</v>
      </c>
      <c r="B684" s="91" t="s">
        <v>664</v>
      </c>
      <c r="C684" s="91" t="s">
        <v>164</v>
      </c>
      <c r="D684" s="91" t="s">
        <v>1757</v>
      </c>
      <c r="E684" s="92">
        <v>25000</v>
      </c>
      <c r="F684" s="92"/>
      <c r="G684" s="92"/>
      <c r="H684" s="91"/>
    </row>
    <row r="685" spans="1:8">
      <c r="A685" s="91" t="s">
        <v>806</v>
      </c>
      <c r="B685" s="91" t="s">
        <v>291</v>
      </c>
      <c r="C685" s="91" t="s">
        <v>164</v>
      </c>
      <c r="D685" s="91" t="s">
        <v>1757</v>
      </c>
      <c r="E685" s="92">
        <v>5240</v>
      </c>
      <c r="F685" s="92"/>
      <c r="G685" s="92"/>
      <c r="H685" s="91"/>
    </row>
    <row r="686" spans="1:8">
      <c r="A686" s="91" t="s">
        <v>807</v>
      </c>
      <c r="B686" s="91" t="s">
        <v>808</v>
      </c>
      <c r="C686" s="91" t="s">
        <v>164</v>
      </c>
      <c r="D686" s="91" t="s">
        <v>1757</v>
      </c>
      <c r="E686" s="92">
        <v>290</v>
      </c>
      <c r="F686" s="92"/>
      <c r="G686" s="92"/>
      <c r="H686" s="91"/>
    </row>
    <row r="687" spans="1:8">
      <c r="A687" s="91" t="s">
        <v>849</v>
      </c>
      <c r="B687" s="91" t="s">
        <v>850</v>
      </c>
      <c r="C687" s="91" t="s">
        <v>164</v>
      </c>
      <c r="D687" s="91" t="s">
        <v>851</v>
      </c>
      <c r="E687" s="92">
        <v>1740</v>
      </c>
      <c r="F687" s="92"/>
      <c r="G687" s="92"/>
      <c r="H687" s="91"/>
    </row>
    <row r="688" spans="1:8">
      <c r="A688" s="91" t="s">
        <v>854</v>
      </c>
      <c r="B688" s="91" t="s">
        <v>855</v>
      </c>
      <c r="C688" s="91" t="s">
        <v>164</v>
      </c>
      <c r="D688" s="91" t="s">
        <v>1757</v>
      </c>
      <c r="E688" s="92">
        <v>7400</v>
      </c>
      <c r="F688" s="92"/>
      <c r="G688" s="92"/>
      <c r="H688" s="91"/>
    </row>
    <row r="689" spans="1:8">
      <c r="A689" s="91" t="s">
        <v>856</v>
      </c>
      <c r="B689" s="91" t="s">
        <v>857</v>
      </c>
      <c r="C689" s="91" t="s">
        <v>164</v>
      </c>
      <c r="D689" s="91" t="s">
        <v>1757</v>
      </c>
      <c r="E689" s="92">
        <v>3700</v>
      </c>
      <c r="F689" s="92"/>
      <c r="G689" s="92"/>
      <c r="H689" s="91"/>
    </row>
    <row r="690" spans="1:8">
      <c r="A690" s="91" t="s">
        <v>858</v>
      </c>
      <c r="B690" s="91" t="s">
        <v>859</v>
      </c>
      <c r="C690" s="91" t="s">
        <v>164</v>
      </c>
      <c r="D690" s="91" t="s">
        <v>1757</v>
      </c>
      <c r="E690" s="92">
        <v>5000</v>
      </c>
      <c r="F690" s="92"/>
      <c r="G690" s="92"/>
      <c r="H690" s="91"/>
    </row>
    <row r="691" spans="1:8">
      <c r="A691" s="91" t="s">
        <v>910</v>
      </c>
      <c r="B691" s="91" t="s">
        <v>911</v>
      </c>
      <c r="C691" s="91" t="s">
        <v>164</v>
      </c>
      <c r="D691" s="91" t="s">
        <v>1757</v>
      </c>
      <c r="E691" s="92">
        <v>80</v>
      </c>
      <c r="F691" s="92"/>
      <c r="G691" s="92"/>
      <c r="H691" s="91"/>
    </row>
    <row r="692" spans="1:8">
      <c r="A692" s="91" t="s">
        <v>1011</v>
      </c>
      <c r="B692" s="91" t="s">
        <v>1012</v>
      </c>
      <c r="C692" s="91" t="s">
        <v>164</v>
      </c>
      <c r="D692" s="91" t="s">
        <v>1757</v>
      </c>
      <c r="E692" s="92">
        <v>7500</v>
      </c>
      <c r="F692" s="92"/>
      <c r="G692" s="92"/>
      <c r="H692" s="91"/>
    </row>
    <row r="693" spans="1:8">
      <c r="A693" s="91" t="s">
        <v>1013</v>
      </c>
      <c r="B693" s="91" t="s">
        <v>1014</v>
      </c>
      <c r="C693" s="91" t="s">
        <v>164</v>
      </c>
      <c r="D693" s="91" t="s">
        <v>1757</v>
      </c>
      <c r="E693" s="92">
        <v>560</v>
      </c>
      <c r="F693" s="92"/>
      <c r="G693" s="92"/>
      <c r="H693" s="91"/>
    </row>
    <row r="694" spans="1:8">
      <c r="A694" s="91" t="s">
        <v>1017</v>
      </c>
      <c r="B694" s="91" t="s">
        <v>1018</v>
      </c>
      <c r="C694" s="91" t="s">
        <v>164</v>
      </c>
      <c r="D694" s="91" t="s">
        <v>1757</v>
      </c>
      <c r="E694" s="92">
        <v>4170</v>
      </c>
      <c r="F694" s="92"/>
      <c r="G694" s="92"/>
      <c r="H694" s="91"/>
    </row>
    <row r="695" spans="1:8">
      <c r="A695" s="91" t="s">
        <v>1019</v>
      </c>
      <c r="B695" s="91" t="s">
        <v>1020</v>
      </c>
      <c r="C695" s="91" t="s">
        <v>164</v>
      </c>
      <c r="D695" s="91" t="s">
        <v>1757</v>
      </c>
      <c r="E695" s="92">
        <v>5450</v>
      </c>
      <c r="F695" s="92"/>
      <c r="G695" s="92"/>
      <c r="H695" s="91"/>
    </row>
    <row r="696" spans="1:8">
      <c r="A696" s="91" t="s">
        <v>1021</v>
      </c>
      <c r="B696" s="91" t="s">
        <v>1022</v>
      </c>
      <c r="C696" s="91" t="s">
        <v>164</v>
      </c>
      <c r="D696" s="91" t="s">
        <v>1757</v>
      </c>
      <c r="E696" s="92">
        <v>6300</v>
      </c>
      <c r="F696" s="92"/>
      <c r="G696" s="92"/>
      <c r="H696" s="91"/>
    </row>
    <row r="697" spans="1:8">
      <c r="A697" s="91" t="s">
        <v>1023</v>
      </c>
      <c r="B697" s="91" t="s">
        <v>859</v>
      </c>
      <c r="C697" s="91" t="s">
        <v>164</v>
      </c>
      <c r="D697" s="91" t="s">
        <v>1024</v>
      </c>
      <c r="E697" s="92">
        <v>11200</v>
      </c>
      <c r="F697" s="92"/>
      <c r="G697" s="92"/>
      <c r="H697" s="91"/>
    </row>
    <row r="698" spans="1:8">
      <c r="A698" s="91" t="s">
        <v>1025</v>
      </c>
      <c r="B698" s="91" t="s">
        <v>1026</v>
      </c>
      <c r="C698" s="91" t="s">
        <v>164</v>
      </c>
      <c r="D698" s="91" t="s">
        <v>1757</v>
      </c>
      <c r="E698" s="92">
        <v>7940</v>
      </c>
      <c r="F698" s="92">
        <v>7000</v>
      </c>
      <c r="G698" s="92">
        <f>E698-F698</f>
        <v>940</v>
      </c>
      <c r="H698" s="91"/>
    </row>
    <row r="699" spans="1:8">
      <c r="A699" s="91" t="s">
        <v>1332</v>
      </c>
      <c r="B699" s="91" t="s">
        <v>1333</v>
      </c>
      <c r="C699" s="91" t="s">
        <v>164</v>
      </c>
      <c r="D699" s="91" t="s">
        <v>1334</v>
      </c>
      <c r="E699" s="92">
        <v>4800</v>
      </c>
      <c r="F699" s="92">
        <v>3000</v>
      </c>
      <c r="G699" s="92">
        <f>E699-F699</f>
        <v>1800</v>
      </c>
      <c r="H699" s="91"/>
    </row>
    <row r="700" spans="1:8">
      <c r="A700" s="91" t="s">
        <v>1357</v>
      </c>
      <c r="B700" s="91" t="s">
        <v>1358</v>
      </c>
      <c r="C700" s="91" t="s">
        <v>164</v>
      </c>
      <c r="D700" s="91" t="s">
        <v>1757</v>
      </c>
      <c r="E700" s="92">
        <v>20460</v>
      </c>
      <c r="F700" s="92">
        <v>10000</v>
      </c>
      <c r="G700" s="92">
        <f>E700-F700</f>
        <v>10460</v>
      </c>
      <c r="H700" s="91"/>
    </row>
    <row r="701" spans="1:8">
      <c r="A701" s="91" t="s">
        <v>1359</v>
      </c>
      <c r="B701" s="91" t="s">
        <v>1360</v>
      </c>
      <c r="C701" s="91" t="s">
        <v>164</v>
      </c>
      <c r="D701" s="91" t="s">
        <v>1757</v>
      </c>
      <c r="E701" s="92">
        <v>58120</v>
      </c>
      <c r="F701" s="92">
        <v>42000</v>
      </c>
      <c r="G701" s="92">
        <f>E701-F701</f>
        <v>16120</v>
      </c>
      <c r="H701" s="91"/>
    </row>
    <row r="702" spans="1:8">
      <c r="A702" s="91" t="s">
        <v>1361</v>
      </c>
      <c r="B702" s="91" t="s">
        <v>1362</v>
      </c>
      <c r="C702" s="91" t="s">
        <v>164</v>
      </c>
      <c r="D702" s="91" t="s">
        <v>1757</v>
      </c>
      <c r="E702" s="92">
        <v>49010</v>
      </c>
      <c r="F702" s="92">
        <v>10000</v>
      </c>
      <c r="G702" s="92">
        <f>E702-F702</f>
        <v>39010</v>
      </c>
      <c r="H702" s="91"/>
    </row>
    <row r="703" spans="1:8">
      <c r="A703" s="91" t="s">
        <v>1363</v>
      </c>
      <c r="B703" s="91" t="s">
        <v>1364</v>
      </c>
      <c r="C703" s="91" t="s">
        <v>164</v>
      </c>
      <c r="D703" s="91" t="s">
        <v>1757</v>
      </c>
      <c r="E703" s="92">
        <v>3580</v>
      </c>
      <c r="F703" s="92"/>
      <c r="G703" s="92"/>
      <c r="H703" s="91"/>
    </row>
    <row r="704" spans="1:8">
      <c r="A704" s="91" t="s">
        <v>308</v>
      </c>
      <c r="B704" s="91" t="s">
        <v>309</v>
      </c>
      <c r="C704" s="91" t="s">
        <v>310</v>
      </c>
      <c r="D704" s="91" t="s">
        <v>1757</v>
      </c>
      <c r="E704" s="92">
        <v>24000</v>
      </c>
      <c r="F704" s="92"/>
      <c r="G704" s="92"/>
      <c r="H704" s="91"/>
    </row>
    <row r="705" spans="1:8">
      <c r="A705" s="91" t="s">
        <v>2046</v>
      </c>
      <c r="B705" s="91" t="s">
        <v>2047</v>
      </c>
      <c r="C705" s="91" t="s">
        <v>2048</v>
      </c>
      <c r="D705" s="105" t="s">
        <v>2045</v>
      </c>
      <c r="E705" s="92">
        <v>7750</v>
      </c>
      <c r="F705" s="92"/>
      <c r="G705" s="92"/>
      <c r="H705" s="91"/>
    </row>
    <row r="706" spans="1:8">
      <c r="A706" s="91"/>
      <c r="B706" s="91"/>
      <c r="C706" s="91"/>
      <c r="D706" s="91"/>
      <c r="E706" s="92"/>
      <c r="F706" s="92"/>
      <c r="G706" s="92"/>
      <c r="H706" s="91"/>
    </row>
    <row r="707" spans="1:8">
      <c r="A707" s="111" t="s">
        <v>83</v>
      </c>
      <c r="B707" s="112"/>
      <c r="C707" s="112"/>
      <c r="D707" s="112"/>
      <c r="E707" s="112"/>
      <c r="F707" s="112"/>
      <c r="G707" s="112"/>
      <c r="H707" s="113"/>
    </row>
    <row r="708" spans="1:8" s="40" customFormat="1" ht="21">
      <c r="A708" s="89" t="s">
        <v>1760</v>
      </c>
      <c r="B708" s="89" t="s">
        <v>1</v>
      </c>
      <c r="C708" s="89" t="s">
        <v>3</v>
      </c>
      <c r="D708" s="89" t="s">
        <v>4</v>
      </c>
      <c r="E708" s="39" t="s">
        <v>1776</v>
      </c>
      <c r="F708" s="39" t="s">
        <v>1727</v>
      </c>
      <c r="G708" s="39" t="s">
        <v>1728</v>
      </c>
      <c r="H708" s="89" t="s">
        <v>1784</v>
      </c>
    </row>
    <row r="709" spans="1:8">
      <c r="A709" s="91" t="s">
        <v>81</v>
      </c>
      <c r="B709" s="91" t="s">
        <v>82</v>
      </c>
      <c r="C709" s="91" t="s">
        <v>83</v>
      </c>
      <c r="D709" s="91" t="s">
        <v>84</v>
      </c>
      <c r="E709" s="92">
        <v>135640</v>
      </c>
      <c r="F709" s="92">
        <v>66000</v>
      </c>
      <c r="G709" s="92">
        <f>E709-F709</f>
        <v>69640</v>
      </c>
      <c r="H709" s="91"/>
    </row>
    <row r="710" spans="1:8">
      <c r="A710" s="91" t="s">
        <v>202</v>
      </c>
      <c r="B710" s="91" t="s">
        <v>203</v>
      </c>
      <c r="C710" s="91" t="s">
        <v>83</v>
      </c>
      <c r="D710" s="91" t="s">
        <v>1757</v>
      </c>
      <c r="E710" s="92">
        <v>14260</v>
      </c>
      <c r="F710" s="92"/>
      <c r="G710" s="92"/>
      <c r="H710" s="91"/>
    </row>
    <row r="711" spans="1:8">
      <c r="A711" s="91" t="s">
        <v>860</v>
      </c>
      <c r="B711" s="91" t="s">
        <v>861</v>
      </c>
      <c r="C711" s="91" t="s">
        <v>862</v>
      </c>
      <c r="D711" s="91" t="s">
        <v>863</v>
      </c>
      <c r="E711" s="92">
        <v>3000</v>
      </c>
      <c r="F711" s="92"/>
      <c r="G711" s="92"/>
      <c r="H711" s="91"/>
    </row>
    <row r="712" spans="1:8">
      <c r="A712" s="91" t="s">
        <v>1341</v>
      </c>
      <c r="B712" s="91" t="s">
        <v>1342</v>
      </c>
      <c r="C712" s="91" t="s">
        <v>862</v>
      </c>
      <c r="D712" s="91" t="s">
        <v>1757</v>
      </c>
      <c r="E712" s="92">
        <v>4800</v>
      </c>
      <c r="F712" s="92"/>
      <c r="G712" s="92"/>
      <c r="H712" s="91"/>
    </row>
    <row r="713" spans="1:8">
      <c r="A713" s="91"/>
      <c r="B713" s="91"/>
      <c r="C713" s="91"/>
      <c r="D713" s="91"/>
      <c r="E713" s="92"/>
      <c r="F713" s="92"/>
      <c r="G713" s="92"/>
      <c r="H713" s="91"/>
    </row>
    <row r="714" spans="1:8">
      <c r="A714" s="111" t="s">
        <v>145</v>
      </c>
      <c r="B714" s="112"/>
      <c r="C714" s="112"/>
      <c r="D714" s="112"/>
      <c r="E714" s="112"/>
      <c r="F714" s="112"/>
      <c r="G714" s="112"/>
      <c r="H714" s="113"/>
    </row>
    <row r="715" spans="1:8" s="40" customFormat="1" ht="21">
      <c r="A715" s="89" t="s">
        <v>1760</v>
      </c>
      <c r="B715" s="89" t="s">
        <v>1</v>
      </c>
      <c r="C715" s="89" t="s">
        <v>3</v>
      </c>
      <c r="D715" s="89" t="s">
        <v>4</v>
      </c>
      <c r="E715" s="39" t="s">
        <v>1776</v>
      </c>
      <c r="F715" s="39" t="s">
        <v>1727</v>
      </c>
      <c r="G715" s="39" t="s">
        <v>1728</v>
      </c>
      <c r="H715" s="89" t="s">
        <v>1784</v>
      </c>
    </row>
    <row r="716" spans="1:8">
      <c r="A716" s="91" t="s">
        <v>143</v>
      </c>
      <c r="B716" s="91" t="s">
        <v>144</v>
      </c>
      <c r="C716" s="91" t="s">
        <v>145</v>
      </c>
      <c r="D716" s="91" t="s">
        <v>146</v>
      </c>
      <c r="E716" s="92">
        <v>17000</v>
      </c>
      <c r="F716" s="92"/>
      <c r="G716" s="92"/>
      <c r="H716" s="91"/>
    </row>
    <row r="717" spans="1:8">
      <c r="A717" s="91"/>
      <c r="B717" s="91"/>
      <c r="C717" s="91"/>
      <c r="D717" s="91"/>
      <c r="E717" s="92"/>
      <c r="F717" s="92"/>
      <c r="G717" s="92"/>
      <c r="H717" s="91"/>
    </row>
    <row r="718" spans="1:8">
      <c r="A718" s="91"/>
      <c r="B718" s="91"/>
      <c r="C718" s="91"/>
      <c r="D718" s="91"/>
      <c r="E718" s="92"/>
      <c r="F718" s="92"/>
      <c r="G718" s="92"/>
      <c r="H718" s="91"/>
    </row>
    <row r="719" spans="1:8">
      <c r="A719" s="111" t="s">
        <v>554</v>
      </c>
      <c r="B719" s="112"/>
      <c r="C719" s="112"/>
      <c r="D719" s="112"/>
      <c r="E719" s="112"/>
      <c r="F719" s="112"/>
      <c r="G719" s="112"/>
      <c r="H719" s="113"/>
    </row>
    <row r="720" spans="1:8" s="40" customFormat="1" ht="21">
      <c r="A720" s="89" t="s">
        <v>1760</v>
      </c>
      <c r="B720" s="89" t="s">
        <v>1</v>
      </c>
      <c r="C720" s="89" t="s">
        <v>3</v>
      </c>
      <c r="D720" s="89" t="s">
        <v>4</v>
      </c>
      <c r="E720" s="39" t="s">
        <v>1776</v>
      </c>
      <c r="F720" s="39" t="s">
        <v>1727</v>
      </c>
      <c r="G720" s="39" t="s">
        <v>1728</v>
      </c>
      <c r="H720" s="89" t="s">
        <v>1784</v>
      </c>
    </row>
    <row r="721" spans="1:8">
      <c r="A721" s="91" t="s">
        <v>552</v>
      </c>
      <c r="B721" s="91" t="s">
        <v>553</v>
      </c>
      <c r="C721" s="91" t="s">
        <v>554</v>
      </c>
      <c r="D721" s="91" t="s">
        <v>555</v>
      </c>
      <c r="E721" s="92">
        <v>81000</v>
      </c>
      <c r="F721" s="92">
        <v>15000</v>
      </c>
      <c r="G721" s="92">
        <f>E721-F721</f>
        <v>66000</v>
      </c>
      <c r="H721" s="91"/>
    </row>
    <row r="722" spans="1:8">
      <c r="A722" s="91" t="s">
        <v>936</v>
      </c>
      <c r="B722" s="91" t="s">
        <v>937</v>
      </c>
      <c r="C722" s="91" t="s">
        <v>554</v>
      </c>
      <c r="D722" s="91" t="s">
        <v>1757</v>
      </c>
      <c r="E722" s="92">
        <v>2880</v>
      </c>
      <c r="F722" s="92"/>
      <c r="G722" s="92"/>
      <c r="H722" s="91"/>
    </row>
    <row r="723" spans="1:8">
      <c r="A723" s="91" t="s">
        <v>1524</v>
      </c>
      <c r="B723" s="91" t="s">
        <v>1525</v>
      </c>
      <c r="C723" s="91" t="s">
        <v>554</v>
      </c>
      <c r="D723" s="91" t="s">
        <v>1757</v>
      </c>
      <c r="E723" s="92">
        <v>3800</v>
      </c>
      <c r="F723" s="92"/>
      <c r="G723" s="92"/>
      <c r="H723" s="91"/>
    </row>
    <row r="724" spans="1:8">
      <c r="A724" s="107" t="s">
        <v>1180</v>
      </c>
      <c r="B724" s="91" t="s">
        <v>1994</v>
      </c>
      <c r="C724" s="91" t="s">
        <v>1995</v>
      </c>
      <c r="D724" s="91"/>
      <c r="E724" s="100">
        <v>24460</v>
      </c>
      <c r="F724" s="100">
        <v>17950</v>
      </c>
      <c r="G724" s="92">
        <f t="shared" ref="G724" si="13">E724-F724</f>
        <v>6510</v>
      </c>
      <c r="H724" s="91"/>
    </row>
    <row r="725" spans="1:8">
      <c r="A725" s="91"/>
      <c r="B725" s="91"/>
      <c r="C725" s="91"/>
      <c r="D725" s="91"/>
      <c r="E725" s="92"/>
      <c r="F725" s="92"/>
      <c r="G725" s="92"/>
      <c r="H725" s="91"/>
    </row>
    <row r="726" spans="1:8">
      <c r="A726" s="111" t="s">
        <v>971</v>
      </c>
      <c r="B726" s="112"/>
      <c r="C726" s="112"/>
      <c r="D726" s="112"/>
      <c r="E726" s="112"/>
      <c r="F726" s="112"/>
      <c r="G726" s="112"/>
      <c r="H726" s="113"/>
    </row>
    <row r="727" spans="1:8" s="40" customFormat="1" ht="21">
      <c r="A727" s="89" t="s">
        <v>1760</v>
      </c>
      <c r="B727" s="89" t="s">
        <v>1</v>
      </c>
      <c r="C727" s="89" t="s">
        <v>3</v>
      </c>
      <c r="D727" s="89" t="s">
        <v>4</v>
      </c>
      <c r="E727" s="39" t="s">
        <v>1776</v>
      </c>
      <c r="F727" s="39" t="s">
        <v>1727</v>
      </c>
      <c r="G727" s="39" t="s">
        <v>1728</v>
      </c>
      <c r="H727" s="89" t="s">
        <v>1784</v>
      </c>
    </row>
    <row r="728" spans="1:8">
      <c r="A728" s="91" t="s">
        <v>969</v>
      </c>
      <c r="B728" s="91" t="s">
        <v>970</v>
      </c>
      <c r="C728" s="91" t="s">
        <v>971</v>
      </c>
      <c r="D728" s="91" t="s">
        <v>1757</v>
      </c>
      <c r="E728" s="92">
        <v>1290</v>
      </c>
      <c r="F728" s="92"/>
      <c r="G728" s="92"/>
      <c r="H728" s="91"/>
    </row>
    <row r="729" spans="1:8">
      <c r="A729" s="91" t="s">
        <v>1119</v>
      </c>
      <c r="B729" s="91" t="s">
        <v>1120</v>
      </c>
      <c r="C729" s="91" t="s">
        <v>1121</v>
      </c>
      <c r="D729" s="91" t="s">
        <v>1757</v>
      </c>
      <c r="E729" s="92">
        <v>53040</v>
      </c>
      <c r="F729" s="92">
        <v>5500</v>
      </c>
      <c r="G729" s="92">
        <f>E729-F729</f>
        <v>47540</v>
      </c>
      <c r="H729" s="91"/>
    </row>
    <row r="730" spans="1:8">
      <c r="A730" s="91" t="s">
        <v>1122</v>
      </c>
      <c r="B730" s="91" t="s">
        <v>1123</v>
      </c>
      <c r="C730" s="91" t="s">
        <v>1124</v>
      </c>
      <c r="D730" s="91" t="s">
        <v>1125</v>
      </c>
      <c r="E730" s="92">
        <v>25290</v>
      </c>
      <c r="F730" s="92">
        <v>18000</v>
      </c>
      <c r="G730" s="92">
        <f>E730-F730</f>
        <v>7290</v>
      </c>
      <c r="H730" s="91"/>
    </row>
    <row r="731" spans="1:8">
      <c r="A731" s="91"/>
      <c r="B731" s="91"/>
      <c r="C731" s="91"/>
      <c r="D731" s="91"/>
      <c r="E731" s="92"/>
      <c r="F731" s="92"/>
      <c r="G731" s="92"/>
      <c r="H731" s="91"/>
    </row>
    <row r="732" spans="1:8">
      <c r="A732" s="111" t="s">
        <v>270</v>
      </c>
      <c r="B732" s="112"/>
      <c r="C732" s="112"/>
      <c r="D732" s="112"/>
      <c r="E732" s="112"/>
      <c r="F732" s="112"/>
      <c r="G732" s="112"/>
      <c r="H732" s="113"/>
    </row>
    <row r="733" spans="1:8" s="46" customFormat="1" ht="21">
      <c r="A733" s="45" t="s">
        <v>1760</v>
      </c>
      <c r="B733" s="45" t="s">
        <v>1</v>
      </c>
      <c r="C733" s="45" t="s">
        <v>3</v>
      </c>
      <c r="D733" s="45" t="s">
        <v>4</v>
      </c>
      <c r="E733" s="47" t="s">
        <v>1776</v>
      </c>
      <c r="F733" s="47" t="s">
        <v>1727</v>
      </c>
      <c r="G733" s="47" t="s">
        <v>1728</v>
      </c>
      <c r="H733" s="45" t="s">
        <v>1784</v>
      </c>
    </row>
    <row r="734" spans="1:8">
      <c r="A734" s="91" t="s">
        <v>268</v>
      </c>
      <c r="B734" s="91" t="s">
        <v>269</v>
      </c>
      <c r="C734" s="91" t="s">
        <v>270</v>
      </c>
      <c r="D734" s="91" t="s">
        <v>1757</v>
      </c>
      <c r="E734" s="92">
        <v>34500</v>
      </c>
      <c r="F734" s="92"/>
      <c r="G734" s="92"/>
      <c r="H734" s="91"/>
    </row>
    <row r="735" spans="1:8">
      <c r="A735" s="91" t="s">
        <v>318</v>
      </c>
      <c r="B735" s="91" t="s">
        <v>319</v>
      </c>
      <c r="C735" s="91" t="s">
        <v>270</v>
      </c>
      <c r="D735" s="91" t="s">
        <v>1757</v>
      </c>
      <c r="E735" s="92">
        <v>56500</v>
      </c>
      <c r="F735" s="92"/>
      <c r="G735" s="92"/>
      <c r="H735" s="91"/>
    </row>
    <row r="736" spans="1:8">
      <c r="A736" s="91" t="s">
        <v>640</v>
      </c>
      <c r="B736" s="91" t="s">
        <v>641</v>
      </c>
      <c r="C736" s="91" t="s">
        <v>270</v>
      </c>
      <c r="D736" s="91" t="s">
        <v>1757</v>
      </c>
      <c r="E736" s="92">
        <v>4000</v>
      </c>
      <c r="F736" s="92"/>
      <c r="G736" s="92"/>
      <c r="H736" s="91"/>
    </row>
    <row r="737" spans="1:8">
      <c r="A737" s="91" t="s">
        <v>929</v>
      </c>
      <c r="B737" s="91" t="s">
        <v>930</v>
      </c>
      <c r="C737" s="91" t="s">
        <v>270</v>
      </c>
      <c r="D737" s="91" t="s">
        <v>931</v>
      </c>
      <c r="E737" s="92">
        <v>42390</v>
      </c>
      <c r="F737" s="92"/>
      <c r="G737" s="92"/>
      <c r="H737" s="91"/>
    </row>
    <row r="738" spans="1:8">
      <c r="A738" s="91" t="s">
        <v>1102</v>
      </c>
      <c r="B738" s="91" t="s">
        <v>1103</v>
      </c>
      <c r="C738" s="91" t="s">
        <v>270</v>
      </c>
      <c r="D738" s="91" t="s">
        <v>1104</v>
      </c>
      <c r="E738" s="92">
        <v>6200</v>
      </c>
      <c r="F738" s="92">
        <v>4000</v>
      </c>
      <c r="G738" s="92">
        <f>E738-F738</f>
        <v>2200</v>
      </c>
      <c r="H738" s="91"/>
    </row>
    <row r="739" spans="1:8">
      <c r="A739" s="91" t="s">
        <v>1114</v>
      </c>
      <c r="B739" s="91" t="s">
        <v>1115</v>
      </c>
      <c r="C739" s="91" t="s">
        <v>270</v>
      </c>
      <c r="D739" s="91" t="s">
        <v>1757</v>
      </c>
      <c r="E739" s="92">
        <v>30120</v>
      </c>
      <c r="F739" s="92"/>
      <c r="G739" s="92"/>
      <c r="H739" s="91"/>
    </row>
    <row r="740" spans="1:8">
      <c r="A740" s="91" t="s">
        <v>1132</v>
      </c>
      <c r="B740" s="91" t="s">
        <v>1133</v>
      </c>
      <c r="C740" s="91" t="s">
        <v>270</v>
      </c>
      <c r="D740" s="91" t="s">
        <v>1757</v>
      </c>
      <c r="E740" s="92">
        <v>187980</v>
      </c>
      <c r="F740" s="92">
        <v>150000</v>
      </c>
      <c r="G740" s="92">
        <f>E740-F740</f>
        <v>37980</v>
      </c>
      <c r="H740" s="91"/>
    </row>
    <row r="741" spans="1:8">
      <c r="A741" s="91" t="s">
        <v>1137</v>
      </c>
      <c r="B741" s="91" t="s">
        <v>215</v>
      </c>
      <c r="C741" s="91" t="s">
        <v>270</v>
      </c>
      <c r="D741" s="91" t="s">
        <v>1138</v>
      </c>
      <c r="E741" s="92">
        <v>53740</v>
      </c>
      <c r="F741" s="92">
        <v>40000</v>
      </c>
      <c r="G741" s="92">
        <f>E741-F741</f>
        <v>13740</v>
      </c>
      <c r="H741" s="91"/>
    </row>
    <row r="742" spans="1:8">
      <c r="A742" s="91"/>
      <c r="B742" s="91"/>
      <c r="C742" s="91"/>
      <c r="D742" s="91"/>
      <c r="E742" s="92"/>
      <c r="F742" s="92"/>
      <c r="G742" s="92"/>
      <c r="H742" s="91"/>
    </row>
    <row r="743" spans="1:8">
      <c r="A743" s="111" t="s">
        <v>1603</v>
      </c>
      <c r="B743" s="112"/>
      <c r="C743" s="112"/>
      <c r="D743" s="112"/>
      <c r="E743" s="112"/>
      <c r="F743" s="112"/>
      <c r="G743" s="112"/>
      <c r="H743" s="113"/>
    </row>
    <row r="744" spans="1:8" s="40" customFormat="1" ht="21">
      <c r="A744" s="89" t="s">
        <v>1760</v>
      </c>
      <c r="B744" s="89" t="s">
        <v>1</v>
      </c>
      <c r="C744" s="89" t="s">
        <v>3</v>
      </c>
      <c r="D744" s="89" t="s">
        <v>4</v>
      </c>
      <c r="E744" s="39" t="s">
        <v>1776</v>
      </c>
      <c r="F744" s="39" t="s">
        <v>1727</v>
      </c>
      <c r="G744" s="39" t="s">
        <v>1728</v>
      </c>
      <c r="H744" s="89" t="s">
        <v>1784</v>
      </c>
    </row>
    <row r="745" spans="1:8">
      <c r="A745" s="91" t="s">
        <v>1601</v>
      </c>
      <c r="B745" s="91" t="s">
        <v>1602</v>
      </c>
      <c r="C745" s="91" t="s">
        <v>1603</v>
      </c>
      <c r="D745" s="91" t="s">
        <v>1757</v>
      </c>
      <c r="E745" s="92">
        <v>50535</v>
      </c>
      <c r="F745" s="92">
        <v>30000</v>
      </c>
      <c r="G745" s="92">
        <f>E745-F745</f>
        <v>20535</v>
      </c>
      <c r="H745" s="91"/>
    </row>
    <row r="746" spans="1:8">
      <c r="A746" s="111" t="s">
        <v>11</v>
      </c>
      <c r="B746" s="112"/>
      <c r="C746" s="112"/>
      <c r="D746" s="112"/>
      <c r="E746" s="112"/>
      <c r="F746" s="112"/>
      <c r="G746" s="112"/>
      <c r="H746" s="113"/>
    </row>
    <row r="747" spans="1:8" s="40" customFormat="1" ht="21">
      <c r="A747" s="89" t="s">
        <v>1760</v>
      </c>
      <c r="B747" s="89" t="s">
        <v>1</v>
      </c>
      <c r="C747" s="89" t="s">
        <v>3</v>
      </c>
      <c r="D747" s="89" t="s">
        <v>4</v>
      </c>
      <c r="E747" s="39" t="s">
        <v>1776</v>
      </c>
      <c r="F747" s="39" t="s">
        <v>1727</v>
      </c>
      <c r="G747" s="39" t="s">
        <v>1728</v>
      </c>
      <c r="H747" s="89" t="s">
        <v>1784</v>
      </c>
    </row>
    <row r="748" spans="1:8">
      <c r="A748" s="91" t="s">
        <v>234</v>
      </c>
      <c r="B748" s="91" t="s">
        <v>235</v>
      </c>
      <c r="C748" s="91" t="s">
        <v>236</v>
      </c>
      <c r="D748" s="91" t="s">
        <v>1757</v>
      </c>
      <c r="E748" s="92">
        <v>1800</v>
      </c>
      <c r="F748" s="92"/>
      <c r="G748" s="92"/>
      <c r="H748" s="91"/>
    </row>
    <row r="749" spans="1:8">
      <c r="A749" s="91" t="s">
        <v>396</v>
      </c>
      <c r="B749" s="91" t="s">
        <v>397</v>
      </c>
      <c r="C749" s="91" t="s">
        <v>11</v>
      </c>
      <c r="D749" s="91" t="s">
        <v>1757</v>
      </c>
      <c r="E749" s="92">
        <v>53040</v>
      </c>
      <c r="F749" s="92"/>
      <c r="G749" s="92"/>
      <c r="H749" s="91"/>
    </row>
    <row r="750" spans="1:8">
      <c r="A750" s="91" t="s">
        <v>777</v>
      </c>
      <c r="B750" s="91" t="s">
        <v>778</v>
      </c>
      <c r="C750" s="91" t="s">
        <v>779</v>
      </c>
      <c r="D750" s="91" t="s">
        <v>780</v>
      </c>
      <c r="E750" s="92">
        <v>2856</v>
      </c>
      <c r="F750" s="92"/>
      <c r="G750" s="92"/>
      <c r="H750" s="91"/>
    </row>
    <row r="751" spans="1:8">
      <c r="A751" s="91" t="s">
        <v>796</v>
      </c>
      <c r="B751" s="91" t="s">
        <v>797</v>
      </c>
      <c r="C751" s="91" t="s">
        <v>798</v>
      </c>
      <c r="D751" s="91" t="s">
        <v>1757</v>
      </c>
      <c r="E751" s="92">
        <v>2600</v>
      </c>
      <c r="F751" s="92"/>
      <c r="G751" s="92"/>
      <c r="H751" s="91"/>
    </row>
    <row r="752" spans="1:8">
      <c r="A752" s="91" t="s">
        <v>887</v>
      </c>
      <c r="B752" s="91" t="s">
        <v>691</v>
      </c>
      <c r="C752" s="91" t="s">
        <v>888</v>
      </c>
      <c r="D752" s="91" t="s">
        <v>889</v>
      </c>
      <c r="E752" s="92">
        <v>3470</v>
      </c>
      <c r="F752" s="92"/>
      <c r="G752" s="92"/>
      <c r="H752" s="91"/>
    </row>
    <row r="753" spans="1:11">
      <c r="A753" s="91" t="s">
        <v>1249</v>
      </c>
      <c r="B753" s="91" t="s">
        <v>1250</v>
      </c>
      <c r="C753" s="91" t="s">
        <v>11</v>
      </c>
      <c r="D753" s="91" t="s">
        <v>1757</v>
      </c>
      <c r="E753" s="92">
        <v>200</v>
      </c>
      <c r="F753" s="92"/>
      <c r="G753" s="92"/>
      <c r="H753" s="91"/>
    </row>
    <row r="754" spans="1:11">
      <c r="A754" s="91" t="s">
        <v>1265</v>
      </c>
      <c r="B754" s="91" t="s">
        <v>1266</v>
      </c>
      <c r="C754" s="91" t="s">
        <v>11</v>
      </c>
      <c r="D754" s="91" t="s">
        <v>1757</v>
      </c>
      <c r="E754" s="92">
        <f>31900+10300+800</f>
        <v>43000</v>
      </c>
      <c r="F754" s="92">
        <f>27000</f>
        <v>27000</v>
      </c>
      <c r="G754" s="92">
        <f>E754-F754</f>
        <v>16000</v>
      </c>
      <c r="H754" s="91"/>
    </row>
    <row r="755" spans="1:11">
      <c r="A755" s="91" t="s">
        <v>1278</v>
      </c>
      <c r="B755" s="91" t="s">
        <v>599</v>
      </c>
      <c r="C755" s="91" t="s">
        <v>11</v>
      </c>
      <c r="D755" s="91" t="s">
        <v>1279</v>
      </c>
      <c r="E755" s="92">
        <v>36640</v>
      </c>
      <c r="F755" s="92">
        <v>20000</v>
      </c>
      <c r="G755" s="92">
        <f>E755-F755</f>
        <v>16640</v>
      </c>
      <c r="H755" s="91"/>
    </row>
    <row r="756" spans="1:11">
      <c r="A756" s="91" t="s">
        <v>1281</v>
      </c>
      <c r="B756" s="91" t="s">
        <v>1282</v>
      </c>
      <c r="C756" s="91" t="s">
        <v>11</v>
      </c>
      <c r="D756" s="91" t="s">
        <v>1283</v>
      </c>
      <c r="E756" s="92">
        <v>125750</v>
      </c>
      <c r="F756" s="92">
        <v>30000</v>
      </c>
      <c r="G756" s="92">
        <f>E756-F756</f>
        <v>95750</v>
      </c>
      <c r="H756" s="91"/>
    </row>
    <row r="757" spans="1:11">
      <c r="A757" s="91" t="s">
        <v>1317</v>
      </c>
      <c r="B757" s="91" t="s">
        <v>1318</v>
      </c>
      <c r="C757" s="91" t="s">
        <v>1319</v>
      </c>
      <c r="D757" s="91" t="s">
        <v>1320</v>
      </c>
      <c r="E757" s="92">
        <f>97720+J757</f>
        <v>99420</v>
      </c>
      <c r="F757" s="92">
        <v>50000</v>
      </c>
      <c r="G757" s="92">
        <f>E757-F757</f>
        <v>49420</v>
      </c>
      <c r="H757" s="91"/>
      <c r="I757" s="38" t="s">
        <v>1805</v>
      </c>
      <c r="J757" s="38">
        <v>1700</v>
      </c>
    </row>
    <row r="758" spans="1:11">
      <c r="A758" s="91" t="s">
        <v>1321</v>
      </c>
      <c r="B758" s="91" t="s">
        <v>449</v>
      </c>
      <c r="C758" s="91" t="s">
        <v>11</v>
      </c>
      <c r="D758" s="91" t="s">
        <v>1757</v>
      </c>
      <c r="E758" s="92">
        <v>55800</v>
      </c>
      <c r="F758" s="92">
        <v>35000</v>
      </c>
      <c r="G758" s="92">
        <f>E758-F758</f>
        <v>20800</v>
      </c>
      <c r="H758" s="91"/>
    </row>
    <row r="759" spans="1:11">
      <c r="A759" s="91" t="s">
        <v>1832</v>
      </c>
      <c r="B759" s="91" t="s">
        <v>1833</v>
      </c>
      <c r="C759" s="91" t="s">
        <v>1834</v>
      </c>
      <c r="D759" s="91" t="s">
        <v>1835</v>
      </c>
      <c r="E759" s="56">
        <v>43750</v>
      </c>
      <c r="F759" s="92"/>
      <c r="G759" s="92"/>
      <c r="H759" s="91"/>
    </row>
    <row r="760" spans="1:11">
      <c r="A760" s="91" t="s">
        <v>2014</v>
      </c>
      <c r="B760" s="91" t="s">
        <v>691</v>
      </c>
      <c r="C760" s="91" t="s">
        <v>11</v>
      </c>
      <c r="D760" s="91">
        <v>1734058480</v>
      </c>
      <c r="E760" s="56">
        <v>24300</v>
      </c>
      <c r="F760" s="92">
        <v>4000</v>
      </c>
      <c r="G760" s="92">
        <f t="shared" ref="G760" si="14">E760-F760</f>
        <v>20300</v>
      </c>
      <c r="H760" s="91"/>
    </row>
    <row r="761" spans="1:11">
      <c r="A761" s="111" t="s">
        <v>391</v>
      </c>
      <c r="B761" s="112"/>
      <c r="C761" s="112"/>
      <c r="D761" s="112"/>
      <c r="E761" s="112"/>
      <c r="F761" s="112"/>
      <c r="G761" s="112"/>
      <c r="H761" s="113"/>
    </row>
    <row r="762" spans="1:11" s="40" customFormat="1" ht="21">
      <c r="A762" s="89" t="s">
        <v>1760</v>
      </c>
      <c r="B762" s="89" t="s">
        <v>1</v>
      </c>
      <c r="C762" s="89" t="s">
        <v>3</v>
      </c>
      <c r="D762" s="89" t="s">
        <v>4</v>
      </c>
      <c r="E762" s="39" t="s">
        <v>1776</v>
      </c>
      <c r="F762" s="39" t="s">
        <v>1727</v>
      </c>
      <c r="G762" s="39" t="s">
        <v>1728</v>
      </c>
      <c r="H762" s="89" t="s">
        <v>1784</v>
      </c>
    </row>
    <row r="763" spans="1:11">
      <c r="A763" s="91" t="s">
        <v>389</v>
      </c>
      <c r="B763" s="91" t="s">
        <v>390</v>
      </c>
      <c r="C763" s="91" t="s">
        <v>391</v>
      </c>
      <c r="D763" s="91" t="s">
        <v>392</v>
      </c>
      <c r="E763" s="92">
        <v>24980</v>
      </c>
      <c r="F763" s="92">
        <v>5000</v>
      </c>
      <c r="G763" s="92">
        <f>E763-F763</f>
        <v>19980</v>
      </c>
      <c r="H763" s="91"/>
    </row>
    <row r="764" spans="1:11">
      <c r="A764" s="91" t="s">
        <v>465</v>
      </c>
      <c r="B764" s="91" t="s">
        <v>466</v>
      </c>
      <c r="C764" s="91" t="s">
        <v>391</v>
      </c>
      <c r="D764" s="91" t="s">
        <v>467</v>
      </c>
      <c r="E764" s="92">
        <v>5820</v>
      </c>
      <c r="F764" s="92"/>
      <c r="G764" s="92"/>
      <c r="H764" s="91"/>
      <c r="K764" s="79" t="s">
        <v>1913</v>
      </c>
    </row>
    <row r="765" spans="1:11">
      <c r="A765" s="91" t="s">
        <v>644</v>
      </c>
      <c r="B765" s="91" t="s">
        <v>645</v>
      </c>
      <c r="C765" s="91" t="s">
        <v>391</v>
      </c>
      <c r="D765" s="91" t="s">
        <v>646</v>
      </c>
      <c r="E765" s="92">
        <v>19000</v>
      </c>
      <c r="F765" s="92"/>
      <c r="G765" s="92"/>
      <c r="H765" s="91"/>
    </row>
    <row r="766" spans="1:11">
      <c r="A766" s="91" t="s">
        <v>949</v>
      </c>
      <c r="B766" s="91" t="s">
        <v>950</v>
      </c>
      <c r="C766" s="91" t="s">
        <v>391</v>
      </c>
      <c r="D766" s="91" t="s">
        <v>1757</v>
      </c>
      <c r="E766" s="92">
        <v>1610</v>
      </c>
      <c r="F766" s="92"/>
      <c r="G766" s="92"/>
      <c r="H766" s="91"/>
    </row>
    <row r="767" spans="1:11">
      <c r="A767" s="91" t="s">
        <v>1083</v>
      </c>
      <c r="B767" s="91" t="s">
        <v>1084</v>
      </c>
      <c r="C767" s="91" t="s">
        <v>391</v>
      </c>
      <c r="D767" s="91" t="s">
        <v>1085</v>
      </c>
      <c r="E767" s="92">
        <v>7200</v>
      </c>
      <c r="F767" s="92">
        <v>5500</v>
      </c>
      <c r="G767" s="92">
        <f>E767-F767</f>
        <v>1700</v>
      </c>
      <c r="H767" s="91"/>
    </row>
    <row r="768" spans="1:11">
      <c r="A768" s="91" t="s">
        <v>1139</v>
      </c>
      <c r="B768" s="91" t="s">
        <v>1140</v>
      </c>
      <c r="C768" s="91" t="s">
        <v>391</v>
      </c>
      <c r="D768" s="91" t="s">
        <v>1141</v>
      </c>
      <c r="E768" s="92">
        <v>4720</v>
      </c>
      <c r="F768" s="92"/>
      <c r="G768" s="92"/>
      <c r="H768" s="91"/>
    </row>
    <row r="769" spans="1:8">
      <c r="A769" s="91" t="s">
        <v>1464</v>
      </c>
      <c r="B769" s="91" t="s">
        <v>1465</v>
      </c>
      <c r="C769" s="91" t="s">
        <v>391</v>
      </c>
      <c r="D769" s="91" t="s">
        <v>1466</v>
      </c>
      <c r="E769" s="92">
        <v>956000</v>
      </c>
      <c r="F769" s="92">
        <v>170000</v>
      </c>
      <c r="G769" s="92">
        <f>E769-F769</f>
        <v>786000</v>
      </c>
      <c r="H769" s="91"/>
    </row>
    <row r="770" spans="1:8">
      <c r="A770" s="91" t="s">
        <v>1498</v>
      </c>
      <c r="B770" s="91" t="s">
        <v>1499</v>
      </c>
      <c r="C770" s="91" t="s">
        <v>391</v>
      </c>
      <c r="D770" s="91" t="s">
        <v>1757</v>
      </c>
      <c r="E770" s="92">
        <v>232751</v>
      </c>
      <c r="F770" s="92"/>
      <c r="G770" s="92"/>
      <c r="H770" s="91"/>
    </row>
    <row r="771" spans="1:8">
      <c r="A771" s="91" t="s">
        <v>1584</v>
      </c>
      <c r="B771" s="91" t="s">
        <v>1585</v>
      </c>
      <c r="C771" s="91" t="s">
        <v>391</v>
      </c>
      <c r="D771" s="91" t="s">
        <v>1757</v>
      </c>
      <c r="E771" s="92">
        <v>186950</v>
      </c>
      <c r="F771" s="92">
        <v>70000</v>
      </c>
      <c r="G771" s="92">
        <f>E771-F771</f>
        <v>116950</v>
      </c>
      <c r="H771" s="91"/>
    </row>
    <row r="772" spans="1:8">
      <c r="A772" s="91" t="s">
        <v>2039</v>
      </c>
      <c r="B772" s="91" t="s">
        <v>2038</v>
      </c>
      <c r="C772" s="91" t="s">
        <v>391</v>
      </c>
      <c r="D772" s="91">
        <v>1738754862</v>
      </c>
      <c r="E772" s="92">
        <v>1630</v>
      </c>
      <c r="F772" s="92"/>
      <c r="G772" s="92"/>
      <c r="H772" s="91"/>
    </row>
    <row r="773" spans="1:8">
      <c r="A773" s="111" t="s">
        <v>1783</v>
      </c>
      <c r="B773" s="112"/>
      <c r="C773" s="112"/>
      <c r="D773" s="112"/>
      <c r="E773" s="112"/>
      <c r="F773" s="112"/>
      <c r="G773" s="112"/>
      <c r="H773" s="113"/>
    </row>
    <row r="774" spans="1:8" s="40" customFormat="1" ht="21">
      <c r="A774" s="89" t="s">
        <v>1760</v>
      </c>
      <c r="B774" s="89" t="s">
        <v>1</v>
      </c>
      <c r="C774" s="89" t="s">
        <v>3</v>
      </c>
      <c r="D774" s="89" t="s">
        <v>4</v>
      </c>
      <c r="E774" s="39" t="s">
        <v>1776</v>
      </c>
      <c r="F774" s="39" t="s">
        <v>1727</v>
      </c>
      <c r="G774" s="39" t="s">
        <v>1728</v>
      </c>
      <c r="H774" s="89" t="s">
        <v>1784</v>
      </c>
    </row>
    <row r="775" spans="1:8">
      <c r="A775" s="91" t="s">
        <v>88</v>
      </c>
      <c r="B775" s="91" t="s">
        <v>89</v>
      </c>
      <c r="C775" s="91" t="s">
        <v>90</v>
      </c>
      <c r="D775" s="91" t="s">
        <v>1757</v>
      </c>
      <c r="E775" s="92">
        <v>3000</v>
      </c>
      <c r="F775" s="92"/>
      <c r="G775" s="92"/>
      <c r="H775" s="91"/>
    </row>
    <row r="776" spans="1:8">
      <c r="A776" s="91" t="s">
        <v>104</v>
      </c>
      <c r="B776" s="91" t="s">
        <v>105</v>
      </c>
      <c r="C776" s="91"/>
      <c r="D776" s="91" t="s">
        <v>1757</v>
      </c>
      <c r="E776" s="92">
        <v>23000</v>
      </c>
      <c r="F776" s="92"/>
      <c r="G776" s="92"/>
      <c r="H776" s="91"/>
    </row>
    <row r="777" spans="1:8">
      <c r="A777" s="91" t="s">
        <v>106</v>
      </c>
      <c r="B777" s="91" t="s">
        <v>107</v>
      </c>
      <c r="C777" s="91"/>
      <c r="D777" s="91" t="s">
        <v>1757</v>
      </c>
      <c r="E777" s="92">
        <v>13000</v>
      </c>
      <c r="F777" s="92"/>
      <c r="G777" s="92"/>
      <c r="H777" s="91"/>
    </row>
    <row r="778" spans="1:8">
      <c r="A778" s="91" t="s">
        <v>154</v>
      </c>
      <c r="B778" s="91" t="s">
        <v>155</v>
      </c>
      <c r="C778" s="91" t="s">
        <v>156</v>
      </c>
      <c r="D778" s="91" t="s">
        <v>157</v>
      </c>
      <c r="E778" s="92">
        <v>54000</v>
      </c>
      <c r="F778" s="92"/>
      <c r="G778" s="92"/>
      <c r="H778" s="91"/>
    </row>
    <row r="779" spans="1:8">
      <c r="A779" s="91" t="s">
        <v>185</v>
      </c>
      <c r="B779" s="91" t="s">
        <v>186</v>
      </c>
      <c r="C779" s="91" t="s">
        <v>187</v>
      </c>
      <c r="D779" s="91" t="s">
        <v>1757</v>
      </c>
      <c r="E779" s="92">
        <v>9000</v>
      </c>
      <c r="F779" s="92"/>
      <c r="G779" s="92"/>
      <c r="H779" s="91"/>
    </row>
    <row r="780" spans="1:8">
      <c r="A780" s="91" t="s">
        <v>198</v>
      </c>
      <c r="B780" s="91" t="s">
        <v>199</v>
      </c>
      <c r="C780" s="91" t="s">
        <v>200</v>
      </c>
      <c r="D780" s="91" t="s">
        <v>201</v>
      </c>
      <c r="E780" s="92">
        <v>8000</v>
      </c>
      <c r="F780" s="92">
        <v>8000</v>
      </c>
      <c r="G780" s="92"/>
      <c r="H780" s="91"/>
    </row>
    <row r="781" spans="1:8">
      <c r="A781" s="91" t="s">
        <v>330</v>
      </c>
      <c r="B781" s="91" t="s">
        <v>331</v>
      </c>
      <c r="C781" s="91" t="s">
        <v>332</v>
      </c>
      <c r="D781" s="91" t="s">
        <v>333</v>
      </c>
      <c r="E781" s="92">
        <v>5000</v>
      </c>
      <c r="F781" s="92"/>
      <c r="G781" s="92"/>
      <c r="H781" s="91"/>
    </row>
    <row r="782" spans="1:8">
      <c r="A782" s="91" t="s">
        <v>353</v>
      </c>
      <c r="B782" s="91" t="s">
        <v>354</v>
      </c>
      <c r="C782" s="91" t="s">
        <v>355</v>
      </c>
      <c r="D782" s="91" t="s">
        <v>1757</v>
      </c>
      <c r="E782" s="92">
        <v>51680</v>
      </c>
      <c r="F782" s="92"/>
      <c r="G782" s="92"/>
      <c r="H782" s="91"/>
    </row>
    <row r="783" spans="1:8">
      <c r="A783" s="91" t="s">
        <v>374</v>
      </c>
      <c r="B783" s="91" t="s">
        <v>375</v>
      </c>
      <c r="C783" s="91" t="s">
        <v>332</v>
      </c>
      <c r="D783" s="91" t="s">
        <v>376</v>
      </c>
      <c r="E783" s="92">
        <v>10500</v>
      </c>
      <c r="F783" s="92">
        <v>5000</v>
      </c>
      <c r="G783" s="92">
        <f>E783-F783</f>
        <v>5500</v>
      </c>
      <c r="H783" s="91"/>
    </row>
    <row r="784" spans="1:8">
      <c r="A784" s="91" t="s">
        <v>393</v>
      </c>
      <c r="B784" s="91" t="s">
        <v>394</v>
      </c>
      <c r="C784" s="91"/>
      <c r="D784" s="91" t="s">
        <v>395</v>
      </c>
      <c r="E784" s="92">
        <v>77300</v>
      </c>
      <c r="F784" s="92"/>
      <c r="G784" s="92"/>
      <c r="H784" s="91"/>
    </row>
    <row r="785" spans="1:8">
      <c r="A785" s="91" t="s">
        <v>398</v>
      </c>
      <c r="B785" s="91" t="s">
        <v>399</v>
      </c>
      <c r="C785" s="91"/>
      <c r="D785" s="91" t="s">
        <v>1757</v>
      </c>
      <c r="E785" s="92">
        <v>150600</v>
      </c>
      <c r="F785" s="100">
        <v>113000</v>
      </c>
      <c r="G785" s="92">
        <f>E785-F785</f>
        <v>37600</v>
      </c>
      <c r="H785" s="91"/>
    </row>
    <row r="786" spans="1:8">
      <c r="A786" s="91" t="s">
        <v>431</v>
      </c>
      <c r="B786" s="91" t="s">
        <v>432</v>
      </c>
      <c r="C786" s="91" t="s">
        <v>433</v>
      </c>
      <c r="D786" s="91" t="s">
        <v>434</v>
      </c>
      <c r="E786" s="92">
        <v>4000</v>
      </c>
      <c r="F786" s="92"/>
      <c r="G786" s="92"/>
      <c r="H786" s="91"/>
    </row>
    <row r="787" spans="1:8">
      <c r="A787" s="91" t="s">
        <v>440</v>
      </c>
      <c r="B787" s="91" t="s">
        <v>441</v>
      </c>
      <c r="C787" s="91" t="s">
        <v>90</v>
      </c>
      <c r="D787" s="91" t="s">
        <v>1757</v>
      </c>
      <c r="E787" s="92">
        <v>50130</v>
      </c>
      <c r="F787" s="92"/>
      <c r="G787" s="92"/>
      <c r="H787" s="91"/>
    </row>
    <row r="788" spans="1:8">
      <c r="A788" s="91" t="s">
        <v>560</v>
      </c>
      <c r="B788" s="91" t="s">
        <v>561</v>
      </c>
      <c r="C788" s="91" t="s">
        <v>562</v>
      </c>
      <c r="D788" s="91" t="s">
        <v>563</v>
      </c>
      <c r="E788" s="92">
        <v>20000</v>
      </c>
      <c r="F788" s="92">
        <f>13000+7000</f>
        <v>20000</v>
      </c>
      <c r="G788" s="92">
        <f>E788-F788</f>
        <v>0</v>
      </c>
      <c r="H788" s="91"/>
    </row>
    <row r="789" spans="1:8">
      <c r="A789" s="91" t="s">
        <v>564</v>
      </c>
      <c r="B789" s="91" t="s">
        <v>565</v>
      </c>
      <c r="C789" s="91" t="s">
        <v>562</v>
      </c>
      <c r="D789" s="91" t="s">
        <v>566</v>
      </c>
      <c r="E789" s="92">
        <v>21840</v>
      </c>
      <c r="F789" s="92">
        <v>8000</v>
      </c>
      <c r="G789" s="92">
        <f>E789-F789</f>
        <v>13840</v>
      </c>
      <c r="H789" s="91"/>
    </row>
    <row r="790" spans="1:8">
      <c r="A790" s="91" t="s">
        <v>612</v>
      </c>
      <c r="B790" s="91" t="s">
        <v>613</v>
      </c>
      <c r="C790" s="91" t="s">
        <v>614</v>
      </c>
      <c r="D790" s="91" t="s">
        <v>1757</v>
      </c>
      <c r="E790" s="92">
        <v>24000</v>
      </c>
      <c r="F790" s="92"/>
      <c r="G790" s="92"/>
      <c r="H790" s="91"/>
    </row>
    <row r="791" spans="1:8">
      <c r="A791" s="91" t="s">
        <v>647</v>
      </c>
      <c r="B791" s="91" t="s">
        <v>648</v>
      </c>
      <c r="C791" s="91" t="s">
        <v>649</v>
      </c>
      <c r="D791" s="91" t="s">
        <v>650</v>
      </c>
      <c r="E791" s="92">
        <v>40000</v>
      </c>
      <c r="F791" s="92">
        <v>19000</v>
      </c>
      <c r="G791" s="92">
        <f>E791-F791</f>
        <v>21000</v>
      </c>
      <c r="H791" s="91"/>
    </row>
    <row r="792" spans="1:8">
      <c r="A792" s="91" t="s">
        <v>683</v>
      </c>
      <c r="B792" s="91" t="s">
        <v>684</v>
      </c>
      <c r="C792" s="91" t="s">
        <v>685</v>
      </c>
      <c r="D792" s="91" t="s">
        <v>686</v>
      </c>
      <c r="E792" s="92">
        <v>10500</v>
      </c>
      <c r="F792" s="92"/>
      <c r="G792" s="92"/>
      <c r="H792" s="91"/>
    </row>
    <row r="793" spans="1:8">
      <c r="A793" s="91" t="s">
        <v>712</v>
      </c>
      <c r="B793" s="91" t="s">
        <v>713</v>
      </c>
      <c r="C793" s="91" t="s">
        <v>714</v>
      </c>
      <c r="D793" s="91" t="s">
        <v>1757</v>
      </c>
      <c r="E793" s="92">
        <v>650</v>
      </c>
      <c r="F793" s="92"/>
      <c r="G793" s="92"/>
      <c r="H793" s="91"/>
    </row>
    <row r="794" spans="1:8">
      <c r="A794" s="91" t="s">
        <v>736</v>
      </c>
      <c r="B794" s="91" t="s">
        <v>737</v>
      </c>
      <c r="C794" s="91" t="s">
        <v>738</v>
      </c>
      <c r="D794" s="91" t="s">
        <v>1757</v>
      </c>
      <c r="E794" s="92">
        <v>4500</v>
      </c>
      <c r="F794" s="92"/>
      <c r="G794" s="92"/>
      <c r="H794" s="91"/>
    </row>
    <row r="795" spans="1:8">
      <c r="A795" s="91" t="s">
        <v>766</v>
      </c>
      <c r="B795" s="91" t="s">
        <v>455</v>
      </c>
      <c r="C795" s="91" t="s">
        <v>767</v>
      </c>
      <c r="D795" s="91" t="s">
        <v>1757</v>
      </c>
      <c r="E795" s="92">
        <v>3525</v>
      </c>
      <c r="F795" s="92"/>
      <c r="G795" s="92"/>
      <c r="H795" s="91"/>
    </row>
    <row r="796" spans="1:8">
      <c r="A796" s="91" t="s">
        <v>781</v>
      </c>
      <c r="B796" s="91" t="s">
        <v>782</v>
      </c>
      <c r="C796" s="91" t="s">
        <v>156</v>
      </c>
      <c r="D796" s="91" t="s">
        <v>1757</v>
      </c>
      <c r="E796" s="92">
        <v>250</v>
      </c>
      <c r="F796" s="92"/>
      <c r="G796" s="92"/>
      <c r="H796" s="91"/>
    </row>
    <row r="797" spans="1:8">
      <c r="A797" s="91" t="s">
        <v>783</v>
      </c>
      <c r="B797" s="91" t="s">
        <v>432</v>
      </c>
      <c r="C797" s="91" t="s">
        <v>156</v>
      </c>
      <c r="D797" s="91" t="s">
        <v>784</v>
      </c>
      <c r="E797" s="92">
        <v>5675</v>
      </c>
      <c r="F797" s="92"/>
      <c r="G797" s="92"/>
      <c r="H797" s="91"/>
    </row>
    <row r="798" spans="1:8">
      <c r="A798" s="91" t="s">
        <v>788</v>
      </c>
      <c r="B798" s="91" t="s">
        <v>789</v>
      </c>
      <c r="C798" s="91" t="s">
        <v>156</v>
      </c>
      <c r="D798" s="91" t="s">
        <v>790</v>
      </c>
      <c r="E798" s="92">
        <v>23070</v>
      </c>
      <c r="F798" s="92"/>
      <c r="G798" s="92"/>
      <c r="H798" s="91"/>
    </row>
    <row r="799" spans="1:8">
      <c r="A799" s="91" t="s">
        <v>803</v>
      </c>
      <c r="B799" s="91" t="s">
        <v>804</v>
      </c>
      <c r="C799" s="91" t="s">
        <v>562</v>
      </c>
      <c r="D799" s="91" t="s">
        <v>805</v>
      </c>
      <c r="E799" s="92">
        <v>2200</v>
      </c>
      <c r="F799" s="92"/>
      <c r="G799" s="92"/>
      <c r="H799" s="91"/>
    </row>
    <row r="800" spans="1:8">
      <c r="A800" s="91" t="s">
        <v>821</v>
      </c>
      <c r="B800" s="91" t="s">
        <v>631</v>
      </c>
      <c r="C800" s="91" t="s">
        <v>822</v>
      </c>
      <c r="D800" s="91" t="s">
        <v>1757</v>
      </c>
      <c r="E800" s="92">
        <v>42700</v>
      </c>
      <c r="F800" s="92"/>
      <c r="G800" s="92"/>
      <c r="H800" s="91"/>
    </row>
    <row r="801" spans="1:8">
      <c r="A801" s="91" t="s">
        <v>938</v>
      </c>
      <c r="B801" s="91" t="s">
        <v>939</v>
      </c>
      <c r="C801" s="91" t="s">
        <v>940</v>
      </c>
      <c r="D801" s="91" t="s">
        <v>941</v>
      </c>
      <c r="E801" s="92">
        <v>23090</v>
      </c>
      <c r="F801" s="92"/>
      <c r="G801" s="92"/>
      <c r="H801" s="91"/>
    </row>
    <row r="802" spans="1:8">
      <c r="A802" s="91" t="s">
        <v>1095</v>
      </c>
      <c r="B802" s="91" t="s">
        <v>844</v>
      </c>
      <c r="C802" s="91" t="s">
        <v>1096</v>
      </c>
      <c r="D802" s="91" t="s">
        <v>1757</v>
      </c>
      <c r="E802" s="92">
        <v>410</v>
      </c>
      <c r="F802" s="92"/>
      <c r="G802" s="92"/>
      <c r="H802" s="91"/>
    </row>
    <row r="803" spans="1:8">
      <c r="A803" s="91" t="s">
        <v>1589</v>
      </c>
      <c r="B803" s="91" t="s">
        <v>1590</v>
      </c>
      <c r="C803" s="91" t="s">
        <v>1591</v>
      </c>
      <c r="D803" s="91" t="s">
        <v>1757</v>
      </c>
      <c r="E803" s="92">
        <v>24475</v>
      </c>
      <c r="F803" s="92"/>
      <c r="G803" s="92"/>
      <c r="H803" s="91"/>
    </row>
    <row r="804" spans="1:8">
      <c r="A804" s="91" t="s">
        <v>475</v>
      </c>
      <c r="B804" s="91" t="s">
        <v>476</v>
      </c>
      <c r="C804" s="91" t="s">
        <v>477</v>
      </c>
      <c r="D804" s="91" t="s">
        <v>1757</v>
      </c>
      <c r="E804" s="92">
        <v>1900</v>
      </c>
      <c r="F804" s="92"/>
      <c r="G804" s="92"/>
      <c r="H804" s="91"/>
    </row>
    <row r="805" spans="1:8">
      <c r="A805" s="91" t="s">
        <v>1148</v>
      </c>
      <c r="B805" s="91" t="s">
        <v>1149</v>
      </c>
      <c r="C805" s="91" t="s">
        <v>1150</v>
      </c>
      <c r="D805" s="91" t="s">
        <v>1151</v>
      </c>
      <c r="E805" s="92">
        <v>12000</v>
      </c>
      <c r="F805" s="92"/>
      <c r="G805" s="92"/>
      <c r="H805" s="91"/>
    </row>
    <row r="806" spans="1:8">
      <c r="A806" s="91" t="s">
        <v>1476</v>
      </c>
      <c r="B806" s="91" t="s">
        <v>1477</v>
      </c>
      <c r="C806" s="91" t="s">
        <v>1478</v>
      </c>
      <c r="D806" s="91" t="s">
        <v>1757</v>
      </c>
      <c r="E806" s="92">
        <v>11943</v>
      </c>
      <c r="F806" s="92"/>
      <c r="G806" s="92"/>
      <c r="H806" s="91"/>
    </row>
    <row r="807" spans="1:8">
      <c r="A807" s="91" t="s">
        <v>921</v>
      </c>
      <c r="B807" s="91" t="s">
        <v>922</v>
      </c>
      <c r="C807" s="91" t="s">
        <v>923</v>
      </c>
      <c r="D807" s="91" t="s">
        <v>924</v>
      </c>
      <c r="E807" s="92">
        <v>8000</v>
      </c>
      <c r="F807" s="92"/>
      <c r="G807" s="92"/>
      <c r="H807" s="91"/>
    </row>
    <row r="808" spans="1:8">
      <c r="A808" s="91" t="s">
        <v>1074</v>
      </c>
      <c r="B808" s="91" t="s">
        <v>1075</v>
      </c>
      <c r="C808" s="91" t="s">
        <v>1076</v>
      </c>
      <c r="D808" s="91" t="s">
        <v>1077</v>
      </c>
      <c r="E808" s="92">
        <v>4490</v>
      </c>
      <c r="F808" s="92">
        <v>4000</v>
      </c>
      <c r="G808" s="92">
        <v>490</v>
      </c>
      <c r="H808" s="91"/>
    </row>
    <row r="809" spans="1:8">
      <c r="A809" s="91" t="s">
        <v>264</v>
      </c>
      <c r="B809" s="91" t="s">
        <v>265</v>
      </c>
      <c r="C809" s="91" t="s">
        <v>266</v>
      </c>
      <c r="D809" s="91" t="s">
        <v>267</v>
      </c>
      <c r="E809" s="92">
        <v>24500</v>
      </c>
      <c r="F809" s="92"/>
      <c r="G809" s="92"/>
      <c r="H809" s="91"/>
    </row>
    <row r="810" spans="1:8">
      <c r="A810" s="91" t="s">
        <v>617</v>
      </c>
      <c r="B810" s="91" t="s">
        <v>618</v>
      </c>
      <c r="C810" s="91" t="s">
        <v>266</v>
      </c>
      <c r="D810" s="91" t="s">
        <v>619</v>
      </c>
      <c r="E810" s="92">
        <v>100000</v>
      </c>
      <c r="F810" s="92"/>
      <c r="G810" s="92"/>
      <c r="H810" s="91"/>
    </row>
    <row r="811" spans="1:8">
      <c r="A811" s="91" t="s">
        <v>1570</v>
      </c>
      <c r="B811" s="91" t="s">
        <v>1571</v>
      </c>
      <c r="C811" s="91" t="s">
        <v>1572</v>
      </c>
      <c r="D811" s="91" t="s">
        <v>1757</v>
      </c>
      <c r="E811" s="92">
        <v>891196</v>
      </c>
      <c r="F811" s="92">
        <f>11450+15000</f>
        <v>26450</v>
      </c>
      <c r="G811" s="92">
        <f>E811-F811</f>
        <v>864746</v>
      </c>
      <c r="H811" s="91"/>
    </row>
    <row r="812" spans="1:8">
      <c r="A812" s="91" t="s">
        <v>214</v>
      </c>
      <c r="B812" s="91" t="s">
        <v>215</v>
      </c>
      <c r="C812" s="91" t="s">
        <v>216</v>
      </c>
      <c r="D812" s="91" t="s">
        <v>1757</v>
      </c>
      <c r="E812" s="92">
        <v>500</v>
      </c>
      <c r="F812" s="92"/>
      <c r="G812" s="92"/>
      <c r="H812" s="91"/>
    </row>
    <row r="813" spans="1:8">
      <c r="A813" s="91" t="s">
        <v>558</v>
      </c>
      <c r="B813" s="91" t="s">
        <v>559</v>
      </c>
      <c r="C813" s="91" t="s">
        <v>216</v>
      </c>
      <c r="D813" s="91" t="s">
        <v>1757</v>
      </c>
      <c r="E813" s="92">
        <v>900</v>
      </c>
      <c r="F813" s="92"/>
      <c r="G813" s="92"/>
      <c r="H813" s="91"/>
    </row>
    <row r="814" spans="1:8">
      <c r="A814" s="91" t="s">
        <v>1581</v>
      </c>
      <c r="B814" s="91" t="s">
        <v>1582</v>
      </c>
      <c r="C814" s="91" t="s">
        <v>1583</v>
      </c>
      <c r="D814" s="91" t="s">
        <v>1757</v>
      </c>
      <c r="E814" s="92">
        <v>114000</v>
      </c>
      <c r="F814" s="92">
        <v>60000</v>
      </c>
      <c r="G814" s="92">
        <f>E814-F814</f>
        <v>54000</v>
      </c>
      <c r="H814" s="91"/>
    </row>
    <row r="815" spans="1:8">
      <c r="A815" s="91" t="s">
        <v>1483</v>
      </c>
      <c r="B815" s="91" t="s">
        <v>1484</v>
      </c>
      <c r="C815" s="91" t="s">
        <v>1485</v>
      </c>
      <c r="D815" s="91" t="s">
        <v>1757</v>
      </c>
      <c r="E815" s="92">
        <v>955</v>
      </c>
      <c r="F815" s="92"/>
      <c r="G815" s="92"/>
      <c r="H815" s="91"/>
    </row>
    <row r="816" spans="1:8">
      <c r="A816" s="91" t="s">
        <v>1576</v>
      </c>
      <c r="B816" s="91" t="s">
        <v>1577</v>
      </c>
      <c r="C816" s="91" t="s">
        <v>1578</v>
      </c>
      <c r="D816" s="91" t="s">
        <v>1757</v>
      </c>
      <c r="E816" s="92">
        <v>54240</v>
      </c>
      <c r="F816" s="92">
        <v>54000</v>
      </c>
      <c r="G816" s="92">
        <f>E816-F816</f>
        <v>240</v>
      </c>
      <c r="H816" s="91"/>
    </row>
    <row r="817" spans="1:8">
      <c r="A817" s="91" t="s">
        <v>1598</v>
      </c>
      <c r="B817" s="91" t="s">
        <v>1599</v>
      </c>
      <c r="C817" s="91" t="s">
        <v>714</v>
      </c>
      <c r="D817" s="91" t="s">
        <v>1600</v>
      </c>
      <c r="E817" s="92">
        <v>108005</v>
      </c>
      <c r="F817" s="92">
        <v>65000</v>
      </c>
      <c r="G817" s="92">
        <f>E817-F817</f>
        <v>43005</v>
      </c>
      <c r="H817" s="91"/>
    </row>
    <row r="818" spans="1:8">
      <c r="A818" s="91" t="s">
        <v>1652</v>
      </c>
      <c r="B818" s="91" t="s">
        <v>1653</v>
      </c>
      <c r="C818" s="91" t="s">
        <v>714</v>
      </c>
      <c r="D818" s="91" t="s">
        <v>1654</v>
      </c>
      <c r="E818" s="92">
        <v>33304</v>
      </c>
      <c r="F818" s="92">
        <v>33000</v>
      </c>
      <c r="G818" s="92">
        <f>E818-F818</f>
        <v>304</v>
      </c>
      <c r="H818" s="91"/>
    </row>
    <row r="819" spans="1:8">
      <c r="A819" s="91" t="s">
        <v>1335</v>
      </c>
      <c r="B819" s="91" t="s">
        <v>1315</v>
      </c>
      <c r="C819" s="91" t="s">
        <v>1336</v>
      </c>
      <c r="D819" s="91" t="s">
        <v>1337</v>
      </c>
      <c r="E819" s="92">
        <v>24000</v>
      </c>
      <c r="F819" s="92">
        <v>10000</v>
      </c>
      <c r="G819" s="92">
        <f>E819-F819</f>
        <v>14000</v>
      </c>
      <c r="H819" s="91"/>
    </row>
    <row r="820" spans="1:8">
      <c r="A820" s="91" t="s">
        <v>1343</v>
      </c>
      <c r="B820" s="91" t="s">
        <v>1344</v>
      </c>
      <c r="C820" s="91" t="s">
        <v>1336</v>
      </c>
      <c r="D820" s="91" t="s">
        <v>1345</v>
      </c>
      <c r="E820" s="92">
        <v>13970</v>
      </c>
      <c r="F820" s="92"/>
      <c r="G820" s="92">
        <f>E820-F820</f>
        <v>13970</v>
      </c>
      <c r="H820" s="91"/>
    </row>
    <row r="821" spans="1:8">
      <c r="A821" s="91" t="s">
        <v>1820</v>
      </c>
      <c r="B821" s="91" t="s">
        <v>1821</v>
      </c>
      <c r="C821" s="91" t="s">
        <v>1591</v>
      </c>
      <c r="D821" s="91" t="s">
        <v>1822</v>
      </c>
      <c r="E821" s="56">
        <v>20400</v>
      </c>
      <c r="F821" s="92"/>
      <c r="G821" s="92"/>
      <c r="H821" s="91"/>
    </row>
    <row r="822" spans="1:8">
      <c r="A822" s="78" t="s">
        <v>1589</v>
      </c>
      <c r="B822" s="91" t="s">
        <v>1986</v>
      </c>
      <c r="C822" s="91" t="s">
        <v>1591</v>
      </c>
      <c r="D822" s="91"/>
      <c r="E822" s="91">
        <v>24475</v>
      </c>
      <c r="F822" s="92">
        <f>15000+3000</f>
        <v>18000</v>
      </c>
      <c r="G822" s="92">
        <f>E822-F822</f>
        <v>6475</v>
      </c>
      <c r="H822" s="91"/>
    </row>
    <row r="823" spans="1:8">
      <c r="A823" s="78" t="s">
        <v>1991</v>
      </c>
      <c r="B823" s="91" t="s">
        <v>1986</v>
      </c>
      <c r="C823" s="91" t="s">
        <v>1992</v>
      </c>
      <c r="D823" s="91"/>
      <c r="E823" s="92">
        <v>30750</v>
      </c>
      <c r="F823" s="92"/>
      <c r="G823" s="92"/>
      <c r="H823" s="91"/>
    </row>
    <row r="824" spans="1:8">
      <c r="A824" s="91" t="s">
        <v>2021</v>
      </c>
      <c r="B824" s="91" t="s">
        <v>2022</v>
      </c>
      <c r="C824" s="91" t="s">
        <v>2023</v>
      </c>
      <c r="D824" s="105">
        <v>1719541146</v>
      </c>
      <c r="E824" s="92">
        <v>7100</v>
      </c>
      <c r="F824" s="92"/>
      <c r="G824" s="92"/>
      <c r="H824" s="91"/>
    </row>
    <row r="825" spans="1:8">
      <c r="A825" s="91" t="s">
        <v>2036</v>
      </c>
      <c r="B825" s="108" t="s">
        <v>2034</v>
      </c>
      <c r="C825" s="109" t="s">
        <v>2035</v>
      </c>
      <c r="D825" s="91">
        <v>1723994646</v>
      </c>
      <c r="E825" s="92">
        <v>1600</v>
      </c>
      <c r="F825" s="92"/>
      <c r="G825" s="92"/>
      <c r="H825" s="91"/>
    </row>
    <row r="826" spans="1:8">
      <c r="E826" s="49" t="s">
        <v>2037</v>
      </c>
    </row>
    <row r="832" spans="1:8">
      <c r="C832" s="85"/>
    </row>
    <row r="833" spans="3:3">
      <c r="C833" s="99"/>
    </row>
    <row r="834" spans="3:3">
      <c r="C834" s="85"/>
    </row>
    <row r="835" spans="3:3">
      <c r="C835" s="85"/>
    </row>
    <row r="836" spans="3:3">
      <c r="C836" s="85"/>
    </row>
    <row r="1048576" spans="5:5">
      <c r="E1048576" s="49">
        <f>SUM(E1:E1048575)</f>
        <v>32857128.030000001</v>
      </c>
    </row>
  </sheetData>
  <autoFilter ref="C1:C662"/>
  <mergeCells count="8">
    <mergeCell ref="A144:H144"/>
    <mergeCell ref="A176:H176"/>
    <mergeCell ref="A192:A193"/>
    <mergeCell ref="B192:B193"/>
    <mergeCell ref="C192:C193"/>
    <mergeCell ref="D192:D193"/>
    <mergeCell ref="F192:F193"/>
    <mergeCell ref="G192:G193"/>
  </mergeCells>
  <pageMargins left="0.19685039370078741" right="0.19685039370078741" top="0.19685039370078741" bottom="0.19685039370078741" header="0" footer="0"/>
  <pageSetup paperSize="9" scale="44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1"/>
  <sheetViews>
    <sheetView topLeftCell="A262" zoomScale="145" zoomScaleNormal="145" workbookViewId="0">
      <selection activeCell="B273" sqref="B273"/>
    </sheetView>
  </sheetViews>
  <sheetFormatPr defaultRowHeight="18.75"/>
  <cols>
    <col min="1" max="1" width="11.7109375" style="38" bestFit="1" customWidth="1"/>
    <col min="2" max="2" width="13" style="68" customWidth="1"/>
  </cols>
  <sheetData>
    <row r="1" spans="1:17">
      <c r="A1" s="142" t="s">
        <v>150</v>
      </c>
      <c r="B1" s="152"/>
    </row>
    <row r="2" spans="1:17">
      <c r="A2" s="142" t="s">
        <v>165</v>
      </c>
      <c r="B2" s="68" t="s">
        <v>2061</v>
      </c>
    </row>
    <row r="3" spans="1:17">
      <c r="A3" s="142" t="s">
        <v>744</v>
      </c>
      <c r="B3" s="68" t="s">
        <v>2062</v>
      </c>
    </row>
    <row r="4" spans="1:17">
      <c r="A4" s="142" t="s">
        <v>1490</v>
      </c>
      <c r="B4" s="68" t="s">
        <v>2063</v>
      </c>
    </row>
    <row r="5" spans="1:17">
      <c r="A5" s="142" t="s">
        <v>1522</v>
      </c>
      <c r="B5" s="68" t="s">
        <v>2064</v>
      </c>
    </row>
    <row r="6" spans="1:17">
      <c r="A6" s="142" t="s">
        <v>1542</v>
      </c>
      <c r="B6" s="68" t="s">
        <v>2065</v>
      </c>
    </row>
    <row r="7" spans="1:17">
      <c r="A7" s="142" t="s">
        <v>1623</v>
      </c>
      <c r="B7" s="68" t="s">
        <v>2066</v>
      </c>
    </row>
    <row r="8" spans="1:17">
      <c r="A8" s="142" t="s">
        <v>1649</v>
      </c>
      <c r="B8" s="68" t="s">
        <v>2067</v>
      </c>
    </row>
    <row r="9" spans="1:17">
      <c r="A9" s="142" t="s">
        <v>1658</v>
      </c>
      <c r="B9" s="68" t="s">
        <v>2068</v>
      </c>
      <c r="D9" s="68"/>
    </row>
    <row r="10" spans="1:17">
      <c r="A10" s="142" t="s">
        <v>1663</v>
      </c>
      <c r="B10" s="68" t="s">
        <v>2069</v>
      </c>
    </row>
    <row r="11" spans="1:17">
      <c r="A11" s="142" t="s">
        <v>1059</v>
      </c>
      <c r="B11" s="68" t="s">
        <v>2070</v>
      </c>
      <c r="N11" s="68"/>
    </row>
    <row r="12" spans="1:17">
      <c r="A12" s="142" t="s">
        <v>1069</v>
      </c>
      <c r="B12" s="68" t="s">
        <v>2071</v>
      </c>
      <c r="N12" s="68"/>
      <c r="O12" s="68"/>
    </row>
    <row r="13" spans="1:17">
      <c r="A13" s="142" t="s">
        <v>1042</v>
      </c>
      <c r="B13" s="68" t="s">
        <v>2072</v>
      </c>
      <c r="N13" s="68"/>
    </row>
    <row r="14" spans="1:17">
      <c r="A14" s="142" t="s">
        <v>1479</v>
      </c>
      <c r="B14" s="68" t="s">
        <v>2073</v>
      </c>
      <c r="E14" s="110"/>
      <c r="N14" s="68"/>
    </row>
    <row r="15" spans="1:17">
      <c r="A15" s="142" t="s">
        <v>400</v>
      </c>
      <c r="B15" s="68" t="s">
        <v>2074</v>
      </c>
      <c r="K15" s="68"/>
    </row>
    <row r="16" spans="1:17">
      <c r="A16" s="142" t="s">
        <v>403</v>
      </c>
      <c r="B16" s="68" t="s">
        <v>2075</v>
      </c>
      <c r="K16" s="68"/>
      <c r="Q16" s="94"/>
    </row>
    <row r="17" spans="1:11">
      <c r="A17" s="142" t="s">
        <v>411</v>
      </c>
      <c r="B17" s="68" t="s">
        <v>2076</v>
      </c>
      <c r="K17" s="68"/>
    </row>
    <row r="18" spans="1:11">
      <c r="A18" s="142" t="s">
        <v>418</v>
      </c>
      <c r="B18" s="68" t="s">
        <v>2077</v>
      </c>
      <c r="E18" s="110"/>
      <c r="K18" s="68"/>
    </row>
    <row r="19" spans="1:11">
      <c r="A19" s="142" t="s">
        <v>480</v>
      </c>
      <c r="B19" s="68" t="s">
        <v>2059</v>
      </c>
      <c r="K19" s="68"/>
    </row>
    <row r="20" spans="1:11">
      <c r="A20" s="142" t="s">
        <v>634</v>
      </c>
      <c r="B20" s="68" t="s">
        <v>2054</v>
      </c>
      <c r="K20" s="68"/>
    </row>
    <row r="21" spans="1:11">
      <c r="A21" s="142" t="s">
        <v>735</v>
      </c>
      <c r="B21" s="68" t="s">
        <v>2056</v>
      </c>
      <c r="K21" s="68"/>
    </row>
    <row r="22" spans="1:11">
      <c r="A22" s="142" t="s">
        <v>879</v>
      </c>
      <c r="B22" s="68" t="s">
        <v>2051</v>
      </c>
      <c r="K22" s="68"/>
    </row>
    <row r="23" spans="1:11">
      <c r="A23" s="142" t="s">
        <v>958</v>
      </c>
      <c r="B23" s="68" t="s">
        <v>2078</v>
      </c>
    </row>
    <row r="24" spans="1:11">
      <c r="A24" s="142" t="s">
        <v>959</v>
      </c>
      <c r="B24" s="68" t="s">
        <v>2014</v>
      </c>
    </row>
    <row r="25" spans="1:11">
      <c r="A25" s="142" t="s">
        <v>1046</v>
      </c>
      <c r="B25" s="68" t="s">
        <v>2015</v>
      </c>
    </row>
    <row r="26" spans="1:11">
      <c r="A26" s="142" t="s">
        <v>730</v>
      </c>
      <c r="B26" s="68" t="s">
        <v>2017</v>
      </c>
    </row>
    <row r="27" spans="1:11">
      <c r="A27" s="142" t="s">
        <v>2001</v>
      </c>
      <c r="B27" s="68" t="s">
        <v>2079</v>
      </c>
    </row>
    <row r="28" spans="1:11">
      <c r="A28" s="142" t="s">
        <v>5</v>
      </c>
      <c r="B28" s="68" t="s">
        <v>2018</v>
      </c>
    </row>
    <row r="29" spans="1:11">
      <c r="A29" s="142" t="s">
        <v>31</v>
      </c>
      <c r="B29" s="68" t="s">
        <v>2021</v>
      </c>
    </row>
    <row r="30" spans="1:11">
      <c r="A30" s="142" t="s">
        <v>133</v>
      </c>
      <c r="B30" s="68" t="s">
        <v>2024</v>
      </c>
    </row>
    <row r="31" spans="1:11">
      <c r="A31" s="142" t="s">
        <v>507</v>
      </c>
      <c r="B31" s="68" t="s">
        <v>2001</v>
      </c>
    </row>
    <row r="32" spans="1:11">
      <c r="A32" s="142" t="s">
        <v>509</v>
      </c>
      <c r="B32" s="68" t="s">
        <v>2026</v>
      </c>
    </row>
    <row r="33" spans="1:2">
      <c r="A33" s="142" t="s">
        <v>875</v>
      </c>
      <c r="B33" s="68" t="s">
        <v>2080</v>
      </c>
    </row>
    <row r="34" spans="1:2">
      <c r="A34" s="142" t="s">
        <v>1607</v>
      </c>
      <c r="B34" s="68" t="s">
        <v>2006</v>
      </c>
    </row>
    <row r="35" spans="1:2">
      <c r="A35" s="142" t="s">
        <v>1816</v>
      </c>
      <c r="B35" s="68" t="s">
        <v>2029</v>
      </c>
    </row>
    <row r="36" spans="1:2">
      <c r="A36" s="142" t="s">
        <v>770</v>
      </c>
      <c r="B36" s="68" t="s">
        <v>2030</v>
      </c>
    </row>
    <row r="37" spans="1:2">
      <c r="A37" s="142" t="s">
        <v>843</v>
      </c>
      <c r="B37" s="68" t="s">
        <v>2033</v>
      </c>
    </row>
    <row r="38" spans="1:2">
      <c r="A38" s="142" t="s">
        <v>846</v>
      </c>
      <c r="B38" s="68" t="s">
        <v>2036</v>
      </c>
    </row>
    <row r="39" spans="1:2">
      <c r="A39" s="142" t="s">
        <v>961</v>
      </c>
      <c r="B39" s="68" t="s">
        <v>2039</v>
      </c>
    </row>
    <row r="40" spans="1:2">
      <c r="A40" s="142" t="s">
        <v>1066</v>
      </c>
      <c r="B40" s="68" t="s">
        <v>2009</v>
      </c>
    </row>
    <row r="41" spans="1:2">
      <c r="A41" s="142" t="s">
        <v>1072</v>
      </c>
      <c r="B41" s="68" t="s">
        <v>1996</v>
      </c>
    </row>
    <row r="42" spans="1:2">
      <c r="A42" s="142" t="s">
        <v>204</v>
      </c>
      <c r="B42" s="68" t="s">
        <v>2041</v>
      </c>
    </row>
    <row r="43" spans="1:2">
      <c r="A43" s="142" t="s">
        <v>437</v>
      </c>
      <c r="B43" s="68" t="s">
        <v>2043</v>
      </c>
    </row>
    <row r="44" spans="1:2">
      <c r="A44" s="142" t="s">
        <v>526</v>
      </c>
      <c r="B44" s="68" t="s">
        <v>2046</v>
      </c>
    </row>
    <row r="45" spans="1:2">
      <c r="A45" s="142" t="s">
        <v>1516</v>
      </c>
      <c r="B45" s="68" t="s">
        <v>2081</v>
      </c>
    </row>
    <row r="46" spans="1:2">
      <c r="A46" s="142" t="s">
        <v>1632</v>
      </c>
      <c r="B46" s="68" t="s">
        <v>2049</v>
      </c>
    </row>
    <row r="47" spans="1:2">
      <c r="A47" s="142" t="s">
        <v>708</v>
      </c>
      <c r="B47" s="68" t="s">
        <v>2082</v>
      </c>
    </row>
    <row r="48" spans="1:2">
      <c r="A48" s="142" t="s">
        <v>127</v>
      </c>
      <c r="B48" s="68" t="s">
        <v>1814</v>
      </c>
    </row>
    <row r="49" spans="1:2">
      <c r="A49" s="142" t="s">
        <v>1526</v>
      </c>
      <c r="B49" s="68" t="s">
        <v>1816</v>
      </c>
    </row>
    <row r="50" spans="1:2">
      <c r="A50" s="142" t="s">
        <v>27</v>
      </c>
      <c r="B50" s="68" t="s">
        <v>1820</v>
      </c>
    </row>
    <row r="51" spans="1:2">
      <c r="A51" s="142" t="s">
        <v>671</v>
      </c>
      <c r="B51" s="68" t="s">
        <v>1823</v>
      </c>
    </row>
    <row r="52" spans="1:2">
      <c r="A52" s="142" t="s">
        <v>673</v>
      </c>
      <c r="B52" s="68" t="s">
        <v>1825</v>
      </c>
    </row>
    <row r="53" spans="1:2">
      <c r="A53" s="142" t="s">
        <v>690</v>
      </c>
      <c r="B53" s="68" t="s">
        <v>1828</v>
      </c>
    </row>
    <row r="54" spans="1:2">
      <c r="A54" s="142" t="s">
        <v>871</v>
      </c>
      <c r="B54" s="68" t="s">
        <v>1832</v>
      </c>
    </row>
    <row r="55" spans="1:2">
      <c r="A55" s="142" t="s">
        <v>874</v>
      </c>
      <c r="B55" s="68" t="s">
        <v>5</v>
      </c>
    </row>
    <row r="56" spans="1:2">
      <c r="A56" s="142" t="s">
        <v>954</v>
      </c>
      <c r="B56" s="68" t="s">
        <v>9</v>
      </c>
    </row>
    <row r="57" spans="1:2">
      <c r="A57" s="142" t="s">
        <v>139</v>
      </c>
      <c r="B57" s="68" t="s">
        <v>13</v>
      </c>
    </row>
    <row r="58" spans="1:2">
      <c r="A58" s="142" t="s">
        <v>243</v>
      </c>
      <c r="B58" s="68" t="s">
        <v>16</v>
      </c>
    </row>
    <row r="59" spans="1:2">
      <c r="A59" s="142" t="s">
        <v>369</v>
      </c>
      <c r="B59" s="68" t="s">
        <v>19</v>
      </c>
    </row>
    <row r="60" spans="1:2">
      <c r="A60" s="142" t="s">
        <v>654</v>
      </c>
      <c r="B60" s="68" t="s">
        <v>22</v>
      </c>
    </row>
    <row r="61" spans="1:2">
      <c r="A61" s="142" t="s">
        <v>1063</v>
      </c>
      <c r="B61" s="68" t="s">
        <v>25</v>
      </c>
    </row>
    <row r="62" spans="1:2">
      <c r="A62" s="142" t="s">
        <v>398</v>
      </c>
      <c r="B62" s="68" t="s">
        <v>27</v>
      </c>
    </row>
    <row r="63" spans="1:2">
      <c r="A63" s="142" t="s">
        <v>22</v>
      </c>
      <c r="B63" s="68" t="s">
        <v>31</v>
      </c>
    </row>
    <row r="64" spans="1:2">
      <c r="A64" s="142" t="s">
        <v>25</v>
      </c>
      <c r="B64" s="68" t="s">
        <v>33</v>
      </c>
    </row>
    <row r="65" spans="1:2">
      <c r="A65" s="142" t="s">
        <v>74</v>
      </c>
      <c r="B65" s="68" t="s">
        <v>36</v>
      </c>
    </row>
    <row r="66" spans="1:2">
      <c r="A66" s="142" t="s">
        <v>76</v>
      </c>
      <c r="B66" s="68" t="s">
        <v>40</v>
      </c>
    </row>
    <row r="67" spans="1:2">
      <c r="A67" s="142" t="s">
        <v>131</v>
      </c>
      <c r="B67" s="68" t="s">
        <v>44</v>
      </c>
    </row>
    <row r="68" spans="1:2">
      <c r="A68" s="142" t="s">
        <v>160</v>
      </c>
      <c r="B68" s="68" t="s">
        <v>48</v>
      </c>
    </row>
    <row r="69" spans="1:2">
      <c r="A69" s="142" t="s">
        <v>181</v>
      </c>
      <c r="B69" s="68" t="s">
        <v>52</v>
      </c>
    </row>
    <row r="70" spans="1:2">
      <c r="A70" s="142" t="s">
        <v>211</v>
      </c>
      <c r="B70" s="68" t="s">
        <v>55</v>
      </c>
    </row>
    <row r="71" spans="1:2">
      <c r="A71" s="142" t="s">
        <v>217</v>
      </c>
      <c r="B71" s="68" t="s">
        <v>59</v>
      </c>
    </row>
    <row r="72" spans="1:2">
      <c r="A72" s="142" t="s">
        <v>224</v>
      </c>
      <c r="B72" s="68" t="s">
        <v>62</v>
      </c>
    </row>
    <row r="73" spans="1:2">
      <c r="A73" s="142" t="s">
        <v>257</v>
      </c>
      <c r="B73" s="68" t="s">
        <v>66</v>
      </c>
    </row>
    <row r="74" spans="1:2">
      <c r="A74" s="142" t="s">
        <v>285</v>
      </c>
      <c r="B74" s="68" t="s">
        <v>70</v>
      </c>
    </row>
    <row r="75" spans="1:2">
      <c r="A75" s="142" t="s">
        <v>295</v>
      </c>
      <c r="B75" s="68" t="s">
        <v>74</v>
      </c>
    </row>
    <row r="76" spans="1:2">
      <c r="A76" s="142" t="s">
        <v>306</v>
      </c>
      <c r="B76" s="68" t="s">
        <v>76</v>
      </c>
    </row>
    <row r="77" spans="1:2">
      <c r="A77" s="142" t="s">
        <v>344</v>
      </c>
      <c r="B77" s="68" t="s">
        <v>78</v>
      </c>
    </row>
    <row r="78" spans="1:2">
      <c r="A78" s="142" t="s">
        <v>346</v>
      </c>
      <c r="B78" s="68" t="s">
        <v>81</v>
      </c>
    </row>
    <row r="79" spans="1:2">
      <c r="A79" s="142" t="s">
        <v>363</v>
      </c>
      <c r="B79" s="68" t="s">
        <v>85</v>
      </c>
    </row>
    <row r="80" spans="1:2">
      <c r="A80" s="142" t="s">
        <v>367</v>
      </c>
      <c r="B80" s="68" t="s">
        <v>88</v>
      </c>
    </row>
    <row r="81" spans="1:2">
      <c r="A81" s="142" t="s">
        <v>435</v>
      </c>
      <c r="B81" s="68" t="s">
        <v>91</v>
      </c>
    </row>
    <row r="82" spans="1:2">
      <c r="A82" s="142" t="s">
        <v>473</v>
      </c>
      <c r="B82" s="68" t="s">
        <v>93</v>
      </c>
    </row>
    <row r="83" spans="1:2">
      <c r="A83" s="142" t="s">
        <v>478</v>
      </c>
      <c r="B83" s="68" t="s">
        <v>96</v>
      </c>
    </row>
    <row r="84" spans="1:2">
      <c r="A84" s="142" t="s">
        <v>512</v>
      </c>
      <c r="B84" s="68" t="s">
        <v>99</v>
      </c>
    </row>
    <row r="85" spans="1:2">
      <c r="A85" s="142" t="s">
        <v>529</v>
      </c>
      <c r="B85" s="68" t="s">
        <v>102</v>
      </c>
    </row>
    <row r="86" spans="1:2">
      <c r="A86" s="142" t="s">
        <v>543</v>
      </c>
      <c r="B86" s="68" t="s">
        <v>104</v>
      </c>
    </row>
    <row r="87" spans="1:2">
      <c r="A87" s="142" t="s">
        <v>576</v>
      </c>
      <c r="B87" s="68" t="s">
        <v>106</v>
      </c>
    </row>
    <row r="88" spans="1:2">
      <c r="A88" s="142" t="s">
        <v>620</v>
      </c>
      <c r="B88" s="68" t="s">
        <v>108</v>
      </c>
    </row>
    <row r="89" spans="1:2">
      <c r="A89" s="142" t="s">
        <v>768</v>
      </c>
      <c r="B89" s="68" t="s">
        <v>111</v>
      </c>
    </row>
    <row r="90" spans="1:2">
      <c r="A90" s="142" t="s">
        <v>775</v>
      </c>
      <c r="B90" s="68" t="s">
        <v>115</v>
      </c>
    </row>
    <row r="91" spans="1:2">
      <c r="A91" s="142" t="s">
        <v>870</v>
      </c>
      <c r="B91" s="68" t="s">
        <v>2083</v>
      </c>
    </row>
    <row r="92" spans="1:2">
      <c r="A92" s="142" t="s">
        <v>877</v>
      </c>
      <c r="B92" s="68" t="s">
        <v>120</v>
      </c>
    </row>
    <row r="93" spans="1:2">
      <c r="A93" s="142" t="s">
        <v>956</v>
      </c>
      <c r="B93" s="68" t="s">
        <v>123</v>
      </c>
    </row>
    <row r="94" spans="1:2">
      <c r="A94" s="142" t="s">
        <v>1051</v>
      </c>
      <c r="B94" s="68" t="s">
        <v>124</v>
      </c>
    </row>
    <row r="95" spans="1:2">
      <c r="A95" s="142" t="s">
        <v>1053</v>
      </c>
      <c r="B95" s="68" t="s">
        <v>127</v>
      </c>
    </row>
    <row r="96" spans="1:2">
      <c r="A96" s="142" t="s">
        <v>1529</v>
      </c>
      <c r="B96" s="68" t="s">
        <v>131</v>
      </c>
    </row>
    <row r="97" spans="1:2">
      <c r="A97" s="142" t="s">
        <v>1535</v>
      </c>
      <c r="B97" s="68" t="s">
        <v>133</v>
      </c>
    </row>
    <row r="98" spans="1:2">
      <c r="A98" s="142" t="s">
        <v>1547</v>
      </c>
      <c r="B98" s="68" t="s">
        <v>136</v>
      </c>
    </row>
    <row r="99" spans="1:2">
      <c r="A99" s="142" t="s">
        <v>1560</v>
      </c>
      <c r="B99" s="68" t="s">
        <v>139</v>
      </c>
    </row>
    <row r="100" spans="1:2">
      <c r="A100" s="142" t="s">
        <v>1604</v>
      </c>
      <c r="B100" s="68" t="s">
        <v>143</v>
      </c>
    </row>
    <row r="101" spans="1:2">
      <c r="A101" s="142" t="s">
        <v>1614</v>
      </c>
      <c r="B101" s="68" t="s">
        <v>2084</v>
      </c>
    </row>
    <row r="102" spans="1:2">
      <c r="A102" s="142" t="s">
        <v>546</v>
      </c>
      <c r="B102" s="68" t="s">
        <v>147</v>
      </c>
    </row>
    <row r="103" spans="1:2">
      <c r="A103" s="142" t="s">
        <v>290</v>
      </c>
      <c r="B103" s="68" t="s">
        <v>150</v>
      </c>
    </row>
    <row r="104" spans="1:2" ht="18">
      <c r="A104" s="78" t="s">
        <v>1989</v>
      </c>
      <c r="B104" s="68" t="s">
        <v>154</v>
      </c>
    </row>
    <row r="105" spans="1:2">
      <c r="A105" s="142" t="s">
        <v>33</v>
      </c>
      <c r="B105" s="68" t="s">
        <v>158</v>
      </c>
    </row>
    <row r="106" spans="1:2">
      <c r="A106" s="142" t="s">
        <v>108</v>
      </c>
      <c r="B106" s="68" t="s">
        <v>160</v>
      </c>
    </row>
    <row r="107" spans="1:2">
      <c r="A107" s="142" t="s">
        <v>124</v>
      </c>
      <c r="B107" s="68" t="s">
        <v>162</v>
      </c>
    </row>
    <row r="108" spans="1:2">
      <c r="A108" s="142" t="s">
        <v>158</v>
      </c>
      <c r="B108" s="68" t="s">
        <v>165</v>
      </c>
    </row>
    <row r="109" spans="1:2">
      <c r="A109" s="142" t="s">
        <v>170</v>
      </c>
      <c r="B109" s="68" t="s">
        <v>168</v>
      </c>
    </row>
    <row r="110" spans="1:2">
      <c r="A110" s="142" t="s">
        <v>226</v>
      </c>
      <c r="B110" s="68" t="s">
        <v>170</v>
      </c>
    </row>
    <row r="111" spans="1:2">
      <c r="A111" s="142" t="s">
        <v>514</v>
      </c>
      <c r="B111" s="68" t="s">
        <v>173</v>
      </c>
    </row>
    <row r="112" spans="1:2">
      <c r="A112" s="142" t="s">
        <v>773</v>
      </c>
      <c r="B112" s="68" t="s">
        <v>175</v>
      </c>
    </row>
    <row r="113" spans="1:2">
      <c r="A113" s="142" t="s">
        <v>1472</v>
      </c>
      <c r="B113" s="68" t="s">
        <v>178</v>
      </c>
    </row>
    <row r="114" spans="1:2">
      <c r="A114" s="142" t="s">
        <v>1621</v>
      </c>
      <c r="B114" s="68" t="s">
        <v>181</v>
      </c>
    </row>
    <row r="115" spans="1:2">
      <c r="A115" s="142" t="s">
        <v>85</v>
      </c>
      <c r="B115" s="68" t="s">
        <v>2085</v>
      </c>
    </row>
    <row r="116" spans="1:2">
      <c r="A116" s="142" t="s">
        <v>178</v>
      </c>
      <c r="B116" s="68" t="s">
        <v>183</v>
      </c>
    </row>
    <row r="117" spans="1:2">
      <c r="A117" s="142" t="s">
        <v>260</v>
      </c>
      <c r="B117" s="68" t="s">
        <v>185</v>
      </c>
    </row>
    <row r="118" spans="1:2">
      <c r="A118" s="142" t="s">
        <v>365</v>
      </c>
      <c r="B118" s="68" t="s">
        <v>188</v>
      </c>
    </row>
    <row r="119" spans="1:2">
      <c r="A119" s="142" t="s">
        <v>237</v>
      </c>
      <c r="B119" s="68" t="s">
        <v>192</v>
      </c>
    </row>
    <row r="120" spans="1:2">
      <c r="A120" s="142" t="s">
        <v>320</v>
      </c>
      <c r="B120" s="68" t="s">
        <v>195</v>
      </c>
    </row>
    <row r="121" spans="1:2">
      <c r="A121" s="142" t="s">
        <v>680</v>
      </c>
      <c r="B121" s="68" t="s">
        <v>198</v>
      </c>
    </row>
    <row r="122" spans="1:2">
      <c r="A122" s="142" t="s">
        <v>1536</v>
      </c>
      <c r="B122" s="68" t="s">
        <v>202</v>
      </c>
    </row>
    <row r="123" spans="1:2">
      <c r="A123" s="142" t="s">
        <v>1549</v>
      </c>
      <c r="B123" s="68" t="s">
        <v>204</v>
      </c>
    </row>
    <row r="124" spans="1:2">
      <c r="A124" s="142" t="s">
        <v>111</v>
      </c>
      <c r="B124" s="68" t="s">
        <v>207</v>
      </c>
    </row>
    <row r="125" spans="1:2">
      <c r="A125" s="142" t="s">
        <v>297</v>
      </c>
      <c r="B125" s="68" t="s">
        <v>211</v>
      </c>
    </row>
    <row r="126" spans="1:2">
      <c r="A126" s="142" t="s">
        <v>315</v>
      </c>
      <c r="B126" s="68" t="s">
        <v>214</v>
      </c>
    </row>
    <row r="127" spans="1:2">
      <c r="A127" s="142" t="s">
        <v>361</v>
      </c>
      <c r="B127" s="68" t="s">
        <v>217</v>
      </c>
    </row>
    <row r="128" spans="1:2">
      <c r="A128" s="142" t="s">
        <v>501</v>
      </c>
      <c r="B128" s="68" t="s">
        <v>219</v>
      </c>
    </row>
    <row r="129" spans="1:2">
      <c r="A129" s="142" t="s">
        <v>733</v>
      </c>
      <c r="B129" s="68" t="s">
        <v>221</v>
      </c>
    </row>
    <row r="130" spans="1:2">
      <c r="A130" s="142" t="s">
        <v>33</v>
      </c>
      <c r="B130" s="68" t="s">
        <v>224</v>
      </c>
    </row>
    <row r="131" spans="1:2">
      <c r="A131" s="142" t="s">
        <v>192</v>
      </c>
      <c r="B131" s="68" t="s">
        <v>226</v>
      </c>
    </row>
    <row r="132" spans="1:2">
      <c r="A132" s="142" t="s">
        <v>1376</v>
      </c>
      <c r="B132" s="68" t="s">
        <v>229</v>
      </c>
    </row>
    <row r="133" spans="1:2">
      <c r="A133" s="142" t="s">
        <v>1500</v>
      </c>
      <c r="B133" s="68" t="s">
        <v>232</v>
      </c>
    </row>
    <row r="134" spans="1:2">
      <c r="A134" s="151" t="s">
        <v>1533</v>
      </c>
      <c r="B134" s="68" t="s">
        <v>234</v>
      </c>
    </row>
    <row r="135" spans="1:2">
      <c r="A135" s="142" t="s">
        <v>1722</v>
      </c>
      <c r="B135" s="68" t="s">
        <v>237</v>
      </c>
    </row>
    <row r="136" spans="1:2">
      <c r="A136" s="142" t="s">
        <v>287</v>
      </c>
      <c r="B136" s="68" t="s">
        <v>240</v>
      </c>
    </row>
    <row r="137" spans="1:2">
      <c r="A137" s="142" t="s">
        <v>304</v>
      </c>
      <c r="B137" s="68" t="s">
        <v>243</v>
      </c>
    </row>
    <row r="138" spans="1:2">
      <c r="A138" s="142" t="s">
        <v>517</v>
      </c>
      <c r="B138" s="68" t="s">
        <v>245</v>
      </c>
    </row>
    <row r="139" spans="1:2">
      <c r="A139" s="142" t="s">
        <v>1379</v>
      </c>
      <c r="B139" s="68" t="s">
        <v>249</v>
      </c>
    </row>
    <row r="140" spans="1:2">
      <c r="A140" s="142" t="s">
        <v>1407</v>
      </c>
      <c r="B140" s="68" t="s">
        <v>252</v>
      </c>
    </row>
    <row r="141" spans="1:2">
      <c r="A141" s="142" t="s">
        <v>1412</v>
      </c>
      <c r="B141" s="68" t="s">
        <v>254</v>
      </c>
    </row>
    <row r="142" spans="1:2">
      <c r="A142" s="142" t="s">
        <v>1462</v>
      </c>
      <c r="B142" s="68" t="s">
        <v>257</v>
      </c>
    </row>
    <row r="143" spans="1:2">
      <c r="A143" s="142" t="s">
        <v>1467</v>
      </c>
      <c r="B143" s="68" t="s">
        <v>260</v>
      </c>
    </row>
    <row r="144" spans="1:2">
      <c r="A144" s="142" t="s">
        <v>1503</v>
      </c>
      <c r="B144" s="68" t="s">
        <v>264</v>
      </c>
    </row>
    <row r="145" spans="1:2">
      <c r="A145" s="142" t="s">
        <v>1561</v>
      </c>
      <c r="B145" s="68" t="s">
        <v>268</v>
      </c>
    </row>
    <row r="146" spans="1:2">
      <c r="A146" s="142" t="s">
        <v>1638</v>
      </c>
      <c r="B146" s="68" t="s">
        <v>271</v>
      </c>
    </row>
    <row r="147" spans="1:2">
      <c r="A147" s="142" t="s">
        <v>1655</v>
      </c>
      <c r="B147" s="68" t="s">
        <v>273</v>
      </c>
    </row>
    <row r="148" spans="1:2">
      <c r="A148" s="142" t="s">
        <v>1666</v>
      </c>
      <c r="B148" s="68" t="s">
        <v>275</v>
      </c>
    </row>
    <row r="149" spans="1:2">
      <c r="A149" s="142" t="s">
        <v>1706</v>
      </c>
      <c r="B149" s="68" t="s">
        <v>279</v>
      </c>
    </row>
    <row r="150" spans="1:2">
      <c r="A150" s="142" t="s">
        <v>40</v>
      </c>
      <c r="B150" s="68" t="s">
        <v>283</v>
      </c>
    </row>
    <row r="151" spans="1:2">
      <c r="A151" s="142" t="s">
        <v>1814</v>
      </c>
      <c r="B151" s="68" t="s">
        <v>285</v>
      </c>
    </row>
    <row r="152" spans="1:2">
      <c r="A152" s="142" t="s">
        <v>1643</v>
      </c>
      <c r="B152" s="68" t="s">
        <v>287</v>
      </c>
    </row>
    <row r="153" spans="1:2">
      <c r="A153" s="142" t="s">
        <v>66</v>
      </c>
      <c r="B153" s="68" t="s">
        <v>290</v>
      </c>
    </row>
    <row r="154" spans="1:2">
      <c r="A154" s="142" t="s">
        <v>183</v>
      </c>
      <c r="B154" s="68" t="s">
        <v>293</v>
      </c>
    </row>
    <row r="155" spans="1:2">
      <c r="A155" s="142" t="s">
        <v>328</v>
      </c>
      <c r="B155" s="68" t="s">
        <v>295</v>
      </c>
    </row>
    <row r="156" spans="1:2">
      <c r="A156" s="142" t="s">
        <v>488</v>
      </c>
      <c r="B156" s="68" t="s">
        <v>297</v>
      </c>
    </row>
    <row r="157" spans="1:2">
      <c r="A157" s="142" t="s">
        <v>657</v>
      </c>
      <c r="B157" s="68" t="s">
        <v>299</v>
      </c>
    </row>
    <row r="158" spans="1:2">
      <c r="A158" s="142" t="s">
        <v>785</v>
      </c>
      <c r="B158" s="68" t="s">
        <v>302</v>
      </c>
    </row>
    <row r="159" spans="1:2">
      <c r="A159" s="142" t="s">
        <v>1205</v>
      </c>
      <c r="B159" s="68" t="s">
        <v>304</v>
      </c>
    </row>
    <row r="160" spans="1:2">
      <c r="A160" s="142" t="s">
        <v>1213</v>
      </c>
      <c r="B160" s="68" t="s">
        <v>306</v>
      </c>
    </row>
    <row r="161" spans="1:2">
      <c r="A161" s="142" t="s">
        <v>1231</v>
      </c>
      <c r="B161" s="68" t="s">
        <v>308</v>
      </c>
    </row>
    <row r="162" spans="1:2">
      <c r="A162" s="142" t="s">
        <v>1298</v>
      </c>
      <c r="B162" s="68" t="s">
        <v>311</v>
      </c>
    </row>
    <row r="163" spans="1:2">
      <c r="A163" s="142" t="s">
        <v>1303</v>
      </c>
      <c r="B163" s="68" t="s">
        <v>313</v>
      </c>
    </row>
    <row r="164" spans="1:2">
      <c r="A164" s="142" t="s">
        <v>1322</v>
      </c>
      <c r="B164" s="68" t="s">
        <v>315</v>
      </c>
    </row>
    <row r="165" spans="1:2">
      <c r="A165" s="142" t="s">
        <v>1661</v>
      </c>
      <c r="B165" s="68" t="s">
        <v>318</v>
      </c>
    </row>
    <row r="166" spans="1:2">
      <c r="A166" s="142" t="s">
        <v>1712</v>
      </c>
      <c r="B166" s="68" t="s">
        <v>320</v>
      </c>
    </row>
    <row r="167" spans="1:2">
      <c r="A167" s="142" t="s">
        <v>254</v>
      </c>
      <c r="B167" s="68" t="s">
        <v>322</v>
      </c>
    </row>
    <row r="168" spans="1:2">
      <c r="A168" s="142" t="s">
        <v>1540</v>
      </c>
      <c r="B168" s="68" t="s">
        <v>325</v>
      </c>
    </row>
    <row r="169" spans="1:2">
      <c r="A169" s="142" t="s">
        <v>2012</v>
      </c>
      <c r="B169" s="68" t="s">
        <v>328</v>
      </c>
    </row>
    <row r="170" spans="1:2">
      <c r="A170" s="96" t="s">
        <v>2026</v>
      </c>
      <c r="B170" s="68" t="s">
        <v>330</v>
      </c>
    </row>
    <row r="171" spans="1:2">
      <c r="A171" s="142" t="s">
        <v>195</v>
      </c>
      <c r="B171" s="68" t="s">
        <v>334</v>
      </c>
    </row>
    <row r="172" spans="1:2">
      <c r="A172" s="142" t="s">
        <v>791</v>
      </c>
      <c r="B172" s="68" t="s">
        <v>336</v>
      </c>
    </row>
    <row r="173" spans="1:2">
      <c r="A173" s="142" t="s">
        <v>1629</v>
      </c>
      <c r="B173" s="68" t="s">
        <v>338</v>
      </c>
    </row>
    <row r="174" spans="1:2">
      <c r="A174" s="142" t="s">
        <v>358</v>
      </c>
      <c r="B174" s="68" t="s">
        <v>342</v>
      </c>
    </row>
    <row r="175" spans="1:2">
      <c r="A175" s="142" t="s">
        <v>387</v>
      </c>
      <c r="B175" s="68" t="s">
        <v>344</v>
      </c>
    </row>
    <row r="176" spans="1:2">
      <c r="A176" s="142" t="s">
        <v>406</v>
      </c>
      <c r="B176" s="68" t="s">
        <v>346</v>
      </c>
    </row>
    <row r="177" spans="1:2">
      <c r="A177" s="142" t="s">
        <v>454</v>
      </c>
      <c r="B177" s="68" t="s">
        <v>349</v>
      </c>
    </row>
    <row r="178" spans="1:2">
      <c r="A178" s="142" t="s">
        <v>572</v>
      </c>
      <c r="B178" s="68" t="s">
        <v>353</v>
      </c>
    </row>
    <row r="179" spans="1:2">
      <c r="A179" s="142" t="s">
        <v>596</v>
      </c>
      <c r="B179" s="68" t="s">
        <v>356</v>
      </c>
    </row>
    <row r="180" spans="1:2">
      <c r="A180" s="142" t="s">
        <v>642</v>
      </c>
      <c r="B180" s="68" t="s">
        <v>358</v>
      </c>
    </row>
    <row r="181" spans="1:2">
      <c r="A181" s="142" t="s">
        <v>669</v>
      </c>
      <c r="B181" s="68" t="s">
        <v>359</v>
      </c>
    </row>
    <row r="182" spans="1:2">
      <c r="A182" s="142" t="s">
        <v>903</v>
      </c>
      <c r="B182" s="68" t="s">
        <v>361</v>
      </c>
    </row>
    <row r="183" spans="1:2">
      <c r="A183" s="142" t="s">
        <v>1469</v>
      </c>
      <c r="B183" s="68" t="s">
        <v>2086</v>
      </c>
    </row>
    <row r="184" spans="1:2">
      <c r="A184" s="142" t="s">
        <v>1505</v>
      </c>
      <c r="B184" s="68" t="s">
        <v>363</v>
      </c>
    </row>
    <row r="185" spans="1:2">
      <c r="A185" s="142" t="s">
        <v>44</v>
      </c>
      <c r="B185" s="68" t="s">
        <v>365</v>
      </c>
    </row>
    <row r="186" spans="1:2">
      <c r="A186" s="142" t="s">
        <v>1116</v>
      </c>
      <c r="B186" s="68" t="s">
        <v>367</v>
      </c>
    </row>
    <row r="187" spans="1:2">
      <c r="A187" s="142" t="s">
        <v>1507</v>
      </c>
      <c r="B187" s="68" t="s">
        <v>369</v>
      </c>
    </row>
    <row r="188" spans="1:2">
      <c r="A188" s="142" t="s">
        <v>1129</v>
      </c>
      <c r="B188" s="68" t="s">
        <v>371</v>
      </c>
    </row>
    <row r="189" spans="1:2">
      <c r="A189" s="142" t="s">
        <v>2024</v>
      </c>
      <c r="B189" s="68" t="s">
        <v>374</v>
      </c>
    </row>
    <row r="190" spans="1:2">
      <c r="A190" s="142" t="s">
        <v>2041</v>
      </c>
      <c r="B190" s="68" t="s">
        <v>377</v>
      </c>
    </row>
    <row r="191" spans="1:2">
      <c r="A191" s="142" t="s">
        <v>120</v>
      </c>
      <c r="B191" s="68" t="s">
        <v>380</v>
      </c>
    </row>
    <row r="192" spans="1:2">
      <c r="A192" s="142" t="s">
        <v>676</v>
      </c>
      <c r="B192" s="68" t="s">
        <v>384</v>
      </c>
    </row>
    <row r="193" spans="1:2">
      <c r="A193" s="142" t="s">
        <v>696</v>
      </c>
      <c r="B193" s="68" t="s">
        <v>387</v>
      </c>
    </row>
    <row r="194" spans="1:2">
      <c r="A194" s="142" t="s">
        <v>830</v>
      </c>
      <c r="B194" s="68" t="s">
        <v>389</v>
      </c>
    </row>
    <row r="195" spans="1:2">
      <c r="A195" s="142" t="s">
        <v>918</v>
      </c>
      <c r="B195" s="68" t="s">
        <v>393</v>
      </c>
    </row>
    <row r="196" spans="1:2">
      <c r="A196" s="142" t="s">
        <v>1015</v>
      </c>
      <c r="B196" s="68" t="s">
        <v>396</v>
      </c>
    </row>
    <row r="197" spans="1:2">
      <c r="A197" s="142" t="s">
        <v>1142</v>
      </c>
      <c r="B197" s="68" t="s">
        <v>398</v>
      </c>
    </row>
    <row r="198" spans="1:2">
      <c r="A198" s="142" t="s">
        <v>1254</v>
      </c>
      <c r="B198" s="68" t="s">
        <v>400</v>
      </c>
    </row>
    <row r="199" spans="1:2">
      <c r="A199" s="142" t="s">
        <v>1349</v>
      </c>
      <c r="B199" s="68" t="s">
        <v>403</v>
      </c>
    </row>
    <row r="200" spans="1:2">
      <c r="A200" s="142" t="s">
        <v>1825</v>
      </c>
      <c r="B200" s="68" t="s">
        <v>406</v>
      </c>
    </row>
    <row r="201" spans="1:2">
      <c r="A201" s="142" t="s">
        <v>1908</v>
      </c>
      <c r="B201" s="68" t="s">
        <v>409</v>
      </c>
    </row>
    <row r="202" spans="1:2">
      <c r="A202" s="142" t="s">
        <v>1998</v>
      </c>
      <c r="B202" s="68" t="s">
        <v>411</v>
      </c>
    </row>
    <row r="203" spans="1:2">
      <c r="A203" s="142" t="s">
        <v>2006</v>
      </c>
      <c r="B203" s="68" t="s">
        <v>414</v>
      </c>
    </row>
    <row r="204" spans="1:2">
      <c r="A204" s="142" t="s">
        <v>13</v>
      </c>
      <c r="B204" s="68" t="s">
        <v>418</v>
      </c>
    </row>
    <row r="205" spans="1:2">
      <c r="A205" s="142" t="s">
        <v>16</v>
      </c>
      <c r="B205" s="68" t="s">
        <v>420</v>
      </c>
    </row>
    <row r="206" spans="1:2">
      <c r="A206" s="142" t="s">
        <v>19</v>
      </c>
      <c r="B206" s="68" t="s">
        <v>422</v>
      </c>
    </row>
    <row r="207" spans="1:2">
      <c r="A207" s="142" t="s">
        <v>123</v>
      </c>
      <c r="B207" s="68" t="s">
        <v>425</v>
      </c>
    </row>
    <row r="208" spans="1:2">
      <c r="A208" s="142" t="s">
        <v>147</v>
      </c>
      <c r="B208" s="68" t="s">
        <v>428</v>
      </c>
    </row>
    <row r="209" spans="1:2">
      <c r="A209" s="142" t="s">
        <v>168</v>
      </c>
      <c r="B209" s="68" t="s">
        <v>431</v>
      </c>
    </row>
    <row r="210" spans="1:2">
      <c r="A210" s="142" t="s">
        <v>173</v>
      </c>
      <c r="B210" s="68" t="s">
        <v>435</v>
      </c>
    </row>
    <row r="211" spans="1:2">
      <c r="A211" s="142" t="s">
        <v>221</v>
      </c>
      <c r="B211" s="68" t="s">
        <v>437</v>
      </c>
    </row>
    <row r="212" spans="1:2">
      <c r="A212" s="142" t="s">
        <v>245</v>
      </c>
      <c r="B212" s="68" t="s">
        <v>440</v>
      </c>
    </row>
    <row r="213" spans="1:2">
      <c r="A213" s="142" t="s">
        <v>249</v>
      </c>
      <c r="B213" s="68" t="s">
        <v>442</v>
      </c>
    </row>
    <row r="214" spans="1:2">
      <c r="A214" s="142" t="s">
        <v>271</v>
      </c>
      <c r="B214" s="68" t="s">
        <v>444</v>
      </c>
    </row>
    <row r="215" spans="1:2">
      <c r="A215" s="142" t="s">
        <v>279</v>
      </c>
      <c r="B215" s="68" t="s">
        <v>448</v>
      </c>
    </row>
    <row r="216" spans="1:2">
      <c r="A216" s="142" t="s">
        <v>313</v>
      </c>
      <c r="B216" s="68" t="s">
        <v>450</v>
      </c>
    </row>
    <row r="217" spans="1:2">
      <c r="A217" s="142" t="s">
        <v>359</v>
      </c>
      <c r="B217" s="68" t="s">
        <v>453</v>
      </c>
    </row>
    <row r="218" spans="1:2">
      <c r="A218" s="142" t="s">
        <v>414</v>
      </c>
      <c r="B218" s="68" t="s">
        <v>454</v>
      </c>
    </row>
    <row r="219" spans="1:2">
      <c r="A219" s="142" t="s">
        <v>450</v>
      </c>
      <c r="B219" s="68" t="s">
        <v>456</v>
      </c>
    </row>
    <row r="220" spans="1:2">
      <c r="A220" s="142" t="s">
        <v>462</v>
      </c>
      <c r="B220" s="68" t="s">
        <v>459</v>
      </c>
    </row>
    <row r="221" spans="1:2">
      <c r="A221" s="142" t="s">
        <v>519</v>
      </c>
      <c r="B221" s="68" t="s">
        <v>462</v>
      </c>
    </row>
    <row r="222" spans="1:2">
      <c r="A222" s="142" t="s">
        <v>538</v>
      </c>
      <c r="B222" s="68" t="s">
        <v>465</v>
      </c>
    </row>
    <row r="223" spans="1:2">
      <c r="A223" s="142" t="s">
        <v>588</v>
      </c>
      <c r="B223" s="68" t="s">
        <v>468</v>
      </c>
    </row>
    <row r="224" spans="1:2">
      <c r="A224" s="142" t="s">
        <v>592</v>
      </c>
      <c r="B224" s="68" t="s">
        <v>471</v>
      </c>
    </row>
    <row r="225" spans="1:2">
      <c r="A225" s="142" t="s">
        <v>602</v>
      </c>
      <c r="B225" s="68" t="s">
        <v>473</v>
      </c>
    </row>
    <row r="226" spans="1:2">
      <c r="A226" s="142" t="s">
        <v>609</v>
      </c>
      <c r="B226" s="68" t="s">
        <v>475</v>
      </c>
    </row>
    <row r="227" spans="1:2">
      <c r="A227" s="142" t="s">
        <v>615</v>
      </c>
      <c r="B227" s="68" t="s">
        <v>478</v>
      </c>
    </row>
    <row r="228" spans="1:2">
      <c r="A228" s="142" t="s">
        <v>809</v>
      </c>
      <c r="B228" s="68" t="s">
        <v>480</v>
      </c>
    </row>
    <row r="229" spans="1:2">
      <c r="A229" s="142" t="s">
        <v>811</v>
      </c>
      <c r="B229" s="68" t="s">
        <v>483</v>
      </c>
    </row>
    <row r="230" spans="1:2">
      <c r="A230" s="142" t="s">
        <v>812</v>
      </c>
      <c r="B230" s="68" t="s">
        <v>486</v>
      </c>
    </row>
    <row r="231" spans="1:2">
      <c r="A231" s="142" t="s">
        <v>813</v>
      </c>
      <c r="B231" s="68" t="s">
        <v>488</v>
      </c>
    </row>
    <row r="232" spans="1:2">
      <c r="A232" s="142" t="s">
        <v>832</v>
      </c>
      <c r="B232" s="68" t="s">
        <v>491</v>
      </c>
    </row>
    <row r="233" spans="1:2">
      <c r="A233" s="142" t="s">
        <v>852</v>
      </c>
      <c r="B233" s="68" t="s">
        <v>494</v>
      </c>
    </row>
    <row r="234" spans="1:2">
      <c r="A234" s="142" t="s">
        <v>896</v>
      </c>
      <c r="B234" s="68" t="s">
        <v>498</v>
      </c>
    </row>
    <row r="235" spans="1:2">
      <c r="A235" s="142" t="s">
        <v>899</v>
      </c>
      <c r="B235" s="68" t="s">
        <v>501</v>
      </c>
    </row>
    <row r="236" spans="1:2">
      <c r="A236" s="142" t="s">
        <v>901</v>
      </c>
      <c r="B236" s="68" t="s">
        <v>503</v>
      </c>
    </row>
    <row r="237" spans="1:2">
      <c r="A237" s="142" t="s">
        <v>907</v>
      </c>
      <c r="B237" s="68" t="s">
        <v>507</v>
      </c>
    </row>
    <row r="238" spans="1:2">
      <c r="A238" s="142" t="s">
        <v>932</v>
      </c>
      <c r="B238" s="68" t="s">
        <v>509</v>
      </c>
    </row>
    <row r="239" spans="1:2">
      <c r="A239" s="142" t="s">
        <v>942</v>
      </c>
      <c r="B239" s="68" t="s">
        <v>512</v>
      </c>
    </row>
    <row r="240" spans="1:2">
      <c r="A240" s="142" t="s">
        <v>951</v>
      </c>
      <c r="B240" s="68" t="s">
        <v>514</v>
      </c>
    </row>
    <row r="241" spans="1:2">
      <c r="A241" s="142" t="s">
        <v>1027</v>
      </c>
      <c r="B241" s="68" t="s">
        <v>515</v>
      </c>
    </row>
    <row r="242" spans="1:2">
      <c r="A242" s="142" t="s">
        <v>1029</v>
      </c>
      <c r="B242" s="68" t="s">
        <v>517</v>
      </c>
    </row>
    <row r="243" spans="1:2">
      <c r="A243" s="142" t="s">
        <v>1032</v>
      </c>
      <c r="B243" s="68" t="s">
        <v>519</v>
      </c>
    </row>
    <row r="244" spans="1:2">
      <c r="A244" s="142" t="s">
        <v>1240</v>
      </c>
      <c r="B244" s="68" t="s">
        <v>522</v>
      </c>
    </row>
    <row r="245" spans="1:2">
      <c r="A245" s="142" t="s">
        <v>1340</v>
      </c>
      <c r="B245" s="68" t="s">
        <v>526</v>
      </c>
    </row>
    <row r="246" spans="1:2">
      <c r="A246" s="142" t="s">
        <v>1346</v>
      </c>
      <c r="B246" s="68" t="s">
        <v>529</v>
      </c>
    </row>
    <row r="247" spans="1:2">
      <c r="A247" s="142" t="s">
        <v>1370</v>
      </c>
      <c r="B247" s="68" t="s">
        <v>531</v>
      </c>
    </row>
    <row r="248" spans="1:2">
      <c r="A248" s="142" t="s">
        <v>1373</v>
      </c>
      <c r="B248" s="68" t="s">
        <v>535</v>
      </c>
    </row>
    <row r="249" spans="1:2">
      <c r="A249" s="142" t="s">
        <v>1377</v>
      </c>
      <c r="B249" s="68" t="s">
        <v>538</v>
      </c>
    </row>
    <row r="250" spans="1:2">
      <c r="A250" s="142" t="s">
        <v>1382</v>
      </c>
      <c r="B250" s="68" t="s">
        <v>541</v>
      </c>
    </row>
    <row r="251" spans="1:2">
      <c r="A251" s="142" t="s">
        <v>1384</v>
      </c>
      <c r="B251" s="68" t="s">
        <v>543</v>
      </c>
    </row>
    <row r="252" spans="1:2">
      <c r="A252" s="142" t="s">
        <v>1386</v>
      </c>
      <c r="B252" s="68" t="s">
        <v>546</v>
      </c>
    </row>
    <row r="253" spans="1:2">
      <c r="A253" s="142" t="s">
        <v>1389</v>
      </c>
      <c r="B253" s="68" t="s">
        <v>548</v>
      </c>
    </row>
    <row r="254" spans="1:2">
      <c r="A254" s="142" t="s">
        <v>1392</v>
      </c>
      <c r="B254" s="68" t="s">
        <v>552</v>
      </c>
    </row>
    <row r="255" spans="1:2">
      <c r="A255" s="142" t="s">
        <v>1394</v>
      </c>
      <c r="B255" s="68" t="s">
        <v>556</v>
      </c>
    </row>
    <row r="256" spans="1:2">
      <c r="A256" s="142" t="s">
        <v>1396</v>
      </c>
      <c r="B256" s="68" t="s">
        <v>2087</v>
      </c>
    </row>
    <row r="257" spans="1:2">
      <c r="A257" s="142" t="s">
        <v>1399</v>
      </c>
      <c r="B257" s="68" t="s">
        <v>558</v>
      </c>
    </row>
    <row r="258" spans="1:2">
      <c r="A258" s="142" t="s">
        <v>1403</v>
      </c>
      <c r="B258" s="68" t="s">
        <v>560</v>
      </c>
    </row>
    <row r="259" spans="1:2">
      <c r="A259" s="142" t="s">
        <v>1405</v>
      </c>
      <c r="B259" s="68" t="s">
        <v>564</v>
      </c>
    </row>
    <row r="260" spans="1:2">
      <c r="A260" s="142" t="s">
        <v>1410</v>
      </c>
      <c r="B260" s="68" t="s">
        <v>567</v>
      </c>
    </row>
    <row r="261" spans="1:2">
      <c r="A261" s="142" t="s">
        <v>1415</v>
      </c>
      <c r="B261" s="68" t="s">
        <v>570</v>
      </c>
    </row>
    <row r="262" spans="1:2">
      <c r="A262" s="142" t="s">
        <v>1418</v>
      </c>
      <c r="B262" s="68" t="s">
        <v>572</v>
      </c>
    </row>
    <row r="263" spans="1:2">
      <c r="A263" s="142" t="s">
        <v>1421</v>
      </c>
      <c r="B263" s="68" t="s">
        <v>575</v>
      </c>
    </row>
    <row r="264" spans="1:2">
      <c r="A264" s="142" t="s">
        <v>1424</v>
      </c>
      <c r="B264" s="68" t="s">
        <v>576</v>
      </c>
    </row>
    <row r="265" spans="1:2">
      <c r="A265" s="142" t="s">
        <v>1428</v>
      </c>
      <c r="B265" s="68" t="s">
        <v>579</v>
      </c>
    </row>
    <row r="266" spans="1:2">
      <c r="A266" s="142" t="s">
        <v>1431</v>
      </c>
      <c r="B266" s="68" t="s">
        <v>582</v>
      </c>
    </row>
    <row r="267" spans="1:2">
      <c r="A267" s="142" t="s">
        <v>1435</v>
      </c>
      <c r="B267" s="68" t="s">
        <v>585</v>
      </c>
    </row>
    <row r="268" spans="1:2">
      <c r="A268" s="142" t="s">
        <v>1438</v>
      </c>
      <c r="B268" s="68" t="s">
        <v>588</v>
      </c>
    </row>
    <row r="269" spans="1:2">
      <c r="A269" s="142" t="s">
        <v>1440</v>
      </c>
      <c r="B269" s="68" t="s">
        <v>592</v>
      </c>
    </row>
    <row r="270" spans="1:2">
      <c r="A270" s="142" t="s">
        <v>1443</v>
      </c>
      <c r="B270" s="68" t="s">
        <v>596</v>
      </c>
    </row>
    <row r="271" spans="1:2">
      <c r="A271" s="142" t="s">
        <v>1445</v>
      </c>
      <c r="B271" s="68" t="s">
        <v>598</v>
      </c>
    </row>
    <row r="272" spans="1:2">
      <c r="A272" s="142" t="s">
        <v>1448</v>
      </c>
      <c r="B272" s="68" t="s">
        <v>602</v>
      </c>
    </row>
    <row r="273" spans="1:2">
      <c r="A273" s="142" t="s">
        <v>1451</v>
      </c>
      <c r="B273" s="68" t="s">
        <v>606</v>
      </c>
    </row>
    <row r="274" spans="1:2">
      <c r="A274" s="142" t="s">
        <v>1453</v>
      </c>
      <c r="B274" s="68" t="s">
        <v>609</v>
      </c>
    </row>
    <row r="275" spans="1:2">
      <c r="A275" s="142" t="s">
        <v>1456</v>
      </c>
      <c r="B275" s="68" t="s">
        <v>612</v>
      </c>
    </row>
    <row r="276" spans="1:2">
      <c r="A276" s="142" t="s">
        <v>1457</v>
      </c>
      <c r="B276" s="68" t="s">
        <v>615</v>
      </c>
    </row>
    <row r="277" spans="1:2">
      <c r="A277" s="142" t="s">
        <v>1459</v>
      </c>
      <c r="B277" s="68" t="s">
        <v>617</v>
      </c>
    </row>
    <row r="278" spans="1:2">
      <c r="A278" s="142" t="s">
        <v>1481</v>
      </c>
      <c r="B278" s="68" t="s">
        <v>620</v>
      </c>
    </row>
    <row r="279" spans="1:2">
      <c r="A279" s="142" t="s">
        <v>1557</v>
      </c>
      <c r="B279" s="68" t="s">
        <v>621</v>
      </c>
    </row>
    <row r="280" spans="1:2">
      <c r="A280" s="142" t="s">
        <v>1566</v>
      </c>
      <c r="B280" s="68" t="s">
        <v>622</v>
      </c>
    </row>
    <row r="281" spans="1:2">
      <c r="A281" s="142" t="s">
        <v>1610</v>
      </c>
      <c r="B281" s="68" t="s">
        <v>624</v>
      </c>
    </row>
    <row r="282" spans="1:2">
      <c r="A282" s="142" t="s">
        <v>1612</v>
      </c>
      <c r="B282" s="68" t="s">
        <v>628</v>
      </c>
    </row>
    <row r="283" spans="1:2">
      <c r="A283" s="142" t="s">
        <v>1616</v>
      </c>
      <c r="B283" s="68" t="s">
        <v>630</v>
      </c>
    </row>
    <row r="284" spans="1:2">
      <c r="A284" s="142" t="s">
        <v>1674</v>
      </c>
      <c r="B284" s="68" t="s">
        <v>632</v>
      </c>
    </row>
    <row r="285" spans="1:2">
      <c r="A285" s="142" t="s">
        <v>1679</v>
      </c>
      <c r="B285" s="68" t="s">
        <v>634</v>
      </c>
    </row>
    <row r="286" spans="1:2">
      <c r="A286" s="142" t="s">
        <v>1701</v>
      </c>
      <c r="B286" s="68" t="s">
        <v>637</v>
      </c>
    </row>
    <row r="287" spans="1:2">
      <c r="A287" s="142" t="s">
        <v>1705</v>
      </c>
      <c r="B287" s="68" t="s">
        <v>640</v>
      </c>
    </row>
    <row r="288" spans="1:2">
      <c r="A288" s="142" t="s">
        <v>1709</v>
      </c>
      <c r="B288" s="68" t="s">
        <v>642</v>
      </c>
    </row>
    <row r="289" spans="1:2">
      <c r="A289" s="142" t="s">
        <v>207</v>
      </c>
      <c r="B289" s="68" t="s">
        <v>644</v>
      </c>
    </row>
    <row r="290" spans="1:2">
      <c r="A290" s="142" t="s">
        <v>1326</v>
      </c>
      <c r="B290" s="68" t="s">
        <v>647</v>
      </c>
    </row>
    <row r="291" spans="1:2">
      <c r="A291" s="142" t="s">
        <v>1715</v>
      </c>
      <c r="B291" s="68" t="s">
        <v>651</v>
      </c>
    </row>
    <row r="292" spans="1:2">
      <c r="A292" s="142" t="s">
        <v>864</v>
      </c>
      <c r="B292" s="68" t="s">
        <v>654</v>
      </c>
    </row>
    <row r="293" spans="1:2">
      <c r="A293" s="142" t="s">
        <v>1554</v>
      </c>
      <c r="B293" s="68" t="s">
        <v>657</v>
      </c>
    </row>
    <row r="294" spans="1:2">
      <c r="A294" s="142" t="s">
        <v>548</v>
      </c>
      <c r="B294" s="68" t="s">
        <v>660</v>
      </c>
    </row>
    <row r="295" spans="1:2">
      <c r="A295" s="142" t="s">
        <v>598</v>
      </c>
      <c r="B295" s="68" t="s">
        <v>663</v>
      </c>
    </row>
    <row r="296" spans="1:2">
      <c r="A296" s="142" t="s">
        <v>630</v>
      </c>
      <c r="B296" s="68" t="s">
        <v>665</v>
      </c>
    </row>
    <row r="297" spans="1:2">
      <c r="A297" s="142" t="s">
        <v>916</v>
      </c>
      <c r="B297" s="68" t="s">
        <v>667</v>
      </c>
    </row>
    <row r="298" spans="1:2" ht="18">
      <c r="A298" s="102" t="s">
        <v>1996</v>
      </c>
      <c r="B298" s="68" t="s">
        <v>669</v>
      </c>
    </row>
    <row r="299" spans="1:2">
      <c r="A299" s="142" t="s">
        <v>1913</v>
      </c>
      <c r="B299" s="68" t="s">
        <v>671</v>
      </c>
    </row>
    <row r="300" spans="1:2">
      <c r="A300" s="142" t="s">
        <v>2009</v>
      </c>
      <c r="B300" s="68" t="s">
        <v>673</v>
      </c>
    </row>
    <row r="301" spans="1:2">
      <c r="A301" s="142" t="s">
        <v>2017</v>
      </c>
      <c r="B301" s="68" t="s">
        <v>676</v>
      </c>
    </row>
    <row r="302" spans="1:2">
      <c r="A302" s="142" t="s">
        <v>2033</v>
      </c>
      <c r="B302" s="68" t="s">
        <v>680</v>
      </c>
    </row>
    <row r="303" spans="1:2" ht="18">
      <c r="A303" s="134" t="s">
        <v>2051</v>
      </c>
      <c r="B303" s="68" t="s">
        <v>683</v>
      </c>
    </row>
    <row r="304" spans="1:2">
      <c r="A304" s="142" t="s">
        <v>792</v>
      </c>
      <c r="B304" s="68" t="s">
        <v>687</v>
      </c>
    </row>
    <row r="305" spans="1:2">
      <c r="A305" s="142" t="s">
        <v>799</v>
      </c>
      <c r="B305" s="68" t="s">
        <v>690</v>
      </c>
    </row>
    <row r="306" spans="1:2">
      <c r="A306" s="142" t="s">
        <v>884</v>
      </c>
      <c r="B306" s="68" t="s">
        <v>693</v>
      </c>
    </row>
    <row r="307" spans="1:2">
      <c r="A307" s="142" t="s">
        <v>894</v>
      </c>
      <c r="B307" s="68" t="s">
        <v>696</v>
      </c>
    </row>
    <row r="308" spans="1:2">
      <c r="A308" s="142" t="s">
        <v>1005</v>
      </c>
      <c r="B308" s="68" t="s">
        <v>700</v>
      </c>
    </row>
    <row r="309" spans="1:2">
      <c r="A309" s="142" t="s">
        <v>1215</v>
      </c>
      <c r="B309" s="68" t="s">
        <v>702</v>
      </c>
    </row>
    <row r="310" spans="1:2">
      <c r="A310" s="142" t="s">
        <v>1228</v>
      </c>
      <c r="B310" s="68" t="s">
        <v>704</v>
      </c>
    </row>
    <row r="311" spans="1:2">
      <c r="A311" s="142" t="s">
        <v>1257</v>
      </c>
      <c r="B311" s="68" t="s">
        <v>706</v>
      </c>
    </row>
    <row r="312" spans="1:2">
      <c r="A312" s="142" t="s">
        <v>1259</v>
      </c>
      <c r="B312" s="68" t="s">
        <v>708</v>
      </c>
    </row>
    <row r="313" spans="1:2">
      <c r="A313" s="142" t="s">
        <v>1270</v>
      </c>
      <c r="B313" s="68" t="s">
        <v>709</v>
      </c>
    </row>
    <row r="314" spans="1:2">
      <c r="A314" s="142" t="s">
        <v>1273</v>
      </c>
      <c r="B314" s="68" t="s">
        <v>712</v>
      </c>
    </row>
    <row r="315" spans="1:2">
      <c r="A315" s="142" t="s">
        <v>1276</v>
      </c>
      <c r="B315" s="68" t="s">
        <v>715</v>
      </c>
    </row>
    <row r="316" spans="1:2">
      <c r="A316" s="142" t="s">
        <v>1284</v>
      </c>
      <c r="B316" s="68" t="s">
        <v>718</v>
      </c>
    </row>
    <row r="317" spans="1:2">
      <c r="A317" s="142" t="s">
        <v>1287</v>
      </c>
      <c r="B317" s="68" t="s">
        <v>720</v>
      </c>
    </row>
    <row r="318" spans="1:2">
      <c r="A318" s="142" t="s">
        <v>1290</v>
      </c>
      <c r="B318" s="68" t="s">
        <v>722</v>
      </c>
    </row>
    <row r="319" spans="1:2">
      <c r="A319" s="142" t="s">
        <v>1301</v>
      </c>
      <c r="B319" s="68" t="s">
        <v>723</v>
      </c>
    </row>
    <row r="320" spans="1:2">
      <c r="A320" s="142" t="s">
        <v>1306</v>
      </c>
      <c r="B320" s="68" t="s">
        <v>725</v>
      </c>
    </row>
    <row r="321" spans="1:2">
      <c r="A321" s="142" t="s">
        <v>1308</v>
      </c>
      <c r="B321" s="68" t="s">
        <v>726</v>
      </c>
    </row>
    <row r="322" spans="1:2">
      <c r="A322" s="142" t="s">
        <v>1311</v>
      </c>
      <c r="B322" s="68" t="s">
        <v>729</v>
      </c>
    </row>
    <row r="323" spans="1:2">
      <c r="A323" s="142" t="s">
        <v>1314</v>
      </c>
      <c r="B323" s="68" t="s">
        <v>730</v>
      </c>
    </row>
    <row r="324" spans="1:2">
      <c r="A324" s="142" t="s">
        <v>1592</v>
      </c>
      <c r="B324" s="68" t="s">
        <v>733</v>
      </c>
    </row>
    <row r="325" spans="1:2">
      <c r="A325" s="142" t="s">
        <v>59</v>
      </c>
      <c r="B325" s="68" t="s">
        <v>735</v>
      </c>
    </row>
    <row r="326" spans="1:2">
      <c r="A326" s="142" t="s">
        <v>78</v>
      </c>
      <c r="B326" s="68" t="s">
        <v>736</v>
      </c>
    </row>
    <row r="327" spans="1:2">
      <c r="A327" s="142" t="s">
        <v>722</v>
      </c>
      <c r="B327" s="68" t="s">
        <v>739</v>
      </c>
    </row>
    <row r="328" spans="1:2">
      <c r="A328" s="142" t="s">
        <v>723</v>
      </c>
      <c r="B328" s="68" t="s">
        <v>740</v>
      </c>
    </row>
    <row r="329" spans="1:2">
      <c r="A329" s="142" t="s">
        <v>756</v>
      </c>
      <c r="B329" s="68" t="s">
        <v>742</v>
      </c>
    </row>
    <row r="330" spans="1:2">
      <c r="A330" s="142" t="s">
        <v>1158</v>
      </c>
      <c r="B330" s="68" t="s">
        <v>744</v>
      </c>
    </row>
    <row r="331" spans="1:2">
      <c r="A331" s="142" t="s">
        <v>1187</v>
      </c>
      <c r="B331" s="68" t="s">
        <v>746</v>
      </c>
    </row>
    <row r="332" spans="1:2">
      <c r="A332" s="142" t="s">
        <v>1193</v>
      </c>
      <c r="B332" s="68" t="s">
        <v>748</v>
      </c>
    </row>
    <row r="333" spans="1:2">
      <c r="A333" s="142" t="s">
        <v>1200</v>
      </c>
      <c r="B333" s="68" t="s">
        <v>751</v>
      </c>
    </row>
    <row r="334" spans="1:2">
      <c r="A334" s="142" t="s">
        <v>1573</v>
      </c>
      <c r="B334" s="68" t="s">
        <v>753</v>
      </c>
    </row>
    <row r="335" spans="1:2">
      <c r="A335" s="142" t="s">
        <v>1641</v>
      </c>
      <c r="B335" s="68" t="s">
        <v>755</v>
      </c>
    </row>
    <row r="336" spans="1:2">
      <c r="A336" s="142" t="s">
        <v>1688</v>
      </c>
      <c r="B336" s="68" t="s">
        <v>756</v>
      </c>
    </row>
    <row r="337" spans="1:2">
      <c r="A337" s="142" t="s">
        <v>1695</v>
      </c>
      <c r="B337" s="68" t="s">
        <v>759</v>
      </c>
    </row>
    <row r="338" spans="1:2">
      <c r="A338" s="142" t="s">
        <v>503</v>
      </c>
      <c r="B338" s="68" t="s">
        <v>761</v>
      </c>
    </row>
    <row r="339" spans="1:2">
      <c r="A339" s="142" t="s">
        <v>522</v>
      </c>
      <c r="B339" s="68" t="s">
        <v>764</v>
      </c>
    </row>
    <row r="340" spans="1:2">
      <c r="A340" s="142" t="s">
        <v>687</v>
      </c>
      <c r="B340" s="68" t="s">
        <v>766</v>
      </c>
    </row>
    <row r="341" spans="1:2">
      <c r="A341" s="142" t="s">
        <v>715</v>
      </c>
      <c r="B341" s="68" t="s">
        <v>768</v>
      </c>
    </row>
    <row r="342" spans="1:2">
      <c r="A342" s="142" t="s">
        <v>999</v>
      </c>
      <c r="B342" s="68" t="s">
        <v>770</v>
      </c>
    </row>
    <row r="343" spans="1:2">
      <c r="A343" s="142" t="s">
        <v>1001</v>
      </c>
      <c r="B343" s="68" t="s">
        <v>773</v>
      </c>
    </row>
    <row r="344" spans="1:2">
      <c r="A344" s="142" t="s">
        <v>1002</v>
      </c>
      <c r="B344" s="68" t="s">
        <v>775</v>
      </c>
    </row>
    <row r="345" spans="1:2">
      <c r="A345" s="142" t="s">
        <v>1004</v>
      </c>
      <c r="B345" s="68" t="s">
        <v>777</v>
      </c>
    </row>
    <row r="346" spans="1:2">
      <c r="A346" s="142" t="s">
        <v>1162</v>
      </c>
      <c r="B346" s="68" t="s">
        <v>781</v>
      </c>
    </row>
    <row r="347" spans="1:2">
      <c r="A347" s="142" t="s">
        <v>1171</v>
      </c>
      <c r="B347" s="68" t="s">
        <v>783</v>
      </c>
    </row>
    <row r="348" spans="1:2">
      <c r="A348" s="142" t="s">
        <v>70</v>
      </c>
      <c r="B348" s="68" t="s">
        <v>785</v>
      </c>
    </row>
    <row r="349" spans="1:2">
      <c r="A349" s="142" t="s">
        <v>91</v>
      </c>
      <c r="B349" s="68" t="s">
        <v>788</v>
      </c>
    </row>
    <row r="350" spans="1:2">
      <c r="A350" s="142" t="s">
        <v>96</v>
      </c>
      <c r="B350" s="68" t="s">
        <v>791</v>
      </c>
    </row>
    <row r="351" spans="1:2">
      <c r="A351" s="142" t="s">
        <v>102</v>
      </c>
      <c r="B351" s="68" t="s">
        <v>792</v>
      </c>
    </row>
    <row r="352" spans="1:2">
      <c r="A352" s="142" t="s">
        <v>761</v>
      </c>
      <c r="B352" s="68" t="s">
        <v>796</v>
      </c>
    </row>
    <row r="353" spans="1:2">
      <c r="A353" s="142" t="s">
        <v>494</v>
      </c>
      <c r="B353" s="68" t="s">
        <v>799</v>
      </c>
    </row>
    <row r="354" spans="1:2">
      <c r="A354" s="142" t="s">
        <v>726</v>
      </c>
      <c r="B354" s="68" t="s">
        <v>803</v>
      </c>
    </row>
    <row r="355" spans="1:2">
      <c r="A355" s="142" t="s">
        <v>729</v>
      </c>
      <c r="B355" s="68" t="s">
        <v>806</v>
      </c>
    </row>
    <row r="356" spans="1:2">
      <c r="A356" s="142" t="s">
        <v>1531</v>
      </c>
      <c r="B356" s="68" t="s">
        <v>807</v>
      </c>
    </row>
    <row r="357" spans="1:2">
      <c r="A357" s="142" t="s">
        <v>2018</v>
      </c>
      <c r="B357" s="68" t="s">
        <v>809</v>
      </c>
    </row>
    <row r="358" spans="1:2">
      <c r="A358" s="142" t="s">
        <v>2030</v>
      </c>
      <c r="B358" s="68" t="s">
        <v>811</v>
      </c>
    </row>
    <row r="359" spans="1:2">
      <c r="A359" s="144" t="s">
        <v>2054</v>
      </c>
      <c r="B359" s="68" t="s">
        <v>812</v>
      </c>
    </row>
    <row r="360" spans="1:2">
      <c r="A360" s="142" t="s">
        <v>759</v>
      </c>
      <c r="B360" s="68" t="s">
        <v>813</v>
      </c>
    </row>
    <row r="361" spans="1:2">
      <c r="A361" s="142" t="s">
        <v>972</v>
      </c>
      <c r="B361" s="68" t="s">
        <v>817</v>
      </c>
    </row>
    <row r="362" spans="1:2">
      <c r="A362" s="142" t="s">
        <v>991</v>
      </c>
      <c r="B362" s="68" t="s">
        <v>821</v>
      </c>
    </row>
    <row r="363" spans="1:2">
      <c r="A363" s="142" t="s">
        <v>1186</v>
      </c>
      <c r="B363" s="68" t="s">
        <v>823</v>
      </c>
    </row>
    <row r="364" spans="1:2">
      <c r="A364" s="142" t="s">
        <v>1510</v>
      </c>
      <c r="B364" s="68" t="s">
        <v>825</v>
      </c>
    </row>
    <row r="365" spans="1:2">
      <c r="A365" s="142" t="s">
        <v>36</v>
      </c>
      <c r="B365" s="68" t="s">
        <v>828</v>
      </c>
    </row>
    <row r="366" spans="1:2">
      <c r="A366" s="142" t="s">
        <v>52</v>
      </c>
      <c r="B366" s="68" t="s">
        <v>830</v>
      </c>
    </row>
    <row r="367" spans="1:2">
      <c r="A367" s="142" t="s">
        <v>55</v>
      </c>
      <c r="B367" s="68" t="s">
        <v>832</v>
      </c>
    </row>
    <row r="368" spans="1:2">
      <c r="A368" s="142" t="s">
        <v>93</v>
      </c>
      <c r="B368" s="68" t="s">
        <v>836</v>
      </c>
    </row>
    <row r="369" spans="1:2">
      <c r="A369" s="142" t="s">
        <v>188</v>
      </c>
      <c r="B369" s="68" t="s">
        <v>838</v>
      </c>
    </row>
    <row r="370" spans="1:2">
      <c r="A370" s="142" t="s">
        <v>219</v>
      </c>
      <c r="B370" s="68" t="s">
        <v>840</v>
      </c>
    </row>
    <row r="371" spans="1:2">
      <c r="A371" s="142" t="s">
        <v>293</v>
      </c>
      <c r="B371" s="68" t="s">
        <v>843</v>
      </c>
    </row>
    <row r="372" spans="1:2">
      <c r="A372" s="142" t="s">
        <v>299</v>
      </c>
      <c r="B372" s="68" t="s">
        <v>846</v>
      </c>
    </row>
    <row r="373" spans="1:2">
      <c r="A373" s="142" t="s">
        <v>342</v>
      </c>
      <c r="B373" s="68" t="s">
        <v>849</v>
      </c>
    </row>
    <row r="374" spans="1:2">
      <c r="A374" s="142" t="s">
        <v>380</v>
      </c>
      <c r="B374" s="68" t="s">
        <v>852</v>
      </c>
    </row>
    <row r="375" spans="1:2">
      <c r="A375" s="142" t="s">
        <v>409</v>
      </c>
      <c r="B375" s="68" t="s">
        <v>854</v>
      </c>
    </row>
    <row r="376" spans="1:2">
      <c r="A376" s="142" t="s">
        <v>448</v>
      </c>
      <c r="B376" s="68" t="s">
        <v>856</v>
      </c>
    </row>
    <row r="377" spans="1:2">
      <c r="A377" s="142" t="s">
        <v>453</v>
      </c>
      <c r="B377" s="68" t="s">
        <v>858</v>
      </c>
    </row>
    <row r="378" spans="1:2">
      <c r="A378" s="142" t="s">
        <v>483</v>
      </c>
      <c r="B378" s="68" t="s">
        <v>860</v>
      </c>
    </row>
    <row r="379" spans="1:2">
      <c r="A379" s="142" t="s">
        <v>486</v>
      </c>
      <c r="B379" s="68" t="s">
        <v>864</v>
      </c>
    </row>
    <row r="380" spans="1:2">
      <c r="A380" s="142" t="s">
        <v>498</v>
      </c>
      <c r="B380" s="68" t="s">
        <v>867</v>
      </c>
    </row>
    <row r="381" spans="1:2">
      <c r="A381" s="142" t="s">
        <v>541</v>
      </c>
      <c r="B381" s="68" t="s">
        <v>870</v>
      </c>
    </row>
    <row r="382" spans="1:2">
      <c r="A382" s="142" t="s">
        <v>556</v>
      </c>
      <c r="B382" s="68" t="s">
        <v>871</v>
      </c>
    </row>
    <row r="383" spans="1:2">
      <c r="A383" s="142" t="s">
        <v>570</v>
      </c>
      <c r="B383" s="68" t="s">
        <v>874</v>
      </c>
    </row>
    <row r="384" spans="1:2">
      <c r="A384" s="142" t="s">
        <v>579</v>
      </c>
      <c r="B384" s="68" t="s">
        <v>875</v>
      </c>
    </row>
    <row r="385" spans="1:2">
      <c r="A385" s="142" t="s">
        <v>606</v>
      </c>
      <c r="B385" s="68" t="s">
        <v>877</v>
      </c>
    </row>
    <row r="386" spans="1:2">
      <c r="A386" s="142" t="s">
        <v>621</v>
      </c>
      <c r="B386" s="68" t="s">
        <v>879</v>
      </c>
    </row>
    <row r="387" spans="1:2">
      <c r="A387" s="142" t="s">
        <v>632</v>
      </c>
      <c r="B387" s="68" t="s">
        <v>882</v>
      </c>
    </row>
    <row r="388" spans="1:2">
      <c r="A388" s="142" t="s">
        <v>700</v>
      </c>
      <c r="B388" s="68" t="s">
        <v>884</v>
      </c>
    </row>
    <row r="389" spans="1:2">
      <c r="A389" s="142" t="s">
        <v>704</v>
      </c>
      <c r="B389" s="68" t="s">
        <v>887</v>
      </c>
    </row>
    <row r="390" spans="1:2">
      <c r="A390" s="142" t="s">
        <v>706</v>
      </c>
      <c r="B390" s="68" t="s">
        <v>890</v>
      </c>
    </row>
    <row r="391" spans="1:2">
      <c r="A391" s="142" t="s">
        <v>718</v>
      </c>
      <c r="B391" s="68" t="s">
        <v>894</v>
      </c>
    </row>
    <row r="392" spans="1:2">
      <c r="A392" s="142" t="s">
        <v>742</v>
      </c>
      <c r="B392" s="68" t="s">
        <v>896</v>
      </c>
    </row>
    <row r="393" spans="1:2">
      <c r="A393" s="142" t="s">
        <v>746</v>
      </c>
      <c r="B393" s="68" t="s">
        <v>899</v>
      </c>
    </row>
    <row r="394" spans="1:2">
      <c r="A394" s="142" t="s">
        <v>751</v>
      </c>
      <c r="B394" s="68" t="s">
        <v>901</v>
      </c>
    </row>
    <row r="395" spans="1:2">
      <c r="A395" s="142" t="s">
        <v>753</v>
      </c>
      <c r="B395" s="68" t="s">
        <v>903</v>
      </c>
    </row>
    <row r="396" spans="1:2">
      <c r="A396" s="142" t="s">
        <v>823</v>
      </c>
      <c r="B396" s="68" t="s">
        <v>905</v>
      </c>
    </row>
    <row r="397" spans="1:2">
      <c r="A397" s="142" t="s">
        <v>825</v>
      </c>
      <c r="B397" s="68" t="s">
        <v>907</v>
      </c>
    </row>
    <row r="398" spans="1:2">
      <c r="A398" s="142" t="s">
        <v>828</v>
      </c>
      <c r="B398" s="68" t="s">
        <v>910</v>
      </c>
    </row>
    <row r="399" spans="1:2">
      <c r="A399" s="142" t="s">
        <v>867</v>
      </c>
      <c r="B399" s="68" t="s">
        <v>912</v>
      </c>
    </row>
    <row r="400" spans="1:2">
      <c r="A400" s="142" t="s">
        <v>905</v>
      </c>
      <c r="B400" s="68" t="s">
        <v>914</v>
      </c>
    </row>
    <row r="401" spans="1:2">
      <c r="A401" s="142" t="s">
        <v>912</v>
      </c>
      <c r="B401" s="68" t="s">
        <v>916</v>
      </c>
    </row>
    <row r="402" spans="1:2">
      <c r="A402" s="142" t="s">
        <v>925</v>
      </c>
      <c r="B402" s="68" t="s">
        <v>918</v>
      </c>
    </row>
    <row r="403" spans="1:2">
      <c r="A403" s="142" t="s">
        <v>927</v>
      </c>
      <c r="B403" s="68" t="s">
        <v>921</v>
      </c>
    </row>
    <row r="404" spans="1:2">
      <c r="A404" s="142" t="s">
        <v>966</v>
      </c>
      <c r="B404" s="68" t="s">
        <v>925</v>
      </c>
    </row>
    <row r="405" spans="1:2">
      <c r="A405" s="142" t="s">
        <v>968</v>
      </c>
      <c r="B405" s="68" t="s">
        <v>927</v>
      </c>
    </row>
    <row r="406" spans="1:2">
      <c r="A406" s="142" t="s">
        <v>981</v>
      </c>
      <c r="B406" s="68" t="s">
        <v>929</v>
      </c>
    </row>
    <row r="407" spans="1:2">
      <c r="A407" s="142" t="s">
        <v>1049</v>
      </c>
      <c r="B407" s="68" t="s">
        <v>932</v>
      </c>
    </row>
    <row r="408" spans="1:2">
      <c r="A408" s="142" t="s">
        <v>1108</v>
      </c>
      <c r="B408" s="68" t="s">
        <v>936</v>
      </c>
    </row>
    <row r="409" spans="1:2">
      <c r="A409" s="142" t="s">
        <v>1126</v>
      </c>
      <c r="B409" s="68" t="s">
        <v>938</v>
      </c>
    </row>
    <row r="410" spans="1:2">
      <c r="A410" s="142" t="s">
        <v>1191</v>
      </c>
      <c r="B410" s="68" t="s">
        <v>942</v>
      </c>
    </row>
    <row r="411" spans="1:2">
      <c r="A411" s="142" t="s">
        <v>1338</v>
      </c>
      <c r="B411" s="68" t="s">
        <v>945</v>
      </c>
    </row>
    <row r="412" spans="1:2">
      <c r="A412" s="142" t="s">
        <v>1351</v>
      </c>
      <c r="B412" s="68" t="s">
        <v>947</v>
      </c>
    </row>
    <row r="413" spans="1:2">
      <c r="A413" s="142" t="s">
        <v>1353</v>
      </c>
      <c r="B413" s="68" t="s">
        <v>949</v>
      </c>
    </row>
    <row r="414" spans="1:2">
      <c r="A414" s="142" t="s">
        <v>1355</v>
      </c>
      <c r="B414" s="68" t="s">
        <v>951</v>
      </c>
    </row>
    <row r="415" spans="1:2">
      <c r="A415" s="142" t="s">
        <v>1365</v>
      </c>
      <c r="B415" s="68" t="s">
        <v>954</v>
      </c>
    </row>
    <row r="416" spans="1:2">
      <c r="A416" s="142" t="s">
        <v>1367</v>
      </c>
      <c r="B416" s="68" t="s">
        <v>956</v>
      </c>
    </row>
    <row r="417" spans="1:2">
      <c r="A417" s="142" t="s">
        <v>1496</v>
      </c>
      <c r="B417" s="68" t="s">
        <v>958</v>
      </c>
    </row>
    <row r="418" spans="1:2">
      <c r="A418" s="142" t="s">
        <v>1518</v>
      </c>
      <c r="B418" s="68" t="s">
        <v>959</v>
      </c>
    </row>
    <row r="419" spans="1:2">
      <c r="A419" s="142" t="s">
        <v>1520</v>
      </c>
      <c r="B419" s="68" t="s">
        <v>961</v>
      </c>
    </row>
    <row r="420" spans="1:2">
      <c r="A420" s="142" t="s">
        <v>1545</v>
      </c>
      <c r="B420" s="68" t="s">
        <v>964</v>
      </c>
    </row>
    <row r="421" spans="1:2">
      <c r="A421" s="142" t="s">
        <v>1564</v>
      </c>
      <c r="B421" s="68" t="s">
        <v>966</v>
      </c>
    </row>
    <row r="422" spans="1:2">
      <c r="A422" s="142" t="s">
        <v>1606</v>
      </c>
      <c r="B422" s="68" t="s">
        <v>968</v>
      </c>
    </row>
    <row r="423" spans="1:2">
      <c r="A423" s="142" t="s">
        <v>1626</v>
      </c>
      <c r="B423" s="68" t="s">
        <v>969</v>
      </c>
    </row>
    <row r="424" spans="1:2">
      <c r="A424" s="142" t="s">
        <v>1635</v>
      </c>
      <c r="B424" s="68" t="s">
        <v>972</v>
      </c>
    </row>
    <row r="425" spans="1:2">
      <c r="A425" s="142" t="s">
        <v>1646</v>
      </c>
      <c r="B425" s="68" t="s">
        <v>974</v>
      </c>
    </row>
    <row r="426" spans="1:2">
      <c r="A426" s="142" t="s">
        <v>1669</v>
      </c>
      <c r="B426" s="68" t="s">
        <v>976</v>
      </c>
    </row>
    <row r="427" spans="1:2">
      <c r="A427" s="142" t="s">
        <v>1672</v>
      </c>
      <c r="B427" s="68" t="s">
        <v>979</v>
      </c>
    </row>
    <row r="428" spans="1:2">
      <c r="A428" s="142" t="s">
        <v>1676</v>
      </c>
      <c r="B428" s="68" t="s">
        <v>981</v>
      </c>
    </row>
    <row r="429" spans="1:2">
      <c r="A429" s="142" t="s">
        <v>1682</v>
      </c>
      <c r="B429" s="68" t="s">
        <v>983</v>
      </c>
    </row>
    <row r="430" spans="1:2">
      <c r="A430" s="142" t="s">
        <v>1685</v>
      </c>
      <c r="B430" s="68" t="s">
        <v>985</v>
      </c>
    </row>
    <row r="431" spans="1:2">
      <c r="A431" s="142" t="s">
        <v>1692</v>
      </c>
      <c r="B431" s="68" t="s">
        <v>987</v>
      </c>
    </row>
    <row r="432" spans="1:2">
      <c r="A432" s="142" t="s">
        <v>1698</v>
      </c>
      <c r="B432" s="68" t="s">
        <v>989</v>
      </c>
    </row>
    <row r="433" spans="1:2">
      <c r="A433" s="142" t="s">
        <v>1719</v>
      </c>
      <c r="B433" s="68" t="s">
        <v>991</v>
      </c>
    </row>
    <row r="434" spans="1:2">
      <c r="A434" s="142" t="s">
        <v>1725</v>
      </c>
      <c r="B434" s="68" t="s">
        <v>2088</v>
      </c>
    </row>
    <row r="435" spans="1:2">
      <c r="A435" s="142" t="s">
        <v>914</v>
      </c>
      <c r="B435" s="68" t="s">
        <v>993</v>
      </c>
    </row>
    <row r="436" spans="1:2">
      <c r="A436" s="142" t="s">
        <v>377</v>
      </c>
      <c r="B436" s="68" t="s">
        <v>996</v>
      </c>
    </row>
    <row r="437" spans="1:2">
      <c r="A437" s="142" t="s">
        <v>422</v>
      </c>
      <c r="B437" s="68" t="s">
        <v>999</v>
      </c>
    </row>
    <row r="438" spans="1:2">
      <c r="A438" s="142" t="s">
        <v>425</v>
      </c>
      <c r="B438" s="68" t="s">
        <v>1001</v>
      </c>
    </row>
    <row r="439" spans="1:2">
      <c r="A439" s="142" t="s">
        <v>491</v>
      </c>
      <c r="B439" s="68" t="s">
        <v>1002</v>
      </c>
    </row>
    <row r="440" spans="1:2">
      <c r="A440" s="142" t="s">
        <v>637</v>
      </c>
      <c r="B440" s="68" t="s">
        <v>1004</v>
      </c>
    </row>
    <row r="441" spans="1:2">
      <c r="A441" s="142" t="s">
        <v>651</v>
      </c>
      <c r="B441" s="68" t="s">
        <v>1005</v>
      </c>
    </row>
    <row r="442" spans="1:2">
      <c r="A442" s="142" t="s">
        <v>665</v>
      </c>
      <c r="B442" s="68" t="s">
        <v>1007</v>
      </c>
    </row>
    <row r="443" spans="1:2">
      <c r="A443" s="142" t="s">
        <v>2049</v>
      </c>
      <c r="B443" s="68" t="s">
        <v>1009</v>
      </c>
    </row>
    <row r="444" spans="1:2" ht="18">
      <c r="A444" s="104" t="s">
        <v>1533</v>
      </c>
      <c r="B444" s="68" t="s">
        <v>1011</v>
      </c>
    </row>
    <row r="445" spans="1:2">
      <c r="A445" s="142" t="s">
        <v>444</v>
      </c>
      <c r="B445" s="68" t="s">
        <v>1013</v>
      </c>
    </row>
    <row r="446" spans="1:2">
      <c r="A446" s="142" t="s">
        <v>535</v>
      </c>
      <c r="B446" s="68" t="s">
        <v>1015</v>
      </c>
    </row>
    <row r="447" spans="1:2">
      <c r="A447" s="142" t="s">
        <v>693</v>
      </c>
      <c r="B447" s="68" t="s">
        <v>1017</v>
      </c>
    </row>
    <row r="448" spans="1:2">
      <c r="A448" s="142" t="s">
        <v>702</v>
      </c>
      <c r="B448" s="68" t="s">
        <v>1019</v>
      </c>
    </row>
    <row r="449" spans="1:2">
      <c r="A449" s="142" t="s">
        <v>725</v>
      </c>
      <c r="B449" s="68" t="s">
        <v>1021</v>
      </c>
    </row>
    <row r="450" spans="1:2">
      <c r="A450" s="142" t="s">
        <v>1145</v>
      </c>
      <c r="B450" s="68" t="s">
        <v>1023</v>
      </c>
    </row>
    <row r="451" spans="1:2">
      <c r="A451" s="142" t="s">
        <v>1152</v>
      </c>
      <c r="B451" s="68" t="s">
        <v>1025</v>
      </c>
    </row>
    <row r="452" spans="1:2">
      <c r="A452" s="142" t="s">
        <v>1155</v>
      </c>
      <c r="B452" s="68" t="s">
        <v>1027</v>
      </c>
    </row>
    <row r="453" spans="1:2">
      <c r="A453" s="142" t="s">
        <v>1165</v>
      </c>
      <c r="B453" s="68" t="s">
        <v>2089</v>
      </c>
    </row>
    <row r="454" spans="1:2">
      <c r="A454" s="142" t="s">
        <v>1183</v>
      </c>
      <c r="B454" s="68" t="s">
        <v>1029</v>
      </c>
    </row>
    <row r="455" spans="1:2">
      <c r="A455" s="142" t="s">
        <v>420</v>
      </c>
      <c r="B455" s="68" t="s">
        <v>1032</v>
      </c>
    </row>
    <row r="456" spans="1:2">
      <c r="A456" s="142" t="s">
        <v>2029</v>
      </c>
      <c r="B456" s="68" t="s">
        <v>1035</v>
      </c>
    </row>
    <row r="457" spans="1:2">
      <c r="A457" s="142" t="s">
        <v>175</v>
      </c>
      <c r="B457" s="68" t="s">
        <v>1039</v>
      </c>
    </row>
    <row r="458" spans="1:2">
      <c r="A458" s="142" t="s">
        <v>240</v>
      </c>
      <c r="B458" s="68" t="s">
        <v>1042</v>
      </c>
    </row>
    <row r="459" spans="1:2">
      <c r="A459" s="142" t="s">
        <v>252</v>
      </c>
      <c r="B459" s="68" t="s">
        <v>1046</v>
      </c>
    </row>
    <row r="460" spans="1:2">
      <c r="A460" s="142" t="s">
        <v>273</v>
      </c>
      <c r="B460" s="68" t="s">
        <v>1049</v>
      </c>
    </row>
    <row r="461" spans="1:2">
      <c r="A461" s="142" t="s">
        <v>283</v>
      </c>
      <c r="B461" s="68" t="s">
        <v>1051</v>
      </c>
    </row>
    <row r="462" spans="1:2">
      <c r="A462" s="142" t="s">
        <v>302</v>
      </c>
      <c r="B462" s="68" t="s">
        <v>1053</v>
      </c>
    </row>
    <row r="463" spans="1:2">
      <c r="A463" s="142" t="s">
        <v>311</v>
      </c>
      <c r="B463" s="68" t="s">
        <v>2090</v>
      </c>
    </row>
    <row r="464" spans="1:2">
      <c r="A464" s="142" t="s">
        <v>334</v>
      </c>
      <c r="B464" s="68" t="s">
        <v>1056</v>
      </c>
    </row>
    <row r="465" spans="1:2">
      <c r="A465" s="142" t="s">
        <v>356</v>
      </c>
      <c r="B465" s="68" t="s">
        <v>1059</v>
      </c>
    </row>
    <row r="466" spans="1:2">
      <c r="A466" s="142" t="s">
        <v>456</v>
      </c>
      <c r="B466" s="68" t="s">
        <v>1063</v>
      </c>
    </row>
    <row r="467" spans="1:2">
      <c r="A467" s="142" t="s">
        <v>468</v>
      </c>
      <c r="B467" s="68" t="s">
        <v>1066</v>
      </c>
    </row>
    <row r="468" spans="1:2">
      <c r="A468" s="142" t="s">
        <v>471</v>
      </c>
      <c r="B468" s="68" t="s">
        <v>1069</v>
      </c>
    </row>
    <row r="469" spans="1:2">
      <c r="A469" s="142" t="s">
        <v>515</v>
      </c>
      <c r="B469" s="68" t="s">
        <v>2091</v>
      </c>
    </row>
    <row r="470" spans="1:2">
      <c r="A470" s="142" t="s">
        <v>567</v>
      </c>
      <c r="B470" s="68" t="s">
        <v>1072</v>
      </c>
    </row>
    <row r="471" spans="1:2">
      <c r="A471" s="142" t="s">
        <v>582</v>
      </c>
      <c r="B471" s="68" t="s">
        <v>2092</v>
      </c>
    </row>
    <row r="472" spans="1:2">
      <c r="A472" s="142" t="s">
        <v>622</v>
      </c>
      <c r="B472" s="68" t="s">
        <v>1074</v>
      </c>
    </row>
    <row r="473" spans="1:2">
      <c r="A473" s="142" t="s">
        <v>628</v>
      </c>
      <c r="B473" s="68" t="s">
        <v>1078</v>
      </c>
    </row>
    <row r="474" spans="1:2">
      <c r="A474" s="142" t="s">
        <v>667</v>
      </c>
      <c r="B474" s="68" t="s">
        <v>1081</v>
      </c>
    </row>
    <row r="475" spans="1:2">
      <c r="A475" s="142" t="s">
        <v>709</v>
      </c>
      <c r="B475" s="68" t="s">
        <v>1083</v>
      </c>
    </row>
    <row r="476" spans="1:2">
      <c r="A476" s="142" t="s">
        <v>739</v>
      </c>
      <c r="B476" s="68" t="s">
        <v>1086</v>
      </c>
    </row>
    <row r="477" spans="1:2">
      <c r="A477" s="142" t="s">
        <v>740</v>
      </c>
      <c r="B477" s="68" t="s">
        <v>1088</v>
      </c>
    </row>
    <row r="478" spans="1:2">
      <c r="A478" s="142" t="s">
        <v>748</v>
      </c>
      <c r="B478" s="68" t="s">
        <v>1091</v>
      </c>
    </row>
    <row r="479" spans="1:2">
      <c r="A479" s="142" t="s">
        <v>764</v>
      </c>
      <c r="B479" s="68" t="s">
        <v>1093</v>
      </c>
    </row>
    <row r="480" spans="1:2">
      <c r="A480" s="142" t="s">
        <v>836</v>
      </c>
      <c r="B480" s="68" t="s">
        <v>1095</v>
      </c>
    </row>
    <row r="481" spans="1:2">
      <c r="A481" s="142" t="s">
        <v>838</v>
      </c>
      <c r="B481" s="68" t="s">
        <v>1097</v>
      </c>
    </row>
    <row r="482" spans="1:2">
      <c r="A482" s="142" t="s">
        <v>840</v>
      </c>
      <c r="B482" s="68" t="s">
        <v>1099</v>
      </c>
    </row>
    <row r="483" spans="1:2">
      <c r="A483" s="142" t="s">
        <v>945</v>
      </c>
      <c r="B483" s="68" t="s">
        <v>1102</v>
      </c>
    </row>
    <row r="484" spans="1:2">
      <c r="A484" s="142" t="s">
        <v>947</v>
      </c>
      <c r="B484" s="68" t="s">
        <v>1105</v>
      </c>
    </row>
    <row r="485" spans="1:2">
      <c r="A485" s="142" t="s">
        <v>964</v>
      </c>
      <c r="B485" s="68" t="s">
        <v>1108</v>
      </c>
    </row>
    <row r="486" spans="1:2">
      <c r="A486" s="142" t="s">
        <v>974</v>
      </c>
      <c r="B486" s="68" t="s">
        <v>1111</v>
      </c>
    </row>
    <row r="487" spans="1:2">
      <c r="A487" s="142" t="s">
        <v>976</v>
      </c>
      <c r="B487" s="68" t="s">
        <v>1114</v>
      </c>
    </row>
    <row r="488" spans="1:2">
      <c r="A488" s="142" t="s">
        <v>979</v>
      </c>
      <c r="B488" s="68" t="s">
        <v>1116</v>
      </c>
    </row>
    <row r="489" spans="1:2">
      <c r="A489" s="142" t="s">
        <v>983</v>
      </c>
      <c r="B489" s="68" t="s">
        <v>1119</v>
      </c>
    </row>
    <row r="490" spans="1:2">
      <c r="A490" s="142" t="s">
        <v>987</v>
      </c>
      <c r="B490" s="68" t="s">
        <v>1122</v>
      </c>
    </row>
    <row r="491" spans="1:2">
      <c r="A491" s="142" t="s">
        <v>989</v>
      </c>
      <c r="B491" s="68" t="s">
        <v>1126</v>
      </c>
    </row>
    <row r="492" spans="1:2">
      <c r="A492" s="142" t="s">
        <v>1078</v>
      </c>
      <c r="B492" s="68" t="s">
        <v>1129</v>
      </c>
    </row>
    <row r="493" spans="1:2">
      <c r="A493" s="142" t="s">
        <v>1081</v>
      </c>
      <c r="B493" s="68" t="s">
        <v>1132</v>
      </c>
    </row>
    <row r="494" spans="1:2">
      <c r="A494" s="142" t="s">
        <v>1086</v>
      </c>
      <c r="B494" s="68" t="s">
        <v>1134</v>
      </c>
    </row>
    <row r="495" spans="1:2">
      <c r="A495" s="142" t="s">
        <v>1088</v>
      </c>
      <c r="B495" s="68" t="s">
        <v>1137</v>
      </c>
    </row>
    <row r="496" spans="1:2">
      <c r="A496" s="142" t="s">
        <v>1091</v>
      </c>
      <c r="B496" s="68" t="s">
        <v>1139</v>
      </c>
    </row>
    <row r="497" spans="1:2">
      <c r="A497" s="142" t="s">
        <v>1093</v>
      </c>
      <c r="B497" s="68" t="s">
        <v>1142</v>
      </c>
    </row>
    <row r="498" spans="1:2">
      <c r="A498" s="142" t="s">
        <v>1097</v>
      </c>
      <c r="B498" s="68" t="s">
        <v>1145</v>
      </c>
    </row>
    <row r="499" spans="1:2">
      <c r="A499" s="142" t="s">
        <v>1099</v>
      </c>
      <c r="B499" s="68" t="s">
        <v>1148</v>
      </c>
    </row>
    <row r="500" spans="1:2">
      <c r="A500" s="142" t="s">
        <v>1105</v>
      </c>
      <c r="B500" s="68" t="s">
        <v>1152</v>
      </c>
    </row>
    <row r="501" spans="1:2">
      <c r="A501" s="142" t="s">
        <v>1134</v>
      </c>
      <c r="B501" s="68" t="s">
        <v>1155</v>
      </c>
    </row>
    <row r="502" spans="1:2">
      <c r="A502" s="142" t="s">
        <v>1486</v>
      </c>
      <c r="B502" s="68" t="s">
        <v>1158</v>
      </c>
    </row>
    <row r="503" spans="1:2">
      <c r="A503" s="142" t="s">
        <v>1488</v>
      </c>
      <c r="B503" s="68" t="s">
        <v>1162</v>
      </c>
    </row>
    <row r="504" spans="1:2">
      <c r="A504" s="142" t="s">
        <v>1513</v>
      </c>
      <c r="B504" s="68" t="s">
        <v>1165</v>
      </c>
    </row>
    <row r="505" spans="1:2">
      <c r="A505" s="142" t="s">
        <v>1586</v>
      </c>
      <c r="B505" s="68" t="s">
        <v>1167</v>
      </c>
    </row>
    <row r="506" spans="1:2">
      <c r="A506" s="142" t="s">
        <v>349</v>
      </c>
      <c r="B506" s="68" t="s">
        <v>1169</v>
      </c>
    </row>
    <row r="507" spans="1:2">
      <c r="A507" s="142" t="s">
        <v>817</v>
      </c>
      <c r="B507" s="68" t="s">
        <v>1171</v>
      </c>
    </row>
    <row r="508" spans="1:2">
      <c r="A508" s="142" t="s">
        <v>1111</v>
      </c>
      <c r="B508" s="68" t="s">
        <v>1174</v>
      </c>
    </row>
    <row r="509" spans="1:2">
      <c r="A509" s="142" t="s">
        <v>2004</v>
      </c>
      <c r="B509" s="68" t="s">
        <v>1177</v>
      </c>
    </row>
    <row r="510" spans="1:2" ht="18">
      <c r="A510" s="78" t="s">
        <v>1987</v>
      </c>
      <c r="B510" s="68" t="s">
        <v>1180</v>
      </c>
    </row>
    <row r="511" spans="1:2">
      <c r="A511" s="142" t="s">
        <v>338</v>
      </c>
      <c r="B511" s="68" t="s">
        <v>1183</v>
      </c>
    </row>
    <row r="512" spans="1:2">
      <c r="A512" s="142" t="s">
        <v>882</v>
      </c>
      <c r="B512" s="68" t="s">
        <v>1186</v>
      </c>
    </row>
    <row r="513" spans="1:2">
      <c r="A513" s="142" t="s">
        <v>1009</v>
      </c>
      <c r="B513" s="68" t="s">
        <v>1187</v>
      </c>
    </row>
    <row r="514" spans="1:2">
      <c r="A514" s="142" t="s">
        <v>1203</v>
      </c>
      <c r="B514" s="68" t="s">
        <v>1191</v>
      </c>
    </row>
    <row r="515" spans="1:2">
      <c r="A515" s="142" t="s">
        <v>1225</v>
      </c>
      <c r="B515" s="68" t="s">
        <v>1193</v>
      </c>
    </row>
    <row r="516" spans="1:2">
      <c r="A516" s="142" t="s">
        <v>1244</v>
      </c>
      <c r="B516" s="68" t="s">
        <v>1196</v>
      </c>
    </row>
    <row r="517" spans="1:2">
      <c r="A517" s="142" t="s">
        <v>1247</v>
      </c>
      <c r="B517" s="68" t="s">
        <v>1200</v>
      </c>
    </row>
    <row r="518" spans="1:2">
      <c r="A518" s="142" t="s">
        <v>1267</v>
      </c>
      <c r="B518" s="68" t="s">
        <v>1203</v>
      </c>
    </row>
    <row r="519" spans="1:2">
      <c r="A519" s="142" t="s">
        <v>1493</v>
      </c>
      <c r="B519" s="68" t="s">
        <v>1205</v>
      </c>
    </row>
    <row r="520" spans="1:2">
      <c r="A520" s="142" t="s">
        <v>2043</v>
      </c>
      <c r="B520" s="68" t="s">
        <v>2093</v>
      </c>
    </row>
    <row r="521" spans="1:2">
      <c r="A521" s="142"/>
      <c r="B521" s="68" t="s">
        <v>1209</v>
      </c>
    </row>
    <row r="522" spans="1:2">
      <c r="A522" s="142" t="s">
        <v>48</v>
      </c>
      <c r="B522" s="68" t="s">
        <v>1213</v>
      </c>
    </row>
    <row r="523" spans="1:2">
      <c r="A523" s="142" t="s">
        <v>985</v>
      </c>
      <c r="B523" s="68" t="s">
        <v>1215</v>
      </c>
    </row>
    <row r="524" spans="1:2">
      <c r="A524" s="142" t="s">
        <v>1177</v>
      </c>
      <c r="B524" s="68" t="s">
        <v>1218</v>
      </c>
    </row>
    <row r="525" spans="1:2">
      <c r="A525" s="142" t="s">
        <v>1196</v>
      </c>
      <c r="B525" s="68" t="s">
        <v>1221</v>
      </c>
    </row>
    <row r="526" spans="1:2">
      <c r="A526" s="142" t="s">
        <v>1579</v>
      </c>
      <c r="B526" s="68" t="s">
        <v>1225</v>
      </c>
    </row>
    <row r="527" spans="1:2">
      <c r="A527" s="142" t="s">
        <v>442</v>
      </c>
      <c r="B527" s="68" t="s">
        <v>1228</v>
      </c>
    </row>
    <row r="528" spans="1:2">
      <c r="A528" s="142" t="s">
        <v>1595</v>
      </c>
      <c r="B528" s="68" t="s">
        <v>1231</v>
      </c>
    </row>
    <row r="529" spans="1:2">
      <c r="A529" s="142" t="s">
        <v>1618</v>
      </c>
      <c r="B529" s="68" t="s">
        <v>1234</v>
      </c>
    </row>
    <row r="530" spans="1:2">
      <c r="A530" s="142" t="s">
        <v>1828</v>
      </c>
      <c r="B530" s="68" t="s">
        <v>1237</v>
      </c>
    </row>
    <row r="531" spans="1:2">
      <c r="A531" s="142" t="s">
        <v>624</v>
      </c>
      <c r="B531" s="68" t="s">
        <v>1240</v>
      </c>
    </row>
    <row r="532" spans="1:2">
      <c r="A532" s="142" t="s">
        <v>1218</v>
      </c>
      <c r="B532" s="68" t="s">
        <v>1244</v>
      </c>
    </row>
    <row r="533" spans="1:2">
      <c r="A533" s="142" t="s">
        <v>1234</v>
      </c>
      <c r="B533" s="68" t="s">
        <v>1913</v>
      </c>
    </row>
    <row r="534" spans="1:2">
      <c r="A534" s="142" t="s">
        <v>1237</v>
      </c>
      <c r="B534" s="68" t="s">
        <v>1247</v>
      </c>
    </row>
    <row r="535" spans="1:2">
      <c r="A535" s="142" t="s">
        <v>1251</v>
      </c>
      <c r="B535" s="68" t="s">
        <v>1249</v>
      </c>
    </row>
    <row r="536" spans="1:2">
      <c r="A536" s="142" t="s">
        <v>1280</v>
      </c>
      <c r="B536" s="68" t="s">
        <v>1251</v>
      </c>
    </row>
    <row r="537" spans="1:2">
      <c r="A537" s="142" t="s">
        <v>1293</v>
      </c>
      <c r="B537" s="68" t="s">
        <v>1254</v>
      </c>
    </row>
    <row r="538" spans="1:2">
      <c r="A538" s="142" t="s">
        <v>1296</v>
      </c>
      <c r="B538" s="68" t="s">
        <v>1257</v>
      </c>
    </row>
    <row r="539" spans="1:2">
      <c r="A539" s="142" t="s">
        <v>1324</v>
      </c>
      <c r="B539" s="68" t="s">
        <v>1259</v>
      </c>
    </row>
    <row r="540" spans="1:2">
      <c r="A540" s="142" t="s">
        <v>890</v>
      </c>
      <c r="B540" s="68" t="s">
        <v>1262</v>
      </c>
    </row>
    <row r="541" spans="1:2">
      <c r="A541" s="142" t="s">
        <v>1262</v>
      </c>
      <c r="B541" s="68" t="s">
        <v>1265</v>
      </c>
    </row>
    <row r="542" spans="1:2">
      <c r="A542" s="142" t="s">
        <v>1329</v>
      </c>
      <c r="B542" s="68" t="s">
        <v>1267</v>
      </c>
    </row>
    <row r="543" spans="1:2">
      <c r="A543" s="142" t="s">
        <v>1823</v>
      </c>
      <c r="B543" s="68" t="s">
        <v>1270</v>
      </c>
    </row>
    <row r="544" spans="1:2">
      <c r="A544" s="20" t="s">
        <v>2015</v>
      </c>
      <c r="B544" s="68" t="s">
        <v>1273</v>
      </c>
    </row>
    <row r="545" spans="1:2">
      <c r="A545" s="142" t="s">
        <v>459</v>
      </c>
      <c r="B545" s="68" t="s">
        <v>1276</v>
      </c>
    </row>
    <row r="546" spans="1:2">
      <c r="A546" s="142" t="s">
        <v>531</v>
      </c>
      <c r="B546" s="68" t="s">
        <v>1278</v>
      </c>
    </row>
    <row r="547" spans="1:2">
      <c r="A547" s="142" t="s">
        <v>720</v>
      </c>
      <c r="B547" s="68" t="s">
        <v>1280</v>
      </c>
    </row>
    <row r="548" spans="1:2">
      <c r="A548" s="142" t="s">
        <v>993</v>
      </c>
      <c r="B548" s="68" t="s">
        <v>1281</v>
      </c>
    </row>
    <row r="549" spans="1:2">
      <c r="A549" s="142" t="s">
        <v>996</v>
      </c>
      <c r="B549" s="68" t="s">
        <v>1284</v>
      </c>
    </row>
    <row r="550" spans="1:2">
      <c r="A550" s="142" t="s">
        <v>1167</v>
      </c>
      <c r="B550" s="68" t="s">
        <v>1287</v>
      </c>
    </row>
    <row r="551" spans="1:2">
      <c r="A551" s="142" t="s">
        <v>1174</v>
      </c>
      <c r="B551" s="68" t="s">
        <v>1290</v>
      </c>
    </row>
    <row r="552" spans="1:2">
      <c r="A552" s="142" t="s">
        <v>428</v>
      </c>
      <c r="B552" s="68" t="s">
        <v>1293</v>
      </c>
    </row>
    <row r="553" spans="1:2">
      <c r="A553" s="142" t="s">
        <v>585</v>
      </c>
      <c r="B553" s="68" t="s">
        <v>1296</v>
      </c>
    </row>
    <row r="554" spans="1:2">
      <c r="A554" s="142" t="s">
        <v>1039</v>
      </c>
      <c r="B554" s="68" t="s">
        <v>1298</v>
      </c>
    </row>
    <row r="555" spans="1:2">
      <c r="A555" s="142" t="s">
        <v>115</v>
      </c>
      <c r="B555" s="68" t="s">
        <v>1301</v>
      </c>
    </row>
    <row r="556" spans="1:2">
      <c r="A556" s="142" t="s">
        <v>136</v>
      </c>
      <c r="B556" s="68" t="s">
        <v>1303</v>
      </c>
    </row>
    <row r="557" spans="1:2">
      <c r="A557" s="142" t="s">
        <v>162</v>
      </c>
      <c r="B557" s="68" t="s">
        <v>1306</v>
      </c>
    </row>
    <row r="558" spans="1:2">
      <c r="A558" s="142" t="s">
        <v>229</v>
      </c>
      <c r="B558" s="68" t="s">
        <v>1308</v>
      </c>
    </row>
    <row r="559" spans="1:2">
      <c r="A559" s="142" t="s">
        <v>232</v>
      </c>
      <c r="B559" s="68" t="s">
        <v>1311</v>
      </c>
    </row>
    <row r="560" spans="1:2">
      <c r="A560" s="142" t="s">
        <v>336</v>
      </c>
      <c r="B560" s="68" t="s">
        <v>1314</v>
      </c>
    </row>
    <row r="561" spans="1:2">
      <c r="A561" s="142" t="s">
        <v>371</v>
      </c>
      <c r="B561" s="68" t="s">
        <v>1317</v>
      </c>
    </row>
    <row r="562" spans="1:2">
      <c r="A562" s="142" t="s">
        <v>384</v>
      </c>
      <c r="B562" s="68" t="s">
        <v>1321</v>
      </c>
    </row>
    <row r="563" spans="1:2">
      <c r="A563" s="142" t="s">
        <v>575</v>
      </c>
      <c r="B563" s="68" t="s">
        <v>1322</v>
      </c>
    </row>
    <row r="564" spans="1:2">
      <c r="A564" s="142" t="s">
        <v>660</v>
      </c>
      <c r="B564" s="68" t="s">
        <v>1324</v>
      </c>
    </row>
    <row r="565" spans="1:2">
      <c r="A565" s="142" t="s">
        <v>663</v>
      </c>
      <c r="B565" s="68" t="s">
        <v>1326</v>
      </c>
    </row>
    <row r="566" spans="1:2">
      <c r="A566" s="142" t="s">
        <v>806</v>
      </c>
      <c r="B566" s="68" t="s">
        <v>1329</v>
      </c>
    </row>
    <row r="567" spans="1:2">
      <c r="A567" s="142" t="s">
        <v>807</v>
      </c>
      <c r="B567" s="68" t="s">
        <v>1332</v>
      </c>
    </row>
    <row r="568" spans="1:2">
      <c r="A568" s="142" t="s">
        <v>849</v>
      </c>
      <c r="B568" s="68" t="s">
        <v>1335</v>
      </c>
    </row>
    <row r="569" spans="1:2">
      <c r="A569" s="142" t="s">
        <v>854</v>
      </c>
      <c r="B569" s="68" t="s">
        <v>1338</v>
      </c>
    </row>
    <row r="570" spans="1:2">
      <c r="A570" s="142" t="s">
        <v>856</v>
      </c>
      <c r="B570" s="68" t="s">
        <v>1340</v>
      </c>
    </row>
    <row r="571" spans="1:2">
      <c r="A571" s="142" t="s">
        <v>858</v>
      </c>
      <c r="B571" s="68" t="s">
        <v>1341</v>
      </c>
    </row>
    <row r="572" spans="1:2">
      <c r="A572" s="142" t="s">
        <v>910</v>
      </c>
      <c r="B572" s="68" t="s">
        <v>1343</v>
      </c>
    </row>
    <row r="573" spans="1:2">
      <c r="A573" s="142" t="s">
        <v>1011</v>
      </c>
      <c r="B573" s="68" t="s">
        <v>1346</v>
      </c>
    </row>
    <row r="574" spans="1:2">
      <c r="A574" s="142" t="s">
        <v>1013</v>
      </c>
      <c r="B574" s="68" t="s">
        <v>1349</v>
      </c>
    </row>
    <row r="575" spans="1:2">
      <c r="A575" s="142" t="s">
        <v>1017</v>
      </c>
      <c r="B575" s="68" t="s">
        <v>1351</v>
      </c>
    </row>
    <row r="576" spans="1:2">
      <c r="A576" s="142" t="s">
        <v>1019</v>
      </c>
      <c r="B576" s="68" t="s">
        <v>1353</v>
      </c>
    </row>
    <row r="577" spans="1:2">
      <c r="A577" s="142" t="s">
        <v>1021</v>
      </c>
      <c r="B577" s="68" t="s">
        <v>1915</v>
      </c>
    </row>
    <row r="578" spans="1:2">
      <c r="A578" s="142" t="s">
        <v>1023</v>
      </c>
      <c r="B578" s="68" t="s">
        <v>2094</v>
      </c>
    </row>
    <row r="579" spans="1:2">
      <c r="A579" s="142" t="s">
        <v>1025</v>
      </c>
      <c r="B579" s="68" t="s">
        <v>1355</v>
      </c>
    </row>
    <row r="580" spans="1:2">
      <c r="A580" s="142" t="s">
        <v>1332</v>
      </c>
      <c r="B580" s="68" t="s">
        <v>1908</v>
      </c>
    </row>
    <row r="581" spans="1:2">
      <c r="A581" s="142" t="s">
        <v>1357</v>
      </c>
      <c r="B581" s="68" t="s">
        <v>1357</v>
      </c>
    </row>
    <row r="582" spans="1:2">
      <c r="A582" s="142" t="s">
        <v>1359</v>
      </c>
      <c r="B582" s="68" t="s">
        <v>1359</v>
      </c>
    </row>
    <row r="583" spans="1:2">
      <c r="A583" s="142" t="s">
        <v>1361</v>
      </c>
      <c r="B583" s="68" t="s">
        <v>1361</v>
      </c>
    </row>
    <row r="584" spans="1:2">
      <c r="A584" s="142" t="s">
        <v>1363</v>
      </c>
      <c r="B584" s="68" t="s">
        <v>1363</v>
      </c>
    </row>
    <row r="585" spans="1:2">
      <c r="A585" s="142" t="s">
        <v>308</v>
      </c>
      <c r="B585" s="68" t="s">
        <v>1365</v>
      </c>
    </row>
    <row r="586" spans="1:2">
      <c r="A586" s="142" t="s">
        <v>2046</v>
      </c>
      <c r="B586" s="68" t="s">
        <v>1367</v>
      </c>
    </row>
    <row r="587" spans="1:2">
      <c r="A587" s="142" t="s">
        <v>81</v>
      </c>
      <c r="B587" s="68" t="s">
        <v>1370</v>
      </c>
    </row>
    <row r="588" spans="1:2">
      <c r="A588" s="142" t="s">
        <v>202</v>
      </c>
      <c r="B588" s="68" t="s">
        <v>1373</v>
      </c>
    </row>
    <row r="589" spans="1:2">
      <c r="A589" s="142" t="s">
        <v>860</v>
      </c>
      <c r="B589" s="68" t="s">
        <v>1376</v>
      </c>
    </row>
    <row r="590" spans="1:2">
      <c r="A590" s="142" t="s">
        <v>1341</v>
      </c>
      <c r="B590" s="68" t="s">
        <v>1377</v>
      </c>
    </row>
    <row r="591" spans="1:2">
      <c r="A591" s="142" t="s">
        <v>143</v>
      </c>
      <c r="B591" s="68" t="s">
        <v>1379</v>
      </c>
    </row>
    <row r="592" spans="1:2">
      <c r="A592" s="142" t="s">
        <v>552</v>
      </c>
      <c r="B592" s="68" t="s">
        <v>1382</v>
      </c>
    </row>
    <row r="593" spans="1:2">
      <c r="A593" s="142" t="s">
        <v>936</v>
      </c>
      <c r="B593" s="68" t="s">
        <v>1384</v>
      </c>
    </row>
    <row r="594" spans="1:2">
      <c r="A594" s="142" t="s">
        <v>1524</v>
      </c>
      <c r="B594" s="68" t="s">
        <v>1386</v>
      </c>
    </row>
    <row r="595" spans="1:2" ht="15">
      <c r="A595" s="107" t="s">
        <v>1180</v>
      </c>
      <c r="B595" s="68" t="s">
        <v>1389</v>
      </c>
    </row>
    <row r="596" spans="1:2">
      <c r="A596" s="142" t="s">
        <v>969</v>
      </c>
      <c r="B596" s="68" t="s">
        <v>2095</v>
      </c>
    </row>
    <row r="597" spans="1:2">
      <c r="A597" s="142" t="s">
        <v>1119</v>
      </c>
      <c r="B597" s="68" t="s">
        <v>1392</v>
      </c>
    </row>
    <row r="598" spans="1:2">
      <c r="A598" s="142" t="s">
        <v>1122</v>
      </c>
      <c r="B598" s="68" t="s">
        <v>1394</v>
      </c>
    </row>
    <row r="599" spans="1:2">
      <c r="A599" s="142" t="s">
        <v>268</v>
      </c>
      <c r="B599" s="68" t="s">
        <v>1396</v>
      </c>
    </row>
    <row r="600" spans="1:2">
      <c r="A600" s="142" t="s">
        <v>318</v>
      </c>
      <c r="B600" s="68" t="s">
        <v>1399</v>
      </c>
    </row>
    <row r="601" spans="1:2">
      <c r="A601" s="142" t="s">
        <v>640</v>
      </c>
      <c r="B601" s="68" t="s">
        <v>1403</v>
      </c>
    </row>
    <row r="602" spans="1:2">
      <c r="A602" s="142" t="s">
        <v>929</v>
      </c>
      <c r="B602" s="68" t="s">
        <v>1405</v>
      </c>
    </row>
    <row r="603" spans="1:2">
      <c r="A603" s="142" t="s">
        <v>1102</v>
      </c>
      <c r="B603" s="68" t="s">
        <v>1407</v>
      </c>
    </row>
    <row r="604" spans="1:2">
      <c r="A604" s="142" t="s">
        <v>1114</v>
      </c>
      <c r="B604" s="68" t="s">
        <v>1410</v>
      </c>
    </row>
    <row r="605" spans="1:2">
      <c r="A605" s="142" t="s">
        <v>1132</v>
      </c>
      <c r="B605" s="68" t="s">
        <v>1412</v>
      </c>
    </row>
    <row r="606" spans="1:2">
      <c r="A606" s="142" t="s">
        <v>1137</v>
      </c>
      <c r="B606" s="68" t="s">
        <v>1415</v>
      </c>
    </row>
    <row r="607" spans="1:2">
      <c r="A607" s="142" t="s">
        <v>1601</v>
      </c>
      <c r="B607" s="68" t="s">
        <v>1418</v>
      </c>
    </row>
    <row r="608" spans="1:2">
      <c r="A608" s="142" t="s">
        <v>234</v>
      </c>
      <c r="B608" s="68" t="s">
        <v>1421</v>
      </c>
    </row>
    <row r="609" spans="1:2">
      <c r="A609" s="142" t="s">
        <v>396</v>
      </c>
      <c r="B609" s="68" t="s">
        <v>1424</v>
      </c>
    </row>
    <row r="610" spans="1:2">
      <c r="A610" s="142" t="s">
        <v>777</v>
      </c>
      <c r="B610" s="68" t="s">
        <v>1424</v>
      </c>
    </row>
    <row r="611" spans="1:2">
      <c r="A611" s="142" t="s">
        <v>796</v>
      </c>
      <c r="B611" s="68" t="s">
        <v>1428</v>
      </c>
    </row>
    <row r="612" spans="1:2">
      <c r="A612" s="142" t="s">
        <v>887</v>
      </c>
      <c r="B612" s="68" t="s">
        <v>1431</v>
      </c>
    </row>
    <row r="613" spans="1:2">
      <c r="A613" s="142" t="s">
        <v>1249</v>
      </c>
      <c r="B613" s="68" t="s">
        <v>1435</v>
      </c>
    </row>
    <row r="614" spans="1:2">
      <c r="A614" s="142" t="s">
        <v>1265</v>
      </c>
      <c r="B614" s="68" t="s">
        <v>1438</v>
      </c>
    </row>
    <row r="615" spans="1:2">
      <c r="A615" s="142" t="s">
        <v>1278</v>
      </c>
      <c r="B615" s="68" t="s">
        <v>1440</v>
      </c>
    </row>
    <row r="616" spans="1:2">
      <c r="A616" s="142" t="s">
        <v>1281</v>
      </c>
      <c r="B616" s="68" t="s">
        <v>1443</v>
      </c>
    </row>
    <row r="617" spans="1:2">
      <c r="A617" s="142" t="s">
        <v>1317</v>
      </c>
      <c r="B617" s="68" t="s">
        <v>1445</v>
      </c>
    </row>
    <row r="618" spans="1:2">
      <c r="A618" s="142" t="s">
        <v>1321</v>
      </c>
      <c r="B618" s="68" t="s">
        <v>1448</v>
      </c>
    </row>
    <row r="619" spans="1:2">
      <c r="A619" s="142" t="s">
        <v>1832</v>
      </c>
      <c r="B619" s="68" t="s">
        <v>1451</v>
      </c>
    </row>
    <row r="620" spans="1:2">
      <c r="A620" s="142" t="s">
        <v>2014</v>
      </c>
      <c r="B620" s="68" t="s">
        <v>1453</v>
      </c>
    </row>
    <row r="621" spans="1:2">
      <c r="A621" s="144" t="s">
        <v>2056</v>
      </c>
      <c r="B621" s="68" t="s">
        <v>1456</v>
      </c>
    </row>
    <row r="622" spans="1:2">
      <c r="A622" s="142" t="s">
        <v>389</v>
      </c>
      <c r="B622" s="68" t="s">
        <v>1457</v>
      </c>
    </row>
    <row r="623" spans="1:2">
      <c r="A623" s="142" t="s">
        <v>465</v>
      </c>
      <c r="B623" s="68" t="s">
        <v>1459</v>
      </c>
    </row>
    <row r="624" spans="1:2">
      <c r="A624" s="142" t="s">
        <v>644</v>
      </c>
      <c r="B624" s="68" t="s">
        <v>1462</v>
      </c>
    </row>
    <row r="625" spans="1:2">
      <c r="A625" s="142" t="s">
        <v>949</v>
      </c>
      <c r="B625" s="68" t="s">
        <v>1464</v>
      </c>
    </row>
    <row r="626" spans="1:2">
      <c r="A626" s="142" t="s">
        <v>1083</v>
      </c>
      <c r="B626" s="68" t="s">
        <v>1467</v>
      </c>
    </row>
    <row r="627" spans="1:2">
      <c r="A627" s="142" t="s">
        <v>1139</v>
      </c>
      <c r="B627" s="68" t="s">
        <v>1469</v>
      </c>
    </row>
    <row r="628" spans="1:2">
      <c r="A628" s="142" t="s">
        <v>1464</v>
      </c>
      <c r="B628" s="68" t="s">
        <v>1472</v>
      </c>
    </row>
    <row r="629" spans="1:2">
      <c r="A629" s="142" t="s">
        <v>1498</v>
      </c>
      <c r="B629" s="68" t="s">
        <v>1476</v>
      </c>
    </row>
    <row r="630" spans="1:2">
      <c r="A630" s="142" t="s">
        <v>1584</v>
      </c>
      <c r="B630" s="68" t="s">
        <v>1479</v>
      </c>
    </row>
    <row r="631" spans="1:2">
      <c r="A631" s="142" t="s">
        <v>2039</v>
      </c>
      <c r="B631" s="68" t="s">
        <v>1481</v>
      </c>
    </row>
    <row r="632" spans="1:2">
      <c r="A632" s="144" t="s">
        <v>2059</v>
      </c>
      <c r="B632" s="68" t="s">
        <v>1483</v>
      </c>
    </row>
    <row r="633" spans="1:2">
      <c r="A633" s="142" t="s">
        <v>88</v>
      </c>
      <c r="B633" s="68" t="s">
        <v>1486</v>
      </c>
    </row>
    <row r="634" spans="1:2">
      <c r="A634" s="142" t="s">
        <v>104</v>
      </c>
      <c r="B634" s="68" t="s">
        <v>1488</v>
      </c>
    </row>
    <row r="635" spans="1:2">
      <c r="A635" s="142" t="s">
        <v>106</v>
      </c>
      <c r="B635" s="68" t="s">
        <v>1991</v>
      </c>
    </row>
    <row r="636" spans="1:2">
      <c r="A636" s="142" t="s">
        <v>154</v>
      </c>
      <c r="B636" s="68" t="s">
        <v>1989</v>
      </c>
    </row>
    <row r="637" spans="1:2">
      <c r="A637" s="142" t="s">
        <v>185</v>
      </c>
      <c r="B637" s="68" t="s">
        <v>1490</v>
      </c>
    </row>
    <row r="638" spans="1:2">
      <c r="A638" s="142" t="s">
        <v>198</v>
      </c>
      <c r="B638" s="68" t="s">
        <v>1493</v>
      </c>
    </row>
    <row r="639" spans="1:2">
      <c r="A639" s="142" t="s">
        <v>330</v>
      </c>
      <c r="B639" s="68" t="s">
        <v>1987</v>
      </c>
    </row>
    <row r="640" spans="1:2">
      <c r="A640" s="142" t="s">
        <v>353</v>
      </c>
      <c r="B640" s="68" t="s">
        <v>1496</v>
      </c>
    </row>
    <row r="641" spans="1:2">
      <c r="A641" s="142" t="s">
        <v>374</v>
      </c>
      <c r="B641" s="68" t="s">
        <v>1498</v>
      </c>
    </row>
    <row r="642" spans="1:2">
      <c r="A642" s="142" t="s">
        <v>393</v>
      </c>
      <c r="B642" s="68" t="s">
        <v>1500</v>
      </c>
    </row>
    <row r="643" spans="1:2">
      <c r="A643" s="142" t="s">
        <v>398</v>
      </c>
      <c r="B643" s="68" t="s">
        <v>1503</v>
      </c>
    </row>
    <row r="644" spans="1:2">
      <c r="A644" s="142" t="s">
        <v>431</v>
      </c>
      <c r="B644" s="68" t="s">
        <v>1505</v>
      </c>
    </row>
    <row r="645" spans="1:2">
      <c r="A645" s="142" t="s">
        <v>440</v>
      </c>
      <c r="B645" s="68" t="s">
        <v>1507</v>
      </c>
    </row>
    <row r="646" spans="1:2">
      <c r="A646" s="142" t="s">
        <v>560</v>
      </c>
      <c r="B646" s="68" t="s">
        <v>1510</v>
      </c>
    </row>
    <row r="647" spans="1:2">
      <c r="A647" s="142" t="s">
        <v>564</v>
      </c>
      <c r="B647" s="68" t="s">
        <v>1513</v>
      </c>
    </row>
    <row r="648" spans="1:2">
      <c r="A648" s="142" t="s">
        <v>612</v>
      </c>
      <c r="B648" s="68" t="s">
        <v>1516</v>
      </c>
    </row>
    <row r="649" spans="1:2">
      <c r="A649" s="142" t="s">
        <v>647</v>
      </c>
      <c r="B649" s="68" t="s">
        <v>1518</v>
      </c>
    </row>
    <row r="650" spans="1:2">
      <c r="A650" s="142" t="s">
        <v>683</v>
      </c>
      <c r="B650" s="68" t="s">
        <v>1520</v>
      </c>
    </row>
    <row r="651" spans="1:2">
      <c r="A651" s="142" t="s">
        <v>712</v>
      </c>
      <c r="B651" s="68" t="s">
        <v>1522</v>
      </c>
    </row>
    <row r="652" spans="1:2">
      <c r="A652" s="142" t="s">
        <v>736</v>
      </c>
      <c r="B652" s="68" t="s">
        <v>1524</v>
      </c>
    </row>
    <row r="653" spans="1:2">
      <c r="A653" s="142" t="s">
        <v>766</v>
      </c>
      <c r="B653" s="68" t="s">
        <v>1526</v>
      </c>
    </row>
    <row r="654" spans="1:2">
      <c r="A654" s="142" t="s">
        <v>781</v>
      </c>
      <c r="B654" s="68" t="s">
        <v>1529</v>
      </c>
    </row>
    <row r="655" spans="1:2">
      <c r="A655" s="142" t="s">
        <v>783</v>
      </c>
      <c r="B655" s="68" t="s">
        <v>1531</v>
      </c>
    </row>
    <row r="656" spans="1:2">
      <c r="A656" s="142" t="s">
        <v>788</v>
      </c>
      <c r="B656" s="68" t="s">
        <v>1533</v>
      </c>
    </row>
    <row r="657" spans="1:2">
      <c r="A657" s="142" t="s">
        <v>803</v>
      </c>
      <c r="B657" s="68" t="s">
        <v>1535</v>
      </c>
    </row>
    <row r="658" spans="1:2">
      <c r="A658" s="142" t="s">
        <v>821</v>
      </c>
      <c r="B658" s="68" t="s">
        <v>1536</v>
      </c>
    </row>
    <row r="659" spans="1:2">
      <c r="A659" s="142" t="s">
        <v>938</v>
      </c>
      <c r="B659" s="68" t="s">
        <v>1540</v>
      </c>
    </row>
    <row r="660" spans="1:2">
      <c r="A660" s="142" t="s">
        <v>1095</v>
      </c>
      <c r="B660" s="68" t="s">
        <v>1542</v>
      </c>
    </row>
    <row r="661" spans="1:2">
      <c r="A661" s="142" t="s">
        <v>1589</v>
      </c>
      <c r="B661" s="68" t="s">
        <v>1545</v>
      </c>
    </row>
    <row r="662" spans="1:2">
      <c r="A662" s="142" t="s">
        <v>475</v>
      </c>
      <c r="B662" s="68" t="s">
        <v>1547</v>
      </c>
    </row>
    <row r="663" spans="1:2">
      <c r="A663" s="142" t="s">
        <v>1148</v>
      </c>
      <c r="B663" s="68" t="s">
        <v>1549</v>
      </c>
    </row>
    <row r="664" spans="1:2">
      <c r="A664" s="142" t="s">
        <v>1476</v>
      </c>
      <c r="B664" s="68" t="s">
        <v>1551</v>
      </c>
    </row>
    <row r="665" spans="1:2">
      <c r="A665" s="142" t="s">
        <v>921</v>
      </c>
      <c r="B665" s="68" t="s">
        <v>1554</v>
      </c>
    </row>
    <row r="666" spans="1:2">
      <c r="A666" s="142" t="s">
        <v>1074</v>
      </c>
      <c r="B666" s="68" t="s">
        <v>1557</v>
      </c>
    </row>
    <row r="667" spans="1:2">
      <c r="A667" s="142" t="s">
        <v>264</v>
      </c>
      <c r="B667" s="68" t="s">
        <v>1560</v>
      </c>
    </row>
    <row r="668" spans="1:2">
      <c r="A668" s="142" t="s">
        <v>617</v>
      </c>
      <c r="B668" s="68" t="s">
        <v>1561</v>
      </c>
    </row>
    <row r="669" spans="1:2">
      <c r="A669" s="142" t="s">
        <v>1570</v>
      </c>
      <c r="B669" s="68" t="s">
        <v>1564</v>
      </c>
    </row>
    <row r="670" spans="1:2">
      <c r="A670" s="142" t="s">
        <v>214</v>
      </c>
      <c r="B670" s="68" t="s">
        <v>1566</v>
      </c>
    </row>
    <row r="671" spans="1:2">
      <c r="A671" s="142" t="s">
        <v>558</v>
      </c>
      <c r="B671" s="68" t="s">
        <v>1570</v>
      </c>
    </row>
    <row r="672" spans="1:2">
      <c r="A672" s="142" t="s">
        <v>1581</v>
      </c>
      <c r="B672" s="68" t="s">
        <v>1573</v>
      </c>
    </row>
    <row r="673" spans="1:2">
      <c r="A673" s="142" t="s">
        <v>1483</v>
      </c>
      <c r="B673" s="68" t="s">
        <v>1576</v>
      </c>
    </row>
    <row r="674" spans="1:2">
      <c r="A674" s="142" t="s">
        <v>1576</v>
      </c>
      <c r="B674" s="68" t="s">
        <v>1579</v>
      </c>
    </row>
    <row r="675" spans="1:2">
      <c r="A675" s="142" t="s">
        <v>1598</v>
      </c>
      <c r="B675" s="68" t="s">
        <v>1581</v>
      </c>
    </row>
    <row r="676" spans="1:2">
      <c r="A676" s="142" t="s">
        <v>1652</v>
      </c>
      <c r="B676" s="68" t="s">
        <v>1584</v>
      </c>
    </row>
    <row r="677" spans="1:2">
      <c r="A677" s="142" t="s">
        <v>1335</v>
      </c>
      <c r="B677" s="68" t="s">
        <v>1586</v>
      </c>
    </row>
    <row r="678" spans="1:2">
      <c r="A678" s="142" t="s">
        <v>1343</v>
      </c>
      <c r="B678" s="68" t="s">
        <v>1589</v>
      </c>
    </row>
    <row r="679" spans="1:2">
      <c r="A679" s="142" t="s">
        <v>1820</v>
      </c>
      <c r="B679" s="68" t="s">
        <v>1592</v>
      </c>
    </row>
    <row r="680" spans="1:2" ht="18">
      <c r="A680" s="78" t="s">
        <v>1589</v>
      </c>
      <c r="B680" s="68" t="s">
        <v>1595</v>
      </c>
    </row>
    <row r="681" spans="1:2" ht="18">
      <c r="A681" s="78" t="s">
        <v>1991</v>
      </c>
      <c r="B681" s="68" t="s">
        <v>1598</v>
      </c>
    </row>
    <row r="682" spans="1:2">
      <c r="A682" s="142" t="s">
        <v>2021</v>
      </c>
      <c r="B682" s="68" t="s">
        <v>1601</v>
      </c>
    </row>
    <row r="683" spans="1:2">
      <c r="A683" s="142" t="s">
        <v>2036</v>
      </c>
      <c r="B683" s="68" t="s">
        <v>1604</v>
      </c>
    </row>
    <row r="684" spans="1:2">
      <c r="B684" s="68" t="s">
        <v>1606</v>
      </c>
    </row>
    <row r="685" spans="1:2">
      <c r="B685" s="68" t="s">
        <v>1607</v>
      </c>
    </row>
    <row r="686" spans="1:2">
      <c r="B686" s="68" t="s">
        <v>2096</v>
      </c>
    </row>
    <row r="687" spans="1:2">
      <c r="B687" s="68" t="s">
        <v>2097</v>
      </c>
    </row>
    <row r="688" spans="1:2">
      <c r="B688" s="68" t="s">
        <v>1610</v>
      </c>
    </row>
    <row r="689" spans="2:2">
      <c r="B689" s="68" t="s">
        <v>1612</v>
      </c>
    </row>
    <row r="690" spans="2:2">
      <c r="B690" s="68" t="s">
        <v>1614</v>
      </c>
    </row>
    <row r="691" spans="2:2">
      <c r="B691" s="68" t="s">
        <v>1616</v>
      </c>
    </row>
    <row r="692" spans="2:2">
      <c r="B692" s="68" t="s">
        <v>1618</v>
      </c>
    </row>
    <row r="693" spans="2:2">
      <c r="B693" s="68" t="s">
        <v>1621</v>
      </c>
    </row>
    <row r="694" spans="2:2">
      <c r="B694" s="68" t="s">
        <v>1623</v>
      </c>
    </row>
    <row r="695" spans="2:2">
      <c r="B695" s="68" t="s">
        <v>1626</v>
      </c>
    </row>
    <row r="696" spans="2:2">
      <c r="B696" s="68" t="s">
        <v>1629</v>
      </c>
    </row>
    <row r="697" spans="2:2">
      <c r="B697" s="68" t="s">
        <v>1632</v>
      </c>
    </row>
    <row r="698" spans="2:2">
      <c r="B698" s="68" t="s">
        <v>1635</v>
      </c>
    </row>
    <row r="699" spans="2:2">
      <c r="B699" s="68" t="s">
        <v>1638</v>
      </c>
    </row>
    <row r="700" spans="2:2">
      <c r="B700" s="68" t="s">
        <v>1641</v>
      </c>
    </row>
    <row r="701" spans="2:2">
      <c r="B701" s="68" t="s">
        <v>1643</v>
      </c>
    </row>
    <row r="702" spans="2:2">
      <c r="B702" s="68" t="s">
        <v>1646</v>
      </c>
    </row>
    <row r="703" spans="2:2">
      <c r="B703" s="68" t="s">
        <v>1649</v>
      </c>
    </row>
    <row r="704" spans="2:2">
      <c r="B704" s="68" t="s">
        <v>1652</v>
      </c>
    </row>
    <row r="705" spans="2:2">
      <c r="B705" s="68" t="s">
        <v>1655</v>
      </c>
    </row>
    <row r="706" spans="2:2">
      <c r="B706" s="68" t="s">
        <v>1658</v>
      </c>
    </row>
    <row r="707" spans="2:2">
      <c r="B707" s="68" t="s">
        <v>1661</v>
      </c>
    </row>
    <row r="708" spans="2:2">
      <c r="B708" s="68" t="s">
        <v>1663</v>
      </c>
    </row>
    <row r="709" spans="2:2">
      <c r="B709" s="68" t="s">
        <v>1666</v>
      </c>
    </row>
    <row r="710" spans="2:2">
      <c r="B710" s="68" t="s">
        <v>1669</v>
      </c>
    </row>
    <row r="711" spans="2:2">
      <c r="B711" s="68" t="s">
        <v>1672</v>
      </c>
    </row>
    <row r="712" spans="2:2">
      <c r="B712" s="68" t="s">
        <v>1674</v>
      </c>
    </row>
    <row r="713" spans="2:2">
      <c r="B713" s="68" t="s">
        <v>1676</v>
      </c>
    </row>
    <row r="714" spans="2:2">
      <c r="B714" s="68" t="s">
        <v>1679</v>
      </c>
    </row>
    <row r="715" spans="2:2">
      <c r="B715" s="68" t="s">
        <v>1682</v>
      </c>
    </row>
    <row r="716" spans="2:2">
      <c r="B716" s="68" t="s">
        <v>1685</v>
      </c>
    </row>
    <row r="717" spans="2:2">
      <c r="B717" s="68" t="s">
        <v>1688</v>
      </c>
    </row>
    <row r="718" spans="2:2">
      <c r="B718" s="68" t="s">
        <v>1692</v>
      </c>
    </row>
    <row r="719" spans="2:2">
      <c r="B719" s="68" t="s">
        <v>1695</v>
      </c>
    </row>
    <row r="720" spans="2:2">
      <c r="B720" s="68" t="s">
        <v>1698</v>
      </c>
    </row>
    <row r="721" spans="2:2">
      <c r="B721" s="68" t="s">
        <v>1701</v>
      </c>
    </row>
    <row r="722" spans="2:2">
      <c r="B722" s="68" t="s">
        <v>1705</v>
      </c>
    </row>
    <row r="723" spans="2:2">
      <c r="B723" s="68" t="s">
        <v>1706</v>
      </c>
    </row>
    <row r="724" spans="2:2">
      <c r="B724" s="68" t="s">
        <v>1709</v>
      </c>
    </row>
    <row r="725" spans="2:2">
      <c r="B725" s="68" t="s">
        <v>1712</v>
      </c>
    </row>
    <row r="726" spans="2:2">
      <c r="B726" s="68" t="s">
        <v>1715</v>
      </c>
    </row>
    <row r="727" spans="2:2">
      <c r="B727" s="68" t="s">
        <v>1719</v>
      </c>
    </row>
    <row r="728" spans="2:2">
      <c r="B728" s="68" t="s">
        <v>1722</v>
      </c>
    </row>
    <row r="729" spans="2:2">
      <c r="B729" s="68" t="s">
        <v>1725</v>
      </c>
    </row>
    <row r="730" spans="2:2">
      <c r="B730" s="68" t="s">
        <v>2098</v>
      </c>
    </row>
    <row r="731" spans="2:2">
      <c r="B731" s="15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746"/>
  <sheetViews>
    <sheetView zoomScaleNormal="100" workbookViewId="0">
      <selection activeCell="J12" sqref="J12"/>
    </sheetView>
  </sheetViews>
  <sheetFormatPr defaultRowHeight="18.75"/>
  <cols>
    <col min="1" max="1" width="11.7109375" style="38" bestFit="1" customWidth="1"/>
    <col min="2" max="2" width="34.7109375" style="38" bestFit="1" customWidth="1"/>
    <col min="3" max="3" width="35.28515625" style="38" bestFit="1" customWidth="1"/>
    <col min="4" max="4" width="18.7109375" style="38" bestFit="1" customWidth="1"/>
    <col min="5" max="6" width="15.42578125" style="49" bestFit="1" customWidth="1"/>
    <col min="7" max="7" width="16.42578125" style="49" customWidth="1"/>
    <col min="8" max="8" width="13.85546875" style="38" bestFit="1" customWidth="1"/>
    <col min="9" max="9" width="58.42578125" style="38" bestFit="1" customWidth="1"/>
    <col min="10" max="10" width="14.85546875" style="38" bestFit="1" customWidth="1"/>
    <col min="11" max="11" width="20.140625" style="38" bestFit="1" customWidth="1"/>
    <col min="12" max="13" width="9.140625" style="38"/>
    <col min="14" max="14" width="15.42578125" style="38" bestFit="1" customWidth="1"/>
    <col min="15" max="16384" width="9.140625" style="38"/>
  </cols>
  <sheetData>
    <row r="1" spans="1:9">
      <c r="A1" s="620" t="s">
        <v>152</v>
      </c>
      <c r="B1" s="621"/>
      <c r="C1" s="621"/>
      <c r="D1" s="621"/>
      <c r="E1" s="621"/>
      <c r="F1" s="621"/>
      <c r="G1" s="621"/>
      <c r="H1" s="622"/>
    </row>
    <row r="2" spans="1:9" s="40" customFormat="1" ht="21">
      <c r="A2" s="89" t="s">
        <v>1760</v>
      </c>
      <c r="B2" s="89" t="s">
        <v>1</v>
      </c>
      <c r="C2" s="89" t="s">
        <v>3</v>
      </c>
      <c r="D2" s="89" t="s">
        <v>4</v>
      </c>
      <c r="E2" s="39" t="s">
        <v>1776</v>
      </c>
      <c r="F2" s="39" t="s">
        <v>1727</v>
      </c>
      <c r="G2" s="39" t="s">
        <v>1728</v>
      </c>
      <c r="H2" s="89" t="s">
        <v>1784</v>
      </c>
      <c r="I2" s="136">
        <f>SUM(G3:G732)</f>
        <v>21308405.030000001</v>
      </c>
    </row>
    <row r="3" spans="1:9">
      <c r="A3" s="91" t="s">
        <v>150</v>
      </c>
      <c r="B3" s="91" t="s">
        <v>151</v>
      </c>
      <c r="C3" s="91" t="s">
        <v>152</v>
      </c>
      <c r="D3" s="91" t="s">
        <v>153</v>
      </c>
      <c r="E3" s="92">
        <v>18000</v>
      </c>
      <c r="F3" s="41">
        <v>5000</v>
      </c>
      <c r="G3" s="92">
        <f>E3-F3</f>
        <v>13000</v>
      </c>
      <c r="H3" s="91"/>
    </row>
    <row r="4" spans="1:9">
      <c r="A4" s="91" t="s">
        <v>165</v>
      </c>
      <c r="B4" s="91" t="s">
        <v>166</v>
      </c>
      <c r="C4" s="91" t="s">
        <v>152</v>
      </c>
      <c r="D4" s="91" t="s">
        <v>167</v>
      </c>
      <c r="E4" s="92">
        <v>65200</v>
      </c>
      <c r="F4" s="92"/>
      <c r="G4" s="92">
        <f t="shared" ref="G4:G67" si="0">E4-F4</f>
        <v>65200</v>
      </c>
      <c r="H4" s="91"/>
    </row>
    <row r="5" spans="1:9">
      <c r="A5" s="91" t="s">
        <v>744</v>
      </c>
      <c r="B5" s="91" t="s">
        <v>745</v>
      </c>
      <c r="C5" s="91" t="s">
        <v>152</v>
      </c>
      <c r="D5" s="91" t="s">
        <v>1730</v>
      </c>
      <c r="E5" s="92">
        <v>5800</v>
      </c>
      <c r="F5" s="92"/>
      <c r="G5" s="92">
        <f t="shared" si="0"/>
        <v>5800</v>
      </c>
      <c r="H5" s="91"/>
    </row>
    <row r="6" spans="1:9">
      <c r="A6" s="91" t="s">
        <v>1490</v>
      </c>
      <c r="B6" s="91" t="s">
        <v>1491</v>
      </c>
      <c r="C6" s="91" t="s">
        <v>152</v>
      </c>
      <c r="D6" s="91" t="s">
        <v>1492</v>
      </c>
      <c r="E6" s="92">
        <v>21990</v>
      </c>
      <c r="F6" s="92"/>
      <c r="G6" s="92">
        <f t="shared" si="0"/>
        <v>21990</v>
      </c>
      <c r="H6" s="91"/>
    </row>
    <row r="7" spans="1:9">
      <c r="A7" s="91" t="s">
        <v>1522</v>
      </c>
      <c r="B7" s="91" t="s">
        <v>1523</v>
      </c>
      <c r="C7" s="91" t="s">
        <v>152</v>
      </c>
      <c r="D7" s="91" t="s">
        <v>1730</v>
      </c>
      <c r="E7" s="92">
        <v>21220</v>
      </c>
      <c r="F7" s="92">
        <v>15000</v>
      </c>
      <c r="G7" s="92">
        <f t="shared" si="0"/>
        <v>6220</v>
      </c>
      <c r="H7" s="91"/>
    </row>
    <row r="8" spans="1:9">
      <c r="A8" s="91" t="s">
        <v>1542</v>
      </c>
      <c r="B8" s="91" t="s">
        <v>1543</v>
      </c>
      <c r="C8" s="91" t="s">
        <v>152</v>
      </c>
      <c r="D8" s="91" t="s">
        <v>1544</v>
      </c>
      <c r="E8" s="92">
        <v>56332</v>
      </c>
      <c r="F8" s="92">
        <v>47000</v>
      </c>
      <c r="G8" s="92">
        <f t="shared" si="0"/>
        <v>9332</v>
      </c>
      <c r="H8" s="91"/>
    </row>
    <row r="9" spans="1:9">
      <c r="A9" s="91" t="s">
        <v>1623</v>
      </c>
      <c r="B9" s="91" t="s">
        <v>1624</v>
      </c>
      <c r="C9" s="91" t="s">
        <v>152</v>
      </c>
      <c r="D9" s="91" t="s">
        <v>1625</v>
      </c>
      <c r="E9" s="92">
        <v>135145</v>
      </c>
      <c r="F9" s="41">
        <f>115000+5000+5000</f>
        <v>125000</v>
      </c>
      <c r="G9" s="92">
        <f t="shared" si="0"/>
        <v>10145</v>
      </c>
      <c r="H9" s="91"/>
    </row>
    <row r="10" spans="1:9">
      <c r="A10" s="91" t="s">
        <v>1649</v>
      </c>
      <c r="B10" s="91" t="s">
        <v>1650</v>
      </c>
      <c r="C10" s="91" t="s">
        <v>152</v>
      </c>
      <c r="D10" s="91" t="s">
        <v>1651</v>
      </c>
      <c r="E10" s="92">
        <v>200</v>
      </c>
      <c r="F10" s="92"/>
      <c r="G10" s="92">
        <f t="shared" si="0"/>
        <v>200</v>
      </c>
      <c r="H10" s="91"/>
    </row>
    <row r="11" spans="1:9">
      <c r="A11" s="91" t="s">
        <v>1658</v>
      </c>
      <c r="B11" s="91" t="s">
        <v>1659</v>
      </c>
      <c r="C11" s="91" t="s">
        <v>152</v>
      </c>
      <c r="D11" s="91" t="s">
        <v>1660</v>
      </c>
      <c r="E11" s="100">
        <v>55597</v>
      </c>
      <c r="F11" s="41">
        <v>50000</v>
      </c>
      <c r="G11" s="92">
        <f t="shared" si="0"/>
        <v>5597</v>
      </c>
      <c r="H11" s="91"/>
    </row>
    <row r="12" spans="1:9">
      <c r="A12" s="91" t="s">
        <v>1663</v>
      </c>
      <c r="B12" s="91" t="s">
        <v>1664</v>
      </c>
      <c r="C12" s="91" t="s">
        <v>152</v>
      </c>
      <c r="D12" s="91" t="s">
        <v>1665</v>
      </c>
      <c r="E12" s="92">
        <v>95935</v>
      </c>
      <c r="F12" s="41">
        <v>40000</v>
      </c>
      <c r="G12" s="92">
        <f t="shared" si="0"/>
        <v>55935</v>
      </c>
      <c r="H12" s="91"/>
    </row>
    <row r="13" spans="1:9">
      <c r="A13" s="91"/>
      <c r="B13" s="91"/>
      <c r="C13" s="91"/>
      <c r="D13" s="91"/>
      <c r="E13" s="92"/>
      <c r="F13" s="92"/>
      <c r="G13" s="92">
        <f t="shared" si="0"/>
        <v>0</v>
      </c>
      <c r="H13" s="91"/>
    </row>
    <row r="14" spans="1:9">
      <c r="A14" s="91"/>
      <c r="B14" s="91"/>
      <c r="C14" s="91"/>
      <c r="D14" s="91"/>
      <c r="E14" s="92"/>
      <c r="F14" s="92"/>
      <c r="G14" s="92">
        <f t="shared" si="0"/>
        <v>0</v>
      </c>
      <c r="H14" s="91"/>
    </row>
    <row r="15" spans="1:9">
      <c r="A15" s="91"/>
      <c r="B15" s="91"/>
      <c r="C15" s="91"/>
      <c r="D15" s="91"/>
      <c r="E15" s="92"/>
      <c r="F15" s="92"/>
      <c r="G15" s="92">
        <f t="shared" si="0"/>
        <v>0</v>
      </c>
      <c r="H15" s="91"/>
    </row>
    <row r="16" spans="1:9">
      <c r="A16" s="91" t="s">
        <v>1059</v>
      </c>
      <c r="B16" s="91" t="s">
        <v>1060</v>
      </c>
      <c r="C16" s="91" t="s">
        <v>1061</v>
      </c>
      <c r="D16" s="91" t="s">
        <v>1062</v>
      </c>
      <c r="E16" s="92">
        <v>3050</v>
      </c>
      <c r="F16" s="92">
        <v>2000</v>
      </c>
      <c r="G16" s="92">
        <f t="shared" si="0"/>
        <v>1050</v>
      </c>
      <c r="H16" s="91"/>
    </row>
    <row r="17" spans="1:8">
      <c r="A17" s="91" t="s">
        <v>1069</v>
      </c>
      <c r="B17" s="91" t="s">
        <v>1070</v>
      </c>
      <c r="C17" s="91" t="s">
        <v>1061</v>
      </c>
      <c r="D17" s="91" t="s">
        <v>1071</v>
      </c>
      <c r="E17" s="92">
        <v>8840</v>
      </c>
      <c r="F17" s="92">
        <v>8840</v>
      </c>
      <c r="G17" s="92">
        <f t="shared" si="0"/>
        <v>0</v>
      </c>
      <c r="H17" s="91"/>
    </row>
    <row r="18" spans="1:8">
      <c r="A18" s="91"/>
      <c r="B18" s="91"/>
      <c r="C18" s="91"/>
      <c r="D18" s="91"/>
      <c r="E18" s="92"/>
      <c r="F18" s="92"/>
      <c r="G18" s="92">
        <f t="shared" si="0"/>
        <v>0</v>
      </c>
      <c r="H18" s="91"/>
    </row>
    <row r="19" spans="1:8">
      <c r="A19" s="91" t="s">
        <v>1042</v>
      </c>
      <c r="B19" s="91" t="s">
        <v>1043</v>
      </c>
      <c r="C19" s="91" t="s">
        <v>1044</v>
      </c>
      <c r="D19" s="91" t="s">
        <v>1045</v>
      </c>
      <c r="E19" s="92">
        <v>5400</v>
      </c>
      <c r="F19" s="92"/>
      <c r="G19" s="92">
        <f t="shared" si="0"/>
        <v>5400</v>
      </c>
      <c r="H19" s="91"/>
    </row>
    <row r="20" spans="1:8">
      <c r="A20" s="91" t="s">
        <v>1479</v>
      </c>
      <c r="B20" s="91" t="s">
        <v>6</v>
      </c>
      <c r="C20" s="91" t="s">
        <v>1044</v>
      </c>
      <c r="D20" s="91" t="s">
        <v>1480</v>
      </c>
      <c r="E20" s="92">
        <v>123000</v>
      </c>
      <c r="F20" s="92">
        <f>40000+20000</f>
        <v>60000</v>
      </c>
      <c r="G20" s="92">
        <f t="shared" si="0"/>
        <v>63000</v>
      </c>
      <c r="H20" s="91"/>
    </row>
    <row r="21" spans="1:8">
      <c r="A21" s="91"/>
      <c r="B21" s="91"/>
      <c r="C21" s="91"/>
      <c r="D21" s="91"/>
      <c r="E21" s="92"/>
      <c r="F21" s="92"/>
      <c r="G21" s="92">
        <f t="shared" si="0"/>
        <v>0</v>
      </c>
      <c r="H21" s="91"/>
    </row>
    <row r="22" spans="1:8">
      <c r="A22" s="91"/>
      <c r="B22" s="91"/>
      <c r="C22" s="91"/>
      <c r="D22" s="91"/>
      <c r="E22" s="92"/>
      <c r="F22" s="92"/>
      <c r="G22" s="92">
        <f t="shared" si="0"/>
        <v>0</v>
      </c>
      <c r="H22" s="91"/>
    </row>
    <row r="23" spans="1:8">
      <c r="A23" s="91"/>
      <c r="B23" s="91"/>
      <c r="C23" s="91"/>
      <c r="D23" s="91"/>
      <c r="E23" s="92"/>
      <c r="F23" s="92"/>
      <c r="G23" s="92">
        <f t="shared" si="0"/>
        <v>0</v>
      </c>
      <c r="H23" s="91"/>
    </row>
    <row r="24" spans="1:8">
      <c r="A24" s="91" t="s">
        <v>400</v>
      </c>
      <c r="B24" s="91" t="s">
        <v>401</v>
      </c>
      <c r="C24" s="91" t="s">
        <v>327</v>
      </c>
      <c r="D24" s="91" t="s">
        <v>402</v>
      </c>
      <c r="E24" s="92">
        <v>30500</v>
      </c>
      <c r="F24" s="92"/>
      <c r="G24" s="92">
        <f t="shared" si="0"/>
        <v>30500</v>
      </c>
      <c r="H24" s="91"/>
    </row>
    <row r="25" spans="1:8">
      <c r="A25" s="91" t="s">
        <v>403</v>
      </c>
      <c r="B25" s="91" t="s">
        <v>404</v>
      </c>
      <c r="C25" s="91" t="s">
        <v>327</v>
      </c>
      <c r="D25" s="91" t="s">
        <v>405</v>
      </c>
      <c r="E25" s="92">
        <v>49000</v>
      </c>
      <c r="F25" s="92"/>
      <c r="G25" s="92">
        <f t="shared" si="0"/>
        <v>49000</v>
      </c>
      <c r="H25" s="91"/>
    </row>
    <row r="26" spans="1:8" ht="37.5">
      <c r="A26" s="91" t="s">
        <v>411</v>
      </c>
      <c r="B26" s="91" t="s">
        <v>412</v>
      </c>
      <c r="C26" s="42" t="s">
        <v>1759</v>
      </c>
      <c r="D26" s="91" t="s">
        <v>413</v>
      </c>
      <c r="E26" s="92">
        <v>15000</v>
      </c>
      <c r="F26" s="92"/>
      <c r="G26" s="92">
        <f t="shared" si="0"/>
        <v>15000</v>
      </c>
      <c r="H26" s="91"/>
    </row>
    <row r="27" spans="1:8">
      <c r="A27" s="91" t="s">
        <v>418</v>
      </c>
      <c r="B27" s="91" t="s">
        <v>419</v>
      </c>
      <c r="C27" s="91" t="s">
        <v>327</v>
      </c>
      <c r="D27" s="91" t="s">
        <v>1730</v>
      </c>
      <c r="E27" s="92">
        <v>3000</v>
      </c>
      <c r="F27" s="92"/>
      <c r="G27" s="92">
        <f t="shared" si="0"/>
        <v>3000</v>
      </c>
      <c r="H27" s="91"/>
    </row>
    <row r="28" spans="1:8">
      <c r="A28" s="91" t="s">
        <v>480</v>
      </c>
      <c r="B28" s="91" t="s">
        <v>481</v>
      </c>
      <c r="C28" s="91" t="s">
        <v>327</v>
      </c>
      <c r="D28" s="91" t="s">
        <v>482</v>
      </c>
      <c r="E28" s="92">
        <v>52500</v>
      </c>
      <c r="F28" s="92">
        <v>18000</v>
      </c>
      <c r="G28" s="92">
        <f t="shared" si="0"/>
        <v>34500</v>
      </c>
      <c r="H28" s="91"/>
    </row>
    <row r="29" spans="1:8">
      <c r="A29" s="91" t="s">
        <v>634</v>
      </c>
      <c r="B29" s="91" t="s">
        <v>635</v>
      </c>
      <c r="C29" s="91" t="s">
        <v>327</v>
      </c>
      <c r="D29" s="91" t="s">
        <v>636</v>
      </c>
      <c r="E29" s="92">
        <v>10000</v>
      </c>
      <c r="F29" s="92">
        <v>5000</v>
      </c>
      <c r="G29" s="92">
        <f t="shared" si="0"/>
        <v>5000</v>
      </c>
      <c r="H29" s="91"/>
    </row>
    <row r="30" spans="1:8">
      <c r="A30" s="91" t="s">
        <v>735</v>
      </c>
      <c r="B30" s="91" t="s">
        <v>713</v>
      </c>
      <c r="C30" s="91" t="s">
        <v>327</v>
      </c>
      <c r="D30" s="91" t="s">
        <v>1730</v>
      </c>
      <c r="E30" s="92">
        <v>300</v>
      </c>
      <c r="F30" s="92"/>
      <c r="G30" s="92">
        <f t="shared" si="0"/>
        <v>300</v>
      </c>
      <c r="H30" s="91"/>
    </row>
    <row r="31" spans="1:8">
      <c r="A31" s="91" t="s">
        <v>879</v>
      </c>
      <c r="B31" s="91" t="s">
        <v>880</v>
      </c>
      <c r="C31" s="91" t="s">
        <v>327</v>
      </c>
      <c r="D31" s="91" t="s">
        <v>881</v>
      </c>
      <c r="E31" s="92">
        <v>11250</v>
      </c>
      <c r="F31" s="92">
        <v>5000</v>
      </c>
      <c r="G31" s="92">
        <f t="shared" si="0"/>
        <v>6250</v>
      </c>
      <c r="H31" s="91"/>
    </row>
    <row r="32" spans="1:8">
      <c r="A32" s="91" t="s">
        <v>958</v>
      </c>
      <c r="B32" s="91" t="s">
        <v>32</v>
      </c>
      <c r="C32" s="91" t="s">
        <v>327</v>
      </c>
      <c r="D32" s="91" t="s">
        <v>1730</v>
      </c>
      <c r="E32" s="92">
        <v>12212</v>
      </c>
      <c r="F32" s="92">
        <v>7000</v>
      </c>
      <c r="G32" s="92">
        <f t="shared" si="0"/>
        <v>5212</v>
      </c>
      <c r="H32" s="91"/>
    </row>
    <row r="33" spans="1:8">
      <c r="A33" s="91" t="s">
        <v>959</v>
      </c>
      <c r="B33" s="91" t="s">
        <v>960</v>
      </c>
      <c r="C33" s="91" t="s">
        <v>327</v>
      </c>
      <c r="D33" s="91" t="s">
        <v>1730</v>
      </c>
      <c r="E33" s="92">
        <v>650</v>
      </c>
      <c r="F33" s="92"/>
      <c r="G33" s="92">
        <f t="shared" si="0"/>
        <v>650</v>
      </c>
      <c r="H33" s="91"/>
    </row>
    <row r="34" spans="1:8">
      <c r="A34" s="91" t="s">
        <v>1046</v>
      </c>
      <c r="B34" s="91" t="s">
        <v>1047</v>
      </c>
      <c r="C34" s="91" t="s">
        <v>327</v>
      </c>
      <c r="D34" s="91" t="s">
        <v>1048</v>
      </c>
      <c r="E34" s="92">
        <v>200</v>
      </c>
      <c r="F34" s="92"/>
      <c r="G34" s="92">
        <f t="shared" si="0"/>
        <v>200</v>
      </c>
      <c r="H34" s="91"/>
    </row>
    <row r="35" spans="1:8">
      <c r="A35" s="91" t="s">
        <v>730</v>
      </c>
      <c r="B35" s="91" t="s">
        <v>731</v>
      </c>
      <c r="C35" s="91" t="s">
        <v>732</v>
      </c>
      <c r="D35" s="91" t="s">
        <v>1757</v>
      </c>
      <c r="E35" s="92">
        <v>1590</v>
      </c>
      <c r="F35" s="92"/>
      <c r="G35" s="92">
        <f t="shared" si="0"/>
        <v>1590</v>
      </c>
      <c r="H35" s="91"/>
    </row>
    <row r="36" spans="1:8">
      <c r="A36" s="91" t="s">
        <v>2001</v>
      </c>
      <c r="B36" s="91" t="s">
        <v>2002</v>
      </c>
      <c r="C36" s="91" t="s">
        <v>2003</v>
      </c>
      <c r="D36" s="91">
        <v>1740846865</v>
      </c>
      <c r="E36" s="92">
        <v>10800</v>
      </c>
      <c r="F36" s="92">
        <v>5000</v>
      </c>
      <c r="G36" s="92">
        <f t="shared" si="0"/>
        <v>5800</v>
      </c>
      <c r="H36" s="91"/>
    </row>
    <row r="37" spans="1:8" s="46" customFormat="1" ht="21">
      <c r="A37" s="91" t="s">
        <v>5</v>
      </c>
      <c r="B37" s="91" t="s">
        <v>6</v>
      </c>
      <c r="C37" s="91" t="s">
        <v>8</v>
      </c>
      <c r="D37" s="91" t="s">
        <v>1757</v>
      </c>
      <c r="E37" s="92">
        <v>7575</v>
      </c>
      <c r="F37" s="92"/>
      <c r="G37" s="92">
        <f t="shared" si="0"/>
        <v>7575</v>
      </c>
      <c r="H37" s="45"/>
    </row>
    <row r="38" spans="1:8" s="46" customFormat="1" ht="21">
      <c r="A38" s="91" t="s">
        <v>31</v>
      </c>
      <c r="B38" s="91" t="s">
        <v>32</v>
      </c>
      <c r="C38" s="91" t="s">
        <v>8</v>
      </c>
      <c r="D38" s="91" t="s">
        <v>1757</v>
      </c>
      <c r="E38" s="92">
        <v>2300</v>
      </c>
      <c r="F38" s="92"/>
      <c r="G38" s="92">
        <f t="shared" si="0"/>
        <v>2300</v>
      </c>
      <c r="H38" s="45"/>
    </row>
    <row r="39" spans="1:8" s="46" customFormat="1" ht="21">
      <c r="A39" s="91" t="s">
        <v>133</v>
      </c>
      <c r="B39" s="91" t="s">
        <v>134</v>
      </c>
      <c r="C39" s="91" t="s">
        <v>8</v>
      </c>
      <c r="D39" s="91" t="s">
        <v>135</v>
      </c>
      <c r="E39" s="92">
        <v>24200</v>
      </c>
      <c r="F39" s="92"/>
      <c r="G39" s="92">
        <f t="shared" si="0"/>
        <v>24200</v>
      </c>
      <c r="H39" s="45"/>
    </row>
    <row r="40" spans="1:8" s="46" customFormat="1" ht="21">
      <c r="A40" s="91" t="s">
        <v>507</v>
      </c>
      <c r="B40" s="91" t="s">
        <v>508</v>
      </c>
      <c r="C40" s="91" t="s">
        <v>8</v>
      </c>
      <c r="D40" s="91" t="s">
        <v>1757</v>
      </c>
      <c r="E40" s="92">
        <v>2300</v>
      </c>
      <c r="F40" s="92"/>
      <c r="G40" s="92">
        <f t="shared" si="0"/>
        <v>2300</v>
      </c>
      <c r="H40" s="45"/>
    </row>
    <row r="41" spans="1:8" s="46" customFormat="1" ht="21">
      <c r="A41" s="91" t="s">
        <v>509</v>
      </c>
      <c r="B41" s="91" t="s">
        <v>510</v>
      </c>
      <c r="C41" s="91" t="s">
        <v>8</v>
      </c>
      <c r="D41" s="91" t="s">
        <v>511</v>
      </c>
      <c r="E41" s="92">
        <v>12250</v>
      </c>
      <c r="F41" s="92">
        <f>7000+5250</f>
        <v>12250</v>
      </c>
      <c r="G41" s="92">
        <f t="shared" si="0"/>
        <v>0</v>
      </c>
      <c r="H41" s="45"/>
    </row>
    <row r="42" spans="1:8" s="46" customFormat="1" ht="21">
      <c r="A42" s="91" t="s">
        <v>875</v>
      </c>
      <c r="B42" s="91" t="s">
        <v>876</v>
      </c>
      <c r="C42" s="91" t="s">
        <v>8</v>
      </c>
      <c r="D42" s="91" t="s">
        <v>1757</v>
      </c>
      <c r="E42" s="92">
        <v>370</v>
      </c>
      <c r="F42" s="92"/>
      <c r="G42" s="92">
        <f t="shared" si="0"/>
        <v>370</v>
      </c>
      <c r="H42" s="45"/>
    </row>
    <row r="43" spans="1:8" s="46" customFormat="1" ht="21">
      <c r="A43" s="91" t="s">
        <v>1607</v>
      </c>
      <c r="B43" s="91" t="s">
        <v>1608</v>
      </c>
      <c r="C43" s="91" t="s">
        <v>8</v>
      </c>
      <c r="D43" s="91" t="s">
        <v>1757</v>
      </c>
      <c r="E43" s="92">
        <v>250300</v>
      </c>
      <c r="F43" s="92">
        <v>89000</v>
      </c>
      <c r="G43" s="92">
        <f t="shared" si="0"/>
        <v>161300</v>
      </c>
      <c r="H43" s="45"/>
    </row>
    <row r="44" spans="1:8" s="46" customFormat="1" ht="21">
      <c r="A44" s="91" t="s">
        <v>1816</v>
      </c>
      <c r="B44" s="91" t="s">
        <v>1817</v>
      </c>
      <c r="C44" s="91" t="s">
        <v>8</v>
      </c>
      <c r="D44" s="91" t="s">
        <v>1818</v>
      </c>
      <c r="E44" s="56">
        <v>11600</v>
      </c>
      <c r="F44" s="92"/>
      <c r="G44" s="92">
        <f t="shared" si="0"/>
        <v>11600</v>
      </c>
      <c r="H44" s="45"/>
    </row>
    <row r="45" spans="1:8" s="46" customFormat="1" ht="21">
      <c r="A45" s="91" t="s">
        <v>770</v>
      </c>
      <c r="B45" s="91" t="s">
        <v>771</v>
      </c>
      <c r="C45" s="91" t="s">
        <v>772</v>
      </c>
      <c r="D45" s="91" t="s">
        <v>1757</v>
      </c>
      <c r="E45" s="92">
        <v>400</v>
      </c>
      <c r="F45" s="92"/>
      <c r="G45" s="92">
        <f t="shared" si="0"/>
        <v>400</v>
      </c>
      <c r="H45" s="45"/>
    </row>
    <row r="46" spans="1:8" s="46" customFormat="1" ht="21">
      <c r="A46" s="91" t="s">
        <v>843</v>
      </c>
      <c r="B46" s="91" t="s">
        <v>844</v>
      </c>
      <c r="C46" s="91" t="s">
        <v>772</v>
      </c>
      <c r="D46" s="91" t="s">
        <v>845</v>
      </c>
      <c r="E46" s="92">
        <v>6000</v>
      </c>
      <c r="F46" s="92"/>
      <c r="G46" s="92">
        <f t="shared" si="0"/>
        <v>6000</v>
      </c>
      <c r="H46" s="45"/>
    </row>
    <row r="47" spans="1:8" s="46" customFormat="1" ht="21">
      <c r="A47" s="91" t="s">
        <v>846</v>
      </c>
      <c r="B47" s="91" t="s">
        <v>847</v>
      </c>
      <c r="C47" s="91" t="s">
        <v>772</v>
      </c>
      <c r="D47" s="91" t="s">
        <v>848</v>
      </c>
      <c r="E47" s="92">
        <v>3480</v>
      </c>
      <c r="F47" s="92"/>
      <c r="G47" s="92">
        <f t="shared" si="0"/>
        <v>3480</v>
      </c>
      <c r="H47" s="45"/>
    </row>
    <row r="48" spans="1:8" s="46" customFormat="1" ht="21">
      <c r="A48" s="91" t="s">
        <v>961</v>
      </c>
      <c r="B48" s="91" t="s">
        <v>962</v>
      </c>
      <c r="C48" s="91" t="s">
        <v>772</v>
      </c>
      <c r="D48" s="91" t="s">
        <v>963</v>
      </c>
      <c r="E48" s="92">
        <v>25110</v>
      </c>
      <c r="F48" s="92">
        <v>10000</v>
      </c>
      <c r="G48" s="92">
        <f t="shared" si="0"/>
        <v>15110</v>
      </c>
      <c r="H48" s="45"/>
    </row>
    <row r="49" spans="1:8" s="46" customFormat="1" ht="21">
      <c r="A49" s="91" t="s">
        <v>1066</v>
      </c>
      <c r="B49" s="91" t="s">
        <v>1067</v>
      </c>
      <c r="C49" s="91" t="s">
        <v>1068</v>
      </c>
      <c r="D49" s="91" t="s">
        <v>1757</v>
      </c>
      <c r="E49" s="92">
        <v>16820</v>
      </c>
      <c r="F49" s="92">
        <v>15000</v>
      </c>
      <c r="G49" s="92">
        <f t="shared" si="0"/>
        <v>1820</v>
      </c>
      <c r="H49" s="45"/>
    </row>
    <row r="50" spans="1:8" s="46" customFormat="1" ht="21">
      <c r="A50" s="91" t="s">
        <v>1072</v>
      </c>
      <c r="B50" s="91" t="s">
        <v>1073</v>
      </c>
      <c r="C50" s="91" t="s">
        <v>772</v>
      </c>
      <c r="D50" s="91" t="s">
        <v>1757</v>
      </c>
      <c r="E50" s="92">
        <v>3300</v>
      </c>
      <c r="F50" s="92"/>
      <c r="G50" s="92">
        <f t="shared" si="0"/>
        <v>3300</v>
      </c>
      <c r="H50" s="45"/>
    </row>
    <row r="51" spans="1:8">
      <c r="A51" s="91" t="s">
        <v>204</v>
      </c>
      <c r="B51" s="91" t="s">
        <v>205</v>
      </c>
      <c r="C51" s="91" t="s">
        <v>206</v>
      </c>
      <c r="D51" s="91" t="s">
        <v>1757</v>
      </c>
      <c r="E51" s="92">
        <v>83260</v>
      </c>
      <c r="F51" s="92">
        <v>69000</v>
      </c>
      <c r="G51" s="92">
        <f t="shared" si="0"/>
        <v>14260</v>
      </c>
      <c r="H51" s="91"/>
    </row>
    <row r="52" spans="1:8">
      <c r="A52" s="91" t="s">
        <v>437</v>
      </c>
      <c r="B52" s="91" t="s">
        <v>438</v>
      </c>
      <c r="C52" s="91" t="s">
        <v>206</v>
      </c>
      <c r="D52" s="91" t="s">
        <v>439</v>
      </c>
      <c r="E52" s="92">
        <v>36550</v>
      </c>
      <c r="F52" s="92"/>
      <c r="G52" s="92">
        <f t="shared" si="0"/>
        <v>36550</v>
      </c>
      <c r="H52" s="91"/>
    </row>
    <row r="53" spans="1:8">
      <c r="A53" s="91" t="s">
        <v>526</v>
      </c>
      <c r="B53" s="91" t="s">
        <v>527</v>
      </c>
      <c r="C53" s="91" t="s">
        <v>206</v>
      </c>
      <c r="D53" s="91" t="s">
        <v>528</v>
      </c>
      <c r="E53" s="92">
        <v>36000</v>
      </c>
      <c r="F53" s="92">
        <v>18000</v>
      </c>
      <c r="G53" s="92">
        <f t="shared" si="0"/>
        <v>18000</v>
      </c>
      <c r="H53" s="91"/>
    </row>
    <row r="54" spans="1:8">
      <c r="A54" s="91" t="s">
        <v>1516</v>
      </c>
      <c r="B54" s="91" t="s">
        <v>1517</v>
      </c>
      <c r="C54" s="91" t="s">
        <v>206</v>
      </c>
      <c r="D54" s="91" t="s">
        <v>1757</v>
      </c>
      <c r="E54" s="92">
        <v>88940</v>
      </c>
      <c r="F54" s="92">
        <f>50000+10000</f>
        <v>60000</v>
      </c>
      <c r="G54" s="92">
        <f t="shared" si="0"/>
        <v>28940</v>
      </c>
      <c r="H54" s="91"/>
    </row>
    <row r="55" spans="1:8">
      <c r="A55" s="91" t="s">
        <v>1632</v>
      </c>
      <c r="B55" s="91" t="s">
        <v>1633</v>
      </c>
      <c r="C55" s="91" t="s">
        <v>206</v>
      </c>
      <c r="D55" s="91" t="s">
        <v>1634</v>
      </c>
      <c r="E55" s="92">
        <v>261460</v>
      </c>
      <c r="F55" s="92">
        <v>230000</v>
      </c>
      <c r="G55" s="92">
        <f t="shared" si="0"/>
        <v>31460</v>
      </c>
      <c r="H55" s="91"/>
    </row>
    <row r="56" spans="1:8" ht="37.5">
      <c r="A56" s="91" t="s">
        <v>708</v>
      </c>
      <c r="B56" s="91" t="s">
        <v>345</v>
      </c>
      <c r="C56" s="42" t="s">
        <v>1779</v>
      </c>
      <c r="D56" s="91" t="s">
        <v>1757</v>
      </c>
      <c r="E56" s="92">
        <v>800</v>
      </c>
      <c r="F56" s="92"/>
      <c r="G56" s="92">
        <f t="shared" si="0"/>
        <v>800</v>
      </c>
      <c r="H56" s="91"/>
    </row>
    <row r="57" spans="1:8">
      <c r="A57" s="91"/>
      <c r="B57" s="91"/>
      <c r="C57" s="91"/>
      <c r="D57" s="91"/>
      <c r="E57" s="92"/>
      <c r="F57" s="92"/>
      <c r="G57" s="92">
        <f t="shared" si="0"/>
        <v>0</v>
      </c>
      <c r="H57" s="91"/>
    </row>
    <row r="58" spans="1:8">
      <c r="A58" s="91" t="s">
        <v>127</v>
      </c>
      <c r="B58" s="91" t="s">
        <v>128</v>
      </c>
      <c r="C58" s="91" t="s">
        <v>129</v>
      </c>
      <c r="D58" s="91" t="s">
        <v>130</v>
      </c>
      <c r="E58" s="92">
        <v>8950</v>
      </c>
      <c r="F58" s="92"/>
      <c r="G58" s="92">
        <f t="shared" si="0"/>
        <v>8950</v>
      </c>
      <c r="H58" s="91"/>
    </row>
    <row r="59" spans="1:8">
      <c r="A59" s="91" t="s">
        <v>1526</v>
      </c>
      <c r="B59" s="91" t="s">
        <v>1527</v>
      </c>
      <c r="C59" s="91" t="s">
        <v>1528</v>
      </c>
      <c r="D59" s="91" t="s">
        <v>1757</v>
      </c>
      <c r="E59" s="92">
        <v>74990</v>
      </c>
      <c r="F59" s="92">
        <f>57000+3990</f>
        <v>60990</v>
      </c>
      <c r="G59" s="92">
        <f t="shared" si="0"/>
        <v>14000</v>
      </c>
      <c r="H59" s="91"/>
    </row>
    <row r="60" spans="1:8">
      <c r="A60" s="91"/>
      <c r="B60" s="91"/>
      <c r="C60" s="91"/>
      <c r="D60" s="91"/>
      <c r="E60" s="92"/>
      <c r="F60" s="92"/>
      <c r="G60" s="92">
        <f t="shared" si="0"/>
        <v>0</v>
      </c>
      <c r="H60" s="91"/>
    </row>
    <row r="61" spans="1:8">
      <c r="A61" s="91"/>
      <c r="B61" s="91"/>
      <c r="C61" s="91"/>
      <c r="D61" s="91"/>
      <c r="E61" s="92"/>
      <c r="F61" s="92"/>
      <c r="G61" s="92">
        <f t="shared" si="0"/>
        <v>0</v>
      </c>
      <c r="H61" s="91"/>
    </row>
    <row r="62" spans="1:8">
      <c r="A62" s="91"/>
      <c r="B62" s="91"/>
      <c r="C62" s="91"/>
      <c r="D62" s="91"/>
      <c r="E62" s="92"/>
      <c r="F62" s="92"/>
      <c r="G62" s="92">
        <f t="shared" si="0"/>
        <v>0</v>
      </c>
      <c r="H62" s="91"/>
    </row>
    <row r="63" spans="1:8">
      <c r="A63" s="91" t="s">
        <v>27</v>
      </c>
      <c r="B63" s="91" t="s">
        <v>28</v>
      </c>
      <c r="C63" s="91" t="s">
        <v>29</v>
      </c>
      <c r="D63" s="91" t="s">
        <v>30</v>
      </c>
      <c r="E63" s="92">
        <v>44400</v>
      </c>
      <c r="F63" s="92">
        <v>34400</v>
      </c>
      <c r="G63" s="92">
        <f t="shared" si="0"/>
        <v>10000</v>
      </c>
      <c r="H63" s="91"/>
    </row>
    <row r="64" spans="1:8">
      <c r="A64" s="91" t="s">
        <v>671</v>
      </c>
      <c r="B64" s="91" t="s">
        <v>672</v>
      </c>
      <c r="C64" s="91" t="s">
        <v>29</v>
      </c>
      <c r="D64" s="91" t="s">
        <v>1757</v>
      </c>
      <c r="E64" s="92">
        <v>50500</v>
      </c>
      <c r="F64" s="92">
        <v>30000</v>
      </c>
      <c r="G64" s="92">
        <f t="shared" si="0"/>
        <v>20500</v>
      </c>
      <c r="H64" s="91"/>
    </row>
    <row r="65" spans="1:8">
      <c r="A65" s="91" t="s">
        <v>673</v>
      </c>
      <c r="B65" s="91" t="s">
        <v>674</v>
      </c>
      <c r="C65" s="91" t="s">
        <v>29</v>
      </c>
      <c r="D65" s="91" t="s">
        <v>675</v>
      </c>
      <c r="E65" s="92">
        <v>14000</v>
      </c>
      <c r="F65" s="92">
        <v>13000</v>
      </c>
      <c r="G65" s="92">
        <f t="shared" si="0"/>
        <v>1000</v>
      </c>
      <c r="H65" s="91"/>
    </row>
    <row r="66" spans="1:8">
      <c r="A66" s="91" t="s">
        <v>690</v>
      </c>
      <c r="B66" s="91" t="s">
        <v>691</v>
      </c>
      <c r="C66" s="91" t="s">
        <v>29</v>
      </c>
      <c r="D66" s="91" t="s">
        <v>692</v>
      </c>
      <c r="E66" s="92">
        <v>10400</v>
      </c>
      <c r="F66" s="92">
        <v>9000</v>
      </c>
      <c r="G66" s="92">
        <f t="shared" si="0"/>
        <v>1400</v>
      </c>
      <c r="H66" s="91"/>
    </row>
    <row r="67" spans="1:8">
      <c r="A67" s="91" t="s">
        <v>871</v>
      </c>
      <c r="B67" s="91" t="s">
        <v>872</v>
      </c>
      <c r="C67" s="91" t="s">
        <v>29</v>
      </c>
      <c r="D67" s="91" t="s">
        <v>873</v>
      </c>
      <c r="E67" s="92">
        <v>3330</v>
      </c>
      <c r="F67" s="92"/>
      <c r="G67" s="92">
        <f t="shared" si="0"/>
        <v>3330</v>
      </c>
      <c r="H67" s="91"/>
    </row>
    <row r="68" spans="1:8">
      <c r="A68" s="91" t="s">
        <v>874</v>
      </c>
      <c r="B68" s="91" t="s">
        <v>100</v>
      </c>
      <c r="C68" s="91" t="s">
        <v>29</v>
      </c>
      <c r="D68" s="91" t="s">
        <v>873</v>
      </c>
      <c r="E68" s="92">
        <v>7445</v>
      </c>
      <c r="F68" s="92"/>
      <c r="G68" s="92">
        <f t="shared" ref="G68:G131" si="1">E68-F68</f>
        <v>7445</v>
      </c>
      <c r="H68" s="91"/>
    </row>
    <row r="69" spans="1:8">
      <c r="A69" s="91" t="s">
        <v>954</v>
      </c>
      <c r="B69" s="91" t="s">
        <v>955</v>
      </c>
      <c r="C69" s="91" t="s">
        <v>29</v>
      </c>
      <c r="D69" s="91" t="s">
        <v>1757</v>
      </c>
      <c r="E69" s="92">
        <v>6500</v>
      </c>
      <c r="F69" s="92"/>
      <c r="G69" s="92">
        <f t="shared" si="1"/>
        <v>6500</v>
      </c>
      <c r="H69" s="91"/>
    </row>
    <row r="70" spans="1:8">
      <c r="A70" s="91"/>
      <c r="B70" s="91"/>
      <c r="C70" s="91"/>
      <c r="D70" s="91"/>
      <c r="E70" s="92"/>
      <c r="F70" s="92"/>
      <c r="G70" s="92">
        <f t="shared" si="1"/>
        <v>0</v>
      </c>
      <c r="H70" s="91"/>
    </row>
    <row r="71" spans="1:8">
      <c r="A71" s="91"/>
      <c r="B71" s="91"/>
      <c r="C71" s="91"/>
      <c r="D71" s="91"/>
      <c r="E71" s="92"/>
      <c r="F71" s="92"/>
      <c r="G71" s="92">
        <f t="shared" si="1"/>
        <v>0</v>
      </c>
      <c r="H71" s="91"/>
    </row>
    <row r="72" spans="1:8">
      <c r="A72" s="91"/>
      <c r="B72" s="91"/>
      <c r="C72" s="91"/>
      <c r="D72" s="91"/>
      <c r="E72" s="92"/>
      <c r="F72" s="92"/>
      <c r="G72" s="92">
        <f t="shared" si="1"/>
        <v>0</v>
      </c>
      <c r="H72" s="91"/>
    </row>
    <row r="73" spans="1:8">
      <c r="A73" s="91" t="s">
        <v>139</v>
      </c>
      <c r="B73" s="91" t="s">
        <v>140</v>
      </c>
      <c r="C73" s="91" t="s">
        <v>141</v>
      </c>
      <c r="D73" s="91" t="s">
        <v>142</v>
      </c>
      <c r="E73" s="92">
        <v>57000</v>
      </c>
      <c r="F73" s="92"/>
      <c r="G73" s="92">
        <f t="shared" si="1"/>
        <v>57000</v>
      </c>
      <c r="H73" s="91"/>
    </row>
    <row r="74" spans="1:8">
      <c r="A74" s="91" t="s">
        <v>243</v>
      </c>
      <c r="B74" s="91" t="s">
        <v>244</v>
      </c>
      <c r="C74" s="91" t="s">
        <v>141</v>
      </c>
      <c r="D74" s="91" t="s">
        <v>1757</v>
      </c>
      <c r="E74" s="92">
        <v>3000</v>
      </c>
      <c r="F74" s="92"/>
      <c r="G74" s="92">
        <f t="shared" si="1"/>
        <v>3000</v>
      </c>
      <c r="H74" s="91"/>
    </row>
    <row r="75" spans="1:8">
      <c r="A75" s="91" t="s">
        <v>369</v>
      </c>
      <c r="B75" s="91" t="s">
        <v>370</v>
      </c>
      <c r="C75" s="91" t="s">
        <v>141</v>
      </c>
      <c r="D75" s="91" t="s">
        <v>1757</v>
      </c>
      <c r="E75" s="92">
        <v>23500</v>
      </c>
      <c r="F75" s="92"/>
      <c r="G75" s="92">
        <f t="shared" si="1"/>
        <v>23500</v>
      </c>
      <c r="H75" s="91"/>
    </row>
    <row r="76" spans="1:8">
      <c r="A76" s="91" t="s">
        <v>654</v>
      </c>
      <c r="B76" s="91" t="s">
        <v>655</v>
      </c>
      <c r="C76" s="91" t="s">
        <v>141</v>
      </c>
      <c r="D76" s="91" t="s">
        <v>656</v>
      </c>
      <c r="E76" s="92">
        <v>50000</v>
      </c>
      <c r="F76" s="92">
        <v>36000</v>
      </c>
      <c r="G76" s="92">
        <f t="shared" si="1"/>
        <v>14000</v>
      </c>
      <c r="H76" s="91"/>
    </row>
    <row r="77" spans="1:8">
      <c r="A77" s="91" t="s">
        <v>1063</v>
      </c>
      <c r="B77" s="91" t="s">
        <v>1064</v>
      </c>
      <c r="C77" s="91" t="s">
        <v>141</v>
      </c>
      <c r="D77" s="91" t="s">
        <v>1065</v>
      </c>
      <c r="E77" s="92">
        <v>28270</v>
      </c>
      <c r="F77" s="92">
        <f>23000+5270</f>
        <v>28270</v>
      </c>
      <c r="G77" s="92">
        <f t="shared" si="1"/>
        <v>0</v>
      </c>
      <c r="H77" s="91"/>
    </row>
    <row r="78" spans="1:8">
      <c r="A78" s="91" t="s">
        <v>398</v>
      </c>
      <c r="B78" s="91" t="s">
        <v>399</v>
      </c>
      <c r="C78" s="91" t="s">
        <v>141</v>
      </c>
      <c r="D78" s="91">
        <v>1718949755</v>
      </c>
      <c r="E78" s="92">
        <v>100600</v>
      </c>
      <c r="F78" s="92">
        <v>75000</v>
      </c>
      <c r="G78" s="92">
        <f t="shared" si="1"/>
        <v>25600</v>
      </c>
      <c r="H78" s="91"/>
    </row>
    <row r="79" spans="1:8">
      <c r="A79" s="91"/>
      <c r="B79" s="91"/>
      <c r="C79" s="91"/>
      <c r="D79" s="91"/>
      <c r="E79" s="92"/>
      <c r="F79" s="92"/>
      <c r="G79" s="92">
        <f t="shared" si="1"/>
        <v>0</v>
      </c>
      <c r="H79" s="91"/>
    </row>
    <row r="80" spans="1:8">
      <c r="A80" s="91"/>
      <c r="B80" s="91"/>
      <c r="C80" s="91"/>
      <c r="D80" s="91"/>
      <c r="E80" s="92"/>
      <c r="F80" s="92"/>
      <c r="G80" s="92">
        <f t="shared" si="1"/>
        <v>0</v>
      </c>
      <c r="H80" s="91"/>
    </row>
    <row r="81" spans="1:8">
      <c r="A81" s="91" t="s">
        <v>22</v>
      </c>
      <c r="B81" s="91" t="s">
        <v>23</v>
      </c>
      <c r="C81" s="91" t="s">
        <v>24</v>
      </c>
      <c r="D81" s="91" t="s">
        <v>1757</v>
      </c>
      <c r="E81" s="92">
        <v>2000</v>
      </c>
      <c r="F81" s="92"/>
      <c r="G81" s="92">
        <f t="shared" si="1"/>
        <v>2000</v>
      </c>
      <c r="H81" s="91"/>
    </row>
    <row r="82" spans="1:8">
      <c r="A82" s="91" t="s">
        <v>25</v>
      </c>
      <c r="B82" s="91" t="s">
        <v>26</v>
      </c>
      <c r="C82" s="91" t="s">
        <v>24</v>
      </c>
      <c r="D82" s="91" t="s">
        <v>1757</v>
      </c>
      <c r="E82" s="92">
        <v>2000</v>
      </c>
      <c r="F82" s="92"/>
      <c r="G82" s="92">
        <f t="shared" si="1"/>
        <v>2000</v>
      </c>
      <c r="H82" s="91"/>
    </row>
    <row r="83" spans="1:8">
      <c r="A83" s="91" t="s">
        <v>74</v>
      </c>
      <c r="B83" s="91" t="s">
        <v>75</v>
      </c>
      <c r="C83" s="91" t="s">
        <v>24</v>
      </c>
      <c r="D83" s="91" t="s">
        <v>1757</v>
      </c>
      <c r="E83" s="92">
        <v>1000</v>
      </c>
      <c r="F83" s="92"/>
      <c r="G83" s="92">
        <f t="shared" si="1"/>
        <v>1000</v>
      </c>
      <c r="H83" s="91"/>
    </row>
    <row r="84" spans="1:8" ht="37.5">
      <c r="A84" s="91" t="s">
        <v>76</v>
      </c>
      <c r="B84" s="91" t="s">
        <v>77</v>
      </c>
      <c r="C84" s="42" t="s">
        <v>1761</v>
      </c>
      <c r="D84" s="91" t="s">
        <v>1757</v>
      </c>
      <c r="E84" s="92">
        <v>23000</v>
      </c>
      <c r="F84" s="92"/>
      <c r="G84" s="92">
        <f t="shared" si="1"/>
        <v>23000</v>
      </c>
      <c r="H84" s="91"/>
    </row>
    <row r="85" spans="1:8" ht="37.5">
      <c r="A85" s="91" t="s">
        <v>131</v>
      </c>
      <c r="B85" s="91" t="s">
        <v>132</v>
      </c>
      <c r="C85" s="42" t="s">
        <v>1762</v>
      </c>
      <c r="D85" s="91" t="s">
        <v>1757</v>
      </c>
      <c r="E85" s="92">
        <v>6000</v>
      </c>
      <c r="F85" s="92"/>
      <c r="G85" s="92">
        <f t="shared" si="1"/>
        <v>6000</v>
      </c>
      <c r="H85" s="91"/>
    </row>
    <row r="86" spans="1:8">
      <c r="A86" s="91" t="s">
        <v>160</v>
      </c>
      <c r="B86" s="91" t="s">
        <v>161</v>
      </c>
      <c r="C86" s="91" t="s">
        <v>24</v>
      </c>
      <c r="D86" s="91" t="s">
        <v>1757</v>
      </c>
      <c r="E86" s="92">
        <v>25400</v>
      </c>
      <c r="F86" s="92"/>
      <c r="G86" s="92">
        <f t="shared" si="1"/>
        <v>25400</v>
      </c>
      <c r="H86" s="91"/>
    </row>
    <row r="87" spans="1:8">
      <c r="A87" s="91" t="s">
        <v>181</v>
      </c>
      <c r="B87" s="91" t="s">
        <v>182</v>
      </c>
      <c r="C87" s="91" t="s">
        <v>24</v>
      </c>
      <c r="D87" s="91" t="s">
        <v>1757</v>
      </c>
      <c r="E87" s="92">
        <v>3500</v>
      </c>
      <c r="F87" s="92"/>
      <c r="G87" s="92">
        <f t="shared" si="1"/>
        <v>3500</v>
      </c>
      <c r="H87" s="91"/>
    </row>
    <row r="88" spans="1:8">
      <c r="A88" s="91" t="s">
        <v>211</v>
      </c>
      <c r="B88" s="91" t="s">
        <v>212</v>
      </c>
      <c r="C88" s="91" t="s">
        <v>24</v>
      </c>
      <c r="D88" s="91" t="s">
        <v>213</v>
      </c>
      <c r="E88" s="92">
        <v>28000</v>
      </c>
      <c r="F88" s="92"/>
      <c r="G88" s="92">
        <f t="shared" si="1"/>
        <v>28000</v>
      </c>
      <c r="H88" s="91"/>
    </row>
    <row r="89" spans="1:8">
      <c r="A89" s="91" t="s">
        <v>217</v>
      </c>
      <c r="B89" s="91" t="s">
        <v>218</v>
      </c>
      <c r="C89" s="91" t="s">
        <v>24</v>
      </c>
      <c r="D89" s="91" t="s">
        <v>1757</v>
      </c>
      <c r="E89" s="92">
        <v>138000</v>
      </c>
      <c r="F89" s="92">
        <v>60000</v>
      </c>
      <c r="G89" s="92">
        <f t="shared" si="1"/>
        <v>78000</v>
      </c>
      <c r="H89" s="91"/>
    </row>
    <row r="90" spans="1:8">
      <c r="A90" s="91" t="s">
        <v>224</v>
      </c>
      <c r="B90" s="91" t="s">
        <v>225</v>
      </c>
      <c r="C90" s="91" t="s">
        <v>24</v>
      </c>
      <c r="D90" s="91" t="s">
        <v>1757</v>
      </c>
      <c r="E90" s="92">
        <v>34000</v>
      </c>
      <c r="F90" s="92"/>
      <c r="G90" s="92">
        <f t="shared" si="1"/>
        <v>34000</v>
      </c>
      <c r="H90" s="91"/>
    </row>
    <row r="91" spans="1:8">
      <c r="A91" s="91" t="s">
        <v>257</v>
      </c>
      <c r="B91" s="91" t="s">
        <v>258</v>
      </c>
      <c r="C91" s="91" t="s">
        <v>24</v>
      </c>
      <c r="D91" s="91" t="s">
        <v>259</v>
      </c>
      <c r="E91" s="92">
        <v>6600</v>
      </c>
      <c r="F91" s="92"/>
      <c r="G91" s="92">
        <f t="shared" si="1"/>
        <v>6600</v>
      </c>
      <c r="H91" s="91"/>
    </row>
    <row r="92" spans="1:8">
      <c r="A92" s="91" t="s">
        <v>285</v>
      </c>
      <c r="B92" s="91" t="s">
        <v>286</v>
      </c>
      <c r="C92" s="91" t="s">
        <v>24</v>
      </c>
      <c r="D92" s="91" t="s">
        <v>1757</v>
      </c>
      <c r="E92" s="92">
        <v>1000</v>
      </c>
      <c r="F92" s="92"/>
      <c r="G92" s="92">
        <f t="shared" si="1"/>
        <v>1000</v>
      </c>
      <c r="H92" s="91"/>
    </row>
    <row r="93" spans="1:8">
      <c r="A93" s="91" t="s">
        <v>295</v>
      </c>
      <c r="B93" s="91" t="s">
        <v>296</v>
      </c>
      <c r="C93" s="91" t="s">
        <v>24</v>
      </c>
      <c r="D93" s="91" t="s">
        <v>1757</v>
      </c>
      <c r="E93" s="92">
        <v>21400</v>
      </c>
      <c r="F93" s="92"/>
      <c r="G93" s="92">
        <f t="shared" si="1"/>
        <v>21400</v>
      </c>
      <c r="H93" s="91"/>
    </row>
    <row r="94" spans="1:8">
      <c r="A94" s="91" t="s">
        <v>306</v>
      </c>
      <c r="B94" s="91" t="s">
        <v>307</v>
      </c>
      <c r="C94" s="91" t="s">
        <v>24</v>
      </c>
      <c r="D94" s="91" t="s">
        <v>1757</v>
      </c>
      <c r="E94" s="92">
        <v>103500</v>
      </c>
      <c r="F94" s="92">
        <v>50000</v>
      </c>
      <c r="G94" s="92">
        <f t="shared" si="1"/>
        <v>53500</v>
      </c>
      <c r="H94" s="91"/>
    </row>
    <row r="95" spans="1:8">
      <c r="A95" s="91" t="s">
        <v>344</v>
      </c>
      <c r="B95" s="91" t="s">
        <v>345</v>
      </c>
      <c r="C95" s="91" t="s">
        <v>24</v>
      </c>
      <c r="D95" s="91" t="s">
        <v>1757</v>
      </c>
      <c r="E95" s="92">
        <v>21400</v>
      </c>
      <c r="F95" s="92"/>
      <c r="G95" s="92">
        <f t="shared" si="1"/>
        <v>21400</v>
      </c>
      <c r="H95" s="91"/>
    </row>
    <row r="96" spans="1:8">
      <c r="A96" s="91" t="s">
        <v>346</v>
      </c>
      <c r="B96" s="91" t="s">
        <v>347</v>
      </c>
      <c r="C96" s="91" t="s">
        <v>24</v>
      </c>
      <c r="D96" s="91" t="s">
        <v>348</v>
      </c>
      <c r="E96" s="92">
        <v>58500</v>
      </c>
      <c r="F96" s="92">
        <v>10000</v>
      </c>
      <c r="G96" s="92">
        <f t="shared" si="1"/>
        <v>48500</v>
      </c>
      <c r="H96" s="91"/>
    </row>
    <row r="97" spans="1:8">
      <c r="A97" s="91" t="s">
        <v>363</v>
      </c>
      <c r="B97" s="91" t="s">
        <v>364</v>
      </c>
      <c r="C97" s="91" t="s">
        <v>24</v>
      </c>
      <c r="D97" s="91" t="s">
        <v>1757</v>
      </c>
      <c r="E97" s="92">
        <v>8000</v>
      </c>
      <c r="F97" s="92"/>
      <c r="G97" s="92">
        <f t="shared" si="1"/>
        <v>8000</v>
      </c>
      <c r="H97" s="91"/>
    </row>
    <row r="98" spans="1:8">
      <c r="A98" s="91" t="s">
        <v>367</v>
      </c>
      <c r="B98" s="91" t="s">
        <v>368</v>
      </c>
      <c r="C98" s="91" t="s">
        <v>24</v>
      </c>
      <c r="D98" s="91" t="s">
        <v>1757</v>
      </c>
      <c r="E98" s="92">
        <v>2700</v>
      </c>
      <c r="F98" s="92"/>
      <c r="G98" s="92">
        <f t="shared" si="1"/>
        <v>2700</v>
      </c>
      <c r="H98" s="91"/>
    </row>
    <row r="99" spans="1:8">
      <c r="A99" s="91" t="s">
        <v>435</v>
      </c>
      <c r="B99" s="91" t="s">
        <v>436</v>
      </c>
      <c r="C99" s="91" t="s">
        <v>24</v>
      </c>
      <c r="D99" s="91" t="s">
        <v>1757</v>
      </c>
      <c r="E99" s="92">
        <v>8000</v>
      </c>
      <c r="F99" s="92"/>
      <c r="G99" s="92">
        <f t="shared" si="1"/>
        <v>8000</v>
      </c>
      <c r="H99" s="91"/>
    </row>
    <row r="100" spans="1:8">
      <c r="A100" s="91" t="s">
        <v>473</v>
      </c>
      <c r="B100" s="91" t="s">
        <v>474</v>
      </c>
      <c r="C100" s="91" t="s">
        <v>24</v>
      </c>
      <c r="D100" s="91" t="s">
        <v>1757</v>
      </c>
      <c r="E100" s="92">
        <v>2000</v>
      </c>
      <c r="F100" s="92"/>
      <c r="G100" s="92">
        <f t="shared" si="1"/>
        <v>2000</v>
      </c>
      <c r="H100" s="91"/>
    </row>
    <row r="101" spans="1:8">
      <c r="A101" s="91" t="s">
        <v>478</v>
      </c>
      <c r="B101" s="91" t="s">
        <v>479</v>
      </c>
      <c r="C101" s="91" t="s">
        <v>24</v>
      </c>
      <c r="D101" s="91" t="s">
        <v>1757</v>
      </c>
      <c r="E101" s="92">
        <v>1000</v>
      </c>
      <c r="F101" s="92"/>
      <c r="G101" s="92">
        <f t="shared" si="1"/>
        <v>1000</v>
      </c>
      <c r="H101" s="91"/>
    </row>
    <row r="102" spans="1:8">
      <c r="A102" s="91" t="s">
        <v>512</v>
      </c>
      <c r="B102" s="91" t="s">
        <v>513</v>
      </c>
      <c r="C102" s="91" t="s">
        <v>24</v>
      </c>
      <c r="D102" s="91" t="s">
        <v>1757</v>
      </c>
      <c r="E102" s="92">
        <v>98000</v>
      </c>
      <c r="F102" s="92">
        <v>49000</v>
      </c>
      <c r="G102" s="92">
        <f t="shared" si="1"/>
        <v>49000</v>
      </c>
      <c r="H102" s="91"/>
    </row>
    <row r="103" spans="1:8">
      <c r="A103" s="91" t="s">
        <v>529</v>
      </c>
      <c r="B103" s="91" t="s">
        <v>530</v>
      </c>
      <c r="C103" s="91" t="s">
        <v>24</v>
      </c>
      <c r="D103" s="91" t="s">
        <v>1757</v>
      </c>
      <c r="E103" s="92">
        <v>4500</v>
      </c>
      <c r="F103" s="92"/>
      <c r="G103" s="92">
        <f t="shared" si="1"/>
        <v>4500</v>
      </c>
      <c r="H103" s="91"/>
    </row>
    <row r="104" spans="1:8">
      <c r="A104" s="91" t="s">
        <v>543</v>
      </c>
      <c r="B104" s="91" t="s">
        <v>544</v>
      </c>
      <c r="C104" s="91" t="s">
        <v>24</v>
      </c>
      <c r="D104" s="91" t="s">
        <v>545</v>
      </c>
      <c r="E104" s="92">
        <v>750</v>
      </c>
      <c r="F104" s="92"/>
      <c r="G104" s="92">
        <f t="shared" si="1"/>
        <v>750</v>
      </c>
      <c r="H104" s="91"/>
    </row>
    <row r="105" spans="1:8">
      <c r="A105" s="91" t="s">
        <v>576</v>
      </c>
      <c r="B105" s="91" t="s">
        <v>577</v>
      </c>
      <c r="C105" s="91" t="s">
        <v>578</v>
      </c>
      <c r="D105" s="91" t="s">
        <v>1757</v>
      </c>
      <c r="E105" s="92">
        <v>11500</v>
      </c>
      <c r="F105" s="92"/>
      <c r="G105" s="92">
        <f t="shared" si="1"/>
        <v>11500</v>
      </c>
      <c r="H105" s="91"/>
    </row>
    <row r="106" spans="1:8" ht="37.5">
      <c r="A106" s="91" t="s">
        <v>620</v>
      </c>
      <c r="B106" s="91" t="s">
        <v>77</v>
      </c>
      <c r="C106" s="42" t="s">
        <v>1763</v>
      </c>
      <c r="D106" s="91" t="s">
        <v>1757</v>
      </c>
      <c r="E106" s="92">
        <v>211850</v>
      </c>
      <c r="F106" s="92"/>
      <c r="G106" s="92">
        <f t="shared" si="1"/>
        <v>211850</v>
      </c>
      <c r="H106" s="91"/>
    </row>
    <row r="107" spans="1:8">
      <c r="A107" s="91" t="s">
        <v>768</v>
      </c>
      <c r="B107" s="91" t="s">
        <v>769</v>
      </c>
      <c r="C107" s="91" t="s">
        <v>578</v>
      </c>
      <c r="D107" s="91" t="s">
        <v>1757</v>
      </c>
      <c r="E107" s="92">
        <v>900</v>
      </c>
      <c r="F107" s="92"/>
      <c r="G107" s="92">
        <f t="shared" si="1"/>
        <v>900</v>
      </c>
      <c r="H107" s="91"/>
    </row>
    <row r="108" spans="1:8">
      <c r="A108" s="91" t="s">
        <v>775</v>
      </c>
      <c r="B108" s="91" t="s">
        <v>776</v>
      </c>
      <c r="C108" s="91" t="s">
        <v>578</v>
      </c>
      <c r="D108" s="91" t="s">
        <v>1757</v>
      </c>
      <c r="E108" s="92">
        <v>680</v>
      </c>
      <c r="F108" s="92"/>
      <c r="G108" s="92">
        <f t="shared" si="1"/>
        <v>680</v>
      </c>
      <c r="H108" s="91"/>
    </row>
    <row r="109" spans="1:8">
      <c r="A109" s="91" t="s">
        <v>870</v>
      </c>
      <c r="B109" s="91" t="s">
        <v>436</v>
      </c>
      <c r="C109" s="91" t="s">
        <v>578</v>
      </c>
      <c r="D109" s="91" t="s">
        <v>1757</v>
      </c>
      <c r="E109" s="92">
        <v>2250</v>
      </c>
      <c r="F109" s="92"/>
      <c r="G109" s="92">
        <f t="shared" si="1"/>
        <v>2250</v>
      </c>
      <c r="H109" s="91"/>
    </row>
    <row r="110" spans="1:8" ht="37.5">
      <c r="A110" s="91" t="s">
        <v>877</v>
      </c>
      <c r="B110" s="91" t="s">
        <v>804</v>
      </c>
      <c r="C110" s="42" t="s">
        <v>1763</v>
      </c>
      <c r="D110" s="91" t="s">
        <v>878</v>
      </c>
      <c r="E110" s="92">
        <v>25500</v>
      </c>
      <c r="F110" s="92">
        <v>5000</v>
      </c>
      <c r="G110" s="92">
        <f t="shared" si="1"/>
        <v>20500</v>
      </c>
      <c r="H110" s="91"/>
    </row>
    <row r="111" spans="1:8" ht="37.5">
      <c r="A111" s="91" t="s">
        <v>956</v>
      </c>
      <c r="B111" s="91" t="s">
        <v>957</v>
      </c>
      <c r="C111" s="42" t="s">
        <v>1764</v>
      </c>
      <c r="D111" s="91" t="s">
        <v>1757</v>
      </c>
      <c r="E111" s="92">
        <v>20960</v>
      </c>
      <c r="F111" s="92"/>
      <c r="G111" s="92">
        <f t="shared" si="1"/>
        <v>20960</v>
      </c>
      <c r="H111" s="91"/>
    </row>
    <row r="112" spans="1:8">
      <c r="A112" s="91" t="s">
        <v>1051</v>
      </c>
      <c r="B112" s="91" t="s">
        <v>1052</v>
      </c>
      <c r="C112" s="91" t="s">
        <v>24</v>
      </c>
      <c r="D112" s="91" t="s">
        <v>1757</v>
      </c>
      <c r="E112" s="92">
        <v>6450</v>
      </c>
      <c r="F112" s="92"/>
      <c r="G112" s="92">
        <f t="shared" si="1"/>
        <v>6450</v>
      </c>
      <c r="H112" s="91"/>
    </row>
    <row r="113" spans="1:11" ht="37.5">
      <c r="A113" s="91" t="s">
        <v>1053</v>
      </c>
      <c r="B113" s="91" t="s">
        <v>1054</v>
      </c>
      <c r="C113" s="42" t="s">
        <v>1765</v>
      </c>
      <c r="D113" s="91" t="s">
        <v>1055</v>
      </c>
      <c r="E113" s="92">
        <v>20600</v>
      </c>
      <c r="F113" s="92">
        <v>10000</v>
      </c>
      <c r="G113" s="92">
        <f t="shared" si="1"/>
        <v>10600</v>
      </c>
      <c r="H113" s="91"/>
    </row>
    <row r="114" spans="1:11" ht="37.5">
      <c r="A114" s="91" t="s">
        <v>1529</v>
      </c>
      <c r="B114" s="91" t="s">
        <v>1530</v>
      </c>
      <c r="C114" s="42" t="s">
        <v>1764</v>
      </c>
      <c r="D114" s="91" t="s">
        <v>1757</v>
      </c>
      <c r="E114" s="92">
        <f>196880+J114+K114</f>
        <v>237440</v>
      </c>
      <c r="F114" s="92">
        <v>160500</v>
      </c>
      <c r="G114" s="92">
        <f t="shared" si="1"/>
        <v>76940</v>
      </c>
      <c r="H114" s="91"/>
      <c r="I114" s="38" t="s">
        <v>1802</v>
      </c>
      <c r="J114" s="38">
        <v>29560</v>
      </c>
      <c r="K114" s="38">
        <v>11000</v>
      </c>
    </row>
    <row r="115" spans="1:11" ht="37.5">
      <c r="A115" s="91" t="s">
        <v>1535</v>
      </c>
      <c r="B115" s="91" t="s">
        <v>1525</v>
      </c>
      <c r="C115" s="42" t="s">
        <v>1766</v>
      </c>
      <c r="D115" s="91" t="s">
        <v>1757</v>
      </c>
      <c r="E115" s="92">
        <v>452370</v>
      </c>
      <c r="F115" s="92">
        <v>248960</v>
      </c>
      <c r="G115" s="92">
        <f t="shared" si="1"/>
        <v>203410</v>
      </c>
      <c r="H115" s="91"/>
    </row>
    <row r="116" spans="1:11" ht="37.5">
      <c r="A116" s="91" t="s">
        <v>1547</v>
      </c>
      <c r="B116" s="91" t="s">
        <v>1548</v>
      </c>
      <c r="C116" s="42" t="s">
        <v>1764</v>
      </c>
      <c r="D116" s="91" t="s">
        <v>1757</v>
      </c>
      <c r="E116" s="92">
        <f>171975+J116</f>
        <v>178975</v>
      </c>
      <c r="F116" s="92">
        <v>150000</v>
      </c>
      <c r="G116" s="92">
        <f t="shared" si="1"/>
        <v>28975</v>
      </c>
      <c r="H116" s="91"/>
      <c r="I116" s="38" t="s">
        <v>1804</v>
      </c>
      <c r="J116" s="38">
        <v>7000</v>
      </c>
    </row>
    <row r="117" spans="1:11" ht="37.5">
      <c r="A117" s="91" t="s">
        <v>1560</v>
      </c>
      <c r="B117" s="91" t="s">
        <v>565</v>
      </c>
      <c r="C117" s="42" t="s">
        <v>1761</v>
      </c>
      <c r="D117" s="91" t="s">
        <v>1757</v>
      </c>
      <c r="E117" s="92">
        <v>82730</v>
      </c>
      <c r="F117" s="92">
        <v>50000</v>
      </c>
      <c r="G117" s="92">
        <f t="shared" si="1"/>
        <v>32730</v>
      </c>
      <c r="H117" s="91"/>
    </row>
    <row r="118" spans="1:11" ht="37.5">
      <c r="A118" s="91" t="s">
        <v>1604</v>
      </c>
      <c r="B118" s="91" t="s">
        <v>1489</v>
      </c>
      <c r="C118" s="42" t="s">
        <v>1764</v>
      </c>
      <c r="D118" s="91" t="s">
        <v>1605</v>
      </c>
      <c r="E118" s="92">
        <v>50380</v>
      </c>
      <c r="F118" s="92">
        <v>40000</v>
      </c>
      <c r="G118" s="92">
        <f t="shared" si="1"/>
        <v>10380</v>
      </c>
      <c r="H118" s="91"/>
    </row>
    <row r="119" spans="1:11">
      <c r="A119" s="91" t="s">
        <v>1614</v>
      </c>
      <c r="B119" s="91" t="s">
        <v>1615</v>
      </c>
      <c r="C119" s="91" t="s">
        <v>24</v>
      </c>
      <c r="D119" s="91" t="s">
        <v>1757</v>
      </c>
      <c r="E119" s="92">
        <v>830776</v>
      </c>
      <c r="F119" s="92">
        <f>550000+60000</f>
        <v>610000</v>
      </c>
      <c r="G119" s="92">
        <f t="shared" si="1"/>
        <v>220776</v>
      </c>
      <c r="H119" s="91"/>
    </row>
    <row r="120" spans="1:11" ht="37.5">
      <c r="A120" s="91" t="s">
        <v>546</v>
      </c>
      <c r="B120" s="91" t="s">
        <v>547</v>
      </c>
      <c r="C120" s="42" t="s">
        <v>1767</v>
      </c>
      <c r="D120" s="90">
        <v>0</v>
      </c>
      <c r="E120" s="92">
        <f>71800+87810</f>
        <v>159610</v>
      </c>
      <c r="F120" s="92">
        <v>70000</v>
      </c>
      <c r="G120" s="92">
        <f t="shared" si="1"/>
        <v>89610</v>
      </c>
      <c r="H120" s="91"/>
    </row>
    <row r="121" spans="1:11" ht="37.5">
      <c r="A121" s="91" t="s">
        <v>290</v>
      </c>
      <c r="B121" s="91" t="s">
        <v>291</v>
      </c>
      <c r="C121" s="42" t="s">
        <v>1736</v>
      </c>
      <c r="D121" s="91" t="s">
        <v>292</v>
      </c>
      <c r="E121" s="92">
        <v>40800</v>
      </c>
      <c r="F121" s="92"/>
      <c r="G121" s="92">
        <f t="shared" si="1"/>
        <v>40800</v>
      </c>
      <c r="H121" s="91"/>
    </row>
    <row r="122" spans="1:11" ht="37.5">
      <c r="A122" s="78" t="s">
        <v>1989</v>
      </c>
      <c r="B122" s="91" t="s">
        <v>1990</v>
      </c>
      <c r="C122" s="42" t="s">
        <v>1764</v>
      </c>
      <c r="D122" s="91"/>
      <c r="E122" s="92">
        <v>1730</v>
      </c>
      <c r="F122" s="92"/>
      <c r="G122" s="92">
        <f t="shared" si="1"/>
        <v>1730</v>
      </c>
      <c r="H122" s="91"/>
    </row>
    <row r="123" spans="1:11">
      <c r="A123" s="91" t="s">
        <v>33</v>
      </c>
      <c r="B123" s="91" t="s">
        <v>34</v>
      </c>
      <c r="C123" s="91" t="s">
        <v>35</v>
      </c>
      <c r="D123" s="91" t="s">
        <v>1757</v>
      </c>
      <c r="E123" s="92">
        <v>8000</v>
      </c>
      <c r="F123" s="92"/>
      <c r="G123" s="92">
        <f t="shared" si="1"/>
        <v>8000</v>
      </c>
      <c r="H123" s="91"/>
    </row>
    <row r="124" spans="1:11">
      <c r="A124" s="91" t="s">
        <v>108</v>
      </c>
      <c r="B124" s="91" t="s">
        <v>109</v>
      </c>
      <c r="C124" s="91" t="s">
        <v>110</v>
      </c>
      <c r="D124" s="91" t="s">
        <v>1757</v>
      </c>
      <c r="E124" s="92">
        <v>63000</v>
      </c>
      <c r="F124" s="92"/>
      <c r="G124" s="92">
        <f t="shared" si="1"/>
        <v>63000</v>
      </c>
      <c r="H124" s="91"/>
    </row>
    <row r="125" spans="1:11">
      <c r="A125" s="91" t="s">
        <v>124</v>
      </c>
      <c r="B125" s="91" t="s">
        <v>125</v>
      </c>
      <c r="C125" s="91" t="s">
        <v>110</v>
      </c>
      <c r="D125" s="91" t="s">
        <v>126</v>
      </c>
      <c r="E125" s="92">
        <v>51000</v>
      </c>
      <c r="F125" s="92">
        <v>10000</v>
      </c>
      <c r="G125" s="92">
        <f t="shared" si="1"/>
        <v>41000</v>
      </c>
      <c r="H125" s="91"/>
    </row>
    <row r="126" spans="1:11">
      <c r="A126" s="91" t="s">
        <v>158</v>
      </c>
      <c r="B126" s="91" t="s">
        <v>116</v>
      </c>
      <c r="C126" s="91" t="s">
        <v>110</v>
      </c>
      <c r="D126" s="91" t="s">
        <v>159</v>
      </c>
      <c r="E126" s="92">
        <v>90400</v>
      </c>
      <c r="F126" s="92">
        <v>84000</v>
      </c>
      <c r="G126" s="92">
        <f t="shared" si="1"/>
        <v>6400</v>
      </c>
      <c r="H126" s="91"/>
    </row>
    <row r="127" spans="1:11">
      <c r="A127" s="91" t="s">
        <v>170</v>
      </c>
      <c r="B127" s="91" t="s">
        <v>171</v>
      </c>
      <c r="C127" s="91" t="s">
        <v>110</v>
      </c>
      <c r="D127" s="91" t="s">
        <v>172</v>
      </c>
      <c r="E127" s="92">
        <v>66500</v>
      </c>
      <c r="F127" s="92"/>
      <c r="G127" s="92">
        <f t="shared" si="1"/>
        <v>66500</v>
      </c>
      <c r="H127" s="91"/>
    </row>
    <row r="128" spans="1:11">
      <c r="A128" s="91" t="s">
        <v>226</v>
      </c>
      <c r="B128" s="91" t="s">
        <v>227</v>
      </c>
      <c r="C128" s="91" t="s">
        <v>110</v>
      </c>
      <c r="D128" s="91" t="s">
        <v>228</v>
      </c>
      <c r="E128" s="92">
        <v>46000</v>
      </c>
      <c r="F128" s="92"/>
      <c r="G128" s="92">
        <f t="shared" si="1"/>
        <v>46000</v>
      </c>
      <c r="H128" s="91"/>
    </row>
    <row r="129" spans="1:8">
      <c r="A129" s="91" t="s">
        <v>514</v>
      </c>
      <c r="B129" s="91" t="s">
        <v>1777</v>
      </c>
      <c r="C129" s="91" t="s">
        <v>110</v>
      </c>
      <c r="D129" s="91" t="s">
        <v>1757</v>
      </c>
      <c r="E129" s="92">
        <v>16000</v>
      </c>
      <c r="F129" s="92"/>
      <c r="G129" s="92">
        <f t="shared" si="1"/>
        <v>16000</v>
      </c>
      <c r="H129" s="91"/>
    </row>
    <row r="130" spans="1:8">
      <c r="A130" s="91" t="s">
        <v>773</v>
      </c>
      <c r="B130" s="91" t="s">
        <v>774</v>
      </c>
      <c r="C130" s="91" t="s">
        <v>110</v>
      </c>
      <c r="D130" s="91" t="s">
        <v>1757</v>
      </c>
      <c r="E130" s="92">
        <v>400</v>
      </c>
      <c r="F130" s="92"/>
      <c r="G130" s="92">
        <f t="shared" si="1"/>
        <v>400</v>
      </c>
      <c r="H130" s="91"/>
    </row>
    <row r="131" spans="1:8">
      <c r="A131" s="91" t="s">
        <v>1472</v>
      </c>
      <c r="B131" s="91" t="s">
        <v>1473</v>
      </c>
      <c r="C131" s="91" t="s">
        <v>1474</v>
      </c>
      <c r="D131" s="91" t="s">
        <v>1475</v>
      </c>
      <c r="E131" s="92">
        <v>5195</v>
      </c>
      <c r="F131" s="92"/>
      <c r="G131" s="92">
        <f t="shared" si="1"/>
        <v>5195</v>
      </c>
      <c r="H131" s="91"/>
    </row>
    <row r="132" spans="1:8">
      <c r="A132" s="91" t="s">
        <v>1621</v>
      </c>
      <c r="B132" s="91" t="s">
        <v>1622</v>
      </c>
      <c r="C132" s="91" t="s">
        <v>110</v>
      </c>
      <c r="D132" s="91" t="s">
        <v>1757</v>
      </c>
      <c r="E132" s="92">
        <v>5400</v>
      </c>
      <c r="F132" s="92"/>
      <c r="G132" s="92">
        <f t="shared" ref="G132:G159" si="2">E132-F132</f>
        <v>5400</v>
      </c>
      <c r="H132" s="91"/>
    </row>
    <row r="133" spans="1:8">
      <c r="A133" s="91"/>
      <c r="B133" s="91"/>
      <c r="C133" s="91"/>
      <c r="D133" s="91"/>
      <c r="E133" s="92"/>
      <c r="F133" s="92"/>
      <c r="G133" s="92">
        <f t="shared" si="2"/>
        <v>0</v>
      </c>
      <c r="H133" s="91"/>
    </row>
    <row r="134" spans="1:8">
      <c r="A134" s="91" t="s">
        <v>85</v>
      </c>
      <c r="B134" s="91" t="s">
        <v>86</v>
      </c>
      <c r="C134" s="91" t="s">
        <v>87</v>
      </c>
      <c r="D134" s="91" t="s">
        <v>1757</v>
      </c>
      <c r="E134" s="92">
        <v>3600</v>
      </c>
      <c r="F134" s="92"/>
      <c r="G134" s="92">
        <f t="shared" si="2"/>
        <v>3600</v>
      </c>
      <c r="H134" s="91"/>
    </row>
    <row r="135" spans="1:8">
      <c r="A135" s="91" t="s">
        <v>178</v>
      </c>
      <c r="B135" s="91" t="s">
        <v>179</v>
      </c>
      <c r="C135" s="91" t="s">
        <v>87</v>
      </c>
      <c r="D135" s="91" t="s">
        <v>180</v>
      </c>
      <c r="E135" s="92">
        <v>38450</v>
      </c>
      <c r="F135" s="92"/>
      <c r="G135" s="92">
        <f t="shared" si="2"/>
        <v>38450</v>
      </c>
      <c r="H135" s="91"/>
    </row>
    <row r="136" spans="1:8" ht="37.5">
      <c r="A136" s="91" t="s">
        <v>260</v>
      </c>
      <c r="B136" s="91" t="s">
        <v>261</v>
      </c>
      <c r="C136" s="42" t="s">
        <v>1768</v>
      </c>
      <c r="D136" s="91" t="s">
        <v>263</v>
      </c>
      <c r="E136" s="92">
        <v>51000</v>
      </c>
      <c r="F136" s="92"/>
      <c r="G136" s="92">
        <f t="shared" si="2"/>
        <v>51000</v>
      </c>
      <c r="H136" s="91"/>
    </row>
    <row r="137" spans="1:8">
      <c r="A137" s="91" t="s">
        <v>365</v>
      </c>
      <c r="B137" s="91" t="s">
        <v>366</v>
      </c>
      <c r="C137" s="91" t="s">
        <v>87</v>
      </c>
      <c r="D137" s="91" t="s">
        <v>1757</v>
      </c>
      <c r="E137" s="92">
        <v>6950</v>
      </c>
      <c r="F137" s="92"/>
      <c r="G137" s="92">
        <f t="shared" si="2"/>
        <v>6950</v>
      </c>
      <c r="H137" s="91"/>
    </row>
    <row r="138" spans="1:8">
      <c r="A138" s="91"/>
      <c r="B138" s="91"/>
      <c r="C138" s="91"/>
      <c r="D138" s="91"/>
      <c r="E138" s="92"/>
      <c r="F138" s="92"/>
      <c r="G138" s="92">
        <f t="shared" si="2"/>
        <v>0</v>
      </c>
      <c r="H138" s="91"/>
    </row>
    <row r="139" spans="1:8">
      <c r="A139" s="91"/>
      <c r="B139" s="91"/>
      <c r="C139" s="91"/>
      <c r="D139" s="91"/>
      <c r="E139" s="92"/>
      <c r="F139" s="92"/>
      <c r="G139" s="92">
        <f t="shared" si="2"/>
        <v>0</v>
      </c>
      <c r="H139" s="91"/>
    </row>
    <row r="140" spans="1:8">
      <c r="A140" s="91" t="s">
        <v>237</v>
      </c>
      <c r="B140" s="91" t="s">
        <v>238</v>
      </c>
      <c r="C140" s="91" t="s">
        <v>239</v>
      </c>
      <c r="D140" s="91" t="s">
        <v>1757</v>
      </c>
      <c r="E140" s="92">
        <v>22500</v>
      </c>
      <c r="F140" s="92"/>
      <c r="G140" s="92">
        <f t="shared" si="2"/>
        <v>22500</v>
      </c>
      <c r="H140" s="91"/>
    </row>
    <row r="141" spans="1:8">
      <c r="A141" s="91" t="s">
        <v>320</v>
      </c>
      <c r="B141" s="91" t="s">
        <v>321</v>
      </c>
      <c r="C141" s="91" t="s">
        <v>239</v>
      </c>
      <c r="D141" s="91" t="s">
        <v>1757</v>
      </c>
      <c r="E141" s="92">
        <v>3400</v>
      </c>
      <c r="F141" s="92"/>
      <c r="G141" s="92">
        <f t="shared" si="2"/>
        <v>3400</v>
      </c>
      <c r="H141" s="91"/>
    </row>
    <row r="142" spans="1:8">
      <c r="A142" s="91" t="s">
        <v>680</v>
      </c>
      <c r="B142" s="91" t="s">
        <v>681</v>
      </c>
      <c r="C142" s="91" t="s">
        <v>239</v>
      </c>
      <c r="D142" s="91" t="s">
        <v>682</v>
      </c>
      <c r="E142" s="92">
        <v>3600</v>
      </c>
      <c r="F142" s="92"/>
      <c r="G142" s="92">
        <f t="shared" si="2"/>
        <v>3600</v>
      </c>
      <c r="H142" s="91"/>
    </row>
    <row r="143" spans="1:8">
      <c r="A143" s="91"/>
      <c r="B143" s="91"/>
      <c r="C143" s="91"/>
      <c r="D143" s="91"/>
      <c r="E143" s="92"/>
      <c r="F143" s="92"/>
      <c r="G143" s="92">
        <f t="shared" si="2"/>
        <v>0</v>
      </c>
      <c r="H143" s="91"/>
    </row>
    <row r="144" spans="1:8">
      <c r="A144" s="91"/>
      <c r="B144" s="91"/>
      <c r="C144" s="91"/>
      <c r="D144" s="91"/>
      <c r="E144" s="92"/>
      <c r="F144" s="92"/>
      <c r="G144" s="92">
        <f t="shared" si="2"/>
        <v>0</v>
      </c>
      <c r="H144" s="91"/>
    </row>
    <row r="145" spans="1:8" ht="37.5">
      <c r="A145" s="91" t="s">
        <v>1536</v>
      </c>
      <c r="B145" s="91" t="s">
        <v>1537</v>
      </c>
      <c r="C145" s="42" t="s">
        <v>1781</v>
      </c>
      <c r="D145" s="91" t="s">
        <v>1539</v>
      </c>
      <c r="E145" s="92">
        <f>30400+7000</f>
        <v>37400</v>
      </c>
      <c r="F145" s="92">
        <f>15000+15000</f>
        <v>30000</v>
      </c>
      <c r="G145" s="92">
        <f t="shared" si="2"/>
        <v>7400</v>
      </c>
      <c r="H145" s="91"/>
    </row>
    <row r="146" spans="1:8" ht="37.5">
      <c r="A146" s="91" t="s">
        <v>1549</v>
      </c>
      <c r="B146" s="91" t="s">
        <v>1550</v>
      </c>
      <c r="C146" s="42" t="s">
        <v>1782</v>
      </c>
      <c r="D146" s="91" t="s">
        <v>1757</v>
      </c>
      <c r="E146" s="92">
        <v>1600</v>
      </c>
      <c r="F146" s="92"/>
      <c r="G146" s="92">
        <f t="shared" si="2"/>
        <v>1600</v>
      </c>
      <c r="H146" s="91"/>
    </row>
    <row r="147" spans="1:8">
      <c r="A147" s="91"/>
      <c r="B147" s="91"/>
      <c r="C147" s="91"/>
      <c r="D147" s="91"/>
      <c r="E147" s="92"/>
      <c r="F147" s="92"/>
      <c r="G147" s="92">
        <f t="shared" si="2"/>
        <v>0</v>
      </c>
      <c r="H147" s="91"/>
    </row>
    <row r="148" spans="1:8" s="46" customFormat="1" ht="21">
      <c r="A148" s="91" t="s">
        <v>111</v>
      </c>
      <c r="B148" s="91" t="s">
        <v>112</v>
      </c>
      <c r="C148" s="91" t="s">
        <v>113</v>
      </c>
      <c r="D148" s="91" t="s">
        <v>114</v>
      </c>
      <c r="E148" s="92">
        <v>89600</v>
      </c>
      <c r="F148" s="47">
        <v>50000</v>
      </c>
      <c r="G148" s="92">
        <f t="shared" si="2"/>
        <v>39600</v>
      </c>
      <c r="H148" s="45"/>
    </row>
    <row r="149" spans="1:8">
      <c r="A149" s="91" t="s">
        <v>297</v>
      </c>
      <c r="B149" s="91" t="s">
        <v>109</v>
      </c>
      <c r="C149" s="91" t="s">
        <v>113</v>
      </c>
      <c r="D149" s="91" t="s">
        <v>298</v>
      </c>
      <c r="E149" s="92">
        <v>8500</v>
      </c>
      <c r="F149" s="92"/>
      <c r="G149" s="92">
        <f t="shared" si="2"/>
        <v>8500</v>
      </c>
      <c r="H149" s="91"/>
    </row>
    <row r="150" spans="1:8">
      <c r="A150" s="91" t="s">
        <v>315</v>
      </c>
      <c r="B150" s="91" t="s">
        <v>316</v>
      </c>
      <c r="C150" s="91" t="s">
        <v>113</v>
      </c>
      <c r="D150" s="91" t="s">
        <v>317</v>
      </c>
      <c r="E150" s="92">
        <v>9000</v>
      </c>
      <c r="F150" s="92"/>
      <c r="G150" s="92">
        <f t="shared" si="2"/>
        <v>9000</v>
      </c>
      <c r="H150" s="91"/>
    </row>
    <row r="151" spans="1:8">
      <c r="A151" s="91" t="s">
        <v>361</v>
      </c>
      <c r="B151" s="91" t="s">
        <v>362</v>
      </c>
      <c r="C151" s="91" t="s">
        <v>113</v>
      </c>
      <c r="D151" s="91" t="s">
        <v>1757</v>
      </c>
      <c r="E151" s="92">
        <v>22000</v>
      </c>
      <c r="F151" s="92"/>
      <c r="G151" s="92">
        <f t="shared" si="2"/>
        <v>22000</v>
      </c>
      <c r="H151" s="91"/>
    </row>
    <row r="152" spans="1:8">
      <c r="A152" s="91" t="s">
        <v>501</v>
      </c>
      <c r="B152" s="91" t="s">
        <v>502</v>
      </c>
      <c r="C152" s="91" t="s">
        <v>113</v>
      </c>
      <c r="D152" s="91" t="s">
        <v>1757</v>
      </c>
      <c r="E152" s="92">
        <v>14000</v>
      </c>
      <c r="F152" s="92"/>
      <c r="G152" s="92">
        <f t="shared" si="2"/>
        <v>14000</v>
      </c>
      <c r="H152" s="91"/>
    </row>
    <row r="153" spans="1:8">
      <c r="A153" s="91" t="s">
        <v>733</v>
      </c>
      <c r="B153" s="91" t="s">
        <v>734</v>
      </c>
      <c r="C153" s="91" t="s">
        <v>113</v>
      </c>
      <c r="D153" s="91" t="s">
        <v>1757</v>
      </c>
      <c r="E153" s="92">
        <v>2440</v>
      </c>
      <c r="F153" s="92"/>
      <c r="G153" s="92">
        <f t="shared" si="2"/>
        <v>2440</v>
      </c>
      <c r="H153" s="91"/>
    </row>
    <row r="154" spans="1:8">
      <c r="A154" s="91" t="s">
        <v>33</v>
      </c>
      <c r="B154" s="91" t="s">
        <v>34</v>
      </c>
      <c r="C154" s="91" t="s">
        <v>35</v>
      </c>
      <c r="D154" s="91" t="s">
        <v>1757</v>
      </c>
      <c r="E154" s="92">
        <v>8000</v>
      </c>
      <c r="F154" s="92"/>
      <c r="G154" s="92">
        <f t="shared" si="2"/>
        <v>8000</v>
      </c>
      <c r="H154" s="91"/>
    </row>
    <row r="155" spans="1:8">
      <c r="A155" s="91"/>
      <c r="B155" s="91"/>
      <c r="C155" s="91"/>
      <c r="D155" s="91"/>
      <c r="E155" s="92"/>
      <c r="F155" s="92"/>
      <c r="G155" s="92">
        <f t="shared" si="2"/>
        <v>0</v>
      </c>
      <c r="H155" s="91"/>
    </row>
    <row r="156" spans="1:8">
      <c r="A156" s="91"/>
      <c r="B156" s="91"/>
      <c r="C156" s="91"/>
      <c r="D156" s="91"/>
      <c r="E156" s="92"/>
      <c r="F156" s="92"/>
      <c r="G156" s="92">
        <f t="shared" si="2"/>
        <v>0</v>
      </c>
      <c r="H156" s="91"/>
    </row>
    <row r="157" spans="1:8">
      <c r="A157" s="91" t="s">
        <v>192</v>
      </c>
      <c r="B157" s="91" t="s">
        <v>193</v>
      </c>
      <c r="C157" s="91" t="s">
        <v>64</v>
      </c>
      <c r="D157" s="91" t="s">
        <v>194</v>
      </c>
      <c r="E157" s="92">
        <v>122000</v>
      </c>
      <c r="F157" s="92"/>
      <c r="G157" s="92">
        <f t="shared" si="2"/>
        <v>122000</v>
      </c>
      <c r="H157" s="91"/>
    </row>
    <row r="158" spans="1:8" ht="37.5">
      <c r="A158" s="91" t="s">
        <v>1376</v>
      </c>
      <c r="B158" s="91" t="s">
        <v>32</v>
      </c>
      <c r="C158" s="42" t="s">
        <v>1744</v>
      </c>
      <c r="D158" s="91" t="s">
        <v>1757</v>
      </c>
      <c r="E158" s="92">
        <v>28360</v>
      </c>
      <c r="F158" s="92">
        <v>15000</v>
      </c>
      <c r="G158" s="92">
        <f t="shared" si="2"/>
        <v>13360</v>
      </c>
      <c r="H158" s="91"/>
    </row>
    <row r="159" spans="1:8">
      <c r="A159" s="91" t="s">
        <v>1500</v>
      </c>
      <c r="B159" s="91" t="s">
        <v>1501</v>
      </c>
      <c r="C159" s="91" t="s">
        <v>64</v>
      </c>
      <c r="D159" s="91" t="s">
        <v>1502</v>
      </c>
      <c r="E159" s="92">
        <v>49560</v>
      </c>
      <c r="F159" s="92"/>
      <c r="G159" s="92">
        <f t="shared" si="2"/>
        <v>49560</v>
      </c>
      <c r="H159" s="91"/>
    </row>
    <row r="160" spans="1:8">
      <c r="A160" s="614" t="s">
        <v>1533</v>
      </c>
      <c r="B160" s="614" t="s">
        <v>1534</v>
      </c>
      <c r="C160" s="614" t="s">
        <v>64</v>
      </c>
      <c r="D160" s="614" t="s">
        <v>65</v>
      </c>
      <c r="E160" s="92">
        <v>35432</v>
      </c>
      <c r="F160" s="619">
        <v>10000</v>
      </c>
      <c r="G160" s="619">
        <f>E160+26990-10000</f>
        <v>52422</v>
      </c>
      <c r="H160" s="91"/>
    </row>
    <row r="161" spans="1:12">
      <c r="A161" s="614"/>
      <c r="B161" s="614"/>
      <c r="C161" s="614"/>
      <c r="D161" s="614"/>
      <c r="E161" s="92" t="s">
        <v>1787</v>
      </c>
      <c r="F161" s="619"/>
      <c r="G161" s="619"/>
      <c r="H161" s="91"/>
    </row>
    <row r="162" spans="1:12" ht="37.5">
      <c r="A162" s="91" t="s">
        <v>1722</v>
      </c>
      <c r="B162" s="91" t="s">
        <v>1723</v>
      </c>
      <c r="C162" s="42" t="s">
        <v>1743</v>
      </c>
      <c r="D162" s="91" t="s">
        <v>1724</v>
      </c>
      <c r="E162" s="92">
        <f>247805+J162+17250</f>
        <v>283105</v>
      </c>
      <c r="F162" s="92">
        <f>15000+53040+50000</f>
        <v>118040</v>
      </c>
      <c r="G162" s="92">
        <f t="shared" ref="G162:G193" si="3">E162-F162</f>
        <v>165065</v>
      </c>
      <c r="H162" s="91"/>
      <c r="I162" s="38" t="s">
        <v>1790</v>
      </c>
      <c r="J162" s="38">
        <v>18050</v>
      </c>
      <c r="K162" s="51">
        <v>45837</v>
      </c>
      <c r="L162" s="38">
        <v>17250</v>
      </c>
    </row>
    <row r="163" spans="1:12">
      <c r="A163" s="91"/>
      <c r="B163" s="91"/>
      <c r="C163" s="91"/>
      <c r="D163" s="91"/>
      <c r="E163" s="92"/>
      <c r="F163" s="92"/>
      <c r="G163" s="92">
        <f t="shared" si="3"/>
        <v>0</v>
      </c>
      <c r="H163" s="91"/>
    </row>
    <row r="164" spans="1:12">
      <c r="A164" s="91"/>
      <c r="B164" s="91"/>
      <c r="C164" s="91"/>
      <c r="D164" s="91"/>
      <c r="E164" s="92"/>
      <c r="F164" s="92"/>
      <c r="G164" s="92">
        <f t="shared" si="3"/>
        <v>0</v>
      </c>
      <c r="H164" s="91"/>
    </row>
    <row r="165" spans="1:12">
      <c r="A165" s="91"/>
      <c r="B165" s="91"/>
      <c r="C165" s="91"/>
      <c r="D165" s="91"/>
      <c r="E165" s="92"/>
      <c r="F165" s="92"/>
      <c r="G165" s="92">
        <f t="shared" si="3"/>
        <v>0</v>
      </c>
      <c r="H165" s="91"/>
    </row>
    <row r="166" spans="1:12">
      <c r="A166" s="91" t="s">
        <v>287</v>
      </c>
      <c r="B166" s="91" t="s">
        <v>288</v>
      </c>
      <c r="C166" s="91" t="s">
        <v>42</v>
      </c>
      <c r="D166" s="91" t="s">
        <v>289</v>
      </c>
      <c r="E166" s="92">
        <v>10000</v>
      </c>
      <c r="F166" s="92">
        <v>3000</v>
      </c>
      <c r="G166" s="92">
        <f t="shared" si="3"/>
        <v>7000</v>
      </c>
      <c r="H166" s="91"/>
    </row>
    <row r="167" spans="1:12">
      <c r="A167" s="91" t="s">
        <v>304</v>
      </c>
      <c r="B167" s="91" t="s">
        <v>305</v>
      </c>
      <c r="C167" s="91" t="s">
        <v>42</v>
      </c>
      <c r="D167" s="91" t="s">
        <v>1757</v>
      </c>
      <c r="E167" s="92">
        <v>15000</v>
      </c>
      <c r="F167" s="92">
        <f>5000+5000</f>
        <v>10000</v>
      </c>
      <c r="G167" s="92">
        <f t="shared" si="3"/>
        <v>5000</v>
      </c>
      <c r="H167" s="91"/>
    </row>
    <row r="168" spans="1:12" ht="37.5">
      <c r="A168" s="91" t="s">
        <v>517</v>
      </c>
      <c r="B168" s="91" t="s">
        <v>518</v>
      </c>
      <c r="C168" s="42" t="s">
        <v>1742</v>
      </c>
      <c r="D168" s="91" t="s">
        <v>1757</v>
      </c>
      <c r="E168" s="92">
        <v>62000</v>
      </c>
      <c r="F168" s="92"/>
      <c r="G168" s="92">
        <f t="shared" si="3"/>
        <v>62000</v>
      </c>
      <c r="H168" s="91"/>
    </row>
    <row r="169" spans="1:12">
      <c r="A169" s="91" t="s">
        <v>1379</v>
      </c>
      <c r="B169" s="91" t="s">
        <v>1380</v>
      </c>
      <c r="C169" s="91" t="s">
        <v>42</v>
      </c>
      <c r="D169" s="91" t="s">
        <v>1381</v>
      </c>
      <c r="E169" s="92">
        <v>8070</v>
      </c>
      <c r="F169" s="92">
        <v>7000</v>
      </c>
      <c r="G169" s="92">
        <f t="shared" si="3"/>
        <v>1070</v>
      </c>
      <c r="H169" s="91"/>
    </row>
    <row r="170" spans="1:12" ht="37.5">
      <c r="A170" s="91" t="s">
        <v>1407</v>
      </c>
      <c r="B170" s="91" t="s">
        <v>1408</v>
      </c>
      <c r="C170" s="42" t="s">
        <v>1739</v>
      </c>
      <c r="D170" s="91" t="s">
        <v>1409</v>
      </c>
      <c r="E170" s="92">
        <v>121490</v>
      </c>
      <c r="F170" s="92"/>
      <c r="G170" s="92">
        <f t="shared" si="3"/>
        <v>121490</v>
      </c>
      <c r="H170" s="91"/>
    </row>
    <row r="171" spans="1:12">
      <c r="A171" s="91" t="s">
        <v>1412</v>
      </c>
      <c r="B171" s="91" t="s">
        <v>1413</v>
      </c>
      <c r="C171" s="91" t="s">
        <v>42</v>
      </c>
      <c r="D171" s="91" t="s">
        <v>1414</v>
      </c>
      <c r="E171" s="92">
        <v>16990</v>
      </c>
      <c r="F171" s="92">
        <v>15000</v>
      </c>
      <c r="G171" s="92">
        <f t="shared" si="3"/>
        <v>1990</v>
      </c>
      <c r="H171" s="91"/>
    </row>
    <row r="172" spans="1:12">
      <c r="A172" s="91" t="s">
        <v>1462</v>
      </c>
      <c r="B172" s="91" t="s">
        <v>1463</v>
      </c>
      <c r="C172" s="91" t="s">
        <v>42</v>
      </c>
      <c r="D172" s="91" t="s">
        <v>1757</v>
      </c>
      <c r="E172" s="92">
        <v>37950</v>
      </c>
      <c r="F172" s="92">
        <f>9000+5000</f>
        <v>14000</v>
      </c>
      <c r="G172" s="92">
        <f t="shared" si="3"/>
        <v>23950</v>
      </c>
      <c r="H172" s="91"/>
    </row>
    <row r="173" spans="1:12">
      <c r="A173" s="91" t="s">
        <v>1467</v>
      </c>
      <c r="B173" s="91" t="s">
        <v>1468</v>
      </c>
      <c r="C173" s="91" t="s">
        <v>42</v>
      </c>
      <c r="D173" s="91" t="s">
        <v>1757</v>
      </c>
      <c r="E173" s="92">
        <f>25750+25875+15525</f>
        <v>67150</v>
      </c>
      <c r="F173" s="92">
        <f>20000+20000</f>
        <v>40000</v>
      </c>
      <c r="G173" s="92">
        <f t="shared" si="3"/>
        <v>27150</v>
      </c>
      <c r="H173" s="91"/>
      <c r="I173" s="38" t="s">
        <v>1811</v>
      </c>
    </row>
    <row r="174" spans="1:12">
      <c r="A174" s="91" t="s">
        <v>1503</v>
      </c>
      <c r="B174" s="91" t="s">
        <v>1504</v>
      </c>
      <c r="C174" s="91" t="s">
        <v>42</v>
      </c>
      <c r="D174" s="91" t="s">
        <v>1757</v>
      </c>
      <c r="E174" s="92">
        <v>8320</v>
      </c>
      <c r="F174" s="92"/>
      <c r="G174" s="92">
        <f t="shared" si="3"/>
        <v>8320</v>
      </c>
      <c r="H174" s="91"/>
    </row>
    <row r="175" spans="1:12" ht="37.5">
      <c r="A175" s="91" t="s">
        <v>1561</v>
      </c>
      <c r="B175" s="91" t="s">
        <v>1562</v>
      </c>
      <c r="C175" s="42" t="s">
        <v>1740</v>
      </c>
      <c r="D175" s="91" t="s">
        <v>1563</v>
      </c>
      <c r="E175" s="92">
        <v>130000</v>
      </c>
      <c r="F175" s="92"/>
      <c r="G175" s="92">
        <f t="shared" si="3"/>
        <v>130000</v>
      </c>
      <c r="H175" s="91"/>
    </row>
    <row r="176" spans="1:12">
      <c r="A176" s="91" t="s">
        <v>1638</v>
      </c>
      <c r="B176" s="91" t="s">
        <v>1639</v>
      </c>
      <c r="C176" s="91" t="s">
        <v>42</v>
      </c>
      <c r="D176" s="91" t="s">
        <v>1640</v>
      </c>
      <c r="E176" s="92">
        <v>31320</v>
      </c>
      <c r="F176" s="92">
        <f>25000+6000</f>
        <v>31000</v>
      </c>
      <c r="G176" s="92">
        <f t="shared" si="3"/>
        <v>320</v>
      </c>
      <c r="H176" s="91"/>
      <c r="I176" s="50"/>
    </row>
    <row r="177" spans="1:9">
      <c r="A177" s="91" t="s">
        <v>1655</v>
      </c>
      <c r="B177" s="91" t="s">
        <v>1656</v>
      </c>
      <c r="C177" s="91" t="s">
        <v>42</v>
      </c>
      <c r="D177" s="91" t="s">
        <v>1657</v>
      </c>
      <c r="E177" s="92">
        <f>101623+1450+6550</f>
        <v>109623</v>
      </c>
      <c r="F177" s="92">
        <v>90000</v>
      </c>
      <c r="G177" s="92">
        <f t="shared" si="3"/>
        <v>19623</v>
      </c>
      <c r="H177" s="91"/>
    </row>
    <row r="178" spans="1:9">
      <c r="A178" s="91" t="s">
        <v>1666</v>
      </c>
      <c r="B178" s="91" t="s">
        <v>1667</v>
      </c>
      <c r="C178" s="91" t="s">
        <v>42</v>
      </c>
      <c r="D178" s="91" t="s">
        <v>1668</v>
      </c>
      <c r="E178" s="92">
        <f>295915+2950</f>
        <v>298865</v>
      </c>
      <c r="F178" s="92">
        <f>190000+10000</f>
        <v>200000</v>
      </c>
      <c r="G178" s="92">
        <f t="shared" si="3"/>
        <v>98865</v>
      </c>
      <c r="H178" s="91"/>
      <c r="I178" s="38" t="s">
        <v>1914</v>
      </c>
    </row>
    <row r="179" spans="1:9" ht="37.5">
      <c r="A179" s="91" t="s">
        <v>1706</v>
      </c>
      <c r="B179" s="91" t="s">
        <v>1707</v>
      </c>
      <c r="C179" s="42" t="s">
        <v>1741</v>
      </c>
      <c r="D179" s="91" t="s">
        <v>1708</v>
      </c>
      <c r="E179" s="92">
        <v>19400</v>
      </c>
      <c r="F179" s="92"/>
      <c r="G179" s="92">
        <f t="shared" si="3"/>
        <v>19400</v>
      </c>
      <c r="H179" s="91"/>
    </row>
    <row r="180" spans="1:9">
      <c r="A180" s="91" t="s">
        <v>40</v>
      </c>
      <c r="B180" s="91" t="s">
        <v>41</v>
      </c>
      <c r="C180" s="91" t="s">
        <v>42</v>
      </c>
      <c r="D180" s="91" t="s">
        <v>43</v>
      </c>
      <c r="E180" s="92">
        <v>500</v>
      </c>
      <c r="F180" s="92"/>
      <c r="G180" s="92">
        <f t="shared" si="3"/>
        <v>500</v>
      </c>
      <c r="H180" s="91"/>
    </row>
    <row r="181" spans="1:9">
      <c r="A181" s="91" t="s">
        <v>1814</v>
      </c>
      <c r="B181" s="91" t="s">
        <v>1815</v>
      </c>
      <c r="C181" s="91" t="s">
        <v>42</v>
      </c>
      <c r="D181" s="91"/>
      <c r="E181" s="56">
        <v>10400.01</v>
      </c>
      <c r="F181" s="92"/>
      <c r="G181" s="92">
        <f t="shared" si="3"/>
        <v>10400.01</v>
      </c>
      <c r="H181" s="91"/>
    </row>
    <row r="182" spans="1:9">
      <c r="A182" s="91"/>
      <c r="B182" s="91"/>
      <c r="C182" s="91"/>
      <c r="D182" s="91"/>
      <c r="E182" s="92"/>
      <c r="F182" s="92"/>
      <c r="G182" s="92">
        <f t="shared" si="3"/>
        <v>0</v>
      </c>
      <c r="H182" s="91"/>
    </row>
    <row r="183" spans="1:9">
      <c r="A183" s="91" t="s">
        <v>1643</v>
      </c>
      <c r="B183" s="91" t="s">
        <v>1644</v>
      </c>
      <c r="C183" s="91" t="s">
        <v>1645</v>
      </c>
      <c r="D183" s="91" t="s">
        <v>1757</v>
      </c>
      <c r="E183" s="92">
        <v>231600</v>
      </c>
      <c r="F183" s="92"/>
      <c r="G183" s="92">
        <f t="shared" si="3"/>
        <v>231600</v>
      </c>
      <c r="H183" s="91"/>
    </row>
    <row r="184" spans="1:9">
      <c r="A184" s="91"/>
      <c r="B184" s="91"/>
      <c r="C184" s="91"/>
      <c r="D184" s="91"/>
      <c r="E184" s="92"/>
      <c r="F184" s="92"/>
      <c r="G184" s="92">
        <f t="shared" si="3"/>
        <v>0</v>
      </c>
      <c r="H184" s="91"/>
    </row>
    <row r="185" spans="1:9">
      <c r="A185" s="91"/>
      <c r="B185" s="91"/>
      <c r="C185" s="91"/>
      <c r="D185" s="91"/>
      <c r="E185" s="92"/>
      <c r="F185" s="92"/>
      <c r="G185" s="92">
        <f t="shared" si="3"/>
        <v>0</v>
      </c>
      <c r="H185" s="91"/>
    </row>
    <row r="186" spans="1:9">
      <c r="A186" s="91" t="s">
        <v>66</v>
      </c>
      <c r="B186" s="91" t="s">
        <v>67</v>
      </c>
      <c r="C186" s="91" t="s">
        <v>68</v>
      </c>
      <c r="D186" s="91" t="s">
        <v>69</v>
      </c>
      <c r="E186" s="92">
        <v>14750</v>
      </c>
      <c r="F186" s="92"/>
      <c r="G186" s="92">
        <f t="shared" si="3"/>
        <v>14750</v>
      </c>
      <c r="H186" s="91"/>
    </row>
    <row r="187" spans="1:9">
      <c r="A187" s="91" t="s">
        <v>183</v>
      </c>
      <c r="B187" s="91" t="s">
        <v>184</v>
      </c>
      <c r="C187" s="91" t="s">
        <v>68</v>
      </c>
      <c r="D187" s="91" t="s">
        <v>1757</v>
      </c>
      <c r="E187" s="92">
        <f>185000+400+550</f>
        <v>185950</v>
      </c>
      <c r="F187" s="92">
        <v>50000</v>
      </c>
      <c r="G187" s="92">
        <f t="shared" si="3"/>
        <v>135950</v>
      </c>
      <c r="H187" s="91"/>
      <c r="I187" s="38" t="s">
        <v>1807</v>
      </c>
    </row>
    <row r="188" spans="1:9">
      <c r="A188" s="91" t="s">
        <v>328</v>
      </c>
      <c r="B188" s="91" t="s">
        <v>109</v>
      </c>
      <c r="C188" s="91" t="s">
        <v>68</v>
      </c>
      <c r="D188" s="91" t="s">
        <v>329</v>
      </c>
      <c r="E188" s="92">
        <v>16000</v>
      </c>
      <c r="F188" s="92">
        <v>6000</v>
      </c>
      <c r="G188" s="92">
        <f t="shared" si="3"/>
        <v>10000</v>
      </c>
      <c r="H188" s="91"/>
    </row>
    <row r="189" spans="1:9">
      <c r="A189" s="91" t="s">
        <v>488</v>
      </c>
      <c r="B189" s="91" t="s">
        <v>489</v>
      </c>
      <c r="C189" s="91" t="s">
        <v>68</v>
      </c>
      <c r="D189" s="91" t="s">
        <v>490</v>
      </c>
      <c r="E189" s="92">
        <v>2710</v>
      </c>
      <c r="F189" s="92"/>
      <c r="G189" s="92">
        <f t="shared" si="3"/>
        <v>2710</v>
      </c>
      <c r="H189" s="91"/>
    </row>
    <row r="190" spans="1:9">
      <c r="A190" s="91" t="s">
        <v>657</v>
      </c>
      <c r="B190" s="91" t="s">
        <v>658</v>
      </c>
      <c r="C190" s="91" t="s">
        <v>68</v>
      </c>
      <c r="D190" s="91" t="s">
        <v>659</v>
      </c>
      <c r="E190" s="92">
        <v>61040</v>
      </c>
      <c r="F190" s="92"/>
      <c r="G190" s="92">
        <f t="shared" si="3"/>
        <v>61040</v>
      </c>
      <c r="H190" s="91"/>
    </row>
    <row r="191" spans="1:9">
      <c r="A191" s="91" t="s">
        <v>785</v>
      </c>
      <c r="B191" s="91" t="s">
        <v>786</v>
      </c>
      <c r="C191" s="91" t="s">
        <v>68</v>
      </c>
      <c r="D191" s="91" t="s">
        <v>787</v>
      </c>
      <c r="E191" s="92">
        <v>1150</v>
      </c>
      <c r="F191" s="92"/>
      <c r="G191" s="92">
        <f t="shared" si="3"/>
        <v>1150</v>
      </c>
      <c r="H191" s="91"/>
    </row>
    <row r="192" spans="1:9">
      <c r="A192" s="91" t="s">
        <v>1205</v>
      </c>
      <c r="B192" s="91" t="s">
        <v>1206</v>
      </c>
      <c r="C192" s="91" t="s">
        <v>68</v>
      </c>
      <c r="D192" s="91" t="s">
        <v>1207</v>
      </c>
      <c r="E192" s="92">
        <v>6500</v>
      </c>
      <c r="F192" s="92"/>
      <c r="G192" s="92">
        <f t="shared" si="3"/>
        <v>6500</v>
      </c>
      <c r="H192" s="91"/>
    </row>
    <row r="193" spans="1:9">
      <c r="A193" s="91" t="s">
        <v>1213</v>
      </c>
      <c r="B193" s="91" t="s">
        <v>1214</v>
      </c>
      <c r="C193" s="91" t="s">
        <v>68</v>
      </c>
      <c r="D193" s="91" t="s">
        <v>1757</v>
      </c>
      <c r="E193" s="92">
        <v>34290</v>
      </c>
      <c r="F193" s="92">
        <f>25000+5000</f>
        <v>30000</v>
      </c>
      <c r="G193" s="92">
        <f t="shared" si="3"/>
        <v>4290</v>
      </c>
      <c r="H193" s="91"/>
    </row>
    <row r="194" spans="1:9" ht="37.5">
      <c r="A194" s="91" t="s">
        <v>1231</v>
      </c>
      <c r="B194" s="91" t="s">
        <v>1232</v>
      </c>
      <c r="C194" s="42" t="s">
        <v>1748</v>
      </c>
      <c r="D194" s="91" t="s">
        <v>1233</v>
      </c>
      <c r="E194" s="92">
        <v>15540</v>
      </c>
      <c r="F194" s="92">
        <f>9000+6540</f>
        <v>15540</v>
      </c>
      <c r="G194" s="92">
        <f t="shared" ref="G194:G225" si="4">E194-F194</f>
        <v>0</v>
      </c>
      <c r="H194" s="91"/>
    </row>
    <row r="195" spans="1:9">
      <c r="A195" s="91" t="s">
        <v>1298</v>
      </c>
      <c r="B195" s="91" t="s">
        <v>1299</v>
      </c>
      <c r="C195" s="91" t="s">
        <v>68</v>
      </c>
      <c r="D195" s="91" t="s">
        <v>1300</v>
      </c>
      <c r="E195" s="92">
        <v>84640</v>
      </c>
      <c r="F195" s="92">
        <v>50000</v>
      </c>
      <c r="G195" s="92">
        <f t="shared" si="4"/>
        <v>34640</v>
      </c>
      <c r="H195" s="91"/>
    </row>
    <row r="196" spans="1:9">
      <c r="A196" s="91" t="s">
        <v>1303</v>
      </c>
      <c r="B196" s="91" t="s">
        <v>1304</v>
      </c>
      <c r="C196" s="91" t="s">
        <v>68</v>
      </c>
      <c r="D196" s="91" t="s">
        <v>1305</v>
      </c>
      <c r="E196" s="92">
        <v>75600</v>
      </c>
      <c r="F196" s="92"/>
      <c r="G196" s="92">
        <f t="shared" si="4"/>
        <v>75600</v>
      </c>
      <c r="H196" s="91"/>
    </row>
    <row r="197" spans="1:9">
      <c r="A197" s="91" t="s">
        <v>1322</v>
      </c>
      <c r="B197" s="91" t="s">
        <v>1323</v>
      </c>
      <c r="C197" s="91" t="s">
        <v>68</v>
      </c>
      <c r="D197" s="91" t="s">
        <v>1757</v>
      </c>
      <c r="E197" s="92">
        <v>671780</v>
      </c>
      <c r="F197" s="92"/>
      <c r="G197" s="92">
        <f t="shared" si="4"/>
        <v>671780</v>
      </c>
      <c r="H197" s="91"/>
    </row>
    <row r="198" spans="1:9">
      <c r="A198" s="91" t="s">
        <v>1661</v>
      </c>
      <c r="B198" s="91" t="s">
        <v>1662</v>
      </c>
      <c r="C198" s="91" t="s">
        <v>68</v>
      </c>
      <c r="D198" s="91" t="s">
        <v>1757</v>
      </c>
      <c r="E198" s="92">
        <v>212250</v>
      </c>
      <c r="F198" s="92">
        <v>80000</v>
      </c>
      <c r="G198" s="92">
        <f t="shared" si="4"/>
        <v>132250</v>
      </c>
      <c r="H198" s="91"/>
    </row>
    <row r="199" spans="1:9" ht="37.5">
      <c r="A199" s="91" t="s">
        <v>1712</v>
      </c>
      <c r="B199" s="91" t="s">
        <v>1713</v>
      </c>
      <c r="C199" s="42" t="s">
        <v>1747</v>
      </c>
      <c r="D199" s="91" t="s">
        <v>1714</v>
      </c>
      <c r="E199" s="92">
        <v>26235</v>
      </c>
      <c r="F199" s="92">
        <f>16000+2000</f>
        <v>18000</v>
      </c>
      <c r="G199" s="92">
        <f t="shared" si="4"/>
        <v>8235</v>
      </c>
      <c r="H199" s="91"/>
    </row>
    <row r="200" spans="1:9">
      <c r="A200" s="91" t="s">
        <v>254</v>
      </c>
      <c r="B200" s="91" t="s">
        <v>255</v>
      </c>
      <c r="C200" s="91" t="s">
        <v>256</v>
      </c>
      <c r="D200" s="91" t="s">
        <v>1757</v>
      </c>
      <c r="E200" s="92">
        <v>47000</v>
      </c>
      <c r="F200" s="92"/>
      <c r="G200" s="92">
        <f t="shared" si="4"/>
        <v>47000</v>
      </c>
      <c r="H200" s="91"/>
    </row>
    <row r="201" spans="1:9">
      <c r="A201" s="91" t="s">
        <v>1540</v>
      </c>
      <c r="B201" s="91" t="s">
        <v>1541</v>
      </c>
      <c r="C201" s="91" t="s">
        <v>68</v>
      </c>
      <c r="D201" s="91"/>
      <c r="E201" s="56">
        <v>608050.02</v>
      </c>
      <c r="F201" s="65">
        <f>413250+20000</f>
        <v>433250</v>
      </c>
      <c r="G201" s="92">
        <f t="shared" si="4"/>
        <v>174800.02000000002</v>
      </c>
      <c r="H201" s="91"/>
    </row>
    <row r="202" spans="1:9">
      <c r="A202" s="91" t="s">
        <v>2012</v>
      </c>
      <c r="B202" s="91" t="s">
        <v>2013</v>
      </c>
      <c r="C202" s="91" t="s">
        <v>68</v>
      </c>
      <c r="D202" s="91">
        <v>1833831959</v>
      </c>
      <c r="E202" s="92">
        <v>20690</v>
      </c>
      <c r="F202" s="92">
        <v>7000</v>
      </c>
      <c r="G202" s="92">
        <f t="shared" si="4"/>
        <v>13690</v>
      </c>
      <c r="H202" s="91"/>
    </row>
    <row r="203" spans="1:9" s="98" customFormat="1">
      <c r="A203" s="96" t="s">
        <v>2026</v>
      </c>
      <c r="B203" s="96" t="s">
        <v>2027</v>
      </c>
      <c r="C203" s="91" t="s">
        <v>68</v>
      </c>
      <c r="D203" s="101">
        <v>1721385679</v>
      </c>
      <c r="E203" s="100">
        <v>33900</v>
      </c>
      <c r="F203" s="97"/>
      <c r="G203" s="92">
        <f t="shared" si="4"/>
        <v>33900</v>
      </c>
      <c r="H203" s="96"/>
    </row>
    <row r="204" spans="1:9">
      <c r="A204" s="91"/>
      <c r="B204" s="91"/>
      <c r="C204" s="91"/>
      <c r="D204" s="91"/>
      <c r="E204" s="92"/>
      <c r="F204" s="92"/>
      <c r="G204" s="92">
        <f t="shared" si="4"/>
        <v>0</v>
      </c>
      <c r="H204" s="91"/>
    </row>
    <row r="205" spans="1:9">
      <c r="A205" s="91" t="s">
        <v>195</v>
      </c>
      <c r="B205" s="91" t="s">
        <v>196</v>
      </c>
      <c r="C205" s="91" t="s">
        <v>197</v>
      </c>
      <c r="D205" s="91" t="s">
        <v>1757</v>
      </c>
      <c r="E205" s="92">
        <v>345000</v>
      </c>
      <c r="F205" s="92"/>
      <c r="G205" s="92">
        <f t="shared" si="4"/>
        <v>345000</v>
      </c>
      <c r="H205" s="91"/>
      <c r="I205" s="95">
        <v>1721385679</v>
      </c>
    </row>
    <row r="206" spans="1:9">
      <c r="A206" s="91" t="s">
        <v>791</v>
      </c>
      <c r="B206" s="91" t="s">
        <v>618</v>
      </c>
      <c r="C206" s="91" t="s">
        <v>197</v>
      </c>
      <c r="D206" s="91" t="s">
        <v>1757</v>
      </c>
      <c r="E206" s="92">
        <v>5200</v>
      </c>
      <c r="F206" s="92"/>
      <c r="G206" s="92">
        <f t="shared" si="4"/>
        <v>5200</v>
      </c>
      <c r="H206" s="91"/>
    </row>
    <row r="207" spans="1:9">
      <c r="A207" s="91" t="s">
        <v>1629</v>
      </c>
      <c r="B207" s="91" t="s">
        <v>1630</v>
      </c>
      <c r="C207" s="91" t="s">
        <v>197</v>
      </c>
      <c r="D207" s="91" t="s">
        <v>1631</v>
      </c>
      <c r="E207" s="92">
        <f>112762+1750+2500</f>
        <v>117012</v>
      </c>
      <c r="F207" s="92">
        <f>80000+17000</f>
        <v>97000</v>
      </c>
      <c r="G207" s="92">
        <f t="shared" si="4"/>
        <v>20012</v>
      </c>
      <c r="H207" s="91"/>
    </row>
    <row r="208" spans="1:9" ht="37.5">
      <c r="A208" s="91" t="s">
        <v>358</v>
      </c>
      <c r="B208" s="91" t="s">
        <v>137</v>
      </c>
      <c r="C208" s="42" t="s">
        <v>1749</v>
      </c>
      <c r="D208" s="91" t="s">
        <v>1757</v>
      </c>
      <c r="E208" s="92">
        <v>125180</v>
      </c>
      <c r="F208" s="92"/>
      <c r="G208" s="92">
        <f t="shared" si="4"/>
        <v>125180</v>
      </c>
      <c r="H208" s="91"/>
    </row>
    <row r="209" spans="1:13">
      <c r="A209" s="91"/>
      <c r="B209" s="91"/>
      <c r="C209" s="91"/>
      <c r="D209" s="91"/>
      <c r="E209" s="92"/>
      <c r="F209" s="92"/>
      <c r="G209" s="92">
        <f t="shared" si="4"/>
        <v>0</v>
      </c>
      <c r="H209" s="91"/>
    </row>
    <row r="210" spans="1:13">
      <c r="A210" s="91"/>
      <c r="B210" s="91"/>
      <c r="C210" s="91"/>
      <c r="D210" s="91"/>
      <c r="E210" s="92"/>
      <c r="F210" s="92"/>
      <c r="G210" s="92">
        <f t="shared" si="4"/>
        <v>0</v>
      </c>
      <c r="H210" s="91"/>
    </row>
    <row r="211" spans="1:13">
      <c r="A211" s="91"/>
      <c r="B211" s="91"/>
      <c r="C211" s="91"/>
      <c r="D211" s="91"/>
      <c r="E211" s="92"/>
      <c r="F211" s="92"/>
      <c r="G211" s="92">
        <f t="shared" si="4"/>
        <v>0</v>
      </c>
      <c r="H211" s="91"/>
    </row>
    <row r="212" spans="1:13" ht="37.5">
      <c r="A212" s="91" t="s">
        <v>387</v>
      </c>
      <c r="B212" s="91" t="s">
        <v>388</v>
      </c>
      <c r="C212" s="42" t="s">
        <v>1769</v>
      </c>
      <c r="D212" s="91" t="s">
        <v>1757</v>
      </c>
      <c r="E212" s="92">
        <v>245040</v>
      </c>
      <c r="F212" s="92">
        <v>50000</v>
      </c>
      <c r="G212" s="92">
        <f t="shared" si="4"/>
        <v>195040</v>
      </c>
      <c r="H212" s="91"/>
    </row>
    <row r="213" spans="1:13">
      <c r="A213" s="91" t="s">
        <v>406</v>
      </c>
      <c r="B213" s="91" t="s">
        <v>407</v>
      </c>
      <c r="C213" s="91" t="s">
        <v>101</v>
      </c>
      <c r="D213" s="91" t="s">
        <v>408</v>
      </c>
      <c r="E213" s="92">
        <v>17000</v>
      </c>
      <c r="F213" s="92"/>
      <c r="G213" s="92">
        <f t="shared" si="4"/>
        <v>17000</v>
      </c>
      <c r="H213" s="91"/>
    </row>
    <row r="214" spans="1:13" ht="37.5">
      <c r="A214" s="91" t="s">
        <v>454</v>
      </c>
      <c r="B214" s="91" t="s">
        <v>455</v>
      </c>
      <c r="C214" s="42" t="s">
        <v>1770</v>
      </c>
      <c r="D214" s="91" t="s">
        <v>1757</v>
      </c>
      <c r="E214" s="92">
        <v>1400</v>
      </c>
      <c r="F214" s="92"/>
      <c r="G214" s="92">
        <f t="shared" si="4"/>
        <v>1400</v>
      </c>
      <c r="H214" s="91"/>
    </row>
    <row r="215" spans="1:13">
      <c r="A215" s="91" t="s">
        <v>572</v>
      </c>
      <c r="B215" s="91" t="s">
        <v>573</v>
      </c>
      <c r="C215" s="91" t="s">
        <v>574</v>
      </c>
      <c r="D215" s="91" t="s">
        <v>1757</v>
      </c>
      <c r="E215" s="92">
        <v>48000</v>
      </c>
      <c r="F215" s="92"/>
      <c r="G215" s="92">
        <f t="shared" si="4"/>
        <v>48000</v>
      </c>
      <c r="H215" s="91"/>
    </row>
    <row r="216" spans="1:13">
      <c r="A216" s="91" t="s">
        <v>596</v>
      </c>
      <c r="B216" s="91" t="s">
        <v>597</v>
      </c>
      <c r="C216" s="91" t="s">
        <v>101</v>
      </c>
      <c r="D216" s="91" t="s">
        <v>1757</v>
      </c>
      <c r="E216" s="92">
        <v>128800</v>
      </c>
      <c r="F216" s="92"/>
      <c r="G216" s="92">
        <f t="shared" si="4"/>
        <v>128800</v>
      </c>
      <c r="H216" s="91"/>
    </row>
    <row r="217" spans="1:13">
      <c r="A217" s="91" t="s">
        <v>642</v>
      </c>
      <c r="B217" s="91" t="s">
        <v>643</v>
      </c>
      <c r="C217" s="91" t="s">
        <v>101</v>
      </c>
      <c r="D217" s="91" t="s">
        <v>1757</v>
      </c>
      <c r="E217" s="92">
        <v>16000</v>
      </c>
      <c r="F217" s="92"/>
      <c r="G217" s="92">
        <f t="shared" si="4"/>
        <v>16000</v>
      </c>
      <c r="H217" s="91"/>
    </row>
    <row r="218" spans="1:13">
      <c r="A218" s="91" t="s">
        <v>669</v>
      </c>
      <c r="B218" s="91" t="s">
        <v>670</v>
      </c>
      <c r="C218" s="91" t="s">
        <v>101</v>
      </c>
      <c r="D218" s="91" t="s">
        <v>1757</v>
      </c>
      <c r="E218" s="92">
        <v>222724</v>
      </c>
      <c r="F218" s="92"/>
      <c r="G218" s="92">
        <f t="shared" si="4"/>
        <v>222724</v>
      </c>
      <c r="H218" s="91"/>
    </row>
    <row r="219" spans="1:13">
      <c r="A219" s="91" t="s">
        <v>903</v>
      </c>
      <c r="B219" s="91" t="s">
        <v>904</v>
      </c>
      <c r="C219" s="91" t="s">
        <v>101</v>
      </c>
      <c r="D219" s="91" t="s">
        <v>1757</v>
      </c>
      <c r="E219" s="92">
        <v>1450</v>
      </c>
      <c r="F219" s="92"/>
      <c r="G219" s="92">
        <f t="shared" si="4"/>
        <v>1450</v>
      </c>
      <c r="H219" s="91"/>
    </row>
    <row r="220" spans="1:13">
      <c r="A220" s="91" t="s">
        <v>1469</v>
      </c>
      <c r="B220" s="91" t="s">
        <v>1470</v>
      </c>
      <c r="C220" s="91" t="s">
        <v>101</v>
      </c>
      <c r="D220" s="91" t="s">
        <v>1471</v>
      </c>
      <c r="E220" s="92">
        <v>195905</v>
      </c>
      <c r="F220" s="92"/>
      <c r="G220" s="92">
        <f t="shared" si="4"/>
        <v>195905</v>
      </c>
      <c r="H220" s="91"/>
      <c r="I220" s="79"/>
      <c r="J220" s="79"/>
      <c r="K220" s="79"/>
      <c r="L220" s="79"/>
      <c r="M220" s="79"/>
    </row>
    <row r="221" spans="1:13" ht="37.5">
      <c r="A221" s="91" t="s">
        <v>1505</v>
      </c>
      <c r="B221" s="91" t="s">
        <v>1506</v>
      </c>
      <c r="C221" s="42" t="s">
        <v>1771</v>
      </c>
      <c r="D221" s="91" t="s">
        <v>1757</v>
      </c>
      <c r="E221" s="92">
        <v>27810</v>
      </c>
      <c r="F221" s="92"/>
      <c r="G221" s="92">
        <f t="shared" si="4"/>
        <v>27810</v>
      </c>
      <c r="H221" s="91"/>
    </row>
    <row r="222" spans="1:13">
      <c r="A222" s="91" t="s">
        <v>44</v>
      </c>
      <c r="B222" s="91" t="s">
        <v>45</v>
      </c>
      <c r="C222" s="91" t="s">
        <v>46</v>
      </c>
      <c r="D222" s="91" t="s">
        <v>47</v>
      </c>
      <c r="E222" s="92">
        <v>3220</v>
      </c>
      <c r="F222" s="92"/>
      <c r="G222" s="92">
        <f t="shared" si="4"/>
        <v>3220</v>
      </c>
      <c r="H222" s="91"/>
    </row>
    <row r="223" spans="1:13">
      <c r="A223" s="91" t="s">
        <v>1116</v>
      </c>
      <c r="B223" s="91" t="s">
        <v>1117</v>
      </c>
      <c r="C223" s="91" t="s">
        <v>46</v>
      </c>
      <c r="D223" s="91" t="s">
        <v>1118</v>
      </c>
      <c r="E223" s="92">
        <f>66370+8650</f>
        <v>75020</v>
      </c>
      <c r="F223" s="92">
        <v>50000</v>
      </c>
      <c r="G223" s="92">
        <f t="shared" si="4"/>
        <v>25020</v>
      </c>
      <c r="H223" s="91"/>
    </row>
    <row r="224" spans="1:13" ht="37.5">
      <c r="A224" s="91" t="s">
        <v>1507</v>
      </c>
      <c r="B224" s="91" t="s">
        <v>1508</v>
      </c>
      <c r="C224" s="42" t="s">
        <v>1780</v>
      </c>
      <c r="D224" s="91" t="s">
        <v>1509</v>
      </c>
      <c r="E224" s="92">
        <v>47538</v>
      </c>
      <c r="F224" s="92"/>
      <c r="G224" s="92">
        <f t="shared" si="4"/>
        <v>47538</v>
      </c>
      <c r="H224" s="91"/>
      <c r="K224" s="81" t="s">
        <v>19</v>
      </c>
    </row>
    <row r="225" spans="1:11">
      <c r="A225" s="91" t="s">
        <v>1129</v>
      </c>
      <c r="B225" s="91" t="s">
        <v>1130</v>
      </c>
      <c r="C225" s="91" t="s">
        <v>46</v>
      </c>
      <c r="D225" s="91" t="s">
        <v>1131</v>
      </c>
      <c r="E225" s="92">
        <v>8630</v>
      </c>
      <c r="F225" s="92">
        <v>4000</v>
      </c>
      <c r="G225" s="92">
        <f t="shared" si="4"/>
        <v>4630</v>
      </c>
      <c r="H225" s="91"/>
      <c r="K225" s="81"/>
    </row>
    <row r="226" spans="1:11">
      <c r="A226" s="91" t="s">
        <v>2024</v>
      </c>
      <c r="B226" s="91" t="s">
        <v>2025</v>
      </c>
      <c r="C226" s="91" t="s">
        <v>101</v>
      </c>
      <c r="D226" s="91"/>
      <c r="E226" s="92">
        <v>9900</v>
      </c>
      <c r="F226" s="92"/>
      <c r="G226" s="92">
        <f t="shared" ref="G226:G244" si="5">E226-F226</f>
        <v>9900</v>
      </c>
      <c r="H226" s="91"/>
      <c r="K226" s="81"/>
    </row>
    <row r="227" spans="1:11">
      <c r="A227" s="91" t="s">
        <v>2041</v>
      </c>
      <c r="B227" s="91" t="s">
        <v>2042</v>
      </c>
      <c r="C227" s="91" t="s">
        <v>2040</v>
      </c>
      <c r="D227" s="91"/>
      <c r="E227" s="92">
        <v>350</v>
      </c>
      <c r="F227" s="92"/>
      <c r="G227" s="92">
        <f t="shared" si="5"/>
        <v>350</v>
      </c>
      <c r="H227" s="91"/>
      <c r="K227" s="81"/>
    </row>
    <row r="228" spans="1:11">
      <c r="A228" s="91" t="s">
        <v>120</v>
      </c>
      <c r="B228" s="91" t="s">
        <v>121</v>
      </c>
      <c r="C228" s="91" t="s">
        <v>122</v>
      </c>
      <c r="D228" s="91" t="s">
        <v>1757</v>
      </c>
      <c r="E228" s="92">
        <v>46000</v>
      </c>
      <c r="F228" s="92"/>
      <c r="G228" s="92">
        <f t="shared" si="5"/>
        <v>46000</v>
      </c>
      <c r="H228" s="91"/>
      <c r="K228" s="81" t="s">
        <v>183</v>
      </c>
    </row>
    <row r="229" spans="1:11">
      <c r="A229" s="91" t="s">
        <v>676</v>
      </c>
      <c r="B229" s="91" t="s">
        <v>677</v>
      </c>
      <c r="C229" s="91" t="s">
        <v>678</v>
      </c>
      <c r="D229" s="91" t="s">
        <v>679</v>
      </c>
      <c r="E229" s="92">
        <v>18770</v>
      </c>
      <c r="F229" s="92">
        <v>16050</v>
      </c>
      <c r="G229" s="92">
        <f t="shared" si="5"/>
        <v>2720</v>
      </c>
      <c r="H229" s="91"/>
      <c r="K229" s="81" t="s">
        <v>1685</v>
      </c>
    </row>
    <row r="230" spans="1:11">
      <c r="A230" s="91" t="s">
        <v>696</v>
      </c>
      <c r="B230" s="91" t="s">
        <v>697</v>
      </c>
      <c r="C230" s="91" t="s">
        <v>698</v>
      </c>
      <c r="D230" s="91" t="s">
        <v>699</v>
      </c>
      <c r="E230" s="92">
        <v>56200</v>
      </c>
      <c r="F230" s="92">
        <v>20000</v>
      </c>
      <c r="G230" s="92">
        <f t="shared" si="5"/>
        <v>36200</v>
      </c>
      <c r="H230" s="91"/>
      <c r="K230" s="81" t="s">
        <v>1259</v>
      </c>
    </row>
    <row r="231" spans="1:11">
      <c r="A231" s="91" t="s">
        <v>830</v>
      </c>
      <c r="B231" s="91" t="s">
        <v>831</v>
      </c>
      <c r="C231" s="91" t="s">
        <v>698</v>
      </c>
      <c r="D231" s="91" t="s">
        <v>1757</v>
      </c>
      <c r="E231" s="92">
        <v>240</v>
      </c>
      <c r="F231" s="92"/>
      <c r="G231" s="92">
        <f t="shared" si="5"/>
        <v>240</v>
      </c>
      <c r="H231" s="91"/>
      <c r="I231" s="94" t="s">
        <v>2024</v>
      </c>
      <c r="K231" s="81" t="s">
        <v>596</v>
      </c>
    </row>
    <row r="232" spans="1:11">
      <c r="A232" s="91" t="s">
        <v>918</v>
      </c>
      <c r="B232" s="91" t="s">
        <v>919</v>
      </c>
      <c r="C232" s="91" t="s">
        <v>698</v>
      </c>
      <c r="D232" s="91" t="s">
        <v>920</v>
      </c>
      <c r="E232" s="92">
        <v>400</v>
      </c>
      <c r="F232" s="92"/>
      <c r="G232" s="92">
        <f t="shared" si="5"/>
        <v>400</v>
      </c>
      <c r="H232" s="91"/>
      <c r="K232" s="81" t="s">
        <v>1540</v>
      </c>
    </row>
    <row r="233" spans="1:11">
      <c r="A233" s="91" t="s">
        <v>1015</v>
      </c>
      <c r="B233" s="91" t="s">
        <v>1016</v>
      </c>
      <c r="C233" s="91" t="s">
        <v>698</v>
      </c>
      <c r="D233" s="91" t="s">
        <v>1757</v>
      </c>
      <c r="E233" s="92">
        <v>980</v>
      </c>
      <c r="F233" s="92"/>
      <c r="G233" s="92">
        <f t="shared" si="5"/>
        <v>980</v>
      </c>
      <c r="H233" s="91"/>
      <c r="K233" s="81" t="s">
        <v>387</v>
      </c>
    </row>
    <row r="234" spans="1:11" ht="37.5">
      <c r="A234" s="91" t="s">
        <v>1142</v>
      </c>
      <c r="B234" s="91" t="s">
        <v>1143</v>
      </c>
      <c r="C234" s="42" t="s">
        <v>1772</v>
      </c>
      <c r="D234" s="91" t="s">
        <v>1144</v>
      </c>
      <c r="E234" s="92">
        <v>16650</v>
      </c>
      <c r="F234" s="92"/>
      <c r="G234" s="92">
        <f t="shared" si="5"/>
        <v>16650</v>
      </c>
      <c r="H234" s="91"/>
      <c r="K234" s="81" t="s">
        <v>78</v>
      </c>
    </row>
    <row r="235" spans="1:11" ht="37.5">
      <c r="A235" s="91" t="s">
        <v>1254</v>
      </c>
      <c r="B235" s="91" t="s">
        <v>1255</v>
      </c>
      <c r="C235" s="42" t="s">
        <v>1773</v>
      </c>
      <c r="D235" s="91" t="s">
        <v>1256</v>
      </c>
      <c r="E235" s="92">
        <v>14360</v>
      </c>
      <c r="F235" s="92">
        <v>9470</v>
      </c>
      <c r="G235" s="92">
        <f t="shared" si="5"/>
        <v>4890</v>
      </c>
      <c r="H235" s="91"/>
    </row>
    <row r="236" spans="1:11">
      <c r="A236" s="91" t="s">
        <v>1349</v>
      </c>
      <c r="B236" s="91" t="s">
        <v>1350</v>
      </c>
      <c r="C236" s="91" t="s">
        <v>698</v>
      </c>
      <c r="D236" s="91" t="s">
        <v>1757</v>
      </c>
      <c r="E236" s="92">
        <v>27850</v>
      </c>
      <c r="F236" s="92">
        <v>10000</v>
      </c>
      <c r="G236" s="92">
        <f t="shared" si="5"/>
        <v>17850</v>
      </c>
      <c r="H236" s="91"/>
    </row>
    <row r="237" spans="1:11">
      <c r="A237" s="91" t="s">
        <v>1825</v>
      </c>
      <c r="B237" s="91" t="s">
        <v>1826</v>
      </c>
      <c r="C237" s="91" t="s">
        <v>678</v>
      </c>
      <c r="D237" s="91" t="s">
        <v>1827</v>
      </c>
      <c r="E237" s="56">
        <v>22000</v>
      </c>
      <c r="F237" s="92"/>
      <c r="G237" s="92">
        <f t="shared" si="5"/>
        <v>22000</v>
      </c>
      <c r="H237" s="91"/>
    </row>
    <row r="238" spans="1:11">
      <c r="A238" s="91" t="s">
        <v>1908</v>
      </c>
      <c r="B238" s="91" t="s">
        <v>1909</v>
      </c>
      <c r="C238" s="91" t="s">
        <v>678</v>
      </c>
      <c r="D238" s="91"/>
      <c r="E238" s="65">
        <v>101908</v>
      </c>
      <c r="F238" s="100">
        <v>67708</v>
      </c>
      <c r="G238" s="92">
        <f t="shared" si="5"/>
        <v>34200</v>
      </c>
      <c r="H238" s="91"/>
      <c r="I238" s="38" t="s">
        <v>1910</v>
      </c>
      <c r="J238" s="38">
        <v>500</v>
      </c>
      <c r="K238" s="85" t="s">
        <v>123</v>
      </c>
    </row>
    <row r="239" spans="1:11">
      <c r="A239" s="91" t="s">
        <v>1998</v>
      </c>
      <c r="B239" s="91" t="s">
        <v>1999</v>
      </c>
      <c r="C239" s="91" t="s">
        <v>2000</v>
      </c>
      <c r="D239" s="91"/>
      <c r="E239" s="92">
        <v>16200</v>
      </c>
      <c r="F239" s="92">
        <v>10000</v>
      </c>
      <c r="G239" s="92">
        <f t="shared" si="5"/>
        <v>6200</v>
      </c>
      <c r="H239" s="91"/>
    </row>
    <row r="240" spans="1:11">
      <c r="A240" s="91" t="s">
        <v>2006</v>
      </c>
      <c r="B240" s="91" t="s">
        <v>2007</v>
      </c>
      <c r="C240" s="91" t="s">
        <v>2008</v>
      </c>
      <c r="D240" s="91">
        <v>1713713223</v>
      </c>
      <c r="E240" s="92">
        <v>5300</v>
      </c>
      <c r="F240" s="92">
        <v>1000</v>
      </c>
      <c r="G240" s="92">
        <f t="shared" si="5"/>
        <v>4300</v>
      </c>
      <c r="H240" s="91"/>
    </row>
    <row r="241" spans="1:9" ht="37.5">
      <c r="A241" s="91" t="s">
        <v>13</v>
      </c>
      <c r="B241" s="91" t="s">
        <v>14</v>
      </c>
      <c r="C241" s="42" t="s">
        <v>1774</v>
      </c>
      <c r="D241" s="91" t="s">
        <v>1757</v>
      </c>
      <c r="E241" s="92">
        <v>800</v>
      </c>
      <c r="F241" s="92"/>
      <c r="G241" s="92">
        <f t="shared" si="5"/>
        <v>800</v>
      </c>
      <c r="H241" s="91"/>
    </row>
    <row r="242" spans="1:9">
      <c r="A242" s="91" t="s">
        <v>16</v>
      </c>
      <c r="B242" s="91" t="s">
        <v>17</v>
      </c>
      <c r="C242" s="91" t="s">
        <v>18</v>
      </c>
      <c r="D242" s="91" t="s">
        <v>1757</v>
      </c>
      <c r="E242" s="92">
        <v>500</v>
      </c>
      <c r="F242" s="92"/>
      <c r="G242" s="92">
        <f t="shared" si="5"/>
        <v>500</v>
      </c>
      <c r="H242" s="91"/>
    </row>
    <row r="243" spans="1:9" ht="37.5">
      <c r="A243" s="91" t="s">
        <v>19</v>
      </c>
      <c r="B243" s="91" t="s">
        <v>20</v>
      </c>
      <c r="C243" s="42" t="s">
        <v>1775</v>
      </c>
      <c r="D243" s="91" t="s">
        <v>1757</v>
      </c>
      <c r="E243" s="92">
        <v>13140</v>
      </c>
      <c r="F243" s="92">
        <v>10000</v>
      </c>
      <c r="G243" s="92">
        <f t="shared" si="5"/>
        <v>3140</v>
      </c>
      <c r="H243" s="91"/>
    </row>
    <row r="244" spans="1:9">
      <c r="A244" s="91" t="s">
        <v>123</v>
      </c>
      <c r="B244" s="91" t="s">
        <v>37</v>
      </c>
      <c r="C244" s="91" t="s">
        <v>21</v>
      </c>
      <c r="D244" s="91" t="s">
        <v>1757</v>
      </c>
      <c r="E244" s="92">
        <v>10200</v>
      </c>
      <c r="F244" s="92">
        <v>5000</v>
      </c>
      <c r="G244" s="92">
        <f t="shared" si="5"/>
        <v>5200</v>
      </c>
      <c r="H244" s="91"/>
    </row>
    <row r="245" spans="1:9">
      <c r="A245" s="91" t="s">
        <v>147</v>
      </c>
      <c r="B245" s="91" t="s">
        <v>148</v>
      </c>
      <c r="C245" s="91" t="s">
        <v>18</v>
      </c>
      <c r="D245" s="91" t="s">
        <v>149</v>
      </c>
      <c r="E245" s="92">
        <v>29000</v>
      </c>
      <c r="F245" s="92"/>
      <c r="G245" s="92">
        <f t="shared" ref="G245:G309" si="6">E245-F245</f>
        <v>29000</v>
      </c>
      <c r="H245" s="91"/>
    </row>
    <row r="246" spans="1:9">
      <c r="A246" s="91" t="s">
        <v>168</v>
      </c>
      <c r="B246" s="91" t="s">
        <v>169</v>
      </c>
      <c r="C246" s="91" t="s">
        <v>21</v>
      </c>
      <c r="D246" s="91" t="s">
        <v>1757</v>
      </c>
      <c r="E246" s="92">
        <f>96730+820</f>
        <v>97550</v>
      </c>
      <c r="F246" s="92"/>
      <c r="G246" s="92">
        <f t="shared" si="6"/>
        <v>97550</v>
      </c>
      <c r="H246" s="91"/>
      <c r="I246" s="38" t="s">
        <v>1806</v>
      </c>
    </row>
    <row r="247" spans="1:9">
      <c r="A247" s="91" t="s">
        <v>173</v>
      </c>
      <c r="B247" s="91" t="s">
        <v>77</v>
      </c>
      <c r="C247" s="91" t="s">
        <v>174</v>
      </c>
      <c r="D247" s="91" t="s">
        <v>1757</v>
      </c>
      <c r="E247" s="92">
        <v>16000</v>
      </c>
      <c r="F247" s="92"/>
      <c r="G247" s="92">
        <f t="shared" si="6"/>
        <v>16000</v>
      </c>
      <c r="H247" s="91"/>
    </row>
    <row r="248" spans="1:9">
      <c r="A248" s="91" t="s">
        <v>221</v>
      </c>
      <c r="B248" s="91" t="s">
        <v>222</v>
      </c>
      <c r="C248" s="91" t="s">
        <v>174</v>
      </c>
      <c r="D248" s="91" t="s">
        <v>223</v>
      </c>
      <c r="E248" s="92">
        <f>30410+17550</f>
        <v>47960</v>
      </c>
      <c r="F248" s="92">
        <v>15000</v>
      </c>
      <c r="G248" s="92">
        <f t="shared" si="6"/>
        <v>32960</v>
      </c>
      <c r="H248" s="91"/>
    </row>
    <row r="249" spans="1:9">
      <c r="A249" s="91" t="s">
        <v>245</v>
      </c>
      <c r="B249" s="91" t="s">
        <v>246</v>
      </c>
      <c r="C249" s="91" t="s">
        <v>247</v>
      </c>
      <c r="D249" s="91" t="s">
        <v>248</v>
      </c>
      <c r="E249" s="92">
        <v>25000</v>
      </c>
      <c r="F249" s="92">
        <v>10000</v>
      </c>
      <c r="G249" s="92">
        <f t="shared" si="6"/>
        <v>15000</v>
      </c>
      <c r="H249" s="55"/>
    </row>
    <row r="250" spans="1:9">
      <c r="A250" s="91" t="s">
        <v>249</v>
      </c>
      <c r="B250" s="91" t="s">
        <v>250</v>
      </c>
      <c r="C250" s="91" t="s">
        <v>174</v>
      </c>
      <c r="D250" s="91" t="s">
        <v>251</v>
      </c>
      <c r="E250" s="92">
        <v>5360</v>
      </c>
      <c r="F250" s="92"/>
      <c r="G250" s="92">
        <f t="shared" si="6"/>
        <v>5360</v>
      </c>
      <c r="H250" s="91"/>
    </row>
    <row r="251" spans="1:9">
      <c r="A251" s="91" t="s">
        <v>271</v>
      </c>
      <c r="B251" s="91" t="s">
        <v>272</v>
      </c>
      <c r="C251" s="91" t="s">
        <v>174</v>
      </c>
      <c r="D251" s="91" t="s">
        <v>1757</v>
      </c>
      <c r="E251" s="92">
        <v>19760</v>
      </c>
      <c r="F251" s="92"/>
      <c r="G251" s="92">
        <f t="shared" si="6"/>
        <v>19760</v>
      </c>
      <c r="H251" s="91"/>
    </row>
    <row r="252" spans="1:9">
      <c r="A252" s="91" t="s">
        <v>279</v>
      </c>
      <c r="B252" s="91" t="s">
        <v>280</v>
      </c>
      <c r="C252" s="91" t="s">
        <v>281</v>
      </c>
      <c r="D252" s="91" t="s">
        <v>282</v>
      </c>
      <c r="E252" s="92">
        <v>31400</v>
      </c>
      <c r="F252" s="92"/>
      <c r="G252" s="92">
        <f t="shared" si="6"/>
        <v>31400</v>
      </c>
      <c r="H252" s="91"/>
    </row>
    <row r="253" spans="1:9">
      <c r="A253" s="91" t="s">
        <v>313</v>
      </c>
      <c r="B253" s="91" t="s">
        <v>314</v>
      </c>
      <c r="C253" s="91" t="s">
        <v>15</v>
      </c>
      <c r="D253" s="91" t="s">
        <v>1757</v>
      </c>
      <c r="E253" s="92">
        <v>10000</v>
      </c>
      <c r="F253" s="92">
        <v>5000</v>
      </c>
      <c r="G253" s="92">
        <f t="shared" si="6"/>
        <v>5000</v>
      </c>
      <c r="H253" s="91"/>
    </row>
    <row r="254" spans="1:9">
      <c r="A254" s="91" t="s">
        <v>359</v>
      </c>
      <c r="B254" s="91" t="s">
        <v>360</v>
      </c>
      <c r="C254" s="91" t="s">
        <v>174</v>
      </c>
      <c r="D254" s="91" t="s">
        <v>1757</v>
      </c>
      <c r="E254" s="92">
        <v>1500</v>
      </c>
      <c r="F254" s="92"/>
      <c r="G254" s="92">
        <f t="shared" si="6"/>
        <v>1500</v>
      </c>
      <c r="H254" s="91"/>
    </row>
    <row r="255" spans="1:9">
      <c r="A255" s="91" t="s">
        <v>414</v>
      </c>
      <c r="B255" s="91" t="s">
        <v>415</v>
      </c>
      <c r="C255" s="91" t="s">
        <v>416</v>
      </c>
      <c r="D255" s="91" t="s">
        <v>417</v>
      </c>
      <c r="E255" s="92">
        <v>6100</v>
      </c>
      <c r="F255" s="92"/>
      <c r="G255" s="92">
        <f t="shared" si="6"/>
        <v>6100</v>
      </c>
      <c r="H255" s="91"/>
    </row>
    <row r="256" spans="1:9">
      <c r="A256" s="91" t="s">
        <v>450</v>
      </c>
      <c r="B256" s="91" t="s">
        <v>451</v>
      </c>
      <c r="C256" s="91" t="s">
        <v>281</v>
      </c>
      <c r="D256" s="91" t="s">
        <v>452</v>
      </c>
      <c r="E256" s="92">
        <v>20000</v>
      </c>
      <c r="F256" s="92"/>
      <c r="G256" s="92">
        <f t="shared" si="6"/>
        <v>20000</v>
      </c>
      <c r="H256" s="91"/>
    </row>
    <row r="257" spans="1:8">
      <c r="A257" s="91" t="s">
        <v>462</v>
      </c>
      <c r="B257" s="91" t="s">
        <v>463</v>
      </c>
      <c r="C257" s="91" t="s">
        <v>416</v>
      </c>
      <c r="D257" s="91" t="s">
        <v>464</v>
      </c>
      <c r="E257" s="92">
        <v>9830</v>
      </c>
      <c r="F257" s="92"/>
      <c r="G257" s="92">
        <f t="shared" si="6"/>
        <v>9830</v>
      </c>
      <c r="H257" s="91"/>
    </row>
    <row r="258" spans="1:8">
      <c r="A258" s="91" t="s">
        <v>519</v>
      </c>
      <c r="B258" s="91" t="s">
        <v>166</v>
      </c>
      <c r="C258" s="91" t="s">
        <v>520</v>
      </c>
      <c r="D258" s="91" t="s">
        <v>521</v>
      </c>
      <c r="E258" s="92">
        <v>30375</v>
      </c>
      <c r="F258" s="92">
        <v>10000</v>
      </c>
      <c r="G258" s="92">
        <f t="shared" si="6"/>
        <v>20375</v>
      </c>
      <c r="H258" s="91"/>
    </row>
    <row r="259" spans="1:8">
      <c r="A259" s="91" t="s">
        <v>538</v>
      </c>
      <c r="B259" s="91" t="s">
        <v>469</v>
      </c>
      <c r="C259" s="91" t="s">
        <v>539</v>
      </c>
      <c r="D259" s="91" t="s">
        <v>540</v>
      </c>
      <c r="E259" s="92">
        <v>4000</v>
      </c>
      <c r="F259" s="92"/>
      <c r="G259" s="92">
        <f t="shared" si="6"/>
        <v>4000</v>
      </c>
      <c r="H259" s="91"/>
    </row>
    <row r="260" spans="1:8">
      <c r="A260" s="91" t="s">
        <v>588</v>
      </c>
      <c r="B260" s="91" t="s">
        <v>589</v>
      </c>
      <c r="C260" s="91" t="s">
        <v>590</v>
      </c>
      <c r="D260" s="91" t="s">
        <v>591</v>
      </c>
      <c r="E260" s="92">
        <v>6200</v>
      </c>
      <c r="F260" s="92"/>
      <c r="G260" s="92">
        <f t="shared" si="6"/>
        <v>6200</v>
      </c>
      <c r="H260" s="91"/>
    </row>
    <row r="261" spans="1:8">
      <c r="A261" s="91" t="s">
        <v>592</v>
      </c>
      <c r="B261" s="91" t="s">
        <v>593</v>
      </c>
      <c r="C261" s="91" t="s">
        <v>594</v>
      </c>
      <c r="D261" s="91" t="s">
        <v>595</v>
      </c>
      <c r="E261" s="92">
        <v>6200</v>
      </c>
      <c r="F261" s="92"/>
      <c r="G261" s="92">
        <f t="shared" si="6"/>
        <v>6200</v>
      </c>
      <c r="H261" s="91"/>
    </row>
    <row r="262" spans="1:8">
      <c r="A262" s="91" t="s">
        <v>602</v>
      </c>
      <c r="B262" s="91" t="s">
        <v>603</v>
      </c>
      <c r="C262" s="91" t="s">
        <v>604</v>
      </c>
      <c r="D262" s="91" t="s">
        <v>605</v>
      </c>
      <c r="E262" s="92">
        <v>22000</v>
      </c>
      <c r="F262" s="92"/>
      <c r="G262" s="92">
        <f t="shared" si="6"/>
        <v>22000</v>
      </c>
      <c r="H262" s="91"/>
    </row>
    <row r="263" spans="1:8">
      <c r="A263" s="91" t="s">
        <v>609</v>
      </c>
      <c r="B263" s="91" t="s">
        <v>610</v>
      </c>
      <c r="C263" s="91" t="s">
        <v>611</v>
      </c>
      <c r="D263" s="91" t="s">
        <v>1757</v>
      </c>
      <c r="E263" s="92">
        <v>24280</v>
      </c>
      <c r="F263" s="92"/>
      <c r="G263" s="92">
        <f t="shared" si="6"/>
        <v>24280</v>
      </c>
      <c r="H263" s="91"/>
    </row>
    <row r="264" spans="1:8">
      <c r="A264" s="91" t="s">
        <v>615</v>
      </c>
      <c r="B264" s="91" t="s">
        <v>616</v>
      </c>
      <c r="C264" s="91" t="s">
        <v>174</v>
      </c>
      <c r="D264" s="91" t="s">
        <v>1757</v>
      </c>
      <c r="E264" s="92">
        <v>17100</v>
      </c>
      <c r="F264" s="92"/>
      <c r="G264" s="92">
        <f t="shared" si="6"/>
        <v>17100</v>
      </c>
      <c r="H264" s="91"/>
    </row>
    <row r="265" spans="1:8">
      <c r="A265" s="91" t="s">
        <v>809</v>
      </c>
      <c r="B265" s="91" t="s">
        <v>810</v>
      </c>
      <c r="C265" s="91" t="s">
        <v>174</v>
      </c>
      <c r="D265" s="91" t="s">
        <v>1757</v>
      </c>
      <c r="E265" s="92">
        <v>320</v>
      </c>
      <c r="F265" s="92"/>
      <c r="G265" s="92">
        <f t="shared" si="6"/>
        <v>320</v>
      </c>
      <c r="H265" s="91"/>
    </row>
    <row r="266" spans="1:8">
      <c r="A266" s="91" t="s">
        <v>811</v>
      </c>
      <c r="B266" s="91" t="s">
        <v>137</v>
      </c>
      <c r="C266" s="91" t="s">
        <v>174</v>
      </c>
      <c r="D266" s="91" t="s">
        <v>1757</v>
      </c>
      <c r="E266" s="92">
        <v>150</v>
      </c>
      <c r="F266" s="92"/>
      <c r="G266" s="92">
        <f t="shared" si="6"/>
        <v>150</v>
      </c>
      <c r="H266" s="91"/>
    </row>
    <row r="267" spans="1:8">
      <c r="A267" s="91" t="s">
        <v>812</v>
      </c>
      <c r="B267" s="91" t="s">
        <v>161</v>
      </c>
      <c r="C267" s="91" t="s">
        <v>174</v>
      </c>
      <c r="D267" s="91" t="s">
        <v>1757</v>
      </c>
      <c r="E267" s="92">
        <v>4620</v>
      </c>
      <c r="F267" s="92"/>
      <c r="G267" s="92">
        <f t="shared" si="6"/>
        <v>4620</v>
      </c>
      <c r="H267" s="91"/>
    </row>
    <row r="268" spans="1:8">
      <c r="A268" s="91" t="s">
        <v>813</v>
      </c>
      <c r="B268" s="91" t="s">
        <v>814</v>
      </c>
      <c r="C268" s="91" t="s">
        <v>815</v>
      </c>
      <c r="D268" s="91" t="s">
        <v>816</v>
      </c>
      <c r="E268" s="92">
        <v>3520</v>
      </c>
      <c r="F268" s="92"/>
      <c r="G268" s="92">
        <f t="shared" si="6"/>
        <v>3520</v>
      </c>
      <c r="H268" s="91"/>
    </row>
    <row r="269" spans="1:8">
      <c r="A269" s="91" t="s">
        <v>832</v>
      </c>
      <c r="B269" s="91" t="s">
        <v>833</v>
      </c>
      <c r="C269" s="91" t="s">
        <v>834</v>
      </c>
      <c r="D269" s="91" t="s">
        <v>835</v>
      </c>
      <c r="E269" s="92">
        <v>3050</v>
      </c>
      <c r="F269" s="92"/>
      <c r="G269" s="92">
        <f t="shared" si="6"/>
        <v>3050</v>
      </c>
      <c r="H269" s="91"/>
    </row>
    <row r="270" spans="1:8">
      <c r="A270" s="91" t="s">
        <v>852</v>
      </c>
      <c r="B270" s="91" t="s">
        <v>853</v>
      </c>
      <c r="C270" s="91" t="s">
        <v>174</v>
      </c>
      <c r="D270" s="91" t="s">
        <v>1757</v>
      </c>
      <c r="E270" s="92">
        <v>875</v>
      </c>
      <c r="F270" s="92"/>
      <c r="G270" s="92">
        <f t="shared" si="6"/>
        <v>875</v>
      </c>
      <c r="H270" s="91"/>
    </row>
    <row r="271" spans="1:8">
      <c r="A271" s="91" t="s">
        <v>896</v>
      </c>
      <c r="B271" s="91" t="s">
        <v>897</v>
      </c>
      <c r="C271" s="91" t="s">
        <v>898</v>
      </c>
      <c r="D271" s="91" t="s">
        <v>1757</v>
      </c>
      <c r="E271" s="92">
        <v>8750</v>
      </c>
      <c r="F271" s="92">
        <v>5000</v>
      </c>
      <c r="G271" s="92">
        <f t="shared" si="6"/>
        <v>3750</v>
      </c>
      <c r="H271" s="91"/>
    </row>
    <row r="272" spans="1:8">
      <c r="A272" s="91" t="s">
        <v>899</v>
      </c>
      <c r="B272" s="91" t="s">
        <v>900</v>
      </c>
      <c r="C272" s="91" t="s">
        <v>898</v>
      </c>
      <c r="D272" s="91" t="s">
        <v>1757</v>
      </c>
      <c r="E272" s="92">
        <v>200</v>
      </c>
      <c r="F272" s="92"/>
      <c r="G272" s="92">
        <f t="shared" si="6"/>
        <v>200</v>
      </c>
      <c r="H272" s="91"/>
    </row>
    <row r="273" spans="1:11">
      <c r="A273" s="91" t="s">
        <v>901</v>
      </c>
      <c r="B273" s="91" t="s">
        <v>902</v>
      </c>
      <c r="C273" s="91" t="s">
        <v>604</v>
      </c>
      <c r="D273" s="91" t="s">
        <v>1757</v>
      </c>
      <c r="E273" s="92">
        <v>390</v>
      </c>
      <c r="F273" s="92"/>
      <c r="G273" s="92">
        <f t="shared" si="6"/>
        <v>390</v>
      </c>
      <c r="H273" s="91"/>
    </row>
    <row r="274" spans="1:11">
      <c r="A274" s="91" t="s">
        <v>907</v>
      </c>
      <c r="B274" s="91" t="s">
        <v>908</v>
      </c>
      <c r="C274" s="91" t="s">
        <v>909</v>
      </c>
      <c r="D274" s="91" t="s">
        <v>1757</v>
      </c>
      <c r="E274" s="92">
        <v>3070</v>
      </c>
      <c r="F274" s="92"/>
      <c r="G274" s="92">
        <f t="shared" si="6"/>
        <v>3070</v>
      </c>
      <c r="H274" s="91"/>
    </row>
    <row r="275" spans="1:11">
      <c r="A275" s="91" t="s">
        <v>932</v>
      </c>
      <c r="B275" s="91" t="s">
        <v>933</v>
      </c>
      <c r="C275" s="91" t="s">
        <v>934</v>
      </c>
      <c r="D275" s="91" t="s">
        <v>935</v>
      </c>
      <c r="E275" s="92">
        <v>108680</v>
      </c>
      <c r="F275" s="92"/>
      <c r="G275" s="92">
        <f t="shared" si="6"/>
        <v>108680</v>
      </c>
      <c r="H275" s="91"/>
    </row>
    <row r="276" spans="1:11">
      <c r="A276" s="91" t="s">
        <v>942</v>
      </c>
      <c r="B276" s="91" t="s">
        <v>943</v>
      </c>
      <c r="C276" s="91" t="s">
        <v>416</v>
      </c>
      <c r="D276" s="91" t="s">
        <v>944</v>
      </c>
      <c r="E276" s="92">
        <v>8260</v>
      </c>
      <c r="F276" s="92"/>
      <c r="G276" s="92">
        <f t="shared" si="6"/>
        <v>8260</v>
      </c>
      <c r="H276" s="91"/>
    </row>
    <row r="277" spans="1:11">
      <c r="A277" s="91" t="s">
        <v>951</v>
      </c>
      <c r="B277" s="91" t="s">
        <v>952</v>
      </c>
      <c r="C277" s="91" t="s">
        <v>416</v>
      </c>
      <c r="D277" s="91" t="s">
        <v>953</v>
      </c>
      <c r="E277" s="92">
        <v>21960</v>
      </c>
      <c r="F277" s="92"/>
      <c r="G277" s="92">
        <f t="shared" si="6"/>
        <v>21960</v>
      </c>
      <c r="H277" s="91"/>
    </row>
    <row r="278" spans="1:11">
      <c r="A278" s="91" t="s">
        <v>1027</v>
      </c>
      <c r="B278" s="91" t="s">
        <v>1028</v>
      </c>
      <c r="C278" s="91" t="s">
        <v>174</v>
      </c>
      <c r="D278" s="91" t="s">
        <v>1757</v>
      </c>
      <c r="E278" s="92">
        <v>1150</v>
      </c>
      <c r="F278" s="92"/>
      <c r="G278" s="92">
        <f t="shared" si="6"/>
        <v>1150</v>
      </c>
      <c r="H278" s="91"/>
    </row>
    <row r="279" spans="1:11">
      <c r="A279" s="91" t="s">
        <v>1029</v>
      </c>
      <c r="B279" s="91" t="s">
        <v>1030</v>
      </c>
      <c r="C279" s="91" t="s">
        <v>174</v>
      </c>
      <c r="D279" s="91" t="s">
        <v>1031</v>
      </c>
      <c r="E279" s="92">
        <v>4200</v>
      </c>
      <c r="F279" s="92">
        <v>2500</v>
      </c>
      <c r="G279" s="92">
        <f t="shared" si="6"/>
        <v>1700</v>
      </c>
      <c r="H279" s="91"/>
    </row>
    <row r="280" spans="1:11">
      <c r="A280" s="91" t="s">
        <v>1032</v>
      </c>
      <c r="B280" s="91" t="s">
        <v>1033</v>
      </c>
      <c r="C280" s="91" t="s">
        <v>174</v>
      </c>
      <c r="D280" s="91" t="s">
        <v>1034</v>
      </c>
      <c r="E280" s="92">
        <v>3380</v>
      </c>
      <c r="F280" s="92">
        <v>3000</v>
      </c>
      <c r="G280" s="92">
        <f t="shared" si="6"/>
        <v>380</v>
      </c>
      <c r="H280" s="91"/>
    </row>
    <row r="281" spans="1:11">
      <c r="A281" s="91" t="s">
        <v>1240</v>
      </c>
      <c r="B281" s="91" t="s">
        <v>1241</v>
      </c>
      <c r="C281" s="91" t="s">
        <v>1242</v>
      </c>
      <c r="D281" s="91" t="s">
        <v>1243</v>
      </c>
      <c r="E281" s="92">
        <v>20400</v>
      </c>
      <c r="F281" s="92"/>
      <c r="G281" s="92">
        <f t="shared" si="6"/>
        <v>20400</v>
      </c>
      <c r="H281" s="91"/>
    </row>
    <row r="282" spans="1:11">
      <c r="A282" s="91" t="s">
        <v>1340</v>
      </c>
      <c r="B282" s="91" t="s">
        <v>645</v>
      </c>
      <c r="C282" s="91" t="s">
        <v>281</v>
      </c>
      <c r="D282" s="91" t="s">
        <v>1757</v>
      </c>
      <c r="E282" s="92">
        <v>5070</v>
      </c>
      <c r="F282" s="92">
        <v>4000</v>
      </c>
      <c r="G282" s="92">
        <f t="shared" si="6"/>
        <v>1070</v>
      </c>
      <c r="H282" s="91"/>
    </row>
    <row r="283" spans="1:11">
      <c r="A283" s="91" t="s">
        <v>1346</v>
      </c>
      <c r="B283" s="91" t="s">
        <v>1347</v>
      </c>
      <c r="C283" s="91" t="s">
        <v>281</v>
      </c>
      <c r="D283" s="91" t="s">
        <v>1348</v>
      </c>
      <c r="E283" s="92">
        <v>3500</v>
      </c>
      <c r="F283" s="92">
        <v>2000</v>
      </c>
      <c r="G283" s="92">
        <f t="shared" si="6"/>
        <v>1500</v>
      </c>
      <c r="H283" s="91"/>
    </row>
    <row r="284" spans="1:11">
      <c r="A284" s="91" t="s">
        <v>1370</v>
      </c>
      <c r="B284" s="91" t="s">
        <v>625</v>
      </c>
      <c r="C284" s="91" t="s">
        <v>1371</v>
      </c>
      <c r="D284" s="91" t="s">
        <v>1372</v>
      </c>
      <c r="E284" s="92">
        <v>5800</v>
      </c>
      <c r="F284" s="92">
        <v>5000</v>
      </c>
      <c r="G284" s="92">
        <f t="shared" si="6"/>
        <v>800</v>
      </c>
      <c r="H284" s="91"/>
    </row>
    <row r="285" spans="1:11">
      <c r="A285" s="91" t="s">
        <v>1373</v>
      </c>
      <c r="B285" s="91" t="s">
        <v>1374</v>
      </c>
      <c r="C285" s="91" t="s">
        <v>21</v>
      </c>
      <c r="D285" s="91" t="s">
        <v>1375</v>
      </c>
      <c r="E285" s="92">
        <v>18480</v>
      </c>
      <c r="F285" s="92">
        <v>15000</v>
      </c>
      <c r="G285" s="92">
        <f t="shared" si="6"/>
        <v>3480</v>
      </c>
      <c r="H285" s="91"/>
    </row>
    <row r="286" spans="1:11">
      <c r="A286" s="91" t="s">
        <v>1377</v>
      </c>
      <c r="B286" s="91" t="s">
        <v>1378</v>
      </c>
      <c r="C286" s="91" t="s">
        <v>416</v>
      </c>
      <c r="D286" s="91" t="s">
        <v>1757</v>
      </c>
      <c r="E286" s="92">
        <v>19140</v>
      </c>
      <c r="F286" s="92">
        <v>14000</v>
      </c>
      <c r="G286" s="92">
        <f>E286-F286</f>
        <v>5140</v>
      </c>
      <c r="H286" s="91"/>
    </row>
    <row r="287" spans="1:11">
      <c r="A287" s="91" t="s">
        <v>1382</v>
      </c>
      <c r="B287" s="91" t="s">
        <v>1383</v>
      </c>
      <c r="C287" s="91" t="s">
        <v>594</v>
      </c>
      <c r="D287" s="91" t="s">
        <v>1757</v>
      </c>
      <c r="E287" s="92">
        <v>23250</v>
      </c>
      <c r="F287" s="92"/>
      <c r="G287" s="92">
        <f t="shared" si="6"/>
        <v>23250</v>
      </c>
      <c r="H287" s="91"/>
    </row>
    <row r="288" spans="1:11">
      <c r="A288" s="91" t="s">
        <v>1384</v>
      </c>
      <c r="B288" s="91" t="s">
        <v>1385</v>
      </c>
      <c r="C288" s="91" t="s">
        <v>416</v>
      </c>
      <c r="D288" s="91" t="s">
        <v>816</v>
      </c>
      <c r="E288" s="92">
        <v>20450</v>
      </c>
      <c r="F288" s="92">
        <v>15000</v>
      </c>
      <c r="G288" s="92">
        <f t="shared" si="6"/>
        <v>5450</v>
      </c>
      <c r="H288" s="91"/>
      <c r="J288" s="93"/>
      <c r="K288" s="85" t="s">
        <v>1632</v>
      </c>
    </row>
    <row r="289" spans="1:11">
      <c r="A289" s="91" t="s">
        <v>1386</v>
      </c>
      <c r="B289" s="91" t="s">
        <v>1387</v>
      </c>
      <c r="C289" s="91" t="s">
        <v>1388</v>
      </c>
      <c r="D289" s="91" t="s">
        <v>1757</v>
      </c>
      <c r="E289" s="92">
        <v>21000</v>
      </c>
      <c r="F289" s="92">
        <v>10500</v>
      </c>
      <c r="G289" s="92">
        <f t="shared" si="6"/>
        <v>10500</v>
      </c>
      <c r="H289" s="91"/>
      <c r="J289" s="93"/>
      <c r="K289" s="85" t="s">
        <v>78</v>
      </c>
    </row>
    <row r="290" spans="1:11">
      <c r="A290" s="91" t="s">
        <v>1389</v>
      </c>
      <c r="B290" s="91" t="s">
        <v>1390</v>
      </c>
      <c r="C290" s="91" t="s">
        <v>1391</v>
      </c>
      <c r="D290" s="91" t="s">
        <v>1757</v>
      </c>
      <c r="E290" s="92">
        <v>14030</v>
      </c>
      <c r="F290" s="92">
        <v>10000</v>
      </c>
      <c r="G290" s="92">
        <f t="shared" si="6"/>
        <v>4030</v>
      </c>
      <c r="H290" s="91"/>
      <c r="J290" s="93"/>
      <c r="K290" s="93"/>
    </row>
    <row r="291" spans="1:11">
      <c r="A291" s="91" t="s">
        <v>1392</v>
      </c>
      <c r="B291" s="91" t="s">
        <v>1393</v>
      </c>
      <c r="C291" s="91" t="s">
        <v>1391</v>
      </c>
      <c r="D291" s="91" t="s">
        <v>1757</v>
      </c>
      <c r="E291" s="92">
        <v>4880</v>
      </c>
      <c r="F291" s="92">
        <v>4000</v>
      </c>
      <c r="G291" s="92">
        <f t="shared" si="6"/>
        <v>880</v>
      </c>
      <c r="H291" s="91"/>
      <c r="J291" s="93"/>
      <c r="K291" s="93"/>
    </row>
    <row r="292" spans="1:11">
      <c r="A292" s="91" t="s">
        <v>1394</v>
      </c>
      <c r="B292" s="91" t="s">
        <v>1395</v>
      </c>
      <c r="C292" s="91" t="s">
        <v>15</v>
      </c>
      <c r="D292" s="91" t="s">
        <v>1757</v>
      </c>
      <c r="E292" s="92">
        <v>5700</v>
      </c>
      <c r="F292" s="92">
        <v>4700</v>
      </c>
      <c r="G292" s="92">
        <f t="shared" si="6"/>
        <v>1000</v>
      </c>
      <c r="H292" s="91"/>
      <c r="J292" s="93"/>
      <c r="K292" s="93"/>
    </row>
    <row r="293" spans="1:11">
      <c r="A293" s="91" t="s">
        <v>1396</v>
      </c>
      <c r="B293" s="91" t="s">
        <v>1397</v>
      </c>
      <c r="C293" s="91" t="s">
        <v>594</v>
      </c>
      <c r="D293" s="91" t="s">
        <v>1398</v>
      </c>
      <c r="E293" s="92">
        <v>3800</v>
      </c>
      <c r="F293" s="92">
        <v>3000</v>
      </c>
      <c r="G293" s="92">
        <f t="shared" si="6"/>
        <v>800</v>
      </c>
      <c r="H293" s="91"/>
      <c r="J293" s="93"/>
      <c r="K293" s="93"/>
    </row>
    <row r="294" spans="1:11">
      <c r="A294" s="91" t="s">
        <v>1399</v>
      </c>
      <c r="B294" s="91" t="s">
        <v>1400</v>
      </c>
      <c r="C294" s="91" t="s">
        <v>1401</v>
      </c>
      <c r="D294" s="91" t="s">
        <v>1402</v>
      </c>
      <c r="E294" s="92">
        <v>38590</v>
      </c>
      <c r="F294" s="92">
        <v>30000</v>
      </c>
      <c r="G294" s="92">
        <f t="shared" si="6"/>
        <v>8590</v>
      </c>
      <c r="H294" s="91"/>
      <c r="J294" s="93"/>
      <c r="K294" s="93"/>
    </row>
    <row r="295" spans="1:11">
      <c r="A295" s="91" t="s">
        <v>1403</v>
      </c>
      <c r="B295" s="91" t="s">
        <v>565</v>
      </c>
      <c r="C295" s="91" t="s">
        <v>520</v>
      </c>
      <c r="D295" s="91" t="s">
        <v>1404</v>
      </c>
      <c r="E295" s="92">
        <v>29050</v>
      </c>
      <c r="F295" s="92">
        <v>14000</v>
      </c>
      <c r="G295" s="92">
        <f t="shared" si="6"/>
        <v>15050</v>
      </c>
      <c r="H295" s="91"/>
      <c r="J295" s="93"/>
      <c r="K295" s="93"/>
    </row>
    <row r="296" spans="1:11">
      <c r="A296" s="91" t="s">
        <v>1405</v>
      </c>
      <c r="B296" s="91" t="s">
        <v>1406</v>
      </c>
      <c r="C296" s="91" t="s">
        <v>594</v>
      </c>
      <c r="D296" s="91" t="s">
        <v>1757</v>
      </c>
      <c r="E296" s="92">
        <v>2970</v>
      </c>
      <c r="F296" s="92">
        <v>2000</v>
      </c>
      <c r="G296" s="92">
        <f t="shared" si="6"/>
        <v>970</v>
      </c>
      <c r="H296" s="91"/>
      <c r="J296" s="93"/>
      <c r="K296" s="93"/>
    </row>
    <row r="297" spans="1:11">
      <c r="A297" s="91" t="s">
        <v>1410</v>
      </c>
      <c r="B297" s="91" t="s">
        <v>1411</v>
      </c>
      <c r="C297" s="91" t="s">
        <v>1391</v>
      </c>
      <c r="D297" s="91" t="s">
        <v>1757</v>
      </c>
      <c r="E297" s="92">
        <v>9480</v>
      </c>
      <c r="F297" s="92">
        <v>5000</v>
      </c>
      <c r="G297" s="92">
        <f t="shared" si="6"/>
        <v>4480</v>
      </c>
      <c r="H297" s="91"/>
      <c r="J297" s="93"/>
      <c r="K297" s="93"/>
    </row>
    <row r="298" spans="1:11">
      <c r="A298" s="91" t="s">
        <v>1415</v>
      </c>
      <c r="B298" s="91" t="s">
        <v>1416</v>
      </c>
      <c r="C298" s="91" t="s">
        <v>1391</v>
      </c>
      <c r="D298" s="91" t="s">
        <v>1417</v>
      </c>
      <c r="E298" s="92">
        <v>11110</v>
      </c>
      <c r="F298" s="92">
        <v>6000</v>
      </c>
      <c r="G298" s="92">
        <f t="shared" si="6"/>
        <v>5110</v>
      </c>
      <c r="H298" s="91"/>
      <c r="J298" s="93"/>
      <c r="K298" s="93"/>
    </row>
    <row r="299" spans="1:11">
      <c r="A299" s="91" t="s">
        <v>1418</v>
      </c>
      <c r="B299" s="91" t="s">
        <v>1419</v>
      </c>
      <c r="C299" s="91" t="s">
        <v>1391</v>
      </c>
      <c r="D299" s="91" t="s">
        <v>1420</v>
      </c>
      <c r="E299" s="92">
        <v>22750</v>
      </c>
      <c r="F299" s="92">
        <v>17000</v>
      </c>
      <c r="G299" s="92">
        <f t="shared" si="6"/>
        <v>5750</v>
      </c>
      <c r="H299" s="91"/>
      <c r="J299" s="93"/>
      <c r="K299" s="93"/>
    </row>
    <row r="300" spans="1:11">
      <c r="A300" s="91" t="s">
        <v>1421</v>
      </c>
      <c r="B300" s="91" t="s">
        <v>1422</v>
      </c>
      <c r="C300" s="91" t="s">
        <v>1423</v>
      </c>
      <c r="D300" s="91" t="s">
        <v>1757</v>
      </c>
      <c r="E300" s="92">
        <v>3810</v>
      </c>
      <c r="F300" s="92">
        <v>3000</v>
      </c>
      <c r="G300" s="92">
        <f t="shared" si="6"/>
        <v>810</v>
      </c>
      <c r="H300" s="91"/>
      <c r="J300" s="93"/>
      <c r="K300" s="93"/>
    </row>
    <row r="301" spans="1:11">
      <c r="A301" s="91" t="s">
        <v>1424</v>
      </c>
      <c r="B301" s="91" t="s">
        <v>1425</v>
      </c>
      <c r="C301" s="91" t="s">
        <v>1426</v>
      </c>
      <c r="D301" s="91" t="s">
        <v>1427</v>
      </c>
      <c r="E301" s="92">
        <v>22940</v>
      </c>
      <c r="F301" s="92"/>
      <c r="G301" s="92">
        <f t="shared" si="6"/>
        <v>22940</v>
      </c>
      <c r="H301" s="91"/>
    </row>
    <row r="302" spans="1:11">
      <c r="A302" s="91" t="s">
        <v>1428</v>
      </c>
      <c r="B302" s="91" t="s">
        <v>1429</v>
      </c>
      <c r="C302" s="91" t="s">
        <v>1391</v>
      </c>
      <c r="D302" s="91" t="s">
        <v>1430</v>
      </c>
      <c r="E302" s="92">
        <v>121890</v>
      </c>
      <c r="F302" s="92">
        <f>105000+4000+10000</f>
        <v>119000</v>
      </c>
      <c r="G302" s="92">
        <f t="shared" si="6"/>
        <v>2890</v>
      </c>
      <c r="H302" s="91"/>
    </row>
    <row r="303" spans="1:11">
      <c r="A303" s="91" t="s">
        <v>1431</v>
      </c>
      <c r="B303" s="91" t="s">
        <v>1432</v>
      </c>
      <c r="C303" s="91" t="s">
        <v>1433</v>
      </c>
      <c r="D303" s="91" t="s">
        <v>1434</v>
      </c>
      <c r="E303" s="92">
        <f>52000+30600</f>
        <v>82600</v>
      </c>
      <c r="F303" s="92">
        <v>50000</v>
      </c>
      <c r="G303" s="92">
        <f t="shared" si="6"/>
        <v>32600</v>
      </c>
      <c r="H303" s="91"/>
      <c r="I303" s="38" t="s">
        <v>1809</v>
      </c>
      <c r="J303" s="38">
        <v>30600</v>
      </c>
    </row>
    <row r="304" spans="1:11">
      <c r="A304" s="91" t="s">
        <v>1435</v>
      </c>
      <c r="B304" s="91" t="s">
        <v>1436</v>
      </c>
      <c r="C304" s="91" t="s">
        <v>1437</v>
      </c>
      <c r="D304" s="91" t="s">
        <v>1757</v>
      </c>
      <c r="E304" s="92">
        <f>41920+5400</f>
        <v>47320</v>
      </c>
      <c r="F304" s="92">
        <v>40000</v>
      </c>
      <c r="G304" s="92">
        <f t="shared" si="6"/>
        <v>7320</v>
      </c>
      <c r="H304" s="91"/>
    </row>
    <row r="305" spans="1:12">
      <c r="A305" s="91" t="s">
        <v>1438</v>
      </c>
      <c r="B305" s="91" t="s">
        <v>1439</v>
      </c>
      <c r="C305" s="91" t="s">
        <v>174</v>
      </c>
      <c r="D305" s="91" t="s">
        <v>1757</v>
      </c>
      <c r="E305" s="92">
        <v>33140</v>
      </c>
      <c r="F305" s="92">
        <v>20000</v>
      </c>
      <c r="G305" s="92">
        <f t="shared" si="6"/>
        <v>13140</v>
      </c>
      <c r="H305" s="91"/>
    </row>
    <row r="306" spans="1:12">
      <c r="A306" s="91" t="s">
        <v>1440</v>
      </c>
      <c r="B306" s="91" t="s">
        <v>1441</v>
      </c>
      <c r="C306" s="91" t="s">
        <v>21</v>
      </c>
      <c r="D306" s="91" t="s">
        <v>1442</v>
      </c>
      <c r="E306" s="92">
        <v>80530</v>
      </c>
      <c r="F306" s="92">
        <v>70000</v>
      </c>
      <c r="G306" s="92">
        <f t="shared" si="6"/>
        <v>10530</v>
      </c>
      <c r="H306" s="91"/>
    </row>
    <row r="307" spans="1:12">
      <c r="A307" s="91" t="s">
        <v>1443</v>
      </c>
      <c r="B307" s="91" t="s">
        <v>1444</v>
      </c>
      <c r="C307" s="91" t="s">
        <v>1423</v>
      </c>
      <c r="D307" s="91" t="s">
        <v>1757</v>
      </c>
      <c r="E307" s="92">
        <v>80990</v>
      </c>
      <c r="F307" s="92">
        <v>75000</v>
      </c>
      <c r="G307" s="92">
        <f t="shared" si="6"/>
        <v>5990</v>
      </c>
      <c r="H307" s="91"/>
    </row>
    <row r="308" spans="1:12">
      <c r="A308" s="91" t="s">
        <v>1445</v>
      </c>
      <c r="B308" s="91" t="s">
        <v>1446</v>
      </c>
      <c r="C308" s="91" t="s">
        <v>174</v>
      </c>
      <c r="D308" s="91" t="s">
        <v>1447</v>
      </c>
      <c r="E308" s="92">
        <v>3450</v>
      </c>
      <c r="F308" s="92"/>
      <c r="G308" s="92">
        <f>E308-F308</f>
        <v>3450</v>
      </c>
      <c r="H308" s="91"/>
    </row>
    <row r="309" spans="1:12">
      <c r="A309" s="91" t="s">
        <v>1448</v>
      </c>
      <c r="B309" s="91" t="s">
        <v>1449</v>
      </c>
      <c r="C309" s="91" t="s">
        <v>1391</v>
      </c>
      <c r="D309" s="91" t="s">
        <v>1450</v>
      </c>
      <c r="E309" s="92">
        <v>26090</v>
      </c>
      <c r="F309" s="92">
        <v>24000</v>
      </c>
      <c r="G309" s="92">
        <f t="shared" si="6"/>
        <v>2090</v>
      </c>
      <c r="H309" s="91"/>
    </row>
    <row r="310" spans="1:12">
      <c r="A310" s="91" t="s">
        <v>1451</v>
      </c>
      <c r="B310" s="91" t="s">
        <v>1452</v>
      </c>
      <c r="C310" s="91" t="s">
        <v>1391</v>
      </c>
      <c r="D310" s="91" t="s">
        <v>1757</v>
      </c>
      <c r="E310" s="92">
        <v>44500</v>
      </c>
      <c r="F310" s="92">
        <v>30000</v>
      </c>
      <c r="G310" s="92">
        <f t="shared" ref="G310:G339" si="7">E310-F310</f>
        <v>14500</v>
      </c>
      <c r="H310" s="91"/>
    </row>
    <row r="311" spans="1:12">
      <c r="A311" s="91" t="s">
        <v>1453</v>
      </c>
      <c r="B311" s="91" t="s">
        <v>1454</v>
      </c>
      <c r="C311" s="91" t="s">
        <v>1391</v>
      </c>
      <c r="D311" s="91" t="s">
        <v>1455</v>
      </c>
      <c r="E311" s="92">
        <f>402680+J311+L311+5400</f>
        <v>413430</v>
      </c>
      <c r="F311" s="92">
        <v>230000</v>
      </c>
      <c r="G311" s="92">
        <f t="shared" si="7"/>
        <v>183430</v>
      </c>
      <c r="H311" s="91"/>
      <c r="I311" s="38" t="s">
        <v>1803</v>
      </c>
      <c r="J311" s="38">
        <v>3350</v>
      </c>
      <c r="K311" s="38" t="s">
        <v>1812</v>
      </c>
      <c r="L311" s="38">
        <v>2000</v>
      </c>
    </row>
    <row r="312" spans="1:12">
      <c r="A312" s="91" t="s">
        <v>1456</v>
      </c>
      <c r="B312" s="91" t="s">
        <v>1374</v>
      </c>
      <c r="C312" s="91" t="s">
        <v>1391</v>
      </c>
      <c r="D312" s="91" t="s">
        <v>1757</v>
      </c>
      <c r="E312" s="92">
        <v>550</v>
      </c>
      <c r="F312" s="92"/>
      <c r="G312" s="92">
        <f t="shared" si="7"/>
        <v>550</v>
      </c>
      <c r="H312" s="91"/>
    </row>
    <row r="313" spans="1:12">
      <c r="A313" s="91" t="s">
        <v>1457</v>
      </c>
      <c r="B313" s="91" t="s">
        <v>220</v>
      </c>
      <c r="C313" s="91" t="s">
        <v>1391</v>
      </c>
      <c r="D313" s="91" t="s">
        <v>1458</v>
      </c>
      <c r="E313" s="92">
        <v>19660</v>
      </c>
      <c r="F313" s="92">
        <v>15000</v>
      </c>
      <c r="G313" s="92">
        <f t="shared" si="7"/>
        <v>4660</v>
      </c>
      <c r="H313" s="91"/>
    </row>
    <row r="314" spans="1:12">
      <c r="A314" s="91" t="s">
        <v>1459</v>
      </c>
      <c r="B314" s="91" t="s">
        <v>1460</v>
      </c>
      <c r="C314" s="91" t="s">
        <v>1433</v>
      </c>
      <c r="D314" s="91" t="s">
        <v>1461</v>
      </c>
      <c r="E314" s="92">
        <v>28560</v>
      </c>
      <c r="F314" s="92">
        <v>10000</v>
      </c>
      <c r="G314" s="92">
        <f t="shared" si="7"/>
        <v>18560</v>
      </c>
      <c r="H314" s="91"/>
    </row>
    <row r="315" spans="1:12">
      <c r="A315" s="91" t="s">
        <v>1481</v>
      </c>
      <c r="B315" s="91" t="s">
        <v>1482</v>
      </c>
      <c r="C315" s="91" t="s">
        <v>594</v>
      </c>
      <c r="D315" s="91" t="s">
        <v>1757</v>
      </c>
      <c r="E315" s="92">
        <v>1850</v>
      </c>
      <c r="F315" s="92"/>
      <c r="G315" s="92">
        <f t="shared" si="7"/>
        <v>1850</v>
      </c>
      <c r="H315" s="91"/>
    </row>
    <row r="316" spans="1:12">
      <c r="A316" s="91" t="s">
        <v>1557</v>
      </c>
      <c r="B316" s="91" t="s">
        <v>1558</v>
      </c>
      <c r="C316" s="91" t="s">
        <v>1559</v>
      </c>
      <c r="D316" s="91" t="s">
        <v>1757</v>
      </c>
      <c r="E316" s="92">
        <v>155470</v>
      </c>
      <c r="F316" s="92">
        <v>100000</v>
      </c>
      <c r="G316" s="92">
        <f t="shared" si="7"/>
        <v>55470</v>
      </c>
      <c r="H316" s="91"/>
    </row>
    <row r="317" spans="1:12">
      <c r="A317" s="91" t="s">
        <v>1566</v>
      </c>
      <c r="B317" s="91" t="s">
        <v>1567</v>
      </c>
      <c r="C317" s="91" t="s">
        <v>1568</v>
      </c>
      <c r="D317" s="91" t="s">
        <v>1569</v>
      </c>
      <c r="E317" s="92">
        <v>27000</v>
      </c>
      <c r="F317" s="92"/>
      <c r="G317" s="92">
        <f t="shared" si="7"/>
        <v>27000</v>
      </c>
      <c r="H317" s="91"/>
    </row>
    <row r="318" spans="1:12">
      <c r="A318" s="91" t="s">
        <v>1610</v>
      </c>
      <c r="B318" s="91" t="s">
        <v>1611</v>
      </c>
      <c r="C318" s="91" t="s">
        <v>21</v>
      </c>
      <c r="D318" s="91" t="s">
        <v>1609</v>
      </c>
      <c r="E318" s="92">
        <v>65000</v>
      </c>
      <c r="F318" s="92">
        <v>50000</v>
      </c>
      <c r="G318" s="92">
        <f t="shared" si="7"/>
        <v>15000</v>
      </c>
      <c r="H318" s="91"/>
    </row>
    <row r="319" spans="1:12">
      <c r="A319" s="91" t="s">
        <v>1612</v>
      </c>
      <c r="B319" s="91" t="s">
        <v>1613</v>
      </c>
      <c r="C319" s="91" t="s">
        <v>21</v>
      </c>
      <c r="D319" s="91" t="s">
        <v>1757</v>
      </c>
      <c r="E319" s="92">
        <v>100375</v>
      </c>
      <c r="F319" s="92">
        <v>25000</v>
      </c>
      <c r="G319" s="92">
        <f t="shared" si="7"/>
        <v>75375</v>
      </c>
      <c r="H319" s="91"/>
    </row>
    <row r="320" spans="1:12">
      <c r="A320" s="91" t="s">
        <v>1616</v>
      </c>
      <c r="B320" s="91" t="s">
        <v>1617</v>
      </c>
      <c r="C320" s="91" t="s">
        <v>21</v>
      </c>
      <c r="D320" s="91" t="s">
        <v>1757</v>
      </c>
      <c r="E320" s="92">
        <f>447020+3200</f>
        <v>450220</v>
      </c>
      <c r="F320" s="92">
        <v>400000</v>
      </c>
      <c r="G320" s="92">
        <f t="shared" si="7"/>
        <v>50220</v>
      </c>
      <c r="H320" s="91"/>
    </row>
    <row r="321" spans="1:8">
      <c r="A321" s="91" t="s">
        <v>1674</v>
      </c>
      <c r="B321" s="91" t="s">
        <v>1675</v>
      </c>
      <c r="C321" s="91" t="s">
        <v>1391</v>
      </c>
      <c r="D321" s="91" t="s">
        <v>1757</v>
      </c>
      <c r="E321" s="92">
        <v>16200</v>
      </c>
      <c r="F321" s="92"/>
      <c r="G321" s="92">
        <f t="shared" si="7"/>
        <v>16200</v>
      </c>
      <c r="H321" s="91"/>
    </row>
    <row r="322" spans="1:8">
      <c r="A322" s="91" t="s">
        <v>1679</v>
      </c>
      <c r="B322" s="91" t="s">
        <v>1680</v>
      </c>
      <c r="C322" s="91" t="s">
        <v>1391</v>
      </c>
      <c r="D322" s="91" t="s">
        <v>1681</v>
      </c>
      <c r="E322" s="92">
        <v>554068</v>
      </c>
      <c r="F322" s="92">
        <v>370000</v>
      </c>
      <c r="G322" s="92">
        <f t="shared" si="7"/>
        <v>184068</v>
      </c>
      <c r="H322" s="91"/>
    </row>
    <row r="323" spans="1:8">
      <c r="A323" s="91" t="s">
        <v>1701</v>
      </c>
      <c r="B323" s="91" t="s">
        <v>1702</v>
      </c>
      <c r="C323" s="91" t="s">
        <v>1703</v>
      </c>
      <c r="D323" s="91" t="s">
        <v>1704</v>
      </c>
      <c r="E323" s="92">
        <v>17550</v>
      </c>
      <c r="F323" s="92"/>
      <c r="G323" s="92">
        <f t="shared" si="7"/>
        <v>17550</v>
      </c>
      <c r="H323" s="91"/>
    </row>
    <row r="324" spans="1:8">
      <c r="A324" s="91" t="s">
        <v>1705</v>
      </c>
      <c r="B324" s="91" t="s">
        <v>1585</v>
      </c>
      <c r="C324" s="91" t="s">
        <v>1703</v>
      </c>
      <c r="D324" s="91"/>
      <c r="E324" s="92">
        <v>315535</v>
      </c>
      <c r="F324" s="92"/>
      <c r="G324" s="92">
        <f t="shared" si="7"/>
        <v>315535</v>
      </c>
      <c r="H324" s="91"/>
    </row>
    <row r="325" spans="1:8">
      <c r="A325" s="91" t="s">
        <v>1709</v>
      </c>
      <c r="B325" s="91" t="s">
        <v>1710</v>
      </c>
      <c r="C325" s="91" t="s">
        <v>1703</v>
      </c>
      <c r="D325" s="91" t="s">
        <v>1711</v>
      </c>
      <c r="E325" s="92">
        <v>49450</v>
      </c>
      <c r="F325" s="92"/>
      <c r="G325" s="92">
        <f t="shared" si="7"/>
        <v>49450</v>
      </c>
      <c r="H325" s="91"/>
    </row>
    <row r="326" spans="1:8">
      <c r="A326" s="91" t="s">
        <v>207</v>
      </c>
      <c r="B326" s="91" t="s">
        <v>208</v>
      </c>
      <c r="C326" s="91" t="s">
        <v>209</v>
      </c>
      <c r="D326" s="91" t="s">
        <v>210</v>
      </c>
      <c r="E326" s="92">
        <v>13500</v>
      </c>
      <c r="F326" s="92"/>
      <c r="G326" s="92">
        <f t="shared" si="7"/>
        <v>13500</v>
      </c>
      <c r="H326" s="91"/>
    </row>
    <row r="327" spans="1:8">
      <c r="A327" s="91" t="s">
        <v>1326</v>
      </c>
      <c r="B327" s="91" t="s">
        <v>1327</v>
      </c>
      <c r="C327" s="91" t="s">
        <v>209</v>
      </c>
      <c r="D327" s="91" t="s">
        <v>1328</v>
      </c>
      <c r="E327" s="92">
        <v>7120</v>
      </c>
      <c r="F327" s="92">
        <v>5000</v>
      </c>
      <c r="G327" s="92">
        <f t="shared" si="7"/>
        <v>2120</v>
      </c>
      <c r="H327" s="91"/>
    </row>
    <row r="328" spans="1:8">
      <c r="A328" s="91" t="s">
        <v>1715</v>
      </c>
      <c r="B328" s="91" t="s">
        <v>1716</v>
      </c>
      <c r="C328" s="91" t="s">
        <v>1717</v>
      </c>
      <c r="D328" s="91" t="s">
        <v>1718</v>
      </c>
      <c r="E328" s="92">
        <v>53380</v>
      </c>
      <c r="F328" s="92">
        <v>30000</v>
      </c>
      <c r="G328" s="92">
        <f t="shared" si="7"/>
        <v>23380</v>
      </c>
      <c r="H328" s="90"/>
    </row>
    <row r="329" spans="1:8">
      <c r="A329" s="91" t="s">
        <v>864</v>
      </c>
      <c r="B329" s="91" t="s">
        <v>865</v>
      </c>
      <c r="C329" s="91" t="s">
        <v>866</v>
      </c>
      <c r="D329" s="91" t="s">
        <v>1757</v>
      </c>
      <c r="E329" s="92">
        <v>600</v>
      </c>
      <c r="F329" s="92"/>
      <c r="G329" s="92">
        <f t="shared" si="7"/>
        <v>600</v>
      </c>
      <c r="H329" s="90"/>
    </row>
    <row r="330" spans="1:8">
      <c r="A330" s="91" t="s">
        <v>1554</v>
      </c>
      <c r="B330" s="91" t="s">
        <v>1555</v>
      </c>
      <c r="C330" s="91" t="s">
        <v>866</v>
      </c>
      <c r="D330" s="91" t="s">
        <v>1556</v>
      </c>
      <c r="E330" s="92">
        <v>65000</v>
      </c>
      <c r="F330" s="92">
        <v>61000</v>
      </c>
      <c r="G330" s="92">
        <f t="shared" si="7"/>
        <v>4000</v>
      </c>
      <c r="H330" s="90"/>
    </row>
    <row r="331" spans="1:8">
      <c r="A331" s="91" t="s">
        <v>548</v>
      </c>
      <c r="B331" s="91" t="s">
        <v>549</v>
      </c>
      <c r="C331" s="91" t="s">
        <v>550</v>
      </c>
      <c r="D331" s="91" t="s">
        <v>551</v>
      </c>
      <c r="E331" s="92">
        <v>2000</v>
      </c>
      <c r="F331" s="92"/>
      <c r="G331" s="92">
        <f t="shared" si="7"/>
        <v>2000</v>
      </c>
      <c r="H331" s="90"/>
    </row>
    <row r="332" spans="1:8">
      <c r="A332" s="91" t="s">
        <v>598</v>
      </c>
      <c r="B332" s="91" t="s">
        <v>599</v>
      </c>
      <c r="C332" s="91" t="s">
        <v>600</v>
      </c>
      <c r="D332" s="91" t="s">
        <v>601</v>
      </c>
      <c r="E332" s="92">
        <v>60000</v>
      </c>
      <c r="F332" s="92">
        <v>35000</v>
      </c>
      <c r="G332" s="92">
        <f t="shared" si="7"/>
        <v>25000</v>
      </c>
      <c r="H332" s="90"/>
    </row>
    <row r="333" spans="1:8">
      <c r="A333" s="91" t="s">
        <v>630</v>
      </c>
      <c r="B333" s="91" t="s">
        <v>631</v>
      </c>
      <c r="C333" s="91" t="s">
        <v>550</v>
      </c>
      <c r="D333" s="91" t="s">
        <v>1757</v>
      </c>
      <c r="E333" s="92">
        <v>6550</v>
      </c>
      <c r="F333" s="92">
        <v>5000</v>
      </c>
      <c r="G333" s="92">
        <f t="shared" si="7"/>
        <v>1550</v>
      </c>
      <c r="H333" s="90"/>
    </row>
    <row r="334" spans="1:8">
      <c r="A334" s="91" t="s">
        <v>916</v>
      </c>
      <c r="B334" s="91" t="s">
        <v>917</v>
      </c>
      <c r="C334" s="91" t="s">
        <v>550</v>
      </c>
      <c r="D334" s="91" t="s">
        <v>1757</v>
      </c>
      <c r="E334" s="92">
        <v>15600</v>
      </c>
      <c r="F334" s="92">
        <v>9500</v>
      </c>
      <c r="G334" s="92">
        <f t="shared" si="7"/>
        <v>6100</v>
      </c>
      <c r="H334" s="90"/>
    </row>
    <row r="335" spans="1:8">
      <c r="A335" s="102" t="s">
        <v>1996</v>
      </c>
      <c r="B335" s="91" t="s">
        <v>1997</v>
      </c>
      <c r="C335" s="91" t="s">
        <v>416</v>
      </c>
      <c r="D335" s="91">
        <v>1744761339</v>
      </c>
      <c r="E335" s="92">
        <v>1150</v>
      </c>
      <c r="F335" s="92"/>
      <c r="G335" s="92">
        <f t="shared" si="7"/>
        <v>1150</v>
      </c>
      <c r="H335" s="90"/>
    </row>
    <row r="336" spans="1:8">
      <c r="A336" s="91" t="s">
        <v>1913</v>
      </c>
      <c r="B336" s="91" t="s">
        <v>804</v>
      </c>
      <c r="C336" s="91" t="s">
        <v>1916</v>
      </c>
      <c r="D336" s="91">
        <v>1737587031</v>
      </c>
      <c r="E336" s="56">
        <v>11680</v>
      </c>
      <c r="F336" s="92"/>
      <c r="G336" s="92">
        <f t="shared" si="7"/>
        <v>11680</v>
      </c>
      <c r="H336" s="90"/>
    </row>
    <row r="337" spans="1:9">
      <c r="A337" s="91" t="s">
        <v>2009</v>
      </c>
      <c r="B337" s="91" t="s">
        <v>2010</v>
      </c>
      <c r="C337" s="91" t="s">
        <v>2011</v>
      </c>
      <c r="D337" s="91"/>
      <c r="E337" s="56">
        <v>7150</v>
      </c>
      <c r="F337" s="92"/>
      <c r="G337" s="92">
        <f t="shared" si="7"/>
        <v>7150</v>
      </c>
      <c r="H337" s="90"/>
      <c r="I337" s="85" t="s">
        <v>2051</v>
      </c>
    </row>
    <row r="338" spans="1:9">
      <c r="A338" s="91" t="s">
        <v>2017</v>
      </c>
      <c r="B338" s="91" t="s">
        <v>625</v>
      </c>
      <c r="C338" s="91" t="s">
        <v>416</v>
      </c>
      <c r="D338" s="102">
        <v>1766459182</v>
      </c>
      <c r="E338" s="100">
        <v>4870</v>
      </c>
      <c r="F338" s="92"/>
      <c r="G338" s="92">
        <f t="shared" si="7"/>
        <v>4870</v>
      </c>
      <c r="H338" s="90"/>
    </row>
    <row r="339" spans="1:9">
      <c r="A339" s="91" t="s">
        <v>2033</v>
      </c>
      <c r="B339" s="91" t="s">
        <v>1022</v>
      </c>
      <c r="C339" s="91" t="s">
        <v>18</v>
      </c>
      <c r="D339" s="102">
        <v>1737475221</v>
      </c>
      <c r="E339" s="100">
        <v>4500</v>
      </c>
      <c r="F339" s="92"/>
      <c r="G339" s="92">
        <f t="shared" si="7"/>
        <v>4500</v>
      </c>
      <c r="H339" s="90"/>
    </row>
    <row r="340" spans="1:9">
      <c r="A340" s="134" t="s">
        <v>2051</v>
      </c>
      <c r="B340" s="130" t="s">
        <v>2052</v>
      </c>
      <c r="C340" s="130" t="s">
        <v>2053</v>
      </c>
      <c r="D340" s="134">
        <v>1713863947</v>
      </c>
      <c r="E340" s="131">
        <v>5400</v>
      </c>
      <c r="F340" s="132"/>
      <c r="G340" s="92">
        <f>E340-F340</f>
        <v>5400</v>
      </c>
      <c r="H340" s="133"/>
    </row>
    <row r="341" spans="1:9">
      <c r="A341" s="91" t="s">
        <v>792</v>
      </c>
      <c r="B341" s="91" t="s">
        <v>793</v>
      </c>
      <c r="C341" s="91" t="s">
        <v>794</v>
      </c>
      <c r="D341" s="91" t="s">
        <v>795</v>
      </c>
      <c r="E341" s="92">
        <v>14850</v>
      </c>
      <c r="F341" s="92"/>
      <c r="G341" s="92">
        <f t="shared" ref="G341:G357" si="8">E341-F341</f>
        <v>14850</v>
      </c>
      <c r="H341" s="91"/>
    </row>
    <row r="342" spans="1:9">
      <c r="A342" s="91" t="s">
        <v>799</v>
      </c>
      <c r="B342" s="91" t="s">
        <v>800</v>
      </c>
      <c r="C342" s="91" t="s">
        <v>801</v>
      </c>
      <c r="D342" s="91" t="s">
        <v>802</v>
      </c>
      <c r="E342" s="92">
        <v>10550</v>
      </c>
      <c r="F342" s="92"/>
      <c r="G342" s="92">
        <f t="shared" si="8"/>
        <v>10550</v>
      </c>
      <c r="H342" s="91"/>
    </row>
    <row r="343" spans="1:9">
      <c r="A343" s="91" t="s">
        <v>884</v>
      </c>
      <c r="B343" s="91" t="s">
        <v>885</v>
      </c>
      <c r="C343" s="91" t="s">
        <v>794</v>
      </c>
      <c r="D343" s="91" t="s">
        <v>886</v>
      </c>
      <c r="E343" s="92">
        <v>2500</v>
      </c>
      <c r="F343" s="92"/>
      <c r="G343" s="92">
        <f t="shared" si="8"/>
        <v>2500</v>
      </c>
      <c r="H343" s="91"/>
    </row>
    <row r="344" spans="1:9">
      <c r="A344" s="91" t="s">
        <v>894</v>
      </c>
      <c r="B344" s="91" t="s">
        <v>804</v>
      </c>
      <c r="C344" s="91" t="s">
        <v>801</v>
      </c>
      <c r="D344" s="91" t="s">
        <v>895</v>
      </c>
      <c r="E344" s="92">
        <v>9100</v>
      </c>
      <c r="F344" s="92"/>
      <c r="G344" s="92">
        <f t="shared" si="8"/>
        <v>9100</v>
      </c>
      <c r="H344" s="91"/>
    </row>
    <row r="345" spans="1:9">
      <c r="A345" s="91" t="s">
        <v>1005</v>
      </c>
      <c r="B345" s="91" t="s">
        <v>1006</v>
      </c>
      <c r="C345" s="91" t="s">
        <v>801</v>
      </c>
      <c r="D345" s="91" t="s">
        <v>1757</v>
      </c>
      <c r="E345" s="92">
        <v>250</v>
      </c>
      <c r="F345" s="92"/>
      <c r="G345" s="92">
        <f t="shared" si="8"/>
        <v>250</v>
      </c>
      <c r="H345" s="91"/>
    </row>
    <row r="346" spans="1:9">
      <c r="A346" s="91" t="s">
        <v>1215</v>
      </c>
      <c r="B346" s="91" t="s">
        <v>1216</v>
      </c>
      <c r="C346" s="91" t="s">
        <v>801</v>
      </c>
      <c r="D346" s="91" t="s">
        <v>1217</v>
      </c>
      <c r="E346" s="92">
        <v>13720</v>
      </c>
      <c r="F346" s="92">
        <v>6000</v>
      </c>
      <c r="G346" s="92">
        <f t="shared" si="8"/>
        <v>7720</v>
      </c>
      <c r="H346" s="91"/>
    </row>
    <row r="347" spans="1:9">
      <c r="A347" s="91" t="s">
        <v>1228</v>
      </c>
      <c r="B347" s="91" t="s">
        <v>625</v>
      </c>
      <c r="C347" s="91" t="s">
        <v>1229</v>
      </c>
      <c r="D347" s="91" t="s">
        <v>1230</v>
      </c>
      <c r="E347" s="92">
        <v>58060</v>
      </c>
      <c r="F347" s="92"/>
      <c r="G347" s="92">
        <f t="shared" si="8"/>
        <v>58060</v>
      </c>
      <c r="H347" s="91"/>
    </row>
    <row r="348" spans="1:9">
      <c r="A348" s="91" t="s">
        <v>1257</v>
      </c>
      <c r="B348" s="91" t="s">
        <v>288</v>
      </c>
      <c r="C348" s="91" t="s">
        <v>801</v>
      </c>
      <c r="D348" s="91" t="s">
        <v>1258</v>
      </c>
      <c r="E348" s="92">
        <v>160530</v>
      </c>
      <c r="F348" s="92">
        <v>10000</v>
      </c>
      <c r="G348" s="92">
        <f t="shared" si="8"/>
        <v>150530</v>
      </c>
      <c r="H348" s="91"/>
    </row>
    <row r="349" spans="1:9">
      <c r="A349" s="91" t="s">
        <v>1259</v>
      </c>
      <c r="B349" s="91" t="s">
        <v>1260</v>
      </c>
      <c r="C349" s="91" t="s">
        <v>1223</v>
      </c>
      <c r="D349" s="91" t="s">
        <v>1261</v>
      </c>
      <c r="E349" s="92">
        <v>32200</v>
      </c>
      <c r="F349" s="92">
        <f>15000+2000</f>
        <v>17000</v>
      </c>
      <c r="G349" s="92">
        <f t="shared" si="8"/>
        <v>15200</v>
      </c>
      <c r="H349" s="91"/>
    </row>
    <row r="350" spans="1:9">
      <c r="A350" s="91" t="s">
        <v>1270</v>
      </c>
      <c r="B350" s="91" t="s">
        <v>1271</v>
      </c>
      <c r="C350" s="91" t="s">
        <v>1223</v>
      </c>
      <c r="D350" s="91" t="s">
        <v>1272</v>
      </c>
      <c r="E350" s="92">
        <v>27270</v>
      </c>
      <c r="F350" s="92">
        <v>2000</v>
      </c>
      <c r="G350" s="92">
        <f t="shared" si="8"/>
        <v>25270</v>
      </c>
      <c r="H350" s="91"/>
    </row>
    <row r="351" spans="1:9">
      <c r="A351" s="91" t="s">
        <v>1273</v>
      </c>
      <c r="B351" s="91" t="s">
        <v>1274</v>
      </c>
      <c r="C351" s="91" t="s">
        <v>1223</v>
      </c>
      <c r="D351" s="91" t="s">
        <v>1275</v>
      </c>
      <c r="E351" s="92">
        <v>16870</v>
      </c>
      <c r="F351" s="92">
        <v>6000</v>
      </c>
      <c r="G351" s="92">
        <f t="shared" si="8"/>
        <v>10870</v>
      </c>
      <c r="H351" s="91"/>
    </row>
    <row r="352" spans="1:9">
      <c r="A352" s="91" t="s">
        <v>1276</v>
      </c>
      <c r="B352" s="91" t="s">
        <v>1750</v>
      </c>
      <c r="C352" s="91" t="s">
        <v>801</v>
      </c>
      <c r="D352" s="91" t="s">
        <v>1277</v>
      </c>
      <c r="E352" s="92">
        <v>74010</v>
      </c>
      <c r="F352" s="92"/>
      <c r="G352" s="92">
        <f t="shared" si="8"/>
        <v>74010</v>
      </c>
      <c r="H352" s="91"/>
    </row>
    <row r="353" spans="1:8">
      <c r="A353" s="91" t="s">
        <v>1284</v>
      </c>
      <c r="B353" s="91" t="s">
        <v>1285</v>
      </c>
      <c r="C353" s="91" t="s">
        <v>801</v>
      </c>
      <c r="D353" s="91" t="s">
        <v>1286</v>
      </c>
      <c r="E353" s="92">
        <v>4210</v>
      </c>
      <c r="F353" s="92">
        <v>1000</v>
      </c>
      <c r="G353" s="92">
        <f t="shared" si="8"/>
        <v>3210</v>
      </c>
      <c r="H353" s="91"/>
    </row>
    <row r="354" spans="1:8">
      <c r="A354" s="91" t="s">
        <v>1287</v>
      </c>
      <c r="B354" s="91" t="s">
        <v>1288</v>
      </c>
      <c r="C354" s="91" t="s">
        <v>801</v>
      </c>
      <c r="D354" s="91" t="s">
        <v>1289</v>
      </c>
      <c r="E354" s="92">
        <v>66080</v>
      </c>
      <c r="F354" s="92"/>
      <c r="G354" s="92">
        <f t="shared" si="8"/>
        <v>66080</v>
      </c>
      <c r="H354" s="91"/>
    </row>
    <row r="355" spans="1:8">
      <c r="A355" s="91" t="s">
        <v>1290</v>
      </c>
      <c r="B355" s="91" t="s">
        <v>1291</v>
      </c>
      <c r="C355" s="91" t="s">
        <v>801</v>
      </c>
      <c r="D355" s="91" t="s">
        <v>1292</v>
      </c>
      <c r="E355" s="92">
        <v>46060</v>
      </c>
      <c r="F355" s="92"/>
      <c r="G355" s="92">
        <f t="shared" si="8"/>
        <v>46060</v>
      </c>
      <c r="H355" s="91"/>
    </row>
    <row r="356" spans="1:8">
      <c r="A356" s="91" t="s">
        <v>1301</v>
      </c>
      <c r="B356" s="91" t="s">
        <v>215</v>
      </c>
      <c r="C356" s="91" t="s">
        <v>801</v>
      </c>
      <c r="D356" s="91" t="s">
        <v>1302</v>
      </c>
      <c r="E356" s="92">
        <v>56350</v>
      </c>
      <c r="F356" s="92">
        <v>20000</v>
      </c>
      <c r="G356" s="92">
        <f t="shared" si="8"/>
        <v>36350</v>
      </c>
      <c r="H356" s="91"/>
    </row>
    <row r="357" spans="1:8">
      <c r="A357" s="91" t="s">
        <v>1306</v>
      </c>
      <c r="B357" s="91" t="s">
        <v>1307</v>
      </c>
      <c r="C357" s="91" t="s">
        <v>801</v>
      </c>
      <c r="D357" s="91" t="s">
        <v>1757</v>
      </c>
      <c r="E357" s="92">
        <v>152515</v>
      </c>
      <c r="F357" s="92"/>
      <c r="G357" s="92">
        <f t="shared" si="8"/>
        <v>152515</v>
      </c>
      <c r="H357" s="91"/>
    </row>
    <row r="358" spans="1:8">
      <c r="A358" s="91" t="s">
        <v>1308</v>
      </c>
      <c r="B358" s="91" t="s">
        <v>1309</v>
      </c>
      <c r="C358" s="91" t="s">
        <v>801</v>
      </c>
      <c r="D358" s="91" t="s">
        <v>1310</v>
      </c>
      <c r="E358" s="92">
        <v>19900</v>
      </c>
      <c r="F358" s="92">
        <v>8000</v>
      </c>
      <c r="G358" s="92">
        <f>E358-F358</f>
        <v>11900</v>
      </c>
      <c r="H358" s="91"/>
    </row>
    <row r="359" spans="1:8">
      <c r="A359" s="91" t="s">
        <v>1311</v>
      </c>
      <c r="B359" s="91" t="s">
        <v>1312</v>
      </c>
      <c r="C359" s="91" t="s">
        <v>801</v>
      </c>
      <c r="D359" s="91" t="s">
        <v>1313</v>
      </c>
      <c r="E359" s="92">
        <v>31330</v>
      </c>
      <c r="F359" s="92"/>
      <c r="G359" s="92">
        <f t="shared" ref="G359:G384" si="9">E359-F359</f>
        <v>31330</v>
      </c>
      <c r="H359" s="91"/>
    </row>
    <row r="360" spans="1:8">
      <c r="A360" s="91" t="s">
        <v>1314</v>
      </c>
      <c r="B360" s="91" t="s">
        <v>1315</v>
      </c>
      <c r="C360" s="91" t="s">
        <v>801</v>
      </c>
      <c r="D360" s="91" t="s">
        <v>1316</v>
      </c>
      <c r="E360" s="92">
        <v>121130</v>
      </c>
      <c r="F360" s="92">
        <v>35000</v>
      </c>
      <c r="G360" s="92">
        <f t="shared" si="9"/>
        <v>86130</v>
      </c>
      <c r="H360" s="91"/>
    </row>
    <row r="361" spans="1:8">
      <c r="A361" s="91" t="s">
        <v>1592</v>
      </c>
      <c r="B361" s="91" t="s">
        <v>1593</v>
      </c>
      <c r="C361" s="91" t="s">
        <v>1594</v>
      </c>
      <c r="D361" s="91" t="s">
        <v>1757</v>
      </c>
      <c r="E361" s="92">
        <v>54170</v>
      </c>
      <c r="F361" s="92">
        <v>20000</v>
      </c>
      <c r="G361" s="92">
        <f t="shared" si="9"/>
        <v>34170</v>
      </c>
      <c r="H361" s="91"/>
    </row>
    <row r="362" spans="1:8">
      <c r="A362" s="90"/>
      <c r="B362" s="91"/>
      <c r="C362" s="91"/>
      <c r="D362" s="91"/>
      <c r="E362" s="92"/>
      <c r="F362" s="92"/>
      <c r="G362" s="92">
        <f t="shared" si="9"/>
        <v>0</v>
      </c>
      <c r="H362" s="91"/>
    </row>
    <row r="363" spans="1:8">
      <c r="A363" s="91"/>
      <c r="B363" s="91"/>
      <c r="C363" s="91"/>
      <c r="D363" s="91"/>
      <c r="E363" s="92"/>
      <c r="F363" s="92"/>
      <c r="G363" s="92">
        <f t="shared" si="9"/>
        <v>0</v>
      </c>
      <c r="H363" s="91"/>
    </row>
    <row r="364" spans="1:8">
      <c r="A364" s="91"/>
      <c r="B364" s="91"/>
      <c r="C364" s="91"/>
      <c r="D364" s="91"/>
      <c r="E364" s="92"/>
      <c r="F364" s="92"/>
      <c r="G364" s="92">
        <f t="shared" si="9"/>
        <v>0</v>
      </c>
      <c r="H364" s="91"/>
    </row>
    <row r="365" spans="1:8">
      <c r="A365" s="91" t="s">
        <v>59</v>
      </c>
      <c r="B365" s="91" t="s">
        <v>41</v>
      </c>
      <c r="C365" s="91" t="s">
        <v>60</v>
      </c>
      <c r="D365" s="91" t="s">
        <v>61</v>
      </c>
      <c r="E365" s="92">
        <v>2350</v>
      </c>
      <c r="F365" s="92"/>
      <c r="G365" s="92">
        <f t="shared" si="9"/>
        <v>2350</v>
      </c>
      <c r="H365" s="91"/>
    </row>
    <row r="366" spans="1:8">
      <c r="A366" s="91" t="s">
        <v>78</v>
      </c>
      <c r="B366" s="91" t="s">
        <v>79</v>
      </c>
      <c r="C366" s="91" t="s">
        <v>60</v>
      </c>
      <c r="D366" s="91" t="s">
        <v>80</v>
      </c>
      <c r="E366" s="92">
        <v>22000</v>
      </c>
      <c r="F366" s="92">
        <v>10000</v>
      </c>
      <c r="G366" s="92">
        <f t="shared" si="9"/>
        <v>12000</v>
      </c>
      <c r="H366" s="91"/>
    </row>
    <row r="367" spans="1:8">
      <c r="A367" s="91" t="s">
        <v>722</v>
      </c>
      <c r="B367" s="91" t="s">
        <v>137</v>
      </c>
      <c r="C367" s="91" t="s">
        <v>60</v>
      </c>
      <c r="D367" s="91" t="s">
        <v>1757</v>
      </c>
      <c r="E367" s="92">
        <v>780</v>
      </c>
      <c r="F367" s="92"/>
      <c r="G367" s="92">
        <f t="shared" si="9"/>
        <v>780</v>
      </c>
      <c r="H367" s="91"/>
    </row>
    <row r="368" spans="1:8">
      <c r="A368" s="91" t="s">
        <v>723</v>
      </c>
      <c r="B368" s="91" t="s">
        <v>724</v>
      </c>
      <c r="C368" s="91" t="s">
        <v>60</v>
      </c>
      <c r="D368" s="91" t="s">
        <v>1757</v>
      </c>
      <c r="E368" s="92">
        <v>140</v>
      </c>
      <c r="F368" s="92"/>
      <c r="G368" s="92">
        <f t="shared" si="9"/>
        <v>140</v>
      </c>
      <c r="H368" s="91"/>
    </row>
    <row r="369" spans="1:10">
      <c r="A369" s="91" t="s">
        <v>756</v>
      </c>
      <c r="B369" s="91" t="s">
        <v>432</v>
      </c>
      <c r="C369" s="91" t="s">
        <v>757</v>
      </c>
      <c r="D369" s="91" t="s">
        <v>758</v>
      </c>
      <c r="E369" s="92">
        <v>480</v>
      </c>
      <c r="F369" s="92"/>
      <c r="G369" s="92">
        <f t="shared" si="9"/>
        <v>480</v>
      </c>
      <c r="H369" s="91"/>
    </row>
    <row r="370" spans="1:10">
      <c r="A370" s="91" t="s">
        <v>1158</v>
      </c>
      <c r="B370" s="91" t="s">
        <v>1159</v>
      </c>
      <c r="C370" s="91" t="s">
        <v>1160</v>
      </c>
      <c r="D370" s="91" t="s">
        <v>1161</v>
      </c>
      <c r="E370" s="92">
        <v>10560</v>
      </c>
      <c r="F370" s="92">
        <v>3000</v>
      </c>
      <c r="G370" s="92">
        <f t="shared" si="9"/>
        <v>7560</v>
      </c>
      <c r="H370" s="91"/>
      <c r="I370" s="38" t="s">
        <v>1810</v>
      </c>
      <c r="J370" s="38">
        <v>34150</v>
      </c>
    </row>
    <row r="371" spans="1:10">
      <c r="A371" s="91" t="s">
        <v>1187</v>
      </c>
      <c r="B371" s="91" t="s">
        <v>1188</v>
      </c>
      <c r="C371" s="91" t="s">
        <v>1189</v>
      </c>
      <c r="D371" s="91" t="s">
        <v>1190</v>
      </c>
      <c r="E371" s="92">
        <f>79340+34150</f>
        <v>113490</v>
      </c>
      <c r="F371" s="92">
        <v>50000</v>
      </c>
      <c r="G371" s="92">
        <f t="shared" si="9"/>
        <v>63490</v>
      </c>
      <c r="H371" s="91"/>
    </row>
    <row r="372" spans="1:10">
      <c r="A372" s="91" t="s">
        <v>1193</v>
      </c>
      <c r="B372" s="91" t="s">
        <v>1194</v>
      </c>
      <c r="C372" s="91" t="s">
        <v>1195</v>
      </c>
      <c r="D372" s="91" t="s">
        <v>1757</v>
      </c>
      <c r="E372" s="92">
        <v>21850</v>
      </c>
      <c r="F372" s="92">
        <f>6000+15000</f>
        <v>21000</v>
      </c>
      <c r="G372" s="92">
        <f t="shared" si="9"/>
        <v>850</v>
      </c>
      <c r="H372" s="91"/>
    </row>
    <row r="373" spans="1:10">
      <c r="A373" s="91" t="s">
        <v>1200</v>
      </c>
      <c r="B373" s="91" t="s">
        <v>1201</v>
      </c>
      <c r="C373" s="91" t="s">
        <v>60</v>
      </c>
      <c r="D373" s="91" t="s">
        <v>1202</v>
      </c>
      <c r="E373" s="92">
        <f>14420+5830+1300</f>
        <v>21550</v>
      </c>
      <c r="F373" s="92">
        <v>1000</v>
      </c>
      <c r="G373" s="92">
        <f t="shared" si="9"/>
        <v>20550</v>
      </c>
      <c r="H373" s="91"/>
    </row>
    <row r="374" spans="1:10">
      <c r="A374" s="91" t="s">
        <v>1573</v>
      </c>
      <c r="B374" s="91" t="s">
        <v>1574</v>
      </c>
      <c r="C374" s="91" t="s">
        <v>1575</v>
      </c>
      <c r="D374" s="91" t="s">
        <v>1757</v>
      </c>
      <c r="E374" s="92">
        <v>110600</v>
      </c>
      <c r="F374" s="92">
        <v>25000</v>
      </c>
      <c r="G374" s="92">
        <f t="shared" si="9"/>
        <v>85600</v>
      </c>
      <c r="H374" s="91"/>
    </row>
    <row r="375" spans="1:10">
      <c r="A375" s="91" t="s">
        <v>1641</v>
      </c>
      <c r="B375" s="91" t="s">
        <v>1617</v>
      </c>
      <c r="C375" s="91" t="s">
        <v>1642</v>
      </c>
      <c r="D375" s="91" t="s">
        <v>1757</v>
      </c>
      <c r="E375" s="92">
        <v>562580</v>
      </c>
      <c r="F375" s="92">
        <v>10000</v>
      </c>
      <c r="G375" s="92">
        <f t="shared" si="9"/>
        <v>552580</v>
      </c>
      <c r="H375" s="91"/>
    </row>
    <row r="376" spans="1:10">
      <c r="A376" s="91" t="s">
        <v>1688</v>
      </c>
      <c r="B376" s="91" t="s">
        <v>1689</v>
      </c>
      <c r="C376" s="91" t="s">
        <v>1690</v>
      </c>
      <c r="D376" s="91" t="s">
        <v>1691</v>
      </c>
      <c r="E376" s="92">
        <v>151577</v>
      </c>
      <c r="F376" s="92">
        <v>80000</v>
      </c>
      <c r="G376" s="92">
        <f t="shared" si="9"/>
        <v>71577</v>
      </c>
      <c r="H376" s="91"/>
    </row>
    <row r="377" spans="1:10">
      <c r="A377" s="91" t="s">
        <v>1695</v>
      </c>
      <c r="B377" s="91" t="s">
        <v>1696</v>
      </c>
      <c r="C377" s="91" t="s">
        <v>1697</v>
      </c>
      <c r="D377" s="91" t="s">
        <v>1757</v>
      </c>
      <c r="E377" s="92">
        <v>309381</v>
      </c>
      <c r="F377" s="92">
        <v>200000</v>
      </c>
      <c r="G377" s="92">
        <f t="shared" si="9"/>
        <v>109381</v>
      </c>
      <c r="H377" s="91"/>
    </row>
    <row r="378" spans="1:10">
      <c r="A378" s="91" t="s">
        <v>503</v>
      </c>
      <c r="B378" s="91" t="s">
        <v>504</v>
      </c>
      <c r="C378" s="91" t="s">
        <v>505</v>
      </c>
      <c r="D378" s="91" t="s">
        <v>506</v>
      </c>
      <c r="E378" s="92">
        <v>31000</v>
      </c>
      <c r="F378" s="92">
        <v>8410</v>
      </c>
      <c r="G378" s="92">
        <f t="shared" si="9"/>
        <v>22590</v>
      </c>
      <c r="H378" s="91"/>
    </row>
    <row r="379" spans="1:10">
      <c r="A379" s="91" t="s">
        <v>522</v>
      </c>
      <c r="B379" s="91" t="s">
        <v>523</v>
      </c>
      <c r="C379" s="91" t="s">
        <v>524</v>
      </c>
      <c r="D379" s="91" t="s">
        <v>525</v>
      </c>
      <c r="E379" s="92">
        <v>17800</v>
      </c>
      <c r="F379" s="92">
        <v>11000</v>
      </c>
      <c r="G379" s="92">
        <f t="shared" si="9"/>
        <v>6800</v>
      </c>
      <c r="H379" s="91"/>
    </row>
    <row r="380" spans="1:10">
      <c r="A380" s="91" t="s">
        <v>687</v>
      </c>
      <c r="B380" s="91" t="s">
        <v>688</v>
      </c>
      <c r="C380" s="91" t="s">
        <v>524</v>
      </c>
      <c r="D380" s="91" t="s">
        <v>689</v>
      </c>
      <c r="E380" s="92">
        <v>9210</v>
      </c>
      <c r="F380" s="92"/>
      <c r="G380" s="92">
        <f t="shared" si="9"/>
        <v>9210</v>
      </c>
      <c r="H380" s="91"/>
    </row>
    <row r="381" spans="1:10">
      <c r="A381" s="91" t="s">
        <v>715</v>
      </c>
      <c r="B381" s="91" t="s">
        <v>716</v>
      </c>
      <c r="C381" s="91" t="s">
        <v>717</v>
      </c>
      <c r="D381" s="91" t="s">
        <v>1757</v>
      </c>
      <c r="E381" s="92">
        <v>680</v>
      </c>
      <c r="F381" s="92"/>
      <c r="G381" s="92">
        <f t="shared" si="9"/>
        <v>680</v>
      </c>
      <c r="H381" s="91"/>
    </row>
    <row r="382" spans="1:10">
      <c r="A382" s="91" t="s">
        <v>999</v>
      </c>
      <c r="B382" s="91" t="s">
        <v>6</v>
      </c>
      <c r="C382" s="91" t="s">
        <v>524</v>
      </c>
      <c r="D382" s="91" t="s">
        <v>1000</v>
      </c>
      <c r="E382" s="92">
        <v>7500</v>
      </c>
      <c r="F382" s="92"/>
      <c r="G382" s="92">
        <f t="shared" si="9"/>
        <v>7500</v>
      </c>
      <c r="H382" s="91"/>
    </row>
    <row r="383" spans="1:10">
      <c r="A383" s="91" t="s">
        <v>1001</v>
      </c>
      <c r="B383" s="91" t="s">
        <v>118</v>
      </c>
      <c r="C383" s="91" t="s">
        <v>524</v>
      </c>
      <c r="D383" s="91" t="s">
        <v>1757</v>
      </c>
      <c r="E383" s="92">
        <v>52150</v>
      </c>
      <c r="F383" s="92"/>
      <c r="G383" s="92">
        <f t="shared" si="9"/>
        <v>52150</v>
      </c>
      <c r="H383" s="91"/>
    </row>
    <row r="384" spans="1:10">
      <c r="A384" s="91" t="s">
        <v>1002</v>
      </c>
      <c r="B384" s="91" t="s">
        <v>1003</v>
      </c>
      <c r="C384" s="91" t="s">
        <v>524</v>
      </c>
      <c r="D384" s="91" t="s">
        <v>1757</v>
      </c>
      <c r="E384" s="92">
        <v>14850</v>
      </c>
      <c r="F384" s="92"/>
      <c r="G384" s="92">
        <f t="shared" si="9"/>
        <v>14850</v>
      </c>
      <c r="H384" s="91"/>
    </row>
    <row r="385" spans="1:9">
      <c r="A385" s="91" t="s">
        <v>1004</v>
      </c>
      <c r="B385" s="91" t="s">
        <v>345</v>
      </c>
      <c r="C385" s="91" t="s">
        <v>524</v>
      </c>
      <c r="D385" s="91" t="s">
        <v>1757</v>
      </c>
      <c r="E385" s="92">
        <v>8750</v>
      </c>
      <c r="F385" s="92"/>
      <c r="G385" s="92">
        <f>E385-F385</f>
        <v>8750</v>
      </c>
      <c r="H385" s="91"/>
    </row>
    <row r="386" spans="1:9">
      <c r="A386" s="91" t="s">
        <v>1162</v>
      </c>
      <c r="B386" s="91" t="s">
        <v>1163</v>
      </c>
      <c r="C386" s="91" t="s">
        <v>524</v>
      </c>
      <c r="D386" s="91" t="s">
        <v>1164</v>
      </c>
      <c r="E386" s="92">
        <v>5270</v>
      </c>
      <c r="F386" s="92">
        <v>4000</v>
      </c>
      <c r="G386" s="92">
        <f t="shared" ref="G386:G405" si="10">E386-F386</f>
        <v>1270</v>
      </c>
      <c r="H386" s="91"/>
    </row>
    <row r="387" spans="1:9">
      <c r="A387" s="91" t="s">
        <v>1171</v>
      </c>
      <c r="B387" s="91" t="s">
        <v>1172</v>
      </c>
      <c r="C387" s="91" t="s">
        <v>524</v>
      </c>
      <c r="D387" s="91" t="s">
        <v>1173</v>
      </c>
      <c r="E387" s="92">
        <v>3200</v>
      </c>
      <c r="F387" s="92">
        <v>2000</v>
      </c>
      <c r="G387" s="92">
        <f t="shared" si="10"/>
        <v>1200</v>
      </c>
      <c r="H387" s="91"/>
    </row>
    <row r="388" spans="1:9">
      <c r="A388" s="91" t="s">
        <v>70</v>
      </c>
      <c r="B388" s="91" t="s">
        <v>71</v>
      </c>
      <c r="C388" s="91" t="s">
        <v>72</v>
      </c>
      <c r="D388" s="91" t="s">
        <v>73</v>
      </c>
      <c r="E388" s="92">
        <v>110000</v>
      </c>
      <c r="F388" s="92">
        <v>70000</v>
      </c>
      <c r="G388" s="92">
        <f t="shared" si="10"/>
        <v>40000</v>
      </c>
      <c r="H388" s="91"/>
    </row>
    <row r="389" spans="1:9">
      <c r="A389" s="91" t="s">
        <v>91</v>
      </c>
      <c r="B389" s="91" t="s">
        <v>41</v>
      </c>
      <c r="C389" s="91" t="s">
        <v>72</v>
      </c>
      <c r="D389" s="91" t="s">
        <v>92</v>
      </c>
      <c r="E389" s="92">
        <v>500</v>
      </c>
      <c r="F389" s="92"/>
      <c r="G389" s="92">
        <f t="shared" si="10"/>
        <v>500</v>
      </c>
      <c r="H389" s="91"/>
    </row>
    <row r="390" spans="1:9">
      <c r="A390" s="91" t="s">
        <v>96</v>
      </c>
      <c r="B390" s="91" t="s">
        <v>97</v>
      </c>
      <c r="C390" s="91" t="s">
        <v>72</v>
      </c>
      <c r="D390" s="91" t="s">
        <v>98</v>
      </c>
      <c r="E390" s="92">
        <v>24000</v>
      </c>
      <c r="F390" s="92">
        <v>10000</v>
      </c>
      <c r="G390" s="92">
        <f t="shared" si="10"/>
        <v>14000</v>
      </c>
      <c r="H390" s="91"/>
    </row>
    <row r="391" spans="1:9">
      <c r="A391" s="91" t="s">
        <v>102</v>
      </c>
      <c r="B391" s="91" t="s">
        <v>103</v>
      </c>
      <c r="C391" s="91" t="s">
        <v>72</v>
      </c>
      <c r="D391" s="91" t="s">
        <v>1757</v>
      </c>
      <c r="E391" s="92">
        <v>11000</v>
      </c>
      <c r="F391" s="92">
        <v>10000</v>
      </c>
      <c r="G391" s="92">
        <f t="shared" si="10"/>
        <v>1000</v>
      </c>
      <c r="H391" s="91"/>
    </row>
    <row r="392" spans="1:9">
      <c r="A392" s="91" t="s">
        <v>761</v>
      </c>
      <c r="B392" s="91" t="s">
        <v>762</v>
      </c>
      <c r="C392" s="91" t="s">
        <v>72</v>
      </c>
      <c r="D392" s="91" t="s">
        <v>763</v>
      </c>
      <c r="E392" s="92">
        <v>24555</v>
      </c>
      <c r="F392" s="92"/>
      <c r="G392" s="92">
        <f t="shared" si="10"/>
        <v>24555</v>
      </c>
      <c r="H392" s="91"/>
    </row>
    <row r="393" spans="1:9">
      <c r="A393" s="91" t="s">
        <v>494</v>
      </c>
      <c r="B393" s="91" t="s">
        <v>495</v>
      </c>
      <c r="C393" s="91" t="s">
        <v>496</v>
      </c>
      <c r="D393" s="91" t="s">
        <v>497</v>
      </c>
      <c r="E393" s="92">
        <v>750</v>
      </c>
      <c r="F393" s="92"/>
      <c r="G393" s="92">
        <f t="shared" si="10"/>
        <v>750</v>
      </c>
      <c r="H393" s="91"/>
    </row>
    <row r="394" spans="1:9">
      <c r="A394" s="91" t="s">
        <v>726</v>
      </c>
      <c r="B394" s="91" t="s">
        <v>727</v>
      </c>
      <c r="C394" s="91" t="s">
        <v>496</v>
      </c>
      <c r="D394" s="91" t="s">
        <v>728</v>
      </c>
      <c r="E394" s="92">
        <v>7530</v>
      </c>
      <c r="F394" s="92"/>
      <c r="G394" s="92">
        <f t="shared" si="10"/>
        <v>7530</v>
      </c>
      <c r="H394" s="91"/>
    </row>
    <row r="395" spans="1:9">
      <c r="A395" s="91" t="s">
        <v>729</v>
      </c>
      <c r="B395" s="91" t="s">
        <v>161</v>
      </c>
      <c r="C395" s="91" t="s">
        <v>496</v>
      </c>
      <c r="D395" s="91" t="s">
        <v>1757</v>
      </c>
      <c r="E395" s="92">
        <v>1920</v>
      </c>
      <c r="F395" s="92"/>
      <c r="G395" s="92">
        <f t="shared" si="10"/>
        <v>1920</v>
      </c>
      <c r="H395" s="91"/>
    </row>
    <row r="396" spans="1:9">
      <c r="A396" s="91" t="s">
        <v>1531</v>
      </c>
      <c r="B396" s="91" t="s">
        <v>1532</v>
      </c>
      <c r="C396" s="91" t="s">
        <v>496</v>
      </c>
      <c r="D396" s="91" t="s">
        <v>1757</v>
      </c>
      <c r="E396" s="92">
        <v>127740</v>
      </c>
      <c r="F396" s="92">
        <v>80000</v>
      </c>
      <c r="G396" s="92">
        <f t="shared" si="10"/>
        <v>47740</v>
      </c>
      <c r="H396" s="91"/>
    </row>
    <row r="397" spans="1:9">
      <c r="A397" s="91" t="s">
        <v>2018</v>
      </c>
      <c r="B397" s="91" t="s">
        <v>2019</v>
      </c>
      <c r="C397" s="91" t="s">
        <v>2020</v>
      </c>
      <c r="D397" s="91"/>
      <c r="E397" s="92">
        <v>4200</v>
      </c>
      <c r="F397" s="92"/>
      <c r="G397" s="92">
        <f t="shared" si="10"/>
        <v>4200</v>
      </c>
      <c r="H397" s="91"/>
    </row>
    <row r="398" spans="1:9">
      <c r="A398" s="91" t="s">
        <v>2030</v>
      </c>
      <c r="B398" s="91" t="s">
        <v>2031</v>
      </c>
      <c r="C398" s="91" t="s">
        <v>2032</v>
      </c>
      <c r="D398" s="102">
        <v>1717074200</v>
      </c>
      <c r="E398" s="103">
        <v>3330</v>
      </c>
      <c r="F398" s="92"/>
      <c r="G398" s="92">
        <f t="shared" si="10"/>
        <v>3330</v>
      </c>
      <c r="H398" s="91"/>
    </row>
    <row r="399" spans="1:9">
      <c r="A399" s="91" t="s">
        <v>759</v>
      </c>
      <c r="B399" s="91" t="s">
        <v>760</v>
      </c>
      <c r="C399" s="91" t="s">
        <v>992</v>
      </c>
      <c r="D399" s="91" t="s">
        <v>1757</v>
      </c>
      <c r="E399" s="92">
        <v>500</v>
      </c>
      <c r="F399" s="92"/>
      <c r="G399" s="92">
        <f t="shared" si="10"/>
        <v>500</v>
      </c>
      <c r="H399" s="91"/>
    </row>
    <row r="400" spans="1:9">
      <c r="A400" s="91" t="s">
        <v>972</v>
      </c>
      <c r="B400" s="91" t="s">
        <v>973</v>
      </c>
      <c r="C400" s="91" t="s">
        <v>1751</v>
      </c>
      <c r="D400" s="91" t="s">
        <v>1757</v>
      </c>
      <c r="E400" s="92">
        <v>7500</v>
      </c>
      <c r="F400" s="92">
        <v>7000</v>
      </c>
      <c r="G400" s="92">
        <f t="shared" si="10"/>
        <v>500</v>
      </c>
      <c r="H400" s="91"/>
      <c r="I400" s="60">
        <v>45868</v>
      </c>
    </row>
    <row r="401" spans="1:8">
      <c r="A401" s="91" t="s">
        <v>991</v>
      </c>
      <c r="B401" s="91" t="s">
        <v>109</v>
      </c>
      <c r="C401" s="91" t="s">
        <v>992</v>
      </c>
      <c r="D401" s="91" t="s">
        <v>1757</v>
      </c>
      <c r="E401" s="92">
        <v>16010</v>
      </c>
      <c r="F401" s="92">
        <v>9000</v>
      </c>
      <c r="G401" s="92">
        <f t="shared" si="10"/>
        <v>7010</v>
      </c>
      <c r="H401" s="91"/>
    </row>
    <row r="402" spans="1:8">
      <c r="A402" s="91" t="s">
        <v>1186</v>
      </c>
      <c r="B402" s="91" t="s">
        <v>618</v>
      </c>
      <c r="C402" s="91" t="s">
        <v>992</v>
      </c>
      <c r="D402" s="91" t="s">
        <v>1757</v>
      </c>
      <c r="E402" s="92">
        <v>30410</v>
      </c>
      <c r="F402" s="92">
        <f>15000+10000</f>
        <v>25000</v>
      </c>
      <c r="G402" s="92">
        <f t="shared" si="10"/>
        <v>5410</v>
      </c>
      <c r="H402" s="91"/>
    </row>
    <row r="403" spans="1:8">
      <c r="A403" s="91" t="s">
        <v>1510</v>
      </c>
      <c r="B403" s="91" t="s">
        <v>1511</v>
      </c>
      <c r="C403" s="91" t="s">
        <v>992</v>
      </c>
      <c r="D403" s="91" t="s">
        <v>1512</v>
      </c>
      <c r="E403" s="92">
        <v>76000</v>
      </c>
      <c r="F403" s="92"/>
      <c r="G403" s="92">
        <f t="shared" si="10"/>
        <v>76000</v>
      </c>
      <c r="H403" s="91"/>
    </row>
    <row r="404" spans="1:8">
      <c r="A404" s="91"/>
      <c r="B404" s="91"/>
      <c r="C404" s="91"/>
      <c r="D404" s="91"/>
      <c r="E404" s="92"/>
      <c r="F404" s="92"/>
      <c r="G404" s="92">
        <f t="shared" si="10"/>
        <v>0</v>
      </c>
      <c r="H404" s="91"/>
    </row>
    <row r="405" spans="1:8">
      <c r="A405" s="91"/>
      <c r="B405" s="91"/>
      <c r="C405" s="91"/>
      <c r="D405" s="91"/>
      <c r="E405" s="92"/>
      <c r="F405" s="92"/>
      <c r="G405" s="92">
        <f t="shared" si="10"/>
        <v>0</v>
      </c>
      <c r="H405" s="91"/>
    </row>
    <row r="406" spans="1:8">
      <c r="A406" s="91" t="s">
        <v>36</v>
      </c>
      <c r="B406" s="91" t="s">
        <v>37</v>
      </c>
      <c r="C406" s="91" t="s">
        <v>38</v>
      </c>
      <c r="D406" s="91" t="s">
        <v>39</v>
      </c>
      <c r="E406" s="92">
        <v>1320</v>
      </c>
      <c r="F406" s="92"/>
      <c r="G406" s="92">
        <f>E406-F406</f>
        <v>1320</v>
      </c>
      <c r="H406" s="91"/>
    </row>
    <row r="407" spans="1:8">
      <c r="A407" s="91" t="s">
        <v>52</v>
      </c>
      <c r="B407" s="91" t="s">
        <v>53</v>
      </c>
      <c r="C407" s="91" t="s">
        <v>38</v>
      </c>
      <c r="D407" s="91" t="s">
        <v>54</v>
      </c>
      <c r="E407" s="92">
        <v>33320</v>
      </c>
      <c r="F407" s="92"/>
      <c r="G407" s="92">
        <f t="shared" ref="G407:G422" si="11">E407-F407</f>
        <v>33320</v>
      </c>
      <c r="H407" s="91"/>
    </row>
    <row r="408" spans="1:8">
      <c r="A408" s="91" t="s">
        <v>55</v>
      </c>
      <c r="B408" s="91" t="s">
        <v>56</v>
      </c>
      <c r="C408" s="91" t="s">
        <v>57</v>
      </c>
      <c r="D408" s="91" t="s">
        <v>58</v>
      </c>
      <c r="E408" s="92">
        <v>1000</v>
      </c>
      <c r="F408" s="92"/>
      <c r="G408" s="92">
        <f t="shared" si="11"/>
        <v>1000</v>
      </c>
      <c r="H408" s="91"/>
    </row>
    <row r="409" spans="1:8">
      <c r="A409" s="91" t="s">
        <v>93</v>
      </c>
      <c r="B409" s="91" t="s">
        <v>94</v>
      </c>
      <c r="C409" s="91" t="s">
        <v>38</v>
      </c>
      <c r="D409" s="91" t="s">
        <v>95</v>
      </c>
      <c r="E409" s="92">
        <v>23000</v>
      </c>
      <c r="F409" s="92"/>
      <c r="G409" s="92">
        <f t="shared" si="11"/>
        <v>23000</v>
      </c>
      <c r="H409" s="91"/>
    </row>
    <row r="410" spans="1:8">
      <c r="A410" s="91" t="s">
        <v>188</v>
      </c>
      <c r="B410" s="91" t="s">
        <v>189</v>
      </c>
      <c r="C410" s="91" t="s">
        <v>190</v>
      </c>
      <c r="D410" s="91" t="s">
        <v>191</v>
      </c>
      <c r="E410" s="92">
        <v>22000</v>
      </c>
      <c r="F410" s="92"/>
      <c r="G410" s="92">
        <f t="shared" si="11"/>
        <v>22000</v>
      </c>
      <c r="H410" s="91"/>
    </row>
    <row r="411" spans="1:8">
      <c r="A411" s="91" t="s">
        <v>219</v>
      </c>
      <c r="B411" s="91" t="s">
        <v>220</v>
      </c>
      <c r="C411" s="91" t="s">
        <v>38</v>
      </c>
      <c r="D411" s="91" t="s">
        <v>1757</v>
      </c>
      <c r="E411" s="92">
        <v>30000</v>
      </c>
      <c r="F411" s="92">
        <v>18000</v>
      </c>
      <c r="G411" s="92">
        <f t="shared" si="11"/>
        <v>12000</v>
      </c>
      <c r="H411" s="91"/>
    </row>
    <row r="412" spans="1:8">
      <c r="A412" s="91" t="s">
        <v>293</v>
      </c>
      <c r="B412" s="91" t="s">
        <v>294</v>
      </c>
      <c r="C412" s="91" t="s">
        <v>190</v>
      </c>
      <c r="D412" s="91" t="s">
        <v>1757</v>
      </c>
      <c r="E412" s="92">
        <v>11000</v>
      </c>
      <c r="F412" s="92"/>
      <c r="G412" s="92">
        <f t="shared" si="11"/>
        <v>11000</v>
      </c>
      <c r="H412" s="91"/>
    </row>
    <row r="413" spans="1:8">
      <c r="A413" s="91" t="s">
        <v>299</v>
      </c>
      <c r="B413" s="91" t="s">
        <v>300</v>
      </c>
      <c r="C413" s="91" t="s">
        <v>301</v>
      </c>
      <c r="D413" s="91" t="s">
        <v>1757</v>
      </c>
      <c r="E413" s="92">
        <v>16000</v>
      </c>
      <c r="F413" s="92"/>
      <c r="G413" s="92">
        <f t="shared" si="11"/>
        <v>16000</v>
      </c>
      <c r="H413" s="91"/>
    </row>
    <row r="414" spans="1:8">
      <c r="A414" s="91" t="s">
        <v>342</v>
      </c>
      <c r="B414" s="91" t="s">
        <v>343</v>
      </c>
      <c r="C414" s="91" t="s">
        <v>190</v>
      </c>
      <c r="D414" s="91" t="s">
        <v>1757</v>
      </c>
      <c r="E414" s="92">
        <v>16590</v>
      </c>
      <c r="F414" s="92"/>
      <c r="G414" s="92">
        <f t="shared" si="11"/>
        <v>16590</v>
      </c>
      <c r="H414" s="91"/>
    </row>
    <row r="415" spans="1:8">
      <c r="A415" s="91" t="s">
        <v>380</v>
      </c>
      <c r="B415" s="91" t="s">
        <v>381</v>
      </c>
      <c r="C415" s="91" t="s">
        <v>382</v>
      </c>
      <c r="D415" s="91" t="s">
        <v>383</v>
      </c>
      <c r="E415" s="92">
        <v>75650</v>
      </c>
      <c r="F415" s="92">
        <v>20000</v>
      </c>
      <c r="G415" s="92">
        <f t="shared" si="11"/>
        <v>55650</v>
      </c>
      <c r="H415" s="91"/>
    </row>
    <row r="416" spans="1:8">
      <c r="A416" s="91" t="s">
        <v>409</v>
      </c>
      <c r="B416" s="91" t="s">
        <v>410</v>
      </c>
      <c r="C416" s="91" t="s">
        <v>190</v>
      </c>
      <c r="D416" s="91" t="s">
        <v>1757</v>
      </c>
      <c r="E416" s="92">
        <v>44000</v>
      </c>
      <c r="F416" s="92"/>
      <c r="G416" s="92">
        <f t="shared" si="11"/>
        <v>44000</v>
      </c>
      <c r="H416" s="91"/>
    </row>
    <row r="417" spans="1:8">
      <c r="A417" s="91" t="s">
        <v>448</v>
      </c>
      <c r="B417" s="91" t="s">
        <v>449</v>
      </c>
      <c r="C417" s="91" t="s">
        <v>190</v>
      </c>
      <c r="D417" s="91" t="s">
        <v>1757</v>
      </c>
      <c r="E417" s="92">
        <v>20000</v>
      </c>
      <c r="F417" s="92"/>
      <c r="G417" s="92">
        <f t="shared" si="11"/>
        <v>20000</v>
      </c>
      <c r="H417" s="91"/>
    </row>
    <row r="418" spans="1:8">
      <c r="A418" s="91" t="s">
        <v>453</v>
      </c>
      <c r="B418" s="91" t="s">
        <v>345</v>
      </c>
      <c r="C418" s="91" t="s">
        <v>190</v>
      </c>
      <c r="D418" s="91" t="s">
        <v>1757</v>
      </c>
      <c r="E418" s="92">
        <v>5700</v>
      </c>
      <c r="F418" s="92"/>
      <c r="G418" s="92">
        <f t="shared" si="11"/>
        <v>5700</v>
      </c>
      <c r="H418" s="91"/>
    </row>
    <row r="419" spans="1:8">
      <c r="A419" s="91" t="s">
        <v>483</v>
      </c>
      <c r="B419" s="91" t="s">
        <v>484</v>
      </c>
      <c r="C419" s="91" t="s">
        <v>301</v>
      </c>
      <c r="D419" s="91" t="s">
        <v>485</v>
      </c>
      <c r="E419" s="92">
        <v>10000</v>
      </c>
      <c r="F419" s="92"/>
      <c r="G419" s="92">
        <f t="shared" si="11"/>
        <v>10000</v>
      </c>
      <c r="H419" s="91"/>
    </row>
    <row r="420" spans="1:8">
      <c r="A420" s="91" t="s">
        <v>486</v>
      </c>
      <c r="B420" s="91" t="s">
        <v>487</v>
      </c>
      <c r="C420" s="91" t="s">
        <v>190</v>
      </c>
      <c r="D420" s="91" t="s">
        <v>1757</v>
      </c>
      <c r="E420" s="92">
        <v>17020</v>
      </c>
      <c r="F420" s="92">
        <v>9000</v>
      </c>
      <c r="G420" s="92">
        <f t="shared" si="11"/>
        <v>8020</v>
      </c>
      <c r="H420" s="91"/>
    </row>
    <row r="421" spans="1:8">
      <c r="A421" s="91" t="s">
        <v>498</v>
      </c>
      <c r="B421" s="91" t="s">
        <v>161</v>
      </c>
      <c r="C421" s="91" t="s">
        <v>499</v>
      </c>
      <c r="D421" s="91" t="s">
        <v>500</v>
      </c>
      <c r="E421" s="92">
        <v>10310</v>
      </c>
      <c r="F421" s="92"/>
      <c r="G421" s="92">
        <f t="shared" si="11"/>
        <v>10310</v>
      </c>
      <c r="H421" s="91"/>
    </row>
    <row r="422" spans="1:8">
      <c r="A422" s="91" t="s">
        <v>541</v>
      </c>
      <c r="B422" s="91" t="s">
        <v>542</v>
      </c>
      <c r="C422" s="91" t="s">
        <v>190</v>
      </c>
      <c r="D422" s="91" t="s">
        <v>1757</v>
      </c>
      <c r="E422" s="92">
        <v>36900</v>
      </c>
      <c r="F422" s="92"/>
      <c r="G422" s="92">
        <f t="shared" si="11"/>
        <v>36900</v>
      </c>
      <c r="H422" s="91"/>
    </row>
    <row r="423" spans="1:8">
      <c r="A423" s="91" t="s">
        <v>556</v>
      </c>
      <c r="B423" s="91" t="s">
        <v>557</v>
      </c>
      <c r="C423" s="91" t="s">
        <v>382</v>
      </c>
      <c r="D423" s="91" t="s">
        <v>1757</v>
      </c>
      <c r="E423" s="92">
        <v>6500</v>
      </c>
      <c r="F423" s="92"/>
      <c r="G423" s="92">
        <f>E423-F423</f>
        <v>6500</v>
      </c>
      <c r="H423" s="91"/>
    </row>
    <row r="424" spans="1:8">
      <c r="A424" s="91" t="s">
        <v>570</v>
      </c>
      <c r="B424" s="91" t="s">
        <v>571</v>
      </c>
      <c r="C424" s="91" t="s">
        <v>190</v>
      </c>
      <c r="D424" s="91" t="s">
        <v>1757</v>
      </c>
      <c r="E424" s="92">
        <v>3000</v>
      </c>
      <c r="F424" s="92"/>
      <c r="G424" s="92">
        <f t="shared" ref="G424:G449" si="12">E424-F424</f>
        <v>3000</v>
      </c>
      <c r="H424" s="91"/>
    </row>
    <row r="425" spans="1:8">
      <c r="A425" s="91" t="s">
        <v>579</v>
      </c>
      <c r="B425" s="91" t="s">
        <v>580</v>
      </c>
      <c r="C425" s="91" t="s">
        <v>190</v>
      </c>
      <c r="D425" s="91" t="s">
        <v>581</v>
      </c>
      <c r="E425" s="92">
        <v>40000</v>
      </c>
      <c r="F425" s="92"/>
      <c r="G425" s="92">
        <f t="shared" si="12"/>
        <v>40000</v>
      </c>
      <c r="H425" s="91"/>
    </row>
    <row r="426" spans="1:8">
      <c r="A426" s="91" t="s">
        <v>606</v>
      </c>
      <c r="B426" s="91" t="s">
        <v>607</v>
      </c>
      <c r="C426" s="91" t="s">
        <v>190</v>
      </c>
      <c r="D426" s="91" t="s">
        <v>608</v>
      </c>
      <c r="E426" s="92">
        <v>108495</v>
      </c>
      <c r="F426" s="92">
        <v>50000</v>
      </c>
      <c r="G426" s="92">
        <f t="shared" si="12"/>
        <v>58495</v>
      </c>
      <c r="H426" s="91"/>
    </row>
    <row r="427" spans="1:8">
      <c r="A427" s="91" t="s">
        <v>621</v>
      </c>
      <c r="B427" s="91" t="s">
        <v>432</v>
      </c>
      <c r="C427" s="91" t="s">
        <v>38</v>
      </c>
      <c r="D427" s="91" t="s">
        <v>1757</v>
      </c>
      <c r="E427" s="92">
        <v>39100</v>
      </c>
      <c r="F427" s="92">
        <v>20000</v>
      </c>
      <c r="G427" s="92">
        <f t="shared" si="12"/>
        <v>19100</v>
      </c>
      <c r="H427" s="91"/>
    </row>
    <row r="428" spans="1:8">
      <c r="A428" s="91" t="s">
        <v>632</v>
      </c>
      <c r="B428" s="91" t="s">
        <v>633</v>
      </c>
      <c r="C428" s="91" t="s">
        <v>190</v>
      </c>
      <c r="D428" s="91" t="s">
        <v>1757</v>
      </c>
      <c r="E428" s="92">
        <v>22000</v>
      </c>
      <c r="F428" s="92"/>
      <c r="G428" s="92">
        <f t="shared" si="12"/>
        <v>22000</v>
      </c>
      <c r="H428" s="91"/>
    </row>
    <row r="429" spans="1:8">
      <c r="A429" s="91" t="s">
        <v>700</v>
      </c>
      <c r="B429" s="91" t="s">
        <v>701</v>
      </c>
      <c r="C429" s="91" t="s">
        <v>190</v>
      </c>
      <c r="D429" s="91" t="s">
        <v>1757</v>
      </c>
      <c r="E429" s="92">
        <v>85405</v>
      </c>
      <c r="F429" s="92">
        <f>30000+20000</f>
        <v>50000</v>
      </c>
      <c r="G429" s="92">
        <f t="shared" si="12"/>
        <v>35405</v>
      </c>
      <c r="H429" s="91"/>
    </row>
    <row r="430" spans="1:8">
      <c r="A430" s="91" t="s">
        <v>704</v>
      </c>
      <c r="B430" s="91" t="s">
        <v>705</v>
      </c>
      <c r="C430" s="91" t="s">
        <v>301</v>
      </c>
      <c r="D430" s="91" t="s">
        <v>1757</v>
      </c>
      <c r="E430" s="92">
        <v>20500</v>
      </c>
      <c r="F430" s="92">
        <v>5000</v>
      </c>
      <c r="G430" s="92">
        <f t="shared" si="12"/>
        <v>15500</v>
      </c>
      <c r="H430" s="91"/>
    </row>
    <row r="431" spans="1:8">
      <c r="A431" s="91" t="s">
        <v>706</v>
      </c>
      <c r="B431" s="91" t="s">
        <v>707</v>
      </c>
      <c r="C431" s="91" t="s">
        <v>301</v>
      </c>
      <c r="D431" s="91" t="s">
        <v>1757</v>
      </c>
      <c r="E431" s="92">
        <v>100000</v>
      </c>
      <c r="F431" s="92">
        <v>30000</v>
      </c>
      <c r="G431" s="92">
        <f t="shared" si="12"/>
        <v>70000</v>
      </c>
      <c r="H431" s="91"/>
    </row>
    <row r="432" spans="1:8">
      <c r="A432" s="91" t="s">
        <v>718</v>
      </c>
      <c r="B432" s="91" t="s">
        <v>719</v>
      </c>
      <c r="C432" s="91" t="s">
        <v>382</v>
      </c>
      <c r="D432" s="91" t="s">
        <v>1757</v>
      </c>
      <c r="E432" s="92">
        <v>300</v>
      </c>
      <c r="F432" s="92"/>
      <c r="G432" s="92">
        <f t="shared" si="12"/>
        <v>300</v>
      </c>
      <c r="H432" s="91"/>
    </row>
    <row r="433" spans="1:8">
      <c r="A433" s="91" t="s">
        <v>742</v>
      </c>
      <c r="B433" s="91" t="s">
        <v>743</v>
      </c>
      <c r="C433" s="91" t="s">
        <v>190</v>
      </c>
      <c r="D433" s="91" t="s">
        <v>1757</v>
      </c>
      <c r="E433" s="92">
        <v>6500</v>
      </c>
      <c r="F433" s="92"/>
      <c r="G433" s="92">
        <f t="shared" si="12"/>
        <v>6500</v>
      </c>
      <c r="H433" s="91"/>
    </row>
    <row r="434" spans="1:8">
      <c r="A434" s="91" t="s">
        <v>746</v>
      </c>
      <c r="B434" s="91" t="s">
        <v>747</v>
      </c>
      <c r="C434" s="91" t="s">
        <v>57</v>
      </c>
      <c r="D434" s="91" t="s">
        <v>1757</v>
      </c>
      <c r="E434" s="92">
        <v>3200</v>
      </c>
      <c r="F434" s="92"/>
      <c r="G434" s="92">
        <f t="shared" si="12"/>
        <v>3200</v>
      </c>
      <c r="H434" s="91"/>
    </row>
    <row r="435" spans="1:8">
      <c r="A435" s="91" t="s">
        <v>751</v>
      </c>
      <c r="B435" s="91" t="s">
        <v>752</v>
      </c>
      <c r="C435" s="91" t="s">
        <v>38</v>
      </c>
      <c r="D435" s="91" t="s">
        <v>1757</v>
      </c>
      <c r="E435" s="92">
        <v>240</v>
      </c>
      <c r="F435" s="92"/>
      <c r="G435" s="92">
        <f t="shared" si="12"/>
        <v>240</v>
      </c>
      <c r="H435" s="91"/>
    </row>
    <row r="436" spans="1:8">
      <c r="A436" s="91" t="s">
        <v>753</v>
      </c>
      <c r="B436" s="91" t="s">
        <v>754</v>
      </c>
      <c r="C436" s="91" t="s">
        <v>190</v>
      </c>
      <c r="D436" s="91" t="s">
        <v>1757</v>
      </c>
      <c r="E436" s="92">
        <v>960</v>
      </c>
      <c r="F436" s="92"/>
      <c r="G436" s="92">
        <f t="shared" si="12"/>
        <v>960</v>
      </c>
      <c r="H436" s="91"/>
    </row>
    <row r="437" spans="1:8">
      <c r="A437" s="91" t="s">
        <v>823</v>
      </c>
      <c r="B437" s="91" t="s">
        <v>824</v>
      </c>
      <c r="C437" s="91" t="s">
        <v>301</v>
      </c>
      <c r="D437" s="91" t="s">
        <v>1757</v>
      </c>
      <c r="E437" s="92">
        <v>210</v>
      </c>
      <c r="F437" s="92"/>
      <c r="G437" s="92">
        <f t="shared" si="12"/>
        <v>210</v>
      </c>
      <c r="H437" s="91"/>
    </row>
    <row r="438" spans="1:8">
      <c r="A438" s="91" t="s">
        <v>825</v>
      </c>
      <c r="B438" s="91" t="s">
        <v>826</v>
      </c>
      <c r="C438" s="91" t="s">
        <v>827</v>
      </c>
      <c r="D438" s="91" t="s">
        <v>1757</v>
      </c>
      <c r="E438" s="92">
        <v>740</v>
      </c>
      <c r="F438" s="92"/>
      <c r="G438" s="92">
        <f t="shared" si="12"/>
        <v>740</v>
      </c>
      <c r="H438" s="91"/>
    </row>
    <row r="439" spans="1:8">
      <c r="A439" s="91" t="s">
        <v>828</v>
      </c>
      <c r="B439" s="91" t="s">
        <v>829</v>
      </c>
      <c r="C439" s="91" t="s">
        <v>190</v>
      </c>
      <c r="D439" s="91" t="s">
        <v>1757</v>
      </c>
      <c r="E439" s="92">
        <v>1200</v>
      </c>
      <c r="F439" s="92"/>
      <c r="G439" s="92">
        <f t="shared" si="12"/>
        <v>1200</v>
      </c>
      <c r="H439" s="91"/>
    </row>
    <row r="440" spans="1:8">
      <c r="A440" s="91" t="s">
        <v>867</v>
      </c>
      <c r="B440" s="91" t="s">
        <v>868</v>
      </c>
      <c r="C440" s="91" t="s">
        <v>38</v>
      </c>
      <c r="D440" s="91" t="s">
        <v>869</v>
      </c>
      <c r="E440" s="92">
        <v>14370</v>
      </c>
      <c r="F440" s="92"/>
      <c r="G440" s="92">
        <f t="shared" si="12"/>
        <v>14370</v>
      </c>
      <c r="H440" s="91"/>
    </row>
    <row r="441" spans="1:8">
      <c r="A441" s="91" t="s">
        <v>905</v>
      </c>
      <c r="B441" s="91" t="s">
        <v>906</v>
      </c>
      <c r="C441" s="91" t="s">
        <v>190</v>
      </c>
      <c r="D441" s="91" t="s">
        <v>1757</v>
      </c>
      <c r="E441" s="92">
        <v>152650</v>
      </c>
      <c r="F441" s="92"/>
      <c r="G441" s="92">
        <f t="shared" si="12"/>
        <v>152650</v>
      </c>
      <c r="H441" s="91"/>
    </row>
    <row r="442" spans="1:8">
      <c r="A442" s="91" t="s">
        <v>912</v>
      </c>
      <c r="B442" s="91" t="s">
        <v>913</v>
      </c>
      <c r="C442" s="91" t="s">
        <v>190</v>
      </c>
      <c r="D442" s="91" t="s">
        <v>1757</v>
      </c>
      <c r="E442" s="92">
        <v>27000</v>
      </c>
      <c r="F442" s="92">
        <v>10000</v>
      </c>
      <c r="G442" s="92">
        <f t="shared" si="12"/>
        <v>17000</v>
      </c>
      <c r="H442" s="91"/>
    </row>
    <row r="443" spans="1:8">
      <c r="A443" s="91" t="s">
        <v>925</v>
      </c>
      <c r="B443" s="91" t="s">
        <v>926</v>
      </c>
      <c r="C443" s="91" t="s">
        <v>190</v>
      </c>
      <c r="D443" s="91" t="s">
        <v>1757</v>
      </c>
      <c r="E443" s="92">
        <v>7240</v>
      </c>
      <c r="F443" s="92"/>
      <c r="G443" s="92">
        <f t="shared" si="12"/>
        <v>7240</v>
      </c>
      <c r="H443" s="91"/>
    </row>
    <row r="444" spans="1:8">
      <c r="A444" s="91" t="s">
        <v>927</v>
      </c>
      <c r="B444" s="91" t="s">
        <v>928</v>
      </c>
      <c r="C444" s="91" t="s">
        <v>190</v>
      </c>
      <c r="D444" s="91" t="s">
        <v>1757</v>
      </c>
      <c r="E444" s="92">
        <v>16500</v>
      </c>
      <c r="F444" s="92"/>
      <c r="G444" s="92">
        <f t="shared" si="12"/>
        <v>16500</v>
      </c>
      <c r="H444" s="91"/>
    </row>
    <row r="445" spans="1:8">
      <c r="A445" s="91" t="s">
        <v>966</v>
      </c>
      <c r="B445" s="91" t="s">
        <v>967</v>
      </c>
      <c r="C445" s="91" t="s">
        <v>301</v>
      </c>
      <c r="D445" s="91" t="s">
        <v>1757</v>
      </c>
      <c r="E445" s="92">
        <v>2650</v>
      </c>
      <c r="F445" s="92"/>
      <c r="G445" s="92">
        <f t="shared" si="12"/>
        <v>2650</v>
      </c>
      <c r="H445" s="91"/>
    </row>
    <row r="446" spans="1:8">
      <c r="A446" s="91" t="s">
        <v>968</v>
      </c>
      <c r="B446" s="91" t="s">
        <v>532</v>
      </c>
      <c r="C446" s="91" t="s">
        <v>57</v>
      </c>
      <c r="D446" s="91" t="s">
        <v>1757</v>
      </c>
      <c r="E446" s="92">
        <v>17215</v>
      </c>
      <c r="F446" s="92">
        <v>10000</v>
      </c>
      <c r="G446" s="92">
        <f t="shared" si="12"/>
        <v>7215</v>
      </c>
      <c r="H446" s="91"/>
    </row>
    <row r="447" spans="1:8">
      <c r="A447" s="91" t="s">
        <v>981</v>
      </c>
      <c r="B447" s="91" t="s">
        <v>982</v>
      </c>
      <c r="C447" s="91" t="s">
        <v>382</v>
      </c>
      <c r="D447" s="91" t="s">
        <v>1757</v>
      </c>
      <c r="E447" s="92">
        <v>7000</v>
      </c>
      <c r="F447" s="92"/>
      <c r="G447" s="92">
        <f t="shared" si="12"/>
        <v>7000</v>
      </c>
      <c r="H447" s="91"/>
    </row>
    <row r="448" spans="1:8">
      <c r="A448" s="91" t="s">
        <v>1049</v>
      </c>
      <c r="B448" s="91" t="s">
        <v>1050</v>
      </c>
      <c r="C448" s="91" t="s">
        <v>190</v>
      </c>
      <c r="D448" s="91" t="s">
        <v>1757</v>
      </c>
      <c r="E448" s="92">
        <v>6700</v>
      </c>
      <c r="F448" s="92"/>
      <c r="G448" s="92">
        <f t="shared" si="12"/>
        <v>6700</v>
      </c>
      <c r="H448" s="91"/>
    </row>
    <row r="449" spans="1:18">
      <c r="A449" s="91" t="s">
        <v>1108</v>
      </c>
      <c r="B449" s="91" t="s">
        <v>1109</v>
      </c>
      <c r="C449" s="91" t="s">
        <v>382</v>
      </c>
      <c r="D449" s="91" t="s">
        <v>1110</v>
      </c>
      <c r="E449" s="92">
        <v>550</v>
      </c>
      <c r="F449" s="92"/>
      <c r="G449" s="92">
        <f t="shared" si="12"/>
        <v>550</v>
      </c>
      <c r="H449" s="91"/>
    </row>
    <row r="450" spans="1:18">
      <c r="A450" s="91" t="s">
        <v>1126</v>
      </c>
      <c r="B450" s="91" t="s">
        <v>1127</v>
      </c>
      <c r="C450" s="91" t="s">
        <v>382</v>
      </c>
      <c r="D450" s="91" t="s">
        <v>1128</v>
      </c>
      <c r="E450" s="92">
        <v>1290</v>
      </c>
      <c r="F450" s="92">
        <v>1000</v>
      </c>
      <c r="G450" s="92">
        <f>E450-F450</f>
        <v>290</v>
      </c>
      <c r="H450" s="91"/>
    </row>
    <row r="451" spans="1:18">
      <c r="A451" s="91" t="s">
        <v>1191</v>
      </c>
      <c r="B451" s="91" t="s">
        <v>481</v>
      </c>
      <c r="C451" s="91" t="s">
        <v>499</v>
      </c>
      <c r="D451" s="91" t="s">
        <v>1192</v>
      </c>
      <c r="E451" s="92">
        <v>11550</v>
      </c>
      <c r="F451" s="92">
        <f>5000+6550</f>
        <v>11550</v>
      </c>
      <c r="G451" s="92">
        <f t="shared" ref="G451:G461" si="13">E451-F451</f>
        <v>0</v>
      </c>
      <c r="H451" s="91"/>
    </row>
    <row r="452" spans="1:18">
      <c r="A452" s="91" t="s">
        <v>1338</v>
      </c>
      <c r="B452" s="91" t="s">
        <v>1339</v>
      </c>
      <c r="C452" s="91" t="s">
        <v>57</v>
      </c>
      <c r="D452" s="91" t="s">
        <v>1757</v>
      </c>
      <c r="E452" s="92">
        <v>38400</v>
      </c>
      <c r="F452" s="92"/>
      <c r="G452" s="92">
        <f t="shared" si="13"/>
        <v>38400</v>
      </c>
      <c r="H452" s="91"/>
    </row>
    <row r="453" spans="1:18">
      <c r="A453" s="91" t="s">
        <v>1351</v>
      </c>
      <c r="B453" s="91" t="s">
        <v>1352</v>
      </c>
      <c r="C453" s="91" t="s">
        <v>190</v>
      </c>
      <c r="D453" s="91" t="s">
        <v>1757</v>
      </c>
      <c r="E453" s="92">
        <v>9800</v>
      </c>
      <c r="F453" s="92">
        <v>7000</v>
      </c>
      <c r="G453" s="92">
        <f t="shared" si="13"/>
        <v>2800</v>
      </c>
      <c r="H453" s="91"/>
    </row>
    <row r="454" spans="1:18">
      <c r="A454" s="91" t="s">
        <v>1353</v>
      </c>
      <c r="B454" s="91" t="s">
        <v>1354</v>
      </c>
      <c r="C454" s="91" t="s">
        <v>190</v>
      </c>
      <c r="D454" s="91" t="s">
        <v>1757</v>
      </c>
      <c r="E454" s="92">
        <v>19300</v>
      </c>
      <c r="F454" s="92"/>
      <c r="G454" s="92">
        <f t="shared" si="13"/>
        <v>19300</v>
      </c>
      <c r="H454" s="91"/>
    </row>
    <row r="455" spans="1:18">
      <c r="A455" s="91" t="s">
        <v>1355</v>
      </c>
      <c r="B455" s="91" t="s">
        <v>1356</v>
      </c>
      <c r="C455" s="91" t="s">
        <v>190</v>
      </c>
      <c r="D455" s="91" t="s">
        <v>1757</v>
      </c>
      <c r="E455" s="92">
        <v>9550</v>
      </c>
      <c r="F455" s="92"/>
      <c r="G455" s="92">
        <f t="shared" si="13"/>
        <v>9550</v>
      </c>
      <c r="H455" s="91"/>
    </row>
    <row r="456" spans="1:18">
      <c r="A456" s="91" t="s">
        <v>1365</v>
      </c>
      <c r="B456" s="91" t="s">
        <v>1366</v>
      </c>
      <c r="C456" s="91" t="s">
        <v>57</v>
      </c>
      <c r="D456" s="91" t="s">
        <v>1757</v>
      </c>
      <c r="E456" s="92">
        <v>30370</v>
      </c>
      <c r="F456" s="92">
        <v>10000</v>
      </c>
      <c r="G456" s="92">
        <f t="shared" si="13"/>
        <v>20370</v>
      </c>
      <c r="H456" s="91"/>
    </row>
    <row r="457" spans="1:18">
      <c r="A457" s="91" t="s">
        <v>1367</v>
      </c>
      <c r="B457" s="91" t="s">
        <v>1368</v>
      </c>
      <c r="C457" s="91" t="s">
        <v>57</v>
      </c>
      <c r="D457" s="91" t="s">
        <v>1369</v>
      </c>
      <c r="E457" s="92">
        <v>84470</v>
      </c>
      <c r="F457" s="92">
        <v>55000</v>
      </c>
      <c r="G457" s="92">
        <f t="shared" si="13"/>
        <v>29470</v>
      </c>
      <c r="H457" s="91"/>
    </row>
    <row r="458" spans="1:18">
      <c r="A458" s="91" t="s">
        <v>1496</v>
      </c>
      <c r="B458" s="91" t="s">
        <v>1497</v>
      </c>
      <c r="C458" s="91" t="s">
        <v>190</v>
      </c>
      <c r="D458" s="91" t="s">
        <v>1757</v>
      </c>
      <c r="E458" s="92">
        <v>19179</v>
      </c>
      <c r="F458" s="92"/>
      <c r="G458" s="92">
        <f t="shared" si="13"/>
        <v>19179</v>
      </c>
      <c r="H458" s="91"/>
    </row>
    <row r="459" spans="1:18">
      <c r="A459" s="91" t="s">
        <v>1518</v>
      </c>
      <c r="B459" s="91" t="s">
        <v>1519</v>
      </c>
      <c r="C459" s="91" t="s">
        <v>190</v>
      </c>
      <c r="D459" s="91" t="s">
        <v>1757</v>
      </c>
      <c r="E459" s="92">
        <v>55250</v>
      </c>
      <c r="F459" s="92">
        <v>55000</v>
      </c>
      <c r="G459" s="92">
        <f t="shared" si="13"/>
        <v>250</v>
      </c>
      <c r="H459" s="91"/>
      <c r="I459" s="38" t="s">
        <v>1808</v>
      </c>
    </row>
    <row r="460" spans="1:18">
      <c r="A460" s="91" t="s">
        <v>1520</v>
      </c>
      <c r="B460" s="91" t="s">
        <v>1521</v>
      </c>
      <c r="C460" s="91" t="s">
        <v>301</v>
      </c>
      <c r="D460" s="91" t="s">
        <v>1757</v>
      </c>
      <c r="E460" s="92">
        <v>124690</v>
      </c>
      <c r="F460" s="92"/>
      <c r="G460" s="92">
        <f t="shared" si="13"/>
        <v>124690</v>
      </c>
      <c r="H460" s="91"/>
      <c r="I460" s="38" t="s">
        <v>1791</v>
      </c>
      <c r="J460" s="51">
        <v>45846</v>
      </c>
      <c r="K460" s="38" t="s">
        <v>1792</v>
      </c>
      <c r="L460" s="52">
        <v>45847</v>
      </c>
      <c r="M460" s="38">
        <v>10000</v>
      </c>
      <c r="N460" s="52">
        <v>45850</v>
      </c>
      <c r="O460" s="38">
        <v>18000</v>
      </c>
      <c r="P460" s="52">
        <v>45853</v>
      </c>
      <c r="Q460" s="38">
        <v>10000</v>
      </c>
      <c r="R460" s="38">
        <f>Q460+O460+M460+10000</f>
        <v>48000</v>
      </c>
    </row>
    <row r="461" spans="1:18">
      <c r="A461" s="91" t="s">
        <v>1545</v>
      </c>
      <c r="B461" s="91" t="s">
        <v>1546</v>
      </c>
      <c r="C461" s="91" t="s">
        <v>190</v>
      </c>
      <c r="D461" s="91" t="s">
        <v>1757</v>
      </c>
      <c r="E461" s="92">
        <f>241250+102000+102000</f>
        <v>445250</v>
      </c>
      <c r="F461" s="92">
        <v>339250</v>
      </c>
      <c r="G461" s="92">
        <f t="shared" si="13"/>
        <v>106000</v>
      </c>
      <c r="H461" s="91"/>
    </row>
    <row r="462" spans="1:18">
      <c r="A462" s="91" t="s">
        <v>1564</v>
      </c>
      <c r="B462" s="91" t="s">
        <v>1565</v>
      </c>
      <c r="C462" s="91" t="s">
        <v>38</v>
      </c>
      <c r="D462" s="91" t="s">
        <v>1757</v>
      </c>
      <c r="E462" s="92">
        <v>23957</v>
      </c>
      <c r="F462" s="92">
        <v>15000</v>
      </c>
      <c r="G462" s="92">
        <f>E462-F462</f>
        <v>8957</v>
      </c>
      <c r="H462" s="91"/>
    </row>
    <row r="463" spans="1:18">
      <c r="A463" s="91" t="s">
        <v>1606</v>
      </c>
      <c r="B463" s="91" t="s">
        <v>1590</v>
      </c>
      <c r="C463" s="91" t="s">
        <v>38</v>
      </c>
      <c r="D463" s="91" t="s">
        <v>1757</v>
      </c>
      <c r="E463" s="92">
        <v>5255</v>
      </c>
      <c r="F463" s="92"/>
      <c r="G463" s="92">
        <f t="shared" ref="G463:G478" si="14">E463-F463</f>
        <v>5255</v>
      </c>
      <c r="H463" s="91"/>
    </row>
    <row r="464" spans="1:18">
      <c r="A464" s="91" t="s">
        <v>1626</v>
      </c>
      <c r="B464" s="91" t="s">
        <v>1627</v>
      </c>
      <c r="C464" s="91" t="s">
        <v>382</v>
      </c>
      <c r="D464" s="91" t="s">
        <v>1628</v>
      </c>
      <c r="E464" s="92">
        <v>114140</v>
      </c>
      <c r="F464" s="92"/>
      <c r="G464" s="92">
        <f t="shared" si="14"/>
        <v>114140</v>
      </c>
      <c r="H464" s="91"/>
    </row>
    <row r="465" spans="1:14">
      <c r="A465" s="91" t="s">
        <v>1635</v>
      </c>
      <c r="B465" s="91" t="s">
        <v>1636</v>
      </c>
      <c r="C465" s="91" t="s">
        <v>38</v>
      </c>
      <c r="D465" s="91" t="s">
        <v>1637</v>
      </c>
      <c r="E465" s="92">
        <v>90165</v>
      </c>
      <c r="F465" s="92">
        <v>19000</v>
      </c>
      <c r="G465" s="92">
        <f t="shared" si="14"/>
        <v>71165</v>
      </c>
      <c r="H465" s="91"/>
    </row>
    <row r="466" spans="1:14">
      <c r="A466" s="91" t="s">
        <v>1646</v>
      </c>
      <c r="B466" s="91" t="s">
        <v>1647</v>
      </c>
      <c r="C466" s="91" t="s">
        <v>190</v>
      </c>
      <c r="D466" s="91" t="s">
        <v>1648</v>
      </c>
      <c r="E466" s="92">
        <v>29250</v>
      </c>
      <c r="F466" s="92"/>
      <c r="G466" s="92">
        <f t="shared" si="14"/>
        <v>29250</v>
      </c>
      <c r="H466" s="91"/>
    </row>
    <row r="467" spans="1:14">
      <c r="A467" s="91" t="s">
        <v>1669</v>
      </c>
      <c r="B467" s="91" t="s">
        <v>1670</v>
      </c>
      <c r="C467" s="91" t="s">
        <v>190</v>
      </c>
      <c r="D467" s="91" t="s">
        <v>1671</v>
      </c>
      <c r="E467" s="92">
        <v>201942</v>
      </c>
      <c r="F467" s="92">
        <v>200000</v>
      </c>
      <c r="G467" s="92">
        <f t="shared" si="14"/>
        <v>1942</v>
      </c>
      <c r="H467" s="91"/>
    </row>
    <row r="468" spans="1:14">
      <c r="A468" s="91" t="s">
        <v>1672</v>
      </c>
      <c r="B468" s="91" t="s">
        <v>1667</v>
      </c>
      <c r="C468" s="91" t="s">
        <v>190</v>
      </c>
      <c r="D468" s="91" t="s">
        <v>1673</v>
      </c>
      <c r="E468" s="92">
        <v>562789</v>
      </c>
      <c r="F468" s="92">
        <v>310000</v>
      </c>
      <c r="G468" s="92">
        <f t="shared" si="14"/>
        <v>252789</v>
      </c>
      <c r="H468" s="91"/>
    </row>
    <row r="469" spans="1:14">
      <c r="A469" s="91" t="s">
        <v>1676</v>
      </c>
      <c r="B469" s="91" t="s">
        <v>1677</v>
      </c>
      <c r="C469" s="91" t="s">
        <v>190</v>
      </c>
      <c r="D469" s="91" t="s">
        <v>1678</v>
      </c>
      <c r="E469" s="92">
        <v>197164</v>
      </c>
      <c r="F469" s="92">
        <v>130000</v>
      </c>
      <c r="G469" s="92">
        <f t="shared" si="14"/>
        <v>67164</v>
      </c>
      <c r="H469" s="91"/>
    </row>
    <row r="470" spans="1:14">
      <c r="A470" s="91" t="s">
        <v>1682</v>
      </c>
      <c r="B470" s="91" t="s">
        <v>1683</v>
      </c>
      <c r="C470" s="91" t="s">
        <v>301</v>
      </c>
      <c r="D470" s="91" t="s">
        <v>1684</v>
      </c>
      <c r="E470" s="92">
        <v>227245</v>
      </c>
      <c r="F470" s="92">
        <v>160000</v>
      </c>
      <c r="G470" s="92">
        <f t="shared" si="14"/>
        <v>67245</v>
      </c>
      <c r="H470" s="91"/>
    </row>
    <row r="471" spans="1:14">
      <c r="A471" s="91" t="s">
        <v>1685</v>
      </c>
      <c r="B471" s="91" t="s">
        <v>1686</v>
      </c>
      <c r="C471" s="91" t="s">
        <v>190</v>
      </c>
      <c r="D471" s="91" t="s">
        <v>1687</v>
      </c>
      <c r="E471" s="92">
        <v>330859</v>
      </c>
      <c r="F471" s="92">
        <f>200000+6000</f>
        <v>206000</v>
      </c>
      <c r="G471" s="92">
        <f t="shared" si="14"/>
        <v>124859</v>
      </c>
      <c r="H471" s="91"/>
    </row>
    <row r="472" spans="1:14">
      <c r="A472" s="91" t="s">
        <v>1692</v>
      </c>
      <c r="B472" s="91" t="s">
        <v>1693</v>
      </c>
      <c r="C472" s="91" t="s">
        <v>301</v>
      </c>
      <c r="D472" s="91" t="s">
        <v>1694</v>
      </c>
      <c r="E472" s="92">
        <v>74505</v>
      </c>
      <c r="F472" s="92">
        <v>35000</v>
      </c>
      <c r="G472" s="92">
        <f t="shared" si="14"/>
        <v>39505</v>
      </c>
      <c r="H472" s="91"/>
      <c r="I472" s="38" t="s">
        <v>1911</v>
      </c>
      <c r="J472" s="38">
        <v>165000</v>
      </c>
      <c r="K472" s="38" t="s">
        <v>1912</v>
      </c>
    </row>
    <row r="473" spans="1:14">
      <c r="A473" s="91" t="s">
        <v>1698</v>
      </c>
      <c r="B473" s="91" t="s">
        <v>1699</v>
      </c>
      <c r="C473" s="91" t="s">
        <v>1700</v>
      </c>
      <c r="D473" s="91">
        <v>1</v>
      </c>
      <c r="E473" s="92">
        <f>188205+J472</f>
        <v>353205</v>
      </c>
      <c r="F473" s="92">
        <v>140000</v>
      </c>
      <c r="G473" s="92">
        <f t="shared" si="14"/>
        <v>213205</v>
      </c>
      <c r="H473" s="91"/>
    </row>
    <row r="474" spans="1:14">
      <c r="A474" s="91" t="s">
        <v>1719</v>
      </c>
      <c r="B474" s="91" t="s">
        <v>1593</v>
      </c>
      <c r="C474" s="91" t="s">
        <v>1720</v>
      </c>
      <c r="D474" s="91" t="s">
        <v>1721</v>
      </c>
      <c r="E474" s="92">
        <v>1750</v>
      </c>
      <c r="F474" s="92"/>
      <c r="G474" s="92">
        <f t="shared" si="14"/>
        <v>1750</v>
      </c>
      <c r="H474" s="91"/>
    </row>
    <row r="475" spans="1:14" ht="15" customHeight="1">
      <c r="A475" s="91" t="s">
        <v>1725</v>
      </c>
      <c r="B475" s="91" t="s">
        <v>1484</v>
      </c>
      <c r="C475" s="91" t="s">
        <v>1720</v>
      </c>
      <c r="D475" s="91" t="s">
        <v>1726</v>
      </c>
      <c r="E475" s="92">
        <v>193023</v>
      </c>
      <c r="F475" s="92">
        <f>80000+10000</f>
        <v>90000</v>
      </c>
      <c r="G475" s="92">
        <f t="shared" si="14"/>
        <v>103023</v>
      </c>
      <c r="H475" s="91"/>
      <c r="K475" s="66"/>
      <c r="L475" s="66"/>
      <c r="M475" s="66"/>
      <c r="N475" s="66"/>
    </row>
    <row r="476" spans="1:14">
      <c r="A476" s="91" t="s">
        <v>914</v>
      </c>
      <c r="B476" s="91" t="s">
        <v>915</v>
      </c>
      <c r="C476" s="91"/>
      <c r="D476" s="91" t="s">
        <v>1757</v>
      </c>
      <c r="E476" s="92">
        <v>5300</v>
      </c>
      <c r="F476" s="92"/>
      <c r="G476" s="92">
        <f t="shared" si="14"/>
        <v>5300</v>
      </c>
      <c r="H476" s="91"/>
      <c r="K476" s="66"/>
      <c r="L476" s="66"/>
      <c r="M476" s="66"/>
      <c r="N476" s="66"/>
    </row>
    <row r="477" spans="1:14">
      <c r="A477" s="91" t="s">
        <v>377</v>
      </c>
      <c r="B477" s="91" t="s">
        <v>378</v>
      </c>
      <c r="C477" s="91" t="s">
        <v>379</v>
      </c>
      <c r="D477" s="91" t="s">
        <v>1757</v>
      </c>
      <c r="E477" s="92">
        <v>26550</v>
      </c>
      <c r="F477" s="92"/>
      <c r="G477" s="92">
        <f t="shared" si="14"/>
        <v>26550</v>
      </c>
      <c r="H477" s="91"/>
      <c r="K477" s="66"/>
      <c r="L477" s="66"/>
      <c r="M477" s="66"/>
      <c r="N477" s="66"/>
    </row>
    <row r="478" spans="1:14">
      <c r="A478" s="91" t="s">
        <v>422</v>
      </c>
      <c r="B478" s="91" t="s">
        <v>423</v>
      </c>
      <c r="C478" s="91" t="s">
        <v>424</v>
      </c>
      <c r="D478" s="91" t="s">
        <v>1757</v>
      </c>
      <c r="E478" s="92">
        <v>1880</v>
      </c>
      <c r="F478" s="92"/>
      <c r="G478" s="92">
        <f t="shared" si="14"/>
        <v>1880</v>
      </c>
      <c r="H478" s="91"/>
      <c r="K478" s="66"/>
      <c r="L478" s="66"/>
      <c r="M478" s="80"/>
      <c r="N478" s="66"/>
    </row>
    <row r="479" spans="1:14">
      <c r="A479" s="91" t="s">
        <v>425</v>
      </c>
      <c r="B479" s="91" t="s">
        <v>426</v>
      </c>
      <c r="C479" s="91" t="s">
        <v>424</v>
      </c>
      <c r="D479" s="91" t="s">
        <v>427</v>
      </c>
      <c r="E479" s="92">
        <v>2700</v>
      </c>
      <c r="F479" s="92"/>
      <c r="G479" s="92">
        <f>E479-F479</f>
        <v>2700</v>
      </c>
      <c r="H479" s="91"/>
      <c r="K479" s="66"/>
      <c r="L479" s="66"/>
      <c r="M479" s="80"/>
      <c r="N479" s="66"/>
    </row>
    <row r="480" spans="1:14" s="84" customFormat="1">
      <c r="A480" s="91" t="s">
        <v>491</v>
      </c>
      <c r="B480" s="91" t="s">
        <v>492</v>
      </c>
      <c r="C480" s="91" t="s">
        <v>424</v>
      </c>
      <c r="D480" s="91" t="s">
        <v>493</v>
      </c>
      <c r="E480" s="92">
        <v>10200</v>
      </c>
      <c r="F480" s="92"/>
      <c r="G480" s="92">
        <f t="shared" ref="G480:G508" si="15">E480-F480</f>
        <v>10200</v>
      </c>
      <c r="H480" s="91"/>
      <c r="I480" s="84" t="s">
        <v>1993</v>
      </c>
      <c r="M480" s="88" t="s">
        <v>1915</v>
      </c>
    </row>
    <row r="481" spans="1:14">
      <c r="A481" s="91" t="s">
        <v>637</v>
      </c>
      <c r="B481" s="91" t="s">
        <v>638</v>
      </c>
      <c r="C481" s="91" t="s">
        <v>424</v>
      </c>
      <c r="D481" s="91" t="s">
        <v>639</v>
      </c>
      <c r="E481" s="92">
        <f>9920+4320</f>
        <v>14240</v>
      </c>
      <c r="F481" s="92">
        <f>8000+1500+3000</f>
        <v>12500</v>
      </c>
      <c r="G481" s="92">
        <f t="shared" si="15"/>
        <v>1740</v>
      </c>
      <c r="H481" s="91"/>
      <c r="K481" s="66"/>
      <c r="L481" s="66"/>
      <c r="M481" s="66"/>
      <c r="N481" s="66"/>
    </row>
    <row r="482" spans="1:14">
      <c r="A482" s="91" t="s">
        <v>651</v>
      </c>
      <c r="B482" s="91" t="s">
        <v>652</v>
      </c>
      <c r="C482" s="91" t="s">
        <v>424</v>
      </c>
      <c r="D482" s="91" t="s">
        <v>653</v>
      </c>
      <c r="E482" s="92">
        <v>29800</v>
      </c>
      <c r="F482" s="92">
        <v>10000</v>
      </c>
      <c r="G482" s="92">
        <f t="shared" si="15"/>
        <v>19800</v>
      </c>
      <c r="H482" s="91"/>
      <c r="K482" s="66"/>
      <c r="L482" s="66"/>
      <c r="M482" s="66"/>
      <c r="N482" s="66"/>
    </row>
    <row r="483" spans="1:14">
      <c r="A483" s="91" t="s">
        <v>665</v>
      </c>
      <c r="B483" s="91" t="s">
        <v>666</v>
      </c>
      <c r="C483" s="91" t="s">
        <v>424</v>
      </c>
      <c r="D483" s="91" t="s">
        <v>1757</v>
      </c>
      <c r="E483" s="92">
        <v>60950</v>
      </c>
      <c r="F483" s="92">
        <v>34000</v>
      </c>
      <c r="G483" s="92">
        <f t="shared" si="15"/>
        <v>26950</v>
      </c>
      <c r="H483" s="91"/>
      <c r="K483" s="66"/>
      <c r="L483" s="66"/>
      <c r="M483" s="66"/>
      <c r="N483" s="66"/>
    </row>
    <row r="484" spans="1:14">
      <c r="A484" s="91" t="s">
        <v>2049</v>
      </c>
      <c r="B484" s="91" t="s">
        <v>2050</v>
      </c>
      <c r="C484" s="91" t="s">
        <v>190</v>
      </c>
      <c r="D484" s="91"/>
      <c r="E484" s="92">
        <v>1942</v>
      </c>
      <c r="F484" s="92"/>
      <c r="G484" s="92">
        <f t="shared" si="15"/>
        <v>1942</v>
      </c>
      <c r="H484" s="91"/>
      <c r="K484" s="66"/>
      <c r="L484" s="66"/>
      <c r="M484" s="66"/>
      <c r="N484" s="66"/>
    </row>
    <row r="485" spans="1:14">
      <c r="A485" s="104" t="s">
        <v>1533</v>
      </c>
      <c r="B485" s="91" t="s">
        <v>1917</v>
      </c>
      <c r="C485" s="91" t="s">
        <v>190</v>
      </c>
      <c r="D485" s="91" t="s">
        <v>1918</v>
      </c>
      <c r="E485" s="92">
        <f>350+550</f>
        <v>900</v>
      </c>
      <c r="F485" s="92"/>
      <c r="G485" s="92">
        <f t="shared" si="15"/>
        <v>900</v>
      </c>
      <c r="H485" s="91"/>
      <c r="K485" s="66"/>
      <c r="L485" s="66"/>
      <c r="M485" s="66"/>
      <c r="N485" s="66"/>
    </row>
    <row r="486" spans="1:14">
      <c r="A486" s="91" t="s">
        <v>444</v>
      </c>
      <c r="B486" s="91" t="s">
        <v>445</v>
      </c>
      <c r="C486" s="91" t="s">
        <v>446</v>
      </c>
      <c r="D486" s="91" t="s">
        <v>447</v>
      </c>
      <c r="E486" s="92">
        <v>6000</v>
      </c>
      <c r="F486" s="92">
        <v>2000</v>
      </c>
      <c r="G486" s="92">
        <f t="shared" si="15"/>
        <v>4000</v>
      </c>
      <c r="H486" s="91"/>
    </row>
    <row r="487" spans="1:14">
      <c r="A487" s="91" t="s">
        <v>535</v>
      </c>
      <c r="B487" s="91" t="s">
        <v>536</v>
      </c>
      <c r="C487" s="91" t="s">
        <v>446</v>
      </c>
      <c r="D487" s="91" t="s">
        <v>537</v>
      </c>
      <c r="E487" s="92">
        <v>70640</v>
      </c>
      <c r="F487" s="92">
        <v>50000</v>
      </c>
      <c r="G487" s="92">
        <f t="shared" si="15"/>
        <v>20640</v>
      </c>
      <c r="H487" s="91"/>
    </row>
    <row r="488" spans="1:14">
      <c r="A488" s="91" t="s">
        <v>693</v>
      </c>
      <c r="B488" s="91" t="s">
        <v>694</v>
      </c>
      <c r="C488" s="91" t="s">
        <v>446</v>
      </c>
      <c r="D488" s="91" t="s">
        <v>695</v>
      </c>
      <c r="E488" s="92">
        <v>38205</v>
      </c>
      <c r="F488" s="92">
        <v>10000</v>
      </c>
      <c r="G488" s="92">
        <f t="shared" si="15"/>
        <v>28205</v>
      </c>
      <c r="H488" s="91"/>
    </row>
    <row r="489" spans="1:14">
      <c r="A489" s="91" t="s">
        <v>702</v>
      </c>
      <c r="B489" s="91" t="s">
        <v>703</v>
      </c>
      <c r="C489" s="91" t="s">
        <v>446</v>
      </c>
      <c r="D489" s="91" t="s">
        <v>1757</v>
      </c>
      <c r="E489" s="92">
        <v>1000</v>
      </c>
      <c r="F489" s="92"/>
      <c r="G489" s="92">
        <f t="shared" si="15"/>
        <v>1000</v>
      </c>
      <c r="H489" s="91"/>
    </row>
    <row r="490" spans="1:14">
      <c r="A490" s="91" t="s">
        <v>725</v>
      </c>
      <c r="B490" s="91" t="s">
        <v>215</v>
      </c>
      <c r="C490" s="91" t="s">
        <v>446</v>
      </c>
      <c r="D490" s="91" t="s">
        <v>1757</v>
      </c>
      <c r="E490" s="92">
        <v>8750</v>
      </c>
      <c r="F490" s="92"/>
      <c r="G490" s="92">
        <f t="shared" si="15"/>
        <v>8750</v>
      </c>
      <c r="H490" s="91"/>
    </row>
    <row r="491" spans="1:14">
      <c r="A491" s="91" t="s">
        <v>1145</v>
      </c>
      <c r="B491" s="91" t="s">
        <v>1146</v>
      </c>
      <c r="C491" s="91" t="s">
        <v>446</v>
      </c>
      <c r="D491" s="91" t="s">
        <v>1147</v>
      </c>
      <c r="E491" s="92">
        <v>8490</v>
      </c>
      <c r="F491" s="92">
        <f>4000+2000</f>
        <v>6000</v>
      </c>
      <c r="G491" s="92">
        <f t="shared" si="15"/>
        <v>2490</v>
      </c>
      <c r="H491" s="91"/>
    </row>
    <row r="492" spans="1:14">
      <c r="A492" s="91" t="s">
        <v>1152</v>
      </c>
      <c r="B492" s="91" t="s">
        <v>1153</v>
      </c>
      <c r="C492" s="91" t="s">
        <v>446</v>
      </c>
      <c r="D492" s="91" t="s">
        <v>1154</v>
      </c>
      <c r="E492" s="92">
        <v>2920</v>
      </c>
      <c r="F492" s="92">
        <v>1500</v>
      </c>
      <c r="G492" s="92">
        <f t="shared" si="15"/>
        <v>1420</v>
      </c>
      <c r="H492" s="91"/>
    </row>
    <row r="493" spans="1:14">
      <c r="A493" s="91" t="s">
        <v>1155</v>
      </c>
      <c r="B493" s="91" t="s">
        <v>1156</v>
      </c>
      <c r="C493" s="91" t="s">
        <v>446</v>
      </c>
      <c r="D493" s="91" t="s">
        <v>1157</v>
      </c>
      <c r="E493" s="92">
        <v>11830</v>
      </c>
      <c r="F493" s="92">
        <v>5000</v>
      </c>
      <c r="G493" s="92">
        <f t="shared" si="15"/>
        <v>6830</v>
      </c>
      <c r="H493" s="91"/>
    </row>
    <row r="494" spans="1:14">
      <c r="A494" s="91" t="s">
        <v>1165</v>
      </c>
      <c r="B494" s="91" t="s">
        <v>943</v>
      </c>
      <c r="C494" s="91" t="s">
        <v>446</v>
      </c>
      <c r="D494" s="91" t="s">
        <v>1166</v>
      </c>
      <c r="E494" s="92">
        <v>103660</v>
      </c>
      <c r="F494" s="92">
        <f>70000+15850</f>
        <v>85850</v>
      </c>
      <c r="G494" s="92">
        <f t="shared" si="15"/>
        <v>17810</v>
      </c>
      <c r="H494" s="91"/>
    </row>
    <row r="495" spans="1:14">
      <c r="A495" s="91" t="s">
        <v>1183</v>
      </c>
      <c r="B495" s="91" t="s">
        <v>1184</v>
      </c>
      <c r="C495" s="91" t="s">
        <v>446</v>
      </c>
      <c r="D495" s="91" t="s">
        <v>1185</v>
      </c>
      <c r="E495" s="92">
        <v>25560</v>
      </c>
      <c r="F495" s="92">
        <v>15000</v>
      </c>
      <c r="G495" s="92">
        <f t="shared" si="15"/>
        <v>10560</v>
      </c>
      <c r="H495" s="91"/>
    </row>
    <row r="496" spans="1:14" ht="37.5">
      <c r="A496" s="91" t="s">
        <v>420</v>
      </c>
      <c r="B496" s="91" t="s">
        <v>421</v>
      </c>
      <c r="C496" s="42" t="s">
        <v>1778</v>
      </c>
      <c r="D496" s="91" t="s">
        <v>1757</v>
      </c>
      <c r="E496" s="92">
        <v>55000</v>
      </c>
      <c r="F496" s="92"/>
      <c r="G496" s="92">
        <f t="shared" si="15"/>
        <v>55000</v>
      </c>
      <c r="H496" s="91"/>
    </row>
    <row r="497" spans="1:8">
      <c r="A497" s="91" t="s">
        <v>2029</v>
      </c>
      <c r="B497" s="91" t="s">
        <v>2028</v>
      </c>
      <c r="C497" s="42" t="s">
        <v>446</v>
      </c>
      <c r="D497" s="78">
        <v>1737550199</v>
      </c>
      <c r="E497" s="100">
        <v>6710</v>
      </c>
      <c r="F497" s="92"/>
      <c r="G497" s="92">
        <f t="shared" si="15"/>
        <v>6710</v>
      </c>
      <c r="H497" s="91"/>
    </row>
    <row r="498" spans="1:8">
      <c r="A498" s="91" t="s">
        <v>175</v>
      </c>
      <c r="B498" s="91" t="s">
        <v>176</v>
      </c>
      <c r="C498" s="91" t="s">
        <v>177</v>
      </c>
      <c r="D498" s="91" t="s">
        <v>1757</v>
      </c>
      <c r="E498" s="92">
        <v>9500</v>
      </c>
      <c r="F498" s="92"/>
      <c r="G498" s="92">
        <f t="shared" si="15"/>
        <v>9500</v>
      </c>
      <c r="H498" s="91"/>
    </row>
    <row r="499" spans="1:8">
      <c r="A499" s="91" t="s">
        <v>240</v>
      </c>
      <c r="B499" s="91" t="s">
        <v>241</v>
      </c>
      <c r="C499" s="91" t="s">
        <v>177</v>
      </c>
      <c r="D499" s="91" t="s">
        <v>242</v>
      </c>
      <c r="E499" s="92">
        <v>10000</v>
      </c>
      <c r="F499" s="92"/>
      <c r="G499" s="92">
        <f t="shared" si="15"/>
        <v>10000</v>
      </c>
      <c r="H499" s="91"/>
    </row>
    <row r="500" spans="1:8">
      <c r="A500" s="91" t="s">
        <v>252</v>
      </c>
      <c r="B500" s="91" t="s">
        <v>253</v>
      </c>
      <c r="C500" s="91" t="s">
        <v>177</v>
      </c>
      <c r="D500" s="91" t="s">
        <v>1757</v>
      </c>
      <c r="E500" s="92">
        <v>17000</v>
      </c>
      <c r="F500" s="92"/>
      <c r="G500" s="92">
        <f t="shared" si="15"/>
        <v>17000</v>
      </c>
      <c r="H500" s="91"/>
    </row>
    <row r="501" spans="1:8">
      <c r="A501" s="91" t="s">
        <v>273</v>
      </c>
      <c r="B501" s="91" t="s">
        <v>274</v>
      </c>
      <c r="C501" s="91" t="s">
        <v>177</v>
      </c>
      <c r="D501" s="91" t="s">
        <v>1757</v>
      </c>
      <c r="E501" s="92">
        <v>8000</v>
      </c>
      <c r="F501" s="92"/>
      <c r="G501" s="92">
        <f t="shared" si="15"/>
        <v>8000</v>
      </c>
      <c r="H501" s="91"/>
    </row>
    <row r="502" spans="1:8">
      <c r="A502" s="91" t="s">
        <v>283</v>
      </c>
      <c r="B502" s="91" t="s">
        <v>284</v>
      </c>
      <c r="C502" s="91" t="s">
        <v>177</v>
      </c>
      <c r="D502" s="91" t="s">
        <v>1757</v>
      </c>
      <c r="E502" s="92">
        <v>38000</v>
      </c>
      <c r="F502" s="92"/>
      <c r="G502" s="92">
        <f t="shared" si="15"/>
        <v>38000</v>
      </c>
      <c r="H502" s="91"/>
    </row>
    <row r="503" spans="1:8">
      <c r="A503" s="91" t="s">
        <v>302</v>
      </c>
      <c r="B503" s="91" t="s">
        <v>303</v>
      </c>
      <c r="C503" s="91" t="s">
        <v>177</v>
      </c>
      <c r="D503" s="91" t="s">
        <v>1757</v>
      </c>
      <c r="E503" s="92">
        <v>24000</v>
      </c>
      <c r="F503" s="92"/>
      <c r="G503" s="92">
        <f t="shared" si="15"/>
        <v>24000</v>
      </c>
      <c r="H503" s="91"/>
    </row>
    <row r="504" spans="1:8">
      <c r="A504" s="91" t="s">
        <v>311</v>
      </c>
      <c r="B504" s="91" t="s">
        <v>312</v>
      </c>
      <c r="C504" s="91" t="s">
        <v>177</v>
      </c>
      <c r="D504" s="91" t="s">
        <v>1757</v>
      </c>
      <c r="E504" s="92">
        <v>82500</v>
      </c>
      <c r="F504" s="92"/>
      <c r="G504" s="92">
        <f t="shared" si="15"/>
        <v>82500</v>
      </c>
      <c r="H504" s="91"/>
    </row>
    <row r="505" spans="1:8">
      <c r="A505" s="91" t="s">
        <v>334</v>
      </c>
      <c r="B505" s="91" t="s">
        <v>335</v>
      </c>
      <c r="C505" s="91" t="s">
        <v>177</v>
      </c>
      <c r="D505" s="91" t="s">
        <v>1757</v>
      </c>
      <c r="E505" s="92">
        <v>31500</v>
      </c>
      <c r="F505" s="92"/>
      <c r="G505" s="92">
        <f t="shared" si="15"/>
        <v>31500</v>
      </c>
      <c r="H505" s="91"/>
    </row>
    <row r="506" spans="1:8">
      <c r="A506" s="91" t="s">
        <v>356</v>
      </c>
      <c r="B506" s="91" t="s">
        <v>357</v>
      </c>
      <c r="C506" s="91" t="s">
        <v>177</v>
      </c>
      <c r="D506" s="91" t="s">
        <v>1757</v>
      </c>
      <c r="E506" s="92">
        <v>1300490</v>
      </c>
      <c r="F506" s="92"/>
      <c r="G506" s="92">
        <f t="shared" si="15"/>
        <v>1300490</v>
      </c>
      <c r="H506" s="91"/>
    </row>
    <row r="507" spans="1:8">
      <c r="A507" s="91" t="s">
        <v>456</v>
      </c>
      <c r="B507" s="91" t="s">
        <v>457</v>
      </c>
      <c r="C507" s="91" t="s">
        <v>177</v>
      </c>
      <c r="D507" s="91" t="s">
        <v>458</v>
      </c>
      <c r="E507" s="92">
        <v>500</v>
      </c>
      <c r="F507" s="92"/>
      <c r="G507" s="92">
        <f t="shared" si="15"/>
        <v>500</v>
      </c>
      <c r="H507" s="91"/>
    </row>
    <row r="508" spans="1:8">
      <c r="A508" s="91" t="s">
        <v>468</v>
      </c>
      <c r="B508" s="91" t="s">
        <v>469</v>
      </c>
      <c r="C508" s="91" t="s">
        <v>177</v>
      </c>
      <c r="D508" s="91" t="s">
        <v>470</v>
      </c>
      <c r="E508" s="92">
        <v>39600</v>
      </c>
      <c r="F508" s="92"/>
      <c r="G508" s="92">
        <f t="shared" si="15"/>
        <v>39600</v>
      </c>
      <c r="H508" s="91"/>
    </row>
    <row r="509" spans="1:8">
      <c r="A509" s="91" t="s">
        <v>471</v>
      </c>
      <c r="B509" s="91" t="s">
        <v>472</v>
      </c>
      <c r="C509" s="91" t="s">
        <v>177</v>
      </c>
      <c r="D509" s="91" t="s">
        <v>1757</v>
      </c>
      <c r="E509" s="92">
        <v>2500</v>
      </c>
      <c r="F509" s="92"/>
      <c r="G509" s="92">
        <f>E509-F509</f>
        <v>2500</v>
      </c>
      <c r="H509" s="91"/>
    </row>
    <row r="510" spans="1:8">
      <c r="A510" s="91" t="s">
        <v>515</v>
      </c>
      <c r="B510" s="91" t="s">
        <v>516</v>
      </c>
      <c r="C510" s="91" t="s">
        <v>177</v>
      </c>
      <c r="D510" s="91" t="s">
        <v>1757</v>
      </c>
      <c r="E510" s="92">
        <v>25000</v>
      </c>
      <c r="F510" s="92">
        <v>15000</v>
      </c>
      <c r="G510" s="92">
        <f t="shared" ref="G510:G535" si="16">E510-F510</f>
        <v>10000</v>
      </c>
      <c r="H510" s="91"/>
    </row>
    <row r="511" spans="1:8">
      <c r="A511" s="91" t="s">
        <v>567</v>
      </c>
      <c r="B511" s="91" t="s">
        <v>568</v>
      </c>
      <c r="C511" s="91" t="s">
        <v>177</v>
      </c>
      <c r="D511" s="91" t="s">
        <v>569</v>
      </c>
      <c r="E511" s="92">
        <v>39840</v>
      </c>
      <c r="F511" s="92">
        <f>19000+5000</f>
        <v>24000</v>
      </c>
      <c r="G511" s="92">
        <f t="shared" si="16"/>
        <v>15840</v>
      </c>
      <c r="H511" s="91"/>
    </row>
    <row r="512" spans="1:8">
      <c r="A512" s="91" t="s">
        <v>582</v>
      </c>
      <c r="B512" s="91" t="s">
        <v>583</v>
      </c>
      <c r="C512" s="91" t="s">
        <v>177</v>
      </c>
      <c r="D512" s="91" t="s">
        <v>584</v>
      </c>
      <c r="E512" s="92">
        <v>17500</v>
      </c>
      <c r="F512" s="92">
        <v>11000</v>
      </c>
      <c r="G512" s="92">
        <f t="shared" si="16"/>
        <v>6500</v>
      </c>
      <c r="H512" s="91"/>
    </row>
    <row r="513" spans="1:8">
      <c r="A513" s="91" t="s">
        <v>622</v>
      </c>
      <c r="B513" s="91" t="s">
        <v>623</v>
      </c>
      <c r="C513" s="91" t="s">
        <v>177</v>
      </c>
      <c r="D513" s="91" t="s">
        <v>1757</v>
      </c>
      <c r="E513" s="92">
        <v>52000</v>
      </c>
      <c r="F513" s="92">
        <v>30000</v>
      </c>
      <c r="G513" s="92">
        <f t="shared" si="16"/>
        <v>22000</v>
      </c>
      <c r="H513" s="91"/>
    </row>
    <row r="514" spans="1:8">
      <c r="A514" s="91" t="s">
        <v>628</v>
      </c>
      <c r="B514" s="91" t="s">
        <v>629</v>
      </c>
      <c r="C514" s="91" t="s">
        <v>177</v>
      </c>
      <c r="D514" s="91" t="s">
        <v>1757</v>
      </c>
      <c r="E514" s="92">
        <v>1000</v>
      </c>
      <c r="F514" s="92"/>
      <c r="G514" s="92">
        <f t="shared" si="16"/>
        <v>1000</v>
      </c>
      <c r="H514" s="91"/>
    </row>
    <row r="515" spans="1:8">
      <c r="A515" s="91" t="s">
        <v>667</v>
      </c>
      <c r="B515" s="91" t="s">
        <v>137</v>
      </c>
      <c r="C515" s="91" t="s">
        <v>177</v>
      </c>
      <c r="D515" s="91" t="s">
        <v>668</v>
      </c>
      <c r="E515" s="92">
        <v>43800</v>
      </c>
      <c r="F515" s="92">
        <v>35000</v>
      </c>
      <c r="G515" s="92">
        <f t="shared" si="16"/>
        <v>8800</v>
      </c>
      <c r="H515" s="91"/>
    </row>
    <row r="516" spans="1:8">
      <c r="A516" s="91" t="s">
        <v>709</v>
      </c>
      <c r="B516" s="91" t="s">
        <v>710</v>
      </c>
      <c r="C516" s="91" t="s">
        <v>177</v>
      </c>
      <c r="D516" s="91" t="s">
        <v>711</v>
      </c>
      <c r="E516" s="92">
        <v>8200</v>
      </c>
      <c r="F516" s="92"/>
      <c r="G516" s="92">
        <f t="shared" si="16"/>
        <v>8200</v>
      </c>
      <c r="H516" s="91"/>
    </row>
    <row r="517" spans="1:8">
      <c r="A517" s="91" t="s">
        <v>739</v>
      </c>
      <c r="B517" s="91" t="s">
        <v>713</v>
      </c>
      <c r="C517" s="91" t="s">
        <v>177</v>
      </c>
      <c r="D517" s="91" t="s">
        <v>1757</v>
      </c>
      <c r="E517" s="92">
        <v>700</v>
      </c>
      <c r="F517" s="92"/>
      <c r="G517" s="92">
        <f t="shared" si="16"/>
        <v>700</v>
      </c>
      <c r="H517" s="91"/>
    </row>
    <row r="518" spans="1:8">
      <c r="A518" s="91" t="s">
        <v>740</v>
      </c>
      <c r="B518" s="91" t="s">
        <v>741</v>
      </c>
      <c r="C518" s="91" t="s">
        <v>177</v>
      </c>
      <c r="D518" s="91" t="s">
        <v>1757</v>
      </c>
      <c r="E518" s="92">
        <v>250</v>
      </c>
      <c r="F518" s="92"/>
      <c r="G518" s="92">
        <f t="shared" si="16"/>
        <v>250</v>
      </c>
      <c r="H518" s="91"/>
    </row>
    <row r="519" spans="1:8">
      <c r="A519" s="91" t="s">
        <v>748</v>
      </c>
      <c r="B519" s="91" t="s">
        <v>749</v>
      </c>
      <c r="C519" s="91" t="s">
        <v>177</v>
      </c>
      <c r="D519" s="91" t="s">
        <v>750</v>
      </c>
      <c r="E519" s="92">
        <v>10970</v>
      </c>
      <c r="F519" s="92">
        <v>2000</v>
      </c>
      <c r="G519" s="92">
        <f t="shared" si="16"/>
        <v>8970</v>
      </c>
      <c r="H519" s="91"/>
    </row>
    <row r="520" spans="1:8">
      <c r="A520" s="91" t="s">
        <v>764</v>
      </c>
      <c r="B520" s="91" t="s">
        <v>765</v>
      </c>
      <c r="C520" s="91" t="s">
        <v>177</v>
      </c>
      <c r="D520" s="91" t="s">
        <v>1757</v>
      </c>
      <c r="E520" s="92">
        <v>1100</v>
      </c>
      <c r="F520" s="92"/>
      <c r="G520" s="92">
        <f t="shared" si="16"/>
        <v>1100</v>
      </c>
      <c r="H520" s="91"/>
    </row>
    <row r="521" spans="1:8">
      <c r="A521" s="91" t="s">
        <v>836</v>
      </c>
      <c r="B521" s="91" t="s">
        <v>837</v>
      </c>
      <c r="C521" s="91" t="s">
        <v>177</v>
      </c>
      <c r="D521" s="91" t="s">
        <v>1757</v>
      </c>
      <c r="E521" s="92">
        <v>450</v>
      </c>
      <c r="F521" s="92"/>
      <c r="G521" s="92">
        <f t="shared" si="16"/>
        <v>450</v>
      </c>
      <c r="H521" s="91"/>
    </row>
    <row r="522" spans="1:8">
      <c r="A522" s="91" t="s">
        <v>838</v>
      </c>
      <c r="B522" s="91" t="s">
        <v>839</v>
      </c>
      <c r="C522" s="91" t="s">
        <v>177</v>
      </c>
      <c r="D522" s="91" t="s">
        <v>1757</v>
      </c>
      <c r="E522" s="92">
        <v>11130</v>
      </c>
      <c r="F522" s="92"/>
      <c r="G522" s="92">
        <f t="shared" si="16"/>
        <v>11130</v>
      </c>
      <c r="H522" s="91"/>
    </row>
    <row r="523" spans="1:8">
      <c r="A523" s="91" t="s">
        <v>840</v>
      </c>
      <c r="B523" s="91" t="s">
        <v>841</v>
      </c>
      <c r="C523" s="91" t="s">
        <v>842</v>
      </c>
      <c r="D523" s="91" t="s">
        <v>1757</v>
      </c>
      <c r="E523" s="92">
        <v>22060</v>
      </c>
      <c r="F523" s="92"/>
      <c r="G523" s="92">
        <f t="shared" si="16"/>
        <v>22060</v>
      </c>
      <c r="H523" s="91"/>
    </row>
    <row r="524" spans="1:8">
      <c r="A524" s="91" t="s">
        <v>945</v>
      </c>
      <c r="B524" s="91" t="s">
        <v>946</v>
      </c>
      <c r="C524" s="91" t="s">
        <v>177</v>
      </c>
      <c r="D524" s="91" t="s">
        <v>1757</v>
      </c>
      <c r="E524" s="92">
        <v>1000</v>
      </c>
      <c r="F524" s="92"/>
      <c r="G524" s="92">
        <f t="shared" si="16"/>
        <v>1000</v>
      </c>
      <c r="H524" s="91"/>
    </row>
    <row r="525" spans="1:8">
      <c r="A525" s="91" t="s">
        <v>947</v>
      </c>
      <c r="B525" s="91" t="s">
        <v>948</v>
      </c>
      <c r="C525" s="91" t="s">
        <v>177</v>
      </c>
      <c r="D525" s="91" t="s">
        <v>1757</v>
      </c>
      <c r="E525" s="92">
        <v>2000</v>
      </c>
      <c r="F525" s="92"/>
      <c r="G525" s="92">
        <f t="shared" si="16"/>
        <v>2000</v>
      </c>
      <c r="H525" s="91"/>
    </row>
    <row r="526" spans="1:8">
      <c r="A526" s="91" t="s">
        <v>964</v>
      </c>
      <c r="B526" s="91" t="s">
        <v>965</v>
      </c>
      <c r="C526" s="91" t="s">
        <v>177</v>
      </c>
      <c r="D526" s="91" t="s">
        <v>1757</v>
      </c>
      <c r="E526" s="92">
        <v>4000</v>
      </c>
      <c r="F526" s="92"/>
      <c r="G526" s="92">
        <f t="shared" si="16"/>
        <v>4000</v>
      </c>
      <c r="H526" s="91"/>
    </row>
    <row r="527" spans="1:8">
      <c r="A527" s="91" t="s">
        <v>974</v>
      </c>
      <c r="B527" s="91" t="s">
        <v>975</v>
      </c>
      <c r="C527" s="91" t="s">
        <v>177</v>
      </c>
      <c r="D527" s="91" t="s">
        <v>1757</v>
      </c>
      <c r="E527" s="92">
        <v>4950</v>
      </c>
      <c r="F527" s="92"/>
      <c r="G527" s="92">
        <f t="shared" si="16"/>
        <v>4950</v>
      </c>
      <c r="H527" s="91"/>
    </row>
    <row r="528" spans="1:8">
      <c r="A528" s="91" t="s">
        <v>976</v>
      </c>
      <c r="B528" s="91" t="s">
        <v>977</v>
      </c>
      <c r="C528" s="91" t="s">
        <v>177</v>
      </c>
      <c r="D528" s="91" t="s">
        <v>978</v>
      </c>
      <c r="E528" s="92">
        <v>15860</v>
      </c>
      <c r="F528" s="92">
        <v>14500</v>
      </c>
      <c r="G528" s="92">
        <f t="shared" si="16"/>
        <v>1360</v>
      </c>
      <c r="H528" s="91"/>
    </row>
    <row r="529" spans="1:21">
      <c r="A529" s="91" t="s">
        <v>979</v>
      </c>
      <c r="B529" s="91" t="s">
        <v>980</v>
      </c>
      <c r="C529" s="91" t="s">
        <v>177</v>
      </c>
      <c r="D529" s="91" t="s">
        <v>1757</v>
      </c>
      <c r="E529" s="92">
        <v>19050</v>
      </c>
      <c r="F529" s="92"/>
      <c r="G529" s="92">
        <f t="shared" si="16"/>
        <v>19050</v>
      </c>
      <c r="H529" s="91"/>
    </row>
    <row r="530" spans="1:21">
      <c r="A530" s="91" t="s">
        <v>983</v>
      </c>
      <c r="B530" s="91" t="s">
        <v>984</v>
      </c>
      <c r="C530" s="91" t="s">
        <v>177</v>
      </c>
      <c r="D530" s="91" t="s">
        <v>1757</v>
      </c>
      <c r="E530" s="92">
        <f>5660+10200</f>
        <v>15860</v>
      </c>
      <c r="F530" s="92"/>
      <c r="G530" s="92">
        <f t="shared" si="16"/>
        <v>15860</v>
      </c>
      <c r="H530" s="91"/>
    </row>
    <row r="531" spans="1:21">
      <c r="A531" s="91" t="s">
        <v>987</v>
      </c>
      <c r="B531" s="91" t="s">
        <v>988</v>
      </c>
      <c r="C531" s="91" t="s">
        <v>177</v>
      </c>
      <c r="D531" s="91" t="s">
        <v>1757</v>
      </c>
      <c r="E531" s="92">
        <v>6950</v>
      </c>
      <c r="F531" s="92">
        <v>5000</v>
      </c>
      <c r="G531" s="92">
        <f t="shared" si="16"/>
        <v>1950</v>
      </c>
      <c r="H531" s="91"/>
    </row>
    <row r="532" spans="1:21">
      <c r="A532" s="91" t="s">
        <v>989</v>
      </c>
      <c r="B532" s="91" t="s">
        <v>990</v>
      </c>
      <c r="C532" s="91" t="s">
        <v>177</v>
      </c>
      <c r="D532" s="91" t="s">
        <v>1757</v>
      </c>
      <c r="E532" s="92">
        <v>11880</v>
      </c>
      <c r="F532" s="92"/>
      <c r="G532" s="92">
        <f t="shared" si="16"/>
        <v>11880</v>
      </c>
      <c r="H532" s="91"/>
    </row>
    <row r="533" spans="1:21">
      <c r="A533" s="91" t="s">
        <v>1078</v>
      </c>
      <c r="B533" s="91" t="s">
        <v>1079</v>
      </c>
      <c r="C533" s="91" t="s">
        <v>177</v>
      </c>
      <c r="D533" s="91" t="s">
        <v>1080</v>
      </c>
      <c r="E533" s="92">
        <v>4700</v>
      </c>
      <c r="F533" s="92">
        <v>4000</v>
      </c>
      <c r="G533" s="92">
        <f t="shared" si="16"/>
        <v>700</v>
      </c>
      <c r="H533" s="91"/>
      <c r="I533" s="51">
        <v>45833</v>
      </c>
      <c r="J533" s="38" t="s">
        <v>1788</v>
      </c>
      <c r="K533" s="38" t="s">
        <v>1789</v>
      </c>
      <c r="L533" s="38">
        <v>44000</v>
      </c>
      <c r="M533" s="52">
        <v>45838</v>
      </c>
      <c r="N533" s="38" t="s">
        <v>1793</v>
      </c>
      <c r="O533" s="38">
        <v>11000</v>
      </c>
      <c r="P533" s="52">
        <v>45838</v>
      </c>
      <c r="Q533" s="38" t="s">
        <v>1794</v>
      </c>
      <c r="R533" s="38">
        <v>3300</v>
      </c>
      <c r="S533" s="52">
        <v>45839</v>
      </c>
      <c r="T533" s="38" t="s">
        <v>1795</v>
      </c>
      <c r="U533" s="38">
        <v>1100</v>
      </c>
    </row>
    <row r="534" spans="1:21">
      <c r="A534" s="91" t="s">
        <v>1081</v>
      </c>
      <c r="B534" s="91" t="s">
        <v>1082</v>
      </c>
      <c r="C534" s="91" t="s">
        <v>177</v>
      </c>
      <c r="D534" s="91" t="s">
        <v>1757</v>
      </c>
      <c r="E534" s="92">
        <f>16800+44000+O533+R533+U533</f>
        <v>76200</v>
      </c>
      <c r="F534" s="92">
        <v>15500</v>
      </c>
      <c r="G534" s="92">
        <f t="shared" si="16"/>
        <v>60700</v>
      </c>
      <c r="H534" s="91"/>
    </row>
    <row r="535" spans="1:21">
      <c r="A535" s="91" t="s">
        <v>1086</v>
      </c>
      <c r="B535" s="91" t="s">
        <v>1087</v>
      </c>
      <c r="C535" s="91" t="s">
        <v>177</v>
      </c>
      <c r="D535" s="91" t="s">
        <v>1757</v>
      </c>
      <c r="E535" s="92">
        <v>24800</v>
      </c>
      <c r="F535" s="92"/>
      <c r="G535" s="92">
        <f t="shared" si="16"/>
        <v>24800</v>
      </c>
      <c r="H535" s="91"/>
    </row>
    <row r="536" spans="1:21">
      <c r="A536" s="91" t="s">
        <v>1088</v>
      </c>
      <c r="B536" s="91" t="s">
        <v>1089</v>
      </c>
      <c r="C536" s="91" t="s">
        <v>177</v>
      </c>
      <c r="D536" s="91" t="s">
        <v>1090</v>
      </c>
      <c r="E536" s="92">
        <v>12140</v>
      </c>
      <c r="F536" s="92">
        <v>9500</v>
      </c>
      <c r="G536" s="92">
        <f>E536-F536</f>
        <v>2640</v>
      </c>
      <c r="H536" s="91"/>
    </row>
    <row r="537" spans="1:21">
      <c r="A537" s="91" t="s">
        <v>1091</v>
      </c>
      <c r="B537" s="91" t="s">
        <v>1092</v>
      </c>
      <c r="C537" s="91" t="s">
        <v>177</v>
      </c>
      <c r="D537" s="91" t="s">
        <v>1757</v>
      </c>
      <c r="E537" s="92">
        <v>8220</v>
      </c>
      <c r="F537" s="92">
        <v>3000</v>
      </c>
      <c r="G537" s="92">
        <f t="shared" ref="G537:G556" si="17">E537-F537</f>
        <v>5220</v>
      </c>
      <c r="H537" s="91"/>
    </row>
    <row r="538" spans="1:21">
      <c r="A538" s="91" t="s">
        <v>1093</v>
      </c>
      <c r="B538" s="91" t="s">
        <v>1094</v>
      </c>
      <c r="C538" s="91" t="s">
        <v>177</v>
      </c>
      <c r="D538" s="91" t="s">
        <v>1757</v>
      </c>
      <c r="E538" s="92">
        <v>6500</v>
      </c>
      <c r="F538" s="92"/>
      <c r="G538" s="92">
        <f t="shared" si="17"/>
        <v>6500</v>
      </c>
      <c r="H538" s="91"/>
    </row>
    <row r="539" spans="1:21">
      <c r="A539" s="91" t="s">
        <v>1097</v>
      </c>
      <c r="B539" s="91" t="s">
        <v>276</v>
      </c>
      <c r="C539" s="91" t="s">
        <v>177</v>
      </c>
      <c r="D539" s="91" t="s">
        <v>1098</v>
      </c>
      <c r="E539" s="92">
        <v>1540</v>
      </c>
      <c r="F539" s="92"/>
      <c r="G539" s="92">
        <f t="shared" si="17"/>
        <v>1540</v>
      </c>
      <c r="H539" s="91"/>
    </row>
    <row r="540" spans="1:21">
      <c r="A540" s="91" t="s">
        <v>1099</v>
      </c>
      <c r="B540" s="91" t="s">
        <v>1100</v>
      </c>
      <c r="C540" s="91" t="s">
        <v>177</v>
      </c>
      <c r="D540" s="91" t="s">
        <v>1101</v>
      </c>
      <c r="E540" s="92">
        <v>5820</v>
      </c>
      <c r="F540" s="92">
        <v>4000</v>
      </c>
      <c r="G540" s="92">
        <f t="shared" si="17"/>
        <v>1820</v>
      </c>
      <c r="H540" s="91"/>
    </row>
    <row r="541" spans="1:21">
      <c r="A541" s="91" t="s">
        <v>1105</v>
      </c>
      <c r="B541" s="91" t="s">
        <v>1106</v>
      </c>
      <c r="C541" s="91" t="s">
        <v>177</v>
      </c>
      <c r="D541" s="91" t="s">
        <v>1107</v>
      </c>
      <c r="E541" s="92">
        <v>34000</v>
      </c>
      <c r="F541" s="92">
        <v>25000</v>
      </c>
      <c r="G541" s="92">
        <f t="shared" si="17"/>
        <v>9000</v>
      </c>
      <c r="H541" s="91"/>
    </row>
    <row r="542" spans="1:21">
      <c r="A542" s="91" t="s">
        <v>1134</v>
      </c>
      <c r="B542" s="91" t="s">
        <v>1135</v>
      </c>
      <c r="C542" s="91" t="s">
        <v>177</v>
      </c>
      <c r="D542" s="91" t="s">
        <v>1136</v>
      </c>
      <c r="E542" s="92">
        <v>25400</v>
      </c>
      <c r="F542" s="92">
        <v>25000</v>
      </c>
      <c r="G542" s="92">
        <f t="shared" si="17"/>
        <v>400</v>
      </c>
      <c r="H542" s="91"/>
    </row>
    <row r="543" spans="1:21">
      <c r="A543" s="91" t="s">
        <v>1486</v>
      </c>
      <c r="B543" s="91" t="s">
        <v>1487</v>
      </c>
      <c r="C543" s="91" t="s">
        <v>177</v>
      </c>
      <c r="D543" s="91" t="s">
        <v>1757</v>
      </c>
      <c r="E543" s="92">
        <v>741350</v>
      </c>
      <c r="F543" s="92"/>
      <c r="G543" s="92">
        <f t="shared" si="17"/>
        <v>741350</v>
      </c>
      <c r="H543" s="91"/>
    </row>
    <row r="544" spans="1:21">
      <c r="A544" s="91" t="s">
        <v>1488</v>
      </c>
      <c r="B544" s="91" t="s">
        <v>1489</v>
      </c>
      <c r="C544" s="91" t="s">
        <v>177</v>
      </c>
      <c r="D544" s="91" t="s">
        <v>1757</v>
      </c>
      <c r="E544" s="92">
        <v>30000</v>
      </c>
      <c r="F544" s="92"/>
      <c r="G544" s="92">
        <f t="shared" si="17"/>
        <v>30000</v>
      </c>
      <c r="H544" s="91"/>
    </row>
    <row r="545" spans="1:8">
      <c r="A545" s="91" t="s">
        <v>1513</v>
      </c>
      <c r="B545" s="91" t="s">
        <v>1514</v>
      </c>
      <c r="C545" s="91" t="s">
        <v>177</v>
      </c>
      <c r="D545" s="91" t="s">
        <v>1515</v>
      </c>
      <c r="E545" s="92">
        <v>5490</v>
      </c>
      <c r="F545" s="92"/>
      <c r="G545" s="92">
        <f t="shared" si="17"/>
        <v>5490</v>
      </c>
      <c r="H545" s="91"/>
    </row>
    <row r="546" spans="1:8">
      <c r="A546" s="91" t="s">
        <v>1586</v>
      </c>
      <c r="B546" s="91" t="s">
        <v>1587</v>
      </c>
      <c r="C546" s="91" t="s">
        <v>177</v>
      </c>
      <c r="D546" s="91" t="s">
        <v>1588</v>
      </c>
      <c r="E546" s="92">
        <v>30241</v>
      </c>
      <c r="F546" s="92"/>
      <c r="G546" s="92">
        <f t="shared" si="17"/>
        <v>30241</v>
      </c>
      <c r="H546" s="91"/>
    </row>
    <row r="547" spans="1:8">
      <c r="A547" s="91" t="s">
        <v>349</v>
      </c>
      <c r="B547" s="91" t="s">
        <v>350</v>
      </c>
      <c r="C547" s="91" t="s">
        <v>351</v>
      </c>
      <c r="D547" s="91" t="s">
        <v>352</v>
      </c>
      <c r="E547" s="92">
        <v>50000</v>
      </c>
      <c r="F547" s="92"/>
      <c r="G547" s="92">
        <f t="shared" si="17"/>
        <v>50000</v>
      </c>
      <c r="H547" s="91"/>
    </row>
    <row r="548" spans="1:8">
      <c r="A548" s="91" t="s">
        <v>817</v>
      </c>
      <c r="B548" s="91" t="s">
        <v>818</v>
      </c>
      <c r="C548" s="91" t="s">
        <v>819</v>
      </c>
      <c r="D548" s="91" t="s">
        <v>820</v>
      </c>
      <c r="E548" s="92">
        <v>31490</v>
      </c>
      <c r="F548" s="92"/>
      <c r="G548" s="92">
        <f t="shared" si="17"/>
        <v>31490</v>
      </c>
      <c r="H548" s="91"/>
    </row>
    <row r="549" spans="1:8">
      <c r="A549" s="91" t="s">
        <v>1111</v>
      </c>
      <c r="B549" s="91" t="s">
        <v>1112</v>
      </c>
      <c r="C549" s="91" t="s">
        <v>1113</v>
      </c>
      <c r="D549" s="91" t="s">
        <v>1757</v>
      </c>
      <c r="E549" s="92">
        <v>13250</v>
      </c>
      <c r="F549" s="92">
        <v>10000</v>
      </c>
      <c r="G549" s="92">
        <f t="shared" si="17"/>
        <v>3250</v>
      </c>
      <c r="H549" s="91"/>
    </row>
    <row r="550" spans="1:8">
      <c r="A550" s="91" t="s">
        <v>2004</v>
      </c>
      <c r="B550" s="91" t="s">
        <v>2005</v>
      </c>
      <c r="C550" s="91" t="s">
        <v>177</v>
      </c>
      <c r="D550" s="91">
        <v>1765079850</v>
      </c>
      <c r="E550" s="92">
        <v>4160</v>
      </c>
      <c r="F550" s="92">
        <v>3000</v>
      </c>
      <c r="G550" s="92">
        <f t="shared" si="17"/>
        <v>1160</v>
      </c>
      <c r="H550" s="91"/>
    </row>
    <row r="551" spans="1:8">
      <c r="A551" s="78" t="s">
        <v>1987</v>
      </c>
      <c r="B551" s="91" t="s">
        <v>1988</v>
      </c>
      <c r="C551" s="91" t="s">
        <v>177</v>
      </c>
      <c r="D551" s="91">
        <v>1737851722</v>
      </c>
      <c r="E551" s="92">
        <v>22600</v>
      </c>
      <c r="F551" s="92"/>
      <c r="G551" s="92">
        <f t="shared" si="17"/>
        <v>22600</v>
      </c>
      <c r="H551" s="91"/>
    </row>
    <row r="552" spans="1:8">
      <c r="A552" s="91" t="s">
        <v>338</v>
      </c>
      <c r="B552" s="91" t="s">
        <v>339</v>
      </c>
      <c r="C552" s="91" t="s">
        <v>340</v>
      </c>
      <c r="D552" s="91" t="s">
        <v>341</v>
      </c>
      <c r="E552" s="92">
        <v>10600</v>
      </c>
      <c r="F552" s="92"/>
      <c r="G552" s="92">
        <f t="shared" si="17"/>
        <v>10600</v>
      </c>
      <c r="H552" s="91"/>
    </row>
    <row r="553" spans="1:8">
      <c r="A553" s="91" t="s">
        <v>882</v>
      </c>
      <c r="B553" s="91" t="s">
        <v>883</v>
      </c>
      <c r="C553" s="91" t="s">
        <v>340</v>
      </c>
      <c r="D553" s="91" t="s">
        <v>1757</v>
      </c>
      <c r="E553" s="92">
        <v>990</v>
      </c>
      <c r="F553" s="92"/>
      <c r="G553" s="92">
        <f t="shared" si="17"/>
        <v>990</v>
      </c>
      <c r="H553" s="91"/>
    </row>
    <row r="554" spans="1:8">
      <c r="A554" s="91" t="s">
        <v>1009</v>
      </c>
      <c r="B554" s="91" t="s">
        <v>1010</v>
      </c>
      <c r="C554" s="91" t="s">
        <v>340</v>
      </c>
      <c r="D554" s="91" t="s">
        <v>1757</v>
      </c>
      <c r="E554" s="92">
        <v>80</v>
      </c>
      <c r="F554" s="92"/>
      <c r="G554" s="92">
        <f t="shared" si="17"/>
        <v>80</v>
      </c>
      <c r="H554" s="91"/>
    </row>
    <row r="555" spans="1:8">
      <c r="A555" s="91" t="s">
        <v>1203</v>
      </c>
      <c r="B555" s="91" t="s">
        <v>1204</v>
      </c>
      <c r="C555" s="91" t="s">
        <v>340</v>
      </c>
      <c r="D555" s="91" t="s">
        <v>1757</v>
      </c>
      <c r="E555" s="92">
        <v>8470</v>
      </c>
      <c r="F555" s="92">
        <v>7720</v>
      </c>
      <c r="G555" s="92">
        <f t="shared" si="17"/>
        <v>750</v>
      </c>
      <c r="H555" s="91"/>
    </row>
    <row r="556" spans="1:8">
      <c r="A556" s="91" t="s">
        <v>1225</v>
      </c>
      <c r="B556" s="91" t="s">
        <v>1226</v>
      </c>
      <c r="C556" s="91" t="s">
        <v>340</v>
      </c>
      <c r="D556" s="91" t="s">
        <v>1227</v>
      </c>
      <c r="E556" s="92">
        <v>4250</v>
      </c>
      <c r="F556" s="92"/>
      <c r="G556" s="92">
        <f t="shared" si="17"/>
        <v>4250</v>
      </c>
      <c r="H556" s="91"/>
    </row>
    <row r="557" spans="1:8">
      <c r="A557" s="91" t="s">
        <v>1244</v>
      </c>
      <c r="B557" s="91" t="s">
        <v>1245</v>
      </c>
      <c r="C557" s="91" t="s">
        <v>340</v>
      </c>
      <c r="D557" s="91" t="s">
        <v>1246</v>
      </c>
      <c r="E557" s="92">
        <v>23020</v>
      </c>
      <c r="F557" s="92">
        <v>20000</v>
      </c>
      <c r="G557" s="92">
        <f t="shared" ref="G557:G620" si="18">E557-F557</f>
        <v>3020</v>
      </c>
      <c r="H557" s="91"/>
    </row>
    <row r="558" spans="1:8">
      <c r="A558" s="91" t="s">
        <v>1247</v>
      </c>
      <c r="B558" s="91" t="s">
        <v>1219</v>
      </c>
      <c r="C558" s="91" t="s">
        <v>340</v>
      </c>
      <c r="D558" s="91" t="s">
        <v>1248</v>
      </c>
      <c r="E558" s="92">
        <v>25700</v>
      </c>
      <c r="F558" s="92">
        <v>24000</v>
      </c>
      <c r="G558" s="92">
        <f t="shared" si="18"/>
        <v>1700</v>
      </c>
      <c r="H558" s="91"/>
    </row>
    <row r="559" spans="1:8">
      <c r="A559" s="91" t="s">
        <v>1267</v>
      </c>
      <c r="B559" s="91" t="s">
        <v>1268</v>
      </c>
      <c r="C559" s="91" t="s">
        <v>340</v>
      </c>
      <c r="D559" s="91" t="s">
        <v>1269</v>
      </c>
      <c r="E559" s="92">
        <v>158650</v>
      </c>
      <c r="F559" s="92">
        <v>55000</v>
      </c>
      <c r="G559" s="92">
        <f t="shared" si="18"/>
        <v>103650</v>
      </c>
      <c r="H559" s="91"/>
    </row>
    <row r="560" spans="1:8">
      <c r="A560" s="91" t="s">
        <v>1493</v>
      </c>
      <c r="B560" s="91" t="s">
        <v>1494</v>
      </c>
      <c r="C560" s="91" t="s">
        <v>340</v>
      </c>
      <c r="D560" s="91" t="s">
        <v>1495</v>
      </c>
      <c r="E560" s="92">
        <v>22648</v>
      </c>
      <c r="F560" s="92">
        <v>10000</v>
      </c>
      <c r="G560" s="92">
        <f t="shared" si="18"/>
        <v>12648</v>
      </c>
      <c r="H560" s="91"/>
    </row>
    <row r="561" spans="1:10">
      <c r="A561" s="91" t="s">
        <v>2043</v>
      </c>
      <c r="B561" s="91" t="s">
        <v>2044</v>
      </c>
      <c r="C561" s="91" t="s">
        <v>340</v>
      </c>
      <c r="D561" s="105">
        <v>1737049640</v>
      </c>
      <c r="E561" s="92">
        <v>18450</v>
      </c>
      <c r="F561" s="92"/>
      <c r="G561" s="92">
        <f t="shared" si="18"/>
        <v>18450</v>
      </c>
      <c r="H561" s="91"/>
    </row>
    <row r="562" spans="1:10">
      <c r="A562" s="91"/>
      <c r="B562" s="91"/>
      <c r="C562" s="91"/>
      <c r="D562" s="91"/>
      <c r="E562" s="92"/>
      <c r="F562" s="92"/>
      <c r="G562" s="92">
        <f t="shared" si="18"/>
        <v>0</v>
      </c>
      <c r="H562" s="91"/>
    </row>
    <row r="563" spans="1:10">
      <c r="A563" s="91" t="s">
        <v>48</v>
      </c>
      <c r="B563" s="91" t="s">
        <v>49</v>
      </c>
      <c r="C563" s="91" t="s">
        <v>50</v>
      </c>
      <c r="D563" s="91" t="s">
        <v>51</v>
      </c>
      <c r="E563" s="92">
        <v>4000</v>
      </c>
      <c r="F563" s="92"/>
      <c r="G563" s="92">
        <f t="shared" si="18"/>
        <v>4000</v>
      </c>
      <c r="H563" s="91"/>
    </row>
    <row r="564" spans="1:10">
      <c r="A564" s="91" t="s">
        <v>985</v>
      </c>
      <c r="B564" s="91" t="s">
        <v>986</v>
      </c>
      <c r="C564" s="91" t="s">
        <v>50</v>
      </c>
      <c r="D564" s="91" t="s">
        <v>1757</v>
      </c>
      <c r="E564" s="92">
        <v>8400</v>
      </c>
      <c r="F564" s="92">
        <v>2000</v>
      </c>
      <c r="G564" s="92">
        <f t="shared" si="18"/>
        <v>6400</v>
      </c>
      <c r="H564" s="91"/>
    </row>
    <row r="565" spans="1:10">
      <c r="A565" s="91" t="s">
        <v>1177</v>
      </c>
      <c r="B565" s="91" t="s">
        <v>1178</v>
      </c>
      <c r="C565" s="91" t="s">
        <v>50</v>
      </c>
      <c r="D565" s="91" t="s">
        <v>1179</v>
      </c>
      <c r="E565" s="92">
        <v>1700</v>
      </c>
      <c r="F565" s="92"/>
      <c r="G565" s="92">
        <f t="shared" si="18"/>
        <v>1700</v>
      </c>
      <c r="H565" s="91"/>
    </row>
    <row r="566" spans="1:10">
      <c r="A566" s="91"/>
      <c r="B566" s="91"/>
      <c r="C566" s="91"/>
      <c r="D566" s="91"/>
      <c r="E566" s="92"/>
      <c r="F566" s="92"/>
      <c r="G566" s="92">
        <f t="shared" si="18"/>
        <v>0</v>
      </c>
      <c r="H566" s="91"/>
    </row>
    <row r="567" spans="1:10">
      <c r="A567" s="91" t="s">
        <v>1196</v>
      </c>
      <c r="B567" s="91" t="s">
        <v>1197</v>
      </c>
      <c r="C567" s="91" t="s">
        <v>1198</v>
      </c>
      <c r="D567" s="91" t="s">
        <v>1199</v>
      </c>
      <c r="E567" s="92">
        <v>9800</v>
      </c>
      <c r="F567" s="92">
        <v>5000</v>
      </c>
      <c r="G567" s="92">
        <f t="shared" si="18"/>
        <v>4800</v>
      </c>
      <c r="H567" s="91"/>
    </row>
    <row r="568" spans="1:10">
      <c r="A568" s="91" t="s">
        <v>1579</v>
      </c>
      <c r="B568" s="91" t="s">
        <v>1532</v>
      </c>
      <c r="C568" s="91" t="s">
        <v>1198</v>
      </c>
      <c r="D568" s="91" t="s">
        <v>1580</v>
      </c>
      <c r="E568" s="92">
        <v>20850</v>
      </c>
      <c r="F568" s="92">
        <v>10000</v>
      </c>
      <c r="G568" s="92">
        <f t="shared" si="18"/>
        <v>10850</v>
      </c>
      <c r="H568" s="91"/>
    </row>
    <row r="569" spans="1:10">
      <c r="A569" s="91" t="s">
        <v>442</v>
      </c>
      <c r="B569" s="91" t="s">
        <v>32</v>
      </c>
      <c r="C569" s="91" t="s">
        <v>1198</v>
      </c>
      <c r="D569" s="91" t="s">
        <v>443</v>
      </c>
      <c r="E569" s="92">
        <v>1450</v>
      </c>
      <c r="F569" s="92"/>
      <c r="G569" s="92">
        <f t="shared" si="18"/>
        <v>1450</v>
      </c>
      <c r="H569" s="91"/>
    </row>
    <row r="570" spans="1:10">
      <c r="A570" s="91" t="s">
        <v>1595</v>
      </c>
      <c r="B570" s="91" t="s">
        <v>1596</v>
      </c>
      <c r="C570" s="91" t="s">
        <v>1198</v>
      </c>
      <c r="D570" s="91" t="s">
        <v>1597</v>
      </c>
      <c r="E570" s="92">
        <v>105845</v>
      </c>
      <c r="F570" s="92">
        <f>50000+19000</f>
        <v>69000</v>
      </c>
      <c r="G570" s="92">
        <f t="shared" si="18"/>
        <v>36845</v>
      </c>
      <c r="H570" s="91"/>
    </row>
    <row r="571" spans="1:10">
      <c r="A571" s="91" t="s">
        <v>1618</v>
      </c>
      <c r="B571" s="91" t="s">
        <v>1619</v>
      </c>
      <c r="C571" s="91" t="s">
        <v>1198</v>
      </c>
      <c r="D571" s="91" t="s">
        <v>1620</v>
      </c>
      <c r="E571" s="92">
        <v>199404</v>
      </c>
      <c r="F571" s="92">
        <v>190000</v>
      </c>
      <c r="G571" s="92">
        <f t="shared" si="18"/>
        <v>9404</v>
      </c>
      <c r="H571" s="91"/>
    </row>
    <row r="572" spans="1:10">
      <c r="A572" s="91" t="s">
        <v>1828</v>
      </c>
      <c r="B572" s="91" t="s">
        <v>1829</v>
      </c>
      <c r="C572" s="91" t="s">
        <v>1198</v>
      </c>
      <c r="D572" s="91" t="s">
        <v>1830</v>
      </c>
      <c r="E572" s="56">
        <f>17910+9080</f>
        <v>26990</v>
      </c>
      <c r="F572" s="92"/>
      <c r="G572" s="92">
        <f t="shared" si="18"/>
        <v>26990</v>
      </c>
      <c r="H572" s="91"/>
    </row>
    <row r="573" spans="1:10">
      <c r="A573" s="91"/>
      <c r="B573" s="91"/>
      <c r="C573" s="91"/>
      <c r="D573" s="91"/>
      <c r="E573" s="92"/>
      <c r="F573" s="92"/>
      <c r="G573" s="92">
        <f t="shared" si="18"/>
        <v>0</v>
      </c>
      <c r="H573" s="91"/>
    </row>
    <row r="574" spans="1:10">
      <c r="A574" s="91"/>
      <c r="B574" s="91"/>
      <c r="C574" s="91"/>
      <c r="D574" s="91"/>
      <c r="E574" s="92"/>
      <c r="F574" s="92"/>
      <c r="G574" s="92">
        <f t="shared" si="18"/>
        <v>0</v>
      </c>
      <c r="H574" s="91"/>
    </row>
    <row r="575" spans="1:10">
      <c r="A575" s="91" t="s">
        <v>624</v>
      </c>
      <c r="B575" s="91" t="s">
        <v>625</v>
      </c>
      <c r="C575" s="91" t="s">
        <v>626</v>
      </c>
      <c r="D575" s="91" t="s">
        <v>627</v>
      </c>
      <c r="E575" s="92">
        <v>91060</v>
      </c>
      <c r="F575" s="92">
        <v>20000</v>
      </c>
      <c r="G575" s="92">
        <f t="shared" si="18"/>
        <v>71060</v>
      </c>
      <c r="H575" s="91"/>
    </row>
    <row r="576" spans="1:10">
      <c r="A576" s="91" t="s">
        <v>1218</v>
      </c>
      <c r="B576" s="91" t="s">
        <v>1219</v>
      </c>
      <c r="C576" s="91" t="s">
        <v>1208</v>
      </c>
      <c r="D576" s="91" t="s">
        <v>1220</v>
      </c>
      <c r="E576" s="92">
        <v>11550</v>
      </c>
      <c r="F576" s="92">
        <v>7000</v>
      </c>
      <c r="G576" s="92">
        <f t="shared" si="18"/>
        <v>4550</v>
      </c>
      <c r="H576" s="91"/>
      <c r="I576" s="38" t="s">
        <v>1813</v>
      </c>
      <c r="J576" s="38">
        <v>4200</v>
      </c>
    </row>
    <row r="577" spans="1:16384">
      <c r="A577" s="91" t="s">
        <v>1234</v>
      </c>
      <c r="B577" s="91" t="s">
        <v>1235</v>
      </c>
      <c r="C577" s="91" t="s">
        <v>1208</v>
      </c>
      <c r="D577" s="91" t="s">
        <v>1236</v>
      </c>
      <c r="E577" s="92">
        <f>15300+J576</f>
        <v>19500</v>
      </c>
      <c r="F577" s="92">
        <v>10000</v>
      </c>
      <c r="G577" s="92">
        <f t="shared" si="18"/>
        <v>9500</v>
      </c>
      <c r="H577" s="91"/>
    </row>
    <row r="578" spans="1:16384">
      <c r="A578" s="91" t="s">
        <v>1237</v>
      </c>
      <c r="B578" s="91" t="s">
        <v>1238</v>
      </c>
      <c r="C578" s="91" t="s">
        <v>1208</v>
      </c>
      <c r="D578" s="91" t="s">
        <v>1239</v>
      </c>
      <c r="E578" s="92">
        <v>25700</v>
      </c>
      <c r="F578" s="92">
        <v>15700</v>
      </c>
      <c r="G578" s="92">
        <f t="shared" si="18"/>
        <v>10000</v>
      </c>
      <c r="H578" s="91"/>
    </row>
    <row r="579" spans="1:16384">
      <c r="A579" s="91" t="s">
        <v>1251</v>
      </c>
      <c r="B579" s="91" t="s">
        <v>1252</v>
      </c>
      <c r="C579" s="91" t="s">
        <v>1208</v>
      </c>
      <c r="D579" s="91" t="s">
        <v>1253</v>
      </c>
      <c r="E579" s="92">
        <v>50030</v>
      </c>
      <c r="F579" s="92">
        <v>20000</v>
      </c>
      <c r="G579" s="92">
        <f t="shared" si="18"/>
        <v>30030</v>
      </c>
      <c r="H579" s="91"/>
    </row>
    <row r="580" spans="1:16384">
      <c r="A580" s="91" t="s">
        <v>1280</v>
      </c>
      <c r="B580" s="91" t="s">
        <v>804</v>
      </c>
      <c r="C580" s="91" t="s">
        <v>1208</v>
      </c>
      <c r="D580" s="91" t="s">
        <v>1757</v>
      </c>
      <c r="E580" s="92">
        <v>25910</v>
      </c>
      <c r="F580" s="92">
        <v>14000</v>
      </c>
      <c r="G580" s="92">
        <f t="shared" si="18"/>
        <v>11910</v>
      </c>
      <c r="H580" s="91"/>
    </row>
    <row r="581" spans="1:16384">
      <c r="A581" s="91" t="s">
        <v>1293</v>
      </c>
      <c r="B581" s="91" t="s">
        <v>1294</v>
      </c>
      <c r="C581" s="91" t="s">
        <v>1208</v>
      </c>
      <c r="D581" s="91" t="s">
        <v>1295</v>
      </c>
      <c r="E581" s="92">
        <v>19910</v>
      </c>
      <c r="F581" s="92">
        <v>10000</v>
      </c>
      <c r="G581" s="92">
        <f t="shared" si="18"/>
        <v>9910</v>
      </c>
      <c r="H581" s="91"/>
    </row>
    <row r="582" spans="1:16384">
      <c r="A582" s="91" t="s">
        <v>1296</v>
      </c>
      <c r="B582" s="91" t="s">
        <v>137</v>
      </c>
      <c r="C582" s="91" t="s">
        <v>1208</v>
      </c>
      <c r="D582" s="91" t="s">
        <v>1297</v>
      </c>
      <c r="E582" s="92">
        <v>26310</v>
      </c>
      <c r="F582" s="92">
        <v>20000</v>
      </c>
      <c r="G582" s="92">
        <f t="shared" si="18"/>
        <v>6310</v>
      </c>
      <c r="H582" s="91"/>
    </row>
    <row r="583" spans="1:16384">
      <c r="A583" s="91" t="s">
        <v>1324</v>
      </c>
      <c r="B583" s="91" t="s">
        <v>1325</v>
      </c>
      <c r="C583" s="91" t="s">
        <v>1208</v>
      </c>
      <c r="D583" s="91" t="s">
        <v>1757</v>
      </c>
      <c r="E583" s="92">
        <v>24520</v>
      </c>
      <c r="F583" s="92">
        <v>9520</v>
      </c>
      <c r="G583" s="92">
        <f t="shared" si="18"/>
        <v>15000</v>
      </c>
      <c r="H583" s="91"/>
    </row>
    <row r="584" spans="1:16384">
      <c r="A584" s="91" t="s">
        <v>890</v>
      </c>
      <c r="B584" s="91" t="s">
        <v>891</v>
      </c>
      <c r="C584" s="91" t="s">
        <v>892</v>
      </c>
      <c r="D584" s="91" t="s">
        <v>893</v>
      </c>
      <c r="E584" s="92">
        <v>2100</v>
      </c>
      <c r="F584" s="92"/>
      <c r="G584" s="92">
        <f t="shared" si="18"/>
        <v>2100</v>
      </c>
      <c r="H584" s="91"/>
    </row>
    <row r="585" spans="1:16384">
      <c r="A585" s="91" t="s">
        <v>1262</v>
      </c>
      <c r="B585" s="91" t="s">
        <v>1263</v>
      </c>
      <c r="C585" s="91" t="s">
        <v>892</v>
      </c>
      <c r="D585" s="91" t="s">
        <v>1264</v>
      </c>
      <c r="E585" s="92">
        <f>83100-900+1600</f>
        <v>83800</v>
      </c>
      <c r="F585" s="92">
        <v>40000</v>
      </c>
      <c r="G585" s="92">
        <f t="shared" si="18"/>
        <v>43800</v>
      </c>
      <c r="H585" s="91"/>
      <c r="I585" s="94"/>
    </row>
    <row r="586" spans="1:16384">
      <c r="A586" s="91" t="s">
        <v>1329</v>
      </c>
      <c r="B586" s="91" t="s">
        <v>1330</v>
      </c>
      <c r="C586" s="91" t="s">
        <v>892</v>
      </c>
      <c r="D586" s="91" t="s">
        <v>1331</v>
      </c>
      <c r="E586" s="92">
        <f>15730+25020</f>
        <v>40750</v>
      </c>
      <c r="F586" s="92">
        <v>22000</v>
      </c>
      <c r="G586" s="92">
        <f t="shared" si="18"/>
        <v>18750</v>
      </c>
      <c r="H586" s="91"/>
    </row>
    <row r="587" spans="1:16384">
      <c r="A587" s="91" t="s">
        <v>1823</v>
      </c>
      <c r="B587" s="91" t="s">
        <v>1824</v>
      </c>
      <c r="C587" s="91" t="s">
        <v>626</v>
      </c>
      <c r="D587" s="91">
        <v>1738099392</v>
      </c>
      <c r="E587" s="56">
        <f>10980+1600+5200</f>
        <v>17780</v>
      </c>
      <c r="F587" s="92"/>
      <c r="G587" s="92">
        <f t="shared" si="18"/>
        <v>17780</v>
      </c>
      <c r="H587" s="91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 s="68"/>
      <c r="BZ587" s="68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  <c r="CP587" s="68"/>
      <c r="CQ587" s="68"/>
      <c r="CR587" s="68"/>
      <c r="CS587" s="68"/>
      <c r="CT587" s="68"/>
      <c r="CU587" s="68"/>
      <c r="CV587" s="68"/>
      <c r="CW587" s="68"/>
      <c r="CX587" s="68"/>
      <c r="CY587" s="68"/>
      <c r="CZ587" s="68"/>
      <c r="DA587" s="68"/>
      <c r="DB587" s="68"/>
      <c r="DC587" s="68"/>
      <c r="DD587" s="68"/>
      <c r="DE587" s="68"/>
      <c r="DF587" s="68"/>
      <c r="DG587" s="68"/>
      <c r="DH587" s="68"/>
      <c r="DI587" s="68"/>
      <c r="DJ587" s="68"/>
      <c r="DK587" s="68"/>
      <c r="DL587" s="68"/>
      <c r="DM587" s="68"/>
      <c r="DN587" s="68"/>
      <c r="DO587" s="68"/>
      <c r="DP587" s="68"/>
      <c r="DQ587" s="68"/>
      <c r="DR587" s="68"/>
      <c r="DS587" s="68"/>
      <c r="DT587" s="68"/>
      <c r="DU587" s="68"/>
      <c r="DV587" s="68"/>
      <c r="DW587" s="68"/>
      <c r="DX587" s="68"/>
      <c r="DY587" s="68"/>
      <c r="DZ587" s="68"/>
      <c r="EA587" s="68"/>
      <c r="EB587" s="68"/>
      <c r="EC587" s="68"/>
      <c r="ED587" s="68"/>
      <c r="EE587" s="68"/>
      <c r="EF587" s="68"/>
      <c r="EG587" s="68"/>
      <c r="EH587" s="68"/>
      <c r="EI587" s="68"/>
      <c r="EJ587" s="68"/>
      <c r="EK587" s="68"/>
      <c r="EL587" s="68"/>
      <c r="EM587" s="68"/>
      <c r="EN587" s="68"/>
      <c r="EO587" s="68"/>
      <c r="EP587" s="68"/>
      <c r="EQ587" s="68"/>
      <c r="ER587" s="68"/>
      <c r="ES587" s="68"/>
      <c r="ET587" s="68"/>
      <c r="EU587" s="68"/>
      <c r="EV587" s="68"/>
      <c r="EW587" s="68"/>
      <c r="EX587" s="68"/>
      <c r="EY587" s="68"/>
      <c r="EZ587" s="68"/>
      <c r="FA587" s="68"/>
      <c r="FB587" s="68"/>
      <c r="FC587" s="68"/>
      <c r="FD587" s="68"/>
      <c r="FE587" s="68"/>
      <c r="FF587" s="68"/>
      <c r="FG587" s="68"/>
      <c r="FH587" s="68"/>
      <c r="FI587" s="68"/>
      <c r="FJ587" s="68"/>
      <c r="FK587" s="68"/>
      <c r="FL587" s="68"/>
      <c r="FM587" s="68"/>
      <c r="FN587" s="68"/>
      <c r="FO587" s="68"/>
      <c r="FP587" s="68"/>
      <c r="FQ587" s="68"/>
      <c r="FR587" s="68"/>
      <c r="FS587" s="68"/>
      <c r="FT587" s="68"/>
      <c r="FU587" s="68"/>
      <c r="FV587" s="68"/>
      <c r="FW587" s="68"/>
      <c r="FX587" s="68"/>
      <c r="FY587" s="68"/>
      <c r="FZ587" s="68"/>
      <c r="GA587" s="68"/>
      <c r="GB587" s="68"/>
      <c r="GC587" s="68"/>
      <c r="GD587" s="68"/>
      <c r="GE587" s="68"/>
      <c r="GF587" s="68"/>
      <c r="GG587" s="68"/>
      <c r="GH587" s="68"/>
      <c r="GI587" s="68"/>
      <c r="GJ587" s="68"/>
      <c r="GK587" s="68"/>
      <c r="GL587" s="68"/>
      <c r="GM587" s="68"/>
      <c r="GN587" s="68"/>
      <c r="GO587" s="68"/>
      <c r="GP587" s="68"/>
      <c r="GQ587" s="68"/>
      <c r="GR587" s="68"/>
      <c r="GS587" s="68"/>
      <c r="GT587" s="68"/>
      <c r="GU587" s="68"/>
      <c r="GV587" s="68"/>
      <c r="GW587" s="68"/>
      <c r="GX587" s="68"/>
      <c r="GY587" s="68"/>
      <c r="GZ587" s="68"/>
      <c r="HA587" s="68"/>
      <c r="HB587" s="68"/>
      <c r="HC587" s="68"/>
      <c r="HD587" s="68"/>
      <c r="HE587" s="68"/>
      <c r="HF587" s="68"/>
      <c r="HG587" s="68"/>
      <c r="HH587" s="68"/>
      <c r="HI587" s="68"/>
      <c r="HJ587" s="68"/>
      <c r="HK587" s="68"/>
      <c r="HL587" s="68"/>
      <c r="HM587" s="68"/>
      <c r="HN587" s="68"/>
      <c r="HO587" s="68"/>
      <c r="HP587" s="68"/>
      <c r="HQ587" s="68"/>
      <c r="HR587" s="68"/>
      <c r="HS587" s="68"/>
      <c r="HT587" s="68"/>
      <c r="HU587" s="68"/>
      <c r="HV587" s="68"/>
      <c r="HW587" s="68"/>
      <c r="HX587" s="68"/>
      <c r="HY587" s="68"/>
      <c r="HZ587" s="68"/>
      <c r="IA587" s="68"/>
      <c r="IB587" s="68"/>
      <c r="IC587" s="68"/>
      <c r="ID587" s="68"/>
      <c r="IE587" s="68"/>
      <c r="IF587" s="68"/>
      <c r="IG587" s="68"/>
      <c r="IH587" s="68"/>
      <c r="II587" s="68"/>
      <c r="IJ587" s="68"/>
      <c r="IK587" s="68"/>
      <c r="IL587" s="68"/>
      <c r="IM587" s="68"/>
      <c r="IN587" s="68"/>
      <c r="IO587" s="68"/>
      <c r="IP587" s="68"/>
      <c r="IQ587" s="68"/>
      <c r="IR587" s="68"/>
      <c r="IS587" s="68"/>
      <c r="IT587" s="68"/>
      <c r="IU587" s="68"/>
      <c r="IV587" s="68"/>
      <c r="IW587" s="68"/>
      <c r="IX587" s="68"/>
      <c r="IY587" s="68"/>
      <c r="IZ587" s="68"/>
      <c r="JA587" s="68"/>
      <c r="JB587" s="68"/>
      <c r="JC587" s="68"/>
      <c r="JD587" s="68"/>
      <c r="JE587" s="68"/>
      <c r="JF587" s="68"/>
      <c r="JG587" s="68"/>
      <c r="JH587" s="68"/>
      <c r="JI587" s="68"/>
      <c r="JJ587" s="68"/>
      <c r="JK587" s="68"/>
      <c r="JL587" s="68"/>
      <c r="JM587" s="68"/>
      <c r="JN587" s="68"/>
      <c r="JO587" s="68"/>
      <c r="JP587" s="68"/>
      <c r="JQ587" s="68"/>
      <c r="JR587" s="68"/>
      <c r="JS587" s="68"/>
      <c r="JT587" s="68"/>
      <c r="JU587" s="68"/>
      <c r="JV587" s="68"/>
      <c r="JW587" s="68"/>
      <c r="JX587" s="68"/>
      <c r="JY587" s="68"/>
      <c r="JZ587" s="68"/>
      <c r="KA587" s="68"/>
      <c r="KB587" s="68"/>
      <c r="KC587" s="68"/>
      <c r="KD587" s="68"/>
      <c r="KE587" s="68"/>
      <c r="KF587" s="68"/>
      <c r="KG587" s="68"/>
      <c r="KH587" s="68"/>
      <c r="KI587" s="68"/>
      <c r="KJ587" s="68"/>
      <c r="KK587" s="68"/>
      <c r="KL587" s="68"/>
      <c r="KM587" s="68"/>
      <c r="KN587" s="68"/>
      <c r="KO587" s="68"/>
      <c r="KP587" s="68"/>
      <c r="KQ587" s="68"/>
      <c r="KR587" s="68"/>
      <c r="KS587" s="68"/>
      <c r="KT587" s="68"/>
      <c r="KU587" s="68"/>
      <c r="KV587" s="68"/>
      <c r="KW587" s="68"/>
      <c r="KX587" s="68"/>
      <c r="KY587" s="68"/>
      <c r="KZ587" s="68"/>
      <c r="LA587" s="68"/>
      <c r="LB587" s="68"/>
      <c r="LC587" s="68"/>
      <c r="LD587" s="68"/>
      <c r="LE587" s="68"/>
      <c r="LF587" s="68"/>
      <c r="LG587" s="68"/>
      <c r="LH587" s="68"/>
      <c r="LI587" s="68"/>
      <c r="LJ587" s="68"/>
      <c r="LK587" s="68"/>
      <c r="LL587" s="68"/>
      <c r="LM587" s="68"/>
      <c r="LN587" s="68"/>
      <c r="LO587" s="68"/>
      <c r="LP587" s="68"/>
      <c r="LQ587" s="68"/>
      <c r="LR587" s="68"/>
      <c r="LS587" s="68"/>
      <c r="LT587" s="68"/>
      <c r="LU587" s="68"/>
      <c r="LV587" s="68"/>
      <c r="LW587" s="68"/>
      <c r="LX587" s="68"/>
      <c r="LY587" s="68"/>
      <c r="LZ587" s="68"/>
      <c r="MA587" s="68"/>
      <c r="MB587" s="68"/>
      <c r="MC587" s="68"/>
      <c r="MD587" s="68"/>
      <c r="ME587" s="68"/>
      <c r="MF587" s="68"/>
      <c r="MG587" s="68"/>
      <c r="MH587" s="68"/>
      <c r="MI587" s="68"/>
      <c r="MJ587" s="68"/>
      <c r="MK587" s="68"/>
      <c r="ML587" s="68"/>
      <c r="MM587" s="68"/>
      <c r="MN587" s="68"/>
      <c r="MO587" s="68"/>
      <c r="MP587" s="68"/>
      <c r="MQ587" s="68"/>
      <c r="MR587" s="68"/>
      <c r="MS587" s="68"/>
      <c r="MT587" s="68"/>
      <c r="MU587" s="68"/>
      <c r="MV587" s="68"/>
      <c r="MW587" s="68"/>
      <c r="MX587" s="68"/>
      <c r="MY587" s="68"/>
      <c r="MZ587" s="68"/>
      <c r="NA587" s="68"/>
      <c r="NB587" s="68"/>
      <c r="NC587" s="68"/>
      <c r="ND587" s="68"/>
      <c r="NE587" s="68"/>
      <c r="NF587" s="68"/>
      <c r="NG587" s="68"/>
      <c r="NH587" s="68"/>
      <c r="NI587" s="68"/>
      <c r="NJ587" s="68"/>
      <c r="NK587" s="68"/>
      <c r="NL587" s="68"/>
      <c r="NM587" s="68"/>
      <c r="NN587" s="68"/>
      <c r="NO587" s="68"/>
      <c r="NP587" s="68"/>
      <c r="NQ587" s="68"/>
      <c r="NR587" s="68"/>
      <c r="NS587" s="68"/>
      <c r="NT587" s="68"/>
      <c r="NU587" s="68"/>
      <c r="NV587" s="68"/>
      <c r="NW587" s="68"/>
      <c r="NX587" s="68"/>
      <c r="NY587" s="68"/>
      <c r="NZ587" s="68"/>
      <c r="OA587" s="68"/>
      <c r="OB587" s="68"/>
      <c r="OC587" s="68"/>
      <c r="OD587" s="68"/>
      <c r="OE587" s="68"/>
      <c r="OF587" s="68"/>
      <c r="OG587" s="68"/>
      <c r="OH587" s="68"/>
      <c r="OI587" s="68"/>
      <c r="OJ587" s="68"/>
      <c r="OK587" s="68"/>
      <c r="OL587" s="68"/>
      <c r="OM587" s="68"/>
      <c r="ON587" s="68"/>
      <c r="OO587" s="68"/>
      <c r="OP587" s="68"/>
      <c r="OQ587" s="68"/>
      <c r="OR587" s="68"/>
      <c r="OS587" s="68"/>
      <c r="OT587" s="68"/>
      <c r="OU587" s="68"/>
      <c r="OV587" s="68"/>
      <c r="OW587" s="68"/>
      <c r="OX587" s="68"/>
      <c r="OY587" s="68"/>
      <c r="OZ587" s="68"/>
      <c r="PA587" s="68"/>
      <c r="PB587" s="68"/>
      <c r="PC587" s="68"/>
      <c r="PD587" s="68"/>
      <c r="PE587" s="68"/>
      <c r="PF587" s="68"/>
      <c r="PG587" s="68"/>
      <c r="PH587" s="68"/>
      <c r="PI587" s="68"/>
      <c r="PJ587" s="68"/>
      <c r="PK587" s="68"/>
      <c r="PL587" s="68"/>
      <c r="PM587" s="68"/>
      <c r="PN587" s="68"/>
      <c r="PO587" s="68"/>
      <c r="PP587" s="68"/>
      <c r="PQ587" s="68"/>
      <c r="PR587" s="68"/>
      <c r="PS587" s="68"/>
      <c r="PT587" s="68"/>
      <c r="PU587" s="68"/>
      <c r="PV587" s="68"/>
      <c r="PW587" s="68"/>
      <c r="PX587" s="68"/>
      <c r="PY587" s="68"/>
      <c r="PZ587" s="68"/>
      <c r="QA587" s="68"/>
      <c r="QB587" s="68"/>
      <c r="QC587" s="68"/>
      <c r="QD587" s="68"/>
      <c r="QE587" s="68"/>
      <c r="QF587" s="68"/>
      <c r="QG587" s="68"/>
      <c r="QH587" s="68"/>
      <c r="QI587" s="68"/>
      <c r="QJ587" s="68"/>
      <c r="QK587" s="68"/>
      <c r="QL587" s="68"/>
      <c r="QM587" s="68"/>
      <c r="QN587" s="68"/>
      <c r="QO587" s="68"/>
      <c r="QP587" s="68"/>
      <c r="QQ587" s="68"/>
      <c r="QR587" s="68"/>
      <c r="QS587" s="68"/>
      <c r="QT587" s="68"/>
      <c r="QU587" s="68"/>
      <c r="QV587" s="68"/>
      <c r="QW587" s="68"/>
      <c r="QX587" s="68"/>
      <c r="QY587" s="68"/>
      <c r="QZ587" s="68"/>
      <c r="RA587" s="68"/>
      <c r="RB587" s="68"/>
      <c r="RC587" s="68"/>
      <c r="RD587" s="68"/>
      <c r="RE587" s="68"/>
      <c r="RF587" s="68"/>
      <c r="RG587" s="68"/>
      <c r="RH587" s="68"/>
      <c r="RI587" s="68"/>
      <c r="RJ587" s="68"/>
      <c r="RK587" s="68"/>
      <c r="RL587" s="68"/>
      <c r="RM587" s="68"/>
      <c r="RN587" s="68"/>
      <c r="RO587" s="68"/>
      <c r="RP587" s="68"/>
      <c r="RQ587" s="68"/>
      <c r="RR587" s="68"/>
      <c r="RS587" s="68"/>
      <c r="RT587" s="68"/>
      <c r="RU587" s="68"/>
      <c r="RV587" s="68"/>
      <c r="RW587" s="68"/>
      <c r="RX587" s="68"/>
      <c r="RY587" s="68"/>
      <c r="RZ587" s="68"/>
      <c r="SA587" s="68"/>
      <c r="SB587" s="68"/>
      <c r="SC587" s="68"/>
      <c r="SD587" s="68"/>
      <c r="SE587" s="68"/>
      <c r="SF587" s="68"/>
      <c r="SG587" s="68"/>
      <c r="SH587" s="68"/>
      <c r="SI587" s="68"/>
      <c r="SJ587" s="68"/>
      <c r="SK587" s="68"/>
      <c r="SL587" s="68"/>
      <c r="SM587" s="68"/>
      <c r="SN587" s="68"/>
      <c r="SO587" s="68"/>
      <c r="SP587" s="68"/>
      <c r="SQ587" s="68"/>
      <c r="SR587" s="68"/>
      <c r="SS587" s="68"/>
      <c r="ST587" s="68"/>
      <c r="SU587" s="68"/>
      <c r="SV587" s="68"/>
      <c r="SW587" s="68"/>
      <c r="SX587" s="68"/>
      <c r="SY587" s="68"/>
      <c r="SZ587" s="68"/>
      <c r="TA587" s="68"/>
      <c r="TB587" s="68"/>
      <c r="TC587" s="68"/>
      <c r="TD587" s="68"/>
      <c r="TE587" s="68"/>
      <c r="TF587" s="68"/>
      <c r="TG587" s="68"/>
      <c r="TH587" s="68"/>
      <c r="TI587" s="68"/>
      <c r="TJ587" s="68"/>
      <c r="TK587" s="68"/>
      <c r="TL587" s="68"/>
      <c r="TM587" s="68"/>
      <c r="TN587" s="68"/>
      <c r="TO587" s="68"/>
      <c r="TP587" s="68"/>
      <c r="TQ587" s="68"/>
      <c r="TR587" s="68"/>
      <c r="TS587" s="68"/>
      <c r="TT587" s="68"/>
      <c r="TU587" s="68"/>
      <c r="TV587" s="68"/>
      <c r="TW587" s="68"/>
      <c r="TX587" s="68"/>
      <c r="TY587" s="68"/>
      <c r="TZ587" s="68"/>
      <c r="UA587" s="68"/>
      <c r="UB587" s="68"/>
      <c r="UC587" s="68"/>
      <c r="UD587" s="68"/>
      <c r="UE587" s="68"/>
      <c r="UF587" s="68"/>
      <c r="UG587" s="68"/>
      <c r="UH587" s="68"/>
      <c r="UI587" s="68"/>
      <c r="UJ587" s="68"/>
      <c r="UK587" s="68"/>
      <c r="UL587" s="68"/>
      <c r="UM587" s="68"/>
      <c r="UN587" s="68"/>
      <c r="UO587" s="68"/>
      <c r="UP587" s="68"/>
      <c r="UQ587" s="68"/>
      <c r="UR587" s="68"/>
      <c r="US587" s="68"/>
      <c r="UT587" s="68"/>
      <c r="UU587" s="68"/>
      <c r="UV587" s="68"/>
      <c r="UW587" s="68"/>
      <c r="UX587" s="68"/>
      <c r="UY587" s="68"/>
      <c r="UZ587" s="68"/>
      <c r="VA587" s="68"/>
      <c r="VB587" s="68"/>
      <c r="VC587" s="68"/>
      <c r="VD587" s="68"/>
      <c r="VE587" s="68"/>
      <c r="VF587" s="68"/>
      <c r="VG587" s="68"/>
      <c r="VH587" s="68"/>
      <c r="VI587" s="68"/>
      <c r="VJ587" s="68"/>
      <c r="VK587" s="68"/>
      <c r="VL587" s="68"/>
      <c r="VM587" s="68"/>
      <c r="VN587" s="68"/>
      <c r="VO587" s="68"/>
      <c r="VP587" s="68"/>
      <c r="VQ587" s="68"/>
      <c r="VR587" s="68"/>
      <c r="VS587" s="68"/>
      <c r="VT587" s="68"/>
      <c r="VU587" s="68"/>
      <c r="VV587" s="68"/>
      <c r="VW587" s="68"/>
      <c r="VX587" s="68"/>
      <c r="VY587" s="68"/>
      <c r="VZ587" s="68"/>
      <c r="WA587" s="68"/>
      <c r="WB587" s="68"/>
      <c r="WC587" s="68"/>
      <c r="WD587" s="68"/>
      <c r="WE587" s="68"/>
      <c r="WF587" s="68"/>
      <c r="WG587" s="68"/>
      <c r="WH587" s="68"/>
      <c r="WI587" s="68"/>
      <c r="WJ587" s="68"/>
      <c r="WK587" s="68"/>
      <c r="WL587" s="68"/>
      <c r="WM587" s="68"/>
      <c r="WN587" s="68"/>
      <c r="WO587" s="68"/>
      <c r="WP587" s="68"/>
      <c r="WQ587" s="68"/>
      <c r="WR587" s="68"/>
      <c r="WS587" s="68"/>
      <c r="WT587" s="68"/>
      <c r="WU587" s="68"/>
      <c r="WV587" s="68"/>
      <c r="WW587" s="68"/>
      <c r="WX587" s="68"/>
      <c r="WY587" s="68"/>
      <c r="WZ587" s="68"/>
      <c r="XA587" s="68"/>
      <c r="XB587" s="68"/>
      <c r="XC587" s="68"/>
      <c r="XD587" s="68"/>
      <c r="XE587" s="68"/>
      <c r="XF587" s="68"/>
      <c r="XG587" s="68"/>
      <c r="XH587" s="68"/>
      <c r="XI587" s="68"/>
      <c r="XJ587" s="68"/>
      <c r="XK587" s="68"/>
      <c r="XL587" s="68"/>
      <c r="XM587" s="68"/>
      <c r="XN587" s="68"/>
      <c r="XO587" s="68"/>
      <c r="XP587" s="68"/>
      <c r="XQ587" s="68"/>
      <c r="XR587" s="68"/>
      <c r="XS587" s="68"/>
      <c r="XT587" s="68"/>
      <c r="XU587" s="68"/>
      <c r="XV587" s="68"/>
      <c r="XW587" s="68"/>
      <c r="XX587" s="68"/>
      <c r="XY587" s="68"/>
      <c r="XZ587" s="68"/>
      <c r="YA587" s="68"/>
      <c r="YB587" s="68"/>
      <c r="YC587" s="68"/>
      <c r="YD587" s="68"/>
      <c r="YE587" s="68"/>
      <c r="YF587" s="68"/>
      <c r="YG587" s="68"/>
      <c r="YH587" s="68"/>
      <c r="YI587" s="68"/>
      <c r="YJ587" s="68"/>
      <c r="YK587" s="68"/>
      <c r="YL587" s="68"/>
      <c r="YM587" s="68"/>
      <c r="YN587" s="68"/>
      <c r="YO587" s="68"/>
      <c r="YP587" s="68"/>
      <c r="YQ587" s="68"/>
      <c r="YR587" s="68"/>
      <c r="YS587" s="68"/>
      <c r="YT587" s="68"/>
      <c r="YU587" s="68"/>
      <c r="YV587" s="68"/>
      <c r="YW587" s="68"/>
      <c r="YX587" s="68"/>
      <c r="YY587" s="68"/>
      <c r="YZ587" s="68"/>
      <c r="ZA587" s="68"/>
      <c r="ZB587" s="68"/>
      <c r="ZC587" s="68"/>
      <c r="ZD587" s="68"/>
      <c r="ZE587" s="68"/>
      <c r="ZF587" s="68"/>
      <c r="ZG587" s="68"/>
      <c r="ZH587" s="68"/>
      <c r="ZI587" s="68"/>
      <c r="ZJ587" s="68"/>
      <c r="ZK587" s="68"/>
      <c r="ZL587" s="68"/>
      <c r="ZM587" s="68"/>
      <c r="ZN587" s="68"/>
      <c r="ZO587" s="68"/>
      <c r="ZP587" s="68"/>
      <c r="ZQ587" s="68"/>
      <c r="ZR587" s="68"/>
      <c r="ZS587" s="68"/>
      <c r="ZT587" s="68"/>
      <c r="ZU587" s="68"/>
      <c r="ZV587" s="68"/>
      <c r="ZW587" s="68"/>
      <c r="ZX587" s="68"/>
      <c r="ZY587" s="68"/>
      <c r="ZZ587" s="68"/>
      <c r="AAA587" s="68"/>
      <c r="AAB587" s="68"/>
      <c r="AAC587" s="68"/>
      <c r="AAD587" s="68"/>
      <c r="AAE587" s="68"/>
      <c r="AAF587" s="68"/>
      <c r="AAG587" s="68"/>
      <c r="AAH587" s="68"/>
      <c r="AAI587" s="68"/>
      <c r="AAJ587" s="68"/>
      <c r="AAK587" s="68"/>
      <c r="AAL587" s="68"/>
      <c r="AAM587" s="68"/>
      <c r="AAN587" s="68"/>
      <c r="AAO587" s="68"/>
      <c r="AAP587" s="68"/>
      <c r="AAQ587" s="68"/>
      <c r="AAR587" s="68"/>
      <c r="AAS587" s="68"/>
      <c r="AAT587" s="68"/>
      <c r="AAU587" s="68"/>
      <c r="AAV587" s="68"/>
      <c r="AAW587" s="68"/>
      <c r="AAX587" s="68"/>
      <c r="AAY587" s="68"/>
      <c r="AAZ587" s="68"/>
      <c r="ABA587" s="68"/>
      <c r="ABB587" s="68"/>
      <c r="ABC587" s="68"/>
      <c r="ABD587" s="68"/>
      <c r="ABE587" s="68"/>
      <c r="ABF587" s="68"/>
      <c r="ABG587" s="68"/>
      <c r="ABH587" s="68"/>
      <c r="ABI587" s="68"/>
      <c r="ABJ587" s="68"/>
      <c r="ABK587" s="68"/>
      <c r="ABL587" s="68"/>
      <c r="ABM587" s="68"/>
      <c r="ABN587" s="68"/>
      <c r="ABO587" s="68"/>
      <c r="ABP587" s="68"/>
      <c r="ABQ587" s="68"/>
      <c r="ABR587" s="68"/>
      <c r="ABS587" s="68"/>
      <c r="ABT587" s="68"/>
      <c r="ABU587" s="68"/>
      <c r="ABV587" s="68"/>
      <c r="ABW587" s="68"/>
      <c r="ABX587" s="68"/>
      <c r="ABY587" s="68"/>
      <c r="ABZ587" s="68"/>
      <c r="ACA587" s="68"/>
      <c r="ACB587" s="68"/>
      <c r="ACC587" s="68"/>
      <c r="ACD587" s="68"/>
      <c r="ACE587" s="68"/>
      <c r="ACF587" s="68"/>
      <c r="ACG587" s="68"/>
      <c r="ACH587" s="68"/>
      <c r="ACI587" s="68"/>
      <c r="ACJ587" s="68"/>
      <c r="ACK587" s="68"/>
      <c r="ACL587" s="68"/>
      <c r="ACM587" s="68"/>
      <c r="ACN587" s="68"/>
      <c r="ACO587" s="68"/>
      <c r="ACP587" s="68"/>
      <c r="ACQ587" s="68"/>
      <c r="ACR587" s="68"/>
      <c r="ACS587" s="68"/>
      <c r="ACT587" s="68"/>
      <c r="ACU587" s="68"/>
      <c r="ACV587" s="68"/>
      <c r="ACW587" s="68"/>
      <c r="ACX587" s="68"/>
      <c r="ACY587" s="68"/>
      <c r="ACZ587" s="68"/>
      <c r="ADA587" s="68"/>
      <c r="ADB587" s="68"/>
      <c r="ADC587" s="68"/>
      <c r="ADD587" s="68"/>
      <c r="ADE587" s="68"/>
      <c r="ADF587" s="68"/>
      <c r="ADG587" s="68"/>
      <c r="ADH587" s="68"/>
      <c r="ADI587" s="68"/>
      <c r="ADJ587" s="68"/>
      <c r="ADK587" s="68"/>
      <c r="ADL587" s="68"/>
      <c r="ADM587" s="68"/>
      <c r="ADN587" s="68"/>
      <c r="ADO587" s="68"/>
      <c r="ADP587" s="68"/>
      <c r="ADQ587" s="68"/>
      <c r="ADR587" s="68"/>
      <c r="ADS587" s="68"/>
      <c r="ADT587" s="68"/>
      <c r="ADU587" s="68"/>
      <c r="ADV587" s="68"/>
      <c r="ADW587" s="68"/>
      <c r="ADX587" s="68"/>
      <c r="ADY587" s="68"/>
      <c r="ADZ587" s="68"/>
      <c r="AEA587" s="68"/>
      <c r="AEB587" s="68"/>
      <c r="AEC587" s="68"/>
      <c r="AED587" s="68"/>
      <c r="AEE587" s="68"/>
      <c r="AEF587" s="68"/>
      <c r="AEG587" s="68"/>
      <c r="AEH587" s="68"/>
      <c r="AEI587" s="68"/>
      <c r="AEJ587" s="68"/>
      <c r="AEK587" s="68"/>
      <c r="AEL587" s="68"/>
      <c r="AEM587" s="68"/>
      <c r="AEN587" s="68"/>
      <c r="AEO587" s="68"/>
      <c r="AEP587" s="68"/>
      <c r="AEQ587" s="68"/>
      <c r="AER587" s="68"/>
      <c r="AES587" s="68"/>
      <c r="AET587" s="68"/>
      <c r="AEU587" s="68"/>
      <c r="AEV587" s="68"/>
      <c r="AEW587" s="68"/>
      <c r="AEX587" s="68"/>
      <c r="AEY587" s="68"/>
      <c r="AEZ587" s="68"/>
      <c r="AFA587" s="68"/>
      <c r="AFB587" s="68"/>
      <c r="AFC587" s="68"/>
      <c r="AFD587" s="68"/>
      <c r="AFE587" s="68"/>
      <c r="AFF587" s="68"/>
      <c r="AFG587" s="68"/>
      <c r="AFH587" s="68"/>
      <c r="AFI587" s="68"/>
      <c r="AFJ587" s="68"/>
      <c r="AFK587" s="68"/>
      <c r="AFL587" s="68"/>
      <c r="AFM587" s="68"/>
      <c r="AFN587" s="68"/>
      <c r="AFO587" s="68"/>
      <c r="AFP587" s="68"/>
      <c r="AFQ587" s="68"/>
      <c r="AFR587" s="68"/>
      <c r="AFS587" s="68"/>
      <c r="AFT587" s="68"/>
      <c r="AFU587" s="68"/>
      <c r="AFV587" s="68"/>
      <c r="AFW587" s="68"/>
      <c r="AFX587" s="68"/>
      <c r="AFY587" s="68"/>
      <c r="AFZ587" s="68"/>
      <c r="AGA587" s="68"/>
      <c r="AGB587" s="68"/>
      <c r="AGC587" s="68"/>
      <c r="AGD587" s="68"/>
      <c r="AGE587" s="68"/>
      <c r="AGF587" s="68"/>
      <c r="AGG587" s="68"/>
      <c r="AGH587" s="68"/>
      <c r="AGI587" s="68"/>
      <c r="AGJ587" s="68"/>
      <c r="AGK587" s="68"/>
      <c r="AGL587" s="68"/>
      <c r="AGM587" s="68"/>
      <c r="AGN587" s="68"/>
      <c r="AGO587" s="68"/>
      <c r="AGP587" s="68"/>
      <c r="AGQ587" s="68"/>
      <c r="AGR587" s="68"/>
      <c r="AGS587" s="68"/>
      <c r="AGT587" s="68"/>
      <c r="AGU587" s="68"/>
      <c r="AGV587" s="68"/>
      <c r="AGW587" s="68"/>
      <c r="AGX587" s="68"/>
      <c r="AGY587" s="68"/>
      <c r="AGZ587" s="68"/>
      <c r="AHA587" s="68"/>
      <c r="AHB587" s="68"/>
      <c r="AHC587" s="68"/>
      <c r="AHD587" s="68"/>
      <c r="AHE587" s="68"/>
      <c r="AHF587" s="68"/>
      <c r="AHG587" s="68"/>
      <c r="AHH587" s="68"/>
      <c r="AHI587" s="68"/>
      <c r="AHJ587" s="68"/>
      <c r="AHK587" s="68"/>
      <c r="AHL587" s="68"/>
      <c r="AHM587" s="68"/>
      <c r="AHN587" s="68"/>
      <c r="AHO587" s="68"/>
      <c r="AHP587" s="68"/>
      <c r="AHQ587" s="68"/>
      <c r="AHR587" s="68"/>
      <c r="AHS587" s="68"/>
      <c r="AHT587" s="68"/>
      <c r="AHU587" s="68"/>
      <c r="AHV587" s="68"/>
      <c r="AHW587" s="68"/>
      <c r="AHX587" s="68"/>
      <c r="AHY587" s="68"/>
      <c r="AHZ587" s="68"/>
      <c r="AIA587" s="68"/>
      <c r="AIB587" s="68"/>
      <c r="AIC587" s="68"/>
      <c r="AID587" s="68"/>
      <c r="AIE587" s="68"/>
      <c r="AIF587" s="68"/>
      <c r="AIG587" s="68"/>
      <c r="AIH587" s="68"/>
      <c r="AII587" s="68"/>
      <c r="AIJ587" s="68"/>
      <c r="AIK587" s="68"/>
      <c r="AIL587" s="68"/>
      <c r="AIM587" s="68"/>
      <c r="AIN587" s="68"/>
      <c r="AIO587" s="68"/>
      <c r="AIP587" s="68"/>
      <c r="AIQ587" s="68"/>
      <c r="AIR587" s="68"/>
      <c r="AIS587" s="68"/>
      <c r="AIT587" s="68"/>
      <c r="AIU587" s="68"/>
      <c r="AIV587" s="68"/>
      <c r="AIW587" s="68"/>
      <c r="AIX587" s="68"/>
      <c r="AIY587" s="68"/>
      <c r="AIZ587" s="68"/>
      <c r="AJA587" s="68"/>
      <c r="AJB587" s="68"/>
      <c r="AJC587" s="68"/>
      <c r="AJD587" s="68"/>
      <c r="AJE587" s="68"/>
      <c r="AJF587" s="68"/>
      <c r="AJG587" s="68"/>
      <c r="AJH587" s="68"/>
      <c r="AJI587" s="68"/>
      <c r="AJJ587" s="68"/>
      <c r="AJK587" s="68"/>
      <c r="AJL587" s="68"/>
      <c r="AJM587" s="68"/>
      <c r="AJN587" s="68"/>
      <c r="AJO587" s="68"/>
      <c r="AJP587" s="68"/>
      <c r="AJQ587" s="68"/>
      <c r="AJR587" s="68"/>
      <c r="AJS587" s="68"/>
      <c r="AJT587" s="68"/>
      <c r="AJU587" s="68"/>
      <c r="AJV587" s="68"/>
      <c r="AJW587" s="68"/>
      <c r="AJX587" s="68"/>
      <c r="AJY587" s="68"/>
      <c r="AJZ587" s="68"/>
      <c r="AKA587" s="68"/>
      <c r="AKB587" s="68"/>
      <c r="AKC587" s="68"/>
      <c r="AKD587" s="68"/>
      <c r="AKE587" s="68"/>
      <c r="AKF587" s="68"/>
      <c r="AKG587" s="68"/>
      <c r="AKH587" s="68"/>
      <c r="AKI587" s="68"/>
      <c r="AKJ587" s="68"/>
      <c r="AKK587" s="68"/>
      <c r="AKL587" s="68"/>
      <c r="AKM587" s="68"/>
      <c r="AKN587" s="68"/>
      <c r="AKO587" s="68"/>
      <c r="AKP587" s="68"/>
      <c r="AKQ587" s="68"/>
      <c r="AKR587" s="68"/>
      <c r="AKS587" s="68"/>
      <c r="AKT587" s="68"/>
      <c r="AKU587" s="68"/>
      <c r="AKV587" s="68"/>
      <c r="AKW587" s="68"/>
      <c r="AKX587" s="68"/>
      <c r="AKY587" s="68"/>
      <c r="AKZ587" s="68"/>
      <c r="ALA587" s="68"/>
      <c r="ALB587" s="68"/>
      <c r="ALC587" s="68"/>
      <c r="ALD587" s="68"/>
      <c r="ALE587" s="68"/>
      <c r="ALF587" s="68"/>
      <c r="ALG587" s="68"/>
      <c r="ALH587" s="68"/>
      <c r="ALI587" s="68"/>
      <c r="ALJ587" s="68"/>
      <c r="ALK587" s="68"/>
      <c r="ALL587" s="68"/>
      <c r="ALM587" s="68"/>
      <c r="ALN587" s="68"/>
      <c r="ALO587" s="68"/>
      <c r="ALP587" s="68"/>
      <c r="ALQ587" s="68"/>
      <c r="ALR587" s="68"/>
      <c r="ALS587" s="68"/>
      <c r="ALT587" s="68"/>
      <c r="ALU587" s="68"/>
      <c r="ALV587" s="68"/>
      <c r="ALW587" s="68"/>
      <c r="ALX587" s="68"/>
      <c r="ALY587" s="68"/>
      <c r="ALZ587" s="68"/>
      <c r="AMA587" s="68"/>
      <c r="AMB587" s="68"/>
      <c r="AMC587" s="68"/>
      <c r="AMD587" s="68"/>
      <c r="AME587" s="68"/>
      <c r="AMF587" s="68"/>
      <c r="AMG587" s="68"/>
      <c r="AMH587" s="68"/>
      <c r="AMI587" s="68"/>
      <c r="AMJ587" s="68"/>
      <c r="AMK587" s="68"/>
      <c r="AML587" s="68"/>
      <c r="AMM587" s="68"/>
      <c r="AMN587" s="68"/>
      <c r="AMO587" s="68"/>
      <c r="AMP587" s="68"/>
      <c r="AMQ587" s="68"/>
      <c r="AMR587" s="68"/>
      <c r="AMS587" s="68"/>
      <c r="AMT587" s="68"/>
      <c r="AMU587" s="68"/>
      <c r="AMV587" s="68"/>
      <c r="AMW587" s="68"/>
      <c r="AMX587" s="68"/>
      <c r="AMY587" s="68"/>
      <c r="AMZ587" s="68"/>
      <c r="ANA587" s="68"/>
      <c r="ANB587" s="68"/>
      <c r="ANC587" s="68"/>
      <c r="AND587" s="68"/>
      <c r="ANE587" s="68"/>
      <c r="ANF587" s="68"/>
      <c r="ANG587" s="68"/>
      <c r="ANH587" s="68"/>
      <c r="ANI587" s="68"/>
      <c r="ANJ587" s="68"/>
      <c r="ANK587" s="68"/>
      <c r="ANL587" s="68"/>
      <c r="ANM587" s="68"/>
      <c r="ANN587" s="68"/>
      <c r="ANO587" s="68"/>
      <c r="ANP587" s="68"/>
      <c r="ANQ587" s="68"/>
      <c r="ANR587" s="68"/>
      <c r="ANS587" s="68"/>
      <c r="ANT587" s="68"/>
      <c r="ANU587" s="68"/>
      <c r="ANV587" s="68"/>
      <c r="ANW587" s="68"/>
      <c r="ANX587" s="68"/>
      <c r="ANY587" s="68"/>
      <c r="ANZ587" s="68"/>
      <c r="AOA587" s="68"/>
      <c r="AOB587" s="68"/>
      <c r="AOC587" s="68"/>
      <c r="AOD587" s="68"/>
      <c r="AOE587" s="68"/>
      <c r="AOF587" s="68"/>
      <c r="AOG587" s="68"/>
      <c r="AOH587" s="68"/>
      <c r="AOI587" s="68"/>
      <c r="AOJ587" s="68"/>
      <c r="AOK587" s="68"/>
      <c r="AOL587" s="68"/>
      <c r="AOM587" s="68"/>
      <c r="AON587" s="68"/>
      <c r="AOO587" s="68"/>
      <c r="AOP587" s="68"/>
      <c r="AOQ587" s="68"/>
      <c r="AOR587" s="68"/>
      <c r="AOS587" s="68"/>
      <c r="AOT587" s="68"/>
      <c r="AOU587" s="68"/>
      <c r="AOV587" s="68"/>
      <c r="AOW587" s="68"/>
      <c r="AOX587" s="68"/>
      <c r="AOY587" s="68"/>
      <c r="AOZ587" s="68"/>
      <c r="APA587" s="68"/>
      <c r="APB587" s="68"/>
      <c r="APC587" s="68"/>
      <c r="APD587" s="68"/>
      <c r="APE587" s="68"/>
      <c r="APF587" s="68"/>
      <c r="APG587" s="68"/>
      <c r="APH587" s="68"/>
      <c r="API587" s="68"/>
      <c r="APJ587" s="68"/>
      <c r="APK587" s="68"/>
      <c r="APL587" s="68"/>
      <c r="APM587" s="68"/>
      <c r="APN587" s="68"/>
      <c r="APO587" s="68"/>
      <c r="APP587" s="68"/>
      <c r="APQ587" s="68"/>
      <c r="APR587" s="68"/>
      <c r="APS587" s="68"/>
      <c r="APT587" s="68"/>
      <c r="APU587" s="68"/>
      <c r="APV587" s="68"/>
      <c r="APW587" s="68"/>
      <c r="APX587" s="68"/>
      <c r="APY587" s="68"/>
      <c r="APZ587" s="68"/>
      <c r="AQA587" s="68"/>
      <c r="AQB587" s="68"/>
      <c r="AQC587" s="68"/>
      <c r="AQD587" s="68"/>
      <c r="AQE587" s="68"/>
      <c r="AQF587" s="68"/>
      <c r="AQG587" s="68"/>
      <c r="AQH587" s="68"/>
      <c r="AQI587" s="68"/>
      <c r="AQJ587" s="68"/>
      <c r="AQK587" s="68"/>
      <c r="AQL587" s="68"/>
      <c r="AQM587" s="68"/>
      <c r="AQN587" s="68"/>
      <c r="AQO587" s="68"/>
      <c r="AQP587" s="68"/>
      <c r="AQQ587" s="68"/>
      <c r="AQR587" s="68"/>
      <c r="AQS587" s="68"/>
      <c r="AQT587" s="68"/>
      <c r="AQU587" s="68"/>
      <c r="AQV587" s="68"/>
      <c r="AQW587" s="68"/>
      <c r="AQX587" s="68"/>
      <c r="AQY587" s="68"/>
      <c r="AQZ587" s="68"/>
      <c r="ARA587" s="68"/>
      <c r="ARB587" s="68"/>
      <c r="ARC587" s="68"/>
      <c r="ARD587" s="68"/>
      <c r="ARE587" s="68"/>
      <c r="ARF587" s="68"/>
      <c r="ARG587" s="68"/>
      <c r="ARH587" s="68"/>
      <c r="ARI587" s="68"/>
      <c r="ARJ587" s="68"/>
      <c r="ARK587" s="68"/>
      <c r="ARL587" s="68"/>
      <c r="ARM587" s="68"/>
      <c r="ARN587" s="68"/>
      <c r="ARO587" s="68"/>
      <c r="ARP587" s="68"/>
      <c r="ARQ587" s="68"/>
      <c r="ARR587" s="68"/>
      <c r="ARS587" s="68"/>
      <c r="ART587" s="68"/>
      <c r="ARU587" s="68"/>
      <c r="ARV587" s="68"/>
      <c r="ARW587" s="68"/>
      <c r="ARX587" s="68"/>
      <c r="ARY587" s="68"/>
      <c r="ARZ587" s="68"/>
      <c r="ASA587" s="68"/>
      <c r="ASB587" s="68"/>
      <c r="ASC587" s="68"/>
      <c r="ASD587" s="68"/>
      <c r="ASE587" s="68"/>
      <c r="ASF587" s="68"/>
      <c r="ASG587" s="68"/>
      <c r="ASH587" s="68"/>
      <c r="ASI587" s="68"/>
      <c r="ASJ587" s="68"/>
      <c r="ASK587" s="68"/>
      <c r="ASL587" s="68"/>
      <c r="ASM587" s="68"/>
      <c r="ASN587" s="68"/>
      <c r="ASO587" s="68"/>
      <c r="ASP587" s="68"/>
      <c r="ASQ587" s="68"/>
      <c r="ASR587" s="68"/>
      <c r="ASS587" s="68"/>
      <c r="AST587" s="68"/>
      <c r="ASU587" s="68"/>
      <c r="ASV587" s="68"/>
      <c r="ASW587" s="68"/>
      <c r="ASX587" s="68"/>
      <c r="ASY587" s="68"/>
      <c r="ASZ587" s="68"/>
      <c r="ATA587" s="68"/>
      <c r="ATB587" s="68"/>
      <c r="ATC587" s="68"/>
      <c r="ATD587" s="68"/>
      <c r="ATE587" s="68"/>
      <c r="ATF587" s="68"/>
      <c r="ATG587" s="68"/>
      <c r="ATH587" s="68"/>
      <c r="ATI587" s="68"/>
      <c r="ATJ587" s="68"/>
      <c r="ATK587" s="68"/>
      <c r="ATL587" s="68"/>
      <c r="ATM587" s="68"/>
      <c r="ATN587" s="68"/>
      <c r="ATO587" s="68"/>
      <c r="ATP587" s="68"/>
      <c r="ATQ587" s="68"/>
      <c r="ATR587" s="68"/>
      <c r="ATS587" s="68"/>
      <c r="ATT587" s="68"/>
      <c r="ATU587" s="68"/>
      <c r="ATV587" s="68"/>
      <c r="ATW587" s="68"/>
      <c r="ATX587" s="68"/>
      <c r="ATY587" s="68"/>
      <c r="ATZ587" s="68"/>
      <c r="AUA587" s="68"/>
      <c r="AUB587" s="68"/>
      <c r="AUC587" s="68"/>
      <c r="AUD587" s="68"/>
      <c r="AUE587" s="68"/>
      <c r="AUF587" s="68"/>
      <c r="AUG587" s="68"/>
      <c r="AUH587" s="68"/>
      <c r="AUI587" s="68"/>
      <c r="AUJ587" s="68"/>
      <c r="AUK587" s="68"/>
      <c r="AUL587" s="68"/>
      <c r="AUM587" s="68"/>
      <c r="AUN587" s="68"/>
      <c r="AUO587" s="68"/>
      <c r="AUP587" s="68"/>
      <c r="AUQ587" s="68"/>
      <c r="AUR587" s="68"/>
      <c r="AUS587" s="68"/>
      <c r="AUT587" s="68"/>
      <c r="AUU587" s="68"/>
      <c r="AUV587" s="68"/>
      <c r="AUW587" s="68"/>
      <c r="AUX587" s="68"/>
      <c r="AUY587" s="68"/>
      <c r="AUZ587" s="68"/>
      <c r="AVA587" s="68"/>
      <c r="AVB587" s="68"/>
      <c r="AVC587" s="68"/>
      <c r="AVD587" s="68"/>
      <c r="AVE587" s="68"/>
      <c r="AVF587" s="68"/>
      <c r="AVG587" s="68"/>
      <c r="AVH587" s="68"/>
      <c r="AVI587" s="68"/>
      <c r="AVJ587" s="68"/>
      <c r="AVK587" s="68"/>
      <c r="AVL587" s="68"/>
      <c r="AVM587" s="68"/>
      <c r="AVN587" s="68"/>
      <c r="AVO587" s="68"/>
      <c r="AVP587" s="68"/>
      <c r="AVQ587" s="68"/>
      <c r="AVR587" s="68"/>
      <c r="AVS587" s="68"/>
      <c r="AVT587" s="68"/>
      <c r="AVU587" s="68"/>
      <c r="AVV587" s="68"/>
      <c r="AVW587" s="68"/>
      <c r="AVX587" s="68"/>
      <c r="AVY587" s="68"/>
      <c r="AVZ587" s="68"/>
      <c r="AWA587" s="68"/>
      <c r="AWB587" s="68"/>
      <c r="AWC587" s="68"/>
      <c r="AWD587" s="68"/>
      <c r="AWE587" s="68"/>
      <c r="AWF587" s="68"/>
      <c r="AWG587" s="68"/>
      <c r="AWH587" s="68"/>
      <c r="AWI587" s="68"/>
      <c r="AWJ587" s="68"/>
      <c r="AWK587" s="68"/>
      <c r="AWL587" s="68"/>
      <c r="AWM587" s="68"/>
      <c r="AWN587" s="68"/>
      <c r="AWO587" s="68"/>
      <c r="AWP587" s="68"/>
      <c r="AWQ587" s="68"/>
      <c r="AWR587" s="68"/>
      <c r="AWS587" s="68"/>
      <c r="AWT587" s="68"/>
      <c r="AWU587" s="68"/>
      <c r="AWV587" s="68"/>
      <c r="AWW587" s="68"/>
      <c r="AWX587" s="68"/>
      <c r="AWY587" s="68"/>
      <c r="AWZ587" s="68"/>
      <c r="AXA587" s="68"/>
      <c r="AXB587" s="68"/>
      <c r="AXC587" s="68"/>
      <c r="AXD587" s="68"/>
      <c r="AXE587" s="68"/>
      <c r="AXF587" s="68"/>
      <c r="AXG587" s="68"/>
      <c r="AXH587" s="68"/>
      <c r="AXI587" s="68"/>
      <c r="AXJ587" s="68"/>
      <c r="AXK587" s="68"/>
      <c r="AXL587" s="68"/>
      <c r="AXM587" s="68"/>
      <c r="AXN587" s="68"/>
      <c r="AXO587" s="68"/>
      <c r="AXP587" s="68"/>
      <c r="AXQ587" s="68"/>
      <c r="AXR587" s="68"/>
      <c r="AXS587" s="68"/>
      <c r="AXT587" s="68"/>
      <c r="AXU587" s="68"/>
      <c r="AXV587" s="68"/>
      <c r="AXW587" s="68"/>
      <c r="AXX587" s="68"/>
      <c r="AXY587" s="68"/>
      <c r="AXZ587" s="68"/>
      <c r="AYA587" s="68"/>
      <c r="AYB587" s="68"/>
      <c r="AYC587" s="68"/>
      <c r="AYD587" s="68"/>
      <c r="AYE587" s="68"/>
      <c r="AYF587" s="68"/>
      <c r="AYG587" s="68"/>
      <c r="AYH587" s="68"/>
      <c r="AYI587" s="68"/>
      <c r="AYJ587" s="68"/>
      <c r="AYK587" s="68"/>
      <c r="AYL587" s="68"/>
      <c r="AYM587" s="68"/>
      <c r="AYN587" s="68"/>
      <c r="AYO587" s="68"/>
      <c r="AYP587" s="68"/>
      <c r="AYQ587" s="68"/>
      <c r="AYR587" s="68"/>
      <c r="AYS587" s="68"/>
      <c r="AYT587" s="68"/>
      <c r="AYU587" s="68"/>
      <c r="AYV587" s="68"/>
      <c r="AYW587" s="68"/>
      <c r="AYX587" s="68"/>
      <c r="AYY587" s="68"/>
      <c r="AYZ587" s="68"/>
      <c r="AZA587" s="68"/>
      <c r="AZB587" s="68"/>
      <c r="AZC587" s="68"/>
      <c r="AZD587" s="68"/>
      <c r="AZE587" s="68"/>
      <c r="AZF587" s="68"/>
      <c r="AZG587" s="68"/>
      <c r="AZH587" s="68"/>
      <c r="AZI587" s="68"/>
      <c r="AZJ587" s="68"/>
      <c r="AZK587" s="68"/>
      <c r="AZL587" s="68"/>
      <c r="AZM587" s="68"/>
      <c r="AZN587" s="68"/>
      <c r="AZO587" s="68"/>
      <c r="AZP587" s="68"/>
      <c r="AZQ587" s="68"/>
      <c r="AZR587" s="68"/>
      <c r="AZS587" s="68"/>
      <c r="AZT587" s="68"/>
      <c r="AZU587" s="68"/>
      <c r="AZV587" s="68"/>
      <c r="AZW587" s="68"/>
      <c r="AZX587" s="68"/>
      <c r="AZY587" s="68"/>
      <c r="AZZ587" s="68"/>
      <c r="BAA587" s="68"/>
      <c r="BAB587" s="68"/>
      <c r="BAC587" s="68"/>
      <c r="BAD587" s="68"/>
      <c r="BAE587" s="68"/>
      <c r="BAF587" s="68"/>
      <c r="BAG587" s="68"/>
      <c r="BAH587" s="68"/>
      <c r="BAI587" s="68"/>
      <c r="BAJ587" s="68"/>
      <c r="BAK587" s="68"/>
      <c r="BAL587" s="68"/>
      <c r="BAM587" s="68"/>
      <c r="BAN587" s="68"/>
      <c r="BAO587" s="68"/>
      <c r="BAP587" s="68"/>
      <c r="BAQ587" s="68"/>
      <c r="BAR587" s="68"/>
      <c r="BAS587" s="68"/>
      <c r="BAT587" s="68"/>
      <c r="BAU587" s="68"/>
      <c r="BAV587" s="68"/>
      <c r="BAW587" s="68"/>
      <c r="BAX587" s="68"/>
      <c r="BAY587" s="68"/>
      <c r="BAZ587" s="68"/>
      <c r="BBA587" s="68"/>
      <c r="BBB587" s="68"/>
      <c r="BBC587" s="68"/>
      <c r="BBD587" s="68"/>
      <c r="BBE587" s="68"/>
      <c r="BBF587" s="68"/>
      <c r="BBG587" s="68"/>
      <c r="BBH587" s="68"/>
      <c r="BBI587" s="68"/>
      <c r="BBJ587" s="68"/>
      <c r="BBK587" s="68"/>
      <c r="BBL587" s="68"/>
      <c r="BBM587" s="68"/>
      <c r="BBN587" s="68"/>
      <c r="BBO587" s="68"/>
      <c r="BBP587" s="68"/>
      <c r="BBQ587" s="68"/>
      <c r="BBR587" s="68"/>
      <c r="BBS587" s="68"/>
      <c r="BBT587" s="68"/>
      <c r="BBU587" s="68"/>
      <c r="BBV587" s="68"/>
      <c r="BBW587" s="68"/>
      <c r="BBX587" s="68"/>
      <c r="BBY587" s="68"/>
      <c r="BBZ587" s="68"/>
      <c r="BCA587" s="68"/>
      <c r="BCB587" s="68"/>
      <c r="BCC587" s="68"/>
      <c r="BCD587" s="68"/>
      <c r="BCE587" s="68"/>
      <c r="BCF587" s="68"/>
      <c r="BCG587" s="68"/>
      <c r="BCH587" s="68"/>
      <c r="BCI587" s="68"/>
      <c r="BCJ587" s="68"/>
      <c r="BCK587" s="68"/>
      <c r="BCL587" s="68"/>
      <c r="BCM587" s="68"/>
      <c r="BCN587" s="68"/>
      <c r="BCO587" s="68"/>
      <c r="BCP587" s="68"/>
      <c r="BCQ587" s="68"/>
      <c r="BCR587" s="68"/>
      <c r="BCS587" s="68"/>
      <c r="BCT587" s="68"/>
      <c r="BCU587" s="68"/>
      <c r="BCV587" s="68"/>
      <c r="BCW587" s="68"/>
      <c r="BCX587" s="68"/>
      <c r="BCY587" s="68"/>
      <c r="BCZ587" s="68"/>
      <c r="BDA587" s="68"/>
      <c r="BDB587" s="68"/>
      <c r="BDC587" s="68"/>
      <c r="BDD587" s="68"/>
      <c r="BDE587" s="68"/>
      <c r="BDF587" s="68"/>
      <c r="BDG587" s="68"/>
      <c r="BDH587" s="68"/>
      <c r="BDI587" s="68"/>
      <c r="BDJ587" s="68"/>
      <c r="BDK587" s="68"/>
      <c r="BDL587" s="68"/>
      <c r="BDM587" s="68"/>
      <c r="BDN587" s="68"/>
      <c r="BDO587" s="68"/>
      <c r="BDP587" s="68"/>
      <c r="BDQ587" s="68"/>
      <c r="BDR587" s="68"/>
      <c r="BDS587" s="68"/>
      <c r="BDT587" s="68"/>
      <c r="BDU587" s="68"/>
      <c r="BDV587" s="68"/>
      <c r="BDW587" s="68"/>
      <c r="BDX587" s="68"/>
      <c r="BDY587" s="68"/>
      <c r="BDZ587" s="68"/>
      <c r="BEA587" s="68"/>
      <c r="BEB587" s="68"/>
      <c r="BEC587" s="68"/>
      <c r="BED587" s="68"/>
      <c r="BEE587" s="68"/>
      <c r="BEF587" s="68"/>
      <c r="BEG587" s="68"/>
      <c r="BEH587" s="68"/>
      <c r="BEI587" s="68"/>
      <c r="BEJ587" s="68"/>
      <c r="BEK587" s="68"/>
      <c r="BEL587" s="68"/>
      <c r="BEM587" s="68"/>
      <c r="BEN587" s="68"/>
      <c r="BEO587" s="68"/>
      <c r="BEP587" s="68"/>
      <c r="BEQ587" s="68"/>
      <c r="BER587" s="68"/>
      <c r="BES587" s="68"/>
      <c r="BET587" s="68"/>
      <c r="BEU587" s="68"/>
      <c r="BEV587" s="68"/>
      <c r="BEW587" s="68"/>
      <c r="BEX587" s="68"/>
      <c r="BEY587" s="68"/>
      <c r="BEZ587" s="68"/>
      <c r="BFA587" s="68"/>
      <c r="BFB587" s="68"/>
      <c r="BFC587" s="68"/>
      <c r="BFD587" s="68"/>
      <c r="BFE587" s="68"/>
      <c r="BFF587" s="68"/>
      <c r="BFG587" s="68"/>
      <c r="BFH587" s="68"/>
      <c r="BFI587" s="68"/>
      <c r="BFJ587" s="68"/>
      <c r="BFK587" s="68"/>
      <c r="BFL587" s="68"/>
      <c r="BFM587" s="68"/>
      <c r="BFN587" s="68"/>
      <c r="BFO587" s="68"/>
      <c r="BFP587" s="68"/>
      <c r="BFQ587" s="68"/>
      <c r="BFR587" s="68"/>
      <c r="BFS587" s="68"/>
      <c r="BFT587" s="68"/>
      <c r="BFU587" s="68"/>
      <c r="BFV587" s="68"/>
      <c r="BFW587" s="68"/>
      <c r="BFX587" s="68"/>
      <c r="BFY587" s="68"/>
      <c r="BFZ587" s="68"/>
      <c r="BGA587" s="68"/>
      <c r="BGB587" s="68"/>
      <c r="BGC587" s="68"/>
      <c r="BGD587" s="68"/>
      <c r="BGE587" s="68"/>
      <c r="BGF587" s="68"/>
      <c r="BGG587" s="68"/>
      <c r="BGH587" s="68"/>
      <c r="BGI587" s="68"/>
      <c r="BGJ587" s="68"/>
      <c r="BGK587" s="68"/>
      <c r="BGL587" s="68"/>
      <c r="BGM587" s="68"/>
      <c r="BGN587" s="68"/>
      <c r="BGO587" s="68"/>
      <c r="BGP587" s="68"/>
      <c r="BGQ587" s="68"/>
      <c r="BGR587" s="68"/>
      <c r="BGS587" s="68"/>
      <c r="BGT587" s="68"/>
      <c r="BGU587" s="68"/>
      <c r="BGV587" s="68"/>
      <c r="BGW587" s="68"/>
      <c r="BGX587" s="68"/>
      <c r="BGY587" s="68"/>
      <c r="BGZ587" s="68"/>
      <c r="BHA587" s="68"/>
      <c r="BHB587" s="68"/>
      <c r="BHC587" s="68"/>
      <c r="BHD587" s="68"/>
      <c r="BHE587" s="68"/>
      <c r="BHF587" s="68"/>
      <c r="BHG587" s="68"/>
      <c r="BHH587" s="68"/>
      <c r="BHI587" s="68"/>
      <c r="BHJ587" s="68"/>
      <c r="BHK587" s="68"/>
      <c r="BHL587" s="68"/>
      <c r="BHM587" s="68"/>
      <c r="BHN587" s="68"/>
      <c r="BHO587" s="68"/>
      <c r="BHP587" s="68"/>
      <c r="BHQ587" s="68"/>
      <c r="BHR587" s="68"/>
      <c r="BHS587" s="68"/>
      <c r="BHT587" s="68"/>
      <c r="BHU587" s="68"/>
      <c r="BHV587" s="68"/>
      <c r="BHW587" s="68"/>
      <c r="BHX587" s="68"/>
      <c r="BHY587" s="68"/>
      <c r="BHZ587" s="68"/>
      <c r="BIA587" s="68"/>
      <c r="BIB587" s="68"/>
      <c r="BIC587" s="68"/>
      <c r="BID587" s="68"/>
      <c r="BIE587" s="68"/>
      <c r="BIF587" s="68"/>
      <c r="BIG587" s="68"/>
      <c r="BIH587" s="68"/>
      <c r="BII587" s="68"/>
      <c r="BIJ587" s="68"/>
      <c r="BIK587" s="68"/>
      <c r="BIL587" s="68"/>
      <c r="BIM587" s="68"/>
      <c r="BIN587" s="68"/>
      <c r="BIO587" s="68"/>
      <c r="BIP587" s="68"/>
      <c r="BIQ587" s="68"/>
      <c r="BIR587" s="68"/>
      <c r="BIS587" s="68"/>
      <c r="BIT587" s="68"/>
      <c r="BIU587" s="68"/>
      <c r="BIV587" s="68"/>
      <c r="BIW587" s="68"/>
      <c r="BIX587" s="68"/>
      <c r="BIY587" s="68"/>
      <c r="BIZ587" s="68"/>
      <c r="BJA587" s="68"/>
      <c r="BJB587" s="68"/>
      <c r="BJC587" s="68"/>
      <c r="BJD587" s="68"/>
      <c r="BJE587" s="68"/>
      <c r="BJF587" s="68"/>
      <c r="BJG587" s="68"/>
      <c r="BJH587" s="68"/>
      <c r="BJI587" s="68"/>
      <c r="BJJ587" s="68"/>
      <c r="BJK587" s="68"/>
      <c r="BJL587" s="68"/>
      <c r="BJM587" s="68"/>
      <c r="BJN587" s="68"/>
      <c r="BJO587" s="68"/>
      <c r="BJP587" s="68"/>
      <c r="BJQ587" s="68"/>
      <c r="BJR587" s="68"/>
      <c r="BJS587" s="68"/>
      <c r="BJT587" s="68"/>
      <c r="BJU587" s="68"/>
      <c r="BJV587" s="68"/>
      <c r="BJW587" s="68"/>
      <c r="BJX587" s="68"/>
      <c r="BJY587" s="68"/>
      <c r="BJZ587" s="68"/>
      <c r="BKA587" s="68"/>
      <c r="BKB587" s="68"/>
      <c r="BKC587" s="68"/>
      <c r="BKD587" s="68"/>
      <c r="BKE587" s="68"/>
      <c r="BKF587" s="68"/>
      <c r="BKG587" s="68"/>
      <c r="BKH587" s="68"/>
      <c r="BKI587" s="68"/>
      <c r="BKJ587" s="68"/>
      <c r="BKK587" s="68"/>
      <c r="BKL587" s="68"/>
      <c r="BKM587" s="68"/>
      <c r="BKN587" s="68"/>
      <c r="BKO587" s="68"/>
      <c r="BKP587" s="68"/>
      <c r="BKQ587" s="68"/>
      <c r="BKR587" s="68"/>
      <c r="BKS587" s="68"/>
      <c r="BKT587" s="68"/>
      <c r="BKU587" s="68"/>
      <c r="BKV587" s="68"/>
      <c r="BKW587" s="68"/>
      <c r="BKX587" s="68"/>
      <c r="BKY587" s="68"/>
      <c r="BKZ587" s="68"/>
      <c r="BLA587" s="68"/>
      <c r="BLB587" s="68"/>
      <c r="BLC587" s="68"/>
      <c r="BLD587" s="68"/>
      <c r="BLE587" s="68"/>
      <c r="BLF587" s="68"/>
      <c r="BLG587" s="68"/>
      <c r="BLH587" s="68"/>
      <c r="BLI587" s="68"/>
      <c r="BLJ587" s="68"/>
      <c r="BLK587" s="68"/>
      <c r="BLL587" s="68"/>
      <c r="BLM587" s="68"/>
      <c r="BLN587" s="68"/>
      <c r="BLO587" s="68"/>
      <c r="BLP587" s="68"/>
      <c r="BLQ587" s="68"/>
      <c r="BLR587" s="68"/>
      <c r="BLS587" s="68"/>
      <c r="BLT587" s="68"/>
      <c r="BLU587" s="68"/>
      <c r="BLV587" s="68"/>
      <c r="BLW587" s="68"/>
      <c r="BLX587" s="68"/>
      <c r="BLY587" s="68"/>
      <c r="BLZ587" s="68"/>
      <c r="BMA587" s="68"/>
      <c r="BMB587" s="68"/>
      <c r="BMC587" s="68"/>
      <c r="BMD587" s="68"/>
      <c r="BME587" s="68"/>
      <c r="BMF587" s="68"/>
      <c r="BMG587" s="68"/>
      <c r="BMH587" s="68"/>
      <c r="BMI587" s="68"/>
      <c r="BMJ587" s="68"/>
      <c r="BMK587" s="68"/>
      <c r="BML587" s="68"/>
      <c r="BMM587" s="68"/>
      <c r="BMN587" s="68"/>
      <c r="BMO587" s="68"/>
      <c r="BMP587" s="68"/>
      <c r="BMQ587" s="68"/>
      <c r="BMR587" s="68"/>
      <c r="BMS587" s="68"/>
      <c r="BMT587" s="68"/>
      <c r="BMU587" s="68"/>
      <c r="BMV587" s="68"/>
      <c r="BMW587" s="68"/>
      <c r="BMX587" s="68"/>
      <c r="BMY587" s="68"/>
      <c r="BMZ587" s="68"/>
      <c r="BNA587" s="68"/>
      <c r="BNB587" s="68"/>
      <c r="BNC587" s="68"/>
      <c r="BND587" s="68"/>
      <c r="BNE587" s="68"/>
      <c r="BNF587" s="68"/>
      <c r="BNG587" s="68"/>
      <c r="BNH587" s="68"/>
      <c r="BNI587" s="68"/>
      <c r="BNJ587" s="68"/>
      <c r="BNK587" s="68"/>
      <c r="BNL587" s="68"/>
      <c r="BNM587" s="68"/>
      <c r="BNN587" s="68"/>
      <c r="BNO587" s="68"/>
      <c r="BNP587" s="68"/>
      <c r="BNQ587" s="68"/>
      <c r="BNR587" s="68"/>
      <c r="BNS587" s="68"/>
      <c r="BNT587" s="68"/>
      <c r="BNU587" s="68"/>
      <c r="BNV587" s="68"/>
      <c r="BNW587" s="68"/>
      <c r="BNX587" s="68"/>
      <c r="BNY587" s="68"/>
      <c r="BNZ587" s="68"/>
      <c r="BOA587" s="68"/>
      <c r="BOB587" s="68"/>
      <c r="BOC587" s="68"/>
      <c r="BOD587" s="68"/>
      <c r="BOE587" s="68"/>
      <c r="BOF587" s="68"/>
      <c r="BOG587" s="68"/>
      <c r="BOH587" s="68"/>
      <c r="BOI587" s="68"/>
      <c r="BOJ587" s="68"/>
      <c r="BOK587" s="68"/>
      <c r="BOL587" s="68"/>
      <c r="BOM587" s="68"/>
      <c r="BON587" s="68"/>
      <c r="BOO587" s="68"/>
      <c r="BOP587" s="68"/>
      <c r="BOQ587" s="68"/>
      <c r="BOR587" s="68"/>
      <c r="BOS587" s="68"/>
      <c r="BOT587" s="68"/>
      <c r="BOU587" s="68"/>
      <c r="BOV587" s="68"/>
      <c r="BOW587" s="68"/>
      <c r="BOX587" s="68"/>
      <c r="BOY587" s="68"/>
      <c r="BOZ587" s="68"/>
      <c r="BPA587" s="68"/>
      <c r="BPB587" s="68"/>
      <c r="BPC587" s="68"/>
      <c r="BPD587" s="68"/>
      <c r="BPE587" s="68"/>
      <c r="BPF587" s="68"/>
      <c r="BPG587" s="68"/>
      <c r="BPH587" s="68"/>
      <c r="BPI587" s="68"/>
      <c r="BPJ587" s="68"/>
      <c r="BPK587" s="68"/>
      <c r="BPL587" s="68"/>
      <c r="BPM587" s="68"/>
      <c r="BPN587" s="68"/>
      <c r="BPO587" s="68"/>
      <c r="BPP587" s="68"/>
      <c r="BPQ587" s="68"/>
      <c r="BPR587" s="68"/>
      <c r="BPS587" s="68"/>
      <c r="BPT587" s="68"/>
      <c r="BPU587" s="68"/>
      <c r="BPV587" s="68"/>
      <c r="BPW587" s="68"/>
      <c r="BPX587" s="68"/>
      <c r="BPY587" s="68"/>
      <c r="BPZ587" s="68"/>
      <c r="BQA587" s="68"/>
      <c r="BQB587" s="68"/>
      <c r="BQC587" s="68"/>
      <c r="BQD587" s="68"/>
      <c r="BQE587" s="68"/>
      <c r="BQF587" s="68"/>
      <c r="BQG587" s="68"/>
      <c r="BQH587" s="68"/>
      <c r="BQI587" s="68"/>
      <c r="BQJ587" s="68"/>
      <c r="BQK587" s="68"/>
      <c r="BQL587" s="68"/>
      <c r="BQM587" s="68"/>
      <c r="BQN587" s="68"/>
      <c r="BQO587" s="68"/>
      <c r="BQP587" s="68"/>
      <c r="BQQ587" s="68"/>
      <c r="BQR587" s="68"/>
      <c r="BQS587" s="68"/>
      <c r="BQT587" s="68"/>
      <c r="BQU587" s="68"/>
      <c r="BQV587" s="68"/>
      <c r="BQW587" s="68"/>
      <c r="BQX587" s="68"/>
      <c r="BQY587" s="68"/>
      <c r="BQZ587" s="68"/>
      <c r="BRA587" s="68"/>
      <c r="BRB587" s="68"/>
      <c r="BRC587" s="68"/>
      <c r="BRD587" s="68"/>
      <c r="BRE587" s="68"/>
      <c r="BRF587" s="68"/>
      <c r="BRG587" s="68"/>
      <c r="BRH587" s="68"/>
      <c r="BRI587" s="68"/>
      <c r="BRJ587" s="68"/>
      <c r="BRK587" s="68"/>
      <c r="BRL587" s="68"/>
      <c r="BRM587" s="68"/>
      <c r="BRN587" s="68"/>
      <c r="BRO587" s="68"/>
      <c r="BRP587" s="68"/>
      <c r="BRQ587" s="68"/>
      <c r="BRR587" s="68"/>
      <c r="BRS587" s="68"/>
      <c r="BRT587" s="68"/>
      <c r="BRU587" s="68"/>
      <c r="BRV587" s="68"/>
      <c r="BRW587" s="68"/>
      <c r="BRX587" s="68"/>
      <c r="BRY587" s="68"/>
      <c r="BRZ587" s="68"/>
      <c r="BSA587" s="68"/>
      <c r="BSB587" s="68"/>
      <c r="BSC587" s="68"/>
      <c r="BSD587" s="68"/>
      <c r="BSE587" s="68"/>
      <c r="BSF587" s="68"/>
      <c r="BSG587" s="68"/>
      <c r="BSH587" s="68"/>
      <c r="BSI587" s="68"/>
      <c r="BSJ587" s="68"/>
      <c r="BSK587" s="68"/>
      <c r="BSL587" s="68"/>
      <c r="BSM587" s="68"/>
      <c r="BSN587" s="68"/>
      <c r="BSO587" s="68"/>
      <c r="BSP587" s="68"/>
      <c r="BSQ587" s="68"/>
      <c r="BSR587" s="68"/>
      <c r="BSS587" s="68"/>
      <c r="BST587" s="68"/>
      <c r="BSU587" s="68"/>
      <c r="BSV587" s="68"/>
      <c r="BSW587" s="68"/>
      <c r="BSX587" s="68"/>
      <c r="BSY587" s="68"/>
      <c r="BSZ587" s="68"/>
      <c r="BTA587" s="68"/>
      <c r="BTB587" s="68"/>
      <c r="BTC587" s="68"/>
      <c r="BTD587" s="68"/>
      <c r="BTE587" s="68"/>
      <c r="BTF587" s="68"/>
      <c r="BTG587" s="68"/>
      <c r="BTH587" s="68"/>
      <c r="BTI587" s="68"/>
      <c r="BTJ587" s="68"/>
      <c r="BTK587" s="68"/>
      <c r="BTL587" s="68"/>
      <c r="BTM587" s="68"/>
      <c r="BTN587" s="68"/>
      <c r="BTO587" s="68"/>
      <c r="BTP587" s="68"/>
      <c r="BTQ587" s="68"/>
      <c r="BTR587" s="68"/>
      <c r="BTS587" s="68"/>
      <c r="BTT587" s="68"/>
      <c r="BTU587" s="68"/>
      <c r="BTV587" s="68"/>
      <c r="BTW587" s="68"/>
      <c r="BTX587" s="68"/>
      <c r="BTY587" s="68"/>
      <c r="BTZ587" s="68"/>
      <c r="BUA587" s="68"/>
      <c r="BUB587" s="68"/>
      <c r="BUC587" s="68"/>
      <c r="BUD587" s="68"/>
      <c r="BUE587" s="68"/>
      <c r="BUF587" s="68"/>
      <c r="BUG587" s="68"/>
      <c r="BUH587" s="68"/>
      <c r="BUI587" s="68"/>
      <c r="BUJ587" s="68"/>
      <c r="BUK587" s="68"/>
      <c r="BUL587" s="68"/>
      <c r="BUM587" s="68"/>
      <c r="BUN587" s="68"/>
      <c r="BUO587" s="68"/>
      <c r="BUP587" s="68"/>
      <c r="BUQ587" s="68"/>
      <c r="BUR587" s="68"/>
      <c r="BUS587" s="68"/>
      <c r="BUT587" s="68"/>
      <c r="BUU587" s="68"/>
      <c r="BUV587" s="68"/>
      <c r="BUW587" s="68"/>
      <c r="BUX587" s="68"/>
      <c r="BUY587" s="68"/>
      <c r="BUZ587" s="68"/>
      <c r="BVA587" s="68"/>
      <c r="BVB587" s="68"/>
      <c r="BVC587" s="68"/>
      <c r="BVD587" s="68"/>
      <c r="BVE587" s="68"/>
      <c r="BVF587" s="68"/>
      <c r="BVG587" s="68"/>
      <c r="BVH587" s="68"/>
      <c r="BVI587" s="68"/>
      <c r="BVJ587" s="68"/>
      <c r="BVK587" s="68"/>
      <c r="BVL587" s="68"/>
      <c r="BVM587" s="68"/>
      <c r="BVN587" s="68"/>
      <c r="BVO587" s="68"/>
      <c r="BVP587" s="68"/>
      <c r="BVQ587" s="68"/>
      <c r="BVR587" s="68"/>
      <c r="BVS587" s="68"/>
      <c r="BVT587" s="68"/>
      <c r="BVU587" s="68"/>
      <c r="BVV587" s="68"/>
      <c r="BVW587" s="68"/>
      <c r="BVX587" s="68"/>
      <c r="BVY587" s="68"/>
      <c r="BVZ587" s="68"/>
      <c r="BWA587" s="68"/>
      <c r="BWB587" s="68"/>
      <c r="BWC587" s="68"/>
      <c r="BWD587" s="68"/>
      <c r="BWE587" s="68"/>
      <c r="BWF587" s="68"/>
      <c r="BWG587" s="68"/>
      <c r="BWH587" s="68"/>
      <c r="BWI587" s="68"/>
      <c r="BWJ587" s="68"/>
      <c r="BWK587" s="68"/>
      <c r="BWL587" s="68"/>
      <c r="BWM587" s="68"/>
      <c r="BWN587" s="68"/>
      <c r="BWO587" s="68"/>
      <c r="BWP587" s="68"/>
      <c r="BWQ587" s="68"/>
      <c r="BWR587" s="68"/>
      <c r="BWS587" s="68"/>
      <c r="BWT587" s="68"/>
      <c r="BWU587" s="68"/>
      <c r="BWV587" s="68"/>
      <c r="BWW587" s="68"/>
      <c r="BWX587" s="68"/>
      <c r="BWY587" s="68"/>
      <c r="BWZ587" s="68"/>
      <c r="BXA587" s="68"/>
      <c r="BXB587" s="68"/>
      <c r="BXC587" s="68"/>
      <c r="BXD587" s="68"/>
      <c r="BXE587" s="68"/>
      <c r="BXF587" s="68"/>
      <c r="BXG587" s="68"/>
      <c r="BXH587" s="68"/>
      <c r="BXI587" s="68"/>
      <c r="BXJ587" s="68"/>
      <c r="BXK587" s="68"/>
      <c r="BXL587" s="68"/>
      <c r="BXM587" s="68"/>
      <c r="BXN587" s="68"/>
      <c r="BXO587" s="68"/>
      <c r="BXP587" s="68"/>
      <c r="BXQ587" s="68"/>
      <c r="BXR587" s="68"/>
      <c r="BXS587" s="68"/>
      <c r="BXT587" s="68"/>
      <c r="BXU587" s="68"/>
      <c r="BXV587" s="68"/>
      <c r="BXW587" s="68"/>
      <c r="BXX587" s="68"/>
      <c r="BXY587" s="68"/>
      <c r="BXZ587" s="68"/>
      <c r="BYA587" s="68"/>
      <c r="BYB587" s="68"/>
      <c r="BYC587" s="68"/>
      <c r="BYD587" s="68"/>
      <c r="BYE587" s="68"/>
      <c r="BYF587" s="68"/>
      <c r="BYG587" s="68"/>
      <c r="BYH587" s="68"/>
      <c r="BYI587" s="68"/>
      <c r="BYJ587" s="68"/>
      <c r="BYK587" s="68"/>
      <c r="BYL587" s="68"/>
      <c r="BYM587" s="68"/>
      <c r="BYN587" s="68"/>
      <c r="BYO587" s="68"/>
      <c r="BYP587" s="68"/>
      <c r="BYQ587" s="68"/>
      <c r="BYR587" s="68"/>
      <c r="BYS587" s="68"/>
      <c r="BYT587" s="68"/>
      <c r="BYU587" s="68"/>
      <c r="BYV587" s="68"/>
      <c r="BYW587" s="68"/>
      <c r="BYX587" s="68"/>
      <c r="BYY587" s="68"/>
      <c r="BYZ587" s="68"/>
      <c r="BZA587" s="68"/>
      <c r="BZB587" s="68"/>
      <c r="BZC587" s="68"/>
      <c r="BZD587" s="68"/>
      <c r="BZE587" s="68"/>
      <c r="BZF587" s="68"/>
      <c r="BZG587" s="68"/>
      <c r="BZH587" s="68"/>
      <c r="BZI587" s="68"/>
      <c r="BZJ587" s="68"/>
      <c r="BZK587" s="68"/>
      <c r="BZL587" s="68"/>
      <c r="BZM587" s="68"/>
      <c r="BZN587" s="68"/>
      <c r="BZO587" s="68"/>
      <c r="BZP587" s="68"/>
      <c r="BZQ587" s="68"/>
      <c r="BZR587" s="68"/>
      <c r="BZS587" s="68"/>
      <c r="BZT587" s="68"/>
      <c r="BZU587" s="68"/>
      <c r="BZV587" s="68"/>
      <c r="BZW587" s="68"/>
      <c r="BZX587" s="68"/>
      <c r="BZY587" s="68"/>
      <c r="BZZ587" s="68"/>
      <c r="CAA587" s="68"/>
      <c r="CAB587" s="68"/>
      <c r="CAC587" s="68"/>
      <c r="CAD587" s="68"/>
      <c r="CAE587" s="68"/>
      <c r="CAF587" s="68"/>
      <c r="CAG587" s="68"/>
      <c r="CAH587" s="68"/>
      <c r="CAI587" s="68"/>
      <c r="CAJ587" s="68"/>
      <c r="CAK587" s="68"/>
      <c r="CAL587" s="68"/>
      <c r="CAM587" s="68"/>
      <c r="CAN587" s="68"/>
      <c r="CAO587" s="68"/>
      <c r="CAP587" s="68"/>
      <c r="CAQ587" s="68"/>
      <c r="CAR587" s="68"/>
      <c r="CAS587" s="68"/>
      <c r="CAT587" s="68"/>
      <c r="CAU587" s="68"/>
      <c r="CAV587" s="68"/>
      <c r="CAW587" s="68"/>
      <c r="CAX587" s="68"/>
      <c r="CAY587" s="68"/>
      <c r="CAZ587" s="68"/>
      <c r="CBA587" s="68"/>
      <c r="CBB587" s="68"/>
      <c r="CBC587" s="68"/>
      <c r="CBD587" s="68"/>
      <c r="CBE587" s="68"/>
      <c r="CBF587" s="68"/>
      <c r="CBG587" s="68"/>
      <c r="CBH587" s="68"/>
      <c r="CBI587" s="68"/>
      <c r="CBJ587" s="68"/>
      <c r="CBK587" s="68"/>
      <c r="CBL587" s="68"/>
      <c r="CBM587" s="68"/>
      <c r="CBN587" s="68"/>
      <c r="CBO587" s="68"/>
      <c r="CBP587" s="68"/>
      <c r="CBQ587" s="68"/>
      <c r="CBR587" s="68"/>
      <c r="CBS587" s="68"/>
      <c r="CBT587" s="68"/>
      <c r="CBU587" s="68"/>
      <c r="CBV587" s="68"/>
      <c r="CBW587" s="68"/>
      <c r="CBX587" s="68"/>
      <c r="CBY587" s="68"/>
      <c r="CBZ587" s="68"/>
      <c r="CCA587" s="68"/>
      <c r="CCB587" s="68"/>
      <c r="CCC587" s="68"/>
      <c r="CCD587" s="68"/>
      <c r="CCE587" s="68"/>
      <c r="CCF587" s="68"/>
      <c r="CCG587" s="68"/>
      <c r="CCH587" s="68"/>
      <c r="CCI587" s="68"/>
      <c r="CCJ587" s="68"/>
      <c r="CCK587" s="68"/>
      <c r="CCL587" s="68"/>
      <c r="CCM587" s="68"/>
      <c r="CCN587" s="68"/>
      <c r="CCO587" s="68"/>
      <c r="CCP587" s="68"/>
      <c r="CCQ587" s="68"/>
      <c r="CCR587" s="68"/>
      <c r="CCS587" s="68"/>
      <c r="CCT587" s="68"/>
      <c r="CCU587" s="68"/>
      <c r="CCV587" s="68"/>
      <c r="CCW587" s="68"/>
      <c r="CCX587" s="68"/>
      <c r="CCY587" s="68"/>
      <c r="CCZ587" s="68"/>
      <c r="CDA587" s="68"/>
      <c r="CDB587" s="68"/>
      <c r="CDC587" s="68"/>
      <c r="CDD587" s="68"/>
      <c r="CDE587" s="68"/>
      <c r="CDF587" s="68"/>
      <c r="CDG587" s="68"/>
      <c r="CDH587" s="68"/>
      <c r="CDI587" s="68"/>
      <c r="CDJ587" s="68"/>
      <c r="CDK587" s="68"/>
      <c r="CDL587" s="68"/>
      <c r="CDM587" s="68"/>
      <c r="CDN587" s="68"/>
      <c r="CDO587" s="68"/>
      <c r="CDP587" s="68"/>
      <c r="CDQ587" s="68"/>
      <c r="CDR587" s="68"/>
      <c r="CDS587" s="68"/>
      <c r="CDT587" s="68"/>
      <c r="CDU587" s="68"/>
      <c r="CDV587" s="68"/>
      <c r="CDW587" s="68"/>
      <c r="CDX587" s="68"/>
      <c r="CDY587" s="68"/>
      <c r="CDZ587" s="68"/>
      <c r="CEA587" s="68"/>
      <c r="CEB587" s="68"/>
      <c r="CEC587" s="68"/>
      <c r="CED587" s="68"/>
      <c r="CEE587" s="68"/>
      <c r="CEF587" s="68"/>
      <c r="CEG587" s="68"/>
      <c r="CEH587" s="68"/>
      <c r="CEI587" s="68"/>
      <c r="CEJ587" s="68"/>
      <c r="CEK587" s="68"/>
      <c r="CEL587" s="68"/>
      <c r="CEM587" s="68"/>
      <c r="CEN587" s="68"/>
      <c r="CEO587" s="68"/>
      <c r="CEP587" s="68"/>
      <c r="CEQ587" s="68"/>
      <c r="CER587" s="68"/>
      <c r="CES587" s="68"/>
      <c r="CET587" s="68"/>
      <c r="CEU587" s="68"/>
      <c r="CEV587" s="68"/>
      <c r="CEW587" s="68"/>
      <c r="CEX587" s="68"/>
      <c r="CEY587" s="68"/>
      <c r="CEZ587" s="68"/>
      <c r="CFA587" s="68"/>
      <c r="CFB587" s="68"/>
      <c r="CFC587" s="68"/>
      <c r="CFD587" s="68"/>
      <c r="CFE587" s="68"/>
      <c r="CFF587" s="68"/>
      <c r="CFG587" s="68"/>
      <c r="CFH587" s="68"/>
      <c r="CFI587" s="68"/>
      <c r="CFJ587" s="68"/>
      <c r="CFK587" s="68"/>
      <c r="CFL587" s="68"/>
      <c r="CFM587" s="68"/>
      <c r="CFN587" s="68"/>
      <c r="CFO587" s="68"/>
      <c r="CFP587" s="68"/>
      <c r="CFQ587" s="68"/>
      <c r="CFR587" s="68"/>
      <c r="CFS587" s="68"/>
      <c r="CFT587" s="68"/>
      <c r="CFU587" s="68"/>
      <c r="CFV587" s="68"/>
      <c r="CFW587" s="68"/>
      <c r="CFX587" s="68"/>
      <c r="CFY587" s="68"/>
      <c r="CFZ587" s="68"/>
      <c r="CGA587" s="68"/>
      <c r="CGB587" s="68"/>
      <c r="CGC587" s="68"/>
      <c r="CGD587" s="68"/>
      <c r="CGE587" s="68"/>
      <c r="CGF587" s="68"/>
      <c r="CGG587" s="68"/>
      <c r="CGH587" s="68"/>
      <c r="CGI587" s="68"/>
      <c r="CGJ587" s="68"/>
      <c r="CGK587" s="68"/>
      <c r="CGL587" s="68"/>
      <c r="CGM587" s="68"/>
      <c r="CGN587" s="68"/>
      <c r="CGO587" s="68"/>
      <c r="CGP587" s="68"/>
      <c r="CGQ587" s="68"/>
      <c r="CGR587" s="68"/>
      <c r="CGS587" s="68"/>
      <c r="CGT587" s="68"/>
      <c r="CGU587" s="68"/>
      <c r="CGV587" s="68"/>
      <c r="CGW587" s="68"/>
      <c r="CGX587" s="68"/>
      <c r="CGY587" s="68"/>
      <c r="CGZ587" s="68"/>
      <c r="CHA587" s="68"/>
      <c r="CHB587" s="68"/>
      <c r="CHC587" s="68"/>
      <c r="CHD587" s="68"/>
      <c r="CHE587" s="68"/>
      <c r="CHF587" s="68"/>
      <c r="CHG587" s="68"/>
      <c r="CHH587" s="68"/>
      <c r="CHI587" s="68"/>
      <c r="CHJ587" s="68"/>
      <c r="CHK587" s="68"/>
      <c r="CHL587" s="68"/>
      <c r="CHM587" s="68"/>
      <c r="CHN587" s="68"/>
      <c r="CHO587" s="68"/>
      <c r="CHP587" s="68"/>
      <c r="CHQ587" s="68"/>
      <c r="CHR587" s="68"/>
      <c r="CHS587" s="68"/>
      <c r="CHT587" s="68"/>
      <c r="CHU587" s="68"/>
      <c r="CHV587" s="68"/>
      <c r="CHW587" s="68"/>
      <c r="CHX587" s="68"/>
      <c r="CHY587" s="68"/>
      <c r="CHZ587" s="68"/>
      <c r="CIA587" s="68"/>
      <c r="CIB587" s="68"/>
      <c r="CIC587" s="68"/>
      <c r="CID587" s="68"/>
      <c r="CIE587" s="68"/>
      <c r="CIF587" s="68"/>
      <c r="CIG587" s="68"/>
      <c r="CIH587" s="68"/>
      <c r="CII587" s="68"/>
      <c r="CIJ587" s="68"/>
      <c r="CIK587" s="68"/>
      <c r="CIL587" s="68"/>
      <c r="CIM587" s="68"/>
      <c r="CIN587" s="68"/>
      <c r="CIO587" s="68"/>
      <c r="CIP587" s="68"/>
      <c r="CIQ587" s="68"/>
      <c r="CIR587" s="68"/>
      <c r="CIS587" s="68"/>
      <c r="CIT587" s="68"/>
      <c r="CIU587" s="68"/>
      <c r="CIV587" s="68"/>
      <c r="CIW587" s="68"/>
      <c r="CIX587" s="68"/>
      <c r="CIY587" s="68"/>
      <c r="CIZ587" s="68"/>
      <c r="CJA587" s="68"/>
      <c r="CJB587" s="68"/>
      <c r="CJC587" s="68"/>
      <c r="CJD587" s="68"/>
      <c r="CJE587" s="68"/>
      <c r="CJF587" s="68"/>
      <c r="CJG587" s="68"/>
      <c r="CJH587" s="68"/>
      <c r="CJI587" s="68"/>
      <c r="CJJ587" s="68"/>
      <c r="CJK587" s="68"/>
      <c r="CJL587" s="68"/>
      <c r="CJM587" s="68"/>
      <c r="CJN587" s="68"/>
      <c r="CJO587" s="68"/>
      <c r="CJP587" s="68"/>
      <c r="CJQ587" s="68"/>
      <c r="CJR587" s="68"/>
      <c r="CJS587" s="68"/>
      <c r="CJT587" s="68"/>
      <c r="CJU587" s="68"/>
      <c r="CJV587" s="68"/>
      <c r="CJW587" s="68"/>
      <c r="CJX587" s="68"/>
      <c r="CJY587" s="68"/>
      <c r="CJZ587" s="68"/>
      <c r="CKA587" s="68"/>
      <c r="CKB587" s="68"/>
      <c r="CKC587" s="68"/>
      <c r="CKD587" s="68"/>
      <c r="CKE587" s="68"/>
      <c r="CKF587" s="68"/>
      <c r="CKG587" s="68"/>
      <c r="CKH587" s="68"/>
      <c r="CKI587" s="68"/>
      <c r="CKJ587" s="68"/>
      <c r="CKK587" s="68"/>
      <c r="CKL587" s="68"/>
      <c r="CKM587" s="68"/>
      <c r="CKN587" s="68"/>
      <c r="CKO587" s="68"/>
      <c r="CKP587" s="68"/>
      <c r="CKQ587" s="68"/>
      <c r="CKR587" s="68"/>
      <c r="CKS587" s="68"/>
      <c r="CKT587" s="68"/>
      <c r="CKU587" s="68"/>
      <c r="CKV587" s="68"/>
      <c r="CKW587" s="68"/>
      <c r="CKX587" s="68"/>
      <c r="CKY587" s="68"/>
      <c r="CKZ587" s="68"/>
      <c r="CLA587" s="68"/>
      <c r="CLB587" s="68"/>
      <c r="CLC587" s="68"/>
      <c r="CLD587" s="68"/>
      <c r="CLE587" s="68"/>
      <c r="CLF587" s="68"/>
      <c r="CLG587" s="68"/>
      <c r="CLH587" s="68"/>
      <c r="CLI587" s="68"/>
      <c r="CLJ587" s="68"/>
      <c r="CLK587" s="68"/>
      <c r="CLL587" s="68"/>
      <c r="CLM587" s="68"/>
      <c r="CLN587" s="68"/>
      <c r="CLO587" s="68"/>
      <c r="CLP587" s="68"/>
      <c r="CLQ587" s="68"/>
      <c r="CLR587" s="68"/>
      <c r="CLS587" s="68"/>
      <c r="CLT587" s="68"/>
      <c r="CLU587" s="68"/>
      <c r="CLV587" s="68"/>
      <c r="CLW587" s="68"/>
      <c r="CLX587" s="68"/>
      <c r="CLY587" s="68"/>
      <c r="CLZ587" s="68"/>
      <c r="CMA587" s="68"/>
      <c r="CMB587" s="68"/>
      <c r="CMC587" s="68"/>
      <c r="CMD587" s="68"/>
      <c r="CME587" s="68"/>
      <c r="CMF587" s="68"/>
      <c r="CMG587" s="68"/>
      <c r="CMH587" s="68"/>
      <c r="CMI587" s="68"/>
      <c r="CMJ587" s="68"/>
      <c r="CMK587" s="68"/>
      <c r="CML587" s="68"/>
      <c r="CMM587" s="68"/>
      <c r="CMN587" s="68"/>
      <c r="CMO587" s="68"/>
      <c r="CMP587" s="68"/>
      <c r="CMQ587" s="68"/>
      <c r="CMR587" s="68"/>
      <c r="CMS587" s="68"/>
      <c r="CMT587" s="68"/>
      <c r="CMU587" s="68"/>
      <c r="CMV587" s="68"/>
      <c r="CMW587" s="68"/>
      <c r="CMX587" s="68"/>
      <c r="CMY587" s="68"/>
      <c r="CMZ587" s="68"/>
      <c r="CNA587" s="68"/>
      <c r="CNB587" s="68"/>
      <c r="CNC587" s="68"/>
      <c r="CND587" s="68"/>
      <c r="CNE587" s="68"/>
      <c r="CNF587" s="68"/>
      <c r="CNG587" s="68"/>
      <c r="CNH587" s="68"/>
      <c r="CNI587" s="68"/>
      <c r="CNJ587" s="68"/>
      <c r="CNK587" s="68"/>
      <c r="CNL587" s="68"/>
      <c r="CNM587" s="68"/>
      <c r="CNN587" s="68"/>
      <c r="CNO587" s="68"/>
      <c r="CNP587" s="68"/>
      <c r="CNQ587" s="68"/>
      <c r="CNR587" s="68"/>
      <c r="CNS587" s="68"/>
      <c r="CNT587" s="68"/>
      <c r="CNU587" s="68"/>
      <c r="CNV587" s="68"/>
      <c r="CNW587" s="68"/>
      <c r="CNX587" s="68"/>
      <c r="CNY587" s="68"/>
      <c r="CNZ587" s="68"/>
      <c r="COA587" s="68"/>
      <c r="COB587" s="68"/>
      <c r="COC587" s="68"/>
      <c r="COD587" s="68"/>
      <c r="COE587" s="68"/>
      <c r="COF587" s="68"/>
      <c r="COG587" s="68"/>
      <c r="COH587" s="68"/>
      <c r="COI587" s="68"/>
      <c r="COJ587" s="68"/>
      <c r="COK587" s="68"/>
      <c r="COL587" s="68"/>
      <c r="COM587" s="68"/>
      <c r="CON587" s="68"/>
      <c r="COO587" s="68"/>
      <c r="COP587" s="68"/>
      <c r="COQ587" s="68"/>
      <c r="COR587" s="68"/>
      <c r="COS587" s="68"/>
      <c r="COT587" s="68"/>
      <c r="COU587" s="68"/>
      <c r="COV587" s="68"/>
      <c r="COW587" s="68"/>
      <c r="COX587" s="68"/>
      <c r="COY587" s="68"/>
      <c r="COZ587" s="68"/>
      <c r="CPA587" s="68"/>
      <c r="CPB587" s="68"/>
      <c r="CPC587" s="68"/>
      <c r="CPD587" s="68"/>
      <c r="CPE587" s="68"/>
      <c r="CPF587" s="68"/>
      <c r="CPG587" s="68"/>
      <c r="CPH587" s="68"/>
      <c r="CPI587" s="68"/>
      <c r="CPJ587" s="68"/>
      <c r="CPK587" s="68"/>
      <c r="CPL587" s="68"/>
      <c r="CPM587" s="68"/>
      <c r="CPN587" s="68"/>
      <c r="CPO587" s="68"/>
      <c r="CPP587" s="68"/>
      <c r="CPQ587" s="68"/>
      <c r="CPR587" s="68"/>
      <c r="CPS587" s="68"/>
      <c r="CPT587" s="68"/>
      <c r="CPU587" s="68"/>
      <c r="CPV587" s="68"/>
      <c r="CPW587" s="68"/>
      <c r="CPX587" s="68"/>
      <c r="CPY587" s="68"/>
      <c r="CPZ587" s="68"/>
      <c r="CQA587" s="68"/>
      <c r="CQB587" s="68"/>
      <c r="CQC587" s="68"/>
      <c r="CQD587" s="68"/>
      <c r="CQE587" s="68"/>
      <c r="CQF587" s="68"/>
      <c r="CQG587" s="68"/>
      <c r="CQH587" s="68"/>
      <c r="CQI587" s="68"/>
      <c r="CQJ587" s="68"/>
      <c r="CQK587" s="68"/>
      <c r="CQL587" s="68"/>
      <c r="CQM587" s="68"/>
      <c r="CQN587" s="68"/>
      <c r="CQO587" s="68"/>
      <c r="CQP587" s="68"/>
      <c r="CQQ587" s="68"/>
      <c r="CQR587" s="68"/>
      <c r="CQS587" s="68"/>
      <c r="CQT587" s="68"/>
      <c r="CQU587" s="68"/>
      <c r="CQV587" s="68"/>
      <c r="CQW587" s="68"/>
      <c r="CQX587" s="68"/>
      <c r="CQY587" s="68"/>
      <c r="CQZ587" s="68"/>
      <c r="CRA587" s="68"/>
      <c r="CRB587" s="68"/>
      <c r="CRC587" s="68"/>
      <c r="CRD587" s="68"/>
      <c r="CRE587" s="68"/>
      <c r="CRF587" s="68"/>
      <c r="CRG587" s="68"/>
      <c r="CRH587" s="68"/>
      <c r="CRI587" s="68"/>
      <c r="CRJ587" s="68"/>
      <c r="CRK587" s="68"/>
      <c r="CRL587" s="68"/>
      <c r="CRM587" s="68"/>
      <c r="CRN587" s="68"/>
      <c r="CRO587" s="68"/>
      <c r="CRP587" s="68"/>
      <c r="CRQ587" s="68"/>
      <c r="CRR587" s="68"/>
      <c r="CRS587" s="68"/>
      <c r="CRT587" s="68"/>
      <c r="CRU587" s="68"/>
      <c r="CRV587" s="68"/>
      <c r="CRW587" s="68"/>
      <c r="CRX587" s="68"/>
      <c r="CRY587" s="68"/>
      <c r="CRZ587" s="68"/>
      <c r="CSA587" s="68"/>
      <c r="CSB587" s="68"/>
      <c r="CSC587" s="68"/>
      <c r="CSD587" s="68"/>
      <c r="CSE587" s="68"/>
      <c r="CSF587" s="68"/>
      <c r="CSG587" s="68"/>
      <c r="CSH587" s="68"/>
      <c r="CSI587" s="68"/>
      <c r="CSJ587" s="68"/>
      <c r="CSK587" s="68"/>
      <c r="CSL587" s="68"/>
      <c r="CSM587" s="68"/>
      <c r="CSN587" s="68"/>
      <c r="CSO587" s="68"/>
      <c r="CSP587" s="68"/>
      <c r="CSQ587" s="68"/>
      <c r="CSR587" s="68"/>
      <c r="CSS587" s="68"/>
      <c r="CST587" s="68"/>
      <c r="CSU587" s="68"/>
      <c r="CSV587" s="68"/>
      <c r="CSW587" s="68"/>
      <c r="CSX587" s="68"/>
      <c r="CSY587" s="68"/>
      <c r="CSZ587" s="68"/>
      <c r="CTA587" s="68"/>
      <c r="CTB587" s="68"/>
      <c r="CTC587" s="68"/>
      <c r="CTD587" s="68"/>
      <c r="CTE587" s="68"/>
      <c r="CTF587" s="68"/>
      <c r="CTG587" s="68"/>
      <c r="CTH587" s="68"/>
      <c r="CTI587" s="68"/>
      <c r="CTJ587" s="68"/>
      <c r="CTK587" s="68"/>
      <c r="CTL587" s="68"/>
      <c r="CTM587" s="68"/>
      <c r="CTN587" s="68"/>
      <c r="CTO587" s="68"/>
      <c r="CTP587" s="68"/>
      <c r="CTQ587" s="68"/>
      <c r="CTR587" s="68"/>
      <c r="CTS587" s="68"/>
      <c r="CTT587" s="68"/>
      <c r="CTU587" s="68"/>
      <c r="CTV587" s="68"/>
      <c r="CTW587" s="68"/>
      <c r="CTX587" s="68"/>
      <c r="CTY587" s="68"/>
      <c r="CTZ587" s="68"/>
      <c r="CUA587" s="68"/>
      <c r="CUB587" s="68"/>
      <c r="CUC587" s="68"/>
      <c r="CUD587" s="68"/>
      <c r="CUE587" s="68"/>
      <c r="CUF587" s="68"/>
      <c r="CUG587" s="68"/>
      <c r="CUH587" s="68"/>
      <c r="CUI587" s="68"/>
      <c r="CUJ587" s="68"/>
      <c r="CUK587" s="68"/>
      <c r="CUL587" s="68"/>
      <c r="CUM587" s="68"/>
      <c r="CUN587" s="68"/>
      <c r="CUO587" s="68"/>
      <c r="CUP587" s="68"/>
      <c r="CUQ587" s="68"/>
      <c r="CUR587" s="68"/>
      <c r="CUS587" s="68"/>
      <c r="CUT587" s="68"/>
      <c r="CUU587" s="68"/>
      <c r="CUV587" s="68"/>
      <c r="CUW587" s="68"/>
      <c r="CUX587" s="68"/>
      <c r="CUY587" s="68"/>
      <c r="CUZ587" s="68"/>
      <c r="CVA587" s="68"/>
      <c r="CVB587" s="68"/>
      <c r="CVC587" s="68"/>
      <c r="CVD587" s="68"/>
      <c r="CVE587" s="68"/>
      <c r="CVF587" s="68"/>
      <c r="CVG587" s="68"/>
      <c r="CVH587" s="68"/>
      <c r="CVI587" s="68"/>
      <c r="CVJ587" s="68"/>
      <c r="CVK587" s="68"/>
      <c r="CVL587" s="68"/>
      <c r="CVM587" s="68"/>
      <c r="CVN587" s="68"/>
      <c r="CVO587" s="68"/>
      <c r="CVP587" s="68"/>
      <c r="CVQ587" s="68"/>
      <c r="CVR587" s="68"/>
      <c r="CVS587" s="68"/>
      <c r="CVT587" s="68"/>
      <c r="CVU587" s="68"/>
      <c r="CVV587" s="68"/>
      <c r="CVW587" s="68"/>
      <c r="CVX587" s="68"/>
      <c r="CVY587" s="68"/>
      <c r="CVZ587" s="68"/>
      <c r="CWA587" s="68"/>
      <c r="CWB587" s="68"/>
      <c r="CWC587" s="68"/>
      <c r="CWD587" s="68"/>
      <c r="CWE587" s="68"/>
      <c r="CWF587" s="68"/>
      <c r="CWG587" s="68"/>
      <c r="CWH587" s="68"/>
      <c r="CWI587" s="68"/>
      <c r="CWJ587" s="68"/>
      <c r="CWK587" s="68"/>
      <c r="CWL587" s="68"/>
      <c r="CWM587" s="68"/>
      <c r="CWN587" s="68"/>
      <c r="CWO587" s="68"/>
      <c r="CWP587" s="68"/>
      <c r="CWQ587" s="68"/>
      <c r="CWR587" s="68"/>
      <c r="CWS587" s="68"/>
      <c r="CWT587" s="68"/>
      <c r="CWU587" s="68"/>
      <c r="CWV587" s="68"/>
      <c r="CWW587" s="68"/>
      <c r="CWX587" s="68"/>
      <c r="CWY587" s="68"/>
      <c r="CWZ587" s="68"/>
      <c r="CXA587" s="68"/>
      <c r="CXB587" s="68"/>
      <c r="CXC587" s="68"/>
      <c r="CXD587" s="68"/>
      <c r="CXE587" s="68"/>
      <c r="CXF587" s="68"/>
      <c r="CXG587" s="68"/>
      <c r="CXH587" s="68"/>
      <c r="CXI587" s="68"/>
      <c r="CXJ587" s="68"/>
      <c r="CXK587" s="68"/>
      <c r="CXL587" s="68"/>
      <c r="CXM587" s="68"/>
      <c r="CXN587" s="68"/>
      <c r="CXO587" s="68"/>
      <c r="CXP587" s="68"/>
      <c r="CXQ587" s="68"/>
      <c r="CXR587" s="68"/>
      <c r="CXS587" s="68"/>
      <c r="CXT587" s="68"/>
      <c r="CXU587" s="68"/>
      <c r="CXV587" s="68"/>
      <c r="CXW587" s="68"/>
      <c r="CXX587" s="68"/>
      <c r="CXY587" s="68"/>
      <c r="CXZ587" s="68"/>
      <c r="CYA587" s="68"/>
      <c r="CYB587" s="68"/>
      <c r="CYC587" s="68"/>
      <c r="CYD587" s="68"/>
      <c r="CYE587" s="68"/>
      <c r="CYF587" s="68"/>
      <c r="CYG587" s="68"/>
      <c r="CYH587" s="68"/>
      <c r="CYI587" s="68"/>
      <c r="CYJ587" s="68"/>
      <c r="CYK587" s="68"/>
      <c r="CYL587" s="68"/>
      <c r="CYM587" s="68"/>
      <c r="CYN587" s="68"/>
      <c r="CYO587" s="68"/>
      <c r="CYP587" s="68"/>
      <c r="CYQ587" s="68"/>
      <c r="CYR587" s="68"/>
      <c r="CYS587" s="68"/>
      <c r="CYT587" s="68"/>
      <c r="CYU587" s="68"/>
      <c r="CYV587" s="68"/>
      <c r="CYW587" s="68"/>
      <c r="CYX587" s="68"/>
      <c r="CYY587" s="68"/>
      <c r="CYZ587" s="68"/>
      <c r="CZA587" s="68"/>
      <c r="CZB587" s="68"/>
      <c r="CZC587" s="68"/>
      <c r="CZD587" s="68"/>
      <c r="CZE587" s="68"/>
      <c r="CZF587" s="68"/>
      <c r="CZG587" s="68"/>
      <c r="CZH587" s="68"/>
      <c r="CZI587" s="68"/>
      <c r="CZJ587" s="68"/>
      <c r="CZK587" s="68"/>
      <c r="CZL587" s="68"/>
      <c r="CZM587" s="68"/>
      <c r="CZN587" s="68"/>
      <c r="CZO587" s="68"/>
      <c r="CZP587" s="68"/>
      <c r="CZQ587" s="68"/>
      <c r="CZR587" s="68"/>
      <c r="CZS587" s="68"/>
      <c r="CZT587" s="68"/>
      <c r="CZU587" s="68"/>
      <c r="CZV587" s="68"/>
      <c r="CZW587" s="68"/>
      <c r="CZX587" s="68"/>
      <c r="CZY587" s="68"/>
      <c r="CZZ587" s="68"/>
      <c r="DAA587" s="68"/>
      <c r="DAB587" s="68"/>
      <c r="DAC587" s="68"/>
      <c r="DAD587" s="68"/>
      <c r="DAE587" s="68"/>
      <c r="DAF587" s="68"/>
      <c r="DAG587" s="68"/>
      <c r="DAH587" s="68"/>
      <c r="DAI587" s="68"/>
      <c r="DAJ587" s="68"/>
      <c r="DAK587" s="68"/>
      <c r="DAL587" s="68"/>
      <c r="DAM587" s="68"/>
      <c r="DAN587" s="68"/>
      <c r="DAO587" s="68"/>
      <c r="DAP587" s="68"/>
      <c r="DAQ587" s="68"/>
      <c r="DAR587" s="68"/>
      <c r="DAS587" s="68"/>
      <c r="DAT587" s="68"/>
      <c r="DAU587" s="68"/>
      <c r="DAV587" s="68"/>
      <c r="DAW587" s="68"/>
      <c r="DAX587" s="68"/>
      <c r="DAY587" s="68"/>
      <c r="DAZ587" s="68"/>
      <c r="DBA587" s="68"/>
      <c r="DBB587" s="68"/>
      <c r="DBC587" s="68"/>
      <c r="DBD587" s="68"/>
      <c r="DBE587" s="68"/>
      <c r="DBF587" s="68"/>
      <c r="DBG587" s="68"/>
      <c r="DBH587" s="68"/>
      <c r="DBI587" s="68"/>
      <c r="DBJ587" s="68"/>
      <c r="DBK587" s="68"/>
      <c r="DBL587" s="68"/>
      <c r="DBM587" s="68"/>
      <c r="DBN587" s="68"/>
      <c r="DBO587" s="68"/>
      <c r="DBP587" s="68"/>
      <c r="DBQ587" s="68"/>
      <c r="DBR587" s="68"/>
      <c r="DBS587" s="68"/>
      <c r="DBT587" s="68"/>
      <c r="DBU587" s="68"/>
      <c r="DBV587" s="68"/>
      <c r="DBW587" s="68"/>
      <c r="DBX587" s="68"/>
      <c r="DBY587" s="68"/>
      <c r="DBZ587" s="68"/>
      <c r="DCA587" s="68"/>
      <c r="DCB587" s="68"/>
      <c r="DCC587" s="68"/>
      <c r="DCD587" s="68"/>
      <c r="DCE587" s="68"/>
      <c r="DCF587" s="68"/>
      <c r="DCG587" s="68"/>
      <c r="DCH587" s="68"/>
      <c r="DCI587" s="68"/>
      <c r="DCJ587" s="68"/>
      <c r="DCK587" s="68"/>
      <c r="DCL587" s="68"/>
      <c r="DCM587" s="68"/>
      <c r="DCN587" s="68"/>
      <c r="DCO587" s="68"/>
      <c r="DCP587" s="68"/>
      <c r="DCQ587" s="68"/>
      <c r="DCR587" s="68"/>
      <c r="DCS587" s="68"/>
      <c r="DCT587" s="68"/>
      <c r="DCU587" s="68"/>
      <c r="DCV587" s="68"/>
      <c r="DCW587" s="68"/>
      <c r="DCX587" s="68"/>
      <c r="DCY587" s="68"/>
      <c r="DCZ587" s="68"/>
      <c r="DDA587" s="68"/>
      <c r="DDB587" s="68"/>
      <c r="DDC587" s="68"/>
      <c r="DDD587" s="68"/>
      <c r="DDE587" s="68"/>
      <c r="DDF587" s="68"/>
      <c r="DDG587" s="68"/>
      <c r="DDH587" s="68"/>
      <c r="DDI587" s="68"/>
      <c r="DDJ587" s="68"/>
      <c r="DDK587" s="68"/>
      <c r="DDL587" s="68"/>
      <c r="DDM587" s="68"/>
      <c r="DDN587" s="68"/>
      <c r="DDO587" s="68"/>
      <c r="DDP587" s="68"/>
      <c r="DDQ587" s="68"/>
      <c r="DDR587" s="68"/>
      <c r="DDS587" s="68"/>
      <c r="DDT587" s="68"/>
      <c r="DDU587" s="68"/>
      <c r="DDV587" s="68"/>
      <c r="DDW587" s="68"/>
      <c r="DDX587" s="68"/>
      <c r="DDY587" s="68"/>
      <c r="DDZ587" s="68"/>
      <c r="DEA587" s="68"/>
      <c r="DEB587" s="68"/>
      <c r="DEC587" s="68"/>
      <c r="DED587" s="68"/>
      <c r="DEE587" s="68"/>
      <c r="DEF587" s="68"/>
      <c r="DEG587" s="68"/>
      <c r="DEH587" s="68"/>
      <c r="DEI587" s="68"/>
      <c r="DEJ587" s="68"/>
      <c r="DEK587" s="68"/>
      <c r="DEL587" s="68"/>
      <c r="DEM587" s="68"/>
      <c r="DEN587" s="68"/>
      <c r="DEO587" s="68"/>
      <c r="DEP587" s="68"/>
      <c r="DEQ587" s="68"/>
      <c r="DER587" s="68"/>
      <c r="DES587" s="68"/>
      <c r="DET587" s="68"/>
      <c r="DEU587" s="68"/>
      <c r="DEV587" s="68"/>
      <c r="DEW587" s="68"/>
      <c r="DEX587" s="68"/>
      <c r="DEY587" s="68"/>
      <c r="DEZ587" s="68"/>
      <c r="DFA587" s="68"/>
      <c r="DFB587" s="68"/>
      <c r="DFC587" s="68"/>
      <c r="DFD587" s="68"/>
      <c r="DFE587" s="68"/>
      <c r="DFF587" s="68"/>
      <c r="DFG587" s="68"/>
      <c r="DFH587" s="68"/>
      <c r="DFI587" s="68"/>
      <c r="DFJ587" s="68"/>
      <c r="DFK587" s="68"/>
      <c r="DFL587" s="68"/>
      <c r="DFM587" s="68"/>
      <c r="DFN587" s="68"/>
      <c r="DFO587" s="68"/>
      <c r="DFP587" s="68"/>
      <c r="DFQ587" s="68"/>
      <c r="DFR587" s="68"/>
      <c r="DFS587" s="68"/>
      <c r="DFT587" s="68"/>
      <c r="DFU587" s="68"/>
      <c r="DFV587" s="68"/>
      <c r="DFW587" s="68"/>
      <c r="DFX587" s="68"/>
      <c r="DFY587" s="68"/>
      <c r="DFZ587" s="68"/>
      <c r="DGA587" s="68"/>
      <c r="DGB587" s="68"/>
      <c r="DGC587" s="68"/>
      <c r="DGD587" s="68"/>
      <c r="DGE587" s="68"/>
      <c r="DGF587" s="68"/>
      <c r="DGG587" s="68"/>
      <c r="DGH587" s="68"/>
      <c r="DGI587" s="68"/>
      <c r="DGJ587" s="68"/>
      <c r="DGK587" s="68"/>
      <c r="DGL587" s="68"/>
      <c r="DGM587" s="68"/>
      <c r="DGN587" s="68"/>
      <c r="DGO587" s="68"/>
      <c r="DGP587" s="68"/>
      <c r="DGQ587" s="68"/>
      <c r="DGR587" s="68"/>
      <c r="DGS587" s="68"/>
      <c r="DGT587" s="68"/>
      <c r="DGU587" s="68"/>
      <c r="DGV587" s="68"/>
      <c r="DGW587" s="68"/>
      <c r="DGX587" s="68"/>
      <c r="DGY587" s="68"/>
      <c r="DGZ587" s="68"/>
      <c r="DHA587" s="68"/>
      <c r="DHB587" s="68"/>
      <c r="DHC587" s="68"/>
      <c r="DHD587" s="68"/>
      <c r="DHE587" s="68"/>
      <c r="DHF587" s="68"/>
      <c r="DHG587" s="68"/>
      <c r="DHH587" s="68"/>
      <c r="DHI587" s="68"/>
      <c r="DHJ587" s="68"/>
      <c r="DHK587" s="68"/>
      <c r="DHL587" s="68"/>
      <c r="DHM587" s="68"/>
      <c r="DHN587" s="68"/>
      <c r="DHO587" s="68"/>
      <c r="DHP587" s="68"/>
      <c r="DHQ587" s="68"/>
      <c r="DHR587" s="68"/>
      <c r="DHS587" s="68"/>
      <c r="DHT587" s="68"/>
      <c r="DHU587" s="68"/>
      <c r="DHV587" s="68"/>
      <c r="DHW587" s="68"/>
      <c r="DHX587" s="68"/>
      <c r="DHY587" s="68"/>
      <c r="DHZ587" s="68"/>
      <c r="DIA587" s="68"/>
      <c r="DIB587" s="68"/>
      <c r="DIC587" s="68"/>
      <c r="DID587" s="68"/>
      <c r="DIE587" s="68"/>
      <c r="DIF587" s="68"/>
      <c r="DIG587" s="68"/>
      <c r="DIH587" s="68"/>
      <c r="DII587" s="68"/>
      <c r="DIJ587" s="68"/>
      <c r="DIK587" s="68"/>
      <c r="DIL587" s="68"/>
      <c r="DIM587" s="68"/>
      <c r="DIN587" s="68"/>
      <c r="DIO587" s="68"/>
      <c r="DIP587" s="68"/>
      <c r="DIQ587" s="68"/>
      <c r="DIR587" s="68"/>
      <c r="DIS587" s="68"/>
      <c r="DIT587" s="68"/>
      <c r="DIU587" s="68"/>
      <c r="DIV587" s="68"/>
      <c r="DIW587" s="68"/>
      <c r="DIX587" s="68"/>
      <c r="DIY587" s="68"/>
      <c r="DIZ587" s="68"/>
      <c r="DJA587" s="68"/>
      <c r="DJB587" s="68"/>
      <c r="DJC587" s="68"/>
      <c r="DJD587" s="68"/>
      <c r="DJE587" s="68"/>
      <c r="DJF587" s="68"/>
      <c r="DJG587" s="68"/>
      <c r="DJH587" s="68"/>
      <c r="DJI587" s="68"/>
      <c r="DJJ587" s="68"/>
      <c r="DJK587" s="68"/>
      <c r="DJL587" s="68"/>
      <c r="DJM587" s="68"/>
      <c r="DJN587" s="68"/>
      <c r="DJO587" s="68"/>
      <c r="DJP587" s="68"/>
      <c r="DJQ587" s="68"/>
      <c r="DJR587" s="68"/>
      <c r="DJS587" s="68"/>
      <c r="DJT587" s="68"/>
      <c r="DJU587" s="68"/>
      <c r="DJV587" s="68"/>
      <c r="DJW587" s="68"/>
      <c r="DJX587" s="68"/>
      <c r="DJY587" s="68"/>
      <c r="DJZ587" s="68"/>
      <c r="DKA587" s="68"/>
      <c r="DKB587" s="68"/>
      <c r="DKC587" s="68"/>
      <c r="DKD587" s="68"/>
      <c r="DKE587" s="68"/>
      <c r="DKF587" s="68"/>
      <c r="DKG587" s="68"/>
      <c r="DKH587" s="68"/>
      <c r="DKI587" s="68"/>
      <c r="DKJ587" s="68"/>
      <c r="DKK587" s="68"/>
      <c r="DKL587" s="68"/>
      <c r="DKM587" s="68"/>
      <c r="DKN587" s="68"/>
      <c r="DKO587" s="68"/>
      <c r="DKP587" s="68"/>
      <c r="DKQ587" s="68"/>
      <c r="DKR587" s="68"/>
      <c r="DKS587" s="68"/>
      <c r="DKT587" s="68"/>
      <c r="DKU587" s="68"/>
      <c r="DKV587" s="68"/>
      <c r="DKW587" s="68"/>
      <c r="DKX587" s="68"/>
      <c r="DKY587" s="68"/>
      <c r="DKZ587" s="68"/>
      <c r="DLA587" s="68"/>
      <c r="DLB587" s="68"/>
      <c r="DLC587" s="68"/>
      <c r="DLD587" s="68"/>
      <c r="DLE587" s="68"/>
      <c r="DLF587" s="68"/>
      <c r="DLG587" s="68"/>
      <c r="DLH587" s="68"/>
      <c r="DLI587" s="68"/>
      <c r="DLJ587" s="68"/>
      <c r="DLK587" s="68"/>
      <c r="DLL587" s="68"/>
      <c r="DLM587" s="68"/>
      <c r="DLN587" s="68"/>
      <c r="DLO587" s="68"/>
      <c r="DLP587" s="68"/>
      <c r="DLQ587" s="68"/>
      <c r="DLR587" s="68"/>
      <c r="DLS587" s="68"/>
      <c r="DLT587" s="68"/>
      <c r="DLU587" s="68"/>
      <c r="DLV587" s="68"/>
      <c r="DLW587" s="68"/>
      <c r="DLX587" s="68"/>
      <c r="DLY587" s="68"/>
      <c r="DLZ587" s="68"/>
      <c r="DMA587" s="68"/>
      <c r="DMB587" s="68"/>
      <c r="DMC587" s="68"/>
      <c r="DMD587" s="68"/>
      <c r="DME587" s="68"/>
      <c r="DMF587" s="68"/>
      <c r="DMG587" s="68"/>
      <c r="DMH587" s="68"/>
      <c r="DMI587" s="68"/>
      <c r="DMJ587" s="68"/>
      <c r="DMK587" s="68"/>
      <c r="DML587" s="68"/>
      <c r="DMM587" s="68"/>
      <c r="DMN587" s="68"/>
      <c r="DMO587" s="68"/>
      <c r="DMP587" s="68"/>
      <c r="DMQ587" s="68"/>
      <c r="DMR587" s="68"/>
      <c r="DMS587" s="68"/>
      <c r="DMT587" s="68"/>
      <c r="DMU587" s="68"/>
      <c r="DMV587" s="68"/>
      <c r="DMW587" s="68"/>
      <c r="DMX587" s="68"/>
      <c r="DMY587" s="68"/>
      <c r="DMZ587" s="68"/>
      <c r="DNA587" s="68"/>
      <c r="DNB587" s="68"/>
      <c r="DNC587" s="68"/>
      <c r="DND587" s="68"/>
      <c r="DNE587" s="68"/>
      <c r="DNF587" s="68"/>
      <c r="DNG587" s="68"/>
      <c r="DNH587" s="68"/>
      <c r="DNI587" s="68"/>
      <c r="DNJ587" s="68"/>
      <c r="DNK587" s="68"/>
      <c r="DNL587" s="68"/>
      <c r="DNM587" s="68"/>
      <c r="DNN587" s="68"/>
      <c r="DNO587" s="68"/>
      <c r="DNP587" s="68"/>
      <c r="DNQ587" s="68"/>
      <c r="DNR587" s="68"/>
      <c r="DNS587" s="68"/>
      <c r="DNT587" s="68"/>
      <c r="DNU587" s="68"/>
      <c r="DNV587" s="68"/>
      <c r="DNW587" s="68"/>
      <c r="DNX587" s="68"/>
      <c r="DNY587" s="68"/>
      <c r="DNZ587" s="68"/>
      <c r="DOA587" s="68"/>
      <c r="DOB587" s="68"/>
      <c r="DOC587" s="68"/>
      <c r="DOD587" s="68"/>
      <c r="DOE587" s="68"/>
      <c r="DOF587" s="68"/>
      <c r="DOG587" s="68"/>
      <c r="DOH587" s="68"/>
      <c r="DOI587" s="68"/>
      <c r="DOJ587" s="68"/>
      <c r="DOK587" s="68"/>
      <c r="DOL587" s="68"/>
      <c r="DOM587" s="68"/>
      <c r="DON587" s="68"/>
      <c r="DOO587" s="68"/>
      <c r="DOP587" s="68"/>
      <c r="DOQ587" s="68"/>
      <c r="DOR587" s="68"/>
      <c r="DOS587" s="68"/>
      <c r="DOT587" s="68"/>
      <c r="DOU587" s="68"/>
      <c r="DOV587" s="68"/>
      <c r="DOW587" s="68"/>
      <c r="DOX587" s="68"/>
      <c r="DOY587" s="68"/>
      <c r="DOZ587" s="68"/>
      <c r="DPA587" s="68"/>
      <c r="DPB587" s="68"/>
      <c r="DPC587" s="68"/>
      <c r="DPD587" s="68"/>
      <c r="DPE587" s="68"/>
      <c r="DPF587" s="68"/>
      <c r="DPG587" s="68"/>
      <c r="DPH587" s="68"/>
      <c r="DPI587" s="68"/>
      <c r="DPJ587" s="68"/>
      <c r="DPK587" s="68"/>
      <c r="DPL587" s="68"/>
      <c r="DPM587" s="68"/>
      <c r="DPN587" s="68"/>
      <c r="DPO587" s="68"/>
      <c r="DPP587" s="68"/>
      <c r="DPQ587" s="68"/>
      <c r="DPR587" s="68"/>
      <c r="DPS587" s="68"/>
      <c r="DPT587" s="68"/>
      <c r="DPU587" s="68"/>
      <c r="DPV587" s="68"/>
      <c r="DPW587" s="68"/>
      <c r="DPX587" s="68"/>
      <c r="DPY587" s="68"/>
      <c r="DPZ587" s="68"/>
      <c r="DQA587" s="68"/>
      <c r="DQB587" s="68"/>
      <c r="DQC587" s="68"/>
      <c r="DQD587" s="68"/>
      <c r="DQE587" s="68"/>
      <c r="DQF587" s="68"/>
      <c r="DQG587" s="68"/>
      <c r="DQH587" s="68"/>
      <c r="DQI587" s="68"/>
      <c r="DQJ587" s="68"/>
      <c r="DQK587" s="68"/>
      <c r="DQL587" s="68"/>
      <c r="DQM587" s="68"/>
      <c r="DQN587" s="68"/>
      <c r="DQO587" s="68"/>
      <c r="DQP587" s="68"/>
      <c r="DQQ587" s="68"/>
      <c r="DQR587" s="68"/>
      <c r="DQS587" s="68"/>
      <c r="DQT587" s="68"/>
      <c r="DQU587" s="68"/>
      <c r="DQV587" s="68"/>
      <c r="DQW587" s="68"/>
      <c r="DQX587" s="68"/>
      <c r="DQY587" s="68"/>
      <c r="DQZ587" s="68"/>
      <c r="DRA587" s="68"/>
      <c r="DRB587" s="68"/>
      <c r="DRC587" s="68"/>
      <c r="DRD587" s="68"/>
      <c r="DRE587" s="68"/>
      <c r="DRF587" s="68"/>
      <c r="DRG587" s="68"/>
      <c r="DRH587" s="68"/>
      <c r="DRI587" s="68"/>
      <c r="DRJ587" s="68"/>
      <c r="DRK587" s="68"/>
      <c r="DRL587" s="68"/>
      <c r="DRM587" s="68"/>
      <c r="DRN587" s="68"/>
      <c r="DRO587" s="68"/>
      <c r="DRP587" s="68"/>
      <c r="DRQ587" s="68"/>
      <c r="DRR587" s="68"/>
      <c r="DRS587" s="68"/>
      <c r="DRT587" s="68"/>
      <c r="DRU587" s="68"/>
      <c r="DRV587" s="68"/>
      <c r="DRW587" s="68"/>
      <c r="DRX587" s="68"/>
      <c r="DRY587" s="68"/>
      <c r="DRZ587" s="68"/>
      <c r="DSA587" s="68"/>
      <c r="DSB587" s="68"/>
      <c r="DSC587" s="68"/>
      <c r="DSD587" s="68"/>
      <c r="DSE587" s="68"/>
      <c r="DSF587" s="68"/>
      <c r="DSG587" s="68"/>
      <c r="DSH587" s="68"/>
      <c r="DSI587" s="68"/>
      <c r="DSJ587" s="68"/>
      <c r="DSK587" s="68"/>
      <c r="DSL587" s="68"/>
      <c r="DSM587" s="68"/>
      <c r="DSN587" s="68"/>
      <c r="DSO587" s="68"/>
      <c r="DSP587" s="68"/>
      <c r="DSQ587" s="68"/>
      <c r="DSR587" s="68"/>
      <c r="DSS587" s="68"/>
      <c r="DST587" s="68"/>
      <c r="DSU587" s="68"/>
      <c r="DSV587" s="68"/>
      <c r="DSW587" s="68"/>
      <c r="DSX587" s="68"/>
      <c r="DSY587" s="68"/>
      <c r="DSZ587" s="68"/>
      <c r="DTA587" s="68"/>
      <c r="DTB587" s="68"/>
      <c r="DTC587" s="68"/>
      <c r="DTD587" s="68"/>
      <c r="DTE587" s="68"/>
      <c r="DTF587" s="68"/>
      <c r="DTG587" s="68"/>
      <c r="DTH587" s="68"/>
      <c r="DTI587" s="68"/>
      <c r="DTJ587" s="68"/>
      <c r="DTK587" s="68"/>
      <c r="DTL587" s="68"/>
      <c r="DTM587" s="68"/>
      <c r="DTN587" s="68"/>
      <c r="DTO587" s="68"/>
      <c r="DTP587" s="68"/>
      <c r="DTQ587" s="68"/>
      <c r="DTR587" s="68"/>
      <c r="DTS587" s="68"/>
      <c r="DTT587" s="68"/>
      <c r="DTU587" s="68"/>
      <c r="DTV587" s="68"/>
      <c r="DTW587" s="68"/>
      <c r="DTX587" s="68"/>
      <c r="DTY587" s="68"/>
      <c r="DTZ587" s="68"/>
      <c r="DUA587" s="68"/>
      <c r="DUB587" s="68"/>
      <c r="DUC587" s="68"/>
      <c r="DUD587" s="68"/>
      <c r="DUE587" s="68"/>
      <c r="DUF587" s="68"/>
      <c r="DUG587" s="68"/>
      <c r="DUH587" s="68"/>
      <c r="DUI587" s="68"/>
      <c r="DUJ587" s="68"/>
      <c r="DUK587" s="68"/>
      <c r="DUL587" s="68"/>
      <c r="DUM587" s="68"/>
      <c r="DUN587" s="68"/>
      <c r="DUO587" s="68"/>
      <c r="DUP587" s="68"/>
      <c r="DUQ587" s="68"/>
      <c r="DUR587" s="68"/>
      <c r="DUS587" s="68"/>
      <c r="DUT587" s="68"/>
      <c r="DUU587" s="68"/>
      <c r="DUV587" s="68"/>
      <c r="DUW587" s="68"/>
      <c r="DUX587" s="68"/>
      <c r="DUY587" s="68"/>
      <c r="DUZ587" s="68"/>
      <c r="DVA587" s="68"/>
      <c r="DVB587" s="68"/>
      <c r="DVC587" s="68"/>
      <c r="DVD587" s="68"/>
      <c r="DVE587" s="68"/>
      <c r="DVF587" s="68"/>
      <c r="DVG587" s="68"/>
      <c r="DVH587" s="68"/>
      <c r="DVI587" s="68"/>
      <c r="DVJ587" s="68"/>
      <c r="DVK587" s="68"/>
      <c r="DVL587" s="68"/>
      <c r="DVM587" s="68"/>
      <c r="DVN587" s="68"/>
      <c r="DVO587" s="68"/>
      <c r="DVP587" s="68"/>
      <c r="DVQ587" s="68"/>
      <c r="DVR587" s="68"/>
      <c r="DVS587" s="68"/>
      <c r="DVT587" s="68"/>
      <c r="DVU587" s="68"/>
      <c r="DVV587" s="68"/>
      <c r="DVW587" s="68"/>
      <c r="DVX587" s="68"/>
      <c r="DVY587" s="68"/>
      <c r="DVZ587" s="68"/>
      <c r="DWA587" s="68"/>
      <c r="DWB587" s="68"/>
      <c r="DWC587" s="68"/>
      <c r="DWD587" s="68"/>
      <c r="DWE587" s="68"/>
      <c r="DWF587" s="68"/>
      <c r="DWG587" s="68"/>
      <c r="DWH587" s="68"/>
      <c r="DWI587" s="68"/>
      <c r="DWJ587" s="68"/>
      <c r="DWK587" s="68"/>
      <c r="DWL587" s="68"/>
      <c r="DWM587" s="68"/>
      <c r="DWN587" s="68"/>
      <c r="DWO587" s="68"/>
      <c r="DWP587" s="68"/>
      <c r="DWQ587" s="68"/>
      <c r="DWR587" s="68"/>
      <c r="DWS587" s="68"/>
      <c r="DWT587" s="68"/>
      <c r="DWU587" s="68"/>
      <c r="DWV587" s="68"/>
      <c r="DWW587" s="68"/>
      <c r="DWX587" s="68"/>
      <c r="DWY587" s="68"/>
      <c r="DWZ587" s="68"/>
      <c r="DXA587" s="68"/>
      <c r="DXB587" s="68"/>
      <c r="DXC587" s="68"/>
      <c r="DXD587" s="68"/>
      <c r="DXE587" s="68"/>
      <c r="DXF587" s="68"/>
      <c r="DXG587" s="68"/>
      <c r="DXH587" s="68"/>
      <c r="DXI587" s="68"/>
      <c r="DXJ587" s="68"/>
      <c r="DXK587" s="68"/>
      <c r="DXL587" s="68"/>
      <c r="DXM587" s="68"/>
      <c r="DXN587" s="68"/>
      <c r="DXO587" s="68"/>
      <c r="DXP587" s="68"/>
      <c r="DXQ587" s="68"/>
      <c r="DXR587" s="68"/>
      <c r="DXS587" s="68"/>
      <c r="DXT587" s="68"/>
      <c r="DXU587" s="68"/>
      <c r="DXV587" s="68"/>
      <c r="DXW587" s="68"/>
      <c r="DXX587" s="68"/>
      <c r="DXY587" s="68"/>
      <c r="DXZ587" s="68"/>
      <c r="DYA587" s="68"/>
      <c r="DYB587" s="68"/>
      <c r="DYC587" s="68"/>
      <c r="DYD587" s="68"/>
      <c r="DYE587" s="68"/>
      <c r="DYF587" s="68"/>
      <c r="DYG587" s="68"/>
      <c r="DYH587" s="68"/>
      <c r="DYI587" s="68"/>
      <c r="DYJ587" s="68"/>
      <c r="DYK587" s="68"/>
      <c r="DYL587" s="68"/>
      <c r="DYM587" s="68"/>
      <c r="DYN587" s="68"/>
      <c r="DYO587" s="68"/>
      <c r="DYP587" s="68"/>
      <c r="DYQ587" s="68"/>
      <c r="DYR587" s="68"/>
      <c r="DYS587" s="68"/>
      <c r="DYT587" s="68"/>
      <c r="DYU587" s="68"/>
      <c r="DYV587" s="68"/>
      <c r="DYW587" s="68"/>
      <c r="DYX587" s="68"/>
      <c r="DYY587" s="68"/>
      <c r="DYZ587" s="68"/>
      <c r="DZA587" s="68"/>
      <c r="DZB587" s="68"/>
      <c r="DZC587" s="68"/>
      <c r="DZD587" s="68"/>
      <c r="DZE587" s="68"/>
      <c r="DZF587" s="68"/>
      <c r="DZG587" s="68"/>
      <c r="DZH587" s="68"/>
      <c r="DZI587" s="68"/>
      <c r="DZJ587" s="68"/>
      <c r="DZK587" s="68"/>
      <c r="DZL587" s="68"/>
      <c r="DZM587" s="68"/>
      <c r="DZN587" s="68"/>
      <c r="DZO587" s="68"/>
      <c r="DZP587" s="68"/>
      <c r="DZQ587" s="68"/>
      <c r="DZR587" s="68"/>
      <c r="DZS587" s="68"/>
      <c r="DZT587" s="68"/>
      <c r="DZU587" s="68"/>
      <c r="DZV587" s="68"/>
      <c r="DZW587" s="68"/>
      <c r="DZX587" s="68"/>
      <c r="DZY587" s="68"/>
      <c r="DZZ587" s="68"/>
      <c r="EAA587" s="68"/>
      <c r="EAB587" s="68"/>
      <c r="EAC587" s="68"/>
      <c r="EAD587" s="68"/>
      <c r="EAE587" s="68"/>
      <c r="EAF587" s="68"/>
      <c r="EAG587" s="68"/>
      <c r="EAH587" s="68"/>
      <c r="EAI587" s="68"/>
      <c r="EAJ587" s="68"/>
      <c r="EAK587" s="68"/>
      <c r="EAL587" s="68"/>
      <c r="EAM587" s="68"/>
      <c r="EAN587" s="68"/>
      <c r="EAO587" s="68"/>
      <c r="EAP587" s="68"/>
      <c r="EAQ587" s="68"/>
      <c r="EAR587" s="68"/>
      <c r="EAS587" s="68"/>
      <c r="EAT587" s="68"/>
      <c r="EAU587" s="68"/>
      <c r="EAV587" s="68"/>
      <c r="EAW587" s="68"/>
      <c r="EAX587" s="68"/>
      <c r="EAY587" s="68"/>
      <c r="EAZ587" s="68"/>
      <c r="EBA587" s="68"/>
      <c r="EBB587" s="68"/>
      <c r="EBC587" s="68"/>
      <c r="EBD587" s="68"/>
      <c r="EBE587" s="68"/>
      <c r="EBF587" s="68"/>
      <c r="EBG587" s="68"/>
      <c r="EBH587" s="68"/>
      <c r="EBI587" s="68"/>
      <c r="EBJ587" s="68"/>
      <c r="EBK587" s="68"/>
      <c r="EBL587" s="68"/>
      <c r="EBM587" s="68"/>
      <c r="EBN587" s="68"/>
      <c r="EBO587" s="68"/>
      <c r="EBP587" s="68"/>
      <c r="EBQ587" s="68"/>
      <c r="EBR587" s="68"/>
      <c r="EBS587" s="68"/>
      <c r="EBT587" s="68"/>
      <c r="EBU587" s="68"/>
      <c r="EBV587" s="68"/>
      <c r="EBW587" s="68"/>
      <c r="EBX587" s="68"/>
      <c r="EBY587" s="68"/>
      <c r="EBZ587" s="68"/>
      <c r="ECA587" s="68"/>
      <c r="ECB587" s="68"/>
      <c r="ECC587" s="68"/>
      <c r="ECD587" s="68"/>
      <c r="ECE587" s="68"/>
      <c r="ECF587" s="68"/>
      <c r="ECG587" s="68"/>
      <c r="ECH587" s="68"/>
      <c r="ECI587" s="68"/>
      <c r="ECJ587" s="68"/>
      <c r="ECK587" s="68"/>
      <c r="ECL587" s="68"/>
      <c r="ECM587" s="68"/>
      <c r="ECN587" s="68"/>
      <c r="ECO587" s="68"/>
      <c r="ECP587" s="68"/>
      <c r="ECQ587" s="68"/>
      <c r="ECR587" s="68"/>
      <c r="ECS587" s="68"/>
      <c r="ECT587" s="68"/>
      <c r="ECU587" s="68"/>
      <c r="ECV587" s="68"/>
      <c r="ECW587" s="68"/>
      <c r="ECX587" s="68"/>
      <c r="ECY587" s="68"/>
      <c r="ECZ587" s="68"/>
      <c r="EDA587" s="68"/>
      <c r="EDB587" s="68"/>
      <c r="EDC587" s="68"/>
      <c r="EDD587" s="68"/>
      <c r="EDE587" s="68"/>
      <c r="EDF587" s="68"/>
      <c r="EDG587" s="68"/>
      <c r="EDH587" s="68"/>
      <c r="EDI587" s="68"/>
      <c r="EDJ587" s="68"/>
      <c r="EDK587" s="68"/>
      <c r="EDL587" s="68"/>
      <c r="EDM587" s="68"/>
      <c r="EDN587" s="68"/>
      <c r="EDO587" s="68"/>
      <c r="EDP587" s="68"/>
      <c r="EDQ587" s="68"/>
      <c r="EDR587" s="68"/>
      <c r="EDS587" s="68"/>
      <c r="EDT587" s="68"/>
      <c r="EDU587" s="68"/>
      <c r="EDV587" s="68"/>
      <c r="EDW587" s="68"/>
      <c r="EDX587" s="68"/>
      <c r="EDY587" s="68"/>
      <c r="EDZ587" s="68"/>
      <c r="EEA587" s="68"/>
      <c r="EEB587" s="68"/>
      <c r="EEC587" s="68"/>
      <c r="EED587" s="68"/>
      <c r="EEE587" s="68"/>
      <c r="EEF587" s="68"/>
      <c r="EEG587" s="68"/>
      <c r="EEH587" s="68"/>
      <c r="EEI587" s="68"/>
      <c r="EEJ587" s="68"/>
      <c r="EEK587" s="68"/>
      <c r="EEL587" s="68"/>
      <c r="EEM587" s="68"/>
      <c r="EEN587" s="68"/>
      <c r="EEO587" s="68"/>
      <c r="EEP587" s="68"/>
      <c r="EEQ587" s="68"/>
      <c r="EER587" s="68"/>
      <c r="EES587" s="68"/>
      <c r="EET587" s="68"/>
      <c r="EEU587" s="68"/>
      <c r="EEV587" s="68"/>
      <c r="EEW587" s="68"/>
      <c r="EEX587" s="68"/>
      <c r="EEY587" s="68"/>
      <c r="EEZ587" s="68"/>
      <c r="EFA587" s="68"/>
      <c r="EFB587" s="68"/>
      <c r="EFC587" s="68"/>
      <c r="EFD587" s="68"/>
      <c r="EFE587" s="68"/>
      <c r="EFF587" s="68"/>
      <c r="EFG587" s="68"/>
      <c r="EFH587" s="68"/>
      <c r="EFI587" s="68"/>
      <c r="EFJ587" s="68"/>
      <c r="EFK587" s="68"/>
      <c r="EFL587" s="68"/>
      <c r="EFM587" s="68"/>
      <c r="EFN587" s="68"/>
      <c r="EFO587" s="68"/>
      <c r="EFP587" s="68"/>
      <c r="EFQ587" s="68"/>
      <c r="EFR587" s="68"/>
      <c r="EFS587" s="68"/>
      <c r="EFT587" s="68"/>
      <c r="EFU587" s="68"/>
      <c r="EFV587" s="68"/>
      <c r="EFW587" s="68"/>
      <c r="EFX587" s="68"/>
      <c r="EFY587" s="68"/>
      <c r="EFZ587" s="68"/>
      <c r="EGA587" s="68"/>
      <c r="EGB587" s="68"/>
      <c r="EGC587" s="68"/>
      <c r="EGD587" s="68"/>
      <c r="EGE587" s="68"/>
      <c r="EGF587" s="68"/>
      <c r="EGG587" s="68"/>
      <c r="EGH587" s="68"/>
      <c r="EGI587" s="68"/>
      <c r="EGJ587" s="68"/>
      <c r="EGK587" s="68"/>
      <c r="EGL587" s="68"/>
      <c r="EGM587" s="68"/>
      <c r="EGN587" s="68"/>
      <c r="EGO587" s="68"/>
      <c r="EGP587" s="68"/>
      <c r="EGQ587" s="68"/>
      <c r="EGR587" s="68"/>
      <c r="EGS587" s="68"/>
      <c r="EGT587" s="68"/>
      <c r="EGU587" s="68"/>
      <c r="EGV587" s="68"/>
      <c r="EGW587" s="68"/>
      <c r="EGX587" s="68"/>
      <c r="EGY587" s="68"/>
      <c r="EGZ587" s="68"/>
      <c r="EHA587" s="68"/>
      <c r="EHB587" s="68"/>
      <c r="EHC587" s="68"/>
      <c r="EHD587" s="68"/>
      <c r="EHE587" s="68"/>
      <c r="EHF587" s="68"/>
      <c r="EHG587" s="68"/>
      <c r="EHH587" s="68"/>
      <c r="EHI587" s="68"/>
      <c r="EHJ587" s="68"/>
      <c r="EHK587" s="68"/>
      <c r="EHL587" s="68"/>
      <c r="EHM587" s="68"/>
      <c r="EHN587" s="68"/>
      <c r="EHO587" s="68"/>
      <c r="EHP587" s="68"/>
      <c r="EHQ587" s="68"/>
      <c r="EHR587" s="68"/>
      <c r="EHS587" s="68"/>
      <c r="EHT587" s="68"/>
      <c r="EHU587" s="68"/>
      <c r="EHV587" s="68"/>
      <c r="EHW587" s="68"/>
      <c r="EHX587" s="68"/>
      <c r="EHY587" s="68"/>
      <c r="EHZ587" s="68"/>
      <c r="EIA587" s="68"/>
      <c r="EIB587" s="68"/>
      <c r="EIC587" s="68"/>
      <c r="EID587" s="68"/>
      <c r="EIE587" s="68"/>
      <c r="EIF587" s="68"/>
      <c r="EIG587" s="68"/>
      <c r="EIH587" s="68"/>
      <c r="EII587" s="68"/>
      <c r="EIJ587" s="68"/>
      <c r="EIK587" s="68"/>
      <c r="EIL587" s="68"/>
      <c r="EIM587" s="68"/>
      <c r="EIN587" s="68"/>
      <c r="EIO587" s="68"/>
      <c r="EIP587" s="68"/>
      <c r="EIQ587" s="68"/>
      <c r="EIR587" s="68"/>
      <c r="EIS587" s="68"/>
      <c r="EIT587" s="68"/>
      <c r="EIU587" s="68"/>
      <c r="EIV587" s="68"/>
      <c r="EIW587" s="68"/>
      <c r="EIX587" s="68"/>
      <c r="EIY587" s="68"/>
      <c r="EIZ587" s="68"/>
      <c r="EJA587" s="68"/>
      <c r="EJB587" s="68"/>
      <c r="EJC587" s="68"/>
      <c r="EJD587" s="68"/>
      <c r="EJE587" s="68"/>
      <c r="EJF587" s="68"/>
      <c r="EJG587" s="68"/>
      <c r="EJH587" s="68"/>
      <c r="EJI587" s="68"/>
      <c r="EJJ587" s="68"/>
      <c r="EJK587" s="68"/>
      <c r="EJL587" s="68"/>
      <c r="EJM587" s="68"/>
      <c r="EJN587" s="68"/>
      <c r="EJO587" s="68"/>
      <c r="EJP587" s="68"/>
      <c r="EJQ587" s="68"/>
      <c r="EJR587" s="68"/>
      <c r="EJS587" s="68"/>
      <c r="EJT587" s="68"/>
      <c r="EJU587" s="68"/>
      <c r="EJV587" s="68"/>
      <c r="EJW587" s="68"/>
      <c r="EJX587" s="68"/>
      <c r="EJY587" s="68"/>
      <c r="EJZ587" s="68"/>
      <c r="EKA587" s="68"/>
      <c r="EKB587" s="68"/>
      <c r="EKC587" s="68"/>
      <c r="EKD587" s="68"/>
      <c r="EKE587" s="68"/>
      <c r="EKF587" s="68"/>
      <c r="EKG587" s="68"/>
      <c r="EKH587" s="68"/>
      <c r="EKI587" s="68"/>
      <c r="EKJ587" s="68"/>
      <c r="EKK587" s="68"/>
      <c r="EKL587" s="68"/>
      <c r="EKM587" s="68"/>
      <c r="EKN587" s="68"/>
      <c r="EKO587" s="68"/>
      <c r="EKP587" s="68"/>
      <c r="EKQ587" s="68"/>
      <c r="EKR587" s="68"/>
      <c r="EKS587" s="68"/>
      <c r="EKT587" s="68"/>
      <c r="EKU587" s="68"/>
      <c r="EKV587" s="68"/>
      <c r="EKW587" s="68"/>
      <c r="EKX587" s="68"/>
      <c r="EKY587" s="68"/>
      <c r="EKZ587" s="68"/>
      <c r="ELA587" s="68"/>
      <c r="ELB587" s="68"/>
      <c r="ELC587" s="68"/>
      <c r="ELD587" s="68"/>
      <c r="ELE587" s="68"/>
      <c r="ELF587" s="68"/>
      <c r="ELG587" s="68"/>
      <c r="ELH587" s="68"/>
      <c r="ELI587" s="68"/>
      <c r="ELJ587" s="68"/>
      <c r="ELK587" s="68"/>
      <c r="ELL587" s="68"/>
      <c r="ELM587" s="68"/>
      <c r="ELN587" s="68"/>
      <c r="ELO587" s="68"/>
      <c r="ELP587" s="68"/>
      <c r="ELQ587" s="68"/>
      <c r="ELR587" s="68"/>
      <c r="ELS587" s="68"/>
      <c r="ELT587" s="68"/>
      <c r="ELU587" s="68"/>
      <c r="ELV587" s="68"/>
      <c r="ELW587" s="68"/>
      <c r="ELX587" s="68"/>
      <c r="ELY587" s="68"/>
      <c r="ELZ587" s="68"/>
      <c r="EMA587" s="68"/>
      <c r="EMB587" s="68"/>
      <c r="EMC587" s="68"/>
      <c r="EMD587" s="68"/>
      <c r="EME587" s="68"/>
      <c r="EMF587" s="68"/>
      <c r="EMG587" s="68"/>
      <c r="EMH587" s="68"/>
      <c r="EMI587" s="68"/>
      <c r="EMJ587" s="68"/>
      <c r="EMK587" s="68"/>
      <c r="EML587" s="68"/>
      <c r="EMM587" s="68"/>
      <c r="EMN587" s="68"/>
      <c r="EMO587" s="68"/>
      <c r="EMP587" s="68"/>
      <c r="EMQ587" s="68"/>
      <c r="EMR587" s="68"/>
      <c r="EMS587" s="68"/>
      <c r="EMT587" s="68"/>
      <c r="EMU587" s="68"/>
      <c r="EMV587" s="68"/>
      <c r="EMW587" s="68"/>
      <c r="EMX587" s="68"/>
      <c r="EMY587" s="68"/>
      <c r="EMZ587" s="68"/>
      <c r="ENA587" s="68"/>
      <c r="ENB587" s="68"/>
      <c r="ENC587" s="68"/>
      <c r="END587" s="68"/>
      <c r="ENE587" s="68"/>
      <c r="ENF587" s="68"/>
      <c r="ENG587" s="68"/>
      <c r="ENH587" s="68"/>
      <c r="ENI587" s="68"/>
      <c r="ENJ587" s="68"/>
      <c r="ENK587" s="68"/>
      <c r="ENL587" s="68"/>
      <c r="ENM587" s="68"/>
      <c r="ENN587" s="68"/>
      <c r="ENO587" s="68"/>
      <c r="ENP587" s="68"/>
      <c r="ENQ587" s="68"/>
      <c r="ENR587" s="68"/>
      <c r="ENS587" s="68"/>
      <c r="ENT587" s="68"/>
      <c r="ENU587" s="68"/>
      <c r="ENV587" s="68"/>
      <c r="ENW587" s="68"/>
      <c r="ENX587" s="68"/>
      <c r="ENY587" s="68"/>
      <c r="ENZ587" s="68"/>
      <c r="EOA587" s="68"/>
      <c r="EOB587" s="68"/>
      <c r="EOC587" s="68"/>
      <c r="EOD587" s="68"/>
      <c r="EOE587" s="68"/>
      <c r="EOF587" s="68"/>
      <c r="EOG587" s="68"/>
      <c r="EOH587" s="68"/>
      <c r="EOI587" s="68"/>
      <c r="EOJ587" s="68"/>
      <c r="EOK587" s="68"/>
      <c r="EOL587" s="68"/>
      <c r="EOM587" s="68"/>
      <c r="EON587" s="68"/>
      <c r="EOO587" s="68"/>
      <c r="EOP587" s="68"/>
      <c r="EOQ587" s="68"/>
      <c r="EOR587" s="68"/>
      <c r="EOS587" s="68"/>
      <c r="EOT587" s="68"/>
      <c r="EOU587" s="68"/>
      <c r="EOV587" s="68"/>
      <c r="EOW587" s="68"/>
      <c r="EOX587" s="68"/>
      <c r="EOY587" s="68"/>
      <c r="EOZ587" s="68"/>
      <c r="EPA587" s="68"/>
      <c r="EPB587" s="68"/>
      <c r="EPC587" s="68"/>
      <c r="EPD587" s="68"/>
      <c r="EPE587" s="68"/>
      <c r="EPF587" s="68"/>
      <c r="EPG587" s="68"/>
      <c r="EPH587" s="68"/>
      <c r="EPI587" s="68"/>
      <c r="EPJ587" s="68"/>
      <c r="EPK587" s="68"/>
      <c r="EPL587" s="68"/>
      <c r="EPM587" s="68"/>
      <c r="EPN587" s="68"/>
      <c r="EPO587" s="68"/>
      <c r="EPP587" s="68"/>
      <c r="EPQ587" s="68"/>
      <c r="EPR587" s="68"/>
      <c r="EPS587" s="68"/>
      <c r="EPT587" s="68"/>
      <c r="EPU587" s="68"/>
      <c r="EPV587" s="68"/>
      <c r="EPW587" s="68"/>
      <c r="EPX587" s="68"/>
      <c r="EPY587" s="68"/>
      <c r="EPZ587" s="68"/>
      <c r="EQA587" s="68"/>
      <c r="EQB587" s="68"/>
      <c r="EQC587" s="68"/>
      <c r="EQD587" s="68"/>
      <c r="EQE587" s="68"/>
      <c r="EQF587" s="68"/>
      <c r="EQG587" s="68"/>
      <c r="EQH587" s="68"/>
      <c r="EQI587" s="68"/>
      <c r="EQJ587" s="68"/>
      <c r="EQK587" s="68"/>
      <c r="EQL587" s="68"/>
      <c r="EQM587" s="68"/>
      <c r="EQN587" s="68"/>
      <c r="EQO587" s="68"/>
      <c r="EQP587" s="68"/>
      <c r="EQQ587" s="68"/>
      <c r="EQR587" s="68"/>
      <c r="EQS587" s="68"/>
      <c r="EQT587" s="68"/>
      <c r="EQU587" s="68"/>
      <c r="EQV587" s="68"/>
      <c r="EQW587" s="68"/>
      <c r="EQX587" s="68"/>
      <c r="EQY587" s="68"/>
      <c r="EQZ587" s="68"/>
      <c r="ERA587" s="68"/>
      <c r="ERB587" s="68"/>
      <c r="ERC587" s="68"/>
      <c r="ERD587" s="68"/>
      <c r="ERE587" s="68"/>
      <c r="ERF587" s="68"/>
      <c r="ERG587" s="68"/>
      <c r="ERH587" s="68"/>
      <c r="ERI587" s="68"/>
      <c r="ERJ587" s="68"/>
      <c r="ERK587" s="68"/>
      <c r="ERL587" s="68"/>
      <c r="ERM587" s="68"/>
      <c r="ERN587" s="68"/>
      <c r="ERO587" s="68"/>
      <c r="ERP587" s="68"/>
      <c r="ERQ587" s="68"/>
      <c r="ERR587" s="68"/>
      <c r="ERS587" s="68"/>
      <c r="ERT587" s="68"/>
      <c r="ERU587" s="68"/>
      <c r="ERV587" s="68"/>
      <c r="ERW587" s="68"/>
      <c r="ERX587" s="68"/>
      <c r="ERY587" s="68"/>
      <c r="ERZ587" s="68"/>
      <c r="ESA587" s="68"/>
      <c r="ESB587" s="68"/>
      <c r="ESC587" s="68"/>
      <c r="ESD587" s="68"/>
      <c r="ESE587" s="68"/>
      <c r="ESF587" s="68"/>
      <c r="ESG587" s="68"/>
      <c r="ESH587" s="68"/>
      <c r="ESI587" s="68"/>
      <c r="ESJ587" s="68"/>
      <c r="ESK587" s="68"/>
      <c r="ESL587" s="68"/>
      <c r="ESM587" s="68"/>
      <c r="ESN587" s="68"/>
      <c r="ESO587" s="68"/>
      <c r="ESP587" s="68"/>
      <c r="ESQ587" s="68"/>
      <c r="ESR587" s="68"/>
      <c r="ESS587" s="68"/>
      <c r="EST587" s="68"/>
      <c r="ESU587" s="68"/>
      <c r="ESV587" s="68"/>
      <c r="ESW587" s="68"/>
      <c r="ESX587" s="68"/>
      <c r="ESY587" s="68"/>
      <c r="ESZ587" s="68"/>
      <c r="ETA587" s="68"/>
      <c r="ETB587" s="68"/>
      <c r="ETC587" s="68"/>
      <c r="ETD587" s="68"/>
      <c r="ETE587" s="68"/>
      <c r="ETF587" s="68"/>
      <c r="ETG587" s="68"/>
      <c r="ETH587" s="68"/>
      <c r="ETI587" s="68"/>
      <c r="ETJ587" s="68"/>
      <c r="ETK587" s="68"/>
      <c r="ETL587" s="68"/>
      <c r="ETM587" s="68"/>
      <c r="ETN587" s="68"/>
      <c r="ETO587" s="68"/>
      <c r="ETP587" s="68"/>
      <c r="ETQ587" s="68"/>
      <c r="ETR587" s="68"/>
      <c r="ETS587" s="68"/>
      <c r="ETT587" s="68"/>
      <c r="ETU587" s="68"/>
      <c r="ETV587" s="68"/>
      <c r="ETW587" s="68"/>
      <c r="ETX587" s="68"/>
      <c r="ETY587" s="68"/>
      <c r="ETZ587" s="68"/>
      <c r="EUA587" s="68"/>
      <c r="EUB587" s="68"/>
      <c r="EUC587" s="68"/>
      <c r="EUD587" s="68"/>
      <c r="EUE587" s="68"/>
      <c r="EUF587" s="68"/>
      <c r="EUG587" s="68"/>
      <c r="EUH587" s="68"/>
      <c r="EUI587" s="68"/>
      <c r="EUJ587" s="68"/>
      <c r="EUK587" s="68"/>
      <c r="EUL587" s="68"/>
      <c r="EUM587" s="68"/>
      <c r="EUN587" s="68"/>
      <c r="EUO587" s="68"/>
      <c r="EUP587" s="68"/>
      <c r="EUQ587" s="68"/>
      <c r="EUR587" s="68"/>
      <c r="EUS587" s="68"/>
      <c r="EUT587" s="68"/>
      <c r="EUU587" s="68"/>
      <c r="EUV587" s="68"/>
      <c r="EUW587" s="68"/>
      <c r="EUX587" s="68"/>
      <c r="EUY587" s="68"/>
      <c r="EUZ587" s="68"/>
      <c r="EVA587" s="68"/>
      <c r="EVB587" s="68"/>
      <c r="EVC587" s="68"/>
      <c r="EVD587" s="68"/>
      <c r="EVE587" s="68"/>
      <c r="EVF587" s="68"/>
      <c r="EVG587" s="68"/>
      <c r="EVH587" s="68"/>
      <c r="EVI587" s="68"/>
      <c r="EVJ587" s="68"/>
      <c r="EVK587" s="68"/>
      <c r="EVL587" s="68"/>
      <c r="EVM587" s="68"/>
      <c r="EVN587" s="68"/>
      <c r="EVO587" s="68"/>
      <c r="EVP587" s="68"/>
      <c r="EVQ587" s="68"/>
      <c r="EVR587" s="68"/>
      <c r="EVS587" s="68"/>
      <c r="EVT587" s="68"/>
      <c r="EVU587" s="68"/>
      <c r="EVV587" s="68"/>
      <c r="EVW587" s="68"/>
      <c r="EVX587" s="68"/>
      <c r="EVY587" s="68"/>
      <c r="EVZ587" s="68"/>
      <c r="EWA587" s="68"/>
      <c r="EWB587" s="68"/>
      <c r="EWC587" s="68"/>
      <c r="EWD587" s="68"/>
      <c r="EWE587" s="68"/>
      <c r="EWF587" s="68"/>
      <c r="EWG587" s="68"/>
      <c r="EWH587" s="68"/>
      <c r="EWI587" s="68"/>
      <c r="EWJ587" s="68"/>
      <c r="EWK587" s="68"/>
      <c r="EWL587" s="68"/>
      <c r="EWM587" s="68"/>
      <c r="EWN587" s="68"/>
      <c r="EWO587" s="68"/>
      <c r="EWP587" s="68"/>
      <c r="EWQ587" s="68"/>
      <c r="EWR587" s="68"/>
      <c r="EWS587" s="68"/>
      <c r="EWT587" s="68"/>
      <c r="EWU587" s="68"/>
      <c r="EWV587" s="68"/>
      <c r="EWW587" s="68"/>
      <c r="EWX587" s="68"/>
      <c r="EWY587" s="68"/>
      <c r="EWZ587" s="68"/>
      <c r="EXA587" s="68"/>
      <c r="EXB587" s="68"/>
      <c r="EXC587" s="68"/>
      <c r="EXD587" s="68"/>
      <c r="EXE587" s="68"/>
      <c r="EXF587" s="68"/>
      <c r="EXG587" s="68"/>
      <c r="EXH587" s="68"/>
      <c r="EXI587" s="68"/>
      <c r="EXJ587" s="68"/>
      <c r="EXK587" s="68"/>
      <c r="EXL587" s="68"/>
      <c r="EXM587" s="68"/>
      <c r="EXN587" s="68"/>
      <c r="EXO587" s="68"/>
      <c r="EXP587" s="68"/>
      <c r="EXQ587" s="68"/>
      <c r="EXR587" s="68"/>
      <c r="EXS587" s="68"/>
      <c r="EXT587" s="68"/>
      <c r="EXU587" s="68"/>
      <c r="EXV587" s="68"/>
      <c r="EXW587" s="68"/>
      <c r="EXX587" s="68"/>
      <c r="EXY587" s="68"/>
      <c r="EXZ587" s="68"/>
      <c r="EYA587" s="68"/>
      <c r="EYB587" s="68"/>
      <c r="EYC587" s="68"/>
      <c r="EYD587" s="68"/>
      <c r="EYE587" s="68"/>
      <c r="EYF587" s="68"/>
      <c r="EYG587" s="68"/>
      <c r="EYH587" s="68"/>
      <c r="EYI587" s="68"/>
      <c r="EYJ587" s="68"/>
      <c r="EYK587" s="68"/>
      <c r="EYL587" s="68"/>
      <c r="EYM587" s="68"/>
      <c r="EYN587" s="68"/>
      <c r="EYO587" s="68"/>
      <c r="EYP587" s="68"/>
      <c r="EYQ587" s="68"/>
      <c r="EYR587" s="68"/>
      <c r="EYS587" s="68"/>
      <c r="EYT587" s="68"/>
      <c r="EYU587" s="68"/>
      <c r="EYV587" s="68"/>
      <c r="EYW587" s="68"/>
      <c r="EYX587" s="68"/>
      <c r="EYY587" s="68"/>
      <c r="EYZ587" s="68"/>
      <c r="EZA587" s="68"/>
      <c r="EZB587" s="68"/>
      <c r="EZC587" s="68"/>
      <c r="EZD587" s="68"/>
      <c r="EZE587" s="68"/>
      <c r="EZF587" s="68"/>
      <c r="EZG587" s="68"/>
      <c r="EZH587" s="68"/>
      <c r="EZI587" s="68"/>
      <c r="EZJ587" s="68"/>
      <c r="EZK587" s="68"/>
      <c r="EZL587" s="68"/>
      <c r="EZM587" s="68"/>
      <c r="EZN587" s="68"/>
      <c r="EZO587" s="68"/>
      <c r="EZP587" s="68"/>
      <c r="EZQ587" s="68"/>
      <c r="EZR587" s="68"/>
      <c r="EZS587" s="68"/>
      <c r="EZT587" s="68"/>
      <c r="EZU587" s="68"/>
      <c r="EZV587" s="68"/>
      <c r="EZW587" s="68"/>
      <c r="EZX587" s="68"/>
      <c r="EZY587" s="68"/>
      <c r="EZZ587" s="68"/>
      <c r="FAA587" s="68"/>
      <c r="FAB587" s="68"/>
      <c r="FAC587" s="68"/>
      <c r="FAD587" s="68"/>
      <c r="FAE587" s="68"/>
      <c r="FAF587" s="68"/>
      <c r="FAG587" s="68"/>
      <c r="FAH587" s="68"/>
      <c r="FAI587" s="68"/>
      <c r="FAJ587" s="68"/>
      <c r="FAK587" s="68"/>
      <c r="FAL587" s="68"/>
      <c r="FAM587" s="68"/>
      <c r="FAN587" s="68"/>
      <c r="FAO587" s="68"/>
      <c r="FAP587" s="68"/>
      <c r="FAQ587" s="68"/>
      <c r="FAR587" s="68"/>
      <c r="FAS587" s="68"/>
      <c r="FAT587" s="68"/>
      <c r="FAU587" s="68"/>
      <c r="FAV587" s="68"/>
      <c r="FAW587" s="68"/>
      <c r="FAX587" s="68"/>
      <c r="FAY587" s="68"/>
      <c r="FAZ587" s="68"/>
      <c r="FBA587" s="68"/>
      <c r="FBB587" s="68"/>
      <c r="FBC587" s="68"/>
      <c r="FBD587" s="68"/>
      <c r="FBE587" s="68"/>
      <c r="FBF587" s="68"/>
      <c r="FBG587" s="68"/>
      <c r="FBH587" s="68"/>
      <c r="FBI587" s="68"/>
      <c r="FBJ587" s="68"/>
      <c r="FBK587" s="68"/>
      <c r="FBL587" s="68"/>
      <c r="FBM587" s="68"/>
      <c r="FBN587" s="68"/>
      <c r="FBO587" s="68"/>
      <c r="FBP587" s="68"/>
      <c r="FBQ587" s="68"/>
      <c r="FBR587" s="68"/>
      <c r="FBS587" s="68"/>
      <c r="FBT587" s="68"/>
      <c r="FBU587" s="68"/>
      <c r="FBV587" s="68"/>
      <c r="FBW587" s="68"/>
      <c r="FBX587" s="68"/>
      <c r="FBY587" s="68"/>
      <c r="FBZ587" s="68"/>
      <c r="FCA587" s="68"/>
      <c r="FCB587" s="68"/>
      <c r="FCC587" s="68"/>
      <c r="FCD587" s="68"/>
      <c r="FCE587" s="68"/>
      <c r="FCF587" s="68"/>
      <c r="FCG587" s="68"/>
      <c r="FCH587" s="68"/>
      <c r="FCI587" s="68"/>
      <c r="FCJ587" s="68"/>
      <c r="FCK587" s="68"/>
      <c r="FCL587" s="68"/>
      <c r="FCM587" s="68"/>
      <c r="FCN587" s="68"/>
      <c r="FCO587" s="68"/>
      <c r="FCP587" s="68"/>
      <c r="FCQ587" s="68"/>
      <c r="FCR587" s="68"/>
      <c r="FCS587" s="68"/>
      <c r="FCT587" s="68"/>
      <c r="FCU587" s="68"/>
      <c r="FCV587" s="68"/>
      <c r="FCW587" s="68"/>
      <c r="FCX587" s="68"/>
      <c r="FCY587" s="68"/>
      <c r="FCZ587" s="68"/>
      <c r="FDA587" s="68"/>
      <c r="FDB587" s="68"/>
      <c r="FDC587" s="68"/>
      <c r="FDD587" s="68"/>
      <c r="FDE587" s="68"/>
      <c r="FDF587" s="68"/>
      <c r="FDG587" s="68"/>
      <c r="FDH587" s="68"/>
      <c r="FDI587" s="68"/>
      <c r="FDJ587" s="68"/>
      <c r="FDK587" s="68"/>
      <c r="FDL587" s="68"/>
      <c r="FDM587" s="68"/>
      <c r="FDN587" s="68"/>
      <c r="FDO587" s="68"/>
      <c r="FDP587" s="68"/>
      <c r="FDQ587" s="68"/>
      <c r="FDR587" s="68"/>
      <c r="FDS587" s="68"/>
      <c r="FDT587" s="68"/>
      <c r="FDU587" s="68"/>
      <c r="FDV587" s="68"/>
      <c r="FDW587" s="68"/>
      <c r="FDX587" s="68"/>
      <c r="FDY587" s="68"/>
      <c r="FDZ587" s="68"/>
      <c r="FEA587" s="68"/>
      <c r="FEB587" s="68"/>
      <c r="FEC587" s="68"/>
      <c r="FED587" s="68"/>
      <c r="FEE587" s="68"/>
      <c r="FEF587" s="68"/>
      <c r="FEG587" s="68"/>
      <c r="FEH587" s="68"/>
      <c r="FEI587" s="68"/>
      <c r="FEJ587" s="68"/>
      <c r="FEK587" s="68"/>
      <c r="FEL587" s="68"/>
      <c r="FEM587" s="68"/>
      <c r="FEN587" s="68"/>
      <c r="FEO587" s="68"/>
      <c r="FEP587" s="68"/>
      <c r="FEQ587" s="68"/>
      <c r="FER587" s="68"/>
      <c r="FES587" s="68"/>
      <c r="FET587" s="68"/>
      <c r="FEU587" s="68"/>
      <c r="FEV587" s="68"/>
      <c r="FEW587" s="68"/>
      <c r="FEX587" s="68"/>
      <c r="FEY587" s="68"/>
      <c r="FEZ587" s="68"/>
      <c r="FFA587" s="68"/>
      <c r="FFB587" s="68"/>
      <c r="FFC587" s="68"/>
      <c r="FFD587" s="68"/>
      <c r="FFE587" s="68"/>
      <c r="FFF587" s="68"/>
      <c r="FFG587" s="68"/>
      <c r="FFH587" s="68"/>
      <c r="FFI587" s="68"/>
      <c r="FFJ587" s="68"/>
      <c r="FFK587" s="68"/>
      <c r="FFL587" s="68"/>
      <c r="FFM587" s="68"/>
      <c r="FFN587" s="68"/>
      <c r="FFO587" s="68"/>
      <c r="FFP587" s="68"/>
      <c r="FFQ587" s="68"/>
      <c r="FFR587" s="68"/>
      <c r="FFS587" s="68"/>
      <c r="FFT587" s="68"/>
      <c r="FFU587" s="68"/>
      <c r="FFV587" s="68"/>
      <c r="FFW587" s="68"/>
      <c r="FFX587" s="68"/>
      <c r="FFY587" s="68"/>
      <c r="FFZ587" s="68"/>
      <c r="FGA587" s="68"/>
      <c r="FGB587" s="68"/>
      <c r="FGC587" s="68"/>
      <c r="FGD587" s="68"/>
      <c r="FGE587" s="68"/>
      <c r="FGF587" s="68"/>
      <c r="FGG587" s="68"/>
      <c r="FGH587" s="68"/>
      <c r="FGI587" s="68"/>
      <c r="FGJ587" s="68"/>
      <c r="FGK587" s="68"/>
      <c r="FGL587" s="68"/>
      <c r="FGM587" s="68"/>
      <c r="FGN587" s="68"/>
      <c r="FGO587" s="68"/>
      <c r="FGP587" s="68"/>
      <c r="FGQ587" s="68"/>
      <c r="FGR587" s="68"/>
      <c r="FGS587" s="68"/>
      <c r="FGT587" s="68"/>
      <c r="FGU587" s="68"/>
      <c r="FGV587" s="68"/>
      <c r="FGW587" s="68"/>
      <c r="FGX587" s="68"/>
      <c r="FGY587" s="68"/>
      <c r="FGZ587" s="68"/>
      <c r="FHA587" s="68"/>
      <c r="FHB587" s="68"/>
      <c r="FHC587" s="68"/>
      <c r="FHD587" s="68"/>
      <c r="FHE587" s="68"/>
      <c r="FHF587" s="68"/>
      <c r="FHG587" s="68"/>
      <c r="FHH587" s="68"/>
      <c r="FHI587" s="68"/>
      <c r="FHJ587" s="68"/>
      <c r="FHK587" s="68"/>
      <c r="FHL587" s="68"/>
      <c r="FHM587" s="68"/>
      <c r="FHN587" s="68"/>
      <c r="FHO587" s="68"/>
      <c r="FHP587" s="68"/>
      <c r="FHQ587" s="68"/>
      <c r="FHR587" s="68"/>
      <c r="FHS587" s="68"/>
      <c r="FHT587" s="68"/>
      <c r="FHU587" s="68"/>
      <c r="FHV587" s="68"/>
      <c r="FHW587" s="68"/>
      <c r="FHX587" s="68"/>
      <c r="FHY587" s="68"/>
      <c r="FHZ587" s="68"/>
      <c r="FIA587" s="68"/>
      <c r="FIB587" s="68"/>
      <c r="FIC587" s="68"/>
      <c r="FID587" s="68"/>
      <c r="FIE587" s="68"/>
      <c r="FIF587" s="68"/>
      <c r="FIG587" s="68"/>
      <c r="FIH587" s="68"/>
      <c r="FII587" s="68"/>
      <c r="FIJ587" s="68"/>
      <c r="FIK587" s="68"/>
      <c r="FIL587" s="68"/>
      <c r="FIM587" s="68"/>
      <c r="FIN587" s="68"/>
      <c r="FIO587" s="68"/>
      <c r="FIP587" s="68"/>
      <c r="FIQ587" s="68"/>
      <c r="FIR587" s="68"/>
      <c r="FIS587" s="68"/>
      <c r="FIT587" s="68"/>
      <c r="FIU587" s="68"/>
      <c r="FIV587" s="68"/>
      <c r="FIW587" s="68"/>
      <c r="FIX587" s="68"/>
      <c r="FIY587" s="68"/>
      <c r="FIZ587" s="68"/>
      <c r="FJA587" s="68"/>
      <c r="FJB587" s="68"/>
      <c r="FJC587" s="68"/>
      <c r="FJD587" s="68"/>
      <c r="FJE587" s="68"/>
      <c r="FJF587" s="68"/>
      <c r="FJG587" s="68"/>
      <c r="FJH587" s="68"/>
      <c r="FJI587" s="68"/>
      <c r="FJJ587" s="68"/>
      <c r="FJK587" s="68"/>
      <c r="FJL587" s="68"/>
      <c r="FJM587" s="68"/>
      <c r="FJN587" s="68"/>
      <c r="FJO587" s="68"/>
      <c r="FJP587" s="68"/>
      <c r="FJQ587" s="68"/>
      <c r="FJR587" s="68"/>
      <c r="FJS587" s="68"/>
      <c r="FJT587" s="68"/>
      <c r="FJU587" s="68"/>
      <c r="FJV587" s="68"/>
      <c r="FJW587" s="68"/>
      <c r="FJX587" s="68"/>
      <c r="FJY587" s="68"/>
      <c r="FJZ587" s="68"/>
      <c r="FKA587" s="68"/>
      <c r="FKB587" s="68"/>
      <c r="FKC587" s="68"/>
      <c r="FKD587" s="68"/>
      <c r="FKE587" s="68"/>
      <c r="FKF587" s="68"/>
      <c r="FKG587" s="68"/>
      <c r="FKH587" s="68"/>
      <c r="FKI587" s="68"/>
      <c r="FKJ587" s="68"/>
      <c r="FKK587" s="68"/>
      <c r="FKL587" s="68"/>
      <c r="FKM587" s="68"/>
      <c r="FKN587" s="68"/>
      <c r="FKO587" s="68"/>
      <c r="FKP587" s="68"/>
      <c r="FKQ587" s="68"/>
      <c r="FKR587" s="68"/>
      <c r="FKS587" s="68"/>
      <c r="FKT587" s="68"/>
      <c r="FKU587" s="68"/>
      <c r="FKV587" s="68"/>
      <c r="FKW587" s="68"/>
      <c r="FKX587" s="68"/>
      <c r="FKY587" s="68"/>
      <c r="FKZ587" s="68"/>
      <c r="FLA587" s="68"/>
      <c r="FLB587" s="68"/>
      <c r="FLC587" s="68"/>
      <c r="FLD587" s="68"/>
      <c r="FLE587" s="68"/>
      <c r="FLF587" s="68"/>
      <c r="FLG587" s="68"/>
      <c r="FLH587" s="68"/>
      <c r="FLI587" s="68"/>
      <c r="FLJ587" s="68"/>
      <c r="FLK587" s="68"/>
      <c r="FLL587" s="68"/>
      <c r="FLM587" s="68"/>
      <c r="FLN587" s="68"/>
      <c r="FLO587" s="68"/>
      <c r="FLP587" s="68"/>
      <c r="FLQ587" s="68"/>
      <c r="FLR587" s="68"/>
      <c r="FLS587" s="68"/>
      <c r="FLT587" s="68"/>
      <c r="FLU587" s="68"/>
      <c r="FLV587" s="68"/>
      <c r="FLW587" s="68"/>
      <c r="FLX587" s="68"/>
      <c r="FLY587" s="68"/>
      <c r="FLZ587" s="68"/>
      <c r="FMA587" s="68"/>
      <c r="FMB587" s="68"/>
      <c r="FMC587" s="68"/>
      <c r="FMD587" s="68"/>
      <c r="FME587" s="68"/>
      <c r="FMF587" s="68"/>
      <c r="FMG587" s="68"/>
      <c r="FMH587" s="68"/>
      <c r="FMI587" s="68"/>
      <c r="FMJ587" s="68"/>
      <c r="FMK587" s="68"/>
      <c r="FML587" s="68"/>
      <c r="FMM587" s="68"/>
      <c r="FMN587" s="68"/>
      <c r="FMO587" s="68"/>
      <c r="FMP587" s="68"/>
      <c r="FMQ587" s="68"/>
      <c r="FMR587" s="68"/>
      <c r="FMS587" s="68"/>
      <c r="FMT587" s="68"/>
      <c r="FMU587" s="68"/>
      <c r="FMV587" s="68"/>
      <c r="FMW587" s="68"/>
      <c r="FMX587" s="68"/>
      <c r="FMY587" s="68"/>
      <c r="FMZ587" s="68"/>
      <c r="FNA587" s="68"/>
      <c r="FNB587" s="68"/>
      <c r="FNC587" s="68"/>
      <c r="FND587" s="68"/>
      <c r="FNE587" s="68"/>
      <c r="FNF587" s="68"/>
      <c r="FNG587" s="68"/>
      <c r="FNH587" s="68"/>
      <c r="FNI587" s="68"/>
      <c r="FNJ587" s="68"/>
      <c r="FNK587" s="68"/>
      <c r="FNL587" s="68"/>
      <c r="FNM587" s="68"/>
      <c r="FNN587" s="68"/>
      <c r="FNO587" s="68"/>
      <c r="FNP587" s="68"/>
      <c r="FNQ587" s="68"/>
      <c r="FNR587" s="68"/>
      <c r="FNS587" s="68"/>
      <c r="FNT587" s="68"/>
      <c r="FNU587" s="68"/>
      <c r="FNV587" s="68"/>
      <c r="FNW587" s="68"/>
      <c r="FNX587" s="68"/>
      <c r="FNY587" s="68"/>
      <c r="FNZ587" s="68"/>
      <c r="FOA587" s="68"/>
      <c r="FOB587" s="68"/>
      <c r="FOC587" s="68"/>
      <c r="FOD587" s="68"/>
      <c r="FOE587" s="68"/>
      <c r="FOF587" s="68"/>
      <c r="FOG587" s="68"/>
      <c r="FOH587" s="68"/>
      <c r="FOI587" s="68"/>
      <c r="FOJ587" s="68"/>
      <c r="FOK587" s="68"/>
      <c r="FOL587" s="68"/>
      <c r="FOM587" s="68"/>
      <c r="FON587" s="68"/>
      <c r="FOO587" s="68"/>
      <c r="FOP587" s="68"/>
      <c r="FOQ587" s="68"/>
      <c r="FOR587" s="68"/>
      <c r="FOS587" s="68"/>
      <c r="FOT587" s="68"/>
      <c r="FOU587" s="68"/>
      <c r="FOV587" s="68"/>
      <c r="FOW587" s="68"/>
      <c r="FOX587" s="68"/>
      <c r="FOY587" s="68"/>
      <c r="FOZ587" s="68"/>
      <c r="FPA587" s="68"/>
      <c r="FPB587" s="68"/>
      <c r="FPC587" s="68"/>
      <c r="FPD587" s="68"/>
      <c r="FPE587" s="68"/>
      <c r="FPF587" s="68"/>
      <c r="FPG587" s="68"/>
      <c r="FPH587" s="68"/>
      <c r="FPI587" s="68"/>
      <c r="FPJ587" s="68"/>
      <c r="FPK587" s="68"/>
      <c r="FPL587" s="68"/>
      <c r="FPM587" s="68"/>
      <c r="FPN587" s="68"/>
      <c r="FPO587" s="68"/>
      <c r="FPP587" s="68"/>
      <c r="FPQ587" s="68"/>
      <c r="FPR587" s="68"/>
      <c r="FPS587" s="68"/>
      <c r="FPT587" s="68"/>
      <c r="FPU587" s="68"/>
      <c r="FPV587" s="68"/>
      <c r="FPW587" s="68"/>
      <c r="FPX587" s="68"/>
      <c r="FPY587" s="68"/>
      <c r="FPZ587" s="68"/>
      <c r="FQA587" s="68"/>
      <c r="FQB587" s="68"/>
      <c r="FQC587" s="68"/>
      <c r="FQD587" s="68"/>
      <c r="FQE587" s="68"/>
      <c r="FQF587" s="68"/>
      <c r="FQG587" s="68"/>
      <c r="FQH587" s="68"/>
      <c r="FQI587" s="68"/>
      <c r="FQJ587" s="68"/>
      <c r="FQK587" s="68"/>
      <c r="FQL587" s="68"/>
      <c r="FQM587" s="68"/>
      <c r="FQN587" s="68"/>
      <c r="FQO587" s="68"/>
      <c r="FQP587" s="68"/>
      <c r="FQQ587" s="68"/>
      <c r="FQR587" s="68"/>
      <c r="FQS587" s="68"/>
      <c r="FQT587" s="68"/>
      <c r="FQU587" s="68"/>
      <c r="FQV587" s="68"/>
      <c r="FQW587" s="68"/>
      <c r="FQX587" s="68"/>
      <c r="FQY587" s="68"/>
      <c r="FQZ587" s="68"/>
      <c r="FRA587" s="68"/>
      <c r="FRB587" s="68"/>
      <c r="FRC587" s="68"/>
      <c r="FRD587" s="68"/>
      <c r="FRE587" s="68"/>
      <c r="FRF587" s="68"/>
      <c r="FRG587" s="68"/>
      <c r="FRH587" s="68"/>
      <c r="FRI587" s="68"/>
      <c r="FRJ587" s="68"/>
      <c r="FRK587" s="68"/>
      <c r="FRL587" s="68"/>
      <c r="FRM587" s="68"/>
      <c r="FRN587" s="68"/>
      <c r="FRO587" s="68"/>
      <c r="FRP587" s="68"/>
      <c r="FRQ587" s="68"/>
      <c r="FRR587" s="68"/>
      <c r="FRS587" s="68"/>
      <c r="FRT587" s="68"/>
      <c r="FRU587" s="68"/>
      <c r="FRV587" s="68"/>
      <c r="FRW587" s="68"/>
      <c r="FRX587" s="68"/>
      <c r="FRY587" s="68"/>
      <c r="FRZ587" s="68"/>
      <c r="FSA587" s="68"/>
      <c r="FSB587" s="68"/>
      <c r="FSC587" s="68"/>
      <c r="FSD587" s="68"/>
      <c r="FSE587" s="68"/>
      <c r="FSF587" s="68"/>
      <c r="FSG587" s="68"/>
      <c r="FSH587" s="68"/>
      <c r="FSI587" s="68"/>
      <c r="FSJ587" s="68"/>
      <c r="FSK587" s="68"/>
      <c r="FSL587" s="68"/>
      <c r="FSM587" s="68"/>
      <c r="FSN587" s="68"/>
      <c r="FSO587" s="68"/>
      <c r="FSP587" s="68"/>
      <c r="FSQ587" s="68"/>
      <c r="FSR587" s="68"/>
      <c r="FSS587" s="68"/>
      <c r="FST587" s="68"/>
      <c r="FSU587" s="68"/>
      <c r="FSV587" s="68"/>
      <c r="FSW587" s="68"/>
      <c r="FSX587" s="68"/>
      <c r="FSY587" s="68"/>
      <c r="FSZ587" s="68"/>
      <c r="FTA587" s="68"/>
      <c r="FTB587" s="68"/>
      <c r="FTC587" s="68"/>
      <c r="FTD587" s="68"/>
      <c r="FTE587" s="68"/>
      <c r="FTF587" s="68"/>
      <c r="FTG587" s="68"/>
      <c r="FTH587" s="68"/>
      <c r="FTI587" s="68"/>
      <c r="FTJ587" s="68"/>
      <c r="FTK587" s="68"/>
      <c r="FTL587" s="68"/>
      <c r="FTM587" s="68"/>
      <c r="FTN587" s="68"/>
      <c r="FTO587" s="68"/>
      <c r="FTP587" s="68"/>
      <c r="FTQ587" s="68"/>
      <c r="FTR587" s="68"/>
      <c r="FTS587" s="68"/>
      <c r="FTT587" s="68"/>
      <c r="FTU587" s="68"/>
      <c r="FTV587" s="68"/>
      <c r="FTW587" s="68"/>
      <c r="FTX587" s="68"/>
      <c r="FTY587" s="68"/>
      <c r="FTZ587" s="68"/>
      <c r="FUA587" s="68"/>
      <c r="FUB587" s="68"/>
      <c r="FUC587" s="68"/>
      <c r="FUD587" s="68"/>
      <c r="FUE587" s="68"/>
      <c r="FUF587" s="68"/>
      <c r="FUG587" s="68"/>
      <c r="FUH587" s="68"/>
      <c r="FUI587" s="68"/>
      <c r="FUJ587" s="68"/>
      <c r="FUK587" s="68"/>
      <c r="FUL587" s="68"/>
      <c r="FUM587" s="68"/>
      <c r="FUN587" s="68"/>
      <c r="FUO587" s="68"/>
      <c r="FUP587" s="68"/>
      <c r="FUQ587" s="68"/>
      <c r="FUR587" s="68"/>
      <c r="FUS587" s="68"/>
      <c r="FUT587" s="68"/>
      <c r="FUU587" s="68"/>
      <c r="FUV587" s="68"/>
      <c r="FUW587" s="68"/>
      <c r="FUX587" s="68"/>
      <c r="FUY587" s="68"/>
      <c r="FUZ587" s="68"/>
      <c r="FVA587" s="68"/>
      <c r="FVB587" s="68"/>
      <c r="FVC587" s="68"/>
      <c r="FVD587" s="68"/>
      <c r="FVE587" s="68"/>
      <c r="FVF587" s="68"/>
      <c r="FVG587" s="68"/>
      <c r="FVH587" s="68"/>
      <c r="FVI587" s="68"/>
      <c r="FVJ587" s="68"/>
      <c r="FVK587" s="68"/>
      <c r="FVL587" s="68"/>
      <c r="FVM587" s="68"/>
      <c r="FVN587" s="68"/>
      <c r="FVO587" s="68"/>
      <c r="FVP587" s="68"/>
      <c r="FVQ587" s="68"/>
      <c r="FVR587" s="68"/>
      <c r="FVS587" s="68"/>
      <c r="FVT587" s="68"/>
      <c r="FVU587" s="68"/>
      <c r="FVV587" s="68"/>
      <c r="FVW587" s="68"/>
      <c r="FVX587" s="68"/>
      <c r="FVY587" s="68"/>
      <c r="FVZ587" s="68"/>
      <c r="FWA587" s="68"/>
      <c r="FWB587" s="68"/>
      <c r="FWC587" s="68"/>
      <c r="FWD587" s="68"/>
      <c r="FWE587" s="68"/>
      <c r="FWF587" s="68"/>
      <c r="FWG587" s="68"/>
      <c r="FWH587" s="68"/>
      <c r="FWI587" s="68"/>
      <c r="FWJ587" s="68"/>
      <c r="FWK587" s="68"/>
      <c r="FWL587" s="68"/>
      <c r="FWM587" s="68"/>
      <c r="FWN587" s="68"/>
      <c r="FWO587" s="68"/>
      <c r="FWP587" s="68"/>
      <c r="FWQ587" s="68"/>
      <c r="FWR587" s="68"/>
      <c r="FWS587" s="68"/>
      <c r="FWT587" s="68"/>
      <c r="FWU587" s="68"/>
      <c r="FWV587" s="68"/>
      <c r="FWW587" s="68"/>
      <c r="FWX587" s="68"/>
      <c r="FWY587" s="68"/>
      <c r="FWZ587" s="68"/>
      <c r="FXA587" s="68"/>
      <c r="FXB587" s="68"/>
      <c r="FXC587" s="68"/>
      <c r="FXD587" s="68"/>
      <c r="FXE587" s="68"/>
      <c r="FXF587" s="68"/>
      <c r="FXG587" s="68"/>
      <c r="FXH587" s="68"/>
      <c r="FXI587" s="68"/>
      <c r="FXJ587" s="68"/>
      <c r="FXK587" s="68"/>
      <c r="FXL587" s="68"/>
      <c r="FXM587" s="68"/>
      <c r="FXN587" s="68"/>
      <c r="FXO587" s="68"/>
      <c r="FXP587" s="68"/>
      <c r="FXQ587" s="68"/>
      <c r="FXR587" s="68"/>
      <c r="FXS587" s="68"/>
      <c r="FXT587" s="68"/>
      <c r="FXU587" s="68"/>
      <c r="FXV587" s="68"/>
      <c r="FXW587" s="68"/>
      <c r="FXX587" s="68"/>
      <c r="FXY587" s="68"/>
      <c r="FXZ587" s="68"/>
      <c r="FYA587" s="68"/>
      <c r="FYB587" s="68"/>
      <c r="FYC587" s="68"/>
      <c r="FYD587" s="68"/>
      <c r="FYE587" s="68"/>
      <c r="FYF587" s="68"/>
      <c r="FYG587" s="68"/>
      <c r="FYH587" s="68"/>
      <c r="FYI587" s="68"/>
      <c r="FYJ587" s="68"/>
      <c r="FYK587" s="68"/>
      <c r="FYL587" s="68"/>
      <c r="FYM587" s="68"/>
      <c r="FYN587" s="68"/>
      <c r="FYO587" s="68"/>
      <c r="FYP587" s="68"/>
      <c r="FYQ587" s="68"/>
      <c r="FYR587" s="68"/>
      <c r="FYS587" s="68"/>
      <c r="FYT587" s="68"/>
      <c r="FYU587" s="68"/>
      <c r="FYV587" s="68"/>
      <c r="FYW587" s="68"/>
      <c r="FYX587" s="68"/>
      <c r="FYY587" s="68"/>
      <c r="FYZ587" s="68"/>
      <c r="FZA587" s="68"/>
      <c r="FZB587" s="68"/>
      <c r="FZC587" s="68"/>
      <c r="FZD587" s="68"/>
      <c r="FZE587" s="68"/>
      <c r="FZF587" s="68"/>
      <c r="FZG587" s="68"/>
      <c r="FZH587" s="68"/>
      <c r="FZI587" s="68"/>
      <c r="FZJ587" s="68"/>
      <c r="FZK587" s="68"/>
      <c r="FZL587" s="68"/>
      <c r="FZM587" s="68"/>
      <c r="FZN587" s="68"/>
      <c r="FZO587" s="68"/>
      <c r="FZP587" s="68"/>
      <c r="FZQ587" s="68"/>
      <c r="FZR587" s="68"/>
      <c r="FZS587" s="68"/>
      <c r="FZT587" s="68"/>
      <c r="FZU587" s="68"/>
      <c r="FZV587" s="68"/>
      <c r="FZW587" s="68"/>
      <c r="FZX587" s="68"/>
      <c r="FZY587" s="68"/>
      <c r="FZZ587" s="68"/>
      <c r="GAA587" s="68"/>
      <c r="GAB587" s="68"/>
      <c r="GAC587" s="68"/>
      <c r="GAD587" s="68"/>
      <c r="GAE587" s="68"/>
      <c r="GAF587" s="68"/>
      <c r="GAG587" s="68"/>
      <c r="GAH587" s="68"/>
      <c r="GAI587" s="68"/>
      <c r="GAJ587" s="68"/>
      <c r="GAK587" s="68"/>
      <c r="GAL587" s="68"/>
      <c r="GAM587" s="68"/>
      <c r="GAN587" s="68"/>
      <c r="GAO587" s="68"/>
      <c r="GAP587" s="68"/>
      <c r="GAQ587" s="68"/>
      <c r="GAR587" s="68"/>
      <c r="GAS587" s="68"/>
      <c r="GAT587" s="68"/>
      <c r="GAU587" s="68"/>
      <c r="GAV587" s="68"/>
      <c r="GAW587" s="68"/>
      <c r="GAX587" s="68"/>
      <c r="GAY587" s="68"/>
      <c r="GAZ587" s="68"/>
      <c r="GBA587" s="68"/>
      <c r="GBB587" s="68"/>
      <c r="GBC587" s="68"/>
      <c r="GBD587" s="68"/>
      <c r="GBE587" s="68"/>
      <c r="GBF587" s="68"/>
      <c r="GBG587" s="68"/>
      <c r="GBH587" s="68"/>
      <c r="GBI587" s="68"/>
      <c r="GBJ587" s="68"/>
      <c r="GBK587" s="68"/>
      <c r="GBL587" s="68"/>
      <c r="GBM587" s="68"/>
      <c r="GBN587" s="68"/>
      <c r="GBO587" s="68"/>
      <c r="GBP587" s="68"/>
      <c r="GBQ587" s="68"/>
      <c r="GBR587" s="68"/>
      <c r="GBS587" s="68"/>
      <c r="GBT587" s="68"/>
      <c r="GBU587" s="68"/>
      <c r="GBV587" s="68"/>
      <c r="GBW587" s="68"/>
      <c r="GBX587" s="68"/>
      <c r="GBY587" s="68"/>
      <c r="GBZ587" s="68"/>
      <c r="GCA587" s="68"/>
      <c r="GCB587" s="68"/>
      <c r="GCC587" s="68"/>
      <c r="GCD587" s="68"/>
      <c r="GCE587" s="68"/>
      <c r="GCF587" s="68"/>
      <c r="GCG587" s="68"/>
      <c r="GCH587" s="68"/>
      <c r="GCI587" s="68"/>
      <c r="GCJ587" s="68"/>
      <c r="GCK587" s="68"/>
      <c r="GCL587" s="68"/>
      <c r="GCM587" s="68"/>
      <c r="GCN587" s="68"/>
      <c r="GCO587" s="68"/>
      <c r="GCP587" s="68"/>
      <c r="GCQ587" s="68"/>
      <c r="GCR587" s="68"/>
      <c r="GCS587" s="68"/>
      <c r="GCT587" s="68"/>
      <c r="GCU587" s="68"/>
      <c r="GCV587" s="68"/>
      <c r="GCW587" s="68"/>
      <c r="GCX587" s="68"/>
      <c r="GCY587" s="68"/>
      <c r="GCZ587" s="68"/>
      <c r="GDA587" s="68"/>
      <c r="GDB587" s="68"/>
      <c r="GDC587" s="68"/>
      <c r="GDD587" s="68"/>
      <c r="GDE587" s="68"/>
      <c r="GDF587" s="68"/>
      <c r="GDG587" s="68"/>
      <c r="GDH587" s="68"/>
      <c r="GDI587" s="68"/>
      <c r="GDJ587" s="68"/>
      <c r="GDK587" s="68"/>
      <c r="GDL587" s="68"/>
      <c r="GDM587" s="68"/>
      <c r="GDN587" s="68"/>
      <c r="GDO587" s="68"/>
      <c r="GDP587" s="68"/>
      <c r="GDQ587" s="68"/>
      <c r="GDR587" s="68"/>
      <c r="GDS587" s="68"/>
      <c r="GDT587" s="68"/>
      <c r="GDU587" s="68"/>
      <c r="GDV587" s="68"/>
      <c r="GDW587" s="68"/>
      <c r="GDX587" s="68"/>
      <c r="GDY587" s="68"/>
      <c r="GDZ587" s="68"/>
      <c r="GEA587" s="68"/>
      <c r="GEB587" s="68"/>
      <c r="GEC587" s="68"/>
      <c r="GED587" s="68"/>
      <c r="GEE587" s="68"/>
      <c r="GEF587" s="68"/>
      <c r="GEG587" s="68"/>
      <c r="GEH587" s="68"/>
      <c r="GEI587" s="68"/>
      <c r="GEJ587" s="68"/>
      <c r="GEK587" s="68"/>
      <c r="GEL587" s="68"/>
      <c r="GEM587" s="68"/>
      <c r="GEN587" s="68"/>
      <c r="GEO587" s="68"/>
      <c r="GEP587" s="68"/>
      <c r="GEQ587" s="68"/>
      <c r="GER587" s="68"/>
      <c r="GES587" s="68"/>
      <c r="GET587" s="68"/>
      <c r="GEU587" s="68"/>
      <c r="GEV587" s="68"/>
      <c r="GEW587" s="68"/>
      <c r="GEX587" s="68"/>
      <c r="GEY587" s="68"/>
      <c r="GEZ587" s="68"/>
      <c r="GFA587" s="68"/>
      <c r="GFB587" s="68"/>
      <c r="GFC587" s="68"/>
      <c r="GFD587" s="68"/>
      <c r="GFE587" s="68"/>
      <c r="GFF587" s="68"/>
      <c r="GFG587" s="68"/>
      <c r="GFH587" s="68"/>
      <c r="GFI587" s="68"/>
      <c r="GFJ587" s="68"/>
      <c r="GFK587" s="68"/>
      <c r="GFL587" s="68"/>
      <c r="GFM587" s="68"/>
      <c r="GFN587" s="68"/>
      <c r="GFO587" s="68"/>
      <c r="GFP587" s="68"/>
      <c r="GFQ587" s="68"/>
      <c r="GFR587" s="68"/>
      <c r="GFS587" s="68"/>
      <c r="GFT587" s="68"/>
      <c r="GFU587" s="68"/>
      <c r="GFV587" s="68"/>
      <c r="GFW587" s="68"/>
      <c r="GFX587" s="68"/>
      <c r="GFY587" s="68"/>
      <c r="GFZ587" s="68"/>
      <c r="GGA587" s="68"/>
      <c r="GGB587" s="68"/>
      <c r="GGC587" s="68"/>
      <c r="GGD587" s="68"/>
      <c r="GGE587" s="68"/>
      <c r="GGF587" s="68"/>
      <c r="GGG587" s="68"/>
      <c r="GGH587" s="68"/>
      <c r="GGI587" s="68"/>
      <c r="GGJ587" s="68"/>
      <c r="GGK587" s="68"/>
      <c r="GGL587" s="68"/>
      <c r="GGM587" s="68"/>
      <c r="GGN587" s="68"/>
      <c r="GGO587" s="68"/>
      <c r="GGP587" s="68"/>
      <c r="GGQ587" s="68"/>
      <c r="GGR587" s="68"/>
      <c r="GGS587" s="68"/>
      <c r="GGT587" s="68"/>
      <c r="GGU587" s="68"/>
      <c r="GGV587" s="68"/>
      <c r="GGW587" s="68"/>
      <c r="GGX587" s="68"/>
      <c r="GGY587" s="68"/>
      <c r="GGZ587" s="68"/>
      <c r="GHA587" s="68"/>
      <c r="GHB587" s="68"/>
      <c r="GHC587" s="68"/>
      <c r="GHD587" s="68"/>
      <c r="GHE587" s="68"/>
      <c r="GHF587" s="68"/>
      <c r="GHG587" s="68"/>
      <c r="GHH587" s="68"/>
      <c r="GHI587" s="68"/>
      <c r="GHJ587" s="68"/>
      <c r="GHK587" s="68"/>
      <c r="GHL587" s="68"/>
      <c r="GHM587" s="68"/>
      <c r="GHN587" s="68"/>
      <c r="GHO587" s="68"/>
      <c r="GHP587" s="68"/>
      <c r="GHQ587" s="68"/>
      <c r="GHR587" s="68"/>
      <c r="GHS587" s="68"/>
      <c r="GHT587" s="68"/>
      <c r="GHU587" s="68"/>
      <c r="GHV587" s="68"/>
      <c r="GHW587" s="68"/>
      <c r="GHX587" s="68"/>
      <c r="GHY587" s="68"/>
      <c r="GHZ587" s="68"/>
      <c r="GIA587" s="68"/>
      <c r="GIB587" s="68"/>
      <c r="GIC587" s="68"/>
      <c r="GID587" s="68"/>
      <c r="GIE587" s="68"/>
      <c r="GIF587" s="68"/>
      <c r="GIG587" s="68"/>
      <c r="GIH587" s="68"/>
      <c r="GII587" s="68"/>
      <c r="GIJ587" s="68"/>
      <c r="GIK587" s="68"/>
      <c r="GIL587" s="68"/>
      <c r="GIM587" s="68"/>
      <c r="GIN587" s="68"/>
      <c r="GIO587" s="68"/>
      <c r="GIP587" s="68"/>
      <c r="GIQ587" s="68"/>
      <c r="GIR587" s="68"/>
      <c r="GIS587" s="68"/>
      <c r="GIT587" s="68"/>
      <c r="GIU587" s="68"/>
      <c r="GIV587" s="68"/>
      <c r="GIW587" s="68"/>
      <c r="GIX587" s="68"/>
      <c r="GIY587" s="68"/>
      <c r="GIZ587" s="68"/>
      <c r="GJA587" s="68"/>
      <c r="GJB587" s="68"/>
      <c r="GJC587" s="68"/>
      <c r="GJD587" s="68"/>
      <c r="GJE587" s="68"/>
      <c r="GJF587" s="68"/>
      <c r="GJG587" s="68"/>
      <c r="GJH587" s="68"/>
      <c r="GJI587" s="68"/>
      <c r="GJJ587" s="68"/>
      <c r="GJK587" s="68"/>
      <c r="GJL587" s="68"/>
      <c r="GJM587" s="68"/>
      <c r="GJN587" s="68"/>
      <c r="GJO587" s="68"/>
      <c r="GJP587" s="68"/>
      <c r="GJQ587" s="68"/>
      <c r="GJR587" s="68"/>
      <c r="GJS587" s="68"/>
      <c r="GJT587" s="68"/>
      <c r="GJU587" s="68"/>
      <c r="GJV587" s="68"/>
      <c r="GJW587" s="68"/>
      <c r="GJX587" s="68"/>
      <c r="GJY587" s="68"/>
      <c r="GJZ587" s="68"/>
      <c r="GKA587" s="68"/>
      <c r="GKB587" s="68"/>
      <c r="GKC587" s="68"/>
      <c r="GKD587" s="68"/>
      <c r="GKE587" s="68"/>
      <c r="GKF587" s="68"/>
      <c r="GKG587" s="68"/>
      <c r="GKH587" s="68"/>
      <c r="GKI587" s="68"/>
      <c r="GKJ587" s="68"/>
      <c r="GKK587" s="68"/>
      <c r="GKL587" s="68"/>
      <c r="GKM587" s="68"/>
      <c r="GKN587" s="68"/>
      <c r="GKO587" s="68"/>
      <c r="GKP587" s="68"/>
      <c r="GKQ587" s="68"/>
      <c r="GKR587" s="68"/>
      <c r="GKS587" s="68"/>
      <c r="GKT587" s="68"/>
      <c r="GKU587" s="68"/>
      <c r="GKV587" s="68"/>
      <c r="GKW587" s="68"/>
      <c r="GKX587" s="68"/>
      <c r="GKY587" s="68"/>
      <c r="GKZ587" s="68"/>
      <c r="GLA587" s="68"/>
      <c r="GLB587" s="68"/>
      <c r="GLC587" s="68"/>
      <c r="GLD587" s="68"/>
      <c r="GLE587" s="68"/>
      <c r="GLF587" s="68"/>
      <c r="GLG587" s="68"/>
      <c r="GLH587" s="68"/>
      <c r="GLI587" s="68"/>
      <c r="GLJ587" s="68"/>
      <c r="GLK587" s="68"/>
      <c r="GLL587" s="68"/>
      <c r="GLM587" s="68"/>
      <c r="GLN587" s="68"/>
      <c r="GLO587" s="68"/>
      <c r="GLP587" s="68"/>
      <c r="GLQ587" s="68"/>
      <c r="GLR587" s="68"/>
      <c r="GLS587" s="68"/>
      <c r="GLT587" s="68"/>
      <c r="GLU587" s="68"/>
      <c r="GLV587" s="68"/>
      <c r="GLW587" s="68"/>
      <c r="GLX587" s="68"/>
      <c r="GLY587" s="68"/>
      <c r="GLZ587" s="68"/>
      <c r="GMA587" s="68"/>
      <c r="GMB587" s="68"/>
      <c r="GMC587" s="68"/>
      <c r="GMD587" s="68"/>
      <c r="GME587" s="68"/>
      <c r="GMF587" s="68"/>
      <c r="GMG587" s="68"/>
      <c r="GMH587" s="68"/>
      <c r="GMI587" s="68"/>
      <c r="GMJ587" s="68"/>
      <c r="GMK587" s="68"/>
      <c r="GML587" s="68"/>
      <c r="GMM587" s="68"/>
      <c r="GMN587" s="68"/>
      <c r="GMO587" s="68"/>
      <c r="GMP587" s="68"/>
      <c r="GMQ587" s="68"/>
      <c r="GMR587" s="68"/>
      <c r="GMS587" s="68"/>
      <c r="GMT587" s="68"/>
      <c r="GMU587" s="68"/>
      <c r="GMV587" s="68"/>
      <c r="GMW587" s="68"/>
      <c r="GMX587" s="68"/>
      <c r="GMY587" s="68"/>
      <c r="GMZ587" s="68"/>
      <c r="GNA587" s="68"/>
      <c r="GNB587" s="68"/>
      <c r="GNC587" s="68"/>
      <c r="GND587" s="68"/>
      <c r="GNE587" s="68"/>
      <c r="GNF587" s="68"/>
      <c r="GNG587" s="68"/>
      <c r="GNH587" s="68"/>
      <c r="GNI587" s="68"/>
      <c r="GNJ587" s="68"/>
      <c r="GNK587" s="68"/>
      <c r="GNL587" s="68"/>
      <c r="GNM587" s="68"/>
      <c r="GNN587" s="68"/>
      <c r="GNO587" s="68"/>
      <c r="GNP587" s="68"/>
      <c r="GNQ587" s="68"/>
      <c r="GNR587" s="68"/>
      <c r="GNS587" s="68"/>
      <c r="GNT587" s="68"/>
      <c r="GNU587" s="68"/>
      <c r="GNV587" s="68"/>
      <c r="GNW587" s="68"/>
      <c r="GNX587" s="68"/>
      <c r="GNY587" s="68"/>
      <c r="GNZ587" s="68"/>
      <c r="GOA587" s="68"/>
      <c r="GOB587" s="68"/>
      <c r="GOC587" s="68"/>
      <c r="GOD587" s="68"/>
      <c r="GOE587" s="68"/>
      <c r="GOF587" s="68"/>
      <c r="GOG587" s="68"/>
      <c r="GOH587" s="68"/>
      <c r="GOI587" s="68"/>
      <c r="GOJ587" s="68"/>
      <c r="GOK587" s="68"/>
      <c r="GOL587" s="68"/>
      <c r="GOM587" s="68"/>
      <c r="GON587" s="68"/>
      <c r="GOO587" s="68"/>
      <c r="GOP587" s="68"/>
      <c r="GOQ587" s="68"/>
      <c r="GOR587" s="68"/>
      <c r="GOS587" s="68"/>
      <c r="GOT587" s="68"/>
      <c r="GOU587" s="68"/>
      <c r="GOV587" s="68"/>
      <c r="GOW587" s="68"/>
      <c r="GOX587" s="68"/>
      <c r="GOY587" s="68"/>
      <c r="GOZ587" s="68"/>
      <c r="GPA587" s="68"/>
      <c r="GPB587" s="68"/>
      <c r="GPC587" s="68"/>
      <c r="GPD587" s="68"/>
      <c r="GPE587" s="68"/>
      <c r="GPF587" s="68"/>
      <c r="GPG587" s="68"/>
      <c r="GPH587" s="68"/>
      <c r="GPI587" s="68"/>
      <c r="GPJ587" s="68"/>
      <c r="GPK587" s="68"/>
      <c r="GPL587" s="68"/>
      <c r="GPM587" s="68"/>
      <c r="GPN587" s="68"/>
      <c r="GPO587" s="68"/>
      <c r="GPP587" s="68"/>
      <c r="GPQ587" s="68"/>
      <c r="GPR587" s="68"/>
      <c r="GPS587" s="68"/>
      <c r="GPT587" s="68"/>
      <c r="GPU587" s="68"/>
      <c r="GPV587" s="68"/>
      <c r="GPW587" s="68"/>
      <c r="GPX587" s="68"/>
      <c r="GPY587" s="68"/>
      <c r="GPZ587" s="68"/>
      <c r="GQA587" s="68"/>
      <c r="GQB587" s="68"/>
      <c r="GQC587" s="68"/>
      <c r="GQD587" s="68"/>
      <c r="GQE587" s="68"/>
      <c r="GQF587" s="68"/>
      <c r="GQG587" s="68"/>
      <c r="GQH587" s="68"/>
      <c r="GQI587" s="68"/>
      <c r="GQJ587" s="68"/>
      <c r="GQK587" s="68"/>
      <c r="GQL587" s="68"/>
      <c r="GQM587" s="68"/>
      <c r="GQN587" s="68"/>
      <c r="GQO587" s="68"/>
      <c r="GQP587" s="68"/>
      <c r="GQQ587" s="68"/>
      <c r="GQR587" s="68"/>
      <c r="GQS587" s="68"/>
      <c r="GQT587" s="68"/>
      <c r="GQU587" s="68"/>
      <c r="GQV587" s="68"/>
      <c r="GQW587" s="68"/>
      <c r="GQX587" s="68"/>
      <c r="GQY587" s="68"/>
      <c r="GQZ587" s="68"/>
      <c r="GRA587" s="68"/>
      <c r="GRB587" s="68"/>
      <c r="GRC587" s="68"/>
      <c r="GRD587" s="68"/>
      <c r="GRE587" s="68"/>
      <c r="GRF587" s="68"/>
      <c r="GRG587" s="68"/>
      <c r="GRH587" s="68"/>
      <c r="GRI587" s="68"/>
      <c r="GRJ587" s="68"/>
      <c r="GRK587" s="68"/>
      <c r="GRL587" s="68"/>
      <c r="GRM587" s="68"/>
      <c r="GRN587" s="68"/>
      <c r="GRO587" s="68"/>
      <c r="GRP587" s="68"/>
      <c r="GRQ587" s="68"/>
      <c r="GRR587" s="68"/>
      <c r="GRS587" s="68"/>
      <c r="GRT587" s="68"/>
      <c r="GRU587" s="68"/>
      <c r="GRV587" s="68"/>
      <c r="GRW587" s="68"/>
      <c r="GRX587" s="68"/>
      <c r="GRY587" s="68"/>
      <c r="GRZ587" s="68"/>
      <c r="GSA587" s="68"/>
      <c r="GSB587" s="68"/>
      <c r="GSC587" s="68"/>
      <c r="GSD587" s="68"/>
      <c r="GSE587" s="68"/>
      <c r="GSF587" s="68"/>
      <c r="GSG587" s="68"/>
      <c r="GSH587" s="68"/>
      <c r="GSI587" s="68"/>
      <c r="GSJ587" s="68"/>
      <c r="GSK587" s="68"/>
      <c r="GSL587" s="68"/>
      <c r="GSM587" s="68"/>
      <c r="GSN587" s="68"/>
      <c r="GSO587" s="68"/>
      <c r="GSP587" s="68"/>
      <c r="GSQ587" s="68"/>
      <c r="GSR587" s="68"/>
      <c r="GSS587" s="68"/>
      <c r="GST587" s="68"/>
      <c r="GSU587" s="68"/>
      <c r="GSV587" s="68"/>
      <c r="GSW587" s="68"/>
      <c r="GSX587" s="68"/>
      <c r="GSY587" s="68"/>
      <c r="GSZ587" s="68"/>
      <c r="GTA587" s="68"/>
      <c r="GTB587" s="68"/>
      <c r="GTC587" s="68"/>
      <c r="GTD587" s="68"/>
      <c r="GTE587" s="68"/>
      <c r="GTF587" s="68"/>
      <c r="GTG587" s="68"/>
      <c r="GTH587" s="68"/>
      <c r="GTI587" s="68"/>
      <c r="GTJ587" s="68"/>
      <c r="GTK587" s="68"/>
      <c r="GTL587" s="68"/>
      <c r="GTM587" s="68"/>
      <c r="GTN587" s="68"/>
      <c r="GTO587" s="68"/>
      <c r="GTP587" s="68"/>
      <c r="GTQ587" s="68"/>
      <c r="GTR587" s="68"/>
      <c r="GTS587" s="68"/>
      <c r="GTT587" s="68"/>
      <c r="GTU587" s="68"/>
      <c r="GTV587" s="68"/>
      <c r="GTW587" s="68"/>
      <c r="GTX587" s="68"/>
      <c r="GTY587" s="68"/>
      <c r="GTZ587" s="68"/>
      <c r="GUA587" s="68"/>
      <c r="GUB587" s="68"/>
      <c r="GUC587" s="68"/>
      <c r="GUD587" s="68"/>
      <c r="GUE587" s="68"/>
      <c r="GUF587" s="68"/>
      <c r="GUG587" s="68"/>
      <c r="GUH587" s="68"/>
      <c r="GUI587" s="68"/>
      <c r="GUJ587" s="68"/>
      <c r="GUK587" s="68"/>
      <c r="GUL587" s="68"/>
      <c r="GUM587" s="68"/>
      <c r="GUN587" s="68"/>
      <c r="GUO587" s="68"/>
      <c r="GUP587" s="68"/>
      <c r="GUQ587" s="68"/>
      <c r="GUR587" s="68"/>
      <c r="GUS587" s="68"/>
      <c r="GUT587" s="68"/>
      <c r="GUU587" s="68"/>
      <c r="GUV587" s="68"/>
      <c r="GUW587" s="68"/>
      <c r="GUX587" s="68"/>
      <c r="GUY587" s="68"/>
      <c r="GUZ587" s="68"/>
      <c r="GVA587" s="68"/>
      <c r="GVB587" s="68"/>
      <c r="GVC587" s="68"/>
      <c r="GVD587" s="68"/>
      <c r="GVE587" s="68"/>
      <c r="GVF587" s="68"/>
      <c r="GVG587" s="68"/>
      <c r="GVH587" s="68"/>
      <c r="GVI587" s="68"/>
      <c r="GVJ587" s="68"/>
      <c r="GVK587" s="68"/>
      <c r="GVL587" s="68"/>
      <c r="GVM587" s="68"/>
      <c r="GVN587" s="68"/>
      <c r="GVO587" s="68"/>
      <c r="GVP587" s="68"/>
      <c r="GVQ587" s="68"/>
      <c r="GVR587" s="68"/>
      <c r="GVS587" s="68"/>
      <c r="GVT587" s="68"/>
      <c r="GVU587" s="68"/>
      <c r="GVV587" s="68"/>
      <c r="GVW587" s="68"/>
      <c r="GVX587" s="68"/>
      <c r="GVY587" s="68"/>
      <c r="GVZ587" s="68"/>
      <c r="GWA587" s="68"/>
      <c r="GWB587" s="68"/>
      <c r="GWC587" s="68"/>
      <c r="GWD587" s="68"/>
      <c r="GWE587" s="68"/>
      <c r="GWF587" s="68"/>
      <c r="GWG587" s="68"/>
      <c r="GWH587" s="68"/>
      <c r="GWI587" s="68"/>
      <c r="GWJ587" s="68"/>
      <c r="GWK587" s="68"/>
      <c r="GWL587" s="68"/>
      <c r="GWM587" s="68"/>
      <c r="GWN587" s="68"/>
      <c r="GWO587" s="68"/>
      <c r="GWP587" s="68"/>
      <c r="GWQ587" s="68"/>
      <c r="GWR587" s="68"/>
      <c r="GWS587" s="68"/>
      <c r="GWT587" s="68"/>
      <c r="GWU587" s="68"/>
      <c r="GWV587" s="68"/>
      <c r="GWW587" s="68"/>
      <c r="GWX587" s="68"/>
      <c r="GWY587" s="68"/>
      <c r="GWZ587" s="68"/>
      <c r="GXA587" s="68"/>
      <c r="GXB587" s="68"/>
      <c r="GXC587" s="68"/>
      <c r="GXD587" s="68"/>
      <c r="GXE587" s="68"/>
      <c r="GXF587" s="68"/>
      <c r="GXG587" s="68"/>
      <c r="GXH587" s="68"/>
      <c r="GXI587" s="68"/>
      <c r="GXJ587" s="68"/>
      <c r="GXK587" s="68"/>
      <c r="GXL587" s="68"/>
      <c r="GXM587" s="68"/>
      <c r="GXN587" s="68"/>
      <c r="GXO587" s="68"/>
      <c r="GXP587" s="68"/>
      <c r="GXQ587" s="68"/>
      <c r="GXR587" s="68"/>
      <c r="GXS587" s="68"/>
      <c r="GXT587" s="68"/>
      <c r="GXU587" s="68"/>
      <c r="GXV587" s="68"/>
      <c r="GXW587" s="68"/>
      <c r="GXX587" s="68"/>
      <c r="GXY587" s="68"/>
      <c r="GXZ587" s="68"/>
      <c r="GYA587" s="68"/>
      <c r="GYB587" s="68"/>
      <c r="GYC587" s="68"/>
      <c r="GYD587" s="68"/>
      <c r="GYE587" s="68"/>
      <c r="GYF587" s="68"/>
      <c r="GYG587" s="68"/>
      <c r="GYH587" s="68"/>
      <c r="GYI587" s="68"/>
      <c r="GYJ587" s="68"/>
      <c r="GYK587" s="68"/>
      <c r="GYL587" s="68"/>
      <c r="GYM587" s="68"/>
      <c r="GYN587" s="68"/>
      <c r="GYO587" s="68"/>
      <c r="GYP587" s="68"/>
      <c r="GYQ587" s="68"/>
      <c r="GYR587" s="68"/>
      <c r="GYS587" s="68"/>
      <c r="GYT587" s="68"/>
      <c r="GYU587" s="68"/>
      <c r="GYV587" s="68"/>
      <c r="GYW587" s="68"/>
      <c r="GYX587" s="68"/>
      <c r="GYY587" s="68"/>
      <c r="GYZ587" s="68"/>
      <c r="GZA587" s="68"/>
      <c r="GZB587" s="68"/>
      <c r="GZC587" s="68"/>
      <c r="GZD587" s="68"/>
      <c r="GZE587" s="68"/>
      <c r="GZF587" s="68"/>
      <c r="GZG587" s="68"/>
      <c r="GZH587" s="68"/>
      <c r="GZI587" s="68"/>
      <c r="GZJ587" s="68"/>
      <c r="GZK587" s="68"/>
      <c r="GZL587" s="68"/>
      <c r="GZM587" s="68"/>
      <c r="GZN587" s="68"/>
      <c r="GZO587" s="68"/>
      <c r="GZP587" s="68"/>
      <c r="GZQ587" s="68"/>
      <c r="GZR587" s="68"/>
      <c r="GZS587" s="68"/>
      <c r="GZT587" s="68"/>
      <c r="GZU587" s="68"/>
      <c r="GZV587" s="68"/>
      <c r="GZW587" s="68"/>
      <c r="GZX587" s="68"/>
      <c r="GZY587" s="68"/>
      <c r="GZZ587" s="68"/>
      <c r="HAA587" s="68"/>
      <c r="HAB587" s="68"/>
      <c r="HAC587" s="68"/>
      <c r="HAD587" s="68"/>
      <c r="HAE587" s="68"/>
      <c r="HAF587" s="68"/>
      <c r="HAG587" s="68"/>
      <c r="HAH587" s="68"/>
      <c r="HAI587" s="68"/>
      <c r="HAJ587" s="68"/>
      <c r="HAK587" s="68"/>
      <c r="HAL587" s="68"/>
      <c r="HAM587" s="68"/>
      <c r="HAN587" s="68"/>
      <c r="HAO587" s="68"/>
      <c r="HAP587" s="68"/>
      <c r="HAQ587" s="68"/>
      <c r="HAR587" s="68"/>
      <c r="HAS587" s="68"/>
      <c r="HAT587" s="68"/>
      <c r="HAU587" s="68"/>
      <c r="HAV587" s="68"/>
      <c r="HAW587" s="68"/>
      <c r="HAX587" s="68"/>
      <c r="HAY587" s="68"/>
      <c r="HAZ587" s="68"/>
      <c r="HBA587" s="68"/>
      <c r="HBB587" s="68"/>
      <c r="HBC587" s="68"/>
      <c r="HBD587" s="68"/>
      <c r="HBE587" s="68"/>
      <c r="HBF587" s="68"/>
      <c r="HBG587" s="68"/>
      <c r="HBH587" s="68"/>
      <c r="HBI587" s="68"/>
      <c r="HBJ587" s="68"/>
      <c r="HBK587" s="68"/>
      <c r="HBL587" s="68"/>
      <c r="HBM587" s="68"/>
      <c r="HBN587" s="68"/>
      <c r="HBO587" s="68"/>
      <c r="HBP587" s="68"/>
      <c r="HBQ587" s="68"/>
      <c r="HBR587" s="68"/>
      <c r="HBS587" s="68"/>
      <c r="HBT587" s="68"/>
      <c r="HBU587" s="68"/>
      <c r="HBV587" s="68"/>
      <c r="HBW587" s="68"/>
      <c r="HBX587" s="68"/>
      <c r="HBY587" s="68"/>
      <c r="HBZ587" s="68"/>
      <c r="HCA587" s="68"/>
      <c r="HCB587" s="68"/>
      <c r="HCC587" s="68"/>
      <c r="HCD587" s="68"/>
      <c r="HCE587" s="68"/>
      <c r="HCF587" s="68"/>
      <c r="HCG587" s="68"/>
      <c r="HCH587" s="68"/>
      <c r="HCI587" s="68"/>
      <c r="HCJ587" s="68"/>
      <c r="HCK587" s="68"/>
      <c r="HCL587" s="68"/>
      <c r="HCM587" s="68"/>
      <c r="HCN587" s="68"/>
      <c r="HCO587" s="68"/>
      <c r="HCP587" s="68"/>
      <c r="HCQ587" s="68"/>
      <c r="HCR587" s="68"/>
      <c r="HCS587" s="68"/>
      <c r="HCT587" s="68"/>
      <c r="HCU587" s="68"/>
      <c r="HCV587" s="68"/>
      <c r="HCW587" s="68"/>
      <c r="HCX587" s="68"/>
      <c r="HCY587" s="68"/>
      <c r="HCZ587" s="68"/>
      <c r="HDA587" s="68"/>
      <c r="HDB587" s="68"/>
      <c r="HDC587" s="68"/>
      <c r="HDD587" s="68"/>
      <c r="HDE587" s="68"/>
      <c r="HDF587" s="68"/>
      <c r="HDG587" s="68"/>
      <c r="HDH587" s="68"/>
      <c r="HDI587" s="68"/>
      <c r="HDJ587" s="68"/>
      <c r="HDK587" s="68"/>
      <c r="HDL587" s="68"/>
      <c r="HDM587" s="68"/>
      <c r="HDN587" s="68"/>
      <c r="HDO587" s="68"/>
      <c r="HDP587" s="68"/>
      <c r="HDQ587" s="68"/>
      <c r="HDR587" s="68"/>
      <c r="HDS587" s="68"/>
      <c r="HDT587" s="68"/>
      <c r="HDU587" s="68"/>
      <c r="HDV587" s="68"/>
      <c r="HDW587" s="68"/>
      <c r="HDX587" s="68"/>
      <c r="HDY587" s="68"/>
      <c r="HDZ587" s="68"/>
      <c r="HEA587" s="68"/>
      <c r="HEB587" s="68"/>
      <c r="HEC587" s="68"/>
      <c r="HED587" s="68"/>
      <c r="HEE587" s="68"/>
      <c r="HEF587" s="68"/>
      <c r="HEG587" s="68"/>
      <c r="HEH587" s="68"/>
      <c r="HEI587" s="68"/>
      <c r="HEJ587" s="68"/>
      <c r="HEK587" s="68"/>
      <c r="HEL587" s="68"/>
      <c r="HEM587" s="68"/>
      <c r="HEN587" s="68"/>
      <c r="HEO587" s="68"/>
      <c r="HEP587" s="68"/>
      <c r="HEQ587" s="68"/>
      <c r="HER587" s="68"/>
      <c r="HES587" s="68"/>
      <c r="HET587" s="68"/>
      <c r="HEU587" s="68"/>
      <c r="HEV587" s="68"/>
      <c r="HEW587" s="68"/>
      <c r="HEX587" s="68"/>
      <c r="HEY587" s="68"/>
      <c r="HEZ587" s="68"/>
      <c r="HFA587" s="68"/>
      <c r="HFB587" s="68"/>
      <c r="HFC587" s="68"/>
      <c r="HFD587" s="68"/>
      <c r="HFE587" s="68"/>
      <c r="HFF587" s="68"/>
      <c r="HFG587" s="68"/>
      <c r="HFH587" s="68"/>
      <c r="HFI587" s="68"/>
      <c r="HFJ587" s="68"/>
      <c r="HFK587" s="68"/>
      <c r="HFL587" s="68"/>
      <c r="HFM587" s="68"/>
      <c r="HFN587" s="68"/>
      <c r="HFO587" s="68"/>
      <c r="HFP587" s="68"/>
      <c r="HFQ587" s="68"/>
      <c r="HFR587" s="68"/>
      <c r="HFS587" s="68"/>
      <c r="HFT587" s="68"/>
      <c r="HFU587" s="68"/>
      <c r="HFV587" s="68"/>
      <c r="HFW587" s="68"/>
      <c r="HFX587" s="68"/>
      <c r="HFY587" s="68"/>
      <c r="HFZ587" s="68"/>
      <c r="HGA587" s="68"/>
      <c r="HGB587" s="68"/>
      <c r="HGC587" s="68"/>
      <c r="HGD587" s="68"/>
      <c r="HGE587" s="68"/>
      <c r="HGF587" s="68"/>
      <c r="HGG587" s="68"/>
      <c r="HGH587" s="68"/>
      <c r="HGI587" s="68"/>
      <c r="HGJ587" s="68"/>
      <c r="HGK587" s="68"/>
      <c r="HGL587" s="68"/>
      <c r="HGM587" s="68"/>
      <c r="HGN587" s="68"/>
      <c r="HGO587" s="68"/>
      <c r="HGP587" s="68"/>
      <c r="HGQ587" s="68"/>
      <c r="HGR587" s="68"/>
      <c r="HGS587" s="68"/>
      <c r="HGT587" s="68"/>
      <c r="HGU587" s="68"/>
      <c r="HGV587" s="68"/>
      <c r="HGW587" s="68"/>
      <c r="HGX587" s="68"/>
      <c r="HGY587" s="68"/>
      <c r="HGZ587" s="68"/>
      <c r="HHA587" s="68"/>
      <c r="HHB587" s="68"/>
      <c r="HHC587" s="68"/>
      <c r="HHD587" s="68"/>
      <c r="HHE587" s="68"/>
      <c r="HHF587" s="68"/>
      <c r="HHG587" s="68"/>
      <c r="HHH587" s="68"/>
      <c r="HHI587" s="68"/>
      <c r="HHJ587" s="68"/>
      <c r="HHK587" s="68"/>
      <c r="HHL587" s="68"/>
      <c r="HHM587" s="68"/>
      <c r="HHN587" s="68"/>
      <c r="HHO587" s="68"/>
      <c r="HHP587" s="68"/>
      <c r="HHQ587" s="68"/>
      <c r="HHR587" s="68"/>
      <c r="HHS587" s="68"/>
      <c r="HHT587" s="68"/>
      <c r="HHU587" s="68"/>
      <c r="HHV587" s="68"/>
      <c r="HHW587" s="68"/>
      <c r="HHX587" s="68"/>
      <c r="HHY587" s="68"/>
      <c r="HHZ587" s="68"/>
      <c r="HIA587" s="68"/>
      <c r="HIB587" s="68"/>
      <c r="HIC587" s="68"/>
      <c r="HID587" s="68"/>
      <c r="HIE587" s="68"/>
      <c r="HIF587" s="68"/>
      <c r="HIG587" s="68"/>
      <c r="HIH587" s="68"/>
      <c r="HII587" s="68"/>
      <c r="HIJ587" s="68"/>
      <c r="HIK587" s="68"/>
      <c r="HIL587" s="68"/>
      <c r="HIM587" s="68"/>
      <c r="HIN587" s="68"/>
      <c r="HIO587" s="68"/>
      <c r="HIP587" s="68"/>
      <c r="HIQ587" s="68"/>
      <c r="HIR587" s="68"/>
      <c r="HIS587" s="68"/>
      <c r="HIT587" s="68"/>
      <c r="HIU587" s="68"/>
      <c r="HIV587" s="68"/>
      <c r="HIW587" s="68"/>
      <c r="HIX587" s="68"/>
      <c r="HIY587" s="68"/>
      <c r="HIZ587" s="68"/>
      <c r="HJA587" s="68"/>
      <c r="HJB587" s="68"/>
      <c r="HJC587" s="68"/>
      <c r="HJD587" s="68"/>
      <c r="HJE587" s="68"/>
      <c r="HJF587" s="68"/>
      <c r="HJG587" s="68"/>
      <c r="HJH587" s="68"/>
      <c r="HJI587" s="68"/>
      <c r="HJJ587" s="68"/>
      <c r="HJK587" s="68"/>
      <c r="HJL587" s="68"/>
      <c r="HJM587" s="68"/>
      <c r="HJN587" s="68"/>
      <c r="HJO587" s="68"/>
      <c r="HJP587" s="68"/>
      <c r="HJQ587" s="68"/>
      <c r="HJR587" s="68"/>
      <c r="HJS587" s="68"/>
      <c r="HJT587" s="68"/>
      <c r="HJU587" s="68"/>
      <c r="HJV587" s="68"/>
      <c r="HJW587" s="68"/>
      <c r="HJX587" s="68"/>
      <c r="HJY587" s="68"/>
      <c r="HJZ587" s="68"/>
      <c r="HKA587" s="68"/>
      <c r="HKB587" s="68"/>
      <c r="HKC587" s="68"/>
      <c r="HKD587" s="68"/>
      <c r="HKE587" s="68"/>
      <c r="HKF587" s="68"/>
      <c r="HKG587" s="68"/>
      <c r="HKH587" s="68"/>
      <c r="HKI587" s="68"/>
      <c r="HKJ587" s="68"/>
      <c r="HKK587" s="68"/>
      <c r="HKL587" s="68"/>
      <c r="HKM587" s="68"/>
      <c r="HKN587" s="68"/>
      <c r="HKO587" s="68"/>
      <c r="HKP587" s="68"/>
      <c r="HKQ587" s="68"/>
      <c r="HKR587" s="68"/>
      <c r="HKS587" s="68"/>
      <c r="HKT587" s="68"/>
      <c r="HKU587" s="68"/>
      <c r="HKV587" s="68"/>
      <c r="HKW587" s="68"/>
      <c r="HKX587" s="68"/>
      <c r="HKY587" s="68"/>
      <c r="HKZ587" s="68"/>
      <c r="HLA587" s="68"/>
      <c r="HLB587" s="68"/>
      <c r="HLC587" s="68"/>
      <c r="HLD587" s="68"/>
      <c r="HLE587" s="68"/>
      <c r="HLF587" s="68"/>
      <c r="HLG587" s="68"/>
      <c r="HLH587" s="68"/>
      <c r="HLI587" s="68"/>
      <c r="HLJ587" s="68"/>
      <c r="HLK587" s="68"/>
      <c r="HLL587" s="68"/>
      <c r="HLM587" s="68"/>
      <c r="HLN587" s="68"/>
      <c r="HLO587" s="68"/>
      <c r="HLP587" s="68"/>
      <c r="HLQ587" s="68"/>
      <c r="HLR587" s="68"/>
      <c r="HLS587" s="68"/>
      <c r="HLT587" s="68"/>
      <c r="HLU587" s="68"/>
      <c r="HLV587" s="68"/>
      <c r="HLW587" s="68"/>
      <c r="HLX587" s="68"/>
      <c r="HLY587" s="68"/>
      <c r="HLZ587" s="68"/>
      <c r="HMA587" s="68"/>
      <c r="HMB587" s="68"/>
      <c r="HMC587" s="68"/>
      <c r="HMD587" s="68"/>
      <c r="HME587" s="68"/>
      <c r="HMF587" s="68"/>
      <c r="HMG587" s="68"/>
      <c r="HMH587" s="68"/>
      <c r="HMI587" s="68"/>
      <c r="HMJ587" s="68"/>
      <c r="HMK587" s="68"/>
      <c r="HML587" s="68"/>
      <c r="HMM587" s="68"/>
      <c r="HMN587" s="68"/>
      <c r="HMO587" s="68"/>
      <c r="HMP587" s="68"/>
      <c r="HMQ587" s="68"/>
      <c r="HMR587" s="68"/>
      <c r="HMS587" s="68"/>
      <c r="HMT587" s="68"/>
      <c r="HMU587" s="68"/>
      <c r="HMV587" s="68"/>
      <c r="HMW587" s="68"/>
      <c r="HMX587" s="68"/>
      <c r="HMY587" s="68"/>
      <c r="HMZ587" s="68"/>
      <c r="HNA587" s="68"/>
      <c r="HNB587" s="68"/>
      <c r="HNC587" s="68"/>
      <c r="HND587" s="68"/>
      <c r="HNE587" s="68"/>
      <c r="HNF587" s="68"/>
      <c r="HNG587" s="68"/>
      <c r="HNH587" s="68"/>
      <c r="HNI587" s="68"/>
      <c r="HNJ587" s="68"/>
      <c r="HNK587" s="68"/>
      <c r="HNL587" s="68"/>
      <c r="HNM587" s="68"/>
      <c r="HNN587" s="68"/>
      <c r="HNO587" s="68"/>
      <c r="HNP587" s="68"/>
      <c r="HNQ587" s="68"/>
      <c r="HNR587" s="68"/>
      <c r="HNS587" s="68"/>
      <c r="HNT587" s="68"/>
      <c r="HNU587" s="68"/>
      <c r="HNV587" s="68"/>
      <c r="HNW587" s="68"/>
      <c r="HNX587" s="68"/>
      <c r="HNY587" s="68"/>
      <c r="HNZ587" s="68"/>
      <c r="HOA587" s="68"/>
      <c r="HOB587" s="68"/>
      <c r="HOC587" s="68"/>
      <c r="HOD587" s="68"/>
      <c r="HOE587" s="68"/>
      <c r="HOF587" s="68"/>
      <c r="HOG587" s="68"/>
      <c r="HOH587" s="68"/>
      <c r="HOI587" s="68"/>
      <c r="HOJ587" s="68"/>
      <c r="HOK587" s="68"/>
      <c r="HOL587" s="68"/>
      <c r="HOM587" s="68"/>
      <c r="HON587" s="68"/>
      <c r="HOO587" s="68"/>
      <c r="HOP587" s="68"/>
      <c r="HOQ587" s="68"/>
      <c r="HOR587" s="68"/>
      <c r="HOS587" s="68"/>
      <c r="HOT587" s="68"/>
      <c r="HOU587" s="68"/>
      <c r="HOV587" s="68"/>
      <c r="HOW587" s="68"/>
      <c r="HOX587" s="68"/>
      <c r="HOY587" s="68"/>
      <c r="HOZ587" s="68"/>
      <c r="HPA587" s="68"/>
      <c r="HPB587" s="68"/>
      <c r="HPC587" s="68"/>
      <c r="HPD587" s="68"/>
      <c r="HPE587" s="68"/>
      <c r="HPF587" s="68"/>
      <c r="HPG587" s="68"/>
      <c r="HPH587" s="68"/>
      <c r="HPI587" s="68"/>
      <c r="HPJ587" s="68"/>
      <c r="HPK587" s="68"/>
      <c r="HPL587" s="68"/>
      <c r="HPM587" s="68"/>
      <c r="HPN587" s="68"/>
      <c r="HPO587" s="68"/>
      <c r="HPP587" s="68"/>
      <c r="HPQ587" s="68"/>
      <c r="HPR587" s="68"/>
      <c r="HPS587" s="68"/>
      <c r="HPT587" s="68"/>
      <c r="HPU587" s="68"/>
      <c r="HPV587" s="68"/>
      <c r="HPW587" s="68"/>
      <c r="HPX587" s="68"/>
      <c r="HPY587" s="68"/>
      <c r="HPZ587" s="68"/>
      <c r="HQA587" s="68"/>
      <c r="HQB587" s="68"/>
      <c r="HQC587" s="68"/>
      <c r="HQD587" s="68"/>
      <c r="HQE587" s="68"/>
      <c r="HQF587" s="68"/>
      <c r="HQG587" s="68"/>
      <c r="HQH587" s="68"/>
      <c r="HQI587" s="68"/>
      <c r="HQJ587" s="68"/>
      <c r="HQK587" s="68"/>
      <c r="HQL587" s="68"/>
      <c r="HQM587" s="68"/>
      <c r="HQN587" s="68"/>
      <c r="HQO587" s="68"/>
      <c r="HQP587" s="68"/>
      <c r="HQQ587" s="68"/>
      <c r="HQR587" s="68"/>
      <c r="HQS587" s="68"/>
      <c r="HQT587" s="68"/>
      <c r="HQU587" s="68"/>
      <c r="HQV587" s="68"/>
      <c r="HQW587" s="68"/>
      <c r="HQX587" s="68"/>
      <c r="HQY587" s="68"/>
      <c r="HQZ587" s="68"/>
      <c r="HRA587" s="68"/>
      <c r="HRB587" s="68"/>
      <c r="HRC587" s="68"/>
      <c r="HRD587" s="68"/>
      <c r="HRE587" s="68"/>
      <c r="HRF587" s="68"/>
      <c r="HRG587" s="68"/>
      <c r="HRH587" s="68"/>
      <c r="HRI587" s="68"/>
      <c r="HRJ587" s="68"/>
      <c r="HRK587" s="68"/>
      <c r="HRL587" s="68"/>
      <c r="HRM587" s="68"/>
      <c r="HRN587" s="68"/>
      <c r="HRO587" s="68"/>
      <c r="HRP587" s="68"/>
      <c r="HRQ587" s="68"/>
      <c r="HRR587" s="68"/>
      <c r="HRS587" s="68"/>
      <c r="HRT587" s="68"/>
      <c r="HRU587" s="68"/>
      <c r="HRV587" s="68"/>
      <c r="HRW587" s="68"/>
      <c r="HRX587" s="68"/>
      <c r="HRY587" s="68"/>
      <c r="HRZ587" s="68"/>
      <c r="HSA587" s="68"/>
      <c r="HSB587" s="68"/>
      <c r="HSC587" s="68"/>
      <c r="HSD587" s="68"/>
      <c r="HSE587" s="68"/>
      <c r="HSF587" s="68"/>
      <c r="HSG587" s="68"/>
      <c r="HSH587" s="68"/>
      <c r="HSI587" s="68"/>
      <c r="HSJ587" s="68"/>
      <c r="HSK587" s="68"/>
      <c r="HSL587" s="68"/>
      <c r="HSM587" s="68"/>
      <c r="HSN587" s="68"/>
      <c r="HSO587" s="68"/>
      <c r="HSP587" s="68"/>
      <c r="HSQ587" s="68"/>
      <c r="HSR587" s="68"/>
      <c r="HSS587" s="68"/>
      <c r="HST587" s="68"/>
      <c r="HSU587" s="68"/>
      <c r="HSV587" s="68"/>
      <c r="HSW587" s="68"/>
      <c r="HSX587" s="68"/>
      <c r="HSY587" s="68"/>
      <c r="HSZ587" s="68"/>
      <c r="HTA587" s="68"/>
      <c r="HTB587" s="68"/>
      <c r="HTC587" s="68"/>
      <c r="HTD587" s="68"/>
      <c r="HTE587" s="68"/>
      <c r="HTF587" s="68"/>
      <c r="HTG587" s="68"/>
      <c r="HTH587" s="68"/>
      <c r="HTI587" s="68"/>
      <c r="HTJ587" s="68"/>
      <c r="HTK587" s="68"/>
      <c r="HTL587" s="68"/>
      <c r="HTM587" s="68"/>
      <c r="HTN587" s="68"/>
      <c r="HTO587" s="68"/>
      <c r="HTP587" s="68"/>
      <c r="HTQ587" s="68"/>
      <c r="HTR587" s="68"/>
      <c r="HTS587" s="68"/>
      <c r="HTT587" s="68"/>
      <c r="HTU587" s="68"/>
      <c r="HTV587" s="68"/>
      <c r="HTW587" s="68"/>
      <c r="HTX587" s="68"/>
      <c r="HTY587" s="68"/>
      <c r="HTZ587" s="68"/>
      <c r="HUA587" s="68"/>
      <c r="HUB587" s="68"/>
      <c r="HUC587" s="68"/>
      <c r="HUD587" s="68"/>
      <c r="HUE587" s="68"/>
      <c r="HUF587" s="68"/>
      <c r="HUG587" s="68"/>
      <c r="HUH587" s="68"/>
      <c r="HUI587" s="68"/>
      <c r="HUJ587" s="68"/>
      <c r="HUK587" s="68"/>
      <c r="HUL587" s="68"/>
      <c r="HUM587" s="68"/>
      <c r="HUN587" s="68"/>
      <c r="HUO587" s="68"/>
      <c r="HUP587" s="68"/>
      <c r="HUQ587" s="68"/>
      <c r="HUR587" s="68"/>
      <c r="HUS587" s="68"/>
      <c r="HUT587" s="68"/>
      <c r="HUU587" s="68"/>
      <c r="HUV587" s="68"/>
      <c r="HUW587" s="68"/>
      <c r="HUX587" s="68"/>
      <c r="HUY587" s="68"/>
      <c r="HUZ587" s="68"/>
      <c r="HVA587" s="68"/>
      <c r="HVB587" s="68"/>
      <c r="HVC587" s="68"/>
      <c r="HVD587" s="68"/>
      <c r="HVE587" s="68"/>
      <c r="HVF587" s="68"/>
      <c r="HVG587" s="68"/>
      <c r="HVH587" s="68"/>
      <c r="HVI587" s="68"/>
      <c r="HVJ587" s="68"/>
      <c r="HVK587" s="68"/>
      <c r="HVL587" s="68"/>
      <c r="HVM587" s="68"/>
      <c r="HVN587" s="68"/>
      <c r="HVO587" s="68"/>
      <c r="HVP587" s="68"/>
      <c r="HVQ587" s="68"/>
      <c r="HVR587" s="68"/>
      <c r="HVS587" s="68"/>
      <c r="HVT587" s="68"/>
      <c r="HVU587" s="68"/>
      <c r="HVV587" s="68"/>
      <c r="HVW587" s="68"/>
      <c r="HVX587" s="68"/>
      <c r="HVY587" s="68"/>
      <c r="HVZ587" s="68"/>
      <c r="HWA587" s="68"/>
      <c r="HWB587" s="68"/>
      <c r="HWC587" s="68"/>
      <c r="HWD587" s="68"/>
      <c r="HWE587" s="68"/>
      <c r="HWF587" s="68"/>
      <c r="HWG587" s="68"/>
      <c r="HWH587" s="68"/>
      <c r="HWI587" s="68"/>
      <c r="HWJ587" s="68"/>
      <c r="HWK587" s="68"/>
      <c r="HWL587" s="68"/>
      <c r="HWM587" s="68"/>
      <c r="HWN587" s="68"/>
      <c r="HWO587" s="68"/>
      <c r="HWP587" s="68"/>
      <c r="HWQ587" s="68"/>
      <c r="HWR587" s="68"/>
      <c r="HWS587" s="68"/>
      <c r="HWT587" s="68"/>
      <c r="HWU587" s="68"/>
      <c r="HWV587" s="68"/>
      <c r="HWW587" s="68"/>
      <c r="HWX587" s="68"/>
      <c r="HWY587" s="68"/>
      <c r="HWZ587" s="68"/>
      <c r="HXA587" s="68"/>
      <c r="HXB587" s="68"/>
      <c r="HXC587" s="68"/>
      <c r="HXD587" s="68"/>
      <c r="HXE587" s="68"/>
      <c r="HXF587" s="68"/>
      <c r="HXG587" s="68"/>
      <c r="HXH587" s="68"/>
      <c r="HXI587" s="68"/>
      <c r="HXJ587" s="68"/>
      <c r="HXK587" s="68"/>
      <c r="HXL587" s="68"/>
      <c r="HXM587" s="68"/>
      <c r="HXN587" s="68"/>
      <c r="HXO587" s="68"/>
      <c r="HXP587" s="68"/>
      <c r="HXQ587" s="68"/>
      <c r="HXR587" s="68"/>
      <c r="HXS587" s="68"/>
      <c r="HXT587" s="68"/>
      <c r="HXU587" s="68"/>
      <c r="HXV587" s="68"/>
      <c r="HXW587" s="68"/>
      <c r="HXX587" s="68"/>
      <c r="HXY587" s="68"/>
      <c r="HXZ587" s="68"/>
      <c r="HYA587" s="68"/>
      <c r="HYB587" s="68"/>
      <c r="HYC587" s="68"/>
      <c r="HYD587" s="68"/>
      <c r="HYE587" s="68"/>
      <c r="HYF587" s="68"/>
      <c r="HYG587" s="68"/>
      <c r="HYH587" s="68"/>
      <c r="HYI587" s="68"/>
      <c r="HYJ587" s="68"/>
      <c r="HYK587" s="68"/>
      <c r="HYL587" s="68"/>
      <c r="HYM587" s="68"/>
      <c r="HYN587" s="68"/>
      <c r="HYO587" s="68"/>
      <c r="HYP587" s="68"/>
      <c r="HYQ587" s="68"/>
      <c r="HYR587" s="68"/>
      <c r="HYS587" s="68"/>
      <c r="HYT587" s="68"/>
      <c r="HYU587" s="68"/>
      <c r="HYV587" s="68"/>
      <c r="HYW587" s="68"/>
      <c r="HYX587" s="68"/>
      <c r="HYY587" s="68"/>
      <c r="HYZ587" s="68"/>
      <c r="HZA587" s="68"/>
      <c r="HZB587" s="68"/>
      <c r="HZC587" s="68"/>
      <c r="HZD587" s="68"/>
      <c r="HZE587" s="68"/>
      <c r="HZF587" s="68"/>
      <c r="HZG587" s="68"/>
      <c r="HZH587" s="68"/>
      <c r="HZI587" s="68"/>
      <c r="HZJ587" s="68"/>
      <c r="HZK587" s="68"/>
      <c r="HZL587" s="68"/>
      <c r="HZM587" s="68"/>
      <c r="HZN587" s="68"/>
      <c r="HZO587" s="68"/>
      <c r="HZP587" s="68"/>
      <c r="HZQ587" s="68"/>
      <c r="HZR587" s="68"/>
      <c r="HZS587" s="68"/>
      <c r="HZT587" s="68"/>
      <c r="HZU587" s="68"/>
      <c r="HZV587" s="68"/>
      <c r="HZW587" s="68"/>
      <c r="HZX587" s="68"/>
      <c r="HZY587" s="68"/>
      <c r="HZZ587" s="68"/>
      <c r="IAA587" s="68"/>
      <c r="IAB587" s="68"/>
      <c r="IAC587" s="68"/>
      <c r="IAD587" s="68"/>
      <c r="IAE587" s="68"/>
      <c r="IAF587" s="68"/>
      <c r="IAG587" s="68"/>
      <c r="IAH587" s="68"/>
      <c r="IAI587" s="68"/>
      <c r="IAJ587" s="68"/>
      <c r="IAK587" s="68"/>
      <c r="IAL587" s="68"/>
      <c r="IAM587" s="68"/>
      <c r="IAN587" s="68"/>
      <c r="IAO587" s="68"/>
      <c r="IAP587" s="68"/>
      <c r="IAQ587" s="68"/>
      <c r="IAR587" s="68"/>
      <c r="IAS587" s="68"/>
      <c r="IAT587" s="68"/>
      <c r="IAU587" s="68"/>
      <c r="IAV587" s="68"/>
      <c r="IAW587" s="68"/>
      <c r="IAX587" s="68"/>
      <c r="IAY587" s="68"/>
      <c r="IAZ587" s="68"/>
      <c r="IBA587" s="68"/>
      <c r="IBB587" s="68"/>
      <c r="IBC587" s="68"/>
      <c r="IBD587" s="68"/>
      <c r="IBE587" s="68"/>
      <c r="IBF587" s="68"/>
      <c r="IBG587" s="68"/>
      <c r="IBH587" s="68"/>
      <c r="IBI587" s="68"/>
      <c r="IBJ587" s="68"/>
      <c r="IBK587" s="68"/>
      <c r="IBL587" s="68"/>
      <c r="IBM587" s="68"/>
      <c r="IBN587" s="68"/>
      <c r="IBO587" s="68"/>
      <c r="IBP587" s="68"/>
      <c r="IBQ587" s="68"/>
      <c r="IBR587" s="68"/>
      <c r="IBS587" s="68"/>
      <c r="IBT587" s="68"/>
      <c r="IBU587" s="68"/>
      <c r="IBV587" s="68"/>
      <c r="IBW587" s="68"/>
      <c r="IBX587" s="68"/>
      <c r="IBY587" s="68"/>
      <c r="IBZ587" s="68"/>
      <c r="ICA587" s="68"/>
      <c r="ICB587" s="68"/>
      <c r="ICC587" s="68"/>
      <c r="ICD587" s="68"/>
      <c r="ICE587" s="68"/>
      <c r="ICF587" s="68"/>
      <c r="ICG587" s="68"/>
      <c r="ICH587" s="68"/>
      <c r="ICI587" s="68"/>
      <c r="ICJ587" s="68"/>
      <c r="ICK587" s="68"/>
      <c r="ICL587" s="68"/>
      <c r="ICM587" s="68"/>
      <c r="ICN587" s="68"/>
      <c r="ICO587" s="68"/>
      <c r="ICP587" s="68"/>
      <c r="ICQ587" s="68"/>
      <c r="ICR587" s="68"/>
      <c r="ICS587" s="68"/>
      <c r="ICT587" s="68"/>
      <c r="ICU587" s="68"/>
      <c r="ICV587" s="68"/>
      <c r="ICW587" s="68"/>
      <c r="ICX587" s="68"/>
      <c r="ICY587" s="68"/>
      <c r="ICZ587" s="68"/>
      <c r="IDA587" s="68"/>
      <c r="IDB587" s="68"/>
      <c r="IDC587" s="68"/>
      <c r="IDD587" s="68"/>
      <c r="IDE587" s="68"/>
      <c r="IDF587" s="68"/>
      <c r="IDG587" s="68"/>
      <c r="IDH587" s="68"/>
      <c r="IDI587" s="68"/>
      <c r="IDJ587" s="68"/>
      <c r="IDK587" s="68"/>
      <c r="IDL587" s="68"/>
      <c r="IDM587" s="68"/>
      <c r="IDN587" s="68"/>
      <c r="IDO587" s="68"/>
      <c r="IDP587" s="68"/>
      <c r="IDQ587" s="68"/>
      <c r="IDR587" s="68"/>
      <c r="IDS587" s="68"/>
      <c r="IDT587" s="68"/>
      <c r="IDU587" s="68"/>
      <c r="IDV587" s="68"/>
      <c r="IDW587" s="68"/>
      <c r="IDX587" s="68"/>
      <c r="IDY587" s="68"/>
      <c r="IDZ587" s="68"/>
      <c r="IEA587" s="68"/>
      <c r="IEB587" s="68"/>
      <c r="IEC587" s="68"/>
      <c r="IED587" s="68"/>
      <c r="IEE587" s="68"/>
      <c r="IEF587" s="68"/>
      <c r="IEG587" s="68"/>
      <c r="IEH587" s="68"/>
      <c r="IEI587" s="68"/>
      <c r="IEJ587" s="68"/>
      <c r="IEK587" s="68"/>
      <c r="IEL587" s="68"/>
      <c r="IEM587" s="68"/>
      <c r="IEN587" s="68"/>
      <c r="IEO587" s="68"/>
      <c r="IEP587" s="68"/>
      <c r="IEQ587" s="68"/>
      <c r="IER587" s="68"/>
      <c r="IES587" s="68"/>
      <c r="IET587" s="68"/>
      <c r="IEU587" s="68"/>
      <c r="IEV587" s="68"/>
      <c r="IEW587" s="68"/>
      <c r="IEX587" s="68"/>
      <c r="IEY587" s="68"/>
      <c r="IEZ587" s="68"/>
      <c r="IFA587" s="68"/>
      <c r="IFB587" s="68"/>
      <c r="IFC587" s="68"/>
      <c r="IFD587" s="68"/>
      <c r="IFE587" s="68"/>
      <c r="IFF587" s="68"/>
      <c r="IFG587" s="68"/>
      <c r="IFH587" s="68"/>
      <c r="IFI587" s="68"/>
      <c r="IFJ587" s="68"/>
      <c r="IFK587" s="68"/>
      <c r="IFL587" s="68"/>
      <c r="IFM587" s="68"/>
      <c r="IFN587" s="68"/>
      <c r="IFO587" s="68"/>
      <c r="IFP587" s="68"/>
      <c r="IFQ587" s="68"/>
      <c r="IFR587" s="68"/>
      <c r="IFS587" s="68"/>
      <c r="IFT587" s="68"/>
      <c r="IFU587" s="68"/>
      <c r="IFV587" s="68"/>
      <c r="IFW587" s="68"/>
      <c r="IFX587" s="68"/>
      <c r="IFY587" s="68"/>
      <c r="IFZ587" s="68"/>
      <c r="IGA587" s="68"/>
      <c r="IGB587" s="68"/>
      <c r="IGC587" s="68"/>
      <c r="IGD587" s="68"/>
      <c r="IGE587" s="68"/>
      <c r="IGF587" s="68"/>
      <c r="IGG587" s="68"/>
      <c r="IGH587" s="68"/>
      <c r="IGI587" s="68"/>
      <c r="IGJ587" s="68"/>
      <c r="IGK587" s="68"/>
      <c r="IGL587" s="68"/>
      <c r="IGM587" s="68"/>
      <c r="IGN587" s="68"/>
      <c r="IGO587" s="68"/>
      <c r="IGP587" s="68"/>
      <c r="IGQ587" s="68"/>
      <c r="IGR587" s="68"/>
      <c r="IGS587" s="68"/>
      <c r="IGT587" s="68"/>
      <c r="IGU587" s="68"/>
      <c r="IGV587" s="68"/>
      <c r="IGW587" s="68"/>
      <c r="IGX587" s="68"/>
      <c r="IGY587" s="68"/>
      <c r="IGZ587" s="68"/>
      <c r="IHA587" s="68"/>
      <c r="IHB587" s="68"/>
      <c r="IHC587" s="68"/>
      <c r="IHD587" s="68"/>
      <c r="IHE587" s="68"/>
      <c r="IHF587" s="68"/>
      <c r="IHG587" s="68"/>
      <c r="IHH587" s="68"/>
      <c r="IHI587" s="68"/>
      <c r="IHJ587" s="68"/>
      <c r="IHK587" s="68"/>
      <c r="IHL587" s="68"/>
      <c r="IHM587" s="68"/>
      <c r="IHN587" s="68"/>
      <c r="IHO587" s="68"/>
      <c r="IHP587" s="68"/>
      <c r="IHQ587" s="68"/>
      <c r="IHR587" s="68"/>
      <c r="IHS587" s="68"/>
      <c r="IHT587" s="68"/>
      <c r="IHU587" s="68"/>
      <c r="IHV587" s="68"/>
      <c r="IHW587" s="68"/>
      <c r="IHX587" s="68"/>
      <c r="IHY587" s="68"/>
      <c r="IHZ587" s="68"/>
      <c r="IIA587" s="68"/>
      <c r="IIB587" s="68"/>
      <c r="IIC587" s="68"/>
      <c r="IID587" s="68"/>
      <c r="IIE587" s="68"/>
      <c r="IIF587" s="68"/>
      <c r="IIG587" s="68"/>
      <c r="IIH587" s="68"/>
      <c r="III587" s="68"/>
      <c r="IIJ587" s="68"/>
      <c r="IIK587" s="68"/>
      <c r="IIL587" s="68"/>
      <c r="IIM587" s="68"/>
      <c r="IIN587" s="68"/>
      <c r="IIO587" s="68"/>
      <c r="IIP587" s="68"/>
      <c r="IIQ587" s="68"/>
      <c r="IIR587" s="68"/>
      <c r="IIS587" s="68"/>
      <c r="IIT587" s="68"/>
      <c r="IIU587" s="68"/>
      <c r="IIV587" s="68"/>
      <c r="IIW587" s="68"/>
      <c r="IIX587" s="68"/>
      <c r="IIY587" s="68"/>
      <c r="IIZ587" s="68"/>
      <c r="IJA587" s="68"/>
      <c r="IJB587" s="68"/>
      <c r="IJC587" s="68"/>
      <c r="IJD587" s="68"/>
      <c r="IJE587" s="68"/>
      <c r="IJF587" s="68"/>
      <c r="IJG587" s="68"/>
      <c r="IJH587" s="68"/>
      <c r="IJI587" s="68"/>
      <c r="IJJ587" s="68"/>
      <c r="IJK587" s="68"/>
      <c r="IJL587" s="68"/>
      <c r="IJM587" s="68"/>
      <c r="IJN587" s="68"/>
      <c r="IJO587" s="68"/>
      <c r="IJP587" s="68"/>
      <c r="IJQ587" s="68"/>
      <c r="IJR587" s="68"/>
      <c r="IJS587" s="68"/>
      <c r="IJT587" s="68"/>
      <c r="IJU587" s="68"/>
      <c r="IJV587" s="68"/>
      <c r="IJW587" s="68"/>
      <c r="IJX587" s="68"/>
      <c r="IJY587" s="68"/>
      <c r="IJZ587" s="68"/>
      <c r="IKA587" s="68"/>
      <c r="IKB587" s="68"/>
      <c r="IKC587" s="68"/>
      <c r="IKD587" s="68"/>
      <c r="IKE587" s="68"/>
      <c r="IKF587" s="68"/>
      <c r="IKG587" s="68"/>
      <c r="IKH587" s="68"/>
      <c r="IKI587" s="68"/>
      <c r="IKJ587" s="68"/>
      <c r="IKK587" s="68"/>
      <c r="IKL587" s="68"/>
      <c r="IKM587" s="68"/>
      <c r="IKN587" s="68"/>
      <c r="IKO587" s="68"/>
      <c r="IKP587" s="68"/>
      <c r="IKQ587" s="68"/>
      <c r="IKR587" s="68"/>
      <c r="IKS587" s="68"/>
      <c r="IKT587" s="68"/>
      <c r="IKU587" s="68"/>
      <c r="IKV587" s="68"/>
      <c r="IKW587" s="68"/>
      <c r="IKX587" s="68"/>
      <c r="IKY587" s="68"/>
      <c r="IKZ587" s="68"/>
      <c r="ILA587" s="68"/>
      <c r="ILB587" s="68"/>
      <c r="ILC587" s="68"/>
      <c r="ILD587" s="68"/>
      <c r="ILE587" s="68"/>
      <c r="ILF587" s="68"/>
      <c r="ILG587" s="68"/>
      <c r="ILH587" s="68"/>
      <c r="ILI587" s="68"/>
      <c r="ILJ587" s="68"/>
      <c r="ILK587" s="68"/>
      <c r="ILL587" s="68"/>
      <c r="ILM587" s="68"/>
      <c r="ILN587" s="68"/>
      <c r="ILO587" s="68"/>
      <c r="ILP587" s="68"/>
      <c r="ILQ587" s="68"/>
      <c r="ILR587" s="68"/>
      <c r="ILS587" s="68"/>
      <c r="ILT587" s="68"/>
      <c r="ILU587" s="68"/>
      <c r="ILV587" s="68"/>
      <c r="ILW587" s="68"/>
      <c r="ILX587" s="68"/>
      <c r="ILY587" s="68"/>
      <c r="ILZ587" s="68"/>
      <c r="IMA587" s="68"/>
      <c r="IMB587" s="68"/>
      <c r="IMC587" s="68"/>
      <c r="IMD587" s="68"/>
      <c r="IME587" s="68"/>
      <c r="IMF587" s="68"/>
      <c r="IMG587" s="68"/>
      <c r="IMH587" s="68"/>
      <c r="IMI587" s="68"/>
      <c r="IMJ587" s="68"/>
      <c r="IMK587" s="68"/>
      <c r="IML587" s="68"/>
      <c r="IMM587" s="68"/>
      <c r="IMN587" s="68"/>
      <c r="IMO587" s="68"/>
      <c r="IMP587" s="68"/>
      <c r="IMQ587" s="68"/>
      <c r="IMR587" s="68"/>
      <c r="IMS587" s="68"/>
      <c r="IMT587" s="68"/>
      <c r="IMU587" s="68"/>
      <c r="IMV587" s="68"/>
      <c r="IMW587" s="68"/>
      <c r="IMX587" s="68"/>
      <c r="IMY587" s="68"/>
      <c r="IMZ587" s="68"/>
      <c r="INA587" s="68"/>
      <c r="INB587" s="68"/>
      <c r="INC587" s="68"/>
      <c r="IND587" s="68"/>
      <c r="INE587" s="68"/>
      <c r="INF587" s="68"/>
      <c r="ING587" s="68"/>
      <c r="INH587" s="68"/>
      <c r="INI587" s="68"/>
      <c r="INJ587" s="68"/>
      <c r="INK587" s="68"/>
      <c r="INL587" s="68"/>
      <c r="INM587" s="68"/>
      <c r="INN587" s="68"/>
      <c r="INO587" s="68"/>
      <c r="INP587" s="68"/>
      <c r="INQ587" s="68"/>
      <c r="INR587" s="68"/>
      <c r="INS587" s="68"/>
      <c r="INT587" s="68"/>
      <c r="INU587" s="68"/>
      <c r="INV587" s="68"/>
      <c r="INW587" s="68"/>
      <c r="INX587" s="68"/>
      <c r="INY587" s="68"/>
      <c r="INZ587" s="68"/>
      <c r="IOA587" s="68"/>
      <c r="IOB587" s="68"/>
      <c r="IOC587" s="68"/>
      <c r="IOD587" s="68"/>
      <c r="IOE587" s="68"/>
      <c r="IOF587" s="68"/>
      <c r="IOG587" s="68"/>
      <c r="IOH587" s="68"/>
      <c r="IOI587" s="68"/>
      <c r="IOJ587" s="68"/>
      <c r="IOK587" s="68"/>
      <c r="IOL587" s="68"/>
      <c r="IOM587" s="68"/>
      <c r="ION587" s="68"/>
      <c r="IOO587" s="68"/>
      <c r="IOP587" s="68"/>
      <c r="IOQ587" s="68"/>
      <c r="IOR587" s="68"/>
      <c r="IOS587" s="68"/>
      <c r="IOT587" s="68"/>
      <c r="IOU587" s="68"/>
      <c r="IOV587" s="68"/>
      <c r="IOW587" s="68"/>
      <c r="IOX587" s="68"/>
      <c r="IOY587" s="68"/>
      <c r="IOZ587" s="68"/>
      <c r="IPA587" s="68"/>
      <c r="IPB587" s="68"/>
      <c r="IPC587" s="68"/>
      <c r="IPD587" s="68"/>
      <c r="IPE587" s="68"/>
      <c r="IPF587" s="68"/>
      <c r="IPG587" s="68"/>
      <c r="IPH587" s="68"/>
      <c r="IPI587" s="68"/>
      <c r="IPJ587" s="68"/>
      <c r="IPK587" s="68"/>
      <c r="IPL587" s="68"/>
      <c r="IPM587" s="68"/>
      <c r="IPN587" s="68"/>
      <c r="IPO587" s="68"/>
      <c r="IPP587" s="68"/>
      <c r="IPQ587" s="68"/>
      <c r="IPR587" s="68"/>
      <c r="IPS587" s="68"/>
      <c r="IPT587" s="68"/>
      <c r="IPU587" s="68"/>
      <c r="IPV587" s="68"/>
      <c r="IPW587" s="68"/>
      <c r="IPX587" s="68"/>
      <c r="IPY587" s="68"/>
      <c r="IPZ587" s="68"/>
      <c r="IQA587" s="68"/>
      <c r="IQB587" s="68"/>
      <c r="IQC587" s="68"/>
      <c r="IQD587" s="68"/>
      <c r="IQE587" s="68"/>
      <c r="IQF587" s="68"/>
      <c r="IQG587" s="68"/>
      <c r="IQH587" s="68"/>
      <c r="IQI587" s="68"/>
      <c r="IQJ587" s="68"/>
      <c r="IQK587" s="68"/>
      <c r="IQL587" s="68"/>
      <c r="IQM587" s="68"/>
      <c r="IQN587" s="68"/>
      <c r="IQO587" s="68"/>
      <c r="IQP587" s="68"/>
      <c r="IQQ587" s="68"/>
      <c r="IQR587" s="68"/>
      <c r="IQS587" s="68"/>
      <c r="IQT587" s="68"/>
      <c r="IQU587" s="68"/>
      <c r="IQV587" s="68"/>
      <c r="IQW587" s="68"/>
      <c r="IQX587" s="68"/>
      <c r="IQY587" s="68"/>
      <c r="IQZ587" s="68"/>
      <c r="IRA587" s="68"/>
      <c r="IRB587" s="68"/>
      <c r="IRC587" s="68"/>
      <c r="IRD587" s="68"/>
      <c r="IRE587" s="68"/>
      <c r="IRF587" s="68"/>
      <c r="IRG587" s="68"/>
      <c r="IRH587" s="68"/>
      <c r="IRI587" s="68"/>
      <c r="IRJ587" s="68"/>
      <c r="IRK587" s="68"/>
      <c r="IRL587" s="68"/>
      <c r="IRM587" s="68"/>
      <c r="IRN587" s="68"/>
      <c r="IRO587" s="68"/>
      <c r="IRP587" s="68"/>
      <c r="IRQ587" s="68"/>
      <c r="IRR587" s="68"/>
      <c r="IRS587" s="68"/>
      <c r="IRT587" s="68"/>
      <c r="IRU587" s="68"/>
      <c r="IRV587" s="68"/>
      <c r="IRW587" s="68"/>
      <c r="IRX587" s="68"/>
      <c r="IRY587" s="68"/>
      <c r="IRZ587" s="68"/>
      <c r="ISA587" s="68"/>
      <c r="ISB587" s="68"/>
      <c r="ISC587" s="68"/>
      <c r="ISD587" s="68"/>
      <c r="ISE587" s="68"/>
      <c r="ISF587" s="68"/>
      <c r="ISG587" s="68"/>
      <c r="ISH587" s="68"/>
      <c r="ISI587" s="68"/>
      <c r="ISJ587" s="68"/>
      <c r="ISK587" s="68"/>
      <c r="ISL587" s="68"/>
      <c r="ISM587" s="68"/>
      <c r="ISN587" s="68"/>
      <c r="ISO587" s="68"/>
      <c r="ISP587" s="68"/>
      <c r="ISQ587" s="68"/>
      <c r="ISR587" s="68"/>
      <c r="ISS587" s="68"/>
      <c r="IST587" s="68"/>
      <c r="ISU587" s="68"/>
      <c r="ISV587" s="68"/>
      <c r="ISW587" s="68"/>
      <c r="ISX587" s="68"/>
      <c r="ISY587" s="68"/>
      <c r="ISZ587" s="68"/>
      <c r="ITA587" s="68"/>
      <c r="ITB587" s="68"/>
      <c r="ITC587" s="68"/>
      <c r="ITD587" s="68"/>
      <c r="ITE587" s="68"/>
      <c r="ITF587" s="68"/>
      <c r="ITG587" s="68"/>
      <c r="ITH587" s="68"/>
      <c r="ITI587" s="68"/>
      <c r="ITJ587" s="68"/>
      <c r="ITK587" s="68"/>
      <c r="ITL587" s="68"/>
      <c r="ITM587" s="68"/>
      <c r="ITN587" s="68"/>
      <c r="ITO587" s="68"/>
      <c r="ITP587" s="68"/>
      <c r="ITQ587" s="68"/>
      <c r="ITR587" s="68"/>
      <c r="ITS587" s="68"/>
      <c r="ITT587" s="68"/>
      <c r="ITU587" s="68"/>
      <c r="ITV587" s="68"/>
      <c r="ITW587" s="68"/>
      <c r="ITX587" s="68"/>
      <c r="ITY587" s="68"/>
      <c r="ITZ587" s="68"/>
      <c r="IUA587" s="68"/>
      <c r="IUB587" s="68"/>
      <c r="IUC587" s="68"/>
      <c r="IUD587" s="68"/>
      <c r="IUE587" s="68"/>
      <c r="IUF587" s="68"/>
      <c r="IUG587" s="68"/>
      <c r="IUH587" s="68"/>
      <c r="IUI587" s="68"/>
      <c r="IUJ587" s="68"/>
      <c r="IUK587" s="68"/>
      <c r="IUL587" s="68"/>
      <c r="IUM587" s="68"/>
      <c r="IUN587" s="68"/>
      <c r="IUO587" s="68"/>
      <c r="IUP587" s="68"/>
      <c r="IUQ587" s="68"/>
      <c r="IUR587" s="68"/>
      <c r="IUS587" s="68"/>
      <c r="IUT587" s="68"/>
      <c r="IUU587" s="68"/>
      <c r="IUV587" s="68"/>
      <c r="IUW587" s="68"/>
      <c r="IUX587" s="68"/>
      <c r="IUY587" s="68"/>
      <c r="IUZ587" s="68"/>
      <c r="IVA587" s="68"/>
      <c r="IVB587" s="68"/>
      <c r="IVC587" s="68"/>
      <c r="IVD587" s="68"/>
      <c r="IVE587" s="68"/>
      <c r="IVF587" s="68"/>
      <c r="IVG587" s="68"/>
      <c r="IVH587" s="68"/>
      <c r="IVI587" s="68"/>
      <c r="IVJ587" s="68"/>
      <c r="IVK587" s="68"/>
      <c r="IVL587" s="68"/>
      <c r="IVM587" s="68"/>
      <c r="IVN587" s="68"/>
      <c r="IVO587" s="68"/>
      <c r="IVP587" s="68"/>
      <c r="IVQ587" s="68"/>
      <c r="IVR587" s="68"/>
      <c r="IVS587" s="68"/>
      <c r="IVT587" s="68"/>
      <c r="IVU587" s="68"/>
      <c r="IVV587" s="68"/>
      <c r="IVW587" s="68"/>
      <c r="IVX587" s="68"/>
      <c r="IVY587" s="68"/>
      <c r="IVZ587" s="68"/>
      <c r="IWA587" s="68"/>
      <c r="IWB587" s="68"/>
      <c r="IWC587" s="68"/>
      <c r="IWD587" s="68"/>
      <c r="IWE587" s="68"/>
      <c r="IWF587" s="68"/>
      <c r="IWG587" s="68"/>
      <c r="IWH587" s="68"/>
      <c r="IWI587" s="68"/>
      <c r="IWJ587" s="68"/>
      <c r="IWK587" s="68"/>
      <c r="IWL587" s="68"/>
      <c r="IWM587" s="68"/>
      <c r="IWN587" s="68"/>
      <c r="IWO587" s="68"/>
      <c r="IWP587" s="68"/>
      <c r="IWQ587" s="68"/>
      <c r="IWR587" s="68"/>
      <c r="IWS587" s="68"/>
      <c r="IWT587" s="68"/>
      <c r="IWU587" s="68"/>
      <c r="IWV587" s="68"/>
      <c r="IWW587" s="68"/>
      <c r="IWX587" s="68"/>
      <c r="IWY587" s="68"/>
      <c r="IWZ587" s="68"/>
      <c r="IXA587" s="68"/>
      <c r="IXB587" s="68"/>
      <c r="IXC587" s="68"/>
      <c r="IXD587" s="68"/>
      <c r="IXE587" s="68"/>
      <c r="IXF587" s="68"/>
      <c r="IXG587" s="68"/>
      <c r="IXH587" s="68"/>
      <c r="IXI587" s="68"/>
      <c r="IXJ587" s="68"/>
      <c r="IXK587" s="68"/>
      <c r="IXL587" s="68"/>
      <c r="IXM587" s="68"/>
      <c r="IXN587" s="68"/>
      <c r="IXO587" s="68"/>
      <c r="IXP587" s="68"/>
      <c r="IXQ587" s="68"/>
      <c r="IXR587" s="68"/>
      <c r="IXS587" s="68"/>
      <c r="IXT587" s="68"/>
      <c r="IXU587" s="68"/>
      <c r="IXV587" s="68"/>
      <c r="IXW587" s="68"/>
      <c r="IXX587" s="68"/>
      <c r="IXY587" s="68"/>
      <c r="IXZ587" s="68"/>
      <c r="IYA587" s="68"/>
      <c r="IYB587" s="68"/>
      <c r="IYC587" s="68"/>
      <c r="IYD587" s="68"/>
      <c r="IYE587" s="68"/>
      <c r="IYF587" s="68"/>
      <c r="IYG587" s="68"/>
      <c r="IYH587" s="68"/>
      <c r="IYI587" s="68"/>
      <c r="IYJ587" s="68"/>
      <c r="IYK587" s="68"/>
      <c r="IYL587" s="68"/>
      <c r="IYM587" s="68"/>
      <c r="IYN587" s="68"/>
      <c r="IYO587" s="68"/>
      <c r="IYP587" s="68"/>
      <c r="IYQ587" s="68"/>
      <c r="IYR587" s="68"/>
      <c r="IYS587" s="68"/>
      <c r="IYT587" s="68"/>
      <c r="IYU587" s="68"/>
      <c r="IYV587" s="68"/>
      <c r="IYW587" s="68"/>
      <c r="IYX587" s="68"/>
      <c r="IYY587" s="68"/>
      <c r="IYZ587" s="68"/>
      <c r="IZA587" s="68"/>
      <c r="IZB587" s="68"/>
      <c r="IZC587" s="68"/>
      <c r="IZD587" s="68"/>
      <c r="IZE587" s="68"/>
      <c r="IZF587" s="68"/>
      <c r="IZG587" s="68"/>
      <c r="IZH587" s="68"/>
      <c r="IZI587" s="68"/>
      <c r="IZJ587" s="68"/>
      <c r="IZK587" s="68"/>
      <c r="IZL587" s="68"/>
      <c r="IZM587" s="68"/>
      <c r="IZN587" s="68"/>
      <c r="IZO587" s="68"/>
      <c r="IZP587" s="68"/>
      <c r="IZQ587" s="68"/>
      <c r="IZR587" s="68"/>
      <c r="IZS587" s="68"/>
      <c r="IZT587" s="68"/>
      <c r="IZU587" s="68"/>
      <c r="IZV587" s="68"/>
      <c r="IZW587" s="68"/>
      <c r="IZX587" s="68"/>
      <c r="IZY587" s="68"/>
      <c r="IZZ587" s="68"/>
      <c r="JAA587" s="68"/>
      <c r="JAB587" s="68"/>
      <c r="JAC587" s="68"/>
      <c r="JAD587" s="68"/>
      <c r="JAE587" s="68"/>
      <c r="JAF587" s="68"/>
      <c r="JAG587" s="68"/>
      <c r="JAH587" s="68"/>
      <c r="JAI587" s="68"/>
      <c r="JAJ587" s="68"/>
      <c r="JAK587" s="68"/>
      <c r="JAL587" s="68"/>
      <c r="JAM587" s="68"/>
      <c r="JAN587" s="68"/>
      <c r="JAO587" s="68"/>
      <c r="JAP587" s="68"/>
      <c r="JAQ587" s="68"/>
      <c r="JAR587" s="68"/>
      <c r="JAS587" s="68"/>
      <c r="JAT587" s="68"/>
      <c r="JAU587" s="68"/>
      <c r="JAV587" s="68"/>
      <c r="JAW587" s="68"/>
      <c r="JAX587" s="68"/>
      <c r="JAY587" s="68"/>
      <c r="JAZ587" s="68"/>
      <c r="JBA587" s="68"/>
      <c r="JBB587" s="68"/>
      <c r="JBC587" s="68"/>
      <c r="JBD587" s="68"/>
      <c r="JBE587" s="68"/>
      <c r="JBF587" s="68"/>
      <c r="JBG587" s="68"/>
      <c r="JBH587" s="68"/>
      <c r="JBI587" s="68"/>
      <c r="JBJ587" s="68"/>
      <c r="JBK587" s="68"/>
      <c r="JBL587" s="68"/>
      <c r="JBM587" s="68"/>
      <c r="JBN587" s="68"/>
      <c r="JBO587" s="68"/>
      <c r="JBP587" s="68"/>
      <c r="JBQ587" s="68"/>
      <c r="JBR587" s="68"/>
      <c r="JBS587" s="68"/>
      <c r="JBT587" s="68"/>
      <c r="JBU587" s="68"/>
      <c r="JBV587" s="68"/>
      <c r="JBW587" s="68"/>
      <c r="JBX587" s="68"/>
      <c r="JBY587" s="68"/>
      <c r="JBZ587" s="68"/>
      <c r="JCA587" s="68"/>
      <c r="JCB587" s="68"/>
      <c r="JCC587" s="68"/>
      <c r="JCD587" s="68"/>
      <c r="JCE587" s="68"/>
      <c r="JCF587" s="68"/>
      <c r="JCG587" s="68"/>
      <c r="JCH587" s="68"/>
      <c r="JCI587" s="68"/>
      <c r="JCJ587" s="68"/>
      <c r="JCK587" s="68"/>
      <c r="JCL587" s="68"/>
      <c r="JCM587" s="68"/>
      <c r="JCN587" s="68"/>
      <c r="JCO587" s="68"/>
      <c r="JCP587" s="68"/>
      <c r="JCQ587" s="68"/>
      <c r="JCR587" s="68"/>
      <c r="JCS587" s="68"/>
      <c r="JCT587" s="68"/>
      <c r="JCU587" s="68"/>
      <c r="JCV587" s="68"/>
      <c r="JCW587" s="68"/>
      <c r="JCX587" s="68"/>
      <c r="JCY587" s="68"/>
      <c r="JCZ587" s="68"/>
      <c r="JDA587" s="68"/>
      <c r="JDB587" s="68"/>
      <c r="JDC587" s="68"/>
      <c r="JDD587" s="68"/>
      <c r="JDE587" s="68"/>
      <c r="JDF587" s="68"/>
      <c r="JDG587" s="68"/>
      <c r="JDH587" s="68"/>
      <c r="JDI587" s="68"/>
      <c r="JDJ587" s="68"/>
      <c r="JDK587" s="68"/>
      <c r="JDL587" s="68"/>
      <c r="JDM587" s="68"/>
      <c r="JDN587" s="68"/>
      <c r="JDO587" s="68"/>
      <c r="JDP587" s="68"/>
      <c r="JDQ587" s="68"/>
      <c r="JDR587" s="68"/>
      <c r="JDS587" s="68"/>
      <c r="JDT587" s="68"/>
      <c r="JDU587" s="68"/>
      <c r="JDV587" s="68"/>
      <c r="JDW587" s="68"/>
      <c r="JDX587" s="68"/>
      <c r="JDY587" s="68"/>
      <c r="JDZ587" s="68"/>
      <c r="JEA587" s="68"/>
      <c r="JEB587" s="68"/>
      <c r="JEC587" s="68"/>
      <c r="JED587" s="68"/>
      <c r="JEE587" s="68"/>
      <c r="JEF587" s="68"/>
      <c r="JEG587" s="68"/>
      <c r="JEH587" s="68"/>
      <c r="JEI587" s="68"/>
      <c r="JEJ587" s="68"/>
      <c r="JEK587" s="68"/>
      <c r="JEL587" s="68"/>
      <c r="JEM587" s="68"/>
      <c r="JEN587" s="68"/>
      <c r="JEO587" s="68"/>
      <c r="JEP587" s="68"/>
      <c r="JEQ587" s="68"/>
      <c r="JER587" s="68"/>
      <c r="JES587" s="68"/>
      <c r="JET587" s="68"/>
      <c r="JEU587" s="68"/>
      <c r="JEV587" s="68"/>
      <c r="JEW587" s="68"/>
      <c r="JEX587" s="68"/>
      <c r="JEY587" s="68"/>
      <c r="JEZ587" s="68"/>
      <c r="JFA587" s="68"/>
      <c r="JFB587" s="68"/>
      <c r="JFC587" s="68"/>
      <c r="JFD587" s="68"/>
      <c r="JFE587" s="68"/>
      <c r="JFF587" s="68"/>
      <c r="JFG587" s="68"/>
      <c r="JFH587" s="68"/>
      <c r="JFI587" s="68"/>
      <c r="JFJ587" s="68"/>
      <c r="JFK587" s="68"/>
      <c r="JFL587" s="68"/>
      <c r="JFM587" s="68"/>
      <c r="JFN587" s="68"/>
      <c r="JFO587" s="68"/>
      <c r="JFP587" s="68"/>
      <c r="JFQ587" s="68"/>
      <c r="JFR587" s="68"/>
      <c r="JFS587" s="68"/>
      <c r="JFT587" s="68"/>
      <c r="JFU587" s="68"/>
      <c r="JFV587" s="68"/>
      <c r="JFW587" s="68"/>
      <c r="JFX587" s="68"/>
      <c r="JFY587" s="68"/>
      <c r="JFZ587" s="68"/>
      <c r="JGA587" s="68"/>
      <c r="JGB587" s="68"/>
      <c r="JGC587" s="68"/>
      <c r="JGD587" s="68"/>
      <c r="JGE587" s="68"/>
      <c r="JGF587" s="68"/>
      <c r="JGG587" s="68"/>
      <c r="JGH587" s="68"/>
      <c r="JGI587" s="68"/>
      <c r="JGJ587" s="68"/>
      <c r="JGK587" s="68"/>
      <c r="JGL587" s="68"/>
      <c r="JGM587" s="68"/>
      <c r="JGN587" s="68"/>
      <c r="JGO587" s="68"/>
      <c r="JGP587" s="68"/>
      <c r="JGQ587" s="68"/>
      <c r="JGR587" s="68"/>
      <c r="JGS587" s="68"/>
      <c r="JGT587" s="68"/>
      <c r="JGU587" s="68"/>
      <c r="JGV587" s="68"/>
      <c r="JGW587" s="68"/>
      <c r="JGX587" s="68"/>
      <c r="JGY587" s="68"/>
      <c r="JGZ587" s="68"/>
      <c r="JHA587" s="68"/>
      <c r="JHB587" s="68"/>
      <c r="JHC587" s="68"/>
      <c r="JHD587" s="68"/>
      <c r="JHE587" s="68"/>
      <c r="JHF587" s="68"/>
      <c r="JHG587" s="68"/>
      <c r="JHH587" s="68"/>
      <c r="JHI587" s="68"/>
      <c r="JHJ587" s="68"/>
      <c r="JHK587" s="68"/>
      <c r="JHL587" s="68"/>
      <c r="JHM587" s="68"/>
      <c r="JHN587" s="68"/>
      <c r="JHO587" s="68"/>
      <c r="JHP587" s="68"/>
      <c r="JHQ587" s="68"/>
      <c r="JHR587" s="68"/>
      <c r="JHS587" s="68"/>
      <c r="JHT587" s="68"/>
      <c r="JHU587" s="68"/>
      <c r="JHV587" s="68"/>
      <c r="JHW587" s="68"/>
      <c r="JHX587" s="68"/>
      <c r="JHY587" s="68"/>
      <c r="JHZ587" s="68"/>
      <c r="JIA587" s="68"/>
      <c r="JIB587" s="68"/>
      <c r="JIC587" s="68"/>
      <c r="JID587" s="68"/>
      <c r="JIE587" s="68"/>
      <c r="JIF587" s="68"/>
      <c r="JIG587" s="68"/>
      <c r="JIH587" s="68"/>
      <c r="JII587" s="68"/>
      <c r="JIJ587" s="68"/>
      <c r="JIK587" s="68"/>
      <c r="JIL587" s="68"/>
      <c r="JIM587" s="68"/>
      <c r="JIN587" s="68"/>
      <c r="JIO587" s="68"/>
      <c r="JIP587" s="68"/>
      <c r="JIQ587" s="68"/>
      <c r="JIR587" s="68"/>
      <c r="JIS587" s="68"/>
      <c r="JIT587" s="68"/>
      <c r="JIU587" s="68"/>
      <c r="JIV587" s="68"/>
      <c r="JIW587" s="68"/>
      <c r="JIX587" s="68"/>
      <c r="JIY587" s="68"/>
      <c r="JIZ587" s="68"/>
      <c r="JJA587" s="68"/>
      <c r="JJB587" s="68"/>
      <c r="JJC587" s="68"/>
      <c r="JJD587" s="68"/>
      <c r="JJE587" s="68"/>
      <c r="JJF587" s="68"/>
      <c r="JJG587" s="68"/>
      <c r="JJH587" s="68"/>
      <c r="JJI587" s="68"/>
      <c r="JJJ587" s="68"/>
      <c r="JJK587" s="68"/>
      <c r="JJL587" s="68"/>
      <c r="JJM587" s="68"/>
      <c r="JJN587" s="68"/>
      <c r="JJO587" s="68"/>
      <c r="JJP587" s="68"/>
      <c r="JJQ587" s="68"/>
      <c r="JJR587" s="68"/>
      <c r="JJS587" s="68"/>
      <c r="JJT587" s="68"/>
      <c r="JJU587" s="68"/>
      <c r="JJV587" s="68"/>
      <c r="JJW587" s="68"/>
      <c r="JJX587" s="68"/>
      <c r="JJY587" s="68"/>
      <c r="JJZ587" s="68"/>
      <c r="JKA587" s="68"/>
      <c r="JKB587" s="68"/>
      <c r="JKC587" s="68"/>
      <c r="JKD587" s="68"/>
      <c r="JKE587" s="68"/>
      <c r="JKF587" s="68"/>
      <c r="JKG587" s="68"/>
      <c r="JKH587" s="68"/>
      <c r="JKI587" s="68"/>
      <c r="JKJ587" s="68"/>
      <c r="JKK587" s="68"/>
      <c r="JKL587" s="68"/>
      <c r="JKM587" s="68"/>
      <c r="JKN587" s="68"/>
      <c r="JKO587" s="68"/>
      <c r="JKP587" s="68"/>
      <c r="JKQ587" s="68"/>
      <c r="JKR587" s="68"/>
      <c r="JKS587" s="68"/>
      <c r="JKT587" s="68"/>
      <c r="JKU587" s="68"/>
      <c r="JKV587" s="68"/>
      <c r="JKW587" s="68"/>
      <c r="JKX587" s="68"/>
      <c r="JKY587" s="68"/>
      <c r="JKZ587" s="68"/>
      <c r="JLA587" s="68"/>
      <c r="JLB587" s="68"/>
      <c r="JLC587" s="68"/>
      <c r="JLD587" s="68"/>
      <c r="JLE587" s="68"/>
      <c r="JLF587" s="68"/>
      <c r="JLG587" s="68"/>
      <c r="JLH587" s="68"/>
      <c r="JLI587" s="68"/>
      <c r="JLJ587" s="68"/>
      <c r="JLK587" s="68"/>
      <c r="JLL587" s="68"/>
      <c r="JLM587" s="68"/>
      <c r="JLN587" s="68"/>
      <c r="JLO587" s="68"/>
      <c r="JLP587" s="68"/>
      <c r="JLQ587" s="68"/>
      <c r="JLR587" s="68"/>
      <c r="JLS587" s="68"/>
      <c r="JLT587" s="68"/>
      <c r="JLU587" s="68"/>
      <c r="JLV587" s="68"/>
      <c r="JLW587" s="68"/>
      <c r="JLX587" s="68"/>
      <c r="JLY587" s="68"/>
      <c r="JLZ587" s="68"/>
      <c r="JMA587" s="68"/>
      <c r="JMB587" s="68"/>
      <c r="JMC587" s="68"/>
      <c r="JMD587" s="68"/>
      <c r="JME587" s="68"/>
      <c r="JMF587" s="68"/>
      <c r="JMG587" s="68"/>
      <c r="JMH587" s="68"/>
      <c r="JMI587" s="68"/>
      <c r="JMJ587" s="68"/>
      <c r="JMK587" s="68"/>
      <c r="JML587" s="68"/>
      <c r="JMM587" s="68"/>
      <c r="JMN587" s="68"/>
      <c r="JMO587" s="68"/>
      <c r="JMP587" s="68"/>
      <c r="JMQ587" s="68"/>
      <c r="JMR587" s="68"/>
      <c r="JMS587" s="68"/>
      <c r="JMT587" s="68"/>
      <c r="JMU587" s="68"/>
      <c r="JMV587" s="68"/>
      <c r="JMW587" s="68"/>
      <c r="JMX587" s="68"/>
      <c r="JMY587" s="68"/>
      <c r="JMZ587" s="68"/>
      <c r="JNA587" s="68"/>
      <c r="JNB587" s="68"/>
      <c r="JNC587" s="68"/>
      <c r="JND587" s="68"/>
      <c r="JNE587" s="68"/>
      <c r="JNF587" s="68"/>
      <c r="JNG587" s="68"/>
      <c r="JNH587" s="68"/>
      <c r="JNI587" s="68"/>
      <c r="JNJ587" s="68"/>
      <c r="JNK587" s="68"/>
      <c r="JNL587" s="68"/>
      <c r="JNM587" s="68"/>
      <c r="JNN587" s="68"/>
      <c r="JNO587" s="68"/>
      <c r="JNP587" s="68"/>
      <c r="JNQ587" s="68"/>
      <c r="JNR587" s="68"/>
      <c r="JNS587" s="68"/>
      <c r="JNT587" s="68"/>
      <c r="JNU587" s="68"/>
      <c r="JNV587" s="68"/>
      <c r="JNW587" s="68"/>
      <c r="JNX587" s="68"/>
      <c r="JNY587" s="68"/>
      <c r="JNZ587" s="68"/>
      <c r="JOA587" s="68"/>
      <c r="JOB587" s="68"/>
      <c r="JOC587" s="68"/>
      <c r="JOD587" s="68"/>
      <c r="JOE587" s="68"/>
      <c r="JOF587" s="68"/>
      <c r="JOG587" s="68"/>
      <c r="JOH587" s="68"/>
      <c r="JOI587" s="68"/>
      <c r="JOJ587" s="68"/>
      <c r="JOK587" s="68"/>
      <c r="JOL587" s="68"/>
      <c r="JOM587" s="68"/>
      <c r="JON587" s="68"/>
      <c r="JOO587" s="68"/>
      <c r="JOP587" s="68"/>
      <c r="JOQ587" s="68"/>
      <c r="JOR587" s="68"/>
      <c r="JOS587" s="68"/>
      <c r="JOT587" s="68"/>
      <c r="JOU587" s="68"/>
      <c r="JOV587" s="68"/>
      <c r="JOW587" s="68"/>
      <c r="JOX587" s="68"/>
      <c r="JOY587" s="68"/>
      <c r="JOZ587" s="68"/>
      <c r="JPA587" s="68"/>
      <c r="JPB587" s="68"/>
      <c r="JPC587" s="68"/>
      <c r="JPD587" s="68"/>
      <c r="JPE587" s="68"/>
      <c r="JPF587" s="68"/>
      <c r="JPG587" s="68"/>
      <c r="JPH587" s="68"/>
      <c r="JPI587" s="68"/>
      <c r="JPJ587" s="68"/>
      <c r="JPK587" s="68"/>
      <c r="JPL587" s="68"/>
      <c r="JPM587" s="68"/>
      <c r="JPN587" s="68"/>
      <c r="JPO587" s="68"/>
      <c r="JPP587" s="68"/>
      <c r="JPQ587" s="68"/>
      <c r="JPR587" s="68"/>
      <c r="JPS587" s="68"/>
      <c r="JPT587" s="68"/>
      <c r="JPU587" s="68"/>
      <c r="JPV587" s="68"/>
      <c r="JPW587" s="68"/>
      <c r="JPX587" s="68"/>
      <c r="JPY587" s="68"/>
      <c r="JPZ587" s="68"/>
      <c r="JQA587" s="68"/>
      <c r="JQB587" s="68"/>
      <c r="JQC587" s="68"/>
      <c r="JQD587" s="68"/>
      <c r="JQE587" s="68"/>
      <c r="JQF587" s="68"/>
      <c r="JQG587" s="68"/>
      <c r="JQH587" s="68"/>
      <c r="JQI587" s="68"/>
      <c r="JQJ587" s="68"/>
      <c r="JQK587" s="68"/>
      <c r="JQL587" s="68"/>
      <c r="JQM587" s="68"/>
      <c r="JQN587" s="68"/>
      <c r="JQO587" s="68"/>
      <c r="JQP587" s="68"/>
      <c r="JQQ587" s="68"/>
      <c r="JQR587" s="68"/>
      <c r="JQS587" s="68"/>
      <c r="JQT587" s="68"/>
      <c r="JQU587" s="68"/>
      <c r="JQV587" s="68"/>
      <c r="JQW587" s="68"/>
      <c r="JQX587" s="68"/>
      <c r="JQY587" s="68"/>
      <c r="JQZ587" s="68"/>
      <c r="JRA587" s="68"/>
      <c r="JRB587" s="68"/>
      <c r="JRC587" s="68"/>
      <c r="JRD587" s="68"/>
      <c r="JRE587" s="68"/>
      <c r="JRF587" s="68"/>
      <c r="JRG587" s="68"/>
      <c r="JRH587" s="68"/>
      <c r="JRI587" s="68"/>
      <c r="JRJ587" s="68"/>
      <c r="JRK587" s="68"/>
      <c r="JRL587" s="68"/>
      <c r="JRM587" s="68"/>
      <c r="JRN587" s="68"/>
      <c r="JRO587" s="68"/>
      <c r="JRP587" s="68"/>
      <c r="JRQ587" s="68"/>
      <c r="JRR587" s="68"/>
      <c r="JRS587" s="68"/>
      <c r="JRT587" s="68"/>
      <c r="JRU587" s="68"/>
      <c r="JRV587" s="68"/>
      <c r="JRW587" s="68"/>
      <c r="JRX587" s="68"/>
      <c r="JRY587" s="68"/>
      <c r="JRZ587" s="68"/>
      <c r="JSA587" s="68"/>
      <c r="JSB587" s="68"/>
      <c r="JSC587" s="68"/>
      <c r="JSD587" s="68"/>
      <c r="JSE587" s="68"/>
      <c r="JSF587" s="68"/>
      <c r="JSG587" s="68"/>
      <c r="JSH587" s="68"/>
      <c r="JSI587" s="68"/>
      <c r="JSJ587" s="68"/>
      <c r="JSK587" s="68"/>
      <c r="JSL587" s="68"/>
      <c r="JSM587" s="68"/>
      <c r="JSN587" s="68"/>
      <c r="JSO587" s="68"/>
      <c r="JSP587" s="68"/>
      <c r="JSQ587" s="68"/>
      <c r="JSR587" s="68"/>
      <c r="JSS587" s="68"/>
      <c r="JST587" s="68"/>
      <c r="JSU587" s="68"/>
      <c r="JSV587" s="68"/>
      <c r="JSW587" s="68"/>
      <c r="JSX587" s="68"/>
      <c r="JSY587" s="68"/>
      <c r="JSZ587" s="68"/>
      <c r="JTA587" s="68"/>
      <c r="JTB587" s="68"/>
      <c r="JTC587" s="68"/>
      <c r="JTD587" s="68"/>
      <c r="JTE587" s="68"/>
      <c r="JTF587" s="68"/>
      <c r="JTG587" s="68"/>
      <c r="JTH587" s="68"/>
      <c r="JTI587" s="68"/>
      <c r="JTJ587" s="68"/>
      <c r="JTK587" s="68"/>
      <c r="JTL587" s="68"/>
      <c r="JTM587" s="68"/>
      <c r="JTN587" s="68"/>
      <c r="JTO587" s="68"/>
      <c r="JTP587" s="68"/>
      <c r="JTQ587" s="68"/>
      <c r="JTR587" s="68"/>
      <c r="JTS587" s="68"/>
      <c r="JTT587" s="68"/>
      <c r="JTU587" s="68"/>
      <c r="JTV587" s="68"/>
      <c r="JTW587" s="68"/>
      <c r="JTX587" s="68"/>
      <c r="JTY587" s="68"/>
      <c r="JTZ587" s="68"/>
      <c r="JUA587" s="68"/>
      <c r="JUB587" s="68"/>
      <c r="JUC587" s="68"/>
      <c r="JUD587" s="68"/>
      <c r="JUE587" s="68"/>
      <c r="JUF587" s="68"/>
      <c r="JUG587" s="68"/>
      <c r="JUH587" s="68"/>
      <c r="JUI587" s="68"/>
      <c r="JUJ587" s="68"/>
      <c r="JUK587" s="68"/>
      <c r="JUL587" s="68"/>
      <c r="JUM587" s="68"/>
      <c r="JUN587" s="68"/>
      <c r="JUO587" s="68"/>
      <c r="JUP587" s="68"/>
      <c r="JUQ587" s="68"/>
      <c r="JUR587" s="68"/>
      <c r="JUS587" s="68"/>
      <c r="JUT587" s="68"/>
      <c r="JUU587" s="68"/>
      <c r="JUV587" s="68"/>
      <c r="JUW587" s="68"/>
      <c r="JUX587" s="68"/>
      <c r="JUY587" s="68"/>
      <c r="JUZ587" s="68"/>
      <c r="JVA587" s="68"/>
      <c r="JVB587" s="68"/>
      <c r="JVC587" s="68"/>
      <c r="JVD587" s="68"/>
      <c r="JVE587" s="68"/>
      <c r="JVF587" s="68"/>
      <c r="JVG587" s="68"/>
      <c r="JVH587" s="68"/>
      <c r="JVI587" s="68"/>
      <c r="JVJ587" s="68"/>
      <c r="JVK587" s="68"/>
      <c r="JVL587" s="68"/>
      <c r="JVM587" s="68"/>
      <c r="JVN587" s="68"/>
      <c r="JVO587" s="68"/>
      <c r="JVP587" s="68"/>
      <c r="JVQ587" s="68"/>
      <c r="JVR587" s="68"/>
      <c r="JVS587" s="68"/>
      <c r="JVT587" s="68"/>
      <c r="JVU587" s="68"/>
      <c r="JVV587" s="68"/>
      <c r="JVW587" s="68"/>
      <c r="JVX587" s="68"/>
      <c r="JVY587" s="68"/>
      <c r="JVZ587" s="68"/>
      <c r="JWA587" s="68"/>
      <c r="JWB587" s="68"/>
      <c r="JWC587" s="68"/>
      <c r="JWD587" s="68"/>
      <c r="JWE587" s="68"/>
      <c r="JWF587" s="68"/>
      <c r="JWG587" s="68"/>
      <c r="JWH587" s="68"/>
      <c r="JWI587" s="68"/>
      <c r="JWJ587" s="68"/>
      <c r="JWK587" s="68"/>
      <c r="JWL587" s="68"/>
      <c r="JWM587" s="68"/>
      <c r="JWN587" s="68"/>
      <c r="JWO587" s="68"/>
      <c r="JWP587" s="68"/>
      <c r="JWQ587" s="68"/>
      <c r="JWR587" s="68"/>
      <c r="JWS587" s="68"/>
      <c r="JWT587" s="68"/>
      <c r="JWU587" s="68"/>
      <c r="JWV587" s="68"/>
      <c r="JWW587" s="68"/>
      <c r="JWX587" s="68"/>
      <c r="JWY587" s="68"/>
      <c r="JWZ587" s="68"/>
      <c r="JXA587" s="68"/>
      <c r="JXB587" s="68"/>
      <c r="JXC587" s="68"/>
      <c r="JXD587" s="68"/>
      <c r="JXE587" s="68"/>
      <c r="JXF587" s="68"/>
      <c r="JXG587" s="68"/>
      <c r="JXH587" s="68"/>
      <c r="JXI587" s="68"/>
      <c r="JXJ587" s="68"/>
      <c r="JXK587" s="68"/>
      <c r="JXL587" s="68"/>
      <c r="JXM587" s="68"/>
      <c r="JXN587" s="68"/>
      <c r="JXO587" s="68"/>
      <c r="JXP587" s="68"/>
      <c r="JXQ587" s="68"/>
      <c r="JXR587" s="68"/>
      <c r="JXS587" s="68"/>
      <c r="JXT587" s="68"/>
      <c r="JXU587" s="68"/>
      <c r="JXV587" s="68"/>
      <c r="JXW587" s="68"/>
      <c r="JXX587" s="68"/>
      <c r="JXY587" s="68"/>
      <c r="JXZ587" s="68"/>
      <c r="JYA587" s="68"/>
      <c r="JYB587" s="68"/>
      <c r="JYC587" s="68"/>
      <c r="JYD587" s="68"/>
      <c r="JYE587" s="68"/>
      <c r="JYF587" s="68"/>
      <c r="JYG587" s="68"/>
      <c r="JYH587" s="68"/>
      <c r="JYI587" s="68"/>
      <c r="JYJ587" s="68"/>
      <c r="JYK587" s="68"/>
      <c r="JYL587" s="68"/>
      <c r="JYM587" s="68"/>
      <c r="JYN587" s="68"/>
      <c r="JYO587" s="68"/>
      <c r="JYP587" s="68"/>
      <c r="JYQ587" s="68"/>
      <c r="JYR587" s="68"/>
      <c r="JYS587" s="68"/>
      <c r="JYT587" s="68"/>
      <c r="JYU587" s="68"/>
      <c r="JYV587" s="68"/>
      <c r="JYW587" s="68"/>
      <c r="JYX587" s="68"/>
      <c r="JYY587" s="68"/>
      <c r="JYZ587" s="68"/>
      <c r="JZA587" s="68"/>
      <c r="JZB587" s="68"/>
      <c r="JZC587" s="68"/>
      <c r="JZD587" s="68"/>
      <c r="JZE587" s="68"/>
      <c r="JZF587" s="68"/>
      <c r="JZG587" s="68"/>
      <c r="JZH587" s="68"/>
      <c r="JZI587" s="68"/>
      <c r="JZJ587" s="68"/>
      <c r="JZK587" s="68"/>
      <c r="JZL587" s="68"/>
      <c r="JZM587" s="68"/>
      <c r="JZN587" s="68"/>
      <c r="JZO587" s="68"/>
      <c r="JZP587" s="68"/>
      <c r="JZQ587" s="68"/>
      <c r="JZR587" s="68"/>
      <c r="JZS587" s="68"/>
      <c r="JZT587" s="68"/>
      <c r="JZU587" s="68"/>
      <c r="JZV587" s="68"/>
      <c r="JZW587" s="68"/>
      <c r="JZX587" s="68"/>
      <c r="JZY587" s="68"/>
      <c r="JZZ587" s="68"/>
      <c r="KAA587" s="68"/>
      <c r="KAB587" s="68"/>
      <c r="KAC587" s="68"/>
      <c r="KAD587" s="68"/>
      <c r="KAE587" s="68"/>
      <c r="KAF587" s="68"/>
      <c r="KAG587" s="68"/>
      <c r="KAH587" s="68"/>
      <c r="KAI587" s="68"/>
      <c r="KAJ587" s="68"/>
      <c r="KAK587" s="68"/>
      <c r="KAL587" s="68"/>
      <c r="KAM587" s="68"/>
      <c r="KAN587" s="68"/>
      <c r="KAO587" s="68"/>
      <c r="KAP587" s="68"/>
      <c r="KAQ587" s="68"/>
      <c r="KAR587" s="68"/>
      <c r="KAS587" s="68"/>
      <c r="KAT587" s="68"/>
      <c r="KAU587" s="68"/>
      <c r="KAV587" s="68"/>
      <c r="KAW587" s="68"/>
      <c r="KAX587" s="68"/>
      <c r="KAY587" s="68"/>
      <c r="KAZ587" s="68"/>
      <c r="KBA587" s="68"/>
      <c r="KBB587" s="68"/>
      <c r="KBC587" s="68"/>
      <c r="KBD587" s="68"/>
      <c r="KBE587" s="68"/>
      <c r="KBF587" s="68"/>
      <c r="KBG587" s="68"/>
      <c r="KBH587" s="68"/>
      <c r="KBI587" s="68"/>
      <c r="KBJ587" s="68"/>
      <c r="KBK587" s="68"/>
      <c r="KBL587" s="68"/>
      <c r="KBM587" s="68"/>
      <c r="KBN587" s="68"/>
      <c r="KBO587" s="68"/>
      <c r="KBP587" s="68"/>
      <c r="KBQ587" s="68"/>
      <c r="KBR587" s="68"/>
      <c r="KBS587" s="68"/>
      <c r="KBT587" s="68"/>
      <c r="KBU587" s="68"/>
      <c r="KBV587" s="68"/>
      <c r="KBW587" s="68"/>
      <c r="KBX587" s="68"/>
      <c r="KBY587" s="68"/>
      <c r="KBZ587" s="68"/>
      <c r="KCA587" s="68"/>
      <c r="KCB587" s="68"/>
      <c r="KCC587" s="68"/>
      <c r="KCD587" s="68"/>
      <c r="KCE587" s="68"/>
      <c r="KCF587" s="68"/>
      <c r="KCG587" s="68"/>
      <c r="KCH587" s="68"/>
      <c r="KCI587" s="68"/>
      <c r="KCJ587" s="68"/>
      <c r="KCK587" s="68"/>
      <c r="KCL587" s="68"/>
      <c r="KCM587" s="68"/>
      <c r="KCN587" s="68"/>
      <c r="KCO587" s="68"/>
      <c r="KCP587" s="68"/>
      <c r="KCQ587" s="68"/>
      <c r="KCR587" s="68"/>
      <c r="KCS587" s="68"/>
      <c r="KCT587" s="68"/>
      <c r="KCU587" s="68"/>
      <c r="KCV587" s="68"/>
      <c r="KCW587" s="68"/>
      <c r="KCX587" s="68"/>
      <c r="KCY587" s="68"/>
      <c r="KCZ587" s="68"/>
      <c r="KDA587" s="68"/>
      <c r="KDB587" s="68"/>
      <c r="KDC587" s="68"/>
      <c r="KDD587" s="68"/>
      <c r="KDE587" s="68"/>
      <c r="KDF587" s="68"/>
      <c r="KDG587" s="68"/>
      <c r="KDH587" s="68"/>
      <c r="KDI587" s="68"/>
      <c r="KDJ587" s="68"/>
      <c r="KDK587" s="68"/>
      <c r="KDL587" s="68"/>
      <c r="KDM587" s="68"/>
      <c r="KDN587" s="68"/>
      <c r="KDO587" s="68"/>
      <c r="KDP587" s="68"/>
      <c r="KDQ587" s="68"/>
      <c r="KDR587" s="68"/>
      <c r="KDS587" s="68"/>
      <c r="KDT587" s="68"/>
      <c r="KDU587" s="68"/>
      <c r="KDV587" s="68"/>
      <c r="KDW587" s="68"/>
      <c r="KDX587" s="68"/>
      <c r="KDY587" s="68"/>
      <c r="KDZ587" s="68"/>
      <c r="KEA587" s="68"/>
      <c r="KEB587" s="68"/>
      <c r="KEC587" s="68"/>
      <c r="KED587" s="68"/>
      <c r="KEE587" s="68"/>
      <c r="KEF587" s="68"/>
      <c r="KEG587" s="68"/>
      <c r="KEH587" s="68"/>
      <c r="KEI587" s="68"/>
      <c r="KEJ587" s="68"/>
      <c r="KEK587" s="68"/>
      <c r="KEL587" s="68"/>
      <c r="KEM587" s="68"/>
      <c r="KEN587" s="68"/>
      <c r="KEO587" s="68"/>
      <c r="KEP587" s="68"/>
      <c r="KEQ587" s="68"/>
      <c r="KER587" s="68"/>
      <c r="KES587" s="68"/>
      <c r="KET587" s="68"/>
      <c r="KEU587" s="68"/>
      <c r="KEV587" s="68"/>
      <c r="KEW587" s="68"/>
      <c r="KEX587" s="68"/>
      <c r="KEY587" s="68"/>
      <c r="KEZ587" s="68"/>
      <c r="KFA587" s="68"/>
      <c r="KFB587" s="68"/>
      <c r="KFC587" s="68"/>
      <c r="KFD587" s="68"/>
      <c r="KFE587" s="68"/>
      <c r="KFF587" s="68"/>
      <c r="KFG587" s="68"/>
      <c r="KFH587" s="68"/>
      <c r="KFI587" s="68"/>
      <c r="KFJ587" s="68"/>
      <c r="KFK587" s="68"/>
      <c r="KFL587" s="68"/>
      <c r="KFM587" s="68"/>
      <c r="KFN587" s="68"/>
      <c r="KFO587" s="68"/>
      <c r="KFP587" s="68"/>
      <c r="KFQ587" s="68"/>
      <c r="KFR587" s="68"/>
      <c r="KFS587" s="68"/>
      <c r="KFT587" s="68"/>
      <c r="KFU587" s="68"/>
      <c r="KFV587" s="68"/>
      <c r="KFW587" s="68"/>
      <c r="KFX587" s="68"/>
      <c r="KFY587" s="68"/>
      <c r="KFZ587" s="68"/>
      <c r="KGA587" s="68"/>
      <c r="KGB587" s="68"/>
      <c r="KGC587" s="68"/>
      <c r="KGD587" s="68"/>
      <c r="KGE587" s="68"/>
      <c r="KGF587" s="68"/>
      <c r="KGG587" s="68"/>
      <c r="KGH587" s="68"/>
      <c r="KGI587" s="68"/>
      <c r="KGJ587" s="68"/>
      <c r="KGK587" s="68"/>
      <c r="KGL587" s="68"/>
      <c r="KGM587" s="68"/>
      <c r="KGN587" s="68"/>
      <c r="KGO587" s="68"/>
      <c r="KGP587" s="68"/>
      <c r="KGQ587" s="68"/>
      <c r="KGR587" s="68"/>
      <c r="KGS587" s="68"/>
      <c r="KGT587" s="68"/>
      <c r="KGU587" s="68"/>
      <c r="KGV587" s="68"/>
      <c r="KGW587" s="68"/>
      <c r="KGX587" s="68"/>
      <c r="KGY587" s="68"/>
      <c r="KGZ587" s="68"/>
      <c r="KHA587" s="68"/>
      <c r="KHB587" s="68"/>
      <c r="KHC587" s="68"/>
      <c r="KHD587" s="68"/>
      <c r="KHE587" s="68"/>
      <c r="KHF587" s="68"/>
      <c r="KHG587" s="68"/>
      <c r="KHH587" s="68"/>
      <c r="KHI587" s="68"/>
      <c r="KHJ587" s="68"/>
      <c r="KHK587" s="68"/>
      <c r="KHL587" s="68"/>
      <c r="KHM587" s="68"/>
      <c r="KHN587" s="68"/>
      <c r="KHO587" s="68"/>
      <c r="KHP587" s="68"/>
      <c r="KHQ587" s="68"/>
      <c r="KHR587" s="68"/>
      <c r="KHS587" s="68"/>
      <c r="KHT587" s="68"/>
      <c r="KHU587" s="68"/>
      <c r="KHV587" s="68"/>
      <c r="KHW587" s="68"/>
      <c r="KHX587" s="68"/>
      <c r="KHY587" s="68"/>
      <c r="KHZ587" s="68"/>
      <c r="KIA587" s="68"/>
      <c r="KIB587" s="68"/>
      <c r="KIC587" s="68"/>
      <c r="KID587" s="68"/>
      <c r="KIE587" s="68"/>
      <c r="KIF587" s="68"/>
      <c r="KIG587" s="68"/>
      <c r="KIH587" s="68"/>
      <c r="KII587" s="68"/>
      <c r="KIJ587" s="68"/>
      <c r="KIK587" s="68"/>
      <c r="KIL587" s="68"/>
      <c r="KIM587" s="68"/>
      <c r="KIN587" s="68"/>
      <c r="KIO587" s="68"/>
      <c r="KIP587" s="68"/>
      <c r="KIQ587" s="68"/>
      <c r="KIR587" s="68"/>
      <c r="KIS587" s="68"/>
      <c r="KIT587" s="68"/>
      <c r="KIU587" s="68"/>
      <c r="KIV587" s="68"/>
      <c r="KIW587" s="68"/>
      <c r="KIX587" s="68"/>
      <c r="KIY587" s="68"/>
      <c r="KIZ587" s="68"/>
      <c r="KJA587" s="68"/>
      <c r="KJB587" s="68"/>
      <c r="KJC587" s="68"/>
      <c r="KJD587" s="68"/>
      <c r="KJE587" s="68"/>
      <c r="KJF587" s="68"/>
      <c r="KJG587" s="68"/>
      <c r="KJH587" s="68"/>
      <c r="KJI587" s="68"/>
      <c r="KJJ587" s="68"/>
      <c r="KJK587" s="68"/>
      <c r="KJL587" s="68"/>
      <c r="KJM587" s="68"/>
      <c r="KJN587" s="68"/>
      <c r="KJO587" s="68"/>
      <c r="KJP587" s="68"/>
      <c r="KJQ587" s="68"/>
      <c r="KJR587" s="68"/>
      <c r="KJS587" s="68"/>
      <c r="KJT587" s="68"/>
      <c r="KJU587" s="68"/>
      <c r="KJV587" s="68"/>
      <c r="KJW587" s="68"/>
      <c r="KJX587" s="68"/>
      <c r="KJY587" s="68"/>
      <c r="KJZ587" s="68"/>
      <c r="KKA587" s="68"/>
      <c r="KKB587" s="68"/>
      <c r="KKC587" s="68"/>
      <c r="KKD587" s="68"/>
      <c r="KKE587" s="68"/>
      <c r="KKF587" s="68"/>
      <c r="KKG587" s="68"/>
      <c r="KKH587" s="68"/>
      <c r="KKI587" s="68"/>
      <c r="KKJ587" s="68"/>
      <c r="KKK587" s="68"/>
      <c r="KKL587" s="68"/>
      <c r="KKM587" s="68"/>
      <c r="KKN587" s="68"/>
      <c r="KKO587" s="68"/>
      <c r="KKP587" s="68"/>
      <c r="KKQ587" s="68"/>
      <c r="KKR587" s="68"/>
      <c r="KKS587" s="68"/>
      <c r="KKT587" s="68"/>
      <c r="KKU587" s="68"/>
      <c r="KKV587" s="68"/>
      <c r="KKW587" s="68"/>
      <c r="KKX587" s="68"/>
      <c r="KKY587" s="68"/>
      <c r="KKZ587" s="68"/>
      <c r="KLA587" s="68"/>
      <c r="KLB587" s="68"/>
      <c r="KLC587" s="68"/>
      <c r="KLD587" s="68"/>
      <c r="KLE587" s="68"/>
      <c r="KLF587" s="68"/>
      <c r="KLG587" s="68"/>
      <c r="KLH587" s="68"/>
      <c r="KLI587" s="68"/>
      <c r="KLJ587" s="68"/>
      <c r="KLK587" s="68"/>
      <c r="KLL587" s="68"/>
      <c r="KLM587" s="68"/>
      <c r="KLN587" s="68"/>
      <c r="KLO587" s="68"/>
      <c r="KLP587" s="68"/>
      <c r="KLQ587" s="68"/>
      <c r="KLR587" s="68"/>
      <c r="KLS587" s="68"/>
      <c r="KLT587" s="68"/>
      <c r="KLU587" s="68"/>
      <c r="KLV587" s="68"/>
      <c r="KLW587" s="68"/>
      <c r="KLX587" s="68"/>
      <c r="KLY587" s="68"/>
      <c r="KLZ587" s="68"/>
      <c r="KMA587" s="68"/>
      <c r="KMB587" s="68"/>
      <c r="KMC587" s="68"/>
      <c r="KMD587" s="68"/>
      <c r="KME587" s="68"/>
      <c r="KMF587" s="68"/>
      <c r="KMG587" s="68"/>
      <c r="KMH587" s="68"/>
      <c r="KMI587" s="68"/>
      <c r="KMJ587" s="68"/>
      <c r="KMK587" s="68"/>
      <c r="KML587" s="68"/>
      <c r="KMM587" s="68"/>
      <c r="KMN587" s="68"/>
      <c r="KMO587" s="68"/>
      <c r="KMP587" s="68"/>
      <c r="KMQ587" s="68"/>
      <c r="KMR587" s="68"/>
      <c r="KMS587" s="68"/>
      <c r="KMT587" s="68"/>
      <c r="KMU587" s="68"/>
      <c r="KMV587" s="68"/>
      <c r="KMW587" s="68"/>
      <c r="KMX587" s="68"/>
      <c r="KMY587" s="68"/>
      <c r="KMZ587" s="68"/>
      <c r="KNA587" s="68"/>
      <c r="KNB587" s="68"/>
      <c r="KNC587" s="68"/>
      <c r="KND587" s="68"/>
      <c r="KNE587" s="68"/>
      <c r="KNF587" s="68"/>
      <c r="KNG587" s="68"/>
      <c r="KNH587" s="68"/>
      <c r="KNI587" s="68"/>
      <c r="KNJ587" s="68"/>
      <c r="KNK587" s="68"/>
      <c r="KNL587" s="68"/>
      <c r="KNM587" s="68"/>
      <c r="KNN587" s="68"/>
      <c r="KNO587" s="68"/>
      <c r="KNP587" s="68"/>
      <c r="KNQ587" s="68"/>
      <c r="KNR587" s="68"/>
      <c r="KNS587" s="68"/>
      <c r="KNT587" s="68"/>
      <c r="KNU587" s="68"/>
      <c r="KNV587" s="68"/>
      <c r="KNW587" s="68"/>
      <c r="KNX587" s="68"/>
      <c r="KNY587" s="68"/>
      <c r="KNZ587" s="68"/>
      <c r="KOA587" s="68"/>
      <c r="KOB587" s="68"/>
      <c r="KOC587" s="68"/>
      <c r="KOD587" s="68"/>
      <c r="KOE587" s="68"/>
      <c r="KOF587" s="68"/>
      <c r="KOG587" s="68"/>
      <c r="KOH587" s="68"/>
      <c r="KOI587" s="68"/>
      <c r="KOJ587" s="68"/>
      <c r="KOK587" s="68"/>
      <c r="KOL587" s="68"/>
      <c r="KOM587" s="68"/>
      <c r="KON587" s="68"/>
      <c r="KOO587" s="68"/>
      <c r="KOP587" s="68"/>
      <c r="KOQ587" s="68"/>
      <c r="KOR587" s="68"/>
      <c r="KOS587" s="68"/>
      <c r="KOT587" s="68"/>
      <c r="KOU587" s="68"/>
      <c r="KOV587" s="68"/>
      <c r="KOW587" s="68"/>
      <c r="KOX587" s="68"/>
      <c r="KOY587" s="68"/>
      <c r="KOZ587" s="68"/>
      <c r="KPA587" s="68"/>
      <c r="KPB587" s="68"/>
      <c r="KPC587" s="68"/>
      <c r="KPD587" s="68"/>
      <c r="KPE587" s="68"/>
      <c r="KPF587" s="68"/>
      <c r="KPG587" s="68"/>
      <c r="KPH587" s="68"/>
      <c r="KPI587" s="68"/>
      <c r="KPJ587" s="68"/>
      <c r="KPK587" s="68"/>
      <c r="KPL587" s="68"/>
      <c r="KPM587" s="68"/>
      <c r="KPN587" s="68"/>
      <c r="KPO587" s="68"/>
      <c r="KPP587" s="68"/>
      <c r="KPQ587" s="68"/>
      <c r="KPR587" s="68"/>
      <c r="KPS587" s="68"/>
      <c r="KPT587" s="68"/>
      <c r="KPU587" s="68"/>
      <c r="KPV587" s="68"/>
      <c r="KPW587" s="68"/>
      <c r="KPX587" s="68"/>
      <c r="KPY587" s="68"/>
      <c r="KPZ587" s="68"/>
      <c r="KQA587" s="68"/>
      <c r="KQB587" s="68"/>
      <c r="KQC587" s="68"/>
      <c r="KQD587" s="68"/>
      <c r="KQE587" s="68"/>
      <c r="KQF587" s="68"/>
      <c r="KQG587" s="68"/>
      <c r="KQH587" s="68"/>
      <c r="KQI587" s="68"/>
      <c r="KQJ587" s="68"/>
      <c r="KQK587" s="68"/>
      <c r="KQL587" s="68"/>
      <c r="KQM587" s="68"/>
      <c r="KQN587" s="68"/>
      <c r="KQO587" s="68"/>
      <c r="KQP587" s="68"/>
      <c r="KQQ587" s="68"/>
      <c r="KQR587" s="68"/>
      <c r="KQS587" s="68"/>
      <c r="KQT587" s="68"/>
      <c r="KQU587" s="68"/>
      <c r="KQV587" s="68"/>
      <c r="KQW587" s="68"/>
      <c r="KQX587" s="68"/>
      <c r="KQY587" s="68"/>
      <c r="KQZ587" s="68"/>
      <c r="KRA587" s="68"/>
      <c r="KRB587" s="68"/>
      <c r="KRC587" s="68"/>
      <c r="KRD587" s="68"/>
      <c r="KRE587" s="68"/>
      <c r="KRF587" s="68"/>
      <c r="KRG587" s="68"/>
      <c r="KRH587" s="68"/>
      <c r="KRI587" s="68"/>
      <c r="KRJ587" s="68"/>
      <c r="KRK587" s="68"/>
      <c r="KRL587" s="68"/>
      <c r="KRM587" s="68"/>
      <c r="KRN587" s="68"/>
      <c r="KRO587" s="68"/>
      <c r="KRP587" s="68"/>
      <c r="KRQ587" s="68"/>
      <c r="KRR587" s="68"/>
      <c r="KRS587" s="68"/>
      <c r="KRT587" s="68"/>
      <c r="KRU587" s="68"/>
      <c r="KRV587" s="68"/>
      <c r="KRW587" s="68"/>
      <c r="KRX587" s="68"/>
      <c r="KRY587" s="68"/>
      <c r="KRZ587" s="68"/>
      <c r="KSA587" s="68"/>
      <c r="KSB587" s="68"/>
      <c r="KSC587" s="68"/>
      <c r="KSD587" s="68"/>
      <c r="KSE587" s="68"/>
      <c r="KSF587" s="68"/>
      <c r="KSG587" s="68"/>
      <c r="KSH587" s="68"/>
      <c r="KSI587" s="68"/>
      <c r="KSJ587" s="68"/>
      <c r="KSK587" s="68"/>
      <c r="KSL587" s="68"/>
      <c r="KSM587" s="68"/>
      <c r="KSN587" s="68"/>
      <c r="KSO587" s="68"/>
      <c r="KSP587" s="68"/>
      <c r="KSQ587" s="68"/>
      <c r="KSR587" s="68"/>
      <c r="KSS587" s="68"/>
      <c r="KST587" s="68"/>
      <c r="KSU587" s="68"/>
      <c r="KSV587" s="68"/>
      <c r="KSW587" s="68"/>
      <c r="KSX587" s="68"/>
      <c r="KSY587" s="68"/>
      <c r="KSZ587" s="68"/>
      <c r="KTA587" s="68"/>
      <c r="KTB587" s="68"/>
      <c r="KTC587" s="68"/>
      <c r="KTD587" s="68"/>
      <c r="KTE587" s="68"/>
      <c r="KTF587" s="68"/>
      <c r="KTG587" s="68"/>
      <c r="KTH587" s="68"/>
      <c r="KTI587" s="68"/>
      <c r="KTJ587" s="68"/>
      <c r="KTK587" s="68"/>
      <c r="KTL587" s="68"/>
      <c r="KTM587" s="68"/>
      <c r="KTN587" s="68"/>
      <c r="KTO587" s="68"/>
      <c r="KTP587" s="68"/>
      <c r="KTQ587" s="68"/>
      <c r="KTR587" s="68"/>
      <c r="KTS587" s="68"/>
      <c r="KTT587" s="68"/>
      <c r="KTU587" s="68"/>
      <c r="KTV587" s="68"/>
      <c r="KTW587" s="68"/>
      <c r="KTX587" s="68"/>
      <c r="KTY587" s="68"/>
      <c r="KTZ587" s="68"/>
      <c r="KUA587" s="68"/>
      <c r="KUB587" s="68"/>
      <c r="KUC587" s="68"/>
      <c r="KUD587" s="68"/>
      <c r="KUE587" s="68"/>
      <c r="KUF587" s="68"/>
      <c r="KUG587" s="68"/>
      <c r="KUH587" s="68"/>
      <c r="KUI587" s="68"/>
      <c r="KUJ587" s="68"/>
      <c r="KUK587" s="68"/>
      <c r="KUL587" s="68"/>
      <c r="KUM587" s="68"/>
      <c r="KUN587" s="68"/>
      <c r="KUO587" s="68"/>
      <c r="KUP587" s="68"/>
      <c r="KUQ587" s="68"/>
      <c r="KUR587" s="68"/>
      <c r="KUS587" s="68"/>
      <c r="KUT587" s="68"/>
      <c r="KUU587" s="68"/>
      <c r="KUV587" s="68"/>
      <c r="KUW587" s="68"/>
      <c r="KUX587" s="68"/>
      <c r="KUY587" s="68"/>
      <c r="KUZ587" s="68"/>
      <c r="KVA587" s="68"/>
      <c r="KVB587" s="68"/>
      <c r="KVC587" s="68"/>
      <c r="KVD587" s="68"/>
      <c r="KVE587" s="68"/>
      <c r="KVF587" s="68"/>
      <c r="KVG587" s="68"/>
      <c r="KVH587" s="68"/>
      <c r="KVI587" s="68"/>
      <c r="KVJ587" s="68"/>
      <c r="KVK587" s="68"/>
      <c r="KVL587" s="68"/>
      <c r="KVM587" s="68"/>
      <c r="KVN587" s="68"/>
      <c r="KVO587" s="68"/>
      <c r="KVP587" s="68"/>
      <c r="KVQ587" s="68"/>
      <c r="KVR587" s="68"/>
      <c r="KVS587" s="68"/>
      <c r="KVT587" s="68"/>
      <c r="KVU587" s="68"/>
      <c r="KVV587" s="68"/>
      <c r="KVW587" s="68"/>
      <c r="KVX587" s="68"/>
      <c r="KVY587" s="68"/>
      <c r="KVZ587" s="68"/>
      <c r="KWA587" s="68"/>
      <c r="KWB587" s="68"/>
      <c r="KWC587" s="68"/>
      <c r="KWD587" s="68"/>
      <c r="KWE587" s="68"/>
      <c r="KWF587" s="68"/>
      <c r="KWG587" s="68"/>
      <c r="KWH587" s="68"/>
      <c r="KWI587" s="68"/>
      <c r="KWJ587" s="68"/>
      <c r="KWK587" s="68"/>
      <c r="KWL587" s="68"/>
      <c r="KWM587" s="68"/>
      <c r="KWN587" s="68"/>
      <c r="KWO587" s="68"/>
      <c r="KWP587" s="68"/>
      <c r="KWQ587" s="68"/>
      <c r="KWR587" s="68"/>
      <c r="KWS587" s="68"/>
      <c r="KWT587" s="68"/>
      <c r="KWU587" s="68"/>
      <c r="KWV587" s="68"/>
      <c r="KWW587" s="68"/>
      <c r="KWX587" s="68"/>
      <c r="KWY587" s="68"/>
      <c r="KWZ587" s="68"/>
      <c r="KXA587" s="68"/>
      <c r="KXB587" s="68"/>
      <c r="KXC587" s="68"/>
      <c r="KXD587" s="68"/>
      <c r="KXE587" s="68"/>
      <c r="KXF587" s="68"/>
      <c r="KXG587" s="68"/>
      <c r="KXH587" s="68"/>
      <c r="KXI587" s="68"/>
      <c r="KXJ587" s="68"/>
      <c r="KXK587" s="68"/>
      <c r="KXL587" s="68"/>
      <c r="KXM587" s="68"/>
      <c r="KXN587" s="68"/>
      <c r="KXO587" s="68"/>
      <c r="KXP587" s="68"/>
      <c r="KXQ587" s="68"/>
      <c r="KXR587" s="68"/>
      <c r="KXS587" s="68"/>
      <c r="KXT587" s="68"/>
      <c r="KXU587" s="68"/>
      <c r="KXV587" s="68"/>
      <c r="KXW587" s="68"/>
      <c r="KXX587" s="68"/>
      <c r="KXY587" s="68"/>
      <c r="KXZ587" s="68"/>
      <c r="KYA587" s="68"/>
      <c r="KYB587" s="68"/>
      <c r="KYC587" s="68"/>
      <c r="KYD587" s="68"/>
      <c r="KYE587" s="68"/>
      <c r="KYF587" s="68"/>
      <c r="KYG587" s="68"/>
      <c r="KYH587" s="68"/>
      <c r="KYI587" s="68"/>
      <c r="KYJ587" s="68"/>
      <c r="KYK587" s="68"/>
      <c r="KYL587" s="68"/>
      <c r="KYM587" s="68"/>
      <c r="KYN587" s="68"/>
      <c r="KYO587" s="68"/>
      <c r="KYP587" s="68"/>
      <c r="KYQ587" s="68"/>
      <c r="KYR587" s="68"/>
      <c r="KYS587" s="68"/>
      <c r="KYT587" s="68"/>
      <c r="KYU587" s="68"/>
      <c r="KYV587" s="68"/>
      <c r="KYW587" s="68"/>
      <c r="KYX587" s="68"/>
      <c r="KYY587" s="68"/>
      <c r="KYZ587" s="68"/>
      <c r="KZA587" s="68"/>
      <c r="KZB587" s="68"/>
      <c r="KZC587" s="68"/>
      <c r="KZD587" s="68"/>
      <c r="KZE587" s="68"/>
      <c r="KZF587" s="68"/>
      <c r="KZG587" s="68"/>
      <c r="KZH587" s="68"/>
      <c r="KZI587" s="68"/>
      <c r="KZJ587" s="68"/>
      <c r="KZK587" s="68"/>
      <c r="KZL587" s="68"/>
      <c r="KZM587" s="68"/>
      <c r="KZN587" s="68"/>
      <c r="KZO587" s="68"/>
      <c r="KZP587" s="68"/>
      <c r="KZQ587" s="68"/>
      <c r="KZR587" s="68"/>
      <c r="KZS587" s="68"/>
      <c r="KZT587" s="68"/>
      <c r="KZU587" s="68"/>
      <c r="KZV587" s="68"/>
      <c r="KZW587" s="68"/>
      <c r="KZX587" s="68"/>
      <c r="KZY587" s="68"/>
      <c r="KZZ587" s="68"/>
      <c r="LAA587" s="68"/>
      <c r="LAB587" s="68"/>
      <c r="LAC587" s="68"/>
      <c r="LAD587" s="68"/>
      <c r="LAE587" s="68"/>
      <c r="LAF587" s="68"/>
      <c r="LAG587" s="68"/>
      <c r="LAH587" s="68"/>
      <c r="LAI587" s="68"/>
      <c r="LAJ587" s="68"/>
      <c r="LAK587" s="68"/>
      <c r="LAL587" s="68"/>
      <c r="LAM587" s="68"/>
      <c r="LAN587" s="68"/>
      <c r="LAO587" s="68"/>
      <c r="LAP587" s="68"/>
      <c r="LAQ587" s="68"/>
      <c r="LAR587" s="68"/>
      <c r="LAS587" s="68"/>
      <c r="LAT587" s="68"/>
      <c r="LAU587" s="68"/>
      <c r="LAV587" s="68"/>
      <c r="LAW587" s="68"/>
      <c r="LAX587" s="68"/>
      <c r="LAY587" s="68"/>
      <c r="LAZ587" s="68"/>
      <c r="LBA587" s="68"/>
      <c r="LBB587" s="68"/>
      <c r="LBC587" s="68"/>
      <c r="LBD587" s="68"/>
      <c r="LBE587" s="68"/>
      <c r="LBF587" s="68"/>
      <c r="LBG587" s="68"/>
      <c r="LBH587" s="68"/>
      <c r="LBI587" s="68"/>
      <c r="LBJ587" s="68"/>
      <c r="LBK587" s="68"/>
      <c r="LBL587" s="68"/>
      <c r="LBM587" s="68"/>
      <c r="LBN587" s="68"/>
      <c r="LBO587" s="68"/>
      <c r="LBP587" s="68"/>
      <c r="LBQ587" s="68"/>
      <c r="LBR587" s="68"/>
      <c r="LBS587" s="68"/>
      <c r="LBT587" s="68"/>
      <c r="LBU587" s="68"/>
      <c r="LBV587" s="68"/>
      <c r="LBW587" s="68"/>
      <c r="LBX587" s="68"/>
      <c r="LBY587" s="68"/>
      <c r="LBZ587" s="68"/>
      <c r="LCA587" s="68"/>
      <c r="LCB587" s="68"/>
      <c r="LCC587" s="68"/>
      <c r="LCD587" s="68"/>
      <c r="LCE587" s="68"/>
      <c r="LCF587" s="68"/>
      <c r="LCG587" s="68"/>
      <c r="LCH587" s="68"/>
      <c r="LCI587" s="68"/>
      <c r="LCJ587" s="68"/>
      <c r="LCK587" s="68"/>
      <c r="LCL587" s="68"/>
      <c r="LCM587" s="68"/>
      <c r="LCN587" s="68"/>
      <c r="LCO587" s="68"/>
      <c r="LCP587" s="68"/>
      <c r="LCQ587" s="68"/>
      <c r="LCR587" s="68"/>
      <c r="LCS587" s="68"/>
      <c r="LCT587" s="68"/>
      <c r="LCU587" s="68"/>
      <c r="LCV587" s="68"/>
      <c r="LCW587" s="68"/>
      <c r="LCX587" s="68"/>
      <c r="LCY587" s="68"/>
      <c r="LCZ587" s="68"/>
      <c r="LDA587" s="68"/>
      <c r="LDB587" s="68"/>
      <c r="LDC587" s="68"/>
      <c r="LDD587" s="68"/>
      <c r="LDE587" s="68"/>
      <c r="LDF587" s="68"/>
      <c r="LDG587" s="68"/>
      <c r="LDH587" s="68"/>
      <c r="LDI587" s="68"/>
      <c r="LDJ587" s="68"/>
      <c r="LDK587" s="68"/>
      <c r="LDL587" s="68"/>
      <c r="LDM587" s="68"/>
      <c r="LDN587" s="68"/>
      <c r="LDO587" s="68"/>
      <c r="LDP587" s="68"/>
      <c r="LDQ587" s="68"/>
      <c r="LDR587" s="68"/>
      <c r="LDS587" s="68"/>
      <c r="LDT587" s="68"/>
      <c r="LDU587" s="68"/>
      <c r="LDV587" s="68"/>
      <c r="LDW587" s="68"/>
      <c r="LDX587" s="68"/>
      <c r="LDY587" s="68"/>
      <c r="LDZ587" s="68"/>
      <c r="LEA587" s="68"/>
      <c r="LEB587" s="68"/>
      <c r="LEC587" s="68"/>
      <c r="LED587" s="68"/>
      <c r="LEE587" s="68"/>
      <c r="LEF587" s="68"/>
      <c r="LEG587" s="68"/>
      <c r="LEH587" s="68"/>
      <c r="LEI587" s="68"/>
      <c r="LEJ587" s="68"/>
      <c r="LEK587" s="68"/>
      <c r="LEL587" s="68"/>
      <c r="LEM587" s="68"/>
      <c r="LEN587" s="68"/>
      <c r="LEO587" s="68"/>
      <c r="LEP587" s="68"/>
      <c r="LEQ587" s="68"/>
      <c r="LER587" s="68"/>
      <c r="LES587" s="68"/>
      <c r="LET587" s="68"/>
      <c r="LEU587" s="68"/>
      <c r="LEV587" s="68"/>
      <c r="LEW587" s="68"/>
      <c r="LEX587" s="68"/>
      <c r="LEY587" s="68"/>
      <c r="LEZ587" s="68"/>
      <c r="LFA587" s="68"/>
      <c r="LFB587" s="68"/>
      <c r="LFC587" s="68"/>
      <c r="LFD587" s="68"/>
      <c r="LFE587" s="68"/>
      <c r="LFF587" s="68"/>
      <c r="LFG587" s="68"/>
      <c r="LFH587" s="68"/>
      <c r="LFI587" s="68"/>
      <c r="LFJ587" s="68"/>
      <c r="LFK587" s="68"/>
      <c r="LFL587" s="68"/>
      <c r="LFM587" s="68"/>
      <c r="LFN587" s="68"/>
      <c r="LFO587" s="68"/>
      <c r="LFP587" s="68"/>
      <c r="LFQ587" s="68"/>
      <c r="LFR587" s="68"/>
      <c r="LFS587" s="68"/>
      <c r="LFT587" s="68"/>
      <c r="LFU587" s="68"/>
      <c r="LFV587" s="68"/>
      <c r="LFW587" s="68"/>
      <c r="LFX587" s="68"/>
      <c r="LFY587" s="68"/>
      <c r="LFZ587" s="68"/>
      <c r="LGA587" s="68"/>
      <c r="LGB587" s="68"/>
      <c r="LGC587" s="68"/>
      <c r="LGD587" s="68"/>
      <c r="LGE587" s="68"/>
      <c r="LGF587" s="68"/>
      <c r="LGG587" s="68"/>
      <c r="LGH587" s="68"/>
      <c r="LGI587" s="68"/>
      <c r="LGJ587" s="68"/>
      <c r="LGK587" s="68"/>
      <c r="LGL587" s="68"/>
      <c r="LGM587" s="68"/>
      <c r="LGN587" s="68"/>
      <c r="LGO587" s="68"/>
      <c r="LGP587" s="68"/>
      <c r="LGQ587" s="68"/>
      <c r="LGR587" s="68"/>
      <c r="LGS587" s="68"/>
      <c r="LGT587" s="68"/>
      <c r="LGU587" s="68"/>
      <c r="LGV587" s="68"/>
      <c r="LGW587" s="68"/>
      <c r="LGX587" s="68"/>
      <c r="LGY587" s="68"/>
      <c r="LGZ587" s="68"/>
      <c r="LHA587" s="68"/>
      <c r="LHB587" s="68"/>
      <c r="LHC587" s="68"/>
      <c r="LHD587" s="68"/>
      <c r="LHE587" s="68"/>
      <c r="LHF587" s="68"/>
      <c r="LHG587" s="68"/>
      <c r="LHH587" s="68"/>
      <c r="LHI587" s="68"/>
      <c r="LHJ587" s="68"/>
      <c r="LHK587" s="68"/>
      <c r="LHL587" s="68"/>
      <c r="LHM587" s="68"/>
      <c r="LHN587" s="68"/>
      <c r="LHO587" s="68"/>
      <c r="LHP587" s="68"/>
      <c r="LHQ587" s="68"/>
      <c r="LHR587" s="68"/>
      <c r="LHS587" s="68"/>
      <c r="LHT587" s="68"/>
      <c r="LHU587" s="68"/>
      <c r="LHV587" s="68"/>
      <c r="LHW587" s="68"/>
      <c r="LHX587" s="68"/>
      <c r="LHY587" s="68"/>
      <c r="LHZ587" s="68"/>
      <c r="LIA587" s="68"/>
      <c r="LIB587" s="68"/>
      <c r="LIC587" s="68"/>
      <c r="LID587" s="68"/>
      <c r="LIE587" s="68"/>
      <c r="LIF587" s="68"/>
      <c r="LIG587" s="68"/>
      <c r="LIH587" s="68"/>
      <c r="LII587" s="68"/>
      <c r="LIJ587" s="68"/>
      <c r="LIK587" s="68"/>
      <c r="LIL587" s="68"/>
      <c r="LIM587" s="68"/>
      <c r="LIN587" s="68"/>
      <c r="LIO587" s="68"/>
      <c r="LIP587" s="68"/>
      <c r="LIQ587" s="68"/>
      <c r="LIR587" s="68"/>
      <c r="LIS587" s="68"/>
      <c r="LIT587" s="68"/>
      <c r="LIU587" s="68"/>
      <c r="LIV587" s="68"/>
      <c r="LIW587" s="68"/>
      <c r="LIX587" s="68"/>
      <c r="LIY587" s="68"/>
      <c r="LIZ587" s="68"/>
      <c r="LJA587" s="68"/>
      <c r="LJB587" s="68"/>
      <c r="LJC587" s="68"/>
      <c r="LJD587" s="68"/>
      <c r="LJE587" s="68"/>
      <c r="LJF587" s="68"/>
      <c r="LJG587" s="68"/>
      <c r="LJH587" s="68"/>
      <c r="LJI587" s="68"/>
      <c r="LJJ587" s="68"/>
      <c r="LJK587" s="68"/>
      <c r="LJL587" s="68"/>
      <c r="LJM587" s="68"/>
      <c r="LJN587" s="68"/>
      <c r="LJO587" s="68"/>
      <c r="LJP587" s="68"/>
      <c r="LJQ587" s="68"/>
      <c r="LJR587" s="68"/>
      <c r="LJS587" s="68"/>
      <c r="LJT587" s="68"/>
      <c r="LJU587" s="68"/>
      <c r="LJV587" s="68"/>
      <c r="LJW587" s="68"/>
      <c r="LJX587" s="68"/>
      <c r="LJY587" s="68"/>
      <c r="LJZ587" s="68"/>
      <c r="LKA587" s="68"/>
      <c r="LKB587" s="68"/>
      <c r="LKC587" s="68"/>
      <c r="LKD587" s="68"/>
      <c r="LKE587" s="68"/>
      <c r="LKF587" s="68"/>
      <c r="LKG587" s="68"/>
      <c r="LKH587" s="68"/>
      <c r="LKI587" s="68"/>
      <c r="LKJ587" s="68"/>
      <c r="LKK587" s="68"/>
      <c r="LKL587" s="68"/>
      <c r="LKM587" s="68"/>
      <c r="LKN587" s="68"/>
      <c r="LKO587" s="68"/>
      <c r="LKP587" s="68"/>
      <c r="LKQ587" s="68"/>
      <c r="LKR587" s="68"/>
      <c r="LKS587" s="68"/>
      <c r="LKT587" s="68"/>
      <c r="LKU587" s="68"/>
      <c r="LKV587" s="68"/>
      <c r="LKW587" s="68"/>
      <c r="LKX587" s="68"/>
      <c r="LKY587" s="68"/>
      <c r="LKZ587" s="68"/>
      <c r="LLA587" s="68"/>
      <c r="LLB587" s="68"/>
      <c r="LLC587" s="68"/>
      <c r="LLD587" s="68"/>
      <c r="LLE587" s="68"/>
      <c r="LLF587" s="68"/>
      <c r="LLG587" s="68"/>
      <c r="LLH587" s="68"/>
      <c r="LLI587" s="68"/>
      <c r="LLJ587" s="68"/>
      <c r="LLK587" s="68"/>
      <c r="LLL587" s="68"/>
      <c r="LLM587" s="68"/>
      <c r="LLN587" s="68"/>
      <c r="LLO587" s="68"/>
      <c r="LLP587" s="68"/>
      <c r="LLQ587" s="68"/>
      <c r="LLR587" s="68"/>
      <c r="LLS587" s="68"/>
      <c r="LLT587" s="68"/>
      <c r="LLU587" s="68"/>
      <c r="LLV587" s="68"/>
      <c r="LLW587" s="68"/>
      <c r="LLX587" s="68"/>
      <c r="LLY587" s="68"/>
      <c r="LLZ587" s="68"/>
      <c r="LMA587" s="68"/>
      <c r="LMB587" s="68"/>
      <c r="LMC587" s="68"/>
      <c r="LMD587" s="68"/>
      <c r="LME587" s="68"/>
      <c r="LMF587" s="68"/>
      <c r="LMG587" s="68"/>
      <c r="LMH587" s="68"/>
      <c r="LMI587" s="68"/>
      <c r="LMJ587" s="68"/>
      <c r="LMK587" s="68"/>
      <c r="LML587" s="68"/>
      <c r="LMM587" s="68"/>
      <c r="LMN587" s="68"/>
      <c r="LMO587" s="68"/>
      <c r="LMP587" s="68"/>
      <c r="LMQ587" s="68"/>
      <c r="LMR587" s="68"/>
      <c r="LMS587" s="68"/>
      <c r="LMT587" s="68"/>
      <c r="LMU587" s="68"/>
      <c r="LMV587" s="68"/>
      <c r="LMW587" s="68"/>
      <c r="LMX587" s="68"/>
      <c r="LMY587" s="68"/>
      <c r="LMZ587" s="68"/>
      <c r="LNA587" s="68"/>
      <c r="LNB587" s="68"/>
      <c r="LNC587" s="68"/>
      <c r="LND587" s="68"/>
      <c r="LNE587" s="68"/>
      <c r="LNF587" s="68"/>
      <c r="LNG587" s="68"/>
      <c r="LNH587" s="68"/>
      <c r="LNI587" s="68"/>
      <c r="LNJ587" s="68"/>
      <c r="LNK587" s="68"/>
      <c r="LNL587" s="68"/>
      <c r="LNM587" s="68"/>
      <c r="LNN587" s="68"/>
      <c r="LNO587" s="68"/>
      <c r="LNP587" s="68"/>
      <c r="LNQ587" s="68"/>
      <c r="LNR587" s="68"/>
      <c r="LNS587" s="68"/>
      <c r="LNT587" s="68"/>
      <c r="LNU587" s="68"/>
      <c r="LNV587" s="68"/>
      <c r="LNW587" s="68"/>
      <c r="LNX587" s="68"/>
      <c r="LNY587" s="68"/>
      <c r="LNZ587" s="68"/>
      <c r="LOA587" s="68"/>
      <c r="LOB587" s="68"/>
      <c r="LOC587" s="68"/>
      <c r="LOD587" s="68"/>
      <c r="LOE587" s="68"/>
      <c r="LOF587" s="68"/>
      <c r="LOG587" s="68"/>
      <c r="LOH587" s="68"/>
      <c r="LOI587" s="68"/>
      <c r="LOJ587" s="68"/>
      <c r="LOK587" s="68"/>
      <c r="LOL587" s="68"/>
      <c r="LOM587" s="68"/>
      <c r="LON587" s="68"/>
      <c r="LOO587" s="68"/>
      <c r="LOP587" s="68"/>
      <c r="LOQ587" s="68"/>
      <c r="LOR587" s="68"/>
      <c r="LOS587" s="68"/>
      <c r="LOT587" s="68"/>
      <c r="LOU587" s="68"/>
      <c r="LOV587" s="68"/>
      <c r="LOW587" s="68"/>
      <c r="LOX587" s="68"/>
      <c r="LOY587" s="68"/>
      <c r="LOZ587" s="68"/>
      <c r="LPA587" s="68"/>
      <c r="LPB587" s="68"/>
      <c r="LPC587" s="68"/>
      <c r="LPD587" s="68"/>
      <c r="LPE587" s="68"/>
      <c r="LPF587" s="68"/>
      <c r="LPG587" s="68"/>
      <c r="LPH587" s="68"/>
      <c r="LPI587" s="68"/>
      <c r="LPJ587" s="68"/>
      <c r="LPK587" s="68"/>
      <c r="LPL587" s="68"/>
      <c r="LPM587" s="68"/>
      <c r="LPN587" s="68"/>
      <c r="LPO587" s="68"/>
      <c r="LPP587" s="68"/>
      <c r="LPQ587" s="68"/>
      <c r="LPR587" s="68"/>
      <c r="LPS587" s="68"/>
      <c r="LPT587" s="68"/>
      <c r="LPU587" s="68"/>
      <c r="LPV587" s="68"/>
      <c r="LPW587" s="68"/>
      <c r="LPX587" s="68"/>
      <c r="LPY587" s="68"/>
      <c r="LPZ587" s="68"/>
      <c r="LQA587" s="68"/>
      <c r="LQB587" s="68"/>
      <c r="LQC587" s="68"/>
      <c r="LQD587" s="68"/>
      <c r="LQE587" s="68"/>
      <c r="LQF587" s="68"/>
      <c r="LQG587" s="68"/>
      <c r="LQH587" s="68"/>
      <c r="LQI587" s="68"/>
      <c r="LQJ587" s="68"/>
      <c r="LQK587" s="68"/>
      <c r="LQL587" s="68"/>
      <c r="LQM587" s="68"/>
      <c r="LQN587" s="68"/>
      <c r="LQO587" s="68"/>
      <c r="LQP587" s="68"/>
      <c r="LQQ587" s="68"/>
      <c r="LQR587" s="68"/>
      <c r="LQS587" s="68"/>
      <c r="LQT587" s="68"/>
      <c r="LQU587" s="68"/>
      <c r="LQV587" s="68"/>
      <c r="LQW587" s="68"/>
      <c r="LQX587" s="68"/>
      <c r="LQY587" s="68"/>
      <c r="LQZ587" s="68"/>
      <c r="LRA587" s="68"/>
      <c r="LRB587" s="68"/>
      <c r="LRC587" s="68"/>
      <c r="LRD587" s="68"/>
      <c r="LRE587" s="68"/>
      <c r="LRF587" s="68"/>
      <c r="LRG587" s="68"/>
      <c r="LRH587" s="68"/>
      <c r="LRI587" s="68"/>
      <c r="LRJ587" s="68"/>
      <c r="LRK587" s="68"/>
      <c r="LRL587" s="68"/>
      <c r="LRM587" s="68"/>
      <c r="LRN587" s="68"/>
      <c r="LRO587" s="68"/>
      <c r="LRP587" s="68"/>
      <c r="LRQ587" s="68"/>
      <c r="LRR587" s="68"/>
      <c r="LRS587" s="68"/>
      <c r="LRT587" s="68"/>
      <c r="LRU587" s="68"/>
      <c r="LRV587" s="68"/>
      <c r="LRW587" s="68"/>
      <c r="LRX587" s="68"/>
      <c r="LRY587" s="68"/>
      <c r="LRZ587" s="68"/>
      <c r="LSA587" s="68"/>
      <c r="LSB587" s="68"/>
      <c r="LSC587" s="68"/>
      <c r="LSD587" s="68"/>
      <c r="LSE587" s="68"/>
      <c r="LSF587" s="68"/>
      <c r="LSG587" s="68"/>
      <c r="LSH587" s="68"/>
      <c r="LSI587" s="68"/>
      <c r="LSJ587" s="68"/>
      <c r="LSK587" s="68"/>
      <c r="LSL587" s="68"/>
      <c r="LSM587" s="68"/>
      <c r="LSN587" s="68"/>
      <c r="LSO587" s="68"/>
      <c r="LSP587" s="68"/>
      <c r="LSQ587" s="68"/>
      <c r="LSR587" s="68"/>
      <c r="LSS587" s="68"/>
      <c r="LST587" s="68"/>
      <c r="LSU587" s="68"/>
      <c r="LSV587" s="68"/>
      <c r="LSW587" s="68"/>
      <c r="LSX587" s="68"/>
      <c r="LSY587" s="68"/>
      <c r="LSZ587" s="68"/>
      <c r="LTA587" s="68"/>
      <c r="LTB587" s="68"/>
      <c r="LTC587" s="68"/>
      <c r="LTD587" s="68"/>
      <c r="LTE587" s="68"/>
      <c r="LTF587" s="68"/>
      <c r="LTG587" s="68"/>
      <c r="LTH587" s="68"/>
      <c r="LTI587" s="68"/>
      <c r="LTJ587" s="68"/>
      <c r="LTK587" s="68"/>
      <c r="LTL587" s="68"/>
      <c r="LTM587" s="68"/>
      <c r="LTN587" s="68"/>
      <c r="LTO587" s="68"/>
      <c r="LTP587" s="68"/>
      <c r="LTQ587" s="68"/>
      <c r="LTR587" s="68"/>
      <c r="LTS587" s="68"/>
      <c r="LTT587" s="68"/>
      <c r="LTU587" s="68"/>
      <c r="LTV587" s="68"/>
      <c r="LTW587" s="68"/>
      <c r="LTX587" s="68"/>
      <c r="LTY587" s="68"/>
      <c r="LTZ587" s="68"/>
      <c r="LUA587" s="68"/>
      <c r="LUB587" s="68"/>
      <c r="LUC587" s="68"/>
      <c r="LUD587" s="68"/>
      <c r="LUE587" s="68"/>
      <c r="LUF587" s="68"/>
      <c r="LUG587" s="68"/>
      <c r="LUH587" s="68"/>
      <c r="LUI587" s="68"/>
      <c r="LUJ587" s="68"/>
      <c r="LUK587" s="68"/>
      <c r="LUL587" s="68"/>
      <c r="LUM587" s="68"/>
      <c r="LUN587" s="68"/>
      <c r="LUO587" s="68"/>
      <c r="LUP587" s="68"/>
      <c r="LUQ587" s="68"/>
      <c r="LUR587" s="68"/>
      <c r="LUS587" s="68"/>
      <c r="LUT587" s="68"/>
      <c r="LUU587" s="68"/>
      <c r="LUV587" s="68"/>
      <c r="LUW587" s="68"/>
      <c r="LUX587" s="68"/>
      <c r="LUY587" s="68"/>
      <c r="LUZ587" s="68"/>
      <c r="LVA587" s="68"/>
      <c r="LVB587" s="68"/>
      <c r="LVC587" s="68"/>
      <c r="LVD587" s="68"/>
      <c r="LVE587" s="68"/>
      <c r="LVF587" s="68"/>
      <c r="LVG587" s="68"/>
      <c r="LVH587" s="68"/>
      <c r="LVI587" s="68"/>
      <c r="LVJ587" s="68"/>
      <c r="LVK587" s="68"/>
      <c r="LVL587" s="68"/>
      <c r="LVM587" s="68"/>
      <c r="LVN587" s="68"/>
      <c r="LVO587" s="68"/>
      <c r="LVP587" s="68"/>
      <c r="LVQ587" s="68"/>
      <c r="LVR587" s="68"/>
      <c r="LVS587" s="68"/>
      <c r="LVT587" s="68"/>
      <c r="LVU587" s="68"/>
      <c r="LVV587" s="68"/>
      <c r="LVW587" s="68"/>
      <c r="LVX587" s="68"/>
      <c r="LVY587" s="68"/>
      <c r="LVZ587" s="68"/>
      <c r="LWA587" s="68"/>
      <c r="LWB587" s="68"/>
      <c r="LWC587" s="68"/>
      <c r="LWD587" s="68"/>
      <c r="LWE587" s="68"/>
      <c r="LWF587" s="68"/>
      <c r="LWG587" s="68"/>
      <c r="LWH587" s="68"/>
      <c r="LWI587" s="68"/>
      <c r="LWJ587" s="68"/>
      <c r="LWK587" s="68"/>
      <c r="LWL587" s="68"/>
      <c r="LWM587" s="68"/>
      <c r="LWN587" s="68"/>
      <c r="LWO587" s="68"/>
      <c r="LWP587" s="68"/>
      <c r="LWQ587" s="68"/>
      <c r="LWR587" s="68"/>
      <c r="LWS587" s="68"/>
      <c r="LWT587" s="68"/>
      <c r="LWU587" s="68"/>
      <c r="LWV587" s="68"/>
      <c r="LWW587" s="68"/>
      <c r="LWX587" s="68"/>
      <c r="LWY587" s="68"/>
      <c r="LWZ587" s="68"/>
      <c r="LXA587" s="68"/>
      <c r="LXB587" s="68"/>
      <c r="LXC587" s="68"/>
      <c r="LXD587" s="68"/>
      <c r="LXE587" s="68"/>
      <c r="LXF587" s="68"/>
      <c r="LXG587" s="68"/>
      <c r="LXH587" s="68"/>
      <c r="LXI587" s="68"/>
      <c r="LXJ587" s="68"/>
      <c r="LXK587" s="68"/>
      <c r="LXL587" s="68"/>
      <c r="LXM587" s="68"/>
      <c r="LXN587" s="68"/>
      <c r="LXO587" s="68"/>
      <c r="LXP587" s="68"/>
      <c r="LXQ587" s="68"/>
      <c r="LXR587" s="68"/>
      <c r="LXS587" s="68"/>
      <c r="LXT587" s="68"/>
      <c r="LXU587" s="68"/>
      <c r="LXV587" s="68"/>
      <c r="LXW587" s="68"/>
      <c r="LXX587" s="68"/>
      <c r="LXY587" s="68"/>
      <c r="LXZ587" s="68"/>
      <c r="LYA587" s="68"/>
      <c r="LYB587" s="68"/>
      <c r="LYC587" s="68"/>
      <c r="LYD587" s="68"/>
      <c r="LYE587" s="68"/>
      <c r="LYF587" s="68"/>
      <c r="LYG587" s="68"/>
      <c r="LYH587" s="68"/>
      <c r="LYI587" s="68"/>
      <c r="LYJ587" s="68"/>
      <c r="LYK587" s="68"/>
      <c r="LYL587" s="68"/>
      <c r="LYM587" s="68"/>
      <c r="LYN587" s="68"/>
      <c r="LYO587" s="68"/>
      <c r="LYP587" s="68"/>
      <c r="LYQ587" s="68"/>
      <c r="LYR587" s="68"/>
      <c r="LYS587" s="68"/>
      <c r="LYT587" s="68"/>
      <c r="LYU587" s="68"/>
      <c r="LYV587" s="68"/>
      <c r="LYW587" s="68"/>
      <c r="LYX587" s="68"/>
      <c r="LYY587" s="68"/>
      <c r="LYZ587" s="68"/>
      <c r="LZA587" s="68"/>
      <c r="LZB587" s="68"/>
      <c r="LZC587" s="68"/>
      <c r="LZD587" s="68"/>
      <c r="LZE587" s="68"/>
      <c r="LZF587" s="68"/>
      <c r="LZG587" s="68"/>
      <c r="LZH587" s="68"/>
      <c r="LZI587" s="68"/>
      <c r="LZJ587" s="68"/>
      <c r="LZK587" s="68"/>
      <c r="LZL587" s="68"/>
      <c r="LZM587" s="68"/>
      <c r="LZN587" s="68"/>
      <c r="LZO587" s="68"/>
      <c r="LZP587" s="68"/>
      <c r="LZQ587" s="68"/>
      <c r="LZR587" s="68"/>
      <c r="LZS587" s="68"/>
      <c r="LZT587" s="68"/>
      <c r="LZU587" s="68"/>
      <c r="LZV587" s="68"/>
      <c r="LZW587" s="68"/>
      <c r="LZX587" s="68"/>
      <c r="LZY587" s="68"/>
      <c r="LZZ587" s="68"/>
      <c r="MAA587" s="68"/>
      <c r="MAB587" s="68"/>
      <c r="MAC587" s="68"/>
      <c r="MAD587" s="68"/>
      <c r="MAE587" s="68"/>
      <c r="MAF587" s="68"/>
      <c r="MAG587" s="68"/>
      <c r="MAH587" s="68"/>
      <c r="MAI587" s="68"/>
      <c r="MAJ587" s="68"/>
      <c r="MAK587" s="68"/>
      <c r="MAL587" s="68"/>
      <c r="MAM587" s="68"/>
      <c r="MAN587" s="68"/>
      <c r="MAO587" s="68"/>
      <c r="MAP587" s="68"/>
      <c r="MAQ587" s="68"/>
      <c r="MAR587" s="68"/>
      <c r="MAS587" s="68"/>
      <c r="MAT587" s="68"/>
      <c r="MAU587" s="68"/>
      <c r="MAV587" s="68"/>
      <c r="MAW587" s="68"/>
      <c r="MAX587" s="68"/>
      <c r="MAY587" s="68"/>
      <c r="MAZ587" s="68"/>
      <c r="MBA587" s="68"/>
      <c r="MBB587" s="68"/>
      <c r="MBC587" s="68"/>
      <c r="MBD587" s="68"/>
      <c r="MBE587" s="68"/>
      <c r="MBF587" s="68"/>
      <c r="MBG587" s="68"/>
      <c r="MBH587" s="68"/>
      <c r="MBI587" s="68"/>
      <c r="MBJ587" s="68"/>
      <c r="MBK587" s="68"/>
      <c r="MBL587" s="68"/>
      <c r="MBM587" s="68"/>
      <c r="MBN587" s="68"/>
      <c r="MBO587" s="68"/>
      <c r="MBP587" s="68"/>
      <c r="MBQ587" s="68"/>
      <c r="MBR587" s="68"/>
      <c r="MBS587" s="68"/>
      <c r="MBT587" s="68"/>
      <c r="MBU587" s="68"/>
      <c r="MBV587" s="68"/>
      <c r="MBW587" s="68"/>
      <c r="MBX587" s="68"/>
      <c r="MBY587" s="68"/>
      <c r="MBZ587" s="68"/>
      <c r="MCA587" s="68"/>
      <c r="MCB587" s="68"/>
      <c r="MCC587" s="68"/>
      <c r="MCD587" s="68"/>
      <c r="MCE587" s="68"/>
      <c r="MCF587" s="68"/>
      <c r="MCG587" s="68"/>
      <c r="MCH587" s="68"/>
      <c r="MCI587" s="68"/>
      <c r="MCJ587" s="68"/>
      <c r="MCK587" s="68"/>
      <c r="MCL587" s="68"/>
      <c r="MCM587" s="68"/>
      <c r="MCN587" s="68"/>
      <c r="MCO587" s="68"/>
      <c r="MCP587" s="68"/>
      <c r="MCQ587" s="68"/>
      <c r="MCR587" s="68"/>
      <c r="MCS587" s="68"/>
      <c r="MCT587" s="68"/>
      <c r="MCU587" s="68"/>
      <c r="MCV587" s="68"/>
      <c r="MCW587" s="68"/>
      <c r="MCX587" s="68"/>
      <c r="MCY587" s="68"/>
      <c r="MCZ587" s="68"/>
      <c r="MDA587" s="68"/>
      <c r="MDB587" s="68"/>
      <c r="MDC587" s="68"/>
      <c r="MDD587" s="68"/>
      <c r="MDE587" s="68"/>
      <c r="MDF587" s="68"/>
      <c r="MDG587" s="68"/>
      <c r="MDH587" s="68"/>
      <c r="MDI587" s="68"/>
      <c r="MDJ587" s="68"/>
      <c r="MDK587" s="68"/>
      <c r="MDL587" s="68"/>
      <c r="MDM587" s="68"/>
      <c r="MDN587" s="68"/>
      <c r="MDO587" s="68"/>
      <c r="MDP587" s="68"/>
      <c r="MDQ587" s="68"/>
      <c r="MDR587" s="68"/>
      <c r="MDS587" s="68"/>
      <c r="MDT587" s="68"/>
      <c r="MDU587" s="68"/>
      <c r="MDV587" s="68"/>
      <c r="MDW587" s="68"/>
      <c r="MDX587" s="68"/>
      <c r="MDY587" s="68"/>
      <c r="MDZ587" s="68"/>
      <c r="MEA587" s="68"/>
      <c r="MEB587" s="68"/>
      <c r="MEC587" s="68"/>
      <c r="MED587" s="68"/>
      <c r="MEE587" s="68"/>
      <c r="MEF587" s="68"/>
      <c r="MEG587" s="68"/>
      <c r="MEH587" s="68"/>
      <c r="MEI587" s="68"/>
      <c r="MEJ587" s="68"/>
      <c r="MEK587" s="68"/>
      <c r="MEL587" s="68"/>
      <c r="MEM587" s="68"/>
      <c r="MEN587" s="68"/>
      <c r="MEO587" s="68"/>
      <c r="MEP587" s="68"/>
      <c r="MEQ587" s="68"/>
      <c r="MER587" s="68"/>
      <c r="MES587" s="68"/>
      <c r="MET587" s="68"/>
      <c r="MEU587" s="68"/>
      <c r="MEV587" s="68"/>
      <c r="MEW587" s="68"/>
      <c r="MEX587" s="68"/>
      <c r="MEY587" s="68"/>
      <c r="MEZ587" s="68"/>
      <c r="MFA587" s="68"/>
      <c r="MFB587" s="68"/>
      <c r="MFC587" s="68"/>
      <c r="MFD587" s="68"/>
      <c r="MFE587" s="68"/>
      <c r="MFF587" s="68"/>
      <c r="MFG587" s="68"/>
      <c r="MFH587" s="68"/>
      <c r="MFI587" s="68"/>
      <c r="MFJ587" s="68"/>
      <c r="MFK587" s="68"/>
      <c r="MFL587" s="68"/>
      <c r="MFM587" s="68"/>
      <c r="MFN587" s="68"/>
      <c r="MFO587" s="68"/>
      <c r="MFP587" s="68"/>
      <c r="MFQ587" s="68"/>
      <c r="MFR587" s="68"/>
      <c r="MFS587" s="68"/>
      <c r="MFT587" s="68"/>
      <c r="MFU587" s="68"/>
      <c r="MFV587" s="68"/>
      <c r="MFW587" s="68"/>
      <c r="MFX587" s="68"/>
      <c r="MFY587" s="68"/>
      <c r="MFZ587" s="68"/>
      <c r="MGA587" s="68"/>
      <c r="MGB587" s="68"/>
      <c r="MGC587" s="68"/>
      <c r="MGD587" s="68"/>
      <c r="MGE587" s="68"/>
      <c r="MGF587" s="68"/>
      <c r="MGG587" s="68"/>
      <c r="MGH587" s="68"/>
      <c r="MGI587" s="68"/>
      <c r="MGJ587" s="68"/>
      <c r="MGK587" s="68"/>
      <c r="MGL587" s="68"/>
      <c r="MGM587" s="68"/>
      <c r="MGN587" s="68"/>
      <c r="MGO587" s="68"/>
      <c r="MGP587" s="68"/>
      <c r="MGQ587" s="68"/>
      <c r="MGR587" s="68"/>
      <c r="MGS587" s="68"/>
      <c r="MGT587" s="68"/>
      <c r="MGU587" s="68"/>
      <c r="MGV587" s="68"/>
      <c r="MGW587" s="68"/>
      <c r="MGX587" s="68"/>
      <c r="MGY587" s="68"/>
      <c r="MGZ587" s="68"/>
      <c r="MHA587" s="68"/>
      <c r="MHB587" s="68"/>
      <c r="MHC587" s="68"/>
      <c r="MHD587" s="68"/>
      <c r="MHE587" s="68"/>
      <c r="MHF587" s="68"/>
      <c r="MHG587" s="68"/>
      <c r="MHH587" s="68"/>
      <c r="MHI587" s="68"/>
      <c r="MHJ587" s="68"/>
      <c r="MHK587" s="68"/>
      <c r="MHL587" s="68"/>
      <c r="MHM587" s="68"/>
      <c r="MHN587" s="68"/>
      <c r="MHO587" s="68"/>
      <c r="MHP587" s="68"/>
      <c r="MHQ587" s="68"/>
      <c r="MHR587" s="68"/>
      <c r="MHS587" s="68"/>
      <c r="MHT587" s="68"/>
      <c r="MHU587" s="68"/>
      <c r="MHV587" s="68"/>
      <c r="MHW587" s="68"/>
      <c r="MHX587" s="68"/>
      <c r="MHY587" s="68"/>
      <c r="MHZ587" s="68"/>
      <c r="MIA587" s="68"/>
      <c r="MIB587" s="68"/>
      <c r="MIC587" s="68"/>
      <c r="MID587" s="68"/>
      <c r="MIE587" s="68"/>
      <c r="MIF587" s="68"/>
      <c r="MIG587" s="68"/>
      <c r="MIH587" s="68"/>
      <c r="MII587" s="68"/>
      <c r="MIJ587" s="68"/>
      <c r="MIK587" s="68"/>
      <c r="MIL587" s="68"/>
      <c r="MIM587" s="68"/>
      <c r="MIN587" s="68"/>
      <c r="MIO587" s="68"/>
      <c r="MIP587" s="68"/>
      <c r="MIQ587" s="68"/>
      <c r="MIR587" s="68"/>
      <c r="MIS587" s="68"/>
      <c r="MIT587" s="68"/>
      <c r="MIU587" s="68"/>
      <c r="MIV587" s="68"/>
      <c r="MIW587" s="68"/>
      <c r="MIX587" s="68"/>
      <c r="MIY587" s="68"/>
      <c r="MIZ587" s="68"/>
      <c r="MJA587" s="68"/>
      <c r="MJB587" s="68"/>
      <c r="MJC587" s="68"/>
      <c r="MJD587" s="68"/>
      <c r="MJE587" s="68"/>
      <c r="MJF587" s="68"/>
      <c r="MJG587" s="68"/>
      <c r="MJH587" s="68"/>
      <c r="MJI587" s="68"/>
      <c r="MJJ587" s="68"/>
      <c r="MJK587" s="68"/>
      <c r="MJL587" s="68"/>
      <c r="MJM587" s="68"/>
      <c r="MJN587" s="68"/>
      <c r="MJO587" s="68"/>
      <c r="MJP587" s="68"/>
      <c r="MJQ587" s="68"/>
      <c r="MJR587" s="68"/>
      <c r="MJS587" s="68"/>
      <c r="MJT587" s="68"/>
      <c r="MJU587" s="68"/>
      <c r="MJV587" s="68"/>
      <c r="MJW587" s="68"/>
      <c r="MJX587" s="68"/>
      <c r="MJY587" s="68"/>
      <c r="MJZ587" s="68"/>
      <c r="MKA587" s="68"/>
      <c r="MKB587" s="68"/>
      <c r="MKC587" s="68"/>
      <c r="MKD587" s="68"/>
      <c r="MKE587" s="68"/>
      <c r="MKF587" s="68"/>
      <c r="MKG587" s="68"/>
      <c r="MKH587" s="68"/>
      <c r="MKI587" s="68"/>
      <c r="MKJ587" s="68"/>
      <c r="MKK587" s="68"/>
      <c r="MKL587" s="68"/>
      <c r="MKM587" s="68"/>
      <c r="MKN587" s="68"/>
      <c r="MKO587" s="68"/>
      <c r="MKP587" s="68"/>
      <c r="MKQ587" s="68"/>
      <c r="MKR587" s="68"/>
      <c r="MKS587" s="68"/>
      <c r="MKT587" s="68"/>
      <c r="MKU587" s="68"/>
      <c r="MKV587" s="68"/>
      <c r="MKW587" s="68"/>
      <c r="MKX587" s="68"/>
      <c r="MKY587" s="68"/>
      <c r="MKZ587" s="68"/>
      <c r="MLA587" s="68"/>
      <c r="MLB587" s="68"/>
      <c r="MLC587" s="68"/>
      <c r="MLD587" s="68"/>
      <c r="MLE587" s="68"/>
      <c r="MLF587" s="68"/>
      <c r="MLG587" s="68"/>
      <c r="MLH587" s="68"/>
      <c r="MLI587" s="68"/>
      <c r="MLJ587" s="68"/>
      <c r="MLK587" s="68"/>
      <c r="MLL587" s="68"/>
      <c r="MLM587" s="68"/>
      <c r="MLN587" s="68"/>
      <c r="MLO587" s="68"/>
      <c r="MLP587" s="68"/>
      <c r="MLQ587" s="68"/>
      <c r="MLR587" s="68"/>
      <c r="MLS587" s="68"/>
      <c r="MLT587" s="68"/>
      <c r="MLU587" s="68"/>
      <c r="MLV587" s="68"/>
      <c r="MLW587" s="68"/>
      <c r="MLX587" s="68"/>
      <c r="MLY587" s="68"/>
      <c r="MLZ587" s="68"/>
      <c r="MMA587" s="68"/>
      <c r="MMB587" s="68"/>
      <c r="MMC587" s="68"/>
      <c r="MMD587" s="68"/>
      <c r="MME587" s="68"/>
      <c r="MMF587" s="68"/>
      <c r="MMG587" s="68"/>
      <c r="MMH587" s="68"/>
      <c r="MMI587" s="68"/>
      <c r="MMJ587" s="68"/>
      <c r="MMK587" s="68"/>
      <c r="MML587" s="68"/>
      <c r="MMM587" s="68"/>
      <c r="MMN587" s="68"/>
      <c r="MMO587" s="68"/>
      <c r="MMP587" s="68"/>
      <c r="MMQ587" s="68"/>
      <c r="MMR587" s="68"/>
      <c r="MMS587" s="68"/>
      <c r="MMT587" s="68"/>
      <c r="MMU587" s="68"/>
      <c r="MMV587" s="68"/>
      <c r="MMW587" s="68"/>
      <c r="MMX587" s="68"/>
      <c r="MMY587" s="68"/>
      <c r="MMZ587" s="68"/>
      <c r="MNA587" s="68"/>
      <c r="MNB587" s="68"/>
      <c r="MNC587" s="68"/>
      <c r="MND587" s="68"/>
      <c r="MNE587" s="68"/>
      <c r="MNF587" s="68"/>
      <c r="MNG587" s="68"/>
      <c r="MNH587" s="68"/>
      <c r="MNI587" s="68"/>
      <c r="MNJ587" s="68"/>
      <c r="MNK587" s="68"/>
      <c r="MNL587" s="68"/>
      <c r="MNM587" s="68"/>
      <c r="MNN587" s="68"/>
      <c r="MNO587" s="68"/>
      <c r="MNP587" s="68"/>
      <c r="MNQ587" s="68"/>
      <c r="MNR587" s="68"/>
      <c r="MNS587" s="68"/>
      <c r="MNT587" s="68"/>
      <c r="MNU587" s="68"/>
      <c r="MNV587" s="68"/>
      <c r="MNW587" s="68"/>
      <c r="MNX587" s="68"/>
      <c r="MNY587" s="68"/>
      <c r="MNZ587" s="68"/>
      <c r="MOA587" s="68"/>
      <c r="MOB587" s="68"/>
      <c r="MOC587" s="68"/>
      <c r="MOD587" s="68"/>
      <c r="MOE587" s="68"/>
      <c r="MOF587" s="68"/>
      <c r="MOG587" s="68"/>
      <c r="MOH587" s="68"/>
      <c r="MOI587" s="68"/>
      <c r="MOJ587" s="68"/>
      <c r="MOK587" s="68"/>
      <c r="MOL587" s="68"/>
      <c r="MOM587" s="68"/>
      <c r="MON587" s="68"/>
      <c r="MOO587" s="68"/>
      <c r="MOP587" s="68"/>
      <c r="MOQ587" s="68"/>
      <c r="MOR587" s="68"/>
      <c r="MOS587" s="68"/>
      <c r="MOT587" s="68"/>
      <c r="MOU587" s="68"/>
      <c r="MOV587" s="68"/>
      <c r="MOW587" s="68"/>
      <c r="MOX587" s="68"/>
      <c r="MOY587" s="68"/>
      <c r="MOZ587" s="68"/>
      <c r="MPA587" s="68"/>
      <c r="MPB587" s="68"/>
      <c r="MPC587" s="68"/>
      <c r="MPD587" s="68"/>
      <c r="MPE587" s="68"/>
      <c r="MPF587" s="68"/>
      <c r="MPG587" s="68"/>
      <c r="MPH587" s="68"/>
      <c r="MPI587" s="68"/>
      <c r="MPJ587" s="68"/>
      <c r="MPK587" s="68"/>
      <c r="MPL587" s="68"/>
      <c r="MPM587" s="68"/>
      <c r="MPN587" s="68"/>
      <c r="MPO587" s="68"/>
      <c r="MPP587" s="68"/>
      <c r="MPQ587" s="68"/>
      <c r="MPR587" s="68"/>
      <c r="MPS587" s="68"/>
      <c r="MPT587" s="68"/>
      <c r="MPU587" s="68"/>
      <c r="MPV587" s="68"/>
      <c r="MPW587" s="68"/>
      <c r="MPX587" s="68"/>
      <c r="MPY587" s="68"/>
      <c r="MPZ587" s="68"/>
      <c r="MQA587" s="68"/>
      <c r="MQB587" s="68"/>
      <c r="MQC587" s="68"/>
      <c r="MQD587" s="68"/>
      <c r="MQE587" s="68"/>
      <c r="MQF587" s="68"/>
      <c r="MQG587" s="68"/>
      <c r="MQH587" s="68"/>
      <c r="MQI587" s="68"/>
      <c r="MQJ587" s="68"/>
      <c r="MQK587" s="68"/>
      <c r="MQL587" s="68"/>
      <c r="MQM587" s="68"/>
      <c r="MQN587" s="68"/>
      <c r="MQO587" s="68"/>
      <c r="MQP587" s="68"/>
      <c r="MQQ587" s="68"/>
      <c r="MQR587" s="68"/>
      <c r="MQS587" s="68"/>
      <c r="MQT587" s="68"/>
      <c r="MQU587" s="68"/>
      <c r="MQV587" s="68"/>
      <c r="MQW587" s="68"/>
      <c r="MQX587" s="68"/>
      <c r="MQY587" s="68"/>
      <c r="MQZ587" s="68"/>
      <c r="MRA587" s="68"/>
      <c r="MRB587" s="68"/>
      <c r="MRC587" s="68"/>
      <c r="MRD587" s="68"/>
      <c r="MRE587" s="68"/>
      <c r="MRF587" s="68"/>
      <c r="MRG587" s="68"/>
      <c r="MRH587" s="68"/>
      <c r="MRI587" s="68"/>
      <c r="MRJ587" s="68"/>
      <c r="MRK587" s="68"/>
      <c r="MRL587" s="68"/>
      <c r="MRM587" s="68"/>
      <c r="MRN587" s="68"/>
      <c r="MRO587" s="68"/>
      <c r="MRP587" s="68"/>
      <c r="MRQ587" s="68"/>
      <c r="MRR587" s="68"/>
      <c r="MRS587" s="68"/>
      <c r="MRT587" s="68"/>
      <c r="MRU587" s="68"/>
      <c r="MRV587" s="68"/>
      <c r="MRW587" s="68"/>
      <c r="MRX587" s="68"/>
      <c r="MRY587" s="68"/>
      <c r="MRZ587" s="68"/>
      <c r="MSA587" s="68"/>
      <c r="MSB587" s="68"/>
      <c r="MSC587" s="68"/>
      <c r="MSD587" s="68"/>
      <c r="MSE587" s="68"/>
      <c r="MSF587" s="68"/>
      <c r="MSG587" s="68"/>
      <c r="MSH587" s="68"/>
      <c r="MSI587" s="68"/>
      <c r="MSJ587" s="68"/>
      <c r="MSK587" s="68"/>
      <c r="MSL587" s="68"/>
      <c r="MSM587" s="68"/>
      <c r="MSN587" s="68"/>
      <c r="MSO587" s="68"/>
      <c r="MSP587" s="68"/>
      <c r="MSQ587" s="68"/>
      <c r="MSR587" s="68"/>
      <c r="MSS587" s="68"/>
      <c r="MST587" s="68"/>
      <c r="MSU587" s="68"/>
      <c r="MSV587" s="68"/>
      <c r="MSW587" s="68"/>
      <c r="MSX587" s="68"/>
      <c r="MSY587" s="68"/>
      <c r="MSZ587" s="68"/>
      <c r="MTA587" s="68"/>
      <c r="MTB587" s="68"/>
      <c r="MTC587" s="68"/>
      <c r="MTD587" s="68"/>
      <c r="MTE587" s="68"/>
      <c r="MTF587" s="68"/>
      <c r="MTG587" s="68"/>
      <c r="MTH587" s="68"/>
      <c r="MTI587" s="68"/>
      <c r="MTJ587" s="68"/>
      <c r="MTK587" s="68"/>
      <c r="MTL587" s="68"/>
      <c r="MTM587" s="68"/>
      <c r="MTN587" s="68"/>
      <c r="MTO587" s="68"/>
      <c r="MTP587" s="68"/>
      <c r="MTQ587" s="68"/>
      <c r="MTR587" s="68"/>
      <c r="MTS587" s="68"/>
      <c r="MTT587" s="68"/>
      <c r="MTU587" s="68"/>
      <c r="MTV587" s="68"/>
      <c r="MTW587" s="68"/>
      <c r="MTX587" s="68"/>
      <c r="MTY587" s="68"/>
      <c r="MTZ587" s="68"/>
      <c r="MUA587" s="68"/>
      <c r="MUB587" s="68"/>
      <c r="MUC587" s="68"/>
      <c r="MUD587" s="68"/>
      <c r="MUE587" s="68"/>
      <c r="MUF587" s="68"/>
      <c r="MUG587" s="68"/>
      <c r="MUH587" s="68"/>
      <c r="MUI587" s="68"/>
      <c r="MUJ587" s="68"/>
      <c r="MUK587" s="68"/>
      <c r="MUL587" s="68"/>
      <c r="MUM587" s="68"/>
      <c r="MUN587" s="68"/>
      <c r="MUO587" s="68"/>
      <c r="MUP587" s="68"/>
      <c r="MUQ587" s="68"/>
      <c r="MUR587" s="68"/>
      <c r="MUS587" s="68"/>
      <c r="MUT587" s="68"/>
      <c r="MUU587" s="68"/>
      <c r="MUV587" s="68"/>
      <c r="MUW587" s="68"/>
      <c r="MUX587" s="68"/>
      <c r="MUY587" s="68"/>
      <c r="MUZ587" s="68"/>
      <c r="MVA587" s="68"/>
      <c r="MVB587" s="68"/>
      <c r="MVC587" s="68"/>
      <c r="MVD587" s="68"/>
      <c r="MVE587" s="68"/>
      <c r="MVF587" s="68"/>
      <c r="MVG587" s="68"/>
      <c r="MVH587" s="68"/>
      <c r="MVI587" s="68"/>
      <c r="MVJ587" s="68"/>
      <c r="MVK587" s="68"/>
      <c r="MVL587" s="68"/>
      <c r="MVM587" s="68"/>
      <c r="MVN587" s="68"/>
      <c r="MVO587" s="68"/>
      <c r="MVP587" s="68"/>
      <c r="MVQ587" s="68"/>
      <c r="MVR587" s="68"/>
      <c r="MVS587" s="68"/>
      <c r="MVT587" s="68"/>
      <c r="MVU587" s="68"/>
      <c r="MVV587" s="68"/>
      <c r="MVW587" s="68"/>
      <c r="MVX587" s="68"/>
      <c r="MVY587" s="68"/>
      <c r="MVZ587" s="68"/>
      <c r="MWA587" s="68"/>
      <c r="MWB587" s="68"/>
      <c r="MWC587" s="68"/>
      <c r="MWD587" s="68"/>
      <c r="MWE587" s="68"/>
      <c r="MWF587" s="68"/>
      <c r="MWG587" s="68"/>
      <c r="MWH587" s="68"/>
      <c r="MWI587" s="68"/>
      <c r="MWJ587" s="68"/>
      <c r="MWK587" s="68"/>
      <c r="MWL587" s="68"/>
      <c r="MWM587" s="68"/>
      <c r="MWN587" s="68"/>
      <c r="MWO587" s="68"/>
      <c r="MWP587" s="68"/>
      <c r="MWQ587" s="68"/>
      <c r="MWR587" s="68"/>
      <c r="MWS587" s="68"/>
      <c r="MWT587" s="68"/>
      <c r="MWU587" s="68"/>
      <c r="MWV587" s="68"/>
      <c r="MWW587" s="68"/>
      <c r="MWX587" s="68"/>
      <c r="MWY587" s="68"/>
      <c r="MWZ587" s="68"/>
      <c r="MXA587" s="68"/>
      <c r="MXB587" s="68"/>
      <c r="MXC587" s="68"/>
      <c r="MXD587" s="68"/>
      <c r="MXE587" s="68"/>
      <c r="MXF587" s="68"/>
      <c r="MXG587" s="68"/>
      <c r="MXH587" s="68"/>
      <c r="MXI587" s="68"/>
      <c r="MXJ587" s="68"/>
      <c r="MXK587" s="68"/>
      <c r="MXL587" s="68"/>
      <c r="MXM587" s="68"/>
      <c r="MXN587" s="68"/>
      <c r="MXO587" s="68"/>
      <c r="MXP587" s="68"/>
      <c r="MXQ587" s="68"/>
      <c r="MXR587" s="68"/>
      <c r="MXS587" s="68"/>
      <c r="MXT587" s="68"/>
      <c r="MXU587" s="68"/>
      <c r="MXV587" s="68"/>
      <c r="MXW587" s="68"/>
      <c r="MXX587" s="68"/>
      <c r="MXY587" s="68"/>
      <c r="MXZ587" s="68"/>
      <c r="MYA587" s="68"/>
      <c r="MYB587" s="68"/>
      <c r="MYC587" s="68"/>
      <c r="MYD587" s="68"/>
      <c r="MYE587" s="68"/>
      <c r="MYF587" s="68"/>
      <c r="MYG587" s="68"/>
      <c r="MYH587" s="68"/>
      <c r="MYI587" s="68"/>
      <c r="MYJ587" s="68"/>
      <c r="MYK587" s="68"/>
      <c r="MYL587" s="68"/>
      <c r="MYM587" s="68"/>
      <c r="MYN587" s="68"/>
      <c r="MYO587" s="68"/>
      <c r="MYP587" s="68"/>
      <c r="MYQ587" s="68"/>
      <c r="MYR587" s="68"/>
      <c r="MYS587" s="68"/>
      <c r="MYT587" s="68"/>
      <c r="MYU587" s="68"/>
      <c r="MYV587" s="68"/>
      <c r="MYW587" s="68"/>
      <c r="MYX587" s="68"/>
      <c r="MYY587" s="68"/>
      <c r="MYZ587" s="68"/>
      <c r="MZA587" s="68"/>
      <c r="MZB587" s="68"/>
      <c r="MZC587" s="68"/>
      <c r="MZD587" s="68"/>
      <c r="MZE587" s="68"/>
      <c r="MZF587" s="68"/>
      <c r="MZG587" s="68"/>
      <c r="MZH587" s="68"/>
      <c r="MZI587" s="68"/>
      <c r="MZJ587" s="68"/>
      <c r="MZK587" s="68"/>
      <c r="MZL587" s="68"/>
      <c r="MZM587" s="68"/>
      <c r="MZN587" s="68"/>
      <c r="MZO587" s="68"/>
      <c r="MZP587" s="68"/>
      <c r="MZQ587" s="68"/>
      <c r="MZR587" s="68"/>
      <c r="MZS587" s="68"/>
      <c r="MZT587" s="68"/>
      <c r="MZU587" s="68"/>
      <c r="MZV587" s="68"/>
      <c r="MZW587" s="68"/>
      <c r="MZX587" s="68"/>
      <c r="MZY587" s="68"/>
      <c r="MZZ587" s="68"/>
      <c r="NAA587" s="68"/>
      <c r="NAB587" s="68"/>
      <c r="NAC587" s="68"/>
      <c r="NAD587" s="68"/>
      <c r="NAE587" s="68"/>
      <c r="NAF587" s="68"/>
      <c r="NAG587" s="68"/>
      <c r="NAH587" s="68"/>
      <c r="NAI587" s="68"/>
      <c r="NAJ587" s="68"/>
      <c r="NAK587" s="68"/>
      <c r="NAL587" s="68"/>
      <c r="NAM587" s="68"/>
      <c r="NAN587" s="68"/>
      <c r="NAO587" s="68"/>
      <c r="NAP587" s="68"/>
      <c r="NAQ587" s="68"/>
      <c r="NAR587" s="68"/>
      <c r="NAS587" s="68"/>
      <c r="NAT587" s="68"/>
      <c r="NAU587" s="68"/>
      <c r="NAV587" s="68"/>
      <c r="NAW587" s="68"/>
      <c r="NAX587" s="68"/>
      <c r="NAY587" s="68"/>
      <c r="NAZ587" s="68"/>
      <c r="NBA587" s="68"/>
      <c r="NBB587" s="68"/>
      <c r="NBC587" s="68"/>
      <c r="NBD587" s="68"/>
      <c r="NBE587" s="68"/>
      <c r="NBF587" s="68"/>
      <c r="NBG587" s="68"/>
      <c r="NBH587" s="68"/>
      <c r="NBI587" s="68"/>
      <c r="NBJ587" s="68"/>
      <c r="NBK587" s="68"/>
      <c r="NBL587" s="68"/>
      <c r="NBM587" s="68"/>
      <c r="NBN587" s="68"/>
      <c r="NBO587" s="68"/>
      <c r="NBP587" s="68"/>
      <c r="NBQ587" s="68"/>
      <c r="NBR587" s="68"/>
      <c r="NBS587" s="68"/>
      <c r="NBT587" s="68"/>
      <c r="NBU587" s="68"/>
      <c r="NBV587" s="68"/>
      <c r="NBW587" s="68"/>
      <c r="NBX587" s="68"/>
      <c r="NBY587" s="68"/>
      <c r="NBZ587" s="68"/>
      <c r="NCA587" s="68"/>
      <c r="NCB587" s="68"/>
      <c r="NCC587" s="68"/>
      <c r="NCD587" s="68"/>
      <c r="NCE587" s="68"/>
      <c r="NCF587" s="68"/>
      <c r="NCG587" s="68"/>
      <c r="NCH587" s="68"/>
      <c r="NCI587" s="68"/>
      <c r="NCJ587" s="68"/>
      <c r="NCK587" s="68"/>
      <c r="NCL587" s="68"/>
      <c r="NCM587" s="68"/>
      <c r="NCN587" s="68"/>
      <c r="NCO587" s="68"/>
      <c r="NCP587" s="68"/>
      <c r="NCQ587" s="68"/>
      <c r="NCR587" s="68"/>
      <c r="NCS587" s="68"/>
      <c r="NCT587" s="68"/>
      <c r="NCU587" s="68"/>
      <c r="NCV587" s="68"/>
      <c r="NCW587" s="68"/>
      <c r="NCX587" s="68"/>
      <c r="NCY587" s="68"/>
      <c r="NCZ587" s="68"/>
      <c r="NDA587" s="68"/>
      <c r="NDB587" s="68"/>
      <c r="NDC587" s="68"/>
      <c r="NDD587" s="68"/>
      <c r="NDE587" s="68"/>
      <c r="NDF587" s="68"/>
      <c r="NDG587" s="68"/>
      <c r="NDH587" s="68"/>
      <c r="NDI587" s="68"/>
      <c r="NDJ587" s="68"/>
      <c r="NDK587" s="68"/>
      <c r="NDL587" s="68"/>
      <c r="NDM587" s="68"/>
      <c r="NDN587" s="68"/>
      <c r="NDO587" s="68"/>
      <c r="NDP587" s="68"/>
      <c r="NDQ587" s="68"/>
      <c r="NDR587" s="68"/>
      <c r="NDS587" s="68"/>
      <c r="NDT587" s="68"/>
      <c r="NDU587" s="68"/>
      <c r="NDV587" s="68"/>
      <c r="NDW587" s="68"/>
      <c r="NDX587" s="68"/>
      <c r="NDY587" s="68"/>
      <c r="NDZ587" s="68"/>
      <c r="NEA587" s="68"/>
      <c r="NEB587" s="68"/>
      <c r="NEC587" s="68"/>
      <c r="NED587" s="68"/>
      <c r="NEE587" s="68"/>
      <c r="NEF587" s="68"/>
      <c r="NEG587" s="68"/>
      <c r="NEH587" s="68"/>
      <c r="NEI587" s="68"/>
      <c r="NEJ587" s="68"/>
      <c r="NEK587" s="68"/>
      <c r="NEL587" s="68"/>
      <c r="NEM587" s="68"/>
      <c r="NEN587" s="68"/>
      <c r="NEO587" s="68"/>
      <c r="NEP587" s="68"/>
      <c r="NEQ587" s="68"/>
      <c r="NER587" s="68"/>
      <c r="NES587" s="68"/>
      <c r="NET587" s="68"/>
      <c r="NEU587" s="68"/>
      <c r="NEV587" s="68"/>
      <c r="NEW587" s="68"/>
      <c r="NEX587" s="68"/>
      <c r="NEY587" s="68"/>
      <c r="NEZ587" s="68"/>
      <c r="NFA587" s="68"/>
      <c r="NFB587" s="68"/>
      <c r="NFC587" s="68"/>
      <c r="NFD587" s="68"/>
      <c r="NFE587" s="68"/>
      <c r="NFF587" s="68"/>
      <c r="NFG587" s="68"/>
      <c r="NFH587" s="68"/>
      <c r="NFI587" s="68"/>
      <c r="NFJ587" s="68"/>
      <c r="NFK587" s="68"/>
      <c r="NFL587" s="68"/>
      <c r="NFM587" s="68"/>
      <c r="NFN587" s="68"/>
      <c r="NFO587" s="68"/>
      <c r="NFP587" s="68"/>
      <c r="NFQ587" s="68"/>
      <c r="NFR587" s="68"/>
      <c r="NFS587" s="68"/>
      <c r="NFT587" s="68"/>
      <c r="NFU587" s="68"/>
      <c r="NFV587" s="68"/>
      <c r="NFW587" s="68"/>
      <c r="NFX587" s="68"/>
      <c r="NFY587" s="68"/>
      <c r="NFZ587" s="68"/>
      <c r="NGA587" s="68"/>
      <c r="NGB587" s="68"/>
      <c r="NGC587" s="68"/>
      <c r="NGD587" s="68"/>
      <c r="NGE587" s="68"/>
      <c r="NGF587" s="68"/>
      <c r="NGG587" s="68"/>
      <c r="NGH587" s="68"/>
      <c r="NGI587" s="68"/>
      <c r="NGJ587" s="68"/>
      <c r="NGK587" s="68"/>
      <c r="NGL587" s="68"/>
      <c r="NGM587" s="68"/>
      <c r="NGN587" s="68"/>
      <c r="NGO587" s="68"/>
      <c r="NGP587" s="68"/>
      <c r="NGQ587" s="68"/>
      <c r="NGR587" s="68"/>
      <c r="NGS587" s="68"/>
      <c r="NGT587" s="68"/>
      <c r="NGU587" s="68"/>
      <c r="NGV587" s="68"/>
      <c r="NGW587" s="68"/>
      <c r="NGX587" s="68"/>
      <c r="NGY587" s="68"/>
      <c r="NGZ587" s="68"/>
      <c r="NHA587" s="68"/>
      <c r="NHB587" s="68"/>
      <c r="NHC587" s="68"/>
      <c r="NHD587" s="68"/>
      <c r="NHE587" s="68"/>
      <c r="NHF587" s="68"/>
      <c r="NHG587" s="68"/>
      <c r="NHH587" s="68"/>
      <c r="NHI587" s="68"/>
      <c r="NHJ587" s="68"/>
      <c r="NHK587" s="68"/>
      <c r="NHL587" s="68"/>
      <c r="NHM587" s="68"/>
      <c r="NHN587" s="68"/>
      <c r="NHO587" s="68"/>
      <c r="NHP587" s="68"/>
      <c r="NHQ587" s="68"/>
      <c r="NHR587" s="68"/>
      <c r="NHS587" s="68"/>
      <c r="NHT587" s="68"/>
      <c r="NHU587" s="68"/>
      <c r="NHV587" s="68"/>
      <c r="NHW587" s="68"/>
      <c r="NHX587" s="68"/>
      <c r="NHY587" s="68"/>
      <c r="NHZ587" s="68"/>
      <c r="NIA587" s="68"/>
      <c r="NIB587" s="68"/>
      <c r="NIC587" s="68"/>
      <c r="NID587" s="68"/>
      <c r="NIE587" s="68"/>
      <c r="NIF587" s="68"/>
      <c r="NIG587" s="68"/>
      <c r="NIH587" s="68"/>
      <c r="NII587" s="68"/>
      <c r="NIJ587" s="68"/>
      <c r="NIK587" s="68"/>
      <c r="NIL587" s="68"/>
      <c r="NIM587" s="68"/>
      <c r="NIN587" s="68"/>
      <c r="NIO587" s="68"/>
      <c r="NIP587" s="68"/>
      <c r="NIQ587" s="68"/>
      <c r="NIR587" s="68"/>
      <c r="NIS587" s="68"/>
      <c r="NIT587" s="68"/>
      <c r="NIU587" s="68"/>
      <c r="NIV587" s="68"/>
      <c r="NIW587" s="68"/>
      <c r="NIX587" s="68"/>
      <c r="NIY587" s="68"/>
      <c r="NIZ587" s="68"/>
      <c r="NJA587" s="68"/>
      <c r="NJB587" s="68"/>
      <c r="NJC587" s="68"/>
      <c r="NJD587" s="68"/>
      <c r="NJE587" s="68"/>
      <c r="NJF587" s="68"/>
      <c r="NJG587" s="68"/>
      <c r="NJH587" s="68"/>
      <c r="NJI587" s="68"/>
      <c r="NJJ587" s="68"/>
      <c r="NJK587" s="68"/>
      <c r="NJL587" s="68"/>
      <c r="NJM587" s="68"/>
      <c r="NJN587" s="68"/>
      <c r="NJO587" s="68"/>
      <c r="NJP587" s="68"/>
      <c r="NJQ587" s="68"/>
      <c r="NJR587" s="68"/>
      <c r="NJS587" s="68"/>
      <c r="NJT587" s="68"/>
      <c r="NJU587" s="68"/>
      <c r="NJV587" s="68"/>
      <c r="NJW587" s="68"/>
      <c r="NJX587" s="68"/>
      <c r="NJY587" s="68"/>
      <c r="NJZ587" s="68"/>
      <c r="NKA587" s="68"/>
      <c r="NKB587" s="68"/>
      <c r="NKC587" s="68"/>
      <c r="NKD587" s="68"/>
      <c r="NKE587" s="68"/>
      <c r="NKF587" s="68"/>
      <c r="NKG587" s="68"/>
      <c r="NKH587" s="68"/>
      <c r="NKI587" s="68"/>
      <c r="NKJ587" s="68"/>
      <c r="NKK587" s="68"/>
      <c r="NKL587" s="68"/>
      <c r="NKM587" s="68"/>
      <c r="NKN587" s="68"/>
      <c r="NKO587" s="68"/>
      <c r="NKP587" s="68"/>
      <c r="NKQ587" s="68"/>
      <c r="NKR587" s="68"/>
      <c r="NKS587" s="68"/>
      <c r="NKT587" s="68"/>
      <c r="NKU587" s="68"/>
      <c r="NKV587" s="68"/>
      <c r="NKW587" s="68"/>
      <c r="NKX587" s="68"/>
      <c r="NKY587" s="68"/>
      <c r="NKZ587" s="68"/>
      <c r="NLA587" s="68"/>
      <c r="NLB587" s="68"/>
      <c r="NLC587" s="68"/>
      <c r="NLD587" s="68"/>
      <c r="NLE587" s="68"/>
      <c r="NLF587" s="68"/>
      <c r="NLG587" s="68"/>
      <c r="NLH587" s="68"/>
      <c r="NLI587" s="68"/>
      <c r="NLJ587" s="68"/>
      <c r="NLK587" s="68"/>
      <c r="NLL587" s="68"/>
      <c r="NLM587" s="68"/>
      <c r="NLN587" s="68"/>
      <c r="NLO587" s="68"/>
      <c r="NLP587" s="68"/>
      <c r="NLQ587" s="68"/>
      <c r="NLR587" s="68"/>
      <c r="NLS587" s="68"/>
      <c r="NLT587" s="68"/>
      <c r="NLU587" s="68"/>
      <c r="NLV587" s="68"/>
      <c r="NLW587" s="68"/>
      <c r="NLX587" s="68"/>
      <c r="NLY587" s="68"/>
      <c r="NLZ587" s="68"/>
      <c r="NMA587" s="68"/>
      <c r="NMB587" s="68"/>
      <c r="NMC587" s="68"/>
      <c r="NMD587" s="68"/>
      <c r="NME587" s="68"/>
      <c r="NMF587" s="68"/>
      <c r="NMG587" s="68"/>
      <c r="NMH587" s="68"/>
      <c r="NMI587" s="68"/>
      <c r="NMJ587" s="68"/>
      <c r="NMK587" s="68"/>
      <c r="NML587" s="68"/>
      <c r="NMM587" s="68"/>
      <c r="NMN587" s="68"/>
      <c r="NMO587" s="68"/>
      <c r="NMP587" s="68"/>
      <c r="NMQ587" s="68"/>
      <c r="NMR587" s="68"/>
      <c r="NMS587" s="68"/>
      <c r="NMT587" s="68"/>
      <c r="NMU587" s="68"/>
      <c r="NMV587" s="68"/>
      <c r="NMW587" s="68"/>
      <c r="NMX587" s="68"/>
      <c r="NMY587" s="68"/>
      <c r="NMZ587" s="68"/>
      <c r="NNA587" s="68"/>
      <c r="NNB587" s="68"/>
      <c r="NNC587" s="68"/>
      <c r="NND587" s="68"/>
      <c r="NNE587" s="68"/>
      <c r="NNF587" s="68"/>
      <c r="NNG587" s="68"/>
      <c r="NNH587" s="68"/>
      <c r="NNI587" s="68"/>
      <c r="NNJ587" s="68"/>
      <c r="NNK587" s="68"/>
      <c r="NNL587" s="68"/>
      <c r="NNM587" s="68"/>
      <c r="NNN587" s="68"/>
      <c r="NNO587" s="68"/>
      <c r="NNP587" s="68"/>
      <c r="NNQ587" s="68"/>
      <c r="NNR587" s="68"/>
      <c r="NNS587" s="68"/>
      <c r="NNT587" s="68"/>
      <c r="NNU587" s="68"/>
      <c r="NNV587" s="68"/>
      <c r="NNW587" s="68"/>
      <c r="NNX587" s="68"/>
      <c r="NNY587" s="68"/>
      <c r="NNZ587" s="68"/>
      <c r="NOA587" s="68"/>
      <c r="NOB587" s="68"/>
      <c r="NOC587" s="68"/>
      <c r="NOD587" s="68"/>
      <c r="NOE587" s="68"/>
      <c r="NOF587" s="68"/>
      <c r="NOG587" s="68"/>
      <c r="NOH587" s="68"/>
      <c r="NOI587" s="68"/>
      <c r="NOJ587" s="68"/>
      <c r="NOK587" s="68"/>
      <c r="NOL587" s="68"/>
      <c r="NOM587" s="68"/>
      <c r="NON587" s="68"/>
      <c r="NOO587" s="68"/>
      <c r="NOP587" s="68"/>
      <c r="NOQ587" s="68"/>
      <c r="NOR587" s="68"/>
      <c r="NOS587" s="68"/>
      <c r="NOT587" s="68"/>
      <c r="NOU587" s="68"/>
      <c r="NOV587" s="68"/>
      <c r="NOW587" s="68"/>
      <c r="NOX587" s="68"/>
      <c r="NOY587" s="68"/>
      <c r="NOZ587" s="68"/>
      <c r="NPA587" s="68"/>
      <c r="NPB587" s="68"/>
      <c r="NPC587" s="68"/>
      <c r="NPD587" s="68"/>
      <c r="NPE587" s="68"/>
      <c r="NPF587" s="68"/>
      <c r="NPG587" s="68"/>
      <c r="NPH587" s="68"/>
      <c r="NPI587" s="68"/>
      <c r="NPJ587" s="68"/>
      <c r="NPK587" s="68"/>
      <c r="NPL587" s="68"/>
      <c r="NPM587" s="68"/>
      <c r="NPN587" s="68"/>
      <c r="NPO587" s="68"/>
      <c r="NPP587" s="68"/>
      <c r="NPQ587" s="68"/>
      <c r="NPR587" s="68"/>
      <c r="NPS587" s="68"/>
      <c r="NPT587" s="68"/>
      <c r="NPU587" s="68"/>
      <c r="NPV587" s="68"/>
      <c r="NPW587" s="68"/>
      <c r="NPX587" s="68"/>
      <c r="NPY587" s="68"/>
      <c r="NPZ587" s="68"/>
      <c r="NQA587" s="68"/>
      <c r="NQB587" s="68"/>
      <c r="NQC587" s="68"/>
      <c r="NQD587" s="68"/>
      <c r="NQE587" s="68"/>
      <c r="NQF587" s="68"/>
      <c r="NQG587" s="68"/>
      <c r="NQH587" s="68"/>
      <c r="NQI587" s="68"/>
      <c r="NQJ587" s="68"/>
      <c r="NQK587" s="68"/>
      <c r="NQL587" s="68"/>
      <c r="NQM587" s="68"/>
      <c r="NQN587" s="68"/>
      <c r="NQO587" s="68"/>
      <c r="NQP587" s="68"/>
      <c r="NQQ587" s="68"/>
      <c r="NQR587" s="68"/>
      <c r="NQS587" s="68"/>
      <c r="NQT587" s="68"/>
      <c r="NQU587" s="68"/>
      <c r="NQV587" s="68"/>
      <c r="NQW587" s="68"/>
      <c r="NQX587" s="68"/>
      <c r="NQY587" s="68"/>
      <c r="NQZ587" s="68"/>
      <c r="NRA587" s="68"/>
      <c r="NRB587" s="68"/>
      <c r="NRC587" s="68"/>
      <c r="NRD587" s="68"/>
      <c r="NRE587" s="68"/>
      <c r="NRF587" s="68"/>
      <c r="NRG587" s="68"/>
      <c r="NRH587" s="68"/>
      <c r="NRI587" s="68"/>
      <c r="NRJ587" s="68"/>
      <c r="NRK587" s="68"/>
      <c r="NRL587" s="68"/>
      <c r="NRM587" s="68"/>
      <c r="NRN587" s="68"/>
      <c r="NRO587" s="68"/>
      <c r="NRP587" s="68"/>
      <c r="NRQ587" s="68"/>
      <c r="NRR587" s="68"/>
      <c r="NRS587" s="68"/>
      <c r="NRT587" s="68"/>
      <c r="NRU587" s="68"/>
      <c r="NRV587" s="68"/>
      <c r="NRW587" s="68"/>
      <c r="NRX587" s="68"/>
      <c r="NRY587" s="68"/>
      <c r="NRZ587" s="68"/>
      <c r="NSA587" s="68"/>
      <c r="NSB587" s="68"/>
      <c r="NSC587" s="68"/>
      <c r="NSD587" s="68"/>
      <c r="NSE587" s="68"/>
      <c r="NSF587" s="68"/>
      <c r="NSG587" s="68"/>
      <c r="NSH587" s="68"/>
      <c r="NSI587" s="68"/>
      <c r="NSJ587" s="68"/>
      <c r="NSK587" s="68"/>
      <c r="NSL587" s="68"/>
      <c r="NSM587" s="68"/>
      <c r="NSN587" s="68"/>
      <c r="NSO587" s="68"/>
      <c r="NSP587" s="68"/>
      <c r="NSQ587" s="68"/>
      <c r="NSR587" s="68"/>
      <c r="NSS587" s="68"/>
      <c r="NST587" s="68"/>
      <c r="NSU587" s="68"/>
      <c r="NSV587" s="68"/>
      <c r="NSW587" s="68"/>
      <c r="NSX587" s="68"/>
      <c r="NSY587" s="68"/>
      <c r="NSZ587" s="68"/>
      <c r="NTA587" s="68"/>
      <c r="NTB587" s="68"/>
      <c r="NTC587" s="68"/>
      <c r="NTD587" s="68"/>
      <c r="NTE587" s="68"/>
      <c r="NTF587" s="68"/>
      <c r="NTG587" s="68"/>
      <c r="NTH587" s="68"/>
      <c r="NTI587" s="68"/>
      <c r="NTJ587" s="68"/>
      <c r="NTK587" s="68"/>
      <c r="NTL587" s="68"/>
      <c r="NTM587" s="68"/>
      <c r="NTN587" s="68"/>
      <c r="NTO587" s="68"/>
      <c r="NTP587" s="68"/>
      <c r="NTQ587" s="68"/>
      <c r="NTR587" s="68"/>
      <c r="NTS587" s="68"/>
      <c r="NTT587" s="68"/>
      <c r="NTU587" s="68"/>
      <c r="NTV587" s="68"/>
      <c r="NTW587" s="68"/>
      <c r="NTX587" s="68"/>
      <c r="NTY587" s="68"/>
      <c r="NTZ587" s="68"/>
      <c r="NUA587" s="68"/>
      <c r="NUB587" s="68"/>
      <c r="NUC587" s="68"/>
      <c r="NUD587" s="68"/>
      <c r="NUE587" s="68"/>
      <c r="NUF587" s="68"/>
      <c r="NUG587" s="68"/>
      <c r="NUH587" s="68"/>
      <c r="NUI587" s="68"/>
      <c r="NUJ587" s="68"/>
      <c r="NUK587" s="68"/>
      <c r="NUL587" s="68"/>
      <c r="NUM587" s="68"/>
      <c r="NUN587" s="68"/>
      <c r="NUO587" s="68"/>
      <c r="NUP587" s="68"/>
      <c r="NUQ587" s="68"/>
      <c r="NUR587" s="68"/>
      <c r="NUS587" s="68"/>
      <c r="NUT587" s="68"/>
      <c r="NUU587" s="68"/>
      <c r="NUV587" s="68"/>
      <c r="NUW587" s="68"/>
      <c r="NUX587" s="68"/>
      <c r="NUY587" s="68"/>
      <c r="NUZ587" s="68"/>
      <c r="NVA587" s="68"/>
      <c r="NVB587" s="68"/>
      <c r="NVC587" s="68"/>
      <c r="NVD587" s="68"/>
      <c r="NVE587" s="68"/>
      <c r="NVF587" s="68"/>
      <c r="NVG587" s="68"/>
      <c r="NVH587" s="68"/>
      <c r="NVI587" s="68"/>
      <c r="NVJ587" s="68"/>
      <c r="NVK587" s="68"/>
      <c r="NVL587" s="68"/>
      <c r="NVM587" s="68"/>
      <c r="NVN587" s="68"/>
      <c r="NVO587" s="68"/>
      <c r="NVP587" s="68"/>
      <c r="NVQ587" s="68"/>
      <c r="NVR587" s="68"/>
      <c r="NVS587" s="68"/>
      <c r="NVT587" s="68"/>
      <c r="NVU587" s="68"/>
      <c r="NVV587" s="68"/>
      <c r="NVW587" s="68"/>
      <c r="NVX587" s="68"/>
      <c r="NVY587" s="68"/>
      <c r="NVZ587" s="68"/>
      <c r="NWA587" s="68"/>
      <c r="NWB587" s="68"/>
      <c r="NWC587" s="68"/>
      <c r="NWD587" s="68"/>
      <c r="NWE587" s="68"/>
      <c r="NWF587" s="68"/>
      <c r="NWG587" s="68"/>
      <c r="NWH587" s="68"/>
      <c r="NWI587" s="68"/>
      <c r="NWJ587" s="68"/>
      <c r="NWK587" s="68"/>
      <c r="NWL587" s="68"/>
      <c r="NWM587" s="68"/>
      <c r="NWN587" s="68"/>
      <c r="NWO587" s="68"/>
      <c r="NWP587" s="68"/>
      <c r="NWQ587" s="68"/>
      <c r="NWR587" s="68"/>
      <c r="NWS587" s="68"/>
      <c r="NWT587" s="68"/>
      <c r="NWU587" s="68"/>
      <c r="NWV587" s="68"/>
      <c r="NWW587" s="68"/>
      <c r="NWX587" s="68"/>
      <c r="NWY587" s="68"/>
      <c r="NWZ587" s="68"/>
      <c r="NXA587" s="68"/>
      <c r="NXB587" s="68"/>
      <c r="NXC587" s="68"/>
      <c r="NXD587" s="68"/>
      <c r="NXE587" s="68"/>
      <c r="NXF587" s="68"/>
      <c r="NXG587" s="68"/>
      <c r="NXH587" s="68"/>
      <c r="NXI587" s="68"/>
      <c r="NXJ587" s="68"/>
      <c r="NXK587" s="68"/>
      <c r="NXL587" s="68"/>
      <c r="NXM587" s="68"/>
      <c r="NXN587" s="68"/>
      <c r="NXO587" s="68"/>
      <c r="NXP587" s="68"/>
      <c r="NXQ587" s="68"/>
      <c r="NXR587" s="68"/>
      <c r="NXS587" s="68"/>
      <c r="NXT587" s="68"/>
      <c r="NXU587" s="68"/>
      <c r="NXV587" s="68"/>
      <c r="NXW587" s="68"/>
      <c r="NXX587" s="68"/>
      <c r="NXY587" s="68"/>
      <c r="NXZ587" s="68"/>
      <c r="NYA587" s="68"/>
      <c r="NYB587" s="68"/>
      <c r="NYC587" s="68"/>
      <c r="NYD587" s="68"/>
      <c r="NYE587" s="68"/>
      <c r="NYF587" s="68"/>
      <c r="NYG587" s="68"/>
      <c r="NYH587" s="68"/>
      <c r="NYI587" s="68"/>
      <c r="NYJ587" s="68"/>
      <c r="NYK587" s="68"/>
      <c r="NYL587" s="68"/>
      <c r="NYM587" s="68"/>
      <c r="NYN587" s="68"/>
      <c r="NYO587" s="68"/>
      <c r="NYP587" s="68"/>
      <c r="NYQ587" s="68"/>
      <c r="NYR587" s="68"/>
      <c r="NYS587" s="68"/>
      <c r="NYT587" s="68"/>
      <c r="NYU587" s="68"/>
      <c r="NYV587" s="68"/>
      <c r="NYW587" s="68"/>
      <c r="NYX587" s="68"/>
      <c r="NYY587" s="68"/>
      <c r="NYZ587" s="68"/>
      <c r="NZA587" s="68"/>
      <c r="NZB587" s="68"/>
      <c r="NZC587" s="68"/>
      <c r="NZD587" s="68"/>
      <c r="NZE587" s="68"/>
      <c r="NZF587" s="68"/>
      <c r="NZG587" s="68"/>
      <c r="NZH587" s="68"/>
      <c r="NZI587" s="68"/>
      <c r="NZJ587" s="68"/>
      <c r="NZK587" s="68"/>
      <c r="NZL587" s="68"/>
      <c r="NZM587" s="68"/>
      <c r="NZN587" s="68"/>
      <c r="NZO587" s="68"/>
      <c r="NZP587" s="68"/>
      <c r="NZQ587" s="68"/>
      <c r="NZR587" s="68"/>
      <c r="NZS587" s="68"/>
      <c r="NZT587" s="68"/>
      <c r="NZU587" s="68"/>
      <c r="NZV587" s="68"/>
      <c r="NZW587" s="68"/>
      <c r="NZX587" s="68"/>
      <c r="NZY587" s="68"/>
      <c r="NZZ587" s="68"/>
      <c r="OAA587" s="68"/>
      <c r="OAB587" s="68"/>
      <c r="OAC587" s="68"/>
      <c r="OAD587" s="68"/>
      <c r="OAE587" s="68"/>
      <c r="OAF587" s="68"/>
      <c r="OAG587" s="68"/>
      <c r="OAH587" s="68"/>
      <c r="OAI587" s="68"/>
      <c r="OAJ587" s="68"/>
      <c r="OAK587" s="68"/>
      <c r="OAL587" s="68"/>
      <c r="OAM587" s="68"/>
      <c r="OAN587" s="68"/>
      <c r="OAO587" s="68"/>
      <c r="OAP587" s="68"/>
      <c r="OAQ587" s="68"/>
      <c r="OAR587" s="68"/>
      <c r="OAS587" s="68"/>
      <c r="OAT587" s="68"/>
      <c r="OAU587" s="68"/>
      <c r="OAV587" s="68"/>
      <c r="OAW587" s="68"/>
      <c r="OAX587" s="68"/>
      <c r="OAY587" s="68"/>
      <c r="OAZ587" s="68"/>
      <c r="OBA587" s="68"/>
      <c r="OBB587" s="68"/>
      <c r="OBC587" s="68"/>
      <c r="OBD587" s="68"/>
      <c r="OBE587" s="68"/>
      <c r="OBF587" s="68"/>
      <c r="OBG587" s="68"/>
      <c r="OBH587" s="68"/>
      <c r="OBI587" s="68"/>
      <c r="OBJ587" s="68"/>
      <c r="OBK587" s="68"/>
      <c r="OBL587" s="68"/>
      <c r="OBM587" s="68"/>
      <c r="OBN587" s="68"/>
      <c r="OBO587" s="68"/>
      <c r="OBP587" s="68"/>
      <c r="OBQ587" s="68"/>
      <c r="OBR587" s="68"/>
      <c r="OBS587" s="68"/>
      <c r="OBT587" s="68"/>
      <c r="OBU587" s="68"/>
      <c r="OBV587" s="68"/>
      <c r="OBW587" s="68"/>
      <c r="OBX587" s="68"/>
      <c r="OBY587" s="68"/>
      <c r="OBZ587" s="68"/>
      <c r="OCA587" s="68"/>
      <c r="OCB587" s="68"/>
      <c r="OCC587" s="68"/>
      <c r="OCD587" s="68"/>
      <c r="OCE587" s="68"/>
      <c r="OCF587" s="68"/>
      <c r="OCG587" s="68"/>
      <c r="OCH587" s="68"/>
      <c r="OCI587" s="68"/>
      <c r="OCJ587" s="68"/>
      <c r="OCK587" s="68"/>
      <c r="OCL587" s="68"/>
      <c r="OCM587" s="68"/>
      <c r="OCN587" s="68"/>
      <c r="OCO587" s="68"/>
      <c r="OCP587" s="68"/>
      <c r="OCQ587" s="68"/>
      <c r="OCR587" s="68"/>
      <c r="OCS587" s="68"/>
      <c r="OCT587" s="68"/>
      <c r="OCU587" s="68"/>
      <c r="OCV587" s="68"/>
      <c r="OCW587" s="68"/>
      <c r="OCX587" s="68"/>
      <c r="OCY587" s="68"/>
      <c r="OCZ587" s="68"/>
      <c r="ODA587" s="68"/>
      <c r="ODB587" s="68"/>
      <c r="ODC587" s="68"/>
      <c r="ODD587" s="68"/>
      <c r="ODE587" s="68"/>
      <c r="ODF587" s="68"/>
      <c r="ODG587" s="68"/>
      <c r="ODH587" s="68"/>
      <c r="ODI587" s="68"/>
      <c r="ODJ587" s="68"/>
      <c r="ODK587" s="68"/>
      <c r="ODL587" s="68"/>
      <c r="ODM587" s="68"/>
      <c r="ODN587" s="68"/>
      <c r="ODO587" s="68"/>
      <c r="ODP587" s="68"/>
      <c r="ODQ587" s="68"/>
      <c r="ODR587" s="68"/>
      <c r="ODS587" s="68"/>
      <c r="ODT587" s="68"/>
      <c r="ODU587" s="68"/>
      <c r="ODV587" s="68"/>
      <c r="ODW587" s="68"/>
      <c r="ODX587" s="68"/>
      <c r="ODY587" s="68"/>
      <c r="ODZ587" s="68"/>
      <c r="OEA587" s="68"/>
      <c r="OEB587" s="68"/>
      <c r="OEC587" s="68"/>
      <c r="OED587" s="68"/>
      <c r="OEE587" s="68"/>
      <c r="OEF587" s="68"/>
      <c r="OEG587" s="68"/>
      <c r="OEH587" s="68"/>
      <c r="OEI587" s="68"/>
      <c r="OEJ587" s="68"/>
      <c r="OEK587" s="68"/>
      <c r="OEL587" s="68"/>
      <c r="OEM587" s="68"/>
      <c r="OEN587" s="68"/>
      <c r="OEO587" s="68"/>
      <c r="OEP587" s="68"/>
      <c r="OEQ587" s="68"/>
      <c r="OER587" s="68"/>
      <c r="OES587" s="68"/>
      <c r="OET587" s="68"/>
      <c r="OEU587" s="68"/>
      <c r="OEV587" s="68"/>
      <c r="OEW587" s="68"/>
      <c r="OEX587" s="68"/>
      <c r="OEY587" s="68"/>
      <c r="OEZ587" s="68"/>
      <c r="OFA587" s="68"/>
      <c r="OFB587" s="68"/>
      <c r="OFC587" s="68"/>
      <c r="OFD587" s="68"/>
      <c r="OFE587" s="68"/>
      <c r="OFF587" s="68"/>
      <c r="OFG587" s="68"/>
      <c r="OFH587" s="68"/>
      <c r="OFI587" s="68"/>
      <c r="OFJ587" s="68"/>
      <c r="OFK587" s="68"/>
      <c r="OFL587" s="68"/>
      <c r="OFM587" s="68"/>
      <c r="OFN587" s="68"/>
      <c r="OFO587" s="68"/>
      <c r="OFP587" s="68"/>
      <c r="OFQ587" s="68"/>
      <c r="OFR587" s="68"/>
      <c r="OFS587" s="68"/>
      <c r="OFT587" s="68"/>
      <c r="OFU587" s="68"/>
      <c r="OFV587" s="68"/>
      <c r="OFW587" s="68"/>
      <c r="OFX587" s="68"/>
      <c r="OFY587" s="68"/>
      <c r="OFZ587" s="68"/>
      <c r="OGA587" s="68"/>
      <c r="OGB587" s="68"/>
      <c r="OGC587" s="68"/>
      <c r="OGD587" s="68"/>
      <c r="OGE587" s="68"/>
      <c r="OGF587" s="68"/>
      <c r="OGG587" s="68"/>
      <c r="OGH587" s="68"/>
      <c r="OGI587" s="68"/>
      <c r="OGJ587" s="68"/>
      <c r="OGK587" s="68"/>
      <c r="OGL587" s="68"/>
      <c r="OGM587" s="68"/>
      <c r="OGN587" s="68"/>
      <c r="OGO587" s="68"/>
      <c r="OGP587" s="68"/>
      <c r="OGQ587" s="68"/>
      <c r="OGR587" s="68"/>
      <c r="OGS587" s="68"/>
      <c r="OGT587" s="68"/>
      <c r="OGU587" s="68"/>
      <c r="OGV587" s="68"/>
      <c r="OGW587" s="68"/>
      <c r="OGX587" s="68"/>
      <c r="OGY587" s="68"/>
      <c r="OGZ587" s="68"/>
      <c r="OHA587" s="68"/>
      <c r="OHB587" s="68"/>
      <c r="OHC587" s="68"/>
      <c r="OHD587" s="68"/>
      <c r="OHE587" s="68"/>
      <c r="OHF587" s="68"/>
      <c r="OHG587" s="68"/>
      <c r="OHH587" s="68"/>
      <c r="OHI587" s="68"/>
      <c r="OHJ587" s="68"/>
      <c r="OHK587" s="68"/>
      <c r="OHL587" s="68"/>
      <c r="OHM587" s="68"/>
      <c r="OHN587" s="68"/>
      <c r="OHO587" s="68"/>
      <c r="OHP587" s="68"/>
      <c r="OHQ587" s="68"/>
      <c r="OHR587" s="68"/>
      <c r="OHS587" s="68"/>
      <c r="OHT587" s="68"/>
      <c r="OHU587" s="68"/>
      <c r="OHV587" s="68"/>
      <c r="OHW587" s="68"/>
      <c r="OHX587" s="68"/>
      <c r="OHY587" s="68"/>
      <c r="OHZ587" s="68"/>
      <c r="OIA587" s="68"/>
      <c r="OIB587" s="68"/>
      <c r="OIC587" s="68"/>
      <c r="OID587" s="68"/>
      <c r="OIE587" s="68"/>
      <c r="OIF587" s="68"/>
      <c r="OIG587" s="68"/>
      <c r="OIH587" s="68"/>
      <c r="OII587" s="68"/>
      <c r="OIJ587" s="68"/>
      <c r="OIK587" s="68"/>
      <c r="OIL587" s="68"/>
      <c r="OIM587" s="68"/>
      <c r="OIN587" s="68"/>
      <c r="OIO587" s="68"/>
      <c r="OIP587" s="68"/>
      <c r="OIQ587" s="68"/>
      <c r="OIR587" s="68"/>
      <c r="OIS587" s="68"/>
      <c r="OIT587" s="68"/>
      <c r="OIU587" s="68"/>
      <c r="OIV587" s="68"/>
      <c r="OIW587" s="68"/>
      <c r="OIX587" s="68"/>
      <c r="OIY587" s="68"/>
      <c r="OIZ587" s="68"/>
      <c r="OJA587" s="68"/>
      <c r="OJB587" s="68"/>
      <c r="OJC587" s="68"/>
      <c r="OJD587" s="68"/>
      <c r="OJE587" s="68"/>
      <c r="OJF587" s="68"/>
      <c r="OJG587" s="68"/>
      <c r="OJH587" s="68"/>
      <c r="OJI587" s="68"/>
      <c r="OJJ587" s="68"/>
      <c r="OJK587" s="68"/>
      <c r="OJL587" s="68"/>
      <c r="OJM587" s="68"/>
      <c r="OJN587" s="68"/>
      <c r="OJO587" s="68"/>
      <c r="OJP587" s="68"/>
      <c r="OJQ587" s="68"/>
      <c r="OJR587" s="68"/>
      <c r="OJS587" s="68"/>
      <c r="OJT587" s="68"/>
      <c r="OJU587" s="68"/>
      <c r="OJV587" s="68"/>
      <c r="OJW587" s="68"/>
      <c r="OJX587" s="68"/>
      <c r="OJY587" s="68"/>
      <c r="OJZ587" s="68"/>
      <c r="OKA587" s="68"/>
      <c r="OKB587" s="68"/>
      <c r="OKC587" s="68"/>
      <c r="OKD587" s="68"/>
      <c r="OKE587" s="68"/>
      <c r="OKF587" s="68"/>
      <c r="OKG587" s="68"/>
      <c r="OKH587" s="68"/>
      <c r="OKI587" s="68"/>
      <c r="OKJ587" s="68"/>
      <c r="OKK587" s="68"/>
      <c r="OKL587" s="68"/>
      <c r="OKM587" s="68"/>
      <c r="OKN587" s="68"/>
      <c r="OKO587" s="68"/>
      <c r="OKP587" s="68"/>
      <c r="OKQ587" s="68"/>
      <c r="OKR587" s="68"/>
      <c r="OKS587" s="68"/>
      <c r="OKT587" s="68"/>
      <c r="OKU587" s="68"/>
      <c r="OKV587" s="68"/>
      <c r="OKW587" s="68"/>
      <c r="OKX587" s="68"/>
      <c r="OKY587" s="68"/>
      <c r="OKZ587" s="68"/>
      <c r="OLA587" s="68"/>
      <c r="OLB587" s="68"/>
      <c r="OLC587" s="68"/>
      <c r="OLD587" s="68"/>
      <c r="OLE587" s="68"/>
      <c r="OLF587" s="68"/>
      <c r="OLG587" s="68"/>
      <c r="OLH587" s="68"/>
      <c r="OLI587" s="68"/>
      <c r="OLJ587" s="68"/>
      <c r="OLK587" s="68"/>
      <c r="OLL587" s="68"/>
      <c r="OLM587" s="68"/>
      <c r="OLN587" s="68"/>
      <c r="OLO587" s="68"/>
      <c r="OLP587" s="68"/>
      <c r="OLQ587" s="68"/>
      <c r="OLR587" s="68"/>
      <c r="OLS587" s="68"/>
      <c r="OLT587" s="68"/>
      <c r="OLU587" s="68"/>
      <c r="OLV587" s="68"/>
      <c r="OLW587" s="68"/>
      <c r="OLX587" s="68"/>
      <c r="OLY587" s="68"/>
      <c r="OLZ587" s="68"/>
      <c r="OMA587" s="68"/>
      <c r="OMB587" s="68"/>
      <c r="OMC587" s="68"/>
      <c r="OMD587" s="68"/>
      <c r="OME587" s="68"/>
      <c r="OMF587" s="68"/>
      <c r="OMG587" s="68"/>
      <c r="OMH587" s="68"/>
      <c r="OMI587" s="68"/>
      <c r="OMJ587" s="68"/>
      <c r="OMK587" s="68"/>
      <c r="OML587" s="68"/>
      <c r="OMM587" s="68"/>
      <c r="OMN587" s="68"/>
      <c r="OMO587" s="68"/>
      <c r="OMP587" s="68"/>
      <c r="OMQ587" s="68"/>
      <c r="OMR587" s="68"/>
      <c r="OMS587" s="68"/>
      <c r="OMT587" s="68"/>
      <c r="OMU587" s="68"/>
      <c r="OMV587" s="68"/>
      <c r="OMW587" s="68"/>
      <c r="OMX587" s="68"/>
      <c r="OMY587" s="68"/>
      <c r="OMZ587" s="68"/>
      <c r="ONA587" s="68"/>
      <c r="ONB587" s="68"/>
      <c r="ONC587" s="68"/>
      <c r="OND587" s="68"/>
      <c r="ONE587" s="68"/>
      <c r="ONF587" s="68"/>
      <c r="ONG587" s="68"/>
      <c r="ONH587" s="68"/>
      <c r="ONI587" s="68"/>
      <c r="ONJ587" s="68"/>
      <c r="ONK587" s="68"/>
      <c r="ONL587" s="68"/>
      <c r="ONM587" s="68"/>
      <c r="ONN587" s="68"/>
      <c r="ONO587" s="68"/>
      <c r="ONP587" s="68"/>
      <c r="ONQ587" s="68"/>
      <c r="ONR587" s="68"/>
      <c r="ONS587" s="68"/>
      <c r="ONT587" s="68"/>
      <c r="ONU587" s="68"/>
      <c r="ONV587" s="68"/>
      <c r="ONW587" s="68"/>
      <c r="ONX587" s="68"/>
      <c r="ONY587" s="68"/>
      <c r="ONZ587" s="68"/>
      <c r="OOA587" s="68"/>
      <c r="OOB587" s="68"/>
      <c r="OOC587" s="68"/>
      <c r="OOD587" s="68"/>
      <c r="OOE587" s="68"/>
      <c r="OOF587" s="68"/>
      <c r="OOG587" s="68"/>
      <c r="OOH587" s="68"/>
      <c r="OOI587" s="68"/>
      <c r="OOJ587" s="68"/>
      <c r="OOK587" s="68"/>
      <c r="OOL587" s="68"/>
      <c r="OOM587" s="68"/>
      <c r="OON587" s="68"/>
      <c r="OOO587" s="68"/>
      <c r="OOP587" s="68"/>
      <c r="OOQ587" s="68"/>
      <c r="OOR587" s="68"/>
      <c r="OOS587" s="68"/>
      <c r="OOT587" s="68"/>
      <c r="OOU587" s="68"/>
      <c r="OOV587" s="68"/>
      <c r="OOW587" s="68"/>
      <c r="OOX587" s="68"/>
      <c r="OOY587" s="68"/>
      <c r="OOZ587" s="68"/>
      <c r="OPA587" s="68"/>
      <c r="OPB587" s="68"/>
      <c r="OPC587" s="68"/>
      <c r="OPD587" s="68"/>
      <c r="OPE587" s="68"/>
      <c r="OPF587" s="68"/>
      <c r="OPG587" s="68"/>
      <c r="OPH587" s="68"/>
      <c r="OPI587" s="68"/>
      <c r="OPJ587" s="68"/>
      <c r="OPK587" s="68"/>
      <c r="OPL587" s="68"/>
      <c r="OPM587" s="68"/>
      <c r="OPN587" s="68"/>
      <c r="OPO587" s="68"/>
      <c r="OPP587" s="68"/>
      <c r="OPQ587" s="68"/>
      <c r="OPR587" s="68"/>
      <c r="OPS587" s="68"/>
      <c r="OPT587" s="68"/>
      <c r="OPU587" s="68"/>
      <c r="OPV587" s="68"/>
      <c r="OPW587" s="68"/>
      <c r="OPX587" s="68"/>
      <c r="OPY587" s="68"/>
      <c r="OPZ587" s="68"/>
      <c r="OQA587" s="68"/>
      <c r="OQB587" s="68"/>
      <c r="OQC587" s="68"/>
      <c r="OQD587" s="68"/>
      <c r="OQE587" s="68"/>
      <c r="OQF587" s="68"/>
      <c r="OQG587" s="68"/>
      <c r="OQH587" s="68"/>
      <c r="OQI587" s="68"/>
      <c r="OQJ587" s="68"/>
      <c r="OQK587" s="68"/>
      <c r="OQL587" s="68"/>
      <c r="OQM587" s="68"/>
      <c r="OQN587" s="68"/>
      <c r="OQO587" s="68"/>
      <c r="OQP587" s="68"/>
      <c r="OQQ587" s="68"/>
      <c r="OQR587" s="68"/>
      <c r="OQS587" s="68"/>
      <c r="OQT587" s="68"/>
      <c r="OQU587" s="68"/>
      <c r="OQV587" s="68"/>
      <c r="OQW587" s="68"/>
      <c r="OQX587" s="68"/>
      <c r="OQY587" s="68"/>
      <c r="OQZ587" s="68"/>
      <c r="ORA587" s="68"/>
      <c r="ORB587" s="68"/>
      <c r="ORC587" s="68"/>
      <c r="ORD587" s="68"/>
      <c r="ORE587" s="68"/>
      <c r="ORF587" s="68"/>
      <c r="ORG587" s="68"/>
      <c r="ORH587" s="68"/>
      <c r="ORI587" s="68"/>
      <c r="ORJ587" s="68"/>
      <c r="ORK587" s="68"/>
      <c r="ORL587" s="68"/>
      <c r="ORM587" s="68"/>
      <c r="ORN587" s="68"/>
      <c r="ORO587" s="68"/>
      <c r="ORP587" s="68"/>
      <c r="ORQ587" s="68"/>
      <c r="ORR587" s="68"/>
      <c r="ORS587" s="68"/>
      <c r="ORT587" s="68"/>
      <c r="ORU587" s="68"/>
      <c r="ORV587" s="68"/>
      <c r="ORW587" s="68"/>
      <c r="ORX587" s="68"/>
      <c r="ORY587" s="68"/>
      <c r="ORZ587" s="68"/>
      <c r="OSA587" s="68"/>
      <c r="OSB587" s="68"/>
      <c r="OSC587" s="68"/>
      <c r="OSD587" s="68"/>
      <c r="OSE587" s="68"/>
      <c r="OSF587" s="68"/>
      <c r="OSG587" s="68"/>
      <c r="OSH587" s="68"/>
      <c r="OSI587" s="68"/>
      <c r="OSJ587" s="68"/>
      <c r="OSK587" s="68"/>
      <c r="OSL587" s="68"/>
      <c r="OSM587" s="68"/>
      <c r="OSN587" s="68"/>
      <c r="OSO587" s="68"/>
      <c r="OSP587" s="68"/>
      <c r="OSQ587" s="68"/>
      <c r="OSR587" s="68"/>
      <c r="OSS587" s="68"/>
      <c r="OST587" s="68"/>
      <c r="OSU587" s="68"/>
      <c r="OSV587" s="68"/>
      <c r="OSW587" s="68"/>
      <c r="OSX587" s="68"/>
      <c r="OSY587" s="68"/>
      <c r="OSZ587" s="68"/>
      <c r="OTA587" s="68"/>
      <c r="OTB587" s="68"/>
      <c r="OTC587" s="68"/>
      <c r="OTD587" s="68"/>
      <c r="OTE587" s="68"/>
      <c r="OTF587" s="68"/>
      <c r="OTG587" s="68"/>
      <c r="OTH587" s="68"/>
      <c r="OTI587" s="68"/>
      <c r="OTJ587" s="68"/>
      <c r="OTK587" s="68"/>
      <c r="OTL587" s="68"/>
      <c r="OTM587" s="68"/>
      <c r="OTN587" s="68"/>
      <c r="OTO587" s="68"/>
      <c r="OTP587" s="68"/>
      <c r="OTQ587" s="68"/>
      <c r="OTR587" s="68"/>
      <c r="OTS587" s="68"/>
      <c r="OTT587" s="68"/>
      <c r="OTU587" s="68"/>
      <c r="OTV587" s="68"/>
      <c r="OTW587" s="68"/>
      <c r="OTX587" s="68"/>
      <c r="OTY587" s="68"/>
      <c r="OTZ587" s="68"/>
      <c r="OUA587" s="68"/>
      <c r="OUB587" s="68"/>
      <c r="OUC587" s="68"/>
      <c r="OUD587" s="68"/>
      <c r="OUE587" s="68"/>
      <c r="OUF587" s="68"/>
      <c r="OUG587" s="68"/>
      <c r="OUH587" s="68"/>
      <c r="OUI587" s="68"/>
      <c r="OUJ587" s="68"/>
      <c r="OUK587" s="68"/>
      <c r="OUL587" s="68"/>
      <c r="OUM587" s="68"/>
      <c r="OUN587" s="68"/>
      <c r="OUO587" s="68"/>
      <c r="OUP587" s="68"/>
      <c r="OUQ587" s="68"/>
      <c r="OUR587" s="68"/>
      <c r="OUS587" s="68"/>
      <c r="OUT587" s="68"/>
      <c r="OUU587" s="68"/>
      <c r="OUV587" s="68"/>
      <c r="OUW587" s="68"/>
      <c r="OUX587" s="68"/>
      <c r="OUY587" s="68"/>
      <c r="OUZ587" s="68"/>
      <c r="OVA587" s="68"/>
      <c r="OVB587" s="68"/>
      <c r="OVC587" s="68"/>
      <c r="OVD587" s="68"/>
      <c r="OVE587" s="68"/>
      <c r="OVF587" s="68"/>
      <c r="OVG587" s="68"/>
      <c r="OVH587" s="68"/>
      <c r="OVI587" s="68"/>
      <c r="OVJ587" s="68"/>
      <c r="OVK587" s="68"/>
      <c r="OVL587" s="68"/>
      <c r="OVM587" s="68"/>
      <c r="OVN587" s="68"/>
      <c r="OVO587" s="68"/>
      <c r="OVP587" s="68"/>
      <c r="OVQ587" s="68"/>
      <c r="OVR587" s="68"/>
      <c r="OVS587" s="68"/>
      <c r="OVT587" s="68"/>
      <c r="OVU587" s="68"/>
      <c r="OVV587" s="68"/>
      <c r="OVW587" s="68"/>
      <c r="OVX587" s="68"/>
      <c r="OVY587" s="68"/>
      <c r="OVZ587" s="68"/>
      <c r="OWA587" s="68"/>
      <c r="OWB587" s="68"/>
      <c r="OWC587" s="68"/>
      <c r="OWD587" s="68"/>
      <c r="OWE587" s="68"/>
      <c r="OWF587" s="68"/>
      <c r="OWG587" s="68"/>
      <c r="OWH587" s="68"/>
      <c r="OWI587" s="68"/>
      <c r="OWJ587" s="68"/>
      <c r="OWK587" s="68"/>
      <c r="OWL587" s="68"/>
      <c r="OWM587" s="68"/>
      <c r="OWN587" s="68"/>
      <c r="OWO587" s="68"/>
      <c r="OWP587" s="68"/>
      <c r="OWQ587" s="68"/>
      <c r="OWR587" s="68"/>
      <c r="OWS587" s="68"/>
      <c r="OWT587" s="68"/>
      <c r="OWU587" s="68"/>
      <c r="OWV587" s="68"/>
      <c r="OWW587" s="68"/>
      <c r="OWX587" s="68"/>
      <c r="OWY587" s="68"/>
      <c r="OWZ587" s="68"/>
      <c r="OXA587" s="68"/>
      <c r="OXB587" s="68"/>
      <c r="OXC587" s="68"/>
      <c r="OXD587" s="68"/>
      <c r="OXE587" s="68"/>
      <c r="OXF587" s="68"/>
      <c r="OXG587" s="68"/>
      <c r="OXH587" s="68"/>
      <c r="OXI587" s="68"/>
      <c r="OXJ587" s="68"/>
      <c r="OXK587" s="68"/>
      <c r="OXL587" s="68"/>
      <c r="OXM587" s="68"/>
      <c r="OXN587" s="68"/>
      <c r="OXO587" s="68"/>
      <c r="OXP587" s="68"/>
      <c r="OXQ587" s="68"/>
      <c r="OXR587" s="68"/>
      <c r="OXS587" s="68"/>
      <c r="OXT587" s="68"/>
      <c r="OXU587" s="68"/>
      <c r="OXV587" s="68"/>
      <c r="OXW587" s="68"/>
      <c r="OXX587" s="68"/>
      <c r="OXY587" s="68"/>
      <c r="OXZ587" s="68"/>
      <c r="OYA587" s="68"/>
      <c r="OYB587" s="68"/>
      <c r="OYC587" s="68"/>
      <c r="OYD587" s="68"/>
      <c r="OYE587" s="68"/>
      <c r="OYF587" s="68"/>
      <c r="OYG587" s="68"/>
      <c r="OYH587" s="68"/>
      <c r="OYI587" s="68"/>
      <c r="OYJ587" s="68"/>
      <c r="OYK587" s="68"/>
      <c r="OYL587" s="68"/>
      <c r="OYM587" s="68"/>
      <c r="OYN587" s="68"/>
      <c r="OYO587" s="68"/>
      <c r="OYP587" s="68"/>
      <c r="OYQ587" s="68"/>
      <c r="OYR587" s="68"/>
      <c r="OYS587" s="68"/>
      <c r="OYT587" s="68"/>
      <c r="OYU587" s="68"/>
      <c r="OYV587" s="68"/>
      <c r="OYW587" s="68"/>
      <c r="OYX587" s="68"/>
      <c r="OYY587" s="68"/>
      <c r="OYZ587" s="68"/>
      <c r="OZA587" s="68"/>
      <c r="OZB587" s="68"/>
      <c r="OZC587" s="68"/>
      <c r="OZD587" s="68"/>
      <c r="OZE587" s="68"/>
      <c r="OZF587" s="68"/>
      <c r="OZG587" s="68"/>
      <c r="OZH587" s="68"/>
      <c r="OZI587" s="68"/>
      <c r="OZJ587" s="68"/>
      <c r="OZK587" s="68"/>
      <c r="OZL587" s="68"/>
      <c r="OZM587" s="68"/>
      <c r="OZN587" s="68"/>
      <c r="OZO587" s="68"/>
      <c r="OZP587" s="68"/>
      <c r="OZQ587" s="68"/>
      <c r="OZR587" s="68"/>
      <c r="OZS587" s="68"/>
      <c r="OZT587" s="68"/>
      <c r="OZU587" s="68"/>
      <c r="OZV587" s="68"/>
      <c r="OZW587" s="68"/>
      <c r="OZX587" s="68"/>
      <c r="OZY587" s="68"/>
      <c r="OZZ587" s="68"/>
      <c r="PAA587" s="68"/>
      <c r="PAB587" s="68"/>
      <c r="PAC587" s="68"/>
      <c r="PAD587" s="68"/>
      <c r="PAE587" s="68"/>
      <c r="PAF587" s="68"/>
      <c r="PAG587" s="68"/>
      <c r="PAH587" s="68"/>
      <c r="PAI587" s="68"/>
      <c r="PAJ587" s="68"/>
      <c r="PAK587" s="68"/>
      <c r="PAL587" s="68"/>
      <c r="PAM587" s="68"/>
      <c r="PAN587" s="68"/>
      <c r="PAO587" s="68"/>
      <c r="PAP587" s="68"/>
      <c r="PAQ587" s="68"/>
      <c r="PAR587" s="68"/>
      <c r="PAS587" s="68"/>
      <c r="PAT587" s="68"/>
      <c r="PAU587" s="68"/>
      <c r="PAV587" s="68"/>
      <c r="PAW587" s="68"/>
      <c r="PAX587" s="68"/>
      <c r="PAY587" s="68"/>
      <c r="PAZ587" s="68"/>
      <c r="PBA587" s="68"/>
      <c r="PBB587" s="68"/>
      <c r="PBC587" s="68"/>
      <c r="PBD587" s="68"/>
      <c r="PBE587" s="68"/>
      <c r="PBF587" s="68"/>
      <c r="PBG587" s="68"/>
      <c r="PBH587" s="68"/>
      <c r="PBI587" s="68"/>
      <c r="PBJ587" s="68"/>
      <c r="PBK587" s="68"/>
      <c r="PBL587" s="68"/>
      <c r="PBM587" s="68"/>
      <c r="PBN587" s="68"/>
      <c r="PBO587" s="68"/>
      <c r="PBP587" s="68"/>
      <c r="PBQ587" s="68"/>
      <c r="PBR587" s="68"/>
      <c r="PBS587" s="68"/>
      <c r="PBT587" s="68"/>
      <c r="PBU587" s="68"/>
      <c r="PBV587" s="68"/>
      <c r="PBW587" s="68"/>
      <c r="PBX587" s="68"/>
      <c r="PBY587" s="68"/>
      <c r="PBZ587" s="68"/>
      <c r="PCA587" s="68"/>
      <c r="PCB587" s="68"/>
      <c r="PCC587" s="68"/>
      <c r="PCD587" s="68"/>
      <c r="PCE587" s="68"/>
      <c r="PCF587" s="68"/>
      <c r="PCG587" s="68"/>
      <c r="PCH587" s="68"/>
      <c r="PCI587" s="68"/>
      <c r="PCJ587" s="68"/>
      <c r="PCK587" s="68"/>
      <c r="PCL587" s="68"/>
      <c r="PCM587" s="68"/>
      <c r="PCN587" s="68"/>
      <c r="PCO587" s="68"/>
      <c r="PCP587" s="68"/>
      <c r="PCQ587" s="68"/>
      <c r="PCR587" s="68"/>
      <c r="PCS587" s="68"/>
      <c r="PCT587" s="68"/>
      <c r="PCU587" s="68"/>
      <c r="PCV587" s="68"/>
      <c r="PCW587" s="68"/>
      <c r="PCX587" s="68"/>
      <c r="PCY587" s="68"/>
      <c r="PCZ587" s="68"/>
      <c r="PDA587" s="68"/>
      <c r="PDB587" s="68"/>
      <c r="PDC587" s="68"/>
      <c r="PDD587" s="68"/>
      <c r="PDE587" s="68"/>
      <c r="PDF587" s="68"/>
      <c r="PDG587" s="68"/>
      <c r="PDH587" s="68"/>
      <c r="PDI587" s="68"/>
      <c r="PDJ587" s="68"/>
      <c r="PDK587" s="68"/>
      <c r="PDL587" s="68"/>
      <c r="PDM587" s="68"/>
      <c r="PDN587" s="68"/>
      <c r="PDO587" s="68"/>
      <c r="PDP587" s="68"/>
      <c r="PDQ587" s="68"/>
      <c r="PDR587" s="68"/>
      <c r="PDS587" s="68"/>
      <c r="PDT587" s="68"/>
      <c r="PDU587" s="68"/>
      <c r="PDV587" s="68"/>
      <c r="PDW587" s="68"/>
      <c r="PDX587" s="68"/>
      <c r="PDY587" s="68"/>
      <c r="PDZ587" s="68"/>
      <c r="PEA587" s="68"/>
      <c r="PEB587" s="68"/>
      <c r="PEC587" s="68"/>
      <c r="PED587" s="68"/>
      <c r="PEE587" s="68"/>
      <c r="PEF587" s="68"/>
      <c r="PEG587" s="68"/>
      <c r="PEH587" s="68"/>
      <c r="PEI587" s="68"/>
      <c r="PEJ587" s="68"/>
      <c r="PEK587" s="68"/>
      <c r="PEL587" s="68"/>
      <c r="PEM587" s="68"/>
      <c r="PEN587" s="68"/>
      <c r="PEO587" s="68"/>
      <c r="PEP587" s="68"/>
      <c r="PEQ587" s="68"/>
      <c r="PER587" s="68"/>
      <c r="PES587" s="68"/>
      <c r="PET587" s="68"/>
      <c r="PEU587" s="68"/>
      <c r="PEV587" s="68"/>
      <c r="PEW587" s="68"/>
      <c r="PEX587" s="68"/>
      <c r="PEY587" s="68"/>
      <c r="PEZ587" s="68"/>
      <c r="PFA587" s="68"/>
      <c r="PFB587" s="68"/>
      <c r="PFC587" s="68"/>
      <c r="PFD587" s="68"/>
      <c r="PFE587" s="68"/>
      <c r="PFF587" s="68"/>
      <c r="PFG587" s="68"/>
      <c r="PFH587" s="68"/>
      <c r="PFI587" s="68"/>
      <c r="PFJ587" s="68"/>
      <c r="PFK587" s="68"/>
      <c r="PFL587" s="68"/>
      <c r="PFM587" s="68"/>
      <c r="PFN587" s="68"/>
      <c r="PFO587" s="68"/>
      <c r="PFP587" s="68"/>
      <c r="PFQ587" s="68"/>
      <c r="PFR587" s="68"/>
      <c r="PFS587" s="68"/>
      <c r="PFT587" s="68"/>
      <c r="PFU587" s="68"/>
      <c r="PFV587" s="68"/>
      <c r="PFW587" s="68"/>
      <c r="PFX587" s="68"/>
      <c r="PFY587" s="68"/>
      <c r="PFZ587" s="68"/>
      <c r="PGA587" s="68"/>
      <c r="PGB587" s="68"/>
      <c r="PGC587" s="68"/>
      <c r="PGD587" s="68"/>
      <c r="PGE587" s="68"/>
      <c r="PGF587" s="68"/>
      <c r="PGG587" s="68"/>
      <c r="PGH587" s="68"/>
      <c r="PGI587" s="68"/>
      <c r="PGJ587" s="68"/>
      <c r="PGK587" s="68"/>
      <c r="PGL587" s="68"/>
      <c r="PGM587" s="68"/>
      <c r="PGN587" s="68"/>
      <c r="PGO587" s="68"/>
      <c r="PGP587" s="68"/>
      <c r="PGQ587" s="68"/>
      <c r="PGR587" s="68"/>
      <c r="PGS587" s="68"/>
      <c r="PGT587" s="68"/>
      <c r="PGU587" s="68"/>
      <c r="PGV587" s="68"/>
      <c r="PGW587" s="68"/>
      <c r="PGX587" s="68"/>
      <c r="PGY587" s="68"/>
      <c r="PGZ587" s="68"/>
      <c r="PHA587" s="68"/>
      <c r="PHB587" s="68"/>
      <c r="PHC587" s="68"/>
      <c r="PHD587" s="68"/>
      <c r="PHE587" s="68"/>
      <c r="PHF587" s="68"/>
      <c r="PHG587" s="68"/>
      <c r="PHH587" s="68"/>
      <c r="PHI587" s="68"/>
      <c r="PHJ587" s="68"/>
      <c r="PHK587" s="68"/>
      <c r="PHL587" s="68"/>
      <c r="PHM587" s="68"/>
      <c r="PHN587" s="68"/>
      <c r="PHO587" s="68"/>
      <c r="PHP587" s="68"/>
      <c r="PHQ587" s="68"/>
      <c r="PHR587" s="68"/>
      <c r="PHS587" s="68"/>
      <c r="PHT587" s="68"/>
      <c r="PHU587" s="68"/>
      <c r="PHV587" s="68"/>
      <c r="PHW587" s="68"/>
      <c r="PHX587" s="68"/>
      <c r="PHY587" s="68"/>
      <c r="PHZ587" s="68"/>
      <c r="PIA587" s="68"/>
      <c r="PIB587" s="68"/>
      <c r="PIC587" s="68"/>
      <c r="PID587" s="68"/>
      <c r="PIE587" s="68"/>
      <c r="PIF587" s="68"/>
      <c r="PIG587" s="68"/>
      <c r="PIH587" s="68"/>
      <c r="PII587" s="68"/>
      <c r="PIJ587" s="68"/>
      <c r="PIK587" s="68"/>
      <c r="PIL587" s="68"/>
      <c r="PIM587" s="68"/>
      <c r="PIN587" s="68"/>
      <c r="PIO587" s="68"/>
      <c r="PIP587" s="68"/>
      <c r="PIQ587" s="68"/>
      <c r="PIR587" s="68"/>
      <c r="PIS587" s="68"/>
      <c r="PIT587" s="68"/>
      <c r="PIU587" s="68"/>
      <c r="PIV587" s="68"/>
      <c r="PIW587" s="68"/>
      <c r="PIX587" s="68"/>
      <c r="PIY587" s="68"/>
      <c r="PIZ587" s="68"/>
      <c r="PJA587" s="68"/>
      <c r="PJB587" s="68"/>
      <c r="PJC587" s="68"/>
      <c r="PJD587" s="68"/>
      <c r="PJE587" s="68"/>
      <c r="PJF587" s="68"/>
      <c r="PJG587" s="68"/>
      <c r="PJH587" s="68"/>
      <c r="PJI587" s="68"/>
      <c r="PJJ587" s="68"/>
      <c r="PJK587" s="68"/>
      <c r="PJL587" s="68"/>
      <c r="PJM587" s="68"/>
      <c r="PJN587" s="68"/>
      <c r="PJO587" s="68"/>
      <c r="PJP587" s="68"/>
      <c r="PJQ587" s="68"/>
      <c r="PJR587" s="68"/>
      <c r="PJS587" s="68"/>
      <c r="PJT587" s="68"/>
      <c r="PJU587" s="68"/>
      <c r="PJV587" s="68"/>
      <c r="PJW587" s="68"/>
      <c r="PJX587" s="68"/>
      <c r="PJY587" s="68"/>
      <c r="PJZ587" s="68"/>
      <c r="PKA587" s="68"/>
      <c r="PKB587" s="68"/>
      <c r="PKC587" s="68"/>
      <c r="PKD587" s="68"/>
      <c r="PKE587" s="68"/>
      <c r="PKF587" s="68"/>
      <c r="PKG587" s="68"/>
      <c r="PKH587" s="68"/>
      <c r="PKI587" s="68"/>
      <c r="PKJ587" s="68"/>
      <c r="PKK587" s="68"/>
      <c r="PKL587" s="68"/>
      <c r="PKM587" s="68"/>
      <c r="PKN587" s="68"/>
      <c r="PKO587" s="68"/>
      <c r="PKP587" s="68"/>
      <c r="PKQ587" s="68"/>
      <c r="PKR587" s="68"/>
      <c r="PKS587" s="68"/>
      <c r="PKT587" s="68"/>
      <c r="PKU587" s="68"/>
      <c r="PKV587" s="68"/>
      <c r="PKW587" s="68"/>
      <c r="PKX587" s="68"/>
      <c r="PKY587" s="68"/>
      <c r="PKZ587" s="68"/>
      <c r="PLA587" s="68"/>
      <c r="PLB587" s="68"/>
      <c r="PLC587" s="68"/>
      <c r="PLD587" s="68"/>
      <c r="PLE587" s="68"/>
      <c r="PLF587" s="68"/>
      <c r="PLG587" s="68"/>
      <c r="PLH587" s="68"/>
      <c r="PLI587" s="68"/>
      <c r="PLJ587" s="68"/>
      <c r="PLK587" s="68"/>
      <c r="PLL587" s="68"/>
      <c r="PLM587" s="68"/>
      <c r="PLN587" s="68"/>
      <c r="PLO587" s="68"/>
      <c r="PLP587" s="68"/>
      <c r="PLQ587" s="68"/>
      <c r="PLR587" s="68"/>
      <c r="PLS587" s="68"/>
      <c r="PLT587" s="68"/>
      <c r="PLU587" s="68"/>
      <c r="PLV587" s="68"/>
      <c r="PLW587" s="68"/>
      <c r="PLX587" s="68"/>
      <c r="PLY587" s="68"/>
      <c r="PLZ587" s="68"/>
      <c r="PMA587" s="68"/>
      <c r="PMB587" s="68"/>
      <c r="PMC587" s="68"/>
      <c r="PMD587" s="68"/>
      <c r="PME587" s="68"/>
      <c r="PMF587" s="68"/>
      <c r="PMG587" s="68"/>
      <c r="PMH587" s="68"/>
      <c r="PMI587" s="68"/>
      <c r="PMJ587" s="68"/>
      <c r="PMK587" s="68"/>
      <c r="PML587" s="68"/>
      <c r="PMM587" s="68"/>
      <c r="PMN587" s="68"/>
      <c r="PMO587" s="68"/>
      <c r="PMP587" s="68"/>
      <c r="PMQ587" s="68"/>
      <c r="PMR587" s="68"/>
      <c r="PMS587" s="68"/>
      <c r="PMT587" s="68"/>
      <c r="PMU587" s="68"/>
      <c r="PMV587" s="68"/>
      <c r="PMW587" s="68"/>
      <c r="PMX587" s="68"/>
      <c r="PMY587" s="68"/>
      <c r="PMZ587" s="68"/>
      <c r="PNA587" s="68"/>
      <c r="PNB587" s="68"/>
      <c r="PNC587" s="68"/>
      <c r="PND587" s="68"/>
      <c r="PNE587" s="68"/>
      <c r="PNF587" s="68"/>
      <c r="PNG587" s="68"/>
      <c r="PNH587" s="68"/>
      <c r="PNI587" s="68"/>
      <c r="PNJ587" s="68"/>
      <c r="PNK587" s="68"/>
      <c r="PNL587" s="68"/>
      <c r="PNM587" s="68"/>
      <c r="PNN587" s="68"/>
      <c r="PNO587" s="68"/>
      <c r="PNP587" s="68"/>
      <c r="PNQ587" s="68"/>
      <c r="PNR587" s="68"/>
      <c r="PNS587" s="68"/>
      <c r="PNT587" s="68"/>
      <c r="PNU587" s="68"/>
      <c r="PNV587" s="68"/>
      <c r="PNW587" s="68"/>
      <c r="PNX587" s="68"/>
      <c r="PNY587" s="68"/>
      <c r="PNZ587" s="68"/>
      <c r="POA587" s="68"/>
      <c r="POB587" s="68"/>
      <c r="POC587" s="68"/>
      <c r="POD587" s="68"/>
      <c r="POE587" s="68"/>
      <c r="POF587" s="68"/>
      <c r="POG587" s="68"/>
      <c r="POH587" s="68"/>
      <c r="POI587" s="68"/>
      <c r="POJ587" s="68"/>
      <c r="POK587" s="68"/>
      <c r="POL587" s="68"/>
      <c r="POM587" s="68"/>
      <c r="PON587" s="68"/>
      <c r="POO587" s="68"/>
      <c r="POP587" s="68"/>
      <c r="POQ587" s="68"/>
      <c r="POR587" s="68"/>
      <c r="POS587" s="68"/>
      <c r="POT587" s="68"/>
      <c r="POU587" s="68"/>
      <c r="POV587" s="68"/>
      <c r="POW587" s="68"/>
      <c r="POX587" s="68"/>
      <c r="POY587" s="68"/>
      <c r="POZ587" s="68"/>
      <c r="PPA587" s="68"/>
      <c r="PPB587" s="68"/>
      <c r="PPC587" s="68"/>
      <c r="PPD587" s="68"/>
      <c r="PPE587" s="68"/>
      <c r="PPF587" s="68"/>
      <c r="PPG587" s="68"/>
      <c r="PPH587" s="68"/>
      <c r="PPI587" s="68"/>
      <c r="PPJ587" s="68"/>
      <c r="PPK587" s="68"/>
      <c r="PPL587" s="68"/>
      <c r="PPM587" s="68"/>
      <c r="PPN587" s="68"/>
      <c r="PPO587" s="68"/>
      <c r="PPP587" s="68"/>
      <c r="PPQ587" s="68"/>
      <c r="PPR587" s="68"/>
      <c r="PPS587" s="68"/>
      <c r="PPT587" s="68"/>
      <c r="PPU587" s="68"/>
      <c r="PPV587" s="68"/>
      <c r="PPW587" s="68"/>
      <c r="PPX587" s="68"/>
      <c r="PPY587" s="68"/>
      <c r="PPZ587" s="68"/>
      <c r="PQA587" s="68"/>
      <c r="PQB587" s="68"/>
      <c r="PQC587" s="68"/>
      <c r="PQD587" s="68"/>
      <c r="PQE587" s="68"/>
      <c r="PQF587" s="68"/>
      <c r="PQG587" s="68"/>
      <c r="PQH587" s="68"/>
      <c r="PQI587" s="68"/>
      <c r="PQJ587" s="68"/>
      <c r="PQK587" s="68"/>
      <c r="PQL587" s="68"/>
      <c r="PQM587" s="68"/>
      <c r="PQN587" s="68"/>
      <c r="PQO587" s="68"/>
      <c r="PQP587" s="68"/>
      <c r="PQQ587" s="68"/>
      <c r="PQR587" s="68"/>
      <c r="PQS587" s="68"/>
      <c r="PQT587" s="68"/>
      <c r="PQU587" s="68"/>
      <c r="PQV587" s="68"/>
      <c r="PQW587" s="68"/>
      <c r="PQX587" s="68"/>
      <c r="PQY587" s="68"/>
      <c r="PQZ587" s="68"/>
      <c r="PRA587" s="68"/>
      <c r="PRB587" s="68"/>
      <c r="PRC587" s="68"/>
      <c r="PRD587" s="68"/>
      <c r="PRE587" s="68"/>
      <c r="PRF587" s="68"/>
      <c r="PRG587" s="68"/>
      <c r="PRH587" s="68"/>
      <c r="PRI587" s="68"/>
      <c r="PRJ587" s="68"/>
      <c r="PRK587" s="68"/>
      <c r="PRL587" s="68"/>
      <c r="PRM587" s="68"/>
      <c r="PRN587" s="68"/>
      <c r="PRO587" s="68"/>
      <c r="PRP587" s="68"/>
      <c r="PRQ587" s="68"/>
      <c r="PRR587" s="68"/>
      <c r="PRS587" s="68"/>
      <c r="PRT587" s="68"/>
      <c r="PRU587" s="68"/>
      <c r="PRV587" s="68"/>
      <c r="PRW587" s="68"/>
      <c r="PRX587" s="68"/>
      <c r="PRY587" s="68"/>
      <c r="PRZ587" s="68"/>
      <c r="PSA587" s="68"/>
      <c r="PSB587" s="68"/>
      <c r="PSC587" s="68"/>
      <c r="PSD587" s="68"/>
      <c r="PSE587" s="68"/>
      <c r="PSF587" s="68"/>
      <c r="PSG587" s="68"/>
      <c r="PSH587" s="68"/>
      <c r="PSI587" s="68"/>
      <c r="PSJ587" s="68"/>
      <c r="PSK587" s="68"/>
      <c r="PSL587" s="68"/>
      <c r="PSM587" s="68"/>
      <c r="PSN587" s="68"/>
      <c r="PSO587" s="68"/>
      <c r="PSP587" s="68"/>
      <c r="PSQ587" s="68"/>
      <c r="PSR587" s="68"/>
      <c r="PSS587" s="68"/>
      <c r="PST587" s="68"/>
      <c r="PSU587" s="68"/>
      <c r="PSV587" s="68"/>
      <c r="PSW587" s="68"/>
      <c r="PSX587" s="68"/>
      <c r="PSY587" s="68"/>
      <c r="PSZ587" s="68"/>
      <c r="PTA587" s="68"/>
      <c r="PTB587" s="68"/>
      <c r="PTC587" s="68"/>
      <c r="PTD587" s="68"/>
      <c r="PTE587" s="68"/>
      <c r="PTF587" s="68"/>
      <c r="PTG587" s="68"/>
      <c r="PTH587" s="68"/>
      <c r="PTI587" s="68"/>
      <c r="PTJ587" s="68"/>
      <c r="PTK587" s="68"/>
      <c r="PTL587" s="68"/>
      <c r="PTM587" s="68"/>
      <c r="PTN587" s="68"/>
      <c r="PTO587" s="68"/>
      <c r="PTP587" s="68"/>
      <c r="PTQ587" s="68"/>
      <c r="PTR587" s="68"/>
      <c r="PTS587" s="68"/>
      <c r="PTT587" s="68"/>
      <c r="PTU587" s="68"/>
      <c r="PTV587" s="68"/>
      <c r="PTW587" s="68"/>
      <c r="PTX587" s="68"/>
      <c r="PTY587" s="68"/>
      <c r="PTZ587" s="68"/>
      <c r="PUA587" s="68"/>
      <c r="PUB587" s="68"/>
      <c r="PUC587" s="68"/>
      <c r="PUD587" s="68"/>
      <c r="PUE587" s="68"/>
      <c r="PUF587" s="68"/>
      <c r="PUG587" s="68"/>
      <c r="PUH587" s="68"/>
      <c r="PUI587" s="68"/>
      <c r="PUJ587" s="68"/>
      <c r="PUK587" s="68"/>
      <c r="PUL587" s="68"/>
      <c r="PUM587" s="68"/>
      <c r="PUN587" s="68"/>
      <c r="PUO587" s="68"/>
      <c r="PUP587" s="68"/>
      <c r="PUQ587" s="68"/>
      <c r="PUR587" s="68"/>
      <c r="PUS587" s="68"/>
      <c r="PUT587" s="68"/>
      <c r="PUU587" s="68"/>
      <c r="PUV587" s="68"/>
      <c r="PUW587" s="68"/>
      <c r="PUX587" s="68"/>
      <c r="PUY587" s="68"/>
      <c r="PUZ587" s="68"/>
      <c r="PVA587" s="68"/>
      <c r="PVB587" s="68"/>
      <c r="PVC587" s="68"/>
      <c r="PVD587" s="68"/>
      <c r="PVE587" s="68"/>
      <c r="PVF587" s="68"/>
      <c r="PVG587" s="68"/>
      <c r="PVH587" s="68"/>
      <c r="PVI587" s="68"/>
      <c r="PVJ587" s="68"/>
      <c r="PVK587" s="68"/>
      <c r="PVL587" s="68"/>
      <c r="PVM587" s="68"/>
      <c r="PVN587" s="68"/>
      <c r="PVO587" s="68"/>
      <c r="PVP587" s="68"/>
      <c r="PVQ587" s="68"/>
      <c r="PVR587" s="68"/>
      <c r="PVS587" s="68"/>
      <c r="PVT587" s="68"/>
      <c r="PVU587" s="68"/>
      <c r="PVV587" s="68"/>
      <c r="PVW587" s="68"/>
      <c r="PVX587" s="68"/>
      <c r="PVY587" s="68"/>
      <c r="PVZ587" s="68"/>
      <c r="PWA587" s="68"/>
      <c r="PWB587" s="68"/>
      <c r="PWC587" s="68"/>
      <c r="PWD587" s="68"/>
      <c r="PWE587" s="68"/>
      <c r="PWF587" s="68"/>
      <c r="PWG587" s="68"/>
      <c r="PWH587" s="68"/>
      <c r="PWI587" s="68"/>
      <c r="PWJ587" s="68"/>
      <c r="PWK587" s="68"/>
      <c r="PWL587" s="68"/>
      <c r="PWM587" s="68"/>
      <c r="PWN587" s="68"/>
      <c r="PWO587" s="68"/>
      <c r="PWP587" s="68"/>
      <c r="PWQ587" s="68"/>
      <c r="PWR587" s="68"/>
      <c r="PWS587" s="68"/>
      <c r="PWT587" s="68"/>
      <c r="PWU587" s="68"/>
      <c r="PWV587" s="68"/>
      <c r="PWW587" s="68"/>
      <c r="PWX587" s="68"/>
      <c r="PWY587" s="68"/>
      <c r="PWZ587" s="68"/>
      <c r="PXA587" s="68"/>
      <c r="PXB587" s="68"/>
      <c r="PXC587" s="68"/>
      <c r="PXD587" s="68"/>
      <c r="PXE587" s="68"/>
      <c r="PXF587" s="68"/>
      <c r="PXG587" s="68"/>
      <c r="PXH587" s="68"/>
      <c r="PXI587" s="68"/>
      <c r="PXJ587" s="68"/>
      <c r="PXK587" s="68"/>
      <c r="PXL587" s="68"/>
      <c r="PXM587" s="68"/>
      <c r="PXN587" s="68"/>
      <c r="PXO587" s="68"/>
      <c r="PXP587" s="68"/>
      <c r="PXQ587" s="68"/>
      <c r="PXR587" s="68"/>
      <c r="PXS587" s="68"/>
      <c r="PXT587" s="68"/>
      <c r="PXU587" s="68"/>
      <c r="PXV587" s="68"/>
      <c r="PXW587" s="68"/>
      <c r="PXX587" s="68"/>
      <c r="PXY587" s="68"/>
      <c r="PXZ587" s="68"/>
      <c r="PYA587" s="68"/>
      <c r="PYB587" s="68"/>
      <c r="PYC587" s="68"/>
      <c r="PYD587" s="68"/>
      <c r="PYE587" s="68"/>
      <c r="PYF587" s="68"/>
      <c r="PYG587" s="68"/>
      <c r="PYH587" s="68"/>
      <c r="PYI587" s="68"/>
      <c r="PYJ587" s="68"/>
      <c r="PYK587" s="68"/>
      <c r="PYL587" s="68"/>
      <c r="PYM587" s="68"/>
      <c r="PYN587" s="68"/>
      <c r="PYO587" s="68"/>
      <c r="PYP587" s="68"/>
      <c r="PYQ587" s="68"/>
      <c r="PYR587" s="68"/>
      <c r="PYS587" s="68"/>
      <c r="PYT587" s="68"/>
      <c r="PYU587" s="68"/>
      <c r="PYV587" s="68"/>
      <c r="PYW587" s="68"/>
      <c r="PYX587" s="68"/>
      <c r="PYY587" s="68"/>
      <c r="PYZ587" s="68"/>
      <c r="PZA587" s="68"/>
      <c r="PZB587" s="68"/>
      <c r="PZC587" s="68"/>
      <c r="PZD587" s="68"/>
      <c r="PZE587" s="68"/>
      <c r="PZF587" s="68"/>
      <c r="PZG587" s="68"/>
      <c r="PZH587" s="68"/>
      <c r="PZI587" s="68"/>
      <c r="PZJ587" s="68"/>
      <c r="PZK587" s="68"/>
      <c r="PZL587" s="68"/>
      <c r="PZM587" s="68"/>
      <c r="PZN587" s="68"/>
      <c r="PZO587" s="68"/>
      <c r="PZP587" s="68"/>
      <c r="PZQ587" s="68"/>
      <c r="PZR587" s="68"/>
      <c r="PZS587" s="68"/>
      <c r="PZT587" s="68"/>
      <c r="PZU587" s="68"/>
      <c r="PZV587" s="68"/>
      <c r="PZW587" s="68"/>
      <c r="PZX587" s="68"/>
      <c r="PZY587" s="68"/>
      <c r="PZZ587" s="68"/>
      <c r="QAA587" s="68"/>
      <c r="QAB587" s="68"/>
      <c r="QAC587" s="68"/>
      <c r="QAD587" s="68"/>
      <c r="QAE587" s="68"/>
      <c r="QAF587" s="68"/>
      <c r="QAG587" s="68"/>
      <c r="QAH587" s="68"/>
      <c r="QAI587" s="68"/>
      <c r="QAJ587" s="68"/>
      <c r="QAK587" s="68"/>
      <c r="QAL587" s="68"/>
      <c r="QAM587" s="68"/>
      <c r="QAN587" s="68"/>
      <c r="QAO587" s="68"/>
      <c r="QAP587" s="68"/>
      <c r="QAQ587" s="68"/>
      <c r="QAR587" s="68"/>
      <c r="QAS587" s="68"/>
      <c r="QAT587" s="68"/>
      <c r="QAU587" s="68"/>
      <c r="QAV587" s="68"/>
      <c r="QAW587" s="68"/>
      <c r="QAX587" s="68"/>
      <c r="QAY587" s="68"/>
      <c r="QAZ587" s="68"/>
      <c r="QBA587" s="68"/>
      <c r="QBB587" s="68"/>
      <c r="QBC587" s="68"/>
      <c r="QBD587" s="68"/>
      <c r="QBE587" s="68"/>
      <c r="QBF587" s="68"/>
      <c r="QBG587" s="68"/>
      <c r="QBH587" s="68"/>
      <c r="QBI587" s="68"/>
      <c r="QBJ587" s="68"/>
      <c r="QBK587" s="68"/>
      <c r="QBL587" s="68"/>
      <c r="QBM587" s="68"/>
      <c r="QBN587" s="68"/>
      <c r="QBO587" s="68"/>
      <c r="QBP587" s="68"/>
      <c r="QBQ587" s="68"/>
      <c r="QBR587" s="68"/>
      <c r="QBS587" s="68"/>
      <c r="QBT587" s="68"/>
      <c r="QBU587" s="68"/>
      <c r="QBV587" s="68"/>
      <c r="QBW587" s="68"/>
      <c r="QBX587" s="68"/>
      <c r="QBY587" s="68"/>
      <c r="QBZ587" s="68"/>
      <c r="QCA587" s="68"/>
      <c r="QCB587" s="68"/>
      <c r="QCC587" s="68"/>
      <c r="QCD587" s="68"/>
      <c r="QCE587" s="68"/>
      <c r="QCF587" s="68"/>
      <c r="QCG587" s="68"/>
      <c r="QCH587" s="68"/>
      <c r="QCI587" s="68"/>
      <c r="QCJ587" s="68"/>
      <c r="QCK587" s="68"/>
      <c r="QCL587" s="68"/>
      <c r="QCM587" s="68"/>
      <c r="QCN587" s="68"/>
      <c r="QCO587" s="68"/>
      <c r="QCP587" s="68"/>
      <c r="QCQ587" s="68"/>
      <c r="QCR587" s="68"/>
      <c r="QCS587" s="68"/>
      <c r="QCT587" s="68"/>
      <c r="QCU587" s="68"/>
      <c r="QCV587" s="68"/>
      <c r="QCW587" s="68"/>
      <c r="QCX587" s="68"/>
      <c r="QCY587" s="68"/>
      <c r="QCZ587" s="68"/>
      <c r="QDA587" s="68"/>
      <c r="QDB587" s="68"/>
      <c r="QDC587" s="68"/>
      <c r="QDD587" s="68"/>
      <c r="QDE587" s="68"/>
      <c r="QDF587" s="68"/>
      <c r="QDG587" s="68"/>
      <c r="QDH587" s="68"/>
      <c r="QDI587" s="68"/>
      <c r="QDJ587" s="68"/>
      <c r="QDK587" s="68"/>
      <c r="QDL587" s="68"/>
      <c r="QDM587" s="68"/>
      <c r="QDN587" s="68"/>
      <c r="QDO587" s="68"/>
      <c r="QDP587" s="68"/>
      <c r="QDQ587" s="68"/>
      <c r="QDR587" s="68"/>
      <c r="QDS587" s="68"/>
      <c r="QDT587" s="68"/>
      <c r="QDU587" s="68"/>
      <c r="QDV587" s="68"/>
      <c r="QDW587" s="68"/>
      <c r="QDX587" s="68"/>
      <c r="QDY587" s="68"/>
      <c r="QDZ587" s="68"/>
      <c r="QEA587" s="68"/>
      <c r="QEB587" s="68"/>
      <c r="QEC587" s="68"/>
      <c r="QED587" s="68"/>
      <c r="QEE587" s="68"/>
      <c r="QEF587" s="68"/>
      <c r="QEG587" s="68"/>
      <c r="QEH587" s="68"/>
      <c r="QEI587" s="68"/>
      <c r="QEJ587" s="68"/>
      <c r="QEK587" s="68"/>
      <c r="QEL587" s="68"/>
      <c r="QEM587" s="68"/>
      <c r="QEN587" s="68"/>
      <c r="QEO587" s="68"/>
      <c r="QEP587" s="68"/>
      <c r="QEQ587" s="68"/>
      <c r="QER587" s="68"/>
      <c r="QES587" s="68"/>
      <c r="QET587" s="68"/>
      <c r="QEU587" s="68"/>
      <c r="QEV587" s="68"/>
      <c r="QEW587" s="68"/>
      <c r="QEX587" s="68"/>
      <c r="QEY587" s="68"/>
      <c r="QEZ587" s="68"/>
      <c r="QFA587" s="68"/>
      <c r="QFB587" s="68"/>
      <c r="QFC587" s="68"/>
      <c r="QFD587" s="68"/>
      <c r="QFE587" s="68"/>
      <c r="QFF587" s="68"/>
      <c r="QFG587" s="68"/>
      <c r="QFH587" s="68"/>
      <c r="QFI587" s="68"/>
      <c r="QFJ587" s="68"/>
      <c r="QFK587" s="68"/>
      <c r="QFL587" s="68"/>
      <c r="QFM587" s="68"/>
      <c r="QFN587" s="68"/>
      <c r="QFO587" s="68"/>
      <c r="QFP587" s="68"/>
      <c r="QFQ587" s="68"/>
      <c r="QFR587" s="68"/>
      <c r="QFS587" s="68"/>
      <c r="QFT587" s="68"/>
      <c r="QFU587" s="68"/>
      <c r="QFV587" s="68"/>
      <c r="QFW587" s="68"/>
      <c r="QFX587" s="68"/>
      <c r="QFY587" s="68"/>
      <c r="QFZ587" s="68"/>
      <c r="QGA587" s="68"/>
      <c r="QGB587" s="68"/>
      <c r="QGC587" s="68"/>
      <c r="QGD587" s="68"/>
      <c r="QGE587" s="68"/>
      <c r="QGF587" s="68"/>
      <c r="QGG587" s="68"/>
      <c r="QGH587" s="68"/>
      <c r="QGI587" s="68"/>
      <c r="QGJ587" s="68"/>
      <c r="QGK587" s="68"/>
      <c r="QGL587" s="68"/>
      <c r="QGM587" s="68"/>
      <c r="QGN587" s="68"/>
      <c r="QGO587" s="68"/>
      <c r="QGP587" s="68"/>
      <c r="QGQ587" s="68"/>
      <c r="QGR587" s="68"/>
      <c r="QGS587" s="68"/>
      <c r="QGT587" s="68"/>
      <c r="QGU587" s="68"/>
      <c r="QGV587" s="68"/>
      <c r="QGW587" s="68"/>
      <c r="QGX587" s="68"/>
      <c r="QGY587" s="68"/>
      <c r="QGZ587" s="68"/>
      <c r="QHA587" s="68"/>
      <c r="QHB587" s="68"/>
      <c r="QHC587" s="68"/>
      <c r="QHD587" s="68"/>
      <c r="QHE587" s="68"/>
      <c r="QHF587" s="68"/>
      <c r="QHG587" s="68"/>
      <c r="QHH587" s="68"/>
      <c r="QHI587" s="68"/>
      <c r="QHJ587" s="68"/>
      <c r="QHK587" s="68"/>
      <c r="QHL587" s="68"/>
      <c r="QHM587" s="68"/>
      <c r="QHN587" s="68"/>
      <c r="QHO587" s="68"/>
      <c r="QHP587" s="68"/>
      <c r="QHQ587" s="68"/>
      <c r="QHR587" s="68"/>
      <c r="QHS587" s="68"/>
      <c r="QHT587" s="68"/>
      <c r="QHU587" s="68"/>
      <c r="QHV587" s="68"/>
      <c r="QHW587" s="68"/>
      <c r="QHX587" s="68"/>
      <c r="QHY587" s="68"/>
      <c r="QHZ587" s="68"/>
      <c r="QIA587" s="68"/>
      <c r="QIB587" s="68"/>
      <c r="QIC587" s="68"/>
      <c r="QID587" s="68"/>
      <c r="QIE587" s="68"/>
      <c r="QIF587" s="68"/>
      <c r="QIG587" s="68"/>
      <c r="QIH587" s="68"/>
      <c r="QII587" s="68"/>
      <c r="QIJ587" s="68"/>
      <c r="QIK587" s="68"/>
      <c r="QIL587" s="68"/>
      <c r="QIM587" s="68"/>
      <c r="QIN587" s="68"/>
      <c r="QIO587" s="68"/>
      <c r="QIP587" s="68"/>
      <c r="QIQ587" s="68"/>
      <c r="QIR587" s="68"/>
      <c r="QIS587" s="68"/>
      <c r="QIT587" s="68"/>
      <c r="QIU587" s="68"/>
      <c r="QIV587" s="68"/>
      <c r="QIW587" s="68"/>
      <c r="QIX587" s="68"/>
      <c r="QIY587" s="68"/>
      <c r="QIZ587" s="68"/>
      <c r="QJA587" s="68"/>
      <c r="QJB587" s="68"/>
      <c r="QJC587" s="68"/>
      <c r="QJD587" s="68"/>
      <c r="QJE587" s="68"/>
      <c r="QJF587" s="68"/>
      <c r="QJG587" s="68"/>
      <c r="QJH587" s="68"/>
      <c r="QJI587" s="68"/>
      <c r="QJJ587" s="68"/>
      <c r="QJK587" s="68"/>
      <c r="QJL587" s="68"/>
      <c r="QJM587" s="68"/>
      <c r="QJN587" s="68"/>
      <c r="QJO587" s="68"/>
      <c r="QJP587" s="68"/>
      <c r="QJQ587" s="68"/>
      <c r="QJR587" s="68"/>
      <c r="QJS587" s="68"/>
      <c r="QJT587" s="68"/>
      <c r="QJU587" s="68"/>
      <c r="QJV587" s="68"/>
      <c r="QJW587" s="68"/>
      <c r="QJX587" s="68"/>
      <c r="QJY587" s="68"/>
      <c r="QJZ587" s="68"/>
      <c r="QKA587" s="68"/>
      <c r="QKB587" s="68"/>
      <c r="QKC587" s="68"/>
      <c r="QKD587" s="68"/>
      <c r="QKE587" s="68"/>
      <c r="QKF587" s="68"/>
      <c r="QKG587" s="68"/>
      <c r="QKH587" s="68"/>
      <c r="QKI587" s="68"/>
      <c r="QKJ587" s="68"/>
      <c r="QKK587" s="68"/>
      <c r="QKL587" s="68"/>
      <c r="QKM587" s="68"/>
      <c r="QKN587" s="68"/>
      <c r="QKO587" s="68"/>
      <c r="QKP587" s="68"/>
      <c r="QKQ587" s="68"/>
      <c r="QKR587" s="68"/>
      <c r="QKS587" s="68"/>
      <c r="QKT587" s="68"/>
      <c r="QKU587" s="68"/>
      <c r="QKV587" s="68"/>
      <c r="QKW587" s="68"/>
      <c r="QKX587" s="68"/>
      <c r="QKY587" s="68"/>
      <c r="QKZ587" s="68"/>
      <c r="QLA587" s="68"/>
      <c r="QLB587" s="68"/>
      <c r="QLC587" s="68"/>
      <c r="QLD587" s="68"/>
      <c r="QLE587" s="68"/>
      <c r="QLF587" s="68"/>
      <c r="QLG587" s="68"/>
      <c r="QLH587" s="68"/>
      <c r="QLI587" s="68"/>
      <c r="QLJ587" s="68"/>
      <c r="QLK587" s="68"/>
      <c r="QLL587" s="68"/>
      <c r="QLM587" s="68"/>
      <c r="QLN587" s="68"/>
      <c r="QLO587" s="68"/>
      <c r="QLP587" s="68"/>
      <c r="QLQ587" s="68"/>
      <c r="QLR587" s="68"/>
      <c r="QLS587" s="68"/>
      <c r="QLT587" s="68"/>
      <c r="QLU587" s="68"/>
      <c r="QLV587" s="68"/>
      <c r="QLW587" s="68"/>
      <c r="QLX587" s="68"/>
      <c r="QLY587" s="68"/>
      <c r="QLZ587" s="68"/>
      <c r="QMA587" s="68"/>
      <c r="QMB587" s="68"/>
      <c r="QMC587" s="68"/>
      <c r="QMD587" s="68"/>
      <c r="QME587" s="68"/>
      <c r="QMF587" s="68"/>
      <c r="QMG587" s="68"/>
      <c r="QMH587" s="68"/>
      <c r="QMI587" s="68"/>
      <c r="QMJ587" s="68"/>
      <c r="QMK587" s="68"/>
      <c r="QML587" s="68"/>
      <c r="QMM587" s="68"/>
      <c r="QMN587" s="68"/>
      <c r="QMO587" s="68"/>
      <c r="QMP587" s="68"/>
      <c r="QMQ587" s="68"/>
      <c r="QMR587" s="68"/>
      <c r="QMS587" s="68"/>
      <c r="QMT587" s="68"/>
      <c r="QMU587" s="68"/>
      <c r="QMV587" s="68"/>
      <c r="QMW587" s="68"/>
      <c r="QMX587" s="68"/>
      <c r="QMY587" s="68"/>
      <c r="QMZ587" s="68"/>
      <c r="QNA587" s="68"/>
      <c r="QNB587" s="68"/>
      <c r="QNC587" s="68"/>
      <c r="QND587" s="68"/>
      <c r="QNE587" s="68"/>
      <c r="QNF587" s="68"/>
      <c r="QNG587" s="68"/>
      <c r="QNH587" s="68"/>
      <c r="QNI587" s="68"/>
      <c r="QNJ587" s="68"/>
      <c r="QNK587" s="68"/>
      <c r="QNL587" s="68"/>
      <c r="QNM587" s="68"/>
      <c r="QNN587" s="68"/>
      <c r="QNO587" s="68"/>
      <c r="QNP587" s="68"/>
      <c r="QNQ587" s="68"/>
      <c r="QNR587" s="68"/>
      <c r="QNS587" s="68"/>
      <c r="QNT587" s="68"/>
      <c r="QNU587" s="68"/>
      <c r="QNV587" s="68"/>
      <c r="QNW587" s="68"/>
      <c r="QNX587" s="68"/>
      <c r="QNY587" s="68"/>
      <c r="QNZ587" s="68"/>
      <c r="QOA587" s="68"/>
      <c r="QOB587" s="68"/>
      <c r="QOC587" s="68"/>
      <c r="QOD587" s="68"/>
      <c r="QOE587" s="68"/>
      <c r="QOF587" s="68"/>
      <c r="QOG587" s="68"/>
      <c r="QOH587" s="68"/>
      <c r="QOI587" s="68"/>
      <c r="QOJ587" s="68"/>
      <c r="QOK587" s="68"/>
      <c r="QOL587" s="68"/>
      <c r="QOM587" s="68"/>
      <c r="QON587" s="68"/>
      <c r="QOO587" s="68"/>
      <c r="QOP587" s="68"/>
      <c r="QOQ587" s="68"/>
      <c r="QOR587" s="68"/>
      <c r="QOS587" s="68"/>
      <c r="QOT587" s="68"/>
      <c r="QOU587" s="68"/>
      <c r="QOV587" s="68"/>
      <c r="QOW587" s="68"/>
      <c r="QOX587" s="68"/>
      <c r="QOY587" s="68"/>
      <c r="QOZ587" s="68"/>
      <c r="QPA587" s="68"/>
      <c r="QPB587" s="68"/>
      <c r="QPC587" s="68"/>
      <c r="QPD587" s="68"/>
      <c r="QPE587" s="68"/>
      <c r="QPF587" s="68"/>
      <c r="QPG587" s="68"/>
      <c r="QPH587" s="68"/>
      <c r="QPI587" s="68"/>
      <c r="QPJ587" s="68"/>
      <c r="QPK587" s="68"/>
      <c r="QPL587" s="68"/>
      <c r="QPM587" s="68"/>
      <c r="QPN587" s="68"/>
      <c r="QPO587" s="68"/>
      <c r="QPP587" s="68"/>
      <c r="QPQ587" s="68"/>
      <c r="QPR587" s="68"/>
      <c r="QPS587" s="68"/>
      <c r="QPT587" s="68"/>
      <c r="QPU587" s="68"/>
      <c r="QPV587" s="68"/>
      <c r="QPW587" s="68"/>
      <c r="QPX587" s="68"/>
      <c r="QPY587" s="68"/>
      <c r="QPZ587" s="68"/>
      <c r="QQA587" s="68"/>
      <c r="QQB587" s="68"/>
      <c r="QQC587" s="68"/>
      <c r="QQD587" s="68"/>
      <c r="QQE587" s="68"/>
      <c r="QQF587" s="68"/>
      <c r="QQG587" s="68"/>
      <c r="QQH587" s="68"/>
      <c r="QQI587" s="68"/>
      <c r="QQJ587" s="68"/>
      <c r="QQK587" s="68"/>
      <c r="QQL587" s="68"/>
      <c r="QQM587" s="68"/>
      <c r="QQN587" s="68"/>
      <c r="QQO587" s="68"/>
      <c r="QQP587" s="68"/>
      <c r="QQQ587" s="68"/>
      <c r="QQR587" s="68"/>
      <c r="QQS587" s="68"/>
      <c r="QQT587" s="68"/>
      <c r="QQU587" s="68"/>
      <c r="QQV587" s="68"/>
      <c r="QQW587" s="68"/>
      <c r="QQX587" s="68"/>
      <c r="QQY587" s="68"/>
      <c r="QQZ587" s="68"/>
      <c r="QRA587" s="68"/>
      <c r="QRB587" s="68"/>
      <c r="QRC587" s="68"/>
      <c r="QRD587" s="68"/>
      <c r="QRE587" s="68"/>
      <c r="QRF587" s="68"/>
      <c r="QRG587" s="68"/>
      <c r="QRH587" s="68"/>
      <c r="QRI587" s="68"/>
      <c r="QRJ587" s="68"/>
      <c r="QRK587" s="68"/>
      <c r="QRL587" s="68"/>
      <c r="QRM587" s="68"/>
      <c r="QRN587" s="68"/>
      <c r="QRO587" s="68"/>
      <c r="QRP587" s="68"/>
      <c r="QRQ587" s="68"/>
      <c r="QRR587" s="68"/>
      <c r="QRS587" s="68"/>
      <c r="QRT587" s="68"/>
      <c r="QRU587" s="68"/>
      <c r="QRV587" s="68"/>
      <c r="QRW587" s="68"/>
      <c r="QRX587" s="68"/>
      <c r="QRY587" s="68"/>
      <c r="QRZ587" s="68"/>
      <c r="QSA587" s="68"/>
      <c r="QSB587" s="68"/>
      <c r="QSC587" s="68"/>
      <c r="QSD587" s="68"/>
      <c r="QSE587" s="68"/>
      <c r="QSF587" s="68"/>
      <c r="QSG587" s="68"/>
      <c r="QSH587" s="68"/>
      <c r="QSI587" s="68"/>
      <c r="QSJ587" s="68"/>
      <c r="QSK587" s="68"/>
      <c r="QSL587" s="68"/>
      <c r="QSM587" s="68"/>
      <c r="QSN587" s="68"/>
      <c r="QSO587" s="68"/>
      <c r="QSP587" s="68"/>
      <c r="QSQ587" s="68"/>
      <c r="QSR587" s="68"/>
      <c r="QSS587" s="68"/>
      <c r="QST587" s="68"/>
      <c r="QSU587" s="68"/>
      <c r="QSV587" s="68"/>
      <c r="QSW587" s="68"/>
      <c r="QSX587" s="68"/>
      <c r="QSY587" s="68"/>
      <c r="QSZ587" s="68"/>
      <c r="QTA587" s="68"/>
      <c r="QTB587" s="68"/>
      <c r="QTC587" s="68"/>
      <c r="QTD587" s="68"/>
      <c r="QTE587" s="68"/>
      <c r="QTF587" s="68"/>
      <c r="QTG587" s="68"/>
      <c r="QTH587" s="68"/>
      <c r="QTI587" s="68"/>
      <c r="QTJ587" s="68"/>
      <c r="QTK587" s="68"/>
      <c r="QTL587" s="68"/>
      <c r="QTM587" s="68"/>
      <c r="QTN587" s="68"/>
      <c r="QTO587" s="68"/>
      <c r="QTP587" s="68"/>
      <c r="QTQ587" s="68"/>
      <c r="QTR587" s="68"/>
      <c r="QTS587" s="68"/>
      <c r="QTT587" s="68"/>
      <c r="QTU587" s="68"/>
      <c r="QTV587" s="68"/>
      <c r="QTW587" s="68"/>
      <c r="QTX587" s="68"/>
      <c r="QTY587" s="68"/>
      <c r="QTZ587" s="68"/>
      <c r="QUA587" s="68"/>
      <c r="QUB587" s="68"/>
      <c r="QUC587" s="68"/>
      <c r="QUD587" s="68"/>
      <c r="QUE587" s="68"/>
      <c r="QUF587" s="68"/>
      <c r="QUG587" s="68"/>
      <c r="QUH587" s="68"/>
      <c r="QUI587" s="68"/>
      <c r="QUJ587" s="68"/>
      <c r="QUK587" s="68"/>
      <c r="QUL587" s="68"/>
      <c r="QUM587" s="68"/>
      <c r="QUN587" s="68"/>
      <c r="QUO587" s="68"/>
      <c r="QUP587" s="68"/>
      <c r="QUQ587" s="68"/>
      <c r="QUR587" s="68"/>
      <c r="QUS587" s="68"/>
      <c r="QUT587" s="68"/>
      <c r="QUU587" s="68"/>
      <c r="QUV587" s="68"/>
      <c r="QUW587" s="68"/>
      <c r="QUX587" s="68"/>
      <c r="QUY587" s="68"/>
      <c r="QUZ587" s="68"/>
      <c r="QVA587" s="68"/>
      <c r="QVB587" s="68"/>
      <c r="QVC587" s="68"/>
      <c r="QVD587" s="68"/>
      <c r="QVE587" s="68"/>
      <c r="QVF587" s="68"/>
      <c r="QVG587" s="68"/>
      <c r="QVH587" s="68"/>
      <c r="QVI587" s="68"/>
      <c r="QVJ587" s="68"/>
      <c r="QVK587" s="68"/>
      <c r="QVL587" s="68"/>
      <c r="QVM587" s="68"/>
      <c r="QVN587" s="68"/>
      <c r="QVO587" s="68"/>
      <c r="QVP587" s="68"/>
      <c r="QVQ587" s="68"/>
      <c r="QVR587" s="68"/>
      <c r="QVS587" s="68"/>
      <c r="QVT587" s="68"/>
      <c r="QVU587" s="68"/>
      <c r="QVV587" s="68"/>
      <c r="QVW587" s="68"/>
      <c r="QVX587" s="68"/>
      <c r="QVY587" s="68"/>
      <c r="QVZ587" s="68"/>
      <c r="QWA587" s="68"/>
      <c r="QWB587" s="68"/>
      <c r="QWC587" s="68"/>
      <c r="QWD587" s="68"/>
      <c r="QWE587" s="68"/>
      <c r="QWF587" s="68"/>
      <c r="QWG587" s="68"/>
      <c r="QWH587" s="68"/>
      <c r="QWI587" s="68"/>
      <c r="QWJ587" s="68"/>
      <c r="QWK587" s="68"/>
      <c r="QWL587" s="68"/>
      <c r="QWM587" s="68"/>
      <c r="QWN587" s="68"/>
      <c r="QWO587" s="68"/>
      <c r="QWP587" s="68"/>
      <c r="QWQ587" s="68"/>
      <c r="QWR587" s="68"/>
      <c r="QWS587" s="68"/>
      <c r="QWT587" s="68"/>
      <c r="QWU587" s="68"/>
      <c r="QWV587" s="68"/>
      <c r="QWW587" s="68"/>
      <c r="QWX587" s="68"/>
      <c r="QWY587" s="68"/>
      <c r="QWZ587" s="68"/>
      <c r="QXA587" s="68"/>
      <c r="QXB587" s="68"/>
      <c r="QXC587" s="68"/>
      <c r="QXD587" s="68"/>
      <c r="QXE587" s="68"/>
      <c r="QXF587" s="68"/>
      <c r="QXG587" s="68"/>
      <c r="QXH587" s="68"/>
      <c r="QXI587" s="68"/>
      <c r="QXJ587" s="68"/>
      <c r="QXK587" s="68"/>
      <c r="QXL587" s="68"/>
      <c r="QXM587" s="68"/>
      <c r="QXN587" s="68"/>
      <c r="QXO587" s="68"/>
      <c r="QXP587" s="68"/>
      <c r="QXQ587" s="68"/>
      <c r="QXR587" s="68"/>
      <c r="QXS587" s="68"/>
      <c r="QXT587" s="68"/>
      <c r="QXU587" s="68"/>
      <c r="QXV587" s="68"/>
      <c r="QXW587" s="68"/>
      <c r="QXX587" s="68"/>
      <c r="QXY587" s="68"/>
      <c r="QXZ587" s="68"/>
      <c r="QYA587" s="68"/>
      <c r="QYB587" s="68"/>
      <c r="QYC587" s="68"/>
      <c r="QYD587" s="68"/>
      <c r="QYE587" s="68"/>
      <c r="QYF587" s="68"/>
      <c r="QYG587" s="68"/>
      <c r="QYH587" s="68"/>
      <c r="QYI587" s="68"/>
      <c r="QYJ587" s="68"/>
      <c r="QYK587" s="68"/>
      <c r="QYL587" s="68"/>
      <c r="QYM587" s="68"/>
      <c r="QYN587" s="68"/>
      <c r="QYO587" s="68"/>
      <c r="QYP587" s="68"/>
      <c r="QYQ587" s="68"/>
      <c r="QYR587" s="68"/>
      <c r="QYS587" s="68"/>
      <c r="QYT587" s="68"/>
      <c r="QYU587" s="68"/>
      <c r="QYV587" s="68"/>
      <c r="QYW587" s="68"/>
      <c r="QYX587" s="68"/>
      <c r="QYY587" s="68"/>
      <c r="QYZ587" s="68"/>
      <c r="QZA587" s="68"/>
      <c r="QZB587" s="68"/>
      <c r="QZC587" s="68"/>
      <c r="QZD587" s="68"/>
      <c r="QZE587" s="68"/>
      <c r="QZF587" s="68"/>
      <c r="QZG587" s="68"/>
      <c r="QZH587" s="68"/>
      <c r="QZI587" s="68"/>
      <c r="QZJ587" s="68"/>
      <c r="QZK587" s="68"/>
      <c r="QZL587" s="68"/>
      <c r="QZM587" s="68"/>
      <c r="QZN587" s="68"/>
      <c r="QZO587" s="68"/>
      <c r="QZP587" s="68"/>
      <c r="QZQ587" s="68"/>
      <c r="QZR587" s="68"/>
      <c r="QZS587" s="68"/>
      <c r="QZT587" s="68"/>
      <c r="QZU587" s="68"/>
      <c r="QZV587" s="68"/>
      <c r="QZW587" s="68"/>
      <c r="QZX587" s="68"/>
      <c r="QZY587" s="68"/>
      <c r="QZZ587" s="68"/>
      <c r="RAA587" s="68"/>
      <c r="RAB587" s="68"/>
      <c r="RAC587" s="68"/>
      <c r="RAD587" s="68"/>
      <c r="RAE587" s="68"/>
      <c r="RAF587" s="68"/>
      <c r="RAG587" s="68"/>
      <c r="RAH587" s="68"/>
      <c r="RAI587" s="68"/>
      <c r="RAJ587" s="68"/>
      <c r="RAK587" s="68"/>
      <c r="RAL587" s="68"/>
      <c r="RAM587" s="68"/>
      <c r="RAN587" s="68"/>
      <c r="RAO587" s="68"/>
      <c r="RAP587" s="68"/>
      <c r="RAQ587" s="68"/>
      <c r="RAR587" s="68"/>
      <c r="RAS587" s="68"/>
      <c r="RAT587" s="68"/>
      <c r="RAU587" s="68"/>
      <c r="RAV587" s="68"/>
      <c r="RAW587" s="68"/>
      <c r="RAX587" s="68"/>
      <c r="RAY587" s="68"/>
      <c r="RAZ587" s="68"/>
      <c r="RBA587" s="68"/>
      <c r="RBB587" s="68"/>
      <c r="RBC587" s="68"/>
      <c r="RBD587" s="68"/>
      <c r="RBE587" s="68"/>
      <c r="RBF587" s="68"/>
      <c r="RBG587" s="68"/>
      <c r="RBH587" s="68"/>
      <c r="RBI587" s="68"/>
      <c r="RBJ587" s="68"/>
      <c r="RBK587" s="68"/>
      <c r="RBL587" s="68"/>
      <c r="RBM587" s="68"/>
      <c r="RBN587" s="68"/>
      <c r="RBO587" s="68"/>
      <c r="RBP587" s="68"/>
      <c r="RBQ587" s="68"/>
      <c r="RBR587" s="68"/>
      <c r="RBS587" s="68"/>
      <c r="RBT587" s="68"/>
      <c r="RBU587" s="68"/>
      <c r="RBV587" s="68"/>
      <c r="RBW587" s="68"/>
      <c r="RBX587" s="68"/>
      <c r="RBY587" s="68"/>
      <c r="RBZ587" s="68"/>
      <c r="RCA587" s="68"/>
      <c r="RCB587" s="68"/>
      <c r="RCC587" s="68"/>
      <c r="RCD587" s="68"/>
      <c r="RCE587" s="68"/>
      <c r="RCF587" s="68"/>
      <c r="RCG587" s="68"/>
      <c r="RCH587" s="68"/>
      <c r="RCI587" s="68"/>
      <c r="RCJ587" s="68"/>
      <c r="RCK587" s="68"/>
      <c r="RCL587" s="68"/>
      <c r="RCM587" s="68"/>
      <c r="RCN587" s="68"/>
      <c r="RCO587" s="68"/>
      <c r="RCP587" s="68"/>
      <c r="RCQ587" s="68"/>
      <c r="RCR587" s="68"/>
      <c r="RCS587" s="68"/>
      <c r="RCT587" s="68"/>
      <c r="RCU587" s="68"/>
      <c r="RCV587" s="68"/>
      <c r="RCW587" s="68"/>
      <c r="RCX587" s="68"/>
      <c r="RCY587" s="68"/>
      <c r="RCZ587" s="68"/>
      <c r="RDA587" s="68"/>
      <c r="RDB587" s="68"/>
      <c r="RDC587" s="68"/>
      <c r="RDD587" s="68"/>
      <c r="RDE587" s="68"/>
      <c r="RDF587" s="68"/>
      <c r="RDG587" s="68"/>
      <c r="RDH587" s="68"/>
      <c r="RDI587" s="68"/>
      <c r="RDJ587" s="68"/>
      <c r="RDK587" s="68"/>
      <c r="RDL587" s="68"/>
      <c r="RDM587" s="68"/>
      <c r="RDN587" s="68"/>
      <c r="RDO587" s="68"/>
      <c r="RDP587" s="68"/>
      <c r="RDQ587" s="68"/>
      <c r="RDR587" s="68"/>
      <c r="RDS587" s="68"/>
      <c r="RDT587" s="68"/>
      <c r="RDU587" s="68"/>
      <c r="RDV587" s="68"/>
      <c r="RDW587" s="68"/>
      <c r="RDX587" s="68"/>
      <c r="RDY587" s="68"/>
      <c r="RDZ587" s="68"/>
      <c r="REA587" s="68"/>
      <c r="REB587" s="68"/>
      <c r="REC587" s="68"/>
      <c r="RED587" s="68"/>
      <c r="REE587" s="68"/>
      <c r="REF587" s="68"/>
      <c r="REG587" s="68"/>
      <c r="REH587" s="68"/>
      <c r="REI587" s="68"/>
      <c r="REJ587" s="68"/>
      <c r="REK587" s="68"/>
      <c r="REL587" s="68"/>
      <c r="REM587" s="68"/>
      <c r="REN587" s="68"/>
      <c r="REO587" s="68"/>
      <c r="REP587" s="68"/>
      <c r="REQ587" s="68"/>
      <c r="RER587" s="68"/>
      <c r="RES587" s="68"/>
      <c r="RET587" s="68"/>
      <c r="REU587" s="68"/>
      <c r="REV587" s="68"/>
      <c r="REW587" s="68"/>
      <c r="REX587" s="68"/>
      <c r="REY587" s="68"/>
      <c r="REZ587" s="68"/>
      <c r="RFA587" s="68"/>
      <c r="RFB587" s="68"/>
      <c r="RFC587" s="68"/>
      <c r="RFD587" s="68"/>
      <c r="RFE587" s="68"/>
      <c r="RFF587" s="68"/>
      <c r="RFG587" s="68"/>
      <c r="RFH587" s="68"/>
      <c r="RFI587" s="68"/>
      <c r="RFJ587" s="68"/>
      <c r="RFK587" s="68"/>
      <c r="RFL587" s="68"/>
      <c r="RFM587" s="68"/>
      <c r="RFN587" s="68"/>
      <c r="RFO587" s="68"/>
      <c r="RFP587" s="68"/>
      <c r="RFQ587" s="68"/>
      <c r="RFR587" s="68"/>
      <c r="RFS587" s="68"/>
      <c r="RFT587" s="68"/>
      <c r="RFU587" s="68"/>
      <c r="RFV587" s="68"/>
      <c r="RFW587" s="68"/>
      <c r="RFX587" s="68"/>
      <c r="RFY587" s="68"/>
      <c r="RFZ587" s="68"/>
      <c r="RGA587" s="68"/>
      <c r="RGB587" s="68"/>
      <c r="RGC587" s="68"/>
      <c r="RGD587" s="68"/>
      <c r="RGE587" s="68"/>
      <c r="RGF587" s="68"/>
      <c r="RGG587" s="68"/>
      <c r="RGH587" s="68"/>
      <c r="RGI587" s="68"/>
      <c r="RGJ587" s="68"/>
      <c r="RGK587" s="68"/>
      <c r="RGL587" s="68"/>
      <c r="RGM587" s="68"/>
      <c r="RGN587" s="68"/>
      <c r="RGO587" s="68"/>
      <c r="RGP587" s="68"/>
      <c r="RGQ587" s="68"/>
      <c r="RGR587" s="68"/>
      <c r="RGS587" s="68"/>
      <c r="RGT587" s="68"/>
      <c r="RGU587" s="68"/>
      <c r="RGV587" s="68"/>
      <c r="RGW587" s="68"/>
      <c r="RGX587" s="68"/>
      <c r="RGY587" s="68"/>
      <c r="RGZ587" s="68"/>
      <c r="RHA587" s="68"/>
      <c r="RHB587" s="68"/>
      <c r="RHC587" s="68"/>
      <c r="RHD587" s="68"/>
      <c r="RHE587" s="68"/>
      <c r="RHF587" s="68"/>
      <c r="RHG587" s="68"/>
      <c r="RHH587" s="68"/>
      <c r="RHI587" s="68"/>
      <c r="RHJ587" s="68"/>
      <c r="RHK587" s="68"/>
      <c r="RHL587" s="68"/>
      <c r="RHM587" s="68"/>
      <c r="RHN587" s="68"/>
      <c r="RHO587" s="68"/>
      <c r="RHP587" s="68"/>
      <c r="RHQ587" s="68"/>
      <c r="RHR587" s="68"/>
      <c r="RHS587" s="68"/>
      <c r="RHT587" s="68"/>
      <c r="RHU587" s="68"/>
      <c r="RHV587" s="68"/>
      <c r="RHW587" s="68"/>
      <c r="RHX587" s="68"/>
      <c r="RHY587" s="68"/>
      <c r="RHZ587" s="68"/>
      <c r="RIA587" s="68"/>
      <c r="RIB587" s="68"/>
      <c r="RIC587" s="68"/>
      <c r="RID587" s="68"/>
      <c r="RIE587" s="68"/>
      <c r="RIF587" s="68"/>
      <c r="RIG587" s="68"/>
      <c r="RIH587" s="68"/>
      <c r="RII587" s="68"/>
      <c r="RIJ587" s="68"/>
      <c r="RIK587" s="68"/>
      <c r="RIL587" s="68"/>
      <c r="RIM587" s="68"/>
      <c r="RIN587" s="68"/>
      <c r="RIO587" s="68"/>
      <c r="RIP587" s="68"/>
      <c r="RIQ587" s="68"/>
      <c r="RIR587" s="68"/>
      <c r="RIS587" s="68"/>
      <c r="RIT587" s="68"/>
      <c r="RIU587" s="68"/>
      <c r="RIV587" s="68"/>
      <c r="RIW587" s="68"/>
      <c r="RIX587" s="68"/>
      <c r="RIY587" s="68"/>
      <c r="RIZ587" s="68"/>
      <c r="RJA587" s="68"/>
      <c r="RJB587" s="68"/>
      <c r="RJC587" s="68"/>
      <c r="RJD587" s="68"/>
      <c r="RJE587" s="68"/>
      <c r="RJF587" s="68"/>
      <c r="RJG587" s="68"/>
      <c r="RJH587" s="68"/>
      <c r="RJI587" s="68"/>
      <c r="RJJ587" s="68"/>
      <c r="RJK587" s="68"/>
      <c r="RJL587" s="68"/>
      <c r="RJM587" s="68"/>
      <c r="RJN587" s="68"/>
      <c r="RJO587" s="68"/>
      <c r="RJP587" s="68"/>
      <c r="RJQ587" s="68"/>
      <c r="RJR587" s="68"/>
      <c r="RJS587" s="68"/>
      <c r="RJT587" s="68"/>
      <c r="RJU587" s="68"/>
      <c r="RJV587" s="68"/>
      <c r="RJW587" s="68"/>
      <c r="RJX587" s="68"/>
      <c r="RJY587" s="68"/>
      <c r="RJZ587" s="68"/>
      <c r="RKA587" s="68"/>
      <c r="RKB587" s="68"/>
      <c r="RKC587" s="68"/>
      <c r="RKD587" s="68"/>
      <c r="RKE587" s="68"/>
      <c r="RKF587" s="68"/>
      <c r="RKG587" s="68"/>
      <c r="RKH587" s="68"/>
      <c r="RKI587" s="68"/>
      <c r="RKJ587" s="68"/>
      <c r="RKK587" s="68"/>
      <c r="RKL587" s="68"/>
      <c r="RKM587" s="68"/>
      <c r="RKN587" s="68"/>
      <c r="RKO587" s="68"/>
      <c r="RKP587" s="68"/>
      <c r="RKQ587" s="68"/>
      <c r="RKR587" s="68"/>
      <c r="RKS587" s="68"/>
      <c r="RKT587" s="68"/>
      <c r="RKU587" s="68"/>
      <c r="RKV587" s="68"/>
      <c r="RKW587" s="68"/>
      <c r="RKX587" s="68"/>
      <c r="RKY587" s="68"/>
      <c r="RKZ587" s="68"/>
      <c r="RLA587" s="68"/>
      <c r="RLB587" s="68"/>
      <c r="RLC587" s="68"/>
      <c r="RLD587" s="68"/>
      <c r="RLE587" s="68"/>
      <c r="RLF587" s="68"/>
      <c r="RLG587" s="68"/>
      <c r="RLH587" s="68"/>
      <c r="RLI587" s="68"/>
      <c r="RLJ587" s="68"/>
      <c r="RLK587" s="68"/>
      <c r="RLL587" s="68"/>
      <c r="RLM587" s="68"/>
      <c r="RLN587" s="68"/>
      <c r="RLO587" s="68"/>
      <c r="RLP587" s="68"/>
      <c r="RLQ587" s="68"/>
      <c r="RLR587" s="68"/>
      <c r="RLS587" s="68"/>
      <c r="RLT587" s="68"/>
      <c r="RLU587" s="68"/>
      <c r="RLV587" s="68"/>
      <c r="RLW587" s="68"/>
      <c r="RLX587" s="68"/>
      <c r="RLY587" s="68"/>
      <c r="RLZ587" s="68"/>
      <c r="RMA587" s="68"/>
      <c r="RMB587" s="68"/>
      <c r="RMC587" s="68"/>
      <c r="RMD587" s="68"/>
      <c r="RME587" s="68"/>
      <c r="RMF587" s="68"/>
      <c r="RMG587" s="68"/>
      <c r="RMH587" s="68"/>
      <c r="RMI587" s="68"/>
      <c r="RMJ587" s="68"/>
      <c r="RMK587" s="68"/>
      <c r="RML587" s="68"/>
      <c r="RMM587" s="68"/>
      <c r="RMN587" s="68"/>
      <c r="RMO587" s="68"/>
      <c r="RMP587" s="68"/>
      <c r="RMQ587" s="68"/>
      <c r="RMR587" s="68"/>
      <c r="RMS587" s="68"/>
      <c r="RMT587" s="68"/>
      <c r="RMU587" s="68"/>
      <c r="RMV587" s="68"/>
      <c r="RMW587" s="68"/>
      <c r="RMX587" s="68"/>
      <c r="RMY587" s="68"/>
      <c r="RMZ587" s="68"/>
      <c r="RNA587" s="68"/>
      <c r="RNB587" s="68"/>
      <c r="RNC587" s="68"/>
      <c r="RND587" s="68"/>
      <c r="RNE587" s="68"/>
      <c r="RNF587" s="68"/>
      <c r="RNG587" s="68"/>
      <c r="RNH587" s="68"/>
      <c r="RNI587" s="68"/>
      <c r="RNJ587" s="68"/>
      <c r="RNK587" s="68"/>
      <c r="RNL587" s="68"/>
      <c r="RNM587" s="68"/>
      <c r="RNN587" s="68"/>
      <c r="RNO587" s="68"/>
      <c r="RNP587" s="68"/>
      <c r="RNQ587" s="68"/>
      <c r="RNR587" s="68"/>
      <c r="RNS587" s="68"/>
      <c r="RNT587" s="68"/>
      <c r="RNU587" s="68"/>
      <c r="RNV587" s="68"/>
      <c r="RNW587" s="68"/>
      <c r="RNX587" s="68"/>
      <c r="RNY587" s="68"/>
      <c r="RNZ587" s="68"/>
      <c r="ROA587" s="68"/>
      <c r="ROB587" s="68"/>
      <c r="ROC587" s="68"/>
      <c r="ROD587" s="68"/>
      <c r="ROE587" s="68"/>
      <c r="ROF587" s="68"/>
      <c r="ROG587" s="68"/>
      <c r="ROH587" s="68"/>
      <c r="ROI587" s="68"/>
      <c r="ROJ587" s="68"/>
      <c r="ROK587" s="68"/>
      <c r="ROL587" s="68"/>
      <c r="ROM587" s="68"/>
      <c r="RON587" s="68"/>
      <c r="ROO587" s="68"/>
      <c r="ROP587" s="68"/>
      <c r="ROQ587" s="68"/>
      <c r="ROR587" s="68"/>
      <c r="ROS587" s="68"/>
      <c r="ROT587" s="68"/>
      <c r="ROU587" s="68"/>
      <c r="ROV587" s="68"/>
      <c r="ROW587" s="68"/>
      <c r="ROX587" s="68"/>
      <c r="ROY587" s="68"/>
      <c r="ROZ587" s="68"/>
      <c r="RPA587" s="68"/>
      <c r="RPB587" s="68"/>
      <c r="RPC587" s="68"/>
      <c r="RPD587" s="68"/>
      <c r="RPE587" s="68"/>
      <c r="RPF587" s="68"/>
      <c r="RPG587" s="68"/>
      <c r="RPH587" s="68"/>
      <c r="RPI587" s="68"/>
      <c r="RPJ587" s="68"/>
      <c r="RPK587" s="68"/>
      <c r="RPL587" s="68"/>
      <c r="RPM587" s="68"/>
      <c r="RPN587" s="68"/>
      <c r="RPO587" s="68"/>
      <c r="RPP587" s="68"/>
      <c r="RPQ587" s="68"/>
      <c r="RPR587" s="68"/>
      <c r="RPS587" s="68"/>
      <c r="RPT587" s="68"/>
      <c r="RPU587" s="68"/>
      <c r="RPV587" s="68"/>
      <c r="RPW587" s="68"/>
      <c r="RPX587" s="68"/>
      <c r="RPY587" s="68"/>
      <c r="RPZ587" s="68"/>
      <c r="RQA587" s="68"/>
      <c r="RQB587" s="68"/>
      <c r="RQC587" s="68"/>
      <c r="RQD587" s="68"/>
      <c r="RQE587" s="68"/>
      <c r="RQF587" s="68"/>
      <c r="RQG587" s="68"/>
      <c r="RQH587" s="68"/>
      <c r="RQI587" s="68"/>
      <c r="RQJ587" s="68"/>
      <c r="RQK587" s="68"/>
      <c r="RQL587" s="68"/>
      <c r="RQM587" s="68"/>
      <c r="RQN587" s="68"/>
      <c r="RQO587" s="68"/>
      <c r="RQP587" s="68"/>
      <c r="RQQ587" s="68"/>
      <c r="RQR587" s="68"/>
      <c r="RQS587" s="68"/>
      <c r="RQT587" s="68"/>
      <c r="RQU587" s="68"/>
      <c r="RQV587" s="68"/>
      <c r="RQW587" s="68"/>
      <c r="RQX587" s="68"/>
      <c r="RQY587" s="68"/>
      <c r="RQZ587" s="68"/>
      <c r="RRA587" s="68"/>
      <c r="RRB587" s="68"/>
      <c r="RRC587" s="68"/>
      <c r="RRD587" s="68"/>
      <c r="RRE587" s="68"/>
      <c r="RRF587" s="68"/>
      <c r="RRG587" s="68"/>
      <c r="RRH587" s="68"/>
      <c r="RRI587" s="68"/>
      <c r="RRJ587" s="68"/>
      <c r="RRK587" s="68"/>
      <c r="RRL587" s="68"/>
      <c r="RRM587" s="68"/>
      <c r="RRN587" s="68"/>
      <c r="RRO587" s="68"/>
      <c r="RRP587" s="68"/>
      <c r="RRQ587" s="68"/>
      <c r="RRR587" s="68"/>
      <c r="RRS587" s="68"/>
      <c r="RRT587" s="68"/>
      <c r="RRU587" s="68"/>
      <c r="RRV587" s="68"/>
      <c r="RRW587" s="68"/>
      <c r="RRX587" s="68"/>
      <c r="RRY587" s="68"/>
      <c r="RRZ587" s="68"/>
      <c r="RSA587" s="68"/>
      <c r="RSB587" s="68"/>
      <c r="RSC587" s="68"/>
      <c r="RSD587" s="68"/>
      <c r="RSE587" s="68"/>
      <c r="RSF587" s="68"/>
      <c r="RSG587" s="68"/>
      <c r="RSH587" s="68"/>
      <c r="RSI587" s="68"/>
      <c r="RSJ587" s="68"/>
      <c r="RSK587" s="68"/>
      <c r="RSL587" s="68"/>
      <c r="RSM587" s="68"/>
      <c r="RSN587" s="68"/>
      <c r="RSO587" s="68"/>
      <c r="RSP587" s="68"/>
      <c r="RSQ587" s="68"/>
      <c r="RSR587" s="68"/>
      <c r="RSS587" s="68"/>
      <c r="RST587" s="68"/>
      <c r="RSU587" s="68"/>
      <c r="RSV587" s="68"/>
      <c r="RSW587" s="68"/>
      <c r="RSX587" s="68"/>
      <c r="RSY587" s="68"/>
      <c r="RSZ587" s="68"/>
      <c r="RTA587" s="68"/>
      <c r="RTB587" s="68"/>
      <c r="RTC587" s="68"/>
      <c r="RTD587" s="68"/>
      <c r="RTE587" s="68"/>
      <c r="RTF587" s="68"/>
      <c r="RTG587" s="68"/>
      <c r="RTH587" s="68"/>
      <c r="RTI587" s="68"/>
      <c r="RTJ587" s="68"/>
      <c r="RTK587" s="68"/>
      <c r="RTL587" s="68"/>
      <c r="RTM587" s="68"/>
      <c r="RTN587" s="68"/>
      <c r="RTO587" s="68"/>
      <c r="RTP587" s="68"/>
      <c r="RTQ587" s="68"/>
      <c r="RTR587" s="68"/>
      <c r="RTS587" s="68"/>
      <c r="RTT587" s="68"/>
      <c r="RTU587" s="68"/>
      <c r="RTV587" s="68"/>
      <c r="RTW587" s="68"/>
      <c r="RTX587" s="68"/>
      <c r="RTY587" s="68"/>
      <c r="RTZ587" s="68"/>
      <c r="RUA587" s="68"/>
      <c r="RUB587" s="68"/>
      <c r="RUC587" s="68"/>
      <c r="RUD587" s="68"/>
      <c r="RUE587" s="68"/>
      <c r="RUF587" s="68"/>
      <c r="RUG587" s="68"/>
      <c r="RUH587" s="68"/>
      <c r="RUI587" s="68"/>
      <c r="RUJ587" s="68"/>
      <c r="RUK587" s="68"/>
      <c r="RUL587" s="68"/>
      <c r="RUM587" s="68"/>
      <c r="RUN587" s="68"/>
      <c r="RUO587" s="68"/>
      <c r="RUP587" s="68"/>
      <c r="RUQ587" s="68"/>
      <c r="RUR587" s="68"/>
      <c r="RUS587" s="68"/>
      <c r="RUT587" s="68"/>
      <c r="RUU587" s="68"/>
      <c r="RUV587" s="68"/>
      <c r="RUW587" s="68"/>
      <c r="RUX587" s="68"/>
      <c r="RUY587" s="68"/>
      <c r="RUZ587" s="68"/>
      <c r="RVA587" s="68"/>
      <c r="RVB587" s="68"/>
      <c r="RVC587" s="68"/>
      <c r="RVD587" s="68"/>
      <c r="RVE587" s="68"/>
      <c r="RVF587" s="68"/>
      <c r="RVG587" s="68"/>
      <c r="RVH587" s="68"/>
      <c r="RVI587" s="68"/>
      <c r="RVJ587" s="68"/>
      <c r="RVK587" s="68"/>
      <c r="RVL587" s="68"/>
      <c r="RVM587" s="68"/>
      <c r="RVN587" s="68"/>
      <c r="RVO587" s="68"/>
      <c r="RVP587" s="68"/>
      <c r="RVQ587" s="68"/>
      <c r="RVR587" s="68"/>
      <c r="RVS587" s="68"/>
      <c r="RVT587" s="68"/>
      <c r="RVU587" s="68"/>
      <c r="RVV587" s="68"/>
      <c r="RVW587" s="68"/>
      <c r="RVX587" s="68"/>
      <c r="RVY587" s="68"/>
      <c r="RVZ587" s="68"/>
      <c r="RWA587" s="68"/>
      <c r="RWB587" s="68"/>
      <c r="RWC587" s="68"/>
      <c r="RWD587" s="68"/>
      <c r="RWE587" s="68"/>
      <c r="RWF587" s="68"/>
      <c r="RWG587" s="68"/>
      <c r="RWH587" s="68"/>
      <c r="RWI587" s="68"/>
      <c r="RWJ587" s="68"/>
      <c r="RWK587" s="68"/>
      <c r="RWL587" s="68"/>
      <c r="RWM587" s="68"/>
      <c r="RWN587" s="68"/>
      <c r="RWO587" s="68"/>
      <c r="RWP587" s="68"/>
      <c r="RWQ587" s="68"/>
      <c r="RWR587" s="68"/>
      <c r="RWS587" s="68"/>
      <c r="RWT587" s="68"/>
      <c r="RWU587" s="68"/>
      <c r="RWV587" s="68"/>
      <c r="RWW587" s="68"/>
      <c r="RWX587" s="68"/>
      <c r="RWY587" s="68"/>
      <c r="RWZ587" s="68"/>
      <c r="RXA587" s="68"/>
      <c r="RXB587" s="68"/>
      <c r="RXC587" s="68"/>
      <c r="RXD587" s="68"/>
      <c r="RXE587" s="68"/>
      <c r="RXF587" s="68"/>
      <c r="RXG587" s="68"/>
      <c r="RXH587" s="68"/>
      <c r="RXI587" s="68"/>
      <c r="RXJ587" s="68"/>
      <c r="RXK587" s="68"/>
      <c r="RXL587" s="68"/>
      <c r="RXM587" s="68"/>
      <c r="RXN587" s="68"/>
      <c r="RXO587" s="68"/>
      <c r="RXP587" s="68"/>
      <c r="RXQ587" s="68"/>
      <c r="RXR587" s="68"/>
      <c r="RXS587" s="68"/>
      <c r="RXT587" s="68"/>
      <c r="RXU587" s="68"/>
      <c r="RXV587" s="68"/>
      <c r="RXW587" s="68"/>
      <c r="RXX587" s="68"/>
      <c r="RXY587" s="68"/>
      <c r="RXZ587" s="68"/>
      <c r="RYA587" s="68"/>
      <c r="RYB587" s="68"/>
      <c r="RYC587" s="68"/>
      <c r="RYD587" s="68"/>
      <c r="RYE587" s="68"/>
      <c r="RYF587" s="68"/>
      <c r="RYG587" s="68"/>
      <c r="RYH587" s="68"/>
      <c r="RYI587" s="68"/>
      <c r="RYJ587" s="68"/>
      <c r="RYK587" s="68"/>
      <c r="RYL587" s="68"/>
      <c r="RYM587" s="68"/>
      <c r="RYN587" s="68"/>
      <c r="RYO587" s="68"/>
      <c r="RYP587" s="68"/>
      <c r="RYQ587" s="68"/>
      <c r="RYR587" s="68"/>
      <c r="RYS587" s="68"/>
      <c r="RYT587" s="68"/>
      <c r="RYU587" s="68"/>
      <c r="RYV587" s="68"/>
      <c r="RYW587" s="68"/>
      <c r="RYX587" s="68"/>
      <c r="RYY587" s="68"/>
      <c r="RYZ587" s="68"/>
      <c r="RZA587" s="68"/>
      <c r="RZB587" s="68"/>
      <c r="RZC587" s="68"/>
      <c r="RZD587" s="68"/>
      <c r="RZE587" s="68"/>
      <c r="RZF587" s="68"/>
      <c r="RZG587" s="68"/>
      <c r="RZH587" s="68"/>
      <c r="RZI587" s="68"/>
      <c r="RZJ587" s="68"/>
      <c r="RZK587" s="68"/>
      <c r="RZL587" s="68"/>
      <c r="RZM587" s="68"/>
      <c r="RZN587" s="68"/>
      <c r="RZO587" s="68"/>
      <c r="RZP587" s="68"/>
      <c r="RZQ587" s="68"/>
      <c r="RZR587" s="68"/>
      <c r="RZS587" s="68"/>
      <c r="RZT587" s="68"/>
      <c r="RZU587" s="68"/>
      <c r="RZV587" s="68"/>
      <c r="RZW587" s="68"/>
      <c r="RZX587" s="68"/>
      <c r="RZY587" s="68"/>
      <c r="RZZ587" s="68"/>
      <c r="SAA587" s="68"/>
      <c r="SAB587" s="68"/>
      <c r="SAC587" s="68"/>
      <c r="SAD587" s="68"/>
      <c r="SAE587" s="68"/>
      <c r="SAF587" s="68"/>
      <c r="SAG587" s="68"/>
      <c r="SAH587" s="68"/>
      <c r="SAI587" s="68"/>
      <c r="SAJ587" s="68"/>
      <c r="SAK587" s="68"/>
      <c r="SAL587" s="68"/>
      <c r="SAM587" s="68"/>
      <c r="SAN587" s="68"/>
      <c r="SAO587" s="68"/>
      <c r="SAP587" s="68"/>
      <c r="SAQ587" s="68"/>
      <c r="SAR587" s="68"/>
      <c r="SAS587" s="68"/>
      <c r="SAT587" s="68"/>
      <c r="SAU587" s="68"/>
      <c r="SAV587" s="68"/>
      <c r="SAW587" s="68"/>
      <c r="SAX587" s="68"/>
      <c r="SAY587" s="68"/>
      <c r="SAZ587" s="68"/>
      <c r="SBA587" s="68"/>
      <c r="SBB587" s="68"/>
      <c r="SBC587" s="68"/>
      <c r="SBD587" s="68"/>
      <c r="SBE587" s="68"/>
      <c r="SBF587" s="68"/>
      <c r="SBG587" s="68"/>
      <c r="SBH587" s="68"/>
      <c r="SBI587" s="68"/>
      <c r="SBJ587" s="68"/>
      <c r="SBK587" s="68"/>
      <c r="SBL587" s="68"/>
      <c r="SBM587" s="68"/>
      <c r="SBN587" s="68"/>
      <c r="SBO587" s="68"/>
      <c r="SBP587" s="68"/>
      <c r="SBQ587" s="68"/>
      <c r="SBR587" s="68"/>
      <c r="SBS587" s="68"/>
      <c r="SBT587" s="68"/>
      <c r="SBU587" s="68"/>
      <c r="SBV587" s="68"/>
      <c r="SBW587" s="68"/>
      <c r="SBX587" s="68"/>
      <c r="SBY587" s="68"/>
      <c r="SBZ587" s="68"/>
      <c r="SCA587" s="68"/>
      <c r="SCB587" s="68"/>
      <c r="SCC587" s="68"/>
      <c r="SCD587" s="68"/>
      <c r="SCE587" s="68"/>
      <c r="SCF587" s="68"/>
      <c r="SCG587" s="68"/>
      <c r="SCH587" s="68"/>
      <c r="SCI587" s="68"/>
      <c r="SCJ587" s="68"/>
      <c r="SCK587" s="68"/>
      <c r="SCL587" s="68"/>
      <c r="SCM587" s="68"/>
      <c r="SCN587" s="68"/>
      <c r="SCO587" s="68"/>
      <c r="SCP587" s="68"/>
      <c r="SCQ587" s="68"/>
      <c r="SCR587" s="68"/>
      <c r="SCS587" s="68"/>
      <c r="SCT587" s="68"/>
      <c r="SCU587" s="68"/>
      <c r="SCV587" s="68"/>
      <c r="SCW587" s="68"/>
      <c r="SCX587" s="68"/>
      <c r="SCY587" s="68"/>
      <c r="SCZ587" s="68"/>
      <c r="SDA587" s="68"/>
      <c r="SDB587" s="68"/>
      <c r="SDC587" s="68"/>
      <c r="SDD587" s="68"/>
      <c r="SDE587" s="68"/>
      <c r="SDF587" s="68"/>
      <c r="SDG587" s="68"/>
      <c r="SDH587" s="68"/>
      <c r="SDI587" s="68"/>
      <c r="SDJ587" s="68"/>
      <c r="SDK587" s="68"/>
      <c r="SDL587" s="68"/>
      <c r="SDM587" s="68"/>
      <c r="SDN587" s="68"/>
      <c r="SDO587" s="68"/>
      <c r="SDP587" s="68"/>
      <c r="SDQ587" s="68"/>
      <c r="SDR587" s="68"/>
      <c r="SDS587" s="68"/>
      <c r="SDT587" s="68"/>
      <c r="SDU587" s="68"/>
      <c r="SDV587" s="68"/>
      <c r="SDW587" s="68"/>
      <c r="SDX587" s="68"/>
      <c r="SDY587" s="68"/>
      <c r="SDZ587" s="68"/>
      <c r="SEA587" s="68"/>
      <c r="SEB587" s="68"/>
      <c r="SEC587" s="68"/>
      <c r="SED587" s="68"/>
      <c r="SEE587" s="68"/>
      <c r="SEF587" s="68"/>
      <c r="SEG587" s="68"/>
      <c r="SEH587" s="68"/>
      <c r="SEI587" s="68"/>
      <c r="SEJ587" s="68"/>
      <c r="SEK587" s="68"/>
      <c r="SEL587" s="68"/>
      <c r="SEM587" s="68"/>
      <c r="SEN587" s="68"/>
      <c r="SEO587" s="68"/>
      <c r="SEP587" s="68"/>
      <c r="SEQ587" s="68"/>
      <c r="SER587" s="68"/>
      <c r="SES587" s="68"/>
      <c r="SET587" s="68"/>
      <c r="SEU587" s="68"/>
      <c r="SEV587" s="68"/>
      <c r="SEW587" s="68"/>
      <c r="SEX587" s="68"/>
      <c r="SEY587" s="68"/>
      <c r="SEZ587" s="68"/>
      <c r="SFA587" s="68"/>
      <c r="SFB587" s="68"/>
      <c r="SFC587" s="68"/>
      <c r="SFD587" s="68"/>
      <c r="SFE587" s="68"/>
      <c r="SFF587" s="68"/>
      <c r="SFG587" s="68"/>
      <c r="SFH587" s="68"/>
      <c r="SFI587" s="68"/>
      <c r="SFJ587" s="68"/>
      <c r="SFK587" s="68"/>
      <c r="SFL587" s="68"/>
      <c r="SFM587" s="68"/>
      <c r="SFN587" s="68"/>
      <c r="SFO587" s="68"/>
      <c r="SFP587" s="68"/>
      <c r="SFQ587" s="68"/>
      <c r="SFR587" s="68"/>
      <c r="SFS587" s="68"/>
      <c r="SFT587" s="68"/>
      <c r="SFU587" s="68"/>
      <c r="SFV587" s="68"/>
      <c r="SFW587" s="68"/>
      <c r="SFX587" s="68"/>
      <c r="SFY587" s="68"/>
      <c r="SFZ587" s="68"/>
      <c r="SGA587" s="68"/>
      <c r="SGB587" s="68"/>
      <c r="SGC587" s="68"/>
      <c r="SGD587" s="68"/>
      <c r="SGE587" s="68"/>
      <c r="SGF587" s="68"/>
      <c r="SGG587" s="68"/>
      <c r="SGH587" s="68"/>
      <c r="SGI587" s="68"/>
      <c r="SGJ587" s="68"/>
      <c r="SGK587" s="68"/>
      <c r="SGL587" s="68"/>
      <c r="SGM587" s="68"/>
      <c r="SGN587" s="68"/>
      <c r="SGO587" s="68"/>
      <c r="SGP587" s="68"/>
      <c r="SGQ587" s="68"/>
      <c r="SGR587" s="68"/>
      <c r="SGS587" s="68"/>
      <c r="SGT587" s="68"/>
      <c r="SGU587" s="68"/>
      <c r="SGV587" s="68"/>
      <c r="SGW587" s="68"/>
      <c r="SGX587" s="68"/>
      <c r="SGY587" s="68"/>
      <c r="SGZ587" s="68"/>
      <c r="SHA587" s="68"/>
      <c r="SHB587" s="68"/>
      <c r="SHC587" s="68"/>
      <c r="SHD587" s="68"/>
      <c r="SHE587" s="68"/>
      <c r="SHF587" s="68"/>
      <c r="SHG587" s="68"/>
      <c r="SHH587" s="68"/>
      <c r="SHI587" s="68"/>
      <c r="SHJ587" s="68"/>
      <c r="SHK587" s="68"/>
      <c r="SHL587" s="68"/>
      <c r="SHM587" s="68"/>
      <c r="SHN587" s="68"/>
      <c r="SHO587" s="68"/>
      <c r="SHP587" s="68"/>
      <c r="SHQ587" s="68"/>
      <c r="SHR587" s="68"/>
      <c r="SHS587" s="68"/>
      <c r="SHT587" s="68"/>
      <c r="SHU587" s="68"/>
      <c r="SHV587" s="68"/>
      <c r="SHW587" s="68"/>
      <c r="SHX587" s="68"/>
      <c r="SHY587" s="68"/>
      <c r="SHZ587" s="68"/>
      <c r="SIA587" s="68"/>
      <c r="SIB587" s="68"/>
      <c r="SIC587" s="68"/>
      <c r="SID587" s="68"/>
      <c r="SIE587" s="68"/>
      <c r="SIF587" s="68"/>
      <c r="SIG587" s="68"/>
      <c r="SIH587" s="68"/>
      <c r="SII587" s="68"/>
      <c r="SIJ587" s="68"/>
      <c r="SIK587" s="68"/>
      <c r="SIL587" s="68"/>
      <c r="SIM587" s="68"/>
      <c r="SIN587" s="68"/>
      <c r="SIO587" s="68"/>
      <c r="SIP587" s="68"/>
      <c r="SIQ587" s="68"/>
      <c r="SIR587" s="68"/>
      <c r="SIS587" s="68"/>
      <c r="SIT587" s="68"/>
      <c r="SIU587" s="68"/>
      <c r="SIV587" s="68"/>
      <c r="SIW587" s="68"/>
      <c r="SIX587" s="68"/>
      <c r="SIY587" s="68"/>
      <c r="SIZ587" s="68"/>
      <c r="SJA587" s="68"/>
      <c r="SJB587" s="68"/>
      <c r="SJC587" s="68"/>
      <c r="SJD587" s="68"/>
      <c r="SJE587" s="68"/>
      <c r="SJF587" s="68"/>
      <c r="SJG587" s="68"/>
      <c r="SJH587" s="68"/>
      <c r="SJI587" s="68"/>
      <c r="SJJ587" s="68"/>
      <c r="SJK587" s="68"/>
      <c r="SJL587" s="68"/>
      <c r="SJM587" s="68"/>
      <c r="SJN587" s="68"/>
      <c r="SJO587" s="68"/>
      <c r="SJP587" s="68"/>
      <c r="SJQ587" s="68"/>
      <c r="SJR587" s="68"/>
      <c r="SJS587" s="68"/>
      <c r="SJT587" s="68"/>
      <c r="SJU587" s="68"/>
      <c r="SJV587" s="68"/>
      <c r="SJW587" s="68"/>
      <c r="SJX587" s="68"/>
      <c r="SJY587" s="68"/>
      <c r="SJZ587" s="68"/>
      <c r="SKA587" s="68"/>
      <c r="SKB587" s="68"/>
      <c r="SKC587" s="68"/>
      <c r="SKD587" s="68"/>
      <c r="SKE587" s="68"/>
      <c r="SKF587" s="68"/>
      <c r="SKG587" s="68"/>
      <c r="SKH587" s="68"/>
      <c r="SKI587" s="68"/>
      <c r="SKJ587" s="68"/>
      <c r="SKK587" s="68"/>
      <c r="SKL587" s="68"/>
      <c r="SKM587" s="68"/>
      <c r="SKN587" s="68"/>
      <c r="SKO587" s="68"/>
      <c r="SKP587" s="68"/>
      <c r="SKQ587" s="68"/>
      <c r="SKR587" s="68"/>
      <c r="SKS587" s="68"/>
      <c r="SKT587" s="68"/>
      <c r="SKU587" s="68"/>
      <c r="SKV587" s="68"/>
      <c r="SKW587" s="68"/>
      <c r="SKX587" s="68"/>
      <c r="SKY587" s="68"/>
      <c r="SKZ587" s="68"/>
      <c r="SLA587" s="68"/>
      <c r="SLB587" s="68"/>
      <c r="SLC587" s="68"/>
      <c r="SLD587" s="68"/>
      <c r="SLE587" s="68"/>
      <c r="SLF587" s="68"/>
      <c r="SLG587" s="68"/>
      <c r="SLH587" s="68"/>
      <c r="SLI587" s="68"/>
      <c r="SLJ587" s="68"/>
      <c r="SLK587" s="68"/>
      <c r="SLL587" s="68"/>
      <c r="SLM587" s="68"/>
      <c r="SLN587" s="68"/>
      <c r="SLO587" s="68"/>
      <c r="SLP587" s="68"/>
      <c r="SLQ587" s="68"/>
      <c r="SLR587" s="68"/>
      <c r="SLS587" s="68"/>
      <c r="SLT587" s="68"/>
      <c r="SLU587" s="68"/>
      <c r="SLV587" s="68"/>
      <c r="SLW587" s="68"/>
      <c r="SLX587" s="68"/>
      <c r="SLY587" s="68"/>
      <c r="SLZ587" s="68"/>
      <c r="SMA587" s="68"/>
      <c r="SMB587" s="68"/>
      <c r="SMC587" s="68"/>
      <c r="SMD587" s="68"/>
      <c r="SME587" s="68"/>
      <c r="SMF587" s="68"/>
      <c r="SMG587" s="68"/>
      <c r="SMH587" s="68"/>
      <c r="SMI587" s="68"/>
      <c r="SMJ587" s="68"/>
      <c r="SMK587" s="68"/>
      <c r="SML587" s="68"/>
      <c r="SMM587" s="68"/>
      <c r="SMN587" s="68"/>
      <c r="SMO587" s="68"/>
      <c r="SMP587" s="68"/>
      <c r="SMQ587" s="68"/>
      <c r="SMR587" s="68"/>
      <c r="SMS587" s="68"/>
      <c r="SMT587" s="68"/>
      <c r="SMU587" s="68"/>
      <c r="SMV587" s="68"/>
      <c r="SMW587" s="68"/>
      <c r="SMX587" s="68"/>
      <c r="SMY587" s="68"/>
      <c r="SMZ587" s="68"/>
      <c r="SNA587" s="68"/>
      <c r="SNB587" s="68"/>
      <c r="SNC587" s="68"/>
      <c r="SND587" s="68"/>
      <c r="SNE587" s="68"/>
      <c r="SNF587" s="68"/>
      <c r="SNG587" s="68"/>
      <c r="SNH587" s="68"/>
      <c r="SNI587" s="68"/>
      <c r="SNJ587" s="68"/>
      <c r="SNK587" s="68"/>
      <c r="SNL587" s="68"/>
      <c r="SNM587" s="68"/>
      <c r="SNN587" s="68"/>
      <c r="SNO587" s="68"/>
      <c r="SNP587" s="68"/>
      <c r="SNQ587" s="68"/>
      <c r="SNR587" s="68"/>
      <c r="SNS587" s="68"/>
      <c r="SNT587" s="68"/>
      <c r="SNU587" s="68"/>
      <c r="SNV587" s="68"/>
      <c r="SNW587" s="68"/>
      <c r="SNX587" s="68"/>
      <c r="SNY587" s="68"/>
      <c r="SNZ587" s="68"/>
      <c r="SOA587" s="68"/>
      <c r="SOB587" s="68"/>
      <c r="SOC587" s="68"/>
      <c r="SOD587" s="68"/>
      <c r="SOE587" s="68"/>
      <c r="SOF587" s="68"/>
      <c r="SOG587" s="68"/>
      <c r="SOH587" s="68"/>
      <c r="SOI587" s="68"/>
      <c r="SOJ587" s="68"/>
      <c r="SOK587" s="68"/>
      <c r="SOL587" s="68"/>
      <c r="SOM587" s="68"/>
      <c r="SON587" s="68"/>
      <c r="SOO587" s="68"/>
      <c r="SOP587" s="68"/>
      <c r="SOQ587" s="68"/>
      <c r="SOR587" s="68"/>
      <c r="SOS587" s="68"/>
      <c r="SOT587" s="68"/>
      <c r="SOU587" s="68"/>
      <c r="SOV587" s="68"/>
      <c r="SOW587" s="68"/>
      <c r="SOX587" s="68"/>
      <c r="SOY587" s="68"/>
      <c r="SOZ587" s="68"/>
      <c r="SPA587" s="68"/>
      <c r="SPB587" s="68"/>
      <c r="SPC587" s="68"/>
      <c r="SPD587" s="68"/>
      <c r="SPE587" s="68"/>
      <c r="SPF587" s="68"/>
      <c r="SPG587" s="68"/>
      <c r="SPH587" s="68"/>
      <c r="SPI587" s="68"/>
      <c r="SPJ587" s="68"/>
      <c r="SPK587" s="68"/>
      <c r="SPL587" s="68"/>
      <c r="SPM587" s="68"/>
      <c r="SPN587" s="68"/>
      <c r="SPO587" s="68"/>
      <c r="SPP587" s="68"/>
      <c r="SPQ587" s="68"/>
      <c r="SPR587" s="68"/>
      <c r="SPS587" s="68"/>
      <c r="SPT587" s="68"/>
      <c r="SPU587" s="68"/>
      <c r="SPV587" s="68"/>
      <c r="SPW587" s="68"/>
      <c r="SPX587" s="68"/>
      <c r="SPY587" s="68"/>
      <c r="SPZ587" s="68"/>
      <c r="SQA587" s="68"/>
      <c r="SQB587" s="68"/>
      <c r="SQC587" s="68"/>
      <c r="SQD587" s="68"/>
      <c r="SQE587" s="68"/>
      <c r="SQF587" s="68"/>
      <c r="SQG587" s="68"/>
      <c r="SQH587" s="68"/>
      <c r="SQI587" s="68"/>
      <c r="SQJ587" s="68"/>
      <c r="SQK587" s="68"/>
      <c r="SQL587" s="68"/>
      <c r="SQM587" s="68"/>
      <c r="SQN587" s="68"/>
      <c r="SQO587" s="68"/>
      <c r="SQP587" s="68"/>
      <c r="SQQ587" s="68"/>
      <c r="SQR587" s="68"/>
      <c r="SQS587" s="68"/>
      <c r="SQT587" s="68"/>
      <c r="SQU587" s="68"/>
      <c r="SQV587" s="68"/>
      <c r="SQW587" s="68"/>
      <c r="SQX587" s="68"/>
      <c r="SQY587" s="68"/>
      <c r="SQZ587" s="68"/>
      <c r="SRA587" s="68"/>
      <c r="SRB587" s="68"/>
      <c r="SRC587" s="68"/>
      <c r="SRD587" s="68"/>
      <c r="SRE587" s="68"/>
      <c r="SRF587" s="68"/>
      <c r="SRG587" s="68"/>
      <c r="SRH587" s="68"/>
      <c r="SRI587" s="68"/>
      <c r="SRJ587" s="68"/>
      <c r="SRK587" s="68"/>
      <c r="SRL587" s="68"/>
      <c r="SRM587" s="68"/>
      <c r="SRN587" s="68"/>
      <c r="SRO587" s="68"/>
      <c r="SRP587" s="68"/>
      <c r="SRQ587" s="68"/>
      <c r="SRR587" s="68"/>
      <c r="SRS587" s="68"/>
      <c r="SRT587" s="68"/>
      <c r="SRU587" s="68"/>
      <c r="SRV587" s="68"/>
      <c r="SRW587" s="68"/>
      <c r="SRX587" s="68"/>
      <c r="SRY587" s="68"/>
      <c r="SRZ587" s="68"/>
      <c r="SSA587" s="68"/>
      <c r="SSB587" s="68"/>
      <c r="SSC587" s="68"/>
      <c r="SSD587" s="68"/>
      <c r="SSE587" s="68"/>
      <c r="SSF587" s="68"/>
      <c r="SSG587" s="68"/>
      <c r="SSH587" s="68"/>
      <c r="SSI587" s="68"/>
      <c r="SSJ587" s="68"/>
      <c r="SSK587" s="68"/>
      <c r="SSL587" s="68"/>
      <c r="SSM587" s="68"/>
      <c r="SSN587" s="68"/>
      <c r="SSO587" s="68"/>
      <c r="SSP587" s="68"/>
      <c r="SSQ587" s="68"/>
      <c r="SSR587" s="68"/>
      <c r="SSS587" s="68"/>
      <c r="SST587" s="68"/>
      <c r="SSU587" s="68"/>
      <c r="SSV587" s="68"/>
      <c r="SSW587" s="68"/>
      <c r="SSX587" s="68"/>
      <c r="SSY587" s="68"/>
      <c r="SSZ587" s="68"/>
      <c r="STA587" s="68"/>
      <c r="STB587" s="68"/>
      <c r="STC587" s="68"/>
      <c r="STD587" s="68"/>
      <c r="STE587" s="68"/>
      <c r="STF587" s="68"/>
      <c r="STG587" s="68"/>
      <c r="STH587" s="68"/>
      <c r="STI587" s="68"/>
      <c r="STJ587" s="68"/>
      <c r="STK587" s="68"/>
      <c r="STL587" s="68"/>
      <c r="STM587" s="68"/>
      <c r="STN587" s="68"/>
      <c r="STO587" s="68"/>
      <c r="STP587" s="68"/>
      <c r="STQ587" s="68"/>
      <c r="STR587" s="68"/>
      <c r="STS587" s="68"/>
      <c r="STT587" s="68"/>
      <c r="STU587" s="68"/>
      <c r="STV587" s="68"/>
      <c r="STW587" s="68"/>
      <c r="STX587" s="68"/>
      <c r="STY587" s="68"/>
      <c r="STZ587" s="68"/>
      <c r="SUA587" s="68"/>
      <c r="SUB587" s="68"/>
      <c r="SUC587" s="68"/>
      <c r="SUD587" s="68"/>
      <c r="SUE587" s="68"/>
      <c r="SUF587" s="68"/>
      <c r="SUG587" s="68"/>
      <c r="SUH587" s="68"/>
      <c r="SUI587" s="68"/>
      <c r="SUJ587" s="68"/>
      <c r="SUK587" s="68"/>
      <c r="SUL587" s="68"/>
      <c r="SUM587" s="68"/>
      <c r="SUN587" s="68"/>
      <c r="SUO587" s="68"/>
      <c r="SUP587" s="68"/>
      <c r="SUQ587" s="68"/>
      <c r="SUR587" s="68"/>
      <c r="SUS587" s="68"/>
      <c r="SUT587" s="68"/>
      <c r="SUU587" s="68"/>
      <c r="SUV587" s="68"/>
      <c r="SUW587" s="68"/>
      <c r="SUX587" s="68"/>
      <c r="SUY587" s="68"/>
      <c r="SUZ587" s="68"/>
      <c r="SVA587" s="68"/>
      <c r="SVB587" s="68"/>
      <c r="SVC587" s="68"/>
      <c r="SVD587" s="68"/>
      <c r="SVE587" s="68"/>
      <c r="SVF587" s="68"/>
      <c r="SVG587" s="68"/>
      <c r="SVH587" s="68"/>
      <c r="SVI587" s="68"/>
      <c r="SVJ587" s="68"/>
      <c r="SVK587" s="68"/>
      <c r="SVL587" s="68"/>
      <c r="SVM587" s="68"/>
      <c r="SVN587" s="68"/>
      <c r="SVO587" s="68"/>
      <c r="SVP587" s="68"/>
      <c r="SVQ587" s="68"/>
      <c r="SVR587" s="68"/>
      <c r="SVS587" s="68"/>
      <c r="SVT587" s="68"/>
      <c r="SVU587" s="68"/>
      <c r="SVV587" s="68"/>
      <c r="SVW587" s="68"/>
      <c r="SVX587" s="68"/>
      <c r="SVY587" s="68"/>
      <c r="SVZ587" s="68"/>
      <c r="SWA587" s="68"/>
      <c r="SWB587" s="68"/>
      <c r="SWC587" s="68"/>
      <c r="SWD587" s="68"/>
      <c r="SWE587" s="68"/>
      <c r="SWF587" s="68"/>
      <c r="SWG587" s="68"/>
      <c r="SWH587" s="68"/>
      <c r="SWI587" s="68"/>
      <c r="SWJ587" s="68"/>
      <c r="SWK587" s="68"/>
      <c r="SWL587" s="68"/>
      <c r="SWM587" s="68"/>
      <c r="SWN587" s="68"/>
      <c r="SWO587" s="68"/>
      <c r="SWP587" s="68"/>
      <c r="SWQ587" s="68"/>
      <c r="SWR587" s="68"/>
      <c r="SWS587" s="68"/>
      <c r="SWT587" s="68"/>
      <c r="SWU587" s="68"/>
      <c r="SWV587" s="68"/>
      <c r="SWW587" s="68"/>
      <c r="SWX587" s="68"/>
      <c r="SWY587" s="68"/>
      <c r="SWZ587" s="68"/>
      <c r="SXA587" s="68"/>
      <c r="SXB587" s="68"/>
      <c r="SXC587" s="68"/>
      <c r="SXD587" s="68"/>
      <c r="SXE587" s="68"/>
      <c r="SXF587" s="68"/>
      <c r="SXG587" s="68"/>
      <c r="SXH587" s="68"/>
      <c r="SXI587" s="68"/>
      <c r="SXJ587" s="68"/>
      <c r="SXK587" s="68"/>
      <c r="SXL587" s="68"/>
      <c r="SXM587" s="68"/>
      <c r="SXN587" s="68"/>
      <c r="SXO587" s="68"/>
      <c r="SXP587" s="68"/>
      <c r="SXQ587" s="68"/>
      <c r="SXR587" s="68"/>
      <c r="SXS587" s="68"/>
      <c r="SXT587" s="68"/>
      <c r="SXU587" s="68"/>
      <c r="SXV587" s="68"/>
      <c r="SXW587" s="68"/>
      <c r="SXX587" s="68"/>
      <c r="SXY587" s="68"/>
      <c r="SXZ587" s="68"/>
      <c r="SYA587" s="68"/>
      <c r="SYB587" s="68"/>
      <c r="SYC587" s="68"/>
      <c r="SYD587" s="68"/>
      <c r="SYE587" s="68"/>
      <c r="SYF587" s="68"/>
      <c r="SYG587" s="68"/>
      <c r="SYH587" s="68"/>
      <c r="SYI587" s="68"/>
      <c r="SYJ587" s="68"/>
      <c r="SYK587" s="68"/>
      <c r="SYL587" s="68"/>
      <c r="SYM587" s="68"/>
      <c r="SYN587" s="68"/>
      <c r="SYO587" s="68"/>
      <c r="SYP587" s="68"/>
      <c r="SYQ587" s="68"/>
      <c r="SYR587" s="68"/>
      <c r="SYS587" s="68"/>
      <c r="SYT587" s="68"/>
      <c r="SYU587" s="68"/>
      <c r="SYV587" s="68"/>
      <c r="SYW587" s="68"/>
      <c r="SYX587" s="68"/>
      <c r="SYY587" s="68"/>
      <c r="SYZ587" s="68"/>
      <c r="SZA587" s="68"/>
      <c r="SZB587" s="68"/>
      <c r="SZC587" s="68"/>
      <c r="SZD587" s="68"/>
      <c r="SZE587" s="68"/>
      <c r="SZF587" s="68"/>
      <c r="SZG587" s="68"/>
      <c r="SZH587" s="68"/>
      <c r="SZI587" s="68"/>
      <c r="SZJ587" s="68"/>
      <c r="SZK587" s="68"/>
      <c r="SZL587" s="68"/>
      <c r="SZM587" s="68"/>
      <c r="SZN587" s="68"/>
      <c r="SZO587" s="68"/>
      <c r="SZP587" s="68"/>
      <c r="SZQ587" s="68"/>
      <c r="SZR587" s="68"/>
      <c r="SZS587" s="68"/>
      <c r="SZT587" s="68"/>
      <c r="SZU587" s="68"/>
      <c r="SZV587" s="68"/>
      <c r="SZW587" s="68"/>
      <c r="SZX587" s="68"/>
      <c r="SZY587" s="68"/>
      <c r="SZZ587" s="68"/>
      <c r="TAA587" s="68"/>
      <c r="TAB587" s="68"/>
      <c r="TAC587" s="68"/>
      <c r="TAD587" s="68"/>
      <c r="TAE587" s="68"/>
      <c r="TAF587" s="68"/>
      <c r="TAG587" s="68"/>
      <c r="TAH587" s="68"/>
      <c r="TAI587" s="68"/>
      <c r="TAJ587" s="68"/>
      <c r="TAK587" s="68"/>
      <c r="TAL587" s="68"/>
      <c r="TAM587" s="68"/>
      <c r="TAN587" s="68"/>
      <c r="TAO587" s="68"/>
      <c r="TAP587" s="68"/>
      <c r="TAQ587" s="68"/>
      <c r="TAR587" s="68"/>
      <c r="TAS587" s="68"/>
      <c r="TAT587" s="68"/>
      <c r="TAU587" s="68"/>
      <c r="TAV587" s="68"/>
      <c r="TAW587" s="68"/>
      <c r="TAX587" s="68"/>
      <c r="TAY587" s="68"/>
      <c r="TAZ587" s="68"/>
      <c r="TBA587" s="68"/>
      <c r="TBB587" s="68"/>
      <c r="TBC587" s="68"/>
      <c r="TBD587" s="68"/>
      <c r="TBE587" s="68"/>
      <c r="TBF587" s="68"/>
      <c r="TBG587" s="68"/>
      <c r="TBH587" s="68"/>
      <c r="TBI587" s="68"/>
      <c r="TBJ587" s="68"/>
      <c r="TBK587" s="68"/>
      <c r="TBL587" s="68"/>
      <c r="TBM587" s="68"/>
      <c r="TBN587" s="68"/>
      <c r="TBO587" s="68"/>
      <c r="TBP587" s="68"/>
      <c r="TBQ587" s="68"/>
      <c r="TBR587" s="68"/>
      <c r="TBS587" s="68"/>
      <c r="TBT587" s="68"/>
      <c r="TBU587" s="68"/>
      <c r="TBV587" s="68"/>
      <c r="TBW587" s="68"/>
      <c r="TBX587" s="68"/>
      <c r="TBY587" s="68"/>
      <c r="TBZ587" s="68"/>
      <c r="TCA587" s="68"/>
      <c r="TCB587" s="68"/>
      <c r="TCC587" s="68"/>
      <c r="TCD587" s="68"/>
      <c r="TCE587" s="68"/>
      <c r="TCF587" s="68"/>
      <c r="TCG587" s="68"/>
      <c r="TCH587" s="68"/>
      <c r="TCI587" s="68"/>
      <c r="TCJ587" s="68"/>
      <c r="TCK587" s="68"/>
      <c r="TCL587" s="68"/>
      <c r="TCM587" s="68"/>
      <c r="TCN587" s="68"/>
      <c r="TCO587" s="68"/>
      <c r="TCP587" s="68"/>
      <c r="TCQ587" s="68"/>
      <c r="TCR587" s="68"/>
      <c r="TCS587" s="68"/>
      <c r="TCT587" s="68"/>
      <c r="TCU587" s="68"/>
      <c r="TCV587" s="68"/>
      <c r="TCW587" s="68"/>
      <c r="TCX587" s="68"/>
      <c r="TCY587" s="68"/>
      <c r="TCZ587" s="68"/>
      <c r="TDA587" s="68"/>
      <c r="TDB587" s="68"/>
      <c r="TDC587" s="68"/>
      <c r="TDD587" s="68"/>
      <c r="TDE587" s="68"/>
      <c r="TDF587" s="68"/>
      <c r="TDG587" s="68"/>
      <c r="TDH587" s="68"/>
      <c r="TDI587" s="68"/>
      <c r="TDJ587" s="68"/>
      <c r="TDK587" s="68"/>
      <c r="TDL587" s="68"/>
      <c r="TDM587" s="68"/>
      <c r="TDN587" s="68"/>
      <c r="TDO587" s="68"/>
      <c r="TDP587" s="68"/>
      <c r="TDQ587" s="68"/>
      <c r="TDR587" s="68"/>
      <c r="TDS587" s="68"/>
      <c r="TDT587" s="68"/>
      <c r="TDU587" s="68"/>
      <c r="TDV587" s="68"/>
      <c r="TDW587" s="68"/>
      <c r="TDX587" s="68"/>
      <c r="TDY587" s="68"/>
      <c r="TDZ587" s="68"/>
      <c r="TEA587" s="68"/>
      <c r="TEB587" s="68"/>
      <c r="TEC587" s="68"/>
      <c r="TED587" s="68"/>
      <c r="TEE587" s="68"/>
      <c r="TEF587" s="68"/>
      <c r="TEG587" s="68"/>
      <c r="TEH587" s="68"/>
      <c r="TEI587" s="68"/>
      <c r="TEJ587" s="68"/>
      <c r="TEK587" s="68"/>
      <c r="TEL587" s="68"/>
      <c r="TEM587" s="68"/>
      <c r="TEN587" s="68"/>
      <c r="TEO587" s="68"/>
      <c r="TEP587" s="68"/>
      <c r="TEQ587" s="68"/>
      <c r="TER587" s="68"/>
      <c r="TES587" s="68"/>
      <c r="TET587" s="68"/>
      <c r="TEU587" s="68"/>
      <c r="TEV587" s="68"/>
      <c r="TEW587" s="68"/>
      <c r="TEX587" s="68"/>
      <c r="TEY587" s="68"/>
      <c r="TEZ587" s="68"/>
      <c r="TFA587" s="68"/>
      <c r="TFB587" s="68"/>
      <c r="TFC587" s="68"/>
      <c r="TFD587" s="68"/>
      <c r="TFE587" s="68"/>
      <c r="TFF587" s="68"/>
      <c r="TFG587" s="68"/>
      <c r="TFH587" s="68"/>
      <c r="TFI587" s="68"/>
      <c r="TFJ587" s="68"/>
      <c r="TFK587" s="68"/>
      <c r="TFL587" s="68"/>
      <c r="TFM587" s="68"/>
      <c r="TFN587" s="68"/>
      <c r="TFO587" s="68"/>
      <c r="TFP587" s="68"/>
      <c r="TFQ587" s="68"/>
      <c r="TFR587" s="68"/>
      <c r="TFS587" s="68"/>
      <c r="TFT587" s="68"/>
      <c r="TFU587" s="68"/>
      <c r="TFV587" s="68"/>
      <c r="TFW587" s="68"/>
      <c r="TFX587" s="68"/>
      <c r="TFY587" s="68"/>
      <c r="TFZ587" s="68"/>
      <c r="TGA587" s="68"/>
      <c r="TGB587" s="68"/>
      <c r="TGC587" s="68"/>
      <c r="TGD587" s="68"/>
      <c r="TGE587" s="68"/>
      <c r="TGF587" s="68"/>
      <c r="TGG587" s="68"/>
      <c r="TGH587" s="68"/>
      <c r="TGI587" s="68"/>
      <c r="TGJ587" s="68"/>
      <c r="TGK587" s="68"/>
      <c r="TGL587" s="68"/>
      <c r="TGM587" s="68"/>
      <c r="TGN587" s="68"/>
      <c r="TGO587" s="68"/>
      <c r="TGP587" s="68"/>
      <c r="TGQ587" s="68"/>
      <c r="TGR587" s="68"/>
      <c r="TGS587" s="68"/>
      <c r="TGT587" s="68"/>
      <c r="TGU587" s="68"/>
      <c r="TGV587" s="68"/>
      <c r="TGW587" s="68"/>
      <c r="TGX587" s="68"/>
      <c r="TGY587" s="68"/>
      <c r="TGZ587" s="68"/>
      <c r="THA587" s="68"/>
      <c r="THB587" s="68"/>
      <c r="THC587" s="68"/>
      <c r="THD587" s="68"/>
      <c r="THE587" s="68"/>
      <c r="THF587" s="68"/>
      <c r="THG587" s="68"/>
      <c r="THH587" s="68"/>
      <c r="THI587" s="68"/>
      <c r="THJ587" s="68"/>
      <c r="THK587" s="68"/>
      <c r="THL587" s="68"/>
      <c r="THM587" s="68"/>
      <c r="THN587" s="68"/>
      <c r="THO587" s="68"/>
      <c r="THP587" s="68"/>
      <c r="THQ587" s="68"/>
      <c r="THR587" s="68"/>
      <c r="THS587" s="68"/>
      <c r="THT587" s="68"/>
      <c r="THU587" s="68"/>
      <c r="THV587" s="68"/>
      <c r="THW587" s="68"/>
      <c r="THX587" s="68"/>
      <c r="THY587" s="68"/>
      <c r="THZ587" s="68"/>
      <c r="TIA587" s="68"/>
      <c r="TIB587" s="68"/>
      <c r="TIC587" s="68"/>
      <c r="TID587" s="68"/>
      <c r="TIE587" s="68"/>
      <c r="TIF587" s="68"/>
      <c r="TIG587" s="68"/>
      <c r="TIH587" s="68"/>
      <c r="TII587" s="68"/>
      <c r="TIJ587" s="68"/>
      <c r="TIK587" s="68"/>
      <c r="TIL587" s="68"/>
      <c r="TIM587" s="68"/>
      <c r="TIN587" s="68"/>
      <c r="TIO587" s="68"/>
      <c r="TIP587" s="68"/>
      <c r="TIQ587" s="68"/>
      <c r="TIR587" s="68"/>
      <c r="TIS587" s="68"/>
      <c r="TIT587" s="68"/>
      <c r="TIU587" s="68"/>
      <c r="TIV587" s="68"/>
      <c r="TIW587" s="68"/>
      <c r="TIX587" s="68"/>
      <c r="TIY587" s="68"/>
      <c r="TIZ587" s="68"/>
      <c r="TJA587" s="68"/>
      <c r="TJB587" s="68"/>
      <c r="TJC587" s="68"/>
      <c r="TJD587" s="68"/>
      <c r="TJE587" s="68"/>
      <c r="TJF587" s="68"/>
      <c r="TJG587" s="68"/>
      <c r="TJH587" s="68"/>
      <c r="TJI587" s="68"/>
      <c r="TJJ587" s="68"/>
      <c r="TJK587" s="68"/>
      <c r="TJL587" s="68"/>
      <c r="TJM587" s="68"/>
      <c r="TJN587" s="68"/>
      <c r="TJO587" s="68"/>
      <c r="TJP587" s="68"/>
      <c r="TJQ587" s="68"/>
      <c r="TJR587" s="68"/>
      <c r="TJS587" s="68"/>
      <c r="TJT587" s="68"/>
      <c r="TJU587" s="68"/>
      <c r="TJV587" s="68"/>
      <c r="TJW587" s="68"/>
      <c r="TJX587" s="68"/>
      <c r="TJY587" s="68"/>
      <c r="TJZ587" s="68"/>
      <c r="TKA587" s="68"/>
      <c r="TKB587" s="68"/>
      <c r="TKC587" s="68"/>
      <c r="TKD587" s="68"/>
      <c r="TKE587" s="68"/>
      <c r="TKF587" s="68"/>
      <c r="TKG587" s="68"/>
      <c r="TKH587" s="68"/>
      <c r="TKI587" s="68"/>
      <c r="TKJ587" s="68"/>
      <c r="TKK587" s="68"/>
      <c r="TKL587" s="68"/>
      <c r="TKM587" s="68"/>
      <c r="TKN587" s="68"/>
      <c r="TKO587" s="68"/>
      <c r="TKP587" s="68"/>
      <c r="TKQ587" s="68"/>
      <c r="TKR587" s="68"/>
      <c r="TKS587" s="68"/>
      <c r="TKT587" s="68"/>
      <c r="TKU587" s="68"/>
      <c r="TKV587" s="68"/>
      <c r="TKW587" s="68"/>
      <c r="TKX587" s="68"/>
      <c r="TKY587" s="68"/>
      <c r="TKZ587" s="68"/>
      <c r="TLA587" s="68"/>
      <c r="TLB587" s="68"/>
      <c r="TLC587" s="68"/>
      <c r="TLD587" s="68"/>
      <c r="TLE587" s="68"/>
      <c r="TLF587" s="68"/>
      <c r="TLG587" s="68"/>
      <c r="TLH587" s="68"/>
      <c r="TLI587" s="68"/>
      <c r="TLJ587" s="68"/>
      <c r="TLK587" s="68"/>
      <c r="TLL587" s="68"/>
      <c r="TLM587" s="68"/>
      <c r="TLN587" s="68"/>
      <c r="TLO587" s="68"/>
      <c r="TLP587" s="68"/>
      <c r="TLQ587" s="68"/>
      <c r="TLR587" s="68"/>
      <c r="TLS587" s="68"/>
      <c r="TLT587" s="68"/>
      <c r="TLU587" s="68"/>
      <c r="TLV587" s="68"/>
      <c r="TLW587" s="68"/>
      <c r="TLX587" s="68"/>
      <c r="TLY587" s="68"/>
      <c r="TLZ587" s="68"/>
      <c r="TMA587" s="68"/>
      <c r="TMB587" s="68"/>
      <c r="TMC587" s="68"/>
      <c r="TMD587" s="68"/>
      <c r="TME587" s="68"/>
      <c r="TMF587" s="68"/>
      <c r="TMG587" s="68"/>
      <c r="TMH587" s="68"/>
      <c r="TMI587" s="68"/>
      <c r="TMJ587" s="68"/>
      <c r="TMK587" s="68"/>
      <c r="TML587" s="68"/>
      <c r="TMM587" s="68"/>
      <c r="TMN587" s="68"/>
      <c r="TMO587" s="68"/>
      <c r="TMP587" s="68"/>
      <c r="TMQ587" s="68"/>
      <c r="TMR587" s="68"/>
      <c r="TMS587" s="68"/>
      <c r="TMT587" s="68"/>
      <c r="TMU587" s="68"/>
      <c r="TMV587" s="68"/>
      <c r="TMW587" s="68"/>
      <c r="TMX587" s="68"/>
      <c r="TMY587" s="68"/>
      <c r="TMZ587" s="68"/>
      <c r="TNA587" s="68"/>
      <c r="TNB587" s="68"/>
      <c r="TNC587" s="68"/>
      <c r="TND587" s="68"/>
      <c r="TNE587" s="68"/>
      <c r="TNF587" s="68"/>
      <c r="TNG587" s="68"/>
      <c r="TNH587" s="68"/>
      <c r="TNI587" s="68"/>
      <c r="TNJ587" s="68"/>
      <c r="TNK587" s="68"/>
      <c r="TNL587" s="68"/>
      <c r="TNM587" s="68"/>
      <c r="TNN587" s="68"/>
      <c r="TNO587" s="68"/>
      <c r="TNP587" s="68"/>
      <c r="TNQ587" s="68"/>
      <c r="TNR587" s="68"/>
      <c r="TNS587" s="68"/>
      <c r="TNT587" s="68"/>
      <c r="TNU587" s="68"/>
      <c r="TNV587" s="68"/>
      <c r="TNW587" s="68"/>
      <c r="TNX587" s="68"/>
      <c r="TNY587" s="68"/>
      <c r="TNZ587" s="68"/>
      <c r="TOA587" s="68"/>
      <c r="TOB587" s="68"/>
      <c r="TOC587" s="68"/>
      <c r="TOD587" s="68"/>
      <c r="TOE587" s="68"/>
      <c r="TOF587" s="68"/>
      <c r="TOG587" s="68"/>
      <c r="TOH587" s="68"/>
      <c r="TOI587" s="68"/>
      <c r="TOJ587" s="68"/>
      <c r="TOK587" s="68"/>
      <c r="TOL587" s="68"/>
      <c r="TOM587" s="68"/>
      <c r="TON587" s="68"/>
      <c r="TOO587" s="68"/>
      <c r="TOP587" s="68"/>
      <c r="TOQ587" s="68"/>
      <c r="TOR587" s="68"/>
      <c r="TOS587" s="68"/>
      <c r="TOT587" s="68"/>
      <c r="TOU587" s="68"/>
      <c r="TOV587" s="68"/>
      <c r="TOW587" s="68"/>
      <c r="TOX587" s="68"/>
      <c r="TOY587" s="68"/>
      <c r="TOZ587" s="68"/>
      <c r="TPA587" s="68"/>
      <c r="TPB587" s="68"/>
      <c r="TPC587" s="68"/>
      <c r="TPD587" s="68"/>
      <c r="TPE587" s="68"/>
      <c r="TPF587" s="68"/>
      <c r="TPG587" s="68"/>
      <c r="TPH587" s="68"/>
      <c r="TPI587" s="68"/>
      <c r="TPJ587" s="68"/>
      <c r="TPK587" s="68"/>
      <c r="TPL587" s="68"/>
      <c r="TPM587" s="68"/>
      <c r="TPN587" s="68"/>
      <c r="TPO587" s="68"/>
      <c r="TPP587" s="68"/>
      <c r="TPQ587" s="68"/>
      <c r="TPR587" s="68"/>
      <c r="TPS587" s="68"/>
      <c r="TPT587" s="68"/>
      <c r="TPU587" s="68"/>
      <c r="TPV587" s="68"/>
      <c r="TPW587" s="68"/>
      <c r="TPX587" s="68"/>
      <c r="TPY587" s="68"/>
      <c r="TPZ587" s="68"/>
      <c r="TQA587" s="68"/>
      <c r="TQB587" s="68"/>
      <c r="TQC587" s="68"/>
      <c r="TQD587" s="68"/>
      <c r="TQE587" s="68"/>
      <c r="TQF587" s="68"/>
      <c r="TQG587" s="68"/>
      <c r="TQH587" s="68"/>
      <c r="TQI587" s="68"/>
      <c r="TQJ587" s="68"/>
      <c r="TQK587" s="68"/>
      <c r="TQL587" s="68"/>
      <c r="TQM587" s="68"/>
      <c r="TQN587" s="68"/>
      <c r="TQO587" s="68"/>
      <c r="TQP587" s="68"/>
      <c r="TQQ587" s="68"/>
      <c r="TQR587" s="68"/>
      <c r="TQS587" s="68"/>
      <c r="TQT587" s="68"/>
      <c r="TQU587" s="68"/>
      <c r="TQV587" s="68"/>
      <c r="TQW587" s="68"/>
      <c r="TQX587" s="68"/>
      <c r="TQY587" s="68"/>
      <c r="TQZ587" s="68"/>
      <c r="TRA587" s="68"/>
      <c r="TRB587" s="68"/>
      <c r="TRC587" s="68"/>
      <c r="TRD587" s="68"/>
      <c r="TRE587" s="68"/>
      <c r="TRF587" s="68"/>
      <c r="TRG587" s="68"/>
      <c r="TRH587" s="68"/>
      <c r="TRI587" s="68"/>
      <c r="TRJ587" s="68"/>
      <c r="TRK587" s="68"/>
      <c r="TRL587" s="68"/>
      <c r="TRM587" s="68"/>
      <c r="TRN587" s="68"/>
      <c r="TRO587" s="68"/>
      <c r="TRP587" s="68"/>
      <c r="TRQ587" s="68"/>
      <c r="TRR587" s="68"/>
      <c r="TRS587" s="68"/>
      <c r="TRT587" s="68"/>
      <c r="TRU587" s="68"/>
      <c r="TRV587" s="68"/>
      <c r="TRW587" s="68"/>
      <c r="TRX587" s="68"/>
      <c r="TRY587" s="68"/>
      <c r="TRZ587" s="68"/>
      <c r="TSA587" s="68"/>
      <c r="TSB587" s="68"/>
      <c r="TSC587" s="68"/>
      <c r="TSD587" s="68"/>
      <c r="TSE587" s="68"/>
      <c r="TSF587" s="68"/>
      <c r="TSG587" s="68"/>
      <c r="TSH587" s="68"/>
      <c r="TSI587" s="68"/>
      <c r="TSJ587" s="68"/>
      <c r="TSK587" s="68"/>
      <c r="TSL587" s="68"/>
      <c r="TSM587" s="68"/>
      <c r="TSN587" s="68"/>
      <c r="TSO587" s="68"/>
      <c r="TSP587" s="68"/>
      <c r="TSQ587" s="68"/>
      <c r="TSR587" s="68"/>
      <c r="TSS587" s="68"/>
      <c r="TST587" s="68"/>
      <c r="TSU587" s="68"/>
      <c r="TSV587" s="68"/>
      <c r="TSW587" s="68"/>
      <c r="TSX587" s="68"/>
      <c r="TSY587" s="68"/>
      <c r="TSZ587" s="68"/>
      <c r="TTA587" s="68"/>
      <c r="TTB587" s="68"/>
      <c r="TTC587" s="68"/>
      <c r="TTD587" s="68"/>
      <c r="TTE587" s="68"/>
      <c r="TTF587" s="68"/>
      <c r="TTG587" s="68"/>
      <c r="TTH587" s="68"/>
      <c r="TTI587" s="68"/>
      <c r="TTJ587" s="68"/>
      <c r="TTK587" s="68"/>
      <c r="TTL587" s="68"/>
      <c r="TTM587" s="68"/>
      <c r="TTN587" s="68"/>
      <c r="TTO587" s="68"/>
      <c r="TTP587" s="68"/>
      <c r="TTQ587" s="68"/>
      <c r="TTR587" s="68"/>
      <c r="TTS587" s="68"/>
      <c r="TTT587" s="68"/>
      <c r="TTU587" s="68"/>
      <c r="TTV587" s="68"/>
      <c r="TTW587" s="68"/>
      <c r="TTX587" s="68"/>
      <c r="TTY587" s="68"/>
      <c r="TTZ587" s="68"/>
      <c r="TUA587" s="68"/>
      <c r="TUB587" s="68"/>
      <c r="TUC587" s="68"/>
      <c r="TUD587" s="68"/>
      <c r="TUE587" s="68"/>
      <c r="TUF587" s="68"/>
      <c r="TUG587" s="68"/>
      <c r="TUH587" s="68"/>
      <c r="TUI587" s="68"/>
      <c r="TUJ587" s="68"/>
      <c r="TUK587" s="68"/>
      <c r="TUL587" s="68"/>
      <c r="TUM587" s="68"/>
      <c r="TUN587" s="68"/>
      <c r="TUO587" s="68"/>
      <c r="TUP587" s="68"/>
      <c r="TUQ587" s="68"/>
      <c r="TUR587" s="68"/>
      <c r="TUS587" s="68"/>
      <c r="TUT587" s="68"/>
      <c r="TUU587" s="68"/>
      <c r="TUV587" s="68"/>
      <c r="TUW587" s="68"/>
      <c r="TUX587" s="68"/>
      <c r="TUY587" s="68"/>
      <c r="TUZ587" s="68"/>
      <c r="TVA587" s="68"/>
      <c r="TVB587" s="68"/>
      <c r="TVC587" s="68"/>
      <c r="TVD587" s="68"/>
      <c r="TVE587" s="68"/>
      <c r="TVF587" s="68"/>
      <c r="TVG587" s="68"/>
      <c r="TVH587" s="68"/>
      <c r="TVI587" s="68"/>
      <c r="TVJ587" s="68"/>
      <c r="TVK587" s="68"/>
      <c r="TVL587" s="68"/>
      <c r="TVM587" s="68"/>
      <c r="TVN587" s="68"/>
      <c r="TVO587" s="68"/>
      <c r="TVP587" s="68"/>
      <c r="TVQ587" s="68"/>
      <c r="TVR587" s="68"/>
      <c r="TVS587" s="68"/>
      <c r="TVT587" s="68"/>
      <c r="TVU587" s="68"/>
      <c r="TVV587" s="68"/>
      <c r="TVW587" s="68"/>
      <c r="TVX587" s="68"/>
      <c r="TVY587" s="68"/>
      <c r="TVZ587" s="68"/>
      <c r="TWA587" s="68"/>
      <c r="TWB587" s="68"/>
      <c r="TWC587" s="68"/>
      <c r="TWD587" s="68"/>
      <c r="TWE587" s="68"/>
      <c r="TWF587" s="68"/>
      <c r="TWG587" s="68"/>
      <c r="TWH587" s="68"/>
      <c r="TWI587" s="68"/>
      <c r="TWJ587" s="68"/>
      <c r="TWK587" s="68"/>
      <c r="TWL587" s="68"/>
      <c r="TWM587" s="68"/>
      <c r="TWN587" s="68"/>
      <c r="TWO587" s="68"/>
      <c r="TWP587" s="68"/>
      <c r="TWQ587" s="68"/>
      <c r="TWR587" s="68"/>
      <c r="TWS587" s="68"/>
      <c r="TWT587" s="68"/>
      <c r="TWU587" s="68"/>
      <c r="TWV587" s="68"/>
      <c r="TWW587" s="68"/>
      <c r="TWX587" s="68"/>
      <c r="TWY587" s="68"/>
      <c r="TWZ587" s="68"/>
      <c r="TXA587" s="68"/>
      <c r="TXB587" s="68"/>
      <c r="TXC587" s="68"/>
      <c r="TXD587" s="68"/>
      <c r="TXE587" s="68"/>
      <c r="TXF587" s="68"/>
      <c r="TXG587" s="68"/>
      <c r="TXH587" s="68"/>
      <c r="TXI587" s="68"/>
      <c r="TXJ587" s="68"/>
      <c r="TXK587" s="68"/>
      <c r="TXL587" s="68"/>
      <c r="TXM587" s="68"/>
      <c r="TXN587" s="68"/>
      <c r="TXO587" s="68"/>
      <c r="TXP587" s="68"/>
      <c r="TXQ587" s="68"/>
      <c r="TXR587" s="68"/>
      <c r="TXS587" s="68"/>
      <c r="TXT587" s="68"/>
      <c r="TXU587" s="68"/>
      <c r="TXV587" s="68"/>
      <c r="TXW587" s="68"/>
      <c r="TXX587" s="68"/>
      <c r="TXY587" s="68"/>
      <c r="TXZ587" s="68"/>
      <c r="TYA587" s="68"/>
      <c r="TYB587" s="68"/>
      <c r="TYC587" s="68"/>
      <c r="TYD587" s="68"/>
      <c r="TYE587" s="68"/>
      <c r="TYF587" s="68"/>
      <c r="TYG587" s="68"/>
      <c r="TYH587" s="68"/>
      <c r="TYI587" s="68"/>
      <c r="TYJ587" s="68"/>
      <c r="TYK587" s="68"/>
      <c r="TYL587" s="68"/>
      <c r="TYM587" s="68"/>
      <c r="TYN587" s="68"/>
      <c r="TYO587" s="68"/>
      <c r="TYP587" s="68"/>
      <c r="TYQ587" s="68"/>
      <c r="TYR587" s="68"/>
      <c r="TYS587" s="68"/>
      <c r="TYT587" s="68"/>
      <c r="TYU587" s="68"/>
      <c r="TYV587" s="68"/>
      <c r="TYW587" s="68"/>
      <c r="TYX587" s="68"/>
      <c r="TYY587" s="68"/>
      <c r="TYZ587" s="68"/>
      <c r="TZA587" s="68"/>
      <c r="TZB587" s="68"/>
      <c r="TZC587" s="68"/>
      <c r="TZD587" s="68"/>
      <c r="TZE587" s="68"/>
      <c r="TZF587" s="68"/>
      <c r="TZG587" s="68"/>
      <c r="TZH587" s="68"/>
      <c r="TZI587" s="68"/>
      <c r="TZJ587" s="68"/>
      <c r="TZK587" s="68"/>
      <c r="TZL587" s="68"/>
      <c r="TZM587" s="68"/>
      <c r="TZN587" s="68"/>
      <c r="TZO587" s="68"/>
      <c r="TZP587" s="68"/>
      <c r="TZQ587" s="68"/>
      <c r="TZR587" s="68"/>
      <c r="TZS587" s="68"/>
      <c r="TZT587" s="68"/>
      <c r="TZU587" s="68"/>
      <c r="TZV587" s="68"/>
      <c r="TZW587" s="68"/>
      <c r="TZX587" s="68"/>
      <c r="TZY587" s="68"/>
      <c r="TZZ587" s="68"/>
      <c r="UAA587" s="68"/>
      <c r="UAB587" s="68"/>
      <c r="UAC587" s="68"/>
      <c r="UAD587" s="68"/>
      <c r="UAE587" s="68"/>
      <c r="UAF587" s="68"/>
      <c r="UAG587" s="68"/>
      <c r="UAH587" s="68"/>
      <c r="UAI587" s="68"/>
      <c r="UAJ587" s="68"/>
      <c r="UAK587" s="68"/>
      <c r="UAL587" s="68"/>
      <c r="UAM587" s="68"/>
      <c r="UAN587" s="68"/>
      <c r="UAO587" s="68"/>
      <c r="UAP587" s="68"/>
      <c r="UAQ587" s="68"/>
      <c r="UAR587" s="68"/>
      <c r="UAS587" s="68"/>
      <c r="UAT587" s="68"/>
      <c r="UAU587" s="68"/>
      <c r="UAV587" s="68"/>
      <c r="UAW587" s="68"/>
      <c r="UAX587" s="68"/>
      <c r="UAY587" s="68"/>
      <c r="UAZ587" s="68"/>
      <c r="UBA587" s="68"/>
      <c r="UBB587" s="68"/>
      <c r="UBC587" s="68"/>
      <c r="UBD587" s="68"/>
      <c r="UBE587" s="68"/>
      <c r="UBF587" s="68"/>
      <c r="UBG587" s="68"/>
      <c r="UBH587" s="68"/>
      <c r="UBI587" s="68"/>
      <c r="UBJ587" s="68"/>
      <c r="UBK587" s="68"/>
      <c r="UBL587" s="68"/>
      <c r="UBM587" s="68"/>
      <c r="UBN587" s="68"/>
      <c r="UBO587" s="68"/>
      <c r="UBP587" s="68"/>
      <c r="UBQ587" s="68"/>
      <c r="UBR587" s="68"/>
      <c r="UBS587" s="68"/>
      <c r="UBT587" s="68"/>
      <c r="UBU587" s="68"/>
      <c r="UBV587" s="68"/>
      <c r="UBW587" s="68"/>
      <c r="UBX587" s="68"/>
      <c r="UBY587" s="68"/>
      <c r="UBZ587" s="68"/>
      <c r="UCA587" s="68"/>
      <c r="UCB587" s="68"/>
      <c r="UCC587" s="68"/>
      <c r="UCD587" s="68"/>
      <c r="UCE587" s="68"/>
      <c r="UCF587" s="68"/>
      <c r="UCG587" s="68"/>
      <c r="UCH587" s="68"/>
      <c r="UCI587" s="68"/>
      <c r="UCJ587" s="68"/>
      <c r="UCK587" s="68"/>
      <c r="UCL587" s="68"/>
      <c r="UCM587" s="68"/>
      <c r="UCN587" s="68"/>
      <c r="UCO587" s="68"/>
      <c r="UCP587" s="68"/>
      <c r="UCQ587" s="68"/>
      <c r="UCR587" s="68"/>
      <c r="UCS587" s="68"/>
      <c r="UCT587" s="68"/>
      <c r="UCU587" s="68"/>
      <c r="UCV587" s="68"/>
      <c r="UCW587" s="68"/>
      <c r="UCX587" s="68"/>
      <c r="UCY587" s="68"/>
      <c r="UCZ587" s="68"/>
      <c r="UDA587" s="68"/>
      <c r="UDB587" s="68"/>
      <c r="UDC587" s="68"/>
      <c r="UDD587" s="68"/>
      <c r="UDE587" s="68"/>
      <c r="UDF587" s="68"/>
      <c r="UDG587" s="68"/>
      <c r="UDH587" s="68"/>
      <c r="UDI587" s="68"/>
      <c r="UDJ587" s="68"/>
      <c r="UDK587" s="68"/>
      <c r="UDL587" s="68"/>
      <c r="UDM587" s="68"/>
      <c r="UDN587" s="68"/>
      <c r="UDO587" s="68"/>
      <c r="UDP587" s="68"/>
      <c r="UDQ587" s="68"/>
      <c r="UDR587" s="68"/>
      <c r="UDS587" s="68"/>
      <c r="UDT587" s="68"/>
      <c r="UDU587" s="68"/>
      <c r="UDV587" s="68"/>
      <c r="UDW587" s="68"/>
      <c r="UDX587" s="68"/>
      <c r="UDY587" s="68"/>
      <c r="UDZ587" s="68"/>
      <c r="UEA587" s="68"/>
      <c r="UEB587" s="68"/>
      <c r="UEC587" s="68"/>
      <c r="UED587" s="68"/>
      <c r="UEE587" s="68"/>
      <c r="UEF587" s="68"/>
      <c r="UEG587" s="68"/>
      <c r="UEH587" s="68"/>
      <c r="UEI587" s="68"/>
      <c r="UEJ587" s="68"/>
      <c r="UEK587" s="68"/>
      <c r="UEL587" s="68"/>
      <c r="UEM587" s="68"/>
      <c r="UEN587" s="68"/>
      <c r="UEO587" s="68"/>
      <c r="UEP587" s="68"/>
      <c r="UEQ587" s="68"/>
      <c r="UER587" s="68"/>
      <c r="UES587" s="68"/>
      <c r="UET587" s="68"/>
      <c r="UEU587" s="68"/>
      <c r="UEV587" s="68"/>
      <c r="UEW587" s="68"/>
      <c r="UEX587" s="68"/>
      <c r="UEY587" s="68"/>
      <c r="UEZ587" s="68"/>
      <c r="UFA587" s="68"/>
      <c r="UFB587" s="68"/>
      <c r="UFC587" s="68"/>
      <c r="UFD587" s="68"/>
      <c r="UFE587" s="68"/>
      <c r="UFF587" s="68"/>
      <c r="UFG587" s="68"/>
      <c r="UFH587" s="68"/>
      <c r="UFI587" s="68"/>
      <c r="UFJ587" s="68"/>
      <c r="UFK587" s="68"/>
      <c r="UFL587" s="68"/>
      <c r="UFM587" s="68"/>
      <c r="UFN587" s="68"/>
      <c r="UFO587" s="68"/>
      <c r="UFP587" s="68"/>
      <c r="UFQ587" s="68"/>
      <c r="UFR587" s="68"/>
      <c r="UFS587" s="68"/>
      <c r="UFT587" s="68"/>
      <c r="UFU587" s="68"/>
      <c r="UFV587" s="68"/>
      <c r="UFW587" s="68"/>
      <c r="UFX587" s="68"/>
      <c r="UFY587" s="68"/>
      <c r="UFZ587" s="68"/>
      <c r="UGA587" s="68"/>
      <c r="UGB587" s="68"/>
      <c r="UGC587" s="68"/>
      <c r="UGD587" s="68"/>
      <c r="UGE587" s="68"/>
      <c r="UGF587" s="68"/>
      <c r="UGG587" s="68"/>
      <c r="UGH587" s="68"/>
      <c r="UGI587" s="68"/>
      <c r="UGJ587" s="68"/>
      <c r="UGK587" s="68"/>
      <c r="UGL587" s="68"/>
      <c r="UGM587" s="68"/>
      <c r="UGN587" s="68"/>
      <c r="UGO587" s="68"/>
      <c r="UGP587" s="68"/>
      <c r="UGQ587" s="68"/>
      <c r="UGR587" s="68"/>
      <c r="UGS587" s="68"/>
      <c r="UGT587" s="68"/>
      <c r="UGU587" s="68"/>
      <c r="UGV587" s="68"/>
      <c r="UGW587" s="68"/>
      <c r="UGX587" s="68"/>
      <c r="UGY587" s="68"/>
      <c r="UGZ587" s="68"/>
      <c r="UHA587" s="68"/>
      <c r="UHB587" s="68"/>
      <c r="UHC587" s="68"/>
      <c r="UHD587" s="68"/>
      <c r="UHE587" s="68"/>
      <c r="UHF587" s="68"/>
      <c r="UHG587" s="68"/>
      <c r="UHH587" s="68"/>
      <c r="UHI587" s="68"/>
      <c r="UHJ587" s="68"/>
      <c r="UHK587" s="68"/>
      <c r="UHL587" s="68"/>
      <c r="UHM587" s="68"/>
      <c r="UHN587" s="68"/>
      <c r="UHO587" s="68"/>
      <c r="UHP587" s="68"/>
      <c r="UHQ587" s="68"/>
      <c r="UHR587" s="68"/>
      <c r="UHS587" s="68"/>
      <c r="UHT587" s="68"/>
      <c r="UHU587" s="68"/>
      <c r="UHV587" s="68"/>
      <c r="UHW587" s="68"/>
      <c r="UHX587" s="68"/>
      <c r="UHY587" s="68"/>
      <c r="UHZ587" s="68"/>
      <c r="UIA587" s="68"/>
      <c r="UIB587" s="68"/>
      <c r="UIC587" s="68"/>
      <c r="UID587" s="68"/>
      <c r="UIE587" s="68"/>
      <c r="UIF587" s="68"/>
      <c r="UIG587" s="68"/>
      <c r="UIH587" s="68"/>
      <c r="UII587" s="68"/>
      <c r="UIJ587" s="68"/>
      <c r="UIK587" s="68"/>
      <c r="UIL587" s="68"/>
      <c r="UIM587" s="68"/>
      <c r="UIN587" s="68"/>
      <c r="UIO587" s="68"/>
      <c r="UIP587" s="68"/>
      <c r="UIQ587" s="68"/>
      <c r="UIR587" s="68"/>
      <c r="UIS587" s="68"/>
      <c r="UIT587" s="68"/>
      <c r="UIU587" s="68"/>
      <c r="UIV587" s="68"/>
      <c r="UIW587" s="68"/>
      <c r="UIX587" s="68"/>
      <c r="UIY587" s="68"/>
      <c r="UIZ587" s="68"/>
      <c r="UJA587" s="68"/>
      <c r="UJB587" s="68"/>
      <c r="UJC587" s="68"/>
      <c r="UJD587" s="68"/>
      <c r="UJE587" s="68"/>
      <c r="UJF587" s="68"/>
      <c r="UJG587" s="68"/>
      <c r="UJH587" s="68"/>
      <c r="UJI587" s="68"/>
      <c r="UJJ587" s="68"/>
      <c r="UJK587" s="68"/>
      <c r="UJL587" s="68"/>
      <c r="UJM587" s="68"/>
      <c r="UJN587" s="68"/>
      <c r="UJO587" s="68"/>
      <c r="UJP587" s="68"/>
      <c r="UJQ587" s="68"/>
      <c r="UJR587" s="68"/>
      <c r="UJS587" s="68"/>
      <c r="UJT587" s="68"/>
      <c r="UJU587" s="68"/>
      <c r="UJV587" s="68"/>
      <c r="UJW587" s="68"/>
      <c r="UJX587" s="68"/>
      <c r="UJY587" s="68"/>
      <c r="UJZ587" s="68"/>
      <c r="UKA587" s="68"/>
      <c r="UKB587" s="68"/>
      <c r="UKC587" s="68"/>
      <c r="UKD587" s="68"/>
      <c r="UKE587" s="68"/>
      <c r="UKF587" s="68"/>
      <c r="UKG587" s="68"/>
      <c r="UKH587" s="68"/>
      <c r="UKI587" s="68"/>
      <c r="UKJ587" s="68"/>
      <c r="UKK587" s="68"/>
      <c r="UKL587" s="68"/>
      <c r="UKM587" s="68"/>
      <c r="UKN587" s="68"/>
      <c r="UKO587" s="68"/>
      <c r="UKP587" s="68"/>
      <c r="UKQ587" s="68"/>
      <c r="UKR587" s="68"/>
      <c r="UKS587" s="68"/>
      <c r="UKT587" s="68"/>
      <c r="UKU587" s="68"/>
      <c r="UKV587" s="68"/>
      <c r="UKW587" s="68"/>
      <c r="UKX587" s="68"/>
      <c r="UKY587" s="68"/>
      <c r="UKZ587" s="68"/>
      <c r="ULA587" s="68"/>
      <c r="ULB587" s="68"/>
      <c r="ULC587" s="68"/>
      <c r="ULD587" s="68"/>
      <c r="ULE587" s="68"/>
      <c r="ULF587" s="68"/>
      <c r="ULG587" s="68"/>
      <c r="ULH587" s="68"/>
      <c r="ULI587" s="68"/>
      <c r="ULJ587" s="68"/>
      <c r="ULK587" s="68"/>
      <c r="ULL587" s="68"/>
      <c r="ULM587" s="68"/>
      <c r="ULN587" s="68"/>
      <c r="ULO587" s="68"/>
      <c r="ULP587" s="68"/>
      <c r="ULQ587" s="68"/>
      <c r="ULR587" s="68"/>
      <c r="ULS587" s="68"/>
      <c r="ULT587" s="68"/>
      <c r="ULU587" s="68"/>
      <c r="ULV587" s="68"/>
      <c r="ULW587" s="68"/>
      <c r="ULX587" s="68"/>
      <c r="ULY587" s="68"/>
      <c r="ULZ587" s="68"/>
      <c r="UMA587" s="68"/>
      <c r="UMB587" s="68"/>
      <c r="UMC587" s="68"/>
      <c r="UMD587" s="68"/>
      <c r="UME587" s="68"/>
      <c r="UMF587" s="68"/>
      <c r="UMG587" s="68"/>
      <c r="UMH587" s="68"/>
      <c r="UMI587" s="68"/>
      <c r="UMJ587" s="68"/>
      <c r="UMK587" s="68"/>
      <c r="UML587" s="68"/>
      <c r="UMM587" s="68"/>
      <c r="UMN587" s="68"/>
      <c r="UMO587" s="68"/>
      <c r="UMP587" s="68"/>
      <c r="UMQ587" s="68"/>
      <c r="UMR587" s="68"/>
      <c r="UMS587" s="68"/>
      <c r="UMT587" s="68"/>
      <c r="UMU587" s="68"/>
      <c r="UMV587" s="68"/>
      <c r="UMW587" s="68"/>
      <c r="UMX587" s="68"/>
      <c r="UMY587" s="68"/>
      <c r="UMZ587" s="68"/>
      <c r="UNA587" s="68"/>
      <c r="UNB587" s="68"/>
      <c r="UNC587" s="68"/>
      <c r="UND587" s="68"/>
      <c r="UNE587" s="68"/>
      <c r="UNF587" s="68"/>
      <c r="UNG587" s="68"/>
      <c r="UNH587" s="68"/>
      <c r="UNI587" s="68"/>
      <c r="UNJ587" s="68"/>
      <c r="UNK587" s="68"/>
      <c r="UNL587" s="68"/>
      <c r="UNM587" s="68"/>
      <c r="UNN587" s="68"/>
      <c r="UNO587" s="68"/>
      <c r="UNP587" s="68"/>
      <c r="UNQ587" s="68"/>
      <c r="UNR587" s="68"/>
      <c r="UNS587" s="68"/>
      <c r="UNT587" s="68"/>
      <c r="UNU587" s="68"/>
      <c r="UNV587" s="68"/>
      <c r="UNW587" s="68"/>
      <c r="UNX587" s="68"/>
      <c r="UNY587" s="68"/>
      <c r="UNZ587" s="68"/>
      <c r="UOA587" s="68"/>
      <c r="UOB587" s="68"/>
      <c r="UOC587" s="68"/>
      <c r="UOD587" s="68"/>
      <c r="UOE587" s="68"/>
      <c r="UOF587" s="68"/>
      <c r="UOG587" s="68"/>
      <c r="UOH587" s="68"/>
      <c r="UOI587" s="68"/>
      <c r="UOJ587" s="68"/>
      <c r="UOK587" s="68"/>
      <c r="UOL587" s="68"/>
      <c r="UOM587" s="68"/>
      <c r="UON587" s="68"/>
      <c r="UOO587" s="68"/>
      <c r="UOP587" s="68"/>
      <c r="UOQ587" s="68"/>
      <c r="UOR587" s="68"/>
      <c r="UOS587" s="68"/>
      <c r="UOT587" s="68"/>
      <c r="UOU587" s="68"/>
      <c r="UOV587" s="68"/>
      <c r="UOW587" s="68"/>
      <c r="UOX587" s="68"/>
      <c r="UOY587" s="68"/>
      <c r="UOZ587" s="68"/>
      <c r="UPA587" s="68"/>
      <c r="UPB587" s="68"/>
      <c r="UPC587" s="68"/>
      <c r="UPD587" s="68"/>
      <c r="UPE587" s="68"/>
      <c r="UPF587" s="68"/>
      <c r="UPG587" s="68"/>
      <c r="UPH587" s="68"/>
      <c r="UPI587" s="68"/>
      <c r="UPJ587" s="68"/>
      <c r="UPK587" s="68"/>
      <c r="UPL587" s="68"/>
      <c r="UPM587" s="68"/>
      <c r="UPN587" s="68"/>
      <c r="UPO587" s="68"/>
      <c r="UPP587" s="68"/>
      <c r="UPQ587" s="68"/>
      <c r="UPR587" s="68"/>
      <c r="UPS587" s="68"/>
      <c r="UPT587" s="68"/>
      <c r="UPU587" s="68"/>
      <c r="UPV587" s="68"/>
      <c r="UPW587" s="68"/>
      <c r="UPX587" s="68"/>
      <c r="UPY587" s="68"/>
      <c r="UPZ587" s="68"/>
      <c r="UQA587" s="68"/>
      <c r="UQB587" s="68"/>
      <c r="UQC587" s="68"/>
      <c r="UQD587" s="68"/>
      <c r="UQE587" s="68"/>
      <c r="UQF587" s="68"/>
      <c r="UQG587" s="68"/>
      <c r="UQH587" s="68"/>
      <c r="UQI587" s="68"/>
      <c r="UQJ587" s="68"/>
      <c r="UQK587" s="68"/>
      <c r="UQL587" s="68"/>
      <c r="UQM587" s="68"/>
      <c r="UQN587" s="68"/>
      <c r="UQO587" s="68"/>
      <c r="UQP587" s="68"/>
      <c r="UQQ587" s="68"/>
      <c r="UQR587" s="68"/>
      <c r="UQS587" s="68"/>
      <c r="UQT587" s="68"/>
      <c r="UQU587" s="68"/>
      <c r="UQV587" s="68"/>
      <c r="UQW587" s="68"/>
      <c r="UQX587" s="68"/>
      <c r="UQY587" s="68"/>
      <c r="UQZ587" s="68"/>
      <c r="URA587" s="68"/>
      <c r="URB587" s="68"/>
      <c r="URC587" s="68"/>
      <c r="URD587" s="68"/>
      <c r="URE587" s="68"/>
      <c r="URF587" s="68"/>
      <c r="URG587" s="68"/>
      <c r="URH587" s="68"/>
      <c r="URI587" s="68"/>
      <c r="URJ587" s="68"/>
      <c r="URK587" s="68"/>
      <c r="URL587" s="68"/>
      <c r="URM587" s="68"/>
      <c r="URN587" s="68"/>
      <c r="URO587" s="68"/>
      <c r="URP587" s="68"/>
      <c r="URQ587" s="68"/>
      <c r="URR587" s="68"/>
      <c r="URS587" s="68"/>
      <c r="URT587" s="68"/>
      <c r="URU587" s="68"/>
      <c r="URV587" s="68"/>
      <c r="URW587" s="68"/>
      <c r="URX587" s="68"/>
      <c r="URY587" s="68"/>
      <c r="URZ587" s="68"/>
      <c r="USA587" s="68"/>
      <c r="USB587" s="68"/>
      <c r="USC587" s="68"/>
      <c r="USD587" s="68"/>
      <c r="USE587" s="68"/>
      <c r="USF587" s="68"/>
      <c r="USG587" s="68"/>
      <c r="USH587" s="68"/>
      <c r="USI587" s="68"/>
      <c r="USJ587" s="68"/>
      <c r="USK587" s="68"/>
      <c r="USL587" s="68"/>
      <c r="USM587" s="68"/>
      <c r="USN587" s="68"/>
      <c r="USO587" s="68"/>
      <c r="USP587" s="68"/>
      <c r="USQ587" s="68"/>
      <c r="USR587" s="68"/>
      <c r="USS587" s="68"/>
      <c r="UST587" s="68"/>
      <c r="USU587" s="68"/>
      <c r="USV587" s="68"/>
      <c r="USW587" s="68"/>
      <c r="USX587" s="68"/>
      <c r="USY587" s="68"/>
      <c r="USZ587" s="68"/>
      <c r="UTA587" s="68"/>
      <c r="UTB587" s="68"/>
      <c r="UTC587" s="68"/>
      <c r="UTD587" s="68"/>
      <c r="UTE587" s="68"/>
      <c r="UTF587" s="68"/>
      <c r="UTG587" s="68"/>
      <c r="UTH587" s="68"/>
      <c r="UTI587" s="68"/>
      <c r="UTJ587" s="68"/>
      <c r="UTK587" s="68"/>
      <c r="UTL587" s="68"/>
      <c r="UTM587" s="68"/>
      <c r="UTN587" s="68"/>
      <c r="UTO587" s="68"/>
      <c r="UTP587" s="68"/>
      <c r="UTQ587" s="68"/>
      <c r="UTR587" s="68"/>
      <c r="UTS587" s="68"/>
      <c r="UTT587" s="68"/>
      <c r="UTU587" s="68"/>
      <c r="UTV587" s="68"/>
      <c r="UTW587" s="68"/>
      <c r="UTX587" s="68"/>
      <c r="UTY587" s="68"/>
      <c r="UTZ587" s="68"/>
      <c r="UUA587" s="68"/>
      <c r="UUB587" s="68"/>
      <c r="UUC587" s="68"/>
      <c r="UUD587" s="68"/>
      <c r="UUE587" s="68"/>
      <c r="UUF587" s="68"/>
      <c r="UUG587" s="68"/>
      <c r="UUH587" s="68"/>
      <c r="UUI587" s="68"/>
      <c r="UUJ587" s="68"/>
      <c r="UUK587" s="68"/>
      <c r="UUL587" s="68"/>
      <c r="UUM587" s="68"/>
      <c r="UUN587" s="68"/>
      <c r="UUO587" s="68"/>
      <c r="UUP587" s="68"/>
      <c r="UUQ587" s="68"/>
      <c r="UUR587" s="68"/>
      <c r="UUS587" s="68"/>
      <c r="UUT587" s="68"/>
      <c r="UUU587" s="68"/>
      <c r="UUV587" s="68"/>
      <c r="UUW587" s="68"/>
      <c r="UUX587" s="68"/>
      <c r="UUY587" s="68"/>
      <c r="UUZ587" s="68"/>
      <c r="UVA587" s="68"/>
      <c r="UVB587" s="68"/>
      <c r="UVC587" s="68"/>
      <c r="UVD587" s="68"/>
      <c r="UVE587" s="68"/>
      <c r="UVF587" s="68"/>
      <c r="UVG587" s="68"/>
      <c r="UVH587" s="68"/>
      <c r="UVI587" s="68"/>
      <c r="UVJ587" s="68"/>
      <c r="UVK587" s="68"/>
      <c r="UVL587" s="68"/>
      <c r="UVM587" s="68"/>
      <c r="UVN587" s="68"/>
      <c r="UVO587" s="68"/>
      <c r="UVP587" s="68"/>
      <c r="UVQ587" s="68"/>
      <c r="UVR587" s="68"/>
      <c r="UVS587" s="68"/>
      <c r="UVT587" s="68"/>
      <c r="UVU587" s="68"/>
      <c r="UVV587" s="68"/>
      <c r="UVW587" s="68"/>
      <c r="UVX587" s="68"/>
      <c r="UVY587" s="68"/>
      <c r="UVZ587" s="68"/>
      <c r="UWA587" s="68"/>
      <c r="UWB587" s="68"/>
      <c r="UWC587" s="68"/>
      <c r="UWD587" s="68"/>
      <c r="UWE587" s="68"/>
      <c r="UWF587" s="68"/>
      <c r="UWG587" s="68"/>
      <c r="UWH587" s="68"/>
      <c r="UWI587" s="68"/>
      <c r="UWJ587" s="68"/>
      <c r="UWK587" s="68"/>
      <c r="UWL587" s="68"/>
      <c r="UWM587" s="68"/>
      <c r="UWN587" s="68"/>
      <c r="UWO587" s="68"/>
      <c r="UWP587" s="68"/>
      <c r="UWQ587" s="68"/>
      <c r="UWR587" s="68"/>
      <c r="UWS587" s="68"/>
      <c r="UWT587" s="68"/>
      <c r="UWU587" s="68"/>
      <c r="UWV587" s="68"/>
      <c r="UWW587" s="68"/>
      <c r="UWX587" s="68"/>
      <c r="UWY587" s="68"/>
      <c r="UWZ587" s="68"/>
      <c r="UXA587" s="68"/>
      <c r="UXB587" s="68"/>
      <c r="UXC587" s="68"/>
      <c r="UXD587" s="68"/>
      <c r="UXE587" s="68"/>
      <c r="UXF587" s="68"/>
      <c r="UXG587" s="68"/>
      <c r="UXH587" s="68"/>
      <c r="UXI587" s="68"/>
      <c r="UXJ587" s="68"/>
      <c r="UXK587" s="68"/>
      <c r="UXL587" s="68"/>
      <c r="UXM587" s="68"/>
      <c r="UXN587" s="68"/>
      <c r="UXO587" s="68"/>
      <c r="UXP587" s="68"/>
      <c r="UXQ587" s="68"/>
      <c r="UXR587" s="68"/>
      <c r="UXS587" s="68"/>
      <c r="UXT587" s="68"/>
      <c r="UXU587" s="68"/>
      <c r="UXV587" s="68"/>
      <c r="UXW587" s="68"/>
      <c r="UXX587" s="68"/>
      <c r="UXY587" s="68"/>
      <c r="UXZ587" s="68"/>
      <c r="UYA587" s="68"/>
      <c r="UYB587" s="68"/>
      <c r="UYC587" s="68"/>
      <c r="UYD587" s="68"/>
      <c r="UYE587" s="68"/>
      <c r="UYF587" s="68"/>
      <c r="UYG587" s="68"/>
      <c r="UYH587" s="68"/>
      <c r="UYI587" s="68"/>
      <c r="UYJ587" s="68"/>
      <c r="UYK587" s="68"/>
      <c r="UYL587" s="68"/>
      <c r="UYM587" s="68"/>
      <c r="UYN587" s="68"/>
      <c r="UYO587" s="68"/>
      <c r="UYP587" s="68"/>
      <c r="UYQ587" s="68"/>
      <c r="UYR587" s="68"/>
      <c r="UYS587" s="68"/>
      <c r="UYT587" s="68"/>
      <c r="UYU587" s="68"/>
      <c r="UYV587" s="68"/>
      <c r="UYW587" s="68"/>
      <c r="UYX587" s="68"/>
      <c r="UYY587" s="68"/>
      <c r="UYZ587" s="68"/>
      <c r="UZA587" s="68"/>
      <c r="UZB587" s="68"/>
      <c r="UZC587" s="68"/>
      <c r="UZD587" s="68"/>
      <c r="UZE587" s="68"/>
      <c r="UZF587" s="68"/>
      <c r="UZG587" s="68"/>
      <c r="UZH587" s="68"/>
      <c r="UZI587" s="68"/>
      <c r="UZJ587" s="68"/>
      <c r="UZK587" s="68"/>
      <c r="UZL587" s="68"/>
      <c r="UZM587" s="68"/>
      <c r="UZN587" s="68"/>
      <c r="UZO587" s="68"/>
      <c r="UZP587" s="68"/>
      <c r="UZQ587" s="68"/>
      <c r="UZR587" s="68"/>
      <c r="UZS587" s="68"/>
      <c r="UZT587" s="68"/>
      <c r="UZU587" s="68"/>
      <c r="UZV587" s="68"/>
      <c r="UZW587" s="68"/>
      <c r="UZX587" s="68"/>
      <c r="UZY587" s="68"/>
      <c r="UZZ587" s="68"/>
      <c r="VAA587" s="68"/>
      <c r="VAB587" s="68"/>
      <c r="VAC587" s="68"/>
      <c r="VAD587" s="68"/>
      <c r="VAE587" s="68"/>
      <c r="VAF587" s="68"/>
      <c r="VAG587" s="68"/>
      <c r="VAH587" s="68"/>
      <c r="VAI587" s="68"/>
      <c r="VAJ587" s="68"/>
      <c r="VAK587" s="68"/>
      <c r="VAL587" s="68"/>
      <c r="VAM587" s="68"/>
      <c r="VAN587" s="68"/>
      <c r="VAO587" s="68"/>
      <c r="VAP587" s="68"/>
      <c r="VAQ587" s="68"/>
      <c r="VAR587" s="68"/>
      <c r="VAS587" s="68"/>
      <c r="VAT587" s="68"/>
      <c r="VAU587" s="68"/>
      <c r="VAV587" s="68"/>
      <c r="VAW587" s="68"/>
      <c r="VAX587" s="68"/>
      <c r="VAY587" s="68"/>
      <c r="VAZ587" s="68"/>
      <c r="VBA587" s="68"/>
      <c r="VBB587" s="68"/>
      <c r="VBC587" s="68"/>
      <c r="VBD587" s="68"/>
      <c r="VBE587" s="68"/>
      <c r="VBF587" s="68"/>
      <c r="VBG587" s="68"/>
      <c r="VBH587" s="68"/>
      <c r="VBI587" s="68"/>
      <c r="VBJ587" s="68"/>
      <c r="VBK587" s="68"/>
      <c r="VBL587" s="68"/>
      <c r="VBM587" s="68"/>
      <c r="VBN587" s="68"/>
      <c r="VBO587" s="68"/>
      <c r="VBP587" s="68"/>
      <c r="VBQ587" s="68"/>
      <c r="VBR587" s="68"/>
      <c r="VBS587" s="68"/>
      <c r="VBT587" s="68"/>
      <c r="VBU587" s="68"/>
      <c r="VBV587" s="68"/>
      <c r="VBW587" s="68"/>
      <c r="VBX587" s="68"/>
      <c r="VBY587" s="68"/>
      <c r="VBZ587" s="68"/>
      <c r="VCA587" s="68"/>
      <c r="VCB587" s="68"/>
      <c r="VCC587" s="68"/>
      <c r="VCD587" s="68"/>
      <c r="VCE587" s="68"/>
      <c r="VCF587" s="68"/>
      <c r="VCG587" s="68"/>
      <c r="VCH587" s="68"/>
      <c r="VCI587" s="68"/>
      <c r="VCJ587" s="68"/>
      <c r="VCK587" s="68"/>
      <c r="VCL587" s="68"/>
      <c r="VCM587" s="68"/>
      <c r="VCN587" s="68"/>
      <c r="VCO587" s="68"/>
      <c r="VCP587" s="68"/>
      <c r="VCQ587" s="68"/>
      <c r="VCR587" s="68"/>
      <c r="VCS587" s="68"/>
      <c r="VCT587" s="68"/>
      <c r="VCU587" s="68"/>
      <c r="VCV587" s="68"/>
      <c r="VCW587" s="68"/>
      <c r="VCX587" s="68"/>
      <c r="VCY587" s="68"/>
      <c r="VCZ587" s="68"/>
      <c r="VDA587" s="68"/>
      <c r="VDB587" s="68"/>
      <c r="VDC587" s="68"/>
      <c r="VDD587" s="68"/>
      <c r="VDE587" s="68"/>
      <c r="VDF587" s="68"/>
      <c r="VDG587" s="68"/>
      <c r="VDH587" s="68"/>
      <c r="VDI587" s="68"/>
      <c r="VDJ587" s="68"/>
      <c r="VDK587" s="68"/>
      <c r="VDL587" s="68"/>
      <c r="VDM587" s="68"/>
      <c r="VDN587" s="68"/>
      <c r="VDO587" s="68"/>
      <c r="VDP587" s="68"/>
      <c r="VDQ587" s="68"/>
      <c r="VDR587" s="68"/>
      <c r="VDS587" s="68"/>
      <c r="VDT587" s="68"/>
      <c r="VDU587" s="68"/>
      <c r="VDV587" s="68"/>
      <c r="VDW587" s="68"/>
      <c r="VDX587" s="68"/>
      <c r="VDY587" s="68"/>
      <c r="VDZ587" s="68"/>
      <c r="VEA587" s="68"/>
      <c r="VEB587" s="68"/>
      <c r="VEC587" s="68"/>
      <c r="VED587" s="68"/>
      <c r="VEE587" s="68"/>
      <c r="VEF587" s="68"/>
      <c r="VEG587" s="68"/>
      <c r="VEH587" s="68"/>
      <c r="VEI587" s="68"/>
      <c r="VEJ587" s="68"/>
      <c r="VEK587" s="68"/>
      <c r="VEL587" s="68"/>
      <c r="VEM587" s="68"/>
      <c r="VEN587" s="68"/>
      <c r="VEO587" s="68"/>
      <c r="VEP587" s="68"/>
      <c r="VEQ587" s="68"/>
      <c r="VER587" s="68"/>
      <c r="VES587" s="68"/>
      <c r="VET587" s="68"/>
      <c r="VEU587" s="68"/>
      <c r="VEV587" s="68"/>
      <c r="VEW587" s="68"/>
      <c r="VEX587" s="68"/>
      <c r="VEY587" s="68"/>
      <c r="VEZ587" s="68"/>
      <c r="VFA587" s="68"/>
      <c r="VFB587" s="68"/>
      <c r="VFC587" s="68"/>
      <c r="VFD587" s="68"/>
      <c r="VFE587" s="68"/>
      <c r="VFF587" s="68"/>
      <c r="VFG587" s="68"/>
      <c r="VFH587" s="68"/>
      <c r="VFI587" s="68"/>
      <c r="VFJ587" s="68"/>
      <c r="VFK587" s="68"/>
      <c r="VFL587" s="68"/>
      <c r="VFM587" s="68"/>
      <c r="VFN587" s="68"/>
      <c r="VFO587" s="68"/>
      <c r="VFP587" s="68"/>
      <c r="VFQ587" s="68"/>
      <c r="VFR587" s="68"/>
      <c r="VFS587" s="68"/>
      <c r="VFT587" s="68"/>
      <c r="VFU587" s="68"/>
      <c r="VFV587" s="68"/>
      <c r="VFW587" s="68"/>
      <c r="VFX587" s="68"/>
      <c r="VFY587" s="68"/>
      <c r="VFZ587" s="68"/>
      <c r="VGA587" s="68"/>
      <c r="VGB587" s="68"/>
      <c r="VGC587" s="68"/>
      <c r="VGD587" s="68"/>
      <c r="VGE587" s="68"/>
      <c r="VGF587" s="68"/>
      <c r="VGG587" s="68"/>
      <c r="VGH587" s="68"/>
      <c r="VGI587" s="68"/>
      <c r="VGJ587" s="68"/>
      <c r="VGK587" s="68"/>
      <c r="VGL587" s="68"/>
      <c r="VGM587" s="68"/>
      <c r="VGN587" s="68"/>
      <c r="VGO587" s="68"/>
      <c r="VGP587" s="68"/>
      <c r="VGQ587" s="68"/>
      <c r="VGR587" s="68"/>
      <c r="VGS587" s="68"/>
      <c r="VGT587" s="68"/>
      <c r="VGU587" s="68"/>
      <c r="VGV587" s="68"/>
      <c r="VGW587" s="68"/>
      <c r="VGX587" s="68"/>
      <c r="VGY587" s="68"/>
      <c r="VGZ587" s="68"/>
      <c r="VHA587" s="68"/>
      <c r="VHB587" s="68"/>
      <c r="VHC587" s="68"/>
      <c r="VHD587" s="68"/>
      <c r="VHE587" s="68"/>
      <c r="VHF587" s="68"/>
      <c r="VHG587" s="68"/>
      <c r="VHH587" s="68"/>
      <c r="VHI587" s="68"/>
      <c r="VHJ587" s="68"/>
      <c r="VHK587" s="68"/>
      <c r="VHL587" s="68"/>
      <c r="VHM587" s="68"/>
      <c r="VHN587" s="68"/>
      <c r="VHO587" s="68"/>
      <c r="VHP587" s="68"/>
      <c r="VHQ587" s="68"/>
      <c r="VHR587" s="68"/>
      <c r="VHS587" s="68"/>
      <c r="VHT587" s="68"/>
      <c r="VHU587" s="68"/>
      <c r="VHV587" s="68"/>
      <c r="VHW587" s="68"/>
      <c r="VHX587" s="68"/>
      <c r="VHY587" s="68"/>
      <c r="VHZ587" s="68"/>
      <c r="VIA587" s="68"/>
      <c r="VIB587" s="68"/>
      <c r="VIC587" s="68"/>
      <c r="VID587" s="68"/>
      <c r="VIE587" s="68"/>
      <c r="VIF587" s="68"/>
      <c r="VIG587" s="68"/>
      <c r="VIH587" s="68"/>
      <c r="VII587" s="68"/>
      <c r="VIJ587" s="68"/>
      <c r="VIK587" s="68"/>
      <c r="VIL587" s="68"/>
      <c r="VIM587" s="68"/>
      <c r="VIN587" s="68"/>
      <c r="VIO587" s="68"/>
      <c r="VIP587" s="68"/>
      <c r="VIQ587" s="68"/>
      <c r="VIR587" s="68"/>
      <c r="VIS587" s="68"/>
      <c r="VIT587" s="68"/>
      <c r="VIU587" s="68"/>
      <c r="VIV587" s="68"/>
      <c r="VIW587" s="68"/>
      <c r="VIX587" s="68"/>
      <c r="VIY587" s="68"/>
      <c r="VIZ587" s="68"/>
      <c r="VJA587" s="68"/>
      <c r="VJB587" s="68"/>
      <c r="VJC587" s="68"/>
      <c r="VJD587" s="68"/>
      <c r="VJE587" s="68"/>
      <c r="VJF587" s="68"/>
      <c r="VJG587" s="68"/>
      <c r="VJH587" s="68"/>
      <c r="VJI587" s="68"/>
      <c r="VJJ587" s="68"/>
      <c r="VJK587" s="68"/>
      <c r="VJL587" s="68"/>
      <c r="VJM587" s="68"/>
      <c r="VJN587" s="68"/>
      <c r="VJO587" s="68"/>
      <c r="VJP587" s="68"/>
      <c r="VJQ587" s="68"/>
      <c r="VJR587" s="68"/>
      <c r="VJS587" s="68"/>
      <c r="VJT587" s="68"/>
      <c r="VJU587" s="68"/>
      <c r="VJV587" s="68"/>
      <c r="VJW587" s="68"/>
      <c r="VJX587" s="68"/>
      <c r="VJY587" s="68"/>
      <c r="VJZ587" s="68"/>
      <c r="VKA587" s="68"/>
      <c r="VKB587" s="68"/>
      <c r="VKC587" s="68"/>
      <c r="VKD587" s="68"/>
      <c r="VKE587" s="68"/>
      <c r="VKF587" s="68"/>
      <c r="VKG587" s="68"/>
      <c r="VKH587" s="68"/>
      <c r="VKI587" s="68"/>
      <c r="VKJ587" s="68"/>
      <c r="VKK587" s="68"/>
      <c r="VKL587" s="68"/>
      <c r="VKM587" s="68"/>
      <c r="VKN587" s="68"/>
      <c r="VKO587" s="68"/>
      <c r="VKP587" s="68"/>
      <c r="VKQ587" s="68"/>
      <c r="VKR587" s="68"/>
      <c r="VKS587" s="68"/>
      <c r="VKT587" s="68"/>
      <c r="VKU587" s="68"/>
      <c r="VKV587" s="68"/>
      <c r="VKW587" s="68"/>
      <c r="VKX587" s="68"/>
      <c r="VKY587" s="68"/>
      <c r="VKZ587" s="68"/>
      <c r="VLA587" s="68"/>
      <c r="VLB587" s="68"/>
      <c r="VLC587" s="68"/>
      <c r="VLD587" s="68"/>
      <c r="VLE587" s="68"/>
      <c r="VLF587" s="68"/>
      <c r="VLG587" s="68"/>
      <c r="VLH587" s="68"/>
      <c r="VLI587" s="68"/>
      <c r="VLJ587" s="68"/>
      <c r="VLK587" s="68"/>
      <c r="VLL587" s="68"/>
      <c r="VLM587" s="68"/>
      <c r="VLN587" s="68"/>
      <c r="VLO587" s="68"/>
      <c r="VLP587" s="68"/>
      <c r="VLQ587" s="68"/>
      <c r="VLR587" s="68"/>
      <c r="VLS587" s="68"/>
      <c r="VLT587" s="68"/>
      <c r="VLU587" s="68"/>
      <c r="VLV587" s="68"/>
      <c r="VLW587" s="68"/>
      <c r="VLX587" s="68"/>
      <c r="VLY587" s="68"/>
      <c r="VLZ587" s="68"/>
      <c r="VMA587" s="68"/>
      <c r="VMB587" s="68"/>
      <c r="VMC587" s="68"/>
      <c r="VMD587" s="68"/>
      <c r="VME587" s="68"/>
      <c r="VMF587" s="68"/>
      <c r="VMG587" s="68"/>
      <c r="VMH587" s="68"/>
      <c r="VMI587" s="68"/>
      <c r="VMJ587" s="68"/>
      <c r="VMK587" s="68"/>
      <c r="VML587" s="68"/>
      <c r="VMM587" s="68"/>
      <c r="VMN587" s="68"/>
      <c r="VMO587" s="68"/>
      <c r="VMP587" s="68"/>
      <c r="VMQ587" s="68"/>
      <c r="VMR587" s="68"/>
      <c r="VMS587" s="68"/>
      <c r="VMT587" s="68"/>
      <c r="VMU587" s="68"/>
      <c r="VMV587" s="68"/>
      <c r="VMW587" s="68"/>
      <c r="VMX587" s="68"/>
      <c r="VMY587" s="68"/>
      <c r="VMZ587" s="68"/>
      <c r="VNA587" s="68"/>
      <c r="VNB587" s="68"/>
      <c r="VNC587" s="68"/>
      <c r="VND587" s="68"/>
      <c r="VNE587" s="68"/>
      <c r="VNF587" s="68"/>
      <c r="VNG587" s="68"/>
      <c r="VNH587" s="68"/>
      <c r="VNI587" s="68"/>
      <c r="VNJ587" s="68"/>
      <c r="VNK587" s="68"/>
      <c r="VNL587" s="68"/>
      <c r="VNM587" s="68"/>
      <c r="VNN587" s="68"/>
      <c r="VNO587" s="68"/>
      <c r="VNP587" s="68"/>
      <c r="VNQ587" s="68"/>
      <c r="VNR587" s="68"/>
      <c r="VNS587" s="68"/>
      <c r="VNT587" s="68"/>
      <c r="VNU587" s="68"/>
      <c r="VNV587" s="68"/>
      <c r="VNW587" s="68"/>
      <c r="VNX587" s="68"/>
      <c r="VNY587" s="68"/>
      <c r="VNZ587" s="68"/>
      <c r="VOA587" s="68"/>
      <c r="VOB587" s="68"/>
      <c r="VOC587" s="68"/>
      <c r="VOD587" s="68"/>
      <c r="VOE587" s="68"/>
      <c r="VOF587" s="68"/>
      <c r="VOG587" s="68"/>
      <c r="VOH587" s="68"/>
      <c r="VOI587" s="68"/>
      <c r="VOJ587" s="68"/>
      <c r="VOK587" s="68"/>
      <c r="VOL587" s="68"/>
      <c r="VOM587" s="68"/>
      <c r="VON587" s="68"/>
      <c r="VOO587" s="68"/>
      <c r="VOP587" s="68"/>
      <c r="VOQ587" s="68"/>
      <c r="VOR587" s="68"/>
      <c r="VOS587" s="68"/>
      <c r="VOT587" s="68"/>
      <c r="VOU587" s="68"/>
      <c r="VOV587" s="68"/>
      <c r="VOW587" s="68"/>
      <c r="VOX587" s="68"/>
      <c r="VOY587" s="68"/>
      <c r="VOZ587" s="68"/>
      <c r="VPA587" s="68"/>
      <c r="VPB587" s="68"/>
      <c r="VPC587" s="68"/>
      <c r="VPD587" s="68"/>
      <c r="VPE587" s="68"/>
      <c r="VPF587" s="68"/>
      <c r="VPG587" s="68"/>
      <c r="VPH587" s="68"/>
      <c r="VPI587" s="68"/>
      <c r="VPJ587" s="68"/>
      <c r="VPK587" s="68"/>
      <c r="VPL587" s="68"/>
      <c r="VPM587" s="68"/>
      <c r="VPN587" s="68"/>
      <c r="VPO587" s="68"/>
      <c r="VPP587" s="68"/>
      <c r="VPQ587" s="68"/>
      <c r="VPR587" s="68"/>
      <c r="VPS587" s="68"/>
      <c r="VPT587" s="68"/>
      <c r="VPU587" s="68"/>
      <c r="VPV587" s="68"/>
      <c r="VPW587" s="68"/>
      <c r="VPX587" s="68"/>
      <c r="VPY587" s="68"/>
      <c r="VPZ587" s="68"/>
      <c r="VQA587" s="68"/>
      <c r="VQB587" s="68"/>
      <c r="VQC587" s="68"/>
      <c r="VQD587" s="68"/>
      <c r="VQE587" s="68"/>
      <c r="VQF587" s="68"/>
      <c r="VQG587" s="68"/>
      <c r="VQH587" s="68"/>
      <c r="VQI587" s="68"/>
      <c r="VQJ587" s="68"/>
      <c r="VQK587" s="68"/>
      <c r="VQL587" s="68"/>
      <c r="VQM587" s="68"/>
      <c r="VQN587" s="68"/>
      <c r="VQO587" s="68"/>
      <c r="VQP587" s="68"/>
      <c r="VQQ587" s="68"/>
      <c r="VQR587" s="68"/>
      <c r="VQS587" s="68"/>
      <c r="VQT587" s="68"/>
      <c r="VQU587" s="68"/>
      <c r="VQV587" s="68"/>
      <c r="VQW587" s="68"/>
      <c r="VQX587" s="68"/>
      <c r="VQY587" s="68"/>
      <c r="VQZ587" s="68"/>
      <c r="VRA587" s="68"/>
      <c r="VRB587" s="68"/>
      <c r="VRC587" s="68"/>
      <c r="VRD587" s="68"/>
      <c r="VRE587" s="68"/>
      <c r="VRF587" s="68"/>
      <c r="VRG587" s="68"/>
      <c r="VRH587" s="68"/>
      <c r="VRI587" s="68"/>
      <c r="VRJ587" s="68"/>
      <c r="VRK587" s="68"/>
      <c r="VRL587" s="68"/>
      <c r="VRM587" s="68"/>
      <c r="VRN587" s="68"/>
      <c r="VRO587" s="68"/>
      <c r="VRP587" s="68"/>
      <c r="VRQ587" s="68"/>
      <c r="VRR587" s="68"/>
      <c r="VRS587" s="68"/>
      <c r="VRT587" s="68"/>
      <c r="VRU587" s="68"/>
      <c r="VRV587" s="68"/>
      <c r="VRW587" s="68"/>
      <c r="VRX587" s="68"/>
      <c r="VRY587" s="68"/>
      <c r="VRZ587" s="68"/>
      <c r="VSA587" s="68"/>
      <c r="VSB587" s="68"/>
      <c r="VSC587" s="68"/>
      <c r="VSD587" s="68"/>
      <c r="VSE587" s="68"/>
      <c r="VSF587" s="68"/>
      <c r="VSG587" s="68"/>
      <c r="VSH587" s="68"/>
      <c r="VSI587" s="68"/>
      <c r="VSJ587" s="68"/>
      <c r="VSK587" s="68"/>
      <c r="VSL587" s="68"/>
      <c r="VSM587" s="68"/>
      <c r="VSN587" s="68"/>
      <c r="VSO587" s="68"/>
      <c r="VSP587" s="68"/>
      <c r="VSQ587" s="68"/>
      <c r="VSR587" s="68"/>
      <c r="VSS587" s="68"/>
      <c r="VST587" s="68"/>
      <c r="VSU587" s="68"/>
      <c r="VSV587" s="68"/>
      <c r="VSW587" s="68"/>
      <c r="VSX587" s="68"/>
      <c r="VSY587" s="68"/>
      <c r="VSZ587" s="68"/>
      <c r="VTA587" s="68"/>
      <c r="VTB587" s="68"/>
      <c r="VTC587" s="68"/>
      <c r="VTD587" s="68"/>
      <c r="VTE587" s="68"/>
      <c r="VTF587" s="68"/>
      <c r="VTG587" s="68"/>
      <c r="VTH587" s="68"/>
      <c r="VTI587" s="68"/>
      <c r="VTJ587" s="68"/>
      <c r="VTK587" s="68"/>
      <c r="VTL587" s="68"/>
      <c r="VTM587" s="68"/>
      <c r="VTN587" s="68"/>
      <c r="VTO587" s="68"/>
      <c r="VTP587" s="68"/>
      <c r="VTQ587" s="68"/>
      <c r="VTR587" s="68"/>
      <c r="VTS587" s="68"/>
      <c r="VTT587" s="68"/>
      <c r="VTU587" s="68"/>
      <c r="VTV587" s="68"/>
      <c r="VTW587" s="68"/>
      <c r="VTX587" s="68"/>
      <c r="VTY587" s="68"/>
      <c r="VTZ587" s="68"/>
      <c r="VUA587" s="68"/>
      <c r="VUB587" s="68"/>
      <c r="VUC587" s="68"/>
      <c r="VUD587" s="68"/>
      <c r="VUE587" s="68"/>
      <c r="VUF587" s="68"/>
      <c r="VUG587" s="68"/>
      <c r="VUH587" s="68"/>
      <c r="VUI587" s="68"/>
      <c r="VUJ587" s="68"/>
      <c r="VUK587" s="68"/>
      <c r="VUL587" s="68"/>
      <c r="VUM587" s="68"/>
      <c r="VUN587" s="68"/>
      <c r="VUO587" s="68"/>
      <c r="VUP587" s="68"/>
      <c r="VUQ587" s="68"/>
      <c r="VUR587" s="68"/>
      <c r="VUS587" s="68"/>
      <c r="VUT587" s="68"/>
      <c r="VUU587" s="68"/>
      <c r="VUV587" s="68"/>
      <c r="VUW587" s="68"/>
      <c r="VUX587" s="68"/>
      <c r="VUY587" s="68"/>
      <c r="VUZ587" s="68"/>
      <c r="VVA587" s="68"/>
      <c r="VVB587" s="68"/>
      <c r="VVC587" s="68"/>
      <c r="VVD587" s="68"/>
      <c r="VVE587" s="68"/>
      <c r="VVF587" s="68"/>
      <c r="VVG587" s="68"/>
      <c r="VVH587" s="68"/>
      <c r="VVI587" s="68"/>
      <c r="VVJ587" s="68"/>
      <c r="VVK587" s="68"/>
      <c r="VVL587" s="68"/>
      <c r="VVM587" s="68"/>
      <c r="VVN587" s="68"/>
      <c r="VVO587" s="68"/>
      <c r="VVP587" s="68"/>
      <c r="VVQ587" s="68"/>
      <c r="VVR587" s="68"/>
      <c r="VVS587" s="68"/>
      <c r="VVT587" s="68"/>
      <c r="VVU587" s="68"/>
      <c r="VVV587" s="68"/>
      <c r="VVW587" s="68"/>
      <c r="VVX587" s="68"/>
      <c r="VVY587" s="68"/>
      <c r="VVZ587" s="68"/>
      <c r="VWA587" s="68"/>
      <c r="VWB587" s="68"/>
      <c r="VWC587" s="68"/>
      <c r="VWD587" s="68"/>
      <c r="VWE587" s="68"/>
      <c r="VWF587" s="68"/>
      <c r="VWG587" s="68"/>
      <c r="VWH587" s="68"/>
      <c r="VWI587" s="68"/>
      <c r="VWJ587" s="68"/>
      <c r="VWK587" s="68"/>
      <c r="VWL587" s="68"/>
      <c r="VWM587" s="68"/>
      <c r="VWN587" s="68"/>
      <c r="VWO587" s="68"/>
      <c r="VWP587" s="68"/>
      <c r="VWQ587" s="68"/>
      <c r="VWR587" s="68"/>
      <c r="VWS587" s="68"/>
      <c r="VWT587" s="68"/>
      <c r="VWU587" s="68"/>
      <c r="VWV587" s="68"/>
      <c r="VWW587" s="68"/>
      <c r="VWX587" s="68"/>
      <c r="VWY587" s="68"/>
      <c r="VWZ587" s="68"/>
      <c r="VXA587" s="68"/>
      <c r="VXB587" s="68"/>
      <c r="VXC587" s="68"/>
      <c r="VXD587" s="68"/>
      <c r="VXE587" s="68"/>
      <c r="VXF587" s="68"/>
      <c r="VXG587" s="68"/>
      <c r="VXH587" s="68"/>
      <c r="VXI587" s="68"/>
      <c r="VXJ587" s="68"/>
      <c r="VXK587" s="68"/>
      <c r="VXL587" s="68"/>
      <c r="VXM587" s="68"/>
      <c r="VXN587" s="68"/>
      <c r="VXO587" s="68"/>
      <c r="VXP587" s="68"/>
      <c r="VXQ587" s="68"/>
      <c r="VXR587" s="68"/>
      <c r="VXS587" s="68"/>
      <c r="VXT587" s="68"/>
      <c r="VXU587" s="68"/>
      <c r="VXV587" s="68"/>
      <c r="VXW587" s="68"/>
      <c r="VXX587" s="68"/>
      <c r="VXY587" s="68"/>
      <c r="VXZ587" s="68"/>
      <c r="VYA587" s="68"/>
      <c r="VYB587" s="68"/>
      <c r="VYC587" s="68"/>
      <c r="VYD587" s="68"/>
      <c r="VYE587" s="68"/>
      <c r="VYF587" s="68"/>
      <c r="VYG587" s="68"/>
      <c r="VYH587" s="68"/>
      <c r="VYI587" s="68"/>
      <c r="VYJ587" s="68"/>
      <c r="VYK587" s="68"/>
      <c r="VYL587" s="68"/>
      <c r="VYM587" s="68"/>
      <c r="VYN587" s="68"/>
      <c r="VYO587" s="68"/>
      <c r="VYP587" s="68"/>
      <c r="VYQ587" s="68"/>
      <c r="VYR587" s="68"/>
      <c r="VYS587" s="68"/>
      <c r="VYT587" s="68"/>
      <c r="VYU587" s="68"/>
      <c r="VYV587" s="68"/>
      <c r="VYW587" s="68"/>
      <c r="VYX587" s="68"/>
      <c r="VYY587" s="68"/>
      <c r="VYZ587" s="68"/>
      <c r="VZA587" s="68"/>
      <c r="VZB587" s="68"/>
      <c r="VZC587" s="68"/>
      <c r="VZD587" s="68"/>
      <c r="VZE587" s="68"/>
      <c r="VZF587" s="68"/>
      <c r="VZG587" s="68"/>
      <c r="VZH587" s="68"/>
      <c r="VZI587" s="68"/>
      <c r="VZJ587" s="68"/>
      <c r="VZK587" s="68"/>
      <c r="VZL587" s="68"/>
      <c r="VZM587" s="68"/>
      <c r="VZN587" s="68"/>
      <c r="VZO587" s="68"/>
      <c r="VZP587" s="68"/>
      <c r="VZQ587" s="68"/>
      <c r="VZR587" s="68"/>
      <c r="VZS587" s="68"/>
      <c r="VZT587" s="68"/>
      <c r="VZU587" s="68"/>
      <c r="VZV587" s="68"/>
      <c r="VZW587" s="68"/>
      <c r="VZX587" s="68"/>
      <c r="VZY587" s="68"/>
      <c r="VZZ587" s="68"/>
      <c r="WAA587" s="68"/>
      <c r="WAB587" s="68"/>
      <c r="WAC587" s="68"/>
      <c r="WAD587" s="68"/>
      <c r="WAE587" s="68"/>
      <c r="WAF587" s="68"/>
      <c r="WAG587" s="68"/>
      <c r="WAH587" s="68"/>
      <c r="WAI587" s="68"/>
      <c r="WAJ587" s="68"/>
      <c r="WAK587" s="68"/>
      <c r="WAL587" s="68"/>
      <c r="WAM587" s="68"/>
      <c r="WAN587" s="68"/>
      <c r="WAO587" s="68"/>
      <c r="WAP587" s="68"/>
      <c r="WAQ587" s="68"/>
      <c r="WAR587" s="68"/>
      <c r="WAS587" s="68"/>
      <c r="WAT587" s="68"/>
      <c r="WAU587" s="68"/>
      <c r="WAV587" s="68"/>
      <c r="WAW587" s="68"/>
      <c r="WAX587" s="68"/>
      <c r="WAY587" s="68"/>
      <c r="WAZ587" s="68"/>
      <c r="WBA587" s="68"/>
      <c r="WBB587" s="68"/>
      <c r="WBC587" s="68"/>
      <c r="WBD587" s="68"/>
      <c r="WBE587" s="68"/>
      <c r="WBF587" s="68"/>
      <c r="WBG587" s="68"/>
      <c r="WBH587" s="68"/>
      <c r="WBI587" s="68"/>
      <c r="WBJ587" s="68"/>
      <c r="WBK587" s="68"/>
      <c r="WBL587" s="68"/>
      <c r="WBM587" s="68"/>
      <c r="WBN587" s="68"/>
      <c r="WBO587" s="68"/>
      <c r="WBP587" s="68"/>
      <c r="WBQ587" s="68"/>
      <c r="WBR587" s="68"/>
      <c r="WBS587" s="68"/>
      <c r="WBT587" s="68"/>
      <c r="WBU587" s="68"/>
      <c r="WBV587" s="68"/>
      <c r="WBW587" s="68"/>
      <c r="WBX587" s="68"/>
      <c r="WBY587" s="68"/>
      <c r="WBZ587" s="68"/>
      <c r="WCA587" s="68"/>
      <c r="WCB587" s="68"/>
      <c r="WCC587" s="68"/>
      <c r="WCD587" s="68"/>
      <c r="WCE587" s="68"/>
      <c r="WCF587" s="68"/>
      <c r="WCG587" s="68"/>
      <c r="WCH587" s="68"/>
      <c r="WCI587" s="68"/>
      <c r="WCJ587" s="68"/>
      <c r="WCK587" s="68"/>
      <c r="WCL587" s="68"/>
      <c r="WCM587" s="68"/>
      <c r="WCN587" s="68"/>
      <c r="WCO587" s="68"/>
      <c r="WCP587" s="68"/>
      <c r="WCQ587" s="68"/>
      <c r="WCR587" s="68"/>
      <c r="WCS587" s="68"/>
      <c r="WCT587" s="68"/>
      <c r="WCU587" s="68"/>
      <c r="WCV587" s="68"/>
      <c r="WCW587" s="68"/>
      <c r="WCX587" s="68"/>
      <c r="WCY587" s="68"/>
      <c r="WCZ587" s="68"/>
      <c r="WDA587" s="68"/>
      <c r="WDB587" s="68"/>
      <c r="WDC587" s="68"/>
      <c r="WDD587" s="68"/>
      <c r="WDE587" s="68"/>
      <c r="WDF587" s="68"/>
      <c r="WDG587" s="68"/>
      <c r="WDH587" s="68"/>
      <c r="WDI587" s="68"/>
      <c r="WDJ587" s="68"/>
      <c r="WDK587" s="68"/>
      <c r="WDL587" s="68"/>
      <c r="WDM587" s="68"/>
      <c r="WDN587" s="68"/>
      <c r="WDO587" s="68"/>
      <c r="WDP587" s="68"/>
      <c r="WDQ587" s="68"/>
      <c r="WDR587" s="68"/>
      <c r="WDS587" s="68"/>
      <c r="WDT587" s="68"/>
      <c r="WDU587" s="68"/>
      <c r="WDV587" s="68"/>
      <c r="WDW587" s="68"/>
      <c r="WDX587" s="68"/>
      <c r="WDY587" s="68"/>
      <c r="WDZ587" s="68"/>
      <c r="WEA587" s="68"/>
      <c r="WEB587" s="68"/>
      <c r="WEC587" s="68"/>
      <c r="WED587" s="68"/>
      <c r="WEE587" s="68"/>
      <c r="WEF587" s="68"/>
      <c r="WEG587" s="68"/>
      <c r="WEH587" s="68"/>
      <c r="WEI587" s="68"/>
      <c r="WEJ587" s="68"/>
      <c r="WEK587" s="68"/>
      <c r="WEL587" s="68"/>
      <c r="WEM587" s="68"/>
      <c r="WEN587" s="68"/>
      <c r="WEO587" s="68"/>
      <c r="WEP587" s="68"/>
      <c r="WEQ587" s="68"/>
      <c r="WER587" s="68"/>
      <c r="WES587" s="68"/>
      <c r="WET587" s="68"/>
      <c r="WEU587" s="68"/>
      <c r="WEV587" s="68"/>
      <c r="WEW587" s="68"/>
      <c r="WEX587" s="68"/>
      <c r="WEY587" s="68"/>
      <c r="WEZ587" s="68"/>
      <c r="WFA587" s="68"/>
      <c r="WFB587" s="68"/>
      <c r="WFC587" s="68"/>
      <c r="WFD587" s="68"/>
      <c r="WFE587" s="68"/>
      <c r="WFF587" s="68"/>
      <c r="WFG587" s="68"/>
      <c r="WFH587" s="68"/>
      <c r="WFI587" s="68"/>
      <c r="WFJ587" s="68"/>
      <c r="WFK587" s="68"/>
      <c r="WFL587" s="68"/>
      <c r="WFM587" s="68"/>
      <c r="WFN587" s="68"/>
      <c r="WFO587" s="68"/>
      <c r="WFP587" s="68"/>
      <c r="WFQ587" s="68"/>
      <c r="WFR587" s="68"/>
      <c r="WFS587" s="68"/>
      <c r="WFT587" s="68"/>
      <c r="WFU587" s="68"/>
      <c r="WFV587" s="68"/>
      <c r="WFW587" s="68"/>
      <c r="WFX587" s="68"/>
      <c r="WFY587" s="68"/>
      <c r="WFZ587" s="68"/>
      <c r="WGA587" s="68"/>
      <c r="WGB587" s="68"/>
      <c r="WGC587" s="68"/>
      <c r="WGD587" s="68"/>
      <c r="WGE587" s="68"/>
      <c r="WGF587" s="68"/>
      <c r="WGG587" s="68"/>
      <c r="WGH587" s="68"/>
      <c r="WGI587" s="68"/>
      <c r="WGJ587" s="68"/>
      <c r="WGK587" s="68"/>
      <c r="WGL587" s="68"/>
      <c r="WGM587" s="68"/>
      <c r="WGN587" s="68"/>
      <c r="WGO587" s="68"/>
      <c r="WGP587" s="68"/>
      <c r="WGQ587" s="68"/>
      <c r="WGR587" s="68"/>
      <c r="WGS587" s="68"/>
      <c r="WGT587" s="68"/>
      <c r="WGU587" s="68"/>
      <c r="WGV587" s="68"/>
      <c r="WGW587" s="68"/>
      <c r="WGX587" s="68"/>
      <c r="WGY587" s="68"/>
      <c r="WGZ587" s="68"/>
      <c r="WHA587" s="68"/>
      <c r="WHB587" s="68"/>
      <c r="WHC587" s="68"/>
      <c r="WHD587" s="68"/>
      <c r="WHE587" s="68"/>
      <c r="WHF587" s="68"/>
      <c r="WHG587" s="68"/>
      <c r="WHH587" s="68"/>
      <c r="WHI587" s="68"/>
      <c r="WHJ587" s="68"/>
      <c r="WHK587" s="68"/>
      <c r="WHL587" s="68"/>
      <c r="WHM587" s="68"/>
      <c r="WHN587" s="68"/>
      <c r="WHO587" s="68"/>
      <c r="WHP587" s="68"/>
      <c r="WHQ587" s="68"/>
      <c r="WHR587" s="68"/>
      <c r="WHS587" s="68"/>
      <c r="WHT587" s="68"/>
      <c r="WHU587" s="68"/>
      <c r="WHV587" s="68"/>
      <c r="WHW587" s="68"/>
      <c r="WHX587" s="68"/>
      <c r="WHY587" s="68"/>
      <c r="WHZ587" s="68"/>
      <c r="WIA587" s="68"/>
      <c r="WIB587" s="68"/>
      <c r="WIC587" s="68"/>
      <c r="WID587" s="68"/>
      <c r="WIE587" s="68"/>
      <c r="WIF587" s="68"/>
      <c r="WIG587" s="68"/>
      <c r="WIH587" s="68"/>
      <c r="WII587" s="68"/>
      <c r="WIJ587" s="68"/>
      <c r="WIK587" s="68"/>
      <c r="WIL587" s="68"/>
      <c r="WIM587" s="68"/>
      <c r="WIN587" s="68"/>
      <c r="WIO587" s="68"/>
      <c r="WIP587" s="68"/>
      <c r="WIQ587" s="68"/>
      <c r="WIR587" s="68"/>
      <c r="WIS587" s="68"/>
      <c r="WIT587" s="68"/>
      <c r="WIU587" s="68"/>
      <c r="WIV587" s="68"/>
      <c r="WIW587" s="68"/>
      <c r="WIX587" s="68"/>
      <c r="WIY587" s="68"/>
      <c r="WIZ587" s="68"/>
      <c r="WJA587" s="68"/>
      <c r="WJB587" s="68"/>
      <c r="WJC587" s="68"/>
      <c r="WJD587" s="68"/>
      <c r="WJE587" s="68"/>
      <c r="WJF587" s="68"/>
      <c r="WJG587" s="68"/>
      <c r="WJH587" s="68"/>
      <c r="WJI587" s="68"/>
      <c r="WJJ587" s="68"/>
      <c r="WJK587" s="68"/>
      <c r="WJL587" s="68"/>
      <c r="WJM587" s="68"/>
      <c r="WJN587" s="68"/>
      <c r="WJO587" s="68"/>
      <c r="WJP587" s="68"/>
      <c r="WJQ587" s="68"/>
      <c r="WJR587" s="68"/>
      <c r="WJS587" s="68"/>
      <c r="WJT587" s="68"/>
      <c r="WJU587" s="68"/>
      <c r="WJV587" s="68"/>
      <c r="WJW587" s="68"/>
      <c r="WJX587" s="68"/>
      <c r="WJY587" s="68"/>
      <c r="WJZ587" s="68"/>
      <c r="WKA587" s="68"/>
      <c r="WKB587" s="68"/>
      <c r="WKC587" s="68"/>
      <c r="WKD587" s="68"/>
      <c r="WKE587" s="68"/>
      <c r="WKF587" s="68"/>
      <c r="WKG587" s="68"/>
      <c r="WKH587" s="68"/>
      <c r="WKI587" s="68"/>
      <c r="WKJ587" s="68"/>
      <c r="WKK587" s="68"/>
      <c r="WKL587" s="68"/>
      <c r="WKM587" s="68"/>
      <c r="WKN587" s="68"/>
      <c r="WKO587" s="68"/>
      <c r="WKP587" s="68"/>
      <c r="WKQ587" s="68"/>
      <c r="WKR587" s="68"/>
      <c r="WKS587" s="68"/>
      <c r="WKT587" s="68"/>
      <c r="WKU587" s="68"/>
      <c r="WKV587" s="68"/>
      <c r="WKW587" s="68"/>
      <c r="WKX587" s="68"/>
      <c r="WKY587" s="68"/>
      <c r="WKZ587" s="68"/>
      <c r="WLA587" s="68"/>
      <c r="WLB587" s="68"/>
      <c r="WLC587" s="68"/>
      <c r="WLD587" s="68"/>
      <c r="WLE587" s="68"/>
      <c r="WLF587" s="68"/>
      <c r="WLG587" s="68"/>
      <c r="WLH587" s="68"/>
      <c r="WLI587" s="68"/>
      <c r="WLJ587" s="68"/>
      <c r="WLK587" s="68"/>
      <c r="WLL587" s="68"/>
      <c r="WLM587" s="68"/>
      <c r="WLN587" s="68"/>
      <c r="WLO587" s="68"/>
      <c r="WLP587" s="68"/>
      <c r="WLQ587" s="68"/>
      <c r="WLR587" s="68"/>
      <c r="WLS587" s="68"/>
      <c r="WLT587" s="68"/>
      <c r="WLU587" s="68"/>
      <c r="WLV587" s="68"/>
      <c r="WLW587" s="68"/>
      <c r="WLX587" s="68"/>
      <c r="WLY587" s="68"/>
      <c r="WLZ587" s="68"/>
      <c r="WMA587" s="68"/>
      <c r="WMB587" s="68"/>
      <c r="WMC587" s="68"/>
      <c r="WMD587" s="68"/>
      <c r="WME587" s="68"/>
      <c r="WMF587" s="68"/>
      <c r="WMG587" s="68"/>
      <c r="WMH587" s="68"/>
      <c r="WMI587" s="68"/>
      <c r="WMJ587" s="68"/>
      <c r="WMK587" s="68"/>
      <c r="WML587" s="68"/>
      <c r="WMM587" s="68"/>
      <c r="WMN587" s="68"/>
      <c r="WMO587" s="68"/>
      <c r="WMP587" s="68"/>
      <c r="WMQ587" s="68"/>
      <c r="WMR587" s="68"/>
      <c r="WMS587" s="68"/>
      <c r="WMT587" s="68"/>
      <c r="WMU587" s="68"/>
      <c r="WMV587" s="68"/>
      <c r="WMW587" s="68"/>
      <c r="WMX587" s="68"/>
      <c r="WMY587" s="68"/>
      <c r="WMZ587" s="68"/>
      <c r="WNA587" s="68"/>
      <c r="WNB587" s="68"/>
      <c r="WNC587" s="68"/>
      <c r="WND587" s="68"/>
      <c r="WNE587" s="68"/>
      <c r="WNF587" s="68"/>
      <c r="WNG587" s="68"/>
      <c r="WNH587" s="68"/>
      <c r="WNI587" s="68"/>
      <c r="WNJ587" s="68"/>
      <c r="WNK587" s="68"/>
      <c r="WNL587" s="68"/>
      <c r="WNM587" s="68"/>
      <c r="WNN587" s="68"/>
      <c r="WNO587" s="68"/>
      <c r="WNP587" s="68"/>
      <c r="WNQ587" s="68"/>
      <c r="WNR587" s="68"/>
      <c r="WNS587" s="68"/>
      <c r="WNT587" s="68"/>
      <c r="WNU587" s="68"/>
      <c r="WNV587" s="68"/>
      <c r="WNW587" s="68"/>
      <c r="WNX587" s="68"/>
      <c r="WNY587" s="68"/>
      <c r="WNZ587" s="68"/>
      <c r="WOA587" s="68"/>
      <c r="WOB587" s="68"/>
      <c r="WOC587" s="68"/>
      <c r="WOD587" s="68"/>
      <c r="WOE587" s="68"/>
      <c r="WOF587" s="68"/>
      <c r="WOG587" s="68"/>
      <c r="WOH587" s="68"/>
      <c r="WOI587" s="68"/>
      <c r="WOJ587" s="68"/>
      <c r="WOK587" s="68"/>
      <c r="WOL587" s="68"/>
      <c r="WOM587" s="68"/>
      <c r="WON587" s="68"/>
      <c r="WOO587" s="68"/>
      <c r="WOP587" s="68"/>
      <c r="WOQ587" s="68"/>
      <c r="WOR587" s="68"/>
      <c r="WOS587" s="68"/>
      <c r="WOT587" s="68"/>
      <c r="WOU587" s="68"/>
      <c r="WOV587" s="68"/>
      <c r="WOW587" s="68"/>
      <c r="WOX587" s="68"/>
      <c r="WOY587" s="68"/>
      <c r="WOZ587" s="68"/>
      <c r="WPA587" s="68"/>
      <c r="WPB587" s="68"/>
      <c r="WPC587" s="68"/>
      <c r="WPD587" s="68"/>
      <c r="WPE587" s="68"/>
      <c r="WPF587" s="68"/>
      <c r="WPG587" s="68"/>
      <c r="WPH587" s="68"/>
      <c r="WPI587" s="68"/>
      <c r="WPJ587" s="68"/>
      <c r="WPK587" s="68"/>
      <c r="WPL587" s="68"/>
      <c r="WPM587" s="68"/>
      <c r="WPN587" s="68"/>
      <c r="WPO587" s="68"/>
      <c r="WPP587" s="68"/>
      <c r="WPQ587" s="68"/>
      <c r="WPR587" s="68"/>
      <c r="WPS587" s="68"/>
      <c r="WPT587" s="68"/>
      <c r="WPU587" s="68"/>
      <c r="WPV587" s="68"/>
      <c r="WPW587" s="68"/>
      <c r="WPX587" s="68"/>
      <c r="WPY587" s="68"/>
      <c r="WPZ587" s="68"/>
      <c r="WQA587" s="68"/>
      <c r="WQB587" s="68"/>
      <c r="WQC587" s="68"/>
      <c r="WQD587" s="68"/>
      <c r="WQE587" s="68"/>
      <c r="WQF587" s="68"/>
      <c r="WQG587" s="68"/>
      <c r="WQH587" s="68"/>
      <c r="WQI587" s="68"/>
      <c r="WQJ587" s="68"/>
      <c r="WQK587" s="68"/>
      <c r="WQL587" s="68"/>
      <c r="WQM587" s="68"/>
      <c r="WQN587" s="68"/>
      <c r="WQO587" s="68"/>
      <c r="WQP587" s="68"/>
      <c r="WQQ587" s="68"/>
      <c r="WQR587" s="68"/>
      <c r="WQS587" s="68"/>
      <c r="WQT587" s="68"/>
      <c r="WQU587" s="68"/>
      <c r="WQV587" s="68"/>
      <c r="WQW587" s="68"/>
      <c r="WQX587" s="68"/>
      <c r="WQY587" s="68"/>
      <c r="WQZ587" s="68"/>
      <c r="WRA587" s="68"/>
      <c r="WRB587" s="68"/>
      <c r="WRC587" s="68"/>
      <c r="WRD587" s="68"/>
      <c r="WRE587" s="68"/>
      <c r="WRF587" s="68"/>
      <c r="WRG587" s="68"/>
      <c r="WRH587" s="68"/>
      <c r="WRI587" s="68"/>
      <c r="WRJ587" s="68"/>
      <c r="WRK587" s="68"/>
      <c r="WRL587" s="68"/>
      <c r="WRM587" s="68"/>
      <c r="WRN587" s="68"/>
      <c r="WRO587" s="68"/>
      <c r="WRP587" s="68"/>
      <c r="WRQ587" s="68"/>
      <c r="WRR587" s="68"/>
      <c r="WRS587" s="68"/>
      <c r="WRT587" s="68"/>
      <c r="WRU587" s="68"/>
      <c r="WRV587" s="68"/>
      <c r="WRW587" s="68"/>
      <c r="WRX587" s="68"/>
      <c r="WRY587" s="68"/>
      <c r="WRZ587" s="68"/>
      <c r="WSA587" s="68"/>
      <c r="WSB587" s="68"/>
      <c r="WSC587" s="68"/>
      <c r="WSD587" s="68"/>
      <c r="WSE587" s="68"/>
      <c r="WSF587" s="68"/>
      <c r="WSG587" s="68"/>
      <c r="WSH587" s="68"/>
      <c r="WSI587" s="68"/>
      <c r="WSJ587" s="68"/>
      <c r="WSK587" s="68"/>
      <c r="WSL587" s="68"/>
      <c r="WSM587" s="68"/>
      <c r="WSN587" s="68"/>
      <c r="WSO587" s="68"/>
      <c r="WSP587" s="68"/>
      <c r="WSQ587" s="68"/>
      <c r="WSR587" s="68"/>
      <c r="WSS587" s="68"/>
      <c r="WST587" s="68"/>
      <c r="WSU587" s="68"/>
      <c r="WSV587" s="68"/>
      <c r="WSW587" s="68"/>
      <c r="WSX587" s="68"/>
      <c r="WSY587" s="68"/>
      <c r="WSZ587" s="68"/>
      <c r="WTA587" s="68"/>
      <c r="WTB587" s="68"/>
      <c r="WTC587" s="68"/>
      <c r="WTD587" s="68"/>
      <c r="WTE587" s="68"/>
      <c r="WTF587" s="68"/>
      <c r="WTG587" s="68"/>
      <c r="WTH587" s="68"/>
      <c r="WTI587" s="68"/>
      <c r="WTJ587" s="68"/>
      <c r="WTK587" s="68"/>
      <c r="WTL587" s="68"/>
      <c r="WTM587" s="68"/>
      <c r="WTN587" s="68"/>
      <c r="WTO587" s="68"/>
      <c r="WTP587" s="68"/>
      <c r="WTQ587" s="68"/>
      <c r="WTR587" s="68"/>
      <c r="WTS587" s="68"/>
      <c r="WTT587" s="68"/>
      <c r="WTU587" s="68"/>
      <c r="WTV587" s="68"/>
      <c r="WTW587" s="68"/>
      <c r="WTX587" s="68"/>
      <c r="WTY587" s="68"/>
      <c r="WTZ587" s="68"/>
      <c r="WUA587" s="68"/>
      <c r="WUB587" s="68"/>
      <c r="WUC587" s="68"/>
      <c r="WUD587" s="68"/>
      <c r="WUE587" s="68"/>
      <c r="WUF587" s="68"/>
      <c r="WUG587" s="68"/>
      <c r="WUH587" s="68"/>
      <c r="WUI587" s="68"/>
      <c r="WUJ587" s="68"/>
      <c r="WUK587" s="68"/>
      <c r="WUL587" s="68"/>
      <c r="WUM587" s="68"/>
      <c r="WUN587" s="68"/>
      <c r="WUO587" s="68"/>
      <c r="WUP587" s="68"/>
      <c r="WUQ587" s="68"/>
      <c r="WUR587" s="68"/>
      <c r="WUS587" s="68"/>
      <c r="WUT587" s="68"/>
      <c r="WUU587" s="68"/>
      <c r="WUV587" s="68"/>
      <c r="WUW587" s="68"/>
      <c r="WUX587" s="68"/>
      <c r="WUY587" s="68"/>
      <c r="WUZ587" s="68"/>
      <c r="WVA587" s="68"/>
      <c r="WVB587" s="68"/>
      <c r="WVC587" s="68"/>
      <c r="WVD587" s="68"/>
      <c r="WVE587" s="68"/>
      <c r="WVF587" s="68"/>
      <c r="WVG587" s="68"/>
      <c r="WVH587" s="68"/>
      <c r="WVI587" s="68"/>
      <c r="WVJ587" s="68"/>
      <c r="WVK587" s="68"/>
      <c r="WVL587" s="68"/>
      <c r="WVM587" s="68"/>
      <c r="WVN587" s="68"/>
      <c r="WVO587" s="68"/>
      <c r="WVP587" s="68"/>
      <c r="WVQ587" s="68"/>
      <c r="WVR587" s="68"/>
      <c r="WVS587" s="68"/>
      <c r="WVT587" s="68"/>
      <c r="WVU587" s="68"/>
      <c r="WVV587" s="68"/>
      <c r="WVW587" s="68"/>
      <c r="WVX587" s="68"/>
      <c r="WVY587" s="68"/>
      <c r="WVZ587" s="68"/>
      <c r="WWA587" s="68"/>
      <c r="WWB587" s="68"/>
      <c r="WWC587" s="68"/>
      <c r="WWD587" s="68"/>
      <c r="WWE587" s="68"/>
      <c r="WWF587" s="68"/>
      <c r="WWG587" s="68"/>
      <c r="WWH587" s="68"/>
      <c r="WWI587" s="68"/>
      <c r="WWJ587" s="68"/>
      <c r="WWK587" s="68"/>
      <c r="WWL587" s="68"/>
      <c r="WWM587" s="68"/>
      <c r="WWN587" s="68"/>
      <c r="WWO587" s="68"/>
      <c r="WWP587" s="68"/>
      <c r="WWQ587" s="68"/>
      <c r="WWR587" s="68"/>
      <c r="WWS587" s="68"/>
      <c r="WWT587" s="68"/>
      <c r="WWU587" s="68"/>
      <c r="WWV587" s="68"/>
      <c r="WWW587" s="68"/>
      <c r="WWX587" s="68"/>
      <c r="WWY587" s="68"/>
      <c r="WWZ587" s="68"/>
      <c r="WXA587" s="68"/>
      <c r="WXB587" s="68"/>
      <c r="WXC587" s="68"/>
      <c r="WXD587" s="68"/>
      <c r="WXE587" s="68"/>
      <c r="WXF587" s="68"/>
      <c r="WXG587" s="68"/>
      <c r="WXH587" s="68"/>
      <c r="WXI587" s="68"/>
      <c r="WXJ587" s="68"/>
      <c r="WXK587" s="68"/>
      <c r="WXL587" s="68"/>
      <c r="WXM587" s="68"/>
      <c r="WXN587" s="68"/>
      <c r="WXO587" s="68"/>
      <c r="WXP587" s="68"/>
      <c r="WXQ587" s="68"/>
      <c r="WXR587" s="68"/>
      <c r="WXS587" s="68"/>
      <c r="WXT587" s="68"/>
      <c r="WXU587" s="68"/>
      <c r="WXV587" s="68"/>
      <c r="WXW587" s="68"/>
      <c r="WXX587" s="68"/>
      <c r="WXY587" s="68"/>
      <c r="WXZ587" s="68"/>
      <c r="WYA587" s="68"/>
      <c r="WYB587" s="68"/>
      <c r="WYC587" s="68"/>
      <c r="WYD587" s="68"/>
      <c r="WYE587" s="68"/>
      <c r="WYF587" s="68"/>
      <c r="WYG587" s="68"/>
      <c r="WYH587" s="68"/>
      <c r="WYI587" s="68"/>
      <c r="WYJ587" s="68"/>
      <c r="WYK587" s="68"/>
      <c r="WYL587" s="68"/>
      <c r="WYM587" s="68"/>
      <c r="WYN587" s="68"/>
      <c r="WYO587" s="68"/>
      <c r="WYP587" s="68"/>
      <c r="WYQ587" s="68"/>
      <c r="WYR587" s="68"/>
      <c r="WYS587" s="68"/>
      <c r="WYT587" s="68"/>
      <c r="WYU587" s="68"/>
      <c r="WYV587" s="68"/>
      <c r="WYW587" s="68"/>
      <c r="WYX587" s="68"/>
      <c r="WYY587" s="68"/>
      <c r="WYZ587" s="68"/>
      <c r="WZA587" s="68"/>
      <c r="WZB587" s="68"/>
      <c r="WZC587" s="68"/>
      <c r="WZD587" s="68"/>
      <c r="WZE587" s="68"/>
      <c r="WZF587" s="68"/>
      <c r="WZG587" s="68"/>
      <c r="WZH587" s="68"/>
      <c r="WZI587" s="68"/>
      <c r="WZJ587" s="68"/>
      <c r="WZK587" s="68"/>
      <c r="WZL587" s="68"/>
      <c r="WZM587" s="68"/>
      <c r="WZN587" s="68"/>
      <c r="WZO587" s="68"/>
      <c r="WZP587" s="68"/>
      <c r="WZQ587" s="68"/>
      <c r="WZR587" s="68"/>
      <c r="WZS587" s="68"/>
      <c r="WZT587" s="68"/>
      <c r="WZU587" s="68"/>
      <c r="WZV587" s="68"/>
      <c r="WZW587" s="68"/>
      <c r="WZX587" s="68"/>
      <c r="WZY587" s="68"/>
      <c r="WZZ587" s="68"/>
      <c r="XAA587" s="68"/>
      <c r="XAB587" s="68"/>
      <c r="XAC587" s="68"/>
      <c r="XAD587" s="68"/>
      <c r="XAE587" s="68"/>
      <c r="XAF587" s="68"/>
      <c r="XAG587" s="68"/>
      <c r="XAH587" s="68"/>
      <c r="XAI587" s="68"/>
      <c r="XAJ587" s="68"/>
      <c r="XAK587" s="68"/>
      <c r="XAL587" s="68"/>
      <c r="XAM587" s="68"/>
      <c r="XAN587" s="68"/>
      <c r="XAO587" s="68"/>
      <c r="XAP587" s="68"/>
      <c r="XAQ587" s="68"/>
      <c r="XAR587" s="68"/>
      <c r="XAS587" s="68"/>
      <c r="XAT587" s="68"/>
      <c r="XAU587" s="68"/>
      <c r="XAV587" s="68"/>
      <c r="XAW587" s="68"/>
      <c r="XAX587" s="68"/>
      <c r="XAY587" s="68"/>
      <c r="XAZ587" s="68"/>
      <c r="XBA587" s="68"/>
      <c r="XBB587" s="68"/>
      <c r="XBC587" s="68"/>
      <c r="XBD587" s="68"/>
      <c r="XBE587" s="68"/>
      <c r="XBF587" s="68"/>
      <c r="XBG587" s="68"/>
      <c r="XBH587" s="68"/>
      <c r="XBI587" s="68"/>
      <c r="XBJ587" s="68"/>
      <c r="XBK587" s="68"/>
      <c r="XBL587" s="68"/>
      <c r="XBM587" s="68"/>
      <c r="XBN587" s="68"/>
      <c r="XBO587" s="68"/>
      <c r="XBP587" s="68"/>
      <c r="XBQ587" s="68"/>
      <c r="XBR587" s="68"/>
      <c r="XBS587" s="68"/>
      <c r="XBT587" s="68"/>
      <c r="XBU587" s="68"/>
      <c r="XBV587" s="68"/>
      <c r="XBW587" s="68"/>
      <c r="XBX587" s="68"/>
      <c r="XBY587" s="68"/>
      <c r="XBZ587" s="68"/>
      <c r="XCA587" s="68"/>
      <c r="XCB587" s="68"/>
      <c r="XCC587" s="68"/>
      <c r="XCD587" s="68"/>
      <c r="XCE587" s="68"/>
      <c r="XCF587" s="68"/>
      <c r="XCG587" s="68"/>
      <c r="XCH587" s="68"/>
      <c r="XCI587" s="68"/>
      <c r="XCJ587" s="68"/>
      <c r="XCK587" s="68"/>
      <c r="XCL587" s="68"/>
      <c r="XCM587" s="68"/>
      <c r="XCN587" s="68"/>
      <c r="XCO587" s="68"/>
      <c r="XCP587" s="68"/>
      <c r="XCQ587" s="68"/>
      <c r="XCR587" s="68"/>
      <c r="XCS587" s="68"/>
      <c r="XCT587" s="68"/>
      <c r="XCU587" s="68"/>
      <c r="XCV587" s="68"/>
      <c r="XCW587" s="68"/>
      <c r="XCX587" s="68"/>
      <c r="XCY587" s="68"/>
      <c r="XCZ587" s="68"/>
      <c r="XDA587" s="68"/>
      <c r="XDB587" s="68"/>
      <c r="XDC587" s="68"/>
      <c r="XDD587" s="68"/>
      <c r="XDE587" s="68"/>
      <c r="XDF587" s="68"/>
      <c r="XDG587" s="68"/>
      <c r="XDH587" s="68"/>
      <c r="XDI587" s="68"/>
      <c r="XDJ587" s="68"/>
      <c r="XDK587" s="68"/>
      <c r="XDL587" s="68"/>
      <c r="XDM587" s="68"/>
      <c r="XDN587" s="68"/>
      <c r="XDO587" s="68"/>
      <c r="XDP587" s="68"/>
      <c r="XDQ587" s="68"/>
      <c r="XDR587" s="68"/>
      <c r="XDS587" s="68"/>
      <c r="XDT587" s="68"/>
      <c r="XDU587" s="68"/>
      <c r="XDV587" s="68"/>
      <c r="XDW587" s="68"/>
      <c r="XDX587" s="68"/>
      <c r="XDY587" s="68"/>
      <c r="XDZ587" s="68"/>
      <c r="XEA587" s="68"/>
      <c r="XEB587" s="68"/>
      <c r="XEC587" s="68"/>
      <c r="XED587" s="68"/>
      <c r="XEE587" s="68"/>
      <c r="XEF587" s="68"/>
      <c r="XEG587" s="68"/>
      <c r="XEH587" s="68"/>
      <c r="XEI587" s="68"/>
      <c r="XEJ587" s="68"/>
      <c r="XEK587" s="68"/>
      <c r="XEL587" s="68"/>
      <c r="XEM587" s="68"/>
      <c r="XEN587" s="68"/>
      <c r="XEO587" s="68"/>
      <c r="XEP587" s="68"/>
      <c r="XEQ587" s="68"/>
      <c r="XER587" s="68"/>
      <c r="XES587" s="68"/>
      <c r="XET587" s="68"/>
      <c r="XEU587" s="68"/>
      <c r="XEV587" s="68"/>
      <c r="XEW587" s="68"/>
      <c r="XEX587" s="68"/>
      <c r="XEY587" s="68"/>
      <c r="XEZ587" s="68"/>
      <c r="XFA587" s="68"/>
      <c r="XFB587" s="68"/>
      <c r="XFC587" s="68"/>
      <c r="XFD587" s="68"/>
    </row>
    <row r="588" spans="1:16384">
      <c r="A588" s="20" t="s">
        <v>2015</v>
      </c>
      <c r="B588" s="91" t="s">
        <v>2016</v>
      </c>
      <c r="C588" s="91" t="s">
        <v>626</v>
      </c>
      <c r="D588" s="16">
        <v>1717782615</v>
      </c>
      <c r="E588" s="56">
        <v>18750</v>
      </c>
      <c r="F588" s="20">
        <v>10000</v>
      </c>
      <c r="G588" s="92">
        <f t="shared" si="18"/>
        <v>8750</v>
      </c>
      <c r="H588" s="106"/>
    </row>
    <row r="589" spans="1:16384">
      <c r="A589" s="91" t="s">
        <v>459</v>
      </c>
      <c r="B589" s="91" t="s">
        <v>460</v>
      </c>
      <c r="C589" s="91" t="s">
        <v>461</v>
      </c>
      <c r="D589" s="91" t="s">
        <v>1757</v>
      </c>
      <c r="E589" s="92">
        <v>25350</v>
      </c>
      <c r="F589" s="92"/>
      <c r="G589" s="92">
        <f t="shared" si="18"/>
        <v>25350</v>
      </c>
      <c r="H589" s="91"/>
    </row>
    <row r="590" spans="1:16384">
      <c r="A590" s="91" t="s">
        <v>531</v>
      </c>
      <c r="B590" s="91" t="s">
        <v>532</v>
      </c>
      <c r="C590" s="91" t="s">
        <v>533</v>
      </c>
      <c r="D590" s="91" t="s">
        <v>534</v>
      </c>
      <c r="E590" s="92">
        <v>29230</v>
      </c>
      <c r="F590" s="92"/>
      <c r="G590" s="92">
        <f t="shared" si="18"/>
        <v>29230</v>
      </c>
      <c r="H590" s="91"/>
    </row>
    <row r="591" spans="1:16384">
      <c r="A591" s="91" t="s">
        <v>720</v>
      </c>
      <c r="B591" s="91" t="s">
        <v>721</v>
      </c>
      <c r="C591" s="91" t="s">
        <v>461</v>
      </c>
      <c r="D591" s="91" t="s">
        <v>1757</v>
      </c>
      <c r="E591" s="92">
        <v>360</v>
      </c>
      <c r="F591" s="92"/>
      <c r="G591" s="92">
        <f t="shared" si="18"/>
        <v>360</v>
      </c>
      <c r="H591" s="91"/>
    </row>
    <row r="592" spans="1:16384">
      <c r="A592" s="91" t="s">
        <v>993</v>
      </c>
      <c r="B592" s="91" t="s">
        <v>994</v>
      </c>
      <c r="C592" s="91" t="s">
        <v>461</v>
      </c>
      <c r="D592" s="91" t="s">
        <v>995</v>
      </c>
      <c r="E592" s="92">
        <v>9600</v>
      </c>
      <c r="F592" s="92"/>
      <c r="G592" s="92">
        <f t="shared" si="18"/>
        <v>9600</v>
      </c>
      <c r="H592" s="91"/>
    </row>
    <row r="593" spans="1:8">
      <c r="A593" s="91" t="s">
        <v>996</v>
      </c>
      <c r="B593" s="91" t="s">
        <v>997</v>
      </c>
      <c r="C593" s="91" t="s">
        <v>461</v>
      </c>
      <c r="D593" s="91" t="s">
        <v>998</v>
      </c>
      <c r="E593" s="92">
        <v>5750</v>
      </c>
      <c r="F593" s="92"/>
      <c r="G593" s="92">
        <f t="shared" si="18"/>
        <v>5750</v>
      </c>
      <c r="H593" s="91"/>
    </row>
    <row r="594" spans="1:8">
      <c r="A594" s="91" t="s">
        <v>1167</v>
      </c>
      <c r="B594" s="91" t="s">
        <v>1168</v>
      </c>
      <c r="C594" s="91" t="s">
        <v>461</v>
      </c>
      <c r="D594" s="91" t="s">
        <v>1757</v>
      </c>
      <c r="E594" s="92">
        <v>2590</v>
      </c>
      <c r="F594" s="92"/>
      <c r="G594" s="92">
        <f t="shared" si="18"/>
        <v>2590</v>
      </c>
      <c r="H594" s="91"/>
    </row>
    <row r="595" spans="1:8">
      <c r="A595" s="91" t="s">
        <v>1174</v>
      </c>
      <c r="B595" s="91" t="s">
        <v>1175</v>
      </c>
      <c r="C595" s="91" t="s">
        <v>461</v>
      </c>
      <c r="D595" s="91" t="s">
        <v>1176</v>
      </c>
      <c r="E595" s="92">
        <v>40320</v>
      </c>
      <c r="F595" s="92">
        <v>35000</v>
      </c>
      <c r="G595" s="92">
        <f t="shared" si="18"/>
        <v>5320</v>
      </c>
      <c r="H595" s="91"/>
    </row>
    <row r="596" spans="1:8">
      <c r="A596" s="91"/>
      <c r="B596" s="91"/>
      <c r="C596" s="91"/>
      <c r="D596" s="91"/>
      <c r="E596" s="92"/>
      <c r="F596" s="92"/>
      <c r="G596" s="92">
        <f t="shared" si="18"/>
        <v>0</v>
      </c>
      <c r="H596" s="91"/>
    </row>
    <row r="597" spans="1:8">
      <c r="A597" s="91" t="s">
        <v>428</v>
      </c>
      <c r="B597" s="91" t="s">
        <v>429</v>
      </c>
      <c r="C597" s="91" t="s">
        <v>430</v>
      </c>
      <c r="D597" s="91"/>
      <c r="E597" s="92">
        <v>5000</v>
      </c>
      <c r="F597" s="92"/>
      <c r="G597" s="92">
        <f t="shared" si="18"/>
        <v>5000</v>
      </c>
      <c r="H597" s="91"/>
    </row>
    <row r="598" spans="1:8">
      <c r="A598" s="91" t="s">
        <v>585</v>
      </c>
      <c r="B598" s="91" t="s">
        <v>586</v>
      </c>
      <c r="C598" s="91" t="s">
        <v>587</v>
      </c>
      <c r="D598" s="91"/>
      <c r="E598" s="92">
        <v>8000</v>
      </c>
      <c r="F598" s="92"/>
      <c r="G598" s="92">
        <f t="shared" si="18"/>
        <v>8000</v>
      </c>
      <c r="H598" s="91"/>
    </row>
    <row r="599" spans="1:8">
      <c r="A599" s="91" t="s">
        <v>1039</v>
      </c>
      <c r="B599" s="91" t="s">
        <v>1040</v>
      </c>
      <c r="C599" s="91" t="s">
        <v>587</v>
      </c>
      <c r="D599" s="91" t="s">
        <v>1041</v>
      </c>
      <c r="E599" s="92">
        <v>12000</v>
      </c>
      <c r="F599" s="92">
        <v>6000</v>
      </c>
      <c r="G599" s="92">
        <f t="shared" si="18"/>
        <v>6000</v>
      </c>
      <c r="H599" s="91"/>
    </row>
    <row r="600" spans="1:8">
      <c r="A600" s="91"/>
      <c r="B600" s="91"/>
      <c r="C600" s="91"/>
      <c r="D600" s="91"/>
      <c r="E600" s="92"/>
      <c r="F600" s="92"/>
      <c r="G600" s="92">
        <f t="shared" si="18"/>
        <v>0</v>
      </c>
      <c r="H600" s="91"/>
    </row>
    <row r="601" spans="1:8">
      <c r="A601" s="91"/>
      <c r="B601" s="91"/>
      <c r="C601" s="91"/>
      <c r="D601" s="91"/>
      <c r="E601" s="92"/>
      <c r="F601" s="92"/>
      <c r="G601" s="92">
        <f t="shared" si="18"/>
        <v>0</v>
      </c>
      <c r="H601" s="91"/>
    </row>
    <row r="602" spans="1:8">
      <c r="A602" s="91" t="s">
        <v>115</v>
      </c>
      <c r="B602" s="91" t="s">
        <v>116</v>
      </c>
      <c r="C602" s="91" t="s">
        <v>117</v>
      </c>
      <c r="D602" s="91" t="s">
        <v>1757</v>
      </c>
      <c r="E602" s="92">
        <v>44000</v>
      </c>
      <c r="F602" s="92"/>
      <c r="G602" s="92">
        <f t="shared" si="18"/>
        <v>44000</v>
      </c>
      <c r="H602" s="91"/>
    </row>
    <row r="603" spans="1:8">
      <c r="A603" s="91" t="s">
        <v>136</v>
      </c>
      <c r="B603" s="91" t="s">
        <v>137</v>
      </c>
      <c r="C603" s="91" t="s">
        <v>117</v>
      </c>
      <c r="D603" s="91" t="s">
        <v>138</v>
      </c>
      <c r="E603" s="92">
        <v>8000</v>
      </c>
      <c r="F603" s="92"/>
      <c r="G603" s="92">
        <f t="shared" si="18"/>
        <v>8000</v>
      </c>
      <c r="H603" s="91"/>
    </row>
    <row r="604" spans="1:8">
      <c r="A604" s="91" t="s">
        <v>162</v>
      </c>
      <c r="B604" s="91" t="s">
        <v>163</v>
      </c>
      <c r="C604" s="91" t="s">
        <v>164</v>
      </c>
      <c r="D604" s="91" t="s">
        <v>1757</v>
      </c>
      <c r="E604" s="92">
        <v>15280</v>
      </c>
      <c r="F604" s="92"/>
      <c r="G604" s="92">
        <f t="shared" si="18"/>
        <v>15280</v>
      </c>
      <c r="H604" s="91"/>
    </row>
    <row r="605" spans="1:8">
      <c r="A605" s="91" t="s">
        <v>229</v>
      </c>
      <c r="B605" s="91" t="s">
        <v>230</v>
      </c>
      <c r="C605" s="91" t="s">
        <v>164</v>
      </c>
      <c r="D605" s="91" t="s">
        <v>231</v>
      </c>
      <c r="E605" s="92">
        <v>12100</v>
      </c>
      <c r="F605" s="92"/>
      <c r="G605" s="92">
        <f t="shared" si="18"/>
        <v>12100</v>
      </c>
      <c r="H605" s="91"/>
    </row>
    <row r="606" spans="1:8">
      <c r="A606" s="91" t="s">
        <v>232</v>
      </c>
      <c r="B606" s="91" t="s">
        <v>233</v>
      </c>
      <c r="C606" s="91" t="s">
        <v>117</v>
      </c>
      <c r="D606" s="91" t="s">
        <v>1757</v>
      </c>
      <c r="E606" s="92">
        <v>100000</v>
      </c>
      <c r="F606" s="92">
        <v>60000</v>
      </c>
      <c r="G606" s="92">
        <f t="shared" si="18"/>
        <v>40000</v>
      </c>
      <c r="H606" s="91"/>
    </row>
    <row r="607" spans="1:8">
      <c r="A607" s="91" t="s">
        <v>336</v>
      </c>
      <c r="B607" s="91" t="s">
        <v>45</v>
      </c>
      <c r="C607" s="91" t="s">
        <v>164</v>
      </c>
      <c r="D607" s="91" t="s">
        <v>337</v>
      </c>
      <c r="E607" s="92">
        <v>36600</v>
      </c>
      <c r="F607" s="92"/>
      <c r="G607" s="92">
        <f t="shared" si="18"/>
        <v>36600</v>
      </c>
      <c r="H607" s="91"/>
    </row>
    <row r="608" spans="1:8">
      <c r="A608" s="91" t="s">
        <v>371</v>
      </c>
      <c r="B608" s="91" t="s">
        <v>372</v>
      </c>
      <c r="C608" s="91" t="s">
        <v>164</v>
      </c>
      <c r="D608" s="91" t="s">
        <v>373</v>
      </c>
      <c r="E608" s="92">
        <v>17150</v>
      </c>
      <c r="F608" s="92">
        <v>3000</v>
      </c>
      <c r="G608" s="92">
        <f t="shared" si="18"/>
        <v>14150</v>
      </c>
      <c r="H608" s="91"/>
    </row>
    <row r="609" spans="1:8">
      <c r="A609" s="91" t="s">
        <v>384</v>
      </c>
      <c r="B609" s="91" t="s">
        <v>385</v>
      </c>
      <c r="C609" s="91" t="s">
        <v>164</v>
      </c>
      <c r="D609" s="91" t="s">
        <v>386</v>
      </c>
      <c r="E609" s="92">
        <v>63850</v>
      </c>
      <c r="F609" s="92">
        <v>15000</v>
      </c>
      <c r="G609" s="92">
        <f t="shared" si="18"/>
        <v>48850</v>
      </c>
      <c r="H609" s="91"/>
    </row>
    <row r="610" spans="1:8">
      <c r="A610" s="91" t="s">
        <v>575</v>
      </c>
      <c r="B610" s="91" t="s">
        <v>137</v>
      </c>
      <c r="C610" s="91" t="s">
        <v>164</v>
      </c>
      <c r="D610" s="91" t="s">
        <v>1757</v>
      </c>
      <c r="E610" s="92">
        <v>19450</v>
      </c>
      <c r="F610" s="92">
        <v>10000</v>
      </c>
      <c r="G610" s="92">
        <f t="shared" si="18"/>
        <v>9450</v>
      </c>
      <c r="H610" s="91"/>
    </row>
    <row r="611" spans="1:8">
      <c r="A611" s="91" t="s">
        <v>660</v>
      </c>
      <c r="B611" s="91" t="s">
        <v>661</v>
      </c>
      <c r="C611" s="91" t="s">
        <v>164</v>
      </c>
      <c r="D611" s="91" t="s">
        <v>662</v>
      </c>
      <c r="E611" s="92">
        <v>4000</v>
      </c>
      <c r="F611" s="92"/>
      <c r="G611" s="92">
        <f t="shared" si="18"/>
        <v>4000</v>
      </c>
      <c r="H611" s="91"/>
    </row>
    <row r="612" spans="1:8">
      <c r="A612" s="91" t="s">
        <v>663</v>
      </c>
      <c r="B612" s="91" t="s">
        <v>664</v>
      </c>
      <c r="C612" s="91" t="s">
        <v>164</v>
      </c>
      <c r="D612" s="91" t="s">
        <v>1757</v>
      </c>
      <c r="E612" s="92">
        <v>25000</v>
      </c>
      <c r="F612" s="92"/>
      <c r="G612" s="92">
        <f t="shared" si="18"/>
        <v>25000</v>
      </c>
      <c r="H612" s="91"/>
    </row>
    <row r="613" spans="1:8">
      <c r="A613" s="91" t="s">
        <v>806</v>
      </c>
      <c r="B613" s="91" t="s">
        <v>291</v>
      </c>
      <c r="C613" s="91" t="s">
        <v>164</v>
      </c>
      <c r="D613" s="91" t="s">
        <v>1757</v>
      </c>
      <c r="E613" s="92">
        <v>5240</v>
      </c>
      <c r="F613" s="92"/>
      <c r="G613" s="92">
        <f t="shared" si="18"/>
        <v>5240</v>
      </c>
      <c r="H613" s="91"/>
    </row>
    <row r="614" spans="1:8">
      <c r="A614" s="91" t="s">
        <v>807</v>
      </c>
      <c r="B614" s="91" t="s">
        <v>808</v>
      </c>
      <c r="C614" s="91" t="s">
        <v>164</v>
      </c>
      <c r="D614" s="91" t="s">
        <v>1757</v>
      </c>
      <c r="E614" s="92">
        <v>290</v>
      </c>
      <c r="F614" s="92"/>
      <c r="G614" s="92">
        <f t="shared" si="18"/>
        <v>290</v>
      </c>
      <c r="H614" s="91"/>
    </row>
    <row r="615" spans="1:8">
      <c r="A615" s="91" t="s">
        <v>849</v>
      </c>
      <c r="B615" s="91" t="s">
        <v>850</v>
      </c>
      <c r="C615" s="91" t="s">
        <v>164</v>
      </c>
      <c r="D615" s="91" t="s">
        <v>851</v>
      </c>
      <c r="E615" s="92">
        <v>1740</v>
      </c>
      <c r="F615" s="92"/>
      <c r="G615" s="92">
        <f t="shared" si="18"/>
        <v>1740</v>
      </c>
      <c r="H615" s="91"/>
    </row>
    <row r="616" spans="1:8">
      <c r="A616" s="91" t="s">
        <v>854</v>
      </c>
      <c r="B616" s="91" t="s">
        <v>855</v>
      </c>
      <c r="C616" s="91" t="s">
        <v>164</v>
      </c>
      <c r="D616" s="91" t="s">
        <v>1757</v>
      </c>
      <c r="E616" s="92">
        <v>7400</v>
      </c>
      <c r="F616" s="92"/>
      <c r="G616" s="92">
        <f t="shared" si="18"/>
        <v>7400</v>
      </c>
      <c r="H616" s="91"/>
    </row>
    <row r="617" spans="1:8">
      <c r="A617" s="91" t="s">
        <v>856</v>
      </c>
      <c r="B617" s="91" t="s">
        <v>857</v>
      </c>
      <c r="C617" s="91" t="s">
        <v>164</v>
      </c>
      <c r="D617" s="91" t="s">
        <v>1757</v>
      </c>
      <c r="E617" s="92">
        <v>3700</v>
      </c>
      <c r="F617" s="92"/>
      <c r="G617" s="92">
        <f t="shared" si="18"/>
        <v>3700</v>
      </c>
      <c r="H617" s="91"/>
    </row>
    <row r="618" spans="1:8">
      <c r="A618" s="91" t="s">
        <v>858</v>
      </c>
      <c r="B618" s="91" t="s">
        <v>859</v>
      </c>
      <c r="C618" s="91" t="s">
        <v>164</v>
      </c>
      <c r="D618" s="91" t="s">
        <v>1757</v>
      </c>
      <c r="E618" s="92">
        <v>5000</v>
      </c>
      <c r="F618" s="92"/>
      <c r="G618" s="92">
        <f t="shared" si="18"/>
        <v>5000</v>
      </c>
      <c r="H618" s="91"/>
    </row>
    <row r="619" spans="1:8">
      <c r="A619" s="91" t="s">
        <v>910</v>
      </c>
      <c r="B619" s="91" t="s">
        <v>911</v>
      </c>
      <c r="C619" s="91" t="s">
        <v>164</v>
      </c>
      <c r="D619" s="91" t="s">
        <v>1757</v>
      </c>
      <c r="E619" s="92">
        <v>80</v>
      </c>
      <c r="F619" s="92"/>
      <c r="G619" s="92">
        <f t="shared" si="18"/>
        <v>80</v>
      </c>
      <c r="H619" s="91"/>
    </row>
    <row r="620" spans="1:8">
      <c r="A620" s="91" t="s">
        <v>1011</v>
      </c>
      <c r="B620" s="91" t="s">
        <v>1012</v>
      </c>
      <c r="C620" s="91" t="s">
        <v>164</v>
      </c>
      <c r="D620" s="91" t="s">
        <v>1757</v>
      </c>
      <c r="E620" s="92">
        <v>7500</v>
      </c>
      <c r="F620" s="92"/>
      <c r="G620" s="92">
        <f t="shared" si="18"/>
        <v>7500</v>
      </c>
      <c r="H620" s="91"/>
    </row>
    <row r="621" spans="1:8">
      <c r="A621" s="91" t="s">
        <v>1013</v>
      </c>
      <c r="B621" s="91" t="s">
        <v>1014</v>
      </c>
      <c r="C621" s="91" t="s">
        <v>164</v>
      </c>
      <c r="D621" s="91" t="s">
        <v>1757</v>
      </c>
      <c r="E621" s="92">
        <v>560</v>
      </c>
      <c r="F621" s="92"/>
      <c r="G621" s="92">
        <f t="shared" ref="G621:G684" si="19">E621-F621</f>
        <v>560</v>
      </c>
      <c r="H621" s="91"/>
    </row>
    <row r="622" spans="1:8">
      <c r="A622" s="91" t="s">
        <v>1017</v>
      </c>
      <c r="B622" s="91" t="s">
        <v>1018</v>
      </c>
      <c r="C622" s="91" t="s">
        <v>164</v>
      </c>
      <c r="D622" s="91" t="s">
        <v>1757</v>
      </c>
      <c r="E622" s="92">
        <v>4170</v>
      </c>
      <c r="F622" s="92"/>
      <c r="G622" s="92">
        <f t="shared" si="19"/>
        <v>4170</v>
      </c>
      <c r="H622" s="91"/>
    </row>
    <row r="623" spans="1:8">
      <c r="A623" s="91" t="s">
        <v>1019</v>
      </c>
      <c r="B623" s="91" t="s">
        <v>1020</v>
      </c>
      <c r="C623" s="91" t="s">
        <v>164</v>
      </c>
      <c r="D623" s="91" t="s">
        <v>1757</v>
      </c>
      <c r="E623" s="92">
        <v>5450</v>
      </c>
      <c r="F623" s="92"/>
      <c r="G623" s="92">
        <f t="shared" si="19"/>
        <v>5450</v>
      </c>
      <c r="H623" s="91"/>
    </row>
    <row r="624" spans="1:8">
      <c r="A624" s="91" t="s">
        <v>1021</v>
      </c>
      <c r="B624" s="91" t="s">
        <v>1022</v>
      </c>
      <c r="C624" s="91" t="s">
        <v>164</v>
      </c>
      <c r="D624" s="91" t="s">
        <v>1757</v>
      </c>
      <c r="E624" s="92">
        <v>6300</v>
      </c>
      <c r="F624" s="92"/>
      <c r="G624" s="92">
        <f t="shared" si="19"/>
        <v>6300</v>
      </c>
      <c r="H624" s="91"/>
    </row>
    <row r="625" spans="1:8">
      <c r="A625" s="91" t="s">
        <v>1023</v>
      </c>
      <c r="B625" s="91" t="s">
        <v>859</v>
      </c>
      <c r="C625" s="91" t="s">
        <v>164</v>
      </c>
      <c r="D625" s="91" t="s">
        <v>1024</v>
      </c>
      <c r="E625" s="92">
        <v>11200</v>
      </c>
      <c r="F625" s="92"/>
      <c r="G625" s="92">
        <f t="shared" si="19"/>
        <v>11200</v>
      </c>
      <c r="H625" s="91"/>
    </row>
    <row r="626" spans="1:8">
      <c r="A626" s="91" t="s">
        <v>1025</v>
      </c>
      <c r="B626" s="91" t="s">
        <v>1026</v>
      </c>
      <c r="C626" s="91" t="s">
        <v>164</v>
      </c>
      <c r="D626" s="91" t="s">
        <v>1757</v>
      </c>
      <c r="E626" s="92">
        <v>7940</v>
      </c>
      <c r="F626" s="92">
        <v>7000</v>
      </c>
      <c r="G626" s="92">
        <f t="shared" si="19"/>
        <v>940</v>
      </c>
      <c r="H626" s="91"/>
    </row>
    <row r="627" spans="1:8">
      <c r="A627" s="91" t="s">
        <v>1332</v>
      </c>
      <c r="B627" s="91" t="s">
        <v>1333</v>
      </c>
      <c r="C627" s="91" t="s">
        <v>164</v>
      </c>
      <c r="D627" s="91" t="s">
        <v>1334</v>
      </c>
      <c r="E627" s="92">
        <v>4800</v>
      </c>
      <c r="F627" s="92">
        <v>3000</v>
      </c>
      <c r="G627" s="92">
        <f t="shared" si="19"/>
        <v>1800</v>
      </c>
      <c r="H627" s="91"/>
    </row>
    <row r="628" spans="1:8">
      <c r="A628" s="91" t="s">
        <v>1357</v>
      </c>
      <c r="B628" s="91" t="s">
        <v>1358</v>
      </c>
      <c r="C628" s="91" t="s">
        <v>164</v>
      </c>
      <c r="D628" s="91" t="s">
        <v>1757</v>
      </c>
      <c r="E628" s="92">
        <v>20460</v>
      </c>
      <c r="F628" s="92">
        <v>10000</v>
      </c>
      <c r="G628" s="92">
        <f t="shared" si="19"/>
        <v>10460</v>
      </c>
      <c r="H628" s="91"/>
    </row>
    <row r="629" spans="1:8">
      <c r="A629" s="91" t="s">
        <v>1359</v>
      </c>
      <c r="B629" s="91" t="s">
        <v>1360</v>
      </c>
      <c r="C629" s="91" t="s">
        <v>164</v>
      </c>
      <c r="D629" s="91" t="s">
        <v>1757</v>
      </c>
      <c r="E629" s="92">
        <v>58120</v>
      </c>
      <c r="F629" s="92">
        <v>42000</v>
      </c>
      <c r="G629" s="92">
        <f t="shared" si="19"/>
        <v>16120</v>
      </c>
      <c r="H629" s="91"/>
    </row>
    <row r="630" spans="1:8">
      <c r="A630" s="91" t="s">
        <v>1361</v>
      </c>
      <c r="B630" s="91" t="s">
        <v>1362</v>
      </c>
      <c r="C630" s="91" t="s">
        <v>164</v>
      </c>
      <c r="D630" s="91" t="s">
        <v>1757</v>
      </c>
      <c r="E630" s="92">
        <f>49010+1600</f>
        <v>50610</v>
      </c>
      <c r="F630" s="92">
        <v>10000</v>
      </c>
      <c r="G630" s="92">
        <f t="shared" si="19"/>
        <v>40610</v>
      </c>
      <c r="H630" s="91"/>
    </row>
    <row r="631" spans="1:8">
      <c r="A631" s="91" t="s">
        <v>1363</v>
      </c>
      <c r="B631" s="91" t="s">
        <v>1364</v>
      </c>
      <c r="C631" s="91" t="s">
        <v>164</v>
      </c>
      <c r="D631" s="91" t="s">
        <v>1757</v>
      </c>
      <c r="E631" s="92">
        <v>3580</v>
      </c>
      <c r="F631" s="92"/>
      <c r="G631" s="92">
        <f t="shared" si="19"/>
        <v>3580</v>
      </c>
      <c r="H631" s="91"/>
    </row>
    <row r="632" spans="1:8">
      <c r="A632" s="91" t="s">
        <v>308</v>
      </c>
      <c r="B632" s="91" t="s">
        <v>309</v>
      </c>
      <c r="C632" s="91" t="s">
        <v>310</v>
      </c>
      <c r="D632" s="91" t="s">
        <v>1757</v>
      </c>
      <c r="E632" s="92">
        <v>24000</v>
      </c>
      <c r="F632" s="92"/>
      <c r="G632" s="92">
        <f t="shared" si="19"/>
        <v>24000</v>
      </c>
      <c r="H632" s="91"/>
    </row>
    <row r="633" spans="1:8">
      <c r="A633" s="91" t="s">
        <v>2046</v>
      </c>
      <c r="B633" s="91" t="s">
        <v>2047</v>
      </c>
      <c r="C633" s="91" t="s">
        <v>2048</v>
      </c>
      <c r="D633" s="105" t="s">
        <v>2045</v>
      </c>
      <c r="E633" s="92">
        <v>7750</v>
      </c>
      <c r="F633" s="92"/>
      <c r="G633" s="92">
        <f t="shared" si="19"/>
        <v>7750</v>
      </c>
      <c r="H633" s="91"/>
    </row>
    <row r="634" spans="1:8">
      <c r="A634" s="91"/>
      <c r="B634" s="91"/>
      <c r="C634" s="91"/>
      <c r="D634" s="91"/>
      <c r="E634" s="92"/>
      <c r="F634" s="92"/>
      <c r="G634" s="92">
        <f t="shared" si="19"/>
        <v>0</v>
      </c>
      <c r="H634" s="91"/>
    </row>
    <row r="635" spans="1:8">
      <c r="A635" s="91" t="s">
        <v>81</v>
      </c>
      <c r="B635" s="91" t="s">
        <v>82</v>
      </c>
      <c r="C635" s="91" t="s">
        <v>83</v>
      </c>
      <c r="D635" s="91" t="s">
        <v>84</v>
      </c>
      <c r="E635" s="92">
        <v>135640</v>
      </c>
      <c r="F635" s="92">
        <v>66000</v>
      </c>
      <c r="G635" s="92">
        <f t="shared" si="19"/>
        <v>69640</v>
      </c>
      <c r="H635" s="91"/>
    </row>
    <row r="636" spans="1:8">
      <c r="A636" s="91" t="s">
        <v>202</v>
      </c>
      <c r="B636" s="91" t="s">
        <v>203</v>
      </c>
      <c r="C636" s="91" t="s">
        <v>83</v>
      </c>
      <c r="D636" s="91" t="s">
        <v>1757</v>
      </c>
      <c r="E636" s="92">
        <v>14260</v>
      </c>
      <c r="F636" s="92"/>
      <c r="G636" s="92">
        <f t="shared" si="19"/>
        <v>14260</v>
      </c>
      <c r="H636" s="91"/>
    </row>
    <row r="637" spans="1:8">
      <c r="A637" s="91" t="s">
        <v>860</v>
      </c>
      <c r="B637" s="91" t="s">
        <v>861</v>
      </c>
      <c r="C637" s="91" t="s">
        <v>862</v>
      </c>
      <c r="D637" s="91" t="s">
        <v>863</v>
      </c>
      <c r="E637" s="92">
        <v>3000</v>
      </c>
      <c r="F637" s="92"/>
      <c r="G637" s="92">
        <f t="shared" si="19"/>
        <v>3000</v>
      </c>
      <c r="H637" s="91"/>
    </row>
    <row r="638" spans="1:8">
      <c r="A638" s="91" t="s">
        <v>1341</v>
      </c>
      <c r="B638" s="91" t="s">
        <v>1342</v>
      </c>
      <c r="C638" s="91" t="s">
        <v>862</v>
      </c>
      <c r="D638" s="91" t="s">
        <v>1757</v>
      </c>
      <c r="E638" s="92">
        <v>4800</v>
      </c>
      <c r="F638" s="92"/>
      <c r="G638" s="92">
        <f t="shared" si="19"/>
        <v>4800</v>
      </c>
      <c r="H638" s="91"/>
    </row>
    <row r="639" spans="1:8">
      <c r="A639" s="91"/>
      <c r="B639" s="91"/>
      <c r="C639" s="91"/>
      <c r="D639" s="91"/>
      <c r="E639" s="92"/>
      <c r="F639" s="92"/>
      <c r="G639" s="92">
        <f t="shared" si="19"/>
        <v>0</v>
      </c>
      <c r="H639" s="91"/>
    </row>
    <row r="640" spans="1:8">
      <c r="A640" s="91" t="s">
        <v>143</v>
      </c>
      <c r="B640" s="91" t="s">
        <v>144</v>
      </c>
      <c r="C640" s="91" t="s">
        <v>145</v>
      </c>
      <c r="D640" s="91" t="s">
        <v>146</v>
      </c>
      <c r="E640" s="92">
        <v>17000</v>
      </c>
      <c r="F640" s="92"/>
      <c r="G640" s="92">
        <f t="shared" si="19"/>
        <v>17000</v>
      </c>
      <c r="H640" s="91"/>
    </row>
    <row r="641" spans="1:8">
      <c r="A641" s="91"/>
      <c r="B641" s="91"/>
      <c r="C641" s="91"/>
      <c r="D641" s="91"/>
      <c r="E641" s="92"/>
      <c r="F641" s="92"/>
      <c r="G641" s="92">
        <f t="shared" si="19"/>
        <v>0</v>
      </c>
      <c r="H641" s="91"/>
    </row>
    <row r="642" spans="1:8">
      <c r="A642" s="91"/>
      <c r="B642" s="91"/>
      <c r="C642" s="91"/>
      <c r="D642" s="91"/>
      <c r="E642" s="92"/>
      <c r="F642" s="92"/>
      <c r="G642" s="92">
        <f t="shared" si="19"/>
        <v>0</v>
      </c>
      <c r="H642" s="91"/>
    </row>
    <row r="643" spans="1:8">
      <c r="A643" s="91" t="s">
        <v>552</v>
      </c>
      <c r="B643" s="91" t="s">
        <v>553</v>
      </c>
      <c r="C643" s="91" t="s">
        <v>554</v>
      </c>
      <c r="D643" s="91" t="s">
        <v>555</v>
      </c>
      <c r="E643" s="92">
        <v>81000</v>
      </c>
      <c r="F643" s="92">
        <v>15000</v>
      </c>
      <c r="G643" s="92">
        <f t="shared" si="19"/>
        <v>66000</v>
      </c>
      <c r="H643" s="91"/>
    </row>
    <row r="644" spans="1:8">
      <c r="A644" s="91" t="s">
        <v>936</v>
      </c>
      <c r="B644" s="91" t="s">
        <v>937</v>
      </c>
      <c r="C644" s="91" t="s">
        <v>554</v>
      </c>
      <c r="D644" s="91" t="s">
        <v>1757</v>
      </c>
      <c r="E644" s="92">
        <v>2880</v>
      </c>
      <c r="F644" s="92"/>
      <c r="G644" s="92">
        <f t="shared" si="19"/>
        <v>2880</v>
      </c>
      <c r="H644" s="91"/>
    </row>
    <row r="645" spans="1:8">
      <c r="A645" s="91" t="s">
        <v>1524</v>
      </c>
      <c r="B645" s="91" t="s">
        <v>1525</v>
      </c>
      <c r="C645" s="91" t="s">
        <v>554</v>
      </c>
      <c r="D645" s="91" t="s">
        <v>1757</v>
      </c>
      <c r="E645" s="92">
        <v>3800</v>
      </c>
      <c r="F645" s="92"/>
      <c r="G645" s="92">
        <f t="shared" si="19"/>
        <v>3800</v>
      </c>
      <c r="H645" s="91"/>
    </row>
    <row r="646" spans="1:8">
      <c r="A646" s="107" t="s">
        <v>1180</v>
      </c>
      <c r="B646" s="91" t="s">
        <v>1994</v>
      </c>
      <c r="C646" s="91" t="s">
        <v>1995</v>
      </c>
      <c r="D646" s="91"/>
      <c r="E646" s="100">
        <v>24460</v>
      </c>
      <c r="F646" s="100">
        <v>17950</v>
      </c>
      <c r="G646" s="92">
        <f t="shared" si="19"/>
        <v>6510</v>
      </c>
      <c r="H646" s="91"/>
    </row>
    <row r="647" spans="1:8">
      <c r="A647" s="91"/>
      <c r="B647" s="91"/>
      <c r="C647" s="91"/>
      <c r="D647" s="91"/>
      <c r="E647" s="92"/>
      <c r="F647" s="92"/>
      <c r="G647" s="92">
        <f t="shared" si="19"/>
        <v>0</v>
      </c>
      <c r="H647" s="91"/>
    </row>
    <row r="648" spans="1:8">
      <c r="A648" s="91" t="s">
        <v>969</v>
      </c>
      <c r="B648" s="91" t="s">
        <v>970</v>
      </c>
      <c r="C648" s="91" t="s">
        <v>971</v>
      </c>
      <c r="D648" s="91" t="s">
        <v>1757</v>
      </c>
      <c r="E648" s="92">
        <v>1290</v>
      </c>
      <c r="F648" s="92"/>
      <c r="G648" s="92">
        <f t="shared" si="19"/>
        <v>1290</v>
      </c>
      <c r="H648" s="91"/>
    </row>
    <row r="649" spans="1:8">
      <c r="A649" s="91" t="s">
        <v>1119</v>
      </c>
      <c r="B649" s="91" t="s">
        <v>1120</v>
      </c>
      <c r="C649" s="91" t="s">
        <v>1121</v>
      </c>
      <c r="D649" s="91" t="s">
        <v>1757</v>
      </c>
      <c r="E649" s="92">
        <v>53040</v>
      </c>
      <c r="F649" s="92">
        <v>5500</v>
      </c>
      <c r="G649" s="92">
        <f t="shared" si="19"/>
        <v>47540</v>
      </c>
      <c r="H649" s="91"/>
    </row>
    <row r="650" spans="1:8">
      <c r="A650" s="91" t="s">
        <v>1122</v>
      </c>
      <c r="B650" s="91" t="s">
        <v>1123</v>
      </c>
      <c r="C650" s="91" t="s">
        <v>1124</v>
      </c>
      <c r="D650" s="91" t="s">
        <v>1125</v>
      </c>
      <c r="E650" s="92">
        <v>25290</v>
      </c>
      <c r="F650" s="92">
        <v>18000</v>
      </c>
      <c r="G650" s="92">
        <f t="shared" si="19"/>
        <v>7290</v>
      </c>
      <c r="H650" s="91"/>
    </row>
    <row r="651" spans="1:8">
      <c r="A651" s="91"/>
      <c r="B651" s="91"/>
      <c r="C651" s="91"/>
      <c r="D651" s="91"/>
      <c r="E651" s="92"/>
      <c r="F651" s="92"/>
      <c r="G651" s="92">
        <f t="shared" si="19"/>
        <v>0</v>
      </c>
      <c r="H651" s="91"/>
    </row>
    <row r="652" spans="1:8">
      <c r="A652" s="91" t="s">
        <v>268</v>
      </c>
      <c r="B652" s="91" t="s">
        <v>269</v>
      </c>
      <c r="C652" s="91" t="s">
        <v>270</v>
      </c>
      <c r="D652" s="91" t="s">
        <v>1757</v>
      </c>
      <c r="E652" s="92">
        <v>34500</v>
      </c>
      <c r="F652" s="92"/>
      <c r="G652" s="92">
        <f t="shared" si="19"/>
        <v>34500</v>
      </c>
      <c r="H652" s="91"/>
    </row>
    <row r="653" spans="1:8">
      <c r="A653" s="91" t="s">
        <v>318</v>
      </c>
      <c r="B653" s="91" t="s">
        <v>319</v>
      </c>
      <c r="C653" s="91" t="s">
        <v>270</v>
      </c>
      <c r="D653" s="91" t="s">
        <v>1757</v>
      </c>
      <c r="E653" s="92">
        <v>56500</v>
      </c>
      <c r="F653" s="92"/>
      <c r="G653" s="92">
        <f t="shared" si="19"/>
        <v>56500</v>
      </c>
      <c r="H653" s="91"/>
    </row>
    <row r="654" spans="1:8">
      <c r="A654" s="91" t="s">
        <v>640</v>
      </c>
      <c r="B654" s="91" t="s">
        <v>641</v>
      </c>
      <c r="C654" s="91" t="s">
        <v>270</v>
      </c>
      <c r="D654" s="91" t="s">
        <v>1757</v>
      </c>
      <c r="E654" s="92">
        <v>4000</v>
      </c>
      <c r="F654" s="92"/>
      <c r="G654" s="92">
        <f t="shared" si="19"/>
        <v>4000</v>
      </c>
      <c r="H654" s="91"/>
    </row>
    <row r="655" spans="1:8">
      <c r="A655" s="91" t="s">
        <v>929</v>
      </c>
      <c r="B655" s="91" t="s">
        <v>930</v>
      </c>
      <c r="C655" s="91" t="s">
        <v>270</v>
      </c>
      <c r="D655" s="91" t="s">
        <v>931</v>
      </c>
      <c r="E655" s="92">
        <v>42390</v>
      </c>
      <c r="F655" s="92"/>
      <c r="G655" s="92">
        <f t="shared" si="19"/>
        <v>42390</v>
      </c>
      <c r="H655" s="91"/>
    </row>
    <row r="656" spans="1:8">
      <c r="A656" s="91" t="s">
        <v>1102</v>
      </c>
      <c r="B656" s="91" t="s">
        <v>1103</v>
      </c>
      <c r="C656" s="91" t="s">
        <v>270</v>
      </c>
      <c r="D656" s="91" t="s">
        <v>1104</v>
      </c>
      <c r="E656" s="92">
        <v>6200</v>
      </c>
      <c r="F656" s="92">
        <v>4000</v>
      </c>
      <c r="G656" s="92">
        <f t="shared" si="19"/>
        <v>2200</v>
      </c>
      <c r="H656" s="91"/>
    </row>
    <row r="657" spans="1:10">
      <c r="A657" s="91" t="s">
        <v>1114</v>
      </c>
      <c r="B657" s="91" t="s">
        <v>1115</v>
      </c>
      <c r="C657" s="91" t="s">
        <v>270</v>
      </c>
      <c r="D657" s="91" t="s">
        <v>1757</v>
      </c>
      <c r="E657" s="92">
        <v>30120</v>
      </c>
      <c r="F657" s="92"/>
      <c r="G657" s="92">
        <f t="shared" si="19"/>
        <v>30120</v>
      </c>
      <c r="H657" s="91"/>
    </row>
    <row r="658" spans="1:10">
      <c r="A658" s="91" t="s">
        <v>1132</v>
      </c>
      <c r="B658" s="91" t="s">
        <v>1133</v>
      </c>
      <c r="C658" s="91" t="s">
        <v>270</v>
      </c>
      <c r="D658" s="91" t="s">
        <v>1757</v>
      </c>
      <c r="E658" s="92">
        <v>187980</v>
      </c>
      <c r="F658" s="92">
        <v>150000</v>
      </c>
      <c r="G658" s="92">
        <f t="shared" si="19"/>
        <v>37980</v>
      </c>
      <c r="H658" s="91"/>
    </row>
    <row r="659" spans="1:10">
      <c r="A659" s="91" t="s">
        <v>1137</v>
      </c>
      <c r="B659" s="91" t="s">
        <v>215</v>
      </c>
      <c r="C659" s="91" t="s">
        <v>270</v>
      </c>
      <c r="D659" s="91" t="s">
        <v>1138</v>
      </c>
      <c r="E659" s="92">
        <v>53740</v>
      </c>
      <c r="F659" s="92">
        <v>40000</v>
      </c>
      <c r="G659" s="92">
        <f t="shared" si="19"/>
        <v>13740</v>
      </c>
      <c r="H659" s="91"/>
    </row>
    <row r="660" spans="1:10">
      <c r="A660" s="91"/>
      <c r="B660" s="91"/>
      <c r="C660" s="91"/>
      <c r="D660" s="91"/>
      <c r="E660" s="92"/>
      <c r="F660" s="92"/>
      <c r="G660" s="92">
        <f t="shared" si="19"/>
        <v>0</v>
      </c>
      <c r="H660" s="91"/>
    </row>
    <row r="661" spans="1:10">
      <c r="A661" s="91" t="s">
        <v>1601</v>
      </c>
      <c r="B661" s="91" t="s">
        <v>1602</v>
      </c>
      <c r="C661" s="91" t="s">
        <v>1603</v>
      </c>
      <c r="D661" s="91" t="s">
        <v>1757</v>
      </c>
      <c r="E661" s="92">
        <v>50535</v>
      </c>
      <c r="F661" s="92">
        <v>30000</v>
      </c>
      <c r="G661" s="92">
        <f t="shared" si="19"/>
        <v>20535</v>
      </c>
      <c r="H661" s="91"/>
    </row>
    <row r="662" spans="1:10">
      <c r="A662" s="91" t="s">
        <v>234</v>
      </c>
      <c r="B662" s="91" t="s">
        <v>235</v>
      </c>
      <c r="C662" s="91" t="s">
        <v>236</v>
      </c>
      <c r="D662" s="91" t="s">
        <v>1757</v>
      </c>
      <c r="E662" s="92">
        <v>1800</v>
      </c>
      <c r="F662" s="92"/>
      <c r="G662" s="92">
        <f t="shared" si="19"/>
        <v>1800</v>
      </c>
      <c r="H662" s="91"/>
    </row>
    <row r="663" spans="1:10">
      <c r="A663" s="91" t="s">
        <v>396</v>
      </c>
      <c r="B663" s="91" t="s">
        <v>397</v>
      </c>
      <c r="C663" s="91" t="s">
        <v>11</v>
      </c>
      <c r="D663" s="91" t="s">
        <v>1757</v>
      </c>
      <c r="E663" s="92">
        <v>53040</v>
      </c>
      <c r="F663" s="92"/>
      <c r="G663" s="92">
        <f t="shared" si="19"/>
        <v>53040</v>
      </c>
      <c r="H663" s="91"/>
    </row>
    <row r="664" spans="1:10">
      <c r="A664" s="91" t="s">
        <v>777</v>
      </c>
      <c r="B664" s="91" t="s">
        <v>778</v>
      </c>
      <c r="C664" s="91" t="s">
        <v>779</v>
      </c>
      <c r="D664" s="91" t="s">
        <v>780</v>
      </c>
      <c r="E664" s="92">
        <v>2856</v>
      </c>
      <c r="F664" s="92"/>
      <c r="G664" s="92">
        <f t="shared" si="19"/>
        <v>2856</v>
      </c>
      <c r="H664" s="91"/>
    </row>
    <row r="665" spans="1:10">
      <c r="A665" s="91" t="s">
        <v>796</v>
      </c>
      <c r="B665" s="91" t="s">
        <v>797</v>
      </c>
      <c r="C665" s="91" t="s">
        <v>798</v>
      </c>
      <c r="D665" s="91" t="s">
        <v>1757</v>
      </c>
      <c r="E665" s="92">
        <v>2600</v>
      </c>
      <c r="F665" s="92"/>
      <c r="G665" s="92">
        <f t="shared" si="19"/>
        <v>2600</v>
      </c>
      <c r="H665" s="91"/>
    </row>
    <row r="666" spans="1:10">
      <c r="A666" s="91" t="s">
        <v>887</v>
      </c>
      <c r="B666" s="91" t="s">
        <v>691</v>
      </c>
      <c r="C666" s="91" t="s">
        <v>888</v>
      </c>
      <c r="D666" s="91" t="s">
        <v>889</v>
      </c>
      <c r="E666" s="92">
        <v>3470</v>
      </c>
      <c r="F666" s="92"/>
      <c r="G666" s="92">
        <f t="shared" si="19"/>
        <v>3470</v>
      </c>
      <c r="H666" s="91"/>
    </row>
    <row r="667" spans="1:10">
      <c r="A667" s="91" t="s">
        <v>1249</v>
      </c>
      <c r="B667" s="91" t="s">
        <v>1250</v>
      </c>
      <c r="C667" s="91" t="s">
        <v>11</v>
      </c>
      <c r="D667" s="91" t="s">
        <v>1757</v>
      </c>
      <c r="E667" s="92">
        <v>200</v>
      </c>
      <c r="F667" s="92"/>
      <c r="G667" s="92">
        <f t="shared" si="19"/>
        <v>200</v>
      </c>
      <c r="H667" s="91"/>
    </row>
    <row r="668" spans="1:10">
      <c r="A668" s="91" t="s">
        <v>1265</v>
      </c>
      <c r="B668" s="91" t="s">
        <v>1266</v>
      </c>
      <c r="C668" s="91" t="s">
        <v>11</v>
      </c>
      <c r="D668" s="91" t="s">
        <v>1757</v>
      </c>
      <c r="E668" s="92">
        <f>31900+10300+800</f>
        <v>43000</v>
      </c>
      <c r="F668" s="92">
        <f>27000</f>
        <v>27000</v>
      </c>
      <c r="G668" s="92">
        <f t="shared" si="19"/>
        <v>16000</v>
      </c>
      <c r="H668" s="91"/>
    </row>
    <row r="669" spans="1:10">
      <c r="A669" s="91" t="s">
        <v>1278</v>
      </c>
      <c r="B669" s="91" t="s">
        <v>599</v>
      </c>
      <c r="C669" s="91" t="s">
        <v>11</v>
      </c>
      <c r="D669" s="91" t="s">
        <v>1279</v>
      </c>
      <c r="E669" s="92">
        <v>36640</v>
      </c>
      <c r="F669" s="92">
        <v>20000</v>
      </c>
      <c r="G669" s="92">
        <f t="shared" si="19"/>
        <v>16640</v>
      </c>
      <c r="H669" s="91"/>
    </row>
    <row r="670" spans="1:10">
      <c r="A670" s="91" t="s">
        <v>1281</v>
      </c>
      <c r="B670" s="91" t="s">
        <v>1282</v>
      </c>
      <c r="C670" s="91" t="s">
        <v>11</v>
      </c>
      <c r="D670" s="91" t="s">
        <v>1283</v>
      </c>
      <c r="E670" s="92">
        <v>125750</v>
      </c>
      <c r="F670" s="92">
        <v>30000</v>
      </c>
      <c r="G670" s="92">
        <f t="shared" si="19"/>
        <v>95750</v>
      </c>
      <c r="H670" s="91"/>
      <c r="I670" s="38" t="s">
        <v>1805</v>
      </c>
      <c r="J670" s="38">
        <v>1700</v>
      </c>
    </row>
    <row r="671" spans="1:10">
      <c r="A671" s="91" t="s">
        <v>1317</v>
      </c>
      <c r="B671" s="91" t="s">
        <v>1318</v>
      </c>
      <c r="C671" s="91" t="s">
        <v>1319</v>
      </c>
      <c r="D671" s="91" t="s">
        <v>1320</v>
      </c>
      <c r="E671" s="92">
        <f>97980+1700+11550+2400</f>
        <v>113630</v>
      </c>
      <c r="F671" s="92">
        <v>50000</v>
      </c>
      <c r="G671" s="92">
        <f t="shared" si="19"/>
        <v>63630</v>
      </c>
      <c r="H671" s="91"/>
    </row>
    <row r="672" spans="1:10">
      <c r="A672" s="91" t="s">
        <v>1321</v>
      </c>
      <c r="B672" s="91" t="s">
        <v>449</v>
      </c>
      <c r="C672" s="91" t="s">
        <v>11</v>
      </c>
      <c r="D672" s="91" t="s">
        <v>1757</v>
      </c>
      <c r="E672" s="92">
        <v>55800</v>
      </c>
      <c r="F672" s="92">
        <v>35000</v>
      </c>
      <c r="G672" s="92">
        <f t="shared" si="19"/>
        <v>20800</v>
      </c>
      <c r="H672" s="91"/>
    </row>
    <row r="673" spans="1:11">
      <c r="A673" s="91" t="s">
        <v>1832</v>
      </c>
      <c r="B673" s="91" t="s">
        <v>1833</v>
      </c>
      <c r="C673" s="91" t="s">
        <v>1834</v>
      </c>
      <c r="D673" s="91" t="s">
        <v>1835</v>
      </c>
      <c r="E673" s="56">
        <v>43750</v>
      </c>
      <c r="F673" s="92"/>
      <c r="G673" s="92">
        <f t="shared" si="19"/>
        <v>43750</v>
      </c>
      <c r="H673" s="91"/>
    </row>
    <row r="674" spans="1:11">
      <c r="A674" s="91" t="s">
        <v>2014</v>
      </c>
      <c r="B674" s="91" t="s">
        <v>691</v>
      </c>
      <c r="C674" s="91" t="s">
        <v>11</v>
      </c>
      <c r="D674" s="91">
        <v>1734058480</v>
      </c>
      <c r="E674" s="56">
        <v>24300</v>
      </c>
      <c r="F674" s="92">
        <v>4000</v>
      </c>
      <c r="G674" s="92">
        <f t="shared" si="19"/>
        <v>20300</v>
      </c>
      <c r="H674" s="91"/>
    </row>
    <row r="675" spans="1:11">
      <c r="A675" s="91" t="s">
        <v>389</v>
      </c>
      <c r="B675" s="91" t="s">
        <v>390</v>
      </c>
      <c r="C675" s="91" t="s">
        <v>391</v>
      </c>
      <c r="D675" s="91" t="s">
        <v>392</v>
      </c>
      <c r="E675" s="92">
        <v>24980</v>
      </c>
      <c r="F675" s="92">
        <v>5000</v>
      </c>
      <c r="G675" s="92">
        <f t="shared" si="19"/>
        <v>19980</v>
      </c>
      <c r="H675" s="91"/>
      <c r="K675" s="79" t="s">
        <v>1913</v>
      </c>
    </row>
    <row r="676" spans="1:11">
      <c r="A676" s="91" t="s">
        <v>465</v>
      </c>
      <c r="B676" s="91" t="s">
        <v>466</v>
      </c>
      <c r="C676" s="91" t="s">
        <v>391</v>
      </c>
      <c r="D676" s="91" t="s">
        <v>467</v>
      </c>
      <c r="E676" s="92">
        <v>5820</v>
      </c>
      <c r="F676" s="92"/>
      <c r="G676" s="92">
        <f t="shared" si="19"/>
        <v>5820</v>
      </c>
      <c r="H676" s="91"/>
    </row>
    <row r="677" spans="1:11">
      <c r="A677" s="91" t="s">
        <v>644</v>
      </c>
      <c r="B677" s="91" t="s">
        <v>645</v>
      </c>
      <c r="C677" s="91" t="s">
        <v>391</v>
      </c>
      <c r="D677" s="91" t="s">
        <v>646</v>
      </c>
      <c r="E677" s="92">
        <v>19000</v>
      </c>
      <c r="F677" s="92"/>
      <c r="G677" s="92">
        <f t="shared" si="19"/>
        <v>19000</v>
      </c>
      <c r="H677" s="91"/>
    </row>
    <row r="678" spans="1:11">
      <c r="A678" s="91" t="s">
        <v>949</v>
      </c>
      <c r="B678" s="91" t="s">
        <v>950</v>
      </c>
      <c r="C678" s="91" t="s">
        <v>391</v>
      </c>
      <c r="D678" s="91" t="s">
        <v>1757</v>
      </c>
      <c r="E678" s="92">
        <v>1610</v>
      </c>
      <c r="F678" s="92"/>
      <c r="G678" s="92">
        <f t="shared" si="19"/>
        <v>1610</v>
      </c>
      <c r="H678" s="91"/>
    </row>
    <row r="679" spans="1:11">
      <c r="A679" s="91" t="s">
        <v>1083</v>
      </c>
      <c r="B679" s="91" t="s">
        <v>1084</v>
      </c>
      <c r="C679" s="91" t="s">
        <v>391</v>
      </c>
      <c r="D679" s="91" t="s">
        <v>1085</v>
      </c>
      <c r="E679" s="92">
        <v>7200</v>
      </c>
      <c r="F679" s="92">
        <v>5500</v>
      </c>
      <c r="G679" s="92">
        <f t="shared" si="19"/>
        <v>1700</v>
      </c>
      <c r="H679" s="91"/>
    </row>
    <row r="680" spans="1:11">
      <c r="A680" s="91" t="s">
        <v>1139</v>
      </c>
      <c r="B680" s="91" t="s">
        <v>1140</v>
      </c>
      <c r="C680" s="91" t="s">
        <v>391</v>
      </c>
      <c r="D680" s="91" t="s">
        <v>1141</v>
      </c>
      <c r="E680" s="92">
        <v>4720</v>
      </c>
      <c r="F680" s="92"/>
      <c r="G680" s="92">
        <f t="shared" si="19"/>
        <v>4720</v>
      </c>
      <c r="H680" s="91"/>
    </row>
    <row r="681" spans="1:11">
      <c r="A681" s="91" t="s">
        <v>1464</v>
      </c>
      <c r="B681" s="91" t="s">
        <v>1465</v>
      </c>
      <c r="C681" s="91" t="s">
        <v>391</v>
      </c>
      <c r="D681" s="91" t="s">
        <v>1466</v>
      </c>
      <c r="E681" s="92">
        <v>956000</v>
      </c>
      <c r="F681" s="92">
        <v>170000</v>
      </c>
      <c r="G681" s="92">
        <f t="shared" si="19"/>
        <v>786000</v>
      </c>
      <c r="H681" s="91"/>
    </row>
    <row r="682" spans="1:11">
      <c r="A682" s="91" t="s">
        <v>1498</v>
      </c>
      <c r="B682" s="91" t="s">
        <v>1499</v>
      </c>
      <c r="C682" s="91" t="s">
        <v>391</v>
      </c>
      <c r="D682" s="91" t="s">
        <v>1757</v>
      </c>
      <c r="E682" s="92">
        <v>232751</v>
      </c>
      <c r="F682" s="92"/>
      <c r="G682" s="92">
        <f t="shared" si="19"/>
        <v>232751</v>
      </c>
      <c r="H682" s="91"/>
    </row>
    <row r="683" spans="1:11">
      <c r="A683" s="91" t="s">
        <v>1584</v>
      </c>
      <c r="B683" s="91" t="s">
        <v>1585</v>
      </c>
      <c r="C683" s="91" t="s">
        <v>391</v>
      </c>
      <c r="D683" s="91" t="s">
        <v>1757</v>
      </c>
      <c r="E683" s="92">
        <v>186950</v>
      </c>
      <c r="F683" s="92">
        <v>70000</v>
      </c>
      <c r="G683" s="92">
        <f t="shared" si="19"/>
        <v>116950</v>
      </c>
      <c r="H683" s="91"/>
    </row>
    <row r="684" spans="1:11">
      <c r="A684" s="91" t="s">
        <v>2039</v>
      </c>
      <c r="B684" s="91" t="s">
        <v>2038</v>
      </c>
      <c r="C684" s="91" t="s">
        <v>391</v>
      </c>
      <c r="D684" s="91">
        <v>1738754862</v>
      </c>
      <c r="E684" s="92">
        <v>1630</v>
      </c>
      <c r="F684" s="92"/>
      <c r="G684" s="92">
        <f t="shared" si="19"/>
        <v>1630</v>
      </c>
      <c r="H684" s="91"/>
    </row>
    <row r="685" spans="1:11">
      <c r="A685" s="91" t="s">
        <v>88</v>
      </c>
      <c r="B685" s="91" t="s">
        <v>89</v>
      </c>
      <c r="C685" s="91" t="s">
        <v>90</v>
      </c>
      <c r="D685" s="91" t="s">
        <v>1757</v>
      </c>
      <c r="E685" s="92">
        <v>3000</v>
      </c>
      <c r="F685" s="92"/>
      <c r="G685" s="92">
        <f t="shared" ref="G685:G732" si="20">E685-F685</f>
        <v>3000</v>
      </c>
      <c r="H685" s="91"/>
    </row>
    <row r="686" spans="1:11">
      <c r="A686" s="91" t="s">
        <v>104</v>
      </c>
      <c r="B686" s="91" t="s">
        <v>105</v>
      </c>
      <c r="C686" s="91"/>
      <c r="D686" s="91" t="s">
        <v>1757</v>
      </c>
      <c r="E686" s="92">
        <v>23000</v>
      </c>
      <c r="F686" s="92"/>
      <c r="G686" s="92">
        <f t="shared" si="20"/>
        <v>23000</v>
      </c>
      <c r="H686" s="91"/>
    </row>
    <row r="687" spans="1:11">
      <c r="A687" s="91" t="s">
        <v>106</v>
      </c>
      <c r="B687" s="91" t="s">
        <v>107</v>
      </c>
      <c r="C687" s="91"/>
      <c r="D687" s="91" t="s">
        <v>1757</v>
      </c>
      <c r="E687" s="92">
        <v>13000</v>
      </c>
      <c r="F687" s="92"/>
      <c r="G687" s="92">
        <f t="shared" si="20"/>
        <v>13000</v>
      </c>
      <c r="H687" s="91"/>
    </row>
    <row r="688" spans="1:11">
      <c r="A688" s="91" t="s">
        <v>154</v>
      </c>
      <c r="B688" s="91" t="s">
        <v>155</v>
      </c>
      <c r="C688" s="91" t="s">
        <v>156</v>
      </c>
      <c r="D688" s="91" t="s">
        <v>157</v>
      </c>
      <c r="E688" s="92">
        <v>54000</v>
      </c>
      <c r="F688" s="92"/>
      <c r="G688" s="92">
        <f t="shared" si="20"/>
        <v>54000</v>
      </c>
      <c r="H688" s="91"/>
    </row>
    <row r="689" spans="1:8">
      <c r="A689" s="91" t="s">
        <v>185</v>
      </c>
      <c r="B689" s="91" t="s">
        <v>186</v>
      </c>
      <c r="C689" s="91" t="s">
        <v>187</v>
      </c>
      <c r="D689" s="91" t="s">
        <v>1757</v>
      </c>
      <c r="E689" s="92">
        <v>9000</v>
      </c>
      <c r="F689" s="92"/>
      <c r="G689" s="92">
        <f t="shared" si="20"/>
        <v>9000</v>
      </c>
      <c r="H689" s="91"/>
    </row>
    <row r="690" spans="1:8">
      <c r="A690" s="91" t="s">
        <v>198</v>
      </c>
      <c r="B690" s="91" t="s">
        <v>199</v>
      </c>
      <c r="C690" s="91" t="s">
        <v>200</v>
      </c>
      <c r="D690" s="91" t="s">
        <v>201</v>
      </c>
      <c r="E690" s="92">
        <v>8000</v>
      </c>
      <c r="F690" s="92">
        <v>8000</v>
      </c>
      <c r="G690" s="92">
        <f t="shared" si="20"/>
        <v>0</v>
      </c>
      <c r="H690" s="91"/>
    </row>
    <row r="691" spans="1:8">
      <c r="A691" s="91" t="s">
        <v>330</v>
      </c>
      <c r="B691" s="91" t="s">
        <v>331</v>
      </c>
      <c r="C691" s="91" t="s">
        <v>332</v>
      </c>
      <c r="D691" s="91" t="s">
        <v>333</v>
      </c>
      <c r="E691" s="92">
        <v>5000</v>
      </c>
      <c r="F691" s="92"/>
      <c r="G691" s="92">
        <f t="shared" si="20"/>
        <v>5000</v>
      </c>
      <c r="H691" s="91"/>
    </row>
    <row r="692" spans="1:8">
      <c r="A692" s="91" t="s">
        <v>353</v>
      </c>
      <c r="B692" s="91" t="s">
        <v>354</v>
      </c>
      <c r="C692" s="91" t="s">
        <v>355</v>
      </c>
      <c r="D692" s="91" t="s">
        <v>1757</v>
      </c>
      <c r="E692" s="92">
        <v>51680</v>
      </c>
      <c r="F692" s="92"/>
      <c r="G692" s="92">
        <f t="shared" si="20"/>
        <v>51680</v>
      </c>
      <c r="H692" s="91"/>
    </row>
    <row r="693" spans="1:8">
      <c r="A693" s="91" t="s">
        <v>374</v>
      </c>
      <c r="B693" s="91" t="s">
        <v>375</v>
      </c>
      <c r="C693" s="91" t="s">
        <v>332</v>
      </c>
      <c r="D693" s="91" t="s">
        <v>376</v>
      </c>
      <c r="E693" s="92">
        <v>10500</v>
      </c>
      <c r="F693" s="92">
        <v>5000</v>
      </c>
      <c r="G693" s="92">
        <f t="shared" si="20"/>
        <v>5500</v>
      </c>
      <c r="H693" s="91"/>
    </row>
    <row r="694" spans="1:8">
      <c r="A694" s="91" t="s">
        <v>393</v>
      </c>
      <c r="B694" s="91" t="s">
        <v>394</v>
      </c>
      <c r="C694" s="91"/>
      <c r="D694" s="91" t="s">
        <v>395</v>
      </c>
      <c r="E694" s="92">
        <v>77300</v>
      </c>
      <c r="F694" s="92"/>
      <c r="G694" s="92">
        <f t="shared" si="20"/>
        <v>77300</v>
      </c>
      <c r="H694" s="91"/>
    </row>
    <row r="695" spans="1:8">
      <c r="A695" s="91" t="s">
        <v>398</v>
      </c>
      <c r="B695" s="91" t="s">
        <v>399</v>
      </c>
      <c r="C695" s="91"/>
      <c r="D695" s="91" t="s">
        <v>1757</v>
      </c>
      <c r="E695" s="92">
        <v>150600</v>
      </c>
      <c r="F695" s="100">
        <v>113000</v>
      </c>
      <c r="G695" s="92">
        <f t="shared" si="20"/>
        <v>37600</v>
      </c>
      <c r="H695" s="91"/>
    </row>
    <row r="696" spans="1:8">
      <c r="A696" s="91" t="s">
        <v>431</v>
      </c>
      <c r="B696" s="91" t="s">
        <v>432</v>
      </c>
      <c r="C696" s="91" t="s">
        <v>433</v>
      </c>
      <c r="D696" s="91" t="s">
        <v>434</v>
      </c>
      <c r="E696" s="92">
        <v>4000</v>
      </c>
      <c r="F696" s="92"/>
      <c r="G696" s="92">
        <f t="shared" si="20"/>
        <v>4000</v>
      </c>
      <c r="H696" s="91"/>
    </row>
    <row r="697" spans="1:8">
      <c r="A697" s="91" t="s">
        <v>440</v>
      </c>
      <c r="B697" s="91" t="s">
        <v>441</v>
      </c>
      <c r="C697" s="91" t="s">
        <v>90</v>
      </c>
      <c r="D697" s="91" t="s">
        <v>1757</v>
      </c>
      <c r="E697" s="92">
        <v>50130</v>
      </c>
      <c r="F697" s="92"/>
      <c r="G697" s="92">
        <f t="shared" si="20"/>
        <v>50130</v>
      </c>
      <c r="H697" s="91"/>
    </row>
    <row r="698" spans="1:8">
      <c r="A698" s="91" t="s">
        <v>560</v>
      </c>
      <c r="B698" s="91" t="s">
        <v>561</v>
      </c>
      <c r="C698" s="91" t="s">
        <v>562</v>
      </c>
      <c r="D698" s="91" t="s">
        <v>563</v>
      </c>
      <c r="E698" s="92">
        <v>20000</v>
      </c>
      <c r="F698" s="92">
        <f>13000+7000</f>
        <v>20000</v>
      </c>
      <c r="G698" s="92">
        <f t="shared" si="20"/>
        <v>0</v>
      </c>
      <c r="H698" s="91"/>
    </row>
    <row r="699" spans="1:8">
      <c r="A699" s="91" t="s">
        <v>564</v>
      </c>
      <c r="B699" s="91" t="s">
        <v>565</v>
      </c>
      <c r="C699" s="91" t="s">
        <v>562</v>
      </c>
      <c r="D699" s="91" t="s">
        <v>566</v>
      </c>
      <c r="E699" s="92">
        <v>21840</v>
      </c>
      <c r="F699" s="92">
        <v>8000</v>
      </c>
      <c r="G699" s="92">
        <f t="shared" si="20"/>
        <v>13840</v>
      </c>
      <c r="H699" s="91"/>
    </row>
    <row r="700" spans="1:8">
      <c r="A700" s="91" t="s">
        <v>612</v>
      </c>
      <c r="B700" s="91" t="s">
        <v>613</v>
      </c>
      <c r="C700" s="91" t="s">
        <v>614</v>
      </c>
      <c r="D700" s="91" t="s">
        <v>1757</v>
      </c>
      <c r="E700" s="92">
        <v>24000</v>
      </c>
      <c r="F700" s="92"/>
      <c r="G700" s="92">
        <f t="shared" si="20"/>
        <v>24000</v>
      </c>
      <c r="H700" s="91"/>
    </row>
    <row r="701" spans="1:8">
      <c r="A701" s="91" t="s">
        <v>647</v>
      </c>
      <c r="B701" s="91" t="s">
        <v>648</v>
      </c>
      <c r="C701" s="91" t="s">
        <v>649</v>
      </c>
      <c r="D701" s="91" t="s">
        <v>650</v>
      </c>
      <c r="E701" s="92">
        <v>40000</v>
      </c>
      <c r="F701" s="92">
        <v>19000</v>
      </c>
      <c r="G701" s="92">
        <f t="shared" si="20"/>
        <v>21000</v>
      </c>
      <c r="H701" s="91"/>
    </row>
    <row r="702" spans="1:8">
      <c r="A702" s="91" t="s">
        <v>683</v>
      </c>
      <c r="B702" s="91" t="s">
        <v>684</v>
      </c>
      <c r="C702" s="91" t="s">
        <v>685</v>
      </c>
      <c r="D702" s="91" t="s">
        <v>686</v>
      </c>
      <c r="E702" s="92">
        <v>10500</v>
      </c>
      <c r="F702" s="92"/>
      <c r="G702" s="92">
        <f t="shared" si="20"/>
        <v>10500</v>
      </c>
      <c r="H702" s="91"/>
    </row>
    <row r="703" spans="1:8">
      <c r="A703" s="91" t="s">
        <v>712</v>
      </c>
      <c r="B703" s="91" t="s">
        <v>713</v>
      </c>
      <c r="C703" s="91" t="s">
        <v>714</v>
      </c>
      <c r="D703" s="91" t="s">
        <v>1757</v>
      </c>
      <c r="E703" s="92">
        <v>650</v>
      </c>
      <c r="F703" s="92"/>
      <c r="G703" s="92">
        <f t="shared" si="20"/>
        <v>650</v>
      </c>
      <c r="H703" s="91"/>
    </row>
    <row r="704" spans="1:8">
      <c r="A704" s="91" t="s">
        <v>736</v>
      </c>
      <c r="B704" s="91" t="s">
        <v>737</v>
      </c>
      <c r="C704" s="91" t="s">
        <v>738</v>
      </c>
      <c r="D704" s="91" t="s">
        <v>1757</v>
      </c>
      <c r="E704" s="92">
        <v>4500</v>
      </c>
      <c r="F704" s="92"/>
      <c r="G704" s="92">
        <f t="shared" si="20"/>
        <v>4500</v>
      </c>
      <c r="H704" s="91"/>
    </row>
    <row r="705" spans="1:8">
      <c r="A705" s="91" t="s">
        <v>766</v>
      </c>
      <c r="B705" s="91" t="s">
        <v>455</v>
      </c>
      <c r="C705" s="91" t="s">
        <v>767</v>
      </c>
      <c r="D705" s="91" t="s">
        <v>1757</v>
      </c>
      <c r="E705" s="92">
        <v>3525</v>
      </c>
      <c r="F705" s="92"/>
      <c r="G705" s="92">
        <f t="shared" si="20"/>
        <v>3525</v>
      </c>
      <c r="H705" s="91"/>
    </row>
    <row r="706" spans="1:8">
      <c r="A706" s="91" t="s">
        <v>781</v>
      </c>
      <c r="B706" s="91" t="s">
        <v>782</v>
      </c>
      <c r="C706" s="91" t="s">
        <v>156</v>
      </c>
      <c r="D706" s="91" t="s">
        <v>1757</v>
      </c>
      <c r="E706" s="92">
        <v>250</v>
      </c>
      <c r="F706" s="92"/>
      <c r="G706" s="92">
        <f t="shared" si="20"/>
        <v>250</v>
      </c>
      <c r="H706" s="91"/>
    </row>
    <row r="707" spans="1:8">
      <c r="A707" s="91" t="s">
        <v>783</v>
      </c>
      <c r="B707" s="91" t="s">
        <v>432</v>
      </c>
      <c r="C707" s="91" t="s">
        <v>156</v>
      </c>
      <c r="D707" s="91" t="s">
        <v>784</v>
      </c>
      <c r="E707" s="92">
        <v>5675</v>
      </c>
      <c r="F707" s="92"/>
      <c r="G707" s="92">
        <f t="shared" si="20"/>
        <v>5675</v>
      </c>
      <c r="H707" s="91"/>
    </row>
    <row r="708" spans="1:8">
      <c r="A708" s="91" t="s">
        <v>788</v>
      </c>
      <c r="B708" s="91" t="s">
        <v>789</v>
      </c>
      <c r="C708" s="91" t="s">
        <v>156</v>
      </c>
      <c r="D708" s="91" t="s">
        <v>790</v>
      </c>
      <c r="E708" s="92">
        <v>23070</v>
      </c>
      <c r="F708" s="92"/>
      <c r="G708" s="92">
        <f t="shared" si="20"/>
        <v>23070</v>
      </c>
      <c r="H708" s="91"/>
    </row>
    <row r="709" spans="1:8">
      <c r="A709" s="91" t="s">
        <v>803</v>
      </c>
      <c r="B709" s="91" t="s">
        <v>804</v>
      </c>
      <c r="C709" s="91" t="s">
        <v>562</v>
      </c>
      <c r="D709" s="91" t="s">
        <v>805</v>
      </c>
      <c r="E709" s="92">
        <v>2200</v>
      </c>
      <c r="F709" s="92"/>
      <c r="G709" s="92">
        <f t="shared" si="20"/>
        <v>2200</v>
      </c>
      <c r="H709" s="91"/>
    </row>
    <row r="710" spans="1:8">
      <c r="A710" s="91" t="s">
        <v>821</v>
      </c>
      <c r="B710" s="91" t="s">
        <v>631</v>
      </c>
      <c r="C710" s="91" t="s">
        <v>822</v>
      </c>
      <c r="D710" s="91" t="s">
        <v>1757</v>
      </c>
      <c r="E710" s="92">
        <v>42700</v>
      </c>
      <c r="F710" s="92"/>
      <c r="G710" s="92">
        <f t="shared" si="20"/>
        <v>42700</v>
      </c>
      <c r="H710" s="91"/>
    </row>
    <row r="711" spans="1:8">
      <c r="A711" s="91" t="s">
        <v>938</v>
      </c>
      <c r="B711" s="91" t="s">
        <v>939</v>
      </c>
      <c r="C711" s="91" t="s">
        <v>940</v>
      </c>
      <c r="D711" s="91" t="s">
        <v>941</v>
      </c>
      <c r="E711" s="92">
        <v>23090</v>
      </c>
      <c r="F711" s="92"/>
      <c r="G711" s="92">
        <f t="shared" si="20"/>
        <v>23090</v>
      </c>
      <c r="H711" s="91"/>
    </row>
    <row r="712" spans="1:8">
      <c r="A712" s="91" t="s">
        <v>1095</v>
      </c>
      <c r="B712" s="91" t="s">
        <v>844</v>
      </c>
      <c r="C712" s="91" t="s">
        <v>1096</v>
      </c>
      <c r="D712" s="91" t="s">
        <v>1757</v>
      </c>
      <c r="E712" s="92">
        <v>410</v>
      </c>
      <c r="F712" s="92"/>
      <c r="G712" s="92">
        <f t="shared" si="20"/>
        <v>410</v>
      </c>
      <c r="H712" s="91"/>
    </row>
    <row r="713" spans="1:8">
      <c r="A713" s="91" t="s">
        <v>1589</v>
      </c>
      <c r="B713" s="91" t="s">
        <v>1590</v>
      </c>
      <c r="C713" s="91" t="s">
        <v>1591</v>
      </c>
      <c r="D713" s="91" t="s">
        <v>1757</v>
      </c>
      <c r="E713" s="92">
        <v>24475</v>
      </c>
      <c r="F713" s="92"/>
      <c r="G713" s="92">
        <f t="shared" si="20"/>
        <v>24475</v>
      </c>
      <c r="H713" s="91"/>
    </row>
    <row r="714" spans="1:8">
      <c r="A714" s="91" t="s">
        <v>475</v>
      </c>
      <c r="B714" s="91" t="s">
        <v>476</v>
      </c>
      <c r="C714" s="91" t="s">
        <v>477</v>
      </c>
      <c r="D714" s="91" t="s">
        <v>1757</v>
      </c>
      <c r="E714" s="92">
        <v>1900</v>
      </c>
      <c r="F714" s="92"/>
      <c r="G714" s="92">
        <f t="shared" si="20"/>
        <v>1900</v>
      </c>
      <c r="H714" s="91"/>
    </row>
    <row r="715" spans="1:8">
      <c r="A715" s="91" t="s">
        <v>1148</v>
      </c>
      <c r="B715" s="91" t="s">
        <v>1149</v>
      </c>
      <c r="C715" s="91" t="s">
        <v>1150</v>
      </c>
      <c r="D715" s="91" t="s">
        <v>1151</v>
      </c>
      <c r="E715" s="92">
        <v>12000</v>
      </c>
      <c r="F715" s="92"/>
      <c r="G715" s="92">
        <f t="shared" si="20"/>
        <v>12000</v>
      </c>
      <c r="H715" s="91"/>
    </row>
    <row r="716" spans="1:8">
      <c r="A716" s="91" t="s">
        <v>1476</v>
      </c>
      <c r="B716" s="91" t="s">
        <v>1477</v>
      </c>
      <c r="C716" s="91" t="s">
        <v>1478</v>
      </c>
      <c r="D716" s="91" t="s">
        <v>1757</v>
      </c>
      <c r="E716" s="92">
        <v>11943</v>
      </c>
      <c r="F716" s="92"/>
      <c r="G716" s="92">
        <f t="shared" si="20"/>
        <v>11943</v>
      </c>
      <c r="H716" s="91"/>
    </row>
    <row r="717" spans="1:8">
      <c r="A717" s="91" t="s">
        <v>921</v>
      </c>
      <c r="B717" s="91" t="s">
        <v>922</v>
      </c>
      <c r="C717" s="91" t="s">
        <v>923</v>
      </c>
      <c r="D717" s="91" t="s">
        <v>924</v>
      </c>
      <c r="E717" s="92">
        <v>8000</v>
      </c>
      <c r="F717" s="92"/>
      <c r="G717" s="92">
        <f t="shared" si="20"/>
        <v>8000</v>
      </c>
      <c r="H717" s="91"/>
    </row>
    <row r="718" spans="1:8">
      <c r="A718" s="91" t="s">
        <v>1074</v>
      </c>
      <c r="B718" s="91" t="s">
        <v>1075</v>
      </c>
      <c r="C718" s="91" t="s">
        <v>1076</v>
      </c>
      <c r="D718" s="91" t="s">
        <v>1077</v>
      </c>
      <c r="E718" s="92">
        <v>4490</v>
      </c>
      <c r="F718" s="92">
        <v>4000</v>
      </c>
      <c r="G718" s="92">
        <f t="shared" si="20"/>
        <v>490</v>
      </c>
      <c r="H718" s="91"/>
    </row>
    <row r="719" spans="1:8">
      <c r="A719" s="91" t="s">
        <v>264</v>
      </c>
      <c r="B719" s="91" t="s">
        <v>265</v>
      </c>
      <c r="C719" s="91" t="s">
        <v>266</v>
      </c>
      <c r="D719" s="91" t="s">
        <v>267</v>
      </c>
      <c r="E719" s="92">
        <v>24500</v>
      </c>
      <c r="F719" s="92"/>
      <c r="G719" s="92">
        <f t="shared" si="20"/>
        <v>24500</v>
      </c>
      <c r="H719" s="91"/>
    </row>
    <row r="720" spans="1:8">
      <c r="A720" s="91" t="s">
        <v>617</v>
      </c>
      <c r="B720" s="91" t="s">
        <v>618</v>
      </c>
      <c r="C720" s="91" t="s">
        <v>266</v>
      </c>
      <c r="D720" s="91" t="s">
        <v>619</v>
      </c>
      <c r="E720" s="92">
        <v>100000</v>
      </c>
      <c r="F720" s="92"/>
      <c r="G720" s="92">
        <f t="shared" si="20"/>
        <v>100000</v>
      </c>
      <c r="H720" s="91"/>
    </row>
    <row r="721" spans="1:8">
      <c r="A721" s="91" t="s">
        <v>1570</v>
      </c>
      <c r="B721" s="91" t="s">
        <v>1571</v>
      </c>
      <c r="C721" s="91" t="s">
        <v>1572</v>
      </c>
      <c r="D721" s="91" t="s">
        <v>1757</v>
      </c>
      <c r="E721" s="92">
        <v>891196</v>
      </c>
      <c r="F721" s="92">
        <f>11450+15000</f>
        <v>26450</v>
      </c>
      <c r="G721" s="92">
        <f t="shared" si="20"/>
        <v>864746</v>
      </c>
      <c r="H721" s="91"/>
    </row>
    <row r="722" spans="1:8">
      <c r="A722" s="91" t="s">
        <v>214</v>
      </c>
      <c r="B722" s="91" t="s">
        <v>215</v>
      </c>
      <c r="C722" s="91" t="s">
        <v>216</v>
      </c>
      <c r="D722" s="91" t="s">
        <v>1757</v>
      </c>
      <c r="E722" s="92">
        <v>500</v>
      </c>
      <c r="F722" s="92"/>
      <c r="G722" s="92">
        <f t="shared" si="20"/>
        <v>500</v>
      </c>
      <c r="H722" s="91"/>
    </row>
    <row r="723" spans="1:8">
      <c r="A723" s="91" t="s">
        <v>558</v>
      </c>
      <c r="B723" s="91" t="s">
        <v>559</v>
      </c>
      <c r="C723" s="91" t="s">
        <v>216</v>
      </c>
      <c r="D723" s="91" t="s">
        <v>1757</v>
      </c>
      <c r="E723" s="92">
        <v>900</v>
      </c>
      <c r="F723" s="92"/>
      <c r="G723" s="92">
        <f t="shared" si="20"/>
        <v>900</v>
      </c>
      <c r="H723" s="91"/>
    </row>
    <row r="724" spans="1:8">
      <c r="A724" s="91" t="s">
        <v>1581</v>
      </c>
      <c r="B724" s="91" t="s">
        <v>1582</v>
      </c>
      <c r="C724" s="91" t="s">
        <v>1583</v>
      </c>
      <c r="D724" s="91" t="s">
        <v>1757</v>
      </c>
      <c r="E724" s="92">
        <v>114000</v>
      </c>
      <c r="F724" s="92">
        <v>60000</v>
      </c>
      <c r="G724" s="92">
        <f t="shared" si="20"/>
        <v>54000</v>
      </c>
      <c r="H724" s="91"/>
    </row>
    <row r="725" spans="1:8">
      <c r="A725" s="91" t="s">
        <v>1483</v>
      </c>
      <c r="B725" s="91" t="s">
        <v>1484</v>
      </c>
      <c r="C725" s="91" t="s">
        <v>1485</v>
      </c>
      <c r="D725" s="91" t="s">
        <v>1757</v>
      </c>
      <c r="E725" s="92">
        <v>955</v>
      </c>
      <c r="F725" s="92"/>
      <c r="G725" s="92">
        <f t="shared" si="20"/>
        <v>955</v>
      </c>
      <c r="H725" s="91"/>
    </row>
    <row r="726" spans="1:8">
      <c r="A726" s="91" t="s">
        <v>1576</v>
      </c>
      <c r="B726" s="91" t="s">
        <v>1577</v>
      </c>
      <c r="C726" s="91" t="s">
        <v>1578</v>
      </c>
      <c r="D726" s="91" t="s">
        <v>1757</v>
      </c>
      <c r="E726" s="92">
        <v>54240</v>
      </c>
      <c r="F726" s="92">
        <v>54000</v>
      </c>
      <c r="G726" s="92">
        <f t="shared" si="20"/>
        <v>240</v>
      </c>
      <c r="H726" s="91"/>
    </row>
    <row r="727" spans="1:8">
      <c r="A727" s="91" t="s">
        <v>1598</v>
      </c>
      <c r="B727" s="91" t="s">
        <v>1599</v>
      </c>
      <c r="C727" s="91" t="s">
        <v>714</v>
      </c>
      <c r="D727" s="91" t="s">
        <v>1600</v>
      </c>
      <c r="E727" s="92">
        <v>108005</v>
      </c>
      <c r="F727" s="92">
        <v>65000</v>
      </c>
      <c r="G727" s="92">
        <f t="shared" si="20"/>
        <v>43005</v>
      </c>
      <c r="H727" s="91"/>
    </row>
    <row r="728" spans="1:8">
      <c r="A728" s="91" t="s">
        <v>1652</v>
      </c>
      <c r="B728" s="91" t="s">
        <v>1653</v>
      </c>
      <c r="C728" s="91" t="s">
        <v>714</v>
      </c>
      <c r="D728" s="91" t="s">
        <v>1654</v>
      </c>
      <c r="E728" s="92">
        <v>33304</v>
      </c>
      <c r="F728" s="92">
        <v>33000</v>
      </c>
      <c r="G728" s="92">
        <f t="shared" si="20"/>
        <v>304</v>
      </c>
      <c r="H728" s="91"/>
    </row>
    <row r="729" spans="1:8">
      <c r="A729" s="91" t="s">
        <v>1335</v>
      </c>
      <c r="B729" s="91" t="s">
        <v>1315</v>
      </c>
      <c r="C729" s="91" t="s">
        <v>1336</v>
      </c>
      <c r="D729" s="91" t="s">
        <v>1337</v>
      </c>
      <c r="E729" s="92">
        <v>24000</v>
      </c>
      <c r="F729" s="92">
        <v>10000</v>
      </c>
      <c r="G729" s="92">
        <f t="shared" si="20"/>
        <v>14000</v>
      </c>
      <c r="H729" s="91"/>
    </row>
    <row r="730" spans="1:8">
      <c r="A730" s="91" t="s">
        <v>1343</v>
      </c>
      <c r="B730" s="91" t="s">
        <v>1344</v>
      </c>
      <c r="C730" s="91" t="s">
        <v>1336</v>
      </c>
      <c r="D730" s="91" t="s">
        <v>1345</v>
      </c>
      <c r="E730" s="92">
        <v>13970</v>
      </c>
      <c r="F730" s="92"/>
      <c r="G730" s="92">
        <f t="shared" si="20"/>
        <v>13970</v>
      </c>
      <c r="H730" s="91"/>
    </row>
    <row r="731" spans="1:8">
      <c r="A731" s="91" t="s">
        <v>1820</v>
      </c>
      <c r="B731" s="91" t="s">
        <v>1821</v>
      </c>
      <c r="C731" s="91" t="s">
        <v>1591</v>
      </c>
      <c r="D731" s="91" t="s">
        <v>1822</v>
      </c>
      <c r="E731" s="56">
        <v>20400</v>
      </c>
      <c r="F731" s="92"/>
      <c r="G731" s="92">
        <f t="shared" si="20"/>
        <v>20400</v>
      </c>
      <c r="H731" s="91"/>
    </row>
    <row r="732" spans="1:8">
      <c r="A732" s="78" t="s">
        <v>1589</v>
      </c>
      <c r="B732" s="91" t="s">
        <v>1986</v>
      </c>
      <c r="C732" s="91" t="s">
        <v>1591</v>
      </c>
      <c r="D732" s="91"/>
      <c r="E732" s="91">
        <v>24475</v>
      </c>
      <c r="F732" s="92">
        <f>15000+3000</f>
        <v>18000</v>
      </c>
      <c r="G732" s="92">
        <f t="shared" si="20"/>
        <v>6475</v>
      </c>
      <c r="H732" s="91"/>
    </row>
    <row r="733" spans="1:8">
      <c r="A733" s="78" t="s">
        <v>1991</v>
      </c>
      <c r="B733" s="91" t="s">
        <v>1986</v>
      </c>
      <c r="C733" s="91" t="s">
        <v>1992</v>
      </c>
      <c r="D733" s="91"/>
      <c r="E733" s="92">
        <v>30750</v>
      </c>
      <c r="F733" s="92"/>
      <c r="G733" s="92"/>
      <c r="H733" s="91"/>
    </row>
    <row r="734" spans="1:8">
      <c r="A734" s="91" t="s">
        <v>2021</v>
      </c>
      <c r="B734" s="91" t="s">
        <v>2022</v>
      </c>
      <c r="C734" s="91" t="s">
        <v>2023</v>
      </c>
      <c r="D734" s="105">
        <v>1719541146</v>
      </c>
      <c r="E734" s="92">
        <v>7100</v>
      </c>
      <c r="F734" s="92"/>
      <c r="G734" s="92"/>
      <c r="H734" s="91"/>
    </row>
    <row r="735" spans="1:8">
      <c r="A735" s="91" t="s">
        <v>2036</v>
      </c>
      <c r="B735" s="108" t="s">
        <v>2034</v>
      </c>
      <c r="C735" s="109" t="s">
        <v>2035</v>
      </c>
      <c r="D735" s="91">
        <v>1723994646</v>
      </c>
      <c r="E735" s="92">
        <v>1600</v>
      </c>
      <c r="F735" s="92"/>
      <c r="G735" s="92"/>
      <c r="H735" s="91"/>
    </row>
    <row r="736" spans="1:8">
      <c r="E736" s="49" t="s">
        <v>2037</v>
      </c>
    </row>
    <row r="742" spans="3:3">
      <c r="C742" s="85"/>
    </row>
    <row r="743" spans="3:3">
      <c r="C743" s="99"/>
    </row>
    <row r="744" spans="3:3">
      <c r="C744" s="85"/>
    </row>
    <row r="745" spans="3:3">
      <c r="C745" s="85"/>
    </row>
    <row r="746" spans="3:3">
      <c r="C746" s="85"/>
    </row>
  </sheetData>
  <autoFilter ref="C1:C595"/>
  <mergeCells count="7">
    <mergeCell ref="A1:H1"/>
    <mergeCell ref="G160:G161"/>
    <mergeCell ref="A160:A161"/>
    <mergeCell ref="B160:B161"/>
    <mergeCell ref="C160:C161"/>
    <mergeCell ref="D160:D161"/>
    <mergeCell ref="F160:F161"/>
  </mergeCells>
  <pageMargins left="0.19685039370078741" right="0.19685039370078741" top="0.19685039370078741" bottom="0.19685039370078741" header="0" footer="0"/>
  <pageSetup paperSize="9" scale="44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52"/>
  <sheetViews>
    <sheetView topLeftCell="A829" zoomScaleNormal="100" workbookViewId="0">
      <selection activeCell="A8" sqref="A8"/>
    </sheetView>
  </sheetViews>
  <sheetFormatPr defaultRowHeight="18.75"/>
  <cols>
    <col min="1" max="1" width="31.7109375" style="38" bestFit="1" customWidth="1"/>
    <col min="2" max="2" width="34.7109375" style="38" bestFit="1" customWidth="1"/>
    <col min="3" max="3" width="35.28515625" style="38" bestFit="1" customWidth="1"/>
    <col min="4" max="4" width="19.5703125" style="38" bestFit="1" customWidth="1"/>
    <col min="5" max="6" width="15.42578125" style="49" bestFit="1" customWidth="1"/>
    <col min="7" max="7" width="12.7109375" style="49" bestFit="1" customWidth="1"/>
    <col min="8" max="8" width="13.5703125" style="38" bestFit="1" customWidth="1"/>
    <col min="9" max="9" width="58.42578125" style="38" bestFit="1" customWidth="1"/>
    <col min="10" max="10" width="15.42578125" style="38" bestFit="1" customWidth="1"/>
    <col min="11" max="11" width="20.140625" style="38" bestFit="1" customWidth="1"/>
    <col min="12" max="12" width="8.42578125" style="38" bestFit="1" customWidth="1"/>
    <col min="13" max="13" width="8.85546875" style="38" bestFit="1" customWidth="1"/>
    <col min="14" max="14" width="15.42578125" style="38" bestFit="1" customWidth="1"/>
    <col min="15" max="15" width="8.42578125" style="38" bestFit="1" customWidth="1"/>
    <col min="16" max="16" width="8.7109375" style="38" bestFit="1" customWidth="1"/>
    <col min="17" max="17" width="15.42578125" style="38" bestFit="1" customWidth="1"/>
    <col min="18" max="18" width="8.42578125" style="38" bestFit="1" customWidth="1"/>
    <col min="19" max="19" width="7.85546875" style="38" bestFit="1" customWidth="1"/>
    <col min="20" max="20" width="15.42578125" style="38" bestFit="1" customWidth="1"/>
    <col min="21" max="21" width="7" style="38" bestFit="1" customWidth="1"/>
    <col min="22" max="16384" width="9.140625" style="38"/>
  </cols>
  <sheetData>
    <row r="1" spans="1:8">
      <c r="A1" s="126" t="s">
        <v>152</v>
      </c>
      <c r="B1" s="127"/>
      <c r="C1" s="127"/>
      <c r="D1" s="127"/>
      <c r="E1" s="127"/>
      <c r="F1" s="127"/>
      <c r="G1" s="127"/>
      <c r="H1" s="128"/>
    </row>
    <row r="2" spans="1:8" s="40" customFormat="1" ht="21">
      <c r="A2" s="147" t="s">
        <v>1760</v>
      </c>
      <c r="B2" s="147" t="s">
        <v>1</v>
      </c>
      <c r="C2" s="147" t="s">
        <v>3</v>
      </c>
      <c r="D2" s="147" t="s">
        <v>4</v>
      </c>
      <c r="E2" s="39" t="s">
        <v>1776</v>
      </c>
      <c r="F2" s="39" t="s">
        <v>1727</v>
      </c>
      <c r="G2" s="39" t="s">
        <v>1728</v>
      </c>
      <c r="H2" s="147" t="s">
        <v>1784</v>
      </c>
    </row>
    <row r="3" spans="1:8">
      <c r="A3" s="142" t="s">
        <v>150</v>
      </c>
      <c r="B3" s="142" t="s">
        <v>151</v>
      </c>
      <c r="C3" s="142" t="s">
        <v>152</v>
      </c>
      <c r="D3" s="142" t="s">
        <v>153</v>
      </c>
      <c r="E3" s="143">
        <v>18000</v>
      </c>
      <c r="F3" s="41">
        <f>5000+8000</f>
        <v>13000</v>
      </c>
      <c r="G3" s="143">
        <f>E3-F3</f>
        <v>5000</v>
      </c>
      <c r="H3" s="142"/>
    </row>
    <row r="4" spans="1:8">
      <c r="A4" s="142" t="s">
        <v>165</v>
      </c>
      <c r="B4" s="142" t="s">
        <v>166</v>
      </c>
      <c r="C4" s="142" t="s">
        <v>152</v>
      </c>
      <c r="D4" s="142" t="s">
        <v>167</v>
      </c>
      <c r="E4" s="143">
        <v>65200</v>
      </c>
      <c r="F4" s="143">
        <v>20000</v>
      </c>
      <c r="G4" s="155">
        <f>E4-F4</f>
        <v>45200</v>
      </c>
      <c r="H4" s="142"/>
    </row>
    <row r="5" spans="1:8">
      <c r="A5" s="142" t="s">
        <v>744</v>
      </c>
      <c r="B5" s="142" t="s">
        <v>745</v>
      </c>
      <c r="C5" s="142" t="s">
        <v>152</v>
      </c>
      <c r="D5" s="142" t="s">
        <v>1730</v>
      </c>
      <c r="E5" s="143">
        <v>5800</v>
      </c>
      <c r="F5" s="143"/>
      <c r="G5" s="143"/>
      <c r="H5" s="142"/>
    </row>
    <row r="6" spans="1:8">
      <c r="A6" s="142" t="s">
        <v>1490</v>
      </c>
      <c r="B6" s="142" t="s">
        <v>1491</v>
      </c>
      <c r="C6" s="142" t="s">
        <v>152</v>
      </c>
      <c r="D6" s="142" t="s">
        <v>1492</v>
      </c>
      <c r="E6" s="143">
        <v>21990</v>
      </c>
      <c r="F6" s="143"/>
      <c r="G6" s="143"/>
      <c r="H6" s="142"/>
    </row>
    <row r="7" spans="1:8">
      <c r="A7" s="142" t="s">
        <v>1522</v>
      </c>
      <c r="B7" s="142" t="s">
        <v>1523</v>
      </c>
      <c r="C7" s="142" t="s">
        <v>152</v>
      </c>
      <c r="D7" s="142" t="s">
        <v>1730</v>
      </c>
      <c r="E7" s="143">
        <v>21220</v>
      </c>
      <c r="F7" s="143">
        <v>15000</v>
      </c>
      <c r="G7" s="143">
        <f>E7-F7</f>
        <v>6220</v>
      </c>
      <c r="H7" s="142"/>
    </row>
    <row r="8" spans="1:8">
      <c r="A8" s="142" t="s">
        <v>1542</v>
      </c>
      <c r="B8" s="142" t="s">
        <v>1543</v>
      </c>
      <c r="C8" s="142" t="s">
        <v>152</v>
      </c>
      <c r="D8" s="142" t="s">
        <v>1544</v>
      </c>
      <c r="E8" s="143">
        <f>56332+15250</f>
        <v>71582</v>
      </c>
      <c r="F8" s="143">
        <f>47000+5000</f>
        <v>52000</v>
      </c>
      <c r="G8" s="143">
        <f>E8-F8</f>
        <v>19582</v>
      </c>
      <c r="H8" s="142"/>
    </row>
    <row r="9" spans="1:8">
      <c r="A9" s="142" t="s">
        <v>1623</v>
      </c>
      <c r="B9" s="142" t="s">
        <v>1624</v>
      </c>
      <c r="C9" s="142" t="s">
        <v>152</v>
      </c>
      <c r="D9" s="142" t="s">
        <v>1625</v>
      </c>
      <c r="E9" s="143">
        <v>135145</v>
      </c>
      <c r="F9" s="41">
        <f>115000+5000+5000</f>
        <v>125000</v>
      </c>
      <c r="G9" s="143">
        <f>E9-F9</f>
        <v>10145</v>
      </c>
      <c r="H9" s="142"/>
    </row>
    <row r="10" spans="1:8">
      <c r="A10" s="142" t="s">
        <v>1649</v>
      </c>
      <c r="B10" s="142" t="s">
        <v>1650</v>
      </c>
      <c r="C10" s="142" t="s">
        <v>152</v>
      </c>
      <c r="D10" s="142" t="s">
        <v>1651</v>
      </c>
      <c r="E10" s="143">
        <v>200</v>
      </c>
      <c r="F10" s="143"/>
      <c r="G10" s="143"/>
      <c r="H10" s="142"/>
    </row>
    <row r="11" spans="1:8">
      <c r="A11" s="142" t="s">
        <v>1658</v>
      </c>
      <c r="B11" s="142" t="s">
        <v>1659</v>
      </c>
      <c r="C11" s="142" t="s">
        <v>152</v>
      </c>
      <c r="D11" s="142" t="s">
        <v>1660</v>
      </c>
      <c r="E11" s="100">
        <f>55597+3210</f>
        <v>58807</v>
      </c>
      <c r="F11" s="41">
        <v>50000</v>
      </c>
      <c r="G11" s="143">
        <f>E11-F11</f>
        <v>8807</v>
      </c>
      <c r="H11" s="142"/>
    </row>
    <row r="12" spans="1:8">
      <c r="A12" s="142" t="s">
        <v>1663</v>
      </c>
      <c r="B12" s="142" t="s">
        <v>1664</v>
      </c>
      <c r="C12" s="142" t="s">
        <v>152</v>
      </c>
      <c r="D12" s="142" t="s">
        <v>1665</v>
      </c>
      <c r="E12" s="143">
        <v>95935</v>
      </c>
      <c r="F12" s="41">
        <v>40000</v>
      </c>
      <c r="G12" s="143">
        <f>E12-F12</f>
        <v>55935</v>
      </c>
      <c r="H12" s="142"/>
    </row>
    <row r="13" spans="1:8">
      <c r="A13" s="142"/>
      <c r="B13" s="142"/>
      <c r="C13" s="142"/>
      <c r="D13" s="142"/>
      <c r="E13" s="143"/>
      <c r="F13" s="143"/>
      <c r="G13" s="143"/>
      <c r="H13" s="142"/>
    </row>
    <row r="14" spans="1:8">
      <c r="A14" s="142"/>
      <c r="B14" s="142"/>
      <c r="C14" s="142"/>
      <c r="D14" s="142"/>
      <c r="E14" s="143"/>
      <c r="F14" s="143"/>
      <c r="G14" s="143"/>
      <c r="H14" s="142"/>
    </row>
    <row r="15" spans="1:8">
      <c r="A15" s="142"/>
      <c r="B15" s="142"/>
      <c r="C15" s="142"/>
      <c r="D15" s="142"/>
      <c r="E15" s="143"/>
      <c r="F15" s="143"/>
      <c r="G15" s="143"/>
      <c r="H15" s="142"/>
    </row>
    <row r="16" spans="1:8">
      <c r="A16" s="111" t="s">
        <v>1729</v>
      </c>
      <c r="B16" s="112"/>
      <c r="C16" s="112"/>
      <c r="D16" s="112"/>
      <c r="E16" s="112"/>
      <c r="F16" s="112"/>
      <c r="G16" s="112"/>
      <c r="H16" s="113"/>
    </row>
    <row r="17" spans="1:8" s="40" customFormat="1" ht="21">
      <c r="A17" s="147" t="s">
        <v>1760</v>
      </c>
      <c r="B17" s="147" t="s">
        <v>1</v>
      </c>
      <c r="C17" s="147" t="s">
        <v>3</v>
      </c>
      <c r="D17" s="147" t="s">
        <v>4</v>
      </c>
      <c r="E17" s="39" t="s">
        <v>1776</v>
      </c>
      <c r="F17" s="39" t="s">
        <v>1727</v>
      </c>
      <c r="G17" s="39" t="s">
        <v>1728</v>
      </c>
      <c r="H17" s="147" t="s">
        <v>1784</v>
      </c>
    </row>
    <row r="18" spans="1:8">
      <c r="A18" s="142" t="s">
        <v>1059</v>
      </c>
      <c r="B18" s="142" t="s">
        <v>1060</v>
      </c>
      <c r="C18" s="142" t="s">
        <v>1061</v>
      </c>
      <c r="D18" s="142" t="s">
        <v>1062</v>
      </c>
      <c r="E18" s="143">
        <v>3050</v>
      </c>
      <c r="F18" s="143">
        <f>2000+750</f>
        <v>2750</v>
      </c>
      <c r="G18" s="143">
        <f>E18-F18</f>
        <v>300</v>
      </c>
      <c r="H18" s="142"/>
    </row>
    <row r="19" spans="1:8">
      <c r="A19" s="142" t="s">
        <v>1069</v>
      </c>
      <c r="B19" s="142" t="s">
        <v>1070</v>
      </c>
      <c r="C19" s="142" t="s">
        <v>1061</v>
      </c>
      <c r="D19" s="142" t="s">
        <v>1071</v>
      </c>
      <c r="E19" s="143">
        <v>8840</v>
      </c>
      <c r="F19" s="143">
        <v>8840</v>
      </c>
      <c r="G19" s="143">
        <f>E19-F19</f>
        <v>0</v>
      </c>
      <c r="H19" s="142"/>
    </row>
    <row r="20" spans="1:8">
      <c r="A20" s="142"/>
      <c r="B20" s="142"/>
      <c r="C20" s="142"/>
      <c r="D20" s="142"/>
      <c r="E20" s="143"/>
      <c r="F20" s="143"/>
      <c r="G20" s="143"/>
      <c r="H20" s="142"/>
    </row>
    <row r="21" spans="1:8" ht="21">
      <c r="A21" s="114" t="s">
        <v>1044</v>
      </c>
      <c r="B21" s="115"/>
      <c r="C21" s="115"/>
      <c r="D21" s="115"/>
      <c r="E21" s="115"/>
      <c r="F21" s="115"/>
      <c r="G21" s="115"/>
      <c r="H21" s="116"/>
    </row>
    <row r="22" spans="1:8" s="40" customFormat="1" ht="21">
      <c r="A22" s="147" t="s">
        <v>1760</v>
      </c>
      <c r="B22" s="147" t="s">
        <v>1</v>
      </c>
      <c r="C22" s="147" t="s">
        <v>3</v>
      </c>
      <c r="D22" s="147" t="s">
        <v>4</v>
      </c>
      <c r="E22" s="39" t="s">
        <v>1776</v>
      </c>
      <c r="F22" s="39" t="s">
        <v>1727</v>
      </c>
      <c r="G22" s="39" t="s">
        <v>1728</v>
      </c>
      <c r="H22" s="147" t="s">
        <v>1784</v>
      </c>
    </row>
    <row r="23" spans="1:8">
      <c r="A23" s="142" t="s">
        <v>1042</v>
      </c>
      <c r="B23" s="142" t="s">
        <v>1043</v>
      </c>
      <c r="C23" s="142" t="s">
        <v>1044</v>
      </c>
      <c r="D23" s="142" t="s">
        <v>1045</v>
      </c>
      <c r="E23" s="143">
        <v>5400</v>
      </c>
      <c r="F23" s="143"/>
      <c r="G23" s="143"/>
      <c r="H23" s="142"/>
    </row>
    <row r="24" spans="1:8">
      <c r="A24" s="142" t="s">
        <v>1479</v>
      </c>
      <c r="B24" s="142" t="s">
        <v>6</v>
      </c>
      <c r="C24" s="142" t="s">
        <v>1044</v>
      </c>
      <c r="D24" s="142" t="s">
        <v>1480</v>
      </c>
      <c r="E24" s="143">
        <v>123000</v>
      </c>
      <c r="F24" s="143">
        <f>40000+20000</f>
        <v>60000</v>
      </c>
      <c r="G24" s="143">
        <f>E24-F24</f>
        <v>63000</v>
      </c>
      <c r="H24" s="142"/>
    </row>
    <row r="25" spans="1:8">
      <c r="A25" s="142"/>
      <c r="B25" s="142"/>
      <c r="C25" s="142"/>
      <c r="D25" s="142"/>
      <c r="E25" s="143"/>
      <c r="F25" s="143"/>
      <c r="G25" s="143"/>
      <c r="H25" s="142"/>
    </row>
    <row r="26" spans="1:8">
      <c r="A26" s="142"/>
      <c r="B26" s="142"/>
      <c r="C26" s="142"/>
      <c r="D26" s="142"/>
      <c r="E26" s="143"/>
      <c r="F26" s="143"/>
      <c r="G26" s="143"/>
      <c r="H26" s="142"/>
    </row>
    <row r="27" spans="1:8">
      <c r="A27" s="142"/>
      <c r="B27" s="142"/>
      <c r="C27" s="142"/>
      <c r="D27" s="142"/>
      <c r="E27" s="143"/>
      <c r="F27" s="143"/>
      <c r="G27" s="143"/>
      <c r="H27" s="142"/>
    </row>
    <row r="28" spans="1:8">
      <c r="A28" s="111" t="s">
        <v>327</v>
      </c>
      <c r="B28" s="112"/>
      <c r="C28" s="112"/>
      <c r="D28" s="112"/>
      <c r="E28" s="112"/>
      <c r="F28" s="112"/>
      <c r="G28" s="112"/>
      <c r="H28" s="113"/>
    </row>
    <row r="29" spans="1:8" s="40" customFormat="1" ht="21">
      <c r="A29" s="147" t="s">
        <v>1760</v>
      </c>
      <c r="B29" s="147" t="s">
        <v>1</v>
      </c>
      <c r="C29" s="147" t="s">
        <v>3</v>
      </c>
      <c r="D29" s="147" t="s">
        <v>4</v>
      </c>
      <c r="E29" s="39" t="s">
        <v>1776</v>
      </c>
      <c r="F29" s="39" t="s">
        <v>1727</v>
      </c>
      <c r="G29" s="39" t="s">
        <v>1728</v>
      </c>
      <c r="H29" s="147"/>
    </row>
    <row r="30" spans="1:8">
      <c r="A30" s="142" t="s">
        <v>400</v>
      </c>
      <c r="B30" s="142" t="s">
        <v>401</v>
      </c>
      <c r="C30" s="142" t="s">
        <v>327</v>
      </c>
      <c r="D30" s="142" t="s">
        <v>402</v>
      </c>
      <c r="E30" s="143">
        <v>30500</v>
      </c>
      <c r="F30" s="143"/>
      <c r="G30" s="143"/>
      <c r="H30" s="142"/>
    </row>
    <row r="31" spans="1:8">
      <c r="A31" s="142" t="s">
        <v>403</v>
      </c>
      <c r="B31" s="142" t="s">
        <v>404</v>
      </c>
      <c r="C31" s="142" t="s">
        <v>327</v>
      </c>
      <c r="D31" s="142" t="s">
        <v>405</v>
      </c>
      <c r="E31" s="143">
        <v>49000</v>
      </c>
      <c r="F31" s="143"/>
      <c r="G31" s="143"/>
      <c r="H31" s="142"/>
    </row>
    <row r="32" spans="1:8" ht="37.5">
      <c r="A32" s="142" t="s">
        <v>411</v>
      </c>
      <c r="B32" s="142" t="s">
        <v>412</v>
      </c>
      <c r="C32" s="42" t="s">
        <v>1759</v>
      </c>
      <c r="D32" s="142" t="s">
        <v>413</v>
      </c>
      <c r="E32" s="143">
        <v>15000</v>
      </c>
      <c r="F32" s="143"/>
      <c r="G32" s="143"/>
      <c r="H32" s="142"/>
    </row>
    <row r="33" spans="1:8">
      <c r="A33" s="142" t="s">
        <v>418</v>
      </c>
      <c r="B33" s="142" t="s">
        <v>419</v>
      </c>
      <c r="C33" s="142" t="s">
        <v>327</v>
      </c>
      <c r="D33" s="142" t="s">
        <v>1730</v>
      </c>
      <c r="E33" s="143">
        <v>3000</v>
      </c>
      <c r="F33" s="143"/>
      <c r="G33" s="143"/>
      <c r="H33" s="142"/>
    </row>
    <row r="34" spans="1:8">
      <c r="A34" s="142" t="s">
        <v>480</v>
      </c>
      <c r="B34" s="142" t="s">
        <v>481</v>
      </c>
      <c r="C34" s="142" t="s">
        <v>327</v>
      </c>
      <c r="D34" s="142" t="s">
        <v>482</v>
      </c>
      <c r="E34" s="143">
        <v>52500</v>
      </c>
      <c r="F34" s="143">
        <v>18000</v>
      </c>
      <c r="G34" s="143">
        <f>E34-F34</f>
        <v>34500</v>
      </c>
      <c r="H34" s="142"/>
    </row>
    <row r="35" spans="1:8">
      <c r="A35" s="142" t="s">
        <v>634</v>
      </c>
      <c r="B35" s="142" t="s">
        <v>635</v>
      </c>
      <c r="C35" s="142" t="s">
        <v>327</v>
      </c>
      <c r="D35" s="142" t="s">
        <v>636</v>
      </c>
      <c r="E35" s="143">
        <v>10000</v>
      </c>
      <c r="F35" s="143">
        <v>5000</v>
      </c>
      <c r="G35" s="143">
        <f>E35-F35</f>
        <v>5000</v>
      </c>
      <c r="H35" s="142"/>
    </row>
    <row r="36" spans="1:8">
      <c r="A36" s="142" t="s">
        <v>735</v>
      </c>
      <c r="B36" s="142" t="s">
        <v>713</v>
      </c>
      <c r="C36" s="142" t="s">
        <v>327</v>
      </c>
      <c r="D36" s="142" t="s">
        <v>1730</v>
      </c>
      <c r="E36" s="143">
        <v>300</v>
      </c>
      <c r="F36" s="143"/>
      <c r="G36" s="143"/>
      <c r="H36" s="142"/>
    </row>
    <row r="37" spans="1:8">
      <c r="A37" s="142" t="s">
        <v>879</v>
      </c>
      <c r="B37" s="142" t="s">
        <v>880</v>
      </c>
      <c r="C37" s="142" t="s">
        <v>327</v>
      </c>
      <c r="D37" s="142" t="s">
        <v>881</v>
      </c>
      <c r="E37" s="143">
        <v>11250</v>
      </c>
      <c r="F37" s="143">
        <v>5000</v>
      </c>
      <c r="G37" s="143">
        <f>E37-F37</f>
        <v>6250</v>
      </c>
      <c r="H37" s="142"/>
    </row>
    <row r="38" spans="1:8">
      <c r="A38" s="142" t="s">
        <v>958</v>
      </c>
      <c r="B38" s="142" t="s">
        <v>32</v>
      </c>
      <c r="C38" s="142" t="s">
        <v>327</v>
      </c>
      <c r="D38" s="142" t="s">
        <v>1730</v>
      </c>
      <c r="E38" s="143">
        <v>12212</v>
      </c>
      <c r="F38" s="143">
        <v>7000</v>
      </c>
      <c r="G38" s="143">
        <f>E38-F38</f>
        <v>5212</v>
      </c>
      <c r="H38" s="142"/>
    </row>
    <row r="39" spans="1:8">
      <c r="A39" s="142" t="s">
        <v>959</v>
      </c>
      <c r="B39" s="142" t="s">
        <v>960</v>
      </c>
      <c r="C39" s="142" t="s">
        <v>327</v>
      </c>
      <c r="D39" s="142" t="s">
        <v>1730</v>
      </c>
      <c r="E39" s="143">
        <v>650</v>
      </c>
      <c r="F39" s="143"/>
      <c r="G39" s="143"/>
      <c r="H39" s="142"/>
    </row>
    <row r="40" spans="1:8">
      <c r="A40" s="142" t="s">
        <v>1046</v>
      </c>
      <c r="B40" s="142" t="s">
        <v>1047</v>
      </c>
      <c r="C40" s="142" t="s">
        <v>327</v>
      </c>
      <c r="D40" s="142" t="s">
        <v>1048</v>
      </c>
      <c r="E40" s="143">
        <v>200</v>
      </c>
      <c r="F40" s="143"/>
      <c r="G40" s="143"/>
      <c r="H40" s="142"/>
    </row>
    <row r="41" spans="1:8">
      <c r="A41" s="142" t="s">
        <v>730</v>
      </c>
      <c r="B41" s="142" t="s">
        <v>731</v>
      </c>
      <c r="C41" s="142" t="s">
        <v>732</v>
      </c>
      <c r="D41" s="142" t="s">
        <v>1757</v>
      </c>
      <c r="E41" s="143">
        <v>1590</v>
      </c>
      <c r="F41" s="143"/>
      <c r="G41" s="143"/>
      <c r="H41" s="142"/>
    </row>
    <row r="42" spans="1:8">
      <c r="A42" s="142" t="s">
        <v>2001</v>
      </c>
      <c r="B42" s="142" t="s">
        <v>2002</v>
      </c>
      <c r="C42" s="142" t="s">
        <v>2003</v>
      </c>
      <c r="D42" s="142">
        <v>1740846865</v>
      </c>
      <c r="E42" s="143">
        <v>10800</v>
      </c>
      <c r="F42" s="143">
        <v>5000</v>
      </c>
      <c r="G42" s="143">
        <f t="shared" ref="G42" si="0">E42-F42</f>
        <v>5800</v>
      </c>
      <c r="H42" s="142"/>
    </row>
    <row r="43" spans="1:8">
      <c r="A43" s="111" t="s">
        <v>1733</v>
      </c>
      <c r="B43" s="112"/>
      <c r="C43" s="112"/>
      <c r="D43" s="112"/>
      <c r="E43" s="112"/>
      <c r="F43" s="112"/>
      <c r="G43" s="112"/>
      <c r="H43" s="113"/>
    </row>
    <row r="44" spans="1:8" s="40" customFormat="1" ht="21">
      <c r="A44" s="147" t="s">
        <v>1760</v>
      </c>
      <c r="B44" s="147" t="s">
        <v>1</v>
      </c>
      <c r="C44" s="147" t="s">
        <v>3</v>
      </c>
      <c r="D44" s="147" t="s">
        <v>4</v>
      </c>
      <c r="E44" s="39" t="s">
        <v>1776</v>
      </c>
      <c r="F44" s="39" t="s">
        <v>1727</v>
      </c>
      <c r="G44" s="39" t="s">
        <v>1728</v>
      </c>
      <c r="H44" s="147" t="s">
        <v>1784</v>
      </c>
    </row>
    <row r="45" spans="1:8" s="46" customFormat="1" ht="21">
      <c r="A45" s="142" t="s">
        <v>5</v>
      </c>
      <c r="B45" s="142" t="s">
        <v>6</v>
      </c>
      <c r="C45" s="142" t="s">
        <v>8</v>
      </c>
      <c r="D45" s="142" t="s">
        <v>1757</v>
      </c>
      <c r="E45" s="143">
        <v>7575</v>
      </c>
      <c r="F45" s="143">
        <v>6000</v>
      </c>
      <c r="G45" s="155">
        <f t="shared" ref="G45" si="1">E45-F45</f>
        <v>1575</v>
      </c>
      <c r="H45" s="45"/>
    </row>
    <row r="46" spans="1:8" s="46" customFormat="1" ht="21">
      <c r="A46" s="142" t="s">
        <v>31</v>
      </c>
      <c r="B46" s="142" t="s">
        <v>32</v>
      </c>
      <c r="C46" s="142" t="s">
        <v>8</v>
      </c>
      <c r="D46" s="142" t="s">
        <v>1757</v>
      </c>
      <c r="E46" s="143">
        <v>2300</v>
      </c>
      <c r="F46" s="143"/>
      <c r="G46" s="155"/>
      <c r="H46" s="45"/>
    </row>
    <row r="47" spans="1:8" s="46" customFormat="1" ht="21">
      <c r="A47" s="142" t="s">
        <v>133</v>
      </c>
      <c r="B47" s="142" t="s">
        <v>134</v>
      </c>
      <c r="C47" s="142" t="s">
        <v>8</v>
      </c>
      <c r="D47" s="142" t="s">
        <v>135</v>
      </c>
      <c r="E47" s="143">
        <v>24200</v>
      </c>
      <c r="F47" s="143"/>
      <c r="G47" s="155"/>
      <c r="H47" s="45"/>
    </row>
    <row r="48" spans="1:8" s="46" customFormat="1" ht="21">
      <c r="A48" s="142" t="s">
        <v>507</v>
      </c>
      <c r="B48" s="142" t="s">
        <v>508</v>
      </c>
      <c r="C48" s="142" t="s">
        <v>8</v>
      </c>
      <c r="D48" s="142" t="s">
        <v>1757</v>
      </c>
      <c r="E48" s="143">
        <v>2300</v>
      </c>
      <c r="F48" s="143"/>
      <c r="G48" s="155"/>
      <c r="H48" s="45"/>
    </row>
    <row r="49" spans="1:8" s="46" customFormat="1" ht="21">
      <c r="A49" s="142" t="s">
        <v>509</v>
      </c>
      <c r="B49" s="142" t="s">
        <v>510</v>
      </c>
      <c r="C49" s="142" t="s">
        <v>8</v>
      </c>
      <c r="D49" s="142" t="s">
        <v>511</v>
      </c>
      <c r="E49" s="143">
        <v>12250</v>
      </c>
      <c r="F49" s="143">
        <f>7000+5250</f>
        <v>12250</v>
      </c>
      <c r="G49" s="143">
        <f>E49-F49</f>
        <v>0</v>
      </c>
      <c r="H49" s="45"/>
    </row>
    <row r="50" spans="1:8" s="46" customFormat="1" ht="21">
      <c r="A50" s="142" t="s">
        <v>875</v>
      </c>
      <c r="B50" s="142" t="s">
        <v>876</v>
      </c>
      <c r="C50" s="142" t="s">
        <v>8</v>
      </c>
      <c r="D50" s="142" t="s">
        <v>1757</v>
      </c>
      <c r="E50" s="143">
        <v>370</v>
      </c>
      <c r="F50" s="143"/>
      <c r="G50" s="143"/>
      <c r="H50" s="45"/>
    </row>
    <row r="51" spans="1:8" s="46" customFormat="1" ht="21">
      <c r="A51" s="142" t="s">
        <v>1607</v>
      </c>
      <c r="B51" s="142" t="s">
        <v>1608</v>
      </c>
      <c r="C51" s="142" t="s">
        <v>8</v>
      </c>
      <c r="D51" s="142" t="s">
        <v>1757</v>
      </c>
      <c r="E51" s="143">
        <v>250300</v>
      </c>
      <c r="F51" s="143">
        <v>89000</v>
      </c>
      <c r="G51" s="143">
        <f>E51-F51</f>
        <v>161300</v>
      </c>
      <c r="H51" s="45"/>
    </row>
    <row r="52" spans="1:8" s="46" customFormat="1" ht="21">
      <c r="A52" s="142" t="s">
        <v>1816</v>
      </c>
      <c r="B52" s="142" t="s">
        <v>1817</v>
      </c>
      <c r="C52" s="142" t="s">
        <v>8</v>
      </c>
      <c r="D52" s="142" t="s">
        <v>1818</v>
      </c>
      <c r="E52" s="56">
        <v>11600</v>
      </c>
      <c r="F52" s="143"/>
      <c r="G52" s="143"/>
      <c r="H52" s="45"/>
    </row>
    <row r="53" spans="1:8" s="46" customFormat="1" ht="21">
      <c r="A53" s="111" t="s">
        <v>1734</v>
      </c>
      <c r="B53" s="112"/>
      <c r="C53" s="112"/>
      <c r="D53" s="112"/>
      <c r="E53" s="112"/>
      <c r="F53" s="112"/>
      <c r="G53" s="112"/>
      <c r="H53" s="113"/>
    </row>
    <row r="54" spans="1:8" s="40" customFormat="1" ht="21">
      <c r="A54" s="147" t="s">
        <v>1760</v>
      </c>
      <c r="B54" s="147" t="s">
        <v>1</v>
      </c>
      <c r="C54" s="147" t="s">
        <v>3</v>
      </c>
      <c r="D54" s="147" t="s">
        <v>4</v>
      </c>
      <c r="E54" s="39" t="s">
        <v>1776</v>
      </c>
      <c r="F54" s="39" t="s">
        <v>1727</v>
      </c>
      <c r="G54" s="39" t="s">
        <v>1728</v>
      </c>
      <c r="H54" s="147" t="s">
        <v>1784</v>
      </c>
    </row>
    <row r="55" spans="1:8" s="46" customFormat="1" ht="21">
      <c r="A55" s="142" t="s">
        <v>770</v>
      </c>
      <c r="B55" s="142" t="s">
        <v>771</v>
      </c>
      <c r="C55" s="142" t="s">
        <v>772</v>
      </c>
      <c r="D55" s="142" t="s">
        <v>1757</v>
      </c>
      <c r="E55" s="143">
        <v>400</v>
      </c>
      <c r="F55" s="143"/>
      <c r="G55" s="143"/>
      <c r="H55" s="45"/>
    </row>
    <row r="56" spans="1:8" s="46" customFormat="1" ht="21">
      <c r="A56" s="142" t="s">
        <v>843</v>
      </c>
      <c r="B56" s="142" t="s">
        <v>844</v>
      </c>
      <c r="C56" s="142" t="s">
        <v>772</v>
      </c>
      <c r="D56" s="142" t="s">
        <v>845</v>
      </c>
      <c r="E56" s="143">
        <v>6000</v>
      </c>
      <c r="F56" s="143"/>
      <c r="G56" s="143"/>
      <c r="H56" s="45"/>
    </row>
    <row r="57" spans="1:8" s="46" customFormat="1" ht="21">
      <c r="A57" s="142" t="s">
        <v>846</v>
      </c>
      <c r="B57" s="142" t="s">
        <v>847</v>
      </c>
      <c r="C57" s="142" t="s">
        <v>772</v>
      </c>
      <c r="D57" s="142" t="s">
        <v>848</v>
      </c>
      <c r="E57" s="143">
        <v>3480</v>
      </c>
      <c r="F57" s="143"/>
      <c r="G57" s="143"/>
      <c r="H57" s="45"/>
    </row>
    <row r="58" spans="1:8" s="46" customFormat="1" ht="21">
      <c r="A58" s="142" t="s">
        <v>961</v>
      </c>
      <c r="B58" s="142" t="s">
        <v>962</v>
      </c>
      <c r="C58" s="142" t="s">
        <v>772</v>
      </c>
      <c r="D58" s="142" t="s">
        <v>963</v>
      </c>
      <c r="E58" s="143">
        <v>25110</v>
      </c>
      <c r="F58" s="143">
        <v>10000</v>
      </c>
      <c r="G58" s="143">
        <f>E58-F58</f>
        <v>15110</v>
      </c>
      <c r="H58" s="45"/>
    </row>
    <row r="59" spans="1:8" s="46" customFormat="1" ht="21">
      <c r="A59" s="142" t="s">
        <v>1066</v>
      </c>
      <c r="B59" s="142" t="s">
        <v>1067</v>
      </c>
      <c r="C59" s="142" t="s">
        <v>1068</v>
      </c>
      <c r="D59" s="142" t="s">
        <v>1757</v>
      </c>
      <c r="E59" s="143">
        <f>16820+2000</f>
        <v>18820</v>
      </c>
      <c r="F59" s="143">
        <v>15000</v>
      </c>
      <c r="G59" s="143">
        <f>E59-F59</f>
        <v>3820</v>
      </c>
      <c r="H59" s="45"/>
    </row>
    <row r="60" spans="1:8" s="46" customFormat="1" ht="21">
      <c r="A60" s="142" t="s">
        <v>1072</v>
      </c>
      <c r="B60" s="142" t="s">
        <v>1073</v>
      </c>
      <c r="C60" s="142" t="s">
        <v>772</v>
      </c>
      <c r="D60" s="142" t="s">
        <v>1757</v>
      </c>
      <c r="E60" s="143">
        <v>3300</v>
      </c>
      <c r="F60" s="143"/>
      <c r="G60" s="143">
        <f>E60-F60</f>
        <v>3300</v>
      </c>
      <c r="H60" s="45"/>
    </row>
    <row r="61" spans="1:8">
      <c r="A61" s="117" t="s">
        <v>206</v>
      </c>
      <c r="B61" s="118"/>
      <c r="C61" s="118"/>
      <c r="D61" s="118"/>
      <c r="E61" s="118"/>
      <c r="F61" s="118"/>
      <c r="G61" s="118"/>
      <c r="H61" s="119"/>
    </row>
    <row r="62" spans="1:8" s="46" customFormat="1" ht="21">
      <c r="A62" s="45" t="s">
        <v>1760</v>
      </c>
      <c r="B62" s="45" t="s">
        <v>1</v>
      </c>
      <c r="C62" s="45" t="s">
        <v>3</v>
      </c>
      <c r="D62" s="45" t="s">
        <v>4</v>
      </c>
      <c r="E62" s="47" t="s">
        <v>1776</v>
      </c>
      <c r="F62" s="47" t="s">
        <v>1727</v>
      </c>
      <c r="G62" s="47" t="s">
        <v>1728</v>
      </c>
      <c r="H62" s="45" t="s">
        <v>1784</v>
      </c>
    </row>
    <row r="63" spans="1:8">
      <c r="A63" s="142" t="s">
        <v>204</v>
      </c>
      <c r="B63" s="142" t="s">
        <v>205</v>
      </c>
      <c r="C63" s="142" t="s">
        <v>206</v>
      </c>
      <c r="D63" s="142" t="s">
        <v>1757</v>
      </c>
      <c r="E63" s="143">
        <v>83260</v>
      </c>
      <c r="F63" s="143">
        <v>69000</v>
      </c>
      <c r="G63" s="143">
        <f>E63-F63</f>
        <v>14260</v>
      </c>
      <c r="H63" s="142"/>
    </row>
    <row r="64" spans="1:8">
      <c r="A64" s="142" t="s">
        <v>437</v>
      </c>
      <c r="B64" s="142" t="s">
        <v>438</v>
      </c>
      <c r="C64" s="142" t="s">
        <v>206</v>
      </c>
      <c r="D64" s="142" t="s">
        <v>439</v>
      </c>
      <c r="E64" s="143">
        <v>36550</v>
      </c>
      <c r="F64" s="143"/>
      <c r="G64" s="143"/>
      <c r="H64" s="142"/>
    </row>
    <row r="65" spans="1:8">
      <c r="A65" s="142" t="s">
        <v>526</v>
      </c>
      <c r="B65" s="142" t="s">
        <v>527</v>
      </c>
      <c r="C65" s="142" t="s">
        <v>206</v>
      </c>
      <c r="D65" s="142" t="s">
        <v>528</v>
      </c>
      <c r="E65" s="143">
        <v>36000</v>
      </c>
      <c r="F65" s="143">
        <v>18000</v>
      </c>
      <c r="G65" s="143">
        <f>E65-F65</f>
        <v>18000</v>
      </c>
      <c r="H65" s="142"/>
    </row>
    <row r="66" spans="1:8">
      <c r="A66" s="142" t="s">
        <v>1516</v>
      </c>
      <c r="B66" s="142" t="s">
        <v>1517</v>
      </c>
      <c r="C66" s="142" t="s">
        <v>206</v>
      </c>
      <c r="D66" s="142" t="s">
        <v>1757</v>
      </c>
      <c r="E66" s="143">
        <v>88940</v>
      </c>
      <c r="F66" s="143">
        <f>50000+10000</f>
        <v>60000</v>
      </c>
      <c r="G66" s="143">
        <f>E66-F66</f>
        <v>28940</v>
      </c>
      <c r="H66" s="142"/>
    </row>
    <row r="67" spans="1:8">
      <c r="A67" s="142" t="s">
        <v>1632</v>
      </c>
      <c r="B67" s="142" t="s">
        <v>1633</v>
      </c>
      <c r="C67" s="142" t="s">
        <v>206</v>
      </c>
      <c r="D67" s="142" t="s">
        <v>1634</v>
      </c>
      <c r="E67" s="143">
        <v>261460</v>
      </c>
      <c r="F67" s="143">
        <v>230000</v>
      </c>
      <c r="G67" s="143">
        <f>E67-F67</f>
        <v>31460</v>
      </c>
      <c r="H67" s="142"/>
    </row>
    <row r="68" spans="1:8" ht="37.5">
      <c r="A68" s="142" t="s">
        <v>708</v>
      </c>
      <c r="B68" s="142" t="s">
        <v>345</v>
      </c>
      <c r="C68" s="42" t="s">
        <v>1779</v>
      </c>
      <c r="D68" s="142" t="s">
        <v>1757</v>
      </c>
      <c r="E68" s="143">
        <v>800</v>
      </c>
      <c r="F68" s="143"/>
      <c r="G68" s="143"/>
      <c r="H68" s="142"/>
    </row>
    <row r="69" spans="1:8">
      <c r="A69" s="142"/>
      <c r="B69" s="142"/>
      <c r="C69" s="142"/>
      <c r="D69" s="142"/>
      <c r="E69" s="143"/>
      <c r="F69" s="143"/>
      <c r="G69" s="143"/>
      <c r="H69" s="142"/>
    </row>
    <row r="70" spans="1:8">
      <c r="A70" s="117" t="s">
        <v>1735</v>
      </c>
      <c r="B70" s="118"/>
      <c r="C70" s="118"/>
      <c r="D70" s="118"/>
      <c r="E70" s="118"/>
      <c r="F70" s="118"/>
      <c r="G70" s="118"/>
      <c r="H70" s="119"/>
    </row>
    <row r="71" spans="1:8" s="40" customFormat="1" ht="21">
      <c r="A71" s="147" t="s">
        <v>1760</v>
      </c>
      <c r="B71" s="147" t="s">
        <v>1</v>
      </c>
      <c r="C71" s="147" t="s">
        <v>3</v>
      </c>
      <c r="D71" s="147" t="s">
        <v>4</v>
      </c>
      <c r="E71" s="39" t="s">
        <v>1776</v>
      </c>
      <c r="F71" s="39" t="s">
        <v>1727</v>
      </c>
      <c r="G71" s="39" t="s">
        <v>1728</v>
      </c>
      <c r="H71" s="147" t="s">
        <v>1784</v>
      </c>
    </row>
    <row r="72" spans="1:8">
      <c r="A72" s="142" t="s">
        <v>127</v>
      </c>
      <c r="B72" s="142" t="s">
        <v>128</v>
      </c>
      <c r="C72" s="142" t="s">
        <v>129</v>
      </c>
      <c r="D72" s="142" t="s">
        <v>130</v>
      </c>
      <c r="E72" s="143">
        <v>8950</v>
      </c>
      <c r="F72" s="143">
        <v>5000</v>
      </c>
      <c r="G72" s="165">
        <f>E72-F72</f>
        <v>3950</v>
      </c>
      <c r="H72" s="142"/>
    </row>
    <row r="73" spans="1:8">
      <c r="A73" s="142" t="s">
        <v>1526</v>
      </c>
      <c r="B73" s="142" t="s">
        <v>1527</v>
      </c>
      <c r="C73" s="142" t="s">
        <v>1528</v>
      </c>
      <c r="D73" s="142" t="s">
        <v>1757</v>
      </c>
      <c r="E73" s="143">
        <v>74990</v>
      </c>
      <c r="F73" s="143">
        <f>57000+3990</f>
        <v>60990</v>
      </c>
      <c r="G73" s="143">
        <f>E73-F73</f>
        <v>14000</v>
      </c>
      <c r="H73" s="142"/>
    </row>
    <row r="74" spans="1:8">
      <c r="A74" s="142"/>
      <c r="B74" s="142"/>
      <c r="C74" s="142"/>
      <c r="D74" s="142"/>
      <c r="E74" s="143"/>
      <c r="F74" s="143"/>
      <c r="G74" s="143"/>
      <c r="H74" s="142"/>
    </row>
    <row r="75" spans="1:8">
      <c r="A75" s="142"/>
      <c r="B75" s="142"/>
      <c r="C75" s="142"/>
      <c r="D75" s="142"/>
      <c r="E75" s="143"/>
      <c r="F75" s="143"/>
      <c r="G75" s="143"/>
      <c r="H75" s="142"/>
    </row>
    <row r="76" spans="1:8">
      <c r="A76" s="142"/>
      <c r="B76" s="142"/>
      <c r="C76" s="142"/>
      <c r="D76" s="142"/>
      <c r="E76" s="143"/>
      <c r="F76" s="143"/>
      <c r="G76" s="143"/>
      <c r="H76" s="142"/>
    </row>
    <row r="77" spans="1:8">
      <c r="A77" s="117" t="s">
        <v>29</v>
      </c>
      <c r="B77" s="118"/>
      <c r="C77" s="118"/>
      <c r="D77" s="118"/>
      <c r="E77" s="118"/>
      <c r="F77" s="118"/>
      <c r="G77" s="118"/>
      <c r="H77" s="119"/>
    </row>
    <row r="78" spans="1:8" s="40" customFormat="1" ht="21">
      <c r="A78" s="147" t="s">
        <v>1760</v>
      </c>
      <c r="B78" s="147" t="s">
        <v>1</v>
      </c>
      <c r="C78" s="147" t="s">
        <v>3</v>
      </c>
      <c r="D78" s="147" t="s">
        <v>4</v>
      </c>
      <c r="E78" s="39" t="s">
        <v>1776</v>
      </c>
      <c r="F78" s="39" t="s">
        <v>1727</v>
      </c>
      <c r="G78" s="39" t="s">
        <v>1728</v>
      </c>
      <c r="H78" s="147" t="s">
        <v>1784</v>
      </c>
    </row>
    <row r="79" spans="1:8">
      <c r="A79" s="142" t="s">
        <v>27</v>
      </c>
      <c r="B79" s="142" t="s">
        <v>28</v>
      </c>
      <c r="C79" s="142" t="s">
        <v>29</v>
      </c>
      <c r="D79" s="142" t="s">
        <v>30</v>
      </c>
      <c r="E79" s="143">
        <v>44400</v>
      </c>
      <c r="F79" s="143">
        <f>34400+10000</f>
        <v>44400</v>
      </c>
      <c r="G79" s="143">
        <f>E79-F79</f>
        <v>0</v>
      </c>
      <c r="H79" s="142"/>
    </row>
    <row r="80" spans="1:8">
      <c r="A80" s="142" t="s">
        <v>671</v>
      </c>
      <c r="B80" s="142" t="s">
        <v>672</v>
      </c>
      <c r="C80" s="142" t="s">
        <v>29</v>
      </c>
      <c r="D80" s="142" t="s">
        <v>1757</v>
      </c>
      <c r="E80" s="143">
        <v>50500</v>
      </c>
      <c r="F80" s="143">
        <v>30000</v>
      </c>
      <c r="G80" s="143">
        <f>E80-F80</f>
        <v>20500</v>
      </c>
      <c r="H80" s="142"/>
    </row>
    <row r="81" spans="1:8">
      <c r="A81" s="142" t="s">
        <v>673</v>
      </c>
      <c r="B81" s="142" t="s">
        <v>674</v>
      </c>
      <c r="C81" s="142" t="s">
        <v>29</v>
      </c>
      <c r="D81" s="142" t="s">
        <v>675</v>
      </c>
      <c r="E81" s="143">
        <v>14000</v>
      </c>
      <c r="F81" s="143">
        <v>13000</v>
      </c>
      <c r="G81" s="143">
        <f>E81-F81</f>
        <v>1000</v>
      </c>
      <c r="H81" s="142"/>
    </row>
    <row r="82" spans="1:8">
      <c r="A82" s="142" t="s">
        <v>690</v>
      </c>
      <c r="B82" s="142" t="s">
        <v>691</v>
      </c>
      <c r="C82" s="142" t="s">
        <v>29</v>
      </c>
      <c r="D82" s="142" t="s">
        <v>692</v>
      </c>
      <c r="E82" s="143">
        <v>10400</v>
      </c>
      <c r="F82" s="143">
        <v>9000</v>
      </c>
      <c r="G82" s="143">
        <f>E82-F82</f>
        <v>1400</v>
      </c>
      <c r="H82" s="142"/>
    </row>
    <row r="83" spans="1:8">
      <c r="A83" s="142" t="s">
        <v>871</v>
      </c>
      <c r="B83" s="142" t="s">
        <v>872</v>
      </c>
      <c r="C83" s="142" t="s">
        <v>29</v>
      </c>
      <c r="D83" s="142" t="s">
        <v>873</v>
      </c>
      <c r="E83" s="143">
        <v>3330</v>
      </c>
      <c r="F83" s="143"/>
      <c r="G83" s="143"/>
      <c r="H83" s="142"/>
    </row>
    <row r="84" spans="1:8">
      <c r="A84" s="142" t="s">
        <v>874</v>
      </c>
      <c r="B84" s="142" t="s">
        <v>100</v>
      </c>
      <c r="C84" s="142" t="s">
        <v>29</v>
      </c>
      <c r="D84" s="142" t="s">
        <v>873</v>
      </c>
      <c r="E84" s="143">
        <v>7445</v>
      </c>
      <c r="F84" s="143"/>
      <c r="G84" s="143"/>
      <c r="H84" s="142"/>
    </row>
    <row r="85" spans="1:8">
      <c r="A85" s="142" t="s">
        <v>954</v>
      </c>
      <c r="B85" s="142" t="s">
        <v>955</v>
      </c>
      <c r="C85" s="142" t="s">
        <v>29</v>
      </c>
      <c r="D85" s="142" t="s">
        <v>1757</v>
      </c>
      <c r="E85" s="143">
        <v>6500</v>
      </c>
      <c r="F85" s="143"/>
      <c r="G85" s="143"/>
      <c r="H85" s="142"/>
    </row>
    <row r="86" spans="1:8">
      <c r="A86" s="142"/>
      <c r="B86" s="142"/>
      <c r="C86" s="142"/>
      <c r="D86" s="142"/>
      <c r="E86" s="143"/>
      <c r="F86" s="143"/>
      <c r="G86" s="143"/>
      <c r="H86" s="142"/>
    </row>
    <row r="87" spans="1:8">
      <c r="A87" s="142"/>
      <c r="B87" s="142"/>
      <c r="C87" s="142"/>
      <c r="D87" s="142"/>
      <c r="E87" s="143"/>
      <c r="F87" s="143"/>
      <c r="G87" s="143"/>
      <c r="H87" s="142"/>
    </row>
    <row r="88" spans="1:8">
      <c r="A88" s="142"/>
      <c r="B88" s="142"/>
      <c r="C88" s="142"/>
      <c r="D88" s="142"/>
      <c r="E88" s="143"/>
      <c r="F88" s="143"/>
      <c r="G88" s="143"/>
      <c r="H88" s="142"/>
    </row>
    <row r="89" spans="1:8">
      <c r="A89" s="117" t="s">
        <v>141</v>
      </c>
      <c r="B89" s="118"/>
      <c r="C89" s="118"/>
      <c r="D89" s="118"/>
      <c r="E89" s="118"/>
      <c r="F89" s="118"/>
      <c r="G89" s="118"/>
      <c r="H89" s="119"/>
    </row>
    <row r="90" spans="1:8" s="40" customFormat="1" ht="21">
      <c r="A90" s="147" t="s">
        <v>1760</v>
      </c>
      <c r="B90" s="147" t="s">
        <v>1</v>
      </c>
      <c r="C90" s="147" t="s">
        <v>3</v>
      </c>
      <c r="D90" s="147" t="s">
        <v>4</v>
      </c>
      <c r="E90" s="39" t="s">
        <v>1776</v>
      </c>
      <c r="F90" s="39" t="s">
        <v>1727</v>
      </c>
      <c r="G90" s="39" t="s">
        <v>1728</v>
      </c>
      <c r="H90" s="147" t="s">
        <v>1784</v>
      </c>
    </row>
    <row r="91" spans="1:8">
      <c r="A91" s="142" t="s">
        <v>139</v>
      </c>
      <c r="B91" s="142" t="s">
        <v>140</v>
      </c>
      <c r="C91" s="142" t="s">
        <v>141</v>
      </c>
      <c r="D91" s="142" t="s">
        <v>142</v>
      </c>
      <c r="E91" s="143">
        <v>57000</v>
      </c>
      <c r="F91" s="143"/>
      <c r="G91" s="143"/>
      <c r="H91" s="142"/>
    </row>
    <row r="92" spans="1:8">
      <c r="A92" s="142" t="s">
        <v>243</v>
      </c>
      <c r="B92" s="142" t="s">
        <v>244</v>
      </c>
      <c r="C92" s="142" t="s">
        <v>141</v>
      </c>
      <c r="D92" s="142" t="s">
        <v>1757</v>
      </c>
      <c r="E92" s="143">
        <v>3000</v>
      </c>
      <c r="F92" s="143"/>
      <c r="G92" s="143"/>
      <c r="H92" s="142"/>
    </row>
    <row r="93" spans="1:8">
      <c r="A93" s="142" t="s">
        <v>369</v>
      </c>
      <c r="B93" s="142" t="s">
        <v>370</v>
      </c>
      <c r="C93" s="142" t="s">
        <v>141</v>
      </c>
      <c r="D93" s="142" t="s">
        <v>1757</v>
      </c>
      <c r="E93" s="143">
        <v>23500</v>
      </c>
      <c r="F93" s="143"/>
      <c r="G93" s="143"/>
      <c r="H93" s="142"/>
    </row>
    <row r="94" spans="1:8">
      <c r="A94" s="142" t="s">
        <v>654</v>
      </c>
      <c r="B94" s="142" t="s">
        <v>655</v>
      </c>
      <c r="C94" s="142" t="s">
        <v>141</v>
      </c>
      <c r="D94" s="142" t="s">
        <v>656</v>
      </c>
      <c r="E94" s="143">
        <v>50000</v>
      </c>
      <c r="F94" s="143">
        <v>36000</v>
      </c>
      <c r="G94" s="143">
        <f>E94-F94</f>
        <v>14000</v>
      </c>
      <c r="H94" s="142"/>
    </row>
    <row r="95" spans="1:8">
      <c r="A95" s="142" t="s">
        <v>1063</v>
      </c>
      <c r="B95" s="142" t="s">
        <v>1064</v>
      </c>
      <c r="C95" s="142" t="s">
        <v>141</v>
      </c>
      <c r="D95" s="142" t="s">
        <v>1065</v>
      </c>
      <c r="E95" s="143">
        <v>28270</v>
      </c>
      <c r="F95" s="143">
        <f>23000+5270</f>
        <v>28270</v>
      </c>
      <c r="G95" s="143">
        <f>E95-F95</f>
        <v>0</v>
      </c>
      <c r="H95" s="142"/>
    </row>
    <row r="96" spans="1:8">
      <c r="A96" s="142" t="s">
        <v>398</v>
      </c>
      <c r="B96" s="142" t="s">
        <v>399</v>
      </c>
      <c r="C96" s="142" t="s">
        <v>141</v>
      </c>
      <c r="D96" s="142">
        <v>1718949755</v>
      </c>
      <c r="E96" s="143">
        <v>150600</v>
      </c>
      <c r="F96" s="143">
        <v>113000</v>
      </c>
      <c r="G96" s="143">
        <f>E96-F96</f>
        <v>37600</v>
      </c>
      <c r="H96" s="142"/>
    </row>
    <row r="97" spans="1:8">
      <c r="A97" s="142"/>
      <c r="B97" s="142"/>
      <c r="C97" s="142"/>
      <c r="D97" s="142"/>
      <c r="E97" s="143"/>
      <c r="F97" s="143"/>
      <c r="G97" s="143"/>
      <c r="H97" s="142"/>
    </row>
    <row r="98" spans="1:8">
      <c r="A98" s="142"/>
      <c r="B98" s="142"/>
      <c r="C98" s="142"/>
      <c r="D98" s="142"/>
      <c r="E98" s="143"/>
      <c r="F98" s="143"/>
      <c r="G98" s="143"/>
      <c r="H98" s="142"/>
    </row>
    <row r="99" spans="1:8">
      <c r="A99" s="117" t="s">
        <v>24</v>
      </c>
      <c r="B99" s="118"/>
      <c r="C99" s="118"/>
      <c r="D99" s="118"/>
      <c r="E99" s="118"/>
      <c r="F99" s="118"/>
      <c r="G99" s="118"/>
      <c r="H99" s="119"/>
    </row>
    <row r="100" spans="1:8" s="40" customFormat="1" ht="21">
      <c r="A100" s="147" t="s">
        <v>1760</v>
      </c>
      <c r="B100" s="147" t="s">
        <v>1</v>
      </c>
      <c r="C100" s="147" t="s">
        <v>3</v>
      </c>
      <c r="D100" s="147" t="s">
        <v>4</v>
      </c>
      <c r="E100" s="39" t="s">
        <v>1776</v>
      </c>
      <c r="F100" s="39" t="s">
        <v>1727</v>
      </c>
      <c r="G100" s="39" t="s">
        <v>1728</v>
      </c>
      <c r="H100" s="147" t="s">
        <v>1784</v>
      </c>
    </row>
    <row r="101" spans="1:8">
      <c r="A101" s="142" t="s">
        <v>22</v>
      </c>
      <c r="B101" s="142" t="s">
        <v>23</v>
      </c>
      <c r="C101" s="142" t="s">
        <v>24</v>
      </c>
      <c r="D101" s="142" t="s">
        <v>1757</v>
      </c>
      <c r="E101" s="143">
        <v>2000</v>
      </c>
      <c r="F101" s="143"/>
      <c r="G101" s="143"/>
      <c r="H101" s="142"/>
    </row>
    <row r="102" spans="1:8">
      <c r="A102" s="142" t="s">
        <v>25</v>
      </c>
      <c r="B102" s="142" t="s">
        <v>26</v>
      </c>
      <c r="C102" s="142" t="s">
        <v>24</v>
      </c>
      <c r="D102" s="142" t="s">
        <v>1757</v>
      </c>
      <c r="E102" s="143">
        <v>2000</v>
      </c>
      <c r="F102" s="143"/>
      <c r="G102" s="143"/>
      <c r="H102" s="142"/>
    </row>
    <row r="103" spans="1:8">
      <c r="A103" s="142" t="s">
        <v>74</v>
      </c>
      <c r="B103" s="142" t="s">
        <v>75</v>
      </c>
      <c r="C103" s="142" t="s">
        <v>24</v>
      </c>
      <c r="D103" s="142" t="s">
        <v>1757</v>
      </c>
      <c r="E103" s="143">
        <v>1000</v>
      </c>
      <c r="F103" s="143"/>
      <c r="G103" s="143"/>
      <c r="H103" s="142"/>
    </row>
    <row r="104" spans="1:8" ht="37.5">
      <c r="A104" s="142" t="s">
        <v>76</v>
      </c>
      <c r="B104" s="142" t="s">
        <v>77</v>
      </c>
      <c r="C104" s="42" t="s">
        <v>1761</v>
      </c>
      <c r="D104" s="142" t="s">
        <v>1757</v>
      </c>
      <c r="E104" s="143">
        <v>23000</v>
      </c>
      <c r="F104" s="143">
        <v>20000</v>
      </c>
      <c r="G104" s="143">
        <f>E104-F104</f>
        <v>3000</v>
      </c>
      <c r="H104" s="142"/>
    </row>
    <row r="105" spans="1:8" ht="37.5">
      <c r="A105" s="142" t="s">
        <v>131</v>
      </c>
      <c r="B105" s="142" t="s">
        <v>132</v>
      </c>
      <c r="C105" s="42" t="s">
        <v>1762</v>
      </c>
      <c r="D105" s="142" t="s">
        <v>1757</v>
      </c>
      <c r="E105" s="143">
        <v>6000</v>
      </c>
      <c r="F105" s="143"/>
      <c r="G105" s="143"/>
      <c r="H105" s="142"/>
    </row>
    <row r="106" spans="1:8">
      <c r="A106" s="142" t="s">
        <v>160</v>
      </c>
      <c r="B106" s="142" t="s">
        <v>161</v>
      </c>
      <c r="C106" s="142" t="s">
        <v>24</v>
      </c>
      <c r="D106" s="142" t="s">
        <v>1757</v>
      </c>
      <c r="E106" s="143">
        <v>25400</v>
      </c>
      <c r="F106" s="143"/>
      <c r="G106" s="143"/>
      <c r="H106" s="142"/>
    </row>
    <row r="107" spans="1:8">
      <c r="A107" s="142" t="s">
        <v>181</v>
      </c>
      <c r="B107" s="142" t="s">
        <v>182</v>
      </c>
      <c r="C107" s="142" t="s">
        <v>24</v>
      </c>
      <c r="D107" s="142" t="s">
        <v>1757</v>
      </c>
      <c r="E107" s="143">
        <v>3500</v>
      </c>
      <c r="F107" s="143"/>
      <c r="G107" s="143"/>
      <c r="H107" s="142"/>
    </row>
    <row r="108" spans="1:8">
      <c r="A108" s="142" t="s">
        <v>211</v>
      </c>
      <c r="B108" s="142" t="s">
        <v>212</v>
      </c>
      <c r="C108" s="142" t="s">
        <v>24</v>
      </c>
      <c r="D108" s="142" t="s">
        <v>213</v>
      </c>
      <c r="E108" s="143">
        <v>28000</v>
      </c>
      <c r="F108" s="155">
        <v>28000</v>
      </c>
      <c r="G108" s="143">
        <v>0</v>
      </c>
      <c r="H108" s="142"/>
    </row>
    <row r="109" spans="1:8">
      <c r="A109" s="142" t="s">
        <v>217</v>
      </c>
      <c r="B109" s="142" t="s">
        <v>218</v>
      </c>
      <c r="C109" s="142" t="s">
        <v>24</v>
      </c>
      <c r="D109" s="142" t="s">
        <v>1757</v>
      </c>
      <c r="E109" s="143">
        <v>138000</v>
      </c>
      <c r="F109" s="143">
        <v>60000</v>
      </c>
      <c r="G109" s="143">
        <f>E109-F109</f>
        <v>78000</v>
      </c>
      <c r="H109" s="142"/>
    </row>
    <row r="110" spans="1:8">
      <c r="A110" s="142" t="s">
        <v>224</v>
      </c>
      <c r="B110" s="142" t="s">
        <v>225</v>
      </c>
      <c r="C110" s="142" t="s">
        <v>24</v>
      </c>
      <c r="D110" s="142" t="s">
        <v>1757</v>
      </c>
      <c r="E110" s="143">
        <v>34000</v>
      </c>
      <c r="F110" s="143"/>
      <c r="G110" s="143"/>
      <c r="H110" s="142"/>
    </row>
    <row r="111" spans="1:8">
      <c r="A111" s="142" t="s">
        <v>257</v>
      </c>
      <c r="B111" s="142" t="s">
        <v>258</v>
      </c>
      <c r="C111" s="142" t="s">
        <v>24</v>
      </c>
      <c r="D111" s="142" t="s">
        <v>259</v>
      </c>
      <c r="E111" s="143">
        <v>6600</v>
      </c>
      <c r="F111" s="143"/>
      <c r="G111" s="143"/>
      <c r="H111" s="142"/>
    </row>
    <row r="112" spans="1:8">
      <c r="A112" s="142" t="s">
        <v>285</v>
      </c>
      <c r="B112" s="142" t="s">
        <v>286</v>
      </c>
      <c r="C112" s="142" t="s">
        <v>24</v>
      </c>
      <c r="D112" s="142" t="s">
        <v>1757</v>
      </c>
      <c r="E112" s="143">
        <v>1000</v>
      </c>
      <c r="F112" s="143"/>
      <c r="G112" s="143"/>
      <c r="H112" s="142"/>
    </row>
    <row r="113" spans="1:8">
      <c r="A113" s="142" t="s">
        <v>295</v>
      </c>
      <c r="B113" s="142" t="s">
        <v>296</v>
      </c>
      <c r="C113" s="142" t="s">
        <v>24</v>
      </c>
      <c r="D113" s="142" t="s">
        <v>1757</v>
      </c>
      <c r="E113" s="143">
        <v>21400</v>
      </c>
      <c r="F113" s="143"/>
      <c r="G113" s="143"/>
      <c r="H113" s="142"/>
    </row>
    <row r="114" spans="1:8">
      <c r="A114" s="142" t="s">
        <v>306</v>
      </c>
      <c r="B114" s="142" t="s">
        <v>307</v>
      </c>
      <c r="C114" s="142" t="s">
        <v>24</v>
      </c>
      <c r="D114" s="142" t="s">
        <v>1757</v>
      </c>
      <c r="E114" s="143">
        <v>103500</v>
      </c>
      <c r="F114" s="143">
        <v>50000</v>
      </c>
      <c r="G114" s="143">
        <f>E114-F114</f>
        <v>53500</v>
      </c>
      <c r="H114" s="142"/>
    </row>
    <row r="115" spans="1:8">
      <c r="A115" s="142" t="s">
        <v>344</v>
      </c>
      <c r="B115" s="142" t="s">
        <v>345</v>
      </c>
      <c r="C115" s="142" t="s">
        <v>24</v>
      </c>
      <c r="D115" s="142" t="s">
        <v>1757</v>
      </c>
      <c r="E115" s="143">
        <v>21400</v>
      </c>
      <c r="F115" s="143"/>
      <c r="G115" s="143"/>
      <c r="H115" s="142"/>
    </row>
    <row r="116" spans="1:8">
      <c r="A116" s="142" t="s">
        <v>346</v>
      </c>
      <c r="B116" s="142" t="s">
        <v>347</v>
      </c>
      <c r="C116" s="142" t="s">
        <v>24</v>
      </c>
      <c r="D116" s="142" t="s">
        <v>348</v>
      </c>
      <c r="E116" s="143">
        <v>58500</v>
      </c>
      <c r="F116" s="143">
        <v>10000</v>
      </c>
      <c r="G116" s="143">
        <f>E116-F116</f>
        <v>48500</v>
      </c>
      <c r="H116" s="142"/>
    </row>
    <row r="117" spans="1:8">
      <c r="A117" s="142" t="s">
        <v>363</v>
      </c>
      <c r="B117" s="142" t="s">
        <v>364</v>
      </c>
      <c r="C117" s="142" t="s">
        <v>24</v>
      </c>
      <c r="D117" s="142" t="s">
        <v>1757</v>
      </c>
      <c r="E117" s="143">
        <v>8000</v>
      </c>
      <c r="F117" s="143"/>
      <c r="G117" s="143"/>
      <c r="H117" s="142"/>
    </row>
    <row r="118" spans="1:8">
      <c r="A118" s="142" t="s">
        <v>367</v>
      </c>
      <c r="B118" s="142" t="s">
        <v>368</v>
      </c>
      <c r="C118" s="142" t="s">
        <v>24</v>
      </c>
      <c r="D118" s="142" t="s">
        <v>1757</v>
      </c>
      <c r="E118" s="143">
        <v>2700</v>
      </c>
      <c r="F118" s="143"/>
      <c r="G118" s="143"/>
      <c r="H118" s="142"/>
    </row>
    <row r="119" spans="1:8">
      <c r="A119" s="142" t="s">
        <v>435</v>
      </c>
      <c r="B119" s="142" t="s">
        <v>436</v>
      </c>
      <c r="C119" s="142" t="s">
        <v>24</v>
      </c>
      <c r="D119" s="142" t="s">
        <v>1757</v>
      </c>
      <c r="E119" s="143">
        <v>8000</v>
      </c>
      <c r="F119" s="143"/>
      <c r="G119" s="143"/>
      <c r="H119" s="142"/>
    </row>
    <row r="120" spans="1:8">
      <c r="A120" s="142" t="s">
        <v>473</v>
      </c>
      <c r="B120" s="142" t="s">
        <v>474</v>
      </c>
      <c r="C120" s="142" t="s">
        <v>24</v>
      </c>
      <c r="D120" s="142" t="s">
        <v>1757</v>
      </c>
      <c r="E120" s="143">
        <v>2000</v>
      </c>
      <c r="F120" s="143"/>
      <c r="G120" s="143"/>
      <c r="H120" s="142"/>
    </row>
    <row r="121" spans="1:8">
      <c r="A121" s="142" t="s">
        <v>478</v>
      </c>
      <c r="B121" s="142" t="s">
        <v>479</v>
      </c>
      <c r="C121" s="142" t="s">
        <v>24</v>
      </c>
      <c r="D121" s="142" t="s">
        <v>1757</v>
      </c>
      <c r="E121" s="143">
        <v>1000</v>
      </c>
      <c r="F121" s="143"/>
      <c r="G121" s="143"/>
      <c r="H121" s="142"/>
    </row>
    <row r="122" spans="1:8">
      <c r="A122" s="142" t="s">
        <v>512</v>
      </c>
      <c r="B122" s="142" t="s">
        <v>513</v>
      </c>
      <c r="C122" s="142" t="s">
        <v>24</v>
      </c>
      <c r="D122" s="142" t="s">
        <v>1757</v>
      </c>
      <c r="E122" s="143">
        <v>98000</v>
      </c>
      <c r="F122" s="143">
        <v>49000</v>
      </c>
      <c r="G122" s="143">
        <f>E122-F122</f>
        <v>49000</v>
      </c>
      <c r="H122" s="142"/>
    </row>
    <row r="123" spans="1:8">
      <c r="A123" s="142" t="s">
        <v>529</v>
      </c>
      <c r="B123" s="142" t="s">
        <v>530</v>
      </c>
      <c r="C123" s="142" t="s">
        <v>24</v>
      </c>
      <c r="D123" s="142" t="s">
        <v>1757</v>
      </c>
      <c r="E123" s="143">
        <v>4500</v>
      </c>
      <c r="F123" s="143"/>
      <c r="G123" s="143"/>
      <c r="H123" s="142"/>
    </row>
    <row r="124" spans="1:8">
      <c r="A124" s="142" t="s">
        <v>543</v>
      </c>
      <c r="B124" s="142" t="s">
        <v>544</v>
      </c>
      <c r="C124" s="142" t="s">
        <v>24</v>
      </c>
      <c r="D124" s="142" t="s">
        <v>545</v>
      </c>
      <c r="E124" s="143">
        <v>750</v>
      </c>
      <c r="F124" s="143"/>
      <c r="G124" s="143"/>
      <c r="H124" s="142"/>
    </row>
    <row r="125" spans="1:8">
      <c r="A125" s="142" t="s">
        <v>576</v>
      </c>
      <c r="B125" s="142" t="s">
        <v>577</v>
      </c>
      <c r="C125" s="142" t="s">
        <v>578</v>
      </c>
      <c r="D125" s="142" t="s">
        <v>1757</v>
      </c>
      <c r="E125" s="143">
        <v>11500</v>
      </c>
      <c r="F125" s="143"/>
      <c r="G125" s="143"/>
      <c r="H125" s="142"/>
    </row>
    <row r="126" spans="1:8" ht="37.5">
      <c r="A126" s="142" t="s">
        <v>620</v>
      </c>
      <c r="B126" s="142" t="s">
        <v>77</v>
      </c>
      <c r="C126" s="42" t="s">
        <v>1763</v>
      </c>
      <c r="D126" s="142" t="s">
        <v>1757</v>
      </c>
      <c r="E126" s="143">
        <v>211850</v>
      </c>
      <c r="F126" s="143"/>
      <c r="G126" s="143"/>
      <c r="H126" s="142"/>
    </row>
    <row r="127" spans="1:8">
      <c r="A127" s="142" t="s">
        <v>768</v>
      </c>
      <c r="B127" s="142" t="s">
        <v>769</v>
      </c>
      <c r="C127" s="142" t="s">
        <v>578</v>
      </c>
      <c r="D127" s="142" t="s">
        <v>1757</v>
      </c>
      <c r="E127" s="143">
        <v>900</v>
      </c>
      <c r="F127" s="143"/>
      <c r="G127" s="143"/>
      <c r="H127" s="142"/>
    </row>
    <row r="128" spans="1:8">
      <c r="A128" s="142" t="s">
        <v>775</v>
      </c>
      <c r="B128" s="142" t="s">
        <v>776</v>
      </c>
      <c r="C128" s="142" t="s">
        <v>578</v>
      </c>
      <c r="D128" s="142" t="s">
        <v>1757</v>
      </c>
      <c r="E128" s="143">
        <v>680</v>
      </c>
      <c r="F128" s="143"/>
      <c r="G128" s="143"/>
      <c r="H128" s="142"/>
    </row>
    <row r="129" spans="1:11">
      <c r="A129" s="142" t="s">
        <v>870</v>
      </c>
      <c r="B129" s="142" t="s">
        <v>436</v>
      </c>
      <c r="C129" s="142" t="s">
        <v>578</v>
      </c>
      <c r="D129" s="142" t="s">
        <v>1757</v>
      </c>
      <c r="E129" s="143">
        <v>2250</v>
      </c>
      <c r="F129" s="143"/>
      <c r="G129" s="143"/>
      <c r="H129" s="142"/>
    </row>
    <row r="130" spans="1:11" ht="37.5">
      <c r="A130" s="142" t="s">
        <v>877</v>
      </c>
      <c r="B130" s="142" t="s">
        <v>804</v>
      </c>
      <c r="C130" s="42" t="s">
        <v>1763</v>
      </c>
      <c r="D130" s="142" t="s">
        <v>878</v>
      </c>
      <c r="E130" s="143">
        <v>25500</v>
      </c>
      <c r="F130" s="143">
        <v>5000</v>
      </c>
      <c r="G130" s="143">
        <f>E130-F130</f>
        <v>20500</v>
      </c>
      <c r="H130" s="142"/>
    </row>
    <row r="131" spans="1:11" ht="37.5">
      <c r="A131" s="142" t="s">
        <v>956</v>
      </c>
      <c r="B131" s="142" t="s">
        <v>957</v>
      </c>
      <c r="C131" s="42" t="s">
        <v>1764</v>
      </c>
      <c r="D131" s="142" t="s">
        <v>1757</v>
      </c>
      <c r="E131" s="143">
        <v>20960</v>
      </c>
      <c r="F131" s="143"/>
      <c r="G131" s="143"/>
      <c r="H131" s="142"/>
    </row>
    <row r="132" spans="1:11">
      <c r="A132" s="142" t="s">
        <v>1051</v>
      </c>
      <c r="B132" s="142" t="s">
        <v>1052</v>
      </c>
      <c r="C132" s="142" t="s">
        <v>24</v>
      </c>
      <c r="D132" s="142" t="s">
        <v>1757</v>
      </c>
      <c r="E132" s="143">
        <v>6450</v>
      </c>
      <c r="F132" s="143"/>
      <c r="G132" s="143"/>
      <c r="H132" s="142"/>
    </row>
    <row r="133" spans="1:11" ht="37.5">
      <c r="A133" s="142" t="s">
        <v>1053</v>
      </c>
      <c r="B133" s="142" t="s">
        <v>1054</v>
      </c>
      <c r="C133" s="42" t="s">
        <v>1765</v>
      </c>
      <c r="D133" s="142" t="s">
        <v>1055</v>
      </c>
      <c r="E133" s="143">
        <v>20600</v>
      </c>
      <c r="F133" s="143">
        <v>10000</v>
      </c>
      <c r="G133" s="143">
        <f>E133-F133</f>
        <v>10600</v>
      </c>
      <c r="H133" s="142"/>
    </row>
    <row r="134" spans="1:11" ht="37.5">
      <c r="A134" s="142" t="s">
        <v>1529</v>
      </c>
      <c r="B134" s="142" t="s">
        <v>1530</v>
      </c>
      <c r="C134" s="42" t="s">
        <v>1764</v>
      </c>
      <c r="D134" s="142" t="s">
        <v>1757</v>
      </c>
      <c r="E134" s="143">
        <f>196880+J134+K134</f>
        <v>237440</v>
      </c>
      <c r="F134" s="143">
        <v>160500</v>
      </c>
      <c r="G134" s="143">
        <f>E134-F134</f>
        <v>76940</v>
      </c>
      <c r="H134" s="142"/>
      <c r="I134" s="38" t="s">
        <v>1802</v>
      </c>
      <c r="J134" s="38">
        <v>29560</v>
      </c>
      <c r="K134" s="38">
        <v>11000</v>
      </c>
    </row>
    <row r="135" spans="1:11" ht="37.5">
      <c r="A135" s="142" t="s">
        <v>1535</v>
      </c>
      <c r="B135" s="142" t="s">
        <v>1525</v>
      </c>
      <c r="C135" s="42" t="s">
        <v>1766</v>
      </c>
      <c r="D135" s="142" t="s">
        <v>1757</v>
      </c>
      <c r="E135" s="143">
        <v>452370</v>
      </c>
      <c r="F135" s="143">
        <v>248960</v>
      </c>
      <c r="G135" s="143">
        <f>E135-F135</f>
        <v>203410</v>
      </c>
      <c r="H135" s="142"/>
    </row>
    <row r="136" spans="1:11" ht="37.5">
      <c r="A136" s="142" t="s">
        <v>1547</v>
      </c>
      <c r="B136" s="142" t="s">
        <v>1548</v>
      </c>
      <c r="C136" s="42" t="s">
        <v>1764</v>
      </c>
      <c r="D136" s="142" t="s">
        <v>1757</v>
      </c>
      <c r="E136" s="143">
        <f>171975+2100+7000</f>
        <v>181075</v>
      </c>
      <c r="F136" s="143">
        <v>150000</v>
      </c>
      <c r="G136" s="41">
        <f>E136-F136+J136</f>
        <v>38075</v>
      </c>
      <c r="H136" s="142"/>
      <c r="I136" s="38" t="s">
        <v>1804</v>
      </c>
      <c r="J136" s="38">
        <v>7000</v>
      </c>
    </row>
    <row r="137" spans="1:11" ht="37.5">
      <c r="A137" s="142" t="s">
        <v>1560</v>
      </c>
      <c r="B137" s="142" t="s">
        <v>565</v>
      </c>
      <c r="C137" s="42" t="s">
        <v>1761</v>
      </c>
      <c r="D137" s="142" t="s">
        <v>1757</v>
      </c>
      <c r="E137" s="143">
        <v>82730</v>
      </c>
      <c r="F137" s="143">
        <v>50000</v>
      </c>
      <c r="G137" s="143">
        <f>E137-F137</f>
        <v>32730</v>
      </c>
      <c r="H137" s="142"/>
    </row>
    <row r="138" spans="1:11" ht="37.5">
      <c r="A138" s="142" t="s">
        <v>1604</v>
      </c>
      <c r="B138" s="142" t="s">
        <v>1489</v>
      </c>
      <c r="C138" s="42" t="s">
        <v>1764</v>
      </c>
      <c r="D138" s="142" t="s">
        <v>1605</v>
      </c>
      <c r="E138" s="143">
        <v>50380</v>
      </c>
      <c r="F138" s="143">
        <v>40000</v>
      </c>
      <c r="G138" s="143">
        <f>E138-F138</f>
        <v>10380</v>
      </c>
      <c r="H138" s="142"/>
    </row>
    <row r="139" spans="1:11">
      <c r="A139" s="142" t="s">
        <v>1614</v>
      </c>
      <c r="B139" s="142" t="s">
        <v>1615</v>
      </c>
      <c r="C139" s="142" t="s">
        <v>24</v>
      </c>
      <c r="D139" s="142" t="s">
        <v>1757</v>
      </c>
      <c r="E139" s="143">
        <v>830776</v>
      </c>
      <c r="F139" s="143">
        <f>550000+60000</f>
        <v>610000</v>
      </c>
      <c r="G139" s="143">
        <f>E139-F139</f>
        <v>220776</v>
      </c>
      <c r="H139" s="142"/>
    </row>
    <row r="140" spans="1:11" ht="37.5">
      <c r="A140" s="142" t="s">
        <v>546</v>
      </c>
      <c r="B140" s="142" t="s">
        <v>547</v>
      </c>
      <c r="C140" s="42" t="s">
        <v>1767</v>
      </c>
      <c r="D140" s="141">
        <v>0</v>
      </c>
      <c r="E140" s="143">
        <f>71800+87810</f>
        <v>159610</v>
      </c>
      <c r="F140" s="143">
        <v>70000</v>
      </c>
      <c r="G140" s="143">
        <f>E140-F140</f>
        <v>89610</v>
      </c>
      <c r="H140" s="142"/>
    </row>
    <row r="141" spans="1:11" ht="37.5">
      <c r="A141" s="142" t="s">
        <v>290</v>
      </c>
      <c r="B141" s="142" t="s">
        <v>291</v>
      </c>
      <c r="C141" s="42" t="s">
        <v>1736</v>
      </c>
      <c r="D141" s="142" t="s">
        <v>292</v>
      </c>
      <c r="E141" s="143">
        <v>40800</v>
      </c>
      <c r="F141" s="143">
        <v>10000</v>
      </c>
      <c r="G141" s="155">
        <f>E141-F141</f>
        <v>30800</v>
      </c>
      <c r="H141" s="142"/>
    </row>
    <row r="142" spans="1:11" ht="37.5">
      <c r="A142" s="78" t="s">
        <v>1989</v>
      </c>
      <c r="B142" s="142" t="s">
        <v>1990</v>
      </c>
      <c r="C142" s="42" t="s">
        <v>1764</v>
      </c>
      <c r="D142" s="142"/>
      <c r="E142" s="143">
        <v>1730</v>
      </c>
      <c r="F142" s="143"/>
      <c r="G142" s="143"/>
      <c r="H142" s="142"/>
    </row>
    <row r="143" spans="1:11">
      <c r="A143" s="142" t="s">
        <v>33</v>
      </c>
      <c r="B143" s="142" t="s">
        <v>34</v>
      </c>
      <c r="C143" s="142" t="s">
        <v>35</v>
      </c>
      <c r="D143" s="142" t="s">
        <v>1757</v>
      </c>
      <c r="E143" s="143">
        <v>8000</v>
      </c>
      <c r="F143" s="143"/>
      <c r="G143" s="143"/>
      <c r="H143" s="142"/>
    </row>
    <row r="144" spans="1:11">
      <c r="A144" s="111" t="s">
        <v>110</v>
      </c>
      <c r="B144" s="112"/>
      <c r="C144" s="112"/>
      <c r="D144" s="112"/>
      <c r="E144" s="112"/>
      <c r="F144" s="112"/>
      <c r="G144" s="112"/>
      <c r="H144" s="113"/>
    </row>
    <row r="145" spans="1:8" s="40" customFormat="1" ht="21">
      <c r="A145" s="147" t="s">
        <v>1760</v>
      </c>
      <c r="B145" s="147" t="s">
        <v>1</v>
      </c>
      <c r="C145" s="147" t="s">
        <v>3</v>
      </c>
      <c r="D145" s="147" t="s">
        <v>4</v>
      </c>
      <c r="E145" s="39" t="s">
        <v>1776</v>
      </c>
      <c r="F145" s="39" t="s">
        <v>1727</v>
      </c>
      <c r="G145" s="39" t="s">
        <v>1728</v>
      </c>
      <c r="H145" s="147" t="s">
        <v>1784</v>
      </c>
    </row>
    <row r="146" spans="1:8">
      <c r="A146" s="142" t="s">
        <v>108</v>
      </c>
      <c r="B146" s="142" t="s">
        <v>109</v>
      </c>
      <c r="C146" s="142" t="s">
        <v>110</v>
      </c>
      <c r="D146" s="142" t="s">
        <v>1757</v>
      </c>
      <c r="E146" s="143">
        <v>63000</v>
      </c>
      <c r="F146" s="143"/>
      <c r="G146" s="143"/>
      <c r="H146" s="142"/>
    </row>
    <row r="147" spans="1:8">
      <c r="A147" s="142" t="s">
        <v>124</v>
      </c>
      <c r="B147" s="142" t="s">
        <v>125</v>
      </c>
      <c r="C147" s="142" t="s">
        <v>110</v>
      </c>
      <c r="D147" s="142" t="s">
        <v>126</v>
      </c>
      <c r="E147" s="143">
        <v>51000</v>
      </c>
      <c r="F147" s="143">
        <v>10000</v>
      </c>
      <c r="G147" s="143">
        <f>E147-F147</f>
        <v>41000</v>
      </c>
      <c r="H147" s="142"/>
    </row>
    <row r="148" spans="1:8">
      <c r="A148" s="142" t="s">
        <v>158</v>
      </c>
      <c r="B148" s="142" t="s">
        <v>116</v>
      </c>
      <c r="C148" s="142" t="s">
        <v>110</v>
      </c>
      <c r="D148" s="142" t="s">
        <v>159</v>
      </c>
      <c r="E148" s="143">
        <v>90400</v>
      </c>
      <c r="F148" s="143">
        <v>84000</v>
      </c>
      <c r="G148" s="143">
        <f>E148-F148</f>
        <v>6400</v>
      </c>
      <c r="H148" s="142"/>
    </row>
    <row r="149" spans="1:8">
      <c r="A149" s="142" t="s">
        <v>170</v>
      </c>
      <c r="B149" s="142" t="s">
        <v>171</v>
      </c>
      <c r="C149" s="142" t="s">
        <v>110</v>
      </c>
      <c r="D149" s="142" t="s">
        <v>172</v>
      </c>
      <c r="E149" s="143">
        <v>66500</v>
      </c>
      <c r="F149" s="143"/>
      <c r="G149" s="143"/>
      <c r="H149" s="142"/>
    </row>
    <row r="150" spans="1:8">
      <c r="A150" s="142" t="s">
        <v>226</v>
      </c>
      <c r="B150" s="142" t="s">
        <v>227</v>
      </c>
      <c r="C150" s="142" t="s">
        <v>110</v>
      </c>
      <c r="D150" s="142" t="s">
        <v>228</v>
      </c>
      <c r="E150" s="143">
        <v>46000</v>
      </c>
      <c r="F150" s="143"/>
      <c r="G150" s="143"/>
      <c r="H150" s="142"/>
    </row>
    <row r="151" spans="1:8">
      <c r="A151" s="142" t="s">
        <v>514</v>
      </c>
      <c r="B151" s="142" t="s">
        <v>1777</v>
      </c>
      <c r="C151" s="142" t="s">
        <v>110</v>
      </c>
      <c r="D151" s="142" t="s">
        <v>1757</v>
      </c>
      <c r="E151" s="143">
        <v>16000</v>
      </c>
      <c r="F151" s="143"/>
      <c r="G151" s="143"/>
      <c r="H151" s="142"/>
    </row>
    <row r="152" spans="1:8">
      <c r="A152" s="142" t="s">
        <v>773</v>
      </c>
      <c r="B152" s="142" t="s">
        <v>774</v>
      </c>
      <c r="C152" s="142" t="s">
        <v>110</v>
      </c>
      <c r="D152" s="142" t="s">
        <v>1757</v>
      </c>
      <c r="E152" s="143">
        <v>400</v>
      </c>
      <c r="F152" s="143"/>
      <c r="G152" s="143"/>
      <c r="H152" s="142"/>
    </row>
    <row r="153" spans="1:8">
      <c r="A153" s="142" t="s">
        <v>1472</v>
      </c>
      <c r="B153" s="142" t="s">
        <v>1473</v>
      </c>
      <c r="C153" s="142" t="s">
        <v>1474</v>
      </c>
      <c r="D153" s="142" t="s">
        <v>1475</v>
      </c>
      <c r="E153" s="143">
        <v>5195</v>
      </c>
      <c r="F153" s="143"/>
      <c r="G153" s="143"/>
      <c r="H153" s="142"/>
    </row>
    <row r="154" spans="1:8">
      <c r="A154" s="142" t="s">
        <v>1621</v>
      </c>
      <c r="B154" s="142" t="s">
        <v>1622</v>
      </c>
      <c r="C154" s="142" t="s">
        <v>110</v>
      </c>
      <c r="D154" s="142" t="s">
        <v>1757</v>
      </c>
      <c r="E154" s="143">
        <v>5400</v>
      </c>
      <c r="F154" s="143"/>
      <c r="G154" s="143"/>
      <c r="H154" s="142"/>
    </row>
    <row r="155" spans="1:8">
      <c r="A155" s="142"/>
      <c r="B155" s="142"/>
      <c r="C155" s="142"/>
      <c r="D155" s="142"/>
      <c r="E155" s="143"/>
      <c r="F155" s="143"/>
      <c r="G155" s="143"/>
      <c r="H155" s="142"/>
    </row>
    <row r="156" spans="1:8">
      <c r="A156" s="117" t="s">
        <v>262</v>
      </c>
      <c r="B156" s="118"/>
      <c r="C156" s="118"/>
      <c r="D156" s="118"/>
      <c r="E156" s="118"/>
      <c r="F156" s="118"/>
      <c r="G156" s="118"/>
      <c r="H156" s="119"/>
    </row>
    <row r="157" spans="1:8" s="40" customFormat="1" ht="21">
      <c r="A157" s="147" t="s">
        <v>1760</v>
      </c>
      <c r="B157" s="147" t="s">
        <v>1</v>
      </c>
      <c r="C157" s="147" t="s">
        <v>3</v>
      </c>
      <c r="D157" s="147" t="s">
        <v>4</v>
      </c>
      <c r="E157" s="39" t="s">
        <v>1776</v>
      </c>
      <c r="F157" s="39" t="s">
        <v>1727</v>
      </c>
      <c r="G157" s="39" t="s">
        <v>1728</v>
      </c>
      <c r="H157" s="147" t="s">
        <v>1784</v>
      </c>
    </row>
    <row r="158" spans="1:8">
      <c r="A158" s="142" t="s">
        <v>85</v>
      </c>
      <c r="B158" s="142" t="s">
        <v>86</v>
      </c>
      <c r="C158" s="142" t="s">
        <v>87</v>
      </c>
      <c r="D158" s="142" t="s">
        <v>1757</v>
      </c>
      <c r="E158" s="143">
        <v>3600</v>
      </c>
      <c r="F158" s="143"/>
      <c r="G158" s="143"/>
      <c r="H158" s="142"/>
    </row>
    <row r="159" spans="1:8">
      <c r="A159" s="142" t="s">
        <v>178</v>
      </c>
      <c r="B159" s="142" t="s">
        <v>179</v>
      </c>
      <c r="C159" s="142" t="s">
        <v>87</v>
      </c>
      <c r="D159" s="142" t="s">
        <v>180</v>
      </c>
      <c r="E159" s="143">
        <v>38450</v>
      </c>
      <c r="F159" s="143"/>
      <c r="G159" s="143"/>
      <c r="H159" s="142"/>
    </row>
    <row r="160" spans="1:8" ht="37.5">
      <c r="A160" s="142" t="s">
        <v>260</v>
      </c>
      <c r="B160" s="142" t="s">
        <v>261</v>
      </c>
      <c r="C160" s="42" t="s">
        <v>1768</v>
      </c>
      <c r="D160" s="142" t="s">
        <v>263</v>
      </c>
      <c r="E160" s="143">
        <v>51000</v>
      </c>
      <c r="F160" s="143"/>
      <c r="G160" s="143"/>
      <c r="H160" s="142"/>
    </row>
    <row r="161" spans="1:8">
      <c r="A161" s="142" t="s">
        <v>365</v>
      </c>
      <c r="B161" s="142" t="s">
        <v>366</v>
      </c>
      <c r="C161" s="142" t="s">
        <v>87</v>
      </c>
      <c r="D161" s="142" t="s">
        <v>1757</v>
      </c>
      <c r="E161" s="143">
        <v>6950</v>
      </c>
      <c r="F161" s="143"/>
      <c r="G161" s="143"/>
      <c r="H161" s="142"/>
    </row>
    <row r="162" spans="1:8">
      <c r="A162" s="142"/>
      <c r="B162" s="142"/>
      <c r="C162" s="142"/>
      <c r="D162" s="142"/>
      <c r="E162" s="143"/>
      <c r="F162" s="143"/>
      <c r="G162" s="143"/>
      <c r="H162" s="142"/>
    </row>
    <row r="163" spans="1:8">
      <c r="A163" s="142"/>
      <c r="B163" s="142"/>
      <c r="C163" s="142"/>
      <c r="D163" s="142"/>
      <c r="E163" s="143"/>
      <c r="F163" s="143"/>
      <c r="G163" s="143"/>
      <c r="H163" s="142"/>
    </row>
    <row r="164" spans="1:8">
      <c r="A164" s="117" t="s">
        <v>239</v>
      </c>
      <c r="B164" s="118"/>
      <c r="C164" s="118"/>
      <c r="D164" s="118"/>
      <c r="E164" s="118"/>
      <c r="F164" s="118"/>
      <c r="G164" s="118"/>
      <c r="H164" s="119"/>
    </row>
    <row r="165" spans="1:8" s="40" customFormat="1" ht="21">
      <c r="A165" s="147" t="s">
        <v>1760</v>
      </c>
      <c r="B165" s="147" t="s">
        <v>1</v>
      </c>
      <c r="C165" s="147" t="s">
        <v>3</v>
      </c>
      <c r="D165" s="147" t="s">
        <v>4</v>
      </c>
      <c r="E165" s="39" t="s">
        <v>1776</v>
      </c>
      <c r="F165" s="39" t="s">
        <v>1727</v>
      </c>
      <c r="G165" s="39" t="s">
        <v>1728</v>
      </c>
      <c r="H165" s="147" t="s">
        <v>1784</v>
      </c>
    </row>
    <row r="166" spans="1:8">
      <c r="A166" s="142" t="s">
        <v>237</v>
      </c>
      <c r="B166" s="142" t="s">
        <v>238</v>
      </c>
      <c r="C166" s="142" t="s">
        <v>239</v>
      </c>
      <c r="D166" s="142" t="s">
        <v>1757</v>
      </c>
      <c r="E166" s="143">
        <v>22500</v>
      </c>
      <c r="F166" s="143"/>
      <c r="G166" s="143"/>
      <c r="H166" s="142"/>
    </row>
    <row r="167" spans="1:8">
      <c r="A167" s="142" t="s">
        <v>320</v>
      </c>
      <c r="B167" s="142" t="s">
        <v>321</v>
      </c>
      <c r="C167" s="142" t="s">
        <v>239</v>
      </c>
      <c r="D167" s="142" t="s">
        <v>1757</v>
      </c>
      <c r="E167" s="143">
        <v>3400</v>
      </c>
      <c r="F167" s="143"/>
      <c r="G167" s="143"/>
      <c r="H167" s="142"/>
    </row>
    <row r="168" spans="1:8">
      <c r="A168" s="142" t="s">
        <v>680</v>
      </c>
      <c r="B168" s="142" t="s">
        <v>681</v>
      </c>
      <c r="C168" s="142" t="s">
        <v>239</v>
      </c>
      <c r="D168" s="142" t="s">
        <v>682</v>
      </c>
      <c r="E168" s="143">
        <v>3600</v>
      </c>
      <c r="F168" s="143"/>
      <c r="G168" s="143"/>
      <c r="H168" s="142"/>
    </row>
    <row r="169" spans="1:8">
      <c r="A169" s="142"/>
      <c r="B169" s="142"/>
      <c r="C169" s="142"/>
      <c r="D169" s="142"/>
      <c r="E169" s="143"/>
      <c r="F169" s="143"/>
      <c r="G169" s="143"/>
      <c r="H169" s="142"/>
    </row>
    <row r="170" spans="1:8">
      <c r="A170" s="142"/>
      <c r="B170" s="142"/>
      <c r="C170" s="142"/>
      <c r="D170" s="142"/>
      <c r="E170" s="143"/>
      <c r="F170" s="143"/>
      <c r="G170" s="143"/>
      <c r="H170" s="142"/>
    </row>
    <row r="171" spans="1:8">
      <c r="A171" s="117" t="s">
        <v>1538</v>
      </c>
      <c r="B171" s="118"/>
      <c r="C171" s="118"/>
      <c r="D171" s="118"/>
      <c r="E171" s="118"/>
      <c r="F171" s="118"/>
      <c r="G171" s="118"/>
      <c r="H171" s="119"/>
    </row>
    <row r="172" spans="1:8" s="40" customFormat="1" ht="21">
      <c r="A172" s="147" t="s">
        <v>1760</v>
      </c>
      <c r="B172" s="147" t="s">
        <v>1</v>
      </c>
      <c r="C172" s="147" t="s">
        <v>3</v>
      </c>
      <c r="D172" s="147" t="s">
        <v>4</v>
      </c>
      <c r="E172" s="39" t="s">
        <v>1776</v>
      </c>
      <c r="F172" s="39" t="s">
        <v>1727</v>
      </c>
      <c r="G172" s="39" t="s">
        <v>1728</v>
      </c>
      <c r="H172" s="147" t="s">
        <v>1784</v>
      </c>
    </row>
    <row r="173" spans="1:8" ht="37.5">
      <c r="A173" s="142" t="s">
        <v>1536</v>
      </c>
      <c r="B173" s="142" t="s">
        <v>1537</v>
      </c>
      <c r="C173" s="42" t="s">
        <v>1781</v>
      </c>
      <c r="D173" s="142" t="s">
        <v>1539</v>
      </c>
      <c r="E173" s="143">
        <f>30400+7000</f>
        <v>37400</v>
      </c>
      <c r="F173" s="143">
        <f>15000+15000</f>
        <v>30000</v>
      </c>
      <c r="G173" s="143">
        <f>E173-F173</f>
        <v>7400</v>
      </c>
      <c r="H173" s="142"/>
    </row>
    <row r="174" spans="1:8" ht="37.5">
      <c r="A174" s="142" t="s">
        <v>1549</v>
      </c>
      <c r="B174" s="142" t="s">
        <v>1550</v>
      </c>
      <c r="C174" s="42" t="s">
        <v>1782</v>
      </c>
      <c r="D174" s="142" t="s">
        <v>1757</v>
      </c>
      <c r="E174" s="143">
        <v>1600</v>
      </c>
      <c r="F174" s="143"/>
      <c r="G174" s="143">
        <f>E174-F174</f>
        <v>1600</v>
      </c>
      <c r="H174" s="142"/>
    </row>
    <row r="175" spans="1:8">
      <c r="A175" s="142"/>
      <c r="B175" s="142"/>
      <c r="C175" s="142"/>
      <c r="D175" s="142"/>
      <c r="E175" s="143"/>
      <c r="F175" s="143"/>
      <c r="G175" s="143">
        <f>E175-F175</f>
        <v>0</v>
      </c>
      <c r="H175" s="142"/>
    </row>
    <row r="176" spans="1:8">
      <c r="A176" s="148"/>
      <c r="B176" s="149"/>
      <c r="C176" s="149"/>
      <c r="D176" s="149"/>
      <c r="E176" s="149"/>
      <c r="F176" s="149"/>
      <c r="G176" s="149"/>
      <c r="H176" s="150"/>
    </row>
    <row r="177" spans="1:8" s="40" customFormat="1" ht="21">
      <c r="A177" s="147" t="s">
        <v>1760</v>
      </c>
      <c r="B177" s="147" t="s">
        <v>1</v>
      </c>
      <c r="C177" s="147" t="s">
        <v>3</v>
      </c>
      <c r="D177" s="147" t="s">
        <v>4</v>
      </c>
      <c r="E177" s="39" t="s">
        <v>1776</v>
      </c>
      <c r="F177" s="39" t="s">
        <v>1727</v>
      </c>
      <c r="G177" s="39" t="s">
        <v>1728</v>
      </c>
      <c r="H177" s="147" t="s">
        <v>1784</v>
      </c>
    </row>
    <row r="178" spans="1:8" s="46" customFormat="1" ht="21">
      <c r="A178" s="142" t="s">
        <v>111</v>
      </c>
      <c r="B178" s="142" t="s">
        <v>112</v>
      </c>
      <c r="C178" s="142" t="s">
        <v>113</v>
      </c>
      <c r="D178" s="142" t="s">
        <v>114</v>
      </c>
      <c r="E178" s="143">
        <v>89600</v>
      </c>
      <c r="F178" s="47">
        <v>50000</v>
      </c>
      <c r="G178" s="143">
        <f>E178-F178</f>
        <v>39600</v>
      </c>
      <c r="H178" s="45"/>
    </row>
    <row r="179" spans="1:8">
      <c r="A179" s="142" t="s">
        <v>297</v>
      </c>
      <c r="B179" s="142" t="s">
        <v>109</v>
      </c>
      <c r="C179" s="142" t="s">
        <v>113</v>
      </c>
      <c r="D179" s="142" t="s">
        <v>298</v>
      </c>
      <c r="E179" s="143">
        <v>8500</v>
      </c>
      <c r="F179" s="143"/>
      <c r="G179" s="143"/>
      <c r="H179" s="142"/>
    </row>
    <row r="180" spans="1:8">
      <c r="A180" s="142" t="s">
        <v>315</v>
      </c>
      <c r="B180" s="142" t="s">
        <v>316</v>
      </c>
      <c r="C180" s="142" t="s">
        <v>113</v>
      </c>
      <c r="D180" s="142" t="s">
        <v>317</v>
      </c>
      <c r="E180" s="143">
        <v>9000</v>
      </c>
      <c r="F180" s="143"/>
      <c r="G180" s="143"/>
      <c r="H180" s="142"/>
    </row>
    <row r="181" spans="1:8">
      <c r="A181" s="142" t="s">
        <v>361</v>
      </c>
      <c r="B181" s="142" t="s">
        <v>362</v>
      </c>
      <c r="C181" s="142" t="s">
        <v>113</v>
      </c>
      <c r="D181" s="142" t="s">
        <v>1757</v>
      </c>
      <c r="E181" s="143">
        <v>22000</v>
      </c>
      <c r="F181" s="143"/>
      <c r="G181" s="143"/>
      <c r="H181" s="142"/>
    </row>
    <row r="182" spans="1:8">
      <c r="A182" s="142" t="s">
        <v>501</v>
      </c>
      <c r="B182" s="142" t="s">
        <v>502</v>
      </c>
      <c r="C182" s="142" t="s">
        <v>113</v>
      </c>
      <c r="D182" s="142" t="s">
        <v>1757</v>
      </c>
      <c r="E182" s="143">
        <v>14000</v>
      </c>
      <c r="F182" s="143"/>
      <c r="G182" s="143"/>
      <c r="H182" s="142"/>
    </row>
    <row r="183" spans="1:8">
      <c r="A183" s="142" t="s">
        <v>733</v>
      </c>
      <c r="B183" s="142" t="s">
        <v>734</v>
      </c>
      <c r="C183" s="142" t="s">
        <v>113</v>
      </c>
      <c r="D183" s="142" t="s">
        <v>1757</v>
      </c>
      <c r="E183" s="143">
        <v>2440</v>
      </c>
      <c r="F183" s="143"/>
      <c r="G183" s="143"/>
      <c r="H183" s="142"/>
    </row>
    <row r="184" spans="1:8">
      <c r="A184" s="142" t="s">
        <v>33</v>
      </c>
      <c r="B184" s="142" t="s">
        <v>34</v>
      </c>
      <c r="C184" s="142" t="s">
        <v>35</v>
      </c>
      <c r="D184" s="142" t="s">
        <v>1757</v>
      </c>
      <c r="E184" s="143">
        <v>8000</v>
      </c>
      <c r="F184" s="143"/>
      <c r="G184" s="143"/>
      <c r="H184" s="142"/>
    </row>
    <row r="185" spans="1:8">
      <c r="A185" s="142"/>
      <c r="B185" s="142"/>
      <c r="C185" s="142"/>
      <c r="D185" s="142"/>
      <c r="E185" s="143"/>
      <c r="F185" s="143"/>
      <c r="G185" s="143"/>
      <c r="H185" s="142"/>
    </row>
    <row r="186" spans="1:8">
      <c r="A186" s="142"/>
      <c r="B186" s="142"/>
      <c r="C186" s="142"/>
      <c r="D186" s="142"/>
      <c r="E186" s="143"/>
      <c r="F186" s="143"/>
      <c r="G186" s="143"/>
      <c r="H186" s="142"/>
    </row>
    <row r="187" spans="1:8" ht="21">
      <c r="A187" s="120" t="s">
        <v>1737</v>
      </c>
      <c r="B187" s="121"/>
      <c r="C187" s="121"/>
      <c r="D187" s="121"/>
      <c r="E187" s="121"/>
      <c r="F187" s="121"/>
      <c r="G187" s="121"/>
      <c r="H187" s="122"/>
    </row>
    <row r="188" spans="1:8" s="40" customFormat="1" ht="21">
      <c r="A188" s="147" t="s">
        <v>1760</v>
      </c>
      <c r="B188" s="147" t="s">
        <v>1</v>
      </c>
      <c r="C188" s="147" t="s">
        <v>3</v>
      </c>
      <c r="D188" s="147" t="s">
        <v>4</v>
      </c>
      <c r="E188" s="39" t="s">
        <v>1776</v>
      </c>
      <c r="F188" s="39" t="s">
        <v>1727</v>
      </c>
      <c r="G188" s="39" t="s">
        <v>1728</v>
      </c>
      <c r="H188" s="147" t="s">
        <v>1784</v>
      </c>
    </row>
    <row r="189" spans="1:8">
      <c r="A189" s="142" t="s">
        <v>192</v>
      </c>
      <c r="B189" s="142" t="s">
        <v>193</v>
      </c>
      <c r="C189" s="142" t="s">
        <v>64</v>
      </c>
      <c r="D189" s="142" t="s">
        <v>194</v>
      </c>
      <c r="E189" s="143">
        <v>122000</v>
      </c>
      <c r="F189" s="143"/>
      <c r="G189" s="143"/>
      <c r="H189" s="142"/>
    </row>
    <row r="190" spans="1:8" ht="37.5">
      <c r="A190" s="142" t="s">
        <v>1376</v>
      </c>
      <c r="B190" s="142" t="s">
        <v>32</v>
      </c>
      <c r="C190" s="42" t="s">
        <v>1744</v>
      </c>
      <c r="D190" s="142" t="s">
        <v>1757</v>
      </c>
      <c r="E190" s="143">
        <v>28360</v>
      </c>
      <c r="F190" s="143">
        <v>15000</v>
      </c>
      <c r="G190" s="143">
        <f>E190-F190</f>
        <v>13360</v>
      </c>
      <c r="H190" s="142"/>
    </row>
    <row r="191" spans="1:8">
      <c r="A191" s="142" t="s">
        <v>1500</v>
      </c>
      <c r="B191" s="142" t="s">
        <v>1501</v>
      </c>
      <c r="C191" s="142" t="s">
        <v>64</v>
      </c>
      <c r="D191" s="142" t="s">
        <v>1502</v>
      </c>
      <c r="E191" s="143">
        <v>49560</v>
      </c>
      <c r="F191" s="143"/>
      <c r="G191" s="143"/>
      <c r="H191" s="142"/>
    </row>
    <row r="192" spans="1:8" ht="28.5" customHeight="1">
      <c r="A192" s="625" t="s">
        <v>62</v>
      </c>
      <c r="B192" s="625" t="s">
        <v>1534</v>
      </c>
      <c r="C192" s="625" t="s">
        <v>64</v>
      </c>
      <c r="D192" s="625">
        <v>1712589389</v>
      </c>
      <c r="E192" s="143">
        <v>35432</v>
      </c>
      <c r="F192" s="623">
        <f>10000+10000</f>
        <v>20000</v>
      </c>
      <c r="G192" s="623">
        <f>E192+26990-10000-10000</f>
        <v>42422</v>
      </c>
      <c r="H192" s="142"/>
    </row>
    <row r="193" spans="1:12">
      <c r="A193" s="626"/>
      <c r="B193" s="626"/>
      <c r="C193" s="626"/>
      <c r="D193" s="626"/>
      <c r="E193" s="143" t="s">
        <v>1787</v>
      </c>
      <c r="F193" s="624"/>
      <c r="G193" s="624"/>
      <c r="H193" s="142"/>
    </row>
    <row r="194" spans="1:12" ht="37.5">
      <c r="A194" s="142" t="s">
        <v>1722</v>
      </c>
      <c r="B194" s="142" t="s">
        <v>1723</v>
      </c>
      <c r="C194" s="42" t="s">
        <v>1743</v>
      </c>
      <c r="D194" s="142" t="s">
        <v>1724</v>
      </c>
      <c r="E194" s="143">
        <f>247805+J194+17250</f>
        <v>283105</v>
      </c>
      <c r="F194" s="143">
        <f>15000+53040+50000</f>
        <v>118040</v>
      </c>
      <c r="G194" s="143">
        <f>E194-F194</f>
        <v>165065</v>
      </c>
      <c r="H194" s="142"/>
      <c r="I194" s="38" t="s">
        <v>1790</v>
      </c>
      <c r="J194" s="38">
        <v>18050</v>
      </c>
      <c r="K194" s="51">
        <v>45837</v>
      </c>
      <c r="L194" s="38">
        <v>17250</v>
      </c>
    </row>
    <row r="195" spans="1:12">
      <c r="A195" s="142"/>
      <c r="B195" s="142"/>
      <c r="C195" s="142"/>
      <c r="D195" s="142"/>
      <c r="E195" s="143"/>
      <c r="F195" s="143"/>
      <c r="G195" s="143"/>
      <c r="H195" s="142"/>
    </row>
    <row r="196" spans="1:12">
      <c r="A196" s="142"/>
      <c r="B196" s="142"/>
      <c r="C196" s="142"/>
      <c r="D196" s="142"/>
      <c r="E196" s="143"/>
      <c r="F196" s="143"/>
      <c r="G196" s="143"/>
      <c r="H196" s="142"/>
    </row>
    <row r="197" spans="1:12">
      <c r="A197" s="142"/>
      <c r="B197" s="142"/>
      <c r="C197" s="142"/>
      <c r="D197" s="142"/>
      <c r="E197" s="143"/>
      <c r="F197" s="143"/>
      <c r="G197" s="143"/>
      <c r="H197" s="142"/>
    </row>
    <row r="198" spans="1:12">
      <c r="A198" s="117" t="s">
        <v>1738</v>
      </c>
      <c r="B198" s="118"/>
      <c r="C198" s="118"/>
      <c r="D198" s="118"/>
      <c r="E198" s="118"/>
      <c r="F198" s="118"/>
      <c r="G198" s="118"/>
      <c r="H198" s="119"/>
    </row>
    <row r="199" spans="1:12" s="40" customFormat="1" ht="21">
      <c r="A199" s="147" t="s">
        <v>1760</v>
      </c>
      <c r="B199" s="147" t="s">
        <v>1</v>
      </c>
      <c r="C199" s="147" t="s">
        <v>3</v>
      </c>
      <c r="D199" s="147" t="s">
        <v>4</v>
      </c>
      <c r="E199" s="39" t="s">
        <v>1776</v>
      </c>
      <c r="F199" s="39" t="s">
        <v>1727</v>
      </c>
      <c r="G199" s="39" t="s">
        <v>1728</v>
      </c>
      <c r="H199" s="147" t="s">
        <v>1784</v>
      </c>
    </row>
    <row r="200" spans="1:12">
      <c r="A200" s="142" t="s">
        <v>287</v>
      </c>
      <c r="B200" s="142" t="s">
        <v>288</v>
      </c>
      <c r="C200" s="142" t="s">
        <v>42</v>
      </c>
      <c r="D200" s="142" t="s">
        <v>289</v>
      </c>
      <c r="E200" s="143">
        <v>10000</v>
      </c>
      <c r="F200" s="143">
        <v>3000</v>
      </c>
      <c r="G200" s="143">
        <f>E200-F200</f>
        <v>7000</v>
      </c>
      <c r="H200" s="142"/>
    </row>
    <row r="201" spans="1:12">
      <c r="A201" s="142" t="s">
        <v>304</v>
      </c>
      <c r="B201" s="142" t="s">
        <v>305</v>
      </c>
      <c r="C201" s="142" t="s">
        <v>42</v>
      </c>
      <c r="D201" s="142" t="s">
        <v>1757</v>
      </c>
      <c r="E201" s="143">
        <v>15000</v>
      </c>
      <c r="F201" s="143">
        <f>5000+5000</f>
        <v>10000</v>
      </c>
      <c r="G201" s="143">
        <f>E201-F201</f>
        <v>5000</v>
      </c>
      <c r="H201" s="142"/>
    </row>
    <row r="202" spans="1:12" ht="37.5">
      <c r="A202" s="142" t="s">
        <v>517</v>
      </c>
      <c r="B202" s="142" t="s">
        <v>518</v>
      </c>
      <c r="C202" s="42" t="s">
        <v>1742</v>
      </c>
      <c r="D202" s="142" t="s">
        <v>1757</v>
      </c>
      <c r="E202" s="143">
        <v>62000</v>
      </c>
      <c r="F202" s="143"/>
      <c r="G202" s="143"/>
      <c r="H202" s="142"/>
    </row>
    <row r="203" spans="1:12">
      <c r="A203" s="142" t="s">
        <v>1379</v>
      </c>
      <c r="B203" s="142" t="s">
        <v>1380</v>
      </c>
      <c r="C203" s="142" t="s">
        <v>42</v>
      </c>
      <c r="D203" s="142" t="s">
        <v>1381</v>
      </c>
      <c r="E203" s="143">
        <v>8070</v>
      </c>
      <c r="F203" s="143">
        <v>7000</v>
      </c>
      <c r="G203" s="143">
        <f>E203-F203</f>
        <v>1070</v>
      </c>
      <c r="H203" s="142"/>
    </row>
    <row r="204" spans="1:12" ht="37.5">
      <c r="A204" s="142" t="s">
        <v>1407</v>
      </c>
      <c r="B204" s="142" t="s">
        <v>1408</v>
      </c>
      <c r="C204" s="42" t="s">
        <v>1739</v>
      </c>
      <c r="D204" s="142" t="s">
        <v>1409</v>
      </c>
      <c r="E204" s="143">
        <v>121490</v>
      </c>
      <c r="F204" s="143">
        <v>15000</v>
      </c>
      <c r="G204" s="155">
        <f>E204-F204</f>
        <v>106490</v>
      </c>
      <c r="H204" s="142"/>
    </row>
    <row r="205" spans="1:12">
      <c r="A205" s="142" t="s">
        <v>1412</v>
      </c>
      <c r="B205" s="142" t="s">
        <v>1413</v>
      </c>
      <c r="C205" s="142" t="s">
        <v>42</v>
      </c>
      <c r="D205" s="142" t="s">
        <v>1414</v>
      </c>
      <c r="E205" s="143">
        <f>16990+9000</f>
        <v>25990</v>
      </c>
      <c r="F205" s="143">
        <f>15000+1990</f>
        <v>16990</v>
      </c>
      <c r="G205" s="143">
        <f>E205-F205</f>
        <v>9000</v>
      </c>
      <c r="H205" s="142"/>
    </row>
    <row r="206" spans="1:12">
      <c r="A206" s="142" t="s">
        <v>1462</v>
      </c>
      <c r="B206" s="142" t="s">
        <v>1463</v>
      </c>
      <c r="C206" s="142" t="s">
        <v>42</v>
      </c>
      <c r="D206" s="142" t="s">
        <v>1757</v>
      </c>
      <c r="E206" s="143">
        <v>37950</v>
      </c>
      <c r="F206" s="143">
        <f>9000+5000</f>
        <v>14000</v>
      </c>
      <c r="G206" s="143">
        <f t="shared" ref="G206:G247" si="2">E206-F206</f>
        <v>23950</v>
      </c>
      <c r="H206" s="142"/>
    </row>
    <row r="207" spans="1:12">
      <c r="A207" s="142" t="s">
        <v>1467</v>
      </c>
      <c r="B207" s="142" t="s">
        <v>1468</v>
      </c>
      <c r="C207" s="142" t="s">
        <v>42</v>
      </c>
      <c r="D207" s="142" t="s">
        <v>1757</v>
      </c>
      <c r="E207" s="143">
        <f>25750+25875+15525+25750</f>
        <v>92900</v>
      </c>
      <c r="F207" s="143">
        <f>20000+20000+20000</f>
        <v>60000</v>
      </c>
      <c r="G207" s="143">
        <f t="shared" si="2"/>
        <v>32900</v>
      </c>
      <c r="H207" s="142"/>
      <c r="I207" s="38" t="s">
        <v>1811</v>
      </c>
    </row>
    <row r="208" spans="1:12">
      <c r="A208" s="142" t="s">
        <v>1503</v>
      </c>
      <c r="B208" s="142" t="s">
        <v>1504</v>
      </c>
      <c r="C208" s="142" t="s">
        <v>42</v>
      </c>
      <c r="D208" s="142" t="s">
        <v>1757</v>
      </c>
      <c r="E208" s="143">
        <v>8320</v>
      </c>
      <c r="F208" s="143"/>
      <c r="G208" s="143">
        <f t="shared" si="2"/>
        <v>8320</v>
      </c>
      <c r="H208" s="142"/>
    </row>
    <row r="209" spans="1:9" ht="37.5">
      <c r="A209" s="142" t="s">
        <v>1561</v>
      </c>
      <c r="B209" s="142" t="s">
        <v>1562</v>
      </c>
      <c r="C209" s="42" t="s">
        <v>1740</v>
      </c>
      <c r="D209" s="142" t="s">
        <v>1563</v>
      </c>
      <c r="E209" s="143">
        <v>130000</v>
      </c>
      <c r="F209" s="143"/>
      <c r="G209" s="143"/>
      <c r="H209" s="142"/>
    </row>
    <row r="210" spans="1:9">
      <c r="A210" s="142" t="s">
        <v>1638</v>
      </c>
      <c r="B210" s="142" t="s">
        <v>1639</v>
      </c>
      <c r="C210" s="142" t="s">
        <v>42</v>
      </c>
      <c r="D210" s="142" t="s">
        <v>1640</v>
      </c>
      <c r="E210" s="143">
        <v>31320</v>
      </c>
      <c r="F210" s="143">
        <f>25000+6000</f>
        <v>31000</v>
      </c>
      <c r="G210" s="143">
        <f t="shared" si="2"/>
        <v>320</v>
      </c>
      <c r="H210" s="142"/>
      <c r="I210" s="50"/>
    </row>
    <row r="211" spans="1:9">
      <c r="A211" s="142" t="s">
        <v>1655</v>
      </c>
      <c r="B211" s="142" t="s">
        <v>1656</v>
      </c>
      <c r="C211" s="142" t="s">
        <v>42</v>
      </c>
      <c r="D211" s="142" t="s">
        <v>1657</v>
      </c>
      <c r="E211" s="143">
        <f>101623+1450+6550+1300</f>
        <v>110923</v>
      </c>
      <c r="F211" s="143">
        <v>90000</v>
      </c>
      <c r="G211" s="143">
        <f t="shared" si="2"/>
        <v>20923</v>
      </c>
      <c r="H211" s="142"/>
    </row>
    <row r="212" spans="1:9">
      <c r="A212" s="142" t="s">
        <v>1666</v>
      </c>
      <c r="B212" s="142" t="s">
        <v>1667</v>
      </c>
      <c r="C212" s="142" t="s">
        <v>42</v>
      </c>
      <c r="D212" s="142" t="s">
        <v>1668</v>
      </c>
      <c r="E212" s="143">
        <f>295915+2950</f>
        <v>298865</v>
      </c>
      <c r="F212" s="143">
        <f>190000+10000</f>
        <v>200000</v>
      </c>
      <c r="G212" s="143">
        <f t="shared" si="2"/>
        <v>98865</v>
      </c>
      <c r="H212" s="142"/>
      <c r="I212" s="38" t="s">
        <v>1914</v>
      </c>
    </row>
    <row r="213" spans="1:9" ht="37.5">
      <c r="A213" s="142" t="s">
        <v>1706</v>
      </c>
      <c r="B213" s="142" t="s">
        <v>1707</v>
      </c>
      <c r="C213" s="42" t="s">
        <v>1741</v>
      </c>
      <c r="D213" s="142" t="s">
        <v>1708</v>
      </c>
      <c r="E213" s="143">
        <v>19400</v>
      </c>
      <c r="F213" s="143"/>
      <c r="G213" s="143">
        <f t="shared" si="2"/>
        <v>19400</v>
      </c>
      <c r="H213" s="142"/>
    </row>
    <row r="214" spans="1:9">
      <c r="A214" s="142" t="s">
        <v>40</v>
      </c>
      <c r="B214" s="142" t="s">
        <v>41</v>
      </c>
      <c r="C214" s="142" t="s">
        <v>42</v>
      </c>
      <c r="D214" s="142" t="s">
        <v>43</v>
      </c>
      <c r="E214" s="143">
        <v>500</v>
      </c>
      <c r="F214" s="143"/>
      <c r="G214" s="143"/>
      <c r="H214" s="142"/>
    </row>
    <row r="215" spans="1:9">
      <c r="A215" s="142" t="s">
        <v>1814</v>
      </c>
      <c r="B215" s="142" t="s">
        <v>1815</v>
      </c>
      <c r="C215" s="142" t="s">
        <v>42</v>
      </c>
      <c r="D215" s="142"/>
      <c r="E215" s="56">
        <v>10400</v>
      </c>
      <c r="F215" s="143"/>
      <c r="G215" s="143"/>
      <c r="H215" s="142"/>
    </row>
    <row r="216" spans="1:9">
      <c r="A216" s="142"/>
      <c r="B216" s="142"/>
      <c r="C216" s="142"/>
      <c r="D216" s="142"/>
      <c r="E216" s="143"/>
      <c r="F216" s="143"/>
      <c r="G216" s="143">
        <f t="shared" si="2"/>
        <v>0</v>
      </c>
      <c r="H216" s="142"/>
    </row>
    <row r="217" spans="1:9">
      <c r="A217" s="117" t="s">
        <v>1745</v>
      </c>
      <c r="B217" s="118"/>
      <c r="C217" s="118"/>
      <c r="D217" s="118"/>
      <c r="E217" s="118"/>
      <c r="F217" s="118"/>
      <c r="G217" s="118"/>
      <c r="H217" s="119"/>
    </row>
    <row r="218" spans="1:9" s="40" customFormat="1" ht="21">
      <c r="A218" s="147" t="s">
        <v>1760</v>
      </c>
      <c r="B218" s="147" t="s">
        <v>1</v>
      </c>
      <c r="C218" s="147" t="s">
        <v>3</v>
      </c>
      <c r="D218" s="147" t="s">
        <v>4</v>
      </c>
      <c r="E218" s="39" t="s">
        <v>1776</v>
      </c>
      <c r="F218" s="39" t="s">
        <v>1727</v>
      </c>
      <c r="G218" s="39" t="s">
        <v>1728</v>
      </c>
      <c r="H218" s="147" t="s">
        <v>1784</v>
      </c>
    </row>
    <row r="219" spans="1:9">
      <c r="A219" s="142" t="s">
        <v>1643</v>
      </c>
      <c r="B219" s="142" t="s">
        <v>1644</v>
      </c>
      <c r="C219" s="142" t="s">
        <v>1645</v>
      </c>
      <c r="D219" s="142" t="s">
        <v>1757</v>
      </c>
      <c r="E219" s="143">
        <v>231600</v>
      </c>
      <c r="F219" s="143">
        <v>231600</v>
      </c>
      <c r="G219" s="143">
        <f t="shared" si="2"/>
        <v>0</v>
      </c>
      <c r="H219" s="142"/>
    </row>
    <row r="220" spans="1:9">
      <c r="A220" s="142"/>
      <c r="B220" s="142"/>
      <c r="C220" s="142"/>
      <c r="D220" s="142"/>
      <c r="E220" s="143"/>
      <c r="F220" s="143"/>
      <c r="G220" s="143">
        <f t="shared" si="2"/>
        <v>0</v>
      </c>
      <c r="H220" s="142"/>
    </row>
    <row r="221" spans="1:9">
      <c r="A221" s="142"/>
      <c r="B221" s="142"/>
      <c r="C221" s="142"/>
      <c r="D221" s="142"/>
      <c r="E221" s="143"/>
      <c r="F221" s="143"/>
      <c r="G221" s="143">
        <f t="shared" si="2"/>
        <v>0</v>
      </c>
      <c r="H221" s="142"/>
    </row>
    <row r="222" spans="1:9">
      <c r="A222" s="117" t="s">
        <v>1746</v>
      </c>
      <c r="B222" s="118"/>
      <c r="C222" s="118"/>
      <c r="D222" s="118"/>
      <c r="E222" s="118"/>
      <c r="F222" s="118"/>
      <c r="G222" s="118"/>
      <c r="H222" s="119"/>
    </row>
    <row r="223" spans="1:9" s="40" customFormat="1" ht="21">
      <c r="A223" s="147" t="s">
        <v>1760</v>
      </c>
      <c r="B223" s="147" t="s">
        <v>1</v>
      </c>
      <c r="C223" s="147" t="s">
        <v>3</v>
      </c>
      <c r="D223" s="147" t="s">
        <v>4</v>
      </c>
      <c r="E223" s="39" t="s">
        <v>1776</v>
      </c>
      <c r="F223" s="39" t="s">
        <v>1727</v>
      </c>
      <c r="G223" s="39" t="s">
        <v>1728</v>
      </c>
      <c r="H223" s="147" t="s">
        <v>1784</v>
      </c>
    </row>
    <row r="224" spans="1:9">
      <c r="A224" s="142" t="s">
        <v>66</v>
      </c>
      <c r="B224" s="142" t="s">
        <v>67</v>
      </c>
      <c r="C224" s="142" t="s">
        <v>68</v>
      </c>
      <c r="D224" s="142" t="s">
        <v>69</v>
      </c>
      <c r="E224" s="143">
        <v>14750</v>
      </c>
      <c r="F224" s="143"/>
      <c r="G224" s="143"/>
      <c r="H224" s="142"/>
    </row>
    <row r="225" spans="1:9">
      <c r="A225" s="142" t="s">
        <v>183</v>
      </c>
      <c r="B225" s="142" t="s">
        <v>184</v>
      </c>
      <c r="C225" s="142" t="s">
        <v>68</v>
      </c>
      <c r="D225" s="142" t="s">
        <v>1757</v>
      </c>
      <c r="E225" s="143">
        <f>185000+400+550</f>
        <v>185950</v>
      </c>
      <c r="F225" s="143">
        <v>50000</v>
      </c>
      <c r="G225" s="143">
        <f>E225-F225</f>
        <v>135950</v>
      </c>
      <c r="H225" s="142"/>
      <c r="I225" s="38" t="s">
        <v>1807</v>
      </c>
    </row>
    <row r="226" spans="1:9">
      <c r="A226" s="142" t="s">
        <v>328</v>
      </c>
      <c r="B226" s="142" t="s">
        <v>109</v>
      </c>
      <c r="C226" s="142" t="s">
        <v>68</v>
      </c>
      <c r="D226" s="142" t="s">
        <v>329</v>
      </c>
      <c r="E226" s="143">
        <v>16000</v>
      </c>
      <c r="F226" s="143">
        <v>6000</v>
      </c>
      <c r="G226" s="143">
        <f t="shared" si="2"/>
        <v>10000</v>
      </c>
      <c r="H226" s="142"/>
    </row>
    <row r="227" spans="1:9">
      <c r="A227" s="142" t="s">
        <v>488</v>
      </c>
      <c r="B227" s="142" t="s">
        <v>489</v>
      </c>
      <c r="C227" s="142" t="s">
        <v>68</v>
      </c>
      <c r="D227" s="142" t="s">
        <v>490</v>
      </c>
      <c r="E227" s="143">
        <v>2710</v>
      </c>
      <c r="F227" s="143"/>
      <c r="G227" s="143"/>
      <c r="H227" s="142"/>
    </row>
    <row r="228" spans="1:9">
      <c r="A228" s="142" t="s">
        <v>657</v>
      </c>
      <c r="B228" s="142" t="s">
        <v>658</v>
      </c>
      <c r="C228" s="142" t="s">
        <v>68</v>
      </c>
      <c r="D228" s="142" t="s">
        <v>659</v>
      </c>
      <c r="E228" s="143">
        <v>61040</v>
      </c>
      <c r="F228" s="143"/>
      <c r="G228" s="143"/>
      <c r="H228" s="142"/>
    </row>
    <row r="229" spans="1:9">
      <c r="A229" s="142" t="s">
        <v>785</v>
      </c>
      <c r="B229" s="142" t="s">
        <v>786</v>
      </c>
      <c r="C229" s="142" t="s">
        <v>68</v>
      </c>
      <c r="D229" s="142" t="s">
        <v>787</v>
      </c>
      <c r="E229" s="143">
        <v>1150</v>
      </c>
      <c r="F229" s="143"/>
      <c r="G229" s="143"/>
      <c r="H229" s="142"/>
    </row>
    <row r="230" spans="1:9">
      <c r="A230" s="142" t="s">
        <v>1205</v>
      </c>
      <c r="B230" s="142" t="s">
        <v>1206</v>
      </c>
      <c r="C230" s="142" t="s">
        <v>68</v>
      </c>
      <c r="D230" s="142" t="s">
        <v>1207</v>
      </c>
      <c r="E230" s="143">
        <v>6500</v>
      </c>
      <c r="F230" s="143"/>
      <c r="G230" s="143"/>
      <c r="H230" s="142"/>
    </row>
    <row r="231" spans="1:9">
      <c r="A231" s="142" t="s">
        <v>1213</v>
      </c>
      <c r="B231" s="142" t="s">
        <v>1214</v>
      </c>
      <c r="C231" s="142" t="s">
        <v>68</v>
      </c>
      <c r="D231" s="142" t="s">
        <v>1757</v>
      </c>
      <c r="E231" s="143">
        <v>34290</v>
      </c>
      <c r="F231" s="143">
        <f>25000+5000</f>
        <v>30000</v>
      </c>
      <c r="G231" s="143">
        <f t="shared" si="2"/>
        <v>4290</v>
      </c>
      <c r="H231" s="142"/>
    </row>
    <row r="232" spans="1:9" ht="37.5">
      <c r="A232" s="142" t="s">
        <v>1231</v>
      </c>
      <c r="B232" s="142" t="s">
        <v>1232</v>
      </c>
      <c r="C232" s="42" t="s">
        <v>1748</v>
      </c>
      <c r="D232" s="142" t="s">
        <v>1233</v>
      </c>
      <c r="E232" s="143">
        <v>15540</v>
      </c>
      <c r="F232" s="143">
        <f>9000+6540</f>
        <v>15540</v>
      </c>
      <c r="G232" s="143">
        <f t="shared" si="2"/>
        <v>0</v>
      </c>
      <c r="H232" s="142"/>
    </row>
    <row r="233" spans="1:9">
      <c r="A233" s="142" t="s">
        <v>1298</v>
      </c>
      <c r="B233" s="142" t="s">
        <v>1299</v>
      </c>
      <c r="C233" s="142" t="s">
        <v>68</v>
      </c>
      <c r="D233" s="142" t="s">
        <v>1300</v>
      </c>
      <c r="E233" s="143">
        <f>84660+5100</f>
        <v>89760</v>
      </c>
      <c r="F233" s="143">
        <v>50000</v>
      </c>
      <c r="G233" s="143">
        <f t="shared" si="2"/>
        <v>39760</v>
      </c>
      <c r="H233" s="142"/>
    </row>
    <row r="234" spans="1:9">
      <c r="A234" s="142" t="s">
        <v>1303</v>
      </c>
      <c r="B234" s="142" t="s">
        <v>1304</v>
      </c>
      <c r="C234" s="142" t="s">
        <v>68</v>
      </c>
      <c r="D234" s="142" t="s">
        <v>1305</v>
      </c>
      <c r="E234" s="143">
        <v>75600</v>
      </c>
      <c r="F234" s="143"/>
      <c r="G234" s="143"/>
      <c r="H234" s="142"/>
    </row>
    <row r="235" spans="1:9">
      <c r="A235" s="142" t="s">
        <v>1322</v>
      </c>
      <c r="B235" s="142" t="s">
        <v>1323</v>
      </c>
      <c r="C235" s="142" t="s">
        <v>68</v>
      </c>
      <c r="D235" s="142" t="s">
        <v>1757</v>
      </c>
      <c r="E235" s="143">
        <v>671780</v>
      </c>
      <c r="F235" s="143"/>
      <c r="G235" s="143"/>
      <c r="H235" s="142"/>
    </row>
    <row r="236" spans="1:9">
      <c r="A236" s="142" t="s">
        <v>1661</v>
      </c>
      <c r="B236" s="142" t="s">
        <v>1662</v>
      </c>
      <c r="C236" s="142" t="s">
        <v>68</v>
      </c>
      <c r="D236" s="142" t="s">
        <v>1757</v>
      </c>
      <c r="E236" s="143">
        <v>212250</v>
      </c>
      <c r="F236" s="143">
        <v>80000</v>
      </c>
      <c r="G236" s="143">
        <f t="shared" si="2"/>
        <v>132250</v>
      </c>
      <c r="H236" s="142"/>
    </row>
    <row r="237" spans="1:9" ht="37.5">
      <c r="A237" s="142" t="s">
        <v>1712</v>
      </c>
      <c r="B237" s="142" t="s">
        <v>1713</v>
      </c>
      <c r="C237" s="42" t="s">
        <v>1747</v>
      </c>
      <c r="D237" s="142" t="s">
        <v>1714</v>
      </c>
      <c r="E237" s="143">
        <v>26235</v>
      </c>
      <c r="F237" s="143">
        <f>16000+2000</f>
        <v>18000</v>
      </c>
      <c r="G237" s="143">
        <f t="shared" si="2"/>
        <v>8235</v>
      </c>
      <c r="H237" s="142"/>
    </row>
    <row r="238" spans="1:9">
      <c r="A238" s="142" t="s">
        <v>254</v>
      </c>
      <c r="B238" s="142" t="s">
        <v>255</v>
      </c>
      <c r="C238" s="142" t="s">
        <v>256</v>
      </c>
      <c r="D238" s="142" t="s">
        <v>1757</v>
      </c>
      <c r="E238" s="143">
        <v>47000</v>
      </c>
      <c r="F238" s="143"/>
      <c r="G238" s="143">
        <f t="shared" si="2"/>
        <v>47000</v>
      </c>
      <c r="H238" s="142"/>
    </row>
    <row r="239" spans="1:9" ht="18" customHeight="1">
      <c r="A239" s="142" t="s">
        <v>1540</v>
      </c>
      <c r="B239" s="142" t="s">
        <v>1541</v>
      </c>
      <c r="C239" s="142" t="s">
        <v>68</v>
      </c>
      <c r="D239" s="142"/>
      <c r="E239" s="56">
        <v>608050.02</v>
      </c>
      <c r="F239" s="65">
        <f>413250+20000+20000+20000</f>
        <v>473250</v>
      </c>
      <c r="G239" s="143">
        <f t="shared" si="2"/>
        <v>134800.02000000002</v>
      </c>
      <c r="H239" s="142"/>
    </row>
    <row r="240" spans="1:9">
      <c r="A240" s="142" t="s">
        <v>2012</v>
      </c>
      <c r="B240" s="142" t="s">
        <v>2013</v>
      </c>
      <c r="C240" s="142" t="s">
        <v>68</v>
      </c>
      <c r="D240" s="142">
        <v>1833831959</v>
      </c>
      <c r="E240" s="143">
        <v>20690</v>
      </c>
      <c r="F240" s="143">
        <v>7000</v>
      </c>
      <c r="G240" s="143">
        <f t="shared" si="2"/>
        <v>13690</v>
      </c>
      <c r="H240" s="142"/>
    </row>
    <row r="241" spans="1:9" s="98" customFormat="1">
      <c r="A241" s="96" t="s">
        <v>2026</v>
      </c>
      <c r="B241" s="96" t="s">
        <v>2027</v>
      </c>
      <c r="C241" s="142" t="s">
        <v>68</v>
      </c>
      <c r="D241" s="101">
        <v>1721385679</v>
      </c>
      <c r="E241" s="100">
        <v>33900</v>
      </c>
      <c r="F241" s="97"/>
      <c r="G241" s="97"/>
      <c r="H241" s="96"/>
    </row>
    <row r="242" spans="1:9">
      <c r="A242" s="142"/>
      <c r="B242" s="142"/>
      <c r="C242" s="142"/>
      <c r="D242" s="142"/>
      <c r="E242" s="143"/>
      <c r="F242" s="143"/>
      <c r="G242" s="143"/>
      <c r="H242" s="142"/>
    </row>
    <row r="243" spans="1:9">
      <c r="A243" s="117" t="s">
        <v>197</v>
      </c>
      <c r="B243" s="118"/>
      <c r="C243" s="118"/>
      <c r="D243" s="118"/>
      <c r="E243" s="118"/>
      <c r="F243" s="118"/>
      <c r="G243" s="118"/>
      <c r="H243" s="119"/>
    </row>
    <row r="244" spans="1:9" s="40" customFormat="1" ht="21">
      <c r="A244" s="147" t="s">
        <v>1760</v>
      </c>
      <c r="B244" s="147" t="s">
        <v>1</v>
      </c>
      <c r="C244" s="147" t="s">
        <v>3</v>
      </c>
      <c r="D244" s="147" t="s">
        <v>4</v>
      </c>
      <c r="E244" s="39" t="s">
        <v>1776</v>
      </c>
      <c r="F244" s="39" t="s">
        <v>1727</v>
      </c>
      <c r="G244" s="39" t="s">
        <v>1728</v>
      </c>
      <c r="H244" s="147" t="s">
        <v>1784</v>
      </c>
    </row>
    <row r="245" spans="1:9">
      <c r="A245" s="142" t="s">
        <v>195</v>
      </c>
      <c r="B245" s="142" t="s">
        <v>196</v>
      </c>
      <c r="C245" s="142" t="s">
        <v>197</v>
      </c>
      <c r="D245" s="142" t="s">
        <v>1757</v>
      </c>
      <c r="E245" s="143">
        <v>345000</v>
      </c>
      <c r="F245" s="143"/>
      <c r="G245" s="143"/>
      <c r="H245" s="142"/>
      <c r="I245" s="95">
        <v>1721385679</v>
      </c>
    </row>
    <row r="246" spans="1:9">
      <c r="A246" s="142" t="s">
        <v>791</v>
      </c>
      <c r="B246" s="142" t="s">
        <v>618</v>
      </c>
      <c r="C246" s="142" t="s">
        <v>197</v>
      </c>
      <c r="D246" s="142" t="s">
        <v>1757</v>
      </c>
      <c r="E246" s="143">
        <v>5200</v>
      </c>
      <c r="F246" s="143"/>
      <c r="G246" s="143"/>
      <c r="H246" s="142"/>
    </row>
    <row r="247" spans="1:9">
      <c r="A247" s="142" t="s">
        <v>1629</v>
      </c>
      <c r="B247" s="142" t="s">
        <v>1630</v>
      </c>
      <c r="C247" s="142" t="s">
        <v>197</v>
      </c>
      <c r="D247" s="142" t="s">
        <v>1631</v>
      </c>
      <c r="E247" s="143">
        <v>121662</v>
      </c>
      <c r="F247" s="143">
        <f>80000+17000</f>
        <v>97000</v>
      </c>
      <c r="G247" s="143">
        <f t="shared" si="2"/>
        <v>24662</v>
      </c>
      <c r="H247" s="142"/>
    </row>
    <row r="248" spans="1:9" ht="37.5">
      <c r="A248" s="142" t="s">
        <v>358</v>
      </c>
      <c r="B248" s="142" t="s">
        <v>137</v>
      </c>
      <c r="C248" s="42" t="s">
        <v>1749</v>
      </c>
      <c r="D248" s="142" t="s">
        <v>1757</v>
      </c>
      <c r="E248" s="143">
        <v>125180</v>
      </c>
      <c r="F248" s="143"/>
      <c r="G248" s="143"/>
      <c r="H248" s="142"/>
    </row>
    <row r="249" spans="1:9">
      <c r="A249" s="142"/>
      <c r="B249" s="142"/>
      <c r="C249" s="142"/>
      <c r="D249" s="142"/>
      <c r="E249" s="143"/>
      <c r="F249" s="143"/>
      <c r="G249" s="143"/>
      <c r="H249" s="142"/>
    </row>
    <row r="250" spans="1:9">
      <c r="A250" s="142"/>
      <c r="B250" s="142"/>
      <c r="C250" s="142"/>
      <c r="D250" s="142"/>
      <c r="E250" s="143"/>
      <c r="F250" s="143"/>
      <c r="G250" s="143"/>
      <c r="H250" s="142"/>
    </row>
    <row r="251" spans="1:9">
      <c r="A251" s="142"/>
      <c r="B251" s="142"/>
      <c r="C251" s="142"/>
      <c r="D251" s="142"/>
      <c r="E251" s="143"/>
      <c r="F251" s="143"/>
      <c r="G251" s="143"/>
      <c r="H251" s="142"/>
    </row>
    <row r="252" spans="1:9">
      <c r="A252" s="117" t="s">
        <v>101</v>
      </c>
      <c r="B252" s="118"/>
      <c r="C252" s="118"/>
      <c r="D252" s="118"/>
      <c r="E252" s="118"/>
      <c r="F252" s="118"/>
      <c r="G252" s="118"/>
      <c r="H252" s="119"/>
    </row>
    <row r="253" spans="1:9" s="40" customFormat="1" ht="21">
      <c r="A253" s="147" t="s">
        <v>1760</v>
      </c>
      <c r="B253" s="147" t="s">
        <v>1</v>
      </c>
      <c r="C253" s="147" t="s">
        <v>3</v>
      </c>
      <c r="D253" s="147" t="s">
        <v>4</v>
      </c>
      <c r="E253" s="39" t="s">
        <v>1776</v>
      </c>
      <c r="F253" s="39" t="s">
        <v>1727</v>
      </c>
      <c r="G253" s="39" t="s">
        <v>1728</v>
      </c>
      <c r="H253" s="147" t="s">
        <v>1784</v>
      </c>
    </row>
    <row r="254" spans="1:9" ht="37.5">
      <c r="A254" s="142" t="s">
        <v>387</v>
      </c>
      <c r="B254" s="142" t="s">
        <v>388</v>
      </c>
      <c r="C254" s="42" t="s">
        <v>1769</v>
      </c>
      <c r="D254" s="142" t="s">
        <v>1757</v>
      </c>
      <c r="E254" s="143">
        <v>245040</v>
      </c>
      <c r="F254" s="143">
        <v>50000</v>
      </c>
      <c r="G254" s="143">
        <f>E254-F254</f>
        <v>195040</v>
      </c>
      <c r="H254" s="142"/>
    </row>
    <row r="255" spans="1:9">
      <c r="A255" s="142" t="s">
        <v>406</v>
      </c>
      <c r="B255" s="142" t="s">
        <v>407</v>
      </c>
      <c r="C255" s="142" t="s">
        <v>101</v>
      </c>
      <c r="D255" s="142" t="s">
        <v>408</v>
      </c>
      <c r="E255" s="143">
        <v>17000</v>
      </c>
      <c r="F255" s="143"/>
      <c r="G255" s="143"/>
      <c r="H255" s="142"/>
    </row>
    <row r="256" spans="1:9" ht="37.5">
      <c r="A256" s="142" t="s">
        <v>454</v>
      </c>
      <c r="B256" s="142" t="s">
        <v>455</v>
      </c>
      <c r="C256" s="42" t="s">
        <v>1770</v>
      </c>
      <c r="D256" s="142" t="s">
        <v>1757</v>
      </c>
      <c r="E256" s="143">
        <v>1400</v>
      </c>
      <c r="F256" s="143"/>
      <c r="G256" s="143"/>
      <c r="H256" s="142"/>
    </row>
    <row r="257" spans="1:13">
      <c r="A257" s="142" t="s">
        <v>572</v>
      </c>
      <c r="B257" s="142" t="s">
        <v>573</v>
      </c>
      <c r="C257" s="142" t="s">
        <v>574</v>
      </c>
      <c r="D257" s="142" t="s">
        <v>1757</v>
      </c>
      <c r="E257" s="143">
        <v>48000</v>
      </c>
      <c r="F257" s="143"/>
      <c r="G257" s="143"/>
      <c r="H257" s="142"/>
    </row>
    <row r="258" spans="1:13">
      <c r="A258" s="142" t="s">
        <v>596</v>
      </c>
      <c r="B258" s="142" t="s">
        <v>597</v>
      </c>
      <c r="C258" s="142" t="s">
        <v>101</v>
      </c>
      <c r="D258" s="142" t="s">
        <v>1757</v>
      </c>
      <c r="E258" s="143">
        <v>128800</v>
      </c>
      <c r="F258" s="155">
        <v>128800</v>
      </c>
      <c r="G258" s="143">
        <v>0</v>
      </c>
      <c r="H258" s="142"/>
    </row>
    <row r="259" spans="1:13">
      <c r="A259" s="142" t="s">
        <v>642</v>
      </c>
      <c r="B259" s="142" t="s">
        <v>643</v>
      </c>
      <c r="C259" s="142" t="s">
        <v>101</v>
      </c>
      <c r="D259" s="142" t="s">
        <v>1757</v>
      </c>
      <c r="E259" s="143">
        <v>16000</v>
      </c>
      <c r="F259" s="143"/>
      <c r="G259" s="143"/>
      <c r="H259" s="142"/>
    </row>
    <row r="260" spans="1:13">
      <c r="A260" s="142" t="s">
        <v>669</v>
      </c>
      <c r="B260" s="142" t="s">
        <v>670</v>
      </c>
      <c r="C260" s="142" t="s">
        <v>101</v>
      </c>
      <c r="D260" s="142" t="s">
        <v>1757</v>
      </c>
      <c r="E260" s="143">
        <v>222724</v>
      </c>
      <c r="F260" s="143"/>
      <c r="G260" s="143"/>
      <c r="H260" s="142"/>
    </row>
    <row r="261" spans="1:13">
      <c r="A261" s="142" t="s">
        <v>903</v>
      </c>
      <c r="B261" s="142" t="s">
        <v>904</v>
      </c>
      <c r="C261" s="142" t="s">
        <v>101</v>
      </c>
      <c r="D261" s="142" t="s">
        <v>1757</v>
      </c>
      <c r="E261" s="143">
        <v>1450</v>
      </c>
      <c r="F261" s="143"/>
      <c r="G261" s="143"/>
      <c r="H261" s="142"/>
    </row>
    <row r="262" spans="1:13">
      <c r="A262" s="142" t="s">
        <v>1469</v>
      </c>
      <c r="B262" s="142" t="s">
        <v>1470</v>
      </c>
      <c r="C262" s="142" t="s">
        <v>101</v>
      </c>
      <c r="D262" s="142" t="s">
        <v>1471</v>
      </c>
      <c r="E262" s="143">
        <v>195905</v>
      </c>
      <c r="F262" s="143"/>
      <c r="G262" s="143"/>
      <c r="H262" s="142"/>
      <c r="I262" s="79"/>
      <c r="J262" s="79"/>
      <c r="K262" s="79"/>
      <c r="L262" s="79"/>
      <c r="M262" s="79"/>
    </row>
    <row r="263" spans="1:13" ht="37.5">
      <c r="A263" s="142" t="s">
        <v>1505</v>
      </c>
      <c r="B263" s="142" t="s">
        <v>1506</v>
      </c>
      <c r="C263" s="42" t="s">
        <v>1771</v>
      </c>
      <c r="D263" s="142" t="s">
        <v>1757</v>
      </c>
      <c r="E263" s="143">
        <v>27810</v>
      </c>
      <c r="F263" s="143"/>
      <c r="G263" s="143"/>
      <c r="H263" s="142"/>
    </row>
    <row r="264" spans="1:13">
      <c r="A264" s="142" t="s">
        <v>44</v>
      </c>
      <c r="B264" s="142" t="s">
        <v>45</v>
      </c>
      <c r="C264" s="142" t="s">
        <v>46</v>
      </c>
      <c r="D264" s="142" t="s">
        <v>47</v>
      </c>
      <c r="E264" s="143">
        <v>3220</v>
      </c>
      <c r="F264" s="143"/>
      <c r="G264" s="143"/>
      <c r="H264" s="142"/>
    </row>
    <row r="265" spans="1:13">
      <c r="A265" s="142" t="s">
        <v>1116</v>
      </c>
      <c r="B265" s="142" t="s">
        <v>1117</v>
      </c>
      <c r="C265" s="142" t="s">
        <v>46</v>
      </c>
      <c r="D265" s="142" t="s">
        <v>1118</v>
      </c>
      <c r="E265" s="143">
        <f>66370+8650+5600</f>
        <v>80620</v>
      </c>
      <c r="F265" s="143">
        <v>50000</v>
      </c>
      <c r="G265" s="143">
        <f>E265-F265</f>
        <v>30620</v>
      </c>
      <c r="H265" s="142"/>
    </row>
    <row r="266" spans="1:13" ht="37.5">
      <c r="A266" s="142" t="s">
        <v>1507</v>
      </c>
      <c r="B266" s="142" t="s">
        <v>1508</v>
      </c>
      <c r="C266" s="42" t="s">
        <v>1780</v>
      </c>
      <c r="D266" s="142" t="s">
        <v>1509</v>
      </c>
      <c r="E266" s="143">
        <v>47538</v>
      </c>
      <c r="F266" s="143"/>
      <c r="G266" s="143"/>
      <c r="H266" s="142"/>
      <c r="K266" s="81" t="s">
        <v>19</v>
      </c>
    </row>
    <row r="267" spans="1:13">
      <c r="A267" s="142" t="s">
        <v>1129</v>
      </c>
      <c r="B267" s="142" t="s">
        <v>1130</v>
      </c>
      <c r="C267" s="142" t="s">
        <v>46</v>
      </c>
      <c r="D267" s="142" t="s">
        <v>1131</v>
      </c>
      <c r="E267" s="143">
        <v>8630</v>
      </c>
      <c r="F267" s="143">
        <v>4000</v>
      </c>
      <c r="G267" s="143">
        <f>E267-F267</f>
        <v>4630</v>
      </c>
      <c r="H267" s="142"/>
      <c r="K267" s="81"/>
    </row>
    <row r="268" spans="1:13">
      <c r="A268" s="142" t="s">
        <v>2024</v>
      </c>
      <c r="B268" s="142" t="s">
        <v>2025</v>
      </c>
      <c r="C268" s="142" t="s">
        <v>101</v>
      </c>
      <c r="D268" s="142"/>
      <c r="E268" s="143">
        <v>11550</v>
      </c>
      <c r="F268" s="143"/>
      <c r="G268" s="143"/>
      <c r="H268" s="142"/>
      <c r="K268" s="81"/>
    </row>
    <row r="269" spans="1:13">
      <c r="A269" s="142" t="s">
        <v>2041</v>
      </c>
      <c r="B269" s="142" t="s">
        <v>2042</v>
      </c>
      <c r="C269" s="142" t="s">
        <v>2040</v>
      </c>
      <c r="D269" s="142"/>
      <c r="E269" s="143">
        <v>350</v>
      </c>
      <c r="F269" s="143"/>
      <c r="G269" s="143"/>
      <c r="H269" s="142"/>
      <c r="K269" s="81"/>
    </row>
    <row r="270" spans="1:13" ht="19.5" thickBot="1">
      <c r="A270" s="123" t="s">
        <v>678</v>
      </c>
      <c r="B270" s="124"/>
      <c r="C270" s="124"/>
      <c r="D270" s="124"/>
      <c r="E270" s="124"/>
      <c r="F270" s="124"/>
      <c r="G270" s="124"/>
      <c r="H270" s="125"/>
      <c r="K270" s="83" t="s">
        <v>936</v>
      </c>
      <c r="L270" s="82"/>
    </row>
    <row r="271" spans="1:13" s="40" customFormat="1" ht="21">
      <c r="A271" s="147" t="s">
        <v>1760</v>
      </c>
      <c r="B271" s="147" t="s">
        <v>1</v>
      </c>
      <c r="C271" s="147" t="s">
        <v>3</v>
      </c>
      <c r="D271" s="147" t="s">
        <v>4</v>
      </c>
      <c r="E271" s="39" t="s">
        <v>1776</v>
      </c>
      <c r="F271" s="39" t="s">
        <v>1727</v>
      </c>
      <c r="G271" s="39" t="s">
        <v>1728</v>
      </c>
      <c r="H271" s="147" t="s">
        <v>1784</v>
      </c>
      <c r="K271" s="81" t="s">
        <v>1399</v>
      </c>
    </row>
    <row r="272" spans="1:13">
      <c r="A272" s="142" t="s">
        <v>120</v>
      </c>
      <c r="B272" s="142" t="s">
        <v>121</v>
      </c>
      <c r="C272" s="142" t="s">
        <v>122</v>
      </c>
      <c r="D272" s="142" t="s">
        <v>1757</v>
      </c>
      <c r="E272" s="143">
        <v>46000</v>
      </c>
      <c r="F272" s="143"/>
      <c r="G272" s="143"/>
      <c r="H272" s="142"/>
      <c r="K272" s="81" t="s">
        <v>183</v>
      </c>
    </row>
    <row r="273" spans="1:11">
      <c r="A273" s="142" t="s">
        <v>676</v>
      </c>
      <c r="B273" s="142" t="s">
        <v>677</v>
      </c>
      <c r="C273" s="142" t="s">
        <v>678</v>
      </c>
      <c r="D273" s="142" t="s">
        <v>679</v>
      </c>
      <c r="E273" s="143">
        <v>18770</v>
      </c>
      <c r="F273" s="143">
        <v>16050</v>
      </c>
      <c r="G273" s="143">
        <f>E273-F273</f>
        <v>2720</v>
      </c>
      <c r="H273" s="142"/>
      <c r="K273" s="81" t="s">
        <v>1685</v>
      </c>
    </row>
    <row r="274" spans="1:11">
      <c r="A274" s="142" t="s">
        <v>696</v>
      </c>
      <c r="B274" s="142" t="s">
        <v>697</v>
      </c>
      <c r="C274" s="142" t="s">
        <v>698</v>
      </c>
      <c r="D274" s="142" t="s">
        <v>699</v>
      </c>
      <c r="E274" s="143">
        <v>56200</v>
      </c>
      <c r="F274" s="143">
        <v>20000</v>
      </c>
      <c r="G274" s="143">
        <f>E274-F274</f>
        <v>36200</v>
      </c>
      <c r="H274" s="142"/>
      <c r="K274" s="81" t="s">
        <v>1259</v>
      </c>
    </row>
    <row r="275" spans="1:11">
      <c r="A275" s="142" t="s">
        <v>830</v>
      </c>
      <c r="B275" s="142" t="s">
        <v>831</v>
      </c>
      <c r="C275" s="142" t="s">
        <v>698</v>
      </c>
      <c r="D275" s="142" t="s">
        <v>1757</v>
      </c>
      <c r="E275" s="143">
        <v>240</v>
      </c>
      <c r="F275" s="143"/>
      <c r="G275" s="143"/>
      <c r="H275" s="142"/>
      <c r="I275" s="94" t="s">
        <v>2024</v>
      </c>
      <c r="K275" s="81" t="s">
        <v>596</v>
      </c>
    </row>
    <row r="276" spans="1:11">
      <c r="A276" s="142" t="s">
        <v>918</v>
      </c>
      <c r="B276" s="142" t="s">
        <v>919</v>
      </c>
      <c r="C276" s="142" t="s">
        <v>698</v>
      </c>
      <c r="D276" s="142" t="s">
        <v>920</v>
      </c>
      <c r="E276" s="143">
        <v>400</v>
      </c>
      <c r="F276" s="143"/>
      <c r="G276" s="143"/>
      <c r="H276" s="142"/>
      <c r="K276" s="81" t="s">
        <v>1540</v>
      </c>
    </row>
    <row r="277" spans="1:11">
      <c r="A277" s="142" t="s">
        <v>1015</v>
      </c>
      <c r="B277" s="142" t="s">
        <v>1016</v>
      </c>
      <c r="C277" s="142" t="s">
        <v>698</v>
      </c>
      <c r="D277" s="142" t="s">
        <v>1757</v>
      </c>
      <c r="E277" s="143">
        <v>980</v>
      </c>
      <c r="F277" s="143"/>
      <c r="G277" s="143"/>
      <c r="H277" s="142"/>
      <c r="K277" s="81" t="s">
        <v>387</v>
      </c>
    </row>
    <row r="278" spans="1:11" ht="37.5">
      <c r="A278" s="142" t="s">
        <v>1142</v>
      </c>
      <c r="B278" s="142" t="s">
        <v>1143</v>
      </c>
      <c r="C278" s="42" t="s">
        <v>1772</v>
      </c>
      <c r="D278" s="142" t="s">
        <v>1144</v>
      </c>
      <c r="E278" s="143">
        <v>16650</v>
      </c>
      <c r="F278" s="155">
        <v>16650</v>
      </c>
      <c r="G278" s="143">
        <v>0</v>
      </c>
      <c r="H278" s="142"/>
      <c r="K278" s="81" t="s">
        <v>78</v>
      </c>
    </row>
    <row r="279" spans="1:11" ht="37.5">
      <c r="A279" s="142" t="s">
        <v>1254</v>
      </c>
      <c r="B279" s="142" t="s">
        <v>1255</v>
      </c>
      <c r="C279" s="42" t="s">
        <v>1773</v>
      </c>
      <c r="D279" s="142" t="s">
        <v>1256</v>
      </c>
      <c r="E279" s="143">
        <f>14360+2100</f>
        <v>16460</v>
      </c>
      <c r="F279" s="143">
        <v>9470</v>
      </c>
      <c r="G279" s="143">
        <f>E279-F279</f>
        <v>6990</v>
      </c>
      <c r="H279" s="142"/>
    </row>
    <row r="280" spans="1:11">
      <c r="A280" s="142" t="s">
        <v>1349</v>
      </c>
      <c r="B280" s="142" t="s">
        <v>1350</v>
      </c>
      <c r="C280" s="142" t="s">
        <v>698</v>
      </c>
      <c r="D280" s="142" t="s">
        <v>1757</v>
      </c>
      <c r="E280" s="143">
        <v>27850</v>
      </c>
      <c r="F280" s="143">
        <v>10000</v>
      </c>
      <c r="G280" s="143">
        <f>E280-F280</f>
        <v>17850</v>
      </c>
      <c r="H280" s="142"/>
    </row>
    <row r="281" spans="1:11">
      <c r="A281" s="142" t="s">
        <v>1825</v>
      </c>
      <c r="B281" s="142" t="s">
        <v>1826</v>
      </c>
      <c r="C281" s="142" t="s">
        <v>678</v>
      </c>
      <c r="D281" s="142" t="s">
        <v>1827</v>
      </c>
      <c r="E281" s="56">
        <v>22000</v>
      </c>
      <c r="F281" s="143"/>
      <c r="G281" s="143"/>
      <c r="H281" s="142"/>
    </row>
    <row r="282" spans="1:11">
      <c r="A282" s="142" t="s">
        <v>1908</v>
      </c>
      <c r="B282" s="142" t="s">
        <v>1909</v>
      </c>
      <c r="C282" s="142" t="s">
        <v>678</v>
      </c>
      <c r="D282" s="142"/>
      <c r="E282" s="65">
        <f>101908+8200</f>
        <v>110108</v>
      </c>
      <c r="F282" s="100">
        <f>67708+10000</f>
        <v>77708</v>
      </c>
      <c r="G282" s="143">
        <f>E282-F282</f>
        <v>32400</v>
      </c>
      <c r="H282" s="142"/>
      <c r="I282" s="38" t="s">
        <v>1910</v>
      </c>
      <c r="J282" s="38">
        <v>500</v>
      </c>
      <c r="K282" s="85" t="s">
        <v>123</v>
      </c>
    </row>
    <row r="283" spans="1:11">
      <c r="A283" s="142" t="s">
        <v>1998</v>
      </c>
      <c r="B283" s="142" t="s">
        <v>1999</v>
      </c>
      <c r="C283" s="142" t="s">
        <v>2000</v>
      </c>
      <c r="D283" s="142"/>
      <c r="E283" s="143">
        <v>16200</v>
      </c>
      <c r="F283" s="143">
        <v>10000</v>
      </c>
      <c r="G283" s="143">
        <f t="shared" ref="G283:G284" si="3">E283-F283</f>
        <v>6200</v>
      </c>
      <c r="H283" s="142"/>
    </row>
    <row r="284" spans="1:11">
      <c r="A284" s="142" t="s">
        <v>2006</v>
      </c>
      <c r="B284" s="142" t="s">
        <v>2007</v>
      </c>
      <c r="C284" s="142" t="s">
        <v>2008</v>
      </c>
      <c r="D284" s="142">
        <v>1713713223</v>
      </c>
      <c r="E284" s="143">
        <v>5300</v>
      </c>
      <c r="F284" s="143">
        <v>1000</v>
      </c>
      <c r="G284" s="143">
        <f t="shared" si="3"/>
        <v>4300</v>
      </c>
      <c r="H284" s="142"/>
    </row>
    <row r="285" spans="1:11">
      <c r="A285" s="111" t="s">
        <v>174</v>
      </c>
      <c r="B285" s="112"/>
      <c r="C285" s="112"/>
      <c r="D285" s="112"/>
      <c r="E285" s="112"/>
      <c r="F285" s="112"/>
      <c r="G285" s="112"/>
      <c r="H285" s="113"/>
    </row>
    <row r="286" spans="1:11" s="40" customFormat="1" ht="21">
      <c r="A286" s="147" t="s">
        <v>1760</v>
      </c>
      <c r="B286" s="147" t="s">
        <v>1</v>
      </c>
      <c r="C286" s="147" t="s">
        <v>3</v>
      </c>
      <c r="D286" s="147" t="s">
        <v>4</v>
      </c>
      <c r="E286" s="39" t="s">
        <v>1776</v>
      </c>
      <c r="F286" s="39" t="s">
        <v>1727</v>
      </c>
      <c r="G286" s="39" t="s">
        <v>1728</v>
      </c>
      <c r="H286" s="147" t="s">
        <v>1784</v>
      </c>
    </row>
    <row r="287" spans="1:11" ht="37.5">
      <c r="A287" s="142" t="s">
        <v>13</v>
      </c>
      <c r="B287" s="142" t="s">
        <v>14</v>
      </c>
      <c r="C287" s="42" t="s">
        <v>1774</v>
      </c>
      <c r="D287" s="142" t="s">
        <v>1757</v>
      </c>
      <c r="E287" s="143">
        <v>800</v>
      </c>
      <c r="F287" s="143"/>
      <c r="G287" s="143"/>
      <c r="H287" s="142"/>
    </row>
    <row r="288" spans="1:11">
      <c r="A288" s="142" t="s">
        <v>16</v>
      </c>
      <c r="B288" s="142" t="s">
        <v>17</v>
      </c>
      <c r="C288" s="142" t="s">
        <v>18</v>
      </c>
      <c r="D288" s="142" t="s">
        <v>1757</v>
      </c>
      <c r="E288" s="143">
        <v>500</v>
      </c>
      <c r="F288" s="143"/>
      <c r="G288" s="143"/>
      <c r="H288" s="142"/>
    </row>
    <row r="289" spans="1:9" ht="37.5">
      <c r="A289" s="142" t="s">
        <v>19</v>
      </c>
      <c r="B289" s="142" t="s">
        <v>20</v>
      </c>
      <c r="C289" s="42" t="s">
        <v>1775</v>
      </c>
      <c r="D289" s="142" t="s">
        <v>1757</v>
      </c>
      <c r="E289" s="143">
        <v>16340</v>
      </c>
      <c r="F289" s="143">
        <v>10000</v>
      </c>
      <c r="G289" s="143">
        <f>E289-F289</f>
        <v>6340</v>
      </c>
      <c r="H289" s="142"/>
    </row>
    <row r="290" spans="1:9">
      <c r="A290" s="142" t="s">
        <v>123</v>
      </c>
      <c r="B290" s="142" t="s">
        <v>37</v>
      </c>
      <c r="C290" s="142" t="s">
        <v>21</v>
      </c>
      <c r="D290" s="142" t="s">
        <v>1757</v>
      </c>
      <c r="E290" s="143">
        <v>10200</v>
      </c>
      <c r="F290" s="143">
        <v>5000</v>
      </c>
      <c r="G290" s="143">
        <f>E290-F290</f>
        <v>5200</v>
      </c>
      <c r="H290" s="142"/>
    </row>
    <row r="291" spans="1:9">
      <c r="A291" s="142" t="s">
        <v>147</v>
      </c>
      <c r="B291" s="142" t="s">
        <v>148</v>
      </c>
      <c r="C291" s="142" t="s">
        <v>18</v>
      </c>
      <c r="D291" s="142" t="s">
        <v>149</v>
      </c>
      <c r="E291" s="143">
        <v>29000</v>
      </c>
      <c r="F291" s="143">
        <v>25000</v>
      </c>
      <c r="G291" s="155">
        <f>E291-F291</f>
        <v>4000</v>
      </c>
      <c r="H291" s="142"/>
    </row>
    <row r="292" spans="1:9">
      <c r="A292" s="142"/>
      <c r="B292" s="142" t="s">
        <v>169</v>
      </c>
      <c r="C292" s="142" t="s">
        <v>21</v>
      </c>
      <c r="D292" s="142" t="s">
        <v>1757</v>
      </c>
      <c r="E292" s="143">
        <v>114410</v>
      </c>
      <c r="F292" s="143"/>
      <c r="G292" s="143"/>
      <c r="H292" s="142"/>
      <c r="I292" s="38" t="s">
        <v>1806</v>
      </c>
    </row>
    <row r="293" spans="1:9">
      <c r="A293" s="142" t="s">
        <v>173</v>
      </c>
      <c r="B293" s="142" t="s">
        <v>77</v>
      </c>
      <c r="C293" s="142" t="s">
        <v>174</v>
      </c>
      <c r="D293" s="142" t="s">
        <v>1757</v>
      </c>
      <c r="E293" s="143">
        <v>16000</v>
      </c>
      <c r="F293" s="143"/>
      <c r="G293" s="143"/>
      <c r="H293" s="142"/>
    </row>
    <row r="294" spans="1:9">
      <c r="A294" s="142" t="s">
        <v>221</v>
      </c>
      <c r="B294" s="142" t="s">
        <v>222</v>
      </c>
      <c r="C294" s="142" t="s">
        <v>174</v>
      </c>
      <c r="D294" s="142" t="s">
        <v>223</v>
      </c>
      <c r="E294" s="143">
        <v>57430</v>
      </c>
      <c r="F294" s="143">
        <v>15000</v>
      </c>
      <c r="G294" s="143">
        <f>E294-F294</f>
        <v>42430</v>
      </c>
      <c r="H294" s="142"/>
    </row>
    <row r="295" spans="1:9">
      <c r="A295" s="142" t="s">
        <v>245</v>
      </c>
      <c r="B295" s="142" t="s">
        <v>246</v>
      </c>
      <c r="C295" s="142" t="s">
        <v>247</v>
      </c>
      <c r="D295" s="142" t="s">
        <v>248</v>
      </c>
      <c r="E295" s="143">
        <v>25000</v>
      </c>
      <c r="F295" s="143">
        <v>10000</v>
      </c>
      <c r="G295" s="143">
        <f>E295-F295</f>
        <v>15000</v>
      </c>
      <c r="H295" s="55"/>
    </row>
    <row r="296" spans="1:9">
      <c r="A296" s="142" t="s">
        <v>249</v>
      </c>
      <c r="B296" s="142" t="s">
        <v>250</v>
      </c>
      <c r="C296" s="142" t="s">
        <v>174</v>
      </c>
      <c r="D296" s="142" t="s">
        <v>251</v>
      </c>
      <c r="E296" s="143">
        <v>5360</v>
      </c>
      <c r="F296" s="143"/>
      <c r="G296" s="143"/>
      <c r="H296" s="142"/>
    </row>
    <row r="297" spans="1:9">
      <c r="A297" s="142" t="s">
        <v>271</v>
      </c>
      <c r="B297" s="142" t="s">
        <v>272</v>
      </c>
      <c r="C297" s="142" t="s">
        <v>174</v>
      </c>
      <c r="D297" s="142" t="s">
        <v>1757</v>
      </c>
      <c r="E297" s="143">
        <v>43240</v>
      </c>
      <c r="F297" s="143"/>
      <c r="G297" s="143"/>
      <c r="H297" s="142"/>
    </row>
    <row r="298" spans="1:9">
      <c r="A298" s="142" t="s">
        <v>279</v>
      </c>
      <c r="B298" s="142" t="s">
        <v>280</v>
      </c>
      <c r="C298" s="142" t="s">
        <v>281</v>
      </c>
      <c r="D298" s="142" t="s">
        <v>282</v>
      </c>
      <c r="E298" s="143">
        <v>31400</v>
      </c>
      <c r="F298" s="143"/>
      <c r="G298" s="143"/>
      <c r="H298" s="142"/>
    </row>
    <row r="299" spans="1:9">
      <c r="A299" s="142" t="s">
        <v>313</v>
      </c>
      <c r="B299" s="142" t="s">
        <v>314</v>
      </c>
      <c r="C299" s="142" t="s">
        <v>15</v>
      </c>
      <c r="D299" s="142" t="s">
        <v>1757</v>
      </c>
      <c r="E299" s="143">
        <v>10000</v>
      </c>
      <c r="F299" s="143">
        <v>5000</v>
      </c>
      <c r="G299" s="143">
        <f t="shared" ref="G299" si="4">E299-F299</f>
        <v>5000</v>
      </c>
      <c r="H299" s="142"/>
    </row>
    <row r="300" spans="1:9">
      <c r="A300" s="142" t="s">
        <v>359</v>
      </c>
      <c r="B300" s="142" t="s">
        <v>360</v>
      </c>
      <c r="C300" s="142" t="s">
        <v>174</v>
      </c>
      <c r="D300" s="142" t="s">
        <v>1757</v>
      </c>
      <c r="E300" s="143">
        <v>1500</v>
      </c>
      <c r="F300" s="143"/>
      <c r="G300" s="143"/>
      <c r="H300" s="142"/>
    </row>
    <row r="301" spans="1:9">
      <c r="A301" s="142" t="s">
        <v>414</v>
      </c>
      <c r="B301" s="142" t="s">
        <v>415</v>
      </c>
      <c r="C301" s="142" t="s">
        <v>416</v>
      </c>
      <c r="D301" s="142" t="s">
        <v>417</v>
      </c>
      <c r="E301" s="143">
        <v>6100</v>
      </c>
      <c r="F301" s="143"/>
      <c r="G301" s="143"/>
      <c r="H301" s="142"/>
    </row>
    <row r="302" spans="1:9">
      <c r="A302" s="142" t="s">
        <v>450</v>
      </c>
      <c r="B302" s="142" t="s">
        <v>451</v>
      </c>
      <c r="C302" s="142" t="s">
        <v>281</v>
      </c>
      <c r="D302" s="142" t="s">
        <v>452</v>
      </c>
      <c r="E302" s="143">
        <v>20000</v>
      </c>
      <c r="F302" s="143"/>
      <c r="G302" s="143"/>
      <c r="H302" s="142"/>
    </row>
    <row r="303" spans="1:9">
      <c r="A303" s="142" t="s">
        <v>462</v>
      </c>
      <c r="B303" s="142" t="s">
        <v>463</v>
      </c>
      <c r="C303" s="142" t="s">
        <v>416</v>
      </c>
      <c r="D303" s="142" t="s">
        <v>464</v>
      </c>
      <c r="E303" s="143">
        <v>9830</v>
      </c>
      <c r="F303" s="143"/>
      <c r="G303" s="143"/>
      <c r="H303" s="142"/>
    </row>
    <row r="304" spans="1:9">
      <c r="A304" s="142" t="s">
        <v>519</v>
      </c>
      <c r="B304" s="142" t="s">
        <v>166</v>
      </c>
      <c r="C304" s="142" t="s">
        <v>520</v>
      </c>
      <c r="D304" s="142" t="s">
        <v>521</v>
      </c>
      <c r="E304" s="143">
        <v>30375</v>
      </c>
      <c r="F304" s="143">
        <v>20000</v>
      </c>
      <c r="G304" s="143">
        <f>E304-F304</f>
        <v>10375</v>
      </c>
      <c r="H304" s="142"/>
    </row>
    <row r="305" spans="1:8">
      <c r="A305" s="142" t="s">
        <v>538</v>
      </c>
      <c r="B305" s="142" t="s">
        <v>469</v>
      </c>
      <c r="C305" s="142" t="s">
        <v>539</v>
      </c>
      <c r="D305" s="142" t="s">
        <v>540</v>
      </c>
      <c r="E305" s="143">
        <v>4000</v>
      </c>
      <c r="F305" s="143"/>
      <c r="G305" s="143"/>
      <c r="H305" s="142"/>
    </row>
    <row r="306" spans="1:8">
      <c r="A306" s="142" t="s">
        <v>588</v>
      </c>
      <c r="B306" s="142" t="s">
        <v>589</v>
      </c>
      <c r="C306" s="142" t="s">
        <v>590</v>
      </c>
      <c r="D306" s="142" t="s">
        <v>591</v>
      </c>
      <c r="E306" s="143">
        <v>6200</v>
      </c>
      <c r="F306" s="143"/>
      <c r="G306" s="143"/>
      <c r="H306" s="142"/>
    </row>
    <row r="307" spans="1:8">
      <c r="A307" s="142" t="s">
        <v>592</v>
      </c>
      <c r="B307" s="142" t="s">
        <v>593</v>
      </c>
      <c r="C307" s="142" t="s">
        <v>594</v>
      </c>
      <c r="D307" s="142" t="s">
        <v>595</v>
      </c>
      <c r="E307" s="143">
        <v>6200</v>
      </c>
      <c r="F307" s="143"/>
      <c r="G307" s="143"/>
      <c r="H307" s="142"/>
    </row>
    <row r="308" spans="1:8">
      <c r="A308" s="142" t="s">
        <v>602</v>
      </c>
      <c r="B308" s="142" t="s">
        <v>603</v>
      </c>
      <c r="C308" s="142" t="s">
        <v>604</v>
      </c>
      <c r="D308" s="142" t="s">
        <v>605</v>
      </c>
      <c r="E308" s="143">
        <v>22000</v>
      </c>
      <c r="F308" s="143"/>
      <c r="G308" s="143"/>
      <c r="H308" s="142"/>
    </row>
    <row r="309" spans="1:8">
      <c r="A309" s="142" t="s">
        <v>609</v>
      </c>
      <c r="B309" s="142" t="s">
        <v>610</v>
      </c>
      <c r="C309" s="142" t="s">
        <v>611</v>
      </c>
      <c r="D309" s="142" t="s">
        <v>1757</v>
      </c>
      <c r="E309" s="143">
        <v>24280</v>
      </c>
      <c r="F309" s="143"/>
      <c r="G309" s="143"/>
      <c r="H309" s="142"/>
    </row>
    <row r="310" spans="1:8">
      <c r="A310" s="142" t="s">
        <v>615</v>
      </c>
      <c r="B310" s="142" t="s">
        <v>616</v>
      </c>
      <c r="C310" s="142" t="s">
        <v>174</v>
      </c>
      <c r="D310" s="142" t="s">
        <v>1757</v>
      </c>
      <c r="E310" s="143">
        <v>17100</v>
      </c>
      <c r="F310" s="143"/>
      <c r="G310" s="143"/>
      <c r="H310" s="142"/>
    </row>
    <row r="311" spans="1:8">
      <c r="A311" s="142" t="s">
        <v>809</v>
      </c>
      <c r="B311" s="142" t="s">
        <v>810</v>
      </c>
      <c r="C311" s="142" t="s">
        <v>174</v>
      </c>
      <c r="D311" s="142" t="s">
        <v>1757</v>
      </c>
      <c r="E311" s="143">
        <v>320</v>
      </c>
      <c r="F311" s="143"/>
      <c r="G311" s="143"/>
      <c r="H311" s="142"/>
    </row>
    <row r="312" spans="1:8">
      <c r="A312" s="142" t="s">
        <v>811</v>
      </c>
      <c r="B312" s="142" t="s">
        <v>137</v>
      </c>
      <c r="C312" s="142" t="s">
        <v>174</v>
      </c>
      <c r="D312" s="142" t="s">
        <v>1757</v>
      </c>
      <c r="E312" s="143">
        <v>150</v>
      </c>
      <c r="F312" s="143"/>
      <c r="G312" s="143"/>
      <c r="H312" s="142"/>
    </row>
    <row r="313" spans="1:8">
      <c r="A313" s="142" t="s">
        <v>812</v>
      </c>
      <c r="B313" s="142" t="s">
        <v>161</v>
      </c>
      <c r="C313" s="142" t="s">
        <v>174</v>
      </c>
      <c r="D313" s="142" t="s">
        <v>1757</v>
      </c>
      <c r="E313" s="143">
        <v>4620</v>
      </c>
      <c r="F313" s="143"/>
      <c r="G313" s="143"/>
      <c r="H313" s="142"/>
    </row>
    <row r="314" spans="1:8">
      <c r="A314" s="142" t="s">
        <v>813</v>
      </c>
      <c r="B314" s="142" t="s">
        <v>814</v>
      </c>
      <c r="C314" s="142" t="s">
        <v>815</v>
      </c>
      <c r="D314" s="142" t="s">
        <v>816</v>
      </c>
      <c r="E314" s="143">
        <v>3520</v>
      </c>
      <c r="F314" s="143"/>
      <c r="G314" s="143"/>
      <c r="H314" s="142"/>
    </row>
    <row r="315" spans="1:8">
      <c r="A315" s="142" t="s">
        <v>832</v>
      </c>
      <c r="B315" s="142" t="s">
        <v>833</v>
      </c>
      <c r="C315" s="142" t="s">
        <v>834</v>
      </c>
      <c r="D315" s="142" t="s">
        <v>835</v>
      </c>
      <c r="E315" s="143">
        <v>3050</v>
      </c>
      <c r="F315" s="143"/>
      <c r="G315" s="143"/>
      <c r="H315" s="142"/>
    </row>
    <row r="316" spans="1:8">
      <c r="A316" s="142" t="s">
        <v>852</v>
      </c>
      <c r="B316" s="142" t="s">
        <v>853</v>
      </c>
      <c r="C316" s="142" t="s">
        <v>174</v>
      </c>
      <c r="D316" s="142" t="s">
        <v>1757</v>
      </c>
      <c r="E316" s="143">
        <v>875</v>
      </c>
      <c r="F316" s="143"/>
      <c r="G316" s="143"/>
      <c r="H316" s="142"/>
    </row>
    <row r="317" spans="1:8">
      <c r="A317" s="142" t="s">
        <v>896</v>
      </c>
      <c r="B317" s="142" t="s">
        <v>897</v>
      </c>
      <c r="C317" s="142" t="s">
        <v>898</v>
      </c>
      <c r="D317" s="142" t="s">
        <v>1757</v>
      </c>
      <c r="E317" s="143">
        <v>8750</v>
      </c>
      <c r="F317" s="143">
        <v>5000</v>
      </c>
      <c r="G317" s="143">
        <f>E317-F317</f>
        <v>3750</v>
      </c>
      <c r="H317" s="142"/>
    </row>
    <row r="318" spans="1:8">
      <c r="A318" s="142" t="s">
        <v>899</v>
      </c>
      <c r="B318" s="142" t="s">
        <v>900</v>
      </c>
      <c r="C318" s="142" t="s">
        <v>898</v>
      </c>
      <c r="D318" s="142" t="s">
        <v>1757</v>
      </c>
      <c r="E318" s="143">
        <v>200</v>
      </c>
      <c r="F318" s="143"/>
      <c r="G318" s="143"/>
      <c r="H318" s="142"/>
    </row>
    <row r="319" spans="1:8">
      <c r="A319" s="142" t="s">
        <v>901</v>
      </c>
      <c r="B319" s="142" t="s">
        <v>902</v>
      </c>
      <c r="C319" s="142" t="s">
        <v>604</v>
      </c>
      <c r="D319" s="142" t="s">
        <v>1757</v>
      </c>
      <c r="E319" s="143">
        <v>390</v>
      </c>
      <c r="F319" s="143"/>
      <c r="G319" s="143"/>
      <c r="H319" s="142"/>
    </row>
    <row r="320" spans="1:8">
      <c r="A320" s="142" t="s">
        <v>907</v>
      </c>
      <c r="B320" s="142" t="s">
        <v>908</v>
      </c>
      <c r="C320" s="142" t="s">
        <v>909</v>
      </c>
      <c r="D320" s="142" t="s">
        <v>1757</v>
      </c>
      <c r="E320" s="143">
        <v>3070</v>
      </c>
      <c r="F320" s="143"/>
      <c r="G320" s="143"/>
      <c r="H320" s="142"/>
    </row>
    <row r="321" spans="1:11">
      <c r="A321" s="142" t="s">
        <v>932</v>
      </c>
      <c r="B321" s="142" t="s">
        <v>933</v>
      </c>
      <c r="C321" s="142" t="s">
        <v>934</v>
      </c>
      <c r="D321" s="142" t="s">
        <v>935</v>
      </c>
      <c r="E321" s="143">
        <v>108680</v>
      </c>
      <c r="F321" s="143"/>
      <c r="G321" s="143"/>
      <c r="H321" s="142"/>
    </row>
    <row r="322" spans="1:11">
      <c r="A322" s="142" t="s">
        <v>942</v>
      </c>
      <c r="B322" s="142" t="s">
        <v>943</v>
      </c>
      <c r="C322" s="142" t="s">
        <v>416</v>
      </c>
      <c r="D322" s="142" t="s">
        <v>944</v>
      </c>
      <c r="E322" s="143">
        <v>8260</v>
      </c>
      <c r="F322" s="143"/>
      <c r="G322" s="143"/>
      <c r="H322" s="142"/>
    </row>
    <row r="323" spans="1:11">
      <c r="A323" s="142" t="s">
        <v>951</v>
      </c>
      <c r="B323" s="142" t="s">
        <v>952</v>
      </c>
      <c r="C323" s="142" t="s">
        <v>416</v>
      </c>
      <c r="D323" s="142" t="s">
        <v>953</v>
      </c>
      <c r="E323" s="143">
        <v>21960</v>
      </c>
      <c r="F323" s="143"/>
      <c r="G323" s="143"/>
      <c r="H323" s="142"/>
    </row>
    <row r="324" spans="1:11">
      <c r="A324" s="142" t="s">
        <v>1027</v>
      </c>
      <c r="B324" s="142" t="s">
        <v>1028</v>
      </c>
      <c r="C324" s="142" t="s">
        <v>174</v>
      </c>
      <c r="D324" s="142" t="s">
        <v>1757</v>
      </c>
      <c r="E324" s="143">
        <v>1150</v>
      </c>
      <c r="F324" s="143"/>
      <c r="G324" s="143"/>
      <c r="H324" s="142"/>
    </row>
    <row r="325" spans="1:11">
      <c r="A325" s="142" t="s">
        <v>1029</v>
      </c>
      <c r="B325" s="142" t="s">
        <v>1030</v>
      </c>
      <c r="C325" s="142" t="s">
        <v>174</v>
      </c>
      <c r="D325" s="142" t="s">
        <v>1031</v>
      </c>
      <c r="E325" s="143">
        <v>4200</v>
      </c>
      <c r="F325" s="143">
        <v>2500</v>
      </c>
      <c r="G325" s="143">
        <f>E325-F325</f>
        <v>1700</v>
      </c>
      <c r="H325" s="142"/>
    </row>
    <row r="326" spans="1:11">
      <c r="A326" s="142" t="s">
        <v>1032</v>
      </c>
      <c r="B326" s="142" t="s">
        <v>1033</v>
      </c>
      <c r="C326" s="142" t="s">
        <v>174</v>
      </c>
      <c r="D326" s="142" t="s">
        <v>1034</v>
      </c>
      <c r="E326" s="143">
        <v>3380</v>
      </c>
      <c r="F326" s="143">
        <v>3000</v>
      </c>
      <c r="G326" s="143">
        <v>380</v>
      </c>
      <c r="H326" s="142"/>
    </row>
    <row r="327" spans="1:11">
      <c r="A327" s="142" t="s">
        <v>1240</v>
      </c>
      <c r="B327" s="142" t="s">
        <v>1241</v>
      </c>
      <c r="C327" s="142" t="s">
        <v>1242</v>
      </c>
      <c r="D327" s="142" t="s">
        <v>1243</v>
      </c>
      <c r="E327" s="143">
        <v>20400</v>
      </c>
      <c r="F327" s="143"/>
      <c r="G327" s="143"/>
      <c r="H327" s="142"/>
    </row>
    <row r="328" spans="1:11">
      <c r="A328" s="142" t="s">
        <v>1340</v>
      </c>
      <c r="B328" s="142" t="s">
        <v>645</v>
      </c>
      <c r="C328" s="142" t="s">
        <v>281</v>
      </c>
      <c r="D328" s="142" t="s">
        <v>1757</v>
      </c>
      <c r="E328" s="143">
        <v>5070</v>
      </c>
      <c r="F328" s="143">
        <v>4000</v>
      </c>
      <c r="G328" s="143">
        <v>1070</v>
      </c>
      <c r="H328" s="142"/>
    </row>
    <row r="329" spans="1:11">
      <c r="A329" s="142" t="s">
        <v>1346</v>
      </c>
      <c r="B329" s="142" t="s">
        <v>1347</v>
      </c>
      <c r="C329" s="142" t="s">
        <v>281</v>
      </c>
      <c r="D329" s="142" t="s">
        <v>1348</v>
      </c>
      <c r="E329" s="143">
        <v>3500</v>
      </c>
      <c r="F329" s="143">
        <v>2000</v>
      </c>
      <c r="G329" s="143">
        <v>1500</v>
      </c>
      <c r="H329" s="142"/>
    </row>
    <row r="330" spans="1:11">
      <c r="A330" s="142" t="s">
        <v>1370</v>
      </c>
      <c r="B330" s="142" t="s">
        <v>625</v>
      </c>
      <c r="C330" s="142" t="s">
        <v>1371</v>
      </c>
      <c r="D330" s="142" t="s">
        <v>1372</v>
      </c>
      <c r="E330" s="143">
        <v>5800</v>
      </c>
      <c r="F330" s="143">
        <v>5000</v>
      </c>
      <c r="G330" s="143">
        <v>800</v>
      </c>
      <c r="H330" s="142"/>
    </row>
    <row r="331" spans="1:11">
      <c r="A331" s="154" t="s">
        <v>1373</v>
      </c>
      <c r="B331" s="142" t="s">
        <v>1374</v>
      </c>
      <c r="C331" s="142" t="s">
        <v>21</v>
      </c>
      <c r="D331" s="142" t="s">
        <v>1375</v>
      </c>
      <c r="E331" s="143">
        <v>18480</v>
      </c>
      <c r="F331" s="143">
        <v>15000</v>
      </c>
      <c r="G331" s="143">
        <f>E331-F331</f>
        <v>3480</v>
      </c>
      <c r="H331" s="142"/>
    </row>
    <row r="332" spans="1:11">
      <c r="A332" s="142" t="s">
        <v>1377</v>
      </c>
      <c r="B332" s="142" t="s">
        <v>1378</v>
      </c>
      <c r="C332" s="142" t="s">
        <v>416</v>
      </c>
      <c r="D332" s="142" t="s">
        <v>1757</v>
      </c>
      <c r="E332" s="143">
        <v>19140</v>
      </c>
      <c r="F332" s="143">
        <v>14000</v>
      </c>
      <c r="G332" s="143">
        <f>E332-F332</f>
        <v>5140</v>
      </c>
      <c r="H332" s="142"/>
    </row>
    <row r="333" spans="1:11">
      <c r="A333" s="142" t="s">
        <v>1382</v>
      </c>
      <c r="B333" s="142" t="s">
        <v>1383</v>
      </c>
      <c r="C333" s="142" t="s">
        <v>594</v>
      </c>
      <c r="D333" s="142" t="s">
        <v>1757</v>
      </c>
      <c r="E333" s="143">
        <v>23250</v>
      </c>
      <c r="F333" s="143"/>
      <c r="G333" s="143"/>
      <c r="H333" s="142"/>
    </row>
    <row r="334" spans="1:11">
      <c r="A334" s="142" t="s">
        <v>1384</v>
      </c>
      <c r="B334" s="142" t="s">
        <v>1385</v>
      </c>
      <c r="C334" s="142" t="s">
        <v>416</v>
      </c>
      <c r="D334" s="142" t="s">
        <v>816</v>
      </c>
      <c r="E334" s="143">
        <v>20450</v>
      </c>
      <c r="F334" s="155">
        <v>20450</v>
      </c>
      <c r="G334" s="143">
        <f t="shared" ref="G334:G353" si="5">E334-F334</f>
        <v>0</v>
      </c>
      <c r="H334" s="142"/>
      <c r="J334" s="93"/>
      <c r="K334" s="85" t="s">
        <v>1632</v>
      </c>
    </row>
    <row r="335" spans="1:11">
      <c r="A335" s="142" t="s">
        <v>1386</v>
      </c>
      <c r="B335" s="142" t="s">
        <v>1387</v>
      </c>
      <c r="C335" s="142" t="s">
        <v>1388</v>
      </c>
      <c r="D335" s="142" t="s">
        <v>1757</v>
      </c>
      <c r="E335" s="143">
        <f>21000+2100</f>
        <v>23100</v>
      </c>
      <c r="F335" s="143">
        <v>10500</v>
      </c>
      <c r="G335" s="143">
        <f t="shared" si="5"/>
        <v>12600</v>
      </c>
      <c r="H335" s="142"/>
      <c r="J335" s="93"/>
      <c r="K335" s="85" t="s">
        <v>78</v>
      </c>
    </row>
    <row r="336" spans="1:11">
      <c r="A336" s="142" t="s">
        <v>1389</v>
      </c>
      <c r="B336" s="142" t="s">
        <v>1390</v>
      </c>
      <c r="C336" s="142" t="s">
        <v>1391</v>
      </c>
      <c r="D336" s="142" t="s">
        <v>1757</v>
      </c>
      <c r="E336" s="143">
        <v>21180</v>
      </c>
      <c r="F336" s="143">
        <v>10000</v>
      </c>
      <c r="G336" s="143">
        <f t="shared" si="5"/>
        <v>11180</v>
      </c>
      <c r="H336" s="142"/>
      <c r="J336" s="93"/>
      <c r="K336" s="93"/>
    </row>
    <row r="337" spans="1:11">
      <c r="A337" s="142" t="s">
        <v>1392</v>
      </c>
      <c r="B337" s="142" t="s">
        <v>1393</v>
      </c>
      <c r="C337" s="142" t="s">
        <v>1391</v>
      </c>
      <c r="D337" s="142" t="s">
        <v>1757</v>
      </c>
      <c r="E337" s="143">
        <v>4880</v>
      </c>
      <c r="F337" s="143">
        <v>4000</v>
      </c>
      <c r="G337" s="143">
        <f t="shared" si="5"/>
        <v>880</v>
      </c>
      <c r="H337" s="142"/>
      <c r="J337" s="93"/>
      <c r="K337" s="93"/>
    </row>
    <row r="338" spans="1:11">
      <c r="A338" s="142" t="s">
        <v>1394</v>
      </c>
      <c r="B338" s="142" t="s">
        <v>1395</v>
      </c>
      <c r="C338" s="142" t="s">
        <v>15</v>
      </c>
      <c r="D338" s="142" t="s">
        <v>1757</v>
      </c>
      <c r="E338" s="143">
        <v>5700</v>
      </c>
      <c r="F338" s="143">
        <v>4700</v>
      </c>
      <c r="G338" s="143">
        <f t="shared" si="5"/>
        <v>1000</v>
      </c>
      <c r="H338" s="142"/>
      <c r="J338" s="93"/>
      <c r="K338" s="93"/>
    </row>
    <row r="339" spans="1:11">
      <c r="A339" s="142" t="s">
        <v>1396</v>
      </c>
      <c r="B339" s="142" t="s">
        <v>1397</v>
      </c>
      <c r="C339" s="142" t="s">
        <v>594</v>
      </c>
      <c r="D339" s="142" t="s">
        <v>1398</v>
      </c>
      <c r="E339" s="143">
        <v>3800</v>
      </c>
      <c r="F339" s="143">
        <v>3000</v>
      </c>
      <c r="G339" s="143">
        <f t="shared" si="5"/>
        <v>800</v>
      </c>
      <c r="H339" s="142"/>
      <c r="J339" s="93"/>
      <c r="K339" s="93"/>
    </row>
    <row r="340" spans="1:11">
      <c r="A340" s="142" t="s">
        <v>1399</v>
      </c>
      <c r="B340" s="142" t="s">
        <v>1400</v>
      </c>
      <c r="C340" s="142" t="s">
        <v>1401</v>
      </c>
      <c r="D340" s="142" t="s">
        <v>1402</v>
      </c>
      <c r="E340" s="143">
        <f>38590+23500</f>
        <v>62090</v>
      </c>
      <c r="F340" s="143">
        <v>30000</v>
      </c>
      <c r="G340" s="143">
        <f t="shared" si="5"/>
        <v>32090</v>
      </c>
      <c r="H340" s="142"/>
      <c r="J340" s="93"/>
      <c r="K340" s="93"/>
    </row>
    <row r="341" spans="1:11">
      <c r="A341" s="142" t="s">
        <v>1403</v>
      </c>
      <c r="B341" s="142" t="s">
        <v>565</v>
      </c>
      <c r="C341" s="142" t="s">
        <v>520</v>
      </c>
      <c r="D341" s="142" t="s">
        <v>1404</v>
      </c>
      <c r="E341" s="143">
        <v>29050</v>
      </c>
      <c r="F341" s="143">
        <v>14000</v>
      </c>
      <c r="G341" s="143">
        <f t="shared" si="5"/>
        <v>15050</v>
      </c>
      <c r="H341" s="142"/>
      <c r="J341" s="93"/>
      <c r="K341" s="93"/>
    </row>
    <row r="342" spans="1:11">
      <c r="A342" s="142" t="s">
        <v>1405</v>
      </c>
      <c r="B342" s="142" t="s">
        <v>1406</v>
      </c>
      <c r="C342" s="142" t="s">
        <v>594</v>
      </c>
      <c r="D342" s="142" t="s">
        <v>1757</v>
      </c>
      <c r="E342" s="143">
        <v>2970</v>
      </c>
      <c r="F342" s="143">
        <v>2000</v>
      </c>
      <c r="G342" s="143">
        <f t="shared" si="5"/>
        <v>970</v>
      </c>
      <c r="H342" s="142"/>
      <c r="J342" s="93"/>
      <c r="K342" s="93"/>
    </row>
    <row r="343" spans="1:11">
      <c r="A343" s="142" t="s">
        <v>1410</v>
      </c>
      <c r="B343" s="142" t="s">
        <v>1411</v>
      </c>
      <c r="C343" s="142" t="s">
        <v>1391</v>
      </c>
      <c r="D343" s="142" t="s">
        <v>1757</v>
      </c>
      <c r="E343" s="143">
        <v>9480</v>
      </c>
      <c r="F343" s="143">
        <v>5000</v>
      </c>
      <c r="G343" s="143">
        <f t="shared" si="5"/>
        <v>4480</v>
      </c>
      <c r="H343" s="142"/>
      <c r="J343" s="93"/>
      <c r="K343" s="93"/>
    </row>
    <row r="344" spans="1:11">
      <c r="A344" s="142" t="s">
        <v>1415</v>
      </c>
      <c r="B344" s="142" t="s">
        <v>1416</v>
      </c>
      <c r="C344" s="142" t="s">
        <v>1391</v>
      </c>
      <c r="D344" s="142" t="s">
        <v>1417</v>
      </c>
      <c r="E344" s="143">
        <v>11110</v>
      </c>
      <c r="F344" s="143">
        <v>6000</v>
      </c>
      <c r="G344" s="143">
        <f t="shared" si="5"/>
        <v>5110</v>
      </c>
      <c r="H344" s="142"/>
      <c r="J344" s="93"/>
      <c r="K344" s="93"/>
    </row>
    <row r="345" spans="1:11">
      <c r="A345" s="142" t="s">
        <v>1418</v>
      </c>
      <c r="B345" s="142" t="s">
        <v>1419</v>
      </c>
      <c r="C345" s="142" t="s">
        <v>1391</v>
      </c>
      <c r="D345" s="142" t="s">
        <v>1420</v>
      </c>
      <c r="E345" s="143">
        <v>22750</v>
      </c>
      <c r="F345" s="143">
        <v>17000</v>
      </c>
      <c r="G345" s="143">
        <f t="shared" si="5"/>
        <v>5750</v>
      </c>
      <c r="H345" s="142"/>
      <c r="J345" s="93"/>
      <c r="K345" s="93"/>
    </row>
    <row r="346" spans="1:11">
      <c r="A346" s="142" t="s">
        <v>1421</v>
      </c>
      <c r="B346" s="142" t="s">
        <v>1422</v>
      </c>
      <c r="C346" s="142" t="s">
        <v>1423</v>
      </c>
      <c r="D346" s="142" t="s">
        <v>1757</v>
      </c>
      <c r="E346" s="143">
        <v>3810</v>
      </c>
      <c r="F346" s="143">
        <v>3000</v>
      </c>
      <c r="G346" s="143">
        <f t="shared" si="5"/>
        <v>810</v>
      </c>
      <c r="H346" s="142"/>
      <c r="J346" s="93"/>
      <c r="K346" s="93"/>
    </row>
    <row r="347" spans="1:11">
      <c r="A347" s="142" t="s">
        <v>1424</v>
      </c>
      <c r="B347" s="142" t="s">
        <v>1425</v>
      </c>
      <c r="C347" s="142" t="s">
        <v>1426</v>
      </c>
      <c r="D347" s="142" t="s">
        <v>1427</v>
      </c>
      <c r="E347" s="143">
        <v>22940</v>
      </c>
      <c r="F347" s="143"/>
      <c r="G347" s="143"/>
      <c r="H347" s="142"/>
    </row>
    <row r="348" spans="1:11">
      <c r="A348" s="142" t="s">
        <v>1428</v>
      </c>
      <c r="B348" s="142" t="s">
        <v>1429</v>
      </c>
      <c r="C348" s="142" t="s">
        <v>1391</v>
      </c>
      <c r="D348" s="142" t="s">
        <v>1430</v>
      </c>
      <c r="E348" s="143">
        <v>186280</v>
      </c>
      <c r="F348" s="143">
        <v>139000</v>
      </c>
      <c r="G348" s="143">
        <f t="shared" si="5"/>
        <v>47280</v>
      </c>
      <c r="H348" s="142"/>
    </row>
    <row r="349" spans="1:11">
      <c r="A349" s="142" t="s">
        <v>1431</v>
      </c>
      <c r="B349" s="142" t="s">
        <v>1432</v>
      </c>
      <c r="C349" s="142" t="s">
        <v>1433</v>
      </c>
      <c r="D349" s="142" t="s">
        <v>1434</v>
      </c>
      <c r="E349" s="143">
        <f>52000+30600</f>
        <v>82600</v>
      </c>
      <c r="F349" s="143">
        <v>50000</v>
      </c>
      <c r="G349" s="143">
        <f>E349-F349+1515</f>
        <v>34115</v>
      </c>
      <c r="H349" s="142"/>
      <c r="I349" s="38" t="s">
        <v>1809</v>
      </c>
      <c r="J349" s="38">
        <v>30600</v>
      </c>
    </row>
    <row r="350" spans="1:11">
      <c r="A350" s="142" t="s">
        <v>1435</v>
      </c>
      <c r="B350" s="142" t="s">
        <v>1436</v>
      </c>
      <c r="C350" s="142" t="s">
        <v>1437</v>
      </c>
      <c r="D350" s="142" t="s">
        <v>1757</v>
      </c>
      <c r="E350" s="143">
        <f>41920+5400</f>
        <v>47320</v>
      </c>
      <c r="F350" s="143">
        <v>40000</v>
      </c>
      <c r="G350" s="143">
        <f t="shared" si="5"/>
        <v>7320</v>
      </c>
      <c r="H350" s="142"/>
    </row>
    <row r="351" spans="1:11">
      <c r="A351" s="142" t="s">
        <v>1438</v>
      </c>
      <c r="B351" s="142" t="s">
        <v>1439</v>
      </c>
      <c r="C351" s="142" t="s">
        <v>174</v>
      </c>
      <c r="D351" s="142" t="s">
        <v>1757</v>
      </c>
      <c r="E351" s="143">
        <v>33140</v>
      </c>
      <c r="F351" s="143">
        <v>20000</v>
      </c>
      <c r="G351" s="143">
        <f t="shared" si="5"/>
        <v>13140</v>
      </c>
      <c r="H351" s="142"/>
    </row>
    <row r="352" spans="1:11">
      <c r="A352" s="142" t="s">
        <v>1440</v>
      </c>
      <c r="B352" s="142" t="s">
        <v>1441</v>
      </c>
      <c r="C352" s="142" t="s">
        <v>21</v>
      </c>
      <c r="D352" s="142" t="s">
        <v>1442</v>
      </c>
      <c r="E352" s="143">
        <v>80530</v>
      </c>
      <c r="F352" s="143">
        <v>70000</v>
      </c>
      <c r="G352" s="143">
        <f t="shared" si="5"/>
        <v>10530</v>
      </c>
      <c r="H352" s="142"/>
    </row>
    <row r="353" spans="1:12">
      <c r="A353" s="142" t="s">
        <v>1443</v>
      </c>
      <c r="B353" s="142" t="s">
        <v>1444</v>
      </c>
      <c r="C353" s="142" t="s">
        <v>1423</v>
      </c>
      <c r="D353" s="142" t="s">
        <v>1757</v>
      </c>
      <c r="E353" s="143">
        <v>80990</v>
      </c>
      <c r="F353" s="143">
        <v>75000</v>
      </c>
      <c r="G353" s="143">
        <f t="shared" si="5"/>
        <v>5990</v>
      </c>
      <c r="H353" s="142"/>
    </row>
    <row r="354" spans="1:12">
      <c r="A354" s="142" t="s">
        <v>1445</v>
      </c>
      <c r="B354" s="142" t="s">
        <v>1446</v>
      </c>
      <c r="C354" s="142" t="s">
        <v>174</v>
      </c>
      <c r="D354" s="142" t="s">
        <v>1447</v>
      </c>
      <c r="E354" s="143">
        <v>3450</v>
      </c>
      <c r="F354" s="143"/>
      <c r="G354" s="143"/>
      <c r="H354" s="142"/>
    </row>
    <row r="355" spans="1:12">
      <c r="A355" s="142" t="s">
        <v>1448</v>
      </c>
      <c r="B355" s="142" t="s">
        <v>1449</v>
      </c>
      <c r="C355" s="142" t="s">
        <v>1391</v>
      </c>
      <c r="D355" s="142" t="s">
        <v>1450</v>
      </c>
      <c r="E355" s="143">
        <v>26090</v>
      </c>
      <c r="F355" s="143">
        <v>24000</v>
      </c>
      <c r="G355" s="143">
        <f t="shared" ref="G355:G362" si="6">E355-F355</f>
        <v>2090</v>
      </c>
      <c r="H355" s="142"/>
    </row>
    <row r="356" spans="1:12">
      <c r="A356" s="142" t="s">
        <v>1451</v>
      </c>
      <c r="B356" s="142" t="s">
        <v>1452</v>
      </c>
      <c r="C356" s="142" t="s">
        <v>1391</v>
      </c>
      <c r="D356" s="142" t="s">
        <v>1757</v>
      </c>
      <c r="E356" s="143">
        <v>63260</v>
      </c>
      <c r="F356" s="143">
        <v>40000</v>
      </c>
      <c r="G356" s="143">
        <f t="shared" si="6"/>
        <v>23260</v>
      </c>
      <c r="H356" s="142"/>
    </row>
    <row r="357" spans="1:12">
      <c r="A357" s="142" t="s">
        <v>1453</v>
      </c>
      <c r="B357" s="142" t="s">
        <v>1454</v>
      </c>
      <c r="C357" s="142" t="s">
        <v>1391</v>
      </c>
      <c r="D357" s="142" t="s">
        <v>1455</v>
      </c>
      <c r="E357" s="143">
        <v>455210</v>
      </c>
      <c r="F357" s="143">
        <v>230000</v>
      </c>
      <c r="G357" s="143">
        <f>E357-F357</f>
        <v>225210</v>
      </c>
      <c r="H357" s="142"/>
      <c r="I357" s="38" t="s">
        <v>1803</v>
      </c>
      <c r="J357" s="38">
        <v>3350</v>
      </c>
      <c r="K357" s="38" t="s">
        <v>1812</v>
      </c>
      <c r="L357" s="38">
        <v>2000</v>
      </c>
    </row>
    <row r="358" spans="1:12">
      <c r="A358" s="142" t="s">
        <v>1456</v>
      </c>
      <c r="B358" s="142" t="s">
        <v>1374</v>
      </c>
      <c r="C358" s="142" t="s">
        <v>1391</v>
      </c>
      <c r="D358" s="142" t="s">
        <v>1757</v>
      </c>
      <c r="E358" s="143">
        <v>550</v>
      </c>
      <c r="F358" s="143"/>
      <c r="G358" s="143">
        <f t="shared" si="6"/>
        <v>550</v>
      </c>
      <c r="H358" s="142"/>
    </row>
    <row r="359" spans="1:12">
      <c r="A359" s="142" t="s">
        <v>1457</v>
      </c>
      <c r="B359" s="142" t="s">
        <v>220</v>
      </c>
      <c r="C359" s="142" t="s">
        <v>1391</v>
      </c>
      <c r="D359" s="142" t="s">
        <v>1458</v>
      </c>
      <c r="E359" s="143">
        <v>19660</v>
      </c>
      <c r="F359" s="143">
        <v>15000</v>
      </c>
      <c r="G359" s="143">
        <f t="shared" si="6"/>
        <v>4660</v>
      </c>
      <c r="H359" s="142"/>
    </row>
    <row r="360" spans="1:12">
      <c r="A360" s="142" t="s">
        <v>1459</v>
      </c>
      <c r="B360" s="142" t="s">
        <v>1460</v>
      </c>
      <c r="C360" s="142" t="s">
        <v>1433</v>
      </c>
      <c r="D360" s="142" t="s">
        <v>1461</v>
      </c>
      <c r="E360" s="143">
        <v>28560</v>
      </c>
      <c r="F360" s="143">
        <v>10000</v>
      </c>
      <c r="G360" s="143">
        <f t="shared" si="6"/>
        <v>18560</v>
      </c>
      <c r="H360" s="142"/>
    </row>
    <row r="361" spans="1:12">
      <c r="A361" s="142" t="s">
        <v>1481</v>
      </c>
      <c r="B361" s="142" t="s">
        <v>1482</v>
      </c>
      <c r="C361" s="142" t="s">
        <v>594</v>
      </c>
      <c r="D361" s="142" t="s">
        <v>1757</v>
      </c>
      <c r="E361" s="143">
        <v>1850</v>
      </c>
      <c r="F361" s="143"/>
      <c r="G361" s="143"/>
      <c r="H361" s="142"/>
    </row>
    <row r="362" spans="1:12">
      <c r="A362" s="142" t="s">
        <v>1557</v>
      </c>
      <c r="B362" s="142" t="s">
        <v>1558</v>
      </c>
      <c r="C362" s="142" t="s">
        <v>1559</v>
      </c>
      <c r="D362" s="142" t="s">
        <v>1757</v>
      </c>
      <c r="E362" s="143">
        <v>155470</v>
      </c>
      <c r="F362" s="143">
        <v>100000</v>
      </c>
      <c r="G362" s="143">
        <f t="shared" si="6"/>
        <v>55470</v>
      </c>
      <c r="H362" s="142"/>
    </row>
    <row r="363" spans="1:12">
      <c r="A363" s="142" t="s">
        <v>1566</v>
      </c>
      <c r="B363" s="142" t="s">
        <v>1567</v>
      </c>
      <c r="C363" s="142" t="s">
        <v>1568</v>
      </c>
      <c r="D363" s="142" t="s">
        <v>1569</v>
      </c>
      <c r="E363" s="143">
        <v>27000</v>
      </c>
      <c r="F363" s="143"/>
      <c r="G363" s="143"/>
      <c r="H363" s="142"/>
    </row>
    <row r="364" spans="1:12">
      <c r="A364" s="142" t="s">
        <v>1610</v>
      </c>
      <c r="B364" s="142" t="s">
        <v>1611</v>
      </c>
      <c r="C364" s="142" t="s">
        <v>21</v>
      </c>
      <c r="D364" s="142" t="s">
        <v>1609</v>
      </c>
      <c r="E364" s="143">
        <v>65000</v>
      </c>
      <c r="F364" s="143">
        <v>50000</v>
      </c>
      <c r="G364" s="143">
        <f>E364-F364</f>
        <v>15000</v>
      </c>
      <c r="H364" s="142"/>
    </row>
    <row r="365" spans="1:12">
      <c r="A365" s="142" t="s">
        <v>1612</v>
      </c>
      <c r="B365" s="142" t="s">
        <v>1613</v>
      </c>
      <c r="C365" s="142" t="s">
        <v>21</v>
      </c>
      <c r="D365" s="142" t="s">
        <v>1757</v>
      </c>
      <c r="E365" s="143">
        <v>100375</v>
      </c>
      <c r="F365" s="143">
        <v>25000</v>
      </c>
      <c r="G365" s="143">
        <f>E365-F365</f>
        <v>75375</v>
      </c>
      <c r="H365" s="142"/>
    </row>
    <row r="366" spans="1:12">
      <c r="A366" s="142" t="s">
        <v>1616</v>
      </c>
      <c r="B366" s="142" t="s">
        <v>1617</v>
      </c>
      <c r="C366" s="142" t="s">
        <v>21</v>
      </c>
      <c r="D366" s="142" t="s">
        <v>1757</v>
      </c>
      <c r="E366" s="143">
        <v>522660</v>
      </c>
      <c r="F366" s="143">
        <v>400000</v>
      </c>
      <c r="G366" s="143">
        <f>E366-F366</f>
        <v>122660</v>
      </c>
      <c r="H366" s="142"/>
    </row>
    <row r="367" spans="1:12">
      <c r="A367" s="142" t="s">
        <v>1674</v>
      </c>
      <c r="B367" s="142" t="s">
        <v>1675</v>
      </c>
      <c r="C367" s="142" t="s">
        <v>1391</v>
      </c>
      <c r="D367" s="142" t="s">
        <v>1757</v>
      </c>
      <c r="E367" s="143">
        <v>16200</v>
      </c>
      <c r="F367" s="143">
        <v>10000</v>
      </c>
      <c r="G367" s="143">
        <f>E367-F367</f>
        <v>6200</v>
      </c>
      <c r="H367" s="142"/>
    </row>
    <row r="368" spans="1:12">
      <c r="A368" s="142" t="s">
        <v>1679</v>
      </c>
      <c r="B368" s="142" t="s">
        <v>1680</v>
      </c>
      <c r="C368" s="142" t="s">
        <v>1391</v>
      </c>
      <c r="D368" s="142" t="s">
        <v>1681</v>
      </c>
      <c r="E368" s="143">
        <v>554068</v>
      </c>
      <c r="F368" s="143">
        <v>370000</v>
      </c>
      <c r="G368" s="143">
        <f>E368-F368</f>
        <v>184068</v>
      </c>
      <c r="H368" s="142"/>
    </row>
    <row r="369" spans="1:9">
      <c r="A369" s="142" t="s">
        <v>1701</v>
      </c>
      <c r="B369" s="142" t="s">
        <v>1702</v>
      </c>
      <c r="C369" s="142" t="s">
        <v>1703</v>
      </c>
      <c r="D369" s="142" t="s">
        <v>1704</v>
      </c>
      <c r="E369" s="143">
        <v>17550</v>
      </c>
      <c r="F369" s="143"/>
      <c r="G369" s="143"/>
      <c r="H369" s="142"/>
    </row>
    <row r="370" spans="1:9">
      <c r="A370" s="142" t="s">
        <v>1705</v>
      </c>
      <c r="B370" s="142" t="s">
        <v>1585</v>
      </c>
      <c r="C370" s="142" t="s">
        <v>1703</v>
      </c>
      <c r="D370" s="142"/>
      <c r="E370" s="143">
        <v>315535</v>
      </c>
      <c r="F370" s="143"/>
      <c r="G370" s="143"/>
      <c r="H370" s="142"/>
    </row>
    <row r="371" spans="1:9">
      <c r="A371" s="142" t="s">
        <v>1709</v>
      </c>
      <c r="B371" s="142" t="s">
        <v>1710</v>
      </c>
      <c r="C371" s="142" t="s">
        <v>1703</v>
      </c>
      <c r="D371" s="142" t="s">
        <v>1711</v>
      </c>
      <c r="E371" s="143">
        <v>49450</v>
      </c>
      <c r="F371" s="143"/>
      <c r="G371" s="143"/>
      <c r="H371" s="142"/>
    </row>
    <row r="372" spans="1:9">
      <c r="A372" s="142" t="s">
        <v>207</v>
      </c>
      <c r="B372" s="142" t="s">
        <v>208</v>
      </c>
      <c r="C372" s="142" t="s">
        <v>209</v>
      </c>
      <c r="D372" s="142" t="s">
        <v>210</v>
      </c>
      <c r="E372" s="143">
        <v>13500</v>
      </c>
      <c r="F372" s="143"/>
      <c r="G372" s="143"/>
      <c r="H372" s="142"/>
    </row>
    <row r="373" spans="1:9">
      <c r="A373" s="142" t="s">
        <v>1326</v>
      </c>
      <c r="B373" s="142" t="s">
        <v>1327</v>
      </c>
      <c r="C373" s="142" t="s">
        <v>209</v>
      </c>
      <c r="D373" s="142" t="s">
        <v>1328</v>
      </c>
      <c r="E373" s="143">
        <v>17520</v>
      </c>
      <c r="F373" s="143">
        <v>7120</v>
      </c>
      <c r="G373" s="143">
        <f>E373-F373</f>
        <v>10400</v>
      </c>
      <c r="H373" s="142"/>
    </row>
    <row r="374" spans="1:9">
      <c r="A374" s="142" t="s">
        <v>1715</v>
      </c>
      <c r="B374" s="142" t="s">
        <v>1716</v>
      </c>
      <c r="C374" s="142" t="s">
        <v>1717</v>
      </c>
      <c r="D374" s="142" t="s">
        <v>1718</v>
      </c>
      <c r="E374" s="143">
        <v>53380</v>
      </c>
      <c r="F374" s="143">
        <v>30000</v>
      </c>
      <c r="G374" s="143">
        <f>E374-F374</f>
        <v>23380</v>
      </c>
      <c r="H374" s="141"/>
    </row>
    <row r="375" spans="1:9">
      <c r="A375" s="142" t="s">
        <v>864</v>
      </c>
      <c r="B375" s="142" t="s">
        <v>865</v>
      </c>
      <c r="C375" s="142" t="s">
        <v>866</v>
      </c>
      <c r="D375" s="142" t="s">
        <v>1757</v>
      </c>
      <c r="E375" s="143">
        <v>600</v>
      </c>
      <c r="F375" s="143"/>
      <c r="G375" s="143"/>
      <c r="H375" s="141"/>
    </row>
    <row r="376" spans="1:9">
      <c r="A376" s="142" t="s">
        <v>1554</v>
      </c>
      <c r="B376" s="142" t="s">
        <v>1555</v>
      </c>
      <c r="C376" s="142" t="s">
        <v>866</v>
      </c>
      <c r="D376" s="142" t="s">
        <v>1556</v>
      </c>
      <c r="E376" s="143">
        <v>65000</v>
      </c>
      <c r="F376" s="143">
        <v>61000</v>
      </c>
      <c r="G376" s="143">
        <f>E376-F376</f>
        <v>4000</v>
      </c>
      <c r="H376" s="141"/>
    </row>
    <row r="377" spans="1:9">
      <c r="A377" s="142" t="s">
        <v>548</v>
      </c>
      <c r="B377" s="142" t="s">
        <v>549</v>
      </c>
      <c r="C377" s="142" t="s">
        <v>550</v>
      </c>
      <c r="D377" s="142" t="s">
        <v>551</v>
      </c>
      <c r="E377" s="143">
        <v>2000</v>
      </c>
      <c r="F377" s="143"/>
      <c r="G377" s="143"/>
      <c r="H377" s="141"/>
    </row>
    <row r="378" spans="1:9">
      <c r="A378" s="142" t="s">
        <v>598</v>
      </c>
      <c r="B378" s="142" t="s">
        <v>599</v>
      </c>
      <c r="C378" s="142" t="s">
        <v>600</v>
      </c>
      <c r="D378" s="142" t="s">
        <v>601</v>
      </c>
      <c r="E378" s="143">
        <v>60000</v>
      </c>
      <c r="F378" s="143">
        <v>35000</v>
      </c>
      <c r="G378" s="143">
        <f>E378-F378</f>
        <v>25000</v>
      </c>
      <c r="H378" s="141"/>
    </row>
    <row r="379" spans="1:9">
      <c r="A379" s="142" t="s">
        <v>630</v>
      </c>
      <c r="B379" s="142" t="s">
        <v>631</v>
      </c>
      <c r="C379" s="142" t="s">
        <v>550</v>
      </c>
      <c r="D379" s="142" t="s">
        <v>1757</v>
      </c>
      <c r="E379" s="143">
        <v>6550</v>
      </c>
      <c r="F379" s="143">
        <v>5000</v>
      </c>
      <c r="G379" s="143">
        <f>E379-F379</f>
        <v>1550</v>
      </c>
      <c r="H379" s="141"/>
    </row>
    <row r="380" spans="1:9">
      <c r="A380" s="142" t="s">
        <v>916</v>
      </c>
      <c r="B380" s="142" t="s">
        <v>917</v>
      </c>
      <c r="C380" s="142" t="s">
        <v>550</v>
      </c>
      <c r="D380" s="142" t="s">
        <v>1757</v>
      </c>
      <c r="E380" s="143">
        <v>15600</v>
      </c>
      <c r="F380" s="143">
        <v>9500</v>
      </c>
      <c r="G380" s="143">
        <f>E380-F380</f>
        <v>6100</v>
      </c>
      <c r="H380" s="141"/>
    </row>
    <row r="381" spans="1:9">
      <c r="A381" s="102" t="s">
        <v>1996</v>
      </c>
      <c r="B381" s="142" t="s">
        <v>1997</v>
      </c>
      <c r="C381" s="142" t="s">
        <v>416</v>
      </c>
      <c r="D381" s="142">
        <v>1744761339</v>
      </c>
      <c r="E381" s="143">
        <v>2495</v>
      </c>
      <c r="F381" s="143"/>
      <c r="G381" s="143"/>
      <c r="H381" s="141"/>
    </row>
    <row r="382" spans="1:9">
      <c r="A382" s="142" t="s">
        <v>1913</v>
      </c>
      <c r="B382" s="142" t="s">
        <v>804</v>
      </c>
      <c r="C382" s="142" t="s">
        <v>1916</v>
      </c>
      <c r="D382" s="142">
        <v>1737587031</v>
      </c>
      <c r="E382" s="56">
        <f>11680+1600</f>
        <v>13280</v>
      </c>
      <c r="F382" s="143"/>
      <c r="G382" s="143"/>
      <c r="H382" s="141"/>
    </row>
    <row r="383" spans="1:9">
      <c r="A383" s="142" t="s">
        <v>2009</v>
      </c>
      <c r="B383" s="142" t="s">
        <v>2010</v>
      </c>
      <c r="C383" s="142" t="s">
        <v>2011</v>
      </c>
      <c r="D383" s="142"/>
      <c r="E383" s="56">
        <v>7150</v>
      </c>
      <c r="F383" s="56">
        <v>7150</v>
      </c>
      <c r="G383" s="143">
        <v>0</v>
      </c>
      <c r="H383" s="141"/>
      <c r="I383" s="85" t="s">
        <v>2051</v>
      </c>
    </row>
    <row r="384" spans="1:9">
      <c r="A384" s="142" t="s">
        <v>2017</v>
      </c>
      <c r="B384" s="142" t="s">
        <v>625</v>
      </c>
      <c r="C384" s="142" t="s">
        <v>416</v>
      </c>
      <c r="D384" s="102">
        <v>1766459182</v>
      </c>
      <c r="E384" s="100">
        <v>6925</v>
      </c>
      <c r="F384" s="143"/>
      <c r="G384" s="143"/>
      <c r="H384" s="141"/>
    </row>
    <row r="385" spans="1:9">
      <c r="A385" s="142" t="s">
        <v>2033</v>
      </c>
      <c r="B385" s="142" t="s">
        <v>1022</v>
      </c>
      <c r="C385" s="142" t="s">
        <v>18</v>
      </c>
      <c r="D385" s="102">
        <v>1737475221</v>
      </c>
      <c r="E385" s="100">
        <v>4500</v>
      </c>
      <c r="F385" s="143"/>
      <c r="G385" s="143"/>
      <c r="H385" s="141"/>
    </row>
    <row r="386" spans="1:9">
      <c r="A386" s="134" t="s">
        <v>2051</v>
      </c>
      <c r="B386" s="145" t="s">
        <v>2052</v>
      </c>
      <c r="C386" s="145" t="s">
        <v>2053</v>
      </c>
      <c r="D386" s="134">
        <v>1713863947</v>
      </c>
      <c r="E386" s="131">
        <v>5400</v>
      </c>
      <c r="F386" s="132"/>
      <c r="G386" s="132"/>
      <c r="H386" s="133"/>
      <c r="I386" s="50"/>
    </row>
    <row r="387" spans="1:9" s="40" customFormat="1" ht="21">
      <c r="A387" s="1" t="s">
        <v>2102</v>
      </c>
      <c r="B387" s="1" t="s">
        <v>2108</v>
      </c>
      <c r="C387" s="1" t="s">
        <v>174</v>
      </c>
      <c r="D387" s="1" t="s">
        <v>2109</v>
      </c>
      <c r="E387" s="177">
        <v>1060</v>
      </c>
      <c r="F387" s="112"/>
      <c r="G387" s="112"/>
      <c r="H387" s="113"/>
    </row>
    <row r="388" spans="1:9" ht="21">
      <c r="A388" s="111" t="s">
        <v>1223</v>
      </c>
      <c r="B388" s="112"/>
      <c r="C388" s="112"/>
      <c r="D388" s="112"/>
      <c r="E388" s="112"/>
      <c r="F388" s="39"/>
      <c r="G388" s="39"/>
      <c r="H388" s="147"/>
    </row>
    <row r="389" spans="1:9" ht="21">
      <c r="A389" s="147" t="s">
        <v>1760</v>
      </c>
      <c r="B389" s="147" t="s">
        <v>1</v>
      </c>
      <c r="C389" s="147" t="s">
        <v>3</v>
      </c>
      <c r="D389" s="147" t="s">
        <v>4</v>
      </c>
      <c r="E389" s="39" t="s">
        <v>1776</v>
      </c>
      <c r="F389" s="39" t="s">
        <v>1727</v>
      </c>
      <c r="G389" s="39" t="s">
        <v>1728</v>
      </c>
      <c r="H389" s="166" t="s">
        <v>1784</v>
      </c>
    </row>
    <row r="390" spans="1:9">
      <c r="A390" s="142" t="s">
        <v>792</v>
      </c>
      <c r="B390" s="142" t="s">
        <v>793</v>
      </c>
      <c r="C390" s="142" t="s">
        <v>794</v>
      </c>
      <c r="D390" s="142" t="s">
        <v>795</v>
      </c>
      <c r="E390" s="143">
        <v>14850</v>
      </c>
      <c r="F390" s="143"/>
      <c r="G390" s="143"/>
      <c r="H390" s="142"/>
    </row>
    <row r="391" spans="1:9">
      <c r="A391" s="142" t="s">
        <v>799</v>
      </c>
      <c r="B391" s="142" t="s">
        <v>800</v>
      </c>
      <c r="C391" s="142" t="s">
        <v>801</v>
      </c>
      <c r="D391" s="142" t="s">
        <v>802</v>
      </c>
      <c r="E391" s="143">
        <v>10550</v>
      </c>
      <c r="F391" s="143"/>
      <c r="G391" s="143"/>
      <c r="H391" s="142"/>
    </row>
    <row r="392" spans="1:9">
      <c r="A392" s="142" t="s">
        <v>884</v>
      </c>
      <c r="B392" s="142" t="s">
        <v>885</v>
      </c>
      <c r="C392" s="142" t="s">
        <v>794</v>
      </c>
      <c r="D392" s="142" t="s">
        <v>886</v>
      </c>
      <c r="E392" s="143">
        <v>2500</v>
      </c>
      <c r="F392" s="143"/>
      <c r="G392" s="143"/>
      <c r="H392" s="142"/>
    </row>
    <row r="393" spans="1:9">
      <c r="A393" s="142" t="s">
        <v>894</v>
      </c>
      <c r="B393" s="142" t="s">
        <v>804</v>
      </c>
      <c r="C393" s="142" t="s">
        <v>801</v>
      </c>
      <c r="D393" s="142" t="s">
        <v>895</v>
      </c>
      <c r="E393" s="143">
        <v>9100</v>
      </c>
      <c r="F393" s="143"/>
      <c r="G393" s="143"/>
      <c r="H393" s="142"/>
    </row>
    <row r="394" spans="1:9">
      <c r="A394" s="142" t="s">
        <v>1005</v>
      </c>
      <c r="B394" s="142" t="s">
        <v>1006</v>
      </c>
      <c r="C394" s="142" t="s">
        <v>801</v>
      </c>
      <c r="D394" s="142" t="s">
        <v>1757</v>
      </c>
      <c r="E394" s="143">
        <v>250</v>
      </c>
      <c r="F394" s="143">
        <v>6000</v>
      </c>
      <c r="G394" s="143">
        <f>E395-F394</f>
        <v>7720</v>
      </c>
      <c r="H394" s="142"/>
    </row>
    <row r="395" spans="1:9">
      <c r="A395" s="142" t="s">
        <v>1215</v>
      </c>
      <c r="B395" s="142" t="s">
        <v>1216</v>
      </c>
      <c r="C395" s="142" t="s">
        <v>801</v>
      </c>
      <c r="D395" s="142" t="s">
        <v>1217</v>
      </c>
      <c r="E395" s="143">
        <v>13720</v>
      </c>
      <c r="F395" s="143"/>
      <c r="G395" s="143"/>
      <c r="H395" s="142"/>
    </row>
    <row r="396" spans="1:9">
      <c r="A396" s="142" t="s">
        <v>1228</v>
      </c>
      <c r="B396" s="142" t="s">
        <v>625</v>
      </c>
      <c r="C396" s="142" t="s">
        <v>1229</v>
      </c>
      <c r="D396" s="142" t="s">
        <v>1230</v>
      </c>
      <c r="E396" s="143">
        <v>58060</v>
      </c>
      <c r="F396" s="143">
        <v>10000</v>
      </c>
      <c r="G396" s="143">
        <f>E397-F396</f>
        <v>150530</v>
      </c>
      <c r="H396" s="142"/>
    </row>
    <row r="397" spans="1:9">
      <c r="A397" s="142" t="s">
        <v>1257</v>
      </c>
      <c r="B397" s="142" t="s">
        <v>288</v>
      </c>
      <c r="C397" s="142" t="s">
        <v>801</v>
      </c>
      <c r="D397" s="142" t="s">
        <v>1258</v>
      </c>
      <c r="E397" s="143">
        <v>160530</v>
      </c>
      <c r="F397" s="143">
        <f>15000+2000</f>
        <v>17000</v>
      </c>
      <c r="G397" s="143">
        <f>E398-F397</f>
        <v>15200</v>
      </c>
      <c r="H397" s="142"/>
    </row>
    <row r="398" spans="1:9">
      <c r="A398" s="142" t="s">
        <v>1259</v>
      </c>
      <c r="B398" s="142" t="s">
        <v>1260</v>
      </c>
      <c r="C398" s="142" t="s">
        <v>1223</v>
      </c>
      <c r="D398" s="142" t="s">
        <v>1261</v>
      </c>
      <c r="E398" s="143">
        <v>32200</v>
      </c>
      <c r="F398" s="143">
        <v>2000</v>
      </c>
      <c r="G398" s="143">
        <f>E399-F398</f>
        <v>25270</v>
      </c>
      <c r="H398" s="142"/>
    </row>
    <row r="399" spans="1:9">
      <c r="A399" s="142" t="s">
        <v>1270</v>
      </c>
      <c r="B399" s="142" t="s">
        <v>1271</v>
      </c>
      <c r="C399" s="142" t="s">
        <v>1223</v>
      </c>
      <c r="D399" s="142" t="s">
        <v>1272</v>
      </c>
      <c r="E399" s="143">
        <v>27270</v>
      </c>
      <c r="F399" s="143">
        <v>6000</v>
      </c>
      <c r="G399" s="143">
        <f>E400-F399</f>
        <v>10870</v>
      </c>
      <c r="H399" s="142"/>
    </row>
    <row r="400" spans="1:9">
      <c r="A400" s="142" t="s">
        <v>1273</v>
      </c>
      <c r="B400" s="142" t="s">
        <v>1274</v>
      </c>
      <c r="C400" s="142" t="s">
        <v>1223</v>
      </c>
      <c r="D400" s="142" t="s">
        <v>1275</v>
      </c>
      <c r="E400" s="143">
        <v>16870</v>
      </c>
      <c r="F400" s="143"/>
      <c r="G400" s="143"/>
      <c r="H400" s="142"/>
    </row>
    <row r="401" spans="1:8">
      <c r="A401" s="142" t="s">
        <v>1276</v>
      </c>
      <c r="B401" s="142" t="s">
        <v>1750</v>
      </c>
      <c r="C401" s="142" t="s">
        <v>801</v>
      </c>
      <c r="D401" s="142" t="s">
        <v>1277</v>
      </c>
      <c r="E401" s="143">
        <v>74010</v>
      </c>
      <c r="F401" s="143">
        <v>1000</v>
      </c>
      <c r="G401" s="143">
        <f>E402-F401</f>
        <v>3210</v>
      </c>
      <c r="H401" s="142"/>
    </row>
    <row r="402" spans="1:8">
      <c r="A402" s="142" t="s">
        <v>1284</v>
      </c>
      <c r="B402" s="142" t="s">
        <v>1285</v>
      </c>
      <c r="C402" s="142" t="s">
        <v>801</v>
      </c>
      <c r="D402" s="142" t="s">
        <v>1286</v>
      </c>
      <c r="E402" s="143">
        <v>4210</v>
      </c>
      <c r="F402" s="143"/>
      <c r="G402" s="143"/>
      <c r="H402" s="142"/>
    </row>
    <row r="403" spans="1:8">
      <c r="A403" s="156" t="s">
        <v>1287</v>
      </c>
      <c r="B403" s="142" t="s">
        <v>1288</v>
      </c>
      <c r="C403" s="142" t="s">
        <v>801</v>
      </c>
      <c r="D403" s="142" t="s">
        <v>1289</v>
      </c>
      <c r="E403" s="143">
        <v>66080</v>
      </c>
      <c r="F403" s="143"/>
      <c r="G403" s="143"/>
      <c r="H403" s="142"/>
    </row>
    <row r="404" spans="1:8">
      <c r="A404" s="142" t="s">
        <v>1290</v>
      </c>
      <c r="B404" s="142" t="s">
        <v>1291</v>
      </c>
      <c r="C404" s="142" t="s">
        <v>801</v>
      </c>
      <c r="D404" s="142" t="s">
        <v>1292</v>
      </c>
      <c r="E404" s="143">
        <v>46060</v>
      </c>
      <c r="F404" s="143">
        <v>20000</v>
      </c>
      <c r="G404" s="143">
        <f>E405-F404</f>
        <v>36350</v>
      </c>
      <c r="H404" s="142"/>
    </row>
    <row r="405" spans="1:8">
      <c r="A405" s="142" t="s">
        <v>1301</v>
      </c>
      <c r="B405" s="142" t="s">
        <v>215</v>
      </c>
      <c r="C405" s="142" t="s">
        <v>801</v>
      </c>
      <c r="D405" s="142" t="s">
        <v>1302</v>
      </c>
      <c r="E405" s="143">
        <v>56350</v>
      </c>
      <c r="F405" s="143"/>
      <c r="G405" s="143"/>
      <c r="H405" s="142"/>
    </row>
    <row r="406" spans="1:8">
      <c r="A406" s="142" t="s">
        <v>1306</v>
      </c>
      <c r="B406" s="142" t="s">
        <v>1307</v>
      </c>
      <c r="C406" s="142" t="s">
        <v>801</v>
      </c>
      <c r="D406" s="142" t="s">
        <v>1757</v>
      </c>
      <c r="E406" s="143">
        <v>152515</v>
      </c>
      <c r="F406" s="143">
        <v>8000</v>
      </c>
      <c r="G406" s="143">
        <f>E407-F406</f>
        <v>11900</v>
      </c>
      <c r="H406" s="142"/>
    </row>
    <row r="407" spans="1:8">
      <c r="A407" s="142" t="s">
        <v>1308</v>
      </c>
      <c r="B407" s="142" t="s">
        <v>1309</v>
      </c>
      <c r="C407" s="142" t="s">
        <v>801</v>
      </c>
      <c r="D407" s="142" t="s">
        <v>1310</v>
      </c>
      <c r="E407" s="143">
        <v>19900</v>
      </c>
      <c r="F407" s="143"/>
      <c r="G407" s="143"/>
      <c r="H407" s="142"/>
    </row>
    <row r="408" spans="1:8">
      <c r="A408" s="142" t="s">
        <v>1311</v>
      </c>
      <c r="B408" s="142" t="s">
        <v>1312</v>
      </c>
      <c r="C408" s="142" t="s">
        <v>801</v>
      </c>
      <c r="D408" s="142" t="s">
        <v>1313</v>
      </c>
      <c r="E408" s="143">
        <v>31330</v>
      </c>
      <c r="F408" s="143">
        <v>35000</v>
      </c>
      <c r="G408" s="143">
        <f>E409-F408</f>
        <v>86130</v>
      </c>
      <c r="H408" s="142"/>
    </row>
    <row r="409" spans="1:8">
      <c r="A409" s="142" t="s">
        <v>1314</v>
      </c>
      <c r="B409" s="142" t="s">
        <v>1315</v>
      </c>
      <c r="C409" s="142" t="s">
        <v>801</v>
      </c>
      <c r="D409" s="142" t="s">
        <v>1316</v>
      </c>
      <c r="E409" s="143">
        <v>121130</v>
      </c>
      <c r="F409" s="143">
        <v>20000</v>
      </c>
      <c r="G409" s="143">
        <f>E410-F409</f>
        <v>34170</v>
      </c>
      <c r="H409" s="142"/>
    </row>
    <row r="410" spans="1:8">
      <c r="A410" s="142" t="s">
        <v>1592</v>
      </c>
      <c r="B410" s="142" t="s">
        <v>1593</v>
      </c>
      <c r="C410" s="142" t="s">
        <v>1594</v>
      </c>
      <c r="D410" s="142" t="s">
        <v>1757</v>
      </c>
      <c r="E410" s="143">
        <v>54170</v>
      </c>
      <c r="F410" s="143"/>
      <c r="G410" s="143"/>
      <c r="H410" s="142"/>
    </row>
    <row r="411" spans="1:8">
      <c r="A411" s="141"/>
      <c r="B411" s="142"/>
      <c r="C411" s="142"/>
      <c r="D411" s="142"/>
      <c r="E411" s="143"/>
      <c r="F411" s="143"/>
      <c r="G411" s="143"/>
      <c r="H411" s="142"/>
    </row>
    <row r="412" spans="1:8">
      <c r="A412" s="142"/>
      <c r="B412" s="142"/>
      <c r="C412" s="142"/>
      <c r="D412" s="142"/>
      <c r="E412" s="143"/>
      <c r="F412" s="143"/>
      <c r="G412" s="143"/>
      <c r="H412" s="142"/>
    </row>
    <row r="413" spans="1:8" s="40" customFormat="1" ht="21">
      <c r="A413" s="142"/>
      <c r="B413" s="142"/>
      <c r="C413" s="142"/>
      <c r="D413" s="142"/>
      <c r="E413" s="143"/>
      <c r="F413" s="112"/>
      <c r="G413" s="112"/>
      <c r="H413" s="113"/>
    </row>
    <row r="414" spans="1:8" ht="21">
      <c r="A414" s="111" t="s">
        <v>60</v>
      </c>
      <c r="B414" s="112"/>
      <c r="C414" s="112"/>
      <c r="D414" s="112"/>
      <c r="E414" s="112"/>
      <c r="F414" s="39" t="s">
        <v>1727</v>
      </c>
      <c r="G414" s="39" t="s">
        <v>1728</v>
      </c>
      <c r="H414" s="147" t="s">
        <v>1784</v>
      </c>
    </row>
    <row r="415" spans="1:8" ht="21">
      <c r="A415" s="147" t="s">
        <v>1760</v>
      </c>
      <c r="B415" s="147" t="s">
        <v>1</v>
      </c>
      <c r="C415" s="147" t="s">
        <v>3</v>
      </c>
      <c r="D415" s="147" t="s">
        <v>4</v>
      </c>
      <c r="E415" s="39" t="s">
        <v>1776</v>
      </c>
      <c r="F415" s="143"/>
      <c r="G415" s="143"/>
      <c r="H415" s="142"/>
    </row>
    <row r="416" spans="1:8">
      <c r="A416" s="142" t="s">
        <v>59</v>
      </c>
      <c r="B416" s="142" t="s">
        <v>41</v>
      </c>
      <c r="C416" s="142" t="s">
        <v>60</v>
      </c>
      <c r="D416" s="142" t="s">
        <v>61</v>
      </c>
      <c r="E416" s="143">
        <v>2350</v>
      </c>
      <c r="F416" s="143">
        <v>10000</v>
      </c>
      <c r="G416" s="143">
        <f>E417-F416</f>
        <v>12000</v>
      </c>
      <c r="H416" s="142"/>
    </row>
    <row r="417" spans="1:10">
      <c r="A417" s="142" t="s">
        <v>78</v>
      </c>
      <c r="B417" s="142" t="s">
        <v>79</v>
      </c>
      <c r="C417" s="142" t="s">
        <v>60</v>
      </c>
      <c r="D417" s="142" t="s">
        <v>80</v>
      </c>
      <c r="E417" s="143">
        <v>22000</v>
      </c>
      <c r="F417" s="143"/>
      <c r="G417" s="143"/>
      <c r="H417" s="142"/>
    </row>
    <row r="418" spans="1:10">
      <c r="A418" s="142" t="s">
        <v>722</v>
      </c>
      <c r="B418" s="142" t="s">
        <v>137</v>
      </c>
      <c r="C418" s="142" t="s">
        <v>60</v>
      </c>
      <c r="D418" s="142" t="s">
        <v>1757</v>
      </c>
      <c r="E418" s="143">
        <v>780</v>
      </c>
      <c r="F418" s="143"/>
      <c r="G418" s="143"/>
      <c r="H418" s="142"/>
    </row>
    <row r="419" spans="1:10">
      <c r="A419" s="142" t="s">
        <v>723</v>
      </c>
      <c r="B419" s="142" t="s">
        <v>724</v>
      </c>
      <c r="C419" s="142" t="s">
        <v>60</v>
      </c>
      <c r="D419" s="142" t="s">
        <v>1757</v>
      </c>
      <c r="E419" s="143">
        <v>140</v>
      </c>
      <c r="F419" s="143"/>
      <c r="G419" s="143"/>
      <c r="H419" s="142"/>
    </row>
    <row r="420" spans="1:10">
      <c r="A420" s="142" t="s">
        <v>756</v>
      </c>
      <c r="B420" s="142" t="s">
        <v>432</v>
      </c>
      <c r="C420" s="142" t="s">
        <v>757</v>
      </c>
      <c r="D420" s="142" t="s">
        <v>758</v>
      </c>
      <c r="E420" s="143">
        <v>480</v>
      </c>
      <c r="F420" s="143">
        <v>3000</v>
      </c>
      <c r="G420" s="143">
        <f t="shared" ref="G420:G429" si="7">E421-F420</f>
        <v>7560</v>
      </c>
      <c r="H420" s="142"/>
      <c r="I420" s="38" t="s">
        <v>1810</v>
      </c>
      <c r="J420" s="38">
        <v>34150</v>
      </c>
    </row>
    <row r="421" spans="1:10">
      <c r="A421" s="142" t="s">
        <v>1158</v>
      </c>
      <c r="B421" s="142" t="s">
        <v>1159</v>
      </c>
      <c r="C421" s="142" t="s">
        <v>1160</v>
      </c>
      <c r="D421" s="142" t="s">
        <v>1161</v>
      </c>
      <c r="E421" s="143">
        <v>10560</v>
      </c>
      <c r="F421" s="143">
        <v>50000</v>
      </c>
      <c r="G421" s="143">
        <f t="shared" si="7"/>
        <v>63490</v>
      </c>
      <c r="H421" s="142"/>
    </row>
    <row r="422" spans="1:10">
      <c r="A422" s="142" t="s">
        <v>1187</v>
      </c>
      <c r="B422" s="142" t="s">
        <v>1188</v>
      </c>
      <c r="C422" s="142" t="s">
        <v>1189</v>
      </c>
      <c r="D422" s="142" t="s">
        <v>1190</v>
      </c>
      <c r="E422" s="143">
        <f>79340+34150</f>
        <v>113490</v>
      </c>
      <c r="F422" s="143">
        <f>6000+15000</f>
        <v>21000</v>
      </c>
      <c r="G422" s="143">
        <f t="shared" si="7"/>
        <v>850</v>
      </c>
      <c r="H422" s="142"/>
    </row>
    <row r="423" spans="1:10">
      <c r="A423" s="142" t="s">
        <v>1193</v>
      </c>
      <c r="B423" s="142" t="s">
        <v>1194</v>
      </c>
      <c r="C423" s="142" t="s">
        <v>1195</v>
      </c>
      <c r="D423" s="142" t="s">
        <v>1757</v>
      </c>
      <c r="E423" s="143">
        <v>21850</v>
      </c>
      <c r="F423" s="143">
        <v>9000</v>
      </c>
      <c r="G423" s="143">
        <f t="shared" si="7"/>
        <v>12550</v>
      </c>
      <c r="H423" s="142"/>
    </row>
    <row r="424" spans="1:10">
      <c r="A424" s="142" t="s">
        <v>1200</v>
      </c>
      <c r="B424" s="142" t="s">
        <v>1201</v>
      </c>
      <c r="C424" s="142" t="s">
        <v>60</v>
      </c>
      <c r="D424" s="142" t="s">
        <v>1202</v>
      </c>
      <c r="E424" s="143">
        <f>14420+5830+1300</f>
        <v>21550</v>
      </c>
      <c r="F424" s="143">
        <v>25000</v>
      </c>
      <c r="G424" s="143">
        <f t="shared" si="7"/>
        <v>85600</v>
      </c>
      <c r="H424" s="142"/>
    </row>
    <row r="425" spans="1:10">
      <c r="A425" s="142" t="s">
        <v>1573</v>
      </c>
      <c r="B425" s="142" t="s">
        <v>1574</v>
      </c>
      <c r="C425" s="142" t="s">
        <v>1575</v>
      </c>
      <c r="D425" s="142" t="s">
        <v>1757</v>
      </c>
      <c r="E425" s="143">
        <v>110600</v>
      </c>
      <c r="F425" s="143">
        <v>200000</v>
      </c>
      <c r="G425" s="143">
        <f t="shared" si="7"/>
        <v>401280</v>
      </c>
      <c r="H425" s="142"/>
    </row>
    <row r="426" spans="1:10">
      <c r="A426" s="142" t="s">
        <v>1641</v>
      </c>
      <c r="B426" s="142" t="s">
        <v>1617</v>
      </c>
      <c r="C426" s="142" t="s">
        <v>1642</v>
      </c>
      <c r="D426" s="142" t="s">
        <v>1757</v>
      </c>
      <c r="E426" s="143">
        <f>562580+38700</f>
        <v>601280</v>
      </c>
      <c r="F426" s="143">
        <v>80000</v>
      </c>
      <c r="G426" s="143">
        <f t="shared" si="7"/>
        <v>91777</v>
      </c>
      <c r="H426" s="142"/>
    </row>
    <row r="427" spans="1:10">
      <c r="A427" s="142" t="s">
        <v>1688</v>
      </c>
      <c r="B427" s="142" t="s">
        <v>1689</v>
      </c>
      <c r="C427" s="142" t="s">
        <v>1690</v>
      </c>
      <c r="D427" s="142" t="s">
        <v>1691</v>
      </c>
      <c r="E427" s="143">
        <f>151577+20200</f>
        <v>171777</v>
      </c>
      <c r="F427" s="143">
        <v>200000</v>
      </c>
      <c r="G427" s="143">
        <f t="shared" si="7"/>
        <v>109381</v>
      </c>
      <c r="H427" s="142"/>
    </row>
    <row r="428" spans="1:10">
      <c r="A428" s="142" t="s">
        <v>1695</v>
      </c>
      <c r="B428" s="142" t="s">
        <v>1696</v>
      </c>
      <c r="C428" s="142" t="s">
        <v>1697</v>
      </c>
      <c r="D428" s="142" t="s">
        <v>1757</v>
      </c>
      <c r="E428" s="143">
        <v>309381</v>
      </c>
      <c r="F428" s="143">
        <v>8410</v>
      </c>
      <c r="G428" s="143">
        <f t="shared" si="7"/>
        <v>22590</v>
      </c>
      <c r="H428" s="142"/>
    </row>
    <row r="429" spans="1:10" ht="18" customHeight="1">
      <c r="A429" s="142" t="s">
        <v>503</v>
      </c>
      <c r="B429" s="142" t="s">
        <v>504</v>
      </c>
      <c r="C429" s="142" t="s">
        <v>505</v>
      </c>
      <c r="D429" s="142" t="s">
        <v>506</v>
      </c>
      <c r="E429" s="143">
        <v>31000</v>
      </c>
      <c r="F429" s="143">
        <v>11000</v>
      </c>
      <c r="G429" s="143">
        <f t="shared" si="7"/>
        <v>6800</v>
      </c>
      <c r="H429" s="142"/>
    </row>
    <row r="430" spans="1:10">
      <c r="A430" s="142" t="s">
        <v>522</v>
      </c>
      <c r="B430" s="142" t="s">
        <v>523</v>
      </c>
      <c r="C430" s="142" t="s">
        <v>524</v>
      </c>
      <c r="D430" s="142" t="s">
        <v>525</v>
      </c>
      <c r="E430" s="143">
        <v>17800</v>
      </c>
      <c r="F430" s="143"/>
      <c r="G430" s="143"/>
      <c r="H430" s="142"/>
    </row>
    <row r="431" spans="1:10">
      <c r="A431" s="142" t="s">
        <v>687</v>
      </c>
      <c r="B431" s="142" t="s">
        <v>688</v>
      </c>
      <c r="C431" s="142" t="s">
        <v>524</v>
      </c>
      <c r="D431" s="142" t="s">
        <v>689</v>
      </c>
      <c r="E431" s="143">
        <v>9210</v>
      </c>
      <c r="F431" s="143"/>
      <c r="G431" s="143"/>
      <c r="H431" s="142"/>
    </row>
    <row r="432" spans="1:10">
      <c r="A432" s="142" t="s">
        <v>715</v>
      </c>
      <c r="B432" s="142" t="s">
        <v>716</v>
      </c>
      <c r="C432" s="142" t="s">
        <v>717</v>
      </c>
      <c r="D432" s="142" t="s">
        <v>1757</v>
      </c>
      <c r="E432" s="143">
        <v>680</v>
      </c>
      <c r="F432" s="143"/>
      <c r="G432" s="143"/>
      <c r="H432" s="142"/>
    </row>
    <row r="433" spans="1:8">
      <c r="A433" s="142" t="s">
        <v>999</v>
      </c>
      <c r="B433" s="142" t="s">
        <v>6</v>
      </c>
      <c r="C433" s="142" t="s">
        <v>524</v>
      </c>
      <c r="D433" s="142" t="s">
        <v>1000</v>
      </c>
      <c r="E433" s="143">
        <v>7500</v>
      </c>
      <c r="F433" s="143"/>
      <c r="G433" s="143"/>
      <c r="H433" s="142"/>
    </row>
    <row r="434" spans="1:8">
      <c r="A434" s="142" t="s">
        <v>1001</v>
      </c>
      <c r="B434" s="142" t="s">
        <v>118</v>
      </c>
      <c r="C434" s="142" t="s">
        <v>524</v>
      </c>
      <c r="D434" s="142" t="s">
        <v>1757</v>
      </c>
      <c r="E434" s="143">
        <v>52150</v>
      </c>
      <c r="F434" s="143"/>
      <c r="G434" s="143"/>
      <c r="H434" s="142"/>
    </row>
    <row r="435" spans="1:8">
      <c r="A435" s="142" t="s">
        <v>1002</v>
      </c>
      <c r="B435" s="142" t="s">
        <v>1003</v>
      </c>
      <c r="C435" s="142" t="s">
        <v>524</v>
      </c>
      <c r="D435" s="142" t="s">
        <v>1757</v>
      </c>
      <c r="E435" s="143">
        <v>14850</v>
      </c>
      <c r="F435" s="143"/>
      <c r="G435" s="143"/>
      <c r="H435" s="142"/>
    </row>
    <row r="436" spans="1:8">
      <c r="A436" s="142" t="s">
        <v>1004</v>
      </c>
      <c r="B436" s="142" t="s">
        <v>345</v>
      </c>
      <c r="C436" s="142" t="s">
        <v>524</v>
      </c>
      <c r="D436" s="142" t="s">
        <v>1757</v>
      </c>
      <c r="E436" s="143">
        <v>8750</v>
      </c>
      <c r="F436" s="143">
        <v>4000</v>
      </c>
      <c r="G436" s="143">
        <f>E437-F436</f>
        <v>1270</v>
      </c>
      <c r="H436" s="142"/>
    </row>
    <row r="437" spans="1:8">
      <c r="A437" s="142" t="s">
        <v>1162</v>
      </c>
      <c r="B437" s="142" t="s">
        <v>1163</v>
      </c>
      <c r="C437" s="142" t="s">
        <v>524</v>
      </c>
      <c r="D437" s="142" t="s">
        <v>1164</v>
      </c>
      <c r="E437" s="143">
        <v>5270</v>
      </c>
      <c r="F437" s="143">
        <v>2000</v>
      </c>
      <c r="G437" s="143">
        <f>E438-F437</f>
        <v>1200</v>
      </c>
      <c r="H437" s="142"/>
    </row>
    <row r="438" spans="1:8">
      <c r="A438" s="142" t="s">
        <v>1171</v>
      </c>
      <c r="B438" s="142" t="s">
        <v>1172</v>
      </c>
      <c r="C438" s="142" t="s">
        <v>524</v>
      </c>
      <c r="D438" s="142" t="s">
        <v>1173</v>
      </c>
      <c r="E438" s="143">
        <v>3200</v>
      </c>
      <c r="F438" s="143">
        <v>70000</v>
      </c>
      <c r="G438" s="143">
        <f>E439-F438</f>
        <v>40000</v>
      </c>
      <c r="H438" s="142"/>
    </row>
    <row r="439" spans="1:8">
      <c r="A439" s="142" t="s">
        <v>70</v>
      </c>
      <c r="B439" s="142" t="s">
        <v>71</v>
      </c>
      <c r="C439" s="142" t="s">
        <v>72</v>
      </c>
      <c r="D439" s="142" t="s">
        <v>73</v>
      </c>
      <c r="E439" s="143">
        <v>110000</v>
      </c>
      <c r="F439" s="143"/>
      <c r="G439" s="143"/>
      <c r="H439" s="142"/>
    </row>
    <row r="440" spans="1:8">
      <c r="A440" s="142" t="s">
        <v>91</v>
      </c>
      <c r="B440" s="142" t="s">
        <v>41</v>
      </c>
      <c r="C440" s="142" t="s">
        <v>72</v>
      </c>
      <c r="D440" s="142" t="s">
        <v>92</v>
      </c>
      <c r="E440" s="143">
        <v>500</v>
      </c>
      <c r="F440" s="143">
        <v>10000</v>
      </c>
      <c r="G440" s="143">
        <f>E441-F440</f>
        <v>14000</v>
      </c>
      <c r="H440" s="142"/>
    </row>
    <row r="441" spans="1:8">
      <c r="A441" s="142" t="s">
        <v>96</v>
      </c>
      <c r="B441" s="142" t="s">
        <v>97</v>
      </c>
      <c r="C441" s="142" t="s">
        <v>72</v>
      </c>
      <c r="D441" s="142" t="s">
        <v>98</v>
      </c>
      <c r="E441" s="143">
        <v>24000</v>
      </c>
      <c r="F441" s="143">
        <v>10000</v>
      </c>
      <c r="G441" s="143">
        <f>E442-F441</f>
        <v>1000</v>
      </c>
      <c r="H441" s="142"/>
    </row>
    <row r="442" spans="1:8">
      <c r="A442" s="142" t="s">
        <v>102</v>
      </c>
      <c r="B442" s="142" t="s">
        <v>103</v>
      </c>
      <c r="C442" s="142" t="s">
        <v>72</v>
      </c>
      <c r="D442" s="142" t="s">
        <v>1757</v>
      </c>
      <c r="E442" s="143">
        <v>11000</v>
      </c>
      <c r="F442" s="143"/>
      <c r="G442" s="143"/>
      <c r="H442" s="142"/>
    </row>
    <row r="443" spans="1:8">
      <c r="A443" s="142" t="s">
        <v>761</v>
      </c>
      <c r="B443" s="142" t="s">
        <v>762</v>
      </c>
      <c r="C443" s="142" t="s">
        <v>72</v>
      </c>
      <c r="D443" s="142" t="s">
        <v>763</v>
      </c>
      <c r="E443" s="143">
        <v>24555</v>
      </c>
      <c r="F443" s="143"/>
      <c r="G443" s="143"/>
      <c r="H443" s="142"/>
    </row>
    <row r="444" spans="1:8">
      <c r="A444" s="142" t="s">
        <v>494</v>
      </c>
      <c r="B444" s="142" t="s">
        <v>495</v>
      </c>
      <c r="C444" s="142" t="s">
        <v>496</v>
      </c>
      <c r="D444" s="142" t="s">
        <v>497</v>
      </c>
      <c r="E444" s="143">
        <v>750</v>
      </c>
      <c r="F444" s="143"/>
      <c r="G444" s="143"/>
      <c r="H444" s="142"/>
    </row>
    <row r="445" spans="1:8">
      <c r="A445" s="142" t="s">
        <v>726</v>
      </c>
      <c r="B445" s="142" t="s">
        <v>727</v>
      </c>
      <c r="C445" s="142" t="s">
        <v>496</v>
      </c>
      <c r="D445" s="142" t="s">
        <v>728</v>
      </c>
      <c r="E445" s="143">
        <v>7530</v>
      </c>
      <c r="F445" s="143"/>
      <c r="G445" s="143"/>
      <c r="H445" s="142"/>
    </row>
    <row r="446" spans="1:8">
      <c r="A446" s="142" t="s">
        <v>729</v>
      </c>
      <c r="B446" s="142" t="s">
        <v>161</v>
      </c>
      <c r="C446" s="142" t="s">
        <v>496</v>
      </c>
      <c r="D446" s="142" t="s">
        <v>1757</v>
      </c>
      <c r="E446" s="143">
        <v>1920</v>
      </c>
      <c r="F446" s="143">
        <v>80000</v>
      </c>
      <c r="G446" s="143">
        <f>E447-F446</f>
        <v>47740</v>
      </c>
      <c r="H446" s="142"/>
    </row>
    <row r="447" spans="1:8">
      <c r="A447" s="142" t="s">
        <v>1531</v>
      </c>
      <c r="B447" s="142" t="s">
        <v>1532</v>
      </c>
      <c r="C447" s="142" t="s">
        <v>496</v>
      </c>
      <c r="D447" s="142" t="s">
        <v>1757</v>
      </c>
      <c r="E447" s="143">
        <v>127740</v>
      </c>
      <c r="F447" s="143"/>
      <c r="G447" s="143"/>
      <c r="H447" s="142"/>
    </row>
    <row r="448" spans="1:8">
      <c r="A448" s="164" t="s">
        <v>2018</v>
      </c>
      <c r="B448" s="142" t="s">
        <v>2019</v>
      </c>
      <c r="C448" s="142" t="s">
        <v>2020</v>
      </c>
      <c r="D448" s="142"/>
      <c r="E448" s="143">
        <f>8300</f>
        <v>8300</v>
      </c>
      <c r="F448" s="143"/>
      <c r="G448" s="143"/>
      <c r="H448" s="142"/>
    </row>
    <row r="449" spans="1:9">
      <c r="A449" s="142" t="s">
        <v>2030</v>
      </c>
      <c r="B449" s="142" t="s">
        <v>2031</v>
      </c>
      <c r="C449" s="142" t="s">
        <v>2032</v>
      </c>
      <c r="D449" s="102">
        <v>1717074200</v>
      </c>
      <c r="E449" s="103">
        <f>3330-390</f>
        <v>2940</v>
      </c>
      <c r="F449" s="132"/>
      <c r="G449" s="132"/>
      <c r="H449" s="146"/>
    </row>
    <row r="450" spans="1:9" s="175" customFormat="1" ht="17.25" customHeight="1">
      <c r="A450" s="144" t="s">
        <v>2054</v>
      </c>
      <c r="B450" s="145" t="s">
        <v>2055</v>
      </c>
      <c r="C450" s="145" t="s">
        <v>524</v>
      </c>
      <c r="D450" s="137">
        <v>1792831601</v>
      </c>
      <c r="E450" s="138">
        <v>150</v>
      </c>
    </row>
    <row r="451" spans="1:9" s="40" customFormat="1" ht="21">
      <c r="A451" s="1" t="s">
        <v>2101</v>
      </c>
      <c r="B451" s="1" t="s">
        <v>2106</v>
      </c>
      <c r="C451" s="1" t="s">
        <v>524</v>
      </c>
      <c r="D451" s="1" t="s">
        <v>2107</v>
      </c>
      <c r="E451" s="177">
        <v>5000</v>
      </c>
      <c r="F451" s="118"/>
      <c r="G451" s="118"/>
      <c r="H451" s="119"/>
    </row>
    <row r="452" spans="1:9" ht="21">
      <c r="A452" s="117" t="s">
        <v>992</v>
      </c>
      <c r="B452" s="118"/>
      <c r="C452" s="118"/>
      <c r="D452" s="118"/>
      <c r="E452" s="118"/>
      <c r="F452" s="39" t="s">
        <v>1727</v>
      </c>
      <c r="G452" s="39" t="s">
        <v>1728</v>
      </c>
      <c r="H452" s="147" t="s">
        <v>1784</v>
      </c>
    </row>
    <row r="453" spans="1:9" ht="21">
      <c r="A453" s="147" t="s">
        <v>1760</v>
      </c>
      <c r="B453" s="147" t="s">
        <v>1</v>
      </c>
      <c r="C453" s="147" t="s">
        <v>3</v>
      </c>
      <c r="D453" s="147" t="s">
        <v>4</v>
      </c>
      <c r="E453" s="39" t="s">
        <v>1776</v>
      </c>
      <c r="F453" s="143"/>
      <c r="G453" s="143">
        <f>E454-F453</f>
        <v>500</v>
      </c>
      <c r="H453" s="142"/>
    </row>
    <row r="454" spans="1:9">
      <c r="A454" s="142" t="s">
        <v>759</v>
      </c>
      <c r="B454" s="142" t="s">
        <v>760</v>
      </c>
      <c r="C454" s="142" t="s">
        <v>992</v>
      </c>
      <c r="D454" s="142" t="s">
        <v>1757</v>
      </c>
      <c r="E454" s="143">
        <v>500</v>
      </c>
      <c r="F454" s="143">
        <v>7000</v>
      </c>
      <c r="G454" s="143">
        <f>E455-F454</f>
        <v>500</v>
      </c>
      <c r="H454" s="142"/>
      <c r="I454" s="60">
        <v>45868</v>
      </c>
    </row>
    <row r="455" spans="1:9">
      <c r="A455" s="142" t="s">
        <v>972</v>
      </c>
      <c r="B455" s="142" t="s">
        <v>973</v>
      </c>
      <c r="C455" s="142" t="s">
        <v>1751</v>
      </c>
      <c r="D455" s="142" t="s">
        <v>1757</v>
      </c>
      <c r="E455" s="143">
        <v>7500</v>
      </c>
      <c r="F455" s="143">
        <v>9000</v>
      </c>
      <c r="G455" s="143">
        <f>E456-F455</f>
        <v>7010</v>
      </c>
      <c r="H455" s="142"/>
    </row>
    <row r="456" spans="1:9">
      <c r="A456" s="142" t="s">
        <v>991</v>
      </c>
      <c r="B456" s="142" t="s">
        <v>109</v>
      </c>
      <c r="C456" s="142" t="s">
        <v>992</v>
      </c>
      <c r="D456" s="142" t="s">
        <v>1757</v>
      </c>
      <c r="E456" s="143">
        <v>16010</v>
      </c>
      <c r="F456" s="143">
        <f>15000+10000</f>
        <v>25000</v>
      </c>
      <c r="G456" s="143">
        <f>E457-F456</f>
        <v>5410</v>
      </c>
      <c r="H456" s="142"/>
    </row>
    <row r="457" spans="1:9">
      <c r="A457" s="142" t="s">
        <v>1186</v>
      </c>
      <c r="B457" s="142" t="s">
        <v>618</v>
      </c>
      <c r="C457" s="142" t="s">
        <v>992</v>
      </c>
      <c r="D457" s="142" t="s">
        <v>1757</v>
      </c>
      <c r="E457" s="143">
        <v>30410</v>
      </c>
      <c r="F457" s="143"/>
      <c r="G457" s="143"/>
      <c r="H457" s="142"/>
    </row>
    <row r="458" spans="1:9">
      <c r="A458" s="142" t="s">
        <v>1510</v>
      </c>
      <c r="B458" s="142" t="s">
        <v>1511</v>
      </c>
      <c r="C458" s="142" t="s">
        <v>992</v>
      </c>
      <c r="D458" s="142" t="s">
        <v>1512</v>
      </c>
      <c r="E458" s="143">
        <v>76000</v>
      </c>
      <c r="F458" s="143"/>
      <c r="G458" s="143"/>
      <c r="H458" s="142"/>
    </row>
    <row r="459" spans="1:9">
      <c r="A459" s="142"/>
      <c r="B459" s="142"/>
      <c r="C459" s="142"/>
      <c r="D459" s="142"/>
      <c r="E459" s="143"/>
      <c r="F459" s="143"/>
      <c r="G459" s="143"/>
      <c r="H459" s="142"/>
    </row>
    <row r="460" spans="1:9" s="40" customFormat="1" ht="21">
      <c r="A460" s="142"/>
      <c r="B460" s="142"/>
      <c r="C460" s="142"/>
      <c r="D460" s="142"/>
      <c r="E460" s="143"/>
      <c r="F460" s="112"/>
      <c r="G460" s="112"/>
      <c r="H460" s="113"/>
    </row>
    <row r="461" spans="1:9" ht="21">
      <c r="A461" s="111" t="s">
        <v>190</v>
      </c>
      <c r="B461" s="112"/>
      <c r="C461" s="112"/>
      <c r="D461" s="112"/>
      <c r="E461" s="112"/>
      <c r="F461" s="39" t="s">
        <v>1727</v>
      </c>
      <c r="G461" s="39" t="s">
        <v>1728</v>
      </c>
      <c r="H461" s="147" t="s">
        <v>1784</v>
      </c>
    </row>
    <row r="462" spans="1:9" ht="21">
      <c r="A462" s="147" t="s">
        <v>1760</v>
      </c>
      <c r="B462" s="147" t="s">
        <v>1</v>
      </c>
      <c r="C462" s="147" t="s">
        <v>3</v>
      </c>
      <c r="D462" s="147" t="s">
        <v>4</v>
      </c>
      <c r="E462" s="39" t="s">
        <v>1776</v>
      </c>
      <c r="F462" s="143"/>
      <c r="G462" s="143"/>
      <c r="H462" s="142"/>
    </row>
    <row r="463" spans="1:9">
      <c r="A463" s="142" t="s">
        <v>36</v>
      </c>
      <c r="B463" s="142" t="s">
        <v>37</v>
      </c>
      <c r="C463" s="142" t="s">
        <v>38</v>
      </c>
      <c r="D463" s="142" t="s">
        <v>39</v>
      </c>
      <c r="E463" s="143">
        <v>1320</v>
      </c>
      <c r="F463" s="143">
        <v>6820</v>
      </c>
      <c r="G463" s="143">
        <f>E464-F463</f>
        <v>26500</v>
      </c>
      <c r="H463" s="142"/>
    </row>
    <row r="464" spans="1:9">
      <c r="A464" s="142" t="s">
        <v>52</v>
      </c>
      <c r="B464" s="142" t="s">
        <v>53</v>
      </c>
      <c r="C464" s="142" t="s">
        <v>38</v>
      </c>
      <c r="D464" s="142" t="s">
        <v>54</v>
      </c>
      <c r="E464" s="143">
        <v>33320</v>
      </c>
      <c r="F464" s="143"/>
      <c r="G464" s="143"/>
      <c r="H464" s="142"/>
    </row>
    <row r="465" spans="1:8">
      <c r="A465" s="142" t="s">
        <v>55</v>
      </c>
      <c r="B465" s="142" t="s">
        <v>56</v>
      </c>
      <c r="C465" s="142" t="s">
        <v>57</v>
      </c>
      <c r="D465" s="142" t="s">
        <v>58</v>
      </c>
      <c r="E465" s="143">
        <v>1000</v>
      </c>
      <c r="F465" s="143"/>
      <c r="G465" s="143"/>
      <c r="H465" s="142"/>
    </row>
    <row r="466" spans="1:8">
      <c r="A466" s="142" t="s">
        <v>93</v>
      </c>
      <c r="B466" s="142" t="s">
        <v>94</v>
      </c>
      <c r="C466" s="142" t="s">
        <v>38</v>
      </c>
      <c r="D466" s="142" t="s">
        <v>95</v>
      </c>
      <c r="E466" s="143">
        <v>23000</v>
      </c>
      <c r="F466" s="143"/>
      <c r="G466" s="143"/>
      <c r="H466" s="142"/>
    </row>
    <row r="467" spans="1:8">
      <c r="A467" s="142" t="s">
        <v>188</v>
      </c>
      <c r="B467" s="142" t="s">
        <v>189</v>
      </c>
      <c r="C467" s="142" t="s">
        <v>190</v>
      </c>
      <c r="D467" s="142" t="s">
        <v>191</v>
      </c>
      <c r="E467" s="143">
        <v>22000</v>
      </c>
      <c r="F467" s="143">
        <v>18000</v>
      </c>
      <c r="G467" s="143">
        <f>E468-F467</f>
        <v>12000</v>
      </c>
      <c r="H467" s="142"/>
    </row>
    <row r="468" spans="1:8">
      <c r="A468" s="142" t="s">
        <v>219</v>
      </c>
      <c r="B468" s="142" t="s">
        <v>220</v>
      </c>
      <c r="C468" s="142" t="s">
        <v>38</v>
      </c>
      <c r="D468" s="142" t="s">
        <v>1757</v>
      </c>
      <c r="E468" s="143">
        <v>30000</v>
      </c>
      <c r="F468" s="143"/>
      <c r="G468" s="143"/>
      <c r="H468" s="142"/>
    </row>
    <row r="469" spans="1:8">
      <c r="A469" s="142" t="s">
        <v>293</v>
      </c>
      <c r="B469" s="142" t="s">
        <v>294</v>
      </c>
      <c r="C469" s="142" t="s">
        <v>190</v>
      </c>
      <c r="D469" s="142" t="s">
        <v>1757</v>
      </c>
      <c r="E469" s="143">
        <v>11000</v>
      </c>
      <c r="F469" s="143"/>
      <c r="G469" s="143"/>
      <c r="H469" s="142"/>
    </row>
    <row r="470" spans="1:8">
      <c r="A470" s="142" t="s">
        <v>299</v>
      </c>
      <c r="B470" s="142" t="s">
        <v>300</v>
      </c>
      <c r="C470" s="142" t="s">
        <v>301</v>
      </c>
      <c r="D470" s="142" t="s">
        <v>1757</v>
      </c>
      <c r="E470" s="143">
        <v>16000</v>
      </c>
      <c r="F470" s="143"/>
      <c r="G470" s="143"/>
      <c r="H470" s="142"/>
    </row>
    <row r="471" spans="1:8">
      <c r="A471" s="142" t="s">
        <v>342</v>
      </c>
      <c r="B471" s="142" t="s">
        <v>343</v>
      </c>
      <c r="C471" s="142" t="s">
        <v>190</v>
      </c>
      <c r="D471" s="142" t="s">
        <v>1757</v>
      </c>
      <c r="E471" s="143">
        <v>16590</v>
      </c>
      <c r="F471" s="143">
        <v>20000</v>
      </c>
      <c r="G471" s="143">
        <f>E472-F471</f>
        <v>55650</v>
      </c>
      <c r="H471" s="142"/>
    </row>
    <row r="472" spans="1:8">
      <c r="A472" s="142" t="s">
        <v>380</v>
      </c>
      <c r="B472" s="142" t="s">
        <v>381</v>
      </c>
      <c r="C472" s="142" t="s">
        <v>382</v>
      </c>
      <c r="D472" s="142" t="s">
        <v>383</v>
      </c>
      <c r="E472" s="143">
        <v>75650</v>
      </c>
      <c r="F472" s="143"/>
      <c r="G472" s="143"/>
      <c r="H472" s="142"/>
    </row>
    <row r="473" spans="1:8">
      <c r="A473" s="142" t="s">
        <v>409</v>
      </c>
      <c r="B473" s="142" t="s">
        <v>410</v>
      </c>
      <c r="C473" s="142" t="s">
        <v>190</v>
      </c>
      <c r="D473" s="142" t="s">
        <v>1757</v>
      </c>
      <c r="E473" s="143">
        <v>44000</v>
      </c>
      <c r="F473" s="143"/>
      <c r="G473" s="143"/>
      <c r="H473" s="142"/>
    </row>
    <row r="474" spans="1:8">
      <c r="A474" s="142" t="s">
        <v>448</v>
      </c>
      <c r="B474" s="142" t="s">
        <v>449</v>
      </c>
      <c r="C474" s="142" t="s">
        <v>190</v>
      </c>
      <c r="D474" s="142" t="s">
        <v>1757</v>
      </c>
      <c r="E474" s="143">
        <v>20000</v>
      </c>
      <c r="F474" s="143"/>
      <c r="G474" s="143"/>
      <c r="H474" s="142"/>
    </row>
    <row r="475" spans="1:8">
      <c r="A475" s="142" t="s">
        <v>453</v>
      </c>
      <c r="B475" s="142" t="s">
        <v>345</v>
      </c>
      <c r="C475" s="142" t="s">
        <v>190</v>
      </c>
      <c r="D475" s="142" t="s">
        <v>1757</v>
      </c>
      <c r="E475" s="143">
        <v>5700</v>
      </c>
      <c r="F475" s="143"/>
      <c r="G475" s="143"/>
      <c r="H475" s="142"/>
    </row>
    <row r="476" spans="1:8">
      <c r="A476" s="142" t="s">
        <v>483</v>
      </c>
      <c r="B476" s="142" t="s">
        <v>484</v>
      </c>
      <c r="C476" s="142" t="s">
        <v>301</v>
      </c>
      <c r="D476" s="142" t="s">
        <v>485</v>
      </c>
      <c r="E476" s="143">
        <v>10000</v>
      </c>
      <c r="F476" s="143">
        <v>9000</v>
      </c>
      <c r="G476" s="143">
        <f>E477-F476</f>
        <v>8020</v>
      </c>
      <c r="H476" s="142"/>
    </row>
    <row r="477" spans="1:8">
      <c r="A477" s="142" t="s">
        <v>486</v>
      </c>
      <c r="B477" s="142" t="s">
        <v>487</v>
      </c>
      <c r="C477" s="142" t="s">
        <v>190</v>
      </c>
      <c r="D477" s="142" t="s">
        <v>1757</v>
      </c>
      <c r="E477" s="143">
        <v>17020</v>
      </c>
      <c r="F477" s="143"/>
      <c r="G477" s="143"/>
      <c r="H477" s="142"/>
    </row>
    <row r="478" spans="1:8">
      <c r="A478" s="142" t="s">
        <v>498</v>
      </c>
      <c r="B478" s="142" t="s">
        <v>161</v>
      </c>
      <c r="C478" s="142" t="s">
        <v>499</v>
      </c>
      <c r="D478" s="142" t="s">
        <v>500</v>
      </c>
      <c r="E478" s="143">
        <v>10310</v>
      </c>
      <c r="F478" s="143"/>
      <c r="G478" s="143"/>
      <c r="H478" s="142"/>
    </row>
    <row r="479" spans="1:8">
      <c r="A479" s="142" t="s">
        <v>541</v>
      </c>
      <c r="B479" s="142" t="s">
        <v>542</v>
      </c>
      <c r="C479" s="142" t="s">
        <v>190</v>
      </c>
      <c r="D479" s="142" t="s">
        <v>1757</v>
      </c>
      <c r="E479" s="143">
        <v>36900</v>
      </c>
      <c r="F479" s="143"/>
      <c r="G479" s="143"/>
      <c r="H479" s="142"/>
    </row>
    <row r="480" spans="1:8">
      <c r="A480" s="142" t="s">
        <v>556</v>
      </c>
      <c r="B480" s="142" t="s">
        <v>557</v>
      </c>
      <c r="C480" s="142" t="s">
        <v>382</v>
      </c>
      <c r="D480" s="142" t="s">
        <v>1757</v>
      </c>
      <c r="E480" s="143">
        <v>6500</v>
      </c>
      <c r="F480" s="143"/>
      <c r="G480" s="143"/>
      <c r="H480" s="142"/>
    </row>
    <row r="481" spans="1:8">
      <c r="A481" s="142" t="s">
        <v>570</v>
      </c>
      <c r="B481" s="142" t="s">
        <v>571</v>
      </c>
      <c r="C481" s="142" t="s">
        <v>190</v>
      </c>
      <c r="D481" s="142" t="s">
        <v>1757</v>
      </c>
      <c r="E481" s="143">
        <v>3000</v>
      </c>
      <c r="F481" s="143"/>
      <c r="G481" s="143"/>
      <c r="H481" s="142"/>
    </row>
    <row r="482" spans="1:8">
      <c r="A482" s="142" t="s">
        <v>579</v>
      </c>
      <c r="B482" s="142" t="s">
        <v>580</v>
      </c>
      <c r="C482" s="142" t="s">
        <v>190</v>
      </c>
      <c r="D482" s="142" t="s">
        <v>581</v>
      </c>
      <c r="E482" s="143">
        <v>40000</v>
      </c>
      <c r="F482" s="143">
        <v>50000</v>
      </c>
      <c r="G482" s="143">
        <f>E483-F482</f>
        <v>58495</v>
      </c>
      <c r="H482" s="142"/>
    </row>
    <row r="483" spans="1:8" s="161" customFormat="1">
      <c r="A483" s="142" t="s">
        <v>606</v>
      </c>
      <c r="B483" s="142" t="s">
        <v>607</v>
      </c>
      <c r="C483" s="142" t="s">
        <v>190</v>
      </c>
      <c r="D483" s="142" t="s">
        <v>608</v>
      </c>
      <c r="E483" s="143">
        <v>108495</v>
      </c>
      <c r="F483" s="160">
        <v>20000</v>
      </c>
      <c r="G483" s="160">
        <f>E484-F483</f>
        <v>19100</v>
      </c>
      <c r="H483" s="159"/>
    </row>
    <row r="484" spans="1:8">
      <c r="A484" s="159" t="s">
        <v>621</v>
      </c>
      <c r="B484" s="159" t="s">
        <v>432</v>
      </c>
      <c r="C484" s="159" t="s">
        <v>38</v>
      </c>
      <c r="D484" s="159" t="s">
        <v>1757</v>
      </c>
      <c r="E484" s="160">
        <v>39100</v>
      </c>
      <c r="F484" s="143"/>
      <c r="G484" s="143"/>
      <c r="H484" s="142"/>
    </row>
    <row r="485" spans="1:8">
      <c r="A485" s="142" t="s">
        <v>632</v>
      </c>
      <c r="B485" s="142" t="s">
        <v>633</v>
      </c>
      <c r="C485" s="142" t="s">
        <v>190</v>
      </c>
      <c r="D485" s="142" t="s">
        <v>1757</v>
      </c>
      <c r="E485" s="143">
        <v>22000</v>
      </c>
      <c r="F485" s="143">
        <f>30000+20000</f>
        <v>50000</v>
      </c>
      <c r="G485" s="143">
        <f>E486-F485</f>
        <v>35405</v>
      </c>
      <c r="H485" s="142"/>
    </row>
    <row r="486" spans="1:8">
      <c r="A486" s="142" t="s">
        <v>700</v>
      </c>
      <c r="B486" s="142" t="s">
        <v>701</v>
      </c>
      <c r="C486" s="142" t="s">
        <v>190</v>
      </c>
      <c r="D486" s="142" t="s">
        <v>1757</v>
      </c>
      <c r="E486" s="143">
        <v>85405</v>
      </c>
      <c r="F486" s="143">
        <v>5000</v>
      </c>
      <c r="G486" s="143">
        <f>E487-F486</f>
        <v>15500</v>
      </c>
      <c r="H486" s="142"/>
    </row>
    <row r="487" spans="1:8">
      <c r="A487" s="142" t="s">
        <v>704</v>
      </c>
      <c r="B487" s="142" t="s">
        <v>705</v>
      </c>
      <c r="C487" s="142" t="s">
        <v>301</v>
      </c>
      <c r="D487" s="142" t="s">
        <v>1757</v>
      </c>
      <c r="E487" s="143">
        <v>20500</v>
      </c>
      <c r="F487" s="143">
        <v>30000</v>
      </c>
      <c r="G487" s="143">
        <f>E488-F487</f>
        <v>70000</v>
      </c>
      <c r="H487" s="142"/>
    </row>
    <row r="488" spans="1:8">
      <c r="A488" s="142" t="s">
        <v>706</v>
      </c>
      <c r="B488" s="142" t="s">
        <v>707</v>
      </c>
      <c r="C488" s="142" t="s">
        <v>301</v>
      </c>
      <c r="D488" s="142" t="s">
        <v>1757</v>
      </c>
      <c r="E488" s="143">
        <v>100000</v>
      </c>
      <c r="F488" s="143"/>
      <c r="G488" s="143"/>
      <c r="H488" s="142"/>
    </row>
    <row r="489" spans="1:8">
      <c r="A489" s="142" t="s">
        <v>718</v>
      </c>
      <c r="B489" s="142" t="s">
        <v>719</v>
      </c>
      <c r="C489" s="142" t="s">
        <v>382</v>
      </c>
      <c r="D489" s="142" t="s">
        <v>1757</v>
      </c>
      <c r="E489" s="143">
        <v>300</v>
      </c>
      <c r="F489" s="143"/>
      <c r="G489" s="143"/>
      <c r="H489" s="142"/>
    </row>
    <row r="490" spans="1:8">
      <c r="A490" s="142" t="s">
        <v>742</v>
      </c>
      <c r="B490" s="142" t="s">
        <v>743</v>
      </c>
      <c r="C490" s="142" t="s">
        <v>190</v>
      </c>
      <c r="D490" s="142" t="s">
        <v>1757</v>
      </c>
      <c r="E490" s="143">
        <v>6500</v>
      </c>
      <c r="F490" s="143"/>
      <c r="G490" s="143"/>
      <c r="H490" s="142"/>
    </row>
    <row r="491" spans="1:8">
      <c r="A491" s="142" t="s">
        <v>746</v>
      </c>
      <c r="B491" s="142" t="s">
        <v>747</v>
      </c>
      <c r="C491" s="142" t="s">
        <v>57</v>
      </c>
      <c r="D491" s="142" t="s">
        <v>1757</v>
      </c>
      <c r="E491" s="143">
        <v>3200</v>
      </c>
      <c r="F491" s="143"/>
      <c r="G491" s="143"/>
      <c r="H491" s="142"/>
    </row>
    <row r="492" spans="1:8">
      <c r="A492" s="142" t="s">
        <v>751</v>
      </c>
      <c r="B492" s="142" t="s">
        <v>752</v>
      </c>
      <c r="C492" s="142" t="s">
        <v>38</v>
      </c>
      <c r="D492" s="142" t="s">
        <v>1757</v>
      </c>
      <c r="E492" s="143">
        <v>240</v>
      </c>
      <c r="F492" s="143"/>
      <c r="G492" s="143"/>
      <c r="H492" s="142"/>
    </row>
    <row r="493" spans="1:8">
      <c r="A493" s="142" t="s">
        <v>753</v>
      </c>
      <c r="B493" s="142" t="s">
        <v>754</v>
      </c>
      <c r="C493" s="142" t="s">
        <v>190</v>
      </c>
      <c r="D493" s="142" t="s">
        <v>1757</v>
      </c>
      <c r="E493" s="143">
        <v>960</v>
      </c>
      <c r="F493" s="157"/>
      <c r="G493" s="157">
        <f t="shared" ref="G493:G507" si="8">E494-F493</f>
        <v>210</v>
      </c>
      <c r="H493" s="156"/>
    </row>
    <row r="494" spans="1:8">
      <c r="A494" s="156" t="s">
        <v>823</v>
      </c>
      <c r="B494" s="156" t="s">
        <v>824</v>
      </c>
      <c r="C494" s="156" t="s">
        <v>301</v>
      </c>
      <c r="D494" s="156" t="s">
        <v>1757</v>
      </c>
      <c r="E494" s="157">
        <v>210</v>
      </c>
      <c r="F494" s="143"/>
      <c r="G494" s="143">
        <f t="shared" si="8"/>
        <v>740</v>
      </c>
      <c r="H494" s="142"/>
    </row>
    <row r="495" spans="1:8">
      <c r="A495" s="142" t="s">
        <v>825</v>
      </c>
      <c r="B495" s="142" t="s">
        <v>826</v>
      </c>
      <c r="C495" s="142" t="s">
        <v>827</v>
      </c>
      <c r="D495" s="142" t="s">
        <v>1757</v>
      </c>
      <c r="E495" s="143">
        <v>740</v>
      </c>
      <c r="F495" s="143"/>
      <c r="G495" s="143">
        <f t="shared" si="8"/>
        <v>1200</v>
      </c>
      <c r="H495" s="142"/>
    </row>
    <row r="496" spans="1:8">
      <c r="A496" s="142" t="s">
        <v>828</v>
      </c>
      <c r="B496" s="142" t="s">
        <v>829</v>
      </c>
      <c r="C496" s="142" t="s">
        <v>190</v>
      </c>
      <c r="D496" s="142" t="s">
        <v>1757</v>
      </c>
      <c r="E496" s="143">
        <v>1200</v>
      </c>
      <c r="F496" s="143"/>
      <c r="G496" s="143">
        <f t="shared" si="8"/>
        <v>14370</v>
      </c>
      <c r="H496" s="142"/>
    </row>
    <row r="497" spans="1:8">
      <c r="A497" s="142" t="s">
        <v>867</v>
      </c>
      <c r="B497" s="142" t="s">
        <v>868</v>
      </c>
      <c r="C497" s="142" t="s">
        <v>38</v>
      </c>
      <c r="D497" s="142" t="s">
        <v>869</v>
      </c>
      <c r="E497" s="143">
        <v>14370</v>
      </c>
      <c r="F497" s="143"/>
      <c r="G497" s="143">
        <f t="shared" si="8"/>
        <v>152650</v>
      </c>
      <c r="H497" s="142"/>
    </row>
    <row r="498" spans="1:8">
      <c r="A498" s="142" t="s">
        <v>905</v>
      </c>
      <c r="B498" s="142" t="s">
        <v>906</v>
      </c>
      <c r="C498" s="142" t="s">
        <v>190</v>
      </c>
      <c r="D498" s="142" t="s">
        <v>1757</v>
      </c>
      <c r="E498" s="143">
        <v>152650</v>
      </c>
      <c r="F498" s="143">
        <v>10000</v>
      </c>
      <c r="G498" s="143">
        <f t="shared" si="8"/>
        <v>17000</v>
      </c>
      <c r="H498" s="142"/>
    </row>
    <row r="499" spans="1:8">
      <c r="A499" s="142" t="s">
        <v>912</v>
      </c>
      <c r="B499" s="142" t="s">
        <v>913</v>
      </c>
      <c r="C499" s="142" t="s">
        <v>190</v>
      </c>
      <c r="D499" s="142" t="s">
        <v>1757</v>
      </c>
      <c r="E499" s="143">
        <v>27000</v>
      </c>
      <c r="F499" s="143"/>
      <c r="G499" s="143">
        <f t="shared" si="8"/>
        <v>7240</v>
      </c>
      <c r="H499" s="142"/>
    </row>
    <row r="500" spans="1:8">
      <c r="A500" s="142" t="s">
        <v>925</v>
      </c>
      <c r="B500" s="142" t="s">
        <v>926</v>
      </c>
      <c r="C500" s="142" t="s">
        <v>190</v>
      </c>
      <c r="D500" s="142" t="s">
        <v>1757</v>
      </c>
      <c r="E500" s="143">
        <v>7240</v>
      </c>
      <c r="F500" s="143"/>
      <c r="G500" s="143">
        <f t="shared" si="8"/>
        <v>16500</v>
      </c>
      <c r="H500" s="142"/>
    </row>
    <row r="501" spans="1:8">
      <c r="A501" s="142" t="s">
        <v>927</v>
      </c>
      <c r="B501" s="142" t="s">
        <v>928</v>
      </c>
      <c r="C501" s="142" t="s">
        <v>190</v>
      </c>
      <c r="D501" s="142" t="s">
        <v>1757</v>
      </c>
      <c r="E501" s="143">
        <v>16500</v>
      </c>
      <c r="F501" s="143"/>
      <c r="G501" s="143">
        <f t="shared" si="8"/>
        <v>2650</v>
      </c>
      <c r="H501" s="142"/>
    </row>
    <row r="502" spans="1:8">
      <c r="A502" s="142" t="s">
        <v>966</v>
      </c>
      <c r="B502" s="142" t="s">
        <v>967</v>
      </c>
      <c r="C502" s="142" t="s">
        <v>301</v>
      </c>
      <c r="D502" s="142" t="s">
        <v>1757</v>
      </c>
      <c r="E502" s="143">
        <v>2650</v>
      </c>
      <c r="F502" s="157">
        <v>17215</v>
      </c>
      <c r="G502" s="157">
        <f t="shared" si="8"/>
        <v>0</v>
      </c>
      <c r="H502" s="156"/>
    </row>
    <row r="503" spans="1:8">
      <c r="A503" s="156" t="s">
        <v>968</v>
      </c>
      <c r="B503" s="156" t="s">
        <v>532</v>
      </c>
      <c r="C503" s="156" t="s">
        <v>57</v>
      </c>
      <c r="D503" s="156" t="s">
        <v>1757</v>
      </c>
      <c r="E503" s="157">
        <v>17215</v>
      </c>
      <c r="F503" s="143"/>
      <c r="G503" s="143">
        <f t="shared" si="8"/>
        <v>7000</v>
      </c>
      <c r="H503" s="142"/>
    </row>
    <row r="504" spans="1:8">
      <c r="A504" s="142" t="s">
        <v>981</v>
      </c>
      <c r="B504" s="142" t="s">
        <v>982</v>
      </c>
      <c r="C504" s="142" t="s">
        <v>382</v>
      </c>
      <c r="D504" s="142" t="s">
        <v>1757</v>
      </c>
      <c r="E504" s="143">
        <v>7000</v>
      </c>
      <c r="F504" s="143"/>
      <c r="G504" s="143">
        <f t="shared" si="8"/>
        <v>6700</v>
      </c>
      <c r="H504" s="142"/>
    </row>
    <row r="505" spans="1:8">
      <c r="A505" s="142" t="s">
        <v>1049</v>
      </c>
      <c r="B505" s="142" t="s">
        <v>1050</v>
      </c>
      <c r="C505" s="142" t="s">
        <v>190</v>
      </c>
      <c r="D505" s="142" t="s">
        <v>1757</v>
      </c>
      <c r="E505" s="143">
        <v>6700</v>
      </c>
      <c r="F505" s="143"/>
      <c r="G505" s="143">
        <f t="shared" si="8"/>
        <v>550</v>
      </c>
      <c r="H505" s="142"/>
    </row>
    <row r="506" spans="1:8">
      <c r="A506" s="142" t="s">
        <v>1108</v>
      </c>
      <c r="B506" s="142" t="s">
        <v>1109</v>
      </c>
      <c r="C506" s="142" t="s">
        <v>382</v>
      </c>
      <c r="D506" s="142" t="s">
        <v>1110</v>
      </c>
      <c r="E506" s="143">
        <v>550</v>
      </c>
      <c r="F506" s="143">
        <v>1000</v>
      </c>
      <c r="G506" s="143">
        <f t="shared" si="8"/>
        <v>290</v>
      </c>
      <c r="H506" s="142"/>
    </row>
    <row r="507" spans="1:8">
      <c r="A507" s="142" t="s">
        <v>1126</v>
      </c>
      <c r="B507" s="142" t="s">
        <v>1127</v>
      </c>
      <c r="C507" s="142" t="s">
        <v>382</v>
      </c>
      <c r="D507" s="142" t="s">
        <v>1128</v>
      </c>
      <c r="E507" s="143">
        <v>1290</v>
      </c>
      <c r="F507" s="143">
        <f>5000+6550</f>
        <v>11550</v>
      </c>
      <c r="G507" s="143">
        <f t="shared" si="8"/>
        <v>0</v>
      </c>
      <c r="H507" s="142"/>
    </row>
    <row r="508" spans="1:8">
      <c r="A508" s="142" t="s">
        <v>1191</v>
      </c>
      <c r="B508" s="142" t="s">
        <v>481</v>
      </c>
      <c r="C508" s="142" t="s">
        <v>499</v>
      </c>
      <c r="D508" s="142" t="s">
        <v>1192</v>
      </c>
      <c r="E508" s="143">
        <v>11550</v>
      </c>
      <c r="F508" s="143"/>
      <c r="G508" s="143"/>
      <c r="H508" s="142"/>
    </row>
    <row r="509" spans="1:8">
      <c r="A509" s="142" t="s">
        <v>1338</v>
      </c>
      <c r="B509" s="142" t="s">
        <v>1339</v>
      </c>
      <c r="C509" s="142" t="s">
        <v>57</v>
      </c>
      <c r="D509" s="142" t="s">
        <v>1757</v>
      </c>
      <c r="E509" s="143">
        <v>38400</v>
      </c>
      <c r="F509" s="143">
        <v>7000</v>
      </c>
      <c r="G509" s="143">
        <f>E510-F509</f>
        <v>2800</v>
      </c>
      <c r="H509" s="142"/>
    </row>
    <row r="510" spans="1:8">
      <c r="A510" s="142" t="s">
        <v>1351</v>
      </c>
      <c r="B510" s="142" t="s">
        <v>1352</v>
      </c>
      <c r="C510" s="142" t="s">
        <v>190</v>
      </c>
      <c r="D510" s="142" t="s">
        <v>1757</v>
      </c>
      <c r="E510" s="143">
        <v>9800</v>
      </c>
      <c r="F510" s="143"/>
      <c r="G510" s="143"/>
      <c r="H510" s="142"/>
    </row>
    <row r="511" spans="1:8">
      <c r="A511" s="142" t="s">
        <v>1353</v>
      </c>
      <c r="B511" s="142" t="s">
        <v>1354</v>
      </c>
      <c r="C511" s="142" t="s">
        <v>190</v>
      </c>
      <c r="D511" s="142" t="s">
        <v>1757</v>
      </c>
      <c r="E511" s="143">
        <v>19300</v>
      </c>
      <c r="F511" s="143"/>
      <c r="G511" s="143">
        <f>E512-F511</f>
        <v>9550</v>
      </c>
      <c r="H511" s="142"/>
    </row>
    <row r="512" spans="1:8">
      <c r="A512" s="142" t="s">
        <v>1355</v>
      </c>
      <c r="B512" s="142" t="s">
        <v>1356</v>
      </c>
      <c r="C512" s="142" t="s">
        <v>190</v>
      </c>
      <c r="D512" s="142" t="s">
        <v>1757</v>
      </c>
      <c r="E512" s="143">
        <v>9550</v>
      </c>
      <c r="F512" s="143">
        <v>29000</v>
      </c>
      <c r="G512" s="143">
        <f>E513-F512</f>
        <v>1370</v>
      </c>
      <c r="H512" s="142"/>
    </row>
    <row r="513" spans="1:18">
      <c r="A513" s="142" t="s">
        <v>1365</v>
      </c>
      <c r="B513" s="142" t="s">
        <v>1366</v>
      </c>
      <c r="C513" s="142" t="s">
        <v>57</v>
      </c>
      <c r="D513" s="142" t="s">
        <v>1757</v>
      </c>
      <c r="E513" s="143">
        <v>30370</v>
      </c>
      <c r="F513" s="143">
        <v>55000</v>
      </c>
      <c r="G513" s="143">
        <f>E514-F513</f>
        <v>47870</v>
      </c>
      <c r="H513" s="142"/>
    </row>
    <row r="514" spans="1:18">
      <c r="A514" s="142" t="s">
        <v>1367</v>
      </c>
      <c r="B514" s="142" t="s">
        <v>1368</v>
      </c>
      <c r="C514" s="142" t="s">
        <v>57</v>
      </c>
      <c r="D514" s="142" t="s">
        <v>1369</v>
      </c>
      <c r="E514" s="143">
        <f>84470+18400</f>
        <v>102870</v>
      </c>
      <c r="F514" s="143"/>
      <c r="G514" s="143">
        <f>E515-F514</f>
        <v>19179</v>
      </c>
      <c r="H514" s="142"/>
    </row>
    <row r="515" spans="1:18">
      <c r="A515" s="142" t="s">
        <v>1496</v>
      </c>
      <c r="B515" s="142" t="s">
        <v>1497</v>
      </c>
      <c r="C515" s="142" t="s">
        <v>190</v>
      </c>
      <c r="D515" s="142" t="s">
        <v>1757</v>
      </c>
      <c r="E515" s="143">
        <v>19179</v>
      </c>
      <c r="F515" s="143">
        <v>55000</v>
      </c>
      <c r="G515" s="143">
        <f>E516-F515</f>
        <v>250</v>
      </c>
      <c r="H515" s="142"/>
      <c r="I515" s="38" t="s">
        <v>1808</v>
      </c>
    </row>
    <row r="516" spans="1:18">
      <c r="A516" s="142" t="s">
        <v>1518</v>
      </c>
      <c r="B516" s="142" t="s">
        <v>1519</v>
      </c>
      <c r="C516" s="142" t="s">
        <v>190</v>
      </c>
      <c r="D516" s="142" t="s">
        <v>1757</v>
      </c>
      <c r="E516" s="143">
        <v>55250</v>
      </c>
      <c r="F516" s="143"/>
      <c r="G516" s="143">
        <v>1700</v>
      </c>
      <c r="H516" s="142"/>
      <c r="I516" s="38" t="s">
        <v>1791</v>
      </c>
      <c r="J516" s="51">
        <v>45846</v>
      </c>
      <c r="K516" s="38" t="s">
        <v>1792</v>
      </c>
      <c r="L516" s="52">
        <v>45847</v>
      </c>
      <c r="M516" s="38">
        <v>10000</v>
      </c>
      <c r="N516" s="52">
        <v>45850</v>
      </c>
      <c r="O516" s="38">
        <v>18000</v>
      </c>
      <c r="P516" s="52">
        <v>45853</v>
      </c>
      <c r="Q516" s="38">
        <v>10000</v>
      </c>
      <c r="R516" s="38">
        <f>Q516+O516+M516+10000</f>
        <v>48000</v>
      </c>
    </row>
    <row r="517" spans="1:18">
      <c r="A517" s="142" t="s">
        <v>1520</v>
      </c>
      <c r="B517" s="142" t="s">
        <v>1521</v>
      </c>
      <c r="C517" s="142" t="s">
        <v>301</v>
      </c>
      <c r="D517" s="142" t="s">
        <v>1757</v>
      </c>
      <c r="E517" s="143">
        <v>124690</v>
      </c>
      <c r="F517" s="143">
        <v>383250</v>
      </c>
      <c r="G517" s="143">
        <f>E518-F517</f>
        <v>62000</v>
      </c>
      <c r="H517" s="142"/>
    </row>
    <row r="518" spans="1:18">
      <c r="A518" s="142" t="s">
        <v>1545</v>
      </c>
      <c r="B518" s="142" t="s">
        <v>1546</v>
      </c>
      <c r="C518" s="142" t="s">
        <v>190</v>
      </c>
      <c r="D518" s="142" t="s">
        <v>1757</v>
      </c>
      <c r="E518" s="143">
        <f>241250+102000+102000</f>
        <v>445250</v>
      </c>
      <c r="F518" s="143">
        <v>15000</v>
      </c>
      <c r="G518" s="143">
        <f>E519-F518</f>
        <v>8957</v>
      </c>
      <c r="H518" s="142"/>
    </row>
    <row r="519" spans="1:18">
      <c r="A519" s="142" t="s">
        <v>1564</v>
      </c>
      <c r="B519" s="142" t="s">
        <v>1565</v>
      </c>
      <c r="C519" s="142" t="s">
        <v>38</v>
      </c>
      <c r="D519" s="142" t="s">
        <v>1757</v>
      </c>
      <c r="E519" s="143">
        <v>23957</v>
      </c>
      <c r="F519" s="143"/>
      <c r="G519" s="143">
        <f>E520-F519</f>
        <v>5255</v>
      </c>
      <c r="H519" s="142"/>
    </row>
    <row r="520" spans="1:18">
      <c r="A520" s="142" t="s">
        <v>1606</v>
      </c>
      <c r="B520" s="142" t="s">
        <v>1590</v>
      </c>
      <c r="C520" s="142" t="s">
        <v>38</v>
      </c>
      <c r="D520" s="142" t="s">
        <v>1757</v>
      </c>
      <c r="E520" s="143">
        <v>5255</v>
      </c>
      <c r="F520" s="143"/>
      <c r="G520" s="143">
        <f>E521-F520</f>
        <v>114140</v>
      </c>
      <c r="H520" s="142"/>
    </row>
    <row r="521" spans="1:18">
      <c r="A521" s="142" t="s">
        <v>1626</v>
      </c>
      <c r="B521" s="142" t="s">
        <v>1627</v>
      </c>
      <c r="C521" s="142" t="s">
        <v>382</v>
      </c>
      <c r="D521" s="142" t="s">
        <v>1628</v>
      </c>
      <c r="E521" s="143">
        <v>114140</v>
      </c>
      <c r="F521" s="143">
        <v>90000</v>
      </c>
      <c r="G521" s="143">
        <f>E522-F521</f>
        <v>165</v>
      </c>
      <c r="H521" s="142"/>
    </row>
    <row r="522" spans="1:18">
      <c r="A522" s="142" t="s">
        <v>1635</v>
      </c>
      <c r="B522" s="142" t="s">
        <v>1636</v>
      </c>
      <c r="C522" s="142" t="s">
        <v>38</v>
      </c>
      <c r="D522" s="142" t="s">
        <v>1637</v>
      </c>
      <c r="E522" s="143">
        <v>90165</v>
      </c>
      <c r="F522" s="143"/>
      <c r="G522" s="143"/>
      <c r="H522" s="142"/>
    </row>
    <row r="523" spans="1:18">
      <c r="A523" s="142" t="s">
        <v>1646</v>
      </c>
      <c r="B523" s="142" t="s">
        <v>1647</v>
      </c>
      <c r="C523" s="142" t="s">
        <v>190</v>
      </c>
      <c r="D523" s="142" t="s">
        <v>1648</v>
      </c>
      <c r="E523" s="143">
        <v>29250</v>
      </c>
      <c r="F523" s="143">
        <v>200000</v>
      </c>
      <c r="G523" s="143">
        <f t="shared" ref="G523:G531" si="9">E524-F523</f>
        <v>1942</v>
      </c>
      <c r="H523" s="142"/>
    </row>
    <row r="524" spans="1:18">
      <c r="A524" s="142" t="s">
        <v>1669</v>
      </c>
      <c r="B524" s="142" t="s">
        <v>1670</v>
      </c>
      <c r="C524" s="142" t="s">
        <v>190</v>
      </c>
      <c r="D524" s="142" t="s">
        <v>1671</v>
      </c>
      <c r="E524" s="143">
        <v>201942</v>
      </c>
      <c r="F524" s="143">
        <v>310000</v>
      </c>
      <c r="G524" s="143">
        <f t="shared" si="9"/>
        <v>288539</v>
      </c>
      <c r="H524" s="142"/>
    </row>
    <row r="525" spans="1:18">
      <c r="A525" s="142" t="s">
        <v>1672</v>
      </c>
      <c r="B525" s="142" t="s">
        <v>1667</v>
      </c>
      <c r="C525" s="142" t="s">
        <v>190</v>
      </c>
      <c r="D525" s="142" t="s">
        <v>1673</v>
      </c>
      <c r="E525" s="143">
        <v>598539</v>
      </c>
      <c r="F525" s="143">
        <v>130000</v>
      </c>
      <c r="G525" s="143">
        <f t="shared" si="9"/>
        <v>67164</v>
      </c>
      <c r="H525" s="142"/>
    </row>
    <row r="526" spans="1:18">
      <c r="A526" s="142" t="s">
        <v>1676</v>
      </c>
      <c r="B526" s="142" t="s">
        <v>1677</v>
      </c>
      <c r="C526" s="142" t="s">
        <v>190</v>
      </c>
      <c r="D526" s="142" t="s">
        <v>1678</v>
      </c>
      <c r="E526" s="143">
        <v>197164</v>
      </c>
      <c r="F526" s="143">
        <v>160000</v>
      </c>
      <c r="G526" s="143">
        <f t="shared" si="9"/>
        <v>67245</v>
      </c>
      <c r="H526" s="142"/>
    </row>
    <row r="527" spans="1:18">
      <c r="A527" s="142" t="s">
        <v>1682</v>
      </c>
      <c r="B527" s="142" t="s">
        <v>1683</v>
      </c>
      <c r="C527" s="142" t="s">
        <v>301</v>
      </c>
      <c r="D527" s="142" t="s">
        <v>1684</v>
      </c>
      <c r="E527" s="143">
        <v>227245</v>
      </c>
      <c r="F527" s="143">
        <f>200000+6000</f>
        <v>206000</v>
      </c>
      <c r="G527" s="143">
        <f t="shared" si="9"/>
        <v>128399</v>
      </c>
      <c r="H527" s="142"/>
    </row>
    <row r="528" spans="1:18">
      <c r="A528" s="142" t="s">
        <v>1685</v>
      </c>
      <c r="B528" s="142" t="s">
        <v>1686</v>
      </c>
      <c r="C528" s="142" t="s">
        <v>190</v>
      </c>
      <c r="D528" s="142" t="s">
        <v>1687</v>
      </c>
      <c r="E528" s="143">
        <f>330859+3540</f>
        <v>334399</v>
      </c>
      <c r="F528" s="143">
        <v>40000</v>
      </c>
      <c r="G528" s="143">
        <f t="shared" si="9"/>
        <v>34505</v>
      </c>
      <c r="H528" s="142"/>
      <c r="I528" s="38" t="s">
        <v>1911</v>
      </c>
      <c r="J528" s="38">
        <v>165000</v>
      </c>
      <c r="K528" s="38" t="s">
        <v>1912</v>
      </c>
    </row>
    <row r="529" spans="1:14">
      <c r="A529" s="142" t="s">
        <v>1692</v>
      </c>
      <c r="B529" s="142" t="s">
        <v>1693</v>
      </c>
      <c r="C529" s="142" t="s">
        <v>301</v>
      </c>
      <c r="D529" s="142" t="s">
        <v>1694</v>
      </c>
      <c r="E529" s="143">
        <v>74505</v>
      </c>
      <c r="F529" s="143">
        <v>140000</v>
      </c>
      <c r="G529" s="143">
        <f t="shared" si="9"/>
        <v>238805</v>
      </c>
      <c r="H529" s="142"/>
    </row>
    <row r="530" spans="1:14">
      <c r="A530" s="142" t="s">
        <v>1698</v>
      </c>
      <c r="B530" s="142" t="s">
        <v>1699</v>
      </c>
      <c r="C530" s="142" t="s">
        <v>1700</v>
      </c>
      <c r="D530" s="142">
        <v>1</v>
      </c>
      <c r="E530" s="143">
        <f>188205+J528+25600</f>
        <v>378805</v>
      </c>
      <c r="F530" s="143"/>
      <c r="G530" s="143">
        <f t="shared" si="9"/>
        <v>21950</v>
      </c>
      <c r="H530" s="142"/>
    </row>
    <row r="531" spans="1:14" ht="15" customHeight="1">
      <c r="A531" s="142" t="s">
        <v>1719</v>
      </c>
      <c r="B531" s="142" t="s">
        <v>1593</v>
      </c>
      <c r="C531" s="142" t="s">
        <v>1720</v>
      </c>
      <c r="D531" s="142" t="s">
        <v>1721</v>
      </c>
      <c r="E531" s="143">
        <f>1750+20200</f>
        <v>21950</v>
      </c>
      <c r="F531" s="143">
        <f>80000+10000</f>
        <v>90000</v>
      </c>
      <c r="G531" s="143">
        <f t="shared" si="9"/>
        <v>103023</v>
      </c>
      <c r="H531" s="142"/>
      <c r="K531" s="66"/>
      <c r="L531" s="66"/>
      <c r="M531" s="66"/>
      <c r="N531" s="66"/>
    </row>
    <row r="532" spans="1:14">
      <c r="A532" s="142" t="s">
        <v>1725</v>
      </c>
      <c r="B532" s="142" t="s">
        <v>1484</v>
      </c>
      <c r="C532" s="142" t="s">
        <v>1720</v>
      </c>
      <c r="D532" s="142" t="s">
        <v>1726</v>
      </c>
      <c r="E532" s="143">
        <v>193023</v>
      </c>
      <c r="F532" s="143"/>
      <c r="G532" s="157"/>
      <c r="H532" s="142"/>
      <c r="K532" s="66"/>
      <c r="L532" s="66"/>
      <c r="M532" s="66"/>
      <c r="N532" s="66"/>
    </row>
    <row r="533" spans="1:14">
      <c r="A533" s="142" t="s">
        <v>914</v>
      </c>
      <c r="B533" s="142" t="s">
        <v>915</v>
      </c>
      <c r="C533" s="142"/>
      <c r="D533" s="142" t="s">
        <v>1757</v>
      </c>
      <c r="E533" s="143">
        <v>5300</v>
      </c>
      <c r="F533" s="143">
        <v>3000</v>
      </c>
      <c r="G533" s="157">
        <f>E534-F533</f>
        <v>29420</v>
      </c>
      <c r="H533" s="142"/>
      <c r="K533" s="66"/>
      <c r="L533" s="66"/>
      <c r="M533" s="66"/>
      <c r="N533" s="66"/>
    </row>
    <row r="534" spans="1:14">
      <c r="A534" s="142" t="s">
        <v>377</v>
      </c>
      <c r="B534" s="142" t="s">
        <v>378</v>
      </c>
      <c r="C534" s="142" t="s">
        <v>379</v>
      </c>
      <c r="D534" s="142" t="s">
        <v>1757</v>
      </c>
      <c r="E534" s="143">
        <v>32420</v>
      </c>
      <c r="F534" s="143"/>
      <c r="G534" s="143"/>
      <c r="H534" s="142"/>
      <c r="K534" s="66"/>
      <c r="L534" s="66"/>
      <c r="M534" s="80"/>
      <c r="N534" s="66"/>
    </row>
    <row r="535" spans="1:14">
      <c r="A535" s="142" t="s">
        <v>422</v>
      </c>
      <c r="B535" s="142" t="s">
        <v>423</v>
      </c>
      <c r="C535" s="142" t="s">
        <v>424</v>
      </c>
      <c r="D535" s="142" t="s">
        <v>1757</v>
      </c>
      <c r="E535" s="143">
        <v>1880</v>
      </c>
      <c r="F535" s="143"/>
      <c r="G535" s="143"/>
      <c r="H535" s="142"/>
      <c r="K535" s="66"/>
      <c r="L535" s="66"/>
      <c r="M535" s="80"/>
      <c r="N535" s="66"/>
    </row>
    <row r="536" spans="1:14" s="84" customFormat="1">
      <c r="A536" s="142" t="s">
        <v>425</v>
      </c>
      <c r="B536" s="142" t="s">
        <v>426</v>
      </c>
      <c r="C536" s="142" t="s">
        <v>424</v>
      </c>
      <c r="D536" s="142" t="s">
        <v>427</v>
      </c>
      <c r="E536" s="143">
        <v>2700</v>
      </c>
      <c r="F536" s="143"/>
      <c r="G536" s="143"/>
      <c r="H536" s="142"/>
      <c r="I536" s="84" t="s">
        <v>1993</v>
      </c>
      <c r="M536" s="88" t="s">
        <v>1915</v>
      </c>
    </row>
    <row r="537" spans="1:14">
      <c r="A537" s="142" t="s">
        <v>491</v>
      </c>
      <c r="B537" s="142" t="s">
        <v>492</v>
      </c>
      <c r="C537" s="142" t="s">
        <v>424</v>
      </c>
      <c r="D537" s="142" t="s">
        <v>493</v>
      </c>
      <c r="E537" s="143">
        <v>10200</v>
      </c>
      <c r="F537" s="143">
        <v>13500</v>
      </c>
      <c r="G537" s="143">
        <f>E538-F537</f>
        <v>2900</v>
      </c>
      <c r="H537" s="142"/>
      <c r="K537" s="66"/>
      <c r="L537" s="66"/>
      <c r="M537" s="66"/>
      <c r="N537" s="66"/>
    </row>
    <row r="538" spans="1:14">
      <c r="A538" s="142" t="s">
        <v>637</v>
      </c>
      <c r="B538" s="142" t="s">
        <v>638</v>
      </c>
      <c r="C538" s="142" t="s">
        <v>424</v>
      </c>
      <c r="D538" s="142" t="s">
        <v>639</v>
      </c>
      <c r="E538" s="143">
        <v>16400</v>
      </c>
      <c r="F538" s="143">
        <v>10000</v>
      </c>
      <c r="G538" s="143">
        <f>E539-F538</f>
        <v>19800</v>
      </c>
      <c r="H538" s="142"/>
      <c r="K538" s="66"/>
      <c r="L538" s="66"/>
      <c r="M538" s="66"/>
      <c r="N538" s="66"/>
    </row>
    <row r="539" spans="1:14">
      <c r="A539" s="142" t="s">
        <v>651</v>
      </c>
      <c r="B539" s="142" t="s">
        <v>652</v>
      </c>
      <c r="C539" s="142" t="s">
        <v>424</v>
      </c>
      <c r="D539" s="142" t="s">
        <v>653</v>
      </c>
      <c r="E539" s="143">
        <v>29800</v>
      </c>
      <c r="F539" s="143">
        <v>34000</v>
      </c>
      <c r="G539" s="143">
        <f>E540-F539</f>
        <v>26950</v>
      </c>
      <c r="H539" s="142"/>
      <c r="K539" s="66"/>
      <c r="L539" s="66"/>
      <c r="M539" s="66"/>
      <c r="N539" s="66"/>
    </row>
    <row r="540" spans="1:14">
      <c r="A540" s="142" t="s">
        <v>665</v>
      </c>
      <c r="B540" s="142" t="s">
        <v>666</v>
      </c>
      <c r="C540" s="142" t="s">
        <v>424</v>
      </c>
      <c r="D540" s="142" t="s">
        <v>1757</v>
      </c>
      <c r="E540" s="143">
        <v>60950</v>
      </c>
      <c r="F540" s="143"/>
      <c r="G540" s="143"/>
      <c r="H540" s="142"/>
      <c r="K540" s="66"/>
      <c r="L540" s="66"/>
      <c r="M540" s="66"/>
      <c r="N540" s="66"/>
    </row>
    <row r="541" spans="1:14">
      <c r="A541" s="142" t="s">
        <v>2049</v>
      </c>
      <c r="B541" s="142" t="s">
        <v>2050</v>
      </c>
      <c r="C541" s="142" t="s">
        <v>190</v>
      </c>
      <c r="D541" s="142"/>
      <c r="E541" s="143">
        <v>31112</v>
      </c>
      <c r="F541" s="143"/>
      <c r="G541" s="143"/>
      <c r="H541" s="142"/>
      <c r="K541" s="66"/>
      <c r="L541" s="66"/>
      <c r="M541" s="66"/>
      <c r="N541" s="66"/>
    </row>
    <row r="542" spans="1:14" s="40" customFormat="1" ht="21">
      <c r="A542" s="104" t="s">
        <v>1533</v>
      </c>
      <c r="B542" s="142" t="s">
        <v>1917</v>
      </c>
      <c r="C542" s="142" t="s">
        <v>190</v>
      </c>
      <c r="D542" s="142" t="s">
        <v>1918</v>
      </c>
      <c r="E542" s="143">
        <f>350+550</f>
        <v>900</v>
      </c>
      <c r="F542" s="112"/>
      <c r="G542" s="112"/>
      <c r="H542" s="113"/>
      <c r="K542" s="67"/>
      <c r="L542" s="67"/>
      <c r="M542" s="67"/>
      <c r="N542" s="67"/>
    </row>
    <row r="543" spans="1:14" ht="21">
      <c r="A543" s="111" t="s">
        <v>446</v>
      </c>
      <c r="B543" s="112"/>
      <c r="C543" s="112"/>
      <c r="D543" s="112"/>
      <c r="E543" s="112"/>
      <c r="F543" s="39" t="s">
        <v>1727</v>
      </c>
      <c r="G543" s="39" t="s">
        <v>1728</v>
      </c>
      <c r="H543" s="147" t="s">
        <v>1784</v>
      </c>
      <c r="K543" s="66"/>
      <c r="L543" s="66"/>
      <c r="M543" s="66"/>
      <c r="N543" s="66"/>
    </row>
    <row r="544" spans="1:14" ht="21">
      <c r="A544" s="147" t="s">
        <v>1760</v>
      </c>
      <c r="B544" s="147" t="s">
        <v>1</v>
      </c>
      <c r="C544" s="147" t="s">
        <v>3</v>
      </c>
      <c r="D544" s="147" t="s">
        <v>4</v>
      </c>
      <c r="E544" s="39" t="s">
        <v>1776</v>
      </c>
      <c r="F544" s="143">
        <v>2000</v>
      </c>
      <c r="G544" s="143">
        <f>E545-F544</f>
        <v>4000</v>
      </c>
      <c r="H544" s="142"/>
    </row>
    <row r="545" spans="1:9">
      <c r="A545" s="142" t="s">
        <v>444</v>
      </c>
      <c r="B545" s="142" t="s">
        <v>445</v>
      </c>
      <c r="C545" s="142" t="s">
        <v>446</v>
      </c>
      <c r="D545" s="142" t="s">
        <v>447</v>
      </c>
      <c r="E545" s="143">
        <v>6000</v>
      </c>
      <c r="F545" s="143">
        <v>50000</v>
      </c>
      <c r="G545" s="143">
        <f>E546-F545</f>
        <v>20640</v>
      </c>
      <c r="H545" s="142"/>
    </row>
    <row r="546" spans="1:9">
      <c r="A546" s="142" t="s">
        <v>535</v>
      </c>
      <c r="B546" s="142" t="s">
        <v>536</v>
      </c>
      <c r="C546" s="142" t="s">
        <v>446</v>
      </c>
      <c r="D546" s="142" t="s">
        <v>537</v>
      </c>
      <c r="E546" s="143">
        <v>70640</v>
      </c>
      <c r="F546" s="143">
        <v>10000</v>
      </c>
      <c r="G546" s="143">
        <f>E547-F546</f>
        <v>28205</v>
      </c>
      <c r="H546" s="142"/>
    </row>
    <row r="547" spans="1:9">
      <c r="A547" s="142" t="s">
        <v>693</v>
      </c>
      <c r="B547" s="142" t="s">
        <v>694</v>
      </c>
      <c r="C547" s="142" t="s">
        <v>446</v>
      </c>
      <c r="D547" s="142" t="s">
        <v>695</v>
      </c>
      <c r="E547" s="143">
        <v>38205</v>
      </c>
      <c r="F547" s="143"/>
      <c r="G547" s="143"/>
      <c r="H547" s="142"/>
    </row>
    <row r="548" spans="1:9">
      <c r="A548" s="142" t="s">
        <v>702</v>
      </c>
      <c r="B548" s="142" t="s">
        <v>703</v>
      </c>
      <c r="C548" s="142" t="s">
        <v>446</v>
      </c>
      <c r="D548" s="142" t="s">
        <v>1757</v>
      </c>
      <c r="E548" s="143">
        <v>1000</v>
      </c>
      <c r="F548" s="143"/>
      <c r="G548" s="143"/>
      <c r="H548" s="142"/>
    </row>
    <row r="549" spans="1:9">
      <c r="A549" s="142" t="s">
        <v>725</v>
      </c>
      <c r="B549" s="142" t="s">
        <v>215</v>
      </c>
      <c r="C549" s="142" t="s">
        <v>446</v>
      </c>
      <c r="D549" s="142" t="s">
        <v>1757</v>
      </c>
      <c r="E549" s="143">
        <v>8750</v>
      </c>
      <c r="F549" s="143">
        <f>4000+2000</f>
        <v>6000</v>
      </c>
      <c r="G549" s="143">
        <f>E550-F549</f>
        <v>2490</v>
      </c>
      <c r="H549" s="142"/>
    </row>
    <row r="550" spans="1:9">
      <c r="A550" s="142" t="s">
        <v>1145</v>
      </c>
      <c r="B550" s="142" t="s">
        <v>1146</v>
      </c>
      <c r="C550" s="142" t="s">
        <v>446</v>
      </c>
      <c r="D550" s="142" t="s">
        <v>1147</v>
      </c>
      <c r="E550" s="143">
        <v>8490</v>
      </c>
      <c r="F550" s="157">
        <v>2920</v>
      </c>
      <c r="G550" s="143">
        <f>E551-F550</f>
        <v>0</v>
      </c>
      <c r="H550" s="142"/>
    </row>
    <row r="551" spans="1:9">
      <c r="A551" s="142" t="s">
        <v>1152</v>
      </c>
      <c r="B551" s="142" t="s">
        <v>1153</v>
      </c>
      <c r="C551" s="142" t="s">
        <v>446</v>
      </c>
      <c r="D551" s="142" t="s">
        <v>1154</v>
      </c>
      <c r="E551" s="143">
        <v>2920</v>
      </c>
      <c r="F551" s="143">
        <v>5000</v>
      </c>
      <c r="G551" s="143">
        <f>E552-F551</f>
        <v>6830</v>
      </c>
      <c r="H551" s="142"/>
    </row>
    <row r="552" spans="1:9">
      <c r="A552" s="142" t="s">
        <v>1155</v>
      </c>
      <c r="B552" s="142" t="s">
        <v>1156</v>
      </c>
      <c r="C552" s="142" t="s">
        <v>446</v>
      </c>
      <c r="D552" s="142" t="s">
        <v>1157</v>
      </c>
      <c r="E552" s="143">
        <v>11830</v>
      </c>
      <c r="F552" s="143">
        <f>70000+15850</f>
        <v>85850</v>
      </c>
      <c r="G552" s="143">
        <f>E553-F552</f>
        <v>17810</v>
      </c>
      <c r="H552" s="142"/>
    </row>
    <row r="553" spans="1:9">
      <c r="A553" s="142" t="s">
        <v>1165</v>
      </c>
      <c r="B553" s="142" t="s">
        <v>943</v>
      </c>
      <c r="C553" s="142" t="s">
        <v>446</v>
      </c>
      <c r="D553" s="142" t="s">
        <v>1166</v>
      </c>
      <c r="E553" s="143">
        <v>103660</v>
      </c>
      <c r="F553" s="143">
        <v>15000</v>
      </c>
      <c r="G553" s="143">
        <f>E554-F553</f>
        <v>10560</v>
      </c>
      <c r="H553" s="142"/>
    </row>
    <row r="554" spans="1:9">
      <c r="A554" s="142" t="s">
        <v>1183</v>
      </c>
      <c r="B554" s="142" t="s">
        <v>1184</v>
      </c>
      <c r="C554" s="142" t="s">
        <v>446</v>
      </c>
      <c r="D554" s="142" t="s">
        <v>1185</v>
      </c>
      <c r="E554" s="143">
        <v>25560</v>
      </c>
      <c r="F554" s="143"/>
      <c r="G554" s="143"/>
      <c r="H554" s="142"/>
    </row>
    <row r="555" spans="1:9" ht="37.5">
      <c r="A555" s="142" t="s">
        <v>420</v>
      </c>
      <c r="B555" s="142" t="s">
        <v>421</v>
      </c>
      <c r="C555" s="42" t="s">
        <v>1778</v>
      </c>
      <c r="D555" s="142" t="s">
        <v>1757</v>
      </c>
      <c r="E555" s="143">
        <v>55000</v>
      </c>
      <c r="F555" s="143"/>
      <c r="G555" s="143"/>
      <c r="H555" s="142"/>
    </row>
    <row r="556" spans="1:9" s="40" customFormat="1" ht="21">
      <c r="A556" s="142" t="s">
        <v>2029</v>
      </c>
      <c r="B556" s="142" t="s">
        <v>2028</v>
      </c>
      <c r="C556" s="42" t="s">
        <v>446</v>
      </c>
      <c r="D556" s="78">
        <v>1737550199</v>
      </c>
      <c r="E556" s="100">
        <v>6710</v>
      </c>
      <c r="F556" s="112"/>
      <c r="G556" s="112"/>
      <c r="H556" s="113"/>
    </row>
    <row r="557" spans="1:9" s="40" customFormat="1" ht="21">
      <c r="A557" s="144"/>
      <c r="B557" s="145"/>
      <c r="C557" s="140"/>
      <c r="D557" s="178"/>
      <c r="E557" s="131"/>
      <c r="F557" s="112"/>
      <c r="G557" s="112"/>
      <c r="H557" s="113"/>
    </row>
    <row r="558" spans="1:9" ht="21">
      <c r="A558" s="111" t="s">
        <v>177</v>
      </c>
      <c r="B558" s="112"/>
      <c r="C558" s="112"/>
      <c r="D558" s="112"/>
      <c r="E558" s="112"/>
      <c r="F558" s="39" t="s">
        <v>1727</v>
      </c>
      <c r="G558" s="39" t="s">
        <v>1728</v>
      </c>
      <c r="H558" s="147" t="s">
        <v>1784</v>
      </c>
    </row>
    <row r="559" spans="1:9" ht="21">
      <c r="A559" s="147" t="s">
        <v>1760</v>
      </c>
      <c r="B559" s="147" t="s">
        <v>1</v>
      </c>
      <c r="C559" s="147" t="s">
        <v>3</v>
      </c>
      <c r="D559" s="147" t="s">
        <v>4</v>
      </c>
      <c r="E559" s="39" t="s">
        <v>1776</v>
      </c>
      <c r="F559" s="143"/>
      <c r="G559" s="143"/>
      <c r="H559" s="142"/>
      <c r="I559" s="84"/>
    </row>
    <row r="560" spans="1:9">
      <c r="A560" s="142" t="s">
        <v>175</v>
      </c>
      <c r="B560" s="142" t="s">
        <v>176</v>
      </c>
      <c r="C560" s="142" t="s">
        <v>177</v>
      </c>
      <c r="D560" s="142" t="s">
        <v>1757</v>
      </c>
      <c r="E560" s="143">
        <v>9500</v>
      </c>
      <c r="F560" s="143"/>
      <c r="G560" s="143"/>
      <c r="H560" s="142"/>
    </row>
    <row r="561" spans="1:8">
      <c r="A561" s="142" t="s">
        <v>240</v>
      </c>
      <c r="B561" s="142" t="s">
        <v>241</v>
      </c>
      <c r="C561" s="142" t="s">
        <v>177</v>
      </c>
      <c r="D561" s="142" t="s">
        <v>242</v>
      </c>
      <c r="E561" s="143">
        <v>10000</v>
      </c>
      <c r="F561" s="143"/>
      <c r="G561" s="143"/>
      <c r="H561" s="142"/>
    </row>
    <row r="562" spans="1:8">
      <c r="A562" s="142" t="s">
        <v>252</v>
      </c>
      <c r="B562" s="142" t="s">
        <v>253</v>
      </c>
      <c r="C562" s="142" t="s">
        <v>177</v>
      </c>
      <c r="D562" s="142" t="s">
        <v>1757</v>
      </c>
      <c r="E562" s="143">
        <v>17000</v>
      </c>
      <c r="F562" s="143"/>
      <c r="G562" s="143"/>
      <c r="H562" s="142"/>
    </row>
    <row r="563" spans="1:8">
      <c r="A563" s="142" t="s">
        <v>273</v>
      </c>
      <c r="B563" s="142" t="s">
        <v>274</v>
      </c>
      <c r="C563" s="142" t="s">
        <v>177</v>
      </c>
      <c r="D563" s="142" t="s">
        <v>1757</v>
      </c>
      <c r="E563" s="143">
        <v>8000</v>
      </c>
      <c r="F563" s="143"/>
      <c r="G563" s="143"/>
      <c r="H563" s="142"/>
    </row>
    <row r="564" spans="1:8">
      <c r="A564" s="142" t="s">
        <v>283</v>
      </c>
      <c r="B564" s="142" t="s">
        <v>284</v>
      </c>
      <c r="C564" s="142" t="s">
        <v>177</v>
      </c>
      <c r="D564" s="142" t="s">
        <v>1757</v>
      </c>
      <c r="E564" s="143">
        <v>38000</v>
      </c>
      <c r="F564" s="143"/>
      <c r="G564" s="143"/>
      <c r="H564" s="142"/>
    </row>
    <row r="565" spans="1:8">
      <c r="A565" s="142" t="s">
        <v>302</v>
      </c>
      <c r="B565" s="142" t="s">
        <v>303</v>
      </c>
      <c r="C565" s="142" t="s">
        <v>177</v>
      </c>
      <c r="D565" s="142" t="s">
        <v>1757</v>
      </c>
      <c r="E565" s="143">
        <v>24000</v>
      </c>
      <c r="F565" s="143"/>
      <c r="G565" s="143"/>
      <c r="H565" s="142"/>
    </row>
    <row r="566" spans="1:8">
      <c r="A566" s="142" t="s">
        <v>311</v>
      </c>
      <c r="B566" s="142" t="s">
        <v>312</v>
      </c>
      <c r="C566" s="142" t="s">
        <v>177</v>
      </c>
      <c r="D566" s="142" t="s">
        <v>1757</v>
      </c>
      <c r="E566" s="143">
        <v>82500</v>
      </c>
      <c r="F566" s="143"/>
      <c r="G566" s="143"/>
      <c r="H566" s="142"/>
    </row>
    <row r="567" spans="1:8">
      <c r="A567" s="142" t="s">
        <v>334</v>
      </c>
      <c r="B567" s="142" t="s">
        <v>335</v>
      </c>
      <c r="C567" s="142" t="s">
        <v>177</v>
      </c>
      <c r="D567" s="142" t="s">
        <v>1757</v>
      </c>
      <c r="E567" s="143">
        <v>31500</v>
      </c>
      <c r="F567" s="143"/>
      <c r="G567" s="143"/>
      <c r="H567" s="142"/>
    </row>
    <row r="568" spans="1:8">
      <c r="A568" s="142" t="s">
        <v>356</v>
      </c>
      <c r="B568" s="142" t="s">
        <v>357</v>
      </c>
      <c r="C568" s="142" t="s">
        <v>177</v>
      </c>
      <c r="D568" s="142" t="s">
        <v>1757</v>
      </c>
      <c r="E568" s="143">
        <v>1300490</v>
      </c>
      <c r="F568" s="143"/>
      <c r="G568" s="143"/>
      <c r="H568" s="142"/>
    </row>
    <row r="569" spans="1:8">
      <c r="A569" s="142" t="s">
        <v>456</v>
      </c>
      <c r="B569" s="142" t="s">
        <v>457</v>
      </c>
      <c r="C569" s="142" t="s">
        <v>177</v>
      </c>
      <c r="D569" s="142" t="s">
        <v>458</v>
      </c>
      <c r="E569" s="143">
        <v>500</v>
      </c>
      <c r="F569" s="143"/>
      <c r="G569" s="143"/>
      <c r="H569" s="142"/>
    </row>
    <row r="570" spans="1:8">
      <c r="A570" s="142" t="s">
        <v>468</v>
      </c>
      <c r="B570" s="142" t="s">
        <v>469</v>
      </c>
      <c r="C570" s="142" t="s">
        <v>177</v>
      </c>
      <c r="D570" s="142" t="s">
        <v>470</v>
      </c>
      <c r="E570" s="143">
        <v>39600</v>
      </c>
      <c r="F570" s="143"/>
      <c r="G570" s="143"/>
      <c r="H570" s="142"/>
    </row>
    <row r="571" spans="1:8">
      <c r="A571" s="142" t="s">
        <v>471</v>
      </c>
      <c r="B571" s="142" t="s">
        <v>472</v>
      </c>
      <c r="C571" s="142" t="s">
        <v>177</v>
      </c>
      <c r="D571" s="142" t="s">
        <v>1757</v>
      </c>
      <c r="E571" s="143">
        <v>2500</v>
      </c>
      <c r="F571" s="143">
        <v>15000</v>
      </c>
      <c r="G571" s="143">
        <f>E572-F571</f>
        <v>10000</v>
      </c>
      <c r="H571" s="142"/>
    </row>
    <row r="572" spans="1:8">
      <c r="A572" s="142" t="s">
        <v>515</v>
      </c>
      <c r="B572" s="142" t="s">
        <v>516</v>
      </c>
      <c r="C572" s="142" t="s">
        <v>177</v>
      </c>
      <c r="D572" s="142" t="s">
        <v>1757</v>
      </c>
      <c r="E572" s="143">
        <v>25000</v>
      </c>
      <c r="F572" s="143">
        <f>19000+5000</f>
        <v>24000</v>
      </c>
      <c r="G572" s="143">
        <f>E573-F572</f>
        <v>15840</v>
      </c>
      <c r="H572" s="142"/>
    </row>
    <row r="573" spans="1:8">
      <c r="A573" s="142" t="s">
        <v>567</v>
      </c>
      <c r="B573" s="142" t="s">
        <v>568</v>
      </c>
      <c r="C573" s="142" t="s">
        <v>177</v>
      </c>
      <c r="D573" s="142" t="s">
        <v>569</v>
      </c>
      <c r="E573" s="143">
        <v>39840</v>
      </c>
      <c r="F573" s="143">
        <v>11000</v>
      </c>
      <c r="G573" s="143">
        <f>E574-F573</f>
        <v>6500</v>
      </c>
      <c r="H573" s="142"/>
    </row>
    <row r="574" spans="1:8">
      <c r="A574" s="142" t="s">
        <v>582</v>
      </c>
      <c r="B574" s="142" t="s">
        <v>583</v>
      </c>
      <c r="C574" s="142" t="s">
        <v>177</v>
      </c>
      <c r="D574" s="142" t="s">
        <v>584</v>
      </c>
      <c r="E574" s="143">
        <v>17500</v>
      </c>
      <c r="F574" s="143">
        <v>30000</v>
      </c>
      <c r="G574" s="143">
        <f>E575-F574</f>
        <v>22000</v>
      </c>
      <c r="H574" s="142"/>
    </row>
    <row r="575" spans="1:8">
      <c r="A575" s="142" t="s">
        <v>622</v>
      </c>
      <c r="B575" s="142" t="s">
        <v>623</v>
      </c>
      <c r="C575" s="142" t="s">
        <v>177</v>
      </c>
      <c r="D575" s="142" t="s">
        <v>1757</v>
      </c>
      <c r="E575" s="143">
        <v>52000</v>
      </c>
      <c r="F575" s="143"/>
      <c r="G575" s="143"/>
      <c r="H575" s="142"/>
    </row>
    <row r="576" spans="1:8">
      <c r="A576" s="142" t="s">
        <v>628</v>
      </c>
      <c r="B576" s="142" t="s">
        <v>629</v>
      </c>
      <c r="C576" s="142" t="s">
        <v>177</v>
      </c>
      <c r="D576" s="142" t="s">
        <v>1757</v>
      </c>
      <c r="E576" s="143">
        <v>1000</v>
      </c>
      <c r="F576" s="158">
        <v>43800</v>
      </c>
      <c r="G576" s="143">
        <f>E577-F576</f>
        <v>0</v>
      </c>
      <c r="H576" s="142"/>
    </row>
    <row r="577" spans="1:8">
      <c r="A577" s="142" t="s">
        <v>667</v>
      </c>
      <c r="B577" s="142" t="s">
        <v>137</v>
      </c>
      <c r="C577" s="142" t="s">
        <v>177</v>
      </c>
      <c r="D577" s="142" t="s">
        <v>668</v>
      </c>
      <c r="E577" s="143">
        <v>43800</v>
      </c>
      <c r="F577" s="143"/>
      <c r="G577" s="143"/>
      <c r="H577" s="142"/>
    </row>
    <row r="578" spans="1:8">
      <c r="A578" s="142" t="s">
        <v>709</v>
      </c>
      <c r="B578" s="142" t="s">
        <v>710</v>
      </c>
      <c r="C578" s="142" t="s">
        <v>177</v>
      </c>
      <c r="D578" s="142" t="s">
        <v>711</v>
      </c>
      <c r="E578" s="143">
        <v>8200</v>
      </c>
      <c r="F578" s="143"/>
      <c r="G578" s="143"/>
      <c r="H578" s="142"/>
    </row>
    <row r="579" spans="1:8">
      <c r="A579" s="142" t="s">
        <v>739</v>
      </c>
      <c r="B579" s="142" t="s">
        <v>713</v>
      </c>
      <c r="C579" s="142" t="s">
        <v>177</v>
      </c>
      <c r="D579" s="142" t="s">
        <v>1757</v>
      </c>
      <c r="E579" s="143">
        <v>700</v>
      </c>
      <c r="F579" s="143"/>
      <c r="G579" s="143"/>
      <c r="H579" s="142"/>
    </row>
    <row r="580" spans="1:8">
      <c r="A580" s="142" t="s">
        <v>740</v>
      </c>
      <c r="B580" s="142" t="s">
        <v>741</v>
      </c>
      <c r="C580" s="142" t="s">
        <v>177</v>
      </c>
      <c r="D580" s="142" t="s">
        <v>1757</v>
      </c>
      <c r="E580" s="143">
        <v>250</v>
      </c>
      <c r="F580" s="143">
        <v>2000</v>
      </c>
      <c r="G580" s="143">
        <f>E581-F580</f>
        <v>8970</v>
      </c>
      <c r="H580" s="142"/>
    </row>
    <row r="581" spans="1:8">
      <c r="A581" s="142" t="s">
        <v>748</v>
      </c>
      <c r="B581" s="142" t="s">
        <v>749</v>
      </c>
      <c r="C581" s="142" t="s">
        <v>177</v>
      </c>
      <c r="D581" s="142" t="s">
        <v>750</v>
      </c>
      <c r="E581" s="143">
        <v>10970</v>
      </c>
      <c r="F581" s="143"/>
      <c r="G581" s="143"/>
      <c r="H581" s="142"/>
    </row>
    <row r="582" spans="1:8">
      <c r="A582" s="142" t="s">
        <v>764</v>
      </c>
      <c r="B582" s="142" t="s">
        <v>765</v>
      </c>
      <c r="C582" s="142" t="s">
        <v>177</v>
      </c>
      <c r="D582" s="142" t="s">
        <v>1757</v>
      </c>
      <c r="E582" s="143">
        <v>1100</v>
      </c>
      <c r="F582" s="143"/>
      <c r="G582" s="143"/>
      <c r="H582" s="142"/>
    </row>
    <row r="583" spans="1:8">
      <c r="A583" s="142" t="s">
        <v>836</v>
      </c>
      <c r="B583" s="142" t="s">
        <v>837</v>
      </c>
      <c r="C583" s="142" t="s">
        <v>177</v>
      </c>
      <c r="D583" s="142" t="s">
        <v>1757</v>
      </c>
      <c r="E583" s="143">
        <v>450</v>
      </c>
      <c r="F583" s="143"/>
      <c r="G583" s="143"/>
      <c r="H583" s="142"/>
    </row>
    <row r="584" spans="1:8">
      <c r="A584" s="142" t="s">
        <v>838</v>
      </c>
      <c r="B584" s="142" t="s">
        <v>839</v>
      </c>
      <c r="C584" s="142" t="s">
        <v>177</v>
      </c>
      <c r="D584" s="142" t="s">
        <v>1757</v>
      </c>
      <c r="E584" s="143">
        <v>11130</v>
      </c>
      <c r="F584" s="143"/>
      <c r="G584" s="143"/>
      <c r="H584" s="142"/>
    </row>
    <row r="585" spans="1:8">
      <c r="A585" s="142" t="s">
        <v>840</v>
      </c>
      <c r="B585" s="142" t="s">
        <v>841</v>
      </c>
      <c r="C585" s="142" t="s">
        <v>842</v>
      </c>
      <c r="D585" s="142" t="s">
        <v>1757</v>
      </c>
      <c r="E585" s="143">
        <v>22060</v>
      </c>
      <c r="F585" s="143"/>
      <c r="G585" s="143"/>
      <c r="H585" s="142"/>
    </row>
    <row r="586" spans="1:8">
      <c r="A586" s="142" t="s">
        <v>945</v>
      </c>
      <c r="B586" s="142" t="s">
        <v>946</v>
      </c>
      <c r="C586" s="142" t="s">
        <v>177</v>
      </c>
      <c r="D586" s="142" t="s">
        <v>1757</v>
      </c>
      <c r="E586" s="143">
        <v>1000</v>
      </c>
      <c r="F586" s="143"/>
      <c r="G586" s="143"/>
      <c r="H586" s="142"/>
    </row>
    <row r="587" spans="1:8">
      <c r="A587" s="142" t="s">
        <v>947</v>
      </c>
      <c r="B587" s="142" t="s">
        <v>948</v>
      </c>
      <c r="C587" s="142" t="s">
        <v>177</v>
      </c>
      <c r="D587" s="142" t="s">
        <v>1757</v>
      </c>
      <c r="E587" s="143">
        <v>2000</v>
      </c>
      <c r="F587" s="143"/>
      <c r="G587" s="143"/>
      <c r="H587" s="142"/>
    </row>
    <row r="588" spans="1:8">
      <c r="A588" s="142" t="s">
        <v>964</v>
      </c>
      <c r="B588" s="142" t="s">
        <v>965</v>
      </c>
      <c r="C588" s="142" t="s">
        <v>177</v>
      </c>
      <c r="D588" s="142" t="s">
        <v>1757</v>
      </c>
      <c r="E588" s="143">
        <v>4000</v>
      </c>
      <c r="F588" s="143"/>
      <c r="G588" s="143"/>
      <c r="H588" s="142"/>
    </row>
    <row r="589" spans="1:8">
      <c r="A589" s="142" t="s">
        <v>974</v>
      </c>
      <c r="B589" s="142" t="s">
        <v>975</v>
      </c>
      <c r="C589" s="142" t="s">
        <v>177</v>
      </c>
      <c r="D589" s="142" t="s">
        <v>1757</v>
      </c>
      <c r="E589" s="143">
        <v>4950</v>
      </c>
      <c r="F589" s="143">
        <v>14500</v>
      </c>
      <c r="G589" s="143">
        <f>E590-F589</f>
        <v>1360</v>
      </c>
      <c r="H589" s="142"/>
    </row>
    <row r="590" spans="1:8">
      <c r="A590" s="142" t="s">
        <v>976</v>
      </c>
      <c r="B590" s="142" t="s">
        <v>977</v>
      </c>
      <c r="C590" s="142" t="s">
        <v>177</v>
      </c>
      <c r="D590" s="142" t="s">
        <v>978</v>
      </c>
      <c r="E590" s="143">
        <v>15860</v>
      </c>
      <c r="F590" s="143"/>
      <c r="G590" s="143"/>
      <c r="H590" s="142"/>
    </row>
    <row r="591" spans="1:8">
      <c r="A591" s="142" t="s">
        <v>979</v>
      </c>
      <c r="B591" s="142" t="s">
        <v>980</v>
      </c>
      <c r="C591" s="142" t="s">
        <v>177</v>
      </c>
      <c r="D591" s="142" t="s">
        <v>1757</v>
      </c>
      <c r="E591" s="143">
        <v>19050</v>
      </c>
      <c r="F591" s="143"/>
      <c r="G591" s="143"/>
      <c r="H591" s="142"/>
    </row>
    <row r="592" spans="1:8">
      <c r="A592" s="142" t="s">
        <v>983</v>
      </c>
      <c r="B592" s="142" t="s">
        <v>984</v>
      </c>
      <c r="C592" s="142" t="s">
        <v>177</v>
      </c>
      <c r="D592" s="142" t="s">
        <v>1757</v>
      </c>
      <c r="E592" s="143">
        <f>5660+10200</f>
        <v>15860</v>
      </c>
      <c r="F592" s="143">
        <v>5000</v>
      </c>
      <c r="G592" s="143">
        <f>E593-F592</f>
        <v>1950</v>
      </c>
      <c r="H592" s="142"/>
    </row>
    <row r="593" spans="1:21">
      <c r="A593" s="142" t="s">
        <v>987</v>
      </c>
      <c r="B593" s="142" t="s">
        <v>988</v>
      </c>
      <c r="C593" s="142" t="s">
        <v>177</v>
      </c>
      <c r="D593" s="142" t="s">
        <v>1757</v>
      </c>
      <c r="E593" s="143">
        <v>6950</v>
      </c>
      <c r="F593" s="143"/>
      <c r="G593" s="143"/>
      <c r="H593" s="142"/>
    </row>
    <row r="594" spans="1:21">
      <c r="A594" s="142" t="s">
        <v>989</v>
      </c>
      <c r="B594" s="142" t="s">
        <v>990</v>
      </c>
      <c r="C594" s="142" t="s">
        <v>177</v>
      </c>
      <c r="D594" s="142" t="s">
        <v>1757</v>
      </c>
      <c r="E594" s="143">
        <v>11880</v>
      </c>
      <c r="F594" s="143">
        <v>4000</v>
      </c>
      <c r="G594" s="143">
        <f>E595-F594</f>
        <v>700</v>
      </c>
      <c r="H594" s="142"/>
      <c r="I594" s="51">
        <v>45833</v>
      </c>
      <c r="J594" s="38" t="s">
        <v>1788</v>
      </c>
      <c r="K594" s="38" t="s">
        <v>1789</v>
      </c>
      <c r="L594" s="38">
        <v>44000</v>
      </c>
      <c r="M594" s="52">
        <v>45838</v>
      </c>
      <c r="N594" s="38" t="s">
        <v>1793</v>
      </c>
      <c r="O594" s="38">
        <v>11000</v>
      </c>
      <c r="P594" s="52">
        <v>45838</v>
      </c>
      <c r="Q594" s="38" t="s">
        <v>1794</v>
      </c>
      <c r="R594" s="38">
        <v>3300</v>
      </c>
      <c r="S594" s="52">
        <v>45839</v>
      </c>
      <c r="T594" s="38" t="s">
        <v>1795</v>
      </c>
      <c r="U594" s="38">
        <v>1100</v>
      </c>
    </row>
    <row r="595" spans="1:21">
      <c r="A595" s="142" t="s">
        <v>1078</v>
      </c>
      <c r="B595" s="142" t="s">
        <v>1079</v>
      </c>
      <c r="C595" s="142" t="s">
        <v>177</v>
      </c>
      <c r="D595" s="142" t="s">
        <v>1080</v>
      </c>
      <c r="E595" s="143">
        <v>4700</v>
      </c>
      <c r="F595" s="143">
        <v>15500</v>
      </c>
      <c r="G595" s="143">
        <f>E596-F595</f>
        <v>60700</v>
      </c>
      <c r="H595" s="142"/>
    </row>
    <row r="596" spans="1:21">
      <c r="A596" s="142" t="s">
        <v>1081</v>
      </c>
      <c r="B596" s="142" t="s">
        <v>1082</v>
      </c>
      <c r="C596" s="142" t="s">
        <v>177</v>
      </c>
      <c r="D596" s="142" t="s">
        <v>1757</v>
      </c>
      <c r="E596" s="143">
        <f>16800+44000+O594+R594+U594</f>
        <v>76200</v>
      </c>
      <c r="F596" s="143"/>
      <c r="G596" s="143"/>
      <c r="H596" s="142"/>
    </row>
    <row r="597" spans="1:21">
      <c r="A597" s="142" t="s">
        <v>1086</v>
      </c>
      <c r="B597" s="142" t="s">
        <v>1087</v>
      </c>
      <c r="C597" s="142" t="s">
        <v>177</v>
      </c>
      <c r="D597" s="142" t="s">
        <v>1757</v>
      </c>
      <c r="E597" s="143">
        <v>24800</v>
      </c>
      <c r="F597" s="143">
        <v>9500</v>
      </c>
      <c r="G597" s="143">
        <f>E598-F597</f>
        <v>2640</v>
      </c>
      <c r="H597" s="142"/>
    </row>
    <row r="598" spans="1:21">
      <c r="A598" s="142" t="s">
        <v>1088</v>
      </c>
      <c r="B598" s="142" t="s">
        <v>1089</v>
      </c>
      <c r="C598" s="142" t="s">
        <v>177</v>
      </c>
      <c r="D598" s="142" t="s">
        <v>1090</v>
      </c>
      <c r="E598" s="143">
        <v>12140</v>
      </c>
      <c r="F598" s="143">
        <v>3000</v>
      </c>
      <c r="G598" s="143">
        <f>E599-F598</f>
        <v>5220</v>
      </c>
      <c r="H598" s="142"/>
    </row>
    <row r="599" spans="1:21">
      <c r="A599" s="142" t="s">
        <v>1091</v>
      </c>
      <c r="B599" s="142" t="s">
        <v>1092</v>
      </c>
      <c r="C599" s="142" t="s">
        <v>177</v>
      </c>
      <c r="D599" s="142" t="s">
        <v>1757</v>
      </c>
      <c r="E599" s="143">
        <v>8220</v>
      </c>
      <c r="F599" s="143"/>
      <c r="G599" s="143"/>
      <c r="H599" s="142"/>
    </row>
    <row r="600" spans="1:21">
      <c r="A600" s="142" t="s">
        <v>1093</v>
      </c>
      <c r="B600" s="142" t="s">
        <v>1094</v>
      </c>
      <c r="C600" s="142" t="s">
        <v>177</v>
      </c>
      <c r="D600" s="142" t="s">
        <v>1757</v>
      </c>
      <c r="E600" s="143">
        <v>6500</v>
      </c>
      <c r="F600" s="143"/>
      <c r="G600" s="143"/>
      <c r="H600" s="142"/>
    </row>
    <row r="601" spans="1:21">
      <c r="A601" s="142" t="s">
        <v>1097</v>
      </c>
      <c r="B601" s="142" t="s">
        <v>276</v>
      </c>
      <c r="C601" s="142" t="s">
        <v>177</v>
      </c>
      <c r="D601" s="142" t="s">
        <v>1098</v>
      </c>
      <c r="E601" s="143">
        <v>1540</v>
      </c>
      <c r="F601" s="143">
        <v>4000</v>
      </c>
      <c r="G601" s="143">
        <f>E602-F601</f>
        <v>1820</v>
      </c>
      <c r="H601" s="142"/>
    </row>
    <row r="602" spans="1:21">
      <c r="A602" s="142" t="s">
        <v>1099</v>
      </c>
      <c r="B602" s="142" t="s">
        <v>1100</v>
      </c>
      <c r="C602" s="142" t="s">
        <v>177</v>
      </c>
      <c r="D602" s="142" t="s">
        <v>1101</v>
      </c>
      <c r="E602" s="143">
        <v>5820</v>
      </c>
      <c r="F602" s="143">
        <v>25000</v>
      </c>
      <c r="G602" s="143">
        <f>E603-F602</f>
        <v>9000</v>
      </c>
      <c r="H602" s="142"/>
    </row>
    <row r="603" spans="1:21">
      <c r="A603" s="142" t="s">
        <v>1105</v>
      </c>
      <c r="B603" s="142" t="s">
        <v>1106</v>
      </c>
      <c r="C603" s="142" t="s">
        <v>177</v>
      </c>
      <c r="D603" s="142" t="s">
        <v>1107</v>
      </c>
      <c r="E603" s="143">
        <v>34000</v>
      </c>
      <c r="F603" s="143">
        <v>25000</v>
      </c>
      <c r="G603" s="143">
        <f>E604-F603</f>
        <v>400</v>
      </c>
      <c r="H603" s="142"/>
    </row>
    <row r="604" spans="1:21">
      <c r="A604" s="142" t="s">
        <v>1134</v>
      </c>
      <c r="B604" s="142" t="s">
        <v>1135</v>
      </c>
      <c r="C604" s="142" t="s">
        <v>177</v>
      </c>
      <c r="D604" s="142" t="s">
        <v>1136</v>
      </c>
      <c r="E604" s="143">
        <v>25400</v>
      </c>
      <c r="F604" s="143"/>
      <c r="G604" s="143"/>
      <c r="H604" s="142"/>
    </row>
    <row r="605" spans="1:21">
      <c r="A605" s="142" t="s">
        <v>1486</v>
      </c>
      <c r="B605" s="142" t="s">
        <v>1487</v>
      </c>
      <c r="C605" s="142" t="s">
        <v>177</v>
      </c>
      <c r="D605" s="142" t="s">
        <v>1757</v>
      </c>
      <c r="E605" s="143">
        <v>741350</v>
      </c>
      <c r="F605" s="143"/>
      <c r="G605" s="143"/>
      <c r="H605" s="142"/>
    </row>
    <row r="606" spans="1:21">
      <c r="A606" s="142" t="s">
        <v>1488</v>
      </c>
      <c r="B606" s="142" t="s">
        <v>1489</v>
      </c>
      <c r="C606" s="142" t="s">
        <v>177</v>
      </c>
      <c r="D606" s="142" t="s">
        <v>1757</v>
      </c>
      <c r="E606" s="143">
        <v>30000</v>
      </c>
      <c r="F606" s="143"/>
      <c r="G606" s="143"/>
      <c r="H606" s="142"/>
    </row>
    <row r="607" spans="1:21">
      <c r="A607" s="142" t="s">
        <v>1513</v>
      </c>
      <c r="B607" s="142" t="s">
        <v>1514</v>
      </c>
      <c r="C607" s="142" t="s">
        <v>177</v>
      </c>
      <c r="D607" s="142" t="s">
        <v>1515</v>
      </c>
      <c r="E607" s="143">
        <v>5490</v>
      </c>
      <c r="F607" s="143"/>
      <c r="G607" s="143"/>
      <c r="H607" s="142"/>
    </row>
    <row r="608" spans="1:21">
      <c r="A608" s="142" t="s">
        <v>1586</v>
      </c>
      <c r="B608" s="142" t="s">
        <v>1587</v>
      </c>
      <c r="C608" s="142" t="s">
        <v>177</v>
      </c>
      <c r="D608" s="142" t="s">
        <v>1588</v>
      </c>
      <c r="E608" s="143">
        <v>30241</v>
      </c>
      <c r="F608" s="143"/>
      <c r="G608" s="143"/>
      <c r="H608" s="142"/>
    </row>
    <row r="609" spans="1:8">
      <c r="A609" s="142" t="s">
        <v>349</v>
      </c>
      <c r="B609" s="142" t="s">
        <v>350</v>
      </c>
      <c r="C609" s="142" t="s">
        <v>351</v>
      </c>
      <c r="D609" s="142" t="s">
        <v>352</v>
      </c>
      <c r="E609" s="143">
        <v>50000</v>
      </c>
      <c r="F609" s="143"/>
      <c r="G609" s="143"/>
      <c r="H609" s="142"/>
    </row>
    <row r="610" spans="1:8">
      <c r="A610" s="142" t="s">
        <v>817</v>
      </c>
      <c r="B610" s="142" t="s">
        <v>818</v>
      </c>
      <c r="C610" s="142" t="s">
        <v>819</v>
      </c>
      <c r="D610" s="142" t="s">
        <v>820</v>
      </c>
      <c r="E610" s="143">
        <v>31490</v>
      </c>
      <c r="F610" s="143">
        <v>10000</v>
      </c>
      <c r="G610" s="143">
        <f>E611-F610</f>
        <v>3250</v>
      </c>
      <c r="H610" s="142"/>
    </row>
    <row r="611" spans="1:8">
      <c r="A611" s="142" t="s">
        <v>1111</v>
      </c>
      <c r="B611" s="142" t="s">
        <v>1112</v>
      </c>
      <c r="C611" s="142" t="s">
        <v>1113</v>
      </c>
      <c r="D611" s="142" t="s">
        <v>1757</v>
      </c>
      <c r="E611" s="143">
        <v>13250</v>
      </c>
      <c r="F611" s="143">
        <v>3000</v>
      </c>
      <c r="G611" s="143">
        <f>E612-F611</f>
        <v>1160</v>
      </c>
      <c r="H611" s="142"/>
    </row>
    <row r="612" spans="1:8">
      <c r="A612" s="142" t="s">
        <v>2004</v>
      </c>
      <c r="B612" s="142" t="s">
        <v>2005</v>
      </c>
      <c r="C612" s="142" t="s">
        <v>177</v>
      </c>
      <c r="D612" s="142">
        <v>1765079850</v>
      </c>
      <c r="E612" s="143">
        <v>4160</v>
      </c>
      <c r="F612" s="143"/>
      <c r="G612" s="143"/>
      <c r="H612" s="142"/>
    </row>
    <row r="613" spans="1:8" s="40" customFormat="1" ht="21">
      <c r="A613" s="78" t="s">
        <v>1987</v>
      </c>
      <c r="B613" s="142" t="s">
        <v>1988</v>
      </c>
      <c r="C613" s="142" t="s">
        <v>177</v>
      </c>
      <c r="D613" s="142">
        <v>1737851722</v>
      </c>
      <c r="E613" s="143">
        <v>22600</v>
      </c>
      <c r="F613" s="118"/>
      <c r="G613" s="118"/>
      <c r="H613" s="119"/>
    </row>
    <row r="614" spans="1:8" ht="21">
      <c r="A614" s="117" t="s">
        <v>340</v>
      </c>
      <c r="B614" s="118"/>
      <c r="C614" s="118"/>
      <c r="D614" s="118"/>
      <c r="E614" s="118"/>
      <c r="F614" s="39" t="s">
        <v>1727</v>
      </c>
      <c r="G614" s="39" t="s">
        <v>1728</v>
      </c>
      <c r="H614" s="147" t="s">
        <v>1784</v>
      </c>
    </row>
    <row r="615" spans="1:8" ht="21">
      <c r="A615" s="147" t="s">
        <v>1760</v>
      </c>
      <c r="B615" s="147" t="s">
        <v>1</v>
      </c>
      <c r="C615" s="147" t="s">
        <v>3</v>
      </c>
      <c r="D615" s="147" t="s">
        <v>4</v>
      </c>
      <c r="E615" s="39" t="s">
        <v>1776</v>
      </c>
      <c r="F615" s="143">
        <v>7000</v>
      </c>
      <c r="G615" s="158">
        <f>E616-F615</f>
        <v>7380</v>
      </c>
      <c r="H615" s="142"/>
    </row>
    <row r="616" spans="1:8">
      <c r="A616" s="142" t="s">
        <v>338</v>
      </c>
      <c r="B616" s="142" t="s">
        <v>339</v>
      </c>
      <c r="C616" s="142" t="s">
        <v>340</v>
      </c>
      <c r="D616" s="142" t="s">
        <v>341</v>
      </c>
      <c r="E616" s="143">
        <f>10600+3780</f>
        <v>14380</v>
      </c>
      <c r="F616" s="143"/>
      <c r="G616" s="158"/>
      <c r="H616" s="142"/>
    </row>
    <row r="617" spans="1:8">
      <c r="A617" s="142" t="s">
        <v>882</v>
      </c>
      <c r="B617" s="142" t="s">
        <v>883</v>
      </c>
      <c r="C617" s="142" t="s">
        <v>340</v>
      </c>
      <c r="D617" s="142" t="s">
        <v>1757</v>
      </c>
      <c r="E617" s="143">
        <v>990</v>
      </c>
      <c r="F617" s="143"/>
      <c r="G617" s="158"/>
      <c r="H617" s="142"/>
    </row>
    <row r="618" spans="1:8">
      <c r="A618" s="142" t="s">
        <v>1009</v>
      </c>
      <c r="B618" s="142" t="s">
        <v>1010</v>
      </c>
      <c r="C618" s="142" t="s">
        <v>340</v>
      </c>
      <c r="D618" s="142" t="s">
        <v>1757</v>
      </c>
      <c r="E618" s="143">
        <v>80</v>
      </c>
      <c r="F618" s="143">
        <v>7720</v>
      </c>
      <c r="G618" s="143">
        <f>E619-F618</f>
        <v>750</v>
      </c>
      <c r="H618" s="142"/>
    </row>
    <row r="619" spans="1:8">
      <c r="A619" s="142" t="s">
        <v>1203</v>
      </c>
      <c r="B619" s="142" t="s">
        <v>1204</v>
      </c>
      <c r="C619" s="142" t="s">
        <v>340</v>
      </c>
      <c r="D619" s="142" t="s">
        <v>1757</v>
      </c>
      <c r="E619" s="143">
        <v>8470</v>
      </c>
      <c r="F619" s="143"/>
      <c r="G619" s="143"/>
      <c r="H619" s="142"/>
    </row>
    <row r="620" spans="1:8">
      <c r="A620" s="142" t="s">
        <v>1225</v>
      </c>
      <c r="B620" s="142" t="s">
        <v>1226</v>
      </c>
      <c r="C620" s="142" t="s">
        <v>340</v>
      </c>
      <c r="D620" s="142" t="s">
        <v>1227</v>
      </c>
      <c r="E620" s="143">
        <v>4250</v>
      </c>
      <c r="F620" s="143">
        <f>20000+3000</f>
        <v>23000</v>
      </c>
      <c r="G620" s="143">
        <f>E621-F620</f>
        <v>13270</v>
      </c>
      <c r="H620" s="142"/>
    </row>
    <row r="621" spans="1:8">
      <c r="A621" s="142" t="s">
        <v>1244</v>
      </c>
      <c r="B621" s="142" t="s">
        <v>1245</v>
      </c>
      <c r="C621" s="142" t="s">
        <v>340</v>
      </c>
      <c r="D621" s="142" t="s">
        <v>1246</v>
      </c>
      <c r="E621" s="143">
        <v>36270</v>
      </c>
      <c r="F621" s="143">
        <v>24000</v>
      </c>
      <c r="G621" s="143">
        <f>E622-F621</f>
        <v>1700</v>
      </c>
      <c r="H621" s="142"/>
    </row>
    <row r="622" spans="1:8">
      <c r="A622" s="142" t="s">
        <v>1247</v>
      </c>
      <c r="B622" s="142" t="s">
        <v>1219</v>
      </c>
      <c r="C622" s="142" t="s">
        <v>340</v>
      </c>
      <c r="D622" s="142" t="s">
        <v>1248</v>
      </c>
      <c r="E622" s="143">
        <v>25700</v>
      </c>
      <c r="F622" s="143">
        <v>55000</v>
      </c>
      <c r="G622" s="143">
        <f>E623-F622</f>
        <v>103650</v>
      </c>
      <c r="H622" s="142"/>
    </row>
    <row r="623" spans="1:8">
      <c r="A623" s="142" t="s">
        <v>1267</v>
      </c>
      <c r="B623" s="142" t="s">
        <v>1268</v>
      </c>
      <c r="C623" s="142" t="s">
        <v>340</v>
      </c>
      <c r="D623" s="142" t="s">
        <v>1269</v>
      </c>
      <c r="E623" s="143">
        <v>158650</v>
      </c>
      <c r="F623" s="143">
        <v>10000</v>
      </c>
      <c r="G623" s="143">
        <f>E624-F623</f>
        <v>12648</v>
      </c>
      <c r="H623" s="142"/>
    </row>
    <row r="624" spans="1:8">
      <c r="A624" s="142" t="s">
        <v>1493</v>
      </c>
      <c r="B624" s="142" t="s">
        <v>1494</v>
      </c>
      <c r="C624" s="142" t="s">
        <v>340</v>
      </c>
      <c r="D624" s="142" t="s">
        <v>1495</v>
      </c>
      <c r="E624" s="143">
        <v>22648</v>
      </c>
      <c r="F624" s="143"/>
      <c r="G624" s="143"/>
      <c r="H624" s="142"/>
    </row>
    <row r="625" spans="1:8">
      <c r="A625" s="142" t="s">
        <v>2043</v>
      </c>
      <c r="B625" s="142" t="s">
        <v>2044</v>
      </c>
      <c r="C625" s="142" t="s">
        <v>340</v>
      </c>
      <c r="D625" s="105">
        <v>1737049640</v>
      </c>
      <c r="E625" s="143">
        <v>18450</v>
      </c>
      <c r="F625" s="143"/>
      <c r="G625" s="143">
        <f>E626-F625</f>
        <v>0</v>
      </c>
      <c r="H625" s="142"/>
    </row>
    <row r="626" spans="1:8" s="40" customFormat="1" ht="21">
      <c r="A626" s="142"/>
      <c r="B626" s="142"/>
      <c r="C626" s="142"/>
      <c r="D626" s="142"/>
      <c r="E626" s="143"/>
      <c r="F626" s="118"/>
      <c r="G626" s="118"/>
      <c r="H626" s="119"/>
    </row>
    <row r="627" spans="1:8" ht="21">
      <c r="A627" s="117" t="s">
        <v>50</v>
      </c>
      <c r="B627" s="118"/>
      <c r="C627" s="118"/>
      <c r="D627" s="118"/>
      <c r="E627" s="118"/>
      <c r="F627" s="39" t="s">
        <v>1727</v>
      </c>
      <c r="G627" s="39" t="s">
        <v>1728</v>
      </c>
      <c r="H627" s="147" t="s">
        <v>1784</v>
      </c>
    </row>
    <row r="628" spans="1:8" ht="21">
      <c r="A628" s="147" t="s">
        <v>1760</v>
      </c>
      <c r="B628" s="147" t="s">
        <v>1</v>
      </c>
      <c r="C628" s="147" t="s">
        <v>3</v>
      </c>
      <c r="D628" s="147" t="s">
        <v>4</v>
      </c>
      <c r="E628" s="39" t="s">
        <v>1776</v>
      </c>
      <c r="F628" s="143"/>
      <c r="G628" s="143"/>
      <c r="H628" s="142"/>
    </row>
    <row r="629" spans="1:8">
      <c r="A629" s="142" t="s">
        <v>48</v>
      </c>
      <c r="B629" s="142" t="s">
        <v>49</v>
      </c>
      <c r="C629" s="142" t="s">
        <v>50</v>
      </c>
      <c r="D629" s="142" t="s">
        <v>51</v>
      </c>
      <c r="E629" s="143">
        <v>4000</v>
      </c>
      <c r="F629" s="143">
        <v>2000</v>
      </c>
      <c r="G629" s="143">
        <f>E630-F629</f>
        <v>6400</v>
      </c>
      <c r="H629" s="142"/>
    </row>
    <row r="630" spans="1:8">
      <c r="A630" s="142" t="s">
        <v>985</v>
      </c>
      <c r="B630" s="142" t="s">
        <v>986</v>
      </c>
      <c r="C630" s="142" t="s">
        <v>50</v>
      </c>
      <c r="D630" s="142" t="s">
        <v>1757</v>
      </c>
      <c r="E630" s="143">
        <v>8400</v>
      </c>
      <c r="F630" s="143"/>
      <c r="G630" s="143">
        <f>E631-F630</f>
        <v>1700</v>
      </c>
      <c r="H630" s="142"/>
    </row>
    <row r="631" spans="1:8">
      <c r="A631" s="142" t="s">
        <v>1177</v>
      </c>
      <c r="B631" s="142" t="s">
        <v>1178</v>
      </c>
      <c r="C631" s="142" t="s">
        <v>50</v>
      </c>
      <c r="D631" s="142" t="s">
        <v>1179</v>
      </c>
      <c r="E631" s="143">
        <v>1700</v>
      </c>
      <c r="F631" s="143"/>
      <c r="G631" s="143">
        <f>E632-F631</f>
        <v>0</v>
      </c>
      <c r="H631" s="142"/>
    </row>
    <row r="632" spans="1:8" s="40" customFormat="1" ht="21">
      <c r="A632" s="142"/>
      <c r="B632" s="142"/>
      <c r="C632" s="142"/>
      <c r="D632" s="142"/>
      <c r="E632" s="143"/>
      <c r="F632" s="112"/>
      <c r="G632" s="112"/>
      <c r="H632" s="113"/>
    </row>
    <row r="633" spans="1:8" ht="21">
      <c r="A633" s="111" t="s">
        <v>1198</v>
      </c>
      <c r="B633" s="112"/>
      <c r="C633" s="112"/>
      <c r="D633" s="112"/>
      <c r="E633" s="112"/>
      <c r="F633" s="39" t="s">
        <v>1727</v>
      </c>
      <c r="G633" s="39" t="s">
        <v>1728</v>
      </c>
      <c r="H633" s="147" t="s">
        <v>1784</v>
      </c>
    </row>
    <row r="634" spans="1:8" ht="21">
      <c r="A634" s="147" t="s">
        <v>1760</v>
      </c>
      <c r="B634" s="147" t="s">
        <v>1</v>
      </c>
      <c r="C634" s="147" t="s">
        <v>3</v>
      </c>
      <c r="D634" s="147" t="s">
        <v>4</v>
      </c>
      <c r="E634" s="39" t="s">
        <v>1776</v>
      </c>
      <c r="F634" s="143">
        <v>5000</v>
      </c>
      <c r="G634" s="143">
        <f>E635-F634</f>
        <v>4800</v>
      </c>
      <c r="H634" s="142"/>
    </row>
    <row r="635" spans="1:8">
      <c r="A635" s="142" t="s">
        <v>1196</v>
      </c>
      <c r="B635" s="142" t="s">
        <v>1197</v>
      </c>
      <c r="C635" s="142" t="s">
        <v>1198</v>
      </c>
      <c r="D635" s="142" t="s">
        <v>1199</v>
      </c>
      <c r="E635" s="143">
        <v>9800</v>
      </c>
      <c r="F635" s="143">
        <v>15000</v>
      </c>
      <c r="G635" s="143">
        <f>E636-F635</f>
        <v>4250</v>
      </c>
      <c r="H635" s="142"/>
    </row>
    <row r="636" spans="1:8">
      <c r="A636" s="142" t="s">
        <v>1579</v>
      </c>
      <c r="B636" s="142" t="s">
        <v>1532</v>
      </c>
      <c r="C636" s="142" t="s">
        <v>1198</v>
      </c>
      <c r="D636" s="142" t="s">
        <v>1580</v>
      </c>
      <c r="E636" s="143">
        <f>20850-1600</f>
        <v>19250</v>
      </c>
      <c r="F636" s="143"/>
      <c r="G636" s="143"/>
      <c r="H636" s="142"/>
    </row>
    <row r="637" spans="1:8">
      <c r="A637" s="142" t="s">
        <v>442</v>
      </c>
      <c r="B637" s="142" t="s">
        <v>32</v>
      </c>
      <c r="C637" s="142" t="s">
        <v>1198</v>
      </c>
      <c r="D637" s="142" t="s">
        <v>443</v>
      </c>
      <c r="E637" s="143">
        <v>1450</v>
      </c>
      <c r="F637" s="143">
        <f>50000+19000</f>
        <v>69000</v>
      </c>
      <c r="G637" s="143">
        <f>E638-F637</f>
        <v>36845</v>
      </c>
      <c r="H637" s="142"/>
    </row>
    <row r="638" spans="1:8">
      <c r="A638" s="142" t="s">
        <v>1595</v>
      </c>
      <c r="B638" s="142" t="s">
        <v>1596</v>
      </c>
      <c r="C638" s="142" t="s">
        <v>1198</v>
      </c>
      <c r="D638" s="142" t="s">
        <v>1597</v>
      </c>
      <c r="E638" s="143">
        <v>105845</v>
      </c>
      <c r="F638" s="143">
        <v>194000</v>
      </c>
      <c r="G638" s="143">
        <f>E639-F638</f>
        <v>7454</v>
      </c>
      <c r="H638" s="142"/>
    </row>
    <row r="639" spans="1:8">
      <c r="A639" s="142" t="s">
        <v>1618</v>
      </c>
      <c r="B639" s="142" t="s">
        <v>1619</v>
      </c>
      <c r="C639" s="142" t="s">
        <v>1198</v>
      </c>
      <c r="D639" s="142" t="s">
        <v>1620</v>
      </c>
      <c r="E639" s="143">
        <v>201454</v>
      </c>
      <c r="F639" s="143"/>
      <c r="G639" s="143"/>
      <c r="H639" s="142"/>
    </row>
    <row r="640" spans="1:8">
      <c r="A640" s="142" t="s">
        <v>1828</v>
      </c>
      <c r="B640" s="142" t="s">
        <v>1829</v>
      </c>
      <c r="C640" s="142" t="s">
        <v>1198</v>
      </c>
      <c r="D640" s="142" t="s">
        <v>1830</v>
      </c>
      <c r="E640" s="56">
        <f>17910+9080</f>
        <v>26990</v>
      </c>
      <c r="F640" s="143"/>
      <c r="G640" s="143">
        <f>E641-F640</f>
        <v>0</v>
      </c>
      <c r="H640" s="142"/>
    </row>
    <row r="641" spans="1:16384">
      <c r="A641" s="142"/>
      <c r="B641" s="142"/>
      <c r="C641" s="142"/>
      <c r="D641" s="142"/>
      <c r="E641" s="143"/>
      <c r="F641" s="143"/>
      <c r="G641" s="143">
        <f>E642-F641</f>
        <v>0</v>
      </c>
      <c r="H641" s="142"/>
    </row>
    <row r="642" spans="1:16384" s="40" customFormat="1" ht="21">
      <c r="A642" s="142"/>
      <c r="B642" s="142"/>
      <c r="C642" s="142"/>
      <c r="D642" s="142"/>
      <c r="E642" s="143"/>
      <c r="F642" s="118"/>
      <c r="G642" s="118"/>
      <c r="H642" s="119"/>
    </row>
    <row r="643" spans="1:16384" ht="21">
      <c r="A643" s="117" t="s">
        <v>626</v>
      </c>
      <c r="B643" s="118"/>
      <c r="C643" s="118"/>
      <c r="D643" s="118"/>
      <c r="E643" s="118"/>
      <c r="F643" s="39" t="s">
        <v>1727</v>
      </c>
      <c r="G643" s="39" t="s">
        <v>1728</v>
      </c>
      <c r="H643" s="147" t="s">
        <v>1784</v>
      </c>
    </row>
    <row r="644" spans="1:16384" ht="21">
      <c r="A644" s="147" t="s">
        <v>1760</v>
      </c>
      <c r="B644" s="147" t="s">
        <v>1</v>
      </c>
      <c r="C644" s="147" t="s">
        <v>3</v>
      </c>
      <c r="D644" s="147" t="s">
        <v>4</v>
      </c>
      <c r="E644" s="39" t="s">
        <v>1776</v>
      </c>
      <c r="F644" s="143">
        <v>20000</v>
      </c>
      <c r="G644" s="143">
        <f t="shared" ref="G644:G652" si="10">E645-F644</f>
        <v>71060</v>
      </c>
      <c r="H644" s="142"/>
    </row>
    <row r="645" spans="1:16384">
      <c r="A645" s="142" t="s">
        <v>624</v>
      </c>
      <c r="B645" s="142" t="s">
        <v>625</v>
      </c>
      <c r="C645" s="142" t="s">
        <v>626</v>
      </c>
      <c r="D645" s="142" t="s">
        <v>627</v>
      </c>
      <c r="E645" s="143">
        <v>91060</v>
      </c>
      <c r="F645" s="143">
        <v>7000</v>
      </c>
      <c r="G645" s="143">
        <f t="shared" si="10"/>
        <v>4550</v>
      </c>
      <c r="H645" s="142"/>
      <c r="I645" s="38" t="s">
        <v>1813</v>
      </c>
      <c r="J645" s="38">
        <v>4200</v>
      </c>
    </row>
    <row r="646" spans="1:16384">
      <c r="A646" s="142" t="s">
        <v>1218</v>
      </c>
      <c r="B646" s="142" t="s">
        <v>1219</v>
      </c>
      <c r="C646" s="142" t="s">
        <v>1208</v>
      </c>
      <c r="D646" s="142" t="s">
        <v>1220</v>
      </c>
      <c r="E646" s="143">
        <v>11550</v>
      </c>
      <c r="F646" s="143">
        <v>10000</v>
      </c>
      <c r="G646" s="143">
        <f t="shared" si="10"/>
        <v>9500</v>
      </c>
      <c r="H646" s="142"/>
    </row>
    <row r="647" spans="1:16384">
      <c r="A647" s="142" t="s">
        <v>1234</v>
      </c>
      <c r="B647" s="142" t="s">
        <v>1235</v>
      </c>
      <c r="C647" s="142" t="s">
        <v>1208</v>
      </c>
      <c r="D647" s="142" t="s">
        <v>1236</v>
      </c>
      <c r="E647" s="143">
        <f>15300+J645</f>
        <v>19500</v>
      </c>
      <c r="F647" s="143">
        <v>15700</v>
      </c>
      <c r="G647" s="143">
        <f t="shared" si="10"/>
        <v>10000</v>
      </c>
      <c r="H647" s="142"/>
    </row>
    <row r="648" spans="1:16384">
      <c r="A648" s="142" t="s">
        <v>1237</v>
      </c>
      <c r="B648" s="142" t="s">
        <v>1238</v>
      </c>
      <c r="C648" s="142" t="s">
        <v>1208</v>
      </c>
      <c r="D648" s="142" t="s">
        <v>1239</v>
      </c>
      <c r="E648" s="143">
        <v>25700</v>
      </c>
      <c r="F648" s="143">
        <v>20000</v>
      </c>
      <c r="G648" s="143">
        <f t="shared" si="10"/>
        <v>30030</v>
      </c>
      <c r="H648" s="142"/>
    </row>
    <row r="649" spans="1:16384">
      <c r="A649" s="142" t="s">
        <v>1251</v>
      </c>
      <c r="B649" s="142" t="s">
        <v>1252</v>
      </c>
      <c r="C649" s="142" t="s">
        <v>1208</v>
      </c>
      <c r="D649" s="142" t="s">
        <v>1253</v>
      </c>
      <c r="E649" s="143">
        <v>50030</v>
      </c>
      <c r="F649" s="143">
        <v>14000</v>
      </c>
      <c r="G649" s="143">
        <f t="shared" si="10"/>
        <v>19410</v>
      </c>
      <c r="H649" s="142"/>
    </row>
    <row r="650" spans="1:16384">
      <c r="A650" s="142" t="s">
        <v>1280</v>
      </c>
      <c r="B650" s="142" t="s">
        <v>804</v>
      </c>
      <c r="C650" s="142" t="s">
        <v>1208</v>
      </c>
      <c r="D650" s="142" t="s">
        <v>1757</v>
      </c>
      <c r="E650" s="143">
        <v>33410</v>
      </c>
      <c r="F650" s="143">
        <v>10000</v>
      </c>
      <c r="G650" s="143">
        <f t="shared" si="10"/>
        <v>9910</v>
      </c>
      <c r="H650" s="142"/>
    </row>
    <row r="651" spans="1:16384">
      <c r="A651" s="142" t="s">
        <v>1293</v>
      </c>
      <c r="B651" s="142" t="s">
        <v>1294</v>
      </c>
      <c r="C651" s="142" t="s">
        <v>1208</v>
      </c>
      <c r="D651" s="142" t="s">
        <v>1295</v>
      </c>
      <c r="E651" s="143">
        <v>19910</v>
      </c>
      <c r="F651" s="143">
        <v>20550</v>
      </c>
      <c r="G651" s="143">
        <f t="shared" si="10"/>
        <v>7570</v>
      </c>
      <c r="H651" s="142"/>
    </row>
    <row r="652" spans="1:16384">
      <c r="A652" s="142" t="s">
        <v>1296</v>
      </c>
      <c r="B652" s="142" t="s">
        <v>137</v>
      </c>
      <c r="C652" s="142" t="s">
        <v>1208</v>
      </c>
      <c r="D652" s="142" t="s">
        <v>1297</v>
      </c>
      <c r="E652" s="143">
        <v>28120</v>
      </c>
      <c r="F652" s="143">
        <v>15000</v>
      </c>
      <c r="G652" s="143">
        <f t="shared" si="10"/>
        <v>9520</v>
      </c>
      <c r="H652" s="142"/>
    </row>
    <row r="653" spans="1:16384">
      <c r="A653" s="142" t="s">
        <v>1324</v>
      </c>
      <c r="B653" s="142" t="s">
        <v>1325</v>
      </c>
      <c r="C653" s="142" t="s">
        <v>1208</v>
      </c>
      <c r="D653" s="142" t="s">
        <v>1757</v>
      </c>
      <c r="E653" s="143">
        <v>24520</v>
      </c>
      <c r="F653" s="143"/>
      <c r="G653" s="143"/>
      <c r="H653" s="142"/>
    </row>
    <row r="654" spans="1:16384">
      <c r="A654" s="142" t="s">
        <v>890</v>
      </c>
      <c r="B654" s="142" t="s">
        <v>891</v>
      </c>
      <c r="C654" s="142" t="s">
        <v>892</v>
      </c>
      <c r="D654" s="142" t="s">
        <v>893</v>
      </c>
      <c r="E654" s="143">
        <v>2100</v>
      </c>
      <c r="F654" s="143">
        <v>39100</v>
      </c>
      <c r="G654" s="143">
        <f>E655-F654</f>
        <v>44700</v>
      </c>
      <c r="H654" s="142"/>
      <c r="I654" s="94"/>
    </row>
    <row r="655" spans="1:16384">
      <c r="A655" s="142" t="s">
        <v>1262</v>
      </c>
      <c r="B655" s="142" t="s">
        <v>1263</v>
      </c>
      <c r="C655" s="142" t="s">
        <v>892</v>
      </c>
      <c r="D655" s="142" t="s">
        <v>1264</v>
      </c>
      <c r="E655" s="143">
        <f>83100-900+1600</f>
        <v>83800</v>
      </c>
      <c r="F655" s="143">
        <v>22000</v>
      </c>
      <c r="G655" s="143">
        <f>E656-F655</f>
        <v>18750</v>
      </c>
      <c r="H655" s="142"/>
    </row>
    <row r="656" spans="1:16384">
      <c r="A656" s="142" t="s">
        <v>1329</v>
      </c>
      <c r="B656" s="142" t="s">
        <v>1330</v>
      </c>
      <c r="C656" s="142" t="s">
        <v>892</v>
      </c>
      <c r="D656" s="142" t="s">
        <v>1331</v>
      </c>
      <c r="E656" s="143">
        <f>15730+25020</f>
        <v>40750</v>
      </c>
      <c r="F656" s="143"/>
      <c r="G656" s="143"/>
      <c r="H656" s="142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 s="68"/>
      <c r="BZ656" s="68"/>
      <c r="CA656" s="68"/>
      <c r="CB656" s="68"/>
      <c r="CC656" s="68"/>
      <c r="CD656" s="68"/>
      <c r="CE656" s="68"/>
      <c r="CF656" s="68"/>
      <c r="CG656" s="68"/>
      <c r="CH656" s="68"/>
      <c r="CI656" s="68"/>
      <c r="CJ656" s="68"/>
      <c r="CK656" s="68"/>
      <c r="CL656" s="68"/>
      <c r="CM656" s="68"/>
      <c r="CN656" s="68"/>
      <c r="CO656" s="68"/>
      <c r="CP656" s="68"/>
      <c r="CQ656" s="68"/>
      <c r="CR656" s="68"/>
      <c r="CS656" s="68"/>
      <c r="CT656" s="68"/>
      <c r="CU656" s="68"/>
      <c r="CV656" s="68"/>
      <c r="CW656" s="68"/>
      <c r="CX656" s="68"/>
      <c r="CY656" s="68"/>
      <c r="CZ656" s="68"/>
      <c r="DA656" s="68"/>
      <c r="DB656" s="68"/>
      <c r="DC656" s="68"/>
      <c r="DD656" s="68"/>
      <c r="DE656" s="68"/>
      <c r="DF656" s="68"/>
      <c r="DG656" s="68"/>
      <c r="DH656" s="68"/>
      <c r="DI656" s="68"/>
      <c r="DJ656" s="68"/>
      <c r="DK656" s="68"/>
      <c r="DL656" s="68"/>
      <c r="DM656" s="68"/>
      <c r="DN656" s="68"/>
      <c r="DO656" s="68"/>
      <c r="DP656" s="68"/>
      <c r="DQ656" s="68"/>
      <c r="DR656" s="68"/>
      <c r="DS656" s="68"/>
      <c r="DT656" s="68"/>
      <c r="DU656" s="68"/>
      <c r="DV656" s="68"/>
      <c r="DW656" s="68"/>
      <c r="DX656" s="68"/>
      <c r="DY656" s="68"/>
      <c r="DZ656" s="68"/>
      <c r="EA656" s="68"/>
      <c r="EB656" s="68"/>
      <c r="EC656" s="68"/>
      <c r="ED656" s="68"/>
      <c r="EE656" s="68"/>
      <c r="EF656" s="68"/>
      <c r="EG656" s="68"/>
      <c r="EH656" s="68"/>
      <c r="EI656" s="68"/>
      <c r="EJ656" s="68"/>
      <c r="EK656" s="68"/>
      <c r="EL656" s="68"/>
      <c r="EM656" s="68"/>
      <c r="EN656" s="68"/>
      <c r="EO656" s="68"/>
      <c r="EP656" s="68"/>
      <c r="EQ656" s="68"/>
      <c r="ER656" s="68"/>
      <c r="ES656" s="68"/>
      <c r="ET656" s="68"/>
      <c r="EU656" s="68"/>
      <c r="EV656" s="68"/>
      <c r="EW656" s="68"/>
      <c r="EX656" s="68"/>
      <c r="EY656" s="68"/>
      <c r="EZ656" s="68"/>
      <c r="FA656" s="68"/>
      <c r="FB656" s="68"/>
      <c r="FC656" s="68"/>
      <c r="FD656" s="68"/>
      <c r="FE656" s="68"/>
      <c r="FF656" s="68"/>
      <c r="FG656" s="68"/>
      <c r="FH656" s="68"/>
      <c r="FI656" s="68"/>
      <c r="FJ656" s="68"/>
      <c r="FK656" s="68"/>
      <c r="FL656" s="68"/>
      <c r="FM656" s="68"/>
      <c r="FN656" s="68"/>
      <c r="FO656" s="68"/>
      <c r="FP656" s="68"/>
      <c r="FQ656" s="68"/>
      <c r="FR656" s="68"/>
      <c r="FS656" s="68"/>
      <c r="FT656" s="68"/>
      <c r="FU656" s="68"/>
      <c r="FV656" s="68"/>
      <c r="FW656" s="68"/>
      <c r="FX656" s="68"/>
      <c r="FY656" s="68"/>
      <c r="FZ656" s="68"/>
      <c r="GA656" s="68"/>
      <c r="GB656" s="68"/>
      <c r="GC656" s="68"/>
      <c r="GD656" s="68"/>
      <c r="GE656" s="68"/>
      <c r="GF656" s="68"/>
      <c r="GG656" s="68"/>
      <c r="GH656" s="68"/>
      <c r="GI656" s="68"/>
      <c r="GJ656" s="68"/>
      <c r="GK656" s="68"/>
      <c r="GL656" s="68"/>
      <c r="GM656" s="68"/>
      <c r="GN656" s="68"/>
      <c r="GO656" s="68"/>
      <c r="GP656" s="68"/>
      <c r="GQ656" s="68"/>
      <c r="GR656" s="68"/>
      <c r="GS656" s="68"/>
      <c r="GT656" s="68"/>
      <c r="GU656" s="68"/>
      <c r="GV656" s="68"/>
      <c r="GW656" s="68"/>
      <c r="GX656" s="68"/>
      <c r="GY656" s="68"/>
      <c r="GZ656" s="68"/>
      <c r="HA656" s="68"/>
      <c r="HB656" s="68"/>
      <c r="HC656" s="68"/>
      <c r="HD656" s="68"/>
      <c r="HE656" s="68"/>
      <c r="HF656" s="68"/>
      <c r="HG656" s="68"/>
      <c r="HH656" s="68"/>
      <c r="HI656" s="68"/>
      <c r="HJ656" s="68"/>
      <c r="HK656" s="68"/>
      <c r="HL656" s="68"/>
      <c r="HM656" s="68"/>
      <c r="HN656" s="68"/>
      <c r="HO656" s="68"/>
      <c r="HP656" s="68"/>
      <c r="HQ656" s="68"/>
      <c r="HR656" s="68"/>
      <c r="HS656" s="68"/>
      <c r="HT656" s="68"/>
      <c r="HU656" s="68"/>
      <c r="HV656" s="68"/>
      <c r="HW656" s="68"/>
      <c r="HX656" s="68"/>
      <c r="HY656" s="68"/>
      <c r="HZ656" s="68"/>
      <c r="IA656" s="68"/>
      <c r="IB656" s="68"/>
      <c r="IC656" s="68"/>
      <c r="ID656" s="68"/>
      <c r="IE656" s="68"/>
      <c r="IF656" s="68"/>
      <c r="IG656" s="68"/>
      <c r="IH656" s="68"/>
      <c r="II656" s="68"/>
      <c r="IJ656" s="68"/>
      <c r="IK656" s="68"/>
      <c r="IL656" s="68"/>
      <c r="IM656" s="68"/>
      <c r="IN656" s="68"/>
      <c r="IO656" s="68"/>
      <c r="IP656" s="68"/>
      <c r="IQ656" s="68"/>
      <c r="IR656" s="68"/>
      <c r="IS656" s="68"/>
      <c r="IT656" s="68"/>
      <c r="IU656" s="68"/>
      <c r="IV656" s="68"/>
      <c r="IW656" s="68"/>
      <c r="IX656" s="68"/>
      <c r="IY656" s="68"/>
      <c r="IZ656" s="68"/>
      <c r="JA656" s="68"/>
      <c r="JB656" s="68"/>
      <c r="JC656" s="68"/>
      <c r="JD656" s="68"/>
      <c r="JE656" s="68"/>
      <c r="JF656" s="68"/>
      <c r="JG656" s="68"/>
      <c r="JH656" s="68"/>
      <c r="JI656" s="68"/>
      <c r="JJ656" s="68"/>
      <c r="JK656" s="68"/>
      <c r="JL656" s="68"/>
      <c r="JM656" s="68"/>
      <c r="JN656" s="68"/>
      <c r="JO656" s="68"/>
      <c r="JP656" s="68"/>
      <c r="JQ656" s="68"/>
      <c r="JR656" s="68"/>
      <c r="JS656" s="68"/>
      <c r="JT656" s="68"/>
      <c r="JU656" s="68"/>
      <c r="JV656" s="68"/>
      <c r="JW656" s="68"/>
      <c r="JX656" s="68"/>
      <c r="JY656" s="68"/>
      <c r="JZ656" s="68"/>
      <c r="KA656" s="68"/>
      <c r="KB656" s="68"/>
      <c r="KC656" s="68"/>
      <c r="KD656" s="68"/>
      <c r="KE656" s="68"/>
      <c r="KF656" s="68"/>
      <c r="KG656" s="68"/>
      <c r="KH656" s="68"/>
      <c r="KI656" s="68"/>
      <c r="KJ656" s="68"/>
      <c r="KK656" s="68"/>
      <c r="KL656" s="68"/>
      <c r="KM656" s="68"/>
      <c r="KN656" s="68"/>
      <c r="KO656" s="68"/>
      <c r="KP656" s="68"/>
      <c r="KQ656" s="68"/>
      <c r="KR656" s="68"/>
      <c r="KS656" s="68"/>
      <c r="KT656" s="68"/>
      <c r="KU656" s="68"/>
      <c r="KV656" s="68"/>
      <c r="KW656" s="68"/>
      <c r="KX656" s="68"/>
      <c r="KY656" s="68"/>
      <c r="KZ656" s="68"/>
      <c r="LA656" s="68"/>
      <c r="LB656" s="68"/>
      <c r="LC656" s="68"/>
      <c r="LD656" s="68"/>
      <c r="LE656" s="68"/>
      <c r="LF656" s="68"/>
      <c r="LG656" s="68"/>
      <c r="LH656" s="68"/>
      <c r="LI656" s="68"/>
      <c r="LJ656" s="68"/>
      <c r="LK656" s="68"/>
      <c r="LL656" s="68"/>
      <c r="LM656" s="68"/>
      <c r="LN656" s="68"/>
      <c r="LO656" s="68"/>
      <c r="LP656" s="68"/>
      <c r="LQ656" s="68"/>
      <c r="LR656" s="68"/>
      <c r="LS656" s="68"/>
      <c r="LT656" s="68"/>
      <c r="LU656" s="68"/>
      <c r="LV656" s="68"/>
      <c r="LW656" s="68"/>
      <c r="LX656" s="68"/>
      <c r="LY656" s="68"/>
      <c r="LZ656" s="68"/>
      <c r="MA656" s="68"/>
      <c r="MB656" s="68"/>
      <c r="MC656" s="68"/>
      <c r="MD656" s="68"/>
      <c r="ME656" s="68"/>
      <c r="MF656" s="68"/>
      <c r="MG656" s="68"/>
      <c r="MH656" s="68"/>
      <c r="MI656" s="68"/>
      <c r="MJ656" s="68"/>
      <c r="MK656" s="68"/>
      <c r="ML656" s="68"/>
      <c r="MM656" s="68"/>
      <c r="MN656" s="68"/>
      <c r="MO656" s="68"/>
      <c r="MP656" s="68"/>
      <c r="MQ656" s="68"/>
      <c r="MR656" s="68"/>
      <c r="MS656" s="68"/>
      <c r="MT656" s="68"/>
      <c r="MU656" s="68"/>
      <c r="MV656" s="68"/>
      <c r="MW656" s="68"/>
      <c r="MX656" s="68"/>
      <c r="MY656" s="68"/>
      <c r="MZ656" s="68"/>
      <c r="NA656" s="68"/>
      <c r="NB656" s="68"/>
      <c r="NC656" s="68"/>
      <c r="ND656" s="68"/>
      <c r="NE656" s="68"/>
      <c r="NF656" s="68"/>
      <c r="NG656" s="68"/>
      <c r="NH656" s="68"/>
      <c r="NI656" s="68"/>
      <c r="NJ656" s="68"/>
      <c r="NK656" s="68"/>
      <c r="NL656" s="68"/>
      <c r="NM656" s="68"/>
      <c r="NN656" s="68"/>
      <c r="NO656" s="68"/>
      <c r="NP656" s="68"/>
      <c r="NQ656" s="68"/>
      <c r="NR656" s="68"/>
      <c r="NS656" s="68"/>
      <c r="NT656" s="68"/>
      <c r="NU656" s="68"/>
      <c r="NV656" s="68"/>
      <c r="NW656" s="68"/>
      <c r="NX656" s="68"/>
      <c r="NY656" s="68"/>
      <c r="NZ656" s="68"/>
      <c r="OA656" s="68"/>
      <c r="OB656" s="68"/>
      <c r="OC656" s="68"/>
      <c r="OD656" s="68"/>
      <c r="OE656" s="68"/>
      <c r="OF656" s="68"/>
      <c r="OG656" s="68"/>
      <c r="OH656" s="68"/>
      <c r="OI656" s="68"/>
      <c r="OJ656" s="68"/>
      <c r="OK656" s="68"/>
      <c r="OL656" s="68"/>
      <c r="OM656" s="68"/>
      <c r="ON656" s="68"/>
      <c r="OO656" s="68"/>
      <c r="OP656" s="68"/>
      <c r="OQ656" s="68"/>
      <c r="OR656" s="68"/>
      <c r="OS656" s="68"/>
      <c r="OT656" s="68"/>
      <c r="OU656" s="68"/>
      <c r="OV656" s="68"/>
      <c r="OW656" s="68"/>
      <c r="OX656" s="68"/>
      <c r="OY656" s="68"/>
      <c r="OZ656" s="68"/>
      <c r="PA656" s="68"/>
      <c r="PB656" s="68"/>
      <c r="PC656" s="68"/>
      <c r="PD656" s="68"/>
      <c r="PE656" s="68"/>
      <c r="PF656" s="68"/>
      <c r="PG656" s="68"/>
      <c r="PH656" s="68"/>
      <c r="PI656" s="68"/>
      <c r="PJ656" s="68"/>
      <c r="PK656" s="68"/>
      <c r="PL656" s="68"/>
      <c r="PM656" s="68"/>
      <c r="PN656" s="68"/>
      <c r="PO656" s="68"/>
      <c r="PP656" s="68"/>
      <c r="PQ656" s="68"/>
      <c r="PR656" s="68"/>
      <c r="PS656" s="68"/>
      <c r="PT656" s="68"/>
      <c r="PU656" s="68"/>
      <c r="PV656" s="68"/>
      <c r="PW656" s="68"/>
      <c r="PX656" s="68"/>
      <c r="PY656" s="68"/>
      <c r="PZ656" s="68"/>
      <c r="QA656" s="68"/>
      <c r="QB656" s="68"/>
      <c r="QC656" s="68"/>
      <c r="QD656" s="68"/>
      <c r="QE656" s="68"/>
      <c r="QF656" s="68"/>
      <c r="QG656" s="68"/>
      <c r="QH656" s="68"/>
      <c r="QI656" s="68"/>
      <c r="QJ656" s="68"/>
      <c r="QK656" s="68"/>
      <c r="QL656" s="68"/>
      <c r="QM656" s="68"/>
      <c r="QN656" s="68"/>
      <c r="QO656" s="68"/>
      <c r="QP656" s="68"/>
      <c r="QQ656" s="68"/>
      <c r="QR656" s="68"/>
      <c r="QS656" s="68"/>
      <c r="QT656" s="68"/>
      <c r="QU656" s="68"/>
      <c r="QV656" s="68"/>
      <c r="QW656" s="68"/>
      <c r="QX656" s="68"/>
      <c r="QY656" s="68"/>
      <c r="QZ656" s="68"/>
      <c r="RA656" s="68"/>
      <c r="RB656" s="68"/>
      <c r="RC656" s="68"/>
      <c r="RD656" s="68"/>
      <c r="RE656" s="68"/>
      <c r="RF656" s="68"/>
      <c r="RG656" s="68"/>
      <c r="RH656" s="68"/>
      <c r="RI656" s="68"/>
      <c r="RJ656" s="68"/>
      <c r="RK656" s="68"/>
      <c r="RL656" s="68"/>
      <c r="RM656" s="68"/>
      <c r="RN656" s="68"/>
      <c r="RO656" s="68"/>
      <c r="RP656" s="68"/>
      <c r="RQ656" s="68"/>
      <c r="RR656" s="68"/>
      <c r="RS656" s="68"/>
      <c r="RT656" s="68"/>
      <c r="RU656" s="68"/>
      <c r="RV656" s="68"/>
      <c r="RW656" s="68"/>
      <c r="RX656" s="68"/>
      <c r="RY656" s="68"/>
      <c r="RZ656" s="68"/>
      <c r="SA656" s="68"/>
      <c r="SB656" s="68"/>
      <c r="SC656" s="68"/>
      <c r="SD656" s="68"/>
      <c r="SE656" s="68"/>
      <c r="SF656" s="68"/>
      <c r="SG656" s="68"/>
      <c r="SH656" s="68"/>
      <c r="SI656" s="68"/>
      <c r="SJ656" s="68"/>
      <c r="SK656" s="68"/>
      <c r="SL656" s="68"/>
      <c r="SM656" s="68"/>
      <c r="SN656" s="68"/>
      <c r="SO656" s="68"/>
      <c r="SP656" s="68"/>
      <c r="SQ656" s="68"/>
      <c r="SR656" s="68"/>
      <c r="SS656" s="68"/>
      <c r="ST656" s="68"/>
      <c r="SU656" s="68"/>
      <c r="SV656" s="68"/>
      <c r="SW656" s="68"/>
      <c r="SX656" s="68"/>
      <c r="SY656" s="68"/>
      <c r="SZ656" s="68"/>
      <c r="TA656" s="68"/>
      <c r="TB656" s="68"/>
      <c r="TC656" s="68"/>
      <c r="TD656" s="68"/>
      <c r="TE656" s="68"/>
      <c r="TF656" s="68"/>
      <c r="TG656" s="68"/>
      <c r="TH656" s="68"/>
      <c r="TI656" s="68"/>
      <c r="TJ656" s="68"/>
      <c r="TK656" s="68"/>
      <c r="TL656" s="68"/>
      <c r="TM656" s="68"/>
      <c r="TN656" s="68"/>
      <c r="TO656" s="68"/>
      <c r="TP656" s="68"/>
      <c r="TQ656" s="68"/>
      <c r="TR656" s="68"/>
      <c r="TS656" s="68"/>
      <c r="TT656" s="68"/>
      <c r="TU656" s="68"/>
      <c r="TV656" s="68"/>
      <c r="TW656" s="68"/>
      <c r="TX656" s="68"/>
      <c r="TY656" s="68"/>
      <c r="TZ656" s="68"/>
      <c r="UA656" s="68"/>
      <c r="UB656" s="68"/>
      <c r="UC656" s="68"/>
      <c r="UD656" s="68"/>
      <c r="UE656" s="68"/>
      <c r="UF656" s="68"/>
      <c r="UG656" s="68"/>
      <c r="UH656" s="68"/>
      <c r="UI656" s="68"/>
      <c r="UJ656" s="68"/>
      <c r="UK656" s="68"/>
      <c r="UL656" s="68"/>
      <c r="UM656" s="68"/>
      <c r="UN656" s="68"/>
      <c r="UO656" s="68"/>
      <c r="UP656" s="68"/>
      <c r="UQ656" s="68"/>
      <c r="UR656" s="68"/>
      <c r="US656" s="68"/>
      <c r="UT656" s="68"/>
      <c r="UU656" s="68"/>
      <c r="UV656" s="68"/>
      <c r="UW656" s="68"/>
      <c r="UX656" s="68"/>
      <c r="UY656" s="68"/>
      <c r="UZ656" s="68"/>
      <c r="VA656" s="68"/>
      <c r="VB656" s="68"/>
      <c r="VC656" s="68"/>
      <c r="VD656" s="68"/>
      <c r="VE656" s="68"/>
      <c r="VF656" s="68"/>
      <c r="VG656" s="68"/>
      <c r="VH656" s="68"/>
      <c r="VI656" s="68"/>
      <c r="VJ656" s="68"/>
      <c r="VK656" s="68"/>
      <c r="VL656" s="68"/>
      <c r="VM656" s="68"/>
      <c r="VN656" s="68"/>
      <c r="VO656" s="68"/>
      <c r="VP656" s="68"/>
      <c r="VQ656" s="68"/>
      <c r="VR656" s="68"/>
      <c r="VS656" s="68"/>
      <c r="VT656" s="68"/>
      <c r="VU656" s="68"/>
      <c r="VV656" s="68"/>
      <c r="VW656" s="68"/>
      <c r="VX656" s="68"/>
      <c r="VY656" s="68"/>
      <c r="VZ656" s="68"/>
      <c r="WA656" s="68"/>
      <c r="WB656" s="68"/>
      <c r="WC656" s="68"/>
      <c r="WD656" s="68"/>
      <c r="WE656" s="68"/>
      <c r="WF656" s="68"/>
      <c r="WG656" s="68"/>
      <c r="WH656" s="68"/>
      <c r="WI656" s="68"/>
      <c r="WJ656" s="68"/>
      <c r="WK656" s="68"/>
      <c r="WL656" s="68"/>
      <c r="WM656" s="68"/>
      <c r="WN656" s="68"/>
      <c r="WO656" s="68"/>
      <c r="WP656" s="68"/>
      <c r="WQ656" s="68"/>
      <c r="WR656" s="68"/>
      <c r="WS656" s="68"/>
      <c r="WT656" s="68"/>
      <c r="WU656" s="68"/>
      <c r="WV656" s="68"/>
      <c r="WW656" s="68"/>
      <c r="WX656" s="68"/>
      <c r="WY656" s="68"/>
      <c r="WZ656" s="68"/>
      <c r="XA656" s="68"/>
      <c r="XB656" s="68"/>
      <c r="XC656" s="68"/>
      <c r="XD656" s="68"/>
      <c r="XE656" s="68"/>
      <c r="XF656" s="68"/>
      <c r="XG656" s="68"/>
      <c r="XH656" s="68"/>
      <c r="XI656" s="68"/>
      <c r="XJ656" s="68"/>
      <c r="XK656" s="68"/>
      <c r="XL656" s="68"/>
      <c r="XM656" s="68"/>
      <c r="XN656" s="68"/>
      <c r="XO656" s="68"/>
      <c r="XP656" s="68"/>
      <c r="XQ656" s="68"/>
      <c r="XR656" s="68"/>
      <c r="XS656" s="68"/>
      <c r="XT656" s="68"/>
      <c r="XU656" s="68"/>
      <c r="XV656" s="68"/>
      <c r="XW656" s="68"/>
      <c r="XX656" s="68"/>
      <c r="XY656" s="68"/>
      <c r="XZ656" s="68"/>
      <c r="YA656" s="68"/>
      <c r="YB656" s="68"/>
      <c r="YC656" s="68"/>
      <c r="YD656" s="68"/>
      <c r="YE656" s="68"/>
      <c r="YF656" s="68"/>
      <c r="YG656" s="68"/>
      <c r="YH656" s="68"/>
      <c r="YI656" s="68"/>
      <c r="YJ656" s="68"/>
      <c r="YK656" s="68"/>
      <c r="YL656" s="68"/>
      <c r="YM656" s="68"/>
      <c r="YN656" s="68"/>
      <c r="YO656" s="68"/>
      <c r="YP656" s="68"/>
      <c r="YQ656" s="68"/>
      <c r="YR656" s="68"/>
      <c r="YS656" s="68"/>
      <c r="YT656" s="68"/>
      <c r="YU656" s="68"/>
      <c r="YV656" s="68"/>
      <c r="YW656" s="68"/>
      <c r="YX656" s="68"/>
      <c r="YY656" s="68"/>
      <c r="YZ656" s="68"/>
      <c r="ZA656" s="68"/>
      <c r="ZB656" s="68"/>
      <c r="ZC656" s="68"/>
      <c r="ZD656" s="68"/>
      <c r="ZE656" s="68"/>
      <c r="ZF656" s="68"/>
      <c r="ZG656" s="68"/>
      <c r="ZH656" s="68"/>
      <c r="ZI656" s="68"/>
      <c r="ZJ656" s="68"/>
      <c r="ZK656" s="68"/>
      <c r="ZL656" s="68"/>
      <c r="ZM656" s="68"/>
      <c r="ZN656" s="68"/>
      <c r="ZO656" s="68"/>
      <c r="ZP656" s="68"/>
      <c r="ZQ656" s="68"/>
      <c r="ZR656" s="68"/>
      <c r="ZS656" s="68"/>
      <c r="ZT656" s="68"/>
      <c r="ZU656" s="68"/>
      <c r="ZV656" s="68"/>
      <c r="ZW656" s="68"/>
      <c r="ZX656" s="68"/>
      <c r="ZY656" s="68"/>
      <c r="ZZ656" s="68"/>
      <c r="AAA656" s="68"/>
      <c r="AAB656" s="68"/>
      <c r="AAC656" s="68"/>
      <c r="AAD656" s="68"/>
      <c r="AAE656" s="68"/>
      <c r="AAF656" s="68"/>
      <c r="AAG656" s="68"/>
      <c r="AAH656" s="68"/>
      <c r="AAI656" s="68"/>
      <c r="AAJ656" s="68"/>
      <c r="AAK656" s="68"/>
      <c r="AAL656" s="68"/>
      <c r="AAM656" s="68"/>
      <c r="AAN656" s="68"/>
      <c r="AAO656" s="68"/>
      <c r="AAP656" s="68"/>
      <c r="AAQ656" s="68"/>
      <c r="AAR656" s="68"/>
      <c r="AAS656" s="68"/>
      <c r="AAT656" s="68"/>
      <c r="AAU656" s="68"/>
      <c r="AAV656" s="68"/>
      <c r="AAW656" s="68"/>
      <c r="AAX656" s="68"/>
      <c r="AAY656" s="68"/>
      <c r="AAZ656" s="68"/>
      <c r="ABA656" s="68"/>
      <c r="ABB656" s="68"/>
      <c r="ABC656" s="68"/>
      <c r="ABD656" s="68"/>
      <c r="ABE656" s="68"/>
      <c r="ABF656" s="68"/>
      <c r="ABG656" s="68"/>
      <c r="ABH656" s="68"/>
      <c r="ABI656" s="68"/>
      <c r="ABJ656" s="68"/>
      <c r="ABK656" s="68"/>
      <c r="ABL656" s="68"/>
      <c r="ABM656" s="68"/>
      <c r="ABN656" s="68"/>
      <c r="ABO656" s="68"/>
      <c r="ABP656" s="68"/>
      <c r="ABQ656" s="68"/>
      <c r="ABR656" s="68"/>
      <c r="ABS656" s="68"/>
      <c r="ABT656" s="68"/>
      <c r="ABU656" s="68"/>
      <c r="ABV656" s="68"/>
      <c r="ABW656" s="68"/>
      <c r="ABX656" s="68"/>
      <c r="ABY656" s="68"/>
      <c r="ABZ656" s="68"/>
      <c r="ACA656" s="68"/>
      <c r="ACB656" s="68"/>
      <c r="ACC656" s="68"/>
      <c r="ACD656" s="68"/>
      <c r="ACE656" s="68"/>
      <c r="ACF656" s="68"/>
      <c r="ACG656" s="68"/>
      <c r="ACH656" s="68"/>
      <c r="ACI656" s="68"/>
      <c r="ACJ656" s="68"/>
      <c r="ACK656" s="68"/>
      <c r="ACL656" s="68"/>
      <c r="ACM656" s="68"/>
      <c r="ACN656" s="68"/>
      <c r="ACO656" s="68"/>
      <c r="ACP656" s="68"/>
      <c r="ACQ656" s="68"/>
      <c r="ACR656" s="68"/>
      <c r="ACS656" s="68"/>
      <c r="ACT656" s="68"/>
      <c r="ACU656" s="68"/>
      <c r="ACV656" s="68"/>
      <c r="ACW656" s="68"/>
      <c r="ACX656" s="68"/>
      <c r="ACY656" s="68"/>
      <c r="ACZ656" s="68"/>
      <c r="ADA656" s="68"/>
      <c r="ADB656" s="68"/>
      <c r="ADC656" s="68"/>
      <c r="ADD656" s="68"/>
      <c r="ADE656" s="68"/>
      <c r="ADF656" s="68"/>
      <c r="ADG656" s="68"/>
      <c r="ADH656" s="68"/>
      <c r="ADI656" s="68"/>
      <c r="ADJ656" s="68"/>
      <c r="ADK656" s="68"/>
      <c r="ADL656" s="68"/>
      <c r="ADM656" s="68"/>
      <c r="ADN656" s="68"/>
      <c r="ADO656" s="68"/>
      <c r="ADP656" s="68"/>
      <c r="ADQ656" s="68"/>
      <c r="ADR656" s="68"/>
      <c r="ADS656" s="68"/>
      <c r="ADT656" s="68"/>
      <c r="ADU656" s="68"/>
      <c r="ADV656" s="68"/>
      <c r="ADW656" s="68"/>
      <c r="ADX656" s="68"/>
      <c r="ADY656" s="68"/>
      <c r="ADZ656" s="68"/>
      <c r="AEA656" s="68"/>
      <c r="AEB656" s="68"/>
      <c r="AEC656" s="68"/>
      <c r="AED656" s="68"/>
      <c r="AEE656" s="68"/>
      <c r="AEF656" s="68"/>
      <c r="AEG656" s="68"/>
      <c r="AEH656" s="68"/>
      <c r="AEI656" s="68"/>
      <c r="AEJ656" s="68"/>
      <c r="AEK656" s="68"/>
      <c r="AEL656" s="68"/>
      <c r="AEM656" s="68"/>
      <c r="AEN656" s="68"/>
      <c r="AEO656" s="68"/>
      <c r="AEP656" s="68"/>
      <c r="AEQ656" s="68"/>
      <c r="AER656" s="68"/>
      <c r="AES656" s="68"/>
      <c r="AET656" s="68"/>
      <c r="AEU656" s="68"/>
      <c r="AEV656" s="68"/>
      <c r="AEW656" s="68"/>
      <c r="AEX656" s="68"/>
      <c r="AEY656" s="68"/>
      <c r="AEZ656" s="68"/>
      <c r="AFA656" s="68"/>
      <c r="AFB656" s="68"/>
      <c r="AFC656" s="68"/>
      <c r="AFD656" s="68"/>
      <c r="AFE656" s="68"/>
      <c r="AFF656" s="68"/>
      <c r="AFG656" s="68"/>
      <c r="AFH656" s="68"/>
      <c r="AFI656" s="68"/>
      <c r="AFJ656" s="68"/>
      <c r="AFK656" s="68"/>
      <c r="AFL656" s="68"/>
      <c r="AFM656" s="68"/>
      <c r="AFN656" s="68"/>
      <c r="AFO656" s="68"/>
      <c r="AFP656" s="68"/>
      <c r="AFQ656" s="68"/>
      <c r="AFR656" s="68"/>
      <c r="AFS656" s="68"/>
      <c r="AFT656" s="68"/>
      <c r="AFU656" s="68"/>
      <c r="AFV656" s="68"/>
      <c r="AFW656" s="68"/>
      <c r="AFX656" s="68"/>
      <c r="AFY656" s="68"/>
      <c r="AFZ656" s="68"/>
      <c r="AGA656" s="68"/>
      <c r="AGB656" s="68"/>
      <c r="AGC656" s="68"/>
      <c r="AGD656" s="68"/>
      <c r="AGE656" s="68"/>
      <c r="AGF656" s="68"/>
      <c r="AGG656" s="68"/>
      <c r="AGH656" s="68"/>
      <c r="AGI656" s="68"/>
      <c r="AGJ656" s="68"/>
      <c r="AGK656" s="68"/>
      <c r="AGL656" s="68"/>
      <c r="AGM656" s="68"/>
      <c r="AGN656" s="68"/>
      <c r="AGO656" s="68"/>
      <c r="AGP656" s="68"/>
      <c r="AGQ656" s="68"/>
      <c r="AGR656" s="68"/>
      <c r="AGS656" s="68"/>
      <c r="AGT656" s="68"/>
      <c r="AGU656" s="68"/>
      <c r="AGV656" s="68"/>
      <c r="AGW656" s="68"/>
      <c r="AGX656" s="68"/>
      <c r="AGY656" s="68"/>
      <c r="AGZ656" s="68"/>
      <c r="AHA656" s="68"/>
      <c r="AHB656" s="68"/>
      <c r="AHC656" s="68"/>
      <c r="AHD656" s="68"/>
      <c r="AHE656" s="68"/>
      <c r="AHF656" s="68"/>
      <c r="AHG656" s="68"/>
      <c r="AHH656" s="68"/>
      <c r="AHI656" s="68"/>
      <c r="AHJ656" s="68"/>
      <c r="AHK656" s="68"/>
      <c r="AHL656" s="68"/>
      <c r="AHM656" s="68"/>
      <c r="AHN656" s="68"/>
      <c r="AHO656" s="68"/>
      <c r="AHP656" s="68"/>
      <c r="AHQ656" s="68"/>
      <c r="AHR656" s="68"/>
      <c r="AHS656" s="68"/>
      <c r="AHT656" s="68"/>
      <c r="AHU656" s="68"/>
      <c r="AHV656" s="68"/>
      <c r="AHW656" s="68"/>
      <c r="AHX656" s="68"/>
      <c r="AHY656" s="68"/>
      <c r="AHZ656" s="68"/>
      <c r="AIA656" s="68"/>
      <c r="AIB656" s="68"/>
      <c r="AIC656" s="68"/>
      <c r="AID656" s="68"/>
      <c r="AIE656" s="68"/>
      <c r="AIF656" s="68"/>
      <c r="AIG656" s="68"/>
      <c r="AIH656" s="68"/>
      <c r="AII656" s="68"/>
      <c r="AIJ656" s="68"/>
      <c r="AIK656" s="68"/>
      <c r="AIL656" s="68"/>
      <c r="AIM656" s="68"/>
      <c r="AIN656" s="68"/>
      <c r="AIO656" s="68"/>
      <c r="AIP656" s="68"/>
      <c r="AIQ656" s="68"/>
      <c r="AIR656" s="68"/>
      <c r="AIS656" s="68"/>
      <c r="AIT656" s="68"/>
      <c r="AIU656" s="68"/>
      <c r="AIV656" s="68"/>
      <c r="AIW656" s="68"/>
      <c r="AIX656" s="68"/>
      <c r="AIY656" s="68"/>
      <c r="AIZ656" s="68"/>
      <c r="AJA656" s="68"/>
      <c r="AJB656" s="68"/>
      <c r="AJC656" s="68"/>
      <c r="AJD656" s="68"/>
      <c r="AJE656" s="68"/>
      <c r="AJF656" s="68"/>
      <c r="AJG656" s="68"/>
      <c r="AJH656" s="68"/>
      <c r="AJI656" s="68"/>
      <c r="AJJ656" s="68"/>
      <c r="AJK656" s="68"/>
      <c r="AJL656" s="68"/>
      <c r="AJM656" s="68"/>
      <c r="AJN656" s="68"/>
      <c r="AJO656" s="68"/>
      <c r="AJP656" s="68"/>
      <c r="AJQ656" s="68"/>
      <c r="AJR656" s="68"/>
      <c r="AJS656" s="68"/>
      <c r="AJT656" s="68"/>
      <c r="AJU656" s="68"/>
      <c r="AJV656" s="68"/>
      <c r="AJW656" s="68"/>
      <c r="AJX656" s="68"/>
      <c r="AJY656" s="68"/>
      <c r="AJZ656" s="68"/>
      <c r="AKA656" s="68"/>
      <c r="AKB656" s="68"/>
      <c r="AKC656" s="68"/>
      <c r="AKD656" s="68"/>
      <c r="AKE656" s="68"/>
      <c r="AKF656" s="68"/>
      <c r="AKG656" s="68"/>
      <c r="AKH656" s="68"/>
      <c r="AKI656" s="68"/>
      <c r="AKJ656" s="68"/>
      <c r="AKK656" s="68"/>
      <c r="AKL656" s="68"/>
      <c r="AKM656" s="68"/>
      <c r="AKN656" s="68"/>
      <c r="AKO656" s="68"/>
      <c r="AKP656" s="68"/>
      <c r="AKQ656" s="68"/>
      <c r="AKR656" s="68"/>
      <c r="AKS656" s="68"/>
      <c r="AKT656" s="68"/>
      <c r="AKU656" s="68"/>
      <c r="AKV656" s="68"/>
      <c r="AKW656" s="68"/>
      <c r="AKX656" s="68"/>
      <c r="AKY656" s="68"/>
      <c r="AKZ656" s="68"/>
      <c r="ALA656" s="68"/>
      <c r="ALB656" s="68"/>
      <c r="ALC656" s="68"/>
      <c r="ALD656" s="68"/>
      <c r="ALE656" s="68"/>
      <c r="ALF656" s="68"/>
      <c r="ALG656" s="68"/>
      <c r="ALH656" s="68"/>
      <c r="ALI656" s="68"/>
      <c r="ALJ656" s="68"/>
      <c r="ALK656" s="68"/>
      <c r="ALL656" s="68"/>
      <c r="ALM656" s="68"/>
      <c r="ALN656" s="68"/>
      <c r="ALO656" s="68"/>
      <c r="ALP656" s="68"/>
      <c r="ALQ656" s="68"/>
      <c r="ALR656" s="68"/>
      <c r="ALS656" s="68"/>
      <c r="ALT656" s="68"/>
      <c r="ALU656" s="68"/>
      <c r="ALV656" s="68"/>
      <c r="ALW656" s="68"/>
      <c r="ALX656" s="68"/>
      <c r="ALY656" s="68"/>
      <c r="ALZ656" s="68"/>
      <c r="AMA656" s="68"/>
      <c r="AMB656" s="68"/>
      <c r="AMC656" s="68"/>
      <c r="AMD656" s="68"/>
      <c r="AME656" s="68"/>
      <c r="AMF656" s="68"/>
      <c r="AMG656" s="68"/>
      <c r="AMH656" s="68"/>
      <c r="AMI656" s="68"/>
      <c r="AMJ656" s="68"/>
      <c r="AMK656" s="68"/>
      <c r="AML656" s="68"/>
      <c r="AMM656" s="68"/>
      <c r="AMN656" s="68"/>
      <c r="AMO656" s="68"/>
      <c r="AMP656" s="68"/>
      <c r="AMQ656" s="68"/>
      <c r="AMR656" s="68"/>
      <c r="AMS656" s="68"/>
      <c r="AMT656" s="68"/>
      <c r="AMU656" s="68"/>
      <c r="AMV656" s="68"/>
      <c r="AMW656" s="68"/>
      <c r="AMX656" s="68"/>
      <c r="AMY656" s="68"/>
      <c r="AMZ656" s="68"/>
      <c r="ANA656" s="68"/>
      <c r="ANB656" s="68"/>
      <c r="ANC656" s="68"/>
      <c r="AND656" s="68"/>
      <c r="ANE656" s="68"/>
      <c r="ANF656" s="68"/>
      <c r="ANG656" s="68"/>
      <c r="ANH656" s="68"/>
      <c r="ANI656" s="68"/>
      <c r="ANJ656" s="68"/>
      <c r="ANK656" s="68"/>
      <c r="ANL656" s="68"/>
      <c r="ANM656" s="68"/>
      <c r="ANN656" s="68"/>
      <c r="ANO656" s="68"/>
      <c r="ANP656" s="68"/>
      <c r="ANQ656" s="68"/>
      <c r="ANR656" s="68"/>
      <c r="ANS656" s="68"/>
      <c r="ANT656" s="68"/>
      <c r="ANU656" s="68"/>
      <c r="ANV656" s="68"/>
      <c r="ANW656" s="68"/>
      <c r="ANX656" s="68"/>
      <c r="ANY656" s="68"/>
      <c r="ANZ656" s="68"/>
      <c r="AOA656" s="68"/>
      <c r="AOB656" s="68"/>
      <c r="AOC656" s="68"/>
      <c r="AOD656" s="68"/>
      <c r="AOE656" s="68"/>
      <c r="AOF656" s="68"/>
      <c r="AOG656" s="68"/>
      <c r="AOH656" s="68"/>
      <c r="AOI656" s="68"/>
      <c r="AOJ656" s="68"/>
      <c r="AOK656" s="68"/>
      <c r="AOL656" s="68"/>
      <c r="AOM656" s="68"/>
      <c r="AON656" s="68"/>
      <c r="AOO656" s="68"/>
      <c r="AOP656" s="68"/>
      <c r="AOQ656" s="68"/>
      <c r="AOR656" s="68"/>
      <c r="AOS656" s="68"/>
      <c r="AOT656" s="68"/>
      <c r="AOU656" s="68"/>
      <c r="AOV656" s="68"/>
      <c r="AOW656" s="68"/>
      <c r="AOX656" s="68"/>
      <c r="AOY656" s="68"/>
      <c r="AOZ656" s="68"/>
      <c r="APA656" s="68"/>
      <c r="APB656" s="68"/>
      <c r="APC656" s="68"/>
      <c r="APD656" s="68"/>
      <c r="APE656" s="68"/>
      <c r="APF656" s="68"/>
      <c r="APG656" s="68"/>
      <c r="APH656" s="68"/>
      <c r="API656" s="68"/>
      <c r="APJ656" s="68"/>
      <c r="APK656" s="68"/>
      <c r="APL656" s="68"/>
      <c r="APM656" s="68"/>
      <c r="APN656" s="68"/>
      <c r="APO656" s="68"/>
      <c r="APP656" s="68"/>
      <c r="APQ656" s="68"/>
      <c r="APR656" s="68"/>
      <c r="APS656" s="68"/>
      <c r="APT656" s="68"/>
      <c r="APU656" s="68"/>
      <c r="APV656" s="68"/>
      <c r="APW656" s="68"/>
      <c r="APX656" s="68"/>
      <c r="APY656" s="68"/>
      <c r="APZ656" s="68"/>
      <c r="AQA656" s="68"/>
      <c r="AQB656" s="68"/>
      <c r="AQC656" s="68"/>
      <c r="AQD656" s="68"/>
      <c r="AQE656" s="68"/>
      <c r="AQF656" s="68"/>
      <c r="AQG656" s="68"/>
      <c r="AQH656" s="68"/>
      <c r="AQI656" s="68"/>
      <c r="AQJ656" s="68"/>
      <c r="AQK656" s="68"/>
      <c r="AQL656" s="68"/>
      <c r="AQM656" s="68"/>
      <c r="AQN656" s="68"/>
      <c r="AQO656" s="68"/>
      <c r="AQP656" s="68"/>
      <c r="AQQ656" s="68"/>
      <c r="AQR656" s="68"/>
      <c r="AQS656" s="68"/>
      <c r="AQT656" s="68"/>
      <c r="AQU656" s="68"/>
      <c r="AQV656" s="68"/>
      <c r="AQW656" s="68"/>
      <c r="AQX656" s="68"/>
      <c r="AQY656" s="68"/>
      <c r="AQZ656" s="68"/>
      <c r="ARA656" s="68"/>
      <c r="ARB656" s="68"/>
      <c r="ARC656" s="68"/>
      <c r="ARD656" s="68"/>
      <c r="ARE656" s="68"/>
      <c r="ARF656" s="68"/>
      <c r="ARG656" s="68"/>
      <c r="ARH656" s="68"/>
      <c r="ARI656" s="68"/>
      <c r="ARJ656" s="68"/>
      <c r="ARK656" s="68"/>
      <c r="ARL656" s="68"/>
      <c r="ARM656" s="68"/>
      <c r="ARN656" s="68"/>
      <c r="ARO656" s="68"/>
      <c r="ARP656" s="68"/>
      <c r="ARQ656" s="68"/>
      <c r="ARR656" s="68"/>
      <c r="ARS656" s="68"/>
      <c r="ART656" s="68"/>
      <c r="ARU656" s="68"/>
      <c r="ARV656" s="68"/>
      <c r="ARW656" s="68"/>
      <c r="ARX656" s="68"/>
      <c r="ARY656" s="68"/>
      <c r="ARZ656" s="68"/>
      <c r="ASA656" s="68"/>
      <c r="ASB656" s="68"/>
      <c r="ASC656" s="68"/>
      <c r="ASD656" s="68"/>
      <c r="ASE656" s="68"/>
      <c r="ASF656" s="68"/>
      <c r="ASG656" s="68"/>
      <c r="ASH656" s="68"/>
      <c r="ASI656" s="68"/>
      <c r="ASJ656" s="68"/>
      <c r="ASK656" s="68"/>
      <c r="ASL656" s="68"/>
      <c r="ASM656" s="68"/>
      <c r="ASN656" s="68"/>
      <c r="ASO656" s="68"/>
      <c r="ASP656" s="68"/>
      <c r="ASQ656" s="68"/>
      <c r="ASR656" s="68"/>
      <c r="ASS656" s="68"/>
      <c r="AST656" s="68"/>
      <c r="ASU656" s="68"/>
      <c r="ASV656" s="68"/>
      <c r="ASW656" s="68"/>
      <c r="ASX656" s="68"/>
      <c r="ASY656" s="68"/>
      <c r="ASZ656" s="68"/>
      <c r="ATA656" s="68"/>
      <c r="ATB656" s="68"/>
      <c r="ATC656" s="68"/>
      <c r="ATD656" s="68"/>
      <c r="ATE656" s="68"/>
      <c r="ATF656" s="68"/>
      <c r="ATG656" s="68"/>
      <c r="ATH656" s="68"/>
      <c r="ATI656" s="68"/>
      <c r="ATJ656" s="68"/>
      <c r="ATK656" s="68"/>
      <c r="ATL656" s="68"/>
      <c r="ATM656" s="68"/>
      <c r="ATN656" s="68"/>
      <c r="ATO656" s="68"/>
      <c r="ATP656" s="68"/>
      <c r="ATQ656" s="68"/>
      <c r="ATR656" s="68"/>
      <c r="ATS656" s="68"/>
      <c r="ATT656" s="68"/>
      <c r="ATU656" s="68"/>
      <c r="ATV656" s="68"/>
      <c r="ATW656" s="68"/>
      <c r="ATX656" s="68"/>
      <c r="ATY656" s="68"/>
      <c r="ATZ656" s="68"/>
      <c r="AUA656" s="68"/>
      <c r="AUB656" s="68"/>
      <c r="AUC656" s="68"/>
      <c r="AUD656" s="68"/>
      <c r="AUE656" s="68"/>
      <c r="AUF656" s="68"/>
      <c r="AUG656" s="68"/>
      <c r="AUH656" s="68"/>
      <c r="AUI656" s="68"/>
      <c r="AUJ656" s="68"/>
      <c r="AUK656" s="68"/>
      <c r="AUL656" s="68"/>
      <c r="AUM656" s="68"/>
      <c r="AUN656" s="68"/>
      <c r="AUO656" s="68"/>
      <c r="AUP656" s="68"/>
      <c r="AUQ656" s="68"/>
      <c r="AUR656" s="68"/>
      <c r="AUS656" s="68"/>
      <c r="AUT656" s="68"/>
      <c r="AUU656" s="68"/>
      <c r="AUV656" s="68"/>
      <c r="AUW656" s="68"/>
      <c r="AUX656" s="68"/>
      <c r="AUY656" s="68"/>
      <c r="AUZ656" s="68"/>
      <c r="AVA656" s="68"/>
      <c r="AVB656" s="68"/>
      <c r="AVC656" s="68"/>
      <c r="AVD656" s="68"/>
      <c r="AVE656" s="68"/>
      <c r="AVF656" s="68"/>
      <c r="AVG656" s="68"/>
      <c r="AVH656" s="68"/>
      <c r="AVI656" s="68"/>
      <c r="AVJ656" s="68"/>
      <c r="AVK656" s="68"/>
      <c r="AVL656" s="68"/>
      <c r="AVM656" s="68"/>
      <c r="AVN656" s="68"/>
      <c r="AVO656" s="68"/>
      <c r="AVP656" s="68"/>
      <c r="AVQ656" s="68"/>
      <c r="AVR656" s="68"/>
      <c r="AVS656" s="68"/>
      <c r="AVT656" s="68"/>
      <c r="AVU656" s="68"/>
      <c r="AVV656" s="68"/>
      <c r="AVW656" s="68"/>
      <c r="AVX656" s="68"/>
      <c r="AVY656" s="68"/>
      <c r="AVZ656" s="68"/>
      <c r="AWA656" s="68"/>
      <c r="AWB656" s="68"/>
      <c r="AWC656" s="68"/>
      <c r="AWD656" s="68"/>
      <c r="AWE656" s="68"/>
      <c r="AWF656" s="68"/>
      <c r="AWG656" s="68"/>
      <c r="AWH656" s="68"/>
      <c r="AWI656" s="68"/>
      <c r="AWJ656" s="68"/>
      <c r="AWK656" s="68"/>
      <c r="AWL656" s="68"/>
      <c r="AWM656" s="68"/>
      <c r="AWN656" s="68"/>
      <c r="AWO656" s="68"/>
      <c r="AWP656" s="68"/>
      <c r="AWQ656" s="68"/>
      <c r="AWR656" s="68"/>
      <c r="AWS656" s="68"/>
      <c r="AWT656" s="68"/>
      <c r="AWU656" s="68"/>
      <c r="AWV656" s="68"/>
      <c r="AWW656" s="68"/>
      <c r="AWX656" s="68"/>
      <c r="AWY656" s="68"/>
      <c r="AWZ656" s="68"/>
      <c r="AXA656" s="68"/>
      <c r="AXB656" s="68"/>
      <c r="AXC656" s="68"/>
      <c r="AXD656" s="68"/>
      <c r="AXE656" s="68"/>
      <c r="AXF656" s="68"/>
      <c r="AXG656" s="68"/>
      <c r="AXH656" s="68"/>
      <c r="AXI656" s="68"/>
      <c r="AXJ656" s="68"/>
      <c r="AXK656" s="68"/>
      <c r="AXL656" s="68"/>
      <c r="AXM656" s="68"/>
      <c r="AXN656" s="68"/>
      <c r="AXO656" s="68"/>
      <c r="AXP656" s="68"/>
      <c r="AXQ656" s="68"/>
      <c r="AXR656" s="68"/>
      <c r="AXS656" s="68"/>
      <c r="AXT656" s="68"/>
      <c r="AXU656" s="68"/>
      <c r="AXV656" s="68"/>
      <c r="AXW656" s="68"/>
      <c r="AXX656" s="68"/>
      <c r="AXY656" s="68"/>
      <c r="AXZ656" s="68"/>
      <c r="AYA656" s="68"/>
      <c r="AYB656" s="68"/>
      <c r="AYC656" s="68"/>
      <c r="AYD656" s="68"/>
      <c r="AYE656" s="68"/>
      <c r="AYF656" s="68"/>
      <c r="AYG656" s="68"/>
      <c r="AYH656" s="68"/>
      <c r="AYI656" s="68"/>
      <c r="AYJ656" s="68"/>
      <c r="AYK656" s="68"/>
      <c r="AYL656" s="68"/>
      <c r="AYM656" s="68"/>
      <c r="AYN656" s="68"/>
      <c r="AYO656" s="68"/>
      <c r="AYP656" s="68"/>
      <c r="AYQ656" s="68"/>
      <c r="AYR656" s="68"/>
      <c r="AYS656" s="68"/>
      <c r="AYT656" s="68"/>
      <c r="AYU656" s="68"/>
      <c r="AYV656" s="68"/>
      <c r="AYW656" s="68"/>
      <c r="AYX656" s="68"/>
      <c r="AYY656" s="68"/>
      <c r="AYZ656" s="68"/>
      <c r="AZA656" s="68"/>
      <c r="AZB656" s="68"/>
      <c r="AZC656" s="68"/>
      <c r="AZD656" s="68"/>
      <c r="AZE656" s="68"/>
      <c r="AZF656" s="68"/>
      <c r="AZG656" s="68"/>
      <c r="AZH656" s="68"/>
      <c r="AZI656" s="68"/>
      <c r="AZJ656" s="68"/>
      <c r="AZK656" s="68"/>
      <c r="AZL656" s="68"/>
      <c r="AZM656" s="68"/>
      <c r="AZN656" s="68"/>
      <c r="AZO656" s="68"/>
      <c r="AZP656" s="68"/>
      <c r="AZQ656" s="68"/>
      <c r="AZR656" s="68"/>
      <c r="AZS656" s="68"/>
      <c r="AZT656" s="68"/>
      <c r="AZU656" s="68"/>
      <c r="AZV656" s="68"/>
      <c r="AZW656" s="68"/>
      <c r="AZX656" s="68"/>
      <c r="AZY656" s="68"/>
      <c r="AZZ656" s="68"/>
      <c r="BAA656" s="68"/>
      <c r="BAB656" s="68"/>
      <c r="BAC656" s="68"/>
      <c r="BAD656" s="68"/>
      <c r="BAE656" s="68"/>
      <c r="BAF656" s="68"/>
      <c r="BAG656" s="68"/>
      <c r="BAH656" s="68"/>
      <c r="BAI656" s="68"/>
      <c r="BAJ656" s="68"/>
      <c r="BAK656" s="68"/>
      <c r="BAL656" s="68"/>
      <c r="BAM656" s="68"/>
      <c r="BAN656" s="68"/>
      <c r="BAO656" s="68"/>
      <c r="BAP656" s="68"/>
      <c r="BAQ656" s="68"/>
      <c r="BAR656" s="68"/>
      <c r="BAS656" s="68"/>
      <c r="BAT656" s="68"/>
      <c r="BAU656" s="68"/>
      <c r="BAV656" s="68"/>
      <c r="BAW656" s="68"/>
      <c r="BAX656" s="68"/>
      <c r="BAY656" s="68"/>
      <c r="BAZ656" s="68"/>
      <c r="BBA656" s="68"/>
      <c r="BBB656" s="68"/>
      <c r="BBC656" s="68"/>
      <c r="BBD656" s="68"/>
      <c r="BBE656" s="68"/>
      <c r="BBF656" s="68"/>
      <c r="BBG656" s="68"/>
      <c r="BBH656" s="68"/>
      <c r="BBI656" s="68"/>
      <c r="BBJ656" s="68"/>
      <c r="BBK656" s="68"/>
      <c r="BBL656" s="68"/>
      <c r="BBM656" s="68"/>
      <c r="BBN656" s="68"/>
      <c r="BBO656" s="68"/>
      <c r="BBP656" s="68"/>
      <c r="BBQ656" s="68"/>
      <c r="BBR656" s="68"/>
      <c r="BBS656" s="68"/>
      <c r="BBT656" s="68"/>
      <c r="BBU656" s="68"/>
      <c r="BBV656" s="68"/>
      <c r="BBW656" s="68"/>
      <c r="BBX656" s="68"/>
      <c r="BBY656" s="68"/>
      <c r="BBZ656" s="68"/>
      <c r="BCA656" s="68"/>
      <c r="BCB656" s="68"/>
      <c r="BCC656" s="68"/>
      <c r="BCD656" s="68"/>
      <c r="BCE656" s="68"/>
      <c r="BCF656" s="68"/>
      <c r="BCG656" s="68"/>
      <c r="BCH656" s="68"/>
      <c r="BCI656" s="68"/>
      <c r="BCJ656" s="68"/>
      <c r="BCK656" s="68"/>
      <c r="BCL656" s="68"/>
      <c r="BCM656" s="68"/>
      <c r="BCN656" s="68"/>
      <c r="BCO656" s="68"/>
      <c r="BCP656" s="68"/>
      <c r="BCQ656" s="68"/>
      <c r="BCR656" s="68"/>
      <c r="BCS656" s="68"/>
      <c r="BCT656" s="68"/>
      <c r="BCU656" s="68"/>
      <c r="BCV656" s="68"/>
      <c r="BCW656" s="68"/>
      <c r="BCX656" s="68"/>
      <c r="BCY656" s="68"/>
      <c r="BCZ656" s="68"/>
      <c r="BDA656" s="68"/>
      <c r="BDB656" s="68"/>
      <c r="BDC656" s="68"/>
      <c r="BDD656" s="68"/>
      <c r="BDE656" s="68"/>
      <c r="BDF656" s="68"/>
      <c r="BDG656" s="68"/>
      <c r="BDH656" s="68"/>
      <c r="BDI656" s="68"/>
      <c r="BDJ656" s="68"/>
      <c r="BDK656" s="68"/>
      <c r="BDL656" s="68"/>
      <c r="BDM656" s="68"/>
      <c r="BDN656" s="68"/>
      <c r="BDO656" s="68"/>
      <c r="BDP656" s="68"/>
      <c r="BDQ656" s="68"/>
      <c r="BDR656" s="68"/>
      <c r="BDS656" s="68"/>
      <c r="BDT656" s="68"/>
      <c r="BDU656" s="68"/>
      <c r="BDV656" s="68"/>
      <c r="BDW656" s="68"/>
      <c r="BDX656" s="68"/>
      <c r="BDY656" s="68"/>
      <c r="BDZ656" s="68"/>
      <c r="BEA656" s="68"/>
      <c r="BEB656" s="68"/>
      <c r="BEC656" s="68"/>
      <c r="BED656" s="68"/>
      <c r="BEE656" s="68"/>
      <c r="BEF656" s="68"/>
      <c r="BEG656" s="68"/>
      <c r="BEH656" s="68"/>
      <c r="BEI656" s="68"/>
      <c r="BEJ656" s="68"/>
      <c r="BEK656" s="68"/>
      <c r="BEL656" s="68"/>
      <c r="BEM656" s="68"/>
      <c r="BEN656" s="68"/>
      <c r="BEO656" s="68"/>
      <c r="BEP656" s="68"/>
      <c r="BEQ656" s="68"/>
      <c r="BER656" s="68"/>
      <c r="BES656" s="68"/>
      <c r="BET656" s="68"/>
      <c r="BEU656" s="68"/>
      <c r="BEV656" s="68"/>
      <c r="BEW656" s="68"/>
      <c r="BEX656" s="68"/>
      <c r="BEY656" s="68"/>
      <c r="BEZ656" s="68"/>
      <c r="BFA656" s="68"/>
      <c r="BFB656" s="68"/>
      <c r="BFC656" s="68"/>
      <c r="BFD656" s="68"/>
      <c r="BFE656" s="68"/>
      <c r="BFF656" s="68"/>
      <c r="BFG656" s="68"/>
      <c r="BFH656" s="68"/>
      <c r="BFI656" s="68"/>
      <c r="BFJ656" s="68"/>
      <c r="BFK656" s="68"/>
      <c r="BFL656" s="68"/>
      <c r="BFM656" s="68"/>
      <c r="BFN656" s="68"/>
      <c r="BFO656" s="68"/>
      <c r="BFP656" s="68"/>
      <c r="BFQ656" s="68"/>
      <c r="BFR656" s="68"/>
      <c r="BFS656" s="68"/>
      <c r="BFT656" s="68"/>
      <c r="BFU656" s="68"/>
      <c r="BFV656" s="68"/>
      <c r="BFW656" s="68"/>
      <c r="BFX656" s="68"/>
      <c r="BFY656" s="68"/>
      <c r="BFZ656" s="68"/>
      <c r="BGA656" s="68"/>
      <c r="BGB656" s="68"/>
      <c r="BGC656" s="68"/>
      <c r="BGD656" s="68"/>
      <c r="BGE656" s="68"/>
      <c r="BGF656" s="68"/>
      <c r="BGG656" s="68"/>
      <c r="BGH656" s="68"/>
      <c r="BGI656" s="68"/>
      <c r="BGJ656" s="68"/>
      <c r="BGK656" s="68"/>
      <c r="BGL656" s="68"/>
      <c r="BGM656" s="68"/>
      <c r="BGN656" s="68"/>
      <c r="BGO656" s="68"/>
      <c r="BGP656" s="68"/>
      <c r="BGQ656" s="68"/>
      <c r="BGR656" s="68"/>
      <c r="BGS656" s="68"/>
      <c r="BGT656" s="68"/>
      <c r="BGU656" s="68"/>
      <c r="BGV656" s="68"/>
      <c r="BGW656" s="68"/>
      <c r="BGX656" s="68"/>
      <c r="BGY656" s="68"/>
      <c r="BGZ656" s="68"/>
      <c r="BHA656" s="68"/>
      <c r="BHB656" s="68"/>
      <c r="BHC656" s="68"/>
      <c r="BHD656" s="68"/>
      <c r="BHE656" s="68"/>
      <c r="BHF656" s="68"/>
      <c r="BHG656" s="68"/>
      <c r="BHH656" s="68"/>
      <c r="BHI656" s="68"/>
      <c r="BHJ656" s="68"/>
      <c r="BHK656" s="68"/>
      <c r="BHL656" s="68"/>
      <c r="BHM656" s="68"/>
      <c r="BHN656" s="68"/>
      <c r="BHO656" s="68"/>
      <c r="BHP656" s="68"/>
      <c r="BHQ656" s="68"/>
      <c r="BHR656" s="68"/>
      <c r="BHS656" s="68"/>
      <c r="BHT656" s="68"/>
      <c r="BHU656" s="68"/>
      <c r="BHV656" s="68"/>
      <c r="BHW656" s="68"/>
      <c r="BHX656" s="68"/>
      <c r="BHY656" s="68"/>
      <c r="BHZ656" s="68"/>
      <c r="BIA656" s="68"/>
      <c r="BIB656" s="68"/>
      <c r="BIC656" s="68"/>
      <c r="BID656" s="68"/>
      <c r="BIE656" s="68"/>
      <c r="BIF656" s="68"/>
      <c r="BIG656" s="68"/>
      <c r="BIH656" s="68"/>
      <c r="BII656" s="68"/>
      <c r="BIJ656" s="68"/>
      <c r="BIK656" s="68"/>
      <c r="BIL656" s="68"/>
      <c r="BIM656" s="68"/>
      <c r="BIN656" s="68"/>
      <c r="BIO656" s="68"/>
      <c r="BIP656" s="68"/>
      <c r="BIQ656" s="68"/>
      <c r="BIR656" s="68"/>
      <c r="BIS656" s="68"/>
      <c r="BIT656" s="68"/>
      <c r="BIU656" s="68"/>
      <c r="BIV656" s="68"/>
      <c r="BIW656" s="68"/>
      <c r="BIX656" s="68"/>
      <c r="BIY656" s="68"/>
      <c r="BIZ656" s="68"/>
      <c r="BJA656" s="68"/>
      <c r="BJB656" s="68"/>
      <c r="BJC656" s="68"/>
      <c r="BJD656" s="68"/>
      <c r="BJE656" s="68"/>
      <c r="BJF656" s="68"/>
      <c r="BJG656" s="68"/>
      <c r="BJH656" s="68"/>
      <c r="BJI656" s="68"/>
      <c r="BJJ656" s="68"/>
      <c r="BJK656" s="68"/>
      <c r="BJL656" s="68"/>
      <c r="BJM656" s="68"/>
      <c r="BJN656" s="68"/>
      <c r="BJO656" s="68"/>
      <c r="BJP656" s="68"/>
      <c r="BJQ656" s="68"/>
      <c r="BJR656" s="68"/>
      <c r="BJS656" s="68"/>
      <c r="BJT656" s="68"/>
      <c r="BJU656" s="68"/>
      <c r="BJV656" s="68"/>
      <c r="BJW656" s="68"/>
      <c r="BJX656" s="68"/>
      <c r="BJY656" s="68"/>
      <c r="BJZ656" s="68"/>
      <c r="BKA656" s="68"/>
      <c r="BKB656" s="68"/>
      <c r="BKC656" s="68"/>
      <c r="BKD656" s="68"/>
      <c r="BKE656" s="68"/>
      <c r="BKF656" s="68"/>
      <c r="BKG656" s="68"/>
      <c r="BKH656" s="68"/>
      <c r="BKI656" s="68"/>
      <c r="BKJ656" s="68"/>
      <c r="BKK656" s="68"/>
      <c r="BKL656" s="68"/>
      <c r="BKM656" s="68"/>
      <c r="BKN656" s="68"/>
      <c r="BKO656" s="68"/>
      <c r="BKP656" s="68"/>
      <c r="BKQ656" s="68"/>
      <c r="BKR656" s="68"/>
      <c r="BKS656" s="68"/>
      <c r="BKT656" s="68"/>
      <c r="BKU656" s="68"/>
      <c r="BKV656" s="68"/>
      <c r="BKW656" s="68"/>
      <c r="BKX656" s="68"/>
      <c r="BKY656" s="68"/>
      <c r="BKZ656" s="68"/>
      <c r="BLA656" s="68"/>
      <c r="BLB656" s="68"/>
      <c r="BLC656" s="68"/>
      <c r="BLD656" s="68"/>
      <c r="BLE656" s="68"/>
      <c r="BLF656" s="68"/>
      <c r="BLG656" s="68"/>
      <c r="BLH656" s="68"/>
      <c r="BLI656" s="68"/>
      <c r="BLJ656" s="68"/>
      <c r="BLK656" s="68"/>
      <c r="BLL656" s="68"/>
      <c r="BLM656" s="68"/>
      <c r="BLN656" s="68"/>
      <c r="BLO656" s="68"/>
      <c r="BLP656" s="68"/>
      <c r="BLQ656" s="68"/>
      <c r="BLR656" s="68"/>
      <c r="BLS656" s="68"/>
      <c r="BLT656" s="68"/>
      <c r="BLU656" s="68"/>
      <c r="BLV656" s="68"/>
      <c r="BLW656" s="68"/>
      <c r="BLX656" s="68"/>
      <c r="BLY656" s="68"/>
      <c r="BLZ656" s="68"/>
      <c r="BMA656" s="68"/>
      <c r="BMB656" s="68"/>
      <c r="BMC656" s="68"/>
      <c r="BMD656" s="68"/>
      <c r="BME656" s="68"/>
      <c r="BMF656" s="68"/>
      <c r="BMG656" s="68"/>
      <c r="BMH656" s="68"/>
      <c r="BMI656" s="68"/>
      <c r="BMJ656" s="68"/>
      <c r="BMK656" s="68"/>
      <c r="BML656" s="68"/>
      <c r="BMM656" s="68"/>
      <c r="BMN656" s="68"/>
      <c r="BMO656" s="68"/>
      <c r="BMP656" s="68"/>
      <c r="BMQ656" s="68"/>
      <c r="BMR656" s="68"/>
      <c r="BMS656" s="68"/>
      <c r="BMT656" s="68"/>
      <c r="BMU656" s="68"/>
      <c r="BMV656" s="68"/>
      <c r="BMW656" s="68"/>
      <c r="BMX656" s="68"/>
      <c r="BMY656" s="68"/>
      <c r="BMZ656" s="68"/>
      <c r="BNA656" s="68"/>
      <c r="BNB656" s="68"/>
      <c r="BNC656" s="68"/>
      <c r="BND656" s="68"/>
      <c r="BNE656" s="68"/>
      <c r="BNF656" s="68"/>
      <c r="BNG656" s="68"/>
      <c r="BNH656" s="68"/>
      <c r="BNI656" s="68"/>
      <c r="BNJ656" s="68"/>
      <c r="BNK656" s="68"/>
      <c r="BNL656" s="68"/>
      <c r="BNM656" s="68"/>
      <c r="BNN656" s="68"/>
      <c r="BNO656" s="68"/>
      <c r="BNP656" s="68"/>
      <c r="BNQ656" s="68"/>
      <c r="BNR656" s="68"/>
      <c r="BNS656" s="68"/>
      <c r="BNT656" s="68"/>
      <c r="BNU656" s="68"/>
      <c r="BNV656" s="68"/>
      <c r="BNW656" s="68"/>
      <c r="BNX656" s="68"/>
      <c r="BNY656" s="68"/>
      <c r="BNZ656" s="68"/>
      <c r="BOA656" s="68"/>
      <c r="BOB656" s="68"/>
      <c r="BOC656" s="68"/>
      <c r="BOD656" s="68"/>
      <c r="BOE656" s="68"/>
      <c r="BOF656" s="68"/>
      <c r="BOG656" s="68"/>
      <c r="BOH656" s="68"/>
      <c r="BOI656" s="68"/>
      <c r="BOJ656" s="68"/>
      <c r="BOK656" s="68"/>
      <c r="BOL656" s="68"/>
      <c r="BOM656" s="68"/>
      <c r="BON656" s="68"/>
      <c r="BOO656" s="68"/>
      <c r="BOP656" s="68"/>
      <c r="BOQ656" s="68"/>
      <c r="BOR656" s="68"/>
      <c r="BOS656" s="68"/>
      <c r="BOT656" s="68"/>
      <c r="BOU656" s="68"/>
      <c r="BOV656" s="68"/>
      <c r="BOW656" s="68"/>
      <c r="BOX656" s="68"/>
      <c r="BOY656" s="68"/>
      <c r="BOZ656" s="68"/>
      <c r="BPA656" s="68"/>
      <c r="BPB656" s="68"/>
      <c r="BPC656" s="68"/>
      <c r="BPD656" s="68"/>
      <c r="BPE656" s="68"/>
      <c r="BPF656" s="68"/>
      <c r="BPG656" s="68"/>
      <c r="BPH656" s="68"/>
      <c r="BPI656" s="68"/>
      <c r="BPJ656" s="68"/>
      <c r="BPK656" s="68"/>
      <c r="BPL656" s="68"/>
      <c r="BPM656" s="68"/>
      <c r="BPN656" s="68"/>
      <c r="BPO656" s="68"/>
      <c r="BPP656" s="68"/>
      <c r="BPQ656" s="68"/>
      <c r="BPR656" s="68"/>
      <c r="BPS656" s="68"/>
      <c r="BPT656" s="68"/>
      <c r="BPU656" s="68"/>
      <c r="BPV656" s="68"/>
      <c r="BPW656" s="68"/>
      <c r="BPX656" s="68"/>
      <c r="BPY656" s="68"/>
      <c r="BPZ656" s="68"/>
      <c r="BQA656" s="68"/>
      <c r="BQB656" s="68"/>
      <c r="BQC656" s="68"/>
      <c r="BQD656" s="68"/>
      <c r="BQE656" s="68"/>
      <c r="BQF656" s="68"/>
      <c r="BQG656" s="68"/>
      <c r="BQH656" s="68"/>
      <c r="BQI656" s="68"/>
      <c r="BQJ656" s="68"/>
      <c r="BQK656" s="68"/>
      <c r="BQL656" s="68"/>
      <c r="BQM656" s="68"/>
      <c r="BQN656" s="68"/>
      <c r="BQO656" s="68"/>
      <c r="BQP656" s="68"/>
      <c r="BQQ656" s="68"/>
      <c r="BQR656" s="68"/>
      <c r="BQS656" s="68"/>
      <c r="BQT656" s="68"/>
      <c r="BQU656" s="68"/>
      <c r="BQV656" s="68"/>
      <c r="BQW656" s="68"/>
      <c r="BQX656" s="68"/>
      <c r="BQY656" s="68"/>
      <c r="BQZ656" s="68"/>
      <c r="BRA656" s="68"/>
      <c r="BRB656" s="68"/>
      <c r="BRC656" s="68"/>
      <c r="BRD656" s="68"/>
      <c r="BRE656" s="68"/>
      <c r="BRF656" s="68"/>
      <c r="BRG656" s="68"/>
      <c r="BRH656" s="68"/>
      <c r="BRI656" s="68"/>
      <c r="BRJ656" s="68"/>
      <c r="BRK656" s="68"/>
      <c r="BRL656" s="68"/>
      <c r="BRM656" s="68"/>
      <c r="BRN656" s="68"/>
      <c r="BRO656" s="68"/>
      <c r="BRP656" s="68"/>
      <c r="BRQ656" s="68"/>
      <c r="BRR656" s="68"/>
      <c r="BRS656" s="68"/>
      <c r="BRT656" s="68"/>
      <c r="BRU656" s="68"/>
      <c r="BRV656" s="68"/>
      <c r="BRW656" s="68"/>
      <c r="BRX656" s="68"/>
      <c r="BRY656" s="68"/>
      <c r="BRZ656" s="68"/>
      <c r="BSA656" s="68"/>
      <c r="BSB656" s="68"/>
      <c r="BSC656" s="68"/>
      <c r="BSD656" s="68"/>
      <c r="BSE656" s="68"/>
      <c r="BSF656" s="68"/>
      <c r="BSG656" s="68"/>
      <c r="BSH656" s="68"/>
      <c r="BSI656" s="68"/>
      <c r="BSJ656" s="68"/>
      <c r="BSK656" s="68"/>
      <c r="BSL656" s="68"/>
      <c r="BSM656" s="68"/>
      <c r="BSN656" s="68"/>
      <c r="BSO656" s="68"/>
      <c r="BSP656" s="68"/>
      <c r="BSQ656" s="68"/>
      <c r="BSR656" s="68"/>
      <c r="BSS656" s="68"/>
      <c r="BST656" s="68"/>
      <c r="BSU656" s="68"/>
      <c r="BSV656" s="68"/>
      <c r="BSW656" s="68"/>
      <c r="BSX656" s="68"/>
      <c r="BSY656" s="68"/>
      <c r="BSZ656" s="68"/>
      <c r="BTA656" s="68"/>
      <c r="BTB656" s="68"/>
      <c r="BTC656" s="68"/>
      <c r="BTD656" s="68"/>
      <c r="BTE656" s="68"/>
      <c r="BTF656" s="68"/>
      <c r="BTG656" s="68"/>
      <c r="BTH656" s="68"/>
      <c r="BTI656" s="68"/>
      <c r="BTJ656" s="68"/>
      <c r="BTK656" s="68"/>
      <c r="BTL656" s="68"/>
      <c r="BTM656" s="68"/>
      <c r="BTN656" s="68"/>
      <c r="BTO656" s="68"/>
      <c r="BTP656" s="68"/>
      <c r="BTQ656" s="68"/>
      <c r="BTR656" s="68"/>
      <c r="BTS656" s="68"/>
      <c r="BTT656" s="68"/>
      <c r="BTU656" s="68"/>
      <c r="BTV656" s="68"/>
      <c r="BTW656" s="68"/>
      <c r="BTX656" s="68"/>
      <c r="BTY656" s="68"/>
      <c r="BTZ656" s="68"/>
      <c r="BUA656" s="68"/>
      <c r="BUB656" s="68"/>
      <c r="BUC656" s="68"/>
      <c r="BUD656" s="68"/>
      <c r="BUE656" s="68"/>
      <c r="BUF656" s="68"/>
      <c r="BUG656" s="68"/>
      <c r="BUH656" s="68"/>
      <c r="BUI656" s="68"/>
      <c r="BUJ656" s="68"/>
      <c r="BUK656" s="68"/>
      <c r="BUL656" s="68"/>
      <c r="BUM656" s="68"/>
      <c r="BUN656" s="68"/>
      <c r="BUO656" s="68"/>
      <c r="BUP656" s="68"/>
      <c r="BUQ656" s="68"/>
      <c r="BUR656" s="68"/>
      <c r="BUS656" s="68"/>
      <c r="BUT656" s="68"/>
      <c r="BUU656" s="68"/>
      <c r="BUV656" s="68"/>
      <c r="BUW656" s="68"/>
      <c r="BUX656" s="68"/>
      <c r="BUY656" s="68"/>
      <c r="BUZ656" s="68"/>
      <c r="BVA656" s="68"/>
      <c r="BVB656" s="68"/>
      <c r="BVC656" s="68"/>
      <c r="BVD656" s="68"/>
      <c r="BVE656" s="68"/>
      <c r="BVF656" s="68"/>
      <c r="BVG656" s="68"/>
      <c r="BVH656" s="68"/>
      <c r="BVI656" s="68"/>
      <c r="BVJ656" s="68"/>
      <c r="BVK656" s="68"/>
      <c r="BVL656" s="68"/>
      <c r="BVM656" s="68"/>
      <c r="BVN656" s="68"/>
      <c r="BVO656" s="68"/>
      <c r="BVP656" s="68"/>
      <c r="BVQ656" s="68"/>
      <c r="BVR656" s="68"/>
      <c r="BVS656" s="68"/>
      <c r="BVT656" s="68"/>
      <c r="BVU656" s="68"/>
      <c r="BVV656" s="68"/>
      <c r="BVW656" s="68"/>
      <c r="BVX656" s="68"/>
      <c r="BVY656" s="68"/>
      <c r="BVZ656" s="68"/>
      <c r="BWA656" s="68"/>
      <c r="BWB656" s="68"/>
      <c r="BWC656" s="68"/>
      <c r="BWD656" s="68"/>
      <c r="BWE656" s="68"/>
      <c r="BWF656" s="68"/>
      <c r="BWG656" s="68"/>
      <c r="BWH656" s="68"/>
      <c r="BWI656" s="68"/>
      <c r="BWJ656" s="68"/>
      <c r="BWK656" s="68"/>
      <c r="BWL656" s="68"/>
      <c r="BWM656" s="68"/>
      <c r="BWN656" s="68"/>
      <c r="BWO656" s="68"/>
      <c r="BWP656" s="68"/>
      <c r="BWQ656" s="68"/>
      <c r="BWR656" s="68"/>
      <c r="BWS656" s="68"/>
      <c r="BWT656" s="68"/>
      <c r="BWU656" s="68"/>
      <c r="BWV656" s="68"/>
      <c r="BWW656" s="68"/>
      <c r="BWX656" s="68"/>
      <c r="BWY656" s="68"/>
      <c r="BWZ656" s="68"/>
      <c r="BXA656" s="68"/>
      <c r="BXB656" s="68"/>
      <c r="BXC656" s="68"/>
      <c r="BXD656" s="68"/>
      <c r="BXE656" s="68"/>
      <c r="BXF656" s="68"/>
      <c r="BXG656" s="68"/>
      <c r="BXH656" s="68"/>
      <c r="BXI656" s="68"/>
      <c r="BXJ656" s="68"/>
      <c r="BXK656" s="68"/>
      <c r="BXL656" s="68"/>
      <c r="BXM656" s="68"/>
      <c r="BXN656" s="68"/>
      <c r="BXO656" s="68"/>
      <c r="BXP656" s="68"/>
      <c r="BXQ656" s="68"/>
      <c r="BXR656" s="68"/>
      <c r="BXS656" s="68"/>
      <c r="BXT656" s="68"/>
      <c r="BXU656" s="68"/>
      <c r="BXV656" s="68"/>
      <c r="BXW656" s="68"/>
      <c r="BXX656" s="68"/>
      <c r="BXY656" s="68"/>
      <c r="BXZ656" s="68"/>
      <c r="BYA656" s="68"/>
      <c r="BYB656" s="68"/>
      <c r="BYC656" s="68"/>
      <c r="BYD656" s="68"/>
      <c r="BYE656" s="68"/>
      <c r="BYF656" s="68"/>
      <c r="BYG656" s="68"/>
      <c r="BYH656" s="68"/>
      <c r="BYI656" s="68"/>
      <c r="BYJ656" s="68"/>
      <c r="BYK656" s="68"/>
      <c r="BYL656" s="68"/>
      <c r="BYM656" s="68"/>
      <c r="BYN656" s="68"/>
      <c r="BYO656" s="68"/>
      <c r="BYP656" s="68"/>
      <c r="BYQ656" s="68"/>
      <c r="BYR656" s="68"/>
      <c r="BYS656" s="68"/>
      <c r="BYT656" s="68"/>
      <c r="BYU656" s="68"/>
      <c r="BYV656" s="68"/>
      <c r="BYW656" s="68"/>
      <c r="BYX656" s="68"/>
      <c r="BYY656" s="68"/>
      <c r="BYZ656" s="68"/>
      <c r="BZA656" s="68"/>
      <c r="BZB656" s="68"/>
      <c r="BZC656" s="68"/>
      <c r="BZD656" s="68"/>
      <c r="BZE656" s="68"/>
      <c r="BZF656" s="68"/>
      <c r="BZG656" s="68"/>
      <c r="BZH656" s="68"/>
      <c r="BZI656" s="68"/>
      <c r="BZJ656" s="68"/>
      <c r="BZK656" s="68"/>
      <c r="BZL656" s="68"/>
      <c r="BZM656" s="68"/>
      <c r="BZN656" s="68"/>
      <c r="BZO656" s="68"/>
      <c r="BZP656" s="68"/>
      <c r="BZQ656" s="68"/>
      <c r="BZR656" s="68"/>
      <c r="BZS656" s="68"/>
      <c r="BZT656" s="68"/>
      <c r="BZU656" s="68"/>
      <c r="BZV656" s="68"/>
      <c r="BZW656" s="68"/>
      <c r="BZX656" s="68"/>
      <c r="BZY656" s="68"/>
      <c r="BZZ656" s="68"/>
      <c r="CAA656" s="68"/>
      <c r="CAB656" s="68"/>
      <c r="CAC656" s="68"/>
      <c r="CAD656" s="68"/>
      <c r="CAE656" s="68"/>
      <c r="CAF656" s="68"/>
      <c r="CAG656" s="68"/>
      <c r="CAH656" s="68"/>
      <c r="CAI656" s="68"/>
      <c r="CAJ656" s="68"/>
      <c r="CAK656" s="68"/>
      <c r="CAL656" s="68"/>
      <c r="CAM656" s="68"/>
      <c r="CAN656" s="68"/>
      <c r="CAO656" s="68"/>
      <c r="CAP656" s="68"/>
      <c r="CAQ656" s="68"/>
      <c r="CAR656" s="68"/>
      <c r="CAS656" s="68"/>
      <c r="CAT656" s="68"/>
      <c r="CAU656" s="68"/>
      <c r="CAV656" s="68"/>
      <c r="CAW656" s="68"/>
      <c r="CAX656" s="68"/>
      <c r="CAY656" s="68"/>
      <c r="CAZ656" s="68"/>
      <c r="CBA656" s="68"/>
      <c r="CBB656" s="68"/>
      <c r="CBC656" s="68"/>
      <c r="CBD656" s="68"/>
      <c r="CBE656" s="68"/>
      <c r="CBF656" s="68"/>
      <c r="CBG656" s="68"/>
      <c r="CBH656" s="68"/>
      <c r="CBI656" s="68"/>
      <c r="CBJ656" s="68"/>
      <c r="CBK656" s="68"/>
      <c r="CBL656" s="68"/>
      <c r="CBM656" s="68"/>
      <c r="CBN656" s="68"/>
      <c r="CBO656" s="68"/>
      <c r="CBP656" s="68"/>
      <c r="CBQ656" s="68"/>
      <c r="CBR656" s="68"/>
      <c r="CBS656" s="68"/>
      <c r="CBT656" s="68"/>
      <c r="CBU656" s="68"/>
      <c r="CBV656" s="68"/>
      <c r="CBW656" s="68"/>
      <c r="CBX656" s="68"/>
      <c r="CBY656" s="68"/>
      <c r="CBZ656" s="68"/>
      <c r="CCA656" s="68"/>
      <c r="CCB656" s="68"/>
      <c r="CCC656" s="68"/>
      <c r="CCD656" s="68"/>
      <c r="CCE656" s="68"/>
      <c r="CCF656" s="68"/>
      <c r="CCG656" s="68"/>
      <c r="CCH656" s="68"/>
      <c r="CCI656" s="68"/>
      <c r="CCJ656" s="68"/>
      <c r="CCK656" s="68"/>
      <c r="CCL656" s="68"/>
      <c r="CCM656" s="68"/>
      <c r="CCN656" s="68"/>
      <c r="CCO656" s="68"/>
      <c r="CCP656" s="68"/>
      <c r="CCQ656" s="68"/>
      <c r="CCR656" s="68"/>
      <c r="CCS656" s="68"/>
      <c r="CCT656" s="68"/>
      <c r="CCU656" s="68"/>
      <c r="CCV656" s="68"/>
      <c r="CCW656" s="68"/>
      <c r="CCX656" s="68"/>
      <c r="CCY656" s="68"/>
      <c r="CCZ656" s="68"/>
      <c r="CDA656" s="68"/>
      <c r="CDB656" s="68"/>
      <c r="CDC656" s="68"/>
      <c r="CDD656" s="68"/>
      <c r="CDE656" s="68"/>
      <c r="CDF656" s="68"/>
      <c r="CDG656" s="68"/>
      <c r="CDH656" s="68"/>
      <c r="CDI656" s="68"/>
      <c r="CDJ656" s="68"/>
      <c r="CDK656" s="68"/>
      <c r="CDL656" s="68"/>
      <c r="CDM656" s="68"/>
      <c r="CDN656" s="68"/>
      <c r="CDO656" s="68"/>
      <c r="CDP656" s="68"/>
      <c r="CDQ656" s="68"/>
      <c r="CDR656" s="68"/>
      <c r="CDS656" s="68"/>
      <c r="CDT656" s="68"/>
      <c r="CDU656" s="68"/>
      <c r="CDV656" s="68"/>
      <c r="CDW656" s="68"/>
      <c r="CDX656" s="68"/>
      <c r="CDY656" s="68"/>
      <c r="CDZ656" s="68"/>
      <c r="CEA656" s="68"/>
      <c r="CEB656" s="68"/>
      <c r="CEC656" s="68"/>
      <c r="CED656" s="68"/>
      <c r="CEE656" s="68"/>
      <c r="CEF656" s="68"/>
      <c r="CEG656" s="68"/>
      <c r="CEH656" s="68"/>
      <c r="CEI656" s="68"/>
      <c r="CEJ656" s="68"/>
      <c r="CEK656" s="68"/>
      <c r="CEL656" s="68"/>
      <c r="CEM656" s="68"/>
      <c r="CEN656" s="68"/>
      <c r="CEO656" s="68"/>
      <c r="CEP656" s="68"/>
      <c r="CEQ656" s="68"/>
      <c r="CER656" s="68"/>
      <c r="CES656" s="68"/>
      <c r="CET656" s="68"/>
      <c r="CEU656" s="68"/>
      <c r="CEV656" s="68"/>
      <c r="CEW656" s="68"/>
      <c r="CEX656" s="68"/>
      <c r="CEY656" s="68"/>
      <c r="CEZ656" s="68"/>
      <c r="CFA656" s="68"/>
      <c r="CFB656" s="68"/>
      <c r="CFC656" s="68"/>
      <c r="CFD656" s="68"/>
      <c r="CFE656" s="68"/>
      <c r="CFF656" s="68"/>
      <c r="CFG656" s="68"/>
      <c r="CFH656" s="68"/>
      <c r="CFI656" s="68"/>
      <c r="CFJ656" s="68"/>
      <c r="CFK656" s="68"/>
      <c r="CFL656" s="68"/>
      <c r="CFM656" s="68"/>
      <c r="CFN656" s="68"/>
      <c r="CFO656" s="68"/>
      <c r="CFP656" s="68"/>
      <c r="CFQ656" s="68"/>
      <c r="CFR656" s="68"/>
      <c r="CFS656" s="68"/>
      <c r="CFT656" s="68"/>
      <c r="CFU656" s="68"/>
      <c r="CFV656" s="68"/>
      <c r="CFW656" s="68"/>
      <c r="CFX656" s="68"/>
      <c r="CFY656" s="68"/>
      <c r="CFZ656" s="68"/>
      <c r="CGA656" s="68"/>
      <c r="CGB656" s="68"/>
      <c r="CGC656" s="68"/>
      <c r="CGD656" s="68"/>
      <c r="CGE656" s="68"/>
      <c r="CGF656" s="68"/>
      <c r="CGG656" s="68"/>
      <c r="CGH656" s="68"/>
      <c r="CGI656" s="68"/>
      <c r="CGJ656" s="68"/>
      <c r="CGK656" s="68"/>
      <c r="CGL656" s="68"/>
      <c r="CGM656" s="68"/>
      <c r="CGN656" s="68"/>
      <c r="CGO656" s="68"/>
      <c r="CGP656" s="68"/>
      <c r="CGQ656" s="68"/>
      <c r="CGR656" s="68"/>
      <c r="CGS656" s="68"/>
      <c r="CGT656" s="68"/>
      <c r="CGU656" s="68"/>
      <c r="CGV656" s="68"/>
      <c r="CGW656" s="68"/>
      <c r="CGX656" s="68"/>
      <c r="CGY656" s="68"/>
      <c r="CGZ656" s="68"/>
      <c r="CHA656" s="68"/>
      <c r="CHB656" s="68"/>
      <c r="CHC656" s="68"/>
      <c r="CHD656" s="68"/>
      <c r="CHE656" s="68"/>
      <c r="CHF656" s="68"/>
      <c r="CHG656" s="68"/>
      <c r="CHH656" s="68"/>
      <c r="CHI656" s="68"/>
      <c r="CHJ656" s="68"/>
      <c r="CHK656" s="68"/>
      <c r="CHL656" s="68"/>
      <c r="CHM656" s="68"/>
      <c r="CHN656" s="68"/>
      <c r="CHO656" s="68"/>
      <c r="CHP656" s="68"/>
      <c r="CHQ656" s="68"/>
      <c r="CHR656" s="68"/>
      <c r="CHS656" s="68"/>
      <c r="CHT656" s="68"/>
      <c r="CHU656" s="68"/>
      <c r="CHV656" s="68"/>
      <c r="CHW656" s="68"/>
      <c r="CHX656" s="68"/>
      <c r="CHY656" s="68"/>
      <c r="CHZ656" s="68"/>
      <c r="CIA656" s="68"/>
      <c r="CIB656" s="68"/>
      <c r="CIC656" s="68"/>
      <c r="CID656" s="68"/>
      <c r="CIE656" s="68"/>
      <c r="CIF656" s="68"/>
      <c r="CIG656" s="68"/>
      <c r="CIH656" s="68"/>
      <c r="CII656" s="68"/>
      <c r="CIJ656" s="68"/>
      <c r="CIK656" s="68"/>
      <c r="CIL656" s="68"/>
      <c r="CIM656" s="68"/>
      <c r="CIN656" s="68"/>
      <c r="CIO656" s="68"/>
      <c r="CIP656" s="68"/>
      <c r="CIQ656" s="68"/>
      <c r="CIR656" s="68"/>
      <c r="CIS656" s="68"/>
      <c r="CIT656" s="68"/>
      <c r="CIU656" s="68"/>
      <c r="CIV656" s="68"/>
      <c r="CIW656" s="68"/>
      <c r="CIX656" s="68"/>
      <c r="CIY656" s="68"/>
      <c r="CIZ656" s="68"/>
      <c r="CJA656" s="68"/>
      <c r="CJB656" s="68"/>
      <c r="CJC656" s="68"/>
      <c r="CJD656" s="68"/>
      <c r="CJE656" s="68"/>
      <c r="CJF656" s="68"/>
      <c r="CJG656" s="68"/>
      <c r="CJH656" s="68"/>
      <c r="CJI656" s="68"/>
      <c r="CJJ656" s="68"/>
      <c r="CJK656" s="68"/>
      <c r="CJL656" s="68"/>
      <c r="CJM656" s="68"/>
      <c r="CJN656" s="68"/>
      <c r="CJO656" s="68"/>
      <c r="CJP656" s="68"/>
      <c r="CJQ656" s="68"/>
      <c r="CJR656" s="68"/>
      <c r="CJS656" s="68"/>
      <c r="CJT656" s="68"/>
      <c r="CJU656" s="68"/>
      <c r="CJV656" s="68"/>
      <c r="CJW656" s="68"/>
      <c r="CJX656" s="68"/>
      <c r="CJY656" s="68"/>
      <c r="CJZ656" s="68"/>
      <c r="CKA656" s="68"/>
      <c r="CKB656" s="68"/>
      <c r="CKC656" s="68"/>
      <c r="CKD656" s="68"/>
      <c r="CKE656" s="68"/>
      <c r="CKF656" s="68"/>
      <c r="CKG656" s="68"/>
      <c r="CKH656" s="68"/>
      <c r="CKI656" s="68"/>
      <c r="CKJ656" s="68"/>
      <c r="CKK656" s="68"/>
      <c r="CKL656" s="68"/>
      <c r="CKM656" s="68"/>
      <c r="CKN656" s="68"/>
      <c r="CKO656" s="68"/>
      <c r="CKP656" s="68"/>
      <c r="CKQ656" s="68"/>
      <c r="CKR656" s="68"/>
      <c r="CKS656" s="68"/>
      <c r="CKT656" s="68"/>
      <c r="CKU656" s="68"/>
      <c r="CKV656" s="68"/>
      <c r="CKW656" s="68"/>
      <c r="CKX656" s="68"/>
      <c r="CKY656" s="68"/>
      <c r="CKZ656" s="68"/>
      <c r="CLA656" s="68"/>
      <c r="CLB656" s="68"/>
      <c r="CLC656" s="68"/>
      <c r="CLD656" s="68"/>
      <c r="CLE656" s="68"/>
      <c r="CLF656" s="68"/>
      <c r="CLG656" s="68"/>
      <c r="CLH656" s="68"/>
      <c r="CLI656" s="68"/>
      <c r="CLJ656" s="68"/>
      <c r="CLK656" s="68"/>
      <c r="CLL656" s="68"/>
      <c r="CLM656" s="68"/>
      <c r="CLN656" s="68"/>
      <c r="CLO656" s="68"/>
      <c r="CLP656" s="68"/>
      <c r="CLQ656" s="68"/>
      <c r="CLR656" s="68"/>
      <c r="CLS656" s="68"/>
      <c r="CLT656" s="68"/>
      <c r="CLU656" s="68"/>
      <c r="CLV656" s="68"/>
      <c r="CLW656" s="68"/>
      <c r="CLX656" s="68"/>
      <c r="CLY656" s="68"/>
      <c r="CLZ656" s="68"/>
      <c r="CMA656" s="68"/>
      <c r="CMB656" s="68"/>
      <c r="CMC656" s="68"/>
      <c r="CMD656" s="68"/>
      <c r="CME656" s="68"/>
      <c r="CMF656" s="68"/>
      <c r="CMG656" s="68"/>
      <c r="CMH656" s="68"/>
      <c r="CMI656" s="68"/>
      <c r="CMJ656" s="68"/>
      <c r="CMK656" s="68"/>
      <c r="CML656" s="68"/>
      <c r="CMM656" s="68"/>
      <c r="CMN656" s="68"/>
      <c r="CMO656" s="68"/>
      <c r="CMP656" s="68"/>
      <c r="CMQ656" s="68"/>
      <c r="CMR656" s="68"/>
      <c r="CMS656" s="68"/>
      <c r="CMT656" s="68"/>
      <c r="CMU656" s="68"/>
      <c r="CMV656" s="68"/>
      <c r="CMW656" s="68"/>
      <c r="CMX656" s="68"/>
      <c r="CMY656" s="68"/>
      <c r="CMZ656" s="68"/>
      <c r="CNA656" s="68"/>
      <c r="CNB656" s="68"/>
      <c r="CNC656" s="68"/>
      <c r="CND656" s="68"/>
      <c r="CNE656" s="68"/>
      <c r="CNF656" s="68"/>
      <c r="CNG656" s="68"/>
      <c r="CNH656" s="68"/>
      <c r="CNI656" s="68"/>
      <c r="CNJ656" s="68"/>
      <c r="CNK656" s="68"/>
      <c r="CNL656" s="68"/>
      <c r="CNM656" s="68"/>
      <c r="CNN656" s="68"/>
      <c r="CNO656" s="68"/>
      <c r="CNP656" s="68"/>
      <c r="CNQ656" s="68"/>
      <c r="CNR656" s="68"/>
      <c r="CNS656" s="68"/>
      <c r="CNT656" s="68"/>
      <c r="CNU656" s="68"/>
      <c r="CNV656" s="68"/>
      <c r="CNW656" s="68"/>
      <c r="CNX656" s="68"/>
      <c r="CNY656" s="68"/>
      <c r="CNZ656" s="68"/>
      <c r="COA656" s="68"/>
      <c r="COB656" s="68"/>
      <c r="COC656" s="68"/>
      <c r="COD656" s="68"/>
      <c r="COE656" s="68"/>
      <c r="COF656" s="68"/>
      <c r="COG656" s="68"/>
      <c r="COH656" s="68"/>
      <c r="COI656" s="68"/>
      <c r="COJ656" s="68"/>
      <c r="COK656" s="68"/>
      <c r="COL656" s="68"/>
      <c r="COM656" s="68"/>
      <c r="CON656" s="68"/>
      <c r="COO656" s="68"/>
      <c r="COP656" s="68"/>
      <c r="COQ656" s="68"/>
      <c r="COR656" s="68"/>
      <c r="COS656" s="68"/>
      <c r="COT656" s="68"/>
      <c r="COU656" s="68"/>
      <c r="COV656" s="68"/>
      <c r="COW656" s="68"/>
      <c r="COX656" s="68"/>
      <c r="COY656" s="68"/>
      <c r="COZ656" s="68"/>
      <c r="CPA656" s="68"/>
      <c r="CPB656" s="68"/>
      <c r="CPC656" s="68"/>
      <c r="CPD656" s="68"/>
      <c r="CPE656" s="68"/>
      <c r="CPF656" s="68"/>
      <c r="CPG656" s="68"/>
      <c r="CPH656" s="68"/>
      <c r="CPI656" s="68"/>
      <c r="CPJ656" s="68"/>
      <c r="CPK656" s="68"/>
      <c r="CPL656" s="68"/>
      <c r="CPM656" s="68"/>
      <c r="CPN656" s="68"/>
      <c r="CPO656" s="68"/>
      <c r="CPP656" s="68"/>
      <c r="CPQ656" s="68"/>
      <c r="CPR656" s="68"/>
      <c r="CPS656" s="68"/>
      <c r="CPT656" s="68"/>
      <c r="CPU656" s="68"/>
      <c r="CPV656" s="68"/>
      <c r="CPW656" s="68"/>
      <c r="CPX656" s="68"/>
      <c r="CPY656" s="68"/>
      <c r="CPZ656" s="68"/>
      <c r="CQA656" s="68"/>
      <c r="CQB656" s="68"/>
      <c r="CQC656" s="68"/>
      <c r="CQD656" s="68"/>
      <c r="CQE656" s="68"/>
      <c r="CQF656" s="68"/>
      <c r="CQG656" s="68"/>
      <c r="CQH656" s="68"/>
      <c r="CQI656" s="68"/>
      <c r="CQJ656" s="68"/>
      <c r="CQK656" s="68"/>
      <c r="CQL656" s="68"/>
      <c r="CQM656" s="68"/>
      <c r="CQN656" s="68"/>
      <c r="CQO656" s="68"/>
      <c r="CQP656" s="68"/>
      <c r="CQQ656" s="68"/>
      <c r="CQR656" s="68"/>
      <c r="CQS656" s="68"/>
      <c r="CQT656" s="68"/>
      <c r="CQU656" s="68"/>
      <c r="CQV656" s="68"/>
      <c r="CQW656" s="68"/>
      <c r="CQX656" s="68"/>
      <c r="CQY656" s="68"/>
      <c r="CQZ656" s="68"/>
      <c r="CRA656" s="68"/>
      <c r="CRB656" s="68"/>
      <c r="CRC656" s="68"/>
      <c r="CRD656" s="68"/>
      <c r="CRE656" s="68"/>
      <c r="CRF656" s="68"/>
      <c r="CRG656" s="68"/>
      <c r="CRH656" s="68"/>
      <c r="CRI656" s="68"/>
      <c r="CRJ656" s="68"/>
      <c r="CRK656" s="68"/>
      <c r="CRL656" s="68"/>
      <c r="CRM656" s="68"/>
      <c r="CRN656" s="68"/>
      <c r="CRO656" s="68"/>
      <c r="CRP656" s="68"/>
      <c r="CRQ656" s="68"/>
      <c r="CRR656" s="68"/>
      <c r="CRS656" s="68"/>
      <c r="CRT656" s="68"/>
      <c r="CRU656" s="68"/>
      <c r="CRV656" s="68"/>
      <c r="CRW656" s="68"/>
      <c r="CRX656" s="68"/>
      <c r="CRY656" s="68"/>
      <c r="CRZ656" s="68"/>
      <c r="CSA656" s="68"/>
      <c r="CSB656" s="68"/>
      <c r="CSC656" s="68"/>
      <c r="CSD656" s="68"/>
      <c r="CSE656" s="68"/>
      <c r="CSF656" s="68"/>
      <c r="CSG656" s="68"/>
      <c r="CSH656" s="68"/>
      <c r="CSI656" s="68"/>
      <c r="CSJ656" s="68"/>
      <c r="CSK656" s="68"/>
      <c r="CSL656" s="68"/>
      <c r="CSM656" s="68"/>
      <c r="CSN656" s="68"/>
      <c r="CSO656" s="68"/>
      <c r="CSP656" s="68"/>
      <c r="CSQ656" s="68"/>
      <c r="CSR656" s="68"/>
      <c r="CSS656" s="68"/>
      <c r="CST656" s="68"/>
      <c r="CSU656" s="68"/>
      <c r="CSV656" s="68"/>
      <c r="CSW656" s="68"/>
      <c r="CSX656" s="68"/>
      <c r="CSY656" s="68"/>
      <c r="CSZ656" s="68"/>
      <c r="CTA656" s="68"/>
      <c r="CTB656" s="68"/>
      <c r="CTC656" s="68"/>
      <c r="CTD656" s="68"/>
      <c r="CTE656" s="68"/>
      <c r="CTF656" s="68"/>
      <c r="CTG656" s="68"/>
      <c r="CTH656" s="68"/>
      <c r="CTI656" s="68"/>
      <c r="CTJ656" s="68"/>
      <c r="CTK656" s="68"/>
      <c r="CTL656" s="68"/>
      <c r="CTM656" s="68"/>
      <c r="CTN656" s="68"/>
      <c r="CTO656" s="68"/>
      <c r="CTP656" s="68"/>
      <c r="CTQ656" s="68"/>
      <c r="CTR656" s="68"/>
      <c r="CTS656" s="68"/>
      <c r="CTT656" s="68"/>
      <c r="CTU656" s="68"/>
      <c r="CTV656" s="68"/>
      <c r="CTW656" s="68"/>
      <c r="CTX656" s="68"/>
      <c r="CTY656" s="68"/>
      <c r="CTZ656" s="68"/>
      <c r="CUA656" s="68"/>
      <c r="CUB656" s="68"/>
      <c r="CUC656" s="68"/>
      <c r="CUD656" s="68"/>
      <c r="CUE656" s="68"/>
      <c r="CUF656" s="68"/>
      <c r="CUG656" s="68"/>
      <c r="CUH656" s="68"/>
      <c r="CUI656" s="68"/>
      <c r="CUJ656" s="68"/>
      <c r="CUK656" s="68"/>
      <c r="CUL656" s="68"/>
      <c r="CUM656" s="68"/>
      <c r="CUN656" s="68"/>
      <c r="CUO656" s="68"/>
      <c r="CUP656" s="68"/>
      <c r="CUQ656" s="68"/>
      <c r="CUR656" s="68"/>
      <c r="CUS656" s="68"/>
      <c r="CUT656" s="68"/>
      <c r="CUU656" s="68"/>
      <c r="CUV656" s="68"/>
      <c r="CUW656" s="68"/>
      <c r="CUX656" s="68"/>
      <c r="CUY656" s="68"/>
      <c r="CUZ656" s="68"/>
      <c r="CVA656" s="68"/>
      <c r="CVB656" s="68"/>
      <c r="CVC656" s="68"/>
      <c r="CVD656" s="68"/>
      <c r="CVE656" s="68"/>
      <c r="CVF656" s="68"/>
      <c r="CVG656" s="68"/>
      <c r="CVH656" s="68"/>
      <c r="CVI656" s="68"/>
      <c r="CVJ656" s="68"/>
      <c r="CVK656" s="68"/>
      <c r="CVL656" s="68"/>
      <c r="CVM656" s="68"/>
      <c r="CVN656" s="68"/>
      <c r="CVO656" s="68"/>
      <c r="CVP656" s="68"/>
      <c r="CVQ656" s="68"/>
      <c r="CVR656" s="68"/>
      <c r="CVS656" s="68"/>
      <c r="CVT656" s="68"/>
      <c r="CVU656" s="68"/>
      <c r="CVV656" s="68"/>
      <c r="CVW656" s="68"/>
      <c r="CVX656" s="68"/>
      <c r="CVY656" s="68"/>
      <c r="CVZ656" s="68"/>
      <c r="CWA656" s="68"/>
      <c r="CWB656" s="68"/>
      <c r="CWC656" s="68"/>
      <c r="CWD656" s="68"/>
      <c r="CWE656" s="68"/>
      <c r="CWF656" s="68"/>
      <c r="CWG656" s="68"/>
      <c r="CWH656" s="68"/>
      <c r="CWI656" s="68"/>
      <c r="CWJ656" s="68"/>
      <c r="CWK656" s="68"/>
      <c r="CWL656" s="68"/>
      <c r="CWM656" s="68"/>
      <c r="CWN656" s="68"/>
      <c r="CWO656" s="68"/>
      <c r="CWP656" s="68"/>
      <c r="CWQ656" s="68"/>
      <c r="CWR656" s="68"/>
      <c r="CWS656" s="68"/>
      <c r="CWT656" s="68"/>
      <c r="CWU656" s="68"/>
      <c r="CWV656" s="68"/>
      <c r="CWW656" s="68"/>
      <c r="CWX656" s="68"/>
      <c r="CWY656" s="68"/>
      <c r="CWZ656" s="68"/>
      <c r="CXA656" s="68"/>
      <c r="CXB656" s="68"/>
      <c r="CXC656" s="68"/>
      <c r="CXD656" s="68"/>
      <c r="CXE656" s="68"/>
      <c r="CXF656" s="68"/>
      <c r="CXG656" s="68"/>
      <c r="CXH656" s="68"/>
      <c r="CXI656" s="68"/>
      <c r="CXJ656" s="68"/>
      <c r="CXK656" s="68"/>
      <c r="CXL656" s="68"/>
      <c r="CXM656" s="68"/>
      <c r="CXN656" s="68"/>
      <c r="CXO656" s="68"/>
      <c r="CXP656" s="68"/>
      <c r="CXQ656" s="68"/>
      <c r="CXR656" s="68"/>
      <c r="CXS656" s="68"/>
      <c r="CXT656" s="68"/>
      <c r="CXU656" s="68"/>
      <c r="CXV656" s="68"/>
      <c r="CXW656" s="68"/>
      <c r="CXX656" s="68"/>
      <c r="CXY656" s="68"/>
      <c r="CXZ656" s="68"/>
      <c r="CYA656" s="68"/>
      <c r="CYB656" s="68"/>
      <c r="CYC656" s="68"/>
      <c r="CYD656" s="68"/>
      <c r="CYE656" s="68"/>
      <c r="CYF656" s="68"/>
      <c r="CYG656" s="68"/>
      <c r="CYH656" s="68"/>
      <c r="CYI656" s="68"/>
      <c r="CYJ656" s="68"/>
      <c r="CYK656" s="68"/>
      <c r="CYL656" s="68"/>
      <c r="CYM656" s="68"/>
      <c r="CYN656" s="68"/>
      <c r="CYO656" s="68"/>
      <c r="CYP656" s="68"/>
      <c r="CYQ656" s="68"/>
      <c r="CYR656" s="68"/>
      <c r="CYS656" s="68"/>
      <c r="CYT656" s="68"/>
      <c r="CYU656" s="68"/>
      <c r="CYV656" s="68"/>
      <c r="CYW656" s="68"/>
      <c r="CYX656" s="68"/>
      <c r="CYY656" s="68"/>
      <c r="CYZ656" s="68"/>
      <c r="CZA656" s="68"/>
      <c r="CZB656" s="68"/>
      <c r="CZC656" s="68"/>
      <c r="CZD656" s="68"/>
      <c r="CZE656" s="68"/>
      <c r="CZF656" s="68"/>
      <c r="CZG656" s="68"/>
      <c r="CZH656" s="68"/>
      <c r="CZI656" s="68"/>
      <c r="CZJ656" s="68"/>
      <c r="CZK656" s="68"/>
      <c r="CZL656" s="68"/>
      <c r="CZM656" s="68"/>
      <c r="CZN656" s="68"/>
      <c r="CZO656" s="68"/>
      <c r="CZP656" s="68"/>
      <c r="CZQ656" s="68"/>
      <c r="CZR656" s="68"/>
      <c r="CZS656" s="68"/>
      <c r="CZT656" s="68"/>
      <c r="CZU656" s="68"/>
      <c r="CZV656" s="68"/>
      <c r="CZW656" s="68"/>
      <c r="CZX656" s="68"/>
      <c r="CZY656" s="68"/>
      <c r="CZZ656" s="68"/>
      <c r="DAA656" s="68"/>
      <c r="DAB656" s="68"/>
      <c r="DAC656" s="68"/>
      <c r="DAD656" s="68"/>
      <c r="DAE656" s="68"/>
      <c r="DAF656" s="68"/>
      <c r="DAG656" s="68"/>
      <c r="DAH656" s="68"/>
      <c r="DAI656" s="68"/>
      <c r="DAJ656" s="68"/>
      <c r="DAK656" s="68"/>
      <c r="DAL656" s="68"/>
      <c r="DAM656" s="68"/>
      <c r="DAN656" s="68"/>
      <c r="DAO656" s="68"/>
      <c r="DAP656" s="68"/>
      <c r="DAQ656" s="68"/>
      <c r="DAR656" s="68"/>
      <c r="DAS656" s="68"/>
      <c r="DAT656" s="68"/>
      <c r="DAU656" s="68"/>
      <c r="DAV656" s="68"/>
      <c r="DAW656" s="68"/>
      <c r="DAX656" s="68"/>
      <c r="DAY656" s="68"/>
      <c r="DAZ656" s="68"/>
      <c r="DBA656" s="68"/>
      <c r="DBB656" s="68"/>
      <c r="DBC656" s="68"/>
      <c r="DBD656" s="68"/>
      <c r="DBE656" s="68"/>
      <c r="DBF656" s="68"/>
      <c r="DBG656" s="68"/>
      <c r="DBH656" s="68"/>
      <c r="DBI656" s="68"/>
      <c r="DBJ656" s="68"/>
      <c r="DBK656" s="68"/>
      <c r="DBL656" s="68"/>
      <c r="DBM656" s="68"/>
      <c r="DBN656" s="68"/>
      <c r="DBO656" s="68"/>
      <c r="DBP656" s="68"/>
      <c r="DBQ656" s="68"/>
      <c r="DBR656" s="68"/>
      <c r="DBS656" s="68"/>
      <c r="DBT656" s="68"/>
      <c r="DBU656" s="68"/>
      <c r="DBV656" s="68"/>
      <c r="DBW656" s="68"/>
      <c r="DBX656" s="68"/>
      <c r="DBY656" s="68"/>
      <c r="DBZ656" s="68"/>
      <c r="DCA656" s="68"/>
      <c r="DCB656" s="68"/>
      <c r="DCC656" s="68"/>
      <c r="DCD656" s="68"/>
      <c r="DCE656" s="68"/>
      <c r="DCF656" s="68"/>
      <c r="DCG656" s="68"/>
      <c r="DCH656" s="68"/>
      <c r="DCI656" s="68"/>
      <c r="DCJ656" s="68"/>
      <c r="DCK656" s="68"/>
      <c r="DCL656" s="68"/>
      <c r="DCM656" s="68"/>
      <c r="DCN656" s="68"/>
      <c r="DCO656" s="68"/>
      <c r="DCP656" s="68"/>
      <c r="DCQ656" s="68"/>
      <c r="DCR656" s="68"/>
      <c r="DCS656" s="68"/>
      <c r="DCT656" s="68"/>
      <c r="DCU656" s="68"/>
      <c r="DCV656" s="68"/>
      <c r="DCW656" s="68"/>
      <c r="DCX656" s="68"/>
      <c r="DCY656" s="68"/>
      <c r="DCZ656" s="68"/>
      <c r="DDA656" s="68"/>
      <c r="DDB656" s="68"/>
      <c r="DDC656" s="68"/>
      <c r="DDD656" s="68"/>
      <c r="DDE656" s="68"/>
      <c r="DDF656" s="68"/>
      <c r="DDG656" s="68"/>
      <c r="DDH656" s="68"/>
      <c r="DDI656" s="68"/>
      <c r="DDJ656" s="68"/>
      <c r="DDK656" s="68"/>
      <c r="DDL656" s="68"/>
      <c r="DDM656" s="68"/>
      <c r="DDN656" s="68"/>
      <c r="DDO656" s="68"/>
      <c r="DDP656" s="68"/>
      <c r="DDQ656" s="68"/>
      <c r="DDR656" s="68"/>
      <c r="DDS656" s="68"/>
      <c r="DDT656" s="68"/>
      <c r="DDU656" s="68"/>
      <c r="DDV656" s="68"/>
      <c r="DDW656" s="68"/>
      <c r="DDX656" s="68"/>
      <c r="DDY656" s="68"/>
      <c r="DDZ656" s="68"/>
      <c r="DEA656" s="68"/>
      <c r="DEB656" s="68"/>
      <c r="DEC656" s="68"/>
      <c r="DED656" s="68"/>
      <c r="DEE656" s="68"/>
      <c r="DEF656" s="68"/>
      <c r="DEG656" s="68"/>
      <c r="DEH656" s="68"/>
      <c r="DEI656" s="68"/>
      <c r="DEJ656" s="68"/>
      <c r="DEK656" s="68"/>
      <c r="DEL656" s="68"/>
      <c r="DEM656" s="68"/>
      <c r="DEN656" s="68"/>
      <c r="DEO656" s="68"/>
      <c r="DEP656" s="68"/>
      <c r="DEQ656" s="68"/>
      <c r="DER656" s="68"/>
      <c r="DES656" s="68"/>
      <c r="DET656" s="68"/>
      <c r="DEU656" s="68"/>
      <c r="DEV656" s="68"/>
      <c r="DEW656" s="68"/>
      <c r="DEX656" s="68"/>
      <c r="DEY656" s="68"/>
      <c r="DEZ656" s="68"/>
      <c r="DFA656" s="68"/>
      <c r="DFB656" s="68"/>
      <c r="DFC656" s="68"/>
      <c r="DFD656" s="68"/>
      <c r="DFE656" s="68"/>
      <c r="DFF656" s="68"/>
      <c r="DFG656" s="68"/>
      <c r="DFH656" s="68"/>
      <c r="DFI656" s="68"/>
      <c r="DFJ656" s="68"/>
      <c r="DFK656" s="68"/>
      <c r="DFL656" s="68"/>
      <c r="DFM656" s="68"/>
      <c r="DFN656" s="68"/>
      <c r="DFO656" s="68"/>
      <c r="DFP656" s="68"/>
      <c r="DFQ656" s="68"/>
      <c r="DFR656" s="68"/>
      <c r="DFS656" s="68"/>
      <c r="DFT656" s="68"/>
      <c r="DFU656" s="68"/>
      <c r="DFV656" s="68"/>
      <c r="DFW656" s="68"/>
      <c r="DFX656" s="68"/>
      <c r="DFY656" s="68"/>
      <c r="DFZ656" s="68"/>
      <c r="DGA656" s="68"/>
      <c r="DGB656" s="68"/>
      <c r="DGC656" s="68"/>
      <c r="DGD656" s="68"/>
      <c r="DGE656" s="68"/>
      <c r="DGF656" s="68"/>
      <c r="DGG656" s="68"/>
      <c r="DGH656" s="68"/>
      <c r="DGI656" s="68"/>
      <c r="DGJ656" s="68"/>
      <c r="DGK656" s="68"/>
      <c r="DGL656" s="68"/>
      <c r="DGM656" s="68"/>
      <c r="DGN656" s="68"/>
      <c r="DGO656" s="68"/>
      <c r="DGP656" s="68"/>
      <c r="DGQ656" s="68"/>
      <c r="DGR656" s="68"/>
      <c r="DGS656" s="68"/>
      <c r="DGT656" s="68"/>
      <c r="DGU656" s="68"/>
      <c r="DGV656" s="68"/>
      <c r="DGW656" s="68"/>
      <c r="DGX656" s="68"/>
      <c r="DGY656" s="68"/>
      <c r="DGZ656" s="68"/>
      <c r="DHA656" s="68"/>
      <c r="DHB656" s="68"/>
      <c r="DHC656" s="68"/>
      <c r="DHD656" s="68"/>
      <c r="DHE656" s="68"/>
      <c r="DHF656" s="68"/>
      <c r="DHG656" s="68"/>
      <c r="DHH656" s="68"/>
      <c r="DHI656" s="68"/>
      <c r="DHJ656" s="68"/>
      <c r="DHK656" s="68"/>
      <c r="DHL656" s="68"/>
      <c r="DHM656" s="68"/>
      <c r="DHN656" s="68"/>
      <c r="DHO656" s="68"/>
      <c r="DHP656" s="68"/>
      <c r="DHQ656" s="68"/>
      <c r="DHR656" s="68"/>
      <c r="DHS656" s="68"/>
      <c r="DHT656" s="68"/>
      <c r="DHU656" s="68"/>
      <c r="DHV656" s="68"/>
      <c r="DHW656" s="68"/>
      <c r="DHX656" s="68"/>
      <c r="DHY656" s="68"/>
      <c r="DHZ656" s="68"/>
      <c r="DIA656" s="68"/>
      <c r="DIB656" s="68"/>
      <c r="DIC656" s="68"/>
      <c r="DID656" s="68"/>
      <c r="DIE656" s="68"/>
      <c r="DIF656" s="68"/>
      <c r="DIG656" s="68"/>
      <c r="DIH656" s="68"/>
      <c r="DII656" s="68"/>
      <c r="DIJ656" s="68"/>
      <c r="DIK656" s="68"/>
      <c r="DIL656" s="68"/>
      <c r="DIM656" s="68"/>
      <c r="DIN656" s="68"/>
      <c r="DIO656" s="68"/>
      <c r="DIP656" s="68"/>
      <c r="DIQ656" s="68"/>
      <c r="DIR656" s="68"/>
      <c r="DIS656" s="68"/>
      <c r="DIT656" s="68"/>
      <c r="DIU656" s="68"/>
      <c r="DIV656" s="68"/>
      <c r="DIW656" s="68"/>
      <c r="DIX656" s="68"/>
      <c r="DIY656" s="68"/>
      <c r="DIZ656" s="68"/>
      <c r="DJA656" s="68"/>
      <c r="DJB656" s="68"/>
      <c r="DJC656" s="68"/>
      <c r="DJD656" s="68"/>
      <c r="DJE656" s="68"/>
      <c r="DJF656" s="68"/>
      <c r="DJG656" s="68"/>
      <c r="DJH656" s="68"/>
      <c r="DJI656" s="68"/>
      <c r="DJJ656" s="68"/>
      <c r="DJK656" s="68"/>
      <c r="DJL656" s="68"/>
      <c r="DJM656" s="68"/>
      <c r="DJN656" s="68"/>
      <c r="DJO656" s="68"/>
      <c r="DJP656" s="68"/>
      <c r="DJQ656" s="68"/>
      <c r="DJR656" s="68"/>
      <c r="DJS656" s="68"/>
      <c r="DJT656" s="68"/>
      <c r="DJU656" s="68"/>
      <c r="DJV656" s="68"/>
      <c r="DJW656" s="68"/>
      <c r="DJX656" s="68"/>
      <c r="DJY656" s="68"/>
      <c r="DJZ656" s="68"/>
      <c r="DKA656" s="68"/>
      <c r="DKB656" s="68"/>
      <c r="DKC656" s="68"/>
      <c r="DKD656" s="68"/>
      <c r="DKE656" s="68"/>
      <c r="DKF656" s="68"/>
      <c r="DKG656" s="68"/>
      <c r="DKH656" s="68"/>
      <c r="DKI656" s="68"/>
      <c r="DKJ656" s="68"/>
      <c r="DKK656" s="68"/>
      <c r="DKL656" s="68"/>
      <c r="DKM656" s="68"/>
      <c r="DKN656" s="68"/>
      <c r="DKO656" s="68"/>
      <c r="DKP656" s="68"/>
      <c r="DKQ656" s="68"/>
      <c r="DKR656" s="68"/>
      <c r="DKS656" s="68"/>
      <c r="DKT656" s="68"/>
      <c r="DKU656" s="68"/>
      <c r="DKV656" s="68"/>
      <c r="DKW656" s="68"/>
      <c r="DKX656" s="68"/>
      <c r="DKY656" s="68"/>
      <c r="DKZ656" s="68"/>
      <c r="DLA656" s="68"/>
      <c r="DLB656" s="68"/>
      <c r="DLC656" s="68"/>
      <c r="DLD656" s="68"/>
      <c r="DLE656" s="68"/>
      <c r="DLF656" s="68"/>
      <c r="DLG656" s="68"/>
      <c r="DLH656" s="68"/>
      <c r="DLI656" s="68"/>
      <c r="DLJ656" s="68"/>
      <c r="DLK656" s="68"/>
      <c r="DLL656" s="68"/>
      <c r="DLM656" s="68"/>
      <c r="DLN656" s="68"/>
      <c r="DLO656" s="68"/>
      <c r="DLP656" s="68"/>
      <c r="DLQ656" s="68"/>
      <c r="DLR656" s="68"/>
      <c r="DLS656" s="68"/>
      <c r="DLT656" s="68"/>
      <c r="DLU656" s="68"/>
      <c r="DLV656" s="68"/>
      <c r="DLW656" s="68"/>
      <c r="DLX656" s="68"/>
      <c r="DLY656" s="68"/>
      <c r="DLZ656" s="68"/>
      <c r="DMA656" s="68"/>
      <c r="DMB656" s="68"/>
      <c r="DMC656" s="68"/>
      <c r="DMD656" s="68"/>
      <c r="DME656" s="68"/>
      <c r="DMF656" s="68"/>
      <c r="DMG656" s="68"/>
      <c r="DMH656" s="68"/>
      <c r="DMI656" s="68"/>
      <c r="DMJ656" s="68"/>
      <c r="DMK656" s="68"/>
      <c r="DML656" s="68"/>
      <c r="DMM656" s="68"/>
      <c r="DMN656" s="68"/>
      <c r="DMO656" s="68"/>
      <c r="DMP656" s="68"/>
      <c r="DMQ656" s="68"/>
      <c r="DMR656" s="68"/>
      <c r="DMS656" s="68"/>
      <c r="DMT656" s="68"/>
      <c r="DMU656" s="68"/>
      <c r="DMV656" s="68"/>
      <c r="DMW656" s="68"/>
      <c r="DMX656" s="68"/>
      <c r="DMY656" s="68"/>
      <c r="DMZ656" s="68"/>
      <c r="DNA656" s="68"/>
      <c r="DNB656" s="68"/>
      <c r="DNC656" s="68"/>
      <c r="DND656" s="68"/>
      <c r="DNE656" s="68"/>
      <c r="DNF656" s="68"/>
      <c r="DNG656" s="68"/>
      <c r="DNH656" s="68"/>
      <c r="DNI656" s="68"/>
      <c r="DNJ656" s="68"/>
      <c r="DNK656" s="68"/>
      <c r="DNL656" s="68"/>
      <c r="DNM656" s="68"/>
      <c r="DNN656" s="68"/>
      <c r="DNO656" s="68"/>
      <c r="DNP656" s="68"/>
      <c r="DNQ656" s="68"/>
      <c r="DNR656" s="68"/>
      <c r="DNS656" s="68"/>
      <c r="DNT656" s="68"/>
      <c r="DNU656" s="68"/>
      <c r="DNV656" s="68"/>
      <c r="DNW656" s="68"/>
      <c r="DNX656" s="68"/>
      <c r="DNY656" s="68"/>
      <c r="DNZ656" s="68"/>
      <c r="DOA656" s="68"/>
      <c r="DOB656" s="68"/>
      <c r="DOC656" s="68"/>
      <c r="DOD656" s="68"/>
      <c r="DOE656" s="68"/>
      <c r="DOF656" s="68"/>
      <c r="DOG656" s="68"/>
      <c r="DOH656" s="68"/>
      <c r="DOI656" s="68"/>
      <c r="DOJ656" s="68"/>
      <c r="DOK656" s="68"/>
      <c r="DOL656" s="68"/>
      <c r="DOM656" s="68"/>
      <c r="DON656" s="68"/>
      <c r="DOO656" s="68"/>
      <c r="DOP656" s="68"/>
      <c r="DOQ656" s="68"/>
      <c r="DOR656" s="68"/>
      <c r="DOS656" s="68"/>
      <c r="DOT656" s="68"/>
      <c r="DOU656" s="68"/>
      <c r="DOV656" s="68"/>
      <c r="DOW656" s="68"/>
      <c r="DOX656" s="68"/>
      <c r="DOY656" s="68"/>
      <c r="DOZ656" s="68"/>
      <c r="DPA656" s="68"/>
      <c r="DPB656" s="68"/>
      <c r="DPC656" s="68"/>
      <c r="DPD656" s="68"/>
      <c r="DPE656" s="68"/>
      <c r="DPF656" s="68"/>
      <c r="DPG656" s="68"/>
      <c r="DPH656" s="68"/>
      <c r="DPI656" s="68"/>
      <c r="DPJ656" s="68"/>
      <c r="DPK656" s="68"/>
      <c r="DPL656" s="68"/>
      <c r="DPM656" s="68"/>
      <c r="DPN656" s="68"/>
      <c r="DPO656" s="68"/>
      <c r="DPP656" s="68"/>
      <c r="DPQ656" s="68"/>
      <c r="DPR656" s="68"/>
      <c r="DPS656" s="68"/>
      <c r="DPT656" s="68"/>
      <c r="DPU656" s="68"/>
      <c r="DPV656" s="68"/>
      <c r="DPW656" s="68"/>
      <c r="DPX656" s="68"/>
      <c r="DPY656" s="68"/>
      <c r="DPZ656" s="68"/>
      <c r="DQA656" s="68"/>
      <c r="DQB656" s="68"/>
      <c r="DQC656" s="68"/>
      <c r="DQD656" s="68"/>
      <c r="DQE656" s="68"/>
      <c r="DQF656" s="68"/>
      <c r="DQG656" s="68"/>
      <c r="DQH656" s="68"/>
      <c r="DQI656" s="68"/>
      <c r="DQJ656" s="68"/>
      <c r="DQK656" s="68"/>
      <c r="DQL656" s="68"/>
      <c r="DQM656" s="68"/>
      <c r="DQN656" s="68"/>
      <c r="DQO656" s="68"/>
      <c r="DQP656" s="68"/>
      <c r="DQQ656" s="68"/>
      <c r="DQR656" s="68"/>
      <c r="DQS656" s="68"/>
      <c r="DQT656" s="68"/>
      <c r="DQU656" s="68"/>
      <c r="DQV656" s="68"/>
      <c r="DQW656" s="68"/>
      <c r="DQX656" s="68"/>
      <c r="DQY656" s="68"/>
      <c r="DQZ656" s="68"/>
      <c r="DRA656" s="68"/>
      <c r="DRB656" s="68"/>
      <c r="DRC656" s="68"/>
      <c r="DRD656" s="68"/>
      <c r="DRE656" s="68"/>
      <c r="DRF656" s="68"/>
      <c r="DRG656" s="68"/>
      <c r="DRH656" s="68"/>
      <c r="DRI656" s="68"/>
      <c r="DRJ656" s="68"/>
      <c r="DRK656" s="68"/>
      <c r="DRL656" s="68"/>
      <c r="DRM656" s="68"/>
      <c r="DRN656" s="68"/>
      <c r="DRO656" s="68"/>
      <c r="DRP656" s="68"/>
      <c r="DRQ656" s="68"/>
      <c r="DRR656" s="68"/>
      <c r="DRS656" s="68"/>
      <c r="DRT656" s="68"/>
      <c r="DRU656" s="68"/>
      <c r="DRV656" s="68"/>
      <c r="DRW656" s="68"/>
      <c r="DRX656" s="68"/>
      <c r="DRY656" s="68"/>
      <c r="DRZ656" s="68"/>
      <c r="DSA656" s="68"/>
      <c r="DSB656" s="68"/>
      <c r="DSC656" s="68"/>
      <c r="DSD656" s="68"/>
      <c r="DSE656" s="68"/>
      <c r="DSF656" s="68"/>
      <c r="DSG656" s="68"/>
      <c r="DSH656" s="68"/>
      <c r="DSI656" s="68"/>
      <c r="DSJ656" s="68"/>
      <c r="DSK656" s="68"/>
      <c r="DSL656" s="68"/>
      <c r="DSM656" s="68"/>
      <c r="DSN656" s="68"/>
      <c r="DSO656" s="68"/>
      <c r="DSP656" s="68"/>
      <c r="DSQ656" s="68"/>
      <c r="DSR656" s="68"/>
      <c r="DSS656" s="68"/>
      <c r="DST656" s="68"/>
      <c r="DSU656" s="68"/>
      <c r="DSV656" s="68"/>
      <c r="DSW656" s="68"/>
      <c r="DSX656" s="68"/>
      <c r="DSY656" s="68"/>
      <c r="DSZ656" s="68"/>
      <c r="DTA656" s="68"/>
      <c r="DTB656" s="68"/>
      <c r="DTC656" s="68"/>
      <c r="DTD656" s="68"/>
      <c r="DTE656" s="68"/>
      <c r="DTF656" s="68"/>
      <c r="DTG656" s="68"/>
      <c r="DTH656" s="68"/>
      <c r="DTI656" s="68"/>
      <c r="DTJ656" s="68"/>
      <c r="DTK656" s="68"/>
      <c r="DTL656" s="68"/>
      <c r="DTM656" s="68"/>
      <c r="DTN656" s="68"/>
      <c r="DTO656" s="68"/>
      <c r="DTP656" s="68"/>
      <c r="DTQ656" s="68"/>
      <c r="DTR656" s="68"/>
      <c r="DTS656" s="68"/>
      <c r="DTT656" s="68"/>
      <c r="DTU656" s="68"/>
      <c r="DTV656" s="68"/>
      <c r="DTW656" s="68"/>
      <c r="DTX656" s="68"/>
      <c r="DTY656" s="68"/>
      <c r="DTZ656" s="68"/>
      <c r="DUA656" s="68"/>
      <c r="DUB656" s="68"/>
      <c r="DUC656" s="68"/>
      <c r="DUD656" s="68"/>
      <c r="DUE656" s="68"/>
      <c r="DUF656" s="68"/>
      <c r="DUG656" s="68"/>
      <c r="DUH656" s="68"/>
      <c r="DUI656" s="68"/>
      <c r="DUJ656" s="68"/>
      <c r="DUK656" s="68"/>
      <c r="DUL656" s="68"/>
      <c r="DUM656" s="68"/>
      <c r="DUN656" s="68"/>
      <c r="DUO656" s="68"/>
      <c r="DUP656" s="68"/>
      <c r="DUQ656" s="68"/>
      <c r="DUR656" s="68"/>
      <c r="DUS656" s="68"/>
      <c r="DUT656" s="68"/>
      <c r="DUU656" s="68"/>
      <c r="DUV656" s="68"/>
      <c r="DUW656" s="68"/>
      <c r="DUX656" s="68"/>
      <c r="DUY656" s="68"/>
      <c r="DUZ656" s="68"/>
      <c r="DVA656" s="68"/>
      <c r="DVB656" s="68"/>
      <c r="DVC656" s="68"/>
      <c r="DVD656" s="68"/>
      <c r="DVE656" s="68"/>
      <c r="DVF656" s="68"/>
      <c r="DVG656" s="68"/>
      <c r="DVH656" s="68"/>
      <c r="DVI656" s="68"/>
      <c r="DVJ656" s="68"/>
      <c r="DVK656" s="68"/>
      <c r="DVL656" s="68"/>
      <c r="DVM656" s="68"/>
      <c r="DVN656" s="68"/>
      <c r="DVO656" s="68"/>
      <c r="DVP656" s="68"/>
      <c r="DVQ656" s="68"/>
      <c r="DVR656" s="68"/>
      <c r="DVS656" s="68"/>
      <c r="DVT656" s="68"/>
      <c r="DVU656" s="68"/>
      <c r="DVV656" s="68"/>
      <c r="DVW656" s="68"/>
      <c r="DVX656" s="68"/>
      <c r="DVY656" s="68"/>
      <c r="DVZ656" s="68"/>
      <c r="DWA656" s="68"/>
      <c r="DWB656" s="68"/>
      <c r="DWC656" s="68"/>
      <c r="DWD656" s="68"/>
      <c r="DWE656" s="68"/>
      <c r="DWF656" s="68"/>
      <c r="DWG656" s="68"/>
      <c r="DWH656" s="68"/>
      <c r="DWI656" s="68"/>
      <c r="DWJ656" s="68"/>
      <c r="DWK656" s="68"/>
      <c r="DWL656" s="68"/>
      <c r="DWM656" s="68"/>
      <c r="DWN656" s="68"/>
      <c r="DWO656" s="68"/>
      <c r="DWP656" s="68"/>
      <c r="DWQ656" s="68"/>
      <c r="DWR656" s="68"/>
      <c r="DWS656" s="68"/>
      <c r="DWT656" s="68"/>
      <c r="DWU656" s="68"/>
      <c r="DWV656" s="68"/>
      <c r="DWW656" s="68"/>
      <c r="DWX656" s="68"/>
      <c r="DWY656" s="68"/>
      <c r="DWZ656" s="68"/>
      <c r="DXA656" s="68"/>
      <c r="DXB656" s="68"/>
      <c r="DXC656" s="68"/>
      <c r="DXD656" s="68"/>
      <c r="DXE656" s="68"/>
      <c r="DXF656" s="68"/>
      <c r="DXG656" s="68"/>
      <c r="DXH656" s="68"/>
      <c r="DXI656" s="68"/>
      <c r="DXJ656" s="68"/>
      <c r="DXK656" s="68"/>
      <c r="DXL656" s="68"/>
      <c r="DXM656" s="68"/>
      <c r="DXN656" s="68"/>
      <c r="DXO656" s="68"/>
      <c r="DXP656" s="68"/>
      <c r="DXQ656" s="68"/>
      <c r="DXR656" s="68"/>
      <c r="DXS656" s="68"/>
      <c r="DXT656" s="68"/>
      <c r="DXU656" s="68"/>
      <c r="DXV656" s="68"/>
      <c r="DXW656" s="68"/>
      <c r="DXX656" s="68"/>
      <c r="DXY656" s="68"/>
      <c r="DXZ656" s="68"/>
      <c r="DYA656" s="68"/>
      <c r="DYB656" s="68"/>
      <c r="DYC656" s="68"/>
      <c r="DYD656" s="68"/>
      <c r="DYE656" s="68"/>
      <c r="DYF656" s="68"/>
      <c r="DYG656" s="68"/>
      <c r="DYH656" s="68"/>
      <c r="DYI656" s="68"/>
      <c r="DYJ656" s="68"/>
      <c r="DYK656" s="68"/>
      <c r="DYL656" s="68"/>
      <c r="DYM656" s="68"/>
      <c r="DYN656" s="68"/>
      <c r="DYO656" s="68"/>
      <c r="DYP656" s="68"/>
      <c r="DYQ656" s="68"/>
      <c r="DYR656" s="68"/>
      <c r="DYS656" s="68"/>
      <c r="DYT656" s="68"/>
      <c r="DYU656" s="68"/>
      <c r="DYV656" s="68"/>
      <c r="DYW656" s="68"/>
      <c r="DYX656" s="68"/>
      <c r="DYY656" s="68"/>
      <c r="DYZ656" s="68"/>
      <c r="DZA656" s="68"/>
      <c r="DZB656" s="68"/>
      <c r="DZC656" s="68"/>
      <c r="DZD656" s="68"/>
      <c r="DZE656" s="68"/>
      <c r="DZF656" s="68"/>
      <c r="DZG656" s="68"/>
      <c r="DZH656" s="68"/>
      <c r="DZI656" s="68"/>
      <c r="DZJ656" s="68"/>
      <c r="DZK656" s="68"/>
      <c r="DZL656" s="68"/>
      <c r="DZM656" s="68"/>
      <c r="DZN656" s="68"/>
      <c r="DZO656" s="68"/>
      <c r="DZP656" s="68"/>
      <c r="DZQ656" s="68"/>
      <c r="DZR656" s="68"/>
      <c r="DZS656" s="68"/>
      <c r="DZT656" s="68"/>
      <c r="DZU656" s="68"/>
      <c r="DZV656" s="68"/>
      <c r="DZW656" s="68"/>
      <c r="DZX656" s="68"/>
      <c r="DZY656" s="68"/>
      <c r="DZZ656" s="68"/>
      <c r="EAA656" s="68"/>
      <c r="EAB656" s="68"/>
      <c r="EAC656" s="68"/>
      <c r="EAD656" s="68"/>
      <c r="EAE656" s="68"/>
      <c r="EAF656" s="68"/>
      <c r="EAG656" s="68"/>
      <c r="EAH656" s="68"/>
      <c r="EAI656" s="68"/>
      <c r="EAJ656" s="68"/>
      <c r="EAK656" s="68"/>
      <c r="EAL656" s="68"/>
      <c r="EAM656" s="68"/>
      <c r="EAN656" s="68"/>
      <c r="EAO656" s="68"/>
      <c r="EAP656" s="68"/>
      <c r="EAQ656" s="68"/>
      <c r="EAR656" s="68"/>
      <c r="EAS656" s="68"/>
      <c r="EAT656" s="68"/>
      <c r="EAU656" s="68"/>
      <c r="EAV656" s="68"/>
      <c r="EAW656" s="68"/>
      <c r="EAX656" s="68"/>
      <c r="EAY656" s="68"/>
      <c r="EAZ656" s="68"/>
      <c r="EBA656" s="68"/>
      <c r="EBB656" s="68"/>
      <c r="EBC656" s="68"/>
      <c r="EBD656" s="68"/>
      <c r="EBE656" s="68"/>
      <c r="EBF656" s="68"/>
      <c r="EBG656" s="68"/>
      <c r="EBH656" s="68"/>
      <c r="EBI656" s="68"/>
      <c r="EBJ656" s="68"/>
      <c r="EBK656" s="68"/>
      <c r="EBL656" s="68"/>
      <c r="EBM656" s="68"/>
      <c r="EBN656" s="68"/>
      <c r="EBO656" s="68"/>
      <c r="EBP656" s="68"/>
      <c r="EBQ656" s="68"/>
      <c r="EBR656" s="68"/>
      <c r="EBS656" s="68"/>
      <c r="EBT656" s="68"/>
      <c r="EBU656" s="68"/>
      <c r="EBV656" s="68"/>
      <c r="EBW656" s="68"/>
      <c r="EBX656" s="68"/>
      <c r="EBY656" s="68"/>
      <c r="EBZ656" s="68"/>
      <c r="ECA656" s="68"/>
      <c r="ECB656" s="68"/>
      <c r="ECC656" s="68"/>
      <c r="ECD656" s="68"/>
      <c r="ECE656" s="68"/>
      <c r="ECF656" s="68"/>
      <c r="ECG656" s="68"/>
      <c r="ECH656" s="68"/>
      <c r="ECI656" s="68"/>
      <c r="ECJ656" s="68"/>
      <c r="ECK656" s="68"/>
      <c r="ECL656" s="68"/>
      <c r="ECM656" s="68"/>
      <c r="ECN656" s="68"/>
      <c r="ECO656" s="68"/>
      <c r="ECP656" s="68"/>
      <c r="ECQ656" s="68"/>
      <c r="ECR656" s="68"/>
      <c r="ECS656" s="68"/>
      <c r="ECT656" s="68"/>
      <c r="ECU656" s="68"/>
      <c r="ECV656" s="68"/>
      <c r="ECW656" s="68"/>
      <c r="ECX656" s="68"/>
      <c r="ECY656" s="68"/>
      <c r="ECZ656" s="68"/>
      <c r="EDA656" s="68"/>
      <c r="EDB656" s="68"/>
      <c r="EDC656" s="68"/>
      <c r="EDD656" s="68"/>
      <c r="EDE656" s="68"/>
      <c r="EDF656" s="68"/>
      <c r="EDG656" s="68"/>
      <c r="EDH656" s="68"/>
      <c r="EDI656" s="68"/>
      <c r="EDJ656" s="68"/>
      <c r="EDK656" s="68"/>
      <c r="EDL656" s="68"/>
      <c r="EDM656" s="68"/>
      <c r="EDN656" s="68"/>
      <c r="EDO656" s="68"/>
      <c r="EDP656" s="68"/>
      <c r="EDQ656" s="68"/>
      <c r="EDR656" s="68"/>
      <c r="EDS656" s="68"/>
      <c r="EDT656" s="68"/>
      <c r="EDU656" s="68"/>
      <c r="EDV656" s="68"/>
      <c r="EDW656" s="68"/>
      <c r="EDX656" s="68"/>
      <c r="EDY656" s="68"/>
      <c r="EDZ656" s="68"/>
      <c r="EEA656" s="68"/>
      <c r="EEB656" s="68"/>
      <c r="EEC656" s="68"/>
      <c r="EED656" s="68"/>
      <c r="EEE656" s="68"/>
      <c r="EEF656" s="68"/>
      <c r="EEG656" s="68"/>
      <c r="EEH656" s="68"/>
      <c r="EEI656" s="68"/>
      <c r="EEJ656" s="68"/>
      <c r="EEK656" s="68"/>
      <c r="EEL656" s="68"/>
      <c r="EEM656" s="68"/>
      <c r="EEN656" s="68"/>
      <c r="EEO656" s="68"/>
      <c r="EEP656" s="68"/>
      <c r="EEQ656" s="68"/>
      <c r="EER656" s="68"/>
      <c r="EES656" s="68"/>
      <c r="EET656" s="68"/>
      <c r="EEU656" s="68"/>
      <c r="EEV656" s="68"/>
      <c r="EEW656" s="68"/>
      <c r="EEX656" s="68"/>
      <c r="EEY656" s="68"/>
      <c r="EEZ656" s="68"/>
      <c r="EFA656" s="68"/>
      <c r="EFB656" s="68"/>
      <c r="EFC656" s="68"/>
      <c r="EFD656" s="68"/>
      <c r="EFE656" s="68"/>
      <c r="EFF656" s="68"/>
      <c r="EFG656" s="68"/>
      <c r="EFH656" s="68"/>
      <c r="EFI656" s="68"/>
      <c r="EFJ656" s="68"/>
      <c r="EFK656" s="68"/>
      <c r="EFL656" s="68"/>
      <c r="EFM656" s="68"/>
      <c r="EFN656" s="68"/>
      <c r="EFO656" s="68"/>
      <c r="EFP656" s="68"/>
      <c r="EFQ656" s="68"/>
      <c r="EFR656" s="68"/>
      <c r="EFS656" s="68"/>
      <c r="EFT656" s="68"/>
      <c r="EFU656" s="68"/>
      <c r="EFV656" s="68"/>
      <c r="EFW656" s="68"/>
      <c r="EFX656" s="68"/>
      <c r="EFY656" s="68"/>
      <c r="EFZ656" s="68"/>
      <c r="EGA656" s="68"/>
      <c r="EGB656" s="68"/>
      <c r="EGC656" s="68"/>
      <c r="EGD656" s="68"/>
      <c r="EGE656" s="68"/>
      <c r="EGF656" s="68"/>
      <c r="EGG656" s="68"/>
      <c r="EGH656" s="68"/>
      <c r="EGI656" s="68"/>
      <c r="EGJ656" s="68"/>
      <c r="EGK656" s="68"/>
      <c r="EGL656" s="68"/>
      <c r="EGM656" s="68"/>
      <c r="EGN656" s="68"/>
      <c r="EGO656" s="68"/>
      <c r="EGP656" s="68"/>
      <c r="EGQ656" s="68"/>
      <c r="EGR656" s="68"/>
      <c r="EGS656" s="68"/>
      <c r="EGT656" s="68"/>
      <c r="EGU656" s="68"/>
      <c r="EGV656" s="68"/>
      <c r="EGW656" s="68"/>
      <c r="EGX656" s="68"/>
      <c r="EGY656" s="68"/>
      <c r="EGZ656" s="68"/>
      <c r="EHA656" s="68"/>
      <c r="EHB656" s="68"/>
      <c r="EHC656" s="68"/>
      <c r="EHD656" s="68"/>
      <c r="EHE656" s="68"/>
      <c r="EHF656" s="68"/>
      <c r="EHG656" s="68"/>
      <c r="EHH656" s="68"/>
      <c r="EHI656" s="68"/>
      <c r="EHJ656" s="68"/>
      <c r="EHK656" s="68"/>
      <c r="EHL656" s="68"/>
      <c r="EHM656" s="68"/>
      <c r="EHN656" s="68"/>
      <c r="EHO656" s="68"/>
      <c r="EHP656" s="68"/>
      <c r="EHQ656" s="68"/>
      <c r="EHR656" s="68"/>
      <c r="EHS656" s="68"/>
      <c r="EHT656" s="68"/>
      <c r="EHU656" s="68"/>
      <c r="EHV656" s="68"/>
      <c r="EHW656" s="68"/>
      <c r="EHX656" s="68"/>
      <c r="EHY656" s="68"/>
      <c r="EHZ656" s="68"/>
      <c r="EIA656" s="68"/>
      <c r="EIB656" s="68"/>
      <c r="EIC656" s="68"/>
      <c r="EID656" s="68"/>
      <c r="EIE656" s="68"/>
      <c r="EIF656" s="68"/>
      <c r="EIG656" s="68"/>
      <c r="EIH656" s="68"/>
      <c r="EII656" s="68"/>
      <c r="EIJ656" s="68"/>
      <c r="EIK656" s="68"/>
      <c r="EIL656" s="68"/>
      <c r="EIM656" s="68"/>
      <c r="EIN656" s="68"/>
      <c r="EIO656" s="68"/>
      <c r="EIP656" s="68"/>
      <c r="EIQ656" s="68"/>
      <c r="EIR656" s="68"/>
      <c r="EIS656" s="68"/>
      <c r="EIT656" s="68"/>
      <c r="EIU656" s="68"/>
      <c r="EIV656" s="68"/>
      <c r="EIW656" s="68"/>
      <c r="EIX656" s="68"/>
      <c r="EIY656" s="68"/>
      <c r="EIZ656" s="68"/>
      <c r="EJA656" s="68"/>
      <c r="EJB656" s="68"/>
      <c r="EJC656" s="68"/>
      <c r="EJD656" s="68"/>
      <c r="EJE656" s="68"/>
      <c r="EJF656" s="68"/>
      <c r="EJG656" s="68"/>
      <c r="EJH656" s="68"/>
      <c r="EJI656" s="68"/>
      <c r="EJJ656" s="68"/>
      <c r="EJK656" s="68"/>
      <c r="EJL656" s="68"/>
      <c r="EJM656" s="68"/>
      <c r="EJN656" s="68"/>
      <c r="EJO656" s="68"/>
      <c r="EJP656" s="68"/>
      <c r="EJQ656" s="68"/>
      <c r="EJR656" s="68"/>
      <c r="EJS656" s="68"/>
      <c r="EJT656" s="68"/>
      <c r="EJU656" s="68"/>
      <c r="EJV656" s="68"/>
      <c r="EJW656" s="68"/>
      <c r="EJX656" s="68"/>
      <c r="EJY656" s="68"/>
      <c r="EJZ656" s="68"/>
      <c r="EKA656" s="68"/>
      <c r="EKB656" s="68"/>
      <c r="EKC656" s="68"/>
      <c r="EKD656" s="68"/>
      <c r="EKE656" s="68"/>
      <c r="EKF656" s="68"/>
      <c r="EKG656" s="68"/>
      <c r="EKH656" s="68"/>
      <c r="EKI656" s="68"/>
      <c r="EKJ656" s="68"/>
      <c r="EKK656" s="68"/>
      <c r="EKL656" s="68"/>
      <c r="EKM656" s="68"/>
      <c r="EKN656" s="68"/>
      <c r="EKO656" s="68"/>
      <c r="EKP656" s="68"/>
      <c r="EKQ656" s="68"/>
      <c r="EKR656" s="68"/>
      <c r="EKS656" s="68"/>
      <c r="EKT656" s="68"/>
      <c r="EKU656" s="68"/>
      <c r="EKV656" s="68"/>
      <c r="EKW656" s="68"/>
      <c r="EKX656" s="68"/>
      <c r="EKY656" s="68"/>
      <c r="EKZ656" s="68"/>
      <c r="ELA656" s="68"/>
      <c r="ELB656" s="68"/>
      <c r="ELC656" s="68"/>
      <c r="ELD656" s="68"/>
      <c r="ELE656" s="68"/>
      <c r="ELF656" s="68"/>
      <c r="ELG656" s="68"/>
      <c r="ELH656" s="68"/>
      <c r="ELI656" s="68"/>
      <c r="ELJ656" s="68"/>
      <c r="ELK656" s="68"/>
      <c r="ELL656" s="68"/>
      <c r="ELM656" s="68"/>
      <c r="ELN656" s="68"/>
      <c r="ELO656" s="68"/>
      <c r="ELP656" s="68"/>
      <c r="ELQ656" s="68"/>
      <c r="ELR656" s="68"/>
      <c r="ELS656" s="68"/>
      <c r="ELT656" s="68"/>
      <c r="ELU656" s="68"/>
      <c r="ELV656" s="68"/>
      <c r="ELW656" s="68"/>
      <c r="ELX656" s="68"/>
      <c r="ELY656" s="68"/>
      <c r="ELZ656" s="68"/>
      <c r="EMA656" s="68"/>
      <c r="EMB656" s="68"/>
      <c r="EMC656" s="68"/>
      <c r="EMD656" s="68"/>
      <c r="EME656" s="68"/>
      <c r="EMF656" s="68"/>
      <c r="EMG656" s="68"/>
      <c r="EMH656" s="68"/>
      <c r="EMI656" s="68"/>
      <c r="EMJ656" s="68"/>
      <c r="EMK656" s="68"/>
      <c r="EML656" s="68"/>
      <c r="EMM656" s="68"/>
      <c r="EMN656" s="68"/>
      <c r="EMO656" s="68"/>
      <c r="EMP656" s="68"/>
      <c r="EMQ656" s="68"/>
      <c r="EMR656" s="68"/>
      <c r="EMS656" s="68"/>
      <c r="EMT656" s="68"/>
      <c r="EMU656" s="68"/>
      <c r="EMV656" s="68"/>
      <c r="EMW656" s="68"/>
      <c r="EMX656" s="68"/>
      <c r="EMY656" s="68"/>
      <c r="EMZ656" s="68"/>
      <c r="ENA656" s="68"/>
      <c r="ENB656" s="68"/>
      <c r="ENC656" s="68"/>
      <c r="END656" s="68"/>
      <c r="ENE656" s="68"/>
      <c r="ENF656" s="68"/>
      <c r="ENG656" s="68"/>
      <c r="ENH656" s="68"/>
      <c r="ENI656" s="68"/>
      <c r="ENJ656" s="68"/>
      <c r="ENK656" s="68"/>
      <c r="ENL656" s="68"/>
      <c r="ENM656" s="68"/>
      <c r="ENN656" s="68"/>
      <c r="ENO656" s="68"/>
      <c r="ENP656" s="68"/>
      <c r="ENQ656" s="68"/>
      <c r="ENR656" s="68"/>
      <c r="ENS656" s="68"/>
      <c r="ENT656" s="68"/>
      <c r="ENU656" s="68"/>
      <c r="ENV656" s="68"/>
      <c r="ENW656" s="68"/>
      <c r="ENX656" s="68"/>
      <c r="ENY656" s="68"/>
      <c r="ENZ656" s="68"/>
      <c r="EOA656" s="68"/>
      <c r="EOB656" s="68"/>
      <c r="EOC656" s="68"/>
      <c r="EOD656" s="68"/>
      <c r="EOE656" s="68"/>
      <c r="EOF656" s="68"/>
      <c r="EOG656" s="68"/>
      <c r="EOH656" s="68"/>
      <c r="EOI656" s="68"/>
      <c r="EOJ656" s="68"/>
      <c r="EOK656" s="68"/>
      <c r="EOL656" s="68"/>
      <c r="EOM656" s="68"/>
      <c r="EON656" s="68"/>
      <c r="EOO656" s="68"/>
      <c r="EOP656" s="68"/>
      <c r="EOQ656" s="68"/>
      <c r="EOR656" s="68"/>
      <c r="EOS656" s="68"/>
      <c r="EOT656" s="68"/>
      <c r="EOU656" s="68"/>
      <c r="EOV656" s="68"/>
      <c r="EOW656" s="68"/>
      <c r="EOX656" s="68"/>
      <c r="EOY656" s="68"/>
      <c r="EOZ656" s="68"/>
      <c r="EPA656" s="68"/>
      <c r="EPB656" s="68"/>
      <c r="EPC656" s="68"/>
      <c r="EPD656" s="68"/>
      <c r="EPE656" s="68"/>
      <c r="EPF656" s="68"/>
      <c r="EPG656" s="68"/>
      <c r="EPH656" s="68"/>
      <c r="EPI656" s="68"/>
      <c r="EPJ656" s="68"/>
      <c r="EPK656" s="68"/>
      <c r="EPL656" s="68"/>
      <c r="EPM656" s="68"/>
      <c r="EPN656" s="68"/>
      <c r="EPO656" s="68"/>
      <c r="EPP656" s="68"/>
      <c r="EPQ656" s="68"/>
      <c r="EPR656" s="68"/>
      <c r="EPS656" s="68"/>
      <c r="EPT656" s="68"/>
      <c r="EPU656" s="68"/>
      <c r="EPV656" s="68"/>
      <c r="EPW656" s="68"/>
      <c r="EPX656" s="68"/>
      <c r="EPY656" s="68"/>
      <c r="EPZ656" s="68"/>
      <c r="EQA656" s="68"/>
      <c r="EQB656" s="68"/>
      <c r="EQC656" s="68"/>
      <c r="EQD656" s="68"/>
      <c r="EQE656" s="68"/>
      <c r="EQF656" s="68"/>
      <c r="EQG656" s="68"/>
      <c r="EQH656" s="68"/>
      <c r="EQI656" s="68"/>
      <c r="EQJ656" s="68"/>
      <c r="EQK656" s="68"/>
      <c r="EQL656" s="68"/>
      <c r="EQM656" s="68"/>
      <c r="EQN656" s="68"/>
      <c r="EQO656" s="68"/>
      <c r="EQP656" s="68"/>
      <c r="EQQ656" s="68"/>
      <c r="EQR656" s="68"/>
      <c r="EQS656" s="68"/>
      <c r="EQT656" s="68"/>
      <c r="EQU656" s="68"/>
      <c r="EQV656" s="68"/>
      <c r="EQW656" s="68"/>
      <c r="EQX656" s="68"/>
      <c r="EQY656" s="68"/>
      <c r="EQZ656" s="68"/>
      <c r="ERA656" s="68"/>
      <c r="ERB656" s="68"/>
      <c r="ERC656" s="68"/>
      <c r="ERD656" s="68"/>
      <c r="ERE656" s="68"/>
      <c r="ERF656" s="68"/>
      <c r="ERG656" s="68"/>
      <c r="ERH656" s="68"/>
      <c r="ERI656" s="68"/>
      <c r="ERJ656" s="68"/>
      <c r="ERK656" s="68"/>
      <c r="ERL656" s="68"/>
      <c r="ERM656" s="68"/>
      <c r="ERN656" s="68"/>
      <c r="ERO656" s="68"/>
      <c r="ERP656" s="68"/>
      <c r="ERQ656" s="68"/>
      <c r="ERR656" s="68"/>
      <c r="ERS656" s="68"/>
      <c r="ERT656" s="68"/>
      <c r="ERU656" s="68"/>
      <c r="ERV656" s="68"/>
      <c r="ERW656" s="68"/>
      <c r="ERX656" s="68"/>
      <c r="ERY656" s="68"/>
      <c r="ERZ656" s="68"/>
      <c r="ESA656" s="68"/>
      <c r="ESB656" s="68"/>
      <c r="ESC656" s="68"/>
      <c r="ESD656" s="68"/>
      <c r="ESE656" s="68"/>
      <c r="ESF656" s="68"/>
      <c r="ESG656" s="68"/>
      <c r="ESH656" s="68"/>
      <c r="ESI656" s="68"/>
      <c r="ESJ656" s="68"/>
      <c r="ESK656" s="68"/>
      <c r="ESL656" s="68"/>
      <c r="ESM656" s="68"/>
      <c r="ESN656" s="68"/>
      <c r="ESO656" s="68"/>
      <c r="ESP656" s="68"/>
      <c r="ESQ656" s="68"/>
      <c r="ESR656" s="68"/>
      <c r="ESS656" s="68"/>
      <c r="EST656" s="68"/>
      <c r="ESU656" s="68"/>
      <c r="ESV656" s="68"/>
      <c r="ESW656" s="68"/>
      <c r="ESX656" s="68"/>
      <c r="ESY656" s="68"/>
      <c r="ESZ656" s="68"/>
      <c r="ETA656" s="68"/>
      <c r="ETB656" s="68"/>
      <c r="ETC656" s="68"/>
      <c r="ETD656" s="68"/>
      <c r="ETE656" s="68"/>
      <c r="ETF656" s="68"/>
      <c r="ETG656" s="68"/>
      <c r="ETH656" s="68"/>
      <c r="ETI656" s="68"/>
      <c r="ETJ656" s="68"/>
      <c r="ETK656" s="68"/>
      <c r="ETL656" s="68"/>
      <c r="ETM656" s="68"/>
      <c r="ETN656" s="68"/>
      <c r="ETO656" s="68"/>
      <c r="ETP656" s="68"/>
      <c r="ETQ656" s="68"/>
      <c r="ETR656" s="68"/>
      <c r="ETS656" s="68"/>
      <c r="ETT656" s="68"/>
      <c r="ETU656" s="68"/>
      <c r="ETV656" s="68"/>
      <c r="ETW656" s="68"/>
      <c r="ETX656" s="68"/>
      <c r="ETY656" s="68"/>
      <c r="ETZ656" s="68"/>
      <c r="EUA656" s="68"/>
      <c r="EUB656" s="68"/>
      <c r="EUC656" s="68"/>
      <c r="EUD656" s="68"/>
      <c r="EUE656" s="68"/>
      <c r="EUF656" s="68"/>
      <c r="EUG656" s="68"/>
      <c r="EUH656" s="68"/>
      <c r="EUI656" s="68"/>
      <c r="EUJ656" s="68"/>
      <c r="EUK656" s="68"/>
      <c r="EUL656" s="68"/>
      <c r="EUM656" s="68"/>
      <c r="EUN656" s="68"/>
      <c r="EUO656" s="68"/>
      <c r="EUP656" s="68"/>
      <c r="EUQ656" s="68"/>
      <c r="EUR656" s="68"/>
      <c r="EUS656" s="68"/>
      <c r="EUT656" s="68"/>
      <c r="EUU656" s="68"/>
      <c r="EUV656" s="68"/>
      <c r="EUW656" s="68"/>
      <c r="EUX656" s="68"/>
      <c r="EUY656" s="68"/>
      <c r="EUZ656" s="68"/>
      <c r="EVA656" s="68"/>
      <c r="EVB656" s="68"/>
      <c r="EVC656" s="68"/>
      <c r="EVD656" s="68"/>
      <c r="EVE656" s="68"/>
      <c r="EVF656" s="68"/>
      <c r="EVG656" s="68"/>
      <c r="EVH656" s="68"/>
      <c r="EVI656" s="68"/>
      <c r="EVJ656" s="68"/>
      <c r="EVK656" s="68"/>
      <c r="EVL656" s="68"/>
      <c r="EVM656" s="68"/>
      <c r="EVN656" s="68"/>
      <c r="EVO656" s="68"/>
      <c r="EVP656" s="68"/>
      <c r="EVQ656" s="68"/>
      <c r="EVR656" s="68"/>
      <c r="EVS656" s="68"/>
      <c r="EVT656" s="68"/>
      <c r="EVU656" s="68"/>
      <c r="EVV656" s="68"/>
      <c r="EVW656" s="68"/>
      <c r="EVX656" s="68"/>
      <c r="EVY656" s="68"/>
      <c r="EVZ656" s="68"/>
      <c r="EWA656" s="68"/>
      <c r="EWB656" s="68"/>
      <c r="EWC656" s="68"/>
      <c r="EWD656" s="68"/>
      <c r="EWE656" s="68"/>
      <c r="EWF656" s="68"/>
      <c r="EWG656" s="68"/>
      <c r="EWH656" s="68"/>
      <c r="EWI656" s="68"/>
      <c r="EWJ656" s="68"/>
      <c r="EWK656" s="68"/>
      <c r="EWL656" s="68"/>
      <c r="EWM656" s="68"/>
      <c r="EWN656" s="68"/>
      <c r="EWO656" s="68"/>
      <c r="EWP656" s="68"/>
      <c r="EWQ656" s="68"/>
      <c r="EWR656" s="68"/>
      <c r="EWS656" s="68"/>
      <c r="EWT656" s="68"/>
      <c r="EWU656" s="68"/>
      <c r="EWV656" s="68"/>
      <c r="EWW656" s="68"/>
      <c r="EWX656" s="68"/>
      <c r="EWY656" s="68"/>
      <c r="EWZ656" s="68"/>
      <c r="EXA656" s="68"/>
      <c r="EXB656" s="68"/>
      <c r="EXC656" s="68"/>
      <c r="EXD656" s="68"/>
      <c r="EXE656" s="68"/>
      <c r="EXF656" s="68"/>
      <c r="EXG656" s="68"/>
      <c r="EXH656" s="68"/>
      <c r="EXI656" s="68"/>
      <c r="EXJ656" s="68"/>
      <c r="EXK656" s="68"/>
      <c r="EXL656" s="68"/>
      <c r="EXM656" s="68"/>
      <c r="EXN656" s="68"/>
      <c r="EXO656" s="68"/>
      <c r="EXP656" s="68"/>
      <c r="EXQ656" s="68"/>
      <c r="EXR656" s="68"/>
      <c r="EXS656" s="68"/>
      <c r="EXT656" s="68"/>
      <c r="EXU656" s="68"/>
      <c r="EXV656" s="68"/>
      <c r="EXW656" s="68"/>
      <c r="EXX656" s="68"/>
      <c r="EXY656" s="68"/>
      <c r="EXZ656" s="68"/>
      <c r="EYA656" s="68"/>
      <c r="EYB656" s="68"/>
      <c r="EYC656" s="68"/>
      <c r="EYD656" s="68"/>
      <c r="EYE656" s="68"/>
      <c r="EYF656" s="68"/>
      <c r="EYG656" s="68"/>
      <c r="EYH656" s="68"/>
      <c r="EYI656" s="68"/>
      <c r="EYJ656" s="68"/>
      <c r="EYK656" s="68"/>
      <c r="EYL656" s="68"/>
      <c r="EYM656" s="68"/>
      <c r="EYN656" s="68"/>
      <c r="EYO656" s="68"/>
      <c r="EYP656" s="68"/>
      <c r="EYQ656" s="68"/>
      <c r="EYR656" s="68"/>
      <c r="EYS656" s="68"/>
      <c r="EYT656" s="68"/>
      <c r="EYU656" s="68"/>
      <c r="EYV656" s="68"/>
      <c r="EYW656" s="68"/>
      <c r="EYX656" s="68"/>
      <c r="EYY656" s="68"/>
      <c r="EYZ656" s="68"/>
      <c r="EZA656" s="68"/>
      <c r="EZB656" s="68"/>
      <c r="EZC656" s="68"/>
      <c r="EZD656" s="68"/>
      <c r="EZE656" s="68"/>
      <c r="EZF656" s="68"/>
      <c r="EZG656" s="68"/>
      <c r="EZH656" s="68"/>
      <c r="EZI656" s="68"/>
      <c r="EZJ656" s="68"/>
      <c r="EZK656" s="68"/>
      <c r="EZL656" s="68"/>
      <c r="EZM656" s="68"/>
      <c r="EZN656" s="68"/>
      <c r="EZO656" s="68"/>
      <c r="EZP656" s="68"/>
      <c r="EZQ656" s="68"/>
      <c r="EZR656" s="68"/>
      <c r="EZS656" s="68"/>
      <c r="EZT656" s="68"/>
      <c r="EZU656" s="68"/>
      <c r="EZV656" s="68"/>
      <c r="EZW656" s="68"/>
      <c r="EZX656" s="68"/>
      <c r="EZY656" s="68"/>
      <c r="EZZ656" s="68"/>
      <c r="FAA656" s="68"/>
      <c r="FAB656" s="68"/>
      <c r="FAC656" s="68"/>
      <c r="FAD656" s="68"/>
      <c r="FAE656" s="68"/>
      <c r="FAF656" s="68"/>
      <c r="FAG656" s="68"/>
      <c r="FAH656" s="68"/>
      <c r="FAI656" s="68"/>
      <c r="FAJ656" s="68"/>
      <c r="FAK656" s="68"/>
      <c r="FAL656" s="68"/>
      <c r="FAM656" s="68"/>
      <c r="FAN656" s="68"/>
      <c r="FAO656" s="68"/>
      <c r="FAP656" s="68"/>
      <c r="FAQ656" s="68"/>
      <c r="FAR656" s="68"/>
      <c r="FAS656" s="68"/>
      <c r="FAT656" s="68"/>
      <c r="FAU656" s="68"/>
      <c r="FAV656" s="68"/>
      <c r="FAW656" s="68"/>
      <c r="FAX656" s="68"/>
      <c r="FAY656" s="68"/>
      <c r="FAZ656" s="68"/>
      <c r="FBA656" s="68"/>
      <c r="FBB656" s="68"/>
      <c r="FBC656" s="68"/>
      <c r="FBD656" s="68"/>
      <c r="FBE656" s="68"/>
      <c r="FBF656" s="68"/>
      <c r="FBG656" s="68"/>
      <c r="FBH656" s="68"/>
      <c r="FBI656" s="68"/>
      <c r="FBJ656" s="68"/>
      <c r="FBK656" s="68"/>
      <c r="FBL656" s="68"/>
      <c r="FBM656" s="68"/>
      <c r="FBN656" s="68"/>
      <c r="FBO656" s="68"/>
      <c r="FBP656" s="68"/>
      <c r="FBQ656" s="68"/>
      <c r="FBR656" s="68"/>
      <c r="FBS656" s="68"/>
      <c r="FBT656" s="68"/>
      <c r="FBU656" s="68"/>
      <c r="FBV656" s="68"/>
      <c r="FBW656" s="68"/>
      <c r="FBX656" s="68"/>
      <c r="FBY656" s="68"/>
      <c r="FBZ656" s="68"/>
      <c r="FCA656" s="68"/>
      <c r="FCB656" s="68"/>
      <c r="FCC656" s="68"/>
      <c r="FCD656" s="68"/>
      <c r="FCE656" s="68"/>
      <c r="FCF656" s="68"/>
      <c r="FCG656" s="68"/>
      <c r="FCH656" s="68"/>
      <c r="FCI656" s="68"/>
      <c r="FCJ656" s="68"/>
      <c r="FCK656" s="68"/>
      <c r="FCL656" s="68"/>
      <c r="FCM656" s="68"/>
      <c r="FCN656" s="68"/>
      <c r="FCO656" s="68"/>
      <c r="FCP656" s="68"/>
      <c r="FCQ656" s="68"/>
      <c r="FCR656" s="68"/>
      <c r="FCS656" s="68"/>
      <c r="FCT656" s="68"/>
      <c r="FCU656" s="68"/>
      <c r="FCV656" s="68"/>
      <c r="FCW656" s="68"/>
      <c r="FCX656" s="68"/>
      <c r="FCY656" s="68"/>
      <c r="FCZ656" s="68"/>
      <c r="FDA656" s="68"/>
      <c r="FDB656" s="68"/>
      <c r="FDC656" s="68"/>
      <c r="FDD656" s="68"/>
      <c r="FDE656" s="68"/>
      <c r="FDF656" s="68"/>
      <c r="FDG656" s="68"/>
      <c r="FDH656" s="68"/>
      <c r="FDI656" s="68"/>
      <c r="FDJ656" s="68"/>
      <c r="FDK656" s="68"/>
      <c r="FDL656" s="68"/>
      <c r="FDM656" s="68"/>
      <c r="FDN656" s="68"/>
      <c r="FDO656" s="68"/>
      <c r="FDP656" s="68"/>
      <c r="FDQ656" s="68"/>
      <c r="FDR656" s="68"/>
      <c r="FDS656" s="68"/>
      <c r="FDT656" s="68"/>
      <c r="FDU656" s="68"/>
      <c r="FDV656" s="68"/>
      <c r="FDW656" s="68"/>
      <c r="FDX656" s="68"/>
      <c r="FDY656" s="68"/>
      <c r="FDZ656" s="68"/>
      <c r="FEA656" s="68"/>
      <c r="FEB656" s="68"/>
      <c r="FEC656" s="68"/>
      <c r="FED656" s="68"/>
      <c r="FEE656" s="68"/>
      <c r="FEF656" s="68"/>
      <c r="FEG656" s="68"/>
      <c r="FEH656" s="68"/>
      <c r="FEI656" s="68"/>
      <c r="FEJ656" s="68"/>
      <c r="FEK656" s="68"/>
      <c r="FEL656" s="68"/>
      <c r="FEM656" s="68"/>
      <c r="FEN656" s="68"/>
      <c r="FEO656" s="68"/>
      <c r="FEP656" s="68"/>
      <c r="FEQ656" s="68"/>
      <c r="FER656" s="68"/>
      <c r="FES656" s="68"/>
      <c r="FET656" s="68"/>
      <c r="FEU656" s="68"/>
      <c r="FEV656" s="68"/>
      <c r="FEW656" s="68"/>
      <c r="FEX656" s="68"/>
      <c r="FEY656" s="68"/>
      <c r="FEZ656" s="68"/>
      <c r="FFA656" s="68"/>
      <c r="FFB656" s="68"/>
      <c r="FFC656" s="68"/>
      <c r="FFD656" s="68"/>
      <c r="FFE656" s="68"/>
      <c r="FFF656" s="68"/>
      <c r="FFG656" s="68"/>
      <c r="FFH656" s="68"/>
      <c r="FFI656" s="68"/>
      <c r="FFJ656" s="68"/>
      <c r="FFK656" s="68"/>
      <c r="FFL656" s="68"/>
      <c r="FFM656" s="68"/>
      <c r="FFN656" s="68"/>
      <c r="FFO656" s="68"/>
      <c r="FFP656" s="68"/>
      <c r="FFQ656" s="68"/>
      <c r="FFR656" s="68"/>
      <c r="FFS656" s="68"/>
      <c r="FFT656" s="68"/>
      <c r="FFU656" s="68"/>
      <c r="FFV656" s="68"/>
      <c r="FFW656" s="68"/>
      <c r="FFX656" s="68"/>
      <c r="FFY656" s="68"/>
      <c r="FFZ656" s="68"/>
      <c r="FGA656" s="68"/>
      <c r="FGB656" s="68"/>
      <c r="FGC656" s="68"/>
      <c r="FGD656" s="68"/>
      <c r="FGE656" s="68"/>
      <c r="FGF656" s="68"/>
      <c r="FGG656" s="68"/>
      <c r="FGH656" s="68"/>
      <c r="FGI656" s="68"/>
      <c r="FGJ656" s="68"/>
      <c r="FGK656" s="68"/>
      <c r="FGL656" s="68"/>
      <c r="FGM656" s="68"/>
      <c r="FGN656" s="68"/>
      <c r="FGO656" s="68"/>
      <c r="FGP656" s="68"/>
      <c r="FGQ656" s="68"/>
      <c r="FGR656" s="68"/>
      <c r="FGS656" s="68"/>
      <c r="FGT656" s="68"/>
      <c r="FGU656" s="68"/>
      <c r="FGV656" s="68"/>
      <c r="FGW656" s="68"/>
      <c r="FGX656" s="68"/>
      <c r="FGY656" s="68"/>
      <c r="FGZ656" s="68"/>
      <c r="FHA656" s="68"/>
      <c r="FHB656" s="68"/>
      <c r="FHC656" s="68"/>
      <c r="FHD656" s="68"/>
      <c r="FHE656" s="68"/>
      <c r="FHF656" s="68"/>
      <c r="FHG656" s="68"/>
      <c r="FHH656" s="68"/>
      <c r="FHI656" s="68"/>
      <c r="FHJ656" s="68"/>
      <c r="FHK656" s="68"/>
      <c r="FHL656" s="68"/>
      <c r="FHM656" s="68"/>
      <c r="FHN656" s="68"/>
      <c r="FHO656" s="68"/>
      <c r="FHP656" s="68"/>
      <c r="FHQ656" s="68"/>
      <c r="FHR656" s="68"/>
      <c r="FHS656" s="68"/>
      <c r="FHT656" s="68"/>
      <c r="FHU656" s="68"/>
      <c r="FHV656" s="68"/>
      <c r="FHW656" s="68"/>
      <c r="FHX656" s="68"/>
      <c r="FHY656" s="68"/>
      <c r="FHZ656" s="68"/>
      <c r="FIA656" s="68"/>
      <c r="FIB656" s="68"/>
      <c r="FIC656" s="68"/>
      <c r="FID656" s="68"/>
      <c r="FIE656" s="68"/>
      <c r="FIF656" s="68"/>
      <c r="FIG656" s="68"/>
      <c r="FIH656" s="68"/>
      <c r="FII656" s="68"/>
      <c r="FIJ656" s="68"/>
      <c r="FIK656" s="68"/>
      <c r="FIL656" s="68"/>
      <c r="FIM656" s="68"/>
      <c r="FIN656" s="68"/>
      <c r="FIO656" s="68"/>
      <c r="FIP656" s="68"/>
      <c r="FIQ656" s="68"/>
      <c r="FIR656" s="68"/>
      <c r="FIS656" s="68"/>
      <c r="FIT656" s="68"/>
      <c r="FIU656" s="68"/>
      <c r="FIV656" s="68"/>
      <c r="FIW656" s="68"/>
      <c r="FIX656" s="68"/>
      <c r="FIY656" s="68"/>
      <c r="FIZ656" s="68"/>
      <c r="FJA656" s="68"/>
      <c r="FJB656" s="68"/>
      <c r="FJC656" s="68"/>
      <c r="FJD656" s="68"/>
      <c r="FJE656" s="68"/>
      <c r="FJF656" s="68"/>
      <c r="FJG656" s="68"/>
      <c r="FJH656" s="68"/>
      <c r="FJI656" s="68"/>
      <c r="FJJ656" s="68"/>
      <c r="FJK656" s="68"/>
      <c r="FJL656" s="68"/>
      <c r="FJM656" s="68"/>
      <c r="FJN656" s="68"/>
      <c r="FJO656" s="68"/>
      <c r="FJP656" s="68"/>
      <c r="FJQ656" s="68"/>
      <c r="FJR656" s="68"/>
      <c r="FJS656" s="68"/>
      <c r="FJT656" s="68"/>
      <c r="FJU656" s="68"/>
      <c r="FJV656" s="68"/>
      <c r="FJW656" s="68"/>
      <c r="FJX656" s="68"/>
      <c r="FJY656" s="68"/>
      <c r="FJZ656" s="68"/>
      <c r="FKA656" s="68"/>
      <c r="FKB656" s="68"/>
      <c r="FKC656" s="68"/>
      <c r="FKD656" s="68"/>
      <c r="FKE656" s="68"/>
      <c r="FKF656" s="68"/>
      <c r="FKG656" s="68"/>
      <c r="FKH656" s="68"/>
      <c r="FKI656" s="68"/>
      <c r="FKJ656" s="68"/>
      <c r="FKK656" s="68"/>
      <c r="FKL656" s="68"/>
      <c r="FKM656" s="68"/>
      <c r="FKN656" s="68"/>
      <c r="FKO656" s="68"/>
      <c r="FKP656" s="68"/>
      <c r="FKQ656" s="68"/>
      <c r="FKR656" s="68"/>
      <c r="FKS656" s="68"/>
      <c r="FKT656" s="68"/>
      <c r="FKU656" s="68"/>
      <c r="FKV656" s="68"/>
      <c r="FKW656" s="68"/>
      <c r="FKX656" s="68"/>
      <c r="FKY656" s="68"/>
      <c r="FKZ656" s="68"/>
      <c r="FLA656" s="68"/>
      <c r="FLB656" s="68"/>
      <c r="FLC656" s="68"/>
      <c r="FLD656" s="68"/>
      <c r="FLE656" s="68"/>
      <c r="FLF656" s="68"/>
      <c r="FLG656" s="68"/>
      <c r="FLH656" s="68"/>
      <c r="FLI656" s="68"/>
      <c r="FLJ656" s="68"/>
      <c r="FLK656" s="68"/>
      <c r="FLL656" s="68"/>
      <c r="FLM656" s="68"/>
      <c r="FLN656" s="68"/>
      <c r="FLO656" s="68"/>
      <c r="FLP656" s="68"/>
      <c r="FLQ656" s="68"/>
      <c r="FLR656" s="68"/>
      <c r="FLS656" s="68"/>
      <c r="FLT656" s="68"/>
      <c r="FLU656" s="68"/>
      <c r="FLV656" s="68"/>
      <c r="FLW656" s="68"/>
      <c r="FLX656" s="68"/>
      <c r="FLY656" s="68"/>
      <c r="FLZ656" s="68"/>
      <c r="FMA656" s="68"/>
      <c r="FMB656" s="68"/>
      <c r="FMC656" s="68"/>
      <c r="FMD656" s="68"/>
      <c r="FME656" s="68"/>
      <c r="FMF656" s="68"/>
      <c r="FMG656" s="68"/>
      <c r="FMH656" s="68"/>
      <c r="FMI656" s="68"/>
      <c r="FMJ656" s="68"/>
      <c r="FMK656" s="68"/>
      <c r="FML656" s="68"/>
      <c r="FMM656" s="68"/>
      <c r="FMN656" s="68"/>
      <c r="FMO656" s="68"/>
      <c r="FMP656" s="68"/>
      <c r="FMQ656" s="68"/>
      <c r="FMR656" s="68"/>
      <c r="FMS656" s="68"/>
      <c r="FMT656" s="68"/>
      <c r="FMU656" s="68"/>
      <c r="FMV656" s="68"/>
      <c r="FMW656" s="68"/>
      <c r="FMX656" s="68"/>
      <c r="FMY656" s="68"/>
      <c r="FMZ656" s="68"/>
      <c r="FNA656" s="68"/>
      <c r="FNB656" s="68"/>
      <c r="FNC656" s="68"/>
      <c r="FND656" s="68"/>
      <c r="FNE656" s="68"/>
      <c r="FNF656" s="68"/>
      <c r="FNG656" s="68"/>
      <c r="FNH656" s="68"/>
      <c r="FNI656" s="68"/>
      <c r="FNJ656" s="68"/>
      <c r="FNK656" s="68"/>
      <c r="FNL656" s="68"/>
      <c r="FNM656" s="68"/>
      <c r="FNN656" s="68"/>
      <c r="FNO656" s="68"/>
      <c r="FNP656" s="68"/>
      <c r="FNQ656" s="68"/>
      <c r="FNR656" s="68"/>
      <c r="FNS656" s="68"/>
      <c r="FNT656" s="68"/>
      <c r="FNU656" s="68"/>
      <c r="FNV656" s="68"/>
      <c r="FNW656" s="68"/>
      <c r="FNX656" s="68"/>
      <c r="FNY656" s="68"/>
      <c r="FNZ656" s="68"/>
      <c r="FOA656" s="68"/>
      <c r="FOB656" s="68"/>
      <c r="FOC656" s="68"/>
      <c r="FOD656" s="68"/>
      <c r="FOE656" s="68"/>
      <c r="FOF656" s="68"/>
      <c r="FOG656" s="68"/>
      <c r="FOH656" s="68"/>
      <c r="FOI656" s="68"/>
      <c r="FOJ656" s="68"/>
      <c r="FOK656" s="68"/>
      <c r="FOL656" s="68"/>
      <c r="FOM656" s="68"/>
      <c r="FON656" s="68"/>
      <c r="FOO656" s="68"/>
      <c r="FOP656" s="68"/>
      <c r="FOQ656" s="68"/>
      <c r="FOR656" s="68"/>
      <c r="FOS656" s="68"/>
      <c r="FOT656" s="68"/>
      <c r="FOU656" s="68"/>
      <c r="FOV656" s="68"/>
      <c r="FOW656" s="68"/>
      <c r="FOX656" s="68"/>
      <c r="FOY656" s="68"/>
      <c r="FOZ656" s="68"/>
      <c r="FPA656" s="68"/>
      <c r="FPB656" s="68"/>
      <c r="FPC656" s="68"/>
      <c r="FPD656" s="68"/>
      <c r="FPE656" s="68"/>
      <c r="FPF656" s="68"/>
      <c r="FPG656" s="68"/>
      <c r="FPH656" s="68"/>
      <c r="FPI656" s="68"/>
      <c r="FPJ656" s="68"/>
      <c r="FPK656" s="68"/>
      <c r="FPL656" s="68"/>
      <c r="FPM656" s="68"/>
      <c r="FPN656" s="68"/>
      <c r="FPO656" s="68"/>
      <c r="FPP656" s="68"/>
      <c r="FPQ656" s="68"/>
      <c r="FPR656" s="68"/>
      <c r="FPS656" s="68"/>
      <c r="FPT656" s="68"/>
      <c r="FPU656" s="68"/>
      <c r="FPV656" s="68"/>
      <c r="FPW656" s="68"/>
      <c r="FPX656" s="68"/>
      <c r="FPY656" s="68"/>
      <c r="FPZ656" s="68"/>
      <c r="FQA656" s="68"/>
      <c r="FQB656" s="68"/>
      <c r="FQC656" s="68"/>
      <c r="FQD656" s="68"/>
      <c r="FQE656" s="68"/>
      <c r="FQF656" s="68"/>
      <c r="FQG656" s="68"/>
      <c r="FQH656" s="68"/>
      <c r="FQI656" s="68"/>
      <c r="FQJ656" s="68"/>
      <c r="FQK656" s="68"/>
      <c r="FQL656" s="68"/>
      <c r="FQM656" s="68"/>
      <c r="FQN656" s="68"/>
      <c r="FQO656" s="68"/>
      <c r="FQP656" s="68"/>
      <c r="FQQ656" s="68"/>
      <c r="FQR656" s="68"/>
      <c r="FQS656" s="68"/>
      <c r="FQT656" s="68"/>
      <c r="FQU656" s="68"/>
      <c r="FQV656" s="68"/>
      <c r="FQW656" s="68"/>
      <c r="FQX656" s="68"/>
      <c r="FQY656" s="68"/>
      <c r="FQZ656" s="68"/>
      <c r="FRA656" s="68"/>
      <c r="FRB656" s="68"/>
      <c r="FRC656" s="68"/>
      <c r="FRD656" s="68"/>
      <c r="FRE656" s="68"/>
      <c r="FRF656" s="68"/>
      <c r="FRG656" s="68"/>
      <c r="FRH656" s="68"/>
      <c r="FRI656" s="68"/>
      <c r="FRJ656" s="68"/>
      <c r="FRK656" s="68"/>
      <c r="FRL656" s="68"/>
      <c r="FRM656" s="68"/>
      <c r="FRN656" s="68"/>
      <c r="FRO656" s="68"/>
      <c r="FRP656" s="68"/>
      <c r="FRQ656" s="68"/>
      <c r="FRR656" s="68"/>
      <c r="FRS656" s="68"/>
      <c r="FRT656" s="68"/>
      <c r="FRU656" s="68"/>
      <c r="FRV656" s="68"/>
      <c r="FRW656" s="68"/>
      <c r="FRX656" s="68"/>
      <c r="FRY656" s="68"/>
      <c r="FRZ656" s="68"/>
      <c r="FSA656" s="68"/>
      <c r="FSB656" s="68"/>
      <c r="FSC656" s="68"/>
      <c r="FSD656" s="68"/>
      <c r="FSE656" s="68"/>
      <c r="FSF656" s="68"/>
      <c r="FSG656" s="68"/>
      <c r="FSH656" s="68"/>
      <c r="FSI656" s="68"/>
      <c r="FSJ656" s="68"/>
      <c r="FSK656" s="68"/>
      <c r="FSL656" s="68"/>
      <c r="FSM656" s="68"/>
      <c r="FSN656" s="68"/>
      <c r="FSO656" s="68"/>
      <c r="FSP656" s="68"/>
      <c r="FSQ656" s="68"/>
      <c r="FSR656" s="68"/>
      <c r="FSS656" s="68"/>
      <c r="FST656" s="68"/>
      <c r="FSU656" s="68"/>
      <c r="FSV656" s="68"/>
      <c r="FSW656" s="68"/>
      <c r="FSX656" s="68"/>
      <c r="FSY656" s="68"/>
      <c r="FSZ656" s="68"/>
      <c r="FTA656" s="68"/>
      <c r="FTB656" s="68"/>
      <c r="FTC656" s="68"/>
      <c r="FTD656" s="68"/>
      <c r="FTE656" s="68"/>
      <c r="FTF656" s="68"/>
      <c r="FTG656" s="68"/>
      <c r="FTH656" s="68"/>
      <c r="FTI656" s="68"/>
      <c r="FTJ656" s="68"/>
      <c r="FTK656" s="68"/>
      <c r="FTL656" s="68"/>
      <c r="FTM656" s="68"/>
      <c r="FTN656" s="68"/>
      <c r="FTO656" s="68"/>
      <c r="FTP656" s="68"/>
      <c r="FTQ656" s="68"/>
      <c r="FTR656" s="68"/>
      <c r="FTS656" s="68"/>
      <c r="FTT656" s="68"/>
      <c r="FTU656" s="68"/>
      <c r="FTV656" s="68"/>
      <c r="FTW656" s="68"/>
      <c r="FTX656" s="68"/>
      <c r="FTY656" s="68"/>
      <c r="FTZ656" s="68"/>
      <c r="FUA656" s="68"/>
      <c r="FUB656" s="68"/>
      <c r="FUC656" s="68"/>
      <c r="FUD656" s="68"/>
      <c r="FUE656" s="68"/>
      <c r="FUF656" s="68"/>
      <c r="FUG656" s="68"/>
      <c r="FUH656" s="68"/>
      <c r="FUI656" s="68"/>
      <c r="FUJ656" s="68"/>
      <c r="FUK656" s="68"/>
      <c r="FUL656" s="68"/>
      <c r="FUM656" s="68"/>
      <c r="FUN656" s="68"/>
      <c r="FUO656" s="68"/>
      <c r="FUP656" s="68"/>
      <c r="FUQ656" s="68"/>
      <c r="FUR656" s="68"/>
      <c r="FUS656" s="68"/>
      <c r="FUT656" s="68"/>
      <c r="FUU656" s="68"/>
      <c r="FUV656" s="68"/>
      <c r="FUW656" s="68"/>
      <c r="FUX656" s="68"/>
      <c r="FUY656" s="68"/>
      <c r="FUZ656" s="68"/>
      <c r="FVA656" s="68"/>
      <c r="FVB656" s="68"/>
      <c r="FVC656" s="68"/>
      <c r="FVD656" s="68"/>
      <c r="FVE656" s="68"/>
      <c r="FVF656" s="68"/>
      <c r="FVG656" s="68"/>
      <c r="FVH656" s="68"/>
      <c r="FVI656" s="68"/>
      <c r="FVJ656" s="68"/>
      <c r="FVK656" s="68"/>
      <c r="FVL656" s="68"/>
      <c r="FVM656" s="68"/>
      <c r="FVN656" s="68"/>
      <c r="FVO656" s="68"/>
      <c r="FVP656" s="68"/>
      <c r="FVQ656" s="68"/>
      <c r="FVR656" s="68"/>
      <c r="FVS656" s="68"/>
      <c r="FVT656" s="68"/>
      <c r="FVU656" s="68"/>
      <c r="FVV656" s="68"/>
      <c r="FVW656" s="68"/>
      <c r="FVX656" s="68"/>
      <c r="FVY656" s="68"/>
      <c r="FVZ656" s="68"/>
      <c r="FWA656" s="68"/>
      <c r="FWB656" s="68"/>
      <c r="FWC656" s="68"/>
      <c r="FWD656" s="68"/>
      <c r="FWE656" s="68"/>
      <c r="FWF656" s="68"/>
      <c r="FWG656" s="68"/>
      <c r="FWH656" s="68"/>
      <c r="FWI656" s="68"/>
      <c r="FWJ656" s="68"/>
      <c r="FWK656" s="68"/>
      <c r="FWL656" s="68"/>
      <c r="FWM656" s="68"/>
      <c r="FWN656" s="68"/>
      <c r="FWO656" s="68"/>
      <c r="FWP656" s="68"/>
      <c r="FWQ656" s="68"/>
      <c r="FWR656" s="68"/>
      <c r="FWS656" s="68"/>
      <c r="FWT656" s="68"/>
      <c r="FWU656" s="68"/>
      <c r="FWV656" s="68"/>
      <c r="FWW656" s="68"/>
      <c r="FWX656" s="68"/>
      <c r="FWY656" s="68"/>
      <c r="FWZ656" s="68"/>
      <c r="FXA656" s="68"/>
      <c r="FXB656" s="68"/>
      <c r="FXC656" s="68"/>
      <c r="FXD656" s="68"/>
      <c r="FXE656" s="68"/>
      <c r="FXF656" s="68"/>
      <c r="FXG656" s="68"/>
      <c r="FXH656" s="68"/>
      <c r="FXI656" s="68"/>
      <c r="FXJ656" s="68"/>
      <c r="FXK656" s="68"/>
      <c r="FXL656" s="68"/>
      <c r="FXM656" s="68"/>
      <c r="FXN656" s="68"/>
      <c r="FXO656" s="68"/>
      <c r="FXP656" s="68"/>
      <c r="FXQ656" s="68"/>
      <c r="FXR656" s="68"/>
      <c r="FXS656" s="68"/>
      <c r="FXT656" s="68"/>
      <c r="FXU656" s="68"/>
      <c r="FXV656" s="68"/>
      <c r="FXW656" s="68"/>
      <c r="FXX656" s="68"/>
      <c r="FXY656" s="68"/>
      <c r="FXZ656" s="68"/>
      <c r="FYA656" s="68"/>
      <c r="FYB656" s="68"/>
      <c r="FYC656" s="68"/>
      <c r="FYD656" s="68"/>
      <c r="FYE656" s="68"/>
      <c r="FYF656" s="68"/>
      <c r="FYG656" s="68"/>
      <c r="FYH656" s="68"/>
      <c r="FYI656" s="68"/>
      <c r="FYJ656" s="68"/>
      <c r="FYK656" s="68"/>
      <c r="FYL656" s="68"/>
      <c r="FYM656" s="68"/>
      <c r="FYN656" s="68"/>
      <c r="FYO656" s="68"/>
      <c r="FYP656" s="68"/>
      <c r="FYQ656" s="68"/>
      <c r="FYR656" s="68"/>
      <c r="FYS656" s="68"/>
      <c r="FYT656" s="68"/>
      <c r="FYU656" s="68"/>
      <c r="FYV656" s="68"/>
      <c r="FYW656" s="68"/>
      <c r="FYX656" s="68"/>
      <c r="FYY656" s="68"/>
      <c r="FYZ656" s="68"/>
      <c r="FZA656" s="68"/>
      <c r="FZB656" s="68"/>
      <c r="FZC656" s="68"/>
      <c r="FZD656" s="68"/>
      <c r="FZE656" s="68"/>
      <c r="FZF656" s="68"/>
      <c r="FZG656" s="68"/>
      <c r="FZH656" s="68"/>
      <c r="FZI656" s="68"/>
      <c r="FZJ656" s="68"/>
      <c r="FZK656" s="68"/>
      <c r="FZL656" s="68"/>
      <c r="FZM656" s="68"/>
      <c r="FZN656" s="68"/>
      <c r="FZO656" s="68"/>
      <c r="FZP656" s="68"/>
      <c r="FZQ656" s="68"/>
      <c r="FZR656" s="68"/>
      <c r="FZS656" s="68"/>
      <c r="FZT656" s="68"/>
      <c r="FZU656" s="68"/>
      <c r="FZV656" s="68"/>
      <c r="FZW656" s="68"/>
      <c r="FZX656" s="68"/>
      <c r="FZY656" s="68"/>
      <c r="FZZ656" s="68"/>
      <c r="GAA656" s="68"/>
      <c r="GAB656" s="68"/>
      <c r="GAC656" s="68"/>
      <c r="GAD656" s="68"/>
      <c r="GAE656" s="68"/>
      <c r="GAF656" s="68"/>
      <c r="GAG656" s="68"/>
      <c r="GAH656" s="68"/>
      <c r="GAI656" s="68"/>
      <c r="GAJ656" s="68"/>
      <c r="GAK656" s="68"/>
      <c r="GAL656" s="68"/>
      <c r="GAM656" s="68"/>
      <c r="GAN656" s="68"/>
      <c r="GAO656" s="68"/>
      <c r="GAP656" s="68"/>
      <c r="GAQ656" s="68"/>
      <c r="GAR656" s="68"/>
      <c r="GAS656" s="68"/>
      <c r="GAT656" s="68"/>
      <c r="GAU656" s="68"/>
      <c r="GAV656" s="68"/>
      <c r="GAW656" s="68"/>
      <c r="GAX656" s="68"/>
      <c r="GAY656" s="68"/>
      <c r="GAZ656" s="68"/>
      <c r="GBA656" s="68"/>
      <c r="GBB656" s="68"/>
      <c r="GBC656" s="68"/>
      <c r="GBD656" s="68"/>
      <c r="GBE656" s="68"/>
      <c r="GBF656" s="68"/>
      <c r="GBG656" s="68"/>
      <c r="GBH656" s="68"/>
      <c r="GBI656" s="68"/>
      <c r="GBJ656" s="68"/>
      <c r="GBK656" s="68"/>
      <c r="GBL656" s="68"/>
      <c r="GBM656" s="68"/>
      <c r="GBN656" s="68"/>
      <c r="GBO656" s="68"/>
      <c r="GBP656" s="68"/>
      <c r="GBQ656" s="68"/>
      <c r="GBR656" s="68"/>
      <c r="GBS656" s="68"/>
      <c r="GBT656" s="68"/>
      <c r="GBU656" s="68"/>
      <c r="GBV656" s="68"/>
      <c r="GBW656" s="68"/>
      <c r="GBX656" s="68"/>
      <c r="GBY656" s="68"/>
      <c r="GBZ656" s="68"/>
      <c r="GCA656" s="68"/>
      <c r="GCB656" s="68"/>
      <c r="GCC656" s="68"/>
      <c r="GCD656" s="68"/>
      <c r="GCE656" s="68"/>
      <c r="GCF656" s="68"/>
      <c r="GCG656" s="68"/>
      <c r="GCH656" s="68"/>
      <c r="GCI656" s="68"/>
      <c r="GCJ656" s="68"/>
      <c r="GCK656" s="68"/>
      <c r="GCL656" s="68"/>
      <c r="GCM656" s="68"/>
      <c r="GCN656" s="68"/>
      <c r="GCO656" s="68"/>
      <c r="GCP656" s="68"/>
      <c r="GCQ656" s="68"/>
      <c r="GCR656" s="68"/>
      <c r="GCS656" s="68"/>
      <c r="GCT656" s="68"/>
      <c r="GCU656" s="68"/>
      <c r="GCV656" s="68"/>
      <c r="GCW656" s="68"/>
      <c r="GCX656" s="68"/>
      <c r="GCY656" s="68"/>
      <c r="GCZ656" s="68"/>
      <c r="GDA656" s="68"/>
      <c r="GDB656" s="68"/>
      <c r="GDC656" s="68"/>
      <c r="GDD656" s="68"/>
      <c r="GDE656" s="68"/>
      <c r="GDF656" s="68"/>
      <c r="GDG656" s="68"/>
      <c r="GDH656" s="68"/>
      <c r="GDI656" s="68"/>
      <c r="GDJ656" s="68"/>
      <c r="GDK656" s="68"/>
      <c r="GDL656" s="68"/>
      <c r="GDM656" s="68"/>
      <c r="GDN656" s="68"/>
      <c r="GDO656" s="68"/>
      <c r="GDP656" s="68"/>
      <c r="GDQ656" s="68"/>
      <c r="GDR656" s="68"/>
      <c r="GDS656" s="68"/>
      <c r="GDT656" s="68"/>
      <c r="GDU656" s="68"/>
      <c r="GDV656" s="68"/>
      <c r="GDW656" s="68"/>
      <c r="GDX656" s="68"/>
      <c r="GDY656" s="68"/>
      <c r="GDZ656" s="68"/>
      <c r="GEA656" s="68"/>
      <c r="GEB656" s="68"/>
      <c r="GEC656" s="68"/>
      <c r="GED656" s="68"/>
      <c r="GEE656" s="68"/>
      <c r="GEF656" s="68"/>
      <c r="GEG656" s="68"/>
      <c r="GEH656" s="68"/>
      <c r="GEI656" s="68"/>
      <c r="GEJ656" s="68"/>
      <c r="GEK656" s="68"/>
      <c r="GEL656" s="68"/>
      <c r="GEM656" s="68"/>
      <c r="GEN656" s="68"/>
      <c r="GEO656" s="68"/>
      <c r="GEP656" s="68"/>
      <c r="GEQ656" s="68"/>
      <c r="GER656" s="68"/>
      <c r="GES656" s="68"/>
      <c r="GET656" s="68"/>
      <c r="GEU656" s="68"/>
      <c r="GEV656" s="68"/>
      <c r="GEW656" s="68"/>
      <c r="GEX656" s="68"/>
      <c r="GEY656" s="68"/>
      <c r="GEZ656" s="68"/>
      <c r="GFA656" s="68"/>
      <c r="GFB656" s="68"/>
      <c r="GFC656" s="68"/>
      <c r="GFD656" s="68"/>
      <c r="GFE656" s="68"/>
      <c r="GFF656" s="68"/>
      <c r="GFG656" s="68"/>
      <c r="GFH656" s="68"/>
      <c r="GFI656" s="68"/>
      <c r="GFJ656" s="68"/>
      <c r="GFK656" s="68"/>
      <c r="GFL656" s="68"/>
      <c r="GFM656" s="68"/>
      <c r="GFN656" s="68"/>
      <c r="GFO656" s="68"/>
      <c r="GFP656" s="68"/>
      <c r="GFQ656" s="68"/>
      <c r="GFR656" s="68"/>
      <c r="GFS656" s="68"/>
      <c r="GFT656" s="68"/>
      <c r="GFU656" s="68"/>
      <c r="GFV656" s="68"/>
      <c r="GFW656" s="68"/>
      <c r="GFX656" s="68"/>
      <c r="GFY656" s="68"/>
      <c r="GFZ656" s="68"/>
      <c r="GGA656" s="68"/>
      <c r="GGB656" s="68"/>
      <c r="GGC656" s="68"/>
      <c r="GGD656" s="68"/>
      <c r="GGE656" s="68"/>
      <c r="GGF656" s="68"/>
      <c r="GGG656" s="68"/>
      <c r="GGH656" s="68"/>
      <c r="GGI656" s="68"/>
      <c r="GGJ656" s="68"/>
      <c r="GGK656" s="68"/>
      <c r="GGL656" s="68"/>
      <c r="GGM656" s="68"/>
      <c r="GGN656" s="68"/>
      <c r="GGO656" s="68"/>
      <c r="GGP656" s="68"/>
      <c r="GGQ656" s="68"/>
      <c r="GGR656" s="68"/>
      <c r="GGS656" s="68"/>
      <c r="GGT656" s="68"/>
      <c r="GGU656" s="68"/>
      <c r="GGV656" s="68"/>
      <c r="GGW656" s="68"/>
      <c r="GGX656" s="68"/>
      <c r="GGY656" s="68"/>
      <c r="GGZ656" s="68"/>
      <c r="GHA656" s="68"/>
      <c r="GHB656" s="68"/>
      <c r="GHC656" s="68"/>
      <c r="GHD656" s="68"/>
      <c r="GHE656" s="68"/>
      <c r="GHF656" s="68"/>
      <c r="GHG656" s="68"/>
      <c r="GHH656" s="68"/>
      <c r="GHI656" s="68"/>
      <c r="GHJ656" s="68"/>
      <c r="GHK656" s="68"/>
      <c r="GHL656" s="68"/>
      <c r="GHM656" s="68"/>
      <c r="GHN656" s="68"/>
      <c r="GHO656" s="68"/>
      <c r="GHP656" s="68"/>
      <c r="GHQ656" s="68"/>
      <c r="GHR656" s="68"/>
      <c r="GHS656" s="68"/>
      <c r="GHT656" s="68"/>
      <c r="GHU656" s="68"/>
      <c r="GHV656" s="68"/>
      <c r="GHW656" s="68"/>
      <c r="GHX656" s="68"/>
      <c r="GHY656" s="68"/>
      <c r="GHZ656" s="68"/>
      <c r="GIA656" s="68"/>
      <c r="GIB656" s="68"/>
      <c r="GIC656" s="68"/>
      <c r="GID656" s="68"/>
      <c r="GIE656" s="68"/>
      <c r="GIF656" s="68"/>
      <c r="GIG656" s="68"/>
      <c r="GIH656" s="68"/>
      <c r="GII656" s="68"/>
      <c r="GIJ656" s="68"/>
      <c r="GIK656" s="68"/>
      <c r="GIL656" s="68"/>
      <c r="GIM656" s="68"/>
      <c r="GIN656" s="68"/>
      <c r="GIO656" s="68"/>
      <c r="GIP656" s="68"/>
      <c r="GIQ656" s="68"/>
      <c r="GIR656" s="68"/>
      <c r="GIS656" s="68"/>
      <c r="GIT656" s="68"/>
      <c r="GIU656" s="68"/>
      <c r="GIV656" s="68"/>
      <c r="GIW656" s="68"/>
      <c r="GIX656" s="68"/>
      <c r="GIY656" s="68"/>
      <c r="GIZ656" s="68"/>
      <c r="GJA656" s="68"/>
      <c r="GJB656" s="68"/>
      <c r="GJC656" s="68"/>
      <c r="GJD656" s="68"/>
      <c r="GJE656" s="68"/>
      <c r="GJF656" s="68"/>
      <c r="GJG656" s="68"/>
      <c r="GJH656" s="68"/>
      <c r="GJI656" s="68"/>
      <c r="GJJ656" s="68"/>
      <c r="GJK656" s="68"/>
      <c r="GJL656" s="68"/>
      <c r="GJM656" s="68"/>
      <c r="GJN656" s="68"/>
      <c r="GJO656" s="68"/>
      <c r="GJP656" s="68"/>
      <c r="GJQ656" s="68"/>
      <c r="GJR656" s="68"/>
      <c r="GJS656" s="68"/>
      <c r="GJT656" s="68"/>
      <c r="GJU656" s="68"/>
      <c r="GJV656" s="68"/>
      <c r="GJW656" s="68"/>
      <c r="GJX656" s="68"/>
      <c r="GJY656" s="68"/>
      <c r="GJZ656" s="68"/>
      <c r="GKA656" s="68"/>
      <c r="GKB656" s="68"/>
      <c r="GKC656" s="68"/>
      <c r="GKD656" s="68"/>
      <c r="GKE656" s="68"/>
      <c r="GKF656" s="68"/>
      <c r="GKG656" s="68"/>
      <c r="GKH656" s="68"/>
      <c r="GKI656" s="68"/>
      <c r="GKJ656" s="68"/>
      <c r="GKK656" s="68"/>
      <c r="GKL656" s="68"/>
      <c r="GKM656" s="68"/>
      <c r="GKN656" s="68"/>
      <c r="GKO656" s="68"/>
      <c r="GKP656" s="68"/>
      <c r="GKQ656" s="68"/>
      <c r="GKR656" s="68"/>
      <c r="GKS656" s="68"/>
      <c r="GKT656" s="68"/>
      <c r="GKU656" s="68"/>
      <c r="GKV656" s="68"/>
      <c r="GKW656" s="68"/>
      <c r="GKX656" s="68"/>
      <c r="GKY656" s="68"/>
      <c r="GKZ656" s="68"/>
      <c r="GLA656" s="68"/>
      <c r="GLB656" s="68"/>
      <c r="GLC656" s="68"/>
      <c r="GLD656" s="68"/>
      <c r="GLE656" s="68"/>
      <c r="GLF656" s="68"/>
      <c r="GLG656" s="68"/>
      <c r="GLH656" s="68"/>
      <c r="GLI656" s="68"/>
      <c r="GLJ656" s="68"/>
      <c r="GLK656" s="68"/>
      <c r="GLL656" s="68"/>
      <c r="GLM656" s="68"/>
      <c r="GLN656" s="68"/>
      <c r="GLO656" s="68"/>
      <c r="GLP656" s="68"/>
      <c r="GLQ656" s="68"/>
      <c r="GLR656" s="68"/>
      <c r="GLS656" s="68"/>
      <c r="GLT656" s="68"/>
      <c r="GLU656" s="68"/>
      <c r="GLV656" s="68"/>
      <c r="GLW656" s="68"/>
      <c r="GLX656" s="68"/>
      <c r="GLY656" s="68"/>
      <c r="GLZ656" s="68"/>
      <c r="GMA656" s="68"/>
      <c r="GMB656" s="68"/>
      <c r="GMC656" s="68"/>
      <c r="GMD656" s="68"/>
      <c r="GME656" s="68"/>
      <c r="GMF656" s="68"/>
      <c r="GMG656" s="68"/>
      <c r="GMH656" s="68"/>
      <c r="GMI656" s="68"/>
      <c r="GMJ656" s="68"/>
      <c r="GMK656" s="68"/>
      <c r="GML656" s="68"/>
      <c r="GMM656" s="68"/>
      <c r="GMN656" s="68"/>
      <c r="GMO656" s="68"/>
      <c r="GMP656" s="68"/>
      <c r="GMQ656" s="68"/>
      <c r="GMR656" s="68"/>
      <c r="GMS656" s="68"/>
      <c r="GMT656" s="68"/>
      <c r="GMU656" s="68"/>
      <c r="GMV656" s="68"/>
      <c r="GMW656" s="68"/>
      <c r="GMX656" s="68"/>
      <c r="GMY656" s="68"/>
      <c r="GMZ656" s="68"/>
      <c r="GNA656" s="68"/>
      <c r="GNB656" s="68"/>
      <c r="GNC656" s="68"/>
      <c r="GND656" s="68"/>
      <c r="GNE656" s="68"/>
      <c r="GNF656" s="68"/>
      <c r="GNG656" s="68"/>
      <c r="GNH656" s="68"/>
      <c r="GNI656" s="68"/>
      <c r="GNJ656" s="68"/>
      <c r="GNK656" s="68"/>
      <c r="GNL656" s="68"/>
      <c r="GNM656" s="68"/>
      <c r="GNN656" s="68"/>
      <c r="GNO656" s="68"/>
      <c r="GNP656" s="68"/>
      <c r="GNQ656" s="68"/>
      <c r="GNR656" s="68"/>
      <c r="GNS656" s="68"/>
      <c r="GNT656" s="68"/>
      <c r="GNU656" s="68"/>
      <c r="GNV656" s="68"/>
      <c r="GNW656" s="68"/>
      <c r="GNX656" s="68"/>
      <c r="GNY656" s="68"/>
      <c r="GNZ656" s="68"/>
      <c r="GOA656" s="68"/>
      <c r="GOB656" s="68"/>
      <c r="GOC656" s="68"/>
      <c r="GOD656" s="68"/>
      <c r="GOE656" s="68"/>
      <c r="GOF656" s="68"/>
      <c r="GOG656" s="68"/>
      <c r="GOH656" s="68"/>
      <c r="GOI656" s="68"/>
      <c r="GOJ656" s="68"/>
      <c r="GOK656" s="68"/>
      <c r="GOL656" s="68"/>
      <c r="GOM656" s="68"/>
      <c r="GON656" s="68"/>
      <c r="GOO656" s="68"/>
      <c r="GOP656" s="68"/>
      <c r="GOQ656" s="68"/>
      <c r="GOR656" s="68"/>
      <c r="GOS656" s="68"/>
      <c r="GOT656" s="68"/>
      <c r="GOU656" s="68"/>
      <c r="GOV656" s="68"/>
      <c r="GOW656" s="68"/>
      <c r="GOX656" s="68"/>
      <c r="GOY656" s="68"/>
      <c r="GOZ656" s="68"/>
      <c r="GPA656" s="68"/>
      <c r="GPB656" s="68"/>
      <c r="GPC656" s="68"/>
      <c r="GPD656" s="68"/>
      <c r="GPE656" s="68"/>
      <c r="GPF656" s="68"/>
      <c r="GPG656" s="68"/>
      <c r="GPH656" s="68"/>
      <c r="GPI656" s="68"/>
      <c r="GPJ656" s="68"/>
      <c r="GPK656" s="68"/>
      <c r="GPL656" s="68"/>
      <c r="GPM656" s="68"/>
      <c r="GPN656" s="68"/>
      <c r="GPO656" s="68"/>
      <c r="GPP656" s="68"/>
      <c r="GPQ656" s="68"/>
      <c r="GPR656" s="68"/>
      <c r="GPS656" s="68"/>
      <c r="GPT656" s="68"/>
      <c r="GPU656" s="68"/>
      <c r="GPV656" s="68"/>
      <c r="GPW656" s="68"/>
      <c r="GPX656" s="68"/>
      <c r="GPY656" s="68"/>
      <c r="GPZ656" s="68"/>
      <c r="GQA656" s="68"/>
      <c r="GQB656" s="68"/>
      <c r="GQC656" s="68"/>
      <c r="GQD656" s="68"/>
      <c r="GQE656" s="68"/>
      <c r="GQF656" s="68"/>
      <c r="GQG656" s="68"/>
      <c r="GQH656" s="68"/>
      <c r="GQI656" s="68"/>
      <c r="GQJ656" s="68"/>
      <c r="GQK656" s="68"/>
      <c r="GQL656" s="68"/>
      <c r="GQM656" s="68"/>
      <c r="GQN656" s="68"/>
      <c r="GQO656" s="68"/>
      <c r="GQP656" s="68"/>
      <c r="GQQ656" s="68"/>
      <c r="GQR656" s="68"/>
      <c r="GQS656" s="68"/>
      <c r="GQT656" s="68"/>
      <c r="GQU656" s="68"/>
      <c r="GQV656" s="68"/>
      <c r="GQW656" s="68"/>
      <c r="GQX656" s="68"/>
      <c r="GQY656" s="68"/>
      <c r="GQZ656" s="68"/>
      <c r="GRA656" s="68"/>
      <c r="GRB656" s="68"/>
      <c r="GRC656" s="68"/>
      <c r="GRD656" s="68"/>
      <c r="GRE656" s="68"/>
      <c r="GRF656" s="68"/>
      <c r="GRG656" s="68"/>
      <c r="GRH656" s="68"/>
      <c r="GRI656" s="68"/>
      <c r="GRJ656" s="68"/>
      <c r="GRK656" s="68"/>
      <c r="GRL656" s="68"/>
      <c r="GRM656" s="68"/>
      <c r="GRN656" s="68"/>
      <c r="GRO656" s="68"/>
      <c r="GRP656" s="68"/>
      <c r="GRQ656" s="68"/>
      <c r="GRR656" s="68"/>
      <c r="GRS656" s="68"/>
      <c r="GRT656" s="68"/>
      <c r="GRU656" s="68"/>
      <c r="GRV656" s="68"/>
      <c r="GRW656" s="68"/>
      <c r="GRX656" s="68"/>
      <c r="GRY656" s="68"/>
      <c r="GRZ656" s="68"/>
      <c r="GSA656" s="68"/>
      <c r="GSB656" s="68"/>
      <c r="GSC656" s="68"/>
      <c r="GSD656" s="68"/>
      <c r="GSE656" s="68"/>
      <c r="GSF656" s="68"/>
      <c r="GSG656" s="68"/>
      <c r="GSH656" s="68"/>
      <c r="GSI656" s="68"/>
      <c r="GSJ656" s="68"/>
      <c r="GSK656" s="68"/>
      <c r="GSL656" s="68"/>
      <c r="GSM656" s="68"/>
      <c r="GSN656" s="68"/>
      <c r="GSO656" s="68"/>
      <c r="GSP656" s="68"/>
      <c r="GSQ656" s="68"/>
      <c r="GSR656" s="68"/>
      <c r="GSS656" s="68"/>
      <c r="GST656" s="68"/>
      <c r="GSU656" s="68"/>
      <c r="GSV656" s="68"/>
      <c r="GSW656" s="68"/>
      <c r="GSX656" s="68"/>
      <c r="GSY656" s="68"/>
      <c r="GSZ656" s="68"/>
      <c r="GTA656" s="68"/>
      <c r="GTB656" s="68"/>
      <c r="GTC656" s="68"/>
      <c r="GTD656" s="68"/>
      <c r="GTE656" s="68"/>
      <c r="GTF656" s="68"/>
      <c r="GTG656" s="68"/>
      <c r="GTH656" s="68"/>
      <c r="GTI656" s="68"/>
      <c r="GTJ656" s="68"/>
      <c r="GTK656" s="68"/>
      <c r="GTL656" s="68"/>
      <c r="GTM656" s="68"/>
      <c r="GTN656" s="68"/>
      <c r="GTO656" s="68"/>
      <c r="GTP656" s="68"/>
      <c r="GTQ656" s="68"/>
      <c r="GTR656" s="68"/>
      <c r="GTS656" s="68"/>
      <c r="GTT656" s="68"/>
      <c r="GTU656" s="68"/>
      <c r="GTV656" s="68"/>
      <c r="GTW656" s="68"/>
      <c r="GTX656" s="68"/>
      <c r="GTY656" s="68"/>
      <c r="GTZ656" s="68"/>
      <c r="GUA656" s="68"/>
      <c r="GUB656" s="68"/>
      <c r="GUC656" s="68"/>
      <c r="GUD656" s="68"/>
      <c r="GUE656" s="68"/>
      <c r="GUF656" s="68"/>
      <c r="GUG656" s="68"/>
      <c r="GUH656" s="68"/>
      <c r="GUI656" s="68"/>
      <c r="GUJ656" s="68"/>
      <c r="GUK656" s="68"/>
      <c r="GUL656" s="68"/>
      <c r="GUM656" s="68"/>
      <c r="GUN656" s="68"/>
      <c r="GUO656" s="68"/>
      <c r="GUP656" s="68"/>
      <c r="GUQ656" s="68"/>
      <c r="GUR656" s="68"/>
      <c r="GUS656" s="68"/>
      <c r="GUT656" s="68"/>
      <c r="GUU656" s="68"/>
      <c r="GUV656" s="68"/>
      <c r="GUW656" s="68"/>
      <c r="GUX656" s="68"/>
      <c r="GUY656" s="68"/>
      <c r="GUZ656" s="68"/>
      <c r="GVA656" s="68"/>
      <c r="GVB656" s="68"/>
      <c r="GVC656" s="68"/>
      <c r="GVD656" s="68"/>
      <c r="GVE656" s="68"/>
      <c r="GVF656" s="68"/>
      <c r="GVG656" s="68"/>
      <c r="GVH656" s="68"/>
      <c r="GVI656" s="68"/>
      <c r="GVJ656" s="68"/>
      <c r="GVK656" s="68"/>
      <c r="GVL656" s="68"/>
      <c r="GVM656" s="68"/>
      <c r="GVN656" s="68"/>
      <c r="GVO656" s="68"/>
      <c r="GVP656" s="68"/>
      <c r="GVQ656" s="68"/>
      <c r="GVR656" s="68"/>
      <c r="GVS656" s="68"/>
      <c r="GVT656" s="68"/>
      <c r="GVU656" s="68"/>
      <c r="GVV656" s="68"/>
      <c r="GVW656" s="68"/>
      <c r="GVX656" s="68"/>
      <c r="GVY656" s="68"/>
      <c r="GVZ656" s="68"/>
      <c r="GWA656" s="68"/>
      <c r="GWB656" s="68"/>
      <c r="GWC656" s="68"/>
      <c r="GWD656" s="68"/>
      <c r="GWE656" s="68"/>
      <c r="GWF656" s="68"/>
      <c r="GWG656" s="68"/>
      <c r="GWH656" s="68"/>
      <c r="GWI656" s="68"/>
      <c r="GWJ656" s="68"/>
      <c r="GWK656" s="68"/>
      <c r="GWL656" s="68"/>
      <c r="GWM656" s="68"/>
      <c r="GWN656" s="68"/>
      <c r="GWO656" s="68"/>
      <c r="GWP656" s="68"/>
      <c r="GWQ656" s="68"/>
      <c r="GWR656" s="68"/>
      <c r="GWS656" s="68"/>
      <c r="GWT656" s="68"/>
      <c r="GWU656" s="68"/>
      <c r="GWV656" s="68"/>
      <c r="GWW656" s="68"/>
      <c r="GWX656" s="68"/>
      <c r="GWY656" s="68"/>
      <c r="GWZ656" s="68"/>
      <c r="GXA656" s="68"/>
      <c r="GXB656" s="68"/>
      <c r="GXC656" s="68"/>
      <c r="GXD656" s="68"/>
      <c r="GXE656" s="68"/>
      <c r="GXF656" s="68"/>
      <c r="GXG656" s="68"/>
      <c r="GXH656" s="68"/>
      <c r="GXI656" s="68"/>
      <c r="GXJ656" s="68"/>
      <c r="GXK656" s="68"/>
      <c r="GXL656" s="68"/>
      <c r="GXM656" s="68"/>
      <c r="GXN656" s="68"/>
      <c r="GXO656" s="68"/>
      <c r="GXP656" s="68"/>
      <c r="GXQ656" s="68"/>
      <c r="GXR656" s="68"/>
      <c r="GXS656" s="68"/>
      <c r="GXT656" s="68"/>
      <c r="GXU656" s="68"/>
      <c r="GXV656" s="68"/>
      <c r="GXW656" s="68"/>
      <c r="GXX656" s="68"/>
      <c r="GXY656" s="68"/>
      <c r="GXZ656" s="68"/>
      <c r="GYA656" s="68"/>
      <c r="GYB656" s="68"/>
      <c r="GYC656" s="68"/>
      <c r="GYD656" s="68"/>
      <c r="GYE656" s="68"/>
      <c r="GYF656" s="68"/>
      <c r="GYG656" s="68"/>
      <c r="GYH656" s="68"/>
      <c r="GYI656" s="68"/>
      <c r="GYJ656" s="68"/>
      <c r="GYK656" s="68"/>
      <c r="GYL656" s="68"/>
      <c r="GYM656" s="68"/>
      <c r="GYN656" s="68"/>
      <c r="GYO656" s="68"/>
      <c r="GYP656" s="68"/>
      <c r="GYQ656" s="68"/>
      <c r="GYR656" s="68"/>
      <c r="GYS656" s="68"/>
      <c r="GYT656" s="68"/>
      <c r="GYU656" s="68"/>
      <c r="GYV656" s="68"/>
      <c r="GYW656" s="68"/>
      <c r="GYX656" s="68"/>
      <c r="GYY656" s="68"/>
      <c r="GYZ656" s="68"/>
      <c r="GZA656" s="68"/>
      <c r="GZB656" s="68"/>
      <c r="GZC656" s="68"/>
      <c r="GZD656" s="68"/>
      <c r="GZE656" s="68"/>
      <c r="GZF656" s="68"/>
      <c r="GZG656" s="68"/>
      <c r="GZH656" s="68"/>
      <c r="GZI656" s="68"/>
      <c r="GZJ656" s="68"/>
      <c r="GZK656" s="68"/>
      <c r="GZL656" s="68"/>
      <c r="GZM656" s="68"/>
      <c r="GZN656" s="68"/>
      <c r="GZO656" s="68"/>
      <c r="GZP656" s="68"/>
      <c r="GZQ656" s="68"/>
      <c r="GZR656" s="68"/>
      <c r="GZS656" s="68"/>
      <c r="GZT656" s="68"/>
      <c r="GZU656" s="68"/>
      <c r="GZV656" s="68"/>
      <c r="GZW656" s="68"/>
      <c r="GZX656" s="68"/>
      <c r="GZY656" s="68"/>
      <c r="GZZ656" s="68"/>
      <c r="HAA656" s="68"/>
      <c r="HAB656" s="68"/>
      <c r="HAC656" s="68"/>
      <c r="HAD656" s="68"/>
      <c r="HAE656" s="68"/>
      <c r="HAF656" s="68"/>
      <c r="HAG656" s="68"/>
      <c r="HAH656" s="68"/>
      <c r="HAI656" s="68"/>
      <c r="HAJ656" s="68"/>
      <c r="HAK656" s="68"/>
      <c r="HAL656" s="68"/>
      <c r="HAM656" s="68"/>
      <c r="HAN656" s="68"/>
      <c r="HAO656" s="68"/>
      <c r="HAP656" s="68"/>
      <c r="HAQ656" s="68"/>
      <c r="HAR656" s="68"/>
      <c r="HAS656" s="68"/>
      <c r="HAT656" s="68"/>
      <c r="HAU656" s="68"/>
      <c r="HAV656" s="68"/>
      <c r="HAW656" s="68"/>
      <c r="HAX656" s="68"/>
      <c r="HAY656" s="68"/>
      <c r="HAZ656" s="68"/>
      <c r="HBA656" s="68"/>
      <c r="HBB656" s="68"/>
      <c r="HBC656" s="68"/>
      <c r="HBD656" s="68"/>
      <c r="HBE656" s="68"/>
      <c r="HBF656" s="68"/>
      <c r="HBG656" s="68"/>
      <c r="HBH656" s="68"/>
      <c r="HBI656" s="68"/>
      <c r="HBJ656" s="68"/>
      <c r="HBK656" s="68"/>
      <c r="HBL656" s="68"/>
      <c r="HBM656" s="68"/>
      <c r="HBN656" s="68"/>
      <c r="HBO656" s="68"/>
      <c r="HBP656" s="68"/>
      <c r="HBQ656" s="68"/>
      <c r="HBR656" s="68"/>
      <c r="HBS656" s="68"/>
      <c r="HBT656" s="68"/>
      <c r="HBU656" s="68"/>
      <c r="HBV656" s="68"/>
      <c r="HBW656" s="68"/>
      <c r="HBX656" s="68"/>
      <c r="HBY656" s="68"/>
      <c r="HBZ656" s="68"/>
      <c r="HCA656" s="68"/>
      <c r="HCB656" s="68"/>
      <c r="HCC656" s="68"/>
      <c r="HCD656" s="68"/>
      <c r="HCE656" s="68"/>
      <c r="HCF656" s="68"/>
      <c r="HCG656" s="68"/>
      <c r="HCH656" s="68"/>
      <c r="HCI656" s="68"/>
      <c r="HCJ656" s="68"/>
      <c r="HCK656" s="68"/>
      <c r="HCL656" s="68"/>
      <c r="HCM656" s="68"/>
      <c r="HCN656" s="68"/>
      <c r="HCO656" s="68"/>
      <c r="HCP656" s="68"/>
      <c r="HCQ656" s="68"/>
      <c r="HCR656" s="68"/>
      <c r="HCS656" s="68"/>
      <c r="HCT656" s="68"/>
      <c r="HCU656" s="68"/>
      <c r="HCV656" s="68"/>
      <c r="HCW656" s="68"/>
      <c r="HCX656" s="68"/>
      <c r="HCY656" s="68"/>
      <c r="HCZ656" s="68"/>
      <c r="HDA656" s="68"/>
      <c r="HDB656" s="68"/>
      <c r="HDC656" s="68"/>
      <c r="HDD656" s="68"/>
      <c r="HDE656" s="68"/>
      <c r="HDF656" s="68"/>
      <c r="HDG656" s="68"/>
      <c r="HDH656" s="68"/>
      <c r="HDI656" s="68"/>
      <c r="HDJ656" s="68"/>
      <c r="HDK656" s="68"/>
      <c r="HDL656" s="68"/>
      <c r="HDM656" s="68"/>
      <c r="HDN656" s="68"/>
      <c r="HDO656" s="68"/>
      <c r="HDP656" s="68"/>
      <c r="HDQ656" s="68"/>
      <c r="HDR656" s="68"/>
      <c r="HDS656" s="68"/>
      <c r="HDT656" s="68"/>
      <c r="HDU656" s="68"/>
      <c r="HDV656" s="68"/>
      <c r="HDW656" s="68"/>
      <c r="HDX656" s="68"/>
      <c r="HDY656" s="68"/>
      <c r="HDZ656" s="68"/>
      <c r="HEA656" s="68"/>
      <c r="HEB656" s="68"/>
      <c r="HEC656" s="68"/>
      <c r="HED656" s="68"/>
      <c r="HEE656" s="68"/>
      <c r="HEF656" s="68"/>
      <c r="HEG656" s="68"/>
      <c r="HEH656" s="68"/>
      <c r="HEI656" s="68"/>
      <c r="HEJ656" s="68"/>
      <c r="HEK656" s="68"/>
      <c r="HEL656" s="68"/>
      <c r="HEM656" s="68"/>
      <c r="HEN656" s="68"/>
      <c r="HEO656" s="68"/>
      <c r="HEP656" s="68"/>
      <c r="HEQ656" s="68"/>
      <c r="HER656" s="68"/>
      <c r="HES656" s="68"/>
      <c r="HET656" s="68"/>
      <c r="HEU656" s="68"/>
      <c r="HEV656" s="68"/>
      <c r="HEW656" s="68"/>
      <c r="HEX656" s="68"/>
      <c r="HEY656" s="68"/>
      <c r="HEZ656" s="68"/>
      <c r="HFA656" s="68"/>
      <c r="HFB656" s="68"/>
      <c r="HFC656" s="68"/>
      <c r="HFD656" s="68"/>
      <c r="HFE656" s="68"/>
      <c r="HFF656" s="68"/>
      <c r="HFG656" s="68"/>
      <c r="HFH656" s="68"/>
      <c r="HFI656" s="68"/>
      <c r="HFJ656" s="68"/>
      <c r="HFK656" s="68"/>
      <c r="HFL656" s="68"/>
      <c r="HFM656" s="68"/>
      <c r="HFN656" s="68"/>
      <c r="HFO656" s="68"/>
      <c r="HFP656" s="68"/>
      <c r="HFQ656" s="68"/>
      <c r="HFR656" s="68"/>
      <c r="HFS656" s="68"/>
      <c r="HFT656" s="68"/>
      <c r="HFU656" s="68"/>
      <c r="HFV656" s="68"/>
      <c r="HFW656" s="68"/>
      <c r="HFX656" s="68"/>
      <c r="HFY656" s="68"/>
      <c r="HFZ656" s="68"/>
      <c r="HGA656" s="68"/>
      <c r="HGB656" s="68"/>
      <c r="HGC656" s="68"/>
      <c r="HGD656" s="68"/>
      <c r="HGE656" s="68"/>
      <c r="HGF656" s="68"/>
      <c r="HGG656" s="68"/>
      <c r="HGH656" s="68"/>
      <c r="HGI656" s="68"/>
      <c r="HGJ656" s="68"/>
      <c r="HGK656" s="68"/>
      <c r="HGL656" s="68"/>
      <c r="HGM656" s="68"/>
      <c r="HGN656" s="68"/>
      <c r="HGO656" s="68"/>
      <c r="HGP656" s="68"/>
      <c r="HGQ656" s="68"/>
      <c r="HGR656" s="68"/>
      <c r="HGS656" s="68"/>
      <c r="HGT656" s="68"/>
      <c r="HGU656" s="68"/>
      <c r="HGV656" s="68"/>
      <c r="HGW656" s="68"/>
      <c r="HGX656" s="68"/>
      <c r="HGY656" s="68"/>
      <c r="HGZ656" s="68"/>
      <c r="HHA656" s="68"/>
      <c r="HHB656" s="68"/>
      <c r="HHC656" s="68"/>
      <c r="HHD656" s="68"/>
      <c r="HHE656" s="68"/>
      <c r="HHF656" s="68"/>
      <c r="HHG656" s="68"/>
      <c r="HHH656" s="68"/>
      <c r="HHI656" s="68"/>
      <c r="HHJ656" s="68"/>
      <c r="HHK656" s="68"/>
      <c r="HHL656" s="68"/>
      <c r="HHM656" s="68"/>
      <c r="HHN656" s="68"/>
      <c r="HHO656" s="68"/>
      <c r="HHP656" s="68"/>
      <c r="HHQ656" s="68"/>
      <c r="HHR656" s="68"/>
      <c r="HHS656" s="68"/>
      <c r="HHT656" s="68"/>
      <c r="HHU656" s="68"/>
      <c r="HHV656" s="68"/>
      <c r="HHW656" s="68"/>
      <c r="HHX656" s="68"/>
      <c r="HHY656" s="68"/>
      <c r="HHZ656" s="68"/>
      <c r="HIA656" s="68"/>
      <c r="HIB656" s="68"/>
      <c r="HIC656" s="68"/>
      <c r="HID656" s="68"/>
      <c r="HIE656" s="68"/>
      <c r="HIF656" s="68"/>
      <c r="HIG656" s="68"/>
      <c r="HIH656" s="68"/>
      <c r="HII656" s="68"/>
      <c r="HIJ656" s="68"/>
      <c r="HIK656" s="68"/>
      <c r="HIL656" s="68"/>
      <c r="HIM656" s="68"/>
      <c r="HIN656" s="68"/>
      <c r="HIO656" s="68"/>
      <c r="HIP656" s="68"/>
      <c r="HIQ656" s="68"/>
      <c r="HIR656" s="68"/>
      <c r="HIS656" s="68"/>
      <c r="HIT656" s="68"/>
      <c r="HIU656" s="68"/>
      <c r="HIV656" s="68"/>
      <c r="HIW656" s="68"/>
      <c r="HIX656" s="68"/>
      <c r="HIY656" s="68"/>
      <c r="HIZ656" s="68"/>
      <c r="HJA656" s="68"/>
      <c r="HJB656" s="68"/>
      <c r="HJC656" s="68"/>
      <c r="HJD656" s="68"/>
      <c r="HJE656" s="68"/>
      <c r="HJF656" s="68"/>
      <c r="HJG656" s="68"/>
      <c r="HJH656" s="68"/>
      <c r="HJI656" s="68"/>
      <c r="HJJ656" s="68"/>
      <c r="HJK656" s="68"/>
      <c r="HJL656" s="68"/>
      <c r="HJM656" s="68"/>
      <c r="HJN656" s="68"/>
      <c r="HJO656" s="68"/>
      <c r="HJP656" s="68"/>
      <c r="HJQ656" s="68"/>
      <c r="HJR656" s="68"/>
      <c r="HJS656" s="68"/>
      <c r="HJT656" s="68"/>
      <c r="HJU656" s="68"/>
      <c r="HJV656" s="68"/>
      <c r="HJW656" s="68"/>
      <c r="HJX656" s="68"/>
      <c r="HJY656" s="68"/>
      <c r="HJZ656" s="68"/>
      <c r="HKA656" s="68"/>
      <c r="HKB656" s="68"/>
      <c r="HKC656" s="68"/>
      <c r="HKD656" s="68"/>
      <c r="HKE656" s="68"/>
      <c r="HKF656" s="68"/>
      <c r="HKG656" s="68"/>
      <c r="HKH656" s="68"/>
      <c r="HKI656" s="68"/>
      <c r="HKJ656" s="68"/>
      <c r="HKK656" s="68"/>
      <c r="HKL656" s="68"/>
      <c r="HKM656" s="68"/>
      <c r="HKN656" s="68"/>
      <c r="HKO656" s="68"/>
      <c r="HKP656" s="68"/>
      <c r="HKQ656" s="68"/>
      <c r="HKR656" s="68"/>
      <c r="HKS656" s="68"/>
      <c r="HKT656" s="68"/>
      <c r="HKU656" s="68"/>
      <c r="HKV656" s="68"/>
      <c r="HKW656" s="68"/>
      <c r="HKX656" s="68"/>
      <c r="HKY656" s="68"/>
      <c r="HKZ656" s="68"/>
      <c r="HLA656" s="68"/>
      <c r="HLB656" s="68"/>
      <c r="HLC656" s="68"/>
      <c r="HLD656" s="68"/>
      <c r="HLE656" s="68"/>
      <c r="HLF656" s="68"/>
      <c r="HLG656" s="68"/>
      <c r="HLH656" s="68"/>
      <c r="HLI656" s="68"/>
      <c r="HLJ656" s="68"/>
      <c r="HLK656" s="68"/>
      <c r="HLL656" s="68"/>
      <c r="HLM656" s="68"/>
      <c r="HLN656" s="68"/>
      <c r="HLO656" s="68"/>
      <c r="HLP656" s="68"/>
      <c r="HLQ656" s="68"/>
      <c r="HLR656" s="68"/>
      <c r="HLS656" s="68"/>
      <c r="HLT656" s="68"/>
      <c r="HLU656" s="68"/>
      <c r="HLV656" s="68"/>
      <c r="HLW656" s="68"/>
      <c r="HLX656" s="68"/>
      <c r="HLY656" s="68"/>
      <c r="HLZ656" s="68"/>
      <c r="HMA656" s="68"/>
      <c r="HMB656" s="68"/>
      <c r="HMC656" s="68"/>
      <c r="HMD656" s="68"/>
      <c r="HME656" s="68"/>
      <c r="HMF656" s="68"/>
      <c r="HMG656" s="68"/>
      <c r="HMH656" s="68"/>
      <c r="HMI656" s="68"/>
      <c r="HMJ656" s="68"/>
      <c r="HMK656" s="68"/>
      <c r="HML656" s="68"/>
      <c r="HMM656" s="68"/>
      <c r="HMN656" s="68"/>
      <c r="HMO656" s="68"/>
      <c r="HMP656" s="68"/>
      <c r="HMQ656" s="68"/>
      <c r="HMR656" s="68"/>
      <c r="HMS656" s="68"/>
      <c r="HMT656" s="68"/>
      <c r="HMU656" s="68"/>
      <c r="HMV656" s="68"/>
      <c r="HMW656" s="68"/>
      <c r="HMX656" s="68"/>
      <c r="HMY656" s="68"/>
      <c r="HMZ656" s="68"/>
      <c r="HNA656" s="68"/>
      <c r="HNB656" s="68"/>
      <c r="HNC656" s="68"/>
      <c r="HND656" s="68"/>
      <c r="HNE656" s="68"/>
      <c r="HNF656" s="68"/>
      <c r="HNG656" s="68"/>
      <c r="HNH656" s="68"/>
      <c r="HNI656" s="68"/>
      <c r="HNJ656" s="68"/>
      <c r="HNK656" s="68"/>
      <c r="HNL656" s="68"/>
      <c r="HNM656" s="68"/>
      <c r="HNN656" s="68"/>
      <c r="HNO656" s="68"/>
      <c r="HNP656" s="68"/>
      <c r="HNQ656" s="68"/>
      <c r="HNR656" s="68"/>
      <c r="HNS656" s="68"/>
      <c r="HNT656" s="68"/>
      <c r="HNU656" s="68"/>
      <c r="HNV656" s="68"/>
      <c r="HNW656" s="68"/>
      <c r="HNX656" s="68"/>
      <c r="HNY656" s="68"/>
      <c r="HNZ656" s="68"/>
      <c r="HOA656" s="68"/>
      <c r="HOB656" s="68"/>
      <c r="HOC656" s="68"/>
      <c r="HOD656" s="68"/>
      <c r="HOE656" s="68"/>
      <c r="HOF656" s="68"/>
      <c r="HOG656" s="68"/>
      <c r="HOH656" s="68"/>
      <c r="HOI656" s="68"/>
      <c r="HOJ656" s="68"/>
      <c r="HOK656" s="68"/>
      <c r="HOL656" s="68"/>
      <c r="HOM656" s="68"/>
      <c r="HON656" s="68"/>
      <c r="HOO656" s="68"/>
      <c r="HOP656" s="68"/>
      <c r="HOQ656" s="68"/>
      <c r="HOR656" s="68"/>
      <c r="HOS656" s="68"/>
      <c r="HOT656" s="68"/>
      <c r="HOU656" s="68"/>
      <c r="HOV656" s="68"/>
      <c r="HOW656" s="68"/>
      <c r="HOX656" s="68"/>
      <c r="HOY656" s="68"/>
      <c r="HOZ656" s="68"/>
      <c r="HPA656" s="68"/>
      <c r="HPB656" s="68"/>
      <c r="HPC656" s="68"/>
      <c r="HPD656" s="68"/>
      <c r="HPE656" s="68"/>
      <c r="HPF656" s="68"/>
      <c r="HPG656" s="68"/>
      <c r="HPH656" s="68"/>
      <c r="HPI656" s="68"/>
      <c r="HPJ656" s="68"/>
      <c r="HPK656" s="68"/>
      <c r="HPL656" s="68"/>
      <c r="HPM656" s="68"/>
      <c r="HPN656" s="68"/>
      <c r="HPO656" s="68"/>
      <c r="HPP656" s="68"/>
      <c r="HPQ656" s="68"/>
      <c r="HPR656" s="68"/>
      <c r="HPS656" s="68"/>
      <c r="HPT656" s="68"/>
      <c r="HPU656" s="68"/>
      <c r="HPV656" s="68"/>
      <c r="HPW656" s="68"/>
      <c r="HPX656" s="68"/>
      <c r="HPY656" s="68"/>
      <c r="HPZ656" s="68"/>
      <c r="HQA656" s="68"/>
      <c r="HQB656" s="68"/>
      <c r="HQC656" s="68"/>
      <c r="HQD656" s="68"/>
      <c r="HQE656" s="68"/>
      <c r="HQF656" s="68"/>
      <c r="HQG656" s="68"/>
      <c r="HQH656" s="68"/>
      <c r="HQI656" s="68"/>
      <c r="HQJ656" s="68"/>
      <c r="HQK656" s="68"/>
      <c r="HQL656" s="68"/>
      <c r="HQM656" s="68"/>
      <c r="HQN656" s="68"/>
      <c r="HQO656" s="68"/>
      <c r="HQP656" s="68"/>
      <c r="HQQ656" s="68"/>
      <c r="HQR656" s="68"/>
      <c r="HQS656" s="68"/>
      <c r="HQT656" s="68"/>
      <c r="HQU656" s="68"/>
      <c r="HQV656" s="68"/>
      <c r="HQW656" s="68"/>
      <c r="HQX656" s="68"/>
      <c r="HQY656" s="68"/>
      <c r="HQZ656" s="68"/>
      <c r="HRA656" s="68"/>
      <c r="HRB656" s="68"/>
      <c r="HRC656" s="68"/>
      <c r="HRD656" s="68"/>
      <c r="HRE656" s="68"/>
      <c r="HRF656" s="68"/>
      <c r="HRG656" s="68"/>
      <c r="HRH656" s="68"/>
      <c r="HRI656" s="68"/>
      <c r="HRJ656" s="68"/>
      <c r="HRK656" s="68"/>
      <c r="HRL656" s="68"/>
      <c r="HRM656" s="68"/>
      <c r="HRN656" s="68"/>
      <c r="HRO656" s="68"/>
      <c r="HRP656" s="68"/>
      <c r="HRQ656" s="68"/>
      <c r="HRR656" s="68"/>
      <c r="HRS656" s="68"/>
      <c r="HRT656" s="68"/>
      <c r="HRU656" s="68"/>
      <c r="HRV656" s="68"/>
      <c r="HRW656" s="68"/>
      <c r="HRX656" s="68"/>
      <c r="HRY656" s="68"/>
      <c r="HRZ656" s="68"/>
      <c r="HSA656" s="68"/>
      <c r="HSB656" s="68"/>
      <c r="HSC656" s="68"/>
      <c r="HSD656" s="68"/>
      <c r="HSE656" s="68"/>
      <c r="HSF656" s="68"/>
      <c r="HSG656" s="68"/>
      <c r="HSH656" s="68"/>
      <c r="HSI656" s="68"/>
      <c r="HSJ656" s="68"/>
      <c r="HSK656" s="68"/>
      <c r="HSL656" s="68"/>
      <c r="HSM656" s="68"/>
      <c r="HSN656" s="68"/>
      <c r="HSO656" s="68"/>
      <c r="HSP656" s="68"/>
      <c r="HSQ656" s="68"/>
      <c r="HSR656" s="68"/>
      <c r="HSS656" s="68"/>
      <c r="HST656" s="68"/>
      <c r="HSU656" s="68"/>
      <c r="HSV656" s="68"/>
      <c r="HSW656" s="68"/>
      <c r="HSX656" s="68"/>
      <c r="HSY656" s="68"/>
      <c r="HSZ656" s="68"/>
      <c r="HTA656" s="68"/>
      <c r="HTB656" s="68"/>
      <c r="HTC656" s="68"/>
      <c r="HTD656" s="68"/>
      <c r="HTE656" s="68"/>
      <c r="HTF656" s="68"/>
      <c r="HTG656" s="68"/>
      <c r="HTH656" s="68"/>
      <c r="HTI656" s="68"/>
      <c r="HTJ656" s="68"/>
      <c r="HTK656" s="68"/>
      <c r="HTL656" s="68"/>
      <c r="HTM656" s="68"/>
      <c r="HTN656" s="68"/>
      <c r="HTO656" s="68"/>
      <c r="HTP656" s="68"/>
      <c r="HTQ656" s="68"/>
      <c r="HTR656" s="68"/>
      <c r="HTS656" s="68"/>
      <c r="HTT656" s="68"/>
      <c r="HTU656" s="68"/>
      <c r="HTV656" s="68"/>
      <c r="HTW656" s="68"/>
      <c r="HTX656" s="68"/>
      <c r="HTY656" s="68"/>
      <c r="HTZ656" s="68"/>
      <c r="HUA656" s="68"/>
      <c r="HUB656" s="68"/>
      <c r="HUC656" s="68"/>
      <c r="HUD656" s="68"/>
      <c r="HUE656" s="68"/>
      <c r="HUF656" s="68"/>
      <c r="HUG656" s="68"/>
      <c r="HUH656" s="68"/>
      <c r="HUI656" s="68"/>
      <c r="HUJ656" s="68"/>
      <c r="HUK656" s="68"/>
      <c r="HUL656" s="68"/>
      <c r="HUM656" s="68"/>
      <c r="HUN656" s="68"/>
      <c r="HUO656" s="68"/>
      <c r="HUP656" s="68"/>
      <c r="HUQ656" s="68"/>
      <c r="HUR656" s="68"/>
      <c r="HUS656" s="68"/>
      <c r="HUT656" s="68"/>
      <c r="HUU656" s="68"/>
      <c r="HUV656" s="68"/>
      <c r="HUW656" s="68"/>
      <c r="HUX656" s="68"/>
      <c r="HUY656" s="68"/>
      <c r="HUZ656" s="68"/>
      <c r="HVA656" s="68"/>
      <c r="HVB656" s="68"/>
      <c r="HVC656" s="68"/>
      <c r="HVD656" s="68"/>
      <c r="HVE656" s="68"/>
      <c r="HVF656" s="68"/>
      <c r="HVG656" s="68"/>
      <c r="HVH656" s="68"/>
      <c r="HVI656" s="68"/>
      <c r="HVJ656" s="68"/>
      <c r="HVK656" s="68"/>
      <c r="HVL656" s="68"/>
      <c r="HVM656" s="68"/>
      <c r="HVN656" s="68"/>
      <c r="HVO656" s="68"/>
      <c r="HVP656" s="68"/>
      <c r="HVQ656" s="68"/>
      <c r="HVR656" s="68"/>
      <c r="HVS656" s="68"/>
      <c r="HVT656" s="68"/>
      <c r="HVU656" s="68"/>
      <c r="HVV656" s="68"/>
      <c r="HVW656" s="68"/>
      <c r="HVX656" s="68"/>
      <c r="HVY656" s="68"/>
      <c r="HVZ656" s="68"/>
      <c r="HWA656" s="68"/>
      <c r="HWB656" s="68"/>
      <c r="HWC656" s="68"/>
      <c r="HWD656" s="68"/>
      <c r="HWE656" s="68"/>
      <c r="HWF656" s="68"/>
      <c r="HWG656" s="68"/>
      <c r="HWH656" s="68"/>
      <c r="HWI656" s="68"/>
      <c r="HWJ656" s="68"/>
      <c r="HWK656" s="68"/>
      <c r="HWL656" s="68"/>
      <c r="HWM656" s="68"/>
      <c r="HWN656" s="68"/>
      <c r="HWO656" s="68"/>
      <c r="HWP656" s="68"/>
      <c r="HWQ656" s="68"/>
      <c r="HWR656" s="68"/>
      <c r="HWS656" s="68"/>
      <c r="HWT656" s="68"/>
      <c r="HWU656" s="68"/>
      <c r="HWV656" s="68"/>
      <c r="HWW656" s="68"/>
      <c r="HWX656" s="68"/>
      <c r="HWY656" s="68"/>
      <c r="HWZ656" s="68"/>
      <c r="HXA656" s="68"/>
      <c r="HXB656" s="68"/>
      <c r="HXC656" s="68"/>
      <c r="HXD656" s="68"/>
      <c r="HXE656" s="68"/>
      <c r="HXF656" s="68"/>
      <c r="HXG656" s="68"/>
      <c r="HXH656" s="68"/>
      <c r="HXI656" s="68"/>
      <c r="HXJ656" s="68"/>
      <c r="HXK656" s="68"/>
      <c r="HXL656" s="68"/>
      <c r="HXM656" s="68"/>
      <c r="HXN656" s="68"/>
      <c r="HXO656" s="68"/>
      <c r="HXP656" s="68"/>
      <c r="HXQ656" s="68"/>
      <c r="HXR656" s="68"/>
      <c r="HXS656" s="68"/>
      <c r="HXT656" s="68"/>
      <c r="HXU656" s="68"/>
      <c r="HXV656" s="68"/>
      <c r="HXW656" s="68"/>
      <c r="HXX656" s="68"/>
      <c r="HXY656" s="68"/>
      <c r="HXZ656" s="68"/>
      <c r="HYA656" s="68"/>
      <c r="HYB656" s="68"/>
      <c r="HYC656" s="68"/>
      <c r="HYD656" s="68"/>
      <c r="HYE656" s="68"/>
      <c r="HYF656" s="68"/>
      <c r="HYG656" s="68"/>
      <c r="HYH656" s="68"/>
      <c r="HYI656" s="68"/>
      <c r="HYJ656" s="68"/>
      <c r="HYK656" s="68"/>
      <c r="HYL656" s="68"/>
      <c r="HYM656" s="68"/>
      <c r="HYN656" s="68"/>
      <c r="HYO656" s="68"/>
      <c r="HYP656" s="68"/>
      <c r="HYQ656" s="68"/>
      <c r="HYR656" s="68"/>
      <c r="HYS656" s="68"/>
      <c r="HYT656" s="68"/>
      <c r="HYU656" s="68"/>
      <c r="HYV656" s="68"/>
      <c r="HYW656" s="68"/>
      <c r="HYX656" s="68"/>
      <c r="HYY656" s="68"/>
      <c r="HYZ656" s="68"/>
      <c r="HZA656" s="68"/>
      <c r="HZB656" s="68"/>
      <c r="HZC656" s="68"/>
      <c r="HZD656" s="68"/>
      <c r="HZE656" s="68"/>
      <c r="HZF656" s="68"/>
      <c r="HZG656" s="68"/>
      <c r="HZH656" s="68"/>
      <c r="HZI656" s="68"/>
      <c r="HZJ656" s="68"/>
      <c r="HZK656" s="68"/>
      <c r="HZL656" s="68"/>
      <c r="HZM656" s="68"/>
      <c r="HZN656" s="68"/>
      <c r="HZO656" s="68"/>
      <c r="HZP656" s="68"/>
      <c r="HZQ656" s="68"/>
      <c r="HZR656" s="68"/>
      <c r="HZS656" s="68"/>
      <c r="HZT656" s="68"/>
      <c r="HZU656" s="68"/>
      <c r="HZV656" s="68"/>
      <c r="HZW656" s="68"/>
      <c r="HZX656" s="68"/>
      <c r="HZY656" s="68"/>
      <c r="HZZ656" s="68"/>
      <c r="IAA656" s="68"/>
      <c r="IAB656" s="68"/>
      <c r="IAC656" s="68"/>
      <c r="IAD656" s="68"/>
      <c r="IAE656" s="68"/>
      <c r="IAF656" s="68"/>
      <c r="IAG656" s="68"/>
      <c r="IAH656" s="68"/>
      <c r="IAI656" s="68"/>
      <c r="IAJ656" s="68"/>
      <c r="IAK656" s="68"/>
      <c r="IAL656" s="68"/>
      <c r="IAM656" s="68"/>
      <c r="IAN656" s="68"/>
      <c r="IAO656" s="68"/>
      <c r="IAP656" s="68"/>
      <c r="IAQ656" s="68"/>
      <c r="IAR656" s="68"/>
      <c r="IAS656" s="68"/>
      <c r="IAT656" s="68"/>
      <c r="IAU656" s="68"/>
      <c r="IAV656" s="68"/>
      <c r="IAW656" s="68"/>
      <c r="IAX656" s="68"/>
      <c r="IAY656" s="68"/>
      <c r="IAZ656" s="68"/>
      <c r="IBA656" s="68"/>
      <c r="IBB656" s="68"/>
      <c r="IBC656" s="68"/>
      <c r="IBD656" s="68"/>
      <c r="IBE656" s="68"/>
      <c r="IBF656" s="68"/>
      <c r="IBG656" s="68"/>
      <c r="IBH656" s="68"/>
      <c r="IBI656" s="68"/>
      <c r="IBJ656" s="68"/>
      <c r="IBK656" s="68"/>
      <c r="IBL656" s="68"/>
      <c r="IBM656" s="68"/>
      <c r="IBN656" s="68"/>
      <c r="IBO656" s="68"/>
      <c r="IBP656" s="68"/>
      <c r="IBQ656" s="68"/>
      <c r="IBR656" s="68"/>
      <c r="IBS656" s="68"/>
      <c r="IBT656" s="68"/>
      <c r="IBU656" s="68"/>
      <c r="IBV656" s="68"/>
      <c r="IBW656" s="68"/>
      <c r="IBX656" s="68"/>
      <c r="IBY656" s="68"/>
      <c r="IBZ656" s="68"/>
      <c r="ICA656" s="68"/>
      <c r="ICB656" s="68"/>
      <c r="ICC656" s="68"/>
      <c r="ICD656" s="68"/>
      <c r="ICE656" s="68"/>
      <c r="ICF656" s="68"/>
      <c r="ICG656" s="68"/>
      <c r="ICH656" s="68"/>
      <c r="ICI656" s="68"/>
      <c r="ICJ656" s="68"/>
      <c r="ICK656" s="68"/>
      <c r="ICL656" s="68"/>
      <c r="ICM656" s="68"/>
      <c r="ICN656" s="68"/>
      <c r="ICO656" s="68"/>
      <c r="ICP656" s="68"/>
      <c r="ICQ656" s="68"/>
      <c r="ICR656" s="68"/>
      <c r="ICS656" s="68"/>
      <c r="ICT656" s="68"/>
      <c r="ICU656" s="68"/>
      <c r="ICV656" s="68"/>
      <c r="ICW656" s="68"/>
      <c r="ICX656" s="68"/>
      <c r="ICY656" s="68"/>
      <c r="ICZ656" s="68"/>
      <c r="IDA656" s="68"/>
      <c r="IDB656" s="68"/>
      <c r="IDC656" s="68"/>
      <c r="IDD656" s="68"/>
      <c r="IDE656" s="68"/>
      <c r="IDF656" s="68"/>
      <c r="IDG656" s="68"/>
      <c r="IDH656" s="68"/>
      <c r="IDI656" s="68"/>
      <c r="IDJ656" s="68"/>
      <c r="IDK656" s="68"/>
      <c r="IDL656" s="68"/>
      <c r="IDM656" s="68"/>
      <c r="IDN656" s="68"/>
      <c r="IDO656" s="68"/>
      <c r="IDP656" s="68"/>
      <c r="IDQ656" s="68"/>
      <c r="IDR656" s="68"/>
      <c r="IDS656" s="68"/>
      <c r="IDT656" s="68"/>
      <c r="IDU656" s="68"/>
      <c r="IDV656" s="68"/>
      <c r="IDW656" s="68"/>
      <c r="IDX656" s="68"/>
      <c r="IDY656" s="68"/>
      <c r="IDZ656" s="68"/>
      <c r="IEA656" s="68"/>
      <c r="IEB656" s="68"/>
      <c r="IEC656" s="68"/>
      <c r="IED656" s="68"/>
      <c r="IEE656" s="68"/>
      <c r="IEF656" s="68"/>
      <c r="IEG656" s="68"/>
      <c r="IEH656" s="68"/>
      <c r="IEI656" s="68"/>
      <c r="IEJ656" s="68"/>
      <c r="IEK656" s="68"/>
      <c r="IEL656" s="68"/>
      <c r="IEM656" s="68"/>
      <c r="IEN656" s="68"/>
      <c r="IEO656" s="68"/>
      <c r="IEP656" s="68"/>
      <c r="IEQ656" s="68"/>
      <c r="IER656" s="68"/>
      <c r="IES656" s="68"/>
      <c r="IET656" s="68"/>
      <c r="IEU656" s="68"/>
      <c r="IEV656" s="68"/>
      <c r="IEW656" s="68"/>
      <c r="IEX656" s="68"/>
      <c r="IEY656" s="68"/>
      <c r="IEZ656" s="68"/>
      <c r="IFA656" s="68"/>
      <c r="IFB656" s="68"/>
      <c r="IFC656" s="68"/>
      <c r="IFD656" s="68"/>
      <c r="IFE656" s="68"/>
      <c r="IFF656" s="68"/>
      <c r="IFG656" s="68"/>
      <c r="IFH656" s="68"/>
      <c r="IFI656" s="68"/>
      <c r="IFJ656" s="68"/>
      <c r="IFK656" s="68"/>
      <c r="IFL656" s="68"/>
      <c r="IFM656" s="68"/>
      <c r="IFN656" s="68"/>
      <c r="IFO656" s="68"/>
      <c r="IFP656" s="68"/>
      <c r="IFQ656" s="68"/>
      <c r="IFR656" s="68"/>
      <c r="IFS656" s="68"/>
      <c r="IFT656" s="68"/>
      <c r="IFU656" s="68"/>
      <c r="IFV656" s="68"/>
      <c r="IFW656" s="68"/>
      <c r="IFX656" s="68"/>
      <c r="IFY656" s="68"/>
      <c r="IFZ656" s="68"/>
      <c r="IGA656" s="68"/>
      <c r="IGB656" s="68"/>
      <c r="IGC656" s="68"/>
      <c r="IGD656" s="68"/>
      <c r="IGE656" s="68"/>
      <c r="IGF656" s="68"/>
      <c r="IGG656" s="68"/>
      <c r="IGH656" s="68"/>
      <c r="IGI656" s="68"/>
      <c r="IGJ656" s="68"/>
      <c r="IGK656" s="68"/>
      <c r="IGL656" s="68"/>
      <c r="IGM656" s="68"/>
      <c r="IGN656" s="68"/>
      <c r="IGO656" s="68"/>
      <c r="IGP656" s="68"/>
      <c r="IGQ656" s="68"/>
      <c r="IGR656" s="68"/>
      <c r="IGS656" s="68"/>
      <c r="IGT656" s="68"/>
      <c r="IGU656" s="68"/>
      <c r="IGV656" s="68"/>
      <c r="IGW656" s="68"/>
      <c r="IGX656" s="68"/>
      <c r="IGY656" s="68"/>
      <c r="IGZ656" s="68"/>
      <c r="IHA656" s="68"/>
      <c r="IHB656" s="68"/>
      <c r="IHC656" s="68"/>
      <c r="IHD656" s="68"/>
      <c r="IHE656" s="68"/>
      <c r="IHF656" s="68"/>
      <c r="IHG656" s="68"/>
      <c r="IHH656" s="68"/>
      <c r="IHI656" s="68"/>
      <c r="IHJ656" s="68"/>
      <c r="IHK656" s="68"/>
      <c r="IHL656" s="68"/>
      <c r="IHM656" s="68"/>
      <c r="IHN656" s="68"/>
      <c r="IHO656" s="68"/>
      <c r="IHP656" s="68"/>
      <c r="IHQ656" s="68"/>
      <c r="IHR656" s="68"/>
      <c r="IHS656" s="68"/>
      <c r="IHT656" s="68"/>
      <c r="IHU656" s="68"/>
      <c r="IHV656" s="68"/>
      <c r="IHW656" s="68"/>
      <c r="IHX656" s="68"/>
      <c r="IHY656" s="68"/>
      <c r="IHZ656" s="68"/>
      <c r="IIA656" s="68"/>
      <c r="IIB656" s="68"/>
      <c r="IIC656" s="68"/>
      <c r="IID656" s="68"/>
      <c r="IIE656" s="68"/>
      <c r="IIF656" s="68"/>
      <c r="IIG656" s="68"/>
      <c r="IIH656" s="68"/>
      <c r="III656" s="68"/>
      <c r="IIJ656" s="68"/>
      <c r="IIK656" s="68"/>
      <c r="IIL656" s="68"/>
      <c r="IIM656" s="68"/>
      <c r="IIN656" s="68"/>
      <c r="IIO656" s="68"/>
      <c r="IIP656" s="68"/>
      <c r="IIQ656" s="68"/>
      <c r="IIR656" s="68"/>
      <c r="IIS656" s="68"/>
      <c r="IIT656" s="68"/>
      <c r="IIU656" s="68"/>
      <c r="IIV656" s="68"/>
      <c r="IIW656" s="68"/>
      <c r="IIX656" s="68"/>
      <c r="IIY656" s="68"/>
      <c r="IIZ656" s="68"/>
      <c r="IJA656" s="68"/>
      <c r="IJB656" s="68"/>
      <c r="IJC656" s="68"/>
      <c r="IJD656" s="68"/>
      <c r="IJE656" s="68"/>
      <c r="IJF656" s="68"/>
      <c r="IJG656" s="68"/>
      <c r="IJH656" s="68"/>
      <c r="IJI656" s="68"/>
      <c r="IJJ656" s="68"/>
      <c r="IJK656" s="68"/>
      <c r="IJL656" s="68"/>
      <c r="IJM656" s="68"/>
      <c r="IJN656" s="68"/>
      <c r="IJO656" s="68"/>
      <c r="IJP656" s="68"/>
      <c r="IJQ656" s="68"/>
      <c r="IJR656" s="68"/>
      <c r="IJS656" s="68"/>
      <c r="IJT656" s="68"/>
      <c r="IJU656" s="68"/>
      <c r="IJV656" s="68"/>
      <c r="IJW656" s="68"/>
      <c r="IJX656" s="68"/>
      <c r="IJY656" s="68"/>
      <c r="IJZ656" s="68"/>
      <c r="IKA656" s="68"/>
      <c r="IKB656" s="68"/>
      <c r="IKC656" s="68"/>
      <c r="IKD656" s="68"/>
      <c r="IKE656" s="68"/>
      <c r="IKF656" s="68"/>
      <c r="IKG656" s="68"/>
      <c r="IKH656" s="68"/>
      <c r="IKI656" s="68"/>
      <c r="IKJ656" s="68"/>
      <c r="IKK656" s="68"/>
      <c r="IKL656" s="68"/>
      <c r="IKM656" s="68"/>
      <c r="IKN656" s="68"/>
      <c r="IKO656" s="68"/>
      <c r="IKP656" s="68"/>
      <c r="IKQ656" s="68"/>
      <c r="IKR656" s="68"/>
      <c r="IKS656" s="68"/>
      <c r="IKT656" s="68"/>
      <c r="IKU656" s="68"/>
      <c r="IKV656" s="68"/>
      <c r="IKW656" s="68"/>
      <c r="IKX656" s="68"/>
      <c r="IKY656" s="68"/>
      <c r="IKZ656" s="68"/>
      <c r="ILA656" s="68"/>
      <c r="ILB656" s="68"/>
      <c r="ILC656" s="68"/>
      <c r="ILD656" s="68"/>
      <c r="ILE656" s="68"/>
      <c r="ILF656" s="68"/>
      <c r="ILG656" s="68"/>
      <c r="ILH656" s="68"/>
      <c r="ILI656" s="68"/>
      <c r="ILJ656" s="68"/>
      <c r="ILK656" s="68"/>
      <c r="ILL656" s="68"/>
      <c r="ILM656" s="68"/>
      <c r="ILN656" s="68"/>
      <c r="ILO656" s="68"/>
      <c r="ILP656" s="68"/>
      <c r="ILQ656" s="68"/>
      <c r="ILR656" s="68"/>
      <c r="ILS656" s="68"/>
      <c r="ILT656" s="68"/>
      <c r="ILU656" s="68"/>
      <c r="ILV656" s="68"/>
      <c r="ILW656" s="68"/>
      <c r="ILX656" s="68"/>
      <c r="ILY656" s="68"/>
      <c r="ILZ656" s="68"/>
      <c r="IMA656" s="68"/>
      <c r="IMB656" s="68"/>
      <c r="IMC656" s="68"/>
      <c r="IMD656" s="68"/>
      <c r="IME656" s="68"/>
      <c r="IMF656" s="68"/>
      <c r="IMG656" s="68"/>
      <c r="IMH656" s="68"/>
      <c r="IMI656" s="68"/>
      <c r="IMJ656" s="68"/>
      <c r="IMK656" s="68"/>
      <c r="IML656" s="68"/>
      <c r="IMM656" s="68"/>
      <c r="IMN656" s="68"/>
      <c r="IMO656" s="68"/>
      <c r="IMP656" s="68"/>
      <c r="IMQ656" s="68"/>
      <c r="IMR656" s="68"/>
      <c r="IMS656" s="68"/>
      <c r="IMT656" s="68"/>
      <c r="IMU656" s="68"/>
      <c r="IMV656" s="68"/>
      <c r="IMW656" s="68"/>
      <c r="IMX656" s="68"/>
      <c r="IMY656" s="68"/>
      <c r="IMZ656" s="68"/>
      <c r="INA656" s="68"/>
      <c r="INB656" s="68"/>
      <c r="INC656" s="68"/>
      <c r="IND656" s="68"/>
      <c r="INE656" s="68"/>
      <c r="INF656" s="68"/>
      <c r="ING656" s="68"/>
      <c r="INH656" s="68"/>
      <c r="INI656" s="68"/>
      <c r="INJ656" s="68"/>
      <c r="INK656" s="68"/>
      <c r="INL656" s="68"/>
      <c r="INM656" s="68"/>
      <c r="INN656" s="68"/>
      <c r="INO656" s="68"/>
      <c r="INP656" s="68"/>
      <c r="INQ656" s="68"/>
      <c r="INR656" s="68"/>
      <c r="INS656" s="68"/>
      <c r="INT656" s="68"/>
      <c r="INU656" s="68"/>
      <c r="INV656" s="68"/>
      <c r="INW656" s="68"/>
      <c r="INX656" s="68"/>
      <c r="INY656" s="68"/>
      <c r="INZ656" s="68"/>
      <c r="IOA656" s="68"/>
      <c r="IOB656" s="68"/>
      <c r="IOC656" s="68"/>
      <c r="IOD656" s="68"/>
      <c r="IOE656" s="68"/>
      <c r="IOF656" s="68"/>
      <c r="IOG656" s="68"/>
      <c r="IOH656" s="68"/>
      <c r="IOI656" s="68"/>
      <c r="IOJ656" s="68"/>
      <c r="IOK656" s="68"/>
      <c r="IOL656" s="68"/>
      <c r="IOM656" s="68"/>
      <c r="ION656" s="68"/>
      <c r="IOO656" s="68"/>
      <c r="IOP656" s="68"/>
      <c r="IOQ656" s="68"/>
      <c r="IOR656" s="68"/>
      <c r="IOS656" s="68"/>
      <c r="IOT656" s="68"/>
      <c r="IOU656" s="68"/>
      <c r="IOV656" s="68"/>
      <c r="IOW656" s="68"/>
      <c r="IOX656" s="68"/>
      <c r="IOY656" s="68"/>
      <c r="IOZ656" s="68"/>
      <c r="IPA656" s="68"/>
      <c r="IPB656" s="68"/>
      <c r="IPC656" s="68"/>
      <c r="IPD656" s="68"/>
      <c r="IPE656" s="68"/>
      <c r="IPF656" s="68"/>
      <c r="IPG656" s="68"/>
      <c r="IPH656" s="68"/>
      <c r="IPI656" s="68"/>
      <c r="IPJ656" s="68"/>
      <c r="IPK656" s="68"/>
      <c r="IPL656" s="68"/>
      <c r="IPM656" s="68"/>
      <c r="IPN656" s="68"/>
      <c r="IPO656" s="68"/>
      <c r="IPP656" s="68"/>
      <c r="IPQ656" s="68"/>
      <c r="IPR656" s="68"/>
      <c r="IPS656" s="68"/>
      <c r="IPT656" s="68"/>
      <c r="IPU656" s="68"/>
      <c r="IPV656" s="68"/>
      <c r="IPW656" s="68"/>
      <c r="IPX656" s="68"/>
      <c r="IPY656" s="68"/>
      <c r="IPZ656" s="68"/>
      <c r="IQA656" s="68"/>
      <c r="IQB656" s="68"/>
      <c r="IQC656" s="68"/>
      <c r="IQD656" s="68"/>
      <c r="IQE656" s="68"/>
      <c r="IQF656" s="68"/>
      <c r="IQG656" s="68"/>
      <c r="IQH656" s="68"/>
      <c r="IQI656" s="68"/>
      <c r="IQJ656" s="68"/>
      <c r="IQK656" s="68"/>
      <c r="IQL656" s="68"/>
      <c r="IQM656" s="68"/>
      <c r="IQN656" s="68"/>
      <c r="IQO656" s="68"/>
      <c r="IQP656" s="68"/>
      <c r="IQQ656" s="68"/>
      <c r="IQR656" s="68"/>
      <c r="IQS656" s="68"/>
      <c r="IQT656" s="68"/>
      <c r="IQU656" s="68"/>
      <c r="IQV656" s="68"/>
      <c r="IQW656" s="68"/>
      <c r="IQX656" s="68"/>
      <c r="IQY656" s="68"/>
      <c r="IQZ656" s="68"/>
      <c r="IRA656" s="68"/>
      <c r="IRB656" s="68"/>
      <c r="IRC656" s="68"/>
      <c r="IRD656" s="68"/>
      <c r="IRE656" s="68"/>
      <c r="IRF656" s="68"/>
      <c r="IRG656" s="68"/>
      <c r="IRH656" s="68"/>
      <c r="IRI656" s="68"/>
      <c r="IRJ656" s="68"/>
      <c r="IRK656" s="68"/>
      <c r="IRL656" s="68"/>
      <c r="IRM656" s="68"/>
      <c r="IRN656" s="68"/>
      <c r="IRO656" s="68"/>
      <c r="IRP656" s="68"/>
      <c r="IRQ656" s="68"/>
      <c r="IRR656" s="68"/>
      <c r="IRS656" s="68"/>
      <c r="IRT656" s="68"/>
      <c r="IRU656" s="68"/>
      <c r="IRV656" s="68"/>
      <c r="IRW656" s="68"/>
      <c r="IRX656" s="68"/>
      <c r="IRY656" s="68"/>
      <c r="IRZ656" s="68"/>
      <c r="ISA656" s="68"/>
      <c r="ISB656" s="68"/>
      <c r="ISC656" s="68"/>
      <c r="ISD656" s="68"/>
      <c r="ISE656" s="68"/>
      <c r="ISF656" s="68"/>
      <c r="ISG656" s="68"/>
      <c r="ISH656" s="68"/>
      <c r="ISI656" s="68"/>
      <c r="ISJ656" s="68"/>
      <c r="ISK656" s="68"/>
      <c r="ISL656" s="68"/>
      <c r="ISM656" s="68"/>
      <c r="ISN656" s="68"/>
      <c r="ISO656" s="68"/>
      <c r="ISP656" s="68"/>
      <c r="ISQ656" s="68"/>
      <c r="ISR656" s="68"/>
      <c r="ISS656" s="68"/>
      <c r="IST656" s="68"/>
      <c r="ISU656" s="68"/>
      <c r="ISV656" s="68"/>
      <c r="ISW656" s="68"/>
      <c r="ISX656" s="68"/>
      <c r="ISY656" s="68"/>
      <c r="ISZ656" s="68"/>
      <c r="ITA656" s="68"/>
      <c r="ITB656" s="68"/>
      <c r="ITC656" s="68"/>
      <c r="ITD656" s="68"/>
      <c r="ITE656" s="68"/>
      <c r="ITF656" s="68"/>
      <c r="ITG656" s="68"/>
      <c r="ITH656" s="68"/>
      <c r="ITI656" s="68"/>
      <c r="ITJ656" s="68"/>
      <c r="ITK656" s="68"/>
      <c r="ITL656" s="68"/>
      <c r="ITM656" s="68"/>
      <c r="ITN656" s="68"/>
      <c r="ITO656" s="68"/>
      <c r="ITP656" s="68"/>
      <c r="ITQ656" s="68"/>
      <c r="ITR656" s="68"/>
      <c r="ITS656" s="68"/>
      <c r="ITT656" s="68"/>
      <c r="ITU656" s="68"/>
      <c r="ITV656" s="68"/>
      <c r="ITW656" s="68"/>
      <c r="ITX656" s="68"/>
      <c r="ITY656" s="68"/>
      <c r="ITZ656" s="68"/>
      <c r="IUA656" s="68"/>
      <c r="IUB656" s="68"/>
      <c r="IUC656" s="68"/>
      <c r="IUD656" s="68"/>
      <c r="IUE656" s="68"/>
      <c r="IUF656" s="68"/>
      <c r="IUG656" s="68"/>
      <c r="IUH656" s="68"/>
      <c r="IUI656" s="68"/>
      <c r="IUJ656" s="68"/>
      <c r="IUK656" s="68"/>
      <c r="IUL656" s="68"/>
      <c r="IUM656" s="68"/>
      <c r="IUN656" s="68"/>
      <c r="IUO656" s="68"/>
      <c r="IUP656" s="68"/>
      <c r="IUQ656" s="68"/>
      <c r="IUR656" s="68"/>
      <c r="IUS656" s="68"/>
      <c r="IUT656" s="68"/>
      <c r="IUU656" s="68"/>
      <c r="IUV656" s="68"/>
      <c r="IUW656" s="68"/>
      <c r="IUX656" s="68"/>
      <c r="IUY656" s="68"/>
      <c r="IUZ656" s="68"/>
      <c r="IVA656" s="68"/>
      <c r="IVB656" s="68"/>
      <c r="IVC656" s="68"/>
      <c r="IVD656" s="68"/>
      <c r="IVE656" s="68"/>
      <c r="IVF656" s="68"/>
      <c r="IVG656" s="68"/>
      <c r="IVH656" s="68"/>
      <c r="IVI656" s="68"/>
      <c r="IVJ656" s="68"/>
      <c r="IVK656" s="68"/>
      <c r="IVL656" s="68"/>
      <c r="IVM656" s="68"/>
      <c r="IVN656" s="68"/>
      <c r="IVO656" s="68"/>
      <c r="IVP656" s="68"/>
      <c r="IVQ656" s="68"/>
      <c r="IVR656" s="68"/>
      <c r="IVS656" s="68"/>
      <c r="IVT656" s="68"/>
      <c r="IVU656" s="68"/>
      <c r="IVV656" s="68"/>
      <c r="IVW656" s="68"/>
      <c r="IVX656" s="68"/>
      <c r="IVY656" s="68"/>
      <c r="IVZ656" s="68"/>
      <c r="IWA656" s="68"/>
      <c r="IWB656" s="68"/>
      <c r="IWC656" s="68"/>
      <c r="IWD656" s="68"/>
      <c r="IWE656" s="68"/>
      <c r="IWF656" s="68"/>
      <c r="IWG656" s="68"/>
      <c r="IWH656" s="68"/>
      <c r="IWI656" s="68"/>
      <c r="IWJ656" s="68"/>
      <c r="IWK656" s="68"/>
      <c r="IWL656" s="68"/>
      <c r="IWM656" s="68"/>
      <c r="IWN656" s="68"/>
      <c r="IWO656" s="68"/>
      <c r="IWP656" s="68"/>
      <c r="IWQ656" s="68"/>
      <c r="IWR656" s="68"/>
      <c r="IWS656" s="68"/>
      <c r="IWT656" s="68"/>
      <c r="IWU656" s="68"/>
      <c r="IWV656" s="68"/>
      <c r="IWW656" s="68"/>
      <c r="IWX656" s="68"/>
      <c r="IWY656" s="68"/>
      <c r="IWZ656" s="68"/>
      <c r="IXA656" s="68"/>
      <c r="IXB656" s="68"/>
      <c r="IXC656" s="68"/>
      <c r="IXD656" s="68"/>
      <c r="IXE656" s="68"/>
      <c r="IXF656" s="68"/>
      <c r="IXG656" s="68"/>
      <c r="IXH656" s="68"/>
      <c r="IXI656" s="68"/>
      <c r="IXJ656" s="68"/>
      <c r="IXK656" s="68"/>
      <c r="IXL656" s="68"/>
      <c r="IXM656" s="68"/>
      <c r="IXN656" s="68"/>
      <c r="IXO656" s="68"/>
      <c r="IXP656" s="68"/>
      <c r="IXQ656" s="68"/>
      <c r="IXR656" s="68"/>
      <c r="IXS656" s="68"/>
      <c r="IXT656" s="68"/>
      <c r="IXU656" s="68"/>
      <c r="IXV656" s="68"/>
      <c r="IXW656" s="68"/>
      <c r="IXX656" s="68"/>
      <c r="IXY656" s="68"/>
      <c r="IXZ656" s="68"/>
      <c r="IYA656" s="68"/>
      <c r="IYB656" s="68"/>
      <c r="IYC656" s="68"/>
      <c r="IYD656" s="68"/>
      <c r="IYE656" s="68"/>
      <c r="IYF656" s="68"/>
      <c r="IYG656" s="68"/>
      <c r="IYH656" s="68"/>
      <c r="IYI656" s="68"/>
      <c r="IYJ656" s="68"/>
      <c r="IYK656" s="68"/>
      <c r="IYL656" s="68"/>
      <c r="IYM656" s="68"/>
      <c r="IYN656" s="68"/>
      <c r="IYO656" s="68"/>
      <c r="IYP656" s="68"/>
      <c r="IYQ656" s="68"/>
      <c r="IYR656" s="68"/>
      <c r="IYS656" s="68"/>
      <c r="IYT656" s="68"/>
      <c r="IYU656" s="68"/>
      <c r="IYV656" s="68"/>
      <c r="IYW656" s="68"/>
      <c r="IYX656" s="68"/>
      <c r="IYY656" s="68"/>
      <c r="IYZ656" s="68"/>
      <c r="IZA656" s="68"/>
      <c r="IZB656" s="68"/>
      <c r="IZC656" s="68"/>
      <c r="IZD656" s="68"/>
      <c r="IZE656" s="68"/>
      <c r="IZF656" s="68"/>
      <c r="IZG656" s="68"/>
      <c r="IZH656" s="68"/>
      <c r="IZI656" s="68"/>
      <c r="IZJ656" s="68"/>
      <c r="IZK656" s="68"/>
      <c r="IZL656" s="68"/>
      <c r="IZM656" s="68"/>
      <c r="IZN656" s="68"/>
      <c r="IZO656" s="68"/>
      <c r="IZP656" s="68"/>
      <c r="IZQ656" s="68"/>
      <c r="IZR656" s="68"/>
      <c r="IZS656" s="68"/>
      <c r="IZT656" s="68"/>
      <c r="IZU656" s="68"/>
      <c r="IZV656" s="68"/>
      <c r="IZW656" s="68"/>
      <c r="IZX656" s="68"/>
      <c r="IZY656" s="68"/>
      <c r="IZZ656" s="68"/>
      <c r="JAA656" s="68"/>
      <c r="JAB656" s="68"/>
      <c r="JAC656" s="68"/>
      <c r="JAD656" s="68"/>
      <c r="JAE656" s="68"/>
      <c r="JAF656" s="68"/>
      <c r="JAG656" s="68"/>
      <c r="JAH656" s="68"/>
      <c r="JAI656" s="68"/>
      <c r="JAJ656" s="68"/>
      <c r="JAK656" s="68"/>
      <c r="JAL656" s="68"/>
      <c r="JAM656" s="68"/>
      <c r="JAN656" s="68"/>
      <c r="JAO656" s="68"/>
      <c r="JAP656" s="68"/>
      <c r="JAQ656" s="68"/>
      <c r="JAR656" s="68"/>
      <c r="JAS656" s="68"/>
      <c r="JAT656" s="68"/>
      <c r="JAU656" s="68"/>
      <c r="JAV656" s="68"/>
      <c r="JAW656" s="68"/>
      <c r="JAX656" s="68"/>
      <c r="JAY656" s="68"/>
      <c r="JAZ656" s="68"/>
      <c r="JBA656" s="68"/>
      <c r="JBB656" s="68"/>
      <c r="JBC656" s="68"/>
      <c r="JBD656" s="68"/>
      <c r="JBE656" s="68"/>
      <c r="JBF656" s="68"/>
      <c r="JBG656" s="68"/>
      <c r="JBH656" s="68"/>
      <c r="JBI656" s="68"/>
      <c r="JBJ656" s="68"/>
      <c r="JBK656" s="68"/>
      <c r="JBL656" s="68"/>
      <c r="JBM656" s="68"/>
      <c r="JBN656" s="68"/>
      <c r="JBO656" s="68"/>
      <c r="JBP656" s="68"/>
      <c r="JBQ656" s="68"/>
      <c r="JBR656" s="68"/>
      <c r="JBS656" s="68"/>
      <c r="JBT656" s="68"/>
      <c r="JBU656" s="68"/>
      <c r="JBV656" s="68"/>
      <c r="JBW656" s="68"/>
      <c r="JBX656" s="68"/>
      <c r="JBY656" s="68"/>
      <c r="JBZ656" s="68"/>
      <c r="JCA656" s="68"/>
      <c r="JCB656" s="68"/>
      <c r="JCC656" s="68"/>
      <c r="JCD656" s="68"/>
      <c r="JCE656" s="68"/>
      <c r="JCF656" s="68"/>
      <c r="JCG656" s="68"/>
      <c r="JCH656" s="68"/>
      <c r="JCI656" s="68"/>
      <c r="JCJ656" s="68"/>
      <c r="JCK656" s="68"/>
      <c r="JCL656" s="68"/>
      <c r="JCM656" s="68"/>
      <c r="JCN656" s="68"/>
      <c r="JCO656" s="68"/>
      <c r="JCP656" s="68"/>
      <c r="JCQ656" s="68"/>
      <c r="JCR656" s="68"/>
      <c r="JCS656" s="68"/>
      <c r="JCT656" s="68"/>
      <c r="JCU656" s="68"/>
      <c r="JCV656" s="68"/>
      <c r="JCW656" s="68"/>
      <c r="JCX656" s="68"/>
      <c r="JCY656" s="68"/>
      <c r="JCZ656" s="68"/>
      <c r="JDA656" s="68"/>
      <c r="JDB656" s="68"/>
      <c r="JDC656" s="68"/>
      <c r="JDD656" s="68"/>
      <c r="JDE656" s="68"/>
      <c r="JDF656" s="68"/>
      <c r="JDG656" s="68"/>
      <c r="JDH656" s="68"/>
      <c r="JDI656" s="68"/>
      <c r="JDJ656" s="68"/>
      <c r="JDK656" s="68"/>
      <c r="JDL656" s="68"/>
      <c r="JDM656" s="68"/>
      <c r="JDN656" s="68"/>
      <c r="JDO656" s="68"/>
      <c r="JDP656" s="68"/>
      <c r="JDQ656" s="68"/>
      <c r="JDR656" s="68"/>
      <c r="JDS656" s="68"/>
      <c r="JDT656" s="68"/>
      <c r="JDU656" s="68"/>
      <c r="JDV656" s="68"/>
      <c r="JDW656" s="68"/>
      <c r="JDX656" s="68"/>
      <c r="JDY656" s="68"/>
      <c r="JDZ656" s="68"/>
      <c r="JEA656" s="68"/>
      <c r="JEB656" s="68"/>
      <c r="JEC656" s="68"/>
      <c r="JED656" s="68"/>
      <c r="JEE656" s="68"/>
      <c r="JEF656" s="68"/>
      <c r="JEG656" s="68"/>
      <c r="JEH656" s="68"/>
      <c r="JEI656" s="68"/>
      <c r="JEJ656" s="68"/>
      <c r="JEK656" s="68"/>
      <c r="JEL656" s="68"/>
      <c r="JEM656" s="68"/>
      <c r="JEN656" s="68"/>
      <c r="JEO656" s="68"/>
      <c r="JEP656" s="68"/>
      <c r="JEQ656" s="68"/>
      <c r="JER656" s="68"/>
      <c r="JES656" s="68"/>
      <c r="JET656" s="68"/>
      <c r="JEU656" s="68"/>
      <c r="JEV656" s="68"/>
      <c r="JEW656" s="68"/>
      <c r="JEX656" s="68"/>
      <c r="JEY656" s="68"/>
      <c r="JEZ656" s="68"/>
      <c r="JFA656" s="68"/>
      <c r="JFB656" s="68"/>
      <c r="JFC656" s="68"/>
      <c r="JFD656" s="68"/>
      <c r="JFE656" s="68"/>
      <c r="JFF656" s="68"/>
      <c r="JFG656" s="68"/>
      <c r="JFH656" s="68"/>
      <c r="JFI656" s="68"/>
      <c r="JFJ656" s="68"/>
      <c r="JFK656" s="68"/>
      <c r="JFL656" s="68"/>
      <c r="JFM656" s="68"/>
      <c r="JFN656" s="68"/>
      <c r="JFO656" s="68"/>
      <c r="JFP656" s="68"/>
      <c r="JFQ656" s="68"/>
      <c r="JFR656" s="68"/>
      <c r="JFS656" s="68"/>
      <c r="JFT656" s="68"/>
      <c r="JFU656" s="68"/>
      <c r="JFV656" s="68"/>
      <c r="JFW656" s="68"/>
      <c r="JFX656" s="68"/>
      <c r="JFY656" s="68"/>
      <c r="JFZ656" s="68"/>
      <c r="JGA656" s="68"/>
      <c r="JGB656" s="68"/>
      <c r="JGC656" s="68"/>
      <c r="JGD656" s="68"/>
      <c r="JGE656" s="68"/>
      <c r="JGF656" s="68"/>
      <c r="JGG656" s="68"/>
      <c r="JGH656" s="68"/>
      <c r="JGI656" s="68"/>
      <c r="JGJ656" s="68"/>
      <c r="JGK656" s="68"/>
      <c r="JGL656" s="68"/>
      <c r="JGM656" s="68"/>
      <c r="JGN656" s="68"/>
      <c r="JGO656" s="68"/>
      <c r="JGP656" s="68"/>
      <c r="JGQ656" s="68"/>
      <c r="JGR656" s="68"/>
      <c r="JGS656" s="68"/>
      <c r="JGT656" s="68"/>
      <c r="JGU656" s="68"/>
      <c r="JGV656" s="68"/>
      <c r="JGW656" s="68"/>
      <c r="JGX656" s="68"/>
      <c r="JGY656" s="68"/>
      <c r="JGZ656" s="68"/>
      <c r="JHA656" s="68"/>
      <c r="JHB656" s="68"/>
      <c r="JHC656" s="68"/>
      <c r="JHD656" s="68"/>
      <c r="JHE656" s="68"/>
      <c r="JHF656" s="68"/>
      <c r="JHG656" s="68"/>
      <c r="JHH656" s="68"/>
      <c r="JHI656" s="68"/>
      <c r="JHJ656" s="68"/>
      <c r="JHK656" s="68"/>
      <c r="JHL656" s="68"/>
      <c r="JHM656" s="68"/>
      <c r="JHN656" s="68"/>
      <c r="JHO656" s="68"/>
      <c r="JHP656" s="68"/>
      <c r="JHQ656" s="68"/>
      <c r="JHR656" s="68"/>
      <c r="JHS656" s="68"/>
      <c r="JHT656" s="68"/>
      <c r="JHU656" s="68"/>
      <c r="JHV656" s="68"/>
      <c r="JHW656" s="68"/>
      <c r="JHX656" s="68"/>
      <c r="JHY656" s="68"/>
      <c r="JHZ656" s="68"/>
      <c r="JIA656" s="68"/>
      <c r="JIB656" s="68"/>
      <c r="JIC656" s="68"/>
      <c r="JID656" s="68"/>
      <c r="JIE656" s="68"/>
      <c r="JIF656" s="68"/>
      <c r="JIG656" s="68"/>
      <c r="JIH656" s="68"/>
      <c r="JII656" s="68"/>
      <c r="JIJ656" s="68"/>
      <c r="JIK656" s="68"/>
      <c r="JIL656" s="68"/>
      <c r="JIM656" s="68"/>
      <c r="JIN656" s="68"/>
      <c r="JIO656" s="68"/>
      <c r="JIP656" s="68"/>
      <c r="JIQ656" s="68"/>
      <c r="JIR656" s="68"/>
      <c r="JIS656" s="68"/>
      <c r="JIT656" s="68"/>
      <c r="JIU656" s="68"/>
      <c r="JIV656" s="68"/>
      <c r="JIW656" s="68"/>
      <c r="JIX656" s="68"/>
      <c r="JIY656" s="68"/>
      <c r="JIZ656" s="68"/>
      <c r="JJA656" s="68"/>
      <c r="JJB656" s="68"/>
      <c r="JJC656" s="68"/>
      <c r="JJD656" s="68"/>
      <c r="JJE656" s="68"/>
      <c r="JJF656" s="68"/>
      <c r="JJG656" s="68"/>
      <c r="JJH656" s="68"/>
      <c r="JJI656" s="68"/>
      <c r="JJJ656" s="68"/>
      <c r="JJK656" s="68"/>
      <c r="JJL656" s="68"/>
      <c r="JJM656" s="68"/>
      <c r="JJN656" s="68"/>
      <c r="JJO656" s="68"/>
      <c r="JJP656" s="68"/>
      <c r="JJQ656" s="68"/>
      <c r="JJR656" s="68"/>
      <c r="JJS656" s="68"/>
      <c r="JJT656" s="68"/>
      <c r="JJU656" s="68"/>
      <c r="JJV656" s="68"/>
      <c r="JJW656" s="68"/>
      <c r="JJX656" s="68"/>
      <c r="JJY656" s="68"/>
      <c r="JJZ656" s="68"/>
      <c r="JKA656" s="68"/>
      <c r="JKB656" s="68"/>
      <c r="JKC656" s="68"/>
      <c r="JKD656" s="68"/>
      <c r="JKE656" s="68"/>
      <c r="JKF656" s="68"/>
      <c r="JKG656" s="68"/>
      <c r="JKH656" s="68"/>
      <c r="JKI656" s="68"/>
      <c r="JKJ656" s="68"/>
      <c r="JKK656" s="68"/>
      <c r="JKL656" s="68"/>
      <c r="JKM656" s="68"/>
      <c r="JKN656" s="68"/>
      <c r="JKO656" s="68"/>
      <c r="JKP656" s="68"/>
      <c r="JKQ656" s="68"/>
      <c r="JKR656" s="68"/>
      <c r="JKS656" s="68"/>
      <c r="JKT656" s="68"/>
      <c r="JKU656" s="68"/>
      <c r="JKV656" s="68"/>
      <c r="JKW656" s="68"/>
      <c r="JKX656" s="68"/>
      <c r="JKY656" s="68"/>
      <c r="JKZ656" s="68"/>
      <c r="JLA656" s="68"/>
      <c r="JLB656" s="68"/>
      <c r="JLC656" s="68"/>
      <c r="JLD656" s="68"/>
      <c r="JLE656" s="68"/>
      <c r="JLF656" s="68"/>
      <c r="JLG656" s="68"/>
      <c r="JLH656" s="68"/>
      <c r="JLI656" s="68"/>
      <c r="JLJ656" s="68"/>
      <c r="JLK656" s="68"/>
      <c r="JLL656" s="68"/>
      <c r="JLM656" s="68"/>
      <c r="JLN656" s="68"/>
      <c r="JLO656" s="68"/>
      <c r="JLP656" s="68"/>
      <c r="JLQ656" s="68"/>
      <c r="JLR656" s="68"/>
      <c r="JLS656" s="68"/>
      <c r="JLT656" s="68"/>
      <c r="JLU656" s="68"/>
      <c r="JLV656" s="68"/>
      <c r="JLW656" s="68"/>
      <c r="JLX656" s="68"/>
      <c r="JLY656" s="68"/>
      <c r="JLZ656" s="68"/>
      <c r="JMA656" s="68"/>
      <c r="JMB656" s="68"/>
      <c r="JMC656" s="68"/>
      <c r="JMD656" s="68"/>
      <c r="JME656" s="68"/>
      <c r="JMF656" s="68"/>
      <c r="JMG656" s="68"/>
      <c r="JMH656" s="68"/>
      <c r="JMI656" s="68"/>
      <c r="JMJ656" s="68"/>
      <c r="JMK656" s="68"/>
      <c r="JML656" s="68"/>
      <c r="JMM656" s="68"/>
      <c r="JMN656" s="68"/>
      <c r="JMO656" s="68"/>
      <c r="JMP656" s="68"/>
      <c r="JMQ656" s="68"/>
      <c r="JMR656" s="68"/>
      <c r="JMS656" s="68"/>
      <c r="JMT656" s="68"/>
      <c r="JMU656" s="68"/>
      <c r="JMV656" s="68"/>
      <c r="JMW656" s="68"/>
      <c r="JMX656" s="68"/>
      <c r="JMY656" s="68"/>
      <c r="JMZ656" s="68"/>
      <c r="JNA656" s="68"/>
      <c r="JNB656" s="68"/>
      <c r="JNC656" s="68"/>
      <c r="JND656" s="68"/>
      <c r="JNE656" s="68"/>
      <c r="JNF656" s="68"/>
      <c r="JNG656" s="68"/>
      <c r="JNH656" s="68"/>
      <c r="JNI656" s="68"/>
      <c r="JNJ656" s="68"/>
      <c r="JNK656" s="68"/>
      <c r="JNL656" s="68"/>
      <c r="JNM656" s="68"/>
      <c r="JNN656" s="68"/>
      <c r="JNO656" s="68"/>
      <c r="JNP656" s="68"/>
      <c r="JNQ656" s="68"/>
      <c r="JNR656" s="68"/>
      <c r="JNS656" s="68"/>
      <c r="JNT656" s="68"/>
      <c r="JNU656" s="68"/>
      <c r="JNV656" s="68"/>
      <c r="JNW656" s="68"/>
      <c r="JNX656" s="68"/>
      <c r="JNY656" s="68"/>
      <c r="JNZ656" s="68"/>
      <c r="JOA656" s="68"/>
      <c r="JOB656" s="68"/>
      <c r="JOC656" s="68"/>
      <c r="JOD656" s="68"/>
      <c r="JOE656" s="68"/>
      <c r="JOF656" s="68"/>
      <c r="JOG656" s="68"/>
      <c r="JOH656" s="68"/>
      <c r="JOI656" s="68"/>
      <c r="JOJ656" s="68"/>
      <c r="JOK656" s="68"/>
      <c r="JOL656" s="68"/>
      <c r="JOM656" s="68"/>
      <c r="JON656" s="68"/>
      <c r="JOO656" s="68"/>
      <c r="JOP656" s="68"/>
      <c r="JOQ656" s="68"/>
      <c r="JOR656" s="68"/>
      <c r="JOS656" s="68"/>
      <c r="JOT656" s="68"/>
      <c r="JOU656" s="68"/>
      <c r="JOV656" s="68"/>
      <c r="JOW656" s="68"/>
      <c r="JOX656" s="68"/>
      <c r="JOY656" s="68"/>
      <c r="JOZ656" s="68"/>
      <c r="JPA656" s="68"/>
      <c r="JPB656" s="68"/>
      <c r="JPC656" s="68"/>
      <c r="JPD656" s="68"/>
      <c r="JPE656" s="68"/>
      <c r="JPF656" s="68"/>
      <c r="JPG656" s="68"/>
      <c r="JPH656" s="68"/>
      <c r="JPI656" s="68"/>
      <c r="JPJ656" s="68"/>
      <c r="JPK656" s="68"/>
      <c r="JPL656" s="68"/>
      <c r="JPM656" s="68"/>
      <c r="JPN656" s="68"/>
      <c r="JPO656" s="68"/>
      <c r="JPP656" s="68"/>
      <c r="JPQ656" s="68"/>
      <c r="JPR656" s="68"/>
      <c r="JPS656" s="68"/>
      <c r="JPT656" s="68"/>
      <c r="JPU656" s="68"/>
      <c r="JPV656" s="68"/>
      <c r="JPW656" s="68"/>
      <c r="JPX656" s="68"/>
      <c r="JPY656" s="68"/>
      <c r="JPZ656" s="68"/>
      <c r="JQA656" s="68"/>
      <c r="JQB656" s="68"/>
      <c r="JQC656" s="68"/>
      <c r="JQD656" s="68"/>
      <c r="JQE656" s="68"/>
      <c r="JQF656" s="68"/>
      <c r="JQG656" s="68"/>
      <c r="JQH656" s="68"/>
      <c r="JQI656" s="68"/>
      <c r="JQJ656" s="68"/>
      <c r="JQK656" s="68"/>
      <c r="JQL656" s="68"/>
      <c r="JQM656" s="68"/>
      <c r="JQN656" s="68"/>
      <c r="JQO656" s="68"/>
      <c r="JQP656" s="68"/>
      <c r="JQQ656" s="68"/>
      <c r="JQR656" s="68"/>
      <c r="JQS656" s="68"/>
      <c r="JQT656" s="68"/>
      <c r="JQU656" s="68"/>
      <c r="JQV656" s="68"/>
      <c r="JQW656" s="68"/>
      <c r="JQX656" s="68"/>
      <c r="JQY656" s="68"/>
      <c r="JQZ656" s="68"/>
      <c r="JRA656" s="68"/>
      <c r="JRB656" s="68"/>
      <c r="JRC656" s="68"/>
      <c r="JRD656" s="68"/>
      <c r="JRE656" s="68"/>
      <c r="JRF656" s="68"/>
      <c r="JRG656" s="68"/>
      <c r="JRH656" s="68"/>
      <c r="JRI656" s="68"/>
      <c r="JRJ656" s="68"/>
      <c r="JRK656" s="68"/>
      <c r="JRL656" s="68"/>
      <c r="JRM656" s="68"/>
      <c r="JRN656" s="68"/>
      <c r="JRO656" s="68"/>
      <c r="JRP656" s="68"/>
      <c r="JRQ656" s="68"/>
      <c r="JRR656" s="68"/>
      <c r="JRS656" s="68"/>
      <c r="JRT656" s="68"/>
      <c r="JRU656" s="68"/>
      <c r="JRV656" s="68"/>
      <c r="JRW656" s="68"/>
      <c r="JRX656" s="68"/>
      <c r="JRY656" s="68"/>
      <c r="JRZ656" s="68"/>
      <c r="JSA656" s="68"/>
      <c r="JSB656" s="68"/>
      <c r="JSC656" s="68"/>
      <c r="JSD656" s="68"/>
      <c r="JSE656" s="68"/>
      <c r="JSF656" s="68"/>
      <c r="JSG656" s="68"/>
      <c r="JSH656" s="68"/>
      <c r="JSI656" s="68"/>
      <c r="JSJ656" s="68"/>
      <c r="JSK656" s="68"/>
      <c r="JSL656" s="68"/>
      <c r="JSM656" s="68"/>
      <c r="JSN656" s="68"/>
      <c r="JSO656" s="68"/>
      <c r="JSP656" s="68"/>
      <c r="JSQ656" s="68"/>
      <c r="JSR656" s="68"/>
      <c r="JSS656" s="68"/>
      <c r="JST656" s="68"/>
      <c r="JSU656" s="68"/>
      <c r="JSV656" s="68"/>
      <c r="JSW656" s="68"/>
      <c r="JSX656" s="68"/>
      <c r="JSY656" s="68"/>
      <c r="JSZ656" s="68"/>
      <c r="JTA656" s="68"/>
      <c r="JTB656" s="68"/>
      <c r="JTC656" s="68"/>
      <c r="JTD656" s="68"/>
      <c r="JTE656" s="68"/>
      <c r="JTF656" s="68"/>
      <c r="JTG656" s="68"/>
      <c r="JTH656" s="68"/>
      <c r="JTI656" s="68"/>
      <c r="JTJ656" s="68"/>
      <c r="JTK656" s="68"/>
      <c r="JTL656" s="68"/>
      <c r="JTM656" s="68"/>
      <c r="JTN656" s="68"/>
      <c r="JTO656" s="68"/>
      <c r="JTP656" s="68"/>
      <c r="JTQ656" s="68"/>
      <c r="JTR656" s="68"/>
      <c r="JTS656" s="68"/>
      <c r="JTT656" s="68"/>
      <c r="JTU656" s="68"/>
      <c r="JTV656" s="68"/>
      <c r="JTW656" s="68"/>
      <c r="JTX656" s="68"/>
      <c r="JTY656" s="68"/>
      <c r="JTZ656" s="68"/>
      <c r="JUA656" s="68"/>
      <c r="JUB656" s="68"/>
      <c r="JUC656" s="68"/>
      <c r="JUD656" s="68"/>
      <c r="JUE656" s="68"/>
      <c r="JUF656" s="68"/>
      <c r="JUG656" s="68"/>
      <c r="JUH656" s="68"/>
      <c r="JUI656" s="68"/>
      <c r="JUJ656" s="68"/>
      <c r="JUK656" s="68"/>
      <c r="JUL656" s="68"/>
      <c r="JUM656" s="68"/>
      <c r="JUN656" s="68"/>
      <c r="JUO656" s="68"/>
      <c r="JUP656" s="68"/>
      <c r="JUQ656" s="68"/>
      <c r="JUR656" s="68"/>
      <c r="JUS656" s="68"/>
      <c r="JUT656" s="68"/>
      <c r="JUU656" s="68"/>
      <c r="JUV656" s="68"/>
      <c r="JUW656" s="68"/>
      <c r="JUX656" s="68"/>
      <c r="JUY656" s="68"/>
      <c r="JUZ656" s="68"/>
      <c r="JVA656" s="68"/>
      <c r="JVB656" s="68"/>
      <c r="JVC656" s="68"/>
      <c r="JVD656" s="68"/>
      <c r="JVE656" s="68"/>
      <c r="JVF656" s="68"/>
      <c r="JVG656" s="68"/>
      <c r="JVH656" s="68"/>
      <c r="JVI656" s="68"/>
      <c r="JVJ656" s="68"/>
      <c r="JVK656" s="68"/>
      <c r="JVL656" s="68"/>
      <c r="JVM656" s="68"/>
      <c r="JVN656" s="68"/>
      <c r="JVO656" s="68"/>
      <c r="JVP656" s="68"/>
      <c r="JVQ656" s="68"/>
      <c r="JVR656" s="68"/>
      <c r="JVS656" s="68"/>
      <c r="JVT656" s="68"/>
      <c r="JVU656" s="68"/>
      <c r="JVV656" s="68"/>
      <c r="JVW656" s="68"/>
      <c r="JVX656" s="68"/>
      <c r="JVY656" s="68"/>
      <c r="JVZ656" s="68"/>
      <c r="JWA656" s="68"/>
      <c r="JWB656" s="68"/>
      <c r="JWC656" s="68"/>
      <c r="JWD656" s="68"/>
      <c r="JWE656" s="68"/>
      <c r="JWF656" s="68"/>
      <c r="JWG656" s="68"/>
      <c r="JWH656" s="68"/>
      <c r="JWI656" s="68"/>
      <c r="JWJ656" s="68"/>
      <c r="JWK656" s="68"/>
      <c r="JWL656" s="68"/>
      <c r="JWM656" s="68"/>
      <c r="JWN656" s="68"/>
      <c r="JWO656" s="68"/>
      <c r="JWP656" s="68"/>
      <c r="JWQ656" s="68"/>
      <c r="JWR656" s="68"/>
      <c r="JWS656" s="68"/>
      <c r="JWT656" s="68"/>
      <c r="JWU656" s="68"/>
      <c r="JWV656" s="68"/>
      <c r="JWW656" s="68"/>
      <c r="JWX656" s="68"/>
      <c r="JWY656" s="68"/>
      <c r="JWZ656" s="68"/>
      <c r="JXA656" s="68"/>
      <c r="JXB656" s="68"/>
      <c r="JXC656" s="68"/>
      <c r="JXD656" s="68"/>
      <c r="JXE656" s="68"/>
      <c r="JXF656" s="68"/>
      <c r="JXG656" s="68"/>
      <c r="JXH656" s="68"/>
      <c r="JXI656" s="68"/>
      <c r="JXJ656" s="68"/>
      <c r="JXK656" s="68"/>
      <c r="JXL656" s="68"/>
      <c r="JXM656" s="68"/>
      <c r="JXN656" s="68"/>
      <c r="JXO656" s="68"/>
      <c r="JXP656" s="68"/>
      <c r="JXQ656" s="68"/>
      <c r="JXR656" s="68"/>
      <c r="JXS656" s="68"/>
      <c r="JXT656" s="68"/>
      <c r="JXU656" s="68"/>
      <c r="JXV656" s="68"/>
      <c r="JXW656" s="68"/>
      <c r="JXX656" s="68"/>
      <c r="JXY656" s="68"/>
      <c r="JXZ656" s="68"/>
      <c r="JYA656" s="68"/>
      <c r="JYB656" s="68"/>
      <c r="JYC656" s="68"/>
      <c r="JYD656" s="68"/>
      <c r="JYE656" s="68"/>
      <c r="JYF656" s="68"/>
      <c r="JYG656" s="68"/>
      <c r="JYH656" s="68"/>
      <c r="JYI656" s="68"/>
      <c r="JYJ656" s="68"/>
      <c r="JYK656" s="68"/>
      <c r="JYL656" s="68"/>
      <c r="JYM656" s="68"/>
      <c r="JYN656" s="68"/>
      <c r="JYO656" s="68"/>
      <c r="JYP656" s="68"/>
      <c r="JYQ656" s="68"/>
      <c r="JYR656" s="68"/>
      <c r="JYS656" s="68"/>
      <c r="JYT656" s="68"/>
      <c r="JYU656" s="68"/>
      <c r="JYV656" s="68"/>
      <c r="JYW656" s="68"/>
      <c r="JYX656" s="68"/>
      <c r="JYY656" s="68"/>
      <c r="JYZ656" s="68"/>
      <c r="JZA656" s="68"/>
      <c r="JZB656" s="68"/>
      <c r="JZC656" s="68"/>
      <c r="JZD656" s="68"/>
      <c r="JZE656" s="68"/>
      <c r="JZF656" s="68"/>
      <c r="JZG656" s="68"/>
      <c r="JZH656" s="68"/>
      <c r="JZI656" s="68"/>
      <c r="JZJ656" s="68"/>
      <c r="JZK656" s="68"/>
      <c r="JZL656" s="68"/>
      <c r="JZM656" s="68"/>
      <c r="JZN656" s="68"/>
      <c r="JZO656" s="68"/>
      <c r="JZP656" s="68"/>
      <c r="JZQ656" s="68"/>
      <c r="JZR656" s="68"/>
      <c r="JZS656" s="68"/>
      <c r="JZT656" s="68"/>
      <c r="JZU656" s="68"/>
      <c r="JZV656" s="68"/>
      <c r="JZW656" s="68"/>
      <c r="JZX656" s="68"/>
      <c r="JZY656" s="68"/>
      <c r="JZZ656" s="68"/>
      <c r="KAA656" s="68"/>
      <c r="KAB656" s="68"/>
      <c r="KAC656" s="68"/>
      <c r="KAD656" s="68"/>
      <c r="KAE656" s="68"/>
      <c r="KAF656" s="68"/>
      <c r="KAG656" s="68"/>
      <c r="KAH656" s="68"/>
      <c r="KAI656" s="68"/>
      <c r="KAJ656" s="68"/>
      <c r="KAK656" s="68"/>
      <c r="KAL656" s="68"/>
      <c r="KAM656" s="68"/>
      <c r="KAN656" s="68"/>
      <c r="KAO656" s="68"/>
      <c r="KAP656" s="68"/>
      <c r="KAQ656" s="68"/>
      <c r="KAR656" s="68"/>
      <c r="KAS656" s="68"/>
      <c r="KAT656" s="68"/>
      <c r="KAU656" s="68"/>
      <c r="KAV656" s="68"/>
      <c r="KAW656" s="68"/>
      <c r="KAX656" s="68"/>
      <c r="KAY656" s="68"/>
      <c r="KAZ656" s="68"/>
      <c r="KBA656" s="68"/>
      <c r="KBB656" s="68"/>
      <c r="KBC656" s="68"/>
      <c r="KBD656" s="68"/>
      <c r="KBE656" s="68"/>
      <c r="KBF656" s="68"/>
      <c r="KBG656" s="68"/>
      <c r="KBH656" s="68"/>
      <c r="KBI656" s="68"/>
      <c r="KBJ656" s="68"/>
      <c r="KBK656" s="68"/>
      <c r="KBL656" s="68"/>
      <c r="KBM656" s="68"/>
      <c r="KBN656" s="68"/>
      <c r="KBO656" s="68"/>
      <c r="KBP656" s="68"/>
      <c r="KBQ656" s="68"/>
      <c r="KBR656" s="68"/>
      <c r="KBS656" s="68"/>
      <c r="KBT656" s="68"/>
      <c r="KBU656" s="68"/>
      <c r="KBV656" s="68"/>
      <c r="KBW656" s="68"/>
      <c r="KBX656" s="68"/>
      <c r="KBY656" s="68"/>
      <c r="KBZ656" s="68"/>
      <c r="KCA656" s="68"/>
      <c r="KCB656" s="68"/>
      <c r="KCC656" s="68"/>
      <c r="KCD656" s="68"/>
      <c r="KCE656" s="68"/>
      <c r="KCF656" s="68"/>
      <c r="KCG656" s="68"/>
      <c r="KCH656" s="68"/>
      <c r="KCI656" s="68"/>
      <c r="KCJ656" s="68"/>
      <c r="KCK656" s="68"/>
      <c r="KCL656" s="68"/>
      <c r="KCM656" s="68"/>
      <c r="KCN656" s="68"/>
      <c r="KCO656" s="68"/>
      <c r="KCP656" s="68"/>
      <c r="KCQ656" s="68"/>
      <c r="KCR656" s="68"/>
      <c r="KCS656" s="68"/>
      <c r="KCT656" s="68"/>
      <c r="KCU656" s="68"/>
      <c r="KCV656" s="68"/>
      <c r="KCW656" s="68"/>
      <c r="KCX656" s="68"/>
      <c r="KCY656" s="68"/>
      <c r="KCZ656" s="68"/>
      <c r="KDA656" s="68"/>
      <c r="KDB656" s="68"/>
      <c r="KDC656" s="68"/>
      <c r="KDD656" s="68"/>
      <c r="KDE656" s="68"/>
      <c r="KDF656" s="68"/>
      <c r="KDG656" s="68"/>
      <c r="KDH656" s="68"/>
      <c r="KDI656" s="68"/>
      <c r="KDJ656" s="68"/>
      <c r="KDK656" s="68"/>
      <c r="KDL656" s="68"/>
      <c r="KDM656" s="68"/>
      <c r="KDN656" s="68"/>
      <c r="KDO656" s="68"/>
      <c r="KDP656" s="68"/>
      <c r="KDQ656" s="68"/>
      <c r="KDR656" s="68"/>
      <c r="KDS656" s="68"/>
      <c r="KDT656" s="68"/>
      <c r="KDU656" s="68"/>
      <c r="KDV656" s="68"/>
      <c r="KDW656" s="68"/>
      <c r="KDX656" s="68"/>
      <c r="KDY656" s="68"/>
      <c r="KDZ656" s="68"/>
      <c r="KEA656" s="68"/>
      <c r="KEB656" s="68"/>
      <c r="KEC656" s="68"/>
      <c r="KED656" s="68"/>
      <c r="KEE656" s="68"/>
      <c r="KEF656" s="68"/>
      <c r="KEG656" s="68"/>
      <c r="KEH656" s="68"/>
      <c r="KEI656" s="68"/>
      <c r="KEJ656" s="68"/>
      <c r="KEK656" s="68"/>
      <c r="KEL656" s="68"/>
      <c r="KEM656" s="68"/>
      <c r="KEN656" s="68"/>
      <c r="KEO656" s="68"/>
      <c r="KEP656" s="68"/>
      <c r="KEQ656" s="68"/>
      <c r="KER656" s="68"/>
      <c r="KES656" s="68"/>
      <c r="KET656" s="68"/>
      <c r="KEU656" s="68"/>
      <c r="KEV656" s="68"/>
      <c r="KEW656" s="68"/>
      <c r="KEX656" s="68"/>
      <c r="KEY656" s="68"/>
      <c r="KEZ656" s="68"/>
      <c r="KFA656" s="68"/>
      <c r="KFB656" s="68"/>
      <c r="KFC656" s="68"/>
      <c r="KFD656" s="68"/>
      <c r="KFE656" s="68"/>
      <c r="KFF656" s="68"/>
      <c r="KFG656" s="68"/>
      <c r="KFH656" s="68"/>
      <c r="KFI656" s="68"/>
      <c r="KFJ656" s="68"/>
      <c r="KFK656" s="68"/>
      <c r="KFL656" s="68"/>
      <c r="KFM656" s="68"/>
      <c r="KFN656" s="68"/>
      <c r="KFO656" s="68"/>
      <c r="KFP656" s="68"/>
      <c r="KFQ656" s="68"/>
      <c r="KFR656" s="68"/>
      <c r="KFS656" s="68"/>
      <c r="KFT656" s="68"/>
      <c r="KFU656" s="68"/>
      <c r="KFV656" s="68"/>
      <c r="KFW656" s="68"/>
      <c r="KFX656" s="68"/>
      <c r="KFY656" s="68"/>
      <c r="KFZ656" s="68"/>
      <c r="KGA656" s="68"/>
      <c r="KGB656" s="68"/>
      <c r="KGC656" s="68"/>
      <c r="KGD656" s="68"/>
      <c r="KGE656" s="68"/>
      <c r="KGF656" s="68"/>
      <c r="KGG656" s="68"/>
      <c r="KGH656" s="68"/>
      <c r="KGI656" s="68"/>
      <c r="KGJ656" s="68"/>
      <c r="KGK656" s="68"/>
      <c r="KGL656" s="68"/>
      <c r="KGM656" s="68"/>
      <c r="KGN656" s="68"/>
      <c r="KGO656" s="68"/>
      <c r="KGP656" s="68"/>
      <c r="KGQ656" s="68"/>
      <c r="KGR656" s="68"/>
      <c r="KGS656" s="68"/>
      <c r="KGT656" s="68"/>
      <c r="KGU656" s="68"/>
      <c r="KGV656" s="68"/>
      <c r="KGW656" s="68"/>
      <c r="KGX656" s="68"/>
      <c r="KGY656" s="68"/>
      <c r="KGZ656" s="68"/>
      <c r="KHA656" s="68"/>
      <c r="KHB656" s="68"/>
      <c r="KHC656" s="68"/>
      <c r="KHD656" s="68"/>
      <c r="KHE656" s="68"/>
      <c r="KHF656" s="68"/>
      <c r="KHG656" s="68"/>
      <c r="KHH656" s="68"/>
      <c r="KHI656" s="68"/>
      <c r="KHJ656" s="68"/>
      <c r="KHK656" s="68"/>
      <c r="KHL656" s="68"/>
      <c r="KHM656" s="68"/>
      <c r="KHN656" s="68"/>
      <c r="KHO656" s="68"/>
      <c r="KHP656" s="68"/>
      <c r="KHQ656" s="68"/>
      <c r="KHR656" s="68"/>
      <c r="KHS656" s="68"/>
      <c r="KHT656" s="68"/>
      <c r="KHU656" s="68"/>
      <c r="KHV656" s="68"/>
      <c r="KHW656" s="68"/>
      <c r="KHX656" s="68"/>
      <c r="KHY656" s="68"/>
      <c r="KHZ656" s="68"/>
      <c r="KIA656" s="68"/>
      <c r="KIB656" s="68"/>
      <c r="KIC656" s="68"/>
      <c r="KID656" s="68"/>
      <c r="KIE656" s="68"/>
      <c r="KIF656" s="68"/>
      <c r="KIG656" s="68"/>
      <c r="KIH656" s="68"/>
      <c r="KII656" s="68"/>
      <c r="KIJ656" s="68"/>
      <c r="KIK656" s="68"/>
      <c r="KIL656" s="68"/>
      <c r="KIM656" s="68"/>
      <c r="KIN656" s="68"/>
      <c r="KIO656" s="68"/>
      <c r="KIP656" s="68"/>
      <c r="KIQ656" s="68"/>
      <c r="KIR656" s="68"/>
      <c r="KIS656" s="68"/>
      <c r="KIT656" s="68"/>
      <c r="KIU656" s="68"/>
      <c r="KIV656" s="68"/>
      <c r="KIW656" s="68"/>
      <c r="KIX656" s="68"/>
      <c r="KIY656" s="68"/>
      <c r="KIZ656" s="68"/>
      <c r="KJA656" s="68"/>
      <c r="KJB656" s="68"/>
      <c r="KJC656" s="68"/>
      <c r="KJD656" s="68"/>
      <c r="KJE656" s="68"/>
      <c r="KJF656" s="68"/>
      <c r="KJG656" s="68"/>
      <c r="KJH656" s="68"/>
      <c r="KJI656" s="68"/>
      <c r="KJJ656" s="68"/>
      <c r="KJK656" s="68"/>
      <c r="KJL656" s="68"/>
      <c r="KJM656" s="68"/>
      <c r="KJN656" s="68"/>
      <c r="KJO656" s="68"/>
      <c r="KJP656" s="68"/>
      <c r="KJQ656" s="68"/>
      <c r="KJR656" s="68"/>
      <c r="KJS656" s="68"/>
      <c r="KJT656" s="68"/>
      <c r="KJU656" s="68"/>
      <c r="KJV656" s="68"/>
      <c r="KJW656" s="68"/>
      <c r="KJX656" s="68"/>
      <c r="KJY656" s="68"/>
      <c r="KJZ656" s="68"/>
      <c r="KKA656" s="68"/>
      <c r="KKB656" s="68"/>
      <c r="KKC656" s="68"/>
      <c r="KKD656" s="68"/>
      <c r="KKE656" s="68"/>
      <c r="KKF656" s="68"/>
      <c r="KKG656" s="68"/>
      <c r="KKH656" s="68"/>
      <c r="KKI656" s="68"/>
      <c r="KKJ656" s="68"/>
      <c r="KKK656" s="68"/>
      <c r="KKL656" s="68"/>
      <c r="KKM656" s="68"/>
      <c r="KKN656" s="68"/>
      <c r="KKO656" s="68"/>
      <c r="KKP656" s="68"/>
      <c r="KKQ656" s="68"/>
      <c r="KKR656" s="68"/>
      <c r="KKS656" s="68"/>
      <c r="KKT656" s="68"/>
      <c r="KKU656" s="68"/>
      <c r="KKV656" s="68"/>
      <c r="KKW656" s="68"/>
      <c r="KKX656" s="68"/>
      <c r="KKY656" s="68"/>
      <c r="KKZ656" s="68"/>
      <c r="KLA656" s="68"/>
      <c r="KLB656" s="68"/>
      <c r="KLC656" s="68"/>
      <c r="KLD656" s="68"/>
      <c r="KLE656" s="68"/>
      <c r="KLF656" s="68"/>
      <c r="KLG656" s="68"/>
      <c r="KLH656" s="68"/>
      <c r="KLI656" s="68"/>
      <c r="KLJ656" s="68"/>
      <c r="KLK656" s="68"/>
      <c r="KLL656" s="68"/>
      <c r="KLM656" s="68"/>
      <c r="KLN656" s="68"/>
      <c r="KLO656" s="68"/>
      <c r="KLP656" s="68"/>
      <c r="KLQ656" s="68"/>
      <c r="KLR656" s="68"/>
      <c r="KLS656" s="68"/>
      <c r="KLT656" s="68"/>
      <c r="KLU656" s="68"/>
      <c r="KLV656" s="68"/>
      <c r="KLW656" s="68"/>
      <c r="KLX656" s="68"/>
      <c r="KLY656" s="68"/>
      <c r="KLZ656" s="68"/>
      <c r="KMA656" s="68"/>
      <c r="KMB656" s="68"/>
      <c r="KMC656" s="68"/>
      <c r="KMD656" s="68"/>
      <c r="KME656" s="68"/>
      <c r="KMF656" s="68"/>
      <c r="KMG656" s="68"/>
      <c r="KMH656" s="68"/>
      <c r="KMI656" s="68"/>
      <c r="KMJ656" s="68"/>
      <c r="KMK656" s="68"/>
      <c r="KML656" s="68"/>
      <c r="KMM656" s="68"/>
      <c r="KMN656" s="68"/>
      <c r="KMO656" s="68"/>
      <c r="KMP656" s="68"/>
      <c r="KMQ656" s="68"/>
      <c r="KMR656" s="68"/>
      <c r="KMS656" s="68"/>
      <c r="KMT656" s="68"/>
      <c r="KMU656" s="68"/>
      <c r="KMV656" s="68"/>
      <c r="KMW656" s="68"/>
      <c r="KMX656" s="68"/>
      <c r="KMY656" s="68"/>
      <c r="KMZ656" s="68"/>
      <c r="KNA656" s="68"/>
      <c r="KNB656" s="68"/>
      <c r="KNC656" s="68"/>
      <c r="KND656" s="68"/>
      <c r="KNE656" s="68"/>
      <c r="KNF656" s="68"/>
      <c r="KNG656" s="68"/>
      <c r="KNH656" s="68"/>
      <c r="KNI656" s="68"/>
      <c r="KNJ656" s="68"/>
      <c r="KNK656" s="68"/>
      <c r="KNL656" s="68"/>
      <c r="KNM656" s="68"/>
      <c r="KNN656" s="68"/>
      <c r="KNO656" s="68"/>
      <c r="KNP656" s="68"/>
      <c r="KNQ656" s="68"/>
      <c r="KNR656" s="68"/>
      <c r="KNS656" s="68"/>
      <c r="KNT656" s="68"/>
      <c r="KNU656" s="68"/>
      <c r="KNV656" s="68"/>
      <c r="KNW656" s="68"/>
      <c r="KNX656" s="68"/>
      <c r="KNY656" s="68"/>
      <c r="KNZ656" s="68"/>
      <c r="KOA656" s="68"/>
      <c r="KOB656" s="68"/>
      <c r="KOC656" s="68"/>
      <c r="KOD656" s="68"/>
      <c r="KOE656" s="68"/>
      <c r="KOF656" s="68"/>
      <c r="KOG656" s="68"/>
      <c r="KOH656" s="68"/>
      <c r="KOI656" s="68"/>
      <c r="KOJ656" s="68"/>
      <c r="KOK656" s="68"/>
      <c r="KOL656" s="68"/>
      <c r="KOM656" s="68"/>
      <c r="KON656" s="68"/>
      <c r="KOO656" s="68"/>
      <c r="KOP656" s="68"/>
      <c r="KOQ656" s="68"/>
      <c r="KOR656" s="68"/>
      <c r="KOS656" s="68"/>
      <c r="KOT656" s="68"/>
      <c r="KOU656" s="68"/>
      <c r="KOV656" s="68"/>
      <c r="KOW656" s="68"/>
      <c r="KOX656" s="68"/>
      <c r="KOY656" s="68"/>
      <c r="KOZ656" s="68"/>
      <c r="KPA656" s="68"/>
      <c r="KPB656" s="68"/>
      <c r="KPC656" s="68"/>
      <c r="KPD656" s="68"/>
      <c r="KPE656" s="68"/>
      <c r="KPF656" s="68"/>
      <c r="KPG656" s="68"/>
      <c r="KPH656" s="68"/>
      <c r="KPI656" s="68"/>
      <c r="KPJ656" s="68"/>
      <c r="KPK656" s="68"/>
      <c r="KPL656" s="68"/>
      <c r="KPM656" s="68"/>
      <c r="KPN656" s="68"/>
      <c r="KPO656" s="68"/>
      <c r="KPP656" s="68"/>
      <c r="KPQ656" s="68"/>
      <c r="KPR656" s="68"/>
      <c r="KPS656" s="68"/>
      <c r="KPT656" s="68"/>
      <c r="KPU656" s="68"/>
      <c r="KPV656" s="68"/>
      <c r="KPW656" s="68"/>
      <c r="KPX656" s="68"/>
      <c r="KPY656" s="68"/>
      <c r="KPZ656" s="68"/>
      <c r="KQA656" s="68"/>
      <c r="KQB656" s="68"/>
      <c r="KQC656" s="68"/>
      <c r="KQD656" s="68"/>
      <c r="KQE656" s="68"/>
      <c r="KQF656" s="68"/>
      <c r="KQG656" s="68"/>
      <c r="KQH656" s="68"/>
      <c r="KQI656" s="68"/>
      <c r="KQJ656" s="68"/>
      <c r="KQK656" s="68"/>
      <c r="KQL656" s="68"/>
      <c r="KQM656" s="68"/>
      <c r="KQN656" s="68"/>
      <c r="KQO656" s="68"/>
      <c r="KQP656" s="68"/>
      <c r="KQQ656" s="68"/>
      <c r="KQR656" s="68"/>
      <c r="KQS656" s="68"/>
      <c r="KQT656" s="68"/>
      <c r="KQU656" s="68"/>
      <c r="KQV656" s="68"/>
      <c r="KQW656" s="68"/>
      <c r="KQX656" s="68"/>
      <c r="KQY656" s="68"/>
      <c r="KQZ656" s="68"/>
      <c r="KRA656" s="68"/>
      <c r="KRB656" s="68"/>
      <c r="KRC656" s="68"/>
      <c r="KRD656" s="68"/>
      <c r="KRE656" s="68"/>
      <c r="KRF656" s="68"/>
      <c r="KRG656" s="68"/>
      <c r="KRH656" s="68"/>
      <c r="KRI656" s="68"/>
      <c r="KRJ656" s="68"/>
      <c r="KRK656" s="68"/>
      <c r="KRL656" s="68"/>
      <c r="KRM656" s="68"/>
      <c r="KRN656" s="68"/>
      <c r="KRO656" s="68"/>
      <c r="KRP656" s="68"/>
      <c r="KRQ656" s="68"/>
      <c r="KRR656" s="68"/>
      <c r="KRS656" s="68"/>
      <c r="KRT656" s="68"/>
      <c r="KRU656" s="68"/>
      <c r="KRV656" s="68"/>
      <c r="KRW656" s="68"/>
      <c r="KRX656" s="68"/>
      <c r="KRY656" s="68"/>
      <c r="KRZ656" s="68"/>
      <c r="KSA656" s="68"/>
      <c r="KSB656" s="68"/>
      <c r="KSC656" s="68"/>
      <c r="KSD656" s="68"/>
      <c r="KSE656" s="68"/>
      <c r="KSF656" s="68"/>
      <c r="KSG656" s="68"/>
      <c r="KSH656" s="68"/>
      <c r="KSI656" s="68"/>
      <c r="KSJ656" s="68"/>
      <c r="KSK656" s="68"/>
      <c r="KSL656" s="68"/>
      <c r="KSM656" s="68"/>
      <c r="KSN656" s="68"/>
      <c r="KSO656" s="68"/>
      <c r="KSP656" s="68"/>
      <c r="KSQ656" s="68"/>
      <c r="KSR656" s="68"/>
      <c r="KSS656" s="68"/>
      <c r="KST656" s="68"/>
      <c r="KSU656" s="68"/>
      <c r="KSV656" s="68"/>
      <c r="KSW656" s="68"/>
      <c r="KSX656" s="68"/>
      <c r="KSY656" s="68"/>
      <c r="KSZ656" s="68"/>
      <c r="KTA656" s="68"/>
      <c r="KTB656" s="68"/>
      <c r="KTC656" s="68"/>
      <c r="KTD656" s="68"/>
      <c r="KTE656" s="68"/>
      <c r="KTF656" s="68"/>
      <c r="KTG656" s="68"/>
      <c r="KTH656" s="68"/>
      <c r="KTI656" s="68"/>
      <c r="KTJ656" s="68"/>
      <c r="KTK656" s="68"/>
      <c r="KTL656" s="68"/>
      <c r="KTM656" s="68"/>
      <c r="KTN656" s="68"/>
      <c r="KTO656" s="68"/>
      <c r="KTP656" s="68"/>
      <c r="KTQ656" s="68"/>
      <c r="KTR656" s="68"/>
      <c r="KTS656" s="68"/>
      <c r="KTT656" s="68"/>
      <c r="KTU656" s="68"/>
      <c r="KTV656" s="68"/>
      <c r="KTW656" s="68"/>
      <c r="KTX656" s="68"/>
      <c r="KTY656" s="68"/>
      <c r="KTZ656" s="68"/>
      <c r="KUA656" s="68"/>
      <c r="KUB656" s="68"/>
      <c r="KUC656" s="68"/>
      <c r="KUD656" s="68"/>
      <c r="KUE656" s="68"/>
      <c r="KUF656" s="68"/>
      <c r="KUG656" s="68"/>
      <c r="KUH656" s="68"/>
      <c r="KUI656" s="68"/>
      <c r="KUJ656" s="68"/>
      <c r="KUK656" s="68"/>
      <c r="KUL656" s="68"/>
      <c r="KUM656" s="68"/>
      <c r="KUN656" s="68"/>
      <c r="KUO656" s="68"/>
      <c r="KUP656" s="68"/>
      <c r="KUQ656" s="68"/>
      <c r="KUR656" s="68"/>
      <c r="KUS656" s="68"/>
      <c r="KUT656" s="68"/>
      <c r="KUU656" s="68"/>
      <c r="KUV656" s="68"/>
      <c r="KUW656" s="68"/>
      <c r="KUX656" s="68"/>
      <c r="KUY656" s="68"/>
      <c r="KUZ656" s="68"/>
      <c r="KVA656" s="68"/>
      <c r="KVB656" s="68"/>
      <c r="KVC656" s="68"/>
      <c r="KVD656" s="68"/>
      <c r="KVE656" s="68"/>
      <c r="KVF656" s="68"/>
      <c r="KVG656" s="68"/>
      <c r="KVH656" s="68"/>
      <c r="KVI656" s="68"/>
      <c r="KVJ656" s="68"/>
      <c r="KVK656" s="68"/>
      <c r="KVL656" s="68"/>
      <c r="KVM656" s="68"/>
      <c r="KVN656" s="68"/>
      <c r="KVO656" s="68"/>
      <c r="KVP656" s="68"/>
      <c r="KVQ656" s="68"/>
      <c r="KVR656" s="68"/>
      <c r="KVS656" s="68"/>
      <c r="KVT656" s="68"/>
      <c r="KVU656" s="68"/>
      <c r="KVV656" s="68"/>
      <c r="KVW656" s="68"/>
      <c r="KVX656" s="68"/>
      <c r="KVY656" s="68"/>
      <c r="KVZ656" s="68"/>
      <c r="KWA656" s="68"/>
      <c r="KWB656" s="68"/>
      <c r="KWC656" s="68"/>
      <c r="KWD656" s="68"/>
      <c r="KWE656" s="68"/>
      <c r="KWF656" s="68"/>
      <c r="KWG656" s="68"/>
      <c r="KWH656" s="68"/>
      <c r="KWI656" s="68"/>
      <c r="KWJ656" s="68"/>
      <c r="KWK656" s="68"/>
      <c r="KWL656" s="68"/>
      <c r="KWM656" s="68"/>
      <c r="KWN656" s="68"/>
      <c r="KWO656" s="68"/>
      <c r="KWP656" s="68"/>
      <c r="KWQ656" s="68"/>
      <c r="KWR656" s="68"/>
      <c r="KWS656" s="68"/>
      <c r="KWT656" s="68"/>
      <c r="KWU656" s="68"/>
      <c r="KWV656" s="68"/>
      <c r="KWW656" s="68"/>
      <c r="KWX656" s="68"/>
      <c r="KWY656" s="68"/>
      <c r="KWZ656" s="68"/>
      <c r="KXA656" s="68"/>
      <c r="KXB656" s="68"/>
      <c r="KXC656" s="68"/>
      <c r="KXD656" s="68"/>
      <c r="KXE656" s="68"/>
      <c r="KXF656" s="68"/>
      <c r="KXG656" s="68"/>
      <c r="KXH656" s="68"/>
      <c r="KXI656" s="68"/>
      <c r="KXJ656" s="68"/>
      <c r="KXK656" s="68"/>
      <c r="KXL656" s="68"/>
      <c r="KXM656" s="68"/>
      <c r="KXN656" s="68"/>
      <c r="KXO656" s="68"/>
      <c r="KXP656" s="68"/>
      <c r="KXQ656" s="68"/>
      <c r="KXR656" s="68"/>
      <c r="KXS656" s="68"/>
      <c r="KXT656" s="68"/>
      <c r="KXU656" s="68"/>
      <c r="KXV656" s="68"/>
      <c r="KXW656" s="68"/>
      <c r="KXX656" s="68"/>
      <c r="KXY656" s="68"/>
      <c r="KXZ656" s="68"/>
      <c r="KYA656" s="68"/>
      <c r="KYB656" s="68"/>
      <c r="KYC656" s="68"/>
      <c r="KYD656" s="68"/>
      <c r="KYE656" s="68"/>
      <c r="KYF656" s="68"/>
      <c r="KYG656" s="68"/>
      <c r="KYH656" s="68"/>
      <c r="KYI656" s="68"/>
      <c r="KYJ656" s="68"/>
      <c r="KYK656" s="68"/>
      <c r="KYL656" s="68"/>
      <c r="KYM656" s="68"/>
      <c r="KYN656" s="68"/>
      <c r="KYO656" s="68"/>
      <c r="KYP656" s="68"/>
      <c r="KYQ656" s="68"/>
      <c r="KYR656" s="68"/>
      <c r="KYS656" s="68"/>
      <c r="KYT656" s="68"/>
      <c r="KYU656" s="68"/>
      <c r="KYV656" s="68"/>
      <c r="KYW656" s="68"/>
      <c r="KYX656" s="68"/>
      <c r="KYY656" s="68"/>
      <c r="KYZ656" s="68"/>
      <c r="KZA656" s="68"/>
      <c r="KZB656" s="68"/>
      <c r="KZC656" s="68"/>
      <c r="KZD656" s="68"/>
      <c r="KZE656" s="68"/>
      <c r="KZF656" s="68"/>
      <c r="KZG656" s="68"/>
      <c r="KZH656" s="68"/>
      <c r="KZI656" s="68"/>
      <c r="KZJ656" s="68"/>
      <c r="KZK656" s="68"/>
      <c r="KZL656" s="68"/>
      <c r="KZM656" s="68"/>
      <c r="KZN656" s="68"/>
      <c r="KZO656" s="68"/>
      <c r="KZP656" s="68"/>
      <c r="KZQ656" s="68"/>
      <c r="KZR656" s="68"/>
      <c r="KZS656" s="68"/>
      <c r="KZT656" s="68"/>
      <c r="KZU656" s="68"/>
      <c r="KZV656" s="68"/>
      <c r="KZW656" s="68"/>
      <c r="KZX656" s="68"/>
      <c r="KZY656" s="68"/>
      <c r="KZZ656" s="68"/>
      <c r="LAA656" s="68"/>
      <c r="LAB656" s="68"/>
      <c r="LAC656" s="68"/>
      <c r="LAD656" s="68"/>
      <c r="LAE656" s="68"/>
      <c r="LAF656" s="68"/>
      <c r="LAG656" s="68"/>
      <c r="LAH656" s="68"/>
      <c r="LAI656" s="68"/>
      <c r="LAJ656" s="68"/>
      <c r="LAK656" s="68"/>
      <c r="LAL656" s="68"/>
      <c r="LAM656" s="68"/>
      <c r="LAN656" s="68"/>
      <c r="LAO656" s="68"/>
      <c r="LAP656" s="68"/>
      <c r="LAQ656" s="68"/>
      <c r="LAR656" s="68"/>
      <c r="LAS656" s="68"/>
      <c r="LAT656" s="68"/>
      <c r="LAU656" s="68"/>
      <c r="LAV656" s="68"/>
      <c r="LAW656" s="68"/>
      <c r="LAX656" s="68"/>
      <c r="LAY656" s="68"/>
      <c r="LAZ656" s="68"/>
      <c r="LBA656" s="68"/>
      <c r="LBB656" s="68"/>
      <c r="LBC656" s="68"/>
      <c r="LBD656" s="68"/>
      <c r="LBE656" s="68"/>
      <c r="LBF656" s="68"/>
      <c r="LBG656" s="68"/>
      <c r="LBH656" s="68"/>
      <c r="LBI656" s="68"/>
      <c r="LBJ656" s="68"/>
      <c r="LBK656" s="68"/>
      <c r="LBL656" s="68"/>
      <c r="LBM656" s="68"/>
      <c r="LBN656" s="68"/>
      <c r="LBO656" s="68"/>
      <c r="LBP656" s="68"/>
      <c r="LBQ656" s="68"/>
      <c r="LBR656" s="68"/>
      <c r="LBS656" s="68"/>
      <c r="LBT656" s="68"/>
      <c r="LBU656" s="68"/>
      <c r="LBV656" s="68"/>
      <c r="LBW656" s="68"/>
      <c r="LBX656" s="68"/>
      <c r="LBY656" s="68"/>
      <c r="LBZ656" s="68"/>
      <c r="LCA656" s="68"/>
      <c r="LCB656" s="68"/>
      <c r="LCC656" s="68"/>
      <c r="LCD656" s="68"/>
      <c r="LCE656" s="68"/>
      <c r="LCF656" s="68"/>
      <c r="LCG656" s="68"/>
      <c r="LCH656" s="68"/>
      <c r="LCI656" s="68"/>
      <c r="LCJ656" s="68"/>
      <c r="LCK656" s="68"/>
      <c r="LCL656" s="68"/>
      <c r="LCM656" s="68"/>
      <c r="LCN656" s="68"/>
      <c r="LCO656" s="68"/>
      <c r="LCP656" s="68"/>
      <c r="LCQ656" s="68"/>
      <c r="LCR656" s="68"/>
      <c r="LCS656" s="68"/>
      <c r="LCT656" s="68"/>
      <c r="LCU656" s="68"/>
      <c r="LCV656" s="68"/>
      <c r="LCW656" s="68"/>
      <c r="LCX656" s="68"/>
      <c r="LCY656" s="68"/>
      <c r="LCZ656" s="68"/>
      <c r="LDA656" s="68"/>
      <c r="LDB656" s="68"/>
      <c r="LDC656" s="68"/>
      <c r="LDD656" s="68"/>
      <c r="LDE656" s="68"/>
      <c r="LDF656" s="68"/>
      <c r="LDG656" s="68"/>
      <c r="LDH656" s="68"/>
      <c r="LDI656" s="68"/>
      <c r="LDJ656" s="68"/>
      <c r="LDK656" s="68"/>
      <c r="LDL656" s="68"/>
      <c r="LDM656" s="68"/>
      <c r="LDN656" s="68"/>
      <c r="LDO656" s="68"/>
      <c r="LDP656" s="68"/>
      <c r="LDQ656" s="68"/>
      <c r="LDR656" s="68"/>
      <c r="LDS656" s="68"/>
      <c r="LDT656" s="68"/>
      <c r="LDU656" s="68"/>
      <c r="LDV656" s="68"/>
      <c r="LDW656" s="68"/>
      <c r="LDX656" s="68"/>
      <c r="LDY656" s="68"/>
      <c r="LDZ656" s="68"/>
      <c r="LEA656" s="68"/>
      <c r="LEB656" s="68"/>
      <c r="LEC656" s="68"/>
      <c r="LED656" s="68"/>
      <c r="LEE656" s="68"/>
      <c r="LEF656" s="68"/>
      <c r="LEG656" s="68"/>
      <c r="LEH656" s="68"/>
      <c r="LEI656" s="68"/>
      <c r="LEJ656" s="68"/>
      <c r="LEK656" s="68"/>
      <c r="LEL656" s="68"/>
      <c r="LEM656" s="68"/>
      <c r="LEN656" s="68"/>
      <c r="LEO656" s="68"/>
      <c r="LEP656" s="68"/>
      <c r="LEQ656" s="68"/>
      <c r="LER656" s="68"/>
      <c r="LES656" s="68"/>
      <c r="LET656" s="68"/>
      <c r="LEU656" s="68"/>
      <c r="LEV656" s="68"/>
      <c r="LEW656" s="68"/>
      <c r="LEX656" s="68"/>
      <c r="LEY656" s="68"/>
      <c r="LEZ656" s="68"/>
      <c r="LFA656" s="68"/>
      <c r="LFB656" s="68"/>
      <c r="LFC656" s="68"/>
      <c r="LFD656" s="68"/>
      <c r="LFE656" s="68"/>
      <c r="LFF656" s="68"/>
      <c r="LFG656" s="68"/>
      <c r="LFH656" s="68"/>
      <c r="LFI656" s="68"/>
      <c r="LFJ656" s="68"/>
      <c r="LFK656" s="68"/>
      <c r="LFL656" s="68"/>
      <c r="LFM656" s="68"/>
      <c r="LFN656" s="68"/>
      <c r="LFO656" s="68"/>
      <c r="LFP656" s="68"/>
      <c r="LFQ656" s="68"/>
      <c r="LFR656" s="68"/>
      <c r="LFS656" s="68"/>
      <c r="LFT656" s="68"/>
      <c r="LFU656" s="68"/>
      <c r="LFV656" s="68"/>
      <c r="LFW656" s="68"/>
      <c r="LFX656" s="68"/>
      <c r="LFY656" s="68"/>
      <c r="LFZ656" s="68"/>
      <c r="LGA656" s="68"/>
      <c r="LGB656" s="68"/>
      <c r="LGC656" s="68"/>
      <c r="LGD656" s="68"/>
      <c r="LGE656" s="68"/>
      <c r="LGF656" s="68"/>
      <c r="LGG656" s="68"/>
      <c r="LGH656" s="68"/>
      <c r="LGI656" s="68"/>
      <c r="LGJ656" s="68"/>
      <c r="LGK656" s="68"/>
      <c r="LGL656" s="68"/>
      <c r="LGM656" s="68"/>
      <c r="LGN656" s="68"/>
      <c r="LGO656" s="68"/>
      <c r="LGP656" s="68"/>
      <c r="LGQ656" s="68"/>
      <c r="LGR656" s="68"/>
      <c r="LGS656" s="68"/>
      <c r="LGT656" s="68"/>
      <c r="LGU656" s="68"/>
      <c r="LGV656" s="68"/>
      <c r="LGW656" s="68"/>
      <c r="LGX656" s="68"/>
      <c r="LGY656" s="68"/>
      <c r="LGZ656" s="68"/>
      <c r="LHA656" s="68"/>
      <c r="LHB656" s="68"/>
      <c r="LHC656" s="68"/>
      <c r="LHD656" s="68"/>
      <c r="LHE656" s="68"/>
      <c r="LHF656" s="68"/>
      <c r="LHG656" s="68"/>
      <c r="LHH656" s="68"/>
      <c r="LHI656" s="68"/>
      <c r="LHJ656" s="68"/>
      <c r="LHK656" s="68"/>
      <c r="LHL656" s="68"/>
      <c r="LHM656" s="68"/>
      <c r="LHN656" s="68"/>
      <c r="LHO656" s="68"/>
      <c r="LHP656" s="68"/>
      <c r="LHQ656" s="68"/>
      <c r="LHR656" s="68"/>
      <c r="LHS656" s="68"/>
      <c r="LHT656" s="68"/>
      <c r="LHU656" s="68"/>
      <c r="LHV656" s="68"/>
      <c r="LHW656" s="68"/>
      <c r="LHX656" s="68"/>
      <c r="LHY656" s="68"/>
      <c r="LHZ656" s="68"/>
      <c r="LIA656" s="68"/>
      <c r="LIB656" s="68"/>
      <c r="LIC656" s="68"/>
      <c r="LID656" s="68"/>
      <c r="LIE656" s="68"/>
      <c r="LIF656" s="68"/>
      <c r="LIG656" s="68"/>
      <c r="LIH656" s="68"/>
      <c r="LII656" s="68"/>
      <c r="LIJ656" s="68"/>
      <c r="LIK656" s="68"/>
      <c r="LIL656" s="68"/>
      <c r="LIM656" s="68"/>
      <c r="LIN656" s="68"/>
      <c r="LIO656" s="68"/>
      <c r="LIP656" s="68"/>
      <c r="LIQ656" s="68"/>
      <c r="LIR656" s="68"/>
      <c r="LIS656" s="68"/>
      <c r="LIT656" s="68"/>
      <c r="LIU656" s="68"/>
      <c r="LIV656" s="68"/>
      <c r="LIW656" s="68"/>
      <c r="LIX656" s="68"/>
      <c r="LIY656" s="68"/>
      <c r="LIZ656" s="68"/>
      <c r="LJA656" s="68"/>
      <c r="LJB656" s="68"/>
      <c r="LJC656" s="68"/>
      <c r="LJD656" s="68"/>
      <c r="LJE656" s="68"/>
      <c r="LJF656" s="68"/>
      <c r="LJG656" s="68"/>
      <c r="LJH656" s="68"/>
      <c r="LJI656" s="68"/>
      <c r="LJJ656" s="68"/>
      <c r="LJK656" s="68"/>
      <c r="LJL656" s="68"/>
      <c r="LJM656" s="68"/>
      <c r="LJN656" s="68"/>
      <c r="LJO656" s="68"/>
      <c r="LJP656" s="68"/>
      <c r="LJQ656" s="68"/>
      <c r="LJR656" s="68"/>
      <c r="LJS656" s="68"/>
      <c r="LJT656" s="68"/>
      <c r="LJU656" s="68"/>
      <c r="LJV656" s="68"/>
      <c r="LJW656" s="68"/>
      <c r="LJX656" s="68"/>
      <c r="LJY656" s="68"/>
      <c r="LJZ656" s="68"/>
      <c r="LKA656" s="68"/>
      <c r="LKB656" s="68"/>
      <c r="LKC656" s="68"/>
      <c r="LKD656" s="68"/>
      <c r="LKE656" s="68"/>
      <c r="LKF656" s="68"/>
      <c r="LKG656" s="68"/>
      <c r="LKH656" s="68"/>
      <c r="LKI656" s="68"/>
      <c r="LKJ656" s="68"/>
      <c r="LKK656" s="68"/>
      <c r="LKL656" s="68"/>
      <c r="LKM656" s="68"/>
      <c r="LKN656" s="68"/>
      <c r="LKO656" s="68"/>
      <c r="LKP656" s="68"/>
      <c r="LKQ656" s="68"/>
      <c r="LKR656" s="68"/>
      <c r="LKS656" s="68"/>
      <c r="LKT656" s="68"/>
      <c r="LKU656" s="68"/>
      <c r="LKV656" s="68"/>
      <c r="LKW656" s="68"/>
      <c r="LKX656" s="68"/>
      <c r="LKY656" s="68"/>
      <c r="LKZ656" s="68"/>
      <c r="LLA656" s="68"/>
      <c r="LLB656" s="68"/>
      <c r="LLC656" s="68"/>
      <c r="LLD656" s="68"/>
      <c r="LLE656" s="68"/>
      <c r="LLF656" s="68"/>
      <c r="LLG656" s="68"/>
      <c r="LLH656" s="68"/>
      <c r="LLI656" s="68"/>
      <c r="LLJ656" s="68"/>
      <c r="LLK656" s="68"/>
      <c r="LLL656" s="68"/>
      <c r="LLM656" s="68"/>
      <c r="LLN656" s="68"/>
      <c r="LLO656" s="68"/>
      <c r="LLP656" s="68"/>
      <c r="LLQ656" s="68"/>
      <c r="LLR656" s="68"/>
      <c r="LLS656" s="68"/>
      <c r="LLT656" s="68"/>
      <c r="LLU656" s="68"/>
      <c r="LLV656" s="68"/>
      <c r="LLW656" s="68"/>
      <c r="LLX656" s="68"/>
      <c r="LLY656" s="68"/>
      <c r="LLZ656" s="68"/>
      <c r="LMA656" s="68"/>
      <c r="LMB656" s="68"/>
      <c r="LMC656" s="68"/>
      <c r="LMD656" s="68"/>
      <c r="LME656" s="68"/>
      <c r="LMF656" s="68"/>
      <c r="LMG656" s="68"/>
      <c r="LMH656" s="68"/>
      <c r="LMI656" s="68"/>
      <c r="LMJ656" s="68"/>
      <c r="LMK656" s="68"/>
      <c r="LML656" s="68"/>
      <c r="LMM656" s="68"/>
      <c r="LMN656" s="68"/>
      <c r="LMO656" s="68"/>
      <c r="LMP656" s="68"/>
      <c r="LMQ656" s="68"/>
      <c r="LMR656" s="68"/>
      <c r="LMS656" s="68"/>
      <c r="LMT656" s="68"/>
      <c r="LMU656" s="68"/>
      <c r="LMV656" s="68"/>
      <c r="LMW656" s="68"/>
      <c r="LMX656" s="68"/>
      <c r="LMY656" s="68"/>
      <c r="LMZ656" s="68"/>
      <c r="LNA656" s="68"/>
      <c r="LNB656" s="68"/>
      <c r="LNC656" s="68"/>
      <c r="LND656" s="68"/>
      <c r="LNE656" s="68"/>
      <c r="LNF656" s="68"/>
      <c r="LNG656" s="68"/>
      <c r="LNH656" s="68"/>
      <c r="LNI656" s="68"/>
      <c r="LNJ656" s="68"/>
      <c r="LNK656" s="68"/>
      <c r="LNL656" s="68"/>
      <c r="LNM656" s="68"/>
      <c r="LNN656" s="68"/>
      <c r="LNO656" s="68"/>
      <c r="LNP656" s="68"/>
      <c r="LNQ656" s="68"/>
      <c r="LNR656" s="68"/>
      <c r="LNS656" s="68"/>
      <c r="LNT656" s="68"/>
      <c r="LNU656" s="68"/>
      <c r="LNV656" s="68"/>
      <c r="LNW656" s="68"/>
      <c r="LNX656" s="68"/>
      <c r="LNY656" s="68"/>
      <c r="LNZ656" s="68"/>
      <c r="LOA656" s="68"/>
      <c r="LOB656" s="68"/>
      <c r="LOC656" s="68"/>
      <c r="LOD656" s="68"/>
      <c r="LOE656" s="68"/>
      <c r="LOF656" s="68"/>
      <c r="LOG656" s="68"/>
      <c r="LOH656" s="68"/>
      <c r="LOI656" s="68"/>
      <c r="LOJ656" s="68"/>
      <c r="LOK656" s="68"/>
      <c r="LOL656" s="68"/>
      <c r="LOM656" s="68"/>
      <c r="LON656" s="68"/>
      <c r="LOO656" s="68"/>
      <c r="LOP656" s="68"/>
      <c r="LOQ656" s="68"/>
      <c r="LOR656" s="68"/>
      <c r="LOS656" s="68"/>
      <c r="LOT656" s="68"/>
      <c r="LOU656" s="68"/>
      <c r="LOV656" s="68"/>
      <c r="LOW656" s="68"/>
      <c r="LOX656" s="68"/>
      <c r="LOY656" s="68"/>
      <c r="LOZ656" s="68"/>
      <c r="LPA656" s="68"/>
      <c r="LPB656" s="68"/>
      <c r="LPC656" s="68"/>
      <c r="LPD656" s="68"/>
      <c r="LPE656" s="68"/>
      <c r="LPF656" s="68"/>
      <c r="LPG656" s="68"/>
      <c r="LPH656" s="68"/>
      <c r="LPI656" s="68"/>
      <c r="LPJ656" s="68"/>
      <c r="LPK656" s="68"/>
      <c r="LPL656" s="68"/>
      <c r="LPM656" s="68"/>
      <c r="LPN656" s="68"/>
      <c r="LPO656" s="68"/>
      <c r="LPP656" s="68"/>
      <c r="LPQ656" s="68"/>
      <c r="LPR656" s="68"/>
      <c r="LPS656" s="68"/>
      <c r="LPT656" s="68"/>
      <c r="LPU656" s="68"/>
      <c r="LPV656" s="68"/>
      <c r="LPW656" s="68"/>
      <c r="LPX656" s="68"/>
      <c r="LPY656" s="68"/>
      <c r="LPZ656" s="68"/>
      <c r="LQA656" s="68"/>
      <c r="LQB656" s="68"/>
      <c r="LQC656" s="68"/>
      <c r="LQD656" s="68"/>
      <c r="LQE656" s="68"/>
      <c r="LQF656" s="68"/>
      <c r="LQG656" s="68"/>
      <c r="LQH656" s="68"/>
      <c r="LQI656" s="68"/>
      <c r="LQJ656" s="68"/>
      <c r="LQK656" s="68"/>
      <c r="LQL656" s="68"/>
      <c r="LQM656" s="68"/>
      <c r="LQN656" s="68"/>
      <c r="LQO656" s="68"/>
      <c r="LQP656" s="68"/>
      <c r="LQQ656" s="68"/>
      <c r="LQR656" s="68"/>
      <c r="LQS656" s="68"/>
      <c r="LQT656" s="68"/>
      <c r="LQU656" s="68"/>
      <c r="LQV656" s="68"/>
      <c r="LQW656" s="68"/>
      <c r="LQX656" s="68"/>
      <c r="LQY656" s="68"/>
      <c r="LQZ656" s="68"/>
      <c r="LRA656" s="68"/>
      <c r="LRB656" s="68"/>
      <c r="LRC656" s="68"/>
      <c r="LRD656" s="68"/>
      <c r="LRE656" s="68"/>
      <c r="LRF656" s="68"/>
      <c r="LRG656" s="68"/>
      <c r="LRH656" s="68"/>
      <c r="LRI656" s="68"/>
      <c r="LRJ656" s="68"/>
      <c r="LRK656" s="68"/>
      <c r="LRL656" s="68"/>
      <c r="LRM656" s="68"/>
      <c r="LRN656" s="68"/>
      <c r="LRO656" s="68"/>
      <c r="LRP656" s="68"/>
      <c r="LRQ656" s="68"/>
      <c r="LRR656" s="68"/>
      <c r="LRS656" s="68"/>
      <c r="LRT656" s="68"/>
      <c r="LRU656" s="68"/>
      <c r="LRV656" s="68"/>
      <c r="LRW656" s="68"/>
      <c r="LRX656" s="68"/>
      <c r="LRY656" s="68"/>
      <c r="LRZ656" s="68"/>
      <c r="LSA656" s="68"/>
      <c r="LSB656" s="68"/>
      <c r="LSC656" s="68"/>
      <c r="LSD656" s="68"/>
      <c r="LSE656" s="68"/>
      <c r="LSF656" s="68"/>
      <c r="LSG656" s="68"/>
      <c r="LSH656" s="68"/>
      <c r="LSI656" s="68"/>
      <c r="LSJ656" s="68"/>
      <c r="LSK656" s="68"/>
      <c r="LSL656" s="68"/>
      <c r="LSM656" s="68"/>
      <c r="LSN656" s="68"/>
      <c r="LSO656" s="68"/>
      <c r="LSP656" s="68"/>
      <c r="LSQ656" s="68"/>
      <c r="LSR656" s="68"/>
      <c r="LSS656" s="68"/>
      <c r="LST656" s="68"/>
      <c r="LSU656" s="68"/>
      <c r="LSV656" s="68"/>
      <c r="LSW656" s="68"/>
      <c r="LSX656" s="68"/>
      <c r="LSY656" s="68"/>
      <c r="LSZ656" s="68"/>
      <c r="LTA656" s="68"/>
      <c r="LTB656" s="68"/>
      <c r="LTC656" s="68"/>
      <c r="LTD656" s="68"/>
      <c r="LTE656" s="68"/>
      <c r="LTF656" s="68"/>
      <c r="LTG656" s="68"/>
      <c r="LTH656" s="68"/>
      <c r="LTI656" s="68"/>
      <c r="LTJ656" s="68"/>
      <c r="LTK656" s="68"/>
      <c r="LTL656" s="68"/>
      <c r="LTM656" s="68"/>
      <c r="LTN656" s="68"/>
      <c r="LTO656" s="68"/>
      <c r="LTP656" s="68"/>
      <c r="LTQ656" s="68"/>
      <c r="LTR656" s="68"/>
      <c r="LTS656" s="68"/>
      <c r="LTT656" s="68"/>
      <c r="LTU656" s="68"/>
      <c r="LTV656" s="68"/>
      <c r="LTW656" s="68"/>
      <c r="LTX656" s="68"/>
      <c r="LTY656" s="68"/>
      <c r="LTZ656" s="68"/>
      <c r="LUA656" s="68"/>
      <c r="LUB656" s="68"/>
      <c r="LUC656" s="68"/>
      <c r="LUD656" s="68"/>
      <c r="LUE656" s="68"/>
      <c r="LUF656" s="68"/>
      <c r="LUG656" s="68"/>
      <c r="LUH656" s="68"/>
      <c r="LUI656" s="68"/>
      <c r="LUJ656" s="68"/>
      <c r="LUK656" s="68"/>
      <c r="LUL656" s="68"/>
      <c r="LUM656" s="68"/>
      <c r="LUN656" s="68"/>
      <c r="LUO656" s="68"/>
      <c r="LUP656" s="68"/>
      <c r="LUQ656" s="68"/>
      <c r="LUR656" s="68"/>
      <c r="LUS656" s="68"/>
      <c r="LUT656" s="68"/>
      <c r="LUU656" s="68"/>
      <c r="LUV656" s="68"/>
      <c r="LUW656" s="68"/>
      <c r="LUX656" s="68"/>
      <c r="LUY656" s="68"/>
      <c r="LUZ656" s="68"/>
      <c r="LVA656" s="68"/>
      <c r="LVB656" s="68"/>
      <c r="LVC656" s="68"/>
      <c r="LVD656" s="68"/>
      <c r="LVE656" s="68"/>
      <c r="LVF656" s="68"/>
      <c r="LVG656" s="68"/>
      <c r="LVH656" s="68"/>
      <c r="LVI656" s="68"/>
      <c r="LVJ656" s="68"/>
      <c r="LVK656" s="68"/>
      <c r="LVL656" s="68"/>
      <c r="LVM656" s="68"/>
      <c r="LVN656" s="68"/>
      <c r="LVO656" s="68"/>
      <c r="LVP656" s="68"/>
      <c r="LVQ656" s="68"/>
      <c r="LVR656" s="68"/>
      <c r="LVS656" s="68"/>
      <c r="LVT656" s="68"/>
      <c r="LVU656" s="68"/>
      <c r="LVV656" s="68"/>
      <c r="LVW656" s="68"/>
      <c r="LVX656" s="68"/>
      <c r="LVY656" s="68"/>
      <c r="LVZ656" s="68"/>
      <c r="LWA656" s="68"/>
      <c r="LWB656" s="68"/>
      <c r="LWC656" s="68"/>
      <c r="LWD656" s="68"/>
      <c r="LWE656" s="68"/>
      <c r="LWF656" s="68"/>
      <c r="LWG656" s="68"/>
      <c r="LWH656" s="68"/>
      <c r="LWI656" s="68"/>
      <c r="LWJ656" s="68"/>
      <c r="LWK656" s="68"/>
      <c r="LWL656" s="68"/>
      <c r="LWM656" s="68"/>
      <c r="LWN656" s="68"/>
      <c r="LWO656" s="68"/>
      <c r="LWP656" s="68"/>
      <c r="LWQ656" s="68"/>
      <c r="LWR656" s="68"/>
      <c r="LWS656" s="68"/>
      <c r="LWT656" s="68"/>
      <c r="LWU656" s="68"/>
      <c r="LWV656" s="68"/>
      <c r="LWW656" s="68"/>
      <c r="LWX656" s="68"/>
      <c r="LWY656" s="68"/>
      <c r="LWZ656" s="68"/>
      <c r="LXA656" s="68"/>
      <c r="LXB656" s="68"/>
      <c r="LXC656" s="68"/>
      <c r="LXD656" s="68"/>
      <c r="LXE656" s="68"/>
      <c r="LXF656" s="68"/>
      <c r="LXG656" s="68"/>
      <c r="LXH656" s="68"/>
      <c r="LXI656" s="68"/>
      <c r="LXJ656" s="68"/>
      <c r="LXK656" s="68"/>
      <c r="LXL656" s="68"/>
      <c r="LXM656" s="68"/>
      <c r="LXN656" s="68"/>
      <c r="LXO656" s="68"/>
      <c r="LXP656" s="68"/>
      <c r="LXQ656" s="68"/>
      <c r="LXR656" s="68"/>
      <c r="LXS656" s="68"/>
      <c r="LXT656" s="68"/>
      <c r="LXU656" s="68"/>
      <c r="LXV656" s="68"/>
      <c r="LXW656" s="68"/>
      <c r="LXX656" s="68"/>
      <c r="LXY656" s="68"/>
      <c r="LXZ656" s="68"/>
      <c r="LYA656" s="68"/>
      <c r="LYB656" s="68"/>
      <c r="LYC656" s="68"/>
      <c r="LYD656" s="68"/>
      <c r="LYE656" s="68"/>
      <c r="LYF656" s="68"/>
      <c r="LYG656" s="68"/>
      <c r="LYH656" s="68"/>
      <c r="LYI656" s="68"/>
      <c r="LYJ656" s="68"/>
      <c r="LYK656" s="68"/>
      <c r="LYL656" s="68"/>
      <c r="LYM656" s="68"/>
      <c r="LYN656" s="68"/>
      <c r="LYO656" s="68"/>
      <c r="LYP656" s="68"/>
      <c r="LYQ656" s="68"/>
      <c r="LYR656" s="68"/>
      <c r="LYS656" s="68"/>
      <c r="LYT656" s="68"/>
      <c r="LYU656" s="68"/>
      <c r="LYV656" s="68"/>
      <c r="LYW656" s="68"/>
      <c r="LYX656" s="68"/>
      <c r="LYY656" s="68"/>
      <c r="LYZ656" s="68"/>
      <c r="LZA656" s="68"/>
      <c r="LZB656" s="68"/>
      <c r="LZC656" s="68"/>
      <c r="LZD656" s="68"/>
      <c r="LZE656" s="68"/>
      <c r="LZF656" s="68"/>
      <c r="LZG656" s="68"/>
      <c r="LZH656" s="68"/>
      <c r="LZI656" s="68"/>
      <c r="LZJ656" s="68"/>
      <c r="LZK656" s="68"/>
      <c r="LZL656" s="68"/>
      <c r="LZM656" s="68"/>
      <c r="LZN656" s="68"/>
      <c r="LZO656" s="68"/>
      <c r="LZP656" s="68"/>
      <c r="LZQ656" s="68"/>
      <c r="LZR656" s="68"/>
      <c r="LZS656" s="68"/>
      <c r="LZT656" s="68"/>
      <c r="LZU656" s="68"/>
      <c r="LZV656" s="68"/>
      <c r="LZW656" s="68"/>
      <c r="LZX656" s="68"/>
      <c r="LZY656" s="68"/>
      <c r="LZZ656" s="68"/>
      <c r="MAA656" s="68"/>
      <c r="MAB656" s="68"/>
      <c r="MAC656" s="68"/>
      <c r="MAD656" s="68"/>
      <c r="MAE656" s="68"/>
      <c r="MAF656" s="68"/>
      <c r="MAG656" s="68"/>
      <c r="MAH656" s="68"/>
      <c r="MAI656" s="68"/>
      <c r="MAJ656" s="68"/>
      <c r="MAK656" s="68"/>
      <c r="MAL656" s="68"/>
      <c r="MAM656" s="68"/>
      <c r="MAN656" s="68"/>
      <c r="MAO656" s="68"/>
      <c r="MAP656" s="68"/>
      <c r="MAQ656" s="68"/>
      <c r="MAR656" s="68"/>
      <c r="MAS656" s="68"/>
      <c r="MAT656" s="68"/>
      <c r="MAU656" s="68"/>
      <c r="MAV656" s="68"/>
      <c r="MAW656" s="68"/>
      <c r="MAX656" s="68"/>
      <c r="MAY656" s="68"/>
      <c r="MAZ656" s="68"/>
      <c r="MBA656" s="68"/>
      <c r="MBB656" s="68"/>
      <c r="MBC656" s="68"/>
      <c r="MBD656" s="68"/>
      <c r="MBE656" s="68"/>
      <c r="MBF656" s="68"/>
      <c r="MBG656" s="68"/>
      <c r="MBH656" s="68"/>
      <c r="MBI656" s="68"/>
      <c r="MBJ656" s="68"/>
      <c r="MBK656" s="68"/>
      <c r="MBL656" s="68"/>
      <c r="MBM656" s="68"/>
      <c r="MBN656" s="68"/>
      <c r="MBO656" s="68"/>
      <c r="MBP656" s="68"/>
      <c r="MBQ656" s="68"/>
      <c r="MBR656" s="68"/>
      <c r="MBS656" s="68"/>
      <c r="MBT656" s="68"/>
      <c r="MBU656" s="68"/>
      <c r="MBV656" s="68"/>
      <c r="MBW656" s="68"/>
      <c r="MBX656" s="68"/>
      <c r="MBY656" s="68"/>
      <c r="MBZ656" s="68"/>
      <c r="MCA656" s="68"/>
      <c r="MCB656" s="68"/>
      <c r="MCC656" s="68"/>
      <c r="MCD656" s="68"/>
      <c r="MCE656" s="68"/>
      <c r="MCF656" s="68"/>
      <c r="MCG656" s="68"/>
      <c r="MCH656" s="68"/>
      <c r="MCI656" s="68"/>
      <c r="MCJ656" s="68"/>
      <c r="MCK656" s="68"/>
      <c r="MCL656" s="68"/>
      <c r="MCM656" s="68"/>
      <c r="MCN656" s="68"/>
      <c r="MCO656" s="68"/>
      <c r="MCP656" s="68"/>
      <c r="MCQ656" s="68"/>
      <c r="MCR656" s="68"/>
      <c r="MCS656" s="68"/>
      <c r="MCT656" s="68"/>
      <c r="MCU656" s="68"/>
      <c r="MCV656" s="68"/>
      <c r="MCW656" s="68"/>
      <c r="MCX656" s="68"/>
      <c r="MCY656" s="68"/>
      <c r="MCZ656" s="68"/>
      <c r="MDA656" s="68"/>
      <c r="MDB656" s="68"/>
      <c r="MDC656" s="68"/>
      <c r="MDD656" s="68"/>
      <c r="MDE656" s="68"/>
      <c r="MDF656" s="68"/>
      <c r="MDG656" s="68"/>
      <c r="MDH656" s="68"/>
      <c r="MDI656" s="68"/>
      <c r="MDJ656" s="68"/>
      <c r="MDK656" s="68"/>
      <c r="MDL656" s="68"/>
      <c r="MDM656" s="68"/>
      <c r="MDN656" s="68"/>
      <c r="MDO656" s="68"/>
      <c r="MDP656" s="68"/>
      <c r="MDQ656" s="68"/>
      <c r="MDR656" s="68"/>
      <c r="MDS656" s="68"/>
      <c r="MDT656" s="68"/>
      <c r="MDU656" s="68"/>
      <c r="MDV656" s="68"/>
      <c r="MDW656" s="68"/>
      <c r="MDX656" s="68"/>
      <c r="MDY656" s="68"/>
      <c r="MDZ656" s="68"/>
      <c r="MEA656" s="68"/>
      <c r="MEB656" s="68"/>
      <c r="MEC656" s="68"/>
      <c r="MED656" s="68"/>
      <c r="MEE656" s="68"/>
      <c r="MEF656" s="68"/>
      <c r="MEG656" s="68"/>
      <c r="MEH656" s="68"/>
      <c r="MEI656" s="68"/>
      <c r="MEJ656" s="68"/>
      <c r="MEK656" s="68"/>
      <c r="MEL656" s="68"/>
      <c r="MEM656" s="68"/>
      <c r="MEN656" s="68"/>
      <c r="MEO656" s="68"/>
      <c r="MEP656" s="68"/>
      <c r="MEQ656" s="68"/>
      <c r="MER656" s="68"/>
      <c r="MES656" s="68"/>
      <c r="MET656" s="68"/>
      <c r="MEU656" s="68"/>
      <c r="MEV656" s="68"/>
      <c r="MEW656" s="68"/>
      <c r="MEX656" s="68"/>
      <c r="MEY656" s="68"/>
      <c r="MEZ656" s="68"/>
      <c r="MFA656" s="68"/>
      <c r="MFB656" s="68"/>
      <c r="MFC656" s="68"/>
      <c r="MFD656" s="68"/>
      <c r="MFE656" s="68"/>
      <c r="MFF656" s="68"/>
      <c r="MFG656" s="68"/>
      <c r="MFH656" s="68"/>
      <c r="MFI656" s="68"/>
      <c r="MFJ656" s="68"/>
      <c r="MFK656" s="68"/>
      <c r="MFL656" s="68"/>
      <c r="MFM656" s="68"/>
      <c r="MFN656" s="68"/>
      <c r="MFO656" s="68"/>
      <c r="MFP656" s="68"/>
      <c r="MFQ656" s="68"/>
      <c r="MFR656" s="68"/>
      <c r="MFS656" s="68"/>
      <c r="MFT656" s="68"/>
      <c r="MFU656" s="68"/>
      <c r="MFV656" s="68"/>
      <c r="MFW656" s="68"/>
      <c r="MFX656" s="68"/>
      <c r="MFY656" s="68"/>
      <c r="MFZ656" s="68"/>
      <c r="MGA656" s="68"/>
      <c r="MGB656" s="68"/>
      <c r="MGC656" s="68"/>
      <c r="MGD656" s="68"/>
      <c r="MGE656" s="68"/>
      <c r="MGF656" s="68"/>
      <c r="MGG656" s="68"/>
      <c r="MGH656" s="68"/>
      <c r="MGI656" s="68"/>
      <c r="MGJ656" s="68"/>
      <c r="MGK656" s="68"/>
      <c r="MGL656" s="68"/>
      <c r="MGM656" s="68"/>
      <c r="MGN656" s="68"/>
      <c r="MGO656" s="68"/>
      <c r="MGP656" s="68"/>
      <c r="MGQ656" s="68"/>
      <c r="MGR656" s="68"/>
      <c r="MGS656" s="68"/>
      <c r="MGT656" s="68"/>
      <c r="MGU656" s="68"/>
      <c r="MGV656" s="68"/>
      <c r="MGW656" s="68"/>
      <c r="MGX656" s="68"/>
      <c r="MGY656" s="68"/>
      <c r="MGZ656" s="68"/>
      <c r="MHA656" s="68"/>
      <c r="MHB656" s="68"/>
      <c r="MHC656" s="68"/>
      <c r="MHD656" s="68"/>
      <c r="MHE656" s="68"/>
      <c r="MHF656" s="68"/>
      <c r="MHG656" s="68"/>
      <c r="MHH656" s="68"/>
      <c r="MHI656" s="68"/>
      <c r="MHJ656" s="68"/>
      <c r="MHK656" s="68"/>
      <c r="MHL656" s="68"/>
      <c r="MHM656" s="68"/>
      <c r="MHN656" s="68"/>
      <c r="MHO656" s="68"/>
      <c r="MHP656" s="68"/>
      <c r="MHQ656" s="68"/>
      <c r="MHR656" s="68"/>
      <c r="MHS656" s="68"/>
      <c r="MHT656" s="68"/>
      <c r="MHU656" s="68"/>
      <c r="MHV656" s="68"/>
      <c r="MHW656" s="68"/>
      <c r="MHX656" s="68"/>
      <c r="MHY656" s="68"/>
      <c r="MHZ656" s="68"/>
      <c r="MIA656" s="68"/>
      <c r="MIB656" s="68"/>
      <c r="MIC656" s="68"/>
      <c r="MID656" s="68"/>
      <c r="MIE656" s="68"/>
      <c r="MIF656" s="68"/>
      <c r="MIG656" s="68"/>
      <c r="MIH656" s="68"/>
      <c r="MII656" s="68"/>
      <c r="MIJ656" s="68"/>
      <c r="MIK656" s="68"/>
      <c r="MIL656" s="68"/>
      <c r="MIM656" s="68"/>
      <c r="MIN656" s="68"/>
      <c r="MIO656" s="68"/>
      <c r="MIP656" s="68"/>
      <c r="MIQ656" s="68"/>
      <c r="MIR656" s="68"/>
      <c r="MIS656" s="68"/>
      <c r="MIT656" s="68"/>
      <c r="MIU656" s="68"/>
      <c r="MIV656" s="68"/>
      <c r="MIW656" s="68"/>
      <c r="MIX656" s="68"/>
      <c r="MIY656" s="68"/>
      <c r="MIZ656" s="68"/>
      <c r="MJA656" s="68"/>
      <c r="MJB656" s="68"/>
      <c r="MJC656" s="68"/>
      <c r="MJD656" s="68"/>
      <c r="MJE656" s="68"/>
      <c r="MJF656" s="68"/>
      <c r="MJG656" s="68"/>
      <c r="MJH656" s="68"/>
      <c r="MJI656" s="68"/>
      <c r="MJJ656" s="68"/>
      <c r="MJK656" s="68"/>
      <c r="MJL656" s="68"/>
      <c r="MJM656" s="68"/>
      <c r="MJN656" s="68"/>
      <c r="MJO656" s="68"/>
      <c r="MJP656" s="68"/>
      <c r="MJQ656" s="68"/>
      <c r="MJR656" s="68"/>
      <c r="MJS656" s="68"/>
      <c r="MJT656" s="68"/>
      <c r="MJU656" s="68"/>
      <c r="MJV656" s="68"/>
      <c r="MJW656" s="68"/>
      <c r="MJX656" s="68"/>
      <c r="MJY656" s="68"/>
      <c r="MJZ656" s="68"/>
      <c r="MKA656" s="68"/>
      <c r="MKB656" s="68"/>
      <c r="MKC656" s="68"/>
      <c r="MKD656" s="68"/>
      <c r="MKE656" s="68"/>
      <c r="MKF656" s="68"/>
      <c r="MKG656" s="68"/>
      <c r="MKH656" s="68"/>
      <c r="MKI656" s="68"/>
      <c r="MKJ656" s="68"/>
      <c r="MKK656" s="68"/>
      <c r="MKL656" s="68"/>
      <c r="MKM656" s="68"/>
      <c r="MKN656" s="68"/>
      <c r="MKO656" s="68"/>
      <c r="MKP656" s="68"/>
      <c r="MKQ656" s="68"/>
      <c r="MKR656" s="68"/>
      <c r="MKS656" s="68"/>
      <c r="MKT656" s="68"/>
      <c r="MKU656" s="68"/>
      <c r="MKV656" s="68"/>
      <c r="MKW656" s="68"/>
      <c r="MKX656" s="68"/>
      <c r="MKY656" s="68"/>
      <c r="MKZ656" s="68"/>
      <c r="MLA656" s="68"/>
      <c r="MLB656" s="68"/>
      <c r="MLC656" s="68"/>
      <c r="MLD656" s="68"/>
      <c r="MLE656" s="68"/>
      <c r="MLF656" s="68"/>
      <c r="MLG656" s="68"/>
      <c r="MLH656" s="68"/>
      <c r="MLI656" s="68"/>
      <c r="MLJ656" s="68"/>
      <c r="MLK656" s="68"/>
      <c r="MLL656" s="68"/>
      <c r="MLM656" s="68"/>
      <c r="MLN656" s="68"/>
      <c r="MLO656" s="68"/>
      <c r="MLP656" s="68"/>
      <c r="MLQ656" s="68"/>
      <c r="MLR656" s="68"/>
      <c r="MLS656" s="68"/>
      <c r="MLT656" s="68"/>
      <c r="MLU656" s="68"/>
      <c r="MLV656" s="68"/>
      <c r="MLW656" s="68"/>
      <c r="MLX656" s="68"/>
      <c r="MLY656" s="68"/>
      <c r="MLZ656" s="68"/>
      <c r="MMA656" s="68"/>
      <c r="MMB656" s="68"/>
      <c r="MMC656" s="68"/>
      <c r="MMD656" s="68"/>
      <c r="MME656" s="68"/>
      <c r="MMF656" s="68"/>
      <c r="MMG656" s="68"/>
      <c r="MMH656" s="68"/>
      <c r="MMI656" s="68"/>
      <c r="MMJ656" s="68"/>
      <c r="MMK656" s="68"/>
      <c r="MML656" s="68"/>
      <c r="MMM656" s="68"/>
      <c r="MMN656" s="68"/>
      <c r="MMO656" s="68"/>
      <c r="MMP656" s="68"/>
      <c r="MMQ656" s="68"/>
      <c r="MMR656" s="68"/>
      <c r="MMS656" s="68"/>
      <c r="MMT656" s="68"/>
      <c r="MMU656" s="68"/>
      <c r="MMV656" s="68"/>
      <c r="MMW656" s="68"/>
      <c r="MMX656" s="68"/>
      <c r="MMY656" s="68"/>
      <c r="MMZ656" s="68"/>
      <c r="MNA656" s="68"/>
      <c r="MNB656" s="68"/>
      <c r="MNC656" s="68"/>
      <c r="MND656" s="68"/>
      <c r="MNE656" s="68"/>
      <c r="MNF656" s="68"/>
      <c r="MNG656" s="68"/>
      <c r="MNH656" s="68"/>
      <c r="MNI656" s="68"/>
      <c r="MNJ656" s="68"/>
      <c r="MNK656" s="68"/>
      <c r="MNL656" s="68"/>
      <c r="MNM656" s="68"/>
      <c r="MNN656" s="68"/>
      <c r="MNO656" s="68"/>
      <c r="MNP656" s="68"/>
      <c r="MNQ656" s="68"/>
      <c r="MNR656" s="68"/>
      <c r="MNS656" s="68"/>
      <c r="MNT656" s="68"/>
      <c r="MNU656" s="68"/>
      <c r="MNV656" s="68"/>
      <c r="MNW656" s="68"/>
      <c r="MNX656" s="68"/>
      <c r="MNY656" s="68"/>
      <c r="MNZ656" s="68"/>
      <c r="MOA656" s="68"/>
      <c r="MOB656" s="68"/>
      <c r="MOC656" s="68"/>
      <c r="MOD656" s="68"/>
      <c r="MOE656" s="68"/>
      <c r="MOF656" s="68"/>
      <c r="MOG656" s="68"/>
      <c r="MOH656" s="68"/>
      <c r="MOI656" s="68"/>
      <c r="MOJ656" s="68"/>
      <c r="MOK656" s="68"/>
      <c r="MOL656" s="68"/>
      <c r="MOM656" s="68"/>
      <c r="MON656" s="68"/>
      <c r="MOO656" s="68"/>
      <c r="MOP656" s="68"/>
      <c r="MOQ656" s="68"/>
      <c r="MOR656" s="68"/>
      <c r="MOS656" s="68"/>
      <c r="MOT656" s="68"/>
      <c r="MOU656" s="68"/>
      <c r="MOV656" s="68"/>
      <c r="MOW656" s="68"/>
      <c r="MOX656" s="68"/>
      <c r="MOY656" s="68"/>
      <c r="MOZ656" s="68"/>
      <c r="MPA656" s="68"/>
      <c r="MPB656" s="68"/>
      <c r="MPC656" s="68"/>
      <c r="MPD656" s="68"/>
      <c r="MPE656" s="68"/>
      <c r="MPF656" s="68"/>
      <c r="MPG656" s="68"/>
      <c r="MPH656" s="68"/>
      <c r="MPI656" s="68"/>
      <c r="MPJ656" s="68"/>
      <c r="MPK656" s="68"/>
      <c r="MPL656" s="68"/>
      <c r="MPM656" s="68"/>
      <c r="MPN656" s="68"/>
      <c r="MPO656" s="68"/>
      <c r="MPP656" s="68"/>
      <c r="MPQ656" s="68"/>
      <c r="MPR656" s="68"/>
      <c r="MPS656" s="68"/>
      <c r="MPT656" s="68"/>
      <c r="MPU656" s="68"/>
      <c r="MPV656" s="68"/>
      <c r="MPW656" s="68"/>
      <c r="MPX656" s="68"/>
      <c r="MPY656" s="68"/>
      <c r="MPZ656" s="68"/>
      <c r="MQA656" s="68"/>
      <c r="MQB656" s="68"/>
      <c r="MQC656" s="68"/>
      <c r="MQD656" s="68"/>
      <c r="MQE656" s="68"/>
      <c r="MQF656" s="68"/>
      <c r="MQG656" s="68"/>
      <c r="MQH656" s="68"/>
      <c r="MQI656" s="68"/>
      <c r="MQJ656" s="68"/>
      <c r="MQK656" s="68"/>
      <c r="MQL656" s="68"/>
      <c r="MQM656" s="68"/>
      <c r="MQN656" s="68"/>
      <c r="MQO656" s="68"/>
      <c r="MQP656" s="68"/>
      <c r="MQQ656" s="68"/>
      <c r="MQR656" s="68"/>
      <c r="MQS656" s="68"/>
      <c r="MQT656" s="68"/>
      <c r="MQU656" s="68"/>
      <c r="MQV656" s="68"/>
      <c r="MQW656" s="68"/>
      <c r="MQX656" s="68"/>
      <c r="MQY656" s="68"/>
      <c r="MQZ656" s="68"/>
      <c r="MRA656" s="68"/>
      <c r="MRB656" s="68"/>
      <c r="MRC656" s="68"/>
      <c r="MRD656" s="68"/>
      <c r="MRE656" s="68"/>
      <c r="MRF656" s="68"/>
      <c r="MRG656" s="68"/>
      <c r="MRH656" s="68"/>
      <c r="MRI656" s="68"/>
      <c r="MRJ656" s="68"/>
      <c r="MRK656" s="68"/>
      <c r="MRL656" s="68"/>
      <c r="MRM656" s="68"/>
      <c r="MRN656" s="68"/>
      <c r="MRO656" s="68"/>
      <c r="MRP656" s="68"/>
      <c r="MRQ656" s="68"/>
      <c r="MRR656" s="68"/>
      <c r="MRS656" s="68"/>
      <c r="MRT656" s="68"/>
      <c r="MRU656" s="68"/>
      <c r="MRV656" s="68"/>
      <c r="MRW656" s="68"/>
      <c r="MRX656" s="68"/>
      <c r="MRY656" s="68"/>
      <c r="MRZ656" s="68"/>
      <c r="MSA656" s="68"/>
      <c r="MSB656" s="68"/>
      <c r="MSC656" s="68"/>
      <c r="MSD656" s="68"/>
      <c r="MSE656" s="68"/>
      <c r="MSF656" s="68"/>
      <c r="MSG656" s="68"/>
      <c r="MSH656" s="68"/>
      <c r="MSI656" s="68"/>
      <c r="MSJ656" s="68"/>
      <c r="MSK656" s="68"/>
      <c r="MSL656" s="68"/>
      <c r="MSM656" s="68"/>
      <c r="MSN656" s="68"/>
      <c r="MSO656" s="68"/>
      <c r="MSP656" s="68"/>
      <c r="MSQ656" s="68"/>
      <c r="MSR656" s="68"/>
      <c r="MSS656" s="68"/>
      <c r="MST656" s="68"/>
      <c r="MSU656" s="68"/>
      <c r="MSV656" s="68"/>
      <c r="MSW656" s="68"/>
      <c r="MSX656" s="68"/>
      <c r="MSY656" s="68"/>
      <c r="MSZ656" s="68"/>
      <c r="MTA656" s="68"/>
      <c r="MTB656" s="68"/>
      <c r="MTC656" s="68"/>
      <c r="MTD656" s="68"/>
      <c r="MTE656" s="68"/>
      <c r="MTF656" s="68"/>
      <c r="MTG656" s="68"/>
      <c r="MTH656" s="68"/>
      <c r="MTI656" s="68"/>
      <c r="MTJ656" s="68"/>
      <c r="MTK656" s="68"/>
      <c r="MTL656" s="68"/>
      <c r="MTM656" s="68"/>
      <c r="MTN656" s="68"/>
      <c r="MTO656" s="68"/>
      <c r="MTP656" s="68"/>
      <c r="MTQ656" s="68"/>
      <c r="MTR656" s="68"/>
      <c r="MTS656" s="68"/>
      <c r="MTT656" s="68"/>
      <c r="MTU656" s="68"/>
      <c r="MTV656" s="68"/>
      <c r="MTW656" s="68"/>
      <c r="MTX656" s="68"/>
      <c r="MTY656" s="68"/>
      <c r="MTZ656" s="68"/>
      <c r="MUA656" s="68"/>
      <c r="MUB656" s="68"/>
      <c r="MUC656" s="68"/>
      <c r="MUD656" s="68"/>
      <c r="MUE656" s="68"/>
      <c r="MUF656" s="68"/>
      <c r="MUG656" s="68"/>
      <c r="MUH656" s="68"/>
      <c r="MUI656" s="68"/>
      <c r="MUJ656" s="68"/>
      <c r="MUK656" s="68"/>
      <c r="MUL656" s="68"/>
      <c r="MUM656" s="68"/>
      <c r="MUN656" s="68"/>
      <c r="MUO656" s="68"/>
      <c r="MUP656" s="68"/>
      <c r="MUQ656" s="68"/>
      <c r="MUR656" s="68"/>
      <c r="MUS656" s="68"/>
      <c r="MUT656" s="68"/>
      <c r="MUU656" s="68"/>
      <c r="MUV656" s="68"/>
      <c r="MUW656" s="68"/>
      <c r="MUX656" s="68"/>
      <c r="MUY656" s="68"/>
      <c r="MUZ656" s="68"/>
      <c r="MVA656" s="68"/>
      <c r="MVB656" s="68"/>
      <c r="MVC656" s="68"/>
      <c r="MVD656" s="68"/>
      <c r="MVE656" s="68"/>
      <c r="MVF656" s="68"/>
      <c r="MVG656" s="68"/>
      <c r="MVH656" s="68"/>
      <c r="MVI656" s="68"/>
      <c r="MVJ656" s="68"/>
      <c r="MVK656" s="68"/>
      <c r="MVL656" s="68"/>
      <c r="MVM656" s="68"/>
      <c r="MVN656" s="68"/>
      <c r="MVO656" s="68"/>
      <c r="MVP656" s="68"/>
      <c r="MVQ656" s="68"/>
      <c r="MVR656" s="68"/>
      <c r="MVS656" s="68"/>
      <c r="MVT656" s="68"/>
      <c r="MVU656" s="68"/>
      <c r="MVV656" s="68"/>
      <c r="MVW656" s="68"/>
      <c r="MVX656" s="68"/>
      <c r="MVY656" s="68"/>
      <c r="MVZ656" s="68"/>
      <c r="MWA656" s="68"/>
      <c r="MWB656" s="68"/>
      <c r="MWC656" s="68"/>
      <c r="MWD656" s="68"/>
      <c r="MWE656" s="68"/>
      <c r="MWF656" s="68"/>
      <c r="MWG656" s="68"/>
      <c r="MWH656" s="68"/>
      <c r="MWI656" s="68"/>
      <c r="MWJ656" s="68"/>
      <c r="MWK656" s="68"/>
      <c r="MWL656" s="68"/>
      <c r="MWM656" s="68"/>
      <c r="MWN656" s="68"/>
      <c r="MWO656" s="68"/>
      <c r="MWP656" s="68"/>
      <c r="MWQ656" s="68"/>
      <c r="MWR656" s="68"/>
      <c r="MWS656" s="68"/>
      <c r="MWT656" s="68"/>
      <c r="MWU656" s="68"/>
      <c r="MWV656" s="68"/>
      <c r="MWW656" s="68"/>
      <c r="MWX656" s="68"/>
      <c r="MWY656" s="68"/>
      <c r="MWZ656" s="68"/>
      <c r="MXA656" s="68"/>
      <c r="MXB656" s="68"/>
      <c r="MXC656" s="68"/>
      <c r="MXD656" s="68"/>
      <c r="MXE656" s="68"/>
      <c r="MXF656" s="68"/>
      <c r="MXG656" s="68"/>
      <c r="MXH656" s="68"/>
      <c r="MXI656" s="68"/>
      <c r="MXJ656" s="68"/>
      <c r="MXK656" s="68"/>
      <c r="MXL656" s="68"/>
      <c r="MXM656" s="68"/>
      <c r="MXN656" s="68"/>
      <c r="MXO656" s="68"/>
      <c r="MXP656" s="68"/>
      <c r="MXQ656" s="68"/>
      <c r="MXR656" s="68"/>
      <c r="MXS656" s="68"/>
      <c r="MXT656" s="68"/>
      <c r="MXU656" s="68"/>
      <c r="MXV656" s="68"/>
      <c r="MXW656" s="68"/>
      <c r="MXX656" s="68"/>
      <c r="MXY656" s="68"/>
      <c r="MXZ656" s="68"/>
      <c r="MYA656" s="68"/>
      <c r="MYB656" s="68"/>
      <c r="MYC656" s="68"/>
      <c r="MYD656" s="68"/>
      <c r="MYE656" s="68"/>
      <c r="MYF656" s="68"/>
      <c r="MYG656" s="68"/>
      <c r="MYH656" s="68"/>
      <c r="MYI656" s="68"/>
      <c r="MYJ656" s="68"/>
      <c r="MYK656" s="68"/>
      <c r="MYL656" s="68"/>
      <c r="MYM656" s="68"/>
      <c r="MYN656" s="68"/>
      <c r="MYO656" s="68"/>
      <c r="MYP656" s="68"/>
      <c r="MYQ656" s="68"/>
      <c r="MYR656" s="68"/>
      <c r="MYS656" s="68"/>
      <c r="MYT656" s="68"/>
      <c r="MYU656" s="68"/>
      <c r="MYV656" s="68"/>
      <c r="MYW656" s="68"/>
      <c r="MYX656" s="68"/>
      <c r="MYY656" s="68"/>
      <c r="MYZ656" s="68"/>
      <c r="MZA656" s="68"/>
      <c r="MZB656" s="68"/>
      <c r="MZC656" s="68"/>
      <c r="MZD656" s="68"/>
      <c r="MZE656" s="68"/>
      <c r="MZF656" s="68"/>
      <c r="MZG656" s="68"/>
      <c r="MZH656" s="68"/>
      <c r="MZI656" s="68"/>
      <c r="MZJ656" s="68"/>
      <c r="MZK656" s="68"/>
      <c r="MZL656" s="68"/>
      <c r="MZM656" s="68"/>
      <c r="MZN656" s="68"/>
      <c r="MZO656" s="68"/>
      <c r="MZP656" s="68"/>
      <c r="MZQ656" s="68"/>
      <c r="MZR656" s="68"/>
      <c r="MZS656" s="68"/>
      <c r="MZT656" s="68"/>
      <c r="MZU656" s="68"/>
      <c r="MZV656" s="68"/>
      <c r="MZW656" s="68"/>
      <c r="MZX656" s="68"/>
      <c r="MZY656" s="68"/>
      <c r="MZZ656" s="68"/>
      <c r="NAA656" s="68"/>
      <c r="NAB656" s="68"/>
      <c r="NAC656" s="68"/>
      <c r="NAD656" s="68"/>
      <c r="NAE656" s="68"/>
      <c r="NAF656" s="68"/>
      <c r="NAG656" s="68"/>
      <c r="NAH656" s="68"/>
      <c r="NAI656" s="68"/>
      <c r="NAJ656" s="68"/>
      <c r="NAK656" s="68"/>
      <c r="NAL656" s="68"/>
      <c r="NAM656" s="68"/>
      <c r="NAN656" s="68"/>
      <c r="NAO656" s="68"/>
      <c r="NAP656" s="68"/>
      <c r="NAQ656" s="68"/>
      <c r="NAR656" s="68"/>
      <c r="NAS656" s="68"/>
      <c r="NAT656" s="68"/>
      <c r="NAU656" s="68"/>
      <c r="NAV656" s="68"/>
      <c r="NAW656" s="68"/>
      <c r="NAX656" s="68"/>
      <c r="NAY656" s="68"/>
      <c r="NAZ656" s="68"/>
      <c r="NBA656" s="68"/>
      <c r="NBB656" s="68"/>
      <c r="NBC656" s="68"/>
      <c r="NBD656" s="68"/>
      <c r="NBE656" s="68"/>
      <c r="NBF656" s="68"/>
      <c r="NBG656" s="68"/>
      <c r="NBH656" s="68"/>
      <c r="NBI656" s="68"/>
      <c r="NBJ656" s="68"/>
      <c r="NBK656" s="68"/>
      <c r="NBL656" s="68"/>
      <c r="NBM656" s="68"/>
      <c r="NBN656" s="68"/>
      <c r="NBO656" s="68"/>
      <c r="NBP656" s="68"/>
      <c r="NBQ656" s="68"/>
      <c r="NBR656" s="68"/>
      <c r="NBS656" s="68"/>
      <c r="NBT656" s="68"/>
      <c r="NBU656" s="68"/>
      <c r="NBV656" s="68"/>
      <c r="NBW656" s="68"/>
      <c r="NBX656" s="68"/>
      <c r="NBY656" s="68"/>
      <c r="NBZ656" s="68"/>
      <c r="NCA656" s="68"/>
      <c r="NCB656" s="68"/>
      <c r="NCC656" s="68"/>
      <c r="NCD656" s="68"/>
      <c r="NCE656" s="68"/>
      <c r="NCF656" s="68"/>
      <c r="NCG656" s="68"/>
      <c r="NCH656" s="68"/>
      <c r="NCI656" s="68"/>
      <c r="NCJ656" s="68"/>
      <c r="NCK656" s="68"/>
      <c r="NCL656" s="68"/>
      <c r="NCM656" s="68"/>
      <c r="NCN656" s="68"/>
      <c r="NCO656" s="68"/>
      <c r="NCP656" s="68"/>
      <c r="NCQ656" s="68"/>
      <c r="NCR656" s="68"/>
      <c r="NCS656" s="68"/>
      <c r="NCT656" s="68"/>
      <c r="NCU656" s="68"/>
      <c r="NCV656" s="68"/>
      <c r="NCW656" s="68"/>
      <c r="NCX656" s="68"/>
      <c r="NCY656" s="68"/>
      <c r="NCZ656" s="68"/>
      <c r="NDA656" s="68"/>
      <c r="NDB656" s="68"/>
      <c r="NDC656" s="68"/>
      <c r="NDD656" s="68"/>
      <c r="NDE656" s="68"/>
      <c r="NDF656" s="68"/>
      <c r="NDG656" s="68"/>
      <c r="NDH656" s="68"/>
      <c r="NDI656" s="68"/>
      <c r="NDJ656" s="68"/>
      <c r="NDK656" s="68"/>
      <c r="NDL656" s="68"/>
      <c r="NDM656" s="68"/>
      <c r="NDN656" s="68"/>
      <c r="NDO656" s="68"/>
      <c r="NDP656" s="68"/>
      <c r="NDQ656" s="68"/>
      <c r="NDR656" s="68"/>
      <c r="NDS656" s="68"/>
      <c r="NDT656" s="68"/>
      <c r="NDU656" s="68"/>
      <c r="NDV656" s="68"/>
      <c r="NDW656" s="68"/>
      <c r="NDX656" s="68"/>
      <c r="NDY656" s="68"/>
      <c r="NDZ656" s="68"/>
      <c r="NEA656" s="68"/>
      <c r="NEB656" s="68"/>
      <c r="NEC656" s="68"/>
      <c r="NED656" s="68"/>
      <c r="NEE656" s="68"/>
      <c r="NEF656" s="68"/>
      <c r="NEG656" s="68"/>
      <c r="NEH656" s="68"/>
      <c r="NEI656" s="68"/>
      <c r="NEJ656" s="68"/>
      <c r="NEK656" s="68"/>
      <c r="NEL656" s="68"/>
      <c r="NEM656" s="68"/>
      <c r="NEN656" s="68"/>
      <c r="NEO656" s="68"/>
      <c r="NEP656" s="68"/>
      <c r="NEQ656" s="68"/>
      <c r="NER656" s="68"/>
      <c r="NES656" s="68"/>
      <c r="NET656" s="68"/>
      <c r="NEU656" s="68"/>
      <c r="NEV656" s="68"/>
      <c r="NEW656" s="68"/>
      <c r="NEX656" s="68"/>
      <c r="NEY656" s="68"/>
      <c r="NEZ656" s="68"/>
      <c r="NFA656" s="68"/>
      <c r="NFB656" s="68"/>
      <c r="NFC656" s="68"/>
      <c r="NFD656" s="68"/>
      <c r="NFE656" s="68"/>
      <c r="NFF656" s="68"/>
      <c r="NFG656" s="68"/>
      <c r="NFH656" s="68"/>
      <c r="NFI656" s="68"/>
      <c r="NFJ656" s="68"/>
      <c r="NFK656" s="68"/>
      <c r="NFL656" s="68"/>
      <c r="NFM656" s="68"/>
      <c r="NFN656" s="68"/>
      <c r="NFO656" s="68"/>
      <c r="NFP656" s="68"/>
      <c r="NFQ656" s="68"/>
      <c r="NFR656" s="68"/>
      <c r="NFS656" s="68"/>
      <c r="NFT656" s="68"/>
      <c r="NFU656" s="68"/>
      <c r="NFV656" s="68"/>
      <c r="NFW656" s="68"/>
      <c r="NFX656" s="68"/>
      <c r="NFY656" s="68"/>
      <c r="NFZ656" s="68"/>
      <c r="NGA656" s="68"/>
      <c r="NGB656" s="68"/>
      <c r="NGC656" s="68"/>
      <c r="NGD656" s="68"/>
      <c r="NGE656" s="68"/>
      <c r="NGF656" s="68"/>
      <c r="NGG656" s="68"/>
      <c r="NGH656" s="68"/>
      <c r="NGI656" s="68"/>
      <c r="NGJ656" s="68"/>
      <c r="NGK656" s="68"/>
      <c r="NGL656" s="68"/>
      <c r="NGM656" s="68"/>
      <c r="NGN656" s="68"/>
      <c r="NGO656" s="68"/>
      <c r="NGP656" s="68"/>
      <c r="NGQ656" s="68"/>
      <c r="NGR656" s="68"/>
      <c r="NGS656" s="68"/>
      <c r="NGT656" s="68"/>
      <c r="NGU656" s="68"/>
      <c r="NGV656" s="68"/>
      <c r="NGW656" s="68"/>
      <c r="NGX656" s="68"/>
      <c r="NGY656" s="68"/>
      <c r="NGZ656" s="68"/>
      <c r="NHA656" s="68"/>
      <c r="NHB656" s="68"/>
      <c r="NHC656" s="68"/>
      <c r="NHD656" s="68"/>
      <c r="NHE656" s="68"/>
      <c r="NHF656" s="68"/>
      <c r="NHG656" s="68"/>
      <c r="NHH656" s="68"/>
      <c r="NHI656" s="68"/>
      <c r="NHJ656" s="68"/>
      <c r="NHK656" s="68"/>
      <c r="NHL656" s="68"/>
      <c r="NHM656" s="68"/>
      <c r="NHN656" s="68"/>
      <c r="NHO656" s="68"/>
      <c r="NHP656" s="68"/>
      <c r="NHQ656" s="68"/>
      <c r="NHR656" s="68"/>
      <c r="NHS656" s="68"/>
      <c r="NHT656" s="68"/>
      <c r="NHU656" s="68"/>
      <c r="NHV656" s="68"/>
      <c r="NHW656" s="68"/>
      <c r="NHX656" s="68"/>
      <c r="NHY656" s="68"/>
      <c r="NHZ656" s="68"/>
      <c r="NIA656" s="68"/>
      <c r="NIB656" s="68"/>
      <c r="NIC656" s="68"/>
      <c r="NID656" s="68"/>
      <c r="NIE656" s="68"/>
      <c r="NIF656" s="68"/>
      <c r="NIG656" s="68"/>
      <c r="NIH656" s="68"/>
      <c r="NII656" s="68"/>
      <c r="NIJ656" s="68"/>
      <c r="NIK656" s="68"/>
      <c r="NIL656" s="68"/>
      <c r="NIM656" s="68"/>
      <c r="NIN656" s="68"/>
      <c r="NIO656" s="68"/>
      <c r="NIP656" s="68"/>
      <c r="NIQ656" s="68"/>
      <c r="NIR656" s="68"/>
      <c r="NIS656" s="68"/>
      <c r="NIT656" s="68"/>
      <c r="NIU656" s="68"/>
      <c r="NIV656" s="68"/>
      <c r="NIW656" s="68"/>
      <c r="NIX656" s="68"/>
      <c r="NIY656" s="68"/>
      <c r="NIZ656" s="68"/>
      <c r="NJA656" s="68"/>
      <c r="NJB656" s="68"/>
      <c r="NJC656" s="68"/>
      <c r="NJD656" s="68"/>
      <c r="NJE656" s="68"/>
      <c r="NJF656" s="68"/>
      <c r="NJG656" s="68"/>
      <c r="NJH656" s="68"/>
      <c r="NJI656" s="68"/>
      <c r="NJJ656" s="68"/>
      <c r="NJK656" s="68"/>
      <c r="NJL656" s="68"/>
      <c r="NJM656" s="68"/>
      <c r="NJN656" s="68"/>
      <c r="NJO656" s="68"/>
      <c r="NJP656" s="68"/>
      <c r="NJQ656" s="68"/>
      <c r="NJR656" s="68"/>
      <c r="NJS656" s="68"/>
      <c r="NJT656" s="68"/>
      <c r="NJU656" s="68"/>
      <c r="NJV656" s="68"/>
      <c r="NJW656" s="68"/>
      <c r="NJX656" s="68"/>
      <c r="NJY656" s="68"/>
      <c r="NJZ656" s="68"/>
      <c r="NKA656" s="68"/>
      <c r="NKB656" s="68"/>
      <c r="NKC656" s="68"/>
      <c r="NKD656" s="68"/>
      <c r="NKE656" s="68"/>
      <c r="NKF656" s="68"/>
      <c r="NKG656" s="68"/>
      <c r="NKH656" s="68"/>
      <c r="NKI656" s="68"/>
      <c r="NKJ656" s="68"/>
      <c r="NKK656" s="68"/>
      <c r="NKL656" s="68"/>
      <c r="NKM656" s="68"/>
      <c r="NKN656" s="68"/>
      <c r="NKO656" s="68"/>
      <c r="NKP656" s="68"/>
      <c r="NKQ656" s="68"/>
      <c r="NKR656" s="68"/>
      <c r="NKS656" s="68"/>
      <c r="NKT656" s="68"/>
      <c r="NKU656" s="68"/>
      <c r="NKV656" s="68"/>
      <c r="NKW656" s="68"/>
      <c r="NKX656" s="68"/>
      <c r="NKY656" s="68"/>
      <c r="NKZ656" s="68"/>
      <c r="NLA656" s="68"/>
      <c r="NLB656" s="68"/>
      <c r="NLC656" s="68"/>
      <c r="NLD656" s="68"/>
      <c r="NLE656" s="68"/>
      <c r="NLF656" s="68"/>
      <c r="NLG656" s="68"/>
      <c r="NLH656" s="68"/>
      <c r="NLI656" s="68"/>
      <c r="NLJ656" s="68"/>
      <c r="NLK656" s="68"/>
      <c r="NLL656" s="68"/>
      <c r="NLM656" s="68"/>
      <c r="NLN656" s="68"/>
      <c r="NLO656" s="68"/>
      <c r="NLP656" s="68"/>
      <c r="NLQ656" s="68"/>
      <c r="NLR656" s="68"/>
      <c r="NLS656" s="68"/>
      <c r="NLT656" s="68"/>
      <c r="NLU656" s="68"/>
      <c r="NLV656" s="68"/>
      <c r="NLW656" s="68"/>
      <c r="NLX656" s="68"/>
      <c r="NLY656" s="68"/>
      <c r="NLZ656" s="68"/>
      <c r="NMA656" s="68"/>
      <c r="NMB656" s="68"/>
      <c r="NMC656" s="68"/>
      <c r="NMD656" s="68"/>
      <c r="NME656" s="68"/>
      <c r="NMF656" s="68"/>
      <c r="NMG656" s="68"/>
      <c r="NMH656" s="68"/>
      <c r="NMI656" s="68"/>
      <c r="NMJ656" s="68"/>
      <c r="NMK656" s="68"/>
      <c r="NML656" s="68"/>
      <c r="NMM656" s="68"/>
      <c r="NMN656" s="68"/>
      <c r="NMO656" s="68"/>
      <c r="NMP656" s="68"/>
      <c r="NMQ656" s="68"/>
      <c r="NMR656" s="68"/>
      <c r="NMS656" s="68"/>
      <c r="NMT656" s="68"/>
      <c r="NMU656" s="68"/>
      <c r="NMV656" s="68"/>
      <c r="NMW656" s="68"/>
      <c r="NMX656" s="68"/>
      <c r="NMY656" s="68"/>
      <c r="NMZ656" s="68"/>
      <c r="NNA656" s="68"/>
      <c r="NNB656" s="68"/>
      <c r="NNC656" s="68"/>
      <c r="NND656" s="68"/>
      <c r="NNE656" s="68"/>
      <c r="NNF656" s="68"/>
      <c r="NNG656" s="68"/>
      <c r="NNH656" s="68"/>
      <c r="NNI656" s="68"/>
      <c r="NNJ656" s="68"/>
      <c r="NNK656" s="68"/>
      <c r="NNL656" s="68"/>
      <c r="NNM656" s="68"/>
      <c r="NNN656" s="68"/>
      <c r="NNO656" s="68"/>
      <c r="NNP656" s="68"/>
      <c r="NNQ656" s="68"/>
      <c r="NNR656" s="68"/>
      <c r="NNS656" s="68"/>
      <c r="NNT656" s="68"/>
      <c r="NNU656" s="68"/>
      <c r="NNV656" s="68"/>
      <c r="NNW656" s="68"/>
      <c r="NNX656" s="68"/>
      <c r="NNY656" s="68"/>
      <c r="NNZ656" s="68"/>
      <c r="NOA656" s="68"/>
      <c r="NOB656" s="68"/>
      <c r="NOC656" s="68"/>
      <c r="NOD656" s="68"/>
      <c r="NOE656" s="68"/>
      <c r="NOF656" s="68"/>
      <c r="NOG656" s="68"/>
      <c r="NOH656" s="68"/>
      <c r="NOI656" s="68"/>
      <c r="NOJ656" s="68"/>
      <c r="NOK656" s="68"/>
      <c r="NOL656" s="68"/>
      <c r="NOM656" s="68"/>
      <c r="NON656" s="68"/>
      <c r="NOO656" s="68"/>
      <c r="NOP656" s="68"/>
      <c r="NOQ656" s="68"/>
      <c r="NOR656" s="68"/>
      <c r="NOS656" s="68"/>
      <c r="NOT656" s="68"/>
      <c r="NOU656" s="68"/>
      <c r="NOV656" s="68"/>
      <c r="NOW656" s="68"/>
      <c r="NOX656" s="68"/>
      <c r="NOY656" s="68"/>
      <c r="NOZ656" s="68"/>
      <c r="NPA656" s="68"/>
      <c r="NPB656" s="68"/>
      <c r="NPC656" s="68"/>
      <c r="NPD656" s="68"/>
      <c r="NPE656" s="68"/>
      <c r="NPF656" s="68"/>
      <c r="NPG656" s="68"/>
      <c r="NPH656" s="68"/>
      <c r="NPI656" s="68"/>
      <c r="NPJ656" s="68"/>
      <c r="NPK656" s="68"/>
      <c r="NPL656" s="68"/>
      <c r="NPM656" s="68"/>
      <c r="NPN656" s="68"/>
      <c r="NPO656" s="68"/>
      <c r="NPP656" s="68"/>
      <c r="NPQ656" s="68"/>
      <c r="NPR656" s="68"/>
      <c r="NPS656" s="68"/>
      <c r="NPT656" s="68"/>
      <c r="NPU656" s="68"/>
      <c r="NPV656" s="68"/>
      <c r="NPW656" s="68"/>
      <c r="NPX656" s="68"/>
      <c r="NPY656" s="68"/>
      <c r="NPZ656" s="68"/>
      <c r="NQA656" s="68"/>
      <c r="NQB656" s="68"/>
      <c r="NQC656" s="68"/>
      <c r="NQD656" s="68"/>
      <c r="NQE656" s="68"/>
      <c r="NQF656" s="68"/>
      <c r="NQG656" s="68"/>
      <c r="NQH656" s="68"/>
      <c r="NQI656" s="68"/>
      <c r="NQJ656" s="68"/>
      <c r="NQK656" s="68"/>
      <c r="NQL656" s="68"/>
      <c r="NQM656" s="68"/>
      <c r="NQN656" s="68"/>
      <c r="NQO656" s="68"/>
      <c r="NQP656" s="68"/>
      <c r="NQQ656" s="68"/>
      <c r="NQR656" s="68"/>
      <c r="NQS656" s="68"/>
      <c r="NQT656" s="68"/>
      <c r="NQU656" s="68"/>
      <c r="NQV656" s="68"/>
      <c r="NQW656" s="68"/>
      <c r="NQX656" s="68"/>
      <c r="NQY656" s="68"/>
      <c r="NQZ656" s="68"/>
      <c r="NRA656" s="68"/>
      <c r="NRB656" s="68"/>
      <c r="NRC656" s="68"/>
      <c r="NRD656" s="68"/>
      <c r="NRE656" s="68"/>
      <c r="NRF656" s="68"/>
      <c r="NRG656" s="68"/>
      <c r="NRH656" s="68"/>
      <c r="NRI656" s="68"/>
      <c r="NRJ656" s="68"/>
      <c r="NRK656" s="68"/>
      <c r="NRL656" s="68"/>
      <c r="NRM656" s="68"/>
      <c r="NRN656" s="68"/>
      <c r="NRO656" s="68"/>
      <c r="NRP656" s="68"/>
      <c r="NRQ656" s="68"/>
      <c r="NRR656" s="68"/>
      <c r="NRS656" s="68"/>
      <c r="NRT656" s="68"/>
      <c r="NRU656" s="68"/>
      <c r="NRV656" s="68"/>
      <c r="NRW656" s="68"/>
      <c r="NRX656" s="68"/>
      <c r="NRY656" s="68"/>
      <c r="NRZ656" s="68"/>
      <c r="NSA656" s="68"/>
      <c r="NSB656" s="68"/>
      <c r="NSC656" s="68"/>
      <c r="NSD656" s="68"/>
      <c r="NSE656" s="68"/>
      <c r="NSF656" s="68"/>
      <c r="NSG656" s="68"/>
      <c r="NSH656" s="68"/>
      <c r="NSI656" s="68"/>
      <c r="NSJ656" s="68"/>
      <c r="NSK656" s="68"/>
      <c r="NSL656" s="68"/>
      <c r="NSM656" s="68"/>
      <c r="NSN656" s="68"/>
      <c r="NSO656" s="68"/>
      <c r="NSP656" s="68"/>
      <c r="NSQ656" s="68"/>
      <c r="NSR656" s="68"/>
      <c r="NSS656" s="68"/>
      <c r="NST656" s="68"/>
      <c r="NSU656" s="68"/>
      <c r="NSV656" s="68"/>
      <c r="NSW656" s="68"/>
      <c r="NSX656" s="68"/>
      <c r="NSY656" s="68"/>
      <c r="NSZ656" s="68"/>
      <c r="NTA656" s="68"/>
      <c r="NTB656" s="68"/>
      <c r="NTC656" s="68"/>
      <c r="NTD656" s="68"/>
      <c r="NTE656" s="68"/>
      <c r="NTF656" s="68"/>
      <c r="NTG656" s="68"/>
      <c r="NTH656" s="68"/>
      <c r="NTI656" s="68"/>
      <c r="NTJ656" s="68"/>
      <c r="NTK656" s="68"/>
      <c r="NTL656" s="68"/>
      <c r="NTM656" s="68"/>
      <c r="NTN656" s="68"/>
      <c r="NTO656" s="68"/>
      <c r="NTP656" s="68"/>
      <c r="NTQ656" s="68"/>
      <c r="NTR656" s="68"/>
      <c r="NTS656" s="68"/>
      <c r="NTT656" s="68"/>
      <c r="NTU656" s="68"/>
      <c r="NTV656" s="68"/>
      <c r="NTW656" s="68"/>
      <c r="NTX656" s="68"/>
      <c r="NTY656" s="68"/>
      <c r="NTZ656" s="68"/>
      <c r="NUA656" s="68"/>
      <c r="NUB656" s="68"/>
      <c r="NUC656" s="68"/>
      <c r="NUD656" s="68"/>
      <c r="NUE656" s="68"/>
      <c r="NUF656" s="68"/>
      <c r="NUG656" s="68"/>
      <c r="NUH656" s="68"/>
      <c r="NUI656" s="68"/>
      <c r="NUJ656" s="68"/>
      <c r="NUK656" s="68"/>
      <c r="NUL656" s="68"/>
      <c r="NUM656" s="68"/>
      <c r="NUN656" s="68"/>
      <c r="NUO656" s="68"/>
      <c r="NUP656" s="68"/>
      <c r="NUQ656" s="68"/>
      <c r="NUR656" s="68"/>
      <c r="NUS656" s="68"/>
      <c r="NUT656" s="68"/>
      <c r="NUU656" s="68"/>
      <c r="NUV656" s="68"/>
      <c r="NUW656" s="68"/>
      <c r="NUX656" s="68"/>
      <c r="NUY656" s="68"/>
      <c r="NUZ656" s="68"/>
      <c r="NVA656" s="68"/>
      <c r="NVB656" s="68"/>
      <c r="NVC656" s="68"/>
      <c r="NVD656" s="68"/>
      <c r="NVE656" s="68"/>
      <c r="NVF656" s="68"/>
      <c r="NVG656" s="68"/>
      <c r="NVH656" s="68"/>
      <c r="NVI656" s="68"/>
      <c r="NVJ656" s="68"/>
      <c r="NVK656" s="68"/>
      <c r="NVL656" s="68"/>
      <c r="NVM656" s="68"/>
      <c r="NVN656" s="68"/>
      <c r="NVO656" s="68"/>
      <c r="NVP656" s="68"/>
      <c r="NVQ656" s="68"/>
      <c r="NVR656" s="68"/>
      <c r="NVS656" s="68"/>
      <c r="NVT656" s="68"/>
      <c r="NVU656" s="68"/>
      <c r="NVV656" s="68"/>
      <c r="NVW656" s="68"/>
      <c r="NVX656" s="68"/>
      <c r="NVY656" s="68"/>
      <c r="NVZ656" s="68"/>
      <c r="NWA656" s="68"/>
      <c r="NWB656" s="68"/>
      <c r="NWC656" s="68"/>
      <c r="NWD656" s="68"/>
      <c r="NWE656" s="68"/>
      <c r="NWF656" s="68"/>
      <c r="NWG656" s="68"/>
      <c r="NWH656" s="68"/>
      <c r="NWI656" s="68"/>
      <c r="NWJ656" s="68"/>
      <c r="NWK656" s="68"/>
      <c r="NWL656" s="68"/>
      <c r="NWM656" s="68"/>
      <c r="NWN656" s="68"/>
      <c r="NWO656" s="68"/>
      <c r="NWP656" s="68"/>
      <c r="NWQ656" s="68"/>
      <c r="NWR656" s="68"/>
      <c r="NWS656" s="68"/>
      <c r="NWT656" s="68"/>
      <c r="NWU656" s="68"/>
      <c r="NWV656" s="68"/>
      <c r="NWW656" s="68"/>
      <c r="NWX656" s="68"/>
      <c r="NWY656" s="68"/>
      <c r="NWZ656" s="68"/>
      <c r="NXA656" s="68"/>
      <c r="NXB656" s="68"/>
      <c r="NXC656" s="68"/>
      <c r="NXD656" s="68"/>
      <c r="NXE656" s="68"/>
      <c r="NXF656" s="68"/>
      <c r="NXG656" s="68"/>
      <c r="NXH656" s="68"/>
      <c r="NXI656" s="68"/>
      <c r="NXJ656" s="68"/>
      <c r="NXK656" s="68"/>
      <c r="NXL656" s="68"/>
      <c r="NXM656" s="68"/>
      <c r="NXN656" s="68"/>
      <c r="NXO656" s="68"/>
      <c r="NXP656" s="68"/>
      <c r="NXQ656" s="68"/>
      <c r="NXR656" s="68"/>
      <c r="NXS656" s="68"/>
      <c r="NXT656" s="68"/>
      <c r="NXU656" s="68"/>
      <c r="NXV656" s="68"/>
      <c r="NXW656" s="68"/>
      <c r="NXX656" s="68"/>
      <c r="NXY656" s="68"/>
      <c r="NXZ656" s="68"/>
      <c r="NYA656" s="68"/>
      <c r="NYB656" s="68"/>
      <c r="NYC656" s="68"/>
      <c r="NYD656" s="68"/>
      <c r="NYE656" s="68"/>
      <c r="NYF656" s="68"/>
      <c r="NYG656" s="68"/>
      <c r="NYH656" s="68"/>
      <c r="NYI656" s="68"/>
      <c r="NYJ656" s="68"/>
      <c r="NYK656" s="68"/>
      <c r="NYL656" s="68"/>
      <c r="NYM656" s="68"/>
      <c r="NYN656" s="68"/>
      <c r="NYO656" s="68"/>
      <c r="NYP656" s="68"/>
      <c r="NYQ656" s="68"/>
      <c r="NYR656" s="68"/>
      <c r="NYS656" s="68"/>
      <c r="NYT656" s="68"/>
      <c r="NYU656" s="68"/>
      <c r="NYV656" s="68"/>
      <c r="NYW656" s="68"/>
      <c r="NYX656" s="68"/>
      <c r="NYY656" s="68"/>
      <c r="NYZ656" s="68"/>
      <c r="NZA656" s="68"/>
      <c r="NZB656" s="68"/>
      <c r="NZC656" s="68"/>
      <c r="NZD656" s="68"/>
      <c r="NZE656" s="68"/>
      <c r="NZF656" s="68"/>
      <c r="NZG656" s="68"/>
      <c r="NZH656" s="68"/>
      <c r="NZI656" s="68"/>
      <c r="NZJ656" s="68"/>
      <c r="NZK656" s="68"/>
      <c r="NZL656" s="68"/>
      <c r="NZM656" s="68"/>
      <c r="NZN656" s="68"/>
      <c r="NZO656" s="68"/>
      <c r="NZP656" s="68"/>
      <c r="NZQ656" s="68"/>
      <c r="NZR656" s="68"/>
      <c r="NZS656" s="68"/>
      <c r="NZT656" s="68"/>
      <c r="NZU656" s="68"/>
      <c r="NZV656" s="68"/>
      <c r="NZW656" s="68"/>
      <c r="NZX656" s="68"/>
      <c r="NZY656" s="68"/>
      <c r="NZZ656" s="68"/>
      <c r="OAA656" s="68"/>
      <c r="OAB656" s="68"/>
      <c r="OAC656" s="68"/>
      <c r="OAD656" s="68"/>
      <c r="OAE656" s="68"/>
      <c r="OAF656" s="68"/>
      <c r="OAG656" s="68"/>
      <c r="OAH656" s="68"/>
      <c r="OAI656" s="68"/>
      <c r="OAJ656" s="68"/>
      <c r="OAK656" s="68"/>
      <c r="OAL656" s="68"/>
      <c r="OAM656" s="68"/>
      <c r="OAN656" s="68"/>
      <c r="OAO656" s="68"/>
      <c r="OAP656" s="68"/>
      <c r="OAQ656" s="68"/>
      <c r="OAR656" s="68"/>
      <c r="OAS656" s="68"/>
      <c r="OAT656" s="68"/>
      <c r="OAU656" s="68"/>
      <c r="OAV656" s="68"/>
      <c r="OAW656" s="68"/>
      <c r="OAX656" s="68"/>
      <c r="OAY656" s="68"/>
      <c r="OAZ656" s="68"/>
      <c r="OBA656" s="68"/>
      <c r="OBB656" s="68"/>
      <c r="OBC656" s="68"/>
      <c r="OBD656" s="68"/>
      <c r="OBE656" s="68"/>
      <c r="OBF656" s="68"/>
      <c r="OBG656" s="68"/>
      <c r="OBH656" s="68"/>
      <c r="OBI656" s="68"/>
      <c r="OBJ656" s="68"/>
      <c r="OBK656" s="68"/>
      <c r="OBL656" s="68"/>
      <c r="OBM656" s="68"/>
      <c r="OBN656" s="68"/>
      <c r="OBO656" s="68"/>
      <c r="OBP656" s="68"/>
      <c r="OBQ656" s="68"/>
      <c r="OBR656" s="68"/>
      <c r="OBS656" s="68"/>
      <c r="OBT656" s="68"/>
      <c r="OBU656" s="68"/>
      <c r="OBV656" s="68"/>
      <c r="OBW656" s="68"/>
      <c r="OBX656" s="68"/>
      <c r="OBY656" s="68"/>
      <c r="OBZ656" s="68"/>
      <c r="OCA656" s="68"/>
      <c r="OCB656" s="68"/>
      <c r="OCC656" s="68"/>
      <c r="OCD656" s="68"/>
      <c r="OCE656" s="68"/>
      <c r="OCF656" s="68"/>
      <c r="OCG656" s="68"/>
      <c r="OCH656" s="68"/>
      <c r="OCI656" s="68"/>
      <c r="OCJ656" s="68"/>
      <c r="OCK656" s="68"/>
      <c r="OCL656" s="68"/>
      <c r="OCM656" s="68"/>
      <c r="OCN656" s="68"/>
      <c r="OCO656" s="68"/>
      <c r="OCP656" s="68"/>
      <c r="OCQ656" s="68"/>
      <c r="OCR656" s="68"/>
      <c r="OCS656" s="68"/>
      <c r="OCT656" s="68"/>
      <c r="OCU656" s="68"/>
      <c r="OCV656" s="68"/>
      <c r="OCW656" s="68"/>
      <c r="OCX656" s="68"/>
      <c r="OCY656" s="68"/>
      <c r="OCZ656" s="68"/>
      <c r="ODA656" s="68"/>
      <c r="ODB656" s="68"/>
      <c r="ODC656" s="68"/>
      <c r="ODD656" s="68"/>
      <c r="ODE656" s="68"/>
      <c r="ODF656" s="68"/>
      <c r="ODG656" s="68"/>
      <c r="ODH656" s="68"/>
      <c r="ODI656" s="68"/>
      <c r="ODJ656" s="68"/>
      <c r="ODK656" s="68"/>
      <c r="ODL656" s="68"/>
      <c r="ODM656" s="68"/>
      <c r="ODN656" s="68"/>
      <c r="ODO656" s="68"/>
      <c r="ODP656" s="68"/>
      <c r="ODQ656" s="68"/>
      <c r="ODR656" s="68"/>
      <c r="ODS656" s="68"/>
      <c r="ODT656" s="68"/>
      <c r="ODU656" s="68"/>
      <c r="ODV656" s="68"/>
      <c r="ODW656" s="68"/>
      <c r="ODX656" s="68"/>
      <c r="ODY656" s="68"/>
      <c r="ODZ656" s="68"/>
      <c r="OEA656" s="68"/>
      <c r="OEB656" s="68"/>
      <c r="OEC656" s="68"/>
      <c r="OED656" s="68"/>
      <c r="OEE656" s="68"/>
      <c r="OEF656" s="68"/>
      <c r="OEG656" s="68"/>
      <c r="OEH656" s="68"/>
      <c r="OEI656" s="68"/>
      <c r="OEJ656" s="68"/>
      <c r="OEK656" s="68"/>
      <c r="OEL656" s="68"/>
      <c r="OEM656" s="68"/>
      <c r="OEN656" s="68"/>
      <c r="OEO656" s="68"/>
      <c r="OEP656" s="68"/>
      <c r="OEQ656" s="68"/>
      <c r="OER656" s="68"/>
      <c r="OES656" s="68"/>
      <c r="OET656" s="68"/>
      <c r="OEU656" s="68"/>
      <c r="OEV656" s="68"/>
      <c r="OEW656" s="68"/>
      <c r="OEX656" s="68"/>
      <c r="OEY656" s="68"/>
      <c r="OEZ656" s="68"/>
      <c r="OFA656" s="68"/>
      <c r="OFB656" s="68"/>
      <c r="OFC656" s="68"/>
      <c r="OFD656" s="68"/>
      <c r="OFE656" s="68"/>
      <c r="OFF656" s="68"/>
      <c r="OFG656" s="68"/>
      <c r="OFH656" s="68"/>
      <c r="OFI656" s="68"/>
      <c r="OFJ656" s="68"/>
      <c r="OFK656" s="68"/>
      <c r="OFL656" s="68"/>
      <c r="OFM656" s="68"/>
      <c r="OFN656" s="68"/>
      <c r="OFO656" s="68"/>
      <c r="OFP656" s="68"/>
      <c r="OFQ656" s="68"/>
      <c r="OFR656" s="68"/>
      <c r="OFS656" s="68"/>
      <c r="OFT656" s="68"/>
      <c r="OFU656" s="68"/>
      <c r="OFV656" s="68"/>
      <c r="OFW656" s="68"/>
      <c r="OFX656" s="68"/>
      <c r="OFY656" s="68"/>
      <c r="OFZ656" s="68"/>
      <c r="OGA656" s="68"/>
      <c r="OGB656" s="68"/>
      <c r="OGC656" s="68"/>
      <c r="OGD656" s="68"/>
      <c r="OGE656" s="68"/>
      <c r="OGF656" s="68"/>
      <c r="OGG656" s="68"/>
      <c r="OGH656" s="68"/>
      <c r="OGI656" s="68"/>
      <c r="OGJ656" s="68"/>
      <c r="OGK656" s="68"/>
      <c r="OGL656" s="68"/>
      <c r="OGM656" s="68"/>
      <c r="OGN656" s="68"/>
      <c r="OGO656" s="68"/>
      <c r="OGP656" s="68"/>
      <c r="OGQ656" s="68"/>
      <c r="OGR656" s="68"/>
      <c r="OGS656" s="68"/>
      <c r="OGT656" s="68"/>
      <c r="OGU656" s="68"/>
      <c r="OGV656" s="68"/>
      <c r="OGW656" s="68"/>
      <c r="OGX656" s="68"/>
      <c r="OGY656" s="68"/>
      <c r="OGZ656" s="68"/>
      <c r="OHA656" s="68"/>
      <c r="OHB656" s="68"/>
      <c r="OHC656" s="68"/>
      <c r="OHD656" s="68"/>
      <c r="OHE656" s="68"/>
      <c r="OHF656" s="68"/>
      <c r="OHG656" s="68"/>
      <c r="OHH656" s="68"/>
      <c r="OHI656" s="68"/>
      <c r="OHJ656" s="68"/>
      <c r="OHK656" s="68"/>
      <c r="OHL656" s="68"/>
      <c r="OHM656" s="68"/>
      <c r="OHN656" s="68"/>
      <c r="OHO656" s="68"/>
      <c r="OHP656" s="68"/>
      <c r="OHQ656" s="68"/>
      <c r="OHR656" s="68"/>
      <c r="OHS656" s="68"/>
      <c r="OHT656" s="68"/>
      <c r="OHU656" s="68"/>
      <c r="OHV656" s="68"/>
      <c r="OHW656" s="68"/>
      <c r="OHX656" s="68"/>
      <c r="OHY656" s="68"/>
      <c r="OHZ656" s="68"/>
      <c r="OIA656" s="68"/>
      <c r="OIB656" s="68"/>
      <c r="OIC656" s="68"/>
      <c r="OID656" s="68"/>
      <c r="OIE656" s="68"/>
      <c r="OIF656" s="68"/>
      <c r="OIG656" s="68"/>
      <c r="OIH656" s="68"/>
      <c r="OII656" s="68"/>
      <c r="OIJ656" s="68"/>
      <c r="OIK656" s="68"/>
      <c r="OIL656" s="68"/>
      <c r="OIM656" s="68"/>
      <c r="OIN656" s="68"/>
      <c r="OIO656" s="68"/>
      <c r="OIP656" s="68"/>
      <c r="OIQ656" s="68"/>
      <c r="OIR656" s="68"/>
      <c r="OIS656" s="68"/>
      <c r="OIT656" s="68"/>
      <c r="OIU656" s="68"/>
      <c r="OIV656" s="68"/>
      <c r="OIW656" s="68"/>
      <c r="OIX656" s="68"/>
      <c r="OIY656" s="68"/>
      <c r="OIZ656" s="68"/>
      <c r="OJA656" s="68"/>
      <c r="OJB656" s="68"/>
      <c r="OJC656" s="68"/>
      <c r="OJD656" s="68"/>
      <c r="OJE656" s="68"/>
      <c r="OJF656" s="68"/>
      <c r="OJG656" s="68"/>
      <c r="OJH656" s="68"/>
      <c r="OJI656" s="68"/>
      <c r="OJJ656" s="68"/>
      <c r="OJK656" s="68"/>
      <c r="OJL656" s="68"/>
      <c r="OJM656" s="68"/>
      <c r="OJN656" s="68"/>
      <c r="OJO656" s="68"/>
      <c r="OJP656" s="68"/>
      <c r="OJQ656" s="68"/>
      <c r="OJR656" s="68"/>
      <c r="OJS656" s="68"/>
      <c r="OJT656" s="68"/>
      <c r="OJU656" s="68"/>
      <c r="OJV656" s="68"/>
      <c r="OJW656" s="68"/>
      <c r="OJX656" s="68"/>
      <c r="OJY656" s="68"/>
      <c r="OJZ656" s="68"/>
      <c r="OKA656" s="68"/>
      <c r="OKB656" s="68"/>
      <c r="OKC656" s="68"/>
      <c r="OKD656" s="68"/>
      <c r="OKE656" s="68"/>
      <c r="OKF656" s="68"/>
      <c r="OKG656" s="68"/>
      <c r="OKH656" s="68"/>
      <c r="OKI656" s="68"/>
      <c r="OKJ656" s="68"/>
      <c r="OKK656" s="68"/>
      <c r="OKL656" s="68"/>
      <c r="OKM656" s="68"/>
      <c r="OKN656" s="68"/>
      <c r="OKO656" s="68"/>
      <c r="OKP656" s="68"/>
      <c r="OKQ656" s="68"/>
      <c r="OKR656" s="68"/>
      <c r="OKS656" s="68"/>
      <c r="OKT656" s="68"/>
      <c r="OKU656" s="68"/>
      <c r="OKV656" s="68"/>
      <c r="OKW656" s="68"/>
      <c r="OKX656" s="68"/>
      <c r="OKY656" s="68"/>
      <c r="OKZ656" s="68"/>
      <c r="OLA656" s="68"/>
      <c r="OLB656" s="68"/>
      <c r="OLC656" s="68"/>
      <c r="OLD656" s="68"/>
      <c r="OLE656" s="68"/>
      <c r="OLF656" s="68"/>
      <c r="OLG656" s="68"/>
      <c r="OLH656" s="68"/>
      <c r="OLI656" s="68"/>
      <c r="OLJ656" s="68"/>
      <c r="OLK656" s="68"/>
      <c r="OLL656" s="68"/>
      <c r="OLM656" s="68"/>
      <c r="OLN656" s="68"/>
      <c r="OLO656" s="68"/>
      <c r="OLP656" s="68"/>
      <c r="OLQ656" s="68"/>
      <c r="OLR656" s="68"/>
      <c r="OLS656" s="68"/>
      <c r="OLT656" s="68"/>
      <c r="OLU656" s="68"/>
      <c r="OLV656" s="68"/>
      <c r="OLW656" s="68"/>
      <c r="OLX656" s="68"/>
      <c r="OLY656" s="68"/>
      <c r="OLZ656" s="68"/>
      <c r="OMA656" s="68"/>
      <c r="OMB656" s="68"/>
      <c r="OMC656" s="68"/>
      <c r="OMD656" s="68"/>
      <c r="OME656" s="68"/>
      <c r="OMF656" s="68"/>
      <c r="OMG656" s="68"/>
      <c r="OMH656" s="68"/>
      <c r="OMI656" s="68"/>
      <c r="OMJ656" s="68"/>
      <c r="OMK656" s="68"/>
      <c r="OML656" s="68"/>
      <c r="OMM656" s="68"/>
      <c r="OMN656" s="68"/>
      <c r="OMO656" s="68"/>
      <c r="OMP656" s="68"/>
      <c r="OMQ656" s="68"/>
      <c r="OMR656" s="68"/>
      <c r="OMS656" s="68"/>
      <c r="OMT656" s="68"/>
      <c r="OMU656" s="68"/>
      <c r="OMV656" s="68"/>
      <c r="OMW656" s="68"/>
      <c r="OMX656" s="68"/>
      <c r="OMY656" s="68"/>
      <c r="OMZ656" s="68"/>
      <c r="ONA656" s="68"/>
      <c r="ONB656" s="68"/>
      <c r="ONC656" s="68"/>
      <c r="OND656" s="68"/>
      <c r="ONE656" s="68"/>
      <c r="ONF656" s="68"/>
      <c r="ONG656" s="68"/>
      <c r="ONH656" s="68"/>
      <c r="ONI656" s="68"/>
      <c r="ONJ656" s="68"/>
      <c r="ONK656" s="68"/>
      <c r="ONL656" s="68"/>
      <c r="ONM656" s="68"/>
      <c r="ONN656" s="68"/>
      <c r="ONO656" s="68"/>
      <c r="ONP656" s="68"/>
      <c r="ONQ656" s="68"/>
      <c r="ONR656" s="68"/>
      <c r="ONS656" s="68"/>
      <c r="ONT656" s="68"/>
      <c r="ONU656" s="68"/>
      <c r="ONV656" s="68"/>
      <c r="ONW656" s="68"/>
      <c r="ONX656" s="68"/>
      <c r="ONY656" s="68"/>
      <c r="ONZ656" s="68"/>
      <c r="OOA656" s="68"/>
      <c r="OOB656" s="68"/>
      <c r="OOC656" s="68"/>
      <c r="OOD656" s="68"/>
      <c r="OOE656" s="68"/>
      <c r="OOF656" s="68"/>
      <c r="OOG656" s="68"/>
      <c r="OOH656" s="68"/>
      <c r="OOI656" s="68"/>
      <c r="OOJ656" s="68"/>
      <c r="OOK656" s="68"/>
      <c r="OOL656" s="68"/>
      <c r="OOM656" s="68"/>
      <c r="OON656" s="68"/>
      <c r="OOO656" s="68"/>
      <c r="OOP656" s="68"/>
      <c r="OOQ656" s="68"/>
      <c r="OOR656" s="68"/>
      <c r="OOS656" s="68"/>
      <c r="OOT656" s="68"/>
      <c r="OOU656" s="68"/>
      <c r="OOV656" s="68"/>
      <c r="OOW656" s="68"/>
      <c r="OOX656" s="68"/>
      <c r="OOY656" s="68"/>
      <c r="OOZ656" s="68"/>
      <c r="OPA656" s="68"/>
      <c r="OPB656" s="68"/>
      <c r="OPC656" s="68"/>
      <c r="OPD656" s="68"/>
      <c r="OPE656" s="68"/>
      <c r="OPF656" s="68"/>
      <c r="OPG656" s="68"/>
      <c r="OPH656" s="68"/>
      <c r="OPI656" s="68"/>
      <c r="OPJ656" s="68"/>
      <c r="OPK656" s="68"/>
      <c r="OPL656" s="68"/>
      <c r="OPM656" s="68"/>
      <c r="OPN656" s="68"/>
      <c r="OPO656" s="68"/>
      <c r="OPP656" s="68"/>
      <c r="OPQ656" s="68"/>
      <c r="OPR656" s="68"/>
      <c r="OPS656" s="68"/>
      <c r="OPT656" s="68"/>
      <c r="OPU656" s="68"/>
      <c r="OPV656" s="68"/>
      <c r="OPW656" s="68"/>
      <c r="OPX656" s="68"/>
      <c r="OPY656" s="68"/>
      <c r="OPZ656" s="68"/>
      <c r="OQA656" s="68"/>
      <c r="OQB656" s="68"/>
      <c r="OQC656" s="68"/>
      <c r="OQD656" s="68"/>
      <c r="OQE656" s="68"/>
      <c r="OQF656" s="68"/>
      <c r="OQG656" s="68"/>
      <c r="OQH656" s="68"/>
      <c r="OQI656" s="68"/>
      <c r="OQJ656" s="68"/>
      <c r="OQK656" s="68"/>
      <c r="OQL656" s="68"/>
      <c r="OQM656" s="68"/>
      <c r="OQN656" s="68"/>
      <c r="OQO656" s="68"/>
      <c r="OQP656" s="68"/>
      <c r="OQQ656" s="68"/>
      <c r="OQR656" s="68"/>
      <c r="OQS656" s="68"/>
      <c r="OQT656" s="68"/>
      <c r="OQU656" s="68"/>
      <c r="OQV656" s="68"/>
      <c r="OQW656" s="68"/>
      <c r="OQX656" s="68"/>
      <c r="OQY656" s="68"/>
      <c r="OQZ656" s="68"/>
      <c r="ORA656" s="68"/>
      <c r="ORB656" s="68"/>
      <c r="ORC656" s="68"/>
      <c r="ORD656" s="68"/>
      <c r="ORE656" s="68"/>
      <c r="ORF656" s="68"/>
      <c r="ORG656" s="68"/>
      <c r="ORH656" s="68"/>
      <c r="ORI656" s="68"/>
      <c r="ORJ656" s="68"/>
      <c r="ORK656" s="68"/>
      <c r="ORL656" s="68"/>
      <c r="ORM656" s="68"/>
      <c r="ORN656" s="68"/>
      <c r="ORO656" s="68"/>
      <c r="ORP656" s="68"/>
      <c r="ORQ656" s="68"/>
      <c r="ORR656" s="68"/>
      <c r="ORS656" s="68"/>
      <c r="ORT656" s="68"/>
      <c r="ORU656" s="68"/>
      <c r="ORV656" s="68"/>
      <c r="ORW656" s="68"/>
      <c r="ORX656" s="68"/>
      <c r="ORY656" s="68"/>
      <c r="ORZ656" s="68"/>
      <c r="OSA656" s="68"/>
      <c r="OSB656" s="68"/>
      <c r="OSC656" s="68"/>
      <c r="OSD656" s="68"/>
      <c r="OSE656" s="68"/>
      <c r="OSF656" s="68"/>
      <c r="OSG656" s="68"/>
      <c r="OSH656" s="68"/>
      <c r="OSI656" s="68"/>
      <c r="OSJ656" s="68"/>
      <c r="OSK656" s="68"/>
      <c r="OSL656" s="68"/>
      <c r="OSM656" s="68"/>
      <c r="OSN656" s="68"/>
      <c r="OSO656" s="68"/>
      <c r="OSP656" s="68"/>
      <c r="OSQ656" s="68"/>
      <c r="OSR656" s="68"/>
      <c r="OSS656" s="68"/>
      <c r="OST656" s="68"/>
      <c r="OSU656" s="68"/>
      <c r="OSV656" s="68"/>
      <c r="OSW656" s="68"/>
      <c r="OSX656" s="68"/>
      <c r="OSY656" s="68"/>
      <c r="OSZ656" s="68"/>
      <c r="OTA656" s="68"/>
      <c r="OTB656" s="68"/>
      <c r="OTC656" s="68"/>
      <c r="OTD656" s="68"/>
      <c r="OTE656" s="68"/>
      <c r="OTF656" s="68"/>
      <c r="OTG656" s="68"/>
      <c r="OTH656" s="68"/>
      <c r="OTI656" s="68"/>
      <c r="OTJ656" s="68"/>
      <c r="OTK656" s="68"/>
      <c r="OTL656" s="68"/>
      <c r="OTM656" s="68"/>
      <c r="OTN656" s="68"/>
      <c r="OTO656" s="68"/>
      <c r="OTP656" s="68"/>
      <c r="OTQ656" s="68"/>
      <c r="OTR656" s="68"/>
      <c r="OTS656" s="68"/>
      <c r="OTT656" s="68"/>
      <c r="OTU656" s="68"/>
      <c r="OTV656" s="68"/>
      <c r="OTW656" s="68"/>
      <c r="OTX656" s="68"/>
      <c r="OTY656" s="68"/>
      <c r="OTZ656" s="68"/>
      <c r="OUA656" s="68"/>
      <c r="OUB656" s="68"/>
      <c r="OUC656" s="68"/>
      <c r="OUD656" s="68"/>
      <c r="OUE656" s="68"/>
      <c r="OUF656" s="68"/>
      <c r="OUG656" s="68"/>
      <c r="OUH656" s="68"/>
      <c r="OUI656" s="68"/>
      <c r="OUJ656" s="68"/>
      <c r="OUK656" s="68"/>
      <c r="OUL656" s="68"/>
      <c r="OUM656" s="68"/>
      <c r="OUN656" s="68"/>
      <c r="OUO656" s="68"/>
      <c r="OUP656" s="68"/>
      <c r="OUQ656" s="68"/>
      <c r="OUR656" s="68"/>
      <c r="OUS656" s="68"/>
      <c r="OUT656" s="68"/>
      <c r="OUU656" s="68"/>
      <c r="OUV656" s="68"/>
      <c r="OUW656" s="68"/>
      <c r="OUX656" s="68"/>
      <c r="OUY656" s="68"/>
      <c r="OUZ656" s="68"/>
      <c r="OVA656" s="68"/>
      <c r="OVB656" s="68"/>
      <c r="OVC656" s="68"/>
      <c r="OVD656" s="68"/>
      <c r="OVE656" s="68"/>
      <c r="OVF656" s="68"/>
      <c r="OVG656" s="68"/>
      <c r="OVH656" s="68"/>
      <c r="OVI656" s="68"/>
      <c r="OVJ656" s="68"/>
      <c r="OVK656" s="68"/>
      <c r="OVL656" s="68"/>
      <c r="OVM656" s="68"/>
      <c r="OVN656" s="68"/>
      <c r="OVO656" s="68"/>
      <c r="OVP656" s="68"/>
      <c r="OVQ656" s="68"/>
      <c r="OVR656" s="68"/>
      <c r="OVS656" s="68"/>
      <c r="OVT656" s="68"/>
      <c r="OVU656" s="68"/>
      <c r="OVV656" s="68"/>
      <c r="OVW656" s="68"/>
      <c r="OVX656" s="68"/>
      <c r="OVY656" s="68"/>
      <c r="OVZ656" s="68"/>
      <c r="OWA656" s="68"/>
      <c r="OWB656" s="68"/>
      <c r="OWC656" s="68"/>
      <c r="OWD656" s="68"/>
      <c r="OWE656" s="68"/>
      <c r="OWF656" s="68"/>
      <c r="OWG656" s="68"/>
      <c r="OWH656" s="68"/>
      <c r="OWI656" s="68"/>
      <c r="OWJ656" s="68"/>
      <c r="OWK656" s="68"/>
      <c r="OWL656" s="68"/>
      <c r="OWM656" s="68"/>
      <c r="OWN656" s="68"/>
      <c r="OWO656" s="68"/>
      <c r="OWP656" s="68"/>
      <c r="OWQ656" s="68"/>
      <c r="OWR656" s="68"/>
      <c r="OWS656" s="68"/>
      <c r="OWT656" s="68"/>
      <c r="OWU656" s="68"/>
      <c r="OWV656" s="68"/>
      <c r="OWW656" s="68"/>
      <c r="OWX656" s="68"/>
      <c r="OWY656" s="68"/>
      <c r="OWZ656" s="68"/>
      <c r="OXA656" s="68"/>
      <c r="OXB656" s="68"/>
      <c r="OXC656" s="68"/>
      <c r="OXD656" s="68"/>
      <c r="OXE656" s="68"/>
      <c r="OXF656" s="68"/>
      <c r="OXG656" s="68"/>
      <c r="OXH656" s="68"/>
      <c r="OXI656" s="68"/>
      <c r="OXJ656" s="68"/>
      <c r="OXK656" s="68"/>
      <c r="OXL656" s="68"/>
      <c r="OXM656" s="68"/>
      <c r="OXN656" s="68"/>
      <c r="OXO656" s="68"/>
      <c r="OXP656" s="68"/>
      <c r="OXQ656" s="68"/>
      <c r="OXR656" s="68"/>
      <c r="OXS656" s="68"/>
      <c r="OXT656" s="68"/>
      <c r="OXU656" s="68"/>
      <c r="OXV656" s="68"/>
      <c r="OXW656" s="68"/>
      <c r="OXX656" s="68"/>
      <c r="OXY656" s="68"/>
      <c r="OXZ656" s="68"/>
      <c r="OYA656" s="68"/>
      <c r="OYB656" s="68"/>
      <c r="OYC656" s="68"/>
      <c r="OYD656" s="68"/>
      <c r="OYE656" s="68"/>
      <c r="OYF656" s="68"/>
      <c r="OYG656" s="68"/>
      <c r="OYH656" s="68"/>
      <c r="OYI656" s="68"/>
      <c r="OYJ656" s="68"/>
      <c r="OYK656" s="68"/>
      <c r="OYL656" s="68"/>
      <c r="OYM656" s="68"/>
      <c r="OYN656" s="68"/>
      <c r="OYO656" s="68"/>
      <c r="OYP656" s="68"/>
      <c r="OYQ656" s="68"/>
      <c r="OYR656" s="68"/>
      <c r="OYS656" s="68"/>
      <c r="OYT656" s="68"/>
      <c r="OYU656" s="68"/>
      <c r="OYV656" s="68"/>
      <c r="OYW656" s="68"/>
      <c r="OYX656" s="68"/>
      <c r="OYY656" s="68"/>
      <c r="OYZ656" s="68"/>
      <c r="OZA656" s="68"/>
      <c r="OZB656" s="68"/>
      <c r="OZC656" s="68"/>
      <c r="OZD656" s="68"/>
      <c r="OZE656" s="68"/>
      <c r="OZF656" s="68"/>
      <c r="OZG656" s="68"/>
      <c r="OZH656" s="68"/>
      <c r="OZI656" s="68"/>
      <c r="OZJ656" s="68"/>
      <c r="OZK656" s="68"/>
      <c r="OZL656" s="68"/>
      <c r="OZM656" s="68"/>
      <c r="OZN656" s="68"/>
      <c r="OZO656" s="68"/>
      <c r="OZP656" s="68"/>
      <c r="OZQ656" s="68"/>
      <c r="OZR656" s="68"/>
      <c r="OZS656" s="68"/>
      <c r="OZT656" s="68"/>
      <c r="OZU656" s="68"/>
      <c r="OZV656" s="68"/>
      <c r="OZW656" s="68"/>
      <c r="OZX656" s="68"/>
      <c r="OZY656" s="68"/>
      <c r="OZZ656" s="68"/>
      <c r="PAA656" s="68"/>
      <c r="PAB656" s="68"/>
      <c r="PAC656" s="68"/>
      <c r="PAD656" s="68"/>
      <c r="PAE656" s="68"/>
      <c r="PAF656" s="68"/>
      <c r="PAG656" s="68"/>
      <c r="PAH656" s="68"/>
      <c r="PAI656" s="68"/>
      <c r="PAJ656" s="68"/>
      <c r="PAK656" s="68"/>
      <c r="PAL656" s="68"/>
      <c r="PAM656" s="68"/>
      <c r="PAN656" s="68"/>
      <c r="PAO656" s="68"/>
      <c r="PAP656" s="68"/>
      <c r="PAQ656" s="68"/>
      <c r="PAR656" s="68"/>
      <c r="PAS656" s="68"/>
      <c r="PAT656" s="68"/>
      <c r="PAU656" s="68"/>
      <c r="PAV656" s="68"/>
      <c r="PAW656" s="68"/>
      <c r="PAX656" s="68"/>
      <c r="PAY656" s="68"/>
      <c r="PAZ656" s="68"/>
      <c r="PBA656" s="68"/>
      <c r="PBB656" s="68"/>
      <c r="PBC656" s="68"/>
      <c r="PBD656" s="68"/>
      <c r="PBE656" s="68"/>
      <c r="PBF656" s="68"/>
      <c r="PBG656" s="68"/>
      <c r="PBH656" s="68"/>
      <c r="PBI656" s="68"/>
      <c r="PBJ656" s="68"/>
      <c r="PBK656" s="68"/>
      <c r="PBL656" s="68"/>
      <c r="PBM656" s="68"/>
      <c r="PBN656" s="68"/>
      <c r="PBO656" s="68"/>
      <c r="PBP656" s="68"/>
      <c r="PBQ656" s="68"/>
      <c r="PBR656" s="68"/>
      <c r="PBS656" s="68"/>
      <c r="PBT656" s="68"/>
      <c r="PBU656" s="68"/>
      <c r="PBV656" s="68"/>
      <c r="PBW656" s="68"/>
      <c r="PBX656" s="68"/>
      <c r="PBY656" s="68"/>
      <c r="PBZ656" s="68"/>
      <c r="PCA656" s="68"/>
      <c r="PCB656" s="68"/>
      <c r="PCC656" s="68"/>
      <c r="PCD656" s="68"/>
      <c r="PCE656" s="68"/>
      <c r="PCF656" s="68"/>
      <c r="PCG656" s="68"/>
      <c r="PCH656" s="68"/>
      <c r="PCI656" s="68"/>
      <c r="PCJ656" s="68"/>
      <c r="PCK656" s="68"/>
      <c r="PCL656" s="68"/>
      <c r="PCM656" s="68"/>
      <c r="PCN656" s="68"/>
      <c r="PCO656" s="68"/>
      <c r="PCP656" s="68"/>
      <c r="PCQ656" s="68"/>
      <c r="PCR656" s="68"/>
      <c r="PCS656" s="68"/>
      <c r="PCT656" s="68"/>
      <c r="PCU656" s="68"/>
      <c r="PCV656" s="68"/>
      <c r="PCW656" s="68"/>
      <c r="PCX656" s="68"/>
      <c r="PCY656" s="68"/>
      <c r="PCZ656" s="68"/>
      <c r="PDA656" s="68"/>
      <c r="PDB656" s="68"/>
      <c r="PDC656" s="68"/>
      <c r="PDD656" s="68"/>
      <c r="PDE656" s="68"/>
      <c r="PDF656" s="68"/>
      <c r="PDG656" s="68"/>
      <c r="PDH656" s="68"/>
      <c r="PDI656" s="68"/>
      <c r="PDJ656" s="68"/>
      <c r="PDK656" s="68"/>
      <c r="PDL656" s="68"/>
      <c r="PDM656" s="68"/>
      <c r="PDN656" s="68"/>
      <c r="PDO656" s="68"/>
      <c r="PDP656" s="68"/>
      <c r="PDQ656" s="68"/>
      <c r="PDR656" s="68"/>
      <c r="PDS656" s="68"/>
      <c r="PDT656" s="68"/>
      <c r="PDU656" s="68"/>
      <c r="PDV656" s="68"/>
      <c r="PDW656" s="68"/>
      <c r="PDX656" s="68"/>
      <c r="PDY656" s="68"/>
      <c r="PDZ656" s="68"/>
      <c r="PEA656" s="68"/>
      <c r="PEB656" s="68"/>
      <c r="PEC656" s="68"/>
      <c r="PED656" s="68"/>
      <c r="PEE656" s="68"/>
      <c r="PEF656" s="68"/>
      <c r="PEG656" s="68"/>
      <c r="PEH656" s="68"/>
      <c r="PEI656" s="68"/>
      <c r="PEJ656" s="68"/>
      <c r="PEK656" s="68"/>
      <c r="PEL656" s="68"/>
      <c r="PEM656" s="68"/>
      <c r="PEN656" s="68"/>
      <c r="PEO656" s="68"/>
      <c r="PEP656" s="68"/>
      <c r="PEQ656" s="68"/>
      <c r="PER656" s="68"/>
      <c r="PES656" s="68"/>
      <c r="PET656" s="68"/>
      <c r="PEU656" s="68"/>
      <c r="PEV656" s="68"/>
      <c r="PEW656" s="68"/>
      <c r="PEX656" s="68"/>
      <c r="PEY656" s="68"/>
      <c r="PEZ656" s="68"/>
      <c r="PFA656" s="68"/>
      <c r="PFB656" s="68"/>
      <c r="PFC656" s="68"/>
      <c r="PFD656" s="68"/>
      <c r="PFE656" s="68"/>
      <c r="PFF656" s="68"/>
      <c r="PFG656" s="68"/>
      <c r="PFH656" s="68"/>
      <c r="PFI656" s="68"/>
      <c r="PFJ656" s="68"/>
      <c r="PFK656" s="68"/>
      <c r="PFL656" s="68"/>
      <c r="PFM656" s="68"/>
      <c r="PFN656" s="68"/>
      <c r="PFO656" s="68"/>
      <c r="PFP656" s="68"/>
      <c r="PFQ656" s="68"/>
      <c r="PFR656" s="68"/>
      <c r="PFS656" s="68"/>
      <c r="PFT656" s="68"/>
      <c r="PFU656" s="68"/>
      <c r="PFV656" s="68"/>
      <c r="PFW656" s="68"/>
      <c r="PFX656" s="68"/>
      <c r="PFY656" s="68"/>
      <c r="PFZ656" s="68"/>
      <c r="PGA656" s="68"/>
      <c r="PGB656" s="68"/>
      <c r="PGC656" s="68"/>
      <c r="PGD656" s="68"/>
      <c r="PGE656" s="68"/>
      <c r="PGF656" s="68"/>
      <c r="PGG656" s="68"/>
      <c r="PGH656" s="68"/>
      <c r="PGI656" s="68"/>
      <c r="PGJ656" s="68"/>
      <c r="PGK656" s="68"/>
      <c r="PGL656" s="68"/>
      <c r="PGM656" s="68"/>
      <c r="PGN656" s="68"/>
      <c r="PGO656" s="68"/>
      <c r="PGP656" s="68"/>
      <c r="PGQ656" s="68"/>
      <c r="PGR656" s="68"/>
      <c r="PGS656" s="68"/>
      <c r="PGT656" s="68"/>
      <c r="PGU656" s="68"/>
      <c r="PGV656" s="68"/>
      <c r="PGW656" s="68"/>
      <c r="PGX656" s="68"/>
      <c r="PGY656" s="68"/>
      <c r="PGZ656" s="68"/>
      <c r="PHA656" s="68"/>
      <c r="PHB656" s="68"/>
      <c r="PHC656" s="68"/>
      <c r="PHD656" s="68"/>
      <c r="PHE656" s="68"/>
      <c r="PHF656" s="68"/>
      <c r="PHG656" s="68"/>
      <c r="PHH656" s="68"/>
      <c r="PHI656" s="68"/>
      <c r="PHJ656" s="68"/>
      <c r="PHK656" s="68"/>
      <c r="PHL656" s="68"/>
      <c r="PHM656" s="68"/>
      <c r="PHN656" s="68"/>
      <c r="PHO656" s="68"/>
      <c r="PHP656" s="68"/>
      <c r="PHQ656" s="68"/>
      <c r="PHR656" s="68"/>
      <c r="PHS656" s="68"/>
      <c r="PHT656" s="68"/>
      <c r="PHU656" s="68"/>
      <c r="PHV656" s="68"/>
      <c r="PHW656" s="68"/>
      <c r="PHX656" s="68"/>
      <c r="PHY656" s="68"/>
      <c r="PHZ656" s="68"/>
      <c r="PIA656" s="68"/>
      <c r="PIB656" s="68"/>
      <c r="PIC656" s="68"/>
      <c r="PID656" s="68"/>
      <c r="PIE656" s="68"/>
      <c r="PIF656" s="68"/>
      <c r="PIG656" s="68"/>
      <c r="PIH656" s="68"/>
      <c r="PII656" s="68"/>
      <c r="PIJ656" s="68"/>
      <c r="PIK656" s="68"/>
      <c r="PIL656" s="68"/>
      <c r="PIM656" s="68"/>
      <c r="PIN656" s="68"/>
      <c r="PIO656" s="68"/>
      <c r="PIP656" s="68"/>
      <c r="PIQ656" s="68"/>
      <c r="PIR656" s="68"/>
      <c r="PIS656" s="68"/>
      <c r="PIT656" s="68"/>
      <c r="PIU656" s="68"/>
      <c r="PIV656" s="68"/>
      <c r="PIW656" s="68"/>
      <c r="PIX656" s="68"/>
      <c r="PIY656" s="68"/>
      <c r="PIZ656" s="68"/>
      <c r="PJA656" s="68"/>
      <c r="PJB656" s="68"/>
      <c r="PJC656" s="68"/>
      <c r="PJD656" s="68"/>
      <c r="PJE656" s="68"/>
      <c r="PJF656" s="68"/>
      <c r="PJG656" s="68"/>
      <c r="PJH656" s="68"/>
      <c r="PJI656" s="68"/>
      <c r="PJJ656" s="68"/>
      <c r="PJK656" s="68"/>
      <c r="PJL656" s="68"/>
      <c r="PJM656" s="68"/>
      <c r="PJN656" s="68"/>
      <c r="PJO656" s="68"/>
      <c r="PJP656" s="68"/>
      <c r="PJQ656" s="68"/>
      <c r="PJR656" s="68"/>
      <c r="PJS656" s="68"/>
      <c r="PJT656" s="68"/>
      <c r="PJU656" s="68"/>
      <c r="PJV656" s="68"/>
      <c r="PJW656" s="68"/>
      <c r="PJX656" s="68"/>
      <c r="PJY656" s="68"/>
      <c r="PJZ656" s="68"/>
      <c r="PKA656" s="68"/>
      <c r="PKB656" s="68"/>
      <c r="PKC656" s="68"/>
      <c r="PKD656" s="68"/>
      <c r="PKE656" s="68"/>
      <c r="PKF656" s="68"/>
      <c r="PKG656" s="68"/>
      <c r="PKH656" s="68"/>
      <c r="PKI656" s="68"/>
      <c r="PKJ656" s="68"/>
      <c r="PKK656" s="68"/>
      <c r="PKL656" s="68"/>
      <c r="PKM656" s="68"/>
      <c r="PKN656" s="68"/>
      <c r="PKO656" s="68"/>
      <c r="PKP656" s="68"/>
      <c r="PKQ656" s="68"/>
      <c r="PKR656" s="68"/>
      <c r="PKS656" s="68"/>
      <c r="PKT656" s="68"/>
      <c r="PKU656" s="68"/>
      <c r="PKV656" s="68"/>
      <c r="PKW656" s="68"/>
      <c r="PKX656" s="68"/>
      <c r="PKY656" s="68"/>
      <c r="PKZ656" s="68"/>
      <c r="PLA656" s="68"/>
      <c r="PLB656" s="68"/>
      <c r="PLC656" s="68"/>
      <c r="PLD656" s="68"/>
      <c r="PLE656" s="68"/>
      <c r="PLF656" s="68"/>
      <c r="PLG656" s="68"/>
      <c r="PLH656" s="68"/>
      <c r="PLI656" s="68"/>
      <c r="PLJ656" s="68"/>
      <c r="PLK656" s="68"/>
      <c r="PLL656" s="68"/>
      <c r="PLM656" s="68"/>
      <c r="PLN656" s="68"/>
      <c r="PLO656" s="68"/>
      <c r="PLP656" s="68"/>
      <c r="PLQ656" s="68"/>
      <c r="PLR656" s="68"/>
      <c r="PLS656" s="68"/>
      <c r="PLT656" s="68"/>
      <c r="PLU656" s="68"/>
      <c r="PLV656" s="68"/>
      <c r="PLW656" s="68"/>
      <c r="PLX656" s="68"/>
      <c r="PLY656" s="68"/>
      <c r="PLZ656" s="68"/>
      <c r="PMA656" s="68"/>
      <c r="PMB656" s="68"/>
      <c r="PMC656" s="68"/>
      <c r="PMD656" s="68"/>
      <c r="PME656" s="68"/>
      <c r="PMF656" s="68"/>
      <c r="PMG656" s="68"/>
      <c r="PMH656" s="68"/>
      <c r="PMI656" s="68"/>
      <c r="PMJ656" s="68"/>
      <c r="PMK656" s="68"/>
      <c r="PML656" s="68"/>
      <c r="PMM656" s="68"/>
      <c r="PMN656" s="68"/>
      <c r="PMO656" s="68"/>
      <c r="PMP656" s="68"/>
      <c r="PMQ656" s="68"/>
      <c r="PMR656" s="68"/>
      <c r="PMS656" s="68"/>
      <c r="PMT656" s="68"/>
      <c r="PMU656" s="68"/>
      <c r="PMV656" s="68"/>
      <c r="PMW656" s="68"/>
      <c r="PMX656" s="68"/>
      <c r="PMY656" s="68"/>
      <c r="PMZ656" s="68"/>
      <c r="PNA656" s="68"/>
      <c r="PNB656" s="68"/>
      <c r="PNC656" s="68"/>
      <c r="PND656" s="68"/>
      <c r="PNE656" s="68"/>
      <c r="PNF656" s="68"/>
      <c r="PNG656" s="68"/>
      <c r="PNH656" s="68"/>
      <c r="PNI656" s="68"/>
      <c r="PNJ656" s="68"/>
      <c r="PNK656" s="68"/>
      <c r="PNL656" s="68"/>
      <c r="PNM656" s="68"/>
      <c r="PNN656" s="68"/>
      <c r="PNO656" s="68"/>
      <c r="PNP656" s="68"/>
      <c r="PNQ656" s="68"/>
      <c r="PNR656" s="68"/>
      <c r="PNS656" s="68"/>
      <c r="PNT656" s="68"/>
      <c r="PNU656" s="68"/>
      <c r="PNV656" s="68"/>
      <c r="PNW656" s="68"/>
      <c r="PNX656" s="68"/>
      <c r="PNY656" s="68"/>
      <c r="PNZ656" s="68"/>
      <c r="POA656" s="68"/>
      <c r="POB656" s="68"/>
      <c r="POC656" s="68"/>
      <c r="POD656" s="68"/>
      <c r="POE656" s="68"/>
      <c r="POF656" s="68"/>
      <c r="POG656" s="68"/>
      <c r="POH656" s="68"/>
      <c r="POI656" s="68"/>
      <c r="POJ656" s="68"/>
      <c r="POK656" s="68"/>
      <c r="POL656" s="68"/>
      <c r="POM656" s="68"/>
      <c r="PON656" s="68"/>
      <c r="POO656" s="68"/>
      <c r="POP656" s="68"/>
      <c r="POQ656" s="68"/>
      <c r="POR656" s="68"/>
      <c r="POS656" s="68"/>
      <c r="POT656" s="68"/>
      <c r="POU656" s="68"/>
      <c r="POV656" s="68"/>
      <c r="POW656" s="68"/>
      <c r="POX656" s="68"/>
      <c r="POY656" s="68"/>
      <c r="POZ656" s="68"/>
      <c r="PPA656" s="68"/>
      <c r="PPB656" s="68"/>
      <c r="PPC656" s="68"/>
      <c r="PPD656" s="68"/>
      <c r="PPE656" s="68"/>
      <c r="PPF656" s="68"/>
      <c r="PPG656" s="68"/>
      <c r="PPH656" s="68"/>
      <c r="PPI656" s="68"/>
      <c r="PPJ656" s="68"/>
      <c r="PPK656" s="68"/>
      <c r="PPL656" s="68"/>
      <c r="PPM656" s="68"/>
      <c r="PPN656" s="68"/>
      <c r="PPO656" s="68"/>
      <c r="PPP656" s="68"/>
      <c r="PPQ656" s="68"/>
      <c r="PPR656" s="68"/>
      <c r="PPS656" s="68"/>
      <c r="PPT656" s="68"/>
      <c r="PPU656" s="68"/>
      <c r="PPV656" s="68"/>
      <c r="PPW656" s="68"/>
      <c r="PPX656" s="68"/>
      <c r="PPY656" s="68"/>
      <c r="PPZ656" s="68"/>
      <c r="PQA656" s="68"/>
      <c r="PQB656" s="68"/>
      <c r="PQC656" s="68"/>
      <c r="PQD656" s="68"/>
      <c r="PQE656" s="68"/>
      <c r="PQF656" s="68"/>
      <c r="PQG656" s="68"/>
      <c r="PQH656" s="68"/>
      <c r="PQI656" s="68"/>
      <c r="PQJ656" s="68"/>
      <c r="PQK656" s="68"/>
      <c r="PQL656" s="68"/>
      <c r="PQM656" s="68"/>
      <c r="PQN656" s="68"/>
      <c r="PQO656" s="68"/>
      <c r="PQP656" s="68"/>
      <c r="PQQ656" s="68"/>
      <c r="PQR656" s="68"/>
      <c r="PQS656" s="68"/>
      <c r="PQT656" s="68"/>
      <c r="PQU656" s="68"/>
      <c r="PQV656" s="68"/>
      <c r="PQW656" s="68"/>
      <c r="PQX656" s="68"/>
      <c r="PQY656" s="68"/>
      <c r="PQZ656" s="68"/>
      <c r="PRA656" s="68"/>
      <c r="PRB656" s="68"/>
      <c r="PRC656" s="68"/>
      <c r="PRD656" s="68"/>
      <c r="PRE656" s="68"/>
      <c r="PRF656" s="68"/>
      <c r="PRG656" s="68"/>
      <c r="PRH656" s="68"/>
      <c r="PRI656" s="68"/>
      <c r="PRJ656" s="68"/>
      <c r="PRK656" s="68"/>
      <c r="PRL656" s="68"/>
      <c r="PRM656" s="68"/>
      <c r="PRN656" s="68"/>
      <c r="PRO656" s="68"/>
      <c r="PRP656" s="68"/>
      <c r="PRQ656" s="68"/>
      <c r="PRR656" s="68"/>
      <c r="PRS656" s="68"/>
      <c r="PRT656" s="68"/>
      <c r="PRU656" s="68"/>
      <c r="PRV656" s="68"/>
      <c r="PRW656" s="68"/>
      <c r="PRX656" s="68"/>
      <c r="PRY656" s="68"/>
      <c r="PRZ656" s="68"/>
      <c r="PSA656" s="68"/>
      <c r="PSB656" s="68"/>
      <c r="PSC656" s="68"/>
      <c r="PSD656" s="68"/>
      <c r="PSE656" s="68"/>
      <c r="PSF656" s="68"/>
      <c r="PSG656" s="68"/>
      <c r="PSH656" s="68"/>
      <c r="PSI656" s="68"/>
      <c r="PSJ656" s="68"/>
      <c r="PSK656" s="68"/>
      <c r="PSL656" s="68"/>
      <c r="PSM656" s="68"/>
      <c r="PSN656" s="68"/>
      <c r="PSO656" s="68"/>
      <c r="PSP656" s="68"/>
      <c r="PSQ656" s="68"/>
      <c r="PSR656" s="68"/>
      <c r="PSS656" s="68"/>
      <c r="PST656" s="68"/>
      <c r="PSU656" s="68"/>
      <c r="PSV656" s="68"/>
      <c r="PSW656" s="68"/>
      <c r="PSX656" s="68"/>
      <c r="PSY656" s="68"/>
      <c r="PSZ656" s="68"/>
      <c r="PTA656" s="68"/>
      <c r="PTB656" s="68"/>
      <c r="PTC656" s="68"/>
      <c r="PTD656" s="68"/>
      <c r="PTE656" s="68"/>
      <c r="PTF656" s="68"/>
      <c r="PTG656" s="68"/>
      <c r="PTH656" s="68"/>
      <c r="PTI656" s="68"/>
      <c r="PTJ656" s="68"/>
      <c r="PTK656" s="68"/>
      <c r="PTL656" s="68"/>
      <c r="PTM656" s="68"/>
      <c r="PTN656" s="68"/>
      <c r="PTO656" s="68"/>
      <c r="PTP656" s="68"/>
      <c r="PTQ656" s="68"/>
      <c r="PTR656" s="68"/>
      <c r="PTS656" s="68"/>
      <c r="PTT656" s="68"/>
      <c r="PTU656" s="68"/>
      <c r="PTV656" s="68"/>
      <c r="PTW656" s="68"/>
      <c r="PTX656" s="68"/>
      <c r="PTY656" s="68"/>
      <c r="PTZ656" s="68"/>
      <c r="PUA656" s="68"/>
      <c r="PUB656" s="68"/>
      <c r="PUC656" s="68"/>
      <c r="PUD656" s="68"/>
      <c r="PUE656" s="68"/>
      <c r="PUF656" s="68"/>
      <c r="PUG656" s="68"/>
      <c r="PUH656" s="68"/>
      <c r="PUI656" s="68"/>
      <c r="PUJ656" s="68"/>
      <c r="PUK656" s="68"/>
      <c r="PUL656" s="68"/>
      <c r="PUM656" s="68"/>
      <c r="PUN656" s="68"/>
      <c r="PUO656" s="68"/>
      <c r="PUP656" s="68"/>
      <c r="PUQ656" s="68"/>
      <c r="PUR656" s="68"/>
      <c r="PUS656" s="68"/>
      <c r="PUT656" s="68"/>
      <c r="PUU656" s="68"/>
      <c r="PUV656" s="68"/>
      <c r="PUW656" s="68"/>
      <c r="PUX656" s="68"/>
      <c r="PUY656" s="68"/>
      <c r="PUZ656" s="68"/>
      <c r="PVA656" s="68"/>
      <c r="PVB656" s="68"/>
      <c r="PVC656" s="68"/>
      <c r="PVD656" s="68"/>
      <c r="PVE656" s="68"/>
      <c r="PVF656" s="68"/>
      <c r="PVG656" s="68"/>
      <c r="PVH656" s="68"/>
      <c r="PVI656" s="68"/>
      <c r="PVJ656" s="68"/>
      <c r="PVK656" s="68"/>
      <c r="PVL656" s="68"/>
      <c r="PVM656" s="68"/>
      <c r="PVN656" s="68"/>
      <c r="PVO656" s="68"/>
      <c r="PVP656" s="68"/>
      <c r="PVQ656" s="68"/>
      <c r="PVR656" s="68"/>
      <c r="PVS656" s="68"/>
      <c r="PVT656" s="68"/>
      <c r="PVU656" s="68"/>
      <c r="PVV656" s="68"/>
      <c r="PVW656" s="68"/>
      <c r="PVX656" s="68"/>
      <c r="PVY656" s="68"/>
      <c r="PVZ656" s="68"/>
      <c r="PWA656" s="68"/>
      <c r="PWB656" s="68"/>
      <c r="PWC656" s="68"/>
      <c r="PWD656" s="68"/>
      <c r="PWE656" s="68"/>
      <c r="PWF656" s="68"/>
      <c r="PWG656" s="68"/>
      <c r="PWH656" s="68"/>
      <c r="PWI656" s="68"/>
      <c r="PWJ656" s="68"/>
      <c r="PWK656" s="68"/>
      <c r="PWL656" s="68"/>
      <c r="PWM656" s="68"/>
      <c r="PWN656" s="68"/>
      <c r="PWO656" s="68"/>
      <c r="PWP656" s="68"/>
      <c r="PWQ656" s="68"/>
      <c r="PWR656" s="68"/>
      <c r="PWS656" s="68"/>
      <c r="PWT656" s="68"/>
      <c r="PWU656" s="68"/>
      <c r="PWV656" s="68"/>
      <c r="PWW656" s="68"/>
      <c r="PWX656" s="68"/>
      <c r="PWY656" s="68"/>
      <c r="PWZ656" s="68"/>
      <c r="PXA656" s="68"/>
      <c r="PXB656" s="68"/>
      <c r="PXC656" s="68"/>
      <c r="PXD656" s="68"/>
      <c r="PXE656" s="68"/>
      <c r="PXF656" s="68"/>
      <c r="PXG656" s="68"/>
      <c r="PXH656" s="68"/>
      <c r="PXI656" s="68"/>
      <c r="PXJ656" s="68"/>
      <c r="PXK656" s="68"/>
      <c r="PXL656" s="68"/>
      <c r="PXM656" s="68"/>
      <c r="PXN656" s="68"/>
      <c r="PXO656" s="68"/>
      <c r="PXP656" s="68"/>
      <c r="PXQ656" s="68"/>
      <c r="PXR656" s="68"/>
      <c r="PXS656" s="68"/>
      <c r="PXT656" s="68"/>
      <c r="PXU656" s="68"/>
      <c r="PXV656" s="68"/>
      <c r="PXW656" s="68"/>
      <c r="PXX656" s="68"/>
      <c r="PXY656" s="68"/>
      <c r="PXZ656" s="68"/>
      <c r="PYA656" s="68"/>
      <c r="PYB656" s="68"/>
      <c r="PYC656" s="68"/>
      <c r="PYD656" s="68"/>
      <c r="PYE656" s="68"/>
      <c r="PYF656" s="68"/>
      <c r="PYG656" s="68"/>
      <c r="PYH656" s="68"/>
      <c r="PYI656" s="68"/>
      <c r="PYJ656" s="68"/>
      <c r="PYK656" s="68"/>
      <c r="PYL656" s="68"/>
      <c r="PYM656" s="68"/>
      <c r="PYN656" s="68"/>
      <c r="PYO656" s="68"/>
      <c r="PYP656" s="68"/>
      <c r="PYQ656" s="68"/>
      <c r="PYR656" s="68"/>
      <c r="PYS656" s="68"/>
      <c r="PYT656" s="68"/>
      <c r="PYU656" s="68"/>
      <c r="PYV656" s="68"/>
      <c r="PYW656" s="68"/>
      <c r="PYX656" s="68"/>
      <c r="PYY656" s="68"/>
      <c r="PYZ656" s="68"/>
      <c r="PZA656" s="68"/>
      <c r="PZB656" s="68"/>
      <c r="PZC656" s="68"/>
      <c r="PZD656" s="68"/>
      <c r="PZE656" s="68"/>
      <c r="PZF656" s="68"/>
      <c r="PZG656" s="68"/>
      <c r="PZH656" s="68"/>
      <c r="PZI656" s="68"/>
      <c r="PZJ656" s="68"/>
      <c r="PZK656" s="68"/>
      <c r="PZL656" s="68"/>
      <c r="PZM656" s="68"/>
      <c r="PZN656" s="68"/>
      <c r="PZO656" s="68"/>
      <c r="PZP656" s="68"/>
      <c r="PZQ656" s="68"/>
      <c r="PZR656" s="68"/>
      <c r="PZS656" s="68"/>
      <c r="PZT656" s="68"/>
      <c r="PZU656" s="68"/>
      <c r="PZV656" s="68"/>
      <c r="PZW656" s="68"/>
      <c r="PZX656" s="68"/>
      <c r="PZY656" s="68"/>
      <c r="PZZ656" s="68"/>
      <c r="QAA656" s="68"/>
      <c r="QAB656" s="68"/>
      <c r="QAC656" s="68"/>
      <c r="QAD656" s="68"/>
      <c r="QAE656" s="68"/>
      <c r="QAF656" s="68"/>
      <c r="QAG656" s="68"/>
      <c r="QAH656" s="68"/>
      <c r="QAI656" s="68"/>
      <c r="QAJ656" s="68"/>
      <c r="QAK656" s="68"/>
      <c r="QAL656" s="68"/>
      <c r="QAM656" s="68"/>
      <c r="QAN656" s="68"/>
      <c r="QAO656" s="68"/>
      <c r="QAP656" s="68"/>
      <c r="QAQ656" s="68"/>
      <c r="QAR656" s="68"/>
      <c r="QAS656" s="68"/>
      <c r="QAT656" s="68"/>
      <c r="QAU656" s="68"/>
      <c r="QAV656" s="68"/>
      <c r="QAW656" s="68"/>
      <c r="QAX656" s="68"/>
      <c r="QAY656" s="68"/>
      <c r="QAZ656" s="68"/>
      <c r="QBA656" s="68"/>
      <c r="QBB656" s="68"/>
      <c r="QBC656" s="68"/>
      <c r="QBD656" s="68"/>
      <c r="QBE656" s="68"/>
      <c r="QBF656" s="68"/>
      <c r="QBG656" s="68"/>
      <c r="QBH656" s="68"/>
      <c r="QBI656" s="68"/>
      <c r="QBJ656" s="68"/>
      <c r="QBK656" s="68"/>
      <c r="QBL656" s="68"/>
      <c r="QBM656" s="68"/>
      <c r="QBN656" s="68"/>
      <c r="QBO656" s="68"/>
      <c r="QBP656" s="68"/>
      <c r="QBQ656" s="68"/>
      <c r="QBR656" s="68"/>
      <c r="QBS656" s="68"/>
      <c r="QBT656" s="68"/>
      <c r="QBU656" s="68"/>
      <c r="QBV656" s="68"/>
      <c r="QBW656" s="68"/>
      <c r="QBX656" s="68"/>
      <c r="QBY656" s="68"/>
      <c r="QBZ656" s="68"/>
      <c r="QCA656" s="68"/>
      <c r="QCB656" s="68"/>
      <c r="QCC656" s="68"/>
      <c r="QCD656" s="68"/>
      <c r="QCE656" s="68"/>
      <c r="QCF656" s="68"/>
      <c r="QCG656" s="68"/>
      <c r="QCH656" s="68"/>
      <c r="QCI656" s="68"/>
      <c r="QCJ656" s="68"/>
      <c r="QCK656" s="68"/>
      <c r="QCL656" s="68"/>
      <c r="QCM656" s="68"/>
      <c r="QCN656" s="68"/>
      <c r="QCO656" s="68"/>
      <c r="QCP656" s="68"/>
      <c r="QCQ656" s="68"/>
      <c r="QCR656" s="68"/>
      <c r="QCS656" s="68"/>
      <c r="QCT656" s="68"/>
      <c r="QCU656" s="68"/>
      <c r="QCV656" s="68"/>
      <c r="QCW656" s="68"/>
      <c r="QCX656" s="68"/>
      <c r="QCY656" s="68"/>
      <c r="QCZ656" s="68"/>
      <c r="QDA656" s="68"/>
      <c r="QDB656" s="68"/>
      <c r="QDC656" s="68"/>
      <c r="QDD656" s="68"/>
      <c r="QDE656" s="68"/>
      <c r="QDF656" s="68"/>
      <c r="QDG656" s="68"/>
      <c r="QDH656" s="68"/>
      <c r="QDI656" s="68"/>
      <c r="QDJ656" s="68"/>
      <c r="QDK656" s="68"/>
      <c r="QDL656" s="68"/>
      <c r="QDM656" s="68"/>
      <c r="QDN656" s="68"/>
      <c r="QDO656" s="68"/>
      <c r="QDP656" s="68"/>
      <c r="QDQ656" s="68"/>
      <c r="QDR656" s="68"/>
      <c r="QDS656" s="68"/>
      <c r="QDT656" s="68"/>
      <c r="QDU656" s="68"/>
      <c r="QDV656" s="68"/>
      <c r="QDW656" s="68"/>
      <c r="QDX656" s="68"/>
      <c r="QDY656" s="68"/>
      <c r="QDZ656" s="68"/>
      <c r="QEA656" s="68"/>
      <c r="QEB656" s="68"/>
      <c r="QEC656" s="68"/>
      <c r="QED656" s="68"/>
      <c r="QEE656" s="68"/>
      <c r="QEF656" s="68"/>
      <c r="QEG656" s="68"/>
      <c r="QEH656" s="68"/>
      <c r="QEI656" s="68"/>
      <c r="QEJ656" s="68"/>
      <c r="QEK656" s="68"/>
      <c r="QEL656" s="68"/>
      <c r="QEM656" s="68"/>
      <c r="QEN656" s="68"/>
      <c r="QEO656" s="68"/>
      <c r="QEP656" s="68"/>
      <c r="QEQ656" s="68"/>
      <c r="QER656" s="68"/>
      <c r="QES656" s="68"/>
      <c r="QET656" s="68"/>
      <c r="QEU656" s="68"/>
      <c r="QEV656" s="68"/>
      <c r="QEW656" s="68"/>
      <c r="QEX656" s="68"/>
      <c r="QEY656" s="68"/>
      <c r="QEZ656" s="68"/>
      <c r="QFA656" s="68"/>
      <c r="QFB656" s="68"/>
      <c r="QFC656" s="68"/>
      <c r="QFD656" s="68"/>
      <c r="QFE656" s="68"/>
      <c r="QFF656" s="68"/>
      <c r="QFG656" s="68"/>
      <c r="QFH656" s="68"/>
      <c r="QFI656" s="68"/>
      <c r="QFJ656" s="68"/>
      <c r="QFK656" s="68"/>
      <c r="QFL656" s="68"/>
      <c r="QFM656" s="68"/>
      <c r="QFN656" s="68"/>
      <c r="QFO656" s="68"/>
      <c r="QFP656" s="68"/>
      <c r="QFQ656" s="68"/>
      <c r="QFR656" s="68"/>
      <c r="QFS656" s="68"/>
      <c r="QFT656" s="68"/>
      <c r="QFU656" s="68"/>
      <c r="QFV656" s="68"/>
      <c r="QFW656" s="68"/>
      <c r="QFX656" s="68"/>
      <c r="QFY656" s="68"/>
      <c r="QFZ656" s="68"/>
      <c r="QGA656" s="68"/>
      <c r="QGB656" s="68"/>
      <c r="QGC656" s="68"/>
      <c r="QGD656" s="68"/>
      <c r="QGE656" s="68"/>
      <c r="QGF656" s="68"/>
      <c r="QGG656" s="68"/>
      <c r="QGH656" s="68"/>
      <c r="QGI656" s="68"/>
      <c r="QGJ656" s="68"/>
      <c r="QGK656" s="68"/>
      <c r="QGL656" s="68"/>
      <c r="QGM656" s="68"/>
      <c r="QGN656" s="68"/>
      <c r="QGO656" s="68"/>
      <c r="QGP656" s="68"/>
      <c r="QGQ656" s="68"/>
      <c r="QGR656" s="68"/>
      <c r="QGS656" s="68"/>
      <c r="QGT656" s="68"/>
      <c r="QGU656" s="68"/>
      <c r="QGV656" s="68"/>
      <c r="QGW656" s="68"/>
      <c r="QGX656" s="68"/>
      <c r="QGY656" s="68"/>
      <c r="QGZ656" s="68"/>
      <c r="QHA656" s="68"/>
      <c r="QHB656" s="68"/>
      <c r="QHC656" s="68"/>
      <c r="QHD656" s="68"/>
      <c r="QHE656" s="68"/>
      <c r="QHF656" s="68"/>
      <c r="QHG656" s="68"/>
      <c r="QHH656" s="68"/>
      <c r="QHI656" s="68"/>
      <c r="QHJ656" s="68"/>
      <c r="QHK656" s="68"/>
      <c r="QHL656" s="68"/>
      <c r="QHM656" s="68"/>
      <c r="QHN656" s="68"/>
      <c r="QHO656" s="68"/>
      <c r="QHP656" s="68"/>
      <c r="QHQ656" s="68"/>
      <c r="QHR656" s="68"/>
      <c r="QHS656" s="68"/>
      <c r="QHT656" s="68"/>
      <c r="QHU656" s="68"/>
      <c r="QHV656" s="68"/>
      <c r="QHW656" s="68"/>
      <c r="QHX656" s="68"/>
      <c r="QHY656" s="68"/>
      <c r="QHZ656" s="68"/>
      <c r="QIA656" s="68"/>
      <c r="QIB656" s="68"/>
      <c r="QIC656" s="68"/>
      <c r="QID656" s="68"/>
      <c r="QIE656" s="68"/>
      <c r="QIF656" s="68"/>
      <c r="QIG656" s="68"/>
      <c r="QIH656" s="68"/>
      <c r="QII656" s="68"/>
      <c r="QIJ656" s="68"/>
      <c r="QIK656" s="68"/>
      <c r="QIL656" s="68"/>
      <c r="QIM656" s="68"/>
      <c r="QIN656" s="68"/>
      <c r="QIO656" s="68"/>
      <c r="QIP656" s="68"/>
      <c r="QIQ656" s="68"/>
      <c r="QIR656" s="68"/>
      <c r="QIS656" s="68"/>
      <c r="QIT656" s="68"/>
      <c r="QIU656" s="68"/>
      <c r="QIV656" s="68"/>
      <c r="QIW656" s="68"/>
      <c r="QIX656" s="68"/>
      <c r="QIY656" s="68"/>
      <c r="QIZ656" s="68"/>
      <c r="QJA656" s="68"/>
      <c r="QJB656" s="68"/>
      <c r="QJC656" s="68"/>
      <c r="QJD656" s="68"/>
      <c r="QJE656" s="68"/>
      <c r="QJF656" s="68"/>
      <c r="QJG656" s="68"/>
      <c r="QJH656" s="68"/>
      <c r="QJI656" s="68"/>
      <c r="QJJ656" s="68"/>
      <c r="QJK656" s="68"/>
      <c r="QJL656" s="68"/>
      <c r="QJM656" s="68"/>
      <c r="QJN656" s="68"/>
      <c r="QJO656" s="68"/>
      <c r="QJP656" s="68"/>
      <c r="QJQ656" s="68"/>
      <c r="QJR656" s="68"/>
      <c r="QJS656" s="68"/>
      <c r="QJT656" s="68"/>
      <c r="QJU656" s="68"/>
      <c r="QJV656" s="68"/>
      <c r="QJW656" s="68"/>
      <c r="QJX656" s="68"/>
      <c r="QJY656" s="68"/>
      <c r="QJZ656" s="68"/>
      <c r="QKA656" s="68"/>
      <c r="QKB656" s="68"/>
      <c r="QKC656" s="68"/>
      <c r="QKD656" s="68"/>
      <c r="QKE656" s="68"/>
      <c r="QKF656" s="68"/>
      <c r="QKG656" s="68"/>
      <c r="QKH656" s="68"/>
      <c r="QKI656" s="68"/>
      <c r="QKJ656" s="68"/>
      <c r="QKK656" s="68"/>
      <c r="QKL656" s="68"/>
      <c r="QKM656" s="68"/>
      <c r="QKN656" s="68"/>
      <c r="QKO656" s="68"/>
      <c r="QKP656" s="68"/>
      <c r="QKQ656" s="68"/>
      <c r="QKR656" s="68"/>
      <c r="QKS656" s="68"/>
      <c r="QKT656" s="68"/>
      <c r="QKU656" s="68"/>
      <c r="QKV656" s="68"/>
      <c r="QKW656" s="68"/>
      <c r="QKX656" s="68"/>
      <c r="QKY656" s="68"/>
      <c r="QKZ656" s="68"/>
      <c r="QLA656" s="68"/>
      <c r="QLB656" s="68"/>
      <c r="QLC656" s="68"/>
      <c r="QLD656" s="68"/>
      <c r="QLE656" s="68"/>
      <c r="QLF656" s="68"/>
      <c r="QLG656" s="68"/>
      <c r="QLH656" s="68"/>
      <c r="QLI656" s="68"/>
      <c r="QLJ656" s="68"/>
      <c r="QLK656" s="68"/>
      <c r="QLL656" s="68"/>
      <c r="QLM656" s="68"/>
      <c r="QLN656" s="68"/>
      <c r="QLO656" s="68"/>
      <c r="QLP656" s="68"/>
      <c r="QLQ656" s="68"/>
      <c r="QLR656" s="68"/>
      <c r="QLS656" s="68"/>
      <c r="QLT656" s="68"/>
      <c r="QLU656" s="68"/>
      <c r="QLV656" s="68"/>
      <c r="QLW656" s="68"/>
      <c r="QLX656" s="68"/>
      <c r="QLY656" s="68"/>
      <c r="QLZ656" s="68"/>
      <c r="QMA656" s="68"/>
      <c r="QMB656" s="68"/>
      <c r="QMC656" s="68"/>
      <c r="QMD656" s="68"/>
      <c r="QME656" s="68"/>
      <c r="QMF656" s="68"/>
      <c r="QMG656" s="68"/>
      <c r="QMH656" s="68"/>
      <c r="QMI656" s="68"/>
      <c r="QMJ656" s="68"/>
      <c r="QMK656" s="68"/>
      <c r="QML656" s="68"/>
      <c r="QMM656" s="68"/>
      <c r="QMN656" s="68"/>
      <c r="QMO656" s="68"/>
      <c r="QMP656" s="68"/>
      <c r="QMQ656" s="68"/>
      <c r="QMR656" s="68"/>
      <c r="QMS656" s="68"/>
      <c r="QMT656" s="68"/>
      <c r="QMU656" s="68"/>
      <c r="QMV656" s="68"/>
      <c r="QMW656" s="68"/>
      <c r="QMX656" s="68"/>
      <c r="QMY656" s="68"/>
      <c r="QMZ656" s="68"/>
      <c r="QNA656" s="68"/>
      <c r="QNB656" s="68"/>
      <c r="QNC656" s="68"/>
      <c r="QND656" s="68"/>
      <c r="QNE656" s="68"/>
      <c r="QNF656" s="68"/>
      <c r="QNG656" s="68"/>
      <c r="QNH656" s="68"/>
      <c r="QNI656" s="68"/>
      <c r="QNJ656" s="68"/>
      <c r="QNK656" s="68"/>
      <c r="QNL656" s="68"/>
      <c r="QNM656" s="68"/>
      <c r="QNN656" s="68"/>
      <c r="QNO656" s="68"/>
      <c r="QNP656" s="68"/>
      <c r="QNQ656" s="68"/>
      <c r="QNR656" s="68"/>
      <c r="QNS656" s="68"/>
      <c r="QNT656" s="68"/>
      <c r="QNU656" s="68"/>
      <c r="QNV656" s="68"/>
      <c r="QNW656" s="68"/>
      <c r="QNX656" s="68"/>
      <c r="QNY656" s="68"/>
      <c r="QNZ656" s="68"/>
      <c r="QOA656" s="68"/>
      <c r="QOB656" s="68"/>
      <c r="QOC656" s="68"/>
      <c r="QOD656" s="68"/>
      <c r="QOE656" s="68"/>
      <c r="QOF656" s="68"/>
      <c r="QOG656" s="68"/>
      <c r="QOH656" s="68"/>
      <c r="QOI656" s="68"/>
      <c r="QOJ656" s="68"/>
      <c r="QOK656" s="68"/>
      <c r="QOL656" s="68"/>
      <c r="QOM656" s="68"/>
      <c r="QON656" s="68"/>
      <c r="QOO656" s="68"/>
      <c r="QOP656" s="68"/>
      <c r="QOQ656" s="68"/>
      <c r="QOR656" s="68"/>
      <c r="QOS656" s="68"/>
      <c r="QOT656" s="68"/>
      <c r="QOU656" s="68"/>
      <c r="QOV656" s="68"/>
      <c r="QOW656" s="68"/>
      <c r="QOX656" s="68"/>
      <c r="QOY656" s="68"/>
      <c r="QOZ656" s="68"/>
      <c r="QPA656" s="68"/>
      <c r="QPB656" s="68"/>
      <c r="QPC656" s="68"/>
      <c r="QPD656" s="68"/>
      <c r="QPE656" s="68"/>
      <c r="QPF656" s="68"/>
      <c r="QPG656" s="68"/>
      <c r="QPH656" s="68"/>
      <c r="QPI656" s="68"/>
      <c r="QPJ656" s="68"/>
      <c r="QPK656" s="68"/>
      <c r="QPL656" s="68"/>
      <c r="QPM656" s="68"/>
      <c r="QPN656" s="68"/>
      <c r="QPO656" s="68"/>
      <c r="QPP656" s="68"/>
      <c r="QPQ656" s="68"/>
      <c r="QPR656" s="68"/>
      <c r="QPS656" s="68"/>
      <c r="QPT656" s="68"/>
      <c r="QPU656" s="68"/>
      <c r="QPV656" s="68"/>
      <c r="QPW656" s="68"/>
      <c r="QPX656" s="68"/>
      <c r="QPY656" s="68"/>
      <c r="QPZ656" s="68"/>
      <c r="QQA656" s="68"/>
      <c r="QQB656" s="68"/>
      <c r="QQC656" s="68"/>
      <c r="QQD656" s="68"/>
      <c r="QQE656" s="68"/>
      <c r="QQF656" s="68"/>
      <c r="QQG656" s="68"/>
      <c r="QQH656" s="68"/>
      <c r="QQI656" s="68"/>
      <c r="QQJ656" s="68"/>
      <c r="QQK656" s="68"/>
      <c r="QQL656" s="68"/>
      <c r="QQM656" s="68"/>
      <c r="QQN656" s="68"/>
      <c r="QQO656" s="68"/>
      <c r="QQP656" s="68"/>
      <c r="QQQ656" s="68"/>
      <c r="QQR656" s="68"/>
      <c r="QQS656" s="68"/>
      <c r="QQT656" s="68"/>
      <c r="QQU656" s="68"/>
      <c r="QQV656" s="68"/>
      <c r="QQW656" s="68"/>
      <c r="QQX656" s="68"/>
      <c r="QQY656" s="68"/>
      <c r="QQZ656" s="68"/>
      <c r="QRA656" s="68"/>
      <c r="QRB656" s="68"/>
      <c r="QRC656" s="68"/>
      <c r="QRD656" s="68"/>
      <c r="QRE656" s="68"/>
      <c r="QRF656" s="68"/>
      <c r="QRG656" s="68"/>
      <c r="QRH656" s="68"/>
      <c r="QRI656" s="68"/>
      <c r="QRJ656" s="68"/>
      <c r="QRK656" s="68"/>
      <c r="QRL656" s="68"/>
      <c r="QRM656" s="68"/>
      <c r="QRN656" s="68"/>
      <c r="QRO656" s="68"/>
      <c r="QRP656" s="68"/>
      <c r="QRQ656" s="68"/>
      <c r="QRR656" s="68"/>
      <c r="QRS656" s="68"/>
      <c r="QRT656" s="68"/>
      <c r="QRU656" s="68"/>
      <c r="QRV656" s="68"/>
      <c r="QRW656" s="68"/>
      <c r="QRX656" s="68"/>
      <c r="QRY656" s="68"/>
      <c r="QRZ656" s="68"/>
      <c r="QSA656" s="68"/>
      <c r="QSB656" s="68"/>
      <c r="QSC656" s="68"/>
      <c r="QSD656" s="68"/>
      <c r="QSE656" s="68"/>
      <c r="QSF656" s="68"/>
      <c r="QSG656" s="68"/>
      <c r="QSH656" s="68"/>
      <c r="QSI656" s="68"/>
      <c r="QSJ656" s="68"/>
      <c r="QSK656" s="68"/>
      <c r="QSL656" s="68"/>
      <c r="QSM656" s="68"/>
      <c r="QSN656" s="68"/>
      <c r="QSO656" s="68"/>
      <c r="QSP656" s="68"/>
      <c r="QSQ656" s="68"/>
      <c r="QSR656" s="68"/>
      <c r="QSS656" s="68"/>
      <c r="QST656" s="68"/>
      <c r="QSU656" s="68"/>
      <c r="QSV656" s="68"/>
      <c r="QSW656" s="68"/>
      <c r="QSX656" s="68"/>
      <c r="QSY656" s="68"/>
      <c r="QSZ656" s="68"/>
      <c r="QTA656" s="68"/>
      <c r="QTB656" s="68"/>
      <c r="QTC656" s="68"/>
      <c r="QTD656" s="68"/>
      <c r="QTE656" s="68"/>
      <c r="QTF656" s="68"/>
      <c r="QTG656" s="68"/>
      <c r="QTH656" s="68"/>
      <c r="QTI656" s="68"/>
      <c r="QTJ656" s="68"/>
      <c r="QTK656" s="68"/>
      <c r="QTL656" s="68"/>
      <c r="QTM656" s="68"/>
      <c r="QTN656" s="68"/>
      <c r="QTO656" s="68"/>
      <c r="QTP656" s="68"/>
      <c r="QTQ656" s="68"/>
      <c r="QTR656" s="68"/>
      <c r="QTS656" s="68"/>
      <c r="QTT656" s="68"/>
      <c r="QTU656" s="68"/>
      <c r="QTV656" s="68"/>
      <c r="QTW656" s="68"/>
      <c r="QTX656" s="68"/>
      <c r="QTY656" s="68"/>
      <c r="QTZ656" s="68"/>
      <c r="QUA656" s="68"/>
      <c r="QUB656" s="68"/>
      <c r="QUC656" s="68"/>
      <c r="QUD656" s="68"/>
      <c r="QUE656" s="68"/>
      <c r="QUF656" s="68"/>
      <c r="QUG656" s="68"/>
      <c r="QUH656" s="68"/>
      <c r="QUI656" s="68"/>
      <c r="QUJ656" s="68"/>
      <c r="QUK656" s="68"/>
      <c r="QUL656" s="68"/>
      <c r="QUM656" s="68"/>
      <c r="QUN656" s="68"/>
      <c r="QUO656" s="68"/>
      <c r="QUP656" s="68"/>
      <c r="QUQ656" s="68"/>
      <c r="QUR656" s="68"/>
      <c r="QUS656" s="68"/>
      <c r="QUT656" s="68"/>
      <c r="QUU656" s="68"/>
      <c r="QUV656" s="68"/>
      <c r="QUW656" s="68"/>
      <c r="QUX656" s="68"/>
      <c r="QUY656" s="68"/>
      <c r="QUZ656" s="68"/>
      <c r="QVA656" s="68"/>
      <c r="QVB656" s="68"/>
      <c r="QVC656" s="68"/>
      <c r="QVD656" s="68"/>
      <c r="QVE656" s="68"/>
      <c r="QVF656" s="68"/>
      <c r="QVG656" s="68"/>
      <c r="QVH656" s="68"/>
      <c r="QVI656" s="68"/>
      <c r="QVJ656" s="68"/>
      <c r="QVK656" s="68"/>
      <c r="QVL656" s="68"/>
      <c r="QVM656" s="68"/>
      <c r="QVN656" s="68"/>
      <c r="QVO656" s="68"/>
      <c r="QVP656" s="68"/>
      <c r="QVQ656" s="68"/>
      <c r="QVR656" s="68"/>
      <c r="QVS656" s="68"/>
      <c r="QVT656" s="68"/>
      <c r="QVU656" s="68"/>
      <c r="QVV656" s="68"/>
      <c r="QVW656" s="68"/>
      <c r="QVX656" s="68"/>
      <c r="QVY656" s="68"/>
      <c r="QVZ656" s="68"/>
      <c r="QWA656" s="68"/>
      <c r="QWB656" s="68"/>
      <c r="QWC656" s="68"/>
      <c r="QWD656" s="68"/>
      <c r="QWE656" s="68"/>
      <c r="QWF656" s="68"/>
      <c r="QWG656" s="68"/>
      <c r="QWH656" s="68"/>
      <c r="QWI656" s="68"/>
      <c r="QWJ656" s="68"/>
      <c r="QWK656" s="68"/>
      <c r="QWL656" s="68"/>
      <c r="QWM656" s="68"/>
      <c r="QWN656" s="68"/>
      <c r="QWO656" s="68"/>
      <c r="QWP656" s="68"/>
      <c r="QWQ656" s="68"/>
      <c r="QWR656" s="68"/>
      <c r="QWS656" s="68"/>
      <c r="QWT656" s="68"/>
      <c r="QWU656" s="68"/>
      <c r="QWV656" s="68"/>
      <c r="QWW656" s="68"/>
      <c r="QWX656" s="68"/>
      <c r="QWY656" s="68"/>
      <c r="QWZ656" s="68"/>
      <c r="QXA656" s="68"/>
      <c r="QXB656" s="68"/>
      <c r="QXC656" s="68"/>
      <c r="QXD656" s="68"/>
      <c r="QXE656" s="68"/>
      <c r="QXF656" s="68"/>
      <c r="QXG656" s="68"/>
      <c r="QXH656" s="68"/>
      <c r="QXI656" s="68"/>
      <c r="QXJ656" s="68"/>
      <c r="QXK656" s="68"/>
      <c r="QXL656" s="68"/>
      <c r="QXM656" s="68"/>
      <c r="QXN656" s="68"/>
      <c r="QXO656" s="68"/>
      <c r="QXP656" s="68"/>
      <c r="QXQ656" s="68"/>
      <c r="QXR656" s="68"/>
      <c r="QXS656" s="68"/>
      <c r="QXT656" s="68"/>
      <c r="QXU656" s="68"/>
      <c r="QXV656" s="68"/>
      <c r="QXW656" s="68"/>
      <c r="QXX656" s="68"/>
      <c r="QXY656" s="68"/>
      <c r="QXZ656" s="68"/>
      <c r="QYA656" s="68"/>
      <c r="QYB656" s="68"/>
      <c r="QYC656" s="68"/>
      <c r="QYD656" s="68"/>
      <c r="QYE656" s="68"/>
      <c r="QYF656" s="68"/>
      <c r="QYG656" s="68"/>
      <c r="QYH656" s="68"/>
      <c r="QYI656" s="68"/>
      <c r="QYJ656" s="68"/>
      <c r="QYK656" s="68"/>
      <c r="QYL656" s="68"/>
      <c r="QYM656" s="68"/>
      <c r="QYN656" s="68"/>
      <c r="QYO656" s="68"/>
      <c r="QYP656" s="68"/>
      <c r="QYQ656" s="68"/>
      <c r="QYR656" s="68"/>
      <c r="QYS656" s="68"/>
      <c r="QYT656" s="68"/>
      <c r="QYU656" s="68"/>
      <c r="QYV656" s="68"/>
      <c r="QYW656" s="68"/>
      <c r="QYX656" s="68"/>
      <c r="QYY656" s="68"/>
      <c r="QYZ656" s="68"/>
      <c r="QZA656" s="68"/>
      <c r="QZB656" s="68"/>
      <c r="QZC656" s="68"/>
      <c r="QZD656" s="68"/>
      <c r="QZE656" s="68"/>
      <c r="QZF656" s="68"/>
      <c r="QZG656" s="68"/>
      <c r="QZH656" s="68"/>
      <c r="QZI656" s="68"/>
      <c r="QZJ656" s="68"/>
      <c r="QZK656" s="68"/>
      <c r="QZL656" s="68"/>
      <c r="QZM656" s="68"/>
      <c r="QZN656" s="68"/>
      <c r="QZO656" s="68"/>
      <c r="QZP656" s="68"/>
      <c r="QZQ656" s="68"/>
      <c r="QZR656" s="68"/>
      <c r="QZS656" s="68"/>
      <c r="QZT656" s="68"/>
      <c r="QZU656" s="68"/>
      <c r="QZV656" s="68"/>
      <c r="QZW656" s="68"/>
      <c r="QZX656" s="68"/>
      <c r="QZY656" s="68"/>
      <c r="QZZ656" s="68"/>
      <c r="RAA656" s="68"/>
      <c r="RAB656" s="68"/>
      <c r="RAC656" s="68"/>
      <c r="RAD656" s="68"/>
      <c r="RAE656" s="68"/>
      <c r="RAF656" s="68"/>
      <c r="RAG656" s="68"/>
      <c r="RAH656" s="68"/>
      <c r="RAI656" s="68"/>
      <c r="RAJ656" s="68"/>
      <c r="RAK656" s="68"/>
      <c r="RAL656" s="68"/>
      <c r="RAM656" s="68"/>
      <c r="RAN656" s="68"/>
      <c r="RAO656" s="68"/>
      <c r="RAP656" s="68"/>
      <c r="RAQ656" s="68"/>
      <c r="RAR656" s="68"/>
      <c r="RAS656" s="68"/>
      <c r="RAT656" s="68"/>
      <c r="RAU656" s="68"/>
      <c r="RAV656" s="68"/>
      <c r="RAW656" s="68"/>
      <c r="RAX656" s="68"/>
      <c r="RAY656" s="68"/>
      <c r="RAZ656" s="68"/>
      <c r="RBA656" s="68"/>
      <c r="RBB656" s="68"/>
      <c r="RBC656" s="68"/>
      <c r="RBD656" s="68"/>
      <c r="RBE656" s="68"/>
      <c r="RBF656" s="68"/>
      <c r="RBG656" s="68"/>
      <c r="RBH656" s="68"/>
      <c r="RBI656" s="68"/>
      <c r="RBJ656" s="68"/>
      <c r="RBK656" s="68"/>
      <c r="RBL656" s="68"/>
      <c r="RBM656" s="68"/>
      <c r="RBN656" s="68"/>
      <c r="RBO656" s="68"/>
      <c r="RBP656" s="68"/>
      <c r="RBQ656" s="68"/>
      <c r="RBR656" s="68"/>
      <c r="RBS656" s="68"/>
      <c r="RBT656" s="68"/>
      <c r="RBU656" s="68"/>
      <c r="RBV656" s="68"/>
      <c r="RBW656" s="68"/>
      <c r="RBX656" s="68"/>
      <c r="RBY656" s="68"/>
      <c r="RBZ656" s="68"/>
      <c r="RCA656" s="68"/>
      <c r="RCB656" s="68"/>
      <c r="RCC656" s="68"/>
      <c r="RCD656" s="68"/>
      <c r="RCE656" s="68"/>
      <c r="RCF656" s="68"/>
      <c r="RCG656" s="68"/>
      <c r="RCH656" s="68"/>
      <c r="RCI656" s="68"/>
      <c r="RCJ656" s="68"/>
      <c r="RCK656" s="68"/>
      <c r="RCL656" s="68"/>
      <c r="RCM656" s="68"/>
      <c r="RCN656" s="68"/>
      <c r="RCO656" s="68"/>
      <c r="RCP656" s="68"/>
      <c r="RCQ656" s="68"/>
      <c r="RCR656" s="68"/>
      <c r="RCS656" s="68"/>
      <c r="RCT656" s="68"/>
      <c r="RCU656" s="68"/>
      <c r="RCV656" s="68"/>
      <c r="RCW656" s="68"/>
      <c r="RCX656" s="68"/>
      <c r="RCY656" s="68"/>
      <c r="RCZ656" s="68"/>
      <c r="RDA656" s="68"/>
      <c r="RDB656" s="68"/>
      <c r="RDC656" s="68"/>
      <c r="RDD656" s="68"/>
      <c r="RDE656" s="68"/>
      <c r="RDF656" s="68"/>
      <c r="RDG656" s="68"/>
      <c r="RDH656" s="68"/>
      <c r="RDI656" s="68"/>
      <c r="RDJ656" s="68"/>
      <c r="RDK656" s="68"/>
      <c r="RDL656" s="68"/>
      <c r="RDM656" s="68"/>
      <c r="RDN656" s="68"/>
      <c r="RDO656" s="68"/>
      <c r="RDP656" s="68"/>
      <c r="RDQ656" s="68"/>
      <c r="RDR656" s="68"/>
      <c r="RDS656" s="68"/>
      <c r="RDT656" s="68"/>
      <c r="RDU656" s="68"/>
      <c r="RDV656" s="68"/>
      <c r="RDW656" s="68"/>
      <c r="RDX656" s="68"/>
      <c r="RDY656" s="68"/>
      <c r="RDZ656" s="68"/>
      <c r="REA656" s="68"/>
      <c r="REB656" s="68"/>
      <c r="REC656" s="68"/>
      <c r="RED656" s="68"/>
      <c r="REE656" s="68"/>
      <c r="REF656" s="68"/>
      <c r="REG656" s="68"/>
      <c r="REH656" s="68"/>
      <c r="REI656" s="68"/>
      <c r="REJ656" s="68"/>
      <c r="REK656" s="68"/>
      <c r="REL656" s="68"/>
      <c r="REM656" s="68"/>
      <c r="REN656" s="68"/>
      <c r="REO656" s="68"/>
      <c r="REP656" s="68"/>
      <c r="REQ656" s="68"/>
      <c r="RER656" s="68"/>
      <c r="RES656" s="68"/>
      <c r="RET656" s="68"/>
      <c r="REU656" s="68"/>
      <c r="REV656" s="68"/>
      <c r="REW656" s="68"/>
      <c r="REX656" s="68"/>
      <c r="REY656" s="68"/>
      <c r="REZ656" s="68"/>
      <c r="RFA656" s="68"/>
      <c r="RFB656" s="68"/>
      <c r="RFC656" s="68"/>
      <c r="RFD656" s="68"/>
      <c r="RFE656" s="68"/>
      <c r="RFF656" s="68"/>
      <c r="RFG656" s="68"/>
      <c r="RFH656" s="68"/>
      <c r="RFI656" s="68"/>
      <c r="RFJ656" s="68"/>
      <c r="RFK656" s="68"/>
      <c r="RFL656" s="68"/>
      <c r="RFM656" s="68"/>
      <c r="RFN656" s="68"/>
      <c r="RFO656" s="68"/>
      <c r="RFP656" s="68"/>
      <c r="RFQ656" s="68"/>
      <c r="RFR656" s="68"/>
      <c r="RFS656" s="68"/>
      <c r="RFT656" s="68"/>
      <c r="RFU656" s="68"/>
      <c r="RFV656" s="68"/>
      <c r="RFW656" s="68"/>
      <c r="RFX656" s="68"/>
      <c r="RFY656" s="68"/>
      <c r="RFZ656" s="68"/>
      <c r="RGA656" s="68"/>
      <c r="RGB656" s="68"/>
      <c r="RGC656" s="68"/>
      <c r="RGD656" s="68"/>
      <c r="RGE656" s="68"/>
      <c r="RGF656" s="68"/>
      <c r="RGG656" s="68"/>
      <c r="RGH656" s="68"/>
      <c r="RGI656" s="68"/>
      <c r="RGJ656" s="68"/>
      <c r="RGK656" s="68"/>
      <c r="RGL656" s="68"/>
      <c r="RGM656" s="68"/>
      <c r="RGN656" s="68"/>
      <c r="RGO656" s="68"/>
      <c r="RGP656" s="68"/>
      <c r="RGQ656" s="68"/>
      <c r="RGR656" s="68"/>
      <c r="RGS656" s="68"/>
      <c r="RGT656" s="68"/>
      <c r="RGU656" s="68"/>
      <c r="RGV656" s="68"/>
      <c r="RGW656" s="68"/>
      <c r="RGX656" s="68"/>
      <c r="RGY656" s="68"/>
      <c r="RGZ656" s="68"/>
      <c r="RHA656" s="68"/>
      <c r="RHB656" s="68"/>
      <c r="RHC656" s="68"/>
      <c r="RHD656" s="68"/>
      <c r="RHE656" s="68"/>
      <c r="RHF656" s="68"/>
      <c r="RHG656" s="68"/>
      <c r="RHH656" s="68"/>
      <c r="RHI656" s="68"/>
      <c r="RHJ656" s="68"/>
      <c r="RHK656" s="68"/>
      <c r="RHL656" s="68"/>
      <c r="RHM656" s="68"/>
      <c r="RHN656" s="68"/>
      <c r="RHO656" s="68"/>
      <c r="RHP656" s="68"/>
      <c r="RHQ656" s="68"/>
      <c r="RHR656" s="68"/>
      <c r="RHS656" s="68"/>
      <c r="RHT656" s="68"/>
      <c r="RHU656" s="68"/>
      <c r="RHV656" s="68"/>
      <c r="RHW656" s="68"/>
      <c r="RHX656" s="68"/>
      <c r="RHY656" s="68"/>
      <c r="RHZ656" s="68"/>
      <c r="RIA656" s="68"/>
      <c r="RIB656" s="68"/>
      <c r="RIC656" s="68"/>
      <c r="RID656" s="68"/>
      <c r="RIE656" s="68"/>
      <c r="RIF656" s="68"/>
      <c r="RIG656" s="68"/>
      <c r="RIH656" s="68"/>
      <c r="RII656" s="68"/>
      <c r="RIJ656" s="68"/>
      <c r="RIK656" s="68"/>
      <c r="RIL656" s="68"/>
      <c r="RIM656" s="68"/>
      <c r="RIN656" s="68"/>
      <c r="RIO656" s="68"/>
      <c r="RIP656" s="68"/>
      <c r="RIQ656" s="68"/>
      <c r="RIR656" s="68"/>
      <c r="RIS656" s="68"/>
      <c r="RIT656" s="68"/>
      <c r="RIU656" s="68"/>
      <c r="RIV656" s="68"/>
      <c r="RIW656" s="68"/>
      <c r="RIX656" s="68"/>
      <c r="RIY656" s="68"/>
      <c r="RIZ656" s="68"/>
      <c r="RJA656" s="68"/>
      <c r="RJB656" s="68"/>
      <c r="RJC656" s="68"/>
      <c r="RJD656" s="68"/>
      <c r="RJE656" s="68"/>
      <c r="RJF656" s="68"/>
      <c r="RJG656" s="68"/>
      <c r="RJH656" s="68"/>
      <c r="RJI656" s="68"/>
      <c r="RJJ656" s="68"/>
      <c r="RJK656" s="68"/>
      <c r="RJL656" s="68"/>
      <c r="RJM656" s="68"/>
      <c r="RJN656" s="68"/>
      <c r="RJO656" s="68"/>
      <c r="RJP656" s="68"/>
      <c r="RJQ656" s="68"/>
      <c r="RJR656" s="68"/>
      <c r="RJS656" s="68"/>
      <c r="RJT656" s="68"/>
      <c r="RJU656" s="68"/>
      <c r="RJV656" s="68"/>
      <c r="RJW656" s="68"/>
      <c r="RJX656" s="68"/>
      <c r="RJY656" s="68"/>
      <c r="RJZ656" s="68"/>
      <c r="RKA656" s="68"/>
      <c r="RKB656" s="68"/>
      <c r="RKC656" s="68"/>
      <c r="RKD656" s="68"/>
      <c r="RKE656" s="68"/>
      <c r="RKF656" s="68"/>
      <c r="RKG656" s="68"/>
      <c r="RKH656" s="68"/>
      <c r="RKI656" s="68"/>
      <c r="RKJ656" s="68"/>
      <c r="RKK656" s="68"/>
      <c r="RKL656" s="68"/>
      <c r="RKM656" s="68"/>
      <c r="RKN656" s="68"/>
      <c r="RKO656" s="68"/>
      <c r="RKP656" s="68"/>
      <c r="RKQ656" s="68"/>
      <c r="RKR656" s="68"/>
      <c r="RKS656" s="68"/>
      <c r="RKT656" s="68"/>
      <c r="RKU656" s="68"/>
      <c r="RKV656" s="68"/>
      <c r="RKW656" s="68"/>
      <c r="RKX656" s="68"/>
      <c r="RKY656" s="68"/>
      <c r="RKZ656" s="68"/>
      <c r="RLA656" s="68"/>
      <c r="RLB656" s="68"/>
      <c r="RLC656" s="68"/>
      <c r="RLD656" s="68"/>
      <c r="RLE656" s="68"/>
      <c r="RLF656" s="68"/>
      <c r="RLG656" s="68"/>
      <c r="RLH656" s="68"/>
      <c r="RLI656" s="68"/>
      <c r="RLJ656" s="68"/>
      <c r="RLK656" s="68"/>
      <c r="RLL656" s="68"/>
      <c r="RLM656" s="68"/>
      <c r="RLN656" s="68"/>
      <c r="RLO656" s="68"/>
      <c r="RLP656" s="68"/>
      <c r="RLQ656" s="68"/>
      <c r="RLR656" s="68"/>
      <c r="RLS656" s="68"/>
      <c r="RLT656" s="68"/>
      <c r="RLU656" s="68"/>
      <c r="RLV656" s="68"/>
      <c r="RLW656" s="68"/>
      <c r="RLX656" s="68"/>
      <c r="RLY656" s="68"/>
      <c r="RLZ656" s="68"/>
      <c r="RMA656" s="68"/>
      <c r="RMB656" s="68"/>
      <c r="RMC656" s="68"/>
      <c r="RMD656" s="68"/>
      <c r="RME656" s="68"/>
      <c r="RMF656" s="68"/>
      <c r="RMG656" s="68"/>
      <c r="RMH656" s="68"/>
      <c r="RMI656" s="68"/>
      <c r="RMJ656" s="68"/>
      <c r="RMK656" s="68"/>
      <c r="RML656" s="68"/>
      <c r="RMM656" s="68"/>
      <c r="RMN656" s="68"/>
      <c r="RMO656" s="68"/>
      <c r="RMP656" s="68"/>
      <c r="RMQ656" s="68"/>
      <c r="RMR656" s="68"/>
      <c r="RMS656" s="68"/>
      <c r="RMT656" s="68"/>
      <c r="RMU656" s="68"/>
      <c r="RMV656" s="68"/>
      <c r="RMW656" s="68"/>
      <c r="RMX656" s="68"/>
      <c r="RMY656" s="68"/>
      <c r="RMZ656" s="68"/>
      <c r="RNA656" s="68"/>
      <c r="RNB656" s="68"/>
      <c r="RNC656" s="68"/>
      <c r="RND656" s="68"/>
      <c r="RNE656" s="68"/>
      <c r="RNF656" s="68"/>
      <c r="RNG656" s="68"/>
      <c r="RNH656" s="68"/>
      <c r="RNI656" s="68"/>
      <c r="RNJ656" s="68"/>
      <c r="RNK656" s="68"/>
      <c r="RNL656" s="68"/>
      <c r="RNM656" s="68"/>
      <c r="RNN656" s="68"/>
      <c r="RNO656" s="68"/>
      <c r="RNP656" s="68"/>
      <c r="RNQ656" s="68"/>
      <c r="RNR656" s="68"/>
      <c r="RNS656" s="68"/>
      <c r="RNT656" s="68"/>
      <c r="RNU656" s="68"/>
      <c r="RNV656" s="68"/>
      <c r="RNW656" s="68"/>
      <c r="RNX656" s="68"/>
      <c r="RNY656" s="68"/>
      <c r="RNZ656" s="68"/>
      <c r="ROA656" s="68"/>
      <c r="ROB656" s="68"/>
      <c r="ROC656" s="68"/>
      <c r="ROD656" s="68"/>
      <c r="ROE656" s="68"/>
      <c r="ROF656" s="68"/>
      <c r="ROG656" s="68"/>
      <c r="ROH656" s="68"/>
      <c r="ROI656" s="68"/>
      <c r="ROJ656" s="68"/>
      <c r="ROK656" s="68"/>
      <c r="ROL656" s="68"/>
      <c r="ROM656" s="68"/>
      <c r="RON656" s="68"/>
      <c r="ROO656" s="68"/>
      <c r="ROP656" s="68"/>
      <c r="ROQ656" s="68"/>
      <c r="ROR656" s="68"/>
      <c r="ROS656" s="68"/>
      <c r="ROT656" s="68"/>
      <c r="ROU656" s="68"/>
      <c r="ROV656" s="68"/>
      <c r="ROW656" s="68"/>
      <c r="ROX656" s="68"/>
      <c r="ROY656" s="68"/>
      <c r="ROZ656" s="68"/>
      <c r="RPA656" s="68"/>
      <c r="RPB656" s="68"/>
      <c r="RPC656" s="68"/>
      <c r="RPD656" s="68"/>
      <c r="RPE656" s="68"/>
      <c r="RPF656" s="68"/>
      <c r="RPG656" s="68"/>
      <c r="RPH656" s="68"/>
      <c r="RPI656" s="68"/>
      <c r="RPJ656" s="68"/>
      <c r="RPK656" s="68"/>
      <c r="RPL656" s="68"/>
      <c r="RPM656" s="68"/>
      <c r="RPN656" s="68"/>
      <c r="RPO656" s="68"/>
      <c r="RPP656" s="68"/>
      <c r="RPQ656" s="68"/>
      <c r="RPR656" s="68"/>
      <c r="RPS656" s="68"/>
      <c r="RPT656" s="68"/>
      <c r="RPU656" s="68"/>
      <c r="RPV656" s="68"/>
      <c r="RPW656" s="68"/>
      <c r="RPX656" s="68"/>
      <c r="RPY656" s="68"/>
      <c r="RPZ656" s="68"/>
      <c r="RQA656" s="68"/>
      <c r="RQB656" s="68"/>
      <c r="RQC656" s="68"/>
      <c r="RQD656" s="68"/>
      <c r="RQE656" s="68"/>
      <c r="RQF656" s="68"/>
      <c r="RQG656" s="68"/>
      <c r="RQH656" s="68"/>
      <c r="RQI656" s="68"/>
      <c r="RQJ656" s="68"/>
      <c r="RQK656" s="68"/>
      <c r="RQL656" s="68"/>
      <c r="RQM656" s="68"/>
      <c r="RQN656" s="68"/>
      <c r="RQO656" s="68"/>
      <c r="RQP656" s="68"/>
      <c r="RQQ656" s="68"/>
      <c r="RQR656" s="68"/>
      <c r="RQS656" s="68"/>
      <c r="RQT656" s="68"/>
      <c r="RQU656" s="68"/>
      <c r="RQV656" s="68"/>
      <c r="RQW656" s="68"/>
      <c r="RQX656" s="68"/>
      <c r="RQY656" s="68"/>
      <c r="RQZ656" s="68"/>
      <c r="RRA656" s="68"/>
      <c r="RRB656" s="68"/>
      <c r="RRC656" s="68"/>
      <c r="RRD656" s="68"/>
      <c r="RRE656" s="68"/>
      <c r="RRF656" s="68"/>
      <c r="RRG656" s="68"/>
      <c r="RRH656" s="68"/>
      <c r="RRI656" s="68"/>
      <c r="RRJ656" s="68"/>
      <c r="RRK656" s="68"/>
      <c r="RRL656" s="68"/>
      <c r="RRM656" s="68"/>
      <c r="RRN656" s="68"/>
      <c r="RRO656" s="68"/>
      <c r="RRP656" s="68"/>
      <c r="RRQ656" s="68"/>
      <c r="RRR656" s="68"/>
      <c r="RRS656" s="68"/>
      <c r="RRT656" s="68"/>
      <c r="RRU656" s="68"/>
      <c r="RRV656" s="68"/>
      <c r="RRW656" s="68"/>
      <c r="RRX656" s="68"/>
      <c r="RRY656" s="68"/>
      <c r="RRZ656" s="68"/>
      <c r="RSA656" s="68"/>
      <c r="RSB656" s="68"/>
      <c r="RSC656" s="68"/>
      <c r="RSD656" s="68"/>
      <c r="RSE656" s="68"/>
      <c r="RSF656" s="68"/>
      <c r="RSG656" s="68"/>
      <c r="RSH656" s="68"/>
      <c r="RSI656" s="68"/>
      <c r="RSJ656" s="68"/>
      <c r="RSK656" s="68"/>
      <c r="RSL656" s="68"/>
      <c r="RSM656" s="68"/>
      <c r="RSN656" s="68"/>
      <c r="RSO656" s="68"/>
      <c r="RSP656" s="68"/>
      <c r="RSQ656" s="68"/>
      <c r="RSR656" s="68"/>
      <c r="RSS656" s="68"/>
      <c r="RST656" s="68"/>
      <c r="RSU656" s="68"/>
      <c r="RSV656" s="68"/>
      <c r="RSW656" s="68"/>
      <c r="RSX656" s="68"/>
      <c r="RSY656" s="68"/>
      <c r="RSZ656" s="68"/>
      <c r="RTA656" s="68"/>
      <c r="RTB656" s="68"/>
      <c r="RTC656" s="68"/>
      <c r="RTD656" s="68"/>
      <c r="RTE656" s="68"/>
      <c r="RTF656" s="68"/>
      <c r="RTG656" s="68"/>
      <c r="RTH656" s="68"/>
      <c r="RTI656" s="68"/>
      <c r="RTJ656" s="68"/>
      <c r="RTK656" s="68"/>
      <c r="RTL656" s="68"/>
      <c r="RTM656" s="68"/>
      <c r="RTN656" s="68"/>
      <c r="RTO656" s="68"/>
      <c r="RTP656" s="68"/>
      <c r="RTQ656" s="68"/>
      <c r="RTR656" s="68"/>
      <c r="RTS656" s="68"/>
      <c r="RTT656" s="68"/>
      <c r="RTU656" s="68"/>
      <c r="RTV656" s="68"/>
      <c r="RTW656" s="68"/>
      <c r="RTX656" s="68"/>
      <c r="RTY656" s="68"/>
      <c r="RTZ656" s="68"/>
      <c r="RUA656" s="68"/>
      <c r="RUB656" s="68"/>
      <c r="RUC656" s="68"/>
      <c r="RUD656" s="68"/>
      <c r="RUE656" s="68"/>
      <c r="RUF656" s="68"/>
      <c r="RUG656" s="68"/>
      <c r="RUH656" s="68"/>
      <c r="RUI656" s="68"/>
      <c r="RUJ656" s="68"/>
      <c r="RUK656" s="68"/>
      <c r="RUL656" s="68"/>
      <c r="RUM656" s="68"/>
      <c r="RUN656" s="68"/>
      <c r="RUO656" s="68"/>
      <c r="RUP656" s="68"/>
      <c r="RUQ656" s="68"/>
      <c r="RUR656" s="68"/>
      <c r="RUS656" s="68"/>
      <c r="RUT656" s="68"/>
      <c r="RUU656" s="68"/>
      <c r="RUV656" s="68"/>
      <c r="RUW656" s="68"/>
      <c r="RUX656" s="68"/>
      <c r="RUY656" s="68"/>
      <c r="RUZ656" s="68"/>
      <c r="RVA656" s="68"/>
      <c r="RVB656" s="68"/>
      <c r="RVC656" s="68"/>
      <c r="RVD656" s="68"/>
      <c r="RVE656" s="68"/>
      <c r="RVF656" s="68"/>
      <c r="RVG656" s="68"/>
      <c r="RVH656" s="68"/>
      <c r="RVI656" s="68"/>
      <c r="RVJ656" s="68"/>
      <c r="RVK656" s="68"/>
      <c r="RVL656" s="68"/>
      <c r="RVM656" s="68"/>
      <c r="RVN656" s="68"/>
      <c r="RVO656" s="68"/>
      <c r="RVP656" s="68"/>
      <c r="RVQ656" s="68"/>
      <c r="RVR656" s="68"/>
      <c r="RVS656" s="68"/>
      <c r="RVT656" s="68"/>
      <c r="RVU656" s="68"/>
      <c r="RVV656" s="68"/>
      <c r="RVW656" s="68"/>
      <c r="RVX656" s="68"/>
      <c r="RVY656" s="68"/>
      <c r="RVZ656" s="68"/>
      <c r="RWA656" s="68"/>
      <c r="RWB656" s="68"/>
      <c r="RWC656" s="68"/>
      <c r="RWD656" s="68"/>
      <c r="RWE656" s="68"/>
      <c r="RWF656" s="68"/>
      <c r="RWG656" s="68"/>
      <c r="RWH656" s="68"/>
      <c r="RWI656" s="68"/>
      <c r="RWJ656" s="68"/>
      <c r="RWK656" s="68"/>
      <c r="RWL656" s="68"/>
      <c r="RWM656" s="68"/>
      <c r="RWN656" s="68"/>
      <c r="RWO656" s="68"/>
      <c r="RWP656" s="68"/>
      <c r="RWQ656" s="68"/>
      <c r="RWR656" s="68"/>
      <c r="RWS656" s="68"/>
      <c r="RWT656" s="68"/>
      <c r="RWU656" s="68"/>
      <c r="RWV656" s="68"/>
      <c r="RWW656" s="68"/>
      <c r="RWX656" s="68"/>
      <c r="RWY656" s="68"/>
      <c r="RWZ656" s="68"/>
      <c r="RXA656" s="68"/>
      <c r="RXB656" s="68"/>
      <c r="RXC656" s="68"/>
      <c r="RXD656" s="68"/>
      <c r="RXE656" s="68"/>
      <c r="RXF656" s="68"/>
      <c r="RXG656" s="68"/>
      <c r="RXH656" s="68"/>
      <c r="RXI656" s="68"/>
      <c r="RXJ656" s="68"/>
      <c r="RXK656" s="68"/>
      <c r="RXL656" s="68"/>
      <c r="RXM656" s="68"/>
      <c r="RXN656" s="68"/>
      <c r="RXO656" s="68"/>
      <c r="RXP656" s="68"/>
      <c r="RXQ656" s="68"/>
      <c r="RXR656" s="68"/>
      <c r="RXS656" s="68"/>
      <c r="RXT656" s="68"/>
      <c r="RXU656" s="68"/>
      <c r="RXV656" s="68"/>
      <c r="RXW656" s="68"/>
      <c r="RXX656" s="68"/>
      <c r="RXY656" s="68"/>
      <c r="RXZ656" s="68"/>
      <c r="RYA656" s="68"/>
      <c r="RYB656" s="68"/>
      <c r="RYC656" s="68"/>
      <c r="RYD656" s="68"/>
      <c r="RYE656" s="68"/>
      <c r="RYF656" s="68"/>
      <c r="RYG656" s="68"/>
      <c r="RYH656" s="68"/>
      <c r="RYI656" s="68"/>
      <c r="RYJ656" s="68"/>
      <c r="RYK656" s="68"/>
      <c r="RYL656" s="68"/>
      <c r="RYM656" s="68"/>
      <c r="RYN656" s="68"/>
      <c r="RYO656" s="68"/>
      <c r="RYP656" s="68"/>
      <c r="RYQ656" s="68"/>
      <c r="RYR656" s="68"/>
      <c r="RYS656" s="68"/>
      <c r="RYT656" s="68"/>
      <c r="RYU656" s="68"/>
      <c r="RYV656" s="68"/>
      <c r="RYW656" s="68"/>
      <c r="RYX656" s="68"/>
      <c r="RYY656" s="68"/>
      <c r="RYZ656" s="68"/>
      <c r="RZA656" s="68"/>
      <c r="RZB656" s="68"/>
      <c r="RZC656" s="68"/>
      <c r="RZD656" s="68"/>
      <c r="RZE656" s="68"/>
      <c r="RZF656" s="68"/>
      <c r="RZG656" s="68"/>
      <c r="RZH656" s="68"/>
      <c r="RZI656" s="68"/>
      <c r="RZJ656" s="68"/>
      <c r="RZK656" s="68"/>
      <c r="RZL656" s="68"/>
      <c r="RZM656" s="68"/>
      <c r="RZN656" s="68"/>
      <c r="RZO656" s="68"/>
      <c r="RZP656" s="68"/>
      <c r="RZQ656" s="68"/>
      <c r="RZR656" s="68"/>
      <c r="RZS656" s="68"/>
      <c r="RZT656" s="68"/>
      <c r="RZU656" s="68"/>
      <c r="RZV656" s="68"/>
      <c r="RZW656" s="68"/>
      <c r="RZX656" s="68"/>
      <c r="RZY656" s="68"/>
      <c r="RZZ656" s="68"/>
      <c r="SAA656" s="68"/>
      <c r="SAB656" s="68"/>
      <c r="SAC656" s="68"/>
      <c r="SAD656" s="68"/>
      <c r="SAE656" s="68"/>
      <c r="SAF656" s="68"/>
      <c r="SAG656" s="68"/>
      <c r="SAH656" s="68"/>
      <c r="SAI656" s="68"/>
      <c r="SAJ656" s="68"/>
      <c r="SAK656" s="68"/>
      <c r="SAL656" s="68"/>
      <c r="SAM656" s="68"/>
      <c r="SAN656" s="68"/>
      <c r="SAO656" s="68"/>
      <c r="SAP656" s="68"/>
      <c r="SAQ656" s="68"/>
      <c r="SAR656" s="68"/>
      <c r="SAS656" s="68"/>
      <c r="SAT656" s="68"/>
      <c r="SAU656" s="68"/>
      <c r="SAV656" s="68"/>
      <c r="SAW656" s="68"/>
      <c r="SAX656" s="68"/>
      <c r="SAY656" s="68"/>
      <c r="SAZ656" s="68"/>
      <c r="SBA656" s="68"/>
      <c r="SBB656" s="68"/>
      <c r="SBC656" s="68"/>
      <c r="SBD656" s="68"/>
      <c r="SBE656" s="68"/>
      <c r="SBF656" s="68"/>
      <c r="SBG656" s="68"/>
      <c r="SBH656" s="68"/>
      <c r="SBI656" s="68"/>
      <c r="SBJ656" s="68"/>
      <c r="SBK656" s="68"/>
      <c r="SBL656" s="68"/>
      <c r="SBM656" s="68"/>
      <c r="SBN656" s="68"/>
      <c r="SBO656" s="68"/>
      <c r="SBP656" s="68"/>
      <c r="SBQ656" s="68"/>
      <c r="SBR656" s="68"/>
      <c r="SBS656" s="68"/>
      <c r="SBT656" s="68"/>
      <c r="SBU656" s="68"/>
      <c r="SBV656" s="68"/>
      <c r="SBW656" s="68"/>
      <c r="SBX656" s="68"/>
      <c r="SBY656" s="68"/>
      <c r="SBZ656" s="68"/>
      <c r="SCA656" s="68"/>
      <c r="SCB656" s="68"/>
      <c r="SCC656" s="68"/>
      <c r="SCD656" s="68"/>
      <c r="SCE656" s="68"/>
      <c r="SCF656" s="68"/>
      <c r="SCG656" s="68"/>
      <c r="SCH656" s="68"/>
      <c r="SCI656" s="68"/>
      <c r="SCJ656" s="68"/>
      <c r="SCK656" s="68"/>
      <c r="SCL656" s="68"/>
      <c r="SCM656" s="68"/>
      <c r="SCN656" s="68"/>
      <c r="SCO656" s="68"/>
      <c r="SCP656" s="68"/>
      <c r="SCQ656" s="68"/>
      <c r="SCR656" s="68"/>
      <c r="SCS656" s="68"/>
      <c r="SCT656" s="68"/>
      <c r="SCU656" s="68"/>
      <c r="SCV656" s="68"/>
      <c r="SCW656" s="68"/>
      <c r="SCX656" s="68"/>
      <c r="SCY656" s="68"/>
      <c r="SCZ656" s="68"/>
      <c r="SDA656" s="68"/>
      <c r="SDB656" s="68"/>
      <c r="SDC656" s="68"/>
      <c r="SDD656" s="68"/>
      <c r="SDE656" s="68"/>
      <c r="SDF656" s="68"/>
      <c r="SDG656" s="68"/>
      <c r="SDH656" s="68"/>
      <c r="SDI656" s="68"/>
      <c r="SDJ656" s="68"/>
      <c r="SDK656" s="68"/>
      <c r="SDL656" s="68"/>
      <c r="SDM656" s="68"/>
      <c r="SDN656" s="68"/>
      <c r="SDO656" s="68"/>
      <c r="SDP656" s="68"/>
      <c r="SDQ656" s="68"/>
      <c r="SDR656" s="68"/>
      <c r="SDS656" s="68"/>
      <c r="SDT656" s="68"/>
      <c r="SDU656" s="68"/>
      <c r="SDV656" s="68"/>
      <c r="SDW656" s="68"/>
      <c r="SDX656" s="68"/>
      <c r="SDY656" s="68"/>
      <c r="SDZ656" s="68"/>
      <c r="SEA656" s="68"/>
      <c r="SEB656" s="68"/>
      <c r="SEC656" s="68"/>
      <c r="SED656" s="68"/>
      <c r="SEE656" s="68"/>
      <c r="SEF656" s="68"/>
      <c r="SEG656" s="68"/>
      <c r="SEH656" s="68"/>
      <c r="SEI656" s="68"/>
      <c r="SEJ656" s="68"/>
      <c r="SEK656" s="68"/>
      <c r="SEL656" s="68"/>
      <c r="SEM656" s="68"/>
      <c r="SEN656" s="68"/>
      <c r="SEO656" s="68"/>
      <c r="SEP656" s="68"/>
      <c r="SEQ656" s="68"/>
      <c r="SER656" s="68"/>
      <c r="SES656" s="68"/>
      <c r="SET656" s="68"/>
      <c r="SEU656" s="68"/>
      <c r="SEV656" s="68"/>
      <c r="SEW656" s="68"/>
      <c r="SEX656" s="68"/>
      <c r="SEY656" s="68"/>
      <c r="SEZ656" s="68"/>
      <c r="SFA656" s="68"/>
      <c r="SFB656" s="68"/>
      <c r="SFC656" s="68"/>
      <c r="SFD656" s="68"/>
      <c r="SFE656" s="68"/>
      <c r="SFF656" s="68"/>
      <c r="SFG656" s="68"/>
      <c r="SFH656" s="68"/>
      <c r="SFI656" s="68"/>
      <c r="SFJ656" s="68"/>
      <c r="SFK656" s="68"/>
      <c r="SFL656" s="68"/>
      <c r="SFM656" s="68"/>
      <c r="SFN656" s="68"/>
      <c r="SFO656" s="68"/>
      <c r="SFP656" s="68"/>
      <c r="SFQ656" s="68"/>
      <c r="SFR656" s="68"/>
      <c r="SFS656" s="68"/>
      <c r="SFT656" s="68"/>
      <c r="SFU656" s="68"/>
      <c r="SFV656" s="68"/>
      <c r="SFW656" s="68"/>
      <c r="SFX656" s="68"/>
      <c r="SFY656" s="68"/>
      <c r="SFZ656" s="68"/>
      <c r="SGA656" s="68"/>
      <c r="SGB656" s="68"/>
      <c r="SGC656" s="68"/>
      <c r="SGD656" s="68"/>
      <c r="SGE656" s="68"/>
      <c r="SGF656" s="68"/>
      <c r="SGG656" s="68"/>
      <c r="SGH656" s="68"/>
      <c r="SGI656" s="68"/>
      <c r="SGJ656" s="68"/>
      <c r="SGK656" s="68"/>
      <c r="SGL656" s="68"/>
      <c r="SGM656" s="68"/>
      <c r="SGN656" s="68"/>
      <c r="SGO656" s="68"/>
      <c r="SGP656" s="68"/>
      <c r="SGQ656" s="68"/>
      <c r="SGR656" s="68"/>
      <c r="SGS656" s="68"/>
      <c r="SGT656" s="68"/>
      <c r="SGU656" s="68"/>
      <c r="SGV656" s="68"/>
      <c r="SGW656" s="68"/>
      <c r="SGX656" s="68"/>
      <c r="SGY656" s="68"/>
      <c r="SGZ656" s="68"/>
      <c r="SHA656" s="68"/>
      <c r="SHB656" s="68"/>
      <c r="SHC656" s="68"/>
      <c r="SHD656" s="68"/>
      <c r="SHE656" s="68"/>
      <c r="SHF656" s="68"/>
      <c r="SHG656" s="68"/>
      <c r="SHH656" s="68"/>
      <c r="SHI656" s="68"/>
      <c r="SHJ656" s="68"/>
      <c r="SHK656" s="68"/>
      <c r="SHL656" s="68"/>
      <c r="SHM656" s="68"/>
      <c r="SHN656" s="68"/>
      <c r="SHO656" s="68"/>
      <c r="SHP656" s="68"/>
      <c r="SHQ656" s="68"/>
      <c r="SHR656" s="68"/>
      <c r="SHS656" s="68"/>
      <c r="SHT656" s="68"/>
      <c r="SHU656" s="68"/>
      <c r="SHV656" s="68"/>
      <c r="SHW656" s="68"/>
      <c r="SHX656" s="68"/>
      <c r="SHY656" s="68"/>
      <c r="SHZ656" s="68"/>
      <c r="SIA656" s="68"/>
      <c r="SIB656" s="68"/>
      <c r="SIC656" s="68"/>
      <c r="SID656" s="68"/>
      <c r="SIE656" s="68"/>
      <c r="SIF656" s="68"/>
      <c r="SIG656" s="68"/>
      <c r="SIH656" s="68"/>
      <c r="SII656" s="68"/>
      <c r="SIJ656" s="68"/>
      <c r="SIK656" s="68"/>
      <c r="SIL656" s="68"/>
      <c r="SIM656" s="68"/>
      <c r="SIN656" s="68"/>
      <c r="SIO656" s="68"/>
      <c r="SIP656" s="68"/>
      <c r="SIQ656" s="68"/>
      <c r="SIR656" s="68"/>
      <c r="SIS656" s="68"/>
      <c r="SIT656" s="68"/>
      <c r="SIU656" s="68"/>
      <c r="SIV656" s="68"/>
      <c r="SIW656" s="68"/>
      <c r="SIX656" s="68"/>
      <c r="SIY656" s="68"/>
      <c r="SIZ656" s="68"/>
      <c r="SJA656" s="68"/>
      <c r="SJB656" s="68"/>
      <c r="SJC656" s="68"/>
      <c r="SJD656" s="68"/>
      <c r="SJE656" s="68"/>
      <c r="SJF656" s="68"/>
      <c r="SJG656" s="68"/>
      <c r="SJH656" s="68"/>
      <c r="SJI656" s="68"/>
      <c r="SJJ656" s="68"/>
      <c r="SJK656" s="68"/>
      <c r="SJL656" s="68"/>
      <c r="SJM656" s="68"/>
      <c r="SJN656" s="68"/>
      <c r="SJO656" s="68"/>
      <c r="SJP656" s="68"/>
      <c r="SJQ656" s="68"/>
      <c r="SJR656" s="68"/>
      <c r="SJS656" s="68"/>
      <c r="SJT656" s="68"/>
      <c r="SJU656" s="68"/>
      <c r="SJV656" s="68"/>
      <c r="SJW656" s="68"/>
      <c r="SJX656" s="68"/>
      <c r="SJY656" s="68"/>
      <c r="SJZ656" s="68"/>
      <c r="SKA656" s="68"/>
      <c r="SKB656" s="68"/>
      <c r="SKC656" s="68"/>
      <c r="SKD656" s="68"/>
      <c r="SKE656" s="68"/>
      <c r="SKF656" s="68"/>
      <c r="SKG656" s="68"/>
      <c r="SKH656" s="68"/>
      <c r="SKI656" s="68"/>
      <c r="SKJ656" s="68"/>
      <c r="SKK656" s="68"/>
      <c r="SKL656" s="68"/>
      <c r="SKM656" s="68"/>
      <c r="SKN656" s="68"/>
      <c r="SKO656" s="68"/>
      <c r="SKP656" s="68"/>
      <c r="SKQ656" s="68"/>
      <c r="SKR656" s="68"/>
      <c r="SKS656" s="68"/>
      <c r="SKT656" s="68"/>
      <c r="SKU656" s="68"/>
      <c r="SKV656" s="68"/>
      <c r="SKW656" s="68"/>
      <c r="SKX656" s="68"/>
      <c r="SKY656" s="68"/>
      <c r="SKZ656" s="68"/>
      <c r="SLA656" s="68"/>
      <c r="SLB656" s="68"/>
      <c r="SLC656" s="68"/>
      <c r="SLD656" s="68"/>
      <c r="SLE656" s="68"/>
      <c r="SLF656" s="68"/>
      <c r="SLG656" s="68"/>
      <c r="SLH656" s="68"/>
      <c r="SLI656" s="68"/>
      <c r="SLJ656" s="68"/>
      <c r="SLK656" s="68"/>
      <c r="SLL656" s="68"/>
      <c r="SLM656" s="68"/>
      <c r="SLN656" s="68"/>
      <c r="SLO656" s="68"/>
      <c r="SLP656" s="68"/>
      <c r="SLQ656" s="68"/>
      <c r="SLR656" s="68"/>
      <c r="SLS656" s="68"/>
      <c r="SLT656" s="68"/>
      <c r="SLU656" s="68"/>
      <c r="SLV656" s="68"/>
      <c r="SLW656" s="68"/>
      <c r="SLX656" s="68"/>
      <c r="SLY656" s="68"/>
      <c r="SLZ656" s="68"/>
      <c r="SMA656" s="68"/>
      <c r="SMB656" s="68"/>
      <c r="SMC656" s="68"/>
      <c r="SMD656" s="68"/>
      <c r="SME656" s="68"/>
      <c r="SMF656" s="68"/>
      <c r="SMG656" s="68"/>
      <c r="SMH656" s="68"/>
      <c r="SMI656" s="68"/>
      <c r="SMJ656" s="68"/>
      <c r="SMK656" s="68"/>
      <c r="SML656" s="68"/>
      <c r="SMM656" s="68"/>
      <c r="SMN656" s="68"/>
      <c r="SMO656" s="68"/>
      <c r="SMP656" s="68"/>
      <c r="SMQ656" s="68"/>
      <c r="SMR656" s="68"/>
      <c r="SMS656" s="68"/>
      <c r="SMT656" s="68"/>
      <c r="SMU656" s="68"/>
      <c r="SMV656" s="68"/>
      <c r="SMW656" s="68"/>
      <c r="SMX656" s="68"/>
      <c r="SMY656" s="68"/>
      <c r="SMZ656" s="68"/>
      <c r="SNA656" s="68"/>
      <c r="SNB656" s="68"/>
      <c r="SNC656" s="68"/>
      <c r="SND656" s="68"/>
      <c r="SNE656" s="68"/>
      <c r="SNF656" s="68"/>
      <c r="SNG656" s="68"/>
      <c r="SNH656" s="68"/>
      <c r="SNI656" s="68"/>
      <c r="SNJ656" s="68"/>
      <c r="SNK656" s="68"/>
      <c r="SNL656" s="68"/>
      <c r="SNM656" s="68"/>
      <c r="SNN656" s="68"/>
      <c r="SNO656" s="68"/>
      <c r="SNP656" s="68"/>
      <c r="SNQ656" s="68"/>
      <c r="SNR656" s="68"/>
      <c r="SNS656" s="68"/>
      <c r="SNT656" s="68"/>
      <c r="SNU656" s="68"/>
      <c r="SNV656" s="68"/>
      <c r="SNW656" s="68"/>
      <c r="SNX656" s="68"/>
      <c r="SNY656" s="68"/>
      <c r="SNZ656" s="68"/>
      <c r="SOA656" s="68"/>
      <c r="SOB656" s="68"/>
      <c r="SOC656" s="68"/>
      <c r="SOD656" s="68"/>
      <c r="SOE656" s="68"/>
      <c r="SOF656" s="68"/>
      <c r="SOG656" s="68"/>
      <c r="SOH656" s="68"/>
      <c r="SOI656" s="68"/>
      <c r="SOJ656" s="68"/>
      <c r="SOK656" s="68"/>
      <c r="SOL656" s="68"/>
      <c r="SOM656" s="68"/>
      <c r="SON656" s="68"/>
      <c r="SOO656" s="68"/>
      <c r="SOP656" s="68"/>
      <c r="SOQ656" s="68"/>
      <c r="SOR656" s="68"/>
      <c r="SOS656" s="68"/>
      <c r="SOT656" s="68"/>
      <c r="SOU656" s="68"/>
      <c r="SOV656" s="68"/>
      <c r="SOW656" s="68"/>
      <c r="SOX656" s="68"/>
      <c r="SOY656" s="68"/>
      <c r="SOZ656" s="68"/>
      <c r="SPA656" s="68"/>
      <c r="SPB656" s="68"/>
      <c r="SPC656" s="68"/>
      <c r="SPD656" s="68"/>
      <c r="SPE656" s="68"/>
      <c r="SPF656" s="68"/>
      <c r="SPG656" s="68"/>
      <c r="SPH656" s="68"/>
      <c r="SPI656" s="68"/>
      <c r="SPJ656" s="68"/>
      <c r="SPK656" s="68"/>
      <c r="SPL656" s="68"/>
      <c r="SPM656" s="68"/>
      <c r="SPN656" s="68"/>
      <c r="SPO656" s="68"/>
      <c r="SPP656" s="68"/>
      <c r="SPQ656" s="68"/>
      <c r="SPR656" s="68"/>
      <c r="SPS656" s="68"/>
      <c r="SPT656" s="68"/>
      <c r="SPU656" s="68"/>
      <c r="SPV656" s="68"/>
      <c r="SPW656" s="68"/>
      <c r="SPX656" s="68"/>
      <c r="SPY656" s="68"/>
      <c r="SPZ656" s="68"/>
      <c r="SQA656" s="68"/>
      <c r="SQB656" s="68"/>
      <c r="SQC656" s="68"/>
      <c r="SQD656" s="68"/>
      <c r="SQE656" s="68"/>
      <c r="SQF656" s="68"/>
      <c r="SQG656" s="68"/>
      <c r="SQH656" s="68"/>
      <c r="SQI656" s="68"/>
      <c r="SQJ656" s="68"/>
      <c r="SQK656" s="68"/>
      <c r="SQL656" s="68"/>
      <c r="SQM656" s="68"/>
      <c r="SQN656" s="68"/>
      <c r="SQO656" s="68"/>
      <c r="SQP656" s="68"/>
      <c r="SQQ656" s="68"/>
      <c r="SQR656" s="68"/>
      <c r="SQS656" s="68"/>
      <c r="SQT656" s="68"/>
      <c r="SQU656" s="68"/>
      <c r="SQV656" s="68"/>
      <c r="SQW656" s="68"/>
      <c r="SQX656" s="68"/>
      <c r="SQY656" s="68"/>
      <c r="SQZ656" s="68"/>
      <c r="SRA656" s="68"/>
      <c r="SRB656" s="68"/>
      <c r="SRC656" s="68"/>
      <c r="SRD656" s="68"/>
      <c r="SRE656" s="68"/>
      <c r="SRF656" s="68"/>
      <c r="SRG656" s="68"/>
      <c r="SRH656" s="68"/>
      <c r="SRI656" s="68"/>
      <c r="SRJ656" s="68"/>
      <c r="SRK656" s="68"/>
      <c r="SRL656" s="68"/>
      <c r="SRM656" s="68"/>
      <c r="SRN656" s="68"/>
      <c r="SRO656" s="68"/>
      <c r="SRP656" s="68"/>
      <c r="SRQ656" s="68"/>
      <c r="SRR656" s="68"/>
      <c r="SRS656" s="68"/>
      <c r="SRT656" s="68"/>
      <c r="SRU656" s="68"/>
      <c r="SRV656" s="68"/>
      <c r="SRW656" s="68"/>
      <c r="SRX656" s="68"/>
      <c r="SRY656" s="68"/>
      <c r="SRZ656" s="68"/>
      <c r="SSA656" s="68"/>
      <c r="SSB656" s="68"/>
      <c r="SSC656" s="68"/>
      <c r="SSD656" s="68"/>
      <c r="SSE656" s="68"/>
      <c r="SSF656" s="68"/>
      <c r="SSG656" s="68"/>
      <c r="SSH656" s="68"/>
      <c r="SSI656" s="68"/>
      <c r="SSJ656" s="68"/>
      <c r="SSK656" s="68"/>
      <c r="SSL656" s="68"/>
      <c r="SSM656" s="68"/>
      <c r="SSN656" s="68"/>
      <c r="SSO656" s="68"/>
      <c r="SSP656" s="68"/>
      <c r="SSQ656" s="68"/>
      <c r="SSR656" s="68"/>
      <c r="SSS656" s="68"/>
      <c r="SST656" s="68"/>
      <c r="SSU656" s="68"/>
      <c r="SSV656" s="68"/>
      <c r="SSW656" s="68"/>
      <c r="SSX656" s="68"/>
      <c r="SSY656" s="68"/>
      <c r="SSZ656" s="68"/>
      <c r="STA656" s="68"/>
      <c r="STB656" s="68"/>
      <c r="STC656" s="68"/>
      <c r="STD656" s="68"/>
      <c r="STE656" s="68"/>
      <c r="STF656" s="68"/>
      <c r="STG656" s="68"/>
      <c r="STH656" s="68"/>
      <c r="STI656" s="68"/>
      <c r="STJ656" s="68"/>
      <c r="STK656" s="68"/>
      <c r="STL656" s="68"/>
      <c r="STM656" s="68"/>
      <c r="STN656" s="68"/>
      <c r="STO656" s="68"/>
      <c r="STP656" s="68"/>
      <c r="STQ656" s="68"/>
      <c r="STR656" s="68"/>
      <c r="STS656" s="68"/>
      <c r="STT656" s="68"/>
      <c r="STU656" s="68"/>
      <c r="STV656" s="68"/>
      <c r="STW656" s="68"/>
      <c r="STX656" s="68"/>
      <c r="STY656" s="68"/>
      <c r="STZ656" s="68"/>
      <c r="SUA656" s="68"/>
      <c r="SUB656" s="68"/>
      <c r="SUC656" s="68"/>
      <c r="SUD656" s="68"/>
      <c r="SUE656" s="68"/>
      <c r="SUF656" s="68"/>
      <c r="SUG656" s="68"/>
      <c r="SUH656" s="68"/>
      <c r="SUI656" s="68"/>
      <c r="SUJ656" s="68"/>
      <c r="SUK656" s="68"/>
      <c r="SUL656" s="68"/>
      <c r="SUM656" s="68"/>
      <c r="SUN656" s="68"/>
      <c r="SUO656" s="68"/>
      <c r="SUP656" s="68"/>
      <c r="SUQ656" s="68"/>
      <c r="SUR656" s="68"/>
      <c r="SUS656" s="68"/>
      <c r="SUT656" s="68"/>
      <c r="SUU656" s="68"/>
      <c r="SUV656" s="68"/>
      <c r="SUW656" s="68"/>
      <c r="SUX656" s="68"/>
      <c r="SUY656" s="68"/>
      <c r="SUZ656" s="68"/>
      <c r="SVA656" s="68"/>
      <c r="SVB656" s="68"/>
      <c r="SVC656" s="68"/>
      <c r="SVD656" s="68"/>
      <c r="SVE656" s="68"/>
      <c r="SVF656" s="68"/>
      <c r="SVG656" s="68"/>
      <c r="SVH656" s="68"/>
      <c r="SVI656" s="68"/>
      <c r="SVJ656" s="68"/>
      <c r="SVK656" s="68"/>
      <c r="SVL656" s="68"/>
      <c r="SVM656" s="68"/>
      <c r="SVN656" s="68"/>
      <c r="SVO656" s="68"/>
      <c r="SVP656" s="68"/>
      <c r="SVQ656" s="68"/>
      <c r="SVR656" s="68"/>
      <c r="SVS656" s="68"/>
      <c r="SVT656" s="68"/>
      <c r="SVU656" s="68"/>
      <c r="SVV656" s="68"/>
      <c r="SVW656" s="68"/>
      <c r="SVX656" s="68"/>
      <c r="SVY656" s="68"/>
      <c r="SVZ656" s="68"/>
      <c r="SWA656" s="68"/>
      <c r="SWB656" s="68"/>
      <c r="SWC656" s="68"/>
      <c r="SWD656" s="68"/>
      <c r="SWE656" s="68"/>
      <c r="SWF656" s="68"/>
      <c r="SWG656" s="68"/>
      <c r="SWH656" s="68"/>
      <c r="SWI656" s="68"/>
      <c r="SWJ656" s="68"/>
      <c r="SWK656" s="68"/>
      <c r="SWL656" s="68"/>
      <c r="SWM656" s="68"/>
      <c r="SWN656" s="68"/>
      <c r="SWO656" s="68"/>
      <c r="SWP656" s="68"/>
      <c r="SWQ656" s="68"/>
      <c r="SWR656" s="68"/>
      <c r="SWS656" s="68"/>
      <c r="SWT656" s="68"/>
      <c r="SWU656" s="68"/>
      <c r="SWV656" s="68"/>
      <c r="SWW656" s="68"/>
      <c r="SWX656" s="68"/>
      <c r="SWY656" s="68"/>
      <c r="SWZ656" s="68"/>
      <c r="SXA656" s="68"/>
      <c r="SXB656" s="68"/>
      <c r="SXC656" s="68"/>
      <c r="SXD656" s="68"/>
      <c r="SXE656" s="68"/>
      <c r="SXF656" s="68"/>
      <c r="SXG656" s="68"/>
      <c r="SXH656" s="68"/>
      <c r="SXI656" s="68"/>
      <c r="SXJ656" s="68"/>
      <c r="SXK656" s="68"/>
      <c r="SXL656" s="68"/>
      <c r="SXM656" s="68"/>
      <c r="SXN656" s="68"/>
      <c r="SXO656" s="68"/>
      <c r="SXP656" s="68"/>
      <c r="SXQ656" s="68"/>
      <c r="SXR656" s="68"/>
      <c r="SXS656" s="68"/>
      <c r="SXT656" s="68"/>
      <c r="SXU656" s="68"/>
      <c r="SXV656" s="68"/>
      <c r="SXW656" s="68"/>
      <c r="SXX656" s="68"/>
      <c r="SXY656" s="68"/>
      <c r="SXZ656" s="68"/>
      <c r="SYA656" s="68"/>
      <c r="SYB656" s="68"/>
      <c r="SYC656" s="68"/>
      <c r="SYD656" s="68"/>
      <c r="SYE656" s="68"/>
      <c r="SYF656" s="68"/>
      <c r="SYG656" s="68"/>
      <c r="SYH656" s="68"/>
      <c r="SYI656" s="68"/>
      <c r="SYJ656" s="68"/>
      <c r="SYK656" s="68"/>
      <c r="SYL656" s="68"/>
      <c r="SYM656" s="68"/>
      <c r="SYN656" s="68"/>
      <c r="SYO656" s="68"/>
      <c r="SYP656" s="68"/>
      <c r="SYQ656" s="68"/>
      <c r="SYR656" s="68"/>
      <c r="SYS656" s="68"/>
      <c r="SYT656" s="68"/>
      <c r="SYU656" s="68"/>
      <c r="SYV656" s="68"/>
      <c r="SYW656" s="68"/>
      <c r="SYX656" s="68"/>
      <c r="SYY656" s="68"/>
      <c r="SYZ656" s="68"/>
      <c r="SZA656" s="68"/>
      <c r="SZB656" s="68"/>
      <c r="SZC656" s="68"/>
      <c r="SZD656" s="68"/>
      <c r="SZE656" s="68"/>
      <c r="SZF656" s="68"/>
      <c r="SZG656" s="68"/>
      <c r="SZH656" s="68"/>
      <c r="SZI656" s="68"/>
      <c r="SZJ656" s="68"/>
      <c r="SZK656" s="68"/>
      <c r="SZL656" s="68"/>
      <c r="SZM656" s="68"/>
      <c r="SZN656" s="68"/>
      <c r="SZO656" s="68"/>
      <c r="SZP656" s="68"/>
      <c r="SZQ656" s="68"/>
      <c r="SZR656" s="68"/>
      <c r="SZS656" s="68"/>
      <c r="SZT656" s="68"/>
      <c r="SZU656" s="68"/>
      <c r="SZV656" s="68"/>
      <c r="SZW656" s="68"/>
      <c r="SZX656" s="68"/>
      <c r="SZY656" s="68"/>
      <c r="SZZ656" s="68"/>
      <c r="TAA656" s="68"/>
      <c r="TAB656" s="68"/>
      <c r="TAC656" s="68"/>
      <c r="TAD656" s="68"/>
      <c r="TAE656" s="68"/>
      <c r="TAF656" s="68"/>
      <c r="TAG656" s="68"/>
      <c r="TAH656" s="68"/>
      <c r="TAI656" s="68"/>
      <c r="TAJ656" s="68"/>
      <c r="TAK656" s="68"/>
      <c r="TAL656" s="68"/>
      <c r="TAM656" s="68"/>
      <c r="TAN656" s="68"/>
      <c r="TAO656" s="68"/>
      <c r="TAP656" s="68"/>
      <c r="TAQ656" s="68"/>
      <c r="TAR656" s="68"/>
      <c r="TAS656" s="68"/>
      <c r="TAT656" s="68"/>
      <c r="TAU656" s="68"/>
      <c r="TAV656" s="68"/>
      <c r="TAW656" s="68"/>
      <c r="TAX656" s="68"/>
      <c r="TAY656" s="68"/>
      <c r="TAZ656" s="68"/>
      <c r="TBA656" s="68"/>
      <c r="TBB656" s="68"/>
      <c r="TBC656" s="68"/>
      <c r="TBD656" s="68"/>
      <c r="TBE656" s="68"/>
      <c r="TBF656" s="68"/>
      <c r="TBG656" s="68"/>
      <c r="TBH656" s="68"/>
      <c r="TBI656" s="68"/>
      <c r="TBJ656" s="68"/>
      <c r="TBK656" s="68"/>
      <c r="TBL656" s="68"/>
      <c r="TBM656" s="68"/>
      <c r="TBN656" s="68"/>
      <c r="TBO656" s="68"/>
      <c r="TBP656" s="68"/>
      <c r="TBQ656" s="68"/>
      <c r="TBR656" s="68"/>
      <c r="TBS656" s="68"/>
      <c r="TBT656" s="68"/>
      <c r="TBU656" s="68"/>
      <c r="TBV656" s="68"/>
      <c r="TBW656" s="68"/>
      <c r="TBX656" s="68"/>
      <c r="TBY656" s="68"/>
      <c r="TBZ656" s="68"/>
      <c r="TCA656" s="68"/>
      <c r="TCB656" s="68"/>
      <c r="TCC656" s="68"/>
      <c r="TCD656" s="68"/>
      <c r="TCE656" s="68"/>
      <c r="TCF656" s="68"/>
      <c r="TCG656" s="68"/>
      <c r="TCH656" s="68"/>
      <c r="TCI656" s="68"/>
      <c r="TCJ656" s="68"/>
      <c r="TCK656" s="68"/>
      <c r="TCL656" s="68"/>
      <c r="TCM656" s="68"/>
      <c r="TCN656" s="68"/>
      <c r="TCO656" s="68"/>
      <c r="TCP656" s="68"/>
      <c r="TCQ656" s="68"/>
      <c r="TCR656" s="68"/>
      <c r="TCS656" s="68"/>
      <c r="TCT656" s="68"/>
      <c r="TCU656" s="68"/>
      <c r="TCV656" s="68"/>
      <c r="TCW656" s="68"/>
      <c r="TCX656" s="68"/>
      <c r="TCY656" s="68"/>
      <c r="TCZ656" s="68"/>
      <c r="TDA656" s="68"/>
      <c r="TDB656" s="68"/>
      <c r="TDC656" s="68"/>
      <c r="TDD656" s="68"/>
      <c r="TDE656" s="68"/>
      <c r="TDF656" s="68"/>
      <c r="TDG656" s="68"/>
      <c r="TDH656" s="68"/>
      <c r="TDI656" s="68"/>
      <c r="TDJ656" s="68"/>
      <c r="TDK656" s="68"/>
      <c r="TDL656" s="68"/>
      <c r="TDM656" s="68"/>
      <c r="TDN656" s="68"/>
      <c r="TDO656" s="68"/>
      <c r="TDP656" s="68"/>
      <c r="TDQ656" s="68"/>
      <c r="TDR656" s="68"/>
      <c r="TDS656" s="68"/>
      <c r="TDT656" s="68"/>
      <c r="TDU656" s="68"/>
      <c r="TDV656" s="68"/>
      <c r="TDW656" s="68"/>
      <c r="TDX656" s="68"/>
      <c r="TDY656" s="68"/>
      <c r="TDZ656" s="68"/>
      <c r="TEA656" s="68"/>
      <c r="TEB656" s="68"/>
      <c r="TEC656" s="68"/>
      <c r="TED656" s="68"/>
      <c r="TEE656" s="68"/>
      <c r="TEF656" s="68"/>
      <c r="TEG656" s="68"/>
      <c r="TEH656" s="68"/>
      <c r="TEI656" s="68"/>
      <c r="TEJ656" s="68"/>
      <c r="TEK656" s="68"/>
      <c r="TEL656" s="68"/>
      <c r="TEM656" s="68"/>
      <c r="TEN656" s="68"/>
      <c r="TEO656" s="68"/>
      <c r="TEP656" s="68"/>
      <c r="TEQ656" s="68"/>
      <c r="TER656" s="68"/>
      <c r="TES656" s="68"/>
      <c r="TET656" s="68"/>
      <c r="TEU656" s="68"/>
      <c r="TEV656" s="68"/>
      <c r="TEW656" s="68"/>
      <c r="TEX656" s="68"/>
      <c r="TEY656" s="68"/>
      <c r="TEZ656" s="68"/>
      <c r="TFA656" s="68"/>
      <c r="TFB656" s="68"/>
      <c r="TFC656" s="68"/>
      <c r="TFD656" s="68"/>
      <c r="TFE656" s="68"/>
      <c r="TFF656" s="68"/>
      <c r="TFG656" s="68"/>
      <c r="TFH656" s="68"/>
      <c r="TFI656" s="68"/>
      <c r="TFJ656" s="68"/>
      <c r="TFK656" s="68"/>
      <c r="TFL656" s="68"/>
      <c r="TFM656" s="68"/>
      <c r="TFN656" s="68"/>
      <c r="TFO656" s="68"/>
      <c r="TFP656" s="68"/>
      <c r="TFQ656" s="68"/>
      <c r="TFR656" s="68"/>
      <c r="TFS656" s="68"/>
      <c r="TFT656" s="68"/>
      <c r="TFU656" s="68"/>
      <c r="TFV656" s="68"/>
      <c r="TFW656" s="68"/>
      <c r="TFX656" s="68"/>
      <c r="TFY656" s="68"/>
      <c r="TFZ656" s="68"/>
      <c r="TGA656" s="68"/>
      <c r="TGB656" s="68"/>
      <c r="TGC656" s="68"/>
      <c r="TGD656" s="68"/>
      <c r="TGE656" s="68"/>
      <c r="TGF656" s="68"/>
      <c r="TGG656" s="68"/>
      <c r="TGH656" s="68"/>
      <c r="TGI656" s="68"/>
      <c r="TGJ656" s="68"/>
      <c r="TGK656" s="68"/>
      <c r="TGL656" s="68"/>
      <c r="TGM656" s="68"/>
      <c r="TGN656" s="68"/>
      <c r="TGO656" s="68"/>
      <c r="TGP656" s="68"/>
      <c r="TGQ656" s="68"/>
      <c r="TGR656" s="68"/>
      <c r="TGS656" s="68"/>
      <c r="TGT656" s="68"/>
      <c r="TGU656" s="68"/>
      <c r="TGV656" s="68"/>
      <c r="TGW656" s="68"/>
      <c r="TGX656" s="68"/>
      <c r="TGY656" s="68"/>
      <c r="TGZ656" s="68"/>
      <c r="THA656" s="68"/>
      <c r="THB656" s="68"/>
      <c r="THC656" s="68"/>
      <c r="THD656" s="68"/>
      <c r="THE656" s="68"/>
      <c r="THF656" s="68"/>
      <c r="THG656" s="68"/>
      <c r="THH656" s="68"/>
      <c r="THI656" s="68"/>
      <c r="THJ656" s="68"/>
      <c r="THK656" s="68"/>
      <c r="THL656" s="68"/>
      <c r="THM656" s="68"/>
      <c r="THN656" s="68"/>
      <c r="THO656" s="68"/>
      <c r="THP656" s="68"/>
      <c r="THQ656" s="68"/>
      <c r="THR656" s="68"/>
      <c r="THS656" s="68"/>
      <c r="THT656" s="68"/>
      <c r="THU656" s="68"/>
      <c r="THV656" s="68"/>
      <c r="THW656" s="68"/>
      <c r="THX656" s="68"/>
      <c r="THY656" s="68"/>
      <c r="THZ656" s="68"/>
      <c r="TIA656" s="68"/>
      <c r="TIB656" s="68"/>
      <c r="TIC656" s="68"/>
      <c r="TID656" s="68"/>
      <c r="TIE656" s="68"/>
      <c r="TIF656" s="68"/>
      <c r="TIG656" s="68"/>
      <c r="TIH656" s="68"/>
      <c r="TII656" s="68"/>
      <c r="TIJ656" s="68"/>
      <c r="TIK656" s="68"/>
      <c r="TIL656" s="68"/>
      <c r="TIM656" s="68"/>
      <c r="TIN656" s="68"/>
      <c r="TIO656" s="68"/>
      <c r="TIP656" s="68"/>
      <c r="TIQ656" s="68"/>
      <c r="TIR656" s="68"/>
      <c r="TIS656" s="68"/>
      <c r="TIT656" s="68"/>
      <c r="TIU656" s="68"/>
      <c r="TIV656" s="68"/>
      <c r="TIW656" s="68"/>
      <c r="TIX656" s="68"/>
      <c r="TIY656" s="68"/>
      <c r="TIZ656" s="68"/>
      <c r="TJA656" s="68"/>
      <c r="TJB656" s="68"/>
      <c r="TJC656" s="68"/>
      <c r="TJD656" s="68"/>
      <c r="TJE656" s="68"/>
      <c r="TJF656" s="68"/>
      <c r="TJG656" s="68"/>
      <c r="TJH656" s="68"/>
      <c r="TJI656" s="68"/>
      <c r="TJJ656" s="68"/>
      <c r="TJK656" s="68"/>
      <c r="TJL656" s="68"/>
      <c r="TJM656" s="68"/>
      <c r="TJN656" s="68"/>
      <c r="TJO656" s="68"/>
      <c r="TJP656" s="68"/>
      <c r="TJQ656" s="68"/>
      <c r="TJR656" s="68"/>
      <c r="TJS656" s="68"/>
      <c r="TJT656" s="68"/>
      <c r="TJU656" s="68"/>
      <c r="TJV656" s="68"/>
      <c r="TJW656" s="68"/>
      <c r="TJX656" s="68"/>
      <c r="TJY656" s="68"/>
      <c r="TJZ656" s="68"/>
      <c r="TKA656" s="68"/>
      <c r="TKB656" s="68"/>
      <c r="TKC656" s="68"/>
      <c r="TKD656" s="68"/>
      <c r="TKE656" s="68"/>
      <c r="TKF656" s="68"/>
      <c r="TKG656" s="68"/>
      <c r="TKH656" s="68"/>
      <c r="TKI656" s="68"/>
      <c r="TKJ656" s="68"/>
      <c r="TKK656" s="68"/>
      <c r="TKL656" s="68"/>
      <c r="TKM656" s="68"/>
      <c r="TKN656" s="68"/>
      <c r="TKO656" s="68"/>
      <c r="TKP656" s="68"/>
      <c r="TKQ656" s="68"/>
      <c r="TKR656" s="68"/>
      <c r="TKS656" s="68"/>
      <c r="TKT656" s="68"/>
      <c r="TKU656" s="68"/>
      <c r="TKV656" s="68"/>
      <c r="TKW656" s="68"/>
      <c r="TKX656" s="68"/>
      <c r="TKY656" s="68"/>
      <c r="TKZ656" s="68"/>
      <c r="TLA656" s="68"/>
      <c r="TLB656" s="68"/>
      <c r="TLC656" s="68"/>
      <c r="TLD656" s="68"/>
      <c r="TLE656" s="68"/>
      <c r="TLF656" s="68"/>
      <c r="TLG656" s="68"/>
      <c r="TLH656" s="68"/>
      <c r="TLI656" s="68"/>
      <c r="TLJ656" s="68"/>
      <c r="TLK656" s="68"/>
      <c r="TLL656" s="68"/>
      <c r="TLM656" s="68"/>
      <c r="TLN656" s="68"/>
      <c r="TLO656" s="68"/>
      <c r="TLP656" s="68"/>
      <c r="TLQ656" s="68"/>
      <c r="TLR656" s="68"/>
      <c r="TLS656" s="68"/>
      <c r="TLT656" s="68"/>
      <c r="TLU656" s="68"/>
      <c r="TLV656" s="68"/>
      <c r="TLW656" s="68"/>
      <c r="TLX656" s="68"/>
      <c r="TLY656" s="68"/>
      <c r="TLZ656" s="68"/>
      <c r="TMA656" s="68"/>
      <c r="TMB656" s="68"/>
      <c r="TMC656" s="68"/>
      <c r="TMD656" s="68"/>
      <c r="TME656" s="68"/>
      <c r="TMF656" s="68"/>
      <c r="TMG656" s="68"/>
      <c r="TMH656" s="68"/>
      <c r="TMI656" s="68"/>
      <c r="TMJ656" s="68"/>
      <c r="TMK656" s="68"/>
      <c r="TML656" s="68"/>
      <c r="TMM656" s="68"/>
      <c r="TMN656" s="68"/>
      <c r="TMO656" s="68"/>
      <c r="TMP656" s="68"/>
      <c r="TMQ656" s="68"/>
      <c r="TMR656" s="68"/>
      <c r="TMS656" s="68"/>
      <c r="TMT656" s="68"/>
      <c r="TMU656" s="68"/>
      <c r="TMV656" s="68"/>
      <c r="TMW656" s="68"/>
      <c r="TMX656" s="68"/>
      <c r="TMY656" s="68"/>
      <c r="TMZ656" s="68"/>
      <c r="TNA656" s="68"/>
      <c r="TNB656" s="68"/>
      <c r="TNC656" s="68"/>
      <c r="TND656" s="68"/>
      <c r="TNE656" s="68"/>
      <c r="TNF656" s="68"/>
      <c r="TNG656" s="68"/>
      <c r="TNH656" s="68"/>
      <c r="TNI656" s="68"/>
      <c r="TNJ656" s="68"/>
      <c r="TNK656" s="68"/>
      <c r="TNL656" s="68"/>
      <c r="TNM656" s="68"/>
      <c r="TNN656" s="68"/>
      <c r="TNO656" s="68"/>
      <c r="TNP656" s="68"/>
      <c r="TNQ656" s="68"/>
      <c r="TNR656" s="68"/>
      <c r="TNS656" s="68"/>
      <c r="TNT656" s="68"/>
      <c r="TNU656" s="68"/>
      <c r="TNV656" s="68"/>
      <c r="TNW656" s="68"/>
      <c r="TNX656" s="68"/>
      <c r="TNY656" s="68"/>
      <c r="TNZ656" s="68"/>
      <c r="TOA656" s="68"/>
      <c r="TOB656" s="68"/>
      <c r="TOC656" s="68"/>
      <c r="TOD656" s="68"/>
      <c r="TOE656" s="68"/>
      <c r="TOF656" s="68"/>
      <c r="TOG656" s="68"/>
      <c r="TOH656" s="68"/>
      <c r="TOI656" s="68"/>
      <c r="TOJ656" s="68"/>
      <c r="TOK656" s="68"/>
      <c r="TOL656" s="68"/>
      <c r="TOM656" s="68"/>
      <c r="TON656" s="68"/>
      <c r="TOO656" s="68"/>
      <c r="TOP656" s="68"/>
      <c r="TOQ656" s="68"/>
      <c r="TOR656" s="68"/>
      <c r="TOS656" s="68"/>
      <c r="TOT656" s="68"/>
      <c r="TOU656" s="68"/>
      <c r="TOV656" s="68"/>
      <c r="TOW656" s="68"/>
      <c r="TOX656" s="68"/>
      <c r="TOY656" s="68"/>
      <c r="TOZ656" s="68"/>
      <c r="TPA656" s="68"/>
      <c r="TPB656" s="68"/>
      <c r="TPC656" s="68"/>
      <c r="TPD656" s="68"/>
      <c r="TPE656" s="68"/>
      <c r="TPF656" s="68"/>
      <c r="TPG656" s="68"/>
      <c r="TPH656" s="68"/>
      <c r="TPI656" s="68"/>
      <c r="TPJ656" s="68"/>
      <c r="TPK656" s="68"/>
      <c r="TPL656" s="68"/>
      <c r="TPM656" s="68"/>
      <c r="TPN656" s="68"/>
      <c r="TPO656" s="68"/>
      <c r="TPP656" s="68"/>
      <c r="TPQ656" s="68"/>
      <c r="TPR656" s="68"/>
      <c r="TPS656" s="68"/>
      <c r="TPT656" s="68"/>
      <c r="TPU656" s="68"/>
      <c r="TPV656" s="68"/>
      <c r="TPW656" s="68"/>
      <c r="TPX656" s="68"/>
      <c r="TPY656" s="68"/>
      <c r="TPZ656" s="68"/>
      <c r="TQA656" s="68"/>
      <c r="TQB656" s="68"/>
      <c r="TQC656" s="68"/>
      <c r="TQD656" s="68"/>
      <c r="TQE656" s="68"/>
      <c r="TQF656" s="68"/>
      <c r="TQG656" s="68"/>
      <c r="TQH656" s="68"/>
      <c r="TQI656" s="68"/>
      <c r="TQJ656" s="68"/>
      <c r="TQK656" s="68"/>
      <c r="TQL656" s="68"/>
      <c r="TQM656" s="68"/>
      <c r="TQN656" s="68"/>
      <c r="TQO656" s="68"/>
      <c r="TQP656" s="68"/>
      <c r="TQQ656" s="68"/>
      <c r="TQR656" s="68"/>
      <c r="TQS656" s="68"/>
      <c r="TQT656" s="68"/>
      <c r="TQU656" s="68"/>
      <c r="TQV656" s="68"/>
      <c r="TQW656" s="68"/>
      <c r="TQX656" s="68"/>
      <c r="TQY656" s="68"/>
      <c r="TQZ656" s="68"/>
      <c r="TRA656" s="68"/>
      <c r="TRB656" s="68"/>
      <c r="TRC656" s="68"/>
      <c r="TRD656" s="68"/>
      <c r="TRE656" s="68"/>
      <c r="TRF656" s="68"/>
      <c r="TRG656" s="68"/>
      <c r="TRH656" s="68"/>
      <c r="TRI656" s="68"/>
      <c r="TRJ656" s="68"/>
      <c r="TRK656" s="68"/>
      <c r="TRL656" s="68"/>
      <c r="TRM656" s="68"/>
      <c r="TRN656" s="68"/>
      <c r="TRO656" s="68"/>
      <c r="TRP656" s="68"/>
      <c r="TRQ656" s="68"/>
      <c r="TRR656" s="68"/>
      <c r="TRS656" s="68"/>
      <c r="TRT656" s="68"/>
      <c r="TRU656" s="68"/>
      <c r="TRV656" s="68"/>
      <c r="TRW656" s="68"/>
      <c r="TRX656" s="68"/>
      <c r="TRY656" s="68"/>
      <c r="TRZ656" s="68"/>
      <c r="TSA656" s="68"/>
      <c r="TSB656" s="68"/>
      <c r="TSC656" s="68"/>
      <c r="TSD656" s="68"/>
      <c r="TSE656" s="68"/>
      <c r="TSF656" s="68"/>
      <c r="TSG656" s="68"/>
      <c r="TSH656" s="68"/>
      <c r="TSI656" s="68"/>
      <c r="TSJ656" s="68"/>
      <c r="TSK656" s="68"/>
      <c r="TSL656" s="68"/>
      <c r="TSM656" s="68"/>
      <c r="TSN656" s="68"/>
      <c r="TSO656" s="68"/>
      <c r="TSP656" s="68"/>
      <c r="TSQ656" s="68"/>
      <c r="TSR656" s="68"/>
      <c r="TSS656" s="68"/>
      <c r="TST656" s="68"/>
      <c r="TSU656" s="68"/>
      <c r="TSV656" s="68"/>
      <c r="TSW656" s="68"/>
      <c r="TSX656" s="68"/>
      <c r="TSY656" s="68"/>
      <c r="TSZ656" s="68"/>
      <c r="TTA656" s="68"/>
      <c r="TTB656" s="68"/>
      <c r="TTC656" s="68"/>
      <c r="TTD656" s="68"/>
      <c r="TTE656" s="68"/>
      <c r="TTF656" s="68"/>
      <c r="TTG656" s="68"/>
      <c r="TTH656" s="68"/>
      <c r="TTI656" s="68"/>
      <c r="TTJ656" s="68"/>
      <c r="TTK656" s="68"/>
      <c r="TTL656" s="68"/>
      <c r="TTM656" s="68"/>
      <c r="TTN656" s="68"/>
      <c r="TTO656" s="68"/>
      <c r="TTP656" s="68"/>
      <c r="TTQ656" s="68"/>
      <c r="TTR656" s="68"/>
      <c r="TTS656" s="68"/>
      <c r="TTT656" s="68"/>
      <c r="TTU656" s="68"/>
      <c r="TTV656" s="68"/>
      <c r="TTW656" s="68"/>
      <c r="TTX656" s="68"/>
      <c r="TTY656" s="68"/>
      <c r="TTZ656" s="68"/>
      <c r="TUA656" s="68"/>
      <c r="TUB656" s="68"/>
      <c r="TUC656" s="68"/>
      <c r="TUD656" s="68"/>
      <c r="TUE656" s="68"/>
      <c r="TUF656" s="68"/>
      <c r="TUG656" s="68"/>
      <c r="TUH656" s="68"/>
      <c r="TUI656" s="68"/>
      <c r="TUJ656" s="68"/>
      <c r="TUK656" s="68"/>
      <c r="TUL656" s="68"/>
      <c r="TUM656" s="68"/>
      <c r="TUN656" s="68"/>
      <c r="TUO656" s="68"/>
      <c r="TUP656" s="68"/>
      <c r="TUQ656" s="68"/>
      <c r="TUR656" s="68"/>
      <c r="TUS656" s="68"/>
      <c r="TUT656" s="68"/>
      <c r="TUU656" s="68"/>
      <c r="TUV656" s="68"/>
      <c r="TUW656" s="68"/>
      <c r="TUX656" s="68"/>
      <c r="TUY656" s="68"/>
      <c r="TUZ656" s="68"/>
      <c r="TVA656" s="68"/>
      <c r="TVB656" s="68"/>
      <c r="TVC656" s="68"/>
      <c r="TVD656" s="68"/>
      <c r="TVE656" s="68"/>
      <c r="TVF656" s="68"/>
      <c r="TVG656" s="68"/>
      <c r="TVH656" s="68"/>
      <c r="TVI656" s="68"/>
      <c r="TVJ656" s="68"/>
      <c r="TVK656" s="68"/>
      <c r="TVL656" s="68"/>
      <c r="TVM656" s="68"/>
      <c r="TVN656" s="68"/>
      <c r="TVO656" s="68"/>
      <c r="TVP656" s="68"/>
      <c r="TVQ656" s="68"/>
      <c r="TVR656" s="68"/>
      <c r="TVS656" s="68"/>
      <c r="TVT656" s="68"/>
      <c r="TVU656" s="68"/>
      <c r="TVV656" s="68"/>
      <c r="TVW656" s="68"/>
      <c r="TVX656" s="68"/>
      <c r="TVY656" s="68"/>
      <c r="TVZ656" s="68"/>
      <c r="TWA656" s="68"/>
      <c r="TWB656" s="68"/>
      <c r="TWC656" s="68"/>
      <c r="TWD656" s="68"/>
      <c r="TWE656" s="68"/>
      <c r="TWF656" s="68"/>
      <c r="TWG656" s="68"/>
      <c r="TWH656" s="68"/>
      <c r="TWI656" s="68"/>
      <c r="TWJ656" s="68"/>
      <c r="TWK656" s="68"/>
      <c r="TWL656" s="68"/>
      <c r="TWM656" s="68"/>
      <c r="TWN656" s="68"/>
      <c r="TWO656" s="68"/>
      <c r="TWP656" s="68"/>
      <c r="TWQ656" s="68"/>
      <c r="TWR656" s="68"/>
      <c r="TWS656" s="68"/>
      <c r="TWT656" s="68"/>
      <c r="TWU656" s="68"/>
      <c r="TWV656" s="68"/>
      <c r="TWW656" s="68"/>
      <c r="TWX656" s="68"/>
      <c r="TWY656" s="68"/>
      <c r="TWZ656" s="68"/>
      <c r="TXA656" s="68"/>
      <c r="TXB656" s="68"/>
      <c r="TXC656" s="68"/>
      <c r="TXD656" s="68"/>
      <c r="TXE656" s="68"/>
      <c r="TXF656" s="68"/>
      <c r="TXG656" s="68"/>
      <c r="TXH656" s="68"/>
      <c r="TXI656" s="68"/>
      <c r="TXJ656" s="68"/>
      <c r="TXK656" s="68"/>
      <c r="TXL656" s="68"/>
      <c r="TXM656" s="68"/>
      <c r="TXN656" s="68"/>
      <c r="TXO656" s="68"/>
      <c r="TXP656" s="68"/>
      <c r="TXQ656" s="68"/>
      <c r="TXR656" s="68"/>
      <c r="TXS656" s="68"/>
      <c r="TXT656" s="68"/>
      <c r="TXU656" s="68"/>
      <c r="TXV656" s="68"/>
      <c r="TXW656" s="68"/>
      <c r="TXX656" s="68"/>
      <c r="TXY656" s="68"/>
      <c r="TXZ656" s="68"/>
      <c r="TYA656" s="68"/>
      <c r="TYB656" s="68"/>
      <c r="TYC656" s="68"/>
      <c r="TYD656" s="68"/>
      <c r="TYE656" s="68"/>
      <c r="TYF656" s="68"/>
      <c r="TYG656" s="68"/>
      <c r="TYH656" s="68"/>
      <c r="TYI656" s="68"/>
      <c r="TYJ656" s="68"/>
      <c r="TYK656" s="68"/>
      <c r="TYL656" s="68"/>
      <c r="TYM656" s="68"/>
      <c r="TYN656" s="68"/>
      <c r="TYO656" s="68"/>
      <c r="TYP656" s="68"/>
      <c r="TYQ656" s="68"/>
      <c r="TYR656" s="68"/>
      <c r="TYS656" s="68"/>
      <c r="TYT656" s="68"/>
      <c r="TYU656" s="68"/>
      <c r="TYV656" s="68"/>
      <c r="TYW656" s="68"/>
      <c r="TYX656" s="68"/>
      <c r="TYY656" s="68"/>
      <c r="TYZ656" s="68"/>
      <c r="TZA656" s="68"/>
      <c r="TZB656" s="68"/>
      <c r="TZC656" s="68"/>
      <c r="TZD656" s="68"/>
      <c r="TZE656" s="68"/>
      <c r="TZF656" s="68"/>
      <c r="TZG656" s="68"/>
      <c r="TZH656" s="68"/>
      <c r="TZI656" s="68"/>
      <c r="TZJ656" s="68"/>
      <c r="TZK656" s="68"/>
      <c r="TZL656" s="68"/>
      <c r="TZM656" s="68"/>
      <c r="TZN656" s="68"/>
      <c r="TZO656" s="68"/>
      <c r="TZP656" s="68"/>
      <c r="TZQ656" s="68"/>
      <c r="TZR656" s="68"/>
      <c r="TZS656" s="68"/>
      <c r="TZT656" s="68"/>
      <c r="TZU656" s="68"/>
      <c r="TZV656" s="68"/>
      <c r="TZW656" s="68"/>
      <c r="TZX656" s="68"/>
      <c r="TZY656" s="68"/>
      <c r="TZZ656" s="68"/>
      <c r="UAA656" s="68"/>
      <c r="UAB656" s="68"/>
      <c r="UAC656" s="68"/>
      <c r="UAD656" s="68"/>
      <c r="UAE656" s="68"/>
      <c r="UAF656" s="68"/>
      <c r="UAG656" s="68"/>
      <c r="UAH656" s="68"/>
      <c r="UAI656" s="68"/>
      <c r="UAJ656" s="68"/>
      <c r="UAK656" s="68"/>
      <c r="UAL656" s="68"/>
      <c r="UAM656" s="68"/>
      <c r="UAN656" s="68"/>
      <c r="UAO656" s="68"/>
      <c r="UAP656" s="68"/>
      <c r="UAQ656" s="68"/>
      <c r="UAR656" s="68"/>
      <c r="UAS656" s="68"/>
      <c r="UAT656" s="68"/>
      <c r="UAU656" s="68"/>
      <c r="UAV656" s="68"/>
      <c r="UAW656" s="68"/>
      <c r="UAX656" s="68"/>
      <c r="UAY656" s="68"/>
      <c r="UAZ656" s="68"/>
      <c r="UBA656" s="68"/>
      <c r="UBB656" s="68"/>
      <c r="UBC656" s="68"/>
      <c r="UBD656" s="68"/>
      <c r="UBE656" s="68"/>
      <c r="UBF656" s="68"/>
      <c r="UBG656" s="68"/>
      <c r="UBH656" s="68"/>
      <c r="UBI656" s="68"/>
      <c r="UBJ656" s="68"/>
      <c r="UBK656" s="68"/>
      <c r="UBL656" s="68"/>
      <c r="UBM656" s="68"/>
      <c r="UBN656" s="68"/>
      <c r="UBO656" s="68"/>
      <c r="UBP656" s="68"/>
      <c r="UBQ656" s="68"/>
      <c r="UBR656" s="68"/>
      <c r="UBS656" s="68"/>
      <c r="UBT656" s="68"/>
      <c r="UBU656" s="68"/>
      <c r="UBV656" s="68"/>
      <c r="UBW656" s="68"/>
      <c r="UBX656" s="68"/>
      <c r="UBY656" s="68"/>
      <c r="UBZ656" s="68"/>
      <c r="UCA656" s="68"/>
      <c r="UCB656" s="68"/>
      <c r="UCC656" s="68"/>
      <c r="UCD656" s="68"/>
      <c r="UCE656" s="68"/>
      <c r="UCF656" s="68"/>
      <c r="UCG656" s="68"/>
      <c r="UCH656" s="68"/>
      <c r="UCI656" s="68"/>
      <c r="UCJ656" s="68"/>
      <c r="UCK656" s="68"/>
      <c r="UCL656" s="68"/>
      <c r="UCM656" s="68"/>
      <c r="UCN656" s="68"/>
      <c r="UCO656" s="68"/>
      <c r="UCP656" s="68"/>
      <c r="UCQ656" s="68"/>
      <c r="UCR656" s="68"/>
      <c r="UCS656" s="68"/>
      <c r="UCT656" s="68"/>
      <c r="UCU656" s="68"/>
      <c r="UCV656" s="68"/>
      <c r="UCW656" s="68"/>
      <c r="UCX656" s="68"/>
      <c r="UCY656" s="68"/>
      <c r="UCZ656" s="68"/>
      <c r="UDA656" s="68"/>
      <c r="UDB656" s="68"/>
      <c r="UDC656" s="68"/>
      <c r="UDD656" s="68"/>
      <c r="UDE656" s="68"/>
      <c r="UDF656" s="68"/>
      <c r="UDG656" s="68"/>
      <c r="UDH656" s="68"/>
      <c r="UDI656" s="68"/>
      <c r="UDJ656" s="68"/>
      <c r="UDK656" s="68"/>
      <c r="UDL656" s="68"/>
      <c r="UDM656" s="68"/>
      <c r="UDN656" s="68"/>
      <c r="UDO656" s="68"/>
      <c r="UDP656" s="68"/>
      <c r="UDQ656" s="68"/>
      <c r="UDR656" s="68"/>
      <c r="UDS656" s="68"/>
      <c r="UDT656" s="68"/>
      <c r="UDU656" s="68"/>
      <c r="UDV656" s="68"/>
      <c r="UDW656" s="68"/>
      <c r="UDX656" s="68"/>
      <c r="UDY656" s="68"/>
      <c r="UDZ656" s="68"/>
      <c r="UEA656" s="68"/>
      <c r="UEB656" s="68"/>
      <c r="UEC656" s="68"/>
      <c r="UED656" s="68"/>
      <c r="UEE656" s="68"/>
      <c r="UEF656" s="68"/>
      <c r="UEG656" s="68"/>
      <c r="UEH656" s="68"/>
      <c r="UEI656" s="68"/>
      <c r="UEJ656" s="68"/>
      <c r="UEK656" s="68"/>
      <c r="UEL656" s="68"/>
      <c r="UEM656" s="68"/>
      <c r="UEN656" s="68"/>
      <c r="UEO656" s="68"/>
      <c r="UEP656" s="68"/>
      <c r="UEQ656" s="68"/>
      <c r="UER656" s="68"/>
      <c r="UES656" s="68"/>
      <c r="UET656" s="68"/>
      <c r="UEU656" s="68"/>
      <c r="UEV656" s="68"/>
      <c r="UEW656" s="68"/>
      <c r="UEX656" s="68"/>
      <c r="UEY656" s="68"/>
      <c r="UEZ656" s="68"/>
      <c r="UFA656" s="68"/>
      <c r="UFB656" s="68"/>
      <c r="UFC656" s="68"/>
      <c r="UFD656" s="68"/>
      <c r="UFE656" s="68"/>
      <c r="UFF656" s="68"/>
      <c r="UFG656" s="68"/>
      <c r="UFH656" s="68"/>
      <c r="UFI656" s="68"/>
      <c r="UFJ656" s="68"/>
      <c r="UFK656" s="68"/>
      <c r="UFL656" s="68"/>
      <c r="UFM656" s="68"/>
      <c r="UFN656" s="68"/>
      <c r="UFO656" s="68"/>
      <c r="UFP656" s="68"/>
      <c r="UFQ656" s="68"/>
      <c r="UFR656" s="68"/>
      <c r="UFS656" s="68"/>
      <c r="UFT656" s="68"/>
      <c r="UFU656" s="68"/>
      <c r="UFV656" s="68"/>
      <c r="UFW656" s="68"/>
      <c r="UFX656" s="68"/>
      <c r="UFY656" s="68"/>
      <c r="UFZ656" s="68"/>
      <c r="UGA656" s="68"/>
      <c r="UGB656" s="68"/>
      <c r="UGC656" s="68"/>
      <c r="UGD656" s="68"/>
      <c r="UGE656" s="68"/>
      <c r="UGF656" s="68"/>
      <c r="UGG656" s="68"/>
      <c r="UGH656" s="68"/>
      <c r="UGI656" s="68"/>
      <c r="UGJ656" s="68"/>
      <c r="UGK656" s="68"/>
      <c r="UGL656" s="68"/>
      <c r="UGM656" s="68"/>
      <c r="UGN656" s="68"/>
      <c r="UGO656" s="68"/>
      <c r="UGP656" s="68"/>
      <c r="UGQ656" s="68"/>
      <c r="UGR656" s="68"/>
      <c r="UGS656" s="68"/>
      <c r="UGT656" s="68"/>
      <c r="UGU656" s="68"/>
      <c r="UGV656" s="68"/>
      <c r="UGW656" s="68"/>
      <c r="UGX656" s="68"/>
      <c r="UGY656" s="68"/>
      <c r="UGZ656" s="68"/>
      <c r="UHA656" s="68"/>
      <c r="UHB656" s="68"/>
      <c r="UHC656" s="68"/>
      <c r="UHD656" s="68"/>
      <c r="UHE656" s="68"/>
      <c r="UHF656" s="68"/>
      <c r="UHG656" s="68"/>
      <c r="UHH656" s="68"/>
      <c r="UHI656" s="68"/>
      <c r="UHJ656" s="68"/>
      <c r="UHK656" s="68"/>
      <c r="UHL656" s="68"/>
      <c r="UHM656" s="68"/>
      <c r="UHN656" s="68"/>
      <c r="UHO656" s="68"/>
      <c r="UHP656" s="68"/>
      <c r="UHQ656" s="68"/>
      <c r="UHR656" s="68"/>
      <c r="UHS656" s="68"/>
      <c r="UHT656" s="68"/>
      <c r="UHU656" s="68"/>
      <c r="UHV656" s="68"/>
      <c r="UHW656" s="68"/>
      <c r="UHX656" s="68"/>
      <c r="UHY656" s="68"/>
      <c r="UHZ656" s="68"/>
      <c r="UIA656" s="68"/>
      <c r="UIB656" s="68"/>
      <c r="UIC656" s="68"/>
      <c r="UID656" s="68"/>
      <c r="UIE656" s="68"/>
      <c r="UIF656" s="68"/>
      <c r="UIG656" s="68"/>
      <c r="UIH656" s="68"/>
      <c r="UII656" s="68"/>
      <c r="UIJ656" s="68"/>
      <c r="UIK656" s="68"/>
      <c r="UIL656" s="68"/>
      <c r="UIM656" s="68"/>
      <c r="UIN656" s="68"/>
      <c r="UIO656" s="68"/>
      <c r="UIP656" s="68"/>
      <c r="UIQ656" s="68"/>
      <c r="UIR656" s="68"/>
      <c r="UIS656" s="68"/>
      <c r="UIT656" s="68"/>
      <c r="UIU656" s="68"/>
      <c r="UIV656" s="68"/>
      <c r="UIW656" s="68"/>
      <c r="UIX656" s="68"/>
      <c r="UIY656" s="68"/>
      <c r="UIZ656" s="68"/>
      <c r="UJA656" s="68"/>
      <c r="UJB656" s="68"/>
      <c r="UJC656" s="68"/>
      <c r="UJD656" s="68"/>
      <c r="UJE656" s="68"/>
      <c r="UJF656" s="68"/>
      <c r="UJG656" s="68"/>
      <c r="UJH656" s="68"/>
      <c r="UJI656" s="68"/>
      <c r="UJJ656" s="68"/>
      <c r="UJK656" s="68"/>
      <c r="UJL656" s="68"/>
      <c r="UJM656" s="68"/>
      <c r="UJN656" s="68"/>
      <c r="UJO656" s="68"/>
      <c r="UJP656" s="68"/>
      <c r="UJQ656" s="68"/>
      <c r="UJR656" s="68"/>
      <c r="UJS656" s="68"/>
      <c r="UJT656" s="68"/>
      <c r="UJU656" s="68"/>
      <c r="UJV656" s="68"/>
      <c r="UJW656" s="68"/>
      <c r="UJX656" s="68"/>
      <c r="UJY656" s="68"/>
      <c r="UJZ656" s="68"/>
      <c r="UKA656" s="68"/>
      <c r="UKB656" s="68"/>
      <c r="UKC656" s="68"/>
      <c r="UKD656" s="68"/>
      <c r="UKE656" s="68"/>
      <c r="UKF656" s="68"/>
      <c r="UKG656" s="68"/>
      <c r="UKH656" s="68"/>
      <c r="UKI656" s="68"/>
      <c r="UKJ656" s="68"/>
      <c r="UKK656" s="68"/>
      <c r="UKL656" s="68"/>
      <c r="UKM656" s="68"/>
      <c r="UKN656" s="68"/>
      <c r="UKO656" s="68"/>
      <c r="UKP656" s="68"/>
      <c r="UKQ656" s="68"/>
      <c r="UKR656" s="68"/>
      <c r="UKS656" s="68"/>
      <c r="UKT656" s="68"/>
      <c r="UKU656" s="68"/>
      <c r="UKV656" s="68"/>
      <c r="UKW656" s="68"/>
      <c r="UKX656" s="68"/>
      <c r="UKY656" s="68"/>
      <c r="UKZ656" s="68"/>
      <c r="ULA656" s="68"/>
      <c r="ULB656" s="68"/>
      <c r="ULC656" s="68"/>
      <c r="ULD656" s="68"/>
      <c r="ULE656" s="68"/>
      <c r="ULF656" s="68"/>
      <c r="ULG656" s="68"/>
      <c r="ULH656" s="68"/>
      <c r="ULI656" s="68"/>
      <c r="ULJ656" s="68"/>
      <c r="ULK656" s="68"/>
      <c r="ULL656" s="68"/>
      <c r="ULM656" s="68"/>
      <c r="ULN656" s="68"/>
      <c r="ULO656" s="68"/>
      <c r="ULP656" s="68"/>
      <c r="ULQ656" s="68"/>
      <c r="ULR656" s="68"/>
      <c r="ULS656" s="68"/>
      <c r="ULT656" s="68"/>
      <c r="ULU656" s="68"/>
      <c r="ULV656" s="68"/>
      <c r="ULW656" s="68"/>
      <c r="ULX656" s="68"/>
      <c r="ULY656" s="68"/>
      <c r="ULZ656" s="68"/>
      <c r="UMA656" s="68"/>
      <c r="UMB656" s="68"/>
      <c r="UMC656" s="68"/>
      <c r="UMD656" s="68"/>
      <c r="UME656" s="68"/>
      <c r="UMF656" s="68"/>
      <c r="UMG656" s="68"/>
      <c r="UMH656" s="68"/>
      <c r="UMI656" s="68"/>
      <c r="UMJ656" s="68"/>
      <c r="UMK656" s="68"/>
      <c r="UML656" s="68"/>
      <c r="UMM656" s="68"/>
      <c r="UMN656" s="68"/>
      <c r="UMO656" s="68"/>
      <c r="UMP656" s="68"/>
      <c r="UMQ656" s="68"/>
      <c r="UMR656" s="68"/>
      <c r="UMS656" s="68"/>
      <c r="UMT656" s="68"/>
      <c r="UMU656" s="68"/>
      <c r="UMV656" s="68"/>
      <c r="UMW656" s="68"/>
      <c r="UMX656" s="68"/>
      <c r="UMY656" s="68"/>
      <c r="UMZ656" s="68"/>
      <c r="UNA656" s="68"/>
      <c r="UNB656" s="68"/>
      <c r="UNC656" s="68"/>
      <c r="UND656" s="68"/>
      <c r="UNE656" s="68"/>
      <c r="UNF656" s="68"/>
      <c r="UNG656" s="68"/>
      <c r="UNH656" s="68"/>
      <c r="UNI656" s="68"/>
      <c r="UNJ656" s="68"/>
      <c r="UNK656" s="68"/>
      <c r="UNL656" s="68"/>
      <c r="UNM656" s="68"/>
      <c r="UNN656" s="68"/>
      <c r="UNO656" s="68"/>
      <c r="UNP656" s="68"/>
      <c r="UNQ656" s="68"/>
      <c r="UNR656" s="68"/>
      <c r="UNS656" s="68"/>
      <c r="UNT656" s="68"/>
      <c r="UNU656" s="68"/>
      <c r="UNV656" s="68"/>
      <c r="UNW656" s="68"/>
      <c r="UNX656" s="68"/>
      <c r="UNY656" s="68"/>
      <c r="UNZ656" s="68"/>
      <c r="UOA656" s="68"/>
      <c r="UOB656" s="68"/>
      <c r="UOC656" s="68"/>
      <c r="UOD656" s="68"/>
      <c r="UOE656" s="68"/>
      <c r="UOF656" s="68"/>
      <c r="UOG656" s="68"/>
      <c r="UOH656" s="68"/>
      <c r="UOI656" s="68"/>
      <c r="UOJ656" s="68"/>
      <c r="UOK656" s="68"/>
      <c r="UOL656" s="68"/>
      <c r="UOM656" s="68"/>
      <c r="UON656" s="68"/>
      <c r="UOO656" s="68"/>
      <c r="UOP656" s="68"/>
      <c r="UOQ656" s="68"/>
      <c r="UOR656" s="68"/>
      <c r="UOS656" s="68"/>
      <c r="UOT656" s="68"/>
      <c r="UOU656" s="68"/>
      <c r="UOV656" s="68"/>
      <c r="UOW656" s="68"/>
      <c r="UOX656" s="68"/>
      <c r="UOY656" s="68"/>
      <c r="UOZ656" s="68"/>
      <c r="UPA656" s="68"/>
      <c r="UPB656" s="68"/>
      <c r="UPC656" s="68"/>
      <c r="UPD656" s="68"/>
      <c r="UPE656" s="68"/>
      <c r="UPF656" s="68"/>
      <c r="UPG656" s="68"/>
      <c r="UPH656" s="68"/>
      <c r="UPI656" s="68"/>
      <c r="UPJ656" s="68"/>
      <c r="UPK656" s="68"/>
      <c r="UPL656" s="68"/>
      <c r="UPM656" s="68"/>
      <c r="UPN656" s="68"/>
      <c r="UPO656" s="68"/>
      <c r="UPP656" s="68"/>
      <c r="UPQ656" s="68"/>
      <c r="UPR656" s="68"/>
      <c r="UPS656" s="68"/>
      <c r="UPT656" s="68"/>
      <c r="UPU656" s="68"/>
      <c r="UPV656" s="68"/>
      <c r="UPW656" s="68"/>
      <c r="UPX656" s="68"/>
      <c r="UPY656" s="68"/>
      <c r="UPZ656" s="68"/>
      <c r="UQA656" s="68"/>
      <c r="UQB656" s="68"/>
      <c r="UQC656" s="68"/>
      <c r="UQD656" s="68"/>
      <c r="UQE656" s="68"/>
      <c r="UQF656" s="68"/>
      <c r="UQG656" s="68"/>
      <c r="UQH656" s="68"/>
      <c r="UQI656" s="68"/>
      <c r="UQJ656" s="68"/>
      <c r="UQK656" s="68"/>
      <c r="UQL656" s="68"/>
      <c r="UQM656" s="68"/>
      <c r="UQN656" s="68"/>
      <c r="UQO656" s="68"/>
      <c r="UQP656" s="68"/>
      <c r="UQQ656" s="68"/>
      <c r="UQR656" s="68"/>
      <c r="UQS656" s="68"/>
      <c r="UQT656" s="68"/>
      <c r="UQU656" s="68"/>
      <c r="UQV656" s="68"/>
      <c r="UQW656" s="68"/>
      <c r="UQX656" s="68"/>
      <c r="UQY656" s="68"/>
      <c r="UQZ656" s="68"/>
      <c r="URA656" s="68"/>
      <c r="URB656" s="68"/>
      <c r="URC656" s="68"/>
      <c r="URD656" s="68"/>
      <c r="URE656" s="68"/>
      <c r="URF656" s="68"/>
      <c r="URG656" s="68"/>
      <c r="URH656" s="68"/>
      <c r="URI656" s="68"/>
      <c r="URJ656" s="68"/>
      <c r="URK656" s="68"/>
      <c r="URL656" s="68"/>
      <c r="URM656" s="68"/>
      <c r="URN656" s="68"/>
      <c r="URO656" s="68"/>
      <c r="URP656" s="68"/>
      <c r="URQ656" s="68"/>
      <c r="URR656" s="68"/>
      <c r="URS656" s="68"/>
      <c r="URT656" s="68"/>
      <c r="URU656" s="68"/>
      <c r="URV656" s="68"/>
      <c r="URW656" s="68"/>
      <c r="URX656" s="68"/>
      <c r="URY656" s="68"/>
      <c r="URZ656" s="68"/>
      <c r="USA656" s="68"/>
      <c r="USB656" s="68"/>
      <c r="USC656" s="68"/>
      <c r="USD656" s="68"/>
      <c r="USE656" s="68"/>
      <c r="USF656" s="68"/>
      <c r="USG656" s="68"/>
      <c r="USH656" s="68"/>
      <c r="USI656" s="68"/>
      <c r="USJ656" s="68"/>
      <c r="USK656" s="68"/>
      <c r="USL656" s="68"/>
      <c r="USM656" s="68"/>
      <c r="USN656" s="68"/>
      <c r="USO656" s="68"/>
      <c r="USP656" s="68"/>
      <c r="USQ656" s="68"/>
      <c r="USR656" s="68"/>
      <c r="USS656" s="68"/>
      <c r="UST656" s="68"/>
      <c r="USU656" s="68"/>
      <c r="USV656" s="68"/>
      <c r="USW656" s="68"/>
      <c r="USX656" s="68"/>
      <c r="USY656" s="68"/>
      <c r="USZ656" s="68"/>
      <c r="UTA656" s="68"/>
      <c r="UTB656" s="68"/>
      <c r="UTC656" s="68"/>
      <c r="UTD656" s="68"/>
      <c r="UTE656" s="68"/>
      <c r="UTF656" s="68"/>
      <c r="UTG656" s="68"/>
      <c r="UTH656" s="68"/>
      <c r="UTI656" s="68"/>
      <c r="UTJ656" s="68"/>
      <c r="UTK656" s="68"/>
      <c r="UTL656" s="68"/>
      <c r="UTM656" s="68"/>
      <c r="UTN656" s="68"/>
      <c r="UTO656" s="68"/>
      <c r="UTP656" s="68"/>
      <c r="UTQ656" s="68"/>
      <c r="UTR656" s="68"/>
      <c r="UTS656" s="68"/>
      <c r="UTT656" s="68"/>
      <c r="UTU656" s="68"/>
      <c r="UTV656" s="68"/>
      <c r="UTW656" s="68"/>
      <c r="UTX656" s="68"/>
      <c r="UTY656" s="68"/>
      <c r="UTZ656" s="68"/>
      <c r="UUA656" s="68"/>
      <c r="UUB656" s="68"/>
      <c r="UUC656" s="68"/>
      <c r="UUD656" s="68"/>
      <c r="UUE656" s="68"/>
      <c r="UUF656" s="68"/>
      <c r="UUG656" s="68"/>
      <c r="UUH656" s="68"/>
      <c r="UUI656" s="68"/>
      <c r="UUJ656" s="68"/>
      <c r="UUK656" s="68"/>
      <c r="UUL656" s="68"/>
      <c r="UUM656" s="68"/>
      <c r="UUN656" s="68"/>
      <c r="UUO656" s="68"/>
      <c r="UUP656" s="68"/>
      <c r="UUQ656" s="68"/>
      <c r="UUR656" s="68"/>
      <c r="UUS656" s="68"/>
      <c r="UUT656" s="68"/>
      <c r="UUU656" s="68"/>
      <c r="UUV656" s="68"/>
      <c r="UUW656" s="68"/>
      <c r="UUX656" s="68"/>
      <c r="UUY656" s="68"/>
      <c r="UUZ656" s="68"/>
      <c r="UVA656" s="68"/>
      <c r="UVB656" s="68"/>
      <c r="UVC656" s="68"/>
      <c r="UVD656" s="68"/>
      <c r="UVE656" s="68"/>
      <c r="UVF656" s="68"/>
      <c r="UVG656" s="68"/>
      <c r="UVH656" s="68"/>
      <c r="UVI656" s="68"/>
      <c r="UVJ656" s="68"/>
      <c r="UVK656" s="68"/>
      <c r="UVL656" s="68"/>
      <c r="UVM656" s="68"/>
      <c r="UVN656" s="68"/>
      <c r="UVO656" s="68"/>
      <c r="UVP656" s="68"/>
      <c r="UVQ656" s="68"/>
      <c r="UVR656" s="68"/>
      <c r="UVS656" s="68"/>
      <c r="UVT656" s="68"/>
      <c r="UVU656" s="68"/>
      <c r="UVV656" s="68"/>
      <c r="UVW656" s="68"/>
      <c r="UVX656" s="68"/>
      <c r="UVY656" s="68"/>
      <c r="UVZ656" s="68"/>
      <c r="UWA656" s="68"/>
      <c r="UWB656" s="68"/>
      <c r="UWC656" s="68"/>
      <c r="UWD656" s="68"/>
      <c r="UWE656" s="68"/>
      <c r="UWF656" s="68"/>
      <c r="UWG656" s="68"/>
      <c r="UWH656" s="68"/>
      <c r="UWI656" s="68"/>
      <c r="UWJ656" s="68"/>
      <c r="UWK656" s="68"/>
      <c r="UWL656" s="68"/>
      <c r="UWM656" s="68"/>
      <c r="UWN656" s="68"/>
      <c r="UWO656" s="68"/>
      <c r="UWP656" s="68"/>
      <c r="UWQ656" s="68"/>
      <c r="UWR656" s="68"/>
      <c r="UWS656" s="68"/>
      <c r="UWT656" s="68"/>
      <c r="UWU656" s="68"/>
      <c r="UWV656" s="68"/>
      <c r="UWW656" s="68"/>
      <c r="UWX656" s="68"/>
      <c r="UWY656" s="68"/>
      <c r="UWZ656" s="68"/>
      <c r="UXA656" s="68"/>
      <c r="UXB656" s="68"/>
      <c r="UXC656" s="68"/>
      <c r="UXD656" s="68"/>
      <c r="UXE656" s="68"/>
      <c r="UXF656" s="68"/>
      <c r="UXG656" s="68"/>
      <c r="UXH656" s="68"/>
      <c r="UXI656" s="68"/>
      <c r="UXJ656" s="68"/>
      <c r="UXK656" s="68"/>
      <c r="UXL656" s="68"/>
      <c r="UXM656" s="68"/>
      <c r="UXN656" s="68"/>
      <c r="UXO656" s="68"/>
      <c r="UXP656" s="68"/>
      <c r="UXQ656" s="68"/>
      <c r="UXR656" s="68"/>
      <c r="UXS656" s="68"/>
      <c r="UXT656" s="68"/>
      <c r="UXU656" s="68"/>
      <c r="UXV656" s="68"/>
      <c r="UXW656" s="68"/>
      <c r="UXX656" s="68"/>
      <c r="UXY656" s="68"/>
      <c r="UXZ656" s="68"/>
      <c r="UYA656" s="68"/>
      <c r="UYB656" s="68"/>
      <c r="UYC656" s="68"/>
      <c r="UYD656" s="68"/>
      <c r="UYE656" s="68"/>
      <c r="UYF656" s="68"/>
      <c r="UYG656" s="68"/>
      <c r="UYH656" s="68"/>
      <c r="UYI656" s="68"/>
      <c r="UYJ656" s="68"/>
      <c r="UYK656" s="68"/>
      <c r="UYL656" s="68"/>
      <c r="UYM656" s="68"/>
      <c r="UYN656" s="68"/>
      <c r="UYO656" s="68"/>
      <c r="UYP656" s="68"/>
      <c r="UYQ656" s="68"/>
      <c r="UYR656" s="68"/>
      <c r="UYS656" s="68"/>
      <c r="UYT656" s="68"/>
      <c r="UYU656" s="68"/>
      <c r="UYV656" s="68"/>
      <c r="UYW656" s="68"/>
      <c r="UYX656" s="68"/>
      <c r="UYY656" s="68"/>
      <c r="UYZ656" s="68"/>
      <c r="UZA656" s="68"/>
      <c r="UZB656" s="68"/>
      <c r="UZC656" s="68"/>
      <c r="UZD656" s="68"/>
      <c r="UZE656" s="68"/>
      <c r="UZF656" s="68"/>
      <c r="UZG656" s="68"/>
      <c r="UZH656" s="68"/>
      <c r="UZI656" s="68"/>
      <c r="UZJ656" s="68"/>
      <c r="UZK656" s="68"/>
      <c r="UZL656" s="68"/>
      <c r="UZM656" s="68"/>
      <c r="UZN656" s="68"/>
      <c r="UZO656" s="68"/>
      <c r="UZP656" s="68"/>
      <c r="UZQ656" s="68"/>
      <c r="UZR656" s="68"/>
      <c r="UZS656" s="68"/>
      <c r="UZT656" s="68"/>
      <c r="UZU656" s="68"/>
      <c r="UZV656" s="68"/>
      <c r="UZW656" s="68"/>
      <c r="UZX656" s="68"/>
      <c r="UZY656" s="68"/>
      <c r="UZZ656" s="68"/>
      <c r="VAA656" s="68"/>
      <c r="VAB656" s="68"/>
      <c r="VAC656" s="68"/>
      <c r="VAD656" s="68"/>
      <c r="VAE656" s="68"/>
      <c r="VAF656" s="68"/>
      <c r="VAG656" s="68"/>
      <c r="VAH656" s="68"/>
      <c r="VAI656" s="68"/>
      <c r="VAJ656" s="68"/>
      <c r="VAK656" s="68"/>
      <c r="VAL656" s="68"/>
      <c r="VAM656" s="68"/>
      <c r="VAN656" s="68"/>
      <c r="VAO656" s="68"/>
      <c r="VAP656" s="68"/>
      <c r="VAQ656" s="68"/>
      <c r="VAR656" s="68"/>
      <c r="VAS656" s="68"/>
      <c r="VAT656" s="68"/>
      <c r="VAU656" s="68"/>
      <c r="VAV656" s="68"/>
      <c r="VAW656" s="68"/>
      <c r="VAX656" s="68"/>
      <c r="VAY656" s="68"/>
      <c r="VAZ656" s="68"/>
      <c r="VBA656" s="68"/>
      <c r="VBB656" s="68"/>
      <c r="VBC656" s="68"/>
      <c r="VBD656" s="68"/>
      <c r="VBE656" s="68"/>
      <c r="VBF656" s="68"/>
      <c r="VBG656" s="68"/>
      <c r="VBH656" s="68"/>
      <c r="VBI656" s="68"/>
      <c r="VBJ656" s="68"/>
      <c r="VBK656" s="68"/>
      <c r="VBL656" s="68"/>
      <c r="VBM656" s="68"/>
      <c r="VBN656" s="68"/>
      <c r="VBO656" s="68"/>
      <c r="VBP656" s="68"/>
      <c r="VBQ656" s="68"/>
      <c r="VBR656" s="68"/>
      <c r="VBS656" s="68"/>
      <c r="VBT656" s="68"/>
      <c r="VBU656" s="68"/>
      <c r="VBV656" s="68"/>
      <c r="VBW656" s="68"/>
      <c r="VBX656" s="68"/>
      <c r="VBY656" s="68"/>
      <c r="VBZ656" s="68"/>
      <c r="VCA656" s="68"/>
      <c r="VCB656" s="68"/>
      <c r="VCC656" s="68"/>
      <c r="VCD656" s="68"/>
      <c r="VCE656" s="68"/>
      <c r="VCF656" s="68"/>
      <c r="VCG656" s="68"/>
      <c r="VCH656" s="68"/>
      <c r="VCI656" s="68"/>
      <c r="VCJ656" s="68"/>
      <c r="VCK656" s="68"/>
      <c r="VCL656" s="68"/>
      <c r="VCM656" s="68"/>
      <c r="VCN656" s="68"/>
      <c r="VCO656" s="68"/>
      <c r="VCP656" s="68"/>
      <c r="VCQ656" s="68"/>
      <c r="VCR656" s="68"/>
      <c r="VCS656" s="68"/>
      <c r="VCT656" s="68"/>
      <c r="VCU656" s="68"/>
      <c r="VCV656" s="68"/>
      <c r="VCW656" s="68"/>
      <c r="VCX656" s="68"/>
      <c r="VCY656" s="68"/>
      <c r="VCZ656" s="68"/>
      <c r="VDA656" s="68"/>
      <c r="VDB656" s="68"/>
      <c r="VDC656" s="68"/>
      <c r="VDD656" s="68"/>
      <c r="VDE656" s="68"/>
      <c r="VDF656" s="68"/>
      <c r="VDG656" s="68"/>
      <c r="VDH656" s="68"/>
      <c r="VDI656" s="68"/>
      <c r="VDJ656" s="68"/>
      <c r="VDK656" s="68"/>
      <c r="VDL656" s="68"/>
      <c r="VDM656" s="68"/>
      <c r="VDN656" s="68"/>
      <c r="VDO656" s="68"/>
      <c r="VDP656" s="68"/>
      <c r="VDQ656" s="68"/>
      <c r="VDR656" s="68"/>
      <c r="VDS656" s="68"/>
      <c r="VDT656" s="68"/>
      <c r="VDU656" s="68"/>
      <c r="VDV656" s="68"/>
      <c r="VDW656" s="68"/>
      <c r="VDX656" s="68"/>
      <c r="VDY656" s="68"/>
      <c r="VDZ656" s="68"/>
      <c r="VEA656" s="68"/>
      <c r="VEB656" s="68"/>
      <c r="VEC656" s="68"/>
      <c r="VED656" s="68"/>
      <c r="VEE656" s="68"/>
      <c r="VEF656" s="68"/>
      <c r="VEG656" s="68"/>
      <c r="VEH656" s="68"/>
      <c r="VEI656" s="68"/>
      <c r="VEJ656" s="68"/>
      <c r="VEK656" s="68"/>
      <c r="VEL656" s="68"/>
      <c r="VEM656" s="68"/>
      <c r="VEN656" s="68"/>
      <c r="VEO656" s="68"/>
      <c r="VEP656" s="68"/>
      <c r="VEQ656" s="68"/>
      <c r="VER656" s="68"/>
      <c r="VES656" s="68"/>
      <c r="VET656" s="68"/>
      <c r="VEU656" s="68"/>
      <c r="VEV656" s="68"/>
      <c r="VEW656" s="68"/>
      <c r="VEX656" s="68"/>
      <c r="VEY656" s="68"/>
      <c r="VEZ656" s="68"/>
      <c r="VFA656" s="68"/>
      <c r="VFB656" s="68"/>
      <c r="VFC656" s="68"/>
      <c r="VFD656" s="68"/>
      <c r="VFE656" s="68"/>
      <c r="VFF656" s="68"/>
      <c r="VFG656" s="68"/>
      <c r="VFH656" s="68"/>
      <c r="VFI656" s="68"/>
      <c r="VFJ656" s="68"/>
      <c r="VFK656" s="68"/>
      <c r="VFL656" s="68"/>
      <c r="VFM656" s="68"/>
      <c r="VFN656" s="68"/>
      <c r="VFO656" s="68"/>
      <c r="VFP656" s="68"/>
      <c r="VFQ656" s="68"/>
      <c r="VFR656" s="68"/>
      <c r="VFS656" s="68"/>
      <c r="VFT656" s="68"/>
      <c r="VFU656" s="68"/>
      <c r="VFV656" s="68"/>
      <c r="VFW656" s="68"/>
      <c r="VFX656" s="68"/>
      <c r="VFY656" s="68"/>
      <c r="VFZ656" s="68"/>
      <c r="VGA656" s="68"/>
      <c r="VGB656" s="68"/>
      <c r="VGC656" s="68"/>
      <c r="VGD656" s="68"/>
      <c r="VGE656" s="68"/>
      <c r="VGF656" s="68"/>
      <c r="VGG656" s="68"/>
      <c r="VGH656" s="68"/>
      <c r="VGI656" s="68"/>
      <c r="VGJ656" s="68"/>
      <c r="VGK656" s="68"/>
      <c r="VGL656" s="68"/>
      <c r="VGM656" s="68"/>
      <c r="VGN656" s="68"/>
      <c r="VGO656" s="68"/>
      <c r="VGP656" s="68"/>
      <c r="VGQ656" s="68"/>
      <c r="VGR656" s="68"/>
      <c r="VGS656" s="68"/>
      <c r="VGT656" s="68"/>
      <c r="VGU656" s="68"/>
      <c r="VGV656" s="68"/>
      <c r="VGW656" s="68"/>
      <c r="VGX656" s="68"/>
      <c r="VGY656" s="68"/>
      <c r="VGZ656" s="68"/>
      <c r="VHA656" s="68"/>
      <c r="VHB656" s="68"/>
      <c r="VHC656" s="68"/>
      <c r="VHD656" s="68"/>
      <c r="VHE656" s="68"/>
      <c r="VHF656" s="68"/>
      <c r="VHG656" s="68"/>
      <c r="VHH656" s="68"/>
      <c r="VHI656" s="68"/>
      <c r="VHJ656" s="68"/>
      <c r="VHK656" s="68"/>
      <c r="VHL656" s="68"/>
      <c r="VHM656" s="68"/>
      <c r="VHN656" s="68"/>
      <c r="VHO656" s="68"/>
      <c r="VHP656" s="68"/>
      <c r="VHQ656" s="68"/>
      <c r="VHR656" s="68"/>
      <c r="VHS656" s="68"/>
      <c r="VHT656" s="68"/>
      <c r="VHU656" s="68"/>
      <c r="VHV656" s="68"/>
      <c r="VHW656" s="68"/>
      <c r="VHX656" s="68"/>
      <c r="VHY656" s="68"/>
      <c r="VHZ656" s="68"/>
      <c r="VIA656" s="68"/>
      <c r="VIB656" s="68"/>
      <c r="VIC656" s="68"/>
      <c r="VID656" s="68"/>
      <c r="VIE656" s="68"/>
      <c r="VIF656" s="68"/>
      <c r="VIG656" s="68"/>
      <c r="VIH656" s="68"/>
      <c r="VII656" s="68"/>
      <c r="VIJ656" s="68"/>
      <c r="VIK656" s="68"/>
      <c r="VIL656" s="68"/>
      <c r="VIM656" s="68"/>
      <c r="VIN656" s="68"/>
      <c r="VIO656" s="68"/>
      <c r="VIP656" s="68"/>
      <c r="VIQ656" s="68"/>
      <c r="VIR656" s="68"/>
      <c r="VIS656" s="68"/>
      <c r="VIT656" s="68"/>
      <c r="VIU656" s="68"/>
      <c r="VIV656" s="68"/>
      <c r="VIW656" s="68"/>
      <c r="VIX656" s="68"/>
      <c r="VIY656" s="68"/>
      <c r="VIZ656" s="68"/>
      <c r="VJA656" s="68"/>
      <c r="VJB656" s="68"/>
      <c r="VJC656" s="68"/>
      <c r="VJD656" s="68"/>
      <c r="VJE656" s="68"/>
      <c r="VJF656" s="68"/>
      <c r="VJG656" s="68"/>
      <c r="VJH656" s="68"/>
      <c r="VJI656" s="68"/>
      <c r="VJJ656" s="68"/>
      <c r="VJK656" s="68"/>
      <c r="VJL656" s="68"/>
      <c r="VJM656" s="68"/>
      <c r="VJN656" s="68"/>
      <c r="VJO656" s="68"/>
      <c r="VJP656" s="68"/>
      <c r="VJQ656" s="68"/>
      <c r="VJR656" s="68"/>
      <c r="VJS656" s="68"/>
      <c r="VJT656" s="68"/>
      <c r="VJU656" s="68"/>
      <c r="VJV656" s="68"/>
      <c r="VJW656" s="68"/>
      <c r="VJX656" s="68"/>
      <c r="VJY656" s="68"/>
      <c r="VJZ656" s="68"/>
      <c r="VKA656" s="68"/>
      <c r="VKB656" s="68"/>
      <c r="VKC656" s="68"/>
      <c r="VKD656" s="68"/>
      <c r="VKE656" s="68"/>
      <c r="VKF656" s="68"/>
      <c r="VKG656" s="68"/>
      <c r="VKH656" s="68"/>
      <c r="VKI656" s="68"/>
      <c r="VKJ656" s="68"/>
      <c r="VKK656" s="68"/>
      <c r="VKL656" s="68"/>
      <c r="VKM656" s="68"/>
      <c r="VKN656" s="68"/>
      <c r="VKO656" s="68"/>
      <c r="VKP656" s="68"/>
      <c r="VKQ656" s="68"/>
      <c r="VKR656" s="68"/>
      <c r="VKS656" s="68"/>
      <c r="VKT656" s="68"/>
      <c r="VKU656" s="68"/>
      <c r="VKV656" s="68"/>
      <c r="VKW656" s="68"/>
      <c r="VKX656" s="68"/>
      <c r="VKY656" s="68"/>
      <c r="VKZ656" s="68"/>
      <c r="VLA656" s="68"/>
      <c r="VLB656" s="68"/>
      <c r="VLC656" s="68"/>
      <c r="VLD656" s="68"/>
      <c r="VLE656" s="68"/>
      <c r="VLF656" s="68"/>
      <c r="VLG656" s="68"/>
      <c r="VLH656" s="68"/>
      <c r="VLI656" s="68"/>
      <c r="VLJ656" s="68"/>
      <c r="VLK656" s="68"/>
      <c r="VLL656" s="68"/>
      <c r="VLM656" s="68"/>
      <c r="VLN656" s="68"/>
      <c r="VLO656" s="68"/>
      <c r="VLP656" s="68"/>
      <c r="VLQ656" s="68"/>
      <c r="VLR656" s="68"/>
      <c r="VLS656" s="68"/>
      <c r="VLT656" s="68"/>
      <c r="VLU656" s="68"/>
      <c r="VLV656" s="68"/>
      <c r="VLW656" s="68"/>
      <c r="VLX656" s="68"/>
      <c r="VLY656" s="68"/>
      <c r="VLZ656" s="68"/>
      <c r="VMA656" s="68"/>
      <c r="VMB656" s="68"/>
      <c r="VMC656" s="68"/>
      <c r="VMD656" s="68"/>
      <c r="VME656" s="68"/>
      <c r="VMF656" s="68"/>
      <c r="VMG656" s="68"/>
      <c r="VMH656" s="68"/>
      <c r="VMI656" s="68"/>
      <c r="VMJ656" s="68"/>
      <c r="VMK656" s="68"/>
      <c r="VML656" s="68"/>
      <c r="VMM656" s="68"/>
      <c r="VMN656" s="68"/>
      <c r="VMO656" s="68"/>
      <c r="VMP656" s="68"/>
      <c r="VMQ656" s="68"/>
      <c r="VMR656" s="68"/>
      <c r="VMS656" s="68"/>
      <c r="VMT656" s="68"/>
      <c r="VMU656" s="68"/>
      <c r="VMV656" s="68"/>
      <c r="VMW656" s="68"/>
      <c r="VMX656" s="68"/>
      <c r="VMY656" s="68"/>
      <c r="VMZ656" s="68"/>
      <c r="VNA656" s="68"/>
      <c r="VNB656" s="68"/>
      <c r="VNC656" s="68"/>
      <c r="VND656" s="68"/>
      <c r="VNE656" s="68"/>
      <c r="VNF656" s="68"/>
      <c r="VNG656" s="68"/>
      <c r="VNH656" s="68"/>
      <c r="VNI656" s="68"/>
      <c r="VNJ656" s="68"/>
      <c r="VNK656" s="68"/>
      <c r="VNL656" s="68"/>
      <c r="VNM656" s="68"/>
      <c r="VNN656" s="68"/>
      <c r="VNO656" s="68"/>
      <c r="VNP656" s="68"/>
      <c r="VNQ656" s="68"/>
      <c r="VNR656" s="68"/>
      <c r="VNS656" s="68"/>
      <c r="VNT656" s="68"/>
      <c r="VNU656" s="68"/>
      <c r="VNV656" s="68"/>
      <c r="VNW656" s="68"/>
      <c r="VNX656" s="68"/>
      <c r="VNY656" s="68"/>
      <c r="VNZ656" s="68"/>
      <c r="VOA656" s="68"/>
      <c r="VOB656" s="68"/>
      <c r="VOC656" s="68"/>
      <c r="VOD656" s="68"/>
      <c r="VOE656" s="68"/>
      <c r="VOF656" s="68"/>
      <c r="VOG656" s="68"/>
      <c r="VOH656" s="68"/>
      <c r="VOI656" s="68"/>
      <c r="VOJ656" s="68"/>
      <c r="VOK656" s="68"/>
      <c r="VOL656" s="68"/>
      <c r="VOM656" s="68"/>
      <c r="VON656" s="68"/>
      <c r="VOO656" s="68"/>
      <c r="VOP656" s="68"/>
      <c r="VOQ656" s="68"/>
      <c r="VOR656" s="68"/>
      <c r="VOS656" s="68"/>
      <c r="VOT656" s="68"/>
      <c r="VOU656" s="68"/>
      <c r="VOV656" s="68"/>
      <c r="VOW656" s="68"/>
      <c r="VOX656" s="68"/>
      <c r="VOY656" s="68"/>
      <c r="VOZ656" s="68"/>
      <c r="VPA656" s="68"/>
      <c r="VPB656" s="68"/>
      <c r="VPC656" s="68"/>
      <c r="VPD656" s="68"/>
      <c r="VPE656" s="68"/>
      <c r="VPF656" s="68"/>
      <c r="VPG656" s="68"/>
      <c r="VPH656" s="68"/>
      <c r="VPI656" s="68"/>
      <c r="VPJ656" s="68"/>
      <c r="VPK656" s="68"/>
      <c r="VPL656" s="68"/>
      <c r="VPM656" s="68"/>
      <c r="VPN656" s="68"/>
      <c r="VPO656" s="68"/>
      <c r="VPP656" s="68"/>
      <c r="VPQ656" s="68"/>
      <c r="VPR656" s="68"/>
      <c r="VPS656" s="68"/>
      <c r="VPT656" s="68"/>
      <c r="VPU656" s="68"/>
      <c r="VPV656" s="68"/>
      <c r="VPW656" s="68"/>
      <c r="VPX656" s="68"/>
      <c r="VPY656" s="68"/>
      <c r="VPZ656" s="68"/>
      <c r="VQA656" s="68"/>
      <c r="VQB656" s="68"/>
      <c r="VQC656" s="68"/>
      <c r="VQD656" s="68"/>
      <c r="VQE656" s="68"/>
      <c r="VQF656" s="68"/>
      <c r="VQG656" s="68"/>
      <c r="VQH656" s="68"/>
      <c r="VQI656" s="68"/>
      <c r="VQJ656" s="68"/>
      <c r="VQK656" s="68"/>
      <c r="VQL656" s="68"/>
      <c r="VQM656" s="68"/>
      <c r="VQN656" s="68"/>
      <c r="VQO656" s="68"/>
      <c r="VQP656" s="68"/>
      <c r="VQQ656" s="68"/>
      <c r="VQR656" s="68"/>
      <c r="VQS656" s="68"/>
      <c r="VQT656" s="68"/>
      <c r="VQU656" s="68"/>
      <c r="VQV656" s="68"/>
      <c r="VQW656" s="68"/>
      <c r="VQX656" s="68"/>
      <c r="VQY656" s="68"/>
      <c r="VQZ656" s="68"/>
      <c r="VRA656" s="68"/>
      <c r="VRB656" s="68"/>
      <c r="VRC656" s="68"/>
      <c r="VRD656" s="68"/>
      <c r="VRE656" s="68"/>
      <c r="VRF656" s="68"/>
      <c r="VRG656" s="68"/>
      <c r="VRH656" s="68"/>
      <c r="VRI656" s="68"/>
      <c r="VRJ656" s="68"/>
      <c r="VRK656" s="68"/>
      <c r="VRL656" s="68"/>
      <c r="VRM656" s="68"/>
      <c r="VRN656" s="68"/>
      <c r="VRO656" s="68"/>
      <c r="VRP656" s="68"/>
      <c r="VRQ656" s="68"/>
      <c r="VRR656" s="68"/>
      <c r="VRS656" s="68"/>
      <c r="VRT656" s="68"/>
      <c r="VRU656" s="68"/>
      <c r="VRV656" s="68"/>
      <c r="VRW656" s="68"/>
      <c r="VRX656" s="68"/>
      <c r="VRY656" s="68"/>
      <c r="VRZ656" s="68"/>
      <c r="VSA656" s="68"/>
      <c r="VSB656" s="68"/>
      <c r="VSC656" s="68"/>
      <c r="VSD656" s="68"/>
      <c r="VSE656" s="68"/>
      <c r="VSF656" s="68"/>
      <c r="VSG656" s="68"/>
      <c r="VSH656" s="68"/>
      <c r="VSI656" s="68"/>
      <c r="VSJ656" s="68"/>
      <c r="VSK656" s="68"/>
      <c r="VSL656" s="68"/>
      <c r="VSM656" s="68"/>
      <c r="VSN656" s="68"/>
      <c r="VSO656" s="68"/>
      <c r="VSP656" s="68"/>
      <c r="VSQ656" s="68"/>
      <c r="VSR656" s="68"/>
      <c r="VSS656" s="68"/>
      <c r="VST656" s="68"/>
      <c r="VSU656" s="68"/>
      <c r="VSV656" s="68"/>
      <c r="VSW656" s="68"/>
      <c r="VSX656" s="68"/>
      <c r="VSY656" s="68"/>
      <c r="VSZ656" s="68"/>
      <c r="VTA656" s="68"/>
      <c r="VTB656" s="68"/>
      <c r="VTC656" s="68"/>
      <c r="VTD656" s="68"/>
      <c r="VTE656" s="68"/>
      <c r="VTF656" s="68"/>
      <c r="VTG656" s="68"/>
      <c r="VTH656" s="68"/>
      <c r="VTI656" s="68"/>
      <c r="VTJ656" s="68"/>
      <c r="VTK656" s="68"/>
      <c r="VTL656" s="68"/>
      <c r="VTM656" s="68"/>
      <c r="VTN656" s="68"/>
      <c r="VTO656" s="68"/>
      <c r="VTP656" s="68"/>
      <c r="VTQ656" s="68"/>
      <c r="VTR656" s="68"/>
      <c r="VTS656" s="68"/>
      <c r="VTT656" s="68"/>
      <c r="VTU656" s="68"/>
      <c r="VTV656" s="68"/>
      <c r="VTW656" s="68"/>
      <c r="VTX656" s="68"/>
      <c r="VTY656" s="68"/>
      <c r="VTZ656" s="68"/>
      <c r="VUA656" s="68"/>
      <c r="VUB656" s="68"/>
      <c r="VUC656" s="68"/>
      <c r="VUD656" s="68"/>
      <c r="VUE656" s="68"/>
      <c r="VUF656" s="68"/>
      <c r="VUG656" s="68"/>
      <c r="VUH656" s="68"/>
      <c r="VUI656" s="68"/>
      <c r="VUJ656" s="68"/>
      <c r="VUK656" s="68"/>
      <c r="VUL656" s="68"/>
      <c r="VUM656" s="68"/>
      <c r="VUN656" s="68"/>
      <c r="VUO656" s="68"/>
      <c r="VUP656" s="68"/>
      <c r="VUQ656" s="68"/>
      <c r="VUR656" s="68"/>
      <c r="VUS656" s="68"/>
      <c r="VUT656" s="68"/>
      <c r="VUU656" s="68"/>
      <c r="VUV656" s="68"/>
      <c r="VUW656" s="68"/>
      <c r="VUX656" s="68"/>
      <c r="VUY656" s="68"/>
      <c r="VUZ656" s="68"/>
      <c r="VVA656" s="68"/>
      <c r="VVB656" s="68"/>
      <c r="VVC656" s="68"/>
      <c r="VVD656" s="68"/>
      <c r="VVE656" s="68"/>
      <c r="VVF656" s="68"/>
      <c r="VVG656" s="68"/>
      <c r="VVH656" s="68"/>
      <c r="VVI656" s="68"/>
      <c r="VVJ656" s="68"/>
      <c r="VVK656" s="68"/>
      <c r="VVL656" s="68"/>
      <c r="VVM656" s="68"/>
      <c r="VVN656" s="68"/>
      <c r="VVO656" s="68"/>
      <c r="VVP656" s="68"/>
      <c r="VVQ656" s="68"/>
      <c r="VVR656" s="68"/>
      <c r="VVS656" s="68"/>
      <c r="VVT656" s="68"/>
      <c r="VVU656" s="68"/>
      <c r="VVV656" s="68"/>
      <c r="VVW656" s="68"/>
      <c r="VVX656" s="68"/>
      <c r="VVY656" s="68"/>
      <c r="VVZ656" s="68"/>
      <c r="VWA656" s="68"/>
      <c r="VWB656" s="68"/>
      <c r="VWC656" s="68"/>
      <c r="VWD656" s="68"/>
      <c r="VWE656" s="68"/>
      <c r="VWF656" s="68"/>
      <c r="VWG656" s="68"/>
      <c r="VWH656" s="68"/>
      <c r="VWI656" s="68"/>
      <c r="VWJ656" s="68"/>
      <c r="VWK656" s="68"/>
      <c r="VWL656" s="68"/>
      <c r="VWM656" s="68"/>
      <c r="VWN656" s="68"/>
      <c r="VWO656" s="68"/>
      <c r="VWP656" s="68"/>
      <c r="VWQ656" s="68"/>
      <c r="VWR656" s="68"/>
      <c r="VWS656" s="68"/>
      <c r="VWT656" s="68"/>
      <c r="VWU656" s="68"/>
      <c r="VWV656" s="68"/>
      <c r="VWW656" s="68"/>
      <c r="VWX656" s="68"/>
      <c r="VWY656" s="68"/>
      <c r="VWZ656" s="68"/>
      <c r="VXA656" s="68"/>
      <c r="VXB656" s="68"/>
      <c r="VXC656" s="68"/>
      <c r="VXD656" s="68"/>
      <c r="VXE656" s="68"/>
      <c r="VXF656" s="68"/>
      <c r="VXG656" s="68"/>
      <c r="VXH656" s="68"/>
      <c r="VXI656" s="68"/>
      <c r="VXJ656" s="68"/>
      <c r="VXK656" s="68"/>
      <c r="VXL656" s="68"/>
      <c r="VXM656" s="68"/>
      <c r="VXN656" s="68"/>
      <c r="VXO656" s="68"/>
      <c r="VXP656" s="68"/>
      <c r="VXQ656" s="68"/>
      <c r="VXR656" s="68"/>
      <c r="VXS656" s="68"/>
      <c r="VXT656" s="68"/>
      <c r="VXU656" s="68"/>
      <c r="VXV656" s="68"/>
      <c r="VXW656" s="68"/>
      <c r="VXX656" s="68"/>
      <c r="VXY656" s="68"/>
      <c r="VXZ656" s="68"/>
      <c r="VYA656" s="68"/>
      <c r="VYB656" s="68"/>
      <c r="VYC656" s="68"/>
      <c r="VYD656" s="68"/>
      <c r="VYE656" s="68"/>
      <c r="VYF656" s="68"/>
      <c r="VYG656" s="68"/>
      <c r="VYH656" s="68"/>
      <c r="VYI656" s="68"/>
      <c r="VYJ656" s="68"/>
      <c r="VYK656" s="68"/>
      <c r="VYL656" s="68"/>
      <c r="VYM656" s="68"/>
      <c r="VYN656" s="68"/>
      <c r="VYO656" s="68"/>
      <c r="VYP656" s="68"/>
      <c r="VYQ656" s="68"/>
      <c r="VYR656" s="68"/>
      <c r="VYS656" s="68"/>
      <c r="VYT656" s="68"/>
      <c r="VYU656" s="68"/>
      <c r="VYV656" s="68"/>
      <c r="VYW656" s="68"/>
      <c r="VYX656" s="68"/>
      <c r="VYY656" s="68"/>
      <c r="VYZ656" s="68"/>
      <c r="VZA656" s="68"/>
      <c r="VZB656" s="68"/>
      <c r="VZC656" s="68"/>
      <c r="VZD656" s="68"/>
      <c r="VZE656" s="68"/>
      <c r="VZF656" s="68"/>
      <c r="VZG656" s="68"/>
      <c r="VZH656" s="68"/>
      <c r="VZI656" s="68"/>
      <c r="VZJ656" s="68"/>
      <c r="VZK656" s="68"/>
      <c r="VZL656" s="68"/>
      <c r="VZM656" s="68"/>
      <c r="VZN656" s="68"/>
      <c r="VZO656" s="68"/>
      <c r="VZP656" s="68"/>
      <c r="VZQ656" s="68"/>
      <c r="VZR656" s="68"/>
      <c r="VZS656" s="68"/>
      <c r="VZT656" s="68"/>
      <c r="VZU656" s="68"/>
      <c r="VZV656" s="68"/>
      <c r="VZW656" s="68"/>
      <c r="VZX656" s="68"/>
      <c r="VZY656" s="68"/>
      <c r="VZZ656" s="68"/>
      <c r="WAA656" s="68"/>
      <c r="WAB656" s="68"/>
      <c r="WAC656" s="68"/>
      <c r="WAD656" s="68"/>
      <c r="WAE656" s="68"/>
      <c r="WAF656" s="68"/>
      <c r="WAG656" s="68"/>
      <c r="WAH656" s="68"/>
      <c r="WAI656" s="68"/>
      <c r="WAJ656" s="68"/>
      <c r="WAK656" s="68"/>
      <c r="WAL656" s="68"/>
      <c r="WAM656" s="68"/>
      <c r="WAN656" s="68"/>
      <c r="WAO656" s="68"/>
      <c r="WAP656" s="68"/>
      <c r="WAQ656" s="68"/>
      <c r="WAR656" s="68"/>
      <c r="WAS656" s="68"/>
      <c r="WAT656" s="68"/>
      <c r="WAU656" s="68"/>
      <c r="WAV656" s="68"/>
      <c r="WAW656" s="68"/>
      <c r="WAX656" s="68"/>
      <c r="WAY656" s="68"/>
      <c r="WAZ656" s="68"/>
      <c r="WBA656" s="68"/>
      <c r="WBB656" s="68"/>
      <c r="WBC656" s="68"/>
      <c r="WBD656" s="68"/>
      <c r="WBE656" s="68"/>
      <c r="WBF656" s="68"/>
      <c r="WBG656" s="68"/>
      <c r="WBH656" s="68"/>
      <c r="WBI656" s="68"/>
      <c r="WBJ656" s="68"/>
      <c r="WBK656" s="68"/>
      <c r="WBL656" s="68"/>
      <c r="WBM656" s="68"/>
      <c r="WBN656" s="68"/>
      <c r="WBO656" s="68"/>
      <c r="WBP656" s="68"/>
      <c r="WBQ656" s="68"/>
      <c r="WBR656" s="68"/>
      <c r="WBS656" s="68"/>
      <c r="WBT656" s="68"/>
      <c r="WBU656" s="68"/>
      <c r="WBV656" s="68"/>
      <c r="WBW656" s="68"/>
      <c r="WBX656" s="68"/>
      <c r="WBY656" s="68"/>
      <c r="WBZ656" s="68"/>
      <c r="WCA656" s="68"/>
      <c r="WCB656" s="68"/>
      <c r="WCC656" s="68"/>
      <c r="WCD656" s="68"/>
      <c r="WCE656" s="68"/>
      <c r="WCF656" s="68"/>
      <c r="WCG656" s="68"/>
      <c r="WCH656" s="68"/>
      <c r="WCI656" s="68"/>
      <c r="WCJ656" s="68"/>
      <c r="WCK656" s="68"/>
      <c r="WCL656" s="68"/>
      <c r="WCM656" s="68"/>
      <c r="WCN656" s="68"/>
      <c r="WCO656" s="68"/>
      <c r="WCP656" s="68"/>
      <c r="WCQ656" s="68"/>
      <c r="WCR656" s="68"/>
      <c r="WCS656" s="68"/>
      <c r="WCT656" s="68"/>
      <c r="WCU656" s="68"/>
      <c r="WCV656" s="68"/>
      <c r="WCW656" s="68"/>
      <c r="WCX656" s="68"/>
      <c r="WCY656" s="68"/>
      <c r="WCZ656" s="68"/>
      <c r="WDA656" s="68"/>
      <c r="WDB656" s="68"/>
      <c r="WDC656" s="68"/>
      <c r="WDD656" s="68"/>
      <c r="WDE656" s="68"/>
      <c r="WDF656" s="68"/>
      <c r="WDG656" s="68"/>
      <c r="WDH656" s="68"/>
      <c r="WDI656" s="68"/>
      <c r="WDJ656" s="68"/>
      <c r="WDK656" s="68"/>
      <c r="WDL656" s="68"/>
      <c r="WDM656" s="68"/>
      <c r="WDN656" s="68"/>
      <c r="WDO656" s="68"/>
      <c r="WDP656" s="68"/>
      <c r="WDQ656" s="68"/>
      <c r="WDR656" s="68"/>
      <c r="WDS656" s="68"/>
      <c r="WDT656" s="68"/>
      <c r="WDU656" s="68"/>
      <c r="WDV656" s="68"/>
      <c r="WDW656" s="68"/>
      <c r="WDX656" s="68"/>
      <c r="WDY656" s="68"/>
      <c r="WDZ656" s="68"/>
      <c r="WEA656" s="68"/>
      <c r="WEB656" s="68"/>
      <c r="WEC656" s="68"/>
      <c r="WED656" s="68"/>
      <c r="WEE656" s="68"/>
      <c r="WEF656" s="68"/>
      <c r="WEG656" s="68"/>
      <c r="WEH656" s="68"/>
      <c r="WEI656" s="68"/>
      <c r="WEJ656" s="68"/>
      <c r="WEK656" s="68"/>
      <c r="WEL656" s="68"/>
      <c r="WEM656" s="68"/>
      <c r="WEN656" s="68"/>
      <c r="WEO656" s="68"/>
      <c r="WEP656" s="68"/>
      <c r="WEQ656" s="68"/>
      <c r="WER656" s="68"/>
      <c r="WES656" s="68"/>
      <c r="WET656" s="68"/>
      <c r="WEU656" s="68"/>
      <c r="WEV656" s="68"/>
      <c r="WEW656" s="68"/>
      <c r="WEX656" s="68"/>
      <c r="WEY656" s="68"/>
      <c r="WEZ656" s="68"/>
      <c r="WFA656" s="68"/>
      <c r="WFB656" s="68"/>
      <c r="WFC656" s="68"/>
      <c r="WFD656" s="68"/>
      <c r="WFE656" s="68"/>
      <c r="WFF656" s="68"/>
      <c r="WFG656" s="68"/>
      <c r="WFH656" s="68"/>
      <c r="WFI656" s="68"/>
      <c r="WFJ656" s="68"/>
      <c r="WFK656" s="68"/>
      <c r="WFL656" s="68"/>
      <c r="WFM656" s="68"/>
      <c r="WFN656" s="68"/>
      <c r="WFO656" s="68"/>
      <c r="WFP656" s="68"/>
      <c r="WFQ656" s="68"/>
      <c r="WFR656" s="68"/>
      <c r="WFS656" s="68"/>
      <c r="WFT656" s="68"/>
      <c r="WFU656" s="68"/>
      <c r="WFV656" s="68"/>
      <c r="WFW656" s="68"/>
      <c r="WFX656" s="68"/>
      <c r="WFY656" s="68"/>
      <c r="WFZ656" s="68"/>
      <c r="WGA656" s="68"/>
      <c r="WGB656" s="68"/>
      <c r="WGC656" s="68"/>
      <c r="WGD656" s="68"/>
      <c r="WGE656" s="68"/>
      <c r="WGF656" s="68"/>
      <c r="WGG656" s="68"/>
      <c r="WGH656" s="68"/>
      <c r="WGI656" s="68"/>
      <c r="WGJ656" s="68"/>
      <c r="WGK656" s="68"/>
      <c r="WGL656" s="68"/>
      <c r="WGM656" s="68"/>
      <c r="WGN656" s="68"/>
      <c r="WGO656" s="68"/>
      <c r="WGP656" s="68"/>
      <c r="WGQ656" s="68"/>
      <c r="WGR656" s="68"/>
      <c r="WGS656" s="68"/>
      <c r="WGT656" s="68"/>
      <c r="WGU656" s="68"/>
      <c r="WGV656" s="68"/>
      <c r="WGW656" s="68"/>
      <c r="WGX656" s="68"/>
      <c r="WGY656" s="68"/>
      <c r="WGZ656" s="68"/>
      <c r="WHA656" s="68"/>
      <c r="WHB656" s="68"/>
      <c r="WHC656" s="68"/>
      <c r="WHD656" s="68"/>
      <c r="WHE656" s="68"/>
      <c r="WHF656" s="68"/>
      <c r="WHG656" s="68"/>
      <c r="WHH656" s="68"/>
      <c r="WHI656" s="68"/>
      <c r="WHJ656" s="68"/>
      <c r="WHK656" s="68"/>
      <c r="WHL656" s="68"/>
      <c r="WHM656" s="68"/>
      <c r="WHN656" s="68"/>
      <c r="WHO656" s="68"/>
      <c r="WHP656" s="68"/>
      <c r="WHQ656" s="68"/>
      <c r="WHR656" s="68"/>
      <c r="WHS656" s="68"/>
      <c r="WHT656" s="68"/>
      <c r="WHU656" s="68"/>
      <c r="WHV656" s="68"/>
      <c r="WHW656" s="68"/>
      <c r="WHX656" s="68"/>
      <c r="WHY656" s="68"/>
      <c r="WHZ656" s="68"/>
      <c r="WIA656" s="68"/>
      <c r="WIB656" s="68"/>
      <c r="WIC656" s="68"/>
      <c r="WID656" s="68"/>
      <c r="WIE656" s="68"/>
      <c r="WIF656" s="68"/>
      <c r="WIG656" s="68"/>
      <c r="WIH656" s="68"/>
      <c r="WII656" s="68"/>
      <c r="WIJ656" s="68"/>
      <c r="WIK656" s="68"/>
      <c r="WIL656" s="68"/>
      <c r="WIM656" s="68"/>
      <c r="WIN656" s="68"/>
      <c r="WIO656" s="68"/>
      <c r="WIP656" s="68"/>
      <c r="WIQ656" s="68"/>
      <c r="WIR656" s="68"/>
      <c r="WIS656" s="68"/>
      <c r="WIT656" s="68"/>
      <c r="WIU656" s="68"/>
      <c r="WIV656" s="68"/>
      <c r="WIW656" s="68"/>
      <c r="WIX656" s="68"/>
      <c r="WIY656" s="68"/>
      <c r="WIZ656" s="68"/>
      <c r="WJA656" s="68"/>
      <c r="WJB656" s="68"/>
      <c r="WJC656" s="68"/>
      <c r="WJD656" s="68"/>
      <c r="WJE656" s="68"/>
      <c r="WJF656" s="68"/>
      <c r="WJG656" s="68"/>
      <c r="WJH656" s="68"/>
      <c r="WJI656" s="68"/>
      <c r="WJJ656" s="68"/>
      <c r="WJK656" s="68"/>
      <c r="WJL656" s="68"/>
      <c r="WJM656" s="68"/>
      <c r="WJN656" s="68"/>
      <c r="WJO656" s="68"/>
      <c r="WJP656" s="68"/>
      <c r="WJQ656" s="68"/>
      <c r="WJR656" s="68"/>
      <c r="WJS656" s="68"/>
      <c r="WJT656" s="68"/>
      <c r="WJU656" s="68"/>
      <c r="WJV656" s="68"/>
      <c r="WJW656" s="68"/>
      <c r="WJX656" s="68"/>
      <c r="WJY656" s="68"/>
      <c r="WJZ656" s="68"/>
      <c r="WKA656" s="68"/>
      <c r="WKB656" s="68"/>
      <c r="WKC656" s="68"/>
      <c r="WKD656" s="68"/>
      <c r="WKE656" s="68"/>
      <c r="WKF656" s="68"/>
      <c r="WKG656" s="68"/>
      <c r="WKH656" s="68"/>
      <c r="WKI656" s="68"/>
      <c r="WKJ656" s="68"/>
      <c r="WKK656" s="68"/>
      <c r="WKL656" s="68"/>
      <c r="WKM656" s="68"/>
      <c r="WKN656" s="68"/>
      <c r="WKO656" s="68"/>
      <c r="WKP656" s="68"/>
      <c r="WKQ656" s="68"/>
      <c r="WKR656" s="68"/>
      <c r="WKS656" s="68"/>
      <c r="WKT656" s="68"/>
      <c r="WKU656" s="68"/>
      <c r="WKV656" s="68"/>
      <c r="WKW656" s="68"/>
      <c r="WKX656" s="68"/>
      <c r="WKY656" s="68"/>
      <c r="WKZ656" s="68"/>
      <c r="WLA656" s="68"/>
      <c r="WLB656" s="68"/>
      <c r="WLC656" s="68"/>
      <c r="WLD656" s="68"/>
      <c r="WLE656" s="68"/>
      <c r="WLF656" s="68"/>
      <c r="WLG656" s="68"/>
      <c r="WLH656" s="68"/>
      <c r="WLI656" s="68"/>
      <c r="WLJ656" s="68"/>
      <c r="WLK656" s="68"/>
      <c r="WLL656" s="68"/>
      <c r="WLM656" s="68"/>
      <c r="WLN656" s="68"/>
      <c r="WLO656" s="68"/>
      <c r="WLP656" s="68"/>
      <c r="WLQ656" s="68"/>
      <c r="WLR656" s="68"/>
      <c r="WLS656" s="68"/>
      <c r="WLT656" s="68"/>
      <c r="WLU656" s="68"/>
      <c r="WLV656" s="68"/>
      <c r="WLW656" s="68"/>
      <c r="WLX656" s="68"/>
      <c r="WLY656" s="68"/>
      <c r="WLZ656" s="68"/>
      <c r="WMA656" s="68"/>
      <c r="WMB656" s="68"/>
      <c r="WMC656" s="68"/>
      <c r="WMD656" s="68"/>
      <c r="WME656" s="68"/>
      <c r="WMF656" s="68"/>
      <c r="WMG656" s="68"/>
      <c r="WMH656" s="68"/>
      <c r="WMI656" s="68"/>
      <c r="WMJ656" s="68"/>
      <c r="WMK656" s="68"/>
      <c r="WML656" s="68"/>
      <c r="WMM656" s="68"/>
      <c r="WMN656" s="68"/>
      <c r="WMO656" s="68"/>
      <c r="WMP656" s="68"/>
      <c r="WMQ656" s="68"/>
      <c r="WMR656" s="68"/>
      <c r="WMS656" s="68"/>
      <c r="WMT656" s="68"/>
      <c r="WMU656" s="68"/>
      <c r="WMV656" s="68"/>
      <c r="WMW656" s="68"/>
      <c r="WMX656" s="68"/>
      <c r="WMY656" s="68"/>
      <c r="WMZ656" s="68"/>
      <c r="WNA656" s="68"/>
      <c r="WNB656" s="68"/>
      <c r="WNC656" s="68"/>
      <c r="WND656" s="68"/>
      <c r="WNE656" s="68"/>
      <c r="WNF656" s="68"/>
      <c r="WNG656" s="68"/>
      <c r="WNH656" s="68"/>
      <c r="WNI656" s="68"/>
      <c r="WNJ656" s="68"/>
      <c r="WNK656" s="68"/>
      <c r="WNL656" s="68"/>
      <c r="WNM656" s="68"/>
      <c r="WNN656" s="68"/>
      <c r="WNO656" s="68"/>
      <c r="WNP656" s="68"/>
      <c r="WNQ656" s="68"/>
      <c r="WNR656" s="68"/>
      <c r="WNS656" s="68"/>
      <c r="WNT656" s="68"/>
      <c r="WNU656" s="68"/>
      <c r="WNV656" s="68"/>
      <c r="WNW656" s="68"/>
      <c r="WNX656" s="68"/>
      <c r="WNY656" s="68"/>
      <c r="WNZ656" s="68"/>
      <c r="WOA656" s="68"/>
      <c r="WOB656" s="68"/>
      <c r="WOC656" s="68"/>
      <c r="WOD656" s="68"/>
      <c r="WOE656" s="68"/>
      <c r="WOF656" s="68"/>
      <c r="WOG656" s="68"/>
      <c r="WOH656" s="68"/>
      <c r="WOI656" s="68"/>
      <c r="WOJ656" s="68"/>
      <c r="WOK656" s="68"/>
      <c r="WOL656" s="68"/>
      <c r="WOM656" s="68"/>
      <c r="WON656" s="68"/>
      <c r="WOO656" s="68"/>
      <c r="WOP656" s="68"/>
      <c r="WOQ656" s="68"/>
      <c r="WOR656" s="68"/>
      <c r="WOS656" s="68"/>
      <c r="WOT656" s="68"/>
      <c r="WOU656" s="68"/>
      <c r="WOV656" s="68"/>
      <c r="WOW656" s="68"/>
      <c r="WOX656" s="68"/>
      <c r="WOY656" s="68"/>
      <c r="WOZ656" s="68"/>
      <c r="WPA656" s="68"/>
      <c r="WPB656" s="68"/>
      <c r="WPC656" s="68"/>
      <c r="WPD656" s="68"/>
      <c r="WPE656" s="68"/>
      <c r="WPF656" s="68"/>
      <c r="WPG656" s="68"/>
      <c r="WPH656" s="68"/>
      <c r="WPI656" s="68"/>
      <c r="WPJ656" s="68"/>
      <c r="WPK656" s="68"/>
      <c r="WPL656" s="68"/>
      <c r="WPM656" s="68"/>
      <c r="WPN656" s="68"/>
      <c r="WPO656" s="68"/>
      <c r="WPP656" s="68"/>
      <c r="WPQ656" s="68"/>
      <c r="WPR656" s="68"/>
      <c r="WPS656" s="68"/>
      <c r="WPT656" s="68"/>
      <c r="WPU656" s="68"/>
      <c r="WPV656" s="68"/>
      <c r="WPW656" s="68"/>
      <c r="WPX656" s="68"/>
      <c r="WPY656" s="68"/>
      <c r="WPZ656" s="68"/>
      <c r="WQA656" s="68"/>
      <c r="WQB656" s="68"/>
      <c r="WQC656" s="68"/>
      <c r="WQD656" s="68"/>
      <c r="WQE656" s="68"/>
      <c r="WQF656" s="68"/>
      <c r="WQG656" s="68"/>
      <c r="WQH656" s="68"/>
      <c r="WQI656" s="68"/>
      <c r="WQJ656" s="68"/>
      <c r="WQK656" s="68"/>
      <c r="WQL656" s="68"/>
      <c r="WQM656" s="68"/>
      <c r="WQN656" s="68"/>
      <c r="WQO656" s="68"/>
      <c r="WQP656" s="68"/>
      <c r="WQQ656" s="68"/>
      <c r="WQR656" s="68"/>
      <c r="WQS656" s="68"/>
      <c r="WQT656" s="68"/>
      <c r="WQU656" s="68"/>
      <c r="WQV656" s="68"/>
      <c r="WQW656" s="68"/>
      <c r="WQX656" s="68"/>
      <c r="WQY656" s="68"/>
      <c r="WQZ656" s="68"/>
      <c r="WRA656" s="68"/>
      <c r="WRB656" s="68"/>
      <c r="WRC656" s="68"/>
      <c r="WRD656" s="68"/>
      <c r="WRE656" s="68"/>
      <c r="WRF656" s="68"/>
      <c r="WRG656" s="68"/>
      <c r="WRH656" s="68"/>
      <c r="WRI656" s="68"/>
      <c r="WRJ656" s="68"/>
      <c r="WRK656" s="68"/>
      <c r="WRL656" s="68"/>
      <c r="WRM656" s="68"/>
      <c r="WRN656" s="68"/>
      <c r="WRO656" s="68"/>
      <c r="WRP656" s="68"/>
      <c r="WRQ656" s="68"/>
      <c r="WRR656" s="68"/>
      <c r="WRS656" s="68"/>
      <c r="WRT656" s="68"/>
      <c r="WRU656" s="68"/>
      <c r="WRV656" s="68"/>
      <c r="WRW656" s="68"/>
      <c r="WRX656" s="68"/>
      <c r="WRY656" s="68"/>
      <c r="WRZ656" s="68"/>
      <c r="WSA656" s="68"/>
      <c r="WSB656" s="68"/>
      <c r="WSC656" s="68"/>
      <c r="WSD656" s="68"/>
      <c r="WSE656" s="68"/>
      <c r="WSF656" s="68"/>
      <c r="WSG656" s="68"/>
      <c r="WSH656" s="68"/>
      <c r="WSI656" s="68"/>
      <c r="WSJ656" s="68"/>
      <c r="WSK656" s="68"/>
      <c r="WSL656" s="68"/>
      <c r="WSM656" s="68"/>
      <c r="WSN656" s="68"/>
      <c r="WSO656" s="68"/>
      <c r="WSP656" s="68"/>
      <c r="WSQ656" s="68"/>
      <c r="WSR656" s="68"/>
      <c r="WSS656" s="68"/>
      <c r="WST656" s="68"/>
      <c r="WSU656" s="68"/>
      <c r="WSV656" s="68"/>
      <c r="WSW656" s="68"/>
      <c r="WSX656" s="68"/>
      <c r="WSY656" s="68"/>
      <c r="WSZ656" s="68"/>
      <c r="WTA656" s="68"/>
      <c r="WTB656" s="68"/>
      <c r="WTC656" s="68"/>
      <c r="WTD656" s="68"/>
      <c r="WTE656" s="68"/>
      <c r="WTF656" s="68"/>
      <c r="WTG656" s="68"/>
      <c r="WTH656" s="68"/>
      <c r="WTI656" s="68"/>
      <c r="WTJ656" s="68"/>
      <c r="WTK656" s="68"/>
      <c r="WTL656" s="68"/>
      <c r="WTM656" s="68"/>
      <c r="WTN656" s="68"/>
      <c r="WTO656" s="68"/>
      <c r="WTP656" s="68"/>
      <c r="WTQ656" s="68"/>
      <c r="WTR656" s="68"/>
      <c r="WTS656" s="68"/>
      <c r="WTT656" s="68"/>
      <c r="WTU656" s="68"/>
      <c r="WTV656" s="68"/>
      <c r="WTW656" s="68"/>
      <c r="WTX656" s="68"/>
      <c r="WTY656" s="68"/>
      <c r="WTZ656" s="68"/>
      <c r="WUA656" s="68"/>
      <c r="WUB656" s="68"/>
      <c r="WUC656" s="68"/>
      <c r="WUD656" s="68"/>
      <c r="WUE656" s="68"/>
      <c r="WUF656" s="68"/>
      <c r="WUG656" s="68"/>
      <c r="WUH656" s="68"/>
      <c r="WUI656" s="68"/>
      <c r="WUJ656" s="68"/>
      <c r="WUK656" s="68"/>
      <c r="WUL656" s="68"/>
      <c r="WUM656" s="68"/>
      <c r="WUN656" s="68"/>
      <c r="WUO656" s="68"/>
      <c r="WUP656" s="68"/>
      <c r="WUQ656" s="68"/>
      <c r="WUR656" s="68"/>
      <c r="WUS656" s="68"/>
      <c r="WUT656" s="68"/>
      <c r="WUU656" s="68"/>
      <c r="WUV656" s="68"/>
      <c r="WUW656" s="68"/>
      <c r="WUX656" s="68"/>
      <c r="WUY656" s="68"/>
      <c r="WUZ656" s="68"/>
      <c r="WVA656" s="68"/>
      <c r="WVB656" s="68"/>
      <c r="WVC656" s="68"/>
      <c r="WVD656" s="68"/>
      <c r="WVE656" s="68"/>
      <c r="WVF656" s="68"/>
      <c r="WVG656" s="68"/>
      <c r="WVH656" s="68"/>
      <c r="WVI656" s="68"/>
      <c r="WVJ656" s="68"/>
      <c r="WVK656" s="68"/>
      <c r="WVL656" s="68"/>
      <c r="WVM656" s="68"/>
      <c r="WVN656" s="68"/>
      <c r="WVO656" s="68"/>
      <c r="WVP656" s="68"/>
      <c r="WVQ656" s="68"/>
      <c r="WVR656" s="68"/>
      <c r="WVS656" s="68"/>
      <c r="WVT656" s="68"/>
      <c r="WVU656" s="68"/>
      <c r="WVV656" s="68"/>
      <c r="WVW656" s="68"/>
      <c r="WVX656" s="68"/>
      <c r="WVY656" s="68"/>
      <c r="WVZ656" s="68"/>
      <c r="WWA656" s="68"/>
      <c r="WWB656" s="68"/>
      <c r="WWC656" s="68"/>
      <c r="WWD656" s="68"/>
      <c r="WWE656" s="68"/>
      <c r="WWF656" s="68"/>
      <c r="WWG656" s="68"/>
      <c r="WWH656" s="68"/>
      <c r="WWI656" s="68"/>
      <c r="WWJ656" s="68"/>
      <c r="WWK656" s="68"/>
      <c r="WWL656" s="68"/>
      <c r="WWM656" s="68"/>
      <c r="WWN656" s="68"/>
      <c r="WWO656" s="68"/>
      <c r="WWP656" s="68"/>
      <c r="WWQ656" s="68"/>
      <c r="WWR656" s="68"/>
      <c r="WWS656" s="68"/>
      <c r="WWT656" s="68"/>
      <c r="WWU656" s="68"/>
      <c r="WWV656" s="68"/>
      <c r="WWW656" s="68"/>
      <c r="WWX656" s="68"/>
      <c r="WWY656" s="68"/>
      <c r="WWZ656" s="68"/>
      <c r="WXA656" s="68"/>
      <c r="WXB656" s="68"/>
      <c r="WXC656" s="68"/>
      <c r="WXD656" s="68"/>
      <c r="WXE656" s="68"/>
      <c r="WXF656" s="68"/>
      <c r="WXG656" s="68"/>
      <c r="WXH656" s="68"/>
      <c r="WXI656" s="68"/>
      <c r="WXJ656" s="68"/>
      <c r="WXK656" s="68"/>
      <c r="WXL656" s="68"/>
      <c r="WXM656" s="68"/>
      <c r="WXN656" s="68"/>
      <c r="WXO656" s="68"/>
      <c r="WXP656" s="68"/>
      <c r="WXQ656" s="68"/>
      <c r="WXR656" s="68"/>
      <c r="WXS656" s="68"/>
      <c r="WXT656" s="68"/>
      <c r="WXU656" s="68"/>
      <c r="WXV656" s="68"/>
      <c r="WXW656" s="68"/>
      <c r="WXX656" s="68"/>
      <c r="WXY656" s="68"/>
      <c r="WXZ656" s="68"/>
      <c r="WYA656" s="68"/>
      <c r="WYB656" s="68"/>
      <c r="WYC656" s="68"/>
      <c r="WYD656" s="68"/>
      <c r="WYE656" s="68"/>
      <c r="WYF656" s="68"/>
      <c r="WYG656" s="68"/>
      <c r="WYH656" s="68"/>
      <c r="WYI656" s="68"/>
      <c r="WYJ656" s="68"/>
      <c r="WYK656" s="68"/>
      <c r="WYL656" s="68"/>
      <c r="WYM656" s="68"/>
      <c r="WYN656" s="68"/>
      <c r="WYO656" s="68"/>
      <c r="WYP656" s="68"/>
      <c r="WYQ656" s="68"/>
      <c r="WYR656" s="68"/>
      <c r="WYS656" s="68"/>
      <c r="WYT656" s="68"/>
      <c r="WYU656" s="68"/>
      <c r="WYV656" s="68"/>
      <c r="WYW656" s="68"/>
      <c r="WYX656" s="68"/>
      <c r="WYY656" s="68"/>
      <c r="WYZ656" s="68"/>
      <c r="WZA656" s="68"/>
      <c r="WZB656" s="68"/>
      <c r="WZC656" s="68"/>
      <c r="WZD656" s="68"/>
      <c r="WZE656" s="68"/>
      <c r="WZF656" s="68"/>
      <c r="WZG656" s="68"/>
      <c r="WZH656" s="68"/>
      <c r="WZI656" s="68"/>
      <c r="WZJ656" s="68"/>
      <c r="WZK656" s="68"/>
      <c r="WZL656" s="68"/>
      <c r="WZM656" s="68"/>
      <c r="WZN656" s="68"/>
      <c r="WZO656" s="68"/>
      <c r="WZP656" s="68"/>
      <c r="WZQ656" s="68"/>
      <c r="WZR656" s="68"/>
      <c r="WZS656" s="68"/>
      <c r="WZT656" s="68"/>
      <c r="WZU656" s="68"/>
      <c r="WZV656" s="68"/>
      <c r="WZW656" s="68"/>
      <c r="WZX656" s="68"/>
      <c r="WZY656" s="68"/>
      <c r="WZZ656" s="68"/>
      <c r="XAA656" s="68"/>
      <c r="XAB656" s="68"/>
      <c r="XAC656" s="68"/>
      <c r="XAD656" s="68"/>
      <c r="XAE656" s="68"/>
      <c r="XAF656" s="68"/>
      <c r="XAG656" s="68"/>
      <c r="XAH656" s="68"/>
      <c r="XAI656" s="68"/>
      <c r="XAJ656" s="68"/>
      <c r="XAK656" s="68"/>
      <c r="XAL656" s="68"/>
      <c r="XAM656" s="68"/>
      <c r="XAN656" s="68"/>
      <c r="XAO656" s="68"/>
      <c r="XAP656" s="68"/>
      <c r="XAQ656" s="68"/>
      <c r="XAR656" s="68"/>
      <c r="XAS656" s="68"/>
      <c r="XAT656" s="68"/>
      <c r="XAU656" s="68"/>
      <c r="XAV656" s="68"/>
      <c r="XAW656" s="68"/>
      <c r="XAX656" s="68"/>
      <c r="XAY656" s="68"/>
      <c r="XAZ656" s="68"/>
      <c r="XBA656" s="68"/>
      <c r="XBB656" s="68"/>
      <c r="XBC656" s="68"/>
      <c r="XBD656" s="68"/>
      <c r="XBE656" s="68"/>
      <c r="XBF656" s="68"/>
      <c r="XBG656" s="68"/>
      <c r="XBH656" s="68"/>
      <c r="XBI656" s="68"/>
      <c r="XBJ656" s="68"/>
      <c r="XBK656" s="68"/>
      <c r="XBL656" s="68"/>
      <c r="XBM656" s="68"/>
      <c r="XBN656" s="68"/>
      <c r="XBO656" s="68"/>
      <c r="XBP656" s="68"/>
      <c r="XBQ656" s="68"/>
      <c r="XBR656" s="68"/>
      <c r="XBS656" s="68"/>
      <c r="XBT656" s="68"/>
      <c r="XBU656" s="68"/>
      <c r="XBV656" s="68"/>
      <c r="XBW656" s="68"/>
      <c r="XBX656" s="68"/>
      <c r="XBY656" s="68"/>
      <c r="XBZ656" s="68"/>
      <c r="XCA656" s="68"/>
      <c r="XCB656" s="68"/>
      <c r="XCC656" s="68"/>
      <c r="XCD656" s="68"/>
      <c r="XCE656" s="68"/>
      <c r="XCF656" s="68"/>
      <c r="XCG656" s="68"/>
      <c r="XCH656" s="68"/>
      <c r="XCI656" s="68"/>
      <c r="XCJ656" s="68"/>
      <c r="XCK656" s="68"/>
      <c r="XCL656" s="68"/>
      <c r="XCM656" s="68"/>
      <c r="XCN656" s="68"/>
      <c r="XCO656" s="68"/>
      <c r="XCP656" s="68"/>
      <c r="XCQ656" s="68"/>
      <c r="XCR656" s="68"/>
      <c r="XCS656" s="68"/>
      <c r="XCT656" s="68"/>
      <c r="XCU656" s="68"/>
      <c r="XCV656" s="68"/>
      <c r="XCW656" s="68"/>
      <c r="XCX656" s="68"/>
      <c r="XCY656" s="68"/>
      <c r="XCZ656" s="68"/>
      <c r="XDA656" s="68"/>
      <c r="XDB656" s="68"/>
      <c r="XDC656" s="68"/>
      <c r="XDD656" s="68"/>
      <c r="XDE656" s="68"/>
      <c r="XDF656" s="68"/>
      <c r="XDG656" s="68"/>
      <c r="XDH656" s="68"/>
      <c r="XDI656" s="68"/>
      <c r="XDJ656" s="68"/>
      <c r="XDK656" s="68"/>
      <c r="XDL656" s="68"/>
      <c r="XDM656" s="68"/>
      <c r="XDN656" s="68"/>
      <c r="XDO656" s="68"/>
      <c r="XDP656" s="68"/>
      <c r="XDQ656" s="68"/>
      <c r="XDR656" s="68"/>
      <c r="XDS656" s="68"/>
      <c r="XDT656" s="68"/>
      <c r="XDU656" s="68"/>
      <c r="XDV656" s="68"/>
      <c r="XDW656" s="68"/>
      <c r="XDX656" s="68"/>
      <c r="XDY656" s="68"/>
      <c r="XDZ656" s="68"/>
      <c r="XEA656" s="68"/>
      <c r="XEB656" s="68"/>
      <c r="XEC656" s="68"/>
      <c r="XED656" s="68"/>
      <c r="XEE656" s="68"/>
      <c r="XEF656" s="68"/>
      <c r="XEG656" s="68"/>
      <c r="XEH656" s="68"/>
      <c r="XEI656" s="68"/>
      <c r="XEJ656" s="68"/>
      <c r="XEK656" s="68"/>
      <c r="XEL656" s="68"/>
      <c r="XEM656" s="68"/>
      <c r="XEN656" s="68"/>
      <c r="XEO656" s="68"/>
      <c r="XEP656" s="68"/>
      <c r="XEQ656" s="68"/>
      <c r="XER656" s="68"/>
      <c r="XES656" s="68"/>
      <c r="XET656" s="68"/>
      <c r="XEU656" s="68"/>
      <c r="XEV656" s="68"/>
      <c r="XEW656" s="68"/>
      <c r="XEX656" s="68"/>
      <c r="XEY656" s="68"/>
      <c r="XEZ656" s="68"/>
      <c r="XFA656" s="68"/>
      <c r="XFB656" s="68"/>
      <c r="XFC656" s="68"/>
      <c r="XFD656" s="68"/>
    </row>
    <row r="657" spans="1:8">
      <c r="A657" s="142" t="s">
        <v>1823</v>
      </c>
      <c r="B657" s="142" t="s">
        <v>1824</v>
      </c>
      <c r="C657" s="142" t="s">
        <v>626</v>
      </c>
      <c r="D657" s="142">
        <v>1738099392</v>
      </c>
      <c r="E657" s="56">
        <f>10980+1600+5200</f>
        <v>17780</v>
      </c>
      <c r="F657" s="20">
        <v>10000</v>
      </c>
      <c r="G657" s="143">
        <f>E658-F657</f>
        <v>8750</v>
      </c>
      <c r="H657" s="106"/>
    </row>
    <row r="658" spans="1:8" s="40" customFormat="1" ht="21">
      <c r="A658" s="20" t="s">
        <v>2015</v>
      </c>
      <c r="B658" s="142" t="s">
        <v>2016</v>
      </c>
      <c r="C658" s="142" t="s">
        <v>626</v>
      </c>
      <c r="D658" s="16">
        <v>1717782615</v>
      </c>
      <c r="E658" s="56">
        <v>18750</v>
      </c>
      <c r="F658" s="112"/>
      <c r="G658" s="112"/>
      <c r="H658" s="113"/>
    </row>
    <row r="659" spans="1:8" ht="21">
      <c r="A659" s="111" t="s">
        <v>461</v>
      </c>
      <c r="B659" s="112"/>
      <c r="C659" s="112"/>
      <c r="D659" s="112"/>
      <c r="E659" s="112"/>
      <c r="F659" s="39" t="s">
        <v>1727</v>
      </c>
      <c r="G659" s="39" t="s">
        <v>1728</v>
      </c>
      <c r="H659" s="147" t="s">
        <v>1784</v>
      </c>
    </row>
    <row r="660" spans="1:8" ht="21">
      <c r="A660" s="147" t="s">
        <v>1760</v>
      </c>
      <c r="B660" s="147" t="s">
        <v>1</v>
      </c>
      <c r="C660" s="147" t="s">
        <v>3</v>
      </c>
      <c r="D660" s="147" t="s">
        <v>4</v>
      </c>
      <c r="E660" s="39" t="s">
        <v>1776</v>
      </c>
      <c r="F660" s="143"/>
      <c r="G660" s="143"/>
      <c r="H660" s="142"/>
    </row>
    <row r="661" spans="1:8">
      <c r="A661" s="142" t="s">
        <v>459</v>
      </c>
      <c r="B661" s="142" t="s">
        <v>460</v>
      </c>
      <c r="C661" s="142" t="s">
        <v>461</v>
      </c>
      <c r="D661" s="142" t="s">
        <v>1757</v>
      </c>
      <c r="E661" s="143">
        <v>25350</v>
      </c>
      <c r="F661" s="143"/>
      <c r="G661" s="143"/>
      <c r="H661" s="142"/>
    </row>
    <row r="662" spans="1:8">
      <c r="A662" s="142" t="s">
        <v>531</v>
      </c>
      <c r="B662" s="142" t="s">
        <v>532</v>
      </c>
      <c r="C662" s="142" t="s">
        <v>533</v>
      </c>
      <c r="D662" s="142" t="s">
        <v>534</v>
      </c>
      <c r="E662" s="143">
        <v>29230</v>
      </c>
      <c r="F662" s="143"/>
      <c r="G662" s="143"/>
      <c r="H662" s="142"/>
    </row>
    <row r="663" spans="1:8">
      <c r="A663" s="142" t="s">
        <v>720</v>
      </c>
      <c r="B663" s="142" t="s">
        <v>721</v>
      </c>
      <c r="C663" s="142" t="s">
        <v>461</v>
      </c>
      <c r="D663" s="142" t="s">
        <v>1757</v>
      </c>
      <c r="E663" s="143">
        <v>360</v>
      </c>
      <c r="F663" s="143"/>
      <c r="G663" s="143"/>
      <c r="H663" s="142"/>
    </row>
    <row r="664" spans="1:8">
      <c r="A664" s="142" t="s">
        <v>993</v>
      </c>
      <c r="B664" s="142" t="s">
        <v>994</v>
      </c>
      <c r="C664" s="142" t="s">
        <v>461</v>
      </c>
      <c r="D664" s="142" t="s">
        <v>995</v>
      </c>
      <c r="E664" s="143">
        <v>9600</v>
      </c>
      <c r="F664" s="143"/>
      <c r="G664" s="143"/>
      <c r="H664" s="142"/>
    </row>
    <row r="665" spans="1:8">
      <c r="A665" s="142" t="s">
        <v>996</v>
      </c>
      <c r="B665" s="142" t="s">
        <v>997</v>
      </c>
      <c r="C665" s="142" t="s">
        <v>461</v>
      </c>
      <c r="D665" s="142" t="s">
        <v>998</v>
      </c>
      <c r="E665" s="143">
        <v>5750</v>
      </c>
      <c r="F665" s="143">
        <v>2590</v>
      </c>
      <c r="G665" s="158">
        <f>E666-F665</f>
        <v>3080</v>
      </c>
      <c r="H665" s="142"/>
    </row>
    <row r="666" spans="1:8">
      <c r="A666" s="142" t="s">
        <v>1167</v>
      </c>
      <c r="B666" s="142" t="s">
        <v>1168</v>
      </c>
      <c r="C666" s="142" t="s">
        <v>461</v>
      </c>
      <c r="D666" s="142" t="s">
        <v>1757</v>
      </c>
      <c r="E666" s="143">
        <v>5670</v>
      </c>
      <c r="F666" s="143">
        <v>40300</v>
      </c>
      <c r="G666" s="143">
        <f>E667-F666</f>
        <v>4660</v>
      </c>
      <c r="H666" s="142"/>
    </row>
    <row r="667" spans="1:8">
      <c r="A667" s="142" t="s">
        <v>1174</v>
      </c>
      <c r="B667" s="142" t="s">
        <v>1175</v>
      </c>
      <c r="C667" s="142" t="s">
        <v>461</v>
      </c>
      <c r="D667" s="142" t="s">
        <v>1176</v>
      </c>
      <c r="E667" s="143">
        <v>44960</v>
      </c>
      <c r="F667" s="143"/>
      <c r="G667" s="143"/>
      <c r="H667" s="142"/>
    </row>
    <row r="668" spans="1:8" s="40" customFormat="1" ht="21">
      <c r="A668" s="142"/>
      <c r="B668" s="142"/>
      <c r="C668" s="142"/>
      <c r="D668" s="142"/>
      <c r="E668" s="143"/>
      <c r="F668" s="112"/>
      <c r="G668" s="112"/>
      <c r="H668" s="113"/>
    </row>
    <row r="669" spans="1:8" ht="21">
      <c r="A669" s="111" t="s">
        <v>587</v>
      </c>
      <c r="B669" s="112"/>
      <c r="C669" s="112"/>
      <c r="D669" s="112"/>
      <c r="E669" s="112"/>
      <c r="F669" s="39" t="s">
        <v>1727</v>
      </c>
      <c r="G669" s="39" t="s">
        <v>1728</v>
      </c>
      <c r="H669" s="147" t="s">
        <v>1784</v>
      </c>
    </row>
    <row r="670" spans="1:8" ht="21">
      <c r="A670" s="147" t="s">
        <v>1760</v>
      </c>
      <c r="B670" s="147" t="s">
        <v>1</v>
      </c>
      <c r="C670" s="147" t="s">
        <v>3</v>
      </c>
      <c r="D670" s="147" t="s">
        <v>4</v>
      </c>
      <c r="E670" s="39" t="s">
        <v>1776</v>
      </c>
      <c r="F670" s="143"/>
      <c r="G670" s="143"/>
      <c r="H670" s="142"/>
    </row>
    <row r="671" spans="1:8">
      <c r="A671" s="142" t="s">
        <v>428</v>
      </c>
      <c r="B671" s="142" t="s">
        <v>429</v>
      </c>
      <c r="C671" s="142" t="s">
        <v>430</v>
      </c>
      <c r="D671" s="142"/>
      <c r="E671" s="143">
        <v>5000</v>
      </c>
      <c r="F671" s="143"/>
      <c r="G671" s="143"/>
      <c r="H671" s="142"/>
    </row>
    <row r="672" spans="1:8">
      <c r="A672" s="142" t="s">
        <v>585</v>
      </c>
      <c r="B672" s="142" t="s">
        <v>586</v>
      </c>
      <c r="C672" s="142" t="s">
        <v>587</v>
      </c>
      <c r="D672" s="142"/>
      <c r="E672" s="143">
        <v>8000</v>
      </c>
      <c r="F672" s="143">
        <v>6000</v>
      </c>
      <c r="G672" s="143">
        <f>E673-F672</f>
        <v>6000</v>
      </c>
      <c r="H672" s="142"/>
    </row>
    <row r="673" spans="1:8">
      <c r="A673" s="142" t="s">
        <v>1039</v>
      </c>
      <c r="B673" s="142" t="s">
        <v>1040</v>
      </c>
      <c r="C673" s="142" t="s">
        <v>587</v>
      </c>
      <c r="D673" s="142" t="s">
        <v>1041</v>
      </c>
      <c r="E673" s="143">
        <v>12000</v>
      </c>
      <c r="F673" s="143"/>
      <c r="G673" s="143"/>
      <c r="H673" s="142"/>
    </row>
    <row r="674" spans="1:8">
      <c r="A674" s="142"/>
      <c r="B674" s="142"/>
      <c r="C674" s="142"/>
      <c r="D674" s="142"/>
      <c r="E674" s="143"/>
      <c r="F674" s="143"/>
      <c r="G674" s="143"/>
      <c r="H674" s="142"/>
    </row>
    <row r="675" spans="1:8" s="40" customFormat="1" ht="21">
      <c r="A675" s="142"/>
      <c r="B675" s="142"/>
      <c r="C675" s="142"/>
      <c r="D675" s="142"/>
      <c r="E675" s="143"/>
      <c r="F675" s="112"/>
      <c r="G675" s="112"/>
      <c r="H675" s="113"/>
    </row>
    <row r="676" spans="1:8" ht="21">
      <c r="A676" s="111" t="s">
        <v>117</v>
      </c>
      <c r="B676" s="112"/>
      <c r="C676" s="112"/>
      <c r="D676" s="112"/>
      <c r="E676" s="112"/>
      <c r="F676" s="39" t="s">
        <v>1727</v>
      </c>
      <c r="G676" s="39" t="s">
        <v>1728</v>
      </c>
      <c r="H676" s="147" t="s">
        <v>1784</v>
      </c>
    </row>
    <row r="677" spans="1:8" ht="21">
      <c r="A677" s="147" t="s">
        <v>1760</v>
      </c>
      <c r="B677" s="147" t="s">
        <v>1</v>
      </c>
      <c r="C677" s="147" t="s">
        <v>3</v>
      </c>
      <c r="D677" s="147" t="s">
        <v>4</v>
      </c>
      <c r="E677" s="39" t="s">
        <v>1776</v>
      </c>
      <c r="F677" s="143"/>
      <c r="G677" s="143"/>
      <c r="H677" s="142"/>
    </row>
    <row r="678" spans="1:8">
      <c r="A678" s="142"/>
      <c r="B678" s="142"/>
      <c r="C678" s="142"/>
      <c r="D678" s="142"/>
      <c r="E678" s="143"/>
      <c r="F678" s="143"/>
      <c r="G678" s="143"/>
      <c r="H678" s="142"/>
    </row>
    <row r="679" spans="1:8">
      <c r="A679" s="142" t="s">
        <v>115</v>
      </c>
      <c r="B679" s="142" t="s">
        <v>116</v>
      </c>
      <c r="C679" s="142" t="s">
        <v>117</v>
      </c>
      <c r="D679" s="142" t="s">
        <v>1757</v>
      </c>
      <c r="E679" s="143">
        <v>44000</v>
      </c>
      <c r="F679" s="143"/>
      <c r="G679" s="143"/>
      <c r="H679" s="142"/>
    </row>
    <row r="680" spans="1:8">
      <c r="A680" s="142" t="s">
        <v>136</v>
      </c>
      <c r="B680" s="142" t="s">
        <v>137</v>
      </c>
      <c r="C680" s="142" t="s">
        <v>117</v>
      </c>
      <c r="D680" s="142" t="s">
        <v>138</v>
      </c>
      <c r="E680" s="143">
        <v>8000</v>
      </c>
      <c r="F680" s="143"/>
      <c r="G680" s="143"/>
      <c r="H680" s="142"/>
    </row>
    <row r="681" spans="1:8">
      <c r="A681" s="142" t="s">
        <v>162</v>
      </c>
      <c r="B681" s="142" t="s">
        <v>163</v>
      </c>
      <c r="C681" s="142" t="s">
        <v>164</v>
      </c>
      <c r="D681" s="142" t="s">
        <v>1757</v>
      </c>
      <c r="E681" s="143">
        <v>15280</v>
      </c>
      <c r="F681" s="143"/>
      <c r="G681" s="143"/>
      <c r="H681" s="142"/>
    </row>
    <row r="682" spans="1:8">
      <c r="A682" s="142" t="s">
        <v>229</v>
      </c>
      <c r="B682" s="142" t="s">
        <v>230</v>
      </c>
      <c r="C682" s="142" t="s">
        <v>164</v>
      </c>
      <c r="D682" s="142" t="s">
        <v>231</v>
      </c>
      <c r="E682" s="143">
        <v>12100</v>
      </c>
      <c r="F682" s="143">
        <v>60000</v>
      </c>
      <c r="G682" s="143">
        <f>E683-F682</f>
        <v>40000</v>
      </c>
      <c r="H682" s="142"/>
    </row>
    <row r="683" spans="1:8">
      <c r="A683" s="142" t="s">
        <v>232</v>
      </c>
      <c r="B683" s="142" t="s">
        <v>233</v>
      </c>
      <c r="C683" s="142" t="s">
        <v>117</v>
      </c>
      <c r="D683" s="142" t="s">
        <v>1757</v>
      </c>
      <c r="E683" s="143">
        <v>100000</v>
      </c>
      <c r="F683" s="143"/>
      <c r="G683" s="143"/>
      <c r="H683" s="142"/>
    </row>
    <row r="684" spans="1:8">
      <c r="A684" s="142" t="s">
        <v>336</v>
      </c>
      <c r="B684" s="142" t="s">
        <v>45</v>
      </c>
      <c r="C684" s="142" t="s">
        <v>164</v>
      </c>
      <c r="D684" s="142" t="s">
        <v>337</v>
      </c>
      <c r="E684" s="143">
        <v>36600</v>
      </c>
      <c r="F684" s="143">
        <v>3000</v>
      </c>
      <c r="G684" s="143">
        <f>E685-F684</f>
        <v>14150</v>
      </c>
      <c r="H684" s="142"/>
    </row>
    <row r="685" spans="1:8">
      <c r="A685" s="142" t="s">
        <v>371</v>
      </c>
      <c r="B685" s="142" t="s">
        <v>372</v>
      </c>
      <c r="C685" s="142" t="s">
        <v>164</v>
      </c>
      <c r="D685" s="142" t="s">
        <v>373</v>
      </c>
      <c r="E685" s="143">
        <v>17150</v>
      </c>
      <c r="F685" s="143">
        <v>15000</v>
      </c>
      <c r="G685" s="143">
        <f>E686-F685</f>
        <v>48850</v>
      </c>
      <c r="H685" s="142"/>
    </row>
    <row r="686" spans="1:8">
      <c r="A686" s="142" t="s">
        <v>384</v>
      </c>
      <c r="B686" s="142" t="s">
        <v>385</v>
      </c>
      <c r="C686" s="142" t="s">
        <v>164</v>
      </c>
      <c r="D686" s="142" t="s">
        <v>386</v>
      </c>
      <c r="E686" s="143">
        <v>63850</v>
      </c>
      <c r="F686" s="143">
        <v>10000</v>
      </c>
      <c r="G686" s="143">
        <f>E687-F686</f>
        <v>9450</v>
      </c>
      <c r="H686" s="142"/>
    </row>
    <row r="687" spans="1:8">
      <c r="A687" s="142" t="s">
        <v>575</v>
      </c>
      <c r="B687" s="142" t="s">
        <v>137</v>
      </c>
      <c r="C687" s="142" t="s">
        <v>164</v>
      </c>
      <c r="D687" s="142" t="s">
        <v>1757</v>
      </c>
      <c r="E687" s="143">
        <v>19450</v>
      </c>
      <c r="F687" s="143"/>
      <c r="G687" s="143"/>
      <c r="H687" s="142"/>
    </row>
    <row r="688" spans="1:8">
      <c r="A688" s="142" t="s">
        <v>660</v>
      </c>
      <c r="B688" s="142" t="s">
        <v>661</v>
      </c>
      <c r="C688" s="142" t="s">
        <v>164</v>
      </c>
      <c r="D688" s="142" t="s">
        <v>662</v>
      </c>
      <c r="E688" s="143">
        <v>4000</v>
      </c>
      <c r="F688" s="143"/>
      <c r="G688" s="143"/>
      <c r="H688" s="142"/>
    </row>
    <row r="689" spans="1:8">
      <c r="A689" s="142" t="s">
        <v>663</v>
      </c>
      <c r="B689" s="142" t="s">
        <v>664</v>
      </c>
      <c r="C689" s="142" t="s">
        <v>164</v>
      </c>
      <c r="D689" s="142" t="s">
        <v>1757</v>
      </c>
      <c r="E689" s="143">
        <v>25000</v>
      </c>
      <c r="F689" s="143"/>
      <c r="G689" s="143"/>
      <c r="H689" s="142"/>
    </row>
    <row r="690" spans="1:8">
      <c r="A690" s="142" t="s">
        <v>806</v>
      </c>
      <c r="B690" s="142" t="s">
        <v>291</v>
      </c>
      <c r="C690" s="142" t="s">
        <v>164</v>
      </c>
      <c r="D690" s="142" t="s">
        <v>1757</v>
      </c>
      <c r="E690" s="143">
        <v>5240</v>
      </c>
      <c r="F690" s="143"/>
      <c r="G690" s="143"/>
      <c r="H690" s="142"/>
    </row>
    <row r="691" spans="1:8">
      <c r="A691" s="142" t="s">
        <v>807</v>
      </c>
      <c r="B691" s="142" t="s">
        <v>808</v>
      </c>
      <c r="C691" s="142" t="s">
        <v>164</v>
      </c>
      <c r="D691" s="142" t="s">
        <v>1757</v>
      </c>
      <c r="E691" s="143">
        <v>290</v>
      </c>
      <c r="F691" s="143"/>
      <c r="G691" s="143"/>
      <c r="H691" s="142"/>
    </row>
    <row r="692" spans="1:8">
      <c r="A692" s="142" t="s">
        <v>849</v>
      </c>
      <c r="B692" s="142" t="s">
        <v>850</v>
      </c>
      <c r="C692" s="142" t="s">
        <v>164</v>
      </c>
      <c r="D692" s="142" t="s">
        <v>851</v>
      </c>
      <c r="E692" s="143">
        <v>1740</v>
      </c>
      <c r="F692" s="143"/>
      <c r="G692" s="143"/>
      <c r="H692" s="142"/>
    </row>
    <row r="693" spans="1:8">
      <c r="A693" s="142" t="s">
        <v>854</v>
      </c>
      <c r="B693" s="142" t="s">
        <v>855</v>
      </c>
      <c r="C693" s="142" t="s">
        <v>164</v>
      </c>
      <c r="D693" s="142" t="s">
        <v>1757</v>
      </c>
      <c r="E693" s="143">
        <v>7400</v>
      </c>
      <c r="F693" s="143"/>
      <c r="G693" s="143"/>
      <c r="H693" s="142"/>
    </row>
    <row r="694" spans="1:8">
      <c r="A694" s="142" t="s">
        <v>856</v>
      </c>
      <c r="B694" s="142" t="s">
        <v>857</v>
      </c>
      <c r="C694" s="142" t="s">
        <v>164</v>
      </c>
      <c r="D694" s="142" t="s">
        <v>1757</v>
      </c>
      <c r="E694" s="143">
        <v>3700</v>
      </c>
      <c r="F694" s="143"/>
      <c r="G694" s="143"/>
      <c r="H694" s="142"/>
    </row>
    <row r="695" spans="1:8">
      <c r="A695" s="142" t="s">
        <v>858</v>
      </c>
      <c r="B695" s="142" t="s">
        <v>859</v>
      </c>
      <c r="C695" s="142" t="s">
        <v>164</v>
      </c>
      <c r="D695" s="142" t="s">
        <v>1757</v>
      </c>
      <c r="E695" s="143">
        <v>5000</v>
      </c>
      <c r="F695" s="143"/>
      <c r="G695" s="143"/>
      <c r="H695" s="142"/>
    </row>
    <row r="696" spans="1:8">
      <c r="A696" s="142" t="s">
        <v>910</v>
      </c>
      <c r="B696" s="142" t="s">
        <v>911</v>
      </c>
      <c r="C696" s="142" t="s">
        <v>164</v>
      </c>
      <c r="D696" s="142" t="s">
        <v>1757</v>
      </c>
      <c r="E696" s="143">
        <v>80</v>
      </c>
      <c r="F696" s="143"/>
      <c r="G696" s="143"/>
      <c r="H696" s="142"/>
    </row>
    <row r="697" spans="1:8">
      <c r="A697" s="142" t="s">
        <v>1011</v>
      </c>
      <c r="B697" s="142" t="s">
        <v>1012</v>
      </c>
      <c r="C697" s="142" t="s">
        <v>164</v>
      </c>
      <c r="D697" s="142" t="s">
        <v>1757</v>
      </c>
      <c r="E697" s="143">
        <v>7500</v>
      </c>
      <c r="F697" s="143"/>
      <c r="G697" s="143"/>
      <c r="H697" s="142"/>
    </row>
    <row r="698" spans="1:8">
      <c r="A698" s="142" t="s">
        <v>1013</v>
      </c>
      <c r="B698" s="142" t="s">
        <v>1014</v>
      </c>
      <c r="C698" s="142" t="s">
        <v>164</v>
      </c>
      <c r="D698" s="142" t="s">
        <v>1757</v>
      </c>
      <c r="E698" s="143">
        <v>560</v>
      </c>
      <c r="F698" s="143"/>
      <c r="G698" s="143"/>
      <c r="H698" s="142"/>
    </row>
    <row r="699" spans="1:8">
      <c r="A699" s="142" t="s">
        <v>1017</v>
      </c>
      <c r="B699" s="142" t="s">
        <v>1018</v>
      </c>
      <c r="C699" s="142" t="s">
        <v>164</v>
      </c>
      <c r="D699" s="142" t="s">
        <v>1757</v>
      </c>
      <c r="E699" s="143">
        <v>4170</v>
      </c>
      <c r="F699" s="143"/>
      <c r="G699" s="143"/>
      <c r="H699" s="142"/>
    </row>
    <row r="700" spans="1:8">
      <c r="A700" s="142" t="s">
        <v>1019</v>
      </c>
      <c r="B700" s="142" t="s">
        <v>1020</v>
      </c>
      <c r="C700" s="142" t="s">
        <v>164</v>
      </c>
      <c r="D700" s="142" t="s">
        <v>1757</v>
      </c>
      <c r="E700" s="143">
        <v>5450</v>
      </c>
      <c r="F700" s="143"/>
      <c r="G700" s="143"/>
      <c r="H700" s="142"/>
    </row>
    <row r="701" spans="1:8">
      <c r="A701" s="142" t="s">
        <v>1021</v>
      </c>
      <c r="B701" s="142" t="s">
        <v>1022</v>
      </c>
      <c r="C701" s="142" t="s">
        <v>164</v>
      </c>
      <c r="D701" s="142" t="s">
        <v>1757</v>
      </c>
      <c r="E701" s="143">
        <v>6300</v>
      </c>
      <c r="F701" s="143"/>
      <c r="G701" s="143"/>
      <c r="H701" s="142"/>
    </row>
    <row r="702" spans="1:8">
      <c r="A702" s="142" t="s">
        <v>1023</v>
      </c>
      <c r="B702" s="142" t="s">
        <v>859</v>
      </c>
      <c r="C702" s="142" t="s">
        <v>164</v>
      </c>
      <c r="D702" s="142" t="s">
        <v>1024</v>
      </c>
      <c r="E702" s="143">
        <v>11200</v>
      </c>
      <c r="F702" s="143">
        <v>7000</v>
      </c>
      <c r="G702" s="143">
        <f>E703-F702</f>
        <v>940</v>
      </c>
      <c r="H702" s="142"/>
    </row>
    <row r="703" spans="1:8">
      <c r="A703" s="142" t="s">
        <v>1025</v>
      </c>
      <c r="B703" s="142" t="s">
        <v>1026</v>
      </c>
      <c r="C703" s="142" t="s">
        <v>164</v>
      </c>
      <c r="D703" s="142" t="s">
        <v>1757</v>
      </c>
      <c r="E703" s="143">
        <v>7940</v>
      </c>
      <c r="F703" s="143">
        <v>3000</v>
      </c>
      <c r="G703" s="143">
        <f>E704-F703</f>
        <v>1800</v>
      </c>
      <c r="H703" s="142"/>
    </row>
    <row r="704" spans="1:8">
      <c r="A704" s="142" t="s">
        <v>1332</v>
      </c>
      <c r="B704" s="142" t="s">
        <v>1333</v>
      </c>
      <c r="C704" s="142" t="s">
        <v>164</v>
      </c>
      <c r="D704" s="142" t="s">
        <v>1334</v>
      </c>
      <c r="E704" s="143">
        <v>4800</v>
      </c>
      <c r="F704" s="143">
        <v>10000</v>
      </c>
      <c r="G704" s="143">
        <f>E705-F704</f>
        <v>10460</v>
      </c>
      <c r="H704" s="142"/>
    </row>
    <row r="705" spans="1:8">
      <c r="A705" s="142" t="s">
        <v>1357</v>
      </c>
      <c r="B705" s="142" t="s">
        <v>1358</v>
      </c>
      <c r="C705" s="142" t="s">
        <v>164</v>
      </c>
      <c r="D705" s="142" t="s">
        <v>1757</v>
      </c>
      <c r="E705" s="143">
        <v>20460</v>
      </c>
      <c r="F705" s="143">
        <v>42000</v>
      </c>
      <c r="G705" s="143">
        <f>E706-F705</f>
        <v>16120</v>
      </c>
      <c r="H705" s="142"/>
    </row>
    <row r="706" spans="1:8">
      <c r="A706" s="142" t="s">
        <v>1359</v>
      </c>
      <c r="B706" s="142" t="s">
        <v>1360</v>
      </c>
      <c r="C706" s="142" t="s">
        <v>164</v>
      </c>
      <c r="D706" s="142" t="s">
        <v>1757</v>
      </c>
      <c r="E706" s="143">
        <v>58120</v>
      </c>
      <c r="F706" s="143">
        <v>10000</v>
      </c>
      <c r="G706" s="143">
        <f>E707-F706</f>
        <v>40610</v>
      </c>
      <c r="H706" s="142"/>
    </row>
    <row r="707" spans="1:8">
      <c r="A707" s="142" t="s">
        <v>1361</v>
      </c>
      <c r="B707" s="142" t="s">
        <v>1362</v>
      </c>
      <c r="C707" s="142" t="s">
        <v>164</v>
      </c>
      <c r="D707" s="142" t="s">
        <v>1757</v>
      </c>
      <c r="E707" s="143">
        <f>49010+1600</f>
        <v>50610</v>
      </c>
      <c r="F707" s="143"/>
      <c r="G707" s="143"/>
      <c r="H707" s="142"/>
    </row>
    <row r="708" spans="1:8">
      <c r="A708" s="142" t="s">
        <v>1363</v>
      </c>
      <c r="B708" s="142" t="s">
        <v>1364</v>
      </c>
      <c r="C708" s="142" t="s">
        <v>164</v>
      </c>
      <c r="D708" s="142" t="s">
        <v>1757</v>
      </c>
      <c r="E708" s="143">
        <v>3580</v>
      </c>
      <c r="F708" s="143"/>
      <c r="G708" s="143"/>
      <c r="H708" s="142"/>
    </row>
    <row r="709" spans="1:8">
      <c r="A709" s="142" t="s">
        <v>308</v>
      </c>
      <c r="B709" s="142" t="s">
        <v>309</v>
      </c>
      <c r="C709" s="142" t="s">
        <v>310</v>
      </c>
      <c r="D709" s="142" t="s">
        <v>1757</v>
      </c>
      <c r="E709" s="143">
        <v>24000</v>
      </c>
      <c r="F709" s="143"/>
      <c r="G709" s="143"/>
      <c r="H709" s="142"/>
    </row>
    <row r="710" spans="1:8">
      <c r="A710" s="142" t="s">
        <v>2046</v>
      </c>
      <c r="B710" s="142" t="s">
        <v>2047</v>
      </c>
      <c r="C710" s="142" t="s">
        <v>2048</v>
      </c>
      <c r="D710" s="105" t="s">
        <v>2045</v>
      </c>
      <c r="E710" s="143">
        <v>7750</v>
      </c>
      <c r="F710" s="143"/>
      <c r="G710" s="143"/>
      <c r="H710" s="142"/>
    </row>
    <row r="711" spans="1:8" s="40" customFormat="1" ht="21">
      <c r="A711" s="142"/>
      <c r="B711" s="142"/>
      <c r="C711" s="142"/>
      <c r="D711" s="142"/>
      <c r="E711" s="143"/>
      <c r="F711" s="112"/>
      <c r="G711" s="112"/>
      <c r="H711" s="113"/>
    </row>
    <row r="712" spans="1:8" ht="21">
      <c r="A712" s="111" t="s">
        <v>83</v>
      </c>
      <c r="B712" s="112"/>
      <c r="C712" s="112"/>
      <c r="D712" s="112"/>
      <c r="E712" s="112"/>
      <c r="F712" s="39" t="s">
        <v>1727</v>
      </c>
      <c r="G712" s="39" t="s">
        <v>1728</v>
      </c>
      <c r="H712" s="147" t="s">
        <v>1784</v>
      </c>
    </row>
    <row r="713" spans="1:8" ht="21">
      <c r="A713" s="147" t="s">
        <v>1760</v>
      </c>
      <c r="B713" s="147" t="s">
        <v>1</v>
      </c>
      <c r="C713" s="147" t="s">
        <v>3</v>
      </c>
      <c r="D713" s="147" t="s">
        <v>4</v>
      </c>
      <c r="E713" s="39" t="s">
        <v>1776</v>
      </c>
      <c r="F713" s="143">
        <f>66000+40000</f>
        <v>106000</v>
      </c>
      <c r="G713" s="143">
        <f>E714-F713</f>
        <v>29640</v>
      </c>
      <c r="H713" s="142"/>
    </row>
    <row r="714" spans="1:8">
      <c r="A714" s="142" t="s">
        <v>81</v>
      </c>
      <c r="B714" s="142" t="s">
        <v>82</v>
      </c>
      <c r="C714" s="142" t="s">
        <v>83</v>
      </c>
      <c r="D714" s="142" t="s">
        <v>84</v>
      </c>
      <c r="E714" s="143">
        <v>135640</v>
      </c>
      <c r="F714" s="143"/>
      <c r="G714" s="143"/>
      <c r="H714" s="142"/>
    </row>
    <row r="715" spans="1:8">
      <c r="A715" s="142" t="s">
        <v>202</v>
      </c>
      <c r="B715" s="142" t="s">
        <v>203</v>
      </c>
      <c r="C715" s="142" t="s">
        <v>83</v>
      </c>
      <c r="D715" s="142" t="s">
        <v>1757</v>
      </c>
      <c r="E715" s="143">
        <v>14260</v>
      </c>
      <c r="F715" s="143"/>
      <c r="G715" s="143"/>
      <c r="H715" s="142"/>
    </row>
    <row r="716" spans="1:8">
      <c r="A716" s="142" t="s">
        <v>860</v>
      </c>
      <c r="B716" s="142" t="s">
        <v>861</v>
      </c>
      <c r="C716" s="142" t="s">
        <v>862</v>
      </c>
      <c r="D716" s="142" t="s">
        <v>863</v>
      </c>
      <c r="E716" s="143">
        <v>3000</v>
      </c>
      <c r="F716" s="143"/>
      <c r="G716" s="143"/>
      <c r="H716" s="142"/>
    </row>
    <row r="717" spans="1:8">
      <c r="A717" s="142" t="s">
        <v>1341</v>
      </c>
      <c r="B717" s="142" t="s">
        <v>1342</v>
      </c>
      <c r="C717" s="142" t="s">
        <v>862</v>
      </c>
      <c r="D717" s="142" t="s">
        <v>1757</v>
      </c>
      <c r="E717" s="143">
        <v>4800</v>
      </c>
      <c r="F717" s="143"/>
      <c r="G717" s="143"/>
      <c r="H717" s="142"/>
    </row>
    <row r="718" spans="1:8" s="40" customFormat="1" ht="21">
      <c r="A718" s="142"/>
      <c r="B718" s="142"/>
      <c r="C718" s="142"/>
      <c r="D718" s="142"/>
      <c r="E718" s="143"/>
      <c r="F718" s="112"/>
      <c r="G718" s="112"/>
      <c r="H718" s="113"/>
    </row>
    <row r="719" spans="1:8" ht="21">
      <c r="A719" s="111" t="s">
        <v>145</v>
      </c>
      <c r="B719" s="112"/>
      <c r="C719" s="112"/>
      <c r="D719" s="112"/>
      <c r="E719" s="112"/>
      <c r="F719" s="39" t="s">
        <v>1727</v>
      </c>
      <c r="G719" s="39" t="s">
        <v>1728</v>
      </c>
      <c r="H719" s="147" t="s">
        <v>1784</v>
      </c>
    </row>
    <row r="720" spans="1:8" ht="21">
      <c r="A720" s="147" t="s">
        <v>1760</v>
      </c>
      <c r="B720" s="147" t="s">
        <v>1</v>
      </c>
      <c r="C720" s="147" t="s">
        <v>3</v>
      </c>
      <c r="D720" s="147" t="s">
        <v>4</v>
      </c>
      <c r="E720" s="39" t="s">
        <v>1776</v>
      </c>
      <c r="F720" s="158">
        <v>17000</v>
      </c>
      <c r="G720" s="143">
        <v>0</v>
      </c>
      <c r="H720" s="142"/>
    </row>
    <row r="721" spans="1:9">
      <c r="A721" s="142" t="s">
        <v>143</v>
      </c>
      <c r="B721" s="142" t="s">
        <v>144</v>
      </c>
      <c r="C721" s="142" t="s">
        <v>145</v>
      </c>
      <c r="D721" s="142" t="s">
        <v>146</v>
      </c>
      <c r="E721" s="143">
        <v>17000</v>
      </c>
      <c r="F721" s="143"/>
      <c r="G721" s="143"/>
      <c r="H721" s="142"/>
    </row>
    <row r="722" spans="1:9">
      <c r="A722" s="142"/>
      <c r="B722" s="142"/>
      <c r="C722" s="142"/>
      <c r="D722" s="142"/>
      <c r="E722" s="143"/>
      <c r="F722" s="143"/>
      <c r="G722" s="143"/>
      <c r="H722" s="142"/>
    </row>
    <row r="723" spans="1:9" s="40" customFormat="1" ht="21">
      <c r="A723" s="142"/>
      <c r="B723" s="142"/>
      <c r="C723" s="142"/>
      <c r="D723" s="142"/>
      <c r="E723" s="143"/>
      <c r="F723" s="112"/>
      <c r="G723" s="112"/>
      <c r="H723" s="113"/>
    </row>
    <row r="724" spans="1:9" ht="21">
      <c r="A724" s="111" t="s">
        <v>554</v>
      </c>
      <c r="B724" s="112"/>
      <c r="C724" s="112"/>
      <c r="D724" s="112"/>
      <c r="E724" s="112"/>
      <c r="F724" s="39" t="s">
        <v>1727</v>
      </c>
      <c r="G724" s="39" t="s">
        <v>1728</v>
      </c>
      <c r="H724" s="147" t="s">
        <v>1784</v>
      </c>
    </row>
    <row r="725" spans="1:9" ht="21">
      <c r="A725" s="147" t="s">
        <v>1760</v>
      </c>
      <c r="B725" s="147" t="s">
        <v>1</v>
      </c>
      <c r="C725" s="147" t="s">
        <v>3</v>
      </c>
      <c r="D725" s="147" t="s">
        <v>4</v>
      </c>
      <c r="E725" s="39" t="s">
        <v>1776</v>
      </c>
      <c r="F725" s="143">
        <f>15000+5000</f>
        <v>20000</v>
      </c>
      <c r="G725" s="143">
        <f>E726-F725</f>
        <v>61000</v>
      </c>
      <c r="H725" s="142"/>
    </row>
    <row r="726" spans="1:9">
      <c r="A726" s="142" t="s">
        <v>552</v>
      </c>
      <c r="B726" s="142" t="s">
        <v>553</v>
      </c>
      <c r="C726" s="142" t="s">
        <v>554</v>
      </c>
      <c r="D726" s="142" t="s">
        <v>555</v>
      </c>
      <c r="E726" s="143">
        <v>81000</v>
      </c>
      <c r="F726" s="143"/>
      <c r="G726" s="143"/>
      <c r="H726" s="142"/>
    </row>
    <row r="727" spans="1:9">
      <c r="A727" s="142" t="s">
        <v>936</v>
      </c>
      <c r="B727" s="142" t="s">
        <v>937</v>
      </c>
      <c r="C727" s="142" t="s">
        <v>554</v>
      </c>
      <c r="D727" s="142" t="s">
        <v>1757</v>
      </c>
      <c r="E727" s="143">
        <v>2880</v>
      </c>
      <c r="F727" s="143"/>
      <c r="G727" s="143"/>
      <c r="H727" s="142"/>
    </row>
    <row r="728" spans="1:9">
      <c r="A728" s="142" t="s">
        <v>1524</v>
      </c>
      <c r="B728" s="142" t="s">
        <v>1525</v>
      </c>
      <c r="C728" s="142" t="s">
        <v>554</v>
      </c>
      <c r="D728" s="142" t="s">
        <v>1757</v>
      </c>
      <c r="E728" s="143">
        <v>3800</v>
      </c>
      <c r="F728" s="100">
        <v>24460</v>
      </c>
      <c r="G728" s="143">
        <f>E729-F728</f>
        <v>13750</v>
      </c>
      <c r="H728" s="142"/>
      <c r="I728" s="50">
        <v>1000</v>
      </c>
    </row>
    <row r="729" spans="1:9">
      <c r="A729" s="107" t="s">
        <v>1180</v>
      </c>
      <c r="B729" s="142" t="s">
        <v>1994</v>
      </c>
      <c r="C729" s="142" t="s">
        <v>1995</v>
      </c>
      <c r="D729" s="142"/>
      <c r="E729" s="100">
        <v>38210</v>
      </c>
      <c r="F729" s="143"/>
      <c r="G729" s="143"/>
      <c r="H729" s="142"/>
    </row>
    <row r="730" spans="1:9" s="40" customFormat="1" ht="21">
      <c r="A730" s="142"/>
      <c r="B730" s="142"/>
      <c r="C730" s="142"/>
      <c r="D730" s="142"/>
      <c r="E730" s="143"/>
      <c r="F730" s="112"/>
      <c r="G730" s="112"/>
      <c r="H730" s="113"/>
    </row>
    <row r="731" spans="1:9" ht="21">
      <c r="A731" s="111" t="s">
        <v>270</v>
      </c>
      <c r="B731" s="112"/>
      <c r="C731" s="112"/>
      <c r="D731" s="112"/>
      <c r="E731" s="112"/>
      <c r="F731" s="39" t="s">
        <v>1727</v>
      </c>
      <c r="G731" s="39" t="s">
        <v>1728</v>
      </c>
      <c r="H731" s="147" t="s">
        <v>1784</v>
      </c>
    </row>
    <row r="732" spans="1:9" ht="21">
      <c r="A732" s="147" t="s">
        <v>1760</v>
      </c>
      <c r="B732" s="147" t="s">
        <v>1</v>
      </c>
      <c r="C732" s="147" t="s">
        <v>3</v>
      </c>
      <c r="D732" s="147" t="s">
        <v>4</v>
      </c>
      <c r="E732" s="39" t="s">
        <v>1776</v>
      </c>
      <c r="F732" s="143"/>
      <c r="G732" s="143"/>
      <c r="H732" s="142"/>
    </row>
    <row r="733" spans="1:9">
      <c r="A733" s="142" t="s">
        <v>969</v>
      </c>
      <c r="B733" s="142" t="s">
        <v>970</v>
      </c>
      <c r="C733" s="142" t="s">
        <v>971</v>
      </c>
      <c r="D733" s="142" t="s">
        <v>1757</v>
      </c>
      <c r="E733" s="143">
        <v>1290</v>
      </c>
      <c r="F733" s="143">
        <v>5500</v>
      </c>
      <c r="G733" s="143">
        <f>E734-F733</f>
        <v>47540</v>
      </c>
      <c r="H733" s="142"/>
    </row>
    <row r="734" spans="1:9">
      <c r="A734" s="142" t="s">
        <v>1119</v>
      </c>
      <c r="B734" s="142" t="s">
        <v>1120</v>
      </c>
      <c r="C734" s="142" t="s">
        <v>1121</v>
      </c>
      <c r="D734" s="142" t="s">
        <v>1757</v>
      </c>
      <c r="E734" s="143">
        <v>53040</v>
      </c>
      <c r="F734" s="143">
        <v>18000</v>
      </c>
      <c r="G734" s="143">
        <f>E735-F734</f>
        <v>9420</v>
      </c>
      <c r="H734" s="142"/>
    </row>
    <row r="735" spans="1:9">
      <c r="A735" s="142" t="s">
        <v>1122</v>
      </c>
      <c r="B735" s="142" t="s">
        <v>1123</v>
      </c>
      <c r="C735" s="142" t="s">
        <v>1124</v>
      </c>
      <c r="D735" s="142" t="s">
        <v>1125</v>
      </c>
      <c r="E735" s="143">
        <v>27420</v>
      </c>
      <c r="F735" s="143"/>
      <c r="G735" s="143"/>
      <c r="H735" s="142"/>
    </row>
    <row r="736" spans="1:9" s="46" customFormat="1" ht="21">
      <c r="A736" s="142"/>
      <c r="B736" s="142"/>
      <c r="C736" s="142"/>
      <c r="D736" s="142"/>
      <c r="E736" s="143"/>
      <c r="F736" s="112"/>
      <c r="G736" s="112"/>
      <c r="H736" s="113"/>
    </row>
    <row r="737" spans="1:8">
      <c r="A737" s="111"/>
      <c r="B737" s="112"/>
      <c r="C737" s="112"/>
      <c r="D737" s="112"/>
      <c r="E737" s="112"/>
      <c r="F737" s="143"/>
      <c r="G737" s="143"/>
      <c r="H737" s="142"/>
    </row>
    <row r="738" spans="1:8">
      <c r="A738" s="142" t="s">
        <v>268</v>
      </c>
      <c r="B738" s="142" t="s">
        <v>269</v>
      </c>
      <c r="C738" s="142" t="s">
        <v>270</v>
      </c>
      <c r="D738" s="142" t="s">
        <v>1757</v>
      </c>
      <c r="E738" s="143">
        <v>34500</v>
      </c>
      <c r="F738" s="143"/>
      <c r="G738" s="143"/>
      <c r="H738" s="142"/>
    </row>
    <row r="739" spans="1:8">
      <c r="A739" s="142" t="s">
        <v>318</v>
      </c>
      <c r="B739" s="142" t="s">
        <v>319</v>
      </c>
      <c r="C739" s="142" t="s">
        <v>270</v>
      </c>
      <c r="D739" s="142" t="s">
        <v>1757</v>
      </c>
      <c r="E739" s="143">
        <v>59950</v>
      </c>
      <c r="F739" s="143"/>
      <c r="G739" s="143"/>
      <c r="H739" s="142"/>
    </row>
    <row r="740" spans="1:8">
      <c r="A740" s="142" t="s">
        <v>640</v>
      </c>
      <c r="B740" s="142" t="s">
        <v>641</v>
      </c>
      <c r="C740" s="142" t="s">
        <v>270</v>
      </c>
      <c r="D740" s="142" t="s">
        <v>1757</v>
      </c>
      <c r="E740" s="143">
        <v>4000</v>
      </c>
      <c r="F740" s="143"/>
      <c r="G740" s="143"/>
      <c r="H740" s="142"/>
    </row>
    <row r="741" spans="1:8">
      <c r="A741" s="142" t="s">
        <v>929</v>
      </c>
      <c r="B741" s="142" t="s">
        <v>930</v>
      </c>
      <c r="C741" s="142" t="s">
        <v>270</v>
      </c>
      <c r="D741" s="142" t="s">
        <v>931</v>
      </c>
      <c r="E741" s="143">
        <v>42390</v>
      </c>
      <c r="F741" s="143">
        <v>4000</v>
      </c>
      <c r="G741" s="143">
        <f>E742-F741</f>
        <v>2200</v>
      </c>
      <c r="H741" s="142"/>
    </row>
    <row r="742" spans="1:8">
      <c r="A742" s="142" t="s">
        <v>1102</v>
      </c>
      <c r="B742" s="142" t="s">
        <v>1103</v>
      </c>
      <c r="C742" s="142" t="s">
        <v>270</v>
      </c>
      <c r="D742" s="142" t="s">
        <v>1104</v>
      </c>
      <c r="E742" s="143">
        <v>6200</v>
      </c>
      <c r="F742" s="143"/>
      <c r="G742" s="143"/>
      <c r="H742" s="142"/>
    </row>
    <row r="743" spans="1:8">
      <c r="A743" s="142" t="s">
        <v>1114</v>
      </c>
      <c r="B743" s="142" t="s">
        <v>1115</v>
      </c>
      <c r="C743" s="142" t="s">
        <v>270</v>
      </c>
      <c r="D743" s="142" t="s">
        <v>1757</v>
      </c>
      <c r="E743" s="143">
        <v>30120</v>
      </c>
      <c r="F743" s="143">
        <v>150000</v>
      </c>
      <c r="G743" s="143">
        <f>E744-F743</f>
        <v>37980</v>
      </c>
      <c r="H743" s="142"/>
    </row>
    <row r="744" spans="1:8">
      <c r="A744" s="142" t="s">
        <v>1132</v>
      </c>
      <c r="B744" s="142" t="s">
        <v>1133</v>
      </c>
      <c r="C744" s="142" t="s">
        <v>270</v>
      </c>
      <c r="D744" s="142" t="s">
        <v>1757</v>
      </c>
      <c r="E744" s="143">
        <v>187980</v>
      </c>
      <c r="F744" s="143">
        <f>40000+13700</f>
        <v>53700</v>
      </c>
      <c r="G744" s="143">
        <f>E745-F744</f>
        <v>19040</v>
      </c>
      <c r="H744" s="142"/>
    </row>
    <row r="745" spans="1:8">
      <c r="A745" s="142" t="s">
        <v>1137</v>
      </c>
      <c r="B745" s="142" t="s">
        <v>215</v>
      </c>
      <c r="C745" s="142" t="s">
        <v>270</v>
      </c>
      <c r="D745" s="142" t="s">
        <v>1138</v>
      </c>
      <c r="E745" s="143">
        <v>72740</v>
      </c>
      <c r="F745" s="143"/>
      <c r="G745" s="143"/>
      <c r="H745" s="142"/>
    </row>
    <row r="746" spans="1:8" s="40" customFormat="1" ht="21">
      <c r="A746" s="142"/>
      <c r="B746" s="142"/>
      <c r="C746" s="142"/>
      <c r="D746" s="142"/>
      <c r="E746" s="143"/>
      <c r="F746" s="112"/>
      <c r="G746" s="112"/>
      <c r="H746" s="113"/>
    </row>
    <row r="747" spans="1:8" ht="21">
      <c r="A747" s="111" t="s">
        <v>1603</v>
      </c>
      <c r="B747" s="112"/>
      <c r="C747" s="112"/>
      <c r="D747" s="112"/>
      <c r="E747" s="112"/>
      <c r="F747" s="39" t="s">
        <v>1727</v>
      </c>
      <c r="G747" s="39" t="s">
        <v>1728</v>
      </c>
      <c r="H747" s="147" t="s">
        <v>1784</v>
      </c>
    </row>
    <row r="748" spans="1:8" ht="21">
      <c r="A748" s="147" t="s">
        <v>1760</v>
      </c>
      <c r="B748" s="147" t="s">
        <v>1</v>
      </c>
      <c r="C748" s="147" t="s">
        <v>3</v>
      </c>
      <c r="D748" s="147" t="s">
        <v>4</v>
      </c>
      <c r="E748" s="39" t="s">
        <v>1776</v>
      </c>
      <c r="F748" s="143">
        <v>30000</v>
      </c>
      <c r="G748" s="143">
        <f>E749-F748</f>
        <v>20535</v>
      </c>
      <c r="H748" s="142"/>
    </row>
    <row r="749" spans="1:8" s="40" customFormat="1" ht="21">
      <c r="A749" s="142" t="s">
        <v>1601</v>
      </c>
      <c r="B749" s="142" t="s">
        <v>1602</v>
      </c>
      <c r="C749" s="142" t="s">
        <v>1603</v>
      </c>
      <c r="D749" s="142" t="s">
        <v>1757</v>
      </c>
      <c r="E749" s="143">
        <v>50535</v>
      </c>
      <c r="F749" s="112"/>
      <c r="G749" s="112"/>
      <c r="H749" s="113"/>
    </row>
    <row r="750" spans="1:8" ht="21">
      <c r="A750" s="111" t="s">
        <v>11</v>
      </c>
      <c r="B750" s="112"/>
      <c r="C750" s="112"/>
      <c r="D750" s="112"/>
      <c r="E750" s="112"/>
      <c r="F750" s="39" t="s">
        <v>1727</v>
      </c>
      <c r="G750" s="39" t="s">
        <v>1728</v>
      </c>
      <c r="H750" s="147" t="s">
        <v>1784</v>
      </c>
    </row>
    <row r="751" spans="1:8" ht="21">
      <c r="A751" s="147" t="s">
        <v>1760</v>
      </c>
      <c r="B751" s="147" t="s">
        <v>1</v>
      </c>
      <c r="C751" s="147" t="s">
        <v>3</v>
      </c>
      <c r="D751" s="147" t="s">
        <v>4</v>
      </c>
      <c r="E751" s="39" t="s">
        <v>1776</v>
      </c>
      <c r="F751" s="143"/>
      <c r="G751" s="143"/>
      <c r="H751" s="142"/>
    </row>
    <row r="752" spans="1:8">
      <c r="A752" s="142" t="s">
        <v>234</v>
      </c>
      <c r="B752" s="142" t="s">
        <v>235</v>
      </c>
      <c r="C752" s="142" t="s">
        <v>236</v>
      </c>
      <c r="D752" s="142" t="s">
        <v>1757</v>
      </c>
      <c r="E752" s="143">
        <v>1800</v>
      </c>
      <c r="F752" s="143"/>
      <c r="G752" s="143"/>
      <c r="H752" s="142"/>
    </row>
    <row r="753" spans="1:11">
      <c r="A753" s="142" t="s">
        <v>396</v>
      </c>
      <c r="B753" s="142" t="s">
        <v>397</v>
      </c>
      <c r="C753" s="142" t="s">
        <v>11</v>
      </c>
      <c r="D753" s="142" t="s">
        <v>1757</v>
      </c>
      <c r="E753" s="143">
        <v>53040</v>
      </c>
      <c r="F753" s="143"/>
      <c r="G753" s="143"/>
      <c r="H753" s="142"/>
    </row>
    <row r="754" spans="1:11">
      <c r="A754" s="142" t="s">
        <v>777</v>
      </c>
      <c r="B754" s="142" t="s">
        <v>778</v>
      </c>
      <c r="C754" s="142" t="s">
        <v>779</v>
      </c>
      <c r="D754" s="142" t="s">
        <v>780</v>
      </c>
      <c r="E754" s="143">
        <v>2856</v>
      </c>
      <c r="F754" s="143"/>
      <c r="G754" s="143"/>
      <c r="H754" s="142"/>
    </row>
    <row r="755" spans="1:11">
      <c r="A755" s="142" t="s">
        <v>796</v>
      </c>
      <c r="B755" s="142" t="s">
        <v>797</v>
      </c>
      <c r="C755" s="142" t="s">
        <v>798</v>
      </c>
      <c r="D755" s="142" t="s">
        <v>1757</v>
      </c>
      <c r="E755" s="143">
        <v>2600</v>
      </c>
      <c r="F755" s="143"/>
      <c r="G755" s="143"/>
      <c r="H755" s="142"/>
    </row>
    <row r="756" spans="1:11">
      <c r="A756" s="142" t="s">
        <v>887</v>
      </c>
      <c r="B756" s="142" t="s">
        <v>691</v>
      </c>
      <c r="C756" s="142" t="s">
        <v>888</v>
      </c>
      <c r="D756" s="142" t="s">
        <v>889</v>
      </c>
      <c r="E756" s="143">
        <v>3470</v>
      </c>
      <c r="F756" s="143"/>
      <c r="G756" s="143"/>
      <c r="H756" s="142"/>
    </row>
    <row r="757" spans="1:11">
      <c r="A757" s="142" t="s">
        <v>1249</v>
      </c>
      <c r="B757" s="142" t="s">
        <v>1250</v>
      </c>
      <c r="C757" s="142" t="s">
        <v>11</v>
      </c>
      <c r="D757" s="142" t="s">
        <v>1757</v>
      </c>
      <c r="E757" s="143">
        <v>200</v>
      </c>
      <c r="F757" s="143">
        <f>27000</f>
        <v>27000</v>
      </c>
      <c r="G757" s="143">
        <f>E758-F757</f>
        <v>16000</v>
      </c>
      <c r="H757" s="142"/>
    </row>
    <row r="758" spans="1:11">
      <c r="A758" s="142" t="s">
        <v>1265</v>
      </c>
      <c r="B758" s="142" t="s">
        <v>1266</v>
      </c>
      <c r="C758" s="142" t="s">
        <v>11</v>
      </c>
      <c r="D758" s="142" t="s">
        <v>1757</v>
      </c>
      <c r="E758" s="143">
        <f>31900+10300+800</f>
        <v>43000</v>
      </c>
      <c r="F758" s="143">
        <v>20000</v>
      </c>
      <c r="G758" s="143">
        <f>E759-F758</f>
        <v>16640</v>
      </c>
      <c r="H758" s="142"/>
    </row>
    <row r="759" spans="1:11">
      <c r="A759" s="142" t="s">
        <v>1278</v>
      </c>
      <c r="B759" s="142" t="s">
        <v>599</v>
      </c>
      <c r="C759" s="142" t="s">
        <v>11</v>
      </c>
      <c r="D759" s="142" t="s">
        <v>1279</v>
      </c>
      <c r="E759" s="143">
        <v>36640</v>
      </c>
      <c r="F759" s="143">
        <v>50000</v>
      </c>
      <c r="G759" s="143">
        <f>E760-F759</f>
        <v>75750</v>
      </c>
      <c r="H759" s="142"/>
      <c r="I759" s="38" t="s">
        <v>1805</v>
      </c>
      <c r="J759" s="38">
        <v>1700</v>
      </c>
    </row>
    <row r="760" spans="1:11">
      <c r="A760" s="142" t="s">
        <v>1281</v>
      </c>
      <c r="B760" s="142" t="s">
        <v>1282</v>
      </c>
      <c r="C760" s="142" t="s">
        <v>11</v>
      </c>
      <c r="D760" s="142" t="s">
        <v>1283</v>
      </c>
      <c r="E760" s="143">
        <v>125750</v>
      </c>
      <c r="F760" s="143">
        <v>50000</v>
      </c>
      <c r="G760" s="143">
        <f>E761-F760</f>
        <v>63630</v>
      </c>
      <c r="H760" s="142"/>
    </row>
    <row r="761" spans="1:11">
      <c r="A761" s="142" t="s">
        <v>1317</v>
      </c>
      <c r="B761" s="142" t="s">
        <v>1318</v>
      </c>
      <c r="C761" s="142" t="s">
        <v>1319</v>
      </c>
      <c r="D761" s="142" t="s">
        <v>1320</v>
      </c>
      <c r="E761" s="143">
        <f>97980+1700+11550+2400</f>
        <v>113630</v>
      </c>
      <c r="F761" s="143">
        <v>35000</v>
      </c>
      <c r="G761" s="143">
        <f>E762-F761</f>
        <v>20800</v>
      </c>
      <c r="H761" s="142"/>
    </row>
    <row r="762" spans="1:11">
      <c r="A762" s="142" t="s">
        <v>1321</v>
      </c>
      <c r="B762" s="142" t="s">
        <v>449</v>
      </c>
      <c r="C762" s="142" t="s">
        <v>11</v>
      </c>
      <c r="D762" s="142" t="s">
        <v>1757</v>
      </c>
      <c r="E762" s="143">
        <v>55800</v>
      </c>
      <c r="F762" s="143"/>
      <c r="G762" s="143"/>
      <c r="H762" s="142"/>
    </row>
    <row r="763" spans="1:11">
      <c r="A763" s="142" t="s">
        <v>1832</v>
      </c>
      <c r="B763" s="142" t="s">
        <v>1833</v>
      </c>
      <c r="C763" s="142" t="s">
        <v>1834</v>
      </c>
      <c r="D763" s="142" t="s">
        <v>1835</v>
      </c>
      <c r="E763" s="56">
        <v>43750</v>
      </c>
      <c r="F763" s="143">
        <v>14000</v>
      </c>
      <c r="G763" s="143">
        <f>E764-F763</f>
        <v>10300</v>
      </c>
      <c r="H763" s="142"/>
    </row>
    <row r="764" spans="1:11">
      <c r="A764" s="142" t="s">
        <v>2014</v>
      </c>
      <c r="B764" s="142" t="s">
        <v>691</v>
      </c>
      <c r="C764" s="142" t="s">
        <v>11</v>
      </c>
      <c r="D764" s="142">
        <v>1734058480</v>
      </c>
      <c r="E764" s="56">
        <v>24300</v>
      </c>
      <c r="F764" s="132"/>
      <c r="G764" s="132"/>
      <c r="H764" s="146"/>
    </row>
    <row r="765" spans="1:11" s="40" customFormat="1" ht="37.5">
      <c r="A765" s="144" t="s">
        <v>2056</v>
      </c>
      <c r="B765" s="145" t="s">
        <v>2057</v>
      </c>
      <c r="C765" s="140" t="s">
        <v>2058</v>
      </c>
      <c r="D765" s="145">
        <v>1750910025</v>
      </c>
      <c r="E765" s="139">
        <v>9450</v>
      </c>
      <c r="F765" s="112"/>
      <c r="G765" s="112"/>
      <c r="H765" s="113"/>
    </row>
    <row r="766" spans="1:11" ht="21">
      <c r="A766" s="1" t="s">
        <v>2100</v>
      </c>
      <c r="B766" s="1" t="s">
        <v>2104</v>
      </c>
      <c r="C766" s="1" t="s">
        <v>1211</v>
      </c>
      <c r="D766" s="1" t="s">
        <v>2105</v>
      </c>
      <c r="E766" s="177">
        <v>7020</v>
      </c>
      <c r="F766" s="39" t="s">
        <v>1727</v>
      </c>
      <c r="G766" s="39" t="s">
        <v>1728</v>
      </c>
      <c r="H766" s="147" t="s">
        <v>1784</v>
      </c>
    </row>
    <row r="767" spans="1:11">
      <c r="A767" s="111" t="s">
        <v>391</v>
      </c>
      <c r="B767" s="112"/>
      <c r="C767" s="112"/>
      <c r="D767" s="112"/>
      <c r="E767" s="112"/>
      <c r="F767" s="143">
        <v>5000</v>
      </c>
      <c r="G767" s="143">
        <f>E769-F767</f>
        <v>19980</v>
      </c>
      <c r="H767" s="142"/>
      <c r="K767" s="79" t="s">
        <v>1913</v>
      </c>
    </row>
    <row r="768" spans="1:11" ht="21">
      <c r="A768" s="147" t="s">
        <v>1760</v>
      </c>
      <c r="B768" s="147" t="s">
        <v>1</v>
      </c>
      <c r="C768" s="147" t="s">
        <v>3</v>
      </c>
      <c r="D768" s="147" t="s">
        <v>4</v>
      </c>
      <c r="E768" s="39" t="s">
        <v>1776</v>
      </c>
      <c r="F768" s="143"/>
      <c r="G768" s="143"/>
      <c r="H768" s="142"/>
    </row>
    <row r="769" spans="1:9">
      <c r="A769" s="142" t="s">
        <v>389</v>
      </c>
      <c r="B769" s="142" t="s">
        <v>390</v>
      </c>
      <c r="C769" s="142" t="s">
        <v>391</v>
      </c>
      <c r="D769" s="142" t="s">
        <v>392</v>
      </c>
      <c r="E769" s="143">
        <v>24980</v>
      </c>
      <c r="F769" s="143"/>
      <c r="G769" s="143"/>
      <c r="H769" s="142"/>
    </row>
    <row r="770" spans="1:9">
      <c r="A770" s="142" t="s">
        <v>465</v>
      </c>
      <c r="B770" s="142" t="s">
        <v>466</v>
      </c>
      <c r="C770" s="142" t="s">
        <v>391</v>
      </c>
      <c r="D770" s="142" t="s">
        <v>467</v>
      </c>
      <c r="E770" s="143">
        <v>5820</v>
      </c>
      <c r="F770" s="143"/>
      <c r="G770" s="143"/>
      <c r="H770" s="142"/>
    </row>
    <row r="771" spans="1:9">
      <c r="A771" s="142" t="s">
        <v>644</v>
      </c>
      <c r="B771" s="142" t="s">
        <v>645</v>
      </c>
      <c r="C771" s="142" t="s">
        <v>391</v>
      </c>
      <c r="D771" s="142" t="s">
        <v>646</v>
      </c>
      <c r="E771" s="143">
        <v>19000</v>
      </c>
      <c r="F771" s="143">
        <v>5500</v>
      </c>
      <c r="G771" s="143">
        <f>E773-F771</f>
        <v>1700</v>
      </c>
      <c r="H771" s="142"/>
    </row>
    <row r="772" spans="1:9">
      <c r="A772" s="142" t="s">
        <v>949</v>
      </c>
      <c r="B772" s="142" t="s">
        <v>950</v>
      </c>
      <c r="C772" s="142" t="s">
        <v>391</v>
      </c>
      <c r="D772" s="142" t="s">
        <v>1757</v>
      </c>
      <c r="E772" s="143">
        <v>1610</v>
      </c>
      <c r="F772" s="143"/>
      <c r="G772" s="143"/>
      <c r="H772" s="142"/>
    </row>
    <row r="773" spans="1:9">
      <c r="A773" s="142" t="s">
        <v>1083</v>
      </c>
      <c r="B773" s="142" t="s">
        <v>1084</v>
      </c>
      <c r="C773" s="142" t="s">
        <v>391</v>
      </c>
      <c r="D773" s="142" t="s">
        <v>1085</v>
      </c>
      <c r="E773" s="143">
        <v>7200</v>
      </c>
      <c r="F773" s="143">
        <v>170000</v>
      </c>
      <c r="G773" s="143">
        <f>E775-F773</f>
        <v>786000</v>
      </c>
      <c r="H773" s="142"/>
    </row>
    <row r="774" spans="1:9">
      <c r="A774" s="142" t="s">
        <v>1139</v>
      </c>
      <c r="B774" s="142" t="s">
        <v>1140</v>
      </c>
      <c r="C774" s="142" t="s">
        <v>391</v>
      </c>
      <c r="D774" s="142" t="s">
        <v>1141</v>
      </c>
      <c r="E774" s="143">
        <v>4720</v>
      </c>
      <c r="F774" s="143"/>
      <c r="G774" s="143"/>
      <c r="H774" s="142"/>
    </row>
    <row r="775" spans="1:9">
      <c r="A775" s="142" t="s">
        <v>1464</v>
      </c>
      <c r="B775" s="142" t="s">
        <v>1465</v>
      </c>
      <c r="C775" s="142" t="s">
        <v>391</v>
      </c>
      <c r="D775" s="142" t="s">
        <v>1466</v>
      </c>
      <c r="E775" s="143">
        <v>956000</v>
      </c>
      <c r="F775" s="143">
        <v>70000</v>
      </c>
      <c r="G775" s="143">
        <f>E777-F775</f>
        <v>116950</v>
      </c>
      <c r="H775" s="142"/>
    </row>
    <row r="776" spans="1:9">
      <c r="A776" s="142" t="s">
        <v>1498</v>
      </c>
      <c r="B776" s="142" t="s">
        <v>1499</v>
      </c>
      <c r="C776" s="142" t="s">
        <v>391</v>
      </c>
      <c r="D776" s="142" t="s">
        <v>1757</v>
      </c>
      <c r="E776" s="143">
        <v>232751</v>
      </c>
      <c r="F776" s="143"/>
      <c r="G776" s="143"/>
      <c r="H776" s="142"/>
    </row>
    <row r="777" spans="1:9">
      <c r="A777" s="142" t="s">
        <v>1584</v>
      </c>
      <c r="B777" s="142" t="s">
        <v>1585</v>
      </c>
      <c r="C777" s="142" t="s">
        <v>391</v>
      </c>
      <c r="D777" s="142" t="s">
        <v>1757</v>
      </c>
      <c r="E777" s="143">
        <v>186950</v>
      </c>
      <c r="F777" s="132"/>
      <c r="G777" s="132"/>
      <c r="H777" s="146"/>
    </row>
    <row r="778" spans="1:9" s="40" customFormat="1" ht="21">
      <c r="A778" s="142" t="s">
        <v>2039</v>
      </c>
      <c r="B778" s="142" t="s">
        <v>2038</v>
      </c>
      <c r="C778" s="142" t="s">
        <v>391</v>
      </c>
      <c r="D778" s="142">
        <v>1738754862</v>
      </c>
      <c r="E778" s="143">
        <v>1630</v>
      </c>
      <c r="F778" s="112"/>
      <c r="G778" s="112"/>
      <c r="H778" s="113"/>
    </row>
    <row r="779" spans="1:9" ht="21">
      <c r="A779" s="144" t="s">
        <v>2059</v>
      </c>
      <c r="B779" s="145" t="s">
        <v>2060</v>
      </c>
      <c r="C779" s="145" t="s">
        <v>391</v>
      </c>
      <c r="D779" s="145">
        <v>1724780109</v>
      </c>
      <c r="E779" s="132">
        <v>7100</v>
      </c>
      <c r="F779" s="39" t="s">
        <v>1727</v>
      </c>
      <c r="G779" s="39" t="s">
        <v>1728</v>
      </c>
      <c r="H779" s="147" t="s">
        <v>1784</v>
      </c>
    </row>
    <row r="780" spans="1:9">
      <c r="A780" s="111" t="s">
        <v>1783</v>
      </c>
      <c r="B780" s="112"/>
      <c r="C780" s="112"/>
      <c r="D780" s="112"/>
      <c r="E780" s="112"/>
      <c r="F780" s="143"/>
      <c r="G780" s="143"/>
      <c r="H780" s="142"/>
    </row>
    <row r="781" spans="1:9" ht="21">
      <c r="A781" s="147" t="s">
        <v>1760</v>
      </c>
      <c r="B781" s="147" t="s">
        <v>1</v>
      </c>
      <c r="C781" s="147" t="s">
        <v>3</v>
      </c>
      <c r="D781" s="147" t="s">
        <v>4</v>
      </c>
      <c r="E781" s="39" t="s">
        <v>1776</v>
      </c>
      <c r="F781" s="143"/>
      <c r="G781" s="143"/>
      <c r="H781" s="142"/>
      <c r="I781" s="84"/>
    </row>
    <row r="782" spans="1:9">
      <c r="A782" s="142" t="s">
        <v>88</v>
      </c>
      <c r="B782" s="142" t="s">
        <v>89</v>
      </c>
      <c r="C782" s="142" t="s">
        <v>90</v>
      </c>
      <c r="D782" s="142" t="s">
        <v>1757</v>
      </c>
      <c r="E782" s="143">
        <v>3000</v>
      </c>
      <c r="F782" s="143"/>
      <c r="G782" s="143"/>
      <c r="H782" s="142"/>
    </row>
    <row r="783" spans="1:9">
      <c r="A783" s="142" t="s">
        <v>104</v>
      </c>
      <c r="B783" s="142" t="s">
        <v>105</v>
      </c>
      <c r="C783" s="142"/>
      <c r="D783" s="142" t="s">
        <v>1757</v>
      </c>
      <c r="E783" s="143">
        <v>23000</v>
      </c>
      <c r="F783" s="143">
        <v>15000</v>
      </c>
      <c r="G783" s="143">
        <f>E785-F783</f>
        <v>39000</v>
      </c>
      <c r="H783" s="142"/>
    </row>
    <row r="784" spans="1:9">
      <c r="A784" s="142" t="s">
        <v>106</v>
      </c>
      <c r="B784" s="142" t="s">
        <v>107</v>
      </c>
      <c r="C784" s="142"/>
      <c r="D784" s="142" t="s">
        <v>1757</v>
      </c>
      <c r="E784" s="143">
        <v>13000</v>
      </c>
      <c r="F784" s="143"/>
      <c r="G784" s="143"/>
      <c r="H784" s="142"/>
    </row>
    <row r="785" spans="1:9">
      <c r="A785" s="142" t="s">
        <v>154</v>
      </c>
      <c r="B785" s="142" t="s">
        <v>155</v>
      </c>
      <c r="C785" s="142" t="s">
        <v>156</v>
      </c>
      <c r="D785" s="142" t="s">
        <v>157</v>
      </c>
      <c r="E785" s="143">
        <v>54000</v>
      </c>
      <c r="F785" s="143">
        <v>8000</v>
      </c>
      <c r="G785" s="143">
        <v>0</v>
      </c>
      <c r="H785" s="142"/>
    </row>
    <row r="786" spans="1:9">
      <c r="A786" s="142" t="s">
        <v>185</v>
      </c>
      <c r="B786" s="142" t="s">
        <v>186</v>
      </c>
      <c r="C786" s="142" t="s">
        <v>187</v>
      </c>
      <c r="D786" s="142" t="s">
        <v>1757</v>
      </c>
      <c r="E786" s="143">
        <v>9000</v>
      </c>
      <c r="F786" s="165">
        <v>5000</v>
      </c>
      <c r="G786" s="143">
        <v>0</v>
      </c>
      <c r="H786" s="142"/>
    </row>
    <row r="787" spans="1:9">
      <c r="A787" s="142" t="s">
        <v>198</v>
      </c>
      <c r="B787" s="142" t="s">
        <v>199</v>
      </c>
      <c r="C787" s="142" t="s">
        <v>200</v>
      </c>
      <c r="D787" s="142" t="s">
        <v>201</v>
      </c>
      <c r="E787" s="143">
        <v>8000</v>
      </c>
      <c r="F787" s="143"/>
      <c r="G787" s="143"/>
      <c r="H787" s="142"/>
    </row>
    <row r="788" spans="1:9">
      <c r="A788" s="142" t="s">
        <v>330</v>
      </c>
      <c r="B788" s="142" t="s">
        <v>331</v>
      </c>
      <c r="C788" s="142" t="s">
        <v>332</v>
      </c>
      <c r="D788" s="142" t="s">
        <v>333</v>
      </c>
      <c r="E788" s="143">
        <v>5000</v>
      </c>
      <c r="F788" s="143">
        <v>5000</v>
      </c>
      <c r="G788" s="143">
        <f>E790-F788</f>
        <v>5500</v>
      </c>
      <c r="H788" s="142"/>
    </row>
    <row r="789" spans="1:9">
      <c r="A789" s="142" t="s">
        <v>353</v>
      </c>
      <c r="B789" s="142" t="s">
        <v>354</v>
      </c>
      <c r="C789" s="142" t="s">
        <v>355</v>
      </c>
      <c r="D789" s="142" t="s">
        <v>1757</v>
      </c>
      <c r="E789" s="143">
        <v>51680</v>
      </c>
      <c r="F789" s="143"/>
      <c r="G789" s="143"/>
      <c r="H789" s="142"/>
    </row>
    <row r="790" spans="1:9">
      <c r="A790" s="142" t="s">
        <v>374</v>
      </c>
      <c r="B790" s="142" t="s">
        <v>375</v>
      </c>
      <c r="C790" s="142" t="s">
        <v>332</v>
      </c>
      <c r="D790" s="142" t="s">
        <v>376</v>
      </c>
      <c r="E790" s="143">
        <v>10500</v>
      </c>
      <c r="F790" s="100">
        <v>113000</v>
      </c>
      <c r="G790" s="143">
        <f>E792-F790</f>
        <v>37600</v>
      </c>
      <c r="H790" s="142"/>
    </row>
    <row r="791" spans="1:9">
      <c r="A791" s="142" t="s">
        <v>393</v>
      </c>
      <c r="B791" s="142" t="s">
        <v>394</v>
      </c>
      <c r="C791" s="142"/>
      <c r="D791" s="142" t="s">
        <v>395</v>
      </c>
      <c r="E791" s="143">
        <v>77300</v>
      </c>
      <c r="F791" s="143"/>
      <c r="G791" s="143"/>
      <c r="H791" s="142"/>
    </row>
    <row r="792" spans="1:9">
      <c r="A792" s="142" t="s">
        <v>398</v>
      </c>
      <c r="B792" s="142" t="s">
        <v>399</v>
      </c>
      <c r="C792" s="142"/>
      <c r="D792" s="142" t="s">
        <v>1757</v>
      </c>
      <c r="E792" s="143">
        <v>150600</v>
      </c>
      <c r="F792" s="143"/>
      <c r="G792" s="143"/>
      <c r="H792" s="142"/>
    </row>
    <row r="793" spans="1:9">
      <c r="A793" s="142" t="s">
        <v>431</v>
      </c>
      <c r="B793" s="142" t="s">
        <v>432</v>
      </c>
      <c r="C793" s="142" t="s">
        <v>433</v>
      </c>
      <c r="D793" s="142" t="s">
        <v>434</v>
      </c>
      <c r="E793" s="143">
        <v>4000</v>
      </c>
      <c r="F793" s="143">
        <f>13000+7000</f>
        <v>20000</v>
      </c>
      <c r="G793" s="143">
        <f>E795-F793</f>
        <v>0</v>
      </c>
      <c r="H793" s="142"/>
    </row>
    <row r="794" spans="1:9">
      <c r="A794" s="142" t="s">
        <v>440</v>
      </c>
      <c r="B794" s="142" t="s">
        <v>441</v>
      </c>
      <c r="C794" s="142" t="s">
        <v>90</v>
      </c>
      <c r="D794" s="142" t="s">
        <v>1757</v>
      </c>
      <c r="E794" s="143">
        <v>50130</v>
      </c>
      <c r="F794" s="143">
        <v>8000</v>
      </c>
      <c r="G794" s="143">
        <f>E796-F794</f>
        <v>13840</v>
      </c>
      <c r="H794" s="142"/>
      <c r="I794" s="162"/>
    </row>
    <row r="795" spans="1:9">
      <c r="A795" s="142" t="s">
        <v>560</v>
      </c>
      <c r="B795" s="142" t="s">
        <v>561</v>
      </c>
      <c r="C795" s="142" t="s">
        <v>562</v>
      </c>
      <c r="D795" s="142" t="s">
        <v>563</v>
      </c>
      <c r="E795" s="143">
        <v>20000</v>
      </c>
      <c r="F795" s="143"/>
      <c r="G795" s="143"/>
      <c r="H795" s="142"/>
      <c r="I795" s="162"/>
    </row>
    <row r="796" spans="1:9">
      <c r="A796" s="142" t="s">
        <v>564</v>
      </c>
      <c r="B796" s="142" t="s">
        <v>565</v>
      </c>
      <c r="C796" s="142" t="s">
        <v>562</v>
      </c>
      <c r="D796" s="142" t="s">
        <v>566</v>
      </c>
      <c r="E796" s="143">
        <v>21840</v>
      </c>
      <c r="F796" s="143">
        <v>19000</v>
      </c>
      <c r="G796" s="143">
        <f>E798-F796</f>
        <v>21000</v>
      </c>
      <c r="H796" s="142"/>
      <c r="I796" s="162"/>
    </row>
    <row r="797" spans="1:9">
      <c r="A797" s="142" t="s">
        <v>612</v>
      </c>
      <c r="B797" s="142" t="s">
        <v>613</v>
      </c>
      <c r="C797" s="142" t="s">
        <v>614</v>
      </c>
      <c r="D797" s="142" t="s">
        <v>1757</v>
      </c>
      <c r="E797" s="143">
        <v>24000</v>
      </c>
      <c r="F797" s="143"/>
      <c r="G797" s="143"/>
      <c r="H797" s="142"/>
      <c r="I797" s="162"/>
    </row>
    <row r="798" spans="1:9">
      <c r="A798" s="142" t="s">
        <v>647</v>
      </c>
      <c r="B798" s="142" t="s">
        <v>648</v>
      </c>
      <c r="C798" s="142" t="s">
        <v>649</v>
      </c>
      <c r="D798" s="142" t="s">
        <v>650</v>
      </c>
      <c r="E798" s="143">
        <v>40000</v>
      </c>
      <c r="F798" s="143"/>
      <c r="G798" s="143"/>
      <c r="H798" s="142"/>
      <c r="I798" s="162"/>
    </row>
    <row r="799" spans="1:9">
      <c r="A799" s="142" t="s">
        <v>683</v>
      </c>
      <c r="B799" s="142" t="s">
        <v>684</v>
      </c>
      <c r="C799" s="142" t="s">
        <v>685</v>
      </c>
      <c r="D799" s="142" t="s">
        <v>686</v>
      </c>
      <c r="E799" s="143">
        <v>10500</v>
      </c>
      <c r="F799" s="143"/>
      <c r="G799" s="143"/>
      <c r="H799" s="142"/>
      <c r="I799" s="162"/>
    </row>
    <row r="800" spans="1:9">
      <c r="A800" s="142" t="s">
        <v>712</v>
      </c>
      <c r="B800" s="142" t="s">
        <v>713</v>
      </c>
      <c r="C800" s="142" t="s">
        <v>714</v>
      </c>
      <c r="D800" s="142" t="s">
        <v>1757</v>
      </c>
      <c r="E800" s="143">
        <v>650</v>
      </c>
      <c r="F800" s="143"/>
      <c r="G800" s="143"/>
      <c r="H800" s="142"/>
      <c r="I800" s="162"/>
    </row>
    <row r="801" spans="1:9">
      <c r="A801" s="142" t="s">
        <v>736</v>
      </c>
      <c r="B801" s="142" t="s">
        <v>737</v>
      </c>
      <c r="C801" s="142" t="s">
        <v>738</v>
      </c>
      <c r="D801" s="142" t="s">
        <v>1757</v>
      </c>
      <c r="E801" s="143">
        <v>4500</v>
      </c>
      <c r="F801" s="143"/>
      <c r="G801" s="143"/>
      <c r="H801" s="142"/>
      <c r="I801" s="81"/>
    </row>
    <row r="802" spans="1:9">
      <c r="A802" s="142" t="s">
        <v>766</v>
      </c>
      <c r="B802" s="142" t="s">
        <v>455</v>
      </c>
      <c r="C802" s="142" t="s">
        <v>767</v>
      </c>
      <c r="D802" s="142" t="s">
        <v>1757</v>
      </c>
      <c r="E802" s="143">
        <v>3525</v>
      </c>
      <c r="F802" s="143"/>
      <c r="G802" s="143"/>
      <c r="H802" s="142"/>
      <c r="I802" s="81"/>
    </row>
    <row r="803" spans="1:9">
      <c r="A803" s="142" t="s">
        <v>781</v>
      </c>
      <c r="B803" s="142" t="s">
        <v>782</v>
      </c>
      <c r="C803" s="142" t="s">
        <v>156</v>
      </c>
      <c r="D803" s="142" t="s">
        <v>1757</v>
      </c>
      <c r="E803" s="143">
        <v>250</v>
      </c>
      <c r="F803" s="143"/>
      <c r="G803" s="143"/>
      <c r="H803" s="142"/>
      <c r="I803" s="81"/>
    </row>
    <row r="804" spans="1:9">
      <c r="A804" s="142" t="s">
        <v>783</v>
      </c>
      <c r="B804" s="142" t="s">
        <v>432</v>
      </c>
      <c r="C804" s="142" t="s">
        <v>156</v>
      </c>
      <c r="D804" s="142" t="s">
        <v>784</v>
      </c>
      <c r="E804" s="143">
        <v>5675</v>
      </c>
      <c r="F804" s="143"/>
      <c r="G804" s="143"/>
      <c r="H804" s="142"/>
    </row>
    <row r="805" spans="1:9">
      <c r="A805" s="142" t="s">
        <v>788</v>
      </c>
      <c r="B805" s="142" t="s">
        <v>789</v>
      </c>
      <c r="C805" s="142" t="s">
        <v>156</v>
      </c>
      <c r="D805" s="142" t="s">
        <v>790</v>
      </c>
      <c r="E805" s="143">
        <v>23070</v>
      </c>
      <c r="F805" s="143"/>
      <c r="G805" s="143"/>
      <c r="H805" s="142"/>
    </row>
    <row r="806" spans="1:9">
      <c r="A806" s="142" t="s">
        <v>803</v>
      </c>
      <c r="B806" s="142" t="s">
        <v>804</v>
      </c>
      <c r="C806" s="142" t="s">
        <v>562</v>
      </c>
      <c r="D806" s="142" t="s">
        <v>805</v>
      </c>
      <c r="E806" s="143">
        <v>2200</v>
      </c>
      <c r="F806" s="143"/>
      <c r="G806" s="143"/>
      <c r="H806" s="142"/>
    </row>
    <row r="807" spans="1:9">
      <c r="A807" s="142" t="s">
        <v>821</v>
      </c>
      <c r="B807" s="142" t="s">
        <v>631</v>
      </c>
      <c r="C807" s="142" t="s">
        <v>822</v>
      </c>
      <c r="D807" s="142" t="s">
        <v>1757</v>
      </c>
      <c r="E807" s="143">
        <v>42700</v>
      </c>
      <c r="F807" s="143"/>
      <c r="G807" s="143"/>
      <c r="H807" s="142"/>
    </row>
    <row r="808" spans="1:9">
      <c r="A808" s="142" t="s">
        <v>938</v>
      </c>
      <c r="B808" s="142" t="s">
        <v>939</v>
      </c>
      <c r="C808" s="142" t="s">
        <v>940</v>
      </c>
      <c r="D808" s="142" t="s">
        <v>941</v>
      </c>
      <c r="E808" s="143">
        <v>23090</v>
      </c>
      <c r="F808" s="143">
        <v>18000</v>
      </c>
      <c r="G808" s="143">
        <f>E810-F808</f>
        <v>6475</v>
      </c>
      <c r="H808" s="142"/>
    </row>
    <row r="809" spans="1:9">
      <c r="A809" s="142" t="s">
        <v>1095</v>
      </c>
      <c r="B809" s="142" t="s">
        <v>844</v>
      </c>
      <c r="C809" s="142" t="s">
        <v>1096</v>
      </c>
      <c r="D809" s="142" t="s">
        <v>1757</v>
      </c>
      <c r="E809" s="143">
        <v>410</v>
      </c>
      <c r="F809" s="143"/>
      <c r="G809" s="143"/>
      <c r="H809" s="142"/>
    </row>
    <row r="810" spans="1:9">
      <c r="A810" s="142" t="s">
        <v>1589</v>
      </c>
      <c r="B810" s="142" t="s">
        <v>1590</v>
      </c>
      <c r="C810" s="142" t="s">
        <v>1591</v>
      </c>
      <c r="D810" s="142" t="s">
        <v>1757</v>
      </c>
      <c r="E810" s="143">
        <v>24475</v>
      </c>
      <c r="F810" s="143"/>
      <c r="G810" s="143"/>
      <c r="H810" s="142"/>
    </row>
    <row r="811" spans="1:9">
      <c r="A811" s="142" t="s">
        <v>475</v>
      </c>
      <c r="B811" s="142" t="s">
        <v>476</v>
      </c>
      <c r="C811" s="142" t="s">
        <v>477</v>
      </c>
      <c r="D811" s="142" t="s">
        <v>1757</v>
      </c>
      <c r="E811" s="143">
        <v>1900</v>
      </c>
      <c r="F811" s="143"/>
      <c r="G811" s="143"/>
      <c r="H811" s="142"/>
    </row>
    <row r="812" spans="1:9">
      <c r="A812" s="142" t="s">
        <v>1148</v>
      </c>
      <c r="B812" s="142" t="s">
        <v>1149</v>
      </c>
      <c r="C812" s="142" t="s">
        <v>1150</v>
      </c>
      <c r="D812" s="142" t="s">
        <v>1151</v>
      </c>
      <c r="E812" s="143">
        <v>12000</v>
      </c>
      <c r="F812" s="143"/>
      <c r="G812" s="143"/>
      <c r="H812" s="142"/>
    </row>
    <row r="813" spans="1:9">
      <c r="A813" s="142" t="s">
        <v>1476</v>
      </c>
      <c r="B813" s="142" t="s">
        <v>1477</v>
      </c>
      <c r="C813" s="142" t="s">
        <v>1478</v>
      </c>
      <c r="D813" s="142" t="s">
        <v>1757</v>
      </c>
      <c r="E813" s="143">
        <v>11943</v>
      </c>
      <c r="F813" s="143">
        <v>4000</v>
      </c>
      <c r="G813" s="143">
        <v>490</v>
      </c>
      <c r="H813" s="142"/>
    </row>
    <row r="814" spans="1:9">
      <c r="A814" s="142" t="s">
        <v>921</v>
      </c>
      <c r="B814" s="142" t="s">
        <v>922</v>
      </c>
      <c r="C814" s="142" t="s">
        <v>923</v>
      </c>
      <c r="D814" s="142" t="s">
        <v>924</v>
      </c>
      <c r="E814" s="143">
        <v>8000</v>
      </c>
      <c r="F814" s="143"/>
      <c r="G814" s="143"/>
      <c r="H814" s="142"/>
    </row>
    <row r="815" spans="1:9">
      <c r="A815" s="142" t="s">
        <v>1074</v>
      </c>
      <c r="B815" s="142" t="s">
        <v>1075</v>
      </c>
      <c r="C815" s="142" t="s">
        <v>1076</v>
      </c>
      <c r="D815" s="142" t="s">
        <v>1077</v>
      </c>
      <c r="E815" s="143">
        <v>4490</v>
      </c>
      <c r="F815" s="143"/>
      <c r="G815" s="143"/>
      <c r="H815" s="142"/>
    </row>
    <row r="816" spans="1:9">
      <c r="A816" s="142" t="s">
        <v>264</v>
      </c>
      <c r="B816" s="142" t="s">
        <v>265</v>
      </c>
      <c r="C816" s="142" t="s">
        <v>266</v>
      </c>
      <c r="D816" s="142" t="s">
        <v>267</v>
      </c>
      <c r="E816" s="143">
        <v>24500</v>
      </c>
      <c r="F816" s="143">
        <v>66450</v>
      </c>
      <c r="G816" s="143">
        <f>E818-F816</f>
        <v>835516</v>
      </c>
      <c r="H816" s="142"/>
    </row>
    <row r="817" spans="1:8">
      <c r="A817" s="142" t="s">
        <v>617</v>
      </c>
      <c r="B817" s="142" t="s">
        <v>618</v>
      </c>
      <c r="C817" s="142" t="s">
        <v>266</v>
      </c>
      <c r="D817" s="142" t="s">
        <v>619</v>
      </c>
      <c r="E817" s="143">
        <v>100000</v>
      </c>
      <c r="F817" s="143"/>
      <c r="G817" s="143"/>
      <c r="H817" s="142"/>
    </row>
    <row r="818" spans="1:8">
      <c r="A818" s="142" t="s">
        <v>1570</v>
      </c>
      <c r="B818" s="142" t="s">
        <v>1571</v>
      </c>
      <c r="C818" s="142" t="s">
        <v>1572</v>
      </c>
      <c r="D818" s="142" t="s">
        <v>1757</v>
      </c>
      <c r="E818" s="143">
        <v>901966</v>
      </c>
      <c r="F818" s="143"/>
      <c r="G818" s="143"/>
      <c r="H818" s="142"/>
    </row>
    <row r="819" spans="1:8">
      <c r="A819" s="142" t="s">
        <v>214</v>
      </c>
      <c r="B819" s="142" t="s">
        <v>215</v>
      </c>
      <c r="C819" s="142" t="s">
        <v>216</v>
      </c>
      <c r="D819" s="142" t="s">
        <v>1757</v>
      </c>
      <c r="E819" s="143">
        <v>500</v>
      </c>
      <c r="F819" s="143">
        <v>60000</v>
      </c>
      <c r="G819" s="143">
        <f>E821-F819</f>
        <v>54000</v>
      </c>
      <c r="H819" s="142"/>
    </row>
    <row r="820" spans="1:8">
      <c r="A820" s="142" t="s">
        <v>558</v>
      </c>
      <c r="B820" s="142" t="s">
        <v>559</v>
      </c>
      <c r="C820" s="142" t="s">
        <v>216</v>
      </c>
      <c r="D820" s="142" t="s">
        <v>1757</v>
      </c>
      <c r="E820" s="143">
        <v>900</v>
      </c>
      <c r="F820" s="143"/>
      <c r="G820" s="143"/>
      <c r="H820" s="142"/>
    </row>
    <row r="821" spans="1:8">
      <c r="A821" s="142" t="s">
        <v>1581</v>
      </c>
      <c r="B821" s="142" t="s">
        <v>1582</v>
      </c>
      <c r="C821" s="142" t="s">
        <v>1583</v>
      </c>
      <c r="D821" s="142" t="s">
        <v>1757</v>
      </c>
      <c r="E821" s="143">
        <v>114000</v>
      </c>
      <c r="F821" s="143">
        <v>54000</v>
      </c>
      <c r="G821" s="143">
        <f>E823-F821</f>
        <v>240</v>
      </c>
      <c r="H821" s="142"/>
    </row>
    <row r="822" spans="1:8">
      <c r="A822" s="142" t="s">
        <v>1483</v>
      </c>
      <c r="B822" s="142" t="s">
        <v>1484</v>
      </c>
      <c r="C822" s="142" t="s">
        <v>1485</v>
      </c>
      <c r="D822" s="142" t="s">
        <v>1757</v>
      </c>
      <c r="E822" s="143">
        <v>955</v>
      </c>
      <c r="F822" s="143">
        <v>65000</v>
      </c>
      <c r="G822" s="143">
        <f>E824-F822</f>
        <v>43005</v>
      </c>
      <c r="H822" s="142"/>
    </row>
    <row r="823" spans="1:8">
      <c r="A823" s="142" t="s">
        <v>1576</v>
      </c>
      <c r="B823" s="142" t="s">
        <v>1577</v>
      </c>
      <c r="C823" s="142" t="s">
        <v>1578</v>
      </c>
      <c r="D823" s="142" t="s">
        <v>1757</v>
      </c>
      <c r="E823" s="143">
        <v>54240</v>
      </c>
      <c r="F823" s="143">
        <v>33000</v>
      </c>
      <c r="G823" s="143">
        <f>E825-F823</f>
        <v>304</v>
      </c>
      <c r="H823" s="142"/>
    </row>
    <row r="824" spans="1:8">
      <c r="A824" s="142" t="s">
        <v>1598</v>
      </c>
      <c r="B824" s="142" t="s">
        <v>1599</v>
      </c>
      <c r="C824" s="142" t="s">
        <v>714</v>
      </c>
      <c r="D824" s="142" t="s">
        <v>1600</v>
      </c>
      <c r="E824" s="143">
        <v>108005</v>
      </c>
      <c r="F824" s="143">
        <v>10000</v>
      </c>
      <c r="G824" s="143">
        <f>E826-F824</f>
        <v>14000</v>
      </c>
      <c r="H824" s="142"/>
    </row>
    <row r="825" spans="1:8">
      <c r="A825" s="142" t="s">
        <v>1652</v>
      </c>
      <c r="B825" s="142" t="s">
        <v>1653</v>
      </c>
      <c r="C825" s="142" t="s">
        <v>714</v>
      </c>
      <c r="D825" s="142" t="s">
        <v>1654</v>
      </c>
      <c r="E825" s="143">
        <v>33304</v>
      </c>
      <c r="F825" s="143"/>
      <c r="G825" s="143">
        <f>E827-F825</f>
        <v>13970</v>
      </c>
      <c r="H825" s="142"/>
    </row>
    <row r="826" spans="1:8">
      <c r="A826" s="142" t="s">
        <v>1335</v>
      </c>
      <c r="B826" s="142" t="s">
        <v>1315</v>
      </c>
      <c r="C826" s="142" t="s">
        <v>1336</v>
      </c>
      <c r="D826" s="142" t="s">
        <v>1337</v>
      </c>
      <c r="E826" s="143">
        <v>24000</v>
      </c>
      <c r="F826" s="143"/>
      <c r="G826" s="143"/>
      <c r="H826" s="142"/>
    </row>
    <row r="827" spans="1:8">
      <c r="A827" s="142" t="s">
        <v>1343</v>
      </c>
      <c r="B827" s="142" t="s">
        <v>1344</v>
      </c>
      <c r="C827" s="142" t="s">
        <v>1336</v>
      </c>
      <c r="D827" s="142" t="s">
        <v>1345</v>
      </c>
      <c r="E827" s="143">
        <v>13970</v>
      </c>
      <c r="F827" s="143">
        <f>15000+3000</f>
        <v>18000</v>
      </c>
      <c r="G827" s="143">
        <f>E829-F827</f>
        <v>6475</v>
      </c>
      <c r="H827" s="142"/>
    </row>
    <row r="828" spans="1:8">
      <c r="A828" s="142" t="s">
        <v>1820</v>
      </c>
      <c r="B828" s="142" t="s">
        <v>1821</v>
      </c>
      <c r="C828" s="142" t="s">
        <v>1591</v>
      </c>
      <c r="D828" s="142" t="s">
        <v>1822</v>
      </c>
      <c r="E828" s="56">
        <v>20400</v>
      </c>
      <c r="F828" s="143"/>
      <c r="G828" s="143"/>
      <c r="H828" s="142"/>
    </row>
    <row r="829" spans="1:8">
      <c r="A829" s="78" t="s">
        <v>1589</v>
      </c>
      <c r="B829" s="142" t="s">
        <v>1986</v>
      </c>
      <c r="C829" s="142" t="s">
        <v>1591</v>
      </c>
      <c r="D829" s="142"/>
      <c r="E829" s="142">
        <v>24475</v>
      </c>
      <c r="F829" s="143"/>
      <c r="G829" s="143"/>
      <c r="H829" s="142"/>
    </row>
    <row r="830" spans="1:8">
      <c r="A830" s="78" t="s">
        <v>1991</v>
      </c>
      <c r="B830" s="142" t="s">
        <v>1986</v>
      </c>
      <c r="C830" s="142" t="s">
        <v>1992</v>
      </c>
      <c r="D830" s="142"/>
      <c r="E830" s="143">
        <v>30750</v>
      </c>
      <c r="F830" s="143"/>
      <c r="G830" s="143"/>
      <c r="H830" s="142"/>
    </row>
    <row r="831" spans="1:8">
      <c r="A831" s="142" t="s">
        <v>2021</v>
      </c>
      <c r="B831" s="142" t="s">
        <v>2022</v>
      </c>
      <c r="C831" s="142" t="s">
        <v>2023</v>
      </c>
      <c r="D831" s="105">
        <v>1719541146</v>
      </c>
      <c r="E831" s="143">
        <v>7100</v>
      </c>
    </row>
    <row r="832" spans="1:8">
      <c r="A832" s="142" t="s">
        <v>2036</v>
      </c>
      <c r="B832" s="108" t="s">
        <v>2034</v>
      </c>
      <c r="C832" s="109" t="s">
        <v>2035</v>
      </c>
      <c r="D832" s="142">
        <v>1723994646</v>
      </c>
      <c r="E832" s="143">
        <v>5250</v>
      </c>
    </row>
    <row r="834" spans="1:5">
      <c r="A834" s="68" t="s">
        <v>2103</v>
      </c>
      <c r="B834" s="68" t="s">
        <v>2110</v>
      </c>
      <c r="C834" s="68" t="s">
        <v>446</v>
      </c>
      <c r="D834" s="68" t="s">
        <v>2111</v>
      </c>
      <c r="E834" s="176">
        <v>6500</v>
      </c>
    </row>
    <row r="835" spans="1:5">
      <c r="A835" s="68" t="s">
        <v>2099</v>
      </c>
      <c r="B835" s="68" t="s">
        <v>2112</v>
      </c>
      <c r="C835" s="68" t="s">
        <v>190</v>
      </c>
      <c r="D835" s="68" t="s">
        <v>2113</v>
      </c>
      <c r="E835" s="176">
        <v>5830</v>
      </c>
    </row>
    <row r="836" spans="1:5">
      <c r="A836" s="68" t="s">
        <v>2061</v>
      </c>
      <c r="B836" s="68" t="s">
        <v>2114</v>
      </c>
      <c r="C836" s="68" t="s">
        <v>18</v>
      </c>
      <c r="D836" s="68" t="s">
        <v>2113</v>
      </c>
      <c r="E836" s="176">
        <v>5150</v>
      </c>
    </row>
    <row r="837" spans="1:5">
      <c r="A837" s="68" t="s">
        <v>2062</v>
      </c>
      <c r="B837" s="68" t="s">
        <v>137</v>
      </c>
      <c r="C837" s="68" t="s">
        <v>2115</v>
      </c>
      <c r="D837" s="68" t="s">
        <v>2116</v>
      </c>
      <c r="E837" s="176">
        <v>1750</v>
      </c>
    </row>
    <row r="838" spans="1:5">
      <c r="A838" s="68" t="s">
        <v>2063</v>
      </c>
      <c r="B838" s="68" t="s">
        <v>2117</v>
      </c>
      <c r="C838" s="68" t="s">
        <v>992</v>
      </c>
      <c r="D838" s="68" t="s">
        <v>2118</v>
      </c>
      <c r="E838" s="176">
        <v>33500</v>
      </c>
    </row>
    <row r="839" spans="1:5">
      <c r="A839" s="68" t="s">
        <v>2064</v>
      </c>
      <c r="B839" s="68" t="s">
        <v>2119</v>
      </c>
      <c r="C839" s="68" t="s">
        <v>2120</v>
      </c>
      <c r="D839" s="68" t="s">
        <v>2113</v>
      </c>
      <c r="E839" s="176">
        <v>12000</v>
      </c>
    </row>
    <row r="840" spans="1:5">
      <c r="A840" s="68" t="s">
        <v>2065</v>
      </c>
      <c r="B840" s="68" t="s">
        <v>691</v>
      </c>
      <c r="C840" s="68" t="s">
        <v>499</v>
      </c>
      <c r="D840" s="68" t="s">
        <v>2121</v>
      </c>
      <c r="E840" s="176">
        <v>2518</v>
      </c>
    </row>
    <row r="841" spans="1:5">
      <c r="A841" s="68" t="s">
        <v>2066</v>
      </c>
      <c r="B841" s="68" t="s">
        <v>2122</v>
      </c>
      <c r="C841" s="68" t="s">
        <v>382</v>
      </c>
      <c r="D841" s="68" t="s">
        <v>2123</v>
      </c>
      <c r="E841" s="176">
        <v>6500</v>
      </c>
    </row>
    <row r="842" spans="1:5">
      <c r="A842" s="68" t="s">
        <v>2067</v>
      </c>
      <c r="B842" s="68" t="s">
        <v>2124</v>
      </c>
      <c r="C842" s="68" t="s">
        <v>698</v>
      </c>
      <c r="D842" s="68" t="s">
        <v>2113</v>
      </c>
      <c r="E842" s="176">
        <v>7400</v>
      </c>
    </row>
    <row r="843" spans="1:5">
      <c r="A843" s="68" t="s">
        <v>2068</v>
      </c>
      <c r="B843" s="68" t="s">
        <v>449</v>
      </c>
      <c r="C843" s="68" t="s">
        <v>424</v>
      </c>
      <c r="D843" s="68" t="s">
        <v>2125</v>
      </c>
      <c r="E843" s="176">
        <v>3000</v>
      </c>
    </row>
    <row r="844" spans="1:5">
      <c r="A844" s="68" t="s">
        <v>2069</v>
      </c>
      <c r="B844" s="68" t="s">
        <v>288</v>
      </c>
      <c r="C844" s="68" t="s">
        <v>2126</v>
      </c>
      <c r="D844" s="68" t="s">
        <v>2127</v>
      </c>
      <c r="E844" s="68">
        <v>0</v>
      </c>
    </row>
    <row r="845" spans="1:5">
      <c r="A845" s="68" t="s">
        <v>2070</v>
      </c>
      <c r="B845" s="68" t="s">
        <v>2128</v>
      </c>
      <c r="C845" s="68" t="s">
        <v>678</v>
      </c>
      <c r="D845" s="68" t="s">
        <v>2129</v>
      </c>
      <c r="E845" s="176">
        <v>9050</v>
      </c>
    </row>
    <row r="846" spans="1:5">
      <c r="A846" s="68" t="s">
        <v>2071</v>
      </c>
      <c r="B846" s="68" t="s">
        <v>2130</v>
      </c>
      <c r="C846" s="68" t="s">
        <v>2131</v>
      </c>
      <c r="D846" s="68" t="s">
        <v>2132</v>
      </c>
      <c r="E846" s="176">
        <v>5740</v>
      </c>
    </row>
    <row r="847" spans="1:5">
      <c r="A847" s="68" t="s">
        <v>2072</v>
      </c>
      <c r="B847" s="68" t="s">
        <v>2133</v>
      </c>
      <c r="C847" s="68" t="s">
        <v>174</v>
      </c>
      <c r="D847" s="68" t="s">
        <v>2134</v>
      </c>
      <c r="E847" s="176">
        <v>1000</v>
      </c>
    </row>
    <row r="848" spans="1:5">
      <c r="A848" s="68" t="s">
        <v>2073</v>
      </c>
      <c r="B848" s="68" t="s">
        <v>2135</v>
      </c>
      <c r="C848" s="68" t="s">
        <v>24</v>
      </c>
      <c r="D848" s="68" t="s">
        <v>2136</v>
      </c>
      <c r="E848" s="176">
        <v>31440</v>
      </c>
    </row>
    <row r="849" spans="1:5">
      <c r="A849" s="68" t="s">
        <v>2074</v>
      </c>
      <c r="B849" s="68" t="s">
        <v>2137</v>
      </c>
      <c r="C849" s="68" t="s">
        <v>1834</v>
      </c>
      <c r="D849" s="68" t="s">
        <v>2138</v>
      </c>
      <c r="E849" s="176">
        <v>40750</v>
      </c>
    </row>
    <row r="850" spans="1:5">
      <c r="A850" s="68" t="s">
        <v>2075</v>
      </c>
      <c r="B850" s="68" t="s">
        <v>2139</v>
      </c>
      <c r="C850" s="68" t="s">
        <v>2140</v>
      </c>
      <c r="D850" s="68" t="s">
        <v>2141</v>
      </c>
      <c r="E850" s="176">
        <v>9000</v>
      </c>
    </row>
    <row r="851" spans="1:5">
      <c r="A851" s="68" t="s">
        <v>2076</v>
      </c>
      <c r="B851" s="68" t="s">
        <v>2142</v>
      </c>
      <c r="C851" s="68" t="s">
        <v>174</v>
      </c>
      <c r="D851" s="68" t="s">
        <v>2143</v>
      </c>
      <c r="E851" s="176">
        <v>23750</v>
      </c>
    </row>
    <row r="852" spans="1:5">
      <c r="A852" s="68" t="s">
        <v>2077</v>
      </c>
      <c r="B852" s="68" t="s">
        <v>658</v>
      </c>
      <c r="C852" s="68" t="s">
        <v>2144</v>
      </c>
      <c r="D852" s="68" t="s">
        <v>2145</v>
      </c>
      <c r="E852" s="176">
        <v>15900</v>
      </c>
    </row>
  </sheetData>
  <autoFilter ref="C1:C667"/>
  <mergeCells count="6">
    <mergeCell ref="G192:G193"/>
    <mergeCell ref="A192:A193"/>
    <mergeCell ref="B192:B193"/>
    <mergeCell ref="C192:C193"/>
    <mergeCell ref="D192:D193"/>
    <mergeCell ref="F192:F193"/>
  </mergeCells>
  <pageMargins left="0.19685039370078741" right="0.19685039370078741" top="0.19685039370078741" bottom="0.19685039370078741" header="0" footer="0"/>
  <pageSetup paperSize="9" scale="40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19"/>
  <sheetViews>
    <sheetView zoomScale="130" zoomScaleNormal="130" workbookViewId="0">
      <selection activeCell="A8" sqref="A8"/>
    </sheetView>
  </sheetViews>
  <sheetFormatPr defaultRowHeight="18.75"/>
  <cols>
    <col min="1" max="1" width="10.28515625" style="12" customWidth="1"/>
    <col min="2" max="2" width="34.7109375" style="12" bestFit="1" customWidth="1"/>
    <col min="3" max="3" width="32.85546875" style="12" customWidth="1"/>
    <col min="4" max="4" width="18.7109375" style="12" bestFit="1" customWidth="1"/>
    <col min="5" max="5" width="15.42578125" style="26" bestFit="1" customWidth="1"/>
    <col min="6" max="6" width="14.85546875" style="26" bestFit="1" customWidth="1"/>
    <col min="7" max="7" width="12.7109375" style="26" bestFit="1" customWidth="1"/>
    <col min="8" max="8" width="13.85546875" style="12" bestFit="1" customWidth="1"/>
    <col min="9" max="10" width="9.140625" style="12"/>
    <col min="11" max="11" width="14.85546875" style="12" bestFit="1" customWidth="1"/>
    <col min="12" max="16384" width="9.140625" style="12"/>
  </cols>
  <sheetData>
    <row r="1" spans="1:8">
      <c r="A1" s="628" t="s">
        <v>152</v>
      </c>
      <c r="B1" s="628"/>
      <c r="C1" s="628"/>
      <c r="D1" s="628"/>
      <c r="E1" s="628"/>
      <c r="F1" s="628"/>
      <c r="G1" s="628"/>
      <c r="H1" s="628"/>
    </row>
    <row r="2" spans="1:8" s="19" customFormat="1" ht="21">
      <c r="A2" s="13" t="s">
        <v>1760</v>
      </c>
      <c r="B2" s="13" t="s">
        <v>1</v>
      </c>
      <c r="C2" s="13" t="s">
        <v>3</v>
      </c>
      <c r="D2" s="13" t="s">
        <v>4</v>
      </c>
      <c r="E2" s="22" t="s">
        <v>1776</v>
      </c>
      <c r="F2" s="22" t="s">
        <v>1727</v>
      </c>
      <c r="G2" s="22" t="s">
        <v>1728</v>
      </c>
      <c r="H2" s="13" t="s">
        <v>1784</v>
      </c>
    </row>
    <row r="3" spans="1:8">
      <c r="A3" s="16" t="s">
        <v>150</v>
      </c>
      <c r="B3" s="16" t="s">
        <v>151</v>
      </c>
      <c r="C3" s="16" t="s">
        <v>152</v>
      </c>
      <c r="D3" s="16" t="s">
        <v>153</v>
      </c>
      <c r="E3" s="23">
        <v>18000</v>
      </c>
      <c r="F3" s="27">
        <v>5000</v>
      </c>
      <c r="G3" s="23">
        <f>E3-F3</f>
        <v>13000</v>
      </c>
      <c r="H3" s="16"/>
    </row>
    <row r="4" spans="1:8">
      <c r="A4" s="16" t="s">
        <v>165</v>
      </c>
      <c r="B4" s="16" t="s">
        <v>166</v>
      </c>
      <c r="C4" s="16" t="s">
        <v>152</v>
      </c>
      <c r="D4" s="16" t="s">
        <v>167</v>
      </c>
      <c r="E4" s="23">
        <v>65200</v>
      </c>
      <c r="F4" s="23"/>
      <c r="G4" s="23"/>
      <c r="H4" s="16"/>
    </row>
    <row r="5" spans="1:8">
      <c r="A5" s="16" t="s">
        <v>744</v>
      </c>
      <c r="B5" s="16" t="s">
        <v>745</v>
      </c>
      <c r="C5" s="16" t="s">
        <v>152</v>
      </c>
      <c r="D5" s="16" t="s">
        <v>1730</v>
      </c>
      <c r="E5" s="23">
        <v>5800</v>
      </c>
      <c r="F5" s="23"/>
      <c r="G5" s="23"/>
      <c r="H5" s="16"/>
    </row>
    <row r="6" spans="1:8">
      <c r="A6" s="16" t="s">
        <v>1490</v>
      </c>
      <c r="B6" s="16" t="s">
        <v>1491</v>
      </c>
      <c r="C6" s="16" t="s">
        <v>152</v>
      </c>
      <c r="D6" s="16" t="s">
        <v>1492</v>
      </c>
      <c r="E6" s="23">
        <v>21990</v>
      </c>
      <c r="F6" s="23"/>
      <c r="G6" s="23"/>
      <c r="H6" s="16"/>
    </row>
    <row r="7" spans="1:8">
      <c r="A7" s="16" t="s">
        <v>1522</v>
      </c>
      <c r="B7" s="16" t="s">
        <v>1523</v>
      </c>
      <c r="C7" s="16" t="s">
        <v>152</v>
      </c>
      <c r="D7" s="16" t="s">
        <v>1730</v>
      </c>
      <c r="E7" s="23">
        <v>21220</v>
      </c>
      <c r="F7" s="23">
        <v>15000</v>
      </c>
      <c r="G7" s="23">
        <f>E7-F7</f>
        <v>6220</v>
      </c>
      <c r="H7" s="16"/>
    </row>
    <row r="8" spans="1:8">
      <c r="A8" s="16" t="s">
        <v>1542</v>
      </c>
      <c r="B8" s="16" t="s">
        <v>1543</v>
      </c>
      <c r="C8" s="16" t="s">
        <v>152</v>
      </c>
      <c r="D8" s="16" t="s">
        <v>1544</v>
      </c>
      <c r="E8" s="23">
        <v>56332</v>
      </c>
      <c r="F8" s="23">
        <v>47000</v>
      </c>
      <c r="G8" s="23">
        <f>E8-F8</f>
        <v>9332</v>
      </c>
      <c r="H8" s="16"/>
    </row>
    <row r="9" spans="1:8">
      <c r="A9" s="16" t="s">
        <v>1623</v>
      </c>
      <c r="B9" s="16" t="s">
        <v>1624</v>
      </c>
      <c r="C9" s="16" t="s">
        <v>152</v>
      </c>
      <c r="D9" s="16" t="s">
        <v>1625</v>
      </c>
      <c r="E9" s="23">
        <v>135145</v>
      </c>
      <c r="F9" s="27">
        <f>115000+5000</f>
        <v>120000</v>
      </c>
      <c r="G9" s="23">
        <f>E9-F9</f>
        <v>15145</v>
      </c>
      <c r="H9" s="16"/>
    </row>
    <row r="10" spans="1:8">
      <c r="A10" s="16" t="s">
        <v>1649</v>
      </c>
      <c r="B10" s="16" t="s">
        <v>1650</v>
      </c>
      <c r="C10" s="16" t="s">
        <v>152</v>
      </c>
      <c r="D10" s="16" t="s">
        <v>1651</v>
      </c>
      <c r="E10" s="23">
        <v>200</v>
      </c>
      <c r="F10" s="23"/>
      <c r="G10" s="23"/>
      <c r="H10" s="16"/>
    </row>
    <row r="11" spans="1:8">
      <c r="A11" s="16" t="s">
        <v>1658</v>
      </c>
      <c r="B11" s="16" t="s">
        <v>1659</v>
      </c>
      <c r="C11" s="16" t="s">
        <v>152</v>
      </c>
      <c r="D11" s="16" t="s">
        <v>1660</v>
      </c>
      <c r="E11" s="23">
        <v>51267</v>
      </c>
      <c r="F11" s="27">
        <v>50000</v>
      </c>
      <c r="G11" s="23">
        <f>E11-F11</f>
        <v>1267</v>
      </c>
      <c r="H11" s="16"/>
    </row>
    <row r="12" spans="1:8">
      <c r="A12" s="16" t="s">
        <v>1663</v>
      </c>
      <c r="B12" s="16" t="s">
        <v>1664</v>
      </c>
      <c r="C12" s="16" t="s">
        <v>152</v>
      </c>
      <c r="D12" s="16" t="s">
        <v>1665</v>
      </c>
      <c r="E12" s="23">
        <v>95935</v>
      </c>
      <c r="F12" s="27">
        <v>40000</v>
      </c>
      <c r="G12" s="23">
        <f>E12-F12</f>
        <v>55935</v>
      </c>
      <c r="H12" s="16"/>
    </row>
    <row r="13" spans="1:8">
      <c r="A13" s="16"/>
      <c r="B13" s="16"/>
      <c r="C13" s="16"/>
      <c r="D13" s="16"/>
      <c r="E13" s="23"/>
      <c r="F13" s="23"/>
      <c r="G13" s="23"/>
      <c r="H13" s="16"/>
    </row>
    <row r="14" spans="1:8">
      <c r="A14" s="16"/>
      <c r="B14" s="16"/>
      <c r="C14" s="16"/>
      <c r="D14" s="16"/>
      <c r="E14" s="23"/>
      <c r="F14" s="23"/>
      <c r="G14" s="23"/>
      <c r="H14" s="16"/>
    </row>
    <row r="15" spans="1:8">
      <c r="A15" s="16"/>
      <c r="B15" s="16"/>
      <c r="C15" s="16"/>
      <c r="D15" s="16"/>
      <c r="E15" s="23"/>
      <c r="F15" s="23"/>
      <c r="G15" s="23"/>
      <c r="H15" s="16"/>
    </row>
    <row r="16" spans="1:8">
      <c r="A16" s="617" t="s">
        <v>1729</v>
      </c>
      <c r="B16" s="617"/>
      <c r="C16" s="617"/>
      <c r="D16" s="617"/>
      <c r="E16" s="617"/>
      <c r="F16" s="617"/>
      <c r="G16" s="617"/>
      <c r="H16" s="617"/>
    </row>
    <row r="17" spans="1:8" s="19" customFormat="1" ht="21">
      <c r="A17" s="13" t="s">
        <v>1760</v>
      </c>
      <c r="B17" s="13" t="s">
        <v>1</v>
      </c>
      <c r="C17" s="13" t="s">
        <v>3</v>
      </c>
      <c r="D17" s="13" t="s">
        <v>4</v>
      </c>
      <c r="E17" s="22" t="s">
        <v>1776</v>
      </c>
      <c r="F17" s="22" t="s">
        <v>1727</v>
      </c>
      <c r="G17" s="22" t="s">
        <v>1728</v>
      </c>
      <c r="H17" s="13" t="s">
        <v>1784</v>
      </c>
    </row>
    <row r="18" spans="1:8">
      <c r="A18" s="16" t="s">
        <v>1059</v>
      </c>
      <c r="B18" s="16" t="s">
        <v>1060</v>
      </c>
      <c r="C18" s="16" t="s">
        <v>1061</v>
      </c>
      <c r="D18" s="16" t="s">
        <v>1062</v>
      </c>
      <c r="E18" s="23">
        <v>3050</v>
      </c>
      <c r="F18" s="23">
        <v>2000</v>
      </c>
      <c r="G18" s="23">
        <f>E18-F18</f>
        <v>1050</v>
      </c>
      <c r="H18" s="16"/>
    </row>
    <row r="19" spans="1:8">
      <c r="A19" s="16" t="s">
        <v>1069</v>
      </c>
      <c r="B19" s="16" t="s">
        <v>1070</v>
      </c>
      <c r="C19" s="16" t="s">
        <v>1061</v>
      </c>
      <c r="D19" s="16" t="s">
        <v>1071</v>
      </c>
      <c r="E19" s="23">
        <v>8840</v>
      </c>
      <c r="F19" s="23"/>
      <c r="G19" s="23">
        <f>E19-F19</f>
        <v>8840</v>
      </c>
      <c r="H19" s="16"/>
    </row>
    <row r="20" spans="1:8">
      <c r="A20" s="16"/>
      <c r="B20" s="16"/>
      <c r="C20" s="16"/>
      <c r="D20" s="16"/>
      <c r="E20" s="23"/>
      <c r="F20" s="23"/>
      <c r="G20" s="23"/>
      <c r="H20" s="16"/>
    </row>
    <row r="21" spans="1:8" ht="21">
      <c r="A21" s="629" t="s">
        <v>1044</v>
      </c>
      <c r="B21" s="629"/>
      <c r="C21" s="629"/>
      <c r="D21" s="629"/>
      <c r="E21" s="629"/>
      <c r="F21" s="629"/>
      <c r="G21" s="629"/>
      <c r="H21" s="629"/>
    </row>
    <row r="22" spans="1:8" s="19" customFormat="1" ht="21">
      <c r="A22" s="13" t="s">
        <v>1760</v>
      </c>
      <c r="B22" s="13" t="s">
        <v>1</v>
      </c>
      <c r="C22" s="13" t="s">
        <v>3</v>
      </c>
      <c r="D22" s="13" t="s">
        <v>4</v>
      </c>
      <c r="E22" s="22" t="s">
        <v>1776</v>
      </c>
      <c r="F22" s="22" t="s">
        <v>1727</v>
      </c>
      <c r="G22" s="22" t="s">
        <v>1728</v>
      </c>
      <c r="H22" s="13" t="s">
        <v>1784</v>
      </c>
    </row>
    <row r="23" spans="1:8">
      <c r="A23" s="16" t="s">
        <v>1042</v>
      </c>
      <c r="B23" s="16" t="s">
        <v>1043</v>
      </c>
      <c r="C23" s="16" t="s">
        <v>1044</v>
      </c>
      <c r="D23" s="16" t="s">
        <v>1045</v>
      </c>
      <c r="E23" s="23">
        <v>5400</v>
      </c>
      <c r="F23" s="23"/>
      <c r="G23" s="23">
        <f>E23-F23</f>
        <v>5400</v>
      </c>
      <c r="H23" s="16"/>
    </row>
    <row r="24" spans="1:8">
      <c r="A24" s="16" t="s">
        <v>1479</v>
      </c>
      <c r="B24" s="16" t="s">
        <v>6</v>
      </c>
      <c r="C24" s="16" t="s">
        <v>1044</v>
      </c>
      <c r="D24" s="16" t="s">
        <v>1480</v>
      </c>
      <c r="E24" s="23">
        <v>123000</v>
      </c>
      <c r="F24" s="23"/>
      <c r="G24" s="23">
        <f>E24-F24</f>
        <v>123000</v>
      </c>
      <c r="H24" s="16"/>
    </row>
    <row r="25" spans="1:8">
      <c r="A25" s="16"/>
      <c r="B25" s="16"/>
      <c r="C25" s="16"/>
      <c r="D25" s="16"/>
      <c r="E25" s="23"/>
      <c r="F25" s="23"/>
      <c r="G25" s="23">
        <f>E25-F25</f>
        <v>0</v>
      </c>
      <c r="H25" s="16"/>
    </row>
    <row r="26" spans="1:8">
      <c r="A26" s="16"/>
      <c r="B26" s="16"/>
      <c r="C26" s="16"/>
      <c r="D26" s="16"/>
      <c r="E26" s="23"/>
      <c r="F26" s="23"/>
      <c r="G26" s="23">
        <f>E26-F26</f>
        <v>0</v>
      </c>
      <c r="H26" s="16"/>
    </row>
    <row r="27" spans="1:8">
      <c r="A27" s="16"/>
      <c r="B27" s="16"/>
      <c r="C27" s="16"/>
      <c r="D27" s="16"/>
      <c r="E27" s="23"/>
      <c r="F27" s="23"/>
      <c r="G27" s="23"/>
      <c r="H27" s="16"/>
    </row>
    <row r="28" spans="1:8">
      <c r="A28" s="617" t="s">
        <v>327</v>
      </c>
      <c r="B28" s="617"/>
      <c r="C28" s="617"/>
      <c r="D28" s="617"/>
      <c r="E28" s="617"/>
      <c r="F28" s="617"/>
      <c r="G28" s="617"/>
      <c r="H28" s="617"/>
    </row>
    <row r="29" spans="1:8" s="19" customFormat="1" ht="21">
      <c r="A29" s="13" t="s">
        <v>1760</v>
      </c>
      <c r="B29" s="13" t="s">
        <v>1</v>
      </c>
      <c r="C29" s="13" t="s">
        <v>3</v>
      </c>
      <c r="D29" s="13" t="s">
        <v>4</v>
      </c>
      <c r="E29" s="22" t="s">
        <v>1776</v>
      </c>
      <c r="F29" s="22" t="s">
        <v>1727</v>
      </c>
      <c r="G29" s="22" t="s">
        <v>1728</v>
      </c>
      <c r="H29" s="13"/>
    </row>
    <row r="30" spans="1:8">
      <c r="A30" s="16" t="s">
        <v>325</v>
      </c>
      <c r="B30" s="16" t="s">
        <v>326</v>
      </c>
      <c r="C30" s="16" t="s">
        <v>327</v>
      </c>
      <c r="D30" s="16" t="s">
        <v>1730</v>
      </c>
      <c r="E30" s="23">
        <v>30000</v>
      </c>
      <c r="F30" s="23"/>
      <c r="G30" s="23">
        <f t="shared" ref="G30:G36" si="0">E30-F30</f>
        <v>30000</v>
      </c>
      <c r="H30" s="16"/>
    </row>
    <row r="31" spans="1:8">
      <c r="A31" s="16" t="s">
        <v>400</v>
      </c>
      <c r="B31" s="16" t="s">
        <v>401</v>
      </c>
      <c r="C31" s="16" t="s">
        <v>327</v>
      </c>
      <c r="D31" s="16" t="s">
        <v>402</v>
      </c>
      <c r="E31" s="23">
        <v>30500</v>
      </c>
      <c r="F31" s="23"/>
      <c r="G31" s="23">
        <f t="shared" si="0"/>
        <v>30500</v>
      </c>
      <c r="H31" s="16"/>
    </row>
    <row r="32" spans="1:8">
      <c r="A32" s="16" t="s">
        <v>403</v>
      </c>
      <c r="B32" s="16" t="s">
        <v>404</v>
      </c>
      <c r="C32" s="16" t="s">
        <v>327</v>
      </c>
      <c r="D32" s="16" t="s">
        <v>405</v>
      </c>
      <c r="E32" s="23">
        <v>49000</v>
      </c>
      <c r="F32" s="23"/>
      <c r="G32" s="23">
        <f t="shared" si="0"/>
        <v>49000</v>
      </c>
      <c r="H32" s="16"/>
    </row>
    <row r="33" spans="1:8" ht="37.5">
      <c r="A33" s="16" t="s">
        <v>411</v>
      </c>
      <c r="B33" s="16" t="s">
        <v>412</v>
      </c>
      <c r="C33" s="18" t="s">
        <v>1759</v>
      </c>
      <c r="D33" s="16" t="s">
        <v>413</v>
      </c>
      <c r="E33" s="23">
        <v>15000</v>
      </c>
      <c r="F33" s="23"/>
      <c r="G33" s="23">
        <f t="shared" si="0"/>
        <v>15000</v>
      </c>
      <c r="H33" s="16"/>
    </row>
    <row r="34" spans="1:8">
      <c r="A34" s="16" t="s">
        <v>418</v>
      </c>
      <c r="B34" s="16" t="s">
        <v>419</v>
      </c>
      <c r="C34" s="16" t="s">
        <v>327</v>
      </c>
      <c r="D34" s="16" t="s">
        <v>1730</v>
      </c>
      <c r="E34" s="23">
        <v>3000</v>
      </c>
      <c r="F34" s="23"/>
      <c r="G34" s="23">
        <f t="shared" si="0"/>
        <v>3000</v>
      </c>
      <c r="H34" s="16"/>
    </row>
    <row r="35" spans="1:8">
      <c r="A35" s="16" t="s">
        <v>480</v>
      </c>
      <c r="B35" s="16" t="s">
        <v>481</v>
      </c>
      <c r="C35" s="16" t="s">
        <v>327</v>
      </c>
      <c r="D35" s="16" t="s">
        <v>482</v>
      </c>
      <c r="E35" s="23">
        <v>52500</v>
      </c>
      <c r="F35" s="23">
        <v>18000</v>
      </c>
      <c r="G35" s="23">
        <f t="shared" si="0"/>
        <v>34500</v>
      </c>
      <c r="H35" s="16"/>
    </row>
    <row r="36" spans="1:8">
      <c r="A36" s="16" t="s">
        <v>634</v>
      </c>
      <c r="B36" s="16" t="s">
        <v>635</v>
      </c>
      <c r="C36" s="16" t="s">
        <v>327</v>
      </c>
      <c r="D36" s="16" t="s">
        <v>636</v>
      </c>
      <c r="E36" s="23">
        <v>10000</v>
      </c>
      <c r="F36" s="23">
        <v>5000</v>
      </c>
      <c r="G36" s="23">
        <f t="shared" si="0"/>
        <v>5000</v>
      </c>
      <c r="H36" s="16"/>
    </row>
    <row r="37" spans="1:8">
      <c r="A37" s="16" t="s">
        <v>735</v>
      </c>
      <c r="B37" s="16" t="s">
        <v>713</v>
      </c>
      <c r="C37" s="16" t="s">
        <v>327</v>
      </c>
      <c r="D37" s="16" t="s">
        <v>1730</v>
      </c>
      <c r="E37" s="23">
        <v>300</v>
      </c>
      <c r="F37" s="23"/>
      <c r="G37" s="23">
        <f t="shared" ref="G37:G42" si="1">E37-F37</f>
        <v>300</v>
      </c>
      <c r="H37" s="16"/>
    </row>
    <row r="38" spans="1:8">
      <c r="A38" s="16" t="s">
        <v>879</v>
      </c>
      <c r="B38" s="16" t="s">
        <v>880</v>
      </c>
      <c r="C38" s="16" t="s">
        <v>327</v>
      </c>
      <c r="D38" s="16" t="s">
        <v>881</v>
      </c>
      <c r="E38" s="23">
        <v>11250</v>
      </c>
      <c r="F38" s="23">
        <v>5000</v>
      </c>
      <c r="G38" s="23">
        <f t="shared" si="1"/>
        <v>6250</v>
      </c>
      <c r="H38" s="16"/>
    </row>
    <row r="39" spans="1:8">
      <c r="A39" s="16" t="s">
        <v>958</v>
      </c>
      <c r="B39" s="16" t="s">
        <v>32</v>
      </c>
      <c r="C39" s="16" t="s">
        <v>327</v>
      </c>
      <c r="D39" s="16" t="s">
        <v>1730</v>
      </c>
      <c r="E39" s="23">
        <v>12212</v>
      </c>
      <c r="F39" s="23">
        <v>7000</v>
      </c>
      <c r="G39" s="23">
        <f t="shared" si="1"/>
        <v>5212</v>
      </c>
      <c r="H39" s="16"/>
    </row>
    <row r="40" spans="1:8">
      <c r="A40" s="16" t="s">
        <v>959</v>
      </c>
      <c r="B40" s="16" t="s">
        <v>960</v>
      </c>
      <c r="C40" s="16" t="s">
        <v>327</v>
      </c>
      <c r="D40" s="16" t="s">
        <v>1730</v>
      </c>
      <c r="E40" s="23">
        <v>650</v>
      </c>
      <c r="F40" s="23"/>
      <c r="G40" s="23">
        <f t="shared" si="1"/>
        <v>650</v>
      </c>
      <c r="H40" s="16"/>
    </row>
    <row r="41" spans="1:8">
      <c r="A41" s="16" t="s">
        <v>1046</v>
      </c>
      <c r="B41" s="16" t="s">
        <v>1047</v>
      </c>
      <c r="C41" s="16" t="s">
        <v>327</v>
      </c>
      <c r="D41" s="16" t="s">
        <v>1048</v>
      </c>
      <c r="E41" s="23">
        <v>200</v>
      </c>
      <c r="F41" s="23"/>
      <c r="G41" s="23">
        <f t="shared" si="1"/>
        <v>200</v>
      </c>
      <c r="H41" s="16"/>
    </row>
    <row r="42" spans="1:8">
      <c r="A42" s="20" t="s">
        <v>730</v>
      </c>
      <c r="B42" s="20" t="s">
        <v>731</v>
      </c>
      <c r="C42" s="20" t="s">
        <v>732</v>
      </c>
      <c r="D42" s="20" t="s">
        <v>1757</v>
      </c>
      <c r="E42" s="24">
        <v>1590</v>
      </c>
      <c r="F42" s="23"/>
      <c r="G42" s="23">
        <f t="shared" si="1"/>
        <v>1590</v>
      </c>
      <c r="H42" s="16"/>
    </row>
    <row r="43" spans="1:8">
      <c r="A43" s="617" t="s">
        <v>1733</v>
      </c>
      <c r="B43" s="617"/>
      <c r="C43" s="617"/>
      <c r="D43" s="617"/>
      <c r="E43" s="617"/>
      <c r="F43" s="617"/>
      <c r="G43" s="617"/>
      <c r="H43" s="617"/>
    </row>
    <row r="44" spans="1:8" s="19" customFormat="1" ht="21">
      <c r="A44" s="13" t="s">
        <v>1760</v>
      </c>
      <c r="B44" s="13" t="s">
        <v>1</v>
      </c>
      <c r="C44" s="13" t="s">
        <v>3</v>
      </c>
      <c r="D44" s="13" t="s">
        <v>4</v>
      </c>
      <c r="E44" s="22" t="s">
        <v>1776</v>
      </c>
      <c r="F44" s="22" t="s">
        <v>1727</v>
      </c>
      <c r="G44" s="22" t="s">
        <v>1728</v>
      </c>
      <c r="H44" s="13" t="s">
        <v>1784</v>
      </c>
    </row>
    <row r="45" spans="1:8" s="15" customFormat="1" ht="21">
      <c r="A45" s="16" t="s">
        <v>5</v>
      </c>
      <c r="B45" s="16" t="s">
        <v>6</v>
      </c>
      <c r="C45" s="16" t="s">
        <v>8</v>
      </c>
      <c r="D45" s="16" t="s">
        <v>1757</v>
      </c>
      <c r="E45" s="23">
        <v>7575</v>
      </c>
      <c r="F45" s="23">
        <v>6000</v>
      </c>
      <c r="G45" s="23">
        <f t="shared" ref="G45:G50" si="2">E45-F45</f>
        <v>1575</v>
      </c>
      <c r="H45" s="14"/>
    </row>
    <row r="46" spans="1:8" s="15" customFormat="1" ht="21">
      <c r="A46" s="16" t="s">
        <v>31</v>
      </c>
      <c r="B46" s="16" t="s">
        <v>32</v>
      </c>
      <c r="C46" s="16" t="s">
        <v>8</v>
      </c>
      <c r="D46" s="16" t="s">
        <v>1757</v>
      </c>
      <c r="E46" s="23">
        <v>2300</v>
      </c>
      <c r="F46" s="23"/>
      <c r="G46" s="23">
        <f t="shared" si="2"/>
        <v>2300</v>
      </c>
      <c r="H46" s="14"/>
    </row>
    <row r="47" spans="1:8" s="15" customFormat="1" ht="21">
      <c r="A47" s="16" t="s">
        <v>133</v>
      </c>
      <c r="B47" s="16" t="s">
        <v>134</v>
      </c>
      <c r="C47" s="16" t="s">
        <v>8</v>
      </c>
      <c r="D47" s="16" t="s">
        <v>135</v>
      </c>
      <c r="E47" s="23">
        <v>24200</v>
      </c>
      <c r="F47" s="23"/>
      <c r="G47" s="23">
        <f t="shared" si="2"/>
        <v>24200</v>
      </c>
      <c r="H47" s="14"/>
    </row>
    <row r="48" spans="1:8" s="15" customFormat="1" ht="21">
      <c r="A48" s="16" t="s">
        <v>507</v>
      </c>
      <c r="B48" s="16" t="s">
        <v>508</v>
      </c>
      <c r="C48" s="16" t="s">
        <v>8</v>
      </c>
      <c r="D48" s="16" t="s">
        <v>1757</v>
      </c>
      <c r="E48" s="23">
        <v>2300</v>
      </c>
      <c r="F48" s="23"/>
      <c r="G48" s="23">
        <f t="shared" si="2"/>
        <v>2300</v>
      </c>
      <c r="H48" s="14"/>
    </row>
    <row r="49" spans="1:8" s="15" customFormat="1" ht="21">
      <c r="A49" s="16" t="s">
        <v>509</v>
      </c>
      <c r="B49" s="16" t="s">
        <v>510</v>
      </c>
      <c r="C49" s="16" t="s">
        <v>8</v>
      </c>
      <c r="D49" s="16" t="s">
        <v>511</v>
      </c>
      <c r="E49" s="23">
        <v>12250</v>
      </c>
      <c r="F49" s="23">
        <v>12250</v>
      </c>
      <c r="G49" s="23">
        <f t="shared" si="2"/>
        <v>0</v>
      </c>
      <c r="H49" s="14"/>
    </row>
    <row r="50" spans="1:8" s="15" customFormat="1" ht="21">
      <c r="A50" s="16" t="s">
        <v>875</v>
      </c>
      <c r="B50" s="16" t="s">
        <v>876</v>
      </c>
      <c r="C50" s="16" t="s">
        <v>8</v>
      </c>
      <c r="D50" s="16" t="s">
        <v>1757</v>
      </c>
      <c r="E50" s="23">
        <v>370</v>
      </c>
      <c r="F50" s="23"/>
      <c r="G50" s="23">
        <f t="shared" si="2"/>
        <v>370</v>
      </c>
      <c r="H50" s="14"/>
    </row>
    <row r="51" spans="1:8" s="15" customFormat="1" ht="21">
      <c r="A51" s="16" t="s">
        <v>1607</v>
      </c>
      <c r="B51" s="16" t="s">
        <v>1608</v>
      </c>
      <c r="C51" s="16" t="s">
        <v>8</v>
      </c>
      <c r="D51" s="16" t="s">
        <v>1757</v>
      </c>
      <c r="E51" s="23">
        <v>250300</v>
      </c>
      <c r="F51" s="23">
        <v>89000</v>
      </c>
      <c r="G51" s="23">
        <f t="shared" ref="G51:G60" si="3">E51-F51</f>
        <v>161300</v>
      </c>
      <c r="H51" s="14"/>
    </row>
    <row r="52" spans="1:8" s="15" customFormat="1" ht="21">
      <c r="A52" s="16"/>
      <c r="B52" s="16"/>
      <c r="C52" s="16"/>
      <c r="D52" s="16"/>
      <c r="E52" s="23"/>
      <c r="F52" s="23"/>
      <c r="G52" s="23"/>
      <c r="H52" s="14"/>
    </row>
    <row r="53" spans="1:8" s="15" customFormat="1" ht="21">
      <c r="A53" s="617" t="s">
        <v>1734</v>
      </c>
      <c r="B53" s="617"/>
      <c r="C53" s="617"/>
      <c r="D53" s="617"/>
      <c r="E53" s="617"/>
      <c r="F53" s="617"/>
      <c r="G53" s="617"/>
      <c r="H53" s="617"/>
    </row>
    <row r="54" spans="1:8" s="19" customFormat="1" ht="21">
      <c r="A54" s="13" t="s">
        <v>1760</v>
      </c>
      <c r="B54" s="13" t="s">
        <v>1</v>
      </c>
      <c r="C54" s="13" t="s">
        <v>3</v>
      </c>
      <c r="D54" s="13" t="s">
        <v>4</v>
      </c>
      <c r="E54" s="22" t="s">
        <v>1776</v>
      </c>
      <c r="F54" s="22" t="s">
        <v>1727</v>
      </c>
      <c r="G54" s="22" t="s">
        <v>1728</v>
      </c>
      <c r="H54" s="13" t="s">
        <v>1784</v>
      </c>
    </row>
    <row r="55" spans="1:8" s="15" customFormat="1" ht="21">
      <c r="A55" s="16" t="s">
        <v>770</v>
      </c>
      <c r="B55" s="16" t="s">
        <v>771</v>
      </c>
      <c r="C55" s="16" t="s">
        <v>772</v>
      </c>
      <c r="D55" s="16" t="s">
        <v>1757</v>
      </c>
      <c r="E55" s="23">
        <v>400</v>
      </c>
      <c r="F55" s="23"/>
      <c r="G55" s="23">
        <f t="shared" si="3"/>
        <v>400</v>
      </c>
      <c r="H55" s="14"/>
    </row>
    <row r="56" spans="1:8" s="15" customFormat="1" ht="21">
      <c r="A56" s="16" t="s">
        <v>843</v>
      </c>
      <c r="B56" s="16" t="s">
        <v>844</v>
      </c>
      <c r="C56" s="16" t="s">
        <v>772</v>
      </c>
      <c r="D56" s="16" t="s">
        <v>845</v>
      </c>
      <c r="E56" s="23">
        <v>6000</v>
      </c>
      <c r="F56" s="23"/>
      <c r="G56" s="23">
        <f t="shared" si="3"/>
        <v>6000</v>
      </c>
      <c r="H56" s="14"/>
    </row>
    <row r="57" spans="1:8" s="15" customFormat="1" ht="21">
      <c r="A57" s="16" t="s">
        <v>846</v>
      </c>
      <c r="B57" s="16" t="s">
        <v>847</v>
      </c>
      <c r="C57" s="16" t="s">
        <v>772</v>
      </c>
      <c r="D57" s="16" t="s">
        <v>848</v>
      </c>
      <c r="E57" s="23">
        <v>3480</v>
      </c>
      <c r="F57" s="23"/>
      <c r="G57" s="23">
        <f t="shared" si="3"/>
        <v>3480</v>
      </c>
      <c r="H57" s="14"/>
    </row>
    <row r="58" spans="1:8" s="15" customFormat="1" ht="21">
      <c r="A58" s="16" t="s">
        <v>961</v>
      </c>
      <c r="B58" s="16" t="s">
        <v>962</v>
      </c>
      <c r="C58" s="16" t="s">
        <v>772</v>
      </c>
      <c r="D58" s="16" t="s">
        <v>963</v>
      </c>
      <c r="E58" s="23">
        <v>25110</v>
      </c>
      <c r="F58" s="23">
        <v>10000</v>
      </c>
      <c r="G58" s="23">
        <f t="shared" si="3"/>
        <v>15110</v>
      </c>
      <c r="H58" s="14"/>
    </row>
    <row r="59" spans="1:8" s="15" customFormat="1" ht="21">
      <c r="A59" s="16" t="s">
        <v>1066</v>
      </c>
      <c r="B59" s="16" t="s">
        <v>1067</v>
      </c>
      <c r="C59" s="16" t="s">
        <v>1068</v>
      </c>
      <c r="D59" s="16" t="s">
        <v>1757</v>
      </c>
      <c r="E59" s="23">
        <v>16820</v>
      </c>
      <c r="F59" s="23">
        <v>15000</v>
      </c>
      <c r="G59" s="23">
        <f t="shared" si="3"/>
        <v>1820</v>
      </c>
      <c r="H59" s="14"/>
    </row>
    <row r="60" spans="1:8" s="15" customFormat="1" ht="21">
      <c r="A60" s="16" t="s">
        <v>1072</v>
      </c>
      <c r="B60" s="16" t="s">
        <v>1073</v>
      </c>
      <c r="C60" s="16" t="s">
        <v>772</v>
      </c>
      <c r="D60" s="16" t="s">
        <v>1757</v>
      </c>
      <c r="E60" s="23">
        <v>3300</v>
      </c>
      <c r="F60" s="23"/>
      <c r="G60" s="23">
        <f t="shared" si="3"/>
        <v>3300</v>
      </c>
      <c r="H60" s="14"/>
    </row>
    <row r="61" spans="1:8">
      <c r="A61" s="616" t="s">
        <v>206</v>
      </c>
      <c r="B61" s="616"/>
      <c r="C61" s="616"/>
      <c r="D61" s="616"/>
      <c r="E61" s="616"/>
      <c r="F61" s="616"/>
      <c r="G61" s="616"/>
      <c r="H61" s="616"/>
    </row>
    <row r="62" spans="1:8" s="15" customFormat="1" ht="21">
      <c r="A62" s="14" t="s">
        <v>1760</v>
      </c>
      <c r="B62" s="14" t="s">
        <v>1</v>
      </c>
      <c r="C62" s="14" t="s">
        <v>3</v>
      </c>
      <c r="D62" s="14" t="s">
        <v>4</v>
      </c>
      <c r="E62" s="25" t="s">
        <v>1776</v>
      </c>
      <c r="F62" s="25" t="s">
        <v>1727</v>
      </c>
      <c r="G62" s="25" t="s">
        <v>1728</v>
      </c>
      <c r="H62" s="14" t="s">
        <v>1784</v>
      </c>
    </row>
    <row r="63" spans="1:8">
      <c r="A63" s="16" t="s">
        <v>204</v>
      </c>
      <c r="B63" s="16" t="s">
        <v>205</v>
      </c>
      <c r="C63" s="16" t="s">
        <v>206</v>
      </c>
      <c r="D63" s="16" t="s">
        <v>1757</v>
      </c>
      <c r="E63" s="23">
        <v>83260</v>
      </c>
      <c r="F63" s="23">
        <v>69000</v>
      </c>
      <c r="G63" s="23">
        <f t="shared" ref="G63:G68" si="4">E63-F63</f>
        <v>14260</v>
      </c>
      <c r="H63" s="16"/>
    </row>
    <row r="64" spans="1:8">
      <c r="A64" s="16" t="s">
        <v>437</v>
      </c>
      <c r="B64" s="16" t="s">
        <v>438</v>
      </c>
      <c r="C64" s="16" t="s">
        <v>206</v>
      </c>
      <c r="D64" s="16" t="s">
        <v>439</v>
      </c>
      <c r="E64" s="23">
        <v>36550</v>
      </c>
      <c r="F64" s="23"/>
      <c r="G64" s="23">
        <f t="shared" si="4"/>
        <v>36550</v>
      </c>
      <c r="H64" s="16"/>
    </row>
    <row r="65" spans="1:8">
      <c r="A65" s="16" t="s">
        <v>526</v>
      </c>
      <c r="B65" s="16" t="s">
        <v>527</v>
      </c>
      <c r="C65" s="16" t="s">
        <v>206</v>
      </c>
      <c r="D65" s="16" t="s">
        <v>528</v>
      </c>
      <c r="E65" s="23">
        <v>36000</v>
      </c>
      <c r="F65" s="23">
        <v>18000</v>
      </c>
      <c r="G65" s="23">
        <f t="shared" si="4"/>
        <v>18000</v>
      </c>
      <c r="H65" s="16"/>
    </row>
    <row r="66" spans="1:8">
      <c r="A66" s="16" t="s">
        <v>1516</v>
      </c>
      <c r="B66" s="16" t="s">
        <v>1517</v>
      </c>
      <c r="C66" s="16" t="s">
        <v>206</v>
      </c>
      <c r="D66" s="16" t="s">
        <v>1757</v>
      </c>
      <c r="E66" s="23">
        <v>88940</v>
      </c>
      <c r="F66" s="23">
        <v>50000</v>
      </c>
      <c r="G66" s="23">
        <f t="shared" si="4"/>
        <v>38940</v>
      </c>
      <c r="H66" s="16"/>
    </row>
    <row r="67" spans="1:8">
      <c r="A67" s="16" t="s">
        <v>1632</v>
      </c>
      <c r="B67" s="16" t="s">
        <v>1633</v>
      </c>
      <c r="C67" s="16" t="s">
        <v>206</v>
      </c>
      <c r="D67" s="16" t="s">
        <v>1634</v>
      </c>
      <c r="E67" s="23">
        <v>261460</v>
      </c>
      <c r="F67" s="23">
        <v>230000</v>
      </c>
      <c r="G67" s="23">
        <f t="shared" si="4"/>
        <v>31460</v>
      </c>
      <c r="H67" s="16"/>
    </row>
    <row r="68" spans="1:8" ht="37.5">
      <c r="A68" s="20" t="s">
        <v>708</v>
      </c>
      <c r="B68" s="3" t="s">
        <v>345</v>
      </c>
      <c r="C68" s="21" t="s">
        <v>1779</v>
      </c>
      <c r="D68" s="20" t="s">
        <v>1757</v>
      </c>
      <c r="E68" s="24">
        <v>800</v>
      </c>
      <c r="F68" s="23"/>
      <c r="G68" s="23">
        <f t="shared" si="4"/>
        <v>800</v>
      </c>
      <c r="H68" s="16"/>
    </row>
    <row r="69" spans="1:8">
      <c r="A69" s="16"/>
      <c r="B69" s="16"/>
      <c r="C69" s="16"/>
      <c r="D69" s="16"/>
      <c r="E69" s="23"/>
      <c r="F69" s="23"/>
      <c r="G69" s="23"/>
      <c r="H69" s="16"/>
    </row>
    <row r="70" spans="1:8">
      <c r="A70" s="616" t="s">
        <v>1735</v>
      </c>
      <c r="B70" s="616"/>
      <c r="C70" s="616"/>
      <c r="D70" s="616"/>
      <c r="E70" s="616"/>
      <c r="F70" s="616"/>
      <c r="G70" s="616"/>
      <c r="H70" s="616"/>
    </row>
    <row r="71" spans="1:8" s="19" customFormat="1" ht="21">
      <c r="A71" s="13" t="s">
        <v>1760</v>
      </c>
      <c r="B71" s="13" t="s">
        <v>1</v>
      </c>
      <c r="C71" s="13" t="s">
        <v>3</v>
      </c>
      <c r="D71" s="13" t="s">
        <v>4</v>
      </c>
      <c r="E71" s="22" t="s">
        <v>1776</v>
      </c>
      <c r="F71" s="22" t="s">
        <v>1727</v>
      </c>
      <c r="G71" s="22" t="s">
        <v>1728</v>
      </c>
      <c r="H71" s="13" t="s">
        <v>1784</v>
      </c>
    </row>
    <row r="72" spans="1:8">
      <c r="A72" s="16" t="s">
        <v>127</v>
      </c>
      <c r="B72" s="16" t="s">
        <v>128</v>
      </c>
      <c r="C72" s="16" t="s">
        <v>129</v>
      </c>
      <c r="D72" s="16" t="s">
        <v>130</v>
      </c>
      <c r="E72" s="23">
        <v>8950</v>
      </c>
      <c r="F72" s="23"/>
      <c r="G72" s="23">
        <f>E72-F72</f>
        <v>8950</v>
      </c>
      <c r="H72" s="16"/>
    </row>
    <row r="73" spans="1:8">
      <c r="A73" s="16" t="s">
        <v>1526</v>
      </c>
      <c r="B73" s="16" t="s">
        <v>1527</v>
      </c>
      <c r="C73" s="16" t="s">
        <v>1528</v>
      </c>
      <c r="D73" s="16" t="s">
        <v>1757</v>
      </c>
      <c r="E73" s="23">
        <v>74990</v>
      </c>
      <c r="F73" s="23">
        <v>57000</v>
      </c>
      <c r="G73" s="23">
        <f>E73-F73</f>
        <v>17990</v>
      </c>
      <c r="H73" s="16"/>
    </row>
    <row r="74" spans="1:8">
      <c r="A74" s="16"/>
      <c r="B74" s="16"/>
      <c r="C74" s="16"/>
      <c r="D74" s="16"/>
      <c r="E74" s="23"/>
      <c r="F74" s="23"/>
      <c r="G74" s="23"/>
      <c r="H74" s="16"/>
    </row>
    <row r="75" spans="1:8">
      <c r="A75" s="16"/>
      <c r="B75" s="16"/>
      <c r="C75" s="16"/>
      <c r="D75" s="16"/>
      <c r="E75" s="23"/>
      <c r="F75" s="23"/>
      <c r="G75" s="23"/>
      <c r="H75" s="16"/>
    </row>
    <row r="76" spans="1:8">
      <c r="A76" s="16"/>
      <c r="B76" s="16"/>
      <c r="C76" s="16"/>
      <c r="D76" s="16"/>
      <c r="E76" s="23"/>
      <c r="F76" s="23"/>
      <c r="G76" s="23"/>
      <c r="H76" s="16"/>
    </row>
    <row r="77" spans="1:8">
      <c r="A77" s="616" t="s">
        <v>29</v>
      </c>
      <c r="B77" s="616"/>
      <c r="C77" s="616"/>
      <c r="D77" s="616"/>
      <c r="E77" s="616"/>
      <c r="F77" s="616"/>
      <c r="G77" s="616"/>
      <c r="H77" s="616"/>
    </row>
    <row r="78" spans="1:8" s="19" customFormat="1" ht="21">
      <c r="A78" s="13" t="s">
        <v>1760</v>
      </c>
      <c r="B78" s="13" t="s">
        <v>1</v>
      </c>
      <c r="C78" s="13" t="s">
        <v>3</v>
      </c>
      <c r="D78" s="13" t="s">
        <v>4</v>
      </c>
      <c r="E78" s="22" t="s">
        <v>1776</v>
      </c>
      <c r="F78" s="22" t="s">
        <v>1727</v>
      </c>
      <c r="G78" s="22" t="s">
        <v>1728</v>
      </c>
      <c r="H78" s="13" t="s">
        <v>1784</v>
      </c>
    </row>
    <row r="79" spans="1:8">
      <c r="A79" s="16" t="s">
        <v>27</v>
      </c>
      <c r="B79" s="16" t="s">
        <v>28</v>
      </c>
      <c r="C79" s="16" t="s">
        <v>29</v>
      </c>
      <c r="D79" s="16" t="s">
        <v>30</v>
      </c>
      <c r="E79" s="23">
        <v>44400</v>
      </c>
      <c r="F79" s="23">
        <v>34400</v>
      </c>
      <c r="G79" s="23">
        <f t="shared" ref="G79:G85" si="5">E79-F79</f>
        <v>10000</v>
      </c>
      <c r="H79" s="16"/>
    </row>
    <row r="80" spans="1:8">
      <c r="A80" s="16" t="s">
        <v>671</v>
      </c>
      <c r="B80" s="16" t="s">
        <v>672</v>
      </c>
      <c r="C80" s="16" t="s">
        <v>29</v>
      </c>
      <c r="D80" s="16" t="s">
        <v>1757</v>
      </c>
      <c r="E80" s="23">
        <v>50500</v>
      </c>
      <c r="F80" s="23">
        <v>30000</v>
      </c>
      <c r="G80" s="23">
        <f t="shared" si="5"/>
        <v>20500</v>
      </c>
      <c r="H80" s="16"/>
    </row>
    <row r="81" spans="1:8">
      <c r="A81" s="16" t="s">
        <v>673</v>
      </c>
      <c r="B81" s="16" t="s">
        <v>674</v>
      </c>
      <c r="C81" s="16" t="s">
        <v>29</v>
      </c>
      <c r="D81" s="16" t="s">
        <v>675</v>
      </c>
      <c r="E81" s="23">
        <v>14000</v>
      </c>
      <c r="F81" s="23">
        <v>13000</v>
      </c>
      <c r="G81" s="23">
        <f t="shared" si="5"/>
        <v>1000</v>
      </c>
      <c r="H81" s="16"/>
    </row>
    <row r="82" spans="1:8">
      <c r="A82" s="16" t="s">
        <v>690</v>
      </c>
      <c r="B82" s="16" t="s">
        <v>691</v>
      </c>
      <c r="C82" s="16" t="s">
        <v>29</v>
      </c>
      <c r="D82" s="16" t="s">
        <v>692</v>
      </c>
      <c r="E82" s="23">
        <v>10400</v>
      </c>
      <c r="F82" s="23">
        <v>9000</v>
      </c>
      <c r="G82" s="23">
        <f t="shared" si="5"/>
        <v>1400</v>
      </c>
      <c r="H82" s="16"/>
    </row>
    <row r="83" spans="1:8">
      <c r="A83" s="16" t="s">
        <v>871</v>
      </c>
      <c r="B83" s="16" t="s">
        <v>872</v>
      </c>
      <c r="C83" s="16" t="s">
        <v>29</v>
      </c>
      <c r="D83" s="16" t="s">
        <v>873</v>
      </c>
      <c r="E83" s="23">
        <v>3330</v>
      </c>
      <c r="F83" s="23"/>
      <c r="G83" s="23">
        <f t="shared" si="5"/>
        <v>3330</v>
      </c>
      <c r="H83" s="16"/>
    </row>
    <row r="84" spans="1:8">
      <c r="A84" s="16" t="s">
        <v>874</v>
      </c>
      <c r="B84" s="16" t="s">
        <v>100</v>
      </c>
      <c r="C84" s="16" t="s">
        <v>29</v>
      </c>
      <c r="D84" s="16" t="s">
        <v>873</v>
      </c>
      <c r="E84" s="23">
        <v>7445</v>
      </c>
      <c r="F84" s="23"/>
      <c r="G84" s="23">
        <f t="shared" si="5"/>
        <v>7445</v>
      </c>
      <c r="H84" s="16"/>
    </row>
    <row r="85" spans="1:8">
      <c r="A85" s="16" t="s">
        <v>954</v>
      </c>
      <c r="B85" s="16" t="s">
        <v>955</v>
      </c>
      <c r="C85" s="16" t="s">
        <v>29</v>
      </c>
      <c r="D85" s="16" t="s">
        <v>1757</v>
      </c>
      <c r="E85" s="23">
        <v>6500</v>
      </c>
      <c r="F85" s="23"/>
      <c r="G85" s="23">
        <f t="shared" si="5"/>
        <v>6500</v>
      </c>
      <c r="H85" s="16"/>
    </row>
    <row r="86" spans="1:8">
      <c r="A86" s="16"/>
      <c r="B86" s="16"/>
      <c r="C86" s="16"/>
      <c r="D86" s="16"/>
      <c r="E86" s="23"/>
      <c r="F86" s="23"/>
      <c r="G86" s="23"/>
      <c r="H86" s="16"/>
    </row>
    <row r="87" spans="1:8">
      <c r="A87" s="16"/>
      <c r="B87" s="16"/>
      <c r="C87" s="16"/>
      <c r="D87" s="16"/>
      <c r="E87" s="23"/>
      <c r="F87" s="23"/>
      <c r="G87" s="23"/>
      <c r="H87" s="16"/>
    </row>
    <row r="88" spans="1:8">
      <c r="A88" s="16"/>
      <c r="B88" s="16"/>
      <c r="C88" s="16"/>
      <c r="D88" s="16"/>
      <c r="E88" s="23"/>
      <c r="F88" s="23"/>
      <c r="G88" s="23"/>
      <c r="H88" s="16"/>
    </row>
    <row r="89" spans="1:8">
      <c r="A89" s="616" t="s">
        <v>141</v>
      </c>
      <c r="B89" s="616"/>
      <c r="C89" s="616"/>
      <c r="D89" s="616"/>
      <c r="E89" s="616"/>
      <c r="F89" s="616"/>
      <c r="G89" s="616"/>
      <c r="H89" s="616"/>
    </row>
    <row r="90" spans="1:8" s="19" customFormat="1" ht="21">
      <c r="A90" s="13" t="s">
        <v>1760</v>
      </c>
      <c r="B90" s="13" t="s">
        <v>1</v>
      </c>
      <c r="C90" s="13" t="s">
        <v>3</v>
      </c>
      <c r="D90" s="13" t="s">
        <v>4</v>
      </c>
      <c r="E90" s="22" t="s">
        <v>1776</v>
      </c>
      <c r="F90" s="22" t="s">
        <v>1727</v>
      </c>
      <c r="G90" s="22" t="s">
        <v>1728</v>
      </c>
      <c r="H90" s="13" t="s">
        <v>1784</v>
      </c>
    </row>
    <row r="91" spans="1:8">
      <c r="A91" s="16" t="s">
        <v>139</v>
      </c>
      <c r="B91" s="16" t="s">
        <v>140</v>
      </c>
      <c r="C91" s="16" t="s">
        <v>141</v>
      </c>
      <c r="D91" s="16" t="s">
        <v>142</v>
      </c>
      <c r="E91" s="23">
        <v>57000</v>
      </c>
      <c r="F91" s="23"/>
      <c r="G91" s="23">
        <f>E91-F91</f>
        <v>57000</v>
      </c>
      <c r="H91" s="16"/>
    </row>
    <row r="92" spans="1:8">
      <c r="A92" s="16" t="s">
        <v>243</v>
      </c>
      <c r="B92" s="16" t="s">
        <v>244</v>
      </c>
      <c r="C92" s="16" t="s">
        <v>141</v>
      </c>
      <c r="D92" s="16" t="s">
        <v>1757</v>
      </c>
      <c r="E92" s="23">
        <v>3000</v>
      </c>
      <c r="F92" s="23"/>
      <c r="G92" s="23">
        <f>E92-F92</f>
        <v>3000</v>
      </c>
      <c r="H92" s="16"/>
    </row>
    <row r="93" spans="1:8">
      <c r="A93" s="16" t="s">
        <v>369</v>
      </c>
      <c r="B93" s="16" t="s">
        <v>370</v>
      </c>
      <c r="C93" s="16" t="s">
        <v>141</v>
      </c>
      <c r="D93" s="16" t="s">
        <v>1757</v>
      </c>
      <c r="E93" s="23">
        <v>23500</v>
      </c>
      <c r="F93" s="23"/>
      <c r="G93" s="23">
        <f>E93-F93</f>
        <v>23500</v>
      </c>
      <c r="H93" s="16"/>
    </row>
    <row r="94" spans="1:8">
      <c r="A94" s="16" t="s">
        <v>654</v>
      </c>
      <c r="B94" s="16" t="s">
        <v>655</v>
      </c>
      <c r="C94" s="16" t="s">
        <v>141</v>
      </c>
      <c r="D94" s="16" t="s">
        <v>656</v>
      </c>
      <c r="E94" s="23">
        <v>50000</v>
      </c>
      <c r="F94" s="23">
        <v>36000</v>
      </c>
      <c r="G94" s="23">
        <f>E94-F94</f>
        <v>14000</v>
      </c>
      <c r="H94" s="16"/>
    </row>
    <row r="95" spans="1:8">
      <c r="A95" s="16" t="s">
        <v>1063</v>
      </c>
      <c r="B95" s="16" t="s">
        <v>1064</v>
      </c>
      <c r="C95" s="16" t="s">
        <v>141</v>
      </c>
      <c r="D95" s="16" t="s">
        <v>1065</v>
      </c>
      <c r="E95" s="23">
        <v>28270</v>
      </c>
      <c r="F95" s="23">
        <v>23000</v>
      </c>
      <c r="G95" s="23">
        <f>E95-F95</f>
        <v>5270</v>
      </c>
      <c r="H95" s="16"/>
    </row>
    <row r="96" spans="1:8">
      <c r="A96" s="16"/>
      <c r="B96" s="16"/>
      <c r="C96" s="16"/>
      <c r="D96" s="16"/>
      <c r="E96" s="23"/>
      <c r="F96" s="23"/>
      <c r="G96" s="23"/>
      <c r="H96" s="16"/>
    </row>
    <row r="97" spans="1:11">
      <c r="A97" s="16"/>
      <c r="B97" s="16"/>
      <c r="C97" s="16"/>
      <c r="D97" s="16"/>
      <c r="E97" s="23"/>
      <c r="F97" s="23"/>
      <c r="G97" s="23"/>
      <c r="H97" s="16"/>
    </row>
    <row r="98" spans="1:11">
      <c r="A98" s="16"/>
      <c r="B98" s="16"/>
      <c r="C98" s="16"/>
      <c r="D98" s="16"/>
      <c r="E98" s="23"/>
      <c r="F98" s="23"/>
      <c r="G98" s="23"/>
      <c r="H98" s="16"/>
    </row>
    <row r="99" spans="1:11">
      <c r="A99" s="616" t="s">
        <v>24</v>
      </c>
      <c r="B99" s="616"/>
      <c r="C99" s="616"/>
      <c r="D99" s="616"/>
      <c r="E99" s="616"/>
      <c r="F99" s="616"/>
      <c r="G99" s="616"/>
      <c r="H99" s="616"/>
    </row>
    <row r="100" spans="1:11" s="19" customFormat="1" ht="21">
      <c r="A100" s="13" t="s">
        <v>1760</v>
      </c>
      <c r="B100" s="13" t="s">
        <v>1</v>
      </c>
      <c r="C100" s="13" t="s">
        <v>3</v>
      </c>
      <c r="D100" s="13" t="s">
        <v>4</v>
      </c>
      <c r="E100" s="22" t="s">
        <v>1776</v>
      </c>
      <c r="F100" s="22" t="s">
        <v>1727</v>
      </c>
      <c r="G100" s="22" t="s">
        <v>1728</v>
      </c>
      <c r="H100" s="13" t="s">
        <v>1784</v>
      </c>
    </row>
    <row r="101" spans="1:11">
      <c r="A101" s="16" t="s">
        <v>22</v>
      </c>
      <c r="B101" s="16" t="s">
        <v>23</v>
      </c>
      <c r="C101" s="16" t="s">
        <v>24</v>
      </c>
      <c r="D101" s="16" t="s">
        <v>1757</v>
      </c>
      <c r="E101" s="23">
        <v>2000</v>
      </c>
      <c r="F101" s="23"/>
      <c r="G101" s="23">
        <f t="shared" ref="G101:G109" si="6">E101-F101</f>
        <v>2000</v>
      </c>
      <c r="H101" s="16"/>
      <c r="K101" s="12" t="s">
        <v>1785</v>
      </c>
    </row>
    <row r="102" spans="1:11">
      <c r="A102" s="16" t="s">
        <v>25</v>
      </c>
      <c r="B102" s="16" t="s">
        <v>26</v>
      </c>
      <c r="C102" s="16" t="s">
        <v>24</v>
      </c>
      <c r="D102" s="16" t="s">
        <v>1757</v>
      </c>
      <c r="E102" s="23">
        <v>2000</v>
      </c>
      <c r="F102" s="23"/>
      <c r="G102" s="23">
        <f t="shared" si="6"/>
        <v>2000</v>
      </c>
      <c r="H102" s="16"/>
      <c r="K102" s="26">
        <f>SUM('New Note'!C15)</f>
        <v>0</v>
      </c>
    </row>
    <row r="103" spans="1:11">
      <c r="A103" s="16" t="s">
        <v>74</v>
      </c>
      <c r="B103" s="16" t="s">
        <v>75</v>
      </c>
      <c r="C103" s="16" t="s">
        <v>24</v>
      </c>
      <c r="D103" s="16" t="s">
        <v>1757</v>
      </c>
      <c r="E103" s="23">
        <v>1000</v>
      </c>
      <c r="F103" s="23"/>
      <c r="G103" s="23">
        <f t="shared" si="6"/>
        <v>1000</v>
      </c>
      <c r="H103" s="16"/>
    </row>
    <row r="104" spans="1:11" ht="37.5">
      <c r="A104" s="16" t="s">
        <v>76</v>
      </c>
      <c r="B104" s="16" t="s">
        <v>77</v>
      </c>
      <c r="C104" s="18" t="s">
        <v>1761</v>
      </c>
      <c r="D104" s="16" t="s">
        <v>1757</v>
      </c>
      <c r="E104" s="23">
        <v>23000</v>
      </c>
      <c r="F104" s="23"/>
      <c r="G104" s="23">
        <f t="shared" si="6"/>
        <v>23000</v>
      </c>
      <c r="H104" s="16"/>
    </row>
    <row r="105" spans="1:11" ht="37.5">
      <c r="A105" s="16" t="s">
        <v>131</v>
      </c>
      <c r="B105" s="16" t="s">
        <v>132</v>
      </c>
      <c r="C105" s="18" t="s">
        <v>1762</v>
      </c>
      <c r="D105" s="16" t="s">
        <v>1757</v>
      </c>
      <c r="E105" s="23">
        <v>6000</v>
      </c>
      <c r="F105" s="23"/>
      <c r="G105" s="23">
        <f t="shared" si="6"/>
        <v>6000</v>
      </c>
      <c r="H105" s="16"/>
    </row>
    <row r="106" spans="1:11">
      <c r="A106" s="16" t="s">
        <v>160</v>
      </c>
      <c r="B106" s="16" t="s">
        <v>161</v>
      </c>
      <c r="C106" s="16" t="s">
        <v>24</v>
      </c>
      <c r="D106" s="16" t="s">
        <v>1757</v>
      </c>
      <c r="E106" s="23">
        <v>25400</v>
      </c>
      <c r="F106" s="23"/>
      <c r="G106" s="23">
        <f t="shared" si="6"/>
        <v>25400</v>
      </c>
      <c r="H106" s="16"/>
    </row>
    <row r="107" spans="1:11">
      <c r="A107" s="16" t="s">
        <v>181</v>
      </c>
      <c r="B107" s="16" t="s">
        <v>182</v>
      </c>
      <c r="C107" s="16" t="s">
        <v>24</v>
      </c>
      <c r="D107" s="16" t="s">
        <v>1757</v>
      </c>
      <c r="E107" s="23">
        <v>3500</v>
      </c>
      <c r="F107" s="23"/>
      <c r="G107" s="23">
        <f t="shared" si="6"/>
        <v>3500</v>
      </c>
      <c r="H107" s="16"/>
    </row>
    <row r="108" spans="1:11">
      <c r="A108" s="16" t="s">
        <v>211</v>
      </c>
      <c r="B108" s="16" t="s">
        <v>212</v>
      </c>
      <c r="C108" s="16" t="s">
        <v>24</v>
      </c>
      <c r="D108" s="16" t="s">
        <v>213</v>
      </c>
      <c r="E108" s="23">
        <v>28000</v>
      </c>
      <c r="F108" s="23"/>
      <c r="G108" s="23">
        <f t="shared" si="6"/>
        <v>28000</v>
      </c>
      <c r="H108" s="16"/>
    </row>
    <row r="109" spans="1:11">
      <c r="A109" s="16" t="s">
        <v>217</v>
      </c>
      <c r="B109" s="16" t="s">
        <v>218</v>
      </c>
      <c r="C109" s="16" t="s">
        <v>24</v>
      </c>
      <c r="D109" s="16" t="s">
        <v>1757</v>
      </c>
      <c r="E109" s="23">
        <v>138000</v>
      </c>
      <c r="F109" s="23">
        <v>60000</v>
      </c>
      <c r="G109" s="23">
        <f t="shared" si="6"/>
        <v>78000</v>
      </c>
      <c r="H109" s="16"/>
    </row>
    <row r="110" spans="1:11">
      <c r="A110" s="16" t="s">
        <v>224</v>
      </c>
      <c r="B110" s="16" t="s">
        <v>225</v>
      </c>
      <c r="C110" s="16" t="s">
        <v>24</v>
      </c>
      <c r="D110" s="16" t="s">
        <v>1757</v>
      </c>
      <c r="E110" s="23">
        <v>34000</v>
      </c>
      <c r="F110" s="23"/>
      <c r="G110" s="23">
        <f t="shared" ref="G110:G115" si="7">E110-F110</f>
        <v>34000</v>
      </c>
      <c r="H110" s="16"/>
    </row>
    <row r="111" spans="1:11">
      <c r="A111" s="16" t="s">
        <v>257</v>
      </c>
      <c r="B111" s="16" t="s">
        <v>258</v>
      </c>
      <c r="C111" s="16" t="s">
        <v>24</v>
      </c>
      <c r="D111" s="16" t="s">
        <v>259</v>
      </c>
      <c r="E111" s="23">
        <v>6600</v>
      </c>
      <c r="F111" s="23"/>
      <c r="G111" s="23">
        <f t="shared" si="7"/>
        <v>6600</v>
      </c>
      <c r="H111" s="16"/>
    </row>
    <row r="112" spans="1:11">
      <c r="A112" s="16" t="s">
        <v>285</v>
      </c>
      <c r="B112" s="16" t="s">
        <v>286</v>
      </c>
      <c r="C112" s="16" t="s">
        <v>24</v>
      </c>
      <c r="D112" s="16" t="s">
        <v>1757</v>
      </c>
      <c r="E112" s="23">
        <v>1000</v>
      </c>
      <c r="F112" s="23"/>
      <c r="G112" s="23">
        <f t="shared" si="7"/>
        <v>1000</v>
      </c>
      <c r="H112" s="16"/>
    </row>
    <row r="113" spans="1:8">
      <c r="A113" s="16" t="s">
        <v>295</v>
      </c>
      <c r="B113" s="16" t="s">
        <v>296</v>
      </c>
      <c r="C113" s="16" t="s">
        <v>24</v>
      </c>
      <c r="D113" s="16" t="s">
        <v>1757</v>
      </c>
      <c r="E113" s="23">
        <v>21400</v>
      </c>
      <c r="F113" s="23"/>
      <c r="G113" s="23">
        <f t="shared" si="7"/>
        <v>21400</v>
      </c>
      <c r="H113" s="16"/>
    </row>
    <row r="114" spans="1:8">
      <c r="A114" s="16" t="s">
        <v>306</v>
      </c>
      <c r="B114" s="16" t="s">
        <v>307</v>
      </c>
      <c r="C114" s="16" t="s">
        <v>24</v>
      </c>
      <c r="D114" s="16" t="s">
        <v>1757</v>
      </c>
      <c r="E114" s="23">
        <v>103500</v>
      </c>
      <c r="F114" s="23"/>
      <c r="G114" s="23">
        <f t="shared" si="7"/>
        <v>103500</v>
      </c>
      <c r="H114" s="16"/>
    </row>
    <row r="115" spans="1:8">
      <c r="A115" s="16" t="s">
        <v>344</v>
      </c>
      <c r="B115" s="16" t="s">
        <v>345</v>
      </c>
      <c r="C115" s="16" t="s">
        <v>24</v>
      </c>
      <c r="D115" s="16" t="s">
        <v>1757</v>
      </c>
      <c r="E115" s="23">
        <v>21400</v>
      </c>
      <c r="F115" s="23"/>
      <c r="G115" s="23">
        <f t="shared" si="7"/>
        <v>21400</v>
      </c>
      <c r="H115" s="16"/>
    </row>
    <row r="116" spans="1:8">
      <c r="A116" s="16" t="s">
        <v>346</v>
      </c>
      <c r="B116" s="16" t="s">
        <v>347</v>
      </c>
      <c r="C116" s="16" t="s">
        <v>24</v>
      </c>
      <c r="D116" s="16" t="s">
        <v>348</v>
      </c>
      <c r="E116" s="23">
        <v>58500</v>
      </c>
      <c r="F116" s="23">
        <v>10000</v>
      </c>
      <c r="G116" s="23">
        <f t="shared" ref="G116:G123" si="8">E116-F116</f>
        <v>48500</v>
      </c>
      <c r="H116" s="16"/>
    </row>
    <row r="117" spans="1:8">
      <c r="A117" s="16" t="s">
        <v>363</v>
      </c>
      <c r="B117" s="16" t="s">
        <v>364</v>
      </c>
      <c r="C117" s="16" t="s">
        <v>24</v>
      </c>
      <c r="D117" s="16" t="s">
        <v>1757</v>
      </c>
      <c r="E117" s="23">
        <v>8000</v>
      </c>
      <c r="F117" s="23"/>
      <c r="G117" s="23">
        <f t="shared" si="8"/>
        <v>8000</v>
      </c>
      <c r="H117" s="16"/>
    </row>
    <row r="118" spans="1:8">
      <c r="A118" s="16" t="s">
        <v>367</v>
      </c>
      <c r="B118" s="16" t="s">
        <v>368</v>
      </c>
      <c r="C118" s="16" t="s">
        <v>24</v>
      </c>
      <c r="D118" s="16" t="s">
        <v>1757</v>
      </c>
      <c r="E118" s="23">
        <v>2700</v>
      </c>
      <c r="F118" s="23"/>
      <c r="G118" s="23">
        <f t="shared" si="8"/>
        <v>2700</v>
      </c>
      <c r="H118" s="16"/>
    </row>
    <row r="119" spans="1:8">
      <c r="A119" s="16" t="s">
        <v>435</v>
      </c>
      <c r="B119" s="16" t="s">
        <v>436</v>
      </c>
      <c r="C119" s="16" t="s">
        <v>24</v>
      </c>
      <c r="D119" s="16" t="s">
        <v>1757</v>
      </c>
      <c r="E119" s="23">
        <v>8000</v>
      </c>
      <c r="F119" s="23"/>
      <c r="G119" s="23">
        <f t="shared" si="8"/>
        <v>8000</v>
      </c>
      <c r="H119" s="16"/>
    </row>
    <row r="120" spans="1:8">
      <c r="A120" s="16" t="s">
        <v>473</v>
      </c>
      <c r="B120" s="16" t="s">
        <v>474</v>
      </c>
      <c r="C120" s="16" t="s">
        <v>24</v>
      </c>
      <c r="D120" s="16" t="s">
        <v>1757</v>
      </c>
      <c r="E120" s="23">
        <v>2000</v>
      </c>
      <c r="F120" s="23"/>
      <c r="G120" s="23">
        <f t="shared" si="8"/>
        <v>2000</v>
      </c>
      <c r="H120" s="16"/>
    </row>
    <row r="121" spans="1:8">
      <c r="A121" s="16" t="s">
        <v>478</v>
      </c>
      <c r="B121" s="16" t="s">
        <v>479</v>
      </c>
      <c r="C121" s="16" t="s">
        <v>24</v>
      </c>
      <c r="D121" s="16" t="s">
        <v>1757</v>
      </c>
      <c r="E121" s="23">
        <v>1000</v>
      </c>
      <c r="F121" s="23"/>
      <c r="G121" s="23">
        <f t="shared" si="8"/>
        <v>1000</v>
      </c>
      <c r="H121" s="16"/>
    </row>
    <row r="122" spans="1:8">
      <c r="A122" s="16" t="s">
        <v>512</v>
      </c>
      <c r="B122" s="16" t="s">
        <v>513</v>
      </c>
      <c r="C122" s="16" t="s">
        <v>24</v>
      </c>
      <c r="D122" s="16" t="s">
        <v>1757</v>
      </c>
      <c r="E122" s="23">
        <v>98000</v>
      </c>
      <c r="F122" s="23">
        <v>49000</v>
      </c>
      <c r="G122" s="23">
        <f t="shared" si="8"/>
        <v>49000</v>
      </c>
      <c r="H122" s="16"/>
    </row>
    <row r="123" spans="1:8">
      <c r="A123" s="16" t="s">
        <v>529</v>
      </c>
      <c r="B123" s="16" t="s">
        <v>530</v>
      </c>
      <c r="C123" s="16" t="s">
        <v>24</v>
      </c>
      <c r="D123" s="16" t="s">
        <v>1757</v>
      </c>
      <c r="E123" s="23">
        <v>4500</v>
      </c>
      <c r="F123" s="23"/>
      <c r="G123" s="23">
        <f t="shared" si="8"/>
        <v>4500</v>
      </c>
      <c r="H123" s="16"/>
    </row>
    <row r="124" spans="1:8">
      <c r="A124" s="16" t="s">
        <v>543</v>
      </c>
      <c r="B124" s="16" t="s">
        <v>544</v>
      </c>
      <c r="C124" s="16" t="s">
        <v>24</v>
      </c>
      <c r="D124" s="16" t="s">
        <v>545</v>
      </c>
      <c r="E124" s="23">
        <v>750</v>
      </c>
      <c r="F124" s="23"/>
      <c r="G124" s="23">
        <f t="shared" ref="G124:G129" si="9">E124-F124</f>
        <v>750</v>
      </c>
      <c r="H124" s="16"/>
    </row>
    <row r="125" spans="1:8">
      <c r="A125" s="16" t="s">
        <v>576</v>
      </c>
      <c r="B125" s="16" t="s">
        <v>577</v>
      </c>
      <c r="C125" s="16" t="s">
        <v>578</v>
      </c>
      <c r="D125" s="16" t="s">
        <v>1757</v>
      </c>
      <c r="E125" s="23">
        <v>11500</v>
      </c>
      <c r="F125" s="23"/>
      <c r="G125" s="23">
        <f t="shared" si="9"/>
        <v>11500</v>
      </c>
      <c r="H125" s="16"/>
    </row>
    <row r="126" spans="1:8" ht="37.5">
      <c r="A126" s="16" t="s">
        <v>620</v>
      </c>
      <c r="B126" s="16" t="s">
        <v>77</v>
      </c>
      <c r="C126" s="18" t="s">
        <v>1763</v>
      </c>
      <c r="D126" s="16" t="s">
        <v>1757</v>
      </c>
      <c r="E126" s="23">
        <v>211850</v>
      </c>
      <c r="F126" s="23"/>
      <c r="G126" s="23">
        <f t="shared" si="9"/>
        <v>211850</v>
      </c>
      <c r="H126" s="16"/>
    </row>
    <row r="127" spans="1:8">
      <c r="A127" s="16" t="s">
        <v>768</v>
      </c>
      <c r="B127" s="16" t="s">
        <v>769</v>
      </c>
      <c r="C127" s="16" t="s">
        <v>578</v>
      </c>
      <c r="D127" s="16" t="s">
        <v>1757</v>
      </c>
      <c r="E127" s="23">
        <v>900</v>
      </c>
      <c r="F127" s="23"/>
      <c r="G127" s="23">
        <f t="shared" si="9"/>
        <v>900</v>
      </c>
      <c r="H127" s="16"/>
    </row>
    <row r="128" spans="1:8">
      <c r="A128" s="16" t="s">
        <v>775</v>
      </c>
      <c r="B128" s="16" t="s">
        <v>776</v>
      </c>
      <c r="C128" s="16" t="s">
        <v>578</v>
      </c>
      <c r="D128" s="16" t="s">
        <v>1757</v>
      </c>
      <c r="E128" s="23">
        <v>680</v>
      </c>
      <c r="F128" s="23"/>
      <c r="G128" s="23">
        <f t="shared" si="9"/>
        <v>680</v>
      </c>
      <c r="H128" s="16"/>
    </row>
    <row r="129" spans="1:8">
      <c r="A129" s="16" t="s">
        <v>870</v>
      </c>
      <c r="B129" s="16" t="s">
        <v>436</v>
      </c>
      <c r="C129" s="16" t="s">
        <v>578</v>
      </c>
      <c r="D129" s="16" t="s">
        <v>1757</v>
      </c>
      <c r="E129" s="23">
        <v>2250</v>
      </c>
      <c r="F129" s="23"/>
      <c r="G129" s="23">
        <f t="shared" si="9"/>
        <v>2250</v>
      </c>
      <c r="H129" s="16"/>
    </row>
    <row r="130" spans="1:8" ht="37.5">
      <c r="A130" s="16" t="s">
        <v>877</v>
      </c>
      <c r="B130" s="16" t="s">
        <v>804</v>
      </c>
      <c r="C130" s="18" t="s">
        <v>1763</v>
      </c>
      <c r="D130" s="16" t="s">
        <v>878</v>
      </c>
      <c r="E130" s="23">
        <v>25500</v>
      </c>
      <c r="F130" s="23">
        <v>5000</v>
      </c>
      <c r="G130" s="23">
        <f t="shared" ref="G130:G143" si="10">E130-F130</f>
        <v>20500</v>
      </c>
      <c r="H130" s="16"/>
    </row>
    <row r="131" spans="1:8" ht="37.5">
      <c r="A131" s="16" t="s">
        <v>956</v>
      </c>
      <c r="B131" s="16" t="s">
        <v>957</v>
      </c>
      <c r="C131" s="18" t="s">
        <v>1764</v>
      </c>
      <c r="D131" s="16" t="s">
        <v>1757</v>
      </c>
      <c r="E131" s="23">
        <v>20960</v>
      </c>
      <c r="F131" s="23"/>
      <c r="G131" s="23">
        <f t="shared" si="10"/>
        <v>20960</v>
      </c>
      <c r="H131" s="16"/>
    </row>
    <row r="132" spans="1:8">
      <c r="A132" s="16" t="s">
        <v>1051</v>
      </c>
      <c r="B132" s="16" t="s">
        <v>1052</v>
      </c>
      <c r="C132" s="16" t="s">
        <v>24</v>
      </c>
      <c r="D132" s="16" t="s">
        <v>1757</v>
      </c>
      <c r="E132" s="23">
        <v>6450</v>
      </c>
      <c r="F132" s="23"/>
      <c r="G132" s="23">
        <f t="shared" si="10"/>
        <v>6450</v>
      </c>
      <c r="H132" s="16"/>
    </row>
    <row r="133" spans="1:8" ht="37.5">
      <c r="A133" s="16" t="s">
        <v>1053</v>
      </c>
      <c r="B133" s="16" t="s">
        <v>1054</v>
      </c>
      <c r="C133" s="18" t="s">
        <v>1765</v>
      </c>
      <c r="D133" s="16" t="s">
        <v>1055</v>
      </c>
      <c r="E133" s="23">
        <v>20600</v>
      </c>
      <c r="F133" s="23">
        <v>10000</v>
      </c>
      <c r="G133" s="23">
        <f t="shared" si="10"/>
        <v>10600</v>
      </c>
      <c r="H133" s="16"/>
    </row>
    <row r="134" spans="1:8" ht="37.5">
      <c r="A134" s="16" t="s">
        <v>1056</v>
      </c>
      <c r="B134" s="16" t="s">
        <v>1057</v>
      </c>
      <c r="C134" s="18" t="s">
        <v>1763</v>
      </c>
      <c r="D134" s="16" t="s">
        <v>1058</v>
      </c>
      <c r="E134" s="23">
        <v>13750</v>
      </c>
      <c r="F134" s="23">
        <v>10000</v>
      </c>
      <c r="G134" s="23">
        <f t="shared" si="10"/>
        <v>3750</v>
      </c>
      <c r="H134" s="16"/>
    </row>
    <row r="135" spans="1:8" ht="37.5">
      <c r="A135" s="16" t="s">
        <v>1529</v>
      </c>
      <c r="B135" s="16" t="s">
        <v>1530</v>
      </c>
      <c r="C135" s="18" t="s">
        <v>1764</v>
      </c>
      <c r="D135" s="16" t="s">
        <v>1757</v>
      </c>
      <c r="E135" s="23">
        <v>196880</v>
      </c>
      <c r="F135" s="23">
        <v>160500</v>
      </c>
      <c r="G135" s="23">
        <f t="shared" si="10"/>
        <v>36380</v>
      </c>
      <c r="H135" s="16"/>
    </row>
    <row r="136" spans="1:8" ht="37.5">
      <c r="A136" s="16" t="s">
        <v>1535</v>
      </c>
      <c r="B136" s="16" t="s">
        <v>1525</v>
      </c>
      <c r="C136" s="18" t="s">
        <v>1766</v>
      </c>
      <c r="D136" s="16" t="s">
        <v>1757</v>
      </c>
      <c r="E136" s="23">
        <v>452370</v>
      </c>
      <c r="F136" s="23">
        <v>248960</v>
      </c>
      <c r="G136" s="23">
        <f t="shared" si="10"/>
        <v>203410</v>
      </c>
      <c r="H136" s="16"/>
    </row>
    <row r="137" spans="1:8" ht="37.5">
      <c r="A137" s="16" t="s">
        <v>1547</v>
      </c>
      <c r="B137" s="16" t="s">
        <v>1548</v>
      </c>
      <c r="C137" s="18" t="s">
        <v>1764</v>
      </c>
      <c r="D137" s="16" t="s">
        <v>1757</v>
      </c>
      <c r="E137" s="23">
        <v>171975</v>
      </c>
      <c r="F137" s="23">
        <v>150000</v>
      </c>
      <c r="G137" s="23">
        <f t="shared" si="10"/>
        <v>21975</v>
      </c>
      <c r="H137" s="16"/>
    </row>
    <row r="138" spans="1:8" ht="37.5">
      <c r="A138" s="16" t="s">
        <v>1560</v>
      </c>
      <c r="B138" s="16" t="s">
        <v>565</v>
      </c>
      <c r="C138" s="18" t="s">
        <v>1761</v>
      </c>
      <c r="D138" s="16" t="s">
        <v>1757</v>
      </c>
      <c r="E138" s="23">
        <v>82730</v>
      </c>
      <c r="F138" s="23">
        <v>50000</v>
      </c>
      <c r="G138" s="23">
        <f t="shared" si="10"/>
        <v>32730</v>
      </c>
      <c r="H138" s="16"/>
    </row>
    <row r="139" spans="1:8" ht="37.5">
      <c r="A139" s="16" t="s">
        <v>1604</v>
      </c>
      <c r="B139" s="16" t="s">
        <v>1489</v>
      </c>
      <c r="C139" s="18" t="s">
        <v>1764</v>
      </c>
      <c r="D139" s="16" t="s">
        <v>1605</v>
      </c>
      <c r="E139" s="23">
        <v>50380</v>
      </c>
      <c r="F139" s="23">
        <v>40000</v>
      </c>
      <c r="G139" s="23">
        <f t="shared" si="10"/>
        <v>10380</v>
      </c>
      <c r="H139" s="16"/>
    </row>
    <row r="140" spans="1:8">
      <c r="A140" s="16" t="s">
        <v>1614</v>
      </c>
      <c r="B140" s="16" t="s">
        <v>1615</v>
      </c>
      <c r="C140" s="16" t="s">
        <v>24</v>
      </c>
      <c r="D140" s="16" t="s">
        <v>1757</v>
      </c>
      <c r="E140" s="23">
        <v>830776</v>
      </c>
      <c r="F140" s="23">
        <v>550000</v>
      </c>
      <c r="G140" s="23">
        <f t="shared" si="10"/>
        <v>280776</v>
      </c>
      <c r="H140" s="16"/>
    </row>
    <row r="141" spans="1:8" ht="37.5">
      <c r="A141" s="16" t="s">
        <v>546</v>
      </c>
      <c r="B141" s="16" t="s">
        <v>547</v>
      </c>
      <c r="C141" s="18" t="s">
        <v>1767</v>
      </c>
      <c r="D141" s="17">
        <v>0</v>
      </c>
      <c r="E141" s="23">
        <f>71800+87810</f>
        <v>159610</v>
      </c>
      <c r="F141" s="23">
        <v>70000</v>
      </c>
      <c r="G141" s="23">
        <f t="shared" si="10"/>
        <v>89610</v>
      </c>
      <c r="H141" s="16"/>
    </row>
    <row r="142" spans="1:8" ht="37.5">
      <c r="A142" s="16" t="s">
        <v>290</v>
      </c>
      <c r="B142" s="16" t="s">
        <v>291</v>
      </c>
      <c r="C142" s="18" t="s">
        <v>1736</v>
      </c>
      <c r="D142" s="16" t="s">
        <v>292</v>
      </c>
      <c r="E142" s="23">
        <v>40800</v>
      </c>
      <c r="F142" s="23"/>
      <c r="G142" s="23">
        <f t="shared" si="10"/>
        <v>40800</v>
      </c>
      <c r="H142" s="16"/>
    </row>
    <row r="143" spans="1:8">
      <c r="A143" s="16" t="s">
        <v>33</v>
      </c>
      <c r="B143" s="16" t="s">
        <v>34</v>
      </c>
      <c r="C143" s="16" t="s">
        <v>35</v>
      </c>
      <c r="D143" s="16" t="s">
        <v>1757</v>
      </c>
      <c r="E143" s="23">
        <v>8000</v>
      </c>
      <c r="F143" s="23"/>
      <c r="G143" s="23">
        <f t="shared" si="10"/>
        <v>8000</v>
      </c>
      <c r="H143" s="16"/>
    </row>
    <row r="144" spans="1:8">
      <c r="A144" s="16"/>
      <c r="B144" s="16"/>
      <c r="C144" s="16"/>
      <c r="D144" s="16"/>
      <c r="E144" s="23"/>
      <c r="F144" s="23"/>
      <c r="G144" s="23"/>
      <c r="H144" s="16"/>
    </row>
    <row r="145" spans="1:8">
      <c r="A145" s="617" t="s">
        <v>110</v>
      </c>
      <c r="B145" s="617"/>
      <c r="C145" s="617"/>
      <c r="D145" s="617"/>
      <c r="E145" s="617"/>
      <c r="F145" s="617"/>
      <c r="G145" s="617"/>
      <c r="H145" s="617"/>
    </row>
    <row r="146" spans="1:8" s="19" customFormat="1" ht="21">
      <c r="A146" s="13" t="s">
        <v>1760</v>
      </c>
      <c r="B146" s="13" t="s">
        <v>1</v>
      </c>
      <c r="C146" s="13" t="s">
        <v>3</v>
      </c>
      <c r="D146" s="13" t="s">
        <v>4</v>
      </c>
      <c r="E146" s="22" t="s">
        <v>1776</v>
      </c>
      <c r="F146" s="22" t="s">
        <v>1727</v>
      </c>
      <c r="G146" s="22" t="s">
        <v>1728</v>
      </c>
      <c r="H146" s="13" t="s">
        <v>1784</v>
      </c>
    </row>
    <row r="147" spans="1:8">
      <c r="A147" s="20" t="s">
        <v>108</v>
      </c>
      <c r="B147" s="20" t="s">
        <v>109</v>
      </c>
      <c r="C147" s="20" t="s">
        <v>110</v>
      </c>
      <c r="D147" s="20" t="s">
        <v>1757</v>
      </c>
      <c r="E147" s="24">
        <v>63000</v>
      </c>
      <c r="F147" s="23"/>
      <c r="G147" s="23">
        <f>E147-F147</f>
        <v>63000</v>
      </c>
      <c r="H147" s="16"/>
    </row>
    <row r="148" spans="1:8">
      <c r="A148" s="20" t="s">
        <v>124</v>
      </c>
      <c r="B148" s="20" t="s">
        <v>125</v>
      </c>
      <c r="C148" s="20" t="s">
        <v>110</v>
      </c>
      <c r="D148" s="20" t="s">
        <v>126</v>
      </c>
      <c r="E148" s="24">
        <v>51000</v>
      </c>
      <c r="F148" s="23">
        <v>10000</v>
      </c>
      <c r="G148" s="23">
        <f>E148-F148</f>
        <v>41000</v>
      </c>
      <c r="H148" s="16"/>
    </row>
    <row r="149" spans="1:8">
      <c r="A149" s="20" t="s">
        <v>158</v>
      </c>
      <c r="B149" s="20" t="s">
        <v>116</v>
      </c>
      <c r="C149" s="20" t="s">
        <v>110</v>
      </c>
      <c r="D149" s="20" t="s">
        <v>159</v>
      </c>
      <c r="E149" s="24">
        <v>90400</v>
      </c>
      <c r="F149" s="23">
        <v>84000</v>
      </c>
      <c r="G149" s="23">
        <f t="shared" ref="G149:G155" si="11">E149-F149</f>
        <v>6400</v>
      </c>
      <c r="H149" s="16"/>
    </row>
    <row r="150" spans="1:8">
      <c r="A150" s="20" t="s">
        <v>170</v>
      </c>
      <c r="B150" s="20" t="s">
        <v>171</v>
      </c>
      <c r="C150" s="20" t="s">
        <v>110</v>
      </c>
      <c r="D150" s="20" t="s">
        <v>172</v>
      </c>
      <c r="E150" s="24">
        <v>66500</v>
      </c>
      <c r="F150" s="23"/>
      <c r="G150" s="23">
        <f t="shared" si="11"/>
        <v>66500</v>
      </c>
      <c r="H150" s="16"/>
    </row>
    <row r="151" spans="1:8">
      <c r="A151" s="20" t="s">
        <v>226</v>
      </c>
      <c r="B151" s="20" t="s">
        <v>227</v>
      </c>
      <c r="C151" s="20" t="s">
        <v>110</v>
      </c>
      <c r="D151" s="20" t="s">
        <v>228</v>
      </c>
      <c r="E151" s="24">
        <v>46000</v>
      </c>
      <c r="F151" s="23"/>
      <c r="G151" s="23">
        <f t="shared" si="11"/>
        <v>46000</v>
      </c>
      <c r="H151" s="16"/>
    </row>
    <row r="152" spans="1:8">
      <c r="A152" s="20" t="s">
        <v>514</v>
      </c>
      <c r="B152" s="20" t="s">
        <v>1777</v>
      </c>
      <c r="C152" s="20" t="s">
        <v>110</v>
      </c>
      <c r="D152" s="20" t="s">
        <v>1757</v>
      </c>
      <c r="E152" s="24">
        <v>16000</v>
      </c>
      <c r="F152" s="23"/>
      <c r="G152" s="23">
        <f t="shared" si="11"/>
        <v>16000</v>
      </c>
      <c r="H152" s="16"/>
    </row>
    <row r="153" spans="1:8">
      <c r="A153" s="20" t="s">
        <v>773</v>
      </c>
      <c r="B153" s="20" t="s">
        <v>774</v>
      </c>
      <c r="C153" s="20" t="s">
        <v>110</v>
      </c>
      <c r="D153" s="20" t="s">
        <v>1757</v>
      </c>
      <c r="E153" s="24">
        <v>400</v>
      </c>
      <c r="F153" s="23"/>
      <c r="G153" s="23">
        <f t="shared" si="11"/>
        <v>400</v>
      </c>
      <c r="H153" s="16"/>
    </row>
    <row r="154" spans="1:8">
      <c r="A154" s="20" t="s">
        <v>1472</v>
      </c>
      <c r="B154" s="20" t="s">
        <v>1473</v>
      </c>
      <c r="C154" s="20" t="s">
        <v>1474</v>
      </c>
      <c r="D154" s="20" t="s">
        <v>1475</v>
      </c>
      <c r="E154" s="24">
        <v>5195</v>
      </c>
      <c r="F154" s="23"/>
      <c r="G154" s="23">
        <f t="shared" si="11"/>
        <v>5195</v>
      </c>
      <c r="H154" s="16"/>
    </row>
    <row r="155" spans="1:8">
      <c r="A155" s="20" t="s">
        <v>1621</v>
      </c>
      <c r="B155" s="20" t="s">
        <v>1622</v>
      </c>
      <c r="C155" s="20" t="s">
        <v>110</v>
      </c>
      <c r="D155" s="20" t="s">
        <v>1757</v>
      </c>
      <c r="E155" s="24">
        <v>5400</v>
      </c>
      <c r="F155" s="23"/>
      <c r="G155" s="23">
        <f t="shared" si="11"/>
        <v>5400</v>
      </c>
      <c r="H155" s="16"/>
    </row>
    <row r="156" spans="1:8">
      <c r="A156" s="16"/>
      <c r="B156" s="16"/>
      <c r="C156" s="16"/>
      <c r="D156" s="16"/>
      <c r="E156" s="23"/>
      <c r="F156" s="23"/>
      <c r="G156" s="23"/>
      <c r="H156" s="16"/>
    </row>
    <row r="157" spans="1:8">
      <c r="A157" s="616" t="s">
        <v>262</v>
      </c>
      <c r="B157" s="616"/>
      <c r="C157" s="616"/>
      <c r="D157" s="616"/>
      <c r="E157" s="616"/>
      <c r="F157" s="616"/>
      <c r="G157" s="616"/>
      <c r="H157" s="616"/>
    </row>
    <row r="158" spans="1:8" s="19" customFormat="1" ht="21">
      <c r="A158" s="13" t="s">
        <v>1760</v>
      </c>
      <c r="B158" s="13" t="s">
        <v>1</v>
      </c>
      <c r="C158" s="13" t="s">
        <v>3</v>
      </c>
      <c r="D158" s="13" t="s">
        <v>4</v>
      </c>
      <c r="E158" s="22" t="s">
        <v>1776</v>
      </c>
      <c r="F158" s="22" t="s">
        <v>1727</v>
      </c>
      <c r="G158" s="22" t="s">
        <v>1728</v>
      </c>
      <c r="H158" s="13" t="s">
        <v>1784</v>
      </c>
    </row>
    <row r="159" spans="1:8">
      <c r="A159" s="16" t="s">
        <v>85</v>
      </c>
      <c r="B159" s="16" t="s">
        <v>86</v>
      </c>
      <c r="C159" s="16" t="s">
        <v>87</v>
      </c>
      <c r="D159" s="16" t="s">
        <v>1757</v>
      </c>
      <c r="E159" s="23">
        <v>3600</v>
      </c>
      <c r="F159" s="23"/>
      <c r="G159" s="23">
        <f>E159-F159</f>
        <v>3600</v>
      </c>
      <c r="H159" s="16"/>
    </row>
    <row r="160" spans="1:8">
      <c r="A160" s="16" t="s">
        <v>178</v>
      </c>
      <c r="B160" s="16" t="s">
        <v>179</v>
      </c>
      <c r="C160" s="16" t="s">
        <v>87</v>
      </c>
      <c r="D160" s="16" t="s">
        <v>180</v>
      </c>
      <c r="E160" s="23">
        <v>38450</v>
      </c>
      <c r="F160" s="23"/>
      <c r="G160" s="23">
        <f>E160-F160</f>
        <v>38450</v>
      </c>
      <c r="H160" s="16"/>
    </row>
    <row r="161" spans="1:8" ht="37.5">
      <c r="A161" s="16" t="s">
        <v>260</v>
      </c>
      <c r="B161" s="16" t="s">
        <v>261</v>
      </c>
      <c r="C161" s="18" t="s">
        <v>1768</v>
      </c>
      <c r="D161" s="16" t="s">
        <v>263</v>
      </c>
      <c r="E161" s="23">
        <v>51000</v>
      </c>
      <c r="F161" s="23"/>
      <c r="G161" s="23">
        <f>E161-F161</f>
        <v>51000</v>
      </c>
      <c r="H161" s="16"/>
    </row>
    <row r="162" spans="1:8">
      <c r="A162" s="16" t="s">
        <v>365</v>
      </c>
      <c r="B162" s="16" t="s">
        <v>366</v>
      </c>
      <c r="C162" s="16" t="s">
        <v>87</v>
      </c>
      <c r="D162" s="16" t="s">
        <v>1757</v>
      </c>
      <c r="E162" s="23">
        <v>6950</v>
      </c>
      <c r="F162" s="23"/>
      <c r="G162" s="23">
        <f>E162-F162</f>
        <v>6950</v>
      </c>
      <c r="H162" s="16"/>
    </row>
    <row r="163" spans="1:8">
      <c r="A163" s="16"/>
      <c r="B163" s="16"/>
      <c r="C163" s="16"/>
      <c r="D163" s="16"/>
      <c r="E163" s="23"/>
      <c r="F163" s="23"/>
      <c r="G163" s="23"/>
      <c r="H163" s="16"/>
    </row>
    <row r="164" spans="1:8">
      <c r="A164" s="16"/>
      <c r="B164" s="16"/>
      <c r="C164" s="16"/>
      <c r="D164" s="16"/>
      <c r="E164" s="23"/>
      <c r="F164" s="23"/>
      <c r="G164" s="23"/>
      <c r="H164" s="16"/>
    </row>
    <row r="165" spans="1:8">
      <c r="A165" s="616" t="s">
        <v>239</v>
      </c>
      <c r="B165" s="616"/>
      <c r="C165" s="616"/>
      <c r="D165" s="616"/>
      <c r="E165" s="616"/>
      <c r="F165" s="616"/>
      <c r="G165" s="616"/>
      <c r="H165" s="616"/>
    </row>
    <row r="166" spans="1:8" s="19" customFormat="1" ht="21">
      <c r="A166" s="13" t="s">
        <v>1760</v>
      </c>
      <c r="B166" s="13" t="s">
        <v>1</v>
      </c>
      <c r="C166" s="13" t="s">
        <v>3</v>
      </c>
      <c r="D166" s="13" t="s">
        <v>4</v>
      </c>
      <c r="E166" s="22" t="s">
        <v>1776</v>
      </c>
      <c r="F166" s="22" t="s">
        <v>1727</v>
      </c>
      <c r="G166" s="22" t="s">
        <v>1728</v>
      </c>
      <c r="H166" s="13" t="s">
        <v>1784</v>
      </c>
    </row>
    <row r="167" spans="1:8">
      <c r="A167" s="16" t="s">
        <v>237</v>
      </c>
      <c r="B167" s="16" t="s">
        <v>238</v>
      </c>
      <c r="C167" s="16" t="s">
        <v>239</v>
      </c>
      <c r="D167" s="16" t="s">
        <v>1757</v>
      </c>
      <c r="E167" s="23">
        <v>22500</v>
      </c>
      <c r="F167" s="23"/>
      <c r="G167" s="23">
        <f>E167-F167</f>
        <v>22500</v>
      </c>
      <c r="H167" s="16"/>
    </row>
    <row r="168" spans="1:8">
      <c r="A168" s="16" t="s">
        <v>320</v>
      </c>
      <c r="B168" s="16" t="s">
        <v>321</v>
      </c>
      <c r="C168" s="16" t="s">
        <v>239</v>
      </c>
      <c r="D168" s="16" t="s">
        <v>1757</v>
      </c>
      <c r="E168" s="23">
        <v>3400</v>
      </c>
      <c r="F168" s="23"/>
      <c r="G168" s="23">
        <f>E168-F168</f>
        <v>3400</v>
      </c>
      <c r="H168" s="16"/>
    </row>
    <row r="169" spans="1:8">
      <c r="A169" s="16" t="s">
        <v>680</v>
      </c>
      <c r="B169" s="16" t="s">
        <v>681</v>
      </c>
      <c r="C169" s="16" t="s">
        <v>239</v>
      </c>
      <c r="D169" s="16" t="s">
        <v>682</v>
      </c>
      <c r="E169" s="23">
        <v>3600</v>
      </c>
      <c r="F169" s="23"/>
      <c r="G169" s="23">
        <f>E169-F169</f>
        <v>3600</v>
      </c>
      <c r="H169" s="16"/>
    </row>
    <row r="170" spans="1:8">
      <c r="A170" s="16"/>
      <c r="B170" s="16"/>
      <c r="C170" s="16"/>
      <c r="D170" s="16"/>
      <c r="E170" s="23"/>
      <c r="F170" s="23"/>
      <c r="G170" s="23"/>
      <c r="H170" s="16"/>
    </row>
    <row r="171" spans="1:8">
      <c r="A171" s="16"/>
      <c r="B171" s="16"/>
      <c r="C171" s="16"/>
      <c r="D171" s="16"/>
      <c r="E171" s="23"/>
      <c r="F171" s="23"/>
      <c r="G171" s="23"/>
      <c r="H171" s="16"/>
    </row>
    <row r="172" spans="1:8">
      <c r="A172" s="616" t="s">
        <v>1538</v>
      </c>
      <c r="B172" s="616"/>
      <c r="C172" s="616"/>
      <c r="D172" s="616"/>
      <c r="E172" s="616"/>
      <c r="F172" s="616"/>
      <c r="G172" s="616"/>
      <c r="H172" s="616"/>
    </row>
    <row r="173" spans="1:8" s="19" customFormat="1" ht="21">
      <c r="A173" s="13" t="s">
        <v>1760</v>
      </c>
      <c r="B173" s="13" t="s">
        <v>1</v>
      </c>
      <c r="C173" s="13" t="s">
        <v>3</v>
      </c>
      <c r="D173" s="13" t="s">
        <v>4</v>
      </c>
      <c r="E173" s="22" t="s">
        <v>1776</v>
      </c>
      <c r="F173" s="22" t="s">
        <v>1727</v>
      </c>
      <c r="G173" s="22" t="s">
        <v>1728</v>
      </c>
      <c r="H173" s="13" t="s">
        <v>1784</v>
      </c>
    </row>
    <row r="174" spans="1:8" ht="37.5">
      <c r="A174" s="16" t="s">
        <v>1536</v>
      </c>
      <c r="B174" s="16" t="s">
        <v>1537</v>
      </c>
      <c r="C174" s="18" t="s">
        <v>1781</v>
      </c>
      <c r="D174" s="16" t="s">
        <v>1539</v>
      </c>
      <c r="E174" s="69">
        <v>37400</v>
      </c>
      <c r="F174" s="23">
        <v>30000</v>
      </c>
      <c r="G174" s="23">
        <f>E174-F174</f>
        <v>7400</v>
      </c>
      <c r="H174" s="16"/>
    </row>
    <row r="175" spans="1:8" ht="37.5">
      <c r="A175" s="16" t="s">
        <v>1549</v>
      </c>
      <c r="B175" s="16" t="s">
        <v>1550</v>
      </c>
      <c r="C175" s="18" t="s">
        <v>1782</v>
      </c>
      <c r="D175" s="16" t="s">
        <v>1757</v>
      </c>
      <c r="E175" s="23">
        <v>1600</v>
      </c>
      <c r="F175" s="23"/>
      <c r="G175" s="23">
        <f>E175-F175</f>
        <v>1600</v>
      </c>
      <c r="H175" s="16"/>
    </row>
    <row r="176" spans="1:8">
      <c r="A176" s="16"/>
      <c r="B176" s="16"/>
      <c r="C176" s="16"/>
      <c r="D176" s="16"/>
      <c r="E176" s="23"/>
      <c r="F176" s="23"/>
      <c r="G176" s="23">
        <f>E176-F176</f>
        <v>0</v>
      </c>
      <c r="H176" s="16"/>
    </row>
    <row r="177" spans="1:8">
      <c r="A177" s="618"/>
      <c r="B177" s="618"/>
      <c r="C177" s="618"/>
      <c r="D177" s="618"/>
      <c r="E177" s="618"/>
      <c r="F177" s="618"/>
      <c r="G177" s="618"/>
      <c r="H177" s="618"/>
    </row>
    <row r="178" spans="1:8" s="19" customFormat="1" ht="21">
      <c r="A178" s="13" t="s">
        <v>1760</v>
      </c>
      <c r="B178" s="13" t="s">
        <v>1</v>
      </c>
      <c r="C178" s="13" t="s">
        <v>3</v>
      </c>
      <c r="D178" s="13" t="s">
        <v>4</v>
      </c>
      <c r="E178" s="22" t="s">
        <v>1776</v>
      </c>
      <c r="F178" s="22" t="s">
        <v>1727</v>
      </c>
      <c r="G178" s="22" t="s">
        <v>1728</v>
      </c>
      <c r="H178" s="13" t="s">
        <v>1784</v>
      </c>
    </row>
    <row r="179" spans="1:8" s="15" customFormat="1" ht="21">
      <c r="A179" s="16" t="s">
        <v>111</v>
      </c>
      <c r="B179" s="16" t="s">
        <v>112</v>
      </c>
      <c r="C179" s="16" t="s">
        <v>113</v>
      </c>
      <c r="D179" s="16" t="s">
        <v>114</v>
      </c>
      <c r="E179" s="23">
        <v>89600</v>
      </c>
      <c r="F179" s="25"/>
      <c r="G179" s="23">
        <f>E179-F179</f>
        <v>89600</v>
      </c>
      <c r="H179" s="14"/>
    </row>
    <row r="180" spans="1:8">
      <c r="A180" s="16" t="s">
        <v>297</v>
      </c>
      <c r="B180" s="16" t="s">
        <v>109</v>
      </c>
      <c r="C180" s="16" t="s">
        <v>113</v>
      </c>
      <c r="D180" s="16" t="s">
        <v>298</v>
      </c>
      <c r="E180" s="23">
        <v>8500</v>
      </c>
      <c r="F180" s="23"/>
      <c r="G180" s="23">
        <f t="shared" ref="G180:G186" si="12">E180-F180</f>
        <v>8500</v>
      </c>
      <c r="H180" s="16"/>
    </row>
    <row r="181" spans="1:8">
      <c r="A181" s="16" t="s">
        <v>315</v>
      </c>
      <c r="B181" s="16" t="s">
        <v>316</v>
      </c>
      <c r="C181" s="16" t="s">
        <v>113</v>
      </c>
      <c r="D181" s="16" t="s">
        <v>317</v>
      </c>
      <c r="E181" s="23">
        <v>9000</v>
      </c>
      <c r="F181" s="23"/>
      <c r="G181" s="23">
        <f t="shared" si="12"/>
        <v>9000</v>
      </c>
      <c r="H181" s="16"/>
    </row>
    <row r="182" spans="1:8">
      <c r="A182" s="16" t="s">
        <v>361</v>
      </c>
      <c r="B182" s="16" t="s">
        <v>362</v>
      </c>
      <c r="C182" s="16" t="s">
        <v>113</v>
      </c>
      <c r="D182" s="16" t="s">
        <v>1757</v>
      </c>
      <c r="E182" s="23">
        <v>22000</v>
      </c>
      <c r="F182" s="23"/>
      <c r="G182" s="23">
        <f t="shared" si="12"/>
        <v>22000</v>
      </c>
      <c r="H182" s="16"/>
    </row>
    <row r="183" spans="1:8">
      <c r="A183" s="16" t="s">
        <v>501</v>
      </c>
      <c r="B183" s="16" t="s">
        <v>502</v>
      </c>
      <c r="C183" s="16" t="s">
        <v>113</v>
      </c>
      <c r="D183" s="16" t="s">
        <v>1757</v>
      </c>
      <c r="E183" s="23">
        <v>14000</v>
      </c>
      <c r="F183" s="23"/>
      <c r="G183" s="23">
        <f t="shared" si="12"/>
        <v>14000</v>
      </c>
      <c r="H183" s="16"/>
    </row>
    <row r="184" spans="1:8">
      <c r="A184" s="16" t="s">
        <v>733</v>
      </c>
      <c r="B184" s="16" t="s">
        <v>734</v>
      </c>
      <c r="C184" s="16" t="s">
        <v>113</v>
      </c>
      <c r="D184" s="16" t="s">
        <v>1757</v>
      </c>
      <c r="E184" s="23">
        <v>2440</v>
      </c>
      <c r="F184" s="23"/>
      <c r="G184" s="23">
        <f t="shared" si="12"/>
        <v>2440</v>
      </c>
      <c r="H184" s="16"/>
    </row>
    <row r="185" spans="1:8">
      <c r="A185" s="16" t="s">
        <v>33</v>
      </c>
      <c r="B185" s="16" t="s">
        <v>34</v>
      </c>
      <c r="C185" s="16" t="s">
        <v>35</v>
      </c>
      <c r="D185" s="16" t="s">
        <v>1757</v>
      </c>
      <c r="E185" s="23">
        <v>8000</v>
      </c>
      <c r="F185" s="23"/>
      <c r="G185" s="23">
        <f t="shared" si="12"/>
        <v>8000</v>
      </c>
      <c r="H185" s="16"/>
    </row>
    <row r="186" spans="1:8">
      <c r="A186" s="16"/>
      <c r="B186" s="16"/>
      <c r="C186" s="16"/>
      <c r="D186" s="16"/>
      <c r="E186" s="23"/>
      <c r="F186" s="23"/>
      <c r="G186" s="23">
        <f t="shared" si="12"/>
        <v>0</v>
      </c>
      <c r="H186" s="16"/>
    </row>
    <row r="187" spans="1:8">
      <c r="A187" s="16"/>
      <c r="B187" s="16"/>
      <c r="C187" s="16"/>
      <c r="D187" s="16"/>
      <c r="E187" s="23"/>
      <c r="F187" s="23"/>
      <c r="G187" s="23"/>
      <c r="H187" s="16"/>
    </row>
    <row r="188" spans="1:8" ht="21">
      <c r="A188" s="627" t="s">
        <v>1737</v>
      </c>
      <c r="B188" s="627"/>
      <c r="C188" s="627"/>
      <c r="D188" s="627"/>
      <c r="E188" s="627"/>
      <c r="F188" s="627"/>
      <c r="G188" s="627"/>
      <c r="H188" s="627"/>
    </row>
    <row r="189" spans="1:8" s="19" customFormat="1" ht="21">
      <c r="A189" s="13" t="s">
        <v>1760</v>
      </c>
      <c r="B189" s="13" t="s">
        <v>1</v>
      </c>
      <c r="C189" s="13" t="s">
        <v>3</v>
      </c>
      <c r="D189" s="13" t="s">
        <v>4</v>
      </c>
      <c r="E189" s="22" t="s">
        <v>1776</v>
      </c>
      <c r="F189" s="22" t="s">
        <v>1727</v>
      </c>
      <c r="G189" s="22" t="s">
        <v>1728</v>
      </c>
      <c r="H189" s="13" t="s">
        <v>1784</v>
      </c>
    </row>
    <row r="190" spans="1:8">
      <c r="A190" s="16" t="s">
        <v>62</v>
      </c>
      <c r="B190" s="16" t="s">
        <v>63</v>
      </c>
      <c r="C190" s="16" t="s">
        <v>64</v>
      </c>
      <c r="D190" s="16" t="s">
        <v>65</v>
      </c>
      <c r="E190" s="23">
        <v>26990</v>
      </c>
      <c r="F190" s="23"/>
      <c r="G190" s="23">
        <f t="shared" ref="G190:G195" si="13">E190-F190</f>
        <v>26990</v>
      </c>
      <c r="H190" s="16"/>
    </row>
    <row r="191" spans="1:8">
      <c r="A191" s="16" t="s">
        <v>192</v>
      </c>
      <c r="B191" s="16" t="s">
        <v>193</v>
      </c>
      <c r="C191" s="16" t="s">
        <v>64</v>
      </c>
      <c r="D191" s="16" t="s">
        <v>194</v>
      </c>
      <c r="E191" s="23">
        <v>122000</v>
      </c>
      <c r="F191" s="23"/>
      <c r="G191" s="23">
        <f t="shared" si="13"/>
        <v>122000</v>
      </c>
      <c r="H191" s="16"/>
    </row>
    <row r="192" spans="1:8" ht="37.5">
      <c r="A192" s="16" t="s">
        <v>1376</v>
      </c>
      <c r="B192" s="16" t="s">
        <v>32</v>
      </c>
      <c r="C192" s="18" t="s">
        <v>1744</v>
      </c>
      <c r="D192" s="16" t="s">
        <v>1757</v>
      </c>
      <c r="E192" s="23">
        <v>28360</v>
      </c>
      <c r="F192" s="23">
        <v>15000</v>
      </c>
      <c r="G192" s="23">
        <f t="shared" si="13"/>
        <v>13360</v>
      </c>
      <c r="H192" s="16"/>
    </row>
    <row r="193" spans="1:8">
      <c r="A193" s="16" t="s">
        <v>1500</v>
      </c>
      <c r="B193" s="16" t="s">
        <v>1501</v>
      </c>
      <c r="C193" s="16" t="s">
        <v>64</v>
      </c>
      <c r="D193" s="16" t="s">
        <v>1502</v>
      </c>
      <c r="E193" s="23">
        <v>49560</v>
      </c>
      <c r="F193" s="23"/>
      <c r="G193" s="23">
        <f t="shared" si="13"/>
        <v>49560</v>
      </c>
      <c r="H193" s="16"/>
    </row>
    <row r="194" spans="1:8">
      <c r="A194" s="16" t="s">
        <v>1533</v>
      </c>
      <c r="B194" s="16" t="s">
        <v>1534</v>
      </c>
      <c r="C194" s="16" t="s">
        <v>64</v>
      </c>
      <c r="D194" s="16" t="s">
        <v>1757</v>
      </c>
      <c r="E194" s="23">
        <v>47432</v>
      </c>
      <c r="F194" s="23"/>
      <c r="G194" s="23">
        <f t="shared" si="13"/>
        <v>47432</v>
      </c>
      <c r="H194" s="16"/>
    </row>
    <row r="195" spans="1:8" ht="37.5">
      <c r="A195" s="16" t="s">
        <v>1722</v>
      </c>
      <c r="B195" s="16" t="s">
        <v>1723</v>
      </c>
      <c r="C195" s="18" t="s">
        <v>1743</v>
      </c>
      <c r="D195" s="16" t="s">
        <v>1724</v>
      </c>
      <c r="E195" s="23">
        <v>247805</v>
      </c>
      <c r="F195" s="23">
        <v>15000</v>
      </c>
      <c r="G195" s="23">
        <f t="shared" si="13"/>
        <v>232805</v>
      </c>
      <c r="H195" s="16"/>
    </row>
    <row r="196" spans="1:8">
      <c r="A196" s="16"/>
      <c r="B196" s="16"/>
      <c r="C196" s="16"/>
      <c r="D196" s="16"/>
      <c r="E196" s="23"/>
      <c r="F196" s="23"/>
      <c r="G196" s="23"/>
      <c r="H196" s="16"/>
    </row>
    <row r="197" spans="1:8">
      <c r="A197" s="16"/>
      <c r="B197" s="16"/>
      <c r="C197" s="16"/>
      <c r="D197" s="16"/>
      <c r="E197" s="23"/>
      <c r="F197" s="23"/>
      <c r="G197" s="23"/>
      <c r="H197" s="16"/>
    </row>
    <row r="198" spans="1:8">
      <c r="A198" s="16"/>
      <c r="B198" s="16"/>
      <c r="C198" s="16"/>
      <c r="D198" s="16"/>
      <c r="E198" s="23"/>
      <c r="F198" s="23"/>
      <c r="G198" s="23"/>
      <c r="H198" s="16"/>
    </row>
    <row r="199" spans="1:8">
      <c r="A199" s="616" t="s">
        <v>1738</v>
      </c>
      <c r="B199" s="616"/>
      <c r="C199" s="616"/>
      <c r="D199" s="616"/>
      <c r="E199" s="616"/>
      <c r="F199" s="616"/>
      <c r="G199" s="616"/>
      <c r="H199" s="616"/>
    </row>
    <row r="200" spans="1:8" s="19" customFormat="1" ht="21">
      <c r="A200" s="13" t="s">
        <v>1760</v>
      </c>
      <c r="B200" s="13" t="s">
        <v>1</v>
      </c>
      <c r="C200" s="13" t="s">
        <v>3</v>
      </c>
      <c r="D200" s="13" t="s">
        <v>4</v>
      </c>
      <c r="E200" s="22" t="s">
        <v>1776</v>
      </c>
      <c r="F200" s="22" t="s">
        <v>1727</v>
      </c>
      <c r="G200" s="22" t="s">
        <v>1728</v>
      </c>
      <c r="H200" s="13" t="s">
        <v>1784</v>
      </c>
    </row>
    <row r="201" spans="1:8">
      <c r="A201" s="16" t="s">
        <v>287</v>
      </c>
      <c r="B201" s="16" t="s">
        <v>288</v>
      </c>
      <c r="C201" s="16" t="s">
        <v>42</v>
      </c>
      <c r="D201" s="16" t="s">
        <v>289</v>
      </c>
      <c r="E201" s="23">
        <v>10000</v>
      </c>
      <c r="F201" s="23"/>
      <c r="G201" s="23">
        <f t="shared" ref="G201:G247" si="14">E201-F201</f>
        <v>10000</v>
      </c>
      <c r="H201" s="16"/>
    </row>
    <row r="202" spans="1:8">
      <c r="A202" s="16" t="s">
        <v>304</v>
      </c>
      <c r="B202" s="16" t="s">
        <v>305</v>
      </c>
      <c r="C202" s="16" t="s">
        <v>42</v>
      </c>
      <c r="D202" s="16" t="s">
        <v>1757</v>
      </c>
      <c r="E202" s="23">
        <v>15000</v>
      </c>
      <c r="F202" s="23"/>
      <c r="G202" s="23">
        <f t="shared" si="14"/>
        <v>15000</v>
      </c>
      <c r="H202" s="16"/>
    </row>
    <row r="203" spans="1:8" ht="37.5">
      <c r="A203" s="16" t="s">
        <v>517</v>
      </c>
      <c r="B203" s="16" t="s">
        <v>518</v>
      </c>
      <c r="C203" s="18" t="s">
        <v>1742</v>
      </c>
      <c r="D203" s="16" t="s">
        <v>1757</v>
      </c>
      <c r="E203" s="23">
        <v>62000</v>
      </c>
      <c r="F203" s="23"/>
      <c r="G203" s="23"/>
      <c r="H203" s="16"/>
    </row>
    <row r="204" spans="1:8">
      <c r="A204" s="16" t="s">
        <v>1379</v>
      </c>
      <c r="B204" s="16" t="s">
        <v>1380</v>
      </c>
      <c r="C204" s="16" t="s">
        <v>42</v>
      </c>
      <c r="D204" s="16" t="s">
        <v>1381</v>
      </c>
      <c r="E204" s="23">
        <v>8070</v>
      </c>
      <c r="F204" s="23">
        <v>7000</v>
      </c>
      <c r="G204" s="23">
        <f t="shared" si="14"/>
        <v>1070</v>
      </c>
      <c r="H204" s="16"/>
    </row>
    <row r="205" spans="1:8" ht="37.5">
      <c r="A205" s="16" t="s">
        <v>1407</v>
      </c>
      <c r="B205" s="16" t="s">
        <v>1408</v>
      </c>
      <c r="C205" s="18" t="s">
        <v>1739</v>
      </c>
      <c r="D205" s="16" t="s">
        <v>1409</v>
      </c>
      <c r="E205" s="23">
        <v>121490</v>
      </c>
      <c r="F205" s="23"/>
      <c r="G205" s="23"/>
      <c r="H205" s="16"/>
    </row>
    <row r="206" spans="1:8">
      <c r="A206" s="16" t="s">
        <v>1412</v>
      </c>
      <c r="B206" s="16" t="s">
        <v>1413</v>
      </c>
      <c r="C206" s="16" t="s">
        <v>42</v>
      </c>
      <c r="D206" s="16" t="s">
        <v>1414</v>
      </c>
      <c r="E206" s="23">
        <v>16990</v>
      </c>
      <c r="F206" s="23">
        <v>15000</v>
      </c>
      <c r="G206" s="23">
        <f t="shared" si="14"/>
        <v>1990</v>
      </c>
      <c r="H206" s="16"/>
    </row>
    <row r="207" spans="1:8">
      <c r="A207" s="16" t="s">
        <v>1462</v>
      </c>
      <c r="B207" s="16" t="s">
        <v>1463</v>
      </c>
      <c r="C207" s="16" t="s">
        <v>42</v>
      </c>
      <c r="D207" s="16" t="s">
        <v>1757</v>
      </c>
      <c r="E207" s="23">
        <v>37950</v>
      </c>
      <c r="F207" s="23">
        <v>9000</v>
      </c>
      <c r="G207" s="23">
        <f t="shared" si="14"/>
        <v>28950</v>
      </c>
      <c r="H207" s="16"/>
    </row>
    <row r="208" spans="1:8">
      <c r="A208" s="16" t="s">
        <v>1467</v>
      </c>
      <c r="B208" s="16" t="s">
        <v>1468</v>
      </c>
      <c r="C208" s="16" t="s">
        <v>42</v>
      </c>
      <c r="D208" s="16" t="s">
        <v>1757</v>
      </c>
      <c r="E208" s="23">
        <v>25750</v>
      </c>
      <c r="F208" s="23">
        <v>15758</v>
      </c>
      <c r="G208" s="23">
        <f t="shared" si="14"/>
        <v>9992</v>
      </c>
      <c r="H208" s="16"/>
    </row>
    <row r="209" spans="1:8">
      <c r="A209" s="16" t="s">
        <v>1503</v>
      </c>
      <c r="B209" s="16" t="s">
        <v>1504</v>
      </c>
      <c r="C209" s="16" t="s">
        <v>42</v>
      </c>
      <c r="D209" s="16" t="s">
        <v>1757</v>
      </c>
      <c r="E209" s="23">
        <v>8320</v>
      </c>
      <c r="F209" s="23"/>
      <c r="G209" s="23">
        <f t="shared" si="14"/>
        <v>8320</v>
      </c>
      <c r="H209" s="16"/>
    </row>
    <row r="210" spans="1:8" ht="37.5">
      <c r="A210" s="16" t="s">
        <v>1561</v>
      </c>
      <c r="B210" s="16" t="s">
        <v>1562</v>
      </c>
      <c r="C210" s="18" t="s">
        <v>1740</v>
      </c>
      <c r="D210" s="16" t="s">
        <v>1563</v>
      </c>
      <c r="E210" s="23">
        <v>130000</v>
      </c>
      <c r="F210" s="23"/>
      <c r="G210" s="23"/>
      <c r="H210" s="16"/>
    </row>
    <row r="211" spans="1:8">
      <c r="A211" s="16" t="s">
        <v>1638</v>
      </c>
      <c r="B211" s="16" t="s">
        <v>1639</v>
      </c>
      <c r="C211" s="16" t="s">
        <v>42</v>
      </c>
      <c r="D211" s="16" t="s">
        <v>1640</v>
      </c>
      <c r="E211" s="23">
        <v>31320</v>
      </c>
      <c r="F211" s="23">
        <v>25000</v>
      </c>
      <c r="G211" s="23">
        <f t="shared" si="14"/>
        <v>6320</v>
      </c>
      <c r="H211" s="16"/>
    </row>
    <row r="212" spans="1:8">
      <c r="A212" s="16" t="s">
        <v>1655</v>
      </c>
      <c r="B212" s="16" t="s">
        <v>1656</v>
      </c>
      <c r="C212" s="16" t="s">
        <v>42</v>
      </c>
      <c r="D212" s="16" t="s">
        <v>1657</v>
      </c>
      <c r="E212" s="71">
        <v>103073</v>
      </c>
      <c r="F212" s="23">
        <v>90000</v>
      </c>
      <c r="G212" s="23">
        <f t="shared" si="14"/>
        <v>13073</v>
      </c>
      <c r="H212" s="16"/>
    </row>
    <row r="213" spans="1:8">
      <c r="A213" s="16" t="s">
        <v>1666</v>
      </c>
      <c r="B213" s="16" t="s">
        <v>1667</v>
      </c>
      <c r="C213" s="16" t="s">
        <v>42</v>
      </c>
      <c r="D213" s="16" t="s">
        <v>1668</v>
      </c>
      <c r="E213" s="23">
        <v>295915</v>
      </c>
      <c r="F213" s="23">
        <v>190000</v>
      </c>
      <c r="G213" s="23">
        <f t="shared" si="14"/>
        <v>105915</v>
      </c>
      <c r="H213" s="16"/>
    </row>
    <row r="214" spans="1:8" ht="37.5">
      <c r="A214" s="16" t="s">
        <v>1706</v>
      </c>
      <c r="B214" s="16" t="s">
        <v>1707</v>
      </c>
      <c r="C214" s="18" t="s">
        <v>1741</v>
      </c>
      <c r="D214" s="16" t="s">
        <v>1708</v>
      </c>
      <c r="E214" s="23">
        <v>19400</v>
      </c>
      <c r="F214" s="23"/>
      <c r="G214" s="23">
        <f t="shared" si="14"/>
        <v>19400</v>
      </c>
      <c r="H214" s="16"/>
    </row>
    <row r="215" spans="1:8">
      <c r="A215" s="16" t="s">
        <v>40</v>
      </c>
      <c r="B215" s="16" t="s">
        <v>41</v>
      </c>
      <c r="C215" s="16" t="s">
        <v>42</v>
      </c>
      <c r="D215" s="16" t="s">
        <v>43</v>
      </c>
      <c r="E215" s="23">
        <v>500</v>
      </c>
      <c r="F215" s="23"/>
      <c r="G215" s="23">
        <f t="shared" si="14"/>
        <v>500</v>
      </c>
      <c r="H215" s="16"/>
    </row>
    <row r="216" spans="1:8">
      <c r="A216" s="16"/>
      <c r="B216" s="16"/>
      <c r="C216" s="16"/>
      <c r="D216" s="16"/>
      <c r="E216" s="23"/>
      <c r="F216" s="23"/>
      <c r="G216" s="23">
        <f t="shared" si="14"/>
        <v>0</v>
      </c>
      <c r="H216" s="16"/>
    </row>
    <row r="217" spans="1:8">
      <c r="A217" s="16"/>
      <c r="B217" s="16"/>
      <c r="C217" s="16"/>
      <c r="D217" s="16"/>
      <c r="E217" s="23"/>
      <c r="F217" s="23"/>
      <c r="G217" s="23">
        <f t="shared" si="14"/>
        <v>0</v>
      </c>
      <c r="H217" s="16"/>
    </row>
    <row r="218" spans="1:8">
      <c r="A218" s="616" t="s">
        <v>1745</v>
      </c>
      <c r="B218" s="616"/>
      <c r="C218" s="616"/>
      <c r="D218" s="616"/>
      <c r="E218" s="616"/>
      <c r="F218" s="616"/>
      <c r="G218" s="616"/>
      <c r="H218" s="616"/>
    </row>
    <row r="219" spans="1:8" s="19" customFormat="1" ht="21">
      <c r="A219" s="13" t="s">
        <v>1760</v>
      </c>
      <c r="B219" s="13" t="s">
        <v>1</v>
      </c>
      <c r="C219" s="13" t="s">
        <v>3</v>
      </c>
      <c r="D219" s="13" t="s">
        <v>4</v>
      </c>
      <c r="E219" s="22" t="s">
        <v>1776</v>
      </c>
      <c r="F219" s="22" t="s">
        <v>1727</v>
      </c>
      <c r="G219" s="22" t="s">
        <v>1728</v>
      </c>
      <c r="H219" s="13" t="s">
        <v>1784</v>
      </c>
    </row>
    <row r="220" spans="1:8" s="76" customFormat="1">
      <c r="A220" s="77" t="s">
        <v>1643</v>
      </c>
      <c r="B220" s="77" t="s">
        <v>1644</v>
      </c>
      <c r="C220" s="77" t="s">
        <v>1645</v>
      </c>
      <c r="D220" s="77" t="s">
        <v>1757</v>
      </c>
      <c r="E220" s="74">
        <v>231600</v>
      </c>
      <c r="F220" s="74"/>
      <c r="G220" s="74">
        <f t="shared" si="14"/>
        <v>231600</v>
      </c>
      <c r="H220" s="77"/>
    </row>
    <row r="221" spans="1:8">
      <c r="A221" s="16"/>
      <c r="B221" s="16"/>
      <c r="C221" s="16"/>
      <c r="D221" s="16"/>
      <c r="E221" s="23"/>
      <c r="F221" s="23"/>
      <c r="G221" s="23">
        <f t="shared" si="14"/>
        <v>0</v>
      </c>
      <c r="H221" s="16"/>
    </row>
    <row r="222" spans="1:8">
      <c r="A222" s="16"/>
      <c r="B222" s="16"/>
      <c r="C222" s="16"/>
      <c r="D222" s="16"/>
      <c r="E222" s="23"/>
      <c r="F222" s="23"/>
      <c r="G222" s="23">
        <f t="shared" si="14"/>
        <v>0</v>
      </c>
      <c r="H222" s="16"/>
    </row>
    <row r="223" spans="1:8">
      <c r="A223" s="616" t="s">
        <v>1746</v>
      </c>
      <c r="B223" s="616"/>
      <c r="C223" s="616"/>
      <c r="D223" s="616"/>
      <c r="E223" s="616"/>
      <c r="F223" s="616"/>
      <c r="G223" s="616"/>
      <c r="H223" s="616"/>
    </row>
    <row r="224" spans="1:8" s="19" customFormat="1" ht="21">
      <c r="A224" s="13" t="s">
        <v>1760</v>
      </c>
      <c r="B224" s="13" t="s">
        <v>1</v>
      </c>
      <c r="C224" s="13" t="s">
        <v>3</v>
      </c>
      <c r="D224" s="13" t="s">
        <v>4</v>
      </c>
      <c r="E224" s="22" t="s">
        <v>1776</v>
      </c>
      <c r="F224" s="22" t="s">
        <v>1727</v>
      </c>
      <c r="G224" s="22" t="s">
        <v>1728</v>
      </c>
      <c r="H224" s="13" t="s">
        <v>1784</v>
      </c>
    </row>
    <row r="225" spans="1:8">
      <c r="A225" s="16" t="s">
        <v>66</v>
      </c>
      <c r="B225" s="16" t="s">
        <v>67</v>
      </c>
      <c r="C225" s="16" t="s">
        <v>68</v>
      </c>
      <c r="D225" s="16" t="s">
        <v>69</v>
      </c>
      <c r="E225" s="23">
        <v>14750</v>
      </c>
      <c r="F225" s="23"/>
      <c r="G225" s="23">
        <f t="shared" si="14"/>
        <v>14750</v>
      </c>
      <c r="H225" s="16"/>
    </row>
    <row r="226" spans="1:8">
      <c r="A226" s="16" t="s">
        <v>183</v>
      </c>
      <c r="B226" s="16" t="s">
        <v>184</v>
      </c>
      <c r="C226" s="16" t="s">
        <v>68</v>
      </c>
      <c r="D226" s="16" t="s">
        <v>1757</v>
      </c>
      <c r="E226" s="23">
        <v>180000</v>
      </c>
      <c r="F226" s="23">
        <v>50000</v>
      </c>
      <c r="G226" s="23">
        <f t="shared" si="14"/>
        <v>130000</v>
      </c>
      <c r="H226" s="16"/>
    </row>
    <row r="227" spans="1:8">
      <c r="A227" s="16" t="s">
        <v>322</v>
      </c>
      <c r="B227" s="16" t="s">
        <v>323</v>
      </c>
      <c r="C227" s="16" t="s">
        <v>68</v>
      </c>
      <c r="D227" s="16" t="s">
        <v>324</v>
      </c>
      <c r="E227" s="23">
        <v>9000</v>
      </c>
      <c r="F227" s="23"/>
      <c r="G227" s="23"/>
      <c r="H227" s="16"/>
    </row>
    <row r="228" spans="1:8">
      <c r="A228" s="16" t="s">
        <v>328</v>
      </c>
      <c r="B228" s="16" t="s">
        <v>109</v>
      </c>
      <c r="C228" s="16" t="s">
        <v>68</v>
      </c>
      <c r="D228" s="16" t="s">
        <v>329</v>
      </c>
      <c r="E228" s="23">
        <v>16000</v>
      </c>
      <c r="F228" s="23"/>
      <c r="G228" s="23"/>
      <c r="H228" s="16"/>
    </row>
    <row r="229" spans="1:8">
      <c r="A229" s="16" t="s">
        <v>488</v>
      </c>
      <c r="B229" s="16" t="s">
        <v>489</v>
      </c>
      <c r="C229" s="16" t="s">
        <v>68</v>
      </c>
      <c r="D229" s="16" t="s">
        <v>490</v>
      </c>
      <c r="E229" s="23">
        <v>2710</v>
      </c>
      <c r="F229" s="23"/>
      <c r="G229" s="23"/>
      <c r="H229" s="16"/>
    </row>
    <row r="230" spans="1:8">
      <c r="A230" s="16" t="s">
        <v>657</v>
      </c>
      <c r="B230" s="16" t="s">
        <v>658</v>
      </c>
      <c r="C230" s="16" t="s">
        <v>68</v>
      </c>
      <c r="D230" s="16" t="s">
        <v>659</v>
      </c>
      <c r="E230" s="23">
        <v>61040</v>
      </c>
      <c r="F230" s="23"/>
      <c r="G230" s="23"/>
      <c r="H230" s="16"/>
    </row>
    <row r="231" spans="1:8">
      <c r="A231" s="16" t="s">
        <v>785</v>
      </c>
      <c r="B231" s="16" t="s">
        <v>786</v>
      </c>
      <c r="C231" s="16" t="s">
        <v>68</v>
      </c>
      <c r="D231" s="16" t="s">
        <v>787</v>
      </c>
      <c r="E231" s="23">
        <v>1150</v>
      </c>
      <c r="F231" s="23"/>
      <c r="G231" s="23"/>
      <c r="H231" s="16"/>
    </row>
    <row r="232" spans="1:8">
      <c r="A232" s="16" t="s">
        <v>1205</v>
      </c>
      <c r="B232" s="16" t="s">
        <v>1206</v>
      </c>
      <c r="C232" s="16" t="s">
        <v>68</v>
      </c>
      <c r="D232" s="16" t="s">
        <v>1207</v>
      </c>
      <c r="E232" s="23">
        <v>6500</v>
      </c>
      <c r="F232" s="23"/>
      <c r="G232" s="23"/>
      <c r="H232" s="16"/>
    </row>
    <row r="233" spans="1:8">
      <c r="A233" s="16" t="s">
        <v>1213</v>
      </c>
      <c r="B233" s="16" t="s">
        <v>1214</v>
      </c>
      <c r="C233" s="16" t="s">
        <v>68</v>
      </c>
      <c r="D233" s="16" t="s">
        <v>1757</v>
      </c>
      <c r="E233" s="23">
        <v>34290</v>
      </c>
      <c r="F233" s="23"/>
      <c r="G233" s="23"/>
      <c r="H233" s="16"/>
    </row>
    <row r="234" spans="1:8" ht="37.5">
      <c r="A234" s="16" t="s">
        <v>1231</v>
      </c>
      <c r="B234" s="16" t="s">
        <v>1232</v>
      </c>
      <c r="C234" s="18" t="s">
        <v>1748</v>
      </c>
      <c r="D234" s="16" t="s">
        <v>1233</v>
      </c>
      <c r="E234" s="23">
        <v>15540</v>
      </c>
      <c r="F234" s="23">
        <v>9000</v>
      </c>
      <c r="G234" s="23">
        <f t="shared" si="14"/>
        <v>6540</v>
      </c>
      <c r="H234" s="16"/>
    </row>
    <row r="235" spans="1:8">
      <c r="A235" s="16" t="s">
        <v>1298</v>
      </c>
      <c r="B235" s="16" t="s">
        <v>1299</v>
      </c>
      <c r="C235" s="16" t="s">
        <v>68</v>
      </c>
      <c r="D235" s="16" t="s">
        <v>1300</v>
      </c>
      <c r="E235" s="23">
        <v>84640</v>
      </c>
      <c r="F235" s="23">
        <v>50000</v>
      </c>
      <c r="G235" s="23">
        <f t="shared" si="14"/>
        <v>34640</v>
      </c>
      <c r="H235" s="16"/>
    </row>
    <row r="236" spans="1:8">
      <c r="A236" s="16" t="s">
        <v>1303</v>
      </c>
      <c r="B236" s="16" t="s">
        <v>1304</v>
      </c>
      <c r="C236" s="16" t="s">
        <v>68</v>
      </c>
      <c r="D236" s="16" t="s">
        <v>1305</v>
      </c>
      <c r="E236" s="23">
        <v>75600</v>
      </c>
      <c r="F236" s="23"/>
      <c r="G236" s="23"/>
      <c r="H236" s="16"/>
    </row>
    <row r="237" spans="1:8">
      <c r="A237" s="16" t="s">
        <v>1322</v>
      </c>
      <c r="B237" s="16" t="s">
        <v>1323</v>
      </c>
      <c r="C237" s="16" t="s">
        <v>68</v>
      </c>
      <c r="D237" s="16" t="s">
        <v>1757</v>
      </c>
      <c r="E237" s="23">
        <v>671780</v>
      </c>
      <c r="F237" s="23"/>
      <c r="G237" s="23"/>
      <c r="H237" s="16"/>
    </row>
    <row r="238" spans="1:8">
      <c r="A238" s="16" t="s">
        <v>1661</v>
      </c>
      <c r="B238" s="16" t="s">
        <v>1662</v>
      </c>
      <c r="C238" s="16" t="s">
        <v>68</v>
      </c>
      <c r="D238" s="16" t="s">
        <v>1757</v>
      </c>
      <c r="E238" s="23">
        <v>212250</v>
      </c>
      <c r="F238" s="23">
        <v>80000</v>
      </c>
      <c r="G238" s="23">
        <f t="shared" si="14"/>
        <v>132250</v>
      </c>
      <c r="H238" s="16"/>
    </row>
    <row r="239" spans="1:8" ht="37.5">
      <c r="A239" s="16" t="s">
        <v>1712</v>
      </c>
      <c r="B239" s="16" t="s">
        <v>1713</v>
      </c>
      <c r="C239" s="18" t="s">
        <v>1747</v>
      </c>
      <c r="D239" s="16" t="s">
        <v>1714</v>
      </c>
      <c r="E239" s="23">
        <v>26235</v>
      </c>
      <c r="F239" s="23">
        <v>16000</v>
      </c>
      <c r="G239" s="23">
        <f t="shared" si="14"/>
        <v>10235</v>
      </c>
      <c r="H239" s="16"/>
    </row>
    <row r="240" spans="1:8">
      <c r="A240" s="16" t="s">
        <v>254</v>
      </c>
      <c r="B240" s="16" t="s">
        <v>255</v>
      </c>
      <c r="C240" s="16" t="s">
        <v>256</v>
      </c>
      <c r="D240" s="16" t="s">
        <v>1757</v>
      </c>
      <c r="E240" s="23">
        <v>47000</v>
      </c>
      <c r="F240" s="23"/>
      <c r="G240" s="23">
        <f t="shared" si="14"/>
        <v>47000</v>
      </c>
      <c r="H240" s="16"/>
    </row>
    <row r="241" spans="1:8">
      <c r="A241" s="16"/>
      <c r="B241" s="16"/>
      <c r="C241" s="16"/>
      <c r="D241" s="16"/>
      <c r="E241" s="23"/>
      <c r="F241" s="23"/>
      <c r="G241" s="23"/>
      <c r="H241" s="16"/>
    </row>
    <row r="242" spans="1:8">
      <c r="A242" s="16"/>
      <c r="B242" s="16"/>
      <c r="C242" s="16"/>
      <c r="D242" s="16"/>
      <c r="E242" s="23"/>
      <c r="F242" s="23"/>
      <c r="G242" s="23"/>
      <c r="H242" s="16"/>
    </row>
    <row r="243" spans="1:8">
      <c r="A243" s="616" t="s">
        <v>197</v>
      </c>
      <c r="B243" s="616"/>
      <c r="C243" s="616"/>
      <c r="D243" s="616"/>
      <c r="E243" s="616"/>
      <c r="F243" s="616"/>
      <c r="G243" s="616"/>
      <c r="H243" s="616"/>
    </row>
    <row r="244" spans="1:8" s="19" customFormat="1" ht="21">
      <c r="A244" s="13" t="s">
        <v>1760</v>
      </c>
      <c r="B244" s="13" t="s">
        <v>1</v>
      </c>
      <c r="C244" s="13" t="s">
        <v>3</v>
      </c>
      <c r="D244" s="13" t="s">
        <v>4</v>
      </c>
      <c r="E244" s="22" t="s">
        <v>1776</v>
      </c>
      <c r="F244" s="22" t="s">
        <v>1727</v>
      </c>
      <c r="G244" s="22" t="s">
        <v>1728</v>
      </c>
      <c r="H244" s="13" t="s">
        <v>1784</v>
      </c>
    </row>
    <row r="245" spans="1:8">
      <c r="A245" s="16" t="s">
        <v>195</v>
      </c>
      <c r="B245" s="16" t="s">
        <v>196</v>
      </c>
      <c r="C245" s="16" t="s">
        <v>197</v>
      </c>
      <c r="D245" s="16" t="s">
        <v>1757</v>
      </c>
      <c r="E245" s="23">
        <v>345000</v>
      </c>
      <c r="F245" s="23"/>
      <c r="G245" s="23"/>
      <c r="H245" s="16"/>
    </row>
    <row r="246" spans="1:8">
      <c r="A246" s="16" t="s">
        <v>791</v>
      </c>
      <c r="B246" s="16" t="s">
        <v>618</v>
      </c>
      <c r="C246" s="16" t="s">
        <v>197</v>
      </c>
      <c r="D246" s="16" t="s">
        <v>1757</v>
      </c>
      <c r="E246" s="23">
        <v>5200</v>
      </c>
      <c r="F246" s="23"/>
      <c r="G246" s="23"/>
      <c r="H246" s="16"/>
    </row>
    <row r="247" spans="1:8">
      <c r="A247" s="16" t="s">
        <v>1629</v>
      </c>
      <c r="B247" s="16" t="s">
        <v>1630</v>
      </c>
      <c r="C247" s="16" t="s">
        <v>197</v>
      </c>
      <c r="D247" s="16" t="s">
        <v>1631</v>
      </c>
      <c r="E247" s="23">
        <v>112762</v>
      </c>
      <c r="F247" s="23">
        <v>80000</v>
      </c>
      <c r="G247" s="23">
        <f t="shared" si="14"/>
        <v>32762</v>
      </c>
      <c r="H247" s="16"/>
    </row>
    <row r="248" spans="1:8" ht="37.5">
      <c r="A248" s="16" t="s">
        <v>358</v>
      </c>
      <c r="B248" s="16" t="s">
        <v>137</v>
      </c>
      <c r="C248" s="18" t="s">
        <v>1749</v>
      </c>
      <c r="D248" s="16" t="s">
        <v>1757</v>
      </c>
      <c r="E248" s="23">
        <v>125180</v>
      </c>
      <c r="F248" s="23"/>
      <c r="G248" s="23"/>
      <c r="H248" s="16"/>
    </row>
    <row r="249" spans="1:8">
      <c r="A249" s="16"/>
      <c r="B249" s="16"/>
      <c r="C249" s="16"/>
      <c r="D249" s="16"/>
      <c r="E249" s="23"/>
      <c r="F249" s="23"/>
      <c r="G249" s="23"/>
      <c r="H249" s="16"/>
    </row>
    <row r="250" spans="1:8">
      <c r="A250" s="16"/>
      <c r="B250" s="16"/>
      <c r="C250" s="16"/>
      <c r="D250" s="16"/>
      <c r="E250" s="23"/>
      <c r="F250" s="23"/>
      <c r="G250" s="23"/>
      <c r="H250" s="16"/>
    </row>
    <row r="251" spans="1:8">
      <c r="A251" s="16"/>
      <c r="B251" s="16"/>
      <c r="C251" s="16"/>
      <c r="D251" s="16"/>
      <c r="E251" s="23"/>
      <c r="F251" s="23"/>
      <c r="G251" s="23"/>
      <c r="H251" s="16"/>
    </row>
    <row r="252" spans="1:8">
      <c r="A252" s="616" t="s">
        <v>101</v>
      </c>
      <c r="B252" s="616"/>
      <c r="C252" s="616"/>
      <c r="D252" s="616"/>
      <c r="E252" s="616"/>
      <c r="F252" s="616"/>
      <c r="G252" s="616"/>
      <c r="H252" s="616"/>
    </row>
    <row r="253" spans="1:8" s="19" customFormat="1" ht="21">
      <c r="A253" s="13" t="s">
        <v>1760</v>
      </c>
      <c r="B253" s="13" t="s">
        <v>1</v>
      </c>
      <c r="C253" s="13" t="s">
        <v>3</v>
      </c>
      <c r="D253" s="13" t="s">
        <v>4</v>
      </c>
      <c r="E253" s="22" t="s">
        <v>1776</v>
      </c>
      <c r="F253" s="22" t="s">
        <v>1727</v>
      </c>
      <c r="G253" s="22" t="s">
        <v>1728</v>
      </c>
      <c r="H253" s="13" t="s">
        <v>1784</v>
      </c>
    </row>
    <row r="254" spans="1:8">
      <c r="A254" s="16" t="s">
        <v>99</v>
      </c>
      <c r="B254" s="16" t="s">
        <v>100</v>
      </c>
      <c r="C254" s="16" t="s">
        <v>101</v>
      </c>
      <c r="D254" s="16" t="s">
        <v>1757</v>
      </c>
      <c r="E254" s="23">
        <v>609000</v>
      </c>
      <c r="F254" s="23"/>
      <c r="G254" s="23"/>
      <c r="H254" s="16"/>
    </row>
    <row r="255" spans="1:8" ht="37.5">
      <c r="A255" s="16" t="s">
        <v>387</v>
      </c>
      <c r="B255" s="16" t="s">
        <v>388</v>
      </c>
      <c r="C255" s="18" t="s">
        <v>1769</v>
      </c>
      <c r="D255" s="16" t="s">
        <v>1757</v>
      </c>
      <c r="E255" s="23">
        <v>245040</v>
      </c>
      <c r="F255" s="23"/>
      <c r="G255" s="23"/>
      <c r="H255" s="16"/>
    </row>
    <row r="256" spans="1:8">
      <c r="A256" s="16" t="s">
        <v>406</v>
      </c>
      <c r="B256" s="16" t="s">
        <v>407</v>
      </c>
      <c r="C256" s="16" t="s">
        <v>101</v>
      </c>
      <c r="D256" s="16" t="s">
        <v>408</v>
      </c>
      <c r="E256" s="23">
        <v>17000</v>
      </c>
      <c r="F256" s="23"/>
      <c r="G256" s="23"/>
      <c r="H256" s="16"/>
    </row>
    <row r="257" spans="1:13" ht="37.5">
      <c r="A257" s="16" t="s">
        <v>454</v>
      </c>
      <c r="B257" s="16" t="s">
        <v>455</v>
      </c>
      <c r="C257" s="18" t="s">
        <v>1770</v>
      </c>
      <c r="D257" s="16" t="s">
        <v>1757</v>
      </c>
      <c r="E257" s="23">
        <v>1400</v>
      </c>
      <c r="F257" s="23"/>
      <c r="G257" s="23"/>
      <c r="H257" s="16"/>
    </row>
    <row r="258" spans="1:13">
      <c r="A258" s="16" t="s">
        <v>572</v>
      </c>
      <c r="B258" s="16" t="s">
        <v>573</v>
      </c>
      <c r="C258" s="16" t="s">
        <v>574</v>
      </c>
      <c r="D258" s="16" t="s">
        <v>1757</v>
      </c>
      <c r="E258" s="23">
        <v>48000</v>
      </c>
      <c r="F258" s="23"/>
      <c r="G258" s="23"/>
      <c r="H258" s="16"/>
    </row>
    <row r="259" spans="1:13">
      <c r="A259" s="16" t="s">
        <v>596</v>
      </c>
      <c r="B259" s="16" t="s">
        <v>597</v>
      </c>
      <c r="C259" s="16" t="s">
        <v>101</v>
      </c>
      <c r="D259" s="16" t="s">
        <v>1757</v>
      </c>
      <c r="E259" s="23">
        <v>128800</v>
      </c>
      <c r="F259" s="23"/>
      <c r="G259" s="23"/>
      <c r="H259" s="16"/>
    </row>
    <row r="260" spans="1:13">
      <c r="A260" s="16" t="s">
        <v>642</v>
      </c>
      <c r="B260" s="16" t="s">
        <v>643</v>
      </c>
      <c r="C260" s="16" t="s">
        <v>101</v>
      </c>
      <c r="D260" s="16" t="s">
        <v>1757</v>
      </c>
      <c r="E260" s="23">
        <v>16000</v>
      </c>
      <c r="F260" s="23"/>
      <c r="G260" s="23"/>
      <c r="H260" s="16"/>
    </row>
    <row r="261" spans="1:13">
      <c r="A261" s="16" t="s">
        <v>669</v>
      </c>
      <c r="B261" s="16" t="s">
        <v>670</v>
      </c>
      <c r="C261" s="16" t="s">
        <v>101</v>
      </c>
      <c r="D261" s="16" t="s">
        <v>1757</v>
      </c>
      <c r="E261" s="23">
        <v>222724</v>
      </c>
      <c r="F261" s="23"/>
      <c r="G261" s="23"/>
      <c r="H261" s="16"/>
    </row>
    <row r="262" spans="1:13">
      <c r="A262" s="16" t="s">
        <v>903</v>
      </c>
      <c r="B262" s="16" t="s">
        <v>904</v>
      </c>
      <c r="C262" s="16" t="s">
        <v>101</v>
      </c>
      <c r="D262" s="16" t="s">
        <v>1757</v>
      </c>
      <c r="E262" s="23">
        <v>1450</v>
      </c>
      <c r="F262" s="23"/>
      <c r="G262" s="23"/>
      <c r="H262" s="16"/>
    </row>
    <row r="263" spans="1:13">
      <c r="A263" s="16" t="s">
        <v>1469</v>
      </c>
      <c r="B263" s="16" t="s">
        <v>1470</v>
      </c>
      <c r="C263" s="16" t="s">
        <v>101</v>
      </c>
      <c r="D263" s="16" t="s">
        <v>1471</v>
      </c>
      <c r="E263" s="23">
        <v>195905</v>
      </c>
      <c r="F263" s="23"/>
      <c r="G263" s="23"/>
      <c r="H263" s="16"/>
      <c r="I263"/>
      <c r="J263"/>
      <c r="K263"/>
      <c r="L263"/>
      <c r="M263"/>
    </row>
    <row r="264" spans="1:13" ht="37.5">
      <c r="A264" s="16" t="s">
        <v>1505</v>
      </c>
      <c r="B264" s="16" t="s">
        <v>1506</v>
      </c>
      <c r="C264" s="18" t="s">
        <v>1771</v>
      </c>
      <c r="D264" s="16" t="s">
        <v>1757</v>
      </c>
      <c r="E264" s="23">
        <v>27810</v>
      </c>
      <c r="F264" s="23"/>
      <c r="G264" s="23"/>
      <c r="H264" s="16"/>
    </row>
    <row r="265" spans="1:13">
      <c r="A265" s="20" t="s">
        <v>44</v>
      </c>
      <c r="B265" s="20" t="s">
        <v>45</v>
      </c>
      <c r="C265" s="20" t="s">
        <v>46</v>
      </c>
      <c r="D265" s="20" t="s">
        <v>47</v>
      </c>
      <c r="E265" s="24">
        <v>3220</v>
      </c>
      <c r="F265" s="23"/>
      <c r="G265" s="23"/>
      <c r="H265" s="16"/>
    </row>
    <row r="266" spans="1:13">
      <c r="A266" s="20" t="s">
        <v>1116</v>
      </c>
      <c r="B266" s="20" t="s">
        <v>1117</v>
      </c>
      <c r="C266" s="20" t="s">
        <v>46</v>
      </c>
      <c r="D266" s="20" t="s">
        <v>1118</v>
      </c>
      <c r="E266" s="24">
        <v>66370</v>
      </c>
      <c r="F266" s="23">
        <v>50000</v>
      </c>
      <c r="G266" s="23">
        <f>E266-F266</f>
        <v>16370</v>
      </c>
      <c r="H266" s="16"/>
    </row>
    <row r="267" spans="1:13" ht="37.5">
      <c r="A267" s="20" t="s">
        <v>1507</v>
      </c>
      <c r="B267" s="20" t="s">
        <v>1508</v>
      </c>
      <c r="C267" s="21" t="s">
        <v>1780</v>
      </c>
      <c r="D267" s="20" t="s">
        <v>1509</v>
      </c>
      <c r="E267" s="24">
        <v>47538</v>
      </c>
      <c r="F267" s="23"/>
      <c r="G267" s="23"/>
      <c r="H267" s="16"/>
    </row>
    <row r="268" spans="1:13">
      <c r="A268" s="20" t="s">
        <v>1129</v>
      </c>
      <c r="B268" s="20" t="s">
        <v>1130</v>
      </c>
      <c r="C268" s="20" t="s">
        <v>46</v>
      </c>
      <c r="D268" s="20" t="s">
        <v>1131</v>
      </c>
      <c r="E268" s="24">
        <v>8630</v>
      </c>
      <c r="F268" s="23">
        <v>4000</v>
      </c>
      <c r="G268" s="23">
        <f>E268-F268</f>
        <v>4630</v>
      </c>
      <c r="H268" s="16"/>
    </row>
    <row r="269" spans="1:13">
      <c r="A269" s="614" t="s">
        <v>678</v>
      </c>
      <c r="B269" s="614"/>
      <c r="C269" s="614"/>
      <c r="D269" s="614"/>
      <c r="E269" s="614"/>
      <c r="F269" s="614"/>
      <c r="G269" s="614"/>
      <c r="H269" s="614"/>
    </row>
    <row r="270" spans="1:13" s="19" customFormat="1" ht="21">
      <c r="A270" s="13" t="s">
        <v>1760</v>
      </c>
      <c r="B270" s="13" t="s">
        <v>1</v>
      </c>
      <c r="C270" s="13" t="s">
        <v>3</v>
      </c>
      <c r="D270" s="13" t="s">
        <v>4</v>
      </c>
      <c r="E270" s="22" t="s">
        <v>1776</v>
      </c>
      <c r="F270" s="22" t="s">
        <v>1727</v>
      </c>
      <c r="G270" s="22" t="s">
        <v>1728</v>
      </c>
      <c r="H270" s="13" t="s">
        <v>1784</v>
      </c>
    </row>
    <row r="271" spans="1:13">
      <c r="A271" s="16" t="s">
        <v>120</v>
      </c>
      <c r="B271" s="16" t="s">
        <v>121</v>
      </c>
      <c r="C271" s="16" t="s">
        <v>122</v>
      </c>
      <c r="D271" s="16" t="s">
        <v>1757</v>
      </c>
      <c r="E271" s="23">
        <v>46000</v>
      </c>
      <c r="F271" s="23"/>
      <c r="G271" s="23"/>
      <c r="H271" s="16"/>
    </row>
    <row r="272" spans="1:13">
      <c r="A272" s="16" t="s">
        <v>676</v>
      </c>
      <c r="B272" s="16" t="s">
        <v>677</v>
      </c>
      <c r="C272" s="16" t="s">
        <v>678</v>
      </c>
      <c r="D272" s="16" t="s">
        <v>679</v>
      </c>
      <c r="E272" s="23">
        <v>18770</v>
      </c>
      <c r="F272" s="23">
        <v>16050</v>
      </c>
      <c r="G272" s="23">
        <f>E272-F272</f>
        <v>2720</v>
      </c>
      <c r="H272" s="16"/>
    </row>
    <row r="273" spans="1:8">
      <c r="A273" s="16" t="s">
        <v>696</v>
      </c>
      <c r="B273" s="16" t="s">
        <v>697</v>
      </c>
      <c r="C273" s="16" t="s">
        <v>698</v>
      </c>
      <c r="D273" s="16" t="s">
        <v>699</v>
      </c>
      <c r="E273" s="23">
        <v>56200</v>
      </c>
      <c r="F273" s="23">
        <v>20000</v>
      </c>
      <c r="G273" s="23">
        <f>E273-F273</f>
        <v>36200</v>
      </c>
      <c r="H273" s="16"/>
    </row>
    <row r="274" spans="1:8">
      <c r="A274" s="16" t="s">
        <v>830</v>
      </c>
      <c r="B274" s="16" t="s">
        <v>831</v>
      </c>
      <c r="C274" s="16" t="s">
        <v>698</v>
      </c>
      <c r="D274" s="16" t="s">
        <v>1757</v>
      </c>
      <c r="E274" s="23">
        <v>240</v>
      </c>
      <c r="F274" s="23"/>
      <c r="G274" s="23"/>
      <c r="H274" s="16"/>
    </row>
    <row r="275" spans="1:8">
      <c r="A275" s="16" t="s">
        <v>918</v>
      </c>
      <c r="B275" s="16" t="s">
        <v>919</v>
      </c>
      <c r="C275" s="16" t="s">
        <v>698</v>
      </c>
      <c r="D275" s="16" t="s">
        <v>920</v>
      </c>
      <c r="E275" s="23">
        <v>400</v>
      </c>
      <c r="F275" s="23"/>
      <c r="G275" s="23"/>
      <c r="H275" s="16"/>
    </row>
    <row r="276" spans="1:8">
      <c r="A276" s="16" t="s">
        <v>1015</v>
      </c>
      <c r="B276" s="16" t="s">
        <v>1016</v>
      </c>
      <c r="C276" s="16" t="s">
        <v>698</v>
      </c>
      <c r="D276" s="16" t="s">
        <v>1757</v>
      </c>
      <c r="E276" s="23">
        <v>980</v>
      </c>
      <c r="F276" s="23"/>
      <c r="G276" s="23"/>
      <c r="H276" s="16"/>
    </row>
    <row r="277" spans="1:8" ht="37.5">
      <c r="A277" s="16" t="s">
        <v>1142</v>
      </c>
      <c r="B277" s="16" t="s">
        <v>1143</v>
      </c>
      <c r="C277" s="18" t="s">
        <v>1772</v>
      </c>
      <c r="D277" s="16" t="s">
        <v>1144</v>
      </c>
      <c r="E277" s="23">
        <v>16650</v>
      </c>
      <c r="F277" s="23">
        <v>10000</v>
      </c>
      <c r="G277" s="23">
        <f>E277-F277</f>
        <v>6650</v>
      </c>
      <c r="H277" s="16"/>
    </row>
    <row r="278" spans="1:8" ht="37.5">
      <c r="A278" s="16" t="s">
        <v>1254</v>
      </c>
      <c r="B278" s="16" t="s">
        <v>1255</v>
      </c>
      <c r="C278" s="18" t="s">
        <v>1773</v>
      </c>
      <c r="D278" s="16" t="s">
        <v>1256</v>
      </c>
      <c r="E278" s="23">
        <v>3410</v>
      </c>
      <c r="F278" s="23"/>
      <c r="G278" s="23"/>
      <c r="H278" s="16"/>
    </row>
    <row r="279" spans="1:8">
      <c r="A279" s="16" t="s">
        <v>1349</v>
      </c>
      <c r="B279" s="16" t="s">
        <v>1350</v>
      </c>
      <c r="C279" s="16" t="s">
        <v>698</v>
      </c>
      <c r="D279" s="16" t="s">
        <v>1757</v>
      </c>
      <c r="E279" s="23">
        <v>27850</v>
      </c>
      <c r="F279" s="23">
        <v>10000</v>
      </c>
      <c r="G279" s="23">
        <f>E279-F279</f>
        <v>17850</v>
      </c>
      <c r="H279" s="16"/>
    </row>
    <row r="280" spans="1:8">
      <c r="A280" s="16"/>
      <c r="B280" s="16"/>
      <c r="C280" s="16"/>
      <c r="D280" s="16"/>
      <c r="E280" s="23"/>
      <c r="F280" s="23"/>
      <c r="G280" s="23"/>
      <c r="H280" s="16"/>
    </row>
    <row r="281" spans="1:8">
      <c r="A281" s="16"/>
      <c r="B281" s="16"/>
      <c r="C281" s="16"/>
      <c r="D281" s="16"/>
      <c r="E281" s="23"/>
      <c r="F281" s="23"/>
      <c r="G281" s="23"/>
      <c r="H281" s="16"/>
    </row>
    <row r="282" spans="1:8">
      <c r="A282" s="16"/>
      <c r="B282" s="16"/>
      <c r="C282" s="16"/>
      <c r="D282" s="16"/>
      <c r="E282" s="23"/>
      <c r="F282" s="23"/>
      <c r="G282" s="23"/>
      <c r="H282" s="16"/>
    </row>
    <row r="283" spans="1:8">
      <c r="A283" s="617" t="s">
        <v>174</v>
      </c>
      <c r="B283" s="617"/>
      <c r="C283" s="617"/>
      <c r="D283" s="617"/>
      <c r="E283" s="617"/>
      <c r="F283" s="617"/>
      <c r="G283" s="617"/>
      <c r="H283" s="617"/>
    </row>
    <row r="284" spans="1:8" s="19" customFormat="1" ht="21">
      <c r="A284" s="13" t="s">
        <v>1760</v>
      </c>
      <c r="B284" s="13" t="s">
        <v>1</v>
      </c>
      <c r="C284" s="13" t="s">
        <v>3</v>
      </c>
      <c r="D284" s="13" t="s">
        <v>4</v>
      </c>
      <c r="E284" s="22" t="s">
        <v>1776</v>
      </c>
      <c r="F284" s="22" t="s">
        <v>1727</v>
      </c>
      <c r="G284" s="22" t="s">
        <v>1728</v>
      </c>
      <c r="H284" s="13" t="s">
        <v>1784</v>
      </c>
    </row>
    <row r="285" spans="1:8" ht="37.5">
      <c r="A285" s="16" t="s">
        <v>13</v>
      </c>
      <c r="B285" s="16" t="s">
        <v>14</v>
      </c>
      <c r="C285" s="18" t="s">
        <v>1774</v>
      </c>
      <c r="D285" s="16" t="s">
        <v>1757</v>
      </c>
      <c r="E285" s="23">
        <v>800</v>
      </c>
      <c r="F285" s="23"/>
      <c r="G285" s="23"/>
      <c r="H285" s="16"/>
    </row>
    <row r="286" spans="1:8">
      <c r="A286" s="16" t="s">
        <v>16</v>
      </c>
      <c r="B286" s="16" t="s">
        <v>17</v>
      </c>
      <c r="C286" s="16" t="s">
        <v>18</v>
      </c>
      <c r="D286" s="16" t="s">
        <v>1757</v>
      </c>
      <c r="E286" s="23">
        <v>500</v>
      </c>
      <c r="F286" s="23"/>
      <c r="G286" s="23"/>
      <c r="H286" s="16"/>
    </row>
    <row r="287" spans="1:8" ht="37.5">
      <c r="A287" s="16" t="s">
        <v>19</v>
      </c>
      <c r="B287" s="16" t="s">
        <v>20</v>
      </c>
      <c r="C287" s="18" t="s">
        <v>1775</v>
      </c>
      <c r="D287" s="16" t="s">
        <v>1757</v>
      </c>
      <c r="E287" s="23">
        <v>13140</v>
      </c>
      <c r="F287" s="23">
        <v>10000</v>
      </c>
      <c r="G287" s="23">
        <f>E287-F287</f>
        <v>3140</v>
      </c>
      <c r="H287" s="16"/>
    </row>
    <row r="288" spans="1:8">
      <c r="A288" s="16" t="s">
        <v>123</v>
      </c>
      <c r="B288" s="16" t="s">
        <v>37</v>
      </c>
      <c r="C288" s="16" t="s">
        <v>21</v>
      </c>
      <c r="D288" s="16" t="s">
        <v>1757</v>
      </c>
      <c r="E288" s="23">
        <v>10200</v>
      </c>
      <c r="F288" s="23"/>
      <c r="G288" s="23"/>
      <c r="H288" s="16"/>
    </row>
    <row r="289" spans="1:8">
      <c r="A289" s="16" t="s">
        <v>147</v>
      </c>
      <c r="B289" s="16" t="s">
        <v>148</v>
      </c>
      <c r="C289" s="16" t="s">
        <v>18</v>
      </c>
      <c r="D289" s="16" t="s">
        <v>149</v>
      </c>
      <c r="E289" s="23">
        <v>29000</v>
      </c>
      <c r="F289" s="23"/>
      <c r="G289" s="23"/>
      <c r="H289" s="16"/>
    </row>
    <row r="290" spans="1:8">
      <c r="A290" s="16" t="s">
        <v>168</v>
      </c>
      <c r="B290" s="16" t="s">
        <v>169</v>
      </c>
      <c r="C290" s="16" t="s">
        <v>21</v>
      </c>
      <c r="D290" s="16" t="s">
        <v>1757</v>
      </c>
      <c r="E290" s="23">
        <v>96730</v>
      </c>
      <c r="F290" s="23"/>
      <c r="G290" s="23"/>
      <c r="H290" s="16"/>
    </row>
    <row r="291" spans="1:8">
      <c r="A291" s="16" t="s">
        <v>173</v>
      </c>
      <c r="B291" s="16" t="s">
        <v>77</v>
      </c>
      <c r="C291" s="16" t="s">
        <v>174</v>
      </c>
      <c r="D291" s="16" t="s">
        <v>1757</v>
      </c>
      <c r="E291" s="23">
        <v>16000</v>
      </c>
      <c r="F291" s="23"/>
      <c r="G291" s="23"/>
      <c r="H291" s="16"/>
    </row>
    <row r="292" spans="1:8">
      <c r="A292" s="16" t="s">
        <v>221</v>
      </c>
      <c r="B292" s="16" t="s">
        <v>222</v>
      </c>
      <c r="C292" s="16" t="s">
        <v>174</v>
      </c>
      <c r="D292" s="16" t="s">
        <v>223</v>
      </c>
      <c r="E292" s="23">
        <v>30410</v>
      </c>
      <c r="F292" s="23">
        <v>15000</v>
      </c>
      <c r="G292" s="23">
        <f>E292-F292</f>
        <v>15410</v>
      </c>
      <c r="H292" s="16"/>
    </row>
    <row r="293" spans="1:8">
      <c r="A293" s="16" t="s">
        <v>245</v>
      </c>
      <c r="B293" s="16" t="s">
        <v>246</v>
      </c>
      <c r="C293" s="16" t="s">
        <v>247</v>
      </c>
      <c r="D293" s="16" t="s">
        <v>248</v>
      </c>
      <c r="E293" s="23">
        <v>25000</v>
      </c>
      <c r="F293" s="23"/>
      <c r="G293" s="23"/>
      <c r="H293" s="16"/>
    </row>
    <row r="294" spans="1:8">
      <c r="A294" s="16" t="s">
        <v>249</v>
      </c>
      <c r="B294" s="16" t="s">
        <v>250</v>
      </c>
      <c r="C294" s="16" t="s">
        <v>174</v>
      </c>
      <c r="D294" s="16" t="s">
        <v>251</v>
      </c>
      <c r="E294" s="23">
        <v>5360</v>
      </c>
      <c r="F294" s="23"/>
      <c r="G294" s="23"/>
      <c r="H294" s="16"/>
    </row>
    <row r="295" spans="1:8">
      <c r="A295" s="16" t="s">
        <v>271</v>
      </c>
      <c r="B295" s="16" t="s">
        <v>272</v>
      </c>
      <c r="C295" s="16" t="s">
        <v>174</v>
      </c>
      <c r="D295" s="16" t="s">
        <v>1757</v>
      </c>
      <c r="E295" s="23">
        <v>19760</v>
      </c>
      <c r="F295" s="23"/>
      <c r="G295" s="23"/>
      <c r="H295" s="16"/>
    </row>
    <row r="296" spans="1:8">
      <c r="A296" s="16" t="s">
        <v>275</v>
      </c>
      <c r="B296" s="16" t="s">
        <v>276</v>
      </c>
      <c r="C296" s="16" t="s">
        <v>277</v>
      </c>
      <c r="D296" s="16" t="s">
        <v>278</v>
      </c>
      <c r="E296" s="23">
        <v>10660</v>
      </c>
      <c r="F296" s="23"/>
      <c r="G296" s="23"/>
      <c r="H296" s="16"/>
    </row>
    <row r="297" spans="1:8">
      <c r="A297" s="16" t="s">
        <v>279</v>
      </c>
      <c r="B297" s="16" t="s">
        <v>280</v>
      </c>
      <c r="C297" s="16" t="s">
        <v>281</v>
      </c>
      <c r="D297" s="16" t="s">
        <v>282</v>
      </c>
      <c r="E297" s="23">
        <v>31400</v>
      </c>
      <c r="F297" s="23"/>
      <c r="G297" s="23"/>
      <c r="H297" s="16"/>
    </row>
    <row r="298" spans="1:8">
      <c r="A298" s="16" t="s">
        <v>313</v>
      </c>
      <c r="B298" s="16" t="s">
        <v>314</v>
      </c>
      <c r="C298" s="16" t="s">
        <v>15</v>
      </c>
      <c r="D298" s="16" t="s">
        <v>1757</v>
      </c>
      <c r="E298" s="23">
        <v>10000</v>
      </c>
      <c r="F298" s="23"/>
      <c r="G298" s="23"/>
      <c r="H298" s="16"/>
    </row>
    <row r="299" spans="1:8">
      <c r="A299" s="16" t="s">
        <v>359</v>
      </c>
      <c r="B299" s="16" t="s">
        <v>360</v>
      </c>
      <c r="C299" s="16" t="s">
        <v>174</v>
      </c>
      <c r="D299" s="16" t="s">
        <v>1757</v>
      </c>
      <c r="E299" s="23">
        <v>1500</v>
      </c>
      <c r="F299" s="23"/>
      <c r="G299" s="23"/>
      <c r="H299" s="16"/>
    </row>
    <row r="300" spans="1:8">
      <c r="A300" s="16" t="s">
        <v>414</v>
      </c>
      <c r="B300" s="16" t="s">
        <v>415</v>
      </c>
      <c r="C300" s="16" t="s">
        <v>416</v>
      </c>
      <c r="D300" s="16" t="s">
        <v>417</v>
      </c>
      <c r="E300" s="23">
        <v>6100</v>
      </c>
      <c r="F300" s="23"/>
      <c r="G300" s="23"/>
      <c r="H300" s="16"/>
    </row>
    <row r="301" spans="1:8">
      <c r="A301" s="16" t="s">
        <v>450</v>
      </c>
      <c r="B301" s="16" t="s">
        <v>451</v>
      </c>
      <c r="C301" s="16" t="s">
        <v>281</v>
      </c>
      <c r="D301" s="16" t="s">
        <v>452</v>
      </c>
      <c r="E301" s="23">
        <v>20000</v>
      </c>
      <c r="F301" s="23"/>
      <c r="G301" s="23"/>
      <c r="H301" s="16"/>
    </row>
    <row r="302" spans="1:8">
      <c r="A302" s="16" t="s">
        <v>462</v>
      </c>
      <c r="B302" s="16" t="s">
        <v>463</v>
      </c>
      <c r="C302" s="16" t="s">
        <v>416</v>
      </c>
      <c r="D302" s="16" t="s">
        <v>464</v>
      </c>
      <c r="E302" s="23">
        <v>9830</v>
      </c>
      <c r="F302" s="23"/>
      <c r="G302" s="23"/>
      <c r="H302" s="16"/>
    </row>
    <row r="303" spans="1:8">
      <c r="A303" s="16" t="s">
        <v>519</v>
      </c>
      <c r="B303" s="16" t="s">
        <v>166</v>
      </c>
      <c r="C303" s="16" t="s">
        <v>520</v>
      </c>
      <c r="D303" s="16" t="s">
        <v>521</v>
      </c>
      <c r="E303" s="23">
        <v>30375</v>
      </c>
      <c r="F303" s="23">
        <v>10000</v>
      </c>
      <c r="G303" s="23">
        <f>E303-F303</f>
        <v>20375</v>
      </c>
      <c r="H303" s="16"/>
    </row>
    <row r="304" spans="1:8">
      <c r="A304" s="16" t="s">
        <v>538</v>
      </c>
      <c r="B304" s="16" t="s">
        <v>469</v>
      </c>
      <c r="C304" s="16" t="s">
        <v>539</v>
      </c>
      <c r="D304" s="16" t="s">
        <v>540</v>
      </c>
      <c r="E304" s="23">
        <v>4000</v>
      </c>
      <c r="F304" s="23"/>
      <c r="G304" s="23"/>
      <c r="H304" s="16"/>
    </row>
    <row r="305" spans="1:8">
      <c r="A305" s="16" t="s">
        <v>588</v>
      </c>
      <c r="B305" s="16" t="s">
        <v>589</v>
      </c>
      <c r="C305" s="16" t="s">
        <v>590</v>
      </c>
      <c r="D305" s="16" t="s">
        <v>591</v>
      </c>
      <c r="E305" s="23">
        <v>6200</v>
      </c>
      <c r="F305" s="23"/>
      <c r="G305" s="23"/>
      <c r="H305" s="16"/>
    </row>
    <row r="306" spans="1:8">
      <c r="A306" s="16" t="s">
        <v>592</v>
      </c>
      <c r="B306" s="16" t="s">
        <v>593</v>
      </c>
      <c r="C306" s="16" t="s">
        <v>594</v>
      </c>
      <c r="D306" s="16" t="s">
        <v>595</v>
      </c>
      <c r="E306" s="23">
        <v>6200</v>
      </c>
      <c r="F306" s="23"/>
      <c r="G306" s="23"/>
      <c r="H306" s="16"/>
    </row>
    <row r="307" spans="1:8">
      <c r="A307" s="16" t="s">
        <v>602</v>
      </c>
      <c r="B307" s="16" t="s">
        <v>603</v>
      </c>
      <c r="C307" s="16" t="s">
        <v>604</v>
      </c>
      <c r="D307" s="16" t="s">
        <v>605</v>
      </c>
      <c r="E307" s="23">
        <v>22000</v>
      </c>
      <c r="F307" s="23"/>
      <c r="G307" s="23"/>
      <c r="H307" s="16"/>
    </row>
    <row r="308" spans="1:8">
      <c r="A308" s="16" t="s">
        <v>609</v>
      </c>
      <c r="B308" s="16" t="s">
        <v>610</v>
      </c>
      <c r="C308" s="16" t="s">
        <v>611</v>
      </c>
      <c r="D308" s="16" t="s">
        <v>1757</v>
      </c>
      <c r="E308" s="23">
        <v>24280</v>
      </c>
      <c r="F308" s="23"/>
      <c r="G308" s="23"/>
      <c r="H308" s="16"/>
    </row>
    <row r="309" spans="1:8">
      <c r="A309" s="16" t="s">
        <v>615</v>
      </c>
      <c r="B309" s="16" t="s">
        <v>616</v>
      </c>
      <c r="C309" s="16" t="s">
        <v>174</v>
      </c>
      <c r="D309" s="16" t="s">
        <v>1757</v>
      </c>
      <c r="E309" s="23">
        <v>17100</v>
      </c>
      <c r="F309" s="23"/>
      <c r="G309" s="23"/>
      <c r="H309" s="16"/>
    </row>
    <row r="310" spans="1:8">
      <c r="A310" s="16" t="s">
        <v>809</v>
      </c>
      <c r="B310" s="16" t="s">
        <v>810</v>
      </c>
      <c r="C310" s="16" t="s">
        <v>174</v>
      </c>
      <c r="D310" s="16" t="s">
        <v>1757</v>
      </c>
      <c r="E310" s="23">
        <v>320</v>
      </c>
      <c r="F310" s="23"/>
      <c r="G310" s="23"/>
      <c r="H310" s="16"/>
    </row>
    <row r="311" spans="1:8">
      <c r="A311" s="16" t="s">
        <v>811</v>
      </c>
      <c r="B311" s="16" t="s">
        <v>137</v>
      </c>
      <c r="C311" s="16" t="s">
        <v>174</v>
      </c>
      <c r="D311" s="16" t="s">
        <v>1757</v>
      </c>
      <c r="E311" s="23">
        <v>150</v>
      </c>
      <c r="F311" s="23"/>
      <c r="G311" s="23"/>
      <c r="H311" s="16"/>
    </row>
    <row r="312" spans="1:8">
      <c r="A312" s="16" t="s">
        <v>812</v>
      </c>
      <c r="B312" s="16" t="s">
        <v>161</v>
      </c>
      <c r="C312" s="16" t="s">
        <v>174</v>
      </c>
      <c r="D312" s="16" t="s">
        <v>1757</v>
      </c>
      <c r="E312" s="23">
        <v>4620</v>
      </c>
      <c r="F312" s="23"/>
      <c r="G312" s="23"/>
      <c r="H312" s="16"/>
    </row>
    <row r="313" spans="1:8">
      <c r="A313" s="16" t="s">
        <v>813</v>
      </c>
      <c r="B313" s="16" t="s">
        <v>814</v>
      </c>
      <c r="C313" s="16" t="s">
        <v>815</v>
      </c>
      <c r="D313" s="16" t="s">
        <v>816</v>
      </c>
      <c r="E313" s="23">
        <v>3520</v>
      </c>
      <c r="F313" s="23"/>
      <c r="G313" s="23"/>
      <c r="H313" s="16"/>
    </row>
    <row r="314" spans="1:8">
      <c r="A314" s="16" t="s">
        <v>832</v>
      </c>
      <c r="B314" s="16" t="s">
        <v>833</v>
      </c>
      <c r="C314" s="16" t="s">
        <v>834</v>
      </c>
      <c r="D314" s="16" t="s">
        <v>835</v>
      </c>
      <c r="E314" s="23">
        <v>3050</v>
      </c>
      <c r="F314" s="23"/>
      <c r="G314" s="23"/>
      <c r="H314" s="16"/>
    </row>
    <row r="315" spans="1:8">
      <c r="A315" s="16" t="s">
        <v>852</v>
      </c>
      <c r="B315" s="16" t="s">
        <v>853</v>
      </c>
      <c r="C315" s="16" t="s">
        <v>174</v>
      </c>
      <c r="D315" s="16" t="s">
        <v>1757</v>
      </c>
      <c r="E315" s="23">
        <v>875</v>
      </c>
      <c r="F315" s="23"/>
      <c r="G315" s="23"/>
      <c r="H315" s="16"/>
    </row>
    <row r="316" spans="1:8">
      <c r="A316" s="16" t="s">
        <v>896</v>
      </c>
      <c r="B316" s="16" t="s">
        <v>897</v>
      </c>
      <c r="C316" s="16" t="s">
        <v>898</v>
      </c>
      <c r="D316" s="16" t="s">
        <v>1757</v>
      </c>
      <c r="E316" s="23">
        <v>8750</v>
      </c>
      <c r="F316" s="23">
        <v>5000</v>
      </c>
      <c r="G316" s="23">
        <f>E316-F316</f>
        <v>3750</v>
      </c>
      <c r="H316" s="16"/>
    </row>
    <row r="317" spans="1:8">
      <c r="A317" s="16" t="s">
        <v>899</v>
      </c>
      <c r="B317" s="16" t="s">
        <v>900</v>
      </c>
      <c r="C317" s="16" t="s">
        <v>898</v>
      </c>
      <c r="D317" s="16" t="s">
        <v>1757</v>
      </c>
      <c r="E317" s="23">
        <v>200</v>
      </c>
      <c r="F317" s="23"/>
      <c r="G317" s="23"/>
      <c r="H317" s="16"/>
    </row>
    <row r="318" spans="1:8">
      <c r="A318" s="16" t="s">
        <v>901</v>
      </c>
      <c r="B318" s="16" t="s">
        <v>902</v>
      </c>
      <c r="C318" s="16" t="s">
        <v>604</v>
      </c>
      <c r="D318" s="16" t="s">
        <v>1757</v>
      </c>
      <c r="E318" s="23">
        <v>390</v>
      </c>
      <c r="F318" s="23"/>
      <c r="G318" s="23"/>
      <c r="H318" s="16"/>
    </row>
    <row r="319" spans="1:8">
      <c r="A319" s="16" t="s">
        <v>907</v>
      </c>
      <c r="B319" s="16" t="s">
        <v>908</v>
      </c>
      <c r="C319" s="16" t="s">
        <v>909</v>
      </c>
      <c r="D319" s="16" t="s">
        <v>1757</v>
      </c>
      <c r="E319" s="23">
        <v>3070</v>
      </c>
      <c r="F319" s="23"/>
      <c r="G319" s="23"/>
      <c r="H319" s="16"/>
    </row>
    <row r="320" spans="1:8">
      <c r="A320" s="16" t="s">
        <v>932</v>
      </c>
      <c r="B320" s="16" t="s">
        <v>933</v>
      </c>
      <c r="C320" s="16" t="s">
        <v>934</v>
      </c>
      <c r="D320" s="16" t="s">
        <v>935</v>
      </c>
      <c r="E320" s="23">
        <v>108680</v>
      </c>
      <c r="F320" s="23"/>
      <c r="G320" s="23"/>
      <c r="H320" s="16"/>
    </row>
    <row r="321" spans="1:8">
      <c r="A321" s="16" t="s">
        <v>942</v>
      </c>
      <c r="B321" s="16" t="s">
        <v>943</v>
      </c>
      <c r="C321" s="16" t="s">
        <v>416</v>
      </c>
      <c r="D321" s="16" t="s">
        <v>944</v>
      </c>
      <c r="E321" s="23">
        <v>8260</v>
      </c>
      <c r="F321" s="23"/>
      <c r="G321" s="23"/>
      <c r="H321" s="16"/>
    </row>
    <row r="322" spans="1:8">
      <c r="A322" s="16" t="s">
        <v>951</v>
      </c>
      <c r="B322" s="16" t="s">
        <v>952</v>
      </c>
      <c r="C322" s="16" t="s">
        <v>416</v>
      </c>
      <c r="D322" s="16" t="s">
        <v>953</v>
      </c>
      <c r="E322" s="23">
        <v>21960</v>
      </c>
      <c r="F322" s="23"/>
      <c r="G322" s="23"/>
      <c r="H322" s="16"/>
    </row>
    <row r="323" spans="1:8">
      <c r="A323" s="16" t="s">
        <v>1027</v>
      </c>
      <c r="B323" s="16" t="s">
        <v>1028</v>
      </c>
      <c r="C323" s="16" t="s">
        <v>174</v>
      </c>
      <c r="D323" s="16" t="s">
        <v>1757</v>
      </c>
      <c r="E323" s="23">
        <v>1150</v>
      </c>
      <c r="F323" s="23"/>
      <c r="G323" s="23"/>
      <c r="H323" s="16"/>
    </row>
    <row r="324" spans="1:8">
      <c r="A324" s="16" t="s">
        <v>1029</v>
      </c>
      <c r="B324" s="16" t="s">
        <v>1030</v>
      </c>
      <c r="C324" s="16" t="s">
        <v>174</v>
      </c>
      <c r="D324" s="16" t="s">
        <v>1031</v>
      </c>
      <c r="E324" s="23">
        <v>4200</v>
      </c>
      <c r="F324" s="23"/>
      <c r="G324" s="23"/>
      <c r="H324" s="16"/>
    </row>
    <row r="325" spans="1:8">
      <c r="A325" s="16" t="s">
        <v>1032</v>
      </c>
      <c r="B325" s="16" t="s">
        <v>1033</v>
      </c>
      <c r="C325" s="16" t="s">
        <v>174</v>
      </c>
      <c r="D325" s="16" t="s">
        <v>1034</v>
      </c>
      <c r="E325" s="23">
        <v>3380</v>
      </c>
      <c r="F325" s="23">
        <v>3000</v>
      </c>
      <c r="G325" s="23">
        <v>380</v>
      </c>
      <c r="H325" s="16"/>
    </row>
    <row r="326" spans="1:8">
      <c r="A326" s="16" t="s">
        <v>1240</v>
      </c>
      <c r="B326" s="16" t="s">
        <v>1241</v>
      </c>
      <c r="C326" s="16" t="s">
        <v>1242</v>
      </c>
      <c r="D326" s="16" t="s">
        <v>1243</v>
      </c>
      <c r="E326" s="23">
        <v>20400</v>
      </c>
      <c r="F326" s="23"/>
      <c r="G326" s="23"/>
      <c r="H326" s="16"/>
    </row>
    <row r="327" spans="1:8">
      <c r="A327" s="16" t="s">
        <v>1340</v>
      </c>
      <c r="B327" s="16" t="s">
        <v>645</v>
      </c>
      <c r="C327" s="16" t="s">
        <v>281</v>
      </c>
      <c r="D327" s="16" t="s">
        <v>1757</v>
      </c>
      <c r="E327" s="23">
        <v>5070</v>
      </c>
      <c r="F327" s="23">
        <v>4000</v>
      </c>
      <c r="G327" s="23">
        <v>1070</v>
      </c>
      <c r="H327" s="16"/>
    </row>
    <row r="328" spans="1:8">
      <c r="A328" s="16" t="s">
        <v>1346</v>
      </c>
      <c r="B328" s="16" t="s">
        <v>1347</v>
      </c>
      <c r="C328" s="16" t="s">
        <v>281</v>
      </c>
      <c r="D328" s="16" t="s">
        <v>1348</v>
      </c>
      <c r="E328" s="23">
        <v>3500</v>
      </c>
      <c r="F328" s="23">
        <v>2000</v>
      </c>
      <c r="G328" s="23">
        <v>1500</v>
      </c>
      <c r="H328" s="16"/>
    </row>
    <row r="329" spans="1:8">
      <c r="A329" s="16" t="s">
        <v>1370</v>
      </c>
      <c r="B329" s="16" t="s">
        <v>625</v>
      </c>
      <c r="C329" s="16" t="s">
        <v>1371</v>
      </c>
      <c r="D329" s="16" t="s">
        <v>1372</v>
      </c>
      <c r="E329" s="23">
        <v>5800</v>
      </c>
      <c r="F329" s="23">
        <v>5000</v>
      </c>
      <c r="G329" s="23">
        <v>800</v>
      </c>
      <c r="H329" s="16"/>
    </row>
    <row r="330" spans="1:8">
      <c r="A330" s="16" t="s">
        <v>1373</v>
      </c>
      <c r="B330" s="16" t="s">
        <v>1374</v>
      </c>
      <c r="C330" s="16" t="s">
        <v>21</v>
      </c>
      <c r="D330" s="16" t="s">
        <v>1375</v>
      </c>
      <c r="E330" s="23">
        <v>18480</v>
      </c>
      <c r="F330" s="23">
        <v>15000</v>
      </c>
      <c r="G330" s="23">
        <f>E330-F330</f>
        <v>3480</v>
      </c>
      <c r="H330" s="16"/>
    </row>
    <row r="331" spans="1:8">
      <c r="A331" s="16" t="s">
        <v>1377</v>
      </c>
      <c r="B331" s="16" t="s">
        <v>1378</v>
      </c>
      <c r="C331" s="16" t="s">
        <v>416</v>
      </c>
      <c r="D331" s="16" t="s">
        <v>1757</v>
      </c>
      <c r="E331" s="23">
        <v>19140</v>
      </c>
      <c r="F331" s="23">
        <v>14000</v>
      </c>
      <c r="G331" s="23">
        <f>E331-F331</f>
        <v>5140</v>
      </c>
      <c r="H331" s="16"/>
    </row>
    <row r="332" spans="1:8">
      <c r="A332" s="16" t="s">
        <v>1382</v>
      </c>
      <c r="B332" s="16" t="s">
        <v>1383</v>
      </c>
      <c r="C332" s="16" t="s">
        <v>594</v>
      </c>
      <c r="D332" s="16" t="s">
        <v>1757</v>
      </c>
      <c r="E332" s="23">
        <v>23250</v>
      </c>
      <c r="F332" s="23"/>
      <c r="G332" s="23"/>
      <c r="H332" s="16"/>
    </row>
    <row r="333" spans="1:8">
      <c r="A333" s="16" t="s">
        <v>1384</v>
      </c>
      <c r="B333" s="16" t="s">
        <v>1385</v>
      </c>
      <c r="C333" s="16" t="s">
        <v>416</v>
      </c>
      <c r="D333" s="16" t="s">
        <v>816</v>
      </c>
      <c r="E333" s="23">
        <v>20450</v>
      </c>
      <c r="F333" s="23">
        <v>15000</v>
      </c>
      <c r="G333" s="23">
        <f t="shared" ref="G333:G352" si="15">E333-F333</f>
        <v>5450</v>
      </c>
      <c r="H333" s="16"/>
    </row>
    <row r="334" spans="1:8">
      <c r="A334" s="16" t="s">
        <v>1386</v>
      </c>
      <c r="B334" s="16" t="s">
        <v>1387</v>
      </c>
      <c r="C334" s="16" t="s">
        <v>1388</v>
      </c>
      <c r="D334" s="16" t="s">
        <v>1757</v>
      </c>
      <c r="E334" s="23">
        <v>21000</v>
      </c>
      <c r="F334" s="23">
        <v>10500</v>
      </c>
      <c r="G334" s="23">
        <f t="shared" si="15"/>
        <v>10500</v>
      </c>
      <c r="H334" s="16"/>
    </row>
    <row r="335" spans="1:8">
      <c r="A335" s="16" t="s">
        <v>1389</v>
      </c>
      <c r="B335" s="16" t="s">
        <v>1390</v>
      </c>
      <c r="C335" s="16" t="s">
        <v>1391</v>
      </c>
      <c r="D335" s="16" t="s">
        <v>1757</v>
      </c>
      <c r="E335" s="23">
        <v>14030</v>
      </c>
      <c r="F335" s="23">
        <v>10000</v>
      </c>
      <c r="G335" s="23">
        <f t="shared" si="15"/>
        <v>4030</v>
      </c>
      <c r="H335" s="16"/>
    </row>
    <row r="336" spans="1:8">
      <c r="A336" s="16" t="s">
        <v>1392</v>
      </c>
      <c r="B336" s="16" t="s">
        <v>1393</v>
      </c>
      <c r="C336" s="16" t="s">
        <v>1391</v>
      </c>
      <c r="D336" s="16" t="s">
        <v>1757</v>
      </c>
      <c r="E336" s="23">
        <v>4880</v>
      </c>
      <c r="F336" s="23">
        <v>4000</v>
      </c>
      <c r="G336" s="23">
        <f t="shared" si="15"/>
        <v>880</v>
      </c>
      <c r="H336" s="16"/>
    </row>
    <row r="337" spans="1:8">
      <c r="A337" s="16" t="s">
        <v>1394</v>
      </c>
      <c r="B337" s="16" t="s">
        <v>1395</v>
      </c>
      <c r="C337" s="16" t="s">
        <v>15</v>
      </c>
      <c r="D337" s="16" t="s">
        <v>1757</v>
      </c>
      <c r="E337" s="23">
        <v>5700</v>
      </c>
      <c r="F337" s="23">
        <v>4700</v>
      </c>
      <c r="G337" s="23">
        <f t="shared" si="15"/>
        <v>1000</v>
      </c>
      <c r="H337" s="16"/>
    </row>
    <row r="338" spans="1:8">
      <c r="A338" s="16" t="s">
        <v>1396</v>
      </c>
      <c r="B338" s="16" t="s">
        <v>1397</v>
      </c>
      <c r="C338" s="16" t="s">
        <v>594</v>
      </c>
      <c r="D338" s="16" t="s">
        <v>1398</v>
      </c>
      <c r="E338" s="23">
        <v>3800</v>
      </c>
      <c r="F338" s="23">
        <v>3000</v>
      </c>
      <c r="G338" s="23">
        <f t="shared" si="15"/>
        <v>800</v>
      </c>
      <c r="H338" s="16"/>
    </row>
    <row r="339" spans="1:8">
      <c r="A339" s="16" t="s">
        <v>1399</v>
      </c>
      <c r="B339" s="16" t="s">
        <v>1400</v>
      </c>
      <c r="C339" s="16" t="s">
        <v>1401</v>
      </c>
      <c r="D339" s="16" t="s">
        <v>1402</v>
      </c>
      <c r="E339" s="23">
        <v>38590</v>
      </c>
      <c r="F339" s="23">
        <v>30000</v>
      </c>
      <c r="G339" s="23">
        <f t="shared" si="15"/>
        <v>8590</v>
      </c>
      <c r="H339" s="16"/>
    </row>
    <row r="340" spans="1:8">
      <c r="A340" s="16" t="s">
        <v>1403</v>
      </c>
      <c r="B340" s="16" t="s">
        <v>565</v>
      </c>
      <c r="C340" s="16" t="s">
        <v>520</v>
      </c>
      <c r="D340" s="16" t="s">
        <v>1404</v>
      </c>
      <c r="E340" s="23">
        <v>29050</v>
      </c>
      <c r="F340" s="23">
        <v>14000</v>
      </c>
      <c r="G340" s="23">
        <f t="shared" si="15"/>
        <v>15050</v>
      </c>
      <c r="H340" s="16"/>
    </row>
    <row r="341" spans="1:8">
      <c r="A341" s="16" t="s">
        <v>1405</v>
      </c>
      <c r="B341" s="16" t="s">
        <v>1406</v>
      </c>
      <c r="C341" s="16" t="s">
        <v>594</v>
      </c>
      <c r="D341" s="16" t="s">
        <v>1757</v>
      </c>
      <c r="E341" s="23">
        <v>2970</v>
      </c>
      <c r="F341" s="23">
        <v>2000</v>
      </c>
      <c r="G341" s="23">
        <f t="shared" si="15"/>
        <v>970</v>
      </c>
      <c r="H341" s="16"/>
    </row>
    <row r="342" spans="1:8">
      <c r="A342" s="16" t="s">
        <v>1410</v>
      </c>
      <c r="B342" s="16" t="s">
        <v>1411</v>
      </c>
      <c r="C342" s="16" t="s">
        <v>1391</v>
      </c>
      <c r="D342" s="16" t="s">
        <v>1757</v>
      </c>
      <c r="E342" s="23">
        <v>9480</v>
      </c>
      <c r="F342" s="23">
        <v>5000</v>
      </c>
      <c r="G342" s="23">
        <f t="shared" si="15"/>
        <v>4480</v>
      </c>
      <c r="H342" s="16"/>
    </row>
    <row r="343" spans="1:8">
      <c r="A343" s="16" t="s">
        <v>1415</v>
      </c>
      <c r="B343" s="16" t="s">
        <v>1416</v>
      </c>
      <c r="C343" s="16" t="s">
        <v>1391</v>
      </c>
      <c r="D343" s="16" t="s">
        <v>1417</v>
      </c>
      <c r="E343" s="23">
        <v>11110</v>
      </c>
      <c r="F343" s="23">
        <v>6000</v>
      </c>
      <c r="G343" s="23">
        <f t="shared" si="15"/>
        <v>5110</v>
      </c>
      <c r="H343" s="16"/>
    </row>
    <row r="344" spans="1:8">
      <c r="A344" s="16" t="s">
        <v>1418</v>
      </c>
      <c r="B344" s="16" t="s">
        <v>1419</v>
      </c>
      <c r="C344" s="16" t="s">
        <v>1391</v>
      </c>
      <c r="D344" s="16" t="s">
        <v>1420</v>
      </c>
      <c r="E344" s="23">
        <v>22750</v>
      </c>
      <c r="F344" s="23">
        <v>17000</v>
      </c>
      <c r="G344" s="23">
        <f t="shared" si="15"/>
        <v>5750</v>
      </c>
      <c r="H344" s="16"/>
    </row>
    <row r="345" spans="1:8">
      <c r="A345" s="16" t="s">
        <v>1421</v>
      </c>
      <c r="B345" s="16" t="s">
        <v>1422</v>
      </c>
      <c r="C345" s="16" t="s">
        <v>1423</v>
      </c>
      <c r="D345" s="16" t="s">
        <v>1757</v>
      </c>
      <c r="E345" s="23">
        <v>3810</v>
      </c>
      <c r="F345" s="23">
        <v>3000</v>
      </c>
      <c r="G345" s="23">
        <f t="shared" si="15"/>
        <v>810</v>
      </c>
      <c r="H345" s="16"/>
    </row>
    <row r="346" spans="1:8">
      <c r="A346" s="16" t="s">
        <v>1424</v>
      </c>
      <c r="B346" s="16" t="s">
        <v>1425</v>
      </c>
      <c r="C346" s="16" t="s">
        <v>1426</v>
      </c>
      <c r="D346" s="16" t="s">
        <v>1427</v>
      </c>
      <c r="E346" s="23">
        <v>22940</v>
      </c>
      <c r="F346" s="23"/>
      <c r="G346" s="23">
        <f t="shared" si="15"/>
        <v>22940</v>
      </c>
      <c r="H346" s="16"/>
    </row>
    <row r="347" spans="1:8">
      <c r="A347" s="16" t="s">
        <v>1428</v>
      </c>
      <c r="B347" s="16" t="s">
        <v>1429</v>
      </c>
      <c r="C347" s="16" t="s">
        <v>1391</v>
      </c>
      <c r="D347" s="16" t="s">
        <v>1430</v>
      </c>
      <c r="E347" s="23">
        <v>121890</v>
      </c>
      <c r="F347" s="23">
        <v>105000</v>
      </c>
      <c r="G347" s="23">
        <f t="shared" si="15"/>
        <v>16890</v>
      </c>
      <c r="H347" s="16"/>
    </row>
    <row r="348" spans="1:8">
      <c r="A348" s="16" t="s">
        <v>1431</v>
      </c>
      <c r="B348" s="16" t="s">
        <v>1432</v>
      </c>
      <c r="C348" s="16" t="s">
        <v>1433</v>
      </c>
      <c r="D348" s="16" t="s">
        <v>1434</v>
      </c>
      <c r="E348" s="23">
        <v>52000</v>
      </c>
      <c r="F348" s="23">
        <v>50000</v>
      </c>
      <c r="G348" s="23">
        <f t="shared" si="15"/>
        <v>2000</v>
      </c>
      <c r="H348" s="16"/>
    </row>
    <row r="349" spans="1:8">
      <c r="A349" s="16" t="s">
        <v>1435</v>
      </c>
      <c r="B349" s="16" t="s">
        <v>1436</v>
      </c>
      <c r="C349" s="16" t="s">
        <v>1437</v>
      </c>
      <c r="D349" s="16" t="s">
        <v>1757</v>
      </c>
      <c r="E349" s="23">
        <v>41920</v>
      </c>
      <c r="F349" s="23">
        <v>40000</v>
      </c>
      <c r="G349" s="23">
        <f t="shared" si="15"/>
        <v>1920</v>
      </c>
      <c r="H349" s="16"/>
    </row>
    <row r="350" spans="1:8">
      <c r="A350" s="16" t="s">
        <v>1438</v>
      </c>
      <c r="B350" s="16" t="s">
        <v>1439</v>
      </c>
      <c r="C350" s="16" t="s">
        <v>174</v>
      </c>
      <c r="D350" s="16" t="s">
        <v>1757</v>
      </c>
      <c r="E350" s="23">
        <v>33140</v>
      </c>
      <c r="F350" s="23">
        <v>20000</v>
      </c>
      <c r="G350" s="23">
        <f t="shared" si="15"/>
        <v>13140</v>
      </c>
      <c r="H350" s="16"/>
    </row>
    <row r="351" spans="1:8">
      <c r="A351" s="16" t="s">
        <v>1440</v>
      </c>
      <c r="B351" s="16" t="s">
        <v>1441</v>
      </c>
      <c r="C351" s="16" t="s">
        <v>21</v>
      </c>
      <c r="D351" s="16" t="s">
        <v>1442</v>
      </c>
      <c r="E351" s="23">
        <v>80530</v>
      </c>
      <c r="F351" s="23">
        <v>70000</v>
      </c>
      <c r="G351" s="23">
        <f t="shared" si="15"/>
        <v>10530</v>
      </c>
      <c r="H351" s="16"/>
    </row>
    <row r="352" spans="1:8">
      <c r="A352" s="16" t="s">
        <v>1443</v>
      </c>
      <c r="B352" s="16" t="s">
        <v>1444</v>
      </c>
      <c r="C352" s="16" t="s">
        <v>1423</v>
      </c>
      <c r="D352" s="16" t="s">
        <v>1757</v>
      </c>
      <c r="E352" s="23">
        <v>80990</v>
      </c>
      <c r="F352" s="23">
        <v>75000</v>
      </c>
      <c r="G352" s="23">
        <f t="shared" si="15"/>
        <v>5990</v>
      </c>
      <c r="H352" s="16"/>
    </row>
    <row r="353" spans="1:8">
      <c r="A353" s="16" t="s">
        <v>1445</v>
      </c>
      <c r="B353" s="16" t="s">
        <v>1446</v>
      </c>
      <c r="C353" s="16" t="s">
        <v>174</v>
      </c>
      <c r="D353" s="16" t="s">
        <v>1447</v>
      </c>
      <c r="E353" s="23">
        <v>3450</v>
      </c>
      <c r="F353" s="23"/>
      <c r="G353" s="23"/>
      <c r="H353" s="16"/>
    </row>
    <row r="354" spans="1:8">
      <c r="A354" s="16" t="s">
        <v>1448</v>
      </c>
      <c r="B354" s="16" t="s">
        <v>1449</v>
      </c>
      <c r="C354" s="16" t="s">
        <v>1391</v>
      </c>
      <c r="D354" s="16" t="s">
        <v>1450</v>
      </c>
      <c r="E354" s="23">
        <v>26090</v>
      </c>
      <c r="F354" s="23">
        <v>24000</v>
      </c>
      <c r="G354" s="23">
        <f t="shared" ref="G354:G361" si="16">E354-F354</f>
        <v>2090</v>
      </c>
      <c r="H354" s="16"/>
    </row>
    <row r="355" spans="1:8">
      <c r="A355" s="16" t="s">
        <v>1451</v>
      </c>
      <c r="B355" s="16" t="s">
        <v>1452</v>
      </c>
      <c r="C355" s="16" t="s">
        <v>1391</v>
      </c>
      <c r="D355" s="16" t="s">
        <v>1757</v>
      </c>
      <c r="E355" s="23">
        <v>44500</v>
      </c>
      <c r="F355" s="23">
        <v>30000</v>
      </c>
      <c r="G355" s="23">
        <f t="shared" si="16"/>
        <v>14500</v>
      </c>
      <c r="H355" s="16"/>
    </row>
    <row r="356" spans="1:8">
      <c r="A356" s="16" t="s">
        <v>1453</v>
      </c>
      <c r="B356" s="16" t="s">
        <v>1454</v>
      </c>
      <c r="C356" s="16" t="s">
        <v>1391</v>
      </c>
      <c r="D356" s="16" t="s">
        <v>1455</v>
      </c>
      <c r="E356" s="23">
        <v>402680</v>
      </c>
      <c r="F356" s="23">
        <v>230000</v>
      </c>
      <c r="G356" s="23">
        <f t="shared" si="16"/>
        <v>172680</v>
      </c>
      <c r="H356" s="16"/>
    </row>
    <row r="357" spans="1:8">
      <c r="A357" s="16" t="s">
        <v>1456</v>
      </c>
      <c r="B357" s="16" t="s">
        <v>1374</v>
      </c>
      <c r="C357" s="16" t="s">
        <v>1391</v>
      </c>
      <c r="D357" s="16" t="s">
        <v>1757</v>
      </c>
      <c r="E357" s="23">
        <v>550</v>
      </c>
      <c r="F357" s="23"/>
      <c r="G357" s="23">
        <f t="shared" si="16"/>
        <v>550</v>
      </c>
      <c r="H357" s="16"/>
    </row>
    <row r="358" spans="1:8">
      <c r="A358" s="16" t="s">
        <v>1457</v>
      </c>
      <c r="B358" s="16" t="s">
        <v>220</v>
      </c>
      <c r="C358" s="16" t="s">
        <v>1391</v>
      </c>
      <c r="D358" s="16" t="s">
        <v>1458</v>
      </c>
      <c r="E358" s="23">
        <v>19660</v>
      </c>
      <c r="F358" s="23">
        <v>15000</v>
      </c>
      <c r="G358" s="23">
        <f t="shared" si="16"/>
        <v>4660</v>
      </c>
      <c r="H358" s="16"/>
    </row>
    <row r="359" spans="1:8">
      <c r="A359" s="16" t="s">
        <v>1459</v>
      </c>
      <c r="B359" s="16" t="s">
        <v>1460</v>
      </c>
      <c r="C359" s="16" t="s">
        <v>1433</v>
      </c>
      <c r="D359" s="16" t="s">
        <v>1461</v>
      </c>
      <c r="E359" s="23">
        <v>28560</v>
      </c>
      <c r="F359" s="23">
        <v>10000</v>
      </c>
      <c r="G359" s="23">
        <f t="shared" si="16"/>
        <v>18560</v>
      </c>
      <c r="H359" s="16"/>
    </row>
    <row r="360" spans="1:8">
      <c r="A360" s="16" t="s">
        <v>1481</v>
      </c>
      <c r="B360" s="16" t="s">
        <v>1482</v>
      </c>
      <c r="C360" s="16" t="s">
        <v>594</v>
      </c>
      <c r="D360" s="16" t="s">
        <v>1757</v>
      </c>
      <c r="E360" s="23">
        <v>1850</v>
      </c>
      <c r="F360" s="23"/>
      <c r="G360" s="23">
        <f t="shared" si="16"/>
        <v>1850</v>
      </c>
      <c r="H360" s="16"/>
    </row>
    <row r="361" spans="1:8">
      <c r="A361" s="16" t="s">
        <v>1557</v>
      </c>
      <c r="B361" s="16" t="s">
        <v>1558</v>
      </c>
      <c r="C361" s="16" t="s">
        <v>1559</v>
      </c>
      <c r="D361" s="16" t="s">
        <v>1757</v>
      </c>
      <c r="E361" s="23">
        <v>155470</v>
      </c>
      <c r="F361" s="23">
        <v>100000</v>
      </c>
      <c r="G361" s="23">
        <f t="shared" si="16"/>
        <v>55470</v>
      </c>
      <c r="H361" s="16"/>
    </row>
    <row r="362" spans="1:8">
      <c r="A362" s="16" t="s">
        <v>1566</v>
      </c>
      <c r="B362" s="16" t="s">
        <v>1567</v>
      </c>
      <c r="C362" s="16" t="s">
        <v>1568</v>
      </c>
      <c r="D362" s="16" t="s">
        <v>1569</v>
      </c>
      <c r="E362" s="23">
        <v>27000</v>
      </c>
      <c r="F362" s="23"/>
      <c r="G362" s="23"/>
      <c r="H362" s="16"/>
    </row>
    <row r="363" spans="1:8">
      <c r="A363" s="16" t="s">
        <v>1610</v>
      </c>
      <c r="B363" s="16" t="s">
        <v>1611</v>
      </c>
      <c r="C363" s="16" t="s">
        <v>21</v>
      </c>
      <c r="D363" s="16" t="s">
        <v>1609</v>
      </c>
      <c r="E363" s="23">
        <v>65000</v>
      </c>
      <c r="F363" s="23">
        <v>50000</v>
      </c>
      <c r="G363" s="23">
        <f>E363-F363</f>
        <v>15000</v>
      </c>
      <c r="H363" s="16"/>
    </row>
    <row r="364" spans="1:8">
      <c r="A364" s="16" t="s">
        <v>1612</v>
      </c>
      <c r="B364" s="16" t="s">
        <v>1613</v>
      </c>
      <c r="C364" s="16" t="s">
        <v>21</v>
      </c>
      <c r="D364" s="16" t="s">
        <v>1757</v>
      </c>
      <c r="E364" s="23">
        <v>100375</v>
      </c>
      <c r="F364" s="23"/>
      <c r="G364" s="23">
        <f>E364-F364</f>
        <v>100375</v>
      </c>
      <c r="H364" s="16"/>
    </row>
    <row r="365" spans="1:8">
      <c r="A365" s="16" t="s">
        <v>1616</v>
      </c>
      <c r="B365" s="16" t="s">
        <v>1617</v>
      </c>
      <c r="C365" s="16" t="s">
        <v>21</v>
      </c>
      <c r="D365" s="16" t="s">
        <v>1757</v>
      </c>
      <c r="E365" s="23">
        <v>447020</v>
      </c>
      <c r="F365" s="23">
        <v>400000</v>
      </c>
      <c r="G365" s="23">
        <f>E365-F365</f>
        <v>47020</v>
      </c>
      <c r="H365" s="16"/>
    </row>
    <row r="366" spans="1:8">
      <c r="A366" s="16" t="s">
        <v>1674</v>
      </c>
      <c r="B366" s="16" t="s">
        <v>1675</v>
      </c>
      <c r="C366" s="16" t="s">
        <v>1391</v>
      </c>
      <c r="D366" s="16" t="s">
        <v>1757</v>
      </c>
      <c r="E366" s="23">
        <v>16200</v>
      </c>
      <c r="F366" s="23"/>
      <c r="G366" s="23">
        <f>E366-F366</f>
        <v>16200</v>
      </c>
      <c r="H366" s="16"/>
    </row>
    <row r="367" spans="1:8">
      <c r="A367" s="16" t="s">
        <v>1679</v>
      </c>
      <c r="B367" s="16" t="s">
        <v>1680</v>
      </c>
      <c r="C367" s="16" t="s">
        <v>1391</v>
      </c>
      <c r="D367" s="16" t="s">
        <v>1681</v>
      </c>
      <c r="E367" s="23">
        <v>554068</v>
      </c>
      <c r="F367" s="23">
        <v>370000</v>
      </c>
      <c r="G367" s="23">
        <f>E367-F367</f>
        <v>184068</v>
      </c>
      <c r="H367" s="16"/>
    </row>
    <row r="368" spans="1:8">
      <c r="A368" s="16" t="s">
        <v>1701</v>
      </c>
      <c r="B368" s="16" t="s">
        <v>1702</v>
      </c>
      <c r="C368" s="16" t="s">
        <v>1703</v>
      </c>
      <c r="D368" s="16" t="s">
        <v>1704</v>
      </c>
      <c r="E368" s="23">
        <v>17550</v>
      </c>
      <c r="F368" s="23"/>
      <c r="G368" s="23"/>
      <c r="H368" s="16"/>
    </row>
    <row r="369" spans="1:8">
      <c r="A369" s="16" t="s">
        <v>1705</v>
      </c>
      <c r="B369" s="16" t="s">
        <v>1585</v>
      </c>
      <c r="C369" s="16" t="s">
        <v>1703</v>
      </c>
      <c r="D369" s="16"/>
      <c r="E369" s="23">
        <v>315535</v>
      </c>
      <c r="F369" s="23"/>
      <c r="G369" s="23"/>
      <c r="H369" s="16"/>
    </row>
    <row r="370" spans="1:8">
      <c r="A370" s="16" t="s">
        <v>1709</v>
      </c>
      <c r="B370" s="16" t="s">
        <v>1710</v>
      </c>
      <c r="C370" s="16" t="s">
        <v>1703</v>
      </c>
      <c r="D370" s="16" t="s">
        <v>1711</v>
      </c>
      <c r="E370" s="23">
        <v>49450</v>
      </c>
      <c r="F370" s="23"/>
      <c r="G370" s="23"/>
      <c r="H370" s="16"/>
    </row>
    <row r="371" spans="1:8">
      <c r="A371" s="16" t="s">
        <v>207</v>
      </c>
      <c r="B371" s="16" t="s">
        <v>208</v>
      </c>
      <c r="C371" s="16" t="s">
        <v>209</v>
      </c>
      <c r="D371" s="16" t="s">
        <v>210</v>
      </c>
      <c r="E371" s="23">
        <v>13500</v>
      </c>
      <c r="F371" s="23"/>
      <c r="G371" s="23"/>
      <c r="H371" s="16"/>
    </row>
    <row r="372" spans="1:8">
      <c r="A372" s="16" t="s">
        <v>1326</v>
      </c>
      <c r="B372" s="16" t="s">
        <v>1327</v>
      </c>
      <c r="C372" s="16" t="s">
        <v>209</v>
      </c>
      <c r="D372" s="16" t="s">
        <v>1328</v>
      </c>
      <c r="E372" s="23">
        <v>7120</v>
      </c>
      <c r="F372" s="23">
        <v>5000</v>
      </c>
      <c r="G372" s="23">
        <f>E372-F372</f>
        <v>2120</v>
      </c>
      <c r="H372" s="16"/>
    </row>
    <row r="373" spans="1:8">
      <c r="A373" s="20" t="s">
        <v>1715</v>
      </c>
      <c r="B373" s="20" t="s">
        <v>1716</v>
      </c>
      <c r="C373" s="20" t="s">
        <v>1717</v>
      </c>
      <c r="D373" s="20" t="s">
        <v>1718</v>
      </c>
      <c r="E373" s="24">
        <v>53380</v>
      </c>
      <c r="F373" s="23">
        <v>30000</v>
      </c>
      <c r="G373" s="23">
        <f>E373-F373</f>
        <v>23380</v>
      </c>
      <c r="H373" s="17"/>
    </row>
    <row r="374" spans="1:8">
      <c r="A374" s="20" t="s">
        <v>864</v>
      </c>
      <c r="B374" s="20" t="s">
        <v>865</v>
      </c>
      <c r="C374" s="20" t="s">
        <v>866</v>
      </c>
      <c r="D374" s="20" t="s">
        <v>1757</v>
      </c>
      <c r="E374" s="24">
        <v>600</v>
      </c>
      <c r="F374" s="23"/>
      <c r="G374" s="23"/>
      <c r="H374" s="17"/>
    </row>
    <row r="375" spans="1:8">
      <c r="A375" s="20" t="s">
        <v>1554</v>
      </c>
      <c r="B375" s="20" t="s">
        <v>1555</v>
      </c>
      <c r="C375" s="20" t="s">
        <v>866</v>
      </c>
      <c r="D375" s="20" t="s">
        <v>1556</v>
      </c>
      <c r="E375" s="24">
        <v>65000</v>
      </c>
      <c r="F375" s="23">
        <v>61000</v>
      </c>
      <c r="G375" s="23">
        <f>E375-F375</f>
        <v>4000</v>
      </c>
      <c r="H375" s="17"/>
    </row>
    <row r="376" spans="1:8">
      <c r="A376" s="20" t="s">
        <v>548</v>
      </c>
      <c r="B376" s="20" t="s">
        <v>549</v>
      </c>
      <c r="C376" s="20" t="s">
        <v>550</v>
      </c>
      <c r="D376" s="20" t="s">
        <v>551</v>
      </c>
      <c r="E376" s="24">
        <v>2000</v>
      </c>
      <c r="F376" s="23"/>
      <c r="G376" s="23"/>
      <c r="H376" s="17"/>
    </row>
    <row r="377" spans="1:8" s="76" customFormat="1">
      <c r="A377" s="72" t="s">
        <v>598</v>
      </c>
      <c r="B377" s="72" t="s">
        <v>599</v>
      </c>
      <c r="C377" s="72" t="s">
        <v>600</v>
      </c>
      <c r="D377" s="72" t="s">
        <v>601</v>
      </c>
      <c r="E377" s="73">
        <v>60000</v>
      </c>
      <c r="F377" s="74">
        <v>35000</v>
      </c>
      <c r="G377" s="74">
        <f>E377-F377</f>
        <v>25000</v>
      </c>
      <c r="H377" s="75"/>
    </row>
    <row r="378" spans="1:8">
      <c r="A378" s="20" t="s">
        <v>630</v>
      </c>
      <c r="B378" s="20" t="s">
        <v>631</v>
      </c>
      <c r="C378" s="20" t="s">
        <v>550</v>
      </c>
      <c r="D378" s="20" t="s">
        <v>1757</v>
      </c>
      <c r="E378" s="24">
        <v>6550</v>
      </c>
      <c r="F378" s="23"/>
      <c r="G378" s="23"/>
      <c r="H378" s="17"/>
    </row>
    <row r="379" spans="1:8">
      <c r="A379" s="20" t="s">
        <v>916</v>
      </c>
      <c r="B379" s="20" t="s">
        <v>917</v>
      </c>
      <c r="C379" s="20" t="s">
        <v>550</v>
      </c>
      <c r="D379" s="20" t="s">
        <v>1757</v>
      </c>
      <c r="E379" s="24">
        <v>15600</v>
      </c>
      <c r="F379" s="23">
        <v>9500</v>
      </c>
      <c r="G379" s="23">
        <f>E379-F379</f>
        <v>6100</v>
      </c>
      <c r="H379" s="17"/>
    </row>
    <row r="380" spans="1:8">
      <c r="A380" s="20"/>
      <c r="B380" s="20"/>
      <c r="C380" s="20"/>
      <c r="D380" s="20"/>
      <c r="E380" s="24"/>
      <c r="F380" s="23"/>
      <c r="G380" s="23"/>
      <c r="H380" s="17"/>
    </row>
    <row r="381" spans="1:8">
      <c r="A381" s="617" t="s">
        <v>1223</v>
      </c>
      <c r="B381" s="617"/>
      <c r="C381" s="617"/>
      <c r="D381" s="617"/>
      <c r="E381" s="617"/>
      <c r="F381" s="617"/>
      <c r="G381" s="617"/>
      <c r="H381" s="617"/>
    </row>
    <row r="382" spans="1:8" s="19" customFormat="1" ht="21">
      <c r="A382" s="13" t="s">
        <v>1760</v>
      </c>
      <c r="B382" s="13" t="s">
        <v>1</v>
      </c>
      <c r="C382" s="13" t="s">
        <v>3</v>
      </c>
      <c r="D382" s="13" t="s">
        <v>4</v>
      </c>
      <c r="E382" s="22" t="s">
        <v>1776</v>
      </c>
      <c r="F382" s="22" t="s">
        <v>1727</v>
      </c>
      <c r="G382" s="22" t="s">
        <v>1728</v>
      </c>
      <c r="H382" s="13" t="s">
        <v>1784</v>
      </c>
    </row>
    <row r="383" spans="1:8">
      <c r="A383" s="16" t="s">
        <v>792</v>
      </c>
      <c r="B383" s="16" t="s">
        <v>793</v>
      </c>
      <c r="C383" s="16" t="s">
        <v>794</v>
      </c>
      <c r="D383" s="16" t="s">
        <v>795</v>
      </c>
      <c r="E383" s="23">
        <v>14850</v>
      </c>
      <c r="F383" s="23"/>
      <c r="G383" s="23"/>
      <c r="H383" s="16"/>
    </row>
    <row r="384" spans="1:8">
      <c r="A384" s="16" t="s">
        <v>799</v>
      </c>
      <c r="B384" s="16" t="s">
        <v>800</v>
      </c>
      <c r="C384" s="16" t="s">
        <v>801</v>
      </c>
      <c r="D384" s="16" t="s">
        <v>802</v>
      </c>
      <c r="E384" s="23">
        <v>10550</v>
      </c>
      <c r="F384" s="23"/>
      <c r="G384" s="23"/>
      <c r="H384" s="16"/>
    </row>
    <row r="385" spans="1:8">
      <c r="A385" s="16" t="s">
        <v>884</v>
      </c>
      <c r="B385" s="16" t="s">
        <v>885</v>
      </c>
      <c r="C385" s="16" t="s">
        <v>794</v>
      </c>
      <c r="D385" s="16" t="s">
        <v>886</v>
      </c>
      <c r="E385" s="23">
        <v>2500</v>
      </c>
      <c r="F385" s="23"/>
      <c r="G385" s="23"/>
      <c r="H385" s="16"/>
    </row>
    <row r="386" spans="1:8">
      <c r="A386" s="16" t="s">
        <v>894</v>
      </c>
      <c r="B386" s="16" t="s">
        <v>804</v>
      </c>
      <c r="C386" s="16" t="s">
        <v>801</v>
      </c>
      <c r="D386" s="16" t="s">
        <v>895</v>
      </c>
      <c r="E386" s="23">
        <v>9100</v>
      </c>
      <c r="F386" s="23"/>
      <c r="G386" s="23"/>
      <c r="H386" s="16"/>
    </row>
    <row r="387" spans="1:8">
      <c r="A387" s="16" t="s">
        <v>1005</v>
      </c>
      <c r="B387" s="16" t="s">
        <v>1006</v>
      </c>
      <c r="C387" s="16" t="s">
        <v>801</v>
      </c>
      <c r="D387" s="16" t="s">
        <v>1757</v>
      </c>
      <c r="E387" s="23">
        <v>250</v>
      </c>
      <c r="F387" s="23"/>
      <c r="G387" s="23"/>
      <c r="H387" s="16"/>
    </row>
    <row r="388" spans="1:8">
      <c r="A388" s="16" t="s">
        <v>1215</v>
      </c>
      <c r="B388" s="16" t="s">
        <v>1216</v>
      </c>
      <c r="C388" s="16" t="s">
        <v>801</v>
      </c>
      <c r="D388" s="16" t="s">
        <v>1217</v>
      </c>
      <c r="E388" s="23">
        <v>13720</v>
      </c>
      <c r="F388" s="23">
        <v>6000</v>
      </c>
      <c r="G388" s="23">
        <f>E388-F388</f>
        <v>7720</v>
      </c>
      <c r="H388" s="16"/>
    </row>
    <row r="389" spans="1:8">
      <c r="A389" s="16" t="s">
        <v>1221</v>
      </c>
      <c r="B389" s="16" t="s">
        <v>1222</v>
      </c>
      <c r="C389" s="16" t="s">
        <v>1223</v>
      </c>
      <c r="D389" s="16" t="s">
        <v>1224</v>
      </c>
      <c r="E389" s="23">
        <v>33950</v>
      </c>
      <c r="F389" s="23">
        <v>10000</v>
      </c>
      <c r="G389" s="23">
        <f>E389-F389</f>
        <v>23950</v>
      </c>
      <c r="H389" s="16"/>
    </row>
    <row r="390" spans="1:8">
      <c r="A390" s="16" t="s">
        <v>1228</v>
      </c>
      <c r="B390" s="16" t="s">
        <v>625</v>
      </c>
      <c r="C390" s="16" t="s">
        <v>1229</v>
      </c>
      <c r="D390" s="16" t="s">
        <v>1230</v>
      </c>
      <c r="E390" s="23">
        <v>58060</v>
      </c>
      <c r="F390" s="23"/>
      <c r="G390" s="23"/>
      <c r="H390" s="16"/>
    </row>
    <row r="391" spans="1:8">
      <c r="A391" s="16" t="s">
        <v>1257</v>
      </c>
      <c r="B391" s="16" t="s">
        <v>288</v>
      </c>
      <c r="C391" s="16" t="s">
        <v>801</v>
      </c>
      <c r="D391" s="16" t="s">
        <v>1258</v>
      </c>
      <c r="E391" s="23">
        <v>160530</v>
      </c>
      <c r="F391" s="23">
        <v>10000</v>
      </c>
      <c r="G391" s="23">
        <f>E391-F391</f>
        <v>150530</v>
      </c>
      <c r="H391" s="16"/>
    </row>
    <row r="392" spans="1:8">
      <c r="A392" s="16" t="s">
        <v>1259</v>
      </c>
      <c r="B392" s="16" t="s">
        <v>1260</v>
      </c>
      <c r="C392" s="16" t="s">
        <v>1223</v>
      </c>
      <c r="D392" s="16" t="s">
        <v>1261</v>
      </c>
      <c r="E392" s="23">
        <v>17150</v>
      </c>
      <c r="F392" s="23">
        <v>15000</v>
      </c>
      <c r="G392" s="23">
        <f>E392-F392</f>
        <v>2150</v>
      </c>
      <c r="H392" s="16"/>
    </row>
    <row r="393" spans="1:8">
      <c r="A393" s="16" t="s">
        <v>1270</v>
      </c>
      <c r="B393" s="16" t="s">
        <v>1271</v>
      </c>
      <c r="C393" s="16" t="s">
        <v>1223</v>
      </c>
      <c r="D393" s="16" t="s">
        <v>1272</v>
      </c>
      <c r="E393" s="23">
        <v>27270</v>
      </c>
      <c r="F393" s="23">
        <v>2000</v>
      </c>
      <c r="G393" s="23">
        <f>E393-F393</f>
        <v>25270</v>
      </c>
      <c r="H393" s="16"/>
    </row>
    <row r="394" spans="1:8">
      <c r="A394" s="16" t="s">
        <v>1273</v>
      </c>
      <c r="B394" s="16" t="s">
        <v>1274</v>
      </c>
      <c r="C394" s="16" t="s">
        <v>1223</v>
      </c>
      <c r="D394" s="16" t="s">
        <v>1275</v>
      </c>
      <c r="E394" s="23">
        <v>16870</v>
      </c>
      <c r="F394" s="23">
        <v>6000</v>
      </c>
      <c r="G394" s="23">
        <f>E394-F394</f>
        <v>10870</v>
      </c>
      <c r="H394" s="16"/>
    </row>
    <row r="395" spans="1:8">
      <c r="A395" s="16" t="s">
        <v>1276</v>
      </c>
      <c r="B395" s="16" t="s">
        <v>1750</v>
      </c>
      <c r="C395" s="16" t="s">
        <v>801</v>
      </c>
      <c r="D395" s="16" t="s">
        <v>1277</v>
      </c>
      <c r="E395" s="23">
        <v>74010</v>
      </c>
      <c r="F395" s="23"/>
      <c r="G395" s="23"/>
      <c r="H395" s="16"/>
    </row>
    <row r="396" spans="1:8">
      <c r="A396" s="16" t="s">
        <v>1284</v>
      </c>
      <c r="B396" s="16" t="s">
        <v>1285</v>
      </c>
      <c r="C396" s="16" t="s">
        <v>801</v>
      </c>
      <c r="D396" s="16" t="s">
        <v>1286</v>
      </c>
      <c r="E396" s="23">
        <v>4210</v>
      </c>
      <c r="F396" s="23">
        <v>1000</v>
      </c>
      <c r="G396" s="23">
        <f>E396-F396</f>
        <v>3210</v>
      </c>
      <c r="H396" s="16"/>
    </row>
    <row r="397" spans="1:8">
      <c r="A397" s="16" t="s">
        <v>1287</v>
      </c>
      <c r="B397" s="16" t="s">
        <v>1288</v>
      </c>
      <c r="C397" s="16" t="s">
        <v>801</v>
      </c>
      <c r="D397" s="16" t="s">
        <v>1289</v>
      </c>
      <c r="E397" s="23">
        <v>66080</v>
      </c>
      <c r="F397" s="23"/>
      <c r="G397" s="23">
        <f>E397-F397</f>
        <v>66080</v>
      </c>
      <c r="H397" s="16"/>
    </row>
    <row r="398" spans="1:8">
      <c r="A398" s="16" t="s">
        <v>1290</v>
      </c>
      <c r="B398" s="16" t="s">
        <v>1291</v>
      </c>
      <c r="C398" s="16" t="s">
        <v>801</v>
      </c>
      <c r="D398" s="16" t="s">
        <v>1292</v>
      </c>
      <c r="E398" s="23">
        <v>46060</v>
      </c>
      <c r="F398" s="23"/>
      <c r="G398" s="23">
        <f>E398-F398</f>
        <v>46060</v>
      </c>
      <c r="H398" s="16"/>
    </row>
    <row r="399" spans="1:8">
      <c r="A399" s="16" t="s">
        <v>1301</v>
      </c>
      <c r="B399" s="16" t="s">
        <v>215</v>
      </c>
      <c r="C399" s="16" t="s">
        <v>801</v>
      </c>
      <c r="D399" s="16" t="s">
        <v>1302</v>
      </c>
      <c r="E399" s="23">
        <v>56350</v>
      </c>
      <c r="F399" s="23">
        <v>20000</v>
      </c>
      <c r="G399" s="23">
        <f>E399-F399</f>
        <v>36350</v>
      </c>
      <c r="H399" s="16"/>
    </row>
    <row r="400" spans="1:8">
      <c r="A400" s="16" t="s">
        <v>1306</v>
      </c>
      <c r="B400" s="16" t="s">
        <v>1307</v>
      </c>
      <c r="C400" s="16" t="s">
        <v>801</v>
      </c>
      <c r="D400" s="16" t="s">
        <v>1757</v>
      </c>
      <c r="E400" s="23">
        <v>152515</v>
      </c>
      <c r="F400" s="23"/>
      <c r="G400" s="23"/>
      <c r="H400" s="16"/>
    </row>
    <row r="401" spans="1:8">
      <c r="A401" s="16" t="s">
        <v>1308</v>
      </c>
      <c r="B401" s="16" t="s">
        <v>1309</v>
      </c>
      <c r="C401" s="16" t="s">
        <v>801</v>
      </c>
      <c r="D401" s="16" t="s">
        <v>1310</v>
      </c>
      <c r="E401" s="23">
        <v>19900</v>
      </c>
      <c r="F401" s="23">
        <v>8000</v>
      </c>
      <c r="G401" s="23">
        <f>E401-F401</f>
        <v>11900</v>
      </c>
      <c r="H401" s="16"/>
    </row>
    <row r="402" spans="1:8">
      <c r="A402" s="16" t="s">
        <v>1311</v>
      </c>
      <c r="B402" s="16" t="s">
        <v>1312</v>
      </c>
      <c r="C402" s="16" t="s">
        <v>801</v>
      </c>
      <c r="D402" s="16" t="s">
        <v>1313</v>
      </c>
      <c r="E402" s="23">
        <v>31330</v>
      </c>
      <c r="F402" s="23"/>
      <c r="G402" s="23"/>
      <c r="H402" s="16"/>
    </row>
    <row r="403" spans="1:8">
      <c r="A403" s="16" t="s">
        <v>1314</v>
      </c>
      <c r="B403" s="16" t="s">
        <v>1315</v>
      </c>
      <c r="C403" s="16" t="s">
        <v>801</v>
      </c>
      <c r="D403" s="16" t="s">
        <v>1316</v>
      </c>
      <c r="E403" s="23">
        <v>121130</v>
      </c>
      <c r="F403" s="23">
        <v>35000</v>
      </c>
      <c r="G403" s="23">
        <f>E403-F403</f>
        <v>86130</v>
      </c>
      <c r="H403" s="16"/>
    </row>
    <row r="404" spans="1:8">
      <c r="A404" s="16" t="s">
        <v>1592</v>
      </c>
      <c r="B404" s="16" t="s">
        <v>1593</v>
      </c>
      <c r="C404" s="16" t="s">
        <v>1594</v>
      </c>
      <c r="D404" s="16" t="s">
        <v>1757</v>
      </c>
      <c r="E404" s="23">
        <v>54170</v>
      </c>
      <c r="F404" s="23">
        <v>20000</v>
      </c>
      <c r="G404" s="23">
        <f>E404-F404</f>
        <v>34170</v>
      </c>
      <c r="H404" s="16"/>
    </row>
    <row r="405" spans="1:8">
      <c r="A405" s="17"/>
      <c r="B405" s="16"/>
      <c r="C405" s="16"/>
      <c r="D405" s="16"/>
      <c r="E405" s="23"/>
      <c r="F405" s="23"/>
      <c r="G405" s="23"/>
      <c r="H405" s="16"/>
    </row>
    <row r="406" spans="1:8">
      <c r="A406" s="16"/>
      <c r="B406" s="16"/>
      <c r="C406" s="16"/>
      <c r="D406" s="16"/>
      <c r="E406" s="23"/>
      <c r="F406" s="23"/>
      <c r="G406" s="23"/>
      <c r="H406" s="16"/>
    </row>
    <row r="407" spans="1:8">
      <c r="A407" s="16"/>
      <c r="B407" s="16"/>
      <c r="C407" s="16"/>
      <c r="D407" s="16"/>
      <c r="E407" s="23"/>
      <c r="F407" s="23"/>
      <c r="G407" s="23"/>
      <c r="H407" s="16"/>
    </row>
    <row r="408" spans="1:8">
      <c r="A408" s="617" t="s">
        <v>60</v>
      </c>
      <c r="B408" s="617"/>
      <c r="C408" s="617"/>
      <c r="D408" s="617"/>
      <c r="E408" s="617"/>
      <c r="F408" s="617"/>
      <c r="G408" s="617"/>
      <c r="H408" s="617"/>
    </row>
    <row r="409" spans="1:8" s="19" customFormat="1" ht="21">
      <c r="A409" s="13" t="s">
        <v>1760</v>
      </c>
      <c r="B409" s="13" t="s">
        <v>1</v>
      </c>
      <c r="C409" s="13" t="s">
        <v>3</v>
      </c>
      <c r="D409" s="13" t="s">
        <v>4</v>
      </c>
      <c r="E409" s="22" t="s">
        <v>1776</v>
      </c>
      <c r="F409" s="22" t="s">
        <v>1727</v>
      </c>
      <c r="G409" s="22" t="s">
        <v>1728</v>
      </c>
      <c r="H409" s="13" t="s">
        <v>1784</v>
      </c>
    </row>
    <row r="410" spans="1:8">
      <c r="A410" s="16" t="s">
        <v>59</v>
      </c>
      <c r="B410" s="16" t="s">
        <v>41</v>
      </c>
      <c r="C410" s="16" t="s">
        <v>60</v>
      </c>
      <c r="D410" s="16" t="s">
        <v>61</v>
      </c>
      <c r="E410" s="23">
        <v>2350</v>
      </c>
      <c r="F410" s="23"/>
      <c r="G410" s="23"/>
      <c r="H410" s="16"/>
    </row>
    <row r="411" spans="1:8">
      <c r="A411" s="16" t="s">
        <v>78</v>
      </c>
      <c r="B411" s="16" t="s">
        <v>79</v>
      </c>
      <c r="C411" s="16" t="s">
        <v>60</v>
      </c>
      <c r="D411" s="16" t="s">
        <v>80</v>
      </c>
      <c r="E411" s="23">
        <v>22000</v>
      </c>
      <c r="F411" s="23"/>
      <c r="G411" s="23"/>
      <c r="H411" s="16"/>
    </row>
    <row r="412" spans="1:8">
      <c r="A412" s="16" t="s">
        <v>722</v>
      </c>
      <c r="B412" s="16" t="s">
        <v>137</v>
      </c>
      <c r="C412" s="16" t="s">
        <v>60</v>
      </c>
      <c r="D412" s="16" t="s">
        <v>1757</v>
      </c>
      <c r="E412" s="23">
        <v>780</v>
      </c>
      <c r="F412" s="23"/>
      <c r="G412" s="23"/>
      <c r="H412" s="16"/>
    </row>
    <row r="413" spans="1:8">
      <c r="A413" s="16" t="s">
        <v>723</v>
      </c>
      <c r="B413" s="16" t="s">
        <v>724</v>
      </c>
      <c r="C413" s="16" t="s">
        <v>60</v>
      </c>
      <c r="D413" s="16" t="s">
        <v>1757</v>
      </c>
      <c r="E413" s="23">
        <v>140</v>
      </c>
      <c r="F413" s="23"/>
      <c r="G413" s="23"/>
      <c r="H413" s="16"/>
    </row>
    <row r="414" spans="1:8">
      <c r="A414" s="16" t="s">
        <v>756</v>
      </c>
      <c r="B414" s="16" t="s">
        <v>432</v>
      </c>
      <c r="C414" s="16" t="s">
        <v>757</v>
      </c>
      <c r="D414" s="16" t="s">
        <v>758</v>
      </c>
      <c r="E414" s="23">
        <v>480</v>
      </c>
      <c r="F414" s="23"/>
      <c r="G414" s="23"/>
      <c r="H414" s="16"/>
    </row>
    <row r="415" spans="1:8">
      <c r="A415" s="16" t="s">
        <v>1158</v>
      </c>
      <c r="B415" s="16" t="s">
        <v>1159</v>
      </c>
      <c r="C415" s="16" t="s">
        <v>1160</v>
      </c>
      <c r="D415" s="16" t="s">
        <v>1161</v>
      </c>
      <c r="E415" s="23">
        <v>10560</v>
      </c>
      <c r="F415" s="23">
        <v>3000</v>
      </c>
      <c r="G415" s="23">
        <f t="shared" ref="G415:G424" si="17">E415-F415</f>
        <v>7560</v>
      </c>
      <c r="H415" s="16"/>
    </row>
    <row r="416" spans="1:8">
      <c r="A416" s="16" t="s">
        <v>1187</v>
      </c>
      <c r="B416" s="16" t="s">
        <v>1188</v>
      </c>
      <c r="C416" s="16" t="s">
        <v>1189</v>
      </c>
      <c r="D416" s="16" t="s">
        <v>1190</v>
      </c>
      <c r="E416" s="23">
        <v>79340</v>
      </c>
      <c r="F416" s="23">
        <v>50000</v>
      </c>
      <c r="G416" s="23">
        <f t="shared" si="17"/>
        <v>29340</v>
      </c>
      <c r="H416" s="16"/>
    </row>
    <row r="417" spans="1:8">
      <c r="A417" s="16" t="s">
        <v>1193</v>
      </c>
      <c r="B417" s="16" t="s">
        <v>1194</v>
      </c>
      <c r="C417" s="16" t="s">
        <v>1195</v>
      </c>
      <c r="D417" s="16" t="s">
        <v>1757</v>
      </c>
      <c r="E417" s="23">
        <v>21850</v>
      </c>
      <c r="F417" s="23">
        <v>6000</v>
      </c>
      <c r="G417" s="23">
        <f t="shared" si="17"/>
        <v>15850</v>
      </c>
      <c r="H417" s="16"/>
    </row>
    <row r="418" spans="1:8">
      <c r="A418" s="16" t="s">
        <v>1200</v>
      </c>
      <c r="B418" s="16" t="s">
        <v>1201</v>
      </c>
      <c r="C418" s="16" t="s">
        <v>60</v>
      </c>
      <c r="D418" s="16" t="s">
        <v>1202</v>
      </c>
      <c r="E418" s="23">
        <v>14420</v>
      </c>
      <c r="F418" s="23">
        <v>1000</v>
      </c>
      <c r="G418" s="135">
        <v>20550</v>
      </c>
      <c r="H418" s="16"/>
    </row>
    <row r="419" spans="1:8">
      <c r="A419" s="16" t="s">
        <v>1573</v>
      </c>
      <c r="B419" s="16" t="s">
        <v>1574</v>
      </c>
      <c r="C419" s="16" t="s">
        <v>1575</v>
      </c>
      <c r="D419" s="16" t="s">
        <v>1757</v>
      </c>
      <c r="E419" s="23">
        <v>110600</v>
      </c>
      <c r="F419" s="23">
        <v>25000</v>
      </c>
      <c r="G419" s="23">
        <f t="shared" si="17"/>
        <v>85600</v>
      </c>
      <c r="H419" s="16"/>
    </row>
    <row r="420" spans="1:8">
      <c r="A420" s="16" t="s">
        <v>1641</v>
      </c>
      <c r="B420" s="16" t="s">
        <v>1617</v>
      </c>
      <c r="C420" s="16" t="s">
        <v>1642</v>
      </c>
      <c r="D420" s="16" t="s">
        <v>1757</v>
      </c>
      <c r="E420" s="23">
        <v>562580</v>
      </c>
      <c r="F420" s="23">
        <v>10000</v>
      </c>
      <c r="G420" s="23">
        <f t="shared" si="17"/>
        <v>552580</v>
      </c>
      <c r="H420" s="16"/>
    </row>
    <row r="421" spans="1:8">
      <c r="A421" s="16" t="s">
        <v>1688</v>
      </c>
      <c r="B421" s="16" t="s">
        <v>1689</v>
      </c>
      <c r="C421" s="16" t="s">
        <v>1690</v>
      </c>
      <c r="D421" s="16" t="s">
        <v>1691</v>
      </c>
      <c r="E421" s="23">
        <v>151577</v>
      </c>
      <c r="F421" s="23">
        <v>80000</v>
      </c>
      <c r="G421" s="23">
        <f t="shared" si="17"/>
        <v>71577</v>
      </c>
      <c r="H421" s="16"/>
    </row>
    <row r="422" spans="1:8">
      <c r="A422" s="16" t="s">
        <v>1695</v>
      </c>
      <c r="B422" s="16" t="s">
        <v>1696</v>
      </c>
      <c r="C422" s="16" t="s">
        <v>1697</v>
      </c>
      <c r="D422" s="16" t="s">
        <v>1757</v>
      </c>
      <c r="E422" s="23">
        <v>309381</v>
      </c>
      <c r="F422" s="23">
        <v>200000</v>
      </c>
      <c r="G422" s="23">
        <f t="shared" si="17"/>
        <v>109381</v>
      </c>
      <c r="H422" s="16"/>
    </row>
    <row r="423" spans="1:8">
      <c r="A423" s="20" t="s">
        <v>503</v>
      </c>
      <c r="B423" s="20" t="s">
        <v>504</v>
      </c>
      <c r="C423" s="20" t="s">
        <v>505</v>
      </c>
      <c r="D423" s="20" t="s">
        <v>506</v>
      </c>
      <c r="E423" s="24">
        <v>31000</v>
      </c>
      <c r="F423" s="23">
        <v>8410</v>
      </c>
      <c r="G423" s="23">
        <f t="shared" si="17"/>
        <v>22590</v>
      </c>
      <c r="H423" s="16"/>
    </row>
    <row r="424" spans="1:8">
      <c r="A424" s="20" t="s">
        <v>522</v>
      </c>
      <c r="B424" s="20" t="s">
        <v>523</v>
      </c>
      <c r="C424" s="20" t="s">
        <v>524</v>
      </c>
      <c r="D424" s="20" t="s">
        <v>525</v>
      </c>
      <c r="E424" s="24">
        <v>17800</v>
      </c>
      <c r="F424" s="23"/>
      <c r="G424" s="23">
        <f t="shared" si="17"/>
        <v>17800</v>
      </c>
      <c r="H424" s="16"/>
    </row>
    <row r="425" spans="1:8">
      <c r="A425" s="20" t="s">
        <v>687</v>
      </c>
      <c r="B425" s="20" t="s">
        <v>688</v>
      </c>
      <c r="C425" s="20" t="s">
        <v>524</v>
      </c>
      <c r="D425" s="20" t="s">
        <v>689</v>
      </c>
      <c r="E425" s="24">
        <v>9210</v>
      </c>
      <c r="F425" s="23"/>
      <c r="G425" s="23"/>
      <c r="H425" s="16"/>
    </row>
    <row r="426" spans="1:8">
      <c r="A426" s="20" t="s">
        <v>715</v>
      </c>
      <c r="B426" s="20" t="s">
        <v>716</v>
      </c>
      <c r="C426" s="20" t="s">
        <v>717</v>
      </c>
      <c r="D426" s="20" t="s">
        <v>1757</v>
      </c>
      <c r="E426" s="24">
        <v>680</v>
      </c>
      <c r="F426" s="23"/>
      <c r="G426" s="23"/>
      <c r="H426" s="16"/>
    </row>
    <row r="427" spans="1:8">
      <c r="A427" s="20" t="s">
        <v>755</v>
      </c>
      <c r="B427" s="20" t="s">
        <v>118</v>
      </c>
      <c r="C427" s="20" t="s">
        <v>524</v>
      </c>
      <c r="D427" s="20" t="s">
        <v>119</v>
      </c>
      <c r="E427" s="24">
        <v>3000</v>
      </c>
      <c r="F427" s="23"/>
      <c r="G427" s="23"/>
      <c r="H427" s="16"/>
    </row>
    <row r="428" spans="1:8">
      <c r="A428" s="20" t="s">
        <v>999</v>
      </c>
      <c r="B428" s="20" t="s">
        <v>6</v>
      </c>
      <c r="C428" s="20" t="s">
        <v>524</v>
      </c>
      <c r="D428" s="20" t="s">
        <v>1000</v>
      </c>
      <c r="E428" s="24">
        <v>7500</v>
      </c>
      <c r="F428" s="23"/>
      <c r="G428" s="23"/>
      <c r="H428" s="16"/>
    </row>
    <row r="429" spans="1:8">
      <c r="A429" s="20" t="s">
        <v>1001</v>
      </c>
      <c r="B429" s="20" t="s">
        <v>118</v>
      </c>
      <c r="C429" s="20" t="s">
        <v>524</v>
      </c>
      <c r="D429" s="20" t="s">
        <v>1757</v>
      </c>
      <c r="E429" s="24">
        <v>52150</v>
      </c>
      <c r="F429" s="23"/>
      <c r="G429" s="23"/>
      <c r="H429" s="16"/>
    </row>
    <row r="430" spans="1:8">
      <c r="A430" s="20" t="s">
        <v>1002</v>
      </c>
      <c r="B430" s="20" t="s">
        <v>1003</v>
      </c>
      <c r="C430" s="20" t="s">
        <v>524</v>
      </c>
      <c r="D430" s="20" t="s">
        <v>1757</v>
      </c>
      <c r="E430" s="24">
        <v>14850</v>
      </c>
      <c r="F430" s="23"/>
      <c r="G430" s="23"/>
      <c r="H430" s="16"/>
    </row>
    <row r="431" spans="1:8">
      <c r="A431" s="20" t="s">
        <v>1004</v>
      </c>
      <c r="B431" s="20" t="s">
        <v>345</v>
      </c>
      <c r="C431" s="20" t="s">
        <v>524</v>
      </c>
      <c r="D431" s="20" t="s">
        <v>1757</v>
      </c>
      <c r="E431" s="24">
        <v>8750</v>
      </c>
      <c r="F431" s="23"/>
      <c r="G431" s="23"/>
      <c r="H431" s="16"/>
    </row>
    <row r="432" spans="1:8">
      <c r="A432" s="20" t="s">
        <v>1162</v>
      </c>
      <c r="B432" s="20" t="s">
        <v>1163</v>
      </c>
      <c r="C432" s="20" t="s">
        <v>524</v>
      </c>
      <c r="D432" s="20" t="s">
        <v>1164</v>
      </c>
      <c r="E432" s="24">
        <v>5270</v>
      </c>
      <c r="F432" s="23">
        <v>4000</v>
      </c>
      <c r="G432" s="23">
        <f>E432-F432</f>
        <v>1270</v>
      </c>
      <c r="H432" s="16"/>
    </row>
    <row r="433" spans="1:8">
      <c r="A433" s="20" t="s">
        <v>1171</v>
      </c>
      <c r="B433" s="20" t="s">
        <v>1172</v>
      </c>
      <c r="C433" s="20" t="s">
        <v>524</v>
      </c>
      <c r="D433" s="20" t="s">
        <v>1173</v>
      </c>
      <c r="E433" s="24">
        <v>3200</v>
      </c>
      <c r="F433" s="23">
        <v>2000</v>
      </c>
      <c r="G433" s="23">
        <f>E433-F433</f>
        <v>1200</v>
      </c>
      <c r="H433" s="16"/>
    </row>
    <row r="434" spans="1:8">
      <c r="A434" s="20" t="s">
        <v>70</v>
      </c>
      <c r="B434" s="20" t="s">
        <v>71</v>
      </c>
      <c r="C434" s="20" t="s">
        <v>72</v>
      </c>
      <c r="D434" s="20" t="s">
        <v>73</v>
      </c>
      <c r="E434" s="24">
        <v>110000</v>
      </c>
      <c r="F434" s="23">
        <v>70000</v>
      </c>
      <c r="G434" s="23">
        <f>E434-F434</f>
        <v>40000</v>
      </c>
      <c r="H434" s="16"/>
    </row>
    <row r="435" spans="1:8">
      <c r="A435" s="20" t="s">
        <v>91</v>
      </c>
      <c r="B435" s="20" t="s">
        <v>41</v>
      </c>
      <c r="C435" s="20" t="s">
        <v>72</v>
      </c>
      <c r="D435" s="20" t="s">
        <v>92</v>
      </c>
      <c r="E435" s="24">
        <v>500</v>
      </c>
      <c r="F435" s="23"/>
      <c r="G435" s="23"/>
      <c r="H435" s="16"/>
    </row>
    <row r="436" spans="1:8">
      <c r="A436" s="20" t="s">
        <v>96</v>
      </c>
      <c r="B436" s="20" t="s">
        <v>97</v>
      </c>
      <c r="C436" s="20" t="s">
        <v>72</v>
      </c>
      <c r="D436" s="20" t="s">
        <v>98</v>
      </c>
      <c r="E436" s="24">
        <v>24000</v>
      </c>
      <c r="F436" s="23"/>
      <c r="G436" s="23"/>
      <c r="H436" s="16"/>
    </row>
    <row r="437" spans="1:8">
      <c r="A437" s="20" t="s">
        <v>102</v>
      </c>
      <c r="B437" s="20" t="s">
        <v>103</v>
      </c>
      <c r="C437" s="20" t="s">
        <v>72</v>
      </c>
      <c r="D437" s="20" t="s">
        <v>1757</v>
      </c>
      <c r="E437" s="24">
        <v>11000</v>
      </c>
      <c r="F437" s="23"/>
      <c r="G437" s="23"/>
      <c r="H437" s="16"/>
    </row>
    <row r="438" spans="1:8">
      <c r="A438" s="20" t="s">
        <v>761</v>
      </c>
      <c r="B438" s="20" t="s">
        <v>762</v>
      </c>
      <c r="C438" s="20" t="s">
        <v>72</v>
      </c>
      <c r="D438" s="20" t="s">
        <v>763</v>
      </c>
      <c r="E438" s="24">
        <v>24555</v>
      </c>
      <c r="F438" s="23"/>
      <c r="G438" s="23"/>
      <c r="H438" s="16"/>
    </row>
    <row r="439" spans="1:8">
      <c r="A439" s="20" t="s">
        <v>494</v>
      </c>
      <c r="B439" s="20" t="s">
        <v>495</v>
      </c>
      <c r="C439" s="20" t="s">
        <v>496</v>
      </c>
      <c r="D439" s="20" t="s">
        <v>497</v>
      </c>
      <c r="E439" s="24">
        <v>750</v>
      </c>
      <c r="F439" s="23"/>
      <c r="G439" s="23"/>
      <c r="H439" s="16"/>
    </row>
    <row r="440" spans="1:8">
      <c r="A440" s="20" t="s">
        <v>726</v>
      </c>
      <c r="B440" s="20" t="s">
        <v>727</v>
      </c>
      <c r="C440" s="20" t="s">
        <v>496</v>
      </c>
      <c r="D440" s="20" t="s">
        <v>728</v>
      </c>
      <c r="E440" s="24">
        <v>7530</v>
      </c>
      <c r="F440" s="23"/>
      <c r="G440" s="23"/>
      <c r="H440" s="16"/>
    </row>
    <row r="441" spans="1:8">
      <c r="A441" s="20" t="s">
        <v>729</v>
      </c>
      <c r="B441" s="20" t="s">
        <v>161</v>
      </c>
      <c r="C441" s="20" t="s">
        <v>496</v>
      </c>
      <c r="D441" s="20" t="s">
        <v>1757</v>
      </c>
      <c r="E441" s="24">
        <v>1920</v>
      </c>
      <c r="F441" s="23"/>
      <c r="G441" s="23"/>
      <c r="H441" s="16"/>
    </row>
    <row r="442" spans="1:8">
      <c r="A442" s="20" t="s">
        <v>1531</v>
      </c>
      <c r="B442" s="20" t="s">
        <v>1532</v>
      </c>
      <c r="C442" s="20" t="s">
        <v>496</v>
      </c>
      <c r="D442" s="20" t="s">
        <v>1757</v>
      </c>
      <c r="E442" s="24">
        <v>127740</v>
      </c>
      <c r="F442" s="23">
        <v>80000</v>
      </c>
      <c r="G442" s="23">
        <f>E442-F442</f>
        <v>47740</v>
      </c>
      <c r="H442" s="16"/>
    </row>
    <row r="443" spans="1:8">
      <c r="A443" s="20"/>
      <c r="B443" s="20"/>
      <c r="C443" s="20"/>
      <c r="D443" s="20"/>
      <c r="E443" s="24"/>
      <c r="F443" s="23"/>
      <c r="G443" s="23"/>
      <c r="H443" s="16"/>
    </row>
    <row r="444" spans="1:8">
      <c r="A444" s="616" t="s">
        <v>992</v>
      </c>
      <c r="B444" s="616"/>
      <c r="C444" s="616"/>
      <c r="D444" s="616"/>
      <c r="E444" s="616"/>
      <c r="F444" s="616"/>
      <c r="G444" s="616"/>
      <c r="H444" s="616"/>
    </row>
    <row r="445" spans="1:8" s="19" customFormat="1" ht="21">
      <c r="A445" s="13" t="s">
        <v>1760</v>
      </c>
      <c r="B445" s="13" t="s">
        <v>1</v>
      </c>
      <c r="C445" s="13" t="s">
        <v>3</v>
      </c>
      <c r="D445" s="13" t="s">
        <v>4</v>
      </c>
      <c r="E445" s="22" t="s">
        <v>1776</v>
      </c>
      <c r="F445" s="22" t="s">
        <v>1727</v>
      </c>
      <c r="G445" s="22" t="s">
        <v>1728</v>
      </c>
      <c r="H445" s="13" t="s">
        <v>1784</v>
      </c>
    </row>
    <row r="446" spans="1:8">
      <c r="A446" s="16" t="s">
        <v>759</v>
      </c>
      <c r="B446" s="16" t="s">
        <v>760</v>
      </c>
      <c r="C446" s="16" t="s">
        <v>992</v>
      </c>
      <c r="D446" s="16" t="s">
        <v>1757</v>
      </c>
      <c r="E446" s="23">
        <v>500</v>
      </c>
      <c r="F446" s="23"/>
      <c r="G446" s="23">
        <f>E446-F446</f>
        <v>500</v>
      </c>
      <c r="H446" s="16"/>
    </row>
    <row r="447" spans="1:8">
      <c r="A447" s="16" t="s">
        <v>972</v>
      </c>
      <c r="B447" s="16" t="s">
        <v>973</v>
      </c>
      <c r="C447" s="16" t="s">
        <v>1751</v>
      </c>
      <c r="D447" s="16" t="s">
        <v>1757</v>
      </c>
      <c r="E447" s="23">
        <v>7500</v>
      </c>
      <c r="F447" s="23">
        <v>7000</v>
      </c>
      <c r="G447" s="23">
        <f>E447-F447</f>
        <v>500</v>
      </c>
      <c r="H447" s="16"/>
    </row>
    <row r="448" spans="1:8">
      <c r="A448" s="16" t="s">
        <v>991</v>
      </c>
      <c r="B448" s="16" t="s">
        <v>109</v>
      </c>
      <c r="C448" s="16" t="s">
        <v>992</v>
      </c>
      <c r="D448" s="16" t="s">
        <v>1757</v>
      </c>
      <c r="E448" s="23">
        <v>16010</v>
      </c>
      <c r="F448" s="23">
        <v>9000</v>
      </c>
      <c r="G448" s="23">
        <f>E448-F448</f>
        <v>7010</v>
      </c>
      <c r="H448" s="16"/>
    </row>
    <row r="449" spans="1:8">
      <c r="A449" s="16" t="s">
        <v>1186</v>
      </c>
      <c r="B449" s="16" t="s">
        <v>618</v>
      </c>
      <c r="C449" s="16" t="s">
        <v>992</v>
      </c>
      <c r="D449" s="16" t="s">
        <v>1757</v>
      </c>
      <c r="E449" s="23">
        <v>30410</v>
      </c>
      <c r="F449" s="23">
        <v>15000</v>
      </c>
      <c r="G449" s="23">
        <f>E449-F449</f>
        <v>15410</v>
      </c>
      <c r="H449" s="16"/>
    </row>
    <row r="450" spans="1:8">
      <c r="A450" s="16" t="s">
        <v>1510</v>
      </c>
      <c r="B450" s="16" t="s">
        <v>1511</v>
      </c>
      <c r="C450" s="16" t="s">
        <v>992</v>
      </c>
      <c r="D450" s="16" t="s">
        <v>1512</v>
      </c>
      <c r="E450" s="23">
        <v>76000</v>
      </c>
      <c r="F450" s="23"/>
      <c r="G450" s="23"/>
      <c r="H450" s="16"/>
    </row>
    <row r="451" spans="1:8">
      <c r="A451" s="16"/>
      <c r="B451" s="16"/>
      <c r="C451" s="16"/>
      <c r="D451" s="16"/>
      <c r="E451" s="23"/>
      <c r="F451" s="23"/>
      <c r="G451" s="23"/>
      <c r="H451" s="16"/>
    </row>
    <row r="452" spans="1:8">
      <c r="A452" s="16"/>
      <c r="B452" s="16"/>
      <c r="C452" s="16"/>
      <c r="D452" s="16"/>
      <c r="E452" s="23"/>
      <c r="F452" s="23"/>
      <c r="G452" s="23"/>
      <c r="H452" s="16"/>
    </row>
    <row r="453" spans="1:8">
      <c r="A453" s="617" t="s">
        <v>190</v>
      </c>
      <c r="B453" s="617"/>
      <c r="C453" s="617"/>
      <c r="D453" s="617"/>
      <c r="E453" s="617"/>
      <c r="F453" s="617"/>
      <c r="G453" s="617"/>
      <c r="H453" s="617"/>
    </row>
    <row r="454" spans="1:8" s="19" customFormat="1" ht="21">
      <c r="A454" s="13" t="s">
        <v>1760</v>
      </c>
      <c r="B454" s="13" t="s">
        <v>1</v>
      </c>
      <c r="C454" s="13" t="s">
        <v>3</v>
      </c>
      <c r="D454" s="13" t="s">
        <v>4</v>
      </c>
      <c r="E454" s="22" t="s">
        <v>1776</v>
      </c>
      <c r="F454" s="22" t="s">
        <v>1727</v>
      </c>
      <c r="G454" s="22" t="s">
        <v>1728</v>
      </c>
      <c r="H454" s="13" t="s">
        <v>1784</v>
      </c>
    </row>
    <row r="455" spans="1:8">
      <c r="A455" s="16" t="s">
        <v>36</v>
      </c>
      <c r="B455" s="16" t="s">
        <v>37</v>
      </c>
      <c r="C455" s="16" t="s">
        <v>38</v>
      </c>
      <c r="D455" s="16" t="s">
        <v>39</v>
      </c>
      <c r="E455" s="23">
        <v>1320</v>
      </c>
      <c r="F455" s="23"/>
      <c r="G455" s="23"/>
      <c r="H455" s="16"/>
    </row>
    <row r="456" spans="1:8">
      <c r="A456" s="16" t="s">
        <v>52</v>
      </c>
      <c r="B456" s="16" t="s">
        <v>53</v>
      </c>
      <c r="C456" s="16" t="s">
        <v>38</v>
      </c>
      <c r="D456" s="16" t="s">
        <v>54</v>
      </c>
      <c r="E456" s="23">
        <v>33320</v>
      </c>
      <c r="F456" s="23"/>
      <c r="G456" s="23"/>
      <c r="H456" s="16"/>
    </row>
    <row r="457" spans="1:8">
      <c r="A457" s="16" t="s">
        <v>55</v>
      </c>
      <c r="B457" s="16" t="s">
        <v>56</v>
      </c>
      <c r="C457" s="16" t="s">
        <v>57</v>
      </c>
      <c r="D457" s="16" t="s">
        <v>58</v>
      </c>
      <c r="E457" s="23">
        <v>1000</v>
      </c>
      <c r="F457" s="23"/>
      <c r="G457" s="23"/>
      <c r="H457" s="16"/>
    </row>
    <row r="458" spans="1:8">
      <c r="A458" s="16" t="s">
        <v>93</v>
      </c>
      <c r="B458" s="16" t="s">
        <v>94</v>
      </c>
      <c r="C458" s="16" t="s">
        <v>38</v>
      </c>
      <c r="D458" s="16" t="s">
        <v>95</v>
      </c>
      <c r="E458" s="23">
        <v>23000</v>
      </c>
      <c r="F458" s="23"/>
      <c r="G458" s="23"/>
      <c r="H458" s="16"/>
    </row>
    <row r="459" spans="1:8">
      <c r="A459" s="16" t="s">
        <v>188</v>
      </c>
      <c r="B459" s="16" t="s">
        <v>189</v>
      </c>
      <c r="C459" s="16" t="s">
        <v>190</v>
      </c>
      <c r="D459" s="16" t="s">
        <v>191</v>
      </c>
      <c r="E459" s="23">
        <v>22000</v>
      </c>
      <c r="F459" s="23"/>
      <c r="G459" s="23"/>
      <c r="H459" s="16"/>
    </row>
    <row r="460" spans="1:8">
      <c r="A460" s="16" t="s">
        <v>219</v>
      </c>
      <c r="B460" s="16" t="s">
        <v>220</v>
      </c>
      <c r="C460" s="16" t="s">
        <v>38</v>
      </c>
      <c r="D460" s="16" t="s">
        <v>1757</v>
      </c>
      <c r="E460" s="23">
        <v>30000</v>
      </c>
      <c r="F460" s="23">
        <v>18000</v>
      </c>
      <c r="G460" s="23">
        <f>E460-F460</f>
        <v>12000</v>
      </c>
      <c r="H460" s="16"/>
    </row>
    <row r="461" spans="1:8">
      <c r="A461" s="16" t="s">
        <v>293</v>
      </c>
      <c r="B461" s="16" t="s">
        <v>294</v>
      </c>
      <c r="C461" s="16" t="s">
        <v>190</v>
      </c>
      <c r="D461" s="16" t="s">
        <v>1757</v>
      </c>
      <c r="E461" s="23">
        <v>11000</v>
      </c>
      <c r="F461" s="23"/>
      <c r="G461" s="23"/>
      <c r="H461" s="16"/>
    </row>
    <row r="462" spans="1:8">
      <c r="A462" s="16" t="s">
        <v>299</v>
      </c>
      <c r="B462" s="16" t="s">
        <v>300</v>
      </c>
      <c r="C462" s="16" t="s">
        <v>301</v>
      </c>
      <c r="D462" s="16" t="s">
        <v>1757</v>
      </c>
      <c r="E462" s="23">
        <v>16000</v>
      </c>
      <c r="F462" s="23"/>
      <c r="G462" s="23"/>
      <c r="H462" s="16"/>
    </row>
    <row r="463" spans="1:8">
      <c r="A463" s="16" t="s">
        <v>342</v>
      </c>
      <c r="B463" s="16" t="s">
        <v>343</v>
      </c>
      <c r="C463" s="16" t="s">
        <v>190</v>
      </c>
      <c r="D463" s="16" t="s">
        <v>1757</v>
      </c>
      <c r="E463" s="23">
        <v>16590</v>
      </c>
      <c r="F463" s="23"/>
      <c r="G463" s="23"/>
      <c r="H463" s="16"/>
    </row>
    <row r="464" spans="1:8">
      <c r="A464" s="16" t="s">
        <v>380</v>
      </c>
      <c r="B464" s="16" t="s">
        <v>381</v>
      </c>
      <c r="C464" s="16" t="s">
        <v>382</v>
      </c>
      <c r="D464" s="16" t="s">
        <v>383</v>
      </c>
      <c r="E464" s="23">
        <v>75650</v>
      </c>
      <c r="F464" s="23">
        <v>20000</v>
      </c>
      <c r="G464" s="23">
        <f>E464-F464</f>
        <v>55650</v>
      </c>
      <c r="H464" s="16"/>
    </row>
    <row r="465" spans="1:8">
      <c r="A465" s="16" t="s">
        <v>409</v>
      </c>
      <c r="B465" s="16" t="s">
        <v>410</v>
      </c>
      <c r="C465" s="16" t="s">
        <v>190</v>
      </c>
      <c r="D465" s="16" t="s">
        <v>1757</v>
      </c>
      <c r="E465" s="23">
        <v>44000</v>
      </c>
      <c r="F465" s="23"/>
      <c r="G465" s="23"/>
      <c r="H465" s="16"/>
    </row>
    <row r="466" spans="1:8">
      <c r="A466" s="16" t="s">
        <v>448</v>
      </c>
      <c r="B466" s="16" t="s">
        <v>449</v>
      </c>
      <c r="C466" s="16" t="s">
        <v>190</v>
      </c>
      <c r="D466" s="16" t="s">
        <v>1757</v>
      </c>
      <c r="E466" s="23">
        <v>20000</v>
      </c>
      <c r="F466" s="23"/>
      <c r="G466" s="23"/>
      <c r="H466" s="16"/>
    </row>
    <row r="467" spans="1:8">
      <c r="A467" s="16" t="s">
        <v>453</v>
      </c>
      <c r="B467" s="16" t="s">
        <v>345</v>
      </c>
      <c r="C467" s="16" t="s">
        <v>190</v>
      </c>
      <c r="D467" s="16" t="s">
        <v>1757</v>
      </c>
      <c r="E467" s="23">
        <v>5700</v>
      </c>
      <c r="F467" s="23"/>
      <c r="G467" s="23"/>
      <c r="H467" s="16"/>
    </row>
    <row r="468" spans="1:8">
      <c r="A468" s="16" t="s">
        <v>483</v>
      </c>
      <c r="B468" s="16" t="s">
        <v>484</v>
      </c>
      <c r="C468" s="16" t="s">
        <v>301</v>
      </c>
      <c r="D468" s="16" t="s">
        <v>485</v>
      </c>
      <c r="E468" s="23">
        <v>10000</v>
      </c>
      <c r="F468" s="23"/>
      <c r="G468" s="23"/>
      <c r="H468" s="16"/>
    </row>
    <row r="469" spans="1:8">
      <c r="A469" s="16" t="s">
        <v>486</v>
      </c>
      <c r="B469" s="16" t="s">
        <v>487</v>
      </c>
      <c r="C469" s="16" t="s">
        <v>190</v>
      </c>
      <c r="D469" s="16" t="s">
        <v>1757</v>
      </c>
      <c r="E469" s="23">
        <v>17020</v>
      </c>
      <c r="F469" s="23">
        <v>9000</v>
      </c>
      <c r="G469" s="23">
        <f>E469-F469</f>
        <v>8020</v>
      </c>
      <c r="H469" s="16"/>
    </row>
    <row r="470" spans="1:8">
      <c r="A470" s="16" t="s">
        <v>498</v>
      </c>
      <c r="B470" s="16" t="s">
        <v>161</v>
      </c>
      <c r="C470" s="16" t="s">
        <v>499</v>
      </c>
      <c r="D470" s="16" t="s">
        <v>500</v>
      </c>
      <c r="E470" s="23">
        <v>10310</v>
      </c>
      <c r="F470" s="23"/>
      <c r="G470" s="23"/>
      <c r="H470" s="16"/>
    </row>
    <row r="471" spans="1:8">
      <c r="A471" s="16" t="s">
        <v>541</v>
      </c>
      <c r="B471" s="16" t="s">
        <v>542</v>
      </c>
      <c r="C471" s="16" t="s">
        <v>190</v>
      </c>
      <c r="D471" s="16" t="s">
        <v>1757</v>
      </c>
      <c r="E471" s="23">
        <v>36900</v>
      </c>
      <c r="F471" s="23"/>
      <c r="G471" s="23"/>
      <c r="H471" s="16"/>
    </row>
    <row r="472" spans="1:8">
      <c r="A472" s="16" t="s">
        <v>556</v>
      </c>
      <c r="B472" s="16" t="s">
        <v>557</v>
      </c>
      <c r="C472" s="16" t="s">
        <v>382</v>
      </c>
      <c r="D472" s="16" t="s">
        <v>1757</v>
      </c>
      <c r="E472" s="23">
        <v>6500</v>
      </c>
      <c r="F472" s="23"/>
      <c r="G472" s="23"/>
      <c r="H472" s="16"/>
    </row>
    <row r="473" spans="1:8">
      <c r="A473" s="16" t="s">
        <v>570</v>
      </c>
      <c r="B473" s="16" t="s">
        <v>571</v>
      </c>
      <c r="C473" s="16" t="s">
        <v>190</v>
      </c>
      <c r="D473" s="16" t="s">
        <v>1757</v>
      </c>
      <c r="E473" s="23">
        <v>3000</v>
      </c>
      <c r="F473" s="23"/>
      <c r="G473" s="23"/>
      <c r="H473" s="16"/>
    </row>
    <row r="474" spans="1:8">
      <c r="A474" s="16" t="s">
        <v>579</v>
      </c>
      <c r="B474" s="16" t="s">
        <v>580</v>
      </c>
      <c r="C474" s="16" t="s">
        <v>190</v>
      </c>
      <c r="D474" s="16" t="s">
        <v>581</v>
      </c>
      <c r="E474" s="23">
        <v>40000</v>
      </c>
      <c r="F474" s="23"/>
      <c r="G474" s="23"/>
      <c r="H474" s="16"/>
    </row>
    <row r="475" spans="1:8">
      <c r="A475" s="16" t="s">
        <v>606</v>
      </c>
      <c r="B475" s="16" t="s">
        <v>607</v>
      </c>
      <c r="C475" s="16" t="s">
        <v>190</v>
      </c>
      <c r="D475" s="16" t="s">
        <v>608</v>
      </c>
      <c r="E475" s="23">
        <v>108495</v>
      </c>
      <c r="F475" s="23">
        <v>50000</v>
      </c>
      <c r="G475" s="23">
        <f>E475-F475</f>
        <v>58495</v>
      </c>
      <c r="H475" s="16"/>
    </row>
    <row r="476" spans="1:8">
      <c r="A476" s="16" t="s">
        <v>621</v>
      </c>
      <c r="B476" s="16" t="s">
        <v>432</v>
      </c>
      <c r="C476" s="16" t="s">
        <v>38</v>
      </c>
      <c r="D476" s="16" t="s">
        <v>1757</v>
      </c>
      <c r="E476" s="23">
        <v>39100</v>
      </c>
      <c r="F476" s="23">
        <v>20000</v>
      </c>
      <c r="G476" s="23">
        <f>E476-F476</f>
        <v>19100</v>
      </c>
      <c r="H476" s="16"/>
    </row>
    <row r="477" spans="1:8">
      <c r="A477" s="16" t="s">
        <v>632</v>
      </c>
      <c r="B477" s="16" t="s">
        <v>633</v>
      </c>
      <c r="C477" s="16" t="s">
        <v>190</v>
      </c>
      <c r="D477" s="16" t="s">
        <v>1757</v>
      </c>
      <c r="E477" s="23">
        <v>22000</v>
      </c>
      <c r="F477" s="23"/>
      <c r="G477" s="23"/>
      <c r="H477" s="16"/>
    </row>
    <row r="478" spans="1:8">
      <c r="A478" s="16" t="s">
        <v>700</v>
      </c>
      <c r="B478" s="16" t="s">
        <v>701</v>
      </c>
      <c r="C478" s="16" t="s">
        <v>190</v>
      </c>
      <c r="D478" s="16" t="s">
        <v>1757</v>
      </c>
      <c r="E478" s="23">
        <v>85405</v>
      </c>
      <c r="F478" s="23">
        <v>30000</v>
      </c>
      <c r="G478" s="23">
        <f>E478-F478</f>
        <v>55405</v>
      </c>
      <c r="H478" s="16"/>
    </row>
    <row r="479" spans="1:8">
      <c r="A479" s="16" t="s">
        <v>704</v>
      </c>
      <c r="B479" s="16" t="s">
        <v>705</v>
      </c>
      <c r="C479" s="16" t="s">
        <v>301</v>
      </c>
      <c r="D479" s="16" t="s">
        <v>1757</v>
      </c>
      <c r="E479" s="23">
        <v>20500</v>
      </c>
      <c r="F479" s="23">
        <v>5000</v>
      </c>
      <c r="G479" s="23">
        <f>E479-F479</f>
        <v>15500</v>
      </c>
      <c r="H479" s="16"/>
    </row>
    <row r="480" spans="1:8">
      <c r="A480" s="16" t="s">
        <v>706</v>
      </c>
      <c r="B480" s="16" t="s">
        <v>707</v>
      </c>
      <c r="C480" s="16" t="s">
        <v>301</v>
      </c>
      <c r="D480" s="16" t="s">
        <v>1757</v>
      </c>
      <c r="E480" s="23">
        <v>100000</v>
      </c>
      <c r="F480" s="23">
        <v>30000</v>
      </c>
      <c r="G480" s="23">
        <f>E480-F480</f>
        <v>70000</v>
      </c>
      <c r="H480" s="16"/>
    </row>
    <row r="481" spans="1:8">
      <c r="A481" s="16" t="s">
        <v>718</v>
      </c>
      <c r="B481" s="16" t="s">
        <v>719</v>
      </c>
      <c r="C481" s="16" t="s">
        <v>382</v>
      </c>
      <c r="D481" s="16" t="s">
        <v>1757</v>
      </c>
      <c r="E481" s="23">
        <v>300</v>
      </c>
      <c r="F481" s="23"/>
      <c r="G481" s="23"/>
      <c r="H481" s="16"/>
    </row>
    <row r="482" spans="1:8">
      <c r="A482" s="16" t="s">
        <v>742</v>
      </c>
      <c r="B482" s="16" t="s">
        <v>743</v>
      </c>
      <c r="C482" s="16" t="s">
        <v>190</v>
      </c>
      <c r="D482" s="16" t="s">
        <v>1757</v>
      </c>
      <c r="E482" s="23">
        <v>6500</v>
      </c>
      <c r="F482" s="23"/>
      <c r="G482" s="23"/>
      <c r="H482" s="16"/>
    </row>
    <row r="483" spans="1:8">
      <c r="A483" s="16" t="s">
        <v>746</v>
      </c>
      <c r="B483" s="16" t="s">
        <v>747</v>
      </c>
      <c r="C483" s="16" t="s">
        <v>57</v>
      </c>
      <c r="D483" s="16" t="s">
        <v>1757</v>
      </c>
      <c r="E483" s="23">
        <v>3200</v>
      </c>
      <c r="F483" s="23"/>
      <c r="G483" s="23"/>
      <c r="H483" s="16"/>
    </row>
    <row r="484" spans="1:8">
      <c r="A484" s="16" t="s">
        <v>751</v>
      </c>
      <c r="B484" s="16" t="s">
        <v>752</v>
      </c>
      <c r="C484" s="16" t="s">
        <v>38</v>
      </c>
      <c r="D484" s="16" t="s">
        <v>1757</v>
      </c>
      <c r="E484" s="23">
        <v>240</v>
      </c>
      <c r="F484" s="23"/>
      <c r="G484" s="23"/>
      <c r="H484" s="16"/>
    </row>
    <row r="485" spans="1:8">
      <c r="A485" s="16" t="s">
        <v>753</v>
      </c>
      <c r="B485" s="16" t="s">
        <v>754</v>
      </c>
      <c r="C485" s="16" t="s">
        <v>190</v>
      </c>
      <c r="D485" s="16" t="s">
        <v>1757</v>
      </c>
      <c r="E485" s="23">
        <v>960</v>
      </c>
      <c r="F485" s="23"/>
      <c r="G485" s="23"/>
      <c r="H485" s="16"/>
    </row>
    <row r="486" spans="1:8">
      <c r="A486" s="16" t="s">
        <v>823</v>
      </c>
      <c r="B486" s="16" t="s">
        <v>824</v>
      </c>
      <c r="C486" s="16" t="s">
        <v>301</v>
      </c>
      <c r="D486" s="16" t="s">
        <v>1757</v>
      </c>
      <c r="E486" s="23">
        <v>210</v>
      </c>
      <c r="F486" s="23"/>
      <c r="G486" s="23">
        <f t="shared" ref="G486:G500" si="18">E486-F486</f>
        <v>210</v>
      </c>
      <c r="H486" s="16"/>
    </row>
    <row r="487" spans="1:8">
      <c r="A487" s="16" t="s">
        <v>825</v>
      </c>
      <c r="B487" s="16" t="s">
        <v>826</v>
      </c>
      <c r="C487" s="16" t="s">
        <v>827</v>
      </c>
      <c r="D487" s="16" t="s">
        <v>1757</v>
      </c>
      <c r="E487" s="23">
        <v>740</v>
      </c>
      <c r="F487" s="23"/>
      <c r="G487" s="23">
        <f t="shared" si="18"/>
        <v>740</v>
      </c>
      <c r="H487" s="16"/>
    </row>
    <row r="488" spans="1:8">
      <c r="A488" s="16" t="s">
        <v>828</v>
      </c>
      <c r="B488" s="16" t="s">
        <v>829</v>
      </c>
      <c r="C488" s="16" t="s">
        <v>190</v>
      </c>
      <c r="D488" s="16" t="s">
        <v>1757</v>
      </c>
      <c r="E488" s="23">
        <v>1200</v>
      </c>
      <c r="F488" s="23"/>
      <c r="G488" s="23">
        <f t="shared" si="18"/>
        <v>1200</v>
      </c>
      <c r="H488" s="16"/>
    </row>
    <row r="489" spans="1:8">
      <c r="A489" s="16" t="s">
        <v>867</v>
      </c>
      <c r="B489" s="16" t="s">
        <v>868</v>
      </c>
      <c r="C489" s="16" t="s">
        <v>38</v>
      </c>
      <c r="D489" s="16" t="s">
        <v>869</v>
      </c>
      <c r="E489" s="23">
        <v>14370</v>
      </c>
      <c r="F489" s="23"/>
      <c r="G489" s="23">
        <f t="shared" si="18"/>
        <v>14370</v>
      </c>
      <c r="H489" s="16"/>
    </row>
    <row r="490" spans="1:8">
      <c r="A490" s="16" t="s">
        <v>905</v>
      </c>
      <c r="B490" s="16" t="s">
        <v>906</v>
      </c>
      <c r="C490" s="16" t="s">
        <v>190</v>
      </c>
      <c r="D490" s="16" t="s">
        <v>1757</v>
      </c>
      <c r="E490" s="23">
        <v>152650</v>
      </c>
      <c r="F490" s="23"/>
      <c r="G490" s="23">
        <f t="shared" si="18"/>
        <v>152650</v>
      </c>
      <c r="H490" s="16"/>
    </row>
    <row r="491" spans="1:8">
      <c r="A491" s="16" t="s">
        <v>912</v>
      </c>
      <c r="B491" s="16" t="s">
        <v>913</v>
      </c>
      <c r="C491" s="16" t="s">
        <v>190</v>
      </c>
      <c r="D491" s="16" t="s">
        <v>1757</v>
      </c>
      <c r="E491" s="23">
        <v>27000</v>
      </c>
      <c r="F491" s="23">
        <v>10000</v>
      </c>
      <c r="G491" s="23">
        <f t="shared" si="18"/>
        <v>17000</v>
      </c>
      <c r="H491" s="16"/>
    </row>
    <row r="492" spans="1:8">
      <c r="A492" s="16" t="s">
        <v>925</v>
      </c>
      <c r="B492" s="16" t="s">
        <v>926</v>
      </c>
      <c r="C492" s="16" t="s">
        <v>190</v>
      </c>
      <c r="D492" s="16" t="s">
        <v>1757</v>
      </c>
      <c r="E492" s="23">
        <v>7240</v>
      </c>
      <c r="F492" s="23"/>
      <c r="G492" s="23">
        <f t="shared" si="18"/>
        <v>7240</v>
      </c>
      <c r="H492" s="16"/>
    </row>
    <row r="493" spans="1:8">
      <c r="A493" s="16" t="s">
        <v>927</v>
      </c>
      <c r="B493" s="16" t="s">
        <v>928</v>
      </c>
      <c r="C493" s="16" t="s">
        <v>190</v>
      </c>
      <c r="D493" s="16" t="s">
        <v>1757</v>
      </c>
      <c r="E493" s="23">
        <v>16500</v>
      </c>
      <c r="F493" s="23"/>
      <c r="G493" s="23">
        <f t="shared" si="18"/>
        <v>16500</v>
      </c>
      <c r="H493" s="16"/>
    </row>
    <row r="494" spans="1:8">
      <c r="A494" s="16" t="s">
        <v>966</v>
      </c>
      <c r="B494" s="16" t="s">
        <v>967</v>
      </c>
      <c r="C494" s="16" t="s">
        <v>301</v>
      </c>
      <c r="D494" s="16" t="s">
        <v>1757</v>
      </c>
      <c r="E494" s="23">
        <v>2650</v>
      </c>
      <c r="F494" s="23"/>
      <c r="G494" s="23">
        <f t="shared" si="18"/>
        <v>2650</v>
      </c>
      <c r="H494" s="16"/>
    </row>
    <row r="495" spans="1:8">
      <c r="A495" s="16" t="s">
        <v>968</v>
      </c>
      <c r="B495" s="16" t="s">
        <v>532</v>
      </c>
      <c r="C495" s="16" t="s">
        <v>57</v>
      </c>
      <c r="D495" s="16" t="s">
        <v>1757</v>
      </c>
      <c r="E495" s="23">
        <v>17215</v>
      </c>
      <c r="F495" s="23">
        <v>10000</v>
      </c>
      <c r="G495" s="23">
        <f t="shared" si="18"/>
        <v>7215</v>
      </c>
      <c r="H495" s="16"/>
    </row>
    <row r="496" spans="1:8">
      <c r="A496" s="16" t="s">
        <v>981</v>
      </c>
      <c r="B496" s="16" t="s">
        <v>982</v>
      </c>
      <c r="C496" s="16" t="s">
        <v>382</v>
      </c>
      <c r="D496" s="16" t="s">
        <v>1757</v>
      </c>
      <c r="E496" s="23">
        <v>7000</v>
      </c>
      <c r="F496" s="23"/>
      <c r="G496" s="23">
        <f t="shared" si="18"/>
        <v>7000</v>
      </c>
      <c r="H496" s="16"/>
    </row>
    <row r="497" spans="1:8">
      <c r="A497" s="16" t="s">
        <v>1049</v>
      </c>
      <c r="B497" s="16" t="s">
        <v>1050</v>
      </c>
      <c r="C497" s="16" t="s">
        <v>190</v>
      </c>
      <c r="D497" s="16" t="s">
        <v>1757</v>
      </c>
      <c r="E497" s="23">
        <v>6700</v>
      </c>
      <c r="F497" s="23"/>
      <c r="G497" s="23">
        <f t="shared" si="18"/>
        <v>6700</v>
      </c>
      <c r="H497" s="16"/>
    </row>
    <row r="498" spans="1:8">
      <c r="A498" s="16" t="s">
        <v>1108</v>
      </c>
      <c r="B498" s="16" t="s">
        <v>1109</v>
      </c>
      <c r="C498" s="16" t="s">
        <v>382</v>
      </c>
      <c r="D498" s="16" t="s">
        <v>1110</v>
      </c>
      <c r="E498" s="23">
        <v>550</v>
      </c>
      <c r="F498" s="23"/>
      <c r="G498" s="23">
        <f t="shared" si="18"/>
        <v>550</v>
      </c>
      <c r="H498" s="16"/>
    </row>
    <row r="499" spans="1:8">
      <c r="A499" s="16" t="s">
        <v>1126</v>
      </c>
      <c r="B499" s="16" t="s">
        <v>1127</v>
      </c>
      <c r="C499" s="16" t="s">
        <v>382</v>
      </c>
      <c r="D499" s="16" t="s">
        <v>1128</v>
      </c>
      <c r="E499" s="23">
        <v>1290</v>
      </c>
      <c r="F499" s="23">
        <v>1000</v>
      </c>
      <c r="G499" s="23">
        <f t="shared" si="18"/>
        <v>290</v>
      </c>
      <c r="H499" s="16"/>
    </row>
    <row r="500" spans="1:8">
      <c r="A500" s="16" t="s">
        <v>1191</v>
      </c>
      <c r="B500" s="16" t="s">
        <v>481</v>
      </c>
      <c r="C500" s="16" t="s">
        <v>499</v>
      </c>
      <c r="D500" s="16" t="s">
        <v>1192</v>
      </c>
      <c r="E500" s="23">
        <v>11550</v>
      </c>
      <c r="F500" s="23">
        <v>5000</v>
      </c>
      <c r="G500" s="23">
        <f t="shared" si="18"/>
        <v>6550</v>
      </c>
      <c r="H500" s="16"/>
    </row>
    <row r="501" spans="1:8">
      <c r="A501" s="16" t="s">
        <v>1338</v>
      </c>
      <c r="B501" s="16" t="s">
        <v>1339</v>
      </c>
      <c r="C501" s="16" t="s">
        <v>57</v>
      </c>
      <c r="D501" s="16" t="s">
        <v>1757</v>
      </c>
      <c r="E501" s="23">
        <v>38400</v>
      </c>
      <c r="F501" s="23"/>
      <c r="G501" s="23"/>
      <c r="H501" s="16"/>
    </row>
    <row r="502" spans="1:8">
      <c r="A502" s="16" t="s">
        <v>1351</v>
      </c>
      <c r="B502" s="16" t="s">
        <v>1352</v>
      </c>
      <c r="C502" s="16" t="s">
        <v>190</v>
      </c>
      <c r="D502" s="16" t="s">
        <v>1757</v>
      </c>
      <c r="E502" s="23">
        <v>9800</v>
      </c>
      <c r="F502" s="23">
        <v>7000</v>
      </c>
      <c r="G502" s="23">
        <f>E502-F502</f>
        <v>2800</v>
      </c>
      <c r="H502" s="16"/>
    </row>
    <row r="503" spans="1:8">
      <c r="A503" s="16" t="s">
        <v>1353</v>
      </c>
      <c r="B503" s="16" t="s">
        <v>1354</v>
      </c>
      <c r="C503" s="16" t="s">
        <v>190</v>
      </c>
      <c r="D503" s="16" t="s">
        <v>1757</v>
      </c>
      <c r="E503" s="23">
        <v>19300</v>
      </c>
      <c r="F503" s="23"/>
      <c r="G503" s="23"/>
      <c r="H503" s="16"/>
    </row>
    <row r="504" spans="1:8">
      <c r="A504" s="16" t="s">
        <v>1355</v>
      </c>
      <c r="B504" s="16" t="s">
        <v>1356</v>
      </c>
      <c r="C504" s="16" t="s">
        <v>190</v>
      </c>
      <c r="D504" s="16" t="s">
        <v>1757</v>
      </c>
      <c r="E504" s="23">
        <v>9550</v>
      </c>
      <c r="F504" s="23"/>
      <c r="G504" s="23">
        <f>E504-F504</f>
        <v>9550</v>
      </c>
      <c r="H504" s="16"/>
    </row>
    <row r="505" spans="1:8">
      <c r="A505" s="16" t="s">
        <v>1365</v>
      </c>
      <c r="B505" s="16" t="s">
        <v>1366</v>
      </c>
      <c r="C505" s="16" t="s">
        <v>57</v>
      </c>
      <c r="D505" s="16" t="s">
        <v>1757</v>
      </c>
      <c r="E505" s="23">
        <v>30370</v>
      </c>
      <c r="F505" s="23">
        <v>10000</v>
      </c>
      <c r="G505" s="23">
        <f>E505-F505</f>
        <v>20370</v>
      </c>
      <c r="H505" s="16"/>
    </row>
    <row r="506" spans="1:8">
      <c r="A506" s="16" t="s">
        <v>1367</v>
      </c>
      <c r="B506" s="16" t="s">
        <v>1368</v>
      </c>
      <c r="C506" s="16" t="s">
        <v>57</v>
      </c>
      <c r="D506" s="16" t="s">
        <v>1369</v>
      </c>
      <c r="E506" s="23">
        <v>84470</v>
      </c>
      <c r="F506" s="23">
        <v>55000</v>
      </c>
      <c r="G506" s="23">
        <f>E506-F506</f>
        <v>29470</v>
      </c>
      <c r="H506" s="16"/>
    </row>
    <row r="507" spans="1:8">
      <c r="A507" s="16" t="s">
        <v>1496</v>
      </c>
      <c r="B507" s="16" t="s">
        <v>1497</v>
      </c>
      <c r="C507" s="16" t="s">
        <v>190</v>
      </c>
      <c r="D507" s="16" t="s">
        <v>1757</v>
      </c>
      <c r="E507" s="23">
        <v>19179</v>
      </c>
      <c r="F507" s="23"/>
      <c r="G507" s="23">
        <f>E507-F507</f>
        <v>19179</v>
      </c>
      <c r="H507" s="16"/>
    </row>
    <row r="508" spans="1:8">
      <c r="A508" s="16" t="s">
        <v>1518</v>
      </c>
      <c r="B508" s="16" t="s">
        <v>1519</v>
      </c>
      <c r="C508" s="16" t="s">
        <v>190</v>
      </c>
      <c r="D508" s="16" t="s">
        <v>1757</v>
      </c>
      <c r="E508" s="23">
        <v>55250</v>
      </c>
      <c r="F508" s="23">
        <v>55000</v>
      </c>
      <c r="G508" s="23">
        <f>E508-F508</f>
        <v>250</v>
      </c>
      <c r="H508" s="16"/>
    </row>
    <row r="509" spans="1:8">
      <c r="A509" s="16" t="s">
        <v>1520</v>
      </c>
      <c r="B509" s="16" t="s">
        <v>1521</v>
      </c>
      <c r="C509" s="16" t="s">
        <v>301</v>
      </c>
      <c r="D509" s="16" t="s">
        <v>1757</v>
      </c>
      <c r="E509" s="23">
        <v>124690</v>
      </c>
      <c r="F509" s="23"/>
      <c r="G509" s="23"/>
      <c r="H509" s="16"/>
    </row>
    <row r="510" spans="1:8">
      <c r="A510" s="16" t="s">
        <v>1545</v>
      </c>
      <c r="B510" s="16" t="s">
        <v>1546</v>
      </c>
      <c r="C510" s="16" t="s">
        <v>190</v>
      </c>
      <c r="D510" s="16" t="s">
        <v>1757</v>
      </c>
      <c r="E510" s="70">
        <v>295250</v>
      </c>
      <c r="F510" s="71">
        <v>271250</v>
      </c>
      <c r="G510" s="23">
        <f t="shared" ref="G510:G524" si="19">E510-F510</f>
        <v>24000</v>
      </c>
      <c r="H510" s="16"/>
    </row>
    <row r="511" spans="1:8">
      <c r="A511" s="16" t="s">
        <v>1564</v>
      </c>
      <c r="B511" s="16" t="s">
        <v>1565</v>
      </c>
      <c r="C511" s="16" t="s">
        <v>38</v>
      </c>
      <c r="D511" s="16" t="s">
        <v>1757</v>
      </c>
      <c r="E511" s="23">
        <v>23957</v>
      </c>
      <c r="F511" s="23">
        <v>15000</v>
      </c>
      <c r="G511" s="23">
        <f t="shared" si="19"/>
        <v>8957</v>
      </c>
      <c r="H511" s="16"/>
    </row>
    <row r="512" spans="1:8">
      <c r="A512" s="16" t="s">
        <v>1606</v>
      </c>
      <c r="B512" s="16" t="s">
        <v>1590</v>
      </c>
      <c r="C512" s="16" t="s">
        <v>38</v>
      </c>
      <c r="D512" s="16" t="s">
        <v>1757</v>
      </c>
      <c r="E512" s="23">
        <v>5255</v>
      </c>
      <c r="F512" s="23"/>
      <c r="G512" s="23">
        <f t="shared" si="19"/>
        <v>5255</v>
      </c>
      <c r="H512" s="16"/>
    </row>
    <row r="513" spans="1:8">
      <c r="A513" s="16" t="s">
        <v>1626</v>
      </c>
      <c r="B513" s="16" t="s">
        <v>1627</v>
      </c>
      <c r="C513" s="16" t="s">
        <v>382</v>
      </c>
      <c r="D513" s="16" t="s">
        <v>1628</v>
      </c>
      <c r="E513" s="23">
        <v>114140</v>
      </c>
      <c r="F513" s="23"/>
      <c r="G513" s="23">
        <f t="shared" si="19"/>
        <v>114140</v>
      </c>
      <c r="H513" s="16"/>
    </row>
    <row r="514" spans="1:8">
      <c r="A514" s="16" t="s">
        <v>1635</v>
      </c>
      <c r="B514" s="16" t="s">
        <v>1636</v>
      </c>
      <c r="C514" s="16" t="s">
        <v>38</v>
      </c>
      <c r="D514" s="16" t="s">
        <v>1637</v>
      </c>
      <c r="E514" s="23">
        <v>90165</v>
      </c>
      <c r="F514" s="23">
        <v>19000</v>
      </c>
      <c r="G514" s="23">
        <f t="shared" si="19"/>
        <v>71165</v>
      </c>
      <c r="H514" s="16"/>
    </row>
    <row r="515" spans="1:8">
      <c r="A515" s="16" t="s">
        <v>1646</v>
      </c>
      <c r="B515" s="16" t="s">
        <v>1647</v>
      </c>
      <c r="C515" s="16" t="s">
        <v>190</v>
      </c>
      <c r="D515" s="16" t="s">
        <v>1648</v>
      </c>
      <c r="E515" s="23">
        <v>29250</v>
      </c>
      <c r="F515" s="23"/>
      <c r="G515" s="23">
        <f t="shared" si="19"/>
        <v>29250</v>
      </c>
      <c r="H515" s="16"/>
    </row>
    <row r="516" spans="1:8">
      <c r="A516" s="16" t="s">
        <v>1669</v>
      </c>
      <c r="B516" s="16" t="s">
        <v>1670</v>
      </c>
      <c r="C516" s="16" t="s">
        <v>190</v>
      </c>
      <c r="D516" s="16" t="s">
        <v>1671</v>
      </c>
      <c r="E516" s="23">
        <v>201942</v>
      </c>
      <c r="F516" s="23">
        <v>200000</v>
      </c>
      <c r="G516" s="23">
        <f t="shared" si="19"/>
        <v>1942</v>
      </c>
      <c r="H516" s="16"/>
    </row>
    <row r="517" spans="1:8">
      <c r="A517" s="16" t="s">
        <v>1672</v>
      </c>
      <c r="B517" s="16" t="s">
        <v>1667</v>
      </c>
      <c r="C517" s="16" t="s">
        <v>190</v>
      </c>
      <c r="D517" s="16" t="s">
        <v>1673</v>
      </c>
      <c r="E517" s="23">
        <v>562789</v>
      </c>
      <c r="F517" s="23">
        <v>310000</v>
      </c>
      <c r="G517" s="23">
        <f t="shared" si="19"/>
        <v>252789</v>
      </c>
      <c r="H517" s="16"/>
    </row>
    <row r="518" spans="1:8">
      <c r="A518" s="16" t="s">
        <v>1676</v>
      </c>
      <c r="B518" s="16" t="s">
        <v>1677</v>
      </c>
      <c r="C518" s="16" t="s">
        <v>190</v>
      </c>
      <c r="D518" s="16" t="s">
        <v>1678</v>
      </c>
      <c r="E518" s="23">
        <v>197164</v>
      </c>
      <c r="F518" s="23">
        <v>130000</v>
      </c>
      <c r="G518" s="23">
        <f t="shared" si="19"/>
        <v>67164</v>
      </c>
      <c r="H518" s="16"/>
    </row>
    <row r="519" spans="1:8">
      <c r="A519" s="16" t="s">
        <v>1682</v>
      </c>
      <c r="B519" s="16" t="s">
        <v>1683</v>
      </c>
      <c r="C519" s="16" t="s">
        <v>301</v>
      </c>
      <c r="D519" s="16" t="s">
        <v>1684</v>
      </c>
      <c r="E519" s="23">
        <v>227245</v>
      </c>
      <c r="F519" s="23">
        <v>160000</v>
      </c>
      <c r="G519" s="23">
        <f t="shared" si="19"/>
        <v>67245</v>
      </c>
      <c r="H519" s="16"/>
    </row>
    <row r="520" spans="1:8">
      <c r="A520" s="16" t="s">
        <v>1685</v>
      </c>
      <c r="B520" s="16" t="s">
        <v>1686</v>
      </c>
      <c r="C520" s="16" t="s">
        <v>190</v>
      </c>
      <c r="D520" s="16" t="s">
        <v>1687</v>
      </c>
      <c r="E520" s="23">
        <v>330859</v>
      </c>
      <c r="F520" s="23">
        <v>200000</v>
      </c>
      <c r="G520" s="23">
        <f t="shared" si="19"/>
        <v>130859</v>
      </c>
      <c r="H520" s="16"/>
    </row>
    <row r="521" spans="1:8">
      <c r="A521" s="16" t="s">
        <v>1692</v>
      </c>
      <c r="B521" s="16" t="s">
        <v>1693</v>
      </c>
      <c r="C521" s="16" t="s">
        <v>301</v>
      </c>
      <c r="D521" s="16" t="s">
        <v>1694</v>
      </c>
      <c r="E521" s="23">
        <v>74505</v>
      </c>
      <c r="F521" s="23">
        <v>35000</v>
      </c>
      <c r="G521" s="23">
        <f t="shared" si="19"/>
        <v>39505</v>
      </c>
      <c r="H521" s="16"/>
    </row>
    <row r="522" spans="1:8">
      <c r="A522" s="16" t="s">
        <v>1698</v>
      </c>
      <c r="B522" s="16" t="s">
        <v>1699</v>
      </c>
      <c r="C522" s="16" t="s">
        <v>1700</v>
      </c>
      <c r="D522" s="16">
        <v>1</v>
      </c>
      <c r="E522" s="23">
        <v>188205</v>
      </c>
      <c r="F522" s="23">
        <v>140000</v>
      </c>
      <c r="G522" s="23">
        <f t="shared" si="19"/>
        <v>48205</v>
      </c>
      <c r="H522" s="16"/>
    </row>
    <row r="523" spans="1:8">
      <c r="A523" s="16" t="s">
        <v>1719</v>
      </c>
      <c r="B523" s="16" t="s">
        <v>1593</v>
      </c>
      <c r="C523" s="16" t="s">
        <v>1720</v>
      </c>
      <c r="D523" s="16" t="s">
        <v>1721</v>
      </c>
      <c r="E523" s="23">
        <v>1750</v>
      </c>
      <c r="F523" s="23"/>
      <c r="G523" s="23">
        <f t="shared" si="19"/>
        <v>1750</v>
      </c>
      <c r="H523" s="16"/>
    </row>
    <row r="524" spans="1:8">
      <c r="A524" s="16" t="s">
        <v>1725</v>
      </c>
      <c r="B524" s="16" t="s">
        <v>1484</v>
      </c>
      <c r="C524" s="16" t="s">
        <v>1720</v>
      </c>
      <c r="D524" s="16" t="s">
        <v>1726</v>
      </c>
      <c r="E524" s="23">
        <v>193023</v>
      </c>
      <c r="F524" s="23">
        <v>80000</v>
      </c>
      <c r="G524" s="23">
        <f t="shared" si="19"/>
        <v>113023</v>
      </c>
      <c r="H524" s="16"/>
    </row>
    <row r="525" spans="1:8" s="1" customFormat="1" ht="15" customHeight="1">
      <c r="A525" s="20" t="s">
        <v>914</v>
      </c>
      <c r="B525" s="20" t="s">
        <v>915</v>
      </c>
      <c r="C525" s="20"/>
      <c r="D525" s="20" t="s">
        <v>1757</v>
      </c>
      <c r="E525" s="24">
        <v>5300</v>
      </c>
      <c r="F525" s="24"/>
      <c r="G525" s="24"/>
      <c r="H525" s="20" t="s">
        <v>7</v>
      </c>
    </row>
    <row r="526" spans="1:8">
      <c r="A526" s="20" t="s">
        <v>377</v>
      </c>
      <c r="B526" s="20" t="s">
        <v>378</v>
      </c>
      <c r="C526" s="20" t="s">
        <v>379</v>
      </c>
      <c r="D526" s="20" t="s">
        <v>1757</v>
      </c>
      <c r="E526" s="24">
        <v>26550</v>
      </c>
      <c r="F526" s="23"/>
      <c r="G526" s="23"/>
      <c r="H526" s="16"/>
    </row>
    <row r="527" spans="1:8">
      <c r="A527" s="20" t="s">
        <v>422</v>
      </c>
      <c r="B527" s="20" t="s">
        <v>423</v>
      </c>
      <c r="C527" s="20" t="s">
        <v>424</v>
      </c>
      <c r="D527" s="20" t="s">
        <v>1757</v>
      </c>
      <c r="E527" s="24">
        <v>1880</v>
      </c>
      <c r="F527" s="23"/>
      <c r="G527" s="23"/>
      <c r="H527" s="16"/>
    </row>
    <row r="528" spans="1:8">
      <c r="A528" s="20" t="s">
        <v>425</v>
      </c>
      <c r="B528" s="20" t="s">
        <v>426</v>
      </c>
      <c r="C528" s="20" t="s">
        <v>424</v>
      </c>
      <c r="D528" s="20" t="s">
        <v>427</v>
      </c>
      <c r="E528" s="24">
        <v>2700</v>
      </c>
      <c r="F528" s="23"/>
      <c r="G528" s="23"/>
      <c r="H528" s="16"/>
    </row>
    <row r="529" spans="1:8">
      <c r="A529" s="20" t="s">
        <v>491</v>
      </c>
      <c r="B529" s="20" t="s">
        <v>492</v>
      </c>
      <c r="C529" s="20" t="s">
        <v>424</v>
      </c>
      <c r="D529" s="20" t="s">
        <v>493</v>
      </c>
      <c r="E529" s="24">
        <v>10200</v>
      </c>
      <c r="F529" s="23"/>
      <c r="G529" s="23"/>
      <c r="H529" s="16"/>
    </row>
    <row r="530" spans="1:8">
      <c r="A530" s="20" t="s">
        <v>637</v>
      </c>
      <c r="B530" s="20" t="s">
        <v>638</v>
      </c>
      <c r="C530" s="20" t="s">
        <v>424</v>
      </c>
      <c r="D530" s="20" t="s">
        <v>639</v>
      </c>
      <c r="E530" s="24">
        <v>9920</v>
      </c>
      <c r="F530" s="23">
        <v>8000</v>
      </c>
      <c r="G530" s="23">
        <f>E530-F530</f>
        <v>1920</v>
      </c>
      <c r="H530" s="16"/>
    </row>
    <row r="531" spans="1:8">
      <c r="A531" s="20" t="s">
        <v>651</v>
      </c>
      <c r="B531" s="20" t="s">
        <v>652</v>
      </c>
      <c r="C531" s="20" t="s">
        <v>424</v>
      </c>
      <c r="D531" s="20" t="s">
        <v>653</v>
      </c>
      <c r="E531" s="24">
        <v>29800</v>
      </c>
      <c r="F531" s="23">
        <v>10000</v>
      </c>
      <c r="G531" s="23">
        <f>E531-F531</f>
        <v>19800</v>
      </c>
      <c r="H531" s="16"/>
    </row>
    <row r="532" spans="1:8">
      <c r="A532" s="20" t="s">
        <v>665</v>
      </c>
      <c r="B532" s="20" t="s">
        <v>666</v>
      </c>
      <c r="C532" s="20" t="s">
        <v>424</v>
      </c>
      <c r="D532" s="20" t="s">
        <v>1757</v>
      </c>
      <c r="E532" s="24">
        <v>60950</v>
      </c>
      <c r="F532" s="23"/>
      <c r="G532" s="23"/>
      <c r="H532" s="16"/>
    </row>
    <row r="533" spans="1:8">
      <c r="A533" s="16"/>
      <c r="B533" s="16"/>
      <c r="C533" s="16"/>
      <c r="D533" s="16"/>
      <c r="E533" s="23"/>
      <c r="F533" s="23"/>
      <c r="G533" s="23"/>
      <c r="H533" s="16"/>
    </row>
    <row r="534" spans="1:8">
      <c r="A534" s="617" t="s">
        <v>446</v>
      </c>
      <c r="B534" s="617"/>
      <c r="C534" s="617"/>
      <c r="D534" s="617"/>
      <c r="E534" s="617"/>
      <c r="F534" s="617"/>
      <c r="G534" s="617"/>
      <c r="H534" s="617"/>
    </row>
    <row r="535" spans="1:8" s="19" customFormat="1" ht="21">
      <c r="A535" s="13" t="s">
        <v>1760</v>
      </c>
      <c r="B535" s="13" t="s">
        <v>1</v>
      </c>
      <c r="C535" s="13" t="s">
        <v>3</v>
      </c>
      <c r="D535" s="13" t="s">
        <v>4</v>
      </c>
      <c r="E535" s="22" t="s">
        <v>1776</v>
      </c>
      <c r="F535" s="22" t="s">
        <v>1727</v>
      </c>
      <c r="G535" s="22" t="s">
        <v>1728</v>
      </c>
      <c r="H535" s="13" t="s">
        <v>1784</v>
      </c>
    </row>
    <row r="536" spans="1:8">
      <c r="A536" s="20" t="s">
        <v>444</v>
      </c>
      <c r="B536" s="20" t="s">
        <v>445</v>
      </c>
      <c r="C536" s="20" t="s">
        <v>446</v>
      </c>
      <c r="D536" s="20" t="s">
        <v>447</v>
      </c>
      <c r="E536" s="24">
        <v>6000</v>
      </c>
      <c r="F536" s="23">
        <v>2000</v>
      </c>
      <c r="G536" s="23">
        <f>E536-F536</f>
        <v>4000</v>
      </c>
      <c r="H536" s="16"/>
    </row>
    <row r="537" spans="1:8">
      <c r="A537" s="20" t="s">
        <v>535</v>
      </c>
      <c r="B537" s="20" t="s">
        <v>536</v>
      </c>
      <c r="C537" s="20" t="s">
        <v>446</v>
      </c>
      <c r="D537" s="20" t="s">
        <v>537</v>
      </c>
      <c r="E537" s="24">
        <v>70640</v>
      </c>
      <c r="F537" s="23">
        <v>50000</v>
      </c>
      <c r="G537" s="23">
        <f>E537-F537</f>
        <v>20640</v>
      </c>
      <c r="H537" s="16"/>
    </row>
    <row r="538" spans="1:8">
      <c r="A538" s="20" t="s">
        <v>693</v>
      </c>
      <c r="B538" s="20" t="s">
        <v>694</v>
      </c>
      <c r="C538" s="20" t="s">
        <v>446</v>
      </c>
      <c r="D538" s="20" t="s">
        <v>695</v>
      </c>
      <c r="E538" s="24">
        <v>38205</v>
      </c>
      <c r="F538" s="23">
        <v>10000</v>
      </c>
      <c r="G538" s="23">
        <f>E538-F538</f>
        <v>28205</v>
      </c>
      <c r="H538" s="16"/>
    </row>
    <row r="539" spans="1:8">
      <c r="A539" s="20" t="s">
        <v>702</v>
      </c>
      <c r="B539" s="20" t="s">
        <v>703</v>
      </c>
      <c r="C539" s="20" t="s">
        <v>446</v>
      </c>
      <c r="D539" s="20" t="s">
        <v>1757</v>
      </c>
      <c r="E539" s="24">
        <v>1000</v>
      </c>
      <c r="F539" s="23"/>
      <c r="G539" s="23"/>
      <c r="H539" s="16"/>
    </row>
    <row r="540" spans="1:8">
      <c r="A540" s="20" t="s">
        <v>725</v>
      </c>
      <c r="B540" s="20" t="s">
        <v>215</v>
      </c>
      <c r="C540" s="20" t="s">
        <v>446</v>
      </c>
      <c r="D540" s="20" t="s">
        <v>1757</v>
      </c>
      <c r="E540" s="24">
        <v>8750</v>
      </c>
      <c r="F540" s="23"/>
      <c r="G540" s="23"/>
      <c r="H540" s="16"/>
    </row>
    <row r="541" spans="1:8">
      <c r="A541" s="20" t="s">
        <v>1145</v>
      </c>
      <c r="B541" s="20" t="s">
        <v>1146</v>
      </c>
      <c r="C541" s="20" t="s">
        <v>446</v>
      </c>
      <c r="D541" s="20" t="s">
        <v>1147</v>
      </c>
      <c r="E541" s="24">
        <v>8490</v>
      </c>
      <c r="F541" s="23">
        <v>4000</v>
      </c>
      <c r="G541" s="23">
        <f>E541-F541</f>
        <v>4490</v>
      </c>
      <c r="H541" s="16"/>
    </row>
    <row r="542" spans="1:8">
      <c r="A542" s="20" t="s">
        <v>1152</v>
      </c>
      <c r="B542" s="20" t="s">
        <v>1153</v>
      </c>
      <c r="C542" s="20" t="s">
        <v>446</v>
      </c>
      <c r="D542" s="20" t="s">
        <v>1154</v>
      </c>
      <c r="E542" s="24">
        <v>2920</v>
      </c>
      <c r="F542" s="23">
        <v>1500</v>
      </c>
      <c r="G542" s="23">
        <f>E542-F542</f>
        <v>1420</v>
      </c>
      <c r="H542" s="16"/>
    </row>
    <row r="543" spans="1:8">
      <c r="A543" s="20" t="s">
        <v>1155</v>
      </c>
      <c r="B543" s="20" t="s">
        <v>1156</v>
      </c>
      <c r="C543" s="20" t="s">
        <v>446</v>
      </c>
      <c r="D543" s="20" t="s">
        <v>1157</v>
      </c>
      <c r="E543" s="24">
        <v>11830</v>
      </c>
      <c r="F543" s="23">
        <v>5000</v>
      </c>
      <c r="G543" s="23">
        <f>E543-F543</f>
        <v>6830</v>
      </c>
      <c r="H543" s="16"/>
    </row>
    <row r="544" spans="1:8">
      <c r="A544" s="20" t="s">
        <v>1165</v>
      </c>
      <c r="B544" s="20" t="s">
        <v>943</v>
      </c>
      <c r="C544" s="20" t="s">
        <v>446</v>
      </c>
      <c r="D544" s="20" t="s">
        <v>1166</v>
      </c>
      <c r="E544" s="24">
        <v>103660</v>
      </c>
      <c r="F544" s="23">
        <v>70000</v>
      </c>
      <c r="G544" s="23">
        <f>E544-F544</f>
        <v>33660</v>
      </c>
      <c r="H544" s="16"/>
    </row>
    <row r="545" spans="1:8">
      <c r="A545" s="20" t="s">
        <v>1183</v>
      </c>
      <c r="B545" s="20" t="s">
        <v>1184</v>
      </c>
      <c r="C545" s="20" t="s">
        <v>446</v>
      </c>
      <c r="D545" s="20" t="s">
        <v>1185</v>
      </c>
      <c r="E545" s="24">
        <v>25560</v>
      </c>
      <c r="F545" s="23">
        <v>15000</v>
      </c>
      <c r="G545" s="23">
        <f>E545-F545</f>
        <v>10560</v>
      </c>
      <c r="H545" s="16"/>
    </row>
    <row r="546" spans="1:8" ht="37.5">
      <c r="A546" s="20" t="s">
        <v>420</v>
      </c>
      <c r="B546" s="20" t="s">
        <v>421</v>
      </c>
      <c r="C546" s="21" t="s">
        <v>1778</v>
      </c>
      <c r="D546" s="20" t="s">
        <v>1757</v>
      </c>
      <c r="E546" s="24">
        <v>55000</v>
      </c>
      <c r="F546" s="23"/>
      <c r="G546" s="23"/>
      <c r="H546" s="16"/>
    </row>
    <row r="547" spans="1:8">
      <c r="A547" s="617" t="s">
        <v>177</v>
      </c>
      <c r="B547" s="617"/>
      <c r="C547" s="617"/>
      <c r="D547" s="617"/>
      <c r="E547" s="617"/>
      <c r="F547" s="617"/>
      <c r="G547" s="617"/>
      <c r="H547" s="617"/>
    </row>
    <row r="548" spans="1:8" s="19" customFormat="1" ht="21">
      <c r="A548" s="13" t="s">
        <v>1760</v>
      </c>
      <c r="B548" s="13" t="s">
        <v>1</v>
      </c>
      <c r="C548" s="13" t="s">
        <v>3</v>
      </c>
      <c r="D548" s="13" t="s">
        <v>4</v>
      </c>
      <c r="E548" s="22" t="s">
        <v>1776</v>
      </c>
      <c r="F548" s="22" t="s">
        <v>1727</v>
      </c>
      <c r="G548" s="22" t="s">
        <v>1728</v>
      </c>
      <c r="H548" s="13" t="s">
        <v>1784</v>
      </c>
    </row>
    <row r="549" spans="1:8">
      <c r="A549" s="16" t="s">
        <v>175</v>
      </c>
      <c r="B549" s="16" t="s">
        <v>176</v>
      </c>
      <c r="C549" s="16" t="s">
        <v>177</v>
      </c>
      <c r="D549" s="16" t="s">
        <v>1757</v>
      </c>
      <c r="E549" s="23">
        <v>9500</v>
      </c>
      <c r="F549" s="23"/>
      <c r="G549" s="23"/>
      <c r="H549" s="16"/>
    </row>
    <row r="550" spans="1:8">
      <c r="A550" s="16" t="s">
        <v>240</v>
      </c>
      <c r="B550" s="16" t="s">
        <v>241</v>
      </c>
      <c r="C550" s="16" t="s">
        <v>177</v>
      </c>
      <c r="D550" s="16" t="s">
        <v>242</v>
      </c>
      <c r="E550" s="23">
        <v>10000</v>
      </c>
      <c r="F550" s="23"/>
      <c r="G550" s="23"/>
      <c r="H550" s="16"/>
    </row>
    <row r="551" spans="1:8">
      <c r="A551" s="16" t="s">
        <v>252</v>
      </c>
      <c r="B551" s="16" t="s">
        <v>253</v>
      </c>
      <c r="C551" s="16" t="s">
        <v>177</v>
      </c>
      <c r="D551" s="16" t="s">
        <v>1757</v>
      </c>
      <c r="E551" s="23">
        <v>17000</v>
      </c>
      <c r="F551" s="23"/>
      <c r="G551" s="23"/>
      <c r="H551" s="16"/>
    </row>
    <row r="552" spans="1:8">
      <c r="A552" s="16" t="s">
        <v>273</v>
      </c>
      <c r="B552" s="16" t="s">
        <v>274</v>
      </c>
      <c r="C552" s="16" t="s">
        <v>177</v>
      </c>
      <c r="D552" s="16" t="s">
        <v>1757</v>
      </c>
      <c r="E552" s="23">
        <v>8000</v>
      </c>
      <c r="F552" s="23"/>
      <c r="G552" s="23"/>
      <c r="H552" s="16"/>
    </row>
    <row r="553" spans="1:8">
      <c r="A553" s="16" t="s">
        <v>283</v>
      </c>
      <c r="B553" s="16" t="s">
        <v>284</v>
      </c>
      <c r="C553" s="16" t="s">
        <v>177</v>
      </c>
      <c r="D553" s="16" t="s">
        <v>1757</v>
      </c>
      <c r="E553" s="23">
        <v>38000</v>
      </c>
      <c r="F553" s="23"/>
      <c r="G553" s="23"/>
      <c r="H553" s="16"/>
    </row>
    <row r="554" spans="1:8">
      <c r="A554" s="16" t="s">
        <v>302</v>
      </c>
      <c r="B554" s="16" t="s">
        <v>303</v>
      </c>
      <c r="C554" s="16" t="s">
        <v>177</v>
      </c>
      <c r="D554" s="16" t="s">
        <v>1757</v>
      </c>
      <c r="E554" s="23">
        <v>24000</v>
      </c>
      <c r="F554" s="23"/>
      <c r="G554" s="23"/>
      <c r="H554" s="16"/>
    </row>
    <row r="555" spans="1:8">
      <c r="A555" s="16" t="s">
        <v>311</v>
      </c>
      <c r="B555" s="16" t="s">
        <v>312</v>
      </c>
      <c r="C555" s="16" t="s">
        <v>177</v>
      </c>
      <c r="D555" s="16" t="s">
        <v>1757</v>
      </c>
      <c r="E555" s="23">
        <v>82500</v>
      </c>
      <c r="F555" s="23"/>
      <c r="G555" s="23"/>
      <c r="H555" s="16"/>
    </row>
    <row r="556" spans="1:8">
      <c r="A556" s="16" t="s">
        <v>334</v>
      </c>
      <c r="B556" s="16" t="s">
        <v>335</v>
      </c>
      <c r="C556" s="16" t="s">
        <v>177</v>
      </c>
      <c r="D556" s="16" t="s">
        <v>1757</v>
      </c>
      <c r="E556" s="23">
        <v>31500</v>
      </c>
      <c r="F556" s="23"/>
      <c r="G556" s="23"/>
      <c r="H556" s="16"/>
    </row>
    <row r="557" spans="1:8">
      <c r="A557" s="16" t="s">
        <v>356</v>
      </c>
      <c r="B557" s="16" t="s">
        <v>357</v>
      </c>
      <c r="C557" s="16" t="s">
        <v>177</v>
      </c>
      <c r="D557" s="16" t="s">
        <v>1757</v>
      </c>
      <c r="E557" s="23">
        <v>1300490</v>
      </c>
      <c r="F557" s="23"/>
      <c r="G557" s="23"/>
      <c r="H557" s="16"/>
    </row>
    <row r="558" spans="1:8">
      <c r="A558" s="16" t="s">
        <v>456</v>
      </c>
      <c r="B558" s="16" t="s">
        <v>457</v>
      </c>
      <c r="C558" s="16" t="s">
        <v>177</v>
      </c>
      <c r="D558" s="16" t="s">
        <v>458</v>
      </c>
      <c r="E558" s="23">
        <v>500</v>
      </c>
      <c r="F558" s="23"/>
      <c r="G558" s="23"/>
      <c r="H558" s="16"/>
    </row>
    <row r="559" spans="1:8">
      <c r="A559" s="16" t="s">
        <v>468</v>
      </c>
      <c r="B559" s="16" t="s">
        <v>469</v>
      </c>
      <c r="C559" s="16" t="s">
        <v>177</v>
      </c>
      <c r="D559" s="16" t="s">
        <v>470</v>
      </c>
      <c r="E559" s="23">
        <v>39600</v>
      </c>
      <c r="F559" s="23"/>
      <c r="G559" s="23"/>
      <c r="H559" s="16"/>
    </row>
    <row r="560" spans="1:8">
      <c r="A560" s="16" t="s">
        <v>471</v>
      </c>
      <c r="B560" s="16" t="s">
        <v>472</v>
      </c>
      <c r="C560" s="16" t="s">
        <v>177</v>
      </c>
      <c r="D560" s="16" t="s">
        <v>1757</v>
      </c>
      <c r="E560" s="23">
        <v>2500</v>
      </c>
      <c r="F560" s="23"/>
      <c r="G560" s="23"/>
      <c r="H560" s="16"/>
    </row>
    <row r="561" spans="1:8">
      <c r="A561" s="16" t="s">
        <v>515</v>
      </c>
      <c r="B561" s="16" t="s">
        <v>516</v>
      </c>
      <c r="C561" s="16" t="s">
        <v>177</v>
      </c>
      <c r="D561" s="16" t="s">
        <v>1757</v>
      </c>
      <c r="E561" s="23">
        <v>25000</v>
      </c>
      <c r="F561" s="23">
        <v>15000</v>
      </c>
      <c r="G561" s="23">
        <f>E561-F561</f>
        <v>10000</v>
      </c>
      <c r="H561" s="16"/>
    </row>
    <row r="562" spans="1:8">
      <c r="A562" s="16" t="s">
        <v>567</v>
      </c>
      <c r="B562" s="16" t="s">
        <v>568</v>
      </c>
      <c r="C562" s="16" t="s">
        <v>177</v>
      </c>
      <c r="D562" s="16" t="s">
        <v>569</v>
      </c>
      <c r="E562" s="23">
        <v>39840</v>
      </c>
      <c r="F562" s="23">
        <v>19000</v>
      </c>
      <c r="G562" s="23">
        <f>E562-F562</f>
        <v>20840</v>
      </c>
      <c r="H562" s="16"/>
    </row>
    <row r="563" spans="1:8">
      <c r="A563" s="16" t="s">
        <v>582</v>
      </c>
      <c r="B563" s="16" t="s">
        <v>583</v>
      </c>
      <c r="C563" s="16" t="s">
        <v>177</v>
      </c>
      <c r="D563" s="16" t="s">
        <v>584</v>
      </c>
      <c r="E563" s="23">
        <v>17500</v>
      </c>
      <c r="F563" s="23">
        <v>11000</v>
      </c>
      <c r="G563" s="23">
        <f>E563-F563</f>
        <v>6500</v>
      </c>
      <c r="H563" s="16"/>
    </row>
    <row r="564" spans="1:8">
      <c r="A564" s="16" t="s">
        <v>622</v>
      </c>
      <c r="B564" s="16" t="s">
        <v>623</v>
      </c>
      <c r="C564" s="16" t="s">
        <v>177</v>
      </c>
      <c r="D564" s="16" t="s">
        <v>1757</v>
      </c>
      <c r="E564" s="23">
        <v>52000</v>
      </c>
      <c r="F564" s="23">
        <v>30000</v>
      </c>
      <c r="G564" s="23">
        <f>E564-F564</f>
        <v>22000</v>
      </c>
      <c r="H564" s="16"/>
    </row>
    <row r="565" spans="1:8">
      <c r="A565" s="16" t="s">
        <v>628</v>
      </c>
      <c r="B565" s="16" t="s">
        <v>629</v>
      </c>
      <c r="C565" s="16" t="s">
        <v>177</v>
      </c>
      <c r="D565" s="16" t="s">
        <v>1757</v>
      </c>
      <c r="E565" s="23">
        <v>1000</v>
      </c>
      <c r="F565" s="23"/>
      <c r="G565" s="23"/>
      <c r="H565" s="16"/>
    </row>
    <row r="566" spans="1:8">
      <c r="A566" s="16" t="s">
        <v>667</v>
      </c>
      <c r="B566" s="16" t="s">
        <v>137</v>
      </c>
      <c r="C566" s="16" t="s">
        <v>177</v>
      </c>
      <c r="D566" s="16" t="s">
        <v>668</v>
      </c>
      <c r="E566" s="23">
        <v>43800</v>
      </c>
      <c r="F566" s="23">
        <v>35000</v>
      </c>
      <c r="G566" s="23">
        <f>E566-F566</f>
        <v>8800</v>
      </c>
      <c r="H566" s="16"/>
    </row>
    <row r="567" spans="1:8">
      <c r="A567" s="16" t="s">
        <v>709</v>
      </c>
      <c r="B567" s="16" t="s">
        <v>710</v>
      </c>
      <c r="C567" s="16" t="s">
        <v>177</v>
      </c>
      <c r="D567" s="16" t="s">
        <v>711</v>
      </c>
      <c r="E567" s="23">
        <v>8200</v>
      </c>
      <c r="F567" s="23"/>
      <c r="G567" s="23"/>
      <c r="H567" s="16"/>
    </row>
    <row r="568" spans="1:8">
      <c r="A568" s="16" t="s">
        <v>739</v>
      </c>
      <c r="B568" s="16" t="s">
        <v>713</v>
      </c>
      <c r="C568" s="16" t="s">
        <v>177</v>
      </c>
      <c r="D568" s="16" t="s">
        <v>1757</v>
      </c>
      <c r="E568" s="23">
        <v>700</v>
      </c>
      <c r="F568" s="23"/>
      <c r="G568" s="23"/>
      <c r="H568" s="16"/>
    </row>
    <row r="569" spans="1:8">
      <c r="A569" s="16" t="s">
        <v>740</v>
      </c>
      <c r="B569" s="16" t="s">
        <v>741</v>
      </c>
      <c r="C569" s="16" t="s">
        <v>177</v>
      </c>
      <c r="D569" s="16" t="s">
        <v>1757</v>
      </c>
      <c r="E569" s="23">
        <v>250</v>
      </c>
      <c r="F569" s="23"/>
      <c r="G569" s="23"/>
      <c r="H569" s="16"/>
    </row>
    <row r="570" spans="1:8">
      <c r="A570" s="16" t="s">
        <v>748</v>
      </c>
      <c r="B570" s="16" t="s">
        <v>749</v>
      </c>
      <c r="C570" s="16" t="s">
        <v>177</v>
      </c>
      <c r="D570" s="16" t="s">
        <v>750</v>
      </c>
      <c r="E570" s="23">
        <v>10970</v>
      </c>
      <c r="F570" s="23">
        <v>2000</v>
      </c>
      <c r="G570" s="23">
        <f>E570-F570</f>
        <v>8970</v>
      </c>
      <c r="H570" s="16"/>
    </row>
    <row r="571" spans="1:8">
      <c r="A571" s="16" t="s">
        <v>764</v>
      </c>
      <c r="B571" s="16" t="s">
        <v>765</v>
      </c>
      <c r="C571" s="16" t="s">
        <v>177</v>
      </c>
      <c r="D571" s="16" t="s">
        <v>1757</v>
      </c>
      <c r="E571" s="23">
        <v>1100</v>
      </c>
      <c r="F571" s="23"/>
      <c r="G571" s="23"/>
      <c r="H571" s="16"/>
    </row>
    <row r="572" spans="1:8">
      <c r="A572" s="16" t="s">
        <v>836</v>
      </c>
      <c r="B572" s="16" t="s">
        <v>837</v>
      </c>
      <c r="C572" s="16" t="s">
        <v>177</v>
      </c>
      <c r="D572" s="16" t="s">
        <v>1757</v>
      </c>
      <c r="E572" s="23">
        <v>450</v>
      </c>
      <c r="F572" s="23"/>
      <c r="G572" s="23"/>
      <c r="H572" s="16"/>
    </row>
    <row r="573" spans="1:8">
      <c r="A573" s="16" t="s">
        <v>838</v>
      </c>
      <c r="B573" s="16" t="s">
        <v>839</v>
      </c>
      <c r="C573" s="16" t="s">
        <v>177</v>
      </c>
      <c r="D573" s="16" t="s">
        <v>1757</v>
      </c>
      <c r="E573" s="23">
        <v>11130</v>
      </c>
      <c r="F573" s="23"/>
      <c r="G573" s="23"/>
      <c r="H573" s="16"/>
    </row>
    <row r="574" spans="1:8">
      <c r="A574" s="16" t="s">
        <v>840</v>
      </c>
      <c r="B574" s="16" t="s">
        <v>841</v>
      </c>
      <c r="C574" s="16" t="s">
        <v>842</v>
      </c>
      <c r="D574" s="16" t="s">
        <v>1757</v>
      </c>
      <c r="E574" s="23">
        <v>22060</v>
      </c>
      <c r="F574" s="23"/>
      <c r="G574" s="23"/>
      <c r="H574" s="16"/>
    </row>
    <row r="575" spans="1:8">
      <c r="A575" s="16" t="s">
        <v>945</v>
      </c>
      <c r="B575" s="16" t="s">
        <v>946</v>
      </c>
      <c r="C575" s="16" t="s">
        <v>177</v>
      </c>
      <c r="D575" s="16" t="s">
        <v>1757</v>
      </c>
      <c r="E575" s="23">
        <v>1000</v>
      </c>
      <c r="F575" s="23"/>
      <c r="G575" s="23"/>
      <c r="H575" s="16"/>
    </row>
    <row r="576" spans="1:8">
      <c r="A576" s="16" t="s">
        <v>947</v>
      </c>
      <c r="B576" s="16" t="s">
        <v>948</v>
      </c>
      <c r="C576" s="16" t="s">
        <v>177</v>
      </c>
      <c r="D576" s="16" t="s">
        <v>1757</v>
      </c>
      <c r="E576" s="23">
        <v>2000</v>
      </c>
      <c r="F576" s="23"/>
      <c r="G576" s="23"/>
      <c r="H576" s="16"/>
    </row>
    <row r="577" spans="1:8">
      <c r="A577" s="16" t="s">
        <v>964</v>
      </c>
      <c r="B577" s="16" t="s">
        <v>965</v>
      </c>
      <c r="C577" s="16" t="s">
        <v>177</v>
      </c>
      <c r="D577" s="16" t="s">
        <v>1757</v>
      </c>
      <c r="E577" s="23">
        <v>4000</v>
      </c>
      <c r="F577" s="23"/>
      <c r="G577" s="23"/>
      <c r="H577" s="16"/>
    </row>
    <row r="578" spans="1:8">
      <c r="A578" s="16" t="s">
        <v>974</v>
      </c>
      <c r="B578" s="16" t="s">
        <v>975</v>
      </c>
      <c r="C578" s="16" t="s">
        <v>177</v>
      </c>
      <c r="D578" s="16" t="s">
        <v>1757</v>
      </c>
      <c r="E578" s="23">
        <v>4950</v>
      </c>
      <c r="F578" s="23"/>
      <c r="G578" s="23"/>
      <c r="H578" s="16"/>
    </row>
    <row r="579" spans="1:8">
      <c r="A579" s="16" t="s">
        <v>976</v>
      </c>
      <c r="B579" s="16" t="s">
        <v>977</v>
      </c>
      <c r="C579" s="16" t="s">
        <v>177</v>
      </c>
      <c r="D579" s="16" t="s">
        <v>978</v>
      </c>
      <c r="E579" s="23">
        <v>15860</v>
      </c>
      <c r="F579" s="23">
        <v>14500</v>
      </c>
      <c r="G579" s="23">
        <f>E579-F579</f>
        <v>1360</v>
      </c>
      <c r="H579" s="16"/>
    </row>
    <row r="580" spans="1:8">
      <c r="A580" s="16" t="s">
        <v>979</v>
      </c>
      <c r="B580" s="16" t="s">
        <v>980</v>
      </c>
      <c r="C580" s="16" t="s">
        <v>177</v>
      </c>
      <c r="D580" s="16" t="s">
        <v>1757</v>
      </c>
      <c r="E580" s="23">
        <v>19050</v>
      </c>
      <c r="F580" s="23"/>
      <c r="G580" s="23"/>
      <c r="H580" s="16"/>
    </row>
    <row r="581" spans="1:8">
      <c r="A581" s="16" t="s">
        <v>983</v>
      </c>
      <c r="B581" s="16" t="s">
        <v>984</v>
      </c>
      <c r="C581" s="16" t="s">
        <v>177</v>
      </c>
      <c r="D581" s="16" t="s">
        <v>1757</v>
      </c>
      <c r="E581" s="23">
        <v>5660</v>
      </c>
      <c r="F581" s="23"/>
      <c r="G581" s="23"/>
      <c r="H581" s="16"/>
    </row>
    <row r="582" spans="1:8">
      <c r="A582" s="16" t="s">
        <v>987</v>
      </c>
      <c r="B582" s="16" t="s">
        <v>988</v>
      </c>
      <c r="C582" s="16" t="s">
        <v>177</v>
      </c>
      <c r="D582" s="16" t="s">
        <v>1757</v>
      </c>
      <c r="E582" s="23">
        <v>6950</v>
      </c>
      <c r="F582" s="23">
        <v>5000</v>
      </c>
      <c r="G582" s="23">
        <f>E582-F582</f>
        <v>1950</v>
      </c>
      <c r="H582" s="16"/>
    </row>
    <row r="583" spans="1:8">
      <c r="A583" s="16" t="s">
        <v>989</v>
      </c>
      <c r="B583" s="16" t="s">
        <v>990</v>
      </c>
      <c r="C583" s="16" t="s">
        <v>177</v>
      </c>
      <c r="D583" s="16" t="s">
        <v>1757</v>
      </c>
      <c r="E583" s="23">
        <v>11880</v>
      </c>
      <c r="F583" s="23"/>
      <c r="G583" s="23"/>
      <c r="H583" s="16"/>
    </row>
    <row r="584" spans="1:8">
      <c r="A584" s="16" t="s">
        <v>1078</v>
      </c>
      <c r="B584" s="16" t="s">
        <v>1079</v>
      </c>
      <c r="C584" s="16" t="s">
        <v>177</v>
      </c>
      <c r="D584" s="16" t="s">
        <v>1080</v>
      </c>
      <c r="E584" s="23">
        <v>4700</v>
      </c>
      <c r="F584" s="23">
        <v>4000</v>
      </c>
      <c r="G584" s="23">
        <f>E584-F584</f>
        <v>700</v>
      </c>
      <c r="H584" s="16"/>
    </row>
    <row r="585" spans="1:8">
      <c r="A585" s="16" t="s">
        <v>1081</v>
      </c>
      <c r="B585" s="16" t="s">
        <v>1082</v>
      </c>
      <c r="C585" s="16" t="s">
        <v>177</v>
      </c>
      <c r="D585" s="16" t="s">
        <v>1757</v>
      </c>
      <c r="E585" s="23">
        <v>16800</v>
      </c>
      <c r="F585" s="23">
        <v>15500</v>
      </c>
      <c r="G585" s="23">
        <f>E585-F585</f>
        <v>1300</v>
      </c>
      <c r="H585" s="16"/>
    </row>
    <row r="586" spans="1:8">
      <c r="A586" s="16" t="s">
        <v>1086</v>
      </c>
      <c r="B586" s="16" t="s">
        <v>1087</v>
      </c>
      <c r="C586" s="16" t="s">
        <v>177</v>
      </c>
      <c r="D586" s="16" t="s">
        <v>1757</v>
      </c>
      <c r="E586" s="23">
        <v>24800</v>
      </c>
      <c r="F586" s="23"/>
      <c r="G586" s="23"/>
      <c r="H586" s="16"/>
    </row>
    <row r="587" spans="1:8">
      <c r="A587" s="16" t="s">
        <v>1088</v>
      </c>
      <c r="B587" s="16" t="s">
        <v>1089</v>
      </c>
      <c r="C587" s="16" t="s">
        <v>177</v>
      </c>
      <c r="D587" s="16" t="s">
        <v>1090</v>
      </c>
      <c r="E587" s="23">
        <v>12140</v>
      </c>
      <c r="F587" s="23">
        <v>9500</v>
      </c>
      <c r="G587" s="23">
        <f>E587-F587</f>
        <v>2640</v>
      </c>
      <c r="H587" s="16"/>
    </row>
    <row r="588" spans="1:8">
      <c r="A588" s="16" t="s">
        <v>1091</v>
      </c>
      <c r="B588" s="16" t="s">
        <v>1092</v>
      </c>
      <c r="C588" s="16" t="s">
        <v>177</v>
      </c>
      <c r="D588" s="16" t="s">
        <v>1757</v>
      </c>
      <c r="E588" s="23">
        <v>8220</v>
      </c>
      <c r="F588" s="23"/>
      <c r="G588" s="23"/>
      <c r="H588" s="16"/>
    </row>
    <row r="589" spans="1:8">
      <c r="A589" s="16" t="s">
        <v>1093</v>
      </c>
      <c r="B589" s="16" t="s">
        <v>1094</v>
      </c>
      <c r="C589" s="16" t="s">
        <v>177</v>
      </c>
      <c r="D589" s="16" t="s">
        <v>1757</v>
      </c>
      <c r="E589" s="23">
        <v>6500</v>
      </c>
      <c r="F589" s="23"/>
      <c r="G589" s="23"/>
      <c r="H589" s="16"/>
    </row>
    <row r="590" spans="1:8">
      <c r="A590" s="16" t="s">
        <v>1097</v>
      </c>
      <c r="B590" s="16" t="s">
        <v>276</v>
      </c>
      <c r="C590" s="16" t="s">
        <v>177</v>
      </c>
      <c r="D590" s="16" t="s">
        <v>1098</v>
      </c>
      <c r="E590" s="23">
        <v>1540</v>
      </c>
      <c r="F590" s="23"/>
      <c r="G590" s="23"/>
      <c r="H590" s="16"/>
    </row>
    <row r="591" spans="1:8">
      <c r="A591" s="16" t="s">
        <v>1099</v>
      </c>
      <c r="B591" s="16" t="s">
        <v>1100</v>
      </c>
      <c r="C591" s="16" t="s">
        <v>177</v>
      </c>
      <c r="D591" s="16" t="s">
        <v>1101</v>
      </c>
      <c r="E591" s="23">
        <v>5820</v>
      </c>
      <c r="F591" s="23">
        <v>4000</v>
      </c>
      <c r="G591" s="23">
        <f>E591-F591</f>
        <v>1820</v>
      </c>
      <c r="H591" s="16"/>
    </row>
    <row r="592" spans="1:8">
      <c r="A592" s="16" t="s">
        <v>1105</v>
      </c>
      <c r="B592" s="16" t="s">
        <v>1106</v>
      </c>
      <c r="C592" s="16" t="s">
        <v>177</v>
      </c>
      <c r="D592" s="16" t="s">
        <v>1107</v>
      </c>
      <c r="E592" s="23">
        <v>34000</v>
      </c>
      <c r="F592" s="23">
        <v>25000</v>
      </c>
      <c r="G592" s="23">
        <f>E592-F592</f>
        <v>9000</v>
      </c>
      <c r="H592" s="16"/>
    </row>
    <row r="593" spans="1:8">
      <c r="A593" s="16" t="s">
        <v>1134</v>
      </c>
      <c r="B593" s="16" t="s">
        <v>1135</v>
      </c>
      <c r="C593" s="16" t="s">
        <v>177</v>
      </c>
      <c r="D593" s="16" t="s">
        <v>1136</v>
      </c>
      <c r="E593" s="23">
        <v>25400</v>
      </c>
      <c r="F593" s="23">
        <v>25000</v>
      </c>
      <c r="G593" s="23">
        <f>E593-F593</f>
        <v>400</v>
      </c>
      <c r="H593" s="16"/>
    </row>
    <row r="594" spans="1:8">
      <c r="A594" s="16" t="s">
        <v>1486</v>
      </c>
      <c r="B594" s="16" t="s">
        <v>1487</v>
      </c>
      <c r="C594" s="16" t="s">
        <v>177</v>
      </c>
      <c r="D594" s="16" t="s">
        <v>1757</v>
      </c>
      <c r="E594" s="23">
        <v>741350</v>
      </c>
      <c r="F594" s="23"/>
      <c r="G594" s="23"/>
      <c r="H594" s="16"/>
    </row>
    <row r="595" spans="1:8">
      <c r="A595" s="16" t="s">
        <v>1488</v>
      </c>
      <c r="B595" s="16" t="s">
        <v>1489</v>
      </c>
      <c r="C595" s="16" t="s">
        <v>177</v>
      </c>
      <c r="D595" s="16" t="s">
        <v>1757</v>
      </c>
      <c r="E595" s="23">
        <v>30000</v>
      </c>
      <c r="F595" s="23"/>
      <c r="G595" s="23"/>
      <c r="H595" s="16"/>
    </row>
    <row r="596" spans="1:8">
      <c r="A596" s="16" t="s">
        <v>1513</v>
      </c>
      <c r="B596" s="16" t="s">
        <v>1514</v>
      </c>
      <c r="C596" s="16" t="s">
        <v>177</v>
      </c>
      <c r="D596" s="16" t="s">
        <v>1515</v>
      </c>
      <c r="E596" s="23">
        <v>5490</v>
      </c>
      <c r="F596" s="23"/>
      <c r="G596" s="23"/>
      <c r="H596" s="16"/>
    </row>
    <row r="597" spans="1:8">
      <c r="A597" s="16" t="s">
        <v>1586</v>
      </c>
      <c r="B597" s="16" t="s">
        <v>1587</v>
      </c>
      <c r="C597" s="16" t="s">
        <v>177</v>
      </c>
      <c r="D597" s="16" t="s">
        <v>1588</v>
      </c>
      <c r="E597" s="23">
        <v>30241</v>
      </c>
      <c r="F597" s="23"/>
      <c r="G597" s="23"/>
      <c r="H597" s="16"/>
    </row>
    <row r="598" spans="1:8">
      <c r="A598" s="20" t="s">
        <v>349</v>
      </c>
      <c r="B598" s="20" t="s">
        <v>350</v>
      </c>
      <c r="C598" s="20" t="s">
        <v>351</v>
      </c>
      <c r="D598" s="20" t="s">
        <v>352</v>
      </c>
      <c r="E598" s="24">
        <v>50000</v>
      </c>
      <c r="F598" s="23"/>
      <c r="G598" s="23">
        <f>E598-F598</f>
        <v>50000</v>
      </c>
      <c r="H598" s="16"/>
    </row>
    <row r="599" spans="1:8">
      <c r="A599" s="20" t="s">
        <v>817</v>
      </c>
      <c r="B599" s="20" t="s">
        <v>818</v>
      </c>
      <c r="C599" s="20" t="s">
        <v>819</v>
      </c>
      <c r="D599" s="20" t="s">
        <v>820</v>
      </c>
      <c r="E599" s="24">
        <v>31490</v>
      </c>
      <c r="F599" s="23"/>
      <c r="G599" s="23"/>
      <c r="H599" s="16"/>
    </row>
    <row r="600" spans="1:8">
      <c r="A600" s="20" t="s">
        <v>1111</v>
      </c>
      <c r="B600" s="20" t="s">
        <v>1112</v>
      </c>
      <c r="C600" s="20" t="s">
        <v>1113</v>
      </c>
      <c r="D600" s="20" t="s">
        <v>1757</v>
      </c>
      <c r="E600" s="24">
        <v>13250</v>
      </c>
      <c r="F600" s="23">
        <v>10000</v>
      </c>
      <c r="G600" s="23">
        <f>E600-F600</f>
        <v>3250</v>
      </c>
      <c r="H600" s="16"/>
    </row>
    <row r="601" spans="1:8">
      <c r="A601" s="16"/>
      <c r="B601" s="16"/>
      <c r="C601" s="16"/>
      <c r="D601" s="16"/>
      <c r="E601" s="23"/>
      <c r="F601" s="23"/>
      <c r="G601" s="23"/>
      <c r="H601" s="16"/>
    </row>
    <row r="602" spans="1:8">
      <c r="A602" s="616" t="s">
        <v>340</v>
      </c>
      <c r="B602" s="616"/>
      <c r="C602" s="616"/>
      <c r="D602" s="616"/>
      <c r="E602" s="616"/>
      <c r="F602" s="616"/>
      <c r="G602" s="616"/>
      <c r="H602" s="616"/>
    </row>
    <row r="603" spans="1:8" s="19" customFormat="1" ht="21">
      <c r="A603" s="13" t="s">
        <v>1760</v>
      </c>
      <c r="B603" s="13" t="s">
        <v>1</v>
      </c>
      <c r="C603" s="13" t="s">
        <v>3</v>
      </c>
      <c r="D603" s="13" t="s">
        <v>4</v>
      </c>
      <c r="E603" s="22" t="s">
        <v>1776</v>
      </c>
      <c r="F603" s="22" t="s">
        <v>1727</v>
      </c>
      <c r="G603" s="22" t="s">
        <v>1728</v>
      </c>
      <c r="H603" s="13" t="s">
        <v>1784</v>
      </c>
    </row>
    <row r="604" spans="1:8">
      <c r="A604" s="16" t="s">
        <v>338</v>
      </c>
      <c r="B604" s="16" t="s">
        <v>339</v>
      </c>
      <c r="C604" s="16" t="s">
        <v>340</v>
      </c>
      <c r="D604" s="16" t="s">
        <v>341</v>
      </c>
      <c r="E604" s="23">
        <v>10600</v>
      </c>
      <c r="F604" s="23"/>
      <c r="G604" s="23"/>
      <c r="H604" s="16"/>
    </row>
    <row r="605" spans="1:8">
      <c r="A605" s="16" t="s">
        <v>882</v>
      </c>
      <c r="B605" s="16" t="s">
        <v>883</v>
      </c>
      <c r="C605" s="16" t="s">
        <v>340</v>
      </c>
      <c r="D605" s="16" t="s">
        <v>1757</v>
      </c>
      <c r="E605" s="23">
        <v>990</v>
      </c>
      <c r="F605" s="23"/>
      <c r="G605" s="23"/>
      <c r="H605" s="16"/>
    </row>
    <row r="606" spans="1:8">
      <c r="A606" s="16" t="s">
        <v>1009</v>
      </c>
      <c r="B606" s="16" t="s">
        <v>1010</v>
      </c>
      <c r="C606" s="16" t="s">
        <v>340</v>
      </c>
      <c r="D606" s="16" t="s">
        <v>1757</v>
      </c>
      <c r="E606" s="23">
        <v>80</v>
      </c>
      <c r="F606" s="23"/>
      <c r="G606" s="23"/>
      <c r="H606" s="16"/>
    </row>
    <row r="607" spans="1:8">
      <c r="A607" s="16" t="s">
        <v>1203</v>
      </c>
      <c r="B607" s="16" t="s">
        <v>1204</v>
      </c>
      <c r="C607" s="16" t="s">
        <v>340</v>
      </c>
      <c r="D607" s="16" t="s">
        <v>1757</v>
      </c>
      <c r="E607" s="23">
        <v>7720</v>
      </c>
      <c r="F607" s="23">
        <v>5000</v>
      </c>
      <c r="G607" s="23">
        <f>E607-F607</f>
        <v>2720</v>
      </c>
      <c r="H607" s="16"/>
    </row>
    <row r="608" spans="1:8">
      <c r="A608" s="16" t="s">
        <v>1225</v>
      </c>
      <c r="B608" s="16" t="s">
        <v>1226</v>
      </c>
      <c r="C608" s="16" t="s">
        <v>340</v>
      </c>
      <c r="D608" s="16" t="s">
        <v>1227</v>
      </c>
      <c r="E608" s="23">
        <v>4250</v>
      </c>
      <c r="F608" s="23"/>
      <c r="G608" s="23"/>
      <c r="H608" s="16"/>
    </row>
    <row r="609" spans="1:8">
      <c r="A609" s="16" t="s">
        <v>1244</v>
      </c>
      <c r="B609" s="16" t="s">
        <v>1245</v>
      </c>
      <c r="C609" s="16" t="s">
        <v>340</v>
      </c>
      <c r="D609" s="16" t="s">
        <v>1246</v>
      </c>
      <c r="E609" s="23">
        <v>23020</v>
      </c>
      <c r="F609" s="23">
        <v>20000</v>
      </c>
      <c r="G609" s="23">
        <f t="shared" ref="G609:G614" si="20">E609-F609</f>
        <v>3020</v>
      </c>
      <c r="H609" s="16"/>
    </row>
    <row r="610" spans="1:8">
      <c r="A610" s="16" t="s">
        <v>1247</v>
      </c>
      <c r="B610" s="16" t="s">
        <v>1219</v>
      </c>
      <c r="C610" s="16" t="s">
        <v>340</v>
      </c>
      <c r="D610" s="16" t="s">
        <v>1248</v>
      </c>
      <c r="E610" s="23">
        <v>25700</v>
      </c>
      <c r="F610" s="23">
        <v>24000</v>
      </c>
      <c r="G610" s="23">
        <f t="shared" si="20"/>
        <v>1700</v>
      </c>
      <c r="H610" s="16"/>
    </row>
    <row r="611" spans="1:8">
      <c r="A611" s="16" t="s">
        <v>1267</v>
      </c>
      <c r="B611" s="16" t="s">
        <v>1268</v>
      </c>
      <c r="C611" s="16" t="s">
        <v>340</v>
      </c>
      <c r="D611" s="16" t="s">
        <v>1269</v>
      </c>
      <c r="E611" s="23">
        <v>158650</v>
      </c>
      <c r="F611" s="23">
        <v>55000</v>
      </c>
      <c r="G611" s="23">
        <f t="shared" si="20"/>
        <v>103650</v>
      </c>
      <c r="H611" s="16"/>
    </row>
    <row r="612" spans="1:8">
      <c r="A612" s="16" t="s">
        <v>1493</v>
      </c>
      <c r="B612" s="16" t="s">
        <v>1494</v>
      </c>
      <c r="C612" s="16" t="s">
        <v>340</v>
      </c>
      <c r="D612" s="16" t="s">
        <v>1495</v>
      </c>
      <c r="E612" s="23">
        <v>22648</v>
      </c>
      <c r="F612" s="23">
        <v>10000</v>
      </c>
      <c r="G612" s="23">
        <f t="shared" si="20"/>
        <v>12648</v>
      </c>
      <c r="H612" s="16"/>
    </row>
    <row r="613" spans="1:8">
      <c r="A613" s="16"/>
      <c r="B613" s="16"/>
      <c r="C613" s="16"/>
      <c r="D613" s="16"/>
      <c r="E613" s="23"/>
      <c r="F613" s="23"/>
      <c r="G613" s="23">
        <f t="shared" si="20"/>
        <v>0</v>
      </c>
      <c r="H613" s="16"/>
    </row>
    <row r="614" spans="1:8">
      <c r="A614" s="16"/>
      <c r="B614" s="16"/>
      <c r="C614" s="16"/>
      <c r="D614" s="16"/>
      <c r="E614" s="23"/>
      <c r="F614" s="23"/>
      <c r="G614" s="23">
        <f t="shared" si="20"/>
        <v>0</v>
      </c>
      <c r="H614" s="16"/>
    </row>
    <row r="615" spans="1:8">
      <c r="A615" s="616" t="s">
        <v>50</v>
      </c>
      <c r="B615" s="616"/>
      <c r="C615" s="616"/>
      <c r="D615" s="616"/>
      <c r="E615" s="616"/>
      <c r="F615" s="616"/>
      <c r="G615" s="616"/>
      <c r="H615" s="616"/>
    </row>
    <row r="616" spans="1:8" s="19" customFormat="1" ht="21">
      <c r="A616" s="13" t="s">
        <v>1760</v>
      </c>
      <c r="B616" s="13" t="s">
        <v>1</v>
      </c>
      <c r="C616" s="13" t="s">
        <v>3</v>
      </c>
      <c r="D616" s="13" t="s">
        <v>4</v>
      </c>
      <c r="E616" s="22" t="s">
        <v>1776</v>
      </c>
      <c r="F616" s="22" t="s">
        <v>1727</v>
      </c>
      <c r="G616" s="22" t="s">
        <v>1728</v>
      </c>
      <c r="H616" s="13" t="s">
        <v>1784</v>
      </c>
    </row>
    <row r="617" spans="1:8">
      <c r="A617" s="16" t="s">
        <v>48</v>
      </c>
      <c r="B617" s="16" t="s">
        <v>49</v>
      </c>
      <c r="C617" s="16" t="s">
        <v>50</v>
      </c>
      <c r="D617" s="16" t="s">
        <v>51</v>
      </c>
      <c r="E617" s="23">
        <v>4000</v>
      </c>
      <c r="F617" s="23"/>
      <c r="G617" s="23">
        <f>E617-F617</f>
        <v>4000</v>
      </c>
      <c r="H617" s="16"/>
    </row>
    <row r="618" spans="1:8">
      <c r="A618" s="16" t="s">
        <v>985</v>
      </c>
      <c r="B618" s="16" t="s">
        <v>986</v>
      </c>
      <c r="C618" s="16" t="s">
        <v>50</v>
      </c>
      <c r="D618" s="16" t="s">
        <v>1757</v>
      </c>
      <c r="E618" s="23">
        <v>8400</v>
      </c>
      <c r="F618" s="23"/>
      <c r="G618" s="23">
        <f>E618-F618</f>
        <v>8400</v>
      </c>
      <c r="H618" s="16"/>
    </row>
    <row r="619" spans="1:8">
      <c r="A619" s="16" t="s">
        <v>1177</v>
      </c>
      <c r="B619" s="16" t="s">
        <v>1178</v>
      </c>
      <c r="C619" s="16" t="s">
        <v>50</v>
      </c>
      <c r="D619" s="16" t="s">
        <v>1179</v>
      </c>
      <c r="E619" s="23">
        <v>1700</v>
      </c>
      <c r="F619" s="23"/>
      <c r="G619" s="23">
        <f>E619-F619</f>
        <v>1700</v>
      </c>
      <c r="H619" s="16"/>
    </row>
    <row r="620" spans="1:8">
      <c r="A620" s="16" t="s">
        <v>1540</v>
      </c>
      <c r="B620" s="16" t="s">
        <v>1541</v>
      </c>
      <c r="C620" s="16" t="s">
        <v>50</v>
      </c>
      <c r="D620" s="16" t="s">
        <v>1757</v>
      </c>
      <c r="E620" s="23">
        <v>403250</v>
      </c>
      <c r="F620" s="23">
        <v>383250</v>
      </c>
      <c r="G620" s="23">
        <f>E620-F620</f>
        <v>20000</v>
      </c>
      <c r="H620" s="16"/>
    </row>
    <row r="621" spans="1:8">
      <c r="A621" s="16"/>
      <c r="B621" s="16"/>
      <c r="C621" s="16"/>
      <c r="D621" s="16"/>
      <c r="E621" s="23"/>
      <c r="F621" s="23"/>
      <c r="G621" s="23">
        <f>E621-F621</f>
        <v>0</v>
      </c>
      <c r="H621" s="16"/>
    </row>
    <row r="622" spans="1:8">
      <c r="A622" s="617" t="s">
        <v>1198</v>
      </c>
      <c r="B622" s="617"/>
      <c r="C622" s="617"/>
      <c r="D622" s="617"/>
      <c r="E622" s="617"/>
      <c r="F622" s="617"/>
      <c r="G622" s="617"/>
      <c r="H622" s="617"/>
    </row>
    <row r="623" spans="1:8" s="19" customFormat="1" ht="21">
      <c r="A623" s="13" t="s">
        <v>1760</v>
      </c>
      <c r="B623" s="13" t="s">
        <v>1</v>
      </c>
      <c r="C623" s="13" t="s">
        <v>3</v>
      </c>
      <c r="D623" s="13" t="s">
        <v>4</v>
      </c>
      <c r="E623" s="22" t="s">
        <v>1776</v>
      </c>
      <c r="F623" s="22" t="s">
        <v>1727</v>
      </c>
      <c r="G623" s="22" t="s">
        <v>1728</v>
      </c>
      <c r="H623" s="13" t="s">
        <v>1784</v>
      </c>
    </row>
    <row r="624" spans="1:8">
      <c r="A624" s="16" t="s">
        <v>1196</v>
      </c>
      <c r="B624" s="16" t="s">
        <v>1197</v>
      </c>
      <c r="C624" s="16" t="s">
        <v>1198</v>
      </c>
      <c r="D624" s="16" t="s">
        <v>1199</v>
      </c>
      <c r="E624" s="23">
        <v>9800</v>
      </c>
      <c r="F624" s="23">
        <v>5000</v>
      </c>
      <c r="G624" s="23">
        <f>E624-F624</f>
        <v>4800</v>
      </c>
      <c r="H624" s="16"/>
    </row>
    <row r="625" spans="1:8">
      <c r="A625" s="16" t="s">
        <v>1579</v>
      </c>
      <c r="B625" s="16" t="s">
        <v>1532</v>
      </c>
      <c r="C625" s="16" t="s">
        <v>1198</v>
      </c>
      <c r="D625" s="16" t="s">
        <v>1580</v>
      </c>
      <c r="E625" s="23">
        <v>20850</v>
      </c>
      <c r="F625" s="23">
        <f>10000+5000</f>
        <v>15000</v>
      </c>
      <c r="G625" s="23">
        <f>E625-F625-1600</f>
        <v>4250</v>
      </c>
      <c r="H625" s="16"/>
    </row>
    <row r="626" spans="1:8">
      <c r="A626" s="16" t="s">
        <v>442</v>
      </c>
      <c r="B626" s="16" t="s">
        <v>32</v>
      </c>
      <c r="C626" s="16" t="s">
        <v>1198</v>
      </c>
      <c r="D626" s="16" t="s">
        <v>443</v>
      </c>
      <c r="E626" s="23">
        <v>1450</v>
      </c>
      <c r="F626" s="23"/>
      <c r="G626" s="23"/>
      <c r="H626" s="16"/>
    </row>
    <row r="627" spans="1:8">
      <c r="A627" s="16" t="s">
        <v>1595</v>
      </c>
      <c r="B627" s="16" t="s">
        <v>1596</v>
      </c>
      <c r="C627" s="16" t="s">
        <v>1198</v>
      </c>
      <c r="D627" s="16" t="s">
        <v>1597</v>
      </c>
      <c r="E627" s="23">
        <v>105845</v>
      </c>
      <c r="F627" s="23">
        <v>65845</v>
      </c>
      <c r="G627" s="23">
        <f>E627-F627</f>
        <v>40000</v>
      </c>
      <c r="H627" s="16"/>
    </row>
    <row r="628" spans="1:8">
      <c r="A628" s="16" t="s">
        <v>1618</v>
      </c>
      <c r="B628" s="16" t="s">
        <v>1619</v>
      </c>
      <c r="C628" s="16" t="s">
        <v>1198</v>
      </c>
      <c r="D628" s="16" t="s">
        <v>1620</v>
      </c>
      <c r="E628" s="23">
        <v>187324</v>
      </c>
      <c r="F628" s="23"/>
      <c r="G628" s="23"/>
      <c r="H628" s="16"/>
    </row>
    <row r="629" spans="1:8">
      <c r="A629" s="16"/>
      <c r="B629" s="16"/>
      <c r="C629" s="16"/>
      <c r="D629" s="16"/>
      <c r="E629" s="23"/>
      <c r="F629" s="23"/>
      <c r="G629" s="23"/>
      <c r="H629" s="16"/>
    </row>
    <row r="630" spans="1:8">
      <c r="A630" s="16"/>
      <c r="B630" s="16"/>
      <c r="C630" s="16"/>
      <c r="D630" s="16"/>
      <c r="E630" s="23"/>
      <c r="F630" s="23"/>
      <c r="G630" s="23">
        <f>E630-F630</f>
        <v>0</v>
      </c>
      <c r="H630" s="16"/>
    </row>
    <row r="631" spans="1:8">
      <c r="A631" s="16"/>
      <c r="B631" s="16"/>
      <c r="C631" s="16"/>
      <c r="D631" s="16"/>
      <c r="E631" s="23"/>
      <c r="F631" s="23"/>
      <c r="G631" s="23">
        <f>E631-F631</f>
        <v>0</v>
      </c>
      <c r="H631" s="16"/>
    </row>
    <row r="632" spans="1:8">
      <c r="A632" s="616" t="s">
        <v>626</v>
      </c>
      <c r="B632" s="616"/>
      <c r="C632" s="616"/>
      <c r="D632" s="616"/>
      <c r="E632" s="616"/>
      <c r="F632" s="616"/>
      <c r="G632" s="616"/>
      <c r="H632" s="616"/>
    </row>
    <row r="633" spans="1:8" s="19" customFormat="1" ht="21">
      <c r="A633" s="13" t="s">
        <v>1760</v>
      </c>
      <c r="B633" s="13" t="s">
        <v>1</v>
      </c>
      <c r="C633" s="13" t="s">
        <v>3</v>
      </c>
      <c r="D633" s="13" t="s">
        <v>4</v>
      </c>
      <c r="E633" s="22" t="s">
        <v>1776</v>
      </c>
      <c r="F633" s="22" t="s">
        <v>1727</v>
      </c>
      <c r="G633" s="22" t="s">
        <v>1728</v>
      </c>
      <c r="H633" s="13" t="s">
        <v>1784</v>
      </c>
    </row>
    <row r="634" spans="1:8">
      <c r="A634" s="16" t="s">
        <v>624</v>
      </c>
      <c r="B634" s="16" t="s">
        <v>625</v>
      </c>
      <c r="C634" s="16" t="s">
        <v>626</v>
      </c>
      <c r="D634" s="16" t="s">
        <v>627</v>
      </c>
      <c r="E634" s="23">
        <v>91060</v>
      </c>
      <c r="F634" s="23">
        <v>20000</v>
      </c>
      <c r="G634" s="23">
        <f t="shared" ref="G634:G642" si="21">E634-F634</f>
        <v>71060</v>
      </c>
      <c r="H634" s="16"/>
    </row>
    <row r="635" spans="1:8">
      <c r="A635" s="16" t="s">
        <v>1218</v>
      </c>
      <c r="B635" s="16" t="s">
        <v>1219</v>
      </c>
      <c r="C635" s="16" t="s">
        <v>1208</v>
      </c>
      <c r="D635" s="16" t="s">
        <v>1220</v>
      </c>
      <c r="E635" s="23">
        <v>11550</v>
      </c>
      <c r="F635" s="23">
        <v>7000</v>
      </c>
      <c r="G635" s="23">
        <f t="shared" si="21"/>
        <v>4550</v>
      </c>
      <c r="H635" s="16"/>
    </row>
    <row r="636" spans="1:8">
      <c r="A636" s="16" t="s">
        <v>1234</v>
      </c>
      <c r="B636" s="16" t="s">
        <v>1235</v>
      </c>
      <c r="C636" s="16" t="s">
        <v>1208</v>
      </c>
      <c r="D636" s="16" t="s">
        <v>1236</v>
      </c>
      <c r="E636" s="23">
        <v>15300</v>
      </c>
      <c r="F636" s="23">
        <v>10000</v>
      </c>
      <c r="G636" s="23">
        <f t="shared" si="21"/>
        <v>5300</v>
      </c>
      <c r="H636" s="16"/>
    </row>
    <row r="637" spans="1:8">
      <c r="A637" s="16" t="s">
        <v>1237</v>
      </c>
      <c r="B637" s="16" t="s">
        <v>1238</v>
      </c>
      <c r="C637" s="16" t="s">
        <v>1208</v>
      </c>
      <c r="D637" s="16" t="s">
        <v>1239</v>
      </c>
      <c r="E637" s="23">
        <v>25700</v>
      </c>
      <c r="F637" s="23">
        <v>15700</v>
      </c>
      <c r="G637" s="23">
        <f t="shared" si="21"/>
        <v>10000</v>
      </c>
      <c r="H637" s="16"/>
    </row>
    <row r="638" spans="1:8">
      <c r="A638" s="16" t="s">
        <v>1251</v>
      </c>
      <c r="B638" s="16" t="s">
        <v>1252</v>
      </c>
      <c r="C638" s="16" t="s">
        <v>1208</v>
      </c>
      <c r="D638" s="16" t="s">
        <v>1253</v>
      </c>
      <c r="E638" s="23">
        <v>50030</v>
      </c>
      <c r="F638" s="23">
        <v>20000</v>
      </c>
      <c r="G638" s="23">
        <f t="shared" si="21"/>
        <v>30030</v>
      </c>
      <c r="H638" s="16"/>
    </row>
    <row r="639" spans="1:8">
      <c r="A639" s="16" t="s">
        <v>1280</v>
      </c>
      <c r="B639" s="16" t="s">
        <v>804</v>
      </c>
      <c r="C639" s="16" t="s">
        <v>1208</v>
      </c>
      <c r="D639" s="16" t="s">
        <v>1757</v>
      </c>
      <c r="E639" s="23">
        <v>25910</v>
      </c>
      <c r="F639" s="23">
        <v>14000</v>
      </c>
      <c r="G639" s="23">
        <f t="shared" si="21"/>
        <v>11910</v>
      </c>
      <c r="H639" s="16"/>
    </row>
    <row r="640" spans="1:8">
      <c r="A640" s="16" t="s">
        <v>1293</v>
      </c>
      <c r="B640" s="16" t="s">
        <v>1294</v>
      </c>
      <c r="C640" s="16" t="s">
        <v>1208</v>
      </c>
      <c r="D640" s="16" t="s">
        <v>1295</v>
      </c>
      <c r="E640" s="23">
        <v>19910</v>
      </c>
      <c r="F640" s="23">
        <v>10000</v>
      </c>
      <c r="G640" s="23">
        <f t="shared" si="21"/>
        <v>9910</v>
      </c>
      <c r="H640" s="16"/>
    </row>
    <row r="641" spans="1:8">
      <c r="A641" s="16" t="s">
        <v>1296</v>
      </c>
      <c r="B641" s="16" t="s">
        <v>137</v>
      </c>
      <c r="C641" s="16" t="s">
        <v>1208</v>
      </c>
      <c r="D641" s="16" t="s">
        <v>1297</v>
      </c>
      <c r="E641" s="23">
        <v>26310</v>
      </c>
      <c r="F641" s="23">
        <v>20000</v>
      </c>
      <c r="G641" s="23">
        <f t="shared" si="21"/>
        <v>6310</v>
      </c>
      <c r="H641" s="16"/>
    </row>
    <row r="642" spans="1:8">
      <c r="A642" s="16" t="s">
        <v>1324</v>
      </c>
      <c r="B642" s="16" t="s">
        <v>1325</v>
      </c>
      <c r="C642" s="16" t="s">
        <v>1208</v>
      </c>
      <c r="D642" s="16" t="s">
        <v>1757</v>
      </c>
      <c r="E642" s="23">
        <v>24520</v>
      </c>
      <c r="F642" s="23">
        <v>9520</v>
      </c>
      <c r="G642" s="23">
        <f t="shared" si="21"/>
        <v>15000</v>
      </c>
      <c r="H642" s="16"/>
    </row>
    <row r="643" spans="1:8">
      <c r="A643" s="20" t="s">
        <v>890</v>
      </c>
      <c r="B643" s="20" t="s">
        <v>891</v>
      </c>
      <c r="C643" s="20" t="s">
        <v>892</v>
      </c>
      <c r="D643" s="20" t="s">
        <v>893</v>
      </c>
      <c r="E643" s="24">
        <v>2100</v>
      </c>
      <c r="F643" s="23"/>
      <c r="G643" s="23"/>
      <c r="H643" s="16"/>
    </row>
    <row r="644" spans="1:8">
      <c r="A644" s="20" t="s">
        <v>1262</v>
      </c>
      <c r="B644" s="20" t="s">
        <v>1263</v>
      </c>
      <c r="C644" s="20" t="s">
        <v>892</v>
      </c>
      <c r="D644" s="20" t="s">
        <v>1264</v>
      </c>
      <c r="E644" s="24">
        <v>50350</v>
      </c>
      <c r="F644" s="23">
        <v>40000</v>
      </c>
      <c r="G644" s="23">
        <f>E644-F644</f>
        <v>10350</v>
      </c>
      <c r="H644" s="16"/>
    </row>
    <row r="645" spans="1:8">
      <c r="A645" s="20" t="s">
        <v>1329</v>
      </c>
      <c r="B645" s="20" t="s">
        <v>1330</v>
      </c>
      <c r="C645" s="20" t="s">
        <v>892</v>
      </c>
      <c r="D645" s="20" t="s">
        <v>1331</v>
      </c>
      <c r="E645" s="24">
        <v>25020</v>
      </c>
      <c r="F645" s="23">
        <v>22000</v>
      </c>
      <c r="G645" s="23">
        <f>E645-F645</f>
        <v>3020</v>
      </c>
      <c r="H645" s="16"/>
    </row>
    <row r="646" spans="1:8">
      <c r="A646" s="16"/>
      <c r="B646" s="16"/>
      <c r="C646" s="16"/>
      <c r="D646" s="16"/>
      <c r="E646" s="23"/>
      <c r="F646" s="23"/>
      <c r="G646" s="23"/>
      <c r="H646" s="16"/>
    </row>
    <row r="647" spans="1:8">
      <c r="A647" s="617" t="s">
        <v>461</v>
      </c>
      <c r="B647" s="617"/>
      <c r="C647" s="617"/>
      <c r="D647" s="617"/>
      <c r="E647" s="617"/>
      <c r="F647" s="617"/>
      <c r="G647" s="617"/>
      <c r="H647" s="617"/>
    </row>
    <row r="648" spans="1:8" s="19" customFormat="1" ht="21">
      <c r="A648" s="13" t="s">
        <v>1760</v>
      </c>
      <c r="B648" s="13" t="s">
        <v>1</v>
      </c>
      <c r="C648" s="13" t="s">
        <v>3</v>
      </c>
      <c r="D648" s="13" t="s">
        <v>4</v>
      </c>
      <c r="E648" s="22" t="s">
        <v>1776</v>
      </c>
      <c r="F648" s="22" t="s">
        <v>1727</v>
      </c>
      <c r="G648" s="22" t="s">
        <v>1728</v>
      </c>
      <c r="H648" s="13" t="s">
        <v>1784</v>
      </c>
    </row>
    <row r="649" spans="1:8">
      <c r="A649" s="16" t="s">
        <v>459</v>
      </c>
      <c r="B649" s="16" t="s">
        <v>460</v>
      </c>
      <c r="C649" s="16" t="s">
        <v>461</v>
      </c>
      <c r="D649" s="16" t="s">
        <v>1757</v>
      </c>
      <c r="E649" s="23">
        <v>25350</v>
      </c>
      <c r="F649" s="23"/>
      <c r="G649" s="23"/>
      <c r="H649" s="16"/>
    </row>
    <row r="650" spans="1:8">
      <c r="A650" s="16" t="s">
        <v>531</v>
      </c>
      <c r="B650" s="16" t="s">
        <v>532</v>
      </c>
      <c r="C650" s="16" t="s">
        <v>533</v>
      </c>
      <c r="D650" s="16" t="s">
        <v>534</v>
      </c>
      <c r="E650" s="23">
        <v>29230</v>
      </c>
      <c r="F650" s="23"/>
      <c r="G650" s="23"/>
      <c r="H650" s="16"/>
    </row>
    <row r="651" spans="1:8">
      <c r="A651" s="16" t="s">
        <v>720</v>
      </c>
      <c r="B651" s="16" t="s">
        <v>721</v>
      </c>
      <c r="C651" s="16" t="s">
        <v>461</v>
      </c>
      <c r="D651" s="16" t="s">
        <v>1757</v>
      </c>
      <c r="E651" s="23">
        <v>360</v>
      </c>
      <c r="F651" s="23"/>
      <c r="G651" s="23"/>
      <c r="H651" s="16"/>
    </row>
    <row r="652" spans="1:8">
      <c r="A652" s="16" t="s">
        <v>993</v>
      </c>
      <c r="B652" s="16" t="s">
        <v>994</v>
      </c>
      <c r="C652" s="16" t="s">
        <v>461</v>
      </c>
      <c r="D652" s="16" t="s">
        <v>995</v>
      </c>
      <c r="E652" s="23">
        <v>9600</v>
      </c>
      <c r="F652" s="23"/>
      <c r="G652" s="23"/>
      <c r="H652" s="16"/>
    </row>
    <row r="653" spans="1:8">
      <c r="A653" s="16" t="s">
        <v>996</v>
      </c>
      <c r="B653" s="16" t="s">
        <v>997</v>
      </c>
      <c r="C653" s="16" t="s">
        <v>461</v>
      </c>
      <c r="D653" s="16" t="s">
        <v>998</v>
      </c>
      <c r="E653" s="23">
        <v>5750</v>
      </c>
      <c r="F653" s="23"/>
      <c r="G653" s="23"/>
      <c r="H653" s="16"/>
    </row>
    <row r="654" spans="1:8">
      <c r="A654" s="16" t="s">
        <v>1167</v>
      </c>
      <c r="B654" s="16" t="s">
        <v>1168</v>
      </c>
      <c r="C654" s="16" t="s">
        <v>461</v>
      </c>
      <c r="D654" s="16" t="s">
        <v>1757</v>
      </c>
      <c r="E654" s="23">
        <v>2590</v>
      </c>
      <c r="F654" s="23"/>
      <c r="G654" s="23"/>
      <c r="H654" s="16"/>
    </row>
    <row r="655" spans="1:8">
      <c r="A655" s="16" t="s">
        <v>1174</v>
      </c>
      <c r="B655" s="16" t="s">
        <v>1175</v>
      </c>
      <c r="C655" s="16" t="s">
        <v>461</v>
      </c>
      <c r="D655" s="16" t="s">
        <v>1176</v>
      </c>
      <c r="E655" s="23">
        <v>40320</v>
      </c>
      <c r="F655" s="23">
        <v>35000</v>
      </c>
      <c r="G655" s="23">
        <f>E655-F655</f>
        <v>5320</v>
      </c>
      <c r="H655" s="16"/>
    </row>
    <row r="656" spans="1:8">
      <c r="A656" s="16"/>
      <c r="B656" s="16"/>
      <c r="C656" s="16"/>
      <c r="D656" s="16"/>
      <c r="E656" s="23"/>
      <c r="F656" s="23"/>
      <c r="G656" s="23"/>
      <c r="H656" s="16"/>
    </row>
    <row r="657" spans="1:8">
      <c r="A657" s="617" t="s">
        <v>587</v>
      </c>
      <c r="B657" s="617"/>
      <c r="C657" s="617"/>
      <c r="D657" s="617"/>
      <c r="E657" s="617"/>
      <c r="F657" s="617"/>
      <c r="G657" s="617"/>
      <c r="H657" s="617"/>
    </row>
    <row r="658" spans="1:8" s="19" customFormat="1" ht="21">
      <c r="A658" s="13" t="s">
        <v>1760</v>
      </c>
      <c r="B658" s="13" t="s">
        <v>1</v>
      </c>
      <c r="C658" s="13" t="s">
        <v>3</v>
      </c>
      <c r="D658" s="13" t="s">
        <v>4</v>
      </c>
      <c r="E658" s="22" t="s">
        <v>1776</v>
      </c>
      <c r="F658" s="22" t="s">
        <v>1727</v>
      </c>
      <c r="G658" s="22" t="s">
        <v>1728</v>
      </c>
      <c r="H658" s="13" t="s">
        <v>1784</v>
      </c>
    </row>
    <row r="659" spans="1:8">
      <c r="A659" s="16" t="s">
        <v>428</v>
      </c>
      <c r="B659" s="16" t="s">
        <v>429</v>
      </c>
      <c r="C659" s="16" t="s">
        <v>430</v>
      </c>
      <c r="D659" s="16"/>
      <c r="E659" s="23">
        <v>5000</v>
      </c>
      <c r="F659" s="23"/>
      <c r="G659" s="23"/>
      <c r="H659" s="16"/>
    </row>
    <row r="660" spans="1:8">
      <c r="A660" s="16" t="s">
        <v>585</v>
      </c>
      <c r="B660" s="16" t="s">
        <v>586</v>
      </c>
      <c r="C660" s="16" t="s">
        <v>587</v>
      </c>
      <c r="D660" s="16"/>
      <c r="E660" s="23">
        <v>8000</v>
      </c>
      <c r="F660" s="23"/>
      <c r="G660" s="23"/>
      <c r="H660" s="16"/>
    </row>
    <row r="661" spans="1:8">
      <c r="A661" s="16" t="s">
        <v>1039</v>
      </c>
      <c r="B661" s="16" t="s">
        <v>1040</v>
      </c>
      <c r="C661" s="16" t="s">
        <v>587</v>
      </c>
      <c r="D661" s="16" t="s">
        <v>1041</v>
      </c>
      <c r="E661" s="23">
        <v>12000</v>
      </c>
      <c r="F661" s="23">
        <v>6000</v>
      </c>
      <c r="G661" s="23">
        <f>E661-F661</f>
        <v>6000</v>
      </c>
      <c r="H661" s="16"/>
    </row>
    <row r="662" spans="1:8">
      <c r="A662" s="16"/>
      <c r="B662" s="16"/>
      <c r="C662" s="16"/>
      <c r="D662" s="16"/>
      <c r="E662" s="23"/>
      <c r="F662" s="23"/>
      <c r="G662" s="23"/>
      <c r="H662" s="16"/>
    </row>
    <row r="663" spans="1:8">
      <c r="A663" s="16"/>
      <c r="B663" s="16"/>
      <c r="C663" s="16"/>
      <c r="D663" s="16"/>
      <c r="E663" s="23"/>
      <c r="F663" s="23"/>
      <c r="G663" s="23"/>
      <c r="H663" s="16"/>
    </row>
    <row r="664" spans="1:8">
      <c r="A664" s="617" t="s">
        <v>117</v>
      </c>
      <c r="B664" s="617"/>
      <c r="C664" s="617"/>
      <c r="D664" s="617"/>
      <c r="E664" s="617"/>
      <c r="F664" s="617"/>
      <c r="G664" s="617"/>
      <c r="H664" s="617"/>
    </row>
    <row r="665" spans="1:8" s="19" customFormat="1" ht="21">
      <c r="A665" s="13" t="s">
        <v>1760</v>
      </c>
      <c r="B665" s="13" t="s">
        <v>1</v>
      </c>
      <c r="C665" s="13" t="s">
        <v>3</v>
      </c>
      <c r="D665" s="13" t="s">
        <v>4</v>
      </c>
      <c r="E665" s="22" t="s">
        <v>1776</v>
      </c>
      <c r="F665" s="22" t="s">
        <v>1727</v>
      </c>
      <c r="G665" s="22" t="s">
        <v>1728</v>
      </c>
      <c r="H665" s="13" t="s">
        <v>1784</v>
      </c>
    </row>
    <row r="666" spans="1:8">
      <c r="A666" s="16"/>
      <c r="B666" s="16"/>
      <c r="C666" s="16"/>
      <c r="D666" s="16"/>
      <c r="E666" s="23"/>
      <c r="F666" s="23"/>
      <c r="G666" s="23"/>
      <c r="H666" s="16"/>
    </row>
    <row r="667" spans="1:8">
      <c r="A667" s="16" t="s">
        <v>115</v>
      </c>
      <c r="B667" s="16" t="s">
        <v>116</v>
      </c>
      <c r="C667" s="16" t="s">
        <v>117</v>
      </c>
      <c r="D667" s="16" t="s">
        <v>1757</v>
      </c>
      <c r="E667" s="23">
        <v>44000</v>
      </c>
      <c r="F667" s="23"/>
      <c r="G667" s="23"/>
      <c r="H667" s="16"/>
    </row>
    <row r="668" spans="1:8">
      <c r="A668" s="16" t="s">
        <v>136</v>
      </c>
      <c r="B668" s="16" t="s">
        <v>137</v>
      </c>
      <c r="C668" s="16" t="s">
        <v>117</v>
      </c>
      <c r="D668" s="16" t="s">
        <v>138</v>
      </c>
      <c r="E668" s="23">
        <v>8000</v>
      </c>
      <c r="F668" s="23"/>
      <c r="G668" s="23"/>
      <c r="H668" s="16"/>
    </row>
    <row r="669" spans="1:8">
      <c r="A669" s="16" t="s">
        <v>162</v>
      </c>
      <c r="B669" s="16" t="s">
        <v>163</v>
      </c>
      <c r="C669" s="16" t="s">
        <v>164</v>
      </c>
      <c r="D669" s="16" t="s">
        <v>1757</v>
      </c>
      <c r="E669" s="23">
        <v>15280</v>
      </c>
      <c r="F669" s="23"/>
      <c r="G669" s="23"/>
      <c r="H669" s="16"/>
    </row>
    <row r="670" spans="1:8">
      <c r="A670" s="16" t="s">
        <v>229</v>
      </c>
      <c r="B670" s="16" t="s">
        <v>230</v>
      </c>
      <c r="C670" s="16" t="s">
        <v>164</v>
      </c>
      <c r="D670" s="16" t="s">
        <v>231</v>
      </c>
      <c r="E670" s="23">
        <v>12100</v>
      </c>
      <c r="F670" s="23"/>
      <c r="G670" s="23"/>
      <c r="H670" s="16"/>
    </row>
    <row r="671" spans="1:8">
      <c r="A671" s="16" t="s">
        <v>232</v>
      </c>
      <c r="B671" s="16" t="s">
        <v>233</v>
      </c>
      <c r="C671" s="16" t="s">
        <v>117</v>
      </c>
      <c r="D671" s="16" t="s">
        <v>1757</v>
      </c>
      <c r="E671" s="23">
        <v>100000</v>
      </c>
      <c r="F671" s="23">
        <v>60000</v>
      </c>
      <c r="G671" s="23">
        <f>E671-F671</f>
        <v>40000</v>
      </c>
      <c r="H671" s="16"/>
    </row>
    <row r="672" spans="1:8">
      <c r="A672" s="16" t="s">
        <v>336</v>
      </c>
      <c r="B672" s="16" t="s">
        <v>45</v>
      </c>
      <c r="C672" s="16" t="s">
        <v>164</v>
      </c>
      <c r="D672" s="16" t="s">
        <v>337</v>
      </c>
      <c r="E672" s="23">
        <v>36600</v>
      </c>
      <c r="F672" s="23"/>
      <c r="G672" s="23"/>
      <c r="H672" s="16"/>
    </row>
    <row r="673" spans="1:8">
      <c r="A673" s="16" t="s">
        <v>371</v>
      </c>
      <c r="B673" s="16" t="s">
        <v>372</v>
      </c>
      <c r="C673" s="16" t="s">
        <v>164</v>
      </c>
      <c r="D673" s="16" t="s">
        <v>373</v>
      </c>
      <c r="E673" s="23">
        <v>13500</v>
      </c>
      <c r="F673" s="23"/>
      <c r="G673" s="23"/>
      <c r="H673" s="16"/>
    </row>
    <row r="674" spans="1:8">
      <c r="A674" s="16" t="s">
        <v>384</v>
      </c>
      <c r="B674" s="16" t="s">
        <v>385</v>
      </c>
      <c r="C674" s="16" t="s">
        <v>164</v>
      </c>
      <c r="D674" s="16" t="s">
        <v>386</v>
      </c>
      <c r="E674" s="23">
        <v>63850</v>
      </c>
      <c r="F674" s="23">
        <v>15000</v>
      </c>
      <c r="G674" s="23">
        <f>E674-F674</f>
        <v>48850</v>
      </c>
      <c r="H674" s="16"/>
    </row>
    <row r="675" spans="1:8">
      <c r="A675" s="16" t="s">
        <v>575</v>
      </c>
      <c r="B675" s="16" t="s">
        <v>137</v>
      </c>
      <c r="C675" s="16" t="s">
        <v>164</v>
      </c>
      <c r="D675" s="16" t="s">
        <v>1757</v>
      </c>
      <c r="E675" s="23">
        <v>19450</v>
      </c>
      <c r="F675" s="23">
        <v>10000</v>
      </c>
      <c r="G675" s="23">
        <f>E675-F675</f>
        <v>9450</v>
      </c>
      <c r="H675" s="16"/>
    </row>
    <row r="676" spans="1:8">
      <c r="A676" s="16" t="s">
        <v>660</v>
      </c>
      <c r="B676" s="16" t="s">
        <v>661</v>
      </c>
      <c r="C676" s="16" t="s">
        <v>164</v>
      </c>
      <c r="D676" s="16" t="s">
        <v>662</v>
      </c>
      <c r="E676" s="23">
        <v>4000</v>
      </c>
      <c r="F676" s="23"/>
      <c r="G676" s="23"/>
      <c r="H676" s="16"/>
    </row>
    <row r="677" spans="1:8">
      <c r="A677" s="16" t="s">
        <v>663</v>
      </c>
      <c r="B677" s="16" t="s">
        <v>664</v>
      </c>
      <c r="C677" s="16" t="s">
        <v>164</v>
      </c>
      <c r="D677" s="16" t="s">
        <v>1757</v>
      </c>
      <c r="E677" s="23">
        <v>25000</v>
      </c>
      <c r="F677" s="23"/>
      <c r="G677" s="23"/>
      <c r="H677" s="16"/>
    </row>
    <row r="678" spans="1:8">
      <c r="A678" s="16" t="s">
        <v>806</v>
      </c>
      <c r="B678" s="16" t="s">
        <v>291</v>
      </c>
      <c r="C678" s="16" t="s">
        <v>164</v>
      </c>
      <c r="D678" s="16" t="s">
        <v>1757</v>
      </c>
      <c r="E678" s="23">
        <v>5240</v>
      </c>
      <c r="F678" s="23"/>
      <c r="G678" s="23"/>
      <c r="H678" s="16"/>
    </row>
    <row r="679" spans="1:8">
      <c r="A679" s="16" t="s">
        <v>807</v>
      </c>
      <c r="B679" s="16" t="s">
        <v>808</v>
      </c>
      <c r="C679" s="16" t="s">
        <v>164</v>
      </c>
      <c r="D679" s="16" t="s">
        <v>1757</v>
      </c>
      <c r="E679" s="23">
        <v>290</v>
      </c>
      <c r="F679" s="23"/>
      <c r="G679" s="23"/>
      <c r="H679" s="16"/>
    </row>
    <row r="680" spans="1:8">
      <c r="A680" s="16" t="s">
        <v>849</v>
      </c>
      <c r="B680" s="16" t="s">
        <v>850</v>
      </c>
      <c r="C680" s="16" t="s">
        <v>164</v>
      </c>
      <c r="D680" s="16" t="s">
        <v>851</v>
      </c>
      <c r="E680" s="23">
        <v>1740</v>
      </c>
      <c r="F680" s="23"/>
      <c r="G680" s="23"/>
      <c r="H680" s="16"/>
    </row>
    <row r="681" spans="1:8">
      <c r="A681" s="16" t="s">
        <v>854</v>
      </c>
      <c r="B681" s="16" t="s">
        <v>855</v>
      </c>
      <c r="C681" s="16" t="s">
        <v>164</v>
      </c>
      <c r="D681" s="16" t="s">
        <v>1757</v>
      </c>
      <c r="E681" s="23">
        <v>7400</v>
      </c>
      <c r="F681" s="23"/>
      <c r="G681" s="23"/>
      <c r="H681" s="16"/>
    </row>
    <row r="682" spans="1:8">
      <c r="A682" s="16" t="s">
        <v>856</v>
      </c>
      <c r="B682" s="16" t="s">
        <v>857</v>
      </c>
      <c r="C682" s="16" t="s">
        <v>164</v>
      </c>
      <c r="D682" s="16" t="s">
        <v>1757</v>
      </c>
      <c r="E682" s="23">
        <v>3700</v>
      </c>
      <c r="F682" s="23"/>
      <c r="G682" s="23"/>
      <c r="H682" s="16"/>
    </row>
    <row r="683" spans="1:8">
      <c r="A683" s="16" t="s">
        <v>858</v>
      </c>
      <c r="B683" s="16" t="s">
        <v>859</v>
      </c>
      <c r="C683" s="16" t="s">
        <v>164</v>
      </c>
      <c r="D683" s="16" t="s">
        <v>1757</v>
      </c>
      <c r="E683" s="23">
        <v>5000</v>
      </c>
      <c r="F683" s="23"/>
      <c r="G683" s="23"/>
      <c r="H683" s="16"/>
    </row>
    <row r="684" spans="1:8">
      <c r="A684" s="16" t="s">
        <v>910</v>
      </c>
      <c r="B684" s="16" t="s">
        <v>911</v>
      </c>
      <c r="C684" s="16" t="s">
        <v>164</v>
      </c>
      <c r="D684" s="16" t="s">
        <v>1757</v>
      </c>
      <c r="E684" s="23">
        <v>80</v>
      </c>
      <c r="F684" s="23"/>
      <c r="G684" s="23"/>
      <c r="H684" s="16"/>
    </row>
    <row r="685" spans="1:8">
      <c r="A685" s="16" t="s">
        <v>1011</v>
      </c>
      <c r="B685" s="16" t="s">
        <v>1012</v>
      </c>
      <c r="C685" s="16" t="s">
        <v>164</v>
      </c>
      <c r="D685" s="16" t="s">
        <v>1757</v>
      </c>
      <c r="E685" s="23">
        <v>7500</v>
      </c>
      <c r="F685" s="23"/>
      <c r="G685" s="23"/>
      <c r="H685" s="16"/>
    </row>
    <row r="686" spans="1:8">
      <c r="A686" s="16" t="s">
        <v>1013</v>
      </c>
      <c r="B686" s="16" t="s">
        <v>1014</v>
      </c>
      <c r="C686" s="16" t="s">
        <v>164</v>
      </c>
      <c r="D686" s="16" t="s">
        <v>1757</v>
      </c>
      <c r="E686" s="23">
        <v>560</v>
      </c>
      <c r="F686" s="23"/>
      <c r="G686" s="23"/>
      <c r="H686" s="16"/>
    </row>
    <row r="687" spans="1:8">
      <c r="A687" s="16" t="s">
        <v>1017</v>
      </c>
      <c r="B687" s="16" t="s">
        <v>1018</v>
      </c>
      <c r="C687" s="16" t="s">
        <v>164</v>
      </c>
      <c r="D687" s="16" t="s">
        <v>1757</v>
      </c>
      <c r="E687" s="23">
        <v>4170</v>
      </c>
      <c r="F687" s="23"/>
      <c r="G687" s="23"/>
      <c r="H687" s="16"/>
    </row>
    <row r="688" spans="1:8">
      <c r="A688" s="16" t="s">
        <v>1019</v>
      </c>
      <c r="B688" s="16" t="s">
        <v>1020</v>
      </c>
      <c r="C688" s="16" t="s">
        <v>164</v>
      </c>
      <c r="D688" s="16" t="s">
        <v>1757</v>
      </c>
      <c r="E688" s="23">
        <v>5450</v>
      </c>
      <c r="F688" s="23"/>
      <c r="G688" s="23"/>
      <c r="H688" s="16"/>
    </row>
    <row r="689" spans="1:8">
      <c r="A689" s="16" t="s">
        <v>1021</v>
      </c>
      <c r="B689" s="16" t="s">
        <v>1022</v>
      </c>
      <c r="C689" s="16" t="s">
        <v>164</v>
      </c>
      <c r="D689" s="16" t="s">
        <v>1757</v>
      </c>
      <c r="E689" s="23">
        <v>6300</v>
      </c>
      <c r="F689" s="23"/>
      <c r="G689" s="23"/>
      <c r="H689" s="16"/>
    </row>
    <row r="690" spans="1:8">
      <c r="A690" s="16" t="s">
        <v>1023</v>
      </c>
      <c r="B690" s="16" t="s">
        <v>859</v>
      </c>
      <c r="C690" s="16" t="s">
        <v>164</v>
      </c>
      <c r="D690" s="16" t="s">
        <v>1024</v>
      </c>
      <c r="E690" s="23">
        <v>11200</v>
      </c>
      <c r="F690" s="23"/>
      <c r="G690" s="23"/>
      <c r="H690" s="16"/>
    </row>
    <row r="691" spans="1:8">
      <c r="A691" s="16" t="s">
        <v>1025</v>
      </c>
      <c r="B691" s="16" t="s">
        <v>1026</v>
      </c>
      <c r="C691" s="16" t="s">
        <v>164</v>
      </c>
      <c r="D691" s="16" t="s">
        <v>1757</v>
      </c>
      <c r="E691" s="23">
        <v>7940</v>
      </c>
      <c r="F691" s="23">
        <v>7000</v>
      </c>
      <c r="G691" s="23">
        <f>E691-F691</f>
        <v>940</v>
      </c>
      <c r="H691" s="16"/>
    </row>
    <row r="692" spans="1:8">
      <c r="A692" s="16" t="s">
        <v>1332</v>
      </c>
      <c r="B692" s="16" t="s">
        <v>1333</v>
      </c>
      <c r="C692" s="16" t="s">
        <v>164</v>
      </c>
      <c r="D692" s="16" t="s">
        <v>1334</v>
      </c>
      <c r="E692" s="23">
        <v>4800</v>
      </c>
      <c r="F692" s="23">
        <v>3000</v>
      </c>
      <c r="G692" s="23">
        <f>E692-F692</f>
        <v>1800</v>
      </c>
      <c r="H692" s="16"/>
    </row>
    <row r="693" spans="1:8">
      <c r="A693" s="16" t="s">
        <v>1357</v>
      </c>
      <c r="B693" s="16" t="s">
        <v>1358</v>
      </c>
      <c r="C693" s="16" t="s">
        <v>164</v>
      </c>
      <c r="D693" s="16" t="s">
        <v>1757</v>
      </c>
      <c r="E693" s="23">
        <v>20460</v>
      </c>
      <c r="F693" s="23"/>
      <c r="G693" s="23"/>
      <c r="H693" s="16"/>
    </row>
    <row r="694" spans="1:8">
      <c r="A694" s="16" t="s">
        <v>1359</v>
      </c>
      <c r="B694" s="16" t="s">
        <v>1360</v>
      </c>
      <c r="C694" s="16" t="s">
        <v>164</v>
      </c>
      <c r="D694" s="16" t="s">
        <v>1757</v>
      </c>
      <c r="E694" s="23">
        <v>58120</v>
      </c>
      <c r="F694" s="23">
        <v>42000</v>
      </c>
      <c r="G694" s="23">
        <f>E694-F694</f>
        <v>16120</v>
      </c>
      <c r="H694" s="16"/>
    </row>
    <row r="695" spans="1:8">
      <c r="A695" s="16" t="s">
        <v>1361</v>
      </c>
      <c r="B695" s="16" t="s">
        <v>1362</v>
      </c>
      <c r="C695" s="16" t="s">
        <v>164</v>
      </c>
      <c r="D695" s="16" t="s">
        <v>1757</v>
      </c>
      <c r="E695" s="23">
        <v>49010</v>
      </c>
      <c r="F695" s="23">
        <v>10000</v>
      </c>
      <c r="G695" s="23">
        <f>E695-F695</f>
        <v>39010</v>
      </c>
      <c r="H695" s="16"/>
    </row>
    <row r="696" spans="1:8">
      <c r="A696" s="16" t="s">
        <v>1363</v>
      </c>
      <c r="B696" s="16" t="s">
        <v>1364</v>
      </c>
      <c r="C696" s="16" t="s">
        <v>164</v>
      </c>
      <c r="D696" s="16" t="s">
        <v>1757</v>
      </c>
      <c r="E696" s="23">
        <v>3580</v>
      </c>
      <c r="F696" s="23"/>
      <c r="G696" s="23"/>
      <c r="H696" s="16"/>
    </row>
    <row r="697" spans="1:8">
      <c r="A697" s="16" t="s">
        <v>308</v>
      </c>
      <c r="B697" s="16" t="s">
        <v>309</v>
      </c>
      <c r="C697" s="16" t="s">
        <v>310</v>
      </c>
      <c r="D697" s="16" t="s">
        <v>1757</v>
      </c>
      <c r="E697" s="23">
        <v>24000</v>
      </c>
      <c r="F697" s="23"/>
      <c r="G697" s="23"/>
      <c r="H697" s="16"/>
    </row>
    <row r="698" spans="1:8">
      <c r="A698" s="16"/>
      <c r="B698" s="16"/>
      <c r="C698" s="16"/>
      <c r="D698" s="16"/>
      <c r="E698" s="23"/>
      <c r="F698" s="23"/>
      <c r="G698" s="23"/>
      <c r="H698" s="16"/>
    </row>
    <row r="699" spans="1:8">
      <c r="A699" s="16"/>
      <c r="B699" s="16"/>
      <c r="C699" s="16"/>
      <c r="D699" s="16"/>
      <c r="E699" s="23"/>
      <c r="F699" s="23"/>
      <c r="G699" s="23"/>
      <c r="H699" s="16"/>
    </row>
    <row r="700" spans="1:8">
      <c r="A700" s="617" t="s">
        <v>83</v>
      </c>
      <c r="B700" s="617"/>
      <c r="C700" s="617"/>
      <c r="D700" s="617"/>
      <c r="E700" s="617"/>
      <c r="F700" s="617"/>
      <c r="G700" s="617"/>
      <c r="H700" s="617"/>
    </row>
    <row r="701" spans="1:8" s="19" customFormat="1" ht="21">
      <c r="A701" s="13" t="s">
        <v>1760</v>
      </c>
      <c r="B701" s="13" t="s">
        <v>1</v>
      </c>
      <c r="C701" s="13" t="s">
        <v>3</v>
      </c>
      <c r="D701" s="13" t="s">
        <v>4</v>
      </c>
      <c r="E701" s="22" t="s">
        <v>1776</v>
      </c>
      <c r="F701" s="22" t="s">
        <v>1727</v>
      </c>
      <c r="G701" s="22" t="s">
        <v>1728</v>
      </c>
      <c r="H701" s="13" t="s">
        <v>1784</v>
      </c>
    </row>
    <row r="702" spans="1:8">
      <c r="A702" s="16" t="s">
        <v>81</v>
      </c>
      <c r="B702" s="16" t="s">
        <v>82</v>
      </c>
      <c r="C702" s="16" t="s">
        <v>83</v>
      </c>
      <c r="D702" s="16" t="s">
        <v>84</v>
      </c>
      <c r="E702" s="23">
        <v>135640</v>
      </c>
      <c r="F702" s="23"/>
      <c r="G702" s="23"/>
      <c r="H702" s="16"/>
    </row>
    <row r="703" spans="1:8">
      <c r="A703" s="16" t="s">
        <v>202</v>
      </c>
      <c r="B703" s="16" t="s">
        <v>203</v>
      </c>
      <c r="C703" s="16" t="s">
        <v>83</v>
      </c>
      <c r="D703" s="16" t="s">
        <v>1757</v>
      </c>
      <c r="E703" s="23">
        <v>14260</v>
      </c>
      <c r="F703" s="23"/>
      <c r="G703" s="23"/>
      <c r="H703" s="16"/>
    </row>
    <row r="704" spans="1:8">
      <c r="A704" s="16" t="s">
        <v>860</v>
      </c>
      <c r="B704" s="16" t="s">
        <v>861</v>
      </c>
      <c r="C704" s="16" t="s">
        <v>862</v>
      </c>
      <c r="D704" s="16" t="s">
        <v>863</v>
      </c>
      <c r="E704" s="23">
        <v>3000</v>
      </c>
      <c r="F704" s="23"/>
      <c r="G704" s="23"/>
      <c r="H704" s="16"/>
    </row>
    <row r="705" spans="1:8">
      <c r="A705" s="16" t="s">
        <v>1341</v>
      </c>
      <c r="B705" s="16" t="s">
        <v>1342</v>
      </c>
      <c r="C705" s="16" t="s">
        <v>862</v>
      </c>
      <c r="D705" s="16" t="s">
        <v>1757</v>
      </c>
      <c r="E705" s="23">
        <v>4800</v>
      </c>
      <c r="F705" s="23"/>
      <c r="G705" s="23"/>
      <c r="H705" s="16"/>
    </row>
    <row r="706" spans="1:8">
      <c r="A706" s="16"/>
      <c r="B706" s="16"/>
      <c r="C706" s="16"/>
      <c r="D706" s="16"/>
      <c r="E706" s="23"/>
      <c r="F706" s="23"/>
      <c r="G706" s="23"/>
      <c r="H706" s="16"/>
    </row>
    <row r="707" spans="1:8">
      <c r="A707" s="617" t="s">
        <v>145</v>
      </c>
      <c r="B707" s="617"/>
      <c r="C707" s="617"/>
      <c r="D707" s="617"/>
      <c r="E707" s="617"/>
      <c r="F707" s="617"/>
      <c r="G707" s="617"/>
      <c r="H707" s="617"/>
    </row>
    <row r="708" spans="1:8" s="19" customFormat="1" ht="21">
      <c r="A708" s="13" t="s">
        <v>1760</v>
      </c>
      <c r="B708" s="13" t="s">
        <v>1</v>
      </c>
      <c r="C708" s="13" t="s">
        <v>3</v>
      </c>
      <c r="D708" s="13" t="s">
        <v>4</v>
      </c>
      <c r="E708" s="22" t="s">
        <v>1776</v>
      </c>
      <c r="F708" s="22" t="s">
        <v>1727</v>
      </c>
      <c r="G708" s="22" t="s">
        <v>1728</v>
      </c>
      <c r="H708" s="13" t="s">
        <v>1784</v>
      </c>
    </row>
    <row r="709" spans="1:8">
      <c r="A709" s="16" t="s">
        <v>143</v>
      </c>
      <c r="B709" s="16" t="s">
        <v>144</v>
      </c>
      <c r="C709" s="16" t="s">
        <v>145</v>
      </c>
      <c r="D709" s="16" t="s">
        <v>146</v>
      </c>
      <c r="E709" s="23">
        <v>17000</v>
      </c>
      <c r="F709" s="23"/>
      <c r="G709" s="23"/>
      <c r="H709" s="16"/>
    </row>
    <row r="710" spans="1:8">
      <c r="A710" s="16"/>
      <c r="B710" s="16"/>
      <c r="C710" s="16"/>
      <c r="D710" s="16"/>
      <c r="E710" s="23"/>
      <c r="F710" s="23"/>
      <c r="G710" s="23"/>
      <c r="H710" s="16"/>
    </row>
    <row r="711" spans="1:8">
      <c r="A711" s="16"/>
      <c r="B711" s="16"/>
      <c r="C711" s="16"/>
      <c r="D711" s="16"/>
      <c r="E711" s="23"/>
      <c r="F711" s="23"/>
      <c r="G711" s="23"/>
      <c r="H711" s="16"/>
    </row>
    <row r="712" spans="1:8">
      <c r="A712" s="617" t="s">
        <v>554</v>
      </c>
      <c r="B712" s="617"/>
      <c r="C712" s="617"/>
      <c r="D712" s="617"/>
      <c r="E712" s="617"/>
      <c r="F712" s="617"/>
      <c r="G712" s="617"/>
      <c r="H712" s="617"/>
    </row>
    <row r="713" spans="1:8" s="19" customFormat="1" ht="21">
      <c r="A713" s="13" t="s">
        <v>1760</v>
      </c>
      <c r="B713" s="13" t="s">
        <v>1</v>
      </c>
      <c r="C713" s="13" t="s">
        <v>3</v>
      </c>
      <c r="D713" s="13" t="s">
        <v>4</v>
      </c>
      <c r="E713" s="22" t="s">
        <v>1776</v>
      </c>
      <c r="F713" s="22" t="s">
        <v>1727</v>
      </c>
      <c r="G713" s="22" t="s">
        <v>1728</v>
      </c>
      <c r="H713" s="13" t="s">
        <v>1784</v>
      </c>
    </row>
    <row r="714" spans="1:8">
      <c r="A714" s="16" t="s">
        <v>552</v>
      </c>
      <c r="B714" s="16" t="s">
        <v>553</v>
      </c>
      <c r="C714" s="16" t="s">
        <v>554</v>
      </c>
      <c r="D714" s="16" t="s">
        <v>555</v>
      </c>
      <c r="E714" s="23">
        <v>81000</v>
      </c>
      <c r="F714" s="23">
        <v>15000</v>
      </c>
      <c r="G714" s="23">
        <f>E714-F714</f>
        <v>66000</v>
      </c>
      <c r="H714" s="16"/>
    </row>
    <row r="715" spans="1:8">
      <c r="A715" s="16" t="s">
        <v>936</v>
      </c>
      <c r="B715" s="16" t="s">
        <v>937</v>
      </c>
      <c r="C715" s="16" t="s">
        <v>554</v>
      </c>
      <c r="D715" s="16" t="s">
        <v>1757</v>
      </c>
      <c r="E715" s="23">
        <v>2880</v>
      </c>
      <c r="F715" s="23"/>
      <c r="G715" s="23"/>
      <c r="H715" s="16"/>
    </row>
    <row r="716" spans="1:8">
      <c r="A716" s="16" t="s">
        <v>1169</v>
      </c>
      <c r="B716" s="16" t="s">
        <v>810</v>
      </c>
      <c r="C716" s="16" t="s">
        <v>554</v>
      </c>
      <c r="D716" s="16" t="s">
        <v>1170</v>
      </c>
      <c r="E716" s="23">
        <v>4800</v>
      </c>
      <c r="F716" s="23"/>
      <c r="G716" s="23"/>
      <c r="H716" s="16"/>
    </row>
    <row r="717" spans="1:8">
      <c r="A717" s="16" t="s">
        <v>1180</v>
      </c>
      <c r="B717" s="16" t="s">
        <v>1181</v>
      </c>
      <c r="C717" s="16" t="s">
        <v>1182</v>
      </c>
      <c r="D717" s="16" t="s">
        <v>1757</v>
      </c>
      <c r="E717" s="23">
        <v>16950</v>
      </c>
      <c r="F717" s="23">
        <f>10000+6950</f>
        <v>16950</v>
      </c>
      <c r="G717" s="23">
        <f>E717-F717</f>
        <v>0</v>
      </c>
      <c r="H717" s="16"/>
    </row>
    <row r="718" spans="1:8">
      <c r="A718" s="16" t="s">
        <v>1524</v>
      </c>
      <c r="B718" s="16" t="s">
        <v>1525</v>
      </c>
      <c r="C718" s="16" t="s">
        <v>554</v>
      </c>
      <c r="D718" s="16" t="s">
        <v>1757</v>
      </c>
      <c r="E718" s="23">
        <v>3800</v>
      </c>
      <c r="F718" s="23"/>
      <c r="G718" s="23"/>
      <c r="H718" s="16"/>
    </row>
    <row r="719" spans="1:8">
      <c r="A719" s="16"/>
      <c r="B719" s="16"/>
      <c r="C719" s="16"/>
      <c r="D719" s="16"/>
      <c r="E719" s="23"/>
      <c r="F719" s="23"/>
      <c r="G719" s="23"/>
      <c r="H719" s="16"/>
    </row>
    <row r="720" spans="1:8">
      <c r="A720" s="16"/>
      <c r="B720" s="16"/>
      <c r="C720" s="16"/>
      <c r="D720" s="16"/>
      <c r="E720" s="23"/>
      <c r="F720" s="23"/>
      <c r="G720" s="23"/>
      <c r="H720" s="16"/>
    </row>
    <row r="721" spans="1:8">
      <c r="A721" s="617" t="s">
        <v>971</v>
      </c>
      <c r="B721" s="617"/>
      <c r="C721" s="617"/>
      <c r="D721" s="617"/>
      <c r="E721" s="617"/>
      <c r="F721" s="617"/>
      <c r="G721" s="617"/>
      <c r="H721" s="617"/>
    </row>
    <row r="722" spans="1:8" s="19" customFormat="1" ht="21">
      <c r="A722" s="13" t="s">
        <v>1760</v>
      </c>
      <c r="B722" s="13" t="s">
        <v>1</v>
      </c>
      <c r="C722" s="13" t="s">
        <v>3</v>
      </c>
      <c r="D722" s="13" t="s">
        <v>4</v>
      </c>
      <c r="E722" s="22" t="s">
        <v>1776</v>
      </c>
      <c r="F722" s="22" t="s">
        <v>1727</v>
      </c>
      <c r="G722" s="22" t="s">
        <v>1728</v>
      </c>
      <c r="H722" s="13" t="s">
        <v>1784</v>
      </c>
    </row>
    <row r="723" spans="1:8">
      <c r="A723" s="16" t="s">
        <v>969</v>
      </c>
      <c r="B723" s="16" t="s">
        <v>970</v>
      </c>
      <c r="C723" s="16" t="s">
        <v>971</v>
      </c>
      <c r="D723" s="16" t="s">
        <v>1757</v>
      </c>
      <c r="E723" s="23">
        <v>1290</v>
      </c>
      <c r="F723" s="23"/>
      <c r="G723" s="23"/>
      <c r="H723" s="16"/>
    </row>
    <row r="724" spans="1:8">
      <c r="A724" s="16" t="s">
        <v>1119</v>
      </c>
      <c r="B724" s="16" t="s">
        <v>1120</v>
      </c>
      <c r="C724" s="16" t="s">
        <v>1121</v>
      </c>
      <c r="D724" s="16" t="s">
        <v>1757</v>
      </c>
      <c r="E724" s="23">
        <v>47060</v>
      </c>
      <c r="F724" s="23"/>
      <c r="G724" s="23"/>
      <c r="H724" s="16"/>
    </row>
    <row r="725" spans="1:8">
      <c r="A725" s="16" t="s">
        <v>1122</v>
      </c>
      <c r="B725" s="16" t="s">
        <v>1123</v>
      </c>
      <c r="C725" s="16" t="s">
        <v>1124</v>
      </c>
      <c r="D725" s="16" t="s">
        <v>1125</v>
      </c>
      <c r="E725" s="23">
        <v>25290</v>
      </c>
      <c r="F725" s="23">
        <v>18000</v>
      </c>
      <c r="G725" s="23">
        <f>E725-F725</f>
        <v>7290</v>
      </c>
      <c r="H725" s="16"/>
    </row>
    <row r="726" spans="1:8">
      <c r="A726" s="16"/>
      <c r="B726" s="16"/>
      <c r="C726" s="16"/>
      <c r="D726" s="16"/>
      <c r="E726" s="23"/>
      <c r="F726" s="23"/>
      <c r="G726" s="23"/>
      <c r="H726" s="16"/>
    </row>
    <row r="727" spans="1:8">
      <c r="A727" s="617" t="s">
        <v>270</v>
      </c>
      <c r="B727" s="617"/>
      <c r="C727" s="617"/>
      <c r="D727" s="617"/>
      <c r="E727" s="617"/>
      <c r="F727" s="617"/>
      <c r="G727" s="617"/>
      <c r="H727" s="617"/>
    </row>
    <row r="728" spans="1:8" s="15" customFormat="1" ht="21">
      <c r="A728" s="14" t="s">
        <v>1760</v>
      </c>
      <c r="B728" s="14" t="s">
        <v>1</v>
      </c>
      <c r="C728" s="14" t="s">
        <v>3</v>
      </c>
      <c r="D728" s="14" t="s">
        <v>4</v>
      </c>
      <c r="E728" s="25" t="s">
        <v>1776</v>
      </c>
      <c r="F728" s="25" t="s">
        <v>1727</v>
      </c>
      <c r="G728" s="25" t="s">
        <v>1728</v>
      </c>
      <c r="H728" s="14" t="s">
        <v>1784</v>
      </c>
    </row>
    <row r="729" spans="1:8">
      <c r="A729" s="16" t="s">
        <v>268</v>
      </c>
      <c r="B729" s="16" t="s">
        <v>269</v>
      </c>
      <c r="C729" s="16" t="s">
        <v>270</v>
      </c>
      <c r="D729" s="16" t="s">
        <v>1757</v>
      </c>
      <c r="E729" s="23">
        <v>34500</v>
      </c>
      <c r="F729" s="23"/>
      <c r="G729" s="23"/>
      <c r="H729" s="16"/>
    </row>
    <row r="730" spans="1:8">
      <c r="A730" s="16" t="s">
        <v>318</v>
      </c>
      <c r="B730" s="16" t="s">
        <v>319</v>
      </c>
      <c r="C730" s="16" t="s">
        <v>270</v>
      </c>
      <c r="D730" s="16" t="s">
        <v>1757</v>
      </c>
      <c r="E730" s="23">
        <v>56500</v>
      </c>
      <c r="F730" s="23"/>
      <c r="G730" s="23"/>
      <c r="H730" s="16"/>
    </row>
    <row r="731" spans="1:8">
      <c r="A731" s="16" t="s">
        <v>640</v>
      </c>
      <c r="B731" s="16" t="s">
        <v>641</v>
      </c>
      <c r="C731" s="16" t="s">
        <v>270</v>
      </c>
      <c r="D731" s="16" t="s">
        <v>1757</v>
      </c>
      <c r="E731" s="23">
        <v>4000</v>
      </c>
      <c r="F731" s="23"/>
      <c r="G731" s="23"/>
      <c r="H731" s="16"/>
    </row>
    <row r="732" spans="1:8">
      <c r="A732" s="16" t="s">
        <v>929</v>
      </c>
      <c r="B732" s="16" t="s">
        <v>930</v>
      </c>
      <c r="C732" s="16" t="s">
        <v>270</v>
      </c>
      <c r="D732" s="16" t="s">
        <v>931</v>
      </c>
      <c r="E732" s="23">
        <v>42390</v>
      </c>
      <c r="F732" s="23"/>
      <c r="G732" s="23"/>
      <c r="H732" s="16"/>
    </row>
    <row r="733" spans="1:8">
      <c r="A733" s="16" t="s">
        <v>1102</v>
      </c>
      <c r="B733" s="16" t="s">
        <v>1103</v>
      </c>
      <c r="C733" s="16" t="s">
        <v>270</v>
      </c>
      <c r="D733" s="16" t="s">
        <v>1104</v>
      </c>
      <c r="E733" s="23">
        <v>6200</v>
      </c>
      <c r="F733" s="23">
        <v>4000</v>
      </c>
      <c r="G733" s="23">
        <f>E733-F733</f>
        <v>2200</v>
      </c>
      <c r="H733" s="16"/>
    </row>
    <row r="734" spans="1:8">
      <c r="A734" s="16" t="s">
        <v>1114</v>
      </c>
      <c r="B734" s="16" t="s">
        <v>1115</v>
      </c>
      <c r="C734" s="16" t="s">
        <v>270</v>
      </c>
      <c r="D734" s="16" t="s">
        <v>1757</v>
      </c>
      <c r="E734" s="23">
        <v>30120</v>
      </c>
      <c r="F734" s="23"/>
      <c r="G734" s="23"/>
      <c r="H734" s="16"/>
    </row>
    <row r="735" spans="1:8">
      <c r="A735" s="16" t="s">
        <v>1132</v>
      </c>
      <c r="B735" s="16" t="s">
        <v>1133</v>
      </c>
      <c r="C735" s="16" t="s">
        <v>270</v>
      </c>
      <c r="D735" s="16" t="s">
        <v>1757</v>
      </c>
      <c r="E735" s="23">
        <v>187980</v>
      </c>
      <c r="F735" s="23">
        <v>150000</v>
      </c>
      <c r="G735" s="23">
        <f>E735-F735</f>
        <v>37980</v>
      </c>
      <c r="H735" s="16"/>
    </row>
    <row r="736" spans="1:8">
      <c r="A736" s="16" t="s">
        <v>1137</v>
      </c>
      <c r="B736" s="16" t="s">
        <v>215</v>
      </c>
      <c r="C736" s="16" t="s">
        <v>270</v>
      </c>
      <c r="D736" s="16" t="s">
        <v>1138</v>
      </c>
      <c r="E736" s="23">
        <v>53740</v>
      </c>
      <c r="F736" s="23">
        <f>40000+8000</f>
        <v>48000</v>
      </c>
      <c r="G736" s="23">
        <f>E736-F736</f>
        <v>5740</v>
      </c>
      <c r="H736" s="16"/>
    </row>
    <row r="737" spans="1:8">
      <c r="A737" s="16"/>
      <c r="B737" s="16"/>
      <c r="C737" s="16"/>
      <c r="D737" s="16"/>
      <c r="E737" s="23"/>
      <c r="F737" s="23"/>
      <c r="G737" s="23"/>
      <c r="H737" s="16"/>
    </row>
    <row r="738" spans="1:8">
      <c r="A738" s="617" t="s">
        <v>1603</v>
      </c>
      <c r="B738" s="617"/>
      <c r="C738" s="617"/>
      <c r="D738" s="617"/>
      <c r="E738" s="617"/>
      <c r="F738" s="617"/>
      <c r="G738" s="617"/>
      <c r="H738" s="617"/>
    </row>
    <row r="739" spans="1:8" s="19" customFormat="1" ht="21">
      <c r="A739" s="13" t="s">
        <v>1760</v>
      </c>
      <c r="B739" s="13" t="s">
        <v>1</v>
      </c>
      <c r="C739" s="13" t="s">
        <v>3</v>
      </c>
      <c r="D739" s="13" t="s">
        <v>4</v>
      </c>
      <c r="E739" s="22" t="s">
        <v>1776</v>
      </c>
      <c r="F739" s="22" t="s">
        <v>1727</v>
      </c>
      <c r="G739" s="22" t="s">
        <v>1728</v>
      </c>
      <c r="H739" s="13" t="s">
        <v>1784</v>
      </c>
    </row>
    <row r="740" spans="1:8">
      <c r="A740" s="16" t="s">
        <v>1601</v>
      </c>
      <c r="B740" s="16" t="s">
        <v>1602</v>
      </c>
      <c r="C740" s="16" t="s">
        <v>1603</v>
      </c>
      <c r="D740" s="16" t="s">
        <v>1757</v>
      </c>
      <c r="E740" s="23">
        <v>50535</v>
      </c>
      <c r="F740" s="23">
        <v>30000</v>
      </c>
      <c r="G740" s="23">
        <f>E740-F740</f>
        <v>20535</v>
      </c>
      <c r="H740" s="16"/>
    </row>
    <row r="741" spans="1:8">
      <c r="A741" s="617" t="s">
        <v>11</v>
      </c>
      <c r="B741" s="617"/>
      <c r="C741" s="617"/>
      <c r="D741" s="617"/>
      <c r="E741" s="617"/>
      <c r="F741" s="617"/>
      <c r="G741" s="617"/>
      <c r="H741" s="617"/>
    </row>
    <row r="742" spans="1:8" s="19" customFormat="1" ht="21">
      <c r="A742" s="13" t="s">
        <v>1760</v>
      </c>
      <c r="B742" s="13" t="s">
        <v>1</v>
      </c>
      <c r="C742" s="13" t="s">
        <v>3</v>
      </c>
      <c r="D742" s="13" t="s">
        <v>4</v>
      </c>
      <c r="E742" s="22" t="s">
        <v>1776</v>
      </c>
      <c r="F742" s="22" t="s">
        <v>1727</v>
      </c>
      <c r="G742" s="22" t="s">
        <v>1728</v>
      </c>
      <c r="H742" s="13" t="s">
        <v>1784</v>
      </c>
    </row>
    <row r="743" spans="1:8">
      <c r="A743" s="20" t="s">
        <v>9</v>
      </c>
      <c r="B743" s="20" t="s">
        <v>10</v>
      </c>
      <c r="C743" s="20" t="s">
        <v>11</v>
      </c>
      <c r="D743" s="20" t="s">
        <v>12</v>
      </c>
      <c r="E743" s="24">
        <v>17150</v>
      </c>
      <c r="F743" s="23"/>
      <c r="G743" s="23"/>
      <c r="H743" s="16"/>
    </row>
    <row r="744" spans="1:8">
      <c r="A744" s="20" t="s">
        <v>234</v>
      </c>
      <c r="B744" s="20" t="s">
        <v>235</v>
      </c>
      <c r="C744" s="20" t="s">
        <v>236</v>
      </c>
      <c r="D744" s="20" t="s">
        <v>1757</v>
      </c>
      <c r="E744" s="24">
        <v>1800</v>
      </c>
      <c r="F744" s="23"/>
      <c r="G744" s="23"/>
      <c r="H744" s="16"/>
    </row>
    <row r="745" spans="1:8">
      <c r="A745" s="20" t="s">
        <v>396</v>
      </c>
      <c r="B745" s="20" t="s">
        <v>397</v>
      </c>
      <c r="C745" s="20" t="s">
        <v>11</v>
      </c>
      <c r="D745" s="20" t="s">
        <v>1757</v>
      </c>
      <c r="E745" s="24">
        <v>53040</v>
      </c>
      <c r="F745" s="23"/>
      <c r="G745" s="23"/>
      <c r="H745" s="16"/>
    </row>
    <row r="746" spans="1:8">
      <c r="A746" s="20" t="s">
        <v>777</v>
      </c>
      <c r="B746" s="20" t="s">
        <v>778</v>
      </c>
      <c r="C746" s="20" t="s">
        <v>779</v>
      </c>
      <c r="D746" s="20" t="s">
        <v>780</v>
      </c>
      <c r="E746" s="24">
        <v>2856</v>
      </c>
      <c r="F746" s="23"/>
      <c r="G746" s="23"/>
      <c r="H746" s="16"/>
    </row>
    <row r="747" spans="1:8">
      <c r="A747" s="20" t="s">
        <v>796</v>
      </c>
      <c r="B747" s="20" t="s">
        <v>797</v>
      </c>
      <c r="C747" s="20" t="s">
        <v>798</v>
      </c>
      <c r="D747" s="20" t="s">
        <v>1757</v>
      </c>
      <c r="E747" s="24">
        <v>2600</v>
      </c>
      <c r="F747" s="23"/>
      <c r="G747" s="23"/>
      <c r="H747" s="16"/>
    </row>
    <row r="748" spans="1:8">
      <c r="A748" s="20" t="s">
        <v>887</v>
      </c>
      <c r="B748" s="20" t="s">
        <v>691</v>
      </c>
      <c r="C748" s="20" t="s">
        <v>888</v>
      </c>
      <c r="D748" s="20" t="s">
        <v>889</v>
      </c>
      <c r="E748" s="24">
        <v>3470</v>
      </c>
      <c r="F748" s="23"/>
      <c r="G748" s="23"/>
      <c r="H748" s="16"/>
    </row>
    <row r="749" spans="1:8">
      <c r="A749" s="20" t="s">
        <v>1007</v>
      </c>
      <c r="B749" s="20" t="s">
        <v>1008</v>
      </c>
      <c r="C749" s="20" t="s">
        <v>11</v>
      </c>
      <c r="D749" s="20" t="s">
        <v>1757</v>
      </c>
      <c r="E749" s="24">
        <v>17150</v>
      </c>
      <c r="F749" s="23"/>
      <c r="G749" s="23"/>
      <c r="H749" s="16"/>
    </row>
    <row r="750" spans="1:8">
      <c r="A750" s="20" t="s">
        <v>1209</v>
      </c>
      <c r="B750" s="20" t="s">
        <v>1210</v>
      </c>
      <c r="C750" s="20" t="s">
        <v>1211</v>
      </c>
      <c r="D750" s="20" t="s">
        <v>1212</v>
      </c>
      <c r="E750" s="24">
        <v>2400</v>
      </c>
      <c r="F750" s="23"/>
      <c r="G750" s="23"/>
      <c r="H750" s="16"/>
    </row>
    <row r="751" spans="1:8">
      <c r="A751" s="20" t="s">
        <v>1249</v>
      </c>
      <c r="B751" s="20" t="s">
        <v>1250</v>
      </c>
      <c r="C751" s="20" t="s">
        <v>11</v>
      </c>
      <c r="D751" s="20" t="s">
        <v>1757</v>
      </c>
      <c r="E751" s="24">
        <v>200</v>
      </c>
      <c r="F751" s="23"/>
      <c r="G751" s="23"/>
      <c r="H751" s="16"/>
    </row>
    <row r="752" spans="1:8">
      <c r="A752" s="20" t="s">
        <v>1265</v>
      </c>
      <c r="B752" s="20" t="s">
        <v>1266</v>
      </c>
      <c r="C752" s="20" t="s">
        <v>11</v>
      </c>
      <c r="D752" s="20" t="s">
        <v>1757</v>
      </c>
      <c r="E752" s="24">
        <v>31900</v>
      </c>
      <c r="F752" s="23">
        <f>27000+2000</f>
        <v>29000</v>
      </c>
      <c r="G752" s="23">
        <f>E752-F752</f>
        <v>2900</v>
      </c>
      <c r="H752" s="16"/>
    </row>
    <row r="753" spans="1:8">
      <c r="A753" s="20" t="s">
        <v>1278</v>
      </c>
      <c r="B753" s="20" t="s">
        <v>599</v>
      </c>
      <c r="C753" s="20" t="s">
        <v>11</v>
      </c>
      <c r="D753" s="20" t="s">
        <v>1279</v>
      </c>
      <c r="E753" s="24">
        <v>36640</v>
      </c>
      <c r="F753" s="23">
        <v>20000</v>
      </c>
      <c r="G753" s="23">
        <f>E753-F753</f>
        <v>16640</v>
      </c>
      <c r="H753" s="16"/>
    </row>
    <row r="754" spans="1:8">
      <c r="A754" s="20" t="s">
        <v>1281</v>
      </c>
      <c r="B754" s="20" t="s">
        <v>1282</v>
      </c>
      <c r="C754" s="20" t="s">
        <v>11</v>
      </c>
      <c r="D754" s="20" t="s">
        <v>1283</v>
      </c>
      <c r="E754" s="24">
        <v>125750</v>
      </c>
      <c r="F754" s="23">
        <v>30000</v>
      </c>
      <c r="G754" s="23">
        <f>E754-F754</f>
        <v>95750</v>
      </c>
      <c r="H754" s="16"/>
    </row>
    <row r="755" spans="1:8">
      <c r="A755" s="20" t="s">
        <v>1317</v>
      </c>
      <c r="B755" s="20" t="s">
        <v>1318</v>
      </c>
      <c r="C755" s="20" t="s">
        <v>1319</v>
      </c>
      <c r="D755" s="20" t="s">
        <v>1320</v>
      </c>
      <c r="E755" s="24">
        <v>97720</v>
      </c>
      <c r="F755" s="23">
        <v>50000</v>
      </c>
      <c r="G755" s="23">
        <f>E755-F755</f>
        <v>47720</v>
      </c>
      <c r="H755" s="16"/>
    </row>
    <row r="756" spans="1:8">
      <c r="A756" s="20" t="s">
        <v>1321</v>
      </c>
      <c r="B756" s="20" t="s">
        <v>449</v>
      </c>
      <c r="C756" s="20" t="s">
        <v>11</v>
      </c>
      <c r="D756" s="20" t="s">
        <v>1757</v>
      </c>
      <c r="E756" s="24">
        <v>55800</v>
      </c>
      <c r="F756" s="23">
        <v>35000</v>
      </c>
      <c r="G756" s="23">
        <f>E756-F756</f>
        <v>20800</v>
      </c>
      <c r="H756" s="16"/>
    </row>
    <row r="757" spans="1:8">
      <c r="A757" s="16"/>
      <c r="B757" s="16"/>
      <c r="C757" s="16"/>
      <c r="D757" s="16"/>
      <c r="E757" s="23"/>
      <c r="F757" s="23"/>
      <c r="G757" s="23"/>
      <c r="H757" s="16"/>
    </row>
    <row r="758" spans="1:8">
      <c r="A758" s="617" t="s">
        <v>391</v>
      </c>
      <c r="B758" s="617"/>
      <c r="C758" s="617"/>
      <c r="D758" s="617"/>
      <c r="E758" s="617"/>
      <c r="F758" s="617"/>
      <c r="G758" s="617"/>
      <c r="H758" s="617"/>
    </row>
    <row r="759" spans="1:8" s="19" customFormat="1" ht="21">
      <c r="A759" s="13" t="s">
        <v>1760</v>
      </c>
      <c r="B759" s="13" t="s">
        <v>1</v>
      </c>
      <c r="C759" s="13" t="s">
        <v>3</v>
      </c>
      <c r="D759" s="13" t="s">
        <v>4</v>
      </c>
      <c r="E759" s="22" t="s">
        <v>1776</v>
      </c>
      <c r="F759" s="22" t="s">
        <v>1727</v>
      </c>
      <c r="G759" s="22" t="s">
        <v>1728</v>
      </c>
      <c r="H759" s="13" t="s">
        <v>1784</v>
      </c>
    </row>
    <row r="760" spans="1:8">
      <c r="A760" s="20" t="s">
        <v>389</v>
      </c>
      <c r="B760" s="20" t="s">
        <v>390</v>
      </c>
      <c r="C760" s="20" t="s">
        <v>391</v>
      </c>
      <c r="D760" s="20" t="s">
        <v>392</v>
      </c>
      <c r="E760" s="24">
        <v>24980</v>
      </c>
      <c r="F760" s="23"/>
      <c r="G760" s="23"/>
      <c r="H760" s="16"/>
    </row>
    <row r="761" spans="1:8">
      <c r="A761" s="20" t="s">
        <v>465</v>
      </c>
      <c r="B761" s="20" t="s">
        <v>466</v>
      </c>
      <c r="C761" s="20" t="s">
        <v>391</v>
      </c>
      <c r="D761" s="20" t="s">
        <v>467</v>
      </c>
      <c r="E761" s="24">
        <v>5820</v>
      </c>
      <c r="F761" s="23"/>
      <c r="G761" s="23"/>
      <c r="H761" s="16"/>
    </row>
    <row r="762" spans="1:8">
      <c r="A762" s="20" t="s">
        <v>644</v>
      </c>
      <c r="B762" s="20" t="s">
        <v>645</v>
      </c>
      <c r="C762" s="20" t="s">
        <v>391</v>
      </c>
      <c r="D762" s="20" t="s">
        <v>646</v>
      </c>
      <c r="E762" s="24">
        <v>19000</v>
      </c>
      <c r="F762" s="23"/>
      <c r="G762" s="23"/>
      <c r="H762" s="16"/>
    </row>
    <row r="763" spans="1:8">
      <c r="A763" s="20" t="s">
        <v>949</v>
      </c>
      <c r="B763" s="20" t="s">
        <v>950</v>
      </c>
      <c r="C763" s="20" t="s">
        <v>391</v>
      </c>
      <c r="D763" s="20" t="s">
        <v>1757</v>
      </c>
      <c r="E763" s="24">
        <v>1610</v>
      </c>
      <c r="F763" s="23"/>
      <c r="G763" s="23"/>
      <c r="H763" s="16"/>
    </row>
    <row r="764" spans="1:8">
      <c r="A764" s="20" t="s">
        <v>1083</v>
      </c>
      <c r="B764" s="20" t="s">
        <v>1084</v>
      </c>
      <c r="C764" s="20" t="s">
        <v>391</v>
      </c>
      <c r="D764" s="20" t="s">
        <v>1085</v>
      </c>
      <c r="E764" s="24">
        <v>7200</v>
      </c>
      <c r="F764" s="23">
        <v>5500</v>
      </c>
      <c r="G764" s="23">
        <f>E764-F764</f>
        <v>1700</v>
      </c>
      <c r="H764" s="16"/>
    </row>
    <row r="765" spans="1:8">
      <c r="A765" s="20" t="s">
        <v>1139</v>
      </c>
      <c r="B765" s="20" t="s">
        <v>1140</v>
      </c>
      <c r="C765" s="20" t="s">
        <v>391</v>
      </c>
      <c r="D765" s="20" t="s">
        <v>1141</v>
      </c>
      <c r="E765" s="24">
        <v>4720</v>
      </c>
      <c r="F765" s="23"/>
      <c r="G765" s="23"/>
      <c r="H765" s="16"/>
    </row>
    <row r="766" spans="1:8">
      <c r="A766" s="20" t="s">
        <v>1464</v>
      </c>
      <c r="B766" s="20" t="s">
        <v>1465</v>
      </c>
      <c r="C766" s="20" t="s">
        <v>391</v>
      </c>
      <c r="D766" s="20" t="s">
        <v>1466</v>
      </c>
      <c r="E766" s="24">
        <v>956000</v>
      </c>
      <c r="F766" s="23">
        <v>170000</v>
      </c>
      <c r="G766" s="23">
        <f>E766-F766</f>
        <v>786000</v>
      </c>
      <c r="H766" s="16"/>
    </row>
    <row r="767" spans="1:8">
      <c r="A767" s="20" t="s">
        <v>1498</v>
      </c>
      <c r="B767" s="20" t="s">
        <v>1499</v>
      </c>
      <c r="C767" s="20" t="s">
        <v>391</v>
      </c>
      <c r="D767" s="20" t="s">
        <v>1757</v>
      </c>
      <c r="E767" s="24">
        <v>232751</v>
      </c>
      <c r="F767" s="23"/>
      <c r="G767" s="23"/>
      <c r="H767" s="16"/>
    </row>
    <row r="768" spans="1:8">
      <c r="A768" s="20" t="s">
        <v>1551</v>
      </c>
      <c r="B768" s="20" t="s">
        <v>1552</v>
      </c>
      <c r="C768" s="20" t="s">
        <v>391</v>
      </c>
      <c r="D768" s="20" t="s">
        <v>1553</v>
      </c>
      <c r="E768" s="24">
        <v>44000</v>
      </c>
      <c r="F768" s="23">
        <v>35000</v>
      </c>
      <c r="G768" s="23">
        <f>E768-F768</f>
        <v>9000</v>
      </c>
      <c r="H768" s="16"/>
    </row>
    <row r="769" spans="1:8">
      <c r="A769" s="20" t="s">
        <v>1584</v>
      </c>
      <c r="B769" s="20" t="s">
        <v>1585</v>
      </c>
      <c r="C769" s="20" t="s">
        <v>391</v>
      </c>
      <c r="D769" s="20" t="s">
        <v>1757</v>
      </c>
      <c r="E769" s="24">
        <v>186950</v>
      </c>
      <c r="F769" s="23">
        <v>70000</v>
      </c>
      <c r="G769" s="23">
        <f>E769-F769</f>
        <v>116950</v>
      </c>
      <c r="H769" s="16"/>
    </row>
    <row r="770" spans="1:8">
      <c r="A770" s="16"/>
      <c r="B770" s="16"/>
      <c r="C770" s="16"/>
      <c r="D770" s="16"/>
      <c r="E770" s="23"/>
      <c r="F770" s="23"/>
      <c r="G770" s="23"/>
      <c r="H770" s="16"/>
    </row>
    <row r="771" spans="1:8">
      <c r="A771" s="617" t="s">
        <v>1783</v>
      </c>
      <c r="B771" s="617"/>
      <c r="C771" s="617"/>
      <c r="D771" s="617"/>
      <c r="E771" s="617"/>
      <c r="F771" s="617"/>
      <c r="G771" s="617"/>
      <c r="H771" s="617"/>
    </row>
    <row r="772" spans="1:8" s="19" customFormat="1" ht="21">
      <c r="A772" s="13" t="s">
        <v>1760</v>
      </c>
      <c r="B772" s="13" t="s">
        <v>1</v>
      </c>
      <c r="C772" s="13" t="s">
        <v>3</v>
      </c>
      <c r="D772" s="13" t="s">
        <v>4</v>
      </c>
      <c r="E772" s="22" t="s">
        <v>1776</v>
      </c>
      <c r="F772" s="22" t="s">
        <v>1727</v>
      </c>
      <c r="G772" s="22" t="s">
        <v>1728</v>
      </c>
      <c r="H772" s="13" t="s">
        <v>1784</v>
      </c>
    </row>
    <row r="773" spans="1:8">
      <c r="A773" s="20" t="s">
        <v>88</v>
      </c>
      <c r="B773" s="20" t="s">
        <v>89</v>
      </c>
      <c r="C773" s="20" t="s">
        <v>90</v>
      </c>
      <c r="D773" s="20" t="s">
        <v>1757</v>
      </c>
      <c r="E773" s="24">
        <v>3000</v>
      </c>
      <c r="F773" s="23"/>
      <c r="G773" s="23"/>
      <c r="H773" s="16"/>
    </row>
    <row r="774" spans="1:8">
      <c r="A774" s="20" t="s">
        <v>104</v>
      </c>
      <c r="B774" s="20" t="s">
        <v>105</v>
      </c>
      <c r="C774" s="20"/>
      <c r="D774" s="20" t="s">
        <v>1757</v>
      </c>
      <c r="E774" s="24">
        <v>23000</v>
      </c>
      <c r="F774" s="23"/>
      <c r="G774" s="23"/>
      <c r="H774" s="16"/>
    </row>
    <row r="775" spans="1:8">
      <c r="A775" s="20" t="s">
        <v>106</v>
      </c>
      <c r="B775" s="20" t="s">
        <v>107</v>
      </c>
      <c r="C775" s="20"/>
      <c r="D775" s="20" t="s">
        <v>1757</v>
      </c>
      <c r="E775" s="24">
        <v>13000</v>
      </c>
      <c r="F775" s="23"/>
      <c r="G775" s="23"/>
      <c r="H775" s="16"/>
    </row>
    <row r="776" spans="1:8">
      <c r="A776" s="20" t="s">
        <v>154</v>
      </c>
      <c r="B776" s="20" t="s">
        <v>155</v>
      </c>
      <c r="C776" s="20" t="s">
        <v>156</v>
      </c>
      <c r="D776" s="20" t="s">
        <v>157</v>
      </c>
      <c r="E776" s="24">
        <v>54000</v>
      </c>
      <c r="F776" s="23"/>
      <c r="G776" s="23"/>
      <c r="H776" s="16"/>
    </row>
    <row r="777" spans="1:8">
      <c r="A777" s="20" t="s">
        <v>185</v>
      </c>
      <c r="B777" s="20" t="s">
        <v>186</v>
      </c>
      <c r="C777" s="20" t="s">
        <v>187</v>
      </c>
      <c r="D777" s="20" t="s">
        <v>1757</v>
      </c>
      <c r="E777" s="24">
        <v>9000</v>
      </c>
      <c r="F777" s="23"/>
      <c r="G777" s="23"/>
      <c r="H777" s="16"/>
    </row>
    <row r="778" spans="1:8">
      <c r="A778" s="20" t="s">
        <v>198</v>
      </c>
      <c r="B778" s="20" t="s">
        <v>199</v>
      </c>
      <c r="C778" s="20" t="s">
        <v>200</v>
      </c>
      <c r="D778" s="20" t="s">
        <v>201</v>
      </c>
      <c r="E778" s="24">
        <v>8000</v>
      </c>
      <c r="F778" s="23"/>
      <c r="G778" s="23"/>
      <c r="H778" s="16"/>
    </row>
    <row r="779" spans="1:8">
      <c r="A779" s="20" t="s">
        <v>330</v>
      </c>
      <c r="B779" s="20" t="s">
        <v>331</v>
      </c>
      <c r="C779" s="20" t="s">
        <v>332</v>
      </c>
      <c r="D779" s="20" t="s">
        <v>333</v>
      </c>
      <c r="E779" s="24">
        <v>5000</v>
      </c>
      <c r="F779" s="23"/>
      <c r="G779" s="23"/>
      <c r="H779" s="16"/>
    </row>
    <row r="780" spans="1:8">
      <c r="A780" s="20" t="s">
        <v>353</v>
      </c>
      <c r="B780" s="20" t="s">
        <v>354</v>
      </c>
      <c r="C780" s="20" t="s">
        <v>355</v>
      </c>
      <c r="D780" s="20" t="s">
        <v>1757</v>
      </c>
      <c r="E780" s="24">
        <v>51680</v>
      </c>
      <c r="F780" s="23"/>
      <c r="G780" s="23"/>
      <c r="H780" s="16"/>
    </row>
    <row r="781" spans="1:8">
      <c r="A781" s="20" t="s">
        <v>374</v>
      </c>
      <c r="B781" s="20" t="s">
        <v>375</v>
      </c>
      <c r="C781" s="20" t="s">
        <v>332</v>
      </c>
      <c r="D781" s="20" t="s">
        <v>376</v>
      </c>
      <c r="E781" s="24">
        <v>10500</v>
      </c>
      <c r="F781" s="23"/>
      <c r="G781" s="23"/>
      <c r="H781" s="16"/>
    </row>
    <row r="782" spans="1:8">
      <c r="A782" s="20" t="s">
        <v>393</v>
      </c>
      <c r="B782" s="20" t="s">
        <v>394</v>
      </c>
      <c r="C782" s="20"/>
      <c r="D782" s="20" t="s">
        <v>395</v>
      </c>
      <c r="E782" s="24">
        <v>77300</v>
      </c>
      <c r="F782" s="23"/>
      <c r="G782" s="23"/>
      <c r="H782" s="16"/>
    </row>
    <row r="783" spans="1:8">
      <c r="A783" s="20" t="s">
        <v>398</v>
      </c>
      <c r="B783" s="20" t="s">
        <v>399</v>
      </c>
      <c r="C783" s="20"/>
      <c r="D783" s="20" t="s">
        <v>1757</v>
      </c>
      <c r="E783" s="24">
        <v>150600</v>
      </c>
      <c r="F783" s="23">
        <v>50000</v>
      </c>
      <c r="G783" s="23">
        <f>E783-F783</f>
        <v>100600</v>
      </c>
      <c r="H783" s="16"/>
    </row>
    <row r="784" spans="1:8">
      <c r="A784" s="20" t="s">
        <v>431</v>
      </c>
      <c r="B784" s="20" t="s">
        <v>432</v>
      </c>
      <c r="C784" s="20" t="s">
        <v>433</v>
      </c>
      <c r="D784" s="20" t="s">
        <v>434</v>
      </c>
      <c r="E784" s="24">
        <v>4000</v>
      </c>
      <c r="F784" s="23"/>
      <c r="G784" s="23"/>
      <c r="H784" s="16"/>
    </row>
    <row r="785" spans="1:8">
      <c r="A785" s="20" t="s">
        <v>440</v>
      </c>
      <c r="B785" s="20" t="s">
        <v>441</v>
      </c>
      <c r="C785" s="20" t="s">
        <v>90</v>
      </c>
      <c r="D785" s="20" t="s">
        <v>1757</v>
      </c>
      <c r="E785" s="24">
        <v>50130</v>
      </c>
      <c r="F785" s="23"/>
      <c r="G785" s="23"/>
      <c r="H785" s="16"/>
    </row>
    <row r="786" spans="1:8">
      <c r="A786" s="20" t="s">
        <v>560</v>
      </c>
      <c r="B786" s="20" t="s">
        <v>561</v>
      </c>
      <c r="C786" s="20" t="s">
        <v>562</v>
      </c>
      <c r="D786" s="20" t="s">
        <v>563</v>
      </c>
      <c r="E786" s="24">
        <v>20000</v>
      </c>
      <c r="F786" s="23">
        <v>13000</v>
      </c>
      <c r="G786" s="23">
        <f>E786-F786</f>
        <v>7000</v>
      </c>
      <c r="H786" s="16"/>
    </row>
    <row r="787" spans="1:8">
      <c r="A787" s="20" t="s">
        <v>564</v>
      </c>
      <c r="B787" s="20" t="s">
        <v>565</v>
      </c>
      <c r="C787" s="20" t="s">
        <v>562</v>
      </c>
      <c r="D787" s="20" t="s">
        <v>566</v>
      </c>
      <c r="E787" s="24">
        <v>21840</v>
      </c>
      <c r="F787" s="23">
        <v>8000</v>
      </c>
      <c r="G787" s="23">
        <f>E787-F787</f>
        <v>13840</v>
      </c>
      <c r="H787" s="16"/>
    </row>
    <row r="788" spans="1:8">
      <c r="A788" s="20" t="s">
        <v>612</v>
      </c>
      <c r="B788" s="20" t="s">
        <v>613</v>
      </c>
      <c r="C788" s="20" t="s">
        <v>614</v>
      </c>
      <c r="D788" s="20" t="s">
        <v>1757</v>
      </c>
      <c r="E788" s="24">
        <v>24000</v>
      </c>
      <c r="F788" s="23"/>
      <c r="G788" s="23"/>
      <c r="H788" s="16"/>
    </row>
    <row r="789" spans="1:8">
      <c r="A789" s="20" t="s">
        <v>647</v>
      </c>
      <c r="B789" s="20" t="s">
        <v>648</v>
      </c>
      <c r="C789" s="20" t="s">
        <v>649</v>
      </c>
      <c r="D789" s="20" t="s">
        <v>650</v>
      </c>
      <c r="E789" s="24">
        <v>40000</v>
      </c>
      <c r="F789" s="23">
        <v>19000</v>
      </c>
      <c r="G789" s="23">
        <f>E789-F789</f>
        <v>21000</v>
      </c>
      <c r="H789" s="16"/>
    </row>
    <row r="790" spans="1:8">
      <c r="A790" s="20" t="s">
        <v>683</v>
      </c>
      <c r="B790" s="20" t="s">
        <v>684</v>
      </c>
      <c r="C790" s="20" t="s">
        <v>685</v>
      </c>
      <c r="D790" s="20" t="s">
        <v>686</v>
      </c>
      <c r="E790" s="24">
        <v>10500</v>
      </c>
      <c r="F790" s="23"/>
      <c r="G790" s="23"/>
      <c r="H790" s="16"/>
    </row>
    <row r="791" spans="1:8">
      <c r="A791" s="20" t="s">
        <v>712</v>
      </c>
      <c r="B791" s="20" t="s">
        <v>713</v>
      </c>
      <c r="C791" s="20" t="s">
        <v>714</v>
      </c>
      <c r="D791" s="20" t="s">
        <v>1757</v>
      </c>
      <c r="E791" s="24">
        <v>650</v>
      </c>
      <c r="F791" s="23"/>
      <c r="G791" s="23"/>
      <c r="H791" s="16"/>
    </row>
    <row r="792" spans="1:8">
      <c r="A792" s="20" t="s">
        <v>736</v>
      </c>
      <c r="B792" s="20" t="s">
        <v>737</v>
      </c>
      <c r="C792" s="20" t="s">
        <v>738</v>
      </c>
      <c r="D792" s="20" t="s">
        <v>1757</v>
      </c>
      <c r="E792" s="24">
        <v>4500</v>
      </c>
      <c r="F792" s="23"/>
      <c r="G792" s="23"/>
      <c r="H792" s="16"/>
    </row>
    <row r="793" spans="1:8">
      <c r="A793" s="20" t="s">
        <v>766</v>
      </c>
      <c r="B793" s="20" t="s">
        <v>455</v>
      </c>
      <c r="C793" s="20" t="s">
        <v>767</v>
      </c>
      <c r="D793" s="20" t="s">
        <v>1757</v>
      </c>
      <c r="E793" s="24">
        <v>3525</v>
      </c>
      <c r="F793" s="23"/>
      <c r="G793" s="23"/>
      <c r="H793" s="16"/>
    </row>
    <row r="794" spans="1:8">
      <c r="A794" s="20" t="s">
        <v>781</v>
      </c>
      <c r="B794" s="20" t="s">
        <v>782</v>
      </c>
      <c r="C794" s="20" t="s">
        <v>156</v>
      </c>
      <c r="D794" s="20" t="s">
        <v>1757</v>
      </c>
      <c r="E794" s="24">
        <v>250</v>
      </c>
      <c r="F794" s="23"/>
      <c r="G794" s="23"/>
      <c r="H794" s="16"/>
    </row>
    <row r="795" spans="1:8">
      <c r="A795" s="20" t="s">
        <v>783</v>
      </c>
      <c r="B795" s="20" t="s">
        <v>432</v>
      </c>
      <c r="C795" s="20" t="s">
        <v>156</v>
      </c>
      <c r="D795" s="20" t="s">
        <v>784</v>
      </c>
      <c r="E795" s="24">
        <v>5675</v>
      </c>
      <c r="F795" s="23"/>
      <c r="G795" s="23"/>
      <c r="H795" s="16"/>
    </row>
    <row r="796" spans="1:8">
      <c r="A796" s="20" t="s">
        <v>788</v>
      </c>
      <c r="B796" s="20" t="s">
        <v>789</v>
      </c>
      <c r="C796" s="20" t="s">
        <v>156</v>
      </c>
      <c r="D796" s="20" t="s">
        <v>790</v>
      </c>
      <c r="E796" s="24">
        <v>23070</v>
      </c>
      <c r="F796" s="23"/>
      <c r="G796" s="23"/>
      <c r="H796" s="16"/>
    </row>
    <row r="797" spans="1:8">
      <c r="A797" s="20" t="s">
        <v>803</v>
      </c>
      <c r="B797" s="20" t="s">
        <v>804</v>
      </c>
      <c r="C797" s="20" t="s">
        <v>562</v>
      </c>
      <c r="D797" s="20" t="s">
        <v>805</v>
      </c>
      <c r="E797" s="24">
        <v>2200</v>
      </c>
      <c r="F797" s="23"/>
      <c r="G797" s="23"/>
      <c r="H797" s="16"/>
    </row>
    <row r="798" spans="1:8">
      <c r="A798" s="20" t="s">
        <v>821</v>
      </c>
      <c r="B798" s="20" t="s">
        <v>631</v>
      </c>
      <c r="C798" s="20" t="s">
        <v>822</v>
      </c>
      <c r="D798" s="20" t="s">
        <v>1757</v>
      </c>
      <c r="E798" s="24">
        <v>42700</v>
      </c>
      <c r="F798" s="23"/>
      <c r="G798" s="23"/>
      <c r="H798" s="16"/>
    </row>
    <row r="799" spans="1:8">
      <c r="A799" s="20" t="s">
        <v>938</v>
      </c>
      <c r="B799" s="20" t="s">
        <v>939</v>
      </c>
      <c r="C799" s="20" t="s">
        <v>940</v>
      </c>
      <c r="D799" s="20" t="s">
        <v>941</v>
      </c>
      <c r="E799" s="24">
        <v>23090</v>
      </c>
      <c r="F799" s="23"/>
      <c r="G799" s="23"/>
      <c r="H799" s="16"/>
    </row>
    <row r="800" spans="1:8">
      <c r="A800" s="20" t="s">
        <v>1035</v>
      </c>
      <c r="B800" s="20" t="s">
        <v>1036</v>
      </c>
      <c r="C800" s="20" t="s">
        <v>1037</v>
      </c>
      <c r="D800" s="20" t="s">
        <v>1038</v>
      </c>
      <c r="E800" s="24">
        <v>5600</v>
      </c>
      <c r="F800" s="23"/>
      <c r="G800" s="23"/>
      <c r="H800" s="16"/>
    </row>
    <row r="801" spans="1:8">
      <c r="A801" s="20" t="s">
        <v>1095</v>
      </c>
      <c r="B801" s="20" t="s">
        <v>844</v>
      </c>
      <c r="C801" s="20" t="s">
        <v>1096</v>
      </c>
      <c r="D801" s="20" t="s">
        <v>1757</v>
      </c>
      <c r="E801" s="24">
        <v>410</v>
      </c>
      <c r="F801" s="23"/>
      <c r="G801" s="23"/>
      <c r="H801" s="16"/>
    </row>
    <row r="802" spans="1:8">
      <c r="A802" s="20" t="s">
        <v>1589</v>
      </c>
      <c r="B802" s="20" t="s">
        <v>1590</v>
      </c>
      <c r="C802" s="20" t="s">
        <v>1591</v>
      </c>
      <c r="D802" s="20" t="s">
        <v>1757</v>
      </c>
      <c r="E802" s="24">
        <v>24475</v>
      </c>
      <c r="F802" s="23"/>
      <c r="G802" s="23"/>
      <c r="H802" s="16"/>
    </row>
    <row r="803" spans="1:8">
      <c r="A803" s="20" t="s">
        <v>475</v>
      </c>
      <c r="B803" s="20" t="s">
        <v>476</v>
      </c>
      <c r="C803" s="20" t="s">
        <v>477</v>
      </c>
      <c r="D803" s="20" t="s">
        <v>1757</v>
      </c>
      <c r="E803" s="24">
        <v>1900</v>
      </c>
      <c r="F803" s="23"/>
      <c r="G803" s="23"/>
      <c r="H803" s="16"/>
    </row>
    <row r="804" spans="1:8">
      <c r="A804" s="20" t="s">
        <v>1148</v>
      </c>
      <c r="B804" s="20" t="s">
        <v>1149</v>
      </c>
      <c r="C804" s="20" t="s">
        <v>1150</v>
      </c>
      <c r="D804" s="20" t="s">
        <v>1151</v>
      </c>
      <c r="E804" s="24">
        <v>12000</v>
      </c>
      <c r="F804" s="23"/>
      <c r="G804" s="23"/>
      <c r="H804" s="16"/>
    </row>
    <row r="805" spans="1:8">
      <c r="A805" s="20" t="s">
        <v>1476</v>
      </c>
      <c r="B805" s="20" t="s">
        <v>1477</v>
      </c>
      <c r="C805" s="20" t="s">
        <v>1478</v>
      </c>
      <c r="D805" s="20" t="s">
        <v>1757</v>
      </c>
      <c r="E805" s="24">
        <v>11943</v>
      </c>
      <c r="F805" s="23"/>
      <c r="G805" s="23"/>
      <c r="H805" s="16"/>
    </row>
    <row r="806" spans="1:8">
      <c r="A806" s="20" t="s">
        <v>921</v>
      </c>
      <c r="B806" s="20" t="s">
        <v>922</v>
      </c>
      <c r="C806" s="20" t="s">
        <v>923</v>
      </c>
      <c r="D806" s="20" t="s">
        <v>924</v>
      </c>
      <c r="E806" s="24">
        <v>8000</v>
      </c>
      <c r="F806" s="23"/>
      <c r="G806" s="23"/>
      <c r="H806" s="16"/>
    </row>
    <row r="807" spans="1:8">
      <c r="A807" s="20" t="s">
        <v>1074</v>
      </c>
      <c r="B807" s="20" t="s">
        <v>1075</v>
      </c>
      <c r="C807" s="20" t="s">
        <v>1076</v>
      </c>
      <c r="D807" s="20" t="s">
        <v>1077</v>
      </c>
      <c r="E807" s="24">
        <v>4490</v>
      </c>
      <c r="F807" s="23">
        <v>4000</v>
      </c>
      <c r="G807" s="23">
        <v>490</v>
      </c>
      <c r="H807" s="16"/>
    </row>
    <row r="808" spans="1:8">
      <c r="A808" s="20" t="s">
        <v>264</v>
      </c>
      <c r="B808" s="20" t="s">
        <v>265</v>
      </c>
      <c r="C808" s="20" t="s">
        <v>266</v>
      </c>
      <c r="D808" s="20" t="s">
        <v>267</v>
      </c>
      <c r="E808" s="24">
        <v>24500</v>
      </c>
      <c r="F808" s="24"/>
      <c r="G808" s="24"/>
      <c r="H808" s="16"/>
    </row>
    <row r="809" spans="1:8">
      <c r="A809" s="20" t="s">
        <v>617</v>
      </c>
      <c r="B809" s="20" t="s">
        <v>618</v>
      </c>
      <c r="C809" s="20" t="s">
        <v>266</v>
      </c>
      <c r="D809" s="20" t="s">
        <v>619</v>
      </c>
      <c r="E809" s="24">
        <v>100000</v>
      </c>
      <c r="F809" s="24"/>
      <c r="G809" s="24"/>
      <c r="H809" s="16"/>
    </row>
    <row r="810" spans="1:8">
      <c r="A810" s="20" t="s">
        <v>1570</v>
      </c>
      <c r="B810" s="20" t="s">
        <v>1571</v>
      </c>
      <c r="C810" s="20" t="s">
        <v>1572</v>
      </c>
      <c r="D810" s="20" t="s">
        <v>1757</v>
      </c>
      <c r="E810" s="24">
        <v>891196</v>
      </c>
      <c r="F810" s="23"/>
      <c r="G810" s="23"/>
      <c r="H810" s="16"/>
    </row>
    <row r="811" spans="1:8">
      <c r="A811" s="20" t="s">
        <v>214</v>
      </c>
      <c r="B811" s="20" t="s">
        <v>215</v>
      </c>
      <c r="C811" s="20" t="s">
        <v>216</v>
      </c>
      <c r="D811" s="20" t="s">
        <v>1757</v>
      </c>
      <c r="E811" s="24">
        <v>500</v>
      </c>
      <c r="F811" s="23"/>
      <c r="G811" s="23"/>
      <c r="H811" s="16"/>
    </row>
    <row r="812" spans="1:8">
      <c r="A812" s="20" t="s">
        <v>558</v>
      </c>
      <c r="B812" s="20" t="s">
        <v>559</v>
      </c>
      <c r="C812" s="20" t="s">
        <v>216</v>
      </c>
      <c r="D812" s="20" t="s">
        <v>1757</v>
      </c>
      <c r="E812" s="24">
        <v>900</v>
      </c>
      <c r="F812" s="23"/>
      <c r="G812" s="23"/>
      <c r="H812" s="16"/>
    </row>
    <row r="813" spans="1:8">
      <c r="A813" s="20" t="s">
        <v>1581</v>
      </c>
      <c r="B813" s="20" t="s">
        <v>1582</v>
      </c>
      <c r="C813" s="20" t="s">
        <v>1583</v>
      </c>
      <c r="D813" s="20" t="s">
        <v>1757</v>
      </c>
      <c r="E813" s="24">
        <v>114000</v>
      </c>
      <c r="F813" s="23">
        <v>60000</v>
      </c>
      <c r="G813" s="23">
        <f>E813-F813</f>
        <v>54000</v>
      </c>
      <c r="H813" s="16"/>
    </row>
    <row r="814" spans="1:8">
      <c r="A814" s="20" t="s">
        <v>1483</v>
      </c>
      <c r="B814" s="20" t="s">
        <v>1484</v>
      </c>
      <c r="C814" s="20" t="s">
        <v>1485</v>
      </c>
      <c r="D814" s="20" t="s">
        <v>1757</v>
      </c>
      <c r="E814" s="24">
        <v>955</v>
      </c>
      <c r="F814" s="23"/>
      <c r="G814" s="23"/>
      <c r="H814" s="16"/>
    </row>
    <row r="815" spans="1:8">
      <c r="A815" s="20" t="s">
        <v>1576</v>
      </c>
      <c r="B815" s="20" t="s">
        <v>1577</v>
      </c>
      <c r="C815" s="20" t="s">
        <v>1578</v>
      </c>
      <c r="D815" s="20" t="s">
        <v>1757</v>
      </c>
      <c r="E815" s="24">
        <v>54240</v>
      </c>
      <c r="F815" s="24">
        <v>54000</v>
      </c>
      <c r="G815" s="23">
        <f>E815-F815</f>
        <v>240</v>
      </c>
      <c r="H815" s="16"/>
    </row>
    <row r="816" spans="1:8">
      <c r="A816" s="20" t="s">
        <v>1598</v>
      </c>
      <c r="B816" s="20" t="s">
        <v>1599</v>
      </c>
      <c r="C816" s="20" t="s">
        <v>714</v>
      </c>
      <c r="D816" s="20" t="s">
        <v>1600</v>
      </c>
      <c r="E816" s="24">
        <v>108005</v>
      </c>
      <c r="F816" s="23">
        <v>65000</v>
      </c>
      <c r="G816" s="23">
        <f>E816-F816</f>
        <v>43005</v>
      </c>
      <c r="H816" s="16"/>
    </row>
    <row r="817" spans="1:8">
      <c r="A817" s="20" t="s">
        <v>1652</v>
      </c>
      <c r="B817" s="20" t="s">
        <v>1653</v>
      </c>
      <c r="C817" s="20" t="s">
        <v>714</v>
      </c>
      <c r="D817" s="20" t="s">
        <v>1654</v>
      </c>
      <c r="E817" s="24">
        <v>33304</v>
      </c>
      <c r="F817" s="23">
        <v>33000</v>
      </c>
      <c r="G817" s="23">
        <f>E817-F817</f>
        <v>304</v>
      </c>
      <c r="H817" s="16"/>
    </row>
    <row r="818" spans="1:8">
      <c r="A818" s="20" t="s">
        <v>1335</v>
      </c>
      <c r="B818" s="20" t="s">
        <v>1315</v>
      </c>
      <c r="C818" s="20" t="s">
        <v>1336</v>
      </c>
      <c r="D818" s="20" t="s">
        <v>1337</v>
      </c>
      <c r="E818" s="24">
        <v>24000</v>
      </c>
      <c r="F818" s="23">
        <v>10000</v>
      </c>
      <c r="G818" s="23">
        <f>E818-F818</f>
        <v>14000</v>
      </c>
      <c r="H818" s="16"/>
    </row>
    <row r="819" spans="1:8">
      <c r="A819" s="20" t="s">
        <v>1343</v>
      </c>
      <c r="B819" s="20" t="s">
        <v>1344</v>
      </c>
      <c r="C819" s="20" t="s">
        <v>1336</v>
      </c>
      <c r="D819" s="20" t="s">
        <v>1345</v>
      </c>
      <c r="E819" s="24">
        <v>13970</v>
      </c>
      <c r="F819" s="23"/>
      <c r="G819" s="23">
        <f>E819-F819</f>
        <v>13970</v>
      </c>
      <c r="H819" s="16"/>
    </row>
  </sheetData>
  <autoFilter ref="C1:C655"/>
  <mergeCells count="46">
    <mergeCell ref="A145:H145"/>
    <mergeCell ref="A1:H1"/>
    <mergeCell ref="A16:H16"/>
    <mergeCell ref="A21:H21"/>
    <mergeCell ref="A28:H28"/>
    <mergeCell ref="A43:H43"/>
    <mergeCell ref="A53:H53"/>
    <mergeCell ref="A61:H61"/>
    <mergeCell ref="A70:H70"/>
    <mergeCell ref="A77:H77"/>
    <mergeCell ref="A89:H89"/>
    <mergeCell ref="A99:H99"/>
    <mergeCell ref="A283:H283"/>
    <mergeCell ref="A157:H157"/>
    <mergeCell ref="A165:H165"/>
    <mergeCell ref="A172:H172"/>
    <mergeCell ref="A177:H177"/>
    <mergeCell ref="A188:H188"/>
    <mergeCell ref="A199:H199"/>
    <mergeCell ref="A218:H218"/>
    <mergeCell ref="A223:H223"/>
    <mergeCell ref="A243:H243"/>
    <mergeCell ref="A252:H252"/>
    <mergeCell ref="A269:H269"/>
    <mergeCell ref="A657:H657"/>
    <mergeCell ref="A381:H381"/>
    <mergeCell ref="A408:H408"/>
    <mergeCell ref="A444:H444"/>
    <mergeCell ref="A453:H453"/>
    <mergeCell ref="A534:H534"/>
    <mergeCell ref="A547:H547"/>
    <mergeCell ref="A602:H602"/>
    <mergeCell ref="A615:H615"/>
    <mergeCell ref="A622:H622"/>
    <mergeCell ref="A632:H632"/>
    <mergeCell ref="A647:H647"/>
    <mergeCell ref="A738:H738"/>
    <mergeCell ref="A741:H741"/>
    <mergeCell ref="A758:H758"/>
    <mergeCell ref="A771:H771"/>
    <mergeCell ref="A664:H664"/>
    <mergeCell ref="A700:H700"/>
    <mergeCell ref="A707:H707"/>
    <mergeCell ref="A712:H712"/>
    <mergeCell ref="A721:H721"/>
    <mergeCell ref="A727:H727"/>
  </mergeCells>
  <pageMargins left="0.19685039370078741" right="0.19685039370078741" top="0.19685039370078741" bottom="0.19685039370078741" header="0" footer="0"/>
  <pageSetup paperSize="9" scale="93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I69"/>
  <sheetViews>
    <sheetView topLeftCell="B1" workbookViewId="0">
      <selection activeCell="M10" sqref="M10"/>
    </sheetView>
  </sheetViews>
  <sheetFormatPr defaultRowHeight="15"/>
  <cols>
    <col min="1" max="1" width="14.28515625" style="6" bestFit="1" customWidth="1"/>
    <col min="2" max="2" width="24.140625" style="6" bestFit="1" customWidth="1"/>
    <col min="3" max="3" width="24.5703125" style="6" bestFit="1" customWidth="1"/>
    <col min="4" max="4" width="17.140625" style="6" bestFit="1" customWidth="1"/>
    <col min="5" max="5" width="22.5703125" style="6" bestFit="1" customWidth="1"/>
    <col min="6" max="6" width="14.28515625" style="6" bestFit="1" customWidth="1"/>
    <col min="7" max="7" width="9.85546875" style="6" bestFit="1" customWidth="1"/>
    <col min="8" max="8" width="8.7109375" style="6" bestFit="1" customWidth="1"/>
    <col min="9" max="9" width="9" style="6" bestFit="1" customWidth="1"/>
    <col min="10" max="16384" width="9.140625" style="6"/>
  </cols>
  <sheetData>
    <row r="4" spans="1:9" ht="18.75">
      <c r="A4" s="630" t="s">
        <v>1223</v>
      </c>
      <c r="B4" s="630"/>
      <c r="C4" s="630"/>
      <c r="D4" s="630"/>
      <c r="E4" s="630"/>
      <c r="F4" s="630"/>
      <c r="G4" s="630"/>
      <c r="H4" s="630"/>
      <c r="I4" s="630"/>
    </row>
    <row r="5" spans="1:9" ht="21">
      <c r="A5" s="7" t="s">
        <v>0</v>
      </c>
      <c r="B5" s="7" t="s">
        <v>1</v>
      </c>
      <c r="C5" s="7" t="s">
        <v>3</v>
      </c>
      <c r="D5" s="7" t="s">
        <v>4</v>
      </c>
      <c r="E5" s="8" t="s">
        <v>2</v>
      </c>
      <c r="F5" s="9" t="s">
        <v>1727</v>
      </c>
      <c r="G5" s="9" t="s">
        <v>1728</v>
      </c>
      <c r="H5" s="10" t="s">
        <v>1731</v>
      </c>
      <c r="I5" s="10" t="s">
        <v>1732</v>
      </c>
    </row>
    <row r="6" spans="1:9" ht="18.75">
      <c r="A6" s="3" t="s">
        <v>792</v>
      </c>
      <c r="B6" s="3" t="s">
        <v>793</v>
      </c>
      <c r="C6" s="3" t="s">
        <v>794</v>
      </c>
      <c r="D6" s="3" t="s">
        <v>795</v>
      </c>
      <c r="E6" s="5">
        <v>14850</v>
      </c>
      <c r="F6" s="2"/>
      <c r="G6" s="2"/>
      <c r="H6" s="3"/>
      <c r="I6" s="3"/>
    </row>
    <row r="7" spans="1:9" ht="18.75">
      <c r="A7" s="3" t="s">
        <v>799</v>
      </c>
      <c r="B7" s="3" t="s">
        <v>800</v>
      </c>
      <c r="C7" s="3" t="s">
        <v>801</v>
      </c>
      <c r="D7" s="3" t="s">
        <v>802</v>
      </c>
      <c r="E7" s="5">
        <v>10550</v>
      </c>
      <c r="F7" s="2"/>
      <c r="G7" s="2"/>
      <c r="H7" s="3"/>
      <c r="I7" s="3"/>
    </row>
    <row r="8" spans="1:9" ht="18.75">
      <c r="A8" s="3" t="s">
        <v>884</v>
      </c>
      <c r="B8" s="3" t="s">
        <v>885</v>
      </c>
      <c r="C8" s="3" t="s">
        <v>794</v>
      </c>
      <c r="D8" s="3" t="s">
        <v>886</v>
      </c>
      <c r="E8" s="5">
        <v>2500</v>
      </c>
      <c r="F8" s="2"/>
      <c r="G8" s="2"/>
      <c r="H8" s="3"/>
      <c r="I8" s="3"/>
    </row>
    <row r="9" spans="1:9" ht="18.75">
      <c r="A9" s="3" t="s">
        <v>894</v>
      </c>
      <c r="B9" s="3" t="s">
        <v>804</v>
      </c>
      <c r="C9" s="3" t="s">
        <v>801</v>
      </c>
      <c r="D9" s="3" t="s">
        <v>895</v>
      </c>
      <c r="E9" s="5">
        <v>9100</v>
      </c>
      <c r="F9" s="2"/>
      <c r="G9" s="2"/>
      <c r="H9" s="3"/>
      <c r="I9" s="3"/>
    </row>
    <row r="10" spans="1:9" ht="18.75">
      <c r="A10" s="3" t="s">
        <v>1005</v>
      </c>
      <c r="B10" s="3" t="s">
        <v>1006</v>
      </c>
      <c r="C10" s="3" t="s">
        <v>801</v>
      </c>
      <c r="D10" s="3" t="s">
        <v>1757</v>
      </c>
      <c r="E10" s="3">
        <v>250</v>
      </c>
      <c r="F10" s="2"/>
      <c r="G10" s="2"/>
      <c r="H10" s="3"/>
      <c r="I10" s="3"/>
    </row>
    <row r="11" spans="1:9" ht="18.75">
      <c r="A11" s="3" t="s">
        <v>1215</v>
      </c>
      <c r="B11" s="3" t="s">
        <v>1216</v>
      </c>
      <c r="C11" s="3" t="s">
        <v>801</v>
      </c>
      <c r="D11" s="3" t="s">
        <v>1217</v>
      </c>
      <c r="E11" s="5">
        <v>13720</v>
      </c>
      <c r="F11" s="2"/>
      <c r="G11" s="2"/>
      <c r="H11" s="3"/>
      <c r="I11" s="3"/>
    </row>
    <row r="12" spans="1:9" ht="37.5">
      <c r="A12" s="3" t="s">
        <v>1221</v>
      </c>
      <c r="B12" s="3" t="s">
        <v>1222</v>
      </c>
      <c r="C12" s="4" t="s">
        <v>1752</v>
      </c>
      <c r="D12" s="3" t="s">
        <v>1224</v>
      </c>
      <c r="E12" s="5">
        <v>33950</v>
      </c>
      <c r="F12" s="2">
        <v>10000</v>
      </c>
      <c r="G12" s="2">
        <f>E12-F12</f>
        <v>23950</v>
      </c>
      <c r="H12" s="3"/>
      <c r="I12" s="3"/>
    </row>
    <row r="13" spans="1:9" ht="18.75">
      <c r="A13" s="3" t="s">
        <v>1228</v>
      </c>
      <c r="B13" s="3" t="s">
        <v>625</v>
      </c>
      <c r="C13" s="3" t="s">
        <v>1229</v>
      </c>
      <c r="D13" s="3" t="s">
        <v>1230</v>
      </c>
      <c r="E13" s="5">
        <v>58060</v>
      </c>
      <c r="F13" s="2"/>
      <c r="G13" s="2"/>
      <c r="H13" s="3"/>
      <c r="I13" s="3"/>
    </row>
    <row r="14" spans="1:9" ht="18.75">
      <c r="A14" s="3" t="s">
        <v>1257</v>
      </c>
      <c r="B14" s="3" t="s">
        <v>288</v>
      </c>
      <c r="C14" s="3" t="s">
        <v>801</v>
      </c>
      <c r="D14" s="3" t="s">
        <v>1258</v>
      </c>
      <c r="E14" s="5">
        <v>160530</v>
      </c>
      <c r="F14" s="2">
        <v>10000</v>
      </c>
      <c r="G14" s="2">
        <f t="shared" ref="G14:G26" si="0">E14-F14</f>
        <v>150530</v>
      </c>
      <c r="H14" s="3"/>
      <c r="I14" s="3"/>
    </row>
    <row r="15" spans="1:9" ht="37.5">
      <c r="A15" s="3" t="s">
        <v>1259</v>
      </c>
      <c r="B15" s="3" t="s">
        <v>1260</v>
      </c>
      <c r="C15" s="4" t="s">
        <v>1753</v>
      </c>
      <c r="D15" s="3" t="s">
        <v>1261</v>
      </c>
      <c r="E15" s="5">
        <v>17150</v>
      </c>
      <c r="F15" s="2">
        <v>15000</v>
      </c>
      <c r="G15" s="2">
        <f t="shared" si="0"/>
        <v>2150</v>
      </c>
      <c r="H15" s="3"/>
      <c r="I15" s="3"/>
    </row>
    <row r="16" spans="1:9" ht="37.5">
      <c r="A16" s="3" t="s">
        <v>1270</v>
      </c>
      <c r="B16" s="3" t="s">
        <v>1271</v>
      </c>
      <c r="C16" s="4" t="s">
        <v>1753</v>
      </c>
      <c r="D16" s="3" t="s">
        <v>1272</v>
      </c>
      <c r="E16" s="5">
        <v>27270</v>
      </c>
      <c r="F16" s="2">
        <v>2000</v>
      </c>
      <c r="G16" s="2">
        <f t="shared" si="0"/>
        <v>25270</v>
      </c>
      <c r="H16" s="3"/>
      <c r="I16" s="3"/>
    </row>
    <row r="17" spans="1:9" ht="37.5">
      <c r="A17" s="3" t="s">
        <v>1273</v>
      </c>
      <c r="B17" s="3" t="s">
        <v>1274</v>
      </c>
      <c r="C17" s="4" t="s">
        <v>1758</v>
      </c>
      <c r="D17" s="3" t="s">
        <v>1275</v>
      </c>
      <c r="E17" s="5">
        <v>16870</v>
      </c>
      <c r="F17" s="2">
        <v>6000</v>
      </c>
      <c r="G17" s="2">
        <f t="shared" si="0"/>
        <v>10870</v>
      </c>
      <c r="H17" s="3"/>
      <c r="I17" s="3"/>
    </row>
    <row r="18" spans="1:9" ht="18.75">
      <c r="A18" s="3" t="s">
        <v>1276</v>
      </c>
      <c r="B18" s="3" t="s">
        <v>1750</v>
      </c>
      <c r="C18" s="3" t="s">
        <v>801</v>
      </c>
      <c r="D18" s="3" t="s">
        <v>1277</v>
      </c>
      <c r="E18" s="5">
        <v>74010</v>
      </c>
      <c r="F18" s="2"/>
      <c r="G18" s="2"/>
      <c r="H18" s="3"/>
      <c r="I18" s="3"/>
    </row>
    <row r="19" spans="1:9" ht="18.75">
      <c r="A19" s="3" t="s">
        <v>1284</v>
      </c>
      <c r="B19" s="3" t="s">
        <v>1285</v>
      </c>
      <c r="C19" s="3" t="s">
        <v>801</v>
      </c>
      <c r="D19" s="3" t="s">
        <v>1286</v>
      </c>
      <c r="E19" s="5">
        <v>4210</v>
      </c>
      <c r="F19" s="2"/>
      <c r="G19" s="2">
        <f t="shared" si="0"/>
        <v>4210</v>
      </c>
      <c r="H19" s="3"/>
      <c r="I19" s="3"/>
    </row>
    <row r="20" spans="1:9" ht="18.75">
      <c r="A20" s="3" t="s">
        <v>1287</v>
      </c>
      <c r="B20" s="3" t="s">
        <v>1288</v>
      </c>
      <c r="C20" s="3" t="s">
        <v>801</v>
      </c>
      <c r="D20" s="3" t="s">
        <v>1289</v>
      </c>
      <c r="E20" s="5">
        <v>66080</v>
      </c>
      <c r="F20" s="2"/>
      <c r="G20" s="2">
        <f t="shared" si="0"/>
        <v>66080</v>
      </c>
      <c r="H20" s="3"/>
      <c r="I20" s="3"/>
    </row>
    <row r="21" spans="1:9" ht="18.75">
      <c r="A21" s="3" t="s">
        <v>1290</v>
      </c>
      <c r="B21" s="3" t="s">
        <v>1291</v>
      </c>
      <c r="C21" s="3" t="s">
        <v>801</v>
      </c>
      <c r="D21" s="3" t="s">
        <v>1292</v>
      </c>
      <c r="E21" s="5">
        <v>46060</v>
      </c>
      <c r="F21" s="2"/>
      <c r="G21" s="2">
        <f t="shared" si="0"/>
        <v>46060</v>
      </c>
      <c r="H21" s="3"/>
      <c r="I21" s="3"/>
    </row>
    <row r="22" spans="1:9" ht="18.75">
      <c r="A22" s="3" t="s">
        <v>1301</v>
      </c>
      <c r="B22" s="3" t="s">
        <v>215</v>
      </c>
      <c r="C22" s="3" t="s">
        <v>801</v>
      </c>
      <c r="D22" s="3" t="s">
        <v>1302</v>
      </c>
      <c r="E22" s="5">
        <v>56350</v>
      </c>
      <c r="F22" s="2">
        <v>20000</v>
      </c>
      <c r="G22" s="2">
        <f t="shared" si="0"/>
        <v>36350</v>
      </c>
      <c r="H22" s="3"/>
      <c r="I22" s="3"/>
    </row>
    <row r="23" spans="1:9" ht="18.75">
      <c r="A23" s="3" t="s">
        <v>1306</v>
      </c>
      <c r="B23" s="3" t="s">
        <v>1307</v>
      </c>
      <c r="C23" s="3" t="s">
        <v>801</v>
      </c>
      <c r="D23" s="3" t="s">
        <v>1757</v>
      </c>
      <c r="E23" s="5">
        <v>152515</v>
      </c>
      <c r="F23" s="2"/>
      <c r="G23" s="2"/>
      <c r="H23" s="3"/>
      <c r="I23" s="3"/>
    </row>
    <row r="24" spans="1:9" ht="18.75">
      <c r="A24" s="3" t="s">
        <v>1308</v>
      </c>
      <c r="B24" s="3" t="s">
        <v>1309</v>
      </c>
      <c r="C24" s="3" t="s">
        <v>801</v>
      </c>
      <c r="D24" s="3" t="s">
        <v>1310</v>
      </c>
      <c r="E24" s="5">
        <v>19900</v>
      </c>
      <c r="F24" s="2">
        <v>8000</v>
      </c>
      <c r="G24" s="2">
        <f t="shared" si="0"/>
        <v>11900</v>
      </c>
      <c r="H24" s="3"/>
      <c r="I24" s="3"/>
    </row>
    <row r="25" spans="1:9" ht="18.75">
      <c r="A25" s="3" t="s">
        <v>1311</v>
      </c>
      <c r="B25" s="3" t="s">
        <v>1312</v>
      </c>
      <c r="C25" s="3" t="s">
        <v>801</v>
      </c>
      <c r="D25" s="3" t="s">
        <v>1313</v>
      </c>
      <c r="E25" s="5">
        <v>31330</v>
      </c>
      <c r="F25" s="2"/>
      <c r="G25" s="2"/>
      <c r="H25" s="3"/>
      <c r="I25" s="3"/>
    </row>
    <row r="26" spans="1:9" ht="18.75">
      <c r="A26" s="3" t="s">
        <v>1314</v>
      </c>
      <c r="B26" s="3" t="s">
        <v>1315</v>
      </c>
      <c r="C26" s="3" t="s">
        <v>801</v>
      </c>
      <c r="D26" s="3" t="s">
        <v>1316</v>
      </c>
      <c r="E26" s="5">
        <v>121130</v>
      </c>
      <c r="F26" s="2">
        <v>35000</v>
      </c>
      <c r="G26" s="2">
        <f t="shared" si="0"/>
        <v>86130</v>
      </c>
      <c r="H26" s="3"/>
      <c r="I26" s="3"/>
    </row>
    <row r="27" spans="1:9" ht="37.5">
      <c r="A27" s="3" t="s">
        <v>1592</v>
      </c>
      <c r="B27" s="3" t="s">
        <v>1593</v>
      </c>
      <c r="C27" s="4" t="s">
        <v>1754</v>
      </c>
      <c r="D27" s="3" t="s">
        <v>1757</v>
      </c>
      <c r="E27" s="5">
        <v>54170</v>
      </c>
      <c r="F27" s="2"/>
      <c r="G27" s="2"/>
      <c r="H27" s="3"/>
      <c r="I27" s="3"/>
    </row>
    <row r="29" spans="1:9" ht="18.75">
      <c r="D29" s="3" t="s">
        <v>340</v>
      </c>
    </row>
    <row r="30" spans="1:9" ht="21">
      <c r="A30" s="7" t="s">
        <v>0</v>
      </c>
      <c r="B30" s="7" t="s">
        <v>1</v>
      </c>
      <c r="C30" s="7" t="s">
        <v>3</v>
      </c>
      <c r="D30" s="7" t="s">
        <v>4</v>
      </c>
      <c r="E30" s="8" t="s">
        <v>2</v>
      </c>
      <c r="F30" s="9" t="s">
        <v>1727</v>
      </c>
      <c r="G30" s="9" t="s">
        <v>1728</v>
      </c>
      <c r="H30" s="10" t="s">
        <v>1731</v>
      </c>
      <c r="I30" s="10" t="s">
        <v>1732</v>
      </c>
    </row>
    <row r="31" spans="1:9" ht="18.75">
      <c r="A31" s="3" t="s">
        <v>338</v>
      </c>
      <c r="B31" s="3" t="s">
        <v>339</v>
      </c>
      <c r="C31" s="3" t="s">
        <v>340</v>
      </c>
      <c r="D31" s="3" t="s">
        <v>341</v>
      </c>
      <c r="E31" s="5">
        <v>10600</v>
      </c>
      <c r="F31" s="2"/>
      <c r="G31" s="2"/>
      <c r="H31" s="3"/>
      <c r="I31" s="3"/>
    </row>
    <row r="32" spans="1:9" ht="18.75">
      <c r="A32" s="3" t="s">
        <v>882</v>
      </c>
      <c r="B32" s="3" t="s">
        <v>883</v>
      </c>
      <c r="C32" s="3" t="s">
        <v>340</v>
      </c>
      <c r="D32" s="3" t="s">
        <v>1757</v>
      </c>
      <c r="E32" s="3">
        <v>990</v>
      </c>
      <c r="F32" s="2"/>
      <c r="G32" s="2"/>
      <c r="H32" s="3"/>
      <c r="I32" s="3"/>
    </row>
    <row r="33" spans="1:9" ht="18.75">
      <c r="A33" s="3" t="s">
        <v>1009</v>
      </c>
      <c r="B33" s="3" t="s">
        <v>1010</v>
      </c>
      <c r="C33" s="3" t="s">
        <v>340</v>
      </c>
      <c r="D33" s="3" t="s">
        <v>1757</v>
      </c>
      <c r="E33" s="3">
        <v>80</v>
      </c>
      <c r="F33" s="2"/>
      <c r="G33" s="2"/>
      <c r="H33" s="3"/>
      <c r="I33" s="3"/>
    </row>
    <row r="34" spans="1:9" ht="18.75">
      <c r="A34" s="3" t="s">
        <v>1203</v>
      </c>
      <c r="B34" s="3" t="s">
        <v>1204</v>
      </c>
      <c r="C34" s="3" t="s">
        <v>340</v>
      </c>
      <c r="D34" s="3" t="s">
        <v>1757</v>
      </c>
      <c r="E34" s="5">
        <v>7720</v>
      </c>
      <c r="F34" s="2">
        <v>5000</v>
      </c>
      <c r="G34" s="2">
        <f t="shared" ref="G34:G54" si="1">E34-F34</f>
        <v>2720</v>
      </c>
      <c r="H34" s="3"/>
      <c r="I34" s="3"/>
    </row>
    <row r="35" spans="1:9" ht="18.75">
      <c r="A35" s="3" t="s">
        <v>1225</v>
      </c>
      <c r="B35" s="3" t="s">
        <v>1226</v>
      </c>
      <c r="C35" s="3" t="s">
        <v>340</v>
      </c>
      <c r="D35" s="3" t="s">
        <v>1227</v>
      </c>
      <c r="E35" s="5">
        <v>4250</v>
      </c>
      <c r="F35" s="2"/>
      <c r="G35" s="2"/>
      <c r="H35" s="3"/>
      <c r="I35" s="3"/>
    </row>
    <row r="36" spans="1:9" ht="18.75">
      <c r="A36" s="3" t="s">
        <v>1244</v>
      </c>
      <c r="B36" s="3" t="s">
        <v>1245</v>
      </c>
      <c r="C36" s="3" t="s">
        <v>340</v>
      </c>
      <c r="D36" s="3" t="s">
        <v>1246</v>
      </c>
      <c r="E36" s="5">
        <v>23020</v>
      </c>
      <c r="F36" s="2">
        <v>20000</v>
      </c>
      <c r="G36" s="2">
        <f t="shared" si="1"/>
        <v>3020</v>
      </c>
      <c r="H36" s="3"/>
      <c r="I36" s="3"/>
    </row>
    <row r="37" spans="1:9" ht="18.75">
      <c r="A37" s="3" t="s">
        <v>1247</v>
      </c>
      <c r="B37" s="3" t="s">
        <v>1219</v>
      </c>
      <c r="C37" s="3" t="s">
        <v>340</v>
      </c>
      <c r="D37" s="3" t="s">
        <v>1248</v>
      </c>
      <c r="E37" s="5">
        <v>25700</v>
      </c>
      <c r="F37" s="2">
        <v>24000</v>
      </c>
      <c r="G37" s="2">
        <f t="shared" si="1"/>
        <v>1700</v>
      </c>
      <c r="H37" s="3"/>
      <c r="I37" s="3"/>
    </row>
    <row r="38" spans="1:9" ht="18.75">
      <c r="A38" s="3" t="s">
        <v>1267</v>
      </c>
      <c r="B38" s="3" t="s">
        <v>1268</v>
      </c>
      <c r="C38" s="3" t="s">
        <v>340</v>
      </c>
      <c r="D38" s="3" t="s">
        <v>1269</v>
      </c>
      <c r="E38" s="5">
        <v>158650</v>
      </c>
      <c r="F38" s="2">
        <v>55000</v>
      </c>
      <c r="G38" s="2">
        <f t="shared" si="1"/>
        <v>103650</v>
      </c>
      <c r="H38" s="3"/>
      <c r="I38" s="3"/>
    </row>
    <row r="39" spans="1:9" ht="18.75">
      <c r="A39" s="3" t="s">
        <v>1493</v>
      </c>
      <c r="B39" s="3" t="s">
        <v>1494</v>
      </c>
      <c r="C39" s="3" t="s">
        <v>340</v>
      </c>
      <c r="D39" s="3" t="s">
        <v>1495</v>
      </c>
      <c r="E39" s="5">
        <v>22648</v>
      </c>
      <c r="F39" s="2">
        <v>10000</v>
      </c>
      <c r="G39" s="2">
        <f t="shared" si="1"/>
        <v>12648</v>
      </c>
      <c r="H39" s="3"/>
      <c r="I39" s="3"/>
    </row>
    <row r="40" spans="1:9" ht="18.75">
      <c r="A40" s="3"/>
      <c r="B40" s="3"/>
      <c r="C40" s="3"/>
      <c r="D40" s="3"/>
      <c r="E40" s="11"/>
      <c r="F40" s="2"/>
      <c r="G40" s="2">
        <f t="shared" si="1"/>
        <v>0</v>
      </c>
      <c r="H40" s="3"/>
      <c r="I40" s="3"/>
    </row>
    <row r="41" spans="1:9" ht="18.75">
      <c r="A41" s="3"/>
      <c r="B41" s="3"/>
      <c r="C41" s="3"/>
      <c r="D41" s="3"/>
      <c r="E41" s="11"/>
      <c r="F41" s="2"/>
      <c r="G41" s="2">
        <f t="shared" si="1"/>
        <v>0</v>
      </c>
      <c r="H41" s="3"/>
      <c r="I41" s="3"/>
    </row>
    <row r="42" spans="1:9" ht="18.75">
      <c r="A42" s="631" t="s">
        <v>50</v>
      </c>
      <c r="B42" s="631"/>
      <c r="C42" s="631"/>
      <c r="D42" s="631"/>
      <c r="E42" s="631"/>
      <c r="F42" s="631"/>
      <c r="G42" s="631"/>
      <c r="H42" s="631"/>
      <c r="I42" s="631"/>
    </row>
    <row r="43" spans="1:9" ht="21">
      <c r="A43" s="7" t="s">
        <v>0</v>
      </c>
      <c r="B43" s="7" t="s">
        <v>1</v>
      </c>
      <c r="C43" s="7" t="s">
        <v>3</v>
      </c>
      <c r="D43" s="7" t="s">
        <v>4</v>
      </c>
      <c r="E43" s="8" t="s">
        <v>2</v>
      </c>
      <c r="F43" s="9" t="s">
        <v>1727</v>
      </c>
      <c r="G43" s="9" t="s">
        <v>1728</v>
      </c>
      <c r="H43" s="10" t="s">
        <v>1731</v>
      </c>
      <c r="I43" s="10" t="s">
        <v>1732</v>
      </c>
    </row>
    <row r="44" spans="1:9" ht="18.75">
      <c r="A44" s="3" t="s">
        <v>48</v>
      </c>
      <c r="B44" s="3" t="s">
        <v>49</v>
      </c>
      <c r="C44" s="3" t="s">
        <v>50</v>
      </c>
      <c r="D44" s="3" t="s">
        <v>51</v>
      </c>
      <c r="E44" s="5">
        <v>4000</v>
      </c>
      <c r="F44" s="2"/>
      <c r="G44" s="2">
        <f t="shared" si="1"/>
        <v>4000</v>
      </c>
      <c r="H44" s="3"/>
      <c r="I44" s="3"/>
    </row>
    <row r="45" spans="1:9" ht="18.75">
      <c r="A45" s="3" t="s">
        <v>985</v>
      </c>
      <c r="B45" s="3" t="s">
        <v>986</v>
      </c>
      <c r="C45" s="3" t="s">
        <v>50</v>
      </c>
      <c r="D45" s="3" t="s">
        <v>1757</v>
      </c>
      <c r="E45" s="5">
        <v>8400</v>
      </c>
      <c r="F45" s="2"/>
      <c r="G45" s="2">
        <f t="shared" si="1"/>
        <v>8400</v>
      </c>
      <c r="H45" s="3"/>
      <c r="I45" s="3"/>
    </row>
    <row r="46" spans="1:9" ht="18.75">
      <c r="A46" s="3" t="s">
        <v>1177</v>
      </c>
      <c r="B46" s="3" t="s">
        <v>1178</v>
      </c>
      <c r="C46" s="3" t="s">
        <v>50</v>
      </c>
      <c r="D46" s="3" t="s">
        <v>1179</v>
      </c>
      <c r="E46" s="5">
        <v>1700</v>
      </c>
      <c r="F46" s="2"/>
      <c r="G46" s="2">
        <f t="shared" si="1"/>
        <v>1700</v>
      </c>
      <c r="H46" s="3"/>
      <c r="I46" s="3"/>
    </row>
    <row r="47" spans="1:9" ht="18.75">
      <c r="A47" s="3" t="s">
        <v>1540</v>
      </c>
      <c r="B47" s="3" t="s">
        <v>1541</v>
      </c>
      <c r="C47" s="3" t="s">
        <v>50</v>
      </c>
      <c r="D47" s="3" t="s">
        <v>1757</v>
      </c>
      <c r="E47" s="5">
        <v>403250</v>
      </c>
      <c r="F47" s="2">
        <v>383250</v>
      </c>
      <c r="G47" s="2">
        <f t="shared" si="1"/>
        <v>20000</v>
      </c>
      <c r="H47" s="3"/>
      <c r="I47" s="3"/>
    </row>
    <row r="48" spans="1:9" ht="18.75">
      <c r="A48" s="3"/>
      <c r="B48" s="3"/>
      <c r="C48" s="3"/>
      <c r="D48" s="3"/>
      <c r="E48" s="11"/>
      <c r="F48" s="2"/>
      <c r="G48" s="2">
        <f t="shared" si="1"/>
        <v>0</v>
      </c>
      <c r="H48" s="3"/>
      <c r="I48" s="3"/>
    </row>
    <row r="49" spans="1:9" ht="18.75">
      <c r="A49" s="630" t="s">
        <v>1198</v>
      </c>
      <c r="B49" s="630"/>
      <c r="C49" s="630"/>
      <c r="D49" s="630"/>
      <c r="E49" s="630"/>
      <c r="F49" s="630"/>
      <c r="G49" s="630"/>
      <c r="H49" s="630"/>
      <c r="I49" s="630"/>
    </row>
    <row r="50" spans="1:9" ht="21">
      <c r="A50" s="7" t="s">
        <v>0</v>
      </c>
      <c r="B50" s="7" t="s">
        <v>1</v>
      </c>
      <c r="C50" s="7" t="s">
        <v>3</v>
      </c>
      <c r="D50" s="7" t="s">
        <v>4</v>
      </c>
      <c r="E50" s="8" t="s">
        <v>2</v>
      </c>
      <c r="F50" s="9" t="s">
        <v>1727</v>
      </c>
      <c r="G50" s="9" t="s">
        <v>1728</v>
      </c>
      <c r="H50" s="10" t="s">
        <v>1731</v>
      </c>
      <c r="I50" s="10" t="s">
        <v>1732</v>
      </c>
    </row>
    <row r="51" spans="1:9" ht="18.75">
      <c r="A51" s="3" t="s">
        <v>1196</v>
      </c>
      <c r="B51" s="3" t="s">
        <v>1197</v>
      </c>
      <c r="C51" s="3" t="s">
        <v>1198</v>
      </c>
      <c r="D51" s="3" t="s">
        <v>1199</v>
      </c>
      <c r="E51" s="5">
        <v>9800</v>
      </c>
      <c r="F51" s="2">
        <v>5000</v>
      </c>
      <c r="G51" s="2">
        <f t="shared" si="1"/>
        <v>4800</v>
      </c>
      <c r="H51" s="3"/>
      <c r="I51" s="3"/>
    </row>
    <row r="52" spans="1:9" ht="18.75">
      <c r="A52" s="3" t="s">
        <v>1579</v>
      </c>
      <c r="B52" s="3" t="s">
        <v>1532</v>
      </c>
      <c r="C52" s="3" t="s">
        <v>1198</v>
      </c>
      <c r="D52" s="3" t="s">
        <v>1580</v>
      </c>
      <c r="E52" s="5">
        <v>20850</v>
      </c>
      <c r="F52" s="2">
        <v>10000</v>
      </c>
      <c r="G52" s="2">
        <f t="shared" si="1"/>
        <v>10850</v>
      </c>
      <c r="H52" s="3"/>
      <c r="I52" s="3"/>
    </row>
    <row r="53" spans="1:9" ht="18.75">
      <c r="A53" s="3" t="s">
        <v>442</v>
      </c>
      <c r="B53" s="3" t="s">
        <v>32</v>
      </c>
      <c r="C53" s="3" t="s">
        <v>1198</v>
      </c>
      <c r="D53" s="3" t="s">
        <v>443</v>
      </c>
      <c r="E53" s="5">
        <v>1450</v>
      </c>
      <c r="F53" s="2"/>
      <c r="G53" s="2"/>
      <c r="H53" s="3"/>
      <c r="I53" s="3"/>
    </row>
    <row r="54" spans="1:9" ht="18.75">
      <c r="A54" s="3" t="s">
        <v>1595</v>
      </c>
      <c r="B54" s="3" t="s">
        <v>1596</v>
      </c>
      <c r="C54" s="3" t="s">
        <v>1198</v>
      </c>
      <c r="D54" s="3" t="s">
        <v>1597</v>
      </c>
      <c r="E54" s="5">
        <v>105845</v>
      </c>
      <c r="F54" s="2">
        <v>65845</v>
      </c>
      <c r="G54" s="2">
        <f t="shared" si="1"/>
        <v>40000</v>
      </c>
      <c r="H54" s="3"/>
      <c r="I54" s="3"/>
    </row>
    <row r="55" spans="1:9" ht="18.75">
      <c r="A55" s="3" t="s">
        <v>1618</v>
      </c>
      <c r="B55" s="3" t="s">
        <v>1619</v>
      </c>
      <c r="C55" s="3" t="s">
        <v>1198</v>
      </c>
      <c r="D55" s="3" t="s">
        <v>1620</v>
      </c>
      <c r="E55" s="5">
        <v>187324</v>
      </c>
      <c r="F55" s="2"/>
      <c r="G55" s="2"/>
      <c r="H55" s="3"/>
      <c r="I55" s="3"/>
    </row>
    <row r="56" spans="1:9" ht="18.75">
      <c r="A56" s="3"/>
      <c r="B56" s="3"/>
      <c r="C56" s="3"/>
      <c r="D56" s="3"/>
      <c r="E56" s="5"/>
      <c r="F56" s="2"/>
      <c r="G56" s="2"/>
      <c r="H56" s="3"/>
      <c r="I56" s="3"/>
    </row>
    <row r="57" spans="1:9" ht="18.75">
      <c r="A57" s="3"/>
      <c r="B57" s="3"/>
      <c r="C57" s="3"/>
      <c r="D57" s="3"/>
      <c r="E57" s="11"/>
      <c r="F57" s="2"/>
      <c r="G57" s="2"/>
      <c r="H57" s="3"/>
      <c r="I57" s="3"/>
    </row>
    <row r="58" spans="1:9" ht="18.75">
      <c r="A58" s="3"/>
      <c r="B58" s="3"/>
      <c r="C58" s="3"/>
      <c r="D58" s="3"/>
      <c r="E58" s="11"/>
      <c r="F58" s="2"/>
      <c r="G58" s="2"/>
      <c r="H58" s="3"/>
      <c r="I58" s="3"/>
    </row>
    <row r="59" spans="1:9" ht="18.75">
      <c r="A59" s="631" t="s">
        <v>626</v>
      </c>
      <c r="B59" s="631"/>
      <c r="C59" s="631"/>
      <c r="D59" s="631"/>
      <c r="E59" s="631"/>
      <c r="F59" s="631"/>
      <c r="G59" s="631"/>
      <c r="H59" s="631"/>
      <c r="I59" s="631"/>
    </row>
    <row r="60" spans="1:9" ht="21">
      <c r="A60" s="7" t="s">
        <v>0</v>
      </c>
      <c r="B60" s="7" t="s">
        <v>1</v>
      </c>
      <c r="C60" s="7" t="s">
        <v>3</v>
      </c>
      <c r="D60" s="7" t="s">
        <v>4</v>
      </c>
      <c r="E60" s="8" t="s">
        <v>2</v>
      </c>
      <c r="F60" s="9" t="s">
        <v>1727</v>
      </c>
      <c r="G60" s="9" t="s">
        <v>1728</v>
      </c>
      <c r="H60" s="10" t="s">
        <v>1731</v>
      </c>
      <c r="I60" s="10" t="s">
        <v>1732</v>
      </c>
    </row>
    <row r="61" spans="1:9" ht="18.75">
      <c r="A61" s="3" t="s">
        <v>624</v>
      </c>
      <c r="B61" s="3" t="s">
        <v>625</v>
      </c>
      <c r="C61" s="3" t="s">
        <v>626</v>
      </c>
      <c r="D61" s="3" t="s">
        <v>627</v>
      </c>
      <c r="E61" s="5">
        <v>91060</v>
      </c>
      <c r="F61" s="2">
        <v>20000</v>
      </c>
      <c r="G61" s="2">
        <f t="shared" ref="G61:G69" si="2">E61-F61</f>
        <v>71060</v>
      </c>
      <c r="H61" s="3"/>
      <c r="I61" s="3"/>
    </row>
    <row r="62" spans="1:9" ht="37.5">
      <c r="A62" s="3" t="s">
        <v>1218</v>
      </c>
      <c r="B62" s="3" t="s">
        <v>1219</v>
      </c>
      <c r="C62" s="4" t="s">
        <v>1755</v>
      </c>
      <c r="D62" s="3" t="s">
        <v>1220</v>
      </c>
      <c r="E62" s="5">
        <v>11550</v>
      </c>
      <c r="F62" s="2">
        <v>7000</v>
      </c>
      <c r="G62" s="2">
        <f t="shared" si="2"/>
        <v>4550</v>
      </c>
      <c r="H62" s="3"/>
      <c r="I62" s="3"/>
    </row>
    <row r="63" spans="1:9" ht="37.5">
      <c r="A63" s="3" t="s">
        <v>1234</v>
      </c>
      <c r="B63" s="3" t="s">
        <v>1235</v>
      </c>
      <c r="C63" s="4" t="s">
        <v>1756</v>
      </c>
      <c r="D63" s="3" t="s">
        <v>1236</v>
      </c>
      <c r="E63" s="5">
        <v>15300</v>
      </c>
      <c r="F63" s="2">
        <v>10000</v>
      </c>
      <c r="G63" s="2">
        <f t="shared" si="2"/>
        <v>5300</v>
      </c>
      <c r="H63" s="3"/>
      <c r="I63" s="3"/>
    </row>
    <row r="64" spans="1:9" ht="37.5">
      <c r="A64" s="3" t="s">
        <v>1237</v>
      </c>
      <c r="B64" s="3" t="s">
        <v>1238</v>
      </c>
      <c r="C64" s="4" t="s">
        <v>1756</v>
      </c>
      <c r="D64" s="3" t="s">
        <v>1239</v>
      </c>
      <c r="E64" s="5">
        <v>25700</v>
      </c>
      <c r="F64" s="2">
        <v>15700</v>
      </c>
      <c r="G64" s="2">
        <f t="shared" si="2"/>
        <v>10000</v>
      </c>
      <c r="H64" s="3"/>
      <c r="I64" s="3"/>
    </row>
    <row r="65" spans="1:9" ht="37.5">
      <c r="A65" s="3" t="s">
        <v>1251</v>
      </c>
      <c r="B65" s="3" t="s">
        <v>1252</v>
      </c>
      <c r="C65" s="4" t="s">
        <v>1756</v>
      </c>
      <c r="D65" s="3" t="s">
        <v>1253</v>
      </c>
      <c r="E65" s="5">
        <v>50030</v>
      </c>
      <c r="F65" s="2">
        <v>20000</v>
      </c>
      <c r="G65" s="2">
        <f t="shared" si="2"/>
        <v>30030</v>
      </c>
      <c r="H65" s="3"/>
      <c r="I65" s="3"/>
    </row>
    <row r="66" spans="1:9" ht="37.5">
      <c r="A66" s="3" t="s">
        <v>1280</v>
      </c>
      <c r="B66" s="3" t="s">
        <v>804</v>
      </c>
      <c r="C66" s="4" t="s">
        <v>1756</v>
      </c>
      <c r="D66" s="3" t="s">
        <v>1757</v>
      </c>
      <c r="E66" s="5">
        <v>25910</v>
      </c>
      <c r="F66" s="2">
        <v>14000</v>
      </c>
      <c r="G66" s="2">
        <f t="shared" si="2"/>
        <v>11910</v>
      </c>
      <c r="H66" s="3"/>
      <c r="I66" s="3"/>
    </row>
    <row r="67" spans="1:9" ht="37.5">
      <c r="A67" s="3" t="s">
        <v>1293</v>
      </c>
      <c r="B67" s="3" t="s">
        <v>1294</v>
      </c>
      <c r="C67" s="4" t="s">
        <v>1756</v>
      </c>
      <c r="D67" s="3" t="s">
        <v>1295</v>
      </c>
      <c r="E67" s="5">
        <v>19910</v>
      </c>
      <c r="F67" s="2">
        <v>10000</v>
      </c>
      <c r="G67" s="2">
        <f t="shared" si="2"/>
        <v>9910</v>
      </c>
      <c r="H67" s="3"/>
      <c r="I67" s="3"/>
    </row>
    <row r="68" spans="1:9" ht="37.5">
      <c r="A68" s="3" t="s">
        <v>1296</v>
      </c>
      <c r="B68" s="3" t="s">
        <v>137</v>
      </c>
      <c r="C68" s="4" t="s">
        <v>1756</v>
      </c>
      <c r="D68" s="3" t="s">
        <v>1297</v>
      </c>
      <c r="E68" s="5">
        <v>26310</v>
      </c>
      <c r="F68" s="2">
        <v>20000</v>
      </c>
      <c r="G68" s="2">
        <f t="shared" si="2"/>
        <v>6310</v>
      </c>
      <c r="H68" s="3"/>
      <c r="I68" s="3"/>
    </row>
    <row r="69" spans="1:9" ht="37.5">
      <c r="A69" s="3" t="s">
        <v>1324</v>
      </c>
      <c r="B69" s="3" t="s">
        <v>1325</v>
      </c>
      <c r="C69" s="4" t="s">
        <v>1756</v>
      </c>
      <c r="D69" s="3" t="s">
        <v>1757</v>
      </c>
      <c r="E69" s="5">
        <v>24520</v>
      </c>
      <c r="F69" s="2">
        <v>9520</v>
      </c>
      <c r="G69" s="2">
        <f t="shared" si="2"/>
        <v>15000</v>
      </c>
      <c r="H69" s="3"/>
      <c r="I69" s="3"/>
    </row>
  </sheetData>
  <mergeCells count="4">
    <mergeCell ref="A4:I4"/>
    <mergeCell ref="A42:I42"/>
    <mergeCell ref="A49:I49"/>
    <mergeCell ref="A59:I59"/>
  </mergeCells>
  <pageMargins left="0.25" right="0.25" top="0.75" bottom="0.75" header="0.3" footer="0.3"/>
  <pageSetup paperSize="9" scale="98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63"/>
  <sheetViews>
    <sheetView topLeftCell="A136" workbookViewId="0">
      <selection activeCell="K143" sqref="K143:N152"/>
    </sheetView>
  </sheetViews>
  <sheetFormatPr defaultRowHeight="15"/>
  <cols>
    <col min="1" max="1" width="10.28515625" style="6" bestFit="1" customWidth="1"/>
    <col min="2" max="2" width="34.7109375" style="6" bestFit="1" customWidth="1"/>
    <col min="3" max="3" width="22.85546875" style="6" bestFit="1" customWidth="1"/>
    <col min="4" max="4" width="18.7109375" style="6" bestFit="1" customWidth="1"/>
    <col min="5" max="5" width="12.7109375" style="6" bestFit="1" customWidth="1"/>
    <col min="6" max="6" width="14.28515625" style="6" bestFit="1" customWidth="1"/>
    <col min="7" max="7" width="12.7109375" style="6" bestFit="1" customWidth="1"/>
    <col min="8" max="8" width="13.5703125" style="6" bestFit="1" customWidth="1"/>
    <col min="9" max="16384" width="9.140625" style="6"/>
  </cols>
  <sheetData>
    <row r="2" spans="1:8" ht="18.75">
      <c r="A2" s="634" t="s">
        <v>152</v>
      </c>
      <c r="B2" s="634"/>
      <c r="C2" s="634"/>
      <c r="D2" s="634"/>
      <c r="E2" s="634"/>
      <c r="F2" s="634"/>
      <c r="G2" s="634"/>
      <c r="H2" s="634"/>
    </row>
    <row r="3" spans="1:8" ht="21">
      <c r="A3" s="7" t="s">
        <v>1760</v>
      </c>
      <c r="B3" s="7" t="s">
        <v>1</v>
      </c>
      <c r="C3" s="7" t="s">
        <v>3</v>
      </c>
      <c r="D3" s="7" t="s">
        <v>4</v>
      </c>
      <c r="E3" s="35" t="s">
        <v>1776</v>
      </c>
      <c r="F3" s="35" t="s">
        <v>1727</v>
      </c>
      <c r="G3" s="35" t="s">
        <v>1728</v>
      </c>
      <c r="H3" s="7" t="s">
        <v>1784</v>
      </c>
    </row>
    <row r="4" spans="1:8" ht="18.75">
      <c r="A4" s="3" t="s">
        <v>150</v>
      </c>
      <c r="B4" s="3" t="s">
        <v>151</v>
      </c>
      <c r="C4" s="3" t="s">
        <v>152</v>
      </c>
      <c r="D4" s="3" t="s">
        <v>153</v>
      </c>
      <c r="E4" s="34">
        <v>18000</v>
      </c>
      <c r="F4" s="36">
        <v>5000</v>
      </c>
      <c r="G4" s="34">
        <f>E4-F4</f>
        <v>13000</v>
      </c>
      <c r="H4" s="3"/>
    </row>
    <row r="5" spans="1:8" ht="18.75">
      <c r="A5" s="3" t="s">
        <v>165</v>
      </c>
      <c r="B5" s="3" t="s">
        <v>166</v>
      </c>
      <c r="C5" s="3" t="s">
        <v>152</v>
      </c>
      <c r="D5" s="3" t="s">
        <v>167</v>
      </c>
      <c r="E5" s="34">
        <v>65200</v>
      </c>
      <c r="F5" s="34"/>
      <c r="G5" s="34"/>
      <c r="H5" s="3"/>
    </row>
    <row r="6" spans="1:8" ht="18.75">
      <c r="A6" s="3" t="s">
        <v>744</v>
      </c>
      <c r="B6" s="3" t="s">
        <v>745</v>
      </c>
      <c r="C6" s="3" t="s">
        <v>152</v>
      </c>
      <c r="D6" s="3" t="s">
        <v>1730</v>
      </c>
      <c r="E6" s="34">
        <v>5800</v>
      </c>
      <c r="F6" s="34"/>
      <c r="G6" s="34"/>
      <c r="H6" s="3"/>
    </row>
    <row r="7" spans="1:8" ht="18.75">
      <c r="A7" s="3" t="s">
        <v>1490</v>
      </c>
      <c r="B7" s="3" t="s">
        <v>1491</v>
      </c>
      <c r="C7" s="3" t="s">
        <v>152</v>
      </c>
      <c r="D7" s="3" t="s">
        <v>1492</v>
      </c>
      <c r="E7" s="34">
        <v>21990</v>
      </c>
      <c r="F7" s="34"/>
      <c r="G7" s="34"/>
      <c r="H7" s="3"/>
    </row>
    <row r="8" spans="1:8" ht="18.75">
      <c r="A8" s="3" t="s">
        <v>1522</v>
      </c>
      <c r="B8" s="3" t="s">
        <v>1523</v>
      </c>
      <c r="C8" s="3" t="s">
        <v>152</v>
      </c>
      <c r="D8" s="3" t="s">
        <v>1730</v>
      </c>
      <c r="E8" s="34">
        <v>21220</v>
      </c>
      <c r="F8" s="34">
        <v>15000</v>
      </c>
      <c r="G8" s="34">
        <f>E8-F8</f>
        <v>6220</v>
      </c>
      <c r="H8" s="3"/>
    </row>
    <row r="9" spans="1:8" ht="18.75">
      <c r="A9" s="3" t="s">
        <v>1542</v>
      </c>
      <c r="B9" s="3" t="s">
        <v>1543</v>
      </c>
      <c r="C9" s="3" t="s">
        <v>152</v>
      </c>
      <c r="D9" s="3" t="s">
        <v>1544</v>
      </c>
      <c r="E9" s="34">
        <v>56332</v>
      </c>
      <c r="F9" s="34">
        <v>47000</v>
      </c>
      <c r="G9" s="34">
        <f>E9-F9</f>
        <v>9332</v>
      </c>
      <c r="H9" s="3"/>
    </row>
    <row r="10" spans="1:8" ht="18.75">
      <c r="A10" s="3" t="s">
        <v>1623</v>
      </c>
      <c r="B10" s="3" t="s">
        <v>1624</v>
      </c>
      <c r="C10" s="3" t="s">
        <v>152</v>
      </c>
      <c r="D10" s="3" t="s">
        <v>1625</v>
      </c>
      <c r="E10" s="34">
        <v>135145</v>
      </c>
      <c r="F10" s="36">
        <f>115000+5000</f>
        <v>120000</v>
      </c>
      <c r="G10" s="34">
        <f>E10-F10</f>
        <v>15145</v>
      </c>
      <c r="H10" s="3"/>
    </row>
    <row r="11" spans="1:8" ht="18.75">
      <c r="A11" s="3" t="s">
        <v>1649</v>
      </c>
      <c r="B11" s="3" t="s">
        <v>1650</v>
      </c>
      <c r="C11" s="3" t="s">
        <v>152</v>
      </c>
      <c r="D11" s="3" t="s">
        <v>1651</v>
      </c>
      <c r="E11" s="34">
        <v>200</v>
      </c>
      <c r="F11" s="34"/>
      <c r="G11" s="34"/>
      <c r="H11" s="3"/>
    </row>
    <row r="12" spans="1:8" ht="18.75">
      <c r="A12" s="3" t="s">
        <v>1658</v>
      </c>
      <c r="B12" s="3" t="s">
        <v>1659</v>
      </c>
      <c r="C12" s="3" t="s">
        <v>152</v>
      </c>
      <c r="D12" s="3" t="s">
        <v>1660</v>
      </c>
      <c r="E12" s="34">
        <v>51267</v>
      </c>
      <c r="F12" s="36">
        <v>50000</v>
      </c>
      <c r="G12" s="34">
        <f>E12-F12</f>
        <v>1267</v>
      </c>
      <c r="H12" s="3"/>
    </row>
    <row r="13" spans="1:8" ht="18.75">
      <c r="A13" s="3" t="s">
        <v>1663</v>
      </c>
      <c r="B13" s="3" t="s">
        <v>1664</v>
      </c>
      <c r="C13" s="3" t="s">
        <v>152</v>
      </c>
      <c r="D13" s="3" t="s">
        <v>1665</v>
      </c>
      <c r="E13" s="34">
        <v>95935</v>
      </c>
      <c r="F13" s="36">
        <v>40000</v>
      </c>
      <c r="G13" s="34">
        <f>E13-F13</f>
        <v>55935</v>
      </c>
      <c r="H13" s="3"/>
    </row>
    <row r="14" spans="1:8" ht="18.75">
      <c r="A14" s="633" t="s">
        <v>1729</v>
      </c>
      <c r="B14" s="633"/>
      <c r="C14" s="633"/>
      <c r="D14" s="633"/>
      <c r="E14" s="633"/>
      <c r="F14" s="633"/>
      <c r="G14" s="633"/>
      <c r="H14" s="633"/>
    </row>
    <row r="15" spans="1:8" ht="21">
      <c r="A15" s="7" t="s">
        <v>1760</v>
      </c>
      <c r="B15" s="7" t="s">
        <v>1</v>
      </c>
      <c r="C15" s="7" t="s">
        <v>3</v>
      </c>
      <c r="D15" s="7" t="s">
        <v>4</v>
      </c>
      <c r="E15" s="35" t="s">
        <v>1776</v>
      </c>
      <c r="F15" s="35" t="s">
        <v>1727</v>
      </c>
      <c r="G15" s="35" t="s">
        <v>1728</v>
      </c>
      <c r="H15" s="7" t="s">
        <v>1784</v>
      </c>
    </row>
    <row r="16" spans="1:8" ht="18.75">
      <c r="A16" s="3" t="s">
        <v>1059</v>
      </c>
      <c r="B16" s="3" t="s">
        <v>1060</v>
      </c>
      <c r="C16" s="3" t="s">
        <v>1061</v>
      </c>
      <c r="D16" s="3" t="s">
        <v>1062</v>
      </c>
      <c r="E16" s="34">
        <v>3050</v>
      </c>
      <c r="F16" s="34">
        <v>2000</v>
      </c>
      <c r="G16" s="34">
        <f>E16-F16</f>
        <v>1050</v>
      </c>
      <c r="H16" s="3"/>
    </row>
    <row r="17" spans="1:8" ht="18.75">
      <c r="A17" s="3" t="s">
        <v>1069</v>
      </c>
      <c r="B17" s="3" t="s">
        <v>1070</v>
      </c>
      <c r="C17" s="3" t="s">
        <v>1061</v>
      </c>
      <c r="D17" s="3" t="s">
        <v>1071</v>
      </c>
      <c r="E17" s="34">
        <v>8840</v>
      </c>
      <c r="F17" s="34"/>
      <c r="G17" s="34">
        <f>E17-F17</f>
        <v>8840</v>
      </c>
      <c r="H17" s="3"/>
    </row>
    <row r="18" spans="1:8" ht="21">
      <c r="A18" s="635" t="s">
        <v>1044</v>
      </c>
      <c r="B18" s="635"/>
      <c r="C18" s="635"/>
      <c r="D18" s="635"/>
      <c r="E18" s="635"/>
      <c r="F18" s="635"/>
      <c r="G18" s="635"/>
      <c r="H18" s="635"/>
    </row>
    <row r="19" spans="1:8" ht="21">
      <c r="A19" s="7" t="s">
        <v>1760</v>
      </c>
      <c r="B19" s="7" t="s">
        <v>1</v>
      </c>
      <c r="C19" s="7" t="s">
        <v>3</v>
      </c>
      <c r="D19" s="7" t="s">
        <v>4</v>
      </c>
      <c r="E19" s="35" t="s">
        <v>1776</v>
      </c>
      <c r="F19" s="35" t="s">
        <v>1727</v>
      </c>
      <c r="G19" s="35" t="s">
        <v>1728</v>
      </c>
      <c r="H19" s="7" t="s">
        <v>1784</v>
      </c>
    </row>
    <row r="20" spans="1:8" ht="18.75">
      <c r="A20" s="3" t="s">
        <v>1042</v>
      </c>
      <c r="B20" s="3" t="s">
        <v>1043</v>
      </c>
      <c r="C20" s="3" t="s">
        <v>1044</v>
      </c>
      <c r="D20" s="3" t="s">
        <v>1045</v>
      </c>
      <c r="E20" s="34">
        <v>5400</v>
      </c>
      <c r="F20" s="34"/>
      <c r="G20" s="34"/>
      <c r="H20" s="3"/>
    </row>
    <row r="21" spans="1:8" ht="18.75">
      <c r="A21" s="3" t="s">
        <v>1479</v>
      </c>
      <c r="B21" s="3" t="s">
        <v>6</v>
      </c>
      <c r="C21" s="3" t="s">
        <v>1044</v>
      </c>
      <c r="D21" s="3" t="s">
        <v>1480</v>
      </c>
      <c r="E21" s="34">
        <v>123000</v>
      </c>
      <c r="F21" s="34"/>
      <c r="G21" s="34"/>
      <c r="H21" s="3"/>
    </row>
    <row r="22" spans="1:8" ht="18.75">
      <c r="A22" s="633" t="s">
        <v>327</v>
      </c>
      <c r="B22" s="633"/>
      <c r="C22" s="633"/>
      <c r="D22" s="633"/>
      <c r="E22" s="633"/>
      <c r="F22" s="633"/>
      <c r="G22" s="633"/>
      <c r="H22" s="633"/>
    </row>
    <row r="23" spans="1:8" ht="21">
      <c r="A23" s="7" t="s">
        <v>1760</v>
      </c>
      <c r="B23" s="7" t="s">
        <v>1</v>
      </c>
      <c r="C23" s="7" t="s">
        <v>3</v>
      </c>
      <c r="D23" s="7" t="s">
        <v>4</v>
      </c>
      <c r="E23" s="35" t="s">
        <v>1776</v>
      </c>
      <c r="F23" s="35" t="s">
        <v>1727</v>
      </c>
      <c r="G23" s="35" t="s">
        <v>1728</v>
      </c>
      <c r="H23" s="7"/>
    </row>
    <row r="24" spans="1:8" ht="18.75">
      <c r="A24" s="3" t="s">
        <v>325</v>
      </c>
      <c r="B24" s="3" t="s">
        <v>326</v>
      </c>
      <c r="C24" s="3" t="s">
        <v>327</v>
      </c>
      <c r="D24" s="3" t="s">
        <v>1730</v>
      </c>
      <c r="E24" s="34">
        <v>30000</v>
      </c>
      <c r="F24" s="34"/>
      <c r="G24" s="34"/>
      <c r="H24" s="3"/>
    </row>
    <row r="25" spans="1:8" ht="18.75">
      <c r="A25" s="3" t="s">
        <v>400</v>
      </c>
      <c r="B25" s="3" t="s">
        <v>401</v>
      </c>
      <c r="C25" s="3" t="s">
        <v>327</v>
      </c>
      <c r="D25" s="3" t="s">
        <v>402</v>
      </c>
      <c r="E25" s="34">
        <v>30500</v>
      </c>
      <c r="F25" s="34"/>
      <c r="G25" s="34"/>
      <c r="H25" s="3"/>
    </row>
    <row r="26" spans="1:8" ht="18.75">
      <c r="A26" s="3" t="s">
        <v>403</v>
      </c>
      <c r="B26" s="3" t="s">
        <v>404</v>
      </c>
      <c r="C26" s="3" t="s">
        <v>327</v>
      </c>
      <c r="D26" s="3" t="s">
        <v>405</v>
      </c>
      <c r="E26" s="34">
        <v>49000</v>
      </c>
      <c r="F26" s="34"/>
      <c r="G26" s="34"/>
      <c r="H26" s="3"/>
    </row>
    <row r="27" spans="1:8" ht="37.5">
      <c r="A27" s="3" t="s">
        <v>411</v>
      </c>
      <c r="B27" s="3" t="s">
        <v>412</v>
      </c>
      <c r="C27" s="4" t="s">
        <v>1759</v>
      </c>
      <c r="D27" s="3" t="s">
        <v>413</v>
      </c>
      <c r="E27" s="34">
        <v>15000</v>
      </c>
      <c r="F27" s="34"/>
      <c r="G27" s="34"/>
      <c r="H27" s="3"/>
    </row>
    <row r="28" spans="1:8" ht="18.75">
      <c r="A28" s="3" t="s">
        <v>418</v>
      </c>
      <c r="B28" s="3" t="s">
        <v>419</v>
      </c>
      <c r="C28" s="3" t="s">
        <v>327</v>
      </c>
      <c r="D28" s="3" t="s">
        <v>1730</v>
      </c>
      <c r="E28" s="34">
        <v>3000</v>
      </c>
      <c r="F28" s="34"/>
      <c r="G28" s="34"/>
      <c r="H28" s="3"/>
    </row>
    <row r="29" spans="1:8" ht="18.75">
      <c r="A29" s="3" t="s">
        <v>480</v>
      </c>
      <c r="B29" s="3" t="s">
        <v>481</v>
      </c>
      <c r="C29" s="3" t="s">
        <v>327</v>
      </c>
      <c r="D29" s="3" t="s">
        <v>482</v>
      </c>
      <c r="E29" s="34">
        <v>52500</v>
      </c>
      <c r="F29" s="34">
        <v>18000</v>
      </c>
      <c r="G29" s="34">
        <f>E29-F29</f>
        <v>34500</v>
      </c>
      <c r="H29" s="3"/>
    </row>
    <row r="30" spans="1:8" ht="18.75">
      <c r="A30" s="3" t="s">
        <v>634</v>
      </c>
      <c r="B30" s="3" t="s">
        <v>635</v>
      </c>
      <c r="C30" s="3" t="s">
        <v>327</v>
      </c>
      <c r="D30" s="3" t="s">
        <v>636</v>
      </c>
      <c r="E30" s="34">
        <v>10000</v>
      </c>
      <c r="F30" s="34">
        <v>5000</v>
      </c>
      <c r="G30" s="34">
        <f>E30-F30</f>
        <v>5000</v>
      </c>
      <c r="H30" s="3"/>
    </row>
    <row r="31" spans="1:8" ht="18.75">
      <c r="A31" s="3" t="s">
        <v>735</v>
      </c>
      <c r="B31" s="3" t="s">
        <v>713</v>
      </c>
      <c r="C31" s="3" t="s">
        <v>327</v>
      </c>
      <c r="D31" s="3" t="s">
        <v>1730</v>
      </c>
      <c r="E31" s="34">
        <v>300</v>
      </c>
      <c r="F31" s="34"/>
      <c r="G31" s="34"/>
      <c r="H31" s="3"/>
    </row>
    <row r="32" spans="1:8" ht="18.75">
      <c r="A32" s="3" t="s">
        <v>879</v>
      </c>
      <c r="B32" s="3" t="s">
        <v>880</v>
      </c>
      <c r="C32" s="3" t="s">
        <v>327</v>
      </c>
      <c r="D32" s="3" t="s">
        <v>881</v>
      </c>
      <c r="E32" s="34">
        <v>11250</v>
      </c>
      <c r="F32" s="34">
        <v>5000</v>
      </c>
      <c r="G32" s="34">
        <f>E32-F32</f>
        <v>6250</v>
      </c>
      <c r="H32" s="3"/>
    </row>
    <row r="33" spans="1:8" ht="18.75">
      <c r="A33" s="3" t="s">
        <v>958</v>
      </c>
      <c r="B33" s="3" t="s">
        <v>32</v>
      </c>
      <c r="C33" s="3" t="s">
        <v>327</v>
      </c>
      <c r="D33" s="3" t="s">
        <v>1730</v>
      </c>
      <c r="E33" s="34">
        <v>12212</v>
      </c>
      <c r="F33" s="34">
        <v>7000</v>
      </c>
      <c r="G33" s="34">
        <f>E33-F33</f>
        <v>5212</v>
      </c>
      <c r="H33" s="3"/>
    </row>
    <row r="34" spans="1:8" ht="18.75">
      <c r="A34" s="3" t="s">
        <v>959</v>
      </c>
      <c r="B34" s="3" t="s">
        <v>960</v>
      </c>
      <c r="C34" s="3" t="s">
        <v>327</v>
      </c>
      <c r="D34" s="3" t="s">
        <v>1730</v>
      </c>
      <c r="E34" s="34">
        <v>650</v>
      </c>
      <c r="F34" s="34"/>
      <c r="G34" s="34"/>
      <c r="H34" s="3"/>
    </row>
    <row r="35" spans="1:8" ht="18.75">
      <c r="A35" s="3" t="s">
        <v>1046</v>
      </c>
      <c r="B35" s="3" t="s">
        <v>1047</v>
      </c>
      <c r="C35" s="3" t="s">
        <v>327</v>
      </c>
      <c r="D35" s="3" t="s">
        <v>1048</v>
      </c>
      <c r="E35" s="34">
        <v>200</v>
      </c>
      <c r="F35" s="34"/>
      <c r="G35" s="34"/>
      <c r="H35" s="3"/>
    </row>
    <row r="36" spans="1:8" ht="18.75">
      <c r="A36" s="3" t="s">
        <v>730</v>
      </c>
      <c r="B36" s="3" t="s">
        <v>731</v>
      </c>
      <c r="C36" s="3" t="s">
        <v>732</v>
      </c>
      <c r="D36" s="3" t="s">
        <v>1757</v>
      </c>
      <c r="E36" s="34">
        <v>1590</v>
      </c>
      <c r="F36" s="34"/>
      <c r="G36" s="34"/>
      <c r="H36" s="3"/>
    </row>
    <row r="37" spans="1:8" ht="18.75">
      <c r="A37" s="633" t="s">
        <v>1733</v>
      </c>
      <c r="B37" s="633"/>
      <c r="C37" s="633"/>
      <c r="D37" s="633"/>
      <c r="E37" s="633"/>
      <c r="F37" s="633"/>
      <c r="G37" s="633"/>
      <c r="H37" s="633"/>
    </row>
    <row r="38" spans="1:8" ht="21">
      <c r="A38" s="7" t="s">
        <v>1760</v>
      </c>
      <c r="B38" s="7" t="s">
        <v>1</v>
      </c>
      <c r="C38" s="7" t="s">
        <v>3</v>
      </c>
      <c r="D38" s="7" t="s">
        <v>4</v>
      </c>
      <c r="E38" s="35" t="s">
        <v>1776</v>
      </c>
      <c r="F38" s="35" t="s">
        <v>1727</v>
      </c>
      <c r="G38" s="35" t="s">
        <v>1728</v>
      </c>
      <c r="H38" s="7" t="s">
        <v>1784</v>
      </c>
    </row>
    <row r="39" spans="1:8" ht="21">
      <c r="A39" s="3" t="s">
        <v>5</v>
      </c>
      <c r="B39" s="3" t="s">
        <v>6</v>
      </c>
      <c r="C39" s="3" t="s">
        <v>8</v>
      </c>
      <c r="D39" s="3" t="s">
        <v>1757</v>
      </c>
      <c r="E39" s="34">
        <v>7575</v>
      </c>
      <c r="F39" s="34"/>
      <c r="G39" s="34"/>
      <c r="H39" s="10"/>
    </row>
    <row r="40" spans="1:8" ht="21">
      <c r="A40" s="3" t="s">
        <v>31</v>
      </c>
      <c r="B40" s="3" t="s">
        <v>32</v>
      </c>
      <c r="C40" s="3" t="s">
        <v>8</v>
      </c>
      <c r="D40" s="3" t="s">
        <v>1757</v>
      </c>
      <c r="E40" s="34">
        <v>2300</v>
      </c>
      <c r="F40" s="34"/>
      <c r="G40" s="34"/>
      <c r="H40" s="10"/>
    </row>
    <row r="41" spans="1:8" ht="21">
      <c r="A41" s="3" t="s">
        <v>133</v>
      </c>
      <c r="B41" s="3" t="s">
        <v>134</v>
      </c>
      <c r="C41" s="3" t="s">
        <v>8</v>
      </c>
      <c r="D41" s="3" t="s">
        <v>135</v>
      </c>
      <c r="E41" s="34">
        <v>24200</v>
      </c>
      <c r="F41" s="34"/>
      <c r="G41" s="34"/>
      <c r="H41" s="10"/>
    </row>
    <row r="42" spans="1:8" ht="21">
      <c r="A42" s="3" t="s">
        <v>507</v>
      </c>
      <c r="B42" s="3" t="s">
        <v>508</v>
      </c>
      <c r="C42" s="3" t="s">
        <v>8</v>
      </c>
      <c r="D42" s="3" t="s">
        <v>1757</v>
      </c>
      <c r="E42" s="34">
        <v>2300</v>
      </c>
      <c r="F42" s="34"/>
      <c r="G42" s="34"/>
      <c r="H42" s="10"/>
    </row>
    <row r="43" spans="1:8" ht="21">
      <c r="A43" s="3" t="s">
        <v>509</v>
      </c>
      <c r="B43" s="3" t="s">
        <v>510</v>
      </c>
      <c r="C43" s="3" t="s">
        <v>8</v>
      </c>
      <c r="D43" s="3" t="s">
        <v>511</v>
      </c>
      <c r="E43" s="34">
        <v>12250</v>
      </c>
      <c r="F43" s="34"/>
      <c r="G43" s="34"/>
      <c r="H43" s="10"/>
    </row>
    <row r="44" spans="1:8" ht="21">
      <c r="A44" s="3" t="s">
        <v>875</v>
      </c>
      <c r="B44" s="3" t="s">
        <v>876</v>
      </c>
      <c r="C44" s="3" t="s">
        <v>8</v>
      </c>
      <c r="D44" s="3" t="s">
        <v>1757</v>
      </c>
      <c r="E44" s="34">
        <v>370</v>
      </c>
      <c r="F44" s="34"/>
      <c r="G44" s="34"/>
      <c r="H44" s="10"/>
    </row>
    <row r="45" spans="1:8" ht="21">
      <c r="A45" s="3" t="s">
        <v>1607</v>
      </c>
      <c r="B45" s="3" t="s">
        <v>1608</v>
      </c>
      <c r="C45" s="3" t="s">
        <v>8</v>
      </c>
      <c r="D45" s="3" t="s">
        <v>1757</v>
      </c>
      <c r="E45" s="34">
        <v>250300</v>
      </c>
      <c r="F45" s="34">
        <v>89000</v>
      </c>
      <c r="G45" s="34">
        <f t="shared" ref="G45:G53" si="0">E45-F45</f>
        <v>161300</v>
      </c>
      <c r="H45" s="10"/>
    </row>
    <row r="46" spans="1:8" ht="18.75">
      <c r="A46" s="633" t="s">
        <v>1734</v>
      </c>
      <c r="B46" s="633"/>
      <c r="C46" s="633"/>
      <c r="D46" s="633"/>
      <c r="E46" s="633"/>
      <c r="F46" s="633"/>
      <c r="G46" s="633"/>
      <c r="H46" s="633"/>
    </row>
    <row r="47" spans="1:8" ht="21">
      <c r="A47" s="7" t="s">
        <v>1760</v>
      </c>
      <c r="B47" s="7" t="s">
        <v>1</v>
      </c>
      <c r="C47" s="7" t="s">
        <v>3</v>
      </c>
      <c r="D47" s="7" t="s">
        <v>4</v>
      </c>
      <c r="E47" s="35" t="s">
        <v>1776</v>
      </c>
      <c r="F47" s="35" t="s">
        <v>1727</v>
      </c>
      <c r="G47" s="35" t="s">
        <v>1728</v>
      </c>
      <c r="H47" s="7" t="s">
        <v>1784</v>
      </c>
    </row>
    <row r="48" spans="1:8" ht="21">
      <c r="A48" s="3" t="s">
        <v>770</v>
      </c>
      <c r="B48" s="3" t="s">
        <v>771</v>
      </c>
      <c r="C48" s="3" t="s">
        <v>772</v>
      </c>
      <c r="D48" s="3" t="s">
        <v>1757</v>
      </c>
      <c r="E48" s="34">
        <v>400</v>
      </c>
      <c r="F48" s="34"/>
      <c r="G48" s="34"/>
      <c r="H48" s="10"/>
    </row>
    <row r="49" spans="1:8" ht="21">
      <c r="A49" s="3" t="s">
        <v>843</v>
      </c>
      <c r="B49" s="3" t="s">
        <v>844</v>
      </c>
      <c r="C49" s="3" t="s">
        <v>772</v>
      </c>
      <c r="D49" s="3" t="s">
        <v>845</v>
      </c>
      <c r="E49" s="34">
        <v>6000</v>
      </c>
      <c r="F49" s="34"/>
      <c r="G49" s="34"/>
      <c r="H49" s="10"/>
    </row>
    <row r="50" spans="1:8" ht="21">
      <c r="A50" s="3" t="s">
        <v>846</v>
      </c>
      <c r="B50" s="3" t="s">
        <v>847</v>
      </c>
      <c r="C50" s="3" t="s">
        <v>772</v>
      </c>
      <c r="D50" s="3" t="s">
        <v>848</v>
      </c>
      <c r="E50" s="34">
        <v>3480</v>
      </c>
      <c r="F50" s="34"/>
      <c r="G50" s="34"/>
      <c r="H50" s="10"/>
    </row>
    <row r="51" spans="1:8" ht="21">
      <c r="A51" s="3" t="s">
        <v>961</v>
      </c>
      <c r="B51" s="3" t="s">
        <v>962</v>
      </c>
      <c r="C51" s="3" t="s">
        <v>772</v>
      </c>
      <c r="D51" s="3" t="s">
        <v>963</v>
      </c>
      <c r="E51" s="34">
        <v>25110</v>
      </c>
      <c r="F51" s="34">
        <v>10000</v>
      </c>
      <c r="G51" s="34">
        <f t="shared" si="0"/>
        <v>15110</v>
      </c>
      <c r="H51" s="10"/>
    </row>
    <row r="52" spans="1:8" ht="21">
      <c r="A52" s="3" t="s">
        <v>1066</v>
      </c>
      <c r="B52" s="3" t="s">
        <v>1067</v>
      </c>
      <c r="C52" s="3" t="s">
        <v>1068</v>
      </c>
      <c r="D52" s="3" t="s">
        <v>1757</v>
      </c>
      <c r="E52" s="34">
        <v>16820</v>
      </c>
      <c r="F52" s="34">
        <v>15000</v>
      </c>
      <c r="G52" s="34">
        <f t="shared" si="0"/>
        <v>1820</v>
      </c>
      <c r="H52" s="10"/>
    </row>
    <row r="53" spans="1:8" ht="21">
      <c r="A53" s="3" t="s">
        <v>1072</v>
      </c>
      <c r="B53" s="3" t="s">
        <v>1073</v>
      </c>
      <c r="C53" s="3" t="s">
        <v>772</v>
      </c>
      <c r="D53" s="3" t="s">
        <v>1757</v>
      </c>
      <c r="E53" s="34">
        <v>3300</v>
      </c>
      <c r="F53" s="34"/>
      <c r="G53" s="34">
        <f t="shared" si="0"/>
        <v>3300</v>
      </c>
      <c r="H53" s="10"/>
    </row>
    <row r="54" spans="1:8" ht="18.75">
      <c r="A54" s="632" t="s">
        <v>206</v>
      </c>
      <c r="B54" s="632"/>
      <c r="C54" s="632"/>
      <c r="D54" s="632"/>
      <c r="E54" s="632"/>
      <c r="F54" s="632"/>
      <c r="G54" s="632"/>
      <c r="H54" s="632"/>
    </row>
    <row r="55" spans="1:8" ht="21">
      <c r="A55" s="10" t="s">
        <v>1760</v>
      </c>
      <c r="B55" s="10" t="s">
        <v>1</v>
      </c>
      <c r="C55" s="10" t="s">
        <v>3</v>
      </c>
      <c r="D55" s="10" t="s">
        <v>4</v>
      </c>
      <c r="E55" s="37" t="s">
        <v>1776</v>
      </c>
      <c r="F55" s="37" t="s">
        <v>1727</v>
      </c>
      <c r="G55" s="37" t="s">
        <v>1728</v>
      </c>
      <c r="H55" s="10" t="s">
        <v>1784</v>
      </c>
    </row>
    <row r="56" spans="1:8" ht="18.75">
      <c r="A56" s="3" t="s">
        <v>204</v>
      </c>
      <c r="B56" s="3" t="s">
        <v>205</v>
      </c>
      <c r="C56" s="3" t="s">
        <v>206</v>
      </c>
      <c r="D56" s="3" t="s">
        <v>1757</v>
      </c>
      <c r="E56" s="34">
        <v>83260</v>
      </c>
      <c r="F56" s="34">
        <v>69000</v>
      </c>
      <c r="G56" s="34">
        <f>E56-F56</f>
        <v>14260</v>
      </c>
      <c r="H56" s="3"/>
    </row>
    <row r="57" spans="1:8" ht="18.75">
      <c r="A57" s="3" t="s">
        <v>437</v>
      </c>
      <c r="B57" s="3" t="s">
        <v>438</v>
      </c>
      <c r="C57" s="3" t="s">
        <v>206</v>
      </c>
      <c r="D57" s="3" t="s">
        <v>439</v>
      </c>
      <c r="E57" s="34">
        <v>36550</v>
      </c>
      <c r="F57" s="34"/>
      <c r="G57" s="34"/>
      <c r="H57" s="3"/>
    </row>
    <row r="58" spans="1:8" ht="18.75">
      <c r="A58" s="3" t="s">
        <v>526</v>
      </c>
      <c r="B58" s="3" t="s">
        <v>527</v>
      </c>
      <c r="C58" s="3" t="s">
        <v>206</v>
      </c>
      <c r="D58" s="3" t="s">
        <v>528</v>
      </c>
      <c r="E58" s="34">
        <v>36000</v>
      </c>
      <c r="F58" s="34">
        <v>18000</v>
      </c>
      <c r="G58" s="34">
        <f>E58-F58</f>
        <v>18000</v>
      </c>
      <c r="H58" s="3"/>
    </row>
    <row r="59" spans="1:8" ht="18.75">
      <c r="A59" s="3" t="s">
        <v>1516</v>
      </c>
      <c r="B59" s="3" t="s">
        <v>1517</v>
      </c>
      <c r="C59" s="3" t="s">
        <v>206</v>
      </c>
      <c r="D59" s="3" t="s">
        <v>1757</v>
      </c>
      <c r="E59" s="34">
        <v>88940</v>
      </c>
      <c r="F59" s="34">
        <v>50000</v>
      </c>
      <c r="G59" s="34">
        <f>E59-F59</f>
        <v>38940</v>
      </c>
      <c r="H59" s="3"/>
    </row>
    <row r="60" spans="1:8" ht="18.75">
      <c r="A60" s="3" t="s">
        <v>1632</v>
      </c>
      <c r="B60" s="3" t="s">
        <v>1633</v>
      </c>
      <c r="C60" s="3" t="s">
        <v>206</v>
      </c>
      <c r="D60" s="3" t="s">
        <v>1634</v>
      </c>
      <c r="E60" s="34">
        <v>261460</v>
      </c>
      <c r="F60" s="34">
        <v>230000</v>
      </c>
      <c r="G60" s="34">
        <f>E60-F60</f>
        <v>31460</v>
      </c>
      <c r="H60" s="3"/>
    </row>
    <row r="61" spans="1:8" ht="37.5">
      <c r="A61" s="3" t="s">
        <v>708</v>
      </c>
      <c r="B61" s="3" t="s">
        <v>345</v>
      </c>
      <c r="C61" s="4" t="s">
        <v>1779</v>
      </c>
      <c r="D61" s="3" t="s">
        <v>1757</v>
      </c>
      <c r="E61" s="34">
        <v>800</v>
      </c>
      <c r="F61" s="34"/>
      <c r="G61" s="34"/>
      <c r="H61" s="3"/>
    </row>
    <row r="62" spans="1:8" ht="18.75">
      <c r="A62" s="632" t="s">
        <v>1735</v>
      </c>
      <c r="B62" s="632"/>
      <c r="C62" s="632"/>
      <c r="D62" s="632"/>
      <c r="E62" s="632"/>
      <c r="F62" s="632"/>
      <c r="G62" s="632"/>
      <c r="H62" s="632"/>
    </row>
    <row r="63" spans="1:8" ht="21">
      <c r="A63" s="7" t="s">
        <v>1760</v>
      </c>
      <c r="B63" s="7" t="s">
        <v>1</v>
      </c>
      <c r="C63" s="7" t="s">
        <v>3</v>
      </c>
      <c r="D63" s="7" t="s">
        <v>4</v>
      </c>
      <c r="E63" s="35" t="s">
        <v>1776</v>
      </c>
      <c r="F63" s="35" t="s">
        <v>1727</v>
      </c>
      <c r="G63" s="35" t="s">
        <v>1728</v>
      </c>
      <c r="H63" s="7" t="s">
        <v>1784</v>
      </c>
    </row>
    <row r="64" spans="1:8" ht="18.75">
      <c r="A64" s="3" t="s">
        <v>127</v>
      </c>
      <c r="B64" s="3" t="s">
        <v>128</v>
      </c>
      <c r="C64" s="3" t="s">
        <v>129</v>
      </c>
      <c r="D64" s="3" t="s">
        <v>130</v>
      </c>
      <c r="E64" s="34">
        <v>8950</v>
      </c>
      <c r="F64" s="34"/>
      <c r="G64" s="34"/>
      <c r="H64" s="3"/>
    </row>
    <row r="65" spans="1:8" ht="18.75">
      <c r="A65" s="3" t="s">
        <v>1526</v>
      </c>
      <c r="B65" s="3" t="s">
        <v>1527</v>
      </c>
      <c r="C65" s="3" t="s">
        <v>1528</v>
      </c>
      <c r="D65" s="3" t="s">
        <v>1757</v>
      </c>
      <c r="E65" s="34">
        <v>74990</v>
      </c>
      <c r="F65" s="34">
        <v>57000</v>
      </c>
      <c r="G65" s="34">
        <f>E65-F65</f>
        <v>17990</v>
      </c>
      <c r="H65" s="3"/>
    </row>
    <row r="66" spans="1:8" ht="18.75">
      <c r="A66" s="632" t="s">
        <v>29</v>
      </c>
      <c r="B66" s="632"/>
      <c r="C66" s="632"/>
      <c r="D66" s="632"/>
      <c r="E66" s="632"/>
      <c r="F66" s="632"/>
      <c r="G66" s="632"/>
      <c r="H66" s="632"/>
    </row>
    <row r="67" spans="1:8" ht="21">
      <c r="A67" s="7" t="s">
        <v>1760</v>
      </c>
      <c r="B67" s="7" t="s">
        <v>1</v>
      </c>
      <c r="C67" s="7" t="s">
        <v>3</v>
      </c>
      <c r="D67" s="7" t="s">
        <v>4</v>
      </c>
      <c r="E67" s="35" t="s">
        <v>1776</v>
      </c>
      <c r="F67" s="35" t="s">
        <v>1727</v>
      </c>
      <c r="G67" s="35" t="s">
        <v>1728</v>
      </c>
      <c r="H67" s="7" t="s">
        <v>1784</v>
      </c>
    </row>
    <row r="68" spans="1:8" ht="18.75">
      <c r="A68" s="3" t="s">
        <v>27</v>
      </c>
      <c r="B68" s="3" t="s">
        <v>28</v>
      </c>
      <c r="C68" s="3" t="s">
        <v>29</v>
      </c>
      <c r="D68" s="3" t="s">
        <v>30</v>
      </c>
      <c r="E68" s="34">
        <v>44400</v>
      </c>
      <c r="F68" s="34">
        <v>34400</v>
      </c>
      <c r="G68" s="34">
        <f>E68-F68</f>
        <v>10000</v>
      </c>
      <c r="H68" s="3"/>
    </row>
    <row r="69" spans="1:8" ht="18.75">
      <c r="A69" s="3" t="s">
        <v>671</v>
      </c>
      <c r="B69" s="3" t="s">
        <v>672</v>
      </c>
      <c r="C69" s="3" t="s">
        <v>29</v>
      </c>
      <c r="D69" s="3" t="s">
        <v>1757</v>
      </c>
      <c r="E69" s="34">
        <v>50500</v>
      </c>
      <c r="F69" s="34">
        <v>30000</v>
      </c>
      <c r="G69" s="34">
        <f>E69-F69</f>
        <v>20500</v>
      </c>
      <c r="H69" s="3"/>
    </row>
    <row r="70" spans="1:8" ht="18.75">
      <c r="A70" s="3" t="s">
        <v>673</v>
      </c>
      <c r="B70" s="3" t="s">
        <v>674</v>
      </c>
      <c r="C70" s="3" t="s">
        <v>29</v>
      </c>
      <c r="D70" s="3" t="s">
        <v>675</v>
      </c>
      <c r="E70" s="34">
        <v>14000</v>
      </c>
      <c r="F70" s="34">
        <v>13000</v>
      </c>
      <c r="G70" s="34">
        <f>E70-F70</f>
        <v>1000</v>
      </c>
      <c r="H70" s="3"/>
    </row>
    <row r="71" spans="1:8" ht="18.75">
      <c r="A71" s="3" t="s">
        <v>690</v>
      </c>
      <c r="B71" s="3" t="s">
        <v>691</v>
      </c>
      <c r="C71" s="3" t="s">
        <v>29</v>
      </c>
      <c r="D71" s="3" t="s">
        <v>692</v>
      </c>
      <c r="E71" s="34">
        <v>10400</v>
      </c>
      <c r="F71" s="34">
        <v>9000</v>
      </c>
      <c r="G71" s="34">
        <f>E71-F71</f>
        <v>1400</v>
      </c>
      <c r="H71" s="3"/>
    </row>
    <row r="72" spans="1:8" ht="18.75">
      <c r="A72" s="3" t="s">
        <v>871</v>
      </c>
      <c r="B72" s="3" t="s">
        <v>872</v>
      </c>
      <c r="C72" s="3" t="s">
        <v>29</v>
      </c>
      <c r="D72" s="3" t="s">
        <v>873</v>
      </c>
      <c r="E72" s="34">
        <v>3330</v>
      </c>
      <c r="F72" s="34"/>
      <c r="G72" s="34"/>
      <c r="H72" s="3"/>
    </row>
    <row r="73" spans="1:8" ht="18.75">
      <c r="A73" s="3" t="s">
        <v>874</v>
      </c>
      <c r="B73" s="3" t="s">
        <v>100</v>
      </c>
      <c r="C73" s="3" t="s">
        <v>29</v>
      </c>
      <c r="D73" s="3" t="s">
        <v>873</v>
      </c>
      <c r="E73" s="34">
        <v>7445</v>
      </c>
      <c r="F73" s="34"/>
      <c r="G73" s="34"/>
      <c r="H73" s="3"/>
    </row>
    <row r="74" spans="1:8" ht="18.75">
      <c r="A74" s="3" t="s">
        <v>954</v>
      </c>
      <c r="B74" s="3" t="s">
        <v>955</v>
      </c>
      <c r="C74" s="3" t="s">
        <v>29</v>
      </c>
      <c r="D74" s="3" t="s">
        <v>1757</v>
      </c>
      <c r="E74" s="34">
        <v>6500</v>
      </c>
      <c r="F74" s="34"/>
      <c r="G74" s="34"/>
      <c r="H74" s="3"/>
    </row>
    <row r="75" spans="1:8" ht="18.75">
      <c r="A75" s="632" t="s">
        <v>141</v>
      </c>
      <c r="B75" s="632"/>
      <c r="C75" s="632"/>
      <c r="D75" s="632"/>
      <c r="E75" s="632"/>
      <c r="F75" s="632"/>
      <c r="G75" s="632"/>
      <c r="H75" s="632"/>
    </row>
    <row r="76" spans="1:8" ht="21">
      <c r="A76" s="7" t="s">
        <v>1760</v>
      </c>
      <c r="B76" s="7" t="s">
        <v>1</v>
      </c>
      <c r="C76" s="7" t="s">
        <v>3</v>
      </c>
      <c r="D76" s="7" t="s">
        <v>4</v>
      </c>
      <c r="E76" s="35" t="s">
        <v>1776</v>
      </c>
      <c r="F76" s="35" t="s">
        <v>1727</v>
      </c>
      <c r="G76" s="35" t="s">
        <v>1728</v>
      </c>
      <c r="H76" s="7" t="s">
        <v>1784</v>
      </c>
    </row>
    <row r="77" spans="1:8" ht="18.75">
      <c r="A77" s="3" t="s">
        <v>139</v>
      </c>
      <c r="B77" s="3" t="s">
        <v>140</v>
      </c>
      <c r="C77" s="3" t="s">
        <v>141</v>
      </c>
      <c r="D77" s="3" t="s">
        <v>142</v>
      </c>
      <c r="E77" s="34">
        <v>57000</v>
      </c>
      <c r="F77" s="34"/>
      <c r="G77" s="34"/>
      <c r="H77" s="3"/>
    </row>
    <row r="78" spans="1:8" ht="18.75">
      <c r="A78" s="3" t="s">
        <v>243</v>
      </c>
      <c r="B78" s="3" t="s">
        <v>244</v>
      </c>
      <c r="C78" s="3" t="s">
        <v>141</v>
      </c>
      <c r="D78" s="3" t="s">
        <v>1757</v>
      </c>
      <c r="E78" s="34">
        <v>3000</v>
      </c>
      <c r="F78" s="34"/>
      <c r="G78" s="34"/>
      <c r="H78" s="3"/>
    </row>
    <row r="79" spans="1:8" ht="18.75">
      <c r="A79" s="3" t="s">
        <v>369</v>
      </c>
      <c r="B79" s="3" t="s">
        <v>370</v>
      </c>
      <c r="C79" s="3" t="s">
        <v>141</v>
      </c>
      <c r="D79" s="3" t="s">
        <v>1757</v>
      </c>
      <c r="E79" s="34">
        <v>23500</v>
      </c>
      <c r="F79" s="34"/>
      <c r="G79" s="34"/>
      <c r="H79" s="3"/>
    </row>
    <row r="80" spans="1:8" ht="18.75">
      <c r="A80" s="3" t="s">
        <v>654</v>
      </c>
      <c r="B80" s="3" t="s">
        <v>655</v>
      </c>
      <c r="C80" s="3" t="s">
        <v>141</v>
      </c>
      <c r="D80" s="3" t="s">
        <v>656</v>
      </c>
      <c r="E80" s="34">
        <v>50000</v>
      </c>
      <c r="F80" s="34">
        <v>36000</v>
      </c>
      <c r="G80" s="34">
        <f>E80-F80</f>
        <v>14000</v>
      </c>
      <c r="H80" s="3"/>
    </row>
    <row r="81" spans="1:8" ht="18.75">
      <c r="A81" s="3" t="s">
        <v>1063</v>
      </c>
      <c r="B81" s="3" t="s">
        <v>1064</v>
      </c>
      <c r="C81" s="3" t="s">
        <v>141</v>
      </c>
      <c r="D81" s="3" t="s">
        <v>1065</v>
      </c>
      <c r="E81" s="34">
        <v>28270</v>
      </c>
      <c r="F81" s="34">
        <v>23000</v>
      </c>
      <c r="G81" s="34">
        <f>E81-F81</f>
        <v>5270</v>
      </c>
      <c r="H81" s="3"/>
    </row>
    <row r="82" spans="1:8" ht="18.75">
      <c r="A82" s="632" t="s">
        <v>24</v>
      </c>
      <c r="B82" s="632"/>
      <c r="C82" s="632"/>
      <c r="D82" s="632"/>
      <c r="E82" s="632"/>
      <c r="F82" s="632"/>
      <c r="G82" s="632"/>
      <c r="H82" s="632"/>
    </row>
    <row r="83" spans="1:8" ht="21">
      <c r="A83" s="7" t="s">
        <v>1760</v>
      </c>
      <c r="B83" s="7" t="s">
        <v>1</v>
      </c>
      <c r="C83" s="7" t="s">
        <v>3</v>
      </c>
      <c r="D83" s="7" t="s">
        <v>4</v>
      </c>
      <c r="E83" s="35" t="s">
        <v>1776</v>
      </c>
      <c r="F83" s="35" t="s">
        <v>1727</v>
      </c>
      <c r="G83" s="35" t="s">
        <v>1728</v>
      </c>
      <c r="H83" s="7" t="s">
        <v>1784</v>
      </c>
    </row>
    <row r="84" spans="1:8" ht="18.75">
      <c r="A84" s="3" t="s">
        <v>22</v>
      </c>
      <c r="B84" s="3" t="s">
        <v>23</v>
      </c>
      <c r="C84" s="3" t="s">
        <v>24</v>
      </c>
      <c r="D84" s="3" t="s">
        <v>1757</v>
      </c>
      <c r="E84" s="34">
        <v>2000</v>
      </c>
      <c r="F84" s="34"/>
      <c r="G84" s="34"/>
      <c r="H84" s="3"/>
    </row>
    <row r="85" spans="1:8" ht="18.75">
      <c r="A85" s="3" t="s">
        <v>25</v>
      </c>
      <c r="B85" s="3" t="s">
        <v>26</v>
      </c>
      <c r="C85" s="3" t="s">
        <v>24</v>
      </c>
      <c r="D85" s="3" t="s">
        <v>1757</v>
      </c>
      <c r="E85" s="34">
        <v>2000</v>
      </c>
      <c r="F85" s="34"/>
      <c r="G85" s="34"/>
      <c r="H85" s="3"/>
    </row>
    <row r="86" spans="1:8" ht="18.75">
      <c r="A86" s="3" t="s">
        <v>74</v>
      </c>
      <c r="B86" s="3" t="s">
        <v>75</v>
      </c>
      <c r="C86" s="3" t="s">
        <v>24</v>
      </c>
      <c r="D86" s="3" t="s">
        <v>1757</v>
      </c>
      <c r="E86" s="34">
        <v>1000</v>
      </c>
      <c r="F86" s="34"/>
      <c r="G86" s="34"/>
      <c r="H86" s="3"/>
    </row>
    <row r="87" spans="1:8" ht="37.5">
      <c r="A87" s="3" t="s">
        <v>76</v>
      </c>
      <c r="B87" s="3" t="s">
        <v>77</v>
      </c>
      <c r="C87" s="4" t="s">
        <v>1761</v>
      </c>
      <c r="D87" s="3" t="s">
        <v>1757</v>
      </c>
      <c r="E87" s="34">
        <v>23000</v>
      </c>
      <c r="F87" s="34"/>
      <c r="G87" s="34"/>
      <c r="H87" s="3"/>
    </row>
    <row r="88" spans="1:8" ht="37.5">
      <c r="A88" s="3" t="s">
        <v>131</v>
      </c>
      <c r="B88" s="3" t="s">
        <v>132</v>
      </c>
      <c r="C88" s="4" t="s">
        <v>1762</v>
      </c>
      <c r="D88" s="3" t="s">
        <v>1757</v>
      </c>
      <c r="E88" s="34">
        <v>6000</v>
      </c>
      <c r="F88" s="34"/>
      <c r="G88" s="34"/>
      <c r="H88" s="3"/>
    </row>
    <row r="89" spans="1:8" ht="18.75">
      <c r="A89" s="3" t="s">
        <v>160</v>
      </c>
      <c r="B89" s="3" t="s">
        <v>161</v>
      </c>
      <c r="C89" s="3" t="s">
        <v>24</v>
      </c>
      <c r="D89" s="3" t="s">
        <v>1757</v>
      </c>
      <c r="E89" s="34">
        <v>25400</v>
      </c>
      <c r="F89" s="34"/>
      <c r="G89" s="34"/>
      <c r="H89" s="3"/>
    </row>
    <row r="90" spans="1:8" ht="18.75">
      <c r="A90" s="3" t="s">
        <v>181</v>
      </c>
      <c r="B90" s="3" t="s">
        <v>182</v>
      </c>
      <c r="C90" s="3" t="s">
        <v>24</v>
      </c>
      <c r="D90" s="3" t="s">
        <v>1757</v>
      </c>
      <c r="E90" s="34">
        <v>3500</v>
      </c>
      <c r="F90" s="34"/>
      <c r="G90" s="34"/>
      <c r="H90" s="3"/>
    </row>
    <row r="91" spans="1:8" ht="18.75">
      <c r="A91" s="3" t="s">
        <v>211</v>
      </c>
      <c r="B91" s="3" t="s">
        <v>212</v>
      </c>
      <c r="C91" s="3" t="s">
        <v>24</v>
      </c>
      <c r="D91" s="3" t="s">
        <v>213</v>
      </c>
      <c r="E91" s="34">
        <v>28000</v>
      </c>
      <c r="F91" s="34"/>
      <c r="G91" s="34"/>
      <c r="H91" s="3"/>
    </row>
    <row r="92" spans="1:8" ht="18.75">
      <c r="A92" s="3" t="s">
        <v>217</v>
      </c>
      <c r="B92" s="3" t="s">
        <v>218</v>
      </c>
      <c r="C92" s="3" t="s">
        <v>24</v>
      </c>
      <c r="D92" s="3" t="s">
        <v>1757</v>
      </c>
      <c r="E92" s="34">
        <v>138000</v>
      </c>
      <c r="F92" s="34">
        <v>60000</v>
      </c>
      <c r="G92" s="34">
        <f>E92-F92</f>
        <v>78000</v>
      </c>
      <c r="H92" s="3"/>
    </row>
    <row r="93" spans="1:8" ht="18.75">
      <c r="A93" s="3" t="s">
        <v>224</v>
      </c>
      <c r="B93" s="3" t="s">
        <v>225</v>
      </c>
      <c r="C93" s="3" t="s">
        <v>24</v>
      </c>
      <c r="D93" s="3" t="s">
        <v>1757</v>
      </c>
      <c r="E93" s="34">
        <v>34000</v>
      </c>
      <c r="F93" s="34"/>
      <c r="G93" s="34"/>
      <c r="H93" s="3"/>
    </row>
    <row r="94" spans="1:8" ht="18.75">
      <c r="A94" s="3" t="s">
        <v>257</v>
      </c>
      <c r="B94" s="3" t="s">
        <v>258</v>
      </c>
      <c r="C94" s="3" t="s">
        <v>24</v>
      </c>
      <c r="D94" s="3" t="s">
        <v>259</v>
      </c>
      <c r="E94" s="34">
        <v>6600</v>
      </c>
      <c r="F94" s="34"/>
      <c r="G94" s="34"/>
      <c r="H94" s="3"/>
    </row>
    <row r="95" spans="1:8" ht="18.75">
      <c r="A95" s="3" t="s">
        <v>285</v>
      </c>
      <c r="B95" s="3" t="s">
        <v>286</v>
      </c>
      <c r="C95" s="3" t="s">
        <v>24</v>
      </c>
      <c r="D95" s="3" t="s">
        <v>1757</v>
      </c>
      <c r="E95" s="34">
        <v>1000</v>
      </c>
      <c r="F95" s="34"/>
      <c r="G95" s="34"/>
      <c r="H95" s="3"/>
    </row>
    <row r="96" spans="1:8" ht="18.75">
      <c r="A96" s="3" t="s">
        <v>295</v>
      </c>
      <c r="B96" s="3" t="s">
        <v>296</v>
      </c>
      <c r="C96" s="3" t="s">
        <v>24</v>
      </c>
      <c r="D96" s="3" t="s">
        <v>1757</v>
      </c>
      <c r="E96" s="34">
        <v>21400</v>
      </c>
      <c r="F96" s="34"/>
      <c r="G96" s="34"/>
      <c r="H96" s="3"/>
    </row>
    <row r="97" spans="1:8" ht="18.75">
      <c r="A97" s="3" t="s">
        <v>306</v>
      </c>
      <c r="B97" s="3" t="s">
        <v>307</v>
      </c>
      <c r="C97" s="3" t="s">
        <v>24</v>
      </c>
      <c r="D97" s="3" t="s">
        <v>1757</v>
      </c>
      <c r="E97" s="34">
        <v>103500</v>
      </c>
      <c r="F97" s="34"/>
      <c r="G97" s="34"/>
      <c r="H97" s="3"/>
    </row>
    <row r="98" spans="1:8" ht="18.75">
      <c r="A98" s="3" t="s">
        <v>344</v>
      </c>
      <c r="B98" s="3" t="s">
        <v>345</v>
      </c>
      <c r="C98" s="3" t="s">
        <v>24</v>
      </c>
      <c r="D98" s="3" t="s">
        <v>1757</v>
      </c>
      <c r="E98" s="34">
        <v>21400</v>
      </c>
      <c r="F98" s="34"/>
      <c r="G98" s="34"/>
      <c r="H98" s="3"/>
    </row>
    <row r="99" spans="1:8" ht="18.75">
      <c r="A99" s="3" t="s">
        <v>346</v>
      </c>
      <c r="B99" s="3" t="s">
        <v>347</v>
      </c>
      <c r="C99" s="3" t="s">
        <v>24</v>
      </c>
      <c r="D99" s="3" t="s">
        <v>348</v>
      </c>
      <c r="E99" s="34">
        <v>58500</v>
      </c>
      <c r="F99" s="34">
        <v>10000</v>
      </c>
      <c r="G99" s="34">
        <f>E99-F99</f>
        <v>48500</v>
      </c>
      <c r="H99" s="3"/>
    </row>
    <row r="100" spans="1:8" ht="18.75">
      <c r="A100" s="3" t="s">
        <v>363</v>
      </c>
      <c r="B100" s="3" t="s">
        <v>364</v>
      </c>
      <c r="C100" s="3" t="s">
        <v>24</v>
      </c>
      <c r="D100" s="3" t="s">
        <v>1757</v>
      </c>
      <c r="E100" s="34">
        <v>8000</v>
      </c>
      <c r="F100" s="34"/>
      <c r="G100" s="34"/>
      <c r="H100" s="3"/>
    </row>
    <row r="101" spans="1:8" ht="18.75">
      <c r="A101" s="3" t="s">
        <v>367</v>
      </c>
      <c r="B101" s="3" t="s">
        <v>368</v>
      </c>
      <c r="C101" s="3" t="s">
        <v>24</v>
      </c>
      <c r="D101" s="3" t="s">
        <v>1757</v>
      </c>
      <c r="E101" s="34">
        <v>2700</v>
      </c>
      <c r="F101" s="34"/>
      <c r="G101" s="34"/>
      <c r="H101" s="3"/>
    </row>
    <row r="102" spans="1:8" ht="18.75">
      <c r="A102" s="3" t="s">
        <v>435</v>
      </c>
      <c r="B102" s="3" t="s">
        <v>436</v>
      </c>
      <c r="C102" s="3" t="s">
        <v>24</v>
      </c>
      <c r="D102" s="3" t="s">
        <v>1757</v>
      </c>
      <c r="E102" s="34">
        <v>8000</v>
      </c>
      <c r="F102" s="34"/>
      <c r="G102" s="34"/>
      <c r="H102" s="3"/>
    </row>
    <row r="103" spans="1:8" ht="18.75">
      <c r="A103" s="3" t="s">
        <v>473</v>
      </c>
      <c r="B103" s="3" t="s">
        <v>474</v>
      </c>
      <c r="C103" s="3" t="s">
        <v>24</v>
      </c>
      <c r="D103" s="3" t="s">
        <v>1757</v>
      </c>
      <c r="E103" s="34">
        <v>2000</v>
      </c>
      <c r="F103" s="34"/>
      <c r="G103" s="34"/>
      <c r="H103" s="3"/>
    </row>
    <row r="104" spans="1:8" ht="18.75">
      <c r="A104" s="3" t="s">
        <v>478</v>
      </c>
      <c r="B104" s="3" t="s">
        <v>479</v>
      </c>
      <c r="C104" s="3" t="s">
        <v>24</v>
      </c>
      <c r="D104" s="3" t="s">
        <v>1757</v>
      </c>
      <c r="E104" s="34">
        <v>1000</v>
      </c>
      <c r="F104" s="34"/>
      <c r="G104" s="34"/>
      <c r="H104" s="3"/>
    </row>
    <row r="105" spans="1:8" ht="18.75">
      <c r="A105" s="3" t="s">
        <v>512</v>
      </c>
      <c r="B105" s="3" t="s">
        <v>513</v>
      </c>
      <c r="C105" s="3" t="s">
        <v>24</v>
      </c>
      <c r="D105" s="3" t="s">
        <v>1757</v>
      </c>
      <c r="E105" s="34">
        <v>98000</v>
      </c>
      <c r="F105" s="34">
        <v>49000</v>
      </c>
      <c r="G105" s="34">
        <f>E105-F105</f>
        <v>49000</v>
      </c>
      <c r="H105" s="3"/>
    </row>
    <row r="106" spans="1:8" ht="18.75">
      <c r="A106" s="3" t="s">
        <v>529</v>
      </c>
      <c r="B106" s="3" t="s">
        <v>530</v>
      </c>
      <c r="C106" s="3" t="s">
        <v>24</v>
      </c>
      <c r="D106" s="3" t="s">
        <v>1757</v>
      </c>
      <c r="E106" s="34">
        <v>4500</v>
      </c>
      <c r="F106" s="34"/>
      <c r="G106" s="34"/>
      <c r="H106" s="3"/>
    </row>
    <row r="107" spans="1:8" ht="18.75">
      <c r="A107" s="3" t="s">
        <v>543</v>
      </c>
      <c r="B107" s="3" t="s">
        <v>544</v>
      </c>
      <c r="C107" s="3" t="s">
        <v>24</v>
      </c>
      <c r="D107" s="3" t="s">
        <v>545</v>
      </c>
      <c r="E107" s="34">
        <v>750</v>
      </c>
      <c r="F107" s="34"/>
      <c r="G107" s="34"/>
      <c r="H107" s="3"/>
    </row>
    <row r="108" spans="1:8" ht="18.75">
      <c r="A108" s="3" t="s">
        <v>576</v>
      </c>
      <c r="B108" s="3" t="s">
        <v>577</v>
      </c>
      <c r="C108" s="3" t="s">
        <v>578</v>
      </c>
      <c r="D108" s="3" t="s">
        <v>1757</v>
      </c>
      <c r="E108" s="34">
        <v>11500</v>
      </c>
      <c r="F108" s="34"/>
      <c r="G108" s="34"/>
      <c r="H108" s="3"/>
    </row>
    <row r="109" spans="1:8" ht="37.5">
      <c r="A109" s="3" t="s">
        <v>620</v>
      </c>
      <c r="B109" s="3" t="s">
        <v>77</v>
      </c>
      <c r="C109" s="4" t="s">
        <v>1763</v>
      </c>
      <c r="D109" s="3" t="s">
        <v>1757</v>
      </c>
      <c r="E109" s="34">
        <v>211850</v>
      </c>
      <c r="F109" s="34"/>
      <c r="G109" s="34"/>
      <c r="H109" s="3"/>
    </row>
    <row r="110" spans="1:8" ht="18.75">
      <c r="A110" s="3" t="s">
        <v>768</v>
      </c>
      <c r="B110" s="3" t="s">
        <v>769</v>
      </c>
      <c r="C110" s="3" t="s">
        <v>578</v>
      </c>
      <c r="D110" s="3" t="s">
        <v>1757</v>
      </c>
      <c r="E110" s="34">
        <v>900</v>
      </c>
      <c r="F110" s="34"/>
      <c r="G110" s="34"/>
      <c r="H110" s="3"/>
    </row>
    <row r="111" spans="1:8" ht="18.75">
      <c r="A111" s="3" t="s">
        <v>775</v>
      </c>
      <c r="B111" s="3" t="s">
        <v>776</v>
      </c>
      <c r="C111" s="3" t="s">
        <v>578</v>
      </c>
      <c r="D111" s="3" t="s">
        <v>1757</v>
      </c>
      <c r="E111" s="34">
        <v>680</v>
      </c>
      <c r="F111" s="34"/>
      <c r="G111" s="34"/>
      <c r="H111" s="3"/>
    </row>
    <row r="112" spans="1:8" ht="18.75">
      <c r="A112" s="3" t="s">
        <v>870</v>
      </c>
      <c r="B112" s="3" t="s">
        <v>436</v>
      </c>
      <c r="C112" s="3" t="s">
        <v>578</v>
      </c>
      <c r="D112" s="3" t="s">
        <v>1757</v>
      </c>
      <c r="E112" s="34">
        <v>2250</v>
      </c>
      <c r="F112" s="34"/>
      <c r="G112" s="34"/>
      <c r="H112" s="3"/>
    </row>
    <row r="113" spans="1:8" ht="37.5">
      <c r="A113" s="3" t="s">
        <v>877</v>
      </c>
      <c r="B113" s="3" t="s">
        <v>804</v>
      </c>
      <c r="C113" s="4" t="s">
        <v>1763</v>
      </c>
      <c r="D113" s="3" t="s">
        <v>878</v>
      </c>
      <c r="E113" s="34">
        <v>25500</v>
      </c>
      <c r="F113" s="34">
        <v>5000</v>
      </c>
      <c r="G113" s="34">
        <f>E113-F113</f>
        <v>20500</v>
      </c>
      <c r="H113" s="3"/>
    </row>
    <row r="114" spans="1:8" ht="37.5">
      <c r="A114" s="3" t="s">
        <v>956</v>
      </c>
      <c r="B114" s="3" t="s">
        <v>957</v>
      </c>
      <c r="C114" s="4" t="s">
        <v>1764</v>
      </c>
      <c r="D114" s="3" t="s">
        <v>1757</v>
      </c>
      <c r="E114" s="34">
        <v>20960</v>
      </c>
      <c r="F114" s="34"/>
      <c r="G114" s="34"/>
      <c r="H114" s="3"/>
    </row>
    <row r="115" spans="1:8" ht="18.75">
      <c r="A115" s="3" t="s">
        <v>1051</v>
      </c>
      <c r="B115" s="3" t="s">
        <v>1052</v>
      </c>
      <c r="C115" s="3" t="s">
        <v>24</v>
      </c>
      <c r="D115" s="3" t="s">
        <v>1757</v>
      </c>
      <c r="E115" s="34">
        <v>6450</v>
      </c>
      <c r="F115" s="34"/>
      <c r="G115" s="34"/>
      <c r="H115" s="3"/>
    </row>
    <row r="116" spans="1:8" ht="37.5">
      <c r="A116" s="3" t="s">
        <v>1053</v>
      </c>
      <c r="B116" s="3" t="s">
        <v>1054</v>
      </c>
      <c r="C116" s="4" t="s">
        <v>1765</v>
      </c>
      <c r="D116" s="3" t="s">
        <v>1055</v>
      </c>
      <c r="E116" s="34">
        <v>20600</v>
      </c>
      <c r="F116" s="34">
        <v>10000</v>
      </c>
      <c r="G116" s="34">
        <f t="shared" ref="G116:G124" si="1">E116-F116</f>
        <v>10600</v>
      </c>
      <c r="H116" s="3"/>
    </row>
    <row r="117" spans="1:8" ht="37.5">
      <c r="A117" s="3" t="s">
        <v>1056</v>
      </c>
      <c r="B117" s="3" t="s">
        <v>1057</v>
      </c>
      <c r="C117" s="4" t="s">
        <v>1763</v>
      </c>
      <c r="D117" s="3" t="s">
        <v>1058</v>
      </c>
      <c r="E117" s="34">
        <v>13750</v>
      </c>
      <c r="F117" s="34">
        <v>10000</v>
      </c>
      <c r="G117" s="34">
        <f t="shared" si="1"/>
        <v>3750</v>
      </c>
      <c r="H117" s="3"/>
    </row>
    <row r="118" spans="1:8" ht="37.5">
      <c r="A118" s="3" t="s">
        <v>1529</v>
      </c>
      <c r="B118" s="3" t="s">
        <v>1530</v>
      </c>
      <c r="C118" s="4" t="s">
        <v>1764</v>
      </c>
      <c r="D118" s="3" t="s">
        <v>1757</v>
      </c>
      <c r="E118" s="34">
        <v>196880</v>
      </c>
      <c r="F118" s="34">
        <v>160500</v>
      </c>
      <c r="G118" s="34">
        <f t="shared" si="1"/>
        <v>36380</v>
      </c>
      <c r="H118" s="3"/>
    </row>
    <row r="119" spans="1:8" ht="37.5">
      <c r="A119" s="3" t="s">
        <v>1535</v>
      </c>
      <c r="B119" s="3" t="s">
        <v>1525</v>
      </c>
      <c r="C119" s="4" t="s">
        <v>1766</v>
      </c>
      <c r="D119" s="3" t="s">
        <v>1757</v>
      </c>
      <c r="E119" s="34">
        <v>452370</v>
      </c>
      <c r="F119" s="34">
        <v>248960</v>
      </c>
      <c r="G119" s="34">
        <f t="shared" si="1"/>
        <v>203410</v>
      </c>
      <c r="H119" s="3"/>
    </row>
    <row r="120" spans="1:8" ht="37.5">
      <c r="A120" s="3" t="s">
        <v>1547</v>
      </c>
      <c r="B120" s="3" t="s">
        <v>1548</v>
      </c>
      <c r="C120" s="4" t="s">
        <v>1764</v>
      </c>
      <c r="D120" s="3" t="s">
        <v>1757</v>
      </c>
      <c r="E120" s="34">
        <v>171975</v>
      </c>
      <c r="F120" s="34">
        <v>150000</v>
      </c>
      <c r="G120" s="34">
        <f t="shared" si="1"/>
        <v>21975</v>
      </c>
      <c r="H120" s="3"/>
    </row>
    <row r="121" spans="1:8" ht="37.5">
      <c r="A121" s="3" t="s">
        <v>1560</v>
      </c>
      <c r="B121" s="3" t="s">
        <v>565</v>
      </c>
      <c r="C121" s="4" t="s">
        <v>1761</v>
      </c>
      <c r="D121" s="3" t="s">
        <v>1757</v>
      </c>
      <c r="E121" s="34">
        <v>82730</v>
      </c>
      <c r="F121" s="34">
        <v>50000</v>
      </c>
      <c r="G121" s="34">
        <f t="shared" si="1"/>
        <v>32730</v>
      </c>
      <c r="H121" s="3"/>
    </row>
    <row r="122" spans="1:8" ht="37.5">
      <c r="A122" s="3" t="s">
        <v>1604</v>
      </c>
      <c r="B122" s="3" t="s">
        <v>1489</v>
      </c>
      <c r="C122" s="4" t="s">
        <v>1764</v>
      </c>
      <c r="D122" s="3" t="s">
        <v>1605</v>
      </c>
      <c r="E122" s="34">
        <v>50380</v>
      </c>
      <c r="F122" s="34">
        <v>40000</v>
      </c>
      <c r="G122" s="34">
        <f t="shared" si="1"/>
        <v>10380</v>
      </c>
      <c r="H122" s="3"/>
    </row>
    <row r="123" spans="1:8" ht="18.75">
      <c r="A123" s="3" t="s">
        <v>1614</v>
      </c>
      <c r="B123" s="3" t="s">
        <v>1615</v>
      </c>
      <c r="C123" s="3" t="s">
        <v>24</v>
      </c>
      <c r="D123" s="3" t="s">
        <v>1757</v>
      </c>
      <c r="E123" s="34">
        <v>830776</v>
      </c>
      <c r="F123" s="34">
        <v>550000</v>
      </c>
      <c r="G123" s="34">
        <f t="shared" si="1"/>
        <v>280776</v>
      </c>
      <c r="H123" s="3"/>
    </row>
    <row r="124" spans="1:8" ht="37.5">
      <c r="A124" s="3" t="s">
        <v>546</v>
      </c>
      <c r="B124" s="3" t="s">
        <v>547</v>
      </c>
      <c r="C124" s="4" t="s">
        <v>1767</v>
      </c>
      <c r="D124" s="2">
        <v>0</v>
      </c>
      <c r="E124" s="34">
        <f>71800+87810</f>
        <v>159610</v>
      </c>
      <c r="F124" s="34">
        <v>70000</v>
      </c>
      <c r="G124" s="34">
        <f t="shared" si="1"/>
        <v>89610</v>
      </c>
      <c r="H124" s="3"/>
    </row>
    <row r="125" spans="1:8" ht="37.5">
      <c r="A125" s="3" t="s">
        <v>290</v>
      </c>
      <c r="B125" s="3" t="s">
        <v>291</v>
      </c>
      <c r="C125" s="4" t="s">
        <v>1736</v>
      </c>
      <c r="D125" s="3" t="s">
        <v>292</v>
      </c>
      <c r="E125" s="34">
        <v>40800</v>
      </c>
      <c r="F125" s="34"/>
      <c r="G125" s="34"/>
      <c r="H125" s="3"/>
    </row>
    <row r="126" spans="1:8" ht="18.75">
      <c r="A126" s="3" t="s">
        <v>33</v>
      </c>
      <c r="B126" s="3" t="s">
        <v>34</v>
      </c>
      <c r="C126" s="3" t="s">
        <v>35</v>
      </c>
      <c r="D126" s="3" t="s">
        <v>1757</v>
      </c>
      <c r="E126" s="34">
        <v>8000</v>
      </c>
      <c r="F126" s="34"/>
      <c r="G126" s="34"/>
      <c r="H126" s="3"/>
    </row>
    <row r="127" spans="1:8" ht="18.75">
      <c r="A127" s="633" t="s">
        <v>110</v>
      </c>
      <c r="B127" s="633"/>
      <c r="C127" s="633"/>
      <c r="D127" s="633"/>
      <c r="E127" s="633"/>
      <c r="F127" s="633"/>
      <c r="G127" s="633"/>
      <c r="H127" s="633"/>
    </row>
    <row r="128" spans="1:8" ht="21">
      <c r="A128" s="7" t="s">
        <v>1760</v>
      </c>
      <c r="B128" s="7" t="s">
        <v>1</v>
      </c>
      <c r="C128" s="7" t="s">
        <v>3</v>
      </c>
      <c r="D128" s="7" t="s">
        <v>4</v>
      </c>
      <c r="E128" s="35" t="s">
        <v>1776</v>
      </c>
      <c r="F128" s="35" t="s">
        <v>1727</v>
      </c>
      <c r="G128" s="35" t="s">
        <v>1728</v>
      </c>
      <c r="H128" s="7" t="s">
        <v>1784</v>
      </c>
    </row>
    <row r="129" spans="1:13" ht="18.75">
      <c r="A129" s="3" t="s">
        <v>108</v>
      </c>
      <c r="B129" s="3" t="s">
        <v>109</v>
      </c>
      <c r="C129" s="3" t="s">
        <v>110</v>
      </c>
      <c r="D129" s="3" t="s">
        <v>1757</v>
      </c>
      <c r="E129" s="34">
        <v>63000</v>
      </c>
      <c r="F129" s="34"/>
      <c r="G129" s="34"/>
      <c r="H129" s="3"/>
    </row>
    <row r="130" spans="1:13" ht="18.75">
      <c r="A130" s="3" t="s">
        <v>124</v>
      </c>
      <c r="B130" s="3" t="s">
        <v>125</v>
      </c>
      <c r="C130" s="3" t="s">
        <v>110</v>
      </c>
      <c r="D130" s="3" t="s">
        <v>126</v>
      </c>
      <c r="E130" s="34">
        <v>51000</v>
      </c>
      <c r="F130" s="34">
        <v>10000</v>
      </c>
      <c r="G130" s="34">
        <f>E130-F130</f>
        <v>41000</v>
      </c>
      <c r="H130" s="3"/>
    </row>
    <row r="131" spans="1:13" ht="18.75">
      <c r="A131" s="3" t="s">
        <v>158</v>
      </c>
      <c r="B131" s="3" t="s">
        <v>116</v>
      </c>
      <c r="C131" s="3" t="s">
        <v>110</v>
      </c>
      <c r="D131" s="3" t="s">
        <v>159</v>
      </c>
      <c r="E131" s="34">
        <v>90400</v>
      </c>
      <c r="F131" s="34">
        <v>84000</v>
      </c>
      <c r="G131" s="34">
        <f>E131-F131</f>
        <v>6400</v>
      </c>
      <c r="H131" s="3"/>
    </row>
    <row r="132" spans="1:13" ht="18.75">
      <c r="A132" s="3" t="s">
        <v>170</v>
      </c>
      <c r="B132" s="3" t="s">
        <v>171</v>
      </c>
      <c r="C132" s="3" t="s">
        <v>110</v>
      </c>
      <c r="D132" s="3" t="s">
        <v>172</v>
      </c>
      <c r="E132" s="34">
        <v>66500</v>
      </c>
      <c r="F132" s="34"/>
      <c r="G132" s="34"/>
      <c r="H132" s="3"/>
    </row>
    <row r="133" spans="1:13" ht="18.75">
      <c r="A133" s="3" t="s">
        <v>226</v>
      </c>
      <c r="B133" s="3" t="s">
        <v>227</v>
      </c>
      <c r="C133" s="3" t="s">
        <v>110</v>
      </c>
      <c r="D133" s="3" t="s">
        <v>228</v>
      </c>
      <c r="E133" s="34">
        <v>46000</v>
      </c>
      <c r="F133" s="34"/>
      <c r="G133" s="34"/>
      <c r="H133" s="3"/>
    </row>
    <row r="134" spans="1:13" ht="18.75">
      <c r="A134" s="3" t="s">
        <v>514</v>
      </c>
      <c r="B134" s="3" t="s">
        <v>1777</v>
      </c>
      <c r="C134" s="3" t="s">
        <v>110</v>
      </c>
      <c r="D134" s="3" t="s">
        <v>1757</v>
      </c>
      <c r="E134" s="34">
        <v>16000</v>
      </c>
      <c r="F134" s="34"/>
      <c r="G134" s="34"/>
      <c r="H134" s="3"/>
    </row>
    <row r="135" spans="1:13" ht="18.75">
      <c r="A135" s="3" t="s">
        <v>773</v>
      </c>
      <c r="B135" s="3" t="s">
        <v>774</v>
      </c>
      <c r="C135" s="3" t="s">
        <v>110</v>
      </c>
      <c r="D135" s="3" t="s">
        <v>1757</v>
      </c>
      <c r="E135" s="34">
        <v>400</v>
      </c>
      <c r="F135" s="34"/>
      <c r="G135" s="34"/>
      <c r="H135" s="3"/>
    </row>
    <row r="136" spans="1:13" ht="18.75">
      <c r="A136" s="3" t="s">
        <v>1472</v>
      </c>
      <c r="B136" s="3" t="s">
        <v>1473</v>
      </c>
      <c r="C136" s="3" t="s">
        <v>1474</v>
      </c>
      <c r="D136" s="3" t="s">
        <v>1475</v>
      </c>
      <c r="E136" s="34">
        <v>5195</v>
      </c>
      <c r="F136" s="34"/>
      <c r="G136" s="34"/>
      <c r="H136" s="3"/>
    </row>
    <row r="137" spans="1:13" ht="18.75">
      <c r="A137" s="3" t="s">
        <v>1621</v>
      </c>
      <c r="B137" s="3" t="s">
        <v>1622</v>
      </c>
      <c r="C137" s="3" t="s">
        <v>110</v>
      </c>
      <c r="D137" s="3" t="s">
        <v>1757</v>
      </c>
      <c r="E137" s="34">
        <v>5400</v>
      </c>
      <c r="F137" s="34"/>
      <c r="G137" s="34"/>
      <c r="H137" s="3"/>
    </row>
    <row r="138" spans="1:13" ht="18.75">
      <c r="A138" s="3"/>
      <c r="B138" s="3"/>
      <c r="C138" s="3"/>
      <c r="D138" s="3"/>
      <c r="E138" s="34"/>
      <c r="F138" s="34"/>
      <c r="G138" s="34"/>
      <c r="H138" s="3"/>
    </row>
    <row r="139" spans="1:13" ht="18.75">
      <c r="A139" s="632" t="s">
        <v>262</v>
      </c>
      <c r="B139" s="632"/>
      <c r="C139" s="632"/>
      <c r="D139" s="632"/>
      <c r="E139" s="632"/>
      <c r="F139" s="632"/>
      <c r="G139" s="632"/>
      <c r="H139" s="632"/>
    </row>
    <row r="140" spans="1:13" ht="21">
      <c r="A140" s="7" t="s">
        <v>1760</v>
      </c>
      <c r="B140" s="7" t="s">
        <v>1</v>
      </c>
      <c r="C140" s="7" t="s">
        <v>3</v>
      </c>
      <c r="D140" s="7" t="s">
        <v>4</v>
      </c>
      <c r="E140" s="35" t="s">
        <v>1776</v>
      </c>
      <c r="F140" s="35" t="s">
        <v>1727</v>
      </c>
      <c r="G140" s="35" t="s">
        <v>1728</v>
      </c>
      <c r="H140" s="7" t="s">
        <v>1784</v>
      </c>
    </row>
    <row r="141" spans="1:13" ht="18.75">
      <c r="A141" s="3" t="s">
        <v>85</v>
      </c>
      <c r="B141" s="3" t="s">
        <v>86</v>
      </c>
      <c r="C141" s="3" t="s">
        <v>87</v>
      </c>
      <c r="D141" s="3" t="s">
        <v>1757</v>
      </c>
      <c r="E141" s="34">
        <v>3600</v>
      </c>
      <c r="F141" s="34"/>
      <c r="G141" s="34"/>
      <c r="H141" s="3"/>
    </row>
    <row r="142" spans="1:13" ht="18.75">
      <c r="A142" s="3" t="s">
        <v>178</v>
      </c>
      <c r="B142" s="3" t="s">
        <v>179</v>
      </c>
      <c r="C142" s="3" t="s">
        <v>87</v>
      </c>
      <c r="D142" s="3" t="s">
        <v>180</v>
      </c>
      <c r="E142" s="34">
        <v>38450</v>
      </c>
      <c r="F142" s="34"/>
      <c r="G142" s="34"/>
      <c r="H142" s="3"/>
    </row>
    <row r="143" spans="1:13" ht="37.5">
      <c r="A143" s="3" t="s">
        <v>260</v>
      </c>
      <c r="B143" s="3" t="s">
        <v>261</v>
      </c>
      <c r="C143" s="4" t="s">
        <v>1768</v>
      </c>
      <c r="D143" s="3" t="s">
        <v>263</v>
      </c>
      <c r="E143" s="34">
        <v>51000</v>
      </c>
      <c r="F143" s="34"/>
      <c r="G143" s="34"/>
      <c r="H143" s="3"/>
      <c r="J143" s="53"/>
      <c r="K143" s="53"/>
      <c r="L143" s="53"/>
      <c r="M143" s="53"/>
    </row>
    <row r="144" spans="1:13" ht="18.75">
      <c r="A144" s="3" t="s">
        <v>365</v>
      </c>
      <c r="B144" s="3" t="s">
        <v>366</v>
      </c>
      <c r="C144" s="3" t="s">
        <v>87</v>
      </c>
      <c r="D144" s="3" t="s">
        <v>1757</v>
      </c>
      <c r="E144" s="34">
        <v>6950</v>
      </c>
      <c r="F144" s="34"/>
      <c r="G144" s="34"/>
      <c r="H144" s="3"/>
      <c r="J144" s="53"/>
      <c r="K144" s="1" t="s">
        <v>1796</v>
      </c>
      <c r="L144" s="54"/>
      <c r="M144" s="54"/>
    </row>
    <row r="145" spans="1:13" ht="18.75">
      <c r="A145" s="632" t="s">
        <v>239</v>
      </c>
      <c r="B145" s="632"/>
      <c r="C145" s="632"/>
      <c r="D145" s="632"/>
      <c r="E145" s="632"/>
      <c r="F145" s="632"/>
      <c r="G145" s="632"/>
      <c r="H145" s="632"/>
      <c r="J145" s="53"/>
      <c r="K145" s="1"/>
      <c r="L145" s="54"/>
      <c r="M145" s="54"/>
    </row>
    <row r="146" spans="1:13" ht="21">
      <c r="A146" s="7" t="s">
        <v>1760</v>
      </c>
      <c r="B146" s="7" t="s">
        <v>1</v>
      </c>
      <c r="C146" s="7" t="s">
        <v>3</v>
      </c>
      <c r="D146" s="7" t="s">
        <v>4</v>
      </c>
      <c r="E146" s="35" t="s">
        <v>1776</v>
      </c>
      <c r="F146" s="35" t="s">
        <v>1727</v>
      </c>
      <c r="G146" s="35" t="s">
        <v>1728</v>
      </c>
      <c r="H146" s="7" t="s">
        <v>1784</v>
      </c>
      <c r="J146" s="53"/>
      <c r="K146" s="1" t="s">
        <v>1797</v>
      </c>
      <c r="L146" s="54"/>
      <c r="M146" s="54"/>
    </row>
    <row r="147" spans="1:13" ht="18.75">
      <c r="A147" s="3" t="s">
        <v>237</v>
      </c>
      <c r="B147" s="3" t="s">
        <v>238</v>
      </c>
      <c r="C147" s="3" t="s">
        <v>239</v>
      </c>
      <c r="D147" s="3" t="s">
        <v>1757</v>
      </c>
      <c r="E147" s="34">
        <v>22500</v>
      </c>
      <c r="F147" s="34"/>
      <c r="G147" s="34"/>
      <c r="H147" s="3"/>
      <c r="J147" s="53"/>
      <c r="K147" s="1"/>
      <c r="L147" s="54"/>
      <c r="M147" s="54"/>
    </row>
    <row r="148" spans="1:13" ht="18.75">
      <c r="A148" s="3" t="s">
        <v>320</v>
      </c>
      <c r="B148" s="3" t="s">
        <v>321</v>
      </c>
      <c r="C148" s="3" t="s">
        <v>239</v>
      </c>
      <c r="D148" s="3" t="s">
        <v>1757</v>
      </c>
      <c r="E148" s="34">
        <v>3400</v>
      </c>
      <c r="F148" s="34"/>
      <c r="G148" s="34"/>
      <c r="H148" s="3"/>
      <c r="J148" s="53"/>
      <c r="K148" s="1" t="s">
        <v>1798</v>
      </c>
      <c r="L148" s="54"/>
      <c r="M148" s="54"/>
    </row>
    <row r="149" spans="1:13" ht="18.75">
      <c r="A149" s="3" t="s">
        <v>680</v>
      </c>
      <c r="B149" s="3" t="s">
        <v>681</v>
      </c>
      <c r="C149" s="3" t="s">
        <v>239</v>
      </c>
      <c r="D149" s="3" t="s">
        <v>682</v>
      </c>
      <c r="E149" s="34">
        <v>3600</v>
      </c>
      <c r="F149" s="34"/>
      <c r="G149" s="34"/>
      <c r="H149" s="3"/>
      <c r="J149" s="53"/>
      <c r="K149" s="1"/>
      <c r="L149" s="54"/>
      <c r="M149" s="54"/>
    </row>
    <row r="150" spans="1:13" ht="18.75">
      <c r="A150" s="632" t="s">
        <v>1538</v>
      </c>
      <c r="B150" s="632"/>
      <c r="C150" s="632"/>
      <c r="D150" s="632"/>
      <c r="E150" s="632"/>
      <c r="F150" s="632"/>
      <c r="G150" s="632"/>
      <c r="H150" s="632"/>
      <c r="J150" s="53"/>
      <c r="K150" s="1" t="s">
        <v>1799</v>
      </c>
      <c r="L150" s="54"/>
      <c r="M150" s="54"/>
    </row>
    <row r="151" spans="1:13" ht="21">
      <c r="A151" s="7" t="s">
        <v>1760</v>
      </c>
      <c r="B151" s="7" t="s">
        <v>1</v>
      </c>
      <c r="C151" s="7" t="s">
        <v>3</v>
      </c>
      <c r="D151" s="7" t="s">
        <v>4</v>
      </c>
      <c r="E151" s="35" t="s">
        <v>1776</v>
      </c>
      <c r="F151" s="35" t="s">
        <v>1727</v>
      </c>
      <c r="G151" s="35" t="s">
        <v>1728</v>
      </c>
      <c r="H151" s="7" t="s">
        <v>1784</v>
      </c>
      <c r="J151" s="53"/>
      <c r="K151" s="54"/>
      <c r="L151" s="54"/>
      <c r="M151" s="54"/>
    </row>
    <row r="152" spans="1:13" ht="37.5">
      <c r="A152" s="3" t="s">
        <v>1536</v>
      </c>
      <c r="B152" s="3" t="s">
        <v>1537</v>
      </c>
      <c r="C152" s="4" t="s">
        <v>1781</v>
      </c>
      <c r="D152" s="3" t="s">
        <v>1539</v>
      </c>
      <c r="E152" s="34">
        <v>30400</v>
      </c>
      <c r="F152" s="34">
        <v>15000</v>
      </c>
      <c r="G152" s="34">
        <f>E152-F152</f>
        <v>15400</v>
      </c>
      <c r="H152" s="3"/>
      <c r="K152" s="54"/>
      <c r="L152" s="54" t="s">
        <v>1800</v>
      </c>
      <c r="M152" s="54" t="s">
        <v>1801</v>
      </c>
    </row>
    <row r="153" spans="1:13" ht="37.5">
      <c r="A153" s="3" t="s">
        <v>1549</v>
      </c>
      <c r="B153" s="3" t="s">
        <v>1550</v>
      </c>
      <c r="C153" s="4" t="s">
        <v>1782</v>
      </c>
      <c r="D153" s="3" t="s">
        <v>1757</v>
      </c>
      <c r="E153" s="34">
        <v>1600</v>
      </c>
      <c r="F153" s="34"/>
      <c r="G153" s="34">
        <f>E153-F153</f>
        <v>1600</v>
      </c>
      <c r="H153" s="3"/>
    </row>
    <row r="154" spans="1:13" ht="18.75">
      <c r="A154" s="3"/>
      <c r="B154" s="3"/>
      <c r="C154" s="3"/>
      <c r="D154" s="3"/>
      <c r="E154" s="34"/>
      <c r="F154" s="34"/>
      <c r="G154" s="34">
        <f>E154-F154</f>
        <v>0</v>
      </c>
      <c r="H154" s="3"/>
    </row>
    <row r="155" spans="1:13" ht="18.75">
      <c r="A155" s="631"/>
      <c r="B155" s="631"/>
      <c r="C155" s="631"/>
      <c r="D155" s="631"/>
      <c r="E155" s="631"/>
      <c r="F155" s="631"/>
      <c r="G155" s="631"/>
      <c r="H155" s="631"/>
    </row>
    <row r="156" spans="1:13" ht="21">
      <c r="A156" s="7" t="s">
        <v>1760</v>
      </c>
      <c r="B156" s="7" t="s">
        <v>1</v>
      </c>
      <c r="C156" s="7" t="s">
        <v>3</v>
      </c>
      <c r="D156" s="7" t="s">
        <v>4</v>
      </c>
      <c r="E156" s="35" t="s">
        <v>1776</v>
      </c>
      <c r="F156" s="35" t="s">
        <v>1727</v>
      </c>
      <c r="G156" s="35" t="s">
        <v>1728</v>
      </c>
      <c r="H156" s="7" t="s">
        <v>1784</v>
      </c>
    </row>
    <row r="157" spans="1:13" ht="21">
      <c r="A157" s="3" t="s">
        <v>111</v>
      </c>
      <c r="B157" s="3" t="s">
        <v>112</v>
      </c>
      <c r="C157" s="3" t="s">
        <v>113</v>
      </c>
      <c r="D157" s="3" t="s">
        <v>114</v>
      </c>
      <c r="E157" s="34">
        <v>89600</v>
      </c>
      <c r="F157" s="37">
        <v>50000</v>
      </c>
      <c r="G157" s="34">
        <f>E157-F157</f>
        <v>39600</v>
      </c>
      <c r="H157" s="10"/>
    </row>
    <row r="158" spans="1:13" ht="18.75">
      <c r="A158" s="3" t="s">
        <v>297</v>
      </c>
      <c r="B158" s="3" t="s">
        <v>109</v>
      </c>
      <c r="C158" s="3" t="s">
        <v>113</v>
      </c>
      <c r="D158" s="3" t="s">
        <v>298</v>
      </c>
      <c r="E158" s="34">
        <v>8500</v>
      </c>
      <c r="F158" s="34"/>
      <c r="G158" s="34"/>
      <c r="H158" s="3"/>
    </row>
    <row r="159" spans="1:13" ht="18.75">
      <c r="A159" s="3" t="s">
        <v>315</v>
      </c>
      <c r="B159" s="3" t="s">
        <v>316</v>
      </c>
      <c r="C159" s="3" t="s">
        <v>113</v>
      </c>
      <c r="D159" s="3" t="s">
        <v>317</v>
      </c>
      <c r="E159" s="34">
        <v>9000</v>
      </c>
      <c r="F159" s="34"/>
      <c r="G159" s="34"/>
      <c r="H159" s="3"/>
    </row>
    <row r="160" spans="1:13" ht="18.75">
      <c r="A160" s="3" t="s">
        <v>361</v>
      </c>
      <c r="B160" s="3" t="s">
        <v>362</v>
      </c>
      <c r="C160" s="3" t="s">
        <v>113</v>
      </c>
      <c r="D160" s="3" t="s">
        <v>1757</v>
      </c>
      <c r="E160" s="34">
        <v>22000</v>
      </c>
      <c r="F160" s="34"/>
      <c r="G160" s="34"/>
      <c r="H160" s="3"/>
    </row>
    <row r="161" spans="1:8" ht="18.75">
      <c r="A161" s="3" t="s">
        <v>501</v>
      </c>
      <c r="B161" s="3" t="s">
        <v>502</v>
      </c>
      <c r="C161" s="3" t="s">
        <v>113</v>
      </c>
      <c r="D161" s="3" t="s">
        <v>1757</v>
      </c>
      <c r="E161" s="34">
        <v>14000</v>
      </c>
      <c r="F161" s="34"/>
      <c r="G161" s="34"/>
      <c r="H161" s="3"/>
    </row>
    <row r="162" spans="1:8" ht="18.75">
      <c r="A162" s="3" t="s">
        <v>733</v>
      </c>
      <c r="B162" s="3" t="s">
        <v>734</v>
      </c>
      <c r="C162" s="3" t="s">
        <v>113</v>
      </c>
      <c r="D162" s="3" t="s">
        <v>1757</v>
      </c>
      <c r="E162" s="34">
        <v>2440</v>
      </c>
      <c r="F162" s="34"/>
      <c r="G162" s="34"/>
      <c r="H162" s="3"/>
    </row>
    <row r="163" spans="1:8" ht="18.75">
      <c r="A163" s="3" t="s">
        <v>33</v>
      </c>
      <c r="B163" s="3" t="s">
        <v>34</v>
      </c>
      <c r="C163" s="3" t="s">
        <v>35</v>
      </c>
      <c r="D163" s="3" t="s">
        <v>1757</v>
      </c>
      <c r="E163" s="34">
        <v>8000</v>
      </c>
      <c r="F163" s="34"/>
      <c r="G163" s="34"/>
      <c r="H163" s="3"/>
    </row>
  </sheetData>
  <mergeCells count="16">
    <mergeCell ref="A46:H46"/>
    <mergeCell ref="A2:H2"/>
    <mergeCell ref="A14:H14"/>
    <mergeCell ref="A18:H18"/>
    <mergeCell ref="A22:H22"/>
    <mergeCell ref="A37:H37"/>
    <mergeCell ref="A139:H139"/>
    <mergeCell ref="A145:H145"/>
    <mergeCell ref="A150:H150"/>
    <mergeCell ref="A155:H155"/>
    <mergeCell ref="A54:H54"/>
    <mergeCell ref="A62:H62"/>
    <mergeCell ref="A66:H66"/>
    <mergeCell ref="A75:H75"/>
    <mergeCell ref="A82:H82"/>
    <mergeCell ref="A127:H127"/>
  </mergeCells>
  <pageMargins left="0.7" right="0.7" top="0.75" bottom="0.75" header="0.3" footer="0.3"/>
  <pageSetup paperSize="9" scale="67" fitToHeight="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6"/>
  <sheetViews>
    <sheetView workbookViewId="0">
      <selection activeCell="P25" sqref="P25"/>
    </sheetView>
  </sheetViews>
  <sheetFormatPr defaultRowHeight="15"/>
  <cols>
    <col min="1" max="16384" width="9.140625" style="48"/>
  </cols>
  <sheetData>
    <row r="1" spans="4:11">
      <c r="D1" s="59"/>
      <c r="E1" s="637" t="s">
        <v>1840</v>
      </c>
      <c r="F1" s="637" t="s">
        <v>1</v>
      </c>
      <c r="G1" s="637" t="s">
        <v>1841</v>
      </c>
      <c r="H1" s="636" t="s">
        <v>1836</v>
      </c>
      <c r="I1" s="636"/>
      <c r="J1" s="636"/>
      <c r="K1" s="59"/>
    </row>
    <row r="2" spans="4:11">
      <c r="D2" s="59"/>
      <c r="E2" s="637"/>
      <c r="F2" s="637"/>
      <c r="G2" s="637"/>
      <c r="H2" s="59" t="s">
        <v>1837</v>
      </c>
      <c r="I2" s="59" t="s">
        <v>1838</v>
      </c>
      <c r="J2" s="59" t="s">
        <v>1839</v>
      </c>
      <c r="K2" s="59"/>
    </row>
    <row r="3" spans="4:11">
      <c r="D3" s="59"/>
      <c r="E3" s="59"/>
      <c r="F3" s="59"/>
      <c r="G3" s="59"/>
      <c r="H3" s="59"/>
      <c r="I3" s="59"/>
      <c r="J3" s="59"/>
      <c r="K3" s="59"/>
    </row>
    <row r="4" spans="4:11">
      <c r="D4" s="59"/>
      <c r="E4" s="59"/>
      <c r="F4" s="59"/>
      <c r="G4" s="59"/>
      <c r="H4" s="59"/>
      <c r="I4" s="59"/>
      <c r="J4" s="59"/>
      <c r="K4" s="59"/>
    </row>
    <row r="5" spans="4:11">
      <c r="D5" s="59"/>
      <c r="E5" s="59"/>
      <c r="F5" s="59"/>
      <c r="G5" s="59"/>
      <c r="H5" s="59"/>
      <c r="I5" s="59"/>
      <c r="J5" s="59"/>
      <c r="K5" s="59"/>
    </row>
    <row r="6" spans="4:11">
      <c r="D6" s="59"/>
      <c r="E6" s="59"/>
      <c r="F6" s="59"/>
      <c r="G6" s="59"/>
      <c r="H6" s="59"/>
      <c r="I6" s="59"/>
      <c r="J6" s="59"/>
      <c r="K6" s="59"/>
    </row>
  </sheetData>
  <mergeCells count="4">
    <mergeCell ref="H1:J1"/>
    <mergeCell ref="E1:E2"/>
    <mergeCell ref="F1:F2"/>
    <mergeCell ref="G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32" workbookViewId="0">
      <selection activeCell="B68" sqref="B68"/>
    </sheetView>
  </sheetViews>
  <sheetFormatPr defaultRowHeight="15"/>
  <cols>
    <col min="1" max="1" width="36.42578125" bestFit="1" customWidth="1"/>
    <col min="2" max="2" width="55.5703125" bestFit="1" customWidth="1"/>
  </cols>
  <sheetData>
    <row r="1" spans="1:2">
      <c r="A1" s="64" t="s">
        <v>1842</v>
      </c>
      <c r="B1" t="s">
        <v>1919</v>
      </c>
    </row>
    <row r="2" spans="1:2">
      <c r="A2" s="64" t="s">
        <v>1843</v>
      </c>
      <c r="B2" t="s">
        <v>1920</v>
      </c>
    </row>
    <row r="3" spans="1:2">
      <c r="A3" s="64" t="s">
        <v>1844</v>
      </c>
      <c r="B3" t="s">
        <v>1921</v>
      </c>
    </row>
    <row r="4" spans="1:2">
      <c r="A4" s="64" t="s">
        <v>1845</v>
      </c>
      <c r="B4" t="s">
        <v>1922</v>
      </c>
    </row>
    <row r="5" spans="1:2">
      <c r="A5" s="64" t="s">
        <v>1846</v>
      </c>
      <c r="B5" t="s">
        <v>1923</v>
      </c>
    </row>
    <row r="6" spans="1:2">
      <c r="A6" s="64" t="s">
        <v>1847</v>
      </c>
      <c r="B6" t="s">
        <v>1924</v>
      </c>
    </row>
    <row r="7" spans="1:2">
      <c r="A7" s="64" t="s">
        <v>1848</v>
      </c>
      <c r="B7" t="s">
        <v>1925</v>
      </c>
    </row>
    <row r="8" spans="1:2">
      <c r="A8" s="64" t="s">
        <v>1849</v>
      </c>
      <c r="B8" t="s">
        <v>1926</v>
      </c>
    </row>
    <row r="9" spans="1:2">
      <c r="A9" s="64" t="s">
        <v>1850</v>
      </c>
      <c r="B9" t="s">
        <v>1927</v>
      </c>
    </row>
    <row r="10" spans="1:2">
      <c r="A10" s="64" t="s">
        <v>1851</v>
      </c>
      <c r="B10" t="s">
        <v>1928</v>
      </c>
    </row>
    <row r="11" spans="1:2">
      <c r="A11" s="64" t="s">
        <v>1852</v>
      </c>
      <c r="B11" t="s">
        <v>1929</v>
      </c>
    </row>
    <row r="12" spans="1:2">
      <c r="A12" s="64" t="s">
        <v>1853</v>
      </c>
      <c r="B12" t="s">
        <v>1930</v>
      </c>
    </row>
    <row r="13" spans="1:2">
      <c r="A13" s="64" t="s">
        <v>1854</v>
      </c>
      <c r="B13" t="s">
        <v>1931</v>
      </c>
    </row>
    <row r="14" spans="1:2">
      <c r="A14" s="64" t="s">
        <v>1855</v>
      </c>
      <c r="B14" t="s">
        <v>1932</v>
      </c>
    </row>
    <row r="15" spans="1:2">
      <c r="A15" s="64" t="s">
        <v>1856</v>
      </c>
      <c r="B15" t="s">
        <v>1933</v>
      </c>
    </row>
    <row r="16" spans="1:2">
      <c r="A16" s="64" t="s">
        <v>1857</v>
      </c>
      <c r="B16" t="s">
        <v>1934</v>
      </c>
    </row>
    <row r="17" spans="1:2">
      <c r="A17" s="64" t="s">
        <v>1858</v>
      </c>
      <c r="B17" t="s">
        <v>1935</v>
      </c>
    </row>
    <row r="18" spans="1:2">
      <c r="A18" s="64" t="s">
        <v>1859</v>
      </c>
      <c r="B18" t="s">
        <v>1936</v>
      </c>
    </row>
    <row r="19" spans="1:2">
      <c r="A19" s="64" t="s">
        <v>1860</v>
      </c>
      <c r="B19" t="s">
        <v>1937</v>
      </c>
    </row>
    <row r="20" spans="1:2">
      <c r="A20" s="64" t="s">
        <v>1861</v>
      </c>
      <c r="B20" t="s">
        <v>1938</v>
      </c>
    </row>
    <row r="21" spans="1:2">
      <c r="A21" s="64" t="s">
        <v>1862</v>
      </c>
      <c r="B21" t="s">
        <v>1939</v>
      </c>
    </row>
    <row r="22" spans="1:2">
      <c r="A22" s="64" t="s">
        <v>1863</v>
      </c>
      <c r="B22" t="s">
        <v>1940</v>
      </c>
    </row>
    <row r="23" spans="1:2">
      <c r="A23" s="64" t="s">
        <v>1864</v>
      </c>
      <c r="B23" t="s">
        <v>1941</v>
      </c>
    </row>
    <row r="24" spans="1:2">
      <c r="A24" s="64" t="s">
        <v>1865</v>
      </c>
      <c r="B24" t="s">
        <v>1942</v>
      </c>
    </row>
    <row r="25" spans="1:2">
      <c r="A25" s="64" t="s">
        <v>1866</v>
      </c>
      <c r="B25" t="s">
        <v>1943</v>
      </c>
    </row>
    <row r="26" spans="1:2">
      <c r="A26" s="64" t="s">
        <v>1867</v>
      </c>
      <c r="B26" t="s">
        <v>1944</v>
      </c>
    </row>
    <row r="27" spans="1:2">
      <c r="A27" s="64" t="s">
        <v>1868</v>
      </c>
      <c r="B27" t="s">
        <v>1945</v>
      </c>
    </row>
    <row r="28" spans="1:2">
      <c r="A28" s="64" t="s">
        <v>1869</v>
      </c>
    </row>
    <row r="29" spans="1:2">
      <c r="A29" s="64" t="s">
        <v>1870</v>
      </c>
      <c r="B29" t="s">
        <v>1946</v>
      </c>
    </row>
    <row r="30" spans="1:2">
      <c r="A30" s="64" t="s">
        <v>1871</v>
      </c>
      <c r="B30" t="s">
        <v>1947</v>
      </c>
    </row>
    <row r="31" spans="1:2">
      <c r="A31" s="64" t="s">
        <v>1872</v>
      </c>
      <c r="B31" t="s">
        <v>1948</v>
      </c>
    </row>
    <row r="32" spans="1:2">
      <c r="A32" s="64" t="s">
        <v>1873</v>
      </c>
      <c r="B32" t="s">
        <v>1949</v>
      </c>
    </row>
    <row r="33" spans="1:2">
      <c r="A33" s="64" t="s">
        <v>1874</v>
      </c>
      <c r="B33" t="s">
        <v>1950</v>
      </c>
    </row>
    <row r="34" spans="1:2">
      <c r="A34" s="64" t="s">
        <v>1875</v>
      </c>
      <c r="B34" t="s">
        <v>1951</v>
      </c>
    </row>
    <row r="35" spans="1:2">
      <c r="A35" s="64" t="s">
        <v>1876</v>
      </c>
      <c r="B35" t="s">
        <v>1952</v>
      </c>
    </row>
    <row r="36" spans="1:2">
      <c r="A36" s="64" t="s">
        <v>1877</v>
      </c>
      <c r="B36" t="s">
        <v>1953</v>
      </c>
    </row>
    <row r="37" spans="1:2">
      <c r="A37" s="64" t="s">
        <v>1878</v>
      </c>
      <c r="B37" t="s">
        <v>1954</v>
      </c>
    </row>
    <row r="38" spans="1:2">
      <c r="A38" s="64" t="s">
        <v>1879</v>
      </c>
      <c r="B38" t="s">
        <v>1955</v>
      </c>
    </row>
    <row r="39" spans="1:2">
      <c r="A39" s="64" t="s">
        <v>1880</v>
      </c>
      <c r="B39" t="s">
        <v>1956</v>
      </c>
    </row>
    <row r="40" spans="1:2">
      <c r="A40" s="64" t="s">
        <v>1881</v>
      </c>
      <c r="B40" t="s">
        <v>1957</v>
      </c>
    </row>
    <row r="41" spans="1:2">
      <c r="A41" s="64" t="s">
        <v>1882</v>
      </c>
      <c r="B41" t="s">
        <v>1958</v>
      </c>
    </row>
    <row r="42" spans="1:2">
      <c r="A42" s="64" t="s">
        <v>1883</v>
      </c>
      <c r="B42" t="s">
        <v>1959</v>
      </c>
    </row>
    <row r="43" spans="1:2">
      <c r="A43" s="64" t="s">
        <v>1884</v>
      </c>
      <c r="B43" t="s">
        <v>1960</v>
      </c>
    </row>
    <row r="44" spans="1:2">
      <c r="A44" s="64" t="s">
        <v>1885</v>
      </c>
      <c r="B44" t="s">
        <v>1961</v>
      </c>
    </row>
    <row r="45" spans="1:2">
      <c r="A45" s="64" t="s">
        <v>1886</v>
      </c>
      <c r="B45" t="s">
        <v>1962</v>
      </c>
    </row>
    <row r="46" spans="1:2">
      <c r="A46" s="64" t="s">
        <v>1887</v>
      </c>
      <c r="B46" t="s">
        <v>1963</v>
      </c>
    </row>
    <row r="47" spans="1:2">
      <c r="A47" s="64" t="s">
        <v>1888</v>
      </c>
      <c r="B47" t="s">
        <v>1964</v>
      </c>
    </row>
    <row r="48" spans="1:2">
      <c r="A48" s="64" t="s">
        <v>1889</v>
      </c>
      <c r="B48" t="s">
        <v>1965</v>
      </c>
    </row>
    <row r="49" spans="1:2">
      <c r="A49" s="64" t="s">
        <v>1890</v>
      </c>
      <c r="B49" t="s">
        <v>1966</v>
      </c>
    </row>
    <row r="50" spans="1:2">
      <c r="A50" s="64" t="s">
        <v>1891</v>
      </c>
      <c r="B50" t="s">
        <v>1967</v>
      </c>
    </row>
    <row r="51" spans="1:2">
      <c r="A51" s="64" t="s">
        <v>1892</v>
      </c>
      <c r="B51" t="s">
        <v>1968</v>
      </c>
    </row>
    <row r="52" spans="1:2">
      <c r="A52" s="64" t="s">
        <v>1893</v>
      </c>
      <c r="B52" t="s">
        <v>1969</v>
      </c>
    </row>
    <row r="53" spans="1:2">
      <c r="A53" s="64" t="s">
        <v>1894</v>
      </c>
      <c r="B53" t="s">
        <v>1970</v>
      </c>
    </row>
    <row r="54" spans="1:2">
      <c r="A54" s="64" t="s">
        <v>1895</v>
      </c>
      <c r="B54" t="s">
        <v>1971</v>
      </c>
    </row>
    <row r="55" spans="1:2">
      <c r="A55" s="64" t="s">
        <v>1896</v>
      </c>
      <c r="B55" t="s">
        <v>1972</v>
      </c>
    </row>
    <row r="56" spans="1:2">
      <c r="A56" s="64" t="s">
        <v>1897</v>
      </c>
      <c r="B56" t="s">
        <v>1973</v>
      </c>
    </row>
    <row r="57" spans="1:2">
      <c r="A57" s="64" t="s">
        <v>1898</v>
      </c>
      <c r="B57" t="s">
        <v>1974</v>
      </c>
    </row>
    <row r="58" spans="1:2">
      <c r="A58" s="64" t="s">
        <v>1899</v>
      </c>
      <c r="B58" t="s">
        <v>1975</v>
      </c>
    </row>
    <row r="59" spans="1:2">
      <c r="A59" s="64" t="s">
        <v>1900</v>
      </c>
      <c r="B59" t="s">
        <v>1976</v>
      </c>
    </row>
    <row r="60" spans="1:2">
      <c r="A60" s="64" t="s">
        <v>1901</v>
      </c>
      <c r="B60" t="s">
        <v>1977</v>
      </c>
    </row>
    <row r="61" spans="1:2">
      <c r="A61" s="64" t="s">
        <v>1902</v>
      </c>
      <c r="B61" t="s">
        <v>1978</v>
      </c>
    </row>
    <row r="62" spans="1:2">
      <c r="A62" s="64" t="s">
        <v>1903</v>
      </c>
      <c r="B62" t="s">
        <v>1979</v>
      </c>
    </row>
    <row r="63" spans="1:2">
      <c r="A63" s="64" t="s">
        <v>1904</v>
      </c>
      <c r="B63" t="s">
        <v>1980</v>
      </c>
    </row>
    <row r="64" spans="1:2">
      <c r="A64" s="64" t="s">
        <v>1905</v>
      </c>
      <c r="B64" t="s">
        <v>1981</v>
      </c>
    </row>
    <row r="65" spans="1:2">
      <c r="A65" s="64" t="s">
        <v>1906</v>
      </c>
      <c r="B65" t="s">
        <v>1982</v>
      </c>
    </row>
    <row r="66" spans="1:2">
      <c r="A66" s="64" t="s">
        <v>1907</v>
      </c>
      <c r="B66" t="s">
        <v>1983</v>
      </c>
    </row>
    <row r="67" spans="1:2">
      <c r="A67" s="68"/>
      <c r="B67" t="s">
        <v>1984</v>
      </c>
    </row>
    <row r="68" spans="1:2">
      <c r="B68" t="s">
        <v>1985</v>
      </c>
    </row>
    <row r="70" spans="1:2">
      <c r="B70" s="68"/>
    </row>
    <row r="71" spans="1:2">
      <c r="B71" s="68"/>
    </row>
    <row r="72" spans="1:2">
      <c r="B72" s="68"/>
    </row>
    <row r="73" spans="1:2">
      <c r="B73" s="68"/>
    </row>
    <row r="74" spans="1:2">
      <c r="B74" s="68"/>
    </row>
    <row r="75" spans="1:2">
      <c r="B75" s="68"/>
    </row>
    <row r="76" spans="1:2">
      <c r="B76" s="68"/>
    </row>
    <row r="77" spans="1:2">
      <c r="B77" s="68"/>
    </row>
    <row r="78" spans="1:2">
      <c r="B78" s="68"/>
    </row>
    <row r="79" spans="1:2">
      <c r="B79" s="68"/>
    </row>
    <row r="80" spans="1:2">
      <c r="B80" s="68"/>
    </row>
    <row r="81" spans="2:2">
      <c r="B81" s="68"/>
    </row>
    <row r="82" spans="2:2">
      <c r="B82" s="6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2" workbookViewId="0">
      <selection activeCell="A5" sqref="A5"/>
    </sheetView>
  </sheetViews>
  <sheetFormatPr defaultRowHeight="15"/>
  <cols>
    <col min="1" max="1" width="10.28515625" bestFit="1" customWidth="1"/>
    <col min="2" max="2" width="19.42578125" bestFit="1" customWidth="1"/>
    <col min="3" max="3" width="13.42578125" bestFit="1" customWidth="1"/>
    <col min="4" max="4" width="17.140625" bestFit="1" customWidth="1"/>
    <col min="5" max="5" width="12.7109375" bestFit="1" customWidth="1"/>
    <col min="6" max="6" width="14.28515625" bestFit="1" customWidth="1"/>
    <col min="7" max="7" width="12.7109375" bestFit="1" customWidth="1"/>
    <col min="8" max="8" width="13.5703125" bestFit="1" customWidth="1"/>
  </cols>
  <sheetData>
    <row r="1" spans="1:8" ht="18.75">
      <c r="A1" s="616" t="s">
        <v>1746</v>
      </c>
      <c r="B1" s="616"/>
      <c r="C1" s="616"/>
      <c r="D1" s="616"/>
      <c r="E1" s="616"/>
      <c r="F1" s="616"/>
      <c r="G1" s="616"/>
      <c r="H1" s="616"/>
    </row>
    <row r="2" spans="1:8" ht="21">
      <c r="A2" s="63" t="s">
        <v>1760</v>
      </c>
      <c r="B2" s="63" t="s">
        <v>1</v>
      </c>
      <c r="C2" s="63" t="s">
        <v>3</v>
      </c>
      <c r="D2" s="63" t="s">
        <v>4</v>
      </c>
      <c r="E2" s="39" t="s">
        <v>1776</v>
      </c>
      <c r="F2" s="39" t="s">
        <v>1727</v>
      </c>
      <c r="G2" s="39" t="s">
        <v>1728</v>
      </c>
      <c r="H2" s="63" t="s">
        <v>1784</v>
      </c>
    </row>
    <row r="3" spans="1:8" ht="18.75">
      <c r="A3" s="61" t="s">
        <v>66</v>
      </c>
      <c r="B3" s="61" t="s">
        <v>67</v>
      </c>
      <c r="C3" s="61" t="s">
        <v>68</v>
      </c>
      <c r="D3" s="61" t="s">
        <v>69</v>
      </c>
      <c r="E3" s="62">
        <v>14750</v>
      </c>
      <c r="F3" s="62"/>
      <c r="G3" s="62">
        <f t="shared" ref="G3:G17" si="0">E3-F3</f>
        <v>14750</v>
      </c>
      <c r="H3" s="61"/>
    </row>
    <row r="4" spans="1:8" ht="18.75">
      <c r="A4" s="61" t="s">
        <v>183</v>
      </c>
      <c r="B4" s="61" t="s">
        <v>184</v>
      </c>
      <c r="C4" s="61" t="s">
        <v>68</v>
      </c>
      <c r="D4" s="61" t="s">
        <v>1757</v>
      </c>
      <c r="E4" s="62">
        <f>180000+400</f>
        <v>180400</v>
      </c>
      <c r="F4" s="62">
        <v>50000</v>
      </c>
      <c r="G4" s="62">
        <f t="shared" si="0"/>
        <v>130400</v>
      </c>
      <c r="H4" s="61"/>
    </row>
    <row r="5" spans="1:8" ht="18.75">
      <c r="A5" s="61" t="s">
        <v>328</v>
      </c>
      <c r="B5" s="61" t="s">
        <v>109</v>
      </c>
      <c r="C5" s="61" t="s">
        <v>68</v>
      </c>
      <c r="D5" s="61" t="s">
        <v>329</v>
      </c>
      <c r="E5" s="62">
        <v>16000</v>
      </c>
      <c r="F5" s="62"/>
      <c r="G5" s="62"/>
      <c r="H5" s="61"/>
    </row>
    <row r="6" spans="1:8" ht="18.75">
      <c r="A6" s="61" t="s">
        <v>488</v>
      </c>
      <c r="B6" s="61" t="s">
        <v>489</v>
      </c>
      <c r="C6" s="61" t="s">
        <v>68</v>
      </c>
      <c r="D6" s="61" t="s">
        <v>490</v>
      </c>
      <c r="E6" s="62">
        <v>2710</v>
      </c>
      <c r="F6" s="62"/>
      <c r="G6" s="62"/>
      <c r="H6" s="61"/>
    </row>
    <row r="7" spans="1:8" ht="18.75">
      <c r="A7" s="61" t="s">
        <v>657</v>
      </c>
      <c r="B7" s="61" t="s">
        <v>658</v>
      </c>
      <c r="C7" s="61" t="s">
        <v>68</v>
      </c>
      <c r="D7" s="61" t="s">
        <v>659</v>
      </c>
      <c r="E7" s="62">
        <v>61040</v>
      </c>
      <c r="F7" s="62"/>
      <c r="G7" s="62"/>
      <c r="H7" s="61"/>
    </row>
    <row r="8" spans="1:8" ht="18.75">
      <c r="A8" s="61" t="s">
        <v>785</v>
      </c>
      <c r="B8" s="61" t="s">
        <v>786</v>
      </c>
      <c r="C8" s="61" t="s">
        <v>68</v>
      </c>
      <c r="D8" s="61" t="s">
        <v>787</v>
      </c>
      <c r="E8" s="62">
        <v>1150</v>
      </c>
      <c r="F8" s="62"/>
      <c r="G8" s="62"/>
      <c r="H8" s="61"/>
    </row>
    <row r="9" spans="1:8" ht="18.75">
      <c r="A9" s="61" t="s">
        <v>1205</v>
      </c>
      <c r="B9" s="61" t="s">
        <v>1206</v>
      </c>
      <c r="C9" s="61" t="s">
        <v>68</v>
      </c>
      <c r="D9" s="61" t="s">
        <v>1207</v>
      </c>
      <c r="E9" s="62">
        <v>6500</v>
      </c>
      <c r="F9" s="62"/>
      <c r="G9" s="62"/>
      <c r="H9" s="61"/>
    </row>
    <row r="10" spans="1:8" ht="18.75">
      <c r="A10" s="61" t="s">
        <v>1213</v>
      </c>
      <c r="B10" s="61" t="s">
        <v>1214</v>
      </c>
      <c r="C10" s="61" t="s">
        <v>68</v>
      </c>
      <c r="D10" s="61" t="s">
        <v>1757</v>
      </c>
      <c r="E10" s="62">
        <v>34290</v>
      </c>
      <c r="F10" s="62">
        <v>25000</v>
      </c>
      <c r="G10" s="62">
        <f t="shared" si="0"/>
        <v>9290</v>
      </c>
      <c r="H10" s="61"/>
    </row>
    <row r="11" spans="1:8" ht="56.25">
      <c r="A11" s="61" t="s">
        <v>1231</v>
      </c>
      <c r="B11" s="61" t="s">
        <v>1232</v>
      </c>
      <c r="C11" s="42" t="s">
        <v>1748</v>
      </c>
      <c r="D11" s="61" t="s">
        <v>1233</v>
      </c>
      <c r="E11" s="62">
        <v>15540</v>
      </c>
      <c r="F11" s="62">
        <f>9000+6540</f>
        <v>15540</v>
      </c>
      <c r="G11" s="62">
        <f t="shared" si="0"/>
        <v>0</v>
      </c>
      <c r="H11" s="61"/>
    </row>
    <row r="12" spans="1:8" ht="18.75">
      <c r="A12" s="61" t="s">
        <v>1298</v>
      </c>
      <c r="B12" s="61" t="s">
        <v>1299</v>
      </c>
      <c r="C12" s="61" t="s">
        <v>68</v>
      </c>
      <c r="D12" s="61" t="s">
        <v>1300</v>
      </c>
      <c r="E12" s="62">
        <v>84640</v>
      </c>
      <c r="F12" s="62">
        <v>50000</v>
      </c>
      <c r="G12" s="62">
        <f t="shared" si="0"/>
        <v>34640</v>
      </c>
      <c r="H12" s="61"/>
    </row>
    <row r="13" spans="1:8" ht="18.75">
      <c r="A13" s="61" t="s">
        <v>1303</v>
      </c>
      <c r="B13" s="61" t="s">
        <v>1304</v>
      </c>
      <c r="C13" s="61" t="s">
        <v>68</v>
      </c>
      <c r="D13" s="61" t="s">
        <v>1305</v>
      </c>
      <c r="E13" s="62">
        <v>75600</v>
      </c>
      <c r="F13" s="62"/>
      <c r="G13" s="62"/>
      <c r="H13" s="61"/>
    </row>
    <row r="14" spans="1:8" ht="18.75">
      <c r="A14" s="61" t="s">
        <v>1322</v>
      </c>
      <c r="B14" s="61" t="s">
        <v>1323</v>
      </c>
      <c r="C14" s="61" t="s">
        <v>68</v>
      </c>
      <c r="D14" s="61" t="s">
        <v>1757</v>
      </c>
      <c r="E14" s="62">
        <v>671780</v>
      </c>
      <c r="F14" s="62"/>
      <c r="G14" s="62"/>
      <c r="H14" s="61"/>
    </row>
    <row r="15" spans="1:8" ht="18.75">
      <c r="A15" s="61" t="s">
        <v>1661</v>
      </c>
      <c r="B15" s="61" t="s">
        <v>1662</v>
      </c>
      <c r="C15" s="61" t="s">
        <v>68</v>
      </c>
      <c r="D15" s="61" t="s">
        <v>1757</v>
      </c>
      <c r="E15" s="62">
        <v>212250</v>
      </c>
      <c r="F15" s="62">
        <v>80000</v>
      </c>
      <c r="G15" s="62">
        <f t="shared" si="0"/>
        <v>132250</v>
      </c>
      <c r="H15" s="61"/>
    </row>
    <row r="16" spans="1:8" ht="52.5" customHeight="1">
      <c r="A16" s="61" t="s">
        <v>1712</v>
      </c>
      <c r="B16" s="61" t="s">
        <v>1713</v>
      </c>
      <c r="C16" s="42" t="s">
        <v>1747</v>
      </c>
      <c r="D16" s="61" t="s">
        <v>1714</v>
      </c>
      <c r="E16" s="62">
        <v>26235</v>
      </c>
      <c r="F16" s="62">
        <f>16000+2000</f>
        <v>18000</v>
      </c>
      <c r="G16" s="62">
        <f t="shared" si="0"/>
        <v>8235</v>
      </c>
      <c r="H16" s="61"/>
    </row>
    <row r="17" spans="1:8" ht="18.75">
      <c r="A17" s="61" t="s">
        <v>254</v>
      </c>
      <c r="B17" s="61" t="s">
        <v>255</v>
      </c>
      <c r="C17" s="61" t="s">
        <v>256</v>
      </c>
      <c r="D17" s="61" t="s">
        <v>1757</v>
      </c>
      <c r="E17" s="62">
        <v>47000</v>
      </c>
      <c r="F17" s="62"/>
      <c r="G17" s="62">
        <f t="shared" si="0"/>
        <v>47000</v>
      </c>
      <c r="H17" s="61"/>
    </row>
    <row r="19" spans="1:8" ht="18.75">
      <c r="A19" s="616" t="s">
        <v>340</v>
      </c>
      <c r="B19" s="616"/>
      <c r="C19" s="616"/>
      <c r="D19" s="616"/>
      <c r="E19" s="616"/>
      <c r="F19" s="616"/>
      <c r="G19" s="616"/>
      <c r="H19" s="616"/>
    </row>
    <row r="20" spans="1:8" ht="21">
      <c r="A20" s="63" t="s">
        <v>1760</v>
      </c>
      <c r="B20" s="63" t="s">
        <v>1</v>
      </c>
      <c r="C20" s="63" t="s">
        <v>3</v>
      </c>
      <c r="D20" s="63" t="s">
        <v>4</v>
      </c>
      <c r="E20" s="39" t="s">
        <v>1776</v>
      </c>
      <c r="F20" s="39" t="s">
        <v>1727</v>
      </c>
      <c r="G20" s="39" t="s">
        <v>1728</v>
      </c>
      <c r="H20" s="63" t="s">
        <v>1784</v>
      </c>
    </row>
    <row r="21" spans="1:8" ht="18.75">
      <c r="A21" s="61" t="s">
        <v>338</v>
      </c>
      <c r="B21" s="61" t="s">
        <v>339</v>
      </c>
      <c r="C21" s="61" t="s">
        <v>340</v>
      </c>
      <c r="D21" s="61" t="s">
        <v>341</v>
      </c>
      <c r="E21" s="62">
        <v>10600</v>
      </c>
      <c r="F21" s="62"/>
      <c r="G21" s="62"/>
      <c r="H21" s="61"/>
    </row>
    <row r="22" spans="1:8" ht="18.75">
      <c r="A22" s="61" t="s">
        <v>882</v>
      </c>
      <c r="B22" s="61" t="s">
        <v>883</v>
      </c>
      <c r="C22" s="61" t="s">
        <v>340</v>
      </c>
      <c r="D22" s="61" t="s">
        <v>1757</v>
      </c>
      <c r="E22" s="62">
        <v>990</v>
      </c>
      <c r="F22" s="62"/>
      <c r="G22" s="62"/>
      <c r="H22" s="61"/>
    </row>
    <row r="23" spans="1:8" ht="18.75">
      <c r="A23" s="61" t="s">
        <v>1009</v>
      </c>
      <c r="B23" s="61" t="s">
        <v>1010</v>
      </c>
      <c r="C23" s="61" t="s">
        <v>340</v>
      </c>
      <c r="D23" s="61" t="s">
        <v>1757</v>
      </c>
      <c r="E23" s="62">
        <v>80</v>
      </c>
      <c r="F23" s="62"/>
      <c r="G23" s="62"/>
      <c r="H23" s="61"/>
    </row>
    <row r="24" spans="1:8" ht="18.75">
      <c r="A24" s="61" t="s">
        <v>1203</v>
      </c>
      <c r="B24" s="61" t="s">
        <v>1204</v>
      </c>
      <c r="C24" s="61" t="s">
        <v>340</v>
      </c>
      <c r="D24" s="61" t="s">
        <v>1757</v>
      </c>
      <c r="E24" s="62">
        <v>7720</v>
      </c>
      <c r="F24" s="62">
        <v>5000</v>
      </c>
      <c r="G24" s="62">
        <f>E24-F24</f>
        <v>2720</v>
      </c>
      <c r="H24" s="61"/>
    </row>
    <row r="25" spans="1:8" ht="18.75">
      <c r="A25" s="61" t="s">
        <v>1225</v>
      </c>
      <c r="B25" s="61" t="s">
        <v>1226</v>
      </c>
      <c r="C25" s="61" t="s">
        <v>340</v>
      </c>
      <c r="D25" s="61" t="s">
        <v>1227</v>
      </c>
      <c r="E25" s="62">
        <v>4250</v>
      </c>
      <c r="F25" s="62"/>
      <c r="G25" s="62"/>
      <c r="H25" s="61"/>
    </row>
    <row r="26" spans="1:8" ht="18.75">
      <c r="A26" s="61" t="s">
        <v>1244</v>
      </c>
      <c r="B26" s="61" t="s">
        <v>1245</v>
      </c>
      <c r="C26" s="61" t="s">
        <v>340</v>
      </c>
      <c r="D26" s="61" t="s">
        <v>1246</v>
      </c>
      <c r="E26" s="62">
        <v>23020</v>
      </c>
      <c r="F26" s="62">
        <v>20000</v>
      </c>
      <c r="G26" s="62">
        <f>E26-F26</f>
        <v>3020</v>
      </c>
      <c r="H26" s="61"/>
    </row>
    <row r="27" spans="1:8" ht="18.75">
      <c r="A27" s="61" t="s">
        <v>1247</v>
      </c>
      <c r="B27" s="61" t="s">
        <v>1219</v>
      </c>
      <c r="C27" s="61" t="s">
        <v>340</v>
      </c>
      <c r="D27" s="61" t="s">
        <v>1248</v>
      </c>
      <c r="E27" s="62">
        <v>25700</v>
      </c>
      <c r="F27" s="62">
        <v>24000</v>
      </c>
      <c r="G27" s="62">
        <f>E27-F27</f>
        <v>1700</v>
      </c>
      <c r="H27" s="61"/>
    </row>
    <row r="28" spans="1:8" ht="18.75">
      <c r="A28" s="61" t="s">
        <v>1267</v>
      </c>
      <c r="B28" s="61" t="s">
        <v>1268</v>
      </c>
      <c r="C28" s="61" t="s">
        <v>340</v>
      </c>
      <c r="D28" s="61" t="s">
        <v>1269</v>
      </c>
      <c r="E28" s="62">
        <v>158650</v>
      </c>
      <c r="F28" s="62">
        <v>55000</v>
      </c>
      <c r="G28" s="62">
        <f>E28-F28</f>
        <v>103650</v>
      </c>
      <c r="H28" s="61"/>
    </row>
    <row r="29" spans="1:8" ht="18.75">
      <c r="A29" s="61" t="s">
        <v>1493</v>
      </c>
      <c r="B29" s="61" t="s">
        <v>1494</v>
      </c>
      <c r="C29" s="61" t="s">
        <v>340</v>
      </c>
      <c r="D29" s="61" t="s">
        <v>1495</v>
      </c>
      <c r="E29" s="62">
        <v>22648</v>
      </c>
      <c r="F29" s="62">
        <v>10000</v>
      </c>
      <c r="G29" s="62">
        <f>E29-F29</f>
        <v>12648</v>
      </c>
      <c r="H29" s="61"/>
    </row>
    <row r="30" spans="1:8" ht="18.75">
      <c r="A30" s="617" t="s">
        <v>117</v>
      </c>
      <c r="B30" s="617"/>
      <c r="C30" s="617"/>
      <c r="D30" s="617"/>
      <c r="E30" s="617"/>
      <c r="F30" s="617"/>
      <c r="G30" s="617"/>
      <c r="H30" s="617"/>
    </row>
    <row r="31" spans="1:8" ht="21">
      <c r="A31" s="63" t="s">
        <v>1760</v>
      </c>
      <c r="B31" s="63" t="s">
        <v>1</v>
      </c>
      <c r="C31" s="63" t="s">
        <v>3</v>
      </c>
      <c r="D31" s="63" t="s">
        <v>4</v>
      </c>
      <c r="E31" s="39" t="s">
        <v>1776</v>
      </c>
      <c r="F31" s="39" t="s">
        <v>1727</v>
      </c>
      <c r="G31" s="39" t="s">
        <v>1728</v>
      </c>
      <c r="H31" s="63" t="s">
        <v>1784</v>
      </c>
    </row>
    <row r="32" spans="1:8" ht="18.75">
      <c r="A32" s="61"/>
      <c r="B32" s="61"/>
      <c r="C32" s="61"/>
      <c r="D32" s="61"/>
      <c r="E32" s="62"/>
      <c r="F32" s="62"/>
      <c r="G32" s="62"/>
      <c r="H32" s="61"/>
    </row>
    <row r="33" spans="1:8" ht="18.75">
      <c r="A33" s="61" t="s">
        <v>115</v>
      </c>
      <c r="B33" s="61" t="s">
        <v>116</v>
      </c>
      <c r="C33" s="61" t="s">
        <v>117</v>
      </c>
      <c r="D33" s="61" t="s">
        <v>1757</v>
      </c>
      <c r="E33" s="62">
        <v>44000</v>
      </c>
      <c r="F33" s="62"/>
      <c r="G33" s="62"/>
      <c r="H33" s="61"/>
    </row>
    <row r="34" spans="1:8" ht="18.75">
      <c r="A34" s="61" t="s">
        <v>136</v>
      </c>
      <c r="B34" s="61" t="s">
        <v>137</v>
      </c>
      <c r="C34" s="61" t="s">
        <v>117</v>
      </c>
      <c r="D34" s="61" t="s">
        <v>138</v>
      </c>
      <c r="E34" s="62">
        <v>8000</v>
      </c>
      <c r="F34" s="62"/>
      <c r="G34" s="62"/>
      <c r="H34" s="61"/>
    </row>
    <row r="35" spans="1:8" ht="18.75">
      <c r="A35" s="61" t="s">
        <v>162</v>
      </c>
      <c r="B35" s="61" t="s">
        <v>163</v>
      </c>
      <c r="C35" s="61" t="s">
        <v>164</v>
      </c>
      <c r="D35" s="61" t="s">
        <v>1757</v>
      </c>
      <c r="E35" s="62">
        <v>15280</v>
      </c>
      <c r="F35" s="62"/>
      <c r="G35" s="62"/>
      <c r="H35" s="61"/>
    </row>
    <row r="36" spans="1:8" ht="18.75">
      <c r="A36" s="61" t="s">
        <v>229</v>
      </c>
      <c r="B36" s="61" t="s">
        <v>230</v>
      </c>
      <c r="C36" s="61" t="s">
        <v>164</v>
      </c>
      <c r="D36" s="61" t="s">
        <v>231</v>
      </c>
      <c r="E36" s="62">
        <v>12100</v>
      </c>
      <c r="F36" s="62"/>
      <c r="G36" s="62"/>
      <c r="H36" s="61"/>
    </row>
    <row r="37" spans="1:8" ht="18.75">
      <c r="A37" s="61" t="s">
        <v>232</v>
      </c>
      <c r="B37" s="61" t="s">
        <v>233</v>
      </c>
      <c r="C37" s="61" t="s">
        <v>117</v>
      </c>
      <c r="D37" s="61" t="s">
        <v>1757</v>
      </c>
      <c r="E37" s="62">
        <v>100000</v>
      </c>
      <c r="F37" s="62">
        <v>60000</v>
      </c>
      <c r="G37" s="62">
        <f>E37-F37</f>
        <v>40000</v>
      </c>
      <c r="H37" s="61"/>
    </row>
    <row r="38" spans="1:8" ht="18.75">
      <c r="A38" s="61" t="s">
        <v>336</v>
      </c>
      <c r="B38" s="61" t="s">
        <v>45</v>
      </c>
      <c r="C38" s="61" t="s">
        <v>164</v>
      </c>
      <c r="D38" s="61" t="s">
        <v>337</v>
      </c>
      <c r="E38" s="62">
        <v>36600</v>
      </c>
      <c r="F38" s="62"/>
      <c r="G38" s="62"/>
      <c r="H38" s="61"/>
    </row>
    <row r="39" spans="1:8" ht="18.75">
      <c r="A39" s="61" t="s">
        <v>371</v>
      </c>
      <c r="B39" s="61" t="s">
        <v>372</v>
      </c>
      <c r="C39" s="61" t="s">
        <v>164</v>
      </c>
      <c r="D39" s="61" t="s">
        <v>373</v>
      </c>
      <c r="E39" s="62">
        <v>13500</v>
      </c>
      <c r="F39" s="62"/>
      <c r="G39" s="62"/>
      <c r="H39" s="61"/>
    </row>
    <row r="40" spans="1:8" ht="18.75">
      <c r="A40" s="61" t="s">
        <v>384</v>
      </c>
      <c r="B40" s="61" t="s">
        <v>385</v>
      </c>
      <c r="C40" s="61" t="s">
        <v>164</v>
      </c>
      <c r="D40" s="61" t="s">
        <v>386</v>
      </c>
      <c r="E40" s="62">
        <v>63850</v>
      </c>
      <c r="F40" s="62">
        <v>15000</v>
      </c>
      <c r="G40" s="62">
        <f>E40-F40</f>
        <v>48850</v>
      </c>
      <c r="H40" s="61"/>
    </row>
    <row r="41" spans="1:8" ht="18.75">
      <c r="A41" s="61" t="s">
        <v>575</v>
      </c>
      <c r="B41" s="61" t="s">
        <v>137</v>
      </c>
      <c r="C41" s="61" t="s">
        <v>164</v>
      </c>
      <c r="D41" s="61" t="s">
        <v>1757</v>
      </c>
      <c r="E41" s="62">
        <v>19450</v>
      </c>
      <c r="F41" s="62">
        <v>10000</v>
      </c>
      <c r="G41" s="62">
        <f>E41-F41</f>
        <v>9450</v>
      </c>
      <c r="H41" s="61"/>
    </row>
    <row r="42" spans="1:8" ht="18.75">
      <c r="A42" s="61" t="s">
        <v>660</v>
      </c>
      <c r="B42" s="61" t="s">
        <v>661</v>
      </c>
      <c r="C42" s="61" t="s">
        <v>164</v>
      </c>
      <c r="D42" s="61" t="s">
        <v>662</v>
      </c>
      <c r="E42" s="62">
        <v>4000</v>
      </c>
      <c r="F42" s="62"/>
      <c r="G42" s="62"/>
      <c r="H42" s="61"/>
    </row>
    <row r="43" spans="1:8" ht="18.75">
      <c r="A43" s="61" t="s">
        <v>663</v>
      </c>
      <c r="B43" s="61" t="s">
        <v>664</v>
      </c>
      <c r="C43" s="61" t="s">
        <v>164</v>
      </c>
      <c r="D43" s="61" t="s">
        <v>1757</v>
      </c>
      <c r="E43" s="62">
        <v>25000</v>
      </c>
      <c r="F43" s="62"/>
      <c r="G43" s="62"/>
      <c r="H43" s="61"/>
    </row>
    <row r="44" spans="1:8" ht="18.75">
      <c r="A44" s="61" t="s">
        <v>806</v>
      </c>
      <c r="B44" s="61" t="s">
        <v>291</v>
      </c>
      <c r="C44" s="61" t="s">
        <v>164</v>
      </c>
      <c r="D44" s="61" t="s">
        <v>1757</v>
      </c>
      <c r="E44" s="62">
        <v>5240</v>
      </c>
      <c r="F44" s="62"/>
      <c r="G44" s="62"/>
      <c r="H44" s="61"/>
    </row>
    <row r="45" spans="1:8" ht="18.75">
      <c r="A45" s="61" t="s">
        <v>807</v>
      </c>
      <c r="B45" s="61" t="s">
        <v>808</v>
      </c>
      <c r="C45" s="61" t="s">
        <v>164</v>
      </c>
      <c r="D45" s="61" t="s">
        <v>1757</v>
      </c>
      <c r="E45" s="62">
        <v>290</v>
      </c>
      <c r="F45" s="62"/>
      <c r="G45" s="62"/>
      <c r="H45" s="61"/>
    </row>
    <row r="46" spans="1:8" ht="18.75">
      <c r="A46" s="61" t="s">
        <v>849</v>
      </c>
      <c r="B46" s="61" t="s">
        <v>850</v>
      </c>
      <c r="C46" s="61" t="s">
        <v>164</v>
      </c>
      <c r="D46" s="61" t="s">
        <v>851</v>
      </c>
      <c r="E46" s="62">
        <v>1740</v>
      </c>
      <c r="F46" s="62"/>
      <c r="G46" s="62"/>
      <c r="H46" s="61"/>
    </row>
    <row r="47" spans="1:8" ht="18.75">
      <c r="A47" s="61" t="s">
        <v>854</v>
      </c>
      <c r="B47" s="61" t="s">
        <v>855</v>
      </c>
      <c r="C47" s="61" t="s">
        <v>164</v>
      </c>
      <c r="D47" s="61" t="s">
        <v>1757</v>
      </c>
      <c r="E47" s="62">
        <v>7400</v>
      </c>
      <c r="F47" s="62"/>
      <c r="G47" s="62"/>
      <c r="H47" s="61"/>
    </row>
    <row r="48" spans="1:8" ht="18.75">
      <c r="A48" s="61" t="s">
        <v>856</v>
      </c>
      <c r="B48" s="61" t="s">
        <v>857</v>
      </c>
      <c r="C48" s="61" t="s">
        <v>164</v>
      </c>
      <c r="D48" s="61" t="s">
        <v>1757</v>
      </c>
      <c r="E48" s="62">
        <v>3700</v>
      </c>
      <c r="F48" s="62"/>
      <c r="G48" s="62"/>
      <c r="H48" s="61"/>
    </row>
    <row r="49" spans="1:8" ht="18.75">
      <c r="A49" s="61" t="s">
        <v>858</v>
      </c>
      <c r="B49" s="61" t="s">
        <v>859</v>
      </c>
      <c r="C49" s="61" t="s">
        <v>164</v>
      </c>
      <c r="D49" s="61" t="s">
        <v>1757</v>
      </c>
      <c r="E49" s="62">
        <v>5000</v>
      </c>
      <c r="F49" s="62"/>
      <c r="G49" s="62"/>
      <c r="H49" s="61"/>
    </row>
    <row r="50" spans="1:8" ht="18.75">
      <c r="A50" s="61" t="s">
        <v>910</v>
      </c>
      <c r="B50" s="61" t="s">
        <v>911</v>
      </c>
      <c r="C50" s="61" t="s">
        <v>164</v>
      </c>
      <c r="D50" s="61" t="s">
        <v>1757</v>
      </c>
      <c r="E50" s="62">
        <v>80</v>
      </c>
      <c r="F50" s="62"/>
      <c r="G50" s="62"/>
      <c r="H50" s="61"/>
    </row>
    <row r="51" spans="1:8" ht="18.75">
      <c r="A51" s="61" t="s">
        <v>1011</v>
      </c>
      <c r="B51" s="61" t="s">
        <v>1012</v>
      </c>
      <c r="C51" s="61" t="s">
        <v>164</v>
      </c>
      <c r="D51" s="61" t="s">
        <v>1757</v>
      </c>
      <c r="E51" s="62">
        <v>7500</v>
      </c>
      <c r="F51" s="62"/>
      <c r="G51" s="62"/>
      <c r="H51" s="61"/>
    </row>
    <row r="52" spans="1:8" ht="18.75">
      <c r="A52" s="61" t="s">
        <v>1013</v>
      </c>
      <c r="B52" s="61" t="s">
        <v>1014</v>
      </c>
      <c r="C52" s="61" t="s">
        <v>164</v>
      </c>
      <c r="D52" s="61" t="s">
        <v>1757</v>
      </c>
      <c r="E52" s="62">
        <v>560</v>
      </c>
      <c r="F52" s="62"/>
      <c r="G52" s="62"/>
      <c r="H52" s="61"/>
    </row>
    <row r="53" spans="1:8" ht="18.75">
      <c r="A53" s="61" t="s">
        <v>1017</v>
      </c>
      <c r="B53" s="61" t="s">
        <v>1018</v>
      </c>
      <c r="C53" s="61" t="s">
        <v>164</v>
      </c>
      <c r="D53" s="61" t="s">
        <v>1757</v>
      </c>
      <c r="E53" s="62">
        <v>4170</v>
      </c>
      <c r="F53" s="62"/>
      <c r="G53" s="62"/>
      <c r="H53" s="61"/>
    </row>
    <row r="54" spans="1:8" ht="18.75">
      <c r="A54" s="61" t="s">
        <v>1019</v>
      </c>
      <c r="B54" s="61" t="s">
        <v>1020</v>
      </c>
      <c r="C54" s="61" t="s">
        <v>164</v>
      </c>
      <c r="D54" s="61" t="s">
        <v>1757</v>
      </c>
      <c r="E54" s="62">
        <v>5450</v>
      </c>
      <c r="F54" s="62"/>
      <c r="G54" s="62"/>
      <c r="H54" s="61"/>
    </row>
    <row r="55" spans="1:8" ht="18.75">
      <c r="A55" s="61" t="s">
        <v>1021</v>
      </c>
      <c r="B55" s="61" t="s">
        <v>1022</v>
      </c>
      <c r="C55" s="61" t="s">
        <v>164</v>
      </c>
      <c r="D55" s="61" t="s">
        <v>1757</v>
      </c>
      <c r="E55" s="62">
        <v>6300</v>
      </c>
      <c r="F55" s="62"/>
      <c r="G55" s="62"/>
      <c r="H55" s="61"/>
    </row>
    <row r="56" spans="1:8" ht="18.75">
      <c r="A56" s="61" t="s">
        <v>1023</v>
      </c>
      <c r="B56" s="61" t="s">
        <v>859</v>
      </c>
      <c r="C56" s="61" t="s">
        <v>164</v>
      </c>
      <c r="D56" s="61" t="s">
        <v>1024</v>
      </c>
      <c r="E56" s="62">
        <v>11200</v>
      </c>
      <c r="F56" s="62"/>
      <c r="G56" s="62"/>
      <c r="H56" s="61"/>
    </row>
    <row r="57" spans="1:8" ht="18.75">
      <c r="A57" s="61" t="s">
        <v>1025</v>
      </c>
      <c r="B57" s="61" t="s">
        <v>1026</v>
      </c>
      <c r="C57" s="61" t="s">
        <v>164</v>
      </c>
      <c r="D57" s="61" t="s">
        <v>1757</v>
      </c>
      <c r="E57" s="62">
        <v>7940</v>
      </c>
      <c r="F57" s="62">
        <v>7000</v>
      </c>
      <c r="G57" s="62">
        <f>E57-F57</f>
        <v>940</v>
      </c>
      <c r="H57" s="61"/>
    </row>
    <row r="58" spans="1:8" ht="18.75">
      <c r="A58" s="61" t="s">
        <v>1332</v>
      </c>
      <c r="B58" s="61" t="s">
        <v>1333</v>
      </c>
      <c r="C58" s="61" t="s">
        <v>164</v>
      </c>
      <c r="D58" s="61" t="s">
        <v>1334</v>
      </c>
      <c r="E58" s="62">
        <v>4800</v>
      </c>
      <c r="F58" s="62">
        <v>3000</v>
      </c>
      <c r="G58" s="62">
        <f>E58-F58</f>
        <v>1800</v>
      </c>
      <c r="H58" s="61"/>
    </row>
    <row r="59" spans="1:8" ht="18.75">
      <c r="A59" s="61" t="s">
        <v>1357</v>
      </c>
      <c r="B59" s="61" t="s">
        <v>1358</v>
      </c>
      <c r="C59" s="61" t="s">
        <v>164</v>
      </c>
      <c r="D59" s="61" t="s">
        <v>1757</v>
      </c>
      <c r="E59" s="62">
        <v>20460</v>
      </c>
      <c r="F59" s="62">
        <v>10000</v>
      </c>
      <c r="G59" s="62">
        <f>E59-F59</f>
        <v>10460</v>
      </c>
      <c r="H59" s="61"/>
    </row>
    <row r="60" spans="1:8" ht="18.75">
      <c r="A60" s="61" t="s">
        <v>1359</v>
      </c>
      <c r="B60" s="61" t="s">
        <v>1360</v>
      </c>
      <c r="C60" s="61" t="s">
        <v>164</v>
      </c>
      <c r="D60" s="61" t="s">
        <v>1757</v>
      </c>
      <c r="E60" s="62">
        <v>58120</v>
      </c>
      <c r="F60" s="62">
        <v>42000</v>
      </c>
      <c r="G60" s="62">
        <f>E60-F60</f>
        <v>16120</v>
      </c>
      <c r="H60" s="61"/>
    </row>
    <row r="61" spans="1:8" ht="18.75">
      <c r="A61" s="61" t="s">
        <v>1361</v>
      </c>
      <c r="B61" s="61" t="s">
        <v>1362</v>
      </c>
      <c r="C61" s="61" t="s">
        <v>164</v>
      </c>
      <c r="D61" s="61" t="s">
        <v>1757</v>
      </c>
      <c r="E61" s="62">
        <v>49010</v>
      </c>
      <c r="F61" s="62">
        <v>10000</v>
      </c>
      <c r="G61" s="62">
        <f>E61-F61</f>
        <v>39010</v>
      </c>
      <c r="H61" s="61"/>
    </row>
    <row r="62" spans="1:8" ht="18.75">
      <c r="A62" s="61" t="s">
        <v>1363</v>
      </c>
      <c r="B62" s="61" t="s">
        <v>1364</v>
      </c>
      <c r="C62" s="61" t="s">
        <v>164</v>
      </c>
      <c r="D62" s="61" t="s">
        <v>1757</v>
      </c>
      <c r="E62" s="62">
        <v>3580</v>
      </c>
      <c r="F62" s="62"/>
      <c r="G62" s="62"/>
      <c r="H62" s="61"/>
    </row>
    <row r="63" spans="1:8" ht="18.75">
      <c r="A63" s="61" t="s">
        <v>308</v>
      </c>
      <c r="B63" s="61" t="s">
        <v>309</v>
      </c>
      <c r="C63" s="61" t="s">
        <v>310</v>
      </c>
      <c r="D63" s="61" t="s">
        <v>1757</v>
      </c>
      <c r="E63" s="62">
        <v>24000</v>
      </c>
      <c r="F63" s="62"/>
      <c r="G63" s="62"/>
      <c r="H63" s="61"/>
    </row>
    <row r="64" spans="1:8" ht="18.75">
      <c r="A64" s="617" t="s">
        <v>11</v>
      </c>
      <c r="B64" s="617"/>
      <c r="C64" s="617"/>
      <c r="D64" s="617"/>
      <c r="E64" s="617"/>
      <c r="F64" s="617"/>
      <c r="G64" s="617"/>
      <c r="H64" s="617"/>
    </row>
    <row r="65" spans="1:8" ht="21">
      <c r="A65" s="63" t="s">
        <v>1760</v>
      </c>
      <c r="B65" s="63" t="s">
        <v>1</v>
      </c>
      <c r="C65" s="63" t="s">
        <v>3</v>
      </c>
      <c r="D65" s="63" t="s">
        <v>4</v>
      </c>
      <c r="E65" s="39" t="s">
        <v>1776</v>
      </c>
      <c r="F65" s="39" t="s">
        <v>1727</v>
      </c>
      <c r="G65" s="39" t="s">
        <v>1728</v>
      </c>
      <c r="H65" s="63" t="s">
        <v>1784</v>
      </c>
    </row>
    <row r="66" spans="1:8" ht="18.75">
      <c r="A66" s="43" t="s">
        <v>9</v>
      </c>
      <c r="B66" s="43" t="s">
        <v>1786</v>
      </c>
      <c r="C66" s="43" t="s">
        <v>11</v>
      </c>
      <c r="D66" s="43" t="s">
        <v>12</v>
      </c>
      <c r="E66" s="44">
        <v>17150</v>
      </c>
      <c r="F66" s="62"/>
      <c r="G66" s="62"/>
      <c r="H66" s="61"/>
    </row>
    <row r="67" spans="1:8" ht="18.75">
      <c r="A67" s="43" t="s">
        <v>234</v>
      </c>
      <c r="B67" s="43" t="s">
        <v>235</v>
      </c>
      <c r="C67" s="43" t="s">
        <v>236</v>
      </c>
      <c r="D67" s="43" t="s">
        <v>1757</v>
      </c>
      <c r="E67" s="44">
        <v>1800</v>
      </c>
      <c r="F67" s="62"/>
      <c r="G67" s="62"/>
      <c r="H67" s="61"/>
    </row>
    <row r="68" spans="1:8" ht="18.75">
      <c r="A68" s="43" t="s">
        <v>396</v>
      </c>
      <c r="B68" s="43" t="s">
        <v>397</v>
      </c>
      <c r="C68" s="43" t="s">
        <v>11</v>
      </c>
      <c r="D68" s="43" t="s">
        <v>1757</v>
      </c>
      <c r="E68" s="44">
        <v>53040</v>
      </c>
      <c r="F68" s="62"/>
      <c r="G68" s="62"/>
      <c r="H68" s="61"/>
    </row>
    <row r="69" spans="1:8" ht="18.75">
      <c r="A69" s="43" t="s">
        <v>777</v>
      </c>
      <c r="B69" s="43" t="s">
        <v>778</v>
      </c>
      <c r="C69" s="43" t="s">
        <v>779</v>
      </c>
      <c r="D69" s="43" t="s">
        <v>780</v>
      </c>
      <c r="E69" s="44">
        <v>2856</v>
      </c>
      <c r="F69" s="62"/>
      <c r="G69" s="62"/>
      <c r="H69" s="61"/>
    </row>
    <row r="70" spans="1:8" ht="18.75">
      <c r="A70" s="43" t="s">
        <v>796</v>
      </c>
      <c r="B70" s="43" t="s">
        <v>797</v>
      </c>
      <c r="C70" s="43" t="s">
        <v>798</v>
      </c>
      <c r="D70" s="43" t="s">
        <v>1757</v>
      </c>
      <c r="E70" s="44">
        <v>2600</v>
      </c>
      <c r="F70" s="62"/>
      <c r="G70" s="62"/>
      <c r="H70" s="61"/>
    </row>
    <row r="71" spans="1:8" ht="18.75">
      <c r="A71" s="43" t="s">
        <v>887</v>
      </c>
      <c r="B71" s="43" t="s">
        <v>691</v>
      </c>
      <c r="C71" s="43" t="s">
        <v>888</v>
      </c>
      <c r="D71" s="43" t="s">
        <v>889</v>
      </c>
      <c r="E71" s="44">
        <v>3470</v>
      </c>
      <c r="F71" s="62"/>
      <c r="G71" s="62"/>
      <c r="H71" s="61"/>
    </row>
    <row r="72" spans="1:8" ht="18.75">
      <c r="A72" s="43" t="s">
        <v>1007</v>
      </c>
      <c r="B72" s="43" t="s">
        <v>1008</v>
      </c>
      <c r="C72" s="43" t="s">
        <v>11</v>
      </c>
      <c r="D72" s="43" t="s">
        <v>1757</v>
      </c>
      <c r="E72" s="44">
        <v>17150</v>
      </c>
      <c r="F72" s="62"/>
      <c r="G72" s="62"/>
      <c r="H72" s="61"/>
    </row>
    <row r="73" spans="1:8" ht="18.75">
      <c r="A73" s="43" t="s">
        <v>1249</v>
      </c>
      <c r="B73" s="43" t="s">
        <v>1250</v>
      </c>
      <c r="C73" s="43" t="s">
        <v>11</v>
      </c>
      <c r="D73" s="43" t="s">
        <v>1757</v>
      </c>
      <c r="E73" s="44">
        <v>200</v>
      </c>
      <c r="F73" s="62"/>
      <c r="G73" s="62"/>
      <c r="H73" s="61"/>
    </row>
    <row r="74" spans="1:8" ht="18.75">
      <c r="A74" s="43" t="s">
        <v>1265</v>
      </c>
      <c r="B74" s="43" t="s">
        <v>1266</v>
      </c>
      <c r="C74" s="43" t="s">
        <v>11</v>
      </c>
      <c r="D74" s="43" t="s">
        <v>1757</v>
      </c>
      <c r="E74" s="44">
        <v>31900</v>
      </c>
      <c r="F74" s="62">
        <v>27000</v>
      </c>
      <c r="G74" s="62">
        <f>E74-F74</f>
        <v>4900</v>
      </c>
      <c r="H74" s="61"/>
    </row>
    <row r="75" spans="1:8" ht="18.75">
      <c r="A75" s="43" t="s">
        <v>1278</v>
      </c>
      <c r="B75" s="43" t="s">
        <v>599</v>
      </c>
      <c r="C75" s="43" t="s">
        <v>11</v>
      </c>
      <c r="D75" s="43" t="s">
        <v>1279</v>
      </c>
      <c r="E75" s="44">
        <v>36640</v>
      </c>
      <c r="F75" s="62">
        <v>20000</v>
      </c>
      <c r="G75" s="62">
        <f>E75-F75</f>
        <v>16640</v>
      </c>
      <c r="H75" s="61"/>
    </row>
    <row r="76" spans="1:8" ht="18.75">
      <c r="A76" s="43" t="s">
        <v>1281</v>
      </c>
      <c r="B76" s="43" t="s">
        <v>1282</v>
      </c>
      <c r="C76" s="43" t="s">
        <v>11</v>
      </c>
      <c r="D76" s="43" t="s">
        <v>1283</v>
      </c>
      <c r="E76" s="44">
        <v>125750</v>
      </c>
      <c r="F76" s="62">
        <v>30000</v>
      </c>
      <c r="G76" s="62">
        <f>E76-F76</f>
        <v>95750</v>
      </c>
      <c r="H76" s="61"/>
    </row>
    <row r="77" spans="1:8" ht="18.75">
      <c r="A77" s="43" t="s">
        <v>1317</v>
      </c>
      <c r="B77" s="43" t="s">
        <v>1318</v>
      </c>
      <c r="C77" s="43" t="s">
        <v>1319</v>
      </c>
      <c r="D77" s="43" t="s">
        <v>1320</v>
      </c>
      <c r="E77" s="44">
        <f>97720+J77</f>
        <v>97720</v>
      </c>
      <c r="F77" s="62">
        <v>50000</v>
      </c>
      <c r="G77" s="62">
        <f>E77-F77</f>
        <v>47720</v>
      </c>
      <c r="H77" s="61"/>
    </row>
    <row r="78" spans="1:8" ht="18.75">
      <c r="A78" s="43" t="s">
        <v>1321</v>
      </c>
      <c r="B78" s="43" t="s">
        <v>449</v>
      </c>
      <c r="C78" s="43" t="s">
        <v>11</v>
      </c>
      <c r="D78" s="43" t="s">
        <v>1757</v>
      </c>
      <c r="E78" s="44">
        <v>55800</v>
      </c>
      <c r="F78" s="62">
        <v>35000</v>
      </c>
      <c r="G78" s="62">
        <f>E78-F78</f>
        <v>20800</v>
      </c>
      <c r="H78" s="61"/>
    </row>
    <row r="79" spans="1:8" ht="18.75">
      <c r="A79" s="43" t="s">
        <v>1832</v>
      </c>
      <c r="B79" s="43" t="s">
        <v>1833</v>
      </c>
      <c r="C79" s="43" t="s">
        <v>1834</v>
      </c>
      <c r="D79" s="43" t="s">
        <v>1835</v>
      </c>
      <c r="E79" s="57">
        <v>43750</v>
      </c>
      <c r="F79" s="62"/>
      <c r="G79" s="62"/>
      <c r="H79" s="61"/>
    </row>
  </sheetData>
  <mergeCells count="4">
    <mergeCell ref="A64:H64"/>
    <mergeCell ref="A1:H1"/>
    <mergeCell ref="A19:H19"/>
    <mergeCell ref="A30:H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5"/>
  <sheetViews>
    <sheetView workbookViewId="0">
      <selection activeCell="B13" sqref="B13"/>
    </sheetView>
  </sheetViews>
  <sheetFormatPr defaultRowHeight="18.75"/>
  <cols>
    <col min="1" max="1" width="11.140625" style="68" bestFit="1" customWidth="1"/>
    <col min="2" max="2" width="31.7109375" style="38" bestFit="1" customWidth="1"/>
    <col min="3" max="16384" width="9.140625" style="68"/>
  </cols>
  <sheetData>
    <row r="1" spans="1:2" ht="19.5" thickBot="1">
      <c r="A1" s="167"/>
      <c r="B1" s="126"/>
    </row>
    <row r="2" spans="1:2" ht="21.75" thickBot="1">
      <c r="A2" s="168" t="s">
        <v>2100</v>
      </c>
      <c r="B2" s="166" t="s">
        <v>1760</v>
      </c>
    </row>
    <row r="3" spans="1:2" ht="21.75" thickBot="1">
      <c r="A3" s="168" t="s">
        <v>2101</v>
      </c>
      <c r="B3" s="164" t="s">
        <v>150</v>
      </c>
    </row>
    <row r="4" spans="1:2" ht="21.75" thickBot="1">
      <c r="A4" s="168" t="s">
        <v>2102</v>
      </c>
      <c r="B4" s="164" t="s">
        <v>165</v>
      </c>
    </row>
    <row r="5" spans="1:2" ht="21.75" thickBot="1">
      <c r="A5" s="168" t="s">
        <v>2103</v>
      </c>
      <c r="B5" s="164" t="s">
        <v>744</v>
      </c>
    </row>
    <row r="6" spans="1:2" ht="21.75" thickBot="1">
      <c r="A6" s="168" t="s">
        <v>2099</v>
      </c>
      <c r="B6" s="164" t="s">
        <v>1490</v>
      </c>
    </row>
    <row r="7" spans="1:2" ht="21.75" thickBot="1">
      <c r="A7" s="168" t="s">
        <v>2061</v>
      </c>
      <c r="B7" s="164" t="s">
        <v>1522</v>
      </c>
    </row>
    <row r="8" spans="1:2" ht="21.75" thickBot="1">
      <c r="A8" s="168" t="s">
        <v>2062</v>
      </c>
      <c r="B8" s="164" t="s">
        <v>1542</v>
      </c>
    </row>
    <row r="9" spans="1:2" ht="21.75" thickBot="1">
      <c r="A9" s="168" t="s">
        <v>2063</v>
      </c>
      <c r="B9" s="164" t="s">
        <v>1623</v>
      </c>
    </row>
    <row r="10" spans="1:2" ht="21.75" thickBot="1">
      <c r="A10" s="168" t="s">
        <v>2064</v>
      </c>
      <c r="B10" s="164" t="s">
        <v>1649</v>
      </c>
    </row>
    <row r="11" spans="1:2" ht="21.75" thickBot="1">
      <c r="A11" s="168" t="s">
        <v>2065</v>
      </c>
      <c r="B11" s="164" t="s">
        <v>1658</v>
      </c>
    </row>
    <row r="12" spans="1:2" ht="21.75" thickBot="1">
      <c r="A12" s="168" t="s">
        <v>2066</v>
      </c>
      <c r="B12" s="164" t="s">
        <v>1663</v>
      </c>
    </row>
    <row r="13" spans="1:2" ht="21.75" thickBot="1">
      <c r="A13" s="168" t="s">
        <v>2067</v>
      </c>
      <c r="B13" s="164" t="s">
        <v>1059</v>
      </c>
    </row>
    <row r="14" spans="1:2" ht="21.75" thickBot="1">
      <c r="A14" s="168" t="s">
        <v>2068</v>
      </c>
      <c r="B14" s="164" t="s">
        <v>1069</v>
      </c>
    </row>
    <row r="15" spans="1:2" ht="21.75" thickBot="1">
      <c r="A15" s="168" t="s">
        <v>2069</v>
      </c>
      <c r="B15" s="166" t="s">
        <v>1760</v>
      </c>
    </row>
    <row r="16" spans="1:2" ht="21.75" thickBot="1">
      <c r="A16" s="168" t="s">
        <v>2070</v>
      </c>
      <c r="B16" s="164" t="s">
        <v>1042</v>
      </c>
    </row>
    <row r="17" spans="1:2" ht="21.75" thickBot="1">
      <c r="A17" s="168" t="s">
        <v>2071</v>
      </c>
      <c r="B17" s="164" t="s">
        <v>1479</v>
      </c>
    </row>
    <row r="18" spans="1:2" ht="21.75" thickBot="1">
      <c r="A18" s="168" t="s">
        <v>2072</v>
      </c>
      <c r="B18" s="164"/>
    </row>
    <row r="19" spans="1:2" ht="21.75" thickBot="1">
      <c r="A19" s="168" t="s">
        <v>2073</v>
      </c>
      <c r="B19" s="164"/>
    </row>
    <row r="20" spans="1:2" ht="21.75" thickBot="1">
      <c r="A20" s="168" t="s">
        <v>2074</v>
      </c>
      <c r="B20" s="164"/>
    </row>
    <row r="21" spans="1:2" ht="21.75" thickBot="1">
      <c r="A21" s="168" t="s">
        <v>2075</v>
      </c>
      <c r="B21" s="111" t="s">
        <v>327</v>
      </c>
    </row>
    <row r="22" spans="1:2" ht="21.75" thickBot="1">
      <c r="A22" s="168" t="s">
        <v>2076</v>
      </c>
      <c r="B22" s="166" t="s">
        <v>1760</v>
      </c>
    </row>
    <row r="23" spans="1:2" ht="21.75" thickBot="1">
      <c r="A23" s="168" t="s">
        <v>2077</v>
      </c>
      <c r="B23" s="164" t="s">
        <v>400</v>
      </c>
    </row>
    <row r="24" spans="1:2" ht="21.75" thickBot="1">
      <c r="A24" s="168" t="s">
        <v>2054</v>
      </c>
      <c r="B24" s="164" t="s">
        <v>403</v>
      </c>
    </row>
    <row r="25" spans="1:2" ht="21.75" thickBot="1">
      <c r="A25" s="168" t="s">
        <v>2059</v>
      </c>
      <c r="B25" s="164" t="s">
        <v>411</v>
      </c>
    </row>
    <row r="26" spans="1:2" ht="21.75" thickBot="1">
      <c r="A26" s="168" t="s">
        <v>2056</v>
      </c>
      <c r="B26" s="164" t="s">
        <v>418</v>
      </c>
    </row>
    <row r="27" spans="1:2" ht="21.75" thickBot="1">
      <c r="A27" s="168" t="s">
        <v>2051</v>
      </c>
      <c r="B27" s="164" t="s">
        <v>480</v>
      </c>
    </row>
    <row r="28" spans="1:2" ht="21.75" thickBot="1">
      <c r="A28" s="168" t="s">
        <v>2078</v>
      </c>
      <c r="B28" s="164" t="s">
        <v>634</v>
      </c>
    </row>
    <row r="29" spans="1:2" ht="21.75" thickBot="1">
      <c r="A29" s="168" t="s">
        <v>2014</v>
      </c>
      <c r="B29" s="164" t="s">
        <v>735</v>
      </c>
    </row>
    <row r="30" spans="1:2" ht="21.75" thickBot="1">
      <c r="A30" s="168" t="s">
        <v>2015</v>
      </c>
      <c r="B30" s="164" t="s">
        <v>879</v>
      </c>
    </row>
    <row r="31" spans="1:2" ht="21.75" thickBot="1">
      <c r="A31" s="168" t="s">
        <v>2017</v>
      </c>
      <c r="B31" s="164" t="s">
        <v>958</v>
      </c>
    </row>
    <row r="32" spans="1:2" ht="21.75" thickBot="1">
      <c r="A32" s="168" t="s">
        <v>2079</v>
      </c>
      <c r="B32" s="164" t="s">
        <v>959</v>
      </c>
    </row>
    <row r="33" spans="1:2" ht="21.75" thickBot="1">
      <c r="A33" s="168" t="s">
        <v>2018</v>
      </c>
      <c r="B33" s="164" t="s">
        <v>1046</v>
      </c>
    </row>
    <row r="34" spans="1:2" ht="21.75" thickBot="1">
      <c r="A34" s="168" t="s">
        <v>2021</v>
      </c>
      <c r="B34" s="164" t="s">
        <v>730</v>
      </c>
    </row>
    <row r="35" spans="1:2" ht="21.75" thickBot="1">
      <c r="A35" s="168" t="s">
        <v>2024</v>
      </c>
      <c r="B35" s="164" t="s">
        <v>2001</v>
      </c>
    </row>
    <row r="36" spans="1:2" ht="21.75" thickBot="1">
      <c r="A36" s="168" t="s">
        <v>2001</v>
      </c>
      <c r="B36" s="111" t="s">
        <v>1733</v>
      </c>
    </row>
    <row r="37" spans="1:2" ht="21.75" thickBot="1">
      <c r="A37" s="168" t="s">
        <v>2026</v>
      </c>
      <c r="B37" s="166" t="s">
        <v>1760</v>
      </c>
    </row>
    <row r="38" spans="1:2" ht="21.75" thickBot="1">
      <c r="A38" s="168" t="s">
        <v>2080</v>
      </c>
      <c r="B38" s="164" t="s">
        <v>5</v>
      </c>
    </row>
    <row r="39" spans="1:2" ht="21.75" thickBot="1">
      <c r="A39" s="168" t="s">
        <v>2006</v>
      </c>
      <c r="B39" s="164" t="s">
        <v>31</v>
      </c>
    </row>
    <row r="40" spans="1:2" ht="21.75" thickBot="1">
      <c r="A40" s="168" t="s">
        <v>2029</v>
      </c>
      <c r="B40" s="164" t="s">
        <v>133</v>
      </c>
    </row>
    <row r="41" spans="1:2" ht="21.75" thickBot="1">
      <c r="A41" s="168" t="s">
        <v>2030</v>
      </c>
      <c r="B41" s="164" t="s">
        <v>507</v>
      </c>
    </row>
    <row r="42" spans="1:2" ht="21.75" thickBot="1">
      <c r="A42" s="168" t="s">
        <v>2033</v>
      </c>
      <c r="B42" s="164" t="s">
        <v>509</v>
      </c>
    </row>
    <row r="43" spans="1:2" ht="21.75" thickBot="1">
      <c r="A43" s="168" t="s">
        <v>2036</v>
      </c>
      <c r="B43" s="164" t="s">
        <v>875</v>
      </c>
    </row>
    <row r="44" spans="1:2" ht="21.75" thickBot="1">
      <c r="A44" s="168" t="s">
        <v>2039</v>
      </c>
      <c r="B44" s="164" t="s">
        <v>1607</v>
      </c>
    </row>
    <row r="45" spans="1:2" ht="21.75" thickBot="1">
      <c r="A45" s="168" t="s">
        <v>2009</v>
      </c>
      <c r="B45" s="164" t="s">
        <v>1816</v>
      </c>
    </row>
    <row r="46" spans="1:2" ht="21.75" thickBot="1">
      <c r="A46" s="168" t="s">
        <v>1996</v>
      </c>
      <c r="B46" s="111" t="s">
        <v>1734</v>
      </c>
    </row>
    <row r="47" spans="1:2" ht="21.75" thickBot="1">
      <c r="A47" s="168" t="s">
        <v>2041</v>
      </c>
      <c r="B47" s="166" t="s">
        <v>1760</v>
      </c>
    </row>
    <row r="48" spans="1:2" ht="21.75" thickBot="1">
      <c r="A48" s="168" t="s">
        <v>2043</v>
      </c>
      <c r="B48" s="164" t="s">
        <v>770</v>
      </c>
    </row>
    <row r="49" spans="1:2" ht="21.75" thickBot="1">
      <c r="A49" s="168" t="s">
        <v>2046</v>
      </c>
      <c r="B49" s="164" t="s">
        <v>843</v>
      </c>
    </row>
    <row r="50" spans="1:2" ht="21.75" thickBot="1">
      <c r="A50" s="168" t="s">
        <v>2081</v>
      </c>
      <c r="B50" s="164" t="s">
        <v>846</v>
      </c>
    </row>
    <row r="51" spans="1:2" ht="21.75" thickBot="1">
      <c r="A51" s="168" t="s">
        <v>2049</v>
      </c>
      <c r="B51" s="164" t="s">
        <v>961</v>
      </c>
    </row>
    <row r="52" spans="1:2" ht="21.75" thickBot="1">
      <c r="A52" s="168" t="s">
        <v>2082</v>
      </c>
      <c r="B52" s="164" t="s">
        <v>1066</v>
      </c>
    </row>
    <row r="53" spans="1:2" ht="21.75" thickBot="1">
      <c r="A53" s="168" t="s">
        <v>1814</v>
      </c>
      <c r="B53" s="164" t="s">
        <v>1072</v>
      </c>
    </row>
    <row r="54" spans="1:2" ht="21.75" thickBot="1">
      <c r="A54" s="168" t="s">
        <v>1816</v>
      </c>
      <c r="B54" s="117" t="s">
        <v>206</v>
      </c>
    </row>
    <row r="55" spans="1:2" ht="21.75" thickBot="1">
      <c r="A55" s="168" t="s">
        <v>1820</v>
      </c>
      <c r="B55" s="45" t="s">
        <v>1760</v>
      </c>
    </row>
    <row r="56" spans="1:2" ht="21.75" thickBot="1">
      <c r="A56" s="168" t="s">
        <v>1823</v>
      </c>
      <c r="B56" s="164" t="s">
        <v>204</v>
      </c>
    </row>
    <row r="57" spans="1:2" ht="21.75" thickBot="1">
      <c r="A57" s="168" t="s">
        <v>1825</v>
      </c>
      <c r="B57" s="164" t="s">
        <v>437</v>
      </c>
    </row>
    <row r="58" spans="1:2" ht="21.75" thickBot="1">
      <c r="A58" s="168" t="s">
        <v>1828</v>
      </c>
      <c r="B58" s="164" t="s">
        <v>526</v>
      </c>
    </row>
    <row r="59" spans="1:2" ht="21.75" thickBot="1">
      <c r="A59" s="168" t="s">
        <v>1832</v>
      </c>
      <c r="B59" s="164" t="s">
        <v>1516</v>
      </c>
    </row>
    <row r="60" spans="1:2" ht="21.75" thickBot="1">
      <c r="A60" s="168" t="s">
        <v>5</v>
      </c>
      <c r="B60" s="164" t="s">
        <v>1632</v>
      </c>
    </row>
    <row r="61" spans="1:2" ht="21.75" thickBot="1">
      <c r="A61" s="168" t="s">
        <v>9</v>
      </c>
      <c r="B61" s="164" t="s">
        <v>708</v>
      </c>
    </row>
    <row r="62" spans="1:2" ht="21.75" thickBot="1">
      <c r="A62" s="168" t="s">
        <v>13</v>
      </c>
      <c r="B62" s="164"/>
    </row>
    <row r="63" spans="1:2" ht="21.75" thickBot="1">
      <c r="A63" s="168" t="s">
        <v>16</v>
      </c>
      <c r="B63" s="117" t="s">
        <v>1735</v>
      </c>
    </row>
    <row r="64" spans="1:2" ht="21.75" thickBot="1">
      <c r="A64" s="168" t="s">
        <v>19</v>
      </c>
      <c r="B64" s="166" t="s">
        <v>1760</v>
      </c>
    </row>
    <row r="65" spans="1:2" ht="21.75" thickBot="1">
      <c r="A65" s="168" t="s">
        <v>22</v>
      </c>
      <c r="B65" s="164" t="s">
        <v>127</v>
      </c>
    </row>
    <row r="66" spans="1:2" ht="21.75" thickBot="1">
      <c r="A66" s="168" t="s">
        <v>25</v>
      </c>
      <c r="B66" s="164" t="s">
        <v>1526</v>
      </c>
    </row>
    <row r="67" spans="1:2" ht="21.75" thickBot="1">
      <c r="A67" s="168" t="s">
        <v>27</v>
      </c>
      <c r="B67" s="164"/>
    </row>
    <row r="68" spans="1:2" ht="21.75" thickBot="1">
      <c r="A68" s="168" t="s">
        <v>31</v>
      </c>
      <c r="B68" s="164"/>
    </row>
    <row r="69" spans="1:2" ht="21.75" thickBot="1">
      <c r="A69" s="168" t="s">
        <v>33</v>
      </c>
      <c r="B69" s="164"/>
    </row>
    <row r="70" spans="1:2" ht="21.75" thickBot="1">
      <c r="A70" s="168" t="s">
        <v>36</v>
      </c>
      <c r="B70" s="117" t="s">
        <v>29</v>
      </c>
    </row>
    <row r="71" spans="1:2" ht="21.75" thickBot="1">
      <c r="A71" s="168" t="s">
        <v>40</v>
      </c>
      <c r="B71" s="166" t="s">
        <v>1760</v>
      </c>
    </row>
    <row r="72" spans="1:2" ht="21.75" thickBot="1">
      <c r="A72" s="168" t="s">
        <v>44</v>
      </c>
      <c r="B72" s="164" t="s">
        <v>27</v>
      </c>
    </row>
    <row r="73" spans="1:2" ht="21.75" thickBot="1">
      <c r="A73" s="168" t="s">
        <v>48</v>
      </c>
      <c r="B73" s="164" t="s">
        <v>671</v>
      </c>
    </row>
    <row r="74" spans="1:2" ht="21.75" thickBot="1">
      <c r="A74" s="168" t="s">
        <v>52</v>
      </c>
      <c r="B74" s="164" t="s">
        <v>673</v>
      </c>
    </row>
    <row r="75" spans="1:2" ht="21.75" thickBot="1">
      <c r="A75" s="168" t="s">
        <v>55</v>
      </c>
      <c r="B75" s="164" t="s">
        <v>690</v>
      </c>
    </row>
    <row r="76" spans="1:2" ht="21.75" thickBot="1">
      <c r="A76" s="168" t="s">
        <v>59</v>
      </c>
      <c r="B76" s="164" t="s">
        <v>871</v>
      </c>
    </row>
    <row r="77" spans="1:2" ht="21.75" thickBot="1">
      <c r="A77" s="168" t="s">
        <v>62</v>
      </c>
      <c r="B77" s="164" t="s">
        <v>874</v>
      </c>
    </row>
    <row r="78" spans="1:2" ht="21.75" thickBot="1">
      <c r="A78" s="168" t="s">
        <v>66</v>
      </c>
      <c r="B78" s="164" t="s">
        <v>954</v>
      </c>
    </row>
    <row r="79" spans="1:2" ht="21.75" thickBot="1">
      <c r="A79" s="168" t="s">
        <v>70</v>
      </c>
      <c r="B79" s="164"/>
    </row>
    <row r="80" spans="1:2" ht="21.75" thickBot="1">
      <c r="A80" s="168" t="s">
        <v>74</v>
      </c>
      <c r="B80" s="164"/>
    </row>
    <row r="81" spans="1:2" ht="21.75" thickBot="1">
      <c r="A81" s="168" t="s">
        <v>76</v>
      </c>
      <c r="B81" s="164"/>
    </row>
    <row r="82" spans="1:2" ht="21.75" thickBot="1">
      <c r="A82" s="168" t="s">
        <v>78</v>
      </c>
      <c r="B82" s="117" t="s">
        <v>141</v>
      </c>
    </row>
    <row r="83" spans="1:2" ht="21.75" thickBot="1">
      <c r="A83" s="168" t="s">
        <v>81</v>
      </c>
      <c r="B83" s="166" t="s">
        <v>1760</v>
      </c>
    </row>
    <row r="84" spans="1:2" ht="21.75" thickBot="1">
      <c r="A84" s="168" t="s">
        <v>85</v>
      </c>
      <c r="B84" s="164" t="s">
        <v>139</v>
      </c>
    </row>
    <row r="85" spans="1:2" ht="21.75" thickBot="1">
      <c r="A85" s="168" t="s">
        <v>88</v>
      </c>
      <c r="B85" s="164" t="s">
        <v>243</v>
      </c>
    </row>
    <row r="86" spans="1:2" ht="21.75" thickBot="1">
      <c r="A86" s="168" t="s">
        <v>91</v>
      </c>
      <c r="B86" s="164" t="s">
        <v>369</v>
      </c>
    </row>
    <row r="87" spans="1:2" ht="21.75" thickBot="1">
      <c r="A87" s="168" t="s">
        <v>93</v>
      </c>
      <c r="B87" s="164" t="s">
        <v>654</v>
      </c>
    </row>
    <row r="88" spans="1:2" ht="21.75" thickBot="1">
      <c r="A88" s="168" t="s">
        <v>96</v>
      </c>
      <c r="B88" s="164" t="s">
        <v>1063</v>
      </c>
    </row>
    <row r="89" spans="1:2" ht="21.75" thickBot="1">
      <c r="A89" s="168" t="s">
        <v>99</v>
      </c>
      <c r="B89" s="164" t="s">
        <v>398</v>
      </c>
    </row>
    <row r="90" spans="1:2" ht="21.75" thickBot="1">
      <c r="A90" s="168" t="s">
        <v>102</v>
      </c>
      <c r="B90" s="164"/>
    </row>
    <row r="91" spans="1:2" ht="21.75" thickBot="1">
      <c r="A91" s="168" t="s">
        <v>104</v>
      </c>
      <c r="B91" s="164"/>
    </row>
    <row r="92" spans="1:2" ht="21.75" thickBot="1">
      <c r="A92" s="168" t="s">
        <v>106</v>
      </c>
      <c r="B92" s="117" t="s">
        <v>24</v>
      </c>
    </row>
    <row r="93" spans="1:2" ht="21.75" thickBot="1">
      <c r="A93" s="168" t="s">
        <v>108</v>
      </c>
      <c r="B93" s="166" t="s">
        <v>1760</v>
      </c>
    </row>
    <row r="94" spans="1:2" ht="21.75" thickBot="1">
      <c r="A94" s="168" t="s">
        <v>111</v>
      </c>
      <c r="B94" s="164" t="s">
        <v>22</v>
      </c>
    </row>
    <row r="95" spans="1:2" ht="21.75" thickBot="1">
      <c r="A95" s="168" t="s">
        <v>115</v>
      </c>
      <c r="B95" s="164" t="s">
        <v>25</v>
      </c>
    </row>
    <row r="96" spans="1:2" ht="21.75" thickBot="1">
      <c r="A96" s="168" t="s">
        <v>2083</v>
      </c>
      <c r="B96" s="164" t="s">
        <v>74</v>
      </c>
    </row>
    <row r="97" spans="1:2" ht="21.75" thickBot="1">
      <c r="A97" s="168" t="s">
        <v>120</v>
      </c>
      <c r="B97" s="164" t="s">
        <v>76</v>
      </c>
    </row>
    <row r="98" spans="1:2" ht="21.75" thickBot="1">
      <c r="A98" s="168" t="s">
        <v>123</v>
      </c>
      <c r="B98" s="164" t="s">
        <v>131</v>
      </c>
    </row>
    <row r="99" spans="1:2" ht="21.75" thickBot="1">
      <c r="A99" s="168" t="s">
        <v>124</v>
      </c>
      <c r="B99" s="164" t="s">
        <v>160</v>
      </c>
    </row>
    <row r="100" spans="1:2" ht="21.75" thickBot="1">
      <c r="A100" s="168" t="s">
        <v>127</v>
      </c>
      <c r="B100" s="164" t="s">
        <v>181</v>
      </c>
    </row>
    <row r="101" spans="1:2" ht="21.75" thickBot="1">
      <c r="A101" s="168" t="s">
        <v>131</v>
      </c>
      <c r="B101" s="164" t="s">
        <v>211</v>
      </c>
    </row>
    <row r="102" spans="1:2" ht="21.75" thickBot="1">
      <c r="A102" s="168" t="s">
        <v>133</v>
      </c>
      <c r="B102" s="164" t="s">
        <v>217</v>
      </c>
    </row>
    <row r="103" spans="1:2" ht="21.75" thickBot="1">
      <c r="A103" s="168" t="s">
        <v>136</v>
      </c>
      <c r="B103" s="164" t="s">
        <v>224</v>
      </c>
    </row>
    <row r="104" spans="1:2" ht="21.75" thickBot="1">
      <c r="A104" s="168" t="s">
        <v>139</v>
      </c>
      <c r="B104" s="164" t="s">
        <v>257</v>
      </c>
    </row>
    <row r="105" spans="1:2" ht="21.75" thickBot="1">
      <c r="A105" s="168" t="s">
        <v>143</v>
      </c>
      <c r="B105" s="164" t="s">
        <v>285</v>
      </c>
    </row>
    <row r="106" spans="1:2" ht="21.75" thickBot="1">
      <c r="A106" s="168" t="s">
        <v>2084</v>
      </c>
      <c r="B106" s="164" t="s">
        <v>295</v>
      </c>
    </row>
    <row r="107" spans="1:2" ht="21.75" thickBot="1">
      <c r="A107" s="168" t="s">
        <v>147</v>
      </c>
      <c r="B107" s="164" t="s">
        <v>306</v>
      </c>
    </row>
    <row r="108" spans="1:2" ht="21.75" thickBot="1">
      <c r="A108" s="168" t="s">
        <v>150</v>
      </c>
      <c r="B108" s="164" t="s">
        <v>344</v>
      </c>
    </row>
    <row r="109" spans="1:2" ht="21.75" thickBot="1">
      <c r="A109" s="168" t="s">
        <v>154</v>
      </c>
      <c r="B109" s="164" t="s">
        <v>346</v>
      </c>
    </row>
    <row r="110" spans="1:2" ht="21.75" thickBot="1">
      <c r="A110" s="168" t="s">
        <v>158</v>
      </c>
      <c r="B110" s="164" t="s">
        <v>363</v>
      </c>
    </row>
    <row r="111" spans="1:2" ht="21.75" thickBot="1">
      <c r="A111" s="168" t="s">
        <v>160</v>
      </c>
      <c r="B111" s="164" t="s">
        <v>367</v>
      </c>
    </row>
    <row r="112" spans="1:2" ht="21.75" thickBot="1">
      <c r="A112" s="168" t="s">
        <v>162</v>
      </c>
      <c r="B112" s="164" t="s">
        <v>435</v>
      </c>
    </row>
    <row r="113" spans="1:2" ht="21.75" thickBot="1">
      <c r="A113" s="168" t="s">
        <v>165</v>
      </c>
      <c r="B113" s="164" t="s">
        <v>473</v>
      </c>
    </row>
    <row r="114" spans="1:2" ht="21.75" thickBot="1">
      <c r="A114" s="168" t="s">
        <v>168</v>
      </c>
      <c r="B114" s="164" t="s">
        <v>478</v>
      </c>
    </row>
    <row r="115" spans="1:2" ht="21.75" thickBot="1">
      <c r="A115" s="168" t="s">
        <v>170</v>
      </c>
      <c r="B115" s="164" t="s">
        <v>512</v>
      </c>
    </row>
    <row r="116" spans="1:2" ht="21.75" thickBot="1">
      <c r="A116" s="168" t="s">
        <v>173</v>
      </c>
      <c r="B116" s="164" t="s">
        <v>529</v>
      </c>
    </row>
    <row r="117" spans="1:2" ht="21.75" thickBot="1">
      <c r="A117" s="168" t="s">
        <v>175</v>
      </c>
      <c r="B117" s="164" t="s">
        <v>543</v>
      </c>
    </row>
    <row r="118" spans="1:2" ht="21.75" thickBot="1">
      <c r="A118" s="168" t="s">
        <v>178</v>
      </c>
      <c r="B118" s="164" t="s">
        <v>576</v>
      </c>
    </row>
    <row r="119" spans="1:2" ht="21.75" thickBot="1">
      <c r="A119" s="168" t="s">
        <v>181</v>
      </c>
      <c r="B119" s="164" t="s">
        <v>620</v>
      </c>
    </row>
    <row r="120" spans="1:2" ht="21.75" thickBot="1">
      <c r="A120" s="168" t="s">
        <v>2085</v>
      </c>
      <c r="B120" s="164" t="s">
        <v>768</v>
      </c>
    </row>
    <row r="121" spans="1:2" ht="21.75" thickBot="1">
      <c r="A121" s="168" t="s">
        <v>183</v>
      </c>
      <c r="B121" s="164" t="s">
        <v>775</v>
      </c>
    </row>
    <row r="122" spans="1:2" ht="21.75" thickBot="1">
      <c r="A122" s="168" t="s">
        <v>185</v>
      </c>
      <c r="B122" s="164" t="s">
        <v>870</v>
      </c>
    </row>
    <row r="123" spans="1:2" ht="21.75" thickBot="1">
      <c r="A123" s="168" t="s">
        <v>188</v>
      </c>
      <c r="B123" s="164" t="s">
        <v>877</v>
      </c>
    </row>
    <row r="124" spans="1:2" ht="21.75" thickBot="1">
      <c r="A124" s="168" t="s">
        <v>192</v>
      </c>
      <c r="B124" s="164" t="s">
        <v>956</v>
      </c>
    </row>
    <row r="125" spans="1:2" ht="21.75" thickBot="1">
      <c r="A125" s="168" t="s">
        <v>195</v>
      </c>
      <c r="B125" s="164" t="s">
        <v>1051</v>
      </c>
    </row>
    <row r="126" spans="1:2" ht="21.75" thickBot="1">
      <c r="A126" s="168" t="s">
        <v>198</v>
      </c>
      <c r="B126" s="164" t="s">
        <v>1053</v>
      </c>
    </row>
    <row r="127" spans="1:2" ht="21.75" thickBot="1">
      <c r="A127" s="168" t="s">
        <v>202</v>
      </c>
      <c r="B127" s="164" t="s">
        <v>1529</v>
      </c>
    </row>
    <row r="128" spans="1:2" ht="21.75" thickBot="1">
      <c r="A128" s="168" t="s">
        <v>204</v>
      </c>
      <c r="B128" s="164" t="s">
        <v>1535</v>
      </c>
    </row>
    <row r="129" spans="1:2" ht="21.75" thickBot="1">
      <c r="A129" s="168" t="s">
        <v>207</v>
      </c>
      <c r="B129" s="164" t="s">
        <v>1547</v>
      </c>
    </row>
    <row r="130" spans="1:2" ht="21.75" thickBot="1">
      <c r="A130" s="168" t="s">
        <v>211</v>
      </c>
      <c r="B130" s="164" t="s">
        <v>1560</v>
      </c>
    </row>
    <row r="131" spans="1:2" ht="21.75" thickBot="1">
      <c r="A131" s="168" t="s">
        <v>214</v>
      </c>
      <c r="B131" s="164" t="s">
        <v>1604</v>
      </c>
    </row>
    <row r="132" spans="1:2" ht="21.75" thickBot="1">
      <c r="A132" s="168" t="s">
        <v>217</v>
      </c>
      <c r="B132" s="164" t="s">
        <v>1614</v>
      </c>
    </row>
    <row r="133" spans="1:2" ht="21.75" thickBot="1">
      <c r="A133" s="168" t="s">
        <v>219</v>
      </c>
      <c r="B133" s="164" t="s">
        <v>546</v>
      </c>
    </row>
    <row r="134" spans="1:2" ht="21.75" thickBot="1">
      <c r="A134" s="168" t="s">
        <v>221</v>
      </c>
      <c r="B134" s="164" t="s">
        <v>290</v>
      </c>
    </row>
    <row r="135" spans="1:2" ht="21.75" thickBot="1">
      <c r="A135" s="168" t="s">
        <v>224</v>
      </c>
      <c r="B135" s="78" t="s">
        <v>1989</v>
      </c>
    </row>
    <row r="136" spans="1:2" ht="21.75" thickBot="1">
      <c r="A136" s="168" t="s">
        <v>226</v>
      </c>
      <c r="B136" s="164" t="s">
        <v>33</v>
      </c>
    </row>
    <row r="137" spans="1:2" ht="21.75" thickBot="1">
      <c r="A137" s="168" t="s">
        <v>229</v>
      </c>
      <c r="B137" s="111" t="s">
        <v>110</v>
      </c>
    </row>
    <row r="138" spans="1:2" ht="21.75" thickBot="1">
      <c r="A138" s="168" t="s">
        <v>232</v>
      </c>
      <c r="B138" s="166" t="s">
        <v>1760</v>
      </c>
    </row>
    <row r="139" spans="1:2" ht="21.75" thickBot="1">
      <c r="A139" s="168" t="s">
        <v>234</v>
      </c>
      <c r="B139" s="164" t="s">
        <v>108</v>
      </c>
    </row>
    <row r="140" spans="1:2" ht="21.75" thickBot="1">
      <c r="A140" s="168" t="s">
        <v>237</v>
      </c>
      <c r="B140" s="164" t="s">
        <v>124</v>
      </c>
    </row>
    <row r="141" spans="1:2" ht="21.75" thickBot="1">
      <c r="A141" s="168" t="s">
        <v>240</v>
      </c>
      <c r="B141" s="164" t="s">
        <v>158</v>
      </c>
    </row>
    <row r="142" spans="1:2" ht="21.75" thickBot="1">
      <c r="A142" s="168" t="s">
        <v>243</v>
      </c>
      <c r="B142" s="164" t="s">
        <v>170</v>
      </c>
    </row>
    <row r="143" spans="1:2" ht="21.75" thickBot="1">
      <c r="A143" s="168" t="s">
        <v>245</v>
      </c>
      <c r="B143" s="164" t="s">
        <v>226</v>
      </c>
    </row>
    <row r="144" spans="1:2" ht="21.75" thickBot="1">
      <c r="A144" s="168" t="s">
        <v>249</v>
      </c>
      <c r="B144" s="164" t="s">
        <v>514</v>
      </c>
    </row>
    <row r="145" spans="1:2" ht="21.75" thickBot="1">
      <c r="A145" s="168" t="s">
        <v>252</v>
      </c>
      <c r="B145" s="164" t="s">
        <v>773</v>
      </c>
    </row>
    <row r="146" spans="1:2" ht="21.75" thickBot="1">
      <c r="A146" s="168" t="s">
        <v>254</v>
      </c>
      <c r="B146" s="164" t="s">
        <v>1472</v>
      </c>
    </row>
    <row r="147" spans="1:2" ht="21.75" thickBot="1">
      <c r="A147" s="168" t="s">
        <v>257</v>
      </c>
      <c r="B147" s="164" t="s">
        <v>1621</v>
      </c>
    </row>
    <row r="148" spans="1:2" ht="21.75" thickBot="1">
      <c r="A148" s="168" t="s">
        <v>260</v>
      </c>
      <c r="B148" s="164"/>
    </row>
    <row r="149" spans="1:2" ht="21.75" thickBot="1">
      <c r="A149" s="168" t="s">
        <v>264</v>
      </c>
      <c r="B149" s="117" t="s">
        <v>262</v>
      </c>
    </row>
    <row r="150" spans="1:2" ht="21.75" thickBot="1">
      <c r="A150" s="168" t="s">
        <v>268</v>
      </c>
      <c r="B150" s="166" t="s">
        <v>1760</v>
      </c>
    </row>
    <row r="151" spans="1:2" ht="21.75" thickBot="1">
      <c r="A151" s="168" t="s">
        <v>271</v>
      </c>
      <c r="B151" s="164" t="s">
        <v>85</v>
      </c>
    </row>
    <row r="152" spans="1:2" ht="21.75" thickBot="1">
      <c r="A152" s="168" t="s">
        <v>273</v>
      </c>
      <c r="B152" s="164" t="s">
        <v>178</v>
      </c>
    </row>
    <row r="153" spans="1:2" ht="21.75" thickBot="1">
      <c r="A153" s="168" t="s">
        <v>275</v>
      </c>
      <c r="B153" s="164" t="s">
        <v>260</v>
      </c>
    </row>
    <row r="154" spans="1:2" ht="21.75" thickBot="1">
      <c r="A154" s="168" t="s">
        <v>279</v>
      </c>
      <c r="B154" s="164" t="s">
        <v>365</v>
      </c>
    </row>
    <row r="155" spans="1:2" ht="21.75" thickBot="1">
      <c r="A155" s="168" t="s">
        <v>283</v>
      </c>
      <c r="B155" s="164"/>
    </row>
    <row r="156" spans="1:2" ht="21.75" thickBot="1">
      <c r="A156" s="168" t="s">
        <v>285</v>
      </c>
      <c r="B156" s="164"/>
    </row>
    <row r="157" spans="1:2" ht="21.75" thickBot="1">
      <c r="A157" s="168" t="s">
        <v>287</v>
      </c>
      <c r="B157" s="117" t="s">
        <v>239</v>
      </c>
    </row>
    <row r="158" spans="1:2" ht="21.75" thickBot="1">
      <c r="A158" s="168" t="s">
        <v>290</v>
      </c>
      <c r="B158" s="166" t="s">
        <v>1760</v>
      </c>
    </row>
    <row r="159" spans="1:2" ht="21.75" thickBot="1">
      <c r="A159" s="168" t="s">
        <v>293</v>
      </c>
      <c r="B159" s="164" t="s">
        <v>237</v>
      </c>
    </row>
    <row r="160" spans="1:2" ht="21.75" thickBot="1">
      <c r="A160" s="168" t="s">
        <v>295</v>
      </c>
      <c r="B160" s="164" t="s">
        <v>320</v>
      </c>
    </row>
    <row r="161" spans="1:2" ht="21.75" thickBot="1">
      <c r="A161" s="168" t="s">
        <v>297</v>
      </c>
      <c r="B161" s="164" t="s">
        <v>680</v>
      </c>
    </row>
    <row r="162" spans="1:2" ht="21.75" thickBot="1">
      <c r="A162" s="168" t="s">
        <v>299</v>
      </c>
      <c r="B162" s="164"/>
    </row>
    <row r="163" spans="1:2" ht="21.75" thickBot="1">
      <c r="A163" s="168" t="s">
        <v>302</v>
      </c>
      <c r="B163" s="164"/>
    </row>
    <row r="164" spans="1:2" ht="21.75" thickBot="1">
      <c r="A164" s="168" t="s">
        <v>304</v>
      </c>
      <c r="B164" s="117" t="s">
        <v>1538</v>
      </c>
    </row>
    <row r="165" spans="1:2" ht="21.75" thickBot="1">
      <c r="A165" s="168" t="s">
        <v>306</v>
      </c>
      <c r="B165" s="166" t="s">
        <v>1760</v>
      </c>
    </row>
    <row r="166" spans="1:2" ht="21.75" thickBot="1">
      <c r="A166" s="168" t="s">
        <v>308</v>
      </c>
      <c r="B166" s="164" t="s">
        <v>1536</v>
      </c>
    </row>
    <row r="167" spans="1:2" ht="21.75" thickBot="1">
      <c r="A167" s="168" t="s">
        <v>311</v>
      </c>
      <c r="B167" s="164" t="s">
        <v>1549</v>
      </c>
    </row>
    <row r="168" spans="1:2" ht="21.75" thickBot="1">
      <c r="A168" s="168" t="s">
        <v>313</v>
      </c>
      <c r="B168" s="164"/>
    </row>
    <row r="169" spans="1:2" ht="21.75" thickBot="1">
      <c r="A169" s="168" t="s">
        <v>315</v>
      </c>
      <c r="B169" s="148"/>
    </row>
    <row r="170" spans="1:2" ht="21.75" thickBot="1">
      <c r="A170" s="168" t="s">
        <v>318</v>
      </c>
      <c r="B170" s="166" t="s">
        <v>1760</v>
      </c>
    </row>
    <row r="171" spans="1:2" ht="21.75" thickBot="1">
      <c r="A171" s="168" t="s">
        <v>320</v>
      </c>
      <c r="B171" s="164" t="s">
        <v>111</v>
      </c>
    </row>
    <row r="172" spans="1:2" ht="21.75" thickBot="1">
      <c r="A172" s="168" t="s">
        <v>322</v>
      </c>
      <c r="B172" s="164" t="s">
        <v>297</v>
      </c>
    </row>
    <row r="173" spans="1:2" ht="21.75" thickBot="1">
      <c r="A173" s="168" t="s">
        <v>325</v>
      </c>
      <c r="B173" s="164" t="s">
        <v>315</v>
      </c>
    </row>
    <row r="174" spans="1:2" ht="21.75" thickBot="1">
      <c r="A174" s="168" t="s">
        <v>328</v>
      </c>
      <c r="B174" s="164" t="s">
        <v>361</v>
      </c>
    </row>
    <row r="175" spans="1:2" ht="21.75" thickBot="1">
      <c r="A175" s="168" t="s">
        <v>330</v>
      </c>
      <c r="B175" s="164" t="s">
        <v>501</v>
      </c>
    </row>
    <row r="176" spans="1:2" ht="21.75" thickBot="1">
      <c r="A176" s="168" t="s">
        <v>334</v>
      </c>
      <c r="B176" s="164" t="s">
        <v>733</v>
      </c>
    </row>
    <row r="177" spans="1:2" ht="21.75" thickBot="1">
      <c r="A177" s="168" t="s">
        <v>336</v>
      </c>
      <c r="B177" s="164" t="s">
        <v>33</v>
      </c>
    </row>
    <row r="178" spans="1:2" ht="21.75" thickBot="1">
      <c r="A178" s="168" t="s">
        <v>338</v>
      </c>
      <c r="B178" s="164"/>
    </row>
    <row r="179" spans="1:2" ht="21.75" thickBot="1">
      <c r="A179" s="168" t="s">
        <v>342</v>
      </c>
      <c r="B179" s="164"/>
    </row>
    <row r="180" spans="1:2" ht="21.75" thickBot="1">
      <c r="A180" s="168" t="s">
        <v>344</v>
      </c>
      <c r="B180" s="120" t="s">
        <v>1737</v>
      </c>
    </row>
    <row r="181" spans="1:2" ht="21.75" thickBot="1">
      <c r="A181" s="168" t="s">
        <v>346</v>
      </c>
      <c r="B181" s="166" t="s">
        <v>1760</v>
      </c>
    </row>
    <row r="182" spans="1:2" ht="21.75" thickBot="1">
      <c r="A182" s="168" t="s">
        <v>349</v>
      </c>
      <c r="B182" s="164" t="s">
        <v>192</v>
      </c>
    </row>
    <row r="183" spans="1:2" ht="21.75" thickBot="1">
      <c r="A183" s="168" t="s">
        <v>353</v>
      </c>
      <c r="B183" s="164" t="s">
        <v>1376</v>
      </c>
    </row>
    <row r="184" spans="1:2" ht="21.75" thickBot="1">
      <c r="A184" s="168" t="s">
        <v>356</v>
      </c>
      <c r="B184" s="164" t="s">
        <v>1500</v>
      </c>
    </row>
    <row r="185" spans="1:2" ht="21.75" thickBot="1">
      <c r="A185" s="168" t="s">
        <v>358</v>
      </c>
      <c r="B185" s="170" t="s">
        <v>62</v>
      </c>
    </row>
    <row r="186" spans="1:2" ht="21.75" thickBot="1">
      <c r="A186" s="168" t="s">
        <v>359</v>
      </c>
      <c r="B186" s="171"/>
    </row>
    <row r="187" spans="1:2" ht="21.75" thickBot="1">
      <c r="A187" s="168" t="s">
        <v>361</v>
      </c>
      <c r="B187" s="164" t="s">
        <v>1722</v>
      </c>
    </row>
    <row r="188" spans="1:2" ht="21.75" thickBot="1">
      <c r="A188" s="168" t="s">
        <v>2086</v>
      </c>
      <c r="B188" s="164"/>
    </row>
    <row r="189" spans="1:2" ht="21.75" thickBot="1">
      <c r="A189" s="168" t="s">
        <v>363</v>
      </c>
      <c r="B189" s="164"/>
    </row>
    <row r="190" spans="1:2" ht="21.75" thickBot="1">
      <c r="A190" s="168" t="s">
        <v>365</v>
      </c>
      <c r="B190" s="164"/>
    </row>
    <row r="191" spans="1:2" ht="21.75" thickBot="1">
      <c r="A191" s="168" t="s">
        <v>367</v>
      </c>
      <c r="B191" s="117" t="s">
        <v>1738</v>
      </c>
    </row>
    <row r="192" spans="1:2" ht="21.75" thickBot="1">
      <c r="A192" s="168" t="s">
        <v>369</v>
      </c>
      <c r="B192" s="166" t="s">
        <v>1760</v>
      </c>
    </row>
    <row r="193" spans="1:2" ht="21.75" thickBot="1">
      <c r="A193" s="168" t="s">
        <v>371</v>
      </c>
      <c r="B193" s="164" t="s">
        <v>287</v>
      </c>
    </row>
    <row r="194" spans="1:2" ht="21.75" thickBot="1">
      <c r="A194" s="168" t="s">
        <v>374</v>
      </c>
      <c r="B194" s="164" t="s">
        <v>304</v>
      </c>
    </row>
    <row r="195" spans="1:2" ht="21.75" thickBot="1">
      <c r="A195" s="168" t="s">
        <v>377</v>
      </c>
      <c r="B195" s="164" t="s">
        <v>517</v>
      </c>
    </row>
    <row r="196" spans="1:2" ht="21.75" thickBot="1">
      <c r="A196" s="168" t="s">
        <v>380</v>
      </c>
      <c r="B196" s="164" t="s">
        <v>1379</v>
      </c>
    </row>
    <row r="197" spans="1:2" ht="21.75" thickBot="1">
      <c r="A197" s="168" t="s">
        <v>384</v>
      </c>
      <c r="B197" s="164" t="s">
        <v>1407</v>
      </c>
    </row>
    <row r="198" spans="1:2" ht="21.75" thickBot="1">
      <c r="A198" s="168" t="s">
        <v>387</v>
      </c>
      <c r="B198" s="164" t="s">
        <v>1412</v>
      </c>
    </row>
    <row r="199" spans="1:2" ht="21.75" thickBot="1">
      <c r="A199" s="168" t="s">
        <v>389</v>
      </c>
      <c r="B199" s="164" t="s">
        <v>1462</v>
      </c>
    </row>
    <row r="200" spans="1:2" ht="21.75" thickBot="1">
      <c r="A200" s="168" t="s">
        <v>393</v>
      </c>
      <c r="B200" s="164" t="s">
        <v>1467</v>
      </c>
    </row>
    <row r="201" spans="1:2" ht="21.75" thickBot="1">
      <c r="A201" s="168" t="s">
        <v>396</v>
      </c>
      <c r="B201" s="164" t="s">
        <v>1503</v>
      </c>
    </row>
    <row r="202" spans="1:2" ht="21.75" thickBot="1">
      <c r="A202" s="168" t="s">
        <v>398</v>
      </c>
      <c r="B202" s="164" t="s">
        <v>1561</v>
      </c>
    </row>
    <row r="203" spans="1:2" ht="21.75" thickBot="1">
      <c r="A203" s="168" t="s">
        <v>400</v>
      </c>
      <c r="B203" s="164" t="s">
        <v>1638</v>
      </c>
    </row>
    <row r="204" spans="1:2" ht="21.75" thickBot="1">
      <c r="A204" s="168" t="s">
        <v>403</v>
      </c>
      <c r="B204" s="164" t="s">
        <v>1655</v>
      </c>
    </row>
    <row r="205" spans="1:2" ht="21.75" thickBot="1">
      <c r="A205" s="168" t="s">
        <v>406</v>
      </c>
      <c r="B205" s="164" t="s">
        <v>1666</v>
      </c>
    </row>
    <row r="206" spans="1:2" ht="21.75" thickBot="1">
      <c r="A206" s="168" t="s">
        <v>409</v>
      </c>
      <c r="B206" s="164" t="s">
        <v>1706</v>
      </c>
    </row>
    <row r="207" spans="1:2" ht="21.75" thickBot="1">
      <c r="A207" s="168" t="s">
        <v>411</v>
      </c>
      <c r="B207" s="164" t="s">
        <v>40</v>
      </c>
    </row>
    <row r="208" spans="1:2" ht="21.75" thickBot="1">
      <c r="A208" s="168" t="s">
        <v>414</v>
      </c>
      <c r="B208" s="164" t="s">
        <v>1814</v>
      </c>
    </row>
    <row r="209" spans="1:2" ht="21.75" thickBot="1">
      <c r="A209" s="168" t="s">
        <v>418</v>
      </c>
      <c r="B209" s="164"/>
    </row>
    <row r="210" spans="1:2" ht="21.75" thickBot="1">
      <c r="A210" s="168" t="s">
        <v>420</v>
      </c>
      <c r="B210" s="117"/>
    </row>
    <row r="211" spans="1:2" ht="21.75" thickBot="1">
      <c r="A211" s="168" t="s">
        <v>422</v>
      </c>
      <c r="B211" s="166"/>
    </row>
    <row r="212" spans="1:2" ht="21.75" thickBot="1">
      <c r="A212" s="168" t="s">
        <v>425</v>
      </c>
      <c r="B212" s="164" t="s">
        <v>1643</v>
      </c>
    </row>
    <row r="213" spans="1:2" ht="21.75" thickBot="1">
      <c r="A213" s="168" t="s">
        <v>428</v>
      </c>
      <c r="B213" s="164"/>
    </row>
    <row r="214" spans="1:2" ht="21.75" thickBot="1">
      <c r="A214" s="168" t="s">
        <v>431</v>
      </c>
      <c r="B214" s="164"/>
    </row>
    <row r="215" spans="1:2" ht="21.75" thickBot="1">
      <c r="A215" s="168" t="s">
        <v>435</v>
      </c>
      <c r="B215" s="117"/>
    </row>
    <row r="216" spans="1:2" ht="21.75" thickBot="1">
      <c r="A216" s="168" t="s">
        <v>437</v>
      </c>
      <c r="B216" s="166"/>
    </row>
    <row r="217" spans="1:2" ht="21.75" thickBot="1">
      <c r="A217" s="168" t="s">
        <v>440</v>
      </c>
      <c r="B217" s="164" t="s">
        <v>66</v>
      </c>
    </row>
    <row r="218" spans="1:2" ht="21.75" thickBot="1">
      <c r="A218" s="168" t="s">
        <v>442</v>
      </c>
      <c r="B218" s="164" t="s">
        <v>183</v>
      </c>
    </row>
    <row r="219" spans="1:2" ht="21.75" thickBot="1">
      <c r="A219" s="168" t="s">
        <v>444</v>
      </c>
      <c r="B219" s="164" t="s">
        <v>328</v>
      </c>
    </row>
    <row r="220" spans="1:2" ht="21.75" thickBot="1">
      <c r="A220" s="168" t="s">
        <v>448</v>
      </c>
      <c r="B220" s="164" t="s">
        <v>488</v>
      </c>
    </row>
    <row r="221" spans="1:2" ht="21.75" thickBot="1">
      <c r="A221" s="168" t="s">
        <v>450</v>
      </c>
      <c r="B221" s="164" t="s">
        <v>657</v>
      </c>
    </row>
    <row r="222" spans="1:2" ht="21.75" thickBot="1">
      <c r="A222" s="168" t="s">
        <v>453</v>
      </c>
      <c r="B222" s="164" t="s">
        <v>785</v>
      </c>
    </row>
    <row r="223" spans="1:2" ht="21.75" thickBot="1">
      <c r="A223" s="168" t="s">
        <v>454</v>
      </c>
      <c r="B223" s="164" t="s">
        <v>1205</v>
      </c>
    </row>
    <row r="224" spans="1:2" ht="21.75" thickBot="1">
      <c r="A224" s="168" t="s">
        <v>456</v>
      </c>
      <c r="B224" s="164" t="s">
        <v>1213</v>
      </c>
    </row>
    <row r="225" spans="1:2" ht="21.75" thickBot="1">
      <c r="A225" s="168" t="s">
        <v>459</v>
      </c>
      <c r="B225" s="164" t="s">
        <v>1231</v>
      </c>
    </row>
    <row r="226" spans="1:2" ht="21.75" thickBot="1">
      <c r="A226" s="168" t="s">
        <v>462</v>
      </c>
      <c r="B226" s="164" t="s">
        <v>1298</v>
      </c>
    </row>
    <row r="227" spans="1:2" ht="21.75" thickBot="1">
      <c r="A227" s="168" t="s">
        <v>465</v>
      </c>
      <c r="B227" s="164" t="s">
        <v>1303</v>
      </c>
    </row>
    <row r="228" spans="1:2" ht="21.75" thickBot="1">
      <c r="A228" s="168" t="s">
        <v>468</v>
      </c>
      <c r="B228" s="164" t="s">
        <v>1322</v>
      </c>
    </row>
    <row r="229" spans="1:2" ht="21.75" thickBot="1">
      <c r="A229" s="168" t="s">
        <v>471</v>
      </c>
      <c r="B229" s="164" t="s">
        <v>1661</v>
      </c>
    </row>
    <row r="230" spans="1:2" ht="21.75" thickBot="1">
      <c r="A230" s="168" t="s">
        <v>473</v>
      </c>
      <c r="B230" s="164" t="s">
        <v>1712</v>
      </c>
    </row>
    <row r="231" spans="1:2" ht="21.75" thickBot="1">
      <c r="A231" s="168" t="s">
        <v>475</v>
      </c>
      <c r="B231" s="164" t="s">
        <v>254</v>
      </c>
    </row>
    <row r="232" spans="1:2" ht="21.75" thickBot="1">
      <c r="A232" s="168" t="s">
        <v>478</v>
      </c>
      <c r="B232" s="164" t="s">
        <v>1540</v>
      </c>
    </row>
    <row r="233" spans="1:2" ht="21.75" thickBot="1">
      <c r="A233" s="168" t="s">
        <v>480</v>
      </c>
      <c r="B233" s="164" t="s">
        <v>2012</v>
      </c>
    </row>
    <row r="234" spans="1:2" ht="21.75" thickBot="1">
      <c r="A234" s="168" t="s">
        <v>483</v>
      </c>
      <c r="B234" s="96" t="s">
        <v>2026</v>
      </c>
    </row>
    <row r="235" spans="1:2" ht="21.75" thickBot="1">
      <c r="A235" s="168" t="s">
        <v>486</v>
      </c>
      <c r="B235" s="164"/>
    </row>
    <row r="236" spans="1:2" ht="21.75" thickBot="1">
      <c r="A236" s="168" t="s">
        <v>488</v>
      </c>
      <c r="B236" s="117"/>
    </row>
    <row r="237" spans="1:2" ht="21.75" thickBot="1">
      <c r="A237" s="168" t="s">
        <v>491</v>
      </c>
      <c r="B237" s="166"/>
    </row>
    <row r="238" spans="1:2" ht="21.75" thickBot="1">
      <c r="A238" s="168" t="s">
        <v>494</v>
      </c>
      <c r="B238" s="164" t="s">
        <v>195</v>
      </c>
    </row>
    <row r="239" spans="1:2" ht="21.75" thickBot="1">
      <c r="A239" s="168" t="s">
        <v>498</v>
      </c>
      <c r="B239" s="164" t="s">
        <v>791</v>
      </c>
    </row>
    <row r="240" spans="1:2" ht="21.75" thickBot="1">
      <c r="A240" s="168" t="s">
        <v>501</v>
      </c>
      <c r="B240" s="164" t="s">
        <v>1629</v>
      </c>
    </row>
    <row r="241" spans="1:2" ht="21.75" thickBot="1">
      <c r="A241" s="168" t="s">
        <v>503</v>
      </c>
      <c r="B241" s="164" t="s">
        <v>358</v>
      </c>
    </row>
    <row r="242" spans="1:2" ht="21.75" thickBot="1">
      <c r="A242" s="168" t="s">
        <v>507</v>
      </c>
      <c r="B242" s="164"/>
    </row>
    <row r="243" spans="1:2" ht="21.75" thickBot="1">
      <c r="A243" s="168" t="s">
        <v>509</v>
      </c>
      <c r="B243" s="164"/>
    </row>
    <row r="244" spans="1:2" ht="21.75" thickBot="1">
      <c r="A244" s="168" t="s">
        <v>512</v>
      </c>
      <c r="B244" s="164"/>
    </row>
    <row r="245" spans="1:2" ht="21.75" thickBot="1">
      <c r="A245" s="168" t="s">
        <v>514</v>
      </c>
      <c r="B245" s="117"/>
    </row>
    <row r="246" spans="1:2" ht="21.75" thickBot="1">
      <c r="A246" s="168" t="s">
        <v>515</v>
      </c>
      <c r="B246" s="166" t="s">
        <v>1760</v>
      </c>
    </row>
    <row r="247" spans="1:2" ht="21.75" thickBot="1">
      <c r="A247" s="168" t="s">
        <v>517</v>
      </c>
      <c r="B247" s="164" t="s">
        <v>387</v>
      </c>
    </row>
    <row r="248" spans="1:2" ht="21.75" thickBot="1">
      <c r="A248" s="168" t="s">
        <v>519</v>
      </c>
      <c r="B248" s="164" t="s">
        <v>406</v>
      </c>
    </row>
    <row r="249" spans="1:2" ht="21.75" thickBot="1">
      <c r="A249" s="168" t="s">
        <v>522</v>
      </c>
      <c r="B249" s="164" t="s">
        <v>454</v>
      </c>
    </row>
    <row r="250" spans="1:2" ht="21.75" thickBot="1">
      <c r="A250" s="168" t="s">
        <v>526</v>
      </c>
      <c r="B250" s="164" t="s">
        <v>572</v>
      </c>
    </row>
    <row r="251" spans="1:2" ht="21.75" thickBot="1">
      <c r="A251" s="168" t="s">
        <v>529</v>
      </c>
      <c r="B251" s="164" t="s">
        <v>596</v>
      </c>
    </row>
    <row r="252" spans="1:2" ht="21.75" thickBot="1">
      <c r="A252" s="168" t="s">
        <v>531</v>
      </c>
      <c r="B252" s="164" t="s">
        <v>642</v>
      </c>
    </row>
    <row r="253" spans="1:2" ht="21.75" thickBot="1">
      <c r="A253" s="168" t="s">
        <v>535</v>
      </c>
      <c r="B253" s="164" t="s">
        <v>669</v>
      </c>
    </row>
    <row r="254" spans="1:2" ht="21.75" thickBot="1">
      <c r="A254" s="168" t="s">
        <v>538</v>
      </c>
      <c r="B254" s="164" t="s">
        <v>903</v>
      </c>
    </row>
    <row r="255" spans="1:2" ht="21.75" thickBot="1">
      <c r="A255" s="168" t="s">
        <v>541</v>
      </c>
      <c r="B255" s="164" t="s">
        <v>1469</v>
      </c>
    </row>
    <row r="256" spans="1:2" ht="21.75" thickBot="1">
      <c r="A256" s="168" t="s">
        <v>543</v>
      </c>
      <c r="B256" s="164" t="s">
        <v>1505</v>
      </c>
    </row>
    <row r="257" spans="1:2" ht="21.75" thickBot="1">
      <c r="A257" s="168" t="s">
        <v>546</v>
      </c>
      <c r="B257" s="164" t="s">
        <v>44</v>
      </c>
    </row>
    <row r="258" spans="1:2" ht="21.75" thickBot="1">
      <c r="A258" s="168" t="s">
        <v>548</v>
      </c>
      <c r="B258" s="164" t="s">
        <v>1116</v>
      </c>
    </row>
    <row r="259" spans="1:2" ht="21.75" thickBot="1">
      <c r="A259" s="168" t="s">
        <v>552</v>
      </c>
      <c r="B259" s="164" t="s">
        <v>1507</v>
      </c>
    </row>
    <row r="260" spans="1:2" ht="21.75" thickBot="1">
      <c r="A260" s="168" t="s">
        <v>556</v>
      </c>
      <c r="B260" s="164" t="s">
        <v>1129</v>
      </c>
    </row>
    <row r="261" spans="1:2" ht="21.75" thickBot="1">
      <c r="A261" s="168" t="s">
        <v>2087</v>
      </c>
      <c r="B261" s="164" t="s">
        <v>2024</v>
      </c>
    </row>
    <row r="262" spans="1:2" ht="21.75" thickBot="1">
      <c r="A262" s="168" t="s">
        <v>558</v>
      </c>
      <c r="B262" s="164" t="s">
        <v>2041</v>
      </c>
    </row>
    <row r="263" spans="1:2" ht="21.75" thickBot="1">
      <c r="A263" s="168" t="s">
        <v>560</v>
      </c>
      <c r="B263" s="123"/>
    </row>
    <row r="264" spans="1:2" ht="21.75" thickBot="1">
      <c r="A264" s="168" t="s">
        <v>564</v>
      </c>
      <c r="B264" s="166"/>
    </row>
    <row r="265" spans="1:2" ht="21.75" thickBot="1">
      <c r="A265" s="168" t="s">
        <v>567</v>
      </c>
      <c r="B265" s="164" t="s">
        <v>120</v>
      </c>
    </row>
    <row r="266" spans="1:2" ht="21.75" thickBot="1">
      <c r="A266" s="168" t="s">
        <v>570</v>
      </c>
      <c r="B266" s="164" t="s">
        <v>676</v>
      </c>
    </row>
    <row r="267" spans="1:2" ht="21.75" thickBot="1">
      <c r="A267" s="168" t="s">
        <v>572</v>
      </c>
      <c r="B267" s="164" t="s">
        <v>696</v>
      </c>
    </row>
    <row r="268" spans="1:2" ht="21.75" thickBot="1">
      <c r="A268" s="168" t="s">
        <v>575</v>
      </c>
      <c r="B268" s="164" t="s">
        <v>830</v>
      </c>
    </row>
    <row r="269" spans="1:2" ht="21.75" thickBot="1">
      <c r="A269" s="168" t="s">
        <v>576</v>
      </c>
      <c r="B269" s="164" t="s">
        <v>918</v>
      </c>
    </row>
    <row r="270" spans="1:2" ht="21.75" thickBot="1">
      <c r="A270" s="168" t="s">
        <v>579</v>
      </c>
      <c r="B270" s="164" t="s">
        <v>1015</v>
      </c>
    </row>
    <row r="271" spans="1:2" ht="21.75" thickBot="1">
      <c r="A271" s="168" t="s">
        <v>582</v>
      </c>
      <c r="B271" s="164" t="s">
        <v>1142</v>
      </c>
    </row>
    <row r="272" spans="1:2" ht="21.75" thickBot="1">
      <c r="A272" s="168" t="s">
        <v>585</v>
      </c>
      <c r="B272" s="164" t="s">
        <v>1254</v>
      </c>
    </row>
    <row r="273" spans="1:2" ht="21.75" thickBot="1">
      <c r="A273" s="168" t="s">
        <v>588</v>
      </c>
      <c r="B273" s="164" t="s">
        <v>1349</v>
      </c>
    </row>
    <row r="274" spans="1:2" ht="21.75" thickBot="1">
      <c r="A274" s="168" t="s">
        <v>592</v>
      </c>
      <c r="B274" s="164" t="s">
        <v>1825</v>
      </c>
    </row>
    <row r="275" spans="1:2" ht="21.75" thickBot="1">
      <c r="A275" s="168" t="s">
        <v>596</v>
      </c>
      <c r="B275" s="164" t="s">
        <v>1908</v>
      </c>
    </row>
    <row r="276" spans="1:2" ht="21.75" thickBot="1">
      <c r="A276" s="168" t="s">
        <v>598</v>
      </c>
      <c r="B276" s="164" t="s">
        <v>1998</v>
      </c>
    </row>
    <row r="277" spans="1:2" ht="21.75" thickBot="1">
      <c r="A277" s="168" t="s">
        <v>602</v>
      </c>
      <c r="B277" s="164" t="s">
        <v>2006</v>
      </c>
    </row>
    <row r="278" spans="1:2" ht="21.75" thickBot="1">
      <c r="A278" s="168" t="s">
        <v>606</v>
      </c>
      <c r="B278" s="111"/>
    </row>
    <row r="279" spans="1:2" ht="21.75" thickBot="1">
      <c r="A279" s="168" t="s">
        <v>609</v>
      </c>
      <c r="B279" s="166"/>
    </row>
    <row r="280" spans="1:2" ht="21.75" thickBot="1">
      <c r="A280" s="168" t="s">
        <v>612</v>
      </c>
      <c r="B280" s="164" t="s">
        <v>13</v>
      </c>
    </row>
    <row r="281" spans="1:2" ht="21.75" thickBot="1">
      <c r="A281" s="168" t="s">
        <v>615</v>
      </c>
      <c r="B281" s="164" t="s">
        <v>16</v>
      </c>
    </row>
    <row r="282" spans="1:2" ht="21.75" thickBot="1">
      <c r="A282" s="168" t="s">
        <v>617</v>
      </c>
      <c r="B282" s="164" t="s">
        <v>19</v>
      </c>
    </row>
    <row r="283" spans="1:2" ht="21.75" thickBot="1">
      <c r="A283" s="168" t="s">
        <v>620</v>
      </c>
      <c r="B283" s="164" t="s">
        <v>123</v>
      </c>
    </row>
    <row r="284" spans="1:2" ht="21.75" thickBot="1">
      <c r="A284" s="168" t="s">
        <v>621</v>
      </c>
      <c r="B284" s="164" t="s">
        <v>147</v>
      </c>
    </row>
    <row r="285" spans="1:2" ht="21.75" thickBot="1">
      <c r="A285" s="168" t="s">
        <v>622</v>
      </c>
      <c r="B285" s="164"/>
    </row>
    <row r="286" spans="1:2" ht="21.75" thickBot="1">
      <c r="A286" s="168" t="s">
        <v>624</v>
      </c>
      <c r="B286" s="164" t="s">
        <v>173</v>
      </c>
    </row>
    <row r="287" spans="1:2" ht="21.75" thickBot="1">
      <c r="A287" s="168" t="s">
        <v>628</v>
      </c>
      <c r="B287" s="164" t="s">
        <v>221</v>
      </c>
    </row>
    <row r="288" spans="1:2" ht="21.75" thickBot="1">
      <c r="A288" s="168" t="s">
        <v>630</v>
      </c>
      <c r="B288" s="164" t="s">
        <v>245</v>
      </c>
    </row>
    <row r="289" spans="1:2" ht="21.75" thickBot="1">
      <c r="A289" s="168" t="s">
        <v>632</v>
      </c>
      <c r="B289" s="164" t="s">
        <v>249</v>
      </c>
    </row>
    <row r="290" spans="1:2" ht="21.75" thickBot="1">
      <c r="A290" s="168" t="s">
        <v>634</v>
      </c>
      <c r="B290" s="164" t="s">
        <v>271</v>
      </c>
    </row>
    <row r="291" spans="1:2" ht="21.75" thickBot="1">
      <c r="A291" s="168" t="s">
        <v>637</v>
      </c>
      <c r="B291" s="164" t="s">
        <v>279</v>
      </c>
    </row>
    <row r="292" spans="1:2" ht="21.75" thickBot="1">
      <c r="A292" s="168" t="s">
        <v>640</v>
      </c>
      <c r="B292" s="164" t="s">
        <v>313</v>
      </c>
    </row>
    <row r="293" spans="1:2" ht="21.75" thickBot="1">
      <c r="A293" s="168" t="s">
        <v>642</v>
      </c>
      <c r="B293" s="164" t="s">
        <v>359</v>
      </c>
    </row>
    <row r="294" spans="1:2" ht="21.75" thickBot="1">
      <c r="A294" s="168" t="s">
        <v>644</v>
      </c>
      <c r="B294" s="164" t="s">
        <v>414</v>
      </c>
    </row>
    <row r="295" spans="1:2" ht="21.75" thickBot="1">
      <c r="A295" s="168" t="s">
        <v>647</v>
      </c>
      <c r="B295" s="164" t="s">
        <v>450</v>
      </c>
    </row>
    <row r="296" spans="1:2" ht="21.75" thickBot="1">
      <c r="A296" s="168" t="s">
        <v>651</v>
      </c>
      <c r="B296" s="164" t="s">
        <v>462</v>
      </c>
    </row>
    <row r="297" spans="1:2" ht="21.75" thickBot="1">
      <c r="A297" s="168" t="s">
        <v>654</v>
      </c>
      <c r="B297" s="164" t="s">
        <v>519</v>
      </c>
    </row>
    <row r="298" spans="1:2" ht="21.75" thickBot="1">
      <c r="A298" s="168" t="s">
        <v>657</v>
      </c>
      <c r="B298" s="164" t="s">
        <v>538</v>
      </c>
    </row>
    <row r="299" spans="1:2" ht="21.75" thickBot="1">
      <c r="A299" s="168" t="s">
        <v>660</v>
      </c>
      <c r="B299" s="164" t="s">
        <v>588</v>
      </c>
    </row>
    <row r="300" spans="1:2" ht="21.75" thickBot="1">
      <c r="A300" s="168" t="s">
        <v>663</v>
      </c>
      <c r="B300" s="164" t="s">
        <v>592</v>
      </c>
    </row>
    <row r="301" spans="1:2" ht="21.75" thickBot="1">
      <c r="A301" s="168" t="s">
        <v>665</v>
      </c>
      <c r="B301" s="164" t="s">
        <v>602</v>
      </c>
    </row>
    <row r="302" spans="1:2" ht="21.75" thickBot="1">
      <c r="A302" s="168" t="s">
        <v>667</v>
      </c>
      <c r="B302" s="164" t="s">
        <v>609</v>
      </c>
    </row>
    <row r="303" spans="1:2" ht="21.75" thickBot="1">
      <c r="A303" s="168" t="s">
        <v>669</v>
      </c>
      <c r="B303" s="164" t="s">
        <v>615</v>
      </c>
    </row>
    <row r="304" spans="1:2" ht="21.75" thickBot="1">
      <c r="A304" s="168" t="s">
        <v>671</v>
      </c>
      <c r="B304" s="164" t="s">
        <v>809</v>
      </c>
    </row>
    <row r="305" spans="1:2" ht="21.75" thickBot="1">
      <c r="A305" s="168" t="s">
        <v>673</v>
      </c>
      <c r="B305" s="164" t="s">
        <v>811</v>
      </c>
    </row>
    <row r="306" spans="1:2" ht="21.75" thickBot="1">
      <c r="A306" s="168" t="s">
        <v>676</v>
      </c>
      <c r="B306" s="164" t="s">
        <v>812</v>
      </c>
    </row>
    <row r="307" spans="1:2" ht="21.75" thickBot="1">
      <c r="A307" s="168" t="s">
        <v>680</v>
      </c>
      <c r="B307" s="164" t="s">
        <v>813</v>
      </c>
    </row>
    <row r="308" spans="1:2" ht="21.75" thickBot="1">
      <c r="A308" s="168" t="s">
        <v>683</v>
      </c>
      <c r="B308" s="164" t="s">
        <v>832</v>
      </c>
    </row>
    <row r="309" spans="1:2" ht="21.75" thickBot="1">
      <c r="A309" s="168" t="s">
        <v>687</v>
      </c>
      <c r="B309" s="164" t="s">
        <v>852</v>
      </c>
    </row>
    <row r="310" spans="1:2" ht="21.75" thickBot="1">
      <c r="A310" s="168" t="s">
        <v>690</v>
      </c>
      <c r="B310" s="164" t="s">
        <v>896</v>
      </c>
    </row>
    <row r="311" spans="1:2" ht="21.75" thickBot="1">
      <c r="A311" s="168" t="s">
        <v>693</v>
      </c>
      <c r="B311" s="164" t="s">
        <v>899</v>
      </c>
    </row>
    <row r="312" spans="1:2" ht="21.75" thickBot="1">
      <c r="A312" s="168" t="s">
        <v>696</v>
      </c>
      <c r="B312" s="164" t="s">
        <v>901</v>
      </c>
    </row>
    <row r="313" spans="1:2" ht="21.75" thickBot="1">
      <c r="A313" s="168" t="s">
        <v>700</v>
      </c>
      <c r="B313" s="164" t="s">
        <v>907</v>
      </c>
    </row>
    <row r="314" spans="1:2" ht="21.75" thickBot="1">
      <c r="A314" s="168" t="s">
        <v>702</v>
      </c>
      <c r="B314" s="164" t="s">
        <v>932</v>
      </c>
    </row>
    <row r="315" spans="1:2" ht="21.75" thickBot="1">
      <c r="A315" s="168" t="s">
        <v>704</v>
      </c>
      <c r="B315" s="164" t="s">
        <v>942</v>
      </c>
    </row>
    <row r="316" spans="1:2" ht="21.75" thickBot="1">
      <c r="A316" s="168" t="s">
        <v>706</v>
      </c>
      <c r="B316" s="164" t="s">
        <v>951</v>
      </c>
    </row>
    <row r="317" spans="1:2" ht="21.75" thickBot="1">
      <c r="A317" s="168" t="s">
        <v>708</v>
      </c>
      <c r="B317" s="164" t="s">
        <v>1027</v>
      </c>
    </row>
    <row r="318" spans="1:2" ht="21.75" thickBot="1">
      <c r="A318" s="168" t="s">
        <v>709</v>
      </c>
      <c r="B318" s="164" t="s">
        <v>1029</v>
      </c>
    </row>
    <row r="319" spans="1:2" ht="21.75" thickBot="1">
      <c r="A319" s="168" t="s">
        <v>712</v>
      </c>
      <c r="B319" s="164" t="s">
        <v>1032</v>
      </c>
    </row>
    <row r="320" spans="1:2" ht="21.75" thickBot="1">
      <c r="A320" s="168" t="s">
        <v>715</v>
      </c>
      <c r="B320" s="164" t="s">
        <v>1240</v>
      </c>
    </row>
    <row r="321" spans="1:2" ht="21.75" thickBot="1">
      <c r="A321" s="168" t="s">
        <v>718</v>
      </c>
      <c r="B321" s="164" t="s">
        <v>1340</v>
      </c>
    </row>
    <row r="322" spans="1:2" ht="21.75" thickBot="1">
      <c r="A322" s="168" t="s">
        <v>720</v>
      </c>
      <c r="B322" s="164" t="s">
        <v>1346</v>
      </c>
    </row>
    <row r="323" spans="1:2" ht="21.75" thickBot="1">
      <c r="A323" s="168" t="s">
        <v>722</v>
      </c>
      <c r="B323" s="164" t="s">
        <v>1370</v>
      </c>
    </row>
    <row r="324" spans="1:2" ht="21.75" thickBot="1">
      <c r="A324" s="168" t="s">
        <v>723</v>
      </c>
      <c r="B324" s="164" t="s">
        <v>1373</v>
      </c>
    </row>
    <row r="325" spans="1:2" ht="21.75" thickBot="1">
      <c r="A325" s="168" t="s">
        <v>725</v>
      </c>
      <c r="B325" s="164" t="s">
        <v>1377</v>
      </c>
    </row>
    <row r="326" spans="1:2" ht="21.75" thickBot="1">
      <c r="A326" s="168" t="s">
        <v>726</v>
      </c>
      <c r="B326" s="164" t="s">
        <v>1382</v>
      </c>
    </row>
    <row r="327" spans="1:2" ht="21.75" thickBot="1">
      <c r="A327" s="168" t="s">
        <v>729</v>
      </c>
      <c r="B327" s="164" t="s">
        <v>1384</v>
      </c>
    </row>
    <row r="328" spans="1:2" ht="21.75" thickBot="1">
      <c r="A328" s="168" t="s">
        <v>730</v>
      </c>
      <c r="B328" s="164" t="s">
        <v>1386</v>
      </c>
    </row>
    <row r="329" spans="1:2" ht="21.75" thickBot="1">
      <c r="A329" s="168" t="s">
        <v>733</v>
      </c>
      <c r="B329" s="164" t="s">
        <v>1389</v>
      </c>
    </row>
    <row r="330" spans="1:2" ht="21.75" thickBot="1">
      <c r="A330" s="168" t="s">
        <v>735</v>
      </c>
      <c r="B330" s="164" t="s">
        <v>1392</v>
      </c>
    </row>
    <row r="331" spans="1:2" ht="21.75" thickBot="1">
      <c r="A331" s="168" t="s">
        <v>736</v>
      </c>
      <c r="B331" s="164" t="s">
        <v>1394</v>
      </c>
    </row>
    <row r="332" spans="1:2" ht="21.75" thickBot="1">
      <c r="A332" s="168" t="s">
        <v>739</v>
      </c>
      <c r="B332" s="164" t="s">
        <v>1396</v>
      </c>
    </row>
    <row r="333" spans="1:2" ht="21.75" thickBot="1">
      <c r="A333" s="168" t="s">
        <v>740</v>
      </c>
      <c r="B333" s="164" t="s">
        <v>1399</v>
      </c>
    </row>
    <row r="334" spans="1:2" ht="21.75" thickBot="1">
      <c r="A334" s="168" t="s">
        <v>742</v>
      </c>
      <c r="B334" s="164" t="s">
        <v>1403</v>
      </c>
    </row>
    <row r="335" spans="1:2" ht="21.75" thickBot="1">
      <c r="A335" s="168" t="s">
        <v>744</v>
      </c>
      <c r="B335" s="164" t="s">
        <v>1405</v>
      </c>
    </row>
    <row r="336" spans="1:2" ht="21.75" thickBot="1">
      <c r="A336" s="168" t="s">
        <v>746</v>
      </c>
      <c r="B336" s="164" t="s">
        <v>1410</v>
      </c>
    </row>
    <row r="337" spans="1:2" ht="21.75" thickBot="1">
      <c r="A337" s="168" t="s">
        <v>748</v>
      </c>
      <c r="B337" s="164" t="s">
        <v>1415</v>
      </c>
    </row>
    <row r="338" spans="1:2" ht="21.75" thickBot="1">
      <c r="A338" s="168" t="s">
        <v>751</v>
      </c>
      <c r="B338" s="164" t="s">
        <v>1418</v>
      </c>
    </row>
    <row r="339" spans="1:2" ht="21.75" thickBot="1">
      <c r="A339" s="168" t="s">
        <v>753</v>
      </c>
      <c r="B339" s="164" t="s">
        <v>1421</v>
      </c>
    </row>
    <row r="340" spans="1:2" ht="21.75" thickBot="1">
      <c r="A340" s="168" t="s">
        <v>755</v>
      </c>
      <c r="B340" s="164" t="s">
        <v>1424</v>
      </c>
    </row>
    <row r="341" spans="1:2" ht="21.75" thickBot="1">
      <c r="A341" s="168" t="s">
        <v>756</v>
      </c>
      <c r="B341" s="164" t="s">
        <v>1428</v>
      </c>
    </row>
    <row r="342" spans="1:2" ht="21.75" thickBot="1">
      <c r="A342" s="168" t="s">
        <v>759</v>
      </c>
      <c r="B342" s="164" t="s">
        <v>1431</v>
      </c>
    </row>
    <row r="343" spans="1:2" ht="21.75" thickBot="1">
      <c r="A343" s="168" t="s">
        <v>761</v>
      </c>
      <c r="B343" s="164" t="s">
        <v>1435</v>
      </c>
    </row>
    <row r="344" spans="1:2" ht="21.75" thickBot="1">
      <c r="A344" s="168" t="s">
        <v>764</v>
      </c>
      <c r="B344" s="164" t="s">
        <v>1438</v>
      </c>
    </row>
    <row r="345" spans="1:2" ht="21.75" thickBot="1">
      <c r="A345" s="168" t="s">
        <v>766</v>
      </c>
      <c r="B345" s="164" t="s">
        <v>1440</v>
      </c>
    </row>
    <row r="346" spans="1:2" ht="21.75" thickBot="1">
      <c r="A346" s="168" t="s">
        <v>768</v>
      </c>
      <c r="B346" s="164" t="s">
        <v>1443</v>
      </c>
    </row>
    <row r="347" spans="1:2" ht="21.75" thickBot="1">
      <c r="A347" s="168" t="s">
        <v>770</v>
      </c>
      <c r="B347" s="164" t="s">
        <v>1445</v>
      </c>
    </row>
    <row r="348" spans="1:2" ht="21.75" thickBot="1">
      <c r="A348" s="168" t="s">
        <v>773</v>
      </c>
      <c r="B348" s="164" t="s">
        <v>1448</v>
      </c>
    </row>
    <row r="349" spans="1:2" ht="21.75" thickBot="1">
      <c r="A349" s="168" t="s">
        <v>775</v>
      </c>
      <c r="B349" s="164" t="s">
        <v>1451</v>
      </c>
    </row>
    <row r="350" spans="1:2" ht="21.75" thickBot="1">
      <c r="A350" s="168" t="s">
        <v>777</v>
      </c>
      <c r="B350" s="164" t="s">
        <v>1453</v>
      </c>
    </row>
    <row r="351" spans="1:2" ht="21.75" thickBot="1">
      <c r="A351" s="168" t="s">
        <v>781</v>
      </c>
      <c r="B351" s="164" t="s">
        <v>1456</v>
      </c>
    </row>
    <row r="352" spans="1:2" ht="21.75" thickBot="1">
      <c r="A352" s="168" t="s">
        <v>783</v>
      </c>
      <c r="B352" s="164" t="s">
        <v>1457</v>
      </c>
    </row>
    <row r="353" spans="1:2" ht="21.75" thickBot="1">
      <c r="A353" s="168" t="s">
        <v>785</v>
      </c>
      <c r="B353" s="164" t="s">
        <v>1459</v>
      </c>
    </row>
    <row r="354" spans="1:2" ht="21.75" thickBot="1">
      <c r="A354" s="168" t="s">
        <v>788</v>
      </c>
      <c r="B354" s="164" t="s">
        <v>1481</v>
      </c>
    </row>
    <row r="355" spans="1:2" ht="21.75" thickBot="1">
      <c r="A355" s="168" t="s">
        <v>791</v>
      </c>
      <c r="B355" s="164" t="s">
        <v>1557</v>
      </c>
    </row>
    <row r="356" spans="1:2" ht="21.75" thickBot="1">
      <c r="A356" s="168" t="s">
        <v>792</v>
      </c>
      <c r="B356" s="164" t="s">
        <v>1566</v>
      </c>
    </row>
    <row r="357" spans="1:2" ht="21.75" thickBot="1">
      <c r="A357" s="168" t="s">
        <v>796</v>
      </c>
      <c r="B357" s="164" t="s">
        <v>1610</v>
      </c>
    </row>
    <row r="358" spans="1:2" ht="21.75" thickBot="1">
      <c r="A358" s="168" t="s">
        <v>799</v>
      </c>
      <c r="B358" s="164" t="s">
        <v>1612</v>
      </c>
    </row>
    <row r="359" spans="1:2" ht="21.75" thickBot="1">
      <c r="A359" s="168" t="s">
        <v>803</v>
      </c>
      <c r="B359" s="164" t="s">
        <v>1616</v>
      </c>
    </row>
    <row r="360" spans="1:2" ht="21.75" thickBot="1">
      <c r="A360" s="168" t="s">
        <v>806</v>
      </c>
      <c r="B360" s="164" t="s">
        <v>1674</v>
      </c>
    </row>
    <row r="361" spans="1:2" ht="21.75" thickBot="1">
      <c r="A361" s="168" t="s">
        <v>807</v>
      </c>
      <c r="B361" s="164" t="s">
        <v>1679</v>
      </c>
    </row>
    <row r="362" spans="1:2" ht="21.75" thickBot="1">
      <c r="A362" s="168" t="s">
        <v>809</v>
      </c>
      <c r="B362" s="164" t="s">
        <v>1701</v>
      </c>
    </row>
    <row r="363" spans="1:2" ht="21.75" thickBot="1">
      <c r="A363" s="168" t="s">
        <v>811</v>
      </c>
      <c r="B363" s="164" t="s">
        <v>1705</v>
      </c>
    </row>
    <row r="364" spans="1:2" ht="21.75" thickBot="1">
      <c r="A364" s="168" t="s">
        <v>812</v>
      </c>
      <c r="B364" s="164" t="s">
        <v>1709</v>
      </c>
    </row>
    <row r="365" spans="1:2" ht="21.75" thickBot="1">
      <c r="A365" s="168" t="s">
        <v>813</v>
      </c>
      <c r="B365" s="164" t="s">
        <v>207</v>
      </c>
    </row>
    <row r="366" spans="1:2" ht="21.75" thickBot="1">
      <c r="A366" s="168" t="s">
        <v>817</v>
      </c>
      <c r="B366" s="164" t="s">
        <v>1326</v>
      </c>
    </row>
    <row r="367" spans="1:2" ht="21.75" thickBot="1">
      <c r="A367" s="168" t="s">
        <v>821</v>
      </c>
      <c r="B367" s="164" t="s">
        <v>1715</v>
      </c>
    </row>
    <row r="368" spans="1:2" ht="21.75" thickBot="1">
      <c r="A368" s="168" t="s">
        <v>823</v>
      </c>
      <c r="B368" s="164" t="s">
        <v>864</v>
      </c>
    </row>
    <row r="369" spans="1:2" ht="21.75" thickBot="1">
      <c r="A369" s="168" t="s">
        <v>825</v>
      </c>
      <c r="B369" s="164" t="s">
        <v>1554</v>
      </c>
    </row>
    <row r="370" spans="1:2" ht="21.75" thickBot="1">
      <c r="A370" s="168" t="s">
        <v>828</v>
      </c>
      <c r="B370" s="164" t="s">
        <v>548</v>
      </c>
    </row>
    <row r="371" spans="1:2" ht="21.75" thickBot="1">
      <c r="A371" s="168" t="s">
        <v>830</v>
      </c>
      <c r="B371" s="164" t="s">
        <v>598</v>
      </c>
    </row>
    <row r="372" spans="1:2" ht="21.75" thickBot="1">
      <c r="A372" s="168" t="s">
        <v>832</v>
      </c>
      <c r="B372" s="164" t="s">
        <v>630</v>
      </c>
    </row>
    <row r="373" spans="1:2" ht="21.75" thickBot="1">
      <c r="A373" s="168" t="s">
        <v>836</v>
      </c>
      <c r="B373" s="164" t="s">
        <v>916</v>
      </c>
    </row>
    <row r="374" spans="1:2" ht="21.75" thickBot="1">
      <c r="A374" s="168" t="s">
        <v>838</v>
      </c>
      <c r="B374" s="102" t="s">
        <v>1996</v>
      </c>
    </row>
    <row r="375" spans="1:2" ht="21.75" thickBot="1">
      <c r="A375" s="168" t="s">
        <v>840</v>
      </c>
      <c r="B375" s="164" t="s">
        <v>1913</v>
      </c>
    </row>
    <row r="376" spans="1:2" ht="21.75" thickBot="1">
      <c r="A376" s="168" t="s">
        <v>843</v>
      </c>
      <c r="B376" s="164" t="s">
        <v>2009</v>
      </c>
    </row>
    <row r="377" spans="1:2" ht="21.75" thickBot="1">
      <c r="A377" s="168" t="s">
        <v>846</v>
      </c>
      <c r="B377" s="164" t="s">
        <v>2017</v>
      </c>
    </row>
    <row r="378" spans="1:2" ht="21.75" thickBot="1">
      <c r="A378" s="168" t="s">
        <v>849</v>
      </c>
      <c r="B378" s="164" t="s">
        <v>2033</v>
      </c>
    </row>
    <row r="379" spans="1:2" ht="21.75" thickBot="1">
      <c r="A379" s="168" t="s">
        <v>852</v>
      </c>
      <c r="B379" s="134" t="s">
        <v>2051</v>
      </c>
    </row>
    <row r="380" spans="1:2" ht="21.75" thickBot="1">
      <c r="A380" s="168" t="s">
        <v>854</v>
      </c>
      <c r="B380" s="111"/>
    </row>
    <row r="381" spans="1:2" ht="21.75" thickBot="1">
      <c r="A381" s="168" t="s">
        <v>856</v>
      </c>
      <c r="B381" s="166"/>
    </row>
    <row r="382" spans="1:2" ht="21.75" thickBot="1">
      <c r="A382" s="168" t="s">
        <v>858</v>
      </c>
      <c r="B382" s="164" t="s">
        <v>792</v>
      </c>
    </row>
    <row r="383" spans="1:2" ht="21.75" thickBot="1">
      <c r="A383" s="168" t="s">
        <v>860</v>
      </c>
      <c r="B383" s="164" t="s">
        <v>799</v>
      </c>
    </row>
    <row r="384" spans="1:2" ht="21.75" thickBot="1">
      <c r="A384" s="168" t="s">
        <v>864</v>
      </c>
      <c r="B384" s="164" t="s">
        <v>884</v>
      </c>
    </row>
    <row r="385" spans="1:2" ht="21.75" thickBot="1">
      <c r="A385" s="168" t="s">
        <v>867</v>
      </c>
      <c r="B385" s="164" t="s">
        <v>894</v>
      </c>
    </row>
    <row r="386" spans="1:2" ht="21.75" thickBot="1">
      <c r="A386" s="168" t="s">
        <v>870</v>
      </c>
      <c r="B386" s="164" t="s">
        <v>1005</v>
      </c>
    </row>
    <row r="387" spans="1:2" ht="21.75" thickBot="1">
      <c r="A387" s="168" t="s">
        <v>871</v>
      </c>
      <c r="B387" s="164" t="s">
        <v>1215</v>
      </c>
    </row>
    <row r="388" spans="1:2" ht="21.75" thickBot="1">
      <c r="A388" s="168" t="s">
        <v>874</v>
      </c>
      <c r="B388" s="164" t="s">
        <v>1228</v>
      </c>
    </row>
    <row r="389" spans="1:2" ht="21.75" thickBot="1">
      <c r="A389" s="168" t="s">
        <v>875</v>
      </c>
      <c r="B389" s="164" t="s">
        <v>1257</v>
      </c>
    </row>
    <row r="390" spans="1:2" ht="21.75" thickBot="1">
      <c r="A390" s="168" t="s">
        <v>877</v>
      </c>
      <c r="B390" s="164" t="s">
        <v>1259</v>
      </c>
    </row>
    <row r="391" spans="1:2" ht="21.75" thickBot="1">
      <c r="A391" s="168" t="s">
        <v>879</v>
      </c>
      <c r="B391" s="164" t="s">
        <v>1270</v>
      </c>
    </row>
    <row r="392" spans="1:2" ht="21.75" thickBot="1">
      <c r="A392" s="168" t="s">
        <v>882</v>
      </c>
      <c r="B392" s="164" t="s">
        <v>1273</v>
      </c>
    </row>
    <row r="393" spans="1:2" ht="21.75" thickBot="1">
      <c r="A393" s="168" t="s">
        <v>884</v>
      </c>
      <c r="B393" s="164" t="s">
        <v>1276</v>
      </c>
    </row>
    <row r="394" spans="1:2" ht="21.75" thickBot="1">
      <c r="A394" s="168" t="s">
        <v>887</v>
      </c>
      <c r="B394" s="164" t="s">
        <v>1284</v>
      </c>
    </row>
    <row r="395" spans="1:2" ht="21.75" thickBot="1">
      <c r="A395" s="168" t="s">
        <v>890</v>
      </c>
      <c r="B395" s="164" t="s">
        <v>1287</v>
      </c>
    </row>
    <row r="396" spans="1:2" ht="21.75" thickBot="1">
      <c r="A396" s="168" t="s">
        <v>894</v>
      </c>
      <c r="B396" s="164" t="s">
        <v>1290</v>
      </c>
    </row>
    <row r="397" spans="1:2" ht="21.75" thickBot="1">
      <c r="A397" s="168" t="s">
        <v>896</v>
      </c>
      <c r="B397" s="164" t="s">
        <v>1301</v>
      </c>
    </row>
    <row r="398" spans="1:2" ht="21.75" thickBot="1">
      <c r="A398" s="168" t="s">
        <v>899</v>
      </c>
      <c r="B398" s="164" t="s">
        <v>1306</v>
      </c>
    </row>
    <row r="399" spans="1:2" ht="21.75" thickBot="1">
      <c r="A399" s="168" t="s">
        <v>901</v>
      </c>
      <c r="B399" s="164" t="s">
        <v>1308</v>
      </c>
    </row>
    <row r="400" spans="1:2" ht="21.75" thickBot="1">
      <c r="A400" s="168" t="s">
        <v>903</v>
      </c>
      <c r="B400" s="164" t="s">
        <v>1311</v>
      </c>
    </row>
    <row r="401" spans="1:2" ht="21.75" thickBot="1">
      <c r="A401" s="168" t="s">
        <v>905</v>
      </c>
      <c r="B401" s="164" t="s">
        <v>1314</v>
      </c>
    </row>
    <row r="402" spans="1:2" ht="21.75" thickBot="1">
      <c r="A402" s="168" t="s">
        <v>907</v>
      </c>
      <c r="B402" s="164" t="s">
        <v>1592</v>
      </c>
    </row>
    <row r="403" spans="1:2" ht="21.75" thickBot="1">
      <c r="A403" s="168" t="s">
        <v>910</v>
      </c>
      <c r="B403" s="163"/>
    </row>
    <row r="404" spans="1:2" ht="21.75" thickBot="1">
      <c r="A404" s="168" t="s">
        <v>912</v>
      </c>
      <c r="B404" s="164"/>
    </row>
    <row r="405" spans="1:2" ht="21.75" thickBot="1">
      <c r="A405" s="168" t="s">
        <v>914</v>
      </c>
      <c r="B405" s="164"/>
    </row>
    <row r="406" spans="1:2" ht="21.75" thickBot="1">
      <c r="A406" s="168" t="s">
        <v>916</v>
      </c>
      <c r="B406" s="111"/>
    </row>
    <row r="407" spans="1:2" ht="21.75" thickBot="1">
      <c r="A407" s="168" t="s">
        <v>918</v>
      </c>
      <c r="B407" s="166"/>
    </row>
    <row r="408" spans="1:2" ht="21.75" thickBot="1">
      <c r="A408" s="168" t="s">
        <v>921</v>
      </c>
      <c r="B408" s="164" t="s">
        <v>59</v>
      </c>
    </row>
    <row r="409" spans="1:2" ht="21.75" thickBot="1">
      <c r="A409" s="168" t="s">
        <v>925</v>
      </c>
      <c r="B409" s="164" t="s">
        <v>78</v>
      </c>
    </row>
    <row r="410" spans="1:2" ht="21.75" thickBot="1">
      <c r="A410" s="168" t="s">
        <v>927</v>
      </c>
      <c r="B410" s="164" t="s">
        <v>722</v>
      </c>
    </row>
    <row r="411" spans="1:2" ht="21.75" thickBot="1">
      <c r="A411" s="168" t="s">
        <v>929</v>
      </c>
      <c r="B411" s="164" t="s">
        <v>723</v>
      </c>
    </row>
    <row r="412" spans="1:2" ht="21.75" thickBot="1">
      <c r="A412" s="168" t="s">
        <v>932</v>
      </c>
      <c r="B412" s="164" t="s">
        <v>756</v>
      </c>
    </row>
    <row r="413" spans="1:2" ht="21.75" thickBot="1">
      <c r="A413" s="168" t="s">
        <v>936</v>
      </c>
      <c r="B413" s="164" t="s">
        <v>1158</v>
      </c>
    </row>
    <row r="414" spans="1:2" ht="21.75" thickBot="1">
      <c r="A414" s="168" t="s">
        <v>938</v>
      </c>
      <c r="B414" s="164" t="s">
        <v>1187</v>
      </c>
    </row>
    <row r="415" spans="1:2" ht="21.75" thickBot="1">
      <c r="A415" s="168" t="s">
        <v>942</v>
      </c>
      <c r="B415" s="164" t="s">
        <v>1193</v>
      </c>
    </row>
    <row r="416" spans="1:2" ht="21.75" thickBot="1">
      <c r="A416" s="168" t="s">
        <v>945</v>
      </c>
      <c r="B416" s="164" t="s">
        <v>1200</v>
      </c>
    </row>
    <row r="417" spans="1:2" ht="21.75" thickBot="1">
      <c r="A417" s="168" t="s">
        <v>947</v>
      </c>
      <c r="B417" s="164" t="s">
        <v>1573</v>
      </c>
    </row>
    <row r="418" spans="1:2" ht="21.75" thickBot="1">
      <c r="A418" s="168" t="s">
        <v>949</v>
      </c>
      <c r="B418" s="164" t="s">
        <v>1641</v>
      </c>
    </row>
    <row r="419" spans="1:2" ht="21.75" thickBot="1">
      <c r="A419" s="168" t="s">
        <v>951</v>
      </c>
      <c r="B419" s="164" t="s">
        <v>1688</v>
      </c>
    </row>
    <row r="420" spans="1:2" ht="21.75" thickBot="1">
      <c r="A420" s="168" t="s">
        <v>954</v>
      </c>
      <c r="B420" s="164" t="s">
        <v>1695</v>
      </c>
    </row>
    <row r="421" spans="1:2" ht="21.75" thickBot="1">
      <c r="A421" s="168" t="s">
        <v>956</v>
      </c>
      <c r="B421" s="164" t="s">
        <v>503</v>
      </c>
    </row>
    <row r="422" spans="1:2" ht="21.75" thickBot="1">
      <c r="A422" s="168" t="s">
        <v>958</v>
      </c>
      <c r="B422" s="164" t="s">
        <v>522</v>
      </c>
    </row>
    <row r="423" spans="1:2" ht="21.75" thickBot="1">
      <c r="A423" s="168" t="s">
        <v>959</v>
      </c>
      <c r="B423" s="164" t="s">
        <v>687</v>
      </c>
    </row>
    <row r="424" spans="1:2" ht="21.75" thickBot="1">
      <c r="A424" s="168" t="s">
        <v>961</v>
      </c>
      <c r="B424" s="164" t="s">
        <v>715</v>
      </c>
    </row>
    <row r="425" spans="1:2" ht="21.75" thickBot="1">
      <c r="A425" s="168" t="s">
        <v>964</v>
      </c>
      <c r="B425" s="164" t="s">
        <v>999</v>
      </c>
    </row>
    <row r="426" spans="1:2" ht="21.75" thickBot="1">
      <c r="A426" s="168" t="s">
        <v>966</v>
      </c>
      <c r="B426" s="164" t="s">
        <v>1001</v>
      </c>
    </row>
    <row r="427" spans="1:2" ht="21.75" thickBot="1">
      <c r="A427" s="168" t="s">
        <v>968</v>
      </c>
      <c r="B427" s="164" t="s">
        <v>1002</v>
      </c>
    </row>
    <row r="428" spans="1:2" ht="21.75" thickBot="1">
      <c r="A428" s="168" t="s">
        <v>969</v>
      </c>
      <c r="B428" s="164" t="s">
        <v>1004</v>
      </c>
    </row>
    <row r="429" spans="1:2" ht="21.75" thickBot="1">
      <c r="A429" s="168" t="s">
        <v>972</v>
      </c>
      <c r="B429" s="164" t="s">
        <v>1162</v>
      </c>
    </row>
    <row r="430" spans="1:2" ht="21.75" thickBot="1">
      <c r="A430" s="168" t="s">
        <v>974</v>
      </c>
      <c r="B430" s="164" t="s">
        <v>1171</v>
      </c>
    </row>
    <row r="431" spans="1:2" ht="21.75" thickBot="1">
      <c r="A431" s="168" t="s">
        <v>976</v>
      </c>
      <c r="B431" s="164" t="s">
        <v>70</v>
      </c>
    </row>
    <row r="432" spans="1:2" ht="21.75" thickBot="1">
      <c r="A432" s="168" t="s">
        <v>979</v>
      </c>
      <c r="B432" s="164" t="s">
        <v>91</v>
      </c>
    </row>
    <row r="433" spans="1:2" ht="21.75" thickBot="1">
      <c r="A433" s="168" t="s">
        <v>981</v>
      </c>
      <c r="B433" s="164" t="s">
        <v>96</v>
      </c>
    </row>
    <row r="434" spans="1:2" ht="21.75" thickBot="1">
      <c r="A434" s="168" t="s">
        <v>983</v>
      </c>
      <c r="B434" s="164" t="s">
        <v>102</v>
      </c>
    </row>
    <row r="435" spans="1:2" ht="21.75" thickBot="1">
      <c r="A435" s="168" t="s">
        <v>985</v>
      </c>
      <c r="B435" s="164" t="s">
        <v>761</v>
      </c>
    </row>
    <row r="436" spans="1:2" ht="21.75" thickBot="1">
      <c r="A436" s="168" t="s">
        <v>987</v>
      </c>
      <c r="B436" s="164" t="s">
        <v>494</v>
      </c>
    </row>
    <row r="437" spans="1:2" ht="21.75" thickBot="1">
      <c r="A437" s="168" t="s">
        <v>989</v>
      </c>
      <c r="B437" s="164" t="s">
        <v>726</v>
      </c>
    </row>
    <row r="438" spans="1:2" ht="21.75" thickBot="1">
      <c r="A438" s="168" t="s">
        <v>991</v>
      </c>
      <c r="B438" s="164" t="s">
        <v>729</v>
      </c>
    </row>
    <row r="439" spans="1:2" ht="21.75" thickBot="1">
      <c r="A439" s="168" t="s">
        <v>2088</v>
      </c>
      <c r="B439" s="164" t="s">
        <v>1531</v>
      </c>
    </row>
    <row r="440" spans="1:2" ht="21.75" thickBot="1">
      <c r="A440" s="168" t="s">
        <v>993</v>
      </c>
      <c r="B440" s="164"/>
    </row>
    <row r="441" spans="1:2" ht="21.75" thickBot="1">
      <c r="A441" s="168" t="s">
        <v>996</v>
      </c>
      <c r="B441" s="164" t="s">
        <v>2030</v>
      </c>
    </row>
    <row r="442" spans="1:2" ht="21.75" thickBot="1">
      <c r="A442" s="168" t="s">
        <v>999</v>
      </c>
      <c r="B442" s="144" t="s">
        <v>2054</v>
      </c>
    </row>
    <row r="443" spans="1:2" ht="21.75" thickBot="1">
      <c r="A443" s="168" t="s">
        <v>1001</v>
      </c>
      <c r="B443" s="117"/>
    </row>
    <row r="444" spans="1:2" ht="21.75" thickBot="1">
      <c r="A444" s="168" t="s">
        <v>1002</v>
      </c>
      <c r="B444" s="166"/>
    </row>
    <row r="445" spans="1:2" ht="21.75" thickBot="1">
      <c r="A445" s="168" t="s">
        <v>1004</v>
      </c>
      <c r="B445" s="164" t="s">
        <v>759</v>
      </c>
    </row>
    <row r="446" spans="1:2" ht="21.75" thickBot="1">
      <c r="A446" s="168" t="s">
        <v>1005</v>
      </c>
      <c r="B446" s="164" t="s">
        <v>972</v>
      </c>
    </row>
    <row r="447" spans="1:2" ht="21.75" thickBot="1">
      <c r="A447" s="168" t="s">
        <v>1007</v>
      </c>
      <c r="B447" s="164" t="s">
        <v>991</v>
      </c>
    </row>
    <row r="448" spans="1:2" ht="21.75" thickBot="1">
      <c r="A448" s="168" t="s">
        <v>1009</v>
      </c>
      <c r="B448" s="164" t="s">
        <v>1186</v>
      </c>
    </row>
    <row r="449" spans="1:2" ht="21.75" thickBot="1">
      <c r="A449" s="168" t="s">
        <v>1011</v>
      </c>
      <c r="B449" s="164" t="s">
        <v>1510</v>
      </c>
    </row>
    <row r="450" spans="1:2" ht="21.75" thickBot="1">
      <c r="A450" s="168" t="s">
        <v>1013</v>
      </c>
      <c r="B450" s="164"/>
    </row>
    <row r="451" spans="1:2" ht="21.75" thickBot="1">
      <c r="A451" s="168" t="s">
        <v>1015</v>
      </c>
      <c r="B451" s="164"/>
    </row>
    <row r="452" spans="1:2" ht="21.75" thickBot="1">
      <c r="A452" s="168" t="s">
        <v>1017</v>
      </c>
      <c r="B452" s="111"/>
    </row>
    <row r="453" spans="1:2" ht="21.75" thickBot="1">
      <c r="A453" s="168" t="s">
        <v>1019</v>
      </c>
      <c r="B453" s="166"/>
    </row>
    <row r="454" spans="1:2" ht="21.75" thickBot="1">
      <c r="A454" s="168" t="s">
        <v>1021</v>
      </c>
      <c r="B454" s="164" t="s">
        <v>36</v>
      </c>
    </row>
    <row r="455" spans="1:2" ht="21.75" thickBot="1">
      <c r="A455" s="168" t="s">
        <v>1023</v>
      </c>
      <c r="B455" s="164" t="s">
        <v>52</v>
      </c>
    </row>
    <row r="456" spans="1:2" ht="21.75" thickBot="1">
      <c r="A456" s="168" t="s">
        <v>1025</v>
      </c>
      <c r="B456" s="164" t="s">
        <v>55</v>
      </c>
    </row>
    <row r="457" spans="1:2" ht="21.75" thickBot="1">
      <c r="A457" s="168" t="s">
        <v>1027</v>
      </c>
      <c r="B457" s="164" t="s">
        <v>93</v>
      </c>
    </row>
    <row r="458" spans="1:2" ht="21.75" thickBot="1">
      <c r="A458" s="168" t="s">
        <v>2089</v>
      </c>
      <c r="B458" s="164" t="s">
        <v>188</v>
      </c>
    </row>
    <row r="459" spans="1:2" ht="21.75" thickBot="1">
      <c r="A459" s="168" t="s">
        <v>1029</v>
      </c>
      <c r="B459" s="164" t="s">
        <v>219</v>
      </c>
    </row>
    <row r="460" spans="1:2" ht="21.75" thickBot="1">
      <c r="A460" s="168" t="s">
        <v>1032</v>
      </c>
      <c r="B460" s="164" t="s">
        <v>293</v>
      </c>
    </row>
    <row r="461" spans="1:2" ht="21.75" thickBot="1">
      <c r="A461" s="168" t="s">
        <v>1035</v>
      </c>
      <c r="B461" s="164" t="s">
        <v>299</v>
      </c>
    </row>
    <row r="462" spans="1:2" ht="21.75" thickBot="1">
      <c r="A462" s="168" t="s">
        <v>1039</v>
      </c>
      <c r="B462" s="164" t="s">
        <v>342</v>
      </c>
    </row>
    <row r="463" spans="1:2" ht="21.75" thickBot="1">
      <c r="A463" s="168" t="s">
        <v>1042</v>
      </c>
      <c r="B463" s="164" t="s">
        <v>380</v>
      </c>
    </row>
    <row r="464" spans="1:2" ht="21.75" thickBot="1">
      <c r="A464" s="168" t="s">
        <v>1046</v>
      </c>
      <c r="B464" s="164" t="s">
        <v>409</v>
      </c>
    </row>
    <row r="465" spans="1:2" ht="21.75" thickBot="1">
      <c r="A465" s="168" t="s">
        <v>1049</v>
      </c>
      <c r="B465" s="164" t="s">
        <v>448</v>
      </c>
    </row>
    <row r="466" spans="1:2" ht="21.75" thickBot="1">
      <c r="A466" s="168" t="s">
        <v>1051</v>
      </c>
      <c r="B466" s="164" t="s">
        <v>453</v>
      </c>
    </row>
    <row r="467" spans="1:2" ht="21.75" thickBot="1">
      <c r="A467" s="168" t="s">
        <v>1053</v>
      </c>
      <c r="B467" s="164" t="s">
        <v>483</v>
      </c>
    </row>
    <row r="468" spans="1:2" ht="21.75" thickBot="1">
      <c r="A468" s="168" t="s">
        <v>2090</v>
      </c>
      <c r="B468" s="164" t="s">
        <v>486</v>
      </c>
    </row>
    <row r="469" spans="1:2" ht="21.75" thickBot="1">
      <c r="A469" s="168" t="s">
        <v>1056</v>
      </c>
      <c r="B469" s="164" t="s">
        <v>498</v>
      </c>
    </row>
    <row r="470" spans="1:2" ht="21.75" thickBot="1">
      <c r="A470" s="168" t="s">
        <v>1059</v>
      </c>
      <c r="B470" s="164" t="s">
        <v>541</v>
      </c>
    </row>
    <row r="471" spans="1:2" ht="21.75" thickBot="1">
      <c r="A471" s="168" t="s">
        <v>1063</v>
      </c>
      <c r="B471" s="164" t="s">
        <v>556</v>
      </c>
    </row>
    <row r="472" spans="1:2" ht="21.75" thickBot="1">
      <c r="A472" s="168" t="s">
        <v>1066</v>
      </c>
      <c r="B472" s="164" t="s">
        <v>570</v>
      </c>
    </row>
    <row r="473" spans="1:2" ht="21.75" thickBot="1">
      <c r="A473" s="168" t="s">
        <v>1069</v>
      </c>
      <c r="B473" s="164" t="s">
        <v>579</v>
      </c>
    </row>
    <row r="474" spans="1:2" ht="21.75" thickBot="1">
      <c r="A474" s="168" t="s">
        <v>2091</v>
      </c>
      <c r="B474" s="164" t="s">
        <v>606</v>
      </c>
    </row>
    <row r="475" spans="1:2" ht="21.75" thickBot="1">
      <c r="A475" s="168" t="s">
        <v>1072</v>
      </c>
      <c r="B475" s="159" t="s">
        <v>621</v>
      </c>
    </row>
    <row r="476" spans="1:2" ht="21.75" thickBot="1">
      <c r="A476" s="168" t="s">
        <v>2092</v>
      </c>
      <c r="B476" s="164" t="s">
        <v>632</v>
      </c>
    </row>
    <row r="477" spans="1:2" ht="21.75" thickBot="1">
      <c r="A477" s="168" t="s">
        <v>1074</v>
      </c>
      <c r="B477" s="164" t="s">
        <v>700</v>
      </c>
    </row>
    <row r="478" spans="1:2" ht="21.75" thickBot="1">
      <c r="A478" s="168" t="s">
        <v>1078</v>
      </c>
      <c r="B478" s="164" t="s">
        <v>704</v>
      </c>
    </row>
    <row r="479" spans="1:2" ht="21.75" thickBot="1">
      <c r="A479" s="168" t="s">
        <v>1081</v>
      </c>
      <c r="B479" s="164" t="s">
        <v>706</v>
      </c>
    </row>
    <row r="480" spans="1:2" ht="21.75" thickBot="1">
      <c r="A480" s="168" t="s">
        <v>1083</v>
      </c>
      <c r="B480" s="164" t="s">
        <v>718</v>
      </c>
    </row>
    <row r="481" spans="1:2" ht="21.75" thickBot="1">
      <c r="A481" s="168" t="s">
        <v>1086</v>
      </c>
      <c r="B481" s="164" t="s">
        <v>742</v>
      </c>
    </row>
    <row r="482" spans="1:2" ht="21.75" thickBot="1">
      <c r="A482" s="168" t="s">
        <v>1088</v>
      </c>
      <c r="B482" s="164" t="s">
        <v>746</v>
      </c>
    </row>
    <row r="483" spans="1:2" ht="21.75" thickBot="1">
      <c r="A483" s="168" t="s">
        <v>1091</v>
      </c>
      <c r="B483" s="164" t="s">
        <v>751</v>
      </c>
    </row>
    <row r="484" spans="1:2" ht="21.75" thickBot="1">
      <c r="A484" s="168" t="s">
        <v>1093</v>
      </c>
      <c r="B484" s="164" t="s">
        <v>753</v>
      </c>
    </row>
    <row r="485" spans="1:2" ht="21.75" thickBot="1">
      <c r="A485" s="168" t="s">
        <v>1095</v>
      </c>
      <c r="B485" s="164" t="s">
        <v>823</v>
      </c>
    </row>
    <row r="486" spans="1:2" ht="21.75" thickBot="1">
      <c r="A486" s="168" t="s">
        <v>1097</v>
      </c>
      <c r="B486" s="164" t="s">
        <v>825</v>
      </c>
    </row>
    <row r="487" spans="1:2" ht="21.75" thickBot="1">
      <c r="A487" s="168" t="s">
        <v>1099</v>
      </c>
      <c r="B487" s="164" t="s">
        <v>828</v>
      </c>
    </row>
    <row r="488" spans="1:2" ht="21.75" thickBot="1">
      <c r="A488" s="168" t="s">
        <v>1102</v>
      </c>
      <c r="B488" s="164" t="s">
        <v>867</v>
      </c>
    </row>
    <row r="489" spans="1:2" ht="21.75" thickBot="1">
      <c r="A489" s="168" t="s">
        <v>1105</v>
      </c>
      <c r="B489" s="164" t="s">
        <v>905</v>
      </c>
    </row>
    <row r="490" spans="1:2" ht="21.75" thickBot="1">
      <c r="A490" s="168" t="s">
        <v>1108</v>
      </c>
      <c r="B490" s="164" t="s">
        <v>912</v>
      </c>
    </row>
    <row r="491" spans="1:2" ht="21.75" thickBot="1">
      <c r="A491" s="168" t="s">
        <v>1111</v>
      </c>
      <c r="B491" s="164" t="s">
        <v>925</v>
      </c>
    </row>
    <row r="492" spans="1:2" ht="21.75" thickBot="1">
      <c r="A492" s="168" t="s">
        <v>1114</v>
      </c>
      <c r="B492" s="164" t="s">
        <v>927</v>
      </c>
    </row>
    <row r="493" spans="1:2" ht="21.75" thickBot="1">
      <c r="A493" s="168" t="s">
        <v>1116</v>
      </c>
      <c r="B493" s="164" t="s">
        <v>966</v>
      </c>
    </row>
    <row r="494" spans="1:2" ht="21.75" thickBot="1">
      <c r="A494" s="168" t="s">
        <v>1119</v>
      </c>
      <c r="B494" s="164" t="s">
        <v>968</v>
      </c>
    </row>
    <row r="495" spans="1:2" ht="21.75" thickBot="1">
      <c r="A495" s="168" t="s">
        <v>1122</v>
      </c>
      <c r="B495" s="164" t="s">
        <v>981</v>
      </c>
    </row>
    <row r="496" spans="1:2" ht="21.75" thickBot="1">
      <c r="A496" s="168" t="s">
        <v>1126</v>
      </c>
      <c r="B496" s="164" t="s">
        <v>1049</v>
      </c>
    </row>
    <row r="497" spans="1:2" ht="21.75" thickBot="1">
      <c r="A497" s="168" t="s">
        <v>1129</v>
      </c>
      <c r="B497" s="164" t="s">
        <v>1108</v>
      </c>
    </row>
    <row r="498" spans="1:2" ht="21.75" thickBot="1">
      <c r="A498" s="168" t="s">
        <v>1132</v>
      </c>
      <c r="B498" s="164" t="s">
        <v>1126</v>
      </c>
    </row>
    <row r="499" spans="1:2" ht="21.75" thickBot="1">
      <c r="A499" s="168" t="s">
        <v>1134</v>
      </c>
      <c r="B499" s="164" t="s">
        <v>1191</v>
      </c>
    </row>
    <row r="500" spans="1:2" ht="21.75" thickBot="1">
      <c r="A500" s="168" t="s">
        <v>1137</v>
      </c>
      <c r="B500" s="164" t="s">
        <v>1338</v>
      </c>
    </row>
    <row r="501" spans="1:2" ht="21.75" thickBot="1">
      <c r="A501" s="168" t="s">
        <v>1139</v>
      </c>
      <c r="B501" s="164" t="s">
        <v>1351</v>
      </c>
    </row>
    <row r="502" spans="1:2" ht="21.75" thickBot="1">
      <c r="A502" s="168" t="s">
        <v>1142</v>
      </c>
      <c r="B502" s="164" t="s">
        <v>1353</v>
      </c>
    </row>
    <row r="503" spans="1:2" ht="21.75" thickBot="1">
      <c r="A503" s="168" t="s">
        <v>1145</v>
      </c>
      <c r="B503" s="164" t="s">
        <v>1355</v>
      </c>
    </row>
    <row r="504" spans="1:2" ht="21.75" thickBot="1">
      <c r="A504" s="168" t="s">
        <v>1148</v>
      </c>
      <c r="B504" s="164" t="s">
        <v>1365</v>
      </c>
    </row>
    <row r="505" spans="1:2" ht="21.75" thickBot="1">
      <c r="A505" s="168" t="s">
        <v>1152</v>
      </c>
      <c r="B505" s="164" t="s">
        <v>1367</v>
      </c>
    </row>
    <row r="506" spans="1:2" ht="21.75" thickBot="1">
      <c r="A506" s="168" t="s">
        <v>1155</v>
      </c>
      <c r="B506" s="164" t="s">
        <v>1496</v>
      </c>
    </row>
    <row r="507" spans="1:2" ht="21.75" thickBot="1">
      <c r="A507" s="168" t="s">
        <v>1158</v>
      </c>
      <c r="B507" s="164" t="s">
        <v>1518</v>
      </c>
    </row>
    <row r="508" spans="1:2" ht="21.75" thickBot="1">
      <c r="A508" s="168" t="s">
        <v>1162</v>
      </c>
      <c r="B508" s="164" t="s">
        <v>1520</v>
      </c>
    </row>
    <row r="509" spans="1:2" ht="21.75" thickBot="1">
      <c r="A509" s="168" t="s">
        <v>1165</v>
      </c>
      <c r="B509" s="164" t="s">
        <v>1545</v>
      </c>
    </row>
    <row r="510" spans="1:2" ht="21.75" thickBot="1">
      <c r="A510" s="168" t="s">
        <v>1167</v>
      </c>
      <c r="B510" s="164" t="s">
        <v>1564</v>
      </c>
    </row>
    <row r="511" spans="1:2" ht="21.75" thickBot="1">
      <c r="A511" s="168" t="s">
        <v>1169</v>
      </c>
      <c r="B511" s="164" t="s">
        <v>1606</v>
      </c>
    </row>
    <row r="512" spans="1:2" ht="21.75" thickBot="1">
      <c r="A512" s="168" t="s">
        <v>1171</v>
      </c>
      <c r="B512" s="164" t="s">
        <v>1626</v>
      </c>
    </row>
    <row r="513" spans="1:2" ht="21.75" thickBot="1">
      <c r="A513" s="168" t="s">
        <v>1174</v>
      </c>
      <c r="B513" s="164" t="s">
        <v>1635</v>
      </c>
    </row>
    <row r="514" spans="1:2" ht="21.75" thickBot="1">
      <c r="A514" s="168" t="s">
        <v>1177</v>
      </c>
      <c r="B514" s="164" t="s">
        <v>1646</v>
      </c>
    </row>
    <row r="515" spans="1:2" ht="21.75" thickBot="1">
      <c r="A515" s="168" t="s">
        <v>1180</v>
      </c>
      <c r="B515" s="164" t="s">
        <v>1669</v>
      </c>
    </row>
    <row r="516" spans="1:2" ht="21.75" thickBot="1">
      <c r="A516" s="168" t="s">
        <v>1183</v>
      </c>
      <c r="B516" s="164" t="s">
        <v>1672</v>
      </c>
    </row>
    <row r="517" spans="1:2" ht="21.75" thickBot="1">
      <c r="A517" s="168" t="s">
        <v>1186</v>
      </c>
      <c r="B517" s="164" t="s">
        <v>1676</v>
      </c>
    </row>
    <row r="518" spans="1:2" ht="21.75" thickBot="1">
      <c r="A518" s="168" t="s">
        <v>1187</v>
      </c>
      <c r="B518" s="164" t="s">
        <v>1682</v>
      </c>
    </row>
    <row r="519" spans="1:2" ht="21.75" thickBot="1">
      <c r="A519" s="168" t="s">
        <v>1191</v>
      </c>
      <c r="B519" s="164" t="s">
        <v>1685</v>
      </c>
    </row>
    <row r="520" spans="1:2" ht="21.75" thickBot="1">
      <c r="A520" s="168" t="s">
        <v>1193</v>
      </c>
      <c r="B520" s="164" t="s">
        <v>1692</v>
      </c>
    </row>
    <row r="521" spans="1:2" ht="21.75" thickBot="1">
      <c r="A521" s="168" t="s">
        <v>1196</v>
      </c>
      <c r="B521" s="164" t="s">
        <v>1698</v>
      </c>
    </row>
    <row r="522" spans="1:2" ht="21.75" thickBot="1">
      <c r="A522" s="168" t="s">
        <v>1200</v>
      </c>
      <c r="B522" s="164" t="s">
        <v>1719</v>
      </c>
    </row>
    <row r="523" spans="1:2" ht="21.75" thickBot="1">
      <c r="A523" s="168" t="s">
        <v>1203</v>
      </c>
      <c r="B523" s="164" t="s">
        <v>1725</v>
      </c>
    </row>
    <row r="524" spans="1:2" ht="21.75" thickBot="1">
      <c r="A524" s="168" t="s">
        <v>1205</v>
      </c>
      <c r="B524" s="164" t="s">
        <v>914</v>
      </c>
    </row>
    <row r="525" spans="1:2" ht="21.75" thickBot="1">
      <c r="A525" s="168" t="s">
        <v>2093</v>
      </c>
      <c r="B525" s="164" t="s">
        <v>377</v>
      </c>
    </row>
    <row r="526" spans="1:2" ht="21.75" thickBot="1">
      <c r="A526" s="168" t="s">
        <v>1209</v>
      </c>
      <c r="B526" s="164" t="s">
        <v>422</v>
      </c>
    </row>
    <row r="527" spans="1:2" ht="21.75" thickBot="1">
      <c r="A527" s="168" t="s">
        <v>1213</v>
      </c>
      <c r="B527" s="164" t="s">
        <v>425</v>
      </c>
    </row>
    <row r="528" spans="1:2" ht="21.75" thickBot="1">
      <c r="A528" s="168" t="s">
        <v>1215</v>
      </c>
      <c r="B528" s="164" t="s">
        <v>491</v>
      </c>
    </row>
    <row r="529" spans="1:2" ht="21.75" thickBot="1">
      <c r="A529" s="168" t="s">
        <v>1218</v>
      </c>
      <c r="B529" s="164" t="s">
        <v>637</v>
      </c>
    </row>
    <row r="530" spans="1:2" ht="21.75" thickBot="1">
      <c r="A530" s="168" t="s">
        <v>1221</v>
      </c>
      <c r="B530" s="164" t="s">
        <v>651</v>
      </c>
    </row>
    <row r="531" spans="1:2" ht="21.75" thickBot="1">
      <c r="A531" s="168" t="s">
        <v>1225</v>
      </c>
      <c r="B531" s="164" t="s">
        <v>665</v>
      </c>
    </row>
    <row r="532" spans="1:2" ht="21.75" thickBot="1">
      <c r="A532" s="168" t="s">
        <v>1228</v>
      </c>
      <c r="B532" s="164" t="s">
        <v>2049</v>
      </c>
    </row>
    <row r="533" spans="1:2" ht="21.75" thickBot="1">
      <c r="A533" s="168" t="s">
        <v>1231</v>
      </c>
      <c r="B533" s="104" t="s">
        <v>1533</v>
      </c>
    </row>
    <row r="534" spans="1:2" ht="21.75" thickBot="1">
      <c r="A534" s="168" t="s">
        <v>1234</v>
      </c>
      <c r="B534" s="111"/>
    </row>
    <row r="535" spans="1:2" ht="21.75" thickBot="1">
      <c r="A535" s="168" t="s">
        <v>1237</v>
      </c>
      <c r="B535" s="166"/>
    </row>
    <row r="536" spans="1:2" ht="21.75" thickBot="1">
      <c r="A536" s="168" t="s">
        <v>1240</v>
      </c>
      <c r="B536" s="164" t="s">
        <v>444</v>
      </c>
    </row>
    <row r="537" spans="1:2" ht="21.75" thickBot="1">
      <c r="A537" s="168" t="s">
        <v>1244</v>
      </c>
      <c r="B537" s="164" t="s">
        <v>535</v>
      </c>
    </row>
    <row r="538" spans="1:2" ht="21.75" thickBot="1">
      <c r="A538" s="168" t="s">
        <v>1913</v>
      </c>
      <c r="B538" s="164" t="s">
        <v>693</v>
      </c>
    </row>
    <row r="539" spans="1:2" ht="21.75" thickBot="1">
      <c r="A539" s="168" t="s">
        <v>1247</v>
      </c>
      <c r="B539" s="164" t="s">
        <v>702</v>
      </c>
    </row>
    <row r="540" spans="1:2" ht="21.75" thickBot="1">
      <c r="A540" s="168" t="s">
        <v>1249</v>
      </c>
      <c r="B540" s="164" t="s">
        <v>725</v>
      </c>
    </row>
    <row r="541" spans="1:2" ht="21.75" thickBot="1">
      <c r="A541" s="168" t="s">
        <v>1251</v>
      </c>
      <c r="B541" s="164" t="s">
        <v>1145</v>
      </c>
    </row>
    <row r="542" spans="1:2" ht="21.75" thickBot="1">
      <c r="A542" s="168" t="s">
        <v>1254</v>
      </c>
      <c r="B542" s="164" t="s">
        <v>1152</v>
      </c>
    </row>
    <row r="543" spans="1:2" ht="21.75" thickBot="1">
      <c r="A543" s="168" t="s">
        <v>1257</v>
      </c>
      <c r="B543" s="164" t="s">
        <v>1155</v>
      </c>
    </row>
    <row r="544" spans="1:2" ht="21.75" thickBot="1">
      <c r="A544" s="168" t="s">
        <v>1259</v>
      </c>
      <c r="B544" s="164" t="s">
        <v>1165</v>
      </c>
    </row>
    <row r="545" spans="1:2" ht="21.75" thickBot="1">
      <c r="A545" s="168" t="s">
        <v>1262</v>
      </c>
      <c r="B545" s="164" t="s">
        <v>1183</v>
      </c>
    </row>
    <row r="546" spans="1:2" ht="21.75" thickBot="1">
      <c r="A546" s="168" t="s">
        <v>1265</v>
      </c>
      <c r="B546" s="164" t="s">
        <v>420</v>
      </c>
    </row>
    <row r="547" spans="1:2" ht="21.75" thickBot="1">
      <c r="A547" s="168" t="s">
        <v>1267</v>
      </c>
      <c r="B547" s="164" t="s">
        <v>2029</v>
      </c>
    </row>
    <row r="548" spans="1:2" ht="21.75" thickBot="1">
      <c r="A548" s="168" t="s">
        <v>1270</v>
      </c>
      <c r="B548" s="111"/>
    </row>
    <row r="549" spans="1:2" ht="21.75" thickBot="1">
      <c r="A549" s="168" t="s">
        <v>1273</v>
      </c>
      <c r="B549" s="166"/>
    </row>
    <row r="550" spans="1:2" ht="21.75" thickBot="1">
      <c r="A550" s="168" t="s">
        <v>1276</v>
      </c>
      <c r="B550" s="164" t="s">
        <v>175</v>
      </c>
    </row>
    <row r="551" spans="1:2" ht="21.75" thickBot="1">
      <c r="A551" s="168" t="s">
        <v>1278</v>
      </c>
      <c r="B551" s="164" t="s">
        <v>240</v>
      </c>
    </row>
    <row r="552" spans="1:2" ht="21.75" thickBot="1">
      <c r="A552" s="168" t="s">
        <v>1280</v>
      </c>
      <c r="B552" s="164" t="s">
        <v>252</v>
      </c>
    </row>
    <row r="553" spans="1:2" ht="21.75" thickBot="1">
      <c r="A553" s="168" t="s">
        <v>1281</v>
      </c>
      <c r="B553" s="164" t="s">
        <v>273</v>
      </c>
    </row>
    <row r="554" spans="1:2" ht="21.75" thickBot="1">
      <c r="A554" s="168" t="s">
        <v>1284</v>
      </c>
      <c r="B554" s="164" t="s">
        <v>283</v>
      </c>
    </row>
    <row r="555" spans="1:2" ht="21.75" thickBot="1">
      <c r="A555" s="168" t="s">
        <v>1287</v>
      </c>
      <c r="B555" s="164" t="s">
        <v>302</v>
      </c>
    </row>
    <row r="556" spans="1:2" ht="21.75" thickBot="1">
      <c r="A556" s="168" t="s">
        <v>1290</v>
      </c>
      <c r="B556" s="164" t="s">
        <v>311</v>
      </c>
    </row>
    <row r="557" spans="1:2" ht="21.75" thickBot="1">
      <c r="A557" s="168" t="s">
        <v>1293</v>
      </c>
      <c r="B557" s="164" t="s">
        <v>334</v>
      </c>
    </row>
    <row r="558" spans="1:2" ht="21.75" thickBot="1">
      <c r="A558" s="168" t="s">
        <v>1296</v>
      </c>
      <c r="B558" s="164" t="s">
        <v>356</v>
      </c>
    </row>
    <row r="559" spans="1:2" ht="21.75" thickBot="1">
      <c r="A559" s="168" t="s">
        <v>1298</v>
      </c>
      <c r="B559" s="164" t="s">
        <v>456</v>
      </c>
    </row>
    <row r="560" spans="1:2" ht="21.75" thickBot="1">
      <c r="A560" s="168" t="s">
        <v>1301</v>
      </c>
      <c r="B560" s="164" t="s">
        <v>468</v>
      </c>
    </row>
    <row r="561" spans="1:2" ht="21.75" thickBot="1">
      <c r="A561" s="168" t="s">
        <v>1303</v>
      </c>
      <c r="B561" s="164" t="s">
        <v>471</v>
      </c>
    </row>
    <row r="562" spans="1:2" ht="21.75" thickBot="1">
      <c r="A562" s="168" t="s">
        <v>1306</v>
      </c>
      <c r="B562" s="164" t="s">
        <v>515</v>
      </c>
    </row>
    <row r="563" spans="1:2" ht="21.75" thickBot="1">
      <c r="A563" s="168" t="s">
        <v>1308</v>
      </c>
      <c r="B563" s="164" t="s">
        <v>567</v>
      </c>
    </row>
    <row r="564" spans="1:2" ht="21.75" thickBot="1">
      <c r="A564" s="168" t="s">
        <v>1311</v>
      </c>
      <c r="B564" s="164" t="s">
        <v>582</v>
      </c>
    </row>
    <row r="565" spans="1:2" ht="21.75" thickBot="1">
      <c r="A565" s="168" t="s">
        <v>1314</v>
      </c>
      <c r="B565" s="164" t="s">
        <v>622</v>
      </c>
    </row>
    <row r="566" spans="1:2" ht="21.75" thickBot="1">
      <c r="A566" s="168" t="s">
        <v>1317</v>
      </c>
      <c r="B566" s="164" t="s">
        <v>628</v>
      </c>
    </row>
    <row r="567" spans="1:2" ht="21.75" thickBot="1">
      <c r="A567" s="168" t="s">
        <v>1321</v>
      </c>
      <c r="B567" s="164" t="s">
        <v>667</v>
      </c>
    </row>
    <row r="568" spans="1:2" ht="21.75" thickBot="1">
      <c r="A568" s="168" t="s">
        <v>1322</v>
      </c>
      <c r="B568" s="164" t="s">
        <v>709</v>
      </c>
    </row>
    <row r="569" spans="1:2" ht="21.75" thickBot="1">
      <c r="A569" s="168" t="s">
        <v>1324</v>
      </c>
      <c r="B569" s="164" t="s">
        <v>739</v>
      </c>
    </row>
    <row r="570" spans="1:2" ht="21.75" thickBot="1">
      <c r="A570" s="168" t="s">
        <v>1326</v>
      </c>
      <c r="B570" s="164" t="s">
        <v>740</v>
      </c>
    </row>
    <row r="571" spans="1:2" ht="21.75" thickBot="1">
      <c r="A571" s="168" t="s">
        <v>1329</v>
      </c>
      <c r="B571" s="164" t="s">
        <v>748</v>
      </c>
    </row>
    <row r="572" spans="1:2" ht="21.75" thickBot="1">
      <c r="A572" s="168" t="s">
        <v>1332</v>
      </c>
      <c r="B572" s="164" t="s">
        <v>764</v>
      </c>
    </row>
    <row r="573" spans="1:2" ht="21.75" thickBot="1">
      <c r="A573" s="168" t="s">
        <v>1335</v>
      </c>
      <c r="B573" s="164" t="s">
        <v>836</v>
      </c>
    </row>
    <row r="574" spans="1:2" ht="21.75" thickBot="1">
      <c r="A574" s="168" t="s">
        <v>1338</v>
      </c>
      <c r="B574" s="164" t="s">
        <v>838</v>
      </c>
    </row>
    <row r="575" spans="1:2" ht="21.75" thickBot="1">
      <c r="A575" s="168" t="s">
        <v>1340</v>
      </c>
      <c r="B575" s="164" t="s">
        <v>840</v>
      </c>
    </row>
    <row r="576" spans="1:2" ht="21.75" thickBot="1">
      <c r="A576" s="168" t="s">
        <v>1341</v>
      </c>
      <c r="B576" s="164" t="s">
        <v>945</v>
      </c>
    </row>
    <row r="577" spans="1:2" ht="21.75" thickBot="1">
      <c r="A577" s="168" t="s">
        <v>1343</v>
      </c>
      <c r="B577" s="164" t="s">
        <v>947</v>
      </c>
    </row>
    <row r="578" spans="1:2" ht="21.75" thickBot="1">
      <c r="A578" s="168" t="s">
        <v>1346</v>
      </c>
      <c r="B578" s="164" t="s">
        <v>964</v>
      </c>
    </row>
    <row r="579" spans="1:2" ht="21.75" thickBot="1">
      <c r="A579" s="168" t="s">
        <v>1349</v>
      </c>
      <c r="B579" s="164" t="s">
        <v>974</v>
      </c>
    </row>
    <row r="580" spans="1:2" ht="21.75" thickBot="1">
      <c r="A580" s="168" t="s">
        <v>1351</v>
      </c>
      <c r="B580" s="164" t="s">
        <v>976</v>
      </c>
    </row>
    <row r="581" spans="1:2" ht="21.75" thickBot="1">
      <c r="A581" s="168" t="s">
        <v>1353</v>
      </c>
      <c r="B581" s="164" t="s">
        <v>979</v>
      </c>
    </row>
    <row r="582" spans="1:2" ht="21.75" thickBot="1">
      <c r="A582" s="168" t="s">
        <v>1915</v>
      </c>
      <c r="B582" s="164" t="s">
        <v>983</v>
      </c>
    </row>
    <row r="583" spans="1:2" ht="21.75" thickBot="1">
      <c r="A583" s="168" t="s">
        <v>2094</v>
      </c>
      <c r="B583" s="164" t="s">
        <v>987</v>
      </c>
    </row>
    <row r="584" spans="1:2" ht="21.75" thickBot="1">
      <c r="A584" s="168" t="s">
        <v>1355</v>
      </c>
      <c r="B584" s="164" t="s">
        <v>989</v>
      </c>
    </row>
    <row r="585" spans="1:2" ht="21.75" thickBot="1">
      <c r="A585" s="168" t="s">
        <v>1908</v>
      </c>
      <c r="B585" s="164" t="s">
        <v>1078</v>
      </c>
    </row>
    <row r="586" spans="1:2" ht="21.75" thickBot="1">
      <c r="A586" s="168" t="s">
        <v>1357</v>
      </c>
      <c r="B586" s="164" t="s">
        <v>1081</v>
      </c>
    </row>
    <row r="587" spans="1:2" ht="21.75" thickBot="1">
      <c r="A587" s="168" t="s">
        <v>1359</v>
      </c>
      <c r="B587" s="164" t="s">
        <v>1086</v>
      </c>
    </row>
    <row r="588" spans="1:2" ht="21.75" thickBot="1">
      <c r="A588" s="168" t="s">
        <v>1361</v>
      </c>
      <c r="B588" s="164" t="s">
        <v>1088</v>
      </c>
    </row>
    <row r="589" spans="1:2" ht="21.75" thickBot="1">
      <c r="A589" s="168" t="s">
        <v>1363</v>
      </c>
      <c r="B589" s="164" t="s">
        <v>1091</v>
      </c>
    </row>
    <row r="590" spans="1:2" ht="21.75" thickBot="1">
      <c r="A590" s="168" t="s">
        <v>1365</v>
      </c>
      <c r="B590" s="164" t="s">
        <v>1093</v>
      </c>
    </row>
    <row r="591" spans="1:2" ht="21.75" thickBot="1">
      <c r="A591" s="168" t="s">
        <v>1367</v>
      </c>
      <c r="B591" s="164" t="s">
        <v>1097</v>
      </c>
    </row>
    <row r="592" spans="1:2" ht="21.75" thickBot="1">
      <c r="A592" s="168" t="s">
        <v>1370</v>
      </c>
      <c r="B592" s="164" t="s">
        <v>1099</v>
      </c>
    </row>
    <row r="593" spans="1:2" ht="21.75" thickBot="1">
      <c r="A593" s="168" t="s">
        <v>1373</v>
      </c>
      <c r="B593" s="164" t="s">
        <v>1105</v>
      </c>
    </row>
    <row r="594" spans="1:2" ht="21.75" thickBot="1">
      <c r="A594" s="168" t="s">
        <v>1376</v>
      </c>
      <c r="B594" s="164" t="s">
        <v>1134</v>
      </c>
    </row>
    <row r="595" spans="1:2" ht="21.75" thickBot="1">
      <c r="A595" s="168" t="s">
        <v>1377</v>
      </c>
      <c r="B595" s="164" t="s">
        <v>1486</v>
      </c>
    </row>
    <row r="596" spans="1:2" ht="21.75" thickBot="1">
      <c r="A596" s="168" t="s">
        <v>1379</v>
      </c>
      <c r="B596" s="164" t="s">
        <v>1488</v>
      </c>
    </row>
    <row r="597" spans="1:2" ht="21.75" thickBot="1">
      <c r="A597" s="168" t="s">
        <v>1382</v>
      </c>
      <c r="B597" s="164" t="s">
        <v>1513</v>
      </c>
    </row>
    <row r="598" spans="1:2" ht="21.75" thickBot="1">
      <c r="A598" s="168" t="s">
        <v>1384</v>
      </c>
      <c r="B598" s="164" t="s">
        <v>1586</v>
      </c>
    </row>
    <row r="599" spans="1:2" ht="21.75" thickBot="1">
      <c r="A599" s="168" t="s">
        <v>1386</v>
      </c>
      <c r="B599" s="164" t="s">
        <v>349</v>
      </c>
    </row>
    <row r="600" spans="1:2" ht="21.75" thickBot="1">
      <c r="A600" s="168" t="s">
        <v>1389</v>
      </c>
      <c r="B600" s="164" t="s">
        <v>817</v>
      </c>
    </row>
    <row r="601" spans="1:2" ht="21.75" thickBot="1">
      <c r="A601" s="168" t="s">
        <v>2095</v>
      </c>
      <c r="B601" s="164" t="s">
        <v>1111</v>
      </c>
    </row>
    <row r="602" spans="1:2" ht="21.75" thickBot="1">
      <c r="A602" s="168" t="s">
        <v>1392</v>
      </c>
      <c r="B602" s="164" t="s">
        <v>2004</v>
      </c>
    </row>
    <row r="603" spans="1:2" ht="21.75" thickBot="1">
      <c r="A603" s="168" t="s">
        <v>1394</v>
      </c>
      <c r="B603" s="78" t="s">
        <v>1987</v>
      </c>
    </row>
    <row r="604" spans="1:2" ht="21.75" thickBot="1">
      <c r="A604" s="168" t="s">
        <v>1396</v>
      </c>
      <c r="B604" s="117"/>
    </row>
    <row r="605" spans="1:2" ht="21.75" thickBot="1">
      <c r="A605" s="168" t="s">
        <v>1399</v>
      </c>
      <c r="B605" s="166"/>
    </row>
    <row r="606" spans="1:2" ht="21.75" thickBot="1">
      <c r="A606" s="168" t="s">
        <v>1403</v>
      </c>
      <c r="B606" s="164" t="s">
        <v>338</v>
      </c>
    </row>
    <row r="607" spans="1:2" ht="21.75" thickBot="1">
      <c r="A607" s="168" t="s">
        <v>1405</v>
      </c>
      <c r="B607" s="164" t="s">
        <v>882</v>
      </c>
    </row>
    <row r="608" spans="1:2" ht="21.75" thickBot="1">
      <c r="A608" s="168" t="s">
        <v>1407</v>
      </c>
      <c r="B608" s="164" t="s">
        <v>1009</v>
      </c>
    </row>
    <row r="609" spans="1:2" ht="21.75" thickBot="1">
      <c r="A609" s="168" t="s">
        <v>1410</v>
      </c>
      <c r="B609" s="164" t="s">
        <v>1203</v>
      </c>
    </row>
    <row r="610" spans="1:2" ht="21.75" thickBot="1">
      <c r="A610" s="168" t="s">
        <v>1412</v>
      </c>
      <c r="B610" s="164" t="s">
        <v>1225</v>
      </c>
    </row>
    <row r="611" spans="1:2" ht="21.75" thickBot="1">
      <c r="A611" s="168" t="s">
        <v>1415</v>
      </c>
      <c r="B611" s="164" t="s">
        <v>1244</v>
      </c>
    </row>
    <row r="612" spans="1:2" ht="21.75" thickBot="1">
      <c r="A612" s="168" t="s">
        <v>1418</v>
      </c>
      <c r="B612" s="164" t="s">
        <v>1247</v>
      </c>
    </row>
    <row r="613" spans="1:2" ht="21.75" thickBot="1">
      <c r="A613" s="168" t="s">
        <v>1421</v>
      </c>
      <c r="B613" s="164" t="s">
        <v>1267</v>
      </c>
    </row>
    <row r="614" spans="1:2" ht="21.75" thickBot="1">
      <c r="A614" s="168" t="s">
        <v>1424</v>
      </c>
      <c r="B614" s="164" t="s">
        <v>1493</v>
      </c>
    </row>
    <row r="615" spans="1:2" ht="21.75" thickBot="1">
      <c r="A615" s="168" t="s">
        <v>1428</v>
      </c>
      <c r="B615" s="164" t="s">
        <v>2043</v>
      </c>
    </row>
    <row r="616" spans="1:2" ht="21.75" thickBot="1">
      <c r="A616" s="168" t="s">
        <v>1431</v>
      </c>
      <c r="B616" s="164"/>
    </row>
    <row r="617" spans="1:2" ht="21.75" thickBot="1">
      <c r="A617" s="168" t="s">
        <v>1435</v>
      </c>
      <c r="B617" s="117"/>
    </row>
    <row r="618" spans="1:2" ht="21.75" thickBot="1">
      <c r="A618" s="168" t="s">
        <v>1438</v>
      </c>
      <c r="B618" s="166"/>
    </row>
    <row r="619" spans="1:2" ht="21.75" thickBot="1">
      <c r="A619" s="168" t="s">
        <v>1440</v>
      </c>
      <c r="B619" s="164" t="s">
        <v>48</v>
      </c>
    </row>
    <row r="620" spans="1:2" ht="21.75" thickBot="1">
      <c r="A620" s="168" t="s">
        <v>1443</v>
      </c>
      <c r="B620" s="164" t="s">
        <v>985</v>
      </c>
    </row>
    <row r="621" spans="1:2" ht="21.75" thickBot="1">
      <c r="A621" s="168" t="s">
        <v>1445</v>
      </c>
      <c r="B621" s="164" t="s">
        <v>1177</v>
      </c>
    </row>
    <row r="622" spans="1:2" ht="21.75" thickBot="1">
      <c r="A622" s="168" t="s">
        <v>1448</v>
      </c>
      <c r="B622" s="164"/>
    </row>
    <row r="623" spans="1:2" ht="21.75" thickBot="1">
      <c r="A623" s="168" t="s">
        <v>1451</v>
      </c>
      <c r="B623" s="111"/>
    </row>
    <row r="624" spans="1:2" ht="21.75" thickBot="1">
      <c r="A624" s="168" t="s">
        <v>1453</v>
      </c>
      <c r="B624" s="166"/>
    </row>
    <row r="625" spans="1:2" ht="21.75" thickBot="1">
      <c r="A625" s="168" t="s">
        <v>1456</v>
      </c>
      <c r="B625" s="164" t="s">
        <v>1196</v>
      </c>
    </row>
    <row r="626" spans="1:2" ht="21.75" thickBot="1">
      <c r="A626" s="168" t="s">
        <v>1457</v>
      </c>
      <c r="B626" s="164" t="s">
        <v>1579</v>
      </c>
    </row>
    <row r="627" spans="1:2" ht="21.75" thickBot="1">
      <c r="A627" s="168" t="s">
        <v>1459</v>
      </c>
      <c r="B627" s="164" t="s">
        <v>442</v>
      </c>
    </row>
    <row r="628" spans="1:2" ht="21.75" thickBot="1">
      <c r="A628" s="168" t="s">
        <v>1462</v>
      </c>
      <c r="B628" s="164" t="s">
        <v>1595</v>
      </c>
    </row>
    <row r="629" spans="1:2" ht="21.75" thickBot="1">
      <c r="A629" s="168" t="s">
        <v>1464</v>
      </c>
      <c r="B629" s="164" t="s">
        <v>1618</v>
      </c>
    </row>
    <row r="630" spans="1:2" ht="21.75" thickBot="1">
      <c r="A630" s="168" t="s">
        <v>1467</v>
      </c>
      <c r="B630" s="164" t="s">
        <v>1828</v>
      </c>
    </row>
    <row r="631" spans="1:2" ht="21.75" thickBot="1">
      <c r="A631" s="168" t="s">
        <v>1469</v>
      </c>
      <c r="B631" s="164"/>
    </row>
    <row r="632" spans="1:2" ht="21.75" thickBot="1">
      <c r="A632" s="168" t="s">
        <v>1472</v>
      </c>
      <c r="B632" s="164"/>
    </row>
    <row r="633" spans="1:2" ht="21.75" thickBot="1">
      <c r="A633" s="168" t="s">
        <v>1476</v>
      </c>
      <c r="B633" s="117"/>
    </row>
    <row r="634" spans="1:2" ht="21.75" thickBot="1">
      <c r="A634" s="168" t="s">
        <v>1479</v>
      </c>
      <c r="B634" s="166"/>
    </row>
    <row r="635" spans="1:2" ht="21.75" thickBot="1">
      <c r="A635" s="168" t="s">
        <v>1481</v>
      </c>
      <c r="B635" s="164" t="s">
        <v>624</v>
      </c>
    </row>
    <row r="636" spans="1:2" ht="21.75" thickBot="1">
      <c r="A636" s="168" t="s">
        <v>1483</v>
      </c>
      <c r="B636" s="164" t="s">
        <v>1218</v>
      </c>
    </row>
    <row r="637" spans="1:2" ht="21.75" thickBot="1">
      <c r="A637" s="168" t="s">
        <v>1486</v>
      </c>
      <c r="B637" s="164" t="s">
        <v>1234</v>
      </c>
    </row>
    <row r="638" spans="1:2" ht="21.75" thickBot="1">
      <c r="A638" s="168" t="s">
        <v>1488</v>
      </c>
      <c r="B638" s="164" t="s">
        <v>1237</v>
      </c>
    </row>
    <row r="639" spans="1:2" ht="21.75" thickBot="1">
      <c r="A639" s="168" t="s">
        <v>1991</v>
      </c>
      <c r="B639" s="164" t="s">
        <v>1251</v>
      </c>
    </row>
    <row r="640" spans="1:2" ht="21.75" thickBot="1">
      <c r="A640" s="168" t="s">
        <v>1989</v>
      </c>
      <c r="B640" s="164" t="s">
        <v>1280</v>
      </c>
    </row>
    <row r="641" spans="1:2" ht="21.75" thickBot="1">
      <c r="A641" s="168" t="s">
        <v>1490</v>
      </c>
      <c r="B641" s="164" t="s">
        <v>1293</v>
      </c>
    </row>
    <row r="642" spans="1:2" ht="21.75" thickBot="1">
      <c r="A642" s="168" t="s">
        <v>1493</v>
      </c>
      <c r="B642" s="164" t="s">
        <v>1296</v>
      </c>
    </row>
    <row r="643" spans="1:2" ht="21.75" thickBot="1">
      <c r="A643" s="168" t="s">
        <v>1987</v>
      </c>
      <c r="B643" s="164" t="s">
        <v>1324</v>
      </c>
    </row>
    <row r="644" spans="1:2" ht="21.75" thickBot="1">
      <c r="A644" s="168" t="s">
        <v>1496</v>
      </c>
      <c r="B644" s="164" t="s">
        <v>890</v>
      </c>
    </row>
    <row r="645" spans="1:2" ht="21.75" thickBot="1">
      <c r="A645" s="168" t="s">
        <v>1498</v>
      </c>
      <c r="B645" s="164" t="s">
        <v>1262</v>
      </c>
    </row>
    <row r="646" spans="1:2" ht="21.75" thickBot="1">
      <c r="A646" s="168" t="s">
        <v>1500</v>
      </c>
      <c r="B646" s="164" t="s">
        <v>1329</v>
      </c>
    </row>
    <row r="647" spans="1:2" ht="21.75" thickBot="1">
      <c r="A647" s="168" t="s">
        <v>1503</v>
      </c>
      <c r="B647" s="164" t="s">
        <v>1823</v>
      </c>
    </row>
    <row r="648" spans="1:2" ht="21.75" thickBot="1">
      <c r="A648" s="168" t="s">
        <v>1505</v>
      </c>
      <c r="B648" s="20" t="s">
        <v>2015</v>
      </c>
    </row>
    <row r="649" spans="1:2" ht="21.75" thickBot="1">
      <c r="A649" s="168" t="s">
        <v>1507</v>
      </c>
      <c r="B649" s="111"/>
    </row>
    <row r="650" spans="1:2" ht="21.75" thickBot="1">
      <c r="A650" s="168" t="s">
        <v>1510</v>
      </c>
      <c r="B650" s="166"/>
    </row>
    <row r="651" spans="1:2" ht="21.75" thickBot="1">
      <c r="A651" s="168" t="s">
        <v>1513</v>
      </c>
      <c r="B651" s="164" t="s">
        <v>459</v>
      </c>
    </row>
    <row r="652" spans="1:2" ht="21.75" thickBot="1">
      <c r="A652" s="168" t="s">
        <v>1516</v>
      </c>
      <c r="B652" s="164" t="s">
        <v>531</v>
      </c>
    </row>
    <row r="653" spans="1:2" ht="21.75" thickBot="1">
      <c r="A653" s="168" t="s">
        <v>1518</v>
      </c>
      <c r="B653" s="164" t="s">
        <v>720</v>
      </c>
    </row>
    <row r="654" spans="1:2" ht="21.75" thickBot="1">
      <c r="A654" s="168" t="s">
        <v>1520</v>
      </c>
      <c r="B654" s="164" t="s">
        <v>993</v>
      </c>
    </row>
    <row r="655" spans="1:2" ht="21.75" thickBot="1">
      <c r="A655" s="168" t="s">
        <v>1522</v>
      </c>
      <c r="B655" s="164" t="s">
        <v>996</v>
      </c>
    </row>
    <row r="656" spans="1:2" ht="21.75" thickBot="1">
      <c r="A656" s="168" t="s">
        <v>1524</v>
      </c>
      <c r="B656" s="164" t="s">
        <v>1167</v>
      </c>
    </row>
    <row r="657" spans="1:2" ht="21.75" thickBot="1">
      <c r="A657" s="168" t="s">
        <v>1526</v>
      </c>
      <c r="B657" s="164" t="s">
        <v>1174</v>
      </c>
    </row>
    <row r="658" spans="1:2" ht="21.75" thickBot="1">
      <c r="A658" s="168" t="s">
        <v>1529</v>
      </c>
      <c r="B658" s="164"/>
    </row>
    <row r="659" spans="1:2" ht="21.75" thickBot="1">
      <c r="A659" s="168" t="s">
        <v>1531</v>
      </c>
      <c r="B659" s="111"/>
    </row>
    <row r="660" spans="1:2" ht="21.75" thickBot="1">
      <c r="A660" s="168" t="s">
        <v>1533</v>
      </c>
      <c r="B660" s="166"/>
    </row>
    <row r="661" spans="1:2" ht="21.75" thickBot="1">
      <c r="A661" s="168" t="s">
        <v>1535</v>
      </c>
      <c r="B661" s="164" t="s">
        <v>428</v>
      </c>
    </row>
    <row r="662" spans="1:2" ht="21.75" thickBot="1">
      <c r="A662" s="168" t="s">
        <v>1536</v>
      </c>
      <c r="B662" s="164" t="s">
        <v>585</v>
      </c>
    </row>
    <row r="663" spans="1:2" ht="21.75" thickBot="1">
      <c r="A663" s="168" t="s">
        <v>1540</v>
      </c>
      <c r="B663" s="164" t="s">
        <v>1039</v>
      </c>
    </row>
    <row r="664" spans="1:2" ht="21.75" thickBot="1">
      <c r="A664" s="168" t="s">
        <v>1542</v>
      </c>
      <c r="B664" s="164"/>
    </row>
    <row r="665" spans="1:2" ht="21.75" thickBot="1">
      <c r="A665" s="168" t="s">
        <v>1545</v>
      </c>
      <c r="B665" s="164"/>
    </row>
    <row r="666" spans="1:2" ht="21.75" thickBot="1">
      <c r="A666" s="168" t="s">
        <v>1547</v>
      </c>
      <c r="B666" s="111"/>
    </row>
    <row r="667" spans="1:2" ht="21.75" thickBot="1">
      <c r="A667" s="168" t="s">
        <v>1549</v>
      </c>
      <c r="B667" s="166"/>
    </row>
    <row r="668" spans="1:2" ht="21.75" thickBot="1">
      <c r="A668" s="168" t="s">
        <v>1551</v>
      </c>
      <c r="B668" s="164"/>
    </row>
    <row r="669" spans="1:2" ht="21.75" thickBot="1">
      <c r="A669" s="168" t="s">
        <v>1554</v>
      </c>
      <c r="B669" s="164" t="s">
        <v>115</v>
      </c>
    </row>
    <row r="670" spans="1:2" ht="21.75" thickBot="1">
      <c r="A670" s="168" t="s">
        <v>1557</v>
      </c>
      <c r="B670" s="164" t="s">
        <v>136</v>
      </c>
    </row>
    <row r="671" spans="1:2" ht="21.75" thickBot="1">
      <c r="A671" s="168" t="s">
        <v>1560</v>
      </c>
      <c r="B671" s="164" t="s">
        <v>162</v>
      </c>
    </row>
    <row r="672" spans="1:2" ht="21.75" thickBot="1">
      <c r="A672" s="168" t="s">
        <v>1561</v>
      </c>
      <c r="B672" s="164" t="s">
        <v>229</v>
      </c>
    </row>
    <row r="673" spans="1:2" ht="21.75" thickBot="1">
      <c r="A673" s="168" t="s">
        <v>1564</v>
      </c>
      <c r="B673" s="164" t="s">
        <v>232</v>
      </c>
    </row>
    <row r="674" spans="1:2" ht="21.75" thickBot="1">
      <c r="A674" s="168" t="s">
        <v>1566</v>
      </c>
      <c r="B674" s="164" t="s">
        <v>336</v>
      </c>
    </row>
    <row r="675" spans="1:2" ht="21.75" thickBot="1">
      <c r="A675" s="168" t="s">
        <v>1570</v>
      </c>
      <c r="B675" s="164" t="s">
        <v>371</v>
      </c>
    </row>
    <row r="676" spans="1:2" ht="21.75" thickBot="1">
      <c r="A676" s="168" t="s">
        <v>1573</v>
      </c>
      <c r="B676" s="164" t="s">
        <v>384</v>
      </c>
    </row>
    <row r="677" spans="1:2" ht="21.75" thickBot="1">
      <c r="A677" s="168" t="s">
        <v>1576</v>
      </c>
      <c r="B677" s="164" t="s">
        <v>575</v>
      </c>
    </row>
    <row r="678" spans="1:2" ht="21.75" thickBot="1">
      <c r="A678" s="168" t="s">
        <v>1579</v>
      </c>
      <c r="B678" s="164" t="s">
        <v>660</v>
      </c>
    </row>
    <row r="679" spans="1:2" ht="21.75" thickBot="1">
      <c r="A679" s="168" t="s">
        <v>1581</v>
      </c>
      <c r="B679" s="164" t="s">
        <v>663</v>
      </c>
    </row>
    <row r="680" spans="1:2" ht="21.75" thickBot="1">
      <c r="A680" s="168" t="s">
        <v>1584</v>
      </c>
      <c r="B680" s="164" t="s">
        <v>806</v>
      </c>
    </row>
    <row r="681" spans="1:2" ht="21.75" thickBot="1">
      <c r="A681" s="168" t="s">
        <v>1586</v>
      </c>
      <c r="B681" s="164" t="s">
        <v>807</v>
      </c>
    </row>
    <row r="682" spans="1:2" ht="21.75" thickBot="1">
      <c r="A682" s="168" t="s">
        <v>1589</v>
      </c>
      <c r="B682" s="164" t="s">
        <v>849</v>
      </c>
    </row>
    <row r="683" spans="1:2" ht="21.75" thickBot="1">
      <c r="A683" s="168" t="s">
        <v>1592</v>
      </c>
      <c r="B683" s="164" t="s">
        <v>854</v>
      </c>
    </row>
    <row r="684" spans="1:2" ht="21.75" thickBot="1">
      <c r="A684" s="168" t="s">
        <v>1595</v>
      </c>
      <c r="B684" s="164" t="s">
        <v>856</v>
      </c>
    </row>
    <row r="685" spans="1:2" ht="21.75" thickBot="1">
      <c r="A685" s="168" t="s">
        <v>1598</v>
      </c>
      <c r="B685" s="164" t="s">
        <v>858</v>
      </c>
    </row>
    <row r="686" spans="1:2" ht="21.75" thickBot="1">
      <c r="A686" s="168" t="s">
        <v>1601</v>
      </c>
      <c r="B686" s="164" t="s">
        <v>910</v>
      </c>
    </row>
    <row r="687" spans="1:2" ht="21.75" thickBot="1">
      <c r="A687" s="168" t="s">
        <v>1604</v>
      </c>
      <c r="B687" s="164" t="s">
        <v>1011</v>
      </c>
    </row>
    <row r="688" spans="1:2" ht="21.75" thickBot="1">
      <c r="A688" s="168" t="s">
        <v>1606</v>
      </c>
      <c r="B688" s="164" t="s">
        <v>1013</v>
      </c>
    </row>
    <row r="689" spans="1:2" ht="21.75" thickBot="1">
      <c r="A689" s="168" t="s">
        <v>1607</v>
      </c>
      <c r="B689" s="164" t="s">
        <v>1017</v>
      </c>
    </row>
    <row r="690" spans="1:2" ht="21.75" thickBot="1">
      <c r="A690" s="168" t="s">
        <v>2096</v>
      </c>
      <c r="B690" s="164" t="s">
        <v>1019</v>
      </c>
    </row>
    <row r="691" spans="1:2" ht="21.75" thickBot="1">
      <c r="A691" s="168" t="s">
        <v>2097</v>
      </c>
      <c r="B691" s="164" t="s">
        <v>1021</v>
      </c>
    </row>
    <row r="692" spans="1:2" ht="21.75" thickBot="1">
      <c r="A692" s="168" t="s">
        <v>1610</v>
      </c>
      <c r="B692" s="164" t="s">
        <v>1023</v>
      </c>
    </row>
    <row r="693" spans="1:2" ht="21.75" thickBot="1">
      <c r="A693" s="168" t="s">
        <v>1612</v>
      </c>
      <c r="B693" s="164" t="s">
        <v>1025</v>
      </c>
    </row>
    <row r="694" spans="1:2" ht="21.75" thickBot="1">
      <c r="A694" s="168" t="s">
        <v>1614</v>
      </c>
      <c r="B694" s="164" t="s">
        <v>1332</v>
      </c>
    </row>
    <row r="695" spans="1:2" ht="21.75" thickBot="1">
      <c r="A695" s="168" t="s">
        <v>1616</v>
      </c>
      <c r="B695" s="164" t="s">
        <v>1357</v>
      </c>
    </row>
    <row r="696" spans="1:2" ht="21.75" thickBot="1">
      <c r="A696" s="168" t="s">
        <v>1618</v>
      </c>
      <c r="B696" s="164" t="s">
        <v>1359</v>
      </c>
    </row>
    <row r="697" spans="1:2" ht="21.75" thickBot="1">
      <c r="A697" s="168" t="s">
        <v>1621</v>
      </c>
      <c r="B697" s="164" t="s">
        <v>1361</v>
      </c>
    </row>
    <row r="698" spans="1:2" ht="21.75" thickBot="1">
      <c r="A698" s="168" t="s">
        <v>1623</v>
      </c>
      <c r="B698" s="164" t="s">
        <v>1363</v>
      </c>
    </row>
    <row r="699" spans="1:2" ht="21.75" thickBot="1">
      <c r="A699" s="168" t="s">
        <v>1626</v>
      </c>
      <c r="B699" s="164" t="s">
        <v>308</v>
      </c>
    </row>
    <row r="700" spans="1:2" ht="21.75" thickBot="1">
      <c r="A700" s="168" t="s">
        <v>1629</v>
      </c>
      <c r="B700" s="164" t="s">
        <v>2046</v>
      </c>
    </row>
    <row r="701" spans="1:2" ht="21.75" thickBot="1">
      <c r="A701" s="168" t="s">
        <v>1632</v>
      </c>
      <c r="B701" s="164"/>
    </row>
    <row r="702" spans="1:2" ht="21.75" thickBot="1">
      <c r="A702" s="168" t="s">
        <v>1635</v>
      </c>
      <c r="B702" s="111" t="s">
        <v>83</v>
      </c>
    </row>
    <row r="703" spans="1:2" ht="21.75" thickBot="1">
      <c r="A703" s="168" t="s">
        <v>1638</v>
      </c>
      <c r="B703" s="166" t="s">
        <v>1760</v>
      </c>
    </row>
    <row r="704" spans="1:2" ht="21.75" thickBot="1">
      <c r="A704" s="168" t="s">
        <v>1641</v>
      </c>
      <c r="B704" s="164" t="s">
        <v>81</v>
      </c>
    </row>
    <row r="705" spans="1:2" ht="21.75" thickBot="1">
      <c r="A705" s="168" t="s">
        <v>1643</v>
      </c>
      <c r="B705" s="164" t="s">
        <v>202</v>
      </c>
    </row>
    <row r="706" spans="1:2" ht="21.75" thickBot="1">
      <c r="A706" s="168" t="s">
        <v>1646</v>
      </c>
      <c r="B706" s="164" t="s">
        <v>860</v>
      </c>
    </row>
    <row r="707" spans="1:2" ht="21.75" thickBot="1">
      <c r="A707" s="168" t="s">
        <v>1649</v>
      </c>
      <c r="B707" s="164" t="s">
        <v>1341</v>
      </c>
    </row>
    <row r="708" spans="1:2" ht="21.75" thickBot="1">
      <c r="A708" s="168" t="s">
        <v>1652</v>
      </c>
      <c r="B708" s="164"/>
    </row>
    <row r="709" spans="1:2" ht="21.75" thickBot="1">
      <c r="A709" s="168" t="s">
        <v>1655</v>
      </c>
      <c r="B709" s="111" t="s">
        <v>145</v>
      </c>
    </row>
    <row r="710" spans="1:2" ht="21.75" thickBot="1">
      <c r="A710" s="168" t="s">
        <v>1658</v>
      </c>
      <c r="B710" s="166" t="s">
        <v>1760</v>
      </c>
    </row>
    <row r="711" spans="1:2" ht="21.75" thickBot="1">
      <c r="A711" s="168" t="s">
        <v>1661</v>
      </c>
      <c r="B711" s="164" t="s">
        <v>143</v>
      </c>
    </row>
    <row r="712" spans="1:2" ht="21.75" thickBot="1">
      <c r="A712" s="168" t="s">
        <v>1663</v>
      </c>
      <c r="B712" s="164"/>
    </row>
    <row r="713" spans="1:2" ht="21.75" thickBot="1">
      <c r="A713" s="168" t="s">
        <v>1666</v>
      </c>
      <c r="B713" s="164"/>
    </row>
    <row r="714" spans="1:2" ht="21.75" thickBot="1">
      <c r="A714" s="168" t="s">
        <v>1669</v>
      </c>
      <c r="B714" s="111" t="s">
        <v>554</v>
      </c>
    </row>
    <row r="715" spans="1:2" ht="21.75" thickBot="1">
      <c r="A715" s="168" t="s">
        <v>1672</v>
      </c>
      <c r="B715" s="166" t="s">
        <v>1760</v>
      </c>
    </row>
    <row r="716" spans="1:2" ht="21.75" thickBot="1">
      <c r="A716" s="168" t="s">
        <v>1674</v>
      </c>
      <c r="B716" s="164" t="s">
        <v>552</v>
      </c>
    </row>
    <row r="717" spans="1:2" ht="21.75" thickBot="1">
      <c r="A717" s="168" t="s">
        <v>1676</v>
      </c>
      <c r="B717" s="164" t="s">
        <v>936</v>
      </c>
    </row>
    <row r="718" spans="1:2" ht="21.75" thickBot="1">
      <c r="A718" s="168" t="s">
        <v>1679</v>
      </c>
      <c r="B718" s="164" t="s">
        <v>1524</v>
      </c>
    </row>
    <row r="719" spans="1:2" ht="21.75" thickBot="1">
      <c r="A719" s="168" t="s">
        <v>1682</v>
      </c>
      <c r="B719" s="107" t="s">
        <v>1180</v>
      </c>
    </row>
    <row r="720" spans="1:2" ht="21.75" thickBot="1">
      <c r="A720" s="168" t="s">
        <v>1685</v>
      </c>
      <c r="B720" s="164"/>
    </row>
    <row r="721" spans="1:2" ht="21.75" thickBot="1">
      <c r="A721" s="168" t="s">
        <v>1688</v>
      </c>
      <c r="B721" s="111" t="s">
        <v>270</v>
      </c>
    </row>
    <row r="722" spans="1:2" ht="21.75" thickBot="1">
      <c r="A722" s="168" t="s">
        <v>1692</v>
      </c>
      <c r="B722" s="166" t="s">
        <v>1760</v>
      </c>
    </row>
    <row r="723" spans="1:2" ht="21.75" thickBot="1">
      <c r="A723" s="168" t="s">
        <v>1695</v>
      </c>
      <c r="B723" s="164" t="s">
        <v>969</v>
      </c>
    </row>
    <row r="724" spans="1:2" ht="21.75" thickBot="1">
      <c r="A724" s="168" t="s">
        <v>1698</v>
      </c>
      <c r="B724" s="164" t="s">
        <v>1119</v>
      </c>
    </row>
    <row r="725" spans="1:2" ht="21.75" thickBot="1">
      <c r="A725" s="168" t="s">
        <v>1701</v>
      </c>
      <c r="B725" s="164" t="s">
        <v>1122</v>
      </c>
    </row>
    <row r="726" spans="1:2" ht="21.75" thickBot="1">
      <c r="A726" s="168" t="s">
        <v>1705</v>
      </c>
      <c r="B726" s="164"/>
    </row>
    <row r="727" spans="1:2" ht="21.75" thickBot="1">
      <c r="A727" s="168" t="s">
        <v>1706</v>
      </c>
      <c r="B727" s="111"/>
    </row>
    <row r="728" spans="1:2" ht="21.75" thickBot="1">
      <c r="A728" s="168" t="s">
        <v>1709</v>
      </c>
      <c r="B728" s="164" t="s">
        <v>268</v>
      </c>
    </row>
    <row r="729" spans="1:2" ht="21.75" thickBot="1">
      <c r="A729" s="168" t="s">
        <v>1712</v>
      </c>
      <c r="B729" s="164" t="s">
        <v>318</v>
      </c>
    </row>
    <row r="730" spans="1:2" ht="21.75" thickBot="1">
      <c r="A730" s="168" t="s">
        <v>1715</v>
      </c>
      <c r="B730" s="164" t="s">
        <v>640</v>
      </c>
    </row>
    <row r="731" spans="1:2" ht="21.75" thickBot="1">
      <c r="A731" s="168" t="s">
        <v>1719</v>
      </c>
      <c r="B731" s="164" t="s">
        <v>929</v>
      </c>
    </row>
    <row r="732" spans="1:2" ht="21.75" thickBot="1">
      <c r="A732" s="168" t="s">
        <v>1722</v>
      </c>
      <c r="B732" s="164" t="s">
        <v>1102</v>
      </c>
    </row>
    <row r="733" spans="1:2" ht="21.75" thickBot="1">
      <c r="A733" s="168" t="s">
        <v>1725</v>
      </c>
      <c r="B733" s="164" t="s">
        <v>1114</v>
      </c>
    </row>
    <row r="734" spans="1:2" ht="21.75" thickBot="1">
      <c r="A734" s="168" t="s">
        <v>2098</v>
      </c>
      <c r="B734" s="164" t="s">
        <v>1132</v>
      </c>
    </row>
    <row r="735" spans="1:2" ht="21.75" thickBot="1">
      <c r="A735" s="169"/>
      <c r="B735" s="164" t="s">
        <v>1137</v>
      </c>
    </row>
    <row r="736" spans="1:2" ht="19.5" thickBot="1">
      <c r="A736" s="172"/>
      <c r="B736" s="173" t="s">
        <v>1603</v>
      </c>
    </row>
    <row r="737" spans="2:2" ht="21">
      <c r="B737" s="174" t="s">
        <v>1760</v>
      </c>
    </row>
    <row r="738" spans="2:2">
      <c r="B738" s="164" t="s">
        <v>1601</v>
      </c>
    </row>
    <row r="739" spans="2:2">
      <c r="B739" s="173" t="s">
        <v>11</v>
      </c>
    </row>
    <row r="740" spans="2:2">
      <c r="B740" s="144" t="s">
        <v>234</v>
      </c>
    </row>
    <row r="741" spans="2:2">
      <c r="B741" s="164" t="s">
        <v>396</v>
      </c>
    </row>
    <row r="742" spans="2:2">
      <c r="B742" s="164" t="s">
        <v>777</v>
      </c>
    </row>
    <row r="743" spans="2:2">
      <c r="B743" s="164" t="s">
        <v>796</v>
      </c>
    </row>
    <row r="744" spans="2:2">
      <c r="B744" s="164" t="s">
        <v>887</v>
      </c>
    </row>
    <row r="745" spans="2:2">
      <c r="B745" s="164" t="s">
        <v>1249</v>
      </c>
    </row>
    <row r="746" spans="2:2">
      <c r="B746" s="164" t="s">
        <v>1265</v>
      </c>
    </row>
    <row r="747" spans="2:2">
      <c r="B747" s="164" t="s">
        <v>1278</v>
      </c>
    </row>
    <row r="748" spans="2:2">
      <c r="B748" s="164" t="s">
        <v>1281</v>
      </c>
    </row>
    <row r="749" spans="2:2">
      <c r="B749" s="164" t="s">
        <v>1317</v>
      </c>
    </row>
    <row r="750" spans="2:2">
      <c r="B750" s="164" t="s">
        <v>1321</v>
      </c>
    </row>
    <row r="751" spans="2:2">
      <c r="B751" s="164" t="s">
        <v>1832</v>
      </c>
    </row>
    <row r="752" spans="2:2">
      <c r="B752" s="164" t="s">
        <v>2014</v>
      </c>
    </row>
    <row r="753" spans="2:2">
      <c r="B753" s="164" t="s">
        <v>2056</v>
      </c>
    </row>
    <row r="754" spans="2:2">
      <c r="B754" s="173" t="s">
        <v>391</v>
      </c>
    </row>
    <row r="755" spans="2:2">
      <c r="B755" s="144" t="s">
        <v>389</v>
      </c>
    </row>
    <row r="756" spans="2:2">
      <c r="B756" s="144" t="s">
        <v>465</v>
      </c>
    </row>
    <row r="757" spans="2:2">
      <c r="B757" s="164" t="s">
        <v>644</v>
      </c>
    </row>
    <row r="758" spans="2:2">
      <c r="B758" s="164" t="s">
        <v>949</v>
      </c>
    </row>
    <row r="759" spans="2:2">
      <c r="B759" s="164" t="s">
        <v>1083</v>
      </c>
    </row>
    <row r="760" spans="2:2">
      <c r="B760" s="164" t="s">
        <v>1139</v>
      </c>
    </row>
    <row r="761" spans="2:2">
      <c r="B761" s="164" t="s">
        <v>1464</v>
      </c>
    </row>
    <row r="762" spans="2:2">
      <c r="B762" s="164" t="s">
        <v>1498</v>
      </c>
    </row>
    <row r="763" spans="2:2">
      <c r="B763" s="164" t="s">
        <v>1584</v>
      </c>
    </row>
    <row r="764" spans="2:2">
      <c r="B764" s="164" t="s">
        <v>2039</v>
      </c>
    </row>
    <row r="765" spans="2:2">
      <c r="B765" s="164" t="s">
        <v>2059</v>
      </c>
    </row>
    <row r="766" spans="2:2">
      <c r="B766" s="173" t="s">
        <v>1783</v>
      </c>
    </row>
    <row r="767" spans="2:2">
      <c r="B767" s="164" t="s">
        <v>88</v>
      </c>
    </row>
    <row r="768" spans="2:2">
      <c r="B768" s="144" t="s">
        <v>104</v>
      </c>
    </row>
    <row r="769" spans="2:2">
      <c r="B769" s="144" t="s">
        <v>106</v>
      </c>
    </row>
    <row r="770" spans="2:2">
      <c r="B770" s="164" t="s">
        <v>154</v>
      </c>
    </row>
    <row r="771" spans="2:2">
      <c r="B771" s="164" t="s">
        <v>185</v>
      </c>
    </row>
    <row r="772" spans="2:2">
      <c r="B772" s="164" t="s">
        <v>198</v>
      </c>
    </row>
    <row r="773" spans="2:2">
      <c r="B773" s="164" t="s">
        <v>330</v>
      </c>
    </row>
    <row r="774" spans="2:2">
      <c r="B774" s="164" t="s">
        <v>353</v>
      </c>
    </row>
    <row r="775" spans="2:2">
      <c r="B775" s="164" t="s">
        <v>374</v>
      </c>
    </row>
    <row r="776" spans="2:2">
      <c r="B776" s="164" t="s">
        <v>393</v>
      </c>
    </row>
    <row r="777" spans="2:2">
      <c r="B777" s="164" t="s">
        <v>398</v>
      </c>
    </row>
    <row r="778" spans="2:2">
      <c r="B778" s="164" t="s">
        <v>431</v>
      </c>
    </row>
    <row r="779" spans="2:2">
      <c r="B779" s="164" t="s">
        <v>440</v>
      </c>
    </row>
    <row r="780" spans="2:2">
      <c r="B780" s="164" t="s">
        <v>560</v>
      </c>
    </row>
    <row r="781" spans="2:2">
      <c r="B781" s="164" t="s">
        <v>564</v>
      </c>
    </row>
    <row r="782" spans="2:2">
      <c r="B782" s="164" t="s">
        <v>612</v>
      </c>
    </row>
    <row r="783" spans="2:2">
      <c r="B783" s="164" t="s">
        <v>647</v>
      </c>
    </row>
    <row r="784" spans="2:2">
      <c r="B784" s="164" t="s">
        <v>683</v>
      </c>
    </row>
    <row r="785" spans="2:2">
      <c r="B785" s="164" t="s">
        <v>712</v>
      </c>
    </row>
    <row r="786" spans="2:2">
      <c r="B786" s="164" t="s">
        <v>736</v>
      </c>
    </row>
    <row r="787" spans="2:2">
      <c r="B787" s="164" t="s">
        <v>766</v>
      </c>
    </row>
    <row r="788" spans="2:2">
      <c r="B788" s="164" t="s">
        <v>781</v>
      </c>
    </row>
    <row r="789" spans="2:2">
      <c r="B789" s="164" t="s">
        <v>783</v>
      </c>
    </row>
    <row r="790" spans="2:2">
      <c r="B790" s="164" t="s">
        <v>788</v>
      </c>
    </row>
    <row r="791" spans="2:2">
      <c r="B791" s="164" t="s">
        <v>803</v>
      </c>
    </row>
    <row r="792" spans="2:2">
      <c r="B792" s="164" t="s">
        <v>821</v>
      </c>
    </row>
    <row r="793" spans="2:2">
      <c r="B793" s="164" t="s">
        <v>938</v>
      </c>
    </row>
    <row r="794" spans="2:2">
      <c r="B794" s="164" t="s">
        <v>1095</v>
      </c>
    </row>
    <row r="795" spans="2:2">
      <c r="B795" s="164" t="s">
        <v>1589</v>
      </c>
    </row>
    <row r="796" spans="2:2">
      <c r="B796" s="164" t="s">
        <v>475</v>
      </c>
    </row>
    <row r="797" spans="2:2">
      <c r="B797" s="164" t="s">
        <v>1148</v>
      </c>
    </row>
    <row r="798" spans="2:2">
      <c r="B798" s="164" t="s">
        <v>1476</v>
      </c>
    </row>
    <row r="799" spans="2:2">
      <c r="B799" s="164" t="s">
        <v>921</v>
      </c>
    </row>
    <row r="800" spans="2:2">
      <c r="B800" s="164" t="s">
        <v>1074</v>
      </c>
    </row>
    <row r="801" spans="2:2">
      <c r="B801" s="164" t="s">
        <v>264</v>
      </c>
    </row>
    <row r="802" spans="2:2">
      <c r="B802" s="164" t="s">
        <v>617</v>
      </c>
    </row>
    <row r="803" spans="2:2">
      <c r="B803" s="164" t="s">
        <v>1570</v>
      </c>
    </row>
    <row r="804" spans="2:2">
      <c r="B804" s="164" t="s">
        <v>214</v>
      </c>
    </row>
    <row r="805" spans="2:2">
      <c r="B805" s="164" t="s">
        <v>558</v>
      </c>
    </row>
    <row r="806" spans="2:2">
      <c r="B806" s="164" t="s">
        <v>1581</v>
      </c>
    </row>
    <row r="807" spans="2:2">
      <c r="B807" s="164" t="s">
        <v>1483</v>
      </c>
    </row>
    <row r="808" spans="2:2">
      <c r="B808" s="164" t="s">
        <v>1576</v>
      </c>
    </row>
    <row r="809" spans="2:2">
      <c r="B809" s="164" t="s">
        <v>1598</v>
      </c>
    </row>
    <row r="810" spans="2:2">
      <c r="B810" s="164" t="s">
        <v>1652</v>
      </c>
    </row>
    <row r="811" spans="2:2">
      <c r="B811" s="164" t="s">
        <v>1335</v>
      </c>
    </row>
    <row r="812" spans="2:2">
      <c r="B812" s="164" t="s">
        <v>1343</v>
      </c>
    </row>
    <row r="813" spans="2:2">
      <c r="B813" s="164" t="s">
        <v>1820</v>
      </c>
    </row>
    <row r="814" spans="2:2" ht="18">
      <c r="B814" s="78" t="s">
        <v>1991</v>
      </c>
    </row>
    <row r="815" spans="2:2">
      <c r="B815" s="164" t="s">
        <v>2021</v>
      </c>
    </row>
    <row r="816" spans="2:2">
      <c r="B816" s="164" t="s">
        <v>2036</v>
      </c>
    </row>
    <row r="817" spans="1:2" ht="15">
      <c r="A817"/>
      <c r="B817"/>
    </row>
    <row r="818" spans="1:2" ht="15">
      <c r="A818"/>
      <c r="B818"/>
    </row>
    <row r="819" spans="1:2" ht="15">
      <c r="A819"/>
      <c r="B819"/>
    </row>
    <row r="820" spans="1:2" ht="15">
      <c r="A820"/>
      <c r="B820"/>
    </row>
    <row r="821" spans="1:2" ht="15">
      <c r="A821"/>
      <c r="B821"/>
    </row>
    <row r="822" spans="1:2" ht="15">
      <c r="A822"/>
      <c r="B822"/>
    </row>
    <row r="823" spans="1:2" ht="15">
      <c r="A823"/>
      <c r="B823"/>
    </row>
    <row r="824" spans="1:2" ht="15">
      <c r="A824"/>
      <c r="B824"/>
    </row>
    <row r="825" spans="1:2" ht="15">
      <c r="A825"/>
      <c r="B825"/>
    </row>
    <row r="826" spans="1:2" ht="15">
      <c r="A826"/>
      <c r="B826"/>
    </row>
    <row r="827" spans="1:2" ht="15">
      <c r="A827"/>
      <c r="B827"/>
    </row>
    <row r="828" spans="1:2" ht="15">
      <c r="A828"/>
      <c r="B828"/>
    </row>
    <row r="829" spans="1:2" ht="15">
      <c r="A829"/>
      <c r="B829"/>
    </row>
    <row r="830" spans="1:2" ht="15">
      <c r="A830"/>
      <c r="B830"/>
    </row>
    <row r="831" spans="1:2" ht="15">
      <c r="A831"/>
      <c r="B831"/>
    </row>
    <row r="832" spans="1:2" ht="15">
      <c r="A832"/>
      <c r="B832"/>
    </row>
    <row r="833" spans="1:2" ht="15">
      <c r="A833"/>
      <c r="B833"/>
    </row>
    <row r="834" spans="1:2" ht="15">
      <c r="A834"/>
      <c r="B834"/>
    </row>
    <row r="835" spans="1:2" ht="15">
      <c r="A835"/>
      <c r="B835"/>
    </row>
    <row r="836" spans="1:2" ht="15">
      <c r="A836"/>
      <c r="B836"/>
    </row>
    <row r="837" spans="1:2" ht="15">
      <c r="A837"/>
      <c r="B837"/>
    </row>
    <row r="838" spans="1:2" ht="15">
      <c r="A838"/>
      <c r="B838"/>
    </row>
    <row r="839" spans="1:2" ht="15">
      <c r="A839"/>
      <c r="B839"/>
    </row>
    <row r="840" spans="1:2" ht="15">
      <c r="A840"/>
      <c r="B840"/>
    </row>
    <row r="841" spans="1:2" ht="15">
      <c r="A841"/>
      <c r="B841"/>
    </row>
    <row r="842" spans="1:2" ht="15">
      <c r="A842"/>
      <c r="B842"/>
    </row>
    <row r="843" spans="1:2" ht="15">
      <c r="A843"/>
      <c r="B843"/>
    </row>
    <row r="844" spans="1:2" ht="15">
      <c r="A844"/>
      <c r="B844"/>
    </row>
    <row r="845" spans="1:2" ht="15">
      <c r="A845"/>
      <c r="B845"/>
    </row>
    <row r="846" spans="1:2" ht="15">
      <c r="A846"/>
      <c r="B846"/>
    </row>
    <row r="847" spans="1:2" ht="15">
      <c r="A847"/>
      <c r="B847"/>
    </row>
    <row r="848" spans="1:2" ht="15">
      <c r="A848"/>
      <c r="B848"/>
    </row>
    <row r="849" spans="1:2" ht="15">
      <c r="A849"/>
      <c r="B849"/>
    </row>
    <row r="850" spans="1:2" ht="15">
      <c r="A850"/>
      <c r="B850"/>
    </row>
    <row r="851" spans="1:2" ht="15">
      <c r="A851"/>
      <c r="B851"/>
    </row>
    <row r="852" spans="1:2" ht="15">
      <c r="A852"/>
      <c r="B852"/>
    </row>
    <row r="853" spans="1:2" ht="15">
      <c r="A853"/>
      <c r="B853"/>
    </row>
    <row r="854" spans="1:2" ht="15">
      <c r="A854"/>
      <c r="B854"/>
    </row>
    <row r="855" spans="1:2" ht="15">
      <c r="A855"/>
      <c r="B855"/>
    </row>
    <row r="856" spans="1:2" ht="15">
      <c r="A856"/>
      <c r="B856"/>
    </row>
    <row r="857" spans="1:2" ht="15">
      <c r="A857"/>
      <c r="B857"/>
    </row>
    <row r="858" spans="1:2" ht="15">
      <c r="A858"/>
      <c r="B858"/>
    </row>
    <row r="859" spans="1:2" ht="15">
      <c r="A859"/>
      <c r="B859"/>
    </row>
    <row r="860" spans="1:2" ht="15">
      <c r="A860"/>
      <c r="B860"/>
    </row>
    <row r="861" spans="1:2" ht="15">
      <c r="A861"/>
      <c r="B861"/>
    </row>
    <row r="862" spans="1:2" ht="15">
      <c r="A862"/>
      <c r="B862"/>
    </row>
    <row r="863" spans="1:2" ht="15">
      <c r="A863"/>
      <c r="B863"/>
    </row>
    <row r="864" spans="1:2" ht="15">
      <c r="A864"/>
      <c r="B864"/>
    </row>
    <row r="865" spans="1:2" ht="15">
      <c r="A865"/>
      <c r="B865"/>
    </row>
    <row r="866" spans="1:2" ht="15">
      <c r="A866"/>
      <c r="B866"/>
    </row>
    <row r="867" spans="1:2" ht="15">
      <c r="A867"/>
      <c r="B867"/>
    </row>
    <row r="868" spans="1:2" ht="15">
      <c r="A868"/>
      <c r="B868"/>
    </row>
    <row r="869" spans="1:2" ht="15">
      <c r="A869"/>
      <c r="B869"/>
    </row>
    <row r="870" spans="1:2" ht="15">
      <c r="A870"/>
      <c r="B870"/>
    </row>
    <row r="871" spans="1:2" ht="15">
      <c r="A871"/>
      <c r="B871"/>
    </row>
    <row r="872" spans="1:2" ht="15">
      <c r="A872"/>
      <c r="B872"/>
    </row>
    <row r="873" spans="1:2" ht="15">
      <c r="A873"/>
      <c r="B873"/>
    </row>
    <row r="874" spans="1:2" ht="15">
      <c r="A874"/>
      <c r="B874"/>
    </row>
    <row r="875" spans="1:2" ht="15">
      <c r="A875"/>
      <c r="B875"/>
    </row>
    <row r="876" spans="1:2" ht="15">
      <c r="A876"/>
      <c r="B876"/>
    </row>
    <row r="877" spans="1:2" ht="15">
      <c r="A877"/>
      <c r="B877"/>
    </row>
    <row r="878" spans="1:2" ht="15">
      <c r="A878"/>
      <c r="B878"/>
    </row>
    <row r="879" spans="1:2" ht="15">
      <c r="A879"/>
      <c r="B879"/>
    </row>
    <row r="880" spans="1:2" ht="15">
      <c r="A880"/>
      <c r="B880"/>
    </row>
    <row r="881" spans="1:2" ht="15">
      <c r="A881"/>
      <c r="B881"/>
    </row>
    <row r="882" spans="1:2" ht="15">
      <c r="A882"/>
      <c r="B882"/>
    </row>
    <row r="883" spans="1:2" ht="15">
      <c r="A883"/>
      <c r="B883"/>
    </row>
    <row r="884" spans="1:2" ht="15">
      <c r="A884"/>
      <c r="B884"/>
    </row>
    <row r="885" spans="1:2" ht="15">
      <c r="A885"/>
      <c r="B885"/>
    </row>
    <row r="886" spans="1:2" ht="15">
      <c r="A886"/>
      <c r="B886"/>
    </row>
    <row r="887" spans="1:2" ht="15">
      <c r="A887"/>
      <c r="B887"/>
    </row>
    <row r="888" spans="1:2" ht="15">
      <c r="A888"/>
      <c r="B888"/>
    </row>
    <row r="889" spans="1:2" ht="15">
      <c r="A889"/>
      <c r="B889"/>
    </row>
    <row r="890" spans="1:2" ht="15">
      <c r="A890"/>
      <c r="B890"/>
    </row>
    <row r="891" spans="1:2" ht="15">
      <c r="A891"/>
      <c r="B891"/>
    </row>
    <row r="892" spans="1:2" ht="15">
      <c r="A892"/>
      <c r="B892"/>
    </row>
    <row r="893" spans="1:2" ht="15">
      <c r="A893"/>
      <c r="B893"/>
    </row>
    <row r="894" spans="1:2" ht="15">
      <c r="A894"/>
      <c r="B894"/>
    </row>
    <row r="895" spans="1:2" ht="15">
      <c r="A895"/>
      <c r="B895"/>
    </row>
    <row r="896" spans="1:2" ht="15">
      <c r="A896"/>
      <c r="B896"/>
    </row>
    <row r="897" spans="1:2" ht="15">
      <c r="A897"/>
      <c r="B897"/>
    </row>
    <row r="898" spans="1:2" ht="15">
      <c r="A898"/>
      <c r="B898"/>
    </row>
    <row r="899" spans="1:2" ht="15">
      <c r="A899"/>
      <c r="B899"/>
    </row>
    <row r="900" spans="1:2" ht="15">
      <c r="A900"/>
      <c r="B900"/>
    </row>
    <row r="901" spans="1:2" ht="15">
      <c r="A901"/>
      <c r="B901"/>
    </row>
    <row r="902" spans="1:2" ht="15">
      <c r="A902"/>
      <c r="B902"/>
    </row>
    <row r="903" spans="1:2" ht="15">
      <c r="A903"/>
      <c r="B903"/>
    </row>
    <row r="904" spans="1:2" ht="15">
      <c r="A904"/>
      <c r="B904"/>
    </row>
    <row r="905" spans="1:2" ht="15">
      <c r="A905"/>
      <c r="B905"/>
    </row>
    <row r="906" spans="1:2" ht="15">
      <c r="A906"/>
      <c r="B906"/>
    </row>
    <row r="907" spans="1:2" ht="15">
      <c r="A907"/>
      <c r="B907"/>
    </row>
    <row r="908" spans="1:2" ht="15">
      <c r="A908"/>
      <c r="B908"/>
    </row>
    <row r="909" spans="1:2" ht="15">
      <c r="A909"/>
      <c r="B909"/>
    </row>
    <row r="910" spans="1:2" ht="15">
      <c r="A910"/>
      <c r="B910"/>
    </row>
    <row r="911" spans="1:2" ht="15">
      <c r="A911"/>
      <c r="B911"/>
    </row>
    <row r="912" spans="1:2" ht="15">
      <c r="A912"/>
      <c r="B912"/>
    </row>
    <row r="913" spans="1:2" ht="15">
      <c r="A913"/>
      <c r="B913"/>
    </row>
    <row r="914" spans="1:2" ht="15" customHeight="1">
      <c r="A914"/>
      <c r="B914"/>
    </row>
    <row r="915" spans="1:2" ht="15.75" customHeight="1">
      <c r="A915"/>
      <c r="B915"/>
    </row>
    <row r="916" spans="1:2" ht="15">
      <c r="A916"/>
      <c r="B916"/>
    </row>
    <row r="917" spans="1:2" ht="15">
      <c r="A917"/>
      <c r="B917"/>
    </row>
    <row r="918" spans="1:2" ht="15">
      <c r="A918"/>
      <c r="B918"/>
    </row>
    <row r="919" spans="1:2" ht="15">
      <c r="A919"/>
      <c r="B919"/>
    </row>
    <row r="920" spans="1:2" ht="15">
      <c r="A920"/>
      <c r="B920"/>
    </row>
    <row r="921" spans="1:2" ht="15">
      <c r="A921"/>
      <c r="B921"/>
    </row>
    <row r="922" spans="1:2" ht="15">
      <c r="A922"/>
      <c r="B922"/>
    </row>
    <row r="923" spans="1:2" ht="15">
      <c r="A923"/>
      <c r="B923"/>
    </row>
    <row r="924" spans="1:2" ht="15">
      <c r="A924"/>
      <c r="B924"/>
    </row>
    <row r="925" spans="1:2" ht="15">
      <c r="A925"/>
      <c r="B925"/>
    </row>
    <row r="926" spans="1:2" ht="15">
      <c r="A926"/>
      <c r="B926"/>
    </row>
    <row r="927" spans="1:2" ht="15">
      <c r="A927"/>
      <c r="B927"/>
    </row>
    <row r="928" spans="1:2" ht="15">
      <c r="A928"/>
      <c r="B928"/>
    </row>
    <row r="929" spans="1:2" ht="15">
      <c r="A929"/>
      <c r="B929"/>
    </row>
    <row r="930" spans="1:2" ht="15">
      <c r="A930"/>
      <c r="B930"/>
    </row>
    <row r="931" spans="1:2" ht="15">
      <c r="A931"/>
      <c r="B931"/>
    </row>
    <row r="932" spans="1:2" ht="15">
      <c r="A932"/>
      <c r="B932"/>
    </row>
    <row r="933" spans="1:2" ht="15">
      <c r="A933"/>
      <c r="B933"/>
    </row>
    <row r="934" spans="1:2" ht="15">
      <c r="A934"/>
      <c r="B934"/>
    </row>
    <row r="935" spans="1:2" ht="15">
      <c r="A935"/>
      <c r="B935"/>
    </row>
    <row r="936" spans="1:2" ht="15">
      <c r="A936"/>
      <c r="B936"/>
    </row>
    <row r="937" spans="1:2" ht="15">
      <c r="A937"/>
      <c r="B937"/>
    </row>
    <row r="938" spans="1:2" ht="15">
      <c r="A938"/>
      <c r="B938"/>
    </row>
    <row r="939" spans="1:2" ht="15">
      <c r="A939"/>
      <c r="B939"/>
    </row>
    <row r="940" spans="1:2" ht="15">
      <c r="A940"/>
      <c r="B940"/>
    </row>
    <row r="941" spans="1:2" ht="15">
      <c r="A941"/>
      <c r="B941"/>
    </row>
    <row r="942" spans="1:2" ht="15">
      <c r="A942"/>
      <c r="B942"/>
    </row>
    <row r="943" spans="1:2" ht="15">
      <c r="A943"/>
      <c r="B943"/>
    </row>
    <row r="944" spans="1:2" ht="15">
      <c r="A944"/>
      <c r="B944"/>
    </row>
    <row r="945" spans="1:2" ht="15">
      <c r="A945"/>
      <c r="B945"/>
    </row>
    <row r="946" spans="1:2" ht="15">
      <c r="A946"/>
      <c r="B946"/>
    </row>
    <row r="947" spans="1:2" ht="15">
      <c r="A947"/>
      <c r="B947"/>
    </row>
    <row r="948" spans="1:2" ht="15">
      <c r="A948"/>
      <c r="B948"/>
    </row>
    <row r="949" spans="1:2" ht="15">
      <c r="A949"/>
      <c r="B949"/>
    </row>
    <row r="950" spans="1:2" ht="15">
      <c r="A950"/>
      <c r="B950"/>
    </row>
    <row r="951" spans="1:2" ht="15">
      <c r="A951"/>
      <c r="B951"/>
    </row>
    <row r="952" spans="1:2" ht="15">
      <c r="A952"/>
      <c r="B952"/>
    </row>
    <row r="953" spans="1:2" ht="15">
      <c r="A953"/>
      <c r="B953"/>
    </row>
    <row r="954" spans="1:2" ht="15">
      <c r="A954"/>
      <c r="B954"/>
    </row>
    <row r="955" spans="1:2" ht="15">
      <c r="A955"/>
      <c r="B955"/>
    </row>
    <row r="956" spans="1:2" ht="15">
      <c r="A956"/>
      <c r="B956"/>
    </row>
    <row r="957" spans="1:2" ht="15">
      <c r="A957"/>
      <c r="B957"/>
    </row>
    <row r="958" spans="1:2" ht="15">
      <c r="A958"/>
      <c r="B958"/>
    </row>
    <row r="959" spans="1:2" ht="15">
      <c r="A959"/>
      <c r="B959"/>
    </row>
    <row r="960" spans="1:2" ht="15">
      <c r="A960"/>
      <c r="B960"/>
    </row>
    <row r="961" spans="1:2" ht="15">
      <c r="A961"/>
      <c r="B961"/>
    </row>
    <row r="962" spans="1:2" ht="15">
      <c r="A962"/>
      <c r="B962"/>
    </row>
    <row r="963" spans="1:2" ht="15">
      <c r="A963"/>
      <c r="B963"/>
    </row>
    <row r="964" spans="1:2" ht="15">
      <c r="A964"/>
      <c r="B964"/>
    </row>
    <row r="965" spans="1:2" ht="15">
      <c r="A965"/>
      <c r="B965"/>
    </row>
    <row r="966" spans="1:2" ht="15">
      <c r="A966"/>
      <c r="B966"/>
    </row>
    <row r="967" spans="1:2" ht="15">
      <c r="A967"/>
      <c r="B967"/>
    </row>
    <row r="968" spans="1:2" ht="15">
      <c r="A968"/>
      <c r="B968"/>
    </row>
    <row r="969" spans="1:2" ht="15">
      <c r="A969"/>
      <c r="B969"/>
    </row>
    <row r="970" spans="1:2" ht="15">
      <c r="A970"/>
      <c r="B970"/>
    </row>
    <row r="971" spans="1:2" ht="15">
      <c r="A971"/>
      <c r="B971"/>
    </row>
    <row r="972" spans="1:2" ht="15">
      <c r="A972"/>
      <c r="B972"/>
    </row>
    <row r="973" spans="1:2" ht="15">
      <c r="A973"/>
      <c r="B973"/>
    </row>
    <row r="974" spans="1:2" ht="15">
      <c r="A974"/>
      <c r="B974"/>
    </row>
    <row r="975" spans="1:2" ht="15">
      <c r="A975"/>
      <c r="B975"/>
    </row>
    <row r="976" spans="1:2" ht="15">
      <c r="A976"/>
      <c r="B976"/>
    </row>
    <row r="977" spans="1:2" ht="15">
      <c r="A977"/>
      <c r="B977"/>
    </row>
    <row r="978" spans="1:2" ht="15">
      <c r="A978"/>
      <c r="B978"/>
    </row>
    <row r="979" spans="1:2" ht="15">
      <c r="A979"/>
      <c r="B979"/>
    </row>
    <row r="980" spans="1:2" ht="15">
      <c r="A980"/>
      <c r="B980"/>
    </row>
    <row r="981" spans="1:2" ht="15">
      <c r="A981"/>
      <c r="B981"/>
    </row>
    <row r="982" spans="1:2" ht="15">
      <c r="A982"/>
      <c r="B982"/>
    </row>
    <row r="983" spans="1:2" ht="15">
      <c r="A983"/>
      <c r="B983"/>
    </row>
    <row r="984" spans="1:2" ht="15">
      <c r="A984"/>
      <c r="B984"/>
    </row>
    <row r="985" spans="1:2" ht="15">
      <c r="A985"/>
      <c r="B985"/>
    </row>
    <row r="986" spans="1:2" ht="15">
      <c r="A986"/>
      <c r="B986"/>
    </row>
    <row r="987" spans="1:2" ht="15">
      <c r="A987"/>
      <c r="B987"/>
    </row>
    <row r="988" spans="1:2" ht="15">
      <c r="A988"/>
      <c r="B988"/>
    </row>
    <row r="989" spans="1:2" ht="15">
      <c r="A989"/>
      <c r="B989"/>
    </row>
    <row r="990" spans="1:2" ht="15">
      <c r="A990"/>
      <c r="B990"/>
    </row>
    <row r="991" spans="1:2" ht="15">
      <c r="A991"/>
      <c r="B991"/>
    </row>
    <row r="992" spans="1:2" ht="15">
      <c r="A992"/>
      <c r="B992"/>
    </row>
    <row r="993" spans="1:2" ht="15">
      <c r="A993"/>
      <c r="B993"/>
    </row>
    <row r="994" spans="1:2" ht="15">
      <c r="A994"/>
      <c r="B994"/>
    </row>
    <row r="995" spans="1:2" ht="15">
      <c r="A995"/>
      <c r="B995"/>
    </row>
    <row r="996" spans="1:2" ht="15">
      <c r="A996"/>
      <c r="B996"/>
    </row>
    <row r="997" spans="1:2" ht="15">
      <c r="A997"/>
      <c r="B997"/>
    </row>
    <row r="998" spans="1:2" ht="15">
      <c r="A998"/>
      <c r="B998"/>
    </row>
    <row r="999" spans="1:2" ht="15">
      <c r="A999"/>
      <c r="B999"/>
    </row>
    <row r="1000" spans="1:2" ht="15">
      <c r="A1000"/>
      <c r="B1000"/>
    </row>
    <row r="1001" spans="1:2" ht="15">
      <c r="A1001"/>
      <c r="B1001"/>
    </row>
    <row r="1002" spans="1:2" ht="15">
      <c r="A1002"/>
      <c r="B1002"/>
    </row>
    <row r="1003" spans="1:2" ht="15">
      <c r="A1003"/>
      <c r="B1003"/>
    </row>
    <row r="1004" spans="1:2" ht="15">
      <c r="A1004"/>
      <c r="B1004"/>
    </row>
    <row r="1005" spans="1:2" ht="15">
      <c r="A1005"/>
      <c r="B1005"/>
    </row>
    <row r="1006" spans="1:2" ht="15">
      <c r="A1006"/>
      <c r="B1006"/>
    </row>
    <row r="1007" spans="1:2" ht="15">
      <c r="A1007"/>
      <c r="B1007"/>
    </row>
    <row r="1008" spans="1:2" ht="15">
      <c r="A1008"/>
      <c r="B1008"/>
    </row>
    <row r="1009" spans="1:2" ht="15">
      <c r="A1009"/>
      <c r="B1009"/>
    </row>
    <row r="1010" spans="1:2" ht="15">
      <c r="A1010"/>
      <c r="B1010"/>
    </row>
    <row r="1011" spans="1:2" ht="15">
      <c r="A1011"/>
      <c r="B1011"/>
    </row>
    <row r="1012" spans="1:2" ht="15">
      <c r="A1012"/>
      <c r="B1012"/>
    </row>
    <row r="1013" spans="1:2" ht="15">
      <c r="A1013"/>
      <c r="B1013"/>
    </row>
    <row r="1014" spans="1:2" ht="15">
      <c r="A1014"/>
      <c r="B1014"/>
    </row>
    <row r="1015" spans="1:2" ht="15">
      <c r="A1015"/>
      <c r="B1015"/>
    </row>
    <row r="1016" spans="1:2" ht="15">
      <c r="A1016"/>
      <c r="B1016"/>
    </row>
    <row r="1017" spans="1:2" ht="15">
      <c r="A1017"/>
      <c r="B1017"/>
    </row>
    <row r="1018" spans="1:2" ht="15">
      <c r="A1018"/>
      <c r="B1018"/>
    </row>
    <row r="1019" spans="1:2" ht="15">
      <c r="A1019"/>
      <c r="B1019"/>
    </row>
    <row r="1020" spans="1:2" ht="15">
      <c r="A1020"/>
      <c r="B1020"/>
    </row>
    <row r="1021" spans="1:2" ht="15">
      <c r="A1021"/>
      <c r="B1021"/>
    </row>
    <row r="1022" spans="1:2" ht="15">
      <c r="A1022"/>
      <c r="B1022"/>
    </row>
    <row r="1023" spans="1:2" ht="15">
      <c r="A1023"/>
      <c r="B1023"/>
    </row>
    <row r="1024" spans="1:2" ht="15">
      <c r="A1024"/>
      <c r="B1024"/>
    </row>
    <row r="1025" spans="1:2" ht="15">
      <c r="A1025"/>
      <c r="B1025"/>
    </row>
    <row r="1026" spans="1:2" ht="15">
      <c r="A1026"/>
      <c r="B1026"/>
    </row>
    <row r="1027" spans="1:2" ht="15">
      <c r="A1027"/>
      <c r="B1027"/>
    </row>
    <row r="1028" spans="1:2" ht="15">
      <c r="A1028"/>
      <c r="B1028"/>
    </row>
    <row r="1029" spans="1:2" ht="15">
      <c r="A1029"/>
      <c r="B1029"/>
    </row>
    <row r="1030" spans="1:2" ht="15">
      <c r="A1030"/>
      <c r="B1030"/>
    </row>
    <row r="1031" spans="1:2" ht="15">
      <c r="A1031"/>
      <c r="B1031"/>
    </row>
    <row r="1032" spans="1:2" ht="15">
      <c r="A1032"/>
      <c r="B1032"/>
    </row>
    <row r="1033" spans="1:2" ht="15">
      <c r="A1033"/>
      <c r="B1033"/>
    </row>
    <row r="1034" spans="1:2" ht="15">
      <c r="A1034"/>
      <c r="B1034"/>
    </row>
    <row r="1035" spans="1:2" ht="15">
      <c r="A1035"/>
      <c r="B1035"/>
    </row>
    <row r="1036" spans="1:2" ht="15">
      <c r="A1036"/>
      <c r="B1036"/>
    </row>
    <row r="1037" spans="1:2" ht="15">
      <c r="A1037"/>
      <c r="B1037"/>
    </row>
    <row r="1038" spans="1:2" ht="15">
      <c r="A1038"/>
      <c r="B1038"/>
    </row>
    <row r="1039" spans="1:2" ht="15">
      <c r="A1039"/>
      <c r="B1039"/>
    </row>
    <row r="1040" spans="1:2" ht="15">
      <c r="A1040"/>
      <c r="B1040"/>
    </row>
    <row r="1041" spans="1:2" ht="15">
      <c r="A1041"/>
      <c r="B1041"/>
    </row>
    <row r="1042" spans="1:2" ht="15">
      <c r="A1042"/>
      <c r="B1042"/>
    </row>
    <row r="1043" spans="1:2" ht="15">
      <c r="A1043"/>
      <c r="B1043"/>
    </row>
    <row r="1044" spans="1:2" ht="15">
      <c r="A1044"/>
      <c r="B1044"/>
    </row>
    <row r="1045" spans="1:2" ht="15">
      <c r="A1045"/>
      <c r="B1045"/>
    </row>
    <row r="1046" spans="1:2" ht="15">
      <c r="A1046"/>
      <c r="B1046"/>
    </row>
    <row r="1047" spans="1:2" ht="15">
      <c r="A1047"/>
      <c r="B1047"/>
    </row>
    <row r="1048" spans="1:2" ht="15">
      <c r="A1048"/>
      <c r="B1048"/>
    </row>
    <row r="1049" spans="1:2" ht="15">
      <c r="A1049"/>
      <c r="B1049"/>
    </row>
    <row r="1050" spans="1:2" ht="15">
      <c r="A1050"/>
      <c r="B1050"/>
    </row>
    <row r="1051" spans="1:2" ht="15">
      <c r="A1051"/>
      <c r="B1051"/>
    </row>
    <row r="1052" spans="1:2" ht="15">
      <c r="A1052"/>
      <c r="B1052"/>
    </row>
    <row r="1053" spans="1:2" ht="15">
      <c r="A1053"/>
      <c r="B1053"/>
    </row>
    <row r="1054" spans="1:2" ht="15">
      <c r="A1054"/>
      <c r="B1054"/>
    </row>
    <row r="1055" spans="1:2" ht="15">
      <c r="A1055"/>
      <c r="B1055"/>
    </row>
    <row r="1056" spans="1:2" ht="15">
      <c r="A1056"/>
      <c r="B1056"/>
    </row>
    <row r="1057" spans="1:2" ht="15">
      <c r="A1057"/>
      <c r="B1057"/>
    </row>
    <row r="1058" spans="1:2" ht="15">
      <c r="A1058"/>
      <c r="B1058"/>
    </row>
    <row r="1059" spans="1:2" ht="15">
      <c r="A1059"/>
      <c r="B1059"/>
    </row>
    <row r="1060" spans="1:2" ht="15">
      <c r="A1060"/>
      <c r="B1060"/>
    </row>
    <row r="1061" spans="1:2" ht="15">
      <c r="A1061"/>
      <c r="B1061"/>
    </row>
    <row r="1062" spans="1:2" ht="15">
      <c r="A1062"/>
      <c r="B1062"/>
    </row>
    <row r="1063" spans="1:2" ht="15">
      <c r="A1063"/>
      <c r="B1063"/>
    </row>
    <row r="1064" spans="1:2" ht="15">
      <c r="A1064"/>
      <c r="B1064"/>
    </row>
    <row r="1065" spans="1:2" ht="15">
      <c r="A1065"/>
      <c r="B1065"/>
    </row>
    <row r="1066" spans="1:2" ht="15">
      <c r="A1066"/>
      <c r="B1066"/>
    </row>
    <row r="1067" spans="1:2" ht="15">
      <c r="A1067"/>
      <c r="B1067"/>
    </row>
    <row r="1068" spans="1:2" ht="15">
      <c r="A1068"/>
      <c r="B1068"/>
    </row>
    <row r="1069" spans="1:2" ht="15">
      <c r="A1069"/>
      <c r="B1069"/>
    </row>
    <row r="1070" spans="1:2" ht="15">
      <c r="A1070"/>
      <c r="B1070"/>
    </row>
    <row r="1071" spans="1:2" ht="15">
      <c r="A1071"/>
      <c r="B1071"/>
    </row>
    <row r="1072" spans="1:2" ht="15">
      <c r="A1072"/>
      <c r="B1072"/>
    </row>
    <row r="1073" spans="1:2" ht="15">
      <c r="A1073"/>
      <c r="B1073"/>
    </row>
    <row r="1074" spans="1:2" ht="15">
      <c r="A1074"/>
      <c r="B1074"/>
    </row>
    <row r="1075" spans="1:2" ht="15">
      <c r="A1075"/>
      <c r="B1075"/>
    </row>
    <row r="1076" spans="1:2" ht="15">
      <c r="A1076"/>
      <c r="B1076"/>
    </row>
    <row r="1077" spans="1:2" ht="15">
      <c r="A1077"/>
      <c r="B1077"/>
    </row>
    <row r="1078" spans="1:2" ht="15">
      <c r="A1078"/>
      <c r="B1078"/>
    </row>
    <row r="1079" spans="1:2" ht="15">
      <c r="A1079"/>
      <c r="B1079"/>
    </row>
    <row r="1080" spans="1:2" ht="15">
      <c r="A1080"/>
      <c r="B1080"/>
    </row>
    <row r="1081" spans="1:2" ht="15">
      <c r="A1081"/>
      <c r="B1081"/>
    </row>
    <row r="1082" spans="1:2" ht="15">
      <c r="A1082"/>
      <c r="B1082"/>
    </row>
    <row r="1083" spans="1:2" ht="15">
      <c r="A1083"/>
      <c r="B1083"/>
    </row>
    <row r="1084" spans="1:2" ht="15">
      <c r="A1084"/>
      <c r="B1084"/>
    </row>
    <row r="1085" spans="1:2" ht="15">
      <c r="A1085"/>
      <c r="B1085"/>
    </row>
    <row r="1086" spans="1:2" ht="15">
      <c r="A1086"/>
      <c r="B1086"/>
    </row>
    <row r="1087" spans="1:2" ht="15">
      <c r="A1087"/>
      <c r="B1087"/>
    </row>
    <row r="1088" spans="1:2" ht="15">
      <c r="A1088"/>
      <c r="B1088"/>
    </row>
    <row r="1089" spans="1:2" ht="15">
      <c r="A1089"/>
      <c r="B1089"/>
    </row>
    <row r="1090" spans="1:2" ht="15">
      <c r="A1090"/>
      <c r="B1090"/>
    </row>
    <row r="1091" spans="1:2" ht="15">
      <c r="A1091"/>
      <c r="B1091"/>
    </row>
    <row r="1092" spans="1:2" ht="15">
      <c r="A1092"/>
      <c r="B1092"/>
    </row>
    <row r="1093" spans="1:2" ht="15">
      <c r="A1093"/>
      <c r="B1093"/>
    </row>
    <row r="1094" spans="1:2" ht="15">
      <c r="A1094"/>
      <c r="B1094"/>
    </row>
    <row r="1095" spans="1:2" ht="15">
      <c r="A1095"/>
      <c r="B1095"/>
    </row>
    <row r="1096" spans="1:2" ht="15">
      <c r="A1096"/>
      <c r="B1096"/>
    </row>
    <row r="1097" spans="1:2" ht="15">
      <c r="A1097"/>
      <c r="B1097"/>
    </row>
    <row r="1098" spans="1:2" ht="15">
      <c r="A1098"/>
      <c r="B1098"/>
    </row>
    <row r="1099" spans="1:2" ht="15">
      <c r="A1099"/>
      <c r="B1099"/>
    </row>
    <row r="1100" spans="1:2" ht="15">
      <c r="A1100"/>
      <c r="B1100"/>
    </row>
    <row r="1101" spans="1:2" ht="15">
      <c r="A1101"/>
      <c r="B1101"/>
    </row>
    <row r="1102" spans="1:2" ht="15">
      <c r="A1102"/>
      <c r="B1102"/>
    </row>
    <row r="1103" spans="1:2" ht="15">
      <c r="A1103"/>
      <c r="B1103"/>
    </row>
    <row r="1104" spans="1:2" ht="15">
      <c r="A1104"/>
      <c r="B1104"/>
    </row>
    <row r="1105" spans="1:2" ht="15">
      <c r="A1105"/>
      <c r="B1105"/>
    </row>
    <row r="1106" spans="1:2" ht="15">
      <c r="A1106"/>
      <c r="B1106"/>
    </row>
    <row r="1107" spans="1:2" ht="15">
      <c r="A1107"/>
      <c r="B1107"/>
    </row>
    <row r="1108" spans="1:2" ht="15">
      <c r="A1108"/>
      <c r="B1108"/>
    </row>
    <row r="1109" spans="1:2" ht="15">
      <c r="A1109"/>
      <c r="B1109"/>
    </row>
    <row r="1110" spans="1:2" ht="15">
      <c r="A1110"/>
      <c r="B1110"/>
    </row>
    <row r="1111" spans="1:2" ht="15">
      <c r="A1111"/>
      <c r="B1111"/>
    </row>
    <row r="1112" spans="1:2" ht="15">
      <c r="A1112"/>
      <c r="B1112"/>
    </row>
    <row r="1113" spans="1:2" ht="15">
      <c r="A1113"/>
      <c r="B1113"/>
    </row>
    <row r="1114" spans="1:2" ht="15">
      <c r="A1114"/>
      <c r="B1114"/>
    </row>
    <row r="1115" spans="1:2" ht="15">
      <c r="A1115"/>
      <c r="B1115"/>
    </row>
    <row r="1116" spans="1:2" ht="15">
      <c r="A1116"/>
      <c r="B1116"/>
    </row>
    <row r="1117" spans="1:2" ht="15">
      <c r="A1117"/>
      <c r="B1117"/>
    </row>
    <row r="1118" spans="1:2" ht="15">
      <c r="A1118"/>
      <c r="B1118"/>
    </row>
    <row r="1119" spans="1:2" ht="15">
      <c r="A1119"/>
      <c r="B1119"/>
    </row>
    <row r="1120" spans="1:2" ht="15">
      <c r="A1120"/>
      <c r="B1120"/>
    </row>
    <row r="1121" spans="1:2" ht="15">
      <c r="A1121"/>
      <c r="B1121"/>
    </row>
    <row r="1122" spans="1:2" ht="15">
      <c r="A1122"/>
      <c r="B1122"/>
    </row>
    <row r="1123" spans="1:2" ht="15">
      <c r="A1123"/>
      <c r="B1123"/>
    </row>
    <row r="1124" spans="1:2" ht="15">
      <c r="A1124"/>
      <c r="B1124"/>
    </row>
    <row r="1125" spans="1:2" ht="15">
      <c r="A1125"/>
      <c r="B1125"/>
    </row>
    <row r="1126" spans="1:2" ht="15">
      <c r="A1126"/>
      <c r="B1126"/>
    </row>
    <row r="1127" spans="1:2" ht="15">
      <c r="A1127"/>
      <c r="B1127"/>
    </row>
    <row r="1128" spans="1:2" ht="15">
      <c r="A1128"/>
      <c r="B1128"/>
    </row>
    <row r="1129" spans="1:2" ht="15">
      <c r="A1129"/>
      <c r="B1129"/>
    </row>
    <row r="1130" spans="1:2" ht="15">
      <c r="A1130"/>
      <c r="B1130"/>
    </row>
    <row r="1131" spans="1:2" ht="15">
      <c r="A1131"/>
      <c r="B1131"/>
    </row>
    <row r="1132" spans="1:2" ht="15">
      <c r="A1132"/>
      <c r="B1132"/>
    </row>
    <row r="1133" spans="1:2" ht="15">
      <c r="A1133"/>
      <c r="B1133"/>
    </row>
    <row r="1134" spans="1:2" ht="15">
      <c r="A1134"/>
      <c r="B1134"/>
    </row>
    <row r="1135" spans="1:2" ht="15">
      <c r="A1135"/>
      <c r="B1135"/>
    </row>
    <row r="1136" spans="1:2" ht="15">
      <c r="A1136"/>
      <c r="B1136"/>
    </row>
    <row r="1137" spans="1:2" ht="15">
      <c r="A1137"/>
      <c r="B1137"/>
    </row>
    <row r="1138" spans="1:2" ht="15">
      <c r="A1138"/>
      <c r="B1138"/>
    </row>
    <row r="1139" spans="1:2" ht="15">
      <c r="A1139"/>
      <c r="B1139"/>
    </row>
    <row r="1140" spans="1:2" ht="15">
      <c r="A1140"/>
      <c r="B1140"/>
    </row>
    <row r="1141" spans="1:2" ht="15">
      <c r="A1141"/>
      <c r="B1141"/>
    </row>
    <row r="1142" spans="1:2" ht="15">
      <c r="A1142"/>
      <c r="B1142"/>
    </row>
    <row r="1143" spans="1:2" ht="15">
      <c r="A1143"/>
      <c r="B1143"/>
    </row>
    <row r="1144" spans="1:2" ht="15">
      <c r="A1144"/>
      <c r="B1144"/>
    </row>
    <row r="1145" spans="1:2" ht="15">
      <c r="A1145"/>
      <c r="B1145"/>
    </row>
    <row r="1146" spans="1:2" ht="15">
      <c r="A1146"/>
      <c r="B1146"/>
    </row>
    <row r="1147" spans="1:2" ht="15">
      <c r="A1147"/>
      <c r="B1147"/>
    </row>
    <row r="1148" spans="1:2" ht="15">
      <c r="A1148"/>
      <c r="B1148"/>
    </row>
    <row r="1149" spans="1:2" ht="15">
      <c r="A1149"/>
      <c r="B1149"/>
    </row>
    <row r="1150" spans="1:2" ht="15">
      <c r="A1150"/>
      <c r="B1150"/>
    </row>
    <row r="1151" spans="1:2" ht="15">
      <c r="A1151"/>
      <c r="B1151"/>
    </row>
    <row r="1152" spans="1:2" ht="15">
      <c r="A1152"/>
      <c r="B1152"/>
    </row>
    <row r="1153" spans="1:2" ht="15">
      <c r="A1153"/>
      <c r="B1153"/>
    </row>
    <row r="1154" spans="1:2" ht="15">
      <c r="A1154"/>
      <c r="B1154"/>
    </row>
    <row r="1155" spans="1:2" ht="15">
      <c r="A1155"/>
      <c r="B1155"/>
    </row>
    <row r="1156" spans="1:2" ht="15">
      <c r="A1156"/>
      <c r="B1156"/>
    </row>
    <row r="1157" spans="1:2" ht="15">
      <c r="A1157"/>
      <c r="B1157"/>
    </row>
    <row r="1158" spans="1:2" ht="15">
      <c r="A1158"/>
      <c r="B1158"/>
    </row>
    <row r="1159" spans="1:2" ht="15">
      <c r="A1159"/>
      <c r="B1159"/>
    </row>
    <row r="1160" spans="1:2" ht="15">
      <c r="A1160"/>
      <c r="B1160"/>
    </row>
    <row r="1161" spans="1:2" ht="15">
      <c r="A1161"/>
      <c r="B1161"/>
    </row>
    <row r="1162" spans="1:2" ht="15">
      <c r="A1162"/>
      <c r="B1162"/>
    </row>
    <row r="1163" spans="1:2" ht="15">
      <c r="A1163"/>
      <c r="B1163"/>
    </row>
    <row r="1164" spans="1:2" ht="15">
      <c r="A1164"/>
      <c r="B1164"/>
    </row>
    <row r="1165" spans="1:2" ht="15">
      <c r="A1165"/>
      <c r="B1165"/>
    </row>
    <row r="1166" spans="1:2" ht="15">
      <c r="A1166"/>
      <c r="B1166"/>
    </row>
    <row r="1167" spans="1:2" ht="15">
      <c r="A1167"/>
      <c r="B1167"/>
    </row>
    <row r="1168" spans="1:2" ht="15">
      <c r="A1168"/>
      <c r="B1168"/>
    </row>
    <row r="1169" spans="1:2" ht="15">
      <c r="A1169"/>
      <c r="B1169"/>
    </row>
    <row r="1170" spans="1:2" ht="15">
      <c r="A1170"/>
      <c r="B1170"/>
    </row>
    <row r="1171" spans="1:2" ht="15">
      <c r="A1171"/>
      <c r="B1171"/>
    </row>
    <row r="1172" spans="1:2" ht="15">
      <c r="A1172"/>
      <c r="B1172"/>
    </row>
    <row r="1173" spans="1:2" ht="15">
      <c r="A1173"/>
      <c r="B1173"/>
    </row>
    <row r="1174" spans="1:2" ht="15">
      <c r="A1174"/>
      <c r="B1174"/>
    </row>
    <row r="1175" spans="1:2" ht="15">
      <c r="A1175"/>
      <c r="B1175"/>
    </row>
    <row r="1176" spans="1:2" ht="15">
      <c r="A1176"/>
      <c r="B1176"/>
    </row>
    <row r="1177" spans="1:2" ht="15">
      <c r="A1177"/>
      <c r="B1177"/>
    </row>
    <row r="1178" spans="1:2" ht="15">
      <c r="A1178"/>
      <c r="B1178"/>
    </row>
    <row r="1179" spans="1:2" ht="15">
      <c r="A1179"/>
      <c r="B1179"/>
    </row>
    <row r="1180" spans="1:2" ht="15">
      <c r="A1180"/>
      <c r="B1180"/>
    </row>
    <row r="1181" spans="1:2" ht="15">
      <c r="A1181"/>
      <c r="B1181"/>
    </row>
    <row r="1182" spans="1:2" ht="15">
      <c r="A1182"/>
      <c r="B1182"/>
    </row>
    <row r="1183" spans="1:2" ht="15">
      <c r="A1183"/>
      <c r="B1183"/>
    </row>
    <row r="1184" spans="1:2" ht="15">
      <c r="A1184"/>
      <c r="B1184"/>
    </row>
    <row r="1185" spans="1:2" ht="15">
      <c r="A1185"/>
      <c r="B1185"/>
    </row>
    <row r="1186" spans="1:2" ht="15">
      <c r="A1186"/>
      <c r="B1186"/>
    </row>
    <row r="1187" spans="1:2" ht="15">
      <c r="A1187"/>
      <c r="B1187"/>
    </row>
    <row r="1188" spans="1:2" ht="15">
      <c r="A1188"/>
      <c r="B1188"/>
    </row>
    <row r="1189" spans="1:2" ht="15">
      <c r="A1189"/>
      <c r="B1189"/>
    </row>
    <row r="1190" spans="1:2" ht="15">
      <c r="A1190"/>
      <c r="B1190"/>
    </row>
    <row r="1191" spans="1:2" ht="15">
      <c r="A1191"/>
      <c r="B1191"/>
    </row>
    <row r="1192" spans="1:2" ht="15">
      <c r="A1192"/>
      <c r="B1192"/>
    </row>
    <row r="1193" spans="1:2" ht="15">
      <c r="A1193"/>
      <c r="B1193"/>
    </row>
    <row r="1194" spans="1:2" ht="15">
      <c r="A1194"/>
      <c r="B1194"/>
    </row>
    <row r="1195" spans="1:2" ht="15">
      <c r="A1195"/>
      <c r="B1195"/>
    </row>
    <row r="1196" spans="1:2" ht="15">
      <c r="A1196"/>
      <c r="B1196"/>
    </row>
    <row r="1197" spans="1:2" ht="15">
      <c r="A1197"/>
      <c r="B1197"/>
    </row>
    <row r="1198" spans="1:2" ht="15">
      <c r="A1198"/>
      <c r="B1198"/>
    </row>
    <row r="1199" spans="1:2" ht="15">
      <c r="A1199"/>
      <c r="B1199"/>
    </row>
    <row r="1200" spans="1:2" ht="15">
      <c r="A1200"/>
      <c r="B1200"/>
    </row>
    <row r="1201" spans="1:2" ht="15">
      <c r="A1201"/>
      <c r="B1201"/>
    </row>
    <row r="1202" spans="1:2" ht="15">
      <c r="A1202"/>
      <c r="B1202"/>
    </row>
    <row r="1203" spans="1:2" ht="15">
      <c r="A1203"/>
      <c r="B1203"/>
    </row>
    <row r="1204" spans="1:2" ht="15">
      <c r="A1204"/>
      <c r="B1204"/>
    </row>
    <row r="1205" spans="1:2" ht="15">
      <c r="A1205"/>
      <c r="B1205"/>
    </row>
    <row r="1206" spans="1:2" ht="15">
      <c r="A1206"/>
      <c r="B1206"/>
    </row>
    <row r="1207" spans="1:2" ht="15">
      <c r="A1207"/>
      <c r="B1207"/>
    </row>
    <row r="1208" spans="1:2" ht="15">
      <c r="A1208"/>
      <c r="B1208"/>
    </row>
    <row r="1209" spans="1:2" ht="15">
      <c r="A1209"/>
      <c r="B1209"/>
    </row>
    <row r="1210" spans="1:2" ht="15">
      <c r="A1210"/>
      <c r="B1210"/>
    </row>
    <row r="1211" spans="1:2" ht="15">
      <c r="A1211"/>
      <c r="B1211"/>
    </row>
    <row r="1212" spans="1:2" ht="15">
      <c r="A1212"/>
      <c r="B1212"/>
    </row>
    <row r="1213" spans="1:2" ht="15">
      <c r="A1213"/>
      <c r="B1213"/>
    </row>
    <row r="1214" spans="1:2" ht="15">
      <c r="A1214"/>
      <c r="B1214"/>
    </row>
    <row r="1215" spans="1:2" ht="15">
      <c r="A1215"/>
      <c r="B1215"/>
    </row>
    <row r="1216" spans="1:2" ht="15">
      <c r="A1216"/>
      <c r="B1216"/>
    </row>
    <row r="1217" spans="1:2" ht="15">
      <c r="A1217"/>
      <c r="B1217"/>
    </row>
    <row r="1218" spans="1:2" ht="15">
      <c r="A1218"/>
      <c r="B1218"/>
    </row>
    <row r="1219" spans="1:2" ht="15">
      <c r="A1219"/>
      <c r="B1219"/>
    </row>
    <row r="1220" spans="1:2" ht="15">
      <c r="A1220"/>
      <c r="B1220"/>
    </row>
    <row r="1221" spans="1:2" ht="15">
      <c r="A1221"/>
      <c r="B1221"/>
    </row>
    <row r="1222" spans="1:2" ht="15">
      <c r="A1222"/>
      <c r="B1222"/>
    </row>
    <row r="1223" spans="1:2" ht="15">
      <c r="A1223"/>
      <c r="B1223"/>
    </row>
    <row r="1224" spans="1:2" ht="15">
      <c r="A1224"/>
      <c r="B1224"/>
    </row>
    <row r="1225" spans="1:2" ht="15">
      <c r="A1225"/>
      <c r="B1225"/>
    </row>
    <row r="1226" spans="1:2" ht="15">
      <c r="A1226"/>
      <c r="B1226"/>
    </row>
    <row r="1227" spans="1:2" ht="15">
      <c r="A1227"/>
      <c r="B1227"/>
    </row>
    <row r="1228" spans="1:2" ht="15">
      <c r="A1228"/>
      <c r="B1228"/>
    </row>
    <row r="1229" spans="1:2" ht="15">
      <c r="A1229"/>
      <c r="B1229"/>
    </row>
    <row r="1230" spans="1:2" ht="15">
      <c r="A1230"/>
      <c r="B1230"/>
    </row>
    <row r="1231" spans="1:2" ht="15">
      <c r="A1231"/>
      <c r="B1231"/>
    </row>
    <row r="1232" spans="1:2" ht="15">
      <c r="A1232"/>
      <c r="B1232"/>
    </row>
    <row r="1233" spans="1:2" ht="15">
      <c r="A1233"/>
      <c r="B1233"/>
    </row>
    <row r="1234" spans="1:2" ht="15">
      <c r="A1234"/>
      <c r="B1234"/>
    </row>
    <row r="1235" spans="1:2" ht="15">
      <c r="A1235"/>
      <c r="B1235"/>
    </row>
    <row r="1236" spans="1:2" ht="15">
      <c r="A1236"/>
      <c r="B1236"/>
    </row>
    <row r="1237" spans="1:2" ht="15">
      <c r="A1237"/>
      <c r="B1237"/>
    </row>
    <row r="1238" spans="1:2" ht="15">
      <c r="A1238"/>
      <c r="B1238"/>
    </row>
    <row r="1239" spans="1:2" ht="15">
      <c r="A1239"/>
      <c r="B1239"/>
    </row>
    <row r="1240" spans="1:2" ht="15">
      <c r="A1240"/>
      <c r="B1240"/>
    </row>
    <row r="1241" spans="1:2" ht="15">
      <c r="A1241"/>
      <c r="B1241"/>
    </row>
    <row r="1242" spans="1:2" ht="15">
      <c r="A1242"/>
      <c r="B1242"/>
    </row>
    <row r="1243" spans="1:2" ht="15">
      <c r="A1243"/>
      <c r="B1243"/>
    </row>
    <row r="1244" spans="1:2" ht="15">
      <c r="A1244"/>
      <c r="B1244"/>
    </row>
    <row r="1245" spans="1:2" ht="15">
      <c r="A1245"/>
      <c r="B1245"/>
    </row>
    <row r="1246" spans="1:2" ht="15">
      <c r="A1246"/>
      <c r="B1246"/>
    </row>
    <row r="1247" spans="1:2" ht="15">
      <c r="A1247"/>
      <c r="B1247"/>
    </row>
    <row r="1248" spans="1:2" ht="15">
      <c r="A1248"/>
      <c r="B1248"/>
    </row>
    <row r="1249" spans="1:2" ht="15">
      <c r="A1249"/>
      <c r="B1249"/>
    </row>
    <row r="1250" spans="1:2" ht="15">
      <c r="A1250"/>
      <c r="B1250"/>
    </row>
    <row r="1251" spans="1:2" ht="15">
      <c r="A1251"/>
      <c r="B1251"/>
    </row>
    <row r="1252" spans="1:2" ht="15">
      <c r="A1252"/>
      <c r="B1252"/>
    </row>
    <row r="1253" spans="1:2" ht="15">
      <c r="A1253"/>
      <c r="B1253"/>
    </row>
    <row r="1254" spans="1:2" ht="15">
      <c r="A1254"/>
      <c r="B1254"/>
    </row>
    <row r="1255" spans="1:2" ht="15">
      <c r="A1255"/>
      <c r="B1255"/>
    </row>
    <row r="1256" spans="1:2" ht="15">
      <c r="A1256"/>
      <c r="B1256"/>
    </row>
    <row r="1257" spans="1:2" ht="15">
      <c r="A1257"/>
      <c r="B1257"/>
    </row>
    <row r="1258" spans="1:2" ht="15">
      <c r="A1258"/>
      <c r="B1258"/>
    </row>
    <row r="1259" spans="1:2" ht="15">
      <c r="A1259"/>
      <c r="B1259"/>
    </row>
    <row r="1260" spans="1:2" ht="15">
      <c r="A1260"/>
      <c r="B1260"/>
    </row>
    <row r="1261" spans="1:2" ht="15">
      <c r="A1261"/>
      <c r="B1261"/>
    </row>
    <row r="1262" spans="1:2" ht="15">
      <c r="A1262"/>
      <c r="B1262"/>
    </row>
    <row r="1263" spans="1:2" ht="15">
      <c r="A1263"/>
      <c r="B1263"/>
    </row>
    <row r="1264" spans="1:2" ht="15">
      <c r="A1264"/>
      <c r="B1264"/>
    </row>
    <row r="1265" spans="1:2" ht="15">
      <c r="A1265"/>
      <c r="B1265"/>
    </row>
    <row r="1266" spans="1:2" ht="15">
      <c r="A1266"/>
      <c r="B1266"/>
    </row>
    <row r="1267" spans="1:2" ht="15">
      <c r="A1267"/>
      <c r="B1267"/>
    </row>
    <row r="1268" spans="1:2" ht="15">
      <c r="A1268"/>
      <c r="B1268"/>
    </row>
    <row r="1269" spans="1:2" ht="15">
      <c r="A1269"/>
      <c r="B1269"/>
    </row>
    <row r="1270" spans="1:2" ht="15">
      <c r="A1270"/>
      <c r="B1270"/>
    </row>
    <row r="1271" spans="1:2" ht="15">
      <c r="A1271"/>
      <c r="B1271"/>
    </row>
    <row r="1272" spans="1:2" ht="15">
      <c r="A1272"/>
      <c r="B1272"/>
    </row>
    <row r="1273" spans="1:2" ht="15">
      <c r="A1273"/>
      <c r="B1273"/>
    </row>
    <row r="1274" spans="1:2" ht="15">
      <c r="A1274"/>
      <c r="B1274"/>
    </row>
    <row r="1275" spans="1:2" ht="15">
      <c r="A1275"/>
      <c r="B1275"/>
    </row>
    <row r="1276" spans="1:2" ht="15">
      <c r="A1276"/>
      <c r="B1276"/>
    </row>
    <row r="1277" spans="1:2" ht="15">
      <c r="A1277"/>
      <c r="B1277"/>
    </row>
    <row r="1278" spans="1:2" ht="15">
      <c r="A1278"/>
      <c r="B1278"/>
    </row>
    <row r="1279" spans="1:2" ht="15">
      <c r="A1279"/>
      <c r="B1279"/>
    </row>
    <row r="1280" spans="1:2" ht="15">
      <c r="A1280"/>
      <c r="B1280"/>
    </row>
    <row r="1281" spans="1:2" ht="15">
      <c r="A1281"/>
      <c r="B1281"/>
    </row>
    <row r="1282" spans="1:2" ht="15">
      <c r="A1282"/>
      <c r="B1282"/>
    </row>
    <row r="1283" spans="1:2" ht="15">
      <c r="A1283"/>
      <c r="B1283"/>
    </row>
    <row r="1284" spans="1:2" ht="15">
      <c r="A1284"/>
      <c r="B1284"/>
    </row>
    <row r="1285" spans="1:2" ht="15">
      <c r="A1285"/>
      <c r="B1285"/>
    </row>
    <row r="1286" spans="1:2" ht="15">
      <c r="A1286"/>
      <c r="B1286"/>
    </row>
    <row r="1287" spans="1:2" ht="15">
      <c r="A1287"/>
      <c r="B1287"/>
    </row>
    <row r="1288" spans="1:2" ht="15">
      <c r="A1288"/>
      <c r="B1288"/>
    </row>
    <row r="1289" spans="1:2" ht="15">
      <c r="A1289"/>
      <c r="B1289"/>
    </row>
    <row r="1290" spans="1:2" ht="15">
      <c r="A1290"/>
      <c r="B1290"/>
    </row>
    <row r="1291" spans="1:2" ht="15">
      <c r="A1291"/>
      <c r="B1291"/>
    </row>
    <row r="1292" spans="1:2" ht="15">
      <c r="A1292"/>
      <c r="B1292"/>
    </row>
    <row r="1293" spans="1:2" ht="15">
      <c r="A1293"/>
      <c r="B1293"/>
    </row>
    <row r="1294" spans="1:2" ht="15">
      <c r="A1294"/>
      <c r="B1294"/>
    </row>
    <row r="1295" spans="1:2" ht="15">
      <c r="A1295"/>
      <c r="B1295"/>
    </row>
    <row r="1296" spans="1:2" ht="15">
      <c r="A1296"/>
      <c r="B1296"/>
    </row>
    <row r="1297" spans="1:2" ht="15">
      <c r="A1297"/>
      <c r="B1297"/>
    </row>
    <row r="1298" spans="1:2" ht="15">
      <c r="A1298"/>
      <c r="B1298"/>
    </row>
    <row r="1299" spans="1:2" ht="15">
      <c r="A1299"/>
      <c r="B1299"/>
    </row>
    <row r="1300" spans="1:2" ht="15">
      <c r="A1300"/>
      <c r="B1300"/>
    </row>
    <row r="1301" spans="1:2" ht="15">
      <c r="A1301"/>
      <c r="B1301"/>
    </row>
    <row r="1302" spans="1:2" ht="15">
      <c r="A1302"/>
      <c r="B1302"/>
    </row>
    <row r="1303" spans="1:2" ht="15">
      <c r="A1303"/>
      <c r="B1303"/>
    </row>
    <row r="1304" spans="1:2" ht="15">
      <c r="A1304"/>
      <c r="B1304"/>
    </row>
    <row r="1305" spans="1:2" ht="15">
      <c r="A1305"/>
      <c r="B1305"/>
    </row>
    <row r="1306" spans="1:2" ht="15">
      <c r="A1306"/>
      <c r="B1306"/>
    </row>
    <row r="1307" spans="1:2" ht="15">
      <c r="A1307"/>
      <c r="B1307"/>
    </row>
    <row r="1308" spans="1:2" ht="15">
      <c r="A1308"/>
      <c r="B1308"/>
    </row>
    <row r="1309" spans="1:2" ht="15">
      <c r="A1309"/>
      <c r="B1309"/>
    </row>
    <row r="1310" spans="1:2" ht="15">
      <c r="A1310"/>
      <c r="B1310"/>
    </row>
    <row r="1311" spans="1:2" ht="15">
      <c r="A1311"/>
      <c r="B1311"/>
    </row>
    <row r="1312" spans="1:2" ht="15">
      <c r="A1312"/>
      <c r="B1312"/>
    </row>
    <row r="1313" spans="1:2" ht="15">
      <c r="A1313"/>
      <c r="B1313"/>
    </row>
    <row r="1314" spans="1:2" ht="15">
      <c r="A1314"/>
      <c r="B1314"/>
    </row>
    <row r="1315" spans="1:2" ht="15">
      <c r="A1315"/>
      <c r="B1315"/>
    </row>
    <row r="1316" spans="1:2" ht="15">
      <c r="A1316"/>
      <c r="B1316"/>
    </row>
    <row r="1317" spans="1:2" ht="15">
      <c r="A1317"/>
      <c r="B1317"/>
    </row>
    <row r="1318" spans="1:2" ht="15">
      <c r="A1318"/>
      <c r="B1318"/>
    </row>
    <row r="1319" spans="1:2" ht="15">
      <c r="A1319"/>
      <c r="B1319"/>
    </row>
    <row r="1320" spans="1:2" ht="15">
      <c r="A1320"/>
      <c r="B1320"/>
    </row>
    <row r="1321" spans="1:2" ht="15">
      <c r="A1321"/>
      <c r="B1321"/>
    </row>
    <row r="1322" spans="1:2" ht="15">
      <c r="A1322"/>
      <c r="B1322"/>
    </row>
    <row r="1323" spans="1:2" ht="15">
      <c r="A1323"/>
      <c r="B1323"/>
    </row>
    <row r="1324" spans="1:2" ht="15">
      <c r="A1324"/>
      <c r="B1324"/>
    </row>
    <row r="1325" spans="1:2" ht="15">
      <c r="A1325"/>
      <c r="B1325"/>
    </row>
    <row r="1326" spans="1:2" ht="15">
      <c r="A1326"/>
      <c r="B1326"/>
    </row>
    <row r="1327" spans="1:2" ht="15">
      <c r="A1327"/>
      <c r="B1327"/>
    </row>
    <row r="1328" spans="1:2" ht="15">
      <c r="A1328"/>
      <c r="B1328"/>
    </row>
    <row r="1329" spans="1:2" ht="15">
      <c r="A1329"/>
      <c r="B1329"/>
    </row>
    <row r="1330" spans="1:2" ht="15">
      <c r="A1330"/>
      <c r="B1330"/>
    </row>
    <row r="1331" spans="1:2" ht="15">
      <c r="A1331"/>
      <c r="B1331"/>
    </row>
    <row r="1332" spans="1:2" ht="15">
      <c r="A1332"/>
      <c r="B1332"/>
    </row>
    <row r="1333" spans="1:2" ht="15">
      <c r="A1333"/>
      <c r="B1333"/>
    </row>
    <row r="1334" spans="1:2" ht="15">
      <c r="A1334"/>
      <c r="B1334"/>
    </row>
    <row r="1335" spans="1:2" ht="15">
      <c r="A1335"/>
      <c r="B1335"/>
    </row>
    <row r="1336" spans="1:2" ht="15">
      <c r="A1336"/>
      <c r="B1336"/>
    </row>
    <row r="1337" spans="1:2" ht="15">
      <c r="A1337"/>
      <c r="B1337"/>
    </row>
    <row r="1338" spans="1:2" ht="15">
      <c r="A1338"/>
      <c r="B1338"/>
    </row>
    <row r="1339" spans="1:2" ht="15">
      <c r="A1339"/>
      <c r="B1339"/>
    </row>
    <row r="1340" spans="1:2" ht="15">
      <c r="A1340"/>
      <c r="B1340"/>
    </row>
    <row r="1341" spans="1:2" ht="15">
      <c r="A1341"/>
      <c r="B1341"/>
    </row>
    <row r="1342" spans="1:2" ht="15">
      <c r="A1342"/>
      <c r="B1342"/>
    </row>
    <row r="1343" spans="1:2" ht="15">
      <c r="A1343"/>
      <c r="B1343"/>
    </row>
    <row r="1344" spans="1:2" ht="15">
      <c r="A1344"/>
      <c r="B1344"/>
    </row>
    <row r="1345" spans="1:2" ht="15">
      <c r="A1345"/>
      <c r="B1345"/>
    </row>
    <row r="1346" spans="1:2" ht="15">
      <c r="A1346"/>
      <c r="B1346"/>
    </row>
    <row r="1347" spans="1:2" ht="15">
      <c r="A1347"/>
      <c r="B1347"/>
    </row>
    <row r="1348" spans="1:2" ht="15">
      <c r="A1348"/>
      <c r="B1348"/>
    </row>
    <row r="1349" spans="1:2" ht="15">
      <c r="A1349"/>
      <c r="B1349"/>
    </row>
    <row r="1350" spans="1:2" ht="15">
      <c r="A1350"/>
      <c r="B1350"/>
    </row>
    <row r="1351" spans="1:2" ht="15">
      <c r="A1351"/>
      <c r="B1351"/>
    </row>
    <row r="1352" spans="1:2" ht="15">
      <c r="A1352"/>
      <c r="B1352"/>
    </row>
    <row r="1353" spans="1:2" ht="15">
      <c r="A1353"/>
      <c r="B1353"/>
    </row>
    <row r="1354" spans="1:2" ht="15">
      <c r="A1354"/>
      <c r="B1354"/>
    </row>
    <row r="1355" spans="1:2" ht="15">
      <c r="A1355"/>
      <c r="B1355"/>
    </row>
    <row r="1356" spans="1:2" ht="15">
      <c r="A1356"/>
      <c r="B1356"/>
    </row>
    <row r="1357" spans="1:2" ht="15">
      <c r="A1357"/>
      <c r="B1357"/>
    </row>
    <row r="1358" spans="1:2" ht="15">
      <c r="A1358"/>
      <c r="B1358"/>
    </row>
    <row r="1359" spans="1:2" ht="15">
      <c r="A1359"/>
      <c r="B1359"/>
    </row>
    <row r="1360" spans="1:2" ht="15">
      <c r="A1360"/>
      <c r="B1360"/>
    </row>
    <row r="1361" spans="1:2" ht="15">
      <c r="A1361"/>
      <c r="B1361"/>
    </row>
    <row r="1362" spans="1:2" ht="15">
      <c r="A1362"/>
      <c r="B1362"/>
    </row>
    <row r="1363" spans="1:2" ht="15">
      <c r="A1363"/>
      <c r="B1363"/>
    </row>
    <row r="1364" spans="1:2" ht="15">
      <c r="A1364"/>
      <c r="B1364"/>
    </row>
    <row r="1365" spans="1:2" ht="15">
      <c r="A1365"/>
      <c r="B1365"/>
    </row>
    <row r="1366" spans="1:2" ht="15">
      <c r="A1366"/>
      <c r="B1366"/>
    </row>
    <row r="1367" spans="1:2" ht="15">
      <c r="A1367"/>
      <c r="B1367"/>
    </row>
    <row r="1368" spans="1:2" ht="15">
      <c r="A1368"/>
      <c r="B1368"/>
    </row>
    <row r="1369" spans="1:2" ht="15">
      <c r="A1369"/>
      <c r="B1369"/>
    </row>
    <row r="1370" spans="1:2" ht="15">
      <c r="A1370"/>
      <c r="B1370"/>
    </row>
    <row r="1371" spans="1:2" ht="15">
      <c r="A1371"/>
      <c r="B1371"/>
    </row>
    <row r="1372" spans="1:2" ht="15">
      <c r="A1372"/>
      <c r="B1372"/>
    </row>
    <row r="1373" spans="1:2" ht="15">
      <c r="A1373"/>
      <c r="B1373"/>
    </row>
    <row r="1374" spans="1:2" ht="15">
      <c r="A1374"/>
      <c r="B1374"/>
    </row>
    <row r="1375" spans="1:2" ht="15">
      <c r="A1375"/>
      <c r="B1375"/>
    </row>
    <row r="1376" spans="1:2" ht="15">
      <c r="A1376"/>
      <c r="B1376"/>
    </row>
    <row r="1377" spans="1:2" ht="15">
      <c r="A1377"/>
      <c r="B1377"/>
    </row>
    <row r="1378" spans="1:2" ht="15">
      <c r="A1378"/>
      <c r="B1378"/>
    </row>
    <row r="1379" spans="1:2" ht="15">
      <c r="A1379"/>
      <c r="B1379"/>
    </row>
    <row r="1380" spans="1:2" ht="15">
      <c r="A1380"/>
      <c r="B1380"/>
    </row>
    <row r="1381" spans="1:2" ht="15">
      <c r="A1381"/>
      <c r="B1381"/>
    </row>
    <row r="1382" spans="1:2" ht="15">
      <c r="A1382"/>
      <c r="B1382"/>
    </row>
    <row r="1383" spans="1:2" ht="15">
      <c r="A1383"/>
      <c r="B1383"/>
    </row>
    <row r="1384" spans="1:2" ht="15">
      <c r="A1384"/>
      <c r="B1384"/>
    </row>
    <row r="1385" spans="1:2" ht="15">
      <c r="A1385"/>
      <c r="B1385"/>
    </row>
    <row r="1386" spans="1:2" ht="15">
      <c r="A1386"/>
      <c r="B1386"/>
    </row>
    <row r="1387" spans="1:2" ht="15">
      <c r="A1387"/>
      <c r="B1387"/>
    </row>
    <row r="1388" spans="1:2" ht="15">
      <c r="A1388"/>
      <c r="B1388"/>
    </row>
    <row r="1389" spans="1:2" ht="15">
      <c r="A1389"/>
      <c r="B1389"/>
    </row>
    <row r="1390" spans="1:2" ht="15">
      <c r="A1390"/>
      <c r="B1390"/>
    </row>
    <row r="1391" spans="1:2" ht="15">
      <c r="A1391"/>
      <c r="B1391"/>
    </row>
    <row r="1392" spans="1:2" ht="15">
      <c r="A1392"/>
      <c r="B1392"/>
    </row>
    <row r="1393" spans="1:2" ht="15">
      <c r="A1393"/>
      <c r="B1393"/>
    </row>
    <row r="1394" spans="1:2" ht="15">
      <c r="A1394"/>
      <c r="B1394"/>
    </row>
    <row r="1395" spans="1:2" ht="15">
      <c r="A1395"/>
      <c r="B1395"/>
    </row>
    <row r="1396" spans="1:2" ht="15">
      <c r="A1396"/>
      <c r="B1396"/>
    </row>
    <row r="1397" spans="1:2" ht="15">
      <c r="A1397"/>
      <c r="B1397"/>
    </row>
    <row r="1398" spans="1:2" ht="15">
      <c r="A1398"/>
      <c r="B1398"/>
    </row>
    <row r="1399" spans="1:2" ht="15">
      <c r="A1399"/>
      <c r="B1399"/>
    </row>
    <row r="1400" spans="1:2" ht="15">
      <c r="A1400"/>
      <c r="B1400"/>
    </row>
    <row r="1401" spans="1:2" ht="15">
      <c r="A1401"/>
      <c r="B1401"/>
    </row>
    <row r="1402" spans="1:2" ht="15">
      <c r="A1402"/>
      <c r="B1402"/>
    </row>
    <row r="1403" spans="1:2" ht="15">
      <c r="A1403"/>
      <c r="B1403"/>
    </row>
    <row r="1404" spans="1:2" ht="15">
      <c r="A1404"/>
      <c r="B1404"/>
    </row>
    <row r="1405" spans="1:2" ht="15">
      <c r="A1405"/>
      <c r="B1405"/>
    </row>
    <row r="1406" spans="1:2" ht="15">
      <c r="A1406"/>
      <c r="B1406"/>
    </row>
    <row r="1407" spans="1:2" ht="15">
      <c r="A1407"/>
      <c r="B1407"/>
    </row>
    <row r="1408" spans="1:2" ht="15">
      <c r="A1408"/>
      <c r="B1408"/>
    </row>
    <row r="1409" spans="1:2" ht="15">
      <c r="A1409"/>
      <c r="B1409"/>
    </row>
    <row r="1410" spans="1:2" ht="15">
      <c r="A1410"/>
      <c r="B1410"/>
    </row>
    <row r="1411" spans="1:2" ht="15">
      <c r="A1411"/>
      <c r="B1411"/>
    </row>
    <row r="1412" spans="1:2" ht="15">
      <c r="A1412"/>
      <c r="B1412"/>
    </row>
    <row r="1413" spans="1:2" ht="15">
      <c r="A1413"/>
      <c r="B1413"/>
    </row>
    <row r="1414" spans="1:2" ht="15">
      <c r="A1414"/>
      <c r="B1414"/>
    </row>
    <row r="1415" spans="1:2" ht="15">
      <c r="A1415"/>
      <c r="B1415"/>
    </row>
    <row r="1416" spans="1:2" ht="15">
      <c r="A1416"/>
      <c r="B1416"/>
    </row>
    <row r="1417" spans="1:2" ht="15">
      <c r="A1417"/>
      <c r="B1417"/>
    </row>
    <row r="1418" spans="1:2" ht="15">
      <c r="A1418"/>
      <c r="B1418"/>
    </row>
    <row r="1419" spans="1:2" ht="15">
      <c r="A1419"/>
      <c r="B1419"/>
    </row>
    <row r="1420" spans="1:2" ht="15">
      <c r="A1420"/>
      <c r="B1420"/>
    </row>
    <row r="1421" spans="1:2" ht="15">
      <c r="A1421"/>
      <c r="B1421"/>
    </row>
    <row r="1422" spans="1:2" ht="15">
      <c r="A1422"/>
      <c r="B1422"/>
    </row>
    <row r="1423" spans="1:2" ht="15">
      <c r="A1423"/>
      <c r="B1423"/>
    </row>
    <row r="1424" spans="1:2" ht="15">
      <c r="A1424"/>
      <c r="B1424"/>
    </row>
    <row r="1425" spans="1:2" ht="15">
      <c r="A1425"/>
      <c r="B1425"/>
    </row>
    <row r="1426" spans="1:2" ht="15">
      <c r="A1426"/>
      <c r="B1426"/>
    </row>
    <row r="1427" spans="1:2" ht="15">
      <c r="A1427"/>
      <c r="B1427"/>
    </row>
    <row r="1428" spans="1:2" ht="15">
      <c r="A1428"/>
      <c r="B1428"/>
    </row>
    <row r="1429" spans="1:2" ht="15">
      <c r="A1429"/>
      <c r="B1429"/>
    </row>
    <row r="1430" spans="1:2" ht="15">
      <c r="A1430"/>
      <c r="B1430"/>
    </row>
    <row r="1431" spans="1:2" ht="15">
      <c r="A1431"/>
      <c r="B1431"/>
    </row>
    <row r="1432" spans="1:2" ht="15">
      <c r="A1432"/>
      <c r="B1432"/>
    </row>
    <row r="1433" spans="1:2" ht="15">
      <c r="A1433"/>
      <c r="B1433"/>
    </row>
    <row r="1434" spans="1:2" ht="15">
      <c r="A1434"/>
      <c r="B1434"/>
    </row>
    <row r="1435" spans="1:2" ht="15">
      <c r="A1435"/>
      <c r="B1435"/>
    </row>
    <row r="1436" spans="1:2" ht="15">
      <c r="A1436"/>
      <c r="B1436"/>
    </row>
    <row r="1437" spans="1:2" ht="15">
      <c r="A1437"/>
      <c r="B1437"/>
    </row>
    <row r="1438" spans="1:2" ht="15">
      <c r="A1438"/>
      <c r="B1438"/>
    </row>
    <row r="1439" spans="1:2" ht="15">
      <c r="A1439"/>
      <c r="B1439"/>
    </row>
    <row r="1440" spans="1:2" ht="15">
      <c r="A1440"/>
      <c r="B1440"/>
    </row>
    <row r="1441" spans="1:2" ht="15">
      <c r="A1441"/>
      <c r="B1441"/>
    </row>
    <row r="1442" spans="1:2" ht="15">
      <c r="A1442"/>
      <c r="B1442"/>
    </row>
    <row r="1443" spans="1:2" ht="15">
      <c r="A1443"/>
      <c r="B1443"/>
    </row>
    <row r="1444" spans="1:2" ht="15">
      <c r="A1444"/>
      <c r="B1444"/>
    </row>
    <row r="1445" spans="1:2" ht="15">
      <c r="A1445"/>
      <c r="B1445"/>
    </row>
    <row r="1446" spans="1:2" ht="15">
      <c r="A1446"/>
      <c r="B1446"/>
    </row>
    <row r="1447" spans="1:2" ht="15">
      <c r="A1447"/>
      <c r="B1447"/>
    </row>
    <row r="1448" spans="1:2" ht="15">
      <c r="A1448"/>
      <c r="B1448"/>
    </row>
    <row r="1449" spans="1:2" ht="15">
      <c r="A1449"/>
      <c r="B1449"/>
    </row>
    <row r="1450" spans="1:2" ht="15">
      <c r="A1450"/>
      <c r="B1450"/>
    </row>
    <row r="1451" spans="1:2" ht="15">
      <c r="A1451"/>
      <c r="B1451"/>
    </row>
    <row r="1452" spans="1:2" ht="15">
      <c r="A1452"/>
      <c r="B1452"/>
    </row>
    <row r="1453" spans="1:2" ht="15">
      <c r="A1453"/>
      <c r="B1453"/>
    </row>
    <row r="1454" spans="1:2" ht="15">
      <c r="A1454"/>
      <c r="B1454"/>
    </row>
    <row r="1455" spans="1:2" ht="15">
      <c r="A1455"/>
      <c r="B1455"/>
    </row>
    <row r="1456" spans="1:2" ht="15">
      <c r="A1456"/>
      <c r="B1456"/>
    </row>
    <row r="1457" spans="1:2" ht="15">
      <c r="A1457"/>
      <c r="B1457"/>
    </row>
    <row r="1458" spans="1:2" ht="15">
      <c r="A1458"/>
      <c r="B1458"/>
    </row>
    <row r="1459" spans="1:2" ht="15">
      <c r="A1459"/>
      <c r="B1459"/>
    </row>
    <row r="1460" spans="1:2" ht="15">
      <c r="A1460"/>
      <c r="B1460"/>
    </row>
    <row r="1461" spans="1:2" ht="15">
      <c r="A1461"/>
      <c r="B1461"/>
    </row>
    <row r="1462" spans="1:2" ht="15">
      <c r="A1462"/>
      <c r="B1462"/>
    </row>
    <row r="1463" spans="1:2" ht="15">
      <c r="A1463"/>
      <c r="B1463"/>
    </row>
    <row r="1464" spans="1:2" ht="15">
      <c r="A1464"/>
      <c r="B1464"/>
    </row>
    <row r="1465" spans="1:2" ht="15">
      <c r="A1465"/>
      <c r="B1465"/>
    </row>
    <row r="1466" spans="1:2" ht="15">
      <c r="A1466"/>
      <c r="B1466"/>
    </row>
    <row r="1467" spans="1:2" ht="15">
      <c r="A1467"/>
      <c r="B1467"/>
    </row>
    <row r="1468" spans="1:2" ht="15">
      <c r="A1468"/>
      <c r="B1468"/>
    </row>
    <row r="1469" spans="1:2" ht="15">
      <c r="A1469"/>
      <c r="B1469"/>
    </row>
    <row r="1470" spans="1:2" ht="15">
      <c r="A1470"/>
      <c r="B1470"/>
    </row>
    <row r="1471" spans="1:2" ht="15">
      <c r="A1471"/>
      <c r="B1471"/>
    </row>
    <row r="1472" spans="1:2" ht="15">
      <c r="A1472"/>
      <c r="B1472"/>
    </row>
    <row r="1473" spans="1:2" ht="15">
      <c r="A1473"/>
      <c r="B1473"/>
    </row>
    <row r="1474" spans="1:2" ht="15">
      <c r="A1474"/>
      <c r="B1474"/>
    </row>
    <row r="1475" spans="1:2" ht="15">
      <c r="A1475"/>
      <c r="B1475"/>
    </row>
    <row r="1476" spans="1:2" ht="15">
      <c r="A1476"/>
      <c r="B1476"/>
    </row>
    <row r="1477" spans="1:2" ht="15">
      <c r="A1477"/>
      <c r="B1477"/>
    </row>
    <row r="1478" spans="1:2" ht="15">
      <c r="A1478"/>
      <c r="B1478"/>
    </row>
    <row r="1479" spans="1:2" ht="15">
      <c r="A1479"/>
      <c r="B1479"/>
    </row>
    <row r="1480" spans="1:2" ht="15">
      <c r="A1480"/>
      <c r="B1480"/>
    </row>
    <row r="1481" spans="1:2" ht="15">
      <c r="A1481"/>
      <c r="B1481"/>
    </row>
    <row r="1482" spans="1:2" ht="15">
      <c r="A1482"/>
      <c r="B1482"/>
    </row>
    <row r="1483" spans="1:2" ht="15">
      <c r="A1483"/>
      <c r="B1483"/>
    </row>
    <row r="1484" spans="1:2" ht="15">
      <c r="A1484"/>
      <c r="B1484"/>
    </row>
    <row r="1485" spans="1:2" ht="15">
      <c r="A1485"/>
      <c r="B1485"/>
    </row>
    <row r="1486" spans="1:2" ht="15">
      <c r="A1486"/>
      <c r="B1486"/>
    </row>
    <row r="1487" spans="1:2" ht="15">
      <c r="A1487"/>
      <c r="B1487"/>
    </row>
    <row r="1488" spans="1:2" ht="15">
      <c r="A1488"/>
      <c r="B1488"/>
    </row>
    <row r="1489" spans="1:2" ht="15">
      <c r="A1489"/>
      <c r="B1489"/>
    </row>
    <row r="1490" spans="1:2" ht="15">
      <c r="A1490"/>
      <c r="B1490"/>
    </row>
    <row r="1491" spans="1:2" ht="15">
      <c r="A1491"/>
      <c r="B1491"/>
    </row>
    <row r="1492" spans="1:2" ht="15">
      <c r="A1492"/>
      <c r="B1492"/>
    </row>
    <row r="1493" spans="1:2" ht="15">
      <c r="A1493"/>
      <c r="B1493"/>
    </row>
    <row r="1494" spans="1:2" ht="15">
      <c r="A1494"/>
      <c r="B1494"/>
    </row>
    <row r="1495" spans="1:2" ht="15">
      <c r="A1495"/>
      <c r="B1495"/>
    </row>
    <row r="1496" spans="1:2" ht="15">
      <c r="A1496"/>
      <c r="B1496"/>
    </row>
    <row r="1497" spans="1:2" ht="15">
      <c r="A1497"/>
      <c r="B1497"/>
    </row>
    <row r="1498" spans="1:2" ht="15">
      <c r="A1498"/>
      <c r="B1498"/>
    </row>
    <row r="1499" spans="1:2" ht="15">
      <c r="A1499"/>
      <c r="B1499"/>
    </row>
    <row r="1500" spans="1:2" ht="15">
      <c r="A1500"/>
      <c r="B1500"/>
    </row>
    <row r="1501" spans="1:2" ht="15">
      <c r="A1501"/>
      <c r="B1501"/>
    </row>
    <row r="1502" spans="1:2" ht="15">
      <c r="A1502"/>
      <c r="B1502"/>
    </row>
    <row r="1503" spans="1:2" ht="15">
      <c r="A1503"/>
      <c r="B1503"/>
    </row>
    <row r="1504" spans="1:2" ht="15">
      <c r="A1504"/>
      <c r="B1504"/>
    </row>
    <row r="1505" spans="1:2" ht="15">
      <c r="A1505"/>
      <c r="B1505"/>
    </row>
    <row r="1506" spans="1:2" ht="15">
      <c r="A1506"/>
      <c r="B1506"/>
    </row>
    <row r="1507" spans="1:2" ht="15">
      <c r="A1507"/>
      <c r="B1507"/>
    </row>
    <row r="1508" spans="1:2" ht="15">
      <c r="A1508"/>
      <c r="B1508"/>
    </row>
    <row r="1509" spans="1:2" ht="15">
      <c r="A1509"/>
      <c r="B1509"/>
    </row>
    <row r="1510" spans="1:2" ht="15">
      <c r="A1510"/>
      <c r="B1510"/>
    </row>
    <row r="1511" spans="1:2" ht="15">
      <c r="A1511"/>
      <c r="B1511"/>
    </row>
    <row r="1512" spans="1:2" ht="15">
      <c r="A1512"/>
      <c r="B1512"/>
    </row>
    <row r="1513" spans="1:2" ht="15">
      <c r="A1513"/>
      <c r="B1513"/>
    </row>
    <row r="1514" spans="1:2" ht="15">
      <c r="A1514"/>
      <c r="B1514"/>
    </row>
    <row r="1515" spans="1:2" ht="15">
      <c r="A1515"/>
      <c r="B1515"/>
    </row>
    <row r="1516" spans="1:2" ht="15">
      <c r="A1516"/>
      <c r="B1516"/>
    </row>
    <row r="1517" spans="1:2" ht="15">
      <c r="A1517"/>
      <c r="B1517"/>
    </row>
    <row r="1518" spans="1:2" ht="15">
      <c r="A1518"/>
      <c r="B1518"/>
    </row>
    <row r="1519" spans="1:2" ht="15">
      <c r="A1519"/>
      <c r="B1519"/>
    </row>
    <row r="1520" spans="1:2" ht="15">
      <c r="A1520"/>
      <c r="B1520"/>
    </row>
    <row r="1521" spans="1:2" ht="15">
      <c r="A1521"/>
      <c r="B1521"/>
    </row>
    <row r="1522" spans="1:2" ht="15">
      <c r="A1522"/>
      <c r="B1522"/>
    </row>
    <row r="1523" spans="1:2" ht="15">
      <c r="A1523"/>
      <c r="B1523"/>
    </row>
    <row r="1524" spans="1:2" ht="15">
      <c r="A1524"/>
      <c r="B1524"/>
    </row>
    <row r="1525" spans="1:2" ht="15">
      <c r="A1525"/>
      <c r="B1525"/>
    </row>
    <row r="1526" spans="1:2" ht="15">
      <c r="A1526"/>
      <c r="B1526"/>
    </row>
    <row r="1527" spans="1:2" ht="15">
      <c r="A1527"/>
      <c r="B1527"/>
    </row>
    <row r="1528" spans="1:2" ht="15">
      <c r="A1528"/>
      <c r="B1528"/>
    </row>
    <row r="1529" spans="1:2" ht="15">
      <c r="A1529"/>
      <c r="B1529"/>
    </row>
    <row r="1530" spans="1:2" ht="15">
      <c r="A1530"/>
      <c r="B1530"/>
    </row>
    <row r="1531" spans="1:2" ht="15">
      <c r="A1531"/>
      <c r="B1531"/>
    </row>
    <row r="1532" spans="1:2" ht="15">
      <c r="A1532"/>
      <c r="B1532"/>
    </row>
    <row r="1533" spans="1:2" ht="15">
      <c r="A1533"/>
      <c r="B1533"/>
    </row>
    <row r="1534" spans="1:2" ht="15">
      <c r="A1534"/>
      <c r="B1534"/>
    </row>
    <row r="1535" spans="1:2" ht="15">
      <c r="A1535"/>
      <c r="B1535"/>
    </row>
    <row r="1536" spans="1:2" ht="15">
      <c r="A1536"/>
      <c r="B1536"/>
    </row>
    <row r="1537" spans="1:2" ht="15">
      <c r="A1537"/>
      <c r="B1537"/>
    </row>
    <row r="1538" spans="1:2" ht="15">
      <c r="A1538"/>
      <c r="B1538"/>
    </row>
    <row r="1539" spans="1:2" ht="15">
      <c r="A1539"/>
      <c r="B1539"/>
    </row>
    <row r="1540" spans="1:2" ht="15">
      <c r="A1540"/>
      <c r="B1540"/>
    </row>
    <row r="1541" spans="1:2" ht="15">
      <c r="A1541"/>
      <c r="B1541"/>
    </row>
    <row r="1542" spans="1:2" ht="15">
      <c r="A1542"/>
      <c r="B1542"/>
    </row>
    <row r="1543" spans="1:2" ht="15">
      <c r="A1543"/>
      <c r="B1543"/>
    </row>
    <row r="1544" spans="1:2" ht="15">
      <c r="A1544"/>
      <c r="B1544"/>
    </row>
    <row r="1545" spans="1:2" ht="15">
      <c r="A1545"/>
      <c r="B1545"/>
    </row>
    <row r="1546" spans="1:2" ht="15">
      <c r="A1546"/>
      <c r="B1546"/>
    </row>
    <row r="1547" spans="1:2" ht="15">
      <c r="A1547"/>
      <c r="B1547"/>
    </row>
    <row r="1548" spans="1:2" ht="15">
      <c r="A1548"/>
      <c r="B1548"/>
    </row>
    <row r="1549" spans="1:2" ht="15">
      <c r="A1549"/>
      <c r="B1549"/>
    </row>
    <row r="1550" spans="1:2" ht="15">
      <c r="A1550"/>
      <c r="B1550"/>
    </row>
    <row r="1551" spans="1:2" ht="15">
      <c r="A1551"/>
      <c r="B1551"/>
    </row>
    <row r="1552" spans="1:2" ht="15">
      <c r="A1552"/>
      <c r="B1552"/>
    </row>
    <row r="1553" spans="1:2" ht="15">
      <c r="A1553"/>
      <c r="B1553"/>
    </row>
    <row r="1554" spans="1:2" ht="15">
      <c r="A1554"/>
      <c r="B1554"/>
    </row>
    <row r="1555" spans="1:2" ht="15">
      <c r="A1555"/>
      <c r="B1555"/>
    </row>
    <row r="1556" spans="1:2" ht="15">
      <c r="A1556"/>
      <c r="B1556"/>
    </row>
    <row r="1557" spans="1:2" ht="15">
      <c r="A1557"/>
      <c r="B1557"/>
    </row>
    <row r="1558" spans="1:2" ht="15">
      <c r="A1558"/>
      <c r="B1558"/>
    </row>
    <row r="1559" spans="1:2" ht="15">
      <c r="A1559"/>
      <c r="B1559"/>
    </row>
    <row r="1560" spans="1:2" ht="15">
      <c r="A1560"/>
      <c r="B1560"/>
    </row>
    <row r="1561" spans="1:2" ht="15">
      <c r="A1561"/>
      <c r="B1561"/>
    </row>
    <row r="1562" spans="1:2" ht="15">
      <c r="A1562"/>
      <c r="B1562"/>
    </row>
    <row r="1563" spans="1:2" ht="15">
      <c r="A1563"/>
      <c r="B1563"/>
    </row>
    <row r="1564" spans="1:2" ht="15">
      <c r="A1564"/>
      <c r="B1564"/>
    </row>
    <row r="1565" spans="1:2" ht="15">
      <c r="A1565"/>
      <c r="B156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2"/>
  <sheetViews>
    <sheetView workbookViewId="0">
      <selection activeCell="A14" sqref="A14"/>
    </sheetView>
  </sheetViews>
  <sheetFormatPr defaultColWidth="7.7109375" defaultRowHeight="15"/>
  <cols>
    <col min="1" max="1" width="7.5703125" bestFit="1" customWidth="1"/>
    <col min="2" max="2" width="31" bestFit="1" customWidth="1"/>
    <col min="3" max="3" width="30" bestFit="1" customWidth="1"/>
    <col min="4" max="4" width="13.140625" bestFit="1" customWidth="1"/>
    <col min="5" max="5" width="11.140625" bestFit="1" customWidth="1"/>
  </cols>
  <sheetData>
    <row r="1" spans="1:15" s="68" customFormat="1">
      <c r="C1" s="94" t="s">
        <v>2146</v>
      </c>
    </row>
    <row r="2" spans="1:15" hidden="1">
      <c r="A2" s="68"/>
      <c r="B2" s="68"/>
      <c r="C2" s="68"/>
      <c r="D2" s="68"/>
      <c r="E2" s="68"/>
    </row>
    <row r="3" spans="1:15" hidden="1">
      <c r="A3" s="68"/>
      <c r="B3" s="68"/>
      <c r="C3" s="68"/>
      <c r="D3" s="68"/>
      <c r="E3" s="68"/>
    </row>
    <row r="4" spans="1:15" hidden="1">
      <c r="A4" s="68"/>
      <c r="B4" s="68"/>
      <c r="C4" s="68"/>
      <c r="D4" s="68"/>
      <c r="E4" s="68"/>
    </row>
    <row r="5" spans="1:15" hidden="1">
      <c r="A5" s="68"/>
      <c r="B5" s="68"/>
      <c r="C5" s="68"/>
      <c r="D5" s="68"/>
      <c r="E5" s="68"/>
    </row>
    <row r="6" spans="1:15" hidden="1"/>
    <row r="7" spans="1:15" hidden="1">
      <c r="A7" s="68"/>
      <c r="B7" s="68"/>
      <c r="C7" s="68"/>
      <c r="D7" s="68"/>
      <c r="E7" s="68"/>
    </row>
    <row r="8" spans="1:15" hidden="1">
      <c r="A8" s="68"/>
      <c r="B8" s="68"/>
      <c r="C8" s="68"/>
      <c r="D8" s="68"/>
      <c r="E8" s="68"/>
    </row>
    <row r="9" spans="1:15" hidden="1"/>
    <row r="10" spans="1:15" hidden="1">
      <c r="A10" s="68"/>
      <c r="B10" s="68"/>
      <c r="C10" s="68"/>
      <c r="D10" s="68"/>
      <c r="E10" s="68"/>
    </row>
    <row r="11" spans="1:15" hidden="1">
      <c r="A11" s="68"/>
      <c r="B11" s="68"/>
      <c r="C11" s="68"/>
      <c r="D11" s="68"/>
      <c r="E11" s="68"/>
    </row>
    <row r="12" spans="1:15" hidden="1">
      <c r="A12" s="68"/>
      <c r="B12" s="68"/>
      <c r="C12" s="68"/>
      <c r="D12" s="68"/>
      <c r="E12" s="68"/>
    </row>
    <row r="13" spans="1:15" hidden="1">
      <c r="A13" s="68"/>
      <c r="B13" s="68"/>
      <c r="C13" s="68"/>
      <c r="D13" s="68"/>
      <c r="E13" s="68"/>
    </row>
    <row r="14" spans="1:15">
      <c r="A14" s="68"/>
      <c r="B14" s="68"/>
      <c r="C14" s="68"/>
      <c r="D14" s="68"/>
      <c r="E14" s="68"/>
    </row>
    <row r="15" spans="1:15" hidden="1">
      <c r="A15" s="68"/>
      <c r="B15" s="68"/>
      <c r="C15" s="68"/>
      <c r="D15" s="68"/>
      <c r="E15" s="68"/>
    </row>
    <row r="16" spans="1:15" hidden="1">
      <c r="A16" s="68"/>
      <c r="B16" s="68"/>
      <c r="C16" s="68"/>
      <c r="D16" s="68"/>
      <c r="E16" s="68"/>
      <c r="K16" s="68"/>
      <c r="L16" s="68"/>
      <c r="M16" s="68"/>
      <c r="N16" s="68"/>
      <c r="O16" s="68"/>
    </row>
    <row r="17" spans="1:5" hidden="1">
      <c r="A17" s="68"/>
      <c r="B17" s="68"/>
      <c r="C17" s="68"/>
      <c r="D17" s="68"/>
      <c r="E17" s="68"/>
    </row>
    <row r="18" spans="1:5" hidden="1">
      <c r="A18" s="68"/>
      <c r="B18" s="68"/>
      <c r="C18" s="68"/>
      <c r="D18" s="68"/>
      <c r="E18" s="68"/>
    </row>
    <row r="19" spans="1:5" hidden="1">
      <c r="A19" s="68"/>
      <c r="B19" s="68"/>
      <c r="C19" s="68"/>
      <c r="D19" s="68"/>
      <c r="E19" s="68"/>
    </row>
    <row r="20" spans="1:5" hidden="1">
      <c r="A20" s="68"/>
      <c r="B20" s="68"/>
      <c r="C20" s="68"/>
      <c r="D20" s="68"/>
      <c r="E20" s="68"/>
    </row>
    <row r="21" spans="1:5" hidden="1">
      <c r="A21" s="68"/>
      <c r="B21" s="68"/>
      <c r="C21" s="68"/>
      <c r="D21" s="68"/>
      <c r="E21" s="68"/>
    </row>
    <row r="22" spans="1:5" hidden="1">
      <c r="A22" s="68"/>
      <c r="B22" s="68"/>
      <c r="C22" s="68"/>
      <c r="D22" s="68"/>
      <c r="E22" s="68"/>
    </row>
  </sheetData>
  <autoFilter ref="A1:E22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 Area_main</vt:lpstr>
      <vt:lpstr>New Note</vt:lpstr>
      <vt:lpstr>Sheet7</vt:lpstr>
      <vt:lpstr>note</vt:lpstr>
      <vt:lpstr>tusar</vt:lpstr>
      <vt:lpstr>Sheet1</vt:lpstr>
      <vt:lpstr>All Area (3)</vt:lpstr>
      <vt:lpstr>id</vt:lpstr>
      <vt:lpstr>All Area (4)</vt:lpstr>
      <vt:lpstr>All Area</vt:lpstr>
      <vt:lpstr>All Area (2)</vt:lpstr>
      <vt:lpstr>Sheet2</vt:lpstr>
      <vt:lpstr>Sheet3</vt:lpstr>
      <vt:lpstr>Sheet4</vt:lpstr>
      <vt:lpstr>Sheet5</vt:lpstr>
      <vt:lpstr>Sheet6</vt:lpstr>
      <vt:lpstr>Sheet8</vt:lpstr>
      <vt:lpstr>Sheet9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Traders</dc:creator>
  <cp:lastModifiedBy>IT SPACE</cp:lastModifiedBy>
  <cp:lastPrinted>2025-10-12T04:35:36Z</cp:lastPrinted>
  <dcterms:created xsi:type="dcterms:W3CDTF">2025-07-29T06:47:29Z</dcterms:created>
  <dcterms:modified xsi:type="dcterms:W3CDTF">2025-11-22T12:55:20Z</dcterms:modified>
</cp:coreProperties>
</file>